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3 ГОД\new 742\"/>
    </mc:Choice>
  </mc:AlternateContent>
  <xr:revisionPtr revIDLastSave="0" documentId="13_ncr:1_{81E18029-79EB-419E-BCC1-25F57A409F10}" xr6:coauthVersionLast="47" xr6:coauthVersionMax="47" xr10:uidLastSave="{00000000-0000-0000-0000-000000000000}"/>
  <bookViews>
    <workbookView xWindow="-120" yWindow="-120" windowWidth="29040" windowHeight="15840" tabRatio="887" xr2:uid="{238EA3AF-AD14-4559-9EF7-010CA475A2B2}"/>
  </bookViews>
  <sheets>
    <sheet name="Реестр_итог" sheetId="10" r:id="rId1"/>
    <sheet name="Перечень_итог" sheetId="5" r:id="rId2"/>
    <sheet name="РО_итог" sheetId="9" r:id="rId3"/>
    <sheet name="Плановые показатели" sheetId="11" r:id="rId4"/>
    <sheet name="Реестр_бонусы" sheetId="35" r:id="rId5"/>
    <sheet name="Перечень_бонусы" sheetId="36" r:id="rId6"/>
    <sheet name="Планируемые_бонусы" sheetId="37" r:id="rId7"/>
    <sheet name="Спецсчета" sheetId="39" r:id="rId8"/>
  </sheets>
  <externalReferences>
    <externalReference r:id="rId9"/>
    <externalReference r:id="rId10"/>
  </externalReferences>
  <definedNames>
    <definedName name="_xlnm._FilterDatabase" localSheetId="5" hidden="1">Перечень_бонусы!$A$11:$Q$50</definedName>
    <definedName name="_xlnm._FilterDatabase" localSheetId="1" hidden="1">Перечень_итог!$A$15:$WXZ$868</definedName>
    <definedName name="_xlnm._FilterDatabase" localSheetId="3" hidden="1">'Плановые показатели'!$A$11:$F$200</definedName>
    <definedName name="_xlnm._FilterDatabase" localSheetId="4" hidden="1">Реестр_бонусы!$A$12:$AN$54</definedName>
    <definedName name="_xlnm._FilterDatabase" localSheetId="0" hidden="1">Реестр_итог!$A$20:$HJ$874</definedName>
    <definedName name="_xlnm._FilterDatabase" localSheetId="7" hidden="1">Спецсчета!$A$9:$AB$43</definedName>
    <definedName name="_xlnm.Print_Area" localSheetId="1">Перечень_итог!$B$1:$V$868</definedName>
    <definedName name="_xlnm.Print_Area" localSheetId="0">Реестр_итог!$B$1:$DD$874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59" i="5" l="1"/>
  <c r="T460" i="5"/>
  <c r="T461" i="5"/>
  <c r="T462" i="5"/>
  <c r="T463" i="5"/>
  <c r="T464" i="5"/>
  <c r="T465" i="5"/>
  <c r="T466" i="5"/>
  <c r="T467" i="5"/>
  <c r="T468" i="5"/>
  <c r="T469" i="5"/>
  <c r="T470" i="5"/>
  <c r="T471" i="5"/>
  <c r="T472" i="5"/>
  <c r="T473" i="5"/>
  <c r="T474" i="5"/>
  <c r="T475" i="5"/>
  <c r="T476" i="5"/>
  <c r="T477" i="5"/>
  <c r="T478" i="5"/>
  <c r="T479" i="5"/>
  <c r="Q457" i="5"/>
  <c r="R457" i="5"/>
  <c r="S457" i="5"/>
  <c r="P457" i="5" l="1"/>
  <c r="P403" i="5" s="1"/>
  <c r="D485" i="10"/>
  <c r="D478" i="10"/>
  <c r="D479" i="10"/>
  <c r="D480" i="10"/>
  <c r="D481" i="10"/>
  <c r="D482" i="10"/>
  <c r="D483" i="10"/>
  <c r="D484" i="10"/>
  <c r="B548" i="5"/>
  <c r="B546" i="5"/>
  <c r="U548" i="5"/>
  <c r="T548" i="5"/>
  <c r="T547" i="5" s="1"/>
  <c r="V547" i="5"/>
  <c r="S547" i="5"/>
  <c r="R547" i="5"/>
  <c r="Q547" i="5"/>
  <c r="L547" i="5"/>
  <c r="K547" i="5"/>
  <c r="J547" i="5"/>
  <c r="I547" i="5"/>
  <c r="U547" i="5" s="1"/>
  <c r="U546" i="5"/>
  <c r="T546" i="5"/>
  <c r="T545" i="5" s="1"/>
  <c r="V545" i="5"/>
  <c r="S545" i="5"/>
  <c r="R545" i="5"/>
  <c r="Q545" i="5"/>
  <c r="L545" i="5"/>
  <c r="K545" i="5"/>
  <c r="J545" i="5"/>
  <c r="I545" i="5"/>
  <c r="U545" i="5" s="1"/>
  <c r="B554" i="10" l="1"/>
  <c r="B552" i="10"/>
  <c r="AC554" i="10"/>
  <c r="D554" i="10" s="1"/>
  <c r="D553" i="10" s="1"/>
  <c r="AE553" i="10"/>
  <c r="AD553" i="10"/>
  <c r="AB553" i="10"/>
  <c r="AA553" i="10"/>
  <c r="Z553" i="10"/>
  <c r="Y553" i="10"/>
  <c r="X553" i="10"/>
  <c r="W553" i="10"/>
  <c r="V553" i="10"/>
  <c r="U553" i="10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N552" i="10"/>
  <c r="N551" i="10" s="1"/>
  <c r="AE551" i="10"/>
  <c r="AD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M551" i="10"/>
  <c r="L551" i="10"/>
  <c r="K551" i="10"/>
  <c r="J551" i="10"/>
  <c r="I551" i="10"/>
  <c r="H551" i="10"/>
  <c r="G551" i="10"/>
  <c r="F551" i="10"/>
  <c r="E551" i="10"/>
  <c r="AC552" i="10" l="1"/>
  <c r="AC551" i="10" s="1"/>
  <c r="AC553" i="10"/>
  <c r="D552" i="10" l="1"/>
  <c r="D551" i="10" s="1"/>
  <c r="V457" i="5"/>
  <c r="J457" i="5"/>
  <c r="K457" i="5"/>
  <c r="L457" i="5"/>
  <c r="I457" i="5"/>
  <c r="B472" i="5"/>
  <c r="B473" i="5"/>
  <c r="B474" i="5"/>
  <c r="B475" i="5"/>
  <c r="B476" i="5"/>
  <c r="B477" i="5"/>
  <c r="B478" i="5"/>
  <c r="B479" i="5"/>
  <c r="E463" i="10"/>
  <c r="F463" i="10"/>
  <c r="G463" i="10"/>
  <c r="H463" i="10"/>
  <c r="I463" i="10"/>
  <c r="J463" i="10"/>
  <c r="K463" i="10"/>
  <c r="L463" i="10"/>
  <c r="M463" i="10"/>
  <c r="N463" i="10"/>
  <c r="O463" i="10"/>
  <c r="P463" i="10"/>
  <c r="Q463" i="10"/>
  <c r="R463" i="10"/>
  <c r="S463" i="10"/>
  <c r="T463" i="10"/>
  <c r="U463" i="10"/>
  <c r="V463" i="10"/>
  <c r="W463" i="10"/>
  <c r="X463" i="10"/>
  <c r="Y463" i="10"/>
  <c r="Z463" i="10"/>
  <c r="AA463" i="10"/>
  <c r="AB463" i="10"/>
  <c r="AD463" i="10"/>
  <c r="AE463" i="10"/>
  <c r="B478" i="10"/>
  <c r="B479" i="10"/>
  <c r="B480" i="10"/>
  <c r="B481" i="10"/>
  <c r="B482" i="10"/>
  <c r="B483" i="10"/>
  <c r="B484" i="10"/>
  <c r="B485" i="10"/>
  <c r="T841" i="5"/>
  <c r="AC847" i="10"/>
  <c r="D847" i="10" s="1"/>
  <c r="Q826" i="5"/>
  <c r="R826" i="5"/>
  <c r="S826" i="5"/>
  <c r="V826" i="5"/>
  <c r="P826" i="5"/>
  <c r="J826" i="5"/>
  <c r="K826" i="5"/>
  <c r="L826" i="5"/>
  <c r="I826" i="5"/>
  <c r="U837" i="5"/>
  <c r="T837" i="5"/>
  <c r="U836" i="5"/>
  <c r="T836" i="5"/>
  <c r="U835" i="5"/>
  <c r="T835" i="5"/>
  <c r="U834" i="5"/>
  <c r="T834" i="5"/>
  <c r="U833" i="5"/>
  <c r="T833" i="5"/>
  <c r="U832" i="5"/>
  <c r="T832" i="5"/>
  <c r="U831" i="5"/>
  <c r="T831" i="5"/>
  <c r="U830" i="5"/>
  <c r="T830" i="5"/>
  <c r="E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D832" i="10"/>
  <c r="AE832" i="10"/>
  <c r="AC843" i="10"/>
  <c r="D843" i="10" s="1"/>
  <c r="AC842" i="10"/>
  <c r="D842" i="10" s="1"/>
  <c r="AC841" i="10"/>
  <c r="D841" i="10" s="1"/>
  <c r="AC840" i="10"/>
  <c r="D840" i="10" s="1"/>
  <c r="AC839" i="10"/>
  <c r="D839" i="10" s="1"/>
  <c r="AC838" i="10"/>
  <c r="D838" i="10" s="1"/>
  <c r="AC837" i="10"/>
  <c r="D837" i="10" s="1"/>
  <c r="AC836" i="10"/>
  <c r="D836" i="10" s="1"/>
  <c r="Q317" i="5"/>
  <c r="R317" i="5"/>
  <c r="S317" i="5"/>
  <c r="R325" i="10"/>
  <c r="AC325" i="10" s="1"/>
  <c r="AC865" i="10" l="1"/>
  <c r="B819" i="10"/>
  <c r="B818" i="10"/>
  <c r="B816" i="10"/>
  <c r="B815" i="10"/>
  <c r="B813" i="10"/>
  <c r="B811" i="10"/>
  <c r="B809" i="10"/>
  <c r="B807" i="10"/>
  <c r="B805" i="10"/>
  <c r="B803" i="10"/>
  <c r="B801" i="10"/>
  <c r="B799" i="10"/>
  <c r="B797" i="10"/>
  <c r="B796" i="10"/>
  <c r="B794" i="10"/>
  <c r="B792" i="10"/>
  <c r="B790" i="10"/>
  <c r="B788" i="10"/>
  <c r="B786" i="10"/>
  <c r="B784" i="10"/>
  <c r="B782" i="10"/>
  <c r="B781" i="10"/>
  <c r="B780" i="10"/>
  <c r="B779" i="10"/>
  <c r="B778" i="10"/>
  <c r="B776" i="10"/>
  <c r="B775" i="10"/>
  <c r="B773" i="10"/>
  <c r="B772" i="10"/>
  <c r="B770" i="10"/>
  <c r="B769" i="10"/>
  <c r="B767" i="10"/>
  <c r="B765" i="10"/>
  <c r="B764" i="10"/>
  <c r="B762" i="10"/>
  <c r="B761" i="10"/>
  <c r="B760" i="10"/>
  <c r="B759" i="10"/>
  <c r="B758" i="10"/>
  <c r="B756" i="10"/>
  <c r="B754" i="10"/>
  <c r="B752" i="10"/>
  <c r="B750" i="10"/>
  <c r="B748" i="10"/>
  <c r="B746" i="10"/>
  <c r="B744" i="10"/>
  <c r="B743" i="10"/>
  <c r="B742" i="10"/>
  <c r="B740" i="10"/>
  <c r="B738" i="10"/>
  <c r="B736" i="10"/>
  <c r="B734" i="10"/>
  <c r="B732" i="10"/>
  <c r="B730" i="10"/>
  <c r="B729" i="10"/>
  <c r="B728" i="10"/>
  <c r="B726" i="10"/>
  <c r="B724" i="10"/>
  <c r="B723" i="10"/>
  <c r="B722" i="10"/>
  <c r="B720" i="10"/>
  <c r="B719" i="10"/>
  <c r="B717" i="10"/>
  <c r="B716" i="10"/>
  <c r="B714" i="10"/>
  <c r="B713" i="10"/>
  <c r="B712" i="10"/>
  <c r="B711" i="10"/>
  <c r="B710" i="10"/>
  <c r="B709" i="10"/>
  <c r="B708" i="10"/>
  <c r="B706" i="10"/>
  <c r="B705" i="10"/>
  <c r="B704" i="10"/>
  <c r="B703" i="10"/>
  <c r="B702" i="10"/>
  <c r="B701" i="10"/>
  <c r="B700" i="10"/>
  <c r="B699" i="10"/>
  <c r="B698" i="10"/>
  <c r="B696" i="10"/>
  <c r="B695" i="10"/>
  <c r="B694" i="10"/>
  <c r="B693" i="10"/>
  <c r="B692" i="10"/>
  <c r="B691" i="10"/>
  <c r="B690" i="10"/>
  <c r="B689" i="10"/>
  <c r="B687" i="10"/>
  <c r="B686" i="10"/>
  <c r="B685" i="10"/>
  <c r="B684" i="10"/>
  <c r="B682" i="10"/>
  <c r="B681" i="10"/>
  <c r="B680" i="10"/>
  <c r="B679" i="10"/>
  <c r="B678" i="10"/>
  <c r="B677" i="10"/>
  <c r="B676" i="10"/>
  <c r="B675" i="10"/>
  <c r="B674" i="10"/>
  <c r="B673" i="10"/>
  <c r="B672" i="10"/>
  <c r="B671" i="10"/>
  <c r="B670" i="10"/>
  <c r="B669" i="10"/>
  <c r="B668" i="10"/>
  <c r="B667" i="10"/>
  <c r="B666" i="10"/>
  <c r="B665" i="10"/>
  <c r="B664" i="10"/>
  <c r="B663" i="10"/>
  <c r="B662" i="10"/>
  <c r="B661" i="10"/>
  <c r="B660" i="10"/>
  <c r="B659" i="10"/>
  <c r="B658" i="10"/>
  <c r="B657" i="10"/>
  <c r="B656" i="10"/>
  <c r="B655" i="10"/>
  <c r="B654" i="10"/>
  <c r="B653" i="10"/>
  <c r="B652" i="10"/>
  <c r="B651" i="10"/>
  <c r="B650" i="10"/>
  <c r="B649" i="10"/>
  <c r="B648" i="10"/>
  <c r="B644" i="10"/>
  <c r="B643" i="10"/>
  <c r="B641" i="10"/>
  <c r="B640" i="10"/>
  <c r="B638" i="10"/>
  <c r="B636" i="10"/>
  <c r="B634" i="10"/>
  <c r="B632" i="10"/>
  <c r="B630" i="10"/>
  <c r="B628" i="10"/>
  <c r="B626" i="10"/>
  <c r="B625" i="10"/>
  <c r="B623" i="10"/>
  <c r="B622" i="10"/>
  <c r="B620" i="10"/>
  <c r="B619" i="10"/>
  <c r="B618" i="10"/>
  <c r="B616" i="10"/>
  <c r="B614" i="10"/>
  <c r="B612" i="10"/>
  <c r="B610" i="10"/>
  <c r="B609" i="10"/>
  <c r="B608" i="10"/>
  <c r="B607" i="10"/>
  <c r="B606" i="10"/>
  <c r="B605" i="10"/>
  <c r="B604" i="10"/>
  <c r="B603" i="10"/>
  <c r="B602" i="10"/>
  <c r="B600" i="10"/>
  <c r="B598" i="10"/>
  <c r="B597" i="10"/>
  <c r="B595" i="10"/>
  <c r="B593" i="10"/>
  <c r="B592" i="10"/>
  <c r="B590" i="10"/>
  <c r="B589" i="10"/>
  <c r="B587" i="10"/>
  <c r="B585" i="10"/>
  <c r="B583" i="10"/>
  <c r="B581" i="10"/>
  <c r="B580" i="10"/>
  <c r="B578" i="10"/>
  <c r="B577" i="10"/>
  <c r="B576" i="10"/>
  <c r="B575" i="10"/>
  <c r="B573" i="10"/>
  <c r="B571" i="10"/>
  <c r="B569" i="10"/>
  <c r="B567" i="10"/>
  <c r="B566" i="10"/>
  <c r="B564" i="10"/>
  <c r="B562" i="10"/>
  <c r="B560" i="10"/>
  <c r="B559" i="10"/>
  <c r="B558" i="10"/>
  <c r="B557" i="10"/>
  <c r="B556" i="10"/>
  <c r="B550" i="10"/>
  <c r="B548" i="10"/>
  <c r="B546" i="10"/>
  <c r="B545" i="10"/>
  <c r="B544" i="10"/>
  <c r="B543" i="10"/>
  <c r="B542" i="10"/>
  <c r="B540" i="10"/>
  <c r="B538" i="10"/>
  <c r="B536" i="10"/>
  <c r="B534" i="10"/>
  <c r="B532" i="10"/>
  <c r="B530" i="10"/>
  <c r="B528" i="10"/>
  <c r="B527" i="10"/>
  <c r="B526" i="10"/>
  <c r="B525" i="10"/>
  <c r="B524" i="10"/>
  <c r="B523" i="10"/>
  <c r="B522" i="10"/>
  <c r="B521" i="10"/>
  <c r="B519" i="10"/>
  <c r="B518" i="10"/>
  <c r="B516" i="10"/>
  <c r="B515" i="10"/>
  <c r="B513" i="10"/>
  <c r="B512" i="10"/>
  <c r="B511" i="10"/>
  <c r="B509" i="10"/>
  <c r="B508" i="10"/>
  <c r="B507" i="10"/>
  <c r="B506" i="10"/>
  <c r="B505" i="10"/>
  <c r="B504" i="10"/>
  <c r="B503" i="10"/>
  <c r="B502" i="10"/>
  <c r="B501" i="10"/>
  <c r="B500" i="10"/>
  <c r="B499" i="10"/>
  <c r="B498" i="10"/>
  <c r="B496" i="10"/>
  <c r="B495" i="10"/>
  <c r="B494" i="10"/>
  <c r="B493" i="10"/>
  <c r="B492" i="10"/>
  <c r="B491" i="10"/>
  <c r="B490" i="10"/>
  <c r="B489" i="10"/>
  <c r="B488" i="10"/>
  <c r="B487" i="10"/>
  <c r="B477" i="10"/>
  <c r="B476" i="10"/>
  <c r="B475" i="10"/>
  <c r="B474" i="10"/>
  <c r="B473" i="10"/>
  <c r="B472" i="10"/>
  <c r="B471" i="10"/>
  <c r="B470" i="10"/>
  <c r="B469" i="10"/>
  <c r="B468" i="10"/>
  <c r="B467" i="10"/>
  <c r="B466" i="10"/>
  <c r="B465" i="10"/>
  <c r="B464" i="10"/>
  <c r="B462" i="10"/>
  <c r="B461" i="10"/>
  <c r="B460" i="10"/>
  <c r="B459" i="10"/>
  <c r="B458" i="10"/>
  <c r="B457" i="10"/>
  <c r="B456" i="10"/>
  <c r="B455" i="10"/>
  <c r="B453" i="10"/>
  <c r="B452" i="10"/>
  <c r="B451" i="10"/>
  <c r="B450" i="10"/>
  <c r="B449" i="10"/>
  <c r="B448" i="10"/>
  <c r="B447" i="10"/>
  <c r="B446" i="10"/>
  <c r="B445" i="10"/>
  <c r="B444" i="10"/>
  <c r="B443" i="10"/>
  <c r="B442" i="10"/>
  <c r="B441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5" i="10"/>
  <c r="B414" i="10"/>
  <c r="B413" i="10"/>
  <c r="B412" i="10"/>
  <c r="B408" i="10"/>
  <c r="B406" i="10"/>
  <c r="B405" i="10"/>
  <c r="B403" i="10"/>
  <c r="B401" i="10"/>
  <c r="B400" i="10"/>
  <c r="B399" i="10"/>
  <c r="B398" i="10"/>
  <c r="B397" i="10"/>
  <c r="B395" i="10"/>
  <c r="B393" i="10"/>
  <c r="B392" i="10"/>
  <c r="B391" i="10"/>
  <c r="B390" i="10"/>
  <c r="B388" i="10"/>
  <c r="B386" i="10"/>
  <c r="B384" i="10"/>
  <c r="B383" i="10"/>
  <c r="B382" i="10"/>
  <c r="B381" i="10"/>
  <c r="B380" i="10"/>
  <c r="B378" i="10"/>
  <c r="B376" i="10"/>
  <c r="B375" i="10"/>
  <c r="B374" i="10"/>
  <c r="B373" i="10"/>
  <c r="B371" i="10"/>
  <c r="B370" i="10"/>
  <c r="B369" i="10"/>
  <c r="B367" i="10"/>
  <c r="B366" i="10"/>
  <c r="B365" i="10"/>
  <c r="B364" i="10"/>
  <c r="B363" i="10"/>
  <c r="B361" i="10"/>
  <c r="B360" i="10"/>
  <c r="B359" i="10"/>
  <c r="B357" i="10"/>
  <c r="B355" i="10"/>
  <c r="B353" i="10"/>
  <c r="B351" i="10"/>
  <c r="B349" i="10"/>
  <c r="B347" i="10"/>
  <c r="B345" i="10"/>
  <c r="B344" i="10"/>
  <c r="B342" i="10"/>
  <c r="B341" i="10"/>
  <c r="B339" i="10"/>
  <c r="B338" i="10"/>
  <c r="B337" i="10"/>
  <c r="B336" i="10"/>
  <c r="B335" i="10"/>
  <c r="B333" i="10"/>
  <c r="B332" i="10"/>
  <c r="B330" i="10"/>
  <c r="B329" i="10"/>
  <c r="B328" i="10"/>
  <c r="B327" i="10"/>
  <c r="B325" i="10"/>
  <c r="B324" i="10"/>
  <c r="B322" i="10"/>
  <c r="B320" i="10"/>
  <c r="B319" i="10"/>
  <c r="B317" i="10"/>
  <c r="B315" i="10"/>
  <c r="B313" i="10"/>
  <c r="B311" i="10"/>
  <c r="B310" i="10"/>
  <c r="B309" i="10"/>
  <c r="B308" i="10"/>
  <c r="B307" i="10"/>
  <c r="B306" i="10"/>
  <c r="B304" i="10"/>
  <c r="B302" i="10"/>
  <c r="B301" i="10"/>
  <c r="B299" i="10"/>
  <c r="B298" i="10"/>
  <c r="B297" i="10"/>
  <c r="B295" i="10"/>
  <c r="B294" i="10"/>
  <c r="B293" i="10"/>
  <c r="B292" i="10"/>
  <c r="B290" i="10"/>
  <c r="B289" i="10"/>
  <c r="B288" i="10"/>
  <c r="B286" i="10"/>
  <c r="B284" i="10"/>
  <c r="B282" i="10"/>
  <c r="B281" i="10"/>
  <c r="B280" i="10"/>
  <c r="B279" i="10"/>
  <c r="B278" i="10"/>
  <c r="B276" i="10"/>
  <c r="B274" i="10"/>
  <c r="B273" i="10"/>
  <c r="B271" i="10"/>
  <c r="B269" i="10"/>
  <c r="B267" i="10"/>
  <c r="B265" i="10"/>
  <c r="B264" i="10"/>
  <c r="B263" i="10"/>
  <c r="B262" i="10"/>
  <c r="B260" i="10"/>
  <c r="B259" i="10"/>
  <c r="B258" i="10"/>
  <c r="B256" i="10"/>
  <c r="B255" i="10"/>
  <c r="B253" i="10"/>
  <c r="B251" i="10"/>
  <c r="B249" i="10"/>
  <c r="B247" i="10"/>
  <c r="B246" i="10"/>
  <c r="B245" i="10"/>
  <c r="B244" i="10"/>
  <c r="B243" i="10"/>
  <c r="B242" i="10"/>
  <c r="B241" i="10"/>
  <c r="B240" i="10"/>
  <c r="B239" i="10"/>
  <c r="B238" i="10"/>
  <c r="B236" i="10"/>
  <c r="B234" i="10"/>
  <c r="B233" i="10"/>
  <c r="B232" i="10"/>
  <c r="B231" i="10"/>
  <c r="B230" i="10"/>
  <c r="B229" i="10"/>
  <c r="B227" i="10"/>
  <c r="B226" i="10"/>
  <c r="B225" i="10"/>
  <c r="B224" i="10"/>
  <c r="B223" i="10"/>
  <c r="B222" i="10"/>
  <c r="B220" i="10"/>
  <c r="B219" i="10"/>
  <c r="B218" i="10"/>
  <c r="B217" i="10"/>
  <c r="B216" i="10"/>
  <c r="B215" i="10"/>
  <c r="B214" i="10"/>
  <c r="B212" i="10"/>
  <c r="B211" i="10"/>
  <c r="B210" i="10"/>
  <c r="B209" i="10"/>
  <c r="B208" i="10"/>
  <c r="B207" i="10"/>
  <c r="B206" i="10"/>
  <c r="B205" i="10"/>
  <c r="B204" i="10"/>
  <c r="B203" i="10"/>
  <c r="B202" i="10"/>
  <c r="B201" i="10"/>
  <c r="B200" i="10"/>
  <c r="B199" i="10"/>
  <c r="B198" i="10"/>
  <c r="B196" i="10"/>
  <c r="B195" i="10"/>
  <c r="B194" i="10"/>
  <c r="B193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2" i="10"/>
  <c r="B171" i="10"/>
  <c r="B170" i="10"/>
  <c r="B169" i="10"/>
  <c r="B168" i="10"/>
  <c r="B167" i="10"/>
  <c r="B166" i="10"/>
  <c r="B165" i="10"/>
  <c r="B164" i="10"/>
  <c r="B163" i="10"/>
  <c r="B162" i="10"/>
  <c r="B161" i="10"/>
  <c r="B160" i="10"/>
  <c r="B159" i="10"/>
  <c r="B158" i="10"/>
  <c r="B157" i="10"/>
  <c r="B156" i="10"/>
  <c r="B155" i="10"/>
  <c r="B154" i="10"/>
  <c r="B153" i="10"/>
  <c r="B152" i="10"/>
  <c r="B151" i="10"/>
  <c r="B150" i="10"/>
  <c r="B149" i="10"/>
  <c r="B148" i="10"/>
  <c r="B147" i="10"/>
  <c r="B146" i="10"/>
  <c r="B145" i="10"/>
  <c r="B144" i="10"/>
  <c r="B143" i="10"/>
  <c r="B142" i="10"/>
  <c r="B141" i="10"/>
  <c r="B140" i="10"/>
  <c r="B139" i="10"/>
  <c r="B138" i="10"/>
  <c r="B137" i="10"/>
  <c r="B136" i="10"/>
  <c r="B135" i="10"/>
  <c r="B134" i="10"/>
  <c r="B133" i="10"/>
  <c r="B132" i="10"/>
  <c r="B131" i="10"/>
  <c r="B130" i="10"/>
  <c r="B129" i="10"/>
  <c r="B127" i="10"/>
  <c r="B126" i="10"/>
  <c r="B125" i="10"/>
  <c r="B124" i="10"/>
  <c r="B123" i="10"/>
  <c r="B122" i="10"/>
  <c r="B121" i="10"/>
  <c r="B120" i="10"/>
  <c r="B119" i="10"/>
  <c r="B118" i="10"/>
  <c r="B117" i="10"/>
  <c r="B116" i="10"/>
  <c r="B114" i="10"/>
  <c r="B113" i="10"/>
  <c r="B112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H8" i="39"/>
  <c r="H7" i="39" s="1"/>
  <c r="D44" i="39"/>
  <c r="B44" i="39"/>
  <c r="D43" i="39"/>
  <c r="B43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B41" i="39"/>
  <c r="D40" i="39"/>
  <c r="B40" i="39"/>
  <c r="D39" i="39"/>
  <c r="B39" i="39"/>
  <c r="AA38" i="39"/>
  <c r="Z38" i="39"/>
  <c r="Y38" i="39"/>
  <c r="X38" i="39"/>
  <c r="W38" i="39"/>
  <c r="V38" i="39"/>
  <c r="U38" i="39"/>
  <c r="T38" i="39"/>
  <c r="T8" i="39" s="1"/>
  <c r="T7" i="39" s="1"/>
  <c r="S38" i="39"/>
  <c r="R38" i="39"/>
  <c r="Q38" i="39"/>
  <c r="P38" i="39"/>
  <c r="O38" i="39"/>
  <c r="N38" i="39"/>
  <c r="M38" i="39"/>
  <c r="L38" i="39"/>
  <c r="K38" i="39"/>
  <c r="J38" i="39"/>
  <c r="I38" i="39"/>
  <c r="H38" i="39"/>
  <c r="G38" i="39"/>
  <c r="F38" i="39"/>
  <c r="E38" i="39"/>
  <c r="D37" i="39"/>
  <c r="B37" i="39"/>
  <c r="AA36" i="39"/>
  <c r="Z36" i="39"/>
  <c r="Y36" i="39"/>
  <c r="X36" i="39"/>
  <c r="W36" i="39"/>
  <c r="V36" i="39"/>
  <c r="U36" i="39"/>
  <c r="T36" i="39"/>
  <c r="S36" i="39"/>
  <c r="R36" i="39"/>
  <c r="Q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5" i="39"/>
  <c r="B35" i="39"/>
  <c r="AA34" i="39"/>
  <c r="Z34" i="39"/>
  <c r="Y34" i="39"/>
  <c r="X34" i="39"/>
  <c r="W34" i="39"/>
  <c r="V34" i="39"/>
  <c r="U34" i="39"/>
  <c r="T34" i="39"/>
  <c r="S34" i="39"/>
  <c r="R34" i="39"/>
  <c r="Q34" i="39"/>
  <c r="P34" i="39"/>
  <c r="O34" i="39"/>
  <c r="N34" i="39"/>
  <c r="M34" i="39"/>
  <c r="L34" i="39"/>
  <c r="K34" i="39"/>
  <c r="J34" i="39"/>
  <c r="I34" i="39"/>
  <c r="H34" i="39"/>
  <c r="G34" i="39"/>
  <c r="F34" i="39"/>
  <c r="E34" i="39"/>
  <c r="D33" i="39"/>
  <c r="B33" i="39"/>
  <c r="D32" i="39"/>
  <c r="B32" i="39"/>
  <c r="D31" i="39"/>
  <c r="B31" i="39"/>
  <c r="D30" i="39"/>
  <c r="B30" i="39"/>
  <c r="D29" i="39"/>
  <c r="B29" i="39"/>
  <c r="D28" i="39"/>
  <c r="B28" i="39"/>
  <c r="D27" i="39"/>
  <c r="B27" i="39"/>
  <c r="AA26" i="39"/>
  <c r="Z26" i="39"/>
  <c r="Y26" i="39"/>
  <c r="X26" i="39"/>
  <c r="W26" i="39"/>
  <c r="V26" i="39"/>
  <c r="U26" i="39"/>
  <c r="T26" i="39"/>
  <c r="S26" i="39"/>
  <c r="R26" i="39"/>
  <c r="Q26" i="39"/>
  <c r="P26" i="39"/>
  <c r="O26" i="39"/>
  <c r="N26" i="39"/>
  <c r="M26" i="39"/>
  <c r="L26" i="39"/>
  <c r="K26" i="39"/>
  <c r="J26" i="39"/>
  <c r="I26" i="39"/>
  <c r="H26" i="39"/>
  <c r="G26" i="39"/>
  <c r="F26" i="39"/>
  <c r="E26" i="39"/>
  <c r="D25" i="39"/>
  <c r="B25" i="39"/>
  <c r="D24" i="39"/>
  <c r="B24" i="39"/>
  <c r="D23" i="39"/>
  <c r="B23" i="39"/>
  <c r="D22" i="39"/>
  <c r="B22" i="39"/>
  <c r="D21" i="39"/>
  <c r="B21" i="39"/>
  <c r="D20" i="39"/>
  <c r="B20" i="39"/>
  <c r="D19" i="39"/>
  <c r="B19" i="39"/>
  <c r="D18" i="39"/>
  <c r="B18" i="39"/>
  <c r="D17" i="39"/>
  <c r="B17" i="39"/>
  <c r="D16" i="39"/>
  <c r="B16" i="39"/>
  <c r="D15" i="39"/>
  <c r="B15" i="39"/>
  <c r="D14" i="39"/>
  <c r="B14" i="39"/>
  <c r="D13" i="39"/>
  <c r="B13" i="39"/>
  <c r="D12" i="39"/>
  <c r="B12" i="39"/>
  <c r="D11" i="39"/>
  <c r="B11" i="39"/>
  <c r="D10" i="39"/>
  <c r="B10" i="39"/>
  <c r="AA9" i="39"/>
  <c r="AA8" i="39" s="1"/>
  <c r="AA7" i="39" s="1"/>
  <c r="Z9" i="39"/>
  <c r="Z8" i="39" s="1"/>
  <c r="Z7" i="39" s="1"/>
  <c r="Y9" i="39"/>
  <c r="Y8" i="39" s="1"/>
  <c r="Y7" i="39" s="1"/>
  <c r="X9" i="39"/>
  <c r="X8" i="39" s="1"/>
  <c r="X7" i="39" s="1"/>
  <c r="W9" i="39"/>
  <c r="W8" i="39" s="1"/>
  <c r="W7" i="39" s="1"/>
  <c r="V9" i="39"/>
  <c r="V8" i="39" s="1"/>
  <c r="V7" i="39" s="1"/>
  <c r="U9" i="39"/>
  <c r="U8" i="39" s="1"/>
  <c r="U7" i="39" s="1"/>
  <c r="T9" i="39"/>
  <c r="S9" i="39"/>
  <c r="S8" i="39" s="1"/>
  <c r="S7" i="39" s="1"/>
  <c r="R9" i="39"/>
  <c r="R8" i="39" s="1"/>
  <c r="R7" i="39" s="1"/>
  <c r="Q9" i="39"/>
  <c r="Q8" i="39" s="1"/>
  <c r="Q7" i="39" s="1"/>
  <c r="P9" i="39"/>
  <c r="P8" i="39" s="1"/>
  <c r="P7" i="39" s="1"/>
  <c r="O9" i="39"/>
  <c r="O8" i="39" s="1"/>
  <c r="O7" i="39" s="1"/>
  <c r="N9" i="39"/>
  <c r="N8" i="39" s="1"/>
  <c r="N7" i="39" s="1"/>
  <c r="M9" i="39"/>
  <c r="M8" i="39" s="1"/>
  <c r="M7" i="39" s="1"/>
  <c r="L9" i="39"/>
  <c r="L8" i="39" s="1"/>
  <c r="L7" i="39" s="1"/>
  <c r="K9" i="39"/>
  <c r="K8" i="39" s="1"/>
  <c r="K7" i="39" s="1"/>
  <c r="J9" i="39"/>
  <c r="J8" i="39" s="1"/>
  <c r="J7" i="39" s="1"/>
  <c r="I9" i="39"/>
  <c r="I8" i="39" s="1"/>
  <c r="I7" i="39" s="1"/>
  <c r="H9" i="39"/>
  <c r="G9" i="39"/>
  <c r="G8" i="39" s="1"/>
  <c r="G7" i="39" s="1"/>
  <c r="F9" i="39"/>
  <c r="F8" i="39" s="1"/>
  <c r="F7" i="39" s="1"/>
  <c r="E9" i="39"/>
  <c r="E8" i="39" s="1"/>
  <c r="E7" i="39" s="1"/>
  <c r="P12" i="36"/>
  <c r="P13" i="36"/>
  <c r="P14" i="36"/>
  <c r="P16" i="36"/>
  <c r="P18" i="36"/>
  <c r="P19" i="36"/>
  <c r="P21" i="36"/>
  <c r="P22" i="36"/>
  <c r="P23" i="36"/>
  <c r="P24" i="36"/>
  <c r="P25" i="36"/>
  <c r="P26" i="36"/>
  <c r="P27" i="36"/>
  <c r="P28" i="36"/>
  <c r="P29" i="36"/>
  <c r="P31" i="36"/>
  <c r="P33" i="36"/>
  <c r="P35" i="36"/>
  <c r="P37" i="36"/>
  <c r="P39" i="36"/>
  <c r="P41" i="36"/>
  <c r="P42" i="36"/>
  <c r="P44" i="36"/>
  <c r="P46" i="36"/>
  <c r="P48" i="36"/>
  <c r="P50" i="36"/>
  <c r="P51" i="36"/>
  <c r="E181" i="11"/>
  <c r="C181" i="11"/>
  <c r="F181" i="11"/>
  <c r="D181" i="11"/>
  <c r="D176" i="11"/>
  <c r="E176" i="11"/>
  <c r="F176" i="11"/>
  <c r="C176" i="11"/>
  <c r="D127" i="11"/>
  <c r="C127" i="11"/>
  <c r="D38" i="39" l="1"/>
  <c r="D42" i="39"/>
  <c r="D26" i="39"/>
  <c r="D9" i="39"/>
  <c r="D34" i="39"/>
  <c r="D36" i="39"/>
  <c r="E127" i="11"/>
  <c r="D8" i="39" l="1"/>
  <c r="L317" i="5"/>
  <c r="I317" i="5"/>
  <c r="J317" i="5"/>
  <c r="K317" i="5"/>
  <c r="Q448" i="5" l="1"/>
  <c r="R448" i="5"/>
  <c r="S448" i="5"/>
  <c r="J448" i="5"/>
  <c r="K448" i="5"/>
  <c r="L448" i="5"/>
  <c r="I448" i="5"/>
  <c r="U455" i="5"/>
  <c r="T455" i="5"/>
  <c r="U454" i="5"/>
  <c r="T454" i="5"/>
  <c r="B451" i="5"/>
  <c r="B452" i="5"/>
  <c r="B453" i="5"/>
  <c r="B454" i="5"/>
  <c r="B455" i="5"/>
  <c r="B456" i="5"/>
  <c r="N121" i="10" l="1"/>
  <c r="AC461" i="10"/>
  <c r="D461" i="10" s="1"/>
  <c r="AC460" i="10"/>
  <c r="E454" i="10"/>
  <c r="F454" i="10"/>
  <c r="G454" i="10"/>
  <c r="H454" i="10"/>
  <c r="I454" i="10"/>
  <c r="J454" i="10"/>
  <c r="K454" i="10"/>
  <c r="L454" i="10"/>
  <c r="M454" i="10"/>
  <c r="O454" i="10"/>
  <c r="P454" i="10"/>
  <c r="Q454" i="10"/>
  <c r="R454" i="10"/>
  <c r="S454" i="10"/>
  <c r="T454" i="10"/>
  <c r="U454" i="10"/>
  <c r="V454" i="10"/>
  <c r="W454" i="10"/>
  <c r="X454" i="10"/>
  <c r="Y454" i="10"/>
  <c r="Z454" i="10"/>
  <c r="AA454" i="10"/>
  <c r="AB454" i="10"/>
  <c r="AD454" i="10"/>
  <c r="AE454" i="10"/>
  <c r="N280" i="10"/>
  <c r="D460" i="10" l="1"/>
  <c r="V582" i="5" l="1"/>
  <c r="Q582" i="5"/>
  <c r="R582" i="5"/>
  <c r="S582" i="5"/>
  <c r="J582" i="5"/>
  <c r="K582" i="5"/>
  <c r="L582" i="5"/>
  <c r="I582" i="5"/>
  <c r="B584" i="5"/>
  <c r="V611" i="5"/>
  <c r="Q611" i="5"/>
  <c r="R611" i="5"/>
  <c r="S611" i="5"/>
  <c r="J611" i="5"/>
  <c r="K611" i="5"/>
  <c r="L611" i="5"/>
  <c r="I611" i="5"/>
  <c r="B614" i="5"/>
  <c r="V595" i="5"/>
  <c r="Q595" i="5"/>
  <c r="R595" i="5"/>
  <c r="S595" i="5"/>
  <c r="J595" i="5"/>
  <c r="K595" i="5"/>
  <c r="L595" i="5"/>
  <c r="I595" i="5"/>
  <c r="B598" i="5"/>
  <c r="B599" i="5"/>
  <c r="B600" i="5"/>
  <c r="B601" i="5"/>
  <c r="B602" i="5"/>
  <c r="B603" i="5"/>
  <c r="B604" i="5"/>
  <c r="T820" i="5" l="1"/>
  <c r="T819" i="5" s="1"/>
  <c r="Q819" i="5"/>
  <c r="R819" i="5"/>
  <c r="S819" i="5"/>
  <c r="P819" i="5"/>
  <c r="J819" i="5"/>
  <c r="K819" i="5"/>
  <c r="L819" i="5"/>
  <c r="I819" i="5"/>
  <c r="U819" i="5" s="1"/>
  <c r="U820" i="5"/>
  <c r="V819" i="5"/>
  <c r="D826" i="10"/>
  <c r="D825" i="10" s="1"/>
  <c r="E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Z368" i="10"/>
  <c r="AA368" i="10"/>
  <c r="AB368" i="10"/>
  <c r="AD368" i="10"/>
  <c r="AE368" i="10"/>
  <c r="R323" i="10"/>
  <c r="E323" i="10"/>
  <c r="F323" i="10"/>
  <c r="G323" i="10"/>
  <c r="H323" i="10"/>
  <c r="I323" i="10"/>
  <c r="J323" i="10"/>
  <c r="K323" i="10"/>
  <c r="L323" i="10"/>
  <c r="M323" i="10"/>
  <c r="N323" i="10"/>
  <c r="O323" i="10"/>
  <c r="P323" i="10"/>
  <c r="Q323" i="10"/>
  <c r="S323" i="10"/>
  <c r="T323" i="10"/>
  <c r="U323" i="10"/>
  <c r="V323" i="10"/>
  <c r="W323" i="10"/>
  <c r="X323" i="10"/>
  <c r="Y323" i="10"/>
  <c r="Z323" i="10"/>
  <c r="AA323" i="10"/>
  <c r="AB323" i="10"/>
  <c r="AD323" i="10"/>
  <c r="AE323" i="10"/>
  <c r="E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D588" i="10"/>
  <c r="AE588" i="10"/>
  <c r="E617" i="10"/>
  <c r="F617" i="10"/>
  <c r="G617" i="10"/>
  <c r="H617" i="10"/>
  <c r="I617" i="10"/>
  <c r="J617" i="10"/>
  <c r="K617" i="10"/>
  <c r="L617" i="10"/>
  <c r="M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D617" i="10"/>
  <c r="AE617" i="10"/>
  <c r="E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D795" i="10"/>
  <c r="AE795" i="10"/>
  <c r="E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D601" i="10"/>
  <c r="AE601" i="10"/>
  <c r="V858" i="5" l="1"/>
  <c r="V856" i="5"/>
  <c r="V854" i="5"/>
  <c r="V852" i="5"/>
  <c r="V850" i="5"/>
  <c r="V848" i="5"/>
  <c r="V846" i="5"/>
  <c r="V844" i="5"/>
  <c r="T859" i="5"/>
  <c r="T858" i="5" s="1"/>
  <c r="T857" i="5"/>
  <c r="T856" i="5" s="1"/>
  <c r="T855" i="5"/>
  <c r="T854" i="5" s="1"/>
  <c r="T853" i="5"/>
  <c r="T852" i="5" s="1"/>
  <c r="T851" i="5"/>
  <c r="T850" i="5" s="1"/>
  <c r="T849" i="5"/>
  <c r="T848" i="5" s="1"/>
  <c r="T847" i="5"/>
  <c r="T846" i="5" s="1"/>
  <c r="T845" i="5"/>
  <c r="T844" i="5" s="1"/>
  <c r="Q852" i="5"/>
  <c r="R852" i="5"/>
  <c r="S852" i="5"/>
  <c r="Q854" i="5"/>
  <c r="R854" i="5"/>
  <c r="S854" i="5"/>
  <c r="Q856" i="5"/>
  <c r="R856" i="5"/>
  <c r="S856" i="5"/>
  <c r="Q858" i="5"/>
  <c r="R858" i="5"/>
  <c r="S858" i="5"/>
  <c r="P858" i="5"/>
  <c r="P856" i="5"/>
  <c r="P854" i="5"/>
  <c r="P852" i="5"/>
  <c r="Q850" i="5"/>
  <c r="R850" i="5"/>
  <c r="S850" i="5"/>
  <c r="Q848" i="5"/>
  <c r="R848" i="5"/>
  <c r="S848" i="5"/>
  <c r="Q846" i="5"/>
  <c r="R846" i="5"/>
  <c r="S846" i="5"/>
  <c r="Q844" i="5"/>
  <c r="R844" i="5"/>
  <c r="S844" i="5"/>
  <c r="P850" i="5"/>
  <c r="P848" i="5"/>
  <c r="P846" i="5"/>
  <c r="P844" i="5"/>
  <c r="U829" i="5"/>
  <c r="U839" i="5"/>
  <c r="U841" i="5"/>
  <c r="U843" i="5"/>
  <c r="U845" i="5"/>
  <c r="U847" i="5"/>
  <c r="U849" i="5"/>
  <c r="U851" i="5"/>
  <c r="U853" i="5"/>
  <c r="U855" i="5"/>
  <c r="U857" i="5"/>
  <c r="U859" i="5"/>
  <c r="T829" i="5"/>
  <c r="J858" i="5"/>
  <c r="K858" i="5"/>
  <c r="L858" i="5"/>
  <c r="J856" i="5"/>
  <c r="K856" i="5"/>
  <c r="L856" i="5"/>
  <c r="J854" i="5"/>
  <c r="K854" i="5"/>
  <c r="L854" i="5"/>
  <c r="J852" i="5"/>
  <c r="K852" i="5"/>
  <c r="L852" i="5"/>
  <c r="J850" i="5"/>
  <c r="K850" i="5"/>
  <c r="L850" i="5"/>
  <c r="J848" i="5"/>
  <c r="K848" i="5"/>
  <c r="L848" i="5"/>
  <c r="J846" i="5"/>
  <c r="K846" i="5"/>
  <c r="L846" i="5"/>
  <c r="J844" i="5"/>
  <c r="K844" i="5"/>
  <c r="L844" i="5"/>
  <c r="I858" i="5"/>
  <c r="I856" i="5"/>
  <c r="I854" i="5"/>
  <c r="I852" i="5"/>
  <c r="I850" i="5"/>
  <c r="I848" i="5"/>
  <c r="I846" i="5"/>
  <c r="I844" i="5"/>
  <c r="D865" i="10"/>
  <c r="D864" i="10" s="1"/>
  <c r="AC863" i="10"/>
  <c r="D863" i="10" s="1"/>
  <c r="D862" i="10" s="1"/>
  <c r="AC861" i="10"/>
  <c r="D861" i="10" s="1"/>
  <c r="D860" i="10" s="1"/>
  <c r="AC859" i="10"/>
  <c r="AC858" i="10" s="1"/>
  <c r="AC857" i="10"/>
  <c r="D857" i="10" s="1"/>
  <c r="D856" i="10" s="1"/>
  <c r="AC855" i="10"/>
  <c r="AC854" i="10" s="1"/>
  <c r="AC853" i="10"/>
  <c r="D853" i="10" s="1"/>
  <c r="D852" i="10" s="1"/>
  <c r="AC851" i="10"/>
  <c r="D851" i="10" s="1"/>
  <c r="D850" i="10" s="1"/>
  <c r="AC835" i="10"/>
  <c r="E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D864" i="10"/>
  <c r="AE864" i="10"/>
  <c r="E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D862" i="10"/>
  <c r="AE862" i="10"/>
  <c r="E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D860" i="10"/>
  <c r="AE860" i="10"/>
  <c r="E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D858" i="10"/>
  <c r="AE858" i="10"/>
  <c r="E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D856" i="10"/>
  <c r="AE856" i="10"/>
  <c r="AE854" i="10"/>
  <c r="E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D854" i="10"/>
  <c r="E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D852" i="10"/>
  <c r="AE852" i="10"/>
  <c r="E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D850" i="10"/>
  <c r="AE850" i="10"/>
  <c r="U844" i="5" l="1"/>
  <c r="U848" i="5"/>
  <c r="AC856" i="10"/>
  <c r="D859" i="10"/>
  <c r="D858" i="10" s="1"/>
  <c r="U850" i="5"/>
  <c r="U852" i="5"/>
  <c r="U854" i="5"/>
  <c r="U858" i="5"/>
  <c r="U856" i="5"/>
  <c r="AC850" i="10"/>
  <c r="D855" i="10"/>
  <c r="D854" i="10" s="1"/>
  <c r="U846" i="5"/>
  <c r="AC864" i="10"/>
  <c r="AC862" i="10"/>
  <c r="AC860" i="10"/>
  <c r="D835" i="10"/>
  <c r="AC852" i="10"/>
  <c r="N583" i="10" l="1"/>
  <c r="J566" i="5"/>
  <c r="K566" i="5"/>
  <c r="L566" i="5"/>
  <c r="I566" i="5"/>
  <c r="U566" i="5" s="1"/>
  <c r="T567" i="5"/>
  <c r="T566" i="5" s="1"/>
  <c r="S566" i="5"/>
  <c r="R566" i="5"/>
  <c r="U567" i="5"/>
  <c r="U569" i="5"/>
  <c r="V566" i="5"/>
  <c r="V564" i="5"/>
  <c r="S564" i="5"/>
  <c r="R564" i="5"/>
  <c r="J564" i="5"/>
  <c r="K564" i="5"/>
  <c r="L564" i="5"/>
  <c r="I564" i="5"/>
  <c r="B567" i="5"/>
  <c r="Q639" i="5"/>
  <c r="N373" i="10"/>
  <c r="N364" i="10"/>
  <c r="N573" i="10"/>
  <c r="E572" i="10" l="1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D572" i="10"/>
  <c r="AE572" i="10"/>
  <c r="AC573" i="10"/>
  <c r="AC572" i="10" s="1"/>
  <c r="E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D570" i="10"/>
  <c r="AE570" i="10"/>
  <c r="T206" i="10"/>
  <c r="V640" i="5"/>
  <c r="S640" i="5"/>
  <c r="R640" i="5"/>
  <c r="P639" i="5"/>
  <c r="J640" i="5"/>
  <c r="K640" i="5"/>
  <c r="L640" i="5"/>
  <c r="I640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Q404" i="5"/>
  <c r="T446" i="5"/>
  <c r="T447" i="5"/>
  <c r="J404" i="5"/>
  <c r="K404" i="5"/>
  <c r="L404" i="5"/>
  <c r="I404" i="5"/>
  <c r="Q15" i="5"/>
  <c r="R15" i="5"/>
  <c r="S15" i="5"/>
  <c r="J15" i="5"/>
  <c r="K15" i="5"/>
  <c r="L15" i="5"/>
  <c r="I15" i="5"/>
  <c r="B676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U95" i="5"/>
  <c r="V95" i="5" s="1"/>
  <c r="U96" i="5"/>
  <c r="V96" i="5" s="1"/>
  <c r="U97" i="5"/>
  <c r="V97" i="5" s="1"/>
  <c r="U98" i="5"/>
  <c r="V98" i="5" s="1"/>
  <c r="U99" i="5"/>
  <c r="V99" i="5" s="1"/>
  <c r="U100" i="5"/>
  <c r="V100" i="5" s="1"/>
  <c r="U101" i="5"/>
  <c r="V101" i="5" s="1"/>
  <c r="U102" i="5"/>
  <c r="V102" i="5" s="1"/>
  <c r="U103" i="5"/>
  <c r="V103" i="5" s="1"/>
  <c r="U104" i="5"/>
  <c r="V104" i="5" s="1"/>
  <c r="U105" i="5"/>
  <c r="V105" i="5" s="1"/>
  <c r="U106" i="5"/>
  <c r="V106" i="5" s="1"/>
  <c r="U107" i="5"/>
  <c r="V107" i="5" s="1"/>
  <c r="U108" i="5"/>
  <c r="V108" i="5" s="1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E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D646" i="10"/>
  <c r="AE646" i="10"/>
  <c r="E410" i="10"/>
  <c r="F410" i="10"/>
  <c r="G410" i="10"/>
  <c r="H410" i="10"/>
  <c r="I410" i="10"/>
  <c r="J410" i="10"/>
  <c r="K410" i="10"/>
  <c r="L410" i="10"/>
  <c r="M410" i="10"/>
  <c r="O410" i="10"/>
  <c r="P410" i="10"/>
  <c r="Q410" i="10"/>
  <c r="R410" i="10"/>
  <c r="S410" i="10"/>
  <c r="T410" i="10"/>
  <c r="U410" i="10"/>
  <c r="V410" i="10"/>
  <c r="W410" i="10"/>
  <c r="X410" i="10"/>
  <c r="Y410" i="10"/>
  <c r="Z410" i="10"/>
  <c r="AA410" i="10"/>
  <c r="AB410" i="10"/>
  <c r="AD410" i="10"/>
  <c r="AE410" i="10"/>
  <c r="AC451" i="10"/>
  <c r="D451" i="10" s="1"/>
  <c r="AC424" i="10"/>
  <c r="D424" i="10" s="1"/>
  <c r="CH424" i="10" s="1"/>
  <c r="AC423" i="10"/>
  <c r="D423" i="10" s="1"/>
  <c r="CH423" i="10" s="1"/>
  <c r="AC453" i="10"/>
  <c r="N414" i="10"/>
  <c r="AC414" i="10" s="1"/>
  <c r="E21" i="10"/>
  <c r="F21" i="10"/>
  <c r="G21" i="10"/>
  <c r="H21" i="10"/>
  <c r="I21" i="10"/>
  <c r="J21" i="10"/>
  <c r="K21" i="10"/>
  <c r="L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D21" i="10"/>
  <c r="AE21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01" i="10"/>
  <c r="D102" i="10"/>
  <c r="E115" i="10"/>
  <c r="F115" i="10"/>
  <c r="G115" i="10"/>
  <c r="H115" i="10"/>
  <c r="I115" i="10"/>
  <c r="J115" i="10"/>
  <c r="K115" i="10"/>
  <c r="L115" i="10"/>
  <c r="M115" i="10"/>
  <c r="BC115" i="10" s="1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D115" i="10"/>
  <c r="AE115" i="10"/>
  <c r="BJ115" i="10"/>
  <c r="AC116" i="10"/>
  <c r="D116" i="10" s="1"/>
  <c r="BC116" i="10"/>
  <c r="BJ116" i="10"/>
  <c r="AC117" i="10"/>
  <c r="D117" i="10" s="1"/>
  <c r="CH117" i="10" s="1"/>
  <c r="BC117" i="10"/>
  <c r="BJ117" i="10"/>
  <c r="AC118" i="10"/>
  <c r="D118" i="10" s="1"/>
  <c r="CH118" i="10" s="1"/>
  <c r="AC119" i="10"/>
  <c r="D119" i="10" s="1"/>
  <c r="CH119" i="10" s="1"/>
  <c r="BC119" i="10"/>
  <c r="BJ119" i="10"/>
  <c r="AC120" i="10"/>
  <c r="D120" i="10" s="1"/>
  <c r="CH120" i="10" s="1"/>
  <c r="AC121" i="10"/>
  <c r="D121" i="10" s="1"/>
  <c r="CH121" i="10" s="1"/>
  <c r="BC121" i="10"/>
  <c r="BJ121" i="10"/>
  <c r="AC122" i="10"/>
  <c r="D122" i="10" s="1"/>
  <c r="CH122" i="10" s="1"/>
  <c r="BC122" i="10"/>
  <c r="BJ122" i="10"/>
  <c r="AC123" i="10"/>
  <c r="D123" i="10" s="1"/>
  <c r="CH123" i="10" s="1"/>
  <c r="AC459" i="10"/>
  <c r="D459" i="10" s="1"/>
  <c r="CH459" i="10" s="1"/>
  <c r="AC124" i="10"/>
  <c r="D124" i="10" s="1"/>
  <c r="CH124" i="10" s="1"/>
  <c r="AC125" i="10"/>
  <c r="D125" i="10" s="1"/>
  <c r="CH125" i="10" s="1"/>
  <c r="AC126" i="10"/>
  <c r="D126" i="10" s="1"/>
  <c r="CH126" i="10" s="1"/>
  <c r="N115" i="10"/>
  <c r="Q49" i="36"/>
  <c r="J49" i="36"/>
  <c r="K49" i="36"/>
  <c r="L49" i="36"/>
  <c r="I49" i="36"/>
  <c r="P49" i="36" s="1"/>
  <c r="B51" i="36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U50" i="35"/>
  <c r="V50" i="35"/>
  <c r="W50" i="35"/>
  <c r="X50" i="35"/>
  <c r="Y50" i="35"/>
  <c r="Z50" i="35"/>
  <c r="AA50" i="35"/>
  <c r="AB50" i="35"/>
  <c r="AC50" i="35"/>
  <c r="AD50" i="35"/>
  <c r="AF50" i="35"/>
  <c r="AG50" i="35"/>
  <c r="F52" i="35"/>
  <c r="B52" i="35"/>
  <c r="D573" i="10" l="1"/>
  <c r="D572" i="10" s="1"/>
  <c r="D414" i="10"/>
  <c r="CH414" i="10" s="1"/>
  <c r="CH116" i="10"/>
  <c r="D127" i="10"/>
  <c r="CH127" i="10" s="1"/>
  <c r="AC115" i="10"/>
  <c r="D115" i="10" l="1"/>
  <c r="CH115" i="10" s="1"/>
  <c r="D7" i="39"/>
  <c r="D10" i="37"/>
  <c r="D9" i="37" s="1"/>
  <c r="E10" i="37"/>
  <c r="E9" i="37" s="1"/>
  <c r="F10" i="37"/>
  <c r="F9" i="37" s="1"/>
  <c r="C10" i="37"/>
  <c r="C9" i="37" s="1"/>
  <c r="O10" i="36" l="1"/>
  <c r="B50" i="36"/>
  <c r="B48" i="36"/>
  <c r="B46" i="36"/>
  <c r="B44" i="36"/>
  <c r="B42" i="36"/>
  <c r="B41" i="36"/>
  <c r="B39" i="36"/>
  <c r="B37" i="36"/>
  <c r="B35" i="36"/>
  <c r="B33" i="36"/>
  <c r="B31" i="36"/>
  <c r="B29" i="36"/>
  <c r="B28" i="36"/>
  <c r="B27" i="36"/>
  <c r="B26" i="36"/>
  <c r="B25" i="36"/>
  <c r="B24" i="36"/>
  <c r="B23" i="36"/>
  <c r="B22" i="36"/>
  <c r="B21" i="36"/>
  <c r="B19" i="36"/>
  <c r="B18" i="36"/>
  <c r="B16" i="36"/>
  <c r="B14" i="36"/>
  <c r="B13" i="36"/>
  <c r="AE51" i="35" l="1"/>
  <c r="B51" i="35"/>
  <c r="F51" i="35" l="1"/>
  <c r="F50" i="35" s="1"/>
  <c r="AE50" i="35"/>
  <c r="B445" i="5"/>
  <c r="B446" i="5"/>
  <c r="B447" i="5"/>
  <c r="D197" i="11"/>
  <c r="D196" i="11" s="1"/>
  <c r="E197" i="11"/>
  <c r="E196" i="11" s="1"/>
  <c r="F197" i="11"/>
  <c r="F196" i="11" s="1"/>
  <c r="C197" i="11"/>
  <c r="C196" i="11" s="1"/>
  <c r="T868" i="5"/>
  <c r="T867" i="5" s="1"/>
  <c r="T866" i="5"/>
  <c r="T865" i="5" s="1"/>
  <c r="T864" i="5"/>
  <c r="T863" i="5" s="1"/>
  <c r="Q867" i="5"/>
  <c r="R867" i="5"/>
  <c r="S867" i="5"/>
  <c r="Q865" i="5"/>
  <c r="R865" i="5"/>
  <c r="S865" i="5"/>
  <c r="Q863" i="5"/>
  <c r="R863" i="5"/>
  <c r="S863" i="5"/>
  <c r="V867" i="5"/>
  <c r="V865" i="5"/>
  <c r="V863" i="5"/>
  <c r="J863" i="5"/>
  <c r="K863" i="5"/>
  <c r="L863" i="5"/>
  <c r="U864" i="5"/>
  <c r="U866" i="5"/>
  <c r="U868" i="5"/>
  <c r="P867" i="5"/>
  <c r="P865" i="5"/>
  <c r="P863" i="5"/>
  <c r="J867" i="5"/>
  <c r="K867" i="5"/>
  <c r="L867" i="5"/>
  <c r="J865" i="5"/>
  <c r="K865" i="5"/>
  <c r="L865" i="5"/>
  <c r="I867" i="5"/>
  <c r="I865" i="5"/>
  <c r="I863" i="5"/>
  <c r="E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E871" i="10"/>
  <c r="E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E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D874" i="10"/>
  <c r="D873" i="10" s="1"/>
  <c r="D872" i="10"/>
  <c r="D871" i="10" s="1"/>
  <c r="D870" i="10"/>
  <c r="D869" i="10" s="1"/>
  <c r="S862" i="5" l="1"/>
  <c r="S861" i="5" s="1"/>
  <c r="K862" i="5"/>
  <c r="K861" i="5" s="1"/>
  <c r="W868" i="10"/>
  <c r="W867" i="10" s="1"/>
  <c r="K868" i="10"/>
  <c r="K867" i="10" s="1"/>
  <c r="G868" i="10"/>
  <c r="G867" i="10" s="1"/>
  <c r="AA868" i="10"/>
  <c r="AA867" i="10" s="1"/>
  <c r="S868" i="10"/>
  <c r="S867" i="10" s="1"/>
  <c r="O868" i="10"/>
  <c r="O867" i="10" s="1"/>
  <c r="AE868" i="10"/>
  <c r="AE867" i="10" s="1"/>
  <c r="R862" i="5"/>
  <c r="R861" i="5" s="1"/>
  <c r="U867" i="5"/>
  <c r="Q862" i="5"/>
  <c r="Q861" i="5" s="1"/>
  <c r="U865" i="5"/>
  <c r="P862" i="5"/>
  <c r="P861" i="5" s="1"/>
  <c r="V862" i="5"/>
  <c r="V861" i="5" s="1"/>
  <c r="L862" i="5"/>
  <c r="L861" i="5" s="1"/>
  <c r="U863" i="5"/>
  <c r="I862" i="5"/>
  <c r="I861" i="5" s="1"/>
  <c r="T862" i="5"/>
  <c r="T861" i="5" s="1"/>
  <c r="J862" i="5"/>
  <c r="J861" i="5" s="1"/>
  <c r="AD868" i="10"/>
  <c r="AD867" i="10" s="1"/>
  <c r="Z868" i="10"/>
  <c r="Z867" i="10" s="1"/>
  <c r="V868" i="10"/>
  <c r="V867" i="10" s="1"/>
  <c r="R868" i="10"/>
  <c r="R867" i="10" s="1"/>
  <c r="N868" i="10"/>
  <c r="N867" i="10" s="1"/>
  <c r="J868" i="10"/>
  <c r="J867" i="10" s="1"/>
  <c r="F868" i="10"/>
  <c r="F867" i="10" s="1"/>
  <c r="AC868" i="10"/>
  <c r="AC867" i="10" s="1"/>
  <c r="Y868" i="10"/>
  <c r="Y867" i="10" s="1"/>
  <c r="U868" i="10"/>
  <c r="U867" i="10" s="1"/>
  <c r="Q868" i="10"/>
  <c r="Q867" i="10" s="1"/>
  <c r="M868" i="10"/>
  <c r="M867" i="10" s="1"/>
  <c r="I868" i="10"/>
  <c r="I867" i="10" s="1"/>
  <c r="E868" i="10"/>
  <c r="E867" i="10" s="1"/>
  <c r="AB868" i="10"/>
  <c r="AB867" i="10" s="1"/>
  <c r="X868" i="10"/>
  <c r="X867" i="10" s="1"/>
  <c r="T868" i="10"/>
  <c r="T867" i="10" s="1"/>
  <c r="P868" i="10"/>
  <c r="P867" i="10" s="1"/>
  <c r="L868" i="10"/>
  <c r="L867" i="10" s="1"/>
  <c r="H868" i="10"/>
  <c r="H867" i="10" s="1"/>
  <c r="D868" i="10"/>
  <c r="D867" i="10" s="1"/>
  <c r="U861" i="5" l="1"/>
  <c r="U862" i="5"/>
  <c r="CH867" i="10"/>
  <c r="BS867" i="10"/>
  <c r="BS868" i="10"/>
  <c r="CH868" i="10"/>
  <c r="C38" i="9" l="1"/>
  <c r="T843" i="5" l="1"/>
  <c r="T842" i="5" s="1"/>
  <c r="S842" i="5"/>
  <c r="R842" i="5"/>
  <c r="Q842" i="5"/>
  <c r="P842" i="5"/>
  <c r="T840" i="5"/>
  <c r="S840" i="5"/>
  <c r="R840" i="5"/>
  <c r="Q840" i="5"/>
  <c r="P840" i="5"/>
  <c r="T839" i="5"/>
  <c r="T838" i="5" s="1"/>
  <c r="S838" i="5"/>
  <c r="R838" i="5"/>
  <c r="T828" i="5"/>
  <c r="T827" i="5"/>
  <c r="T826" i="5" s="1"/>
  <c r="T825" i="5"/>
  <c r="T824" i="5" s="1"/>
  <c r="S824" i="5"/>
  <c r="R824" i="5"/>
  <c r="Q824" i="5"/>
  <c r="P823" i="5"/>
  <c r="Q823" i="5" l="1"/>
  <c r="Q822" i="5" s="1"/>
  <c r="R823" i="5"/>
  <c r="R822" i="5" s="1"/>
  <c r="S823" i="5"/>
  <c r="S822" i="5" s="1"/>
  <c r="T823" i="5"/>
  <c r="T822" i="5" s="1"/>
  <c r="P822" i="5"/>
  <c r="F180" i="11"/>
  <c r="J390" i="5"/>
  <c r="K390" i="5"/>
  <c r="L390" i="5"/>
  <c r="I390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P14" i="5"/>
  <c r="N338" i="10" l="1"/>
  <c r="D23" i="10" l="1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453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22" i="10"/>
  <c r="M92" i="10"/>
  <c r="M21" i="10" s="1"/>
  <c r="D76" i="10" l="1"/>
  <c r="D21" i="10" s="1"/>
  <c r="AC21" i="10"/>
  <c r="N620" i="10"/>
  <c r="N617" i="10" s="1"/>
  <c r="N392" i="10"/>
  <c r="AC393" i="10"/>
  <c r="AD182" i="10" l="1"/>
  <c r="N182" i="10"/>
  <c r="N271" i="10"/>
  <c r="N269" i="10"/>
  <c r="AC267" i="10" l="1"/>
  <c r="V842" i="5"/>
  <c r="V840" i="5"/>
  <c r="V838" i="5"/>
  <c r="U825" i="5"/>
  <c r="U827" i="5"/>
  <c r="U828" i="5"/>
  <c r="J842" i="5"/>
  <c r="K842" i="5"/>
  <c r="L842" i="5"/>
  <c r="I842" i="5"/>
  <c r="U842" i="5" s="1"/>
  <c r="J840" i="5"/>
  <c r="K840" i="5"/>
  <c r="L840" i="5"/>
  <c r="I840" i="5"/>
  <c r="U840" i="5" s="1"/>
  <c r="J838" i="5"/>
  <c r="K838" i="5"/>
  <c r="L838" i="5"/>
  <c r="I838" i="5"/>
  <c r="U838" i="5" s="1"/>
  <c r="U826" i="5"/>
  <c r="E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D848" i="10"/>
  <c r="AE848" i="10"/>
  <c r="E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D846" i="10"/>
  <c r="AE846" i="10"/>
  <c r="E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D844" i="10"/>
  <c r="AE844" i="10"/>
  <c r="AC849" i="10"/>
  <c r="D849" i="10" s="1"/>
  <c r="D848" i="10" s="1"/>
  <c r="D846" i="10"/>
  <c r="AC845" i="10"/>
  <c r="D845" i="10" s="1"/>
  <c r="D844" i="10" s="1"/>
  <c r="AC834" i="10"/>
  <c r="D834" i="10" s="1"/>
  <c r="AC833" i="10"/>
  <c r="AC381" i="10"/>
  <c r="V393" i="5"/>
  <c r="V394" i="5"/>
  <c r="V395" i="5"/>
  <c r="V392" i="5"/>
  <c r="U392" i="5"/>
  <c r="U393" i="5"/>
  <c r="U394" i="5"/>
  <c r="U395" i="5"/>
  <c r="T392" i="5"/>
  <c r="T393" i="5"/>
  <c r="T394" i="5"/>
  <c r="T395" i="5"/>
  <c r="Q390" i="5"/>
  <c r="R390" i="5"/>
  <c r="S390" i="5"/>
  <c r="Q383" i="5"/>
  <c r="R383" i="5"/>
  <c r="S383" i="5"/>
  <c r="J383" i="5"/>
  <c r="K383" i="5"/>
  <c r="L383" i="5"/>
  <c r="I383" i="5"/>
  <c r="B392" i="5"/>
  <c r="B393" i="5"/>
  <c r="B394" i="5"/>
  <c r="B395" i="5"/>
  <c r="E389" i="10"/>
  <c r="F389" i="10"/>
  <c r="G389" i="10"/>
  <c r="H389" i="10"/>
  <c r="I389" i="10"/>
  <c r="J389" i="10"/>
  <c r="K389" i="10"/>
  <c r="L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Z389" i="10"/>
  <c r="AA389" i="10"/>
  <c r="AB389" i="10"/>
  <c r="AE389" i="10"/>
  <c r="AD389" i="10"/>
  <c r="AC832" i="10" l="1"/>
  <c r="D833" i="10"/>
  <c r="D832" i="10" s="1"/>
  <c r="AC848" i="10"/>
  <c r="AC846" i="10"/>
  <c r="AC844" i="10"/>
  <c r="V383" i="5"/>
  <c r="V390" i="5"/>
  <c r="E396" i="10"/>
  <c r="F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Z396" i="10"/>
  <c r="AA396" i="10"/>
  <c r="AB396" i="10"/>
  <c r="AD396" i="10"/>
  <c r="AE396" i="10"/>
  <c r="D398" i="10"/>
  <c r="D399" i="10"/>
  <c r="D400" i="10"/>
  <c r="D401" i="10"/>
  <c r="N441" i="10"/>
  <c r="N410" i="10" s="1"/>
  <c r="V167" i="5" l="1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J167" i="5"/>
  <c r="K167" i="5"/>
  <c r="L167" i="5"/>
  <c r="I167" i="5"/>
  <c r="E173" i="10"/>
  <c r="F173" i="10"/>
  <c r="G173" i="10"/>
  <c r="H173" i="10"/>
  <c r="I173" i="10"/>
  <c r="J173" i="10"/>
  <c r="K173" i="10"/>
  <c r="L173" i="10"/>
  <c r="M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AB173" i="10"/>
  <c r="AD173" i="10"/>
  <c r="AE173" i="10"/>
  <c r="V824" i="5"/>
  <c r="J824" i="5"/>
  <c r="J823" i="5" s="1"/>
  <c r="K824" i="5"/>
  <c r="K823" i="5" s="1"/>
  <c r="L824" i="5"/>
  <c r="L823" i="5" s="1"/>
  <c r="I824" i="5"/>
  <c r="I823" i="5" s="1"/>
  <c r="E830" i="10"/>
  <c r="E829" i="10" s="1"/>
  <c r="E828" i="10" s="1"/>
  <c r="F830" i="10"/>
  <c r="F829" i="10" s="1"/>
  <c r="F828" i="10" s="1"/>
  <c r="G830" i="10"/>
  <c r="G829" i="10" s="1"/>
  <c r="G828" i="10" s="1"/>
  <c r="H830" i="10"/>
  <c r="H829" i="10" s="1"/>
  <c r="H828" i="10" s="1"/>
  <c r="I830" i="10"/>
  <c r="I829" i="10" s="1"/>
  <c r="I828" i="10" s="1"/>
  <c r="J830" i="10"/>
  <c r="J829" i="10" s="1"/>
  <c r="J828" i="10" s="1"/>
  <c r="K830" i="10"/>
  <c r="K829" i="10" s="1"/>
  <c r="K828" i="10" s="1"/>
  <c r="L830" i="10"/>
  <c r="L829" i="10" s="1"/>
  <c r="L828" i="10" s="1"/>
  <c r="M830" i="10"/>
  <c r="M829" i="10" s="1"/>
  <c r="M828" i="10" s="1"/>
  <c r="N830" i="10"/>
  <c r="N829" i="10" s="1"/>
  <c r="N828" i="10" s="1"/>
  <c r="O830" i="10"/>
  <c r="O829" i="10" s="1"/>
  <c r="O828" i="10" s="1"/>
  <c r="P830" i="10"/>
  <c r="P829" i="10" s="1"/>
  <c r="P828" i="10" s="1"/>
  <c r="Q830" i="10"/>
  <c r="Q829" i="10" s="1"/>
  <c r="Q828" i="10" s="1"/>
  <c r="R830" i="10"/>
  <c r="R829" i="10" s="1"/>
  <c r="R828" i="10" s="1"/>
  <c r="S830" i="10"/>
  <c r="S829" i="10" s="1"/>
  <c r="S828" i="10" s="1"/>
  <c r="T830" i="10"/>
  <c r="T829" i="10" s="1"/>
  <c r="T828" i="10" s="1"/>
  <c r="U830" i="10"/>
  <c r="U829" i="10" s="1"/>
  <c r="U828" i="10" s="1"/>
  <c r="V830" i="10"/>
  <c r="V829" i="10" s="1"/>
  <c r="V828" i="10" s="1"/>
  <c r="W830" i="10"/>
  <c r="W829" i="10" s="1"/>
  <c r="W828" i="10" s="1"/>
  <c r="X830" i="10"/>
  <c r="X829" i="10" s="1"/>
  <c r="X828" i="10" s="1"/>
  <c r="Y830" i="10"/>
  <c r="Y829" i="10" s="1"/>
  <c r="Y828" i="10" s="1"/>
  <c r="Z830" i="10"/>
  <c r="Z829" i="10" s="1"/>
  <c r="Z828" i="10" s="1"/>
  <c r="AA830" i="10"/>
  <c r="AA829" i="10" s="1"/>
  <c r="AA828" i="10" s="1"/>
  <c r="AB830" i="10"/>
  <c r="AB829" i="10" s="1"/>
  <c r="AB828" i="10" s="1"/>
  <c r="AD830" i="10"/>
  <c r="AD829" i="10" s="1"/>
  <c r="AD828" i="10" s="1"/>
  <c r="AE830" i="10"/>
  <c r="AE829" i="10" s="1"/>
  <c r="AE828" i="10" s="1"/>
  <c r="E180" i="11"/>
  <c r="D180" i="11"/>
  <c r="C180" i="11"/>
  <c r="C32" i="9"/>
  <c r="C14" i="9"/>
  <c r="D831" i="10"/>
  <c r="V823" i="5" l="1"/>
  <c r="V822" i="5" s="1"/>
  <c r="I822" i="5"/>
  <c r="K822" i="5"/>
  <c r="J822" i="5"/>
  <c r="L822" i="5"/>
  <c r="U824" i="5"/>
  <c r="D830" i="10"/>
  <c r="AC830" i="10"/>
  <c r="AC829" i="10" s="1"/>
  <c r="AC828" i="10" s="1"/>
  <c r="D829" i="10" l="1"/>
  <c r="D828" i="10" s="1"/>
  <c r="BS828" i="10" s="1"/>
  <c r="U823" i="5"/>
  <c r="U822" i="5"/>
  <c r="BS829" i="10" l="1"/>
  <c r="CH828" i="10"/>
  <c r="CH829" i="10"/>
  <c r="E300" i="10"/>
  <c r="F300" i="10"/>
  <c r="G300" i="10"/>
  <c r="H300" i="10"/>
  <c r="I300" i="10"/>
  <c r="J300" i="10"/>
  <c r="K300" i="10"/>
  <c r="L300" i="10"/>
  <c r="M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AB300" i="10"/>
  <c r="AD300" i="10"/>
  <c r="AE300" i="10"/>
  <c r="AC516" i="10"/>
  <c r="AC462" i="10" l="1"/>
  <c r="D462" i="10" s="1"/>
  <c r="AC687" i="10"/>
  <c r="AC238" i="10" l="1"/>
  <c r="N173" i="10" l="1"/>
  <c r="V70" i="5" l="1"/>
  <c r="V303" i="5"/>
  <c r="V302" i="5"/>
  <c r="V29" i="5"/>
  <c r="V71" i="5"/>
  <c r="V21" i="5"/>
  <c r="V266" i="5"/>
  <c r="S294" i="5"/>
  <c r="R294" i="5"/>
  <c r="Q215" i="5"/>
  <c r="R215" i="5"/>
  <c r="S215" i="5"/>
  <c r="J215" i="5"/>
  <c r="K215" i="5"/>
  <c r="L215" i="5"/>
  <c r="I215" i="5"/>
  <c r="B221" i="5"/>
  <c r="U221" i="5"/>
  <c r="V221" i="5" s="1"/>
  <c r="T221" i="5"/>
  <c r="E221" i="10"/>
  <c r="F221" i="10"/>
  <c r="G221" i="10"/>
  <c r="H221" i="10"/>
  <c r="I221" i="10"/>
  <c r="J221" i="10"/>
  <c r="K221" i="10"/>
  <c r="L221" i="10"/>
  <c r="M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D221" i="10"/>
  <c r="AE221" i="10"/>
  <c r="BJ227" i="10"/>
  <c r="BC227" i="10"/>
  <c r="D227" i="10"/>
  <c r="CH227" i="10" s="1"/>
  <c r="V215" i="5" l="1"/>
  <c r="U92" i="5" l="1"/>
  <c r="V92" i="5" s="1"/>
  <c r="U93" i="5"/>
  <c r="V93" i="5" s="1"/>
  <c r="U94" i="5"/>
  <c r="V94" i="5" s="1"/>
  <c r="K480" i="5"/>
  <c r="K491" i="5"/>
  <c r="K504" i="5"/>
  <c r="K508" i="5"/>
  <c r="K511" i="5"/>
  <c r="K514" i="5"/>
  <c r="K523" i="5"/>
  <c r="K525" i="5"/>
  <c r="K527" i="5"/>
  <c r="K529" i="5"/>
  <c r="K531" i="5"/>
  <c r="K533" i="5"/>
  <c r="K535" i="5"/>
  <c r="K541" i="5"/>
  <c r="K543" i="5"/>
  <c r="K549" i="5"/>
  <c r="K555" i="5"/>
  <c r="K557" i="5"/>
  <c r="K559" i="5"/>
  <c r="K562" i="5"/>
  <c r="K568" i="5"/>
  <c r="K573" i="5"/>
  <c r="K576" i="5"/>
  <c r="K578" i="5"/>
  <c r="K580" i="5"/>
  <c r="K585" i="5"/>
  <c r="K588" i="5"/>
  <c r="K590" i="5"/>
  <c r="K593" i="5"/>
  <c r="K605" i="5"/>
  <c r="K607" i="5"/>
  <c r="K609" i="5"/>
  <c r="K615" i="5"/>
  <c r="K618" i="5"/>
  <c r="K621" i="5"/>
  <c r="K623" i="5"/>
  <c r="K625" i="5"/>
  <c r="K627" i="5"/>
  <c r="K629" i="5"/>
  <c r="K631" i="5"/>
  <c r="K633" i="5"/>
  <c r="K636" i="5"/>
  <c r="K677" i="5"/>
  <c r="K682" i="5"/>
  <c r="K691" i="5"/>
  <c r="K701" i="5"/>
  <c r="K712" i="5"/>
  <c r="K715" i="5"/>
  <c r="K719" i="5"/>
  <c r="K721" i="5"/>
  <c r="K725" i="5"/>
  <c r="K727" i="5"/>
  <c r="K729" i="5"/>
  <c r="K731" i="5"/>
  <c r="K733" i="5"/>
  <c r="K735" i="5"/>
  <c r="K739" i="5"/>
  <c r="K741" i="5"/>
  <c r="K743" i="5"/>
  <c r="K745" i="5"/>
  <c r="K747" i="5"/>
  <c r="K749" i="5"/>
  <c r="K751" i="5"/>
  <c r="K757" i="5"/>
  <c r="K760" i="5"/>
  <c r="K762" i="5"/>
  <c r="K765" i="5"/>
  <c r="K768" i="5"/>
  <c r="K771" i="5"/>
  <c r="K777" i="5"/>
  <c r="K779" i="5"/>
  <c r="K781" i="5"/>
  <c r="K783" i="5"/>
  <c r="K785" i="5"/>
  <c r="K787" i="5"/>
  <c r="K789" i="5"/>
  <c r="K792" i="5"/>
  <c r="K794" i="5"/>
  <c r="K796" i="5"/>
  <c r="K798" i="5"/>
  <c r="K800" i="5"/>
  <c r="K802" i="5"/>
  <c r="K804" i="5"/>
  <c r="K806" i="5"/>
  <c r="K808" i="5"/>
  <c r="K811" i="5"/>
  <c r="B92" i="5"/>
  <c r="B93" i="5"/>
  <c r="B94" i="5"/>
  <c r="K403" i="5" l="1"/>
  <c r="K639" i="5"/>
  <c r="S559" i="5"/>
  <c r="R559" i="5"/>
  <c r="J559" i="5"/>
  <c r="L559" i="5"/>
  <c r="I559" i="5"/>
  <c r="Q294" i="5"/>
  <c r="J294" i="5"/>
  <c r="K294" i="5"/>
  <c r="L294" i="5"/>
  <c r="I294" i="5"/>
  <c r="V294" i="5"/>
  <c r="U296" i="5"/>
  <c r="T296" i="5"/>
  <c r="B296" i="5"/>
  <c r="AE565" i="10"/>
  <c r="F565" i="10"/>
  <c r="G565" i="10"/>
  <c r="H565" i="10"/>
  <c r="I565" i="10"/>
  <c r="J565" i="10"/>
  <c r="K565" i="10"/>
  <c r="L565" i="10"/>
  <c r="M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D565" i="10"/>
  <c r="E565" i="10"/>
  <c r="AC302" i="10" l="1"/>
  <c r="AC300" i="10" s="1"/>
  <c r="N300" i="10"/>
  <c r="B813" i="5"/>
  <c r="B812" i="5"/>
  <c r="B810" i="5"/>
  <c r="B809" i="5"/>
  <c r="B807" i="5"/>
  <c r="B805" i="5"/>
  <c r="B803" i="5"/>
  <c r="B801" i="5"/>
  <c r="B799" i="5"/>
  <c r="B797" i="5"/>
  <c r="B795" i="5"/>
  <c r="B793" i="5"/>
  <c r="B791" i="5"/>
  <c r="B790" i="5"/>
  <c r="B788" i="5"/>
  <c r="B786" i="5"/>
  <c r="B784" i="5"/>
  <c r="B782" i="5"/>
  <c r="B780" i="5"/>
  <c r="B778" i="5"/>
  <c r="B776" i="5"/>
  <c r="B775" i="5"/>
  <c r="B774" i="5"/>
  <c r="B773" i="5"/>
  <c r="B772" i="5"/>
  <c r="B770" i="5"/>
  <c r="B769" i="5"/>
  <c r="B767" i="5"/>
  <c r="B766" i="5"/>
  <c r="B764" i="5"/>
  <c r="B763" i="5"/>
  <c r="B761" i="5"/>
  <c r="B759" i="5"/>
  <c r="B758" i="5"/>
  <c r="B756" i="5"/>
  <c r="B755" i="5"/>
  <c r="B754" i="5"/>
  <c r="B753" i="5"/>
  <c r="B752" i="5"/>
  <c r="B750" i="5"/>
  <c r="B748" i="5"/>
  <c r="B746" i="5"/>
  <c r="B744" i="5"/>
  <c r="B742" i="5"/>
  <c r="B740" i="5"/>
  <c r="B738" i="5"/>
  <c r="B737" i="5"/>
  <c r="B736" i="5"/>
  <c r="B734" i="5"/>
  <c r="B732" i="5"/>
  <c r="B730" i="5"/>
  <c r="B728" i="5"/>
  <c r="B726" i="5"/>
  <c r="B724" i="5"/>
  <c r="B723" i="5"/>
  <c r="B722" i="5"/>
  <c r="B720" i="5"/>
  <c r="B718" i="5"/>
  <c r="B717" i="5"/>
  <c r="B716" i="5"/>
  <c r="B714" i="5"/>
  <c r="B713" i="5"/>
  <c r="B711" i="5"/>
  <c r="B710" i="5"/>
  <c r="B708" i="5"/>
  <c r="B707" i="5"/>
  <c r="B706" i="5"/>
  <c r="B705" i="5"/>
  <c r="B704" i="5"/>
  <c r="B703" i="5"/>
  <c r="B702" i="5"/>
  <c r="B700" i="5"/>
  <c r="B699" i="5"/>
  <c r="B698" i="5"/>
  <c r="B697" i="5"/>
  <c r="B696" i="5"/>
  <c r="B695" i="5"/>
  <c r="B694" i="5"/>
  <c r="B693" i="5"/>
  <c r="B692" i="5"/>
  <c r="B690" i="5"/>
  <c r="B689" i="5"/>
  <c r="B688" i="5"/>
  <c r="B687" i="5"/>
  <c r="B686" i="5"/>
  <c r="B685" i="5"/>
  <c r="B684" i="5"/>
  <c r="B683" i="5"/>
  <c r="B681" i="5"/>
  <c r="B680" i="5"/>
  <c r="B679" i="5"/>
  <c r="B678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38" i="5"/>
  <c r="B637" i="5"/>
  <c r="B635" i="5"/>
  <c r="B634" i="5"/>
  <c r="B632" i="5"/>
  <c r="B630" i="5"/>
  <c r="B628" i="5"/>
  <c r="B626" i="5"/>
  <c r="B624" i="5"/>
  <c r="B622" i="5"/>
  <c r="B620" i="5"/>
  <c r="B619" i="5"/>
  <c r="B617" i="5"/>
  <c r="B616" i="5"/>
  <c r="B613" i="5"/>
  <c r="B612" i="5"/>
  <c r="B610" i="5"/>
  <c r="B608" i="5"/>
  <c r="B606" i="5"/>
  <c r="B597" i="5"/>
  <c r="B596" i="5"/>
  <c r="B594" i="5"/>
  <c r="B592" i="5"/>
  <c r="B591" i="5"/>
  <c r="B589" i="5"/>
  <c r="B587" i="5"/>
  <c r="B586" i="5"/>
  <c r="B583" i="5"/>
  <c r="B581" i="5"/>
  <c r="B579" i="5"/>
  <c r="B577" i="5"/>
  <c r="B575" i="5"/>
  <c r="B574" i="5"/>
  <c r="B572" i="5"/>
  <c r="B571" i="5"/>
  <c r="B570" i="5"/>
  <c r="B569" i="5"/>
  <c r="B565" i="5"/>
  <c r="B563" i="5"/>
  <c r="B561" i="5"/>
  <c r="B560" i="5"/>
  <c r="B558" i="5"/>
  <c r="B556" i="5"/>
  <c r="B554" i="5"/>
  <c r="B553" i="5"/>
  <c r="B552" i="5"/>
  <c r="B551" i="5"/>
  <c r="B550" i="5"/>
  <c r="B544" i="5"/>
  <c r="B542" i="5"/>
  <c r="B540" i="5"/>
  <c r="B539" i="5"/>
  <c r="B538" i="5"/>
  <c r="B537" i="5"/>
  <c r="B536" i="5"/>
  <c r="B534" i="5"/>
  <c r="B532" i="5"/>
  <c r="B530" i="5"/>
  <c r="B528" i="5"/>
  <c r="B526" i="5"/>
  <c r="B524" i="5"/>
  <c r="B522" i="5"/>
  <c r="B521" i="5"/>
  <c r="B520" i="5"/>
  <c r="B519" i="5"/>
  <c r="B518" i="5"/>
  <c r="B517" i="5"/>
  <c r="B516" i="5"/>
  <c r="B515" i="5"/>
  <c r="B513" i="5"/>
  <c r="B512" i="5"/>
  <c r="B510" i="5"/>
  <c r="B509" i="5"/>
  <c r="B507" i="5"/>
  <c r="B506" i="5"/>
  <c r="B505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0" i="5"/>
  <c r="B489" i="5"/>
  <c r="B488" i="5"/>
  <c r="B487" i="5"/>
  <c r="B486" i="5"/>
  <c r="B485" i="5"/>
  <c r="B484" i="5"/>
  <c r="B483" i="5"/>
  <c r="B482" i="5"/>
  <c r="B481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0" i="5"/>
  <c r="B449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07" i="5"/>
  <c r="B406" i="5"/>
  <c r="B405" i="5"/>
  <c r="B402" i="5"/>
  <c r="B400" i="5"/>
  <c r="B399" i="5"/>
  <c r="B397" i="5"/>
  <c r="B391" i="5"/>
  <c r="B389" i="5"/>
  <c r="B387" i="5"/>
  <c r="B386" i="5"/>
  <c r="B385" i="5"/>
  <c r="B384" i="5"/>
  <c r="B382" i="5"/>
  <c r="B380" i="5"/>
  <c r="B378" i="5"/>
  <c r="B377" i="5"/>
  <c r="B376" i="5"/>
  <c r="B375" i="5"/>
  <c r="B374" i="5"/>
  <c r="B372" i="5"/>
  <c r="B370" i="5"/>
  <c r="B369" i="5"/>
  <c r="B368" i="5"/>
  <c r="B367" i="5"/>
  <c r="B365" i="5"/>
  <c r="B364" i="5"/>
  <c r="B363" i="5"/>
  <c r="B361" i="5"/>
  <c r="B360" i="5"/>
  <c r="B359" i="5"/>
  <c r="B358" i="5"/>
  <c r="B357" i="5"/>
  <c r="B355" i="5"/>
  <c r="B354" i="5"/>
  <c r="B353" i="5"/>
  <c r="B351" i="5"/>
  <c r="B349" i="5"/>
  <c r="B347" i="5"/>
  <c r="B345" i="5"/>
  <c r="B343" i="5"/>
  <c r="B341" i="5"/>
  <c r="B339" i="5"/>
  <c r="B338" i="5"/>
  <c r="B336" i="5"/>
  <c r="B335" i="5"/>
  <c r="B333" i="5"/>
  <c r="B332" i="5"/>
  <c r="B331" i="5"/>
  <c r="B330" i="5"/>
  <c r="B329" i="5"/>
  <c r="B327" i="5"/>
  <c r="B326" i="5"/>
  <c r="B324" i="5"/>
  <c r="B323" i="5"/>
  <c r="B322" i="5"/>
  <c r="B321" i="5"/>
  <c r="B319" i="5"/>
  <c r="B318" i="5"/>
  <c r="B316" i="5"/>
  <c r="B314" i="5"/>
  <c r="B313" i="5"/>
  <c r="B311" i="5"/>
  <c r="B309" i="5"/>
  <c r="B307" i="5"/>
  <c r="B305" i="5"/>
  <c r="B304" i="5"/>
  <c r="B303" i="5"/>
  <c r="B302" i="5"/>
  <c r="B301" i="5"/>
  <c r="B300" i="5"/>
  <c r="B298" i="5"/>
  <c r="B295" i="5"/>
  <c r="B293" i="5"/>
  <c r="B292" i="5"/>
  <c r="B291" i="5"/>
  <c r="B289" i="5"/>
  <c r="B288" i="5"/>
  <c r="B287" i="5"/>
  <c r="B286" i="5"/>
  <c r="B284" i="5"/>
  <c r="B283" i="5"/>
  <c r="B282" i="5"/>
  <c r="B280" i="5"/>
  <c r="B278" i="5"/>
  <c r="B276" i="5"/>
  <c r="B275" i="5"/>
  <c r="B274" i="5"/>
  <c r="B273" i="5"/>
  <c r="B272" i="5"/>
  <c r="B270" i="5"/>
  <c r="B268" i="5"/>
  <c r="B267" i="5"/>
  <c r="B265" i="5"/>
  <c r="B263" i="5"/>
  <c r="B261" i="5"/>
  <c r="B259" i="5"/>
  <c r="B258" i="5"/>
  <c r="B257" i="5"/>
  <c r="B256" i="5"/>
  <c r="B254" i="5"/>
  <c r="B253" i="5"/>
  <c r="B252" i="5"/>
  <c r="B250" i="5"/>
  <c r="B249" i="5"/>
  <c r="B247" i="5"/>
  <c r="B245" i="5"/>
  <c r="B243" i="5"/>
  <c r="B241" i="5"/>
  <c r="B240" i="5"/>
  <c r="B239" i="5"/>
  <c r="B238" i="5"/>
  <c r="B237" i="5"/>
  <c r="B236" i="5"/>
  <c r="B235" i="5"/>
  <c r="B234" i="5"/>
  <c r="B233" i="5"/>
  <c r="B232" i="5"/>
  <c r="B230" i="5"/>
  <c r="B228" i="5"/>
  <c r="B227" i="5"/>
  <c r="B226" i="5"/>
  <c r="B225" i="5"/>
  <c r="B224" i="5"/>
  <c r="B223" i="5"/>
  <c r="B220" i="5"/>
  <c r="B219" i="5"/>
  <c r="B218" i="5"/>
  <c r="B217" i="5"/>
  <c r="B216" i="5"/>
  <c r="B214" i="5"/>
  <c r="B213" i="5"/>
  <c r="B212" i="5"/>
  <c r="B211" i="5"/>
  <c r="B210" i="5"/>
  <c r="B209" i="5"/>
  <c r="B208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0" i="5"/>
  <c r="B189" i="5"/>
  <c r="B188" i="5"/>
  <c r="B187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U265" i="5"/>
  <c r="T265" i="5"/>
  <c r="T264" i="5" s="1"/>
  <c r="V264" i="5"/>
  <c r="S264" i="5"/>
  <c r="R264" i="5"/>
  <c r="L264" i="5"/>
  <c r="K264" i="5"/>
  <c r="J264" i="5"/>
  <c r="I264" i="5"/>
  <c r="D302" i="10" l="1"/>
  <c r="U264" i="5"/>
  <c r="V404" i="5"/>
  <c r="S366" i="5"/>
  <c r="R366" i="5"/>
  <c r="J366" i="5"/>
  <c r="K366" i="5"/>
  <c r="L366" i="5"/>
  <c r="I366" i="5"/>
  <c r="S299" i="5"/>
  <c r="R299" i="5"/>
  <c r="J299" i="5"/>
  <c r="K299" i="5"/>
  <c r="L299" i="5"/>
  <c r="I299" i="5"/>
  <c r="S285" i="5"/>
  <c r="R285" i="5"/>
  <c r="J285" i="5"/>
  <c r="K285" i="5"/>
  <c r="L285" i="5"/>
  <c r="I285" i="5"/>
  <c r="S231" i="5"/>
  <c r="R231" i="5"/>
  <c r="J231" i="5"/>
  <c r="K231" i="5"/>
  <c r="L231" i="5"/>
  <c r="I231" i="5"/>
  <c r="S207" i="5"/>
  <c r="R207" i="5"/>
  <c r="J207" i="5"/>
  <c r="K207" i="5"/>
  <c r="L207" i="5"/>
  <c r="I207" i="5"/>
  <c r="S191" i="5"/>
  <c r="R191" i="5"/>
  <c r="J191" i="5"/>
  <c r="K191" i="5"/>
  <c r="L191" i="5"/>
  <c r="I191" i="5"/>
  <c r="U370" i="5"/>
  <c r="T370" i="5"/>
  <c r="U305" i="5"/>
  <c r="V305" i="5" s="1"/>
  <c r="T305" i="5"/>
  <c r="U304" i="5"/>
  <c r="V304" i="5" s="1"/>
  <c r="T304" i="5"/>
  <c r="U289" i="5"/>
  <c r="T289" i="5"/>
  <c r="U241" i="5"/>
  <c r="V241" i="5" s="1"/>
  <c r="T241" i="5"/>
  <c r="U240" i="5"/>
  <c r="V240" i="5" s="1"/>
  <c r="T240" i="5"/>
  <c r="U214" i="5"/>
  <c r="T214" i="5"/>
  <c r="U206" i="5"/>
  <c r="T206" i="5"/>
  <c r="J47" i="36"/>
  <c r="K47" i="36"/>
  <c r="L47" i="36"/>
  <c r="J45" i="36"/>
  <c r="K45" i="36"/>
  <c r="L45" i="36"/>
  <c r="J43" i="36"/>
  <c r="L43" i="36"/>
  <c r="I47" i="36"/>
  <c r="P47" i="36" s="1"/>
  <c r="I45" i="36"/>
  <c r="P45" i="36" s="1"/>
  <c r="I43" i="36"/>
  <c r="P43" i="36" s="1"/>
  <c r="J40" i="36"/>
  <c r="K40" i="36"/>
  <c r="L40" i="36"/>
  <c r="I40" i="36"/>
  <c r="P40" i="36" s="1"/>
  <c r="J38" i="36"/>
  <c r="K38" i="36"/>
  <c r="L38" i="36"/>
  <c r="I38" i="36"/>
  <c r="P38" i="36" s="1"/>
  <c r="J36" i="36"/>
  <c r="K36" i="36"/>
  <c r="L36" i="36"/>
  <c r="I36" i="36"/>
  <c r="P36" i="36" s="1"/>
  <c r="J34" i="36"/>
  <c r="K34" i="36"/>
  <c r="L34" i="36"/>
  <c r="I34" i="36"/>
  <c r="P34" i="36" s="1"/>
  <c r="J32" i="36"/>
  <c r="K32" i="36"/>
  <c r="L32" i="36"/>
  <c r="I32" i="36"/>
  <c r="P32" i="36" s="1"/>
  <c r="J30" i="36"/>
  <c r="K30" i="36"/>
  <c r="L30" i="36"/>
  <c r="I30" i="36"/>
  <c r="P30" i="36" s="1"/>
  <c r="J20" i="36"/>
  <c r="K20" i="36"/>
  <c r="L20" i="36"/>
  <c r="I20" i="36"/>
  <c r="P20" i="36" s="1"/>
  <c r="J17" i="36"/>
  <c r="K17" i="36"/>
  <c r="L17" i="36"/>
  <c r="I17" i="36"/>
  <c r="P17" i="36" s="1"/>
  <c r="Q47" i="36"/>
  <c r="Q45" i="36"/>
  <c r="Q43" i="36"/>
  <c r="Q40" i="36"/>
  <c r="Q38" i="36"/>
  <c r="Q36" i="36"/>
  <c r="Q34" i="36"/>
  <c r="Q32" i="36"/>
  <c r="Q30" i="36"/>
  <c r="Q20" i="36"/>
  <c r="Q17" i="36"/>
  <c r="Q15" i="36"/>
  <c r="Q11" i="36"/>
  <c r="J11" i="36"/>
  <c r="K11" i="36"/>
  <c r="L11" i="36"/>
  <c r="I11" i="36"/>
  <c r="P11" i="36" s="1"/>
  <c r="B12" i="36"/>
  <c r="Q10" i="36" l="1"/>
  <c r="V214" i="5"/>
  <c r="V207" i="5" s="1"/>
  <c r="V370" i="5"/>
  <c r="V366" i="5" s="1"/>
  <c r="V206" i="5"/>
  <c r="V191" i="5" s="1"/>
  <c r="V289" i="5"/>
  <c r="V299" i="5"/>
  <c r="K44" i="36" l="1"/>
  <c r="K43" i="36" s="1"/>
  <c r="K16" i="36"/>
  <c r="K15" i="36" s="1"/>
  <c r="L15" i="36"/>
  <c r="L10" i="36" s="1"/>
  <c r="J15" i="36"/>
  <c r="J10" i="36" s="1"/>
  <c r="I15" i="36"/>
  <c r="K10" i="36" l="1"/>
  <c r="I10" i="36"/>
  <c r="P10" i="36" s="1"/>
  <c r="P15" i="36"/>
  <c r="G46" i="35" l="1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U46" i="35"/>
  <c r="V46" i="35"/>
  <c r="W46" i="35"/>
  <c r="X46" i="35"/>
  <c r="Y46" i="35"/>
  <c r="Z46" i="35"/>
  <c r="AA46" i="35"/>
  <c r="AB46" i="35"/>
  <c r="AC46" i="35"/>
  <c r="AD46" i="35"/>
  <c r="AF46" i="35"/>
  <c r="AG46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AA48" i="35"/>
  <c r="AB48" i="35"/>
  <c r="AC48" i="35"/>
  <c r="AD48" i="35"/>
  <c r="AF48" i="35"/>
  <c r="AG48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U44" i="35"/>
  <c r="V44" i="35"/>
  <c r="W44" i="35"/>
  <c r="X44" i="35"/>
  <c r="Y44" i="35"/>
  <c r="Z44" i="35"/>
  <c r="AA44" i="35"/>
  <c r="AB44" i="35"/>
  <c r="AC44" i="35"/>
  <c r="AD44" i="35"/>
  <c r="AF44" i="35"/>
  <c r="AG44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AD41" i="35"/>
  <c r="AF41" i="35"/>
  <c r="AG41" i="35"/>
  <c r="G39" i="35"/>
  <c r="H39" i="35"/>
  <c r="I39" i="35"/>
  <c r="J39" i="35"/>
  <c r="K39" i="35"/>
  <c r="L39" i="35"/>
  <c r="M39" i="35"/>
  <c r="N39" i="35"/>
  <c r="O39" i="35"/>
  <c r="P39" i="35"/>
  <c r="Q39" i="35"/>
  <c r="R39" i="35"/>
  <c r="S39" i="35"/>
  <c r="T39" i="35"/>
  <c r="U39" i="35"/>
  <c r="V39" i="35"/>
  <c r="W39" i="35"/>
  <c r="X39" i="35"/>
  <c r="Y39" i="35"/>
  <c r="Z39" i="35"/>
  <c r="AA39" i="35"/>
  <c r="AB39" i="35"/>
  <c r="AC39" i="35"/>
  <c r="AD39" i="35"/>
  <c r="AF39" i="35"/>
  <c r="AG39" i="35"/>
  <c r="G37" i="35"/>
  <c r="H37" i="35"/>
  <c r="I37" i="35"/>
  <c r="J37" i="35"/>
  <c r="K37" i="35"/>
  <c r="L37" i="35"/>
  <c r="M37" i="35"/>
  <c r="N37" i="35"/>
  <c r="O37" i="35"/>
  <c r="P37" i="35"/>
  <c r="Q37" i="35"/>
  <c r="R37" i="35"/>
  <c r="S37" i="35"/>
  <c r="T37" i="35"/>
  <c r="U37" i="35"/>
  <c r="V37" i="35"/>
  <c r="W37" i="35"/>
  <c r="X37" i="35"/>
  <c r="Y37" i="35"/>
  <c r="Z37" i="35"/>
  <c r="AA37" i="35"/>
  <c r="AB37" i="35"/>
  <c r="AC37" i="35"/>
  <c r="AD37" i="35"/>
  <c r="AF37" i="35"/>
  <c r="AG37" i="35"/>
  <c r="G35" i="35"/>
  <c r="H35" i="35"/>
  <c r="I35" i="35"/>
  <c r="J35" i="35"/>
  <c r="K35" i="35"/>
  <c r="L35" i="35"/>
  <c r="M35" i="35"/>
  <c r="N35" i="35"/>
  <c r="O35" i="35"/>
  <c r="P35" i="35"/>
  <c r="Q35" i="35"/>
  <c r="R35" i="35"/>
  <c r="S35" i="35"/>
  <c r="T35" i="35"/>
  <c r="U35" i="35"/>
  <c r="V35" i="35"/>
  <c r="W35" i="35"/>
  <c r="X35" i="35"/>
  <c r="Y35" i="35"/>
  <c r="Z35" i="35"/>
  <c r="AA35" i="35"/>
  <c r="AB35" i="35"/>
  <c r="AC35" i="35"/>
  <c r="AD35" i="35"/>
  <c r="AF35" i="35"/>
  <c r="AG35" i="35"/>
  <c r="G33" i="35"/>
  <c r="H33" i="35"/>
  <c r="I33" i="35"/>
  <c r="J33" i="35"/>
  <c r="K33" i="35"/>
  <c r="L33" i="35"/>
  <c r="M33" i="35"/>
  <c r="N33" i="35"/>
  <c r="O33" i="35"/>
  <c r="P33" i="35"/>
  <c r="Q33" i="35"/>
  <c r="R33" i="35"/>
  <c r="S33" i="35"/>
  <c r="T33" i="35"/>
  <c r="U33" i="35"/>
  <c r="V33" i="35"/>
  <c r="W33" i="35"/>
  <c r="X33" i="35"/>
  <c r="Y33" i="35"/>
  <c r="Z33" i="35"/>
  <c r="AA33" i="35"/>
  <c r="AB33" i="35"/>
  <c r="AC33" i="35"/>
  <c r="AD33" i="35"/>
  <c r="AF33" i="35"/>
  <c r="AG33" i="35"/>
  <c r="G31" i="35"/>
  <c r="H31" i="35"/>
  <c r="I31" i="35"/>
  <c r="J31" i="35"/>
  <c r="K31" i="35"/>
  <c r="L31" i="35"/>
  <c r="M31" i="35"/>
  <c r="N31" i="35"/>
  <c r="O31" i="35"/>
  <c r="P31" i="35"/>
  <c r="Q31" i="35"/>
  <c r="R31" i="35"/>
  <c r="S31" i="35"/>
  <c r="T31" i="35"/>
  <c r="U31" i="35"/>
  <c r="V31" i="35"/>
  <c r="W31" i="35"/>
  <c r="X31" i="35"/>
  <c r="Y31" i="35"/>
  <c r="Z31" i="35"/>
  <c r="AA31" i="35"/>
  <c r="AB31" i="35"/>
  <c r="AC31" i="35"/>
  <c r="AD31" i="35"/>
  <c r="AF31" i="35"/>
  <c r="AG31" i="35"/>
  <c r="G21" i="35"/>
  <c r="H21" i="35"/>
  <c r="I21" i="35"/>
  <c r="J21" i="35"/>
  <c r="K21" i="35"/>
  <c r="L21" i="35"/>
  <c r="M21" i="35"/>
  <c r="N21" i="35"/>
  <c r="O21" i="35"/>
  <c r="P21" i="35"/>
  <c r="Q21" i="35"/>
  <c r="R21" i="35"/>
  <c r="S21" i="35"/>
  <c r="T21" i="35"/>
  <c r="U21" i="35"/>
  <c r="V21" i="35"/>
  <c r="W21" i="35"/>
  <c r="X21" i="35"/>
  <c r="Y21" i="35"/>
  <c r="Z21" i="35"/>
  <c r="AA21" i="35"/>
  <c r="AB21" i="35"/>
  <c r="AC21" i="35"/>
  <c r="AD21" i="35"/>
  <c r="AF21" i="35"/>
  <c r="AG21" i="35"/>
  <c r="G18" i="35"/>
  <c r="H18" i="35"/>
  <c r="I18" i="35"/>
  <c r="J18" i="35"/>
  <c r="K18" i="35"/>
  <c r="L18" i="35"/>
  <c r="M18" i="35"/>
  <c r="N18" i="35"/>
  <c r="O18" i="35"/>
  <c r="P18" i="35"/>
  <c r="Q18" i="35"/>
  <c r="R18" i="35"/>
  <c r="S18" i="35"/>
  <c r="T18" i="35"/>
  <c r="U18" i="35"/>
  <c r="V18" i="35"/>
  <c r="W18" i="35"/>
  <c r="X18" i="35"/>
  <c r="Y18" i="35"/>
  <c r="Z18" i="35"/>
  <c r="AA18" i="35"/>
  <c r="AB18" i="35"/>
  <c r="AC18" i="35"/>
  <c r="AD18" i="35"/>
  <c r="AF18" i="35"/>
  <c r="AG18" i="35"/>
  <c r="G16" i="35"/>
  <c r="H16" i="35"/>
  <c r="I16" i="35"/>
  <c r="J16" i="35"/>
  <c r="K16" i="35"/>
  <c r="L16" i="35"/>
  <c r="M16" i="35"/>
  <c r="N16" i="35"/>
  <c r="O16" i="35"/>
  <c r="P16" i="35"/>
  <c r="Q16" i="35"/>
  <c r="R16" i="35"/>
  <c r="S16" i="35"/>
  <c r="T16" i="35"/>
  <c r="U16" i="35"/>
  <c r="V16" i="35"/>
  <c r="W16" i="35"/>
  <c r="X16" i="35"/>
  <c r="Y16" i="35"/>
  <c r="Z16" i="35"/>
  <c r="AA16" i="35"/>
  <c r="AB16" i="35"/>
  <c r="AC16" i="35"/>
  <c r="AD16" i="35"/>
  <c r="AF16" i="35"/>
  <c r="AG16" i="35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U12" i="35"/>
  <c r="V12" i="35"/>
  <c r="W12" i="35"/>
  <c r="X12" i="35"/>
  <c r="Y12" i="35"/>
  <c r="Z12" i="35"/>
  <c r="AA12" i="35"/>
  <c r="AB12" i="35"/>
  <c r="AC12" i="35"/>
  <c r="AD12" i="35"/>
  <c r="AF12" i="35"/>
  <c r="AG12" i="35"/>
  <c r="B49" i="35"/>
  <c r="B47" i="35"/>
  <c r="B45" i="35"/>
  <c r="B43" i="35"/>
  <c r="B42" i="35"/>
  <c r="B40" i="35"/>
  <c r="B38" i="35"/>
  <c r="B36" i="35"/>
  <c r="B34" i="35"/>
  <c r="B32" i="35"/>
  <c r="B30" i="35"/>
  <c r="B29" i="35"/>
  <c r="B28" i="35"/>
  <c r="B27" i="35"/>
  <c r="B26" i="35"/>
  <c r="B25" i="35"/>
  <c r="B24" i="35"/>
  <c r="B23" i="35"/>
  <c r="B22" i="35"/>
  <c r="B20" i="35"/>
  <c r="B19" i="35"/>
  <c r="B17" i="35"/>
  <c r="B15" i="35"/>
  <c r="B14" i="35"/>
  <c r="B13" i="35"/>
  <c r="AE49" i="35"/>
  <c r="F49" i="35" s="1"/>
  <c r="F48" i="35" s="1"/>
  <c r="AE47" i="35"/>
  <c r="F47" i="35" s="1"/>
  <c r="F46" i="35" s="1"/>
  <c r="AE45" i="35"/>
  <c r="F45" i="35" s="1"/>
  <c r="F44" i="35" s="1"/>
  <c r="AE43" i="35"/>
  <c r="F43" i="35" s="1"/>
  <c r="AE42" i="35"/>
  <c r="F42" i="35" s="1"/>
  <c r="F30" i="35"/>
  <c r="AE40" i="35"/>
  <c r="F40" i="35" s="1"/>
  <c r="F39" i="35" s="1"/>
  <c r="AE38" i="35"/>
  <c r="F38" i="35" s="1"/>
  <c r="F37" i="35" s="1"/>
  <c r="AE36" i="35"/>
  <c r="F36" i="35" s="1"/>
  <c r="F35" i="35" s="1"/>
  <c r="AE34" i="35"/>
  <c r="F34" i="35" s="1"/>
  <c r="F33" i="35" s="1"/>
  <c r="AE32" i="35"/>
  <c r="F32" i="35" s="1"/>
  <c r="F31" i="35" s="1"/>
  <c r="AE29" i="35"/>
  <c r="F29" i="35" s="1"/>
  <c r="AE28" i="35"/>
  <c r="F28" i="35" s="1"/>
  <c r="AE27" i="35"/>
  <c r="F27" i="35" s="1"/>
  <c r="AE26" i="35"/>
  <c r="F26" i="35" s="1"/>
  <c r="AE25" i="35"/>
  <c r="F25" i="35" s="1"/>
  <c r="AE24" i="35"/>
  <c r="F24" i="35" s="1"/>
  <c r="AE23" i="35"/>
  <c r="F23" i="35" s="1"/>
  <c r="AE22" i="35"/>
  <c r="F22" i="35" s="1"/>
  <c r="AE20" i="35"/>
  <c r="F20" i="35" s="1"/>
  <c r="AE19" i="35"/>
  <c r="F19" i="35" s="1"/>
  <c r="AE17" i="35"/>
  <c r="F17" i="35" s="1"/>
  <c r="F16" i="35" s="1"/>
  <c r="F15" i="35"/>
  <c r="F14" i="35"/>
  <c r="AE13" i="35"/>
  <c r="F13" i="35" s="1"/>
  <c r="AG11" i="35" l="1"/>
  <c r="AB11" i="35"/>
  <c r="X11" i="35"/>
  <c r="T11" i="35"/>
  <c r="P11" i="35"/>
  <c r="L11" i="35"/>
  <c r="H11" i="35"/>
  <c r="AF11" i="35"/>
  <c r="AA11" i="35"/>
  <c r="W11" i="35"/>
  <c r="S11" i="35"/>
  <c r="O11" i="35"/>
  <c r="K11" i="35"/>
  <c r="G11" i="35"/>
  <c r="AD11" i="35"/>
  <c r="Z11" i="35"/>
  <c r="V11" i="35"/>
  <c r="R11" i="35"/>
  <c r="N11" i="35"/>
  <c r="J11" i="35"/>
  <c r="AC11" i="35"/>
  <c r="Y11" i="35"/>
  <c r="U11" i="35"/>
  <c r="Q11" i="35"/>
  <c r="M11" i="35"/>
  <c r="I11" i="35"/>
  <c r="F18" i="35"/>
  <c r="AE48" i="35"/>
  <c r="F12" i="35"/>
  <c r="F21" i="35"/>
  <c r="F41" i="35"/>
  <c r="AE12" i="35"/>
  <c r="AE16" i="35"/>
  <c r="AE18" i="35"/>
  <c r="AE21" i="35"/>
  <c r="AE31" i="35"/>
  <c r="AE33" i="35"/>
  <c r="AE35" i="35"/>
  <c r="AE37" i="35"/>
  <c r="AE39" i="35"/>
  <c r="AE41" i="35"/>
  <c r="AE44" i="35"/>
  <c r="AE46" i="35"/>
  <c r="F11" i="35" l="1"/>
  <c r="AE11" i="35"/>
  <c r="G193" i="10"/>
  <c r="N225" i="10"/>
  <c r="N221" i="10" s="1"/>
  <c r="N405" i="10"/>
  <c r="AD129" i="10"/>
  <c r="N278" i="10"/>
  <c r="U255" i="10"/>
  <c r="AC255" i="10" s="1"/>
  <c r="E372" i="10" l="1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Z372" i="10"/>
  <c r="AA372" i="10"/>
  <c r="AB372" i="10"/>
  <c r="AD372" i="10"/>
  <c r="AE372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D197" i="10"/>
  <c r="AE197" i="10"/>
  <c r="E213" i="10"/>
  <c r="F213" i="10"/>
  <c r="G213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Z213" i="10"/>
  <c r="AA213" i="10"/>
  <c r="AB213" i="10"/>
  <c r="AD213" i="10"/>
  <c r="AE213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Z237" i="10"/>
  <c r="AA237" i="10"/>
  <c r="AB237" i="10"/>
  <c r="AE237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Z291" i="10"/>
  <c r="AA291" i="10"/>
  <c r="AB291" i="10"/>
  <c r="AD291" i="10"/>
  <c r="AE291" i="10"/>
  <c r="AE305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Z305" i="10"/>
  <c r="AA305" i="10"/>
  <c r="AB305" i="10"/>
  <c r="AD305" i="10"/>
  <c r="DK452" i="10" l="1"/>
  <c r="CL452" i="10"/>
  <c r="CE452" i="10"/>
  <c r="CA452" i="10"/>
  <c r="AT452" i="10"/>
  <c r="AC452" i="10"/>
  <c r="D452" i="10" s="1"/>
  <c r="AC446" i="10"/>
  <c r="BJ376" i="10"/>
  <c r="BC376" i="10"/>
  <c r="AC376" i="10"/>
  <c r="D376" i="10" s="1"/>
  <c r="CH376" i="10" s="1"/>
  <c r="BJ311" i="10"/>
  <c r="BC311" i="10"/>
  <c r="D311" i="10"/>
  <c r="CH311" i="10" s="1"/>
  <c r="BJ310" i="10"/>
  <c r="BC310" i="10"/>
  <c r="AC310" i="10"/>
  <c r="D310" i="10" s="1"/>
  <c r="CH310" i="10" s="1"/>
  <c r="BJ295" i="10"/>
  <c r="BC295" i="10"/>
  <c r="AC295" i="10"/>
  <c r="D295" i="10" s="1"/>
  <c r="CH295" i="10" s="1"/>
  <c r="BJ247" i="10"/>
  <c r="BC247" i="10"/>
  <c r="AC247" i="10"/>
  <c r="D247" i="10" s="1"/>
  <c r="CH247" i="10" s="1"/>
  <c r="BJ246" i="10"/>
  <c r="BC246" i="10"/>
  <c r="AC246" i="10"/>
  <c r="D246" i="10" s="1"/>
  <c r="CH246" i="10" s="1"/>
  <c r="BJ220" i="10"/>
  <c r="BC220" i="10"/>
  <c r="AC220" i="10"/>
  <c r="D220" i="10" s="1"/>
  <c r="CH220" i="10" s="1"/>
  <c r="BJ212" i="10"/>
  <c r="BC212" i="10"/>
  <c r="AC212" i="10"/>
  <c r="D212" i="10" s="1"/>
  <c r="CH212" i="10" s="1"/>
  <c r="C74" i="11"/>
  <c r="BV452" i="10" l="1"/>
  <c r="CH452" i="10"/>
  <c r="Q480" i="5"/>
  <c r="R480" i="5"/>
  <c r="S480" i="5"/>
  <c r="E266" i="10" l="1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V266" i="10"/>
  <c r="W266" i="10"/>
  <c r="X266" i="10"/>
  <c r="Y266" i="10"/>
  <c r="Z266" i="10"/>
  <c r="AA266" i="10"/>
  <c r="AB266" i="10"/>
  <c r="AD266" i="10"/>
  <c r="AE266" i="10"/>
  <c r="U91" i="5" l="1"/>
  <c r="U90" i="5"/>
  <c r="U89" i="5"/>
  <c r="Q122" i="5"/>
  <c r="R122" i="5"/>
  <c r="S122" i="5"/>
  <c r="J122" i="5"/>
  <c r="K122" i="5"/>
  <c r="L122" i="5"/>
  <c r="I122" i="5"/>
  <c r="U166" i="5"/>
  <c r="T166" i="5"/>
  <c r="AC172" i="10"/>
  <c r="D172" i="10" s="1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D128" i="10"/>
  <c r="AE128" i="10"/>
  <c r="Q167" i="5" l="1"/>
  <c r="R167" i="5"/>
  <c r="S167" i="5"/>
  <c r="AC190" i="10" l="1"/>
  <c r="D190" i="10" s="1"/>
  <c r="F74" i="11"/>
  <c r="D74" i="11"/>
  <c r="L508" i="5"/>
  <c r="J508" i="5"/>
  <c r="I508" i="5"/>
  <c r="Q508" i="5"/>
  <c r="R508" i="5"/>
  <c r="S508" i="5"/>
  <c r="Q320" i="5"/>
  <c r="R320" i="5"/>
  <c r="S320" i="5"/>
  <c r="AD329" i="10"/>
  <c r="Q535" i="5" l="1"/>
  <c r="R535" i="5"/>
  <c r="S535" i="5"/>
  <c r="U539" i="5"/>
  <c r="V539" i="5" s="1"/>
  <c r="T539" i="5"/>
  <c r="Q255" i="5"/>
  <c r="R255" i="5"/>
  <c r="S255" i="5"/>
  <c r="J255" i="5"/>
  <c r="K255" i="5"/>
  <c r="L255" i="5"/>
  <c r="I255" i="5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Z261" i="10"/>
  <c r="AA261" i="10"/>
  <c r="AB261" i="10"/>
  <c r="AD261" i="10"/>
  <c r="AE261" i="10"/>
  <c r="BJ265" i="10"/>
  <c r="BC265" i="10"/>
  <c r="D265" i="10"/>
  <c r="CH265" i="10" s="1"/>
  <c r="V334" i="5"/>
  <c r="Q334" i="5"/>
  <c r="R334" i="5"/>
  <c r="S334" i="5"/>
  <c r="J334" i="5"/>
  <c r="K334" i="5"/>
  <c r="L334" i="5"/>
  <c r="I334" i="5"/>
  <c r="E340" i="10"/>
  <c r="F340" i="10"/>
  <c r="G340" i="10"/>
  <c r="H340" i="10"/>
  <c r="I340" i="10"/>
  <c r="J340" i="10"/>
  <c r="K340" i="10"/>
  <c r="L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Z340" i="10"/>
  <c r="AA340" i="10"/>
  <c r="AB340" i="10"/>
  <c r="AD340" i="10"/>
  <c r="AE340" i="10"/>
  <c r="Q290" i="5" l="1"/>
  <c r="R290" i="5"/>
  <c r="S290" i="5"/>
  <c r="J290" i="5"/>
  <c r="K290" i="5"/>
  <c r="L290" i="5"/>
  <c r="I290" i="5"/>
  <c r="V290" i="5" l="1"/>
  <c r="U293" i="5"/>
  <c r="T293" i="5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Z296" i="10"/>
  <c r="AA296" i="10"/>
  <c r="AB296" i="10"/>
  <c r="AD296" i="10"/>
  <c r="AE296" i="10"/>
  <c r="AC299" i="10"/>
  <c r="D299" i="10" s="1"/>
  <c r="E74" i="11" l="1"/>
  <c r="U813" i="5"/>
  <c r="U812" i="5"/>
  <c r="U810" i="5"/>
  <c r="U809" i="5"/>
  <c r="U807" i="5"/>
  <c r="U805" i="5"/>
  <c r="U803" i="5"/>
  <c r="U801" i="5"/>
  <c r="U799" i="5"/>
  <c r="U797" i="5"/>
  <c r="U795" i="5"/>
  <c r="U793" i="5"/>
  <c r="U791" i="5"/>
  <c r="U790" i="5"/>
  <c r="U788" i="5"/>
  <c r="U786" i="5"/>
  <c r="U784" i="5"/>
  <c r="U782" i="5"/>
  <c r="U780" i="5"/>
  <c r="U778" i="5"/>
  <c r="U776" i="5"/>
  <c r="U775" i="5"/>
  <c r="U774" i="5"/>
  <c r="U773" i="5"/>
  <c r="U772" i="5"/>
  <c r="U770" i="5"/>
  <c r="U769" i="5"/>
  <c r="U767" i="5"/>
  <c r="U766" i="5"/>
  <c r="U764" i="5"/>
  <c r="U763" i="5"/>
  <c r="U761" i="5"/>
  <c r="U759" i="5"/>
  <c r="U758" i="5"/>
  <c r="U756" i="5"/>
  <c r="U755" i="5"/>
  <c r="U754" i="5"/>
  <c r="U753" i="5"/>
  <c r="U752" i="5"/>
  <c r="U750" i="5"/>
  <c r="U748" i="5"/>
  <c r="U746" i="5"/>
  <c r="U744" i="5"/>
  <c r="U742" i="5"/>
  <c r="U740" i="5"/>
  <c r="U738" i="5"/>
  <c r="U737" i="5"/>
  <c r="U736" i="5"/>
  <c r="U734" i="5"/>
  <c r="U732" i="5"/>
  <c r="U730" i="5"/>
  <c r="U728" i="5"/>
  <c r="U726" i="5"/>
  <c r="U724" i="5"/>
  <c r="U723" i="5"/>
  <c r="U722" i="5"/>
  <c r="U720" i="5"/>
  <c r="U718" i="5"/>
  <c r="U717" i="5"/>
  <c r="U716" i="5"/>
  <c r="U714" i="5"/>
  <c r="U713" i="5"/>
  <c r="U711" i="5"/>
  <c r="U710" i="5"/>
  <c r="U708" i="5"/>
  <c r="U707" i="5"/>
  <c r="U706" i="5"/>
  <c r="U705" i="5"/>
  <c r="U704" i="5"/>
  <c r="U703" i="5"/>
  <c r="U702" i="5"/>
  <c r="U700" i="5"/>
  <c r="U699" i="5"/>
  <c r="U698" i="5"/>
  <c r="U697" i="5"/>
  <c r="U696" i="5"/>
  <c r="U695" i="5"/>
  <c r="U694" i="5"/>
  <c r="U693" i="5"/>
  <c r="U692" i="5"/>
  <c r="U690" i="5"/>
  <c r="U689" i="5"/>
  <c r="U688" i="5"/>
  <c r="U687" i="5"/>
  <c r="U686" i="5"/>
  <c r="U685" i="5"/>
  <c r="U684" i="5"/>
  <c r="U683" i="5"/>
  <c r="U681" i="5"/>
  <c r="U456" i="5"/>
  <c r="U680" i="5"/>
  <c r="U679" i="5"/>
  <c r="U678" i="5"/>
  <c r="U675" i="5"/>
  <c r="U674" i="5"/>
  <c r="U673" i="5"/>
  <c r="U672" i="5"/>
  <c r="U671" i="5"/>
  <c r="U670" i="5"/>
  <c r="U669" i="5"/>
  <c r="U668" i="5"/>
  <c r="U667" i="5"/>
  <c r="U666" i="5"/>
  <c r="U665" i="5"/>
  <c r="U664" i="5"/>
  <c r="U663" i="5"/>
  <c r="U662" i="5"/>
  <c r="U661" i="5"/>
  <c r="U660" i="5"/>
  <c r="U659" i="5"/>
  <c r="U658" i="5"/>
  <c r="U657" i="5"/>
  <c r="U656" i="5"/>
  <c r="U655" i="5"/>
  <c r="U654" i="5"/>
  <c r="U653" i="5"/>
  <c r="U652" i="5"/>
  <c r="U651" i="5"/>
  <c r="U650" i="5"/>
  <c r="U649" i="5"/>
  <c r="U648" i="5"/>
  <c r="U647" i="5"/>
  <c r="U646" i="5"/>
  <c r="U645" i="5"/>
  <c r="U644" i="5"/>
  <c r="U643" i="5"/>
  <c r="U642" i="5"/>
  <c r="U641" i="5"/>
  <c r="U638" i="5"/>
  <c r="U637" i="5"/>
  <c r="U635" i="5"/>
  <c r="U634" i="5"/>
  <c r="U387" i="5"/>
  <c r="U386" i="5"/>
  <c r="U632" i="5"/>
  <c r="U630" i="5"/>
  <c r="U628" i="5"/>
  <c r="U626" i="5"/>
  <c r="U624" i="5"/>
  <c r="U622" i="5"/>
  <c r="U620" i="5"/>
  <c r="U619" i="5"/>
  <c r="U617" i="5"/>
  <c r="U616" i="5"/>
  <c r="U613" i="5"/>
  <c r="U612" i="5"/>
  <c r="U610" i="5"/>
  <c r="U608" i="5"/>
  <c r="U606" i="5"/>
  <c r="U597" i="5"/>
  <c r="U596" i="5"/>
  <c r="U594" i="5"/>
  <c r="U336" i="5"/>
  <c r="U592" i="5"/>
  <c r="U591" i="5"/>
  <c r="U589" i="5"/>
  <c r="U587" i="5"/>
  <c r="U586" i="5"/>
  <c r="U583" i="5"/>
  <c r="U581" i="5"/>
  <c r="U579" i="5"/>
  <c r="U577" i="5"/>
  <c r="U575" i="5"/>
  <c r="U574" i="5"/>
  <c r="U572" i="5"/>
  <c r="U571" i="5"/>
  <c r="U570" i="5"/>
  <c r="U565" i="5"/>
  <c r="U563" i="5"/>
  <c r="U561" i="5"/>
  <c r="U560" i="5"/>
  <c r="U558" i="5"/>
  <c r="U556" i="5"/>
  <c r="U554" i="5"/>
  <c r="U553" i="5"/>
  <c r="U552" i="5"/>
  <c r="U551" i="5"/>
  <c r="U550" i="5"/>
  <c r="U544" i="5"/>
  <c r="U542" i="5"/>
  <c r="U540" i="5"/>
  <c r="U259" i="5"/>
  <c r="V259" i="5" s="1"/>
  <c r="U538" i="5"/>
  <c r="U537" i="5"/>
  <c r="U536" i="5"/>
  <c r="U534" i="5"/>
  <c r="U532" i="5"/>
  <c r="U530" i="5"/>
  <c r="U528" i="5"/>
  <c r="U526" i="5"/>
  <c r="U524" i="5"/>
  <c r="U522" i="5"/>
  <c r="U521" i="5"/>
  <c r="U520" i="5"/>
  <c r="U519" i="5"/>
  <c r="U518" i="5"/>
  <c r="U517" i="5"/>
  <c r="U516" i="5"/>
  <c r="U515" i="5"/>
  <c r="U513" i="5"/>
  <c r="U512" i="5"/>
  <c r="U220" i="5"/>
  <c r="U510" i="5"/>
  <c r="U509" i="5"/>
  <c r="U507" i="5"/>
  <c r="U506" i="5"/>
  <c r="U505" i="5"/>
  <c r="U503" i="5"/>
  <c r="U502" i="5"/>
  <c r="U501" i="5"/>
  <c r="U500" i="5"/>
  <c r="U499" i="5"/>
  <c r="U498" i="5"/>
  <c r="U497" i="5"/>
  <c r="U496" i="5"/>
  <c r="U495" i="5"/>
  <c r="U494" i="5"/>
  <c r="U493" i="5"/>
  <c r="U492" i="5"/>
  <c r="U185" i="5"/>
  <c r="U490" i="5"/>
  <c r="U489" i="5"/>
  <c r="U488" i="5"/>
  <c r="U487" i="5"/>
  <c r="U486" i="5"/>
  <c r="U485" i="5"/>
  <c r="U484" i="5"/>
  <c r="U483" i="5"/>
  <c r="U482" i="5"/>
  <c r="U481" i="5"/>
  <c r="U164" i="5"/>
  <c r="U163" i="5"/>
  <c r="U162" i="5"/>
  <c r="U161" i="5"/>
  <c r="V161" i="5" s="1"/>
  <c r="U160" i="5"/>
  <c r="V160" i="5" s="1"/>
  <c r="U159" i="5"/>
  <c r="U141" i="5"/>
  <c r="U158" i="5"/>
  <c r="U157" i="5"/>
  <c r="U156" i="5"/>
  <c r="U155" i="5"/>
  <c r="U154" i="5"/>
  <c r="V154" i="5" s="1"/>
  <c r="U153" i="5"/>
  <c r="U152" i="5"/>
  <c r="V152" i="5" s="1"/>
  <c r="U151" i="5"/>
  <c r="V151" i="5" s="1"/>
  <c r="U150" i="5"/>
  <c r="U149" i="5"/>
  <c r="V149" i="5" s="1"/>
  <c r="U148" i="5"/>
  <c r="U147" i="5"/>
  <c r="U146" i="5"/>
  <c r="U145" i="5"/>
  <c r="V145" i="5" s="1"/>
  <c r="U140" i="5"/>
  <c r="U144" i="5"/>
  <c r="U143" i="5"/>
  <c r="U142" i="5"/>
  <c r="V142" i="5" s="1"/>
  <c r="U471" i="5"/>
  <c r="U470" i="5"/>
  <c r="U469" i="5"/>
  <c r="U468" i="5"/>
  <c r="U467" i="5"/>
  <c r="U466" i="5"/>
  <c r="U465" i="5"/>
  <c r="U464" i="5"/>
  <c r="U463" i="5"/>
  <c r="U462" i="5"/>
  <c r="U461" i="5"/>
  <c r="U460" i="5"/>
  <c r="U459" i="5"/>
  <c r="U458" i="5"/>
  <c r="U452" i="5"/>
  <c r="U451" i="5"/>
  <c r="U450" i="5"/>
  <c r="V450" i="5" s="1"/>
  <c r="V448" i="5" s="1"/>
  <c r="U449" i="5"/>
  <c r="U676" i="5"/>
  <c r="U402" i="5"/>
  <c r="V402" i="5" s="1"/>
  <c r="U400" i="5"/>
  <c r="U399" i="5"/>
  <c r="U397" i="5"/>
  <c r="U391" i="5"/>
  <c r="U389" i="5"/>
  <c r="U385" i="5"/>
  <c r="U384" i="5"/>
  <c r="U382" i="5"/>
  <c r="U380" i="5"/>
  <c r="U378" i="5"/>
  <c r="U377" i="5"/>
  <c r="U376" i="5"/>
  <c r="U375" i="5"/>
  <c r="U374" i="5"/>
  <c r="U372" i="5"/>
  <c r="U369" i="5"/>
  <c r="U368" i="5"/>
  <c r="U367" i="5"/>
  <c r="U365" i="5"/>
  <c r="U604" i="5"/>
  <c r="U364" i="5"/>
  <c r="U603" i="5"/>
  <c r="U602" i="5"/>
  <c r="U601" i="5"/>
  <c r="U600" i="5"/>
  <c r="U599" i="5"/>
  <c r="U598" i="5"/>
  <c r="U363" i="5"/>
  <c r="U361" i="5"/>
  <c r="U360" i="5"/>
  <c r="U359" i="5"/>
  <c r="V359" i="5" s="1"/>
  <c r="U614" i="5"/>
  <c r="U358" i="5"/>
  <c r="U357" i="5"/>
  <c r="U355" i="5"/>
  <c r="U354" i="5"/>
  <c r="U353" i="5"/>
  <c r="U351" i="5"/>
  <c r="U349" i="5"/>
  <c r="U347" i="5"/>
  <c r="U345" i="5"/>
  <c r="U343" i="5"/>
  <c r="U341" i="5"/>
  <c r="U584" i="5"/>
  <c r="U339" i="5"/>
  <c r="U338" i="5"/>
  <c r="U335" i="5"/>
  <c r="U333" i="5"/>
  <c r="U332" i="5"/>
  <c r="U331" i="5"/>
  <c r="U330" i="5"/>
  <c r="U329" i="5"/>
  <c r="U327" i="5"/>
  <c r="U326" i="5"/>
  <c r="U324" i="5"/>
  <c r="U323" i="5"/>
  <c r="U322" i="5"/>
  <c r="U321" i="5"/>
  <c r="U319" i="5"/>
  <c r="U318" i="5"/>
  <c r="V318" i="5" s="1"/>
  <c r="V317" i="5" s="1"/>
  <c r="U316" i="5"/>
  <c r="U314" i="5"/>
  <c r="U313" i="5"/>
  <c r="U311" i="5"/>
  <c r="U309" i="5"/>
  <c r="U307" i="5"/>
  <c r="U303" i="5"/>
  <c r="U302" i="5"/>
  <c r="U301" i="5"/>
  <c r="U300" i="5"/>
  <c r="U298" i="5"/>
  <c r="U295" i="5"/>
  <c r="U292" i="5"/>
  <c r="U291" i="5"/>
  <c r="U288" i="5"/>
  <c r="U287" i="5"/>
  <c r="U286" i="5"/>
  <c r="V286" i="5" s="1"/>
  <c r="V285" i="5" s="1"/>
  <c r="U284" i="5"/>
  <c r="V284" i="5" s="1"/>
  <c r="U283" i="5"/>
  <c r="U282" i="5"/>
  <c r="U280" i="5"/>
  <c r="U278" i="5"/>
  <c r="U276" i="5"/>
  <c r="U275" i="5"/>
  <c r="U274" i="5"/>
  <c r="U273" i="5"/>
  <c r="U272" i="5"/>
  <c r="U270" i="5"/>
  <c r="U268" i="5"/>
  <c r="U267" i="5"/>
  <c r="U263" i="5"/>
  <c r="U261" i="5"/>
  <c r="U258" i="5"/>
  <c r="U257" i="5"/>
  <c r="U256" i="5"/>
  <c r="U254" i="5"/>
  <c r="V254" i="5" s="1"/>
  <c r="U253" i="5"/>
  <c r="U252" i="5"/>
  <c r="U250" i="5"/>
  <c r="U249" i="5"/>
  <c r="U247" i="5"/>
  <c r="U245" i="5"/>
  <c r="U243" i="5"/>
  <c r="U239" i="5"/>
  <c r="V239" i="5" s="1"/>
  <c r="V231" i="5" s="1"/>
  <c r="U238" i="5"/>
  <c r="U237" i="5"/>
  <c r="U236" i="5"/>
  <c r="U235" i="5"/>
  <c r="U234" i="5"/>
  <c r="U233" i="5"/>
  <c r="U232" i="5"/>
  <c r="U230" i="5"/>
  <c r="U228" i="5"/>
  <c r="U227" i="5"/>
  <c r="U226" i="5"/>
  <c r="U225" i="5"/>
  <c r="U224" i="5"/>
  <c r="U223" i="5"/>
  <c r="U219" i="5"/>
  <c r="U218" i="5"/>
  <c r="U217" i="5"/>
  <c r="U216" i="5"/>
  <c r="U213" i="5"/>
  <c r="U212" i="5"/>
  <c r="U211" i="5"/>
  <c r="U210" i="5"/>
  <c r="U209" i="5"/>
  <c r="U208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0" i="5"/>
  <c r="U189" i="5"/>
  <c r="U188" i="5"/>
  <c r="U187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39" i="5"/>
  <c r="U138" i="5"/>
  <c r="U137" i="5"/>
  <c r="U136" i="5"/>
  <c r="U135" i="5"/>
  <c r="V135" i="5" s="1"/>
  <c r="U134" i="5"/>
  <c r="U133" i="5"/>
  <c r="U132" i="5"/>
  <c r="U131" i="5"/>
  <c r="U130" i="5"/>
  <c r="U129" i="5"/>
  <c r="U128" i="5"/>
  <c r="U127" i="5"/>
  <c r="U126" i="5"/>
  <c r="U125" i="5"/>
  <c r="U124" i="5"/>
  <c r="U123" i="5"/>
  <c r="U165" i="5"/>
  <c r="U121" i="5"/>
  <c r="U120" i="5"/>
  <c r="U119" i="5"/>
  <c r="U118" i="5"/>
  <c r="U453" i="5"/>
  <c r="U117" i="5"/>
  <c r="U116" i="5"/>
  <c r="U115" i="5"/>
  <c r="U114" i="5"/>
  <c r="U113" i="5"/>
  <c r="U112" i="5"/>
  <c r="U111" i="5"/>
  <c r="U110" i="5"/>
  <c r="U88" i="5"/>
  <c r="V88" i="5" s="1"/>
  <c r="U87" i="5"/>
  <c r="U86" i="5"/>
  <c r="U85" i="5"/>
  <c r="U84" i="5"/>
  <c r="U83" i="5"/>
  <c r="U82" i="5"/>
  <c r="U81" i="5"/>
  <c r="V81" i="5" s="1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T239" i="5"/>
  <c r="T139" i="5"/>
  <c r="T121" i="5"/>
  <c r="T120" i="5"/>
  <c r="T119" i="5"/>
  <c r="V615" i="5"/>
  <c r="Q615" i="5"/>
  <c r="R615" i="5"/>
  <c r="S615" i="5"/>
  <c r="J615" i="5"/>
  <c r="L615" i="5"/>
  <c r="I615" i="5"/>
  <c r="V573" i="5"/>
  <c r="Q573" i="5"/>
  <c r="R573" i="5"/>
  <c r="S573" i="5"/>
  <c r="J573" i="5"/>
  <c r="L573" i="5"/>
  <c r="I573" i="5"/>
  <c r="V568" i="5"/>
  <c r="Q568" i="5"/>
  <c r="R568" i="5"/>
  <c r="S568" i="5"/>
  <c r="J568" i="5"/>
  <c r="L568" i="5"/>
  <c r="I568" i="5"/>
  <c r="U568" i="5" s="1"/>
  <c r="Q564" i="5"/>
  <c r="V535" i="5"/>
  <c r="J535" i="5"/>
  <c r="L535" i="5"/>
  <c r="I535" i="5"/>
  <c r="V514" i="5"/>
  <c r="Q514" i="5"/>
  <c r="R514" i="5"/>
  <c r="S514" i="5"/>
  <c r="J514" i="5"/>
  <c r="L514" i="5"/>
  <c r="I514" i="5"/>
  <c r="V508" i="5"/>
  <c r="V504" i="5"/>
  <c r="S504" i="5"/>
  <c r="R504" i="5"/>
  <c r="J504" i="5"/>
  <c r="L504" i="5"/>
  <c r="I504" i="5"/>
  <c r="V491" i="5"/>
  <c r="Q491" i="5"/>
  <c r="R491" i="5"/>
  <c r="S491" i="5"/>
  <c r="J491" i="5"/>
  <c r="L491" i="5"/>
  <c r="I491" i="5"/>
  <c r="V480" i="5"/>
  <c r="J480" i="5"/>
  <c r="L480" i="5"/>
  <c r="I480" i="5"/>
  <c r="V362" i="5"/>
  <c r="Q362" i="5"/>
  <c r="R362" i="5"/>
  <c r="S362" i="5"/>
  <c r="J362" i="5"/>
  <c r="K362" i="5"/>
  <c r="L362" i="5"/>
  <c r="I362" i="5"/>
  <c r="S266" i="5"/>
  <c r="Q266" i="5"/>
  <c r="R266" i="5"/>
  <c r="J266" i="5"/>
  <c r="K266" i="5"/>
  <c r="L266" i="5"/>
  <c r="I266" i="5"/>
  <c r="V248" i="5"/>
  <c r="S248" i="5"/>
  <c r="R248" i="5"/>
  <c r="J248" i="5"/>
  <c r="K248" i="5"/>
  <c r="L248" i="5"/>
  <c r="I248" i="5"/>
  <c r="V109" i="5"/>
  <c r="Q109" i="5"/>
  <c r="R109" i="5"/>
  <c r="S109" i="5"/>
  <c r="J109" i="5"/>
  <c r="K109" i="5"/>
  <c r="L109" i="5"/>
  <c r="I109" i="5"/>
  <c r="T365" i="5"/>
  <c r="T604" i="5"/>
  <c r="T364" i="5"/>
  <c r="T603" i="5"/>
  <c r="T602" i="5"/>
  <c r="T601" i="5"/>
  <c r="T600" i="5"/>
  <c r="T599" i="5"/>
  <c r="T598" i="5"/>
  <c r="T268" i="5"/>
  <c r="T250" i="5"/>
  <c r="V122" i="5" l="1"/>
  <c r="V15" i="5"/>
  <c r="Q14" i="5"/>
  <c r="Q403" i="5"/>
  <c r="Q13" i="5" l="1"/>
  <c r="D746" i="10"/>
  <c r="D744" i="10"/>
  <c r="D743" i="10"/>
  <c r="D742" i="10"/>
  <c r="D393" i="10"/>
  <c r="D342" i="10"/>
  <c r="D581" i="10"/>
  <c r="D544" i="10"/>
  <c r="D543" i="10"/>
  <c r="D542" i="10"/>
  <c r="D527" i="10"/>
  <c r="D449" i="10"/>
  <c r="D381" i="10"/>
  <c r="D590" i="10"/>
  <c r="D262" i="10"/>
  <c r="D255" i="10"/>
  <c r="D187" i="10"/>
  <c r="D186" i="10"/>
  <c r="E497" i="10"/>
  <c r="F497" i="10"/>
  <c r="G497" i="10"/>
  <c r="H497" i="10"/>
  <c r="I497" i="10"/>
  <c r="J497" i="10"/>
  <c r="K497" i="10"/>
  <c r="L497" i="10"/>
  <c r="M497" i="10"/>
  <c r="O497" i="10"/>
  <c r="P497" i="10"/>
  <c r="Q497" i="10"/>
  <c r="R497" i="10"/>
  <c r="S497" i="10"/>
  <c r="T497" i="10"/>
  <c r="U497" i="10"/>
  <c r="V497" i="10"/>
  <c r="W497" i="10"/>
  <c r="X497" i="10"/>
  <c r="Y497" i="10"/>
  <c r="Z497" i="10"/>
  <c r="AA497" i="10"/>
  <c r="AB497" i="10"/>
  <c r="AD497" i="10"/>
  <c r="AE497" i="10"/>
  <c r="CH820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Z272" i="10"/>
  <c r="AA272" i="10"/>
  <c r="AB272" i="10"/>
  <c r="AD272" i="10"/>
  <c r="AE272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Z254" i="10"/>
  <c r="AA254" i="10"/>
  <c r="AB254" i="10"/>
  <c r="AD254" i="10"/>
  <c r="AE254" i="10"/>
  <c r="AC145" i="10" l="1"/>
  <c r="AC371" i="10"/>
  <c r="AC610" i="10"/>
  <c r="AC370" i="10"/>
  <c r="AC609" i="10"/>
  <c r="AC608" i="10"/>
  <c r="AC607" i="10"/>
  <c r="AC606" i="10"/>
  <c r="AC605" i="10"/>
  <c r="AC604" i="10"/>
  <c r="AC188" i="10"/>
  <c r="AC274" i="10"/>
  <c r="D188" i="10" l="1"/>
  <c r="CH188" i="10" s="1"/>
  <c r="D605" i="10"/>
  <c r="CH605" i="10" s="1"/>
  <c r="D609" i="10"/>
  <c r="CH609" i="10" s="1"/>
  <c r="D145" i="10"/>
  <c r="CH145" i="10" s="1"/>
  <c r="D189" i="10"/>
  <c r="CH189" i="10" s="1"/>
  <c r="D606" i="10"/>
  <c r="CH606" i="10" s="1"/>
  <c r="D370" i="10"/>
  <c r="CH370" i="10" s="1"/>
  <c r="D607" i="10"/>
  <c r="CH607" i="10" s="1"/>
  <c r="D610" i="10"/>
  <c r="CH610" i="10" s="1"/>
  <c r="D274" i="10"/>
  <c r="CH274" i="10" s="1"/>
  <c r="D604" i="10"/>
  <c r="CH604" i="10" s="1"/>
  <c r="D608" i="10"/>
  <c r="CH608" i="10" s="1"/>
  <c r="D371" i="10"/>
  <c r="CH371" i="10" s="1"/>
  <c r="AC256" i="10" l="1"/>
  <c r="D256" i="10" s="1"/>
  <c r="CH91" i="10" l="1"/>
  <c r="CH92" i="10"/>
  <c r="CH93" i="10"/>
  <c r="CH90" i="10"/>
  <c r="CH256" i="10"/>
  <c r="AC254" i="10"/>
  <c r="AD245" i="10" l="1"/>
  <c r="AD237" i="10" s="1"/>
  <c r="AC245" i="10"/>
  <c r="CH88" i="10"/>
  <c r="CH89" i="10"/>
  <c r="E510" i="10"/>
  <c r="F510" i="10"/>
  <c r="G510" i="10"/>
  <c r="H510" i="10"/>
  <c r="I510" i="10"/>
  <c r="J510" i="10"/>
  <c r="K510" i="10"/>
  <c r="L510" i="10"/>
  <c r="M510" i="10"/>
  <c r="O510" i="10"/>
  <c r="P510" i="10"/>
  <c r="Q510" i="10"/>
  <c r="R510" i="10"/>
  <c r="S510" i="10"/>
  <c r="T510" i="10"/>
  <c r="U510" i="10"/>
  <c r="V510" i="10"/>
  <c r="W510" i="10"/>
  <c r="X510" i="10"/>
  <c r="Y510" i="10"/>
  <c r="Z510" i="10"/>
  <c r="AA510" i="10"/>
  <c r="AB510" i="10"/>
  <c r="AD510" i="10"/>
  <c r="AE510" i="10"/>
  <c r="E514" i="10"/>
  <c r="F514" i="10"/>
  <c r="G514" i="10"/>
  <c r="H514" i="10"/>
  <c r="I514" i="10"/>
  <c r="J514" i="10"/>
  <c r="K514" i="10"/>
  <c r="L514" i="10"/>
  <c r="M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D514" i="10"/>
  <c r="AE514" i="10"/>
  <c r="E520" i="10"/>
  <c r="F520" i="10"/>
  <c r="G520" i="10"/>
  <c r="H520" i="10"/>
  <c r="I520" i="10"/>
  <c r="J520" i="10"/>
  <c r="K520" i="10"/>
  <c r="L520" i="10"/>
  <c r="M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E520" i="10"/>
  <c r="E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D541" i="10"/>
  <c r="AE541" i="10"/>
  <c r="E574" i="10"/>
  <c r="F574" i="10"/>
  <c r="G574" i="10"/>
  <c r="H574" i="10"/>
  <c r="I574" i="10"/>
  <c r="J574" i="10"/>
  <c r="K574" i="10"/>
  <c r="L574" i="10"/>
  <c r="M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D574" i="10"/>
  <c r="AE574" i="10"/>
  <c r="E579" i="10"/>
  <c r="F579" i="10"/>
  <c r="G579" i="10"/>
  <c r="H579" i="10"/>
  <c r="I579" i="10"/>
  <c r="J579" i="10"/>
  <c r="K579" i="10"/>
  <c r="L579" i="10"/>
  <c r="M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D579" i="10"/>
  <c r="AE579" i="10"/>
  <c r="E621" i="10"/>
  <c r="F621" i="10"/>
  <c r="G621" i="10"/>
  <c r="H621" i="10"/>
  <c r="I621" i="10"/>
  <c r="J621" i="10"/>
  <c r="K621" i="10"/>
  <c r="L621" i="10"/>
  <c r="M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D621" i="10"/>
  <c r="AE621" i="10"/>
  <c r="E486" i="10"/>
  <c r="F486" i="10"/>
  <c r="G486" i="10"/>
  <c r="H486" i="10"/>
  <c r="I486" i="10"/>
  <c r="J486" i="10"/>
  <c r="K486" i="10"/>
  <c r="L486" i="10"/>
  <c r="M486" i="10"/>
  <c r="O486" i="10"/>
  <c r="P486" i="10"/>
  <c r="Q486" i="10"/>
  <c r="S486" i="10"/>
  <c r="T486" i="10"/>
  <c r="U486" i="10"/>
  <c r="V486" i="10"/>
  <c r="W486" i="10"/>
  <c r="X486" i="10"/>
  <c r="Y486" i="10"/>
  <c r="Z486" i="10"/>
  <c r="AA486" i="10"/>
  <c r="AB486" i="10"/>
  <c r="AD486" i="10"/>
  <c r="AE486" i="10"/>
  <c r="V401" i="5"/>
  <c r="V398" i="5"/>
  <c r="V396" i="5"/>
  <c r="V388" i="5"/>
  <c r="V381" i="5"/>
  <c r="V379" i="5"/>
  <c r="V373" i="5"/>
  <c r="V371" i="5"/>
  <c r="V356" i="5"/>
  <c r="V352" i="5"/>
  <c r="V350" i="5"/>
  <c r="V348" i="5"/>
  <c r="V346" i="5"/>
  <c r="V344" i="5"/>
  <c r="V342" i="5"/>
  <c r="V340" i="5"/>
  <c r="V337" i="5"/>
  <c r="V328" i="5"/>
  <c r="V325" i="5"/>
  <c r="V320" i="5"/>
  <c r="V315" i="5"/>
  <c r="V312" i="5"/>
  <c r="V310" i="5"/>
  <c r="V308" i="5"/>
  <c r="V306" i="5"/>
  <c r="V297" i="5"/>
  <c r="V281" i="5"/>
  <c r="V279" i="5"/>
  <c r="V277" i="5"/>
  <c r="V271" i="5"/>
  <c r="V269" i="5"/>
  <c r="V262" i="5"/>
  <c r="V260" i="5"/>
  <c r="V255" i="5"/>
  <c r="V251" i="5"/>
  <c r="V246" i="5"/>
  <c r="V244" i="5"/>
  <c r="V242" i="5"/>
  <c r="V229" i="5"/>
  <c r="V222" i="5"/>
  <c r="V186" i="5"/>
  <c r="D245" i="10" l="1"/>
  <c r="CH245" i="10" s="1"/>
  <c r="D175" i="11"/>
  <c r="E175" i="11"/>
  <c r="F175" i="11"/>
  <c r="C175" i="11"/>
  <c r="F11" i="11"/>
  <c r="D11" i="11"/>
  <c r="E11" i="11"/>
  <c r="E10" i="11" s="1"/>
  <c r="C11" i="11"/>
  <c r="V817" i="5"/>
  <c r="V816" i="5" s="1"/>
  <c r="V815" i="5" s="1"/>
  <c r="Q817" i="5"/>
  <c r="R817" i="5"/>
  <c r="S817" i="5"/>
  <c r="J817" i="5"/>
  <c r="K817" i="5"/>
  <c r="L817" i="5"/>
  <c r="I817" i="5"/>
  <c r="C25" i="9"/>
  <c r="C24" i="9"/>
  <c r="C26" i="9" l="1"/>
  <c r="K816" i="5"/>
  <c r="K815" i="5" s="1"/>
  <c r="I816" i="5"/>
  <c r="I815" i="5" s="1"/>
  <c r="L816" i="5"/>
  <c r="L815" i="5" s="1"/>
  <c r="J816" i="5"/>
  <c r="J815" i="5" s="1"/>
  <c r="R816" i="5"/>
  <c r="R815" i="5" s="1"/>
  <c r="Q816" i="5"/>
  <c r="Q815" i="5" s="1"/>
  <c r="S816" i="5"/>
  <c r="S815" i="5" s="1"/>
  <c r="S401" i="5" l="1"/>
  <c r="R401" i="5"/>
  <c r="S398" i="5"/>
  <c r="R398" i="5"/>
  <c r="S396" i="5"/>
  <c r="R396" i="5"/>
  <c r="S388" i="5"/>
  <c r="R388" i="5"/>
  <c r="S381" i="5"/>
  <c r="R381" i="5"/>
  <c r="S379" i="5"/>
  <c r="R379" i="5"/>
  <c r="S373" i="5"/>
  <c r="R373" i="5"/>
  <c r="S371" i="5"/>
  <c r="R371" i="5"/>
  <c r="S356" i="5"/>
  <c r="R356" i="5"/>
  <c r="S352" i="5"/>
  <c r="R352" i="5"/>
  <c r="S350" i="5"/>
  <c r="R350" i="5"/>
  <c r="S348" i="5"/>
  <c r="R348" i="5"/>
  <c r="S346" i="5"/>
  <c r="R346" i="5"/>
  <c r="S344" i="5"/>
  <c r="R344" i="5"/>
  <c r="S342" i="5"/>
  <c r="R342" i="5"/>
  <c r="S340" i="5"/>
  <c r="R340" i="5"/>
  <c r="S337" i="5"/>
  <c r="R337" i="5"/>
  <c r="S328" i="5"/>
  <c r="R328" i="5"/>
  <c r="S325" i="5"/>
  <c r="R325" i="5"/>
  <c r="S315" i="5"/>
  <c r="R315" i="5"/>
  <c r="S312" i="5"/>
  <c r="R312" i="5"/>
  <c r="S310" i="5"/>
  <c r="R310" i="5"/>
  <c r="S308" i="5"/>
  <c r="R308" i="5"/>
  <c r="S306" i="5"/>
  <c r="R306" i="5"/>
  <c r="S297" i="5"/>
  <c r="R297" i="5"/>
  <c r="S281" i="5"/>
  <c r="R281" i="5"/>
  <c r="S279" i="5"/>
  <c r="R279" i="5"/>
  <c r="S277" i="5"/>
  <c r="R277" i="5"/>
  <c r="S271" i="5"/>
  <c r="R271" i="5"/>
  <c r="S269" i="5"/>
  <c r="R269" i="5"/>
  <c r="S262" i="5"/>
  <c r="R262" i="5"/>
  <c r="S260" i="5"/>
  <c r="R260" i="5"/>
  <c r="S251" i="5"/>
  <c r="R251" i="5"/>
  <c r="S246" i="5"/>
  <c r="R246" i="5"/>
  <c r="S244" i="5"/>
  <c r="R244" i="5"/>
  <c r="S242" i="5"/>
  <c r="R242" i="5"/>
  <c r="S229" i="5"/>
  <c r="R229" i="5"/>
  <c r="S222" i="5"/>
  <c r="R222" i="5"/>
  <c r="S186" i="5"/>
  <c r="R186" i="5"/>
  <c r="T110" i="5"/>
  <c r="T111" i="5"/>
  <c r="T112" i="5"/>
  <c r="T113" i="5"/>
  <c r="T114" i="5"/>
  <c r="T115" i="5"/>
  <c r="T116" i="5"/>
  <c r="T117" i="5"/>
  <c r="T453" i="5"/>
  <c r="T118" i="5"/>
  <c r="T165" i="5"/>
  <c r="T142" i="5"/>
  <c r="T123" i="5"/>
  <c r="T124" i="5"/>
  <c r="T143" i="5"/>
  <c r="T144" i="5"/>
  <c r="T140" i="5"/>
  <c r="T125" i="5"/>
  <c r="T145" i="5"/>
  <c r="T146" i="5"/>
  <c r="T147" i="5"/>
  <c r="T148" i="5"/>
  <c r="T126" i="5"/>
  <c r="T127" i="5"/>
  <c r="T149" i="5"/>
  <c r="T128" i="5"/>
  <c r="T150" i="5"/>
  <c r="T151" i="5"/>
  <c r="T152" i="5"/>
  <c r="T129" i="5"/>
  <c r="T153" i="5"/>
  <c r="T130" i="5"/>
  <c r="T154" i="5"/>
  <c r="T155" i="5"/>
  <c r="T131" i="5"/>
  <c r="T156" i="5"/>
  <c r="T157" i="5"/>
  <c r="T158" i="5"/>
  <c r="T141" i="5"/>
  <c r="T132" i="5"/>
  <c r="T159" i="5"/>
  <c r="T160" i="5"/>
  <c r="T161" i="5"/>
  <c r="T162" i="5"/>
  <c r="T133" i="5"/>
  <c r="T163" i="5"/>
  <c r="T164" i="5"/>
  <c r="T134" i="5"/>
  <c r="T135" i="5"/>
  <c r="T136" i="5"/>
  <c r="T137" i="5"/>
  <c r="T138" i="5"/>
  <c r="T168" i="5"/>
  <c r="T167" i="5" s="1"/>
  <c r="T187" i="5"/>
  <c r="T188" i="5"/>
  <c r="T189" i="5"/>
  <c r="T190" i="5"/>
  <c r="T192" i="5"/>
  <c r="T193" i="5"/>
  <c r="T194" i="5"/>
  <c r="T503" i="5"/>
  <c r="T195" i="5"/>
  <c r="T196" i="5"/>
  <c r="T197" i="5"/>
  <c r="T198" i="5"/>
  <c r="T199" i="5"/>
  <c r="T200" i="5"/>
  <c r="T201" i="5"/>
  <c r="T202" i="5"/>
  <c r="T203" i="5"/>
  <c r="T204" i="5"/>
  <c r="T205" i="5"/>
  <c r="T208" i="5"/>
  <c r="T507" i="5"/>
  <c r="T209" i="5"/>
  <c r="T210" i="5"/>
  <c r="T211" i="5"/>
  <c r="T212" i="5"/>
  <c r="T213" i="5"/>
  <c r="T216" i="5"/>
  <c r="T220" i="5"/>
  <c r="T217" i="5"/>
  <c r="T218" i="5"/>
  <c r="T219" i="5"/>
  <c r="T223" i="5"/>
  <c r="T224" i="5"/>
  <c r="T225" i="5"/>
  <c r="T226" i="5"/>
  <c r="T227" i="5"/>
  <c r="T228" i="5"/>
  <c r="T230" i="5"/>
  <c r="T518" i="5"/>
  <c r="T232" i="5"/>
  <c r="T233" i="5"/>
  <c r="T234" i="5"/>
  <c r="T519" i="5"/>
  <c r="T235" i="5"/>
  <c r="T520" i="5"/>
  <c r="T521" i="5"/>
  <c r="T522" i="5"/>
  <c r="T236" i="5"/>
  <c r="T237" i="5"/>
  <c r="T238" i="5"/>
  <c r="T243" i="5"/>
  <c r="T245" i="5"/>
  <c r="T247" i="5"/>
  <c r="T249" i="5"/>
  <c r="T252" i="5"/>
  <c r="T253" i="5"/>
  <c r="T254" i="5"/>
  <c r="T259" i="5"/>
  <c r="T256" i="5"/>
  <c r="T540" i="5"/>
  <c r="T257" i="5"/>
  <c r="T258" i="5"/>
  <c r="T261" i="5"/>
  <c r="T263" i="5"/>
  <c r="T267" i="5"/>
  <c r="T270" i="5"/>
  <c r="T272" i="5"/>
  <c r="T273" i="5"/>
  <c r="T274" i="5"/>
  <c r="T275" i="5"/>
  <c r="T276" i="5"/>
  <c r="T278" i="5"/>
  <c r="T280" i="5"/>
  <c r="T282" i="5"/>
  <c r="T283" i="5"/>
  <c r="T284" i="5"/>
  <c r="T286" i="5"/>
  <c r="T287" i="5"/>
  <c r="T288" i="5"/>
  <c r="T291" i="5"/>
  <c r="T292" i="5"/>
  <c r="T295" i="5"/>
  <c r="T294" i="5" s="1"/>
  <c r="T298" i="5"/>
  <c r="T571" i="5"/>
  <c r="T572" i="5"/>
  <c r="T300" i="5"/>
  <c r="T301" i="5"/>
  <c r="T302" i="5"/>
  <c r="T303" i="5"/>
  <c r="T307" i="5"/>
  <c r="T309" i="5"/>
  <c r="T311" i="5"/>
  <c r="T313" i="5"/>
  <c r="T575" i="5"/>
  <c r="T314" i="5"/>
  <c r="T316" i="5"/>
  <c r="T318" i="5"/>
  <c r="T317" i="5" s="1"/>
  <c r="T319" i="5"/>
  <c r="T321" i="5"/>
  <c r="T322" i="5"/>
  <c r="T323" i="5"/>
  <c r="T324" i="5"/>
  <c r="T326" i="5"/>
  <c r="T327" i="5"/>
  <c r="T329" i="5"/>
  <c r="T330" i="5"/>
  <c r="T331" i="5"/>
  <c r="T332" i="5"/>
  <c r="T333" i="5"/>
  <c r="T335" i="5"/>
  <c r="T336" i="5"/>
  <c r="T338" i="5"/>
  <c r="T339" i="5"/>
  <c r="T584" i="5"/>
  <c r="T341" i="5"/>
  <c r="T343" i="5"/>
  <c r="T345" i="5"/>
  <c r="T347" i="5"/>
  <c r="T349" i="5"/>
  <c r="T351" i="5"/>
  <c r="T353" i="5"/>
  <c r="T354" i="5"/>
  <c r="T355" i="5"/>
  <c r="T357" i="5"/>
  <c r="T358" i="5"/>
  <c r="T614" i="5"/>
  <c r="T359" i="5"/>
  <c r="T360" i="5"/>
  <c r="T361" i="5"/>
  <c r="T363" i="5"/>
  <c r="T617" i="5"/>
  <c r="T367" i="5"/>
  <c r="T368" i="5"/>
  <c r="T369" i="5"/>
  <c r="T372" i="5"/>
  <c r="T374" i="5"/>
  <c r="T375" i="5"/>
  <c r="T376" i="5"/>
  <c r="T377" i="5"/>
  <c r="T378" i="5"/>
  <c r="T380" i="5"/>
  <c r="T382" i="5"/>
  <c r="T386" i="5"/>
  <c r="T384" i="5"/>
  <c r="T387" i="5"/>
  <c r="T385" i="5"/>
  <c r="T389" i="5"/>
  <c r="T391" i="5"/>
  <c r="T390" i="5" s="1"/>
  <c r="T397" i="5"/>
  <c r="T399" i="5"/>
  <c r="T400" i="5"/>
  <c r="T402" i="5"/>
  <c r="T16" i="5"/>
  <c r="T15" i="5" s="1"/>
  <c r="U16" i="5"/>
  <c r="J401" i="5"/>
  <c r="K401" i="5"/>
  <c r="L401" i="5"/>
  <c r="J398" i="5"/>
  <c r="K398" i="5"/>
  <c r="L398" i="5"/>
  <c r="J396" i="5"/>
  <c r="K396" i="5"/>
  <c r="L396" i="5"/>
  <c r="J388" i="5"/>
  <c r="K388" i="5"/>
  <c r="L388" i="5"/>
  <c r="J381" i="5"/>
  <c r="K381" i="5"/>
  <c r="L381" i="5"/>
  <c r="J379" i="5"/>
  <c r="K379" i="5"/>
  <c r="L379" i="5"/>
  <c r="L373" i="5"/>
  <c r="J373" i="5"/>
  <c r="K373" i="5"/>
  <c r="J371" i="5"/>
  <c r="K371" i="5"/>
  <c r="L371" i="5"/>
  <c r="J356" i="5"/>
  <c r="K356" i="5"/>
  <c r="L356" i="5"/>
  <c r="J352" i="5"/>
  <c r="K352" i="5"/>
  <c r="L352" i="5"/>
  <c r="J350" i="5"/>
  <c r="K350" i="5"/>
  <c r="L350" i="5"/>
  <c r="J348" i="5"/>
  <c r="K348" i="5"/>
  <c r="L348" i="5"/>
  <c r="J346" i="5"/>
  <c r="K346" i="5"/>
  <c r="L346" i="5"/>
  <c r="L344" i="5"/>
  <c r="J344" i="5"/>
  <c r="K344" i="5"/>
  <c r="J342" i="5"/>
  <c r="K342" i="5"/>
  <c r="L342" i="5"/>
  <c r="J340" i="5"/>
  <c r="K340" i="5"/>
  <c r="L340" i="5"/>
  <c r="J337" i="5"/>
  <c r="K337" i="5"/>
  <c r="L337" i="5"/>
  <c r="J328" i="5"/>
  <c r="K328" i="5"/>
  <c r="L328" i="5"/>
  <c r="J325" i="5"/>
  <c r="K325" i="5"/>
  <c r="L325" i="5"/>
  <c r="J320" i="5"/>
  <c r="K320" i="5"/>
  <c r="L320" i="5"/>
  <c r="J315" i="5"/>
  <c r="K315" i="5"/>
  <c r="L315" i="5"/>
  <c r="J312" i="5"/>
  <c r="K312" i="5"/>
  <c r="L312" i="5"/>
  <c r="J310" i="5"/>
  <c r="K310" i="5"/>
  <c r="L310" i="5"/>
  <c r="J308" i="5"/>
  <c r="K308" i="5"/>
  <c r="L308" i="5"/>
  <c r="J306" i="5"/>
  <c r="K306" i="5"/>
  <c r="L306" i="5"/>
  <c r="J297" i="5"/>
  <c r="K297" i="5"/>
  <c r="L297" i="5"/>
  <c r="J281" i="5"/>
  <c r="K281" i="5"/>
  <c r="L281" i="5"/>
  <c r="J279" i="5"/>
  <c r="K279" i="5"/>
  <c r="L279" i="5"/>
  <c r="J277" i="5"/>
  <c r="K277" i="5"/>
  <c r="L277" i="5"/>
  <c r="J271" i="5"/>
  <c r="K271" i="5"/>
  <c r="L271" i="5"/>
  <c r="J269" i="5"/>
  <c r="K269" i="5"/>
  <c r="L269" i="5"/>
  <c r="J262" i="5"/>
  <c r="K262" i="5"/>
  <c r="L262" i="5"/>
  <c r="I401" i="5"/>
  <c r="I398" i="5"/>
  <c r="I396" i="5"/>
  <c r="I388" i="5"/>
  <c r="U383" i="5"/>
  <c r="I381" i="5"/>
  <c r="I379" i="5"/>
  <c r="I373" i="5"/>
  <c r="I371" i="5"/>
  <c r="U366" i="5"/>
  <c r="U362" i="5"/>
  <c r="I356" i="5"/>
  <c r="I352" i="5"/>
  <c r="I350" i="5"/>
  <c r="I348" i="5"/>
  <c r="I346" i="5"/>
  <c r="I344" i="5"/>
  <c r="I342" i="5"/>
  <c r="I340" i="5"/>
  <c r="I337" i="5"/>
  <c r="I328" i="5"/>
  <c r="I325" i="5"/>
  <c r="I320" i="5"/>
  <c r="I315" i="5"/>
  <c r="I312" i="5"/>
  <c r="I310" i="5"/>
  <c r="I308" i="5"/>
  <c r="I306" i="5"/>
  <c r="U299" i="5"/>
  <c r="I297" i="5"/>
  <c r="U294" i="5"/>
  <c r="U290" i="5"/>
  <c r="U285" i="5"/>
  <c r="I281" i="5"/>
  <c r="I279" i="5"/>
  <c r="I277" i="5"/>
  <c r="I271" i="5"/>
  <c r="I269" i="5"/>
  <c r="U266" i="5"/>
  <c r="I262" i="5"/>
  <c r="J260" i="5"/>
  <c r="K260" i="5"/>
  <c r="L260" i="5"/>
  <c r="I260" i="5"/>
  <c r="U255" i="5"/>
  <c r="J251" i="5"/>
  <c r="K251" i="5"/>
  <c r="L251" i="5"/>
  <c r="I251" i="5"/>
  <c r="U248" i="5"/>
  <c r="J246" i="5"/>
  <c r="K246" i="5"/>
  <c r="L246" i="5"/>
  <c r="I246" i="5"/>
  <c r="J244" i="5"/>
  <c r="K244" i="5"/>
  <c r="L244" i="5"/>
  <c r="I244" i="5"/>
  <c r="J242" i="5"/>
  <c r="K242" i="5"/>
  <c r="L242" i="5"/>
  <c r="I242" i="5"/>
  <c r="U231" i="5"/>
  <c r="J229" i="5"/>
  <c r="K229" i="5"/>
  <c r="L229" i="5"/>
  <c r="I229" i="5"/>
  <c r="J222" i="5"/>
  <c r="K222" i="5"/>
  <c r="L222" i="5"/>
  <c r="I222" i="5"/>
  <c r="U215" i="5"/>
  <c r="U207" i="5"/>
  <c r="U191" i="5"/>
  <c r="J186" i="5"/>
  <c r="K186" i="5"/>
  <c r="L186" i="5"/>
  <c r="I186" i="5"/>
  <c r="U167" i="5"/>
  <c r="U122" i="5"/>
  <c r="B16" i="5"/>
  <c r="J14" i="5" l="1"/>
  <c r="L14" i="5"/>
  <c r="K14" i="5"/>
  <c r="S14" i="5"/>
  <c r="R14" i="5"/>
  <c r="I14" i="5"/>
  <c r="T383" i="5"/>
  <c r="U260" i="5"/>
  <c r="U328" i="5"/>
  <c r="U371" i="5"/>
  <c r="U222" i="5"/>
  <c r="U229" i="5"/>
  <c r="U279" i="5"/>
  <c r="U308" i="5"/>
  <c r="U317" i="5"/>
  <c r="U337" i="5"/>
  <c r="U346" i="5"/>
  <c r="U356" i="5"/>
  <c r="U373" i="5"/>
  <c r="U388" i="5"/>
  <c r="U401" i="5"/>
  <c r="U277" i="5"/>
  <c r="U306" i="5"/>
  <c r="U344" i="5"/>
  <c r="U244" i="5"/>
  <c r="U246" i="5"/>
  <c r="U269" i="5"/>
  <c r="U281" i="5"/>
  <c r="U297" i="5"/>
  <c r="U320" i="5"/>
  <c r="U340" i="5"/>
  <c r="U348" i="5"/>
  <c r="U379" i="5"/>
  <c r="U390" i="5"/>
  <c r="U262" i="5"/>
  <c r="U315" i="5"/>
  <c r="U352" i="5"/>
  <c r="U398" i="5"/>
  <c r="U242" i="5"/>
  <c r="U310" i="5"/>
  <c r="U251" i="5"/>
  <c r="U271" i="5"/>
  <c r="U312" i="5"/>
  <c r="U325" i="5"/>
  <c r="U342" i="5"/>
  <c r="U350" i="5"/>
  <c r="U381" i="5"/>
  <c r="U396" i="5"/>
  <c r="T215" i="5"/>
  <c r="T366" i="5"/>
  <c r="T191" i="5"/>
  <c r="T231" i="5"/>
  <c r="T207" i="5"/>
  <c r="T299" i="5"/>
  <c r="T285" i="5"/>
  <c r="U186" i="5"/>
  <c r="T122" i="5"/>
  <c r="T320" i="5"/>
  <c r="T334" i="5"/>
  <c r="T255" i="5"/>
  <c r="T290" i="5"/>
  <c r="T344" i="5"/>
  <c r="T277" i="5"/>
  <c r="T388" i="5"/>
  <c r="T371" i="5"/>
  <c r="T350" i="5"/>
  <c r="T342" i="5"/>
  <c r="T315" i="5"/>
  <c r="T310" i="5"/>
  <c r="T242" i="5"/>
  <c r="T266" i="5"/>
  <c r="T381" i="5"/>
  <c r="T362" i="5"/>
  <c r="T348" i="5"/>
  <c r="T308" i="5"/>
  <c r="T248" i="5"/>
  <c r="T229" i="5"/>
  <c r="T244" i="5"/>
  <c r="T401" i="5"/>
  <c r="T396" i="5"/>
  <c r="T379" i="5"/>
  <c r="T346" i="5"/>
  <c r="T306" i="5"/>
  <c r="T297" i="5"/>
  <c r="T279" i="5"/>
  <c r="T269" i="5"/>
  <c r="T262" i="5"/>
  <c r="T246" i="5"/>
  <c r="T109" i="5"/>
  <c r="U109" i="5"/>
  <c r="T398" i="5"/>
  <c r="T337" i="5"/>
  <c r="T260" i="5"/>
  <c r="T251" i="5"/>
  <c r="T312" i="5"/>
  <c r="T373" i="5"/>
  <c r="T352" i="5"/>
  <c r="T340" i="5"/>
  <c r="T325" i="5"/>
  <c r="T356" i="5"/>
  <c r="T281" i="5"/>
  <c r="T222" i="5"/>
  <c r="T186" i="5"/>
  <c r="T328" i="5"/>
  <c r="T271" i="5"/>
  <c r="U15" i="5"/>
  <c r="T14" i="5" l="1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Z362" i="10"/>
  <c r="AA362" i="10"/>
  <c r="AB362" i="10"/>
  <c r="AD362" i="10"/>
  <c r="AE362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Z358" i="10"/>
  <c r="AA358" i="10"/>
  <c r="AB358" i="10"/>
  <c r="AD358" i="10"/>
  <c r="AE358" i="10"/>
  <c r="E334" i="10"/>
  <c r="F334" i="10"/>
  <c r="G334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Z334" i="10"/>
  <c r="AA334" i="10"/>
  <c r="AB334" i="10"/>
  <c r="AD334" i="10"/>
  <c r="AE334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A192" i="10"/>
  <c r="AB192" i="10"/>
  <c r="AD192" i="10"/>
  <c r="AE192" i="10"/>
  <c r="CH87" i="10"/>
  <c r="U266" i="10" l="1"/>
  <c r="AC361" i="10" l="1"/>
  <c r="E352" i="10"/>
  <c r="F352" i="10"/>
  <c r="G352" i="10"/>
  <c r="H352" i="10"/>
  <c r="I352" i="10"/>
  <c r="J352" i="10"/>
  <c r="K352" i="10"/>
  <c r="L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Z352" i="10"/>
  <c r="AA352" i="10"/>
  <c r="AB352" i="10"/>
  <c r="AD352" i="10"/>
  <c r="AE352" i="10"/>
  <c r="AC353" i="10"/>
  <c r="D353" i="10" s="1"/>
  <c r="AC273" i="10"/>
  <c r="AC196" i="10"/>
  <c r="CH186" i="10"/>
  <c r="CH187" i="10"/>
  <c r="CH82" i="10"/>
  <c r="CH83" i="10"/>
  <c r="CH84" i="10"/>
  <c r="CH85" i="10"/>
  <c r="CH86" i="10"/>
  <c r="AC144" i="10"/>
  <c r="AC244" i="10"/>
  <c r="CH80" i="10" l="1"/>
  <c r="D196" i="10"/>
  <c r="CH196" i="10" s="1"/>
  <c r="D244" i="10"/>
  <c r="CH244" i="10" s="1"/>
  <c r="CH81" i="10"/>
  <c r="AC272" i="10"/>
  <c r="D273" i="10"/>
  <c r="D361" i="10"/>
  <c r="CH361" i="10" s="1"/>
  <c r="D144" i="10"/>
  <c r="CH144" i="10" s="1"/>
  <c r="CH79" i="10"/>
  <c r="D352" i="10"/>
  <c r="CH353" i="10"/>
  <c r="AC352" i="10"/>
  <c r="D272" i="10" l="1"/>
  <c r="CH272" i="10" s="1"/>
  <c r="CH273" i="10"/>
  <c r="CH352" i="10"/>
  <c r="AD823" i="10" l="1"/>
  <c r="AD822" i="10" s="1"/>
  <c r="AE823" i="10"/>
  <c r="AE822" i="10" s="1"/>
  <c r="AC153" i="10"/>
  <c r="D153" i="10" s="1"/>
  <c r="U794" i="5"/>
  <c r="E404" i="10"/>
  <c r="F404" i="10"/>
  <c r="G404" i="10"/>
  <c r="H404" i="10"/>
  <c r="I404" i="10"/>
  <c r="J404" i="10"/>
  <c r="K404" i="10"/>
  <c r="L404" i="10"/>
  <c r="M404" i="10"/>
  <c r="O404" i="10"/>
  <c r="P404" i="10"/>
  <c r="Q404" i="10"/>
  <c r="R404" i="10"/>
  <c r="S404" i="10"/>
  <c r="T404" i="10"/>
  <c r="U404" i="10"/>
  <c r="V404" i="10"/>
  <c r="W404" i="10"/>
  <c r="X404" i="10"/>
  <c r="Y404" i="10"/>
  <c r="Z404" i="10"/>
  <c r="AA404" i="10"/>
  <c r="AB404" i="10"/>
  <c r="AD404" i="10"/>
  <c r="AE404" i="10"/>
  <c r="E379" i="10"/>
  <c r="F379" i="10"/>
  <c r="G379" i="10"/>
  <c r="H379" i="10"/>
  <c r="I379" i="10"/>
  <c r="J379" i="10"/>
  <c r="K379" i="10"/>
  <c r="L379" i="10"/>
  <c r="M379" i="10"/>
  <c r="O379" i="10"/>
  <c r="P379" i="10"/>
  <c r="Q379" i="10"/>
  <c r="R379" i="10"/>
  <c r="S379" i="10"/>
  <c r="T379" i="10"/>
  <c r="U379" i="10"/>
  <c r="V379" i="10"/>
  <c r="W379" i="10"/>
  <c r="X379" i="10"/>
  <c r="Y379" i="10"/>
  <c r="Z379" i="10"/>
  <c r="AA379" i="10"/>
  <c r="AB379" i="10"/>
  <c r="AD379" i="10"/>
  <c r="AE379" i="10"/>
  <c r="E346" i="10"/>
  <c r="F346" i="10"/>
  <c r="G346" i="10"/>
  <c r="H346" i="10"/>
  <c r="I346" i="10"/>
  <c r="J346" i="10"/>
  <c r="K346" i="10"/>
  <c r="L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Z346" i="10"/>
  <c r="AA346" i="10"/>
  <c r="AB346" i="10"/>
  <c r="AD346" i="10"/>
  <c r="AE346" i="10"/>
  <c r="E331" i="10"/>
  <c r="F331" i="10"/>
  <c r="G331" i="10"/>
  <c r="H331" i="10"/>
  <c r="I331" i="10"/>
  <c r="J331" i="10"/>
  <c r="K331" i="10"/>
  <c r="L331" i="10"/>
  <c r="M331" i="10"/>
  <c r="O331" i="10"/>
  <c r="P331" i="10"/>
  <c r="Q331" i="10"/>
  <c r="R331" i="10"/>
  <c r="S331" i="10"/>
  <c r="T331" i="10"/>
  <c r="U331" i="10"/>
  <c r="V331" i="10"/>
  <c r="W331" i="10"/>
  <c r="X331" i="10"/>
  <c r="Y331" i="10"/>
  <c r="Z331" i="10"/>
  <c r="AA331" i="10"/>
  <c r="AB331" i="10"/>
  <c r="AD331" i="10"/>
  <c r="AE331" i="10"/>
  <c r="E326" i="10"/>
  <c r="F326" i="10"/>
  <c r="G326" i="10"/>
  <c r="H326" i="10"/>
  <c r="I326" i="10"/>
  <c r="J326" i="10"/>
  <c r="K326" i="10"/>
  <c r="L326" i="10"/>
  <c r="M326" i="10"/>
  <c r="O326" i="10"/>
  <c r="P326" i="10"/>
  <c r="Q326" i="10"/>
  <c r="R326" i="10"/>
  <c r="S326" i="10"/>
  <c r="T326" i="10"/>
  <c r="U326" i="10"/>
  <c r="V326" i="10"/>
  <c r="W326" i="10"/>
  <c r="X326" i="10"/>
  <c r="Y326" i="10"/>
  <c r="Z326" i="10"/>
  <c r="AA326" i="10"/>
  <c r="AB326" i="10"/>
  <c r="AD326" i="10"/>
  <c r="AE326" i="10"/>
  <c r="E318" i="10"/>
  <c r="F318" i="10"/>
  <c r="G318" i="10"/>
  <c r="H318" i="10"/>
  <c r="I318" i="10"/>
  <c r="J318" i="10"/>
  <c r="K318" i="10"/>
  <c r="L318" i="10"/>
  <c r="M318" i="10"/>
  <c r="O318" i="10"/>
  <c r="P318" i="10"/>
  <c r="Q318" i="10"/>
  <c r="R318" i="10"/>
  <c r="S318" i="10"/>
  <c r="T318" i="10"/>
  <c r="U318" i="10"/>
  <c r="V318" i="10"/>
  <c r="W318" i="10"/>
  <c r="X318" i="10"/>
  <c r="Y318" i="10"/>
  <c r="Z318" i="10"/>
  <c r="AA318" i="10"/>
  <c r="AB318" i="10"/>
  <c r="AD318" i="10"/>
  <c r="AE318" i="10"/>
  <c r="E287" i="10"/>
  <c r="F287" i="10"/>
  <c r="G287" i="10"/>
  <c r="H287" i="10"/>
  <c r="I287" i="10"/>
  <c r="J287" i="10"/>
  <c r="K287" i="10"/>
  <c r="L287" i="10"/>
  <c r="M287" i="10"/>
  <c r="O287" i="10"/>
  <c r="P287" i="10"/>
  <c r="Q287" i="10"/>
  <c r="R287" i="10"/>
  <c r="S287" i="10"/>
  <c r="T287" i="10"/>
  <c r="U287" i="10"/>
  <c r="V287" i="10"/>
  <c r="W287" i="10"/>
  <c r="X287" i="10"/>
  <c r="Y287" i="10"/>
  <c r="Z287" i="10"/>
  <c r="AA287" i="10"/>
  <c r="AB287" i="10"/>
  <c r="AD287" i="10"/>
  <c r="AE287" i="10"/>
  <c r="E277" i="10"/>
  <c r="F277" i="10"/>
  <c r="G277" i="10"/>
  <c r="H277" i="10"/>
  <c r="I277" i="10"/>
  <c r="J277" i="10"/>
  <c r="K277" i="10"/>
  <c r="L277" i="10"/>
  <c r="M277" i="10"/>
  <c r="O277" i="10"/>
  <c r="P277" i="10"/>
  <c r="Q277" i="10"/>
  <c r="R277" i="10"/>
  <c r="S277" i="10"/>
  <c r="T277" i="10"/>
  <c r="U277" i="10"/>
  <c r="V277" i="10"/>
  <c r="W277" i="10"/>
  <c r="X277" i="10"/>
  <c r="Y277" i="10"/>
  <c r="Z277" i="10"/>
  <c r="AA277" i="10"/>
  <c r="AB277" i="10"/>
  <c r="AD277" i="10"/>
  <c r="AE277" i="10"/>
  <c r="E257" i="10"/>
  <c r="F257" i="10"/>
  <c r="G257" i="10"/>
  <c r="H257" i="10"/>
  <c r="I257" i="10"/>
  <c r="J257" i="10"/>
  <c r="K257" i="10"/>
  <c r="L257" i="10"/>
  <c r="M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AB257" i="10"/>
  <c r="AD257" i="10"/>
  <c r="AE257" i="10"/>
  <c r="E228" i="10"/>
  <c r="F228" i="10"/>
  <c r="G228" i="10"/>
  <c r="H228" i="10"/>
  <c r="I228" i="10"/>
  <c r="J228" i="10"/>
  <c r="K228" i="10"/>
  <c r="L228" i="10"/>
  <c r="M228" i="10"/>
  <c r="O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D228" i="10"/>
  <c r="AE228" i="10"/>
  <c r="AB823" i="10"/>
  <c r="AB822" i="10" s="1"/>
  <c r="AA823" i="10"/>
  <c r="AA822" i="10" s="1"/>
  <c r="Z823" i="10"/>
  <c r="Z822" i="10" s="1"/>
  <c r="Y823" i="10"/>
  <c r="Y822" i="10" s="1"/>
  <c r="X823" i="10"/>
  <c r="X822" i="10" s="1"/>
  <c r="W823" i="10"/>
  <c r="W822" i="10" s="1"/>
  <c r="V823" i="10"/>
  <c r="V822" i="10" s="1"/>
  <c r="U823" i="10"/>
  <c r="U822" i="10" s="1"/>
  <c r="T823" i="10"/>
  <c r="T822" i="10" s="1"/>
  <c r="S823" i="10"/>
  <c r="S822" i="10" s="1"/>
  <c r="R823" i="10"/>
  <c r="R822" i="10" s="1"/>
  <c r="Q823" i="10"/>
  <c r="Q822" i="10" s="1"/>
  <c r="P823" i="10"/>
  <c r="P822" i="10" s="1"/>
  <c r="O823" i="10"/>
  <c r="O822" i="10" s="1"/>
  <c r="N823" i="10"/>
  <c r="N822" i="10" s="1"/>
  <c r="M823" i="10"/>
  <c r="M822" i="10" s="1"/>
  <c r="L823" i="10"/>
  <c r="L822" i="10" s="1"/>
  <c r="K823" i="10"/>
  <c r="K822" i="10" s="1"/>
  <c r="J823" i="10"/>
  <c r="J822" i="10" s="1"/>
  <c r="I823" i="10"/>
  <c r="I822" i="10" s="1"/>
  <c r="H823" i="10"/>
  <c r="H822" i="10" s="1"/>
  <c r="G823" i="10"/>
  <c r="G822" i="10" s="1"/>
  <c r="F823" i="10"/>
  <c r="F822" i="10" s="1"/>
  <c r="E823" i="10"/>
  <c r="E822" i="10" s="1"/>
  <c r="AC824" i="10"/>
  <c r="D824" i="10" s="1"/>
  <c r="D823" i="10" s="1"/>
  <c r="D822" i="10" s="1"/>
  <c r="D821" i="10" s="1"/>
  <c r="DK309" i="10"/>
  <c r="AC309" i="10"/>
  <c r="D309" i="10" s="1"/>
  <c r="DK308" i="10"/>
  <c r="AC308" i="10"/>
  <c r="D308" i="10" s="1"/>
  <c r="DK307" i="10"/>
  <c r="AC307" i="10"/>
  <c r="D307" i="10" s="1"/>
  <c r="DK78" i="10"/>
  <c r="DK77" i="10"/>
  <c r="DK76" i="10"/>
  <c r="DK360" i="10"/>
  <c r="CL360" i="10"/>
  <c r="CE360" i="10"/>
  <c r="AT360" i="10"/>
  <c r="AC360" i="10"/>
  <c r="DK367" i="10"/>
  <c r="CL367" i="10"/>
  <c r="CE367" i="10"/>
  <c r="AT367" i="10"/>
  <c r="AC367" i="10"/>
  <c r="DK384" i="10"/>
  <c r="CL384" i="10"/>
  <c r="CE384" i="10"/>
  <c r="AT384" i="10"/>
  <c r="AC384" i="10"/>
  <c r="DK383" i="10"/>
  <c r="CL383" i="10"/>
  <c r="CE383" i="10"/>
  <c r="CA383" i="10"/>
  <c r="AT383" i="10"/>
  <c r="AC383" i="10"/>
  <c r="DK382" i="10"/>
  <c r="CL382" i="10"/>
  <c r="CE382" i="10"/>
  <c r="CA382" i="10"/>
  <c r="AT382" i="10"/>
  <c r="AC382" i="10"/>
  <c r="DK391" i="10"/>
  <c r="AC391" i="10"/>
  <c r="E377" i="10"/>
  <c r="F377" i="10"/>
  <c r="G377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Z377" i="10"/>
  <c r="AA377" i="10"/>
  <c r="AB377" i="10"/>
  <c r="AD377" i="10"/>
  <c r="AE377" i="10"/>
  <c r="DK378" i="10"/>
  <c r="CL378" i="10"/>
  <c r="CE378" i="10"/>
  <c r="AT378" i="10"/>
  <c r="AC378" i="10"/>
  <c r="D378" i="10" s="1"/>
  <c r="DK347" i="10"/>
  <c r="CL347" i="10"/>
  <c r="CE347" i="10"/>
  <c r="AC347" i="10"/>
  <c r="DK339" i="10"/>
  <c r="CL339" i="10"/>
  <c r="CE339" i="10"/>
  <c r="CA339" i="10"/>
  <c r="AC339" i="10"/>
  <c r="E348" i="10"/>
  <c r="F348" i="10"/>
  <c r="G348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Z348" i="10"/>
  <c r="AA348" i="10"/>
  <c r="AB348" i="10"/>
  <c r="AD348" i="10"/>
  <c r="AE348" i="10"/>
  <c r="DK349" i="10"/>
  <c r="CL349" i="10"/>
  <c r="CE349" i="10"/>
  <c r="AT349" i="10"/>
  <c r="AC349" i="10"/>
  <c r="D349" i="10" s="1"/>
  <c r="DK330" i="10"/>
  <c r="CL330" i="10"/>
  <c r="CE330" i="10"/>
  <c r="AT330" i="10"/>
  <c r="E321" i="10"/>
  <c r="F321" i="10"/>
  <c r="G321" i="10"/>
  <c r="H321" i="10"/>
  <c r="I321" i="10"/>
  <c r="J321" i="10"/>
  <c r="K321" i="10"/>
  <c r="L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Z321" i="10"/>
  <c r="AA321" i="10"/>
  <c r="AB321" i="10"/>
  <c r="AD321" i="10"/>
  <c r="AE321" i="10"/>
  <c r="DK322" i="10"/>
  <c r="CL322" i="10"/>
  <c r="CE322" i="10"/>
  <c r="AT322" i="10"/>
  <c r="D322" i="10"/>
  <c r="DK320" i="10"/>
  <c r="CL320" i="10"/>
  <c r="CE320" i="10"/>
  <c r="AT320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Z303" i="10"/>
  <c r="AA303" i="10"/>
  <c r="AB303" i="10"/>
  <c r="AD303" i="10"/>
  <c r="AE303" i="10"/>
  <c r="DK304" i="10"/>
  <c r="CL304" i="10"/>
  <c r="CE304" i="10"/>
  <c r="AT304" i="10"/>
  <c r="AC304" i="10"/>
  <c r="D304" i="10" s="1"/>
  <c r="DK298" i="10"/>
  <c r="CL298" i="10"/>
  <c r="CE298" i="10"/>
  <c r="AT298" i="10"/>
  <c r="AC298" i="10"/>
  <c r="DK294" i="10"/>
  <c r="CL294" i="10"/>
  <c r="CE294" i="10"/>
  <c r="AT294" i="10"/>
  <c r="AC294" i="10"/>
  <c r="DK293" i="10"/>
  <c r="CL293" i="10"/>
  <c r="CE293" i="10"/>
  <c r="AT293" i="10"/>
  <c r="AC293" i="10"/>
  <c r="DK301" i="10"/>
  <c r="CL301" i="10"/>
  <c r="CE301" i="10"/>
  <c r="CA301" i="10"/>
  <c r="AT301" i="10"/>
  <c r="D301" i="10"/>
  <c r="D300" i="10" s="1"/>
  <c r="DK282" i="10"/>
  <c r="CL282" i="10"/>
  <c r="CE282" i="10"/>
  <c r="AT282" i="10"/>
  <c r="AC282" i="10"/>
  <c r="DK264" i="10"/>
  <c r="CL264" i="10"/>
  <c r="CE264" i="10"/>
  <c r="AT264" i="10"/>
  <c r="AC264" i="10"/>
  <c r="DK243" i="10"/>
  <c r="CL243" i="10"/>
  <c r="CE243" i="10"/>
  <c r="AT243" i="10"/>
  <c r="AC243" i="10"/>
  <c r="DK260" i="10"/>
  <c r="CL260" i="10"/>
  <c r="CE260" i="10"/>
  <c r="AT260" i="10"/>
  <c r="AC260" i="10"/>
  <c r="DK211" i="10"/>
  <c r="CL211" i="10"/>
  <c r="CE211" i="10"/>
  <c r="CA211" i="10"/>
  <c r="AC211" i="10"/>
  <c r="DK210" i="10"/>
  <c r="CL210" i="10"/>
  <c r="CE210" i="10"/>
  <c r="CA210" i="10"/>
  <c r="AT210" i="10"/>
  <c r="AC210" i="10"/>
  <c r="DK209" i="10"/>
  <c r="CL209" i="10"/>
  <c r="CE209" i="10"/>
  <c r="CA209" i="10"/>
  <c r="AT209" i="10"/>
  <c r="AC209" i="10"/>
  <c r="DK208" i="10"/>
  <c r="CL208" i="10"/>
  <c r="CE208" i="10"/>
  <c r="AT208" i="10"/>
  <c r="AC208" i="10"/>
  <c r="DK143" i="10"/>
  <c r="CL143" i="10"/>
  <c r="CE143" i="10"/>
  <c r="CA143" i="10"/>
  <c r="AC143" i="10"/>
  <c r="DK142" i="10"/>
  <c r="CL142" i="10"/>
  <c r="CE142" i="10"/>
  <c r="AT142" i="10"/>
  <c r="AC142" i="10"/>
  <c r="DK185" i="10"/>
  <c r="AC185" i="10"/>
  <c r="DK75" i="10"/>
  <c r="CL75" i="10"/>
  <c r="CE75" i="10"/>
  <c r="CA75" i="10"/>
  <c r="AT75" i="10"/>
  <c r="DK74" i="10"/>
  <c r="CL74" i="10"/>
  <c r="CE74" i="10"/>
  <c r="CA74" i="10"/>
  <c r="DK73" i="10"/>
  <c r="CL73" i="10"/>
  <c r="CE73" i="10"/>
  <c r="CA73" i="10"/>
  <c r="AT73" i="10"/>
  <c r="DK72" i="10"/>
  <c r="CL72" i="10"/>
  <c r="CE72" i="10"/>
  <c r="DK71" i="10"/>
  <c r="CL71" i="10"/>
  <c r="CE71" i="10"/>
  <c r="DK70" i="10"/>
  <c r="CL70" i="10"/>
  <c r="CE70" i="10"/>
  <c r="CA70" i="10"/>
  <c r="AT70" i="10"/>
  <c r="DK69" i="10"/>
  <c r="CL69" i="10"/>
  <c r="CE69" i="10"/>
  <c r="CA69" i="10"/>
  <c r="AT69" i="10"/>
  <c r="DK68" i="10"/>
  <c r="CL68" i="10"/>
  <c r="CE68" i="10"/>
  <c r="CA68" i="10"/>
  <c r="DK67" i="10"/>
  <c r="CL67" i="10"/>
  <c r="CE67" i="10"/>
  <c r="CA67" i="10"/>
  <c r="AT67" i="10"/>
  <c r="DK66" i="10"/>
  <c r="CL66" i="10"/>
  <c r="CE66" i="10"/>
  <c r="CA66" i="10"/>
  <c r="DK65" i="10"/>
  <c r="CL65" i="10"/>
  <c r="CE65" i="10"/>
  <c r="AT65" i="10"/>
  <c r="DK64" i="10"/>
  <c r="CL64" i="10"/>
  <c r="CE64" i="10"/>
  <c r="AT64" i="10"/>
  <c r="DK63" i="10"/>
  <c r="CL63" i="10"/>
  <c r="CE63" i="10"/>
  <c r="AT63" i="10"/>
  <c r="DK62" i="10"/>
  <c r="CL62" i="10"/>
  <c r="CE62" i="10"/>
  <c r="AT62" i="10"/>
  <c r="DK333" i="10"/>
  <c r="CL333" i="10"/>
  <c r="CE333" i="10"/>
  <c r="CA333" i="10"/>
  <c r="AT333" i="10"/>
  <c r="DK263" i="10"/>
  <c r="CL263" i="10"/>
  <c r="CE263" i="10"/>
  <c r="CA263" i="10"/>
  <c r="AC263" i="10"/>
  <c r="DK207" i="10"/>
  <c r="CL207" i="10"/>
  <c r="CE207" i="10"/>
  <c r="CA207" i="10"/>
  <c r="AC207" i="10"/>
  <c r="DK195" i="10"/>
  <c r="CL195" i="10"/>
  <c r="CE195" i="10"/>
  <c r="AT195" i="10"/>
  <c r="AC195" i="10"/>
  <c r="E407" i="10"/>
  <c r="F407" i="10"/>
  <c r="G407" i="10"/>
  <c r="H407" i="10"/>
  <c r="I407" i="10"/>
  <c r="J407" i="10"/>
  <c r="K407" i="10"/>
  <c r="L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Z407" i="10"/>
  <c r="AA407" i="10"/>
  <c r="AB407" i="10"/>
  <c r="AD407" i="10"/>
  <c r="AE407" i="10"/>
  <c r="DK408" i="10"/>
  <c r="CL408" i="10"/>
  <c r="CE408" i="10"/>
  <c r="CA408" i="10"/>
  <c r="AT408" i="10"/>
  <c r="AC408" i="10"/>
  <c r="D408" i="10" s="1"/>
  <c r="DK375" i="10"/>
  <c r="CL375" i="10"/>
  <c r="CE375" i="10"/>
  <c r="CA375" i="10"/>
  <c r="AT375" i="10"/>
  <c r="AC375" i="10"/>
  <c r="DK374" i="10"/>
  <c r="CL374" i="10"/>
  <c r="CE374" i="10"/>
  <c r="AT374" i="10"/>
  <c r="AC374" i="10"/>
  <c r="DK366" i="10"/>
  <c r="CL366" i="10"/>
  <c r="CE366" i="10"/>
  <c r="CA366" i="10"/>
  <c r="AC366" i="10"/>
  <c r="DK365" i="10"/>
  <c r="CL365" i="10"/>
  <c r="CE365" i="10"/>
  <c r="CA365" i="10"/>
  <c r="AC365" i="10"/>
  <c r="DK369" i="10"/>
  <c r="CL369" i="10"/>
  <c r="CE369" i="10"/>
  <c r="CA369" i="10"/>
  <c r="AT369" i="10"/>
  <c r="AC369" i="10"/>
  <c r="AC368" i="10" s="1"/>
  <c r="DK329" i="10"/>
  <c r="CL329" i="10"/>
  <c r="CE329" i="10"/>
  <c r="AT329" i="10"/>
  <c r="DK325" i="10"/>
  <c r="CL325" i="10"/>
  <c r="CE325" i="10"/>
  <c r="CA325" i="10"/>
  <c r="AT325" i="10"/>
  <c r="DK306" i="10"/>
  <c r="CL306" i="10"/>
  <c r="CE306" i="10"/>
  <c r="CA306" i="10"/>
  <c r="AT306" i="10"/>
  <c r="AC306" i="10"/>
  <c r="DK292" i="10"/>
  <c r="CL292" i="10"/>
  <c r="CE292" i="10"/>
  <c r="AT292" i="10"/>
  <c r="AC292" i="10"/>
  <c r="DK290" i="10"/>
  <c r="CL290" i="10"/>
  <c r="CE290" i="10"/>
  <c r="AT290" i="10"/>
  <c r="AC290" i="10"/>
  <c r="DK281" i="10"/>
  <c r="CL281" i="10"/>
  <c r="CE281" i="10"/>
  <c r="CA281" i="10"/>
  <c r="AT281" i="10"/>
  <c r="AC281" i="10"/>
  <c r="DK234" i="10"/>
  <c r="CL234" i="10"/>
  <c r="CE234" i="10"/>
  <c r="CA234" i="10"/>
  <c r="AT234" i="10"/>
  <c r="AC234" i="10"/>
  <c r="DK233" i="10"/>
  <c r="CL233" i="10"/>
  <c r="CE233" i="10"/>
  <c r="AT233" i="10"/>
  <c r="AC233" i="10"/>
  <c r="DK225" i="10"/>
  <c r="CL225" i="10"/>
  <c r="CE225" i="10"/>
  <c r="CA225" i="10"/>
  <c r="AT225" i="10"/>
  <c r="AC225" i="10"/>
  <c r="DK224" i="10"/>
  <c r="CL224" i="10"/>
  <c r="CE224" i="10"/>
  <c r="CA224" i="10"/>
  <c r="AT224" i="10"/>
  <c r="AC224" i="10"/>
  <c r="DK223" i="10"/>
  <c r="CL223" i="10"/>
  <c r="CE223" i="10"/>
  <c r="AT223" i="10"/>
  <c r="AC223" i="10"/>
  <c r="D223" i="10" s="1"/>
  <c r="DK219" i="10"/>
  <c r="CL219" i="10"/>
  <c r="CE219" i="10"/>
  <c r="CA219" i="10"/>
  <c r="AT219" i="10"/>
  <c r="AC219" i="10"/>
  <c r="DK218" i="10"/>
  <c r="CL218" i="10"/>
  <c r="CE218" i="10"/>
  <c r="AT218" i="10"/>
  <c r="AC218" i="10"/>
  <c r="DK217" i="10"/>
  <c r="CL217" i="10"/>
  <c r="CE217" i="10"/>
  <c r="AT217" i="10"/>
  <c r="AC217" i="10"/>
  <c r="DK206" i="10"/>
  <c r="CL206" i="10"/>
  <c r="CE206" i="10"/>
  <c r="AT206" i="10"/>
  <c r="AC206" i="10"/>
  <c r="DK194" i="10"/>
  <c r="CL194" i="10"/>
  <c r="CE194" i="10"/>
  <c r="CA194" i="10"/>
  <c r="AT194" i="10"/>
  <c r="AC194" i="10"/>
  <c r="DK193" i="10"/>
  <c r="CL193" i="10"/>
  <c r="CE193" i="10"/>
  <c r="AT193" i="10"/>
  <c r="AC193" i="10"/>
  <c r="D193" i="10" s="1"/>
  <c r="BJ197" i="10"/>
  <c r="DK141" i="10"/>
  <c r="CL141" i="10"/>
  <c r="CE141" i="10"/>
  <c r="CA141" i="10"/>
  <c r="AC141" i="10"/>
  <c r="DK61" i="10"/>
  <c r="CL61" i="10"/>
  <c r="CE61" i="10"/>
  <c r="CA61" i="10"/>
  <c r="AT61" i="10"/>
  <c r="DK60" i="10"/>
  <c r="CL60" i="10"/>
  <c r="CE60" i="10"/>
  <c r="CA60" i="10"/>
  <c r="DK59" i="10"/>
  <c r="CL59" i="10"/>
  <c r="CE59" i="10"/>
  <c r="DK58" i="10"/>
  <c r="CL58" i="10"/>
  <c r="CE58" i="10"/>
  <c r="CA58" i="10"/>
  <c r="AT58" i="10"/>
  <c r="DK57" i="10"/>
  <c r="CL57" i="10"/>
  <c r="CE57" i="10"/>
  <c r="CA57" i="10"/>
  <c r="DK56" i="10"/>
  <c r="CL56" i="10"/>
  <c r="CE56" i="10"/>
  <c r="CA56" i="10"/>
  <c r="AT56" i="10"/>
  <c r="DK55" i="10"/>
  <c r="CL55" i="10"/>
  <c r="CE55" i="10"/>
  <c r="AT55" i="10"/>
  <c r="AC266" i="10"/>
  <c r="AC261" i="10" l="1"/>
  <c r="G821" i="10"/>
  <c r="K821" i="10"/>
  <c r="O821" i="10"/>
  <c r="S821" i="10"/>
  <c r="W821" i="10"/>
  <c r="AA821" i="10"/>
  <c r="H821" i="10"/>
  <c r="L821" i="10"/>
  <c r="P821" i="10"/>
  <c r="T821" i="10"/>
  <c r="X821" i="10"/>
  <c r="AB821" i="10"/>
  <c r="E821" i="10"/>
  <c r="I821" i="10"/>
  <c r="M821" i="10"/>
  <c r="Q821" i="10"/>
  <c r="U821" i="10"/>
  <c r="Y821" i="10"/>
  <c r="AE821" i="10"/>
  <c r="F821" i="10"/>
  <c r="J821" i="10"/>
  <c r="N821" i="10"/>
  <c r="R821" i="10"/>
  <c r="V821" i="10"/>
  <c r="Z821" i="10"/>
  <c r="AD821" i="10"/>
  <c r="AC291" i="10"/>
  <c r="D306" i="10"/>
  <c r="D305" i="10" s="1"/>
  <c r="AC305" i="10"/>
  <c r="D141" i="10"/>
  <c r="CH141" i="10" s="1"/>
  <c r="D219" i="10"/>
  <c r="CH219" i="10" s="1"/>
  <c r="D234" i="10"/>
  <c r="CH234" i="10" s="1"/>
  <c r="D290" i="10"/>
  <c r="CH290" i="10" s="1"/>
  <c r="D325" i="10"/>
  <c r="D365" i="10"/>
  <c r="CH365" i="10" s="1"/>
  <c r="D333" i="10"/>
  <c r="CH333" i="10" s="1"/>
  <c r="D208" i="10"/>
  <c r="CH208" i="10" s="1"/>
  <c r="D264" i="10"/>
  <c r="CH264" i="10" s="1"/>
  <c r="D293" i="10"/>
  <c r="CH293" i="10" s="1"/>
  <c r="D320" i="10"/>
  <c r="CH320" i="10" s="1"/>
  <c r="D330" i="10"/>
  <c r="CH330" i="10" s="1"/>
  <c r="D339" i="10"/>
  <c r="CH339" i="10" s="1"/>
  <c r="D367" i="10"/>
  <c r="CH367" i="10" s="1"/>
  <c r="CH77" i="10"/>
  <c r="D206" i="10"/>
  <c r="CH206" i="10" s="1"/>
  <c r="D225" i="10"/>
  <c r="CH225" i="10" s="1"/>
  <c r="D292" i="10"/>
  <c r="D366" i="10"/>
  <c r="CH366" i="10" s="1"/>
  <c r="D195" i="10"/>
  <c r="CH195" i="10" s="1"/>
  <c r="D142" i="10"/>
  <c r="CH142" i="10" s="1"/>
  <c r="D209" i="10"/>
  <c r="CH209" i="10" s="1"/>
  <c r="D211" i="10"/>
  <c r="CH211" i="10" s="1"/>
  <c r="D294" i="10"/>
  <c r="CH294" i="10" s="1"/>
  <c r="D347" i="10"/>
  <c r="CH347" i="10" s="1"/>
  <c r="D391" i="10"/>
  <c r="CH391" i="10" s="1"/>
  <c r="D383" i="10"/>
  <c r="CH383" i="10" s="1"/>
  <c r="D360" i="10"/>
  <c r="CH360" i="10" s="1"/>
  <c r="D217" i="10"/>
  <c r="CH217" i="10" s="1"/>
  <c r="D281" i="10"/>
  <c r="CH281" i="10" s="1"/>
  <c r="D369" i="10"/>
  <c r="D368" i="10" s="1"/>
  <c r="D374" i="10"/>
  <c r="CH374" i="10" s="1"/>
  <c r="D207" i="10"/>
  <c r="CH207" i="10" s="1"/>
  <c r="D260" i="10"/>
  <c r="CH260" i="10" s="1"/>
  <c r="CH76" i="10"/>
  <c r="CH78" i="10"/>
  <c r="D267" i="10"/>
  <c r="D266" i="10" s="1"/>
  <c r="CH54" i="10"/>
  <c r="D194" i="10"/>
  <c r="CH194" i="10" s="1"/>
  <c r="D218" i="10"/>
  <c r="CH218" i="10" s="1"/>
  <c r="D224" i="10"/>
  <c r="CH224" i="10" s="1"/>
  <c r="D233" i="10"/>
  <c r="CH233" i="10" s="1"/>
  <c r="D375" i="10"/>
  <c r="CH375" i="10" s="1"/>
  <c r="D263" i="10"/>
  <c r="D185" i="10"/>
  <c r="CH185" i="10" s="1"/>
  <c r="D143" i="10"/>
  <c r="CH143" i="10" s="1"/>
  <c r="D210" i="10"/>
  <c r="CH210" i="10" s="1"/>
  <c r="D243" i="10"/>
  <c r="CH243" i="10" s="1"/>
  <c r="D282" i="10"/>
  <c r="CH282" i="10" s="1"/>
  <c r="D298" i="10"/>
  <c r="CH298" i="10" s="1"/>
  <c r="D382" i="10"/>
  <c r="CH382" i="10" s="1"/>
  <c r="D384" i="10"/>
  <c r="CH384" i="10" s="1"/>
  <c r="CH307" i="10"/>
  <c r="CH309" i="10"/>
  <c r="CH308" i="10"/>
  <c r="BV64" i="10"/>
  <c r="CH64" i="10"/>
  <c r="BV70" i="10"/>
  <c r="CH70" i="10"/>
  <c r="BV74" i="10"/>
  <c r="CH74" i="10"/>
  <c r="CH301" i="10"/>
  <c r="D303" i="10"/>
  <c r="CH304" i="10"/>
  <c r="BV55" i="10"/>
  <c r="CH55" i="10"/>
  <c r="D407" i="10"/>
  <c r="CH408" i="10"/>
  <c r="BV65" i="10"/>
  <c r="CH65" i="10"/>
  <c r="BV68" i="10"/>
  <c r="CH68" i="10"/>
  <c r="BV75" i="10"/>
  <c r="CH75" i="10"/>
  <c r="D321" i="10"/>
  <c r="CH322" i="10"/>
  <c r="D348" i="10"/>
  <c r="CH349" i="10"/>
  <c r="D377" i="10"/>
  <c r="CH378" i="10"/>
  <c r="BV62" i="10"/>
  <c r="CH62" i="10"/>
  <c r="BV66" i="10"/>
  <c r="CH66" i="10"/>
  <c r="BV69" i="10"/>
  <c r="CH69" i="10"/>
  <c r="BV71" i="10"/>
  <c r="CH71" i="10"/>
  <c r="BV72" i="10"/>
  <c r="CH72" i="10"/>
  <c r="BV73" i="10"/>
  <c r="CH73" i="10"/>
  <c r="BS823" i="10"/>
  <c r="CH824" i="10"/>
  <c r="BV56" i="10"/>
  <c r="CH56" i="10"/>
  <c r="BV59" i="10"/>
  <c r="CH59" i="10"/>
  <c r="BV60" i="10"/>
  <c r="CH60" i="10"/>
  <c r="BV61" i="10"/>
  <c r="CH61" i="10"/>
  <c r="BV57" i="10"/>
  <c r="CH57" i="10"/>
  <c r="BV58" i="10"/>
  <c r="CH58" i="10"/>
  <c r="BV63" i="10"/>
  <c r="CH63" i="10"/>
  <c r="BV67" i="10"/>
  <c r="CH67" i="10"/>
  <c r="BC197" i="10"/>
  <c r="AC192" i="10"/>
  <c r="AC823" i="10"/>
  <c r="AC822" i="10" s="1"/>
  <c r="AC346" i="10"/>
  <c r="AC377" i="10"/>
  <c r="AC348" i="10"/>
  <c r="AC321" i="10"/>
  <c r="AC303" i="10"/>
  <c r="AC407" i="10"/>
  <c r="AC329" i="10"/>
  <c r="CH223" i="10"/>
  <c r="CH325" i="10" l="1"/>
  <c r="AC821" i="10"/>
  <c r="CH306" i="10"/>
  <c r="CH292" i="10"/>
  <c r="D291" i="10"/>
  <c r="CH263" i="10"/>
  <c r="D261" i="10"/>
  <c r="U404" i="5"/>
  <c r="D329" i="10"/>
  <c r="CH329" i="10" s="1"/>
  <c r="CH823" i="10"/>
  <c r="CH348" i="10"/>
  <c r="CH407" i="10"/>
  <c r="CH300" i="10"/>
  <c r="D192" i="10"/>
  <c r="CH193" i="10"/>
  <c r="CH369" i="10"/>
  <c r="CH377" i="10"/>
  <c r="CH321" i="10"/>
  <c r="CH303" i="10"/>
  <c r="CH192" i="10" l="1"/>
  <c r="CH822" i="10"/>
  <c r="BS822" i="10"/>
  <c r="CH821" i="10" l="1"/>
  <c r="BS821" i="10"/>
  <c r="AC242" i="10"/>
  <c r="E343" i="10"/>
  <c r="F343" i="10"/>
  <c r="G343" i="10"/>
  <c r="H343" i="10"/>
  <c r="I343" i="10"/>
  <c r="J343" i="10"/>
  <c r="K343" i="10"/>
  <c r="L343" i="10"/>
  <c r="M343" i="10"/>
  <c r="O343" i="10"/>
  <c r="P343" i="10"/>
  <c r="Q343" i="10"/>
  <c r="R343" i="10"/>
  <c r="S343" i="10"/>
  <c r="T343" i="10"/>
  <c r="U343" i="10"/>
  <c r="V343" i="10"/>
  <c r="W343" i="10"/>
  <c r="X343" i="10"/>
  <c r="Y343" i="10"/>
  <c r="Z343" i="10"/>
  <c r="AA343" i="10"/>
  <c r="AB343" i="10"/>
  <c r="AD343" i="10"/>
  <c r="AE343" i="10"/>
  <c r="AC345" i="10"/>
  <c r="D242" i="10" l="1"/>
  <c r="CH242" i="10" s="1"/>
  <c r="D345" i="10"/>
  <c r="CH345" i="10" s="1"/>
  <c r="CH746" i="10"/>
  <c r="CH744" i="10"/>
  <c r="CH743" i="10"/>
  <c r="CH742" i="10"/>
  <c r="CH544" i="10"/>
  <c r="CH543" i="10"/>
  <c r="CH542" i="10"/>
  <c r="CH449" i="10"/>
  <c r="CH393" i="10"/>
  <c r="CH381" i="10"/>
  <c r="CH590" i="10"/>
  <c r="CH581" i="10"/>
  <c r="CH262" i="10"/>
  <c r="CH527" i="10"/>
  <c r="CH453" i="10"/>
  <c r="AC526" i="10"/>
  <c r="D526" i="10" s="1"/>
  <c r="D620" i="10" l="1"/>
  <c r="CH620" i="10" s="1"/>
  <c r="D254" i="10"/>
  <c r="CH254" i="10" s="1"/>
  <c r="CH255" i="10"/>
  <c r="CH342" i="10"/>
  <c r="CH266" i="10"/>
  <c r="CH267" i="10"/>
  <c r="AD520" i="10"/>
  <c r="D346" i="10"/>
  <c r="CH346" i="10" s="1"/>
  <c r="CH526" i="10"/>
  <c r="AC546" i="10"/>
  <c r="D546" i="10" s="1"/>
  <c r="AC528" i="10"/>
  <c r="AC140" i="10"/>
  <c r="N456" i="10"/>
  <c r="N454" i="10" s="1"/>
  <c r="CH52" i="10" l="1"/>
  <c r="D528" i="10"/>
  <c r="CH528" i="10" s="1"/>
  <c r="D140" i="10"/>
  <c r="CH140" i="10" s="1"/>
  <c r="CH546" i="10"/>
  <c r="AC447" i="10" l="1"/>
  <c r="AC444" i="10"/>
  <c r="D444" i="10" s="1"/>
  <c r="AC441" i="10"/>
  <c r="AC437" i="10"/>
  <c r="AC433" i="10"/>
  <c r="AC428" i="10"/>
  <c r="AC420" i="10"/>
  <c r="AC416" i="10"/>
  <c r="AC412" i="10"/>
  <c r="AC647" i="10"/>
  <c r="AC665" i="10"/>
  <c r="AC661" i="10"/>
  <c r="AC657" i="10"/>
  <c r="AC653" i="10"/>
  <c r="AC671" i="10"/>
  <c r="AC680" i="10"/>
  <c r="AC649" i="10"/>
  <c r="AC669" i="10"/>
  <c r="AC681" i="10"/>
  <c r="AC443" i="10"/>
  <c r="AC440" i="10"/>
  <c r="AC436" i="10"/>
  <c r="AC432" i="10"/>
  <c r="AC427" i="10"/>
  <c r="D427" i="10" s="1"/>
  <c r="AC682" i="10"/>
  <c r="AC419" i="10"/>
  <c r="AC415" i="10"/>
  <c r="AC448" i="10"/>
  <c r="CH28" i="10"/>
  <c r="CH51" i="10"/>
  <c r="AC648" i="10"/>
  <c r="AC664" i="10"/>
  <c r="AC660" i="10"/>
  <c r="AC656" i="10"/>
  <c r="D656" i="10" s="1"/>
  <c r="AC670" i="10"/>
  <c r="AC675" i="10"/>
  <c r="AC651" i="10"/>
  <c r="D651" i="10" s="1"/>
  <c r="AC674" i="10"/>
  <c r="AC442" i="10"/>
  <c r="AC439" i="10"/>
  <c r="D439" i="10" s="1"/>
  <c r="AC435" i="10"/>
  <c r="D435" i="10" s="1"/>
  <c r="AC431" i="10"/>
  <c r="D431" i="10" s="1"/>
  <c r="AC426" i="10"/>
  <c r="AC422" i="10"/>
  <c r="D422" i="10" s="1"/>
  <c r="AC418" i="10"/>
  <c r="D418" i="10" s="1"/>
  <c r="AC430" i="10"/>
  <c r="CH27" i="10"/>
  <c r="AC650" i="10"/>
  <c r="D650" i="10" s="1"/>
  <c r="AC663" i="10"/>
  <c r="D663" i="10" s="1"/>
  <c r="AC659" i="10"/>
  <c r="D659" i="10" s="1"/>
  <c r="AC655" i="10"/>
  <c r="AC673" i="10"/>
  <c r="D673" i="10" s="1"/>
  <c r="AC677" i="10"/>
  <c r="D677" i="10" s="1"/>
  <c r="AC666" i="10"/>
  <c r="AC678" i="10"/>
  <c r="D678" i="10" s="1"/>
  <c r="AC411" i="10"/>
  <c r="AC445" i="10"/>
  <c r="AC438" i="10"/>
  <c r="D438" i="10" s="1"/>
  <c r="AC434" i="10"/>
  <c r="D434" i="10" s="1"/>
  <c r="AC429" i="10"/>
  <c r="D429" i="10" s="1"/>
  <c r="AC425" i="10"/>
  <c r="AC421" i="10"/>
  <c r="D421" i="10" s="1"/>
  <c r="AC417" i="10"/>
  <c r="D417" i="10" s="1"/>
  <c r="AC413" i="10"/>
  <c r="D413" i="10" s="1"/>
  <c r="AC450" i="10"/>
  <c r="D450" i="10" s="1"/>
  <c r="AC652" i="10"/>
  <c r="AC662" i="10"/>
  <c r="AC658" i="10"/>
  <c r="AC654" i="10"/>
  <c r="AC672" i="10"/>
  <c r="AC676" i="10"/>
  <c r="AC668" i="10"/>
  <c r="AC667" i="10"/>
  <c r="AC679" i="10"/>
  <c r="AE817" i="10"/>
  <c r="AD817" i="10"/>
  <c r="AB817" i="10"/>
  <c r="AA817" i="10"/>
  <c r="Z817" i="10"/>
  <c r="Y817" i="10"/>
  <c r="X817" i="10"/>
  <c r="W817" i="10"/>
  <c r="V817" i="10"/>
  <c r="T817" i="10"/>
  <c r="S817" i="10"/>
  <c r="Q817" i="10"/>
  <c r="P817" i="10"/>
  <c r="O817" i="10"/>
  <c r="N817" i="10"/>
  <c r="M817" i="10"/>
  <c r="L817" i="10"/>
  <c r="K817" i="10"/>
  <c r="J817" i="10"/>
  <c r="I817" i="10"/>
  <c r="H817" i="10"/>
  <c r="G817" i="10"/>
  <c r="F817" i="10"/>
  <c r="E817" i="10"/>
  <c r="AE814" i="10"/>
  <c r="AD814" i="10"/>
  <c r="AB814" i="10"/>
  <c r="AA814" i="10"/>
  <c r="Z814" i="10"/>
  <c r="Y814" i="10"/>
  <c r="X814" i="10"/>
  <c r="W814" i="10"/>
  <c r="V814" i="10"/>
  <c r="T814" i="10"/>
  <c r="S814" i="10"/>
  <c r="R814" i="10"/>
  <c r="Q814" i="10"/>
  <c r="P814" i="10"/>
  <c r="O814" i="10"/>
  <c r="M814" i="10"/>
  <c r="L814" i="10"/>
  <c r="K814" i="10"/>
  <c r="J814" i="10"/>
  <c r="I814" i="10"/>
  <c r="H814" i="10"/>
  <c r="G814" i="10"/>
  <c r="F814" i="10"/>
  <c r="E814" i="10"/>
  <c r="AE642" i="10"/>
  <c r="AD642" i="10"/>
  <c r="AB642" i="10"/>
  <c r="AA642" i="10"/>
  <c r="Z642" i="10"/>
  <c r="Y642" i="10"/>
  <c r="X642" i="10"/>
  <c r="W642" i="10"/>
  <c r="V642" i="10"/>
  <c r="T642" i="10"/>
  <c r="S642" i="10"/>
  <c r="R642" i="10"/>
  <c r="Q642" i="10"/>
  <c r="P642" i="10"/>
  <c r="O642" i="10"/>
  <c r="M642" i="10"/>
  <c r="L642" i="10"/>
  <c r="K642" i="10"/>
  <c r="J642" i="10"/>
  <c r="I642" i="10"/>
  <c r="H642" i="10"/>
  <c r="G642" i="10"/>
  <c r="F642" i="10"/>
  <c r="E642" i="10"/>
  <c r="AE639" i="10"/>
  <c r="AD639" i="10"/>
  <c r="AB639" i="10"/>
  <c r="AA639" i="10"/>
  <c r="Z639" i="10"/>
  <c r="Y639" i="10"/>
  <c r="X639" i="10"/>
  <c r="W639" i="10"/>
  <c r="V639" i="10"/>
  <c r="U639" i="10"/>
  <c r="T639" i="10"/>
  <c r="S639" i="10"/>
  <c r="R639" i="10"/>
  <c r="Q639" i="10"/>
  <c r="P639" i="10"/>
  <c r="O639" i="10"/>
  <c r="M639" i="10"/>
  <c r="L639" i="10"/>
  <c r="K639" i="10"/>
  <c r="J639" i="10"/>
  <c r="I639" i="10"/>
  <c r="H639" i="10"/>
  <c r="G639" i="10"/>
  <c r="F639" i="10"/>
  <c r="E639" i="10"/>
  <c r="AC410" i="10" l="1"/>
  <c r="AC646" i="10"/>
  <c r="D411" i="10"/>
  <c r="CH34" i="10"/>
  <c r="CH26" i="10"/>
  <c r="CH53" i="10"/>
  <c r="CH50" i="10"/>
  <c r="CH40" i="10"/>
  <c r="CH48" i="10"/>
  <c r="CH45" i="10"/>
  <c r="CH46" i="10"/>
  <c r="CH29" i="10"/>
  <c r="D446" i="10"/>
  <c r="CH446" i="10" s="1"/>
  <c r="D680" i="10"/>
  <c r="CH680" i="10" s="1"/>
  <c r="D661" i="10"/>
  <c r="CH661" i="10" s="1"/>
  <c r="D447" i="10"/>
  <c r="CH447" i="10" s="1"/>
  <c r="D676" i="10"/>
  <c r="CH676" i="10" s="1"/>
  <c r="D662" i="10"/>
  <c r="CH662" i="10" s="1"/>
  <c r="D416" i="10"/>
  <c r="CH416" i="10" s="1"/>
  <c r="D433" i="10"/>
  <c r="CH433" i="10" s="1"/>
  <c r="CH39" i="10"/>
  <c r="CH413" i="10"/>
  <c r="CH429" i="10"/>
  <c r="CH659" i="10"/>
  <c r="CH47" i="10"/>
  <c r="CH44" i="10"/>
  <c r="CH431" i="10"/>
  <c r="CH32" i="10"/>
  <c r="CH24" i="10"/>
  <c r="CH33" i="10"/>
  <c r="CH25" i="10"/>
  <c r="D660" i="10"/>
  <c r="CH660" i="10" s="1"/>
  <c r="D681" i="10"/>
  <c r="CH681" i="10" s="1"/>
  <c r="D671" i="10"/>
  <c r="CH671" i="10" s="1"/>
  <c r="D665" i="10"/>
  <c r="CH665" i="10" s="1"/>
  <c r="D679" i="10"/>
  <c r="CH679" i="10" s="1"/>
  <c r="D672" i="10"/>
  <c r="CH672" i="10" s="1"/>
  <c r="D652" i="10"/>
  <c r="CH652" i="10" s="1"/>
  <c r="D415" i="10"/>
  <c r="CH415" i="10" s="1"/>
  <c r="D432" i="10"/>
  <c r="CH432" i="10" s="1"/>
  <c r="D420" i="10"/>
  <c r="CH420" i="10" s="1"/>
  <c r="D437" i="10"/>
  <c r="CH437" i="10" s="1"/>
  <c r="CH43" i="10"/>
  <c r="CH417" i="10"/>
  <c r="CH434" i="10"/>
  <c r="CH677" i="10"/>
  <c r="CH663" i="10"/>
  <c r="CH31" i="10"/>
  <c r="CH23" i="10"/>
  <c r="CH418" i="10"/>
  <c r="CH435" i="10"/>
  <c r="CH37" i="10"/>
  <c r="CH38" i="10"/>
  <c r="D675" i="10"/>
  <c r="CH675" i="10" s="1"/>
  <c r="D664" i="10"/>
  <c r="CH664" i="10" s="1"/>
  <c r="D669" i="10"/>
  <c r="CH669" i="10" s="1"/>
  <c r="D653" i="10"/>
  <c r="CH653" i="10" s="1"/>
  <c r="D647" i="10"/>
  <c r="D667" i="10"/>
  <c r="CH667" i="10" s="1"/>
  <c r="D654" i="10"/>
  <c r="CH654" i="10" s="1"/>
  <c r="D419" i="10"/>
  <c r="CH419" i="10" s="1"/>
  <c r="D436" i="10"/>
  <c r="CH436" i="10" s="1"/>
  <c r="D441" i="10"/>
  <c r="CH441" i="10" s="1"/>
  <c r="CH30" i="10"/>
  <c r="CH450" i="10"/>
  <c r="CH421" i="10"/>
  <c r="CH438" i="10"/>
  <c r="CH678" i="10"/>
  <c r="CH673" i="10"/>
  <c r="CH650" i="10"/>
  <c r="CH36" i="10"/>
  <c r="CH422" i="10"/>
  <c r="CH439" i="10"/>
  <c r="CH651" i="10"/>
  <c r="CH656" i="10"/>
  <c r="CH41" i="10"/>
  <c r="CH427" i="10"/>
  <c r="CH49" i="10"/>
  <c r="CH42" i="10"/>
  <c r="CH444" i="10"/>
  <c r="D674" i="10"/>
  <c r="CH674" i="10" s="1"/>
  <c r="D670" i="10"/>
  <c r="CH670" i="10" s="1"/>
  <c r="D648" i="10"/>
  <c r="CH648" i="10" s="1"/>
  <c r="D425" i="10"/>
  <c r="CH425" i="10" s="1"/>
  <c r="D442" i="10"/>
  <c r="CH442" i="10" s="1"/>
  <c r="D649" i="10"/>
  <c r="CH649" i="10" s="1"/>
  <c r="D657" i="10"/>
  <c r="CH657" i="10" s="1"/>
  <c r="D430" i="10"/>
  <c r="CH430" i="10" s="1"/>
  <c r="D426" i="10"/>
  <c r="CH426" i="10" s="1"/>
  <c r="D443" i="10"/>
  <c r="CH443" i="10" s="1"/>
  <c r="D668" i="10"/>
  <c r="CH668" i="10" s="1"/>
  <c r="D658" i="10"/>
  <c r="CH658" i="10" s="1"/>
  <c r="D448" i="10"/>
  <c r="CH448" i="10" s="1"/>
  <c r="D682" i="10"/>
  <c r="CH682" i="10" s="1"/>
  <c r="D440" i="10"/>
  <c r="CH440" i="10" s="1"/>
  <c r="D666" i="10"/>
  <c r="CH666" i="10" s="1"/>
  <c r="D655" i="10"/>
  <c r="CH655" i="10" s="1"/>
  <c r="D412" i="10"/>
  <c r="CH412" i="10" s="1"/>
  <c r="D428" i="10"/>
  <c r="CH428" i="10" s="1"/>
  <c r="D445" i="10"/>
  <c r="CH445" i="10" s="1"/>
  <c r="N404" i="10"/>
  <c r="AC644" i="10"/>
  <c r="AC406" i="10"/>
  <c r="AC818" i="10"/>
  <c r="AC640" i="10"/>
  <c r="AC815" i="10"/>
  <c r="AC641" i="10"/>
  <c r="D641" i="10" s="1"/>
  <c r="U642" i="10"/>
  <c r="R817" i="10"/>
  <c r="AC816" i="10"/>
  <c r="D816" i="10" s="1"/>
  <c r="N814" i="10"/>
  <c r="U814" i="10"/>
  <c r="AC819" i="10"/>
  <c r="D819" i="10" s="1"/>
  <c r="U817" i="10"/>
  <c r="N642" i="10"/>
  <c r="AC643" i="10"/>
  <c r="D643" i="10" s="1"/>
  <c r="N639" i="10"/>
  <c r="AC405" i="10"/>
  <c r="D405" i="10" s="1"/>
  <c r="AC545" i="10"/>
  <c r="D545" i="10" s="1"/>
  <c r="D410" i="10" l="1"/>
  <c r="CH647" i="10"/>
  <c r="D646" i="10"/>
  <c r="CH816" i="10"/>
  <c r="CH819" i="10"/>
  <c r="D815" i="10"/>
  <c r="CH815" i="10" s="1"/>
  <c r="CH641" i="10"/>
  <c r="D406" i="10"/>
  <c r="CH406" i="10" s="1"/>
  <c r="D644" i="10"/>
  <c r="CH644" i="10" s="1"/>
  <c r="D818" i="10"/>
  <c r="D817" i="10" s="1"/>
  <c r="D640" i="10"/>
  <c r="CH640" i="10" s="1"/>
  <c r="CH411" i="10"/>
  <c r="AC541" i="10"/>
  <c r="AC404" i="10"/>
  <c r="AC642" i="10"/>
  <c r="AC639" i="10"/>
  <c r="AC814" i="10"/>
  <c r="AC817" i="10"/>
  <c r="CH410" i="10" l="1"/>
  <c r="D814" i="10"/>
  <c r="CH814" i="10" s="1"/>
  <c r="D639" i="10"/>
  <c r="CH639" i="10" s="1"/>
  <c r="CH818" i="10"/>
  <c r="CH817" i="10"/>
  <c r="D642" i="10"/>
  <c r="CH642" i="10" s="1"/>
  <c r="CH643" i="10"/>
  <c r="D404" i="10"/>
  <c r="CH405" i="10"/>
  <c r="F127" i="11"/>
  <c r="CH404" i="10" l="1"/>
  <c r="D10" i="11"/>
  <c r="C10" i="11"/>
  <c r="F10" i="11"/>
  <c r="V811" i="5" l="1"/>
  <c r="S811" i="5"/>
  <c r="R811" i="5"/>
  <c r="L811" i="5"/>
  <c r="J811" i="5"/>
  <c r="I811" i="5"/>
  <c r="U811" i="5" s="1"/>
  <c r="V808" i="5"/>
  <c r="S808" i="5"/>
  <c r="R808" i="5"/>
  <c r="L808" i="5"/>
  <c r="J808" i="5"/>
  <c r="I808" i="5"/>
  <c r="U808" i="5" s="1"/>
  <c r="V806" i="5"/>
  <c r="S806" i="5"/>
  <c r="R806" i="5"/>
  <c r="L806" i="5"/>
  <c r="J806" i="5"/>
  <c r="I806" i="5"/>
  <c r="U806" i="5" s="1"/>
  <c r="V804" i="5"/>
  <c r="S804" i="5"/>
  <c r="R804" i="5"/>
  <c r="L804" i="5"/>
  <c r="J804" i="5"/>
  <c r="I804" i="5"/>
  <c r="U804" i="5" s="1"/>
  <c r="V802" i="5"/>
  <c r="S802" i="5"/>
  <c r="R802" i="5"/>
  <c r="L802" i="5"/>
  <c r="J802" i="5"/>
  <c r="I802" i="5"/>
  <c r="U802" i="5" s="1"/>
  <c r="V800" i="5"/>
  <c r="S800" i="5"/>
  <c r="R800" i="5"/>
  <c r="L800" i="5"/>
  <c r="J800" i="5"/>
  <c r="I800" i="5"/>
  <c r="U800" i="5" s="1"/>
  <c r="V798" i="5"/>
  <c r="S798" i="5"/>
  <c r="R798" i="5"/>
  <c r="L798" i="5"/>
  <c r="J798" i="5"/>
  <c r="I798" i="5"/>
  <c r="U798" i="5" s="1"/>
  <c r="V796" i="5"/>
  <c r="S796" i="5"/>
  <c r="R796" i="5"/>
  <c r="L796" i="5"/>
  <c r="J796" i="5"/>
  <c r="I796" i="5"/>
  <c r="U796" i="5" s="1"/>
  <c r="V792" i="5"/>
  <c r="S792" i="5"/>
  <c r="R792" i="5"/>
  <c r="L792" i="5"/>
  <c r="J792" i="5"/>
  <c r="I792" i="5"/>
  <c r="U792" i="5" s="1"/>
  <c r="V789" i="5"/>
  <c r="S789" i="5"/>
  <c r="R789" i="5"/>
  <c r="L789" i="5"/>
  <c r="J789" i="5"/>
  <c r="I789" i="5"/>
  <c r="U789" i="5" s="1"/>
  <c r="V787" i="5"/>
  <c r="S787" i="5"/>
  <c r="R787" i="5"/>
  <c r="L787" i="5"/>
  <c r="J787" i="5"/>
  <c r="I787" i="5"/>
  <c r="U787" i="5" s="1"/>
  <c r="V785" i="5"/>
  <c r="S785" i="5"/>
  <c r="R785" i="5"/>
  <c r="L785" i="5"/>
  <c r="J785" i="5"/>
  <c r="I785" i="5"/>
  <c r="U785" i="5" s="1"/>
  <c r="V783" i="5"/>
  <c r="S783" i="5"/>
  <c r="R783" i="5"/>
  <c r="L783" i="5"/>
  <c r="J783" i="5"/>
  <c r="I783" i="5"/>
  <c r="U783" i="5" s="1"/>
  <c r="V781" i="5"/>
  <c r="S781" i="5"/>
  <c r="R781" i="5"/>
  <c r="L781" i="5"/>
  <c r="J781" i="5"/>
  <c r="I781" i="5"/>
  <c r="U781" i="5" s="1"/>
  <c r="V779" i="5"/>
  <c r="S779" i="5"/>
  <c r="R779" i="5"/>
  <c r="L779" i="5"/>
  <c r="J779" i="5"/>
  <c r="I779" i="5"/>
  <c r="U779" i="5" s="1"/>
  <c r="V777" i="5"/>
  <c r="S777" i="5"/>
  <c r="R777" i="5"/>
  <c r="L777" i="5"/>
  <c r="J777" i="5"/>
  <c r="I777" i="5"/>
  <c r="U777" i="5" s="1"/>
  <c r="V771" i="5"/>
  <c r="S771" i="5"/>
  <c r="R771" i="5"/>
  <c r="L771" i="5"/>
  <c r="J771" i="5"/>
  <c r="I771" i="5"/>
  <c r="U771" i="5" s="1"/>
  <c r="V768" i="5"/>
  <c r="S768" i="5"/>
  <c r="R768" i="5"/>
  <c r="L768" i="5"/>
  <c r="J768" i="5"/>
  <c r="I768" i="5"/>
  <c r="U768" i="5" s="1"/>
  <c r="V765" i="5"/>
  <c r="S765" i="5"/>
  <c r="R765" i="5"/>
  <c r="L765" i="5"/>
  <c r="J765" i="5"/>
  <c r="I765" i="5"/>
  <c r="U765" i="5" s="1"/>
  <c r="V762" i="5"/>
  <c r="S762" i="5"/>
  <c r="R762" i="5"/>
  <c r="L762" i="5"/>
  <c r="J762" i="5"/>
  <c r="I762" i="5"/>
  <c r="U762" i="5" s="1"/>
  <c r="V760" i="5"/>
  <c r="S760" i="5"/>
  <c r="R760" i="5"/>
  <c r="L760" i="5"/>
  <c r="J760" i="5"/>
  <c r="I760" i="5"/>
  <c r="U760" i="5" s="1"/>
  <c r="V757" i="5"/>
  <c r="S757" i="5"/>
  <c r="R757" i="5"/>
  <c r="L757" i="5"/>
  <c r="J757" i="5"/>
  <c r="I757" i="5"/>
  <c r="U757" i="5" s="1"/>
  <c r="V751" i="5"/>
  <c r="S751" i="5"/>
  <c r="R751" i="5"/>
  <c r="L751" i="5"/>
  <c r="J751" i="5"/>
  <c r="I751" i="5"/>
  <c r="U751" i="5" s="1"/>
  <c r="V749" i="5"/>
  <c r="S749" i="5"/>
  <c r="R749" i="5"/>
  <c r="L749" i="5"/>
  <c r="J749" i="5"/>
  <c r="I749" i="5"/>
  <c r="U749" i="5" s="1"/>
  <c r="V747" i="5"/>
  <c r="S747" i="5"/>
  <c r="R747" i="5"/>
  <c r="L747" i="5"/>
  <c r="J747" i="5"/>
  <c r="I747" i="5"/>
  <c r="U747" i="5" s="1"/>
  <c r="V745" i="5"/>
  <c r="S745" i="5"/>
  <c r="R745" i="5"/>
  <c r="L745" i="5"/>
  <c r="J745" i="5"/>
  <c r="I745" i="5"/>
  <c r="U745" i="5" s="1"/>
  <c r="V743" i="5"/>
  <c r="S743" i="5"/>
  <c r="R743" i="5"/>
  <c r="L743" i="5"/>
  <c r="J743" i="5"/>
  <c r="I743" i="5"/>
  <c r="U743" i="5" s="1"/>
  <c r="V741" i="5"/>
  <c r="S741" i="5"/>
  <c r="R741" i="5"/>
  <c r="L741" i="5"/>
  <c r="J741" i="5"/>
  <c r="I741" i="5"/>
  <c r="U741" i="5" s="1"/>
  <c r="V739" i="5"/>
  <c r="S739" i="5"/>
  <c r="R739" i="5"/>
  <c r="L739" i="5"/>
  <c r="J739" i="5"/>
  <c r="I739" i="5"/>
  <c r="U739" i="5" s="1"/>
  <c r="V735" i="5"/>
  <c r="S735" i="5"/>
  <c r="R735" i="5"/>
  <c r="L735" i="5"/>
  <c r="J735" i="5"/>
  <c r="I735" i="5"/>
  <c r="U735" i="5" s="1"/>
  <c r="V733" i="5"/>
  <c r="S733" i="5"/>
  <c r="R733" i="5"/>
  <c r="L733" i="5"/>
  <c r="J733" i="5"/>
  <c r="I733" i="5"/>
  <c r="U733" i="5" s="1"/>
  <c r="V731" i="5"/>
  <c r="S731" i="5"/>
  <c r="R731" i="5"/>
  <c r="L731" i="5"/>
  <c r="J731" i="5"/>
  <c r="I731" i="5"/>
  <c r="U731" i="5" s="1"/>
  <c r="V729" i="5"/>
  <c r="S729" i="5"/>
  <c r="R729" i="5"/>
  <c r="L729" i="5"/>
  <c r="J729" i="5"/>
  <c r="I729" i="5"/>
  <c r="U729" i="5" s="1"/>
  <c r="V727" i="5"/>
  <c r="S727" i="5"/>
  <c r="R727" i="5"/>
  <c r="L727" i="5"/>
  <c r="J727" i="5"/>
  <c r="I727" i="5"/>
  <c r="U727" i="5" s="1"/>
  <c r="V725" i="5"/>
  <c r="S725" i="5"/>
  <c r="R725" i="5"/>
  <c r="L725" i="5"/>
  <c r="J725" i="5"/>
  <c r="I725" i="5"/>
  <c r="U725" i="5" s="1"/>
  <c r="V721" i="5"/>
  <c r="S721" i="5"/>
  <c r="R721" i="5"/>
  <c r="L721" i="5"/>
  <c r="J721" i="5"/>
  <c r="I721" i="5"/>
  <c r="U721" i="5" s="1"/>
  <c r="V719" i="5"/>
  <c r="S719" i="5"/>
  <c r="R719" i="5"/>
  <c r="L719" i="5"/>
  <c r="J719" i="5"/>
  <c r="I719" i="5"/>
  <c r="U719" i="5" s="1"/>
  <c r="V715" i="5"/>
  <c r="S715" i="5"/>
  <c r="R715" i="5"/>
  <c r="L715" i="5"/>
  <c r="J715" i="5"/>
  <c r="I715" i="5"/>
  <c r="U715" i="5" s="1"/>
  <c r="V712" i="5"/>
  <c r="S712" i="5"/>
  <c r="R712" i="5"/>
  <c r="L712" i="5"/>
  <c r="J712" i="5"/>
  <c r="I712" i="5"/>
  <c r="U712" i="5" s="1"/>
  <c r="V709" i="5"/>
  <c r="S709" i="5"/>
  <c r="R709" i="5"/>
  <c r="L709" i="5"/>
  <c r="J709" i="5"/>
  <c r="I709" i="5"/>
  <c r="U709" i="5" s="1"/>
  <c r="V701" i="5"/>
  <c r="S701" i="5"/>
  <c r="R701" i="5"/>
  <c r="L701" i="5"/>
  <c r="J701" i="5"/>
  <c r="I701" i="5"/>
  <c r="U701" i="5" s="1"/>
  <c r="V691" i="5"/>
  <c r="S691" i="5"/>
  <c r="R691" i="5"/>
  <c r="L691" i="5"/>
  <c r="J691" i="5"/>
  <c r="I691" i="5"/>
  <c r="U691" i="5" s="1"/>
  <c r="V682" i="5"/>
  <c r="S682" i="5"/>
  <c r="R682" i="5"/>
  <c r="L682" i="5"/>
  <c r="J682" i="5"/>
  <c r="I682" i="5"/>
  <c r="U682" i="5" s="1"/>
  <c r="V677" i="5"/>
  <c r="S677" i="5"/>
  <c r="R677" i="5"/>
  <c r="L677" i="5"/>
  <c r="J677" i="5"/>
  <c r="I677" i="5"/>
  <c r="U640" i="5"/>
  <c r="V636" i="5"/>
  <c r="S636" i="5"/>
  <c r="R636" i="5"/>
  <c r="L636" i="5"/>
  <c r="J636" i="5"/>
  <c r="I636" i="5"/>
  <c r="U636" i="5" s="1"/>
  <c r="V633" i="5"/>
  <c r="S633" i="5"/>
  <c r="R633" i="5"/>
  <c r="L633" i="5"/>
  <c r="J633" i="5"/>
  <c r="I633" i="5"/>
  <c r="U633" i="5" s="1"/>
  <c r="V631" i="5"/>
  <c r="S631" i="5"/>
  <c r="R631" i="5"/>
  <c r="L631" i="5"/>
  <c r="J631" i="5"/>
  <c r="I631" i="5"/>
  <c r="U631" i="5" s="1"/>
  <c r="V629" i="5"/>
  <c r="S629" i="5"/>
  <c r="R629" i="5"/>
  <c r="L629" i="5"/>
  <c r="J629" i="5"/>
  <c r="I629" i="5"/>
  <c r="U629" i="5" s="1"/>
  <c r="V627" i="5"/>
  <c r="S627" i="5"/>
  <c r="R627" i="5"/>
  <c r="L627" i="5"/>
  <c r="J627" i="5"/>
  <c r="I627" i="5"/>
  <c r="U627" i="5" s="1"/>
  <c r="V625" i="5"/>
  <c r="S625" i="5"/>
  <c r="R625" i="5"/>
  <c r="L625" i="5"/>
  <c r="J625" i="5"/>
  <c r="I625" i="5"/>
  <c r="U625" i="5" s="1"/>
  <c r="V623" i="5"/>
  <c r="S623" i="5"/>
  <c r="R623" i="5"/>
  <c r="L623" i="5"/>
  <c r="J623" i="5"/>
  <c r="I623" i="5"/>
  <c r="U623" i="5" s="1"/>
  <c r="V621" i="5"/>
  <c r="S621" i="5"/>
  <c r="R621" i="5"/>
  <c r="L621" i="5"/>
  <c r="J621" i="5"/>
  <c r="I621" i="5"/>
  <c r="U621" i="5" s="1"/>
  <c r="V618" i="5"/>
  <c r="S618" i="5"/>
  <c r="R618" i="5"/>
  <c r="L618" i="5"/>
  <c r="J618" i="5"/>
  <c r="I618" i="5"/>
  <c r="U618" i="5" s="1"/>
  <c r="U615" i="5"/>
  <c r="U611" i="5"/>
  <c r="V609" i="5"/>
  <c r="S609" i="5"/>
  <c r="R609" i="5"/>
  <c r="L609" i="5"/>
  <c r="J609" i="5"/>
  <c r="I609" i="5"/>
  <c r="U609" i="5" s="1"/>
  <c r="V607" i="5"/>
  <c r="S607" i="5"/>
  <c r="R607" i="5"/>
  <c r="L607" i="5"/>
  <c r="J607" i="5"/>
  <c r="I607" i="5"/>
  <c r="U607" i="5" s="1"/>
  <c r="V605" i="5"/>
  <c r="S605" i="5"/>
  <c r="R605" i="5"/>
  <c r="L605" i="5"/>
  <c r="J605" i="5"/>
  <c r="I605" i="5"/>
  <c r="U605" i="5" s="1"/>
  <c r="U595" i="5"/>
  <c r="V593" i="5"/>
  <c r="S593" i="5"/>
  <c r="R593" i="5"/>
  <c r="L593" i="5"/>
  <c r="J593" i="5"/>
  <c r="I593" i="5"/>
  <c r="U593" i="5" s="1"/>
  <c r="V590" i="5"/>
  <c r="S590" i="5"/>
  <c r="R590" i="5"/>
  <c r="L590" i="5"/>
  <c r="J590" i="5"/>
  <c r="I590" i="5"/>
  <c r="U590" i="5" s="1"/>
  <c r="V588" i="5"/>
  <c r="S588" i="5"/>
  <c r="R588" i="5"/>
  <c r="L588" i="5"/>
  <c r="J588" i="5"/>
  <c r="I588" i="5"/>
  <c r="U588" i="5" s="1"/>
  <c r="V585" i="5"/>
  <c r="S585" i="5"/>
  <c r="R585" i="5"/>
  <c r="L585" i="5"/>
  <c r="J585" i="5"/>
  <c r="I585" i="5"/>
  <c r="U585" i="5" s="1"/>
  <c r="U582" i="5"/>
  <c r="V580" i="5"/>
  <c r="S580" i="5"/>
  <c r="R580" i="5"/>
  <c r="L580" i="5"/>
  <c r="J580" i="5"/>
  <c r="I580" i="5"/>
  <c r="U580" i="5" s="1"/>
  <c r="V578" i="5"/>
  <c r="S578" i="5"/>
  <c r="R578" i="5"/>
  <c r="L578" i="5"/>
  <c r="J578" i="5"/>
  <c r="I578" i="5"/>
  <c r="U578" i="5" s="1"/>
  <c r="V576" i="5"/>
  <c r="S576" i="5"/>
  <c r="R576" i="5"/>
  <c r="L576" i="5"/>
  <c r="J576" i="5"/>
  <c r="I576" i="5"/>
  <c r="U576" i="5" s="1"/>
  <c r="U573" i="5"/>
  <c r="U564" i="5"/>
  <c r="V562" i="5"/>
  <c r="S562" i="5"/>
  <c r="R562" i="5"/>
  <c r="L562" i="5"/>
  <c r="J562" i="5"/>
  <c r="I562" i="5"/>
  <c r="U562" i="5" s="1"/>
  <c r="V559" i="5"/>
  <c r="U559" i="5"/>
  <c r="V557" i="5"/>
  <c r="S557" i="5"/>
  <c r="R557" i="5"/>
  <c r="L557" i="5"/>
  <c r="J557" i="5"/>
  <c r="I557" i="5"/>
  <c r="U557" i="5" s="1"/>
  <c r="V555" i="5"/>
  <c r="S555" i="5"/>
  <c r="R555" i="5"/>
  <c r="L555" i="5"/>
  <c r="J555" i="5"/>
  <c r="I555" i="5"/>
  <c r="U555" i="5" s="1"/>
  <c r="V549" i="5"/>
  <c r="S549" i="5"/>
  <c r="R549" i="5"/>
  <c r="L549" i="5"/>
  <c r="J549" i="5"/>
  <c r="I549" i="5"/>
  <c r="U549" i="5" s="1"/>
  <c r="V543" i="5"/>
  <c r="S543" i="5"/>
  <c r="R543" i="5"/>
  <c r="L543" i="5"/>
  <c r="J543" i="5"/>
  <c r="I543" i="5"/>
  <c r="U543" i="5" s="1"/>
  <c r="V541" i="5"/>
  <c r="S541" i="5"/>
  <c r="R541" i="5"/>
  <c r="L541" i="5"/>
  <c r="J541" i="5"/>
  <c r="I541" i="5"/>
  <c r="U541" i="5" s="1"/>
  <c r="U535" i="5"/>
  <c r="V533" i="5"/>
  <c r="S533" i="5"/>
  <c r="R533" i="5"/>
  <c r="L533" i="5"/>
  <c r="J533" i="5"/>
  <c r="I533" i="5"/>
  <c r="U533" i="5" s="1"/>
  <c r="V531" i="5"/>
  <c r="S531" i="5"/>
  <c r="R531" i="5"/>
  <c r="L531" i="5"/>
  <c r="J531" i="5"/>
  <c r="I531" i="5"/>
  <c r="U531" i="5" s="1"/>
  <c r="V529" i="5"/>
  <c r="S529" i="5"/>
  <c r="R529" i="5"/>
  <c r="L529" i="5"/>
  <c r="J529" i="5"/>
  <c r="I529" i="5"/>
  <c r="U529" i="5" s="1"/>
  <c r="V527" i="5"/>
  <c r="S527" i="5"/>
  <c r="R527" i="5"/>
  <c r="L527" i="5"/>
  <c r="J527" i="5"/>
  <c r="I527" i="5"/>
  <c r="U527" i="5" s="1"/>
  <c r="V525" i="5"/>
  <c r="S525" i="5"/>
  <c r="R525" i="5"/>
  <c r="L525" i="5"/>
  <c r="J525" i="5"/>
  <c r="I525" i="5"/>
  <c r="U525" i="5" s="1"/>
  <c r="V523" i="5"/>
  <c r="S523" i="5"/>
  <c r="R523" i="5"/>
  <c r="L523" i="5"/>
  <c r="J523" i="5"/>
  <c r="I523" i="5"/>
  <c r="U523" i="5" s="1"/>
  <c r="U514" i="5"/>
  <c r="V511" i="5"/>
  <c r="S511" i="5"/>
  <c r="R511" i="5"/>
  <c r="L511" i="5"/>
  <c r="J511" i="5"/>
  <c r="I511" i="5"/>
  <c r="U511" i="5" s="1"/>
  <c r="U508" i="5"/>
  <c r="U504" i="5"/>
  <c r="U491" i="5"/>
  <c r="U480" i="5"/>
  <c r="U457" i="5"/>
  <c r="S445" i="5"/>
  <c r="S444" i="5" s="1"/>
  <c r="S443" i="5" s="1"/>
  <c r="S442" i="5" s="1"/>
  <c r="S441" i="5" s="1"/>
  <c r="S440" i="5" s="1"/>
  <c r="S439" i="5" s="1"/>
  <c r="S438" i="5" s="1"/>
  <c r="S437" i="5" s="1"/>
  <c r="S436" i="5" s="1"/>
  <c r="S435" i="5" s="1"/>
  <c r="S434" i="5" s="1"/>
  <c r="S433" i="5" s="1"/>
  <c r="S432" i="5" s="1"/>
  <c r="S431" i="5" s="1"/>
  <c r="S430" i="5" s="1"/>
  <c r="S429" i="5" s="1"/>
  <c r="S428" i="5" s="1"/>
  <c r="S427" i="5" s="1"/>
  <c r="S426" i="5" s="1"/>
  <c r="S425" i="5" s="1"/>
  <c r="S424" i="5" s="1"/>
  <c r="S423" i="5" s="1"/>
  <c r="S422" i="5" s="1"/>
  <c r="S421" i="5" s="1"/>
  <c r="S420" i="5" s="1"/>
  <c r="S419" i="5" s="1"/>
  <c r="S418" i="5" s="1"/>
  <c r="S417" i="5" s="1"/>
  <c r="S416" i="5" s="1"/>
  <c r="S415" i="5" s="1"/>
  <c r="S414" i="5" s="1"/>
  <c r="S413" i="5" s="1"/>
  <c r="S412" i="5" s="1"/>
  <c r="S411" i="5" s="1"/>
  <c r="S410" i="5" s="1"/>
  <c r="S409" i="5" s="1"/>
  <c r="S408" i="5" s="1"/>
  <c r="S407" i="5" s="1"/>
  <c r="S406" i="5" s="1"/>
  <c r="S405" i="5" s="1"/>
  <c r="S404" i="5" s="1"/>
  <c r="R445" i="5"/>
  <c r="J403" i="5" l="1"/>
  <c r="L403" i="5"/>
  <c r="I403" i="5"/>
  <c r="U403" i="5" s="1"/>
  <c r="S403" i="5"/>
  <c r="J639" i="5"/>
  <c r="L639" i="5"/>
  <c r="U677" i="5"/>
  <c r="I639" i="5"/>
  <c r="U639" i="5" s="1"/>
  <c r="V639" i="5"/>
  <c r="R444" i="5"/>
  <c r="T445" i="5"/>
  <c r="U448" i="5"/>
  <c r="R443" i="5" l="1"/>
  <c r="T444" i="5"/>
  <c r="L13" i="5"/>
  <c r="J13" i="5"/>
  <c r="K13" i="5"/>
  <c r="V403" i="5"/>
  <c r="R442" i="5" l="1"/>
  <c r="T443" i="5"/>
  <c r="V14" i="5"/>
  <c r="V13" i="5" s="1"/>
  <c r="R441" i="5" l="1"/>
  <c r="T442" i="5"/>
  <c r="U334" i="5"/>
  <c r="U14" i="5"/>
  <c r="B647" i="10"/>
  <c r="B411" i="10"/>
  <c r="B22" i="10"/>
  <c r="R440" i="5" l="1"/>
  <c r="T441" i="5"/>
  <c r="I13" i="5"/>
  <c r="R439" i="5" l="1"/>
  <c r="T440" i="5"/>
  <c r="AC612" i="10"/>
  <c r="BC565" i="10"/>
  <c r="BJ565" i="10"/>
  <c r="R438" i="5" l="1"/>
  <c r="T439" i="5"/>
  <c r="D612" i="10"/>
  <c r="CH612" i="10" s="1"/>
  <c r="AY11481" i="10"/>
  <c r="AY11480" i="10"/>
  <c r="AY11479" i="10"/>
  <c r="AY11478" i="10"/>
  <c r="AY11477" i="10"/>
  <c r="AY11476" i="10"/>
  <c r="AY11475" i="10"/>
  <c r="AY11474" i="10"/>
  <c r="AY11473" i="10"/>
  <c r="AY11472" i="10"/>
  <c r="AY11471" i="10"/>
  <c r="AY11470" i="10"/>
  <c r="AY11469" i="10"/>
  <c r="AY11468" i="10"/>
  <c r="AY11467" i="10"/>
  <c r="AY11466" i="10"/>
  <c r="AY11465" i="10"/>
  <c r="AY11464" i="10"/>
  <c r="AY11463" i="10"/>
  <c r="AY11462" i="10"/>
  <c r="AY11461" i="10"/>
  <c r="AY11460" i="10"/>
  <c r="AY11459" i="10"/>
  <c r="AY11458" i="10"/>
  <c r="AY11457" i="10"/>
  <c r="AY11456" i="10"/>
  <c r="AY11455" i="10"/>
  <c r="AY11454" i="10"/>
  <c r="AY11453" i="10"/>
  <c r="AY11452" i="10"/>
  <c r="AY11451" i="10"/>
  <c r="AY11450" i="10"/>
  <c r="AY11449" i="10"/>
  <c r="AY11448" i="10"/>
  <c r="AY11447" i="10"/>
  <c r="AY11446" i="10"/>
  <c r="AY11445" i="10"/>
  <c r="AY11444" i="10"/>
  <c r="AY11443" i="10"/>
  <c r="AY11442" i="10"/>
  <c r="AY11441" i="10"/>
  <c r="AY11440" i="10"/>
  <c r="AY11439" i="10"/>
  <c r="AY11438" i="10"/>
  <c r="AY11437" i="10"/>
  <c r="AY11436" i="10"/>
  <c r="AY11435" i="10"/>
  <c r="AY11434" i="10"/>
  <c r="AY11433" i="10"/>
  <c r="AY11432" i="10"/>
  <c r="AY11431" i="10"/>
  <c r="AY11430" i="10"/>
  <c r="AY11429" i="10"/>
  <c r="AY11428" i="10"/>
  <c r="AY11427" i="10"/>
  <c r="AY11426" i="10"/>
  <c r="AY11425" i="10"/>
  <c r="AY11424" i="10"/>
  <c r="AY11423" i="10"/>
  <c r="AY11422" i="10"/>
  <c r="AY11421" i="10"/>
  <c r="AY11420" i="10"/>
  <c r="AY11419" i="10"/>
  <c r="AY11418" i="10"/>
  <c r="AY11417" i="10"/>
  <c r="AY11416" i="10"/>
  <c r="AY11415" i="10"/>
  <c r="AY11414" i="10"/>
  <c r="AY11413" i="10"/>
  <c r="AY11412" i="10"/>
  <c r="AY11411" i="10"/>
  <c r="AY11410" i="10"/>
  <c r="AY11409" i="10"/>
  <c r="AY11408" i="10"/>
  <c r="AY11407" i="10"/>
  <c r="AY11406" i="10"/>
  <c r="AY11405" i="10"/>
  <c r="AY11404" i="10"/>
  <c r="AY11403" i="10"/>
  <c r="AY11402" i="10"/>
  <c r="AY11401" i="10"/>
  <c r="AY11400" i="10"/>
  <c r="AY11399" i="10"/>
  <c r="AY11398" i="10"/>
  <c r="AY11397" i="10"/>
  <c r="AY11396" i="10"/>
  <c r="AY11395" i="10"/>
  <c r="AY11394" i="10"/>
  <c r="AY11393" i="10"/>
  <c r="AY11392" i="10"/>
  <c r="AY11391" i="10"/>
  <c r="AY11390" i="10"/>
  <c r="AY11389" i="10"/>
  <c r="AY11388" i="10"/>
  <c r="AY11387" i="10"/>
  <c r="AY11386" i="10"/>
  <c r="AY11385" i="10"/>
  <c r="AY11384" i="10"/>
  <c r="AY11383" i="10"/>
  <c r="AY11382" i="10"/>
  <c r="AY11381" i="10"/>
  <c r="AY11380" i="10"/>
  <c r="AY11379" i="10"/>
  <c r="AY11378" i="10"/>
  <c r="AY11377" i="10"/>
  <c r="AY11376" i="10"/>
  <c r="AY11375" i="10"/>
  <c r="AY11374" i="10"/>
  <c r="AY11373" i="10"/>
  <c r="AY11372" i="10"/>
  <c r="AY11371" i="10"/>
  <c r="AY11370" i="10"/>
  <c r="AY11369" i="10"/>
  <c r="AY11368" i="10"/>
  <c r="AY11367" i="10"/>
  <c r="AY11366" i="10"/>
  <c r="AY11365" i="10"/>
  <c r="AY11364" i="10"/>
  <c r="AY11363" i="10"/>
  <c r="AY11362" i="10"/>
  <c r="AY11361" i="10"/>
  <c r="AY11360" i="10"/>
  <c r="AY11359" i="10"/>
  <c r="AY11358" i="10"/>
  <c r="AY11357" i="10"/>
  <c r="AY11356" i="10"/>
  <c r="AY11355" i="10"/>
  <c r="AY11354" i="10"/>
  <c r="AY11353" i="10"/>
  <c r="AY11352" i="10"/>
  <c r="AY11351" i="10"/>
  <c r="AY11350" i="10"/>
  <c r="AY11349" i="10"/>
  <c r="AY11348" i="10"/>
  <c r="AY11347" i="10"/>
  <c r="AY11346" i="10"/>
  <c r="AY11345" i="10"/>
  <c r="AY11344" i="10"/>
  <c r="AY11343" i="10"/>
  <c r="AY11342" i="10"/>
  <c r="AY11341" i="10"/>
  <c r="AY11340" i="10"/>
  <c r="AY11339" i="10"/>
  <c r="AY11338" i="10"/>
  <c r="AY11337" i="10"/>
  <c r="AY11336" i="10"/>
  <c r="AY11335" i="10"/>
  <c r="AY11334" i="10"/>
  <c r="AY11333" i="10"/>
  <c r="AY11332" i="10"/>
  <c r="AY11331" i="10"/>
  <c r="AY11330" i="10"/>
  <c r="AY11329" i="10"/>
  <c r="AY11328" i="10"/>
  <c r="AY11327" i="10"/>
  <c r="AY11326" i="10"/>
  <c r="AY11325" i="10"/>
  <c r="AY11324" i="10"/>
  <c r="AY11323" i="10"/>
  <c r="AY11322" i="10"/>
  <c r="AY11321" i="10"/>
  <c r="AY11320" i="10"/>
  <c r="AY11319" i="10"/>
  <c r="AY11318" i="10"/>
  <c r="AY11317" i="10"/>
  <c r="AY11316" i="10"/>
  <c r="AY11315" i="10"/>
  <c r="AY11314" i="10"/>
  <c r="AY11313" i="10"/>
  <c r="AY11312" i="10"/>
  <c r="AY11311" i="10"/>
  <c r="AY11310" i="10"/>
  <c r="AY11309" i="10"/>
  <c r="AY11308" i="10"/>
  <c r="AY11307" i="10"/>
  <c r="AY11306" i="10"/>
  <c r="AY11305" i="10"/>
  <c r="AY11304" i="10"/>
  <c r="AY11303" i="10"/>
  <c r="AY11302" i="10"/>
  <c r="AY11301" i="10"/>
  <c r="AY11300" i="10"/>
  <c r="AY11299" i="10"/>
  <c r="AY11298" i="10"/>
  <c r="AY11297" i="10"/>
  <c r="AY11296" i="10"/>
  <c r="AY11295" i="10"/>
  <c r="AY11294" i="10"/>
  <c r="AY11293" i="10"/>
  <c r="AY11292" i="10"/>
  <c r="AY11291" i="10"/>
  <c r="AY11290" i="10"/>
  <c r="AY11289" i="10"/>
  <c r="AY11288" i="10"/>
  <c r="AY11287" i="10"/>
  <c r="AY11286" i="10"/>
  <c r="AY11285" i="10"/>
  <c r="AY11284" i="10"/>
  <c r="AY11283" i="10"/>
  <c r="AY11282" i="10"/>
  <c r="AY11281" i="10"/>
  <c r="AY11280" i="10"/>
  <c r="AY11279" i="10"/>
  <c r="AY11278" i="10"/>
  <c r="AY11277" i="10"/>
  <c r="AY11276" i="10"/>
  <c r="AY11275" i="10"/>
  <c r="AY11274" i="10"/>
  <c r="AY11273" i="10"/>
  <c r="AY11272" i="10"/>
  <c r="AY11271" i="10"/>
  <c r="AY11270" i="10"/>
  <c r="AY11269" i="10"/>
  <c r="AY11268" i="10"/>
  <c r="AY11267" i="10"/>
  <c r="AY11266" i="10"/>
  <c r="AY11265" i="10"/>
  <c r="AY11264" i="10"/>
  <c r="AY11263" i="10"/>
  <c r="AY11262" i="10"/>
  <c r="AY11261" i="10"/>
  <c r="AY11260" i="10"/>
  <c r="AY11259" i="10"/>
  <c r="AY11258" i="10"/>
  <c r="AY11257" i="10"/>
  <c r="AY11256" i="10"/>
  <c r="AY11255" i="10"/>
  <c r="AY11254" i="10"/>
  <c r="AY11253" i="10"/>
  <c r="AY11252" i="10"/>
  <c r="AY11251" i="10"/>
  <c r="AY11250" i="10"/>
  <c r="AY11249" i="10"/>
  <c r="AY11248" i="10"/>
  <c r="AY11247" i="10"/>
  <c r="AY11246" i="10"/>
  <c r="AY11245" i="10"/>
  <c r="AY11244" i="10"/>
  <c r="AY11243" i="10"/>
  <c r="AY11242" i="10"/>
  <c r="AY11241" i="10"/>
  <c r="AY11240" i="10"/>
  <c r="AY11239" i="10"/>
  <c r="AY11238" i="10"/>
  <c r="AY11237" i="10"/>
  <c r="AY11236" i="10"/>
  <c r="AY11235" i="10"/>
  <c r="AY11234" i="10"/>
  <c r="AY11233" i="10"/>
  <c r="AY11232" i="10"/>
  <c r="AY11231" i="10"/>
  <c r="AY11230" i="10"/>
  <c r="AY11229" i="10"/>
  <c r="AY11228" i="10"/>
  <c r="AY11227" i="10"/>
  <c r="AY11226" i="10"/>
  <c r="AY11225" i="10"/>
  <c r="AY11224" i="10"/>
  <c r="AY11223" i="10"/>
  <c r="AY11222" i="10"/>
  <c r="AY11221" i="10"/>
  <c r="AY11220" i="10"/>
  <c r="AY11219" i="10"/>
  <c r="AY11218" i="10"/>
  <c r="AY11217" i="10"/>
  <c r="AY11216" i="10"/>
  <c r="AY11215" i="10"/>
  <c r="AY11214" i="10"/>
  <c r="AY11213" i="10"/>
  <c r="AY11212" i="10"/>
  <c r="AY11211" i="10"/>
  <c r="AY11210" i="10"/>
  <c r="AY11209" i="10"/>
  <c r="AY11208" i="10"/>
  <c r="AY11207" i="10"/>
  <c r="AY11206" i="10"/>
  <c r="AY11205" i="10"/>
  <c r="AY11204" i="10"/>
  <c r="AY11203" i="10"/>
  <c r="AY11202" i="10"/>
  <c r="AY11201" i="10"/>
  <c r="AY11200" i="10"/>
  <c r="AY11199" i="10"/>
  <c r="AY11198" i="10"/>
  <c r="AY11197" i="10"/>
  <c r="AY11196" i="10"/>
  <c r="AY11195" i="10"/>
  <c r="AY11194" i="10"/>
  <c r="AY11193" i="10"/>
  <c r="AY11192" i="10"/>
  <c r="AY11191" i="10"/>
  <c r="AY11190" i="10"/>
  <c r="AY11189" i="10"/>
  <c r="AY11188" i="10"/>
  <c r="AY11187" i="10"/>
  <c r="AY11186" i="10"/>
  <c r="AY11185" i="10"/>
  <c r="AY11184" i="10"/>
  <c r="AY11183" i="10"/>
  <c r="AY11182" i="10"/>
  <c r="AY11181" i="10"/>
  <c r="AY11180" i="10"/>
  <c r="AY11179" i="10"/>
  <c r="AY11178" i="10"/>
  <c r="AY11177" i="10"/>
  <c r="AY11176" i="10"/>
  <c r="AY11175" i="10"/>
  <c r="AY11174" i="10"/>
  <c r="AY11173" i="10"/>
  <c r="AY11172" i="10"/>
  <c r="AY11171" i="10"/>
  <c r="AY11170" i="10"/>
  <c r="AY11169" i="10"/>
  <c r="AY11168" i="10"/>
  <c r="AY11167" i="10"/>
  <c r="AY11166" i="10"/>
  <c r="AY11165" i="10"/>
  <c r="AY11164" i="10"/>
  <c r="AY11163" i="10"/>
  <c r="AY11162" i="10"/>
  <c r="AY11161" i="10"/>
  <c r="AY11160" i="10"/>
  <c r="AY11159" i="10"/>
  <c r="AY11158" i="10"/>
  <c r="AY11157" i="10"/>
  <c r="AY11156" i="10"/>
  <c r="AY11155" i="10"/>
  <c r="AY11154" i="10"/>
  <c r="AY11153" i="10"/>
  <c r="AY11152" i="10"/>
  <c r="AY11151" i="10"/>
  <c r="AY11150" i="10"/>
  <c r="AY11149" i="10"/>
  <c r="AY11148" i="10"/>
  <c r="AY11147" i="10"/>
  <c r="AY11146" i="10"/>
  <c r="AY11145" i="10"/>
  <c r="AY11144" i="10"/>
  <c r="AY11143" i="10"/>
  <c r="AY11142" i="10"/>
  <c r="AY11141" i="10"/>
  <c r="AY11140" i="10"/>
  <c r="AY11139" i="10"/>
  <c r="AY11138" i="10"/>
  <c r="AY11137" i="10"/>
  <c r="AY11136" i="10"/>
  <c r="AY11135" i="10"/>
  <c r="AY11134" i="10"/>
  <c r="AY11133" i="10"/>
  <c r="AY11132" i="10"/>
  <c r="AY11131" i="10"/>
  <c r="AY11130" i="10"/>
  <c r="AY11129" i="10"/>
  <c r="AY11128" i="10"/>
  <c r="AY11127" i="10"/>
  <c r="AY11126" i="10"/>
  <c r="AY11125" i="10"/>
  <c r="AY11124" i="10"/>
  <c r="AY11123" i="10"/>
  <c r="AY11122" i="10"/>
  <c r="AY11121" i="10"/>
  <c r="AY11120" i="10"/>
  <c r="AY11119" i="10"/>
  <c r="AY11118" i="10"/>
  <c r="AY11117" i="10"/>
  <c r="AY11116" i="10"/>
  <c r="AY11115" i="10"/>
  <c r="AY11114" i="10"/>
  <c r="AY11113" i="10"/>
  <c r="AY11112" i="10"/>
  <c r="AY11111" i="10"/>
  <c r="AY11110" i="10"/>
  <c r="AY11109" i="10"/>
  <c r="AY11108" i="10"/>
  <c r="AY11107" i="10"/>
  <c r="AY11106" i="10"/>
  <c r="AY11105" i="10"/>
  <c r="AY11104" i="10"/>
  <c r="AY11103" i="10"/>
  <c r="AY11102" i="10"/>
  <c r="AY11101" i="10"/>
  <c r="AY11100" i="10"/>
  <c r="AY11099" i="10"/>
  <c r="AY11098" i="10"/>
  <c r="AY11097" i="10"/>
  <c r="AY11096" i="10"/>
  <c r="AY11095" i="10"/>
  <c r="AY11094" i="10"/>
  <c r="AY11093" i="10"/>
  <c r="AY11092" i="10"/>
  <c r="AY11091" i="10"/>
  <c r="AY11090" i="10"/>
  <c r="AY11089" i="10"/>
  <c r="AY11088" i="10"/>
  <c r="AY11087" i="10"/>
  <c r="AY11086" i="10"/>
  <c r="AY11085" i="10"/>
  <c r="AY11084" i="10"/>
  <c r="AY11083" i="10"/>
  <c r="AY11082" i="10"/>
  <c r="AY11081" i="10"/>
  <c r="AY11080" i="10"/>
  <c r="AY11079" i="10"/>
  <c r="AY11078" i="10"/>
  <c r="AY11077" i="10"/>
  <c r="AY11076" i="10"/>
  <c r="AY11075" i="10"/>
  <c r="AY11074" i="10"/>
  <c r="AY11073" i="10"/>
  <c r="AY11072" i="10"/>
  <c r="AY11071" i="10"/>
  <c r="AY11070" i="10"/>
  <c r="AY11069" i="10"/>
  <c r="AY11068" i="10"/>
  <c r="AY11067" i="10"/>
  <c r="AY11066" i="10"/>
  <c r="AY11065" i="10"/>
  <c r="AY11064" i="10"/>
  <c r="AY11063" i="10"/>
  <c r="AY11062" i="10"/>
  <c r="AY11061" i="10"/>
  <c r="AY11060" i="10"/>
  <c r="AY11059" i="10"/>
  <c r="AY11058" i="10"/>
  <c r="AY11057" i="10"/>
  <c r="AY11056" i="10"/>
  <c r="AY11055" i="10"/>
  <c r="AY11054" i="10"/>
  <c r="AY11053" i="10"/>
  <c r="AY11052" i="10"/>
  <c r="AY11051" i="10"/>
  <c r="AY11050" i="10"/>
  <c r="AY11049" i="10"/>
  <c r="AY11048" i="10"/>
  <c r="AY11047" i="10"/>
  <c r="AY11046" i="10"/>
  <c r="AY11045" i="10"/>
  <c r="AY11044" i="10"/>
  <c r="AY11043" i="10"/>
  <c r="AY11042" i="10"/>
  <c r="AY11041" i="10"/>
  <c r="AY11040" i="10"/>
  <c r="AY11039" i="10"/>
  <c r="AY11038" i="10"/>
  <c r="AY11037" i="10"/>
  <c r="AY11036" i="10"/>
  <c r="AY11035" i="10"/>
  <c r="AY11034" i="10"/>
  <c r="AY11033" i="10"/>
  <c r="AY11032" i="10"/>
  <c r="AY11031" i="10"/>
  <c r="AY11030" i="10"/>
  <c r="AY11029" i="10"/>
  <c r="AY11028" i="10"/>
  <c r="AY11027" i="10"/>
  <c r="AY11026" i="10"/>
  <c r="AY11025" i="10"/>
  <c r="AY11024" i="10"/>
  <c r="AY11023" i="10"/>
  <c r="AY11022" i="10"/>
  <c r="AY11021" i="10"/>
  <c r="AY11020" i="10"/>
  <c r="AY11019" i="10"/>
  <c r="AY11018" i="10"/>
  <c r="AY11017" i="10"/>
  <c r="AY11016" i="10"/>
  <c r="AY11015" i="10"/>
  <c r="AY11014" i="10"/>
  <c r="AY11013" i="10"/>
  <c r="AY11012" i="10"/>
  <c r="AY11011" i="10"/>
  <c r="AY11010" i="10"/>
  <c r="AY11009" i="10"/>
  <c r="AY11008" i="10"/>
  <c r="AY11007" i="10"/>
  <c r="AY11006" i="10"/>
  <c r="AY11005" i="10"/>
  <c r="AY11004" i="10"/>
  <c r="AY11003" i="10"/>
  <c r="AY11002" i="10"/>
  <c r="AY11001" i="10"/>
  <c r="AY11000" i="10"/>
  <c r="AY10999" i="10"/>
  <c r="AY10998" i="10"/>
  <c r="AY10997" i="10"/>
  <c r="AY10996" i="10"/>
  <c r="AY10995" i="10"/>
  <c r="AY10994" i="10"/>
  <c r="AY10993" i="10"/>
  <c r="AY10992" i="10"/>
  <c r="AY10991" i="10"/>
  <c r="AY10990" i="10"/>
  <c r="AY10989" i="10"/>
  <c r="AY10988" i="10"/>
  <c r="AY10987" i="10"/>
  <c r="AY10986" i="10"/>
  <c r="AY10985" i="10"/>
  <c r="AY10984" i="10"/>
  <c r="AY10983" i="10"/>
  <c r="AY10982" i="10"/>
  <c r="AY10981" i="10"/>
  <c r="AY10980" i="10"/>
  <c r="AY10979" i="10"/>
  <c r="AY10978" i="10"/>
  <c r="AY10977" i="10"/>
  <c r="AY10976" i="10"/>
  <c r="AY10975" i="10"/>
  <c r="AY10974" i="10"/>
  <c r="AY10973" i="10"/>
  <c r="AY10972" i="10"/>
  <c r="AY10971" i="10"/>
  <c r="AY10970" i="10"/>
  <c r="AY10969" i="10"/>
  <c r="AY10968" i="10"/>
  <c r="AY10967" i="10"/>
  <c r="AY10966" i="10"/>
  <c r="AY10965" i="10"/>
  <c r="AY10964" i="10"/>
  <c r="AY10963" i="10"/>
  <c r="AY10962" i="10"/>
  <c r="AY10961" i="10"/>
  <c r="AY10960" i="10"/>
  <c r="AY10959" i="10"/>
  <c r="AY10958" i="10"/>
  <c r="AY10957" i="10"/>
  <c r="AY10956" i="10"/>
  <c r="AY10955" i="10"/>
  <c r="AY10954" i="10"/>
  <c r="AY10953" i="10"/>
  <c r="AY10952" i="10"/>
  <c r="AY10951" i="10"/>
  <c r="AY10950" i="10"/>
  <c r="AY10949" i="10"/>
  <c r="AY10948" i="10"/>
  <c r="AY10947" i="10"/>
  <c r="AY10946" i="10"/>
  <c r="AY10945" i="10"/>
  <c r="AY10944" i="10"/>
  <c r="AY10943" i="10"/>
  <c r="AY10942" i="10"/>
  <c r="AY10941" i="10"/>
  <c r="AY10940" i="10"/>
  <c r="AY10939" i="10"/>
  <c r="AY10938" i="10"/>
  <c r="AY10937" i="10"/>
  <c r="AY10936" i="10"/>
  <c r="AY10935" i="10"/>
  <c r="AY10934" i="10"/>
  <c r="AY10933" i="10"/>
  <c r="AY10932" i="10"/>
  <c r="AY10931" i="10"/>
  <c r="AY10930" i="10"/>
  <c r="AY10929" i="10"/>
  <c r="AY10928" i="10"/>
  <c r="AY10927" i="10"/>
  <c r="AY10926" i="10"/>
  <c r="AY10925" i="10"/>
  <c r="AY10924" i="10"/>
  <c r="AY10923" i="10"/>
  <c r="AY10922" i="10"/>
  <c r="AY10921" i="10"/>
  <c r="AY10920" i="10"/>
  <c r="AY10919" i="10"/>
  <c r="AY10918" i="10"/>
  <c r="AY10917" i="10"/>
  <c r="AY10916" i="10"/>
  <c r="AY10915" i="10"/>
  <c r="AY10914" i="10"/>
  <c r="AY10913" i="10"/>
  <c r="AY10912" i="10"/>
  <c r="AY10911" i="10"/>
  <c r="AY10910" i="10"/>
  <c r="AY10909" i="10"/>
  <c r="AY10908" i="10"/>
  <c r="AY10907" i="10"/>
  <c r="AY10906" i="10"/>
  <c r="AY10905" i="10"/>
  <c r="AY10904" i="10"/>
  <c r="AY10903" i="10"/>
  <c r="AY10902" i="10"/>
  <c r="AY10901" i="10"/>
  <c r="AY10900" i="10"/>
  <c r="AY10899" i="10"/>
  <c r="AY10898" i="10"/>
  <c r="AY10897" i="10"/>
  <c r="AY10896" i="10"/>
  <c r="AY10895" i="10"/>
  <c r="AY10894" i="10"/>
  <c r="AY10893" i="10"/>
  <c r="AY10892" i="10"/>
  <c r="AY10891" i="10"/>
  <c r="AY10890" i="10"/>
  <c r="AY10889" i="10"/>
  <c r="AY10888" i="10"/>
  <c r="AY10887" i="10"/>
  <c r="AY10886" i="10"/>
  <c r="AY10885" i="10"/>
  <c r="AY10884" i="10"/>
  <c r="AY10883" i="10"/>
  <c r="AY10882" i="10"/>
  <c r="AY10881" i="10"/>
  <c r="AY10880" i="10"/>
  <c r="AY10879" i="10"/>
  <c r="AY10878" i="10"/>
  <c r="AY10877" i="10"/>
  <c r="AY10876" i="10"/>
  <c r="AY10875" i="10"/>
  <c r="AY10874" i="10"/>
  <c r="AY10873" i="10"/>
  <c r="AY10872" i="10"/>
  <c r="AY10871" i="10"/>
  <c r="AY10870" i="10"/>
  <c r="AY10869" i="10"/>
  <c r="AY10868" i="10"/>
  <c r="AY10867" i="10"/>
  <c r="AY10866" i="10"/>
  <c r="AY10865" i="10"/>
  <c r="AY10864" i="10"/>
  <c r="AY10863" i="10"/>
  <c r="AY10862" i="10"/>
  <c r="AY10861" i="10"/>
  <c r="AY10860" i="10"/>
  <c r="AY10859" i="10"/>
  <c r="AY10858" i="10"/>
  <c r="AY10857" i="10"/>
  <c r="AY10856" i="10"/>
  <c r="AY10855" i="10"/>
  <c r="AY10854" i="10"/>
  <c r="AY10853" i="10"/>
  <c r="AY10852" i="10"/>
  <c r="AY10851" i="10"/>
  <c r="AY10850" i="10"/>
  <c r="AY10849" i="10"/>
  <c r="AY10848" i="10"/>
  <c r="AY10847" i="10"/>
  <c r="AY10846" i="10"/>
  <c r="AY10845" i="10"/>
  <c r="AY10844" i="10"/>
  <c r="AY10843" i="10"/>
  <c r="AY10842" i="10"/>
  <c r="AY10841" i="10"/>
  <c r="AY10840" i="10"/>
  <c r="AY10839" i="10"/>
  <c r="AY10838" i="10"/>
  <c r="AY10837" i="10"/>
  <c r="AY10836" i="10"/>
  <c r="AY10835" i="10"/>
  <c r="AY10834" i="10"/>
  <c r="AY10833" i="10"/>
  <c r="AY10832" i="10"/>
  <c r="AY10831" i="10"/>
  <c r="AY10830" i="10"/>
  <c r="AY10829" i="10"/>
  <c r="AY10828" i="10"/>
  <c r="AY10827" i="10"/>
  <c r="AY10826" i="10"/>
  <c r="AY10825" i="10"/>
  <c r="AY10824" i="10"/>
  <c r="AY10823" i="10"/>
  <c r="AY10822" i="10"/>
  <c r="AY10821" i="10"/>
  <c r="AY10820" i="10"/>
  <c r="AY10819" i="10"/>
  <c r="AY10818" i="10"/>
  <c r="AY10817" i="10"/>
  <c r="AY10816" i="10"/>
  <c r="AY10815" i="10"/>
  <c r="AY10814" i="10"/>
  <c r="AY10813" i="10"/>
  <c r="AY10812" i="10"/>
  <c r="AY10811" i="10"/>
  <c r="AY10810" i="10"/>
  <c r="AY10809" i="10"/>
  <c r="AY10808" i="10"/>
  <c r="AY10807" i="10"/>
  <c r="AY10806" i="10"/>
  <c r="AY10805" i="10"/>
  <c r="AY10804" i="10"/>
  <c r="AY10803" i="10"/>
  <c r="AY10802" i="10"/>
  <c r="AY10801" i="10"/>
  <c r="AY10800" i="10"/>
  <c r="AY10799" i="10"/>
  <c r="AY10798" i="10"/>
  <c r="AY10797" i="10"/>
  <c r="AY10796" i="10"/>
  <c r="AY10795" i="10"/>
  <c r="AY10794" i="10"/>
  <c r="AY10793" i="10"/>
  <c r="AY10792" i="10"/>
  <c r="AY10791" i="10"/>
  <c r="AY10790" i="10"/>
  <c r="AY10789" i="10"/>
  <c r="AY10788" i="10"/>
  <c r="AY10787" i="10"/>
  <c r="AY10786" i="10"/>
  <c r="AY10785" i="10"/>
  <c r="AY10784" i="10"/>
  <c r="AY10783" i="10"/>
  <c r="AY10782" i="10"/>
  <c r="AY10781" i="10"/>
  <c r="AY10780" i="10"/>
  <c r="AY10779" i="10"/>
  <c r="AY10778" i="10"/>
  <c r="AY10777" i="10"/>
  <c r="AY10776" i="10"/>
  <c r="AY10775" i="10"/>
  <c r="AY10774" i="10"/>
  <c r="AY10773" i="10"/>
  <c r="AY10772" i="10"/>
  <c r="AY10771" i="10"/>
  <c r="AY10770" i="10"/>
  <c r="AY10769" i="10"/>
  <c r="AY10768" i="10"/>
  <c r="AY10767" i="10"/>
  <c r="AY10766" i="10"/>
  <c r="AY10765" i="10"/>
  <c r="AY10764" i="10"/>
  <c r="AY10763" i="10"/>
  <c r="AY10762" i="10"/>
  <c r="AY10761" i="10"/>
  <c r="AY10760" i="10"/>
  <c r="AY10759" i="10"/>
  <c r="AY10758" i="10"/>
  <c r="AY10757" i="10"/>
  <c r="AY10756" i="10"/>
  <c r="AY10755" i="10"/>
  <c r="AY10754" i="10"/>
  <c r="AY10753" i="10"/>
  <c r="AY10752" i="10"/>
  <c r="AY10751" i="10"/>
  <c r="AY10750" i="10"/>
  <c r="AY10749" i="10"/>
  <c r="AY10748" i="10"/>
  <c r="AY10747" i="10"/>
  <c r="AY10746" i="10"/>
  <c r="AY10745" i="10"/>
  <c r="AY10744" i="10"/>
  <c r="AY10743" i="10"/>
  <c r="AY10742" i="10"/>
  <c r="AY10741" i="10"/>
  <c r="AY10740" i="10"/>
  <c r="AY10739" i="10"/>
  <c r="AY10738" i="10"/>
  <c r="AY10737" i="10"/>
  <c r="AY10736" i="10"/>
  <c r="AY10735" i="10"/>
  <c r="AY10734" i="10"/>
  <c r="AY10733" i="10"/>
  <c r="AY10732" i="10"/>
  <c r="AY10731" i="10"/>
  <c r="AY10730" i="10"/>
  <c r="AY10729" i="10"/>
  <c r="AY10728" i="10"/>
  <c r="AY10727" i="10"/>
  <c r="AY10726" i="10"/>
  <c r="AY10725" i="10"/>
  <c r="AY10724" i="10"/>
  <c r="AY10723" i="10"/>
  <c r="AY10722" i="10"/>
  <c r="AY10721" i="10"/>
  <c r="AY10720" i="10"/>
  <c r="AY10719" i="10"/>
  <c r="AY10718" i="10"/>
  <c r="AY10717" i="10"/>
  <c r="AY10716" i="10"/>
  <c r="AY10715" i="10"/>
  <c r="AY10714" i="10"/>
  <c r="AY10713" i="10"/>
  <c r="AY10712" i="10"/>
  <c r="AY10711" i="10"/>
  <c r="AY10710" i="10"/>
  <c r="AY10709" i="10"/>
  <c r="AY10708" i="10"/>
  <c r="AY10707" i="10"/>
  <c r="AY10706" i="10"/>
  <c r="AY10705" i="10"/>
  <c r="AY10704" i="10"/>
  <c r="AY10703" i="10"/>
  <c r="AY10702" i="10"/>
  <c r="AY10701" i="10"/>
  <c r="AY10700" i="10"/>
  <c r="AY10699" i="10"/>
  <c r="AY10698" i="10"/>
  <c r="AY10697" i="10"/>
  <c r="AY10696" i="10"/>
  <c r="AY10695" i="10"/>
  <c r="AY10694" i="10"/>
  <c r="AY10693" i="10"/>
  <c r="AY10692" i="10"/>
  <c r="AY10691" i="10"/>
  <c r="AY10690" i="10"/>
  <c r="AY10689" i="10"/>
  <c r="AY10688" i="10"/>
  <c r="AY10687" i="10"/>
  <c r="AY10686" i="10"/>
  <c r="AY10685" i="10"/>
  <c r="AY10684" i="10"/>
  <c r="AY10683" i="10"/>
  <c r="AY10682" i="10"/>
  <c r="AY10681" i="10"/>
  <c r="AY10680" i="10"/>
  <c r="AY10679" i="10"/>
  <c r="AY10678" i="10"/>
  <c r="AY10677" i="10"/>
  <c r="AY10676" i="10"/>
  <c r="AY10675" i="10"/>
  <c r="AY10674" i="10"/>
  <c r="AY10673" i="10"/>
  <c r="AY10672" i="10"/>
  <c r="AY10671" i="10"/>
  <c r="AY10670" i="10"/>
  <c r="AY10669" i="10"/>
  <c r="AY10668" i="10"/>
  <c r="AY10667" i="10"/>
  <c r="AY10666" i="10"/>
  <c r="AY10665" i="10"/>
  <c r="AY10664" i="10"/>
  <c r="AY10663" i="10"/>
  <c r="AY10662" i="10"/>
  <c r="AY10661" i="10"/>
  <c r="AY10660" i="10"/>
  <c r="AY10659" i="10"/>
  <c r="AY10658" i="10"/>
  <c r="AY10657" i="10"/>
  <c r="AY10656" i="10"/>
  <c r="AY10655" i="10"/>
  <c r="AY10654" i="10"/>
  <c r="AY10653" i="10"/>
  <c r="AY10652" i="10"/>
  <c r="AY10651" i="10"/>
  <c r="AY10650" i="10"/>
  <c r="AY10649" i="10"/>
  <c r="AY10648" i="10"/>
  <c r="AY10647" i="10"/>
  <c r="AY10646" i="10"/>
  <c r="AY10645" i="10"/>
  <c r="AY10644" i="10"/>
  <c r="AY10643" i="10"/>
  <c r="AY10642" i="10"/>
  <c r="AY10641" i="10"/>
  <c r="AY10640" i="10"/>
  <c r="AY10639" i="10"/>
  <c r="AY10638" i="10"/>
  <c r="AY10637" i="10"/>
  <c r="AY10636" i="10"/>
  <c r="AY10635" i="10"/>
  <c r="AY10634" i="10"/>
  <c r="AY10633" i="10"/>
  <c r="AY10632" i="10"/>
  <c r="AY10631" i="10"/>
  <c r="AY10630" i="10"/>
  <c r="AY10629" i="10"/>
  <c r="AY10628" i="10"/>
  <c r="AY10627" i="10"/>
  <c r="AY10626" i="10"/>
  <c r="AY10625" i="10"/>
  <c r="AY10624" i="10"/>
  <c r="AY10623" i="10"/>
  <c r="AY10622" i="10"/>
  <c r="AY10621" i="10"/>
  <c r="AY10620" i="10"/>
  <c r="AY10619" i="10"/>
  <c r="AY10618" i="10"/>
  <c r="AY10617" i="10"/>
  <c r="AY10616" i="10"/>
  <c r="AY10615" i="10"/>
  <c r="AY10614" i="10"/>
  <c r="AY10613" i="10"/>
  <c r="AY10612" i="10"/>
  <c r="AY10611" i="10"/>
  <c r="AY10610" i="10"/>
  <c r="AY10609" i="10"/>
  <c r="AY10608" i="10"/>
  <c r="AY10607" i="10"/>
  <c r="AY10606" i="10"/>
  <c r="AY10605" i="10"/>
  <c r="AY10604" i="10"/>
  <c r="AY10603" i="10"/>
  <c r="AY10602" i="10"/>
  <c r="AY10601" i="10"/>
  <c r="AY10600" i="10"/>
  <c r="AY10599" i="10"/>
  <c r="AY10598" i="10"/>
  <c r="AY10597" i="10"/>
  <c r="AY10596" i="10"/>
  <c r="AY10595" i="10"/>
  <c r="AY10594" i="10"/>
  <c r="AY10593" i="10"/>
  <c r="AY10592" i="10"/>
  <c r="AY10591" i="10"/>
  <c r="AY10590" i="10"/>
  <c r="AY10589" i="10"/>
  <c r="AY10588" i="10"/>
  <c r="AY10587" i="10"/>
  <c r="AY10586" i="10"/>
  <c r="AY10585" i="10"/>
  <c r="AY10584" i="10"/>
  <c r="AY10583" i="10"/>
  <c r="AY10582" i="10"/>
  <c r="AY10581" i="10"/>
  <c r="AY10580" i="10"/>
  <c r="AY10579" i="10"/>
  <c r="AY10578" i="10"/>
  <c r="AY10577" i="10"/>
  <c r="AY10576" i="10"/>
  <c r="AY10575" i="10"/>
  <c r="AY10574" i="10"/>
  <c r="AY10573" i="10"/>
  <c r="AY10572" i="10"/>
  <c r="AY10571" i="10"/>
  <c r="AY10570" i="10"/>
  <c r="AY10569" i="10"/>
  <c r="AY10568" i="10"/>
  <c r="AY10567" i="10"/>
  <c r="AY10566" i="10"/>
  <c r="AY10565" i="10"/>
  <c r="AY10564" i="10"/>
  <c r="AY10563" i="10"/>
  <c r="AY10562" i="10"/>
  <c r="AY10561" i="10"/>
  <c r="AY10560" i="10"/>
  <c r="AY10559" i="10"/>
  <c r="AY10558" i="10"/>
  <c r="AY10557" i="10"/>
  <c r="AY10556" i="10"/>
  <c r="AY10555" i="10"/>
  <c r="AY10554" i="10"/>
  <c r="AY10553" i="10"/>
  <c r="AY10552" i="10"/>
  <c r="AY10551" i="10"/>
  <c r="AY10550" i="10"/>
  <c r="AY10549" i="10"/>
  <c r="AY10548" i="10"/>
  <c r="AY10547" i="10"/>
  <c r="AY10546" i="10"/>
  <c r="AY10545" i="10"/>
  <c r="AY10544" i="10"/>
  <c r="AY10543" i="10"/>
  <c r="AY10542" i="10"/>
  <c r="AY10541" i="10"/>
  <c r="AY10540" i="10"/>
  <c r="AY10539" i="10"/>
  <c r="AY10538" i="10"/>
  <c r="AY10537" i="10"/>
  <c r="AY10536" i="10"/>
  <c r="AY10535" i="10"/>
  <c r="AY10534" i="10"/>
  <c r="AY10533" i="10"/>
  <c r="AY10532" i="10"/>
  <c r="AY10531" i="10"/>
  <c r="AY10530" i="10"/>
  <c r="AY10529" i="10"/>
  <c r="AY10528" i="10"/>
  <c r="AY10527" i="10"/>
  <c r="AY10526" i="10"/>
  <c r="AY10525" i="10"/>
  <c r="AY10524" i="10"/>
  <c r="AY10523" i="10"/>
  <c r="AY10522" i="10"/>
  <c r="AY10521" i="10"/>
  <c r="AY10520" i="10"/>
  <c r="AY10519" i="10"/>
  <c r="AY10518" i="10"/>
  <c r="AY10517" i="10"/>
  <c r="AY10516" i="10"/>
  <c r="AY10515" i="10"/>
  <c r="AY10514" i="10"/>
  <c r="AY10513" i="10"/>
  <c r="AY10512" i="10"/>
  <c r="AY10511" i="10"/>
  <c r="AY10510" i="10"/>
  <c r="AY10509" i="10"/>
  <c r="AY10508" i="10"/>
  <c r="AY10507" i="10"/>
  <c r="AY10506" i="10"/>
  <c r="AY10505" i="10"/>
  <c r="AY10504" i="10"/>
  <c r="AY10503" i="10"/>
  <c r="AY10502" i="10"/>
  <c r="AY10501" i="10"/>
  <c r="AY10500" i="10"/>
  <c r="AY10499" i="10"/>
  <c r="AY10498" i="10"/>
  <c r="AY10497" i="10"/>
  <c r="AY10496" i="10"/>
  <c r="AY10495" i="10"/>
  <c r="AY10494" i="10"/>
  <c r="AY10493" i="10"/>
  <c r="AY10492" i="10"/>
  <c r="AY10491" i="10"/>
  <c r="AY10490" i="10"/>
  <c r="AY10489" i="10"/>
  <c r="AY10488" i="10"/>
  <c r="AY10487" i="10"/>
  <c r="AY10486" i="10"/>
  <c r="AY10485" i="10"/>
  <c r="AY10484" i="10"/>
  <c r="AY10483" i="10"/>
  <c r="AY10482" i="10"/>
  <c r="AY10481" i="10"/>
  <c r="AY10480" i="10"/>
  <c r="AY10479" i="10"/>
  <c r="AY10478" i="10"/>
  <c r="AY10477" i="10"/>
  <c r="AY10476" i="10"/>
  <c r="AY10475" i="10"/>
  <c r="AY10474" i="10"/>
  <c r="AY10473" i="10"/>
  <c r="AY10472" i="10"/>
  <c r="AY10471" i="10"/>
  <c r="AY10470" i="10"/>
  <c r="AY10469" i="10"/>
  <c r="AY10468" i="10"/>
  <c r="AY10467" i="10"/>
  <c r="AY10466" i="10"/>
  <c r="AY10465" i="10"/>
  <c r="AY10464" i="10"/>
  <c r="AY10463" i="10"/>
  <c r="AY10462" i="10"/>
  <c r="AY10461" i="10"/>
  <c r="AY10460" i="10"/>
  <c r="AY10459" i="10"/>
  <c r="AY10458" i="10"/>
  <c r="AY10457" i="10"/>
  <c r="AY10456" i="10"/>
  <c r="AY10455" i="10"/>
  <c r="AY10454" i="10"/>
  <c r="AY10453" i="10"/>
  <c r="AY10452" i="10"/>
  <c r="AY10451" i="10"/>
  <c r="AY10450" i="10"/>
  <c r="AY10449" i="10"/>
  <c r="AY10448" i="10"/>
  <c r="AY10447" i="10"/>
  <c r="AY10446" i="10"/>
  <c r="AY10445" i="10"/>
  <c r="AY10444" i="10"/>
  <c r="AY10443" i="10"/>
  <c r="AY10442" i="10"/>
  <c r="AY10441" i="10"/>
  <c r="AY10440" i="10"/>
  <c r="AY10439" i="10"/>
  <c r="AY10438" i="10"/>
  <c r="AY10437" i="10"/>
  <c r="AY10436" i="10"/>
  <c r="AY10435" i="10"/>
  <c r="AY10434" i="10"/>
  <c r="AY10433" i="10"/>
  <c r="AY10432" i="10"/>
  <c r="AY10431" i="10"/>
  <c r="AY10430" i="10"/>
  <c r="AY10429" i="10"/>
  <c r="AY10428" i="10"/>
  <c r="AY10427" i="10"/>
  <c r="AY10426" i="10"/>
  <c r="AY10425" i="10"/>
  <c r="AY10424" i="10"/>
  <c r="AY10423" i="10"/>
  <c r="AY10422" i="10"/>
  <c r="AY10421" i="10"/>
  <c r="AY10420" i="10"/>
  <c r="AY10419" i="10"/>
  <c r="AY10418" i="10"/>
  <c r="AY10417" i="10"/>
  <c r="AY10416" i="10"/>
  <c r="AY10415" i="10"/>
  <c r="AY10414" i="10"/>
  <c r="AY10413" i="10"/>
  <c r="AY10412" i="10"/>
  <c r="AY10411" i="10"/>
  <c r="AY10410" i="10"/>
  <c r="AY10409" i="10"/>
  <c r="AY10408" i="10"/>
  <c r="AY10407" i="10"/>
  <c r="AY10406" i="10"/>
  <c r="AY10405" i="10"/>
  <c r="AY10404" i="10"/>
  <c r="AY10403" i="10"/>
  <c r="AY10402" i="10"/>
  <c r="AY10401" i="10"/>
  <c r="AY10400" i="10"/>
  <c r="AY10399" i="10"/>
  <c r="AY10398" i="10"/>
  <c r="AY10397" i="10"/>
  <c r="AY10396" i="10"/>
  <c r="AY10395" i="10"/>
  <c r="AY10394" i="10"/>
  <c r="AY10393" i="10"/>
  <c r="AY10392" i="10"/>
  <c r="AY10391" i="10"/>
  <c r="AY10390" i="10"/>
  <c r="AY10389" i="10"/>
  <c r="AY10388" i="10"/>
  <c r="AY10387" i="10"/>
  <c r="AY10386" i="10"/>
  <c r="AY10385" i="10"/>
  <c r="AY10384" i="10"/>
  <c r="AY10383" i="10"/>
  <c r="AY10382" i="10"/>
  <c r="AY10381" i="10"/>
  <c r="AY10380" i="10"/>
  <c r="AY10379" i="10"/>
  <c r="AY10378" i="10"/>
  <c r="AY10377" i="10"/>
  <c r="AY10376" i="10"/>
  <c r="AY10375" i="10"/>
  <c r="AY10374" i="10"/>
  <c r="AY10373" i="10"/>
  <c r="AY10372" i="10"/>
  <c r="AY10371" i="10"/>
  <c r="AY10370" i="10"/>
  <c r="AY10369" i="10"/>
  <c r="AY10368" i="10"/>
  <c r="AY10367" i="10"/>
  <c r="AY10366" i="10"/>
  <c r="AY10365" i="10"/>
  <c r="AY10364" i="10"/>
  <c r="AY10363" i="10"/>
  <c r="AY10362" i="10"/>
  <c r="AY10361" i="10"/>
  <c r="AY10360" i="10"/>
  <c r="AY10359" i="10"/>
  <c r="AY10358" i="10"/>
  <c r="AY10357" i="10"/>
  <c r="AY10356" i="10"/>
  <c r="AY10355" i="10"/>
  <c r="AY10354" i="10"/>
  <c r="AY10353" i="10"/>
  <c r="AY10352" i="10"/>
  <c r="AY10351" i="10"/>
  <c r="AY10350" i="10"/>
  <c r="AY10349" i="10"/>
  <c r="AY10348" i="10"/>
  <c r="AY10347" i="10"/>
  <c r="AY10346" i="10"/>
  <c r="AY10345" i="10"/>
  <c r="AY10344" i="10"/>
  <c r="AY10343" i="10"/>
  <c r="AY10342" i="10"/>
  <c r="AY10341" i="10"/>
  <c r="AY10340" i="10"/>
  <c r="AY10339" i="10"/>
  <c r="AY10338" i="10"/>
  <c r="AY10337" i="10"/>
  <c r="AY10336" i="10"/>
  <c r="AY10335" i="10"/>
  <c r="AY10334" i="10"/>
  <c r="AY10333" i="10"/>
  <c r="AY10332" i="10"/>
  <c r="AY10331" i="10"/>
  <c r="AY10330" i="10"/>
  <c r="AY10329" i="10"/>
  <c r="AY10328" i="10"/>
  <c r="AY10327" i="10"/>
  <c r="AY10326" i="10"/>
  <c r="AY10325" i="10"/>
  <c r="AY10324" i="10"/>
  <c r="AY10323" i="10"/>
  <c r="AY10322" i="10"/>
  <c r="AY10321" i="10"/>
  <c r="AY10320" i="10"/>
  <c r="AY10319" i="10"/>
  <c r="AY10318" i="10"/>
  <c r="AY10317" i="10"/>
  <c r="AY10316" i="10"/>
  <c r="AY10315" i="10"/>
  <c r="AY10314" i="10"/>
  <c r="AY10313" i="10"/>
  <c r="AY10312" i="10"/>
  <c r="AY10311" i="10"/>
  <c r="AY10310" i="10"/>
  <c r="AY10309" i="10"/>
  <c r="AY10308" i="10"/>
  <c r="AY10307" i="10"/>
  <c r="AY10306" i="10"/>
  <c r="AY10305" i="10"/>
  <c r="AY10304" i="10"/>
  <c r="AY10303" i="10"/>
  <c r="AY10302" i="10"/>
  <c r="AY10301" i="10"/>
  <c r="AY10300" i="10"/>
  <c r="AY10299" i="10"/>
  <c r="AY10298" i="10"/>
  <c r="AY10297" i="10"/>
  <c r="AY10296" i="10"/>
  <c r="AY10295" i="10"/>
  <c r="AY10294" i="10"/>
  <c r="AY10293" i="10"/>
  <c r="AY10292" i="10"/>
  <c r="AY10291" i="10"/>
  <c r="AY10290" i="10"/>
  <c r="AY10289" i="10"/>
  <c r="AY10288" i="10"/>
  <c r="AY10287" i="10"/>
  <c r="AY10286" i="10"/>
  <c r="AY10285" i="10"/>
  <c r="AY10284" i="10"/>
  <c r="AY10283" i="10"/>
  <c r="AY10282" i="10"/>
  <c r="AY10281" i="10"/>
  <c r="AY10280" i="10"/>
  <c r="AY10279" i="10"/>
  <c r="AY10278" i="10"/>
  <c r="AY10277" i="10"/>
  <c r="AY10276" i="10"/>
  <c r="AY10275" i="10"/>
  <c r="AY10274" i="10"/>
  <c r="AY10273" i="10"/>
  <c r="AY10272" i="10"/>
  <c r="AY10271" i="10"/>
  <c r="AY10270" i="10"/>
  <c r="AY10269" i="10"/>
  <c r="AY10268" i="10"/>
  <c r="AY10267" i="10"/>
  <c r="AY10266" i="10"/>
  <c r="AY10265" i="10"/>
  <c r="AY10264" i="10"/>
  <c r="AY10263" i="10"/>
  <c r="AY10262" i="10"/>
  <c r="AY10261" i="10"/>
  <c r="AY10260" i="10"/>
  <c r="AY10259" i="10"/>
  <c r="AY10258" i="10"/>
  <c r="AY10257" i="10"/>
  <c r="AY10256" i="10"/>
  <c r="AY10255" i="10"/>
  <c r="AY10254" i="10"/>
  <c r="AY10253" i="10"/>
  <c r="AY10252" i="10"/>
  <c r="AY10251" i="10"/>
  <c r="AY10250" i="10"/>
  <c r="AY10249" i="10"/>
  <c r="AY10248" i="10"/>
  <c r="AY10247" i="10"/>
  <c r="AY10246" i="10"/>
  <c r="AY10245" i="10"/>
  <c r="AY10244" i="10"/>
  <c r="AY10243" i="10"/>
  <c r="AY10242" i="10"/>
  <c r="AY10241" i="10"/>
  <c r="AY10240" i="10"/>
  <c r="AY10239" i="10"/>
  <c r="AY10238" i="10"/>
  <c r="AY10237" i="10"/>
  <c r="AY10236" i="10"/>
  <c r="AY10235" i="10"/>
  <c r="AY10234" i="10"/>
  <c r="AY10233" i="10"/>
  <c r="AY10232" i="10"/>
  <c r="AY10231" i="10"/>
  <c r="AY10230" i="10"/>
  <c r="AY10229" i="10"/>
  <c r="AY10228" i="10"/>
  <c r="AY10227" i="10"/>
  <c r="AY10226" i="10"/>
  <c r="AY10225" i="10"/>
  <c r="AY10224" i="10"/>
  <c r="AY10223" i="10"/>
  <c r="AY10222" i="10"/>
  <c r="AY10221" i="10"/>
  <c r="AY10220" i="10"/>
  <c r="AY10219" i="10"/>
  <c r="AY10218" i="10"/>
  <c r="AY10217" i="10"/>
  <c r="AY10216" i="10"/>
  <c r="AY10215" i="10"/>
  <c r="AY10214" i="10"/>
  <c r="AY10213" i="10"/>
  <c r="AY10212" i="10"/>
  <c r="AY10211" i="10"/>
  <c r="AY10210" i="10"/>
  <c r="AY10209" i="10"/>
  <c r="AY10208" i="10"/>
  <c r="AY10207" i="10"/>
  <c r="AY10206" i="10"/>
  <c r="AY10205" i="10"/>
  <c r="AY10204" i="10"/>
  <c r="AY10203" i="10"/>
  <c r="AY10202" i="10"/>
  <c r="AY10201" i="10"/>
  <c r="AY10200" i="10"/>
  <c r="AY10199" i="10"/>
  <c r="AY10198" i="10"/>
  <c r="AY10197" i="10"/>
  <c r="AY10196" i="10"/>
  <c r="AY10195" i="10"/>
  <c r="AY10194" i="10"/>
  <c r="AY10193" i="10"/>
  <c r="AY10192" i="10"/>
  <c r="AY10191" i="10"/>
  <c r="AY10190" i="10"/>
  <c r="AY10189" i="10"/>
  <c r="AY10188" i="10"/>
  <c r="AY10187" i="10"/>
  <c r="AY10186" i="10"/>
  <c r="AY10185" i="10"/>
  <c r="AY10184" i="10"/>
  <c r="AY10183" i="10"/>
  <c r="AY10182" i="10"/>
  <c r="AY10181" i="10"/>
  <c r="AY10180" i="10"/>
  <c r="AY10179" i="10"/>
  <c r="AY10178" i="10"/>
  <c r="AY10177" i="10"/>
  <c r="AY10176" i="10"/>
  <c r="AY10175" i="10"/>
  <c r="AY10174" i="10"/>
  <c r="AY10173" i="10"/>
  <c r="AY10172" i="10"/>
  <c r="AY10171" i="10"/>
  <c r="AY10170" i="10"/>
  <c r="AY10169" i="10"/>
  <c r="AY10168" i="10"/>
  <c r="AY10167" i="10"/>
  <c r="AY10166" i="10"/>
  <c r="AY10165" i="10"/>
  <c r="AY10164" i="10"/>
  <c r="AY10163" i="10"/>
  <c r="AY10162" i="10"/>
  <c r="AY10161" i="10"/>
  <c r="AY10160" i="10"/>
  <c r="AY10159" i="10"/>
  <c r="AY10158" i="10"/>
  <c r="AY10157" i="10"/>
  <c r="AY10156" i="10"/>
  <c r="AY10155" i="10"/>
  <c r="AY10154" i="10"/>
  <c r="AY10153" i="10"/>
  <c r="AY10152" i="10"/>
  <c r="AY10151" i="10"/>
  <c r="AY10150" i="10"/>
  <c r="AY10149" i="10"/>
  <c r="AY10148" i="10"/>
  <c r="AY10147" i="10"/>
  <c r="AY10146" i="10"/>
  <c r="AY10145" i="10"/>
  <c r="AY10144" i="10"/>
  <c r="AY10143" i="10"/>
  <c r="AY10142" i="10"/>
  <c r="AY10141" i="10"/>
  <c r="AY10140" i="10"/>
  <c r="AY10139" i="10"/>
  <c r="AY10138" i="10"/>
  <c r="AY10137" i="10"/>
  <c r="AY10136" i="10"/>
  <c r="AY10135" i="10"/>
  <c r="AY10134" i="10"/>
  <c r="AY10133" i="10"/>
  <c r="AY10132" i="10"/>
  <c r="AY10131" i="10"/>
  <c r="AY10130" i="10"/>
  <c r="AY10129" i="10"/>
  <c r="AY10128" i="10"/>
  <c r="AY10127" i="10"/>
  <c r="AY10126" i="10"/>
  <c r="AY10125" i="10"/>
  <c r="AY10124" i="10"/>
  <c r="AY10123" i="10"/>
  <c r="AY10122" i="10"/>
  <c r="AY10121" i="10"/>
  <c r="AY10120" i="10"/>
  <c r="AY10119" i="10"/>
  <c r="AY10118" i="10"/>
  <c r="AY10117" i="10"/>
  <c r="AY10116" i="10"/>
  <c r="AY10115" i="10"/>
  <c r="AY10114" i="10"/>
  <c r="AY10113" i="10"/>
  <c r="AY10112" i="10"/>
  <c r="AY10111" i="10"/>
  <c r="AY10110" i="10"/>
  <c r="AY10109" i="10"/>
  <c r="AY10108" i="10"/>
  <c r="AY10107" i="10"/>
  <c r="AY10106" i="10"/>
  <c r="AY10105" i="10"/>
  <c r="AY10104" i="10"/>
  <c r="AY10103" i="10"/>
  <c r="AY10102" i="10"/>
  <c r="AY10101" i="10"/>
  <c r="AY10100" i="10"/>
  <c r="AY10099" i="10"/>
  <c r="AY10098" i="10"/>
  <c r="AY10097" i="10"/>
  <c r="AY10096" i="10"/>
  <c r="AY10095" i="10"/>
  <c r="AY10094" i="10"/>
  <c r="AY10093" i="10"/>
  <c r="AY10092" i="10"/>
  <c r="AY10091" i="10"/>
  <c r="AY10090" i="10"/>
  <c r="AY10089" i="10"/>
  <c r="AY10088" i="10"/>
  <c r="AY10087" i="10"/>
  <c r="AY10086" i="10"/>
  <c r="AY10085" i="10"/>
  <c r="AY10084" i="10"/>
  <c r="AY10083" i="10"/>
  <c r="AY10082" i="10"/>
  <c r="AY10081" i="10"/>
  <c r="AY10080" i="10"/>
  <c r="AY10079" i="10"/>
  <c r="AY10078" i="10"/>
  <c r="AY10077" i="10"/>
  <c r="AY10076" i="10"/>
  <c r="AY10075" i="10"/>
  <c r="AY10074" i="10"/>
  <c r="AY10073" i="10"/>
  <c r="AY10072" i="10"/>
  <c r="AY10071" i="10"/>
  <c r="AY10070" i="10"/>
  <c r="AY10069" i="10"/>
  <c r="AY10068" i="10"/>
  <c r="AY10067" i="10"/>
  <c r="AY10066" i="10"/>
  <c r="AY10065" i="10"/>
  <c r="AY10064" i="10"/>
  <c r="AY10063" i="10"/>
  <c r="AY10062" i="10"/>
  <c r="AY10061" i="10"/>
  <c r="AY10060" i="10"/>
  <c r="AY10059" i="10"/>
  <c r="AY10058" i="10"/>
  <c r="AY10057" i="10"/>
  <c r="AY10056" i="10"/>
  <c r="AY10055" i="10"/>
  <c r="AY10054" i="10"/>
  <c r="AY10053" i="10"/>
  <c r="AY10052" i="10"/>
  <c r="AY10051" i="10"/>
  <c r="AY10050" i="10"/>
  <c r="AY10049" i="10"/>
  <c r="AY10048" i="10"/>
  <c r="AY10047" i="10"/>
  <c r="AY10046" i="10"/>
  <c r="AY10045" i="10"/>
  <c r="AY10044" i="10"/>
  <c r="AY10043" i="10"/>
  <c r="AY10042" i="10"/>
  <c r="AY10041" i="10"/>
  <c r="AY10040" i="10"/>
  <c r="AY10039" i="10"/>
  <c r="AY10038" i="10"/>
  <c r="AY10037" i="10"/>
  <c r="AY10036" i="10"/>
  <c r="AY10035" i="10"/>
  <c r="AY10034" i="10"/>
  <c r="AY10033" i="10"/>
  <c r="AY10032" i="10"/>
  <c r="AY10031" i="10"/>
  <c r="AY10030" i="10"/>
  <c r="AY10029" i="10"/>
  <c r="AY10028" i="10"/>
  <c r="AY10027" i="10"/>
  <c r="AY10026" i="10"/>
  <c r="AY10025" i="10"/>
  <c r="AY10024" i="10"/>
  <c r="AY10023" i="10"/>
  <c r="AY10022" i="10"/>
  <c r="AY10021" i="10"/>
  <c r="AY10020" i="10"/>
  <c r="AY10019" i="10"/>
  <c r="AY10018" i="10"/>
  <c r="AY10017" i="10"/>
  <c r="AY10016" i="10"/>
  <c r="AY10015" i="10"/>
  <c r="AY10014" i="10"/>
  <c r="AY10013" i="10"/>
  <c r="AY10012" i="10"/>
  <c r="AY10011" i="10"/>
  <c r="AY10010" i="10"/>
  <c r="AY10009" i="10"/>
  <c r="AY10008" i="10"/>
  <c r="AY10007" i="10"/>
  <c r="AY10006" i="10"/>
  <c r="AY10005" i="10"/>
  <c r="AY10004" i="10"/>
  <c r="AY10003" i="10"/>
  <c r="AY10002" i="10"/>
  <c r="AY10001" i="10"/>
  <c r="AY10000" i="10"/>
  <c r="AY9999" i="10"/>
  <c r="AY9998" i="10"/>
  <c r="AY9997" i="10"/>
  <c r="AY9996" i="10"/>
  <c r="AY9995" i="10"/>
  <c r="AY9994" i="10"/>
  <c r="AY9993" i="10"/>
  <c r="AY9992" i="10"/>
  <c r="AY9991" i="10"/>
  <c r="AY9990" i="10"/>
  <c r="AY9989" i="10"/>
  <c r="AY9988" i="10"/>
  <c r="AY9987" i="10"/>
  <c r="AY9986" i="10"/>
  <c r="AY9985" i="10"/>
  <c r="AY9984" i="10"/>
  <c r="AY9983" i="10"/>
  <c r="AY9982" i="10"/>
  <c r="AY9981" i="10"/>
  <c r="AY9980" i="10"/>
  <c r="AY9979" i="10"/>
  <c r="AY9978" i="10"/>
  <c r="AY9977" i="10"/>
  <c r="AY9976" i="10"/>
  <c r="AY9975" i="10"/>
  <c r="AY9974" i="10"/>
  <c r="AY9973" i="10"/>
  <c r="AY9972" i="10"/>
  <c r="AY9971" i="10"/>
  <c r="AY9970" i="10"/>
  <c r="AY9969" i="10"/>
  <c r="AY9968" i="10"/>
  <c r="AY9967" i="10"/>
  <c r="AY9966" i="10"/>
  <c r="AY9965" i="10"/>
  <c r="AY9964" i="10"/>
  <c r="AY9963" i="10"/>
  <c r="AY9962" i="10"/>
  <c r="AY9961" i="10"/>
  <c r="AY9960" i="10"/>
  <c r="AY9959" i="10"/>
  <c r="AY9958" i="10"/>
  <c r="AY9957" i="10"/>
  <c r="AY9956" i="10"/>
  <c r="AY9955" i="10"/>
  <c r="AY9954" i="10"/>
  <c r="AY9953" i="10"/>
  <c r="AY9952" i="10"/>
  <c r="AY9951" i="10"/>
  <c r="AY9950" i="10"/>
  <c r="AY9949" i="10"/>
  <c r="AY9948" i="10"/>
  <c r="AY9947" i="10"/>
  <c r="AY9946" i="10"/>
  <c r="AY9945" i="10"/>
  <c r="AY9944" i="10"/>
  <c r="AY9943" i="10"/>
  <c r="AY9942" i="10"/>
  <c r="AY9941" i="10"/>
  <c r="AY9940" i="10"/>
  <c r="AY9939" i="10"/>
  <c r="AY9938" i="10"/>
  <c r="AY9937" i="10"/>
  <c r="AY9936" i="10"/>
  <c r="AY9935" i="10"/>
  <c r="AY9934" i="10"/>
  <c r="AY9933" i="10"/>
  <c r="AY9932" i="10"/>
  <c r="AY9931" i="10"/>
  <c r="AY9930" i="10"/>
  <c r="AY9929" i="10"/>
  <c r="AY9928" i="10"/>
  <c r="AY9927" i="10"/>
  <c r="AY9926" i="10"/>
  <c r="AY9925" i="10"/>
  <c r="AY9924" i="10"/>
  <c r="AY9923" i="10"/>
  <c r="AY9922" i="10"/>
  <c r="AY9921" i="10"/>
  <c r="AY9920" i="10"/>
  <c r="AY9919" i="10"/>
  <c r="AY9918" i="10"/>
  <c r="AY9917" i="10"/>
  <c r="AY9916" i="10"/>
  <c r="AY9915" i="10"/>
  <c r="AY9914" i="10"/>
  <c r="AY9913" i="10"/>
  <c r="AY9912" i="10"/>
  <c r="AY9911" i="10"/>
  <c r="AY9910" i="10"/>
  <c r="AY9909" i="10"/>
  <c r="AY9908" i="10"/>
  <c r="AY9907" i="10"/>
  <c r="AY9906" i="10"/>
  <c r="AY9905" i="10"/>
  <c r="AY9904" i="10"/>
  <c r="AY9903" i="10"/>
  <c r="AY9902" i="10"/>
  <c r="AY9901" i="10"/>
  <c r="AY9900" i="10"/>
  <c r="AY9899" i="10"/>
  <c r="AY9898" i="10"/>
  <c r="AY9897" i="10"/>
  <c r="AY9896" i="10"/>
  <c r="AY9895" i="10"/>
  <c r="AY9894" i="10"/>
  <c r="AY9893" i="10"/>
  <c r="AY9892" i="10"/>
  <c r="AY9891" i="10"/>
  <c r="AY9890" i="10"/>
  <c r="AY9889" i="10"/>
  <c r="AY9888" i="10"/>
  <c r="AY9887" i="10"/>
  <c r="AY9886" i="10"/>
  <c r="AY9885" i="10"/>
  <c r="AY9884" i="10"/>
  <c r="AY9883" i="10"/>
  <c r="AY9882" i="10"/>
  <c r="AY9881" i="10"/>
  <c r="AY9880" i="10"/>
  <c r="AY9879" i="10"/>
  <c r="AY9878" i="10"/>
  <c r="AY9877" i="10"/>
  <c r="AY9876" i="10"/>
  <c r="AY9875" i="10"/>
  <c r="AY9874" i="10"/>
  <c r="AY9873" i="10"/>
  <c r="AY9872" i="10"/>
  <c r="AY9871" i="10"/>
  <c r="AY9870" i="10"/>
  <c r="AY9869" i="10"/>
  <c r="AY9868" i="10"/>
  <c r="AY9867" i="10"/>
  <c r="AY9866" i="10"/>
  <c r="AY9865" i="10"/>
  <c r="AY9864" i="10"/>
  <c r="AY9863" i="10"/>
  <c r="AY9862" i="10"/>
  <c r="AY9861" i="10"/>
  <c r="AY9860" i="10"/>
  <c r="AY9859" i="10"/>
  <c r="AY9858" i="10"/>
  <c r="AY9857" i="10"/>
  <c r="AY9856" i="10"/>
  <c r="AY9855" i="10"/>
  <c r="AY9854" i="10"/>
  <c r="AY9853" i="10"/>
  <c r="AY9852" i="10"/>
  <c r="AY9851" i="10"/>
  <c r="AY9850" i="10"/>
  <c r="AY9849" i="10"/>
  <c r="AY9848" i="10"/>
  <c r="AY9847" i="10"/>
  <c r="AY9846" i="10"/>
  <c r="AY9845" i="10"/>
  <c r="AY9844" i="10"/>
  <c r="AY9843" i="10"/>
  <c r="AY9842" i="10"/>
  <c r="AY9841" i="10"/>
  <c r="AY9840" i="10"/>
  <c r="AY9839" i="10"/>
  <c r="AY9838" i="10"/>
  <c r="AY9837" i="10"/>
  <c r="AY9836" i="10"/>
  <c r="AY9835" i="10"/>
  <c r="AY9834" i="10"/>
  <c r="AY9833" i="10"/>
  <c r="AY9832" i="10"/>
  <c r="AY9831" i="10"/>
  <c r="AY9830" i="10"/>
  <c r="AY9829" i="10"/>
  <c r="AY9828" i="10"/>
  <c r="AY9827" i="10"/>
  <c r="AY9826" i="10"/>
  <c r="AY9825" i="10"/>
  <c r="AY9824" i="10"/>
  <c r="AY9823" i="10"/>
  <c r="AY9822" i="10"/>
  <c r="AY9821" i="10"/>
  <c r="AY9820" i="10"/>
  <c r="AY9819" i="10"/>
  <c r="AY9818" i="10"/>
  <c r="AY9817" i="10"/>
  <c r="AY9816" i="10"/>
  <c r="AY9815" i="10"/>
  <c r="AY9814" i="10"/>
  <c r="AY9813" i="10"/>
  <c r="AY9812" i="10"/>
  <c r="AY9811" i="10"/>
  <c r="AY9810" i="10"/>
  <c r="AY9809" i="10"/>
  <c r="AY9808" i="10"/>
  <c r="AY9807" i="10"/>
  <c r="AY9806" i="10"/>
  <c r="AY9805" i="10"/>
  <c r="AY9804" i="10"/>
  <c r="AY9803" i="10"/>
  <c r="AY9802" i="10"/>
  <c r="AY9801" i="10"/>
  <c r="AY9800" i="10"/>
  <c r="AY9799" i="10"/>
  <c r="AY9798" i="10"/>
  <c r="AY9797" i="10"/>
  <c r="AY9796" i="10"/>
  <c r="AY9795" i="10"/>
  <c r="AY9794" i="10"/>
  <c r="AY9793" i="10"/>
  <c r="AY9792" i="10"/>
  <c r="AY9791" i="10"/>
  <c r="AY9790" i="10"/>
  <c r="AY9789" i="10"/>
  <c r="AY9788" i="10"/>
  <c r="AY9787" i="10"/>
  <c r="AY9786" i="10"/>
  <c r="AY9785" i="10"/>
  <c r="AY9784" i="10"/>
  <c r="AY9783" i="10"/>
  <c r="AY9782" i="10"/>
  <c r="AY9781" i="10"/>
  <c r="AY9780" i="10"/>
  <c r="AY9779" i="10"/>
  <c r="AY9778" i="10"/>
  <c r="AY9777" i="10"/>
  <c r="AY9776" i="10"/>
  <c r="AY9775" i="10"/>
  <c r="AY9774" i="10"/>
  <c r="AY9773" i="10"/>
  <c r="AY9772" i="10"/>
  <c r="AY9771" i="10"/>
  <c r="AY9770" i="10"/>
  <c r="AY9769" i="10"/>
  <c r="AY9768" i="10"/>
  <c r="AY9767" i="10"/>
  <c r="AY9766" i="10"/>
  <c r="AY9765" i="10"/>
  <c r="AY9764" i="10"/>
  <c r="AY9763" i="10"/>
  <c r="AY9762" i="10"/>
  <c r="AY9761" i="10"/>
  <c r="AY9760" i="10"/>
  <c r="AY9759" i="10"/>
  <c r="AY9758" i="10"/>
  <c r="AY9757" i="10"/>
  <c r="AY9756" i="10"/>
  <c r="AY9755" i="10"/>
  <c r="AY9754" i="10"/>
  <c r="AY9753" i="10"/>
  <c r="AY9752" i="10"/>
  <c r="AY9751" i="10"/>
  <c r="AY9750" i="10"/>
  <c r="AY9749" i="10"/>
  <c r="AY9748" i="10"/>
  <c r="AY9747" i="10"/>
  <c r="AY9746" i="10"/>
  <c r="AY9745" i="10"/>
  <c r="AY9744" i="10"/>
  <c r="AY9743" i="10"/>
  <c r="AY9742" i="10"/>
  <c r="AY9741" i="10"/>
  <c r="AY9740" i="10"/>
  <c r="AY9739" i="10"/>
  <c r="AY9738" i="10"/>
  <c r="AY9737" i="10"/>
  <c r="AY9736" i="10"/>
  <c r="AY9735" i="10"/>
  <c r="AY9734" i="10"/>
  <c r="AY9733" i="10"/>
  <c r="AY9732" i="10"/>
  <c r="AY9731" i="10"/>
  <c r="AY9730" i="10"/>
  <c r="AY9729" i="10"/>
  <c r="AY9728" i="10"/>
  <c r="AY9727" i="10"/>
  <c r="AY9726" i="10"/>
  <c r="AY9725" i="10"/>
  <c r="AY9724" i="10"/>
  <c r="AY9723" i="10"/>
  <c r="AY9722" i="10"/>
  <c r="AY9721" i="10"/>
  <c r="AY9720" i="10"/>
  <c r="AY9719" i="10"/>
  <c r="AY9718" i="10"/>
  <c r="AY9717" i="10"/>
  <c r="AY9716" i="10"/>
  <c r="AY9715" i="10"/>
  <c r="AY9714" i="10"/>
  <c r="AY9713" i="10"/>
  <c r="AY9712" i="10"/>
  <c r="AY9711" i="10"/>
  <c r="AY9710" i="10"/>
  <c r="AY9709" i="10"/>
  <c r="AY9708" i="10"/>
  <c r="AY9707" i="10"/>
  <c r="AY9706" i="10"/>
  <c r="AY9705" i="10"/>
  <c r="AY9704" i="10"/>
  <c r="AY9703" i="10"/>
  <c r="AY9702" i="10"/>
  <c r="AY9701" i="10"/>
  <c r="AY9700" i="10"/>
  <c r="AY9699" i="10"/>
  <c r="AY9698" i="10"/>
  <c r="AY9697" i="10"/>
  <c r="AY9696" i="10"/>
  <c r="AY9695" i="10"/>
  <c r="AY9694" i="10"/>
  <c r="AY9693" i="10"/>
  <c r="AY9692" i="10"/>
  <c r="AY9691" i="10"/>
  <c r="AY9690" i="10"/>
  <c r="AY9689" i="10"/>
  <c r="AY9688" i="10"/>
  <c r="AY9687" i="10"/>
  <c r="AY9686" i="10"/>
  <c r="AY9685" i="10"/>
  <c r="AY9684" i="10"/>
  <c r="AY9683" i="10"/>
  <c r="AY9682" i="10"/>
  <c r="AY9681" i="10"/>
  <c r="AY9680" i="10"/>
  <c r="AY9679" i="10"/>
  <c r="AY9678" i="10"/>
  <c r="AY9677" i="10"/>
  <c r="AY9676" i="10"/>
  <c r="AY9675" i="10"/>
  <c r="AY9674" i="10"/>
  <c r="AY9673" i="10"/>
  <c r="AY9672" i="10"/>
  <c r="AY9671" i="10"/>
  <c r="AY9670" i="10"/>
  <c r="AY9669" i="10"/>
  <c r="AY9668" i="10"/>
  <c r="AY9667" i="10"/>
  <c r="AY9666" i="10"/>
  <c r="AY9665" i="10"/>
  <c r="AY9664" i="10"/>
  <c r="AY9663" i="10"/>
  <c r="AY9662" i="10"/>
  <c r="AY9661" i="10"/>
  <c r="AY9660" i="10"/>
  <c r="AY9659" i="10"/>
  <c r="AY9658" i="10"/>
  <c r="AY9657" i="10"/>
  <c r="AY9656" i="10"/>
  <c r="AY9655" i="10"/>
  <c r="AY9654" i="10"/>
  <c r="AY9653" i="10"/>
  <c r="AY9652" i="10"/>
  <c r="AY9651" i="10"/>
  <c r="AY9650" i="10"/>
  <c r="AY9649" i="10"/>
  <c r="AY9648" i="10"/>
  <c r="AY9647" i="10"/>
  <c r="AY9646" i="10"/>
  <c r="AY9645" i="10"/>
  <c r="AY9644" i="10"/>
  <c r="AY9643" i="10"/>
  <c r="AY9642" i="10"/>
  <c r="AY9641" i="10"/>
  <c r="AY9640" i="10"/>
  <c r="AY9639" i="10"/>
  <c r="AY9638" i="10"/>
  <c r="AY9637" i="10"/>
  <c r="AY9636" i="10"/>
  <c r="AY9635" i="10"/>
  <c r="AY9634" i="10"/>
  <c r="AY9633" i="10"/>
  <c r="AY9632" i="10"/>
  <c r="AY9631" i="10"/>
  <c r="AY9630" i="10"/>
  <c r="AY9629" i="10"/>
  <c r="AY9628" i="10"/>
  <c r="AY9627" i="10"/>
  <c r="AY9626" i="10"/>
  <c r="AY9625" i="10"/>
  <c r="AY9624" i="10"/>
  <c r="AY9623" i="10"/>
  <c r="AY9622" i="10"/>
  <c r="AY9621" i="10"/>
  <c r="AY9620" i="10"/>
  <c r="AY9619" i="10"/>
  <c r="AY9618" i="10"/>
  <c r="AY9617" i="10"/>
  <c r="AY9616" i="10"/>
  <c r="AY9615" i="10"/>
  <c r="AY9614" i="10"/>
  <c r="AY9613" i="10"/>
  <c r="AY9612" i="10"/>
  <c r="AY9611" i="10"/>
  <c r="AY9610" i="10"/>
  <c r="AY9609" i="10"/>
  <c r="AY9608" i="10"/>
  <c r="AY9607" i="10"/>
  <c r="AY9606" i="10"/>
  <c r="AY9605" i="10"/>
  <c r="AY9604" i="10"/>
  <c r="AY9603" i="10"/>
  <c r="AY9602" i="10"/>
  <c r="AY9601" i="10"/>
  <c r="AY9600" i="10"/>
  <c r="AY9599" i="10"/>
  <c r="AY9598" i="10"/>
  <c r="AY9597" i="10"/>
  <c r="AY9596" i="10"/>
  <c r="AY9595" i="10"/>
  <c r="AY9594" i="10"/>
  <c r="AY9593" i="10"/>
  <c r="AY9592" i="10"/>
  <c r="AY9591" i="10"/>
  <c r="AY9590" i="10"/>
  <c r="AY9589" i="10"/>
  <c r="AY9588" i="10"/>
  <c r="AY9587" i="10"/>
  <c r="AY9586" i="10"/>
  <c r="AY9585" i="10"/>
  <c r="AY9584" i="10"/>
  <c r="AY9583" i="10"/>
  <c r="AY9582" i="10"/>
  <c r="AY9581" i="10"/>
  <c r="AY9580" i="10"/>
  <c r="AY9579" i="10"/>
  <c r="AY9578" i="10"/>
  <c r="AY9577" i="10"/>
  <c r="AY9576" i="10"/>
  <c r="AY9575" i="10"/>
  <c r="AY9574" i="10"/>
  <c r="AY9573" i="10"/>
  <c r="AY9572" i="10"/>
  <c r="AY9571" i="10"/>
  <c r="AY9570" i="10"/>
  <c r="AY9569" i="10"/>
  <c r="AY9568" i="10"/>
  <c r="AY9567" i="10"/>
  <c r="AY9566" i="10"/>
  <c r="AY9565" i="10"/>
  <c r="AY9564" i="10"/>
  <c r="AY9563" i="10"/>
  <c r="AY9562" i="10"/>
  <c r="AY9561" i="10"/>
  <c r="AY9560" i="10"/>
  <c r="AY9559" i="10"/>
  <c r="AY9558" i="10"/>
  <c r="AY9557" i="10"/>
  <c r="AY9556" i="10"/>
  <c r="AY9555" i="10"/>
  <c r="AY9554" i="10"/>
  <c r="AY9553" i="10"/>
  <c r="AY9552" i="10"/>
  <c r="AY9551" i="10"/>
  <c r="AY9550" i="10"/>
  <c r="AY9549" i="10"/>
  <c r="AY9548" i="10"/>
  <c r="AY9547" i="10"/>
  <c r="AY9546" i="10"/>
  <c r="AY9545" i="10"/>
  <c r="AY9544" i="10"/>
  <c r="AY9543" i="10"/>
  <c r="AY9542" i="10"/>
  <c r="AY9541" i="10"/>
  <c r="AY9540" i="10"/>
  <c r="AY9539" i="10"/>
  <c r="AY9538" i="10"/>
  <c r="AY9537" i="10"/>
  <c r="AY9536" i="10"/>
  <c r="AY9535" i="10"/>
  <c r="AY9534" i="10"/>
  <c r="AY9533" i="10"/>
  <c r="AY9532" i="10"/>
  <c r="AY9531" i="10"/>
  <c r="AY9530" i="10"/>
  <c r="AY9529" i="10"/>
  <c r="AY9528" i="10"/>
  <c r="AY9527" i="10"/>
  <c r="AY9526" i="10"/>
  <c r="AY9525" i="10"/>
  <c r="AY9524" i="10"/>
  <c r="AY9523" i="10"/>
  <c r="AY9522" i="10"/>
  <c r="AY9521" i="10"/>
  <c r="AY9520" i="10"/>
  <c r="AY9519" i="10"/>
  <c r="AY9518" i="10"/>
  <c r="AY9517" i="10"/>
  <c r="AY9516" i="10"/>
  <c r="AY9515" i="10"/>
  <c r="AY9514" i="10"/>
  <c r="AY9513" i="10"/>
  <c r="AY9512" i="10"/>
  <c r="AY9511" i="10"/>
  <c r="AY9510" i="10"/>
  <c r="AY9509" i="10"/>
  <c r="AY9508" i="10"/>
  <c r="AY9507" i="10"/>
  <c r="AY9506" i="10"/>
  <c r="AY9505" i="10"/>
  <c r="AY9504" i="10"/>
  <c r="AY9503" i="10"/>
  <c r="AY9502" i="10"/>
  <c r="AY9501" i="10"/>
  <c r="AY9500" i="10"/>
  <c r="AY9499" i="10"/>
  <c r="AY9498" i="10"/>
  <c r="AY9497" i="10"/>
  <c r="AY9496" i="10"/>
  <c r="AY9495" i="10"/>
  <c r="AY9494" i="10"/>
  <c r="AY9493" i="10"/>
  <c r="AY9492" i="10"/>
  <c r="AY9491" i="10"/>
  <c r="AY9490" i="10"/>
  <c r="AY9489" i="10"/>
  <c r="AY9488" i="10"/>
  <c r="AY9487" i="10"/>
  <c r="AY9486" i="10"/>
  <c r="AY9485" i="10"/>
  <c r="AY9484" i="10"/>
  <c r="AY9483" i="10"/>
  <c r="AY9482" i="10"/>
  <c r="AY9481" i="10"/>
  <c r="AY9480" i="10"/>
  <c r="AY9479" i="10"/>
  <c r="AY9478" i="10"/>
  <c r="AY9477" i="10"/>
  <c r="AY9476" i="10"/>
  <c r="AY9475" i="10"/>
  <c r="AY9474" i="10"/>
  <c r="AY9473" i="10"/>
  <c r="AY9472" i="10"/>
  <c r="AY9471" i="10"/>
  <c r="AY9470" i="10"/>
  <c r="AY9469" i="10"/>
  <c r="AY9468" i="10"/>
  <c r="AY9467" i="10"/>
  <c r="AY9466" i="10"/>
  <c r="AY9465" i="10"/>
  <c r="AY9464" i="10"/>
  <c r="AY9463" i="10"/>
  <c r="AY9462" i="10"/>
  <c r="AY9461" i="10"/>
  <c r="AY9460" i="10"/>
  <c r="AY9459" i="10"/>
  <c r="AY9458" i="10"/>
  <c r="AY9457" i="10"/>
  <c r="AY9456" i="10"/>
  <c r="AY9455" i="10"/>
  <c r="AY9454" i="10"/>
  <c r="AY9453" i="10"/>
  <c r="AY9452" i="10"/>
  <c r="AY9451" i="10"/>
  <c r="AY9450" i="10"/>
  <c r="AY9449" i="10"/>
  <c r="AY9448" i="10"/>
  <c r="AY9447" i="10"/>
  <c r="AY9446" i="10"/>
  <c r="AY9445" i="10"/>
  <c r="AY9444" i="10"/>
  <c r="AY9443" i="10"/>
  <c r="AY9442" i="10"/>
  <c r="AY9441" i="10"/>
  <c r="AY9440" i="10"/>
  <c r="AY9439" i="10"/>
  <c r="AY9438" i="10"/>
  <c r="AY9437" i="10"/>
  <c r="AY9436" i="10"/>
  <c r="AY9435" i="10"/>
  <c r="AY9434" i="10"/>
  <c r="AY9433" i="10"/>
  <c r="AY9432" i="10"/>
  <c r="AY9431" i="10"/>
  <c r="AY9430" i="10"/>
  <c r="AY9429" i="10"/>
  <c r="AY9428" i="10"/>
  <c r="AY9427" i="10"/>
  <c r="AY9426" i="10"/>
  <c r="AY9425" i="10"/>
  <c r="AY9424" i="10"/>
  <c r="AY9423" i="10"/>
  <c r="AY9422" i="10"/>
  <c r="AY9421" i="10"/>
  <c r="AY9420" i="10"/>
  <c r="AY9419" i="10"/>
  <c r="AY9418" i="10"/>
  <c r="AY9417" i="10"/>
  <c r="AY9416" i="10"/>
  <c r="AY9415" i="10"/>
  <c r="AY9414" i="10"/>
  <c r="AY9413" i="10"/>
  <c r="AY9412" i="10"/>
  <c r="AY9411" i="10"/>
  <c r="AY9410" i="10"/>
  <c r="AY9409" i="10"/>
  <c r="AY9408" i="10"/>
  <c r="AY9407" i="10"/>
  <c r="AY9406" i="10"/>
  <c r="AY9405" i="10"/>
  <c r="AY9404" i="10"/>
  <c r="AY9403" i="10"/>
  <c r="AY9402" i="10"/>
  <c r="AY9401" i="10"/>
  <c r="AY9400" i="10"/>
  <c r="AY9399" i="10"/>
  <c r="AY9398" i="10"/>
  <c r="AY9397" i="10"/>
  <c r="AY9396" i="10"/>
  <c r="AY9395" i="10"/>
  <c r="AY9394" i="10"/>
  <c r="AY9393" i="10"/>
  <c r="AY9392" i="10"/>
  <c r="AY9391" i="10"/>
  <c r="AY9390" i="10"/>
  <c r="AY9389" i="10"/>
  <c r="AY9388" i="10"/>
  <c r="AY9387" i="10"/>
  <c r="AY9386" i="10"/>
  <c r="AY9385" i="10"/>
  <c r="AY9384" i="10"/>
  <c r="AY9383" i="10"/>
  <c r="AY9382" i="10"/>
  <c r="AY9381" i="10"/>
  <c r="AY9380" i="10"/>
  <c r="AY9379" i="10"/>
  <c r="AY9378" i="10"/>
  <c r="AY9377" i="10"/>
  <c r="AY9376" i="10"/>
  <c r="AY9375" i="10"/>
  <c r="AY9374" i="10"/>
  <c r="AY9373" i="10"/>
  <c r="AY9372" i="10"/>
  <c r="AY9371" i="10"/>
  <c r="AY9370" i="10"/>
  <c r="AY9369" i="10"/>
  <c r="AY9368" i="10"/>
  <c r="AY9367" i="10"/>
  <c r="AY9366" i="10"/>
  <c r="AY9365" i="10"/>
  <c r="AY9364" i="10"/>
  <c r="AY9363" i="10"/>
  <c r="AY9362" i="10"/>
  <c r="AY9361" i="10"/>
  <c r="AY9360" i="10"/>
  <c r="AY9359" i="10"/>
  <c r="AY9358" i="10"/>
  <c r="AY9357" i="10"/>
  <c r="AY9356" i="10"/>
  <c r="AY9355" i="10"/>
  <c r="AY9354" i="10"/>
  <c r="AY9353" i="10"/>
  <c r="AY9352" i="10"/>
  <c r="AY9351" i="10"/>
  <c r="AY9350" i="10"/>
  <c r="AY9349" i="10"/>
  <c r="AY9348" i="10"/>
  <c r="AY9347" i="10"/>
  <c r="AY9346" i="10"/>
  <c r="AY9345" i="10"/>
  <c r="AY9344" i="10"/>
  <c r="AY9343" i="10"/>
  <c r="AY9342" i="10"/>
  <c r="AY9341" i="10"/>
  <c r="AY9340" i="10"/>
  <c r="AY9339" i="10"/>
  <c r="AY9338" i="10"/>
  <c r="AY9337" i="10"/>
  <c r="AY9336" i="10"/>
  <c r="AY9335" i="10"/>
  <c r="AY9334" i="10"/>
  <c r="AY9333" i="10"/>
  <c r="AY9332" i="10"/>
  <c r="AY9331" i="10"/>
  <c r="AY9330" i="10"/>
  <c r="AY9329" i="10"/>
  <c r="AY9328" i="10"/>
  <c r="AY9327" i="10"/>
  <c r="AY9326" i="10"/>
  <c r="AY9325" i="10"/>
  <c r="AY9324" i="10"/>
  <c r="AY9323" i="10"/>
  <c r="AY9322" i="10"/>
  <c r="AY9321" i="10"/>
  <c r="AY9320" i="10"/>
  <c r="AY9319" i="10"/>
  <c r="AY9318" i="10"/>
  <c r="AY9317" i="10"/>
  <c r="AY9316" i="10"/>
  <c r="AY9315" i="10"/>
  <c r="AY9314" i="10"/>
  <c r="AY9313" i="10"/>
  <c r="AY9312" i="10"/>
  <c r="AY9311" i="10"/>
  <c r="AY9310" i="10"/>
  <c r="AY9309" i="10"/>
  <c r="AY9308" i="10"/>
  <c r="AY9307" i="10"/>
  <c r="AY9306" i="10"/>
  <c r="AY9305" i="10"/>
  <c r="AY9304" i="10"/>
  <c r="AY9303" i="10"/>
  <c r="AY9302" i="10"/>
  <c r="AY9301" i="10"/>
  <c r="AY9300" i="10"/>
  <c r="AY9299" i="10"/>
  <c r="AY9298" i="10"/>
  <c r="AY9297" i="10"/>
  <c r="AY9296" i="10"/>
  <c r="AY9295" i="10"/>
  <c r="AY9294" i="10"/>
  <c r="AY9293" i="10"/>
  <c r="AY9292" i="10"/>
  <c r="AY9291" i="10"/>
  <c r="AY9290" i="10"/>
  <c r="AY9289" i="10"/>
  <c r="AY9288" i="10"/>
  <c r="AY9287" i="10"/>
  <c r="AY9286" i="10"/>
  <c r="AY9285" i="10"/>
  <c r="AY9284" i="10"/>
  <c r="AY9283" i="10"/>
  <c r="AY9282" i="10"/>
  <c r="AY9281" i="10"/>
  <c r="AY9280" i="10"/>
  <c r="AY9279" i="10"/>
  <c r="AY9278" i="10"/>
  <c r="AY9277" i="10"/>
  <c r="AY9276" i="10"/>
  <c r="AY9275" i="10"/>
  <c r="AY9274" i="10"/>
  <c r="AY9273" i="10"/>
  <c r="AY9272" i="10"/>
  <c r="AY9271" i="10"/>
  <c r="AY9270" i="10"/>
  <c r="AY9269" i="10"/>
  <c r="AY9268" i="10"/>
  <c r="AY9267" i="10"/>
  <c r="AY9266" i="10"/>
  <c r="AY9265" i="10"/>
  <c r="AY9264" i="10"/>
  <c r="AY9263" i="10"/>
  <c r="AY9262" i="10"/>
  <c r="AY9261" i="10"/>
  <c r="AY9260" i="10"/>
  <c r="AY9259" i="10"/>
  <c r="AY9258" i="10"/>
  <c r="AY9257" i="10"/>
  <c r="AY9256" i="10"/>
  <c r="AY9255" i="10"/>
  <c r="AY9254" i="10"/>
  <c r="AY9253" i="10"/>
  <c r="AY9252" i="10"/>
  <c r="AY9251" i="10"/>
  <c r="AY9250" i="10"/>
  <c r="AY9249" i="10"/>
  <c r="AY9248" i="10"/>
  <c r="AY9247" i="10"/>
  <c r="AY9246" i="10"/>
  <c r="AY9245" i="10"/>
  <c r="AY9244" i="10"/>
  <c r="AY9243" i="10"/>
  <c r="AY9242" i="10"/>
  <c r="AY9241" i="10"/>
  <c r="AY9240" i="10"/>
  <c r="AY9239" i="10"/>
  <c r="AY9238" i="10"/>
  <c r="AY9237" i="10"/>
  <c r="AY9236" i="10"/>
  <c r="AY9235" i="10"/>
  <c r="AY9234" i="10"/>
  <c r="AY9233" i="10"/>
  <c r="AY9232" i="10"/>
  <c r="AY9231" i="10"/>
  <c r="AY9230" i="10"/>
  <c r="AY9229" i="10"/>
  <c r="AY9228" i="10"/>
  <c r="AY9227" i="10"/>
  <c r="AY9226" i="10"/>
  <c r="AY9225" i="10"/>
  <c r="AY9224" i="10"/>
  <c r="AY9223" i="10"/>
  <c r="AY9222" i="10"/>
  <c r="AY9221" i="10"/>
  <c r="AY9220" i="10"/>
  <c r="AY9219" i="10"/>
  <c r="AY9218" i="10"/>
  <c r="AY9217" i="10"/>
  <c r="AY9216" i="10"/>
  <c r="AY9215" i="10"/>
  <c r="AY9214" i="10"/>
  <c r="AY9213" i="10"/>
  <c r="AY9212" i="10"/>
  <c r="AY9211" i="10"/>
  <c r="AY9210" i="10"/>
  <c r="AY9209" i="10"/>
  <c r="AY9208" i="10"/>
  <c r="AY9207" i="10"/>
  <c r="AY9206" i="10"/>
  <c r="AY9205" i="10"/>
  <c r="AY9204" i="10"/>
  <c r="AY9203" i="10"/>
  <c r="AY9202" i="10"/>
  <c r="AY9201" i="10"/>
  <c r="AY9200" i="10"/>
  <c r="AY9199" i="10"/>
  <c r="AY9198" i="10"/>
  <c r="AY9197" i="10"/>
  <c r="AY9196" i="10"/>
  <c r="AY9195" i="10"/>
  <c r="AY9194" i="10"/>
  <c r="AY9193" i="10"/>
  <c r="AY9192" i="10"/>
  <c r="AY9191" i="10"/>
  <c r="AY9190" i="10"/>
  <c r="AY9189" i="10"/>
  <c r="AY9188" i="10"/>
  <c r="AY9187" i="10"/>
  <c r="AY9186" i="10"/>
  <c r="AY9185" i="10"/>
  <c r="AY9184" i="10"/>
  <c r="AY9183" i="10"/>
  <c r="AY9182" i="10"/>
  <c r="AY9181" i="10"/>
  <c r="AY9180" i="10"/>
  <c r="AY9179" i="10"/>
  <c r="AY9178" i="10"/>
  <c r="AY9177" i="10"/>
  <c r="AY9176" i="10"/>
  <c r="AY9175" i="10"/>
  <c r="AY9174" i="10"/>
  <c r="AY9173" i="10"/>
  <c r="AY9172" i="10"/>
  <c r="AY9171" i="10"/>
  <c r="AY9170" i="10"/>
  <c r="AY9169" i="10"/>
  <c r="AY9168" i="10"/>
  <c r="AY9167" i="10"/>
  <c r="AY9166" i="10"/>
  <c r="AY9165" i="10"/>
  <c r="AY9164" i="10"/>
  <c r="AY9163" i="10"/>
  <c r="AY9162" i="10"/>
  <c r="AY9161" i="10"/>
  <c r="AY9160" i="10"/>
  <c r="AY9159" i="10"/>
  <c r="AY9158" i="10"/>
  <c r="AY9157" i="10"/>
  <c r="AY9156" i="10"/>
  <c r="AY9155" i="10"/>
  <c r="AY9154" i="10"/>
  <c r="AY9153" i="10"/>
  <c r="AY9152" i="10"/>
  <c r="AY9151" i="10"/>
  <c r="AY9150" i="10"/>
  <c r="AY9149" i="10"/>
  <c r="AY9148" i="10"/>
  <c r="AY9147" i="10"/>
  <c r="AY9146" i="10"/>
  <c r="AY9145" i="10"/>
  <c r="AY9144" i="10"/>
  <c r="AY9143" i="10"/>
  <c r="AY9142" i="10"/>
  <c r="AY9141" i="10"/>
  <c r="AY9140" i="10"/>
  <c r="AY9139" i="10"/>
  <c r="AY9138" i="10"/>
  <c r="AY9137" i="10"/>
  <c r="AY9136" i="10"/>
  <c r="AY9135" i="10"/>
  <c r="AY9134" i="10"/>
  <c r="AY9133" i="10"/>
  <c r="AY9132" i="10"/>
  <c r="AY9131" i="10"/>
  <c r="AY9130" i="10"/>
  <c r="AY9129" i="10"/>
  <c r="AY9128" i="10"/>
  <c r="AY9127" i="10"/>
  <c r="AY9126" i="10"/>
  <c r="AY9125" i="10"/>
  <c r="AY9124" i="10"/>
  <c r="AY9123" i="10"/>
  <c r="AY9122" i="10"/>
  <c r="AY9121" i="10"/>
  <c r="AY9120" i="10"/>
  <c r="AY9119" i="10"/>
  <c r="AY9118" i="10"/>
  <c r="AY9117" i="10"/>
  <c r="AY9116" i="10"/>
  <c r="AY9115" i="10"/>
  <c r="AY9114" i="10"/>
  <c r="AY9113" i="10"/>
  <c r="AY9112" i="10"/>
  <c r="AY9111" i="10"/>
  <c r="AY9110" i="10"/>
  <c r="AY9109" i="10"/>
  <c r="AY9108" i="10"/>
  <c r="AY9107" i="10"/>
  <c r="AY9106" i="10"/>
  <c r="AY9105" i="10"/>
  <c r="AY9104" i="10"/>
  <c r="AY9103" i="10"/>
  <c r="AY9102" i="10"/>
  <c r="AY9101" i="10"/>
  <c r="AY9100" i="10"/>
  <c r="AY9099" i="10"/>
  <c r="AY9098" i="10"/>
  <c r="AY9097" i="10"/>
  <c r="AY9096" i="10"/>
  <c r="AY9095" i="10"/>
  <c r="AY9094" i="10"/>
  <c r="AY9093" i="10"/>
  <c r="AY9092" i="10"/>
  <c r="AY9091" i="10"/>
  <c r="AY9090" i="10"/>
  <c r="AY9089" i="10"/>
  <c r="AY9088" i="10"/>
  <c r="AY9087" i="10"/>
  <c r="AY9086" i="10"/>
  <c r="AY9085" i="10"/>
  <c r="AY9084" i="10"/>
  <c r="AY9083" i="10"/>
  <c r="AY9082" i="10"/>
  <c r="AY9081" i="10"/>
  <c r="AY9080" i="10"/>
  <c r="AY9079" i="10"/>
  <c r="AY9078" i="10"/>
  <c r="AY9077" i="10"/>
  <c r="AY9076" i="10"/>
  <c r="AY9075" i="10"/>
  <c r="AY9074" i="10"/>
  <c r="AY9073" i="10"/>
  <c r="AY9072" i="10"/>
  <c r="AY9071" i="10"/>
  <c r="AY9070" i="10"/>
  <c r="AY9069" i="10"/>
  <c r="AY9068" i="10"/>
  <c r="AY9067" i="10"/>
  <c r="AY9066" i="10"/>
  <c r="AY9065" i="10"/>
  <c r="AY9064" i="10"/>
  <c r="AY9063" i="10"/>
  <c r="AY9062" i="10"/>
  <c r="AY9061" i="10"/>
  <c r="AY9060" i="10"/>
  <c r="AY9059" i="10"/>
  <c r="AY9058" i="10"/>
  <c r="AY9057" i="10"/>
  <c r="AY9056" i="10"/>
  <c r="AY9055" i="10"/>
  <c r="AY9054" i="10"/>
  <c r="AY9053" i="10"/>
  <c r="AY9052" i="10"/>
  <c r="AY9051" i="10"/>
  <c r="AY9050" i="10"/>
  <c r="AY9049" i="10"/>
  <c r="AY9048" i="10"/>
  <c r="AY9047" i="10"/>
  <c r="AY9046" i="10"/>
  <c r="AY9045" i="10"/>
  <c r="AY9044" i="10"/>
  <c r="AY9043" i="10"/>
  <c r="AY9042" i="10"/>
  <c r="AY9041" i="10"/>
  <c r="AY9040" i="10"/>
  <c r="AY9039" i="10"/>
  <c r="AY9038" i="10"/>
  <c r="AY9037" i="10"/>
  <c r="AY9036" i="10"/>
  <c r="AY9035" i="10"/>
  <c r="AY9034" i="10"/>
  <c r="AY9033" i="10"/>
  <c r="AY9032" i="10"/>
  <c r="AY9031" i="10"/>
  <c r="AY9030" i="10"/>
  <c r="AY9029" i="10"/>
  <c r="AY9028" i="10"/>
  <c r="AY9027" i="10"/>
  <c r="AY9026" i="10"/>
  <c r="AY9025" i="10"/>
  <c r="AY9024" i="10"/>
  <c r="AY9023" i="10"/>
  <c r="AY9022" i="10"/>
  <c r="AY9021" i="10"/>
  <c r="AY9020" i="10"/>
  <c r="AY9019" i="10"/>
  <c r="AY9018" i="10"/>
  <c r="AY9017" i="10"/>
  <c r="AY9016" i="10"/>
  <c r="AY9015" i="10"/>
  <c r="AY9014" i="10"/>
  <c r="AY9013" i="10"/>
  <c r="AY9012" i="10"/>
  <c r="AY9011" i="10"/>
  <c r="AY9010" i="10"/>
  <c r="AY9009" i="10"/>
  <c r="AY9008" i="10"/>
  <c r="AY9007" i="10"/>
  <c r="AY9006" i="10"/>
  <c r="AY9005" i="10"/>
  <c r="AY9004" i="10"/>
  <c r="AY9003" i="10"/>
  <c r="AY9002" i="10"/>
  <c r="AY9001" i="10"/>
  <c r="AY9000" i="10"/>
  <c r="AY8999" i="10"/>
  <c r="AY8998" i="10"/>
  <c r="AY8997" i="10"/>
  <c r="AY8996" i="10"/>
  <c r="AY8995" i="10"/>
  <c r="AY8994" i="10"/>
  <c r="AY8993" i="10"/>
  <c r="AY8992" i="10"/>
  <c r="AY8991" i="10"/>
  <c r="AY8990" i="10"/>
  <c r="AY8989" i="10"/>
  <c r="AY8988" i="10"/>
  <c r="AY8987" i="10"/>
  <c r="AY8986" i="10"/>
  <c r="AY8985" i="10"/>
  <c r="AY8984" i="10"/>
  <c r="AY8983" i="10"/>
  <c r="AY8982" i="10"/>
  <c r="AY8981" i="10"/>
  <c r="AY8980" i="10"/>
  <c r="AY8979" i="10"/>
  <c r="AY8978" i="10"/>
  <c r="AY8977" i="10"/>
  <c r="AY8976" i="10"/>
  <c r="AY8975" i="10"/>
  <c r="AY8974" i="10"/>
  <c r="AY8973" i="10"/>
  <c r="AY8972" i="10"/>
  <c r="AY8971" i="10"/>
  <c r="AY8970" i="10"/>
  <c r="AY8969" i="10"/>
  <c r="AY8968" i="10"/>
  <c r="AY8967" i="10"/>
  <c r="AY8966" i="10"/>
  <c r="AY8965" i="10"/>
  <c r="AY8964" i="10"/>
  <c r="AY8963" i="10"/>
  <c r="AY8962" i="10"/>
  <c r="AY8961" i="10"/>
  <c r="AY8960" i="10"/>
  <c r="AY8959" i="10"/>
  <c r="AY8958" i="10"/>
  <c r="AY8957" i="10"/>
  <c r="AY8956" i="10"/>
  <c r="AY8955" i="10"/>
  <c r="AY8954" i="10"/>
  <c r="AY8953" i="10"/>
  <c r="AY8952" i="10"/>
  <c r="AY8951" i="10"/>
  <c r="AY8950" i="10"/>
  <c r="AY8949" i="10"/>
  <c r="AY8948" i="10"/>
  <c r="AY8947" i="10"/>
  <c r="AY8946" i="10"/>
  <c r="AY8945" i="10"/>
  <c r="AY8944" i="10"/>
  <c r="AY8943" i="10"/>
  <c r="AY8942" i="10"/>
  <c r="AY8941" i="10"/>
  <c r="AY8940" i="10"/>
  <c r="AY8939" i="10"/>
  <c r="AY8938" i="10"/>
  <c r="AY8937" i="10"/>
  <c r="AY8936" i="10"/>
  <c r="AY8935" i="10"/>
  <c r="AY8934" i="10"/>
  <c r="AY8933" i="10"/>
  <c r="AY8932" i="10"/>
  <c r="AY8931" i="10"/>
  <c r="AY8930" i="10"/>
  <c r="AY8929" i="10"/>
  <c r="AY8928" i="10"/>
  <c r="AY8927" i="10"/>
  <c r="AY8926" i="10"/>
  <c r="AY8925" i="10"/>
  <c r="AY8924" i="10"/>
  <c r="AY8923" i="10"/>
  <c r="AY8922" i="10"/>
  <c r="AY8921" i="10"/>
  <c r="AY8920" i="10"/>
  <c r="AY8919" i="10"/>
  <c r="AY8918" i="10"/>
  <c r="AY8917" i="10"/>
  <c r="AY8916" i="10"/>
  <c r="AY8915" i="10"/>
  <c r="AY8914" i="10"/>
  <c r="AY8913" i="10"/>
  <c r="AY8912" i="10"/>
  <c r="AY8911" i="10"/>
  <c r="AY8910" i="10"/>
  <c r="AY8909" i="10"/>
  <c r="AY8908" i="10"/>
  <c r="AY8907" i="10"/>
  <c r="AY8906" i="10"/>
  <c r="AY8905" i="10"/>
  <c r="AY8904" i="10"/>
  <c r="AY8903" i="10"/>
  <c r="AY8902" i="10"/>
  <c r="AY8901" i="10"/>
  <c r="AY8900" i="10"/>
  <c r="AY8899" i="10"/>
  <c r="AY8898" i="10"/>
  <c r="AY8897" i="10"/>
  <c r="AY8896" i="10"/>
  <c r="AY8895" i="10"/>
  <c r="AY8894" i="10"/>
  <c r="AY8893" i="10"/>
  <c r="AY8892" i="10"/>
  <c r="AY8891" i="10"/>
  <c r="AY8890" i="10"/>
  <c r="AY8889" i="10"/>
  <c r="AY8888" i="10"/>
  <c r="AY8887" i="10"/>
  <c r="AY8886" i="10"/>
  <c r="AY8885" i="10"/>
  <c r="AY8884" i="10"/>
  <c r="AY8883" i="10"/>
  <c r="AY8882" i="10"/>
  <c r="AY8881" i="10"/>
  <c r="AY8880" i="10"/>
  <c r="AY8879" i="10"/>
  <c r="AY8878" i="10"/>
  <c r="AY8877" i="10"/>
  <c r="AY8876" i="10"/>
  <c r="AY8875" i="10"/>
  <c r="AY8874" i="10"/>
  <c r="AY8873" i="10"/>
  <c r="AY8872" i="10"/>
  <c r="AY8871" i="10"/>
  <c r="AY8870" i="10"/>
  <c r="AY8869" i="10"/>
  <c r="AY8868" i="10"/>
  <c r="AY8867" i="10"/>
  <c r="AY8866" i="10"/>
  <c r="AY8865" i="10"/>
  <c r="AY8864" i="10"/>
  <c r="AY8863" i="10"/>
  <c r="AY8862" i="10"/>
  <c r="AY8861" i="10"/>
  <c r="AY8860" i="10"/>
  <c r="AY8859" i="10"/>
  <c r="AY8858" i="10"/>
  <c r="AY8857" i="10"/>
  <c r="AY8856" i="10"/>
  <c r="AY8855" i="10"/>
  <c r="AY8854" i="10"/>
  <c r="AY8853" i="10"/>
  <c r="AY8852" i="10"/>
  <c r="AY8851" i="10"/>
  <c r="AY8850" i="10"/>
  <c r="AY8849" i="10"/>
  <c r="AY8848" i="10"/>
  <c r="AY8847" i="10"/>
  <c r="AY8846" i="10"/>
  <c r="AY8845" i="10"/>
  <c r="AY8844" i="10"/>
  <c r="AY8843" i="10"/>
  <c r="AY8842" i="10"/>
  <c r="AY8841" i="10"/>
  <c r="AY8840" i="10"/>
  <c r="AY8839" i="10"/>
  <c r="AY8838" i="10"/>
  <c r="AY8837" i="10"/>
  <c r="AY8836" i="10"/>
  <c r="AY8835" i="10"/>
  <c r="AY8834" i="10"/>
  <c r="AY8833" i="10"/>
  <c r="AY8832" i="10"/>
  <c r="AY8831" i="10"/>
  <c r="AY8830" i="10"/>
  <c r="AY8829" i="10"/>
  <c r="AY8828" i="10"/>
  <c r="AY8827" i="10"/>
  <c r="AY8826" i="10"/>
  <c r="AY8825" i="10"/>
  <c r="AY8824" i="10"/>
  <c r="AY8823" i="10"/>
  <c r="AY8822" i="10"/>
  <c r="AY8821" i="10"/>
  <c r="AY8820" i="10"/>
  <c r="AY8819" i="10"/>
  <c r="AY8818" i="10"/>
  <c r="AY8817" i="10"/>
  <c r="AY8816" i="10"/>
  <c r="AY8815" i="10"/>
  <c r="AY8814" i="10"/>
  <c r="AY8813" i="10"/>
  <c r="AY8812" i="10"/>
  <c r="AY8811" i="10"/>
  <c r="AY8810" i="10"/>
  <c r="AY8809" i="10"/>
  <c r="AY8808" i="10"/>
  <c r="AY8807" i="10"/>
  <c r="AY8806" i="10"/>
  <c r="AY8805" i="10"/>
  <c r="AY8804" i="10"/>
  <c r="AY8803" i="10"/>
  <c r="AY8802" i="10"/>
  <c r="AY8801" i="10"/>
  <c r="AY8800" i="10"/>
  <c r="AY8799" i="10"/>
  <c r="AY8798" i="10"/>
  <c r="AY8797" i="10"/>
  <c r="AY8796" i="10"/>
  <c r="AY8795" i="10"/>
  <c r="AY8794" i="10"/>
  <c r="AY8793" i="10"/>
  <c r="AY8792" i="10"/>
  <c r="AY8791" i="10"/>
  <c r="AY8790" i="10"/>
  <c r="AY8789" i="10"/>
  <c r="AY8788" i="10"/>
  <c r="AY8787" i="10"/>
  <c r="AY8786" i="10"/>
  <c r="AY8785" i="10"/>
  <c r="AY8784" i="10"/>
  <c r="AY8783" i="10"/>
  <c r="AY8782" i="10"/>
  <c r="AY8781" i="10"/>
  <c r="AY8780" i="10"/>
  <c r="AY8779" i="10"/>
  <c r="AY8778" i="10"/>
  <c r="AY8777" i="10"/>
  <c r="AY8776" i="10"/>
  <c r="AY8775" i="10"/>
  <c r="AY8774" i="10"/>
  <c r="AY8773" i="10"/>
  <c r="AY8772" i="10"/>
  <c r="AY8771" i="10"/>
  <c r="AY8770" i="10"/>
  <c r="AY8769" i="10"/>
  <c r="AY8768" i="10"/>
  <c r="AY8767" i="10"/>
  <c r="AY8766" i="10"/>
  <c r="AY8765" i="10"/>
  <c r="AY8764" i="10"/>
  <c r="AY8763" i="10"/>
  <c r="AY8762" i="10"/>
  <c r="AY8761" i="10"/>
  <c r="AY8760" i="10"/>
  <c r="AY8759" i="10"/>
  <c r="AY8758" i="10"/>
  <c r="AY8757" i="10"/>
  <c r="AY8756" i="10"/>
  <c r="AY8755" i="10"/>
  <c r="AY8754" i="10"/>
  <c r="AY8753" i="10"/>
  <c r="AY8752" i="10"/>
  <c r="AY8751" i="10"/>
  <c r="AY8750" i="10"/>
  <c r="AY8749" i="10"/>
  <c r="AY8748" i="10"/>
  <c r="AY8747" i="10"/>
  <c r="AY8746" i="10"/>
  <c r="AY8745" i="10"/>
  <c r="AY8744" i="10"/>
  <c r="AY8743" i="10"/>
  <c r="AY8742" i="10"/>
  <c r="AY8741" i="10"/>
  <c r="AY8740" i="10"/>
  <c r="AY8739" i="10"/>
  <c r="AY8738" i="10"/>
  <c r="AY8737" i="10"/>
  <c r="AY8736" i="10"/>
  <c r="AY8735" i="10"/>
  <c r="AY8734" i="10"/>
  <c r="AY8733" i="10"/>
  <c r="AY8732" i="10"/>
  <c r="AY8731" i="10"/>
  <c r="AY8730" i="10"/>
  <c r="AY8729" i="10"/>
  <c r="AY8728" i="10"/>
  <c r="AY8727" i="10"/>
  <c r="AY8726" i="10"/>
  <c r="AY8725" i="10"/>
  <c r="AY8724" i="10"/>
  <c r="AY8723" i="10"/>
  <c r="AY8722" i="10"/>
  <c r="AY8721" i="10"/>
  <c r="AY8720" i="10"/>
  <c r="AY8719" i="10"/>
  <c r="AY8718" i="10"/>
  <c r="AY8717" i="10"/>
  <c r="AY8716" i="10"/>
  <c r="AY8715" i="10"/>
  <c r="AY8714" i="10"/>
  <c r="AY8713" i="10"/>
  <c r="AY8712" i="10"/>
  <c r="AY8711" i="10"/>
  <c r="AY8710" i="10"/>
  <c r="AY8709" i="10"/>
  <c r="AY8708" i="10"/>
  <c r="AY8707" i="10"/>
  <c r="AY8706" i="10"/>
  <c r="AY8705" i="10"/>
  <c r="AY8704" i="10"/>
  <c r="AY8703" i="10"/>
  <c r="AY8702" i="10"/>
  <c r="AY8701" i="10"/>
  <c r="AY8700" i="10"/>
  <c r="AY8699" i="10"/>
  <c r="AY8698" i="10"/>
  <c r="AY8697" i="10"/>
  <c r="AY8696" i="10"/>
  <c r="AY8695" i="10"/>
  <c r="AY8694" i="10"/>
  <c r="AY8693" i="10"/>
  <c r="AY8692" i="10"/>
  <c r="AY8691" i="10"/>
  <c r="AY8690" i="10"/>
  <c r="AY8689" i="10"/>
  <c r="AY8688" i="10"/>
  <c r="AY8687" i="10"/>
  <c r="AY8686" i="10"/>
  <c r="AY8685" i="10"/>
  <c r="AY8684" i="10"/>
  <c r="AY8683" i="10"/>
  <c r="AY8682" i="10"/>
  <c r="AY8681" i="10"/>
  <c r="AY8680" i="10"/>
  <c r="AY8679" i="10"/>
  <c r="AY8678" i="10"/>
  <c r="AY8677" i="10"/>
  <c r="AY8676" i="10"/>
  <c r="AY8675" i="10"/>
  <c r="AY8674" i="10"/>
  <c r="AY8673" i="10"/>
  <c r="AY8672" i="10"/>
  <c r="AY8671" i="10"/>
  <c r="AY8670" i="10"/>
  <c r="AY8669" i="10"/>
  <c r="AY8668" i="10"/>
  <c r="AY8667" i="10"/>
  <c r="AY8666" i="10"/>
  <c r="AY8665" i="10"/>
  <c r="AY8664" i="10"/>
  <c r="AY8663" i="10"/>
  <c r="AY8662" i="10"/>
  <c r="AY8661" i="10"/>
  <c r="AY8660" i="10"/>
  <c r="AY8659" i="10"/>
  <c r="AY8658" i="10"/>
  <c r="AY8657" i="10"/>
  <c r="AY8656" i="10"/>
  <c r="AY8655" i="10"/>
  <c r="AY8654" i="10"/>
  <c r="AY8653" i="10"/>
  <c r="AY8652" i="10"/>
  <c r="AY8651" i="10"/>
  <c r="AY8650" i="10"/>
  <c r="AY8649" i="10"/>
  <c r="AY8648" i="10"/>
  <c r="AY8647" i="10"/>
  <c r="AY8646" i="10"/>
  <c r="AY8645" i="10"/>
  <c r="AY8644" i="10"/>
  <c r="AY8643" i="10"/>
  <c r="AY8642" i="10"/>
  <c r="AY8641" i="10"/>
  <c r="AY8640" i="10"/>
  <c r="AY8639" i="10"/>
  <c r="AY8638" i="10"/>
  <c r="AY8637" i="10"/>
  <c r="AY8636" i="10"/>
  <c r="AY8635" i="10"/>
  <c r="AY8634" i="10"/>
  <c r="AY8633" i="10"/>
  <c r="AY8632" i="10"/>
  <c r="AY8631" i="10"/>
  <c r="AY8630" i="10"/>
  <c r="AY8629" i="10"/>
  <c r="AY8628" i="10"/>
  <c r="AY8627" i="10"/>
  <c r="AY8626" i="10"/>
  <c r="AY8625" i="10"/>
  <c r="AY8624" i="10"/>
  <c r="AY8623" i="10"/>
  <c r="AY8622" i="10"/>
  <c r="AY8621" i="10"/>
  <c r="AY8620" i="10"/>
  <c r="AY8619" i="10"/>
  <c r="AY8618" i="10"/>
  <c r="AY8617" i="10"/>
  <c r="AY8616" i="10"/>
  <c r="AY8615" i="10"/>
  <c r="AY8614" i="10"/>
  <c r="AY8613" i="10"/>
  <c r="AY8612" i="10"/>
  <c r="AY8611" i="10"/>
  <c r="AY8610" i="10"/>
  <c r="AY8609" i="10"/>
  <c r="AY8608" i="10"/>
  <c r="AY8607" i="10"/>
  <c r="AY8606" i="10"/>
  <c r="AY8605" i="10"/>
  <c r="AY8604" i="10"/>
  <c r="AY8603" i="10"/>
  <c r="AY8602" i="10"/>
  <c r="AY8601" i="10"/>
  <c r="AY8600" i="10"/>
  <c r="AY8599" i="10"/>
  <c r="AY8598" i="10"/>
  <c r="AY8597" i="10"/>
  <c r="AY8596" i="10"/>
  <c r="AY8595" i="10"/>
  <c r="AY8594" i="10"/>
  <c r="AY8593" i="10"/>
  <c r="AY8592" i="10"/>
  <c r="AY8591" i="10"/>
  <c r="AY8590" i="10"/>
  <c r="AY8589" i="10"/>
  <c r="AY8588" i="10"/>
  <c r="AY8587" i="10"/>
  <c r="AY8586" i="10"/>
  <c r="AY8585" i="10"/>
  <c r="AY8584" i="10"/>
  <c r="AY8583" i="10"/>
  <c r="AY8582" i="10"/>
  <c r="AY8581" i="10"/>
  <c r="AY8580" i="10"/>
  <c r="AY8579" i="10"/>
  <c r="AY8578" i="10"/>
  <c r="AY8577" i="10"/>
  <c r="AY8576" i="10"/>
  <c r="AY8575" i="10"/>
  <c r="AY8574" i="10"/>
  <c r="AY8573" i="10"/>
  <c r="AY8572" i="10"/>
  <c r="AY8571" i="10"/>
  <c r="AY8570" i="10"/>
  <c r="AY8569" i="10"/>
  <c r="AY8568" i="10"/>
  <c r="AY8567" i="10"/>
  <c r="AY8566" i="10"/>
  <c r="AY8565" i="10"/>
  <c r="AY8564" i="10"/>
  <c r="AY8563" i="10"/>
  <c r="AY8562" i="10"/>
  <c r="AY8561" i="10"/>
  <c r="AY8560" i="10"/>
  <c r="AY8559" i="10"/>
  <c r="AY8558" i="10"/>
  <c r="AY8557" i="10"/>
  <c r="AY8556" i="10"/>
  <c r="AY8555" i="10"/>
  <c r="AY8554" i="10"/>
  <c r="AY8553" i="10"/>
  <c r="AY8552" i="10"/>
  <c r="AY8551" i="10"/>
  <c r="AY8550" i="10"/>
  <c r="AY8549" i="10"/>
  <c r="AY8548" i="10"/>
  <c r="AY8547" i="10"/>
  <c r="AY8546" i="10"/>
  <c r="AY8545" i="10"/>
  <c r="AY8544" i="10"/>
  <c r="AY8543" i="10"/>
  <c r="AY8542" i="10"/>
  <c r="AY8541" i="10"/>
  <c r="AY8540" i="10"/>
  <c r="AY8539" i="10"/>
  <c r="AY8538" i="10"/>
  <c r="AY8537" i="10"/>
  <c r="AY8536" i="10"/>
  <c r="AY8535" i="10"/>
  <c r="AY8534" i="10"/>
  <c r="AY8533" i="10"/>
  <c r="AY8532" i="10"/>
  <c r="AY8531" i="10"/>
  <c r="AY8530" i="10"/>
  <c r="AY8529" i="10"/>
  <c r="AY8528" i="10"/>
  <c r="AY8527" i="10"/>
  <c r="AY8526" i="10"/>
  <c r="AY8525" i="10"/>
  <c r="AY8524" i="10"/>
  <c r="AY8523" i="10"/>
  <c r="AY8522" i="10"/>
  <c r="AY8521" i="10"/>
  <c r="AY8520" i="10"/>
  <c r="AY8519" i="10"/>
  <c r="AY8518" i="10"/>
  <c r="AY8517" i="10"/>
  <c r="AY8516" i="10"/>
  <c r="AY8515" i="10"/>
  <c r="AY8514" i="10"/>
  <c r="AY8513" i="10"/>
  <c r="AY8512" i="10"/>
  <c r="AY8511" i="10"/>
  <c r="AY8510" i="10"/>
  <c r="AY8509" i="10"/>
  <c r="AY8508" i="10"/>
  <c r="AY8507" i="10"/>
  <c r="AY8506" i="10"/>
  <c r="AY8505" i="10"/>
  <c r="AY8504" i="10"/>
  <c r="AY8503" i="10"/>
  <c r="AY8502" i="10"/>
  <c r="AY8501" i="10"/>
  <c r="AY8500" i="10"/>
  <c r="AY8499" i="10"/>
  <c r="AY8498" i="10"/>
  <c r="AY8497" i="10"/>
  <c r="AY8496" i="10"/>
  <c r="AY8495" i="10"/>
  <c r="AY8494" i="10"/>
  <c r="AY8493" i="10"/>
  <c r="AY8492" i="10"/>
  <c r="AY8491" i="10"/>
  <c r="AY8490" i="10"/>
  <c r="AY8489" i="10"/>
  <c r="AY8488" i="10"/>
  <c r="AY8487" i="10"/>
  <c r="AY8486" i="10"/>
  <c r="AY8485" i="10"/>
  <c r="AY8484" i="10"/>
  <c r="AY8483" i="10"/>
  <c r="AY8482" i="10"/>
  <c r="AY8481" i="10"/>
  <c r="AY8480" i="10"/>
  <c r="AY8479" i="10"/>
  <c r="AY8478" i="10"/>
  <c r="AY8477" i="10"/>
  <c r="AY8476" i="10"/>
  <c r="AY8475" i="10"/>
  <c r="AY8474" i="10"/>
  <c r="AY8473" i="10"/>
  <c r="AY8472" i="10"/>
  <c r="AY8471" i="10"/>
  <c r="AY8470" i="10"/>
  <c r="AY8469" i="10"/>
  <c r="AY8468" i="10"/>
  <c r="AY8467" i="10"/>
  <c r="AY8466" i="10"/>
  <c r="AY8465" i="10"/>
  <c r="AY8464" i="10"/>
  <c r="AY8463" i="10"/>
  <c r="AY8462" i="10"/>
  <c r="AY8461" i="10"/>
  <c r="AY8460" i="10"/>
  <c r="AY8459" i="10"/>
  <c r="AY8458" i="10"/>
  <c r="AY8457" i="10"/>
  <c r="AY8456" i="10"/>
  <c r="AY8455" i="10"/>
  <c r="AY8454" i="10"/>
  <c r="AY8453" i="10"/>
  <c r="AY8452" i="10"/>
  <c r="AY8451" i="10"/>
  <c r="AY8450" i="10"/>
  <c r="AY8449" i="10"/>
  <c r="AY8448" i="10"/>
  <c r="AY8447" i="10"/>
  <c r="AY8446" i="10"/>
  <c r="AY8445" i="10"/>
  <c r="AY8444" i="10"/>
  <c r="AY8443" i="10"/>
  <c r="AY8442" i="10"/>
  <c r="AY8441" i="10"/>
  <c r="AY8440" i="10"/>
  <c r="AY8439" i="10"/>
  <c r="AY8438" i="10"/>
  <c r="AY8437" i="10"/>
  <c r="AY8436" i="10"/>
  <c r="AY8435" i="10"/>
  <c r="AY8434" i="10"/>
  <c r="AY8433" i="10"/>
  <c r="AY8432" i="10"/>
  <c r="AY8431" i="10"/>
  <c r="AY8430" i="10"/>
  <c r="AY8429" i="10"/>
  <c r="AY8428" i="10"/>
  <c r="AY8427" i="10"/>
  <c r="AY8426" i="10"/>
  <c r="AY8425" i="10"/>
  <c r="AY8424" i="10"/>
  <c r="AY8423" i="10"/>
  <c r="AY8422" i="10"/>
  <c r="AY8421" i="10"/>
  <c r="AY8420" i="10"/>
  <c r="AY8419" i="10"/>
  <c r="AY8418" i="10"/>
  <c r="AY8417" i="10"/>
  <c r="AY8416" i="10"/>
  <c r="AY8415" i="10"/>
  <c r="AY8414" i="10"/>
  <c r="AY8413" i="10"/>
  <c r="AY8412" i="10"/>
  <c r="AY8411" i="10"/>
  <c r="AY8410" i="10"/>
  <c r="AY8409" i="10"/>
  <c r="AY8408" i="10"/>
  <c r="AY8407" i="10"/>
  <c r="AY8406" i="10"/>
  <c r="AY8405" i="10"/>
  <c r="AY8404" i="10"/>
  <c r="AY8403" i="10"/>
  <c r="AY8402" i="10"/>
  <c r="AY8401" i="10"/>
  <c r="AY8400" i="10"/>
  <c r="AY8399" i="10"/>
  <c r="AY8398" i="10"/>
  <c r="AY8397" i="10"/>
  <c r="AY8396" i="10"/>
  <c r="AY8395" i="10"/>
  <c r="AY8394" i="10"/>
  <c r="AY8393" i="10"/>
  <c r="AY8392" i="10"/>
  <c r="AY8391" i="10"/>
  <c r="AY8390" i="10"/>
  <c r="AY8389" i="10"/>
  <c r="AY8388" i="10"/>
  <c r="AY8387" i="10"/>
  <c r="AY8386" i="10"/>
  <c r="AY8385" i="10"/>
  <c r="AY8384" i="10"/>
  <c r="AY8383" i="10"/>
  <c r="AY8382" i="10"/>
  <c r="AY8381" i="10"/>
  <c r="AY8380" i="10"/>
  <c r="AY8379" i="10"/>
  <c r="AY8378" i="10"/>
  <c r="AY8377" i="10"/>
  <c r="AY8376" i="10"/>
  <c r="AY8375" i="10"/>
  <c r="AY8374" i="10"/>
  <c r="AY8373" i="10"/>
  <c r="AY8372" i="10"/>
  <c r="AY8371" i="10"/>
  <c r="AY8370" i="10"/>
  <c r="AY8369" i="10"/>
  <c r="AY8368" i="10"/>
  <c r="AY8367" i="10"/>
  <c r="AY8366" i="10"/>
  <c r="AY8365" i="10"/>
  <c r="AY8364" i="10"/>
  <c r="AY8363" i="10"/>
  <c r="AY8362" i="10"/>
  <c r="AY8361" i="10"/>
  <c r="AY8360" i="10"/>
  <c r="AY8359" i="10"/>
  <c r="AY8358" i="10"/>
  <c r="AY8357" i="10"/>
  <c r="AY8356" i="10"/>
  <c r="AY8355" i="10"/>
  <c r="AY8354" i="10"/>
  <c r="AY8353" i="10"/>
  <c r="AY8352" i="10"/>
  <c r="AY8351" i="10"/>
  <c r="AY8350" i="10"/>
  <c r="AY8349" i="10"/>
  <c r="AY8348" i="10"/>
  <c r="AY8347" i="10"/>
  <c r="AY8346" i="10"/>
  <c r="AY8345" i="10"/>
  <c r="AY8344" i="10"/>
  <c r="AY8343" i="10"/>
  <c r="AY8342" i="10"/>
  <c r="AY8341" i="10"/>
  <c r="AY8340" i="10"/>
  <c r="AY8339" i="10"/>
  <c r="AY8338" i="10"/>
  <c r="AY8337" i="10"/>
  <c r="AY8336" i="10"/>
  <c r="AY8335" i="10"/>
  <c r="AY8334" i="10"/>
  <c r="AY8333" i="10"/>
  <c r="AY8332" i="10"/>
  <c r="AY8331" i="10"/>
  <c r="AY8330" i="10"/>
  <c r="AY8329" i="10"/>
  <c r="AY8328" i="10"/>
  <c r="AY8327" i="10"/>
  <c r="AY8326" i="10"/>
  <c r="AY8325" i="10"/>
  <c r="AY8324" i="10"/>
  <c r="AY8323" i="10"/>
  <c r="AY8322" i="10"/>
  <c r="AY8321" i="10"/>
  <c r="AY8320" i="10"/>
  <c r="AY8319" i="10"/>
  <c r="AY8318" i="10"/>
  <c r="AY8317" i="10"/>
  <c r="AY8316" i="10"/>
  <c r="AY8315" i="10"/>
  <c r="AY8314" i="10"/>
  <c r="AY8313" i="10"/>
  <c r="AY8312" i="10"/>
  <c r="AY8311" i="10"/>
  <c r="AY8310" i="10"/>
  <c r="AY8309" i="10"/>
  <c r="AY8308" i="10"/>
  <c r="AY8307" i="10"/>
  <c r="AY8306" i="10"/>
  <c r="AY8305" i="10"/>
  <c r="AY8304" i="10"/>
  <c r="AY8303" i="10"/>
  <c r="AY8302" i="10"/>
  <c r="AY8301" i="10"/>
  <c r="AY8300" i="10"/>
  <c r="AY8299" i="10"/>
  <c r="AY8298" i="10"/>
  <c r="AY8297" i="10"/>
  <c r="AY8296" i="10"/>
  <c r="AY8295" i="10"/>
  <c r="AY8294" i="10"/>
  <c r="AY8293" i="10"/>
  <c r="AY8292" i="10"/>
  <c r="AY8291" i="10"/>
  <c r="AY8290" i="10"/>
  <c r="AY8289" i="10"/>
  <c r="AY8288" i="10"/>
  <c r="AY8287" i="10"/>
  <c r="AY8286" i="10"/>
  <c r="AY8285" i="10"/>
  <c r="AY8284" i="10"/>
  <c r="AY8283" i="10"/>
  <c r="AY8282" i="10"/>
  <c r="AY8281" i="10"/>
  <c r="AY8280" i="10"/>
  <c r="AY8279" i="10"/>
  <c r="AY8278" i="10"/>
  <c r="AY8277" i="10"/>
  <c r="AY8276" i="10"/>
  <c r="AY8275" i="10"/>
  <c r="AY8274" i="10"/>
  <c r="AY8273" i="10"/>
  <c r="AY8272" i="10"/>
  <c r="AY8271" i="10"/>
  <c r="AY8270" i="10"/>
  <c r="AY8269" i="10"/>
  <c r="AY8268" i="10"/>
  <c r="AY8267" i="10"/>
  <c r="AY8266" i="10"/>
  <c r="AY8265" i="10"/>
  <c r="AY8264" i="10"/>
  <c r="AY8263" i="10"/>
  <c r="AY8262" i="10"/>
  <c r="AY8261" i="10"/>
  <c r="AY8260" i="10"/>
  <c r="AY8259" i="10"/>
  <c r="AY8258" i="10"/>
  <c r="AY8257" i="10"/>
  <c r="AY8256" i="10"/>
  <c r="AY8255" i="10"/>
  <c r="AY8254" i="10"/>
  <c r="AY8253" i="10"/>
  <c r="AY8252" i="10"/>
  <c r="AY8251" i="10"/>
  <c r="AY8250" i="10"/>
  <c r="AY8249" i="10"/>
  <c r="AY8248" i="10"/>
  <c r="AY8247" i="10"/>
  <c r="AY8246" i="10"/>
  <c r="AY8245" i="10"/>
  <c r="AY8244" i="10"/>
  <c r="AY8243" i="10"/>
  <c r="AY8242" i="10"/>
  <c r="AY8241" i="10"/>
  <c r="AY8240" i="10"/>
  <c r="AY8239" i="10"/>
  <c r="AY8238" i="10"/>
  <c r="AY8237" i="10"/>
  <c r="AY8236" i="10"/>
  <c r="AY8235" i="10"/>
  <c r="AY8234" i="10"/>
  <c r="AY8233" i="10"/>
  <c r="AY8232" i="10"/>
  <c r="AY8231" i="10"/>
  <c r="AY8230" i="10"/>
  <c r="AY8229" i="10"/>
  <c r="AY8228" i="10"/>
  <c r="AY8227" i="10"/>
  <c r="AY8226" i="10"/>
  <c r="AY8225" i="10"/>
  <c r="AY8224" i="10"/>
  <c r="AY8223" i="10"/>
  <c r="AY8222" i="10"/>
  <c r="AY8221" i="10"/>
  <c r="AY8220" i="10"/>
  <c r="AY8219" i="10"/>
  <c r="AY8218" i="10"/>
  <c r="AY8217" i="10"/>
  <c r="AY8216" i="10"/>
  <c r="AY8215" i="10"/>
  <c r="AY8214" i="10"/>
  <c r="AY8213" i="10"/>
  <c r="AY8212" i="10"/>
  <c r="AY8211" i="10"/>
  <c r="AY8210" i="10"/>
  <c r="AY8209" i="10"/>
  <c r="AY8208" i="10"/>
  <c r="AY8207" i="10"/>
  <c r="AY8206" i="10"/>
  <c r="AY8205" i="10"/>
  <c r="AY8204" i="10"/>
  <c r="AY8203" i="10"/>
  <c r="AY8202" i="10"/>
  <c r="AY8201" i="10"/>
  <c r="AY8200" i="10"/>
  <c r="AY8199" i="10"/>
  <c r="AY8198" i="10"/>
  <c r="AY8197" i="10"/>
  <c r="AY8196" i="10"/>
  <c r="AY8195" i="10"/>
  <c r="AY8194" i="10"/>
  <c r="AY8193" i="10"/>
  <c r="AY8192" i="10"/>
  <c r="AY8191" i="10"/>
  <c r="AY8190" i="10"/>
  <c r="AY8189" i="10"/>
  <c r="AY8188" i="10"/>
  <c r="AY8187" i="10"/>
  <c r="AY8186" i="10"/>
  <c r="AY8185" i="10"/>
  <c r="AY8184" i="10"/>
  <c r="AY8183" i="10"/>
  <c r="AY8182" i="10"/>
  <c r="AY8181" i="10"/>
  <c r="AY8180" i="10"/>
  <c r="AY8179" i="10"/>
  <c r="AY8178" i="10"/>
  <c r="AY8177" i="10"/>
  <c r="AY8176" i="10"/>
  <c r="AY8175" i="10"/>
  <c r="AY8174" i="10"/>
  <c r="AY8173" i="10"/>
  <c r="AY8172" i="10"/>
  <c r="AY8171" i="10"/>
  <c r="AY8170" i="10"/>
  <c r="AY8169" i="10"/>
  <c r="AY8168" i="10"/>
  <c r="AY8167" i="10"/>
  <c r="AY8166" i="10"/>
  <c r="AY8165" i="10"/>
  <c r="AY8164" i="10"/>
  <c r="AY8163" i="10"/>
  <c r="AY8162" i="10"/>
  <c r="AY8161" i="10"/>
  <c r="AY8160" i="10"/>
  <c r="AY8159" i="10"/>
  <c r="AY8158" i="10"/>
  <c r="AY8157" i="10"/>
  <c r="AY8156" i="10"/>
  <c r="AY8155" i="10"/>
  <c r="AY8154" i="10"/>
  <c r="AY8153" i="10"/>
  <c r="AY8152" i="10"/>
  <c r="AY8151" i="10"/>
  <c r="AY8150" i="10"/>
  <c r="AY8149" i="10"/>
  <c r="AY8148" i="10"/>
  <c r="AY8147" i="10"/>
  <c r="AY8146" i="10"/>
  <c r="AY8145" i="10"/>
  <c r="AY8144" i="10"/>
  <c r="AY8143" i="10"/>
  <c r="AY8142" i="10"/>
  <c r="AY8141" i="10"/>
  <c r="AY8140" i="10"/>
  <c r="AY8139" i="10"/>
  <c r="AY8138" i="10"/>
  <c r="AY8137" i="10"/>
  <c r="AY8136" i="10"/>
  <c r="AY8135" i="10"/>
  <c r="AY8134" i="10"/>
  <c r="AY8133" i="10"/>
  <c r="AY8132" i="10"/>
  <c r="AY8131" i="10"/>
  <c r="AY8130" i="10"/>
  <c r="AY8129" i="10"/>
  <c r="AY8128" i="10"/>
  <c r="AY8127" i="10"/>
  <c r="AY8126" i="10"/>
  <c r="AY8125" i="10"/>
  <c r="AY8124" i="10"/>
  <c r="AY8123" i="10"/>
  <c r="AY8122" i="10"/>
  <c r="AY8121" i="10"/>
  <c r="AY8120" i="10"/>
  <c r="AY8119" i="10"/>
  <c r="AY8118" i="10"/>
  <c r="AY8117" i="10"/>
  <c r="AY8116" i="10"/>
  <c r="AY8115" i="10"/>
  <c r="AY8114" i="10"/>
  <c r="AY8113" i="10"/>
  <c r="AY8112" i="10"/>
  <c r="AY8111" i="10"/>
  <c r="AY8110" i="10"/>
  <c r="AY8109" i="10"/>
  <c r="AY8108" i="10"/>
  <c r="AY8107" i="10"/>
  <c r="AY8106" i="10"/>
  <c r="AY8105" i="10"/>
  <c r="AY8104" i="10"/>
  <c r="AY8103" i="10"/>
  <c r="AY8102" i="10"/>
  <c r="AY8101" i="10"/>
  <c r="AY8100" i="10"/>
  <c r="AY8099" i="10"/>
  <c r="AY8098" i="10"/>
  <c r="AY8097" i="10"/>
  <c r="AY8096" i="10"/>
  <c r="AY8095" i="10"/>
  <c r="AY8094" i="10"/>
  <c r="AY8093" i="10"/>
  <c r="AY8092" i="10"/>
  <c r="AY8091" i="10"/>
  <c r="AY8090" i="10"/>
  <c r="AY8089" i="10"/>
  <c r="AY8088" i="10"/>
  <c r="AY8087" i="10"/>
  <c r="AY8086" i="10"/>
  <c r="AY8085" i="10"/>
  <c r="AY8084" i="10"/>
  <c r="AY8083" i="10"/>
  <c r="AY8082" i="10"/>
  <c r="AY8081" i="10"/>
  <c r="AY8080" i="10"/>
  <c r="AY8079" i="10"/>
  <c r="AY8078" i="10"/>
  <c r="AY8077" i="10"/>
  <c r="AY8076" i="10"/>
  <c r="AY8075" i="10"/>
  <c r="AY8074" i="10"/>
  <c r="AY8073" i="10"/>
  <c r="AY8072" i="10"/>
  <c r="AY8071" i="10"/>
  <c r="AY8070" i="10"/>
  <c r="AY8069" i="10"/>
  <c r="AY8068" i="10"/>
  <c r="AY8067" i="10"/>
  <c r="AY8066" i="10"/>
  <c r="AY8065" i="10"/>
  <c r="AY8064" i="10"/>
  <c r="AY8063" i="10"/>
  <c r="AY8062" i="10"/>
  <c r="AY8061" i="10"/>
  <c r="AY8060" i="10"/>
  <c r="AY8059" i="10"/>
  <c r="AY8058" i="10"/>
  <c r="AY8057" i="10"/>
  <c r="AY8056" i="10"/>
  <c r="AY8055" i="10"/>
  <c r="AY8054" i="10"/>
  <c r="AY8053" i="10"/>
  <c r="AY8052" i="10"/>
  <c r="AY8051" i="10"/>
  <c r="AY8050" i="10"/>
  <c r="AY8049" i="10"/>
  <c r="AY8048" i="10"/>
  <c r="AY8047" i="10"/>
  <c r="AY8046" i="10"/>
  <c r="AY8045" i="10"/>
  <c r="AY8044" i="10"/>
  <c r="AY8043" i="10"/>
  <c r="AY8042" i="10"/>
  <c r="AY8041" i="10"/>
  <c r="AY8040" i="10"/>
  <c r="AY8039" i="10"/>
  <c r="AY8038" i="10"/>
  <c r="AY8037" i="10"/>
  <c r="AY8036" i="10"/>
  <c r="AY8035" i="10"/>
  <c r="AY8034" i="10"/>
  <c r="AY8033" i="10"/>
  <c r="AY8032" i="10"/>
  <c r="AY8031" i="10"/>
  <c r="AY8030" i="10"/>
  <c r="AY8029" i="10"/>
  <c r="AY8028" i="10"/>
  <c r="AY8027" i="10"/>
  <c r="AY8026" i="10"/>
  <c r="AY8025" i="10"/>
  <c r="AY8024" i="10"/>
  <c r="AY8023" i="10"/>
  <c r="AY8022" i="10"/>
  <c r="AY8021" i="10"/>
  <c r="AY8020" i="10"/>
  <c r="AY8019" i="10"/>
  <c r="AY8018" i="10"/>
  <c r="AY8017" i="10"/>
  <c r="AY8016" i="10"/>
  <c r="AY8015" i="10"/>
  <c r="AY8014" i="10"/>
  <c r="AY8013" i="10"/>
  <c r="AY8012" i="10"/>
  <c r="AY8011" i="10"/>
  <c r="AY8010" i="10"/>
  <c r="AY8009" i="10"/>
  <c r="AY8008" i="10"/>
  <c r="AY8007" i="10"/>
  <c r="AY8006" i="10"/>
  <c r="AY8005" i="10"/>
  <c r="AY8004" i="10"/>
  <c r="AY8003" i="10"/>
  <c r="AY8002" i="10"/>
  <c r="AY8001" i="10"/>
  <c r="AY8000" i="10"/>
  <c r="AY7999" i="10"/>
  <c r="AY7998" i="10"/>
  <c r="AY7997" i="10"/>
  <c r="AY7996" i="10"/>
  <c r="AY7995" i="10"/>
  <c r="AY7994" i="10"/>
  <c r="AY7993" i="10"/>
  <c r="AY7992" i="10"/>
  <c r="AY7991" i="10"/>
  <c r="AY7990" i="10"/>
  <c r="AY7989" i="10"/>
  <c r="AY7988" i="10"/>
  <c r="AY7987" i="10"/>
  <c r="AY7986" i="10"/>
  <c r="AY7985" i="10"/>
  <c r="AY7984" i="10"/>
  <c r="AY7983" i="10"/>
  <c r="AY7982" i="10"/>
  <c r="AY7981" i="10"/>
  <c r="AY7980" i="10"/>
  <c r="AY7979" i="10"/>
  <c r="AY7978" i="10"/>
  <c r="AY7977" i="10"/>
  <c r="AY7976" i="10"/>
  <c r="AY7975" i="10"/>
  <c r="AY7974" i="10"/>
  <c r="AY7973" i="10"/>
  <c r="AY7972" i="10"/>
  <c r="AY7971" i="10"/>
  <c r="AY7970" i="10"/>
  <c r="AY7969" i="10"/>
  <c r="AY7968" i="10"/>
  <c r="AY7967" i="10"/>
  <c r="AY7966" i="10"/>
  <c r="AY7965" i="10"/>
  <c r="AY7964" i="10"/>
  <c r="AY7963" i="10"/>
  <c r="AY7962" i="10"/>
  <c r="AY7961" i="10"/>
  <c r="AY7960" i="10"/>
  <c r="AY7959" i="10"/>
  <c r="AY7958" i="10"/>
  <c r="AY7957" i="10"/>
  <c r="AY7956" i="10"/>
  <c r="AY7955" i="10"/>
  <c r="AY7954" i="10"/>
  <c r="AY7953" i="10"/>
  <c r="AY7952" i="10"/>
  <c r="AY7951" i="10"/>
  <c r="AY7950" i="10"/>
  <c r="AY7949" i="10"/>
  <c r="AY7948" i="10"/>
  <c r="AY7947" i="10"/>
  <c r="AY7946" i="10"/>
  <c r="AY7945" i="10"/>
  <c r="AY7944" i="10"/>
  <c r="AY7943" i="10"/>
  <c r="AY7942" i="10"/>
  <c r="AY7941" i="10"/>
  <c r="AY7940" i="10"/>
  <c r="AY7939" i="10"/>
  <c r="AY7938" i="10"/>
  <c r="AY7937" i="10"/>
  <c r="AY7936" i="10"/>
  <c r="AY7935" i="10"/>
  <c r="AY7934" i="10"/>
  <c r="AY7933" i="10"/>
  <c r="AY7932" i="10"/>
  <c r="AY7931" i="10"/>
  <c r="AY7930" i="10"/>
  <c r="AY7929" i="10"/>
  <c r="AY7928" i="10"/>
  <c r="AY7927" i="10"/>
  <c r="AY7926" i="10"/>
  <c r="AY7925" i="10"/>
  <c r="AY7924" i="10"/>
  <c r="AY7923" i="10"/>
  <c r="AY7922" i="10"/>
  <c r="AY7921" i="10"/>
  <c r="AY7920" i="10"/>
  <c r="AY7919" i="10"/>
  <c r="AY7918" i="10"/>
  <c r="AY7917" i="10"/>
  <c r="AY7916" i="10"/>
  <c r="AY7915" i="10"/>
  <c r="AY7914" i="10"/>
  <c r="AY7913" i="10"/>
  <c r="AY7912" i="10"/>
  <c r="AY7911" i="10"/>
  <c r="AY7910" i="10"/>
  <c r="AY7909" i="10"/>
  <c r="AY7908" i="10"/>
  <c r="AY7907" i="10"/>
  <c r="AY7906" i="10"/>
  <c r="AY7905" i="10"/>
  <c r="AY7904" i="10"/>
  <c r="AY7903" i="10"/>
  <c r="AY7902" i="10"/>
  <c r="AY7901" i="10"/>
  <c r="AY7900" i="10"/>
  <c r="AY7899" i="10"/>
  <c r="AY7898" i="10"/>
  <c r="AY7897" i="10"/>
  <c r="AY7896" i="10"/>
  <c r="AY7895" i="10"/>
  <c r="AY7894" i="10"/>
  <c r="AY7893" i="10"/>
  <c r="AY7892" i="10"/>
  <c r="AY7891" i="10"/>
  <c r="AY7890" i="10"/>
  <c r="AY7889" i="10"/>
  <c r="AY7888" i="10"/>
  <c r="AY7887" i="10"/>
  <c r="AY7886" i="10"/>
  <c r="AY7885" i="10"/>
  <c r="AY7884" i="10"/>
  <c r="AY7883" i="10"/>
  <c r="AY7882" i="10"/>
  <c r="AY7881" i="10"/>
  <c r="AY7880" i="10"/>
  <c r="AY7879" i="10"/>
  <c r="AY7878" i="10"/>
  <c r="AY7877" i="10"/>
  <c r="AY7876" i="10"/>
  <c r="AY7875" i="10"/>
  <c r="AY7874" i="10"/>
  <c r="AY7873" i="10"/>
  <c r="AY7872" i="10"/>
  <c r="AY7871" i="10"/>
  <c r="AY7870" i="10"/>
  <c r="AY7869" i="10"/>
  <c r="AY7868" i="10"/>
  <c r="AY7867" i="10"/>
  <c r="AY7866" i="10"/>
  <c r="AY7865" i="10"/>
  <c r="AY7864" i="10"/>
  <c r="AY7863" i="10"/>
  <c r="AY7862" i="10"/>
  <c r="AY7861" i="10"/>
  <c r="AY7860" i="10"/>
  <c r="AY7859" i="10"/>
  <c r="AY7858" i="10"/>
  <c r="AY7857" i="10"/>
  <c r="AY7856" i="10"/>
  <c r="AY7855" i="10"/>
  <c r="AY7854" i="10"/>
  <c r="AY7853" i="10"/>
  <c r="AY7852" i="10"/>
  <c r="AY7851" i="10"/>
  <c r="AY7850" i="10"/>
  <c r="AY7849" i="10"/>
  <c r="AY7848" i="10"/>
  <c r="AY7847" i="10"/>
  <c r="AY7846" i="10"/>
  <c r="AY7845" i="10"/>
  <c r="AY7844" i="10"/>
  <c r="AY7843" i="10"/>
  <c r="AY7842" i="10"/>
  <c r="AY7841" i="10"/>
  <c r="AY7840" i="10"/>
  <c r="AY7839" i="10"/>
  <c r="AY7838" i="10"/>
  <c r="AY7837" i="10"/>
  <c r="AY7836" i="10"/>
  <c r="AY7835" i="10"/>
  <c r="AY7834" i="10"/>
  <c r="AY7833" i="10"/>
  <c r="AY7832" i="10"/>
  <c r="AY7831" i="10"/>
  <c r="AY7830" i="10"/>
  <c r="AY7829" i="10"/>
  <c r="AY7828" i="10"/>
  <c r="AY7827" i="10"/>
  <c r="AY7826" i="10"/>
  <c r="AY7825" i="10"/>
  <c r="AY7824" i="10"/>
  <c r="AY7823" i="10"/>
  <c r="AY7822" i="10"/>
  <c r="AY7821" i="10"/>
  <c r="AY7820" i="10"/>
  <c r="AY7819" i="10"/>
  <c r="AY7818" i="10"/>
  <c r="AY7817" i="10"/>
  <c r="AY7816" i="10"/>
  <c r="AY7815" i="10"/>
  <c r="AY7814" i="10"/>
  <c r="AY7813" i="10"/>
  <c r="AY7812" i="10"/>
  <c r="AY7811" i="10"/>
  <c r="AY7810" i="10"/>
  <c r="AY7809" i="10"/>
  <c r="AY7808" i="10"/>
  <c r="AY7807" i="10"/>
  <c r="AY7806" i="10"/>
  <c r="AY7805" i="10"/>
  <c r="AY7804" i="10"/>
  <c r="AY7803" i="10"/>
  <c r="AY7802" i="10"/>
  <c r="AY7801" i="10"/>
  <c r="AY7800" i="10"/>
  <c r="AY7799" i="10"/>
  <c r="AY7798" i="10"/>
  <c r="AY7797" i="10"/>
  <c r="AY7796" i="10"/>
  <c r="AY7795" i="10"/>
  <c r="AY7794" i="10"/>
  <c r="AY7793" i="10"/>
  <c r="AY7792" i="10"/>
  <c r="AY7791" i="10"/>
  <c r="AY7790" i="10"/>
  <c r="AY7789" i="10"/>
  <c r="AY7788" i="10"/>
  <c r="AY7787" i="10"/>
  <c r="AY7786" i="10"/>
  <c r="AY7785" i="10"/>
  <c r="AY7784" i="10"/>
  <c r="AY7783" i="10"/>
  <c r="AY7782" i="10"/>
  <c r="AY7781" i="10"/>
  <c r="AY7780" i="10"/>
  <c r="AY7779" i="10"/>
  <c r="AY7778" i="10"/>
  <c r="AY7777" i="10"/>
  <c r="AY7776" i="10"/>
  <c r="AY7775" i="10"/>
  <c r="AY7774" i="10"/>
  <c r="AY7773" i="10"/>
  <c r="AY7772" i="10"/>
  <c r="AY7771" i="10"/>
  <c r="AY7770" i="10"/>
  <c r="AY7769" i="10"/>
  <c r="AY7768" i="10"/>
  <c r="AY7767" i="10"/>
  <c r="AY7766" i="10"/>
  <c r="AY7765" i="10"/>
  <c r="AY7764" i="10"/>
  <c r="AY7763" i="10"/>
  <c r="AY7762" i="10"/>
  <c r="AY7761" i="10"/>
  <c r="AY7760" i="10"/>
  <c r="AY7759" i="10"/>
  <c r="AY7758" i="10"/>
  <c r="AY7757" i="10"/>
  <c r="AY7756" i="10"/>
  <c r="AY7755" i="10"/>
  <c r="AY7754" i="10"/>
  <c r="AY7753" i="10"/>
  <c r="AY7752" i="10"/>
  <c r="AY7751" i="10"/>
  <c r="AY7750" i="10"/>
  <c r="AY7749" i="10"/>
  <c r="AY7748" i="10"/>
  <c r="AY7747" i="10"/>
  <c r="AY7746" i="10"/>
  <c r="AY7745" i="10"/>
  <c r="AY7744" i="10"/>
  <c r="AY7743" i="10"/>
  <c r="AY7742" i="10"/>
  <c r="AY7741" i="10"/>
  <c r="AY7740" i="10"/>
  <c r="AY7739" i="10"/>
  <c r="AY7738" i="10"/>
  <c r="AY7737" i="10"/>
  <c r="AY7736" i="10"/>
  <c r="AY7735" i="10"/>
  <c r="AY7734" i="10"/>
  <c r="AY7733" i="10"/>
  <c r="AY7732" i="10"/>
  <c r="AY7731" i="10"/>
  <c r="AY7730" i="10"/>
  <c r="AY7729" i="10"/>
  <c r="AY7728" i="10"/>
  <c r="AY7727" i="10"/>
  <c r="AY7726" i="10"/>
  <c r="AY7725" i="10"/>
  <c r="AY7724" i="10"/>
  <c r="AY7723" i="10"/>
  <c r="AY7722" i="10"/>
  <c r="AY7721" i="10"/>
  <c r="AY7720" i="10"/>
  <c r="AY7719" i="10"/>
  <c r="AY7718" i="10"/>
  <c r="AY7717" i="10"/>
  <c r="AY7716" i="10"/>
  <c r="AY7715" i="10"/>
  <c r="AY7714" i="10"/>
  <c r="AY7713" i="10"/>
  <c r="AY7712" i="10"/>
  <c r="AY7711" i="10"/>
  <c r="AY7710" i="10"/>
  <c r="AY7709" i="10"/>
  <c r="AY7708" i="10"/>
  <c r="AY7707" i="10"/>
  <c r="AY7706" i="10"/>
  <c r="AY7705" i="10"/>
  <c r="AY7704" i="10"/>
  <c r="AY7703" i="10"/>
  <c r="AY7702" i="10"/>
  <c r="AY7701" i="10"/>
  <c r="AY7700" i="10"/>
  <c r="AY7699" i="10"/>
  <c r="AY7698" i="10"/>
  <c r="AY7697" i="10"/>
  <c r="AY7696" i="10"/>
  <c r="AY7695" i="10"/>
  <c r="AY7694" i="10"/>
  <c r="AY7693" i="10"/>
  <c r="AY7692" i="10"/>
  <c r="AY7691" i="10"/>
  <c r="AY7690" i="10"/>
  <c r="AY7689" i="10"/>
  <c r="AY7688" i="10"/>
  <c r="AY7687" i="10"/>
  <c r="AY7686" i="10"/>
  <c r="AY7685" i="10"/>
  <c r="AY7684" i="10"/>
  <c r="AY7683" i="10"/>
  <c r="AY7682" i="10"/>
  <c r="AY7681" i="10"/>
  <c r="AY7680" i="10"/>
  <c r="AY7679" i="10"/>
  <c r="AY7678" i="10"/>
  <c r="AY7677" i="10"/>
  <c r="AY7676" i="10"/>
  <c r="AY7675" i="10"/>
  <c r="AY7674" i="10"/>
  <c r="AY7673" i="10"/>
  <c r="AY7672" i="10"/>
  <c r="AY7671" i="10"/>
  <c r="AY7670" i="10"/>
  <c r="AY7669" i="10"/>
  <c r="AY7668" i="10"/>
  <c r="AY7667" i="10"/>
  <c r="AY7666" i="10"/>
  <c r="AY7665" i="10"/>
  <c r="AY7664" i="10"/>
  <c r="AY7663" i="10"/>
  <c r="AY7662" i="10"/>
  <c r="AY7661" i="10"/>
  <c r="AY7660" i="10"/>
  <c r="AY7659" i="10"/>
  <c r="AY7658" i="10"/>
  <c r="AY7657" i="10"/>
  <c r="AY7656" i="10"/>
  <c r="AY7655" i="10"/>
  <c r="AY7654" i="10"/>
  <c r="AY7653" i="10"/>
  <c r="AY7652" i="10"/>
  <c r="AY7651" i="10"/>
  <c r="AY7650" i="10"/>
  <c r="AY7649" i="10"/>
  <c r="AY7648" i="10"/>
  <c r="AY7647" i="10"/>
  <c r="AY7646" i="10"/>
  <c r="AY7645" i="10"/>
  <c r="AY7644" i="10"/>
  <c r="AY7643" i="10"/>
  <c r="AY7642" i="10"/>
  <c r="AY7641" i="10"/>
  <c r="AY7640" i="10"/>
  <c r="AY7639" i="10"/>
  <c r="AY7638" i="10"/>
  <c r="AY7637" i="10"/>
  <c r="AY7636" i="10"/>
  <c r="AY7635" i="10"/>
  <c r="AY7634" i="10"/>
  <c r="AY7633" i="10"/>
  <c r="AY7632" i="10"/>
  <c r="AY7631" i="10"/>
  <c r="AY7630" i="10"/>
  <c r="AY7629" i="10"/>
  <c r="AY7628" i="10"/>
  <c r="AY7627" i="10"/>
  <c r="AY7626" i="10"/>
  <c r="AY7625" i="10"/>
  <c r="AY7624" i="10"/>
  <c r="AY7623" i="10"/>
  <c r="AY7622" i="10"/>
  <c r="AY7621" i="10"/>
  <c r="AY7620" i="10"/>
  <c r="AY7619" i="10"/>
  <c r="AY7618" i="10"/>
  <c r="AY7617" i="10"/>
  <c r="AY7616" i="10"/>
  <c r="AY7615" i="10"/>
  <c r="AY7614" i="10"/>
  <c r="AY7613" i="10"/>
  <c r="AY7612" i="10"/>
  <c r="AY7611" i="10"/>
  <c r="AY7610" i="10"/>
  <c r="AY7609" i="10"/>
  <c r="AY7608" i="10"/>
  <c r="AY7607" i="10"/>
  <c r="AY7606" i="10"/>
  <c r="AY7605" i="10"/>
  <c r="AY7604" i="10"/>
  <c r="AY7603" i="10"/>
  <c r="AY7602" i="10"/>
  <c r="AY7601" i="10"/>
  <c r="AY7600" i="10"/>
  <c r="AY7599" i="10"/>
  <c r="AY7598" i="10"/>
  <c r="AY7597" i="10"/>
  <c r="AY7596" i="10"/>
  <c r="AY7595" i="10"/>
  <c r="AY7594" i="10"/>
  <c r="AY7593" i="10"/>
  <c r="AY7592" i="10"/>
  <c r="AY7591" i="10"/>
  <c r="AY7590" i="10"/>
  <c r="AY7589" i="10"/>
  <c r="AY7588" i="10"/>
  <c r="AY7587" i="10"/>
  <c r="AY7586" i="10"/>
  <c r="AY7585" i="10"/>
  <c r="AY7584" i="10"/>
  <c r="AY7583" i="10"/>
  <c r="AY7582" i="10"/>
  <c r="AY7581" i="10"/>
  <c r="AY7580" i="10"/>
  <c r="AY7579" i="10"/>
  <c r="AY7578" i="10"/>
  <c r="AY7577" i="10"/>
  <c r="AY7576" i="10"/>
  <c r="AY7575" i="10"/>
  <c r="AY7574" i="10"/>
  <c r="AY7573" i="10"/>
  <c r="AY7572" i="10"/>
  <c r="AY7571" i="10"/>
  <c r="AY7570" i="10"/>
  <c r="AY7569" i="10"/>
  <c r="AY7568" i="10"/>
  <c r="AY7567" i="10"/>
  <c r="AY7566" i="10"/>
  <c r="AY7565" i="10"/>
  <c r="AY7564" i="10"/>
  <c r="AY7563" i="10"/>
  <c r="AY7562" i="10"/>
  <c r="AY7561" i="10"/>
  <c r="AY7560" i="10"/>
  <c r="AY7559" i="10"/>
  <c r="AY7558" i="10"/>
  <c r="AY7557" i="10"/>
  <c r="AY7556" i="10"/>
  <c r="AY7555" i="10"/>
  <c r="AY7554" i="10"/>
  <c r="AY7553" i="10"/>
  <c r="AY7552" i="10"/>
  <c r="AY7551" i="10"/>
  <c r="AY7550" i="10"/>
  <c r="AY7549" i="10"/>
  <c r="AY7548" i="10"/>
  <c r="AY7547" i="10"/>
  <c r="AY7546" i="10"/>
  <c r="AY7545" i="10"/>
  <c r="AY7544" i="10"/>
  <c r="AY7543" i="10"/>
  <c r="AY7542" i="10"/>
  <c r="AY7541" i="10"/>
  <c r="AY7540" i="10"/>
  <c r="AY7539" i="10"/>
  <c r="AY7538" i="10"/>
  <c r="AY7537" i="10"/>
  <c r="AY7536" i="10"/>
  <c r="AY7535" i="10"/>
  <c r="AY7534" i="10"/>
  <c r="AY7533" i="10"/>
  <c r="AY7532" i="10"/>
  <c r="AY7531" i="10"/>
  <c r="AY7530" i="10"/>
  <c r="AY7529" i="10"/>
  <c r="AY7528" i="10"/>
  <c r="AY7527" i="10"/>
  <c r="AY7526" i="10"/>
  <c r="AY7525" i="10"/>
  <c r="AY7524" i="10"/>
  <c r="AY7523" i="10"/>
  <c r="AY7522" i="10"/>
  <c r="AY7521" i="10"/>
  <c r="AY7520" i="10"/>
  <c r="AY7519" i="10"/>
  <c r="AY7518" i="10"/>
  <c r="AY7517" i="10"/>
  <c r="AY7516" i="10"/>
  <c r="AY7515" i="10"/>
  <c r="AY7514" i="10"/>
  <c r="AY7513" i="10"/>
  <c r="AY7512" i="10"/>
  <c r="AY7511" i="10"/>
  <c r="AY7510" i="10"/>
  <c r="AY7509" i="10"/>
  <c r="AY7508" i="10"/>
  <c r="AY7507" i="10"/>
  <c r="AY7506" i="10"/>
  <c r="AY7505" i="10"/>
  <c r="AY7504" i="10"/>
  <c r="AY7503" i="10"/>
  <c r="AY7502" i="10"/>
  <c r="AY7501" i="10"/>
  <c r="AY7500" i="10"/>
  <c r="AY7499" i="10"/>
  <c r="AY7498" i="10"/>
  <c r="AY7497" i="10"/>
  <c r="AY7496" i="10"/>
  <c r="AY7495" i="10"/>
  <c r="AY7494" i="10"/>
  <c r="AY7493" i="10"/>
  <c r="AY7492" i="10"/>
  <c r="AY7491" i="10"/>
  <c r="AY7490" i="10"/>
  <c r="AY7489" i="10"/>
  <c r="AY7488" i="10"/>
  <c r="AY7487" i="10"/>
  <c r="AY7486" i="10"/>
  <c r="AY7485" i="10"/>
  <c r="AY7484" i="10"/>
  <c r="AY7483" i="10"/>
  <c r="AY7482" i="10"/>
  <c r="AY7481" i="10"/>
  <c r="AY7480" i="10"/>
  <c r="AY7479" i="10"/>
  <c r="AY7478" i="10"/>
  <c r="AY7477" i="10"/>
  <c r="AY7476" i="10"/>
  <c r="AY7475" i="10"/>
  <c r="AY7474" i="10"/>
  <c r="AY7473" i="10"/>
  <c r="AY7472" i="10"/>
  <c r="AY7471" i="10"/>
  <c r="AY7470" i="10"/>
  <c r="AY7469" i="10"/>
  <c r="AY7468" i="10"/>
  <c r="AY7467" i="10"/>
  <c r="AY7466" i="10"/>
  <c r="AY7465" i="10"/>
  <c r="AY7464" i="10"/>
  <c r="AY7463" i="10"/>
  <c r="AY7462" i="10"/>
  <c r="AY7461" i="10"/>
  <c r="AY7460" i="10"/>
  <c r="AY7459" i="10"/>
  <c r="AY7458" i="10"/>
  <c r="AY7457" i="10"/>
  <c r="AY7456" i="10"/>
  <c r="AY7455" i="10"/>
  <c r="AY7454" i="10"/>
  <c r="AY7453" i="10"/>
  <c r="AY7452" i="10"/>
  <c r="AY7451" i="10"/>
  <c r="AY7450" i="10"/>
  <c r="AY7449" i="10"/>
  <c r="AY7448" i="10"/>
  <c r="AY7447" i="10"/>
  <c r="AY7446" i="10"/>
  <c r="AY7445" i="10"/>
  <c r="AY7444" i="10"/>
  <c r="AY7443" i="10"/>
  <c r="AY7442" i="10"/>
  <c r="AY7441" i="10"/>
  <c r="AY7440" i="10"/>
  <c r="AY7439" i="10"/>
  <c r="AY7438" i="10"/>
  <c r="AY7437" i="10"/>
  <c r="AY7436" i="10"/>
  <c r="AY7435" i="10"/>
  <c r="AY7434" i="10"/>
  <c r="AY7433" i="10"/>
  <c r="AY7432" i="10"/>
  <c r="AY7431" i="10"/>
  <c r="AY7430" i="10"/>
  <c r="AY7429" i="10"/>
  <c r="AY7428" i="10"/>
  <c r="AY7427" i="10"/>
  <c r="AY7426" i="10"/>
  <c r="AY7425" i="10"/>
  <c r="AY7424" i="10"/>
  <c r="AY7423" i="10"/>
  <c r="AY7422" i="10"/>
  <c r="AY7421" i="10"/>
  <c r="AY7420" i="10"/>
  <c r="AY7419" i="10"/>
  <c r="AY7418" i="10"/>
  <c r="AY7417" i="10"/>
  <c r="AY7416" i="10"/>
  <c r="AY7415" i="10"/>
  <c r="AY7414" i="10"/>
  <c r="AY7413" i="10"/>
  <c r="AY7412" i="10"/>
  <c r="AY7411" i="10"/>
  <c r="AY7410" i="10"/>
  <c r="AY7409" i="10"/>
  <c r="AY7408" i="10"/>
  <c r="AY7407" i="10"/>
  <c r="AY7406" i="10"/>
  <c r="AY7405" i="10"/>
  <c r="AY7404" i="10"/>
  <c r="AY7403" i="10"/>
  <c r="AY7402" i="10"/>
  <c r="AY7401" i="10"/>
  <c r="AY7400" i="10"/>
  <c r="AY7399" i="10"/>
  <c r="AY7398" i="10"/>
  <c r="AY7397" i="10"/>
  <c r="AY7396" i="10"/>
  <c r="AY7395" i="10"/>
  <c r="AY7394" i="10"/>
  <c r="AY7393" i="10"/>
  <c r="AY7392" i="10"/>
  <c r="AY7391" i="10"/>
  <c r="AY7390" i="10"/>
  <c r="AY7389" i="10"/>
  <c r="AY7388" i="10"/>
  <c r="AY7387" i="10"/>
  <c r="AY7386" i="10"/>
  <c r="AY7385" i="10"/>
  <c r="AY7384" i="10"/>
  <c r="AY7383" i="10"/>
  <c r="AY7382" i="10"/>
  <c r="AY7381" i="10"/>
  <c r="AY7380" i="10"/>
  <c r="AY7379" i="10"/>
  <c r="AY7378" i="10"/>
  <c r="AY7377" i="10"/>
  <c r="AY7376" i="10"/>
  <c r="AY7375" i="10"/>
  <c r="AY7374" i="10"/>
  <c r="AY7373" i="10"/>
  <c r="AY7372" i="10"/>
  <c r="AY7371" i="10"/>
  <c r="AY7370" i="10"/>
  <c r="AY7369" i="10"/>
  <c r="AY7368" i="10"/>
  <c r="AY7367" i="10"/>
  <c r="AY7366" i="10"/>
  <c r="AY7365" i="10"/>
  <c r="AY7364" i="10"/>
  <c r="AY7363" i="10"/>
  <c r="AY7362" i="10"/>
  <c r="AY7361" i="10"/>
  <c r="AY7360" i="10"/>
  <c r="AY7359" i="10"/>
  <c r="AY7358" i="10"/>
  <c r="AY7357" i="10"/>
  <c r="AY7356" i="10"/>
  <c r="AY7355" i="10"/>
  <c r="AY7354" i="10"/>
  <c r="AY7353" i="10"/>
  <c r="AY7352" i="10"/>
  <c r="AY7351" i="10"/>
  <c r="AY7350" i="10"/>
  <c r="AY7349" i="10"/>
  <c r="AY7348" i="10"/>
  <c r="AY7347" i="10"/>
  <c r="AY7346" i="10"/>
  <c r="AY7345" i="10"/>
  <c r="AY7344" i="10"/>
  <c r="AY7343" i="10"/>
  <c r="AY7342" i="10"/>
  <c r="AY7341" i="10"/>
  <c r="AY7340" i="10"/>
  <c r="AY7339" i="10"/>
  <c r="AY7338" i="10"/>
  <c r="AY7337" i="10"/>
  <c r="AY7336" i="10"/>
  <c r="AY7335" i="10"/>
  <c r="AY7334" i="10"/>
  <c r="AY7333" i="10"/>
  <c r="AY7332" i="10"/>
  <c r="AY7331" i="10"/>
  <c r="AY7330" i="10"/>
  <c r="AY7329" i="10"/>
  <c r="AY7328" i="10"/>
  <c r="AY7327" i="10"/>
  <c r="AY7326" i="10"/>
  <c r="AY7325" i="10"/>
  <c r="AY7324" i="10"/>
  <c r="AY7323" i="10"/>
  <c r="AY7322" i="10"/>
  <c r="AY7321" i="10"/>
  <c r="AY7320" i="10"/>
  <c r="AY7319" i="10"/>
  <c r="AY7318" i="10"/>
  <c r="AY7317" i="10"/>
  <c r="AY7316" i="10"/>
  <c r="AY7315" i="10"/>
  <c r="AY7314" i="10"/>
  <c r="AY7313" i="10"/>
  <c r="AY7312" i="10"/>
  <c r="AY7311" i="10"/>
  <c r="AY7310" i="10"/>
  <c r="AY7309" i="10"/>
  <c r="AY7308" i="10"/>
  <c r="AY7307" i="10"/>
  <c r="AY7306" i="10"/>
  <c r="AY7305" i="10"/>
  <c r="AY7304" i="10"/>
  <c r="AY7303" i="10"/>
  <c r="AY7302" i="10"/>
  <c r="AY7301" i="10"/>
  <c r="AY7300" i="10"/>
  <c r="AY7299" i="10"/>
  <c r="AY7298" i="10"/>
  <c r="AY7297" i="10"/>
  <c r="AY7296" i="10"/>
  <c r="AY7295" i="10"/>
  <c r="AY7294" i="10"/>
  <c r="AY7293" i="10"/>
  <c r="AY7292" i="10"/>
  <c r="AY7291" i="10"/>
  <c r="AY7290" i="10"/>
  <c r="AY7289" i="10"/>
  <c r="AY7288" i="10"/>
  <c r="AY7287" i="10"/>
  <c r="AY7286" i="10"/>
  <c r="AY7285" i="10"/>
  <c r="AY7284" i="10"/>
  <c r="AY7283" i="10"/>
  <c r="AY7282" i="10"/>
  <c r="AY7281" i="10"/>
  <c r="AY7280" i="10"/>
  <c r="AY7279" i="10"/>
  <c r="AY7278" i="10"/>
  <c r="AY7277" i="10"/>
  <c r="AY7276" i="10"/>
  <c r="AY7275" i="10"/>
  <c r="AY7274" i="10"/>
  <c r="AY7273" i="10"/>
  <c r="AY7272" i="10"/>
  <c r="AY7271" i="10"/>
  <c r="AY7270" i="10"/>
  <c r="AY7269" i="10"/>
  <c r="AY7268" i="10"/>
  <c r="AY7267" i="10"/>
  <c r="AY7266" i="10"/>
  <c r="AY7265" i="10"/>
  <c r="AY7264" i="10"/>
  <c r="AY7263" i="10"/>
  <c r="AY7262" i="10"/>
  <c r="AY7261" i="10"/>
  <c r="AY7260" i="10"/>
  <c r="AY7259" i="10"/>
  <c r="AY7258" i="10"/>
  <c r="AY7257" i="10"/>
  <c r="AY7256" i="10"/>
  <c r="AY7255" i="10"/>
  <c r="AY7254" i="10"/>
  <c r="AY7253" i="10"/>
  <c r="AY7252" i="10"/>
  <c r="AY7251" i="10"/>
  <c r="AY7250" i="10"/>
  <c r="AY7249" i="10"/>
  <c r="AY7248" i="10"/>
  <c r="AY7247" i="10"/>
  <c r="AY7246" i="10"/>
  <c r="AY7245" i="10"/>
  <c r="AY7244" i="10"/>
  <c r="AY7243" i="10"/>
  <c r="AY7242" i="10"/>
  <c r="AY7241" i="10"/>
  <c r="AY7240" i="10"/>
  <c r="AY7239" i="10"/>
  <c r="AY7238" i="10"/>
  <c r="AY7237" i="10"/>
  <c r="AY7236" i="10"/>
  <c r="AY7235" i="10"/>
  <c r="AY7234" i="10"/>
  <c r="AY7233" i="10"/>
  <c r="AY7232" i="10"/>
  <c r="AY7231" i="10"/>
  <c r="AY7230" i="10"/>
  <c r="AY7229" i="10"/>
  <c r="AY7228" i="10"/>
  <c r="AY7227" i="10"/>
  <c r="AY7226" i="10"/>
  <c r="AY7225" i="10"/>
  <c r="AY7224" i="10"/>
  <c r="AY7223" i="10"/>
  <c r="AY7222" i="10"/>
  <c r="AY7221" i="10"/>
  <c r="AY7220" i="10"/>
  <c r="AY7219" i="10"/>
  <c r="AY7218" i="10"/>
  <c r="AY7217" i="10"/>
  <c r="AY7216" i="10"/>
  <c r="AY7215" i="10"/>
  <c r="AY7214" i="10"/>
  <c r="AY7213" i="10"/>
  <c r="AY7212" i="10"/>
  <c r="AY7211" i="10"/>
  <c r="AY7210" i="10"/>
  <c r="AY7209" i="10"/>
  <c r="AY7208" i="10"/>
  <c r="AY7207" i="10"/>
  <c r="AY7206" i="10"/>
  <c r="AY7205" i="10"/>
  <c r="AY7204" i="10"/>
  <c r="AY7203" i="10"/>
  <c r="AY7202" i="10"/>
  <c r="AY7201" i="10"/>
  <c r="AY7200" i="10"/>
  <c r="AY7199" i="10"/>
  <c r="AY7198" i="10"/>
  <c r="AY7197" i="10"/>
  <c r="AY7196" i="10"/>
  <c r="AY7195" i="10"/>
  <c r="AY7194" i="10"/>
  <c r="AY7193" i="10"/>
  <c r="AY7192" i="10"/>
  <c r="AY7191" i="10"/>
  <c r="AY7190" i="10"/>
  <c r="AY7189" i="10"/>
  <c r="AY7188" i="10"/>
  <c r="AY7187" i="10"/>
  <c r="AY7186" i="10"/>
  <c r="AY7185" i="10"/>
  <c r="AY7184" i="10"/>
  <c r="AY7183" i="10"/>
  <c r="AY7182" i="10"/>
  <c r="AY7181" i="10"/>
  <c r="AY7180" i="10"/>
  <c r="AY7179" i="10"/>
  <c r="AY7178" i="10"/>
  <c r="AY7177" i="10"/>
  <c r="AY7176" i="10"/>
  <c r="AY7175" i="10"/>
  <c r="AY7174" i="10"/>
  <c r="AY7173" i="10"/>
  <c r="AY7172" i="10"/>
  <c r="AY7171" i="10"/>
  <c r="AY7170" i="10"/>
  <c r="AY7169" i="10"/>
  <c r="AY7168" i="10"/>
  <c r="AY7167" i="10"/>
  <c r="AY7166" i="10"/>
  <c r="AY7165" i="10"/>
  <c r="AY7164" i="10"/>
  <c r="AY7163" i="10"/>
  <c r="AY7162" i="10"/>
  <c r="AY7161" i="10"/>
  <c r="AY7160" i="10"/>
  <c r="AY7159" i="10"/>
  <c r="AY7158" i="10"/>
  <c r="AY7157" i="10"/>
  <c r="AY7156" i="10"/>
  <c r="AY7155" i="10"/>
  <c r="AY7154" i="10"/>
  <c r="AY7153" i="10"/>
  <c r="AY7152" i="10"/>
  <c r="AY7151" i="10"/>
  <c r="AY7150" i="10"/>
  <c r="AY7149" i="10"/>
  <c r="AY7148" i="10"/>
  <c r="AY7147" i="10"/>
  <c r="AY7146" i="10"/>
  <c r="AY7145" i="10"/>
  <c r="AY7144" i="10"/>
  <c r="AY7143" i="10"/>
  <c r="AY7142" i="10"/>
  <c r="AY7141" i="10"/>
  <c r="AY7140" i="10"/>
  <c r="AY7139" i="10"/>
  <c r="AY7138" i="10"/>
  <c r="AY7137" i="10"/>
  <c r="AY7136" i="10"/>
  <c r="AY7135" i="10"/>
  <c r="AY7134" i="10"/>
  <c r="AY7133" i="10"/>
  <c r="AY7132" i="10"/>
  <c r="AY7131" i="10"/>
  <c r="AY7130" i="10"/>
  <c r="AY7129" i="10"/>
  <c r="AY7128" i="10"/>
  <c r="AY7127" i="10"/>
  <c r="AY7126" i="10"/>
  <c r="AY7125" i="10"/>
  <c r="AY7124" i="10"/>
  <c r="AY7123" i="10"/>
  <c r="AY7122" i="10"/>
  <c r="AY7121" i="10"/>
  <c r="AY7120" i="10"/>
  <c r="AY7119" i="10"/>
  <c r="AY7118" i="10"/>
  <c r="AY7117" i="10"/>
  <c r="AY7116" i="10"/>
  <c r="AY7115" i="10"/>
  <c r="AY7114" i="10"/>
  <c r="AY7113" i="10"/>
  <c r="AY7112" i="10"/>
  <c r="AY7111" i="10"/>
  <c r="AY7110" i="10"/>
  <c r="AY7109" i="10"/>
  <c r="AY7108" i="10"/>
  <c r="AY7107" i="10"/>
  <c r="AY7106" i="10"/>
  <c r="AY7105" i="10"/>
  <c r="AY7104" i="10"/>
  <c r="AY7103" i="10"/>
  <c r="AY7102" i="10"/>
  <c r="AY7101" i="10"/>
  <c r="AY7100" i="10"/>
  <c r="AY7099" i="10"/>
  <c r="AY7098" i="10"/>
  <c r="AY7097" i="10"/>
  <c r="AY7096" i="10"/>
  <c r="AY7095" i="10"/>
  <c r="AY7094" i="10"/>
  <c r="AY7093" i="10"/>
  <c r="AY7092" i="10"/>
  <c r="AY7091" i="10"/>
  <c r="AY7090" i="10"/>
  <c r="AY7089" i="10"/>
  <c r="AY7088" i="10"/>
  <c r="AY7087" i="10"/>
  <c r="AY7086" i="10"/>
  <c r="AY7085" i="10"/>
  <c r="AY7084" i="10"/>
  <c r="AY7083" i="10"/>
  <c r="AY7082" i="10"/>
  <c r="AY7081" i="10"/>
  <c r="AY7080" i="10"/>
  <c r="AY7079" i="10"/>
  <c r="AY7078" i="10"/>
  <c r="AY7077" i="10"/>
  <c r="AY7076" i="10"/>
  <c r="AY7075" i="10"/>
  <c r="AY7074" i="10"/>
  <c r="AY7073" i="10"/>
  <c r="AY7072" i="10"/>
  <c r="AY7071" i="10"/>
  <c r="AY7070" i="10"/>
  <c r="AY7069" i="10"/>
  <c r="AY7068" i="10"/>
  <c r="AY7067" i="10"/>
  <c r="AY7066" i="10"/>
  <c r="AY7065" i="10"/>
  <c r="AY7064" i="10"/>
  <c r="AY7063" i="10"/>
  <c r="AY7062" i="10"/>
  <c r="AY7061" i="10"/>
  <c r="AY7060" i="10"/>
  <c r="AY7059" i="10"/>
  <c r="AY7058" i="10"/>
  <c r="AY7057" i="10"/>
  <c r="AY7056" i="10"/>
  <c r="AY7055" i="10"/>
  <c r="AY7054" i="10"/>
  <c r="AY7053" i="10"/>
  <c r="AY7052" i="10"/>
  <c r="AY7051" i="10"/>
  <c r="AY7050" i="10"/>
  <c r="AY7049" i="10"/>
  <c r="AY7048" i="10"/>
  <c r="AY7047" i="10"/>
  <c r="AY7046" i="10"/>
  <c r="AY7045" i="10"/>
  <c r="AY7044" i="10"/>
  <c r="AY7043" i="10"/>
  <c r="AY7042" i="10"/>
  <c r="AY7041" i="10"/>
  <c r="AY7040" i="10"/>
  <c r="AY7039" i="10"/>
  <c r="AY7038" i="10"/>
  <c r="AY7037" i="10"/>
  <c r="AY7036" i="10"/>
  <c r="AY7035" i="10"/>
  <c r="AY7034" i="10"/>
  <c r="AY7033" i="10"/>
  <c r="AY7032" i="10"/>
  <c r="AY7031" i="10"/>
  <c r="AY7030" i="10"/>
  <c r="AY7029" i="10"/>
  <c r="AY7028" i="10"/>
  <c r="AY7027" i="10"/>
  <c r="AY7026" i="10"/>
  <c r="AY7025" i="10"/>
  <c r="AY7024" i="10"/>
  <c r="AY7023" i="10"/>
  <c r="AY7022" i="10"/>
  <c r="AY7021" i="10"/>
  <c r="AY7020" i="10"/>
  <c r="AY7019" i="10"/>
  <c r="AY7018" i="10"/>
  <c r="AY7017" i="10"/>
  <c r="AY7016" i="10"/>
  <c r="AY7015" i="10"/>
  <c r="AY7014" i="10"/>
  <c r="AY7013" i="10"/>
  <c r="AY7012" i="10"/>
  <c r="AY7011" i="10"/>
  <c r="AY7010" i="10"/>
  <c r="AY7009" i="10"/>
  <c r="AY7008" i="10"/>
  <c r="AY7007" i="10"/>
  <c r="AY7006" i="10"/>
  <c r="AY7005" i="10"/>
  <c r="AY7004" i="10"/>
  <c r="AY7003" i="10"/>
  <c r="AY7002" i="10"/>
  <c r="AY7001" i="10"/>
  <c r="AY7000" i="10"/>
  <c r="AY6999" i="10"/>
  <c r="AY6998" i="10"/>
  <c r="AY6997" i="10"/>
  <c r="AY6996" i="10"/>
  <c r="AY6995" i="10"/>
  <c r="AY6994" i="10"/>
  <c r="AY6993" i="10"/>
  <c r="AY6992" i="10"/>
  <c r="AY6991" i="10"/>
  <c r="AY6990" i="10"/>
  <c r="AY6989" i="10"/>
  <c r="AY6988" i="10"/>
  <c r="AY6987" i="10"/>
  <c r="AY6986" i="10"/>
  <c r="AY6985" i="10"/>
  <c r="AY6984" i="10"/>
  <c r="AY6983" i="10"/>
  <c r="AY6982" i="10"/>
  <c r="AY6981" i="10"/>
  <c r="AY6980" i="10"/>
  <c r="AY6979" i="10"/>
  <c r="AY6978" i="10"/>
  <c r="AY6977" i="10"/>
  <c r="AY6976" i="10"/>
  <c r="AY6975" i="10"/>
  <c r="AY6974" i="10"/>
  <c r="AY6973" i="10"/>
  <c r="AY6972" i="10"/>
  <c r="AY6971" i="10"/>
  <c r="AY6970" i="10"/>
  <c r="AY6969" i="10"/>
  <c r="AY6968" i="10"/>
  <c r="AY6967" i="10"/>
  <c r="AY6966" i="10"/>
  <c r="AY6965" i="10"/>
  <c r="AY6964" i="10"/>
  <c r="AY6963" i="10"/>
  <c r="AY6962" i="10"/>
  <c r="AY6961" i="10"/>
  <c r="AY6960" i="10"/>
  <c r="AY6959" i="10"/>
  <c r="AY6958" i="10"/>
  <c r="AY6957" i="10"/>
  <c r="AY6956" i="10"/>
  <c r="AY6955" i="10"/>
  <c r="AY6954" i="10"/>
  <c r="AY6953" i="10"/>
  <c r="AY6952" i="10"/>
  <c r="AY6951" i="10"/>
  <c r="AY6950" i="10"/>
  <c r="AY6949" i="10"/>
  <c r="AY6948" i="10"/>
  <c r="AY6947" i="10"/>
  <c r="AY6946" i="10"/>
  <c r="AY6945" i="10"/>
  <c r="AY6944" i="10"/>
  <c r="AY6943" i="10"/>
  <c r="AY6942" i="10"/>
  <c r="AY6941" i="10"/>
  <c r="AY6940" i="10"/>
  <c r="AY6939" i="10"/>
  <c r="AY6938" i="10"/>
  <c r="AY6937" i="10"/>
  <c r="AY6936" i="10"/>
  <c r="AY6935" i="10"/>
  <c r="AY6934" i="10"/>
  <c r="AY6933" i="10"/>
  <c r="AY6932" i="10"/>
  <c r="AY6931" i="10"/>
  <c r="AY6930" i="10"/>
  <c r="AY6929" i="10"/>
  <c r="AY6928" i="10"/>
  <c r="AY6927" i="10"/>
  <c r="AY6926" i="10"/>
  <c r="AY6925" i="10"/>
  <c r="AY6924" i="10"/>
  <c r="AY6923" i="10"/>
  <c r="AY6922" i="10"/>
  <c r="AY6921" i="10"/>
  <c r="AY6920" i="10"/>
  <c r="AY6919" i="10"/>
  <c r="AY6918" i="10"/>
  <c r="AY6917" i="10"/>
  <c r="AY6916" i="10"/>
  <c r="AY6915" i="10"/>
  <c r="AY6914" i="10"/>
  <c r="AY6913" i="10"/>
  <c r="AY6912" i="10"/>
  <c r="AY6911" i="10"/>
  <c r="AY6910" i="10"/>
  <c r="AY6909" i="10"/>
  <c r="AY6908" i="10"/>
  <c r="AY6907" i="10"/>
  <c r="AY6906" i="10"/>
  <c r="AY6905" i="10"/>
  <c r="AY6904" i="10"/>
  <c r="AY6903" i="10"/>
  <c r="AY6902" i="10"/>
  <c r="AY6901" i="10"/>
  <c r="AY6900" i="10"/>
  <c r="AY6899" i="10"/>
  <c r="AY6898" i="10"/>
  <c r="AY6897" i="10"/>
  <c r="AY6896" i="10"/>
  <c r="AY6895" i="10"/>
  <c r="AY6894" i="10"/>
  <c r="AY6893" i="10"/>
  <c r="AY6892" i="10"/>
  <c r="AY6891" i="10"/>
  <c r="AY6890" i="10"/>
  <c r="AY6889" i="10"/>
  <c r="AY6888" i="10"/>
  <c r="AY6887" i="10"/>
  <c r="AY6886" i="10"/>
  <c r="AY6885" i="10"/>
  <c r="AY6884" i="10"/>
  <c r="AY6883" i="10"/>
  <c r="AY6882" i="10"/>
  <c r="AY6881" i="10"/>
  <c r="AY6880" i="10"/>
  <c r="AY6879" i="10"/>
  <c r="AY6878" i="10"/>
  <c r="AY6877" i="10"/>
  <c r="AY6876" i="10"/>
  <c r="AY6875" i="10"/>
  <c r="AY6874" i="10"/>
  <c r="AY6873" i="10"/>
  <c r="AY6872" i="10"/>
  <c r="AY6871" i="10"/>
  <c r="AY6870" i="10"/>
  <c r="AY6869" i="10"/>
  <c r="AY6868" i="10"/>
  <c r="AY6867" i="10"/>
  <c r="AY6866" i="10"/>
  <c r="AY6865" i="10"/>
  <c r="AY6864" i="10"/>
  <c r="AY6863" i="10"/>
  <c r="AY6862" i="10"/>
  <c r="AY6861" i="10"/>
  <c r="AY6860" i="10"/>
  <c r="AY6859" i="10"/>
  <c r="AY6858" i="10"/>
  <c r="AY6857" i="10"/>
  <c r="AY6856" i="10"/>
  <c r="AY6855" i="10"/>
  <c r="AY6854" i="10"/>
  <c r="AY6853" i="10"/>
  <c r="AY6852" i="10"/>
  <c r="AY6851" i="10"/>
  <c r="AY6850" i="10"/>
  <c r="AY6849" i="10"/>
  <c r="AY6848" i="10"/>
  <c r="AY6847" i="10"/>
  <c r="AY6846" i="10"/>
  <c r="AY6845" i="10"/>
  <c r="AY6844" i="10"/>
  <c r="AY6843" i="10"/>
  <c r="AY6842" i="10"/>
  <c r="AY6841" i="10"/>
  <c r="AY6840" i="10"/>
  <c r="AY6839" i="10"/>
  <c r="AY6838" i="10"/>
  <c r="AY6837" i="10"/>
  <c r="AY6836" i="10"/>
  <c r="AY6835" i="10"/>
  <c r="AY6834" i="10"/>
  <c r="AY6833" i="10"/>
  <c r="AY6832" i="10"/>
  <c r="AY6831" i="10"/>
  <c r="AY6830" i="10"/>
  <c r="AY6829" i="10"/>
  <c r="AY6828" i="10"/>
  <c r="AY6827" i="10"/>
  <c r="AY6826" i="10"/>
  <c r="AY6825" i="10"/>
  <c r="AY6824" i="10"/>
  <c r="AY6823" i="10"/>
  <c r="AY6822" i="10"/>
  <c r="AY6821" i="10"/>
  <c r="AY6820" i="10"/>
  <c r="AY6819" i="10"/>
  <c r="AY6818" i="10"/>
  <c r="AY6817" i="10"/>
  <c r="AY6816" i="10"/>
  <c r="AY6815" i="10"/>
  <c r="AY6814" i="10"/>
  <c r="AY6813" i="10"/>
  <c r="AY6812" i="10"/>
  <c r="AY6811" i="10"/>
  <c r="AY6810" i="10"/>
  <c r="AY6809" i="10"/>
  <c r="AY6808" i="10"/>
  <c r="AY6807" i="10"/>
  <c r="AY6806" i="10"/>
  <c r="AY6805" i="10"/>
  <c r="AY6804" i="10"/>
  <c r="AY6803" i="10"/>
  <c r="AY6802" i="10"/>
  <c r="AY6801" i="10"/>
  <c r="AY6800" i="10"/>
  <c r="AY6799" i="10"/>
  <c r="AY6798" i="10"/>
  <c r="AY6797" i="10"/>
  <c r="AY6796" i="10"/>
  <c r="AY6795" i="10"/>
  <c r="AY6794" i="10"/>
  <c r="AY6793" i="10"/>
  <c r="AY6792" i="10"/>
  <c r="AY6791" i="10"/>
  <c r="AY6790" i="10"/>
  <c r="AY6789" i="10"/>
  <c r="AY6788" i="10"/>
  <c r="AY6787" i="10"/>
  <c r="AY6786" i="10"/>
  <c r="AY6785" i="10"/>
  <c r="AY6784" i="10"/>
  <c r="AY6783" i="10"/>
  <c r="AY6782" i="10"/>
  <c r="AY6781" i="10"/>
  <c r="AY6780" i="10"/>
  <c r="AY6779" i="10"/>
  <c r="AY6778" i="10"/>
  <c r="AY6777" i="10"/>
  <c r="AY6776" i="10"/>
  <c r="AY6775" i="10"/>
  <c r="AY6774" i="10"/>
  <c r="AY6773" i="10"/>
  <c r="AY6772" i="10"/>
  <c r="AY6771" i="10"/>
  <c r="AY6770" i="10"/>
  <c r="AY6769" i="10"/>
  <c r="AY6768" i="10"/>
  <c r="AY6767" i="10"/>
  <c r="AY6766" i="10"/>
  <c r="AY6765" i="10"/>
  <c r="AY6764" i="10"/>
  <c r="AY6763" i="10"/>
  <c r="AY6762" i="10"/>
  <c r="AY6761" i="10"/>
  <c r="AY6760" i="10"/>
  <c r="AY6759" i="10"/>
  <c r="AY6758" i="10"/>
  <c r="AY6757" i="10"/>
  <c r="AY6756" i="10"/>
  <c r="AY6755" i="10"/>
  <c r="AY6754" i="10"/>
  <c r="AY6753" i="10"/>
  <c r="AY6752" i="10"/>
  <c r="AY6751" i="10"/>
  <c r="AY6750" i="10"/>
  <c r="AY6749" i="10"/>
  <c r="AY6748" i="10"/>
  <c r="AY6747" i="10"/>
  <c r="AY6746" i="10"/>
  <c r="AY6745" i="10"/>
  <c r="AY6744" i="10"/>
  <c r="AY6743" i="10"/>
  <c r="AY6742" i="10"/>
  <c r="AY6741" i="10"/>
  <c r="AY6740" i="10"/>
  <c r="AY6739" i="10"/>
  <c r="AY6738" i="10"/>
  <c r="AY6737" i="10"/>
  <c r="AY6736" i="10"/>
  <c r="AY6735" i="10"/>
  <c r="AY6734" i="10"/>
  <c r="AY6733" i="10"/>
  <c r="AY6732" i="10"/>
  <c r="AY6731" i="10"/>
  <c r="AY6730" i="10"/>
  <c r="AY6729" i="10"/>
  <c r="AY6728" i="10"/>
  <c r="AY6727" i="10"/>
  <c r="AY6726" i="10"/>
  <c r="AY6725" i="10"/>
  <c r="AY6724" i="10"/>
  <c r="AY6723" i="10"/>
  <c r="AY6722" i="10"/>
  <c r="AY6721" i="10"/>
  <c r="AY6720" i="10"/>
  <c r="AY6719" i="10"/>
  <c r="AY6718" i="10"/>
  <c r="AY6717" i="10"/>
  <c r="AY6716" i="10"/>
  <c r="AY6715" i="10"/>
  <c r="AY6714" i="10"/>
  <c r="AY6713" i="10"/>
  <c r="AY6712" i="10"/>
  <c r="AY6711" i="10"/>
  <c r="AY6710" i="10"/>
  <c r="AY6709" i="10"/>
  <c r="AY6708" i="10"/>
  <c r="AY6707" i="10"/>
  <c r="AY6706" i="10"/>
  <c r="AY6705" i="10"/>
  <c r="AY6704" i="10"/>
  <c r="AY6703" i="10"/>
  <c r="AY6702" i="10"/>
  <c r="AY6701" i="10"/>
  <c r="AY6700" i="10"/>
  <c r="AY6699" i="10"/>
  <c r="AY6698" i="10"/>
  <c r="AY6697" i="10"/>
  <c r="AY6696" i="10"/>
  <c r="AY6695" i="10"/>
  <c r="AY6694" i="10"/>
  <c r="AY6693" i="10"/>
  <c r="AY6692" i="10"/>
  <c r="AY6691" i="10"/>
  <c r="AY6690" i="10"/>
  <c r="AY6689" i="10"/>
  <c r="AY6688" i="10"/>
  <c r="AY6687" i="10"/>
  <c r="AY6686" i="10"/>
  <c r="AY6685" i="10"/>
  <c r="AY6684" i="10"/>
  <c r="AY6683" i="10"/>
  <c r="AY6682" i="10"/>
  <c r="AY6681" i="10"/>
  <c r="AY6680" i="10"/>
  <c r="AY6679" i="10"/>
  <c r="AY6678" i="10"/>
  <c r="AY6677" i="10"/>
  <c r="AY6676" i="10"/>
  <c r="AY6675" i="10"/>
  <c r="AY6674" i="10"/>
  <c r="AY6673" i="10"/>
  <c r="AY6672" i="10"/>
  <c r="AY6671" i="10"/>
  <c r="AY6670" i="10"/>
  <c r="AY6669" i="10"/>
  <c r="AY6668" i="10"/>
  <c r="AY6667" i="10"/>
  <c r="AY6666" i="10"/>
  <c r="AY6665" i="10"/>
  <c r="AY6664" i="10"/>
  <c r="AY6663" i="10"/>
  <c r="AY6662" i="10"/>
  <c r="AY6661" i="10"/>
  <c r="AY6660" i="10"/>
  <c r="AY6659" i="10"/>
  <c r="AY6658" i="10"/>
  <c r="AY6657" i="10"/>
  <c r="AY6656" i="10"/>
  <c r="AY6655" i="10"/>
  <c r="AY6654" i="10"/>
  <c r="AY6653" i="10"/>
  <c r="AY6652" i="10"/>
  <c r="AY6651" i="10"/>
  <c r="AY6650" i="10"/>
  <c r="AY6649" i="10"/>
  <c r="AY6648" i="10"/>
  <c r="AY6647" i="10"/>
  <c r="AY6646" i="10"/>
  <c r="AY6645" i="10"/>
  <c r="AY6644" i="10"/>
  <c r="AY6643" i="10"/>
  <c r="AY6642" i="10"/>
  <c r="AY6641" i="10"/>
  <c r="AY6640" i="10"/>
  <c r="AY6639" i="10"/>
  <c r="AY6638" i="10"/>
  <c r="AY6637" i="10"/>
  <c r="AY6636" i="10"/>
  <c r="AY6635" i="10"/>
  <c r="AY6634" i="10"/>
  <c r="AY6633" i="10"/>
  <c r="AY6632" i="10"/>
  <c r="AY6631" i="10"/>
  <c r="AY6630" i="10"/>
  <c r="AY6629" i="10"/>
  <c r="AY6628" i="10"/>
  <c r="AY6627" i="10"/>
  <c r="AY6626" i="10"/>
  <c r="AY6625" i="10"/>
  <c r="AY6624" i="10"/>
  <c r="AY6623" i="10"/>
  <c r="AY6622" i="10"/>
  <c r="AY6621" i="10"/>
  <c r="AY6620" i="10"/>
  <c r="AY6619" i="10"/>
  <c r="AY6618" i="10"/>
  <c r="AY6617" i="10"/>
  <c r="AY6616" i="10"/>
  <c r="AY6615" i="10"/>
  <c r="AY6614" i="10"/>
  <c r="AY6613" i="10"/>
  <c r="AY6612" i="10"/>
  <c r="AY6611" i="10"/>
  <c r="AY6610" i="10"/>
  <c r="AY6609" i="10"/>
  <c r="AY6608" i="10"/>
  <c r="AY6607" i="10"/>
  <c r="AY6606" i="10"/>
  <c r="AY6605" i="10"/>
  <c r="AY6604" i="10"/>
  <c r="AY6603" i="10"/>
  <c r="AY6602" i="10"/>
  <c r="AY6601" i="10"/>
  <c r="AY6600" i="10"/>
  <c r="AY6599" i="10"/>
  <c r="AY6598" i="10"/>
  <c r="AY6597" i="10"/>
  <c r="AY6596" i="10"/>
  <c r="AY6595" i="10"/>
  <c r="AY6594" i="10"/>
  <c r="AY6593" i="10"/>
  <c r="AY6592" i="10"/>
  <c r="AY6591" i="10"/>
  <c r="AY6590" i="10"/>
  <c r="AY6589" i="10"/>
  <c r="AY6588" i="10"/>
  <c r="AY6587" i="10"/>
  <c r="AY6586" i="10"/>
  <c r="AY6585" i="10"/>
  <c r="AY6584" i="10"/>
  <c r="AY6583" i="10"/>
  <c r="AY6582" i="10"/>
  <c r="AY6581" i="10"/>
  <c r="AY6580" i="10"/>
  <c r="AY6579" i="10"/>
  <c r="AY6578" i="10"/>
  <c r="AY6577" i="10"/>
  <c r="AY6576" i="10"/>
  <c r="AY6575" i="10"/>
  <c r="AY6574" i="10"/>
  <c r="AY6573" i="10"/>
  <c r="AY6572" i="10"/>
  <c r="AY6571" i="10"/>
  <c r="AY6570" i="10"/>
  <c r="AY6569" i="10"/>
  <c r="AY6568" i="10"/>
  <c r="AY6567" i="10"/>
  <c r="AY6566" i="10"/>
  <c r="AY6565" i="10"/>
  <c r="AY6564" i="10"/>
  <c r="AY6563" i="10"/>
  <c r="AY6562" i="10"/>
  <c r="AY6561" i="10"/>
  <c r="AY6560" i="10"/>
  <c r="AY6559" i="10"/>
  <c r="AY6558" i="10"/>
  <c r="AY6557" i="10"/>
  <c r="AY6556" i="10"/>
  <c r="AY6555" i="10"/>
  <c r="AY6554" i="10"/>
  <c r="AY6553" i="10"/>
  <c r="AY6552" i="10"/>
  <c r="AY6551" i="10"/>
  <c r="AY6550" i="10"/>
  <c r="AY6549" i="10"/>
  <c r="AY6548" i="10"/>
  <c r="AY6547" i="10"/>
  <c r="AY6546" i="10"/>
  <c r="AY6545" i="10"/>
  <c r="AY6544" i="10"/>
  <c r="AY6543" i="10"/>
  <c r="AY6542" i="10"/>
  <c r="AY6541" i="10"/>
  <c r="AY6540" i="10"/>
  <c r="AY6539" i="10"/>
  <c r="AY6538" i="10"/>
  <c r="AY6537" i="10"/>
  <c r="AY6536" i="10"/>
  <c r="AY6535" i="10"/>
  <c r="AY6534" i="10"/>
  <c r="AY6533" i="10"/>
  <c r="AY6532" i="10"/>
  <c r="AY6531" i="10"/>
  <c r="AY6530" i="10"/>
  <c r="AY6529" i="10"/>
  <c r="AY6528" i="10"/>
  <c r="AY6527" i="10"/>
  <c r="AY6526" i="10"/>
  <c r="AY6525" i="10"/>
  <c r="AY6524" i="10"/>
  <c r="AY6523" i="10"/>
  <c r="AY6522" i="10"/>
  <c r="AY6521" i="10"/>
  <c r="AY6520" i="10"/>
  <c r="AY6519" i="10"/>
  <c r="AY6518" i="10"/>
  <c r="AY6517" i="10"/>
  <c r="AY6516" i="10"/>
  <c r="AY6515" i="10"/>
  <c r="AY6514" i="10"/>
  <c r="AY6513" i="10"/>
  <c r="AY6512" i="10"/>
  <c r="AY6511" i="10"/>
  <c r="AY6510" i="10"/>
  <c r="AY6509" i="10"/>
  <c r="AY6508" i="10"/>
  <c r="AY6507" i="10"/>
  <c r="AY6506" i="10"/>
  <c r="AY6505" i="10"/>
  <c r="AY6504" i="10"/>
  <c r="AY6503" i="10"/>
  <c r="AY6502" i="10"/>
  <c r="AY6501" i="10"/>
  <c r="AY6500" i="10"/>
  <c r="AY6499" i="10"/>
  <c r="AY6498" i="10"/>
  <c r="AY6497" i="10"/>
  <c r="AY6496" i="10"/>
  <c r="AY6495" i="10"/>
  <c r="AY6494" i="10"/>
  <c r="AY6493" i="10"/>
  <c r="AY6492" i="10"/>
  <c r="AY6491" i="10"/>
  <c r="AY6490" i="10"/>
  <c r="AY6489" i="10"/>
  <c r="AY6488" i="10"/>
  <c r="AY6487" i="10"/>
  <c r="AY6486" i="10"/>
  <c r="AY6485" i="10"/>
  <c r="AY6484" i="10"/>
  <c r="AY6483" i="10"/>
  <c r="AY6482" i="10"/>
  <c r="AY6481" i="10"/>
  <c r="AY6480" i="10"/>
  <c r="AY6479" i="10"/>
  <c r="AY6478" i="10"/>
  <c r="AY6477" i="10"/>
  <c r="AY6476" i="10"/>
  <c r="AY6475" i="10"/>
  <c r="AY6474" i="10"/>
  <c r="AY6473" i="10"/>
  <c r="AY6472" i="10"/>
  <c r="AY6471" i="10"/>
  <c r="AY6470" i="10"/>
  <c r="AY6469" i="10"/>
  <c r="AY6468" i="10"/>
  <c r="AY6467" i="10"/>
  <c r="AY6466" i="10"/>
  <c r="AY6465" i="10"/>
  <c r="AY6464" i="10"/>
  <c r="AY6463" i="10"/>
  <c r="AY6462" i="10"/>
  <c r="AY6461" i="10"/>
  <c r="AY6460" i="10"/>
  <c r="AY6459" i="10"/>
  <c r="AY6458" i="10"/>
  <c r="AY6457" i="10"/>
  <c r="AY6456" i="10"/>
  <c r="AY6455" i="10"/>
  <c r="AY6454" i="10"/>
  <c r="AY6453" i="10"/>
  <c r="AY6452" i="10"/>
  <c r="AY6451" i="10"/>
  <c r="AY6450" i="10"/>
  <c r="AY6449" i="10"/>
  <c r="AY6448" i="10"/>
  <c r="AY6447" i="10"/>
  <c r="AY6446" i="10"/>
  <c r="AY6445" i="10"/>
  <c r="AY6444" i="10"/>
  <c r="AY6443" i="10"/>
  <c r="AY6442" i="10"/>
  <c r="AY6441" i="10"/>
  <c r="AY6440" i="10"/>
  <c r="AY6439" i="10"/>
  <c r="AY6438" i="10"/>
  <c r="AY6437" i="10"/>
  <c r="AY6436" i="10"/>
  <c r="AY6435" i="10"/>
  <c r="AY6434" i="10"/>
  <c r="AY6433" i="10"/>
  <c r="AY6432" i="10"/>
  <c r="AY6431" i="10"/>
  <c r="AY6430" i="10"/>
  <c r="AY6429" i="10"/>
  <c r="AY6428" i="10"/>
  <c r="AY6427" i="10"/>
  <c r="AY6426" i="10"/>
  <c r="AY6425" i="10"/>
  <c r="AY6424" i="10"/>
  <c r="AY6423" i="10"/>
  <c r="AY6422" i="10"/>
  <c r="AY6421" i="10"/>
  <c r="AY6420" i="10"/>
  <c r="AY6419" i="10"/>
  <c r="AY6418" i="10"/>
  <c r="AY6417" i="10"/>
  <c r="AY6416" i="10"/>
  <c r="AY6415" i="10"/>
  <c r="AY6414" i="10"/>
  <c r="AY6413" i="10"/>
  <c r="AY6412" i="10"/>
  <c r="AY6411" i="10"/>
  <c r="AY6410" i="10"/>
  <c r="AY6409" i="10"/>
  <c r="AY6408" i="10"/>
  <c r="AY6407" i="10"/>
  <c r="AY6406" i="10"/>
  <c r="AY6405" i="10"/>
  <c r="AY6404" i="10"/>
  <c r="AY6403" i="10"/>
  <c r="AY6402" i="10"/>
  <c r="AY6401" i="10"/>
  <c r="AY6400" i="10"/>
  <c r="AY6399" i="10"/>
  <c r="AY6398" i="10"/>
  <c r="AY6397" i="10"/>
  <c r="AY6396" i="10"/>
  <c r="AY6395" i="10"/>
  <c r="AY6394" i="10"/>
  <c r="AY6393" i="10"/>
  <c r="AY6392" i="10"/>
  <c r="AY6391" i="10"/>
  <c r="AY6390" i="10"/>
  <c r="AY6389" i="10"/>
  <c r="AY6388" i="10"/>
  <c r="AY6387" i="10"/>
  <c r="AY6386" i="10"/>
  <c r="AY6385" i="10"/>
  <c r="AY6384" i="10"/>
  <c r="AY6383" i="10"/>
  <c r="AY6382" i="10"/>
  <c r="AY6381" i="10"/>
  <c r="AY6380" i="10"/>
  <c r="AY6379" i="10"/>
  <c r="AY6378" i="10"/>
  <c r="AY6377" i="10"/>
  <c r="AY6376" i="10"/>
  <c r="AY6375" i="10"/>
  <c r="AY6374" i="10"/>
  <c r="AY6373" i="10"/>
  <c r="AY6372" i="10"/>
  <c r="AY6371" i="10"/>
  <c r="AY6370" i="10"/>
  <c r="AY6369" i="10"/>
  <c r="AY6368" i="10"/>
  <c r="AY6367" i="10"/>
  <c r="AY6366" i="10"/>
  <c r="AY6365" i="10"/>
  <c r="AY6364" i="10"/>
  <c r="AY6363" i="10"/>
  <c r="AY6362" i="10"/>
  <c r="AY6361" i="10"/>
  <c r="AY6360" i="10"/>
  <c r="AY6359" i="10"/>
  <c r="AY6358" i="10"/>
  <c r="AY6357" i="10"/>
  <c r="AY6356" i="10"/>
  <c r="AY6355" i="10"/>
  <c r="AY6354" i="10"/>
  <c r="AY6353" i="10"/>
  <c r="AY6352" i="10"/>
  <c r="AY6351" i="10"/>
  <c r="AY6350" i="10"/>
  <c r="AY6349" i="10"/>
  <c r="AY6348" i="10"/>
  <c r="AY6347" i="10"/>
  <c r="AY6346" i="10"/>
  <c r="AY6345" i="10"/>
  <c r="AY6344" i="10"/>
  <c r="AY6343" i="10"/>
  <c r="AY6342" i="10"/>
  <c r="AY6341" i="10"/>
  <c r="AY6340" i="10"/>
  <c r="AY6339" i="10"/>
  <c r="AY6338" i="10"/>
  <c r="AY6337" i="10"/>
  <c r="AY6336" i="10"/>
  <c r="AY6335" i="10"/>
  <c r="AY6334" i="10"/>
  <c r="AY6333" i="10"/>
  <c r="AY6332" i="10"/>
  <c r="AY6331" i="10"/>
  <c r="AY6330" i="10"/>
  <c r="AY6329" i="10"/>
  <c r="AY6328" i="10"/>
  <c r="AY6327" i="10"/>
  <c r="AY6326" i="10"/>
  <c r="AY6325" i="10"/>
  <c r="AY6324" i="10"/>
  <c r="AY6323" i="10"/>
  <c r="AY6322" i="10"/>
  <c r="AY6321" i="10"/>
  <c r="AY6320" i="10"/>
  <c r="AY6319" i="10"/>
  <c r="AY6318" i="10"/>
  <c r="AY6317" i="10"/>
  <c r="AY6316" i="10"/>
  <c r="AY6315" i="10"/>
  <c r="AY6314" i="10"/>
  <c r="AY6313" i="10"/>
  <c r="AY6312" i="10"/>
  <c r="AY6311" i="10"/>
  <c r="AY6310" i="10"/>
  <c r="AY6309" i="10"/>
  <c r="AY6308" i="10"/>
  <c r="AY6307" i="10"/>
  <c r="AY6306" i="10"/>
  <c r="AY6305" i="10"/>
  <c r="AY6304" i="10"/>
  <c r="AY6303" i="10"/>
  <c r="AY6302" i="10"/>
  <c r="AY6301" i="10"/>
  <c r="AY6300" i="10"/>
  <c r="AY6299" i="10"/>
  <c r="AY6298" i="10"/>
  <c r="AY6297" i="10"/>
  <c r="AY6296" i="10"/>
  <c r="AY6295" i="10"/>
  <c r="AY6294" i="10"/>
  <c r="AY6293" i="10"/>
  <c r="AY6292" i="10"/>
  <c r="AY6291" i="10"/>
  <c r="AY6290" i="10"/>
  <c r="AY6289" i="10"/>
  <c r="AY6288" i="10"/>
  <c r="AY6287" i="10"/>
  <c r="AY6286" i="10"/>
  <c r="AY6285" i="10"/>
  <c r="AY6284" i="10"/>
  <c r="AY6283" i="10"/>
  <c r="AY6282" i="10"/>
  <c r="AY6281" i="10"/>
  <c r="AY6280" i="10"/>
  <c r="AY6279" i="10"/>
  <c r="AY6278" i="10"/>
  <c r="AY6277" i="10"/>
  <c r="AY6276" i="10"/>
  <c r="AY6275" i="10"/>
  <c r="AY6274" i="10"/>
  <c r="AY6273" i="10"/>
  <c r="AY6272" i="10"/>
  <c r="AY6271" i="10"/>
  <c r="AY6270" i="10"/>
  <c r="AY6269" i="10"/>
  <c r="AY6268" i="10"/>
  <c r="AY6267" i="10"/>
  <c r="AY6266" i="10"/>
  <c r="AY6265" i="10"/>
  <c r="AY6264" i="10"/>
  <c r="AY6263" i="10"/>
  <c r="AY6262" i="10"/>
  <c r="AY6261" i="10"/>
  <c r="AY6260" i="10"/>
  <c r="AY6259" i="10"/>
  <c r="AY6258" i="10"/>
  <c r="AY6257" i="10"/>
  <c r="AY6256" i="10"/>
  <c r="AY6255" i="10"/>
  <c r="AY6254" i="10"/>
  <c r="AY6253" i="10"/>
  <c r="AY6252" i="10"/>
  <c r="AY6251" i="10"/>
  <c r="AY6250" i="10"/>
  <c r="AY6249" i="10"/>
  <c r="AY6248" i="10"/>
  <c r="AY6247" i="10"/>
  <c r="AY6246" i="10"/>
  <c r="AY6245" i="10"/>
  <c r="AY6244" i="10"/>
  <c r="AY6243" i="10"/>
  <c r="AY6242" i="10"/>
  <c r="AY6241" i="10"/>
  <c r="AY6240" i="10"/>
  <c r="AY6239" i="10"/>
  <c r="AY6238" i="10"/>
  <c r="AY6237" i="10"/>
  <c r="AY6236" i="10"/>
  <c r="AY6235" i="10"/>
  <c r="AY6234" i="10"/>
  <c r="AY6233" i="10"/>
  <c r="AY6232" i="10"/>
  <c r="AY6231" i="10"/>
  <c r="AY6230" i="10"/>
  <c r="AY6229" i="10"/>
  <c r="AY6228" i="10"/>
  <c r="AY6227" i="10"/>
  <c r="AY6226" i="10"/>
  <c r="AY6225" i="10"/>
  <c r="AY6224" i="10"/>
  <c r="AY6223" i="10"/>
  <c r="AY6222" i="10"/>
  <c r="AY6221" i="10"/>
  <c r="AY6220" i="10"/>
  <c r="AY6219" i="10"/>
  <c r="AY6218" i="10"/>
  <c r="AY6217" i="10"/>
  <c r="AY6216" i="10"/>
  <c r="AY6215" i="10"/>
  <c r="AY6214" i="10"/>
  <c r="AY6213" i="10"/>
  <c r="AY6212" i="10"/>
  <c r="AY6211" i="10"/>
  <c r="AY6210" i="10"/>
  <c r="AY6209" i="10"/>
  <c r="AY6208" i="10"/>
  <c r="AY6207" i="10"/>
  <c r="AY6206" i="10"/>
  <c r="AY6205" i="10"/>
  <c r="AY6204" i="10"/>
  <c r="AY6203" i="10"/>
  <c r="AY6202" i="10"/>
  <c r="AY6201" i="10"/>
  <c r="AY6200" i="10"/>
  <c r="AY6199" i="10"/>
  <c r="AY6198" i="10"/>
  <c r="AY6197" i="10"/>
  <c r="AY6196" i="10"/>
  <c r="AY6195" i="10"/>
  <c r="AY6194" i="10"/>
  <c r="AY6193" i="10"/>
  <c r="AY6192" i="10"/>
  <c r="AY6191" i="10"/>
  <c r="AY6190" i="10"/>
  <c r="AY6189" i="10"/>
  <c r="AY6188" i="10"/>
  <c r="AY6187" i="10"/>
  <c r="AY6186" i="10"/>
  <c r="AY6185" i="10"/>
  <c r="AY6184" i="10"/>
  <c r="AY6183" i="10"/>
  <c r="AY6182" i="10"/>
  <c r="AY6181" i="10"/>
  <c r="AY6180" i="10"/>
  <c r="AY6179" i="10"/>
  <c r="AY6178" i="10"/>
  <c r="AY6177" i="10"/>
  <c r="AY6176" i="10"/>
  <c r="AY6175" i="10"/>
  <c r="AY6174" i="10"/>
  <c r="AY6173" i="10"/>
  <c r="AY6172" i="10"/>
  <c r="AY6171" i="10"/>
  <c r="AY6170" i="10"/>
  <c r="AY6169" i="10"/>
  <c r="AY6168" i="10"/>
  <c r="AY6167" i="10"/>
  <c r="AY6166" i="10"/>
  <c r="AY6165" i="10"/>
  <c r="AY6164" i="10"/>
  <c r="AY6163" i="10"/>
  <c r="AY6162" i="10"/>
  <c r="AY6161" i="10"/>
  <c r="AY6160" i="10"/>
  <c r="AY6159" i="10"/>
  <c r="AY6158" i="10"/>
  <c r="AY6157" i="10"/>
  <c r="AY6156" i="10"/>
  <c r="AY6155" i="10"/>
  <c r="AY6154" i="10"/>
  <c r="AY6153" i="10"/>
  <c r="AY6152" i="10"/>
  <c r="AY6151" i="10"/>
  <c r="AY6150" i="10"/>
  <c r="AY6149" i="10"/>
  <c r="AY6148" i="10"/>
  <c r="AY6147" i="10"/>
  <c r="AY6146" i="10"/>
  <c r="AY6145" i="10"/>
  <c r="AY6144" i="10"/>
  <c r="AY6143" i="10"/>
  <c r="AY6142" i="10"/>
  <c r="AY6141" i="10"/>
  <c r="AY6140" i="10"/>
  <c r="AY6139" i="10"/>
  <c r="AY6138" i="10"/>
  <c r="AY6137" i="10"/>
  <c r="AY6136" i="10"/>
  <c r="AY6135" i="10"/>
  <c r="AY6134" i="10"/>
  <c r="AY6133" i="10"/>
  <c r="AY6132" i="10"/>
  <c r="AY6131" i="10"/>
  <c r="AY6130" i="10"/>
  <c r="AY6129" i="10"/>
  <c r="AY6128" i="10"/>
  <c r="AY6127" i="10"/>
  <c r="AY6126" i="10"/>
  <c r="AY6125" i="10"/>
  <c r="AY6124" i="10"/>
  <c r="AY6123" i="10"/>
  <c r="AY6122" i="10"/>
  <c r="AY6121" i="10"/>
  <c r="AY6120" i="10"/>
  <c r="AY6119" i="10"/>
  <c r="AY6118" i="10"/>
  <c r="AY6117" i="10"/>
  <c r="AY6116" i="10"/>
  <c r="AY6115" i="10"/>
  <c r="AY6114" i="10"/>
  <c r="AY6113" i="10"/>
  <c r="AY6112" i="10"/>
  <c r="AY6111" i="10"/>
  <c r="AY6110" i="10"/>
  <c r="AY6109" i="10"/>
  <c r="AY6108" i="10"/>
  <c r="AY6107" i="10"/>
  <c r="AY6106" i="10"/>
  <c r="AY6105" i="10"/>
  <c r="AY6104" i="10"/>
  <c r="AY6103" i="10"/>
  <c r="AY6102" i="10"/>
  <c r="AY6101" i="10"/>
  <c r="AY6100" i="10"/>
  <c r="AY6099" i="10"/>
  <c r="AY6098" i="10"/>
  <c r="AY6097" i="10"/>
  <c r="AY6096" i="10"/>
  <c r="AY6095" i="10"/>
  <c r="AY6094" i="10"/>
  <c r="AY6093" i="10"/>
  <c r="AY6092" i="10"/>
  <c r="AY6091" i="10"/>
  <c r="AY6090" i="10"/>
  <c r="AY6089" i="10"/>
  <c r="AY6088" i="10"/>
  <c r="AY6087" i="10"/>
  <c r="AY6086" i="10"/>
  <c r="AY6085" i="10"/>
  <c r="AY6084" i="10"/>
  <c r="AY6083" i="10"/>
  <c r="AY6082" i="10"/>
  <c r="AY6081" i="10"/>
  <c r="AY6080" i="10"/>
  <c r="AY6079" i="10"/>
  <c r="AY6078" i="10"/>
  <c r="AY6077" i="10"/>
  <c r="AY6076" i="10"/>
  <c r="AY6075" i="10"/>
  <c r="AY6074" i="10"/>
  <c r="AY6073" i="10"/>
  <c r="AY6072" i="10"/>
  <c r="AY6071" i="10"/>
  <c r="AY6070" i="10"/>
  <c r="AY6069" i="10"/>
  <c r="AY6068" i="10"/>
  <c r="AY6067" i="10"/>
  <c r="AY6066" i="10"/>
  <c r="AY6065" i="10"/>
  <c r="AY6064" i="10"/>
  <c r="AY6063" i="10"/>
  <c r="AY6062" i="10"/>
  <c r="AY6061" i="10"/>
  <c r="AY6060" i="10"/>
  <c r="AY6059" i="10"/>
  <c r="AY6058" i="10"/>
  <c r="AY6057" i="10"/>
  <c r="AY6056" i="10"/>
  <c r="AY6055" i="10"/>
  <c r="AY6054" i="10"/>
  <c r="AY6053" i="10"/>
  <c r="AY6052" i="10"/>
  <c r="AY6051" i="10"/>
  <c r="AY6050" i="10"/>
  <c r="AY6049" i="10"/>
  <c r="AY6048" i="10"/>
  <c r="AY6047" i="10"/>
  <c r="AY6046" i="10"/>
  <c r="AY6045" i="10"/>
  <c r="AY6044" i="10"/>
  <c r="AY6043" i="10"/>
  <c r="AY6042" i="10"/>
  <c r="AY6041" i="10"/>
  <c r="AY6040" i="10"/>
  <c r="AY6039" i="10"/>
  <c r="AY6038" i="10"/>
  <c r="AY6037" i="10"/>
  <c r="AY6036" i="10"/>
  <c r="AY6035" i="10"/>
  <c r="AY6034" i="10"/>
  <c r="AY6033" i="10"/>
  <c r="AY6032" i="10"/>
  <c r="AY6031" i="10"/>
  <c r="AY6030" i="10"/>
  <c r="AY6029" i="10"/>
  <c r="AY6028" i="10"/>
  <c r="AY6027" i="10"/>
  <c r="AY6026" i="10"/>
  <c r="AY6025" i="10"/>
  <c r="AY6024" i="10"/>
  <c r="AY6023" i="10"/>
  <c r="AY6022" i="10"/>
  <c r="AY6021" i="10"/>
  <c r="AY6020" i="10"/>
  <c r="AY6019" i="10"/>
  <c r="AY6018" i="10"/>
  <c r="AY6017" i="10"/>
  <c r="AY6016" i="10"/>
  <c r="AY6015" i="10"/>
  <c r="AY6014" i="10"/>
  <c r="AY6013" i="10"/>
  <c r="AY6012" i="10"/>
  <c r="AY6011" i="10"/>
  <c r="AY6010" i="10"/>
  <c r="AY6009" i="10"/>
  <c r="AY6008" i="10"/>
  <c r="AY6007" i="10"/>
  <c r="AY6006" i="10"/>
  <c r="AY6005" i="10"/>
  <c r="AY6004" i="10"/>
  <c r="AY6003" i="10"/>
  <c r="AY6002" i="10"/>
  <c r="AY6001" i="10"/>
  <c r="AY6000" i="10"/>
  <c r="AY5999" i="10"/>
  <c r="AY5998" i="10"/>
  <c r="AY5997" i="10"/>
  <c r="AY5996" i="10"/>
  <c r="AY5995" i="10"/>
  <c r="AY5994" i="10"/>
  <c r="AY5993" i="10"/>
  <c r="AY5992" i="10"/>
  <c r="AY5991" i="10"/>
  <c r="AY5990" i="10"/>
  <c r="AY5989" i="10"/>
  <c r="AY5988" i="10"/>
  <c r="AY5987" i="10"/>
  <c r="AY5986" i="10"/>
  <c r="AY5985" i="10"/>
  <c r="AY5984" i="10"/>
  <c r="AY5983" i="10"/>
  <c r="AY5982" i="10"/>
  <c r="AY5981" i="10"/>
  <c r="AY5980" i="10"/>
  <c r="AY5979" i="10"/>
  <c r="AY5978" i="10"/>
  <c r="AY5977" i="10"/>
  <c r="AY5976" i="10"/>
  <c r="AY5975" i="10"/>
  <c r="AY5974" i="10"/>
  <c r="AY5973" i="10"/>
  <c r="AY5972" i="10"/>
  <c r="AY5971" i="10"/>
  <c r="AY5970" i="10"/>
  <c r="AY5969" i="10"/>
  <c r="AY5968" i="10"/>
  <c r="AY5967" i="10"/>
  <c r="AY5966" i="10"/>
  <c r="AY5965" i="10"/>
  <c r="AY5964" i="10"/>
  <c r="AY5963" i="10"/>
  <c r="AY5962" i="10"/>
  <c r="AY5961" i="10"/>
  <c r="AY5960" i="10"/>
  <c r="AY5959" i="10"/>
  <c r="AY5958" i="10"/>
  <c r="AY5957" i="10"/>
  <c r="AY5956" i="10"/>
  <c r="AY5955" i="10"/>
  <c r="AY5954" i="10"/>
  <c r="AY5953" i="10"/>
  <c r="AY5952" i="10"/>
  <c r="AY5951" i="10"/>
  <c r="AY5950" i="10"/>
  <c r="AY5949" i="10"/>
  <c r="AY5948" i="10"/>
  <c r="AY5947" i="10"/>
  <c r="AY5946" i="10"/>
  <c r="AY5945" i="10"/>
  <c r="AY5944" i="10"/>
  <c r="AY5943" i="10"/>
  <c r="AY5942" i="10"/>
  <c r="AY5941" i="10"/>
  <c r="AY5940" i="10"/>
  <c r="AY5939" i="10"/>
  <c r="AY5938" i="10"/>
  <c r="AY5937" i="10"/>
  <c r="AY5936" i="10"/>
  <c r="AY5935" i="10"/>
  <c r="AY5934" i="10"/>
  <c r="AY5933" i="10"/>
  <c r="AY5932" i="10"/>
  <c r="AY5931" i="10"/>
  <c r="AY5930" i="10"/>
  <c r="AY5929" i="10"/>
  <c r="AY5928" i="10"/>
  <c r="AY5927" i="10"/>
  <c r="AY5926" i="10"/>
  <c r="AY5925" i="10"/>
  <c r="AY5924" i="10"/>
  <c r="AY5923" i="10"/>
  <c r="AY5922" i="10"/>
  <c r="AY5921" i="10"/>
  <c r="AY5920" i="10"/>
  <c r="AY5919" i="10"/>
  <c r="AY5918" i="10"/>
  <c r="AY5917" i="10"/>
  <c r="AY5916" i="10"/>
  <c r="AY5915" i="10"/>
  <c r="AY5914" i="10"/>
  <c r="AY5913" i="10"/>
  <c r="AY5912" i="10"/>
  <c r="AY5911" i="10"/>
  <c r="AY5910" i="10"/>
  <c r="AY5909" i="10"/>
  <c r="AY5908" i="10"/>
  <c r="AY5907" i="10"/>
  <c r="AY5906" i="10"/>
  <c r="AY5905" i="10"/>
  <c r="AY5904" i="10"/>
  <c r="AY5903" i="10"/>
  <c r="AY5902" i="10"/>
  <c r="AY5901" i="10"/>
  <c r="AY5900" i="10"/>
  <c r="AY5899" i="10"/>
  <c r="AY5898" i="10"/>
  <c r="AY5897" i="10"/>
  <c r="AY5896" i="10"/>
  <c r="AY5895" i="10"/>
  <c r="AY5894" i="10"/>
  <c r="AY5893" i="10"/>
  <c r="AY5892" i="10"/>
  <c r="AY5891" i="10"/>
  <c r="AY5890" i="10"/>
  <c r="AY5889" i="10"/>
  <c r="AY5888" i="10"/>
  <c r="AY5887" i="10"/>
  <c r="AY5886" i="10"/>
  <c r="AY5885" i="10"/>
  <c r="AY5884" i="10"/>
  <c r="AY5883" i="10"/>
  <c r="AY5882" i="10"/>
  <c r="AY5881" i="10"/>
  <c r="AY5880" i="10"/>
  <c r="AY5879" i="10"/>
  <c r="AY5878" i="10"/>
  <c r="AY5877" i="10"/>
  <c r="AY5876" i="10"/>
  <c r="AY5875" i="10"/>
  <c r="AY5874" i="10"/>
  <c r="AY5873" i="10"/>
  <c r="AY5872" i="10"/>
  <c r="AY5871" i="10"/>
  <c r="AY5870" i="10"/>
  <c r="AY5869" i="10"/>
  <c r="AY5868" i="10"/>
  <c r="AY5867" i="10"/>
  <c r="AY5866" i="10"/>
  <c r="AY5865" i="10"/>
  <c r="AY5864" i="10"/>
  <c r="AY5863" i="10"/>
  <c r="AY5862" i="10"/>
  <c r="AY5861" i="10"/>
  <c r="AY5860" i="10"/>
  <c r="AY5859" i="10"/>
  <c r="AY5858" i="10"/>
  <c r="AY5857" i="10"/>
  <c r="AY5856" i="10"/>
  <c r="AY5855" i="10"/>
  <c r="AY5854" i="10"/>
  <c r="AY5853" i="10"/>
  <c r="AY5852" i="10"/>
  <c r="AY5851" i="10"/>
  <c r="AY5850" i="10"/>
  <c r="AY5849" i="10"/>
  <c r="AY5848" i="10"/>
  <c r="AY5847" i="10"/>
  <c r="AY5846" i="10"/>
  <c r="AY5845" i="10"/>
  <c r="AY5844" i="10"/>
  <c r="AY5843" i="10"/>
  <c r="AY5842" i="10"/>
  <c r="AY5841" i="10"/>
  <c r="AY5840" i="10"/>
  <c r="AY5839" i="10"/>
  <c r="AY5838" i="10"/>
  <c r="AY5837" i="10"/>
  <c r="AY5836" i="10"/>
  <c r="AY5835" i="10"/>
  <c r="AY5834" i="10"/>
  <c r="AY5833" i="10"/>
  <c r="AY5832" i="10"/>
  <c r="AY5831" i="10"/>
  <c r="AY5830" i="10"/>
  <c r="AY5829" i="10"/>
  <c r="AY5828" i="10"/>
  <c r="AY5827" i="10"/>
  <c r="AY5826" i="10"/>
  <c r="AY5825" i="10"/>
  <c r="AY5824" i="10"/>
  <c r="AY5823" i="10"/>
  <c r="AY5822" i="10"/>
  <c r="AY5821" i="10"/>
  <c r="AY5820" i="10"/>
  <c r="AY5819" i="10"/>
  <c r="AY5818" i="10"/>
  <c r="AY5817" i="10"/>
  <c r="AY5816" i="10"/>
  <c r="AY5815" i="10"/>
  <c r="AY5814" i="10"/>
  <c r="AY5813" i="10"/>
  <c r="AY5812" i="10"/>
  <c r="AY5811" i="10"/>
  <c r="AY5810" i="10"/>
  <c r="AY5809" i="10"/>
  <c r="AY5808" i="10"/>
  <c r="AY5807" i="10"/>
  <c r="AY5806" i="10"/>
  <c r="AY5805" i="10"/>
  <c r="AY5804" i="10"/>
  <c r="AY5803" i="10"/>
  <c r="AY5802" i="10"/>
  <c r="AY5801" i="10"/>
  <c r="AY5800" i="10"/>
  <c r="AY5799" i="10"/>
  <c r="AY5798" i="10"/>
  <c r="AY5797" i="10"/>
  <c r="AY5796" i="10"/>
  <c r="AY5795" i="10"/>
  <c r="AY5794" i="10"/>
  <c r="AY5793" i="10"/>
  <c r="AY5792" i="10"/>
  <c r="AY5791" i="10"/>
  <c r="AY5790" i="10"/>
  <c r="AY5789" i="10"/>
  <c r="AY5788" i="10"/>
  <c r="AY5787" i="10"/>
  <c r="AY5786" i="10"/>
  <c r="AY5785" i="10"/>
  <c r="AY5784" i="10"/>
  <c r="AY5783" i="10"/>
  <c r="AY5782" i="10"/>
  <c r="AY5781" i="10"/>
  <c r="AY5780" i="10"/>
  <c r="AY5779" i="10"/>
  <c r="AY5778" i="10"/>
  <c r="AY5777" i="10"/>
  <c r="AY5776" i="10"/>
  <c r="AY5775" i="10"/>
  <c r="AY5774" i="10"/>
  <c r="AY5773" i="10"/>
  <c r="AY5772" i="10"/>
  <c r="AY5771" i="10"/>
  <c r="AY5770" i="10"/>
  <c r="AY5769" i="10"/>
  <c r="AY5768" i="10"/>
  <c r="AY5767" i="10"/>
  <c r="AY5766" i="10"/>
  <c r="AY5765" i="10"/>
  <c r="AY5764" i="10"/>
  <c r="AY5763" i="10"/>
  <c r="AY5762" i="10"/>
  <c r="AY5761" i="10"/>
  <c r="AY5760" i="10"/>
  <c r="AY5759" i="10"/>
  <c r="AY5758" i="10"/>
  <c r="AY5757" i="10"/>
  <c r="AY5756" i="10"/>
  <c r="AY5755" i="10"/>
  <c r="AY5754" i="10"/>
  <c r="AY5753" i="10"/>
  <c r="AY5752" i="10"/>
  <c r="AY5751" i="10"/>
  <c r="AY5750" i="10"/>
  <c r="AY5749" i="10"/>
  <c r="AY5748" i="10"/>
  <c r="AY5747" i="10"/>
  <c r="AY5746" i="10"/>
  <c r="AY5745" i="10"/>
  <c r="AY5744" i="10"/>
  <c r="AY5743" i="10"/>
  <c r="AY5742" i="10"/>
  <c r="AY5741" i="10"/>
  <c r="AY5740" i="10"/>
  <c r="AY5739" i="10"/>
  <c r="AY5738" i="10"/>
  <c r="AY5737" i="10"/>
  <c r="AY5736" i="10"/>
  <c r="AY5735" i="10"/>
  <c r="AY5734" i="10"/>
  <c r="AY5733" i="10"/>
  <c r="AY5732" i="10"/>
  <c r="AY5731" i="10"/>
  <c r="AY5730" i="10"/>
  <c r="AY5729" i="10"/>
  <c r="AY5728" i="10"/>
  <c r="AY5727" i="10"/>
  <c r="AY5726" i="10"/>
  <c r="AY5725" i="10"/>
  <c r="AY5724" i="10"/>
  <c r="AY5723" i="10"/>
  <c r="AY5722" i="10"/>
  <c r="AY5721" i="10"/>
  <c r="AY5720" i="10"/>
  <c r="AY5719" i="10"/>
  <c r="AY5718" i="10"/>
  <c r="AY5717" i="10"/>
  <c r="AY5716" i="10"/>
  <c r="AY5715" i="10"/>
  <c r="AY5714" i="10"/>
  <c r="AY5713" i="10"/>
  <c r="AY5712" i="10"/>
  <c r="AY5711" i="10"/>
  <c r="AY5710" i="10"/>
  <c r="AY5709" i="10"/>
  <c r="AY5708" i="10"/>
  <c r="AY5707" i="10"/>
  <c r="AY5706" i="10"/>
  <c r="AY5705" i="10"/>
  <c r="AY5704" i="10"/>
  <c r="AY5703" i="10"/>
  <c r="AY5702" i="10"/>
  <c r="AY5701" i="10"/>
  <c r="AY5700" i="10"/>
  <c r="AY5699" i="10"/>
  <c r="AY5698" i="10"/>
  <c r="AY5697" i="10"/>
  <c r="AY5696" i="10"/>
  <c r="AY5695" i="10"/>
  <c r="AY5694" i="10"/>
  <c r="AY5693" i="10"/>
  <c r="AY5692" i="10"/>
  <c r="AY5691" i="10"/>
  <c r="AY5690" i="10"/>
  <c r="AY5689" i="10"/>
  <c r="AY5688" i="10"/>
  <c r="AY5687" i="10"/>
  <c r="AY5686" i="10"/>
  <c r="AY5685" i="10"/>
  <c r="AY5684" i="10"/>
  <c r="AY5683" i="10"/>
  <c r="AY5682" i="10"/>
  <c r="AY5681" i="10"/>
  <c r="AY5680" i="10"/>
  <c r="AY5679" i="10"/>
  <c r="AY5678" i="10"/>
  <c r="AY5677" i="10"/>
  <c r="AY5676" i="10"/>
  <c r="AY5675" i="10"/>
  <c r="AY5674" i="10"/>
  <c r="AY5673" i="10"/>
  <c r="AY5672" i="10"/>
  <c r="AY5671" i="10"/>
  <c r="AY5670" i="10"/>
  <c r="AY5669" i="10"/>
  <c r="AY5668" i="10"/>
  <c r="AY5667" i="10"/>
  <c r="AY5666" i="10"/>
  <c r="AY5665" i="10"/>
  <c r="AY5664" i="10"/>
  <c r="AY5663" i="10"/>
  <c r="AY5662" i="10"/>
  <c r="AY5661" i="10"/>
  <c r="AY5660" i="10"/>
  <c r="AY5659" i="10"/>
  <c r="AY5658" i="10"/>
  <c r="AY5657" i="10"/>
  <c r="AY5656" i="10"/>
  <c r="AY5655" i="10"/>
  <c r="AY5654" i="10"/>
  <c r="AY5653" i="10"/>
  <c r="AY5652" i="10"/>
  <c r="AY5651" i="10"/>
  <c r="AY5650" i="10"/>
  <c r="AY5649" i="10"/>
  <c r="AY5648" i="10"/>
  <c r="AY5647" i="10"/>
  <c r="AY5646" i="10"/>
  <c r="AY5645" i="10"/>
  <c r="AY5644" i="10"/>
  <c r="AY5643" i="10"/>
  <c r="AY5642" i="10"/>
  <c r="AY5641" i="10"/>
  <c r="AY5640" i="10"/>
  <c r="AY5639" i="10"/>
  <c r="AY5638" i="10"/>
  <c r="AY5637" i="10"/>
  <c r="AY5636" i="10"/>
  <c r="AY5635" i="10"/>
  <c r="AY5634" i="10"/>
  <c r="AY5633" i="10"/>
  <c r="AY5632" i="10"/>
  <c r="AY5631" i="10"/>
  <c r="AY5630" i="10"/>
  <c r="AY5629" i="10"/>
  <c r="AY5628" i="10"/>
  <c r="AY5627" i="10"/>
  <c r="AY5626" i="10"/>
  <c r="AY5625" i="10"/>
  <c r="AY5624" i="10"/>
  <c r="AY5623" i="10"/>
  <c r="AY5622" i="10"/>
  <c r="AY5621" i="10"/>
  <c r="AY5620" i="10"/>
  <c r="AY5619" i="10"/>
  <c r="AY5618" i="10"/>
  <c r="AY5617" i="10"/>
  <c r="AY5616" i="10"/>
  <c r="AY5615" i="10"/>
  <c r="AY5614" i="10"/>
  <c r="AY5613" i="10"/>
  <c r="AY5612" i="10"/>
  <c r="AY5611" i="10"/>
  <c r="AY5610" i="10"/>
  <c r="AY5609" i="10"/>
  <c r="AY5608" i="10"/>
  <c r="AY5607" i="10"/>
  <c r="AY5606" i="10"/>
  <c r="AY5605" i="10"/>
  <c r="AY5604" i="10"/>
  <c r="AY5603" i="10"/>
  <c r="AY5602" i="10"/>
  <c r="AY5601" i="10"/>
  <c r="AY5600" i="10"/>
  <c r="AY5599" i="10"/>
  <c r="AY5598" i="10"/>
  <c r="AY5597" i="10"/>
  <c r="AY5596" i="10"/>
  <c r="AY5595" i="10"/>
  <c r="AY5594" i="10"/>
  <c r="AY5593" i="10"/>
  <c r="AY5592" i="10"/>
  <c r="AY5591" i="10"/>
  <c r="AY5590" i="10"/>
  <c r="AY5589" i="10"/>
  <c r="AY5588" i="10"/>
  <c r="AY5587" i="10"/>
  <c r="AY5586" i="10"/>
  <c r="AY5585" i="10"/>
  <c r="AY5584" i="10"/>
  <c r="AY5583" i="10"/>
  <c r="AY5582" i="10"/>
  <c r="AY5581" i="10"/>
  <c r="AY5580" i="10"/>
  <c r="AY5579" i="10"/>
  <c r="AY5578" i="10"/>
  <c r="AY5577" i="10"/>
  <c r="AY5576" i="10"/>
  <c r="AY5575" i="10"/>
  <c r="AY5574" i="10"/>
  <c r="AY5573" i="10"/>
  <c r="AY5572" i="10"/>
  <c r="AY5571" i="10"/>
  <c r="AY5570" i="10"/>
  <c r="AY5569" i="10"/>
  <c r="AY5568" i="10"/>
  <c r="AY5567" i="10"/>
  <c r="AY5566" i="10"/>
  <c r="AY5565" i="10"/>
  <c r="AY5564" i="10"/>
  <c r="AY5563" i="10"/>
  <c r="AY5562" i="10"/>
  <c r="AY5561" i="10"/>
  <c r="AY5560" i="10"/>
  <c r="AY5559" i="10"/>
  <c r="AY5558" i="10"/>
  <c r="AY5557" i="10"/>
  <c r="AY5556" i="10"/>
  <c r="AY5555" i="10"/>
  <c r="AY5554" i="10"/>
  <c r="AY5553" i="10"/>
  <c r="AY5552" i="10"/>
  <c r="AY5551" i="10"/>
  <c r="AY5550" i="10"/>
  <c r="AY5549" i="10"/>
  <c r="AY5548" i="10"/>
  <c r="AY5547" i="10"/>
  <c r="AY5546" i="10"/>
  <c r="AY5545" i="10"/>
  <c r="AY5544" i="10"/>
  <c r="AY5543" i="10"/>
  <c r="AY5542" i="10"/>
  <c r="AY5541" i="10"/>
  <c r="AY5540" i="10"/>
  <c r="AY5539" i="10"/>
  <c r="AY5538" i="10"/>
  <c r="AY5537" i="10"/>
  <c r="AY5536" i="10"/>
  <c r="AY5535" i="10"/>
  <c r="AY5534" i="10"/>
  <c r="AY5533" i="10"/>
  <c r="AY5532" i="10"/>
  <c r="AY5531" i="10"/>
  <c r="AY5530" i="10"/>
  <c r="AY5529" i="10"/>
  <c r="AY5528" i="10"/>
  <c r="AY5527" i="10"/>
  <c r="AY5526" i="10"/>
  <c r="AY5525" i="10"/>
  <c r="AY5524" i="10"/>
  <c r="AY5523" i="10"/>
  <c r="AY5522" i="10"/>
  <c r="AY5521" i="10"/>
  <c r="AY5520" i="10"/>
  <c r="AY5519" i="10"/>
  <c r="AY5518" i="10"/>
  <c r="AY5517" i="10"/>
  <c r="AY5516" i="10"/>
  <c r="AY5515" i="10"/>
  <c r="AY5514" i="10"/>
  <c r="AY5513" i="10"/>
  <c r="AY5512" i="10"/>
  <c r="AY5511" i="10"/>
  <c r="AY5510" i="10"/>
  <c r="AY5509" i="10"/>
  <c r="AY5508" i="10"/>
  <c r="AY5507" i="10"/>
  <c r="AY5506" i="10"/>
  <c r="AY5505" i="10"/>
  <c r="AY5504" i="10"/>
  <c r="AY5503" i="10"/>
  <c r="AY5502" i="10"/>
  <c r="AY5501" i="10"/>
  <c r="AY5500" i="10"/>
  <c r="AY5499" i="10"/>
  <c r="AY5498" i="10"/>
  <c r="AY5497" i="10"/>
  <c r="AY5496" i="10"/>
  <c r="AY5495" i="10"/>
  <c r="AY5494" i="10"/>
  <c r="AY5493" i="10"/>
  <c r="AY5492" i="10"/>
  <c r="AY5491" i="10"/>
  <c r="AY5490" i="10"/>
  <c r="AY5489" i="10"/>
  <c r="AY5488" i="10"/>
  <c r="AY5487" i="10"/>
  <c r="AY5486" i="10"/>
  <c r="AY5485" i="10"/>
  <c r="AY5484" i="10"/>
  <c r="AY5483" i="10"/>
  <c r="AY5482" i="10"/>
  <c r="AY5481" i="10"/>
  <c r="AY5480" i="10"/>
  <c r="AY5479" i="10"/>
  <c r="AY5478" i="10"/>
  <c r="AY5477" i="10"/>
  <c r="AY5476" i="10"/>
  <c r="AY5475" i="10"/>
  <c r="AY5474" i="10"/>
  <c r="AY5473" i="10"/>
  <c r="AY5472" i="10"/>
  <c r="AY5471" i="10"/>
  <c r="AY5470" i="10"/>
  <c r="AY5469" i="10"/>
  <c r="AY5468" i="10"/>
  <c r="AY5467" i="10"/>
  <c r="AY5466" i="10"/>
  <c r="AY5465" i="10"/>
  <c r="AY5464" i="10"/>
  <c r="AY5463" i="10"/>
  <c r="AY5462" i="10"/>
  <c r="AY5461" i="10"/>
  <c r="AY5460" i="10"/>
  <c r="AY5459" i="10"/>
  <c r="AY5458" i="10"/>
  <c r="AY5457" i="10"/>
  <c r="AY5456" i="10"/>
  <c r="AY5455" i="10"/>
  <c r="AY5454" i="10"/>
  <c r="AY5453" i="10"/>
  <c r="AY5452" i="10"/>
  <c r="AY5451" i="10"/>
  <c r="AY5450" i="10"/>
  <c r="AY5449" i="10"/>
  <c r="AY5448" i="10"/>
  <c r="AY5447" i="10"/>
  <c r="AY5446" i="10"/>
  <c r="AY5445" i="10"/>
  <c r="AY5444" i="10"/>
  <c r="AY5443" i="10"/>
  <c r="AY5442" i="10"/>
  <c r="AY5441" i="10"/>
  <c r="AY5440" i="10"/>
  <c r="AY5439" i="10"/>
  <c r="AY5438" i="10"/>
  <c r="AY5437" i="10"/>
  <c r="AY5436" i="10"/>
  <c r="AY5435" i="10"/>
  <c r="AY5434" i="10"/>
  <c r="AY5433" i="10"/>
  <c r="AY5432" i="10"/>
  <c r="AY5431" i="10"/>
  <c r="AY5430" i="10"/>
  <c r="AY5429" i="10"/>
  <c r="AY5428" i="10"/>
  <c r="AY5427" i="10"/>
  <c r="AY5426" i="10"/>
  <c r="AY5425" i="10"/>
  <c r="AY5424" i="10"/>
  <c r="AY5423" i="10"/>
  <c r="AY5422" i="10"/>
  <c r="AY5421" i="10"/>
  <c r="AY5420" i="10"/>
  <c r="AY5419" i="10"/>
  <c r="AY5418" i="10"/>
  <c r="AY5417" i="10"/>
  <c r="AY5416" i="10"/>
  <c r="AY5415" i="10"/>
  <c r="AY5414" i="10"/>
  <c r="AY5413" i="10"/>
  <c r="AY5412" i="10"/>
  <c r="AY5411" i="10"/>
  <c r="AY5410" i="10"/>
  <c r="AY5409" i="10"/>
  <c r="AY5408" i="10"/>
  <c r="AY5407" i="10"/>
  <c r="AY5406" i="10"/>
  <c r="AY5405" i="10"/>
  <c r="AY5404" i="10"/>
  <c r="AY5403" i="10"/>
  <c r="AY5402" i="10"/>
  <c r="AY5401" i="10"/>
  <c r="AY5400" i="10"/>
  <c r="AY5399" i="10"/>
  <c r="AY5398" i="10"/>
  <c r="AY5397" i="10"/>
  <c r="AY5396" i="10"/>
  <c r="AY5395" i="10"/>
  <c r="AY5394" i="10"/>
  <c r="AY5393" i="10"/>
  <c r="AY5392" i="10"/>
  <c r="AY5391" i="10"/>
  <c r="AY5390" i="10"/>
  <c r="AY5389" i="10"/>
  <c r="AY5388" i="10"/>
  <c r="AY5387" i="10"/>
  <c r="AY5386" i="10"/>
  <c r="AY5385" i="10"/>
  <c r="AY5384" i="10"/>
  <c r="AY5383" i="10"/>
  <c r="AY5382" i="10"/>
  <c r="AY5381" i="10"/>
  <c r="AY5380" i="10"/>
  <c r="AY5379" i="10"/>
  <c r="AY5378" i="10"/>
  <c r="AY5377" i="10"/>
  <c r="AY5376" i="10"/>
  <c r="AY5375" i="10"/>
  <c r="AY5374" i="10"/>
  <c r="AY5373" i="10"/>
  <c r="AY5372" i="10"/>
  <c r="AY5371" i="10"/>
  <c r="AY5370" i="10"/>
  <c r="AY5369" i="10"/>
  <c r="AY5368" i="10"/>
  <c r="AY5367" i="10"/>
  <c r="AY5366" i="10"/>
  <c r="AY5365" i="10"/>
  <c r="AY5364" i="10"/>
  <c r="AY5363" i="10"/>
  <c r="AY5362" i="10"/>
  <c r="AY5361" i="10"/>
  <c r="AY5360" i="10"/>
  <c r="AY5359" i="10"/>
  <c r="AY5358" i="10"/>
  <c r="AY5357" i="10"/>
  <c r="AY5356" i="10"/>
  <c r="AY5355" i="10"/>
  <c r="AY5354" i="10"/>
  <c r="AY5353" i="10"/>
  <c r="AY5352" i="10"/>
  <c r="AY5351" i="10"/>
  <c r="AY5350" i="10"/>
  <c r="AY5349" i="10"/>
  <c r="AY5348" i="10"/>
  <c r="AY5347" i="10"/>
  <c r="AY5346" i="10"/>
  <c r="AY5345" i="10"/>
  <c r="AY5344" i="10"/>
  <c r="AY5343" i="10"/>
  <c r="AY5342" i="10"/>
  <c r="AY5341" i="10"/>
  <c r="AY5340" i="10"/>
  <c r="AY5339" i="10"/>
  <c r="AY5338" i="10"/>
  <c r="AY5337" i="10"/>
  <c r="AY5336" i="10"/>
  <c r="AY5335" i="10"/>
  <c r="AY5334" i="10"/>
  <c r="AY5333" i="10"/>
  <c r="AY5332" i="10"/>
  <c r="AY5331" i="10"/>
  <c r="AY5330" i="10"/>
  <c r="AY5329" i="10"/>
  <c r="AY5328" i="10"/>
  <c r="AY5327" i="10"/>
  <c r="AY5326" i="10"/>
  <c r="AY5325" i="10"/>
  <c r="AY5324" i="10"/>
  <c r="AY5323" i="10"/>
  <c r="AY5322" i="10"/>
  <c r="AY5321" i="10"/>
  <c r="AY5320" i="10"/>
  <c r="AY5319" i="10"/>
  <c r="AY5318" i="10"/>
  <c r="AY5317" i="10"/>
  <c r="AY5316" i="10"/>
  <c r="AY5315" i="10"/>
  <c r="AY5314" i="10"/>
  <c r="AY5313" i="10"/>
  <c r="AY5312" i="10"/>
  <c r="AY5311" i="10"/>
  <c r="AY5310" i="10"/>
  <c r="AY5309" i="10"/>
  <c r="AY5308" i="10"/>
  <c r="AY5307" i="10"/>
  <c r="AY5306" i="10"/>
  <c r="AY5305" i="10"/>
  <c r="AY5304" i="10"/>
  <c r="AY5303" i="10"/>
  <c r="AY5302" i="10"/>
  <c r="AY5301" i="10"/>
  <c r="AY5300" i="10"/>
  <c r="AY5299" i="10"/>
  <c r="AY5298" i="10"/>
  <c r="AY5297" i="10"/>
  <c r="AY5296" i="10"/>
  <c r="AY5295" i="10"/>
  <c r="AY5294" i="10"/>
  <c r="AY5293" i="10"/>
  <c r="AY5292" i="10"/>
  <c r="AY5291" i="10"/>
  <c r="AY5290" i="10"/>
  <c r="AY5289" i="10"/>
  <c r="AY5288" i="10"/>
  <c r="AY5287" i="10"/>
  <c r="AY5286" i="10"/>
  <c r="AY5285" i="10"/>
  <c r="AY5284" i="10"/>
  <c r="AY5283" i="10"/>
  <c r="AY5282" i="10"/>
  <c r="AY5281" i="10"/>
  <c r="AY5280" i="10"/>
  <c r="AY5279" i="10"/>
  <c r="AY5278" i="10"/>
  <c r="AY5277" i="10"/>
  <c r="AY5276" i="10"/>
  <c r="AY5275" i="10"/>
  <c r="AY5274" i="10"/>
  <c r="AY5273" i="10"/>
  <c r="AY5272" i="10"/>
  <c r="AY5271" i="10"/>
  <c r="AY5270" i="10"/>
  <c r="AY5269" i="10"/>
  <c r="AY5268" i="10"/>
  <c r="AY5267" i="10"/>
  <c r="AY5266" i="10"/>
  <c r="AY5265" i="10"/>
  <c r="AY5264" i="10"/>
  <c r="AY5263" i="10"/>
  <c r="AY5262" i="10"/>
  <c r="AY5261" i="10"/>
  <c r="AY5260" i="10"/>
  <c r="AY5259" i="10"/>
  <c r="AY5258" i="10"/>
  <c r="AY5257" i="10"/>
  <c r="AY5256" i="10"/>
  <c r="AY5255" i="10"/>
  <c r="AY5254" i="10"/>
  <c r="AY5253" i="10"/>
  <c r="AY5252" i="10"/>
  <c r="AY5251" i="10"/>
  <c r="AY5250" i="10"/>
  <c r="AY5249" i="10"/>
  <c r="AY5248" i="10"/>
  <c r="AY5247" i="10"/>
  <c r="AY5246" i="10"/>
  <c r="AY5245" i="10"/>
  <c r="AY5244" i="10"/>
  <c r="AY5243" i="10"/>
  <c r="AY5242" i="10"/>
  <c r="AY5241" i="10"/>
  <c r="AY5240" i="10"/>
  <c r="AY5239" i="10"/>
  <c r="AY5238" i="10"/>
  <c r="AY5237" i="10"/>
  <c r="AY5236" i="10"/>
  <c r="AY5235" i="10"/>
  <c r="AY5234" i="10"/>
  <c r="AY5233" i="10"/>
  <c r="AY5232" i="10"/>
  <c r="AY5231" i="10"/>
  <c r="AY5230" i="10"/>
  <c r="AY5229" i="10"/>
  <c r="AY5228" i="10"/>
  <c r="AY5227" i="10"/>
  <c r="AY5226" i="10"/>
  <c r="AY5225" i="10"/>
  <c r="AY5224" i="10"/>
  <c r="AY5223" i="10"/>
  <c r="AY5222" i="10"/>
  <c r="AY5221" i="10"/>
  <c r="AY5220" i="10"/>
  <c r="AY5219" i="10"/>
  <c r="AY5218" i="10"/>
  <c r="AY5217" i="10"/>
  <c r="AY5216" i="10"/>
  <c r="AY5215" i="10"/>
  <c r="AY5214" i="10"/>
  <c r="AY5213" i="10"/>
  <c r="AY5212" i="10"/>
  <c r="AY5211" i="10"/>
  <c r="AY5210" i="10"/>
  <c r="AY5209" i="10"/>
  <c r="AY5208" i="10"/>
  <c r="AY5207" i="10"/>
  <c r="AY5206" i="10"/>
  <c r="AY5205" i="10"/>
  <c r="AY5204" i="10"/>
  <c r="AY5203" i="10"/>
  <c r="AY5202" i="10"/>
  <c r="AY5201" i="10"/>
  <c r="AY5200" i="10"/>
  <c r="AY5199" i="10"/>
  <c r="AY5198" i="10"/>
  <c r="AY5197" i="10"/>
  <c r="AY5196" i="10"/>
  <c r="AY5195" i="10"/>
  <c r="AY5194" i="10"/>
  <c r="AY5193" i="10"/>
  <c r="AY5192" i="10"/>
  <c r="AY5191" i="10"/>
  <c r="AY5190" i="10"/>
  <c r="AY5189" i="10"/>
  <c r="AY5188" i="10"/>
  <c r="AY5187" i="10"/>
  <c r="AY5186" i="10"/>
  <c r="AY5185" i="10"/>
  <c r="AY5184" i="10"/>
  <c r="AY5183" i="10"/>
  <c r="AY5182" i="10"/>
  <c r="AY5181" i="10"/>
  <c r="AY5180" i="10"/>
  <c r="AY5179" i="10"/>
  <c r="AY5178" i="10"/>
  <c r="AY5177" i="10"/>
  <c r="AY5176" i="10"/>
  <c r="AY5175" i="10"/>
  <c r="AY5174" i="10"/>
  <c r="AY5173" i="10"/>
  <c r="AY5172" i="10"/>
  <c r="AY5171" i="10"/>
  <c r="AY5170" i="10"/>
  <c r="AY5169" i="10"/>
  <c r="AY5168" i="10"/>
  <c r="AY5167" i="10"/>
  <c r="AY5166" i="10"/>
  <c r="AY5165" i="10"/>
  <c r="AY5164" i="10"/>
  <c r="AY5163" i="10"/>
  <c r="AY5162" i="10"/>
  <c r="AY5161" i="10"/>
  <c r="AY5160" i="10"/>
  <c r="AY5159" i="10"/>
  <c r="AY5158" i="10"/>
  <c r="AY5157" i="10"/>
  <c r="AY5156" i="10"/>
  <c r="AY5155" i="10"/>
  <c r="AY5154" i="10"/>
  <c r="AY5153" i="10"/>
  <c r="AY5152" i="10"/>
  <c r="AY5151" i="10"/>
  <c r="AY5150" i="10"/>
  <c r="AY5149" i="10"/>
  <c r="AY5148" i="10"/>
  <c r="AY5147" i="10"/>
  <c r="AY5146" i="10"/>
  <c r="AY5145" i="10"/>
  <c r="AY5144" i="10"/>
  <c r="AY5143" i="10"/>
  <c r="AY5142" i="10"/>
  <c r="AY5141" i="10"/>
  <c r="AY5140" i="10"/>
  <c r="AY5139" i="10"/>
  <c r="AY5138" i="10"/>
  <c r="AY5137" i="10"/>
  <c r="AY5136" i="10"/>
  <c r="AY5135" i="10"/>
  <c r="AY5134" i="10"/>
  <c r="AY5133" i="10"/>
  <c r="AY5132" i="10"/>
  <c r="AY5131" i="10"/>
  <c r="AY5130" i="10"/>
  <c r="AY5129" i="10"/>
  <c r="AY5128" i="10"/>
  <c r="AY5127" i="10"/>
  <c r="AY5126" i="10"/>
  <c r="AY5125" i="10"/>
  <c r="AY5124" i="10"/>
  <c r="AY5123" i="10"/>
  <c r="AY5122" i="10"/>
  <c r="AY5121" i="10"/>
  <c r="AY5120" i="10"/>
  <c r="AY5119" i="10"/>
  <c r="AY5118" i="10"/>
  <c r="AY5117" i="10"/>
  <c r="AY5116" i="10"/>
  <c r="AY5115" i="10"/>
  <c r="AY5114" i="10"/>
  <c r="AY5113" i="10"/>
  <c r="AY5112" i="10"/>
  <c r="AY5111" i="10"/>
  <c r="AY5110" i="10"/>
  <c r="AY5109" i="10"/>
  <c r="AY5108" i="10"/>
  <c r="AY5107" i="10"/>
  <c r="AY5106" i="10"/>
  <c r="AY5105" i="10"/>
  <c r="AY5104" i="10"/>
  <c r="AY5103" i="10"/>
  <c r="AY5102" i="10"/>
  <c r="AY5101" i="10"/>
  <c r="AY5100" i="10"/>
  <c r="AY5099" i="10"/>
  <c r="AY5098" i="10"/>
  <c r="AY5097" i="10"/>
  <c r="AY5096" i="10"/>
  <c r="AY5095" i="10"/>
  <c r="AY5094" i="10"/>
  <c r="AY5093" i="10"/>
  <c r="AY5092" i="10"/>
  <c r="AY5091" i="10"/>
  <c r="AY5090" i="10"/>
  <c r="AY5089" i="10"/>
  <c r="AY5088" i="10"/>
  <c r="AY5087" i="10"/>
  <c r="AY5086" i="10"/>
  <c r="AY5085" i="10"/>
  <c r="AY5084" i="10"/>
  <c r="AY5083" i="10"/>
  <c r="AY5082" i="10"/>
  <c r="AY5081" i="10"/>
  <c r="AY5080" i="10"/>
  <c r="AY5079" i="10"/>
  <c r="AY5078" i="10"/>
  <c r="AY5077" i="10"/>
  <c r="AY5076" i="10"/>
  <c r="AY5075" i="10"/>
  <c r="AY5074" i="10"/>
  <c r="AY5073" i="10"/>
  <c r="AY5072" i="10"/>
  <c r="AY5071" i="10"/>
  <c r="AY5070" i="10"/>
  <c r="AY5069" i="10"/>
  <c r="AY5068" i="10"/>
  <c r="AY5067" i="10"/>
  <c r="AY5066" i="10"/>
  <c r="AY5065" i="10"/>
  <c r="AY5064" i="10"/>
  <c r="AY5063" i="10"/>
  <c r="AY5062" i="10"/>
  <c r="AY5061" i="10"/>
  <c r="AY5060" i="10"/>
  <c r="AY5059" i="10"/>
  <c r="AY5058" i="10"/>
  <c r="AY5057" i="10"/>
  <c r="AY5056" i="10"/>
  <c r="AY5055" i="10"/>
  <c r="AY5054" i="10"/>
  <c r="AY5053" i="10"/>
  <c r="AY5052" i="10"/>
  <c r="AY5051" i="10"/>
  <c r="AY5050" i="10"/>
  <c r="AY5049" i="10"/>
  <c r="AY5048" i="10"/>
  <c r="AY5047" i="10"/>
  <c r="AY5046" i="10"/>
  <c r="AY5045" i="10"/>
  <c r="AY5044" i="10"/>
  <c r="AY5043" i="10"/>
  <c r="AY5042" i="10"/>
  <c r="AY5041" i="10"/>
  <c r="AY5040" i="10"/>
  <c r="AY5039" i="10"/>
  <c r="AY5038" i="10"/>
  <c r="AY5037" i="10"/>
  <c r="AY5036" i="10"/>
  <c r="AY5035" i="10"/>
  <c r="AY5034" i="10"/>
  <c r="AY5033" i="10"/>
  <c r="AY5032" i="10"/>
  <c r="AY5031" i="10"/>
  <c r="AY5030" i="10"/>
  <c r="AY5029" i="10"/>
  <c r="AY5028" i="10"/>
  <c r="AY5027" i="10"/>
  <c r="AY5026" i="10"/>
  <c r="AY5025" i="10"/>
  <c r="AY5024" i="10"/>
  <c r="AY5023" i="10"/>
  <c r="AY5022" i="10"/>
  <c r="AY5021" i="10"/>
  <c r="AY5020" i="10"/>
  <c r="AY5019" i="10"/>
  <c r="AY5018" i="10"/>
  <c r="AY5017" i="10"/>
  <c r="AY5016" i="10"/>
  <c r="AY5015" i="10"/>
  <c r="AY5014" i="10"/>
  <c r="AY5013" i="10"/>
  <c r="AY5012" i="10"/>
  <c r="AY5011" i="10"/>
  <c r="AY5010" i="10"/>
  <c r="AY5009" i="10"/>
  <c r="AY5008" i="10"/>
  <c r="AY5007" i="10"/>
  <c r="AY5006" i="10"/>
  <c r="AY5005" i="10"/>
  <c r="AY5004" i="10"/>
  <c r="AY5003" i="10"/>
  <c r="AY5002" i="10"/>
  <c r="AY5001" i="10"/>
  <c r="AY5000" i="10"/>
  <c r="AY4999" i="10"/>
  <c r="AY4998" i="10"/>
  <c r="AY4997" i="10"/>
  <c r="AY4996" i="10"/>
  <c r="AY4995" i="10"/>
  <c r="AY4994" i="10"/>
  <c r="AY4993" i="10"/>
  <c r="AY4992" i="10"/>
  <c r="AY4991" i="10"/>
  <c r="AY4990" i="10"/>
  <c r="AY4989" i="10"/>
  <c r="AY4988" i="10"/>
  <c r="AY4987" i="10"/>
  <c r="AY4986" i="10"/>
  <c r="AY4985" i="10"/>
  <c r="AY4984" i="10"/>
  <c r="AY4983" i="10"/>
  <c r="AY4982" i="10"/>
  <c r="AY4981" i="10"/>
  <c r="AY4980" i="10"/>
  <c r="AY4979" i="10"/>
  <c r="AY4978" i="10"/>
  <c r="AY4977" i="10"/>
  <c r="AY4976" i="10"/>
  <c r="AY4975" i="10"/>
  <c r="AY4974" i="10"/>
  <c r="AY4973" i="10"/>
  <c r="AY4972" i="10"/>
  <c r="AY4971" i="10"/>
  <c r="AY4970" i="10"/>
  <c r="AY4969" i="10"/>
  <c r="AY4968" i="10"/>
  <c r="AY4967" i="10"/>
  <c r="AY4966" i="10"/>
  <c r="AY4965" i="10"/>
  <c r="AY4964" i="10"/>
  <c r="AY4963" i="10"/>
  <c r="AY4962" i="10"/>
  <c r="AY4961" i="10"/>
  <c r="AY4960" i="10"/>
  <c r="AY4959" i="10"/>
  <c r="AY4958" i="10"/>
  <c r="AY4957" i="10"/>
  <c r="AY4956" i="10"/>
  <c r="AY4955" i="10"/>
  <c r="AY4954" i="10"/>
  <c r="AY4953" i="10"/>
  <c r="AY4952" i="10"/>
  <c r="AY4951" i="10"/>
  <c r="AY4950" i="10"/>
  <c r="AY4949" i="10"/>
  <c r="AY4948" i="10"/>
  <c r="AY4947" i="10"/>
  <c r="AY4946" i="10"/>
  <c r="AY4945" i="10"/>
  <c r="AY4944" i="10"/>
  <c r="AY4943" i="10"/>
  <c r="AY4942" i="10"/>
  <c r="AY4941" i="10"/>
  <c r="AY4940" i="10"/>
  <c r="AY4939" i="10"/>
  <c r="AY4938" i="10"/>
  <c r="AY4937" i="10"/>
  <c r="AY4936" i="10"/>
  <c r="AY4935" i="10"/>
  <c r="AY4934" i="10"/>
  <c r="AY4933" i="10"/>
  <c r="AY4932" i="10"/>
  <c r="AY4931" i="10"/>
  <c r="AY4930" i="10"/>
  <c r="AY4929" i="10"/>
  <c r="AY4928" i="10"/>
  <c r="AY4927" i="10"/>
  <c r="AY4926" i="10"/>
  <c r="AY4925" i="10"/>
  <c r="AY4924" i="10"/>
  <c r="AY4923" i="10"/>
  <c r="AY4922" i="10"/>
  <c r="AY4921" i="10"/>
  <c r="AY4920" i="10"/>
  <c r="AY4919" i="10"/>
  <c r="AY4918" i="10"/>
  <c r="AY4917" i="10"/>
  <c r="AY4916" i="10"/>
  <c r="AY4915" i="10"/>
  <c r="AY4914" i="10"/>
  <c r="AY4913" i="10"/>
  <c r="AY4912" i="10"/>
  <c r="AY4911" i="10"/>
  <c r="AY4910" i="10"/>
  <c r="AY4909" i="10"/>
  <c r="AY4908" i="10"/>
  <c r="AY4907" i="10"/>
  <c r="AY4906" i="10"/>
  <c r="AY4905" i="10"/>
  <c r="AY4904" i="10"/>
  <c r="AY4903" i="10"/>
  <c r="AY4902" i="10"/>
  <c r="AY4901" i="10"/>
  <c r="AY4900" i="10"/>
  <c r="AY4899" i="10"/>
  <c r="AY4898" i="10"/>
  <c r="AY4897" i="10"/>
  <c r="AY4896" i="10"/>
  <c r="AY4895" i="10"/>
  <c r="AY4894" i="10"/>
  <c r="AY4893" i="10"/>
  <c r="AY4892" i="10"/>
  <c r="AY4891" i="10"/>
  <c r="AY4890" i="10"/>
  <c r="AY4889" i="10"/>
  <c r="AY4888" i="10"/>
  <c r="AY4887" i="10"/>
  <c r="AY4886" i="10"/>
  <c r="AY4885" i="10"/>
  <c r="AY4884" i="10"/>
  <c r="AY4883" i="10"/>
  <c r="AY4882" i="10"/>
  <c r="AY4881" i="10"/>
  <c r="AY4880" i="10"/>
  <c r="AY4879" i="10"/>
  <c r="AY4878" i="10"/>
  <c r="AY4877" i="10"/>
  <c r="AY4876" i="10"/>
  <c r="AY4875" i="10"/>
  <c r="AY4874" i="10"/>
  <c r="AY4873" i="10"/>
  <c r="AY4872" i="10"/>
  <c r="AY4871" i="10"/>
  <c r="AY4870" i="10"/>
  <c r="AY4869" i="10"/>
  <c r="AY4868" i="10"/>
  <c r="AY4867" i="10"/>
  <c r="AY4866" i="10"/>
  <c r="AY4865" i="10"/>
  <c r="AY4864" i="10"/>
  <c r="AY4863" i="10"/>
  <c r="AY4862" i="10"/>
  <c r="AY4861" i="10"/>
  <c r="AY4860" i="10"/>
  <c r="AY4859" i="10"/>
  <c r="AY4858" i="10"/>
  <c r="AY4857" i="10"/>
  <c r="AY4856" i="10"/>
  <c r="AY4855" i="10"/>
  <c r="AY4854" i="10"/>
  <c r="AY4853" i="10"/>
  <c r="AY4852" i="10"/>
  <c r="AY4851" i="10"/>
  <c r="AY4850" i="10"/>
  <c r="AY4849" i="10"/>
  <c r="AY4848" i="10"/>
  <c r="AY4847" i="10"/>
  <c r="AY4846" i="10"/>
  <c r="AY4845" i="10"/>
  <c r="AY4844" i="10"/>
  <c r="AY4843" i="10"/>
  <c r="AY4842" i="10"/>
  <c r="AY4841" i="10"/>
  <c r="AY4840" i="10"/>
  <c r="AY4839" i="10"/>
  <c r="AY4838" i="10"/>
  <c r="AY4837" i="10"/>
  <c r="AY4836" i="10"/>
  <c r="AY4835" i="10"/>
  <c r="AY4834" i="10"/>
  <c r="AY4833" i="10"/>
  <c r="AY4832" i="10"/>
  <c r="AY4831" i="10"/>
  <c r="AY4830" i="10"/>
  <c r="AY4829" i="10"/>
  <c r="AY4828" i="10"/>
  <c r="AY4827" i="10"/>
  <c r="AY4826" i="10"/>
  <c r="AY4825" i="10"/>
  <c r="AY4824" i="10"/>
  <c r="AY4823" i="10"/>
  <c r="AY4822" i="10"/>
  <c r="AY4821" i="10"/>
  <c r="AY4820" i="10"/>
  <c r="AY4819" i="10"/>
  <c r="AY4818" i="10"/>
  <c r="AY4817" i="10"/>
  <c r="AY4816" i="10"/>
  <c r="AY4815" i="10"/>
  <c r="AY4814" i="10"/>
  <c r="AY4813" i="10"/>
  <c r="AY4812" i="10"/>
  <c r="AY4811" i="10"/>
  <c r="AY4810" i="10"/>
  <c r="AY4809" i="10"/>
  <c r="AY4808" i="10"/>
  <c r="AY4807" i="10"/>
  <c r="AY4806" i="10"/>
  <c r="AY4805" i="10"/>
  <c r="AY4804" i="10"/>
  <c r="AY4803" i="10"/>
  <c r="AY4802" i="10"/>
  <c r="AY4801" i="10"/>
  <c r="AY4800" i="10"/>
  <c r="AY4799" i="10"/>
  <c r="AY4798" i="10"/>
  <c r="AY4797" i="10"/>
  <c r="AY4796" i="10"/>
  <c r="AY4795" i="10"/>
  <c r="AY4794" i="10"/>
  <c r="AY4793" i="10"/>
  <c r="AY4792" i="10"/>
  <c r="AY4791" i="10"/>
  <c r="AY4790" i="10"/>
  <c r="AY4789" i="10"/>
  <c r="AY4788" i="10"/>
  <c r="AY4787" i="10"/>
  <c r="AY4786" i="10"/>
  <c r="AY4785" i="10"/>
  <c r="AY4784" i="10"/>
  <c r="AY4783" i="10"/>
  <c r="AY4782" i="10"/>
  <c r="AY4781" i="10"/>
  <c r="AY4780" i="10"/>
  <c r="AY4779" i="10"/>
  <c r="AY4778" i="10"/>
  <c r="AY4777" i="10"/>
  <c r="AY4776" i="10"/>
  <c r="AY4775" i="10"/>
  <c r="AY4774" i="10"/>
  <c r="AY4773" i="10"/>
  <c r="AY4772" i="10"/>
  <c r="AY4771" i="10"/>
  <c r="AY4770" i="10"/>
  <c r="AY4769" i="10"/>
  <c r="AY4768" i="10"/>
  <c r="AY4767" i="10"/>
  <c r="AY4766" i="10"/>
  <c r="AY4765" i="10"/>
  <c r="AY4764" i="10"/>
  <c r="AY4763" i="10"/>
  <c r="AY4762" i="10"/>
  <c r="AY4761" i="10"/>
  <c r="AY4760" i="10"/>
  <c r="AY4759" i="10"/>
  <c r="AY4758" i="10"/>
  <c r="AY4757" i="10"/>
  <c r="AY4756" i="10"/>
  <c r="AY4755" i="10"/>
  <c r="AY4754" i="10"/>
  <c r="AY4753" i="10"/>
  <c r="AY4752" i="10"/>
  <c r="AY4751" i="10"/>
  <c r="AY4750" i="10"/>
  <c r="AY4749" i="10"/>
  <c r="AY4748" i="10"/>
  <c r="AY4747" i="10"/>
  <c r="AY4746" i="10"/>
  <c r="AY4745" i="10"/>
  <c r="AY4744" i="10"/>
  <c r="AY4743" i="10"/>
  <c r="AY4742" i="10"/>
  <c r="AY4741" i="10"/>
  <c r="AY4740" i="10"/>
  <c r="AY4739" i="10"/>
  <c r="AY4738" i="10"/>
  <c r="AY4737" i="10"/>
  <c r="AY4736" i="10"/>
  <c r="AY4735" i="10"/>
  <c r="AY4734" i="10"/>
  <c r="AY4733" i="10"/>
  <c r="AY4732" i="10"/>
  <c r="AY4731" i="10"/>
  <c r="AY4730" i="10"/>
  <c r="AY4729" i="10"/>
  <c r="AY4728" i="10"/>
  <c r="AY4727" i="10"/>
  <c r="AY4726" i="10"/>
  <c r="AY4725" i="10"/>
  <c r="AY4724" i="10"/>
  <c r="AY4723" i="10"/>
  <c r="AY4722" i="10"/>
  <c r="AY4721" i="10"/>
  <c r="AY4720" i="10"/>
  <c r="AY4719" i="10"/>
  <c r="AY4718" i="10"/>
  <c r="AY4717" i="10"/>
  <c r="AY4716" i="10"/>
  <c r="AY4715" i="10"/>
  <c r="AY4714" i="10"/>
  <c r="AY4713" i="10"/>
  <c r="AY4712" i="10"/>
  <c r="AY4711" i="10"/>
  <c r="AY4710" i="10"/>
  <c r="AY4709" i="10"/>
  <c r="AY4708" i="10"/>
  <c r="AY4707" i="10"/>
  <c r="AY4706" i="10"/>
  <c r="AY4705" i="10"/>
  <c r="AY4704" i="10"/>
  <c r="AY4703" i="10"/>
  <c r="AY4702" i="10"/>
  <c r="AY4701" i="10"/>
  <c r="AY4700" i="10"/>
  <c r="AY4699" i="10"/>
  <c r="AY4698" i="10"/>
  <c r="AY4697" i="10"/>
  <c r="AY4696" i="10"/>
  <c r="AY4695" i="10"/>
  <c r="AY4694" i="10"/>
  <c r="AY4693" i="10"/>
  <c r="AY4692" i="10"/>
  <c r="AY4691" i="10"/>
  <c r="AY4690" i="10"/>
  <c r="AY4689" i="10"/>
  <c r="AY4688" i="10"/>
  <c r="AY4687" i="10"/>
  <c r="AY4686" i="10"/>
  <c r="AY4685" i="10"/>
  <c r="AY4684" i="10"/>
  <c r="AY4683" i="10"/>
  <c r="AY4682" i="10"/>
  <c r="AY4681" i="10"/>
  <c r="AY4680" i="10"/>
  <c r="AY4679" i="10"/>
  <c r="AY4678" i="10"/>
  <c r="AY4677" i="10"/>
  <c r="AY4676" i="10"/>
  <c r="AY4675" i="10"/>
  <c r="AY4674" i="10"/>
  <c r="AY4673" i="10"/>
  <c r="AY4672" i="10"/>
  <c r="AY4671" i="10"/>
  <c r="AY4670" i="10"/>
  <c r="AY4669" i="10"/>
  <c r="AY4668" i="10"/>
  <c r="AY4667" i="10"/>
  <c r="AY4666" i="10"/>
  <c r="AY4665" i="10"/>
  <c r="AY4664" i="10"/>
  <c r="AY4663" i="10"/>
  <c r="AY4662" i="10"/>
  <c r="AY4661" i="10"/>
  <c r="AY4660" i="10"/>
  <c r="AY4659" i="10"/>
  <c r="AY4658" i="10"/>
  <c r="AY4657" i="10"/>
  <c r="AY4656" i="10"/>
  <c r="AY4655" i="10"/>
  <c r="AY4654" i="10"/>
  <c r="AY4653" i="10"/>
  <c r="AY4652" i="10"/>
  <c r="AY4651" i="10"/>
  <c r="AY4650" i="10"/>
  <c r="AY4649" i="10"/>
  <c r="AY4648" i="10"/>
  <c r="AY4647" i="10"/>
  <c r="AY4646" i="10"/>
  <c r="AY4645" i="10"/>
  <c r="AY4644" i="10"/>
  <c r="AY4643" i="10"/>
  <c r="AY4642" i="10"/>
  <c r="AY4641" i="10"/>
  <c r="AY4640" i="10"/>
  <c r="AY4639" i="10"/>
  <c r="AY4638" i="10"/>
  <c r="AY4637" i="10"/>
  <c r="AY4636" i="10"/>
  <c r="AY4635" i="10"/>
  <c r="AY4634" i="10"/>
  <c r="AY4633" i="10"/>
  <c r="AY4632" i="10"/>
  <c r="AY4631" i="10"/>
  <c r="AY4630" i="10"/>
  <c r="AY4629" i="10"/>
  <c r="AY4628" i="10"/>
  <c r="AY4627" i="10"/>
  <c r="AY4626" i="10"/>
  <c r="AY4625" i="10"/>
  <c r="AY4624" i="10"/>
  <c r="AY4623" i="10"/>
  <c r="AY4622" i="10"/>
  <c r="AY4621" i="10"/>
  <c r="AY4620" i="10"/>
  <c r="AY4619" i="10"/>
  <c r="AY4618" i="10"/>
  <c r="AY4617" i="10"/>
  <c r="AY4616" i="10"/>
  <c r="AY4615" i="10"/>
  <c r="AY4614" i="10"/>
  <c r="AY4613" i="10"/>
  <c r="AY4612" i="10"/>
  <c r="AY4611" i="10"/>
  <c r="AY4610" i="10"/>
  <c r="AY4609" i="10"/>
  <c r="AY4608" i="10"/>
  <c r="AY4607" i="10"/>
  <c r="AY4606" i="10"/>
  <c r="AY4605" i="10"/>
  <c r="AY4604" i="10"/>
  <c r="AY4603" i="10"/>
  <c r="AY4602" i="10"/>
  <c r="AY4601" i="10"/>
  <c r="AY4600" i="10"/>
  <c r="AY4599" i="10"/>
  <c r="AY4598" i="10"/>
  <c r="AY4597" i="10"/>
  <c r="AY4596" i="10"/>
  <c r="AY4595" i="10"/>
  <c r="AY4594" i="10"/>
  <c r="AY4593" i="10"/>
  <c r="AY4592" i="10"/>
  <c r="AY4591" i="10"/>
  <c r="AY4590" i="10"/>
  <c r="AY4589" i="10"/>
  <c r="AY4588" i="10"/>
  <c r="AY4587" i="10"/>
  <c r="AY4586" i="10"/>
  <c r="AY4585" i="10"/>
  <c r="AY4584" i="10"/>
  <c r="AY4583" i="10"/>
  <c r="AY4582" i="10"/>
  <c r="AY4581" i="10"/>
  <c r="AY4580" i="10"/>
  <c r="AY4579" i="10"/>
  <c r="AY4578" i="10"/>
  <c r="AY4577" i="10"/>
  <c r="AY4576" i="10"/>
  <c r="AY4575" i="10"/>
  <c r="AY4574" i="10"/>
  <c r="AY4573" i="10"/>
  <c r="AY4572" i="10"/>
  <c r="AY4571" i="10"/>
  <c r="AY4570" i="10"/>
  <c r="AY4569" i="10"/>
  <c r="AY4568" i="10"/>
  <c r="AY4567" i="10"/>
  <c r="AY4566" i="10"/>
  <c r="AY4565" i="10"/>
  <c r="AY4564" i="10"/>
  <c r="AY4563" i="10"/>
  <c r="AY4562" i="10"/>
  <c r="AY4561" i="10"/>
  <c r="AY4560" i="10"/>
  <c r="AY4559" i="10"/>
  <c r="AY4558" i="10"/>
  <c r="AY4557" i="10"/>
  <c r="AY4556" i="10"/>
  <c r="AY4555" i="10"/>
  <c r="AY4554" i="10"/>
  <c r="AY4553" i="10"/>
  <c r="AY4552" i="10"/>
  <c r="AY4551" i="10"/>
  <c r="AY4550" i="10"/>
  <c r="AY4549" i="10"/>
  <c r="AY4548" i="10"/>
  <c r="AY4547" i="10"/>
  <c r="AY4546" i="10"/>
  <c r="AY4545" i="10"/>
  <c r="AY4544" i="10"/>
  <c r="AY4543" i="10"/>
  <c r="AY4542" i="10"/>
  <c r="AY4541" i="10"/>
  <c r="AY4540" i="10"/>
  <c r="AY4539" i="10"/>
  <c r="AY4538" i="10"/>
  <c r="AY4537" i="10"/>
  <c r="AY4536" i="10"/>
  <c r="AY4535" i="10"/>
  <c r="AY4534" i="10"/>
  <c r="AY4533" i="10"/>
  <c r="AY4532" i="10"/>
  <c r="AY4531" i="10"/>
  <c r="AY4530" i="10"/>
  <c r="AY4529" i="10"/>
  <c r="AY4528" i="10"/>
  <c r="AY4527" i="10"/>
  <c r="AY4526" i="10"/>
  <c r="AY4525" i="10"/>
  <c r="AY4524" i="10"/>
  <c r="AY4523" i="10"/>
  <c r="AY4522" i="10"/>
  <c r="AY4521" i="10"/>
  <c r="AY4520" i="10"/>
  <c r="AY4519" i="10"/>
  <c r="AY4518" i="10"/>
  <c r="AY4517" i="10"/>
  <c r="AY4516" i="10"/>
  <c r="AY4515" i="10"/>
  <c r="AY4514" i="10"/>
  <c r="AY4513" i="10"/>
  <c r="AY4512" i="10"/>
  <c r="AY4511" i="10"/>
  <c r="AY4510" i="10"/>
  <c r="AY4509" i="10"/>
  <c r="AY4508" i="10"/>
  <c r="AY4507" i="10"/>
  <c r="AY4506" i="10"/>
  <c r="AY4505" i="10"/>
  <c r="AY4504" i="10"/>
  <c r="AY4503" i="10"/>
  <c r="AY4502" i="10"/>
  <c r="AY4501" i="10"/>
  <c r="AY4500" i="10"/>
  <c r="AY4499" i="10"/>
  <c r="AY4498" i="10"/>
  <c r="AY4497" i="10"/>
  <c r="AY4496" i="10"/>
  <c r="AY4495" i="10"/>
  <c r="AY4494" i="10"/>
  <c r="AY4493" i="10"/>
  <c r="AY4492" i="10"/>
  <c r="AY4491" i="10"/>
  <c r="AY4490" i="10"/>
  <c r="AY4489" i="10"/>
  <c r="AY4488" i="10"/>
  <c r="AY4487" i="10"/>
  <c r="AY4486" i="10"/>
  <c r="AY4485" i="10"/>
  <c r="AY4484" i="10"/>
  <c r="AY4483" i="10"/>
  <c r="AY4482" i="10"/>
  <c r="AY4481" i="10"/>
  <c r="AY4480" i="10"/>
  <c r="AY4479" i="10"/>
  <c r="AY4478" i="10"/>
  <c r="AY4477" i="10"/>
  <c r="AY4476" i="10"/>
  <c r="AY4475" i="10"/>
  <c r="AY4474" i="10"/>
  <c r="AY4473" i="10"/>
  <c r="AY4472" i="10"/>
  <c r="AY4471" i="10"/>
  <c r="AY4470" i="10"/>
  <c r="AY4469" i="10"/>
  <c r="AY4468" i="10"/>
  <c r="AY4467" i="10"/>
  <c r="AY4466" i="10"/>
  <c r="AY4465" i="10"/>
  <c r="AY4464" i="10"/>
  <c r="AY4463" i="10"/>
  <c r="AY4462" i="10"/>
  <c r="AY4461" i="10"/>
  <c r="AY4460" i="10"/>
  <c r="AY4459" i="10"/>
  <c r="AY4458" i="10"/>
  <c r="AY4457" i="10"/>
  <c r="AY4456" i="10"/>
  <c r="AY4455" i="10"/>
  <c r="AY4454" i="10"/>
  <c r="AY4453" i="10"/>
  <c r="AY4452" i="10"/>
  <c r="AY4451" i="10"/>
  <c r="AY4450" i="10"/>
  <c r="AY4449" i="10"/>
  <c r="AY4448" i="10"/>
  <c r="AY4447" i="10"/>
  <c r="AY4446" i="10"/>
  <c r="AY4445" i="10"/>
  <c r="AY4444" i="10"/>
  <c r="AY4443" i="10"/>
  <c r="AY4442" i="10"/>
  <c r="AY4441" i="10"/>
  <c r="AY4440" i="10"/>
  <c r="AY4439" i="10"/>
  <c r="AY4438" i="10"/>
  <c r="AY4437" i="10"/>
  <c r="AY4436" i="10"/>
  <c r="AY4435" i="10"/>
  <c r="AY4434" i="10"/>
  <c r="AY4433" i="10"/>
  <c r="AY4432" i="10"/>
  <c r="AY4431" i="10"/>
  <c r="AY4430" i="10"/>
  <c r="AY4429" i="10"/>
  <c r="AY4428" i="10"/>
  <c r="AY4427" i="10"/>
  <c r="AY4426" i="10"/>
  <c r="AY4425" i="10"/>
  <c r="AY4424" i="10"/>
  <c r="AY4423" i="10"/>
  <c r="AY4422" i="10"/>
  <c r="AY4421" i="10"/>
  <c r="AY4420" i="10"/>
  <c r="AY4419" i="10"/>
  <c r="AY4418" i="10"/>
  <c r="AY4417" i="10"/>
  <c r="AY4416" i="10"/>
  <c r="AY4415" i="10"/>
  <c r="AY4414" i="10"/>
  <c r="AY4413" i="10"/>
  <c r="AY4412" i="10"/>
  <c r="AY4411" i="10"/>
  <c r="AY4410" i="10"/>
  <c r="AY4409" i="10"/>
  <c r="AY4408" i="10"/>
  <c r="AY4407" i="10"/>
  <c r="AY4406" i="10"/>
  <c r="AY4405" i="10"/>
  <c r="AY4404" i="10"/>
  <c r="AY4403" i="10"/>
  <c r="AY4402" i="10"/>
  <c r="AY4401" i="10"/>
  <c r="AY4400" i="10"/>
  <c r="AY4399" i="10"/>
  <c r="AY4398" i="10"/>
  <c r="AY4397" i="10"/>
  <c r="AY4396" i="10"/>
  <c r="AY4395" i="10"/>
  <c r="AY4394" i="10"/>
  <c r="AY4393" i="10"/>
  <c r="AY4392" i="10"/>
  <c r="AY4391" i="10"/>
  <c r="AY4390" i="10"/>
  <c r="AY4389" i="10"/>
  <c r="AY4388" i="10"/>
  <c r="AY4387" i="10"/>
  <c r="AY4386" i="10"/>
  <c r="AY4385" i="10"/>
  <c r="AY4384" i="10"/>
  <c r="AY4383" i="10"/>
  <c r="AY4382" i="10"/>
  <c r="AY4381" i="10"/>
  <c r="AY4380" i="10"/>
  <c r="AY4379" i="10"/>
  <c r="AY4378" i="10"/>
  <c r="AY4377" i="10"/>
  <c r="AY4376" i="10"/>
  <c r="AY4375" i="10"/>
  <c r="AY4374" i="10"/>
  <c r="AY4373" i="10"/>
  <c r="AY4372" i="10"/>
  <c r="AY4371" i="10"/>
  <c r="AY4370" i="10"/>
  <c r="AY4369" i="10"/>
  <c r="AY4368" i="10"/>
  <c r="AY4367" i="10"/>
  <c r="AY4366" i="10"/>
  <c r="AY4365" i="10"/>
  <c r="AY4364" i="10"/>
  <c r="AY4363" i="10"/>
  <c r="AY4362" i="10"/>
  <c r="AY4361" i="10"/>
  <c r="AY4360" i="10"/>
  <c r="AY4359" i="10"/>
  <c r="AY4358" i="10"/>
  <c r="AY4357" i="10"/>
  <c r="AY4356" i="10"/>
  <c r="AY4355" i="10"/>
  <c r="AY4354" i="10"/>
  <c r="AY4353" i="10"/>
  <c r="AY4352" i="10"/>
  <c r="AY4351" i="10"/>
  <c r="AY4350" i="10"/>
  <c r="AY4349" i="10"/>
  <c r="AY4348" i="10"/>
  <c r="AY4347" i="10"/>
  <c r="AY4346" i="10"/>
  <c r="AY4345" i="10"/>
  <c r="AY4344" i="10"/>
  <c r="AY4343" i="10"/>
  <c r="AY4342" i="10"/>
  <c r="AY4341" i="10"/>
  <c r="AY4340" i="10"/>
  <c r="AY4339" i="10"/>
  <c r="AY4338" i="10"/>
  <c r="AY4337" i="10"/>
  <c r="AY4336" i="10"/>
  <c r="AY4335" i="10"/>
  <c r="AY4334" i="10"/>
  <c r="AY4333" i="10"/>
  <c r="AY4332" i="10"/>
  <c r="AY4331" i="10"/>
  <c r="AY4330" i="10"/>
  <c r="AY4329" i="10"/>
  <c r="AY4328" i="10"/>
  <c r="AY4327" i="10"/>
  <c r="AY4326" i="10"/>
  <c r="AY4325" i="10"/>
  <c r="AY4324" i="10"/>
  <c r="AY4323" i="10"/>
  <c r="AY4322" i="10"/>
  <c r="AY4321" i="10"/>
  <c r="AY4320" i="10"/>
  <c r="AY4319" i="10"/>
  <c r="AY4318" i="10"/>
  <c r="AY4317" i="10"/>
  <c r="AY4316" i="10"/>
  <c r="AY4315" i="10"/>
  <c r="AY4314" i="10"/>
  <c r="AY4313" i="10"/>
  <c r="AY4312" i="10"/>
  <c r="AY4311" i="10"/>
  <c r="AY4310" i="10"/>
  <c r="AY4309" i="10"/>
  <c r="AY4308" i="10"/>
  <c r="AY4307" i="10"/>
  <c r="AY4306" i="10"/>
  <c r="AY4305" i="10"/>
  <c r="AY4304" i="10"/>
  <c r="AY4303" i="10"/>
  <c r="AY4302" i="10"/>
  <c r="AY4301" i="10"/>
  <c r="AY4300" i="10"/>
  <c r="AY4299" i="10"/>
  <c r="AY4298" i="10"/>
  <c r="AY4297" i="10"/>
  <c r="AY4296" i="10"/>
  <c r="AY4295" i="10"/>
  <c r="AY4294" i="10"/>
  <c r="AY4293" i="10"/>
  <c r="AY4292" i="10"/>
  <c r="AY4291" i="10"/>
  <c r="AY4290" i="10"/>
  <c r="AY4289" i="10"/>
  <c r="AY4288" i="10"/>
  <c r="AY4287" i="10"/>
  <c r="AY4286" i="10"/>
  <c r="AY4285" i="10"/>
  <c r="AY4284" i="10"/>
  <c r="AY4283" i="10"/>
  <c r="AY4282" i="10"/>
  <c r="AY4281" i="10"/>
  <c r="AY4280" i="10"/>
  <c r="AY4279" i="10"/>
  <c r="AY4278" i="10"/>
  <c r="AY4277" i="10"/>
  <c r="AY4276" i="10"/>
  <c r="AY4275" i="10"/>
  <c r="AY4274" i="10"/>
  <c r="AY4273" i="10"/>
  <c r="AY4272" i="10"/>
  <c r="AY4271" i="10"/>
  <c r="AY4270" i="10"/>
  <c r="AY4269" i="10"/>
  <c r="AY4268" i="10"/>
  <c r="AY4267" i="10"/>
  <c r="AY4266" i="10"/>
  <c r="AY4265" i="10"/>
  <c r="AY4264" i="10"/>
  <c r="AY4263" i="10"/>
  <c r="AY4262" i="10"/>
  <c r="AY4261" i="10"/>
  <c r="AY4260" i="10"/>
  <c r="AY4259" i="10"/>
  <c r="AY4258" i="10"/>
  <c r="AY4257" i="10"/>
  <c r="AY4256" i="10"/>
  <c r="AY4255" i="10"/>
  <c r="AY4254" i="10"/>
  <c r="AY4253" i="10"/>
  <c r="AY4252" i="10"/>
  <c r="AY4251" i="10"/>
  <c r="AY4250" i="10"/>
  <c r="AY4249" i="10"/>
  <c r="AY4248" i="10"/>
  <c r="AY4247" i="10"/>
  <c r="AY4246" i="10"/>
  <c r="AY4245" i="10"/>
  <c r="AY4244" i="10"/>
  <c r="AY4243" i="10"/>
  <c r="AY4242" i="10"/>
  <c r="AY4241" i="10"/>
  <c r="AY4240" i="10"/>
  <c r="AY4239" i="10"/>
  <c r="AY4238" i="10"/>
  <c r="AY4237" i="10"/>
  <c r="AY4236" i="10"/>
  <c r="AY4235" i="10"/>
  <c r="AY4234" i="10"/>
  <c r="AY4233" i="10"/>
  <c r="AY4232" i="10"/>
  <c r="AY4231" i="10"/>
  <c r="AY4230" i="10"/>
  <c r="AY4229" i="10"/>
  <c r="AY4228" i="10"/>
  <c r="AY4227" i="10"/>
  <c r="AY4226" i="10"/>
  <c r="AY4225" i="10"/>
  <c r="AY4224" i="10"/>
  <c r="AY4223" i="10"/>
  <c r="AY4222" i="10"/>
  <c r="AY4221" i="10"/>
  <c r="AY4220" i="10"/>
  <c r="AY4219" i="10"/>
  <c r="AY4218" i="10"/>
  <c r="AY4217" i="10"/>
  <c r="AY4216" i="10"/>
  <c r="AY4215" i="10"/>
  <c r="AY4214" i="10"/>
  <c r="AY4213" i="10"/>
  <c r="AY4212" i="10"/>
  <c r="AY4211" i="10"/>
  <c r="AY4210" i="10"/>
  <c r="AY4209" i="10"/>
  <c r="AY4208" i="10"/>
  <c r="AY4207" i="10"/>
  <c r="AY4206" i="10"/>
  <c r="AY4205" i="10"/>
  <c r="AY4204" i="10"/>
  <c r="AY4203" i="10"/>
  <c r="AY4202" i="10"/>
  <c r="AY4201" i="10"/>
  <c r="AY4200" i="10"/>
  <c r="AY4199" i="10"/>
  <c r="AY4198" i="10"/>
  <c r="AY4197" i="10"/>
  <c r="AY4196" i="10"/>
  <c r="AY4195" i="10"/>
  <c r="AY4194" i="10"/>
  <c r="AY4193" i="10"/>
  <c r="AY4192" i="10"/>
  <c r="AY4191" i="10"/>
  <c r="AY4190" i="10"/>
  <c r="AY4189" i="10"/>
  <c r="AY4188" i="10"/>
  <c r="AY4187" i="10"/>
  <c r="AY4186" i="10"/>
  <c r="AY4185" i="10"/>
  <c r="AY4184" i="10"/>
  <c r="AY4183" i="10"/>
  <c r="AY4182" i="10"/>
  <c r="AY4181" i="10"/>
  <c r="AY4180" i="10"/>
  <c r="AY4179" i="10"/>
  <c r="AY4178" i="10"/>
  <c r="AY4177" i="10"/>
  <c r="AY4176" i="10"/>
  <c r="AY4175" i="10"/>
  <c r="AY4174" i="10"/>
  <c r="AY4173" i="10"/>
  <c r="AY4172" i="10"/>
  <c r="AY4171" i="10"/>
  <c r="AY4170" i="10"/>
  <c r="AY4169" i="10"/>
  <c r="AY4168" i="10"/>
  <c r="AY4167" i="10"/>
  <c r="AY4166" i="10"/>
  <c r="AY4165" i="10"/>
  <c r="AY4164" i="10"/>
  <c r="AY4163" i="10"/>
  <c r="AY4162" i="10"/>
  <c r="AY4161" i="10"/>
  <c r="AY4160" i="10"/>
  <c r="AY4159" i="10"/>
  <c r="AY4158" i="10"/>
  <c r="AY4157" i="10"/>
  <c r="AY4156" i="10"/>
  <c r="AY4155" i="10"/>
  <c r="AY4154" i="10"/>
  <c r="AY4153" i="10"/>
  <c r="AY4152" i="10"/>
  <c r="AY4151" i="10"/>
  <c r="AY4150" i="10"/>
  <c r="AY4149" i="10"/>
  <c r="AY4148" i="10"/>
  <c r="AY4147" i="10"/>
  <c r="AY4146" i="10"/>
  <c r="AY4145" i="10"/>
  <c r="AY4144" i="10"/>
  <c r="AY4143" i="10"/>
  <c r="AY4142" i="10"/>
  <c r="AY4141" i="10"/>
  <c r="AY4140" i="10"/>
  <c r="AY4139" i="10"/>
  <c r="AY4138" i="10"/>
  <c r="AY4137" i="10"/>
  <c r="AY4136" i="10"/>
  <c r="AY4135" i="10"/>
  <c r="AY4134" i="10"/>
  <c r="AY4133" i="10"/>
  <c r="AY4132" i="10"/>
  <c r="AY4131" i="10"/>
  <c r="AY4130" i="10"/>
  <c r="AY4129" i="10"/>
  <c r="AY4128" i="10"/>
  <c r="AY4127" i="10"/>
  <c r="AY4126" i="10"/>
  <c r="AY4125" i="10"/>
  <c r="AY4124" i="10"/>
  <c r="AY4123" i="10"/>
  <c r="AY4122" i="10"/>
  <c r="AY4121" i="10"/>
  <c r="AY4120" i="10"/>
  <c r="AY4119" i="10"/>
  <c r="AY4118" i="10"/>
  <c r="AY4117" i="10"/>
  <c r="AY4116" i="10"/>
  <c r="AY4115" i="10"/>
  <c r="AY4114" i="10"/>
  <c r="AY4113" i="10"/>
  <c r="AY4112" i="10"/>
  <c r="AY4111" i="10"/>
  <c r="AY4110" i="10"/>
  <c r="AY4109" i="10"/>
  <c r="AY4108" i="10"/>
  <c r="AY4107" i="10"/>
  <c r="AY4106" i="10"/>
  <c r="AY4105" i="10"/>
  <c r="AY4104" i="10"/>
  <c r="AY4103" i="10"/>
  <c r="AY4102" i="10"/>
  <c r="AY4101" i="10"/>
  <c r="AY4100" i="10"/>
  <c r="AY4099" i="10"/>
  <c r="AY4098" i="10"/>
  <c r="AY4097" i="10"/>
  <c r="AY4096" i="10"/>
  <c r="AY4095" i="10"/>
  <c r="AY4094" i="10"/>
  <c r="AY4093" i="10"/>
  <c r="AY4092" i="10"/>
  <c r="AY4091" i="10"/>
  <c r="AY4090" i="10"/>
  <c r="AY4089" i="10"/>
  <c r="AY4088" i="10"/>
  <c r="AY4087" i="10"/>
  <c r="AY4086" i="10"/>
  <c r="AY4085" i="10"/>
  <c r="AY4084" i="10"/>
  <c r="AY4083" i="10"/>
  <c r="AY4082" i="10"/>
  <c r="AY4081" i="10"/>
  <c r="AY4080" i="10"/>
  <c r="AY4079" i="10"/>
  <c r="AY4078" i="10"/>
  <c r="AY4077" i="10"/>
  <c r="AY4076" i="10"/>
  <c r="AY4075" i="10"/>
  <c r="AY4074" i="10"/>
  <c r="AY4073" i="10"/>
  <c r="AY4072" i="10"/>
  <c r="AY4071" i="10"/>
  <c r="AY4070" i="10"/>
  <c r="AY4069" i="10"/>
  <c r="AY4068" i="10"/>
  <c r="AY4067" i="10"/>
  <c r="AY4066" i="10"/>
  <c r="AY4065" i="10"/>
  <c r="AY4064" i="10"/>
  <c r="AY4063" i="10"/>
  <c r="AY4062" i="10"/>
  <c r="AY4061" i="10"/>
  <c r="AY4060" i="10"/>
  <c r="AY4059" i="10"/>
  <c r="AY4058" i="10"/>
  <c r="AY4057" i="10"/>
  <c r="AY4056" i="10"/>
  <c r="AY4055" i="10"/>
  <c r="AY4054" i="10"/>
  <c r="AY4053" i="10"/>
  <c r="AY4052" i="10"/>
  <c r="AY4051" i="10"/>
  <c r="AY4050" i="10"/>
  <c r="AY4049" i="10"/>
  <c r="AY4048" i="10"/>
  <c r="AY4047" i="10"/>
  <c r="AY4046" i="10"/>
  <c r="AY4045" i="10"/>
  <c r="AY4044" i="10"/>
  <c r="AY4043" i="10"/>
  <c r="AY4042" i="10"/>
  <c r="AY4041" i="10"/>
  <c r="AY4040" i="10"/>
  <c r="AY4039" i="10"/>
  <c r="AY4038" i="10"/>
  <c r="AY4037" i="10"/>
  <c r="AY4036" i="10"/>
  <c r="AY4035" i="10"/>
  <c r="AY4034" i="10"/>
  <c r="AY4033" i="10"/>
  <c r="AY4032" i="10"/>
  <c r="AY4031" i="10"/>
  <c r="AY4030" i="10"/>
  <c r="AY4029" i="10"/>
  <c r="AY4028" i="10"/>
  <c r="AY4027" i="10"/>
  <c r="AY4026" i="10"/>
  <c r="AY4025" i="10"/>
  <c r="AY4024" i="10"/>
  <c r="AY4023" i="10"/>
  <c r="AY4022" i="10"/>
  <c r="AY4021" i="10"/>
  <c r="AY4020" i="10"/>
  <c r="AY4019" i="10"/>
  <c r="AY4018" i="10"/>
  <c r="AY4017" i="10"/>
  <c r="AY4016" i="10"/>
  <c r="AY4015" i="10"/>
  <c r="AY4014" i="10"/>
  <c r="AY4013" i="10"/>
  <c r="AY4012" i="10"/>
  <c r="AY4011" i="10"/>
  <c r="AY4010" i="10"/>
  <c r="AY4009" i="10"/>
  <c r="AY4008" i="10"/>
  <c r="AY4007" i="10"/>
  <c r="AY4006" i="10"/>
  <c r="AY4005" i="10"/>
  <c r="AY4004" i="10"/>
  <c r="AY4003" i="10"/>
  <c r="AY4002" i="10"/>
  <c r="AY4001" i="10"/>
  <c r="AY4000" i="10"/>
  <c r="AY3999" i="10"/>
  <c r="AY3998" i="10"/>
  <c r="AY3997" i="10"/>
  <c r="AY3996" i="10"/>
  <c r="AY3995" i="10"/>
  <c r="AY3994" i="10"/>
  <c r="AY3993" i="10"/>
  <c r="AY3992" i="10"/>
  <c r="AY3991" i="10"/>
  <c r="AY3990" i="10"/>
  <c r="AY3989" i="10"/>
  <c r="AY3988" i="10"/>
  <c r="AY3987" i="10"/>
  <c r="AY3986" i="10"/>
  <c r="AY3985" i="10"/>
  <c r="AY3984" i="10"/>
  <c r="AY3983" i="10"/>
  <c r="AY3982" i="10"/>
  <c r="AY3981" i="10"/>
  <c r="AY3980" i="10"/>
  <c r="AY3979" i="10"/>
  <c r="AY3978" i="10"/>
  <c r="AY3977" i="10"/>
  <c r="AY3976" i="10"/>
  <c r="AY3975" i="10"/>
  <c r="AY3974" i="10"/>
  <c r="AY3973" i="10"/>
  <c r="AY3972" i="10"/>
  <c r="AY3971" i="10"/>
  <c r="AY3970" i="10"/>
  <c r="AY3969" i="10"/>
  <c r="AY3968" i="10"/>
  <c r="AY3967" i="10"/>
  <c r="AY3966" i="10"/>
  <c r="AY3965" i="10"/>
  <c r="AY3964" i="10"/>
  <c r="AY3963" i="10"/>
  <c r="AY3962" i="10"/>
  <c r="AY3961" i="10"/>
  <c r="AY3960" i="10"/>
  <c r="AY3959" i="10"/>
  <c r="AY3958" i="10"/>
  <c r="AY3957" i="10"/>
  <c r="AY3956" i="10"/>
  <c r="AY3955" i="10"/>
  <c r="AY3954" i="10"/>
  <c r="AY3953" i="10"/>
  <c r="AY3952" i="10"/>
  <c r="AY3951" i="10"/>
  <c r="AY3950" i="10"/>
  <c r="AY3949" i="10"/>
  <c r="AY3948" i="10"/>
  <c r="AY3947" i="10"/>
  <c r="AY3946" i="10"/>
  <c r="AY3945" i="10"/>
  <c r="AY3944" i="10"/>
  <c r="AY3943" i="10"/>
  <c r="AY3942" i="10"/>
  <c r="AY3941" i="10"/>
  <c r="AY3940" i="10"/>
  <c r="AY3939" i="10"/>
  <c r="AY3938" i="10"/>
  <c r="AY3937" i="10"/>
  <c r="AY3936" i="10"/>
  <c r="AY3935" i="10"/>
  <c r="AY3934" i="10"/>
  <c r="AY3933" i="10"/>
  <c r="AY3932" i="10"/>
  <c r="AY3931" i="10"/>
  <c r="AY3930" i="10"/>
  <c r="AY3929" i="10"/>
  <c r="AY3928" i="10"/>
  <c r="AY3927" i="10"/>
  <c r="AY3926" i="10"/>
  <c r="AY3925" i="10"/>
  <c r="AY3924" i="10"/>
  <c r="AY3923" i="10"/>
  <c r="AY3922" i="10"/>
  <c r="AY3921" i="10"/>
  <c r="AY3920" i="10"/>
  <c r="AY3919" i="10"/>
  <c r="AY3918" i="10"/>
  <c r="AY3917" i="10"/>
  <c r="AY3916" i="10"/>
  <c r="AY3915" i="10"/>
  <c r="AY3914" i="10"/>
  <c r="AY3913" i="10"/>
  <c r="AY3912" i="10"/>
  <c r="AY3911" i="10"/>
  <c r="AY3910" i="10"/>
  <c r="AY3909" i="10"/>
  <c r="AY3908" i="10"/>
  <c r="AY3907" i="10"/>
  <c r="AY3906" i="10"/>
  <c r="AY3905" i="10"/>
  <c r="AY3904" i="10"/>
  <c r="AY3903" i="10"/>
  <c r="AY3902" i="10"/>
  <c r="AY3901" i="10"/>
  <c r="AY3900" i="10"/>
  <c r="AY3899" i="10"/>
  <c r="AY3898" i="10"/>
  <c r="AY3897" i="10"/>
  <c r="AY3896" i="10"/>
  <c r="AY3895" i="10"/>
  <c r="AY3894" i="10"/>
  <c r="AY3893" i="10"/>
  <c r="AY3892" i="10"/>
  <c r="AY3891" i="10"/>
  <c r="AY3890" i="10"/>
  <c r="AY3889" i="10"/>
  <c r="AY3888" i="10"/>
  <c r="AY3887" i="10"/>
  <c r="AY3886" i="10"/>
  <c r="AY3885" i="10"/>
  <c r="AY3884" i="10"/>
  <c r="AY3883" i="10"/>
  <c r="AY3882" i="10"/>
  <c r="AY3881" i="10"/>
  <c r="AY3880" i="10"/>
  <c r="AY3879" i="10"/>
  <c r="AY3878" i="10"/>
  <c r="AY3877" i="10"/>
  <c r="AY3876" i="10"/>
  <c r="AY3875" i="10"/>
  <c r="AY3874" i="10"/>
  <c r="AY3873" i="10"/>
  <c r="AY3872" i="10"/>
  <c r="AY3871" i="10"/>
  <c r="AY3870" i="10"/>
  <c r="AY3869" i="10"/>
  <c r="AY3868" i="10"/>
  <c r="AY3867" i="10"/>
  <c r="AY3866" i="10"/>
  <c r="AY3865" i="10"/>
  <c r="AY3864" i="10"/>
  <c r="AY3863" i="10"/>
  <c r="AY3862" i="10"/>
  <c r="AY3861" i="10"/>
  <c r="AY3860" i="10"/>
  <c r="AY3859" i="10"/>
  <c r="AY3858" i="10"/>
  <c r="AY3857" i="10"/>
  <c r="AY3856" i="10"/>
  <c r="AY3855" i="10"/>
  <c r="AY3854" i="10"/>
  <c r="AY3853" i="10"/>
  <c r="AY3852" i="10"/>
  <c r="AY3851" i="10"/>
  <c r="AY3850" i="10"/>
  <c r="AY3849" i="10"/>
  <c r="AY3848" i="10"/>
  <c r="AY3847" i="10"/>
  <c r="AY3846" i="10"/>
  <c r="AY3845" i="10"/>
  <c r="AY3844" i="10"/>
  <c r="AY3843" i="10"/>
  <c r="AY3842" i="10"/>
  <c r="AY3841" i="10"/>
  <c r="AY3840" i="10"/>
  <c r="AY3839" i="10"/>
  <c r="AY3838" i="10"/>
  <c r="AY3837" i="10"/>
  <c r="AY3836" i="10"/>
  <c r="AY3835" i="10"/>
  <c r="AY3834" i="10"/>
  <c r="AY3833" i="10"/>
  <c r="AY3832" i="10"/>
  <c r="AY3831" i="10"/>
  <c r="AY3830" i="10"/>
  <c r="AY3829" i="10"/>
  <c r="AY3828" i="10"/>
  <c r="AY3827" i="10"/>
  <c r="AY3826" i="10"/>
  <c r="AY3825" i="10"/>
  <c r="AY3824" i="10"/>
  <c r="AY3823" i="10"/>
  <c r="AY3822" i="10"/>
  <c r="AY3821" i="10"/>
  <c r="AY3820" i="10"/>
  <c r="AY3819" i="10"/>
  <c r="AY3818" i="10"/>
  <c r="AY3817" i="10"/>
  <c r="AY3816" i="10"/>
  <c r="AY3815" i="10"/>
  <c r="AY3814" i="10"/>
  <c r="AY3813" i="10"/>
  <c r="AY3812" i="10"/>
  <c r="AY3811" i="10"/>
  <c r="AY3810" i="10"/>
  <c r="AY3809" i="10"/>
  <c r="AY3808" i="10"/>
  <c r="AY3807" i="10"/>
  <c r="AY3806" i="10"/>
  <c r="AY3805" i="10"/>
  <c r="AY3804" i="10"/>
  <c r="AY3803" i="10"/>
  <c r="AY3802" i="10"/>
  <c r="AY3801" i="10"/>
  <c r="AY3800" i="10"/>
  <c r="AY3799" i="10"/>
  <c r="AY3798" i="10"/>
  <c r="AY3797" i="10"/>
  <c r="AY3796" i="10"/>
  <c r="AY3795" i="10"/>
  <c r="AY3794" i="10"/>
  <c r="AY3793" i="10"/>
  <c r="AY3792" i="10"/>
  <c r="AY3791" i="10"/>
  <c r="AY3790" i="10"/>
  <c r="AY3789" i="10"/>
  <c r="AY3788" i="10"/>
  <c r="AY3787" i="10"/>
  <c r="AY3786" i="10"/>
  <c r="AY3785" i="10"/>
  <c r="AY3784" i="10"/>
  <c r="AY3783" i="10"/>
  <c r="AY3782" i="10"/>
  <c r="AY3781" i="10"/>
  <c r="AY3780" i="10"/>
  <c r="AY3779" i="10"/>
  <c r="AY3778" i="10"/>
  <c r="AY3777" i="10"/>
  <c r="AY3776" i="10"/>
  <c r="AY3775" i="10"/>
  <c r="AY3774" i="10"/>
  <c r="AY3773" i="10"/>
  <c r="AY3772" i="10"/>
  <c r="AY3771" i="10"/>
  <c r="AY3770" i="10"/>
  <c r="AY3769" i="10"/>
  <c r="AY3768" i="10"/>
  <c r="AY3767" i="10"/>
  <c r="AY3766" i="10"/>
  <c r="AY3765" i="10"/>
  <c r="AY3764" i="10"/>
  <c r="AY3763" i="10"/>
  <c r="AY3762" i="10"/>
  <c r="AY3761" i="10"/>
  <c r="AY3760" i="10"/>
  <c r="AY3759" i="10"/>
  <c r="AY3758" i="10"/>
  <c r="AY3757" i="10"/>
  <c r="AY3756" i="10"/>
  <c r="AY3755" i="10"/>
  <c r="AY3754" i="10"/>
  <c r="AY3753" i="10"/>
  <c r="AY3752" i="10"/>
  <c r="AY3751" i="10"/>
  <c r="AY3750" i="10"/>
  <c r="AY3749" i="10"/>
  <c r="AY3748" i="10"/>
  <c r="AY3747" i="10"/>
  <c r="AY3746" i="10"/>
  <c r="AY3745" i="10"/>
  <c r="AY3744" i="10"/>
  <c r="AY3743" i="10"/>
  <c r="AY3742" i="10"/>
  <c r="AY3741" i="10"/>
  <c r="AY3740" i="10"/>
  <c r="AY3739" i="10"/>
  <c r="AY3738" i="10"/>
  <c r="AY3737" i="10"/>
  <c r="AY3736" i="10"/>
  <c r="AY3735" i="10"/>
  <c r="AY3734" i="10"/>
  <c r="AY3733" i="10"/>
  <c r="AY3732" i="10"/>
  <c r="AY3731" i="10"/>
  <c r="AY3730" i="10"/>
  <c r="AY3729" i="10"/>
  <c r="AY3728" i="10"/>
  <c r="AY3727" i="10"/>
  <c r="AY3726" i="10"/>
  <c r="AY3725" i="10"/>
  <c r="AY3724" i="10"/>
  <c r="AY3723" i="10"/>
  <c r="AY3722" i="10"/>
  <c r="AY3721" i="10"/>
  <c r="AY3720" i="10"/>
  <c r="AY3719" i="10"/>
  <c r="AY3718" i="10"/>
  <c r="AY3717" i="10"/>
  <c r="AY3716" i="10"/>
  <c r="AY3715" i="10"/>
  <c r="AY3714" i="10"/>
  <c r="AY3713" i="10"/>
  <c r="AY3712" i="10"/>
  <c r="AY3711" i="10"/>
  <c r="AY3710" i="10"/>
  <c r="AY3709" i="10"/>
  <c r="AY3708" i="10"/>
  <c r="AY3707" i="10"/>
  <c r="AY3706" i="10"/>
  <c r="AY3705" i="10"/>
  <c r="AY3704" i="10"/>
  <c r="AY3703" i="10"/>
  <c r="AY3702" i="10"/>
  <c r="AY3701" i="10"/>
  <c r="AY3700" i="10"/>
  <c r="AY3699" i="10"/>
  <c r="AY3698" i="10"/>
  <c r="AY3697" i="10"/>
  <c r="AY3696" i="10"/>
  <c r="AY3695" i="10"/>
  <c r="AY3694" i="10"/>
  <c r="AY3693" i="10"/>
  <c r="AY3692" i="10"/>
  <c r="AY3691" i="10"/>
  <c r="AY3690" i="10"/>
  <c r="AY3689" i="10"/>
  <c r="AY3688" i="10"/>
  <c r="AY3687" i="10"/>
  <c r="AY3686" i="10"/>
  <c r="AY3685" i="10"/>
  <c r="AY3684" i="10"/>
  <c r="AY3683" i="10"/>
  <c r="AY3682" i="10"/>
  <c r="AY3681" i="10"/>
  <c r="AY3680" i="10"/>
  <c r="AY3679" i="10"/>
  <c r="AY3678" i="10"/>
  <c r="AY3677" i="10"/>
  <c r="AY3676" i="10"/>
  <c r="AY3675" i="10"/>
  <c r="AY3674" i="10"/>
  <c r="AY3673" i="10"/>
  <c r="AY3672" i="10"/>
  <c r="AY3671" i="10"/>
  <c r="AY3670" i="10"/>
  <c r="AY3669" i="10"/>
  <c r="AY3668" i="10"/>
  <c r="AY3667" i="10"/>
  <c r="AY3666" i="10"/>
  <c r="AY3665" i="10"/>
  <c r="AY3664" i="10"/>
  <c r="AY3663" i="10"/>
  <c r="AY3662" i="10"/>
  <c r="AY3661" i="10"/>
  <c r="AY3660" i="10"/>
  <c r="AY3659" i="10"/>
  <c r="AY3658" i="10"/>
  <c r="AY3657" i="10"/>
  <c r="AY3656" i="10"/>
  <c r="AY3655" i="10"/>
  <c r="AY3654" i="10"/>
  <c r="AY3653" i="10"/>
  <c r="AY3652" i="10"/>
  <c r="AY3651" i="10"/>
  <c r="AY3650" i="10"/>
  <c r="AY3649" i="10"/>
  <c r="AY3648" i="10"/>
  <c r="AY3647" i="10"/>
  <c r="AY3646" i="10"/>
  <c r="AY3645" i="10"/>
  <c r="AY3644" i="10"/>
  <c r="AY3643" i="10"/>
  <c r="AY3642" i="10"/>
  <c r="AY3641" i="10"/>
  <c r="AY3640" i="10"/>
  <c r="AY3639" i="10"/>
  <c r="AY3638" i="10"/>
  <c r="AY3637" i="10"/>
  <c r="AY3636" i="10"/>
  <c r="AY3635" i="10"/>
  <c r="AY3634" i="10"/>
  <c r="AY3633" i="10"/>
  <c r="AY3632" i="10"/>
  <c r="AY3631" i="10"/>
  <c r="AY3630" i="10"/>
  <c r="AY3629" i="10"/>
  <c r="AY3628" i="10"/>
  <c r="AY3627" i="10"/>
  <c r="AY3626" i="10"/>
  <c r="AY3625" i="10"/>
  <c r="AY3624" i="10"/>
  <c r="AY3623" i="10"/>
  <c r="AY3622" i="10"/>
  <c r="AY3621" i="10"/>
  <c r="AY3620" i="10"/>
  <c r="AY3619" i="10"/>
  <c r="AY3618" i="10"/>
  <c r="AY3617" i="10"/>
  <c r="AY3616" i="10"/>
  <c r="AY3615" i="10"/>
  <c r="AY3614" i="10"/>
  <c r="AY3613" i="10"/>
  <c r="AY3612" i="10"/>
  <c r="AY3611" i="10"/>
  <c r="AY3610" i="10"/>
  <c r="AY3609" i="10"/>
  <c r="AY3608" i="10"/>
  <c r="AY3607" i="10"/>
  <c r="AY3606" i="10"/>
  <c r="AY3605" i="10"/>
  <c r="AY3604" i="10"/>
  <c r="AY3603" i="10"/>
  <c r="AY3602" i="10"/>
  <c r="AY3601" i="10"/>
  <c r="AY3600" i="10"/>
  <c r="AY3599" i="10"/>
  <c r="AY3598" i="10"/>
  <c r="AY3597" i="10"/>
  <c r="AY3596" i="10"/>
  <c r="AY3595" i="10"/>
  <c r="AY3594" i="10"/>
  <c r="AY3593" i="10"/>
  <c r="AY3592" i="10"/>
  <c r="AY3591" i="10"/>
  <c r="AY3590" i="10"/>
  <c r="AY3589" i="10"/>
  <c r="AY3588" i="10"/>
  <c r="AY3587" i="10"/>
  <c r="AY3586" i="10"/>
  <c r="AY3585" i="10"/>
  <c r="AY3584" i="10"/>
  <c r="AY3583" i="10"/>
  <c r="AY3582" i="10"/>
  <c r="AY3581" i="10"/>
  <c r="AY3580" i="10"/>
  <c r="AY3579" i="10"/>
  <c r="AY3578" i="10"/>
  <c r="AY3577" i="10"/>
  <c r="AY3576" i="10"/>
  <c r="AY3575" i="10"/>
  <c r="AY3574" i="10"/>
  <c r="AY3573" i="10"/>
  <c r="AY3572" i="10"/>
  <c r="AY3571" i="10"/>
  <c r="AY3570" i="10"/>
  <c r="AY3569" i="10"/>
  <c r="AY3568" i="10"/>
  <c r="AY3567" i="10"/>
  <c r="AY3566" i="10"/>
  <c r="AY3565" i="10"/>
  <c r="AY3564" i="10"/>
  <c r="AY3563" i="10"/>
  <c r="AY3562" i="10"/>
  <c r="AY3561" i="10"/>
  <c r="AY3560" i="10"/>
  <c r="AY3559" i="10"/>
  <c r="AY3558" i="10"/>
  <c r="AY3557" i="10"/>
  <c r="AY3556" i="10"/>
  <c r="AY3555" i="10"/>
  <c r="AY3554" i="10"/>
  <c r="AY3553" i="10"/>
  <c r="AY3552" i="10"/>
  <c r="AY3551" i="10"/>
  <c r="AY3550" i="10"/>
  <c r="AY3549" i="10"/>
  <c r="AY3548" i="10"/>
  <c r="AY3547" i="10"/>
  <c r="AY3546" i="10"/>
  <c r="AY3545" i="10"/>
  <c r="AY3544" i="10"/>
  <c r="AY3543" i="10"/>
  <c r="AY3542" i="10"/>
  <c r="AY3541" i="10"/>
  <c r="AY3540" i="10"/>
  <c r="AY3539" i="10"/>
  <c r="AY3538" i="10"/>
  <c r="AY3537" i="10"/>
  <c r="AY3536" i="10"/>
  <c r="AY3535" i="10"/>
  <c r="AY3534" i="10"/>
  <c r="AY3533" i="10"/>
  <c r="AY3532" i="10"/>
  <c r="AY3531" i="10"/>
  <c r="AY3530" i="10"/>
  <c r="AY3529" i="10"/>
  <c r="AY3528" i="10"/>
  <c r="AY3527" i="10"/>
  <c r="AY3526" i="10"/>
  <c r="AY3525" i="10"/>
  <c r="AY3524" i="10"/>
  <c r="AY3523" i="10"/>
  <c r="AY3522" i="10"/>
  <c r="AY3521" i="10"/>
  <c r="AY3520" i="10"/>
  <c r="AY3519" i="10"/>
  <c r="AY3518" i="10"/>
  <c r="AY3517" i="10"/>
  <c r="AY3516" i="10"/>
  <c r="AY3515" i="10"/>
  <c r="AY3514" i="10"/>
  <c r="AY3513" i="10"/>
  <c r="AY3512" i="10"/>
  <c r="AY3511" i="10"/>
  <c r="AY3510" i="10"/>
  <c r="AY3509" i="10"/>
  <c r="AY3508" i="10"/>
  <c r="AY3507" i="10"/>
  <c r="AY3506" i="10"/>
  <c r="AY3505" i="10"/>
  <c r="AY3504" i="10"/>
  <c r="AY3503" i="10"/>
  <c r="AY3502" i="10"/>
  <c r="AY3501" i="10"/>
  <c r="AY3500" i="10"/>
  <c r="AY3499" i="10"/>
  <c r="AY3498" i="10"/>
  <c r="AY3497" i="10"/>
  <c r="AY3496" i="10"/>
  <c r="AY3495" i="10"/>
  <c r="AY3494" i="10"/>
  <c r="AY3493" i="10"/>
  <c r="AY3492" i="10"/>
  <c r="AY3491" i="10"/>
  <c r="AY3490" i="10"/>
  <c r="AY3489" i="10"/>
  <c r="AY3488" i="10"/>
  <c r="AY3487" i="10"/>
  <c r="AY3486" i="10"/>
  <c r="AY3485" i="10"/>
  <c r="AY3484" i="10"/>
  <c r="AY3483" i="10"/>
  <c r="AY3482" i="10"/>
  <c r="AY3481" i="10"/>
  <c r="AY3480" i="10"/>
  <c r="AY3479" i="10"/>
  <c r="AY3478" i="10"/>
  <c r="AY3477" i="10"/>
  <c r="AY3476" i="10"/>
  <c r="AY3475" i="10"/>
  <c r="AY3474" i="10"/>
  <c r="AY3473" i="10"/>
  <c r="AY3472" i="10"/>
  <c r="AY3471" i="10"/>
  <c r="AY3470" i="10"/>
  <c r="AY3469" i="10"/>
  <c r="AY3468" i="10"/>
  <c r="AY3467" i="10"/>
  <c r="AY3466" i="10"/>
  <c r="AY3465" i="10"/>
  <c r="AY3464" i="10"/>
  <c r="AY3463" i="10"/>
  <c r="AY3462" i="10"/>
  <c r="AY3461" i="10"/>
  <c r="AY3460" i="10"/>
  <c r="AY3459" i="10"/>
  <c r="AY3458" i="10"/>
  <c r="AY3457" i="10"/>
  <c r="AY3456" i="10"/>
  <c r="AY3455" i="10"/>
  <c r="AY3454" i="10"/>
  <c r="AY3453" i="10"/>
  <c r="AY3452" i="10"/>
  <c r="AY3451" i="10"/>
  <c r="AY3450" i="10"/>
  <c r="AY3449" i="10"/>
  <c r="AY3448" i="10"/>
  <c r="AY3447" i="10"/>
  <c r="AY3446" i="10"/>
  <c r="AY3445" i="10"/>
  <c r="AY3444" i="10"/>
  <c r="AY3443" i="10"/>
  <c r="AY3442" i="10"/>
  <c r="AY3441" i="10"/>
  <c r="AY3440" i="10"/>
  <c r="AY3439" i="10"/>
  <c r="AY3438" i="10"/>
  <c r="AY3437" i="10"/>
  <c r="AY3436" i="10"/>
  <c r="AY3435" i="10"/>
  <c r="AY3434" i="10"/>
  <c r="AY3433" i="10"/>
  <c r="AY3432" i="10"/>
  <c r="AY3431" i="10"/>
  <c r="AY3430" i="10"/>
  <c r="AY3429" i="10"/>
  <c r="AY3428" i="10"/>
  <c r="AY3427" i="10"/>
  <c r="AY3426" i="10"/>
  <c r="AY3425" i="10"/>
  <c r="AY3424" i="10"/>
  <c r="AY3423" i="10"/>
  <c r="AY3422" i="10"/>
  <c r="AY3421" i="10"/>
  <c r="AY3420" i="10"/>
  <c r="AY3419" i="10"/>
  <c r="AY3418" i="10"/>
  <c r="AY3417" i="10"/>
  <c r="AY3416" i="10"/>
  <c r="AY3415" i="10"/>
  <c r="AY3414" i="10"/>
  <c r="AY3413" i="10"/>
  <c r="AY3412" i="10"/>
  <c r="AY3411" i="10"/>
  <c r="AY3410" i="10"/>
  <c r="AY3409" i="10"/>
  <c r="AY3408" i="10"/>
  <c r="AY3407" i="10"/>
  <c r="AY3406" i="10"/>
  <c r="AY3405" i="10"/>
  <c r="AY3404" i="10"/>
  <c r="AY3403" i="10"/>
  <c r="AY3402" i="10"/>
  <c r="AY3401" i="10"/>
  <c r="AY3400" i="10"/>
  <c r="AY3399" i="10"/>
  <c r="AY3398" i="10"/>
  <c r="AY3397" i="10"/>
  <c r="AY3396" i="10"/>
  <c r="AY3395" i="10"/>
  <c r="AY3394" i="10"/>
  <c r="AY3393" i="10"/>
  <c r="AY3392" i="10"/>
  <c r="AY3391" i="10"/>
  <c r="AY3390" i="10"/>
  <c r="AY3389" i="10"/>
  <c r="AY3388" i="10"/>
  <c r="AY3387" i="10"/>
  <c r="AY3386" i="10"/>
  <c r="AY3385" i="10"/>
  <c r="AY3384" i="10"/>
  <c r="AY3383" i="10"/>
  <c r="AY3382" i="10"/>
  <c r="AY3381" i="10"/>
  <c r="AY3380" i="10"/>
  <c r="AY3379" i="10"/>
  <c r="AY3378" i="10"/>
  <c r="AY3377" i="10"/>
  <c r="AY3376" i="10"/>
  <c r="AY3375" i="10"/>
  <c r="AY3374" i="10"/>
  <c r="AY3373" i="10"/>
  <c r="AY3372" i="10"/>
  <c r="AY3371" i="10"/>
  <c r="AY3370" i="10"/>
  <c r="AY3369" i="10"/>
  <c r="AY3368" i="10"/>
  <c r="AY3367" i="10"/>
  <c r="AY3366" i="10"/>
  <c r="AY3365" i="10"/>
  <c r="AY3364" i="10"/>
  <c r="AY3363" i="10"/>
  <c r="AY3362" i="10"/>
  <c r="AY3361" i="10"/>
  <c r="AY3360" i="10"/>
  <c r="AY3359" i="10"/>
  <c r="AY3358" i="10"/>
  <c r="AY3357" i="10"/>
  <c r="AY3356" i="10"/>
  <c r="AY3355" i="10"/>
  <c r="AY3354" i="10"/>
  <c r="AY3353" i="10"/>
  <c r="AY3352" i="10"/>
  <c r="AY3351" i="10"/>
  <c r="AY3350" i="10"/>
  <c r="AY3349" i="10"/>
  <c r="AY3348" i="10"/>
  <c r="AY3347" i="10"/>
  <c r="AY3346" i="10"/>
  <c r="AY3345" i="10"/>
  <c r="AY3344" i="10"/>
  <c r="AY3343" i="10"/>
  <c r="AY3342" i="10"/>
  <c r="AY3341" i="10"/>
  <c r="AY3340" i="10"/>
  <c r="AY3339" i="10"/>
  <c r="AY3338" i="10"/>
  <c r="AY3337" i="10"/>
  <c r="AY3336" i="10"/>
  <c r="AY3335" i="10"/>
  <c r="AY3334" i="10"/>
  <c r="AY3333" i="10"/>
  <c r="AY3332" i="10"/>
  <c r="AY3331" i="10"/>
  <c r="AY3330" i="10"/>
  <c r="AY3329" i="10"/>
  <c r="AY3328" i="10"/>
  <c r="AY3327" i="10"/>
  <c r="AY3326" i="10"/>
  <c r="AY3325" i="10"/>
  <c r="AY3324" i="10"/>
  <c r="AY3323" i="10"/>
  <c r="AY3322" i="10"/>
  <c r="AY3321" i="10"/>
  <c r="AY3320" i="10"/>
  <c r="AY3319" i="10"/>
  <c r="AY3318" i="10"/>
  <c r="AY3317" i="10"/>
  <c r="AY3316" i="10"/>
  <c r="AY3315" i="10"/>
  <c r="AY3314" i="10"/>
  <c r="AY3313" i="10"/>
  <c r="AY3312" i="10"/>
  <c r="AY3311" i="10"/>
  <c r="AY3310" i="10"/>
  <c r="AY3309" i="10"/>
  <c r="AY3308" i="10"/>
  <c r="AY3307" i="10"/>
  <c r="AY3306" i="10"/>
  <c r="AY3305" i="10"/>
  <c r="AY3304" i="10"/>
  <c r="AY3303" i="10"/>
  <c r="AY3302" i="10"/>
  <c r="AY3301" i="10"/>
  <c r="AY3300" i="10"/>
  <c r="AY3299" i="10"/>
  <c r="AY3298" i="10"/>
  <c r="AY3297" i="10"/>
  <c r="AY3296" i="10"/>
  <c r="AY3295" i="10"/>
  <c r="AY3294" i="10"/>
  <c r="AY3293" i="10"/>
  <c r="AY3292" i="10"/>
  <c r="AY3291" i="10"/>
  <c r="AY3290" i="10"/>
  <c r="AY3289" i="10"/>
  <c r="AY3288" i="10"/>
  <c r="AY3287" i="10"/>
  <c r="AY3286" i="10"/>
  <c r="AY3285" i="10"/>
  <c r="AY3284" i="10"/>
  <c r="AY3283" i="10"/>
  <c r="AY3282" i="10"/>
  <c r="AY3281" i="10"/>
  <c r="AY3280" i="10"/>
  <c r="AY3279" i="10"/>
  <c r="AY3278" i="10"/>
  <c r="AY3277" i="10"/>
  <c r="AY3276" i="10"/>
  <c r="AY3275" i="10"/>
  <c r="AY3274" i="10"/>
  <c r="AY3273" i="10"/>
  <c r="AY3272" i="10"/>
  <c r="AY3271" i="10"/>
  <c r="AY3270" i="10"/>
  <c r="AY3269" i="10"/>
  <c r="AY3268" i="10"/>
  <c r="AY3267" i="10"/>
  <c r="AY3266" i="10"/>
  <c r="AY3265" i="10"/>
  <c r="AY3264" i="10"/>
  <c r="AY3263" i="10"/>
  <c r="AY3262" i="10"/>
  <c r="AY3261" i="10"/>
  <c r="AY3260" i="10"/>
  <c r="AY3259" i="10"/>
  <c r="AY3258" i="10"/>
  <c r="AY3257" i="10"/>
  <c r="AY3256" i="10"/>
  <c r="AY3255" i="10"/>
  <c r="AY3254" i="10"/>
  <c r="AY3253" i="10"/>
  <c r="AY3252" i="10"/>
  <c r="AY3251" i="10"/>
  <c r="AY3250" i="10"/>
  <c r="AY3249" i="10"/>
  <c r="AY3248" i="10"/>
  <c r="AY3247" i="10"/>
  <c r="AY3246" i="10"/>
  <c r="AY3245" i="10"/>
  <c r="AY3244" i="10"/>
  <c r="AY3243" i="10"/>
  <c r="AY3242" i="10"/>
  <c r="AY3241" i="10"/>
  <c r="AY3240" i="10"/>
  <c r="AY3239" i="10"/>
  <c r="AY3238" i="10"/>
  <c r="AY3237" i="10"/>
  <c r="AY3236" i="10"/>
  <c r="AY3235" i="10"/>
  <c r="AY3234" i="10"/>
  <c r="AY3233" i="10"/>
  <c r="AY3232" i="10"/>
  <c r="AY3231" i="10"/>
  <c r="AY3230" i="10"/>
  <c r="AY3229" i="10"/>
  <c r="AY3228" i="10"/>
  <c r="AY3227" i="10"/>
  <c r="AY3226" i="10"/>
  <c r="AY3225" i="10"/>
  <c r="AY3224" i="10"/>
  <c r="AY3223" i="10"/>
  <c r="AY3222" i="10"/>
  <c r="AY3221" i="10"/>
  <c r="AY3220" i="10"/>
  <c r="AY3219" i="10"/>
  <c r="AY3218" i="10"/>
  <c r="AY3217" i="10"/>
  <c r="AY3216" i="10"/>
  <c r="AY3215" i="10"/>
  <c r="AY3214" i="10"/>
  <c r="AY3213" i="10"/>
  <c r="AY3212" i="10"/>
  <c r="AY3211" i="10"/>
  <c r="AY3210" i="10"/>
  <c r="AY3209" i="10"/>
  <c r="AY3208" i="10"/>
  <c r="AY3207" i="10"/>
  <c r="AY3206" i="10"/>
  <c r="AY3205" i="10"/>
  <c r="AY3204" i="10"/>
  <c r="AY3203" i="10"/>
  <c r="AY3202" i="10"/>
  <c r="AY3201" i="10"/>
  <c r="AY3200" i="10"/>
  <c r="AY3199" i="10"/>
  <c r="AY3198" i="10"/>
  <c r="AY3197" i="10"/>
  <c r="AY3196" i="10"/>
  <c r="AY3195" i="10"/>
  <c r="AY3194" i="10"/>
  <c r="AY3193" i="10"/>
  <c r="AY3192" i="10"/>
  <c r="AY3191" i="10"/>
  <c r="AY3190" i="10"/>
  <c r="AY3189" i="10"/>
  <c r="AY3188" i="10"/>
  <c r="AY3187" i="10"/>
  <c r="AY3186" i="10"/>
  <c r="AY3185" i="10"/>
  <c r="AY3184" i="10"/>
  <c r="AY3183" i="10"/>
  <c r="AY3182" i="10"/>
  <c r="AY3181" i="10"/>
  <c r="AY3180" i="10"/>
  <c r="AY3179" i="10"/>
  <c r="AY3178" i="10"/>
  <c r="AY3177" i="10"/>
  <c r="AY3176" i="10"/>
  <c r="AY3175" i="10"/>
  <c r="AY3174" i="10"/>
  <c r="AY3173" i="10"/>
  <c r="AY3172" i="10"/>
  <c r="AY3171" i="10"/>
  <c r="AY3170" i="10"/>
  <c r="AY3169" i="10"/>
  <c r="AY3168" i="10"/>
  <c r="AY3167" i="10"/>
  <c r="AY3166" i="10"/>
  <c r="AY3165" i="10"/>
  <c r="AY3164" i="10"/>
  <c r="AY3163" i="10"/>
  <c r="AY3162" i="10"/>
  <c r="AY3161" i="10"/>
  <c r="AY3160" i="10"/>
  <c r="AY3159" i="10"/>
  <c r="AY3158" i="10"/>
  <c r="AY3157" i="10"/>
  <c r="AY3156" i="10"/>
  <c r="AY3155" i="10"/>
  <c r="AY3154" i="10"/>
  <c r="AY3153" i="10"/>
  <c r="AY3152" i="10"/>
  <c r="AY3151" i="10"/>
  <c r="AY3150" i="10"/>
  <c r="AY3149" i="10"/>
  <c r="AY3148" i="10"/>
  <c r="AY3147" i="10"/>
  <c r="AY3146" i="10"/>
  <c r="AY3145" i="10"/>
  <c r="AY3144" i="10"/>
  <c r="AY3143" i="10"/>
  <c r="AY3142" i="10"/>
  <c r="AY3141" i="10"/>
  <c r="AY3140" i="10"/>
  <c r="AY3139" i="10"/>
  <c r="AY3138" i="10"/>
  <c r="AY3137" i="10"/>
  <c r="AY3136" i="10"/>
  <c r="AY3135" i="10"/>
  <c r="AY3134" i="10"/>
  <c r="AY3133" i="10"/>
  <c r="AY3132" i="10"/>
  <c r="AY3131" i="10"/>
  <c r="AY3130" i="10"/>
  <c r="AY3129" i="10"/>
  <c r="AY3128" i="10"/>
  <c r="AY3127" i="10"/>
  <c r="AY3126" i="10"/>
  <c r="AY3125" i="10"/>
  <c r="AY3124" i="10"/>
  <c r="AY3123" i="10"/>
  <c r="AY3122" i="10"/>
  <c r="AY3121" i="10"/>
  <c r="AY3120" i="10"/>
  <c r="AY3119" i="10"/>
  <c r="AY3118" i="10"/>
  <c r="AY3117" i="10"/>
  <c r="AY3116" i="10"/>
  <c r="AY3115" i="10"/>
  <c r="AY3114" i="10"/>
  <c r="AY3113" i="10"/>
  <c r="AY3112" i="10"/>
  <c r="AY3111" i="10"/>
  <c r="AY3110" i="10"/>
  <c r="AY3109" i="10"/>
  <c r="AY3108" i="10"/>
  <c r="AY3107" i="10"/>
  <c r="AY3106" i="10"/>
  <c r="AY3105" i="10"/>
  <c r="AY3104" i="10"/>
  <c r="AY3103" i="10"/>
  <c r="AY3102" i="10"/>
  <c r="AY3101" i="10"/>
  <c r="AY3100" i="10"/>
  <c r="AY3099" i="10"/>
  <c r="AY3098" i="10"/>
  <c r="AY3097" i="10"/>
  <c r="AY3096" i="10"/>
  <c r="AY3095" i="10"/>
  <c r="AY3094" i="10"/>
  <c r="AY3093" i="10"/>
  <c r="AY3092" i="10"/>
  <c r="AY3091" i="10"/>
  <c r="AY3090" i="10"/>
  <c r="AY3089" i="10"/>
  <c r="AY3088" i="10"/>
  <c r="AY3087" i="10"/>
  <c r="AY3086" i="10"/>
  <c r="AY3085" i="10"/>
  <c r="AY3084" i="10"/>
  <c r="AY3083" i="10"/>
  <c r="AY3082" i="10"/>
  <c r="AY3081" i="10"/>
  <c r="AY3080" i="10"/>
  <c r="AY3079" i="10"/>
  <c r="AY3078" i="10"/>
  <c r="AY3077" i="10"/>
  <c r="AY3076" i="10"/>
  <c r="AY3075" i="10"/>
  <c r="AY3074" i="10"/>
  <c r="AY3073" i="10"/>
  <c r="AY3072" i="10"/>
  <c r="AY3071" i="10"/>
  <c r="AY3070" i="10"/>
  <c r="AY3069" i="10"/>
  <c r="AY3068" i="10"/>
  <c r="AY3067" i="10"/>
  <c r="AY3066" i="10"/>
  <c r="AY3065" i="10"/>
  <c r="AY3064" i="10"/>
  <c r="AY3063" i="10"/>
  <c r="AY3062" i="10"/>
  <c r="AY3061" i="10"/>
  <c r="AY3060" i="10"/>
  <c r="AY3059" i="10"/>
  <c r="AY3058" i="10"/>
  <c r="AY3057" i="10"/>
  <c r="AY3056" i="10"/>
  <c r="AY3055" i="10"/>
  <c r="AY3054" i="10"/>
  <c r="AY3053" i="10"/>
  <c r="AY3052" i="10"/>
  <c r="AY3051" i="10"/>
  <c r="AY3050" i="10"/>
  <c r="AY3049" i="10"/>
  <c r="AY3048" i="10"/>
  <c r="AY3047" i="10"/>
  <c r="AY3046" i="10"/>
  <c r="AY3045" i="10"/>
  <c r="AY3044" i="10"/>
  <c r="AY3043" i="10"/>
  <c r="AY3042" i="10"/>
  <c r="AY3041" i="10"/>
  <c r="AY3040" i="10"/>
  <c r="AY3039" i="10"/>
  <c r="AY3038" i="10"/>
  <c r="AY3037" i="10"/>
  <c r="AY3036" i="10"/>
  <c r="AY3035" i="10"/>
  <c r="AY3034" i="10"/>
  <c r="AY3033" i="10"/>
  <c r="AY3032" i="10"/>
  <c r="AY3031" i="10"/>
  <c r="AY3030" i="10"/>
  <c r="AY3029" i="10"/>
  <c r="AY3028" i="10"/>
  <c r="AY3027" i="10"/>
  <c r="AY3026" i="10"/>
  <c r="AY3025" i="10"/>
  <c r="AY3024" i="10"/>
  <c r="AY3023" i="10"/>
  <c r="AY3022" i="10"/>
  <c r="AY3021" i="10"/>
  <c r="AY3020" i="10"/>
  <c r="AY3019" i="10"/>
  <c r="AY3018" i="10"/>
  <c r="AY3017" i="10"/>
  <c r="AY3016" i="10"/>
  <c r="AY3015" i="10"/>
  <c r="AY3014" i="10"/>
  <c r="AY3013" i="10"/>
  <c r="AY3012" i="10"/>
  <c r="AY3011" i="10"/>
  <c r="AY3010" i="10"/>
  <c r="AY3009" i="10"/>
  <c r="AY3008" i="10"/>
  <c r="AY3007" i="10"/>
  <c r="AY3006" i="10"/>
  <c r="AY3005" i="10"/>
  <c r="AY3004" i="10"/>
  <c r="AY3003" i="10"/>
  <c r="AY3002" i="10"/>
  <c r="AY3001" i="10"/>
  <c r="AY3000" i="10"/>
  <c r="AY2999" i="10"/>
  <c r="AY2998" i="10"/>
  <c r="AY2997" i="10"/>
  <c r="AY2996" i="10"/>
  <c r="AY2995" i="10"/>
  <c r="AY2994" i="10"/>
  <c r="AY2993" i="10"/>
  <c r="AY2992" i="10"/>
  <c r="AY2991" i="10"/>
  <c r="AY2990" i="10"/>
  <c r="AY2989" i="10"/>
  <c r="AY2988" i="10"/>
  <c r="AY2987" i="10"/>
  <c r="AY2986" i="10"/>
  <c r="AY2985" i="10"/>
  <c r="AY2984" i="10"/>
  <c r="AY2983" i="10"/>
  <c r="AY2982" i="10"/>
  <c r="AY2981" i="10"/>
  <c r="AY2980" i="10"/>
  <c r="AY2979" i="10"/>
  <c r="AY2978" i="10"/>
  <c r="AY2977" i="10"/>
  <c r="AY2976" i="10"/>
  <c r="AY2975" i="10"/>
  <c r="AY2974" i="10"/>
  <c r="AY2973" i="10"/>
  <c r="AY2972" i="10"/>
  <c r="AY2971" i="10"/>
  <c r="AY2970" i="10"/>
  <c r="AY2969" i="10"/>
  <c r="AY2968" i="10"/>
  <c r="AY2967" i="10"/>
  <c r="AY2966" i="10"/>
  <c r="AY2965" i="10"/>
  <c r="AY2964" i="10"/>
  <c r="AY2963" i="10"/>
  <c r="AY2962" i="10"/>
  <c r="AY2961" i="10"/>
  <c r="AY2960" i="10"/>
  <c r="AY2959" i="10"/>
  <c r="AY2958" i="10"/>
  <c r="AY2957" i="10"/>
  <c r="AY2956" i="10"/>
  <c r="AY2955" i="10"/>
  <c r="AY2954" i="10"/>
  <c r="AY2953" i="10"/>
  <c r="AY2952" i="10"/>
  <c r="AY2951" i="10"/>
  <c r="AY2950" i="10"/>
  <c r="AY2949" i="10"/>
  <c r="AY2948" i="10"/>
  <c r="AY2947" i="10"/>
  <c r="AY2946" i="10"/>
  <c r="AY2945" i="10"/>
  <c r="AY2944" i="10"/>
  <c r="AY2943" i="10"/>
  <c r="AY2942" i="10"/>
  <c r="AY2941" i="10"/>
  <c r="AY2940" i="10"/>
  <c r="AY2939" i="10"/>
  <c r="AY2938" i="10"/>
  <c r="AY2937" i="10"/>
  <c r="AY2936" i="10"/>
  <c r="AY2935" i="10"/>
  <c r="AY2934" i="10"/>
  <c r="AY2933" i="10"/>
  <c r="AY2932" i="10"/>
  <c r="AY2931" i="10"/>
  <c r="AY2930" i="10"/>
  <c r="AY2929" i="10"/>
  <c r="AY2928" i="10"/>
  <c r="AY2927" i="10"/>
  <c r="AY2926" i="10"/>
  <c r="AY2925" i="10"/>
  <c r="AY2924" i="10"/>
  <c r="AY2923" i="10"/>
  <c r="AY2922" i="10"/>
  <c r="AY2921" i="10"/>
  <c r="AY2920" i="10"/>
  <c r="AY2919" i="10"/>
  <c r="AY2918" i="10"/>
  <c r="AY2917" i="10"/>
  <c r="AY2916" i="10"/>
  <c r="AY2915" i="10"/>
  <c r="AY2914" i="10"/>
  <c r="AY2913" i="10"/>
  <c r="AY2912" i="10"/>
  <c r="AY2911" i="10"/>
  <c r="AY2910" i="10"/>
  <c r="AY2909" i="10"/>
  <c r="AY2908" i="10"/>
  <c r="AY2907" i="10"/>
  <c r="AY2906" i="10"/>
  <c r="AY2905" i="10"/>
  <c r="AY2904" i="10"/>
  <c r="AY2903" i="10"/>
  <c r="AY2902" i="10"/>
  <c r="AY2901" i="10"/>
  <c r="AY2900" i="10"/>
  <c r="AY2899" i="10"/>
  <c r="AY2898" i="10"/>
  <c r="AY2897" i="10"/>
  <c r="AY2896" i="10"/>
  <c r="AY2895" i="10"/>
  <c r="AY2894" i="10"/>
  <c r="AY2893" i="10"/>
  <c r="AY2892" i="10"/>
  <c r="AY2891" i="10"/>
  <c r="AY2890" i="10"/>
  <c r="AY2889" i="10"/>
  <c r="AY2888" i="10"/>
  <c r="AY2887" i="10"/>
  <c r="AY2886" i="10"/>
  <c r="AY2885" i="10"/>
  <c r="AY2884" i="10"/>
  <c r="AY2883" i="10"/>
  <c r="AY2882" i="10"/>
  <c r="AY2881" i="10"/>
  <c r="AY2880" i="10"/>
  <c r="AY2879" i="10"/>
  <c r="AY2878" i="10"/>
  <c r="AY2877" i="10"/>
  <c r="AY2876" i="10"/>
  <c r="AY2875" i="10"/>
  <c r="AY2874" i="10"/>
  <c r="AY2873" i="10"/>
  <c r="AY2872" i="10"/>
  <c r="AY2871" i="10"/>
  <c r="AY2870" i="10"/>
  <c r="AY2869" i="10"/>
  <c r="AY2868" i="10"/>
  <c r="AY2867" i="10"/>
  <c r="AY2866" i="10"/>
  <c r="AY2865" i="10"/>
  <c r="AY2864" i="10"/>
  <c r="AY2863" i="10"/>
  <c r="AY2862" i="10"/>
  <c r="AY2861" i="10"/>
  <c r="AY2860" i="10"/>
  <c r="AY2859" i="10"/>
  <c r="AY2858" i="10"/>
  <c r="AY2857" i="10"/>
  <c r="AY2856" i="10"/>
  <c r="AY2855" i="10"/>
  <c r="AY2854" i="10"/>
  <c r="AY2853" i="10"/>
  <c r="AY2852" i="10"/>
  <c r="AY2851" i="10"/>
  <c r="AY2850" i="10"/>
  <c r="AY2849" i="10"/>
  <c r="AY2848" i="10"/>
  <c r="AY2847" i="10"/>
  <c r="AY2846" i="10"/>
  <c r="AY2845" i="10"/>
  <c r="AY2844" i="10"/>
  <c r="AY2843" i="10"/>
  <c r="AY2842" i="10"/>
  <c r="AY2841" i="10"/>
  <c r="AY2840" i="10"/>
  <c r="AY2839" i="10"/>
  <c r="AY2838" i="10"/>
  <c r="AY2837" i="10"/>
  <c r="AY2836" i="10"/>
  <c r="AY2835" i="10"/>
  <c r="AY2834" i="10"/>
  <c r="AY2833" i="10"/>
  <c r="AY2832" i="10"/>
  <c r="AY2831" i="10"/>
  <c r="AY2830" i="10"/>
  <c r="AY2829" i="10"/>
  <c r="AY2828" i="10"/>
  <c r="AY2827" i="10"/>
  <c r="AY2826" i="10"/>
  <c r="AY2825" i="10"/>
  <c r="AY2824" i="10"/>
  <c r="AY2823" i="10"/>
  <c r="AY2822" i="10"/>
  <c r="AY2821" i="10"/>
  <c r="AY2820" i="10"/>
  <c r="AY2819" i="10"/>
  <c r="AY2818" i="10"/>
  <c r="AY2817" i="10"/>
  <c r="AY2816" i="10"/>
  <c r="AY2815" i="10"/>
  <c r="AY2814" i="10"/>
  <c r="AY2813" i="10"/>
  <c r="AY2812" i="10"/>
  <c r="AY2811" i="10"/>
  <c r="AY2810" i="10"/>
  <c r="AY2809" i="10"/>
  <c r="AY2808" i="10"/>
  <c r="AY2807" i="10"/>
  <c r="AY2806" i="10"/>
  <c r="AY2805" i="10"/>
  <c r="AY2804" i="10"/>
  <c r="AY2803" i="10"/>
  <c r="AY2802" i="10"/>
  <c r="AY2801" i="10"/>
  <c r="AY2800" i="10"/>
  <c r="AY2799" i="10"/>
  <c r="AY2798" i="10"/>
  <c r="AY2797" i="10"/>
  <c r="AY2796" i="10"/>
  <c r="AY2795" i="10"/>
  <c r="AY2794" i="10"/>
  <c r="AY2793" i="10"/>
  <c r="AY2792" i="10"/>
  <c r="AY2791" i="10"/>
  <c r="AY2790" i="10"/>
  <c r="AY2789" i="10"/>
  <c r="AY2788" i="10"/>
  <c r="AY2787" i="10"/>
  <c r="AY2786" i="10"/>
  <c r="AY2785" i="10"/>
  <c r="AY2784" i="10"/>
  <c r="AY2783" i="10"/>
  <c r="AY2782" i="10"/>
  <c r="AY2781" i="10"/>
  <c r="AY2780" i="10"/>
  <c r="AY2779" i="10"/>
  <c r="AY2778" i="10"/>
  <c r="AY2777" i="10"/>
  <c r="AY2776" i="10"/>
  <c r="AY2775" i="10"/>
  <c r="AY2774" i="10"/>
  <c r="AY2773" i="10"/>
  <c r="AY2772" i="10"/>
  <c r="AY2771" i="10"/>
  <c r="AY2770" i="10"/>
  <c r="AY2769" i="10"/>
  <c r="AY2768" i="10"/>
  <c r="AY2767" i="10"/>
  <c r="AY2766" i="10"/>
  <c r="AY2765" i="10"/>
  <c r="AY2764" i="10"/>
  <c r="AY2763" i="10"/>
  <c r="AY2762" i="10"/>
  <c r="AY2761" i="10"/>
  <c r="AY2760" i="10"/>
  <c r="AY2759" i="10"/>
  <c r="AY2758" i="10"/>
  <c r="AY2757" i="10"/>
  <c r="AY2756" i="10"/>
  <c r="AY2755" i="10"/>
  <c r="AY2754" i="10"/>
  <c r="AY2753" i="10"/>
  <c r="AY2752" i="10"/>
  <c r="AY2751" i="10"/>
  <c r="AY2750" i="10"/>
  <c r="AY2749" i="10"/>
  <c r="AY2748" i="10"/>
  <c r="AY2747" i="10"/>
  <c r="AY2746" i="10"/>
  <c r="AY2745" i="10"/>
  <c r="AY2744" i="10"/>
  <c r="AY2743" i="10"/>
  <c r="AY2742" i="10"/>
  <c r="AY2741" i="10"/>
  <c r="AY2740" i="10"/>
  <c r="AY2739" i="10"/>
  <c r="AY2738" i="10"/>
  <c r="AY2737" i="10"/>
  <c r="AY2736" i="10"/>
  <c r="AY2735" i="10"/>
  <c r="AY2734" i="10"/>
  <c r="AY2733" i="10"/>
  <c r="AY2732" i="10"/>
  <c r="AY2731" i="10"/>
  <c r="AY2730" i="10"/>
  <c r="AY2729" i="10"/>
  <c r="AY2728" i="10"/>
  <c r="AY2727" i="10"/>
  <c r="AY2726" i="10"/>
  <c r="AY2725" i="10"/>
  <c r="AY2724" i="10"/>
  <c r="AY2723" i="10"/>
  <c r="AY2722" i="10"/>
  <c r="AY2721" i="10"/>
  <c r="AY2720" i="10"/>
  <c r="AY2719" i="10"/>
  <c r="AY2718" i="10"/>
  <c r="AY2717" i="10"/>
  <c r="AY2716" i="10"/>
  <c r="AY2715" i="10"/>
  <c r="AY2714" i="10"/>
  <c r="AY2713" i="10"/>
  <c r="AY2712" i="10"/>
  <c r="AY2711" i="10"/>
  <c r="AY2710" i="10"/>
  <c r="AY2709" i="10"/>
  <c r="AY2708" i="10"/>
  <c r="AY2707" i="10"/>
  <c r="AY2706" i="10"/>
  <c r="AY2705" i="10"/>
  <c r="AY2704" i="10"/>
  <c r="AY2703" i="10"/>
  <c r="AY2702" i="10"/>
  <c r="AY2701" i="10"/>
  <c r="AY2700" i="10"/>
  <c r="AY2699" i="10"/>
  <c r="AY2698" i="10"/>
  <c r="AY2697" i="10"/>
  <c r="AY2696" i="10"/>
  <c r="AY2695" i="10"/>
  <c r="AY2694" i="10"/>
  <c r="AY2693" i="10"/>
  <c r="AY2692" i="10"/>
  <c r="AY2691" i="10"/>
  <c r="AY2690" i="10"/>
  <c r="AY2689" i="10"/>
  <c r="AY2688" i="10"/>
  <c r="AY2687" i="10"/>
  <c r="AY2686" i="10"/>
  <c r="AY2685" i="10"/>
  <c r="AY2684" i="10"/>
  <c r="AY2683" i="10"/>
  <c r="AY2682" i="10"/>
  <c r="AY2681" i="10"/>
  <c r="AY2680" i="10"/>
  <c r="AY2679" i="10"/>
  <c r="AY2678" i="10"/>
  <c r="AY2677" i="10"/>
  <c r="AY2676" i="10"/>
  <c r="AY2675" i="10"/>
  <c r="AY2674" i="10"/>
  <c r="AY2673" i="10"/>
  <c r="AY2672" i="10"/>
  <c r="AY2671" i="10"/>
  <c r="AY2670" i="10"/>
  <c r="AY2669" i="10"/>
  <c r="AY2668" i="10"/>
  <c r="AY2667" i="10"/>
  <c r="AY2666" i="10"/>
  <c r="AY2665" i="10"/>
  <c r="AY2664" i="10"/>
  <c r="AY2663" i="10"/>
  <c r="AY2662" i="10"/>
  <c r="AY2661" i="10"/>
  <c r="AY2660" i="10"/>
  <c r="AY2659" i="10"/>
  <c r="AY2658" i="10"/>
  <c r="AY2657" i="10"/>
  <c r="AY2656" i="10"/>
  <c r="AY2655" i="10"/>
  <c r="AY2654" i="10"/>
  <c r="AY2653" i="10"/>
  <c r="AY2652" i="10"/>
  <c r="AY2651" i="10"/>
  <c r="AY2650" i="10"/>
  <c r="AY2649" i="10"/>
  <c r="AY2648" i="10"/>
  <c r="AY2647" i="10"/>
  <c r="AY2646" i="10"/>
  <c r="AY2645" i="10"/>
  <c r="AY2644" i="10"/>
  <c r="AY2643" i="10"/>
  <c r="AY2642" i="10"/>
  <c r="AY2641" i="10"/>
  <c r="AY2640" i="10"/>
  <c r="AY2639" i="10"/>
  <c r="AY2638" i="10"/>
  <c r="AY2637" i="10"/>
  <c r="AY2636" i="10"/>
  <c r="AY2635" i="10"/>
  <c r="AY2634" i="10"/>
  <c r="AY2633" i="10"/>
  <c r="AY2632" i="10"/>
  <c r="AY2631" i="10"/>
  <c r="AY2630" i="10"/>
  <c r="AY2629" i="10"/>
  <c r="AY2628" i="10"/>
  <c r="AY2627" i="10"/>
  <c r="AY2626" i="10"/>
  <c r="AY2625" i="10"/>
  <c r="AY2624" i="10"/>
  <c r="AY2623" i="10"/>
  <c r="AY2622" i="10"/>
  <c r="AY2621" i="10"/>
  <c r="AY2620" i="10"/>
  <c r="AY2619" i="10"/>
  <c r="AY2618" i="10"/>
  <c r="AY2617" i="10"/>
  <c r="AY2616" i="10"/>
  <c r="AY2615" i="10"/>
  <c r="AY2614" i="10"/>
  <c r="AY2613" i="10"/>
  <c r="AY2612" i="10"/>
  <c r="AY2611" i="10"/>
  <c r="AY2610" i="10"/>
  <c r="AY2609" i="10"/>
  <c r="AY2608" i="10"/>
  <c r="AY2607" i="10"/>
  <c r="AY2606" i="10"/>
  <c r="AY2605" i="10"/>
  <c r="AY2604" i="10"/>
  <c r="AY2603" i="10"/>
  <c r="AY2602" i="10"/>
  <c r="AY2601" i="10"/>
  <c r="AY2600" i="10"/>
  <c r="AY2599" i="10"/>
  <c r="AY2598" i="10"/>
  <c r="AY2597" i="10"/>
  <c r="AY2596" i="10"/>
  <c r="AY2595" i="10"/>
  <c r="AY2594" i="10"/>
  <c r="AY2593" i="10"/>
  <c r="AY2592" i="10"/>
  <c r="AY2591" i="10"/>
  <c r="AY2590" i="10"/>
  <c r="AY2589" i="10"/>
  <c r="AY2588" i="10"/>
  <c r="AY2587" i="10"/>
  <c r="AY2586" i="10"/>
  <c r="AY2585" i="10"/>
  <c r="AY2584" i="10"/>
  <c r="AY2583" i="10"/>
  <c r="AY2582" i="10"/>
  <c r="AY2581" i="10"/>
  <c r="AY2580" i="10"/>
  <c r="AY2579" i="10"/>
  <c r="AY2578" i="10"/>
  <c r="AY2577" i="10"/>
  <c r="AY2576" i="10"/>
  <c r="AY2575" i="10"/>
  <c r="AY2574" i="10"/>
  <c r="AY2573" i="10"/>
  <c r="AY2572" i="10"/>
  <c r="AY2571" i="10"/>
  <c r="AY2570" i="10"/>
  <c r="AY2569" i="10"/>
  <c r="AY2568" i="10"/>
  <c r="AY2567" i="10"/>
  <c r="AY2566" i="10"/>
  <c r="AY2565" i="10"/>
  <c r="AY2564" i="10"/>
  <c r="AY2563" i="10"/>
  <c r="AY2562" i="10"/>
  <c r="AY2561" i="10"/>
  <c r="AY2560" i="10"/>
  <c r="AY2559" i="10"/>
  <c r="AY2558" i="10"/>
  <c r="AY2557" i="10"/>
  <c r="AY2556" i="10"/>
  <c r="AY2555" i="10"/>
  <c r="AY2554" i="10"/>
  <c r="AY2553" i="10"/>
  <c r="AY2552" i="10"/>
  <c r="AY2551" i="10"/>
  <c r="AY2550" i="10"/>
  <c r="AY2549" i="10"/>
  <c r="AY2548" i="10"/>
  <c r="AY2547" i="10"/>
  <c r="AY2546" i="10"/>
  <c r="AY2545" i="10"/>
  <c r="AY2544" i="10"/>
  <c r="AY2543" i="10"/>
  <c r="AY2542" i="10"/>
  <c r="AY2541" i="10"/>
  <c r="AY2540" i="10"/>
  <c r="AY2539" i="10"/>
  <c r="AY2538" i="10"/>
  <c r="AY2537" i="10"/>
  <c r="AY2536" i="10"/>
  <c r="AY2535" i="10"/>
  <c r="AY2534" i="10"/>
  <c r="AY2533" i="10"/>
  <c r="AY2532" i="10"/>
  <c r="AY2531" i="10"/>
  <c r="AY2530" i="10"/>
  <c r="AY2529" i="10"/>
  <c r="AY2528" i="10"/>
  <c r="AY2527" i="10"/>
  <c r="AY2526" i="10"/>
  <c r="AY2525" i="10"/>
  <c r="AY2524" i="10"/>
  <c r="AY2523" i="10"/>
  <c r="AY2522" i="10"/>
  <c r="AY2521" i="10"/>
  <c r="AY2520" i="10"/>
  <c r="AY2519" i="10"/>
  <c r="AY2518" i="10"/>
  <c r="AY2517" i="10"/>
  <c r="AY2516" i="10"/>
  <c r="AY2515" i="10"/>
  <c r="AY2514" i="10"/>
  <c r="AY2513" i="10"/>
  <c r="AY2512" i="10"/>
  <c r="AY2511" i="10"/>
  <c r="AY2510" i="10"/>
  <c r="AY2509" i="10"/>
  <c r="AY2508" i="10"/>
  <c r="AY2507" i="10"/>
  <c r="AY2506" i="10"/>
  <c r="AY2505" i="10"/>
  <c r="AY2504" i="10"/>
  <c r="AY2503" i="10"/>
  <c r="AY2502" i="10"/>
  <c r="AY2501" i="10"/>
  <c r="AY2500" i="10"/>
  <c r="AY2499" i="10"/>
  <c r="AY2498" i="10"/>
  <c r="AY2497" i="10"/>
  <c r="AY2496" i="10"/>
  <c r="AY2495" i="10"/>
  <c r="AY2494" i="10"/>
  <c r="AY2493" i="10"/>
  <c r="AY2492" i="10"/>
  <c r="AY2491" i="10"/>
  <c r="AY2490" i="10"/>
  <c r="AY2489" i="10"/>
  <c r="AY2488" i="10"/>
  <c r="AY2487" i="10"/>
  <c r="AY2486" i="10"/>
  <c r="AY2485" i="10"/>
  <c r="AY2484" i="10"/>
  <c r="AY2483" i="10"/>
  <c r="AY2482" i="10"/>
  <c r="AY2481" i="10"/>
  <c r="AY2480" i="10"/>
  <c r="AY2479" i="10"/>
  <c r="AY2478" i="10"/>
  <c r="AY2477" i="10"/>
  <c r="AY2476" i="10"/>
  <c r="AY2475" i="10"/>
  <c r="AY2474" i="10"/>
  <c r="AY2473" i="10"/>
  <c r="AY2472" i="10"/>
  <c r="AY2471" i="10"/>
  <c r="AY2470" i="10"/>
  <c r="AY2469" i="10"/>
  <c r="AY2468" i="10"/>
  <c r="AY2467" i="10"/>
  <c r="AY2466" i="10"/>
  <c r="AY2465" i="10"/>
  <c r="AY2464" i="10"/>
  <c r="AY2463" i="10"/>
  <c r="AY2462" i="10"/>
  <c r="AY2461" i="10"/>
  <c r="AY2460" i="10"/>
  <c r="AY2459" i="10"/>
  <c r="AY2458" i="10"/>
  <c r="AY2457" i="10"/>
  <c r="AY2456" i="10"/>
  <c r="AY2455" i="10"/>
  <c r="AY2454" i="10"/>
  <c r="AY2453" i="10"/>
  <c r="AY2452" i="10"/>
  <c r="AY2451" i="10"/>
  <c r="AY2450" i="10"/>
  <c r="AY2449" i="10"/>
  <c r="AY2448" i="10"/>
  <c r="AY2447" i="10"/>
  <c r="AY2446" i="10"/>
  <c r="AY2445" i="10"/>
  <c r="AY2444" i="10"/>
  <c r="AY2443" i="10"/>
  <c r="AY2442" i="10"/>
  <c r="AY2441" i="10"/>
  <c r="AY2440" i="10"/>
  <c r="AY2439" i="10"/>
  <c r="AY2438" i="10"/>
  <c r="AY2437" i="10"/>
  <c r="AY2436" i="10"/>
  <c r="AY2435" i="10"/>
  <c r="AY2434" i="10"/>
  <c r="AY2433" i="10"/>
  <c r="AY2432" i="10"/>
  <c r="AY2431" i="10"/>
  <c r="AY2430" i="10"/>
  <c r="AY2429" i="10"/>
  <c r="AY2428" i="10"/>
  <c r="AY2427" i="10"/>
  <c r="AY2426" i="10"/>
  <c r="AY2425" i="10"/>
  <c r="AY2424" i="10"/>
  <c r="AY2423" i="10"/>
  <c r="AY2422" i="10"/>
  <c r="AY2421" i="10"/>
  <c r="AY2420" i="10"/>
  <c r="AY2419" i="10"/>
  <c r="AY2418" i="10"/>
  <c r="AY2417" i="10"/>
  <c r="AY2416" i="10"/>
  <c r="AY2415" i="10"/>
  <c r="AY2414" i="10"/>
  <c r="AY2413" i="10"/>
  <c r="AY2412" i="10"/>
  <c r="AY2411" i="10"/>
  <c r="AY2410" i="10"/>
  <c r="AY2409" i="10"/>
  <c r="AY2408" i="10"/>
  <c r="AY2407" i="10"/>
  <c r="AY2406" i="10"/>
  <c r="AY2405" i="10"/>
  <c r="AY2404" i="10"/>
  <c r="AY2403" i="10"/>
  <c r="AY2402" i="10"/>
  <c r="AY2401" i="10"/>
  <c r="AY2400" i="10"/>
  <c r="AY2399" i="10"/>
  <c r="AY2398" i="10"/>
  <c r="AY2397" i="10"/>
  <c r="AY2396" i="10"/>
  <c r="AY2395" i="10"/>
  <c r="AY2394" i="10"/>
  <c r="AY2393" i="10"/>
  <c r="AY2392" i="10"/>
  <c r="AY2391" i="10"/>
  <c r="AY2390" i="10"/>
  <c r="AY2389" i="10"/>
  <c r="AY2388" i="10"/>
  <c r="AY2387" i="10"/>
  <c r="AY2386" i="10"/>
  <c r="AY2385" i="10"/>
  <c r="AY2384" i="10"/>
  <c r="AY2383" i="10"/>
  <c r="AY2382" i="10"/>
  <c r="AY2381" i="10"/>
  <c r="AY2380" i="10"/>
  <c r="AY2379" i="10"/>
  <c r="AY2378" i="10"/>
  <c r="AY2377" i="10"/>
  <c r="AY2376" i="10"/>
  <c r="AY2375" i="10"/>
  <c r="AY2374" i="10"/>
  <c r="AY2373" i="10"/>
  <c r="AY2372" i="10"/>
  <c r="AY2371" i="10"/>
  <c r="AY2370" i="10"/>
  <c r="AY2369" i="10"/>
  <c r="AY2368" i="10"/>
  <c r="AY2367" i="10"/>
  <c r="AY2366" i="10"/>
  <c r="AY2365" i="10"/>
  <c r="AY2364" i="10"/>
  <c r="AY2363" i="10"/>
  <c r="AY2362" i="10"/>
  <c r="AY2361" i="10"/>
  <c r="AY2360" i="10"/>
  <c r="AY2359" i="10"/>
  <c r="AY2358" i="10"/>
  <c r="AY2357" i="10"/>
  <c r="AY2356" i="10"/>
  <c r="AY2355" i="10"/>
  <c r="AY2354" i="10"/>
  <c r="AY2353" i="10"/>
  <c r="AY2352" i="10"/>
  <c r="AY2351" i="10"/>
  <c r="AY2350" i="10"/>
  <c r="AY2349" i="10"/>
  <c r="AY2348" i="10"/>
  <c r="AY2347" i="10"/>
  <c r="AY2346" i="10"/>
  <c r="AY2345" i="10"/>
  <c r="AY2344" i="10"/>
  <c r="AY2343" i="10"/>
  <c r="AY2342" i="10"/>
  <c r="AY2341" i="10"/>
  <c r="AY2340" i="10"/>
  <c r="AY2339" i="10"/>
  <c r="AY2338" i="10"/>
  <c r="AY2337" i="10"/>
  <c r="AY2336" i="10"/>
  <c r="AY2335" i="10"/>
  <c r="AY2334" i="10"/>
  <c r="AY2333" i="10"/>
  <c r="AY2332" i="10"/>
  <c r="AY2331" i="10"/>
  <c r="AY2330" i="10"/>
  <c r="AY2329" i="10"/>
  <c r="AY2328" i="10"/>
  <c r="AY2327" i="10"/>
  <c r="AY2326" i="10"/>
  <c r="AY2325" i="10"/>
  <c r="AY2324" i="10"/>
  <c r="AY2323" i="10"/>
  <c r="AY2322" i="10"/>
  <c r="AY2321" i="10"/>
  <c r="AY2320" i="10"/>
  <c r="AY2319" i="10"/>
  <c r="AY2318" i="10"/>
  <c r="AY2317" i="10"/>
  <c r="AY2316" i="10"/>
  <c r="AY2315" i="10"/>
  <c r="AY2314" i="10"/>
  <c r="AY2313" i="10"/>
  <c r="AY2312" i="10"/>
  <c r="AY2311" i="10"/>
  <c r="AY2310" i="10"/>
  <c r="AY2309" i="10"/>
  <c r="AY2308" i="10"/>
  <c r="AY2307" i="10"/>
  <c r="AY2306" i="10"/>
  <c r="AY2305" i="10"/>
  <c r="AY2304" i="10"/>
  <c r="AY2303" i="10"/>
  <c r="AY2302" i="10"/>
  <c r="AY2301" i="10"/>
  <c r="AY2300" i="10"/>
  <c r="AY2299" i="10"/>
  <c r="AY2298" i="10"/>
  <c r="AY2297" i="10"/>
  <c r="AY2296" i="10"/>
  <c r="AY2295" i="10"/>
  <c r="AY2294" i="10"/>
  <c r="AY2293" i="10"/>
  <c r="AY2292" i="10"/>
  <c r="AY2291" i="10"/>
  <c r="AY2290" i="10"/>
  <c r="AY2289" i="10"/>
  <c r="AY2288" i="10"/>
  <c r="AY2287" i="10"/>
  <c r="AY2286" i="10"/>
  <c r="AY2285" i="10"/>
  <c r="AY2284" i="10"/>
  <c r="AY2283" i="10"/>
  <c r="AY2282" i="10"/>
  <c r="AY2281" i="10"/>
  <c r="AY2280" i="10"/>
  <c r="AY2279" i="10"/>
  <c r="AY2278" i="10"/>
  <c r="AY2277" i="10"/>
  <c r="AY2276" i="10"/>
  <c r="AY2275" i="10"/>
  <c r="AY2274" i="10"/>
  <c r="AY2273" i="10"/>
  <c r="AY2272" i="10"/>
  <c r="AY2271" i="10"/>
  <c r="AY2270" i="10"/>
  <c r="AY2269" i="10"/>
  <c r="AY2268" i="10"/>
  <c r="AY2267" i="10"/>
  <c r="AY2266" i="10"/>
  <c r="AY2265" i="10"/>
  <c r="AY2264" i="10"/>
  <c r="AY2263" i="10"/>
  <c r="AY2262" i="10"/>
  <c r="AY2261" i="10"/>
  <c r="AY2260" i="10"/>
  <c r="AY2259" i="10"/>
  <c r="AY2258" i="10"/>
  <c r="AY2257" i="10"/>
  <c r="AY2256" i="10"/>
  <c r="AY2255" i="10"/>
  <c r="AY2254" i="10"/>
  <c r="AY2253" i="10"/>
  <c r="AY2252" i="10"/>
  <c r="AY2251" i="10"/>
  <c r="AY2250" i="10"/>
  <c r="AY2249" i="10"/>
  <c r="AY2248" i="10"/>
  <c r="AY2247" i="10"/>
  <c r="AY2246" i="10"/>
  <c r="AY2245" i="10"/>
  <c r="AY2244" i="10"/>
  <c r="AY2243" i="10"/>
  <c r="AY2242" i="10"/>
  <c r="AY2241" i="10"/>
  <c r="AY2240" i="10"/>
  <c r="AY2239" i="10"/>
  <c r="AY2238" i="10"/>
  <c r="AY2237" i="10"/>
  <c r="AY2236" i="10"/>
  <c r="AY2235" i="10"/>
  <c r="AY2234" i="10"/>
  <c r="AY2233" i="10"/>
  <c r="AY2232" i="10"/>
  <c r="AY2231" i="10"/>
  <c r="AY2230" i="10"/>
  <c r="AY2229" i="10"/>
  <c r="AY2228" i="10"/>
  <c r="AY2227" i="10"/>
  <c r="AY2226" i="10"/>
  <c r="AY2225" i="10"/>
  <c r="AY2224" i="10"/>
  <c r="AY2223" i="10"/>
  <c r="AY2222" i="10"/>
  <c r="AY2221" i="10"/>
  <c r="AY2220" i="10"/>
  <c r="AY2219" i="10"/>
  <c r="AY2218" i="10"/>
  <c r="AY2217" i="10"/>
  <c r="AY2216" i="10"/>
  <c r="AY2215" i="10"/>
  <c r="AY2214" i="10"/>
  <c r="AY2213" i="10"/>
  <c r="AY2212" i="10"/>
  <c r="AY2211" i="10"/>
  <c r="AY2210" i="10"/>
  <c r="AY2209" i="10"/>
  <c r="AY2208" i="10"/>
  <c r="AY2207" i="10"/>
  <c r="AY2206" i="10"/>
  <c r="AY2205" i="10"/>
  <c r="AY2204" i="10"/>
  <c r="AY2203" i="10"/>
  <c r="AY2202" i="10"/>
  <c r="AY2201" i="10"/>
  <c r="AY2200" i="10"/>
  <c r="AY2199" i="10"/>
  <c r="AY2198" i="10"/>
  <c r="AY2197" i="10"/>
  <c r="AY2196" i="10"/>
  <c r="AY2195" i="10"/>
  <c r="AY2194" i="10"/>
  <c r="AY2193" i="10"/>
  <c r="AY2192" i="10"/>
  <c r="AY2191" i="10"/>
  <c r="AY2190" i="10"/>
  <c r="AY2189" i="10"/>
  <c r="AY2188" i="10"/>
  <c r="AY2187" i="10"/>
  <c r="AY2186" i="10"/>
  <c r="AY2185" i="10"/>
  <c r="AY2184" i="10"/>
  <c r="AY2183" i="10"/>
  <c r="AY2182" i="10"/>
  <c r="AY2181" i="10"/>
  <c r="AY2180" i="10"/>
  <c r="AY2179" i="10"/>
  <c r="AY2178" i="10"/>
  <c r="AY2177" i="10"/>
  <c r="AY2176" i="10"/>
  <c r="AY2175" i="10"/>
  <c r="AY2174" i="10"/>
  <c r="AY2173" i="10"/>
  <c r="AY2172" i="10"/>
  <c r="AY2171" i="10"/>
  <c r="AY2170" i="10"/>
  <c r="AY2169" i="10"/>
  <c r="AY2168" i="10"/>
  <c r="AY2167" i="10"/>
  <c r="AY2166" i="10"/>
  <c r="AY2165" i="10"/>
  <c r="AY2164" i="10"/>
  <c r="AY2163" i="10"/>
  <c r="AY2162" i="10"/>
  <c r="AY2161" i="10"/>
  <c r="AY2160" i="10"/>
  <c r="AY2159" i="10"/>
  <c r="AY2158" i="10"/>
  <c r="AY2157" i="10"/>
  <c r="AY2156" i="10"/>
  <c r="AY2155" i="10"/>
  <c r="AY2154" i="10"/>
  <c r="AY2153" i="10"/>
  <c r="AY2152" i="10"/>
  <c r="AY2151" i="10"/>
  <c r="AY2150" i="10"/>
  <c r="AY2149" i="10"/>
  <c r="AY2148" i="10"/>
  <c r="AY2147" i="10"/>
  <c r="AY2146" i="10"/>
  <c r="AY2145" i="10"/>
  <c r="AY2144" i="10"/>
  <c r="AY2143" i="10"/>
  <c r="AY2142" i="10"/>
  <c r="AY2141" i="10"/>
  <c r="AY2140" i="10"/>
  <c r="AY2139" i="10"/>
  <c r="AY2138" i="10"/>
  <c r="AY2137" i="10"/>
  <c r="AY2136" i="10"/>
  <c r="AY2135" i="10"/>
  <c r="AY2134" i="10"/>
  <c r="AY2133" i="10"/>
  <c r="AY2132" i="10"/>
  <c r="AY2131" i="10"/>
  <c r="AY2130" i="10"/>
  <c r="AY2129" i="10"/>
  <c r="AY2128" i="10"/>
  <c r="AY2127" i="10"/>
  <c r="AY2126" i="10"/>
  <c r="AY2125" i="10"/>
  <c r="AY2124" i="10"/>
  <c r="AY2123" i="10"/>
  <c r="AY2122" i="10"/>
  <c r="AY2121" i="10"/>
  <c r="AY2120" i="10"/>
  <c r="AY2119" i="10"/>
  <c r="AY2118" i="10"/>
  <c r="AY2117" i="10"/>
  <c r="AY2116" i="10"/>
  <c r="AY2115" i="10"/>
  <c r="AY2114" i="10"/>
  <c r="AY2113" i="10"/>
  <c r="AY2112" i="10"/>
  <c r="AY2111" i="10"/>
  <c r="AY2110" i="10"/>
  <c r="AY2109" i="10"/>
  <c r="AY2108" i="10"/>
  <c r="AY2107" i="10"/>
  <c r="AY2106" i="10"/>
  <c r="AY2105" i="10"/>
  <c r="AY2104" i="10"/>
  <c r="AY2103" i="10"/>
  <c r="AY2102" i="10"/>
  <c r="AY2101" i="10"/>
  <c r="AY2100" i="10"/>
  <c r="AY2099" i="10"/>
  <c r="AY2098" i="10"/>
  <c r="AY2097" i="10"/>
  <c r="AY2096" i="10"/>
  <c r="AY2095" i="10"/>
  <c r="AY2094" i="10"/>
  <c r="AY2093" i="10"/>
  <c r="AY2092" i="10"/>
  <c r="AY2091" i="10"/>
  <c r="AY2090" i="10"/>
  <c r="AY2089" i="10"/>
  <c r="AY2088" i="10"/>
  <c r="AY2087" i="10"/>
  <c r="AY2086" i="10"/>
  <c r="AY2085" i="10"/>
  <c r="AY2084" i="10"/>
  <c r="AY2083" i="10"/>
  <c r="AY2082" i="10"/>
  <c r="AY2081" i="10"/>
  <c r="AY2080" i="10"/>
  <c r="AY2079" i="10"/>
  <c r="AY2078" i="10"/>
  <c r="AY2077" i="10"/>
  <c r="AY2076" i="10"/>
  <c r="AY2075" i="10"/>
  <c r="AY2074" i="10"/>
  <c r="AY2073" i="10"/>
  <c r="AY2072" i="10"/>
  <c r="AY2071" i="10"/>
  <c r="AY2070" i="10"/>
  <c r="AY2069" i="10"/>
  <c r="AY2068" i="10"/>
  <c r="AY2067" i="10"/>
  <c r="AY2066" i="10"/>
  <c r="AY2065" i="10"/>
  <c r="AY2064" i="10"/>
  <c r="AY2063" i="10"/>
  <c r="AY2062" i="10"/>
  <c r="AY2061" i="10"/>
  <c r="AY2060" i="10"/>
  <c r="AY2059" i="10"/>
  <c r="AY2058" i="10"/>
  <c r="AY2057" i="10"/>
  <c r="AY2056" i="10"/>
  <c r="AY2055" i="10"/>
  <c r="AY2054" i="10"/>
  <c r="AY2053" i="10"/>
  <c r="AY2052" i="10"/>
  <c r="AY2051" i="10"/>
  <c r="AY2050" i="10"/>
  <c r="AY2049" i="10"/>
  <c r="AY2048" i="10"/>
  <c r="AY2047" i="10"/>
  <c r="AY2046" i="10"/>
  <c r="AY2045" i="10"/>
  <c r="AY2044" i="10"/>
  <c r="AY2043" i="10"/>
  <c r="AY2042" i="10"/>
  <c r="AY2041" i="10"/>
  <c r="AY2040" i="10"/>
  <c r="AY2039" i="10"/>
  <c r="AY2038" i="10"/>
  <c r="AY2037" i="10"/>
  <c r="AY2036" i="10"/>
  <c r="AY2035" i="10"/>
  <c r="AY2034" i="10"/>
  <c r="AY2033" i="10"/>
  <c r="AY2032" i="10"/>
  <c r="AY2031" i="10"/>
  <c r="AY2030" i="10"/>
  <c r="AY2029" i="10"/>
  <c r="AY2028" i="10"/>
  <c r="AY2027" i="10"/>
  <c r="AY2026" i="10"/>
  <c r="AY2025" i="10"/>
  <c r="AY2024" i="10"/>
  <c r="AY2023" i="10"/>
  <c r="AY2022" i="10"/>
  <c r="AY2021" i="10"/>
  <c r="AY2020" i="10"/>
  <c r="AY2019" i="10"/>
  <c r="AY2018" i="10"/>
  <c r="AY2017" i="10"/>
  <c r="AY2016" i="10"/>
  <c r="AY2015" i="10"/>
  <c r="AY2014" i="10"/>
  <c r="AY2013" i="10"/>
  <c r="AY2012" i="10"/>
  <c r="AY2011" i="10"/>
  <c r="AY2010" i="10"/>
  <c r="AY2009" i="10"/>
  <c r="AY2008" i="10"/>
  <c r="AY2007" i="10"/>
  <c r="AY2006" i="10"/>
  <c r="AY2005" i="10"/>
  <c r="AY2004" i="10"/>
  <c r="AY2003" i="10"/>
  <c r="AY2002" i="10"/>
  <c r="AY2001" i="10"/>
  <c r="AY2000" i="10"/>
  <c r="AY1999" i="10"/>
  <c r="AY1998" i="10"/>
  <c r="AY1997" i="10"/>
  <c r="AY1996" i="10"/>
  <c r="AY1995" i="10"/>
  <c r="AY1994" i="10"/>
  <c r="AY1993" i="10"/>
  <c r="AY1992" i="10"/>
  <c r="AY1991" i="10"/>
  <c r="AY1990" i="10"/>
  <c r="AY1989" i="10"/>
  <c r="AY1988" i="10"/>
  <c r="AY1987" i="10"/>
  <c r="AY1986" i="10"/>
  <c r="AY1985" i="10"/>
  <c r="AY1984" i="10"/>
  <c r="AY1983" i="10"/>
  <c r="AY1982" i="10"/>
  <c r="AY1981" i="10"/>
  <c r="AY1980" i="10"/>
  <c r="AY1979" i="10"/>
  <c r="AY1978" i="10"/>
  <c r="AY1977" i="10"/>
  <c r="AY1976" i="10"/>
  <c r="AY1975" i="10"/>
  <c r="AY1974" i="10"/>
  <c r="AY1973" i="10"/>
  <c r="AY1972" i="10"/>
  <c r="AY1971" i="10"/>
  <c r="AY1970" i="10"/>
  <c r="AY1969" i="10"/>
  <c r="AY1968" i="10"/>
  <c r="AY1967" i="10"/>
  <c r="AY1966" i="10"/>
  <c r="AY1965" i="10"/>
  <c r="AY1964" i="10"/>
  <c r="AY1963" i="10"/>
  <c r="AY1962" i="10"/>
  <c r="AY1961" i="10"/>
  <c r="AY1960" i="10"/>
  <c r="AY1959" i="10"/>
  <c r="AY1958" i="10"/>
  <c r="AY1957" i="10"/>
  <c r="AY1956" i="10"/>
  <c r="AY1955" i="10"/>
  <c r="AY1954" i="10"/>
  <c r="AY1953" i="10"/>
  <c r="AY1952" i="10"/>
  <c r="AY1951" i="10"/>
  <c r="AY1950" i="10"/>
  <c r="AY1949" i="10"/>
  <c r="AY1948" i="10"/>
  <c r="AY1947" i="10"/>
  <c r="AY1946" i="10"/>
  <c r="AY1945" i="10"/>
  <c r="AY1944" i="10"/>
  <c r="AY1943" i="10"/>
  <c r="AY1942" i="10"/>
  <c r="AY1941" i="10"/>
  <c r="AY1940" i="10"/>
  <c r="AY1939" i="10"/>
  <c r="AY1938" i="10"/>
  <c r="AY1937" i="10"/>
  <c r="AY1936" i="10"/>
  <c r="AY1935" i="10"/>
  <c r="AY1934" i="10"/>
  <c r="AY1933" i="10"/>
  <c r="AY1932" i="10"/>
  <c r="AY1931" i="10"/>
  <c r="AY1930" i="10"/>
  <c r="AY1929" i="10"/>
  <c r="AY1928" i="10"/>
  <c r="AY1927" i="10"/>
  <c r="AY1926" i="10"/>
  <c r="AY1925" i="10"/>
  <c r="AY1924" i="10"/>
  <c r="AY1923" i="10"/>
  <c r="AY1922" i="10"/>
  <c r="AY1921" i="10"/>
  <c r="AY1920" i="10"/>
  <c r="AY1919" i="10"/>
  <c r="AY1918" i="10"/>
  <c r="AY1917" i="10"/>
  <c r="AY1916" i="10"/>
  <c r="AY1915" i="10"/>
  <c r="AY1914" i="10"/>
  <c r="AY1913" i="10"/>
  <c r="AY1912" i="10"/>
  <c r="AY1911" i="10"/>
  <c r="AY1910" i="10"/>
  <c r="AY1909" i="10"/>
  <c r="AY1908" i="10"/>
  <c r="AY1907" i="10"/>
  <c r="AY1906" i="10"/>
  <c r="AY1905" i="10"/>
  <c r="AY1904" i="10"/>
  <c r="AY1903" i="10"/>
  <c r="AY1902" i="10"/>
  <c r="AY1901" i="10"/>
  <c r="AY1900" i="10"/>
  <c r="AY1899" i="10"/>
  <c r="AY1898" i="10"/>
  <c r="AY1897" i="10"/>
  <c r="AY1896" i="10"/>
  <c r="AY1895" i="10"/>
  <c r="AY1894" i="10"/>
  <c r="AY1893" i="10"/>
  <c r="AY1892" i="10"/>
  <c r="AY1891" i="10"/>
  <c r="AY1890" i="10"/>
  <c r="AY1889" i="10"/>
  <c r="AY1888" i="10"/>
  <c r="AY1887" i="10"/>
  <c r="AY1886" i="10"/>
  <c r="AY1885" i="10"/>
  <c r="AY1884" i="10"/>
  <c r="AY1883" i="10"/>
  <c r="AY1882" i="10"/>
  <c r="AY1881" i="10"/>
  <c r="AY1880" i="10"/>
  <c r="AY1879" i="10"/>
  <c r="AY1878" i="10"/>
  <c r="AY1877" i="10"/>
  <c r="AY1876" i="10"/>
  <c r="AY1875" i="10"/>
  <c r="AY1874" i="10"/>
  <c r="AY1873" i="10"/>
  <c r="AY1872" i="10"/>
  <c r="AY1871" i="10"/>
  <c r="AY1870" i="10"/>
  <c r="AY1869" i="10"/>
  <c r="AY1868" i="10"/>
  <c r="AY1867" i="10"/>
  <c r="AY1866" i="10"/>
  <c r="AY1865" i="10"/>
  <c r="AY1864" i="10"/>
  <c r="AY1863" i="10"/>
  <c r="AY1862" i="10"/>
  <c r="AY1861" i="10"/>
  <c r="AY1860" i="10"/>
  <c r="AY1859" i="10"/>
  <c r="AY1858" i="10"/>
  <c r="AY1857" i="10"/>
  <c r="AY1856" i="10"/>
  <c r="AY1855" i="10"/>
  <c r="AY1854" i="10"/>
  <c r="AY1853" i="10"/>
  <c r="AY1852" i="10"/>
  <c r="AY1851" i="10"/>
  <c r="AY1850" i="10"/>
  <c r="AY1849" i="10"/>
  <c r="AY1848" i="10"/>
  <c r="AY1847" i="10"/>
  <c r="AY1846" i="10"/>
  <c r="AY1845" i="10"/>
  <c r="AY1844" i="10"/>
  <c r="AY1843" i="10"/>
  <c r="AY1842" i="10"/>
  <c r="AY1841" i="10"/>
  <c r="AY1840" i="10"/>
  <c r="AY1839" i="10"/>
  <c r="AY1838" i="10"/>
  <c r="AY1837" i="10"/>
  <c r="AY1836" i="10"/>
  <c r="AY1835" i="10"/>
  <c r="AY1834" i="10"/>
  <c r="AY1833" i="10"/>
  <c r="AY1832" i="10"/>
  <c r="AY1831" i="10"/>
  <c r="AY1830" i="10"/>
  <c r="AY1829" i="10"/>
  <c r="AY1828" i="10"/>
  <c r="AY1827" i="10"/>
  <c r="AY1826" i="10"/>
  <c r="AY1825" i="10"/>
  <c r="AY1824" i="10"/>
  <c r="AY1823" i="10"/>
  <c r="AY1822" i="10"/>
  <c r="AY1821" i="10"/>
  <c r="AY1820" i="10"/>
  <c r="AY1819" i="10"/>
  <c r="AY1818" i="10"/>
  <c r="AY1817" i="10"/>
  <c r="AY1816" i="10"/>
  <c r="AY1815" i="10"/>
  <c r="AY1814" i="10"/>
  <c r="AY1813" i="10"/>
  <c r="AY1812" i="10"/>
  <c r="AY1811" i="10"/>
  <c r="AY1810" i="10"/>
  <c r="AY1809" i="10"/>
  <c r="AY1808" i="10"/>
  <c r="AY1807" i="10"/>
  <c r="AY1806" i="10"/>
  <c r="AY1805" i="10"/>
  <c r="AY1804" i="10"/>
  <c r="AY1803" i="10"/>
  <c r="AY1802" i="10"/>
  <c r="AY1801" i="10"/>
  <c r="AY1800" i="10"/>
  <c r="AY1799" i="10"/>
  <c r="AY1798" i="10"/>
  <c r="AY1797" i="10"/>
  <c r="AY1796" i="10"/>
  <c r="AY1795" i="10"/>
  <c r="AY1794" i="10"/>
  <c r="AY1793" i="10"/>
  <c r="AY1792" i="10"/>
  <c r="AY1791" i="10"/>
  <c r="AY1790" i="10"/>
  <c r="AY1789" i="10"/>
  <c r="AY1788" i="10"/>
  <c r="AY1787" i="10"/>
  <c r="AY1786" i="10"/>
  <c r="AY1785" i="10"/>
  <c r="AY1784" i="10"/>
  <c r="AY1783" i="10"/>
  <c r="AY1782" i="10"/>
  <c r="AY1781" i="10"/>
  <c r="AY1780" i="10"/>
  <c r="AY1779" i="10"/>
  <c r="AY1778" i="10"/>
  <c r="AY1777" i="10"/>
  <c r="AY1776" i="10"/>
  <c r="AY1775" i="10"/>
  <c r="AY1774" i="10"/>
  <c r="AY1773" i="10"/>
  <c r="AY1772" i="10"/>
  <c r="AY1771" i="10"/>
  <c r="AY1770" i="10"/>
  <c r="AY1769" i="10"/>
  <c r="AY1768" i="10"/>
  <c r="AY1767" i="10"/>
  <c r="AY1766" i="10"/>
  <c r="AY1765" i="10"/>
  <c r="AY1764" i="10"/>
  <c r="AY1763" i="10"/>
  <c r="AY1762" i="10"/>
  <c r="AY1761" i="10"/>
  <c r="AY1760" i="10"/>
  <c r="AY1759" i="10"/>
  <c r="AY1758" i="10"/>
  <c r="AY1757" i="10"/>
  <c r="AY1756" i="10"/>
  <c r="AY1755" i="10"/>
  <c r="AY1754" i="10"/>
  <c r="AY1753" i="10"/>
  <c r="AY1752" i="10"/>
  <c r="AY1751" i="10"/>
  <c r="AY1750" i="10"/>
  <c r="AY1749" i="10"/>
  <c r="AY1748" i="10"/>
  <c r="AY1747" i="10"/>
  <c r="AY1746" i="10"/>
  <c r="AY1745" i="10"/>
  <c r="AY1744" i="10"/>
  <c r="AY1743" i="10"/>
  <c r="AY1742" i="10"/>
  <c r="AY1741" i="10"/>
  <c r="AY1740" i="10"/>
  <c r="AY1739" i="10"/>
  <c r="AY1738" i="10"/>
  <c r="AY1737" i="10"/>
  <c r="AY1736" i="10"/>
  <c r="AY1735" i="10"/>
  <c r="AY1734" i="10"/>
  <c r="AY1733" i="10"/>
  <c r="AY1732" i="10"/>
  <c r="AY1731" i="10"/>
  <c r="AY1730" i="10"/>
  <c r="AY1729" i="10"/>
  <c r="AY1728" i="10"/>
  <c r="AY1727" i="10"/>
  <c r="AY1726" i="10"/>
  <c r="AY1725" i="10"/>
  <c r="AY1724" i="10"/>
  <c r="AY1723" i="10"/>
  <c r="AY1722" i="10"/>
  <c r="AY1721" i="10"/>
  <c r="AY1720" i="10"/>
  <c r="AY1719" i="10"/>
  <c r="AY1718" i="10"/>
  <c r="AY1717" i="10"/>
  <c r="AY1716" i="10"/>
  <c r="AY1715" i="10"/>
  <c r="AY1714" i="10"/>
  <c r="AY1713" i="10"/>
  <c r="AY1712" i="10"/>
  <c r="AY1711" i="10"/>
  <c r="AY1710" i="10"/>
  <c r="AY1709" i="10"/>
  <c r="AY1708" i="10"/>
  <c r="AY1707" i="10"/>
  <c r="AY1706" i="10"/>
  <c r="AY1705" i="10"/>
  <c r="AY1704" i="10"/>
  <c r="AY1703" i="10"/>
  <c r="AY1702" i="10"/>
  <c r="AY1701" i="10"/>
  <c r="AY1700" i="10"/>
  <c r="AY1699" i="10"/>
  <c r="AY1698" i="10"/>
  <c r="AY1697" i="10"/>
  <c r="AY1696" i="10"/>
  <c r="AY1695" i="10"/>
  <c r="AY1694" i="10"/>
  <c r="AY1693" i="10"/>
  <c r="AY1692" i="10"/>
  <c r="AY1691" i="10"/>
  <c r="AY1690" i="10"/>
  <c r="AY1689" i="10"/>
  <c r="AY1688" i="10"/>
  <c r="AY1687" i="10"/>
  <c r="AY1686" i="10"/>
  <c r="AY1685" i="10"/>
  <c r="AY1684" i="10"/>
  <c r="AY1683" i="10"/>
  <c r="AY1682" i="10"/>
  <c r="AY1681" i="10"/>
  <c r="AY1680" i="10"/>
  <c r="AY1679" i="10"/>
  <c r="AY1678" i="10"/>
  <c r="AY1677" i="10"/>
  <c r="AY1676" i="10"/>
  <c r="AY1675" i="10"/>
  <c r="AY1674" i="10"/>
  <c r="AY1673" i="10"/>
  <c r="AY1672" i="10"/>
  <c r="AY1671" i="10"/>
  <c r="AY1670" i="10"/>
  <c r="AY1669" i="10"/>
  <c r="AY1668" i="10"/>
  <c r="AY1667" i="10"/>
  <c r="AY1666" i="10"/>
  <c r="AY1665" i="10"/>
  <c r="AY1664" i="10"/>
  <c r="AY1663" i="10"/>
  <c r="AY1662" i="10"/>
  <c r="AY1661" i="10"/>
  <c r="AY1660" i="10"/>
  <c r="AY1659" i="10"/>
  <c r="AY1658" i="10"/>
  <c r="AY1657" i="10"/>
  <c r="AY1656" i="10"/>
  <c r="AY1655" i="10"/>
  <c r="AY1654" i="10"/>
  <c r="AY1653" i="10"/>
  <c r="AY1652" i="10"/>
  <c r="AY1651" i="10"/>
  <c r="AY1650" i="10"/>
  <c r="AY1649" i="10"/>
  <c r="AY1648" i="10"/>
  <c r="AY1647" i="10"/>
  <c r="AY1646" i="10"/>
  <c r="AY1645" i="10"/>
  <c r="AY1644" i="10"/>
  <c r="AY1643" i="10"/>
  <c r="AY1642" i="10"/>
  <c r="AY1641" i="10"/>
  <c r="AY1640" i="10"/>
  <c r="AY1639" i="10"/>
  <c r="AY1638" i="10"/>
  <c r="AY1637" i="10"/>
  <c r="AY1636" i="10"/>
  <c r="AY1635" i="10"/>
  <c r="AY1634" i="10"/>
  <c r="AY1633" i="10"/>
  <c r="AY1632" i="10"/>
  <c r="AY1631" i="10"/>
  <c r="AY1630" i="10"/>
  <c r="AY1629" i="10"/>
  <c r="AY1628" i="10"/>
  <c r="AY1627" i="10"/>
  <c r="AY1626" i="10"/>
  <c r="AY1625" i="10"/>
  <c r="AY1624" i="10"/>
  <c r="AY1623" i="10"/>
  <c r="AY1622" i="10"/>
  <c r="AY1621" i="10"/>
  <c r="AY1620" i="10"/>
  <c r="AY1619" i="10"/>
  <c r="AY1618" i="10"/>
  <c r="AY1617" i="10"/>
  <c r="AY1616" i="10"/>
  <c r="AY1615" i="10"/>
  <c r="AY1614" i="10"/>
  <c r="AY1613" i="10"/>
  <c r="AY1612" i="10"/>
  <c r="AY1611" i="10"/>
  <c r="AY1610" i="10"/>
  <c r="AY1609" i="10"/>
  <c r="AY1608" i="10"/>
  <c r="AY1607" i="10"/>
  <c r="AY1606" i="10"/>
  <c r="AY1605" i="10"/>
  <c r="AY1604" i="10"/>
  <c r="AY1603" i="10"/>
  <c r="AY1602" i="10"/>
  <c r="AY1601" i="10"/>
  <c r="AY1600" i="10"/>
  <c r="AY1599" i="10"/>
  <c r="AY1598" i="10"/>
  <c r="AY1597" i="10"/>
  <c r="AY1596" i="10"/>
  <c r="AY1595" i="10"/>
  <c r="AY1594" i="10"/>
  <c r="AY1593" i="10"/>
  <c r="AY1592" i="10"/>
  <c r="AY1591" i="10"/>
  <c r="AY1590" i="10"/>
  <c r="AY1589" i="10"/>
  <c r="AY1588" i="10"/>
  <c r="AY1587" i="10"/>
  <c r="AY1586" i="10"/>
  <c r="AY1585" i="10"/>
  <c r="AY1584" i="10"/>
  <c r="AY1583" i="10"/>
  <c r="AY1582" i="10"/>
  <c r="AY1581" i="10"/>
  <c r="AY1580" i="10"/>
  <c r="AY1579" i="10"/>
  <c r="AY1578" i="10"/>
  <c r="AY1577" i="10"/>
  <c r="AY1576" i="10"/>
  <c r="AY1575" i="10"/>
  <c r="AY1574" i="10"/>
  <c r="AY1573" i="10"/>
  <c r="AY1572" i="10"/>
  <c r="AY1571" i="10"/>
  <c r="AY1570" i="10"/>
  <c r="AY1569" i="10"/>
  <c r="AY1568" i="10"/>
  <c r="AY1567" i="10"/>
  <c r="AY1566" i="10"/>
  <c r="AY1565" i="10"/>
  <c r="AY1564" i="10"/>
  <c r="AY1563" i="10"/>
  <c r="AY1562" i="10"/>
  <c r="AY1561" i="10"/>
  <c r="AY1560" i="10"/>
  <c r="AY1559" i="10"/>
  <c r="AY1558" i="10"/>
  <c r="AY1557" i="10"/>
  <c r="AY1556" i="10"/>
  <c r="AY1555" i="10"/>
  <c r="AY1554" i="10"/>
  <c r="AY1553" i="10"/>
  <c r="AY1552" i="10"/>
  <c r="AY1551" i="10"/>
  <c r="AY1550" i="10"/>
  <c r="AY1549" i="10"/>
  <c r="AY1548" i="10"/>
  <c r="AY1547" i="10"/>
  <c r="AY1546" i="10"/>
  <c r="AY1545" i="10"/>
  <c r="AY1544" i="10"/>
  <c r="AY1543" i="10"/>
  <c r="AY1542" i="10"/>
  <c r="AY1541" i="10"/>
  <c r="AY1540" i="10"/>
  <c r="AY1539" i="10"/>
  <c r="AY1538" i="10"/>
  <c r="AY1537" i="10"/>
  <c r="AY1536" i="10"/>
  <c r="AY1535" i="10"/>
  <c r="AY1534" i="10"/>
  <c r="AY1533" i="10"/>
  <c r="AY1532" i="10"/>
  <c r="AY1531" i="10"/>
  <c r="AY1530" i="10"/>
  <c r="AY1529" i="10"/>
  <c r="AY1528" i="10"/>
  <c r="AY1527" i="10"/>
  <c r="AY1526" i="10"/>
  <c r="AY1525" i="10"/>
  <c r="AY1524" i="10"/>
  <c r="AY1523" i="10"/>
  <c r="AY1522" i="10"/>
  <c r="AY1521" i="10"/>
  <c r="AY1520" i="10"/>
  <c r="AY1519" i="10"/>
  <c r="AY1518" i="10"/>
  <c r="AY1517" i="10"/>
  <c r="AY1516" i="10"/>
  <c r="AY1515" i="10"/>
  <c r="AY1514" i="10"/>
  <c r="AY1513" i="10"/>
  <c r="AY1512" i="10"/>
  <c r="AY1511" i="10"/>
  <c r="AY1510" i="10"/>
  <c r="AY1509" i="10"/>
  <c r="AY1508" i="10"/>
  <c r="AY1507" i="10"/>
  <c r="AY1506" i="10"/>
  <c r="AY1505" i="10"/>
  <c r="AY1504" i="10"/>
  <c r="AY1503" i="10"/>
  <c r="AY1502" i="10"/>
  <c r="AY1501" i="10"/>
  <c r="AY1500" i="10"/>
  <c r="AY1499" i="10"/>
  <c r="AY1498" i="10"/>
  <c r="AY1497" i="10"/>
  <c r="AY1496" i="10"/>
  <c r="AY1495" i="10"/>
  <c r="AY1494" i="10"/>
  <c r="AY1493" i="10"/>
  <c r="AY1492" i="10"/>
  <c r="AY1491" i="10"/>
  <c r="AY1490" i="10"/>
  <c r="AY1489" i="10"/>
  <c r="AY1488" i="10"/>
  <c r="AY1487" i="10"/>
  <c r="AY1486" i="10"/>
  <c r="AY1485" i="10"/>
  <c r="AY1484" i="10"/>
  <c r="AY1483" i="10"/>
  <c r="AY1482" i="10"/>
  <c r="AY1481" i="10"/>
  <c r="AY1480" i="10"/>
  <c r="AY1479" i="10"/>
  <c r="AY1478" i="10"/>
  <c r="AY1477" i="10"/>
  <c r="AY1476" i="10"/>
  <c r="AY1475" i="10"/>
  <c r="AY1474" i="10"/>
  <c r="AY1473" i="10"/>
  <c r="AY1472" i="10"/>
  <c r="AY1471" i="10"/>
  <c r="AY1470" i="10"/>
  <c r="AY1469" i="10"/>
  <c r="AY1468" i="10"/>
  <c r="AY1467" i="10"/>
  <c r="AY1466" i="10"/>
  <c r="AY1465" i="10"/>
  <c r="AY1464" i="10"/>
  <c r="AY1463" i="10"/>
  <c r="AY1462" i="10"/>
  <c r="AY1461" i="10"/>
  <c r="AY1460" i="10"/>
  <c r="AY1459" i="10"/>
  <c r="AY1458" i="10"/>
  <c r="AY1457" i="10"/>
  <c r="AY1456" i="10"/>
  <c r="AY1455" i="10"/>
  <c r="AY1454" i="10"/>
  <c r="AY1453" i="10"/>
  <c r="AY1452" i="10"/>
  <c r="AY1451" i="10"/>
  <c r="AY1450" i="10"/>
  <c r="AY1449" i="10"/>
  <c r="AY1448" i="10"/>
  <c r="AY1447" i="10"/>
  <c r="AY1446" i="10"/>
  <c r="AY1445" i="10"/>
  <c r="AY1444" i="10"/>
  <c r="AY1443" i="10"/>
  <c r="AY1442" i="10"/>
  <c r="AY1441" i="10"/>
  <c r="AY1440" i="10"/>
  <c r="AY1439" i="10"/>
  <c r="AY1438" i="10"/>
  <c r="AY1437" i="10"/>
  <c r="AY1436" i="10"/>
  <c r="AY1435" i="10"/>
  <c r="AY1434" i="10"/>
  <c r="AY1433" i="10"/>
  <c r="AY1432" i="10"/>
  <c r="AY1431" i="10"/>
  <c r="AY1430" i="10"/>
  <c r="AY1429" i="10"/>
  <c r="AY1428" i="10"/>
  <c r="AY1427" i="10"/>
  <c r="AY1426" i="10"/>
  <c r="AY1425" i="10"/>
  <c r="AY1424" i="10"/>
  <c r="AY1423" i="10"/>
  <c r="AY1422" i="10"/>
  <c r="AY1421" i="10"/>
  <c r="AY1420" i="10"/>
  <c r="AY1419" i="10"/>
  <c r="AY1418" i="10"/>
  <c r="AY1417" i="10"/>
  <c r="AY1416" i="10"/>
  <c r="AY1415" i="10"/>
  <c r="AY1414" i="10"/>
  <c r="AY1413" i="10"/>
  <c r="AY1412" i="10"/>
  <c r="AY1411" i="10"/>
  <c r="AY1410" i="10"/>
  <c r="AY1409" i="10"/>
  <c r="AY1408" i="10"/>
  <c r="AY1407" i="10"/>
  <c r="AY1406" i="10"/>
  <c r="AY1405" i="10"/>
  <c r="AY1404" i="10"/>
  <c r="AY1403" i="10"/>
  <c r="AY1402" i="10"/>
  <c r="AY1401" i="10"/>
  <c r="AY1400" i="10"/>
  <c r="AY1399" i="10"/>
  <c r="AY1398" i="10"/>
  <c r="AY1397" i="10"/>
  <c r="AY1396" i="10"/>
  <c r="AY1395" i="10"/>
  <c r="AY1394" i="10"/>
  <c r="AY1393" i="10"/>
  <c r="AY1392" i="10"/>
  <c r="AY1391" i="10"/>
  <c r="AY1390" i="10"/>
  <c r="AY1389" i="10"/>
  <c r="AY1388" i="10"/>
  <c r="AY1387" i="10"/>
  <c r="AY1386" i="10"/>
  <c r="AY1385" i="10"/>
  <c r="AY1384" i="10"/>
  <c r="AY1383" i="10"/>
  <c r="AY1382" i="10"/>
  <c r="AY1381" i="10"/>
  <c r="AY1380" i="10"/>
  <c r="AY1379" i="10"/>
  <c r="AY1378" i="10"/>
  <c r="AY1377" i="10"/>
  <c r="AY1376" i="10"/>
  <c r="AY1375" i="10"/>
  <c r="AY1374" i="10"/>
  <c r="AY1373" i="10"/>
  <c r="AY1372" i="10"/>
  <c r="AY1371" i="10"/>
  <c r="AY1370" i="10"/>
  <c r="AY1369" i="10"/>
  <c r="AY1368" i="10"/>
  <c r="AY1367" i="10"/>
  <c r="AY1366" i="10"/>
  <c r="AY1365" i="10"/>
  <c r="AY1364" i="10"/>
  <c r="AY1363" i="10"/>
  <c r="AY1362" i="10"/>
  <c r="AY1361" i="10"/>
  <c r="AY1360" i="10"/>
  <c r="AY1359" i="10"/>
  <c r="AY1358" i="10"/>
  <c r="AY1357" i="10"/>
  <c r="AY1356" i="10"/>
  <c r="AY1355" i="10"/>
  <c r="AY1354" i="10"/>
  <c r="AY1353" i="10"/>
  <c r="AY1352" i="10"/>
  <c r="AY1351" i="10"/>
  <c r="AY1350" i="10"/>
  <c r="AY1349" i="10"/>
  <c r="AY1348" i="10"/>
  <c r="AY1347" i="10"/>
  <c r="AY1346" i="10"/>
  <c r="AY1345" i="10"/>
  <c r="AY1344" i="10"/>
  <c r="AY1343" i="10"/>
  <c r="AY1342" i="10"/>
  <c r="AY1341" i="10"/>
  <c r="AY1340" i="10"/>
  <c r="AY1339" i="10"/>
  <c r="AY1338" i="10"/>
  <c r="AY1337" i="10"/>
  <c r="AY1336" i="10"/>
  <c r="AY1335" i="10"/>
  <c r="AY1334" i="10"/>
  <c r="AY1333" i="10"/>
  <c r="AY1332" i="10"/>
  <c r="AY1331" i="10"/>
  <c r="AY1330" i="10"/>
  <c r="AY1329" i="10"/>
  <c r="AY1328" i="10"/>
  <c r="AY1327" i="10"/>
  <c r="AY1326" i="10"/>
  <c r="AY1325" i="10"/>
  <c r="AY1324" i="10"/>
  <c r="AY1323" i="10"/>
  <c r="AY1322" i="10"/>
  <c r="AY1321" i="10"/>
  <c r="AY1320" i="10"/>
  <c r="AY1319" i="10"/>
  <c r="AY1318" i="10"/>
  <c r="AY1317" i="10"/>
  <c r="AY1316" i="10"/>
  <c r="AY1315" i="10"/>
  <c r="AY1314" i="10"/>
  <c r="AY1313" i="10"/>
  <c r="AY1312" i="10"/>
  <c r="AY1311" i="10"/>
  <c r="AY1310" i="10"/>
  <c r="AY1309" i="10"/>
  <c r="AY1308" i="10"/>
  <c r="AY1307" i="10"/>
  <c r="AY1306" i="10"/>
  <c r="AY1305" i="10"/>
  <c r="AY1304" i="10"/>
  <c r="AY1303" i="10"/>
  <c r="AY1302" i="10"/>
  <c r="AY1301" i="10"/>
  <c r="AY1300" i="10"/>
  <c r="AY1299" i="10"/>
  <c r="AY1298" i="10"/>
  <c r="AY1297" i="10"/>
  <c r="AY1296" i="10"/>
  <c r="AY1295" i="10"/>
  <c r="AY1294" i="10"/>
  <c r="AY1293" i="10"/>
  <c r="AY1292" i="10"/>
  <c r="AY1291" i="10"/>
  <c r="AY1290" i="10"/>
  <c r="AY1289" i="10"/>
  <c r="AY1288" i="10"/>
  <c r="AY1287" i="10"/>
  <c r="AY1286" i="10"/>
  <c r="AY1285" i="10"/>
  <c r="AY1284" i="10"/>
  <c r="AY1283" i="10"/>
  <c r="AY1282" i="10"/>
  <c r="AY1281" i="10"/>
  <c r="AY1280" i="10"/>
  <c r="AY1279" i="10"/>
  <c r="AY1278" i="10"/>
  <c r="AY1277" i="10"/>
  <c r="AY1276" i="10"/>
  <c r="AY1275" i="10"/>
  <c r="AY1274" i="10"/>
  <c r="AY1273" i="10"/>
  <c r="AY1272" i="10"/>
  <c r="AY1271" i="10"/>
  <c r="AY1270" i="10"/>
  <c r="AY1269" i="10"/>
  <c r="AY1268" i="10"/>
  <c r="AY1267" i="10"/>
  <c r="AY1266" i="10"/>
  <c r="AY1265" i="10"/>
  <c r="AY1264" i="10"/>
  <c r="AY1263" i="10"/>
  <c r="AY1262" i="10"/>
  <c r="AY1261" i="10"/>
  <c r="AY1260" i="10"/>
  <c r="AY1259" i="10"/>
  <c r="AY1258" i="10"/>
  <c r="AY1257" i="10"/>
  <c r="AY1256" i="10"/>
  <c r="AY1255" i="10"/>
  <c r="AY1254" i="10"/>
  <c r="AY1253" i="10"/>
  <c r="AY1252" i="10"/>
  <c r="AY1251" i="10"/>
  <c r="AY1250" i="10"/>
  <c r="AY1249" i="10"/>
  <c r="AY1248" i="10"/>
  <c r="AY1247" i="10"/>
  <c r="AY1246" i="10"/>
  <c r="AY1245" i="10"/>
  <c r="AY1244" i="10"/>
  <c r="AY1243" i="10"/>
  <c r="AY1242" i="10"/>
  <c r="AY1241" i="10"/>
  <c r="AY1240" i="10"/>
  <c r="AY1239" i="10"/>
  <c r="AY1238" i="10"/>
  <c r="AY1237" i="10"/>
  <c r="AY1236" i="10"/>
  <c r="AY1235" i="10"/>
  <c r="AY1234" i="10"/>
  <c r="AY1233" i="10"/>
  <c r="AY1232" i="10"/>
  <c r="AY1231" i="10"/>
  <c r="AY1230" i="10"/>
  <c r="AY1229" i="10"/>
  <c r="AY1228" i="10"/>
  <c r="AY1227" i="10"/>
  <c r="AY1226" i="10"/>
  <c r="AY1225" i="10"/>
  <c r="AY1224" i="10"/>
  <c r="AY1223" i="10"/>
  <c r="AY1222" i="10"/>
  <c r="AY1221" i="10"/>
  <c r="AY1220" i="10"/>
  <c r="AY1219" i="10"/>
  <c r="AY1218" i="10"/>
  <c r="AY1217" i="10"/>
  <c r="AY1216" i="10"/>
  <c r="AY1215" i="10"/>
  <c r="AY1214" i="10"/>
  <c r="AY1213" i="10"/>
  <c r="AY1212" i="10"/>
  <c r="AY1211" i="10"/>
  <c r="AY1210" i="10"/>
  <c r="AY1209" i="10"/>
  <c r="AY1208" i="10"/>
  <c r="AY1207" i="10"/>
  <c r="AY1206" i="10"/>
  <c r="AY1205" i="10"/>
  <c r="AY1204" i="10"/>
  <c r="AY1203" i="10"/>
  <c r="AY1202" i="10"/>
  <c r="AY1201" i="10"/>
  <c r="AY1200" i="10"/>
  <c r="AY1199" i="10"/>
  <c r="AY1198" i="10"/>
  <c r="AY1197" i="10"/>
  <c r="AY1196" i="10"/>
  <c r="AY1195" i="10"/>
  <c r="AY1194" i="10"/>
  <c r="AY1193" i="10"/>
  <c r="AY1192" i="10"/>
  <c r="AY1191" i="10"/>
  <c r="AY1190" i="10"/>
  <c r="AY1189" i="10"/>
  <c r="AY1188" i="10"/>
  <c r="AY1187" i="10"/>
  <c r="AY1186" i="10"/>
  <c r="AY1185" i="10"/>
  <c r="AY1184" i="10"/>
  <c r="AY1183" i="10"/>
  <c r="AY1182" i="10"/>
  <c r="AY1181" i="10"/>
  <c r="AY1180" i="10"/>
  <c r="AY1179" i="10"/>
  <c r="AY1178" i="10"/>
  <c r="AY1177" i="10"/>
  <c r="AY1176" i="10"/>
  <c r="AY1175" i="10"/>
  <c r="AY1174" i="10"/>
  <c r="AY1173" i="10"/>
  <c r="AY1172" i="10"/>
  <c r="AY1171" i="10"/>
  <c r="AY1170" i="10"/>
  <c r="AY1169" i="10"/>
  <c r="AY1168" i="10"/>
  <c r="AY1167" i="10"/>
  <c r="AY1166" i="10"/>
  <c r="AY1165" i="10"/>
  <c r="AY1164" i="10"/>
  <c r="AY1163" i="10"/>
  <c r="AY1162" i="10"/>
  <c r="AY1161" i="10"/>
  <c r="AY1160" i="10"/>
  <c r="AY1159" i="10"/>
  <c r="AY1158" i="10"/>
  <c r="AY1157" i="10"/>
  <c r="AY1156" i="10"/>
  <c r="AY1155" i="10"/>
  <c r="AY1154" i="10"/>
  <c r="AY1153" i="10"/>
  <c r="AY1152" i="10"/>
  <c r="AY1151" i="10"/>
  <c r="AY1150" i="10"/>
  <c r="AY1149" i="10"/>
  <c r="AY1148" i="10"/>
  <c r="AY1147" i="10"/>
  <c r="AY1146" i="10"/>
  <c r="AY1145" i="10"/>
  <c r="AY1144" i="10"/>
  <c r="AY1143" i="10"/>
  <c r="AY1142" i="10"/>
  <c r="AY1141" i="10"/>
  <c r="AY1140" i="10"/>
  <c r="AY1139" i="10"/>
  <c r="AY1138" i="10"/>
  <c r="AY1137" i="10"/>
  <c r="AY1136" i="10"/>
  <c r="AY1135" i="10"/>
  <c r="AY1134" i="10"/>
  <c r="AY1133" i="10"/>
  <c r="AY1132" i="10"/>
  <c r="AY1131" i="10"/>
  <c r="AY1130" i="10"/>
  <c r="AY1129" i="10"/>
  <c r="AY1128" i="10"/>
  <c r="AY1127" i="10"/>
  <c r="AY1126" i="10"/>
  <c r="AY1125" i="10"/>
  <c r="AY1124" i="10"/>
  <c r="AY1123" i="10"/>
  <c r="AY1122" i="10"/>
  <c r="AY1121" i="10"/>
  <c r="AY1120" i="10"/>
  <c r="AY1119" i="10"/>
  <c r="AY1118" i="10"/>
  <c r="AY1117" i="10"/>
  <c r="AY1116" i="10"/>
  <c r="AY1115" i="10"/>
  <c r="AY1114" i="10"/>
  <c r="AY1113" i="10"/>
  <c r="AY1112" i="10"/>
  <c r="AY1111" i="10"/>
  <c r="AY1110" i="10"/>
  <c r="AY1109" i="10"/>
  <c r="AY1108" i="10"/>
  <c r="AY1107" i="10"/>
  <c r="AY1106" i="10"/>
  <c r="AY1105" i="10"/>
  <c r="AY1104" i="10"/>
  <c r="AY1103" i="10"/>
  <c r="AY1102" i="10"/>
  <c r="AY1101" i="10"/>
  <c r="AY1100" i="10"/>
  <c r="AY1099" i="10"/>
  <c r="AY1098" i="10"/>
  <c r="AY1097" i="10"/>
  <c r="AY1096" i="10"/>
  <c r="AY1095" i="10"/>
  <c r="AY1094" i="10"/>
  <c r="AY1093" i="10"/>
  <c r="AY1092" i="10"/>
  <c r="AY1091" i="10"/>
  <c r="AY1090" i="10"/>
  <c r="AY1089" i="10"/>
  <c r="AY1088" i="10"/>
  <c r="AY1087" i="10"/>
  <c r="AY1086" i="10"/>
  <c r="AY1085" i="10"/>
  <c r="AY1084" i="10"/>
  <c r="AY1083" i="10"/>
  <c r="AY1082" i="10"/>
  <c r="AY1081" i="10"/>
  <c r="AY1080" i="10"/>
  <c r="AY1079" i="10"/>
  <c r="AY1078" i="10"/>
  <c r="AY1077" i="10"/>
  <c r="AY1076" i="10"/>
  <c r="AY1075" i="10"/>
  <c r="AY1074" i="10"/>
  <c r="AY1073" i="10"/>
  <c r="AY1072" i="10"/>
  <c r="AY1071" i="10"/>
  <c r="AY1070" i="10"/>
  <c r="AY1069" i="10"/>
  <c r="AY1068" i="10"/>
  <c r="AY1067" i="10"/>
  <c r="AY1066" i="10"/>
  <c r="AY1065" i="10"/>
  <c r="AY1064" i="10"/>
  <c r="AY1063" i="10"/>
  <c r="AY1062" i="10"/>
  <c r="AY1061" i="10"/>
  <c r="AY1060" i="10"/>
  <c r="AY1059" i="10"/>
  <c r="AY1058" i="10"/>
  <c r="AY1057" i="10"/>
  <c r="AY1056" i="10"/>
  <c r="AY1055" i="10"/>
  <c r="AY1054" i="10"/>
  <c r="AY1053" i="10"/>
  <c r="AY1052" i="10"/>
  <c r="AY1051" i="10"/>
  <c r="AY1050" i="10"/>
  <c r="AY1049" i="10"/>
  <c r="AY1048" i="10"/>
  <c r="AY1047" i="10"/>
  <c r="AY1046" i="10"/>
  <c r="AY1045" i="10"/>
  <c r="AY1044" i="10"/>
  <c r="AY1043" i="10"/>
  <c r="AY1042" i="10"/>
  <c r="AY1041" i="10"/>
  <c r="AY1040" i="10"/>
  <c r="AY1039" i="10"/>
  <c r="AY1038" i="10"/>
  <c r="AY1037" i="10"/>
  <c r="AY1036" i="10"/>
  <c r="AY1035" i="10"/>
  <c r="AY1034" i="10"/>
  <c r="AY1033" i="10"/>
  <c r="AY1032" i="10"/>
  <c r="AY1031" i="10"/>
  <c r="AY1030" i="10"/>
  <c r="AY1029" i="10"/>
  <c r="AY1028" i="10"/>
  <c r="AY1027" i="10"/>
  <c r="AY1026" i="10"/>
  <c r="AY1025" i="10"/>
  <c r="AY1024" i="10"/>
  <c r="AY1023" i="10"/>
  <c r="AY1022" i="10"/>
  <c r="AY1021" i="10"/>
  <c r="AY1020" i="10"/>
  <c r="AY1019" i="10"/>
  <c r="AY1018" i="10"/>
  <c r="AY1017" i="10"/>
  <c r="AY1016" i="10"/>
  <c r="AY1015" i="10"/>
  <c r="AY1014" i="10"/>
  <c r="AY1013" i="10"/>
  <c r="AY1012" i="10"/>
  <c r="AY1011" i="10"/>
  <c r="AY1010" i="10"/>
  <c r="AY1009" i="10"/>
  <c r="AY1008" i="10"/>
  <c r="AY1007" i="10"/>
  <c r="AY1006" i="10"/>
  <c r="AY1005" i="10"/>
  <c r="AY1004" i="10"/>
  <c r="AY1003" i="10"/>
  <c r="AY1002" i="10"/>
  <c r="AY1001" i="10"/>
  <c r="AY1000" i="10"/>
  <c r="AY999" i="10"/>
  <c r="AY998" i="10"/>
  <c r="AY997" i="10"/>
  <c r="AY996" i="10"/>
  <c r="AY995" i="10"/>
  <c r="AY994" i="10"/>
  <c r="AY993" i="10"/>
  <c r="AY992" i="10"/>
  <c r="AY991" i="10"/>
  <c r="AY990" i="10"/>
  <c r="AY989" i="10"/>
  <c r="AY988" i="10"/>
  <c r="AY987" i="10"/>
  <c r="AY986" i="10"/>
  <c r="AY985" i="10"/>
  <c r="AY984" i="10"/>
  <c r="AY983" i="10"/>
  <c r="AY982" i="10"/>
  <c r="AY981" i="10"/>
  <c r="AY980" i="10"/>
  <c r="AY979" i="10"/>
  <c r="AY978" i="10"/>
  <c r="AY977" i="10"/>
  <c r="AY976" i="10"/>
  <c r="AY975" i="10"/>
  <c r="AY974" i="10"/>
  <c r="AY973" i="10"/>
  <c r="AY972" i="10"/>
  <c r="AY971" i="10"/>
  <c r="AY970" i="10"/>
  <c r="AY969" i="10"/>
  <c r="AY968" i="10"/>
  <c r="AY967" i="10"/>
  <c r="AY966" i="10"/>
  <c r="AY965" i="10"/>
  <c r="AY964" i="10"/>
  <c r="AE766" i="10"/>
  <c r="AD766" i="10"/>
  <c r="AB766" i="10"/>
  <c r="AA766" i="10"/>
  <c r="Z766" i="10"/>
  <c r="Y766" i="10"/>
  <c r="X766" i="10"/>
  <c r="W766" i="10"/>
  <c r="V766" i="10"/>
  <c r="U766" i="10"/>
  <c r="T766" i="10"/>
  <c r="S766" i="10"/>
  <c r="R766" i="10"/>
  <c r="Q766" i="10"/>
  <c r="P766" i="10"/>
  <c r="O766" i="10"/>
  <c r="M766" i="10"/>
  <c r="L766" i="10"/>
  <c r="K766" i="10"/>
  <c r="J766" i="10"/>
  <c r="I766" i="10"/>
  <c r="H766" i="10"/>
  <c r="G766" i="10"/>
  <c r="F766" i="10"/>
  <c r="E766" i="10"/>
  <c r="AE584" i="10"/>
  <c r="AD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M584" i="10"/>
  <c r="L584" i="10"/>
  <c r="K584" i="10"/>
  <c r="J584" i="10"/>
  <c r="I584" i="10"/>
  <c r="H584" i="10"/>
  <c r="G584" i="10"/>
  <c r="F584" i="10"/>
  <c r="E584" i="10"/>
  <c r="BJ564" i="10"/>
  <c r="BC564" i="10"/>
  <c r="BJ563" i="10"/>
  <c r="AE563" i="10"/>
  <c r="AD563" i="10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M563" i="10"/>
  <c r="BC563" i="10" s="1"/>
  <c r="L563" i="10"/>
  <c r="K563" i="10"/>
  <c r="J563" i="10"/>
  <c r="I563" i="10"/>
  <c r="H563" i="10"/>
  <c r="G563" i="10"/>
  <c r="F563" i="10"/>
  <c r="E563" i="10"/>
  <c r="BJ562" i="10"/>
  <c r="BC562" i="10"/>
  <c r="BJ561" i="10"/>
  <c r="AE561" i="10"/>
  <c r="AD561" i="10"/>
  <c r="AB561" i="10"/>
  <c r="AA561" i="10"/>
  <c r="Z561" i="10"/>
  <c r="Y561" i="10"/>
  <c r="X561" i="10"/>
  <c r="W561" i="10"/>
  <c r="V561" i="10"/>
  <c r="U561" i="10"/>
  <c r="T561" i="10"/>
  <c r="S561" i="10"/>
  <c r="R561" i="10"/>
  <c r="Q561" i="10"/>
  <c r="P561" i="10"/>
  <c r="O561" i="10"/>
  <c r="M561" i="10"/>
  <c r="BC561" i="10" s="1"/>
  <c r="L561" i="10"/>
  <c r="K561" i="10"/>
  <c r="J561" i="10"/>
  <c r="I561" i="10"/>
  <c r="H561" i="10"/>
  <c r="G561" i="10"/>
  <c r="F561" i="10"/>
  <c r="E561" i="10"/>
  <c r="BJ560" i="10"/>
  <c r="BC560" i="10"/>
  <c r="BJ559" i="10"/>
  <c r="BC559" i="10"/>
  <c r="BJ558" i="10"/>
  <c r="BC558" i="10"/>
  <c r="BJ557" i="10"/>
  <c r="BC557" i="10"/>
  <c r="BJ556" i="10"/>
  <c r="BC556" i="10"/>
  <c r="BJ555" i="10"/>
  <c r="AE555" i="10"/>
  <c r="AD555" i="10"/>
  <c r="AB555" i="10"/>
  <c r="AA555" i="10"/>
  <c r="Z555" i="10"/>
  <c r="Y555" i="10"/>
  <c r="X555" i="10"/>
  <c r="W555" i="10"/>
  <c r="V555" i="10"/>
  <c r="T555" i="10"/>
  <c r="S555" i="10"/>
  <c r="R555" i="10"/>
  <c r="Q555" i="10"/>
  <c r="P555" i="10"/>
  <c r="O555" i="10"/>
  <c r="M555" i="10"/>
  <c r="BC555" i="10" s="1"/>
  <c r="L555" i="10"/>
  <c r="K555" i="10"/>
  <c r="J555" i="10"/>
  <c r="I555" i="10"/>
  <c r="H555" i="10"/>
  <c r="G555" i="10"/>
  <c r="F555" i="10"/>
  <c r="E555" i="10"/>
  <c r="BJ286" i="10"/>
  <c r="BC286" i="10"/>
  <c r="BJ285" i="10"/>
  <c r="AE285" i="10"/>
  <c r="AD285" i="10"/>
  <c r="AB285" i="10"/>
  <c r="AA285" i="10"/>
  <c r="Z285" i="10"/>
  <c r="Y285" i="10"/>
  <c r="X285" i="10"/>
  <c r="W285" i="10"/>
  <c r="V285" i="10"/>
  <c r="U285" i="10"/>
  <c r="T285" i="10"/>
  <c r="S285" i="10"/>
  <c r="R285" i="10"/>
  <c r="Q285" i="10"/>
  <c r="P285" i="10"/>
  <c r="O285" i="10"/>
  <c r="M285" i="10"/>
  <c r="BC285" i="10" s="1"/>
  <c r="L285" i="10"/>
  <c r="K285" i="10"/>
  <c r="J285" i="10"/>
  <c r="I285" i="10"/>
  <c r="H285" i="10"/>
  <c r="G285" i="10"/>
  <c r="F285" i="10"/>
  <c r="E285" i="10"/>
  <c r="BJ284" i="10"/>
  <c r="BC284" i="10"/>
  <c r="BJ283" i="10"/>
  <c r="AE283" i="10"/>
  <c r="AD283" i="10"/>
  <c r="AB283" i="10"/>
  <c r="AA283" i="10"/>
  <c r="Z283" i="10"/>
  <c r="Y283" i="10"/>
  <c r="X283" i="10"/>
  <c r="W283" i="10"/>
  <c r="V283" i="10"/>
  <c r="U283" i="10"/>
  <c r="T283" i="10"/>
  <c r="S283" i="10"/>
  <c r="R283" i="10"/>
  <c r="Q283" i="10"/>
  <c r="P283" i="10"/>
  <c r="O283" i="10"/>
  <c r="M283" i="10"/>
  <c r="BC283" i="10" s="1"/>
  <c r="L283" i="10"/>
  <c r="K283" i="10"/>
  <c r="J283" i="10"/>
  <c r="I283" i="10"/>
  <c r="H283" i="10"/>
  <c r="G283" i="10"/>
  <c r="F283" i="10"/>
  <c r="E283" i="10"/>
  <c r="BJ280" i="10"/>
  <c r="BC280" i="10"/>
  <c r="BJ279" i="10"/>
  <c r="BC279" i="10"/>
  <c r="N277" i="10"/>
  <c r="BJ277" i="10"/>
  <c r="BC277" i="10"/>
  <c r="BJ462" i="10"/>
  <c r="BC462" i="10"/>
  <c r="BJ686" i="10"/>
  <c r="BC686" i="10"/>
  <c r="BJ684" i="10"/>
  <c r="BC684" i="10"/>
  <c r="BJ683" i="10"/>
  <c r="AE683" i="10"/>
  <c r="AD683" i="10"/>
  <c r="AB683" i="10"/>
  <c r="AA683" i="10"/>
  <c r="Z683" i="10"/>
  <c r="Y683" i="10"/>
  <c r="X683" i="10"/>
  <c r="W683" i="10"/>
  <c r="V683" i="10"/>
  <c r="U683" i="10"/>
  <c r="T683" i="10"/>
  <c r="S683" i="10"/>
  <c r="Q683" i="10"/>
  <c r="P683" i="10"/>
  <c r="O683" i="10"/>
  <c r="M683" i="10"/>
  <c r="L683" i="10"/>
  <c r="K683" i="10"/>
  <c r="J683" i="10"/>
  <c r="I683" i="10"/>
  <c r="H683" i="10"/>
  <c r="G683" i="10"/>
  <c r="F683" i="10"/>
  <c r="E683" i="10"/>
  <c r="BJ456" i="10"/>
  <c r="BC456" i="10"/>
  <c r="BJ455" i="10"/>
  <c r="BC455" i="10"/>
  <c r="BJ454" i="10"/>
  <c r="BJ726" i="10"/>
  <c r="BC726" i="10"/>
  <c r="BJ725" i="10"/>
  <c r="AE725" i="10"/>
  <c r="AD725" i="10"/>
  <c r="AB725" i="10"/>
  <c r="AA725" i="10"/>
  <c r="Z725" i="10"/>
  <c r="Y725" i="10"/>
  <c r="X725" i="10"/>
  <c r="W725" i="10"/>
  <c r="V725" i="10"/>
  <c r="U725" i="10"/>
  <c r="T725" i="10"/>
  <c r="S725" i="10"/>
  <c r="R725" i="10"/>
  <c r="Q725" i="10"/>
  <c r="P725" i="10"/>
  <c r="O725" i="10"/>
  <c r="M725" i="10"/>
  <c r="BC725" i="10" s="1"/>
  <c r="L725" i="10"/>
  <c r="K725" i="10"/>
  <c r="J725" i="10"/>
  <c r="I725" i="10"/>
  <c r="H725" i="10"/>
  <c r="G725" i="10"/>
  <c r="F725" i="10"/>
  <c r="E725" i="10"/>
  <c r="BJ724" i="10"/>
  <c r="BC724" i="10"/>
  <c r="AC724" i="10"/>
  <c r="BJ723" i="10"/>
  <c r="BC723" i="10"/>
  <c r="BJ722" i="10"/>
  <c r="BC722" i="10"/>
  <c r="BJ721" i="10"/>
  <c r="AE721" i="10"/>
  <c r="AD721" i="10"/>
  <c r="AB721" i="10"/>
  <c r="AA721" i="10"/>
  <c r="Z721" i="10"/>
  <c r="Y721" i="10"/>
  <c r="X721" i="10"/>
  <c r="W721" i="10"/>
  <c r="V721" i="10"/>
  <c r="U721" i="10"/>
  <c r="T721" i="10"/>
  <c r="S721" i="10"/>
  <c r="R721" i="10"/>
  <c r="Q721" i="10"/>
  <c r="P721" i="10"/>
  <c r="O721" i="10"/>
  <c r="M721" i="10"/>
  <c r="BC721" i="10" s="1"/>
  <c r="L721" i="10"/>
  <c r="K721" i="10"/>
  <c r="J721" i="10"/>
  <c r="I721" i="10"/>
  <c r="H721" i="10"/>
  <c r="G721" i="10"/>
  <c r="F721" i="10"/>
  <c r="E721" i="10"/>
  <c r="BJ720" i="10"/>
  <c r="BC720" i="10"/>
  <c r="BJ719" i="10"/>
  <c r="BC719" i="10"/>
  <c r="BJ718" i="10"/>
  <c r="AE718" i="10"/>
  <c r="AD718" i="10"/>
  <c r="AB718" i="10"/>
  <c r="AA718" i="10"/>
  <c r="Z718" i="10"/>
  <c r="Y718" i="10"/>
  <c r="X718" i="10"/>
  <c r="W718" i="10"/>
  <c r="V718" i="10"/>
  <c r="U718" i="10"/>
  <c r="T718" i="10"/>
  <c r="S718" i="10"/>
  <c r="R718" i="10"/>
  <c r="Q718" i="10"/>
  <c r="P718" i="10"/>
  <c r="O718" i="10"/>
  <c r="M718" i="10"/>
  <c r="BC718" i="10" s="1"/>
  <c r="L718" i="10"/>
  <c r="K718" i="10"/>
  <c r="J718" i="10"/>
  <c r="I718" i="10"/>
  <c r="H718" i="10"/>
  <c r="G718" i="10"/>
  <c r="F718" i="10"/>
  <c r="E718" i="10"/>
  <c r="BJ717" i="10"/>
  <c r="BC717" i="10"/>
  <c r="BJ716" i="10"/>
  <c r="BC716" i="10"/>
  <c r="BJ715" i="10"/>
  <c r="AE715" i="10"/>
  <c r="AD715" i="10"/>
  <c r="AB715" i="10"/>
  <c r="AA715" i="10"/>
  <c r="Z715" i="10"/>
  <c r="Y715" i="10"/>
  <c r="X715" i="10"/>
  <c r="W715" i="10"/>
  <c r="V715" i="10"/>
  <c r="U715" i="10"/>
  <c r="T715" i="10"/>
  <c r="S715" i="10"/>
  <c r="R715" i="10"/>
  <c r="Q715" i="10"/>
  <c r="P715" i="10"/>
  <c r="O715" i="10"/>
  <c r="M715" i="10"/>
  <c r="BC715" i="10" s="1"/>
  <c r="L715" i="10"/>
  <c r="K715" i="10"/>
  <c r="J715" i="10"/>
  <c r="I715" i="10"/>
  <c r="H715" i="10"/>
  <c r="G715" i="10"/>
  <c r="F715" i="10"/>
  <c r="E715" i="10"/>
  <c r="BC714" i="10"/>
  <c r="BJ713" i="10"/>
  <c r="BC713" i="10"/>
  <c r="BJ712" i="10"/>
  <c r="BC712" i="10"/>
  <c r="BJ711" i="10"/>
  <c r="BC711" i="10"/>
  <c r="BJ710" i="10"/>
  <c r="BC710" i="10"/>
  <c r="BC709" i="10"/>
  <c r="BJ708" i="10"/>
  <c r="BC708" i="10"/>
  <c r="BJ707" i="10"/>
  <c r="AE707" i="10"/>
  <c r="AD707" i="10"/>
  <c r="AB707" i="10"/>
  <c r="AA707" i="10"/>
  <c r="Z707" i="10"/>
  <c r="Y707" i="10"/>
  <c r="X707" i="10"/>
  <c r="W707" i="10"/>
  <c r="V707" i="10"/>
  <c r="U707" i="10"/>
  <c r="T707" i="10"/>
  <c r="S707" i="10"/>
  <c r="R707" i="10"/>
  <c r="Q707" i="10"/>
  <c r="P707" i="10"/>
  <c r="O707" i="10"/>
  <c r="M707" i="10"/>
  <c r="BC707" i="10" s="1"/>
  <c r="L707" i="10"/>
  <c r="K707" i="10"/>
  <c r="J707" i="10"/>
  <c r="I707" i="10"/>
  <c r="H707" i="10"/>
  <c r="G707" i="10"/>
  <c r="F707" i="10"/>
  <c r="E707" i="10"/>
  <c r="BJ519" i="10"/>
  <c r="BC519" i="10"/>
  <c r="BJ518" i="10"/>
  <c r="BC518" i="10"/>
  <c r="BJ517" i="10"/>
  <c r="AE517" i="10"/>
  <c r="AD517" i="10"/>
  <c r="AB517" i="10"/>
  <c r="AA517" i="10"/>
  <c r="Z517" i="10"/>
  <c r="Y517" i="10"/>
  <c r="X517" i="10"/>
  <c r="W517" i="10"/>
  <c r="V517" i="10"/>
  <c r="U517" i="10"/>
  <c r="T517" i="10"/>
  <c r="S517" i="10"/>
  <c r="Q517" i="10"/>
  <c r="P517" i="10"/>
  <c r="O517" i="10"/>
  <c r="M517" i="10"/>
  <c r="L517" i="10"/>
  <c r="K517" i="10"/>
  <c r="J517" i="10"/>
  <c r="I517" i="10"/>
  <c r="H517" i="10"/>
  <c r="G517" i="10"/>
  <c r="F517" i="10"/>
  <c r="E517" i="10"/>
  <c r="BJ516" i="10"/>
  <c r="BC516" i="10"/>
  <c r="BJ515" i="10"/>
  <c r="BC515" i="10"/>
  <c r="BJ514" i="10"/>
  <c r="BC514" i="10"/>
  <c r="BC512" i="10"/>
  <c r="BJ511" i="10"/>
  <c r="BC511" i="10"/>
  <c r="BJ510" i="10"/>
  <c r="BC510" i="10"/>
  <c r="BJ508" i="10"/>
  <c r="BC508" i="10"/>
  <c r="BJ507" i="10"/>
  <c r="BC507" i="10"/>
  <c r="BJ506" i="10"/>
  <c r="BC506" i="10"/>
  <c r="BJ505" i="10"/>
  <c r="BC505" i="10"/>
  <c r="BJ504" i="10"/>
  <c r="BC504" i="10"/>
  <c r="BJ503" i="10"/>
  <c r="BC503" i="10"/>
  <c r="BC502" i="10"/>
  <c r="BJ501" i="10"/>
  <c r="BC501" i="10"/>
  <c r="BJ500" i="10"/>
  <c r="BC500" i="10"/>
  <c r="BJ499" i="10"/>
  <c r="BC499" i="10"/>
  <c r="BJ498" i="10"/>
  <c r="BC498" i="10"/>
  <c r="BJ497" i="10"/>
  <c r="BC497" i="10"/>
  <c r="BJ236" i="10"/>
  <c r="BC236" i="10"/>
  <c r="BJ235" i="10"/>
  <c r="AE235" i="10"/>
  <c r="AD235" i="10"/>
  <c r="AB235" i="10"/>
  <c r="AA235" i="10"/>
  <c r="Z235" i="10"/>
  <c r="Y235" i="10"/>
  <c r="X235" i="10"/>
  <c r="W235" i="10"/>
  <c r="V235" i="10"/>
  <c r="U235" i="10"/>
  <c r="T235" i="10"/>
  <c r="S235" i="10"/>
  <c r="R235" i="10"/>
  <c r="Q235" i="10"/>
  <c r="P235" i="10"/>
  <c r="O235" i="10"/>
  <c r="M235" i="10"/>
  <c r="L235" i="10"/>
  <c r="K235" i="10"/>
  <c r="J235" i="10"/>
  <c r="I235" i="10"/>
  <c r="H235" i="10"/>
  <c r="G235" i="10"/>
  <c r="F235" i="10"/>
  <c r="E235" i="10"/>
  <c r="BJ232" i="10"/>
  <c r="BC232" i="10"/>
  <c r="AU232" i="10"/>
  <c r="P228" i="10"/>
  <c r="BJ231" i="10"/>
  <c r="BC231" i="10"/>
  <c r="BJ230" i="10"/>
  <c r="BC230" i="10"/>
  <c r="BJ229" i="10"/>
  <c r="BC229" i="10"/>
  <c r="BJ228" i="10"/>
  <c r="BC228" i="10"/>
  <c r="BJ226" i="10"/>
  <c r="BC226" i="10"/>
  <c r="BJ222" i="10"/>
  <c r="BC222" i="10"/>
  <c r="BJ221" i="10"/>
  <c r="BC221" i="10"/>
  <c r="BJ216" i="10"/>
  <c r="BC216" i="10"/>
  <c r="AC216" i="10"/>
  <c r="BJ215" i="10"/>
  <c r="BC215" i="10"/>
  <c r="BJ513" i="10"/>
  <c r="BC513" i="10"/>
  <c r="BJ214" i="10"/>
  <c r="BC214" i="10"/>
  <c r="BJ213" i="10"/>
  <c r="BC213" i="10"/>
  <c r="BJ205" i="10"/>
  <c r="BC205" i="10"/>
  <c r="BJ204" i="10"/>
  <c r="BC204" i="10"/>
  <c r="BJ203" i="10"/>
  <c r="BC203" i="10"/>
  <c r="BJ202" i="10"/>
  <c r="BC202" i="10"/>
  <c r="BJ201" i="10"/>
  <c r="BC201" i="10"/>
  <c r="BJ509" i="10"/>
  <c r="BC509" i="10"/>
  <c r="BC200" i="10"/>
  <c r="BJ199" i="10"/>
  <c r="BC199" i="10"/>
  <c r="BJ198" i="10"/>
  <c r="BC198" i="10"/>
  <c r="BJ813" i="10"/>
  <c r="BC813" i="10"/>
  <c r="BJ812" i="10"/>
  <c r="AE812" i="10"/>
  <c r="AD812" i="10"/>
  <c r="AB812" i="10"/>
  <c r="AA812" i="10"/>
  <c r="Z812" i="10"/>
  <c r="Y812" i="10"/>
  <c r="X812" i="10"/>
  <c r="W812" i="10"/>
  <c r="V812" i="10"/>
  <c r="U812" i="10"/>
  <c r="T812" i="10"/>
  <c r="S812" i="10"/>
  <c r="R812" i="10"/>
  <c r="Q812" i="10"/>
  <c r="P812" i="10"/>
  <c r="O812" i="10"/>
  <c r="M812" i="10"/>
  <c r="BC812" i="10" s="1"/>
  <c r="L812" i="10"/>
  <c r="K812" i="10"/>
  <c r="J812" i="10"/>
  <c r="I812" i="10"/>
  <c r="H812" i="10"/>
  <c r="G812" i="10"/>
  <c r="F812" i="10"/>
  <c r="E812" i="10"/>
  <c r="BJ811" i="10"/>
  <c r="BC811" i="10"/>
  <c r="BJ810" i="10"/>
  <c r="AE810" i="10"/>
  <c r="AD810" i="10"/>
  <c r="AB810" i="10"/>
  <c r="AA810" i="10"/>
  <c r="Z810" i="10"/>
  <c r="Y810" i="10"/>
  <c r="X810" i="10"/>
  <c r="W810" i="10"/>
  <c r="V810" i="10"/>
  <c r="U810" i="10"/>
  <c r="T810" i="10"/>
  <c r="S810" i="10"/>
  <c r="R810" i="10"/>
  <c r="Q810" i="10"/>
  <c r="P810" i="10"/>
  <c r="O810" i="10"/>
  <c r="M810" i="10"/>
  <c r="BC810" i="10" s="1"/>
  <c r="L810" i="10"/>
  <c r="K810" i="10"/>
  <c r="J810" i="10"/>
  <c r="I810" i="10"/>
  <c r="H810" i="10"/>
  <c r="G810" i="10"/>
  <c r="F810" i="10"/>
  <c r="E810" i="10"/>
  <c r="BJ638" i="10"/>
  <c r="BC638" i="10"/>
  <c r="BJ637" i="10"/>
  <c r="AE637" i="10"/>
  <c r="AD637" i="10"/>
  <c r="AB637" i="10"/>
  <c r="AA637" i="10"/>
  <c r="Z637" i="10"/>
  <c r="Y637" i="10"/>
  <c r="X637" i="10"/>
  <c r="W637" i="10"/>
  <c r="V637" i="10"/>
  <c r="U637" i="10"/>
  <c r="T637" i="10"/>
  <c r="S637" i="10"/>
  <c r="R637" i="10"/>
  <c r="Q637" i="10"/>
  <c r="P637" i="10"/>
  <c r="O637" i="10"/>
  <c r="M637" i="10"/>
  <c r="BC637" i="10" s="1"/>
  <c r="L637" i="10"/>
  <c r="K637" i="10"/>
  <c r="J637" i="10"/>
  <c r="I637" i="10"/>
  <c r="H637" i="10"/>
  <c r="G637" i="10"/>
  <c r="F637" i="10"/>
  <c r="E637" i="10"/>
  <c r="BJ636" i="10"/>
  <c r="BC636" i="10"/>
  <c r="BJ635" i="10"/>
  <c r="AE635" i="10"/>
  <c r="AD635" i="10"/>
  <c r="AB635" i="10"/>
  <c r="AA635" i="10"/>
  <c r="Z635" i="10"/>
  <c r="Y635" i="10"/>
  <c r="X635" i="10"/>
  <c r="W635" i="10"/>
  <c r="V635" i="10"/>
  <c r="T635" i="10"/>
  <c r="S635" i="10"/>
  <c r="R635" i="10"/>
  <c r="Q635" i="10"/>
  <c r="P635" i="10"/>
  <c r="O635" i="10"/>
  <c r="N635" i="10"/>
  <c r="M635" i="10"/>
  <c r="BC635" i="10" s="1"/>
  <c r="L635" i="10"/>
  <c r="K635" i="10"/>
  <c r="J635" i="10"/>
  <c r="I635" i="10"/>
  <c r="H635" i="10"/>
  <c r="G635" i="10"/>
  <c r="F635" i="10"/>
  <c r="E635" i="10"/>
  <c r="BJ634" i="10"/>
  <c r="BC634" i="10"/>
  <c r="BJ633" i="10"/>
  <c r="AE633" i="10"/>
  <c r="AD633" i="10"/>
  <c r="AB633" i="10"/>
  <c r="AA633" i="10"/>
  <c r="Z633" i="10"/>
  <c r="Y633" i="10"/>
  <c r="X633" i="10"/>
  <c r="W633" i="10"/>
  <c r="V633" i="10"/>
  <c r="U633" i="10"/>
  <c r="T633" i="10"/>
  <c r="S633" i="10"/>
  <c r="R633" i="10"/>
  <c r="Q633" i="10"/>
  <c r="P633" i="10"/>
  <c r="O633" i="10"/>
  <c r="M633" i="10"/>
  <c r="BC633" i="10" s="1"/>
  <c r="L633" i="10"/>
  <c r="K633" i="10"/>
  <c r="J633" i="10"/>
  <c r="I633" i="10"/>
  <c r="H633" i="10"/>
  <c r="G633" i="10"/>
  <c r="F633" i="10"/>
  <c r="E633" i="10"/>
  <c r="BJ403" i="10"/>
  <c r="BC403" i="10"/>
  <c r="BJ402" i="10"/>
  <c r="AE402" i="10"/>
  <c r="AD402" i="10"/>
  <c r="AB402" i="10"/>
  <c r="AA402" i="10"/>
  <c r="Z402" i="10"/>
  <c r="Y402" i="10"/>
  <c r="X402" i="10"/>
  <c r="W402" i="10"/>
  <c r="V402" i="10"/>
  <c r="U402" i="10"/>
  <c r="T402" i="10"/>
  <c r="S402" i="10"/>
  <c r="R402" i="10"/>
  <c r="Q402" i="10"/>
  <c r="P402" i="10"/>
  <c r="O402" i="10"/>
  <c r="M402" i="10"/>
  <c r="BC402" i="10" s="1"/>
  <c r="L402" i="10"/>
  <c r="K402" i="10"/>
  <c r="J402" i="10"/>
  <c r="I402" i="10"/>
  <c r="H402" i="10"/>
  <c r="G402" i="10"/>
  <c r="F402" i="10"/>
  <c r="E402" i="10"/>
  <c r="BJ397" i="10"/>
  <c r="BC397" i="10"/>
  <c r="BJ396" i="10"/>
  <c r="BC396" i="10"/>
  <c r="BJ395" i="10"/>
  <c r="BC395" i="10"/>
  <c r="BJ394" i="10"/>
  <c r="AE394" i="10"/>
  <c r="AD394" i="10"/>
  <c r="AB394" i="10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M394" i="10"/>
  <c r="BC394" i="10" s="1"/>
  <c r="L394" i="10"/>
  <c r="K394" i="10"/>
  <c r="J394" i="10"/>
  <c r="I394" i="10"/>
  <c r="H394" i="10"/>
  <c r="G394" i="10"/>
  <c r="F394" i="10"/>
  <c r="E394" i="10"/>
  <c r="BJ390" i="10"/>
  <c r="BC390" i="10"/>
  <c r="BJ392" i="10"/>
  <c r="BC392" i="10"/>
  <c r="BJ389" i="10"/>
  <c r="BC389" i="10"/>
  <c r="BJ740" i="10"/>
  <c r="BC740" i="10"/>
  <c r="AC740" i="10"/>
  <c r="BJ739" i="10"/>
  <c r="AE739" i="10"/>
  <c r="AD739" i="10"/>
  <c r="AB739" i="10"/>
  <c r="AA739" i="10"/>
  <c r="Z739" i="10"/>
  <c r="Y739" i="10"/>
  <c r="X739" i="10"/>
  <c r="W739" i="10"/>
  <c r="V739" i="10"/>
  <c r="U739" i="10"/>
  <c r="T739" i="10"/>
  <c r="S739" i="10"/>
  <c r="R739" i="10"/>
  <c r="Q739" i="10"/>
  <c r="P739" i="10"/>
  <c r="O739" i="10"/>
  <c r="N739" i="10"/>
  <c r="M739" i="10"/>
  <c r="BC739" i="10" s="1"/>
  <c r="L739" i="10"/>
  <c r="K739" i="10"/>
  <c r="J739" i="10"/>
  <c r="I739" i="10"/>
  <c r="H739" i="10"/>
  <c r="G739" i="10"/>
  <c r="F739" i="10"/>
  <c r="E739" i="10"/>
  <c r="BJ738" i="10"/>
  <c r="BC738" i="10"/>
  <c r="BJ737" i="10"/>
  <c r="AE737" i="10"/>
  <c r="AD737" i="10"/>
  <c r="AB737" i="10"/>
  <c r="AA737" i="10"/>
  <c r="Z737" i="10"/>
  <c r="Y737" i="10"/>
  <c r="X737" i="10"/>
  <c r="W737" i="10"/>
  <c r="V737" i="10"/>
  <c r="U737" i="10"/>
  <c r="T737" i="10"/>
  <c r="S737" i="10"/>
  <c r="R737" i="10"/>
  <c r="Q737" i="10"/>
  <c r="P737" i="10"/>
  <c r="O737" i="10"/>
  <c r="M737" i="10"/>
  <c r="BC737" i="10" s="1"/>
  <c r="L737" i="10"/>
  <c r="K737" i="10"/>
  <c r="J737" i="10"/>
  <c r="I737" i="10"/>
  <c r="H737" i="10"/>
  <c r="G737" i="10"/>
  <c r="F737" i="10"/>
  <c r="E737" i="10"/>
  <c r="BJ736" i="10"/>
  <c r="BC736" i="10"/>
  <c r="BJ735" i="10"/>
  <c r="AE735" i="10"/>
  <c r="AD735" i="10"/>
  <c r="AB735" i="10"/>
  <c r="AA735" i="10"/>
  <c r="Z735" i="10"/>
  <c r="Y735" i="10"/>
  <c r="X735" i="10"/>
  <c r="W735" i="10"/>
  <c r="V735" i="10"/>
  <c r="U735" i="10"/>
  <c r="T735" i="10"/>
  <c r="S735" i="10"/>
  <c r="Q735" i="10"/>
  <c r="P735" i="10"/>
  <c r="O735" i="10"/>
  <c r="N735" i="10"/>
  <c r="M735" i="10"/>
  <c r="BC735" i="10" s="1"/>
  <c r="L735" i="10"/>
  <c r="K735" i="10"/>
  <c r="J735" i="10"/>
  <c r="I735" i="10"/>
  <c r="H735" i="10"/>
  <c r="G735" i="10"/>
  <c r="F735" i="10"/>
  <c r="E735" i="10"/>
  <c r="BJ734" i="10"/>
  <c r="BC734" i="10"/>
  <c r="BJ733" i="10"/>
  <c r="AE733" i="10"/>
  <c r="AD733" i="10"/>
  <c r="AB733" i="10"/>
  <c r="AA733" i="10"/>
  <c r="Z733" i="10"/>
  <c r="Y733" i="10"/>
  <c r="X733" i="10"/>
  <c r="W733" i="10"/>
  <c r="V733" i="10"/>
  <c r="U733" i="10"/>
  <c r="T733" i="10"/>
  <c r="S733" i="10"/>
  <c r="R733" i="10"/>
  <c r="Q733" i="10"/>
  <c r="P733" i="10"/>
  <c r="O733" i="10"/>
  <c r="M733" i="10"/>
  <c r="BC733" i="10" s="1"/>
  <c r="L733" i="10"/>
  <c r="K733" i="10"/>
  <c r="J733" i="10"/>
  <c r="I733" i="10"/>
  <c r="H733" i="10"/>
  <c r="G733" i="10"/>
  <c r="F733" i="10"/>
  <c r="E733" i="10"/>
  <c r="BJ732" i="10"/>
  <c r="BC732" i="10"/>
  <c r="BJ731" i="10"/>
  <c r="AE731" i="10"/>
  <c r="AD731" i="10"/>
  <c r="AB731" i="10"/>
  <c r="AA731" i="10"/>
  <c r="Z731" i="10"/>
  <c r="Y731" i="10"/>
  <c r="X731" i="10"/>
  <c r="W731" i="10"/>
  <c r="V731" i="10"/>
  <c r="U731" i="10"/>
  <c r="T731" i="10"/>
  <c r="S731" i="10"/>
  <c r="R731" i="10"/>
  <c r="Q731" i="10"/>
  <c r="P731" i="10"/>
  <c r="O731" i="10"/>
  <c r="M731" i="10"/>
  <c r="BC731" i="10" s="1"/>
  <c r="L731" i="10"/>
  <c r="K731" i="10"/>
  <c r="J731" i="10"/>
  <c r="I731" i="10"/>
  <c r="H731" i="10"/>
  <c r="G731" i="10"/>
  <c r="F731" i="10"/>
  <c r="E731" i="10"/>
  <c r="BJ730" i="10"/>
  <c r="BC730" i="10"/>
  <c r="BJ729" i="10"/>
  <c r="BC729" i="10"/>
  <c r="BJ728" i="10"/>
  <c r="BC728" i="10"/>
  <c r="BJ727" i="10"/>
  <c r="AE727" i="10"/>
  <c r="AD727" i="10"/>
  <c r="AB727" i="10"/>
  <c r="AA727" i="10"/>
  <c r="Z727" i="10"/>
  <c r="Y727" i="10"/>
  <c r="X727" i="10"/>
  <c r="W727" i="10"/>
  <c r="V727" i="10"/>
  <c r="U727" i="10"/>
  <c r="T727" i="10"/>
  <c r="S727" i="10"/>
  <c r="R727" i="10"/>
  <c r="Q727" i="10"/>
  <c r="P727" i="10"/>
  <c r="O727" i="10"/>
  <c r="M727" i="10"/>
  <c r="BC727" i="10" s="1"/>
  <c r="L727" i="10"/>
  <c r="K727" i="10"/>
  <c r="J727" i="10"/>
  <c r="I727" i="10"/>
  <c r="H727" i="10"/>
  <c r="G727" i="10"/>
  <c r="F727" i="10"/>
  <c r="E727" i="10"/>
  <c r="BJ540" i="10"/>
  <c r="BC540" i="10"/>
  <c r="BJ539" i="10"/>
  <c r="AE539" i="10"/>
  <c r="AD539" i="10"/>
  <c r="AB539" i="10"/>
  <c r="AA539" i="10"/>
  <c r="Z539" i="10"/>
  <c r="Y539" i="10"/>
  <c r="X539" i="10"/>
  <c r="W539" i="10"/>
  <c r="V539" i="10"/>
  <c r="U539" i="10"/>
  <c r="T539" i="10"/>
  <c r="S539" i="10"/>
  <c r="R539" i="10"/>
  <c r="Q539" i="10"/>
  <c r="P539" i="10"/>
  <c r="O539" i="10"/>
  <c r="M539" i="10"/>
  <c r="BC539" i="10" s="1"/>
  <c r="L539" i="10"/>
  <c r="K539" i="10"/>
  <c r="J539" i="10"/>
  <c r="I539" i="10"/>
  <c r="H539" i="10"/>
  <c r="G539" i="10"/>
  <c r="F539" i="10"/>
  <c r="E539" i="10"/>
  <c r="BJ538" i="10"/>
  <c r="BC538" i="10"/>
  <c r="BJ537" i="10"/>
  <c r="AE537" i="10"/>
  <c r="AD537" i="10"/>
  <c r="AB537" i="10"/>
  <c r="AA537" i="10"/>
  <c r="Z537" i="10"/>
  <c r="Y537" i="10"/>
  <c r="X537" i="10"/>
  <c r="W537" i="10"/>
  <c r="V537" i="10"/>
  <c r="U537" i="10"/>
  <c r="T537" i="10"/>
  <c r="S537" i="10"/>
  <c r="R537" i="10"/>
  <c r="Q537" i="10"/>
  <c r="P537" i="10"/>
  <c r="O537" i="10"/>
  <c r="M537" i="10"/>
  <c r="BC537" i="10" s="1"/>
  <c r="L537" i="10"/>
  <c r="K537" i="10"/>
  <c r="J537" i="10"/>
  <c r="I537" i="10"/>
  <c r="H537" i="10"/>
  <c r="G537" i="10"/>
  <c r="F537" i="10"/>
  <c r="E537" i="10"/>
  <c r="BJ536" i="10"/>
  <c r="BC536" i="10"/>
  <c r="BJ535" i="10"/>
  <c r="AE535" i="10"/>
  <c r="AD535" i="10"/>
  <c r="AB535" i="10"/>
  <c r="AA535" i="10"/>
  <c r="Z535" i="10"/>
  <c r="Y535" i="10"/>
  <c r="X535" i="10"/>
  <c r="W535" i="10"/>
  <c r="V535" i="10"/>
  <c r="U535" i="10"/>
  <c r="T535" i="10"/>
  <c r="S535" i="10"/>
  <c r="R535" i="10"/>
  <c r="Q535" i="10"/>
  <c r="P535" i="10"/>
  <c r="O535" i="10"/>
  <c r="M535" i="10"/>
  <c r="BC535" i="10" s="1"/>
  <c r="L535" i="10"/>
  <c r="K535" i="10"/>
  <c r="J535" i="10"/>
  <c r="I535" i="10"/>
  <c r="H535" i="10"/>
  <c r="G535" i="10"/>
  <c r="F535" i="10"/>
  <c r="E535" i="10"/>
  <c r="BJ534" i="10"/>
  <c r="BC534" i="10"/>
  <c r="AC534" i="10"/>
  <c r="BJ533" i="10"/>
  <c r="AE533" i="10"/>
  <c r="AD533" i="10"/>
  <c r="AB533" i="10"/>
  <c r="AA533" i="10"/>
  <c r="Z533" i="10"/>
  <c r="Y533" i="10"/>
  <c r="X533" i="10"/>
  <c r="W533" i="10"/>
  <c r="V533" i="10"/>
  <c r="U533" i="10"/>
  <c r="T533" i="10"/>
  <c r="S533" i="10"/>
  <c r="R533" i="10"/>
  <c r="Q533" i="10"/>
  <c r="P533" i="10"/>
  <c r="O533" i="10"/>
  <c r="N533" i="10"/>
  <c r="M533" i="10"/>
  <c r="BC533" i="10" s="1"/>
  <c r="L533" i="10"/>
  <c r="K533" i="10"/>
  <c r="J533" i="10"/>
  <c r="I533" i="10"/>
  <c r="H533" i="10"/>
  <c r="G533" i="10"/>
  <c r="F533" i="10"/>
  <c r="E533" i="10"/>
  <c r="BJ532" i="10"/>
  <c r="BC532" i="10"/>
  <c r="BJ531" i="10"/>
  <c r="AE531" i="10"/>
  <c r="AD531" i="10"/>
  <c r="AB531" i="10"/>
  <c r="AA531" i="10"/>
  <c r="Z531" i="10"/>
  <c r="Y531" i="10"/>
  <c r="X531" i="10"/>
  <c r="W531" i="10"/>
  <c r="V531" i="10"/>
  <c r="U531" i="10"/>
  <c r="T531" i="10"/>
  <c r="S531" i="10"/>
  <c r="R531" i="10"/>
  <c r="Q531" i="10"/>
  <c r="P531" i="10"/>
  <c r="O531" i="10"/>
  <c r="M531" i="10"/>
  <c r="BC531" i="10" s="1"/>
  <c r="L531" i="10"/>
  <c r="K531" i="10"/>
  <c r="J531" i="10"/>
  <c r="I531" i="10"/>
  <c r="H531" i="10"/>
  <c r="G531" i="10"/>
  <c r="F531" i="10"/>
  <c r="E531" i="10"/>
  <c r="BJ530" i="10"/>
  <c r="BC530" i="10"/>
  <c r="BJ529" i="10"/>
  <c r="AE529" i="10"/>
  <c r="AD529" i="10"/>
  <c r="AB529" i="10"/>
  <c r="AA529" i="10"/>
  <c r="Z529" i="10"/>
  <c r="Y529" i="10"/>
  <c r="X529" i="10"/>
  <c r="W529" i="10"/>
  <c r="V529" i="10"/>
  <c r="U529" i="10"/>
  <c r="T529" i="10"/>
  <c r="S529" i="10"/>
  <c r="R529" i="10"/>
  <c r="Q529" i="10"/>
  <c r="P529" i="10"/>
  <c r="O529" i="10"/>
  <c r="N529" i="10"/>
  <c r="M529" i="10"/>
  <c r="BC529" i="10" s="1"/>
  <c r="L529" i="10"/>
  <c r="K529" i="10"/>
  <c r="J529" i="10"/>
  <c r="I529" i="10"/>
  <c r="H529" i="10"/>
  <c r="G529" i="10"/>
  <c r="F529" i="10"/>
  <c r="BJ523" i="10"/>
  <c r="BC523" i="10"/>
  <c r="BJ522" i="10"/>
  <c r="BC522" i="10"/>
  <c r="BJ521" i="10"/>
  <c r="BC521" i="10"/>
  <c r="BJ520" i="10"/>
  <c r="BC520" i="10"/>
  <c r="BJ259" i="10"/>
  <c r="BC259" i="10"/>
  <c r="BJ258" i="10"/>
  <c r="BC258" i="10"/>
  <c r="BJ257" i="10"/>
  <c r="BC257" i="10"/>
  <c r="BJ255" i="10"/>
  <c r="BC255" i="10"/>
  <c r="BJ254" i="10"/>
  <c r="BC254" i="10"/>
  <c r="BJ253" i="10"/>
  <c r="BC253" i="10"/>
  <c r="BJ252" i="10"/>
  <c r="AE252" i="10"/>
  <c r="AD252" i="10"/>
  <c r="AB252" i="10"/>
  <c r="AA252" i="10"/>
  <c r="Z252" i="10"/>
  <c r="Y252" i="10"/>
  <c r="X252" i="10"/>
  <c r="W252" i="10"/>
  <c r="V252" i="10"/>
  <c r="U252" i="10"/>
  <c r="S252" i="10"/>
  <c r="R252" i="10"/>
  <c r="Q252" i="10"/>
  <c r="P252" i="10"/>
  <c r="O252" i="10"/>
  <c r="N252" i="10"/>
  <c r="M252" i="10"/>
  <c r="BC252" i="10" s="1"/>
  <c r="L252" i="10"/>
  <c r="K252" i="10"/>
  <c r="J252" i="10"/>
  <c r="I252" i="10"/>
  <c r="H252" i="10"/>
  <c r="G252" i="10"/>
  <c r="F252" i="10"/>
  <c r="E252" i="10"/>
  <c r="BJ251" i="10"/>
  <c r="BC251" i="10"/>
  <c r="BJ250" i="10"/>
  <c r="AE250" i="10"/>
  <c r="AD250" i="10"/>
  <c r="AB250" i="10"/>
  <c r="AA250" i="10"/>
  <c r="Z250" i="10"/>
  <c r="Y250" i="10"/>
  <c r="X250" i="10"/>
  <c r="W250" i="10"/>
  <c r="V250" i="10"/>
  <c r="U250" i="10"/>
  <c r="T250" i="10"/>
  <c r="S250" i="10"/>
  <c r="R250" i="10"/>
  <c r="Q250" i="10"/>
  <c r="P250" i="10"/>
  <c r="O250" i="10"/>
  <c r="M250" i="10"/>
  <c r="BC250" i="10" s="1"/>
  <c r="L250" i="10"/>
  <c r="K250" i="10"/>
  <c r="J250" i="10"/>
  <c r="I250" i="10"/>
  <c r="H250" i="10"/>
  <c r="G250" i="10"/>
  <c r="F250" i="10"/>
  <c r="E250" i="10"/>
  <c r="BJ249" i="10"/>
  <c r="BC249" i="10"/>
  <c r="BJ248" i="10"/>
  <c r="AE248" i="10"/>
  <c r="AD248" i="10"/>
  <c r="AB248" i="10"/>
  <c r="AA248" i="10"/>
  <c r="Z248" i="10"/>
  <c r="Y248" i="10"/>
  <c r="X248" i="10"/>
  <c r="W248" i="10"/>
  <c r="V248" i="10"/>
  <c r="U248" i="10"/>
  <c r="T248" i="10"/>
  <c r="S248" i="10"/>
  <c r="R248" i="10"/>
  <c r="Q248" i="10"/>
  <c r="P248" i="10"/>
  <c r="O248" i="10"/>
  <c r="M248" i="10"/>
  <c r="BC248" i="10" s="1"/>
  <c r="L248" i="10"/>
  <c r="K248" i="10"/>
  <c r="J248" i="10"/>
  <c r="I248" i="10"/>
  <c r="H248" i="10"/>
  <c r="G248" i="10"/>
  <c r="F248" i="10"/>
  <c r="E248" i="10"/>
  <c r="BJ241" i="10"/>
  <c r="BC241" i="10"/>
  <c r="BJ525" i="10"/>
  <c r="BC525" i="10"/>
  <c r="BJ240" i="10"/>
  <c r="BC240" i="10"/>
  <c r="BJ239" i="10"/>
  <c r="BC239" i="10"/>
  <c r="BJ238" i="10"/>
  <c r="BC238" i="10"/>
  <c r="BJ524" i="10"/>
  <c r="BC524" i="10"/>
  <c r="BJ237" i="10"/>
  <c r="BC237" i="10"/>
  <c r="BJ695" i="10"/>
  <c r="BC695" i="10"/>
  <c r="BJ694" i="10"/>
  <c r="BC694" i="10"/>
  <c r="BJ693" i="10"/>
  <c r="BC693" i="10"/>
  <c r="BC692" i="10"/>
  <c r="BJ691" i="10"/>
  <c r="BC691" i="10"/>
  <c r="BJ690" i="10"/>
  <c r="BC690" i="10"/>
  <c r="BC689" i="10"/>
  <c r="BJ688" i="10"/>
  <c r="AE688" i="10"/>
  <c r="AD688" i="10"/>
  <c r="AB688" i="10"/>
  <c r="AA688" i="10"/>
  <c r="Z688" i="10"/>
  <c r="Y688" i="10"/>
  <c r="X688" i="10"/>
  <c r="W688" i="10"/>
  <c r="V688" i="10"/>
  <c r="U688" i="10"/>
  <c r="T688" i="10"/>
  <c r="S688" i="10"/>
  <c r="R688" i="10"/>
  <c r="Q688" i="10"/>
  <c r="P688" i="10"/>
  <c r="O688" i="10"/>
  <c r="M688" i="10"/>
  <c r="BC688" i="10" s="1"/>
  <c r="K688" i="10"/>
  <c r="J688" i="10"/>
  <c r="I688" i="10"/>
  <c r="H688" i="10"/>
  <c r="G688" i="10"/>
  <c r="F688" i="10"/>
  <c r="E688" i="10"/>
  <c r="BJ477" i="10"/>
  <c r="BC477" i="10"/>
  <c r="BJ476" i="10"/>
  <c r="BC476" i="10"/>
  <c r="BJ475" i="10"/>
  <c r="BC475" i="10"/>
  <c r="BJ474" i="10"/>
  <c r="BC474" i="10"/>
  <c r="BJ473" i="10"/>
  <c r="BC473" i="10"/>
  <c r="BJ472" i="10"/>
  <c r="BC472" i="10"/>
  <c r="BJ471" i="10"/>
  <c r="BC471" i="10"/>
  <c r="BJ470" i="10"/>
  <c r="BC470" i="10"/>
  <c r="BJ469" i="10"/>
  <c r="BC469" i="10"/>
  <c r="BJ468" i="10"/>
  <c r="BC468" i="10"/>
  <c r="AC468" i="10"/>
  <c r="BJ467" i="10"/>
  <c r="BC467" i="10"/>
  <c r="BJ466" i="10"/>
  <c r="BC466" i="10"/>
  <c r="BJ465" i="10"/>
  <c r="BC465" i="10"/>
  <c r="BJ464" i="10"/>
  <c r="BC464" i="10"/>
  <c r="BJ463" i="10"/>
  <c r="BC463" i="10"/>
  <c r="BJ170" i="10"/>
  <c r="BC170" i="10"/>
  <c r="BJ169" i="10"/>
  <c r="BC169" i="10"/>
  <c r="BJ139" i="10"/>
  <c r="BC139" i="10"/>
  <c r="BJ168" i="10"/>
  <c r="BC168" i="10"/>
  <c r="BJ167" i="10"/>
  <c r="BC167" i="10"/>
  <c r="BJ166" i="10"/>
  <c r="BC166" i="10"/>
  <c r="BJ165" i="10"/>
  <c r="BC165" i="10"/>
  <c r="BJ138" i="10"/>
  <c r="BC138" i="10"/>
  <c r="BJ147" i="10"/>
  <c r="BC147" i="10"/>
  <c r="BJ164" i="10"/>
  <c r="BC164" i="10"/>
  <c r="BJ163" i="10"/>
  <c r="BC163" i="10"/>
  <c r="BJ162" i="10"/>
  <c r="BC162" i="10"/>
  <c r="BJ137" i="10"/>
  <c r="BC137" i="10"/>
  <c r="BJ161" i="10"/>
  <c r="BC161" i="10"/>
  <c r="BJ160" i="10"/>
  <c r="BC160" i="10"/>
  <c r="BJ136" i="10"/>
  <c r="BC136" i="10"/>
  <c r="AC136" i="10"/>
  <c r="BJ159" i="10"/>
  <c r="BC159" i="10"/>
  <c r="BJ135" i="10"/>
  <c r="BC135" i="10"/>
  <c r="BJ158" i="10"/>
  <c r="BC158" i="10"/>
  <c r="BJ157" i="10"/>
  <c r="BC157" i="10"/>
  <c r="BJ156" i="10"/>
  <c r="BC156" i="10"/>
  <c r="BJ134" i="10"/>
  <c r="BC134" i="10"/>
  <c r="BJ155" i="10"/>
  <c r="BC155" i="10"/>
  <c r="BJ133" i="10"/>
  <c r="BC133" i="10"/>
  <c r="BJ132" i="10"/>
  <c r="BC132" i="10"/>
  <c r="BJ154" i="10"/>
  <c r="BC154" i="10"/>
  <c r="BJ153" i="10"/>
  <c r="BC153" i="10"/>
  <c r="BJ152" i="10"/>
  <c r="BC152" i="10"/>
  <c r="BJ151" i="10"/>
  <c r="BC151" i="10"/>
  <c r="BJ131" i="10"/>
  <c r="BC131" i="10"/>
  <c r="BJ146" i="10"/>
  <c r="BC146" i="10"/>
  <c r="BJ150" i="10"/>
  <c r="BC150" i="10"/>
  <c r="BJ149" i="10"/>
  <c r="BC149" i="10"/>
  <c r="BJ130" i="10"/>
  <c r="BC130" i="10"/>
  <c r="BJ129" i="10"/>
  <c r="BC129" i="10"/>
  <c r="BJ148" i="10"/>
  <c r="BC148" i="10"/>
  <c r="BJ171" i="10"/>
  <c r="BC171" i="10"/>
  <c r="BJ128" i="10"/>
  <c r="BC128" i="10"/>
  <c r="BJ765" i="10"/>
  <c r="BC765" i="10"/>
  <c r="BJ764" i="10"/>
  <c r="BC764" i="10"/>
  <c r="BJ763" i="10"/>
  <c r="AE763" i="10"/>
  <c r="AD763" i="10"/>
  <c r="AB763" i="10"/>
  <c r="AA763" i="10"/>
  <c r="Z763" i="10"/>
  <c r="Y763" i="10"/>
  <c r="X763" i="10"/>
  <c r="W763" i="10"/>
  <c r="V763" i="10"/>
  <c r="U763" i="10"/>
  <c r="T763" i="10"/>
  <c r="S763" i="10"/>
  <c r="R763" i="10"/>
  <c r="Q763" i="10"/>
  <c r="P763" i="10"/>
  <c r="O763" i="10"/>
  <c r="M763" i="10"/>
  <c r="BC763" i="10" s="1"/>
  <c r="L763" i="10"/>
  <c r="K763" i="10"/>
  <c r="J763" i="10"/>
  <c r="I763" i="10"/>
  <c r="H763" i="10"/>
  <c r="G763" i="10"/>
  <c r="F763" i="10"/>
  <c r="E763" i="10"/>
  <c r="BJ583" i="10"/>
  <c r="BC583" i="10"/>
  <c r="BJ582" i="10"/>
  <c r="AE582" i="10"/>
  <c r="AD582" i="10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M582" i="10"/>
  <c r="BC582" i="10" s="1"/>
  <c r="L582" i="10"/>
  <c r="K582" i="10"/>
  <c r="J582" i="10"/>
  <c r="I582" i="10"/>
  <c r="H582" i="10"/>
  <c r="G582" i="10"/>
  <c r="F582" i="10"/>
  <c r="E582" i="10"/>
  <c r="BJ580" i="10"/>
  <c r="BC580" i="10"/>
  <c r="BJ579" i="10"/>
  <c r="BC579" i="10"/>
  <c r="BJ319" i="10"/>
  <c r="BC319" i="10"/>
  <c r="N318" i="10"/>
  <c r="BJ318" i="10"/>
  <c r="BC318" i="10"/>
  <c r="BJ317" i="10"/>
  <c r="BC317" i="10"/>
  <c r="BJ316" i="10"/>
  <c r="AE316" i="10"/>
  <c r="AD316" i="10"/>
  <c r="AB316" i="10"/>
  <c r="AA316" i="10"/>
  <c r="Z316" i="10"/>
  <c r="Y316" i="10"/>
  <c r="X316" i="10"/>
  <c r="W316" i="10"/>
  <c r="V316" i="10"/>
  <c r="U316" i="10"/>
  <c r="T316" i="10"/>
  <c r="S316" i="10"/>
  <c r="R316" i="10"/>
  <c r="Q316" i="10"/>
  <c r="P316" i="10"/>
  <c r="O316" i="10"/>
  <c r="L316" i="10"/>
  <c r="K316" i="10"/>
  <c r="J316" i="10"/>
  <c r="I316" i="10"/>
  <c r="H316" i="10"/>
  <c r="G316" i="10"/>
  <c r="F316" i="10"/>
  <c r="E316" i="10"/>
  <c r="BJ788" i="10"/>
  <c r="BC788" i="10"/>
  <c r="BJ787" i="10"/>
  <c r="AE787" i="10"/>
  <c r="AD787" i="10"/>
  <c r="AB787" i="10"/>
  <c r="AA787" i="10"/>
  <c r="Z787" i="10"/>
  <c r="Y787" i="10"/>
  <c r="X787" i="10"/>
  <c r="W787" i="10"/>
  <c r="V787" i="10"/>
  <c r="U787" i="10"/>
  <c r="T787" i="10"/>
  <c r="S787" i="10"/>
  <c r="R787" i="10"/>
  <c r="Q787" i="10"/>
  <c r="P787" i="10"/>
  <c r="O787" i="10"/>
  <c r="M787" i="10"/>
  <c r="BC787" i="10" s="1"/>
  <c r="L787" i="10"/>
  <c r="K787" i="10"/>
  <c r="J787" i="10"/>
  <c r="I787" i="10"/>
  <c r="H787" i="10"/>
  <c r="G787" i="10"/>
  <c r="F787" i="10"/>
  <c r="E787" i="10"/>
  <c r="BJ600" i="10"/>
  <c r="BC600" i="10"/>
  <c r="BJ599" i="10"/>
  <c r="AE599" i="10"/>
  <c r="AD599" i="10"/>
  <c r="AB599" i="10"/>
  <c r="AA599" i="10"/>
  <c r="Z599" i="10"/>
  <c r="Y599" i="10"/>
  <c r="X599" i="10"/>
  <c r="W599" i="10"/>
  <c r="V599" i="10"/>
  <c r="U599" i="10"/>
  <c r="T599" i="10"/>
  <c r="S599" i="10"/>
  <c r="R599" i="10"/>
  <c r="Q599" i="10"/>
  <c r="P599" i="10"/>
  <c r="O599" i="10"/>
  <c r="M599" i="10"/>
  <c r="BC599" i="10" s="1"/>
  <c r="L599" i="10"/>
  <c r="K599" i="10"/>
  <c r="J599" i="10"/>
  <c r="I599" i="10"/>
  <c r="H599" i="10"/>
  <c r="G599" i="10"/>
  <c r="F599" i="10"/>
  <c r="E599" i="10"/>
  <c r="BJ351" i="10"/>
  <c r="BC351" i="10"/>
  <c r="BJ350" i="10"/>
  <c r="AE350" i="10"/>
  <c r="AD350" i="10"/>
  <c r="AB350" i="10"/>
  <c r="AA350" i="10"/>
  <c r="Z350" i="10"/>
  <c r="Y350" i="10"/>
  <c r="X350" i="10"/>
  <c r="W350" i="10"/>
  <c r="V350" i="10"/>
  <c r="U350" i="10"/>
  <c r="T350" i="10"/>
  <c r="S350" i="10"/>
  <c r="R350" i="10"/>
  <c r="Q350" i="10"/>
  <c r="P350" i="10"/>
  <c r="O350" i="10"/>
  <c r="M350" i="10"/>
  <c r="BC350" i="10" s="1"/>
  <c r="L350" i="10"/>
  <c r="K350" i="10"/>
  <c r="J350" i="10"/>
  <c r="I350" i="10"/>
  <c r="H350" i="10"/>
  <c r="G350" i="10"/>
  <c r="F350" i="10"/>
  <c r="E350" i="10"/>
  <c r="BJ754" i="10"/>
  <c r="BC754" i="10"/>
  <c r="BJ753" i="10"/>
  <c r="AE753" i="10"/>
  <c r="AD753" i="10"/>
  <c r="AB753" i="10"/>
  <c r="AA753" i="10"/>
  <c r="Z753" i="10"/>
  <c r="Y753" i="10"/>
  <c r="X753" i="10"/>
  <c r="W753" i="10"/>
  <c r="V753" i="10"/>
  <c r="U753" i="10"/>
  <c r="T753" i="10"/>
  <c r="S753" i="10"/>
  <c r="R753" i="10"/>
  <c r="Q753" i="10"/>
  <c r="P753" i="10"/>
  <c r="O753" i="10"/>
  <c r="M753" i="10"/>
  <c r="BC753" i="10" s="1"/>
  <c r="L753" i="10"/>
  <c r="K753" i="10"/>
  <c r="J753" i="10"/>
  <c r="I753" i="10"/>
  <c r="H753" i="10"/>
  <c r="G753" i="10"/>
  <c r="F753" i="10"/>
  <c r="E753" i="10"/>
  <c r="BJ752" i="10"/>
  <c r="BC752" i="10"/>
  <c r="BJ751" i="10"/>
  <c r="AE751" i="10"/>
  <c r="AD751" i="10"/>
  <c r="AB751" i="10"/>
  <c r="AA751" i="10"/>
  <c r="Z751" i="10"/>
  <c r="Y751" i="10"/>
  <c r="X751" i="10"/>
  <c r="W751" i="10"/>
  <c r="V751" i="10"/>
  <c r="U751" i="10"/>
  <c r="T751" i="10"/>
  <c r="S751" i="10"/>
  <c r="R751" i="10"/>
  <c r="Q751" i="10"/>
  <c r="P751" i="10"/>
  <c r="O751" i="10"/>
  <c r="M751" i="10"/>
  <c r="BC751" i="10" s="1"/>
  <c r="L751" i="10"/>
  <c r="K751" i="10"/>
  <c r="J751" i="10"/>
  <c r="I751" i="10"/>
  <c r="H751" i="10"/>
  <c r="G751" i="10"/>
  <c r="F751" i="10"/>
  <c r="E751" i="10"/>
  <c r="BG554" i="10"/>
  <c r="AZ554" i="10"/>
  <c r="BG553" i="10"/>
  <c r="AZ553" i="10"/>
  <c r="BG552" i="10"/>
  <c r="AZ552" i="10"/>
  <c r="BG551" i="10"/>
  <c r="AZ551" i="10"/>
  <c r="BJ276" i="10"/>
  <c r="BC276" i="10"/>
  <c r="BJ275" i="10"/>
  <c r="AE275" i="10"/>
  <c r="AD275" i="10"/>
  <c r="AB275" i="10"/>
  <c r="AA275" i="10"/>
  <c r="Z275" i="10"/>
  <c r="Y275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BC275" i="10" s="1"/>
  <c r="L275" i="10"/>
  <c r="K275" i="10"/>
  <c r="J275" i="10"/>
  <c r="I275" i="10"/>
  <c r="H275" i="10"/>
  <c r="F275" i="10"/>
  <c r="E275" i="10"/>
  <c r="BJ762" i="10"/>
  <c r="BC762" i="10"/>
  <c r="BJ761" i="10"/>
  <c r="BC761" i="10"/>
  <c r="BJ760" i="10"/>
  <c r="BC760" i="10"/>
  <c r="BJ759" i="10"/>
  <c r="BC759" i="10"/>
  <c r="BJ758" i="10"/>
  <c r="BC758" i="10"/>
  <c r="BJ757" i="10"/>
  <c r="AE757" i="10"/>
  <c r="AD757" i="10"/>
  <c r="AB757" i="10"/>
  <c r="AA757" i="10"/>
  <c r="Z757" i="10"/>
  <c r="Y757" i="10"/>
  <c r="X757" i="10"/>
  <c r="W757" i="10"/>
  <c r="V757" i="10"/>
  <c r="U757" i="10"/>
  <c r="T757" i="10"/>
  <c r="S757" i="10"/>
  <c r="R757" i="10"/>
  <c r="Q757" i="10"/>
  <c r="P757" i="10"/>
  <c r="O757" i="10"/>
  <c r="M757" i="10"/>
  <c r="BC757" i="10" s="1"/>
  <c r="L757" i="10"/>
  <c r="K757" i="10"/>
  <c r="J757" i="10"/>
  <c r="I757" i="10"/>
  <c r="H757" i="10"/>
  <c r="G757" i="10"/>
  <c r="F757" i="10"/>
  <c r="E757" i="10"/>
  <c r="BJ576" i="10"/>
  <c r="BC576" i="10"/>
  <c r="BJ575" i="10"/>
  <c r="BC575" i="10"/>
  <c r="BJ574" i="10"/>
  <c r="BC574" i="10"/>
  <c r="BJ315" i="10"/>
  <c r="BC315" i="10"/>
  <c r="BJ314" i="10"/>
  <c r="AE314" i="10"/>
  <c r="AD314" i="10"/>
  <c r="AB314" i="10"/>
  <c r="AA314" i="10"/>
  <c r="Z314" i="10"/>
  <c r="Y314" i="10"/>
  <c r="X314" i="10"/>
  <c r="W314" i="10"/>
  <c r="V314" i="10"/>
  <c r="U314" i="10"/>
  <c r="T314" i="10"/>
  <c r="S314" i="10"/>
  <c r="R314" i="10"/>
  <c r="Q314" i="10"/>
  <c r="P314" i="10"/>
  <c r="O314" i="10"/>
  <c r="M314" i="10"/>
  <c r="BC314" i="10" s="1"/>
  <c r="L314" i="10"/>
  <c r="K314" i="10"/>
  <c r="J314" i="10"/>
  <c r="I314" i="10"/>
  <c r="H314" i="10"/>
  <c r="G314" i="10"/>
  <c r="F314" i="10"/>
  <c r="E314" i="10"/>
  <c r="BJ313" i="10"/>
  <c r="BC313" i="10"/>
  <c r="BJ312" i="10"/>
  <c r="AE312" i="10"/>
  <c r="AD312" i="10"/>
  <c r="AB312" i="10"/>
  <c r="AA312" i="10"/>
  <c r="Z312" i="10"/>
  <c r="Y312" i="10"/>
  <c r="X312" i="10"/>
  <c r="W312" i="10"/>
  <c r="V312" i="10"/>
  <c r="U312" i="10"/>
  <c r="T312" i="10"/>
  <c r="S312" i="10"/>
  <c r="R312" i="10"/>
  <c r="Q312" i="10"/>
  <c r="P312" i="10"/>
  <c r="O312" i="10"/>
  <c r="M312" i="10"/>
  <c r="BC312" i="10" s="1"/>
  <c r="L312" i="10"/>
  <c r="K312" i="10"/>
  <c r="J312" i="10"/>
  <c r="I312" i="10"/>
  <c r="H312" i="10"/>
  <c r="G312" i="10"/>
  <c r="F312" i="10"/>
  <c r="E312" i="10"/>
  <c r="BJ578" i="10"/>
  <c r="BC578" i="10"/>
  <c r="BJ577" i="10"/>
  <c r="BC577" i="10"/>
  <c r="BJ305" i="10"/>
  <c r="BC305" i="10"/>
  <c r="BJ750" i="10"/>
  <c r="BC750" i="10"/>
  <c r="BJ749" i="10"/>
  <c r="AE749" i="10"/>
  <c r="AD749" i="10"/>
  <c r="AB749" i="10"/>
  <c r="AA749" i="10"/>
  <c r="Z749" i="10"/>
  <c r="Y749" i="10"/>
  <c r="X749" i="10"/>
  <c r="W749" i="10"/>
  <c r="V749" i="10"/>
  <c r="U749" i="10"/>
  <c r="T749" i="10"/>
  <c r="S749" i="10"/>
  <c r="R749" i="10"/>
  <c r="Q749" i="10"/>
  <c r="P749" i="10"/>
  <c r="O749" i="10"/>
  <c r="M749" i="10"/>
  <c r="BC749" i="10" s="1"/>
  <c r="L749" i="10"/>
  <c r="K749" i="10"/>
  <c r="J749" i="10"/>
  <c r="I749" i="10"/>
  <c r="H749" i="10"/>
  <c r="G749" i="10"/>
  <c r="F749" i="10"/>
  <c r="E749" i="10"/>
  <c r="BJ748" i="10"/>
  <c r="BC748" i="10"/>
  <c r="BJ747" i="10"/>
  <c r="AE747" i="10"/>
  <c r="AD747" i="10"/>
  <c r="AB747" i="10"/>
  <c r="AA747" i="10"/>
  <c r="Z747" i="10"/>
  <c r="Y747" i="10"/>
  <c r="X747" i="10"/>
  <c r="W747" i="10"/>
  <c r="V747" i="10"/>
  <c r="U747" i="10"/>
  <c r="T747" i="10"/>
  <c r="S747" i="10"/>
  <c r="R747" i="10"/>
  <c r="Q747" i="10"/>
  <c r="P747" i="10"/>
  <c r="O747" i="10"/>
  <c r="M747" i="10"/>
  <c r="BC747" i="10" s="1"/>
  <c r="L747" i="10"/>
  <c r="K747" i="10"/>
  <c r="J747" i="10"/>
  <c r="I747" i="10"/>
  <c r="H747" i="10"/>
  <c r="G747" i="10"/>
  <c r="F747" i="10"/>
  <c r="E747" i="10"/>
  <c r="BJ550" i="10"/>
  <c r="BC550" i="10"/>
  <c r="BJ549" i="10"/>
  <c r="AE549" i="10"/>
  <c r="AD549" i="10"/>
  <c r="AB549" i="10"/>
  <c r="AA549" i="10"/>
  <c r="Z549" i="10"/>
  <c r="Y549" i="10"/>
  <c r="X549" i="10"/>
  <c r="W549" i="10"/>
  <c r="V549" i="10"/>
  <c r="U549" i="10"/>
  <c r="T549" i="10"/>
  <c r="S549" i="10"/>
  <c r="R549" i="10"/>
  <c r="Q549" i="10"/>
  <c r="P549" i="10"/>
  <c r="O549" i="10"/>
  <c r="M549" i="10"/>
  <c r="BC549" i="10" s="1"/>
  <c r="L549" i="10"/>
  <c r="K549" i="10"/>
  <c r="J549" i="10"/>
  <c r="I549" i="10"/>
  <c r="H549" i="10"/>
  <c r="G549" i="10"/>
  <c r="F549" i="10"/>
  <c r="E549" i="10"/>
  <c r="BJ548" i="10"/>
  <c r="BC548" i="10"/>
  <c r="BJ547" i="10"/>
  <c r="AE547" i="10"/>
  <c r="AD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M547" i="10"/>
  <c r="BC547" i="10" s="1"/>
  <c r="L547" i="10"/>
  <c r="K547" i="10"/>
  <c r="J547" i="10"/>
  <c r="I547" i="10"/>
  <c r="H547" i="10"/>
  <c r="G547" i="10"/>
  <c r="F547" i="10"/>
  <c r="E547" i="10"/>
  <c r="BJ271" i="10"/>
  <c r="BC271" i="10"/>
  <c r="BJ270" i="10"/>
  <c r="AE270" i="10"/>
  <c r="AD270" i="10"/>
  <c r="AB270" i="10"/>
  <c r="AA270" i="10"/>
  <c r="Z270" i="10"/>
  <c r="Y270" i="10"/>
  <c r="X270" i="10"/>
  <c r="W270" i="10"/>
  <c r="V270" i="10"/>
  <c r="U270" i="10"/>
  <c r="T270" i="10"/>
  <c r="S270" i="10"/>
  <c r="R270" i="10"/>
  <c r="Q270" i="10"/>
  <c r="P270" i="10"/>
  <c r="O270" i="10"/>
  <c r="M270" i="10"/>
  <c r="BC270" i="10" s="1"/>
  <c r="L270" i="10"/>
  <c r="K270" i="10"/>
  <c r="J270" i="10"/>
  <c r="I270" i="10"/>
  <c r="H270" i="10"/>
  <c r="G270" i="10"/>
  <c r="F270" i="10"/>
  <c r="E270" i="10"/>
  <c r="BJ269" i="10"/>
  <c r="BC269" i="10"/>
  <c r="BJ268" i="10"/>
  <c r="AE268" i="10"/>
  <c r="AD268" i="10"/>
  <c r="AB268" i="10"/>
  <c r="AA268" i="10"/>
  <c r="Z268" i="10"/>
  <c r="Y268" i="10"/>
  <c r="X268" i="10"/>
  <c r="W268" i="10"/>
  <c r="V268" i="10"/>
  <c r="U268" i="10"/>
  <c r="T268" i="10"/>
  <c r="S268" i="10"/>
  <c r="R268" i="10"/>
  <c r="Q268" i="10"/>
  <c r="P268" i="10"/>
  <c r="O268" i="10"/>
  <c r="M268" i="10"/>
  <c r="BC268" i="10" s="1"/>
  <c r="L268" i="10"/>
  <c r="K268" i="10"/>
  <c r="J268" i="10"/>
  <c r="I268" i="10"/>
  <c r="H268" i="10"/>
  <c r="G268" i="10"/>
  <c r="F268" i="10"/>
  <c r="E268" i="10"/>
  <c r="BJ192" i="10"/>
  <c r="BC192" i="10"/>
  <c r="BJ819" i="10"/>
  <c r="BC819" i="10"/>
  <c r="BJ818" i="10"/>
  <c r="BC818" i="10"/>
  <c r="BJ817" i="10"/>
  <c r="BC817" i="10"/>
  <c r="BJ816" i="10"/>
  <c r="BC816" i="10"/>
  <c r="BJ815" i="10"/>
  <c r="BC815" i="10"/>
  <c r="BJ814" i="10"/>
  <c r="BC814" i="10"/>
  <c r="BJ644" i="10"/>
  <c r="BC644" i="10"/>
  <c r="BJ643" i="10"/>
  <c r="BC643" i="10"/>
  <c r="BJ642" i="10"/>
  <c r="BC642" i="10"/>
  <c r="BJ641" i="10"/>
  <c r="BC641" i="10"/>
  <c r="BJ640" i="10"/>
  <c r="BC640" i="10"/>
  <c r="BJ639" i="10"/>
  <c r="BC639" i="10"/>
  <c r="BJ406" i="10"/>
  <c r="BC406" i="10"/>
  <c r="BJ405" i="10"/>
  <c r="BC405" i="10"/>
  <c r="BJ404" i="10"/>
  <c r="BC404" i="10"/>
  <c r="BJ746" i="10"/>
  <c r="BC746" i="10"/>
  <c r="D745" i="10"/>
  <c r="BJ745" i="10"/>
  <c r="AE745" i="10"/>
  <c r="AD745" i="10"/>
  <c r="AC745" i="10"/>
  <c r="AB745" i="10"/>
  <c r="AA745" i="10"/>
  <c r="Z745" i="10"/>
  <c r="Y745" i="10"/>
  <c r="X745" i="10"/>
  <c r="W745" i="10"/>
  <c r="V745" i="10"/>
  <c r="U745" i="10"/>
  <c r="T745" i="10"/>
  <c r="S745" i="10"/>
  <c r="R745" i="10"/>
  <c r="Q745" i="10"/>
  <c r="P745" i="10"/>
  <c r="O745" i="10"/>
  <c r="N745" i="10"/>
  <c r="M745" i="10"/>
  <c r="BC745" i="10" s="1"/>
  <c r="L745" i="10"/>
  <c r="K745" i="10"/>
  <c r="J745" i="10"/>
  <c r="I745" i="10"/>
  <c r="H745" i="10"/>
  <c r="G745" i="10"/>
  <c r="F745" i="10"/>
  <c r="E745" i="10"/>
  <c r="BJ744" i="10"/>
  <c r="BC744" i="10"/>
  <c r="BJ743" i="10"/>
  <c r="BC743" i="10"/>
  <c r="BJ742" i="10"/>
  <c r="BC742" i="10"/>
  <c r="BJ741" i="10"/>
  <c r="AE741" i="10"/>
  <c r="AD741" i="10"/>
  <c r="AC741" i="10"/>
  <c r="AB741" i="10"/>
  <c r="AA741" i="10"/>
  <c r="Z741" i="10"/>
  <c r="Y741" i="10"/>
  <c r="X741" i="10"/>
  <c r="W741" i="10"/>
  <c r="V741" i="10"/>
  <c r="U741" i="10"/>
  <c r="T741" i="10"/>
  <c r="S741" i="10"/>
  <c r="R741" i="10"/>
  <c r="Q741" i="10"/>
  <c r="P741" i="10"/>
  <c r="O741" i="10"/>
  <c r="N741" i="10"/>
  <c r="M741" i="10"/>
  <c r="BC741" i="10" s="1"/>
  <c r="L741" i="10"/>
  <c r="K741" i="10"/>
  <c r="J741" i="10"/>
  <c r="I741" i="10"/>
  <c r="H741" i="10"/>
  <c r="G741" i="10"/>
  <c r="F741" i="10"/>
  <c r="E741" i="10"/>
  <c r="BJ544" i="10"/>
  <c r="BC544" i="10"/>
  <c r="BJ543" i="10"/>
  <c r="BC543" i="10"/>
  <c r="BJ542" i="10"/>
  <c r="BC542" i="10"/>
  <c r="BJ541" i="10"/>
  <c r="BC541" i="10"/>
  <c r="BJ267" i="10"/>
  <c r="BC267" i="10"/>
  <c r="BJ266" i="10"/>
  <c r="BC266" i="10"/>
  <c r="BJ262" i="10"/>
  <c r="BC262" i="10"/>
  <c r="BJ545" i="10"/>
  <c r="BC545" i="10"/>
  <c r="CH545" i="10"/>
  <c r="BJ261" i="10"/>
  <c r="BC261" i="10"/>
  <c r="BJ799" i="10"/>
  <c r="BC799" i="10"/>
  <c r="BJ798" i="10"/>
  <c r="AE798" i="10"/>
  <c r="AD798" i="10"/>
  <c r="AB798" i="10"/>
  <c r="AA798" i="10"/>
  <c r="Z798" i="10"/>
  <c r="Y798" i="10"/>
  <c r="X798" i="10"/>
  <c r="W798" i="10"/>
  <c r="V798" i="10"/>
  <c r="U798" i="10"/>
  <c r="T798" i="10"/>
  <c r="S798" i="10"/>
  <c r="R798" i="10"/>
  <c r="Q798" i="10"/>
  <c r="P798" i="10"/>
  <c r="O798" i="10"/>
  <c r="M798" i="10"/>
  <c r="BC798" i="10" s="1"/>
  <c r="L798" i="10"/>
  <c r="K798" i="10"/>
  <c r="J798" i="10"/>
  <c r="I798" i="10"/>
  <c r="H798" i="10"/>
  <c r="G798" i="10"/>
  <c r="F798" i="10"/>
  <c r="E798" i="10"/>
  <c r="BJ797" i="10"/>
  <c r="BC797" i="10"/>
  <c r="BJ796" i="10"/>
  <c r="BC796" i="10"/>
  <c r="BJ795" i="10"/>
  <c r="BC795" i="10"/>
  <c r="BJ794" i="10"/>
  <c r="BC794" i="10"/>
  <c r="BJ793" i="10"/>
  <c r="AE793" i="10"/>
  <c r="AD793" i="10"/>
  <c r="AB793" i="10"/>
  <c r="AA793" i="10"/>
  <c r="Z793" i="10"/>
  <c r="Y793" i="10"/>
  <c r="X793" i="10"/>
  <c r="W793" i="10"/>
  <c r="V793" i="10"/>
  <c r="U793" i="10"/>
  <c r="T793" i="10"/>
  <c r="S793" i="10"/>
  <c r="R793" i="10"/>
  <c r="Q793" i="10"/>
  <c r="P793" i="10"/>
  <c r="O793" i="10"/>
  <c r="M793" i="10"/>
  <c r="BC793" i="10" s="1"/>
  <c r="L793" i="10"/>
  <c r="K793" i="10"/>
  <c r="J793" i="10"/>
  <c r="I793" i="10"/>
  <c r="H793" i="10"/>
  <c r="G793" i="10"/>
  <c r="F793" i="10"/>
  <c r="E793" i="10"/>
  <c r="BJ792" i="10"/>
  <c r="BC792" i="10"/>
  <c r="AU792" i="10"/>
  <c r="BJ791" i="10"/>
  <c r="AE791" i="10"/>
  <c r="AD791" i="10"/>
  <c r="AB791" i="10"/>
  <c r="AA791" i="10"/>
  <c r="Z791" i="10"/>
  <c r="Y791" i="10"/>
  <c r="X791" i="10"/>
  <c r="W791" i="10"/>
  <c r="V791" i="10"/>
  <c r="U791" i="10"/>
  <c r="T791" i="10"/>
  <c r="S791" i="10"/>
  <c r="R791" i="10"/>
  <c r="Q791" i="10"/>
  <c r="P791" i="10"/>
  <c r="O791" i="10"/>
  <c r="M791" i="10"/>
  <c r="BC791" i="10" s="1"/>
  <c r="L791" i="10"/>
  <c r="K791" i="10"/>
  <c r="J791" i="10"/>
  <c r="I791" i="10"/>
  <c r="H791" i="10"/>
  <c r="G791" i="10"/>
  <c r="F791" i="10"/>
  <c r="E791" i="10"/>
  <c r="BJ790" i="10"/>
  <c r="BC790" i="10"/>
  <c r="BJ789" i="10"/>
  <c r="AE789" i="10"/>
  <c r="AD789" i="10"/>
  <c r="AB789" i="10"/>
  <c r="AA789" i="10"/>
  <c r="Z789" i="10"/>
  <c r="Y789" i="10"/>
  <c r="X789" i="10"/>
  <c r="W789" i="10"/>
  <c r="V789" i="10"/>
  <c r="U789" i="10"/>
  <c r="T789" i="10"/>
  <c r="S789" i="10"/>
  <c r="R789" i="10"/>
  <c r="Q789" i="10"/>
  <c r="P789" i="10"/>
  <c r="O789" i="10"/>
  <c r="M789" i="10"/>
  <c r="BC789" i="10" s="1"/>
  <c r="L789" i="10"/>
  <c r="K789" i="10"/>
  <c r="J789" i="10"/>
  <c r="I789" i="10"/>
  <c r="H789" i="10"/>
  <c r="G789" i="10"/>
  <c r="F789" i="10"/>
  <c r="E789" i="10"/>
  <c r="BJ622" i="10"/>
  <c r="BC622" i="10"/>
  <c r="BJ621" i="10"/>
  <c r="BC621" i="10"/>
  <c r="BJ619" i="10"/>
  <c r="BC619" i="10"/>
  <c r="BJ618" i="10"/>
  <c r="BC618" i="10"/>
  <c r="BJ617" i="10"/>
  <c r="BC617" i="10"/>
  <c r="BJ616" i="10"/>
  <c r="BC616" i="10"/>
  <c r="BJ615" i="10"/>
  <c r="AE615" i="10"/>
  <c r="AD615" i="10"/>
  <c r="AB615" i="10"/>
  <c r="AA615" i="10"/>
  <c r="Z615" i="10"/>
  <c r="Y615" i="10"/>
  <c r="X615" i="10"/>
  <c r="W615" i="10"/>
  <c r="V615" i="10"/>
  <c r="U615" i="10"/>
  <c r="T615" i="10"/>
  <c r="S615" i="10"/>
  <c r="R615" i="10"/>
  <c r="Q615" i="10"/>
  <c r="P615" i="10"/>
  <c r="O615" i="10"/>
  <c r="M615" i="10"/>
  <c r="BC615" i="10" s="1"/>
  <c r="L615" i="10"/>
  <c r="K615" i="10"/>
  <c r="J615" i="10"/>
  <c r="I615" i="10"/>
  <c r="H615" i="10"/>
  <c r="G615" i="10"/>
  <c r="F615" i="10"/>
  <c r="E615" i="10"/>
  <c r="BJ614" i="10"/>
  <c r="BC614" i="10"/>
  <c r="BJ613" i="10"/>
  <c r="AE613" i="10"/>
  <c r="AD613" i="10"/>
  <c r="AB613" i="10"/>
  <c r="AA613" i="10"/>
  <c r="Z613" i="10"/>
  <c r="Y613" i="10"/>
  <c r="X613" i="10"/>
  <c r="W613" i="10"/>
  <c r="V613" i="10"/>
  <c r="U613" i="10"/>
  <c r="T613" i="10"/>
  <c r="S613" i="10"/>
  <c r="R613" i="10"/>
  <c r="Q613" i="10"/>
  <c r="P613" i="10"/>
  <c r="O613" i="10"/>
  <c r="M613" i="10"/>
  <c r="BC613" i="10" s="1"/>
  <c r="L613" i="10"/>
  <c r="K613" i="10"/>
  <c r="J613" i="10"/>
  <c r="I613" i="10"/>
  <c r="H613" i="10"/>
  <c r="G613" i="10"/>
  <c r="F613" i="10"/>
  <c r="E613" i="10"/>
  <c r="BJ612" i="10"/>
  <c r="BC612" i="10"/>
  <c r="AC611" i="10"/>
  <c r="BJ611" i="10"/>
  <c r="AE611" i="10"/>
  <c r="AD611" i="10"/>
  <c r="AB611" i="10"/>
  <c r="AA611" i="10"/>
  <c r="Z611" i="10"/>
  <c r="Y611" i="10"/>
  <c r="X611" i="10"/>
  <c r="W611" i="10"/>
  <c r="V611" i="10"/>
  <c r="U611" i="10"/>
  <c r="T611" i="10"/>
  <c r="S611" i="10"/>
  <c r="R611" i="10"/>
  <c r="Q611" i="10"/>
  <c r="P611" i="10"/>
  <c r="O611" i="10"/>
  <c r="M611" i="10"/>
  <c r="BC611" i="10" s="1"/>
  <c r="L611" i="10"/>
  <c r="K611" i="10"/>
  <c r="J611" i="10"/>
  <c r="I611" i="10"/>
  <c r="H611" i="10"/>
  <c r="G611" i="10"/>
  <c r="F611" i="10"/>
  <c r="E611" i="10"/>
  <c r="BJ603" i="10"/>
  <c r="BC603" i="10"/>
  <c r="BJ602" i="10"/>
  <c r="BC602" i="10"/>
  <c r="BJ601" i="10"/>
  <c r="BC601" i="10"/>
  <c r="BJ373" i="10"/>
  <c r="BC373" i="10"/>
  <c r="BJ623" i="10"/>
  <c r="BC623" i="10"/>
  <c r="BJ372" i="10"/>
  <c r="BC372" i="10"/>
  <c r="BJ364" i="10"/>
  <c r="BC364" i="10"/>
  <c r="BJ363" i="10"/>
  <c r="BC363" i="10"/>
  <c r="BJ362" i="10"/>
  <c r="BC362" i="10"/>
  <c r="BJ359" i="10"/>
  <c r="BC359" i="10"/>
  <c r="BJ358" i="10"/>
  <c r="BC358" i="10"/>
  <c r="BJ357" i="10"/>
  <c r="BC357" i="10"/>
  <c r="AU357" i="10"/>
  <c r="BJ356" i="10"/>
  <c r="AE356" i="10"/>
  <c r="AD356" i="10"/>
  <c r="AB356" i="10"/>
  <c r="AA356" i="10"/>
  <c r="Z356" i="10"/>
  <c r="Y356" i="10"/>
  <c r="X356" i="10"/>
  <c r="W356" i="10"/>
  <c r="V356" i="10"/>
  <c r="U356" i="10"/>
  <c r="T356" i="10"/>
  <c r="S356" i="10"/>
  <c r="R356" i="10"/>
  <c r="Q356" i="10"/>
  <c r="P356" i="10"/>
  <c r="O356" i="10"/>
  <c r="M356" i="10"/>
  <c r="BC356" i="10" s="1"/>
  <c r="L356" i="10"/>
  <c r="K356" i="10"/>
  <c r="J356" i="10"/>
  <c r="I356" i="10"/>
  <c r="H356" i="10"/>
  <c r="G356" i="10"/>
  <c r="F356" i="10"/>
  <c r="E356" i="10"/>
  <c r="BJ355" i="10"/>
  <c r="BC355" i="10"/>
  <c r="BJ354" i="10"/>
  <c r="AE354" i="10"/>
  <c r="AD354" i="10"/>
  <c r="AB354" i="10"/>
  <c r="AA354" i="10"/>
  <c r="Z354" i="10"/>
  <c r="Y354" i="10"/>
  <c r="X354" i="10"/>
  <c r="W354" i="10"/>
  <c r="V354" i="10"/>
  <c r="U354" i="10"/>
  <c r="T354" i="10"/>
  <c r="S354" i="10"/>
  <c r="R354" i="10"/>
  <c r="Q354" i="10"/>
  <c r="P354" i="10"/>
  <c r="O354" i="10"/>
  <c r="M354" i="10"/>
  <c r="BC354" i="10" s="1"/>
  <c r="L354" i="10"/>
  <c r="K354" i="10"/>
  <c r="J354" i="10"/>
  <c r="I354" i="10"/>
  <c r="H354" i="10"/>
  <c r="G354" i="10"/>
  <c r="F354" i="10"/>
  <c r="E354" i="10"/>
  <c r="BJ786" i="10"/>
  <c r="BC786" i="10"/>
  <c r="BJ785" i="10"/>
  <c r="AE785" i="10"/>
  <c r="AD785" i="10"/>
  <c r="AB785" i="10"/>
  <c r="AA785" i="10"/>
  <c r="Z785" i="10"/>
  <c r="Y785" i="10"/>
  <c r="X785" i="10"/>
  <c r="W785" i="10"/>
  <c r="V785" i="10"/>
  <c r="U785" i="10"/>
  <c r="T785" i="10"/>
  <c r="S785" i="10"/>
  <c r="R785" i="10"/>
  <c r="Q785" i="10"/>
  <c r="P785" i="10"/>
  <c r="O785" i="10"/>
  <c r="M785" i="10"/>
  <c r="BC785" i="10" s="1"/>
  <c r="L785" i="10"/>
  <c r="K785" i="10"/>
  <c r="J785" i="10"/>
  <c r="I785" i="10"/>
  <c r="H785" i="10"/>
  <c r="G785" i="10"/>
  <c r="F785" i="10"/>
  <c r="E785" i="10"/>
  <c r="BJ784" i="10"/>
  <c r="BC784" i="10"/>
  <c r="BJ783" i="10"/>
  <c r="AE783" i="10"/>
  <c r="AD783" i="10"/>
  <c r="AB783" i="10"/>
  <c r="AA783" i="10"/>
  <c r="Z783" i="10"/>
  <c r="Y783" i="10"/>
  <c r="X783" i="10"/>
  <c r="W783" i="10"/>
  <c r="V783" i="10"/>
  <c r="U783" i="10"/>
  <c r="T783" i="10"/>
  <c r="S783" i="10"/>
  <c r="R783" i="10"/>
  <c r="Q783" i="10"/>
  <c r="P783" i="10"/>
  <c r="O783" i="10"/>
  <c r="M783" i="10"/>
  <c r="BC783" i="10" s="1"/>
  <c r="L783" i="10"/>
  <c r="K783" i="10"/>
  <c r="J783" i="10"/>
  <c r="I783" i="10"/>
  <c r="H783" i="10"/>
  <c r="G783" i="10"/>
  <c r="F783" i="10"/>
  <c r="E783" i="10"/>
  <c r="BJ782" i="10"/>
  <c r="BC782" i="10"/>
  <c r="BJ781" i="10"/>
  <c r="BC781" i="10"/>
  <c r="BJ780" i="10"/>
  <c r="BC780" i="10"/>
  <c r="BJ779" i="10"/>
  <c r="BC779" i="10"/>
  <c r="BJ778" i="10"/>
  <c r="BC778" i="10"/>
  <c r="BJ777" i="10"/>
  <c r="AE777" i="10"/>
  <c r="AD777" i="10"/>
  <c r="AB777" i="10"/>
  <c r="AA777" i="10"/>
  <c r="Z777" i="10"/>
  <c r="Y777" i="10"/>
  <c r="X777" i="10"/>
  <c r="W777" i="10"/>
  <c r="V777" i="10"/>
  <c r="U777" i="10"/>
  <c r="S777" i="10"/>
  <c r="R777" i="10"/>
  <c r="Q777" i="10"/>
  <c r="P777" i="10"/>
  <c r="O777" i="10"/>
  <c r="M777" i="10"/>
  <c r="BC777" i="10" s="1"/>
  <c r="L777" i="10"/>
  <c r="K777" i="10"/>
  <c r="J777" i="10"/>
  <c r="I777" i="10"/>
  <c r="H777" i="10"/>
  <c r="F777" i="10"/>
  <c r="E777" i="10"/>
  <c r="BJ776" i="10"/>
  <c r="BC776" i="10"/>
  <c r="BJ775" i="10"/>
  <c r="BC775" i="10"/>
  <c r="BJ774" i="10"/>
  <c r="AE774" i="10"/>
  <c r="AD774" i="10"/>
  <c r="AB774" i="10"/>
  <c r="AA774" i="10"/>
  <c r="Z774" i="10"/>
  <c r="Y774" i="10"/>
  <c r="X774" i="10"/>
  <c r="W774" i="10"/>
  <c r="V774" i="10"/>
  <c r="U774" i="10"/>
  <c r="T774" i="10"/>
  <c r="S774" i="10"/>
  <c r="R774" i="10"/>
  <c r="Q774" i="10"/>
  <c r="P774" i="10"/>
  <c r="O774" i="10"/>
  <c r="M774" i="10"/>
  <c r="BC774" i="10" s="1"/>
  <c r="L774" i="10"/>
  <c r="K774" i="10"/>
  <c r="J774" i="10"/>
  <c r="I774" i="10"/>
  <c r="H774" i="10"/>
  <c r="G774" i="10"/>
  <c r="F774" i="10"/>
  <c r="E774" i="10"/>
  <c r="BJ773" i="10"/>
  <c r="BC773" i="10"/>
  <c r="BJ772" i="10"/>
  <c r="BC772" i="10"/>
  <c r="BJ771" i="10"/>
  <c r="AE771" i="10"/>
  <c r="AD771" i="10"/>
  <c r="AB771" i="10"/>
  <c r="AA771" i="10"/>
  <c r="Z771" i="10"/>
  <c r="Y771" i="10"/>
  <c r="X771" i="10"/>
  <c r="W771" i="10"/>
  <c r="V771" i="10"/>
  <c r="U771" i="10"/>
  <c r="T771" i="10"/>
  <c r="S771" i="10"/>
  <c r="R771" i="10"/>
  <c r="Q771" i="10"/>
  <c r="P771" i="10"/>
  <c r="O771" i="10"/>
  <c r="M771" i="10"/>
  <c r="BC771" i="10" s="1"/>
  <c r="L771" i="10"/>
  <c r="K771" i="10"/>
  <c r="J771" i="10"/>
  <c r="I771" i="10"/>
  <c r="H771" i="10"/>
  <c r="G771" i="10"/>
  <c r="F771" i="10"/>
  <c r="E771" i="10"/>
  <c r="BJ770" i="10"/>
  <c r="BC770" i="10"/>
  <c r="BJ769" i="10"/>
  <c r="BC769" i="10"/>
  <c r="BJ768" i="10"/>
  <c r="AE768" i="10"/>
  <c r="AD768" i="10"/>
  <c r="AB768" i="10"/>
  <c r="AA768" i="10"/>
  <c r="Z768" i="10"/>
  <c r="Y768" i="10"/>
  <c r="X768" i="10"/>
  <c r="W768" i="10"/>
  <c r="V768" i="10"/>
  <c r="U768" i="10"/>
  <c r="T768" i="10"/>
  <c r="S768" i="10"/>
  <c r="R768" i="10"/>
  <c r="Q768" i="10"/>
  <c r="P768" i="10"/>
  <c r="O768" i="10"/>
  <c r="M768" i="10"/>
  <c r="BC768" i="10" s="1"/>
  <c r="L768" i="10"/>
  <c r="K768" i="10"/>
  <c r="J768" i="10"/>
  <c r="I768" i="10"/>
  <c r="H768" i="10"/>
  <c r="G768" i="10"/>
  <c r="F768" i="10"/>
  <c r="E768" i="10"/>
  <c r="BJ598" i="10"/>
  <c r="BC598" i="10"/>
  <c r="BJ597" i="10"/>
  <c r="BC597" i="10"/>
  <c r="BJ596" i="10"/>
  <c r="AE596" i="10"/>
  <c r="AD596" i="10"/>
  <c r="AB596" i="10"/>
  <c r="AA596" i="10"/>
  <c r="Z596" i="10"/>
  <c r="Y596" i="10"/>
  <c r="X596" i="10"/>
  <c r="W596" i="10"/>
  <c r="V596" i="10"/>
  <c r="U596" i="10"/>
  <c r="T596" i="10"/>
  <c r="S596" i="10"/>
  <c r="R596" i="10"/>
  <c r="Q596" i="10"/>
  <c r="P596" i="10"/>
  <c r="O596" i="10"/>
  <c r="M596" i="10"/>
  <c r="BC596" i="10" s="1"/>
  <c r="L596" i="10"/>
  <c r="K596" i="10"/>
  <c r="J596" i="10"/>
  <c r="I596" i="10"/>
  <c r="H596" i="10"/>
  <c r="G596" i="10"/>
  <c r="F596" i="10"/>
  <c r="E596" i="10"/>
  <c r="BJ595" i="10"/>
  <c r="BC595" i="10"/>
  <c r="BJ594" i="10"/>
  <c r="AE594" i="10"/>
  <c r="AD594" i="10"/>
  <c r="AB594" i="10"/>
  <c r="AA594" i="10"/>
  <c r="Z594" i="10"/>
  <c r="Y594" i="10"/>
  <c r="X594" i="10"/>
  <c r="W594" i="10"/>
  <c r="V594" i="10"/>
  <c r="U594" i="10"/>
  <c r="T594" i="10"/>
  <c r="S594" i="10"/>
  <c r="R594" i="10"/>
  <c r="Q594" i="10"/>
  <c r="P594" i="10"/>
  <c r="O594" i="10"/>
  <c r="M594" i="10"/>
  <c r="BC594" i="10" s="1"/>
  <c r="L594" i="10"/>
  <c r="K594" i="10"/>
  <c r="J594" i="10"/>
  <c r="I594" i="10"/>
  <c r="H594" i="10"/>
  <c r="G594" i="10"/>
  <c r="F594" i="10"/>
  <c r="E594" i="10"/>
  <c r="BJ593" i="10"/>
  <c r="BC593" i="10"/>
  <c r="BJ592" i="10"/>
  <c r="BC592" i="10"/>
  <c r="BJ591" i="10"/>
  <c r="AE591" i="10"/>
  <c r="AD591" i="10"/>
  <c r="AB591" i="10"/>
  <c r="AA591" i="10"/>
  <c r="Z591" i="10"/>
  <c r="Y591" i="10"/>
  <c r="X591" i="10"/>
  <c r="W591" i="10"/>
  <c r="V591" i="10"/>
  <c r="U591" i="10"/>
  <c r="T591" i="10"/>
  <c r="S591" i="10"/>
  <c r="R591" i="10"/>
  <c r="Q591" i="10"/>
  <c r="P591" i="10"/>
  <c r="O591" i="10"/>
  <c r="M591" i="10"/>
  <c r="BC591" i="10" s="1"/>
  <c r="L591" i="10"/>
  <c r="K591" i="10"/>
  <c r="J591" i="10"/>
  <c r="I591" i="10"/>
  <c r="H591" i="10"/>
  <c r="G591" i="10"/>
  <c r="F591" i="10"/>
  <c r="E591" i="10"/>
  <c r="BJ589" i="10"/>
  <c r="BC589" i="10"/>
  <c r="BJ588" i="10"/>
  <c r="BC588" i="10"/>
  <c r="BJ587" i="10"/>
  <c r="BC587" i="10"/>
  <c r="BJ586" i="10"/>
  <c r="AE586" i="10"/>
  <c r="AD586" i="10"/>
  <c r="AB586" i="10"/>
  <c r="AA586" i="10"/>
  <c r="Z586" i="10"/>
  <c r="Y586" i="10"/>
  <c r="X586" i="10"/>
  <c r="W586" i="10"/>
  <c r="V586" i="10"/>
  <c r="U586" i="10"/>
  <c r="T586" i="10"/>
  <c r="S586" i="10"/>
  <c r="R586" i="10"/>
  <c r="Q586" i="10"/>
  <c r="P586" i="10"/>
  <c r="O586" i="10"/>
  <c r="M586" i="10"/>
  <c r="BC586" i="10" s="1"/>
  <c r="L586" i="10"/>
  <c r="K586" i="10"/>
  <c r="J586" i="10"/>
  <c r="I586" i="10"/>
  <c r="H586" i="10"/>
  <c r="G586" i="10"/>
  <c r="F586" i="10"/>
  <c r="E586" i="10"/>
  <c r="BJ344" i="10"/>
  <c r="BC344" i="10"/>
  <c r="N343" i="10"/>
  <c r="BJ343" i="10"/>
  <c r="BC343" i="10"/>
  <c r="BJ341" i="10"/>
  <c r="BC341" i="10"/>
  <c r="BJ340" i="10"/>
  <c r="BC340" i="10"/>
  <c r="BJ338" i="10"/>
  <c r="BC338" i="10"/>
  <c r="BJ337" i="10"/>
  <c r="BC337" i="10"/>
  <c r="BJ336" i="10"/>
  <c r="BC336" i="10"/>
  <c r="BJ335" i="10"/>
  <c r="BC335" i="10"/>
  <c r="BJ334" i="10"/>
  <c r="BC334" i="10"/>
  <c r="BJ332" i="10"/>
  <c r="BC332" i="10"/>
  <c r="N331" i="10"/>
  <c r="BJ331" i="10"/>
  <c r="BC331" i="10"/>
  <c r="BJ328" i="10"/>
  <c r="BC328" i="10"/>
  <c r="BJ327" i="10"/>
  <c r="BC327" i="10"/>
  <c r="BJ326" i="10"/>
  <c r="BC326" i="10"/>
  <c r="BJ324" i="10"/>
  <c r="BC324" i="10"/>
  <c r="BJ323" i="10"/>
  <c r="BC323" i="10"/>
  <c r="BJ706" i="10"/>
  <c r="BC706" i="10"/>
  <c r="BJ705" i="10"/>
  <c r="BC705" i="10"/>
  <c r="BJ704" i="10"/>
  <c r="BC704" i="10"/>
  <c r="BJ703" i="10"/>
  <c r="BC703" i="10"/>
  <c r="BJ702" i="10"/>
  <c r="BC702" i="10"/>
  <c r="BJ701" i="10"/>
  <c r="BC701" i="10"/>
  <c r="BJ700" i="10"/>
  <c r="BC700" i="10"/>
  <c r="BJ699" i="10"/>
  <c r="BC699" i="10"/>
  <c r="BJ698" i="10"/>
  <c r="BC698" i="10"/>
  <c r="BJ697" i="10"/>
  <c r="AE697" i="10"/>
  <c r="AD697" i="10"/>
  <c r="AB697" i="10"/>
  <c r="AA697" i="10"/>
  <c r="Z697" i="10"/>
  <c r="Y697" i="10"/>
  <c r="X697" i="10"/>
  <c r="W697" i="10"/>
  <c r="V697" i="10"/>
  <c r="U697" i="10"/>
  <c r="T697" i="10"/>
  <c r="S697" i="10"/>
  <c r="R697" i="10"/>
  <c r="Q697" i="10"/>
  <c r="P697" i="10"/>
  <c r="O697" i="10"/>
  <c r="M697" i="10"/>
  <c r="BC697" i="10" s="1"/>
  <c r="K697" i="10"/>
  <c r="J697" i="10"/>
  <c r="I697" i="10"/>
  <c r="H697" i="10"/>
  <c r="G697" i="10"/>
  <c r="F697" i="10"/>
  <c r="E697" i="10"/>
  <c r="BJ496" i="10"/>
  <c r="BC496" i="10"/>
  <c r="BJ495" i="10"/>
  <c r="BC495" i="10"/>
  <c r="BJ494" i="10"/>
  <c r="BC494" i="10"/>
  <c r="BJ493" i="10"/>
  <c r="BC493" i="10"/>
  <c r="BJ492" i="10"/>
  <c r="BC492" i="10"/>
  <c r="BJ491" i="10"/>
  <c r="BC491" i="10"/>
  <c r="BJ490" i="10"/>
  <c r="BC490" i="10"/>
  <c r="BJ489" i="10"/>
  <c r="BC489" i="10"/>
  <c r="BJ488" i="10"/>
  <c r="BC488" i="10"/>
  <c r="BJ487" i="10"/>
  <c r="BC487" i="10"/>
  <c r="BJ486" i="10"/>
  <c r="BC486" i="10"/>
  <c r="BJ184" i="10"/>
  <c r="BC184" i="10"/>
  <c r="BJ183" i="10"/>
  <c r="BC183" i="10"/>
  <c r="BJ182" i="10"/>
  <c r="BC182" i="10"/>
  <c r="BJ181" i="10"/>
  <c r="BC181" i="10"/>
  <c r="BJ180" i="10"/>
  <c r="BC180" i="10"/>
  <c r="BJ179" i="10"/>
  <c r="BC179" i="10"/>
  <c r="BJ178" i="10"/>
  <c r="BC178" i="10"/>
  <c r="BJ177" i="10"/>
  <c r="BC177" i="10"/>
  <c r="BJ176" i="10"/>
  <c r="BC176" i="10"/>
  <c r="BJ191" i="10"/>
  <c r="BC191" i="10"/>
  <c r="BJ175" i="10"/>
  <c r="BC175" i="10"/>
  <c r="BJ174" i="10"/>
  <c r="BC174" i="10"/>
  <c r="BJ173" i="10"/>
  <c r="BC173" i="10"/>
  <c r="BJ681" i="10"/>
  <c r="BC681" i="10"/>
  <c r="BJ680" i="10"/>
  <c r="BC680" i="10"/>
  <c r="BJ679" i="10"/>
  <c r="BC679" i="10"/>
  <c r="BJ678" i="10"/>
  <c r="BC678" i="10"/>
  <c r="BJ677" i="10"/>
  <c r="BC677" i="10"/>
  <c r="BJ676" i="10"/>
  <c r="BC676" i="10"/>
  <c r="BJ675" i="10"/>
  <c r="BC675" i="10"/>
  <c r="BJ674" i="10"/>
  <c r="BC674" i="10"/>
  <c r="BJ673" i="10"/>
  <c r="BC673" i="10"/>
  <c r="BJ672" i="10"/>
  <c r="BC672" i="10"/>
  <c r="BJ671" i="10"/>
  <c r="BC671" i="10"/>
  <c r="BJ670" i="10"/>
  <c r="BC670" i="10"/>
  <c r="BJ669" i="10"/>
  <c r="BC669" i="10"/>
  <c r="BJ667" i="10"/>
  <c r="BC667" i="10"/>
  <c r="BJ666" i="10"/>
  <c r="BC666" i="10"/>
  <c r="BJ665" i="10"/>
  <c r="BC665" i="10"/>
  <c r="BJ664" i="10"/>
  <c r="BC664" i="10"/>
  <c r="BJ663" i="10"/>
  <c r="BC663" i="10"/>
  <c r="BJ662" i="10"/>
  <c r="BC662" i="10"/>
  <c r="BJ661" i="10"/>
  <c r="BC661" i="10"/>
  <c r="BJ660" i="10"/>
  <c r="BC660" i="10"/>
  <c r="BJ659" i="10"/>
  <c r="BC659" i="10"/>
  <c r="BJ658" i="10"/>
  <c r="BC658" i="10"/>
  <c r="BJ657" i="10"/>
  <c r="BC657" i="10"/>
  <c r="BJ656" i="10"/>
  <c r="BC656" i="10"/>
  <c r="BJ655" i="10"/>
  <c r="BC655" i="10"/>
  <c r="BJ654" i="10"/>
  <c r="BC654" i="10"/>
  <c r="BJ653" i="10"/>
  <c r="BC653" i="10"/>
  <c r="BJ652" i="10"/>
  <c r="BC652" i="10"/>
  <c r="BJ651" i="10"/>
  <c r="BC651" i="10"/>
  <c r="BJ650" i="10"/>
  <c r="BC650" i="10"/>
  <c r="BJ649" i="10"/>
  <c r="BC649" i="10"/>
  <c r="BJ648" i="10"/>
  <c r="BC648" i="10"/>
  <c r="BJ647" i="10"/>
  <c r="BC647" i="10"/>
  <c r="BJ646" i="10"/>
  <c r="BJ449" i="10"/>
  <c r="BC449" i="10"/>
  <c r="BJ448" i="10"/>
  <c r="BC448" i="10"/>
  <c r="BJ447" i="10"/>
  <c r="BC447" i="10"/>
  <c r="BJ446" i="10"/>
  <c r="BC446" i="10"/>
  <c r="BJ445" i="10"/>
  <c r="BC445" i="10"/>
  <c r="BJ444" i="10"/>
  <c r="BC444" i="10"/>
  <c r="BJ443" i="10"/>
  <c r="BC443" i="10"/>
  <c r="BJ442" i="10"/>
  <c r="BC442" i="10"/>
  <c r="BJ53" i="10"/>
  <c r="BC53" i="10"/>
  <c r="BJ441" i="10"/>
  <c r="BC441" i="10"/>
  <c r="BJ440" i="10"/>
  <c r="BC440" i="10"/>
  <c r="BJ439" i="10"/>
  <c r="BC439" i="10"/>
  <c r="BJ438" i="10"/>
  <c r="BC438" i="10"/>
  <c r="BJ437" i="10"/>
  <c r="BC437" i="10"/>
  <c r="BJ436" i="10"/>
  <c r="BC436" i="10"/>
  <c r="BJ435" i="10"/>
  <c r="BC435" i="10"/>
  <c r="BJ434" i="10"/>
  <c r="BC434" i="10"/>
  <c r="BJ433" i="10"/>
  <c r="BC433" i="10"/>
  <c r="BJ432" i="10"/>
  <c r="BC432" i="10"/>
  <c r="BJ431" i="10"/>
  <c r="BC431" i="10"/>
  <c r="BJ430" i="10"/>
  <c r="BC430" i="10"/>
  <c r="BJ429" i="10"/>
  <c r="BC429" i="10"/>
  <c r="BJ428" i="10"/>
  <c r="BC428" i="10"/>
  <c r="BJ427" i="10"/>
  <c r="BC427" i="10"/>
  <c r="BJ426" i="10"/>
  <c r="BC426" i="10"/>
  <c r="BJ425" i="10"/>
  <c r="BC425" i="10"/>
  <c r="BJ682" i="10"/>
  <c r="BC682" i="10"/>
  <c r="BJ422" i="10"/>
  <c r="BC422" i="10"/>
  <c r="BJ421" i="10"/>
  <c r="BC421" i="10"/>
  <c r="BJ420" i="10"/>
  <c r="BC420" i="10"/>
  <c r="BJ419" i="10"/>
  <c r="BC419" i="10"/>
  <c r="BJ418" i="10"/>
  <c r="BC418" i="10"/>
  <c r="BJ417" i="10"/>
  <c r="BC417" i="10"/>
  <c r="BJ416" i="10"/>
  <c r="BC416" i="10"/>
  <c r="BJ415" i="10"/>
  <c r="BC415" i="10"/>
  <c r="BJ413" i="10"/>
  <c r="BC413" i="10"/>
  <c r="BJ412" i="10"/>
  <c r="BC412" i="10"/>
  <c r="BJ411" i="10"/>
  <c r="BC411" i="10"/>
  <c r="BJ410" i="10"/>
  <c r="BJ51" i="10"/>
  <c r="BC51" i="10"/>
  <c r="BJ50" i="10"/>
  <c r="BC50" i="10"/>
  <c r="BJ49" i="10"/>
  <c r="BC49" i="10"/>
  <c r="BJ48" i="10"/>
  <c r="BC48" i="10"/>
  <c r="BJ47" i="10"/>
  <c r="BC47" i="10"/>
  <c r="BJ46" i="10"/>
  <c r="BC46" i="10"/>
  <c r="BJ45" i="10"/>
  <c r="BC45" i="10"/>
  <c r="BJ44" i="10"/>
  <c r="BC44" i="10"/>
  <c r="BJ43" i="10"/>
  <c r="BC43" i="10"/>
  <c r="BJ42" i="10"/>
  <c r="BC42" i="10"/>
  <c r="BJ41" i="10"/>
  <c r="BC41" i="10"/>
  <c r="BJ40" i="10"/>
  <c r="BC40" i="10"/>
  <c r="BJ39" i="10"/>
  <c r="BC39" i="10"/>
  <c r="BJ38" i="10"/>
  <c r="BC38" i="10"/>
  <c r="BJ37" i="10"/>
  <c r="BC37" i="10"/>
  <c r="BJ36" i="10"/>
  <c r="BC36" i="10"/>
  <c r="BJ35" i="10"/>
  <c r="BC35" i="10"/>
  <c r="BJ34" i="10"/>
  <c r="BC34" i="10"/>
  <c r="BJ33" i="10"/>
  <c r="BC33" i="10"/>
  <c r="BJ32" i="10"/>
  <c r="BC32" i="10"/>
  <c r="BJ31" i="10"/>
  <c r="BC31" i="10"/>
  <c r="BJ30" i="10"/>
  <c r="BC30" i="10"/>
  <c r="BJ29" i="10"/>
  <c r="BC29" i="10"/>
  <c r="BJ28" i="10"/>
  <c r="BC28" i="10"/>
  <c r="BJ27" i="10"/>
  <c r="BC27" i="10"/>
  <c r="BJ26" i="10"/>
  <c r="BC26" i="10"/>
  <c r="BJ25" i="10"/>
  <c r="BC25" i="10"/>
  <c r="BJ24" i="10"/>
  <c r="BC24" i="10"/>
  <c r="BJ23" i="10"/>
  <c r="BC23" i="10"/>
  <c r="BJ450" i="10"/>
  <c r="BC450" i="10"/>
  <c r="BJ22" i="10"/>
  <c r="BC22" i="10"/>
  <c r="CH22" i="10"/>
  <c r="BJ21" i="10"/>
  <c r="BJ809" i="10"/>
  <c r="BC809" i="10"/>
  <c r="BJ808" i="10"/>
  <c r="AE808" i="10"/>
  <c r="AD808" i="10"/>
  <c r="AB808" i="10"/>
  <c r="AA808" i="10"/>
  <c r="Z808" i="10"/>
  <c r="Y808" i="10"/>
  <c r="X808" i="10"/>
  <c r="W808" i="10"/>
  <c r="V808" i="10"/>
  <c r="U808" i="10"/>
  <c r="T808" i="10"/>
  <c r="S808" i="10"/>
  <c r="R808" i="10"/>
  <c r="Q808" i="10"/>
  <c r="P808" i="10"/>
  <c r="O808" i="10"/>
  <c r="M808" i="10"/>
  <c r="BC808" i="10" s="1"/>
  <c r="L808" i="10"/>
  <c r="K808" i="10"/>
  <c r="J808" i="10"/>
  <c r="I808" i="10"/>
  <c r="H808" i="10"/>
  <c r="G808" i="10"/>
  <c r="F808" i="10"/>
  <c r="E808" i="10"/>
  <c r="BJ807" i="10"/>
  <c r="BC807" i="10"/>
  <c r="BJ806" i="10"/>
  <c r="AE806" i="10"/>
  <c r="AD806" i="10"/>
  <c r="AB806" i="10"/>
  <c r="AA806" i="10"/>
  <c r="Z806" i="10"/>
  <c r="Y806" i="10"/>
  <c r="X806" i="10"/>
  <c r="W806" i="10"/>
  <c r="V806" i="10"/>
  <c r="U806" i="10"/>
  <c r="T806" i="10"/>
  <c r="S806" i="10"/>
  <c r="R806" i="10"/>
  <c r="Q806" i="10"/>
  <c r="P806" i="10"/>
  <c r="O806" i="10"/>
  <c r="M806" i="10"/>
  <c r="BC806" i="10" s="1"/>
  <c r="L806" i="10"/>
  <c r="K806" i="10"/>
  <c r="J806" i="10"/>
  <c r="I806" i="10"/>
  <c r="H806" i="10"/>
  <c r="G806" i="10"/>
  <c r="F806" i="10"/>
  <c r="E806" i="10"/>
  <c r="BJ805" i="10"/>
  <c r="BC805" i="10"/>
  <c r="BJ804" i="10"/>
  <c r="AE804" i="10"/>
  <c r="AD804" i="10"/>
  <c r="AB804" i="10"/>
  <c r="AA804" i="10"/>
  <c r="Z804" i="10"/>
  <c r="Y804" i="10"/>
  <c r="X804" i="10"/>
  <c r="W804" i="10"/>
  <c r="V804" i="10"/>
  <c r="U804" i="10"/>
  <c r="T804" i="10"/>
  <c r="S804" i="10"/>
  <c r="R804" i="10"/>
  <c r="Q804" i="10"/>
  <c r="P804" i="10"/>
  <c r="O804" i="10"/>
  <c r="M804" i="10"/>
  <c r="BC804" i="10" s="1"/>
  <c r="L804" i="10"/>
  <c r="K804" i="10"/>
  <c r="J804" i="10"/>
  <c r="I804" i="10"/>
  <c r="H804" i="10"/>
  <c r="G804" i="10"/>
  <c r="F804" i="10"/>
  <c r="E804" i="10"/>
  <c r="BJ803" i="10"/>
  <c r="BC803" i="10"/>
  <c r="BJ802" i="10"/>
  <c r="AE802" i="10"/>
  <c r="AD802" i="10"/>
  <c r="AB802" i="10"/>
  <c r="AA802" i="10"/>
  <c r="Z802" i="10"/>
  <c r="Y802" i="10"/>
  <c r="X802" i="10"/>
  <c r="W802" i="10"/>
  <c r="V802" i="10"/>
  <c r="U802" i="10"/>
  <c r="T802" i="10"/>
  <c r="S802" i="10"/>
  <c r="R802" i="10"/>
  <c r="Q802" i="10"/>
  <c r="P802" i="10"/>
  <c r="O802" i="10"/>
  <c r="M802" i="10"/>
  <c r="BC802" i="10" s="1"/>
  <c r="L802" i="10"/>
  <c r="K802" i="10"/>
  <c r="J802" i="10"/>
  <c r="I802" i="10"/>
  <c r="H802" i="10"/>
  <c r="G802" i="10"/>
  <c r="F802" i="10"/>
  <c r="E802" i="10"/>
  <c r="BJ801" i="10"/>
  <c r="BC801" i="10"/>
  <c r="BJ800" i="10"/>
  <c r="AE800" i="10"/>
  <c r="AD800" i="10"/>
  <c r="AB800" i="10"/>
  <c r="AA800" i="10"/>
  <c r="Z800" i="10"/>
  <c r="Y800" i="10"/>
  <c r="X800" i="10"/>
  <c r="W800" i="10"/>
  <c r="V800" i="10"/>
  <c r="U800" i="10"/>
  <c r="T800" i="10"/>
  <c r="S800" i="10"/>
  <c r="R800" i="10"/>
  <c r="Q800" i="10"/>
  <c r="P800" i="10"/>
  <c r="O800" i="10"/>
  <c r="M800" i="10"/>
  <c r="BC800" i="10" s="1"/>
  <c r="L800" i="10"/>
  <c r="K800" i="10"/>
  <c r="J800" i="10"/>
  <c r="I800" i="10"/>
  <c r="H800" i="10"/>
  <c r="G800" i="10"/>
  <c r="F800" i="10"/>
  <c r="E800" i="10"/>
  <c r="BJ632" i="10"/>
  <c r="BC632" i="10"/>
  <c r="BJ631" i="10"/>
  <c r="AE631" i="10"/>
  <c r="AD631" i="10"/>
  <c r="AB631" i="10"/>
  <c r="AA631" i="10"/>
  <c r="Z631" i="10"/>
  <c r="Y631" i="10"/>
  <c r="X631" i="10"/>
  <c r="W631" i="10"/>
  <c r="V631" i="10"/>
  <c r="U631" i="10"/>
  <c r="T631" i="10"/>
  <c r="S631" i="10"/>
  <c r="R631" i="10"/>
  <c r="Q631" i="10"/>
  <c r="P631" i="10"/>
  <c r="O631" i="10"/>
  <c r="M631" i="10"/>
  <c r="BC631" i="10" s="1"/>
  <c r="L631" i="10"/>
  <c r="K631" i="10"/>
  <c r="J631" i="10"/>
  <c r="I631" i="10"/>
  <c r="H631" i="10"/>
  <c r="G631" i="10"/>
  <c r="F631" i="10"/>
  <c r="E631" i="10"/>
  <c r="BJ630" i="10"/>
  <c r="BC630" i="10"/>
  <c r="BJ629" i="10"/>
  <c r="AE629" i="10"/>
  <c r="AD629" i="10"/>
  <c r="AB629" i="10"/>
  <c r="AA629" i="10"/>
  <c r="Z629" i="10"/>
  <c r="Y629" i="10"/>
  <c r="X629" i="10"/>
  <c r="W629" i="10"/>
  <c r="V629" i="10"/>
  <c r="U629" i="10"/>
  <c r="T629" i="10"/>
  <c r="S629" i="10"/>
  <c r="R629" i="10"/>
  <c r="Q629" i="10"/>
  <c r="P629" i="10"/>
  <c r="O629" i="10"/>
  <c r="M629" i="10"/>
  <c r="BC629" i="10" s="1"/>
  <c r="L629" i="10"/>
  <c r="K629" i="10"/>
  <c r="J629" i="10"/>
  <c r="I629" i="10"/>
  <c r="H629" i="10"/>
  <c r="G629" i="10"/>
  <c r="F629" i="10"/>
  <c r="E629" i="10"/>
  <c r="BJ628" i="10"/>
  <c r="BC628" i="10"/>
  <c r="BJ627" i="10"/>
  <c r="AE627" i="10"/>
  <c r="AD627" i="10"/>
  <c r="AB627" i="10"/>
  <c r="AA627" i="10"/>
  <c r="Z627" i="10"/>
  <c r="Y627" i="10"/>
  <c r="X627" i="10"/>
  <c r="W627" i="10"/>
  <c r="V627" i="10"/>
  <c r="U627" i="10"/>
  <c r="T627" i="10"/>
  <c r="S627" i="10"/>
  <c r="R627" i="10"/>
  <c r="Q627" i="10"/>
  <c r="P627" i="10"/>
  <c r="O627" i="10"/>
  <c r="M627" i="10"/>
  <c r="BC627" i="10" s="1"/>
  <c r="L627" i="10"/>
  <c r="K627" i="10"/>
  <c r="J627" i="10"/>
  <c r="I627" i="10"/>
  <c r="H627" i="10"/>
  <c r="G627" i="10"/>
  <c r="F627" i="10"/>
  <c r="E627" i="10"/>
  <c r="BJ626" i="10"/>
  <c r="BC626" i="10"/>
  <c r="BJ625" i="10"/>
  <c r="BC625" i="10"/>
  <c r="BJ624" i="10"/>
  <c r="AE624" i="10"/>
  <c r="AD624" i="10"/>
  <c r="AB624" i="10"/>
  <c r="AA624" i="10"/>
  <c r="Z624" i="10"/>
  <c r="Y624" i="10"/>
  <c r="X624" i="10"/>
  <c r="W624" i="10"/>
  <c r="V624" i="10"/>
  <c r="U624" i="10"/>
  <c r="T624" i="10"/>
  <c r="S624" i="10"/>
  <c r="Q624" i="10"/>
  <c r="P624" i="10"/>
  <c r="O624" i="10"/>
  <c r="M624" i="10"/>
  <c r="BC624" i="10" s="1"/>
  <c r="L624" i="10"/>
  <c r="K624" i="10"/>
  <c r="J624" i="10"/>
  <c r="I624" i="10"/>
  <c r="H624" i="10"/>
  <c r="G624" i="10"/>
  <c r="F624" i="10"/>
  <c r="E624" i="10"/>
  <c r="BJ388" i="10"/>
  <c r="BC388" i="10"/>
  <c r="BJ387" i="10"/>
  <c r="AE387" i="10"/>
  <c r="AD387" i="10"/>
  <c r="AB387" i="10"/>
  <c r="AA387" i="10"/>
  <c r="Z387" i="10"/>
  <c r="Y387" i="10"/>
  <c r="X387" i="10"/>
  <c r="W387" i="10"/>
  <c r="V387" i="10"/>
  <c r="U387" i="10"/>
  <c r="T387" i="10"/>
  <c r="S387" i="10"/>
  <c r="R387" i="10"/>
  <c r="Q387" i="10"/>
  <c r="P387" i="10"/>
  <c r="O387" i="10"/>
  <c r="M387" i="10"/>
  <c r="BC387" i="10" s="1"/>
  <c r="L387" i="10"/>
  <c r="K387" i="10"/>
  <c r="J387" i="10"/>
  <c r="I387" i="10"/>
  <c r="H387" i="10"/>
  <c r="G387" i="10"/>
  <c r="F387" i="10"/>
  <c r="E387" i="10"/>
  <c r="BJ386" i="10"/>
  <c r="BC386" i="10"/>
  <c r="BJ385" i="10"/>
  <c r="AE385" i="10"/>
  <c r="AD385" i="10"/>
  <c r="AB385" i="10"/>
  <c r="AA385" i="10"/>
  <c r="Z385" i="10"/>
  <c r="Y385" i="10"/>
  <c r="X385" i="10"/>
  <c r="W385" i="10"/>
  <c r="V385" i="10"/>
  <c r="U385" i="10"/>
  <c r="T385" i="10"/>
  <c r="S385" i="10"/>
  <c r="R385" i="10"/>
  <c r="Q385" i="10"/>
  <c r="P385" i="10"/>
  <c r="O385" i="10"/>
  <c r="M385" i="10"/>
  <c r="L385" i="10"/>
  <c r="K385" i="10"/>
  <c r="J385" i="10"/>
  <c r="I385" i="10"/>
  <c r="H385" i="10"/>
  <c r="G385" i="10"/>
  <c r="F385" i="10"/>
  <c r="E385" i="10"/>
  <c r="BJ380" i="10"/>
  <c r="BC380" i="10"/>
  <c r="N379" i="10"/>
  <c r="BJ379" i="10"/>
  <c r="BC379" i="10"/>
  <c r="BJ756" i="10"/>
  <c r="BC756" i="10"/>
  <c r="BJ755" i="10"/>
  <c r="AE755" i="10"/>
  <c r="AD755" i="10"/>
  <c r="AB755" i="10"/>
  <c r="AA755" i="10"/>
  <c r="Z755" i="10"/>
  <c r="Y755" i="10"/>
  <c r="X755" i="10"/>
  <c r="W755" i="10"/>
  <c r="V755" i="10"/>
  <c r="U755" i="10"/>
  <c r="T755" i="10"/>
  <c r="S755" i="10"/>
  <c r="R755" i="10"/>
  <c r="Q755" i="10"/>
  <c r="P755" i="10"/>
  <c r="O755" i="10"/>
  <c r="M755" i="10"/>
  <c r="BC755" i="10" s="1"/>
  <c r="L755" i="10"/>
  <c r="K755" i="10"/>
  <c r="J755" i="10"/>
  <c r="I755" i="10"/>
  <c r="H755" i="10"/>
  <c r="G755" i="10"/>
  <c r="F755" i="10"/>
  <c r="E755" i="10"/>
  <c r="BJ571" i="10"/>
  <c r="BC571" i="10"/>
  <c r="BJ570" i="10"/>
  <c r="BC570" i="10"/>
  <c r="BJ569" i="10"/>
  <c r="BC569" i="10"/>
  <c r="BJ568" i="10"/>
  <c r="AE568" i="10"/>
  <c r="AD568" i="10"/>
  <c r="AB568" i="10"/>
  <c r="AA568" i="10"/>
  <c r="Z568" i="10"/>
  <c r="Y568" i="10"/>
  <c r="X568" i="10"/>
  <c r="W568" i="10"/>
  <c r="V568" i="10"/>
  <c r="U568" i="10"/>
  <c r="T568" i="10"/>
  <c r="S568" i="10"/>
  <c r="R568" i="10"/>
  <c r="Q568" i="10"/>
  <c r="P568" i="10"/>
  <c r="O568" i="10"/>
  <c r="M568" i="10"/>
  <c r="BC568" i="10" s="1"/>
  <c r="L568" i="10"/>
  <c r="K568" i="10"/>
  <c r="J568" i="10"/>
  <c r="I568" i="10"/>
  <c r="H568" i="10"/>
  <c r="G568" i="10"/>
  <c r="F568" i="10"/>
  <c r="E568" i="10"/>
  <c r="BJ567" i="10"/>
  <c r="BC567" i="10"/>
  <c r="BC566" i="10"/>
  <c r="BJ297" i="10"/>
  <c r="BC297" i="10"/>
  <c r="BJ296" i="10"/>
  <c r="BC296" i="10"/>
  <c r="BJ291" i="10"/>
  <c r="BC291" i="10"/>
  <c r="BJ289" i="10"/>
  <c r="BC289" i="10"/>
  <c r="J409" i="10" l="1"/>
  <c r="X409" i="10"/>
  <c r="K409" i="10"/>
  <c r="Y409" i="10"/>
  <c r="L409" i="10"/>
  <c r="Z409" i="10"/>
  <c r="BC517" i="10"/>
  <c r="M409" i="10"/>
  <c r="AA409" i="10"/>
  <c r="O409" i="10"/>
  <c r="AB409" i="10"/>
  <c r="P409" i="10"/>
  <c r="AD409" i="10"/>
  <c r="Q409" i="10"/>
  <c r="AE409" i="10"/>
  <c r="S409" i="10"/>
  <c r="F409" i="10"/>
  <c r="T409" i="10"/>
  <c r="G409" i="10"/>
  <c r="H409" i="10"/>
  <c r="V409" i="10"/>
  <c r="I409" i="10"/>
  <c r="W409" i="10"/>
  <c r="BC385" i="10"/>
  <c r="K20" i="10"/>
  <c r="P20" i="10"/>
  <c r="Y20" i="10"/>
  <c r="AD20" i="10"/>
  <c r="H20" i="10"/>
  <c r="L20" i="10"/>
  <c r="Q20" i="10"/>
  <c r="V20" i="10"/>
  <c r="Z20" i="10"/>
  <c r="AE20" i="10"/>
  <c r="I20" i="10"/>
  <c r="S20" i="10"/>
  <c r="W20" i="10"/>
  <c r="AA20" i="10"/>
  <c r="F20" i="10"/>
  <c r="J20" i="10"/>
  <c r="O20" i="10"/>
  <c r="X20" i="10"/>
  <c r="AB20" i="10"/>
  <c r="E645" i="10"/>
  <c r="I645" i="10"/>
  <c r="BC683" i="10"/>
  <c r="M645" i="10"/>
  <c r="S645" i="10"/>
  <c r="W645" i="10"/>
  <c r="AA645" i="10"/>
  <c r="F645" i="10"/>
  <c r="J645" i="10"/>
  <c r="O645" i="10"/>
  <c r="X645" i="10"/>
  <c r="AB645" i="10"/>
  <c r="K645" i="10"/>
  <c r="P645" i="10"/>
  <c r="U645" i="10"/>
  <c r="Y645" i="10"/>
  <c r="AD645" i="10"/>
  <c r="H645" i="10"/>
  <c r="Q645" i="10"/>
  <c r="V645" i="10"/>
  <c r="Z645" i="10"/>
  <c r="AE645" i="10"/>
  <c r="R437" i="5"/>
  <c r="T438" i="5"/>
  <c r="N565" i="10"/>
  <c r="N621" i="10"/>
  <c r="N510" i="10"/>
  <c r="D468" i="10"/>
  <c r="CH468" i="10" s="1"/>
  <c r="N579" i="10"/>
  <c r="D136" i="10"/>
  <c r="CH136" i="10" s="1"/>
  <c r="D724" i="10"/>
  <c r="CH724" i="10" s="1"/>
  <c r="R486" i="10"/>
  <c r="D534" i="10"/>
  <c r="CH534" i="10" s="1"/>
  <c r="D740" i="10"/>
  <c r="CH740" i="10" s="1"/>
  <c r="D216" i="10"/>
  <c r="CH216" i="10" s="1"/>
  <c r="N497" i="10"/>
  <c r="CH745" i="10"/>
  <c r="N520" i="10"/>
  <c r="N486" i="10"/>
  <c r="CH261" i="10"/>
  <c r="D541" i="10"/>
  <c r="N574" i="10"/>
  <c r="N514" i="10"/>
  <c r="BC454" i="10"/>
  <c r="N326" i="10"/>
  <c r="BC235" i="10"/>
  <c r="N287" i="10"/>
  <c r="AC524" i="10"/>
  <c r="D524" i="10" s="1"/>
  <c r="N257" i="10"/>
  <c r="N228" i="10"/>
  <c r="AC488" i="10"/>
  <c r="AC492" i="10"/>
  <c r="AC496" i="10"/>
  <c r="AC778" i="10"/>
  <c r="D778" i="10" s="1"/>
  <c r="AC357" i="10"/>
  <c r="AC760" i="10"/>
  <c r="AC695" i="10"/>
  <c r="D695" i="10" s="1"/>
  <c r="AC569" i="10"/>
  <c r="D569" i="10" s="1"/>
  <c r="AC801" i="10"/>
  <c r="D801" i="10" s="1"/>
  <c r="AC809" i="10"/>
  <c r="D809" i="10" s="1"/>
  <c r="AC487" i="10"/>
  <c r="D487" i="10" s="1"/>
  <c r="AC705" i="10"/>
  <c r="D705" i="10" s="1"/>
  <c r="AC328" i="10"/>
  <c r="AC337" i="10"/>
  <c r="AC619" i="10"/>
  <c r="AC315" i="10"/>
  <c r="AC702" i="10"/>
  <c r="AC706" i="10"/>
  <c r="AC386" i="10"/>
  <c r="D386" i="10" s="1"/>
  <c r="AC491" i="10"/>
  <c r="N594" i="10"/>
  <c r="AC759" i="10"/>
  <c r="D759" i="10" s="1"/>
  <c r="AC600" i="10"/>
  <c r="D600" i="10" s="1"/>
  <c r="AC269" i="10"/>
  <c r="AC626" i="10"/>
  <c r="AC495" i="10"/>
  <c r="D495" i="10" s="1"/>
  <c r="AC616" i="10"/>
  <c r="AC615" i="10" s="1"/>
  <c r="AC577" i="10"/>
  <c r="D577" i="10" s="1"/>
  <c r="N312" i="10"/>
  <c r="N350" i="10"/>
  <c r="AC580" i="10"/>
  <c r="AC579" i="10" s="1"/>
  <c r="AC465" i="10"/>
  <c r="AC241" i="10"/>
  <c r="N539" i="10"/>
  <c r="AC730" i="10"/>
  <c r="AC738" i="10"/>
  <c r="D738" i="10" s="1"/>
  <c r="N637" i="10"/>
  <c r="AC200" i="10"/>
  <c r="AC202" i="10"/>
  <c r="AC215" i="10"/>
  <c r="AC501" i="10"/>
  <c r="AC714" i="10"/>
  <c r="AC722" i="10"/>
  <c r="D722" i="10" s="1"/>
  <c r="N283" i="10"/>
  <c r="AC158" i="10"/>
  <c r="AC137" i="10"/>
  <c r="AC165" i="10"/>
  <c r="AC199" i="10"/>
  <c r="AC201" i="10"/>
  <c r="AC490" i="10"/>
  <c r="D490" i="10" s="1"/>
  <c r="AC494" i="10"/>
  <c r="D494" i="10" s="1"/>
  <c r="AC344" i="10"/>
  <c r="AC769" i="10"/>
  <c r="D769" i="10" s="1"/>
  <c r="AC775" i="10"/>
  <c r="AC359" i="10"/>
  <c r="AC364" i="10"/>
  <c r="AC373" i="10"/>
  <c r="AC372" i="10" s="1"/>
  <c r="AC622" i="10"/>
  <c r="D622" i="10" s="1"/>
  <c r="AC794" i="10"/>
  <c r="D794" i="10" s="1"/>
  <c r="AC797" i="10"/>
  <c r="AC758" i="10"/>
  <c r="D758" i="10" s="1"/>
  <c r="AC762" i="10"/>
  <c r="D762" i="10" s="1"/>
  <c r="AC752" i="10"/>
  <c r="AC751" i="10" s="1"/>
  <c r="AC130" i="10"/>
  <c r="AC133" i="10"/>
  <c r="AC157" i="10"/>
  <c r="AC168" i="10"/>
  <c r="AC467" i="10"/>
  <c r="AC240" i="10"/>
  <c r="AC259" i="10"/>
  <c r="N535" i="10"/>
  <c r="AC728" i="10"/>
  <c r="AC734" i="10"/>
  <c r="AC733" i="10" s="1"/>
  <c r="AC198" i="10"/>
  <c r="AC509" i="10"/>
  <c r="AC204" i="10"/>
  <c r="N235" i="10"/>
  <c r="AC506" i="10"/>
  <c r="AC685" i="10"/>
  <c r="D685" i="10" s="1"/>
  <c r="N285" i="10"/>
  <c r="AC560" i="10"/>
  <c r="D560" i="10" s="1"/>
  <c r="AC149" i="10"/>
  <c r="AC132" i="10"/>
  <c r="AC155" i="10"/>
  <c r="AC139" i="10"/>
  <c r="AC464" i="10"/>
  <c r="AC523" i="10"/>
  <c r="AC729" i="10"/>
  <c r="N731" i="10"/>
  <c r="N402" i="10"/>
  <c r="AC811" i="10"/>
  <c r="AC810" i="10" s="1"/>
  <c r="AC513" i="10"/>
  <c r="N387" i="10"/>
  <c r="N627" i="10"/>
  <c r="AC489" i="10"/>
  <c r="AC493" i="10"/>
  <c r="D493" i="10" s="1"/>
  <c r="AC703" i="10"/>
  <c r="N586" i="10"/>
  <c r="AC355" i="10"/>
  <c r="AC796" i="10"/>
  <c r="AC271" i="10"/>
  <c r="AC276" i="10"/>
  <c r="N753" i="10"/>
  <c r="N316" i="10"/>
  <c r="CH153" i="10"/>
  <c r="AC156" i="10"/>
  <c r="AC160" i="10"/>
  <c r="AC167" i="10"/>
  <c r="AC696" i="10"/>
  <c r="D696" i="10" s="1"/>
  <c r="N394" i="10"/>
  <c r="AC636" i="10"/>
  <c r="D636" i="10" s="1"/>
  <c r="AC203" i="10"/>
  <c r="AC559" i="10"/>
  <c r="D559" i="10" s="1"/>
  <c r="AC562" i="10"/>
  <c r="D562" i="10" s="1"/>
  <c r="AC515" i="10"/>
  <c r="D515" i="10" s="1"/>
  <c r="AC723" i="10"/>
  <c r="N725" i="10"/>
  <c r="AC564" i="10"/>
  <c r="D564" i="10" s="1"/>
  <c r="AC585" i="10"/>
  <c r="D585" i="10" s="1"/>
  <c r="AC392" i="10"/>
  <c r="AC319" i="10"/>
  <c r="M316" i="10"/>
  <c r="BC316" i="10" s="1"/>
  <c r="T252" i="10"/>
  <c r="AC253" i="10"/>
  <c r="N561" i="10"/>
  <c r="AC278" i="10"/>
  <c r="D278" i="10" s="1"/>
  <c r="N385" i="10"/>
  <c r="N733" i="10"/>
  <c r="N785" i="10"/>
  <c r="N747" i="10"/>
  <c r="N354" i="10"/>
  <c r="BC646" i="10"/>
  <c r="BC410" i="10"/>
  <c r="BC21" i="10"/>
  <c r="N631" i="10"/>
  <c r="N751" i="10"/>
  <c r="N755" i="10"/>
  <c r="N633" i="10"/>
  <c r="N356" i="10"/>
  <c r="N268" i="10"/>
  <c r="N787" i="10"/>
  <c r="N808" i="10"/>
  <c r="N793" i="10"/>
  <c r="N774" i="10"/>
  <c r="AC279" i="10"/>
  <c r="N737" i="10"/>
  <c r="AC788" i="10"/>
  <c r="D788" i="10" s="1"/>
  <c r="U555" i="10"/>
  <c r="AC557" i="10"/>
  <c r="D557" i="10" s="1"/>
  <c r="AC756" i="10"/>
  <c r="D756" i="10" s="1"/>
  <c r="AC380" i="10"/>
  <c r="D380" i="10" s="1"/>
  <c r="AC222" i="10"/>
  <c r="AC589" i="10"/>
  <c r="N806" i="10"/>
  <c r="AC566" i="10"/>
  <c r="AC182" i="10"/>
  <c r="AC595" i="10"/>
  <c r="AC594" i="10" s="1"/>
  <c r="AC597" i="10"/>
  <c r="D597" i="10" s="1"/>
  <c r="U635" i="10"/>
  <c r="AC632" i="10"/>
  <c r="AC631" i="10" s="1"/>
  <c r="AC781" i="10"/>
  <c r="AC146" i="10"/>
  <c r="AC341" i="10"/>
  <c r="AC576" i="10"/>
  <c r="D576" i="10" s="1"/>
  <c r="N757" i="10"/>
  <c r="AC690" i="10"/>
  <c r="N629" i="10"/>
  <c r="AC807" i="10"/>
  <c r="AC806" i="10" s="1"/>
  <c r="AC175" i="10"/>
  <c r="AC332" i="10"/>
  <c r="N783" i="10"/>
  <c r="AC786" i="10"/>
  <c r="D786" i="10" s="1"/>
  <c r="N599" i="10"/>
  <c r="AC764" i="10"/>
  <c r="D764" i="10" s="1"/>
  <c r="AC258" i="10"/>
  <c r="D258" i="10" s="1"/>
  <c r="N727" i="10"/>
  <c r="AC395" i="10"/>
  <c r="AC709" i="10"/>
  <c r="D709" i="10" s="1"/>
  <c r="AC713" i="10"/>
  <c r="AC180" i="10"/>
  <c r="AC592" i="10"/>
  <c r="D592" i="10" s="1"/>
  <c r="AC784" i="10"/>
  <c r="AC148" i="10"/>
  <c r="AC571" i="10"/>
  <c r="AC570" i="10" s="1"/>
  <c r="AC805" i="10"/>
  <c r="AC804" i="10" s="1"/>
  <c r="AC790" i="10"/>
  <c r="AC789" i="10" s="1"/>
  <c r="AC471" i="10"/>
  <c r="D471" i="10" s="1"/>
  <c r="AC736" i="10"/>
  <c r="AC230" i="10"/>
  <c r="R624" i="10"/>
  <c r="AC710" i="10"/>
  <c r="D710" i="10" s="1"/>
  <c r="AC284" i="10"/>
  <c r="N555" i="10"/>
  <c r="AC511" i="10"/>
  <c r="D511" i="10" s="1"/>
  <c r="AC518" i="10"/>
  <c r="N804" i="10"/>
  <c r="AC178" i="10"/>
  <c r="AC704" i="10"/>
  <c r="D704" i="10" s="1"/>
  <c r="AC338" i="10"/>
  <c r="AC776" i="10"/>
  <c r="D776" i="10" s="1"/>
  <c r="N789" i="10"/>
  <c r="D741" i="10"/>
  <c r="CH741" i="10" s="1"/>
  <c r="AC748" i="10"/>
  <c r="AC151" i="10"/>
  <c r="AC147" i="10"/>
  <c r="AC477" i="10"/>
  <c r="N531" i="10"/>
  <c r="R735" i="10"/>
  <c r="R517" i="10"/>
  <c r="AC533" i="10"/>
  <c r="AC297" i="10"/>
  <c r="N568" i="10"/>
  <c r="N624" i="10"/>
  <c r="AC630" i="10"/>
  <c r="AC629" i="10" s="1"/>
  <c r="AC176" i="10"/>
  <c r="AC184" i="10"/>
  <c r="L697" i="10"/>
  <c r="AC701" i="10"/>
  <c r="AC159" i="10"/>
  <c r="AC161" i="10"/>
  <c r="AC538" i="10"/>
  <c r="D538" i="10" s="1"/>
  <c r="N537" i="10"/>
  <c r="AC625" i="10"/>
  <c r="D625" i="10" s="1"/>
  <c r="AC336" i="10"/>
  <c r="AC773" i="10"/>
  <c r="D773" i="10" s="1"/>
  <c r="AC602" i="10"/>
  <c r="AC614" i="10"/>
  <c r="N613" i="10"/>
  <c r="AC761" i="10"/>
  <c r="AC129" i="10"/>
  <c r="AC166" i="10"/>
  <c r="AC475" i="10"/>
  <c r="D475" i="10" s="1"/>
  <c r="AC694" i="10"/>
  <c r="AC530" i="10"/>
  <c r="AC529" i="10" s="1"/>
  <c r="AC397" i="10"/>
  <c r="AC396" i="10" s="1"/>
  <c r="AC508" i="10"/>
  <c r="AC550" i="10"/>
  <c r="AC549" i="10" s="1"/>
  <c r="N549" i="10"/>
  <c r="AC750" i="10"/>
  <c r="AC749" i="10" s="1"/>
  <c r="N749" i="10"/>
  <c r="AC578" i="10"/>
  <c r="AC689" i="10"/>
  <c r="L688" i="10"/>
  <c r="N800" i="10"/>
  <c r="AC698" i="10"/>
  <c r="AC770" i="10"/>
  <c r="D770" i="10" s="1"/>
  <c r="N771" i="10"/>
  <c r="AC779" i="10"/>
  <c r="D779" i="10" s="1"/>
  <c r="T777" i="10"/>
  <c r="T645" i="10" s="1"/>
  <c r="AC623" i="10"/>
  <c r="D623" i="10" s="1"/>
  <c r="N791" i="10"/>
  <c r="AC792" i="10"/>
  <c r="D792" i="10" s="1"/>
  <c r="AC799" i="10"/>
  <c r="N798" i="10"/>
  <c r="AC466" i="10"/>
  <c r="D466" i="10" s="1"/>
  <c r="AC469" i="10"/>
  <c r="AC693" i="10"/>
  <c r="AC521" i="10"/>
  <c r="D521" i="10" s="1"/>
  <c r="AC229" i="10"/>
  <c r="D229" i="10" s="1"/>
  <c r="N611" i="10"/>
  <c r="N270" i="10"/>
  <c r="AC313" i="10"/>
  <c r="D313" i="10" s="1"/>
  <c r="N314" i="10"/>
  <c r="AC765" i="10"/>
  <c r="AC135" i="10"/>
  <c r="AC692" i="10"/>
  <c r="D692" i="10" s="1"/>
  <c r="AC249" i="10"/>
  <c r="N248" i="10"/>
  <c r="N615" i="10"/>
  <c r="AC317" i="10"/>
  <c r="AC171" i="10"/>
  <c r="D171" i="10" s="1"/>
  <c r="AC163" i="10"/>
  <c r="AC170" i="10"/>
  <c r="AC473" i="10"/>
  <c r="D473" i="10" s="1"/>
  <c r="N812" i="10"/>
  <c r="AC500" i="10"/>
  <c r="D500" i="10" s="1"/>
  <c r="AC717" i="10"/>
  <c r="D611" i="10"/>
  <c r="AC162" i="10"/>
  <c r="AC169" i="10"/>
  <c r="AC532" i="10"/>
  <c r="AC531" i="10" s="1"/>
  <c r="AC536" i="10"/>
  <c r="AC535" i="10" s="1"/>
  <c r="AC634" i="10"/>
  <c r="AC633" i="10" s="1"/>
  <c r="AC813" i="10"/>
  <c r="D813" i="10" s="1"/>
  <c r="AC205" i="10"/>
  <c r="AC214" i="10"/>
  <c r="AC232" i="10"/>
  <c r="AC498" i="10"/>
  <c r="D498" i="10" s="1"/>
  <c r="AC499" i="10"/>
  <c r="D516" i="10"/>
  <c r="N810" i="10"/>
  <c r="AC456" i="10"/>
  <c r="N683" i="10"/>
  <c r="AC716" i="10"/>
  <c r="N721" i="10"/>
  <c r="AC719" i="10"/>
  <c r="N563" i="10"/>
  <c r="AC603" i="10"/>
  <c r="AC324" i="10"/>
  <c r="AC323" i="10" s="1"/>
  <c r="AC754" i="10"/>
  <c r="AC753" i="10" s="1"/>
  <c r="AC476" i="10"/>
  <c r="D476" i="10" s="1"/>
  <c r="AC335" i="10"/>
  <c r="D335" i="10" s="1"/>
  <c r="AC593" i="10"/>
  <c r="D593" i="10" s="1"/>
  <c r="N591" i="10"/>
  <c r="AC691" i="10"/>
  <c r="N688" i="10"/>
  <c r="AC288" i="10"/>
  <c r="D288" i="10" s="1"/>
  <c r="AC289" i="10"/>
  <c r="AC567" i="10"/>
  <c r="AC388" i="10"/>
  <c r="AC628" i="10"/>
  <c r="AC627" i="10" s="1"/>
  <c r="AC803" i="10"/>
  <c r="AC802" i="10" s="1"/>
  <c r="AC174" i="10"/>
  <c r="AC191" i="10"/>
  <c r="AC177" i="10"/>
  <c r="AC179" i="10"/>
  <c r="AC181" i="10"/>
  <c r="AC183" i="10"/>
  <c r="N697" i="10"/>
  <c r="AC699" i="10"/>
  <c r="D699" i="10" s="1"/>
  <c r="AC327" i="10"/>
  <c r="D327" i="10" s="1"/>
  <c r="AC598" i="10"/>
  <c r="N596" i="10"/>
  <c r="AC772" i="10"/>
  <c r="D772" i="10" s="1"/>
  <c r="AC782" i="10"/>
  <c r="D782" i="10" s="1"/>
  <c r="AC575" i="10"/>
  <c r="D575" i="10" s="1"/>
  <c r="AC351" i="10"/>
  <c r="N802" i="10"/>
  <c r="AC618" i="10"/>
  <c r="AC548" i="10"/>
  <c r="AC547" i="10" s="1"/>
  <c r="AC583" i="10"/>
  <c r="AC582" i="10" s="1"/>
  <c r="AC700" i="10"/>
  <c r="AC587" i="10"/>
  <c r="AC586" i="10" s="1"/>
  <c r="AC780" i="10"/>
  <c r="N777" i="10"/>
  <c r="AC363" i="10"/>
  <c r="D363" i="10" s="1"/>
  <c r="N547" i="10"/>
  <c r="N582" i="10"/>
  <c r="AC474" i="10"/>
  <c r="D474" i="10" s="1"/>
  <c r="AC502" i="10"/>
  <c r="G275" i="10"/>
  <c r="AC131" i="10"/>
  <c r="AC138" i="10"/>
  <c r="AC472" i="10"/>
  <c r="D472" i="10" s="1"/>
  <c r="AC525" i="10"/>
  <c r="AC251" i="10"/>
  <c r="N250" i="10"/>
  <c r="AC390" i="10"/>
  <c r="N768" i="10"/>
  <c r="G777" i="10"/>
  <c r="G645" i="10" s="1"/>
  <c r="N763" i="10"/>
  <c r="AC150" i="10"/>
  <c r="AC152" i="10"/>
  <c r="AC154" i="10"/>
  <c r="AC164" i="10"/>
  <c r="AC470" i="10"/>
  <c r="AC134" i="10"/>
  <c r="AC522" i="10"/>
  <c r="AC540" i="10"/>
  <c r="D540" i="10" s="1"/>
  <c r="AC732" i="10"/>
  <c r="AC731" i="10" s="1"/>
  <c r="AC504" i="10"/>
  <c r="D504" i="10" s="1"/>
  <c r="AC739" i="10"/>
  <c r="AC638" i="10"/>
  <c r="AC637" i="10" s="1"/>
  <c r="AC503" i="10"/>
  <c r="AC239" i="10"/>
  <c r="E529" i="10"/>
  <c r="E20" i="10" s="1"/>
  <c r="AC403" i="10"/>
  <c r="AC231" i="10"/>
  <c r="AC507" i="10"/>
  <c r="AC226" i="10"/>
  <c r="AC236" i="10"/>
  <c r="AC505" i="10"/>
  <c r="AC512" i="10"/>
  <c r="AC712" i="10"/>
  <c r="N715" i="10"/>
  <c r="AC455" i="10"/>
  <c r="AC457" i="10"/>
  <c r="AC458" i="10"/>
  <c r="AC556" i="10"/>
  <c r="AC558" i="10"/>
  <c r="N517" i="10"/>
  <c r="AC519" i="10"/>
  <c r="D519" i="10" s="1"/>
  <c r="AC708" i="10"/>
  <c r="N718" i="10"/>
  <c r="AC720" i="10"/>
  <c r="AC726" i="10"/>
  <c r="AC725" i="10" s="1"/>
  <c r="R683" i="10"/>
  <c r="AC684" i="10"/>
  <c r="AC686" i="10"/>
  <c r="AC280" i="10"/>
  <c r="AC286" i="10"/>
  <c r="N766" i="10"/>
  <c r="AC767" i="10"/>
  <c r="AC711" i="10"/>
  <c r="N584" i="10"/>
  <c r="N707" i="10"/>
  <c r="U409" i="10" l="1"/>
  <c r="N409" i="10"/>
  <c r="R409" i="10"/>
  <c r="E409" i="10"/>
  <c r="E19" i="10" s="1"/>
  <c r="AC463" i="10"/>
  <c r="D455" i="10"/>
  <c r="AC454" i="10"/>
  <c r="U20" i="10"/>
  <c r="R645" i="10"/>
  <c r="D589" i="10"/>
  <c r="D588" i="10" s="1"/>
  <c r="AC588" i="10"/>
  <c r="D618" i="10"/>
  <c r="AC617" i="10"/>
  <c r="D796" i="10"/>
  <c r="CH796" i="10" s="1"/>
  <c r="AC795" i="10"/>
  <c r="AC601" i="10"/>
  <c r="T20" i="10"/>
  <c r="T19" i="10" s="1"/>
  <c r="G20" i="10"/>
  <c r="G19" i="10" s="1"/>
  <c r="R20" i="10"/>
  <c r="N20" i="10"/>
  <c r="L645" i="10"/>
  <c r="L19" i="10" s="1"/>
  <c r="N645" i="10"/>
  <c r="R436" i="5"/>
  <c r="T437" i="5"/>
  <c r="AC389" i="10"/>
  <c r="M20" i="10"/>
  <c r="M19" i="10" s="1"/>
  <c r="W19" i="10"/>
  <c r="F19" i="10"/>
  <c r="P19" i="10"/>
  <c r="Q19" i="10"/>
  <c r="X19" i="10"/>
  <c r="S19" i="10"/>
  <c r="AE19" i="10"/>
  <c r="AD19" i="10"/>
  <c r="O19" i="10"/>
  <c r="Z19" i="10"/>
  <c r="I19" i="10"/>
  <c r="Y19" i="10"/>
  <c r="H19" i="10"/>
  <c r="K19" i="10"/>
  <c r="AA19" i="10"/>
  <c r="J19" i="10"/>
  <c r="V19" i="10"/>
  <c r="AB19" i="10"/>
  <c r="AC173" i="10"/>
  <c r="CH541" i="10"/>
  <c r="AC221" i="10"/>
  <c r="AC565" i="10"/>
  <c r="AC197" i="10"/>
  <c r="D238" i="10"/>
  <c r="AC237" i="10"/>
  <c r="D214" i="10"/>
  <c r="AC213" i="10"/>
  <c r="D739" i="10"/>
  <c r="CH739" i="10" s="1"/>
  <c r="AC128" i="10"/>
  <c r="D174" i="10"/>
  <c r="D222" i="10"/>
  <c r="D341" i="10"/>
  <c r="D340" i="10" s="1"/>
  <c r="AC340" i="10"/>
  <c r="D297" i="10"/>
  <c r="D296" i="10" s="1"/>
  <c r="AC296" i="10"/>
  <c r="D464" i="10"/>
  <c r="D533" i="10"/>
  <c r="CH533" i="10" s="1"/>
  <c r="AC285" i="10"/>
  <c r="D286" i="10"/>
  <c r="D711" i="10"/>
  <c r="CH711" i="10" s="1"/>
  <c r="D280" i="10"/>
  <c r="CH280" i="10" s="1"/>
  <c r="D684" i="10"/>
  <c r="CH684" i="10" s="1"/>
  <c r="D558" i="10"/>
  <c r="CH558" i="10" s="1"/>
  <c r="D512" i="10"/>
  <c r="CH512" i="10" s="1"/>
  <c r="D507" i="10"/>
  <c r="CH507" i="10" s="1"/>
  <c r="D239" i="10"/>
  <c r="CH239" i="10" s="1"/>
  <c r="AC766" i="10"/>
  <c r="D767" i="10"/>
  <c r="D154" i="10"/>
  <c r="CH154" i="10" s="1"/>
  <c r="AC250" i="10"/>
  <c r="D251" i="10"/>
  <c r="D131" i="10"/>
  <c r="CH131" i="10" s="1"/>
  <c r="D183" i="10"/>
  <c r="CH183" i="10" s="1"/>
  <c r="D191" i="10"/>
  <c r="CH191" i="10" s="1"/>
  <c r="AC387" i="10"/>
  <c r="D388" i="10"/>
  <c r="D456" i="10"/>
  <c r="CH456" i="10" s="1"/>
  <c r="D205" i="10"/>
  <c r="CH205" i="10" s="1"/>
  <c r="D170" i="10"/>
  <c r="CH170" i="10" s="1"/>
  <c r="D135" i="10"/>
  <c r="CH135" i="10" s="1"/>
  <c r="D166" i="10"/>
  <c r="CH166" i="10" s="1"/>
  <c r="D159" i="10"/>
  <c r="CH159" i="10" s="1"/>
  <c r="D176" i="10"/>
  <c r="CH176" i="10" s="1"/>
  <c r="D151" i="10"/>
  <c r="CH151" i="10" s="1"/>
  <c r="D178" i="10"/>
  <c r="CH178" i="10" s="1"/>
  <c r="D148" i="10"/>
  <c r="CH148" i="10" s="1"/>
  <c r="D160" i="10"/>
  <c r="CH160" i="10" s="1"/>
  <c r="D355" i="10"/>
  <c r="CH355" i="10" s="1"/>
  <c r="D513" i="10"/>
  <c r="CH513" i="10" s="1"/>
  <c r="D155" i="10"/>
  <c r="CH155" i="10" s="1"/>
  <c r="D204" i="10"/>
  <c r="CH204" i="10" s="1"/>
  <c r="D130" i="10"/>
  <c r="CH130" i="10" s="1"/>
  <c r="D364" i="10"/>
  <c r="CH364" i="10" s="1"/>
  <c r="AC343" i="10"/>
  <c r="D344" i="10"/>
  <c r="D201" i="10"/>
  <c r="CH201" i="10" s="1"/>
  <c r="D158" i="10"/>
  <c r="CH158" i="10" s="1"/>
  <c r="D241" i="10"/>
  <c r="CH241" i="10" s="1"/>
  <c r="D328" i="10"/>
  <c r="CH328" i="10" s="1"/>
  <c r="D728" i="10"/>
  <c r="CH728" i="10" s="1"/>
  <c r="D750" i="10"/>
  <c r="D616" i="10"/>
  <c r="D492" i="10"/>
  <c r="CH492" i="10" s="1"/>
  <c r="D717" i="10"/>
  <c r="CH717" i="10" s="1"/>
  <c r="D595" i="10"/>
  <c r="D571" i="10"/>
  <c r="D811" i="10"/>
  <c r="D532" i="10"/>
  <c r="D752" i="10"/>
  <c r="D799" i="10"/>
  <c r="CH799" i="10" s="1"/>
  <c r="D548" i="10"/>
  <c r="D803" i="10"/>
  <c r="D530" i="10"/>
  <c r="CH504" i="10"/>
  <c r="D134" i="10"/>
  <c r="CH134" i="10" s="1"/>
  <c r="D152" i="10"/>
  <c r="CH152" i="10" s="1"/>
  <c r="D525" i="10"/>
  <c r="CH525" i="10" s="1"/>
  <c r="AC350" i="10"/>
  <c r="D351" i="10"/>
  <c r="CH782" i="10"/>
  <c r="D181" i="10"/>
  <c r="CH181" i="10" s="1"/>
  <c r="CH476" i="10"/>
  <c r="CH813" i="10"/>
  <c r="D169" i="10"/>
  <c r="CH169" i="10" s="1"/>
  <c r="CH500" i="10"/>
  <c r="D163" i="10"/>
  <c r="CH163" i="10" s="1"/>
  <c r="CH779" i="10"/>
  <c r="D578" i="10"/>
  <c r="CH578" i="10" s="1"/>
  <c r="D129" i="10"/>
  <c r="CH776" i="10"/>
  <c r="D284" i="10"/>
  <c r="CH284" i="10" s="1"/>
  <c r="D230" i="10"/>
  <c r="CH230" i="10" s="1"/>
  <c r="CH709" i="10"/>
  <c r="CH764" i="10"/>
  <c r="AC331" i="10"/>
  <c r="D332" i="10"/>
  <c r="D146" i="10"/>
  <c r="CH146" i="10" s="1"/>
  <c r="D182" i="10"/>
  <c r="CH182" i="10" s="1"/>
  <c r="D156" i="10"/>
  <c r="CH156" i="10" s="1"/>
  <c r="AC275" i="10"/>
  <c r="D276" i="10"/>
  <c r="D132" i="10"/>
  <c r="CH132" i="10" s="1"/>
  <c r="CH685" i="10"/>
  <c r="D509" i="10"/>
  <c r="CH509" i="10" s="1"/>
  <c r="D168" i="10"/>
  <c r="CH168" i="10" s="1"/>
  <c r="AC358" i="10"/>
  <c r="D359" i="10"/>
  <c r="CH494" i="10"/>
  <c r="D199" i="10"/>
  <c r="CH199" i="10" s="1"/>
  <c r="D215" i="10"/>
  <c r="CH215" i="10" s="1"/>
  <c r="AC268" i="10"/>
  <c r="D269" i="10"/>
  <c r="AC314" i="10"/>
  <c r="D315" i="10"/>
  <c r="CH705" i="10"/>
  <c r="AC356" i="10"/>
  <c r="D357" i="10"/>
  <c r="D719" i="10"/>
  <c r="CH719" i="10" s="1"/>
  <c r="D501" i="10"/>
  <c r="CH501" i="10" s="1"/>
  <c r="D626" i="10"/>
  <c r="CH626" i="10" s="1"/>
  <c r="D632" i="10"/>
  <c r="D726" i="10"/>
  <c r="D505" i="10"/>
  <c r="CH505" i="10" s="1"/>
  <c r="D634" i="10"/>
  <c r="D765" i="10"/>
  <c r="CH765" i="10" s="1"/>
  <c r="D614" i="10"/>
  <c r="CH614" i="10" s="1"/>
  <c r="D701" i="10"/>
  <c r="CH701" i="10" s="1"/>
  <c r="D805" i="10"/>
  <c r="D797" i="10"/>
  <c r="CH797" i="10" s="1"/>
  <c r="D638" i="10"/>
  <c r="D522" i="10"/>
  <c r="CH522" i="10" s="1"/>
  <c r="D702" i="10"/>
  <c r="CH702" i="10" s="1"/>
  <c r="D231" i="10"/>
  <c r="CH231" i="10" s="1"/>
  <c r="CH519" i="10"/>
  <c r="D458" i="10"/>
  <c r="CH458" i="10" s="1"/>
  <c r="D236" i="10"/>
  <c r="CH236" i="10" s="1"/>
  <c r="AC402" i="10"/>
  <c r="D403" i="10"/>
  <c r="D150" i="10"/>
  <c r="CH150" i="10" s="1"/>
  <c r="D390" i="10"/>
  <c r="CH472" i="10"/>
  <c r="CH772" i="10"/>
  <c r="CH699" i="10"/>
  <c r="D179" i="10"/>
  <c r="CH179" i="10" s="1"/>
  <c r="D289" i="10"/>
  <c r="CH289" i="10" s="1"/>
  <c r="D232" i="10"/>
  <c r="CH232" i="10" s="1"/>
  <c r="D162" i="10"/>
  <c r="CH162" i="10" s="1"/>
  <c r="D249" i="10"/>
  <c r="CH249" i="10" s="1"/>
  <c r="CH466" i="10"/>
  <c r="CH773" i="10"/>
  <c r="D338" i="10"/>
  <c r="CH338" i="10" s="1"/>
  <c r="CH710" i="10"/>
  <c r="CH592" i="10"/>
  <c r="AC394" i="10"/>
  <c r="D395" i="10"/>
  <c r="D175" i="10"/>
  <c r="CH175" i="10" s="1"/>
  <c r="CH557" i="10"/>
  <c r="D279" i="10"/>
  <c r="CH279" i="10" s="1"/>
  <c r="AC318" i="10"/>
  <c r="D319" i="10"/>
  <c r="CH696" i="10"/>
  <c r="AC270" i="10"/>
  <c r="D271" i="10"/>
  <c r="D149" i="10"/>
  <c r="CH149" i="10" s="1"/>
  <c r="D198" i="10"/>
  <c r="D259" i="10"/>
  <c r="CH259" i="10" s="1"/>
  <c r="D157" i="10"/>
  <c r="CH157" i="10" s="1"/>
  <c r="CH762" i="10"/>
  <c r="CH490" i="10"/>
  <c r="D165" i="10"/>
  <c r="CH165" i="10" s="1"/>
  <c r="CH722" i="10"/>
  <c r="D202" i="10"/>
  <c r="CH202" i="10" s="1"/>
  <c r="CH600" i="10"/>
  <c r="CH695" i="10"/>
  <c r="CH778" i="10"/>
  <c r="D556" i="10"/>
  <c r="CH556" i="10" s="1"/>
  <c r="D716" i="10"/>
  <c r="CH716" i="10" s="1"/>
  <c r="D689" i="10"/>
  <c r="CH689" i="10" s="1"/>
  <c r="D469" i="10"/>
  <c r="CH469" i="10" s="1"/>
  <c r="D780" i="10"/>
  <c r="CH780" i="10" s="1"/>
  <c r="D489" i="10"/>
  <c r="CH489" i="10" s="1"/>
  <c r="D587" i="10"/>
  <c r="D488" i="10"/>
  <c r="CH488" i="10" s="1"/>
  <c r="CH462" i="10"/>
  <c r="D723" i="10"/>
  <c r="CH723" i="10" s="1"/>
  <c r="D708" i="10"/>
  <c r="CH708" i="10" s="1"/>
  <c r="D502" i="10"/>
  <c r="CH502" i="10" s="1"/>
  <c r="D732" i="10"/>
  <c r="D583" i="10"/>
  <c r="D784" i="10"/>
  <c r="CH784" i="10" s="1"/>
  <c r="D807" i="10"/>
  <c r="D566" i="10"/>
  <c r="D506" i="10"/>
  <c r="CH506" i="10" s="1"/>
  <c r="D730" i="10"/>
  <c r="CH730" i="10" s="1"/>
  <c r="D693" i="10"/>
  <c r="CH693" i="10" s="1"/>
  <c r="D467" i="10"/>
  <c r="CH467" i="10" s="1"/>
  <c r="D580" i="10"/>
  <c r="D790" i="10"/>
  <c r="D630" i="10"/>
  <c r="D603" i="10"/>
  <c r="CH603" i="10" s="1"/>
  <c r="D736" i="10"/>
  <c r="CH736" i="10" s="1"/>
  <c r="D694" i="10"/>
  <c r="CH694" i="10" s="1"/>
  <c r="D698" i="10"/>
  <c r="CH698" i="10" s="1"/>
  <c r="D457" i="10"/>
  <c r="CH457" i="10" s="1"/>
  <c r="D226" i="10"/>
  <c r="CH226" i="10" s="1"/>
  <c r="CH540" i="10"/>
  <c r="D164" i="10"/>
  <c r="CH164" i="10" s="1"/>
  <c r="D138" i="10"/>
  <c r="CH138" i="10" s="1"/>
  <c r="CH474" i="10"/>
  <c r="D177" i="10"/>
  <c r="CH177" i="10" s="1"/>
  <c r="CH593" i="10"/>
  <c r="D324" i="10"/>
  <c r="D323" i="10" s="1"/>
  <c r="CH473" i="10"/>
  <c r="AC316" i="10"/>
  <c r="D317" i="10"/>
  <c r="CH692" i="10"/>
  <c r="D397" i="10"/>
  <c r="D396" i="10" s="1"/>
  <c r="CH475" i="10"/>
  <c r="D336" i="10"/>
  <c r="CH336" i="10" s="1"/>
  <c r="D161" i="10"/>
  <c r="CH161" i="10" s="1"/>
  <c r="D184" i="10"/>
  <c r="CH184" i="10" s="1"/>
  <c r="D147" i="10"/>
  <c r="CH147" i="10" s="1"/>
  <c r="CH704" i="10"/>
  <c r="CH471" i="10"/>
  <c r="D180" i="10"/>
  <c r="CH180" i="10" s="1"/>
  <c r="CH786" i="10"/>
  <c r="CH576" i="10"/>
  <c r="CH597" i="10"/>
  <c r="AC252" i="10"/>
  <c r="D253" i="10"/>
  <c r="D392" i="10"/>
  <c r="CH392" i="10" s="1"/>
  <c r="CH559" i="10"/>
  <c r="D203" i="10"/>
  <c r="CH203" i="10" s="1"/>
  <c r="D167" i="10"/>
  <c r="CH167" i="10" s="1"/>
  <c r="CH493" i="10"/>
  <c r="D139" i="10"/>
  <c r="CH139" i="10" s="1"/>
  <c r="CH560" i="10"/>
  <c r="D240" i="10"/>
  <c r="CH240" i="10" s="1"/>
  <c r="D133" i="10"/>
  <c r="CH133" i="10" s="1"/>
  <c r="CH758" i="10"/>
  <c r="D373" i="10"/>
  <c r="CH769" i="10"/>
  <c r="D137" i="10"/>
  <c r="CH137" i="10" s="1"/>
  <c r="D200" i="10"/>
  <c r="CH495" i="10"/>
  <c r="CH759" i="10"/>
  <c r="D337" i="10"/>
  <c r="CH337" i="10" s="1"/>
  <c r="D686" i="10"/>
  <c r="CH686" i="10" s="1"/>
  <c r="D714" i="10"/>
  <c r="CH714" i="10" s="1"/>
  <c r="D508" i="10"/>
  <c r="CH508" i="10" s="1"/>
  <c r="D734" i="10"/>
  <c r="D523" i="10"/>
  <c r="CH523" i="10" s="1"/>
  <c r="D477" i="10"/>
  <c r="CH477" i="10" s="1"/>
  <c r="D465" i="10"/>
  <c r="CH465" i="10" s="1"/>
  <c r="D761" i="10"/>
  <c r="CH761" i="10" s="1"/>
  <c r="D619" i="10"/>
  <c r="CH619" i="10" s="1"/>
  <c r="D775" i="10"/>
  <c r="CH775" i="10" s="1"/>
  <c r="D703" i="10"/>
  <c r="CH703" i="10" s="1"/>
  <c r="D496" i="10"/>
  <c r="CH496" i="10" s="1"/>
  <c r="D628" i="10"/>
  <c r="D720" i="10"/>
  <c r="CH720" i="10" s="1"/>
  <c r="D518" i="10"/>
  <c r="CH518" i="10" s="1"/>
  <c r="D729" i="10"/>
  <c r="CH729" i="10" s="1"/>
  <c r="D470" i="10"/>
  <c r="CH470" i="10" s="1"/>
  <c r="D754" i="10"/>
  <c r="D748" i="10"/>
  <c r="CH748" i="10" s="1"/>
  <c r="D781" i="10"/>
  <c r="CH781" i="10" s="1"/>
  <c r="D598" i="10"/>
  <c r="CH598" i="10" s="1"/>
  <c r="D700" i="10"/>
  <c r="CH700" i="10" s="1"/>
  <c r="D687" i="10"/>
  <c r="CH687" i="10" s="1"/>
  <c r="D712" i="10"/>
  <c r="CH712" i="10" s="1"/>
  <c r="D499" i="10"/>
  <c r="D690" i="10"/>
  <c r="CH690" i="10" s="1"/>
  <c r="D550" i="10"/>
  <c r="D602" i="10"/>
  <c r="D491" i="10"/>
  <c r="CH491" i="10" s="1"/>
  <c r="D706" i="10"/>
  <c r="CH706" i="10" s="1"/>
  <c r="D713" i="10"/>
  <c r="CH713" i="10" s="1"/>
  <c r="D503" i="10"/>
  <c r="CH503" i="10" s="1"/>
  <c r="D536" i="10"/>
  <c r="D691" i="10"/>
  <c r="CH691" i="10" s="1"/>
  <c r="D760" i="10"/>
  <c r="CH760" i="10" s="1"/>
  <c r="D567" i="10"/>
  <c r="CH567" i="10" s="1"/>
  <c r="CH498" i="10"/>
  <c r="AC497" i="10"/>
  <c r="CH611" i="10"/>
  <c r="D584" i="10"/>
  <c r="CH585" i="10"/>
  <c r="D635" i="10"/>
  <c r="CH636" i="10"/>
  <c r="D800" i="10"/>
  <c r="CH801" i="10"/>
  <c r="D563" i="10"/>
  <c r="CH564" i="10"/>
  <c r="D793" i="10"/>
  <c r="CH794" i="10"/>
  <c r="D737" i="10"/>
  <c r="CH738" i="10"/>
  <c r="D568" i="10"/>
  <c r="CH569" i="10"/>
  <c r="D561" i="10"/>
  <c r="CH562" i="10"/>
  <c r="D385" i="10"/>
  <c r="CH386" i="10"/>
  <c r="D808" i="10"/>
  <c r="CH809" i="10"/>
  <c r="CE552" i="10"/>
  <c r="CH21" i="10"/>
  <c r="CH35" i="10"/>
  <c r="CH515" i="10"/>
  <c r="AC514" i="10"/>
  <c r="CH575" i="10"/>
  <c r="AC574" i="10"/>
  <c r="AC621" i="10"/>
  <c r="CH521" i="10"/>
  <c r="AC520" i="10"/>
  <c r="AC510" i="10"/>
  <c r="AC486" i="10"/>
  <c r="AC362" i="10"/>
  <c r="AC334" i="10"/>
  <c r="CH524" i="10"/>
  <c r="AC624" i="10"/>
  <c r="AC287" i="10"/>
  <c r="AC228" i="10"/>
  <c r="AC379" i="10"/>
  <c r="AC277" i="10"/>
  <c r="AC326" i="10"/>
  <c r="AC257" i="10"/>
  <c r="AC584" i="10"/>
  <c r="AC808" i="10"/>
  <c r="AC800" i="10"/>
  <c r="AC768" i="10"/>
  <c r="AC385" i="10"/>
  <c r="AC561" i="10"/>
  <c r="AC599" i="10"/>
  <c r="AC354" i="10"/>
  <c r="AC793" i="10"/>
  <c r="AC737" i="10"/>
  <c r="AC635" i="10"/>
  <c r="AC568" i="10"/>
  <c r="AC727" i="10"/>
  <c r="AC563" i="10"/>
  <c r="AC721" i="10"/>
  <c r="CH622" i="10"/>
  <c r="CH516" i="10"/>
  <c r="D812" i="10"/>
  <c r="D785" i="10"/>
  <c r="D599" i="10"/>
  <c r="AC683" i="10"/>
  <c r="AC596" i="10"/>
  <c r="AC591" i="10"/>
  <c r="AC787" i="10"/>
  <c r="AC735" i="10"/>
  <c r="AC747" i="10"/>
  <c r="AC771" i="10"/>
  <c r="AC755" i="10"/>
  <c r="AC718" i="10"/>
  <c r="AC517" i="10"/>
  <c r="AC715" i="10"/>
  <c r="AC283" i="10"/>
  <c r="AC774" i="10"/>
  <c r="AC783" i="10"/>
  <c r="AC763" i="10"/>
  <c r="AC785" i="10"/>
  <c r="AC777" i="10"/>
  <c r="AC312" i="10"/>
  <c r="AC688" i="10"/>
  <c r="AC537" i="10"/>
  <c r="D771" i="10"/>
  <c r="AC248" i="10"/>
  <c r="AC757" i="10"/>
  <c r="AC812" i="10"/>
  <c r="AC791" i="10"/>
  <c r="AC798" i="10"/>
  <c r="AC613" i="10"/>
  <c r="AC707" i="10"/>
  <c r="D591" i="10"/>
  <c r="AC539" i="10"/>
  <c r="D539" i="10"/>
  <c r="AC555" i="10"/>
  <c r="AC235" i="10"/>
  <c r="AC697" i="10"/>
  <c r="U19" i="10" l="1"/>
  <c r="AC409" i="10"/>
  <c r="D463" i="10"/>
  <c r="CH463" i="10" s="1"/>
  <c r="D454" i="10"/>
  <c r="CH455" i="10"/>
  <c r="D617" i="10"/>
  <c r="CH617" i="10" s="1"/>
  <c r="D795" i="10"/>
  <c r="CH795" i="10" s="1"/>
  <c r="CH602" i="10"/>
  <c r="D601" i="10"/>
  <c r="CH601" i="10" s="1"/>
  <c r="AC20" i="10"/>
  <c r="CH571" i="10"/>
  <c r="D570" i="10"/>
  <c r="CH570" i="10" s="1"/>
  <c r="AC645" i="10"/>
  <c r="R435" i="5"/>
  <c r="T436" i="5"/>
  <c r="D389" i="10"/>
  <c r="R19" i="10"/>
  <c r="N19" i="10"/>
  <c r="D173" i="10"/>
  <c r="D221" i="10"/>
  <c r="CH221" i="10" s="1"/>
  <c r="CH566" i="10"/>
  <c r="D565" i="10"/>
  <c r="CH565" i="10" s="1"/>
  <c r="CH373" i="10"/>
  <c r="D372" i="10"/>
  <c r="CH198" i="10"/>
  <c r="D197" i="10"/>
  <c r="D213" i="10"/>
  <c r="CH213" i="10" s="1"/>
  <c r="D237" i="10"/>
  <c r="CH390" i="10"/>
  <c r="D128" i="10"/>
  <c r="D596" i="10"/>
  <c r="CH596" i="10" s="1"/>
  <c r="D735" i="10"/>
  <c r="CH735" i="10" s="1"/>
  <c r="D715" i="10"/>
  <c r="CH715" i="10" s="1"/>
  <c r="D721" i="10"/>
  <c r="CH721" i="10" s="1"/>
  <c r="CH129" i="10"/>
  <c r="D763" i="10"/>
  <c r="CH763" i="10" s="1"/>
  <c r="D777" i="10"/>
  <c r="CH777" i="10" s="1"/>
  <c r="D517" i="10"/>
  <c r="CH517" i="10" s="1"/>
  <c r="D747" i="10"/>
  <c r="CH747" i="10" s="1"/>
  <c r="D798" i="10"/>
  <c r="CH798" i="10" s="1"/>
  <c r="D683" i="10"/>
  <c r="CH771" i="10"/>
  <c r="D727" i="10"/>
  <c r="CH727" i="10" s="1"/>
  <c r="D688" i="10"/>
  <c r="CH688" i="10" s="1"/>
  <c r="D718" i="10"/>
  <c r="CH718" i="10" s="1"/>
  <c r="D783" i="10"/>
  <c r="CH783" i="10" s="1"/>
  <c r="D697" i="10"/>
  <c r="CH697" i="10" s="1"/>
  <c r="D613" i="10"/>
  <c r="CH613" i="10" s="1"/>
  <c r="D707" i="10"/>
  <c r="CH707" i="10" s="1"/>
  <c r="D248" i="10"/>
  <c r="CH248" i="10" s="1"/>
  <c r="D774" i="10"/>
  <c r="CH774" i="10" s="1"/>
  <c r="D555" i="10"/>
  <c r="CH555" i="10" s="1"/>
  <c r="D235" i="10"/>
  <c r="CH235" i="10" s="1"/>
  <c r="D283" i="10"/>
  <c r="CH283" i="10" s="1"/>
  <c r="D354" i="10"/>
  <c r="D757" i="10"/>
  <c r="CH757" i="10" s="1"/>
  <c r="CH599" i="10"/>
  <c r="D497" i="10"/>
  <c r="CH497" i="10" s="1"/>
  <c r="CH499" i="10"/>
  <c r="CH200" i="10"/>
  <c r="CH591" i="10"/>
  <c r="CH588" i="10"/>
  <c r="CH589" i="10"/>
  <c r="D624" i="10"/>
  <c r="CH624" i="10" s="1"/>
  <c r="CH625" i="10"/>
  <c r="D753" i="10"/>
  <c r="CH753" i="10" s="1"/>
  <c r="CH754" i="10"/>
  <c r="D594" i="10"/>
  <c r="CH594" i="10" s="1"/>
  <c r="CH595" i="10"/>
  <c r="D731" i="10"/>
  <c r="CH731" i="10" s="1"/>
  <c r="CH732" i="10"/>
  <c r="D725" i="10"/>
  <c r="CH725" i="10" s="1"/>
  <c r="CH726" i="10"/>
  <c r="D250" i="10"/>
  <c r="CH250" i="10" s="1"/>
  <c r="CH251" i="10"/>
  <c r="D766" i="10"/>
  <c r="CH767" i="10"/>
  <c r="D275" i="10"/>
  <c r="CH276" i="10"/>
  <c r="D806" i="10"/>
  <c r="CH806" i="10" s="1"/>
  <c r="CH807" i="10"/>
  <c r="CH618" i="10"/>
  <c r="CH291" i="10"/>
  <c r="D531" i="10"/>
  <c r="CH531" i="10" s="1"/>
  <c r="CH532" i="10"/>
  <c r="D356" i="10"/>
  <c r="CH356" i="10" s="1"/>
  <c r="CH357" i="10"/>
  <c r="D343" i="10"/>
  <c r="CH343" i="10" s="1"/>
  <c r="CH344" i="10"/>
  <c r="D751" i="10"/>
  <c r="CH751" i="10" s="1"/>
  <c r="CH752" i="10"/>
  <c r="D257" i="10"/>
  <c r="CH257" i="10" s="1"/>
  <c r="CH258" i="10"/>
  <c r="D334" i="10"/>
  <c r="CH334" i="10" s="1"/>
  <c r="CH335" i="10"/>
  <c r="CH222" i="10"/>
  <c r="D486" i="10"/>
  <c r="CH486" i="10" s="1"/>
  <c r="CH487" i="10"/>
  <c r="CH464" i="10"/>
  <c r="D331" i="10"/>
  <c r="CH331" i="10" s="1"/>
  <c r="CH332" i="10"/>
  <c r="D629" i="10"/>
  <c r="CH629" i="10" s="1"/>
  <c r="CH630" i="10"/>
  <c r="D252" i="10"/>
  <c r="CH252" i="10" s="1"/>
  <c r="CH253" i="10"/>
  <c r="D582" i="10"/>
  <c r="CH582" i="10" s="1"/>
  <c r="CH583" i="10"/>
  <c r="CH324" i="10"/>
  <c r="D631" i="10"/>
  <c r="CH631" i="10" s="1"/>
  <c r="CH632" i="10"/>
  <c r="D529" i="10"/>
  <c r="CH529" i="10" s="1"/>
  <c r="CH530" i="10"/>
  <c r="D627" i="10"/>
  <c r="CH627" i="10" s="1"/>
  <c r="CH628" i="10"/>
  <c r="D316" i="10"/>
  <c r="CH317" i="10"/>
  <c r="D350" i="10"/>
  <c r="CH351" i="10"/>
  <c r="CH214" i="10"/>
  <c r="D755" i="10"/>
  <c r="CH755" i="10" s="1"/>
  <c r="CH756" i="10"/>
  <c r="D270" i="10"/>
  <c r="CH270" i="10" s="1"/>
  <c r="CH271" i="10"/>
  <c r="D358" i="10"/>
  <c r="CH358" i="10" s="1"/>
  <c r="CH359" i="10"/>
  <c r="D268" i="10"/>
  <c r="CH269" i="10"/>
  <c r="CH171" i="10"/>
  <c r="D277" i="10"/>
  <c r="CH278" i="10"/>
  <c r="CH296" i="10"/>
  <c r="CH297" i="10"/>
  <c r="CH174" i="10"/>
  <c r="CH340" i="10"/>
  <c r="CH341" i="10"/>
  <c r="CH808" i="10"/>
  <c r="CH561" i="10"/>
  <c r="CH737" i="10"/>
  <c r="CH563" i="10"/>
  <c r="CH635" i="10"/>
  <c r="D547" i="10"/>
  <c r="CH547" i="10" s="1"/>
  <c r="CH548" i="10"/>
  <c r="D535" i="10"/>
  <c r="CH535" i="10" s="1"/>
  <c r="CH536" i="10"/>
  <c r="D586" i="10"/>
  <c r="CH586" i="10" s="1"/>
  <c r="CH587" i="10"/>
  <c r="D537" i="10"/>
  <c r="CH537" i="10" s="1"/>
  <c r="CH538" i="10"/>
  <c r="D312" i="10"/>
  <c r="CH312" i="10" s="1"/>
  <c r="CH313" i="10"/>
  <c r="D804" i="10"/>
  <c r="CH804" i="10" s="1"/>
  <c r="CH805" i="10"/>
  <c r="D768" i="10"/>
  <c r="CH768" i="10" s="1"/>
  <c r="CH770" i="10"/>
  <c r="D549" i="10"/>
  <c r="CH549" i="10" s="1"/>
  <c r="CH550" i="10"/>
  <c r="D633" i="10"/>
  <c r="CH633" i="10" s="1"/>
  <c r="CH634" i="10"/>
  <c r="CH785" i="10"/>
  <c r="CH396" i="10"/>
  <c r="CH397" i="10"/>
  <c r="D402" i="10"/>
  <c r="CH402" i="10" s="1"/>
  <c r="CH403" i="10"/>
  <c r="D789" i="10"/>
  <c r="CH789" i="10" s="1"/>
  <c r="CH790" i="10"/>
  <c r="D579" i="10"/>
  <c r="CH579" i="10" s="1"/>
  <c r="CH580" i="10"/>
  <c r="D615" i="10"/>
  <c r="CH615" i="10" s="1"/>
  <c r="CH616" i="10"/>
  <c r="CH305" i="10"/>
  <c r="CH577" i="10"/>
  <c r="D287" i="10"/>
  <c r="CH288" i="10"/>
  <c r="D510" i="10"/>
  <c r="CH510" i="10" s="1"/>
  <c r="CH511" i="10"/>
  <c r="CH539" i="10"/>
  <c r="CE553" i="10"/>
  <c r="CE554" i="10"/>
  <c r="D733" i="10"/>
  <c r="CH733" i="10" s="1"/>
  <c r="CH734" i="10"/>
  <c r="D362" i="10"/>
  <c r="CH362" i="10" s="1"/>
  <c r="CH363" i="10"/>
  <c r="D394" i="10"/>
  <c r="CH394" i="10" s="1"/>
  <c r="CH395" i="10"/>
  <c r="D791" i="10"/>
  <c r="CH791" i="10" s="1"/>
  <c r="CH792" i="10"/>
  <c r="D637" i="10"/>
  <c r="CH637" i="10" s="1"/>
  <c r="CH638" i="10"/>
  <c r="CH623" i="10"/>
  <c r="D314" i="10"/>
  <c r="CH314" i="10" s="1"/>
  <c r="CH315" i="10"/>
  <c r="D787" i="10"/>
  <c r="CH787" i="10" s="1"/>
  <c r="CH788" i="10"/>
  <c r="D285" i="10"/>
  <c r="CH285" i="10" s="1"/>
  <c r="CH286" i="10"/>
  <c r="D749" i="10"/>
  <c r="CH749" i="10" s="1"/>
  <c r="CH750" i="10"/>
  <c r="CH812" i="10"/>
  <c r="D802" i="10"/>
  <c r="CH802" i="10" s="1"/>
  <c r="CH803" i="10"/>
  <c r="D387" i="10"/>
  <c r="CH387" i="10" s="1"/>
  <c r="CH388" i="10"/>
  <c r="D318" i="10"/>
  <c r="CH318" i="10" s="1"/>
  <c r="CH319" i="10"/>
  <c r="D810" i="10"/>
  <c r="CH810" i="10" s="1"/>
  <c r="CH811" i="10"/>
  <c r="D326" i="10"/>
  <c r="CH326" i="10" s="1"/>
  <c r="CH327" i="10"/>
  <c r="D379" i="10"/>
  <c r="CH380" i="10"/>
  <c r="D228" i="10"/>
  <c r="CH228" i="10" s="1"/>
  <c r="CH229" i="10"/>
  <c r="CH238" i="10"/>
  <c r="CE551" i="10"/>
  <c r="CH385" i="10"/>
  <c r="CH568" i="10"/>
  <c r="CH793" i="10"/>
  <c r="CH800" i="10"/>
  <c r="CH584" i="10"/>
  <c r="D574" i="10"/>
  <c r="D621" i="10"/>
  <c r="D520" i="10"/>
  <c r="D514" i="10"/>
  <c r="D409" i="10" l="1"/>
  <c r="CH372" i="10"/>
  <c r="CH454" i="10"/>
  <c r="CH683" i="10"/>
  <c r="D645" i="10"/>
  <c r="R434" i="5"/>
  <c r="T435" i="5"/>
  <c r="AC19" i="10"/>
  <c r="CH277" i="10"/>
  <c r="CH350" i="10"/>
  <c r="CH287" i="10"/>
  <c r="CH354" i="10"/>
  <c r="CH197" i="10"/>
  <c r="CH316" i="10"/>
  <c r="CH323" i="10"/>
  <c r="CH275" i="10"/>
  <c r="CH128" i="10"/>
  <c r="CH237" i="10"/>
  <c r="CH379" i="10"/>
  <c r="CH268" i="10"/>
  <c r="CH173" i="10"/>
  <c r="CH621" i="10"/>
  <c r="CH389" i="10"/>
  <c r="CH574" i="10"/>
  <c r="CH766" i="10"/>
  <c r="CH514" i="10"/>
  <c r="CH520" i="10"/>
  <c r="CH368" i="10" l="1"/>
  <c r="D20" i="10"/>
  <c r="CH20" i="10" s="1"/>
  <c r="R433" i="5"/>
  <c r="T434" i="5"/>
  <c r="CH409" i="10"/>
  <c r="R794" i="5"/>
  <c r="R639" i="5" s="1"/>
  <c r="S794" i="5"/>
  <c r="S639" i="5" l="1"/>
  <c r="S13" i="5" s="1"/>
  <c r="R432" i="5"/>
  <c r="T433" i="5"/>
  <c r="P13" i="5"/>
  <c r="R431" i="5" l="1"/>
  <c r="T432" i="5"/>
  <c r="U13" i="5"/>
  <c r="R430" i="5" l="1"/>
  <c r="T431" i="5"/>
  <c r="T560" i="5"/>
  <c r="T561" i="5"/>
  <c r="T563" i="5"/>
  <c r="T565" i="5"/>
  <c r="T564" i="5" s="1"/>
  <c r="T750" i="5"/>
  <c r="T619" i="5"/>
  <c r="T620" i="5"/>
  <c r="T622" i="5"/>
  <c r="T624" i="5"/>
  <c r="T626" i="5"/>
  <c r="T795" i="5"/>
  <c r="T797" i="5"/>
  <c r="T799" i="5"/>
  <c r="T801" i="5"/>
  <c r="T803" i="5"/>
  <c r="T676" i="5"/>
  <c r="T641" i="5"/>
  <c r="T642" i="5"/>
  <c r="T643" i="5"/>
  <c r="T644" i="5"/>
  <c r="T645" i="5"/>
  <c r="T646" i="5"/>
  <c r="T647" i="5"/>
  <c r="T648" i="5"/>
  <c r="T649" i="5"/>
  <c r="T650" i="5"/>
  <c r="T651" i="5"/>
  <c r="T652" i="5"/>
  <c r="T653" i="5"/>
  <c r="T654" i="5"/>
  <c r="T655" i="5"/>
  <c r="T656" i="5"/>
  <c r="T657" i="5"/>
  <c r="T658" i="5"/>
  <c r="T659" i="5"/>
  <c r="T660" i="5"/>
  <c r="T661" i="5"/>
  <c r="T662" i="5"/>
  <c r="T663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481" i="5"/>
  <c r="T482" i="5"/>
  <c r="T483" i="5"/>
  <c r="T484" i="5"/>
  <c r="T485" i="5"/>
  <c r="T486" i="5"/>
  <c r="T487" i="5"/>
  <c r="T488" i="5"/>
  <c r="T489" i="5"/>
  <c r="T490" i="5"/>
  <c r="T692" i="5"/>
  <c r="T693" i="5"/>
  <c r="T694" i="5"/>
  <c r="T695" i="5"/>
  <c r="T696" i="5"/>
  <c r="T697" i="5"/>
  <c r="T698" i="5"/>
  <c r="T699" i="5"/>
  <c r="T700" i="5"/>
  <c r="T581" i="5"/>
  <c r="T583" i="5"/>
  <c r="T582" i="5" s="1"/>
  <c r="T586" i="5"/>
  <c r="T587" i="5"/>
  <c r="T589" i="5"/>
  <c r="T591" i="5"/>
  <c r="T592" i="5"/>
  <c r="T763" i="5"/>
  <c r="T764" i="5"/>
  <c r="T766" i="5"/>
  <c r="T767" i="5"/>
  <c r="T769" i="5"/>
  <c r="T770" i="5"/>
  <c r="T772" i="5"/>
  <c r="T773" i="5"/>
  <c r="T774" i="5"/>
  <c r="T775" i="5"/>
  <c r="T776" i="5"/>
  <c r="T778" i="5"/>
  <c r="T780" i="5"/>
  <c r="T596" i="5"/>
  <c r="T597" i="5"/>
  <c r="T606" i="5"/>
  <c r="T608" i="5"/>
  <c r="T610" i="5"/>
  <c r="T612" i="5"/>
  <c r="T613" i="5"/>
  <c r="T616" i="5"/>
  <c r="T784" i="5"/>
  <c r="T786" i="5"/>
  <c r="T788" i="5"/>
  <c r="T790" i="5"/>
  <c r="T791" i="5"/>
  <c r="T793" i="5"/>
  <c r="T536" i="5"/>
  <c r="T537" i="5"/>
  <c r="T538" i="5"/>
  <c r="T736" i="5"/>
  <c r="T737" i="5"/>
  <c r="T738" i="5"/>
  <c r="T740" i="5"/>
  <c r="T634" i="5"/>
  <c r="T635" i="5"/>
  <c r="T637" i="5"/>
  <c r="T638" i="5"/>
  <c r="T809" i="5"/>
  <c r="T810" i="5"/>
  <c r="T812" i="5"/>
  <c r="T813" i="5"/>
  <c r="T542" i="5"/>
  <c r="T544" i="5"/>
  <c r="T742" i="5"/>
  <c r="T744" i="5"/>
  <c r="T569" i="5"/>
  <c r="T570" i="5"/>
  <c r="T752" i="5"/>
  <c r="T753" i="5"/>
  <c r="T754" i="5"/>
  <c r="T755" i="5"/>
  <c r="T756" i="5"/>
  <c r="T746" i="5"/>
  <c r="T748" i="5"/>
  <c r="T594" i="5"/>
  <c r="T782" i="5"/>
  <c r="T574" i="5"/>
  <c r="T577" i="5"/>
  <c r="T758" i="5"/>
  <c r="T759" i="5"/>
  <c r="T458" i="5"/>
  <c r="T683" i="5"/>
  <c r="T684" i="5"/>
  <c r="T685" i="5"/>
  <c r="T686" i="5"/>
  <c r="T687" i="5"/>
  <c r="T688" i="5"/>
  <c r="T689" i="5"/>
  <c r="T690" i="5"/>
  <c r="T515" i="5"/>
  <c r="T516" i="5"/>
  <c r="T517" i="5"/>
  <c r="T524" i="5"/>
  <c r="T526" i="5"/>
  <c r="T528" i="5"/>
  <c r="T530" i="5"/>
  <c r="T532" i="5"/>
  <c r="T534" i="5"/>
  <c r="T722" i="5"/>
  <c r="T723" i="5"/>
  <c r="T724" i="5"/>
  <c r="T726" i="5"/>
  <c r="T728" i="5"/>
  <c r="T730" i="5"/>
  <c r="T732" i="5"/>
  <c r="T734" i="5"/>
  <c r="T628" i="5"/>
  <c r="T630" i="5"/>
  <c r="T632" i="5"/>
  <c r="T805" i="5"/>
  <c r="T807" i="5"/>
  <c r="T492" i="5"/>
  <c r="T493" i="5"/>
  <c r="T494" i="5"/>
  <c r="T495" i="5"/>
  <c r="T496" i="5"/>
  <c r="T497" i="5"/>
  <c r="T498" i="5"/>
  <c r="T499" i="5"/>
  <c r="T500" i="5"/>
  <c r="T501" i="5"/>
  <c r="T502" i="5"/>
  <c r="T505" i="5"/>
  <c r="T506" i="5"/>
  <c r="T509" i="5"/>
  <c r="T510" i="5"/>
  <c r="T512" i="5"/>
  <c r="T513" i="5"/>
  <c r="T702" i="5"/>
  <c r="T703" i="5"/>
  <c r="T704" i="5"/>
  <c r="T705" i="5"/>
  <c r="T706" i="5"/>
  <c r="T707" i="5"/>
  <c r="T708" i="5"/>
  <c r="T710" i="5"/>
  <c r="T711" i="5"/>
  <c r="T713" i="5"/>
  <c r="T714" i="5"/>
  <c r="T716" i="5"/>
  <c r="T717" i="5"/>
  <c r="T718" i="5"/>
  <c r="T720" i="5"/>
  <c r="T449" i="5"/>
  <c r="T450" i="5"/>
  <c r="T451" i="5"/>
  <c r="T452" i="5"/>
  <c r="T678" i="5"/>
  <c r="T679" i="5"/>
  <c r="T680" i="5"/>
  <c r="T456" i="5"/>
  <c r="T681" i="5"/>
  <c r="T550" i="5"/>
  <c r="T551" i="5"/>
  <c r="T552" i="5"/>
  <c r="T553" i="5"/>
  <c r="T554" i="5"/>
  <c r="T556" i="5"/>
  <c r="T558" i="5"/>
  <c r="T579" i="5"/>
  <c r="T761" i="5"/>
  <c r="T457" i="5" l="1"/>
  <c r="T448" i="5"/>
  <c r="T611" i="5"/>
  <c r="T595" i="5"/>
  <c r="T640" i="5"/>
  <c r="R429" i="5"/>
  <c r="T430" i="5"/>
  <c r="T559" i="5"/>
  <c r="T535" i="5"/>
  <c r="T480" i="5"/>
  <c r="T508" i="5"/>
  <c r="T578" i="5"/>
  <c r="T629" i="5"/>
  <c r="T729" i="5"/>
  <c r="T529" i="5"/>
  <c r="T573" i="5"/>
  <c r="T745" i="5"/>
  <c r="T543" i="5"/>
  <c r="T787" i="5"/>
  <c r="T605" i="5"/>
  <c r="T777" i="5"/>
  <c r="T802" i="5"/>
  <c r="T794" i="5"/>
  <c r="T557" i="5"/>
  <c r="T806" i="5"/>
  <c r="T627" i="5"/>
  <c r="T727" i="5"/>
  <c r="T527" i="5"/>
  <c r="T781" i="5"/>
  <c r="T541" i="5"/>
  <c r="T792" i="5"/>
  <c r="T785" i="5"/>
  <c r="T800" i="5"/>
  <c r="T625" i="5"/>
  <c r="T719" i="5"/>
  <c r="T555" i="5"/>
  <c r="T804" i="5"/>
  <c r="T733" i="5"/>
  <c r="T725" i="5"/>
  <c r="T533" i="5"/>
  <c r="T525" i="5"/>
  <c r="T593" i="5"/>
  <c r="T743" i="5"/>
  <c r="T739" i="5"/>
  <c r="T783" i="5"/>
  <c r="T609" i="5"/>
  <c r="T588" i="5"/>
  <c r="T580" i="5"/>
  <c r="T798" i="5"/>
  <c r="T623" i="5"/>
  <c r="T749" i="5"/>
  <c r="T562" i="5"/>
  <c r="T760" i="5"/>
  <c r="T631" i="5"/>
  <c r="T731" i="5"/>
  <c r="T531" i="5"/>
  <c r="T523" i="5"/>
  <c r="T576" i="5"/>
  <c r="T747" i="5"/>
  <c r="T741" i="5"/>
  <c r="T615" i="5"/>
  <c r="T607" i="5"/>
  <c r="T779" i="5"/>
  <c r="T796" i="5"/>
  <c r="T621" i="5"/>
  <c r="T504" i="5"/>
  <c r="T568" i="5"/>
  <c r="T491" i="5"/>
  <c r="T514" i="5"/>
  <c r="T585" i="5"/>
  <c r="T511" i="5"/>
  <c r="T712" i="5"/>
  <c r="T636" i="5"/>
  <c r="T808" i="5"/>
  <c r="T757" i="5"/>
  <c r="T789" i="5"/>
  <c r="T768" i="5"/>
  <c r="T762" i="5"/>
  <c r="T811" i="5"/>
  <c r="T735" i="5"/>
  <c r="T549" i="5"/>
  <c r="T751" i="5"/>
  <c r="T677" i="5"/>
  <c r="T721" i="5"/>
  <c r="T771" i="5"/>
  <c r="T765" i="5"/>
  <c r="T590" i="5"/>
  <c r="T691" i="5"/>
  <c r="T618" i="5"/>
  <c r="T701" i="5"/>
  <c r="T682" i="5"/>
  <c r="T633" i="5"/>
  <c r="T715" i="5"/>
  <c r="T709" i="5"/>
  <c r="T639" i="5" l="1"/>
  <c r="R428" i="5"/>
  <c r="T429" i="5"/>
  <c r="R427" i="5" l="1"/>
  <c r="T428" i="5"/>
  <c r="C18" i="9"/>
  <c r="C20" i="9" s="1"/>
  <c r="R426" i="5" l="1"/>
  <c r="T427" i="5"/>
  <c r="C6" i="9"/>
  <c r="C8" i="9" s="1"/>
  <c r="R425" i="5" l="1"/>
  <c r="T426" i="5"/>
  <c r="R424" i="5" l="1"/>
  <c r="T425" i="5"/>
  <c r="R423" i="5" l="1"/>
  <c r="T424" i="5"/>
  <c r="R422" i="5" l="1"/>
  <c r="T423" i="5"/>
  <c r="R421" i="5" l="1"/>
  <c r="T422" i="5"/>
  <c r="R420" i="5" l="1"/>
  <c r="T421" i="5"/>
  <c r="R419" i="5" l="1"/>
  <c r="T420" i="5"/>
  <c r="R418" i="5" l="1"/>
  <c r="T419" i="5"/>
  <c r="R417" i="5" l="1"/>
  <c r="T418" i="5"/>
  <c r="R416" i="5" l="1"/>
  <c r="T417" i="5"/>
  <c r="R415" i="5" l="1"/>
  <c r="T416" i="5"/>
  <c r="R414" i="5" l="1"/>
  <c r="T415" i="5"/>
  <c r="R413" i="5" l="1"/>
  <c r="T414" i="5"/>
  <c r="R412" i="5" l="1"/>
  <c r="T413" i="5"/>
  <c r="R411" i="5" l="1"/>
  <c r="T412" i="5"/>
  <c r="R410" i="5" l="1"/>
  <c r="T411" i="5"/>
  <c r="R409" i="5" l="1"/>
  <c r="T410" i="5"/>
  <c r="R408" i="5" l="1"/>
  <c r="T409" i="5"/>
  <c r="R407" i="5" l="1"/>
  <c r="T408" i="5"/>
  <c r="R406" i="5" l="1"/>
  <c r="T407" i="5"/>
  <c r="R405" i="5" l="1"/>
  <c r="T406" i="5"/>
  <c r="R404" i="5" l="1"/>
  <c r="T405" i="5"/>
  <c r="T404" i="5" s="1"/>
  <c r="T403" i="5" l="1"/>
  <c r="T13" i="5" s="1"/>
  <c r="R403" i="5"/>
  <c r="R13" i="5" s="1"/>
  <c r="CH645" i="10"/>
  <c r="CH646" i="10"/>
  <c r="D19" i="10" l="1"/>
  <c r="CH19" i="10" s="1"/>
  <c r="P817" i="5" l="1"/>
  <c r="U817" i="5" s="1"/>
  <c r="T818" i="5"/>
  <c r="T817" i="5" s="1"/>
  <c r="T816" i="5" s="1"/>
  <c r="T815" i="5" s="1"/>
  <c r="U818" i="5"/>
  <c r="P816" i="5" l="1"/>
  <c r="P815" i="5" l="1"/>
  <c r="U815" i="5" s="1"/>
  <c r="U816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AY42" authorId="0" shapeId="0" xr:uid="{5B84D886-AB42-4514-8CCA-1591CBFA4F3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  <comment ref="N124" authorId="0" shapeId="0" xr:uid="{9AC9AC15-EE4D-4D24-BFB3-71B7C055B05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N125" authorId="0" shapeId="0" xr:uid="{E308156C-2CA8-4D40-8D07-4D474F3F0F3A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  <comment ref="N126" authorId="0" shapeId="0" xr:uid="{3C86EC09-0F9B-4EDA-BC0D-A561BCD2C838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  <comment ref="N218" authorId="0" shapeId="0" xr:uid="{DE45766E-8731-486F-BEE5-97EF0DE7D610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  <comment ref="AY811" authorId="0" shapeId="0" xr:uid="{8A7891E0-62A8-4DA2-836D-D4AD67668C1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P23" authorId="0" shapeId="0" xr:uid="{FE99BCF6-C0BA-4067-83E5-96CEABE92514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P26" authorId="0" shapeId="0" xr:uid="{18458824-C707-4B92-BE44-8218AFBDDECF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  <comment ref="P40" authorId="0" shapeId="0" xr:uid="{B53EA159-1C65-405A-A0EE-27BF35680DD8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</commentList>
</comments>
</file>

<file path=xl/sharedStrings.xml><?xml version="1.0" encoding="utf-8"?>
<sst xmlns="http://schemas.openxmlformats.org/spreadsheetml/2006/main" count="78903" uniqueCount="17463">
  <si>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</si>
  <si>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</si>
  <si>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</si>
  <si>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</si>
  <si>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</si>
  <si>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</si>
  <si>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</si>
  <si>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</si>
  <si>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</si>
  <si>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</si>
  <si>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</si>
  <si>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</si>
  <si>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</si>
  <si>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</si>
  <si>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</si>
  <si>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</si>
  <si>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</si>
  <si>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</si>
  <si>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</si>
  <si>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</si>
  <si>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</si>
  <si>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</si>
  <si>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</si>
  <si>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</si>
  <si>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</si>
  <si>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</si>
  <si>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</si>
  <si>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</si>
  <si>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</si>
  <si>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</si>
  <si>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</si>
  <si>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</si>
  <si>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</si>
  <si>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</si>
  <si>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</si>
  <si>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Ковровский р-н, Клязьминский Городок с, Клязьминская ПМК ул, 20</t>
  </si>
  <si>
    <t>Итого по Клязьминское</t>
  </si>
  <si>
    <t>Ковровский р-н, Достижение п, Фабричная ул, 1а</t>
  </si>
  <si>
    <t>Итого по поселок Мелехово</t>
  </si>
  <si>
    <t>Ковровский р-н, Мелехово пгт, Школьный пер, 24</t>
  </si>
  <si>
    <t>Итого по Малыгинское</t>
  </si>
  <si>
    <t>Ковровский р-н, Малыгино п, Школьная ул, 56</t>
  </si>
  <si>
    <t>Ковровский р-н, Глебово д, Школьная ул, 24</t>
  </si>
  <si>
    <t>Ковровский р-н, Гигант п, Юбилейная ул, 65</t>
  </si>
  <si>
    <t>Ковровский р-н, Малыгино п, Школьная ул, 60</t>
  </si>
  <si>
    <t>Итого по Новосельское</t>
  </si>
  <si>
    <t>Ковровский р-н, Нерехта п, Молодежная ул, 5</t>
  </si>
  <si>
    <t>Ковровский р-н, Мелехово пгт, Советская ул, 5</t>
  </si>
  <si>
    <t>Ковровский р-н, Ручей д, Молодежная ул, 32</t>
  </si>
  <si>
    <t>Ковровский р-н, Клязьминский Городок с, Клязьминская ПМК ул, 14</t>
  </si>
  <si>
    <t>Ковровский р-н, Клязьминский Городок с, Клязьминская ПМК ул, 21</t>
  </si>
  <si>
    <t>Ковровский р-н, Первомайский п, 8</t>
  </si>
  <si>
    <t>Итого по город Судогда</t>
  </si>
  <si>
    <t>Итого по Андреевское</t>
  </si>
  <si>
    <t>Итого по Муромцевское</t>
  </si>
  <si>
    <t>Итого по Головинское</t>
  </si>
  <si>
    <t>Итого по Мошокское</t>
  </si>
  <si>
    <t>Судогда г, 2-й Первомайский пер, 3</t>
  </si>
  <si>
    <t>Судогодский р-н, Андреево п, Первомайская ул, 1</t>
  </si>
  <si>
    <t>Судогодский р-н, Муромцево п, Октябрьская ул, 9</t>
  </si>
  <si>
    <t>Судогда г, Пролетарская ул, 21</t>
  </si>
  <si>
    <t>Судогда г, Ленина ул, 9</t>
  </si>
  <si>
    <t>Судогодский р-н, Ликино с, Лесная ул, 5</t>
  </si>
  <si>
    <t>Судогодский р-н, Сойма д, Молодежная ул, 11</t>
  </si>
  <si>
    <t>Судогодский р-н, Муромцево п, Комсомольская ул, 12</t>
  </si>
  <si>
    <t>Судогда г, Гагарина ул, 12</t>
  </si>
  <si>
    <t>Судогодский р-н, Андреево п, Коммунистическая ул, 6/2</t>
  </si>
  <si>
    <t>Судогодский р-н, Головино п, Радужная ул, 10</t>
  </si>
  <si>
    <t>Судогодский р-н, Мошок с, Заводская ул, 24</t>
  </si>
  <si>
    <t>Судогодский р-н, Муромцево п, Комсомольская ул, 5</t>
  </si>
  <si>
    <t>Владимир г, 1-я Пионерская ул, 76А</t>
  </si>
  <si>
    <t>Итого по город Владимир</t>
  </si>
  <si>
    <t>Владимир г, 9 Января ул, 1</t>
  </si>
  <si>
    <t>Владимир г, Безыменского ул, 10б</t>
  </si>
  <si>
    <t>Владимир г, Белоконской ул, 10</t>
  </si>
  <si>
    <t>Владимир г, Большая Московская ул, 53</t>
  </si>
  <si>
    <t>Владимир г, Василисина ул, 13</t>
  </si>
  <si>
    <t>Владимир г, Верхняя Дуброва ул, 14</t>
  </si>
  <si>
    <t>Владимир г, Девическая ул, 2</t>
  </si>
  <si>
    <t>Владимир г, Диктора Левитана ул, 26</t>
  </si>
  <si>
    <t>Владимир г, Добросельская ул, 161б</t>
  </si>
  <si>
    <t>Владимир г, Завадского ул, 1</t>
  </si>
  <si>
    <t>Владимир г, Заклязьменский п, Зеленая ул, 16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</si>
  <si>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</si>
  <si>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</si>
  <si>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Центральная ул, 2</t>
  </si>
  <si>
    <t>Владимир г, Комиссарова ул, 1</t>
  </si>
  <si>
    <t>Владимир г, Полины Осипенко ул, 5</t>
  </si>
  <si>
    <t>Владимир г, Коммунар мкр, Песочная ул, 2</t>
  </si>
  <si>
    <t>Владимир г, Краснознаменная ул, 8</t>
  </si>
  <si>
    <t>Владимир г, Крупской ул, 6А</t>
  </si>
  <si>
    <t>Владимир г, Ленина пр-кт, 11</t>
  </si>
  <si>
    <t>Владимир г, Ленина пр-кт, 22</t>
  </si>
  <si>
    <t>Владимир г, Ленина пр-кт, 26</t>
  </si>
  <si>
    <t>Владимир г, Ленина пр-кт, 28А</t>
  </si>
  <si>
    <t>Владимир г, Ленина пр-кт, 61</t>
  </si>
  <si>
    <t>Владимир г, Михайловская ул, 51</t>
  </si>
  <si>
    <t>Владимир г, Разина ул, 22</t>
  </si>
  <si>
    <t>Владимир г, Солнечная ул, 52</t>
  </si>
  <si>
    <t>Владимир г, Суздальская ул, 6А</t>
  </si>
  <si>
    <t>Владимир г, Сурикова ул, 1</t>
  </si>
  <si>
    <t>Владимир г, Сурикова ул, 12/26</t>
  </si>
  <si>
    <t>Владимир г, Тракторная ул, 5А</t>
  </si>
  <si>
    <t>Владимир г, Усти-на-Лабе ул, 14</t>
  </si>
  <si>
    <t>Владимир г, Фатьянова ул, 25</t>
  </si>
  <si>
    <t>Владимир г, Электроприборовский проезд, 3А</t>
  </si>
  <si>
    <t>Владимир г, Юбилейная ул, 2</t>
  </si>
  <si>
    <t>Владимир г, Большая Московская ул, 55</t>
  </si>
  <si>
    <t>Владимир г, 2-й Коллективный проезд, 4А</t>
  </si>
  <si>
    <t>Владимир г, 9 Января ул, 1а</t>
  </si>
  <si>
    <t>Владимир г, Алябьева ул, 15</t>
  </si>
  <si>
    <t>Владимир г, Асаткина ул, 1</t>
  </si>
  <si>
    <t>Владимир г, Асаткина ул, 13</t>
  </si>
  <si>
    <t>Владимир г, Асаткина ул, 16</t>
  </si>
  <si>
    <t>Владимир г, Асаткина ул, 4/6</t>
  </si>
  <si>
    <t>Владимир г, Асаткина ул, 28</t>
  </si>
  <si>
    <t>Владимир г, Асаткина ул, 5</t>
  </si>
  <si>
    <t>Владимир г, Безыменского ул, 18</t>
  </si>
  <si>
    <t>Владимир г, Березина ул, 2</t>
  </si>
  <si>
    <t>Владимир г, Горького ул, 100</t>
  </si>
  <si>
    <t>Владимир г, Горького ул, 105</t>
  </si>
  <si>
    <t>Владимир г, Горького ул, 58</t>
  </si>
  <si>
    <t>Владимир г, Добросельская ул, 2в</t>
  </si>
  <si>
    <t>Владимир г, Юрьевец мкр, Институтский городок, 12</t>
  </si>
  <si>
    <t>Владимир г, Юбилейная ул, 64</t>
  </si>
  <si>
    <t>Владимир г, Энергетик мкр, Энергетиков ул, 29А</t>
  </si>
  <si>
    <t>Владимир г, Электроприборовский проезд, 5</t>
  </si>
  <si>
    <t>Владимир г, Чайковского ул, 12/22</t>
  </si>
  <si>
    <t>Владимир г, Фейгина ул, 1</t>
  </si>
  <si>
    <t>Владимир г, Труда ул, 14Б</t>
  </si>
  <si>
    <t>Владимир г, Судогодское ш, 11а</t>
  </si>
  <si>
    <t>Владимир г, Строителей ул, 8А</t>
  </si>
  <si>
    <t>Владимир г, Северная ул, 15А</t>
  </si>
  <si>
    <t>Владимир г, Северная ул, 36А</t>
  </si>
  <si>
    <t>Владимир г, Растопчина ул, 33</t>
  </si>
  <si>
    <t>Владимир г, Растопчина ул, 37</t>
  </si>
  <si>
    <t>Владимир г, Поселок РТС ул, 3</t>
  </si>
  <si>
    <t>Владимир г, Оргтруд мкр, Новая ул, 9</t>
  </si>
  <si>
    <t>Владимир г, Октябрьский пр-кт, 41Б</t>
  </si>
  <si>
    <t>Владимир г, Нижняя Дуброва ул, 25</t>
  </si>
  <si>
    <t>Владимир г, МОПРа ул, 15</t>
  </si>
  <si>
    <t>Владимир г, Лермонтова ул, 28</t>
  </si>
  <si>
    <t>Владимир г, Лермонтова ул, 34а</t>
  </si>
  <si>
    <t>Владимир г, Лакина ул, 191А</t>
  </si>
  <si>
    <t>Владимир г, Кирова ул, 16</t>
  </si>
  <si>
    <t>Владимир г, Заклязьменский п, Центральная ул, 14</t>
  </si>
  <si>
    <t>Владимир г, Заклязьменский п, Зеленая ул, 10</t>
  </si>
  <si>
    <t>Владимир г, Заклязьменский п, Восточная ул, 5</t>
  </si>
  <si>
    <t>Владимир г, Заклязьменский п, Восточная ул, 3</t>
  </si>
  <si>
    <t>Владимир г, Жуковского ул, 18</t>
  </si>
  <si>
    <t>Владимир г, Алябьева ул, 21</t>
  </si>
  <si>
    <t>Владимир г, Алябьева ул, 6</t>
  </si>
  <si>
    <t>Владимир г, Алябьева ул, 8</t>
  </si>
  <si>
    <t>Владимир г, Асаткина ул, 32</t>
  </si>
  <si>
    <t>Владимир г, Асаткина ул, 6</t>
  </si>
  <si>
    <t>Владимир г, Василисина ул, 20а</t>
  </si>
  <si>
    <t>Владимир г, Вокзальная ул, 13</t>
  </si>
  <si>
    <t>Владимир г, Гастелло ул, 17</t>
  </si>
  <si>
    <t>Владимир г, Гастелло ул, 2</t>
  </si>
  <si>
    <t>Владимир г, Горького ул, 40</t>
  </si>
  <si>
    <t>Владимир г, Горького ул, 77А</t>
  </si>
  <si>
    <t>Владимир г, Завадского ул, 13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</si>
  <si>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</si>
  <si>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</si>
  <si>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</si>
  <si>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Заклязьменский п, Центральная ул, 16</t>
  </si>
  <si>
    <t>Владимир г, Зеленая ул, 4</t>
  </si>
  <si>
    <t>Владимир г, Лакина ул, 163</t>
  </si>
  <si>
    <t>Владимир г, Лакина ул, 181</t>
  </si>
  <si>
    <t>Владимир г, Лермонтова ул, 44а</t>
  </si>
  <si>
    <t>Владимир г, Малые Ременники ул, 11А</t>
  </si>
  <si>
    <t>Владимир г, Мира ул, 38</t>
  </si>
  <si>
    <t>Владимир г, Ново-Ямская ул, 6</t>
  </si>
  <si>
    <t>Владимир г, Полины Осипенко ул, 16</t>
  </si>
  <si>
    <t>Владимир г, Разина ул, 24</t>
  </si>
  <si>
    <t>Владимир г, Северная ул, 18А</t>
  </si>
  <si>
    <t>Владимир г, Стрелецкий городок, 58</t>
  </si>
  <si>
    <t>Владимир г, Суворова ул, 2а</t>
  </si>
  <si>
    <t>Владимир г, Суздальская ул, 24</t>
  </si>
  <si>
    <t>Владимир г, Суздальская ул, 8А</t>
  </si>
  <si>
    <t>Владимир г, Суздальская ул, 8Б</t>
  </si>
  <si>
    <t>Владимир г, Тракторная ул, 38</t>
  </si>
  <si>
    <t>Владимир г, Труда ул, 1/5</t>
  </si>
  <si>
    <t>Владимир г, Усти-на-Лабе ул, 13/19</t>
  </si>
  <si>
    <t>Владимир г, Фейгина ул, 18/72</t>
  </si>
  <si>
    <t>Муром г, Владимирская ул, 3а</t>
  </si>
  <si>
    <t>Муром г, Чкалова ул, 20</t>
  </si>
  <si>
    <t>Муром г, Щербакова ул, 10</t>
  </si>
  <si>
    <t>Муром г, Осипенко ул, 9</t>
  </si>
  <si>
    <t>Муром г, Энгельса ул, 25</t>
  </si>
  <si>
    <t>Муром г, Артема ул, 29А</t>
  </si>
  <si>
    <t>Муром г, Куликова ул, 14а</t>
  </si>
  <si>
    <t>Муром г, Лакина ул, 88</t>
  </si>
  <si>
    <t>Муром г, Московская ул, 100</t>
  </si>
  <si>
    <t>Муром г, Московская ул, 102</t>
  </si>
  <si>
    <t>Муром г, Московская ул, 122</t>
  </si>
  <si>
    <t>Муром г, Октябрьская ул, 106</t>
  </si>
  <si>
    <t>Муром г, Московская ул, 48</t>
  </si>
  <si>
    <t>Муромский р-н, Муромский п, Садовая ул, 26</t>
  </si>
  <si>
    <t>Итого по округ Муром</t>
  </si>
  <si>
    <t>Муром г, Сурикова ул, 2</t>
  </si>
  <si>
    <t>Муром г, Кооперативная ул, 4</t>
  </si>
  <si>
    <t>Муром г, 30 лет Победы ул, 1</t>
  </si>
  <si>
    <t>Муром г, Кооперативная ул, 1</t>
  </si>
  <si>
    <t>Муром г, Кооперативная ул, 3</t>
  </si>
  <si>
    <t>Муром г, Кирова ул, 26</t>
  </si>
  <si>
    <t>Муром г, Московская ул, 107</t>
  </si>
  <si>
    <t>Муром г, Ковровская ул, 3</t>
  </si>
  <si>
    <t>Муром г, Коммунистическая ул, 34</t>
  </si>
  <si>
    <t>Муром г, Мечникова ул, 60</t>
  </si>
  <si>
    <t>Муром г, Льва Толстого ул, 109</t>
  </si>
  <si>
    <t>Муром г, Мечникова ул, 47</t>
  </si>
  <si>
    <t>Муром г, Московская ул, 37а</t>
  </si>
  <si>
    <t>Муром г, Московская ул, 40а</t>
  </si>
  <si>
    <t>Муромский р-н, Муромский п, Центральная ул, 24</t>
  </si>
  <si>
    <t>Муром г, Радиозаводское ш, 31</t>
  </si>
  <si>
    <t>Муром г, Спортивная ул, 14</t>
  </si>
  <si>
    <t>Муром г, Пролетарская ул, 19</t>
  </si>
  <si>
    <t>Муромский р-н, Фабрики им П.Л.Войкова п, 33</t>
  </si>
  <si>
    <t>Итого по Нагорное</t>
  </si>
  <si>
    <t>Итого по город Покров</t>
  </si>
  <si>
    <t>Итого по город Костерево</t>
  </si>
  <si>
    <t>Итого по город Петушки</t>
  </si>
  <si>
    <t>Итого по Петушинское</t>
  </si>
  <si>
    <t>Итого по Пекшинское</t>
  </si>
  <si>
    <t>Петушинский р-н, Покров г, 3 Интернационала ул, 53</t>
  </si>
  <si>
    <t>Петушинский р-н, Покров г, Школьный проезд, 4</t>
  </si>
  <si>
    <t>Петушинский р-н, Нагорный п, Владимирская ул, 4</t>
  </si>
  <si>
    <t>Петушинский р-н, Костерево г, им Серебренникова ул, 35</t>
  </si>
  <si>
    <t>Петушки г, Советская пл, 10</t>
  </si>
  <si>
    <t>Петушки г, Спортивная ул, 15</t>
  </si>
  <si>
    <t>Петушки г, Трудовая ул, 12</t>
  </si>
  <si>
    <t>Петушки г, Московская ул, 13</t>
  </si>
  <si>
    <t>Петушинский р-н, Новое Аннино д, Центральная ул, 2</t>
  </si>
  <si>
    <t>Петушинский р-н, Труд п, Профсоюзная ул, 1</t>
  </si>
  <si>
    <t>Итого по поселок Вольгинский</t>
  </si>
  <si>
    <t>Петушинский р-н, Вольгинский п, Новосеменковская ул, 29</t>
  </si>
  <si>
    <t>Петушинский р-н, Костерево г, 40 лет Октября ул, 15</t>
  </si>
  <si>
    <t>Петушки г, Маяковского ул, 23</t>
  </si>
  <si>
    <t>Петушки г, Трудовая ул, 10</t>
  </si>
  <si>
    <t>Петушинский р-н, Нагорный п, Владимирская ул, 6</t>
  </si>
  <si>
    <t>Петушинский р-н, Покров г, К.Либкнехта ул, 6</t>
  </si>
  <si>
    <t>Петушинский р-н, Покров г, Введенский п, 37</t>
  </si>
  <si>
    <t>Петушинский р-н, Нагорный п, Владимирская ул, 5</t>
  </si>
  <si>
    <t>Петушинский р-н, Санинского ДОКа п, Клубная ул, 13</t>
  </si>
  <si>
    <t>Петушинский р-н, Покров г, Октябрьская ул, 113б</t>
  </si>
  <si>
    <t>Петушинский р-н, Покров г, Фейгина ул, 1а</t>
  </si>
  <si>
    <t>Петушинский р-н, Костерево г, Ленина ул, 12</t>
  </si>
  <si>
    <t>Петушинский р-н, Вольгинский п, Старовская ул, 6</t>
  </si>
  <si>
    <t xml:space="preserve">Итого по Петушинское </t>
  </si>
  <si>
    <t>Петушинский р-н, Воспушка д, Ленина ул, 3</t>
  </si>
  <si>
    <t>Петушинский р-н, Костерево г, им Серебренникова ул, 33</t>
  </si>
  <si>
    <t>Петушки г, Московская ул, 18</t>
  </si>
  <si>
    <t>Петушки г, Советская пл, 3</t>
  </si>
  <si>
    <t>Петушки г, Советская пл, 8</t>
  </si>
  <si>
    <t>Петушки г, Советская пл, 6</t>
  </si>
  <si>
    <t>Петушки г, Фабричный проезд, 10</t>
  </si>
  <si>
    <t>Итого по Куриловское</t>
  </si>
  <si>
    <t>Собинский р-н, Курилово д, Молодежная ул, 6</t>
  </si>
  <si>
    <t>Итого по Черкутинское</t>
  </si>
  <si>
    <t>Собинский р-н, Черкутино с, Им В.А.Солоухина ул, 1</t>
  </si>
  <si>
    <t>Итого по поселок Ставрово</t>
  </si>
  <si>
    <t>Собинский р-н, Ставрово п, Садовая ул, 3</t>
  </si>
  <si>
    <t>Итого по город Лакинск</t>
  </si>
  <si>
    <t>Собинский р-н, Лакинск г, Мира ул, 101</t>
  </si>
  <si>
    <t>Собинский р-н, Лакинск г, Мира ул, 96</t>
  </si>
  <si>
    <t>Итого по город Собинка</t>
  </si>
  <si>
    <t>Собинка г, Парковая ул, 7</t>
  </si>
  <si>
    <t>Собинка г, Лакина ул, 1</t>
  </si>
  <si>
    <t>Итого по Воршинское</t>
  </si>
  <si>
    <t>Итого по Колокшанское</t>
  </si>
  <si>
    <t>Итого по Толпуховское</t>
  </si>
  <si>
    <t>Собинский р-н, Ворша с, Молодежная ул, 10</t>
  </si>
  <si>
    <t>Собинский р-н, Ворша с, Молодежная ул, 11</t>
  </si>
  <si>
    <t>Собинский р-н, Колокша п, Железнодорожная ул, 2А</t>
  </si>
  <si>
    <t>Собинский р-н, Жерехово с, Оболенского ул, 2</t>
  </si>
  <si>
    <t>Собинский р-н, Ставрово п, Советская ул, 90</t>
  </si>
  <si>
    <t>Собинский р-н, Лакинск г, Текстильщиков ул, 11</t>
  </si>
  <si>
    <t>Собинский р-н, Лакинск г, 10 Октября ул, 6</t>
  </si>
  <si>
    <t>Собинка г, Гагарина ул, 20</t>
  </si>
  <si>
    <t>Итого по Рождественское</t>
  </si>
  <si>
    <t>Собинский р-н, Ворша с, Молодежная ул, 12</t>
  </si>
  <si>
    <t>Собинский р-н, Фетинино с, Молодежная ул, 2</t>
  </si>
  <si>
    <t>Собинский р-н, Черкутино с, Им В.А.Солоухина ул, 3</t>
  </si>
  <si>
    <t>Собинский р-н, Ставрово п, Механизаторов ул, 5А</t>
  </si>
  <si>
    <t>Собинский р-н, Лакинск г, Лермонтова ул, 33</t>
  </si>
  <si>
    <t>Собинский р-н, Лакинск г, 10 Октября ул, 7</t>
  </si>
  <si>
    <t>Собинка г, Гагарина ул, 13</t>
  </si>
  <si>
    <t>Владимир г, Асаткина ул, 2Б</t>
  </si>
  <si>
    <t>Итого по город Гороховец</t>
  </si>
  <si>
    <t>Гороховец г, Гагарина ул, 5</t>
  </si>
  <si>
    <t>Гороховец г, Горького ул, 35а</t>
  </si>
  <si>
    <t>Итого по Денисовское</t>
  </si>
  <si>
    <t>Гороховец г, Краснова ул, 11</t>
  </si>
  <si>
    <t>Гороховец г, Полевая ул, 41</t>
  </si>
  <si>
    <t>Гороховец г, Мира ул, 29</t>
  </si>
  <si>
    <t>Гороховец г, Парковая ул, 60а</t>
  </si>
  <si>
    <t>Гороховец г, Кутузова ул, 15</t>
  </si>
  <si>
    <t>Итого по Куприяновское</t>
  </si>
  <si>
    <t>Гороховецкий р-н, Выезд д, Полевая ул, 4</t>
  </si>
  <si>
    <t>Гороховецкий р-н, Пролетарский п, Октябрьская ул, 4</t>
  </si>
  <si>
    <t>Гороховецкий р-н, Чулково п, Производственная ул, 2</t>
  </si>
  <si>
    <t>Гороховецкий р-н, Чулково п, Производственная ул, 3</t>
  </si>
  <si>
    <t>Гороховец г, Кирова пер, 3</t>
  </si>
  <si>
    <t>Юрьев-Польский г, Вокзальная ул, 16</t>
  </si>
  <si>
    <t>Итого по город Юрьев-Польский</t>
  </si>
  <si>
    <t>Юрьев-Польский г, Горького ул, 11</t>
  </si>
  <si>
    <t>Юрьев-Польский г, Авангардский пер, 27</t>
  </si>
  <si>
    <t>Юрьев-Польский г, Луговая ул, 17А</t>
  </si>
  <si>
    <t>Итого по Небыловское</t>
  </si>
  <si>
    <t>Юрьев-Польский р-н, Федоровское с, 74</t>
  </si>
  <si>
    <t>Юрьев-Польский р-н, Шихобалово с, 7</t>
  </si>
  <si>
    <t>Юрьев-Польский р-н, Сосновый Бор с, Центральная ул, 4</t>
  </si>
  <si>
    <t>Итого по Красносельское</t>
  </si>
  <si>
    <t>Юрьев-Польский р-н, Энтузиаст с, Центральная ул, 25</t>
  </si>
  <si>
    <t>Юрьев-Польский р-н, Небылое с, Первомайская ул, 89</t>
  </si>
  <si>
    <t>Юрьев-Польский р-н, Шихобалово с, 6</t>
  </si>
  <si>
    <t>Радужный г, 1-й кв-л, 34</t>
  </si>
  <si>
    <t>Радужный г, 3-й кв-л, 4</t>
  </si>
  <si>
    <t>Радужный г, 3-й кв-л, 19</t>
  </si>
  <si>
    <t>Радужный г, 3-й кв-л, 29</t>
  </si>
  <si>
    <t>Радужный г, 1-й кв-л, 30</t>
  </si>
  <si>
    <t>Радужный г, 1-й кв-л, 36</t>
  </si>
  <si>
    <t>Радужный г, 1-й кв-л, 33</t>
  </si>
  <si>
    <t>Радужный г, 3-й кв-л, 26</t>
  </si>
  <si>
    <t>Радужный г, 3-й кв-л, 17А</t>
  </si>
  <si>
    <t>Итого по ЗАТО город Радужный</t>
  </si>
  <si>
    <t>Итого по поселок Уршельский</t>
  </si>
  <si>
    <t>Итого по поселок Анопино</t>
  </si>
  <si>
    <t>Гусь-Хрустальный р-н, Тасинский Бор п, Центральная ул, 5</t>
  </si>
  <si>
    <t>Гусь-Хрустальный р-н, Григорьево с, Железнодорожная ул, 10</t>
  </si>
  <si>
    <t>Гусь-Хрустальный р-н, Анопино п, Чехова ул, 11</t>
  </si>
  <si>
    <t>Итого по город Курлово</t>
  </si>
  <si>
    <t>Итого по поселок Иванищи</t>
  </si>
  <si>
    <t>Гусь-Хрустальный р-н, Курлово г, ПМК ул, 12</t>
  </si>
  <si>
    <t>Гусь-Хрустальный р-н, Иванищи п, Южная ул, 2</t>
  </si>
  <si>
    <t>Итого по поселок Великодворский</t>
  </si>
  <si>
    <t>Итого по поселок Красное Эхо</t>
  </si>
  <si>
    <t>Гусь-Хрустальный р-н, Великодворский п, Песочная ул, 18</t>
  </si>
  <si>
    <t>Гусь-Хрустальный р-н, Красное Эхо п, Зеленая ул, 14</t>
  </si>
  <si>
    <t>Кольчугино г, 5 Линия Ленинского поселка ул, 5</t>
  </si>
  <si>
    <t>Кольчугино г, 5 Линия Ленинского поселка ул, 4</t>
  </si>
  <si>
    <t>Итого по город Кольчугино</t>
  </si>
  <si>
    <t>Итого по Бавленское</t>
  </si>
  <si>
    <t>Кольчугинский р-н, Бавлены п, Станционная ул, 5</t>
  </si>
  <si>
    <t>Итого по Раздольевское</t>
  </si>
  <si>
    <t>Кольчугинский р-н, Павловка д, Первая ул, 6</t>
  </si>
  <si>
    <t>Кольчугино г, Белая Речка мкр, Новая ул, 1</t>
  </si>
  <si>
    <t>Кольчугино г, Щорса ул, 16</t>
  </si>
  <si>
    <t>Итого по Кольчугино</t>
  </si>
  <si>
    <t>Кольчугино г, КИМ ул, 4</t>
  </si>
  <si>
    <t>Кольчугино г, Белая Речка мкр, Школьная ул, 13</t>
  </si>
  <si>
    <t>Кольчугино г, Ульяновская ул, 49</t>
  </si>
  <si>
    <t>Кольчугино г, Ульяновская ул, 51</t>
  </si>
  <si>
    <t>Кольчугино г, 4 Линия Ленинского поселка ул, 4</t>
  </si>
  <si>
    <t>Итого по город Камешково</t>
  </si>
  <si>
    <t>Камешково г, Молодежная ул, 7</t>
  </si>
  <si>
    <t>Камешково г, Комсомольская пл, 8</t>
  </si>
  <si>
    <t>Камешковский р-н, Новки п, Чапаева ул, 12</t>
  </si>
  <si>
    <t>Итого по Второвское</t>
  </si>
  <si>
    <t>Итого по Пенкинское</t>
  </si>
  <si>
    <t>Камешковский р-н, Второво с, Железнодорожная ул, 9</t>
  </si>
  <si>
    <t>Камешковский р-н, Гатиха с, Шоссейная ул, 5</t>
  </si>
  <si>
    <t>Итого по Новлянское</t>
  </si>
  <si>
    <t>Селивановский р-н, Новлянка д, Совхозная ул, 2</t>
  </si>
  <si>
    <t>Селивановский р-н, Копнино д, Октябрьская ул, 11</t>
  </si>
  <si>
    <t>Итого по Малышевское</t>
  </si>
  <si>
    <t>Селивановский р-н, Малышево с, Ленина ул, 5А</t>
  </si>
  <si>
    <t>Селивановский р-н, Новлянка п, Парковая ул, 11</t>
  </si>
  <si>
    <t>Селивановский р-н, Красная Ушна п, Заводская ул, 6</t>
  </si>
  <si>
    <t>Итого по Денятинское</t>
  </si>
  <si>
    <t>Итого по город Меленки</t>
  </si>
  <si>
    <t>Меленковский р-н, Папулино д, Коммунистическая ул, 11</t>
  </si>
  <si>
    <t>Меленки г, Конышева ул, 1В</t>
  </si>
  <si>
    <t>Итого по Ляховское</t>
  </si>
  <si>
    <t>Меленки г, Валентины Суздальцевой ул, 30</t>
  </si>
  <si>
    <t>Меленковский р-н, Ляхи с, Советская ул, 145</t>
  </si>
  <si>
    <t>Меленки г, Конышева ул, 1Б</t>
  </si>
  <si>
    <t>Меленки г, Академика Королева ул, 1</t>
  </si>
  <si>
    <t>Итого по город Ковров</t>
  </si>
  <si>
    <t>Ковров г, Абельмана ул, 140</t>
  </si>
  <si>
    <t>Ковров г, Бабушкина ул, 5</t>
  </si>
  <si>
    <t>Ковров г, Белинского ул, 13а</t>
  </si>
  <si>
    <t>Ковров г, Брюсова ул, 54/1</t>
  </si>
  <si>
    <t>Ковров г, Васильева ул, 18</t>
  </si>
  <si>
    <t>Ковров г, Васильева ул, 80</t>
  </si>
  <si>
    <t>Ковров г, Волго-Донская ул, 6а</t>
  </si>
  <si>
    <t>Ковров г, Восточный проезд, 29а</t>
  </si>
  <si>
    <t>Ковров г, Грибоедова ул, 11</t>
  </si>
  <si>
    <t>Ковров г, Дачная ул, 31б</t>
  </si>
  <si>
    <t>Ковров г, Дзержинского ул, 1</t>
  </si>
  <si>
    <t>Ковров г, Еловая ул, 96</t>
  </si>
  <si>
    <t>Ковров г, Зои Космодемьянской ул, 26/2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</si>
  <si>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</si>
  <si>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</si>
  <si>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</si>
  <si>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36</t>
  </si>
  <si>
    <t>Ковров г, Клязьменская ул, 3А</t>
  </si>
  <si>
    <t>Ковров г, Ковров-8 тер, 10</t>
  </si>
  <si>
    <t>Ковров г, Комсомольская ул, 102</t>
  </si>
  <si>
    <t>Ковров г, Летняя ул, 43</t>
  </si>
  <si>
    <t>Ковров г, Машиностроителей ул, 13</t>
  </si>
  <si>
    <t>Ковров г, Молодогвардейская ул, 8</t>
  </si>
  <si>
    <t>Ковров г, МОПРа ул, 20</t>
  </si>
  <si>
    <t>Ковров г, Моховая ул, 2</t>
  </si>
  <si>
    <t>Ковров г, Пионерская ул, 21</t>
  </si>
  <si>
    <t>Ковров г, Пролетарская ул, 14</t>
  </si>
  <si>
    <t>Ковров г, Ленина пр-кт, 16А</t>
  </si>
  <si>
    <t>Ковров г, Лизы Чайкиной ул, 40</t>
  </si>
  <si>
    <t>Ковров г, Мира пр-кт, 4</t>
  </si>
  <si>
    <t>Ковров г, Муромский проезд, 8</t>
  </si>
  <si>
    <t>Ковров г, Олега Кошевого ул, 4</t>
  </si>
  <si>
    <t>Ковров г, Першутова ул, 35/1</t>
  </si>
  <si>
    <t>Ковров г, Пугачева ул, 23а</t>
  </si>
  <si>
    <t>Ковров г, Свердлова ул, 82б</t>
  </si>
  <si>
    <t>Ковров г, Сергея Лазо ул, 6/1</t>
  </si>
  <si>
    <t>Ковров г, Советская ул, 3</t>
  </si>
  <si>
    <t>Ковров г, Сосновая ул, 26</t>
  </si>
  <si>
    <t>Ковров г, Строителей ул, 24</t>
  </si>
  <si>
    <t>Ковров г, Тимофея Павловского ул, 7</t>
  </si>
  <si>
    <t>Ковров г, Фабричный проезд, 4</t>
  </si>
  <si>
    <t>Ковров г, Федорова ул, 97</t>
  </si>
  <si>
    <t>Ковров г, Федорова ул, 101</t>
  </si>
  <si>
    <t>Ковров г, Фрунзе ул, 9</t>
  </si>
  <si>
    <t>Ковров г, Циолковского ул, 3</t>
  </si>
  <si>
    <t>Ковров г, Щорса ул, 13</t>
  </si>
  <si>
    <t>Ковров г, 3 Интернационала ул, 30</t>
  </si>
  <si>
    <t>Ковров г, Ватутина ул, 2г</t>
  </si>
  <si>
    <t>Ковров г, Волго-Донская ул, 4</t>
  </si>
  <si>
    <t>Ковров г, Еловая ул, 86/5</t>
  </si>
  <si>
    <t>Ковров г, Киркижа ул, 2</t>
  </si>
  <si>
    <t>Ковров г, Краснознаменная ул, 9</t>
  </si>
  <si>
    <t>Ковров г, Ленина пр-кт, 14</t>
  </si>
  <si>
    <t>Ковров г, Лепсе ул, 1</t>
  </si>
  <si>
    <t>Ковров г, Лопатина ул, 57</t>
  </si>
  <si>
    <t>Ковров г, Лопатина ул, 59</t>
  </si>
  <si>
    <t>Ковров г, Металлистов ул, 10</t>
  </si>
  <si>
    <t>Ковров г, МОПРа ул, 31</t>
  </si>
  <si>
    <t>Ковров г, Набережная ул, 16</t>
  </si>
  <si>
    <t>Ковров г, Октябрьская ул, 20</t>
  </si>
  <si>
    <t>Ковров г, Пионерская ул, 5</t>
  </si>
  <si>
    <t>Ковров г, Туманова ул, 18</t>
  </si>
  <si>
    <t>Ковров г, Урожайная ул, 79</t>
  </si>
  <si>
    <t>Ковров г, Щеглова ул, 60</t>
  </si>
  <si>
    <t>Ковров г, Свердлова ул, 80а</t>
  </si>
  <si>
    <t>Ковров г, Северный проезд, 12</t>
  </si>
  <si>
    <t>Ковров г, Тимофея Павловского ул, 5</t>
  </si>
  <si>
    <t>Ковров г, Еловая ул, 86/6</t>
  </si>
  <si>
    <t>Ковров г, Зои Космодемьянской ул, 1/1</t>
  </si>
  <si>
    <t>Ковров г, Летняя ул, 21</t>
  </si>
  <si>
    <t>Ковров г, Лопатина ул, 48</t>
  </si>
  <si>
    <t>Ковров г, Лопатина ул, 50</t>
  </si>
  <si>
    <t>Ковров г, Малеева ул, 4</t>
  </si>
  <si>
    <t>Ковров г, Пионерская ул, 29</t>
  </si>
  <si>
    <t>Владимир г, Василисина ул, 13а</t>
  </si>
  <si>
    <t>Вязниковский р-н, Октябрьский п, Первомайская ул, 9</t>
  </si>
  <si>
    <t>Вязниковский р-н, Лукново п, Фабричная ул, 11</t>
  </si>
  <si>
    <t>Вязники г, Ефимьево ул, 1</t>
  </si>
  <si>
    <t>Итого по город Вязники</t>
  </si>
  <si>
    <t>Вязники г, Калинина ул, 16</t>
  </si>
  <si>
    <t>Вязники г, Заготзерно ул, 3</t>
  </si>
  <si>
    <t>Вязники г, Новая ул, 7</t>
  </si>
  <si>
    <t>Вязниковский р-н, Первомайский п, Полевая ул, 8</t>
  </si>
  <si>
    <t>Вязники г, Чехова ул, 28б</t>
  </si>
  <si>
    <t>Вязники г, Дечинский мкр, 15</t>
  </si>
  <si>
    <t>Итого по Сарыевское</t>
  </si>
  <si>
    <t>Вязниковский р-н, Шустово д, Молодежная ул, 3</t>
  </si>
  <si>
    <t>Итого по Октябрьское</t>
  </si>
  <si>
    <t>Вязниковский р-н, Степанцево п, Ленина ул, 16</t>
  </si>
  <si>
    <t>Итого по Степанцевское</t>
  </si>
  <si>
    <t>Итого по Паустовское</t>
  </si>
  <si>
    <t>Вязниковский р-н, Октябрьская д, Новая ул, 1</t>
  </si>
  <si>
    <t>Итого по поселок Никологоры</t>
  </si>
  <si>
    <t>Вязниковский р-н, Ерофеево д, Профсоюзная ул, 15</t>
  </si>
  <si>
    <t>Вязниковский р-н, Шатнево д, Нагорная ул, 6</t>
  </si>
  <si>
    <t>Вязники г, Куйбышева ул, 2</t>
  </si>
  <si>
    <t>Вязники г, Антошкина ул, 22</t>
  </si>
  <si>
    <t>Вязниковский р-н, Первомайский п, Полевая ул, 6</t>
  </si>
  <si>
    <t>Вязниковский р-н, Шустово д, Центральная ул, 4</t>
  </si>
  <si>
    <t>Вязниковский р-н, Степанцево п, Ленина ул, 12</t>
  </si>
  <si>
    <t>Вязниковский р-н, Барское Татарово с, Совхозная ул, 6</t>
  </si>
  <si>
    <t>Итого по поселок Мстера</t>
  </si>
  <si>
    <t>Вязниковский р-н, Октябрьская д, Механизаторов ул, 16</t>
  </si>
  <si>
    <t>Вязниковский р-н, Никологоры п, 2-я Пролетарская ул, 21</t>
  </si>
  <si>
    <t>Вязники г, Железнодорожная ул, 23</t>
  </si>
  <si>
    <t>Вязники г, Горького ул, 100</t>
  </si>
  <si>
    <t>Вязники г, Спортивная ул, 1а</t>
  </si>
  <si>
    <t>Вязниковский р-н, Приозерный п, Пушкинская ул, 118</t>
  </si>
  <si>
    <t>Вязниковский р-н, Буторлино д, Шоссейная ул, 18</t>
  </si>
  <si>
    <t>Вязниковский р-н, Барское Татарово с, Совхозная ул, 12</t>
  </si>
  <si>
    <t>Вязниковский р-н, Октябрьская д, Молодежная ул, 4</t>
  </si>
  <si>
    <t>Вязниковский р-н, Октябрьский п, Первомайская ул, 8</t>
  </si>
  <si>
    <t>Итого по город Суздаль</t>
  </si>
  <si>
    <t>Суздаль г, Ленина ул, 74</t>
  </si>
  <si>
    <t>Суздаль г, Гоголя ул, 7</t>
  </si>
  <si>
    <t>Суздаль г, Всполье б-р, 10</t>
  </si>
  <si>
    <t>Суздальский р-н, Боголюбово п, Заводская ул, 1</t>
  </si>
  <si>
    <t>Итого по Боголюбовское</t>
  </si>
  <si>
    <t>Итого по Павловское</t>
  </si>
  <si>
    <t>Суздальский р-н, Спасское-Городище с, Центральная ул, 8</t>
  </si>
  <si>
    <t>Суздальский р-н, Новый п, Центральная ул, 32</t>
  </si>
  <si>
    <t>Итого по Селецкое</t>
  </si>
  <si>
    <t>Суздальский р-н, Боголюбово п, Западная ул, 3</t>
  </si>
  <si>
    <t>Суздальский р-н, Боголюбово п, Ленина ул, 12а</t>
  </si>
  <si>
    <t>Суздальский р-н, Спасское-Городище с, Центральная ул, 10</t>
  </si>
  <si>
    <t>Суздальский р-н, Новый п, Центральная ул, 6</t>
  </si>
  <si>
    <t>Суздальский р-н, Цибеево с, Западная ул, 1</t>
  </si>
  <si>
    <t>Итого по Новоалександровское</t>
  </si>
  <si>
    <t>Итого по город Александров</t>
  </si>
  <si>
    <t>Александров г, Горького ул, 1</t>
  </si>
  <si>
    <t>Александров г, Горького ул, 9</t>
  </si>
  <si>
    <t>Александров г, Красный Переулок ул, 25 корп. 1</t>
  </si>
  <si>
    <t>Александров г, Красный Переулок ул, 23</t>
  </si>
  <si>
    <t>Александров г, Гагарина ул, 9</t>
  </si>
  <si>
    <t>Александров г, Гагарина ул, 11</t>
  </si>
  <si>
    <t>Александров г, Ленина ул, 15</t>
  </si>
  <si>
    <t>Александров г, Революции ул, 81</t>
  </si>
  <si>
    <t>Александров г, Сосновский пер, 18</t>
  </si>
  <si>
    <t>Александров г, Фабрика Калинина ул, 15</t>
  </si>
  <si>
    <t>Александров г, Юбилейная ул, 6</t>
  </si>
  <si>
    <t>Александров г, Юбилейная ул, 16</t>
  </si>
  <si>
    <t>Александров г, Энтузиастов ул, 5</t>
  </si>
  <si>
    <t>Александровский р-н, Балакирево п, Вокзальная ул, 14</t>
  </si>
  <si>
    <t>Александровский р-н, Балакирево п, Заводская ул, 4</t>
  </si>
  <si>
    <t>Александровский р-н, Балакирево п, Совхозная ул, 5</t>
  </si>
  <si>
    <t>Александровский р-н, Балакирево п, Центральный кв-л, 4</t>
  </si>
  <si>
    <t>Александровский р-н, Карабаново г, Мира ул, 20</t>
  </si>
  <si>
    <t>Александровский р-н, Карабаново г, Пушкина ул, 25</t>
  </si>
  <si>
    <t>Александровский р-н, Струнино г, Чкалова пер, 4</t>
  </si>
  <si>
    <t>Александровский р-н, Струнино г, Заречная ул, 34</t>
  </si>
  <si>
    <t>Александровский р-н, Струнино г, Заречная ул, 38</t>
  </si>
  <si>
    <t>Александровский р-н, Струнино г, Дубки кв-л, 1</t>
  </si>
  <si>
    <t>Александровский р-н, Следнево д, Октябрьский кв-л, 5</t>
  </si>
  <si>
    <t>Итого по поселок Балакирево</t>
  </si>
  <si>
    <t>Итого по город Карабаново</t>
  </si>
  <si>
    <t>Итого по город Струнино</t>
  </si>
  <si>
    <t>Итого по Следневское</t>
  </si>
  <si>
    <t>Александров г, Институтская ул, 6 корп. 3</t>
  </si>
  <si>
    <t>Александров г, Красный Переулок ул, 7 корп. 1</t>
  </si>
  <si>
    <t>Александров г, Красный Переулок ул, 25</t>
  </si>
  <si>
    <t>Александров г, Ленина ул, 66</t>
  </si>
  <si>
    <t>Александров г, Первомайская ул, 125</t>
  </si>
  <si>
    <t>Александров г, Революции ул, 57 корп. 1</t>
  </si>
  <si>
    <t>Александров г, Терешковой ул, 6</t>
  </si>
  <si>
    <t>Александров г, Терешковой ул, 7</t>
  </si>
  <si>
    <t>Александров г, Терешковой ул, 15</t>
  </si>
  <si>
    <t>Александров г, Юбилейная ул, 4</t>
  </si>
  <si>
    <t>Александров г, Энтузиастов ул, 9</t>
  </si>
  <si>
    <t>Александровский р-н, Балакирево п, Юго-Западный кв-л, 2</t>
  </si>
  <si>
    <t>Александровский р-н, Карабаново г, Лермонтова пл, 5</t>
  </si>
  <si>
    <t>Александровский р-н, Карабаново г, Маяковского ул, 13</t>
  </si>
  <si>
    <t>Александровский р-н, Струнино г, Кирова пл, 7</t>
  </si>
  <si>
    <t>Александровский р-н, Струнино г, Заречная ул, 23</t>
  </si>
  <si>
    <t>Александровский р-н, Майский п, Первомайская ул, 24</t>
  </si>
  <si>
    <t>Александров г, Лермонтова ул, 6</t>
  </si>
  <si>
    <t>Александров г, Лермонтова ул, 1 корп. 2</t>
  </si>
  <si>
    <t>Александров г, Маяковского ул, 48 корп. 1</t>
  </si>
  <si>
    <t>Александров г, Октябрьская ул, 6</t>
  </si>
  <si>
    <t>Александров г, Охотный луг ул, 15</t>
  </si>
  <si>
    <t>Александров г, Охотный луг ул, 21</t>
  </si>
  <si>
    <t>Александров г, Советская ул, 88</t>
  </si>
  <si>
    <t>Александровский р-н, Балакирево п, Вокзальная ул, 9</t>
  </si>
  <si>
    <t>Александровский р-н, Балакирево п, Юго-Западный кв-л, 15</t>
  </si>
  <si>
    <t>Александровский р-н, Карабаново г, Лермонтова пл, 4</t>
  </si>
  <si>
    <t>Александровский р-н, Карабаново г, Маяковского ул, 14</t>
  </si>
  <si>
    <t>Александровский р-н, Струнино г, Шувалова пер, 5</t>
  </si>
  <si>
    <t>Александровский р-н, Струнино г, Больничный проезд, 12</t>
  </si>
  <si>
    <t>Итого по город Гусь-Хрустальный</t>
  </si>
  <si>
    <t>Гусь-Хрустальный г, Каховского ул, 8</t>
  </si>
  <si>
    <t>Гусь-Хрустальный г, Интернациональная ул, 24</t>
  </si>
  <si>
    <t>Гусь-Хрустальный г, 50 лет Советской Власти пр-кт, 41</t>
  </si>
  <si>
    <t>Гусь-Хрустальный г, 50 лет Советской Власти пр-кт, 45</t>
  </si>
  <si>
    <t>Гусь-Хрустальный г, Садовая ул, 65</t>
  </si>
  <si>
    <t>Гусь-Хрустальный г, Садовая ул, 73</t>
  </si>
  <si>
    <t>Гусь-Хрустальный г, Садовая ул, 63</t>
  </si>
  <si>
    <t>Гусь-Хрустальный г, Полевая ул, 3а</t>
  </si>
  <si>
    <t>Гусь-Хрустальный г, Микрорайон ул, 17</t>
  </si>
  <si>
    <t>Гусь-Хрустальный г, Микрорайон ул, 50а</t>
  </si>
  <si>
    <t>Гусь-Хрустальный г, Демократическая ул, 10</t>
  </si>
  <si>
    <t>Гусь-Хрустальный г, 50 лет Советской Власти пр-кт, 37</t>
  </si>
  <si>
    <t>Гусь-Хрустальный г, Садовая ул, 69а</t>
  </si>
  <si>
    <t>Гусь-Хрустальный г, Гусевский п, Октябрьская ул, 1</t>
  </si>
  <si>
    <t>Гусь-Хрустальный г, Гусевский п, Пионерская ул, 18</t>
  </si>
  <si>
    <t>Гусь-Хрустальный г, Гусевский п, Южная ул, 15</t>
  </si>
  <si>
    <t>Гусь-Хрустальный г, Дорожная ул, 6</t>
  </si>
  <si>
    <t>Гусь-Хрустальный г, Осьмова ул, 23</t>
  </si>
  <si>
    <t>Гусь-Хрустальный г, Демократическая ул, 5</t>
  </si>
  <si>
    <t>Способ формирования ФКР</t>
  </si>
  <si>
    <t>Собираемость, %</t>
  </si>
  <si>
    <t>Годы по РПКР</t>
  </si>
  <si>
    <t>крыша</t>
  </si>
  <si>
    <t>ВИС</t>
  </si>
  <si>
    <t>лифты</t>
  </si>
  <si>
    <t>фасад</t>
  </si>
  <si>
    <t>фундамент</t>
  </si>
  <si>
    <t>подвал</t>
  </si>
  <si>
    <t>Год постройки</t>
  </si>
  <si>
    <t>Площадь дома</t>
  </si>
  <si>
    <t>Площадь крыши</t>
  </si>
  <si>
    <t>Начислено, руб.</t>
  </si>
  <si>
    <t>Оплачено, руб.</t>
  </si>
  <si>
    <t>Александров г, 1-я Крестьянская ул, 16</t>
  </si>
  <si>
    <t>Александров г, 1-я Лесная ул, 6</t>
  </si>
  <si>
    <t>Александров г, Гагарина ул, 1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</si>
  <si>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</si>
  <si>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</si>
  <si>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</si>
  <si>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Геологов ул, 9</t>
  </si>
  <si>
    <t>Александров г, Горького ул, 1а</t>
  </si>
  <si>
    <t>Александров г, Горького ул, 3</t>
  </si>
  <si>
    <t>Александров г, Горького ул, 7 корп. 1</t>
  </si>
  <si>
    <t>Александров г, Горького ул, 7 корп. 2</t>
  </si>
  <si>
    <t>Александров г, Институтская ул, 10</t>
  </si>
  <si>
    <t>1955</t>
  </si>
  <si>
    <t>1960</t>
  </si>
  <si>
    <t>1977</t>
  </si>
  <si>
    <t>900.000</t>
  </si>
  <si>
    <t>1965</t>
  </si>
  <si>
    <t>1966</t>
  </si>
  <si>
    <t>1050.000</t>
  </si>
  <si>
    <t>1964</t>
  </si>
  <si>
    <t>495.000</t>
  </si>
  <si>
    <t>1988</t>
  </si>
  <si>
    <t>780.000</t>
  </si>
  <si>
    <t>1999</t>
  </si>
  <si>
    <t>360.000</t>
  </si>
  <si>
    <t>2004</t>
  </si>
  <si>
    <t>2001</t>
  </si>
  <si>
    <t>1260.000</t>
  </si>
  <si>
    <t>2006</t>
  </si>
  <si>
    <t>1550.000</t>
  </si>
  <si>
    <t>Александров г, Институтская ул, 9</t>
  </si>
  <si>
    <t>1963</t>
  </si>
  <si>
    <t>Александров г, Карабановский Тупик ул, 20</t>
  </si>
  <si>
    <t>Александров г, Коссович ул, 1</t>
  </si>
  <si>
    <t>Александров г, Коссович ул, 6</t>
  </si>
  <si>
    <t>315.000</t>
  </si>
  <si>
    <t>1962</t>
  </si>
  <si>
    <t>1987</t>
  </si>
  <si>
    <t>760.000</t>
  </si>
  <si>
    <t>1961</t>
  </si>
  <si>
    <t>Александров г, Красный Переулок ул, 25 корп. 2</t>
  </si>
  <si>
    <t>Александров г, Красный Переулок ул, 27</t>
  </si>
  <si>
    <t>Александров г, Красный Переулок ул, 3</t>
  </si>
  <si>
    <t>Александров г, Красный Переулок ул, 4</t>
  </si>
  <si>
    <t>Александров г, Красный Переулок ул, 9</t>
  </si>
  <si>
    <t>Александров г, Кубасова ул, 1</t>
  </si>
  <si>
    <t>Александров г, Ленина ул, 26</t>
  </si>
  <si>
    <t>Александров г, Ленина ул, 32</t>
  </si>
  <si>
    <t>Александров г, Ленина ул, 63</t>
  </si>
  <si>
    <t>Александров г, Лермонтова ул, 14</t>
  </si>
  <si>
    <t>Александров г, Лермонтова ул, 26</t>
  </si>
  <si>
    <t>Александров г, Лермонтова ул, 3</t>
  </si>
  <si>
    <t>Александров г, Лермонтова ул, 4 корп. 1</t>
  </si>
  <si>
    <t>Александров г, Локомотивная ул, 1б</t>
  </si>
  <si>
    <t>2350.000</t>
  </si>
  <si>
    <t>1996</t>
  </si>
  <si>
    <t>1120.000</t>
  </si>
  <si>
    <t>1991</t>
  </si>
  <si>
    <t>1993</t>
  </si>
  <si>
    <t>500.000</t>
  </si>
  <si>
    <t>600.000</t>
  </si>
  <si>
    <t>1990</t>
  </si>
  <si>
    <t>1959</t>
  </si>
  <si>
    <t>1967</t>
  </si>
  <si>
    <t>766.000</t>
  </si>
  <si>
    <t>590.000</t>
  </si>
  <si>
    <t>1969</t>
  </si>
  <si>
    <t>1989</t>
  </si>
  <si>
    <t>674.700</t>
  </si>
  <si>
    <t>1994</t>
  </si>
  <si>
    <t>Александров г, Маяковского ул, 13</t>
  </si>
  <si>
    <t>Александров г, Маяковского ул, 14</t>
  </si>
  <si>
    <t>Александров г, Маяковского ул, 18</t>
  </si>
  <si>
    <t>Александров г, Маяковского ул, 2</t>
  </si>
  <si>
    <t>Александров г, Маяковского ул, 28</t>
  </si>
  <si>
    <t>Александров г, Маяковского ул, 38</t>
  </si>
  <si>
    <t>Александров г, Маяковского ул, 7</t>
  </si>
  <si>
    <t>Александров г, Нагорный пер, 2а</t>
  </si>
  <si>
    <t>Александров г, Охотный луг ул, 23</t>
  </si>
  <si>
    <t>Александров г, П.Топоркова ул, 1</t>
  </si>
  <si>
    <t>Александров г, П.Топоркова ул, 4</t>
  </si>
  <si>
    <t>Александров г, Перфильева ул, 18</t>
  </si>
  <si>
    <t>Александров г, Перфильева ул, 8</t>
  </si>
  <si>
    <t>Александров г, Пионерская ул, 1</t>
  </si>
  <si>
    <t>Александров г, Радио ул, 19</t>
  </si>
  <si>
    <t>Александров г, Радио ул, 23</t>
  </si>
  <si>
    <t>Александров г, Революции ул, 1а</t>
  </si>
  <si>
    <t>Александров г, Революции ул, 46</t>
  </si>
  <si>
    <t>Александров г, Революции ул, 48</t>
  </si>
  <si>
    <t>Александров г, Революции ул, 5</t>
  </si>
  <si>
    <t>Александров г, Революции ул, 71</t>
  </si>
  <si>
    <t>578.000</t>
  </si>
  <si>
    <t>1250.000</t>
  </si>
  <si>
    <t>506.100</t>
  </si>
  <si>
    <t>1954</t>
  </si>
  <si>
    <t>490.000</t>
  </si>
  <si>
    <t>1956</t>
  </si>
  <si>
    <t>1200.000</t>
  </si>
  <si>
    <t>498.000</t>
  </si>
  <si>
    <t>580.000</t>
  </si>
  <si>
    <t>1998</t>
  </si>
  <si>
    <t>726.800</t>
  </si>
  <si>
    <t>920.000</t>
  </si>
  <si>
    <t>1981</t>
  </si>
  <si>
    <t>2268.000</t>
  </si>
  <si>
    <t>1995</t>
  </si>
  <si>
    <t>878.800</t>
  </si>
  <si>
    <t>1237.000</t>
  </si>
  <si>
    <t>400.000</t>
  </si>
  <si>
    <t>450.000</t>
  </si>
  <si>
    <t>1936</t>
  </si>
  <si>
    <t>471.700</t>
  </si>
  <si>
    <t>443.000</t>
  </si>
  <si>
    <t>468.500</t>
  </si>
  <si>
    <t>465.700</t>
  </si>
  <si>
    <t>2005</t>
  </si>
  <si>
    <t>810.000</t>
  </si>
  <si>
    <t>700.000</t>
  </si>
  <si>
    <t>1500.000</t>
  </si>
  <si>
    <t>2003</t>
  </si>
  <si>
    <t>Александров г, Совхоз Правда ул, 37</t>
  </si>
  <si>
    <t>Александров г, Сосновский пер, 17</t>
  </si>
  <si>
    <t>Александров г, Фабрика Калинина ул, 28</t>
  </si>
  <si>
    <t>Александров г, Энтузиастов ул, 19</t>
  </si>
  <si>
    <t>Александров г, Энтузиастов ул, 21</t>
  </si>
  <si>
    <t>650.000</t>
  </si>
  <si>
    <t>1059.500</t>
  </si>
  <si>
    <t>845.000</t>
  </si>
  <si>
    <t>822.400</t>
  </si>
  <si>
    <t>1100.000</t>
  </si>
  <si>
    <t>1560.000</t>
  </si>
  <si>
    <t>1992</t>
  </si>
  <si>
    <t>1108.800</t>
  </si>
  <si>
    <t>Александров г, Юбилейная ул, 2 корп. 3</t>
  </si>
  <si>
    <t>Александров г, Юбилейная ул, 2</t>
  </si>
  <si>
    <t>Александров г, Юбилейная ул, 4 корп. 2</t>
  </si>
  <si>
    <t>1978</t>
  </si>
  <si>
    <t>1018.400</t>
  </si>
  <si>
    <t>Александровский р-н, Андреевское с, Советская А ул, 1</t>
  </si>
  <si>
    <t>Александровский р-н, Андреевское с, Советская А ул, 2</t>
  </si>
  <si>
    <t>Александровский р-н, Андреевское с, Советская А ул, 7</t>
  </si>
  <si>
    <t>Александровский р-н, Андреевское с, Советская А ул, 8</t>
  </si>
  <si>
    <t>Александровский р-н, Андреевское с, Советская А ул, 9</t>
  </si>
  <si>
    <t>Александровский р-н, Балакирево п, 60 лет Октября ул, 3</t>
  </si>
  <si>
    <t>Александровский р-н, Балакирево п, Вокзальная ул, 13</t>
  </si>
  <si>
    <t>Александровский р-н, Балакирево п, Заводская ул, 8</t>
  </si>
  <si>
    <t>Александровский р-н, Балакирево п, Совхозная ул, 1</t>
  </si>
  <si>
    <t>Александровский р-н, Балакирево п, Юго-Западный кв-л, 19</t>
  </si>
  <si>
    <t>Александровский р-н, Балакирево п, Юго-Западный кв-л, 6</t>
  </si>
  <si>
    <t>Александровский р-н, Балакирево п, Юго-Западный кв-л, 7</t>
  </si>
  <si>
    <t>Александровский р-н, Елькино д, Мира ул, 1</t>
  </si>
  <si>
    <t>Александровский р-н, Елькино д, Мира ул, 2</t>
  </si>
  <si>
    <t>Александровский р-н, Карабаново г, Гагарина ул, 3</t>
  </si>
  <si>
    <t>Александровский р-н, Карабаново г, Западная ул, 8</t>
  </si>
  <si>
    <t>Александровский р-н, Карабаново г, Комсомольская ул, 1</t>
  </si>
  <si>
    <t>Александровский р-н, Карабаново г, Комсомольская ул, 10</t>
  </si>
  <si>
    <t>Александровский р-н, Карабаново г, Кооперативная ул, 25</t>
  </si>
  <si>
    <t>Александровский р-н, Карабаново г, Лермонтова пл, 1</t>
  </si>
  <si>
    <t>Александровский р-н, Карабаново г, Мира ул, 17</t>
  </si>
  <si>
    <t>Александровский р-н, Карабаново г, Мира ул, 19</t>
  </si>
  <si>
    <t>Александровский р-н, Карабаново г, Мира ул, 2</t>
  </si>
  <si>
    <t>Александровский р-н, Карабаново г, Мира ул, 3</t>
  </si>
  <si>
    <t>Александровский р-н, Карабаново г, Мира ул, 6</t>
  </si>
  <si>
    <t>Александровский р-н, Карабаново г, Мира ул, 7</t>
  </si>
  <si>
    <t>Александровский р-н, Карабаново г, Мира ул, 8</t>
  </si>
  <si>
    <t>Александровский р-н, Карабаново г, Ногина ул, 13</t>
  </si>
  <si>
    <t>Александровский р-н, Карабаново г, Победы ул, 3</t>
  </si>
  <si>
    <t>Александровский р-н, Карабаново г, Победы ул, 5</t>
  </si>
  <si>
    <t>Александровский р-н, Карабаново г, Почтовая ул, 19</t>
  </si>
  <si>
    <t>1110.000</t>
  </si>
  <si>
    <t>0.000</t>
  </si>
  <si>
    <t>1980</t>
  </si>
  <si>
    <t>462.000</t>
  </si>
  <si>
    <t>264.000</t>
  </si>
  <si>
    <t>1297.600</t>
  </si>
  <si>
    <t>1974</t>
  </si>
  <si>
    <t>531.100</t>
  </si>
  <si>
    <t>888.700</t>
  </si>
  <si>
    <t>1973</t>
  </si>
  <si>
    <t>394.600</t>
  </si>
  <si>
    <t>1972</t>
  </si>
  <si>
    <t>881.400</t>
  </si>
  <si>
    <t>1249.000</t>
  </si>
  <si>
    <t>1986</t>
  </si>
  <si>
    <t>293.000</t>
  </si>
  <si>
    <t>304.000</t>
  </si>
  <si>
    <t>616.000</t>
  </si>
  <si>
    <t>1970</t>
  </si>
  <si>
    <t>515.000</t>
  </si>
  <si>
    <t>379.000</t>
  </si>
  <si>
    <t>354.000</t>
  </si>
  <si>
    <t>1933</t>
  </si>
  <si>
    <t>410.000</t>
  </si>
  <si>
    <t>542.000</t>
  </si>
  <si>
    <t>1949</t>
  </si>
  <si>
    <t>601.200</t>
  </si>
  <si>
    <t>1950.000</t>
  </si>
  <si>
    <t>1958</t>
  </si>
  <si>
    <t>1094.000</t>
  </si>
  <si>
    <t>1957</t>
  </si>
  <si>
    <t>345.000</t>
  </si>
  <si>
    <t>442.000</t>
  </si>
  <si>
    <t>1937</t>
  </si>
  <si>
    <t>1975</t>
  </si>
  <si>
    <t>Александровский р-н, Карабаново г, Пригородная ул, 8</t>
  </si>
  <si>
    <t>Александровский р-н, Карабаново г, Садовая ул, 8</t>
  </si>
  <si>
    <t>Александровский р-н, Карабаново г, Текстильщиков ул, 1</t>
  </si>
  <si>
    <t>Александровский р-н, Карабаново г, Чулкова ул, 5</t>
  </si>
  <si>
    <t>Александровский р-н, Легково д, Весенняя ул, 1</t>
  </si>
  <si>
    <t>704.800</t>
  </si>
  <si>
    <t>1971</t>
  </si>
  <si>
    <t>465.000</t>
  </si>
  <si>
    <t>Александровский р-н, Майский п, Новая ул, 19</t>
  </si>
  <si>
    <t>Александровский р-н, Майский п, Новая ул, 21</t>
  </si>
  <si>
    <t>Александровский р-н, Майский п, Парковая ул, 4</t>
  </si>
  <si>
    <t>Александровский р-н, Майский п, Первомайская ул, 18</t>
  </si>
  <si>
    <t>Александровский р-н, Майский п, Первомайская ул, 22</t>
  </si>
  <si>
    <t>Александровский р-н, Недюревка д, Полевая ул, 8</t>
  </si>
  <si>
    <t>Александровский р-н, Светлый п, Садовая ул, 6</t>
  </si>
  <si>
    <t>Александровский р-н, Светлый п, Садовая ул, 8</t>
  </si>
  <si>
    <t>Александровский р-н, Следнево д, Октябрьский кв-л, 4</t>
  </si>
  <si>
    <t>Александровский р-н, Струнино г, Больничный проезд, 15</t>
  </si>
  <si>
    <t>Александровский р-н, Струнино г, Дзержинского ул, 1</t>
  </si>
  <si>
    <t>Александровский р-н, Струнино г, Дзержинского ул, 3</t>
  </si>
  <si>
    <t>Александровский р-н, Струнино г, Дзержинского ул, 7</t>
  </si>
  <si>
    <t>Александровский р-н, Струнино г, Дубки кв-л, 14</t>
  </si>
  <si>
    <t>Александровский р-н, Струнино г, Дубки кв-л, 4</t>
  </si>
  <si>
    <t>Александровский р-н, Струнино г, Дубки кв-л, 8</t>
  </si>
  <si>
    <t>Александровский р-н, Струнино г, Заречная ул, 36</t>
  </si>
  <si>
    <t>Александровский р-н, Струнино г, Заречная ул, 42</t>
  </si>
  <si>
    <t>Александровский р-н, Струнино г, Норильская ул, 3</t>
  </si>
  <si>
    <t>Александровский р-н, Струнино г, Норильская ул, 5</t>
  </si>
  <si>
    <t>Александровский р-н, Струнино г, Фролова ул, 4</t>
  </si>
  <si>
    <t>Александровский р-н, Струнино г, Шувалова ул, 13</t>
  </si>
  <si>
    <t>Александровский р-н, Струнино г, Шувалова ул, 5а</t>
  </si>
  <si>
    <t>Владимир г, 1-я Пионерская ул, 59</t>
  </si>
  <si>
    <t>Владимир г, 1-я Пионерская ул, 61А</t>
  </si>
  <si>
    <t>Владимир г, 1-я Пионерская ул, 63</t>
  </si>
  <si>
    <t>Владимир г, 1-я Пионерская ул, 84А</t>
  </si>
  <si>
    <t>Владимир г, 2-й Коллективный проезд, 3А</t>
  </si>
  <si>
    <t>804.000</t>
  </si>
  <si>
    <t>1968</t>
  </si>
  <si>
    <t>456.000</t>
  </si>
  <si>
    <t>693.000</t>
  </si>
  <si>
    <t>694.000</t>
  </si>
  <si>
    <t>684.000</t>
  </si>
  <si>
    <t>1305.000</t>
  </si>
  <si>
    <t>2000.000</t>
  </si>
  <si>
    <t>1267.400</t>
  </si>
  <si>
    <t>2000</t>
  </si>
  <si>
    <t>2420.600</t>
  </si>
  <si>
    <t>1278.000</t>
  </si>
  <si>
    <t>1976</t>
  </si>
  <si>
    <t>1277.760</t>
  </si>
  <si>
    <t>337.500</t>
  </si>
  <si>
    <t>680.000</t>
  </si>
  <si>
    <t>1300.000</t>
  </si>
  <si>
    <t>439.000</t>
  </si>
  <si>
    <t>654.600</t>
  </si>
  <si>
    <t>8500.000</t>
  </si>
  <si>
    <t>911.000</t>
  </si>
  <si>
    <t>715.400</t>
  </si>
  <si>
    <t>2007</t>
  </si>
  <si>
    <t>548.000</t>
  </si>
  <si>
    <t>1026.000</t>
  </si>
  <si>
    <t>Владимир г, Алябьева ул, 13а</t>
  </si>
  <si>
    <t>Владимир г, Алябьева ул, 23а</t>
  </si>
  <si>
    <t>Владимир г, Алябьева ул, 25</t>
  </si>
  <si>
    <t>Владимир г, Алябьева ул, 9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</si>
  <si>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</si>
  <si>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</si>
  <si>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</si>
  <si>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14</t>
  </si>
  <si>
    <t>Владимир г, Асаткина ул, 27</t>
  </si>
  <si>
    <t>Владимир г, Асаткина ул, 9</t>
  </si>
  <si>
    <t>Владимир г, Балакирева ул, 28</t>
  </si>
  <si>
    <t>Владимир г, Балакирева ул, 37в</t>
  </si>
  <si>
    <t>Владимир г, Балакирева ул, 41а</t>
  </si>
  <si>
    <t>Владимир г, Балакирева ул, 43д</t>
  </si>
  <si>
    <t>Владимир г, Балакирева ул, 51</t>
  </si>
  <si>
    <t>Владимир г, Балакирева ул, 55</t>
  </si>
  <si>
    <t>Владимир г, Батурина ул, 37</t>
  </si>
  <si>
    <t>Владимир г, Батурина ул, 37А</t>
  </si>
  <si>
    <t>Владимир г, Батурина ул, 37Б</t>
  </si>
  <si>
    <t>Владимир г, Батурина ул, 37Г</t>
  </si>
  <si>
    <t>Владимир г, Безыменского ул, 12</t>
  </si>
  <si>
    <t>Владимир г, Безыменского ул, 5а</t>
  </si>
  <si>
    <t>Владимир г, Безыменского ул, 5б</t>
  </si>
  <si>
    <t>Владимир г, Безыменского ул, 6б</t>
  </si>
  <si>
    <t>Владимир г, Безыменского ул, 9а</t>
  </si>
  <si>
    <t>Владимир г, Безыменского ул, 9д</t>
  </si>
  <si>
    <t>Владимир г, Белоконской ул, 12Б</t>
  </si>
  <si>
    <t>Владимир г, Белоконской ул, 15В</t>
  </si>
  <si>
    <t>Владимир г, Белоконской ул, 8А</t>
  </si>
  <si>
    <t>Владимир г, Бобкова ул, 7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</si>
  <si>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</si>
  <si>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</si>
  <si>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</si>
  <si>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</si>
  <si>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</si>
  <si>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</si>
  <si>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</si>
  <si>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</si>
  <si>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Василисина ул, 10б</t>
  </si>
  <si>
    <t>Владимир г, Василисина ул, 10в</t>
  </si>
  <si>
    <t>629.200</t>
  </si>
  <si>
    <t>230.000</t>
  </si>
  <si>
    <t>857.400</t>
  </si>
  <si>
    <t>597.000</t>
  </si>
  <si>
    <t>257.000</t>
  </si>
  <si>
    <t>438.200</t>
  </si>
  <si>
    <t>550.000</t>
  </si>
  <si>
    <t>1950</t>
  </si>
  <si>
    <t>567.000</t>
  </si>
  <si>
    <t>412.000</t>
  </si>
  <si>
    <t>884.000</t>
  </si>
  <si>
    <t>940.000</t>
  </si>
  <si>
    <t>1410.000</t>
  </si>
  <si>
    <t>960.000</t>
  </si>
  <si>
    <t>722.000</t>
  </si>
  <si>
    <t>520.000</t>
  </si>
  <si>
    <t>970.000</t>
  </si>
  <si>
    <t>660.000</t>
  </si>
  <si>
    <t>1985</t>
  </si>
  <si>
    <t>531.000</t>
  </si>
  <si>
    <t>1147.000</t>
  </si>
  <si>
    <t>1983</t>
  </si>
  <si>
    <t>1475.000</t>
  </si>
  <si>
    <t>1982</t>
  </si>
  <si>
    <t>1284.700</t>
  </si>
  <si>
    <t>917.000</t>
  </si>
  <si>
    <t>980.000</t>
  </si>
  <si>
    <t>855.000</t>
  </si>
  <si>
    <t>934.300</t>
  </si>
  <si>
    <t>890.000</t>
  </si>
  <si>
    <t>965.000</t>
  </si>
  <si>
    <t>720.000</t>
  </si>
  <si>
    <t>1939</t>
  </si>
  <si>
    <t>1320.000</t>
  </si>
  <si>
    <t>954.000</t>
  </si>
  <si>
    <t>1952</t>
  </si>
  <si>
    <t>905.000</t>
  </si>
  <si>
    <t>1917</t>
  </si>
  <si>
    <t>886.000</t>
  </si>
  <si>
    <t>806.000</t>
  </si>
  <si>
    <t>1507.500</t>
  </si>
  <si>
    <t>1934</t>
  </si>
  <si>
    <t>710.000</t>
  </si>
  <si>
    <t>1276.600</t>
  </si>
  <si>
    <t>Владимир г, Василисина ул, 7</t>
  </si>
  <si>
    <t>Владимир г, Василисина ул, 8</t>
  </si>
  <si>
    <t>Владимир г, Верхняя Дуброва ул, 22</t>
  </si>
  <si>
    <t>Владимир г, Верхняя Дуброва ул, 26Ж</t>
  </si>
  <si>
    <t>Владимир г, Верхняя Дуброва ул, 28</t>
  </si>
  <si>
    <t>Владимир г, Верхняя Дуброва ул, 28Б</t>
  </si>
  <si>
    <t>770.000</t>
  </si>
  <si>
    <t>883.000</t>
  </si>
  <si>
    <t>4650.000</t>
  </si>
  <si>
    <t>765.000</t>
  </si>
  <si>
    <t>783.000</t>
  </si>
  <si>
    <t>Владимир г, Вознесенская ул, 3</t>
  </si>
  <si>
    <t>Владимир г, Вокзальная ул, 16А</t>
  </si>
  <si>
    <t>Владимир г, Вокзальная ул, 71</t>
  </si>
  <si>
    <t>Владимир г, Гагарина ул, 10</t>
  </si>
  <si>
    <t>Владимир г, Герцена ул, 20</t>
  </si>
  <si>
    <t>Владимир г, Горького ул, 52А</t>
  </si>
  <si>
    <t>Владимир г, Горького ул, 67</t>
  </si>
  <si>
    <t>Владимир г, Горького ул, 79А</t>
  </si>
  <si>
    <t>Владимир г, Горького ул, 98</t>
  </si>
  <si>
    <t>Владимир г, Горького ул, 99</t>
  </si>
  <si>
    <t>Владимир г, Гражданская ул, 2Б</t>
  </si>
  <si>
    <t>Владимир г, Даргомыжского ул, 10/20</t>
  </si>
  <si>
    <t>Владимир г, Дворянская ул, 13</t>
  </si>
  <si>
    <t>Владимир г, Дворянская ул, 15</t>
  </si>
  <si>
    <t>Владимир г, Диктора Левитана ул, 1А</t>
  </si>
  <si>
    <t>Владимир г, Диктора Левитана ул, 33</t>
  </si>
  <si>
    <t>Владимир г, Диктора Левитана ул, 38А</t>
  </si>
  <si>
    <t>Владимир г, Диктора Левитана ул, 3Б</t>
  </si>
  <si>
    <t>Владимир г, Диктора Левитана ул, 3В</t>
  </si>
  <si>
    <t>Владимир г, Диктора Левитана ул, 4А</t>
  </si>
  <si>
    <t>Владимир г, Добросельская ул, 190а</t>
  </si>
  <si>
    <t>Владимир г, Добросельская ул, 191А</t>
  </si>
  <si>
    <t>Владимир г, Добросельская ул, 193б</t>
  </si>
  <si>
    <t>Владимир г, Добросельская ул, 199а</t>
  </si>
  <si>
    <t>Владимир г, Добросельская ул, 205</t>
  </si>
  <si>
    <t>Владимир г, Добросельская ул, 207</t>
  </si>
  <si>
    <t>Владимир г, Добросельская ул, 209а</t>
  </si>
  <si>
    <t>Владимир г, Добросельская ул, 211а</t>
  </si>
  <si>
    <t>Владимир г, Добросельская ул, 213</t>
  </si>
  <si>
    <t>Владимир г, Добросельская ул, 4</t>
  </si>
  <si>
    <t>Владимир г, Добросельский проезд, 4</t>
  </si>
  <si>
    <t>Владимир г, Егорова ул, 10а</t>
  </si>
  <si>
    <t>260.000</t>
  </si>
  <si>
    <t>310.000</t>
  </si>
  <si>
    <t>1953</t>
  </si>
  <si>
    <t>1119.000</t>
  </si>
  <si>
    <t>702.000</t>
  </si>
  <si>
    <t>1932</t>
  </si>
  <si>
    <t>1020.000</t>
  </si>
  <si>
    <t>445.000</t>
  </si>
  <si>
    <t>612.000</t>
  </si>
  <si>
    <t>1495.000</t>
  </si>
  <si>
    <t>1342.000</t>
  </si>
  <si>
    <t>1941</t>
  </si>
  <si>
    <t>1180.000</t>
  </si>
  <si>
    <t>445.850</t>
  </si>
  <si>
    <t>430.000</t>
  </si>
  <si>
    <t>1947</t>
  </si>
  <si>
    <t>581.000</t>
  </si>
  <si>
    <t>1938</t>
  </si>
  <si>
    <t>1118.000</t>
  </si>
  <si>
    <t>775.000</t>
  </si>
  <si>
    <t>663.000</t>
  </si>
  <si>
    <t>1979</t>
  </si>
  <si>
    <t>1043.000</t>
  </si>
  <si>
    <t>1380.000</t>
  </si>
  <si>
    <t>1400.000</t>
  </si>
  <si>
    <t>544.800</t>
  </si>
  <si>
    <t>1037.000</t>
  </si>
  <si>
    <t>470.000</t>
  </si>
  <si>
    <t>767.000</t>
  </si>
  <si>
    <t>Владимир г, Егорова ул, 3</t>
  </si>
  <si>
    <t>Владимир г, Ерофеевский спуск, 3</t>
  </si>
  <si>
    <t>Владимир г, Завадского ул, 13Б</t>
  </si>
  <si>
    <t>Владимир г, Завадского ул, 3</t>
  </si>
  <si>
    <t>Владимир г, Завадского ул, 9Б</t>
  </si>
  <si>
    <t>Владимир г, Заклязьменский п, Зеленая ул, 14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</si>
  <si>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</si>
  <si>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</si>
  <si>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</si>
  <si>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</si>
  <si>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</si>
  <si>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Зеленая ул, 2</t>
  </si>
  <si>
    <t>Владимир г, Казарменная ул, 5</t>
  </si>
  <si>
    <t>Владимир г, Каманина ул, 22</t>
  </si>
  <si>
    <t>Владимир г, Каманина ул, 27</t>
  </si>
  <si>
    <t>Владимир г, Кирова ул, 10</t>
  </si>
  <si>
    <t>Владимир г, Кирова ул, 19</t>
  </si>
  <si>
    <t>Владимир г, Кирова ул, 1А</t>
  </si>
  <si>
    <t>Владимир г, Кирова ул, 20</t>
  </si>
  <si>
    <t>Владимир г, Кирова ул, 22</t>
  </si>
  <si>
    <t>Владимир г, Кирова ул, 3А</t>
  </si>
  <si>
    <t>Владимир г, Комиссарова ул, 21</t>
  </si>
  <si>
    <t>Владимир г, Комиссарова ул, 28</t>
  </si>
  <si>
    <t>Владимир г, Комиссарова ул, 35а</t>
  </si>
  <si>
    <t>Владимир г, Комиссарова ул, 6</t>
  </si>
  <si>
    <t>1024.600</t>
  </si>
  <si>
    <t>672.000</t>
  </si>
  <si>
    <t>585.000</t>
  </si>
  <si>
    <t>374.000</t>
  </si>
  <si>
    <t>395.000</t>
  </si>
  <si>
    <t>785.000</t>
  </si>
  <si>
    <t>560.000</t>
  </si>
  <si>
    <t>814.000</t>
  </si>
  <si>
    <t>655.000</t>
  </si>
  <si>
    <t>628.000</t>
  </si>
  <si>
    <t>670.000</t>
  </si>
  <si>
    <t>630.000</t>
  </si>
  <si>
    <t>892.000</t>
  </si>
  <si>
    <t>331.000</t>
  </si>
  <si>
    <t>384.000</t>
  </si>
  <si>
    <t>333.000</t>
  </si>
  <si>
    <t>380.000</t>
  </si>
  <si>
    <t>1139.000</t>
  </si>
  <si>
    <t>635.000</t>
  </si>
  <si>
    <t>356.000</t>
  </si>
  <si>
    <t>447.700</t>
  </si>
  <si>
    <t>741.000</t>
  </si>
  <si>
    <t>352.000</t>
  </si>
  <si>
    <t>570.000</t>
  </si>
  <si>
    <t>1997</t>
  </si>
  <si>
    <t>480.000</t>
  </si>
  <si>
    <t>247.000</t>
  </si>
  <si>
    <t>Владимир г, Коммунар мкр, Зеленая ул, 68</t>
  </si>
  <si>
    <t>Владимир г, Коммунар мкр, Школьная ул, 4</t>
  </si>
  <si>
    <t>Владимир г, Крайнова ул, 18</t>
  </si>
  <si>
    <t>Владимир г, Куйбышева ул, 40</t>
  </si>
  <si>
    <t>Владимир г, Куйбышева ул, 46</t>
  </si>
  <si>
    <t>Владимир г, Куйбышева ул, 52</t>
  </si>
  <si>
    <t>Владимир г, Лакина проезд, 6</t>
  </si>
  <si>
    <t>Владимир г, Лакина ул, 129А</t>
  </si>
  <si>
    <t>Владимир г, Лакина ул, 137А</t>
  </si>
  <si>
    <t>2462.000</t>
  </si>
  <si>
    <t>565.000</t>
  </si>
  <si>
    <t>429.700</t>
  </si>
  <si>
    <t>3456.000</t>
  </si>
  <si>
    <t>802.000</t>
  </si>
  <si>
    <t>Владимир г, Лакина ул, 139</t>
  </si>
  <si>
    <t>Владимир г, Лакина ул, 147А</t>
  </si>
  <si>
    <t>Владимир г, Лакина ул, 147Б</t>
  </si>
  <si>
    <t>Владимир г, Лакина ул, 151</t>
  </si>
  <si>
    <t>Владимир г, Лакина ул, 153А</t>
  </si>
  <si>
    <t>Владимир г, Лакина ул, 191</t>
  </si>
  <si>
    <t>Владимир г, Ленина пр-кт, 15</t>
  </si>
  <si>
    <t>Владимир г, Ленина пр-кт, 18А</t>
  </si>
  <si>
    <t>Владимир г, Ленина пр-кт, 20</t>
  </si>
  <si>
    <t>1213.000</t>
  </si>
  <si>
    <t>776.000</t>
  </si>
  <si>
    <t>971.000</t>
  </si>
  <si>
    <t>364.000</t>
  </si>
  <si>
    <t>861.000</t>
  </si>
  <si>
    <t>Владимир г, Ленина пр-кт, 62</t>
  </si>
  <si>
    <t>Владимир г, Ленина пр-кт, 71</t>
  </si>
  <si>
    <t>Владимир г, Ленина пр-кт, 9</t>
  </si>
  <si>
    <t>Владимир г, Лермонтова ул, 26</t>
  </si>
  <si>
    <t>Владимир г, Лермонтова ул, 39</t>
  </si>
  <si>
    <t>Владимир г, Лермонтова ул, 41</t>
  </si>
  <si>
    <t>Владимир г, Лесная ул, 9/9</t>
  </si>
  <si>
    <t>Владимир г, Лесной мкр, Лесная ул, 15</t>
  </si>
  <si>
    <t>Владимир г, Лесной мкр, Лесная ул, 6</t>
  </si>
  <si>
    <t>Владимир г, Луговая ул, 20</t>
  </si>
  <si>
    <t>Владимир г, Луначарского ул, 35</t>
  </si>
  <si>
    <t>Владимир г, Лыбедский проезд, 1</t>
  </si>
  <si>
    <t>Владимир г, Мира ул, 17А</t>
  </si>
  <si>
    <t>Владимир г, Мира ул, 30</t>
  </si>
  <si>
    <t>Владимир г, Мира ул, 32Б</t>
  </si>
  <si>
    <t>Владимир г, Мира ул, 42</t>
  </si>
  <si>
    <t>Владимир г, Мира ул, 84</t>
  </si>
  <si>
    <t>Владимир г, Михайловская ул, 10А</t>
  </si>
  <si>
    <t>1742.000</t>
  </si>
  <si>
    <t>751.200</t>
  </si>
  <si>
    <t>1654.000</t>
  </si>
  <si>
    <t>1265.000</t>
  </si>
  <si>
    <t>704.000</t>
  </si>
  <si>
    <t>504.300</t>
  </si>
  <si>
    <t>1901</t>
  </si>
  <si>
    <t>210.000</t>
  </si>
  <si>
    <t>376.000</t>
  </si>
  <si>
    <t>563.000</t>
  </si>
  <si>
    <t>962.600</t>
  </si>
  <si>
    <t>1350.000</t>
  </si>
  <si>
    <t>Владимир г, Михайловская ул, 59А</t>
  </si>
  <si>
    <t>Владимир г, МОПРа ул, 13</t>
  </si>
  <si>
    <t>Владимир г, Народная ул, 16</t>
  </si>
  <si>
    <t>Владимир г, Нижняя Дуброва ул, 32А</t>
  </si>
  <si>
    <t>Владимир г, Нижняя Дуброва ул, 3а</t>
  </si>
  <si>
    <t>Владимир г, Нижняя Дуброва ул, 44</t>
  </si>
  <si>
    <t>522.200</t>
  </si>
  <si>
    <t>2095.000</t>
  </si>
  <si>
    <t>2013</t>
  </si>
  <si>
    <t>Владимир г, Ново-Ямская ул, 25</t>
  </si>
  <si>
    <t>Владимир г, Ново-Ямская ул, 26</t>
  </si>
  <si>
    <t>592.000</t>
  </si>
  <si>
    <t>1344.000</t>
  </si>
  <si>
    <t>1101.600</t>
  </si>
  <si>
    <t>Владимир г, Октябрьский военный городок, 24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</si>
  <si>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</si>
  <si>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</si>
  <si>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</si>
  <si>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Оргтруд мкр, Молодежная ул, 13</t>
  </si>
  <si>
    <t>Владимир г, Оргтруд мкр, Молодежная ул, 15</t>
  </si>
  <si>
    <t>Владимир г, Оргтруд мкр, Молодежная ул, 20</t>
  </si>
  <si>
    <t>Владимир г, Оргтруд мкр, Молодежная ул, 7</t>
  </si>
  <si>
    <t>Владимир г, Оргтруд мкр, Строителей ул, 1</t>
  </si>
  <si>
    <t>Владимир г, Оргтруд мкр, Строителей ул, 4</t>
  </si>
  <si>
    <t>Владимир г, Оргтруд мкр, Строителей ул, 7</t>
  </si>
  <si>
    <t>Владимир г, Осьмова ул, 2</t>
  </si>
  <si>
    <t>934.100</t>
  </si>
  <si>
    <t>822.000</t>
  </si>
  <si>
    <t>897.300</t>
  </si>
  <si>
    <t>584.000</t>
  </si>
  <si>
    <t>535.000</t>
  </si>
  <si>
    <t>537.000</t>
  </si>
  <si>
    <t>1800.000</t>
  </si>
  <si>
    <t>1197.100</t>
  </si>
  <si>
    <t>881.500</t>
  </si>
  <si>
    <t>719.000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</si>
  <si>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</si>
  <si>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</si>
  <si>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</si>
  <si>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22</t>
  </si>
  <si>
    <t>Владимир г, Перекопский военный городок, 28</t>
  </si>
  <si>
    <t>Владимир г, Перекопский военный городок, 6</t>
  </si>
  <si>
    <t>Владимир г, Перекопский военный городок, 6а</t>
  </si>
  <si>
    <t>Владимир г, Пичугина ул, 11Б</t>
  </si>
  <si>
    <t>Владимир г, Погодина ул, 3</t>
  </si>
  <si>
    <t>Владимир г, Подбельского ул, 6</t>
  </si>
  <si>
    <t>Владимир г, Полины Осипенко ул, 12</t>
  </si>
  <si>
    <t>Владимир г, Полины Осипенко ул, 15</t>
  </si>
  <si>
    <t>Владимир г, Полины Осипенко ул, 18</t>
  </si>
  <si>
    <t>Владимир г, Полины Осипенко ул, 20</t>
  </si>
  <si>
    <t>Владимир г, Полины Осипенко ул, 22</t>
  </si>
  <si>
    <t>Владимир г, Полины Осипенко ул, 24</t>
  </si>
  <si>
    <t>Владимир г, Полины Осипенко ул, 3</t>
  </si>
  <si>
    <t>Владимир г, Поселок РТС ул, 1</t>
  </si>
  <si>
    <t>Владимир г, Поселок РТС ул, 4</t>
  </si>
  <si>
    <t>Владимир г, Почаевская ул, 25</t>
  </si>
  <si>
    <t>Владимир г, Почаевская ул, 3</t>
  </si>
  <si>
    <t>Владимир г, Почаевская ул, 30</t>
  </si>
  <si>
    <t>Владимир г, Разина ул, 1</t>
  </si>
  <si>
    <t>489.000</t>
  </si>
  <si>
    <t>1912</t>
  </si>
  <si>
    <t>534.000</t>
  </si>
  <si>
    <t>1085.000</t>
  </si>
  <si>
    <t>791.000</t>
  </si>
  <si>
    <t>950.000</t>
  </si>
  <si>
    <t>1195.000</t>
  </si>
  <si>
    <t>924.000</t>
  </si>
  <si>
    <t>1290.000</t>
  </si>
  <si>
    <t>633.000</t>
  </si>
  <si>
    <t>1214.900</t>
  </si>
  <si>
    <t>800.000</t>
  </si>
  <si>
    <t>546.000</t>
  </si>
  <si>
    <t>797.000</t>
  </si>
  <si>
    <t>860.000</t>
  </si>
  <si>
    <t>868.000</t>
  </si>
  <si>
    <t>1160.000</t>
  </si>
  <si>
    <t>1174.000</t>
  </si>
  <si>
    <t>903.600</t>
  </si>
  <si>
    <t>1181.000</t>
  </si>
  <si>
    <t>361.900</t>
  </si>
  <si>
    <t>441.100</t>
  </si>
  <si>
    <t>1660.000</t>
  </si>
  <si>
    <t>Владимир г, Разина ул, 7</t>
  </si>
  <si>
    <t>Владимир г, Разина ул, 8</t>
  </si>
  <si>
    <t>Владимир г, Растопчина ул, 35</t>
  </si>
  <si>
    <t>Владимир г, Растопчина ул, 41а</t>
  </si>
  <si>
    <t>Владимир г, Растопчина ул, 51</t>
  </si>
  <si>
    <t>Владимир г, Садовая ул, 10</t>
  </si>
  <si>
    <t>Владимир г, Садовая ул, 26</t>
  </si>
  <si>
    <t>Владимир г, Связи ул, 3</t>
  </si>
  <si>
    <t>Владимир г, Северная ул, 1</t>
  </si>
  <si>
    <t>386.100</t>
  </si>
  <si>
    <t>424.400</t>
  </si>
  <si>
    <t>350.000</t>
  </si>
  <si>
    <t>2013.000</t>
  </si>
  <si>
    <t>316.100</t>
  </si>
  <si>
    <t>682.500</t>
  </si>
  <si>
    <t>991.000</t>
  </si>
  <si>
    <t>2100.000</t>
  </si>
  <si>
    <t>1216.000</t>
  </si>
  <si>
    <t>Владимир г, Северная ул, 4а</t>
  </si>
  <si>
    <t>Владимир г, Северный проезд, 2</t>
  </si>
  <si>
    <t>Владимир г, Семашко ул, 4</t>
  </si>
  <si>
    <t>Владимир г, Совхоз Вышка ул, 10</t>
  </si>
  <si>
    <t>Владимир г, Соколова-Соколенка ул, 11б</t>
  </si>
  <si>
    <t>Владимир г, Соколова-Соколенка ул, 17б</t>
  </si>
  <si>
    <t>Владимир г, Соколова-Соколенка ул, 21б</t>
  </si>
  <si>
    <t>Владимир г, Соколова-Соколенка ул, 27</t>
  </si>
  <si>
    <t>Владимир г, Соколова-Соколенка ул, 28</t>
  </si>
  <si>
    <t>Владимир г, Соколова-Соколенка ул, 30</t>
  </si>
  <si>
    <t>Владимир г, Соколова-Соколенка ул, 5б</t>
  </si>
  <si>
    <t>Владимир г, Соколова-Соколенка ул, 7</t>
  </si>
  <si>
    <t>Владимир г, Соколова-Соколенка ул, 9</t>
  </si>
  <si>
    <t>Владимир г, Солнечная ул, 41А</t>
  </si>
  <si>
    <t>Владимир г, Солнечная ул, 54</t>
  </si>
  <si>
    <t>Владимир г, Спасское с, Садовая ул, 2</t>
  </si>
  <si>
    <t>Владимир г, Спасское с, Совхозная ул, 5</t>
  </si>
  <si>
    <t>Владимир г, Стасова ул, 1/36</t>
  </si>
  <si>
    <t>Владимир г, Стасова ул, 19/11</t>
  </si>
  <si>
    <t>Владимир г, Стрелецкая ул, 27А</t>
  </si>
  <si>
    <t>Владимир г, Стрелецкая ул, 27Б</t>
  </si>
  <si>
    <t>Владимир г, Стрелецкий городок, 57</t>
  </si>
  <si>
    <t>Владимир г, Строителей пр-кт, 14</t>
  </si>
  <si>
    <t>Владимир г, Строителей пр-кт, 30</t>
  </si>
  <si>
    <t>Владимир г, Строителей пр-кт, 32А</t>
  </si>
  <si>
    <t>Владимир г, Строителей ул, 10</t>
  </si>
  <si>
    <t>Владимир г, Строителей ул, 2</t>
  </si>
  <si>
    <t>Владимир г, Строителей ул, 8</t>
  </si>
  <si>
    <t>467.000</t>
  </si>
  <si>
    <t>1946</t>
  </si>
  <si>
    <t>219.700</t>
  </si>
  <si>
    <t>300.000</t>
  </si>
  <si>
    <t>290.000</t>
  </si>
  <si>
    <t>830.800</t>
  </si>
  <si>
    <t>828.000</t>
  </si>
  <si>
    <t>1087.000</t>
  </si>
  <si>
    <t>1984</t>
  </si>
  <si>
    <t>378.000</t>
  </si>
  <si>
    <t>2011</t>
  </si>
  <si>
    <t>1.000</t>
  </si>
  <si>
    <t>2500.000</t>
  </si>
  <si>
    <t>2002</t>
  </si>
  <si>
    <t>432.600</t>
  </si>
  <si>
    <t>404.000</t>
  </si>
  <si>
    <t>605.000</t>
  </si>
  <si>
    <t>579.800</t>
  </si>
  <si>
    <t>640.000</t>
  </si>
  <si>
    <t>410.300</t>
  </si>
  <si>
    <t>1948</t>
  </si>
  <si>
    <t>410.800</t>
  </si>
  <si>
    <t>815.000</t>
  </si>
  <si>
    <t>1540.000</t>
  </si>
  <si>
    <t>962.000</t>
  </si>
  <si>
    <t>200.000</t>
  </si>
  <si>
    <t>568.000</t>
  </si>
  <si>
    <t>1121.000</t>
  </si>
  <si>
    <t>545.000</t>
  </si>
  <si>
    <t>Владимир г, Студенческая ул, 1</t>
  </si>
  <si>
    <t>Владимир г, Студенческая ул, 1А</t>
  </si>
  <si>
    <t>Владимир г, Суворова ул, 1</t>
  </si>
  <si>
    <t>Владимир г, Суворова ул, 3а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</si>
  <si>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</si>
  <si>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</si>
  <si>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</si>
  <si>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29д</t>
  </si>
  <si>
    <t>Владимир г, Судогодское ш, 31</t>
  </si>
  <si>
    <t>Владимир г, Судогодское ш, 45</t>
  </si>
  <si>
    <t>Владимир г, Суздальский пр-кт, 11А</t>
  </si>
  <si>
    <t>Владимир г, Суздальский пр-кт, 11Д</t>
  </si>
  <si>
    <t>Владимир г, Суздальский пр-кт, 13</t>
  </si>
  <si>
    <t>Владимир г, Суздальский пр-кт, 17а</t>
  </si>
  <si>
    <t>Владимир г, Суздальский пр-кт, 26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</si>
  <si>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</si>
  <si>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</si>
  <si>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</si>
  <si>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Сущевская ул, 7 стр. 4</t>
  </si>
  <si>
    <t>Владимир г, Сущевская ул, 7А</t>
  </si>
  <si>
    <t>Владимир г, Сущевский проезд, 1</t>
  </si>
  <si>
    <t>Владимир г, Тихонравова ул, 10</t>
  </si>
  <si>
    <t>Владимир г, Тракторная ул, 14</t>
  </si>
  <si>
    <t>Владимир г, Тракторная ул, 3</t>
  </si>
  <si>
    <t>Владимир г, Тракторная ул, 9</t>
  </si>
  <si>
    <t>Владимир г, Турбаза Ладога нп, Сосновая ул, 7</t>
  </si>
  <si>
    <t>Владимир г, Университетская ул, 8А</t>
  </si>
  <si>
    <t>Владимир г, Усти-на-Лабе ул, 22</t>
  </si>
  <si>
    <t>Владимир г, Усти-на-Лабе ул, 27</t>
  </si>
  <si>
    <t>Владимир г, Усти-на-Лабе ул, 5Д</t>
  </si>
  <si>
    <t>Владимир г, Усти-на-Лабе ул, 6</t>
  </si>
  <si>
    <t>Владимир г, Фатьянова ул, 21</t>
  </si>
  <si>
    <t>Владимир г, Фатьянова ул, 24</t>
  </si>
  <si>
    <t>Владимир г, Фатьянова ул, 28</t>
  </si>
  <si>
    <t>Владимир г, Хирурга Орлова ул, 10</t>
  </si>
  <si>
    <t>Владимир г, Чайковского ул, 32</t>
  </si>
  <si>
    <t>Владимир г, Чайковского ул, 36Б</t>
  </si>
  <si>
    <t>651.000</t>
  </si>
  <si>
    <t>1283.000</t>
  </si>
  <si>
    <t>879.000</t>
  </si>
  <si>
    <t>1036.100</t>
  </si>
  <si>
    <t>645.600</t>
  </si>
  <si>
    <t>698.000</t>
  </si>
  <si>
    <t>725.000</t>
  </si>
  <si>
    <t>574.000</t>
  </si>
  <si>
    <t>1156.000</t>
  </si>
  <si>
    <t>620.000</t>
  </si>
  <si>
    <t>1450.000</t>
  </si>
  <si>
    <t>391.000</t>
  </si>
  <si>
    <t>420.000</t>
  </si>
  <si>
    <t>952.000</t>
  </si>
  <si>
    <t>1130.000</t>
  </si>
  <si>
    <t>901.000</t>
  </si>
  <si>
    <t>622.000</t>
  </si>
  <si>
    <t>2010</t>
  </si>
  <si>
    <t>629.000</t>
  </si>
  <si>
    <t>897.000</t>
  </si>
  <si>
    <t>916.600</t>
  </si>
  <si>
    <t>Владимир г, Чайковского ул, 40</t>
  </si>
  <si>
    <t>Владимир г, Чапаева ул, 3</t>
  </si>
  <si>
    <t>Владимир г, Чернышевского ул, 3</t>
  </si>
  <si>
    <t>Владимир г, Чехова ул, 4</t>
  </si>
  <si>
    <t>Владимир г, Электроприборовский проезд, 2</t>
  </si>
  <si>
    <t>Владимир г, Электроприборовский проезд, 7А</t>
  </si>
  <si>
    <t>Владимир г, Энергетик мкр, Северная ул, 11А</t>
  </si>
  <si>
    <t>Владимир г, Энергетик мкр, Энергетиков ул, 12Б</t>
  </si>
  <si>
    <t>Владимир г, Энергетик мкр, Энергетиков ул, 3А</t>
  </si>
  <si>
    <t>Владимир г, Энергетик мкр, Энергетиков ул, 9</t>
  </si>
  <si>
    <t>Владимир г, Юбилейная ул, 10</t>
  </si>
  <si>
    <t>Владимир г, Юбилейная ул, 11А</t>
  </si>
  <si>
    <t>Владимир г, Юбилейная ул, 18А</t>
  </si>
  <si>
    <t>Владимир г, Юбилейная ул, 26</t>
  </si>
  <si>
    <t>Владимир г, Юбилейная ул, 30</t>
  </si>
  <si>
    <t>Владимир г, Юбилейная ул, 40</t>
  </si>
  <si>
    <t>Владимир г, Юбилейная ул, 42</t>
  </si>
  <si>
    <t>Владимир г, Юбилейная ул, 74</t>
  </si>
  <si>
    <t>Владимир г, Юрьевец мкр, Институтский городок, 17</t>
  </si>
  <si>
    <t>Владимир г, Юрьевец мкр, Институтский городок, 24</t>
  </si>
  <si>
    <t>Владимир г, Юрьевец мкр, Институтский городок, 4</t>
  </si>
  <si>
    <t>Владимир г, Юрьевец мкр, Михалькова ул, 1</t>
  </si>
  <si>
    <t>Владимир г, Юрьевец мкр, Ноябрьская ул, 107</t>
  </si>
  <si>
    <t>Владимир г, Юрьевец мкр, Ноябрьская ул, 107А</t>
  </si>
  <si>
    <t>Владимир г, Юрьевец мкр, Ноябрьская ул, 109</t>
  </si>
  <si>
    <t>Владимир г, Юрьевец мкр, Ноябрьская ул, 113</t>
  </si>
  <si>
    <t>Владимир г, Юрьевец мкр, Ноябрьская ул, 8Б</t>
  </si>
  <si>
    <t>961.000</t>
  </si>
  <si>
    <t>968.000</t>
  </si>
  <si>
    <t>1632.000</t>
  </si>
  <si>
    <t>556.000</t>
  </si>
  <si>
    <t>591.900</t>
  </si>
  <si>
    <t>445.800</t>
  </si>
  <si>
    <t>955.000</t>
  </si>
  <si>
    <t>2680.000</t>
  </si>
  <si>
    <t>1430.000</t>
  </si>
  <si>
    <t>2360.000</t>
  </si>
  <si>
    <t>1551.000</t>
  </si>
  <si>
    <t>1080.000</t>
  </si>
  <si>
    <t>869.000</t>
  </si>
  <si>
    <t>429.000</t>
  </si>
  <si>
    <t>618.000</t>
  </si>
  <si>
    <t>571.000</t>
  </si>
  <si>
    <t>615.000</t>
  </si>
  <si>
    <t>340.000</t>
  </si>
  <si>
    <t>Владимир г, Юрьевец мкр, Школьный проезд, 1А</t>
  </si>
  <si>
    <t>Вязники г, 1 Мая ул, 16а</t>
  </si>
  <si>
    <t>Вязники г, 1-я Набережная ул, 3</t>
  </si>
  <si>
    <t>Вязники г, 2-й Кутузовский проезд, 2</t>
  </si>
  <si>
    <t>Вязники г, 2-й Кутузовский проезд, 4</t>
  </si>
  <si>
    <t>Вязники г, 2-й Кутузовский проезд, 6</t>
  </si>
  <si>
    <t>280.000</t>
  </si>
  <si>
    <t>394.100</t>
  </si>
  <si>
    <t>439.400</t>
  </si>
  <si>
    <t>1935</t>
  </si>
  <si>
    <t>538.000</t>
  </si>
  <si>
    <t>295.000</t>
  </si>
  <si>
    <t>269.000</t>
  </si>
  <si>
    <t>Вязники г, Благовещенская ул, 30</t>
  </si>
  <si>
    <t>296.400</t>
  </si>
  <si>
    <t>400.500</t>
  </si>
  <si>
    <t>Вязники г, Владимирская ул, 10</t>
  </si>
  <si>
    <t>Вязники г, Владимирская ул, 12/15</t>
  </si>
  <si>
    <t>725.400</t>
  </si>
  <si>
    <t>840.000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</si>
  <si>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</si>
  <si>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</si>
  <si>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</si>
  <si>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</si>
  <si>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Горького ул, 84</t>
  </si>
  <si>
    <t>Вязники г, Дечинский мкр, 12а</t>
  </si>
  <si>
    <t>920.800</t>
  </si>
  <si>
    <t>763.000</t>
  </si>
  <si>
    <t>735.600</t>
  </si>
  <si>
    <t>931.500</t>
  </si>
  <si>
    <t>1925</t>
  </si>
  <si>
    <t>946.000</t>
  </si>
  <si>
    <t>Вязники г, Дечинский мкр, 2</t>
  </si>
  <si>
    <t>Вязники г, Ефимьево ул, 12</t>
  </si>
  <si>
    <t>1270.000</t>
  </si>
  <si>
    <t>Вязники г, Ефимьево ул, 7</t>
  </si>
  <si>
    <t>Вязники г, Железнодорожная ул, 29</t>
  </si>
  <si>
    <t>639.000</t>
  </si>
  <si>
    <t>Вязники г, Заготзерно ул, 11</t>
  </si>
  <si>
    <t>Вязники г, Заготзерно ул, 14</t>
  </si>
  <si>
    <t>Вязники г, Заливная ул, 7</t>
  </si>
  <si>
    <t>Вязники г, Калинина ул, 7</t>
  </si>
  <si>
    <t>807.000</t>
  </si>
  <si>
    <t>498.400</t>
  </si>
  <si>
    <t>617.200</t>
  </si>
  <si>
    <t>Вязники г, Мичуринская ул, 74</t>
  </si>
  <si>
    <t>Вязники г, Мичуринская ул, 79</t>
  </si>
  <si>
    <t>Вязники г, Мичуринская ул, 81</t>
  </si>
  <si>
    <t>Вязники г, Нововязники мкр, Карла Маркса ул, 4</t>
  </si>
  <si>
    <t>Вязники г, Нововязники мкр, Клубная ул, 20</t>
  </si>
  <si>
    <t>Вязники г, Нововязники мкр, Красина ул, 1Б</t>
  </si>
  <si>
    <t>286.300</t>
  </si>
  <si>
    <t>288.000</t>
  </si>
  <si>
    <t>463.400</t>
  </si>
  <si>
    <t>1951</t>
  </si>
  <si>
    <t>Вязники г, Нововязники мкр, Привокзальная ул, 22</t>
  </si>
  <si>
    <t>Вязники г, Нововязники мкр, Привокзальная ул, 56</t>
  </si>
  <si>
    <t>358.500</t>
  </si>
  <si>
    <t>Вязники г, Нововязники мкр, Привокзальная ул, 58</t>
  </si>
  <si>
    <t>Вязники г, Нововязники мкр, Привокзальная ул, 61</t>
  </si>
  <si>
    <t>Вязники г, Нововязники мкр, Текстильная ул, 11</t>
  </si>
  <si>
    <t>Вязники г, Нововязники мкр, Южная ул, 11</t>
  </si>
  <si>
    <t>Вязники г, Победы ул, 1а</t>
  </si>
  <si>
    <t>461.000</t>
  </si>
  <si>
    <t>524.800</t>
  </si>
  <si>
    <t>Вязники г, Советская ул, 19</t>
  </si>
  <si>
    <t>Вязники г, Советская ул, 39/1</t>
  </si>
  <si>
    <t>Вязники г, Советская ул, 64</t>
  </si>
  <si>
    <t>435.600</t>
  </si>
  <si>
    <t>609.100</t>
  </si>
  <si>
    <t>1923</t>
  </si>
  <si>
    <t>Вязники г, Чехова ул, 42</t>
  </si>
  <si>
    <t>Вязники г, Чехова ул, 44</t>
  </si>
  <si>
    <t>Вязниковский р-н, Барское Татарово с, Совхозная ул, 14</t>
  </si>
  <si>
    <t>Вязниковский р-н, Барское Татарово с, Совхозная ул, 16</t>
  </si>
  <si>
    <t>Вязниковский р-н, Большевысоково д, Дорожная ул, 6</t>
  </si>
  <si>
    <t>Вязниковский р-н, Воробьевка д, Главная ул, 5</t>
  </si>
  <si>
    <t>Вязниковский р-н, Воробьевка д, Главная ул, 6</t>
  </si>
  <si>
    <t>877.500</t>
  </si>
  <si>
    <t>762.000</t>
  </si>
  <si>
    <t>Вязниковский р-н, Мстёра п, Мира ул, 5</t>
  </si>
  <si>
    <t>Вязниковский р-н, Мстёра п, Советская ул, 76а</t>
  </si>
  <si>
    <t>Вязниковский р-н, Мстёра п, Советская ул, 80</t>
  </si>
  <si>
    <t>Вязниковский р-н, Мстёра п, Советская ул, 86</t>
  </si>
  <si>
    <t>Вязниковский р-н, Мстёра п, Советская ул, 96</t>
  </si>
  <si>
    <t>Вязниковский р-н, Мстёра ст, Мира ул, 3</t>
  </si>
  <si>
    <t>Вязниковский р-н, Никологоры п, 3-я Пролетарская ул, 3</t>
  </si>
  <si>
    <t>Вязниковский р-н, Никологоры п, 3-я Пролетарская ул, 5а</t>
  </si>
  <si>
    <t>Вязниковский р-н, Никологоры п, Красноармейский пер, 1</t>
  </si>
  <si>
    <t>Вязниковский р-н, Никологоры п, Рассвет ул, 7</t>
  </si>
  <si>
    <t>Вязниковский р-н, Никологоры п, Советская ул, 14</t>
  </si>
  <si>
    <t>Вязниковский р-н, Никологоры п, Солнечная ул, 10</t>
  </si>
  <si>
    <t>Вязниковский р-н, Никологоры п, Солнечная ул, 8</t>
  </si>
  <si>
    <t>Вязниковский р-н, Никологоры п, Юбилейная ул, 3а</t>
  </si>
  <si>
    <t>Вязниковский р-н, Никологоры п, Юбилейная ул, 4б</t>
  </si>
  <si>
    <t>Вязниковский р-н, Никологоры п, Юбилейная ул, 6б</t>
  </si>
  <si>
    <t>Вязниковский р-н, Октябрьская д, Молодежная ул, 2</t>
  </si>
  <si>
    <t>Вязниковский р-н, Октябрьская д, Новая ул, 2</t>
  </si>
  <si>
    <t>880.000</t>
  </si>
  <si>
    <t>625.000</t>
  </si>
  <si>
    <t>850.000</t>
  </si>
  <si>
    <t>1237.600</t>
  </si>
  <si>
    <t>801.600</t>
  </si>
  <si>
    <t>838.800</t>
  </si>
  <si>
    <t>320.500</t>
  </si>
  <si>
    <t>1940</t>
  </si>
  <si>
    <t>1588.500</t>
  </si>
  <si>
    <t>983.000</t>
  </si>
  <si>
    <t>270.400</t>
  </si>
  <si>
    <t>156.000</t>
  </si>
  <si>
    <t>1890</t>
  </si>
  <si>
    <t>688.000</t>
  </si>
  <si>
    <t>Вязниковский р-н, Октябрьская д, Новая ул, 3</t>
  </si>
  <si>
    <t>Вязниковский р-н, Октябрьская д, Новая ул, 4</t>
  </si>
  <si>
    <t>Вязниковский р-н, Октябрьская д, Новая ул, 5</t>
  </si>
  <si>
    <t>Вязниковский р-н, Октябрьская д, Садовая ул, 2</t>
  </si>
  <si>
    <t>492.000</t>
  </si>
  <si>
    <t>335.400</t>
  </si>
  <si>
    <t>Вязниковский р-н, Октябрьский п, Железнодорожная ул, 2</t>
  </si>
  <si>
    <t>Вязниковский р-н, Октябрьский п, Советская ул, 1</t>
  </si>
  <si>
    <t>Вязниковский р-н, Паустово д, Мира ул, 30</t>
  </si>
  <si>
    <t>Вязниковский р-н, Паустово д, Текстильщиков ул, 14</t>
  </si>
  <si>
    <t>Вязниковский р-н, Паустово д, Текстильщиков ул, 20</t>
  </si>
  <si>
    <t>Вязниковский р-н, Паустово д, Фабричная ул, 11</t>
  </si>
  <si>
    <t>Вязниковский р-н, Паустово д, Фабричная ул, 6</t>
  </si>
  <si>
    <t>Вязниковский р-н, Паустово д, Фабричная ул, 9</t>
  </si>
  <si>
    <t>Вязниковский р-н, Паустово д, Школьная ул, 30</t>
  </si>
  <si>
    <t>397.000</t>
  </si>
  <si>
    <t>1942</t>
  </si>
  <si>
    <t>218.300</t>
  </si>
  <si>
    <t>275.600</t>
  </si>
  <si>
    <t>Вязниковский р-н, Пески д, Новая ул, 6</t>
  </si>
  <si>
    <t>705.000</t>
  </si>
  <si>
    <t>805.500</t>
  </si>
  <si>
    <t>Вязниковский р-н, Пировы-Городищи д, Молодежная ул, 6</t>
  </si>
  <si>
    <t>Вязниковский р-н, Пировы-Городищи д, Новая ул, 1</t>
  </si>
  <si>
    <t>Вязниковский р-н, Приозерный п, Пушкинская ул, 120</t>
  </si>
  <si>
    <t>Вязниковский р-н, Приозерный п, Пушкинская ул, 120а</t>
  </si>
  <si>
    <t>Вязниковский р-н, Приозерный п, Пушкинская ул, 122</t>
  </si>
  <si>
    <t>Вязниковский р-н, Приозерный п, Пушкинская ул, 124</t>
  </si>
  <si>
    <t>Вязниковский р-н, Сергеево д, Ткацкая ул, 26</t>
  </si>
  <si>
    <t>Вязниковский р-н, Сергеево д, Ткацкая ул, 27</t>
  </si>
  <si>
    <t>Вязниковский р-н, Сергиевы Горки с, Молодежная ул, 4</t>
  </si>
  <si>
    <t>Вязниковский р-н, Серково д, Новая ул, 2</t>
  </si>
  <si>
    <t>Вязниковский р-н, Станки с, Рябиновая ул, 5</t>
  </si>
  <si>
    <t>564.000</t>
  </si>
  <si>
    <t>331.400</t>
  </si>
  <si>
    <t>838.500</t>
  </si>
  <si>
    <t>2325.000</t>
  </si>
  <si>
    <t>Вязниковский р-н, Степанцево п, Лесная ул, 1</t>
  </si>
  <si>
    <t>Вязниковский р-н, Степанцево п, Лесная ул, 3</t>
  </si>
  <si>
    <t>Вязниковский р-н, Степанцево п, Лесная ул, 5</t>
  </si>
  <si>
    <t>Вязниковский р-н, Степанцево п, Пролетарская ул, 3</t>
  </si>
  <si>
    <t>Вязниковский р-н, Степанцево п, Совхозная ул, 8</t>
  </si>
  <si>
    <t>Вязниковский р-н, Степанцево п, Фабричная ул, 10</t>
  </si>
  <si>
    <t>Вязниковский р-н, Степанцево п, Фабричная ул, 24</t>
  </si>
  <si>
    <t>Вязниковский р-н, Центральный п, Зоотехническая ул, 11а</t>
  </si>
  <si>
    <t>Вязниковский р-н, Центральный п, Молодежная ул, 2</t>
  </si>
  <si>
    <t>1414.000</t>
  </si>
  <si>
    <t>649.000</t>
  </si>
  <si>
    <t>908.000</t>
  </si>
  <si>
    <t>1470.000</t>
  </si>
  <si>
    <t>Вязниковский р-н, Центральный п, Молодежная ул, 3</t>
  </si>
  <si>
    <t>Вязниковский р-н, Чудиново д, Полевая ул, 33</t>
  </si>
  <si>
    <t>450.800</t>
  </si>
  <si>
    <t>Вязниковский р-н, Чудиново д, Центральная ул, 1</t>
  </si>
  <si>
    <t>Вязниковский р-н, Чудиново д, Центральная ул, 8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</si>
  <si>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</si>
  <si>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</si>
  <si>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</si>
  <si>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13</t>
  </si>
  <si>
    <t>Гороховец г, Гагарина пер, 15</t>
  </si>
  <si>
    <t>Гороховец г, Гагарина ул, 52</t>
  </si>
  <si>
    <t>Гороховец г, Кирова ул, 11</t>
  </si>
  <si>
    <t>Гороховец г, Кирова ул, 13</t>
  </si>
  <si>
    <t>Гороховец г, Кирова ул, 3</t>
  </si>
  <si>
    <t>Гороховец г, Кирова ул, 6</t>
  </si>
  <si>
    <t>Гороховец г, Краснова ул, 2</t>
  </si>
  <si>
    <t>Гороховец г, Краснова ул, 8</t>
  </si>
  <si>
    <t>Гороховец г, Кутузова ул, 10</t>
  </si>
  <si>
    <t>Гороховец г, Кутузова ул, 19</t>
  </si>
  <si>
    <t>Гороховец г, Кутузова ул, 9</t>
  </si>
  <si>
    <t>Гороховец г, Ленина ул, 59</t>
  </si>
  <si>
    <t>Гороховец г, Ленина ул, 6</t>
  </si>
  <si>
    <t>Гороховец г, Лермонтова ул, 4</t>
  </si>
  <si>
    <t>Гороховец г, Льва Толстого ул, 46</t>
  </si>
  <si>
    <t>Гороховец г, Мелиораторов ул, 3</t>
  </si>
  <si>
    <t>Гороховец г, Мира ул, 11</t>
  </si>
  <si>
    <t>Гороховец г, Мира ул, 17</t>
  </si>
  <si>
    <t>Гороховец г, Мира ул, 22</t>
  </si>
  <si>
    <t>Гороховец г, Московская ул, 124</t>
  </si>
  <si>
    <t>Гороховец г, Набережная ул, 28</t>
  </si>
  <si>
    <t>Гороховец г, Парковая ул, 60</t>
  </si>
  <si>
    <t>Гороховец г, Полевая ул, 6</t>
  </si>
  <si>
    <t>Гороховец г, Сиреневая ул, 1</t>
  </si>
  <si>
    <t>Гороховец г, Сиреневая ул, 3</t>
  </si>
  <si>
    <t>Гороховец г, Строителей ул, 1</t>
  </si>
  <si>
    <t>Гороховец г, Строителей ул, 2</t>
  </si>
  <si>
    <t>Гороховец г, Строителей ул, 6</t>
  </si>
  <si>
    <t>610.000</t>
  </si>
  <si>
    <t>478.000</t>
  </si>
  <si>
    <t>530.000</t>
  </si>
  <si>
    <t>1104.000</t>
  </si>
  <si>
    <t>716.000</t>
  </si>
  <si>
    <t>665.000</t>
  </si>
  <si>
    <t>626.000</t>
  </si>
  <si>
    <t>415.000</t>
  </si>
  <si>
    <t>740.000</t>
  </si>
  <si>
    <t>382.000</t>
  </si>
  <si>
    <t>417.000</t>
  </si>
  <si>
    <t>394.800</t>
  </si>
  <si>
    <t>1230.000</t>
  </si>
  <si>
    <t>706.500</t>
  </si>
  <si>
    <t>358.000</t>
  </si>
  <si>
    <t>464.300</t>
  </si>
  <si>
    <t>461.100</t>
  </si>
  <si>
    <t>324.000</t>
  </si>
  <si>
    <t>416.000</t>
  </si>
  <si>
    <t>583.000</t>
  </si>
  <si>
    <t>579.000</t>
  </si>
  <si>
    <t>506.000</t>
  </si>
  <si>
    <t>809.000</t>
  </si>
  <si>
    <t>645.000</t>
  </si>
  <si>
    <t>1299.500</t>
  </si>
  <si>
    <t>2937.000</t>
  </si>
  <si>
    <t>434.000</t>
  </si>
  <si>
    <t>Гороховец г, Строителей ул, 7</t>
  </si>
  <si>
    <t>Гороховецкий р-н, Арефино д, Совхозная ул, 1</t>
  </si>
  <si>
    <t>Гороховецкий р-н, Арефино д, Совхозная ул, 10</t>
  </si>
  <si>
    <t>Гороховецкий р-н, Великово д, Путейская ул, 1</t>
  </si>
  <si>
    <t>Гороховецкий р-н, Великово д, Путейская ул, 2</t>
  </si>
  <si>
    <t>Гороховецкий р-н, Гришино с, Ленина ул, 54</t>
  </si>
  <si>
    <t>Гороховецкий р-н, Гришино с, Ленина ул, 56</t>
  </si>
  <si>
    <t>Гороховецкий р-н, Гришино с, Ленина ул, 58</t>
  </si>
  <si>
    <t>Гороховецкий р-н, Куприяново д, Дорожная ул, 15</t>
  </si>
  <si>
    <t>Гороховецкий р-н, Куприяново д, Дорожная ул, 22</t>
  </si>
  <si>
    <t>Гороховецкий р-н, Торфопредприятия Большое п, Октябрьская ул, 4</t>
  </si>
  <si>
    <t>Гороховецкий р-н, Чулково п, Дома подстанции ул, 2</t>
  </si>
  <si>
    <t>Гороховецкий р-н, Чулково п, Дома подстанции ул, 4</t>
  </si>
  <si>
    <t>Гороховецкий р-н, Чулково п, Парковая ул, 1</t>
  </si>
  <si>
    <t>Гороховецкий р-н, Юрово д, Колхозная ул, 7</t>
  </si>
  <si>
    <t>Гусь-Хрустальный г, 2-ая Народная ул, 2</t>
  </si>
  <si>
    <t>Гусь-Хрустальный г, 2-ая Народная ул, 4а</t>
  </si>
  <si>
    <t>Гусь-Хрустальный г, 2-ая Народная ул, 9</t>
  </si>
  <si>
    <t>Гусь-Хрустальный г, Владимирская ул, 1</t>
  </si>
  <si>
    <t>Гусь-Хрустальный г, Гражданский пер, 20/1</t>
  </si>
  <si>
    <t>Гусь-Хрустальный г, Гражданский пер, 22/2</t>
  </si>
  <si>
    <t>Гусь-Хрустальный г, Гусевский п, Мира ул, 13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</si>
  <si>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</si>
  <si>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</si>
  <si>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</si>
  <si>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</si>
  <si>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</si>
  <si>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15</t>
  </si>
  <si>
    <t>Гусь-Хрустальный г, Гусевский п, Пионерская ул, 17</t>
  </si>
  <si>
    <t>Гусь-Хрустальный г, Гусевский п, Садовая ул, 6</t>
  </si>
  <si>
    <t>Гусь-Хрустальный г, Гусевский п, Советская ул, 28</t>
  </si>
  <si>
    <t>Гусь-Хрустальный г, Гусевский п, Спортивный пер, 30</t>
  </si>
  <si>
    <t>Гусь-Хрустальный г, Гусевский п, Спортивный пер, 30а</t>
  </si>
  <si>
    <t>Гусь-Хрустальный г, Гусевский п, Южная ул, 13а</t>
  </si>
  <si>
    <t>Гусь-Хрустальный г, Зеркальная ул, 10</t>
  </si>
  <si>
    <t>Гусь-Хрустальный г, Зеркальная ул, 5</t>
  </si>
  <si>
    <t>Гусь-Хрустальный г, Зеркальная ул, 7</t>
  </si>
  <si>
    <t>Гусь-Хрустальный г, Зеркальная ул, 8</t>
  </si>
  <si>
    <t>Гусь-Хрустальный г, Иркутская ул, 21</t>
  </si>
  <si>
    <t>278.400</t>
  </si>
  <si>
    <t>454.700</t>
  </si>
  <si>
    <t>264.800</t>
  </si>
  <si>
    <t>264.900</t>
  </si>
  <si>
    <t>559.000</t>
  </si>
  <si>
    <t>561.000</t>
  </si>
  <si>
    <t>305.000</t>
  </si>
  <si>
    <t>320.000</t>
  </si>
  <si>
    <t>286.000</t>
  </si>
  <si>
    <t>388.600</t>
  </si>
  <si>
    <t>306.000</t>
  </si>
  <si>
    <t>876.000</t>
  </si>
  <si>
    <t>1323.000</t>
  </si>
  <si>
    <t>267.800</t>
  </si>
  <si>
    <t>280.500</t>
  </si>
  <si>
    <t>613.900</t>
  </si>
  <si>
    <t>648.000</t>
  </si>
  <si>
    <t>379.300</t>
  </si>
  <si>
    <t>380.200</t>
  </si>
  <si>
    <t>576.000</t>
  </si>
  <si>
    <t>448.500</t>
  </si>
  <si>
    <t>669.900</t>
  </si>
  <si>
    <t>590.600</t>
  </si>
  <si>
    <t>Гусь-Хрустальный г, Калинина ул, 32/14</t>
  </si>
  <si>
    <t>Гусь-Хрустальный г, Калинина ул, 55</t>
  </si>
  <si>
    <t>Гусь-Хрустальный г, Каляевская ул, 3</t>
  </si>
  <si>
    <t>Гусь-Хрустальный г, Карла Маркса ул, 10/13</t>
  </si>
  <si>
    <t>Гусь-Хрустальный г, Каховского ул, 10</t>
  </si>
  <si>
    <t>Гусь-Хрустальный г, Каховского ул, 5</t>
  </si>
  <si>
    <t>Гусь-Хрустальный г, Коммунистическая ул, 4</t>
  </si>
  <si>
    <t>1589.000</t>
  </si>
  <si>
    <t>256.000</t>
  </si>
  <si>
    <t>245.000</t>
  </si>
  <si>
    <t>455.000</t>
  </si>
  <si>
    <t>634.600</t>
  </si>
  <si>
    <t>1927</t>
  </si>
  <si>
    <t>547.000</t>
  </si>
  <si>
    <t>820.000</t>
  </si>
  <si>
    <t>Гусь-Хрустальный г, Коммунистическая ул, 8</t>
  </si>
  <si>
    <t>Гусь-Хрустальный г, Красноармейская ул, 17</t>
  </si>
  <si>
    <t>Гусь-Хрустальный г, Красноармейская ул, 19</t>
  </si>
  <si>
    <t>Гусь-Хрустальный г, Красноармейская ул, 23</t>
  </si>
  <si>
    <t>Гусь-Хрустальный г, Красных Партизан ул, 5</t>
  </si>
  <si>
    <t>Гусь-Хрустальный г, Курловская ул, 11</t>
  </si>
  <si>
    <t>Гусь-Хрустальный г, Ленинградская ул, 12</t>
  </si>
  <si>
    <t>Гусь-Хрустальный г, Ленинградская ул, 1а</t>
  </si>
  <si>
    <t>Гусь-Хрустальный г, Луначарского ул, 4</t>
  </si>
  <si>
    <t>Гусь-Хрустальный г, Луначарского ул, 7</t>
  </si>
  <si>
    <t>Гусь-Хрустальный г, Люксембургская ул, 8</t>
  </si>
  <si>
    <t>Гусь-Хрустальный г, Маяковского ул, 15</t>
  </si>
  <si>
    <t>Гусь-Хрустальный г, Маяковского ул, 4а</t>
  </si>
  <si>
    <t>Гусь-Хрустальный г, Маяковского ул, 6/23</t>
  </si>
  <si>
    <t>Гусь-Хрустальный г, Менделеева ул, 19б</t>
  </si>
  <si>
    <t>Гусь-Хрустальный г, Менделеева ул, 23</t>
  </si>
  <si>
    <t>Гусь-Хрустальный г, Микрорайон ул, 13</t>
  </si>
  <si>
    <t>Гусь-Хрустальный г, Микрорайон ул, 23</t>
  </si>
  <si>
    <t>Гусь-Хрустальный г, Микрорайон ул, 27</t>
  </si>
  <si>
    <t>Гусь-Хрустальный г, Микрорайон ул, 28</t>
  </si>
  <si>
    <t>Гусь-Хрустальный г, Микрорайон ул, 31</t>
  </si>
  <si>
    <t>Гусь-Хрустальный г, Микрорайон ул, 32а</t>
  </si>
  <si>
    <t>Гусь-Хрустальный г, Микрорайон ул, 35</t>
  </si>
  <si>
    <t>Гусь-Хрустальный г, Микрорайон ул, 37</t>
  </si>
  <si>
    <t>Гусь-Хрустальный г, Микрорайон ул, 38</t>
  </si>
  <si>
    <t>Гусь-Хрустальный г, Микрорайон ул, 39</t>
  </si>
  <si>
    <t>Гусь-Хрустальный г, Микрорайон ул, 42</t>
  </si>
  <si>
    <t>Гусь-Хрустальный г, Микрорайон ул, 45</t>
  </si>
  <si>
    <t>Гусь-Хрустальный г, Мира ул, 5</t>
  </si>
  <si>
    <t>Гусь-Хрустальный г, Муравьева-Апостола ул, 10</t>
  </si>
  <si>
    <t>Гусь-Хрустальный г, Муравьева-Апостола ул, 17</t>
  </si>
  <si>
    <t>Гусь-Хрустальный г, Новый п, Ленина ул, 13</t>
  </si>
  <si>
    <t>795.000</t>
  </si>
  <si>
    <t>1218.000</t>
  </si>
  <si>
    <t>620.900</t>
  </si>
  <si>
    <t>644.000</t>
  </si>
  <si>
    <t>291.000</t>
  </si>
  <si>
    <t>1880</t>
  </si>
  <si>
    <t>627.200</t>
  </si>
  <si>
    <t>1928</t>
  </si>
  <si>
    <t>1280.000</t>
  </si>
  <si>
    <t>1242.000</t>
  </si>
  <si>
    <t>1600.000</t>
  </si>
  <si>
    <t>1510.000</t>
  </si>
  <si>
    <t>440.000</t>
  </si>
  <si>
    <t>835.000</t>
  </si>
  <si>
    <t>1545.000</t>
  </si>
  <si>
    <t>898.000</t>
  </si>
  <si>
    <t>707.000</t>
  </si>
  <si>
    <t>1581.200</t>
  </si>
  <si>
    <t>577.000</t>
  </si>
  <si>
    <t>864.000</t>
  </si>
  <si>
    <t>805.000</t>
  </si>
  <si>
    <t>398.300</t>
  </si>
  <si>
    <t>2170.000</t>
  </si>
  <si>
    <t>2800.000</t>
  </si>
  <si>
    <t>623.000</t>
  </si>
  <si>
    <t>Гусь-Хрустальный г, Новый п, Ленина ул, 9</t>
  </si>
  <si>
    <t>Гусь-Хрустальный г, Октябрьская ул, 23а</t>
  </si>
  <si>
    <t>Гусь-Хрустальный г, Октябрьская ул, 25а</t>
  </si>
  <si>
    <t>Гусь-Хрустальный г, Осьмова ул, 6</t>
  </si>
  <si>
    <t>Гусь-Хрустальный г, Осьмова ул, 9</t>
  </si>
  <si>
    <t>Гусь-Хрустальный г, Писарева ул, 14</t>
  </si>
  <si>
    <t>Гусь-Хрустальный г, Полярная ул, 9</t>
  </si>
  <si>
    <t>Гусь-Хрустальный г, Ремонтная ул, 9/3</t>
  </si>
  <si>
    <t>Гусь-Хрустальный г, Садовая ул, 51</t>
  </si>
  <si>
    <t>Гусь-Хрустальный г, Садовая ул, 57</t>
  </si>
  <si>
    <t>Гусь-Хрустальный г, Садовая ул, 63а</t>
  </si>
  <si>
    <t>Гусь-Хрустальный г, Садовая ул, 69</t>
  </si>
  <si>
    <t>Гусь-Хрустальный г, Свердлова ул, 25</t>
  </si>
  <si>
    <t>Гусь-Хрустальный г, Старых Большевиков ул, 23</t>
  </si>
  <si>
    <t>Гусь-Хрустальный г, Старых Большевиков ул, 28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</si>
  <si>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</si>
  <si>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</si>
  <si>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22</t>
  </si>
  <si>
    <t>Гусь-Хрустальный г, Теплицкий пр-кт, 26</t>
  </si>
  <si>
    <t>Гусь-Хрустальный г, Теплицкий пр-кт, 37</t>
  </si>
  <si>
    <t>Гусь-Хрустальный г, Теплицкий пр-кт, 4</t>
  </si>
  <si>
    <t>Гусь-Хрустальный г, Теплицкий пр-кт, 9</t>
  </si>
  <si>
    <t>Гусь-Хрустальный г, Транспортная ул, 29</t>
  </si>
  <si>
    <t>Гусь-Хрустальный г, Транспортная ул, 7</t>
  </si>
  <si>
    <t>Гусь-Хрустальный г, Транспортная ул, 8</t>
  </si>
  <si>
    <t>510.000</t>
  </si>
  <si>
    <t>1760.000</t>
  </si>
  <si>
    <t>3675.000</t>
  </si>
  <si>
    <t>275.300</t>
  </si>
  <si>
    <t>419.000</t>
  </si>
  <si>
    <t>222.000</t>
  </si>
  <si>
    <t>1929</t>
  </si>
  <si>
    <t>711.000</t>
  </si>
  <si>
    <t>475.000</t>
  </si>
  <si>
    <t>502.700</t>
  </si>
  <si>
    <t>1586.000</t>
  </si>
  <si>
    <t>690.000</t>
  </si>
  <si>
    <t>418.000</t>
  </si>
  <si>
    <t>594.000</t>
  </si>
  <si>
    <t>1186.000</t>
  </si>
  <si>
    <t>1044.000</t>
  </si>
  <si>
    <t>947.700</t>
  </si>
  <si>
    <t>277.900</t>
  </si>
  <si>
    <t>544.900</t>
  </si>
  <si>
    <t>Гусь-Хрустальный г, Фрезерная ул, 4</t>
  </si>
  <si>
    <t>Гусь-Хрустальный г, Чайковского ул, 1</t>
  </si>
  <si>
    <t>Гусь-Хрустальный г, Чайковского ул, 13</t>
  </si>
  <si>
    <t>Гусь-Хрустальный г, Чайковского ул, 4</t>
  </si>
  <si>
    <t>Гусь-Хрустальный г, Чайковского ул, 7</t>
  </si>
  <si>
    <t>337.000</t>
  </si>
  <si>
    <t>1620.000</t>
  </si>
  <si>
    <t>Гусь-Хрустальный р-н, Анопино п, Южная ул, 2</t>
  </si>
  <si>
    <t>Гусь-Хрустальный р-н, Вашутино д, Микрорайон ул, 4</t>
  </si>
  <si>
    <t>582.000</t>
  </si>
  <si>
    <t>393.000</t>
  </si>
  <si>
    <t>472.000</t>
  </si>
  <si>
    <t>Гусь-Хрустальный р-н, Вашутино д, Микрорайон ул, 5</t>
  </si>
  <si>
    <t>Гусь-Хрустальный р-н, Вековка ст, 6</t>
  </si>
  <si>
    <t>Гусь-Хрустальный р-н, Великодворский п, Песочная ул, 16</t>
  </si>
  <si>
    <t>Гусь-Хрустальный р-н, Великодворский п, Пролетарская ул, 14</t>
  </si>
  <si>
    <t>170.000</t>
  </si>
  <si>
    <t>540.000</t>
  </si>
  <si>
    <t>Гусь-Хрустальный р-н, Добрятино п, 60 лет Октября ул, 3</t>
  </si>
  <si>
    <t>Гусь-Хрустальный р-н, Золотково п, 40 лет Октября ул, 4</t>
  </si>
  <si>
    <t>Гусь-Хрустальный р-н, Золотково п, 40 лет Октября ул, 6</t>
  </si>
  <si>
    <t>Гусь-Хрустальный р-н, Золотково п, Ломоносова ул, 14</t>
  </si>
  <si>
    <t>Гусь-Хрустальный р-н, Золотково п, Ломоносова ул, 18</t>
  </si>
  <si>
    <t>Гусь-Хрустальный р-н, Золотково п, Ломоносова ул, 20</t>
  </si>
  <si>
    <t>Гусь-Хрустальный р-н, Золотково п, Ломоносова ул, 7</t>
  </si>
  <si>
    <t>Гусь-Хрустальный р-н, Золотково п, Социалистическая ул, 27</t>
  </si>
  <si>
    <t>Гусь-Хрустальный р-н, Иванищи п, Южная ул, 1а</t>
  </si>
  <si>
    <t>Гусь-Хрустальный р-н, Иванищи п, Южная ул, 6</t>
  </si>
  <si>
    <t>Гусь-Хрустальный р-н, Красное Эхо п, Зеленая ул, 14А</t>
  </si>
  <si>
    <t>Гусь-Хрустальный р-н, Курлово г, Володарского ул, 7</t>
  </si>
  <si>
    <t>Гусь-Хрустальный р-н, Курлово г, Володарского ул, 9А</t>
  </si>
  <si>
    <t>Гусь-Хрустальный р-н, Курлово г, Советская ул, 12</t>
  </si>
  <si>
    <t>Гусь-Хрустальный р-н, Курлово г, Советская ул, 21</t>
  </si>
  <si>
    <t>Гусь-Хрустальный р-н, Курлово г, Чкалова ул, 18</t>
  </si>
  <si>
    <t>Гусь-Хрустальный р-н, Мезиновский п, Мира ул, 9</t>
  </si>
  <si>
    <t>Гусь-Хрустальный р-н, Мезиновский п, Фрезерная ул, 5</t>
  </si>
  <si>
    <t>Гусь-Хрустальный р-н, Мезиновский п, Фрезерная ул, 7</t>
  </si>
  <si>
    <t>Гусь-Хрустальный р-н, Мезиновский п, Фрезерная ул, 8</t>
  </si>
  <si>
    <t>750.000</t>
  </si>
  <si>
    <t>697.500</t>
  </si>
  <si>
    <t>685.800</t>
  </si>
  <si>
    <t>743.000</t>
  </si>
  <si>
    <t>514.600</t>
  </si>
  <si>
    <t>468.000</t>
  </si>
  <si>
    <t>557.600</t>
  </si>
  <si>
    <t>353.800</t>
  </si>
  <si>
    <t>1931</t>
  </si>
  <si>
    <t>Гусь-Хрустальный р-н, Тасинский Бор п, Новая ул, 4</t>
  </si>
  <si>
    <t>Гусь-Хрустальный р-н, Тасинский п, Новая ул, 1</t>
  </si>
  <si>
    <t>Гусь-Хрустальный р-н, Тасинский п, Новая ул, 1а</t>
  </si>
  <si>
    <t>Гусь-Хрустальный р-н, Тасинский п, Новая ул, 2</t>
  </si>
  <si>
    <t>Гусь-Хрустальный р-н, Уршельский п, Мира ул, 4</t>
  </si>
  <si>
    <t>Гусь-Хрустальный р-н, Уршельский п, Свердлова ул, 10</t>
  </si>
  <si>
    <t>Гусь-Хрустальный р-н, Уршельский п, Свердлова ул, 8</t>
  </si>
  <si>
    <t>Гусь-Хрустальный р-н, Уршельский п, Театральная ул, 18</t>
  </si>
  <si>
    <t>Камешково г, Абрамова ул, 2</t>
  </si>
  <si>
    <t>Камешково г, Долбилкина ул, 1</t>
  </si>
  <si>
    <t>Камешково г, Дорофеичева ул, 5</t>
  </si>
  <si>
    <t>Камешково г, Дорофеичева ул, 7</t>
  </si>
  <si>
    <t>365.000</t>
  </si>
  <si>
    <t>215.400</t>
  </si>
  <si>
    <t>274.000</t>
  </si>
  <si>
    <t>518.000</t>
  </si>
  <si>
    <t>508.000</t>
  </si>
  <si>
    <t>566.000</t>
  </si>
  <si>
    <t>Камешково г, Дорофеичева ул, 9</t>
  </si>
  <si>
    <t>Камешково г, Комсомольская пл, 18</t>
  </si>
  <si>
    <t>Камешково г, Комсомольская пл, 2</t>
  </si>
  <si>
    <t>Камешково г, Комсомольская пл, 4</t>
  </si>
  <si>
    <t>Камешково г, Крупской ул, 8А</t>
  </si>
  <si>
    <t>Камешково г, Молодежная ул, 9</t>
  </si>
  <si>
    <t>Камешково г, Ногина ул, 18</t>
  </si>
  <si>
    <t>895.000</t>
  </si>
  <si>
    <t>240.600</t>
  </si>
  <si>
    <t>272.200</t>
  </si>
  <si>
    <t>Камешково г, Свердлова ул, 19А</t>
  </si>
  <si>
    <t>Камешково г, Свердлова ул, 9</t>
  </si>
  <si>
    <t>Камешково г, Совхозная ул, 18</t>
  </si>
  <si>
    <t>Камешковский р-н, Второво с, Железнодорожная ул, 7</t>
  </si>
  <si>
    <t>Камешковский р-н, Дружба п, Мира ул, 13</t>
  </si>
  <si>
    <t>Камешковский р-н, Дружба п, Мира ул, 2</t>
  </si>
  <si>
    <t>Камешковский р-н, Дружба п, Мира ул, 3</t>
  </si>
  <si>
    <t>Камешковский р-н, Дружба п, Мира ул, 5</t>
  </si>
  <si>
    <t>Камешковский р-н, Дружба п, Мира ул, 9</t>
  </si>
  <si>
    <t>Камешковский р-н, им Кирова п, Школьная ул, 24/2</t>
  </si>
  <si>
    <t>Камешковский р-н, им Кирова п, Школьная ул, 26</t>
  </si>
  <si>
    <t>Камешковский р-н, им Красина п, Садовая ул, 8</t>
  </si>
  <si>
    <t>Камешковский р-н, им Максима Горького п, Морозова ул, 3</t>
  </si>
  <si>
    <t>Камешковский р-н, им Максима Горького п, Морозова ул, 4</t>
  </si>
  <si>
    <t>Камешковский р-н, им Максима Горького п, Морозова ул, 6</t>
  </si>
  <si>
    <t>Камешковский р-н, им Максима Горького п, Шоссейная ул, 1</t>
  </si>
  <si>
    <t>Камешковский р-н, Коверино с, Садовая ул, 3б</t>
  </si>
  <si>
    <t>Камешковский р-н, Новки п, Ильича ул, 39</t>
  </si>
  <si>
    <t>Камешковский р-н, Новки п, Ильича ул, 43</t>
  </si>
  <si>
    <t>Камешковский р-н, Новки п, Ильича ул, 45</t>
  </si>
  <si>
    <t>Камешковский р-н, Новки п, Калинина ул, 2</t>
  </si>
  <si>
    <t>Камешковский р-н, Новки п, Чапаева ул, 14</t>
  </si>
  <si>
    <t>Камешковский р-н, Новки п, Чапаева ул, 16</t>
  </si>
  <si>
    <t>Камешковский р-н, Новки п, Чапаева ул, 17</t>
  </si>
  <si>
    <t>Камешковский р-н, Новки п, Чапаева ул, 21</t>
  </si>
  <si>
    <t>Камешковский р-н, Сергеиха д, Фрунзе ул, 68</t>
  </si>
  <si>
    <t>Киржач г, 40 лет Октября ул, 13</t>
  </si>
  <si>
    <t>Киржач г, 40 лет Октября ул, 36</t>
  </si>
  <si>
    <t>Киржач г, 50 лет Октября ул, 9</t>
  </si>
  <si>
    <t>Киржач г, Больничный проезд, 5</t>
  </si>
  <si>
    <t>Киржач г, Владимирская ул, 31</t>
  </si>
  <si>
    <t>Киржач г, Вокзальная ул, 26а</t>
  </si>
  <si>
    <t>557.000</t>
  </si>
  <si>
    <t>1003.000</t>
  </si>
  <si>
    <t>240.000</t>
  </si>
  <si>
    <t>316.000</t>
  </si>
  <si>
    <t>933.100</t>
  </si>
  <si>
    <t>830.000</t>
  </si>
  <si>
    <t>632.000</t>
  </si>
  <si>
    <t>361.200</t>
  </si>
  <si>
    <t>1879.500</t>
  </si>
  <si>
    <t>975.800</t>
  </si>
  <si>
    <t>231.200</t>
  </si>
  <si>
    <t>696.600</t>
  </si>
  <si>
    <t>Киржач г, Денисенко ул, 15</t>
  </si>
  <si>
    <t>Киржач г, Красный Октябрь мкр, Метленкова ул, 4</t>
  </si>
  <si>
    <t>Киржач г, Красный Октябрь мкр, Пушкина ул, 19</t>
  </si>
  <si>
    <t>Киржач г, Красный Октябрь мкр, Пушкина ул, 21</t>
  </si>
  <si>
    <t>Киржач г, Красный Октябрь мкр, Пушкина ул, 4а</t>
  </si>
  <si>
    <t>Киржач г, Красный Октябрь мкр, Свердлова ул, 9</t>
  </si>
  <si>
    <t>Киржач г, Красный Октябрь мкр, Солнечный кв-л, 3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</si>
  <si>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</si>
  <si>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</si>
  <si>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</si>
  <si>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</si>
  <si>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</si>
  <si>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</si>
  <si>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24</t>
  </si>
  <si>
    <t>Киржач г, Красный Октябрь мкр, Фурманова ул, 39</t>
  </si>
  <si>
    <t>Киржач г, Ленинградская ул, 108</t>
  </si>
  <si>
    <t>Киржач г, Ленинградская ул, 98</t>
  </si>
  <si>
    <t>Киржач г, Магистральная ул, 1а</t>
  </si>
  <si>
    <t>Киржач г, Магистральная ул, 2</t>
  </si>
  <si>
    <t>Киржач г, Магистральная ул, 8</t>
  </si>
  <si>
    <t>Киржач г, Морозовская ул, 120</t>
  </si>
  <si>
    <t>Киржач г, Морозовская ул, 99а</t>
  </si>
  <si>
    <t>Киржач г, Некрасовская ул, 18</t>
  </si>
  <si>
    <t>Киржач г, Островского ул, 18</t>
  </si>
  <si>
    <t>Киржач г, Островского ул, 19</t>
  </si>
  <si>
    <t>Киржач г, Островского ул, 5</t>
  </si>
  <si>
    <t>Киржач г, Павловского ул, 28</t>
  </si>
  <si>
    <t>Киржач г, Привокзальная ул, 9</t>
  </si>
  <si>
    <t>Киржач г, Приозерная ул, 1в</t>
  </si>
  <si>
    <t>Киржач г, Пугачева ул, 6</t>
  </si>
  <si>
    <t>Киржач г, Свобода ул, 113А</t>
  </si>
  <si>
    <t>Киржач г, Советская ул, 33</t>
  </si>
  <si>
    <t>Киржач г, Совхозная ул, 5</t>
  </si>
  <si>
    <t>Киржач г, Станционная ул, 65</t>
  </si>
  <si>
    <t>Киржач г, Томаровича ул, 7</t>
  </si>
  <si>
    <t>Киржач г, Чехова ул, 3</t>
  </si>
  <si>
    <t>Киржач г, Шелковиков ул, 15</t>
  </si>
  <si>
    <t>Киржачский р-н, Горка п, Шелковиков ул, 3</t>
  </si>
  <si>
    <t>Киржачский р-н, Горка п, Шелковиков ул, 5</t>
  </si>
  <si>
    <t>Киржачский р-н, Горка п, Шелковиков ул, 6</t>
  </si>
  <si>
    <t>718.000</t>
  </si>
  <si>
    <t>517.300</t>
  </si>
  <si>
    <t>512.400</t>
  </si>
  <si>
    <t>1066.800</t>
  </si>
  <si>
    <t>935.000</t>
  </si>
  <si>
    <t>934.000</t>
  </si>
  <si>
    <t>729.600</t>
  </si>
  <si>
    <t>585.600</t>
  </si>
  <si>
    <t>646.000</t>
  </si>
  <si>
    <t>1483.700</t>
  </si>
  <si>
    <t>328.000</t>
  </si>
  <si>
    <t>728.400</t>
  </si>
  <si>
    <t>825.000</t>
  </si>
  <si>
    <t>1184.000</t>
  </si>
  <si>
    <t>400.600</t>
  </si>
  <si>
    <t>Киржачский р-н, Дубки тер, 136</t>
  </si>
  <si>
    <t>Киржачский р-н, Дубки тер, 137</t>
  </si>
  <si>
    <t>Киржачский р-н, Ефремово д, Восточная ул, 1</t>
  </si>
  <si>
    <t>Киржачский р-н, Ефремово д, Восточная ул, 5</t>
  </si>
  <si>
    <t>438.000</t>
  </si>
  <si>
    <t>Киржачский р-н, Илькино д, Центральная ул, 50а</t>
  </si>
  <si>
    <t>Киржачский р-н, Кипрево д, Новая ул, 2</t>
  </si>
  <si>
    <t>532.000</t>
  </si>
  <si>
    <t>Киржачский р-н, Першино п, Проезд октябрят ул, 1</t>
  </si>
  <si>
    <t>Киржачский р-н, Першино п, Проезд октябрят ул, 3</t>
  </si>
  <si>
    <t>Киржачский р-н, Першино п, Проезд октябрят ул, 5</t>
  </si>
  <si>
    <t>Киржачский р-н, Федоровское д, Колхозная ул, 19</t>
  </si>
  <si>
    <t>Киржачский р-н, Федоровское д, Советская ул, 4</t>
  </si>
  <si>
    <t>Киржачский р-н, Федоровское д, Советская ул, 6</t>
  </si>
  <si>
    <t>Ковров г, Абельмана ул, 118</t>
  </si>
  <si>
    <t>Ковров г, Абельмана ул, 13</t>
  </si>
  <si>
    <t>Ковров г, Абельмана ул, 137</t>
  </si>
  <si>
    <t>Ковров г, Абельмана ул, 139/2</t>
  </si>
  <si>
    <t>Ковров г, Абельмана ул, 139</t>
  </si>
  <si>
    <t>Ковров г, Абельмана ул, 21</t>
  </si>
  <si>
    <t>Ковров г, Абельмана ул, 23</t>
  </si>
  <si>
    <t>Ковров г, Абельмана ул, 43</t>
  </si>
  <si>
    <t>Ковров г, Абельмана ул, 46</t>
  </si>
  <si>
    <t>Ковров г, Абельмана ул, 61</t>
  </si>
  <si>
    <t>Ковров г, Абельмана ул, 86</t>
  </si>
  <si>
    <t>Ковров г, Барсукова ул, 14а</t>
  </si>
  <si>
    <t>Ковров г, Барсукова ул, 27/8</t>
  </si>
  <si>
    <t>Ковров г, Блинова ул, 74</t>
  </si>
  <si>
    <t>Ковров г, Брюсова проезд, 4</t>
  </si>
  <si>
    <t>Ковров г, Брюсова ул, 52/2</t>
  </si>
  <si>
    <t>Ковров г, Васильева ул, 11</t>
  </si>
  <si>
    <t>Ковров г, Ватутина ул, 45</t>
  </si>
  <si>
    <t>Ковров г, Волго-Донская ул, 11б</t>
  </si>
  <si>
    <t>Ковров г, Волго-Донская ул, 23</t>
  </si>
  <si>
    <t>Ковров г, Волго-Донская ул, 29</t>
  </si>
  <si>
    <t>Ковров г, Володарского ул, 12</t>
  </si>
  <si>
    <t>Ковров г, Восточный проезд, 14/3</t>
  </si>
  <si>
    <t>Ковров г, Генералова ул, 10</t>
  </si>
  <si>
    <t>Ковров г, Грибоедова ул, 1</t>
  </si>
  <si>
    <t>508.100</t>
  </si>
  <si>
    <t>1873</t>
  </si>
  <si>
    <t>798.600</t>
  </si>
  <si>
    <t>150.000</t>
  </si>
  <si>
    <t>993.000</t>
  </si>
  <si>
    <t>Ковров г, Грибоедова ул, 119</t>
  </si>
  <si>
    <t>Ковров г, Грибоедова ул, 121</t>
  </si>
  <si>
    <t>Ковров г, Грибоедова ул, 5 корп. 2</t>
  </si>
  <si>
    <t>Ковров г, Грибоедова ул, 7</t>
  </si>
  <si>
    <t>Ковров г, Грибоедова ул, 70</t>
  </si>
  <si>
    <t>Ковров г, Грибоедова ул, 74</t>
  </si>
  <si>
    <t>Ковров г, Дегтярева ул, 4</t>
  </si>
  <si>
    <t>Ковров г, Дегтярева ул, 60</t>
  </si>
  <si>
    <t>Ковров г, Дзержинского ул, 2</t>
  </si>
  <si>
    <t>Ковров г, Еловая ул, 82/2</t>
  </si>
  <si>
    <t>Ковров г, Еловая ул, 82/3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</si>
  <si>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</si>
  <si>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</si>
  <si>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</si>
  <si>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</si>
  <si>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86/7</t>
  </si>
  <si>
    <t>Ковров г, Еловая ул, 86/8</t>
  </si>
  <si>
    <t>Ковров г, Еловая ул, 90/2</t>
  </si>
  <si>
    <t>Ковров г, Зои Космодемьянской ул, 1 корп. 7</t>
  </si>
  <si>
    <t>Ковров г, Зои Космодемьянской ул, 7 корп. 1</t>
  </si>
  <si>
    <t>Ковров г, Киркижа ул, 14А</t>
  </si>
  <si>
    <t>Ковров г, Киркижа ул, 14Б</t>
  </si>
  <si>
    <t>Ковров г, Кирова ул, 67</t>
  </si>
  <si>
    <t>Ковров г, Кирова ул, 69</t>
  </si>
  <si>
    <t>Ковров г, Ковров-8 тер, 2</t>
  </si>
  <si>
    <t>Ковров г, Ковров-8 тер, 9</t>
  </si>
  <si>
    <t>Ковров г, Ковровская ул, 19</t>
  </si>
  <si>
    <t>Ковров г, Колхозная ул, 27</t>
  </si>
  <si>
    <t>Ковров г, Комсомольская ул, 104</t>
  </si>
  <si>
    <t>Ковров г, Комсомольская ул, 95</t>
  </si>
  <si>
    <t>Ковров г, Космонавтов ул, 2 корп. 3</t>
  </si>
  <si>
    <t>Ковров г, Кузнечная ул, 3</t>
  </si>
  <si>
    <t>Ковров г, Ленина пр-кт, 19</t>
  </si>
  <si>
    <t>Ковров г, Ленина пр-кт, 2</t>
  </si>
  <si>
    <t>Ковров г, Ленина пр-кт, 23</t>
  </si>
  <si>
    <t>Ковров г, Ленина пр-кт, 42</t>
  </si>
  <si>
    <t>Ковров г, Ленина пр-кт, 51</t>
  </si>
  <si>
    <t>Ковров г, Ленина пр-кт, 61</t>
  </si>
  <si>
    <t>Ковров г, Летняя ул, 49</t>
  </si>
  <si>
    <t>Ковров г, Летняя ул, 86</t>
  </si>
  <si>
    <t>265.000</t>
  </si>
  <si>
    <t>526.000</t>
  </si>
  <si>
    <t>4800.000</t>
  </si>
  <si>
    <t>587.000</t>
  </si>
  <si>
    <t>1017.000</t>
  </si>
  <si>
    <t>938.200</t>
  </si>
  <si>
    <t>1251.100</t>
  </si>
  <si>
    <t>868.800</t>
  </si>
  <si>
    <t>1316.000</t>
  </si>
  <si>
    <t>1358.000</t>
  </si>
  <si>
    <t>451.000</t>
  </si>
  <si>
    <t>824.000</t>
  </si>
  <si>
    <t>831.000</t>
  </si>
  <si>
    <t>2640.000</t>
  </si>
  <si>
    <t>1171.700</t>
  </si>
  <si>
    <t>751.000</t>
  </si>
  <si>
    <t>514.000</t>
  </si>
  <si>
    <t>252.000</t>
  </si>
  <si>
    <t>Ковров г, Либерецкая ул, 9</t>
  </si>
  <si>
    <t>Ковров г, Лизы Чайкиной ул, 104</t>
  </si>
  <si>
    <t>Ковров г, Лизы Чайкиной ул, 108</t>
  </si>
  <si>
    <t>Ковров г, Лопатина ул, 44</t>
  </si>
  <si>
    <t>Ковров г, Машиностроителей ул, 15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</si>
  <si>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</si>
  <si>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</si>
  <si>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</si>
  <si>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2</t>
  </si>
  <si>
    <t>Ковров г, Маяковского ул, 24</t>
  </si>
  <si>
    <t>Ковров г, Маяковского ул, 28</t>
  </si>
  <si>
    <t>Ковров г, Маяковского ул, 89</t>
  </si>
  <si>
    <t>Ковров г, Моховая ул, 4</t>
  </si>
  <si>
    <t>Ковров г, Моховая ул, 6</t>
  </si>
  <si>
    <t>Ковров г, Моховая ул, 7</t>
  </si>
  <si>
    <t>Ковров г, Муромская ул, 11</t>
  </si>
  <si>
    <t>Ковров г, Муромская ул, 9</t>
  </si>
  <si>
    <t>Ковров г, Набережная 2-я ул, 10</t>
  </si>
  <si>
    <t>Ковров г, Набережная ул, 17/2</t>
  </si>
  <si>
    <t>609.000</t>
  </si>
  <si>
    <t>608.900</t>
  </si>
  <si>
    <t>910.000</t>
  </si>
  <si>
    <t>527.000</t>
  </si>
  <si>
    <t>828.600</t>
  </si>
  <si>
    <t>675.000</t>
  </si>
  <si>
    <t>847.000</t>
  </si>
  <si>
    <t>870.000</t>
  </si>
  <si>
    <t>586.000</t>
  </si>
  <si>
    <t>361.000</t>
  </si>
  <si>
    <t>931.000</t>
  </si>
  <si>
    <t>Ковров г, Ногина ул, 20</t>
  </si>
  <si>
    <t>Ковров г, Олега Кошевого ул, 11</t>
  </si>
  <si>
    <t>Ковров г, Островского ул, 57/2</t>
  </si>
  <si>
    <t>Ковров г, Островского ул, 75</t>
  </si>
  <si>
    <t>Ковров г, Парковая ул, 2/2</t>
  </si>
  <si>
    <t>Ковров г, Першутова ул, 24</t>
  </si>
  <si>
    <t>589.000</t>
  </si>
  <si>
    <t>562.000</t>
  </si>
  <si>
    <t>486.000</t>
  </si>
  <si>
    <t>Ковров г, Подлесная ул, 24</t>
  </si>
  <si>
    <t>Ковров г, Правды ул, 12</t>
  </si>
  <si>
    <t>Ковров г, Преображенская ул, 1</t>
  </si>
  <si>
    <t>Ковров г, Пролетарская ул, 42</t>
  </si>
  <si>
    <t>Ковров г, Пугачева ул, 31</t>
  </si>
  <si>
    <t>Ковров г, Ранжева ул, 5</t>
  </si>
  <si>
    <t>Ковров г, Свердлова ул, 8</t>
  </si>
  <si>
    <t>424.000</t>
  </si>
  <si>
    <t>608.000</t>
  </si>
  <si>
    <t>1083.000</t>
  </si>
  <si>
    <t>Ковров г, Социалистическая ул, 23</t>
  </si>
  <si>
    <t>Ковров г, Социалистическая ул, 27</t>
  </si>
  <si>
    <t>Ковров г, Станиславского ул, 1/1</t>
  </si>
  <si>
    <t>572.000</t>
  </si>
  <si>
    <t>696.000</t>
  </si>
  <si>
    <t>Ковров г, Строителей ул, 26/2</t>
  </si>
  <si>
    <t>Ковров г, Текстильная ул, 8</t>
  </si>
  <si>
    <t>Ковров г, Туманова ул, 15</t>
  </si>
  <si>
    <t>Ковров г, Туманова ул, 31</t>
  </si>
  <si>
    <t>Ковров г, Туманова ул, 6а</t>
  </si>
  <si>
    <t>Ковров г, Туманова ул, 9</t>
  </si>
  <si>
    <t>Ковров г, Федорова ул, 91</t>
  </si>
  <si>
    <t>Ковров г, Чернышевского ул, 13</t>
  </si>
  <si>
    <t>Ковров г, Чернышевского ул, 17</t>
  </si>
  <si>
    <t>Ковров г, Чернышевского ул, 2</t>
  </si>
  <si>
    <t>Ковров г, Щорса ул, 23</t>
  </si>
  <si>
    <t>972.000</t>
  </si>
  <si>
    <t>884.900</t>
  </si>
  <si>
    <t>343.000</t>
  </si>
  <si>
    <t>1891</t>
  </si>
  <si>
    <t>923.000</t>
  </si>
  <si>
    <t>1916</t>
  </si>
  <si>
    <t>Ковровский р-н, Достижение п, Фабричная ул, 34</t>
  </si>
  <si>
    <t>Ковровский р-н, Клязьминский Городок с, Клязьминская ПМК ул, 15</t>
  </si>
  <si>
    <t>Ковровский р-н, Ковров-35 городок, Центральная ул, 111</t>
  </si>
  <si>
    <t>Ковровский р-н, Красный Октябрь п, Мира ул, 11</t>
  </si>
  <si>
    <t>Ковровский р-н, Красный Октябрь п, Мира ул, 15</t>
  </si>
  <si>
    <t>Ковровский р-н, Крутово с, Просторная ул, 6</t>
  </si>
  <si>
    <t>Ковровский р-н, Малыгино п, Школьная ул, 55</t>
  </si>
  <si>
    <t>Ковровский р-н, Малыгино п, Юбилейная ул, 49</t>
  </si>
  <si>
    <t>Ковровский р-н, Мелехово пгт, Гагарина ул, 4</t>
  </si>
  <si>
    <t>Ковровский р-н, Мелехово пгт, Гагарина ул, 9</t>
  </si>
  <si>
    <t>Ковровский р-н, Мелехово пгт, Комарова ул, 8</t>
  </si>
  <si>
    <t>Ковровский р-н, Мелехово пгт, Пионерская ул, 2</t>
  </si>
  <si>
    <t>Ковровский р-н, Мелехово пгт, Советская ул, 11</t>
  </si>
  <si>
    <t>Ковровский р-н, Мелехово пгт, Советская ул, 14</t>
  </si>
  <si>
    <t>Ковровский р-н, Мелехово пгт, Советская ул, 9</t>
  </si>
  <si>
    <t>Ковровский р-н, Мелехово пгт, Школьный пер, 26</t>
  </si>
  <si>
    <t>Ковровский р-н, Новый п, Першутова ул, 4</t>
  </si>
  <si>
    <t>Ковровский р-н, Новый п, Школьная ул, 5</t>
  </si>
  <si>
    <t>Ковровский р-н, Пакино п, Центральная ул, 20</t>
  </si>
  <si>
    <t>Ковровский р-н, Пакино п, Центральная ул, 20а</t>
  </si>
  <si>
    <t>Ковровский р-н, Первомайский п, 10</t>
  </si>
  <si>
    <t>745.200</t>
  </si>
  <si>
    <t>727.500</t>
  </si>
  <si>
    <t>268.800</t>
  </si>
  <si>
    <t>292.400</t>
  </si>
  <si>
    <t>926.000</t>
  </si>
  <si>
    <t>715.000</t>
  </si>
  <si>
    <t>1170.000</t>
  </si>
  <si>
    <t>155.000</t>
  </si>
  <si>
    <t>437.000</t>
  </si>
  <si>
    <t>342.000</t>
  </si>
  <si>
    <t>313.000</t>
  </si>
  <si>
    <t>858.000</t>
  </si>
  <si>
    <t>322.000</t>
  </si>
  <si>
    <t>Ковровский р-н, Первомайский п, 11</t>
  </si>
  <si>
    <t>Ковровский р-н, Первомайский п, 12</t>
  </si>
  <si>
    <t>Ковровский р-н, Первомайский п, 13</t>
  </si>
  <si>
    <t>Ковровский р-н, Первомайский п, 5</t>
  </si>
  <si>
    <t>Ковровский р-н, подстанция Заря р-н, 1</t>
  </si>
  <si>
    <t>Ковровский р-н, подстанция Заря р-н, 2</t>
  </si>
  <si>
    <t>Ковровский р-н, подстанция Заря р-н, 3</t>
  </si>
  <si>
    <t>Ковровский р-н, Ручей д, Центральная ул, 10</t>
  </si>
  <si>
    <t>Ковровский р-н, Ручей д, Центральная ул, 2</t>
  </si>
  <si>
    <t>Ковровский р-н, Санниково с, Центральная ул, 18</t>
  </si>
  <si>
    <t>Кольчугино г, 3 Интернационала ул, 53</t>
  </si>
  <si>
    <t>Кольчугино г, 3 Линия Леспромхоза ул, 2</t>
  </si>
  <si>
    <t>505.000</t>
  </si>
  <si>
    <t>409.200</t>
  </si>
  <si>
    <t>511.000</t>
  </si>
  <si>
    <t>513.000</t>
  </si>
  <si>
    <t>330.000</t>
  </si>
  <si>
    <t>408.800</t>
  </si>
  <si>
    <t>336.000</t>
  </si>
  <si>
    <t>501.000</t>
  </si>
  <si>
    <t>593.600</t>
  </si>
  <si>
    <t>Кольчугино г, 50 лет Октября ул, 5</t>
  </si>
  <si>
    <t>Кольчугино г, 50 лет Октября ул, 9</t>
  </si>
  <si>
    <t>Кольчугино г, 50 лет СССР ул, 12</t>
  </si>
  <si>
    <t>Кольчугино г, 6 Линия Ленинского поселка ул, 31</t>
  </si>
  <si>
    <t>Кольчугино г, Алексеева ул, 2</t>
  </si>
  <si>
    <t>Кольчугино г, Белая Речка мкр, Молодежная ул, 2</t>
  </si>
  <si>
    <t>Кольчугино г, Белая Речка мкр, Родниковая ул, 43</t>
  </si>
  <si>
    <t>Кольчугино г, Белая Речка мкр, Школьная ул, 11</t>
  </si>
  <si>
    <t>Кольчугино г, Белая Речка мкр, Школьная ул, 9</t>
  </si>
  <si>
    <t>Кольчугино г, Веденеева ул, 16</t>
  </si>
  <si>
    <t>Кольчугино г, Веденеева ул, 18</t>
  </si>
  <si>
    <t>Кольчугино г, Веденеева ул, 3</t>
  </si>
  <si>
    <t>Кольчугино г, Веденеева ул, 6</t>
  </si>
  <si>
    <t>Кольчугино г, Дружбы ул, 8а</t>
  </si>
  <si>
    <t>Кольчугино г, КИМ ул, 10</t>
  </si>
  <si>
    <t>Кольчугино г, КИМ ул, 12</t>
  </si>
  <si>
    <t>Кольчугино г, КИМ ул, 16</t>
  </si>
  <si>
    <t>Кольчугино г, КИМ ул, 20</t>
  </si>
  <si>
    <t>Кольчугино г, Коллективная ул, 43</t>
  </si>
  <si>
    <t>Кольчугино г, Котовского ул, 23</t>
  </si>
  <si>
    <t>Кольчугино г, Ленина ул, 12</t>
  </si>
  <si>
    <t>Кольчугино г, Лермонтова ул, 5</t>
  </si>
  <si>
    <t>Кольчугино г, Лермонтова ул, 7</t>
  </si>
  <si>
    <t>Кольчугино г, Ломако ул, 14</t>
  </si>
  <si>
    <t>680.400</t>
  </si>
  <si>
    <t>1930</t>
  </si>
  <si>
    <t>Кольчугино г, Луговая ул, 7</t>
  </si>
  <si>
    <t>Кольчугино г, Луговая ул, 8</t>
  </si>
  <si>
    <t>Кольчугино г, Мира ул, 15</t>
  </si>
  <si>
    <t>Кольчугино г, Мира ул, 25</t>
  </si>
  <si>
    <t>Кольчугино г, Мира ул, 9</t>
  </si>
  <si>
    <t>Кольчугино г, Поселок Зеленоборский ул, 18</t>
  </si>
  <si>
    <t>Кольчугино г, Темкина ул, 9</t>
  </si>
  <si>
    <t>Кольчугино г, Ульяновская ул, 27</t>
  </si>
  <si>
    <t>Кольчугино г, Чапаева ул, 1а</t>
  </si>
  <si>
    <t>Кольчугино г, Чапаева ул, 2а</t>
  </si>
  <si>
    <t>Кольчугино г, Чапаева ул, 4</t>
  </si>
  <si>
    <t>Кольчугино г, Чапаева ул, 5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</si>
  <si>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</si>
  <si>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</si>
  <si>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</si>
  <si>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18</t>
  </si>
  <si>
    <t>Кольчугино г, Шмелева ул, 4</t>
  </si>
  <si>
    <t>729.000</t>
  </si>
  <si>
    <t>1264.200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</si>
  <si>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</si>
  <si>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</si>
  <si>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</si>
  <si>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9</t>
  </si>
  <si>
    <t>Кольчугинский р-н, Бавлены п, Лесная ул, 5</t>
  </si>
  <si>
    <t>Кольчугинский р-н, Бавлены п, Лесной пер, 3</t>
  </si>
  <si>
    <t>Кольчугинский р-н, Бавлены п, Мира ул, 7</t>
  </si>
  <si>
    <t>701.800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</si>
  <si>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</si>
  <si>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</si>
  <si>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Бавлены п, Южный пер, 4</t>
  </si>
  <si>
    <t>Кольчугинский р-н, Большевик п, Дорожная ул, 3</t>
  </si>
  <si>
    <t>375.000</t>
  </si>
  <si>
    <t>160.000</t>
  </si>
  <si>
    <t>621.000</t>
  </si>
  <si>
    <t>Кольчугинский р-н, Золотуха п, Пятнадцатая ул, 3</t>
  </si>
  <si>
    <t>Кольчугинский р-н, Металлист п, Молодежная ул, 1</t>
  </si>
  <si>
    <t>Кольчугинский р-н, Металлист п, Молодежная ул, 3</t>
  </si>
  <si>
    <t>504.000</t>
  </si>
  <si>
    <t>Кольчугинский р-н, Металлист п, Молодежная ул, 5</t>
  </si>
  <si>
    <t>Кольчугинский р-н, Металлист п, Центральная ул, 1</t>
  </si>
  <si>
    <t>Кольчугинский р-н, Металлист п, Центральная ул, 2</t>
  </si>
  <si>
    <t>Кольчугинский р-н, Металлист п, Центральная ул, 4</t>
  </si>
  <si>
    <t>664.000</t>
  </si>
  <si>
    <t>Кольчугинский р-н, Павловка д, Первая ул, 3</t>
  </si>
  <si>
    <t>Кольчугинский р-н, Павловка д, Первая ул, 5</t>
  </si>
  <si>
    <t>Кольчугинский р-н, Раздолье п, Новоселов ул, 10</t>
  </si>
  <si>
    <t>Кольчугинский р-н, Раздолье п, Новоселов ул, 12</t>
  </si>
  <si>
    <t>Кольчугинский р-н, Раздолье п, Новоселов ул, 7</t>
  </si>
  <si>
    <t>Кольчугинский р-н, Раздолье п, Новоселов ул, 8</t>
  </si>
  <si>
    <t>Кольчугинский р-н, Раздолье п, Новоселов ул, 9</t>
  </si>
  <si>
    <t>Кольчугинский р-н, Раздолье п, Первомайская ул, 7</t>
  </si>
  <si>
    <t>Кольчугинский р-н, Раздолье п, Совхозная ул, 2</t>
  </si>
  <si>
    <t>Меленки г, Академика Королева ул, 3</t>
  </si>
  <si>
    <t>Меленки г, Академика Королева ул, 5</t>
  </si>
  <si>
    <t>Меленки г, Дзержинского ул, 23а</t>
  </si>
  <si>
    <t>Меленки г, Дзержинского ул, 44</t>
  </si>
  <si>
    <t>Меленки г, Коминтерна ул, 104</t>
  </si>
  <si>
    <t>Меленки г, Коммунистическая ул, 19</t>
  </si>
  <si>
    <t>Меленки г, Коммунистическая ул, 24</t>
  </si>
  <si>
    <t>Меленки г, Коммунистическая ул, 8</t>
  </si>
  <si>
    <t>Меленки г, Красноармейская ул, 202</t>
  </si>
  <si>
    <t>Меленки г, Муромская ул, 25</t>
  </si>
  <si>
    <t>Меленки г, Чернышевского ул, 41</t>
  </si>
  <si>
    <t>Меленки г, Чкалова ул, 60</t>
  </si>
  <si>
    <t>Меленки г, Школьный пер, 4</t>
  </si>
  <si>
    <t>Меленковский р-н, Архангел с, Молодежная ул, 15</t>
  </si>
  <si>
    <t>Меленковский р-н, Архангел с, Молодежная ул, 16</t>
  </si>
  <si>
    <t>Меленковский р-н, Бутылицы с, Садовая ул, 3</t>
  </si>
  <si>
    <t>Меленковский р-н, Бутылицы с, Садовая ул, 4</t>
  </si>
  <si>
    <t>Меленковский р-н, Бутылицы с, Садовая ул, 5</t>
  </si>
  <si>
    <t>Меленковский р-н, Бутылицы с, Садовая ул, 6</t>
  </si>
  <si>
    <t>Меленковский р-н, Бутылицы с, Садовая ул, 7</t>
  </si>
  <si>
    <t>602.000</t>
  </si>
  <si>
    <t>432.000</t>
  </si>
  <si>
    <t>662.000</t>
  </si>
  <si>
    <t>1163.000</t>
  </si>
  <si>
    <t>597.300</t>
  </si>
  <si>
    <t>1830.000</t>
  </si>
  <si>
    <t>654.000</t>
  </si>
  <si>
    <t>199.000</t>
  </si>
  <si>
    <t>460.000</t>
  </si>
  <si>
    <t>Меленковский р-н, Денятино с, Механизаторов ул, 2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</si>
  <si>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</si>
  <si>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</si>
  <si>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</si>
  <si>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Меленковский р-н, Ляхи с, Октябрьская ул, 87</t>
  </si>
  <si>
    <t>853.000</t>
  </si>
  <si>
    <t>1024.000</t>
  </si>
  <si>
    <t>390.200</t>
  </si>
  <si>
    <t>422.200</t>
  </si>
  <si>
    <t>Меленковский р-н, Паново д, Молодежная ул, 2</t>
  </si>
  <si>
    <t>Меленковский р-н, Софроново д, Молодежная ул, 16</t>
  </si>
  <si>
    <t>Меленковский р-н, Софроново д, Молодежная ул, 5</t>
  </si>
  <si>
    <t>Меленковский р-н, Тургенево д, Совхозная ул, 2</t>
  </si>
  <si>
    <t>Меленковский р-н, Тургенево д, Школьная ул, 8</t>
  </si>
  <si>
    <t>Муром г, 30 лет Победы ул, 7</t>
  </si>
  <si>
    <t>Муром г, Владимирская ул, 35а</t>
  </si>
  <si>
    <t>Муром г, Владимирское ш, 6а</t>
  </si>
  <si>
    <t>Муром г, Войкова ул, 21</t>
  </si>
  <si>
    <t>Муром г, Войкова ул, 3</t>
  </si>
  <si>
    <t>Муром г, Воровского ул, 22</t>
  </si>
  <si>
    <t>Муром г, Воровского ул, 32</t>
  </si>
  <si>
    <t>Муром г, Воровского ул, 34</t>
  </si>
  <si>
    <t>Муром г, Воровского ул, 69</t>
  </si>
  <si>
    <t>Муром г, Воровского ул, 94</t>
  </si>
  <si>
    <t>Муром г, Воровского ул, 96</t>
  </si>
  <si>
    <t>Муром г, Воровского ул, 97</t>
  </si>
  <si>
    <t>Муром г, Воровского ул, 98</t>
  </si>
  <si>
    <t>Муром г, Гастелло ул, 17</t>
  </si>
  <si>
    <t>Муром г, Губкина ул, 15</t>
  </si>
  <si>
    <t>Муром г, Губкина ул, 17</t>
  </si>
  <si>
    <t>Муром г, Дзержинского ул, 20</t>
  </si>
  <si>
    <t>Муром г, Дзержинского ул, 50</t>
  </si>
  <si>
    <t>Муром г, Заводская ул, 10</t>
  </si>
  <si>
    <t>Муром г, Заводская ул, 5</t>
  </si>
  <si>
    <t>Муром г, Казанская ул, 1а</t>
  </si>
  <si>
    <t>Муром г, Калинина ул, 17</t>
  </si>
  <si>
    <t>Муром г, Калинина ул, 19</t>
  </si>
  <si>
    <t>Муром г, Карачаровское ш, 10</t>
  </si>
  <si>
    <t>Муром г, Карачаровское ш, 69</t>
  </si>
  <si>
    <t>Муром г, Карла Маркса ул, 36</t>
  </si>
  <si>
    <t>Муром г, Карла Маркса ул, 48</t>
  </si>
  <si>
    <t>Муром г, Кирова проезд, 1</t>
  </si>
  <si>
    <t>Муром г, Кирова проезд, 3</t>
  </si>
  <si>
    <t>Муром г, Кирова проезд, 9</t>
  </si>
  <si>
    <t>Муром г, Кирова ул, 20</t>
  </si>
  <si>
    <t>Муром г, Кирова ул, 4</t>
  </si>
  <si>
    <t>Муром г, Кирова ул, 6</t>
  </si>
  <si>
    <t>Муром г, Кленовая ул, 1 корп. 2</t>
  </si>
  <si>
    <t>488.000</t>
  </si>
  <si>
    <t>519.800</t>
  </si>
  <si>
    <t>735.000</t>
  </si>
  <si>
    <t>624.000</t>
  </si>
  <si>
    <t>1185.000</t>
  </si>
  <si>
    <t>363.000</t>
  </si>
  <si>
    <t>262.000</t>
  </si>
  <si>
    <t>373.000</t>
  </si>
  <si>
    <t>220.000</t>
  </si>
  <si>
    <t>863.000</t>
  </si>
  <si>
    <t>529.000</t>
  </si>
  <si>
    <t>426.000</t>
  </si>
  <si>
    <t>522.000</t>
  </si>
  <si>
    <t>425.000</t>
  </si>
  <si>
    <t>250.000</t>
  </si>
  <si>
    <t>1911</t>
  </si>
  <si>
    <t>349.000</t>
  </si>
  <si>
    <t>1016.930</t>
  </si>
  <si>
    <t>1066.000</t>
  </si>
  <si>
    <t>390.000</t>
  </si>
  <si>
    <t>275.000</t>
  </si>
  <si>
    <t>469.000</t>
  </si>
  <si>
    <t>516.000</t>
  </si>
  <si>
    <t>1018.000</t>
  </si>
  <si>
    <t>1011.000</t>
  </si>
  <si>
    <t>745.000</t>
  </si>
  <si>
    <t>332.000</t>
  </si>
  <si>
    <t>389.000</t>
  </si>
  <si>
    <t>525.000</t>
  </si>
  <si>
    <t>421.000</t>
  </si>
  <si>
    <t>Муром г, Кленовая ул, 1/3</t>
  </si>
  <si>
    <t>Муром г, Ковровская ул, 12</t>
  </si>
  <si>
    <t>Муром г, Ковровская ул, 2</t>
  </si>
  <si>
    <t>Муром г, Ковровская ул, 20</t>
  </si>
  <si>
    <t>Муром г, Коммунальная ул, 18</t>
  </si>
  <si>
    <t>Муром г, Комсомольская ул, 37</t>
  </si>
  <si>
    <t>Муром г, Комсомольская ул, 39</t>
  </si>
  <si>
    <t>Муром г, Комсомольская ул, 49</t>
  </si>
  <si>
    <t>Муром г, Комсомольская ул, 53</t>
  </si>
  <si>
    <t>512.000</t>
  </si>
  <si>
    <t>1150.000</t>
  </si>
  <si>
    <t>1926</t>
  </si>
  <si>
    <t>1102.700</t>
  </si>
  <si>
    <t>398.000</t>
  </si>
  <si>
    <t>657.000</t>
  </si>
  <si>
    <t>Муром г, Комсомольская ул, 78</t>
  </si>
  <si>
    <t>Муром г, Красноармейская ул, 25</t>
  </si>
  <si>
    <t>732.000</t>
  </si>
  <si>
    <t>803.000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</si>
  <si>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</si>
  <si>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</si>
  <si>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</si>
  <si>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Куликова ул, 11</t>
  </si>
  <si>
    <t>Муром г, Куликова ул, 2</t>
  </si>
  <si>
    <t>Муром г, Куликова ул, 25</t>
  </si>
  <si>
    <t>Муром г, Лаврентьева ул, 21</t>
  </si>
  <si>
    <t>Муром г, Лаврентьева ул, 23</t>
  </si>
  <si>
    <t>Муром г, Лакина съезд ул, 1а</t>
  </si>
  <si>
    <t>Муром г, Лакина ул, 17а</t>
  </si>
  <si>
    <t>Муром г, Ленина ул, 25</t>
  </si>
  <si>
    <t>Муром г, Ленинградская ул, 21</t>
  </si>
  <si>
    <t>Муром г, Ленинградская ул, 32/3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</si>
  <si>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</si>
  <si>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</si>
  <si>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</si>
  <si>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15</t>
  </si>
  <si>
    <t>Муром г, Льва Толстого ул, 78</t>
  </si>
  <si>
    <t>Муром г, Мечтателей ул, 10</t>
  </si>
  <si>
    <t>Муром г, Мичуринская ул, 11</t>
  </si>
  <si>
    <t>Муром г, Мичуринская ул, 27</t>
  </si>
  <si>
    <t>Муром г, Московская ул, 18</t>
  </si>
  <si>
    <t>1945</t>
  </si>
  <si>
    <t>519.000</t>
  </si>
  <si>
    <t>448.000</t>
  </si>
  <si>
    <t>355.000</t>
  </si>
  <si>
    <t>647.000</t>
  </si>
  <si>
    <t>1850</t>
  </si>
  <si>
    <t>1036.000</t>
  </si>
  <si>
    <t>1372.000</t>
  </si>
  <si>
    <t>792.000</t>
  </si>
  <si>
    <t>1875</t>
  </si>
  <si>
    <t>517.000</t>
  </si>
  <si>
    <t>Муром г, Московская ул, 38</t>
  </si>
  <si>
    <t>Муром г, Московская ул, 42</t>
  </si>
  <si>
    <t>Муром г, Московская ул, 68</t>
  </si>
  <si>
    <t>Муром г, Московская ул, 85А</t>
  </si>
  <si>
    <t>Муром г, Московская ул, 86</t>
  </si>
  <si>
    <t>Муром г, Муромская ул, 17</t>
  </si>
  <si>
    <t>Муром г, Муромская ул, 23</t>
  </si>
  <si>
    <t>Муром г, Муромская ул, 27</t>
  </si>
  <si>
    <t>Муром г, Набережная ул, 14</t>
  </si>
  <si>
    <t>Муром г, Набережная ул, 17</t>
  </si>
  <si>
    <t>Муром г, Нежиловка мкр, 1б</t>
  </si>
  <si>
    <t>658.000</t>
  </si>
  <si>
    <t>912.000</t>
  </si>
  <si>
    <t>266.000</t>
  </si>
  <si>
    <t>Муром г, Первомайская ул, 38</t>
  </si>
  <si>
    <t>Муром г, Первомайская ул, 47</t>
  </si>
  <si>
    <t>383.000</t>
  </si>
  <si>
    <t>1910</t>
  </si>
  <si>
    <t>387.000</t>
  </si>
  <si>
    <t>Муром г, Поселок Строителей ул, 12</t>
  </si>
  <si>
    <t>Муром г, Пролетарская ул, 50</t>
  </si>
  <si>
    <t>Муром г, Пролетарская ул, 60</t>
  </si>
  <si>
    <t>Муром г, Пролетарская ул, 63</t>
  </si>
  <si>
    <t>495.500</t>
  </si>
  <si>
    <t>1944</t>
  </si>
  <si>
    <t>619.000</t>
  </si>
  <si>
    <t>Муром г, Свердлова ул, 34</t>
  </si>
  <si>
    <t>Муром г, Свердлова ул, 36</t>
  </si>
  <si>
    <t>483.000</t>
  </si>
  <si>
    <t>Муром г, Свердлова ул, 49</t>
  </si>
  <si>
    <t>Муром г, Северный проезд, 13</t>
  </si>
  <si>
    <t>Муром г, Советская ул, 45</t>
  </si>
  <si>
    <t>Муром г, Советская ул, 46А</t>
  </si>
  <si>
    <t>Муром г, Советская ул, 66</t>
  </si>
  <si>
    <t>Муром г, Совхозная ул, 3</t>
  </si>
  <si>
    <t>Муром г, Спортивная ул, 11</t>
  </si>
  <si>
    <t>Муром г, Спортивная ул, 12</t>
  </si>
  <si>
    <t>Муром г, Стахановская ул, 20</t>
  </si>
  <si>
    <t>Муром г, Стахановская ул, 26</t>
  </si>
  <si>
    <t>484.000</t>
  </si>
  <si>
    <t>476.000</t>
  </si>
  <si>
    <t>Муром г, Трудовая ул, 21</t>
  </si>
  <si>
    <t>1153.000</t>
  </si>
  <si>
    <t>Муром г, Фрунзе ул, 2</t>
  </si>
  <si>
    <t>974.000</t>
  </si>
  <si>
    <t>Муром г, Цветочный б-р, 4</t>
  </si>
  <si>
    <t>Муром г, Цветочный б-р, 6</t>
  </si>
  <si>
    <t>Муром г, Чкалова ул, 29</t>
  </si>
  <si>
    <t>Муром г, Щербакова ул, 2</t>
  </si>
  <si>
    <t>Муром г, Щербакова ул, 35</t>
  </si>
  <si>
    <t>Муром г, Щербакова ул, 9</t>
  </si>
  <si>
    <t>Муром г, Экземплярского ул, 100</t>
  </si>
  <si>
    <t>Муром г, Экземплярского ул, 59а</t>
  </si>
  <si>
    <t>Муром г, Энгельса ул, 19</t>
  </si>
  <si>
    <t>Муром г, Юбилейная ул, 50</t>
  </si>
  <si>
    <t>Муром г, Юбилейная ул, 52</t>
  </si>
  <si>
    <t>Муром г, Южная ул, 7</t>
  </si>
  <si>
    <t>Муромский р-н, Зимёнки п, Кооперативная ул, 13</t>
  </si>
  <si>
    <t>Муромский р-н, Зимёнки п, Красногорбатовская ул, 4</t>
  </si>
  <si>
    <t>Муромский р-н, Зимёнки п, Красногорбатовская ул, 5</t>
  </si>
  <si>
    <t>Муромский р-н, Кондраково п, Зеленая ул, 10</t>
  </si>
  <si>
    <t>Муромский р-н, Механизаторов п, 49</t>
  </si>
  <si>
    <t>Муромский р-н, Механизаторов п, 50</t>
  </si>
  <si>
    <t>435.000</t>
  </si>
  <si>
    <t>915.000</t>
  </si>
  <si>
    <t>503.000</t>
  </si>
  <si>
    <t>912.500</t>
  </si>
  <si>
    <t>666.600</t>
  </si>
  <si>
    <t>Муромский р-н, Механизаторов п, 67</t>
  </si>
  <si>
    <t>Муромский р-н, Механизаторов п, 69</t>
  </si>
  <si>
    <t>Муромский р-н, Муромский п, Кольцевая ул, 17</t>
  </si>
  <si>
    <t>Муромский р-н, Муромский п, Кольцевая ул, 25</t>
  </si>
  <si>
    <t>Муромский р-н, Муромский п, Центральная ул, 16</t>
  </si>
  <si>
    <t>362.000</t>
  </si>
  <si>
    <t>679.000</t>
  </si>
  <si>
    <t>872.100</t>
  </si>
  <si>
    <t>421.600</t>
  </si>
  <si>
    <t>Муромский р-н, Муромский п, Центральная ул, 32</t>
  </si>
  <si>
    <t>Муромский р-н, Муромский п, Центральная ул, 33</t>
  </si>
  <si>
    <t>Муромский р-н, Пестенькино д, Центральная ул, 52</t>
  </si>
  <si>
    <t>Муромский р-н, Савково д, Советская ул, 15</t>
  </si>
  <si>
    <t>Муромский р-н, Савково д, Советская ул, 17</t>
  </si>
  <si>
    <t>Муромский р-н, Фабрики им П.Л.Войкова п, 11</t>
  </si>
  <si>
    <t>Муромский р-н, Фабрики им П.Л.Войкова п, 12</t>
  </si>
  <si>
    <t>Петушинский р-н, Андреевское с, 17</t>
  </si>
  <si>
    <t>Петушинский р-н, Березка п, Центральная ул, 13</t>
  </si>
  <si>
    <t>Петушинский р-н, Березка п, Центральная ул, 15</t>
  </si>
  <si>
    <t>Петушинский р-н, Вольгинский п, Новосеменковская ул, 11</t>
  </si>
  <si>
    <t>Петушинский р-н, Вольгинский п, Новосеменковская ул, 4</t>
  </si>
  <si>
    <t>Петушинский р-н, Вольгинский п, Новосеменковская ул, 9</t>
  </si>
  <si>
    <t>Петушинский р-н, Вольгинский п, Старовская ул, 1</t>
  </si>
  <si>
    <t>Петушинский р-н, Вольгинский п, Старовская ул, 16</t>
  </si>
  <si>
    <t>Петушинский р-н, Воспушка д, Ленина ул, 5</t>
  </si>
  <si>
    <t>Петушинский р-н, Городищи п, К.Соловьева ул, 2а</t>
  </si>
  <si>
    <t>Петушинский р-н, Городищи п, Ленина ул, 10</t>
  </si>
  <si>
    <t>Петушинский р-н, Городищи п, Ленина ул, 3</t>
  </si>
  <si>
    <t>Петушинский р-н, Городищи п, Советская ул, 38а</t>
  </si>
  <si>
    <t>Петушинский р-н, Костерево г, 40 лет Октября ул, 13</t>
  </si>
  <si>
    <t>Петушинский р-н, Костерево г, им Горького ул, 14</t>
  </si>
  <si>
    <t>Петушинский р-н, Костерево г, им Горького ул, 9</t>
  </si>
  <si>
    <t>Петушинский р-н, Костерево г, Ленина ул, 4а</t>
  </si>
  <si>
    <t>Петушинский р-н, Костерево г, Ленина ул, 7а</t>
  </si>
  <si>
    <t>Петушинский р-н, Костерево г, Чехова ул, 2</t>
  </si>
  <si>
    <t>Петушинский р-н, Костерево г, Чехова ул, 5</t>
  </si>
  <si>
    <t>Петушинский р-н, Костерево г, Школьная ул, 25</t>
  </si>
  <si>
    <t>Петушинский р-н, Липна д, Дачная ул, 4</t>
  </si>
  <si>
    <t>Петушинский р-н, Нагорный п, Владимирская ул, 11</t>
  </si>
  <si>
    <t>Петушинский р-н, Нагорный п, Владимирская ул, 7</t>
  </si>
  <si>
    <t>680.200</t>
  </si>
  <si>
    <t>759.000</t>
  </si>
  <si>
    <t>1175.200</t>
  </si>
  <si>
    <t>205.000</t>
  </si>
  <si>
    <t>693.600</t>
  </si>
  <si>
    <t>444.000</t>
  </si>
  <si>
    <t>841.000</t>
  </si>
  <si>
    <t>1540.100</t>
  </si>
  <si>
    <t>560.480</t>
  </si>
  <si>
    <t>697.700</t>
  </si>
  <si>
    <t>705.700</t>
  </si>
  <si>
    <t>734.500</t>
  </si>
  <si>
    <t>800.400</t>
  </si>
  <si>
    <t>Петушинский р-н, Новое Аннино д, Центральная ул, 11</t>
  </si>
  <si>
    <t>Петушинский р-н, Новое Аннино д, Центральная ул, 12</t>
  </si>
  <si>
    <t>Петушинский р-н, Пахомово д, 37</t>
  </si>
  <si>
    <t>Петушинский р-н, Пекша д, Октябрьская ул, 1</t>
  </si>
  <si>
    <t>Петушинский р-н, Пекша д, Октябрьская ул, 2</t>
  </si>
  <si>
    <t>Петушинский р-н, Пекша д, Центральная ул, 1</t>
  </si>
  <si>
    <t>Петушинский р-н, Покров г, 3 Интернационала ул, 64а</t>
  </si>
  <si>
    <t>Петушинский р-н, Покров г, 3 Интернационала ул, 64б</t>
  </si>
  <si>
    <t>Петушинский р-н, Покров г, 3 Интернационала ул, 68</t>
  </si>
  <si>
    <t>Петушинский р-н, Покров г, Больничный проезд, 18</t>
  </si>
  <si>
    <t>Петушинский р-н, Покров г, Больничный проезд, 2</t>
  </si>
  <si>
    <t>Петушинский р-н, Покров г, Больничный проезд, 21</t>
  </si>
  <si>
    <t>712.600</t>
  </si>
  <si>
    <t>719.400</t>
  </si>
  <si>
    <t>Петушинский р-н, Покров г, Герасимова ул, 17</t>
  </si>
  <si>
    <t>Петушинский р-н, Покров г, Испытателей ул, 1</t>
  </si>
  <si>
    <t>Петушинский р-н, Покров г, Октябрьская ул, 1</t>
  </si>
  <si>
    <t>Петушинский р-н, Покров г, Октябрьская ул, 113</t>
  </si>
  <si>
    <t>Петушинский р-н, Покров г, Октябрьская ул, 3</t>
  </si>
  <si>
    <t>Петушинский р-н, Покров г, Пролетарская ул, 1</t>
  </si>
  <si>
    <t>832.700</t>
  </si>
  <si>
    <t>704.100</t>
  </si>
  <si>
    <t>780.900</t>
  </si>
  <si>
    <t>Петушинский р-н, Санино д, Лесная ул, 171</t>
  </si>
  <si>
    <t>Петушинский р-н, Санинского ДОКа п, Клубная ул, 10</t>
  </si>
  <si>
    <t>Петушинский р-н, Санинского ДОКа п, Клубная ул, 12</t>
  </si>
  <si>
    <t>Петушинский р-н, Сосновый Бор п, Центральная ул, 7</t>
  </si>
  <si>
    <t>Петушинский р-н, Сушнево-1 п, Центральная ул, 2</t>
  </si>
  <si>
    <t>Петушинский р-н, Труд п, Советская ул, 4</t>
  </si>
  <si>
    <t>Петушинский р-н, Труд п, Советская ул, 7</t>
  </si>
  <si>
    <t>Петушки г, Кирова ул, 4</t>
  </si>
  <si>
    <t>Петушки г, Коммунальная ул, 1</t>
  </si>
  <si>
    <t>Петушки г, Лесная ул, 15</t>
  </si>
  <si>
    <t>Петушки г, Лесная ул, 18</t>
  </si>
  <si>
    <t>Петушки г, Лесная ул, 2а</t>
  </si>
  <si>
    <t>Петушки г, Маяковского ул, 21</t>
  </si>
  <si>
    <t>Петушки г, Маяковского ул, 27</t>
  </si>
  <si>
    <t>Петушки г, Московская ул, 13а</t>
  </si>
  <si>
    <t>Петушки г, Московская ул, 16</t>
  </si>
  <si>
    <t>Петушки г, Московская ул, 2</t>
  </si>
  <si>
    <t>187.000</t>
  </si>
  <si>
    <t>724.100</t>
  </si>
  <si>
    <t>651.200</t>
  </si>
  <si>
    <t>Петушки г, Московская ул, 26</t>
  </si>
  <si>
    <t>Петушки г, Московская ул, 7</t>
  </si>
  <si>
    <t>Петушки г, Полевая ул, 1а</t>
  </si>
  <si>
    <t>Петушки г, Полевой проезд, 7</t>
  </si>
  <si>
    <t>Петушки г, Профсоюзная ул, 14</t>
  </si>
  <si>
    <t>Петушки г, Профсоюзная ул, 14а</t>
  </si>
  <si>
    <t>Петушки г, Советская пл, 1</t>
  </si>
  <si>
    <t>Петушки г, Советская пл, 2</t>
  </si>
  <si>
    <t>Петушки г, Спортивная ул, 17</t>
  </si>
  <si>
    <t>Петушки г, Спортивная ул, 8</t>
  </si>
  <si>
    <t>Петушки г, Строителей ул, 20</t>
  </si>
  <si>
    <t>Петушки г, Строителей ул, 22</t>
  </si>
  <si>
    <t>Петушки г, Строителей ул, 24</t>
  </si>
  <si>
    <t>Петушки г, Строителей ул, 6</t>
  </si>
  <si>
    <t>Петушки г, Трудовая ул, 4</t>
  </si>
  <si>
    <t>Радужный г, 1-й кв-л, 12А</t>
  </si>
  <si>
    <t>Радужный г, 1-й кв-л, 16</t>
  </si>
  <si>
    <t>Радужный г, 1-й кв-л, 17</t>
  </si>
  <si>
    <t>Радужный г, 1-й кв-л, 23</t>
  </si>
  <si>
    <t>Радужный г, 1-й кв-л, 24</t>
  </si>
  <si>
    <t>Радужный г, 1-й кв-л, 25</t>
  </si>
  <si>
    <t>Радужный г, 1-й кв-л, 26</t>
  </si>
  <si>
    <t>Радужный г, 1-й кв-л, 27</t>
  </si>
  <si>
    <t>Радужный г, 1-й кв-л, 28</t>
  </si>
  <si>
    <t>Радужный г, 1-й кв-л, 4</t>
  </si>
  <si>
    <t>Радужный г, 1-й кв-л, 5</t>
  </si>
  <si>
    <t>Радужный г, 1-й кв-л, 7</t>
  </si>
  <si>
    <t>Радужный г, 9-й кв-л, 8</t>
  </si>
  <si>
    <t>Селивановский р-н, Губино д, Административная ул, 2</t>
  </si>
  <si>
    <t>Селивановский р-н, Драчево с, Кирпичная ул, 5</t>
  </si>
  <si>
    <t>Селивановский р-н, Копнино д, Октябрьская ул, 15</t>
  </si>
  <si>
    <t>Селивановский р-н, Костенец п, 18</t>
  </si>
  <si>
    <t>Селивановский р-н, Костенец п, 19</t>
  </si>
  <si>
    <t>Селивановский р-н, Красная Горбатка п, 2-я Заводская ул, 4</t>
  </si>
  <si>
    <t>Селивановский р-н, Красная Горбатка п, 2-я Заводская ул, 5</t>
  </si>
  <si>
    <t>Селивановский р-н, Красная Горбатка п, Комсомольская ул, 74</t>
  </si>
  <si>
    <t>Селивановский р-н, Красная Горбатка п, Красноармейская ул, 26</t>
  </si>
  <si>
    <t>Селивановский р-н, Красная Горбатка п, Луговая ул, 33</t>
  </si>
  <si>
    <t>Селивановский р-н, Красная Горбатка п, Первомайская ул, 102</t>
  </si>
  <si>
    <t>Селивановский р-н, Красная Горбатка п, Первомайская ул, 129</t>
  </si>
  <si>
    <t>1084.100</t>
  </si>
  <si>
    <t>1690.000</t>
  </si>
  <si>
    <t>512.700</t>
  </si>
  <si>
    <t>380.900</t>
  </si>
  <si>
    <t>1240.000</t>
  </si>
  <si>
    <t>1664.000</t>
  </si>
  <si>
    <t>604.000</t>
  </si>
  <si>
    <t>933.000</t>
  </si>
  <si>
    <t>1194.000</t>
  </si>
  <si>
    <t>930.000</t>
  </si>
  <si>
    <t>924.200</t>
  </si>
  <si>
    <t>638.000</t>
  </si>
  <si>
    <t>494.000</t>
  </si>
  <si>
    <t>746.000</t>
  </si>
  <si>
    <t>875.000</t>
  </si>
  <si>
    <t>645.800</t>
  </si>
  <si>
    <t>449.400</t>
  </si>
  <si>
    <t>925.000</t>
  </si>
  <si>
    <t>749.000</t>
  </si>
  <si>
    <t>Селивановский р-н, Красная Горбатка п, Садовая ул, 10</t>
  </si>
  <si>
    <t>Селивановский р-н, Красная Горбатка п, Садовая ул, 12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</si>
  <si>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</si>
  <si>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</si>
  <si>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Горбатка п, Станко ул, 3</t>
  </si>
  <si>
    <t>Селивановский р-н, Красная Горбатка п, Станко ул, 9</t>
  </si>
  <si>
    <t>Селивановский р-н, Красная Горбатка п, Школьная ул, 27</t>
  </si>
  <si>
    <t>Селивановский р-н, Красная Горбатка п, Школьная ул, 29</t>
  </si>
  <si>
    <t>Селивановский р-н, Красная Ушна п, Заводская ул, 4</t>
  </si>
  <si>
    <t>Селивановский р-н, Надеждино д, Школьная ул, 8</t>
  </si>
  <si>
    <t>Селивановский р-н, Новлянка д, Совхозная ул, 18</t>
  </si>
  <si>
    <t>Селивановский р-н, Новлянка п, Молодежная ул, 3</t>
  </si>
  <si>
    <t>Селивановский р-н, Новлянка п, Молодежная ул, 4</t>
  </si>
  <si>
    <t>Селивановский р-н, Новлянка п, Парковая ул, 12</t>
  </si>
  <si>
    <t>Селивановский р-н, Новый Быт п, Песочная ул, 31</t>
  </si>
  <si>
    <t>Селивановский р-н, Новый Быт п, Песочная ул, 32</t>
  </si>
  <si>
    <t>Собинка г, Гагарина ул, 12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</si>
  <si>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</si>
  <si>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</si>
  <si>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</si>
  <si>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3</t>
  </si>
  <si>
    <t>Собинка г, Гагарина ул, 38</t>
  </si>
  <si>
    <t>Собинка г, Гагарина ул, 40</t>
  </si>
  <si>
    <t>Собинка г, Димитрова ул, 17</t>
  </si>
  <si>
    <t>Собинка г, Димитрова ул, 24</t>
  </si>
  <si>
    <t>Собинка г, Красная Звезда ул, 3</t>
  </si>
  <si>
    <t>Собинка г, Мира ул, 11</t>
  </si>
  <si>
    <t>Собинка г, Молодежная ул, 20</t>
  </si>
  <si>
    <t>Собинка г, Молодежная ул, 26</t>
  </si>
  <si>
    <t>Собинка г, Центральная ул, 20</t>
  </si>
  <si>
    <t>Собинка г, Центральная ул, 22</t>
  </si>
  <si>
    <t>Собинка г, Центральная ул, 23</t>
  </si>
  <si>
    <t>Собинка г, Шибаева ул, 1</t>
  </si>
  <si>
    <t>Собинка г, Шибаева ул, 18</t>
  </si>
  <si>
    <t>420.500</t>
  </si>
  <si>
    <t>836.000</t>
  </si>
  <si>
    <t>340.800</t>
  </si>
  <si>
    <t>942.000</t>
  </si>
  <si>
    <t>576.400</t>
  </si>
  <si>
    <t>973.000</t>
  </si>
  <si>
    <t>576.900</t>
  </si>
  <si>
    <t>708.200</t>
  </si>
  <si>
    <t>1101.800</t>
  </si>
  <si>
    <t>717.970</t>
  </si>
  <si>
    <t>707.950</t>
  </si>
  <si>
    <t>Собинский р-н, Асерхово п, Лесной пр-кт, 10</t>
  </si>
  <si>
    <t>Собинский р-н, Ворша с, Молодежная ул, 15</t>
  </si>
  <si>
    <t>754.500</t>
  </si>
  <si>
    <t>669.000</t>
  </si>
  <si>
    <t>Собинский р-н, Ермонино д, Юбилейная ул, 17</t>
  </si>
  <si>
    <t>Собинский р-н, Заречное с, Парковая ул, 7</t>
  </si>
  <si>
    <t>Собинский р-н, Колокша п, сан Строитель тер, 2</t>
  </si>
  <si>
    <t>Собинский р-н, Курилово д, Молодежная ул, 5</t>
  </si>
  <si>
    <t>Собинский р-н, Лакинск г, 17 Партсъезда ул, 5а</t>
  </si>
  <si>
    <t>Собинский р-н, Лакинск г, 21 Партсъезда ул, 13</t>
  </si>
  <si>
    <t>Собинский р-н, Лакинск г, 21 Партсъезда ул, 4</t>
  </si>
  <si>
    <t>Собинский р-н, Лакинск г, Ленина пр-кт, 71/1</t>
  </si>
  <si>
    <t>Собинский р-н, Лакинск г, Ленина пр-кт, 73</t>
  </si>
  <si>
    <t>Собинский р-н, Лакинск г, Лермонтова ул, 41</t>
  </si>
  <si>
    <t>771.100</t>
  </si>
  <si>
    <t>395.500</t>
  </si>
  <si>
    <t>538.700</t>
  </si>
  <si>
    <t>888.000</t>
  </si>
  <si>
    <t>402.000</t>
  </si>
  <si>
    <t>Собинский р-н, Лакинск г, Мира ул, 100</t>
  </si>
  <si>
    <t>Собинский р-н, Лакинск г, Мира ул, 102</t>
  </si>
  <si>
    <t>Собинский р-н, Лакинск г, Мира ул, 92</t>
  </si>
  <si>
    <t>Собинский р-н, Лакинск г, Спортивная ул, 19</t>
  </si>
  <si>
    <t>Собинский р-н, Лакинск г, Спортивная ул, 21</t>
  </si>
  <si>
    <t>Собинский р-н, Ставрово п, Комсомольская ул, 14</t>
  </si>
  <si>
    <t>Собинский р-н, Ставрово п, Комсомольская ул, 7</t>
  </si>
  <si>
    <t>Собинский р-н, Ставрово п, Комсомольская ул, 8</t>
  </si>
  <si>
    <t>Собинский р-н, Ставрово п, Ленина ул, 12</t>
  </si>
  <si>
    <t>Собинский р-н, Ставрово п, Ленина ул, 4</t>
  </si>
  <si>
    <t>Собинский р-н, Ставрово п, Октябрьская ул, 144</t>
  </si>
  <si>
    <t>Собинский р-н, Ставрово п, Октябрьская ул, 148</t>
  </si>
  <si>
    <t>Собинский р-н, Ставрово п, Советская ул, 92А</t>
  </si>
  <si>
    <t>Собинский р-н, Ставрово п, Совхозная ул, 11</t>
  </si>
  <si>
    <t>Собинский р-н, Ставрово п, Юбилейная ул, 11</t>
  </si>
  <si>
    <t>Собинский р-н, Ставрово п, Юбилейная ул, 17</t>
  </si>
  <si>
    <t>Собинский р-н, Толпухово д, Молодежная ул, 10</t>
  </si>
  <si>
    <t>Собинский р-н, Толпухово д, Молодежная ул, 11</t>
  </si>
  <si>
    <t>Собинский р-н, Толпухово д, Молодежная ул, 12</t>
  </si>
  <si>
    <t>Собинский р-н, Толпухово д, Молодежная ул, 13</t>
  </si>
  <si>
    <t>Собинский р-н, Ундольский п, Школьная ул, 33</t>
  </si>
  <si>
    <t>Собинский р-н, Черкутино с, Им В.А.Солоухина ул, 2</t>
  </si>
  <si>
    <t>Судогда г, Гагарина ул, 5б</t>
  </si>
  <si>
    <t>Судогда г, Гагарина ул, 6</t>
  </si>
  <si>
    <t>Судогда г, Гагарина ул, 7а</t>
  </si>
  <si>
    <t>553.000</t>
  </si>
  <si>
    <t>533.000</t>
  </si>
  <si>
    <t>1064.700</t>
  </si>
  <si>
    <t>159.000</t>
  </si>
  <si>
    <t>214.000</t>
  </si>
  <si>
    <t>829.500</t>
  </si>
  <si>
    <t>414.000</t>
  </si>
  <si>
    <t>442.400</t>
  </si>
  <si>
    <t>575.000</t>
  </si>
  <si>
    <t>583.100</t>
  </si>
  <si>
    <t>592.900</t>
  </si>
  <si>
    <t>Судогда г, Карла Маркса ул, 42</t>
  </si>
  <si>
    <t>Судогда г, Ленина ул, 61</t>
  </si>
  <si>
    <t>Судогда г, Текстильщиков ул, 5</t>
  </si>
  <si>
    <t>Судогда г, Чапаева ул, 45</t>
  </si>
  <si>
    <t>Судогодский р-н, Андреево п, Коммунистическая ул, 2</t>
  </si>
  <si>
    <t>Судогодский р-н, Бег п, Октябрьская ул, 27</t>
  </si>
  <si>
    <t>Судогодский р-н, Бег п, Спортивная ул, 11</t>
  </si>
  <si>
    <t>Судогодский р-н, Головино п, Радужная ул, 15</t>
  </si>
  <si>
    <t>464.000</t>
  </si>
  <si>
    <t>Судогодский р-н, Головино п, Радужная ул, 2</t>
  </si>
  <si>
    <t>Судогодский р-н, Головино п, Садовая ул, 1</t>
  </si>
  <si>
    <t>Судогодский р-н, Головино п, Советская ул, 24А</t>
  </si>
  <si>
    <t>Судогодский р-н, Головино п, Шолохова ул, 17</t>
  </si>
  <si>
    <t>873.000</t>
  </si>
  <si>
    <t>Судогодский р-н, Ильино д, Молодежная ул, 4</t>
  </si>
  <si>
    <t>Судогодский р-н, Ильино д, Молодежная ул, 7</t>
  </si>
  <si>
    <t>Судогодский р-н, им Воровского п, Спортивная ул, 7</t>
  </si>
  <si>
    <t>755.200</t>
  </si>
  <si>
    <t>Судогодский р-н, Коняево п, 44</t>
  </si>
  <si>
    <t>Судогодский р-н, Ликино с, Лесная ул, 13</t>
  </si>
  <si>
    <t>Судогодский р-н, Муромцево п, Комсомольская ул, 10</t>
  </si>
  <si>
    <t>Судогодский р-н, Муромцево п, Комсомольская ул, 10а</t>
  </si>
  <si>
    <t>Судогодский р-н, Муромцево п, Комсомольская ул, 3</t>
  </si>
  <si>
    <t>Судогодский р-н, Муромцево п, Комсомольская ул, 4</t>
  </si>
  <si>
    <t>Судогодский р-н, Муромцево п, Комсомольская ул, 6</t>
  </si>
  <si>
    <t>Судогодский р-н, Муромцево п, Октябрьская ул, 11</t>
  </si>
  <si>
    <t>Судогодский р-н, Муромцево п, Шкурина ул, 11</t>
  </si>
  <si>
    <t>Судогодский р-н, Муромцево п, Шкурина ул, 12</t>
  </si>
  <si>
    <t>Судогодский р-н, Муромцево п, Шкурина ул, 8</t>
  </si>
  <si>
    <t>Судогодский р-н, Муромцево п, Шкурина ул, 9</t>
  </si>
  <si>
    <t>188.400</t>
  </si>
  <si>
    <t>677.000</t>
  </si>
  <si>
    <t>Судогодский р-н, Сойма д, Молодежная ул, 10</t>
  </si>
  <si>
    <t>Судогодский р-н, Тюрмеровка п, Краснознаменная ул, 36</t>
  </si>
  <si>
    <t>585.200</t>
  </si>
  <si>
    <t>502.000</t>
  </si>
  <si>
    <t>496.500</t>
  </si>
  <si>
    <t>Суздаль г, Всполье б-р, 25</t>
  </si>
  <si>
    <t>Суздаль г, Всполье б-р, 4</t>
  </si>
  <si>
    <t>Суздаль г, Гоголя ул, 15</t>
  </si>
  <si>
    <t>Суздаль г, Гоголя ул, 17А</t>
  </si>
  <si>
    <t>Суздаль г, Гоголя ул, 31А</t>
  </si>
  <si>
    <t>Суздаль г, Гоголя ул, 31Б</t>
  </si>
  <si>
    <t>Суздаль г, Гоголя ул, 3А</t>
  </si>
  <si>
    <t>Суздаль г, Гоголя ул, 43</t>
  </si>
  <si>
    <t>Суздаль г, Гоголя ул, 47</t>
  </si>
  <si>
    <t>893.000</t>
  </si>
  <si>
    <t>902.000</t>
  </si>
  <si>
    <t>Суздаль г, Гоголя ул, 55</t>
  </si>
  <si>
    <t>Суздаль г, Гоголя ул, 7А</t>
  </si>
  <si>
    <t>Суздаль г, Лоунская ул, 10</t>
  </si>
  <si>
    <t>Суздаль г, Лоунская ул, 4</t>
  </si>
  <si>
    <t>Суздаль г, Лоунская ул, 5</t>
  </si>
  <si>
    <t>Суздаль г, Михайловская ул, 84А</t>
  </si>
  <si>
    <t>Суздаль г, Пожарского ул, 6Б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</si>
  <si>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</si>
  <si>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</si>
  <si>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</si>
  <si>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21</t>
  </si>
  <si>
    <t>Суздаль г, Советская ул, 22</t>
  </si>
  <si>
    <t>1224.000</t>
  </si>
  <si>
    <t>1165.000</t>
  </si>
  <si>
    <t>Суздаль г, Советская ул, 43</t>
  </si>
  <si>
    <t>Суздальский р-н, Боголюбово п, Заводская ул, 3</t>
  </si>
  <si>
    <t>Суздальский р-н, Боголюбово п, Западная ул, 23</t>
  </si>
  <si>
    <t>Суздальский р-н, Боголюбово п, Западная ул, 27</t>
  </si>
  <si>
    <t>Суздальский р-н, Боголюбово п, Западная ул, 29</t>
  </si>
  <si>
    <t>Суздальский р-н, Боголюбово п, Ленина ул, 172б</t>
  </si>
  <si>
    <t>452.600</t>
  </si>
  <si>
    <t>488.500</t>
  </si>
  <si>
    <t>641.800</t>
  </si>
  <si>
    <t>Суздальский р-н, Боголюбово п, Ленина ул, 172в</t>
  </si>
  <si>
    <t>Суздальский р-н, Боголюбово п, Ленина ул, 182б</t>
  </si>
  <si>
    <t>Суздальский р-н, Боголюбово п, Ленина ул, 182в</t>
  </si>
  <si>
    <t>Суздальский р-н, Кутуково с, Школьная ул, 2</t>
  </si>
  <si>
    <t>Суздальский р-н, Новоалександрово с, Рабочая ул, 4</t>
  </si>
  <si>
    <t>Суздальский р-н, Павловское с, Школьная ул, 21</t>
  </si>
  <si>
    <t>Суздальский р-н, Павловское с, Школьная ул, 22</t>
  </si>
  <si>
    <t>Суздальский р-н, Павловское с, Школьная ул, 23</t>
  </si>
  <si>
    <t>Суздальский р-н, Садовый п, Садовая ул, 3</t>
  </si>
  <si>
    <t>Суздальский р-н, Садовый п, Строителей ул, 3</t>
  </si>
  <si>
    <t>Суздальский р-н, Сновицы с, Школьная ул, 6</t>
  </si>
  <si>
    <t>Суздальский р-н, Сокол п, 8</t>
  </si>
  <si>
    <t>Суздальский р-н, Цибеево с, Западная ул, 3</t>
  </si>
  <si>
    <t>Юрьев-Польский г, 1 Мая ул, 18</t>
  </si>
  <si>
    <t>Юрьев-Польский г, 1 Мая ул, 30</t>
  </si>
  <si>
    <t>Юрьев-Польский г, 1 Мая ул, 44</t>
  </si>
  <si>
    <t>Юрьев-Польский г, 1 Мая ул, 49</t>
  </si>
  <si>
    <t>Юрьев-Польский г, 1 Мая ул, 50</t>
  </si>
  <si>
    <t>Юрьев-Польский г, 1 Мая ул, 7</t>
  </si>
  <si>
    <t>Юрьев-Польский г, 1 Мая ул, 76</t>
  </si>
  <si>
    <t>Юрьев-Польский г, Артиллерийская ул, 15</t>
  </si>
  <si>
    <t>Юрьев-Польский г, Герцена ул, 13А</t>
  </si>
  <si>
    <t>Юрьев-Польский г, Герцена ул, 15</t>
  </si>
  <si>
    <t>Юрьев-Польский г, Герцена ул, 3</t>
  </si>
  <si>
    <t>Юрьев-Польский г, Горького ул, 24</t>
  </si>
  <si>
    <t>Юрьев-Польский г, Железнодорожная ул, 11</t>
  </si>
  <si>
    <t>Юрьев-Польский г, Комсомольская ул, 10</t>
  </si>
  <si>
    <t>Юрьев-Польский г, Комсомольская ул, 6</t>
  </si>
  <si>
    <t>Юрьев-Польский г, Комсомольская ул, 90А</t>
  </si>
  <si>
    <t>Юрьев-Польский г, Краснооктябрьская ул, 32</t>
  </si>
  <si>
    <t>Юрьев-Польский г, Красный поселок ул, 12</t>
  </si>
  <si>
    <t>Юрьев-Польский г, Луговая ул, 41</t>
  </si>
  <si>
    <t>Юрьев-Польский г, Николаева пер, 7</t>
  </si>
  <si>
    <t>Юрьев-Польский г, Перфильева ул, 34А</t>
  </si>
  <si>
    <t>Юрьев-Польский г, Промышленный пер, 11</t>
  </si>
  <si>
    <t>Юрьев-Польский г, Промышленный пер, 12</t>
  </si>
  <si>
    <t>Юрьев-Польский г, Садовый пер, 23</t>
  </si>
  <si>
    <t>Юрьев-Польский г, Свободы ул, 141</t>
  </si>
  <si>
    <t>Юрьев-Польский г, Свободы ул, 6</t>
  </si>
  <si>
    <t>Юрьев-Польский г, Свободы ул, 77А</t>
  </si>
  <si>
    <t>444.500</t>
  </si>
  <si>
    <t>536.800</t>
  </si>
  <si>
    <t>420.200</t>
  </si>
  <si>
    <t>458.800</t>
  </si>
  <si>
    <t>2012.000</t>
  </si>
  <si>
    <t>325.000</t>
  </si>
  <si>
    <t>388.000</t>
  </si>
  <si>
    <t>282.800</t>
  </si>
  <si>
    <t>1183.000</t>
  </si>
  <si>
    <t>865.000</t>
  </si>
  <si>
    <t>614.000</t>
  </si>
  <si>
    <t>302.000</t>
  </si>
  <si>
    <t>511.700</t>
  </si>
  <si>
    <t>485.100</t>
  </si>
  <si>
    <t>197.200</t>
  </si>
  <si>
    <t>1621.000</t>
  </si>
  <si>
    <t>449.000</t>
  </si>
  <si>
    <t>411.600</t>
  </si>
  <si>
    <t>790.000</t>
  </si>
  <si>
    <t>1198.000</t>
  </si>
  <si>
    <t>629.700</t>
  </si>
  <si>
    <t>1903</t>
  </si>
  <si>
    <t>276.000</t>
  </si>
  <si>
    <t>Юрьев-Польский г, Связистов ул, 3</t>
  </si>
  <si>
    <t>Юрьев-Польский г, Советская пл, 10</t>
  </si>
  <si>
    <t>Юрьев-Польский г, Советская пл, 8</t>
  </si>
  <si>
    <t>Юрьев-Польский г, Станционная ул, 17</t>
  </si>
  <si>
    <t>Юрьев-Польский г, Шибанкова ул, 103</t>
  </si>
  <si>
    <t>Юрьев-Польский г, Шибанкова ул, 105</t>
  </si>
  <si>
    <t>Юрьев-Польский г, Шибанкова ул, 118</t>
  </si>
  <si>
    <t>Юрьев-Польский г, Шибанкова ул, 156</t>
  </si>
  <si>
    <t>Юрьев-Польский г, Шибанкова ул, 17</t>
  </si>
  <si>
    <t>Юрьев-Польский г, Шибанкова ул, 40</t>
  </si>
  <si>
    <t>Юрьев-Польский г, Шибанкова ул, 42</t>
  </si>
  <si>
    <t>Юрьев-Польский г, Шибанкова ул, 80</t>
  </si>
  <si>
    <t>Юрьев-Польский г, Шибанкова ул, 84</t>
  </si>
  <si>
    <t>Юрьев-Польский р-н, Андреевское с, Гагарина ул, 6</t>
  </si>
  <si>
    <t>Юрьев-Польский р-н, Горки с, Механическая ул, 1</t>
  </si>
  <si>
    <t>Юрьев-Польский р-н, Городище с, Школьная ул, 2</t>
  </si>
  <si>
    <t>Юрьев-Польский р-н, Городище с, Школьная ул, 4</t>
  </si>
  <si>
    <t>Юрьев-Польский р-н, Городище с, Школьная ул, 6</t>
  </si>
  <si>
    <t>Юрьев-Польский р-н, Красное с, 1</t>
  </si>
  <si>
    <t>Юрьев-Польский р-н, Красное с, 1Г</t>
  </si>
  <si>
    <t>Юрьев-Польский р-н, Небылое с, Первомайская ул, 83</t>
  </si>
  <si>
    <t>Юрьев-Польский р-н, Небылое с, Школьная ул, 2</t>
  </si>
  <si>
    <t>Юрьев-Польский р-н, Небылое с, Школьная ул, 9</t>
  </si>
  <si>
    <t>Юрьев-Польский р-н, Ополье с, 10</t>
  </si>
  <si>
    <t>Юрьев-Польский р-н, Ополье с, 4</t>
  </si>
  <si>
    <t>Юрьев-Польский р-н, Сима с, Багратиона ул, 36</t>
  </si>
  <si>
    <t>Юрьев-Польский р-н, Сима с, Луговая ул, 2</t>
  </si>
  <si>
    <t>Юрьев-Польский р-н, Федоровское с, 69</t>
  </si>
  <si>
    <t>Юрьев-Польский р-н, Федоровское с, 72</t>
  </si>
  <si>
    <t>Юрьев-Польский р-н, Федоровское с, 73</t>
  </si>
  <si>
    <t>Юрьев-Польский р-н, Федоровское с, 77</t>
  </si>
  <si>
    <t>Юрьев-Польский р-н, Шихобалово с, 8</t>
  </si>
  <si>
    <t>Юрьев-Польский р-н, Шихобалово с, 9</t>
  </si>
  <si>
    <t>Юрьев-Польский р-н, Энтузиаст с, Центральная ул, 1</t>
  </si>
  <si>
    <t>Юрьев-Польский р-н, Энтузиаст с, Центральная ул, 7</t>
  </si>
  <si>
    <t>Юрьев-Польский р-н, Энтузиаст с, Центральная ул, 8</t>
  </si>
  <si>
    <t>381.700</t>
  </si>
  <si>
    <t>324.800</t>
  </si>
  <si>
    <t>770.400</t>
  </si>
  <si>
    <t>963.800</t>
  </si>
  <si>
    <t>673.000</t>
  </si>
  <si>
    <t>549.000</t>
  </si>
  <si>
    <t>661.000</t>
  </si>
  <si>
    <t>643.000</t>
  </si>
  <si>
    <t>474.000</t>
  </si>
  <si>
    <t>400.800</t>
  </si>
  <si>
    <t>554.000</t>
  </si>
  <si>
    <t>686.000</t>
  </si>
  <si>
    <t>381.500</t>
  </si>
  <si>
    <t>588.000</t>
  </si>
  <si>
    <t>758.000</t>
  </si>
  <si>
    <t>Киржач г, Красный Октябрь мкр, Октябрьская ул, 11а</t>
  </si>
  <si>
    <t>Киржач г, Морозовская ул, 126</t>
  </si>
  <si>
    <t>Киржачский р-н, Горка п, Больничная ул, 8</t>
  </si>
  <si>
    <t>Киржачский р-н, Кипрево д, Лесная ул, 1</t>
  </si>
  <si>
    <t>Итого по город Киржач</t>
  </si>
  <si>
    <t>Итого по Першинское</t>
  </si>
  <si>
    <t>Киржач г, Ленинградская ул, 106</t>
  </si>
  <si>
    <t>Киржач г, Томаровича ул, 30</t>
  </si>
  <si>
    <t>Киржач г, Десантников ул, 11</t>
  </si>
  <si>
    <t>Киржач г, Морозовская ул, 93</t>
  </si>
  <si>
    <t>Киржач г, Магистральная ул, 4</t>
  </si>
  <si>
    <t>Киржачский р-н, Кипрево д, Лесная ул, 2</t>
  </si>
  <si>
    <t>Киржачский р-н, Аленино д, Прибрежная ул, 10</t>
  </si>
  <si>
    <t>Итого по Филипповское</t>
  </si>
  <si>
    <t>Итого по Кипревское</t>
  </si>
  <si>
    <t>Киржач г, Первомайская ул, 24</t>
  </si>
  <si>
    <t>Киржач г, Красный Октябрь мкр, Первомайская ул, 20</t>
  </si>
  <si>
    <t>Киржач г, Первомайская ул, 22</t>
  </si>
  <si>
    <t>Киржач г, Денисенко ул, 13</t>
  </si>
  <si>
    <t>Киржач г, Красный Октябрь мкр, Калинина ул, 59</t>
  </si>
  <si>
    <t>Киржач г, Красный Октябрь мкр, Первомайская ул, 24</t>
  </si>
  <si>
    <t>Киржачский р-н, Ефремово д, Восточная ул, 7</t>
  </si>
  <si>
    <t>Киржачский р-н, Кашино д, Кашино п. тер, 28</t>
  </si>
  <si>
    <t>Александров г, 1-я Крестьянская ул, 12</t>
  </si>
  <si>
    <t>Скатная деревянная</t>
  </si>
  <si>
    <t>620.500</t>
  </si>
  <si>
    <t>254.600</t>
  </si>
  <si>
    <t>Александров г, 1-я Крестьянская ул, 18</t>
  </si>
  <si>
    <t>427.400</t>
  </si>
  <si>
    <t>402.400</t>
  </si>
  <si>
    <t>819.700</t>
  </si>
  <si>
    <t>Александров г, 1-я Крестьянская ул, 20</t>
  </si>
  <si>
    <t>369.800</t>
  </si>
  <si>
    <t>291.500</t>
  </si>
  <si>
    <t>Александров г, 1-я Крестьянская ул, 22</t>
  </si>
  <si>
    <t>290.900</t>
  </si>
  <si>
    <t>370.600</t>
  </si>
  <si>
    <t>2012</t>
  </si>
  <si>
    <t>541.400</t>
  </si>
  <si>
    <t>437.200</t>
  </si>
  <si>
    <t>676.900</t>
  </si>
  <si>
    <t>нет данных</t>
  </si>
  <si>
    <t>379.600</t>
  </si>
  <si>
    <t>Александров г, 2-я Стрелецкая ул, 17</t>
  </si>
  <si>
    <t>Александров г, 3-я Ликоушинская ул, 1А</t>
  </si>
  <si>
    <t>927.000</t>
  </si>
  <si>
    <t>Александров г, 3-я Ликоушинская ул, 2А</t>
  </si>
  <si>
    <t>Александров г, Ануфриева ул, 1</t>
  </si>
  <si>
    <t>1750.000</t>
  </si>
  <si>
    <t>Плоская железобетонная сборная (чердачная)</t>
  </si>
  <si>
    <t>Александров г, Ануфриева ул, 11</t>
  </si>
  <si>
    <t>463.720</t>
  </si>
  <si>
    <t>997.200</t>
  </si>
  <si>
    <t>372.000</t>
  </si>
  <si>
    <t>Александров г, Ануфриева ул, 7</t>
  </si>
  <si>
    <t>757.900</t>
  </si>
  <si>
    <t>Александров г, Ануфриева ул, 8</t>
  </si>
  <si>
    <t>201.300</t>
  </si>
  <si>
    <t>434.300</t>
  </si>
  <si>
    <t>Александров г, Базунова ул, 14</t>
  </si>
  <si>
    <t>2014</t>
  </si>
  <si>
    <t>Александров г, Базунова ул, 17</t>
  </si>
  <si>
    <t>561.600</t>
  </si>
  <si>
    <t>2016</t>
  </si>
  <si>
    <t>Александров г, Базунова ул, 26</t>
  </si>
  <si>
    <t>Александров г, Военная ул, 7</t>
  </si>
  <si>
    <t>653.600</t>
  </si>
  <si>
    <t>728.200</t>
  </si>
  <si>
    <t>Александров г, Вокзальная ул, 20 корп. 2</t>
  </si>
  <si>
    <t>294.600</t>
  </si>
  <si>
    <t>598.000</t>
  </si>
  <si>
    <t>Александров г, Вокзальная ул, 20</t>
  </si>
  <si>
    <t>442.800</t>
  </si>
  <si>
    <t>1261.000</t>
  </si>
  <si>
    <t>423.740</t>
  </si>
  <si>
    <t>Александров г, Вокзальный пер, 1</t>
  </si>
  <si>
    <t>Александров г, Вокзальный пер, 10</t>
  </si>
  <si>
    <t>Александров г, Вокзальный пер, 3</t>
  </si>
  <si>
    <t>180.000</t>
  </si>
  <si>
    <t>871.200</t>
  </si>
  <si>
    <t>Александров г, Вокзальный пер, 5</t>
  </si>
  <si>
    <t>907.200</t>
  </si>
  <si>
    <t>Александров г, Восстания 1905 г ул, 1</t>
  </si>
  <si>
    <t>Александров г, Восстания 1905 г ул, 16</t>
  </si>
  <si>
    <t>206.000</t>
  </si>
  <si>
    <t>Александров г, Восстания 1905 г ул, 18</t>
  </si>
  <si>
    <t>2019</t>
  </si>
  <si>
    <t>Александров г, Гагарина ул, 1 корп. 1</t>
  </si>
  <si>
    <t>956.000</t>
  </si>
  <si>
    <t>Александров г, Гагарина ул, 11 корп. 1</t>
  </si>
  <si>
    <t>964.950</t>
  </si>
  <si>
    <t>679.350</t>
  </si>
  <si>
    <t>Александров г, Гагарина ул, 13 корп. 2</t>
  </si>
  <si>
    <t>Александров г, Гагарина ул, 13 корп. 3</t>
  </si>
  <si>
    <t>1325.000</t>
  </si>
  <si>
    <t>Александров г, Гагарина ул, 13</t>
  </si>
  <si>
    <t>Александров г, Гагарина ул, 15</t>
  </si>
  <si>
    <t>Плоская совмещенная из сборных железобетонных слоистых панелей</t>
  </si>
  <si>
    <t>1692.480</t>
  </si>
  <si>
    <t>Александров г, Гагарина ул, 17</t>
  </si>
  <si>
    <t>Александров г, Гагарина ул, 19</t>
  </si>
  <si>
    <t>1061.600</t>
  </si>
  <si>
    <t>Александров г, Гагарина ул, 23 корп. 1</t>
  </si>
  <si>
    <t>2009</t>
  </si>
  <si>
    <t>2227.100</t>
  </si>
  <si>
    <t>Александров г, Гагарина ул, 23 корп. 2</t>
  </si>
  <si>
    <t>1742.400</t>
  </si>
  <si>
    <t>Александров г, Гагарина ул, 23 корп. 3</t>
  </si>
  <si>
    <t>1236.000</t>
  </si>
  <si>
    <t>Александров г, Гагарина ул, 25</t>
  </si>
  <si>
    <t>703.180</t>
  </si>
  <si>
    <t>882.200</t>
  </si>
  <si>
    <t>Александров г, Гагарина ул, 9 корп. 2</t>
  </si>
  <si>
    <t>1014.000</t>
  </si>
  <si>
    <t>1437.000</t>
  </si>
  <si>
    <t>899.100</t>
  </si>
  <si>
    <t>Александров г, Геологов ул, 2</t>
  </si>
  <si>
    <t>1048.000</t>
  </si>
  <si>
    <t>Александров г, Геологов ул, 3</t>
  </si>
  <si>
    <t>949.000</t>
  </si>
  <si>
    <t>736.000</t>
  </si>
  <si>
    <t>1378.000</t>
  </si>
  <si>
    <t>1266.800</t>
  </si>
  <si>
    <t>Александров г, Геологов ул, 8</t>
  </si>
  <si>
    <t>913.000</t>
  </si>
  <si>
    <t>704.470</t>
  </si>
  <si>
    <t>336.700</t>
  </si>
  <si>
    <t>Александров г, Горького ул, 3 корп. 2</t>
  </si>
  <si>
    <t>2480.000</t>
  </si>
  <si>
    <t>713.710</t>
  </si>
  <si>
    <t>Александров г, Горького ул, 5</t>
  </si>
  <si>
    <t>492.300</t>
  </si>
  <si>
    <t>771.300</t>
  </si>
  <si>
    <t>868.500</t>
  </si>
  <si>
    <t>1172.000</t>
  </si>
  <si>
    <t>Александров г, Гусева М. ул, 1</t>
  </si>
  <si>
    <t>1199.100</t>
  </si>
  <si>
    <t>495.200</t>
  </si>
  <si>
    <t>Александров г, Гусева М. ул, 4</t>
  </si>
  <si>
    <t>511.400</t>
  </si>
  <si>
    <t>Александров г, Данилова ул, 19</t>
  </si>
  <si>
    <t>2018</t>
  </si>
  <si>
    <t>8673.800</t>
  </si>
  <si>
    <t>Александров г, Данилова ул, 20</t>
  </si>
  <si>
    <t>Александров г, Данилова ул, 21</t>
  </si>
  <si>
    <t>2017</t>
  </si>
  <si>
    <t>Александров г, Двориковское шоссе ул, 52</t>
  </si>
  <si>
    <t>222.400</t>
  </si>
  <si>
    <t>Александров г, Двориковское шоссе ул, 54</t>
  </si>
  <si>
    <t>221.900</t>
  </si>
  <si>
    <t>931.600</t>
  </si>
  <si>
    <t>501.700</t>
  </si>
  <si>
    <t>Александров г, Жулева ул, 2 корп. 2</t>
  </si>
  <si>
    <t>504.900</t>
  </si>
  <si>
    <t>Александров г, Жулева ул, 4 корп. 1</t>
  </si>
  <si>
    <t>2020</t>
  </si>
  <si>
    <t>Александров г, Жулева ул, 4 корп. 2</t>
  </si>
  <si>
    <t>Александров г, Жулева ул, 8 корп. 2</t>
  </si>
  <si>
    <t>Александров г, Жулева ул, 8 корп. 4</t>
  </si>
  <si>
    <t>Александров г, Жулева ул, 8</t>
  </si>
  <si>
    <t>881.000</t>
  </si>
  <si>
    <t>Александров г, Институтская ул, 11</t>
  </si>
  <si>
    <t>288.900</t>
  </si>
  <si>
    <t>Александров г, Институтская ул, 12</t>
  </si>
  <si>
    <t>324.300</t>
  </si>
  <si>
    <t>Александров г, Институтская ул, 13</t>
  </si>
  <si>
    <t>914.100</t>
  </si>
  <si>
    <t>Александров г, Институтская ул, 15</t>
  </si>
  <si>
    <t>926.700</t>
  </si>
  <si>
    <t>Александров г, Институтская ул, 16</t>
  </si>
  <si>
    <t>323.200</t>
  </si>
  <si>
    <t>816.300</t>
  </si>
  <si>
    <t>Александров г, Институтская ул, 18</t>
  </si>
  <si>
    <t>329.400</t>
  </si>
  <si>
    <t>503.200</t>
  </si>
  <si>
    <t>Александров г, Институтская ул, 20</t>
  </si>
  <si>
    <t>290.700</t>
  </si>
  <si>
    <t>Александров г, Институтская ул, 21</t>
  </si>
  <si>
    <t>Александров г, Институтская ул, 24 корп. 1</t>
  </si>
  <si>
    <t>Александров г, Институтская ул, 24 корп. 2</t>
  </si>
  <si>
    <t>Александров г, Институтская ул, 4</t>
  </si>
  <si>
    <t>Александров г, Институтская ул, 6 корп. 2</t>
  </si>
  <si>
    <t>900.500</t>
  </si>
  <si>
    <t>1105.000</t>
  </si>
  <si>
    <t>Александров г, Институтская ул, 6 корп. 4</t>
  </si>
  <si>
    <t>732.700</t>
  </si>
  <si>
    <t>Александров г, Институтская ул, 6</t>
  </si>
  <si>
    <t>489.500</t>
  </si>
  <si>
    <t>Александров г, Институтская ул, 8</t>
  </si>
  <si>
    <t>2056.900</t>
  </si>
  <si>
    <t>443.100</t>
  </si>
  <si>
    <t>Александров г, Казарменный пер, 2</t>
  </si>
  <si>
    <t>Александров г, Калининская ул, 2</t>
  </si>
  <si>
    <t>Александров г, Карабановский Парк ул, 1</t>
  </si>
  <si>
    <t>345.400</t>
  </si>
  <si>
    <t>301.400</t>
  </si>
  <si>
    <t>904.000</t>
  </si>
  <si>
    <t>Александров г, Карабановский Парк ул, 3</t>
  </si>
  <si>
    <t>Александров г, Карабановский Парк ул, 6</t>
  </si>
  <si>
    <t>527.600</t>
  </si>
  <si>
    <t>Александров г, Карабановский Парк ул, 7</t>
  </si>
  <si>
    <t>Александров г, Карабановский Парк ул, 8</t>
  </si>
  <si>
    <t>518.800</t>
  </si>
  <si>
    <t>Александров г, Карабановский Парк ул, 9</t>
  </si>
  <si>
    <t>Александров г, Карабановский Тупик ул, 16</t>
  </si>
  <si>
    <t>Александров г, Карабановский Тупик ул, 17</t>
  </si>
  <si>
    <t>Александров г, Карабановский Тупик ул, 18</t>
  </si>
  <si>
    <t>Александров г, Карабановский Тупик ул, 19</t>
  </si>
  <si>
    <t>576.100</t>
  </si>
  <si>
    <t>918.700</t>
  </si>
  <si>
    <t>Александров г, Карабановский Тупик ул, 21</t>
  </si>
  <si>
    <t>1058.000</t>
  </si>
  <si>
    <t>Александров г, Киржачская ул, 3</t>
  </si>
  <si>
    <t>Александров г, Киржачская ул, 5</t>
  </si>
  <si>
    <t>Александров г, Кирпичный Завод ул, 8</t>
  </si>
  <si>
    <t>452.400</t>
  </si>
  <si>
    <t>Александров г, Кирпичный Завод ул, 9</t>
  </si>
  <si>
    <t>427.000</t>
  </si>
  <si>
    <t>Александров г, Коллективная Аллея ул, 1</t>
  </si>
  <si>
    <t>Александров г, Коллективная Аллея ул, 10</t>
  </si>
  <si>
    <t>Александров г, Коллективная Аллея ул, 11</t>
  </si>
  <si>
    <t>Александров г, Коллективная Аллея ул, 12</t>
  </si>
  <si>
    <t>Александров г, Коллективная Аллея ул, 13</t>
  </si>
  <si>
    <t>Александров г, Коллективная Аллея ул, 14</t>
  </si>
  <si>
    <t>Александров г, Коллективная Аллея ул, 15</t>
  </si>
  <si>
    <t>407.000</t>
  </si>
  <si>
    <t>Александров г, Коллективная Аллея ул, 16</t>
  </si>
  <si>
    <t>403.400</t>
  </si>
  <si>
    <t>565.400</t>
  </si>
  <si>
    <t>Александров г, Коллективная Аллея ул, 17</t>
  </si>
  <si>
    <t>Александров г, Коллективная Аллея ул, 1а</t>
  </si>
  <si>
    <t>388.500</t>
  </si>
  <si>
    <t>Александров г, Коллективная Аллея ул, 2</t>
  </si>
  <si>
    <t>Александров г, Коллективная Аллея ул, 3</t>
  </si>
  <si>
    <t>Александров г, Коллективная Аллея ул, 4</t>
  </si>
  <si>
    <t>Александров г, Коллективная Аллея ул, 5</t>
  </si>
  <si>
    <t>Александров г, Коллективная Аллея ул, 6</t>
  </si>
  <si>
    <t>339.700</t>
  </si>
  <si>
    <t>Александров г, Коллективная Аллея ул, 7</t>
  </si>
  <si>
    <t>Александров г, Коллективная Аллея ул, 8</t>
  </si>
  <si>
    <t>Александров г, Коллективная Аллея ул, 9</t>
  </si>
  <si>
    <t>393.800</t>
  </si>
  <si>
    <t>Александров г, Кольчугинская ул, 50</t>
  </si>
  <si>
    <t>272.000</t>
  </si>
  <si>
    <t>Александров г, Коммунальников ул, 3</t>
  </si>
  <si>
    <t>425.200</t>
  </si>
  <si>
    <t>Александров г, Комсомольский поселок ул, 36</t>
  </si>
  <si>
    <t>Александров г, Комсомольский поселок ул, 38</t>
  </si>
  <si>
    <t>496.200</t>
  </si>
  <si>
    <t>798.000</t>
  </si>
  <si>
    <t>Александров г, Комсомольский поселок ул, 53</t>
  </si>
  <si>
    <t>438.500</t>
  </si>
  <si>
    <t>Александров г, Кооперативная ул, 4</t>
  </si>
  <si>
    <t>Александров г, Королева ул, 1</t>
  </si>
  <si>
    <t>Александров г, Королева ул, 11</t>
  </si>
  <si>
    <t>1771.000</t>
  </si>
  <si>
    <t>Александров г, Королева ул, 12</t>
  </si>
  <si>
    <t>6610.000</t>
  </si>
  <si>
    <t>Александров г, Королева ул, 16</t>
  </si>
  <si>
    <t>Александров г, Королева ул, 18</t>
  </si>
  <si>
    <t>2008</t>
  </si>
  <si>
    <t>Александров г, Королева ул, 20</t>
  </si>
  <si>
    <t>Александров г, Королева ул, 22</t>
  </si>
  <si>
    <t>718.200</t>
  </si>
  <si>
    <t>Александров г, Королева ул, 3</t>
  </si>
  <si>
    <t>1011.900</t>
  </si>
  <si>
    <t>Александров г, Королева ул, 4 корп. 1</t>
  </si>
  <si>
    <t>1813.600</t>
  </si>
  <si>
    <t>Александров г, Королева ул, 4 корп. 2</t>
  </si>
  <si>
    <t>1513.900</t>
  </si>
  <si>
    <t>Александров г, Королева ул, 4 корп. 3</t>
  </si>
  <si>
    <t>Александров г, Королева ул, 5</t>
  </si>
  <si>
    <t>1240.330</t>
  </si>
  <si>
    <t>Александров г, Королева ул, 7</t>
  </si>
  <si>
    <t>1677.800</t>
  </si>
  <si>
    <t>Александров г, Королева ул, 8</t>
  </si>
  <si>
    <t>1740.000</t>
  </si>
  <si>
    <t>Александров г, Королева ул, 9 корп. 1</t>
  </si>
  <si>
    <t>3000.000</t>
  </si>
  <si>
    <t>635.100</t>
  </si>
  <si>
    <t>454.400</t>
  </si>
  <si>
    <t>457.600</t>
  </si>
  <si>
    <t>453.200</t>
  </si>
  <si>
    <t>695.000</t>
  </si>
  <si>
    <t>Александров г, Коссович ул, 7 корп. 1</t>
  </si>
  <si>
    <t>Александров г, Коссович ул, 7</t>
  </si>
  <si>
    <t>953.900</t>
  </si>
  <si>
    <t>Александров г, Коссович ул, 8</t>
  </si>
  <si>
    <t>1000.000</t>
  </si>
  <si>
    <t>Александров г, Коссович ул, 9</t>
  </si>
  <si>
    <t>Александров г, Красной Молодежи ул, 17</t>
  </si>
  <si>
    <t>Александров г, Красной Молодежи ул, 19</t>
  </si>
  <si>
    <t>344.400</t>
  </si>
  <si>
    <t>Александров г, Красной Молодежи ул, 27</t>
  </si>
  <si>
    <t>Александров г, Красной Молодежи ул, 4</t>
  </si>
  <si>
    <t>907.800</t>
  </si>
  <si>
    <t>Александров г, Красной Молодежи ул, 8</t>
  </si>
  <si>
    <t>Александров г, Красный Переулок ул, 11</t>
  </si>
  <si>
    <t>1384.000</t>
  </si>
  <si>
    <t>Александров г, Красный Переулок ул, 14</t>
  </si>
  <si>
    <t>Александров г, Красный Переулок ул, 16</t>
  </si>
  <si>
    <t>1004.100</t>
  </si>
  <si>
    <t>Александров г, Красный Переулок ул, 17 корп. 1</t>
  </si>
  <si>
    <t>Александров г, Красный Переулок ул, 17 корп. 2</t>
  </si>
  <si>
    <t>652.700</t>
  </si>
  <si>
    <t>Александров г, Красный Переулок ул, 17</t>
  </si>
  <si>
    <t>Александров г, Красный Переулок ул, 18 корп. 1</t>
  </si>
  <si>
    <t>469.300</t>
  </si>
  <si>
    <t>3224.600</t>
  </si>
  <si>
    <t>Александров г, Красный Переулок ул, 18 корп. 2</t>
  </si>
  <si>
    <t>2015</t>
  </si>
  <si>
    <t>5893.900</t>
  </si>
  <si>
    <t>Александров г, Красный Переулок ул, 18 корп. 3</t>
  </si>
  <si>
    <t>Александров г, Красный Переулок ул, 18</t>
  </si>
  <si>
    <t>988.000</t>
  </si>
  <si>
    <t>986.900</t>
  </si>
  <si>
    <t>Александров г, Красный Переулок ул, 2</t>
  </si>
  <si>
    <t>2968.360</t>
  </si>
  <si>
    <t>Александров г, Красный Переулок ул, 21 корп. 2</t>
  </si>
  <si>
    <t>844.200</t>
  </si>
  <si>
    <t>Александров г, Красный Переулок ул, 21</t>
  </si>
  <si>
    <t>851.800</t>
  </si>
  <si>
    <t>1304.000</t>
  </si>
  <si>
    <t>859.400</t>
  </si>
  <si>
    <t>Александров г, Красный Переулок ул, 7</t>
  </si>
  <si>
    <t>1721.900</t>
  </si>
  <si>
    <t>1079.800</t>
  </si>
  <si>
    <t>1360.000</t>
  </si>
  <si>
    <t>Александров г, Кубасова ул, 3</t>
  </si>
  <si>
    <t>2408.000</t>
  </si>
  <si>
    <t>Александров г, Кубасова ул, 5</t>
  </si>
  <si>
    <t>759.700</t>
  </si>
  <si>
    <t>Александров г, Кубасова ул, 7</t>
  </si>
  <si>
    <t>1697.000</t>
  </si>
  <si>
    <t>Александров г, Кубасова ул, 9</t>
  </si>
  <si>
    <t>1137.000</t>
  </si>
  <si>
    <t>Александров г, Ленина ул, 1 корп. 1</t>
  </si>
  <si>
    <t>893.400</t>
  </si>
  <si>
    <t>Александров г, Ленина ул, 1 корп. 2</t>
  </si>
  <si>
    <t>2558.000</t>
  </si>
  <si>
    <t>Александров г, Ленина ул, 1</t>
  </si>
  <si>
    <t>1022.300</t>
  </si>
  <si>
    <t>Александров г, Ленина ул, 10</t>
  </si>
  <si>
    <t>631.000</t>
  </si>
  <si>
    <t>1140.000</t>
  </si>
  <si>
    <t>Александров г, Ленина ул, 12</t>
  </si>
  <si>
    <t>Александров г, Ленина ул, 14</t>
  </si>
  <si>
    <t>1263.000</t>
  </si>
  <si>
    <t>886.900</t>
  </si>
  <si>
    <t>Александров г, Ленина ул, 17</t>
  </si>
  <si>
    <t>754.650</t>
  </si>
  <si>
    <t>Александров г, Ленина ул, 2</t>
  </si>
  <si>
    <t>986.260</t>
  </si>
  <si>
    <t>Александров г, Ленина ул, 20</t>
  </si>
  <si>
    <t>Александров г, Ленина ул, 22</t>
  </si>
  <si>
    <t>1274.300</t>
  </si>
  <si>
    <t>Александров г, Ленина ул, 3</t>
  </si>
  <si>
    <t>855.750</t>
  </si>
  <si>
    <t>Александров г, Ленина ул, 30</t>
  </si>
  <si>
    <t>Александров г, Ленина ул, 5</t>
  </si>
  <si>
    <t>1031.300</t>
  </si>
  <si>
    <t>Александров г, Ленина ул, 6</t>
  </si>
  <si>
    <t>593.000</t>
  </si>
  <si>
    <t>476.500</t>
  </si>
  <si>
    <t>500.500</t>
  </si>
  <si>
    <t>Александров г, Ленина ул, 7</t>
  </si>
  <si>
    <t>1963.000</t>
  </si>
  <si>
    <t>Александров г, Лермонтова ул, 1</t>
  </si>
  <si>
    <t>444.160</t>
  </si>
  <si>
    <t>Александров г, Лермонтова ул, 10</t>
  </si>
  <si>
    <t>688.300</t>
  </si>
  <si>
    <t>521.400</t>
  </si>
  <si>
    <t>Александров г, Лермонтова ул, 11</t>
  </si>
  <si>
    <t>508.700</t>
  </si>
  <si>
    <t>Александров г, Лермонтова ул, 12</t>
  </si>
  <si>
    <t>894.400</t>
  </si>
  <si>
    <t>Александров г, Лермонтова ул, 13</t>
  </si>
  <si>
    <t>510.800</t>
  </si>
  <si>
    <t>Александров г, Лермонтова ул, 15</t>
  </si>
  <si>
    <t>522.700</t>
  </si>
  <si>
    <t>Александров г, Лермонтова ул, 16</t>
  </si>
  <si>
    <t>522.800</t>
  </si>
  <si>
    <t>Александров г, Лермонтова ул, 17</t>
  </si>
  <si>
    <t>Александров г, Лермонтова ул, 18</t>
  </si>
  <si>
    <t>631.200</t>
  </si>
  <si>
    <t>525.500</t>
  </si>
  <si>
    <t>Александров г, Лермонтова ул, 19</t>
  </si>
  <si>
    <t>Александров г, Лермонтова ул, 20</t>
  </si>
  <si>
    <t>Александров г, Лермонтова ул, 21</t>
  </si>
  <si>
    <t>563.200</t>
  </si>
  <si>
    <t>Александров г, Лермонтова ул, 22</t>
  </si>
  <si>
    <t>517.900</t>
  </si>
  <si>
    <t>1183.700</t>
  </si>
  <si>
    <t>Александров г, Лермонтова ул, 23</t>
  </si>
  <si>
    <t>852.800</t>
  </si>
  <si>
    <t>Александров г, Лермонтова ул, 24 корп. 1</t>
  </si>
  <si>
    <t>Александров г, Лермонтова ул, 24</t>
  </si>
  <si>
    <t>741.100</t>
  </si>
  <si>
    <t>Александров г, Лермонтова ул, 25</t>
  </si>
  <si>
    <t>761.400</t>
  </si>
  <si>
    <t>Александров г, Лермонтова ул, 28</t>
  </si>
  <si>
    <t>808.900</t>
  </si>
  <si>
    <t>496.800</t>
  </si>
  <si>
    <t>495.100</t>
  </si>
  <si>
    <t>Александров г, Лермонтова ул, 4</t>
  </si>
  <si>
    <t>502.500</t>
  </si>
  <si>
    <t>Александров г, Лермонтова ул, 5</t>
  </si>
  <si>
    <t>506.980</t>
  </si>
  <si>
    <t>757.000</t>
  </si>
  <si>
    <t>Александров г, Лермонтова ул, 7</t>
  </si>
  <si>
    <t>666.700</t>
  </si>
  <si>
    <t>Александров г, Лермонтова ул, 8</t>
  </si>
  <si>
    <t>599.700</t>
  </si>
  <si>
    <t>Александров г, Лермонтова ул, 8а корп. 1</t>
  </si>
  <si>
    <t>499.200</t>
  </si>
  <si>
    <t>381.800</t>
  </si>
  <si>
    <t>614.300</t>
  </si>
  <si>
    <t>Александров г, Лермонтова ул, 8а</t>
  </si>
  <si>
    <t>690.100</t>
  </si>
  <si>
    <t>Александров г, Лермонтова ул, 9</t>
  </si>
  <si>
    <t>512.600</t>
  </si>
  <si>
    <t>Александров г, Ликеро-Водочный завод ул, 1</t>
  </si>
  <si>
    <t>505.100</t>
  </si>
  <si>
    <t>383.040</t>
  </si>
  <si>
    <t>253.800</t>
  </si>
  <si>
    <t>695.800</t>
  </si>
  <si>
    <t>Александров г, Маяковского ул, 10</t>
  </si>
  <si>
    <t>186.000</t>
  </si>
  <si>
    <t>Александров г, Маяковского ул, 11</t>
  </si>
  <si>
    <t>Александров г, Маяковского ул, 12</t>
  </si>
  <si>
    <t>199.600</t>
  </si>
  <si>
    <t>451.500</t>
  </si>
  <si>
    <t>199.800</t>
  </si>
  <si>
    <t>304.100</t>
  </si>
  <si>
    <t>Александров г, Маяковского ул, 16</t>
  </si>
  <si>
    <t>423.600</t>
  </si>
  <si>
    <t>323.300</t>
  </si>
  <si>
    <t>Александров г, Маяковского ул, 20</t>
  </si>
  <si>
    <t>Александров г, Маяковского ул, 22</t>
  </si>
  <si>
    <t>399.520</t>
  </si>
  <si>
    <t>Александров г, Маяковского ул, 24</t>
  </si>
  <si>
    <t>446.500</t>
  </si>
  <si>
    <t>Александров г, Маяковского ул, 26</t>
  </si>
  <si>
    <t>445.400</t>
  </si>
  <si>
    <t>Александров г, Маяковского ул, 3</t>
  </si>
  <si>
    <t>555.000</t>
  </si>
  <si>
    <t>Александров г, Маяковского ул, 32</t>
  </si>
  <si>
    <t>650.300</t>
  </si>
  <si>
    <t>516.400</t>
  </si>
  <si>
    <t>Александров г, Маяковского ул, 36а</t>
  </si>
  <si>
    <t>1393.000</t>
  </si>
  <si>
    <t>1281.400</t>
  </si>
  <si>
    <t>401.200</t>
  </si>
  <si>
    <t>378.100</t>
  </si>
  <si>
    <t>Александров г, Маяковского ул, 4</t>
  </si>
  <si>
    <t>199.900</t>
  </si>
  <si>
    <t>312.700</t>
  </si>
  <si>
    <t>Александров г, Маяковского ул, 46</t>
  </si>
  <si>
    <t>400.650</t>
  </si>
  <si>
    <t>Александров г, Маяковского ул, 48 корп. 2</t>
  </si>
  <si>
    <t>Александров г, Маяковского ул, 48</t>
  </si>
  <si>
    <t>596.000</t>
  </si>
  <si>
    <t>396.900</t>
  </si>
  <si>
    <t>638.300</t>
  </si>
  <si>
    <t>Александров г, Маяковского ул, 5</t>
  </si>
  <si>
    <t>Александров г, Маяковского ул, 6</t>
  </si>
  <si>
    <t>224.600</t>
  </si>
  <si>
    <t>Александров г, Маяковского ул, 9</t>
  </si>
  <si>
    <t>Александров г, Мосэнерго ул, 7</t>
  </si>
  <si>
    <t>888.200</t>
  </si>
  <si>
    <t>452.800</t>
  </si>
  <si>
    <t>Александров г, Ново-Стрелецкий проезд ул, 1</t>
  </si>
  <si>
    <t>397.300</t>
  </si>
  <si>
    <t>Александров г, Ново-Стрелецкий проезд ул, 11</t>
  </si>
  <si>
    <t>474.600</t>
  </si>
  <si>
    <t>Александров г, Ново-Стрелецкий проезд ул, 13</t>
  </si>
  <si>
    <t>296.500</t>
  </si>
  <si>
    <t>383.400</t>
  </si>
  <si>
    <t>Александров г, Ново-Стрелецкий проезд ул, 20</t>
  </si>
  <si>
    <t>612.700</t>
  </si>
  <si>
    <t>1046.500</t>
  </si>
  <si>
    <t>Александров г, Новые Коноплянники ул, 1</t>
  </si>
  <si>
    <t>501.800</t>
  </si>
  <si>
    <t>369.000</t>
  </si>
  <si>
    <t>Александров г, Новые Коноплянники ул, 2</t>
  </si>
  <si>
    <t>501.500</t>
  </si>
  <si>
    <t>394.900</t>
  </si>
  <si>
    <t>359.800</t>
  </si>
  <si>
    <t>547.600</t>
  </si>
  <si>
    <t>Александров г, Овражная ул, 3</t>
  </si>
  <si>
    <t>Александров г, Огородная ул, 9</t>
  </si>
  <si>
    <t>174.900</t>
  </si>
  <si>
    <t>Александров г, Октябрьская ул, 10</t>
  </si>
  <si>
    <t>1713.000</t>
  </si>
  <si>
    <t>Александров г, Октябрьская ул, 12</t>
  </si>
  <si>
    <t>Александров г, Октябрьская ул, 14 корп. 1</t>
  </si>
  <si>
    <t>754.400</t>
  </si>
  <si>
    <t>Александров г, Октябрьская ул, 14 корп. 2</t>
  </si>
  <si>
    <t>1028.900</t>
  </si>
  <si>
    <t>Александров г, Октябрьская ул, 2</t>
  </si>
  <si>
    <t>1250.800</t>
  </si>
  <si>
    <t>Александров г, Октябрьская ул, 4 стр. 4</t>
  </si>
  <si>
    <t>1929.600</t>
  </si>
  <si>
    <t>Александров г, Октябрьская ул, 4</t>
  </si>
  <si>
    <t>1255.000</t>
  </si>
  <si>
    <t>Александров г, Октябрьская ул, 6 корп. 2</t>
  </si>
  <si>
    <t>Александров г, Октябрьская ул, 6 корп. 3</t>
  </si>
  <si>
    <t>Александров г, Октябрьская ул, 6 корп. 4а</t>
  </si>
  <si>
    <t>1318.400</t>
  </si>
  <si>
    <t>Александров г, Октябрьская ул, 8</t>
  </si>
  <si>
    <t>3500.000</t>
  </si>
  <si>
    <t>525.200</t>
  </si>
  <si>
    <t>Александров г, Охотный луг ул, 25</t>
  </si>
  <si>
    <t>2027.000</t>
  </si>
  <si>
    <t>Александров г, П.Топоркова ул, 2 корп. 1</t>
  </si>
  <si>
    <t>625.500</t>
  </si>
  <si>
    <t>Александров г, П.Топоркова ул, 2</t>
  </si>
  <si>
    <t>1419.700</t>
  </si>
  <si>
    <t>Александров г, П.Топоркова ул, 3</t>
  </si>
  <si>
    <t>661.890</t>
  </si>
  <si>
    <t>878.500</t>
  </si>
  <si>
    <t>1035.000</t>
  </si>
  <si>
    <t>1256.000</t>
  </si>
  <si>
    <t>478.100</t>
  </si>
  <si>
    <t>608.200</t>
  </si>
  <si>
    <t>Александров г, Перфильева ул, 15</t>
  </si>
  <si>
    <t>862.400</t>
  </si>
  <si>
    <t>686.600</t>
  </si>
  <si>
    <t>472.600</t>
  </si>
  <si>
    <t>482.000</t>
  </si>
  <si>
    <t>Александров г, Пионерская ул, 2</t>
  </si>
  <si>
    <t>337.700</t>
  </si>
  <si>
    <t>Александров г, Пионерская ул, 4</t>
  </si>
  <si>
    <t>471.500</t>
  </si>
  <si>
    <t>Александров г, Радио ул, 1</t>
  </si>
  <si>
    <t>430.700</t>
  </si>
  <si>
    <t>502.100</t>
  </si>
  <si>
    <t>Александров г, Радио ул, 11</t>
  </si>
  <si>
    <t>330.800</t>
  </si>
  <si>
    <t>834.800</t>
  </si>
  <si>
    <t>Александров г, Радио ул, 13</t>
  </si>
  <si>
    <t>335.500</t>
  </si>
  <si>
    <t>503.100</t>
  </si>
  <si>
    <t>Александров г, Радио ул, 15</t>
  </si>
  <si>
    <t>543.000</t>
  </si>
  <si>
    <t>435.200</t>
  </si>
  <si>
    <t>621.700</t>
  </si>
  <si>
    <t>Александров г, Радио ул, 17</t>
  </si>
  <si>
    <t>430.600</t>
  </si>
  <si>
    <t>394.200</t>
  </si>
  <si>
    <t>1032.600</t>
  </si>
  <si>
    <t>634.300</t>
  </si>
  <si>
    <t>Александров г, Радио ул, 21</t>
  </si>
  <si>
    <t>448.800</t>
  </si>
  <si>
    <t>398.200</t>
  </si>
  <si>
    <t>389.100</t>
  </si>
  <si>
    <t>Александров г, Радио ул, 3</t>
  </si>
  <si>
    <t>412.100</t>
  </si>
  <si>
    <t>Александров г, Радио ул, 5</t>
  </si>
  <si>
    <t>419.800</t>
  </si>
  <si>
    <t>Александров г, Радио ул, 7</t>
  </si>
  <si>
    <t>332.500</t>
  </si>
  <si>
    <t>Александров г, Радио ул, 9</t>
  </si>
  <si>
    <t>328.800</t>
  </si>
  <si>
    <t>817.900</t>
  </si>
  <si>
    <t>425.900</t>
  </si>
  <si>
    <t>Александров г, Революции ул, 2</t>
  </si>
  <si>
    <t>896.600</t>
  </si>
  <si>
    <t>Александров г, Революции ул, 22</t>
  </si>
  <si>
    <t>Александров г, Революции ул, 24</t>
  </si>
  <si>
    <t>1020.600</t>
  </si>
  <si>
    <t>Александров г, Революции ул, 34</t>
  </si>
  <si>
    <t>1650.000</t>
  </si>
  <si>
    <t>Александров г, Революции ул, 36</t>
  </si>
  <si>
    <t>1262.900</t>
  </si>
  <si>
    <t>Александров г, Революции ул, 38</t>
  </si>
  <si>
    <t>Александров г, Революции ул, 4</t>
  </si>
  <si>
    <t>1055.700</t>
  </si>
  <si>
    <t>Александров г, Революции ул, 40</t>
  </si>
  <si>
    <t>1235.700</t>
  </si>
  <si>
    <t>Александров г, Революции ул, 41</t>
  </si>
  <si>
    <t>426.300</t>
  </si>
  <si>
    <t>Александров г, Революции ул, 47</t>
  </si>
  <si>
    <t>495.300</t>
  </si>
  <si>
    <t>2814.200</t>
  </si>
  <si>
    <t>Александров г, Революции ул, 51</t>
  </si>
  <si>
    <t>585.100</t>
  </si>
  <si>
    <t>Александров г, Революции ул, 57</t>
  </si>
  <si>
    <t>Александров г, Революции ул, 67</t>
  </si>
  <si>
    <t>458.000</t>
  </si>
  <si>
    <t>Александров г, Революции ул, 72</t>
  </si>
  <si>
    <t>Александров г, Революции ул, 79</t>
  </si>
  <si>
    <t>207.000</t>
  </si>
  <si>
    <t>447.000</t>
  </si>
  <si>
    <t>397.600</t>
  </si>
  <si>
    <t>286.700</t>
  </si>
  <si>
    <t>Александров г, Революции ул, 91</t>
  </si>
  <si>
    <t>195.500</t>
  </si>
  <si>
    <t>303.000</t>
  </si>
  <si>
    <t>Александров г, Садово-Огородная ул, 3</t>
  </si>
  <si>
    <t>Александров г, Свердлова ул, 1</t>
  </si>
  <si>
    <t>Александров г, Свердлова ул, 3</t>
  </si>
  <si>
    <t>1193.600</t>
  </si>
  <si>
    <t>Александров г, Свердлова ул, 39 корп. 1</t>
  </si>
  <si>
    <t>4300.000</t>
  </si>
  <si>
    <t>Александров г, Свердлова ул, 39</t>
  </si>
  <si>
    <t>1686.200</t>
  </si>
  <si>
    <t>Александров г, Свердлова ул, 41</t>
  </si>
  <si>
    <t>893.100</t>
  </si>
  <si>
    <t>1209.000</t>
  </si>
  <si>
    <t>Александров г, Свердлова ул, 42</t>
  </si>
  <si>
    <t>2600.000</t>
  </si>
  <si>
    <t>Александров г, Свердлова ул, 43</t>
  </si>
  <si>
    <t>1191.900</t>
  </si>
  <si>
    <t>Александров г, Свердлова ул, 64</t>
  </si>
  <si>
    <t>Александров г, Советская ул, 10</t>
  </si>
  <si>
    <t>Александров г, Советская ул, 23</t>
  </si>
  <si>
    <t>166.100</t>
  </si>
  <si>
    <t>Александров г, Советская ул, 30</t>
  </si>
  <si>
    <t>479.260</t>
  </si>
  <si>
    <t>Александров г, Советская ул, 38</t>
  </si>
  <si>
    <t>Александров г, Советская ул, 4</t>
  </si>
  <si>
    <t>Александров г, Советская ул, 48</t>
  </si>
  <si>
    <t>Александров г, Советская ул, 9</t>
  </si>
  <si>
    <t>300.500</t>
  </si>
  <si>
    <t>Александров г, Советский пер, 12</t>
  </si>
  <si>
    <t>Александров г, Советский пер, 4</t>
  </si>
  <si>
    <t>Александров г, Совхоз Правда ул, 17</t>
  </si>
  <si>
    <t>Александров г, Совхоз Правда ул, 18</t>
  </si>
  <si>
    <t>Александров г, Совхоз Правда ул, 21</t>
  </si>
  <si>
    <t>821.100</t>
  </si>
  <si>
    <t>Александров г, Совхоз Правда ул, 23</t>
  </si>
  <si>
    <t>Александров г, Совхоз Правда ул, 26</t>
  </si>
  <si>
    <t>1204.000</t>
  </si>
  <si>
    <t>904.800</t>
  </si>
  <si>
    <t>Александров г, Совхоз Правда ул, 27</t>
  </si>
  <si>
    <t>575.400</t>
  </si>
  <si>
    <t>Александров г, Совхоз Правда ул, 35</t>
  </si>
  <si>
    <t>Александров г, Совхоз Правда ул, 36</t>
  </si>
  <si>
    <t>384.400</t>
  </si>
  <si>
    <t>Александров г, Сосновский пер, 14</t>
  </si>
  <si>
    <t>1570.600</t>
  </si>
  <si>
    <t>Александров г, Сосновский пер, 16</t>
  </si>
  <si>
    <t>1267.300</t>
  </si>
  <si>
    <t>843.200</t>
  </si>
  <si>
    <t>2400.000</t>
  </si>
  <si>
    <t>Александров г, Сосновский пер, 21/1</t>
  </si>
  <si>
    <t>Александров г, Ст. Александров-2 ул, 1</t>
  </si>
  <si>
    <t>475.600</t>
  </si>
  <si>
    <t>Александров г, Ст. Александров-2 ул, 3</t>
  </si>
  <si>
    <t>285.000</t>
  </si>
  <si>
    <t>Александров г, Стрелецкая Набережная ул, 1</t>
  </si>
  <si>
    <t>552.700</t>
  </si>
  <si>
    <t>525.300</t>
  </si>
  <si>
    <t>Александров г, Стрелецкая Набережная ул, 10</t>
  </si>
  <si>
    <t>399.300</t>
  </si>
  <si>
    <t>973.300</t>
  </si>
  <si>
    <t>Александров г, Стрелецкая Набережная ул, 2</t>
  </si>
  <si>
    <t>286.800</t>
  </si>
  <si>
    <t>447.100</t>
  </si>
  <si>
    <t>Александров г, Стрелецкая Набережная ул, 3</t>
  </si>
  <si>
    <t>330.300</t>
  </si>
  <si>
    <t>475.800</t>
  </si>
  <si>
    <t>Александров г, Стрелецкая Набережная ул, 7</t>
  </si>
  <si>
    <t>624.800</t>
  </si>
  <si>
    <t>Александров г, Стрелецкая Набережная ул, 8</t>
  </si>
  <si>
    <t>885.400</t>
  </si>
  <si>
    <t>Александров г, Терешковой ул, 10 корп. 2</t>
  </si>
  <si>
    <t>946.800</t>
  </si>
  <si>
    <t>Александров г, Терешковой ул, 11 корп. 2</t>
  </si>
  <si>
    <t>3448.000</t>
  </si>
  <si>
    <t>Александров г, Терешковой ул, 11 корп. 3</t>
  </si>
  <si>
    <t>818.000</t>
  </si>
  <si>
    <t>Александров г, Терешковой ул, 11 корп. 4</t>
  </si>
  <si>
    <t>1675.000</t>
  </si>
  <si>
    <t>819.200</t>
  </si>
  <si>
    <t>Александров г, Терешковой ул, 12</t>
  </si>
  <si>
    <t>1727.890</t>
  </si>
  <si>
    <t>820.600</t>
  </si>
  <si>
    <t>1698.000</t>
  </si>
  <si>
    <t>821.000</t>
  </si>
  <si>
    <t>Александров г, Терешковой ул, 13 корп. 3</t>
  </si>
  <si>
    <t>822.500</t>
  </si>
  <si>
    <t>Александров г, Терешковой ул, 13</t>
  </si>
  <si>
    <t>1695.100</t>
  </si>
  <si>
    <t>Александров г, Терешковой ул, 14</t>
  </si>
  <si>
    <t>999.500</t>
  </si>
  <si>
    <t>Александров г, Терешковой ул, 15 корп. 2</t>
  </si>
  <si>
    <t>Александров г, Терешковой ул, 2</t>
  </si>
  <si>
    <t>901.300</t>
  </si>
  <si>
    <t>Александров г, Терешковой ул, 4 корп. 3</t>
  </si>
  <si>
    <t>Александров г, Терешковой ул, 4</t>
  </si>
  <si>
    <t>Александров г, Терешковой ул, 6 корп. 1</t>
  </si>
  <si>
    <t>964.500</t>
  </si>
  <si>
    <t>706.400</t>
  </si>
  <si>
    <t>Александров г, Терешковой ул, 6 корп. 2</t>
  </si>
  <si>
    <t>Александров г, Терешковой ул, 6 корп. 3</t>
  </si>
  <si>
    <t>716.400</t>
  </si>
  <si>
    <t>2101.000</t>
  </si>
  <si>
    <t>874.900</t>
  </si>
  <si>
    <t>Александров г, Терешковой ул, 7 корп. 2</t>
  </si>
  <si>
    <t>1010.500</t>
  </si>
  <si>
    <t>693.900</t>
  </si>
  <si>
    <t>Александров г, Терешковой ул, 7 корп. 3</t>
  </si>
  <si>
    <t>856.600</t>
  </si>
  <si>
    <t>779.500</t>
  </si>
  <si>
    <t>Александров г, Терешковой ул, 8 корп. 1</t>
  </si>
  <si>
    <t>Александров г, Терешковой ул, 8</t>
  </si>
  <si>
    <t>843.700</t>
  </si>
  <si>
    <t>Александров г, Терешковой ул, 9 корп. 2</t>
  </si>
  <si>
    <t>Александров г, Терешковой ул, 9 корп. 3</t>
  </si>
  <si>
    <t>Александров г, Терешковой ул, 9</t>
  </si>
  <si>
    <t>883.650</t>
  </si>
  <si>
    <t>Александров г, Фабрика Калинина ул, 10</t>
  </si>
  <si>
    <t>Александров г, Фабрика Калинина ул, 11</t>
  </si>
  <si>
    <t>494.800</t>
  </si>
  <si>
    <t>Александров г, Фабрика Калинина ул, 12</t>
  </si>
  <si>
    <t>Александров г, Фабрика Калинина ул, 14</t>
  </si>
  <si>
    <t>933.800</t>
  </si>
  <si>
    <t>1008.500</t>
  </si>
  <si>
    <t>195.200</t>
  </si>
  <si>
    <t>Александров г, Фабрика Калинина ул, 19</t>
  </si>
  <si>
    <t>Александров г, Фабрика Калинина ул, 22</t>
  </si>
  <si>
    <t>540.600</t>
  </si>
  <si>
    <t>Александров г, Фабрика Калинина ул, 24</t>
  </si>
  <si>
    <t>1257.900</t>
  </si>
  <si>
    <t>1225.000</t>
  </si>
  <si>
    <t>1527.200</t>
  </si>
  <si>
    <t>Александров г, Фабрика Калинина ул, 3</t>
  </si>
  <si>
    <t>Александров г, Фабрика Калинина ул, 3А</t>
  </si>
  <si>
    <t>502.800</t>
  </si>
  <si>
    <t>Александров г, Фабрика Калинина ул, 4</t>
  </si>
  <si>
    <t>437.800</t>
  </si>
  <si>
    <t>312.600</t>
  </si>
  <si>
    <t>Александров г, Ческа-Липа ул, 10</t>
  </si>
  <si>
    <t>Александров г, Ческа-Липа ул, 11</t>
  </si>
  <si>
    <t>Александров г, Ческа-Липа ул, 2</t>
  </si>
  <si>
    <t>2178.300</t>
  </si>
  <si>
    <t>Александров г, Ческа-Липа ул, 3</t>
  </si>
  <si>
    <t>Александров г, Ческа-Липа ул, 4</t>
  </si>
  <si>
    <t>897.500</t>
  </si>
  <si>
    <t>Александров г, Ческа-Липа ул, 6</t>
  </si>
  <si>
    <t>891.820</t>
  </si>
  <si>
    <t>Александров г, Ческа-Липа ул, 7</t>
  </si>
  <si>
    <t>739.100</t>
  </si>
  <si>
    <t>Александров г, Ческа-Липа ул, 8</t>
  </si>
  <si>
    <t>Александров г, Ческа-Липа ул, 9</t>
  </si>
  <si>
    <t>771.000</t>
  </si>
  <si>
    <t>Александров г, Энтузиастов ул, 1</t>
  </si>
  <si>
    <t>2158.700</t>
  </si>
  <si>
    <t>Александров г, Энтузиастов ул, 11 корп. 1</t>
  </si>
  <si>
    <t>853.200</t>
  </si>
  <si>
    <t>Александров г, Энтузиастов ул, 11</t>
  </si>
  <si>
    <t>Александров г, Энтузиастов ул, 13</t>
  </si>
  <si>
    <t>923.300</t>
  </si>
  <si>
    <t>931.200</t>
  </si>
  <si>
    <t>Александров г, Энтузиастов ул, 15</t>
  </si>
  <si>
    <t>827.460</t>
  </si>
  <si>
    <t>Александров г, Энтузиастов ул, 17</t>
  </si>
  <si>
    <t>Александров г, Энтузиастов ул, 23</t>
  </si>
  <si>
    <t>1169.300</t>
  </si>
  <si>
    <t>943.000</t>
  </si>
  <si>
    <t>1561.100</t>
  </si>
  <si>
    <t>Александров г, Юбилейная ул, 18</t>
  </si>
  <si>
    <t>1437.100</t>
  </si>
  <si>
    <t>Александров г, Юбилейная ул, 2 корп. 2</t>
  </si>
  <si>
    <t>693.200</t>
  </si>
  <si>
    <t>933.500</t>
  </si>
  <si>
    <t>675.700</t>
  </si>
  <si>
    <t>783.400</t>
  </si>
  <si>
    <t>676.200</t>
  </si>
  <si>
    <t>1450.400</t>
  </si>
  <si>
    <t>505.600</t>
  </si>
  <si>
    <t>Александровский р-н, Андреевское с, Мелиораторов ул, 2</t>
  </si>
  <si>
    <t>364.700</t>
  </si>
  <si>
    <t>729.400</t>
  </si>
  <si>
    <t>Александровский р-н, Андреевское с, Мелиораторов ул, 4</t>
  </si>
  <si>
    <t>121.000</t>
  </si>
  <si>
    <t>1207.000</t>
  </si>
  <si>
    <t>Александровский р-н, Андреевское с, Советская А ул, 3</t>
  </si>
  <si>
    <t>573.200</t>
  </si>
  <si>
    <t>573.000</t>
  </si>
  <si>
    <t>Александровский р-н, Андреевское с, Советская А ул, 4</t>
  </si>
  <si>
    <t>Александровский р-н, Андреевское с, Советская А ул, 5</t>
  </si>
  <si>
    <t>Александровский р-н, Андреевское с, Советская А ул, 6</t>
  </si>
  <si>
    <t>521.500</t>
  </si>
  <si>
    <t>Александровский р-н, Андреевское с, Советская ул, 1</t>
  </si>
  <si>
    <t>Александровский р-н, Андреевское с, Советская ул, 3</t>
  </si>
  <si>
    <t>Александровский р-н, Арсаки п, 11</t>
  </si>
  <si>
    <t>399.000</t>
  </si>
  <si>
    <t>Александровский р-н, Арсаки п, Плеханы ул, 120</t>
  </si>
  <si>
    <t>552.000</t>
  </si>
  <si>
    <t>506.900</t>
  </si>
  <si>
    <t>471.000</t>
  </si>
  <si>
    <t>Александровский р-н, Арсаки п, Плеханы ул, 121</t>
  </si>
  <si>
    <t>Александровский р-н, Арсаки п, Плеханы ул, 122</t>
  </si>
  <si>
    <t>481.000</t>
  </si>
  <si>
    <t>Александровский р-н, Арсаки п, Плеханы ул, 123</t>
  </si>
  <si>
    <t>497.000</t>
  </si>
  <si>
    <t>Александровский р-н, Арсаки п, Плеханы ул, 124</t>
  </si>
  <si>
    <t>Александровский р-н, Арсаки п, Плеханы ул, 125</t>
  </si>
  <si>
    <t>541.000</t>
  </si>
  <si>
    <t>Александровский р-н, Арсаки п, Плеханы ул, 126</t>
  </si>
  <si>
    <t>7582.000</t>
  </si>
  <si>
    <t>Александровский р-н, Арсаки п, Плеханы ул, 127</t>
  </si>
  <si>
    <t>1205.100</t>
  </si>
  <si>
    <t>Александровский р-н, Арсаки п, Плеханы ул, 128</t>
  </si>
  <si>
    <t>1030.000</t>
  </si>
  <si>
    <t>3572.000</t>
  </si>
  <si>
    <t>Александровский р-н, Арсаки п, Плеханы ул, 129</t>
  </si>
  <si>
    <t>689.000</t>
  </si>
  <si>
    <t>1421.000</t>
  </si>
  <si>
    <t>Александровский р-н, Арсаки п, Плеханы ул, 2</t>
  </si>
  <si>
    <t>284.000</t>
  </si>
  <si>
    <t>282.000</t>
  </si>
  <si>
    <t>Александровский р-н, Бакшеево с, Совхозная ул, 2</t>
  </si>
  <si>
    <t>395.100</t>
  </si>
  <si>
    <t>Александровский р-н, Бакшеево с, Совхозная ул, 3</t>
  </si>
  <si>
    <t>Александровский р-н, Бакшеево с, Совхозная ул, 5</t>
  </si>
  <si>
    <t>452.000</t>
  </si>
  <si>
    <t>273.700</t>
  </si>
  <si>
    <t>Александровский р-н, Балакирево п, 60 лет Октября ул, 1</t>
  </si>
  <si>
    <t>1428.000</t>
  </si>
  <si>
    <t>3309.000</t>
  </si>
  <si>
    <t>Александровский р-н, Балакирево п, 60 лет Октября ул, 10</t>
  </si>
  <si>
    <t>851.500</t>
  </si>
  <si>
    <t>5051.000</t>
  </si>
  <si>
    <t>Александровский р-н, Балакирево п, 60 лет Октября ул, 12</t>
  </si>
  <si>
    <t>1942.100</t>
  </si>
  <si>
    <t>Александровский р-н, Балакирево п, 60 лет Октября ул, 2</t>
  </si>
  <si>
    <t>472.200</t>
  </si>
  <si>
    <t>1458.000</t>
  </si>
  <si>
    <t>487.300</t>
  </si>
  <si>
    <t>1258.200</t>
  </si>
  <si>
    <t>Александровский р-н, Балакирево п, 60 лет Октября ул, 4</t>
  </si>
  <si>
    <t>Александровский р-н, Балакирево п, 60 лет Октября ул, 5</t>
  </si>
  <si>
    <t>1259.300</t>
  </si>
  <si>
    <t>505.900</t>
  </si>
  <si>
    <t>958.400</t>
  </si>
  <si>
    <t>930.100</t>
  </si>
  <si>
    <t>Александровский р-н, Балакирево п, Вокзальная ул, 10</t>
  </si>
  <si>
    <t>1391.500</t>
  </si>
  <si>
    <t>Александровский р-н, Балакирево п, Вокзальная ул, 11</t>
  </si>
  <si>
    <t>1035.400</t>
  </si>
  <si>
    <t>Александровский р-н, Балакирево п, Вокзальная ул, 12</t>
  </si>
  <si>
    <t>1045.900</t>
  </si>
  <si>
    <t>684.200</t>
  </si>
  <si>
    <t>617.900</t>
  </si>
  <si>
    <t>1047.000</t>
  </si>
  <si>
    <t>984.200</t>
  </si>
  <si>
    <t>Александровский р-н, Балакирево п, Заводская ул, 1</t>
  </si>
  <si>
    <t>405.800</t>
  </si>
  <si>
    <t>380.400</t>
  </si>
  <si>
    <t>672.500</t>
  </si>
  <si>
    <t>404.700</t>
  </si>
  <si>
    <t>Александровский р-н, Балакирево п, Заводская ул, 3</t>
  </si>
  <si>
    <t>400.200</t>
  </si>
  <si>
    <t>Александровский р-н, Балакирево п, Заводская ул, 5</t>
  </si>
  <si>
    <t>652.500</t>
  </si>
  <si>
    <t>1494.600</t>
  </si>
  <si>
    <t>Александровский р-н, Балакирево п, Заводская ул, 6</t>
  </si>
  <si>
    <t>506.600</t>
  </si>
  <si>
    <t>835.200</t>
  </si>
  <si>
    <t>Александровский р-н, Балакирево п, Заводская ул, 7</t>
  </si>
  <si>
    <t>529.800</t>
  </si>
  <si>
    <t>887.000</t>
  </si>
  <si>
    <t>527.100</t>
  </si>
  <si>
    <t>Александровский р-н, Балакирево п, Заводская ул, 9</t>
  </si>
  <si>
    <t>693.500</t>
  </si>
  <si>
    <t>Александровский р-н, Балакирево п, Радужный кв-л, 2</t>
  </si>
  <si>
    <t>Александровский р-н, Балакирево п, Радужный кв-л, 3</t>
  </si>
  <si>
    <t>1332.700</t>
  </si>
  <si>
    <t>364.400</t>
  </si>
  <si>
    <t>1426.000</t>
  </si>
  <si>
    <t>Александровский р-н, Балакирево п, Совхозная ул, 3</t>
  </si>
  <si>
    <t>Александровский р-н, Балакирево п, Совхозная ул, 7</t>
  </si>
  <si>
    <t>408.200</t>
  </si>
  <si>
    <t>Александровский р-н, Балакирево п, Центральный кв-л, 1</t>
  </si>
  <si>
    <t>687.800</t>
  </si>
  <si>
    <t>Александровский р-н, Балакирево п, Центральный кв-л, 2</t>
  </si>
  <si>
    <t>1032.400</t>
  </si>
  <si>
    <t>Александровский р-н, Балакирево п, Центральный кв-л, 3</t>
  </si>
  <si>
    <t>684.600</t>
  </si>
  <si>
    <t>Александровский р-н, Балакирево п, Энергетиков ул, 4</t>
  </si>
  <si>
    <t>Александровский р-н, Балакирево п, Юго-Западный кв-л, 1</t>
  </si>
  <si>
    <t>1248.000</t>
  </si>
  <si>
    <t>Александровский р-н, Балакирево п, Юго-Западный кв-л, 10</t>
  </si>
  <si>
    <t>1071.400</t>
  </si>
  <si>
    <t>Александровский р-н, Балакирево п, Юго-Западный кв-л, 11</t>
  </si>
  <si>
    <t>1238.400</t>
  </si>
  <si>
    <t>Александровский р-н, Балакирево п, Юго-Западный кв-л, 12</t>
  </si>
  <si>
    <t>1063.000</t>
  </si>
  <si>
    <t>Александровский р-н, Балакирево п, Юго-Западный кв-л, 13</t>
  </si>
  <si>
    <t>965.900</t>
  </si>
  <si>
    <t>Александровский р-н, Балакирево п, Юго-Западный кв-л, 14</t>
  </si>
  <si>
    <t>1119.400</t>
  </si>
  <si>
    <t>Александровский р-н, Балакирево п, Юго-Западный кв-л, 16</t>
  </si>
  <si>
    <t>896.000</t>
  </si>
  <si>
    <t>894.700</t>
  </si>
  <si>
    <t>Александровский р-н, Балакирево п, Юго-Западный кв-л, 18</t>
  </si>
  <si>
    <t>876.500</t>
  </si>
  <si>
    <t>857.700</t>
  </si>
  <si>
    <t>1051.000</t>
  </si>
  <si>
    <t>Александровский р-н, Балакирево п, Юго-Западный кв-л, 3</t>
  </si>
  <si>
    <t>Александровский р-н, Балакирево п, Юго-Западный кв-л, 4</t>
  </si>
  <si>
    <t>Александровский р-н, Балакирево п, Юго-Западный кв-л, 5</t>
  </si>
  <si>
    <t>1266.600</t>
  </si>
  <si>
    <t>1138.000</t>
  </si>
  <si>
    <t>Александровский р-н, Балакирево п, Юго-Западный кв-л, 8</t>
  </si>
  <si>
    <t>Александровский р-н, Балакирево п, Юго-Западный кв-л, 9</t>
  </si>
  <si>
    <t>Александровский р-н, Большое Каринское с, Новая ул, 1</t>
  </si>
  <si>
    <t>383.600</t>
  </si>
  <si>
    <t>383.800</t>
  </si>
  <si>
    <t>419.900</t>
  </si>
  <si>
    <t>Александровский р-н, Большое Каринское с, Новая ул, 2</t>
  </si>
  <si>
    <t>Александровский р-н, Большое Каринское с, Новая ул, 3</t>
  </si>
  <si>
    <t>Александровский р-н, Большое Каринское с, Новая ул, 6</t>
  </si>
  <si>
    <t>499.500</t>
  </si>
  <si>
    <t>Александровский р-н, Большое Каринское с, Новая ул, 7</t>
  </si>
  <si>
    <t>Александровский р-н, Большое Каринское с, Новая ул, 8</t>
  </si>
  <si>
    <t>645.200</t>
  </si>
  <si>
    <t>Александровский р-н, Большое Шимоново д, Весенняя ул, 1</t>
  </si>
  <si>
    <t>Александровский р-н, Годуново с, Центральная ул, 2</t>
  </si>
  <si>
    <t>Александровский р-н, Годуново с, Центральная ул, 5</t>
  </si>
  <si>
    <t>779.000</t>
  </si>
  <si>
    <t>Александровский р-н, Годуново с, Центральная ул, 6</t>
  </si>
  <si>
    <t>634.700</t>
  </si>
  <si>
    <t>Александровский р-н, Григорово д, Мира ул, 1</t>
  </si>
  <si>
    <t>277.400</t>
  </si>
  <si>
    <t>408.700</t>
  </si>
  <si>
    <t>Александровский р-н, Григорово д, Мира ул, 3</t>
  </si>
  <si>
    <t>705.100</t>
  </si>
  <si>
    <t>Александровский р-н, Дворики д, Центральная ул, 2</t>
  </si>
  <si>
    <t>788.600</t>
  </si>
  <si>
    <t>347.200</t>
  </si>
  <si>
    <t>752.000</t>
  </si>
  <si>
    <t>Александровский р-н, Елькино д, Мира ул, 3</t>
  </si>
  <si>
    <t>Александровский р-н, Елькино д, Мира ул, 4</t>
  </si>
  <si>
    <t>528.600</t>
  </si>
  <si>
    <t>Александровский р-н, Искра п, Кооперативная ул, 11</t>
  </si>
  <si>
    <t>Александровский р-н, Карабаново г, Гагарина ул, 1</t>
  </si>
  <si>
    <t>1577.000</t>
  </si>
  <si>
    <t>Александровский р-н, Карабаново г, Гагарина ул, 2</t>
  </si>
  <si>
    <t>519.680</t>
  </si>
  <si>
    <t>Александровский р-н, Карабаново г, Железнодорожный туп, 11</t>
  </si>
  <si>
    <t>614.800</t>
  </si>
  <si>
    <t>Александровский р-н, Карабаново г, Западная ул, 4</t>
  </si>
  <si>
    <t>Александровский р-н, Карабаново г, Западная ул, 5</t>
  </si>
  <si>
    <t>Александровский р-н, Карабаново г, Западная ул, 7</t>
  </si>
  <si>
    <t>1440.000</t>
  </si>
  <si>
    <t>2344.600</t>
  </si>
  <si>
    <t>Александровский р-н, Карабаново г, Карпова ул, 1</t>
  </si>
  <si>
    <t>667.660</t>
  </si>
  <si>
    <t>379.150</t>
  </si>
  <si>
    <t>400.900</t>
  </si>
  <si>
    <t>Александровский р-н, Карабаново г, Комсомольская ул, 3</t>
  </si>
  <si>
    <t>472.400</t>
  </si>
  <si>
    <t>Александровский р-н, Карабаново г, Комсомольская ул, 4</t>
  </si>
  <si>
    <t>394.000</t>
  </si>
  <si>
    <t>450.200</t>
  </si>
  <si>
    <t>Александровский р-н, Карабаново г, Комсомольская ул, 6</t>
  </si>
  <si>
    <t>Александровский р-н, Карабаново г, Комсомольская ул, 7</t>
  </si>
  <si>
    <t>408.000</t>
  </si>
  <si>
    <t>870.800</t>
  </si>
  <si>
    <t>467.900</t>
  </si>
  <si>
    <t>Александровский р-н, Карабаново г, Кооперативная ул, 26</t>
  </si>
  <si>
    <t>266.190</t>
  </si>
  <si>
    <t>Александровский р-н, Карабаново г, Красногорская ул, 52</t>
  </si>
  <si>
    <t>338.000</t>
  </si>
  <si>
    <t>258.900</t>
  </si>
  <si>
    <t>376.500</t>
  </si>
  <si>
    <t>Александровский р-н, Карабаново г, Ленина пл, 3</t>
  </si>
  <si>
    <t>446.000</t>
  </si>
  <si>
    <t>509.500</t>
  </si>
  <si>
    <t>508.400</t>
  </si>
  <si>
    <t>Александровский р-н, Карабаново г, Лермонтова пл, 10</t>
  </si>
  <si>
    <t>Александровский р-н, Карабаново г, Лермонтова пл, 12</t>
  </si>
  <si>
    <t>Александровский р-н, Карабаново г, Лермонтова пл, 13</t>
  </si>
  <si>
    <t>1151.500</t>
  </si>
  <si>
    <t>Александровский р-н, Карабаново г, Лермонтова пл, 14</t>
  </si>
  <si>
    <t>Александровский р-н, Карабаново г, Лермонтова пл, 2</t>
  </si>
  <si>
    <t>515.430</t>
  </si>
  <si>
    <t>Александровский р-н, Карабаново г, Лермонтова пл, 3</t>
  </si>
  <si>
    <t>1167.000</t>
  </si>
  <si>
    <t>Александровский р-н, Карабаново г, Лермонтова пл, 6</t>
  </si>
  <si>
    <t>507.400</t>
  </si>
  <si>
    <t>Александровский р-н, Карабаново г, Маяковского ул, 11</t>
  </si>
  <si>
    <t>885.000</t>
  </si>
  <si>
    <t>750.700</t>
  </si>
  <si>
    <t>812.700</t>
  </si>
  <si>
    <t>Александровский р-н, Карабаново г, Маяковского ул, 4</t>
  </si>
  <si>
    <t>662.480</t>
  </si>
  <si>
    <t>Александровский р-н, Карабаново г, Маяковского ул, 5</t>
  </si>
  <si>
    <t>Александровский р-н, Карабаново г, Маяковского ул, 7</t>
  </si>
  <si>
    <t>Александровский р-н, Карабаново г, Маяковского ул, 8</t>
  </si>
  <si>
    <t>672.100</t>
  </si>
  <si>
    <t>532.440</t>
  </si>
  <si>
    <t>734.600</t>
  </si>
  <si>
    <t>Александровский р-н, Карабаново г, Маяковского ул, 9</t>
  </si>
  <si>
    <t>Александровский р-н, Карабаново г, Мира ул, 13</t>
  </si>
  <si>
    <t>Александровский р-н, Карабаново г, Мира ул, 15</t>
  </si>
  <si>
    <t>831.900</t>
  </si>
  <si>
    <t>519.400</t>
  </si>
  <si>
    <t>Александровский р-н, Карабаново г, Мира ул, 16</t>
  </si>
  <si>
    <t>Александровский р-н, Карабаново г, Мира ул, 18</t>
  </si>
  <si>
    <t>874.100</t>
  </si>
  <si>
    <t>Александровский р-н, Карабаново г, Мира ул, 23</t>
  </si>
  <si>
    <t>Александровский р-н, Карабаново г, Мира ул, 26</t>
  </si>
  <si>
    <t>Александровский р-н, Карабаново г, Мира ул, 28</t>
  </si>
  <si>
    <t>1245.400</t>
  </si>
  <si>
    <t>1304.100</t>
  </si>
  <si>
    <t>Александровский р-н, Карабаново г, Мира ул, 30</t>
  </si>
  <si>
    <t>Александровский р-н, Карабаново г, Мира ул, 32</t>
  </si>
  <si>
    <t>1629.450</t>
  </si>
  <si>
    <t>Александровский р-н, Карабаново г, Мира ул, 4</t>
  </si>
  <si>
    <t>637.600</t>
  </si>
  <si>
    <t>1359.400</t>
  </si>
  <si>
    <t>Александровский р-н, Карабаново г, Мира ул, 5</t>
  </si>
  <si>
    <t>522.450</t>
  </si>
  <si>
    <t>637.500</t>
  </si>
  <si>
    <t>674.770</t>
  </si>
  <si>
    <t>Александровский р-н, Карабаново г, Мира ул, 9</t>
  </si>
  <si>
    <t>506.870</t>
  </si>
  <si>
    <t>266.600</t>
  </si>
  <si>
    <t>Александровский р-н, Карабаново г, Очистные Сооружения ул, 1</t>
  </si>
  <si>
    <t>493.600</t>
  </si>
  <si>
    <t>Александровский р-н, Карабаново г, Первомайская ул, 19</t>
  </si>
  <si>
    <t>454.600</t>
  </si>
  <si>
    <t>Александровский р-н, Карабаново г, Победы ул, 1</t>
  </si>
  <si>
    <t>1310.000</t>
  </si>
  <si>
    <t>946.860</t>
  </si>
  <si>
    <t>Александровский р-н, Карабаново г, Победы ул, 2</t>
  </si>
  <si>
    <t>Александровский р-н, Карабаново г, Победы ул, 4</t>
  </si>
  <si>
    <t>1350.360</t>
  </si>
  <si>
    <t>Александровский р-н, Карабаново г, Победы ул, 4а</t>
  </si>
  <si>
    <t>Александровский р-н, Карабаново г, Победы ул, 6</t>
  </si>
  <si>
    <t>1278.700</t>
  </si>
  <si>
    <t>983.600</t>
  </si>
  <si>
    <t>3068.600</t>
  </si>
  <si>
    <t>Александровский р-н, Карабаново г, Победы ул, 8</t>
  </si>
  <si>
    <t>1490.450</t>
  </si>
  <si>
    <t>Александровский р-н, Карабаново г, Победы ул, 8А</t>
  </si>
  <si>
    <t>Александровский р-н, Карабаново г, Почтовая ул, 18</t>
  </si>
  <si>
    <t>641.300</t>
  </si>
  <si>
    <t>537.320</t>
  </si>
  <si>
    <t>Александровский р-н, Карабаново г, Почтовая ул, 20</t>
  </si>
  <si>
    <t>881.250</t>
  </si>
  <si>
    <t>Александровский р-н, Карабаново г, Почтовая ул, 21</t>
  </si>
  <si>
    <t>824.780</t>
  </si>
  <si>
    <t>265.950</t>
  </si>
  <si>
    <t>441.000</t>
  </si>
  <si>
    <t>Александровский р-н, Карабаново г, Пушкина ул, 26</t>
  </si>
  <si>
    <t>348.000</t>
  </si>
  <si>
    <t>267.300</t>
  </si>
  <si>
    <t>Александровский р-н, Карабаново г, Садовая ул, 3</t>
  </si>
  <si>
    <t>Александровский р-н, Карабаново г, Садовая ул, 4</t>
  </si>
  <si>
    <t>682.700</t>
  </si>
  <si>
    <t>Александровский р-н, Карабаново г, Садовая ул, 5</t>
  </si>
  <si>
    <t>694.400</t>
  </si>
  <si>
    <t>641.000</t>
  </si>
  <si>
    <t>Александровский р-н, Карабаново г, Садовая ул, 6</t>
  </si>
  <si>
    <t>Александровский р-н, Карабаново г, Садовая ул, 7</t>
  </si>
  <si>
    <t>Александровский р-н, Карабаново г, Садовая ул, 9</t>
  </si>
  <si>
    <t>Александровский р-н, Карабаново г, Садовый 1-й пер, 14</t>
  </si>
  <si>
    <t>1114.000</t>
  </si>
  <si>
    <t>Александровский р-н, Карабаново г, Садовый 1-й пер, 16</t>
  </si>
  <si>
    <t>764.000</t>
  </si>
  <si>
    <t>542.880</t>
  </si>
  <si>
    <t>Александровский р-н, Карабаново г, Советская ул, 20</t>
  </si>
  <si>
    <t>605.240</t>
  </si>
  <si>
    <t>Александровский р-н, Карабаново г, Совхозная ул, 13</t>
  </si>
  <si>
    <t>837.100</t>
  </si>
  <si>
    <t>Александровский р-н, Карабаново г, Текстильщиков ул, 3</t>
  </si>
  <si>
    <t>Александровский р-н, Карабаново г, Текстильщиков ул, 5</t>
  </si>
  <si>
    <t>Александровский р-н, Карабаново г, Чулкова ул, 1</t>
  </si>
  <si>
    <t>1256.220</t>
  </si>
  <si>
    <t>Александровский р-н, Карабаново г, Штыкова ул, 27</t>
  </si>
  <si>
    <t>515.900</t>
  </si>
  <si>
    <t>Александровский р-н, Красное Пламя п, Центральная ул, 14</t>
  </si>
  <si>
    <t>481.100</t>
  </si>
  <si>
    <t>Александровский р-н, Красное Пламя п, Школьная ул, 40</t>
  </si>
  <si>
    <t>Александровский р-н, Красное Пламя п, Школьная ул, 41</t>
  </si>
  <si>
    <t>319.000</t>
  </si>
  <si>
    <t>Александровский р-н, Красное Пламя п, Школьная ул, 42</t>
  </si>
  <si>
    <t>309.000</t>
  </si>
  <si>
    <t>Александровский р-н, Красное Пламя п, Школьная ул, 43</t>
  </si>
  <si>
    <t>Александровский р-н, Красное Пламя п, Школьная ул, 44</t>
  </si>
  <si>
    <t>Александровский р-н, Красное Пламя п, Школьная ул, 45</t>
  </si>
  <si>
    <t>Александровский р-н, Красное Пламя п, Школьная ул, 46</t>
  </si>
  <si>
    <t>706.200</t>
  </si>
  <si>
    <t>711.200</t>
  </si>
  <si>
    <t>507.600</t>
  </si>
  <si>
    <t>Александровский р-н, Легково д, Весенняя ул, 2</t>
  </si>
  <si>
    <t>537.300</t>
  </si>
  <si>
    <t>595.000</t>
  </si>
  <si>
    <t>Александровский р-н, Лизуново д, Рябиновая ул, 10</t>
  </si>
  <si>
    <t>796.100</t>
  </si>
  <si>
    <t>Александровский р-н, Лизуново д, Рябиновая ул, 3</t>
  </si>
  <si>
    <t>266.200</t>
  </si>
  <si>
    <t>403.500</t>
  </si>
  <si>
    <t>Александровский р-н, Лисавы д, Зеленая ул, 2</t>
  </si>
  <si>
    <t>725.500</t>
  </si>
  <si>
    <t>Александровский р-н, Лисавы д, Центральная ул, 2</t>
  </si>
  <si>
    <t>Александровский р-н, Лисавы д, Центральная ул, 6</t>
  </si>
  <si>
    <t>300.900</t>
  </si>
  <si>
    <t>Александровский р-н, Лисавы д, Центральная ул, 8</t>
  </si>
  <si>
    <t>Александровский р-н, Лобково д, Кирпичная ул, 1</t>
  </si>
  <si>
    <t>Александровский р-н, Лобково д, Кирпичная ул, 10</t>
  </si>
  <si>
    <t>389.110</t>
  </si>
  <si>
    <t>Александровский р-н, Лобково д, Кирпичная ул, 2</t>
  </si>
  <si>
    <t>515.800</t>
  </si>
  <si>
    <t>Александровский р-н, Лобково д, Кирпичная ул, 3</t>
  </si>
  <si>
    <t>351.400</t>
  </si>
  <si>
    <t>Александровский р-н, Лобково д, Кирпичная ул, 4</t>
  </si>
  <si>
    <t>Александровский р-н, Лобково д, Кирпичная ул, 6</t>
  </si>
  <si>
    <t>401.000</t>
  </si>
  <si>
    <t>Александровский р-н, Лобково д, Кирпичная ул, 8</t>
  </si>
  <si>
    <t>Александровский р-н, Майский п, Новая ул, 23</t>
  </si>
  <si>
    <t>816.000</t>
  </si>
  <si>
    <t>764.400</t>
  </si>
  <si>
    <t>Александровский р-н, Майский п, Парковая ул, 10</t>
  </si>
  <si>
    <t>Александровский р-н, Майский п, Парковая ул, 2</t>
  </si>
  <si>
    <t>292.600</t>
  </si>
  <si>
    <t>299.000</t>
  </si>
  <si>
    <t>292.000</t>
  </si>
  <si>
    <t>Александровский р-н, Майский п, Парковая ул, 8</t>
  </si>
  <si>
    <t>273.000</t>
  </si>
  <si>
    <t>Александровский р-н, Майский п, Первомайская ул, 20</t>
  </si>
  <si>
    <t>286.500</t>
  </si>
  <si>
    <t>317.000</t>
  </si>
  <si>
    <t>Александровский р-н, Марино д, Деревенская ул, 33</t>
  </si>
  <si>
    <t>389.300</t>
  </si>
  <si>
    <t>Александровский р-н, Маяк п, Дорожная ул, 11</t>
  </si>
  <si>
    <t>839.000</t>
  </si>
  <si>
    <t>Александровский р-н, Маяк п, Дорожная ул, 5</t>
  </si>
  <si>
    <t>367.000</t>
  </si>
  <si>
    <t>Александровский р-н, Маяк п, Дорожная ул, 6</t>
  </si>
  <si>
    <t>Александровский р-н, Маяк п, Дорожная ул, 8</t>
  </si>
  <si>
    <t>367.400</t>
  </si>
  <si>
    <t>798.700</t>
  </si>
  <si>
    <t>Александровский р-н, Светлый п, Садовая ул, 1</t>
  </si>
  <si>
    <t>Александровский р-н, Светлый п, Садовая ул, 2</t>
  </si>
  <si>
    <t>Александровский р-н, Светлый п, Садовая ул, 3</t>
  </si>
  <si>
    <t>Александровский р-н, Светлый п, Садовая ул, 4</t>
  </si>
  <si>
    <t>363.200</t>
  </si>
  <si>
    <t>392.000</t>
  </si>
  <si>
    <t>Александровский р-н, Светлый п, Садовая ул, 5</t>
  </si>
  <si>
    <t>801.800</t>
  </si>
  <si>
    <t>Александровский р-н, Светлый п, Садовая ул, 7</t>
  </si>
  <si>
    <t>366.000</t>
  </si>
  <si>
    <t>809.900</t>
  </si>
  <si>
    <t>Александровский р-н, Следнево д, Лесная ул, 2</t>
  </si>
  <si>
    <t>338.500</t>
  </si>
  <si>
    <t>Александровский р-н, Следнево д, Октябрьский кв-л, 1</t>
  </si>
  <si>
    <t>432.550</t>
  </si>
  <si>
    <t>Александровский р-н, Следнево д, Октябрьский кв-л, 2</t>
  </si>
  <si>
    <t>Александровский р-н, Следнево д, Октябрьский кв-л, 3</t>
  </si>
  <si>
    <t>1679.000</t>
  </si>
  <si>
    <t>Александровский р-н, Следнево д, Октябрьский кв-л, 6</t>
  </si>
  <si>
    <t>381.400</t>
  </si>
  <si>
    <t>672.900</t>
  </si>
  <si>
    <t>Александровский р-н, Следнево д, Октябрьский кв-л, 7</t>
  </si>
  <si>
    <t>361.400</t>
  </si>
  <si>
    <t>645.700</t>
  </si>
  <si>
    <t>Александровский р-н, Следнево д, Октябрьский кв-л, 9</t>
  </si>
  <si>
    <t>494.170</t>
  </si>
  <si>
    <t>Александровский р-н, Струнино г, Больничный городок, 1</t>
  </si>
  <si>
    <t>338.600</t>
  </si>
  <si>
    <t>Александровский р-н, Струнино г, Больничный проезд, 10</t>
  </si>
  <si>
    <t>1084.200</t>
  </si>
  <si>
    <t>Александровский р-н, Струнино г, Больничный проезд, 11</t>
  </si>
  <si>
    <t>911.600</t>
  </si>
  <si>
    <t>520.800</t>
  </si>
  <si>
    <t>Александровский р-н, Струнино г, Больничный проезд, 13</t>
  </si>
  <si>
    <t>808.400</t>
  </si>
  <si>
    <t>Александровский р-н, Струнино г, Больничный проезд, 14</t>
  </si>
  <si>
    <t>4771.300</t>
  </si>
  <si>
    <t>Александровский р-н, Струнино г, Больничный проезд, 5</t>
  </si>
  <si>
    <t>Александровский р-н, Струнино г, Больничный проезд, 6</t>
  </si>
  <si>
    <t>Александровский р-н, Струнино г, Больничный проезд, 7</t>
  </si>
  <si>
    <t>509.000</t>
  </si>
  <si>
    <t>501.550</t>
  </si>
  <si>
    <t>Александровский р-н, Струнино г, Больничный проезд, 8</t>
  </si>
  <si>
    <t>Александровский р-н, Струнино г, Воронина ул, 6</t>
  </si>
  <si>
    <t>175.000</t>
  </si>
  <si>
    <t>1187.300</t>
  </si>
  <si>
    <t>Александровский р-н, Струнино г, Дзержинского ул, 11</t>
  </si>
  <si>
    <t>772.500</t>
  </si>
  <si>
    <t>Александровский р-н, Струнино г, Дзержинского ул, 1а</t>
  </si>
  <si>
    <t>3701.600</t>
  </si>
  <si>
    <t>963.300</t>
  </si>
  <si>
    <t>Александровский р-н, Струнино г, Дзержинского ул, 32</t>
  </si>
  <si>
    <t>Александровский р-н, Струнино г, Дзержинского ул, 38</t>
  </si>
  <si>
    <t>Александровский р-н, Струнино г, Дзержинского ул, 5</t>
  </si>
  <si>
    <t>1052.100</t>
  </si>
  <si>
    <t>1367.100</t>
  </si>
  <si>
    <t>Александровский р-н, Струнино г, Дзержинского ул, 9</t>
  </si>
  <si>
    <t>1212.100</t>
  </si>
  <si>
    <t>1669.800</t>
  </si>
  <si>
    <t>Александровский р-н, Струнино г, Дубки кв-л, 10</t>
  </si>
  <si>
    <t>1032.900</t>
  </si>
  <si>
    <t>Александровский р-н, Струнино г, Дубки кв-л, 11</t>
  </si>
  <si>
    <t>935.660</t>
  </si>
  <si>
    <t>Александровский р-н, Струнино г, Дубки кв-л, 12</t>
  </si>
  <si>
    <t>Александровский р-н, Струнино г, Дубки кв-л, 13</t>
  </si>
  <si>
    <t>919.800</t>
  </si>
  <si>
    <t>1280.500</t>
  </si>
  <si>
    <t>Александровский р-н, Струнино г, Дубки кв-л, 15</t>
  </si>
  <si>
    <t>793.600</t>
  </si>
  <si>
    <t>Александровский р-н, Струнино г, Дубки кв-л, 16</t>
  </si>
  <si>
    <t>941.200</t>
  </si>
  <si>
    <t>Александровский р-н, Струнино г, Дубки кв-л, 17</t>
  </si>
  <si>
    <t>1269.000</t>
  </si>
  <si>
    <t>940.800</t>
  </si>
  <si>
    <t>Александровский р-н, Струнино г, Дубки кв-л, 18</t>
  </si>
  <si>
    <t>2104.000</t>
  </si>
  <si>
    <t>Александровский р-н, Струнино г, Дубки кв-л, 19</t>
  </si>
  <si>
    <t>846.900</t>
  </si>
  <si>
    <t>Александровский р-н, Струнино г, Дубки кв-л, 2</t>
  </si>
  <si>
    <t>1662.080</t>
  </si>
  <si>
    <t>Александровский р-н, Струнино г, Дубки кв-л, 3</t>
  </si>
  <si>
    <t>1305.800</t>
  </si>
  <si>
    <t>1351.800</t>
  </si>
  <si>
    <t>Александровский р-н, Струнино г, Дубки кв-л, 5</t>
  </si>
  <si>
    <t>Александровский р-н, Струнино г, Дубки кв-л, 6</t>
  </si>
  <si>
    <t>821.030</t>
  </si>
  <si>
    <t>Александровский р-н, Струнино г, Дубки кв-л, 7</t>
  </si>
  <si>
    <t>947.920</t>
  </si>
  <si>
    <t>951.800</t>
  </si>
  <si>
    <t>Александровский р-н, Струнино г, Дубки кв-л, 9</t>
  </si>
  <si>
    <t>1188.000</t>
  </si>
  <si>
    <t>913.800</t>
  </si>
  <si>
    <t>Александровский р-н, Струнино г, Заречная ул, 10</t>
  </si>
  <si>
    <t>Александровский р-н, Струнино г, Заречная ул, 15</t>
  </si>
  <si>
    <t>347.600</t>
  </si>
  <si>
    <t>Александровский р-н, Струнино г, Заречная ул, 17</t>
  </si>
  <si>
    <t>505.800</t>
  </si>
  <si>
    <t>339.600</t>
  </si>
  <si>
    <t>Александровский р-н, Струнино г, Заречная ул, 1а</t>
  </si>
  <si>
    <t>679.140</t>
  </si>
  <si>
    <t>403.600</t>
  </si>
  <si>
    <t>Александровский р-н, Струнино г, Заречная ул, 27</t>
  </si>
  <si>
    <t>547.900</t>
  </si>
  <si>
    <t>Александровский р-н, Струнино г, Заречная ул, 28</t>
  </si>
  <si>
    <t>424.200</t>
  </si>
  <si>
    <t>263.000</t>
  </si>
  <si>
    <t>Александровский р-н, Струнино г, Заречная ул, 29</t>
  </si>
  <si>
    <t>745.600</t>
  </si>
  <si>
    <t>Александровский р-н, Струнино г, Заречная ул, 3 корп. 2</t>
  </si>
  <si>
    <t>Александровский р-н, Струнино г, Заречная ул, 3</t>
  </si>
  <si>
    <t>3001.000</t>
  </si>
  <si>
    <t>Александровский р-н, Струнино г, Заречная ул, 32</t>
  </si>
  <si>
    <t>968.200</t>
  </si>
  <si>
    <t>745.240</t>
  </si>
  <si>
    <t>441.150</t>
  </si>
  <si>
    <t>444.800</t>
  </si>
  <si>
    <t>Александровский р-н, Струнино г, Заречная ул, 40</t>
  </si>
  <si>
    <t>453.700</t>
  </si>
  <si>
    <t>451.100</t>
  </si>
  <si>
    <t>Александровский р-н, Струнино г, Заречная ул, 44</t>
  </si>
  <si>
    <t>Александровский р-н, Струнино г, Заречная ул, 46</t>
  </si>
  <si>
    <t>Александровский р-н, Струнино г, Заречная ул, 48</t>
  </si>
  <si>
    <t>Александровский р-н, Струнино г, Заречная ул, 8</t>
  </si>
  <si>
    <t>2019.100</t>
  </si>
  <si>
    <t>Александровский р-н, Струнино г, Кирова пл, 10</t>
  </si>
  <si>
    <t>856.700</t>
  </si>
  <si>
    <t>1204.200</t>
  </si>
  <si>
    <t>Александровский р-н, Струнино г, Кирова пл, 8</t>
  </si>
  <si>
    <t>707.200</t>
  </si>
  <si>
    <t>Александровский р-н, Струнино г, Кирова пл, 9</t>
  </si>
  <si>
    <t>439.590</t>
  </si>
  <si>
    <t>Александровский р-н, Струнино г, Лермонтова ул, 10</t>
  </si>
  <si>
    <t>1265.300</t>
  </si>
  <si>
    <t>Александровский р-н, Струнино г, Норильская ул, 1</t>
  </si>
  <si>
    <t>1277.800</t>
  </si>
  <si>
    <t>Александровский р-н, Струнино г, Норильская ул, 7</t>
  </si>
  <si>
    <t>1286.900</t>
  </si>
  <si>
    <t>4132.900</t>
  </si>
  <si>
    <t>Александровский р-н, Струнино г, Островского ул, 3</t>
  </si>
  <si>
    <t>853.900</t>
  </si>
  <si>
    <t>Александровский р-н, Струнино г, ПМК ул, 18</t>
  </si>
  <si>
    <t>204.600</t>
  </si>
  <si>
    <t>327.000</t>
  </si>
  <si>
    <t>Александровский р-н, Струнино г, Суворова ул, 18</t>
  </si>
  <si>
    <t>Александровский р-н, Струнино г, Фролова ул, 3</t>
  </si>
  <si>
    <t>204.900</t>
  </si>
  <si>
    <t>375.960</t>
  </si>
  <si>
    <t>Александровский р-н, Струнино г, Фролова ул, 5а</t>
  </si>
  <si>
    <t>295.400</t>
  </si>
  <si>
    <t>Александровский р-н, Струнино г, Фрунзе ул, 2</t>
  </si>
  <si>
    <t>854.600</t>
  </si>
  <si>
    <t>Александровский р-н, Струнино г, Фрунзе ул, 9</t>
  </si>
  <si>
    <t>2405.700</t>
  </si>
  <si>
    <t>Александровский р-н, Струнино г, Чкалова пер, 1</t>
  </si>
  <si>
    <t>1101.000</t>
  </si>
  <si>
    <t>690.610</t>
  </si>
  <si>
    <t>Александровский р-н, Струнино г, Шувалова пер, 3</t>
  </si>
  <si>
    <t>289.300</t>
  </si>
  <si>
    <t>656.000</t>
  </si>
  <si>
    <t>Александровский р-н, Струнино г, Шувалова ул, 10</t>
  </si>
  <si>
    <t>Александровский р-н, Струнино г, Шувалова ул, 12</t>
  </si>
  <si>
    <t>574.800</t>
  </si>
  <si>
    <t>449.300</t>
  </si>
  <si>
    <t>445.600</t>
  </si>
  <si>
    <t>665.400</t>
  </si>
  <si>
    <t>Александровский р-н, Струнино г, Шувалова ул, 14</t>
  </si>
  <si>
    <t>762.500</t>
  </si>
  <si>
    <t>Александровский р-н, Струнино г, Шувалова ул, 1а</t>
  </si>
  <si>
    <t>437.600</t>
  </si>
  <si>
    <t>864.500</t>
  </si>
  <si>
    <t>Александровский р-н, Струнино г, Шувалова ул, 2</t>
  </si>
  <si>
    <t>506.300</t>
  </si>
  <si>
    <t>375.100</t>
  </si>
  <si>
    <t>Александровский р-н, Струнино г, Шувалова ул, 2А</t>
  </si>
  <si>
    <t>Александровский р-н, Струнино г, Шувалова ул, 3а</t>
  </si>
  <si>
    <t>653.200</t>
  </si>
  <si>
    <t>Александровский р-н, Струнино г, Шувалова ул, 4</t>
  </si>
  <si>
    <t>613.700</t>
  </si>
  <si>
    <t>Александровский р-н, Струнино г, Шувалова ул, 5</t>
  </si>
  <si>
    <t>203.400</t>
  </si>
  <si>
    <t>299.700</t>
  </si>
  <si>
    <t>2287.600</t>
  </si>
  <si>
    <t>Александровский р-н, Струнино г, Шувалова ул, 7а</t>
  </si>
  <si>
    <t>Александровский р-н, Струнино г, Шувалова ул, 8</t>
  </si>
  <si>
    <t>298.700</t>
  </si>
  <si>
    <t>Александровский р-н, Струнино г, Шувалова ул, 9</t>
  </si>
  <si>
    <t>395.400</t>
  </si>
  <si>
    <t>Александровский р-н, Таратино д, Октябрьская ул, 1</t>
  </si>
  <si>
    <t>Александровский р-н, Таратино д, Октябрьская ул, 2</t>
  </si>
  <si>
    <t>Александровский р-н, Таратино д, Октябрьская ул, 3</t>
  </si>
  <si>
    <t>Александровский р-н, Таратино д, Октябрьская ул, 31</t>
  </si>
  <si>
    <t>413.000</t>
  </si>
  <si>
    <t>Александровский р-н, Таратино д, Октябрьская ул, 32</t>
  </si>
  <si>
    <t>Александровский р-н, Таратино д, Октябрьская ул, 33</t>
  </si>
  <si>
    <t>Александровский р-н, Таратино д, Октябрьская ул, 4</t>
  </si>
  <si>
    <t>Александровский р-н, Таратино д, Октябрьская ул, 5</t>
  </si>
  <si>
    <t>Александровский р-н, Таратино д, Спортивная ул, 10</t>
  </si>
  <si>
    <t>2539.000</t>
  </si>
  <si>
    <t>Александровский р-н, Таратино д, Спортивная ул, 11</t>
  </si>
  <si>
    <t>Александровский р-н, Таратино д, Спортивная ул, 13</t>
  </si>
  <si>
    <t>Александровский р-н, Таратино д, Спортивная ул, 131</t>
  </si>
  <si>
    <t>Александровский р-н, Таратино д, Спортивная ул, 134</t>
  </si>
  <si>
    <t>Александровский р-н, Таратино д, Спортивная ул, 6</t>
  </si>
  <si>
    <t>Александровский р-н, Таратино д, Спортивная ул, 7</t>
  </si>
  <si>
    <t>Александровский р-н, Таратино д, Спортивная ул, 8</t>
  </si>
  <si>
    <t>Александровский р-н, Таратино д, Спортивная ул, 9</t>
  </si>
  <si>
    <t>Владимир г, 1-й Коллективный проезд, 2</t>
  </si>
  <si>
    <t>599.000</t>
  </si>
  <si>
    <t>Владимир г, 1-й Коллективный проезд, 3</t>
  </si>
  <si>
    <t>551.300</t>
  </si>
  <si>
    <t>Владимир г, 1-й Коллективный проезд, 4</t>
  </si>
  <si>
    <t>Владимир г, 1-й Коллективный проезд, 5</t>
  </si>
  <si>
    <t>457.000</t>
  </si>
  <si>
    <t>335.100</t>
  </si>
  <si>
    <t>Владимир г, 1-й Коллективный проезд, 5А</t>
  </si>
  <si>
    <t>Владимир г, 1-й Коллективный проезд, 6</t>
  </si>
  <si>
    <t>Владимир г, 1-й Коллективный проезд, 6А</t>
  </si>
  <si>
    <t>1265.900</t>
  </si>
  <si>
    <t>Владимир г, 1-й Коллективный проезд, 7</t>
  </si>
  <si>
    <t>566.300</t>
  </si>
  <si>
    <t>Владимир г, 1-я Кольцевая ул, 28а</t>
  </si>
  <si>
    <t>876.400</t>
  </si>
  <si>
    <t>Владимир г, 1-я Никольская ул, 12</t>
  </si>
  <si>
    <t>Владимир г, 1-я Пионерская ул, 28</t>
  </si>
  <si>
    <t>587.700</t>
  </si>
  <si>
    <t>Владимир г, 1-я Пионерская ул, 30</t>
  </si>
  <si>
    <t>767.200</t>
  </si>
  <si>
    <t>Владимир г, 1-я Пионерская ул, 32</t>
  </si>
  <si>
    <t>1092.000</t>
  </si>
  <si>
    <t>1571.000</t>
  </si>
  <si>
    <t>Владимир г, 1-я Пионерская ул, 34</t>
  </si>
  <si>
    <t>448.250</t>
  </si>
  <si>
    <t>Владимир г, 1-я Пионерская ул, 36</t>
  </si>
  <si>
    <t>448.200</t>
  </si>
  <si>
    <t>Владимир г, 1-я Пионерская ул, 38</t>
  </si>
  <si>
    <t>460.400</t>
  </si>
  <si>
    <t>Владимир г, 1-я Пионерская ул, 40</t>
  </si>
  <si>
    <t>Владимир г, 1-я Пионерская ул, 55</t>
  </si>
  <si>
    <t>Владимир г, 1-я Пионерская ул, 55А</t>
  </si>
  <si>
    <t>Владимир г, 1-я Пионерская ул, 57</t>
  </si>
  <si>
    <t>447.200</t>
  </si>
  <si>
    <t>Владимир г, 1-я Пионерская ул, 61</t>
  </si>
  <si>
    <t>651.900</t>
  </si>
  <si>
    <t>3600.000</t>
  </si>
  <si>
    <t>836.300</t>
  </si>
  <si>
    <t>Владимир г, 1-я Пионерская ул, 64</t>
  </si>
  <si>
    <t>Владимир г, 1-я Пионерская ул, 65</t>
  </si>
  <si>
    <t>871.600</t>
  </si>
  <si>
    <t>666.400</t>
  </si>
  <si>
    <t>Владимир г, 1-я Пионерская ул, 67</t>
  </si>
  <si>
    <t>801.000</t>
  </si>
  <si>
    <t>Владимир г, 1-я Пионерская ул, 68А</t>
  </si>
  <si>
    <t>431.900</t>
  </si>
  <si>
    <t>Владимир г, 1-я Пионерская ул, 76</t>
  </si>
  <si>
    <t>423.900</t>
  </si>
  <si>
    <t>671.000</t>
  </si>
  <si>
    <t>Владимир г, 1-я Пионерская ул, 78</t>
  </si>
  <si>
    <t>568.470</t>
  </si>
  <si>
    <t>Владимир г, 1-я Пионерская ул, 80</t>
  </si>
  <si>
    <t>1064.900</t>
  </si>
  <si>
    <t>Владимир г, 1-я Пионерская ул, 80А</t>
  </si>
  <si>
    <t>470.100</t>
  </si>
  <si>
    <t>1038.400</t>
  </si>
  <si>
    <t>Владимир г, 1-я Пионерская ул, 82А</t>
  </si>
  <si>
    <t>457.500</t>
  </si>
  <si>
    <t>1001.000</t>
  </si>
  <si>
    <t>Владимир г, 1-я Пионерская ул, 86</t>
  </si>
  <si>
    <t>482.380</t>
  </si>
  <si>
    <t>632.100</t>
  </si>
  <si>
    <t>Владимир г, 1-я Пионерская ул, 86А</t>
  </si>
  <si>
    <t>197.400</t>
  </si>
  <si>
    <t>690.200</t>
  </si>
  <si>
    <t>689.500</t>
  </si>
  <si>
    <t>Владимир г, 1-я Пионерская ул, 88</t>
  </si>
  <si>
    <t>982.200</t>
  </si>
  <si>
    <t>Владимир г, 1-я Пионерская ул, 88Г</t>
  </si>
  <si>
    <t>665.280</t>
  </si>
  <si>
    <t>Владимир г, 2-й Кирпичный проезд, 2</t>
  </si>
  <si>
    <t>Владимир г, 2-й Коллективный проезд, 1</t>
  </si>
  <si>
    <t>Владимир г, 2-й Коллективный проезд, 2</t>
  </si>
  <si>
    <t>297.800</t>
  </si>
  <si>
    <t>273.900</t>
  </si>
  <si>
    <t>Владимир г, 2-й Коллективный проезд, 3</t>
  </si>
  <si>
    <t>583.700</t>
  </si>
  <si>
    <t>294.000</t>
  </si>
  <si>
    <t>Владимир г, 2-й Коллективный проезд, 4</t>
  </si>
  <si>
    <t>Владимир г, 2-й Коллективный проезд, 5</t>
  </si>
  <si>
    <t>194.200</t>
  </si>
  <si>
    <t>293.900</t>
  </si>
  <si>
    <t>Владимир г, 2-й Коллективный проезд, 6</t>
  </si>
  <si>
    <t>496.000</t>
  </si>
  <si>
    <t>Владимир г, 2-й Коллективный проезд, 6А</t>
  </si>
  <si>
    <t>386.000</t>
  </si>
  <si>
    <t>Владимир г, 2-й Почаевский проезд, 4</t>
  </si>
  <si>
    <t>797.900</t>
  </si>
  <si>
    <t>Владимир г, 2-я Кольцевая ул, 26а</t>
  </si>
  <si>
    <t>Владимир г, 2-я Кольцевая ул, 31а</t>
  </si>
  <si>
    <t>Владимир г, 2-я Кольцевая ул, 31б</t>
  </si>
  <si>
    <t>Владимир г, 2-я Кольцевая ул, 70</t>
  </si>
  <si>
    <t>Владимир г, 2-я Никольская ул, 7</t>
  </si>
  <si>
    <t>227.300</t>
  </si>
  <si>
    <t>288.500</t>
  </si>
  <si>
    <t>284.300</t>
  </si>
  <si>
    <t>Владимир г, 3-я Кольцевая ул, 10</t>
  </si>
  <si>
    <t>Владимир г, 3-я Кольцевая ул, 12</t>
  </si>
  <si>
    <t>Владимир г, 3-я Кольцевая ул, 14</t>
  </si>
  <si>
    <t>Владимир г, 3-я Кольцевая ул, 16</t>
  </si>
  <si>
    <t>Владимир г, 3-я Кольцевая ул, 18</t>
  </si>
  <si>
    <t>Владимир г, 3-я Кольцевая ул, 25а</t>
  </si>
  <si>
    <t>Владимир г, 3-я Кольцевая ул, 34</t>
  </si>
  <si>
    <t>Владимир г, 3-я Кольцевая ул, 36</t>
  </si>
  <si>
    <t>Владимир г, 850-летия ул, 2</t>
  </si>
  <si>
    <t>1089.000</t>
  </si>
  <si>
    <t>613.400</t>
  </si>
  <si>
    <t>Владимир г, 850-летия ул, 3</t>
  </si>
  <si>
    <t>1624.000</t>
  </si>
  <si>
    <t>1144.000</t>
  </si>
  <si>
    <t>Владимир г, 850-летия ул, 4</t>
  </si>
  <si>
    <t>1253.600</t>
  </si>
  <si>
    <t>Владимир г, 850-летия ул, 4А</t>
  </si>
  <si>
    <t>582.950</t>
  </si>
  <si>
    <t>932.100</t>
  </si>
  <si>
    <t>Владимир г, 850-летия ул, 4Б</t>
  </si>
  <si>
    <t>855.100</t>
  </si>
  <si>
    <t>Владимир г, 850-летия ул, 5</t>
  </si>
  <si>
    <t>1210.000</t>
  </si>
  <si>
    <t>862.000</t>
  </si>
  <si>
    <t>1879.900</t>
  </si>
  <si>
    <t>Владимир г, 850-летия ул, 6</t>
  </si>
  <si>
    <t>Владимир г, 850-летия ул, 7</t>
  </si>
  <si>
    <t>2660.000</t>
  </si>
  <si>
    <t>2327.000</t>
  </si>
  <si>
    <t>1229.500</t>
  </si>
  <si>
    <t>Владимир г, 9 Января ул, 2</t>
  </si>
  <si>
    <t>1178.700</t>
  </si>
  <si>
    <t>Владимир г, 9 Января ул, 3</t>
  </si>
  <si>
    <t>1031.100</t>
  </si>
  <si>
    <t>Владимир г, 9 Января ул, 4а</t>
  </si>
  <si>
    <t>491.000</t>
  </si>
  <si>
    <t>Владимир г, Алябьева ул, 10</t>
  </si>
  <si>
    <t>527.900</t>
  </si>
  <si>
    <t>Владимир г, Алябьева ул, 11/24</t>
  </si>
  <si>
    <t>683.800</t>
  </si>
  <si>
    <t>Владимир г, Алябьева ул, 12/26</t>
  </si>
  <si>
    <t>443.700</t>
  </si>
  <si>
    <t>Владимир г, Алябьева ул, 13</t>
  </si>
  <si>
    <t>582.700</t>
  </si>
  <si>
    <t>558.200</t>
  </si>
  <si>
    <t>600.400</t>
  </si>
  <si>
    <t>Владимир г, Алябьева ул, 14/13</t>
  </si>
  <si>
    <t>467.700</t>
  </si>
  <si>
    <t>272.500</t>
  </si>
  <si>
    <t>299.500</t>
  </si>
  <si>
    <t>Владимир г, Алябьева ул, 16</t>
  </si>
  <si>
    <t>2433.100</t>
  </si>
  <si>
    <t>Владимир г, Алябьева ул, 17</t>
  </si>
  <si>
    <t>274.650</t>
  </si>
  <si>
    <t>301.000</t>
  </si>
  <si>
    <t>Владимир г, Алябьева ул, 17а</t>
  </si>
  <si>
    <t>642.800</t>
  </si>
  <si>
    <t>802.100</t>
  </si>
  <si>
    <t>Владимир г, Алябьева ул, 18</t>
  </si>
  <si>
    <t>Владимир г, Алябьева ул, 19</t>
  </si>
  <si>
    <t>276.700</t>
  </si>
  <si>
    <t>Владимир г, Алябьева ул, 19а</t>
  </si>
  <si>
    <t>644.800</t>
  </si>
  <si>
    <t>559.300</t>
  </si>
  <si>
    <t>619.300</t>
  </si>
  <si>
    <t>Владимир г, Алябьева ул, 20</t>
  </si>
  <si>
    <t>892.200</t>
  </si>
  <si>
    <t>269.500</t>
  </si>
  <si>
    <t>Владимир г, Алябьева ул, 23</t>
  </si>
  <si>
    <t>297.200</t>
  </si>
  <si>
    <t>607.000</t>
  </si>
  <si>
    <t>659.100</t>
  </si>
  <si>
    <t>Владимир г, Алябьева ул, 3</t>
  </si>
  <si>
    <t>393.600</t>
  </si>
  <si>
    <t>391.600</t>
  </si>
  <si>
    <t>Владимир г, Алябьева ул, 3а</t>
  </si>
  <si>
    <t>697.000</t>
  </si>
  <si>
    <t>Владимир г, Алябьева ул, 4</t>
  </si>
  <si>
    <t>323.400</t>
  </si>
  <si>
    <t>345.800</t>
  </si>
  <si>
    <t>508.300</t>
  </si>
  <si>
    <t>Владимир г, Алябьева ул, 7</t>
  </si>
  <si>
    <t>436.400</t>
  </si>
  <si>
    <t>281.000</t>
  </si>
  <si>
    <t>951.500</t>
  </si>
  <si>
    <t>276.500</t>
  </si>
  <si>
    <t>992.000</t>
  </si>
  <si>
    <t>848.850</t>
  </si>
  <si>
    <t>719.640</t>
  </si>
  <si>
    <t>500.700</t>
  </si>
  <si>
    <t>372.100</t>
  </si>
  <si>
    <t>676.000</t>
  </si>
  <si>
    <t>Владимир г, Асаткина ул, 15</t>
  </si>
  <si>
    <t>548.900</t>
  </si>
  <si>
    <t>Владимир г, Асаткина ул, 17</t>
  </si>
  <si>
    <t>Владимир г, Асаткина ул, 18</t>
  </si>
  <si>
    <t>Владимир г, Асаткина ул, 19</t>
  </si>
  <si>
    <t>627.700</t>
  </si>
  <si>
    <t>Владимир г, Асаткина ул, 2</t>
  </si>
  <si>
    <t>958.000</t>
  </si>
  <si>
    <t>1862.000</t>
  </si>
  <si>
    <t>Владимир г, Асаткина ул, 20</t>
  </si>
  <si>
    <t>593.400</t>
  </si>
  <si>
    <t>549.500</t>
  </si>
  <si>
    <t>Владимир г, Асаткина ул, 21</t>
  </si>
  <si>
    <t>396.000</t>
  </si>
  <si>
    <t>Владимир г, Асаткина ул, 22</t>
  </si>
  <si>
    <t>Владимир г, Асаткина ул, 23</t>
  </si>
  <si>
    <t>Владимир г, Асаткина ул, 24</t>
  </si>
  <si>
    <t>197.000</t>
  </si>
  <si>
    <t>Владимир г, Асаткина ул, 25</t>
  </si>
  <si>
    <t>Владимир г, Асаткина ул, 26</t>
  </si>
  <si>
    <t>970.200</t>
  </si>
  <si>
    <t>Владимир г, Асаткина ул, 29</t>
  </si>
  <si>
    <t>959.600</t>
  </si>
  <si>
    <t>Владимир г, Асаткина ул, 2А</t>
  </si>
  <si>
    <t>436.000</t>
  </si>
  <si>
    <t>778.700</t>
  </si>
  <si>
    <t>980.100</t>
  </si>
  <si>
    <t>Владимир г, Асаткина ул, 3/8</t>
  </si>
  <si>
    <t>Владимир г, Асаткина ул, 30</t>
  </si>
  <si>
    <t>Владимир г, Асаткина ул, 31</t>
  </si>
  <si>
    <t>782.000</t>
  </si>
  <si>
    <t>542.700</t>
  </si>
  <si>
    <t>Владимир г, Асаткина ул, 34</t>
  </si>
  <si>
    <t>Владимир г, Асаткина ул, 36</t>
  </si>
  <si>
    <t>872.000</t>
  </si>
  <si>
    <t>560.400</t>
  </si>
  <si>
    <t>Владимир г, Асаткина ул, 7</t>
  </si>
  <si>
    <t>Владимир г, Асаткина ул, 8</t>
  </si>
  <si>
    <t>Владимир г, Балакирева ул, 22</t>
  </si>
  <si>
    <t>347.700</t>
  </si>
  <si>
    <t>Владимир г, Балакирева ул, 24</t>
  </si>
  <si>
    <t>1065.000</t>
  </si>
  <si>
    <t>985.500</t>
  </si>
  <si>
    <t>Владимир г, Балакирева ул, 25</t>
  </si>
  <si>
    <t>2077.000</t>
  </si>
  <si>
    <t>Владимир г, Балакирева ул, 25а</t>
  </si>
  <si>
    <t>Владимир г, Балакирева ул, 26а</t>
  </si>
  <si>
    <t>1541.000</t>
  </si>
  <si>
    <t>Владимир г, Балакирева ул, 27</t>
  </si>
  <si>
    <t>Владимир г, Балакирева ул, 29</t>
  </si>
  <si>
    <t>Владимир г, Балакирева ул, 31</t>
  </si>
  <si>
    <t>6441.000</t>
  </si>
  <si>
    <t>Владимир г, Балакирева ул, 33</t>
  </si>
  <si>
    <t>Владимир г, Балакирева ул, 35</t>
  </si>
  <si>
    <t>964.000</t>
  </si>
  <si>
    <t>Владимир г, Балакирева ул, 37</t>
  </si>
  <si>
    <t>Владимир г, Балакирева ул, 37а</t>
  </si>
  <si>
    <t>632.550</t>
  </si>
  <si>
    <t>Владимир г, Балакирева ул, 37б</t>
  </si>
  <si>
    <t>2934.000</t>
  </si>
  <si>
    <t>Владимир г, Балакирева ул, 37г</t>
  </si>
  <si>
    <t>Владимир г, Балакирева ул, 37д</t>
  </si>
  <si>
    <t>1860.000</t>
  </si>
  <si>
    <t>Владимир г, Балакирева ул, 39</t>
  </si>
  <si>
    <t>948.000</t>
  </si>
  <si>
    <t>Владимир г, Балакирева ул, 43</t>
  </si>
  <si>
    <t>1082.000</t>
  </si>
  <si>
    <t>4500.000</t>
  </si>
  <si>
    <t>Владимир г, Балакирева ул, 43а</t>
  </si>
  <si>
    <t>Владимир г, Балакирева ул, 43б</t>
  </si>
  <si>
    <t>1661.000</t>
  </si>
  <si>
    <t>Владимир г, Балакирева ул, 43в</t>
  </si>
  <si>
    <t>Владимир г, Балакирева ул, 43г</t>
  </si>
  <si>
    <t>Владимир г, Балакирева ул, 45</t>
  </si>
  <si>
    <t>Владимир г, Балакирева ул, 45а</t>
  </si>
  <si>
    <t>Владимир г, Балакирева ул, 47</t>
  </si>
  <si>
    <t>1234.000</t>
  </si>
  <si>
    <t>Владимир г, Балакирева ул, 47а</t>
  </si>
  <si>
    <t>Владимир г, Балакирева ул, 49</t>
  </si>
  <si>
    <t>1116.000</t>
  </si>
  <si>
    <t>636.000</t>
  </si>
  <si>
    <t>Владимир г, Балакирева ул, 51Б</t>
  </si>
  <si>
    <t>268.000</t>
  </si>
  <si>
    <t>3223.700</t>
  </si>
  <si>
    <t>Владимир г, Балакирева ул, 53</t>
  </si>
  <si>
    <t>1148.000</t>
  </si>
  <si>
    <t>Владимир г, Балакирева ул, 57</t>
  </si>
  <si>
    <t>1666.000</t>
  </si>
  <si>
    <t>Владимир г, Балакирева ул, 57а</t>
  </si>
  <si>
    <t>Владимир г, Батурина ул, 12Б</t>
  </si>
  <si>
    <t>278.900</t>
  </si>
  <si>
    <t>Владимир г, Батурина ул, 1А</t>
  </si>
  <si>
    <t>527.350</t>
  </si>
  <si>
    <t>639.400</t>
  </si>
  <si>
    <t>Владимир г, Батурина ул, 21</t>
  </si>
  <si>
    <t>1288.600</t>
  </si>
  <si>
    <t>Владимир г, Батурина ул, 2А</t>
  </si>
  <si>
    <t>1594.000</t>
  </si>
  <si>
    <t>Владимир г, Батурина ул, 33</t>
  </si>
  <si>
    <t>933.400</t>
  </si>
  <si>
    <t>3485.400</t>
  </si>
  <si>
    <t>Владимир г, Баумана ул, 10</t>
  </si>
  <si>
    <t>Владимир г, Баумана ул, 4</t>
  </si>
  <si>
    <t>543.400</t>
  </si>
  <si>
    <t>628.300</t>
  </si>
  <si>
    <t>Владимир г, Баумана ул, 6</t>
  </si>
  <si>
    <t>623.200</t>
  </si>
  <si>
    <t>Владимир г, Баумана ул, 8</t>
  </si>
  <si>
    <t>806.100</t>
  </si>
  <si>
    <t>Владимир г, Безыменского ул, 1</t>
  </si>
  <si>
    <t>2528.000</t>
  </si>
  <si>
    <t>Владимир г, Безыменского ул, 10</t>
  </si>
  <si>
    <t>Владимир г, Безыменского ул, 10а</t>
  </si>
  <si>
    <t>377.200</t>
  </si>
  <si>
    <t>382.700</t>
  </si>
  <si>
    <t>Владимир г, Безыменского ул, 11</t>
  </si>
  <si>
    <t>900.400</t>
  </si>
  <si>
    <t>922.300</t>
  </si>
  <si>
    <t>Владимир г, Безыменского ул, 11а</t>
  </si>
  <si>
    <t>8043.750</t>
  </si>
  <si>
    <t>Владимир г, Безыменского ул, 11Б</t>
  </si>
  <si>
    <t>19233.000</t>
  </si>
  <si>
    <t>1479.000</t>
  </si>
  <si>
    <t>Владимир г, Безыменского ул, 13</t>
  </si>
  <si>
    <t>6369.000</t>
  </si>
  <si>
    <t>Владимир г, Безыменского ул, 13а</t>
  </si>
  <si>
    <t>1832.000</t>
  </si>
  <si>
    <t>4371.000</t>
  </si>
  <si>
    <t>Владимир г, Безыменского ул, 13б</t>
  </si>
  <si>
    <t>Владимир г, Безыменского ул, 14</t>
  </si>
  <si>
    <t>1071.000</t>
  </si>
  <si>
    <t>Владимир г, Безыменского ул, 14а</t>
  </si>
  <si>
    <t>Владимир г, Безыменского ул, 15</t>
  </si>
  <si>
    <t>1780.000</t>
  </si>
  <si>
    <t>7780.900</t>
  </si>
  <si>
    <t>Владимир г, Безыменского ул, 16</t>
  </si>
  <si>
    <t>Владимир г, Безыменского ул, 16а</t>
  </si>
  <si>
    <t>Владимир г, Безыменского ул, 16б</t>
  </si>
  <si>
    <t>634.000</t>
  </si>
  <si>
    <t>Владимир г, Безыменского ул, 16в</t>
  </si>
  <si>
    <t>Владимир г, Безыменского ул, 17а</t>
  </si>
  <si>
    <t>Владимир г, Безыменского ул, 17г</t>
  </si>
  <si>
    <t>17400.000</t>
  </si>
  <si>
    <t>2150.000</t>
  </si>
  <si>
    <t>Владимир г, Безыменского ул, 18а</t>
  </si>
  <si>
    <t>1927.000</t>
  </si>
  <si>
    <t>Владимир г, Безыменского ул, 18б</t>
  </si>
  <si>
    <t>765.800</t>
  </si>
  <si>
    <t>Владимир г, Безыменского ул, 19</t>
  </si>
  <si>
    <t>904.500</t>
  </si>
  <si>
    <t>Владимир г, Безыменского ул, 1а</t>
  </si>
  <si>
    <t>451.700</t>
  </si>
  <si>
    <t>6439.000</t>
  </si>
  <si>
    <t>Владимир г, Безыменского ул, 2</t>
  </si>
  <si>
    <t>891.000</t>
  </si>
  <si>
    <t>Владимир г, Безыменского ул, 20</t>
  </si>
  <si>
    <t>832.000</t>
  </si>
  <si>
    <t>Владимир г, Безыменского ул, 21</t>
  </si>
  <si>
    <t>5910.000</t>
  </si>
  <si>
    <t>Владимир г, Безыменского ул, 21а</t>
  </si>
  <si>
    <t>4543.100</t>
  </si>
  <si>
    <t>Владимир г, Безыменского ул, 21б</t>
  </si>
  <si>
    <t>3972.000</t>
  </si>
  <si>
    <t>Владимир г, Безыменского ул, 22</t>
  </si>
  <si>
    <t>658.600</t>
  </si>
  <si>
    <t>Владимир г, Безыменского ул, 22а</t>
  </si>
  <si>
    <t>1708.000</t>
  </si>
  <si>
    <t>Владимир г, Безыменского ул, 23</t>
  </si>
  <si>
    <t>5849.000</t>
  </si>
  <si>
    <t>Владимир г, Безыменского ул, 26</t>
  </si>
  <si>
    <t>Владимир г, Безыменского ул, 26а</t>
  </si>
  <si>
    <t>1680.450</t>
  </si>
  <si>
    <t>Владимир г, Безыменского ул, 3</t>
  </si>
  <si>
    <t>894.900</t>
  </si>
  <si>
    <t>3296.000</t>
  </si>
  <si>
    <t>Владимир г, Безыменского ул, 3а</t>
  </si>
  <si>
    <t>10885.000</t>
  </si>
  <si>
    <t>Владимир г, Безыменского ул, 4</t>
  </si>
  <si>
    <t>Владимир г, Безыменского ул, 4А</t>
  </si>
  <si>
    <t>1228.000</t>
  </si>
  <si>
    <t>Владимир г, Безыменского ул, 5</t>
  </si>
  <si>
    <t>5934.000</t>
  </si>
  <si>
    <t>5884.000</t>
  </si>
  <si>
    <t>3702.000</t>
  </si>
  <si>
    <t>Владимир г, Безыменского ул, 6</t>
  </si>
  <si>
    <t>1529.000</t>
  </si>
  <si>
    <t>Владимир г, Безыменского ул, 6а</t>
  </si>
  <si>
    <t>1849.800</t>
  </si>
  <si>
    <t>1860.700</t>
  </si>
  <si>
    <t>Владимир г, Безыменского ул, 7</t>
  </si>
  <si>
    <t>6189.000</t>
  </si>
  <si>
    <t>Владимир г, Безыменского ул, 8</t>
  </si>
  <si>
    <t>1366.100</t>
  </si>
  <si>
    <t>10000.000</t>
  </si>
  <si>
    <t>Владимир г, Безыменского ул, 9б</t>
  </si>
  <si>
    <t>833.000</t>
  </si>
  <si>
    <t>Владимир г, Безыменского ул, 9в</t>
  </si>
  <si>
    <t>1782.700</t>
  </si>
  <si>
    <t>871.000</t>
  </si>
  <si>
    <t>Владимир г, Белоконской ул, 12</t>
  </si>
  <si>
    <t>842.800</t>
  </si>
  <si>
    <t>Владимир г, Белоконской ул, 13</t>
  </si>
  <si>
    <t>Владимир г, Белоконской ул, 13А</t>
  </si>
  <si>
    <t>Владимир г, Белоконской ул, 13Б</t>
  </si>
  <si>
    <t>Владимир г, Белоконской ул, 14</t>
  </si>
  <si>
    <t>Владимир г, Белоконской ул, 14б</t>
  </si>
  <si>
    <t>1247.000</t>
  </si>
  <si>
    <t>Владимир г, Белоконской ул, 15</t>
  </si>
  <si>
    <t>863.200</t>
  </si>
  <si>
    <t>Владимир г, Белоконской ул, 15А</t>
  </si>
  <si>
    <t>Владимир г, Белоконской ул, 15Б</t>
  </si>
  <si>
    <t>982.000</t>
  </si>
  <si>
    <t>857.900</t>
  </si>
  <si>
    <t>857.200</t>
  </si>
  <si>
    <t>Владимир г, Белоконской ул, 16</t>
  </si>
  <si>
    <t>870.700</t>
  </si>
  <si>
    <t>Владимир г, Белоконской ул, 17</t>
  </si>
  <si>
    <t>890.400</t>
  </si>
  <si>
    <t>Владимир г, Белоконской ул, 18</t>
  </si>
  <si>
    <t>979.400</t>
  </si>
  <si>
    <t>Владимир г, Белоконской ул, 19</t>
  </si>
  <si>
    <t>888.400</t>
  </si>
  <si>
    <t>Владимир г, Белоконской ул, 19А</t>
  </si>
  <si>
    <t>975.000</t>
  </si>
  <si>
    <t>866.300</t>
  </si>
  <si>
    <t>Владимир г, Белоконской ул, 21</t>
  </si>
  <si>
    <t>893.700</t>
  </si>
  <si>
    <t>Владимир г, Белоконской ул, 21А</t>
  </si>
  <si>
    <t>Владимир г, Белоконской ул, 23</t>
  </si>
  <si>
    <t>Владимир г, Белоконской ул, 25</t>
  </si>
  <si>
    <t>1149.500</t>
  </si>
  <si>
    <t>Владимир г, Белоконской ул, 6</t>
  </si>
  <si>
    <t>944.200</t>
  </si>
  <si>
    <t>Владимир г, Белоконской ул, 8</t>
  </si>
  <si>
    <t>1074.900</t>
  </si>
  <si>
    <t>Владимир г, Березина ул, 1</t>
  </si>
  <si>
    <t>512.800</t>
  </si>
  <si>
    <t>Владимир г, Березина ул, 2А</t>
  </si>
  <si>
    <t>2343.000</t>
  </si>
  <si>
    <t>564.800</t>
  </si>
  <si>
    <t>Владимир г, Березина ул, 3</t>
  </si>
  <si>
    <t>874.600</t>
  </si>
  <si>
    <t>Владимир г, Березина ул, 3А</t>
  </si>
  <si>
    <t>507.000</t>
  </si>
  <si>
    <t>256.350</t>
  </si>
  <si>
    <t>443.600</t>
  </si>
  <si>
    <t>409.800</t>
  </si>
  <si>
    <t>Владимир г, Березина ул, 5</t>
  </si>
  <si>
    <t>469.200</t>
  </si>
  <si>
    <t>Владимир г, Благонравова ул, 5</t>
  </si>
  <si>
    <t>12831.300</t>
  </si>
  <si>
    <t>Владимир г, Благонравова ул, 7</t>
  </si>
  <si>
    <t>934.600</t>
  </si>
  <si>
    <t>Владимир г, Благонравова ул, 9</t>
  </si>
  <si>
    <t>881.200</t>
  </si>
  <si>
    <t>Владимир г, Бобкова ул, 1</t>
  </si>
  <si>
    <t>265.600</t>
  </si>
  <si>
    <t>204.300</t>
  </si>
  <si>
    <t>315.900</t>
  </si>
  <si>
    <t>Владимир г, Бобкова ул, 1а</t>
  </si>
  <si>
    <t>200.200</t>
  </si>
  <si>
    <t>688.400</t>
  </si>
  <si>
    <t>Владимир г, Бобкова ул, 3</t>
  </si>
  <si>
    <t>203.700</t>
  </si>
  <si>
    <t>Владимир г, Бобкова ул, 3а</t>
  </si>
  <si>
    <t>688.600</t>
  </si>
  <si>
    <t>210.900</t>
  </si>
  <si>
    <t>Владимир г, Бобкова ул, 5</t>
  </si>
  <si>
    <t>878.200</t>
  </si>
  <si>
    <t>Владимир г, Бобкова ул, 8</t>
  </si>
  <si>
    <t>655.500</t>
  </si>
  <si>
    <t>518.300</t>
  </si>
  <si>
    <t>Владимир г, Большая Московская ул, 100</t>
  </si>
  <si>
    <t>Владимир г, Большая Московская ул, 4/6</t>
  </si>
  <si>
    <t>1659.000</t>
  </si>
  <si>
    <t>Владимир г, Большая Московская ул, 46</t>
  </si>
  <si>
    <t>408.600</t>
  </si>
  <si>
    <t>1435.000</t>
  </si>
  <si>
    <t>628.100</t>
  </si>
  <si>
    <t>1155.760</t>
  </si>
  <si>
    <t>515.500</t>
  </si>
  <si>
    <t>528.000</t>
  </si>
  <si>
    <t>1641.240</t>
  </si>
  <si>
    <t>Владимир г, Большая Московская ул, 69</t>
  </si>
  <si>
    <t>343.100</t>
  </si>
  <si>
    <t>Владимир г, Большая Московская ул, 71а</t>
  </si>
  <si>
    <t>Владимир г, Большая Московская ул, 75б</t>
  </si>
  <si>
    <t>2226.000</t>
  </si>
  <si>
    <t>Владимир г, Большая Московская ул, 86</t>
  </si>
  <si>
    <t>782.600</t>
  </si>
  <si>
    <t>2351.000</t>
  </si>
  <si>
    <t>3555.000</t>
  </si>
  <si>
    <t>2785.000</t>
  </si>
  <si>
    <t>Владимир г, Большая Нижегородская ул, 100</t>
  </si>
  <si>
    <t>453.400</t>
  </si>
  <si>
    <t>Владимир г, Большая Нижегородская ул, 101а</t>
  </si>
  <si>
    <t>450.100</t>
  </si>
  <si>
    <t>Владимир г, Большая Нижегородская ул, 104</t>
  </si>
  <si>
    <t>938.000</t>
  </si>
  <si>
    <t>Владимир г, Большая Нижегородская ул, 105д</t>
  </si>
  <si>
    <t>412.300</t>
  </si>
  <si>
    <t>Владимир г, Большая Нижегородская ул, 107а</t>
  </si>
  <si>
    <t>584.800</t>
  </si>
  <si>
    <t>529.630</t>
  </si>
  <si>
    <t>Владимир г, Большая Нижегородская ул, 109а</t>
  </si>
  <si>
    <t>Владимир г, Большая Нижегородская ул, 1а</t>
  </si>
  <si>
    <t>1770.000</t>
  </si>
  <si>
    <t>Владимир г, Большая Нижегородская ул, 27</t>
  </si>
  <si>
    <t>4634.700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</si>
  <si>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</si>
  <si>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</si>
  <si>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</si>
  <si>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Большая Нижегородская ул, 32</t>
  </si>
  <si>
    <t>1449.100</t>
  </si>
  <si>
    <t>Владимир г, Большая Нижегородская ул, 33б</t>
  </si>
  <si>
    <t>Владимир г, Большая Нижегородская ул, 34</t>
  </si>
  <si>
    <t>6323.000</t>
  </si>
  <si>
    <t>3747.700</t>
  </si>
  <si>
    <t>Владимир г, Большая Нижегородская ул, 36</t>
  </si>
  <si>
    <t>1253.000</t>
  </si>
  <si>
    <t>1197.000</t>
  </si>
  <si>
    <t>Владимир г, Большая Нижегородская ул, 50</t>
  </si>
  <si>
    <t>647.900</t>
  </si>
  <si>
    <t>1377.200</t>
  </si>
  <si>
    <t>1172.200</t>
  </si>
  <si>
    <t>639.700</t>
  </si>
  <si>
    <t>575.600</t>
  </si>
  <si>
    <t>Владимир г, Большая Нижегородская ул, 73а</t>
  </si>
  <si>
    <t>387.200</t>
  </si>
  <si>
    <t>638.700</t>
  </si>
  <si>
    <t>Владимир г, Большая Нижегородская ул, 95</t>
  </si>
  <si>
    <t>723.000</t>
  </si>
  <si>
    <t>Владимир г, Большая Нижегородская ул, 97а</t>
  </si>
  <si>
    <t>1313.000</t>
  </si>
  <si>
    <t>Владимир г, Большая Нижегородская ул, 99а</t>
  </si>
  <si>
    <t>Владимир г, Большие Ременники ул, 13</t>
  </si>
  <si>
    <t>Владимир г, Большие Ременники ул, 17а</t>
  </si>
  <si>
    <t>Владимир г, Большие Ременники ул, 2а</t>
  </si>
  <si>
    <t>1498.700</t>
  </si>
  <si>
    <t>Владимир г, Большой проезд, 15а</t>
  </si>
  <si>
    <t>2069.300</t>
  </si>
  <si>
    <t>Владимир г, Бородина ул, 35</t>
  </si>
  <si>
    <t>1520.000</t>
  </si>
  <si>
    <t>353.200</t>
  </si>
  <si>
    <t>Владимир г, Варваринский проезд, 3</t>
  </si>
  <si>
    <t>Владимир г, Василисина ул, 1</t>
  </si>
  <si>
    <t>1172.300</t>
  </si>
  <si>
    <t>Владимир г, Василисина ул, 10</t>
  </si>
  <si>
    <t>Владимир г, Василисина ул, 10а</t>
  </si>
  <si>
    <t>932.000</t>
  </si>
  <si>
    <t>882.800</t>
  </si>
  <si>
    <t>508.080</t>
  </si>
  <si>
    <t>Владимир г, Василисина ул, 11</t>
  </si>
  <si>
    <t>1790.600</t>
  </si>
  <si>
    <t>Владимир г, Василисина ул, 12</t>
  </si>
  <si>
    <t>Владимир г, Василисина ул, 12а</t>
  </si>
  <si>
    <t>759.900</t>
  </si>
  <si>
    <t>Владимир г, Василисина ул, 12б</t>
  </si>
  <si>
    <t>877.000</t>
  </si>
  <si>
    <t>817.000</t>
  </si>
  <si>
    <t>604.500</t>
  </si>
  <si>
    <t>Владимир г, Василисина ул, 14</t>
  </si>
  <si>
    <t>884.700</t>
  </si>
  <si>
    <t>Владимир г, Василисина ул, 14а</t>
  </si>
  <si>
    <t>1301.200</t>
  </si>
  <si>
    <t>Владимир г, Василисина ул, 14б</t>
  </si>
  <si>
    <t>727.300</t>
  </si>
  <si>
    <t>Владимир г, Василисина ул, 15</t>
  </si>
  <si>
    <t>Владимир г, Василисина ул, 16</t>
  </si>
  <si>
    <t>1122.000</t>
  </si>
  <si>
    <t>Владимир г, Василисина ул, 17</t>
  </si>
  <si>
    <t>598.200</t>
  </si>
  <si>
    <t>Владимир г, Василисина ул, 18</t>
  </si>
  <si>
    <t>Владимир г, Василисина ул, 18а</t>
  </si>
  <si>
    <t>Владимир г, Василисина ул, 18б</t>
  </si>
  <si>
    <t>1277.000</t>
  </si>
  <si>
    <t>Владимир г, Василисина ул, 2</t>
  </si>
  <si>
    <t>1609.200</t>
  </si>
  <si>
    <t>Владимир г, Василисина ул, 20</t>
  </si>
  <si>
    <t>1966.000</t>
  </si>
  <si>
    <t>Владимир г, Василисина ул, 22а</t>
  </si>
  <si>
    <t>1008.000</t>
  </si>
  <si>
    <t>Владимир г, Василисина ул, 2а</t>
  </si>
  <si>
    <t>Владимир г, Василисина ул, 3</t>
  </si>
  <si>
    <t>Владимир г, Василисина ул, 4</t>
  </si>
  <si>
    <t>866.200</t>
  </si>
  <si>
    <t>Владимир г, Василисина ул, 4а</t>
  </si>
  <si>
    <t>Владимир г, Василисина ул, 5</t>
  </si>
  <si>
    <t>Владимир г, Василисина ул, 6</t>
  </si>
  <si>
    <t>1492.400</t>
  </si>
  <si>
    <t>2862.000</t>
  </si>
  <si>
    <t>Владимир г, Василисина ул, 8а</t>
  </si>
  <si>
    <t>1696.000</t>
  </si>
  <si>
    <t>533.600</t>
  </si>
  <si>
    <t>Владимир г, Василисина ул, 8б</t>
  </si>
  <si>
    <t>1825.000</t>
  </si>
  <si>
    <t>Владимир г, Василисина ул, 9</t>
  </si>
  <si>
    <t>7900.200</t>
  </si>
  <si>
    <t>Владимир г, Василисина ул, 9а</t>
  </si>
  <si>
    <t>Владимир г, Верхняя Дуброва ул, 1</t>
  </si>
  <si>
    <t>662.800</t>
  </si>
  <si>
    <t>Владимир г, Верхняя Дуброва ул, 10</t>
  </si>
  <si>
    <t>1645.000</t>
  </si>
  <si>
    <t>Владимир г, Верхняя Дуброва ул, 12</t>
  </si>
  <si>
    <t>336.300</t>
  </si>
  <si>
    <t>Владимир г, Верхняя Дуброва ул, 13</t>
  </si>
  <si>
    <t>336.800</t>
  </si>
  <si>
    <t>Владимир г, Верхняя Дуброва ул, 15</t>
  </si>
  <si>
    <t>Владимир г, Верхняя Дуброва ул, 16</t>
  </si>
  <si>
    <t>310.080</t>
  </si>
  <si>
    <t>Владимир г, Верхняя Дуброва ул, 17</t>
  </si>
  <si>
    <t>1318.800</t>
  </si>
  <si>
    <t>Владимир г, Верхняя Дуброва ул, 18</t>
  </si>
  <si>
    <t>Владимир г, Верхняя Дуброва ул, 18А</t>
  </si>
  <si>
    <t>1378.600</t>
  </si>
  <si>
    <t>1247.400</t>
  </si>
  <si>
    <t>Владимир г, Верхняя Дуброва ул, 18Б</t>
  </si>
  <si>
    <t>1656.200</t>
  </si>
  <si>
    <t>Владимир г, Верхняя Дуброва ул, 19</t>
  </si>
  <si>
    <t>250.400</t>
  </si>
  <si>
    <t>Владимир г, Верхняя Дуброва ул, 2</t>
  </si>
  <si>
    <t>Владимир г, Верхняя Дуброва ул, 20</t>
  </si>
  <si>
    <t>Владимир г, Верхняя Дуброва ул, 20А</t>
  </si>
  <si>
    <t>2466.000</t>
  </si>
  <si>
    <t>450.400</t>
  </si>
  <si>
    <t>Владимир г, Верхняя Дуброва ул, 21</t>
  </si>
  <si>
    <t>4480.000</t>
  </si>
  <si>
    <t>962.200</t>
  </si>
  <si>
    <t>Владимир г, Верхняя Дуброва ул, 22А</t>
  </si>
  <si>
    <t>1904.200</t>
  </si>
  <si>
    <t>Владимир г, Верхняя Дуброва ул, 22Б</t>
  </si>
  <si>
    <t>773.000</t>
  </si>
  <si>
    <t>900.800</t>
  </si>
  <si>
    <t>Владимир г, Верхняя Дуброва ул, 23</t>
  </si>
  <si>
    <t>11984.000</t>
  </si>
  <si>
    <t>Владимир г, Верхняя Дуброва ул, 25</t>
  </si>
  <si>
    <t>Владимир г, Верхняя Дуброва ул, 26А</t>
  </si>
  <si>
    <t>2276.100</t>
  </si>
  <si>
    <t>Владимир г, Верхняя Дуброва ул, 26Г</t>
  </si>
  <si>
    <t>Владимир г, Верхняя Дуброва ул, 27</t>
  </si>
  <si>
    <t>605.400</t>
  </si>
  <si>
    <t>756.600</t>
  </si>
  <si>
    <t>Владимир г, Верхняя Дуброва ул, 28А</t>
  </si>
  <si>
    <t>831.100</t>
  </si>
  <si>
    <t>773.500</t>
  </si>
  <si>
    <t>Владимир г, Верхняя Дуброва ул, 28В</t>
  </si>
  <si>
    <t>Владимир г, Верхняя Дуброва ул, 29</t>
  </si>
  <si>
    <t>938.600</t>
  </si>
  <si>
    <t>Владимир г, Верхняя Дуброва ул, 2Б</t>
  </si>
  <si>
    <t>Владимир г, Верхняя Дуброва ул, 3</t>
  </si>
  <si>
    <t>Владимир г, Верхняя Дуброва ул, 30</t>
  </si>
  <si>
    <t>3046.600</t>
  </si>
  <si>
    <t>Владимир г, Верхняя Дуброва ул, 31</t>
  </si>
  <si>
    <t>Владимир г, Верхняя Дуброва ул, 32</t>
  </si>
  <si>
    <t>621.600</t>
  </si>
  <si>
    <t>Владимир г, Верхняя Дуброва ул, 33</t>
  </si>
  <si>
    <t>Владимир г, Верхняя Дуброва ул, 34</t>
  </si>
  <si>
    <t>Владимир г, Верхняя Дуброва ул, 36</t>
  </si>
  <si>
    <t>631.500</t>
  </si>
  <si>
    <t>Владимир г, Верхняя Дуброва ул, 36Г</t>
  </si>
  <si>
    <t>1535.000</t>
  </si>
  <si>
    <t>1528.500</t>
  </si>
  <si>
    <t>Владимир г, Верхняя Дуброва ул, 36Ж</t>
  </si>
  <si>
    <t>Владимир г, Верхняя Дуброва ул, 37</t>
  </si>
  <si>
    <t>606.300</t>
  </si>
  <si>
    <t>Владимир г, Верхняя Дуброва ул, 38</t>
  </si>
  <si>
    <t>Владимир г, Верхняя Дуброва ул, 38А</t>
  </si>
  <si>
    <t>Владимир г, Верхняя Дуброва ул, 38Б</t>
  </si>
  <si>
    <t>591.000</t>
  </si>
  <si>
    <t>Владимир г, Верхняя Дуброва ул, 38В</t>
  </si>
  <si>
    <t>794.000</t>
  </si>
  <si>
    <t>Владимир г, Верхняя Дуброва ул, 38Г</t>
  </si>
  <si>
    <t>596.900</t>
  </si>
  <si>
    <t>Владимир г, Верхняя Дуброва ул, 38Д</t>
  </si>
  <si>
    <t>538.100</t>
  </si>
  <si>
    <t>Владимир г, Верхняя Дуброва ул, 39</t>
  </si>
  <si>
    <t>1093.300</t>
  </si>
  <si>
    <t>Владимир г, Верхняя Дуброва ул, 4</t>
  </si>
  <si>
    <t>1295.800</t>
  </si>
  <si>
    <t>Владимир г, Верхняя Дуброва ул, 41</t>
  </si>
  <si>
    <t>971.700</t>
  </si>
  <si>
    <t>Владимир г, Верхняя Дуброва ул, 43</t>
  </si>
  <si>
    <t>646.200</t>
  </si>
  <si>
    <t>Владимир г, Верхняя Дуброва ул, 5</t>
  </si>
  <si>
    <t>Владимир г, Верхняя Дуброва ул, 6</t>
  </si>
  <si>
    <t>Владимир г, Верхняя Дуброва ул, 8</t>
  </si>
  <si>
    <t>Владимир г, Верхняя Дуброва ул, 9</t>
  </si>
  <si>
    <t>Владимир г, Вознесенская ул, 15</t>
  </si>
  <si>
    <t>3352.600</t>
  </si>
  <si>
    <t>183.000</t>
  </si>
  <si>
    <t>Владимир г, Вокзальная ул, 11</t>
  </si>
  <si>
    <t>690.400</t>
  </si>
  <si>
    <t>Владимир г, Вокзальная ул, 15А</t>
  </si>
  <si>
    <t>1321.600</t>
  </si>
  <si>
    <t>Владимир г, Вокзальная ул, 23</t>
  </si>
  <si>
    <t>2693.000</t>
  </si>
  <si>
    <t>Владимир г, Вокзальная ул, 65</t>
  </si>
  <si>
    <t>1542.000</t>
  </si>
  <si>
    <t>273.100</t>
  </si>
  <si>
    <t>Владимир г, Вокзальная ул, 67</t>
  </si>
  <si>
    <t>209.400</t>
  </si>
  <si>
    <t>308.900</t>
  </si>
  <si>
    <t>281.300</t>
  </si>
  <si>
    <t>Владимир г, Вокзальная ул, 69</t>
  </si>
  <si>
    <t>Владимир г, Вокзальная ул, 9</t>
  </si>
  <si>
    <t>Владимир г, Володарского ул, 2</t>
  </si>
  <si>
    <t>Владимир г, Воровского ул, 10</t>
  </si>
  <si>
    <t>1054.700</t>
  </si>
  <si>
    <t>563.900</t>
  </si>
  <si>
    <t>Владимир г, Воровского ул, 4</t>
  </si>
  <si>
    <t>Владимир г, Воровского ул, 6</t>
  </si>
  <si>
    <t>620.300</t>
  </si>
  <si>
    <t>Владимир г, Воровского ул, 8а</t>
  </si>
  <si>
    <t>Владимир г, Воронцовский пер, 1А</t>
  </si>
  <si>
    <t>Владимир г, Восточная ул, 80</t>
  </si>
  <si>
    <t>2407.000</t>
  </si>
  <si>
    <t>Владимир г, Восточная ул, 80а</t>
  </si>
  <si>
    <t>Владимир г, Восточная ул, 80б</t>
  </si>
  <si>
    <t>1468.000</t>
  </si>
  <si>
    <t>Владимир г, Гагарина ул, 12</t>
  </si>
  <si>
    <t>1547.000</t>
  </si>
  <si>
    <t>Владимир г, Гагарина ул, 29</t>
  </si>
  <si>
    <t>354.800</t>
  </si>
  <si>
    <t>397.200</t>
  </si>
  <si>
    <t>Владимир г, Гагарина ул, 8</t>
  </si>
  <si>
    <t>2642.200</t>
  </si>
  <si>
    <t>Владимир г, Гастелло ул, 1</t>
  </si>
  <si>
    <t>549.900</t>
  </si>
  <si>
    <t>890.200</t>
  </si>
  <si>
    <t>1039.800</t>
  </si>
  <si>
    <t>Владимир г, Гастелло ул, 3</t>
  </si>
  <si>
    <t>910.600</t>
  </si>
  <si>
    <t>Владимир г, Гастелло ул, 4</t>
  </si>
  <si>
    <t>Владимир г, Гастелло ул, 7</t>
  </si>
  <si>
    <t>Владимир г, Гастелло ул, 7А</t>
  </si>
  <si>
    <t>2260.000</t>
  </si>
  <si>
    <t>896.800</t>
  </si>
  <si>
    <t>Владимир г, Гастелло ул, 7г</t>
  </si>
  <si>
    <t>538.900</t>
  </si>
  <si>
    <t>Владимир г, Георгиевская ул, 15</t>
  </si>
  <si>
    <t>267.000</t>
  </si>
  <si>
    <t>953.000</t>
  </si>
  <si>
    <t>Владимир г, Герцена ул, 17</t>
  </si>
  <si>
    <t>1042.700</t>
  </si>
  <si>
    <t>Владимир г, Герцена ул, 22</t>
  </si>
  <si>
    <t>372.700</t>
  </si>
  <si>
    <t>Владимир г, Глинки ул, 2</t>
  </si>
  <si>
    <t>1110.500</t>
  </si>
  <si>
    <t>Владимир г, Глинки ул, 5 корп. 1</t>
  </si>
  <si>
    <t>378.300</t>
  </si>
  <si>
    <t>Владимир г, Глинки ул, 7/14</t>
  </si>
  <si>
    <t>891.600</t>
  </si>
  <si>
    <t>787.900</t>
  </si>
  <si>
    <t>Владимир г, Горная ул, 5</t>
  </si>
  <si>
    <t>Владимир г, Горный проезд, 13</t>
  </si>
  <si>
    <t>878.900</t>
  </si>
  <si>
    <t>Владимир г, Горького ул, 102</t>
  </si>
  <si>
    <t>Владимир г, Горького ул, 103</t>
  </si>
  <si>
    <t>1208.000</t>
  </si>
  <si>
    <t>Владимир г, Горького ул, 104</t>
  </si>
  <si>
    <t>654.850</t>
  </si>
  <si>
    <t>Владимир г, Горького ул, 113</t>
  </si>
  <si>
    <t>918.000</t>
  </si>
  <si>
    <t>899.200</t>
  </si>
  <si>
    <t>Владимир г, Горького ул, 113Б</t>
  </si>
  <si>
    <t>2350.300</t>
  </si>
  <si>
    <t>Владимир г, Горького ул, 115</t>
  </si>
  <si>
    <t>Владимир г, Горького ул, 117</t>
  </si>
  <si>
    <t>2805.600</t>
  </si>
  <si>
    <t>Владимир г, Горького ул, 125</t>
  </si>
  <si>
    <t>6782.000</t>
  </si>
  <si>
    <t>Владимир г, Горького ул, 129</t>
  </si>
  <si>
    <t>3896.600</t>
  </si>
  <si>
    <t>Владимир г, Горького ул, 131</t>
  </si>
  <si>
    <t>1761.000</t>
  </si>
  <si>
    <t>Владимир г, Горького ул, 133</t>
  </si>
  <si>
    <t>5369.000</t>
  </si>
  <si>
    <t>Владимир г, Горького ул, 27</t>
  </si>
  <si>
    <t>3317.800</t>
  </si>
  <si>
    <t>Владимир г, Горького ул, 32</t>
  </si>
  <si>
    <t>Владимир г, Горького ул, 34</t>
  </si>
  <si>
    <t>3897.000</t>
  </si>
  <si>
    <t>Владимир г, Горького ул, 38</t>
  </si>
  <si>
    <t>452.700</t>
  </si>
  <si>
    <t>1461.200</t>
  </si>
  <si>
    <t>1293.000</t>
  </si>
  <si>
    <t>Владимир г, Горького ул, 44</t>
  </si>
  <si>
    <t>1236.200</t>
  </si>
  <si>
    <t>Владимир г, Горького ул, 48</t>
  </si>
  <si>
    <t>612.800</t>
  </si>
  <si>
    <t>Владимир г, Горького ул, 55</t>
  </si>
  <si>
    <t>475.900</t>
  </si>
  <si>
    <t>Владимир г, Горького ул, 56</t>
  </si>
  <si>
    <t>Владимир г, Горького ул, 57</t>
  </si>
  <si>
    <t>781.800</t>
  </si>
  <si>
    <t>1205.000</t>
  </si>
  <si>
    <t>Владимир г, Горького ул, 60</t>
  </si>
  <si>
    <t>Владимир г, Горького ул, 61</t>
  </si>
  <si>
    <t>919.300</t>
  </si>
  <si>
    <t>Владимир г, Горького ул, 63</t>
  </si>
  <si>
    <t>541.300</t>
  </si>
  <si>
    <t>1189.400</t>
  </si>
  <si>
    <t>Владимир г, Горького ул, 64</t>
  </si>
  <si>
    <t>1115.000</t>
  </si>
  <si>
    <t>995.400</t>
  </si>
  <si>
    <t>Владимир г, Горького ул, 65</t>
  </si>
  <si>
    <t>1086.000</t>
  </si>
  <si>
    <t>1233.900</t>
  </si>
  <si>
    <t>Владимир г, Горького ул, 66</t>
  </si>
  <si>
    <t>359.600</t>
  </si>
  <si>
    <t>Владимир г, Горького ул, 68</t>
  </si>
  <si>
    <t>1112.200</t>
  </si>
  <si>
    <t>Владимир г, Горького ул, 71</t>
  </si>
  <si>
    <t>1146.600</t>
  </si>
  <si>
    <t>Владимир г, Горького ул, 72</t>
  </si>
  <si>
    <t>599.800</t>
  </si>
  <si>
    <t>939.700</t>
  </si>
  <si>
    <t>Владимир г, Горького ул, 73</t>
  </si>
  <si>
    <t>1166.000</t>
  </si>
  <si>
    <t>553.400</t>
  </si>
  <si>
    <t>Владимир г, Горького ул, 73А</t>
  </si>
  <si>
    <t>1637.000</t>
  </si>
  <si>
    <t>686.200</t>
  </si>
  <si>
    <t>Владимир г, Горького ул, 74</t>
  </si>
  <si>
    <t>Владимир г, Горького ул, 75</t>
  </si>
  <si>
    <t>1316.800</t>
  </si>
  <si>
    <t>Владимир г, Горького ул, 76</t>
  </si>
  <si>
    <t>1196.000</t>
  </si>
  <si>
    <t>1791.000</t>
  </si>
  <si>
    <t>Владимир г, Горького ул, 77</t>
  </si>
  <si>
    <t>1943.300</t>
  </si>
  <si>
    <t>580.700</t>
  </si>
  <si>
    <t>456.200</t>
  </si>
  <si>
    <t>Владимир г, Горького ул, 78</t>
  </si>
  <si>
    <t>702.900</t>
  </si>
  <si>
    <t>696.700</t>
  </si>
  <si>
    <t>Владимир г, Горького ул, 80</t>
  </si>
  <si>
    <t>1275.000</t>
  </si>
  <si>
    <t>Владимир г, Горького ул, 81</t>
  </si>
  <si>
    <t>1772.300</t>
  </si>
  <si>
    <t>Владимир г, Горького ул, 82</t>
  </si>
  <si>
    <t>856.000</t>
  </si>
  <si>
    <t>Владимир г, Горького ул, 84</t>
  </si>
  <si>
    <t>Владимир г, Горького ул, 85</t>
  </si>
  <si>
    <t>842.400</t>
  </si>
  <si>
    <t>Владимир г, Горького ул, 85А</t>
  </si>
  <si>
    <t>Владимир г, Горького ул, 85Б</t>
  </si>
  <si>
    <t>Владимир г, Горького ул, 86</t>
  </si>
  <si>
    <t>Владимир г, Горького ул, 89</t>
  </si>
  <si>
    <t>851.900</t>
  </si>
  <si>
    <t>Владимир г, Горького ул, 91</t>
  </si>
  <si>
    <t>Владимир г, Горького ул, 93</t>
  </si>
  <si>
    <t>755.000</t>
  </si>
  <si>
    <t>2538.000</t>
  </si>
  <si>
    <t>Владимир г, Горького ул, 96</t>
  </si>
  <si>
    <t>910.700</t>
  </si>
  <si>
    <t>Владимир г, Грибоедова ул, 1</t>
  </si>
  <si>
    <t>206.300</t>
  </si>
  <si>
    <t>276.600</t>
  </si>
  <si>
    <t>Владимир г, Грибоедова ул, 3</t>
  </si>
  <si>
    <t>Владимир г, Грибоедова ул, 6/88</t>
  </si>
  <si>
    <t>Владимир г, Грибоедова ул, 9</t>
  </si>
  <si>
    <t>473.090</t>
  </si>
  <si>
    <t>625.200</t>
  </si>
  <si>
    <t>Владимир г, Даргомыжского ул, 1</t>
  </si>
  <si>
    <t>716.900</t>
  </si>
  <si>
    <t>447.400</t>
  </si>
  <si>
    <t>Владимир г, Даргомыжского ул, 14</t>
  </si>
  <si>
    <t>464.500</t>
  </si>
  <si>
    <t>Владимир г, Даргомыжского ул, 18</t>
  </si>
  <si>
    <t>521.000</t>
  </si>
  <si>
    <t>Владимир г, Даргомыжского ул, 2</t>
  </si>
  <si>
    <t>393.500</t>
  </si>
  <si>
    <t>214.400</t>
  </si>
  <si>
    <t>Владимир г, Даргомыжского ул, 20</t>
  </si>
  <si>
    <t>488.800</t>
  </si>
  <si>
    <t>474.200</t>
  </si>
  <si>
    <t>Владимир г, Даргомыжского ул, 22/20</t>
  </si>
  <si>
    <t>Владимир г, Даргомыжского ул, 4</t>
  </si>
  <si>
    <t>314.000</t>
  </si>
  <si>
    <t>Владимир г, Даргомыжского ул, 5</t>
  </si>
  <si>
    <t>397.800</t>
  </si>
  <si>
    <t>Владимир г, Даргомыжского ул, 8</t>
  </si>
  <si>
    <t>337.200</t>
  </si>
  <si>
    <t>456.800</t>
  </si>
  <si>
    <t>525.100</t>
  </si>
  <si>
    <t>1246.000</t>
  </si>
  <si>
    <t>Владимир г, Дворянская ул, 5/1</t>
  </si>
  <si>
    <t>1216.100</t>
  </si>
  <si>
    <t>697.300</t>
  </si>
  <si>
    <t>Владимир г, Диктора Левитана ул, 1</t>
  </si>
  <si>
    <t>732.400</t>
  </si>
  <si>
    <t>1168.400</t>
  </si>
  <si>
    <t>Владимир г, Диктора Левитана ул, 25</t>
  </si>
  <si>
    <t>1248.200</t>
  </si>
  <si>
    <t>1240.800</t>
  </si>
  <si>
    <t>Владимир г, Диктора Левитана ул, 29</t>
  </si>
  <si>
    <t>Владимир г, Диктора Левитана ул, 3</t>
  </si>
  <si>
    <t>1553.000</t>
  </si>
  <si>
    <t>1411.000</t>
  </si>
  <si>
    <t>Владимир г, Диктора Левитана ул, 31</t>
  </si>
  <si>
    <t>368.000</t>
  </si>
  <si>
    <t>761.100</t>
  </si>
  <si>
    <t>758.100</t>
  </si>
  <si>
    <t>Владимир г, Диктора Левитана ул, 39</t>
  </si>
  <si>
    <t>1596.700</t>
  </si>
  <si>
    <t>1175.500</t>
  </si>
  <si>
    <t>Владимир г, Диктора Левитана ул, 42</t>
  </si>
  <si>
    <t>1457.200</t>
  </si>
  <si>
    <t>Владимир г, Диктора Левитана ул, 44</t>
  </si>
  <si>
    <t>11434.700</t>
  </si>
  <si>
    <t>Владимир г, Диктора Левитана ул, 46</t>
  </si>
  <si>
    <t>Владимир г, Диктора Левитана ул, 49</t>
  </si>
  <si>
    <t>1928.700</t>
  </si>
  <si>
    <t>1288.500</t>
  </si>
  <si>
    <t>Владимир г, Диктора Левитана ул, 4Г</t>
  </si>
  <si>
    <t>Владимир г, Диктора Левитана ул, 5</t>
  </si>
  <si>
    <t>2475.400</t>
  </si>
  <si>
    <t>Владимир г, Диктора Левитана ул, 51</t>
  </si>
  <si>
    <t>459.000</t>
  </si>
  <si>
    <t>Владимир г, Диктора Левитана ул, 51Б</t>
  </si>
  <si>
    <t>315.100</t>
  </si>
  <si>
    <t>Владимир г, Диктора Левитана ул, 53</t>
  </si>
  <si>
    <t>1052.900</t>
  </si>
  <si>
    <t>Владимир г, Диктора Левитана ул, 55</t>
  </si>
  <si>
    <t>927.200</t>
  </si>
  <si>
    <t>Владимир г, Диктора Левитана ул, 55А</t>
  </si>
  <si>
    <t>Владимир г, Диктора Левитана ул, 57</t>
  </si>
  <si>
    <t>837.600</t>
  </si>
  <si>
    <t>Владимир г, Диктора Левитана ул, 5А</t>
  </si>
  <si>
    <t>Владимир г, Добросельская ул, 161</t>
  </si>
  <si>
    <t>1211.000</t>
  </si>
  <si>
    <t>Владимир г, Добросельская ул, 161а</t>
  </si>
  <si>
    <t>Владимир г, Добросельская ул, 163</t>
  </si>
  <si>
    <t>Владимир г, Добросельская ул, 165</t>
  </si>
  <si>
    <t>2243.000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</si>
  <si>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</si>
  <si>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</si>
  <si>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</si>
  <si>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167а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</si>
  <si>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</si>
  <si>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</si>
  <si>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</si>
  <si>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</si>
  <si>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</si>
  <si>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2918.000</t>
  </si>
  <si>
    <t>Владимир г, Добросельская ул, 177</t>
  </si>
  <si>
    <t>Владимир г, Добросельская ул, 183</t>
  </si>
  <si>
    <t>1258.000</t>
  </si>
  <si>
    <t>Владимир г, Добросельская ул, 185</t>
  </si>
  <si>
    <t>Владимир г, Добросельская ул, 185а</t>
  </si>
  <si>
    <t>Владимир г, Добросельская ул, 188б корп. 1</t>
  </si>
  <si>
    <t>Владимир г, Добросельская ул, 189</t>
  </si>
  <si>
    <t>1264.000</t>
  </si>
  <si>
    <t>Владимир г, Добросельская ул, 189а</t>
  </si>
  <si>
    <t>Владимир г, Добросельская ул, 190</t>
  </si>
  <si>
    <t>Владимир г, Добросельская ул, 191</t>
  </si>
  <si>
    <t>1266.000</t>
  </si>
  <si>
    <t>Владимир г, Добросельская ул, 191Б</t>
  </si>
  <si>
    <t>Владимир г, Добросельская ул, 191В</t>
  </si>
  <si>
    <t>1670.000</t>
  </si>
  <si>
    <t>Владимир г, Добросельская ул, 192</t>
  </si>
  <si>
    <t>Владимир г, Добросельская ул, 193</t>
  </si>
  <si>
    <t>446.700</t>
  </si>
  <si>
    <t>337.840</t>
  </si>
  <si>
    <t>1038.300</t>
  </si>
  <si>
    <t>Владимир г, Добросельская ул, 193г</t>
  </si>
  <si>
    <t>919.000</t>
  </si>
  <si>
    <t>Владимир г, Добросельская ул, 194</t>
  </si>
  <si>
    <t>Владимир г, Добросельская ул, 195</t>
  </si>
  <si>
    <t>330.340</t>
  </si>
  <si>
    <t>Владимир г, Добросельская ул, 195а</t>
  </si>
  <si>
    <t>1273.000</t>
  </si>
  <si>
    <t>Владимир г, Добросельская ул, 195б</t>
  </si>
  <si>
    <t>Владимир г, Добросельская ул, 195в</t>
  </si>
  <si>
    <t>Владимир г, Добросельская ул, 196</t>
  </si>
  <si>
    <t>500.300</t>
  </si>
  <si>
    <t>Владимир г, Добросельская ул, 196а</t>
  </si>
  <si>
    <t>581.500</t>
  </si>
  <si>
    <t>Владимир г, Добросельская ул, 197б</t>
  </si>
  <si>
    <t>Владимир г, Добросельская ул, 198</t>
  </si>
  <si>
    <t>1649.000</t>
  </si>
  <si>
    <t>Владимир г, Добросельская ул, 200</t>
  </si>
  <si>
    <t>324.400</t>
  </si>
  <si>
    <t>511.300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</si>
  <si>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</si>
  <si>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</si>
  <si>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</si>
  <si>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</si>
  <si>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880.100</t>
  </si>
  <si>
    <t>Владимир г, Добросельская ул, 206</t>
  </si>
  <si>
    <t>60.000</t>
  </si>
  <si>
    <t>Владимир г, Добросельская ул, 207а</t>
  </si>
  <si>
    <t>1068.000</t>
  </si>
  <si>
    <t>Владимир г, Добросельская ул, 208</t>
  </si>
  <si>
    <t>697.900</t>
  </si>
  <si>
    <t>Владимир г, Добросельская ул, 209</t>
  </si>
  <si>
    <t>Владимир г, Добросельская ул, 211</t>
  </si>
  <si>
    <t>907.000</t>
  </si>
  <si>
    <t>3436.000</t>
  </si>
  <si>
    <t>Владимир г, Добросельская ул, 215</t>
  </si>
  <si>
    <t>3055.500</t>
  </si>
  <si>
    <t>721.700</t>
  </si>
  <si>
    <t>1005.000</t>
  </si>
  <si>
    <t>Владимир г, Добросельский проезд, 2</t>
  </si>
  <si>
    <t>Владимир г, Доватора ул, 2</t>
  </si>
  <si>
    <t>531.700</t>
  </si>
  <si>
    <t>Владимир г, Доватора ул, 3</t>
  </si>
  <si>
    <t>1122.400</t>
  </si>
  <si>
    <t>Владимир г, Доватора ул, 3А</t>
  </si>
  <si>
    <t>1260.600</t>
  </si>
  <si>
    <t>Владимир г, Егорова ул, 1</t>
  </si>
  <si>
    <t>1858.100</t>
  </si>
  <si>
    <t>Владимир г, Егорова ул, 10</t>
  </si>
  <si>
    <t>1448.000</t>
  </si>
  <si>
    <t>Владимир г, Егорова ул, 10б</t>
  </si>
  <si>
    <t>Владимир г, Егорова ул, 11</t>
  </si>
  <si>
    <t>7039.000</t>
  </si>
  <si>
    <t>Владимир г, Егорова ул, 11а</t>
  </si>
  <si>
    <t>1334.000</t>
  </si>
  <si>
    <t>1082.800</t>
  </si>
  <si>
    <t>Владимир г, Егорова ул, 12</t>
  </si>
  <si>
    <t>778.000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</si>
  <si>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</si>
  <si>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</si>
  <si>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</si>
  <si>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</si>
  <si>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</si>
  <si>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Владимир г, Егорова ул, 4</t>
  </si>
  <si>
    <t>1028.000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</si>
  <si>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</si>
  <si>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</si>
  <si>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</si>
  <si>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</si>
  <si>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1493.000</t>
  </si>
  <si>
    <t>1536.000</t>
  </si>
  <si>
    <t>Владимир г, Жуковского ул, 2</t>
  </si>
  <si>
    <t>1201.000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</si>
  <si>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</si>
  <si>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</si>
  <si>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</si>
  <si>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29</t>
  </si>
  <si>
    <t>Владимир г, Жуковского ул, 8</t>
  </si>
  <si>
    <t>464.700</t>
  </si>
  <si>
    <t>Владимир г, Жуковского ул, 8А</t>
  </si>
  <si>
    <t>Владимир г, Жуковского ул, 8Б</t>
  </si>
  <si>
    <t>Владимир г, Жуковского ул, 8д</t>
  </si>
  <si>
    <t>1556.000</t>
  </si>
  <si>
    <t>703.900</t>
  </si>
  <si>
    <t>Владимир г, Завадского ул, 11</t>
  </si>
  <si>
    <t>Владимир г, Завадского ул, 11А</t>
  </si>
  <si>
    <t>Владимир г, Завадского ул, 11Б</t>
  </si>
  <si>
    <t>Владимир г, Завадского ул, 11В</t>
  </si>
  <si>
    <t>667.700</t>
  </si>
  <si>
    <t>876.200</t>
  </si>
  <si>
    <t>627.800</t>
  </si>
  <si>
    <t>Владимир г, Завадского ул, 15</t>
  </si>
  <si>
    <t>Владимир г, Завадского ул, 15А</t>
  </si>
  <si>
    <t>Владимир г, Завадского ул, 5</t>
  </si>
  <si>
    <t>725.300</t>
  </si>
  <si>
    <t>Владимир г, Завадского ул, 7А</t>
  </si>
  <si>
    <t>389.400</t>
  </si>
  <si>
    <t>Владимир г, Завадского ул, 9</t>
  </si>
  <si>
    <t>877.400</t>
  </si>
  <si>
    <t>Владимир г, Завадского ул, 9А</t>
  </si>
  <si>
    <t>884.200</t>
  </si>
  <si>
    <t>391.400</t>
  </si>
  <si>
    <t>377.500</t>
  </si>
  <si>
    <t>376.700</t>
  </si>
  <si>
    <t>Владимир г, Заклязьменский п, Восточная ул, 7</t>
  </si>
  <si>
    <t>378.700</t>
  </si>
  <si>
    <t>560.100</t>
  </si>
  <si>
    <t>Владимир г, Заклязьменский п, Восточная ул, 9</t>
  </si>
  <si>
    <t>872.400</t>
  </si>
  <si>
    <t>Владимир г, Заклязьменский п, Зеленая ул, 2</t>
  </si>
  <si>
    <t>278.000</t>
  </si>
  <si>
    <t>867.500</t>
  </si>
  <si>
    <t>Владимир г, Заклязьменский п, Зеленая ул, 4</t>
  </si>
  <si>
    <t>786.000</t>
  </si>
  <si>
    <t>432.900</t>
  </si>
  <si>
    <t>506.700</t>
  </si>
  <si>
    <t>513.600</t>
  </si>
  <si>
    <t>524.600</t>
  </si>
  <si>
    <t>Владимир г, Заклязьменский п, Центральная ул, 10</t>
  </si>
  <si>
    <t>166.300</t>
  </si>
  <si>
    <t>258.300</t>
  </si>
  <si>
    <t>390.300</t>
  </si>
  <si>
    <t>1006.000</t>
  </si>
  <si>
    <t>777.400</t>
  </si>
  <si>
    <t>761.900</t>
  </si>
  <si>
    <t>Владимир г, Заклязьменский п, Центральная ул, 18</t>
  </si>
  <si>
    <t>878.000</t>
  </si>
  <si>
    <t>737.000</t>
  </si>
  <si>
    <t>936.700</t>
  </si>
  <si>
    <t>895.700</t>
  </si>
  <si>
    <t>371.900</t>
  </si>
  <si>
    <t>232.100</t>
  </si>
  <si>
    <t>Владимир г, Западная ул, 57</t>
  </si>
  <si>
    <t>Владимир г, Западная ул, 59</t>
  </si>
  <si>
    <t>Владимир г, Западная ул, 60</t>
  </si>
  <si>
    <t>603.600</t>
  </si>
  <si>
    <t>1758.000</t>
  </si>
  <si>
    <t>Владимир г, Западный проезд, 8</t>
  </si>
  <si>
    <t>Владимир г, Зеленая ул, 3</t>
  </si>
  <si>
    <t>Владимир г, Зеленая ул, 6</t>
  </si>
  <si>
    <t>1506.000</t>
  </si>
  <si>
    <t>Владимир г, Ильича ул, 11</t>
  </si>
  <si>
    <t>482.500</t>
  </si>
  <si>
    <t>Владимир г, Ильича ул, 13</t>
  </si>
  <si>
    <t>363.800</t>
  </si>
  <si>
    <t>279.800</t>
  </si>
  <si>
    <t>447.300</t>
  </si>
  <si>
    <t>386.500</t>
  </si>
  <si>
    <t>Владимир г, Ильича ул, 14</t>
  </si>
  <si>
    <t>Владимир г, Ильича ул, 22а</t>
  </si>
  <si>
    <t>212.200</t>
  </si>
  <si>
    <t>289.400</t>
  </si>
  <si>
    <t>Владимир г, Ильича ул, 7б</t>
  </si>
  <si>
    <t>284.700</t>
  </si>
  <si>
    <t>Владимир г, Ильича ул, 9</t>
  </si>
  <si>
    <t>573.800</t>
  </si>
  <si>
    <t>Владимир г, Казарменная ул, 5А</t>
  </si>
  <si>
    <t>845.600</t>
  </si>
  <si>
    <t>Владимир г, Казарменная ул, 7</t>
  </si>
  <si>
    <t>851.000</t>
  </si>
  <si>
    <t>Владимир г, Казарменная ул, 9</t>
  </si>
  <si>
    <t>1573.000</t>
  </si>
  <si>
    <t>Владимир г, Каманина ул, 10/18</t>
  </si>
  <si>
    <t>466.800</t>
  </si>
  <si>
    <t>Владимир г, Каманина ул, 14</t>
  </si>
  <si>
    <t>1066.900</t>
  </si>
  <si>
    <t>Владимир г, Каманина ул, 18</t>
  </si>
  <si>
    <t>455.900</t>
  </si>
  <si>
    <t>Владимир г, Каманина ул, 24</t>
  </si>
  <si>
    <t>Владимир г, Каманина ул, 26</t>
  </si>
  <si>
    <t>509.400</t>
  </si>
  <si>
    <t>373.100</t>
  </si>
  <si>
    <t>Владимир г, Каманина ул, 28</t>
  </si>
  <si>
    <t>644.700</t>
  </si>
  <si>
    <t>Владимир г, Каманина ул, 29/16</t>
  </si>
  <si>
    <t>1227.200</t>
  </si>
  <si>
    <t>Владимир г, Каманина ул, 35</t>
  </si>
  <si>
    <t>501.400</t>
  </si>
  <si>
    <t>Владимир г, Каманина ул, 37</t>
  </si>
  <si>
    <t>198.100</t>
  </si>
  <si>
    <t>275.900</t>
  </si>
  <si>
    <t>Владимир г, Каманина ул, 4</t>
  </si>
  <si>
    <t>Владимир г, Каманина ул, 5</t>
  </si>
  <si>
    <t>663.200</t>
  </si>
  <si>
    <t>Владимир г, Карла Маркса ул, 16</t>
  </si>
  <si>
    <t>Владимир г, Кирова ул, 1</t>
  </si>
  <si>
    <t>390.100</t>
  </si>
  <si>
    <t>444.300</t>
  </si>
  <si>
    <t>Владимир г, Кирова ул, 12</t>
  </si>
  <si>
    <t>902.600</t>
  </si>
  <si>
    <t>Владимир г, Кирова ул, 13</t>
  </si>
  <si>
    <t>Владимир г, Кирова ул, 14</t>
  </si>
  <si>
    <t>Владимир г, Кирова ул, 14А</t>
  </si>
  <si>
    <t>Владимир г, Кирова ул, 16А</t>
  </si>
  <si>
    <t>Владимир г, Кирова ул, 17</t>
  </si>
  <si>
    <t>617.800</t>
  </si>
  <si>
    <t>601.100</t>
  </si>
  <si>
    <t>275.500</t>
  </si>
  <si>
    <t>397.100</t>
  </si>
  <si>
    <t>1082.100</t>
  </si>
  <si>
    <t>Владимир г, Кирова ул, 21</t>
  </si>
  <si>
    <t>1299.700</t>
  </si>
  <si>
    <t>1573.100</t>
  </si>
  <si>
    <t>Владимир г, Кирова ул, 3</t>
  </si>
  <si>
    <t>463.980</t>
  </si>
  <si>
    <t>438.900</t>
  </si>
  <si>
    <t>Владимир г, Кирова ул, 6</t>
  </si>
  <si>
    <t>4476.000</t>
  </si>
  <si>
    <t>Владимир г, Кирова ул, 7</t>
  </si>
  <si>
    <t>1522.200</t>
  </si>
  <si>
    <t>Владимир г, Кирова ул, 8</t>
  </si>
  <si>
    <t>841.800</t>
  </si>
  <si>
    <t>Владимир г, Кирова ул, 8А</t>
  </si>
  <si>
    <t>811.200</t>
  </si>
  <si>
    <t>Владимир г, Кирова ул, 9</t>
  </si>
  <si>
    <t>795.600</t>
  </si>
  <si>
    <t>Владимир г, Княгининская ул, 3</t>
  </si>
  <si>
    <t>270.000</t>
  </si>
  <si>
    <t>283.000</t>
  </si>
  <si>
    <t>Владимир г, Княгининская ул, 6а</t>
  </si>
  <si>
    <t>1116.200</t>
  </si>
  <si>
    <t>501.100</t>
  </si>
  <si>
    <t>Владимир г, Княгининская ул, 7в</t>
  </si>
  <si>
    <t>315.400</t>
  </si>
  <si>
    <t>630.400</t>
  </si>
  <si>
    <t>Владимир г, Комиссарова ул, 10/13</t>
  </si>
  <si>
    <t>2174.000</t>
  </si>
  <si>
    <t>Владимир г, Комиссарова ул, 11</t>
  </si>
  <si>
    <t>Владимир г, Комиссарова ул, 12а</t>
  </si>
  <si>
    <t>Владимир г, Комиссарова ул, 13</t>
  </si>
  <si>
    <t>1524.000</t>
  </si>
  <si>
    <t>Владимир г, Комиссарова ул, 14</t>
  </si>
  <si>
    <t>2304.000</t>
  </si>
  <si>
    <t>Владимир г, Комиссарова ул, 17</t>
  </si>
  <si>
    <t>Владимир г, Комиссарова ул, 18</t>
  </si>
  <si>
    <t>2168.700</t>
  </si>
  <si>
    <t>Владимир г, Комиссарова ул, 19</t>
  </si>
  <si>
    <t>Владимир г, Комиссарова ул, 1А</t>
  </si>
  <si>
    <t>1173.000</t>
  </si>
  <si>
    <t>Владимир г, Комиссарова ул, 1Б</t>
  </si>
  <si>
    <t>1234.800</t>
  </si>
  <si>
    <t>Владимир г, Комиссарова ул, 1Г</t>
  </si>
  <si>
    <t>1353.900</t>
  </si>
  <si>
    <t>Владимир г, Комиссарова ул, 2</t>
  </si>
  <si>
    <t>1199.000</t>
  </si>
  <si>
    <t>1190.500</t>
  </si>
  <si>
    <t>Владимир г, Комиссарова ул, 22</t>
  </si>
  <si>
    <t>2426.000</t>
  </si>
  <si>
    <t>Владимир г, Комиссарова ул, 22а</t>
  </si>
  <si>
    <t>Владимир г, Комиссарова ул, 23</t>
  </si>
  <si>
    <t>991.600</t>
  </si>
  <si>
    <t>Владимир г, Комиссарова ул, 23а</t>
  </si>
  <si>
    <t>Владимир г, Комиссарова ул, 25</t>
  </si>
  <si>
    <t>2392.300</t>
  </si>
  <si>
    <t>Владимир г, Комиссарова ул, 26</t>
  </si>
  <si>
    <t>880.500</t>
  </si>
  <si>
    <t>982.600</t>
  </si>
  <si>
    <t>Владимир г, Комиссарова ул, 2а</t>
  </si>
  <si>
    <t>Владимир г, Комиссарова ул, 33</t>
  </si>
  <si>
    <t>1191.400</t>
  </si>
  <si>
    <t>Владимир г, Комиссарова ул, 35</t>
  </si>
  <si>
    <t>192.000</t>
  </si>
  <si>
    <t>Владимир г, Комиссарова ул, 37</t>
  </si>
  <si>
    <t>824.500</t>
  </si>
  <si>
    <t>Владимир г, Комиссарова ул, 37а</t>
  </si>
  <si>
    <t>694.900</t>
  </si>
  <si>
    <t>Владимир г, Комиссарова ул, 3А</t>
  </si>
  <si>
    <t>2531.000</t>
  </si>
  <si>
    <t>Владимир г, Комиссарова ул, 3Б</t>
  </si>
  <si>
    <t>Владимир г, Комиссарова ул, 4</t>
  </si>
  <si>
    <t>1090.000</t>
  </si>
  <si>
    <t>Владимир г, Комиссарова ул, 41</t>
  </si>
  <si>
    <t>1192.400</t>
  </si>
  <si>
    <t>Владимир г, Комиссарова ул, 43</t>
  </si>
  <si>
    <t>Владимир г, Комиссарова ул, 47</t>
  </si>
  <si>
    <t>Владимир г, Комиссарова ул, 49</t>
  </si>
  <si>
    <t>996.000</t>
  </si>
  <si>
    <t>Владимир г, Комиссарова ул, 4а</t>
  </si>
  <si>
    <t>1692.000</t>
  </si>
  <si>
    <t>Владимир г, Комиссарова ул, 4б</t>
  </si>
  <si>
    <t>1192.000</t>
  </si>
  <si>
    <t>Владимир г, Комиссарова ул, 51</t>
  </si>
  <si>
    <t>777.200</t>
  </si>
  <si>
    <t>Владимир г, Комиссарова ул, 59</t>
  </si>
  <si>
    <t>901.500</t>
  </si>
  <si>
    <t>Владимир г, Комиссарова ул, 61</t>
  </si>
  <si>
    <t>Владимир г, Комиссарова ул, 63</t>
  </si>
  <si>
    <t>Владимир г, Комиссарова ул, 67</t>
  </si>
  <si>
    <t>405.000</t>
  </si>
  <si>
    <t>Владимир г, Комиссарова ул, 69</t>
  </si>
  <si>
    <t>848.000</t>
  </si>
  <si>
    <t>Владимир г, Комиссарова ул, 69а</t>
  </si>
  <si>
    <t>Владимир г, Комиссарова ул, 6а</t>
  </si>
  <si>
    <t>Владимир г, Комиссарова ул, 7</t>
  </si>
  <si>
    <t>2314.000</t>
  </si>
  <si>
    <t>Владимир г, Комиссарова ул, 8</t>
  </si>
  <si>
    <t>Владимир г, Комиссарова ул, 9</t>
  </si>
  <si>
    <t>1854.400</t>
  </si>
  <si>
    <t>Владимир г, Коммунар мкр, Зеленая ул, 53а</t>
  </si>
  <si>
    <t>Владимир г, Коммунар мкр, Зеленая ул, 58</t>
  </si>
  <si>
    <t>1630.400</t>
  </si>
  <si>
    <t>Владимир г, Коммунар мкр, Зеленая ул, 60</t>
  </si>
  <si>
    <t>28169.000</t>
  </si>
  <si>
    <t>Владимир г, Коммунар мкр, Зеленая ул, 62</t>
  </si>
  <si>
    <t>2405.000</t>
  </si>
  <si>
    <t>Владимир г, Коммунар мкр, Зеленая ул, 64</t>
  </si>
  <si>
    <t>1057.660</t>
  </si>
  <si>
    <t>Владимир г, Коммунар мкр, Зеленая ул, 66</t>
  </si>
  <si>
    <t>7595.100</t>
  </si>
  <si>
    <t>Владимир г, Коммунар мкр, Песочная ул, 11</t>
  </si>
  <si>
    <t>1136.000</t>
  </si>
  <si>
    <t>Владимир г, Коммунар мкр, Песочная ул, 13</t>
  </si>
  <si>
    <t>939.100</t>
  </si>
  <si>
    <t>Владимир г, Коммунар мкр, Песочная ул, 15</t>
  </si>
  <si>
    <t>920.500</t>
  </si>
  <si>
    <t>Владимир г, Коммунар мкр, Песочная ул, 17а</t>
  </si>
  <si>
    <t>6322.000</t>
  </si>
  <si>
    <t>Владимир г, Коммунар мкр, Песочная ул, 19</t>
  </si>
  <si>
    <t>8777.800</t>
  </si>
  <si>
    <t>Владимир г, Коммунар мкр, Песочная ул, 19а</t>
  </si>
  <si>
    <t>3507.000</t>
  </si>
  <si>
    <t>8401.000</t>
  </si>
  <si>
    <t>Владимир г, Коммунар мкр, Песочная ул, 19Б</t>
  </si>
  <si>
    <t>Владимир г, Коммунар мкр, Песочная ул, 19Г</t>
  </si>
  <si>
    <t>1223.820</t>
  </si>
  <si>
    <t>Владимир г, Коммунар мкр, Песочная ул, 19д</t>
  </si>
  <si>
    <t>9063.400</t>
  </si>
  <si>
    <t>2662.100</t>
  </si>
  <si>
    <t>Владимир г, Коммунар мкр, Песочная ул, 2д</t>
  </si>
  <si>
    <t>Владимир г, Коммунар мкр, Песочная ул, 4</t>
  </si>
  <si>
    <t>1460.200</t>
  </si>
  <si>
    <t>Владимир г, Коммунар мкр, Песочная ул, 7</t>
  </si>
  <si>
    <t>1011.700</t>
  </si>
  <si>
    <t>Владимир г, Коммунар мкр, Песочная ул, 9</t>
  </si>
  <si>
    <t>Владимир г, Коммунар мкр, Центральная ул, 13</t>
  </si>
  <si>
    <t>Владимир г, Коммунар мкр, Центральная ул, 15</t>
  </si>
  <si>
    <t>279.100</t>
  </si>
  <si>
    <t>371.100</t>
  </si>
  <si>
    <t>Владимир г, Коммунар мкр, Центральная ул, 17</t>
  </si>
  <si>
    <t>Владимир г, Коммунар мкр, Центральная ул, 17А корп. 1</t>
  </si>
  <si>
    <t>9908.300</t>
  </si>
  <si>
    <t>Владимир г, Коммунар мкр, Центральная ул, 17А корп. 2</t>
  </si>
  <si>
    <t>Владимир г, Коммунар мкр, Центральная ул, 19ж</t>
  </si>
  <si>
    <t>Владимир г, Коммунар мкр, Центральная ул, 5</t>
  </si>
  <si>
    <t>Владимир г, Коммунар мкр, Центральная ул, 5А</t>
  </si>
  <si>
    <t>Владимир г, Коммунар мкр, Школьная ул, 2</t>
  </si>
  <si>
    <t>Владимир г, Костерин пер, 10</t>
  </si>
  <si>
    <t>552.130</t>
  </si>
  <si>
    <t>Владимир г, Крайнова ул, 12</t>
  </si>
  <si>
    <t>Владимир г, Крайнова ул, 14</t>
  </si>
  <si>
    <t>3136.000</t>
  </si>
  <si>
    <t>Владимир г, Крайнова ул, 16</t>
  </si>
  <si>
    <t>3456.300</t>
  </si>
  <si>
    <t>1084.700</t>
  </si>
  <si>
    <t>Владимир г, Крайнова ул, 3а</t>
  </si>
  <si>
    <t>Владимир г, Крайнова ул, 4</t>
  </si>
  <si>
    <t>Владимир г, Крайнова ул, 5 корп. 1</t>
  </si>
  <si>
    <t>Владимир г, Красная ул, 13</t>
  </si>
  <si>
    <t>Владимир г, Красноармейская ул, 22</t>
  </si>
  <si>
    <t>967.000</t>
  </si>
  <si>
    <t>Владимир г, Красноармейская ул, 24</t>
  </si>
  <si>
    <t>578.100</t>
  </si>
  <si>
    <t>Владимир г, Красноармейская ул, 24А</t>
  </si>
  <si>
    <t>321.000</t>
  </si>
  <si>
    <t>1361.400</t>
  </si>
  <si>
    <t>Владимир г, Красноармейская ул, 26</t>
  </si>
  <si>
    <t>782.800</t>
  </si>
  <si>
    <t>Владимир г, Красноармейская ул, 32</t>
  </si>
  <si>
    <t>Владимир г, Красноармейская ул, 37</t>
  </si>
  <si>
    <t>Владимир г, Красноармейская ул, 42</t>
  </si>
  <si>
    <t>720.800</t>
  </si>
  <si>
    <t>Владимир г, Красноармейская ул, 43</t>
  </si>
  <si>
    <t>929.900</t>
  </si>
  <si>
    <t>Владимир г, Красноармейская ул, 43Г</t>
  </si>
  <si>
    <t>1439.900</t>
  </si>
  <si>
    <t>Владимир г, Красноармейская ул, 43к</t>
  </si>
  <si>
    <t>Владимир г, Красноармейская ул, 44</t>
  </si>
  <si>
    <t>793.000</t>
  </si>
  <si>
    <t>Владимир г, Красноармейская ул, 45</t>
  </si>
  <si>
    <t>312.900</t>
  </si>
  <si>
    <t>Владимир г, Красноармейская ул, 45А</t>
  </si>
  <si>
    <t>506.800</t>
  </si>
  <si>
    <t>Владимир г, Красноармейская ул, 46</t>
  </si>
  <si>
    <t>Владимир г, Красноармейская ул, 49</t>
  </si>
  <si>
    <t>1343.300</t>
  </si>
  <si>
    <t>Владимир г, Краснознаменная ул, 1</t>
  </si>
  <si>
    <t>1690.100</t>
  </si>
  <si>
    <t>Владимир г, Краснознаменная ул, 10</t>
  </si>
  <si>
    <t>1142.000</t>
  </si>
  <si>
    <t>579.300</t>
  </si>
  <si>
    <t>Владимир г, Краснознаменная ул, 1А</t>
  </si>
  <si>
    <t>631.800</t>
  </si>
  <si>
    <t>Владимир г, Краснознаменная ул, 4</t>
  </si>
  <si>
    <t>Владимир г, Краснознаменная ул, 5</t>
  </si>
  <si>
    <t>468.600</t>
  </si>
  <si>
    <t>1662.400</t>
  </si>
  <si>
    <t>Владимир г, Краснознаменная ул, 8А</t>
  </si>
  <si>
    <t>225.500</t>
  </si>
  <si>
    <t>Владимир г, Красносельский проезд, 15</t>
  </si>
  <si>
    <t>216.300</t>
  </si>
  <si>
    <t>Владимир г, Кремлевская ул, 10</t>
  </si>
  <si>
    <t>Владимир г, Кремлевская ул, 4</t>
  </si>
  <si>
    <t>411.300</t>
  </si>
  <si>
    <t>Владимир г, Крупской ул, 2</t>
  </si>
  <si>
    <t>473.300</t>
  </si>
  <si>
    <t>Владимир г, Крупской ул, 2А</t>
  </si>
  <si>
    <t>508.900</t>
  </si>
  <si>
    <t>333.400</t>
  </si>
  <si>
    <t>Владимир г, Крупской ул, 4</t>
  </si>
  <si>
    <t>730.500</t>
  </si>
  <si>
    <t>Владимир г, Крупской ул, 4А</t>
  </si>
  <si>
    <t>248.000</t>
  </si>
  <si>
    <t>240.700</t>
  </si>
  <si>
    <t>Владимир г, Крупской ул, 6</t>
  </si>
  <si>
    <t>476.900</t>
  </si>
  <si>
    <t>Владимир г, Крупской ул, 8</t>
  </si>
  <si>
    <t>Владимир г, Куйбышева ул, 26Б</t>
  </si>
  <si>
    <t>Владимир г, Куйбышева ул, 36</t>
  </si>
  <si>
    <t>2814.000</t>
  </si>
  <si>
    <t>Владимир г, Куйбышева ул, 36а</t>
  </si>
  <si>
    <t>461.600</t>
  </si>
  <si>
    <t>Владимир г, Куйбышева ул, 42</t>
  </si>
  <si>
    <t>876.100</t>
  </si>
  <si>
    <t>1291.600</t>
  </si>
  <si>
    <t>Владимир г, Куйбышева ул, 46а</t>
  </si>
  <si>
    <t>2744.900</t>
  </si>
  <si>
    <t>Владимир г, Куйбышева ул, 48</t>
  </si>
  <si>
    <t>Владимир г, Куйбышева ул, 5</t>
  </si>
  <si>
    <t>1070.000</t>
  </si>
  <si>
    <t>Владимир г, Куйбышева ул, 52а</t>
  </si>
  <si>
    <t>Владимир г, Куйбышева ул, 54</t>
  </si>
  <si>
    <t>2341.000</t>
  </si>
  <si>
    <t>Владимир г, Куйбышева ул, 58</t>
  </si>
  <si>
    <t>3125.000</t>
  </si>
  <si>
    <t>Владимир г, Куйбышева ул, 5а</t>
  </si>
  <si>
    <t>Владимир г, Куйбышева ул, 5б</t>
  </si>
  <si>
    <t>Владимир г, Куйбышева ул, 5г</t>
  </si>
  <si>
    <t>835.900</t>
  </si>
  <si>
    <t>Владимир г, Куйбышева ул, 5д</t>
  </si>
  <si>
    <t>Владимир г, Куйбышева ул, 5ж</t>
  </si>
  <si>
    <t>Владимир г, Куйбышева ул, 5и</t>
  </si>
  <si>
    <t>1924.000</t>
  </si>
  <si>
    <t>Владимир г, Куйбышева ул, 66</t>
  </si>
  <si>
    <t>1462.000</t>
  </si>
  <si>
    <t>Владимир г, Куйбышева ул, 66а</t>
  </si>
  <si>
    <t>518.500</t>
  </si>
  <si>
    <t>Владимир г, Куйбышева ул, 9</t>
  </si>
  <si>
    <t>Владимир г, Куйбышева ул, 9а</t>
  </si>
  <si>
    <t>Владимир г, Кулибина ул, 10</t>
  </si>
  <si>
    <t>1002.600</t>
  </si>
  <si>
    <t>Владимир г, Лакина проезд, 2</t>
  </si>
  <si>
    <t>691.500</t>
  </si>
  <si>
    <t>Владимир г, Лакина проезд, 4</t>
  </si>
  <si>
    <t>687.400</t>
  </si>
  <si>
    <t>708.500</t>
  </si>
  <si>
    <t>Владимир г, Лакина проезд, 8</t>
  </si>
  <si>
    <t>690.600</t>
  </si>
  <si>
    <t>Владимир г, Лакина ул, 1</t>
  </si>
  <si>
    <t>902.300</t>
  </si>
  <si>
    <t>Владимир г, Лакина ул, 129</t>
  </si>
  <si>
    <t>863.400</t>
  </si>
  <si>
    <t>897.200</t>
  </si>
  <si>
    <t>Владимир г, Лакина ул, 129Б</t>
  </si>
  <si>
    <t>791.500</t>
  </si>
  <si>
    <t>Владимир г, Лакина ул, 129В</t>
  </si>
  <si>
    <t>Владимир г, Лакина ул, 129Г</t>
  </si>
  <si>
    <t>Владимир г, Лакина ул, 131</t>
  </si>
  <si>
    <t>609.700</t>
  </si>
  <si>
    <t>Владимир г, Лакина ул, 133</t>
  </si>
  <si>
    <t>Владимир г, Лакина ул, 133А</t>
  </si>
  <si>
    <t>883.800</t>
  </si>
  <si>
    <t>Владимир г, Лакина ул, 135</t>
  </si>
  <si>
    <t>Владимир г, Лакина ул, 137</t>
  </si>
  <si>
    <t>978.400</t>
  </si>
  <si>
    <t>Владимир г, Лакина ул, 137Б</t>
  </si>
  <si>
    <t>898.800</t>
  </si>
  <si>
    <t>1332.000</t>
  </si>
  <si>
    <t>Владимир г, Лакина ул, 139А</t>
  </si>
  <si>
    <t>Владимир г, Лакина ул, 139Б</t>
  </si>
  <si>
    <t>Владимир г, Лакина ул, 139В</t>
  </si>
  <si>
    <t>2327.800</t>
  </si>
  <si>
    <t>Владимир г, Лакина ул, 141</t>
  </si>
  <si>
    <t>657.400</t>
  </si>
  <si>
    <t>Владимир г, Лакина ул, 141А</t>
  </si>
  <si>
    <t>Владимир г, Лакина ул, 141Б</t>
  </si>
  <si>
    <t>Владимир г, Лакина ул, 141В</t>
  </si>
  <si>
    <t>646.400</t>
  </si>
  <si>
    <t>Владимир г, Лакина ул, 141Г</t>
  </si>
  <si>
    <t>Владимир г, Лакина ул, 143</t>
  </si>
  <si>
    <t>897.900</t>
  </si>
  <si>
    <t>Владимир г, Лакина ул, 143А</t>
  </si>
  <si>
    <t>772.000</t>
  </si>
  <si>
    <t>Владимир г, Лакина ул, 145</t>
  </si>
  <si>
    <t>897.100</t>
  </si>
  <si>
    <t>Владимир г, Лакина ул, 147</t>
  </si>
  <si>
    <t>889.300</t>
  </si>
  <si>
    <t>641.400</t>
  </si>
  <si>
    <t>Владимир г, Лакина ул, 149</t>
  </si>
  <si>
    <t>894.300</t>
  </si>
  <si>
    <t>Владимир г, Лакина ул, 149А</t>
  </si>
  <si>
    <t>Владимир г, Лакина ул, 153</t>
  </si>
  <si>
    <t>889.200</t>
  </si>
  <si>
    <t>Владимир г, Лакина ул, 155</t>
  </si>
  <si>
    <t>Владимир г, Лакина ул, 155А</t>
  </si>
  <si>
    <t>204.000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</si>
  <si>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</si>
  <si>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</si>
  <si>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</si>
  <si>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</si>
  <si>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</si>
  <si>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159А</t>
  </si>
  <si>
    <t>1091.100</t>
  </si>
  <si>
    <t>293.800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</si>
  <si>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</si>
  <si>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</si>
  <si>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</si>
  <si>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</si>
  <si>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</si>
  <si>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</si>
  <si>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</si>
  <si>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537.900</t>
  </si>
  <si>
    <t>651.100</t>
  </si>
  <si>
    <t>Владимир г, Лакина ул, 177</t>
  </si>
  <si>
    <t>1064.000</t>
  </si>
  <si>
    <t>Владимир г, Лакина ул, 185</t>
  </si>
  <si>
    <t>1009.000</t>
  </si>
  <si>
    <t>Владимир г, Лакина ул, 187</t>
  </si>
  <si>
    <t>Владимир г, Лакина ул, 187А</t>
  </si>
  <si>
    <t>1217.000</t>
  </si>
  <si>
    <t>Владимир г, Лакина ул, 189</t>
  </si>
  <si>
    <t>Владимир г, Лакина ул, 191Б</t>
  </si>
  <si>
    <t>Владимир г, Лакина ул, 193</t>
  </si>
  <si>
    <t>Владимир г, Лакина ул, 195</t>
  </si>
  <si>
    <t>Владимир г, Лакина ул, 197</t>
  </si>
  <si>
    <t>Владимир г, Лакина ул, 199</t>
  </si>
  <si>
    <t>329.000</t>
  </si>
  <si>
    <t>Владимир г, Лакина ул, 205</t>
  </si>
  <si>
    <t>Владимир г, Лакина ул, 209</t>
  </si>
  <si>
    <t>Владимир г, Лакина ул, 3</t>
  </si>
  <si>
    <t>Владимир г, Левино Поле ул, 46</t>
  </si>
  <si>
    <t>2005.000</t>
  </si>
  <si>
    <t>Владимир г, Левино Поле ул, 47</t>
  </si>
  <si>
    <t>Владимир г, Ленина пр-кт, 10</t>
  </si>
  <si>
    <t>457.300</t>
  </si>
  <si>
    <t>Владимир г, Ленина пр-кт, 12</t>
  </si>
  <si>
    <t>Владимир г, Ленина пр-кт, 13</t>
  </si>
  <si>
    <t>462.900</t>
  </si>
  <si>
    <t>Владимир г, Ленина пр-кт, 13Б</t>
  </si>
  <si>
    <t>Владимир г, Ленина пр-кт, 14</t>
  </si>
  <si>
    <t>908.100</t>
  </si>
  <si>
    <t>Владимир г, Ленина пр-кт, 16</t>
  </si>
  <si>
    <t>942.200</t>
  </si>
  <si>
    <t>Владимир г, Ленина пр-кт, 17</t>
  </si>
  <si>
    <t>810.100</t>
  </si>
  <si>
    <t>817.300</t>
  </si>
  <si>
    <t>Владимир г, Ленина пр-кт, 19</t>
  </si>
  <si>
    <t>1087.200</t>
  </si>
  <si>
    <t>Владимир г, Ленина пр-кт, 2</t>
  </si>
  <si>
    <t>4605.200</t>
  </si>
  <si>
    <t>1010.300</t>
  </si>
  <si>
    <t>Владимир г, Ленина пр-кт, 20а</t>
  </si>
  <si>
    <t>Владимир г, Ленина пр-кт, 21</t>
  </si>
  <si>
    <t>486.100</t>
  </si>
  <si>
    <t>414.600</t>
  </si>
  <si>
    <t>Владимир г, Ленина пр-кт, 24</t>
  </si>
  <si>
    <t>1058.400</t>
  </si>
  <si>
    <t>Владимир г, Ленина пр-кт, 25</t>
  </si>
  <si>
    <t>1770.400</t>
  </si>
  <si>
    <t>Владимир г, Ленина пр-кт, 25А</t>
  </si>
  <si>
    <t>Владимир г, Ленина пр-кт, 27</t>
  </si>
  <si>
    <t>Владимир г, Ленина пр-кт, 27А</t>
  </si>
  <si>
    <t>Владимир г, Ленина пр-кт, 27Б</t>
  </si>
  <si>
    <t>1149.000</t>
  </si>
  <si>
    <t>937.800</t>
  </si>
  <si>
    <t>Владимир г, Ленина пр-кт, 28</t>
  </si>
  <si>
    <t>Владимир г, Ленина пр-кт, 3</t>
  </si>
  <si>
    <t>1351.500</t>
  </si>
  <si>
    <t>Владимир г, Ленина пр-кт, 30</t>
  </si>
  <si>
    <t>Владимир г, Ленина пр-кт, 32</t>
  </si>
  <si>
    <t>1386.400</t>
  </si>
  <si>
    <t>Владимир г, Ленина пр-кт, 34</t>
  </si>
  <si>
    <t>645.100</t>
  </si>
  <si>
    <t>636.500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</si>
  <si>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</si>
  <si>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</si>
  <si>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</si>
  <si>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</si>
  <si>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2795.000</t>
  </si>
  <si>
    <t>Владимир г, Ленина пр-кт, 38</t>
  </si>
  <si>
    <t>937.200</t>
  </si>
  <si>
    <t>Владимир г, Ленина пр-кт, 39</t>
  </si>
  <si>
    <t>1051.300</t>
  </si>
  <si>
    <t>Владимир г, Ленина пр-кт, 40</t>
  </si>
  <si>
    <t>2180.300</t>
  </si>
  <si>
    <t>Владимир г, Ленина пр-кт, 41</t>
  </si>
  <si>
    <t>Владимир г, Ленина пр-кт, 42</t>
  </si>
  <si>
    <t>14344.900</t>
  </si>
  <si>
    <t>Владимир г, Ленина пр-кт, 42а</t>
  </si>
  <si>
    <t>Владимир г, Ленина пр-кт, 43</t>
  </si>
  <si>
    <t>Владимир г, Ленина пр-кт, 44</t>
  </si>
  <si>
    <t>3398.100</t>
  </si>
  <si>
    <t>Владимир г, Ленина пр-кт, 45</t>
  </si>
  <si>
    <t>Владимир г, Ленина пр-кт, 47</t>
  </si>
  <si>
    <t>Владимир г, Ленина пр-кт, 47А</t>
  </si>
  <si>
    <t>Владимир г, Ленина пр-кт, 48</t>
  </si>
  <si>
    <t>Владимир г, Ленина пр-кт, 49</t>
  </si>
  <si>
    <t>Владимир г, Ленина пр-кт, 5</t>
  </si>
  <si>
    <t>700.400</t>
  </si>
  <si>
    <t>Владимир г, Ленина пр-кт, 51</t>
  </si>
  <si>
    <t>959.000</t>
  </si>
  <si>
    <t>Владимир г, Ленина пр-кт, 5А</t>
  </si>
  <si>
    <t>Владимир г, Ленина пр-кт, 60</t>
  </si>
  <si>
    <t>881.300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</si>
  <si>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</si>
  <si>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</si>
  <si>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</si>
  <si>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</si>
  <si>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1597.200</t>
  </si>
  <si>
    <t>Владимир г, Ленина пр-кт, 67</t>
  </si>
  <si>
    <t>1202.000</t>
  </si>
  <si>
    <t>Владимир г, Ленина пр-кт, 67А</t>
  </si>
  <si>
    <t>768.000</t>
  </si>
  <si>
    <t>1220.000</t>
  </si>
  <si>
    <t>Владимир г, Ленина пр-кт, 67Б</t>
  </si>
  <si>
    <t>876.800</t>
  </si>
  <si>
    <t>Владимир г, Ленина пр-кт, 67В</t>
  </si>
  <si>
    <t>859.000</t>
  </si>
  <si>
    <t>859.600</t>
  </si>
  <si>
    <t>Владимир г, Ленина пр-кт, 68</t>
  </si>
  <si>
    <t>1214.000</t>
  </si>
  <si>
    <t>930.200</t>
  </si>
  <si>
    <t>Владимир г, Ленина пр-кт, 69</t>
  </si>
  <si>
    <t>699.300</t>
  </si>
  <si>
    <t>Владимир г, Ленина пр-кт, 7</t>
  </si>
  <si>
    <t>759.200</t>
  </si>
  <si>
    <t>Владимир г, Ленина пр-кт, 71а</t>
  </si>
  <si>
    <t>Владимир г, Ленина пр-кт, 71б</t>
  </si>
  <si>
    <t>745.300</t>
  </si>
  <si>
    <t>Владимир г, Лермонтова ул, 13/2</t>
  </si>
  <si>
    <t>1015.000</t>
  </si>
  <si>
    <t>Владимир г, Лермонтова ул, 17/9</t>
  </si>
  <si>
    <t>Владимир г, Лермонтова ул, 19</t>
  </si>
  <si>
    <t>520.500</t>
  </si>
  <si>
    <t>Владимир г, Лермонтова ул, 21</t>
  </si>
  <si>
    <t>1010.400</t>
  </si>
  <si>
    <t>Владимир г, Лермонтова ул, 21б</t>
  </si>
  <si>
    <t>2136.700</t>
  </si>
  <si>
    <t>Владимир г, Лермонтова ул, 22</t>
  </si>
  <si>
    <t>Владимир г, Лермонтова ул, 26б</t>
  </si>
  <si>
    <t>Владимир г, Лермонтова ул, 26в</t>
  </si>
  <si>
    <t>Владимир г, Лермонтова ул, 28а</t>
  </si>
  <si>
    <t>402.600</t>
  </si>
  <si>
    <t>Владимир г, Лермонтова ул, 28б</t>
  </si>
  <si>
    <t>307.400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</si>
  <si>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</si>
  <si>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</si>
  <si>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</si>
  <si>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</si>
  <si>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</si>
  <si>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482.800</t>
  </si>
  <si>
    <t>Владимир г, Лермонтова ул, 30в</t>
  </si>
  <si>
    <t>622.900</t>
  </si>
  <si>
    <t>Владимир г, Лермонтова ул, 30г</t>
  </si>
  <si>
    <t>696.500</t>
  </si>
  <si>
    <t>642.900</t>
  </si>
  <si>
    <t>Владимир г, Лермонтова ул, 34</t>
  </si>
  <si>
    <t>453.000</t>
  </si>
  <si>
    <t>Владимир г, Лермонтова ул, 36</t>
  </si>
  <si>
    <t>429.300</t>
  </si>
  <si>
    <t>685.200</t>
  </si>
  <si>
    <t>Владимир г, Лермонтова ул, 37</t>
  </si>
  <si>
    <t>Владимир г, Лермонтова ул, 38</t>
  </si>
  <si>
    <t>677.100</t>
  </si>
  <si>
    <t>1458.500</t>
  </si>
  <si>
    <t>Владимир г, Лермонтова ул, 40</t>
  </si>
  <si>
    <t>537.600</t>
  </si>
  <si>
    <t>Владимир г, Лермонтова ул, 42</t>
  </si>
  <si>
    <t>554.700</t>
  </si>
  <si>
    <t>Владимир г, Лермонтова ул, 43</t>
  </si>
  <si>
    <t>807.200</t>
  </si>
  <si>
    <t>Владимир г, Лермонтова ул, 44</t>
  </si>
  <si>
    <t>466.000</t>
  </si>
  <si>
    <t>656.200</t>
  </si>
  <si>
    <t>Владимир г, Лермонтова ул, 45</t>
  </si>
  <si>
    <t>752.800</t>
  </si>
  <si>
    <t>563.300</t>
  </si>
  <si>
    <t>Владимир г, Лесной мкр, Лесная ул, 1</t>
  </si>
  <si>
    <t>Владимир г, Лесной мкр, Лесная ул, 10</t>
  </si>
  <si>
    <t>1229.400</t>
  </si>
  <si>
    <t>Владимир г, Лесной мкр, Лесная ул, 11</t>
  </si>
  <si>
    <t>Владимир г, Лесной мкр, Лесная ул, 12</t>
  </si>
  <si>
    <t>1236.900</t>
  </si>
  <si>
    <t>Владимир г, Лесной мкр, Лесная ул, 13</t>
  </si>
  <si>
    <t>Владимир г, Лесной мкр, Лесная ул, 14</t>
  </si>
  <si>
    <t>1434.900</t>
  </si>
  <si>
    <t>Владимир г, Лесной мкр, Лесная ул, 2</t>
  </si>
  <si>
    <t>825.300</t>
  </si>
  <si>
    <t>Владимир г, Лесной мкр, Лесная ул, 3</t>
  </si>
  <si>
    <t>826.700</t>
  </si>
  <si>
    <t>Владимир г, Лесной мкр, Лесная ул, 4</t>
  </si>
  <si>
    <t>799.200</t>
  </si>
  <si>
    <t>Владимир г, Лесной мкр, Лесная ул, 5</t>
  </si>
  <si>
    <t>1212.400</t>
  </si>
  <si>
    <t>820.300</t>
  </si>
  <si>
    <t>Владимир г, Лесной мкр, Лесная ул, 7</t>
  </si>
  <si>
    <t>Владимир г, Лесной мкр, Лесная ул, 8</t>
  </si>
  <si>
    <t>833.400</t>
  </si>
  <si>
    <t>Владимир г, Лесной мкр, Лесная ул, 9</t>
  </si>
  <si>
    <t>1298.600</t>
  </si>
  <si>
    <t>Владимир г, Летне-Перевозинская ул, 20</t>
  </si>
  <si>
    <t>480.400</t>
  </si>
  <si>
    <t>Владимир г, Ломоносова ул, 1</t>
  </si>
  <si>
    <t>759.500</t>
  </si>
  <si>
    <t>Владимир г, Ломоносова ул, 10А</t>
  </si>
  <si>
    <t>513.700</t>
  </si>
  <si>
    <t>1225.200</t>
  </si>
  <si>
    <t>Владимир г, Луговая ул, 4</t>
  </si>
  <si>
    <t>Владимир г, Луначарского ул, 18</t>
  </si>
  <si>
    <t>1870</t>
  </si>
  <si>
    <t>271.100</t>
  </si>
  <si>
    <t>Владимир г, Луначарского ул, 19</t>
  </si>
  <si>
    <t>723.400</t>
  </si>
  <si>
    <t>Владимир г, Луначарского ул, 23</t>
  </si>
  <si>
    <t>Владимир г, Луначарского ул, 24</t>
  </si>
  <si>
    <t>668.400</t>
  </si>
  <si>
    <t>Владимир г, Луначарского ул, 25</t>
  </si>
  <si>
    <t>1583.400</t>
  </si>
  <si>
    <t>Владимир г, Луначарского ул, 27</t>
  </si>
  <si>
    <t>1494.700</t>
  </si>
  <si>
    <t>Владимир г, Луначарского ул, 28</t>
  </si>
  <si>
    <t>638.100</t>
  </si>
  <si>
    <t>903.300</t>
  </si>
  <si>
    <t>Владимир г, Луначарского ул, 28А</t>
  </si>
  <si>
    <t>1011.800</t>
  </si>
  <si>
    <t>Владимир г, Луначарского ул, 29</t>
  </si>
  <si>
    <t>440.200</t>
  </si>
  <si>
    <t>Владимир г, Луначарского ул, 31</t>
  </si>
  <si>
    <t>Владимир г, Луначарского ул, 31А</t>
  </si>
  <si>
    <t>450.600</t>
  </si>
  <si>
    <t>Владимир г, Луначарского ул, 33</t>
  </si>
  <si>
    <t>664.700</t>
  </si>
  <si>
    <t>1149.100</t>
  </si>
  <si>
    <t>Владимир г, Луначарского ул, 37</t>
  </si>
  <si>
    <t>Владимир г, Луначарского ул, 37А</t>
  </si>
  <si>
    <t>Владимир г, Луначарского ул, 37Б</t>
  </si>
  <si>
    <t>Владимир г, Луначарского ул, 39</t>
  </si>
  <si>
    <t>Владимир г, Луначарского ул, 41</t>
  </si>
  <si>
    <t>469.900</t>
  </si>
  <si>
    <t>Владимир г, Луначарского ул, 43</t>
  </si>
  <si>
    <t>466.200</t>
  </si>
  <si>
    <t>568.900</t>
  </si>
  <si>
    <t>Владимир г, Малые Ременники ул, 11</t>
  </si>
  <si>
    <t>Владимир г, Малые Ременники ул, 9</t>
  </si>
  <si>
    <t>Владимир г, Мира ул, 15</t>
  </si>
  <si>
    <t>3272.300</t>
  </si>
  <si>
    <t>Владимир г, Мира ул, 15А</t>
  </si>
  <si>
    <t>Владимир г, Мира ул, 15Б</t>
  </si>
  <si>
    <t>Владимир г, Мира ул, 17</t>
  </si>
  <si>
    <t>1279.000</t>
  </si>
  <si>
    <t>Владимир г, Мира ул, 19</t>
  </si>
  <si>
    <t>1219.200</t>
  </si>
  <si>
    <t>Владимир г, Мира ул, 2</t>
  </si>
  <si>
    <t>Владимир г, Мира ул, 21</t>
  </si>
  <si>
    <t>1096.300</t>
  </si>
  <si>
    <t>Владимир г, Мира ул, 22</t>
  </si>
  <si>
    <t>5672.000</t>
  </si>
  <si>
    <t>Владимир г, Мира ул, 22А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</si>
  <si>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</si>
  <si>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</si>
  <si>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</si>
  <si>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</si>
  <si>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585.800</t>
  </si>
  <si>
    <t>Владимир г, Мира ул, 2В</t>
  </si>
  <si>
    <t>Владимир г, Мира ул, 2Г</t>
  </si>
  <si>
    <t>Владимир г, Мира ул, 2Д</t>
  </si>
  <si>
    <t>Владимир г, Мира ул, 32</t>
  </si>
  <si>
    <t>1168.500</t>
  </si>
  <si>
    <t>182.000</t>
  </si>
  <si>
    <t>629.800</t>
  </si>
  <si>
    <t>Владимир г, Мира ул, 34А</t>
  </si>
  <si>
    <t>1764.200</t>
  </si>
  <si>
    <t>Владимир г, Мира ул, 37</t>
  </si>
  <si>
    <t>Владимир г, Мира ул, 37А</t>
  </si>
  <si>
    <t>472.700</t>
  </si>
  <si>
    <t>Владимир г, Мира ул, 39</t>
  </si>
  <si>
    <t>Владимир г, Мира ул, 4</t>
  </si>
  <si>
    <t>2062.600</t>
  </si>
  <si>
    <t>Владимир г, Мира ул, 40</t>
  </si>
  <si>
    <t>721.400</t>
  </si>
  <si>
    <t>Владимир г, Мира ул, 41</t>
  </si>
  <si>
    <t>918.300</t>
  </si>
  <si>
    <t>Владимир г, Мира ул, 41а</t>
  </si>
  <si>
    <t>585.980</t>
  </si>
  <si>
    <t>328.500</t>
  </si>
  <si>
    <t>Владимир г, Мира ул, 44/9</t>
  </si>
  <si>
    <t>Владимир г, Мира ул, 45</t>
  </si>
  <si>
    <t>Владимир г, Мира ул, 46/12</t>
  </si>
  <si>
    <t>955.900</t>
  </si>
  <si>
    <t>Владимир г, Мира ул, 47</t>
  </si>
  <si>
    <t>Владимир г, Мира ул, 49</t>
  </si>
  <si>
    <t>Владимир г, Мира ул, 4А</t>
  </si>
  <si>
    <t>Владимир г, Мира ул, 4Б</t>
  </si>
  <si>
    <t>23488.000</t>
  </si>
  <si>
    <t>Владимир г, Мира ул, 4В</t>
  </si>
  <si>
    <t>Владимир г, Мира ул, 51</t>
  </si>
  <si>
    <t>920.900</t>
  </si>
  <si>
    <t>Владимир г, Мира ул, 6</t>
  </si>
  <si>
    <t>Владимир г, Мира ул, 6Б</t>
  </si>
  <si>
    <t>Владимир г, Мира ул, 70</t>
  </si>
  <si>
    <t>1060.200</t>
  </si>
  <si>
    <t>Владимир г, Мира ул, 72</t>
  </si>
  <si>
    <t>Владимир г, Мира ул, 74</t>
  </si>
  <si>
    <t>7644.500</t>
  </si>
  <si>
    <t>Владимир г, Мира ул, 76</t>
  </si>
  <si>
    <t>755.300</t>
  </si>
  <si>
    <t>Владимир г, Мира ул, 78/23</t>
  </si>
  <si>
    <t>1046.200</t>
  </si>
  <si>
    <t>Владимир г, Мира ул, 80/24</t>
  </si>
  <si>
    <t>Владимир г, Мира ул, 82</t>
  </si>
  <si>
    <t>946.400</t>
  </si>
  <si>
    <t>435.700</t>
  </si>
  <si>
    <t>Владимир г, Мира ул, 86/11</t>
  </si>
  <si>
    <t>1022.000</t>
  </si>
  <si>
    <t>751.250</t>
  </si>
  <si>
    <t>Владимир г, Мира ул, 9</t>
  </si>
  <si>
    <t>10733.000</t>
  </si>
  <si>
    <t>Владимир г, Мира ул, 90</t>
  </si>
  <si>
    <t>906.900</t>
  </si>
  <si>
    <t>Владимир г, Мира ул, 92</t>
  </si>
  <si>
    <t>909.100</t>
  </si>
  <si>
    <t>Владимир г, Мира ул, 94</t>
  </si>
  <si>
    <t>1029.600</t>
  </si>
  <si>
    <t>Владимир г, Мира ул, 9в</t>
  </si>
  <si>
    <t>Владимир г, Михайловская ул, 12</t>
  </si>
  <si>
    <t>Владимир г, Михайловская ул, 14</t>
  </si>
  <si>
    <t>Владимир г, Михайловская ул, 16</t>
  </si>
  <si>
    <t>Владимир г, Михайловская ул, 18</t>
  </si>
  <si>
    <t>504.100</t>
  </si>
  <si>
    <t>Владимир г, Михайловская ул, 20</t>
  </si>
  <si>
    <t>1093.000</t>
  </si>
  <si>
    <t>Владимир г, Михайловская ул, 24А</t>
  </si>
  <si>
    <t>Владимир г, Михайловская ул, 28</t>
  </si>
  <si>
    <t>928.500</t>
  </si>
  <si>
    <t>Владимир г, Михайловская ул, 28А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</si>
  <si>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</si>
  <si>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</si>
  <si>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</si>
  <si>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</si>
  <si>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</si>
  <si>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53</t>
  </si>
  <si>
    <t>2225.200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</si>
  <si>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</si>
  <si>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</si>
  <si>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</si>
  <si>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6</t>
  </si>
  <si>
    <t>1296.000</t>
  </si>
  <si>
    <t>Владимир г, Михайловская ул, 8</t>
  </si>
  <si>
    <t>Владимир г, Михайловская ул, 8А</t>
  </si>
  <si>
    <t>1549.600</t>
  </si>
  <si>
    <t>Владимир г, Модорова ул, 3</t>
  </si>
  <si>
    <t>633.100</t>
  </si>
  <si>
    <t>Владимир г, Модорова ул, 4</t>
  </si>
  <si>
    <t>576.200</t>
  </si>
  <si>
    <t>Владимир г, Модорова ул, 5</t>
  </si>
  <si>
    <t>Владимир г, Модорова ул, 6</t>
  </si>
  <si>
    <t>Владимир г, Модорова ул, 8</t>
  </si>
  <si>
    <t>1206.000</t>
  </si>
  <si>
    <t>Владимир г, Молодежная ул, 1</t>
  </si>
  <si>
    <t>Владимир г, Молодежная ул, 10</t>
  </si>
  <si>
    <t>Владимир г, Молодежная ул, 2</t>
  </si>
  <si>
    <t>510.100</t>
  </si>
  <si>
    <t>Владимир г, Молодежная ул, 3</t>
  </si>
  <si>
    <t>1328.000</t>
  </si>
  <si>
    <t>Владимир г, Молодежная ул, 4</t>
  </si>
  <si>
    <t>212.000</t>
  </si>
  <si>
    <t>872.800</t>
  </si>
  <si>
    <t>Владимир г, Молодежная ул, 5</t>
  </si>
  <si>
    <t>Владимир г, МОПРа ул, 12</t>
  </si>
  <si>
    <t>Владимир г, МОПРа ул, 12А</t>
  </si>
  <si>
    <t>459.600</t>
  </si>
  <si>
    <t>918.900</t>
  </si>
  <si>
    <t>Владимир г, МОПРа ул, 14А</t>
  </si>
  <si>
    <t>1539.800</t>
  </si>
  <si>
    <t>Владимир г, Московское ш, 1</t>
  </si>
  <si>
    <t>385.000</t>
  </si>
  <si>
    <t>200.670</t>
  </si>
  <si>
    <t>Владимир г, Московское ш, 1б</t>
  </si>
  <si>
    <t>886.600</t>
  </si>
  <si>
    <t>Владимир г, Московское ш, 3</t>
  </si>
  <si>
    <t>Владимир г, Мостострой мкр, Школьная ул, 1</t>
  </si>
  <si>
    <t>787.400</t>
  </si>
  <si>
    <t>Владимир г, Мостострой мкр, Школьная ул, 10</t>
  </si>
  <si>
    <t>Владимир г, Мостострой мкр, Школьная ул, 12</t>
  </si>
  <si>
    <t>Владимир г, Мостострой мкр, Школьная ул, 14</t>
  </si>
  <si>
    <t>549.200</t>
  </si>
  <si>
    <t>Владимир г, Мостострой мкр, Школьная ул, 16</t>
  </si>
  <si>
    <t>Владимир г, Мостострой мкр, Школьная ул, 3</t>
  </si>
  <si>
    <t>514.200</t>
  </si>
  <si>
    <t>Владимир г, Мостострой мкр, Школьная ул, 4</t>
  </si>
  <si>
    <t>423.000</t>
  </si>
  <si>
    <t>Владимир г, Музейная ул, 13</t>
  </si>
  <si>
    <t>427.600</t>
  </si>
  <si>
    <t>6465.700</t>
  </si>
  <si>
    <t>Владимир г, Народная ул, 1А</t>
  </si>
  <si>
    <t>215.000</t>
  </si>
  <si>
    <t>321.800</t>
  </si>
  <si>
    <t>Владимир г, Народная ул, 8</t>
  </si>
  <si>
    <t>1078.900</t>
  </si>
  <si>
    <t>Владимир г, Нижняя Дуброва ул, 1</t>
  </si>
  <si>
    <t>Владимир г, Нижняя Дуброва ул, 11</t>
  </si>
  <si>
    <t>Владимир г, Нижняя Дуброва ул, 11а</t>
  </si>
  <si>
    <t>Владимир г, Нижняя Дуброва ул, 13а</t>
  </si>
  <si>
    <t>Владимир г, Нижняя Дуброва ул, 13б</t>
  </si>
  <si>
    <t>Владимир г, Нижняя Дуброва ул, 15</t>
  </si>
  <si>
    <t>1536.900</t>
  </si>
  <si>
    <t>Владимир г, Нижняя Дуброва ул, 17</t>
  </si>
  <si>
    <t>Владимир г, Нижняя Дуброва ул, 17а</t>
  </si>
  <si>
    <t>Владимир г, Нижняя Дуброва ул, 19</t>
  </si>
  <si>
    <t>Владимир г, Нижняя Дуброва ул, 19А</t>
  </si>
  <si>
    <t>1325.100</t>
  </si>
  <si>
    <t>Владимир г, Нижняя Дуброва ул, 20</t>
  </si>
  <si>
    <t>Владимир г, Нижняя Дуброва ул, 21</t>
  </si>
  <si>
    <t>1786.300</t>
  </si>
  <si>
    <t>Владимир г, Нижняя Дуброва ул, 21А</t>
  </si>
  <si>
    <t>Владимир г, Нижняя Дуброва ул, 22</t>
  </si>
  <si>
    <t>1461.000</t>
  </si>
  <si>
    <t>Владимир г, Нижняя Дуброва ул, 23</t>
  </si>
  <si>
    <t>922.000</t>
  </si>
  <si>
    <t>Владимир г, Нижняя Дуброва ул, 24</t>
  </si>
  <si>
    <t>2561.900</t>
  </si>
  <si>
    <t>Владимир г, Нижняя Дуброва ул, 26</t>
  </si>
  <si>
    <t>Владимир г, Нижняя Дуброва ул, 27</t>
  </si>
  <si>
    <t>611.000</t>
  </si>
  <si>
    <t>604.900</t>
  </si>
  <si>
    <t>Владимир г, Нижняя Дуброва ул, 28</t>
  </si>
  <si>
    <t>Владимир г, Нижняя Дуброва ул, 29</t>
  </si>
  <si>
    <t>1238.000</t>
  </si>
  <si>
    <t>Владимир г, Нижняя Дуброва ул, 3</t>
  </si>
  <si>
    <t>Владимир г, Нижняя Дуброва ул, 30</t>
  </si>
  <si>
    <t>734.000</t>
  </si>
  <si>
    <t>622.600</t>
  </si>
  <si>
    <t>Владимир г, Нижняя Дуброва ул, 31</t>
  </si>
  <si>
    <t>1232.900</t>
  </si>
  <si>
    <t>Владимир г, Нижняя Дуброва ул, 32</t>
  </si>
  <si>
    <t>910.500</t>
  </si>
  <si>
    <t>1532.200</t>
  </si>
  <si>
    <t>Владимир г, Нижняя Дуброва ул, 33</t>
  </si>
  <si>
    <t>Владимир г, Нижняя Дуброва ул, 34</t>
  </si>
  <si>
    <t>3624.500</t>
  </si>
  <si>
    <t>Владимир г, Нижняя Дуброва ул, 35</t>
  </si>
  <si>
    <t>Владимир г, Нижняя Дуброва ул, 37</t>
  </si>
  <si>
    <t>660.400</t>
  </si>
  <si>
    <t>Владимир г, Нижняя Дуброва ул, 37А</t>
  </si>
  <si>
    <t>5896.000</t>
  </si>
  <si>
    <t>509.600</t>
  </si>
  <si>
    <t>Владимир г, Нижняя Дуброва ул, 39</t>
  </si>
  <si>
    <t>628.400</t>
  </si>
  <si>
    <t>Владимир г, Нижняя Дуброва ул, 40</t>
  </si>
  <si>
    <t>Владимир г, Нижняя Дуброва ул, 42</t>
  </si>
  <si>
    <t>1567.600</t>
  </si>
  <si>
    <t>Владимир г, Нижняя Дуброва ул, 46</t>
  </si>
  <si>
    <t>910.900</t>
  </si>
  <si>
    <t>Владимир г, Нижняя Дуброва ул, 46А</t>
  </si>
  <si>
    <t>Владимир г, Нижняя Дуброва ул, 46Б</t>
  </si>
  <si>
    <t>3138.000</t>
  </si>
  <si>
    <t>Владимир г, Нижняя Дуброва ул, 47 корп. 1</t>
  </si>
  <si>
    <t>2265.280</t>
  </si>
  <si>
    <t>Владимир г, Нижняя Дуброва ул, 47 корп. 3</t>
  </si>
  <si>
    <t>11440.400</t>
  </si>
  <si>
    <t>Владимир г, Нижняя Дуброва ул, 48</t>
  </si>
  <si>
    <t>Владимир г, Нижняя Дуброва ул, 48а</t>
  </si>
  <si>
    <t>Владимир г, Нижняя Дуброва ул, 48б</t>
  </si>
  <si>
    <t>595.850</t>
  </si>
  <si>
    <t>Владимир г, Нижняя Дуброва ул, 5</t>
  </si>
  <si>
    <t>786.700</t>
  </si>
  <si>
    <t>Владимир г, Нижняя Дуброва ул, 50 корп. 1</t>
  </si>
  <si>
    <t>883.500</t>
  </si>
  <si>
    <t>Владимир г, Нижняя Дуброва ул, 50 корп. 2</t>
  </si>
  <si>
    <t>37135.000</t>
  </si>
  <si>
    <t>Владимир г, Нижняя Дуброва ул, 52 корп. 1</t>
  </si>
  <si>
    <t>Владимир г, Нижняя Дуброва ул, 52 корп. 2</t>
  </si>
  <si>
    <t>Владимир г, Нижняя Дуброва ул, 54 корп. 3</t>
  </si>
  <si>
    <t>Владимир г, Нижняя Дуброва ул, 7</t>
  </si>
  <si>
    <t>2169.400</t>
  </si>
  <si>
    <t>Владимир г, Нижняя Дуброва ул, 9</t>
  </si>
  <si>
    <t>Владимир г, Никитина ул, 1/52</t>
  </si>
  <si>
    <t>236.800</t>
  </si>
  <si>
    <t>Владимир г, Никитина ул, 2</t>
  </si>
  <si>
    <t>Владимир г, Никитина ул, 2А</t>
  </si>
  <si>
    <t>Владимир г, Никитина ул, 3</t>
  </si>
  <si>
    <t>324.500</t>
  </si>
  <si>
    <t>Владимир г, Никитина ул, 4</t>
  </si>
  <si>
    <t>934.900</t>
  </si>
  <si>
    <t>Владимир г, Никитина ул, 4А</t>
  </si>
  <si>
    <t>1976.800</t>
  </si>
  <si>
    <t>Владимир г, Никитина ул, 5</t>
  </si>
  <si>
    <t>386.750</t>
  </si>
  <si>
    <t>Владимир г, Никитина ул, 6</t>
  </si>
  <si>
    <t>Владимир г, Никитина ул, 7</t>
  </si>
  <si>
    <t>788.000</t>
  </si>
  <si>
    <t>1286.000</t>
  </si>
  <si>
    <t>Владимир г, Никитская ул, 10</t>
  </si>
  <si>
    <t>432.100</t>
  </si>
  <si>
    <t>333.600</t>
  </si>
  <si>
    <t>326.300</t>
  </si>
  <si>
    <t>Владимир г, Никитская ул, 19А</t>
  </si>
  <si>
    <t>Владимир г, Никитская ул, 23</t>
  </si>
  <si>
    <t>727.000</t>
  </si>
  <si>
    <t>1352.400</t>
  </si>
  <si>
    <t>1246.900</t>
  </si>
  <si>
    <t>Владимир г, Никитская ул, 25</t>
  </si>
  <si>
    <t>Владимир г, Николая Островского ул, 62</t>
  </si>
  <si>
    <t>Владимир г, Николая Островского ул, 64</t>
  </si>
  <si>
    <t>529.300</t>
  </si>
  <si>
    <t>Владимир г, Николая Островского ул, 66</t>
  </si>
  <si>
    <t>Владимир г, Николо-Галейская ул, 1</t>
  </si>
  <si>
    <t>Владимир г, Новгородская ул, 19А</t>
  </si>
  <si>
    <t>Владимир г, Новгородская ул, 2</t>
  </si>
  <si>
    <t>Владимир г, Новгородская ул, 35А</t>
  </si>
  <si>
    <t>Владимир г, Новгородская ул, 36</t>
  </si>
  <si>
    <t>19701.030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</si>
  <si>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</si>
  <si>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</si>
  <si>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</si>
  <si>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</si>
  <si>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 корп. 1</t>
  </si>
  <si>
    <t>Владимир г, Новгородская ул, 39 корп. 2</t>
  </si>
  <si>
    <t>1131.000</t>
  </si>
  <si>
    <t>Владимир г, Новгородская ул, 4</t>
  </si>
  <si>
    <t>570.370</t>
  </si>
  <si>
    <t>Владимир г, Новгородская ул, 6</t>
  </si>
  <si>
    <t>Владимир г, Новгородская ул, 8</t>
  </si>
  <si>
    <t>6000.000</t>
  </si>
  <si>
    <t>Владимир г, Ново-Гончарная ул, 24</t>
  </si>
  <si>
    <t>833.500</t>
  </si>
  <si>
    <t>Владимир г, Ново-Ямская ул, 10</t>
  </si>
  <si>
    <t>326.200</t>
  </si>
  <si>
    <t>Владимир г, Ново-Ямская ул, 12</t>
  </si>
  <si>
    <t>671.460</t>
  </si>
  <si>
    <t>Владимир г, Ново-Ямская ул, 16</t>
  </si>
  <si>
    <t>395.700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</si>
  <si>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</si>
  <si>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</si>
  <si>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</si>
  <si>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</si>
  <si>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</si>
  <si>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21А</t>
  </si>
  <si>
    <t>Владимир г, Ново-Ямская ул, 23</t>
  </si>
  <si>
    <t>Владимир г, Ново-Ямская ул, 23А</t>
  </si>
  <si>
    <t>632.300</t>
  </si>
  <si>
    <t>Владимир г, Ново-Ямская ул, 27</t>
  </si>
  <si>
    <t>Владимир г, Ново-Ямская ул, 28</t>
  </si>
  <si>
    <t>461.700</t>
  </si>
  <si>
    <t>3139.400</t>
  </si>
  <si>
    <t>392.400</t>
  </si>
  <si>
    <t>Владимир г, Ново-Ямская ул, 29</t>
  </si>
  <si>
    <t>1141.000</t>
  </si>
  <si>
    <t>1266.200</t>
  </si>
  <si>
    <t>Владимир г, Ново-Ямская ул, 29А</t>
  </si>
  <si>
    <t>1071.900</t>
  </si>
  <si>
    <t>Владимир г, Ново-Ямская ул, 2А</t>
  </si>
  <si>
    <t>1254.000</t>
  </si>
  <si>
    <t>Владимир г, Ново-Ямская ул, 3</t>
  </si>
  <si>
    <t>Владимир г, Ново-Ямская ул, 30</t>
  </si>
  <si>
    <t>483.600</t>
  </si>
  <si>
    <t>584.100</t>
  </si>
  <si>
    <t>Владимир г, Ново-Ямская ул, 31</t>
  </si>
  <si>
    <t>600.100</t>
  </si>
  <si>
    <t>618.400</t>
  </si>
  <si>
    <t>Владимир г, Ново-Ямская ул, 31А</t>
  </si>
  <si>
    <t>1159.900</t>
  </si>
  <si>
    <t>Владимир г, Ново-Ямская ул, 32</t>
  </si>
  <si>
    <t>395.800</t>
  </si>
  <si>
    <t>Владимир г, Ново-Ямская ул, 4</t>
  </si>
  <si>
    <t>Владимир г, Ново-Ямская ул, 44</t>
  </si>
  <si>
    <t>Владимир г, Ново-Ямская ул, 70</t>
  </si>
  <si>
    <t>815.400</t>
  </si>
  <si>
    <t>579.100</t>
  </si>
  <si>
    <t>Владимир г, Ново-Ямская ул, 79</t>
  </si>
  <si>
    <t>Владимир г, Ново-Ямская ул, 8</t>
  </si>
  <si>
    <t>463.700</t>
  </si>
  <si>
    <t>Владимир г, Ново-Ямская ул, 9</t>
  </si>
  <si>
    <t>Владимир г, Ново-Ямской пер, 2</t>
  </si>
  <si>
    <t>454.000</t>
  </si>
  <si>
    <t>1572.200</t>
  </si>
  <si>
    <t>Владимир г, Ново-Ямской пер, 4б</t>
  </si>
  <si>
    <t>Владимир г, Ново-Ямской пер, 6</t>
  </si>
  <si>
    <t>Владимир г, Ново-Ямской пер, 6а</t>
  </si>
  <si>
    <t>Владимир г, Ново-Ямской пер, 6б</t>
  </si>
  <si>
    <t>272.400</t>
  </si>
  <si>
    <t>Владимир г, Ново-Ямской пер, 8</t>
  </si>
  <si>
    <t>Владимир г, Октябрьский военный городок, 21</t>
  </si>
  <si>
    <t>933.600</t>
  </si>
  <si>
    <t>Владимир г, Октябрьский военный городок, 22</t>
  </si>
  <si>
    <t>977.000</t>
  </si>
  <si>
    <t>815.500</t>
  </si>
  <si>
    <t>Владимир г, Октябрьский военный городок, 23</t>
  </si>
  <si>
    <t>918.200</t>
  </si>
  <si>
    <t>Владимир г, Октябрьский военный городок, 25</t>
  </si>
  <si>
    <t>Владимир г, Октябрьский военный городок, 7</t>
  </si>
  <si>
    <t>Владимир г, Октябрьский военный городок, 7а</t>
  </si>
  <si>
    <t>613.300</t>
  </si>
  <si>
    <t>Владимир г, Октябрьский пр-кт, 12</t>
  </si>
  <si>
    <t>1229.300</t>
  </si>
  <si>
    <t>Владимир г, Октябрьский пр-кт, 16</t>
  </si>
  <si>
    <t>1811.000</t>
  </si>
  <si>
    <t>Владимир г, Октябрьский пр-кт, 25</t>
  </si>
  <si>
    <t>Владимир г, Октябрьский пр-кт, 27</t>
  </si>
  <si>
    <t>Владимир г, Октябрьский пр-кт, 36</t>
  </si>
  <si>
    <t>4703.000</t>
  </si>
  <si>
    <t>Владимир г, Октябрьский пр-кт, 4</t>
  </si>
  <si>
    <t>849.100</t>
  </si>
  <si>
    <t>Владимир г, Октябрьский пр-кт, 41</t>
  </si>
  <si>
    <t>799.900</t>
  </si>
  <si>
    <t>Владимир г, Октябрьский пр-кт, 42</t>
  </si>
  <si>
    <t>2527.500</t>
  </si>
  <si>
    <t>Владимир г, Октябрьский пр-кт, 43А</t>
  </si>
  <si>
    <t>Владимир г, Октябрьский пр-кт, 44</t>
  </si>
  <si>
    <t>950.500</t>
  </si>
  <si>
    <t>448.900</t>
  </si>
  <si>
    <t>Владимир г, Октябрьский пр-кт, 45Б</t>
  </si>
  <si>
    <t>928.100</t>
  </si>
  <si>
    <t>Владимир г, Октябрьский пр-кт, 46</t>
  </si>
  <si>
    <t>460.200</t>
  </si>
  <si>
    <t>Владимир г, Оргтруд мкр, 9 Октября ул, 28</t>
  </si>
  <si>
    <t>416.700</t>
  </si>
  <si>
    <t>Владимир г, Оргтруд мкр, Молодежная ул, 11</t>
  </si>
  <si>
    <t>Владимир г, Оргтруд мкр, Молодежная ул, 12</t>
  </si>
  <si>
    <t>578.500</t>
  </si>
  <si>
    <t>433.600</t>
  </si>
  <si>
    <t>Владимир г, Оргтруд мкр, Молодежная ул, 14</t>
  </si>
  <si>
    <t>827.100</t>
  </si>
  <si>
    <t>939.200</t>
  </si>
  <si>
    <t>592.100</t>
  </si>
  <si>
    <t>827.800</t>
  </si>
  <si>
    <t>435.300</t>
  </si>
  <si>
    <t>646.700</t>
  </si>
  <si>
    <t>Владимир г, Оргтруд мкр, Молодежная ул, 16</t>
  </si>
  <si>
    <t>561.300</t>
  </si>
  <si>
    <t>Владимир г, Оргтруд мкр, Молодежная ул, 17</t>
  </si>
  <si>
    <t>1508.000</t>
  </si>
  <si>
    <t>Владимир г, Оргтруд мкр, Молодежная ул, 18</t>
  </si>
  <si>
    <t>Владимир г, Оргтруд мкр, Молодежная ул, 19</t>
  </si>
  <si>
    <t>1073.100</t>
  </si>
  <si>
    <t>569.000</t>
  </si>
  <si>
    <t>618.800</t>
  </si>
  <si>
    <t>Владимир г, Оргтруд мкр, Октябрьская ул, 10</t>
  </si>
  <si>
    <t>654.270</t>
  </si>
  <si>
    <t>Владимир г, Оргтруд мкр, Октябрьская ул, 16</t>
  </si>
  <si>
    <t>1018.500</t>
  </si>
  <si>
    <t>Владимир г, Оргтруд мкр, Октябрьская ул, 18</t>
  </si>
  <si>
    <t>691.730</t>
  </si>
  <si>
    <t>Владимир г, Оргтруд мкр, Октябрьская ул, 25</t>
  </si>
  <si>
    <t>801.660</t>
  </si>
  <si>
    <t>Владимир г, Оргтруд мкр, Октябрьская ул, 27</t>
  </si>
  <si>
    <t>1799.500</t>
  </si>
  <si>
    <t>Владимир г, Оргтруд мкр, Октябрьская ул, 4</t>
  </si>
  <si>
    <t>546.400</t>
  </si>
  <si>
    <t>1301.800</t>
  </si>
  <si>
    <t>Владимир г, Оргтруд мкр, Рабочая ул, 12</t>
  </si>
  <si>
    <t>Владимир г, Оргтруд мкр, Строителей ул, 2</t>
  </si>
  <si>
    <t>880.400</t>
  </si>
  <si>
    <t>Владимир г, Оргтруд мкр, Строителей ул, 3</t>
  </si>
  <si>
    <t>1090.900</t>
  </si>
  <si>
    <t>Владимир г, Оргтруд мкр, Строителей ул, 5</t>
  </si>
  <si>
    <t>Владимир г, Оргтруд мкр, Строителей ул, 6</t>
  </si>
  <si>
    <t>879.700</t>
  </si>
  <si>
    <t>2022.000</t>
  </si>
  <si>
    <t>3051.200</t>
  </si>
  <si>
    <t>800.100</t>
  </si>
  <si>
    <t>507.200</t>
  </si>
  <si>
    <t>784.600</t>
  </si>
  <si>
    <t>Владимир г, Осьмова ул, 4</t>
  </si>
  <si>
    <t>375.900</t>
  </si>
  <si>
    <t>571.200</t>
  </si>
  <si>
    <t>Владимир г, Офицерская ул, 1</t>
  </si>
  <si>
    <t>452.500</t>
  </si>
  <si>
    <t>Владимир г, Офицерская ул, 11А</t>
  </si>
  <si>
    <t>Владимир г, Офицерская ул, 16</t>
  </si>
  <si>
    <t>3025.000</t>
  </si>
  <si>
    <t>Владимир г, Офицерская ул, 1а корп. 1</t>
  </si>
  <si>
    <t>Владимир г, Офицерская ул, 1а корп. 2</t>
  </si>
  <si>
    <t>Владимир г, Офицерская ул, 1а корп. 3</t>
  </si>
  <si>
    <t>Владимир г, Офицерская ул, 3</t>
  </si>
  <si>
    <t>120.000</t>
  </si>
  <si>
    <t>576.800</t>
  </si>
  <si>
    <t>Владимир г, Офицерская ул, 8</t>
  </si>
  <si>
    <t>441.200</t>
  </si>
  <si>
    <t>Владимир г, Офицерская ул, 9А</t>
  </si>
  <si>
    <t>2618.800</t>
  </si>
  <si>
    <t>Владимир г, Офицерский проезд, 13</t>
  </si>
  <si>
    <t>Владимир г, Перекопский военный городок, 1</t>
  </si>
  <si>
    <t>491.500</t>
  </si>
  <si>
    <t>794.500</t>
  </si>
  <si>
    <t>Владимир г, Перекопский военный городок, 13</t>
  </si>
  <si>
    <t>Владимир г, Перекопский военный городок, 14</t>
  </si>
  <si>
    <t>674.200</t>
  </si>
  <si>
    <t>Владимир г, Перекопский военный городок, 17</t>
  </si>
  <si>
    <t>864.600</t>
  </si>
  <si>
    <t>Владимир г, Перекопский военный городок, 18</t>
  </si>
  <si>
    <t>2781.600</t>
  </si>
  <si>
    <t>Владимир г, Перекопский военный городок, 19</t>
  </si>
  <si>
    <t>846.800</t>
  </si>
  <si>
    <t>Владимир г, Перекопский военный городок, 2</t>
  </si>
  <si>
    <t>Владимир г, Перекопский военный городок, 20</t>
  </si>
  <si>
    <t>1665.000</t>
  </si>
  <si>
    <t>573.900</t>
  </si>
  <si>
    <t>Владимир г, Перекопский военный городок, 21</t>
  </si>
  <si>
    <t>Владимир г, Перекопский военный городок, 25</t>
  </si>
  <si>
    <t>Владимир г, Перекопский военный городок, 27</t>
  </si>
  <si>
    <t>Владимир г, Перекопский военный городок, 30</t>
  </si>
  <si>
    <t>1000.700</t>
  </si>
  <si>
    <t>Владимир г, Перекопский военный городок, 31</t>
  </si>
  <si>
    <t>1147.800</t>
  </si>
  <si>
    <t>Владимир г, Перекопский военный городок, 33</t>
  </si>
  <si>
    <t>1388.200</t>
  </si>
  <si>
    <t>Владимир г, Перекопский военный городок, 4</t>
  </si>
  <si>
    <t>926.900</t>
  </si>
  <si>
    <t>820.700</t>
  </si>
  <si>
    <t>Владимир г, Перекопский военный городок, 5</t>
  </si>
  <si>
    <t>928.300</t>
  </si>
  <si>
    <t>958.200</t>
  </si>
  <si>
    <t>730.200</t>
  </si>
  <si>
    <t>Владимир г, Перекопский военный городок, 7</t>
  </si>
  <si>
    <t>Владимир г, Перекопский военный городок, 8</t>
  </si>
  <si>
    <t>Владимир г, Пиганово мкр, Бородинская ул, 4 корп. 1</t>
  </si>
  <si>
    <t>2098.340</t>
  </si>
  <si>
    <t>Владимир г, Пиганово мкр, Бородинская ул, 4 корп. 10</t>
  </si>
  <si>
    <t>Владимир г, Пиганово мкр, Бородинская ул, 4 корп. 13</t>
  </si>
  <si>
    <t>Владимир г, Пиганово мкр, Бородинская ул, 4 корп. 2</t>
  </si>
  <si>
    <t>48892.000</t>
  </si>
  <si>
    <t>Владимир г, Пиганово мкр, Бородинская ул, 4 корп. 3</t>
  </si>
  <si>
    <t>Владимир г, Пиганово мкр, Бородинская ул, 4 корп. 4</t>
  </si>
  <si>
    <t>Владимир г, Пиганово мкр, Бородинская ул, 4 корп. 5</t>
  </si>
  <si>
    <t>Владимир г, Пиганово мкр, Бородинская ул, 4 корп. 6</t>
  </si>
  <si>
    <t>Владимир г, Пиганово мкр, Бородинская ул, 4 корп. 7</t>
  </si>
  <si>
    <t>Владимир г, Пиганово мкр, Бородинская ул, 4 корп. 8</t>
  </si>
  <si>
    <t>1258.400</t>
  </si>
  <si>
    <t>Владимир г, Пиганово мкр, Бородинская ул, 4 корп. 9</t>
  </si>
  <si>
    <t>Владимир г, Пиганово мкр, Центральная ул, 2</t>
  </si>
  <si>
    <t>Владимир г, Пиганово мкр, Центральная ул, 30</t>
  </si>
  <si>
    <t>1147.700</t>
  </si>
  <si>
    <t>Владимир г, Пиганово мкр, Центральная ул, 30а</t>
  </si>
  <si>
    <t>Владимир г, Пиганово мкр, Центральная ул, 30б</t>
  </si>
  <si>
    <t>Владимир г, Пиганово мкр, Центральная ул, 30В</t>
  </si>
  <si>
    <t>Владимир г, Пиганово мкр, Центральная ул, 32 корп. 1</t>
  </si>
  <si>
    <t>Владимир г, Пиганово мкр, Центральная ул, 32 корп. 2</t>
  </si>
  <si>
    <t>Владимир г, Пиганово мкр, Центральная ул, 32 корп. 3</t>
  </si>
  <si>
    <t>Владимир г, Пиганово мкр, Центральная ул, 32 корп. 4</t>
  </si>
  <si>
    <t>Владимир г, Пиганово мкр, Центральная ул, 32 корп. 5</t>
  </si>
  <si>
    <t>Владимир г, Пиганово мкр, Центральная ул, 32 корп. 6</t>
  </si>
  <si>
    <t>Владимир г, Пиганово мкр, Центральная ул, 4</t>
  </si>
  <si>
    <t>1052.000</t>
  </si>
  <si>
    <t>Владимир г, Пиганово мкр, Центральная ул, 9</t>
  </si>
  <si>
    <t>448.600</t>
  </si>
  <si>
    <t>Владимир г, Пичугина ул, 1/2</t>
  </si>
  <si>
    <t>378.800</t>
  </si>
  <si>
    <t>Владимир г, Пичугина ул, 11</t>
  </si>
  <si>
    <t>Владимир г, Пичугина ул, 11А</t>
  </si>
  <si>
    <t>1161.000</t>
  </si>
  <si>
    <t>900.600</t>
  </si>
  <si>
    <t>509.700</t>
  </si>
  <si>
    <t>Владимир г, Пичугина ул, 12</t>
  </si>
  <si>
    <t>3788.000</t>
  </si>
  <si>
    <t>Владимир г, Пичугина ул, 12А</t>
  </si>
  <si>
    <t>705.800</t>
  </si>
  <si>
    <t>Владимир г, Пичугина ул, 13</t>
  </si>
  <si>
    <t>844.600</t>
  </si>
  <si>
    <t>Владимир г, Пичугина ул, 14</t>
  </si>
  <si>
    <t>581.300</t>
  </si>
  <si>
    <t>Владимир г, Пичугина ул, 3</t>
  </si>
  <si>
    <t>925.700</t>
  </si>
  <si>
    <t>444.900</t>
  </si>
  <si>
    <t>Владимир г, Пичугина ул, 5</t>
  </si>
  <si>
    <t>2110.700</t>
  </si>
  <si>
    <t>Владимир г, Пичугина ул, 7</t>
  </si>
  <si>
    <t>486.900</t>
  </si>
  <si>
    <t>Владимир г, Пичугина ул, 8</t>
  </si>
  <si>
    <t>744.000</t>
  </si>
  <si>
    <t>Владимир г, Пичугина ул, 9</t>
  </si>
  <si>
    <t>453.900</t>
  </si>
  <si>
    <t>Владимир г, Погодина ул, 24</t>
  </si>
  <si>
    <t>706.600</t>
  </si>
  <si>
    <t>Владимир г, Подбельского ул, 14</t>
  </si>
  <si>
    <t>Владимир г, Подбельского ул, 19</t>
  </si>
  <si>
    <t>310.700</t>
  </si>
  <si>
    <t>737.600</t>
  </si>
  <si>
    <t>Владимир г, Полины Осипенко ул, 1</t>
  </si>
  <si>
    <t>Владимир г, Полины Осипенко ул, 10</t>
  </si>
  <si>
    <t>1004.400</t>
  </si>
  <si>
    <t>Владимир г, Полины Осипенко ул, 11</t>
  </si>
  <si>
    <t>474.900</t>
  </si>
  <si>
    <t>986.600</t>
  </si>
  <si>
    <t>Владимир г, Полины Осипенко ул, 14/43</t>
  </si>
  <si>
    <t>2208.000</t>
  </si>
  <si>
    <t>452.300</t>
  </si>
  <si>
    <t>532.700</t>
  </si>
  <si>
    <t>769.500</t>
  </si>
  <si>
    <t>Владимир г, Полины Осипенко ул, 17</t>
  </si>
  <si>
    <t>905.700</t>
  </si>
  <si>
    <t>Владимир г, Полины Осипенко ул, 1А</t>
  </si>
  <si>
    <t>Владимир г, Полины Осипенко ул, 2</t>
  </si>
  <si>
    <t>873.200</t>
  </si>
  <si>
    <t>583.500</t>
  </si>
  <si>
    <t>Владимир г, Полины Осипенко ул, 23А</t>
  </si>
  <si>
    <t>1302.300</t>
  </si>
  <si>
    <t>358.200</t>
  </si>
  <si>
    <t>Владимир г, Полины Осипенко ул, 27</t>
  </si>
  <si>
    <t>587.200</t>
  </si>
  <si>
    <t>Владимир г, Полины Осипенко ул, 30</t>
  </si>
  <si>
    <t>924.800</t>
  </si>
  <si>
    <t>Владимир г, Полины Осипенко ул, 31</t>
  </si>
  <si>
    <t>945.500</t>
  </si>
  <si>
    <t>Владимир г, Полины Осипенко ул, 32</t>
  </si>
  <si>
    <t>860.940</t>
  </si>
  <si>
    <t>Владимир г, Полины Осипенко ул, 33</t>
  </si>
  <si>
    <t>Владимир г, Полины Осипенко ул, 4</t>
  </si>
  <si>
    <t>Владимир г, Полины Осипенко ул, 9</t>
  </si>
  <si>
    <t>760.500</t>
  </si>
  <si>
    <t>Владимир г, Помпецкий пер, 1</t>
  </si>
  <si>
    <t>1119.300</t>
  </si>
  <si>
    <t>Владимир г, Поселок РТС ул, 5</t>
  </si>
  <si>
    <t>862.900</t>
  </si>
  <si>
    <t>Владимир г, Почаевская ул, 1</t>
  </si>
  <si>
    <t>947.600</t>
  </si>
  <si>
    <t>Владимир г, Почаевская ул, 10</t>
  </si>
  <si>
    <t>1132.000</t>
  </si>
  <si>
    <t>907.600</t>
  </si>
  <si>
    <t>Владимир г, Почаевская ул, 10а</t>
  </si>
  <si>
    <t>399.100</t>
  </si>
  <si>
    <t>Владимир г, Почаевская ул, 17а</t>
  </si>
  <si>
    <t>396.760</t>
  </si>
  <si>
    <t>Владимир г, Почаевская ул, 18</t>
  </si>
  <si>
    <t>442.300</t>
  </si>
  <si>
    <t>Владимир г, Почаевская ул, 19</t>
  </si>
  <si>
    <t>Владимир г, Почаевская ул, 2</t>
  </si>
  <si>
    <t>2446.900</t>
  </si>
  <si>
    <t>Владимир г, Почаевская ул, 20</t>
  </si>
  <si>
    <t>1842.500</t>
  </si>
  <si>
    <t>Владимир г, Почаевская ул, 20А</t>
  </si>
  <si>
    <t>391.230</t>
  </si>
  <si>
    <t>612.500</t>
  </si>
  <si>
    <t>Владимир г, Почаевская ул, 21</t>
  </si>
  <si>
    <t>3251.200</t>
  </si>
  <si>
    <t>Владимир г, Почаевская ул, 21А</t>
  </si>
  <si>
    <t>913.400</t>
  </si>
  <si>
    <t>Владимир г, Почаевская ул, 22</t>
  </si>
  <si>
    <t>2409.200</t>
  </si>
  <si>
    <t>Владимир г, Почаевская ул, 22А</t>
  </si>
  <si>
    <t>756.500</t>
  </si>
  <si>
    <t>Владимир г, Почаевская ул, 23</t>
  </si>
  <si>
    <t>786.100</t>
  </si>
  <si>
    <t>Владимир г, Почаевская ул, 24</t>
  </si>
  <si>
    <t>790.940</t>
  </si>
  <si>
    <t>2594.110</t>
  </si>
  <si>
    <t>Владимир г, Почаевская ул, 26</t>
  </si>
  <si>
    <t>754.000</t>
  </si>
  <si>
    <t>Владимир г, Почаевская ул, 2а</t>
  </si>
  <si>
    <t>Владимир г, Почаевская ул, 2б</t>
  </si>
  <si>
    <t>1126.400</t>
  </si>
  <si>
    <t>Владимир г, Почаевская ул, 5</t>
  </si>
  <si>
    <t>Владимир г, Почаевская ул, 7</t>
  </si>
  <si>
    <t>598.900</t>
  </si>
  <si>
    <t>Владимир г, Пугачева ул, 60А</t>
  </si>
  <si>
    <t>Владимир г, Пугачева ул, 62</t>
  </si>
  <si>
    <t>1826.500</t>
  </si>
  <si>
    <t>Владимир г, Пугачева ул, 75</t>
  </si>
  <si>
    <t>Владимир г, Пугачева ул, 77</t>
  </si>
  <si>
    <t>Владимир г, Пугачева ул, 79</t>
  </si>
  <si>
    <t>Владимир г, Пушкарская ул, 44</t>
  </si>
  <si>
    <t>Владимир г, Пушкарская ул, 46</t>
  </si>
  <si>
    <t>1630.800</t>
  </si>
  <si>
    <t>Владимир г, Рабочая ул, 13</t>
  </si>
  <si>
    <t>377.000</t>
  </si>
  <si>
    <t>445.100</t>
  </si>
  <si>
    <t>Владимир г, Рабочая ул, 4А</t>
  </si>
  <si>
    <t>Владимир г, Рабочий спуск, 3</t>
  </si>
  <si>
    <t>709.000</t>
  </si>
  <si>
    <t>323.100</t>
  </si>
  <si>
    <t>427.500</t>
  </si>
  <si>
    <t>662.900</t>
  </si>
  <si>
    <t>Владимир г, Разина ул, 11</t>
  </si>
  <si>
    <t>1351.100</t>
  </si>
  <si>
    <t>Владимир г, Разина ул, 12</t>
  </si>
  <si>
    <t>Владимир г, Разина ул, 12А</t>
  </si>
  <si>
    <t>547.800</t>
  </si>
  <si>
    <t>Владимир г, Разина ул, 18</t>
  </si>
  <si>
    <t>1373.700</t>
  </si>
  <si>
    <t>Владимир г, Разина ул, 20</t>
  </si>
  <si>
    <t>1133.000</t>
  </si>
  <si>
    <t>1723.600</t>
  </si>
  <si>
    <t>Владимир г, Разина ул, 26</t>
  </si>
  <si>
    <t>Владимир г, Разина ул, 28</t>
  </si>
  <si>
    <t>1809.900</t>
  </si>
  <si>
    <t>Владимир г, Разина ул, 2А</t>
  </si>
  <si>
    <t>215.700</t>
  </si>
  <si>
    <t>Владимир г, Разина ул, 3</t>
  </si>
  <si>
    <t>Владимир г, Разина ул, 31</t>
  </si>
  <si>
    <t>1543.300</t>
  </si>
  <si>
    <t>Владимир г, Разина ул, 33</t>
  </si>
  <si>
    <t>1344.600</t>
  </si>
  <si>
    <t>Владимир г, Разина ул, 4А</t>
  </si>
  <si>
    <t>Владимир г, Разина ул, 5</t>
  </si>
  <si>
    <t>626.800</t>
  </si>
  <si>
    <t>Владимир г, Разина ул, 6</t>
  </si>
  <si>
    <t>75.000</t>
  </si>
  <si>
    <t>383.900</t>
  </si>
  <si>
    <t>Владимир г, Разина ул, 7А</t>
  </si>
  <si>
    <t>889.500</t>
  </si>
  <si>
    <t>858.100</t>
  </si>
  <si>
    <t>Владимир г, Разина ул, 7Б</t>
  </si>
  <si>
    <t>922.400</t>
  </si>
  <si>
    <t>Владимир г, Растопчина ул, 1</t>
  </si>
  <si>
    <t>2185.000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</si>
  <si>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</si>
  <si>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</si>
  <si>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</si>
  <si>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1г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</si>
  <si>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</si>
  <si>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</si>
  <si>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</si>
  <si>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</si>
  <si>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</si>
  <si>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1106.000</t>
  </si>
  <si>
    <t>Владимир г, Растопчина ул, 33а</t>
  </si>
  <si>
    <t>Владимир г, Растопчина ул, 33в</t>
  </si>
  <si>
    <t>1517.100</t>
  </si>
  <si>
    <t>Владимир г, Растопчина ул, 39</t>
  </si>
  <si>
    <t>1103.000</t>
  </si>
  <si>
    <t>Владимир г, Растопчина ул, 39а</t>
  </si>
  <si>
    <t>Владимир г, Растопчина ул, 39б</t>
  </si>
  <si>
    <t>874.000</t>
  </si>
  <si>
    <t>3529.700</t>
  </si>
  <si>
    <t>Владимир г, Растопчина ул, 39в</t>
  </si>
  <si>
    <t>Владимир г, Растопчина ул, 3а</t>
  </si>
  <si>
    <t>Владимир г, Растопчина ул, 41</t>
  </si>
  <si>
    <t>803.800</t>
  </si>
  <si>
    <t>587.900</t>
  </si>
  <si>
    <t>855.300</t>
  </si>
  <si>
    <t>Владимир г, Растопчина ул, 43</t>
  </si>
  <si>
    <t>Владимир г, Растопчина ул, 45</t>
  </si>
  <si>
    <t>1201.700</t>
  </si>
  <si>
    <t>Владимир г, Растопчина ул, 45а</t>
  </si>
  <si>
    <t>1248.300</t>
  </si>
  <si>
    <t>Владимир г, Растопчина ул, 45б</t>
  </si>
  <si>
    <t>Владимир г, Растопчина ул, 47</t>
  </si>
  <si>
    <t>1811.600</t>
  </si>
  <si>
    <t>Владимир г, Растопчина ул, 49</t>
  </si>
  <si>
    <t>1205.600</t>
  </si>
  <si>
    <t>Владимир г, Растопчина ул, 49а</t>
  </si>
  <si>
    <t>1753.000</t>
  </si>
  <si>
    <t>Владимир г, Растопчина ул, 49б</t>
  </si>
  <si>
    <t>804.200</t>
  </si>
  <si>
    <t>Владимир г, Растопчина ул, 5</t>
  </si>
  <si>
    <t>Владимир г, Растопчина ул, 53</t>
  </si>
  <si>
    <t>Владимир г, Растопчина ул, 53а</t>
  </si>
  <si>
    <t>Владимир г, Растопчина ул, 53б</t>
  </si>
  <si>
    <t>824.600</t>
  </si>
  <si>
    <t>Владимир г, Растопчина ул, 55</t>
  </si>
  <si>
    <t>3186.000</t>
  </si>
  <si>
    <t>1618.900</t>
  </si>
  <si>
    <t>Владимир г, Растопчина ул, 55а</t>
  </si>
  <si>
    <t>1823.000</t>
  </si>
  <si>
    <t>Владимир г, Растопчина ул, 57</t>
  </si>
  <si>
    <t>1315.000</t>
  </si>
  <si>
    <t>Владимир г, Растопчина ул, 59</t>
  </si>
  <si>
    <t>Владимир г, Растопчина ул, 61</t>
  </si>
  <si>
    <t>Владимир г, Растопчина ул, 61а пристрой</t>
  </si>
  <si>
    <t>212.800</t>
  </si>
  <si>
    <t>1198.500</t>
  </si>
  <si>
    <t>Владимир г, Растопчина ул, 61а</t>
  </si>
  <si>
    <t>799.000</t>
  </si>
  <si>
    <t>Владимир г, Растопчина ул, 61б</t>
  </si>
  <si>
    <t>Владимир г, Растопчина ул, 7</t>
  </si>
  <si>
    <t>1569.000</t>
  </si>
  <si>
    <t>662.300</t>
  </si>
  <si>
    <t>Владимир г, Садовая ул, 11а</t>
  </si>
  <si>
    <t>Владимир г, Садовая ул, 12</t>
  </si>
  <si>
    <t>713.400</t>
  </si>
  <si>
    <t>Владимир г, Садовая ул, 17</t>
  </si>
  <si>
    <t>Владимир г, Сакко и Ванцетти ул, 23</t>
  </si>
  <si>
    <t>5854.700</t>
  </si>
  <si>
    <t>Владимир г, Сакко и Ванцетти ул, 23Б</t>
  </si>
  <si>
    <t>3377.200</t>
  </si>
  <si>
    <t>Владимир г, Сакко и Ванцетти ул, 39</t>
  </si>
  <si>
    <t>1410.500</t>
  </si>
  <si>
    <t>Владимир г, Сакко и Ванцетти ул, 42</t>
  </si>
  <si>
    <t>203.000</t>
  </si>
  <si>
    <t>Владимир г, Связи ул, 1</t>
  </si>
  <si>
    <t>440.500</t>
  </si>
  <si>
    <t>Владимир г, Связи ул, 3А</t>
  </si>
  <si>
    <t>289.500</t>
  </si>
  <si>
    <t>977.800</t>
  </si>
  <si>
    <t>Владимир г, Северная ул, 10/32</t>
  </si>
  <si>
    <t>2084.300</t>
  </si>
  <si>
    <t>Владимир г, Северная ул, 108</t>
  </si>
  <si>
    <t>9401.000</t>
  </si>
  <si>
    <t>Владимир г, Северная ул, 11</t>
  </si>
  <si>
    <t>Владимир г, Северная ул, 110</t>
  </si>
  <si>
    <t>Владимир г, Северная ул, 110а</t>
  </si>
  <si>
    <t>Владимир г, Северная ул, 12</t>
  </si>
  <si>
    <t>1495.500</t>
  </si>
  <si>
    <t>Владимир г, Северная ул, 13</t>
  </si>
  <si>
    <t>462.700</t>
  </si>
  <si>
    <t>Владимир г, Северная ул, 14</t>
  </si>
  <si>
    <t>706.300</t>
  </si>
  <si>
    <t>Владимир г, Северная ул, 15</t>
  </si>
  <si>
    <t>1125.000</t>
  </si>
  <si>
    <t>775.600</t>
  </si>
  <si>
    <t>Владимир г, Северная ул, 2</t>
  </si>
  <si>
    <t>Владимир г, Северная ул, 22</t>
  </si>
  <si>
    <t>Владимир г, Северная ул, 24</t>
  </si>
  <si>
    <t>Владимир г, Северная ул, 25</t>
  </si>
  <si>
    <t>1344.100</t>
  </si>
  <si>
    <t>Владимир г, Северная ул, 26</t>
  </si>
  <si>
    <t>766.900</t>
  </si>
  <si>
    <t>Владимир г, Северная ул, 26А</t>
  </si>
  <si>
    <t>Владимир г, Северная ул, 28</t>
  </si>
  <si>
    <t>1064.800</t>
  </si>
  <si>
    <t>Владимир г, Северная ул, 3</t>
  </si>
  <si>
    <t>Владимир г, Северная ул, 30</t>
  </si>
  <si>
    <t>Владимир г, Северная ул, 32</t>
  </si>
  <si>
    <t>1107.000</t>
  </si>
  <si>
    <t>Владимир г, Северная ул, 34</t>
  </si>
  <si>
    <t>625.400</t>
  </si>
  <si>
    <t>Владимир г, Северная ул, 34А</t>
  </si>
  <si>
    <t>1274.100</t>
  </si>
  <si>
    <t>Владимир г, Северная ул, 36</t>
  </si>
  <si>
    <t>1017.900</t>
  </si>
  <si>
    <t>1444.400</t>
  </si>
  <si>
    <t>Владимир г, Северная ул, 38/2</t>
  </si>
  <si>
    <t>1236.300</t>
  </si>
  <si>
    <t>Владимир г, Северная ул, 4</t>
  </si>
  <si>
    <t>1875.000</t>
  </si>
  <si>
    <t>Владимир г, Северная ул, 45А</t>
  </si>
  <si>
    <t>459.700</t>
  </si>
  <si>
    <t>Владимир г, Северная ул, 49</t>
  </si>
  <si>
    <t>516.500</t>
  </si>
  <si>
    <t>1371.100</t>
  </si>
  <si>
    <t>Владимир г, Северная ул, 5</t>
  </si>
  <si>
    <t>627.500</t>
  </si>
  <si>
    <t>Владимир г, Северная ул, 55</t>
  </si>
  <si>
    <t>18355.000</t>
  </si>
  <si>
    <t>Владимир г, Северная ул, 55А</t>
  </si>
  <si>
    <t>7055.500</t>
  </si>
  <si>
    <t>Владимир г, Северная ул, 7</t>
  </si>
  <si>
    <t>Владимир г, Северная ул, 73</t>
  </si>
  <si>
    <t>467.400</t>
  </si>
  <si>
    <t>Владимир г, Северная ул, 75</t>
  </si>
  <si>
    <t>381.300</t>
  </si>
  <si>
    <t>581.100</t>
  </si>
  <si>
    <t>Владимир г, Северная ул, 79</t>
  </si>
  <si>
    <t>Владимир г, Северная ул, 81</t>
  </si>
  <si>
    <t>462.300</t>
  </si>
  <si>
    <t>Владимир г, Северная ул, 83</t>
  </si>
  <si>
    <t>619.500</t>
  </si>
  <si>
    <t>Владимир г, Северная ул, 9б</t>
  </si>
  <si>
    <t>903.000</t>
  </si>
  <si>
    <t>736.800</t>
  </si>
  <si>
    <t>327.300</t>
  </si>
  <si>
    <t>534.500</t>
  </si>
  <si>
    <t>Владимир г, Северный проезд, 3</t>
  </si>
  <si>
    <t>301.300</t>
  </si>
  <si>
    <t>Владимир г, Северный проезд, 4</t>
  </si>
  <si>
    <t>Владимир г, Северный проезд, 5</t>
  </si>
  <si>
    <t>Владимир г, Северный проезд, 5а</t>
  </si>
  <si>
    <t>570.200</t>
  </si>
  <si>
    <t>Владимир г, Северный проезд, 6</t>
  </si>
  <si>
    <t>Владимир г, Семашко ул, 13</t>
  </si>
  <si>
    <t>941.800</t>
  </si>
  <si>
    <t>Владимир г, Семашко ул, 16</t>
  </si>
  <si>
    <t>544.700</t>
  </si>
  <si>
    <t>684.900</t>
  </si>
  <si>
    <t>365.700</t>
  </si>
  <si>
    <t>399.400</t>
  </si>
  <si>
    <t>Владимир г, Семашко ул, 8</t>
  </si>
  <si>
    <t>2947.100</t>
  </si>
  <si>
    <t>Владимир г, Смоленская ул, 8</t>
  </si>
  <si>
    <t>223.000</t>
  </si>
  <si>
    <t>Владимир г, Совхоз Вышка ул, 12</t>
  </si>
  <si>
    <t>228.800</t>
  </si>
  <si>
    <t>355.800</t>
  </si>
  <si>
    <t>Владимир г, Совхоз Вышка ул, 4</t>
  </si>
  <si>
    <t>442.100</t>
  </si>
  <si>
    <t>Владимир г, Соколова-Соколенка ул, 10</t>
  </si>
  <si>
    <t>Владимир г, Соколова-Соколенка ул, 11</t>
  </si>
  <si>
    <t>11422.300</t>
  </si>
  <si>
    <t>Владимир г, Соколова-Соколенка ул, 16</t>
  </si>
  <si>
    <t>1754.800</t>
  </si>
  <si>
    <t>Владимир г, Соколова-Соколенка ул, 17</t>
  </si>
  <si>
    <t>1292.000</t>
  </si>
  <si>
    <t>Владимир г, Соколова-Соколенка ул, 17а</t>
  </si>
  <si>
    <t>Владимир г, Соколова-Соколенка ул, 18</t>
  </si>
  <si>
    <t>829.000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</si>
  <si>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</si>
  <si>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</si>
  <si>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</si>
  <si>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969.000</t>
  </si>
  <si>
    <t>Владимир г, Соколова-Соколенка ул, 19в</t>
  </si>
  <si>
    <t>Владимир г, Соколова-Соколенка ул, 20</t>
  </si>
  <si>
    <t>Владимир г, Соколова-Соколенка ул, 21</t>
  </si>
  <si>
    <t>Владимир г, Соколова-Соколенка ул, 21а</t>
  </si>
  <si>
    <t>920.960</t>
  </si>
  <si>
    <t>Владимир г, Соколова-Соколенка ул, 22</t>
  </si>
  <si>
    <t>Владимир г, Соколова-Соколенка ул, 23</t>
  </si>
  <si>
    <t>Владимир г, Соколова-Соколенка ул, 24</t>
  </si>
  <si>
    <t>Владимир г, Соколова-Соколенка ул, 24б</t>
  </si>
  <si>
    <t>728.000</t>
  </si>
  <si>
    <t>Владимир г, Соколова-Соколенка ул, 25</t>
  </si>
  <si>
    <t>Владимир г, Соколова-Соколенка ул, 26</t>
  </si>
  <si>
    <t>917.500</t>
  </si>
  <si>
    <t>1824.800</t>
  </si>
  <si>
    <t>Владимир г, Соколова-Соколенка ул, 29</t>
  </si>
  <si>
    <t>Владимир г, Соколова-Соколенка ул, 3</t>
  </si>
  <si>
    <t>1882.000</t>
  </si>
  <si>
    <t>Владимир г, Соколова-Соколенка ул, 31</t>
  </si>
  <si>
    <t>2513.000</t>
  </si>
  <si>
    <t>Владимир г, Соколова-Соколенка ул, 3Б</t>
  </si>
  <si>
    <t>Владимир г, Соколова-Соколенка ул, 4</t>
  </si>
  <si>
    <t>2975.500</t>
  </si>
  <si>
    <t>Владимир г, Соколова-Соколенка ул, 5</t>
  </si>
  <si>
    <t>Владимир г, Соколова-Соколенка ул, 5а</t>
  </si>
  <si>
    <t>Владимир г, Соколова-Соколенка ул, 6</t>
  </si>
  <si>
    <t>1849.000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</si>
  <si>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</si>
  <si>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</si>
  <si>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</si>
  <si>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2102.000</t>
  </si>
  <si>
    <t>Владимир г, Соколова-Соколенка ул, 7а</t>
  </si>
  <si>
    <t>Владимир г, Соколова-Соколенка ул, 8</t>
  </si>
  <si>
    <t>1765.000</t>
  </si>
  <si>
    <t>1765.700</t>
  </si>
  <si>
    <t>906.000</t>
  </si>
  <si>
    <t>Владимир г, Соколова-Соколенка ул, 9а</t>
  </si>
  <si>
    <t>1129.000</t>
  </si>
  <si>
    <t>2193.000</t>
  </si>
  <si>
    <t>6700.000</t>
  </si>
  <si>
    <t>Владимир г, Спасское с, Садовая ул, 1</t>
  </si>
  <si>
    <t>Владимир г, Спасское с, Садовая ул, 3</t>
  </si>
  <si>
    <t>367.100</t>
  </si>
  <si>
    <t>Владимир г, Спасское с, Садовая ул, 4</t>
  </si>
  <si>
    <t>377.800</t>
  </si>
  <si>
    <t>900.700</t>
  </si>
  <si>
    <t>Владимир г, Спасское с, Совхозная ул, 1</t>
  </si>
  <si>
    <t>284.200</t>
  </si>
  <si>
    <t>Владимир г, Спасское с, Совхозная ул, 3</t>
  </si>
  <si>
    <t>404.900</t>
  </si>
  <si>
    <t>Владимир г, Спасское с, Совхозная ул, 4</t>
  </si>
  <si>
    <t>Владимир г, Сперанского ул, 1</t>
  </si>
  <si>
    <t>Владимир г, Сперанского ул, 17</t>
  </si>
  <si>
    <t>Владимир г, Ставровская ул, 1</t>
  </si>
  <si>
    <t>Владимир г, Ставровская ул, 2</t>
  </si>
  <si>
    <t>1309.500</t>
  </si>
  <si>
    <t>Владимир г, Ставровская ул, 2А</t>
  </si>
  <si>
    <t>1258.900</t>
  </si>
  <si>
    <t>Владимир г, Ставровская ул, 2Б</t>
  </si>
  <si>
    <t>1259.700</t>
  </si>
  <si>
    <t>Владимир г, Ставровская ул, 3</t>
  </si>
  <si>
    <t>539.400</t>
  </si>
  <si>
    <t>Владимир г, Ставровская ул, 4</t>
  </si>
  <si>
    <t>Владимир г, Ставровская ул, 5а</t>
  </si>
  <si>
    <t>1851.600</t>
  </si>
  <si>
    <t>Владимир г, Ставровская ул, 6</t>
  </si>
  <si>
    <t>Владимир г, Ставровская ул, 6А</t>
  </si>
  <si>
    <t>332.100</t>
  </si>
  <si>
    <t>614.900</t>
  </si>
  <si>
    <t>Владимир г, Стасова ул, 1</t>
  </si>
  <si>
    <t>459.100</t>
  </si>
  <si>
    <t>Владимир г, Стасова ул, 11</t>
  </si>
  <si>
    <t>253.900</t>
  </si>
  <si>
    <t>399.800</t>
  </si>
  <si>
    <t>372.800</t>
  </si>
  <si>
    <t>Владимир г, Стасова ул, 15/12</t>
  </si>
  <si>
    <t>259.000</t>
  </si>
  <si>
    <t>406.600</t>
  </si>
  <si>
    <t>Владимир г, Стасова ул, 22</t>
  </si>
  <si>
    <t>756.200</t>
  </si>
  <si>
    <t>Владимир г, Стасова ул, 23</t>
  </si>
  <si>
    <t>254.900</t>
  </si>
  <si>
    <t>Владимир г, Стасова ул, 25</t>
  </si>
  <si>
    <t>Владимир г, Стасова ул, 30</t>
  </si>
  <si>
    <t>401.800</t>
  </si>
  <si>
    <t>323.000</t>
  </si>
  <si>
    <t>317.500</t>
  </si>
  <si>
    <t>Владимир г, Стасова ул, 31</t>
  </si>
  <si>
    <t>450.500</t>
  </si>
  <si>
    <t>Владимир г, Стасова ул, 36</t>
  </si>
  <si>
    <t>201.600</t>
  </si>
  <si>
    <t>Владимир г, Стасова ул, 36А</t>
  </si>
  <si>
    <t>187.700</t>
  </si>
  <si>
    <t>Владимир г, Стасова ул, 38</t>
  </si>
  <si>
    <t>Владимир г, Стасова ул, 40</t>
  </si>
  <si>
    <t>202.000</t>
  </si>
  <si>
    <t>316.800</t>
  </si>
  <si>
    <t>Владимир г, Стасова ул, 40А</t>
  </si>
  <si>
    <t>178.000</t>
  </si>
  <si>
    <t>Владимир г, Стасова ул, 42</t>
  </si>
  <si>
    <t>191.000</t>
  </si>
  <si>
    <t>Владимир г, Стасова ул, 44/11</t>
  </si>
  <si>
    <t>416.200</t>
  </si>
  <si>
    <t>Владимир г, Стасова ул, 5/2</t>
  </si>
  <si>
    <t>330.400</t>
  </si>
  <si>
    <t>Владимир г, Стасова ул, 7/29</t>
  </si>
  <si>
    <t>Владимир г, Столетовых ул, 5</t>
  </si>
  <si>
    <t>1203.000</t>
  </si>
  <si>
    <t>Владимир г, Стрелецкая ул, 1</t>
  </si>
  <si>
    <t>789.500</t>
  </si>
  <si>
    <t>Владимир г, Стрелецкая ул, 2</t>
  </si>
  <si>
    <t>870.600</t>
  </si>
  <si>
    <t>485.300</t>
  </si>
  <si>
    <t>Владимир г, Стрелецкая ул, 3</t>
  </si>
  <si>
    <t>894.100</t>
  </si>
  <si>
    <t>Владимир г, Стрелецкая ул, 30А</t>
  </si>
  <si>
    <t>7000.280</t>
  </si>
  <si>
    <t>Владимир г, Стрелецкая ул, 32</t>
  </si>
  <si>
    <t>913.500</t>
  </si>
  <si>
    <t>Владимир г, Стрелецкая ул, 36А</t>
  </si>
  <si>
    <t>3042.000</t>
  </si>
  <si>
    <t>Владимир г, Стрелецкий городок, 1</t>
  </si>
  <si>
    <t>Владимир г, Стрелецкий городок, 49</t>
  </si>
  <si>
    <t>748.300</t>
  </si>
  <si>
    <t>Владимир г, Стрелецкий городок, 51</t>
  </si>
  <si>
    <t>196.200</t>
  </si>
  <si>
    <t>303.500</t>
  </si>
  <si>
    <t>Владимир г, Стрелецкий городок, 52</t>
  </si>
  <si>
    <t>201.900</t>
  </si>
  <si>
    <t>Владимир г, Стрелецкий городок, 54</t>
  </si>
  <si>
    <t>444.980</t>
  </si>
  <si>
    <t>Владимир г, Стрелецкий городок, 60</t>
  </si>
  <si>
    <t>Владимир г, Стрелецкий городок, 63</t>
  </si>
  <si>
    <t>854.000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</si>
  <si>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</si>
  <si>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</si>
  <si>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</si>
  <si>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1А</t>
  </si>
  <si>
    <t>Владимир г, Стрелецкий пер, 3</t>
  </si>
  <si>
    <t>Владимир г, Стрелецкий пер, 3б</t>
  </si>
  <si>
    <t>Владимир г, Строителей пр-кт, 1</t>
  </si>
  <si>
    <t>Владимир г, Строителей пр-кт, 12</t>
  </si>
  <si>
    <t>918.400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</si>
  <si>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</si>
  <si>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</si>
  <si>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</si>
  <si>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</si>
  <si>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895.600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</si>
  <si>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</si>
  <si>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</si>
  <si>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</si>
  <si>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15Д</t>
  </si>
  <si>
    <t>9268.900</t>
  </si>
  <si>
    <t>Владимир г, Строителей пр-кт, 15Е</t>
  </si>
  <si>
    <t>Владимир г, Строителей пр-кт, 15Ж</t>
  </si>
  <si>
    <t>7302.300</t>
  </si>
  <si>
    <t>Владимир г, Строителей пр-кт, 16</t>
  </si>
  <si>
    <t>Владимир г, Строителей пр-кт, 16А</t>
  </si>
  <si>
    <t>888.600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</si>
  <si>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</si>
  <si>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</si>
  <si>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</si>
  <si>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</si>
  <si>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3530.500</t>
  </si>
  <si>
    <t>Владимир г, Строителей пр-кт, 19</t>
  </si>
  <si>
    <t>1343.000</t>
  </si>
  <si>
    <t>Владимир г, Строителей пр-кт, 1А</t>
  </si>
  <si>
    <t>1062.700</t>
  </si>
  <si>
    <t>Владимир г, Строителей пр-кт, 2</t>
  </si>
  <si>
    <t>1324.800</t>
  </si>
  <si>
    <t>Владимир г, Строителей пр-кт, 21</t>
  </si>
  <si>
    <t>484.600</t>
  </si>
  <si>
    <t>Владимир г, Строителей пр-кт, 22</t>
  </si>
  <si>
    <t>550.200</t>
  </si>
  <si>
    <t>Владимир г, Строителей пр-кт, 23</t>
  </si>
  <si>
    <t>364.800</t>
  </si>
  <si>
    <t>Владимир г, Строителей пр-кт, 24</t>
  </si>
  <si>
    <t>Владимир г, Строителей пр-кт, 24А</t>
  </si>
  <si>
    <t>Владимир г, Строителей пр-кт, 24Б</t>
  </si>
  <si>
    <t>Владимир г, Строителей пр-кт, 25</t>
  </si>
  <si>
    <t>Владимир г, Строителей пр-кт, 26</t>
  </si>
  <si>
    <t>1115.700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</si>
  <si>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</si>
  <si>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</si>
  <si>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</si>
  <si>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</si>
  <si>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</si>
  <si>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</si>
  <si>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2А</t>
  </si>
  <si>
    <t>8775.900</t>
  </si>
  <si>
    <t>Владимир г, Строителей пр-кт, 2Г</t>
  </si>
  <si>
    <t>901.900</t>
  </si>
  <si>
    <t>Владимир г, Строителей пр-кт, 30А</t>
  </si>
  <si>
    <t>891.400</t>
  </si>
  <si>
    <t>Владимир г, Строителей пр-кт, 30В</t>
  </si>
  <si>
    <t>1243.500</t>
  </si>
  <si>
    <t>Владимир г, Строителей пр-кт, 32</t>
  </si>
  <si>
    <t>1120.400</t>
  </si>
  <si>
    <t>Владимир г, Строителей пр-кт, 34</t>
  </si>
  <si>
    <t>Владимир г, Строителей пр-кт, 34А</t>
  </si>
  <si>
    <t>4284.300</t>
  </si>
  <si>
    <t>Владимир г, Строителей пр-кт, 34Б</t>
  </si>
  <si>
    <t>Владимир г, Строителей пр-кт, 34В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</si>
  <si>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</si>
  <si>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</si>
  <si>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</si>
  <si>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</si>
  <si>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</t>
  </si>
  <si>
    <t>854.200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</si>
  <si>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</si>
  <si>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</si>
  <si>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</si>
  <si>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42Г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</si>
  <si>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</si>
  <si>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</si>
  <si>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</si>
  <si>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</si>
  <si>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</si>
  <si>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1041.200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</si>
  <si>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</si>
  <si>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</si>
  <si>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</si>
  <si>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</si>
  <si>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</si>
  <si>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891.700</t>
  </si>
  <si>
    <t>Владимир г, Строителей пр-кт, 6</t>
  </si>
  <si>
    <t>Владимир г, Строителей пр-кт, 6А</t>
  </si>
  <si>
    <t>897.700</t>
  </si>
  <si>
    <t>Владимир г, Строителей пр-кт, 8</t>
  </si>
  <si>
    <t>Владимир г, Строителей пр-кт, 9 корп. 3</t>
  </si>
  <si>
    <t>Владимир г, Строителей пр-кт, 9 корп. 4</t>
  </si>
  <si>
    <t>Владимир г, Строителей ул, 10А</t>
  </si>
  <si>
    <t>Владимир г, Строителей ул, 12</t>
  </si>
  <si>
    <t>Владимир г, Строителей ул, 3</t>
  </si>
  <si>
    <t>Владимир г, Строителей ул, 4</t>
  </si>
  <si>
    <t>1943</t>
  </si>
  <si>
    <t>640.600</t>
  </si>
  <si>
    <t>Владимир г, Строителей ул, 6</t>
  </si>
  <si>
    <t>698.900</t>
  </si>
  <si>
    <t>Владимир г, Строителей ул, 6А</t>
  </si>
  <si>
    <t>548.700</t>
  </si>
  <si>
    <t>633.600</t>
  </si>
  <si>
    <t>648.200</t>
  </si>
  <si>
    <t>Владимир г, Студеная Гора ул, 14</t>
  </si>
  <si>
    <t>Владимир г, Студеная Гора ул, 34А</t>
  </si>
  <si>
    <t>826.600</t>
  </si>
  <si>
    <t>Владимир г, Студеная Гора ул, 7</t>
  </si>
  <si>
    <t>960.700</t>
  </si>
  <si>
    <t>Владимир г, Студенческая ул, 12</t>
  </si>
  <si>
    <t>Владимир г, Студенческая ул, 16Б</t>
  </si>
  <si>
    <t>509.640</t>
  </si>
  <si>
    <t>Владимир г, Студенческая ул, 16г</t>
  </si>
  <si>
    <t>732.200</t>
  </si>
  <si>
    <t>Владимир г, Студенческая ул, 16д</t>
  </si>
  <si>
    <t>Владимир г, Студенческая ул, 18А</t>
  </si>
  <si>
    <t>Владимир г, Студенческая ул, 18Д</t>
  </si>
  <si>
    <t>Владимир г, Студенческая ул, 2</t>
  </si>
  <si>
    <t>Владимир г, Студенческая ул, 2А</t>
  </si>
  <si>
    <t>824.100</t>
  </si>
  <si>
    <t>Владимир г, Студенческая ул, 3/12</t>
  </si>
  <si>
    <t>Владимир г, Студенческая ул, 4</t>
  </si>
  <si>
    <t>969.200</t>
  </si>
  <si>
    <t>Владимир г, Студенческая ул, 4А</t>
  </si>
  <si>
    <t>1909.800</t>
  </si>
  <si>
    <t>Владимир г, Студенческая ул, 6</t>
  </si>
  <si>
    <t>Владимир г, Студенческая ул, 6б</t>
  </si>
  <si>
    <t>984.800</t>
  </si>
  <si>
    <t>Владимир г, Студенческая ул, 6Д</t>
  </si>
  <si>
    <t>2237.600</t>
  </si>
  <si>
    <t>Владимир г, Суворова ул, 11</t>
  </si>
  <si>
    <t>1042.900</t>
  </si>
  <si>
    <t>Владимир г, Суворова ул, 1а</t>
  </si>
  <si>
    <t>Владимир г, Суворова ул, 2</t>
  </si>
  <si>
    <t>642.600</t>
  </si>
  <si>
    <t>Владимир г, Суворова ул, 3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</si>
  <si>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</si>
  <si>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</si>
  <si>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</si>
  <si>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</si>
  <si>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</si>
  <si>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</si>
  <si>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Суворова ул, 9а</t>
  </si>
  <si>
    <t>Владимир г, Судогодское ш, 1</t>
  </si>
  <si>
    <t>3016.000</t>
  </si>
  <si>
    <t>Владимир г, Судогодское ш, 11</t>
  </si>
  <si>
    <t>667.000</t>
  </si>
  <si>
    <t>Владимир г, Судогодское ш, 19</t>
  </si>
  <si>
    <t>Владимир г, Судогодское ш, 23</t>
  </si>
  <si>
    <t>Владимир г, Судогодское ш, 23б</t>
  </si>
  <si>
    <t>Владимир г, Судогодское ш, 25</t>
  </si>
  <si>
    <t>Владимир г, Судогодское ш, 25а</t>
  </si>
  <si>
    <t>Владимир г, Судогодское ш, 27</t>
  </si>
  <si>
    <t>1538.500</t>
  </si>
  <si>
    <t>Владимир г, Судогодское ш, 27а</t>
  </si>
  <si>
    <t>Владимир г, Судогодское ш, 27ж</t>
  </si>
  <si>
    <t>5313.300</t>
  </si>
  <si>
    <t>Владимир г, Судогодское ш, 29</t>
  </si>
  <si>
    <t>1065.800</t>
  </si>
  <si>
    <t>Владимир г, Судогодское ш, 29а</t>
  </si>
  <si>
    <t>916.000</t>
  </si>
  <si>
    <t>1408.800</t>
  </si>
  <si>
    <t>Владимир г, Судогодское ш, 29и</t>
  </si>
  <si>
    <t>Владимир г, Судогодское ш, 33</t>
  </si>
  <si>
    <t>Владимир г, Судогодское ш, 35</t>
  </si>
  <si>
    <t>577.600</t>
  </si>
  <si>
    <t>Владимир г, Судогодское ш, 37</t>
  </si>
  <si>
    <t>Владимир г, Судогодское ш, 3а</t>
  </si>
  <si>
    <t>490.300</t>
  </si>
  <si>
    <t>Владимир г, Судогодское ш, 51г</t>
  </si>
  <si>
    <t>Владимир г, Судогодское ш, 51д</t>
  </si>
  <si>
    <t>1102.100</t>
  </si>
  <si>
    <t>Владимир г, Судогодское ш, 5а</t>
  </si>
  <si>
    <t>Владимир г, Судогодское ш, 7</t>
  </si>
  <si>
    <t>297.000</t>
  </si>
  <si>
    <t>571.800</t>
  </si>
  <si>
    <t>Владимир г, Судогодское ш, 7а</t>
  </si>
  <si>
    <t>Владимир г, Судогодское ш, 9</t>
  </si>
  <si>
    <t>Владимир г, Судогодское ш, 9а</t>
  </si>
  <si>
    <t>Владимир г, Суздальская ул, 2</t>
  </si>
  <si>
    <t>675.200</t>
  </si>
  <si>
    <t>371.500</t>
  </si>
  <si>
    <t>301.100</t>
  </si>
  <si>
    <t>481.600</t>
  </si>
  <si>
    <t>Владимир г, Суздальская ул, 2А</t>
  </si>
  <si>
    <t>357.000</t>
  </si>
  <si>
    <t>Владимир г, Суздальская ул, 4</t>
  </si>
  <si>
    <t>331.500</t>
  </si>
  <si>
    <t>299.150</t>
  </si>
  <si>
    <t>Владимир г, Суздальская ул, 5</t>
  </si>
  <si>
    <t>3724.000</t>
  </si>
  <si>
    <t>Владимир г, Суздальская ул, 5б</t>
  </si>
  <si>
    <t>Владимир г, Суздальская ул, 6</t>
  </si>
  <si>
    <t>234.000</t>
  </si>
  <si>
    <t>Владимир г, Суздальская ул, 7А</t>
  </si>
  <si>
    <t>431.300</t>
  </si>
  <si>
    <t>Владимир г, Суздальская ул, 8</t>
  </si>
  <si>
    <t>463.900</t>
  </si>
  <si>
    <t>446.300</t>
  </si>
  <si>
    <t>Владимир г, Суздальская ул, 8В</t>
  </si>
  <si>
    <t>Владимир г, Суздальская ул, 8Г</t>
  </si>
  <si>
    <t>Владимир г, Суздальский пр-кт, 13А</t>
  </si>
  <si>
    <t>1623.000</t>
  </si>
  <si>
    <t>Владимир г, Суздальский пр-кт, 14</t>
  </si>
  <si>
    <t>Владимир г, Суздальский пр-кт, 15</t>
  </si>
  <si>
    <t>1262.300</t>
  </si>
  <si>
    <t>Владимир г, Суздальский пр-кт, 15а</t>
  </si>
  <si>
    <t>1233.000</t>
  </si>
  <si>
    <t>Владимир г, Суздальский пр-кт, 16</t>
  </si>
  <si>
    <t>Владимир г, Суздальский пр-кт, 17</t>
  </si>
  <si>
    <t>807.130</t>
  </si>
  <si>
    <t>Владимир г, Суздальский пр-кт, 17б</t>
  </si>
  <si>
    <t>Владимир г, Суздальский пр-кт, 18</t>
  </si>
  <si>
    <t>1197.900</t>
  </si>
  <si>
    <t>Владимир г, Суздальский пр-кт, 19</t>
  </si>
  <si>
    <t>1032.200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</si>
  <si>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</si>
  <si>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</si>
  <si>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</si>
  <si>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</si>
  <si>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</si>
  <si>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2986.000</t>
  </si>
  <si>
    <t>Владимир г, Суздальский пр-кт, 25</t>
  </si>
  <si>
    <t>436.100</t>
  </si>
  <si>
    <t>523.000</t>
  </si>
  <si>
    <t>Владимир г, Суздальский пр-кт, 26А</t>
  </si>
  <si>
    <t>1386.100</t>
  </si>
  <si>
    <t>Владимир г, Суздальский пр-кт, 27</t>
  </si>
  <si>
    <t>Владимир г, Суздальский пр-кт, 29</t>
  </si>
  <si>
    <t>1191.000</t>
  </si>
  <si>
    <t>Владимир г, Суздальский пр-кт, 3</t>
  </si>
  <si>
    <t>3224.000</t>
  </si>
  <si>
    <t>Владимир г, Суздальский пр-кт, 31</t>
  </si>
  <si>
    <t>Владимир г, Суздальский пр-кт, 35</t>
  </si>
  <si>
    <t>Владимир г, Суздальский пр-кт, 5</t>
  </si>
  <si>
    <t>3486.800</t>
  </si>
  <si>
    <t>3124.000</t>
  </si>
  <si>
    <t>Владимир г, Суздальский пр-кт, 7</t>
  </si>
  <si>
    <t>Владимир г, Суздальский пр-кт, 9А</t>
  </si>
  <si>
    <t>600.800</t>
  </si>
  <si>
    <t>Владимир г, Суздальский пр-кт, 9Г</t>
  </si>
  <si>
    <t>658.400</t>
  </si>
  <si>
    <t>292.500</t>
  </si>
  <si>
    <t>383.100</t>
  </si>
  <si>
    <t>Владимир г, Сурикова ул, 10/34</t>
  </si>
  <si>
    <t>Владимир г, Сурикова ул, 10А</t>
  </si>
  <si>
    <t>Владимир г, Сурикова ул, 10Б</t>
  </si>
  <si>
    <t>Владимир г, Сурикова ул, 11/32</t>
  </si>
  <si>
    <t>989.000</t>
  </si>
  <si>
    <t>Владимир г, Сурикова ул, 13/27</t>
  </si>
  <si>
    <t>Владимир г, Сурикова ул, 14</t>
  </si>
  <si>
    <t>Владимир г, Сурикова ул, 16</t>
  </si>
  <si>
    <t>Владимир г, Сурикова ул, 16А</t>
  </si>
  <si>
    <t>Владимир г, Сурикова ул, 16Б</t>
  </si>
  <si>
    <t>Владимир г, Сурикова ул, 18</t>
  </si>
  <si>
    <t>Владимир г, Сурикова ул, 2</t>
  </si>
  <si>
    <t>297.600</t>
  </si>
  <si>
    <t>272.300</t>
  </si>
  <si>
    <t>Владимир г, Сурикова ул, 20</t>
  </si>
  <si>
    <t>Владимир г, Сурикова ул, 22</t>
  </si>
  <si>
    <t>1965.000</t>
  </si>
  <si>
    <t>Владимир г, Сурикова ул, 24</t>
  </si>
  <si>
    <t>1655.000</t>
  </si>
  <si>
    <t>Владимир г, Сурикова ул, 26</t>
  </si>
  <si>
    <t>769.000</t>
  </si>
  <si>
    <t>Владимир г, Сурикова ул, 3</t>
  </si>
  <si>
    <t>392.100</t>
  </si>
  <si>
    <t>Владимир г, Сурикова ул, 4</t>
  </si>
  <si>
    <t>212.410</t>
  </si>
  <si>
    <t>Владимир г, Сурикова ул, 5</t>
  </si>
  <si>
    <t>414.500</t>
  </si>
  <si>
    <t>Владимир г, Сурикова ул, 6</t>
  </si>
  <si>
    <t>Владимир г, Сурикова ул, 7</t>
  </si>
  <si>
    <t>269.600</t>
  </si>
  <si>
    <t>Владимир г, Сурикова ул, 8</t>
  </si>
  <si>
    <t>377.700</t>
  </si>
  <si>
    <t>Владимир г, Сущевская ул, 1</t>
  </si>
  <si>
    <t>1628.600</t>
  </si>
  <si>
    <t>Владимир г, Сущевская ул, 13А</t>
  </si>
  <si>
    <t>2215.600</t>
  </si>
  <si>
    <t>Владимир г, Сущевская ул, 2</t>
  </si>
  <si>
    <t>954.300</t>
  </si>
  <si>
    <t>Владимир г, Сущевская ул, 3</t>
  </si>
  <si>
    <t>Владимир г, Сущевская ул, 4</t>
  </si>
  <si>
    <t>1512.300</t>
  </si>
  <si>
    <t>Владимир г, Сущевская ул, 5</t>
  </si>
  <si>
    <t>954.500</t>
  </si>
  <si>
    <t>Владимир г, Сущевская ул, 50</t>
  </si>
  <si>
    <t>Владимир г, Сущевская ул, 5А</t>
  </si>
  <si>
    <t>542.100</t>
  </si>
  <si>
    <t>Владимир г, Сущевская ул, 7</t>
  </si>
  <si>
    <t>741.700</t>
  </si>
  <si>
    <t>970.400</t>
  </si>
  <si>
    <t>Владимир г, Сущевский проезд, 2</t>
  </si>
  <si>
    <t>449.500</t>
  </si>
  <si>
    <t>Владимир г, Тихонравова ул, 11</t>
  </si>
  <si>
    <t>1170.600</t>
  </si>
  <si>
    <t>Владимир г, Тихонравова ул, 12</t>
  </si>
  <si>
    <t>619.200</t>
  </si>
  <si>
    <t>Владимир г, Тихонравова ул, 13</t>
  </si>
  <si>
    <t>1168.620</t>
  </si>
  <si>
    <t>Владимир г, Тихонравова ул, 3</t>
  </si>
  <si>
    <t>937.000</t>
  </si>
  <si>
    <t>Владимир г, Тихонравова ул, 3А</t>
  </si>
  <si>
    <t>Владимир г, Тихонравова ул, 4</t>
  </si>
  <si>
    <t>842.000</t>
  </si>
  <si>
    <t>885.900</t>
  </si>
  <si>
    <t>Владимир г, Тихонравова ул, 6</t>
  </si>
  <si>
    <t>2496.000</t>
  </si>
  <si>
    <t>941.000</t>
  </si>
  <si>
    <t>Владимир г, Тихонравова ул, 8</t>
  </si>
  <si>
    <t>Владимир г, Тихонравова ул, 9</t>
  </si>
  <si>
    <t>1426.900</t>
  </si>
  <si>
    <t>Владимир г, Токарева ул, 10</t>
  </si>
  <si>
    <t>901.600</t>
  </si>
  <si>
    <t>Владимир г, Токарева ул, 1Г</t>
  </si>
  <si>
    <t>Владимир г, Токарева ул, 2</t>
  </si>
  <si>
    <t>Владимир г, Токарева ул, 4</t>
  </si>
  <si>
    <t>10150.900</t>
  </si>
  <si>
    <t>Владимир г, Токарева ул, 6</t>
  </si>
  <si>
    <t>690.500</t>
  </si>
  <si>
    <t>Владимир г, Токарева ул, 8</t>
  </si>
  <si>
    <t>Владимир г, Тракторная ул, 1</t>
  </si>
  <si>
    <t>817.700</t>
  </si>
  <si>
    <t>Владимир г, Тракторная ул, 10</t>
  </si>
  <si>
    <t>Владимир г, Тракторная ул, 11</t>
  </si>
  <si>
    <t>2182.000</t>
  </si>
  <si>
    <t>Владимир г, Тракторная ул, 12</t>
  </si>
  <si>
    <t>4050.000</t>
  </si>
  <si>
    <t>862.700</t>
  </si>
  <si>
    <t>Владимир г, Тракторная ул, 13</t>
  </si>
  <si>
    <t>1636.800</t>
  </si>
  <si>
    <t>Владимир г, Тракторная ул, 15</t>
  </si>
  <si>
    <t>Владимир г, Тракторная ул, 1А</t>
  </si>
  <si>
    <t>Владимир г, Тракторная ул, 1Б</t>
  </si>
  <si>
    <t>1504.100</t>
  </si>
  <si>
    <t>Владимир г, Тракторная ул, 1В</t>
  </si>
  <si>
    <t>2092.800</t>
  </si>
  <si>
    <t>Владимир г, Тракторная ул, 1Г</t>
  </si>
  <si>
    <t>Владимир г, Тракторная ул, 3Б</t>
  </si>
  <si>
    <t>1225.400</t>
  </si>
  <si>
    <t>Владимир г, Тракторная ул, 4</t>
  </si>
  <si>
    <t>731.270</t>
  </si>
  <si>
    <t>Владимир г, Тракторная ул, 40</t>
  </si>
  <si>
    <t>Владимир г, Тракторная ул, 48</t>
  </si>
  <si>
    <t>558.400</t>
  </si>
  <si>
    <t>Владимир г, Тракторная ул, 5</t>
  </si>
  <si>
    <t>797.300</t>
  </si>
  <si>
    <t>819.300</t>
  </si>
  <si>
    <t>Владимир г, Тракторная ул, 50</t>
  </si>
  <si>
    <t>849.400</t>
  </si>
  <si>
    <t>Владимир г, Тракторная ул, 54</t>
  </si>
  <si>
    <t>Владимир г, Тракторная ул, 56</t>
  </si>
  <si>
    <t>Владимир г, Тракторная ул, 58</t>
  </si>
  <si>
    <t>4350.000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</si>
  <si>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</si>
  <si>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</si>
  <si>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</si>
  <si>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</si>
  <si>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1793.300</t>
  </si>
  <si>
    <t>Владимир г, Тракторная ул, 9Б</t>
  </si>
  <si>
    <t>717.000</t>
  </si>
  <si>
    <t>534.200</t>
  </si>
  <si>
    <t>Владимир г, Труда ул, 10/20</t>
  </si>
  <si>
    <t>559.700</t>
  </si>
  <si>
    <t>Владимир г, Труда ул, 11</t>
  </si>
  <si>
    <t>516.100</t>
  </si>
  <si>
    <t>796.000</t>
  </si>
  <si>
    <t>Владимир г, Труда ул, 13</t>
  </si>
  <si>
    <t>Владимир г, Труда ул, 14</t>
  </si>
  <si>
    <t>991.800</t>
  </si>
  <si>
    <t>Владимир г, Труда ул, 14А</t>
  </si>
  <si>
    <t>671.560</t>
  </si>
  <si>
    <t>1081.000</t>
  </si>
  <si>
    <t>804.380</t>
  </si>
  <si>
    <t>Владимир г, Труда ул, 16</t>
  </si>
  <si>
    <t>582.200</t>
  </si>
  <si>
    <t>Владимир г, Труда ул, 16А</t>
  </si>
  <si>
    <t>655.400</t>
  </si>
  <si>
    <t>721.900</t>
  </si>
  <si>
    <t>Владимир г, Труда ул, 17</t>
  </si>
  <si>
    <t>520.200</t>
  </si>
  <si>
    <t>Владимир г, Труда ул, 18</t>
  </si>
  <si>
    <t>934.400</t>
  </si>
  <si>
    <t>Владимир г, Труда ул, 19</t>
  </si>
  <si>
    <t>Владимир г, Труда ул, 2/7</t>
  </si>
  <si>
    <t>732.500</t>
  </si>
  <si>
    <t>Владимир г, Труда ул, 20</t>
  </si>
  <si>
    <t>1452.800</t>
  </si>
  <si>
    <t>Владимир г, Труда ул, 21</t>
  </si>
  <si>
    <t>571.700</t>
  </si>
  <si>
    <t>Владимир г, Труда ул, 23</t>
  </si>
  <si>
    <t>553.900</t>
  </si>
  <si>
    <t>Владимир г, Труда ул, 24</t>
  </si>
  <si>
    <t>479.700</t>
  </si>
  <si>
    <t>Владимир г, Труда ул, 27</t>
  </si>
  <si>
    <t>2256.200</t>
  </si>
  <si>
    <t>Владимир г, Труда ул, 3</t>
  </si>
  <si>
    <t>436.700</t>
  </si>
  <si>
    <t>393.900</t>
  </si>
  <si>
    <t>Владимир г, Труда ул, 30/7</t>
  </si>
  <si>
    <t>735.200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</si>
  <si>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</si>
  <si>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</si>
  <si>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</si>
  <si>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</si>
  <si>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431.000</t>
  </si>
  <si>
    <t>379.500</t>
  </si>
  <si>
    <t>327.900</t>
  </si>
  <si>
    <t>Владимир г, Труда ул, 5</t>
  </si>
  <si>
    <t>Владимир г, Труда ул, 6</t>
  </si>
  <si>
    <t>Владимир г, Труда ул, 8</t>
  </si>
  <si>
    <t>340.500</t>
  </si>
  <si>
    <t>Владимир г, Труда ул, 8а</t>
  </si>
  <si>
    <t>612.300</t>
  </si>
  <si>
    <t>291.400</t>
  </si>
  <si>
    <t>Владимир г, Турбаза Ладога нп, Сосновая ул, 8</t>
  </si>
  <si>
    <t>Владимир г, Турбаза Ладога нп, Сосновая ул, 9</t>
  </si>
  <si>
    <t>618.500</t>
  </si>
  <si>
    <t>Владимир г, Университетская ул, 10</t>
  </si>
  <si>
    <t>Владимир г, Университетская ул, 11</t>
  </si>
  <si>
    <t>Владимир г, Университетская ул, 12</t>
  </si>
  <si>
    <t>1881.700</t>
  </si>
  <si>
    <t>Владимир г, Университетская ул, 7</t>
  </si>
  <si>
    <t>Владимир г, Университетская ул, 8</t>
  </si>
  <si>
    <t>384.200</t>
  </si>
  <si>
    <t>Владимир г, Университетская ул, 9</t>
  </si>
  <si>
    <t>Владимир г, Урицкого ул, 26</t>
  </si>
  <si>
    <t>429.800</t>
  </si>
  <si>
    <t>455.600</t>
  </si>
  <si>
    <t>Владимир г, Урицкого ул, 30а</t>
  </si>
  <si>
    <t>504.500</t>
  </si>
  <si>
    <t>Владимир г, Усти-на-Лабе ул, 1</t>
  </si>
  <si>
    <t>374.900</t>
  </si>
  <si>
    <t>Владимир г, Усти-на-Лабе ул, 11</t>
  </si>
  <si>
    <t>1343.200</t>
  </si>
  <si>
    <t>705.400</t>
  </si>
  <si>
    <t>5111.500</t>
  </si>
  <si>
    <t>Владимир г, Усти-на-Лабе ул, 15</t>
  </si>
  <si>
    <t>Владимир г, Усти-на-Лабе ул, 16</t>
  </si>
  <si>
    <t>1409.800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</si>
  <si>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</si>
  <si>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</si>
  <si>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</si>
  <si>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</si>
  <si>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1656.900</t>
  </si>
  <si>
    <t>Владимир г, Усти-на-Лабе ул, 23</t>
  </si>
  <si>
    <t>Владимир г, Усти-на-Лабе ул, 25</t>
  </si>
  <si>
    <t>3443.000</t>
  </si>
  <si>
    <t>753.600</t>
  </si>
  <si>
    <t>Владимир г, Усти-на-Лабе ул, 27А</t>
  </si>
  <si>
    <t>760.700</t>
  </si>
  <si>
    <t>Владимир г, Усти-на-Лабе ул, 29/18</t>
  </si>
  <si>
    <t>3811.700</t>
  </si>
  <si>
    <t>Владимир г, Усти-на-Лабе ул, 2а</t>
  </si>
  <si>
    <t>1114.900</t>
  </si>
  <si>
    <t>Владимир г, Усти-на-Лабе ул, 31</t>
  </si>
  <si>
    <t>396.100</t>
  </si>
  <si>
    <t>619.900</t>
  </si>
  <si>
    <t>Владимир г, Усти-на-Лабе ул, 31А</t>
  </si>
  <si>
    <t>411.500</t>
  </si>
  <si>
    <t>Владимир г, Усти-на-Лабе ул, 32/16</t>
  </si>
  <si>
    <t>1247.700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</si>
  <si>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</si>
  <si>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</si>
  <si>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</si>
  <si>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</si>
  <si>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1439.300</t>
  </si>
  <si>
    <t>Владимир г, Усти-на-Лабе ул, 4</t>
  </si>
  <si>
    <t>Владимир г, Усти-на-Лабе ул, 4а</t>
  </si>
  <si>
    <t>1017.500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</si>
  <si>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</si>
  <si>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</si>
  <si>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</si>
  <si>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</si>
  <si>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439.100</t>
  </si>
  <si>
    <t>Владимир г, Усти-на-Лабе ул, 5Г</t>
  </si>
  <si>
    <t>Владимир г, Усти-на-Лабе ул, 7</t>
  </si>
  <si>
    <t>Владимир г, Усти-на-Лабе ул, 7А</t>
  </si>
  <si>
    <t>1057.200</t>
  </si>
  <si>
    <t>Владимир г, Усти-на-Лабе ул, 7Б</t>
  </si>
  <si>
    <t>471.600</t>
  </si>
  <si>
    <t>Владимир г, Усти-на-Лабе ул, 8</t>
  </si>
  <si>
    <t>929.300</t>
  </si>
  <si>
    <t>Владимир г, Фатьянова ул, 10</t>
  </si>
  <si>
    <t>Владимир г, Фатьянова ул, 12</t>
  </si>
  <si>
    <t>2100.500</t>
  </si>
  <si>
    <t>Владимир г, Фатьянова ул, 16</t>
  </si>
  <si>
    <t>Владимир г, Фатьянова ул, 18</t>
  </si>
  <si>
    <t>1735.600</t>
  </si>
  <si>
    <t>Владимир г, Фатьянова ул, 18А</t>
  </si>
  <si>
    <t>Владимир г, Фатьянова ул, 2</t>
  </si>
  <si>
    <t>Владимир г, Фатьянова ул, 20</t>
  </si>
  <si>
    <t>17457.400</t>
  </si>
  <si>
    <t>1375.600</t>
  </si>
  <si>
    <t>Владимир г, Фатьянова ул, 23</t>
  </si>
  <si>
    <t>1527.900</t>
  </si>
  <si>
    <t>Владимир г, Фатьянова ул, 26</t>
  </si>
  <si>
    <t>1904.000</t>
  </si>
  <si>
    <t>Владимир г, Фатьянова ул, 27</t>
  </si>
  <si>
    <t>839.100</t>
  </si>
  <si>
    <t>Владимир г, Фатьянова ул, 27А</t>
  </si>
  <si>
    <t>661.300</t>
  </si>
  <si>
    <t>638.600</t>
  </si>
  <si>
    <t>Владимир г, Фатьянова ул, 2А</t>
  </si>
  <si>
    <t>Владимир г, Фатьянова ул, 4</t>
  </si>
  <si>
    <t>1759.800</t>
  </si>
  <si>
    <t>Владимир г, Фатьянова ул, 6</t>
  </si>
  <si>
    <t>1804.300</t>
  </si>
  <si>
    <t>Владимир г, Фатьянова ул, 8</t>
  </si>
  <si>
    <t>702.800</t>
  </si>
  <si>
    <t>762.700</t>
  </si>
  <si>
    <t>Владимир г, Фейгина ул, 10</t>
  </si>
  <si>
    <t>468.200</t>
  </si>
  <si>
    <t>1179.400</t>
  </si>
  <si>
    <t>Владимир г, Фейгина ул, 11/74</t>
  </si>
  <si>
    <t>Владимир г, Фейгина ул, 13</t>
  </si>
  <si>
    <t>484.300</t>
  </si>
  <si>
    <t>200.100</t>
  </si>
  <si>
    <t>Владимир г, Фейгина ул, 13А</t>
  </si>
  <si>
    <t>Владимир г, Фейгина ул, 15</t>
  </si>
  <si>
    <t>196.000</t>
  </si>
  <si>
    <t>1067.500</t>
  </si>
  <si>
    <t>200.400</t>
  </si>
  <si>
    <t>Владимир г, Фейгина ул, 16</t>
  </si>
  <si>
    <t>706.000</t>
  </si>
  <si>
    <t>615.300</t>
  </si>
  <si>
    <t>Владимир г, Фейгина ул, 2/20</t>
  </si>
  <si>
    <t>814.600</t>
  </si>
  <si>
    <t>Владимир г, Фейгина ул, 22</t>
  </si>
  <si>
    <t>1030.230</t>
  </si>
  <si>
    <t>Владимир г, Фейгина ул, 23/23</t>
  </si>
  <si>
    <t>465.400</t>
  </si>
  <si>
    <t>239.200</t>
  </si>
  <si>
    <t>Владимир г, Фейгина ул, 23А</t>
  </si>
  <si>
    <t>450.900</t>
  </si>
  <si>
    <t>740.700</t>
  </si>
  <si>
    <t>Владимир г, Фейгина ул, 6/25</t>
  </si>
  <si>
    <t>806.600</t>
  </si>
  <si>
    <t>Владимир г, Фейгина ул, 8/26</t>
  </si>
  <si>
    <t>Владимир г, Фейгина ул, 9</t>
  </si>
  <si>
    <t>878.600</t>
  </si>
  <si>
    <t>Владимир г, Хирурга Орлова ул, 18</t>
  </si>
  <si>
    <t>271.000</t>
  </si>
  <si>
    <t>Владимир г, Хирурга Орлова ул, 2б</t>
  </si>
  <si>
    <t>1303.300</t>
  </si>
  <si>
    <t>Владимир г, Хирурга Орлова ул, 6</t>
  </si>
  <si>
    <t>Владимир г, Хирурга Орлова ул, 6а</t>
  </si>
  <si>
    <t>755.700</t>
  </si>
  <si>
    <t>Владимир г, Хирурга Орлова ул, 8</t>
  </si>
  <si>
    <t>413.100</t>
  </si>
  <si>
    <t>Владимир г, Хирурга Орлова ул, 8а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</si>
  <si>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</si>
  <si>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</si>
  <si>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</si>
  <si>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241.000</t>
  </si>
  <si>
    <t>Владимир г, Чайковского проезд, 7</t>
  </si>
  <si>
    <t>298.800</t>
  </si>
  <si>
    <t>Владимир г, Чайковского проезд, 9</t>
  </si>
  <si>
    <t>423.400</t>
  </si>
  <si>
    <t>Владимир г, Чайковского ул, 10/11</t>
  </si>
  <si>
    <t>779.200</t>
  </si>
  <si>
    <t>Владимир г, Чайковского ул, 11</t>
  </si>
  <si>
    <t>732.600</t>
  </si>
  <si>
    <t>470.500</t>
  </si>
  <si>
    <t>Владимир г, Чайковского ул, 13/1</t>
  </si>
  <si>
    <t>448.400</t>
  </si>
  <si>
    <t>1311.000</t>
  </si>
  <si>
    <t>Владимир г, Чайковского ул, 15/2</t>
  </si>
  <si>
    <t>455.500</t>
  </si>
  <si>
    <t>Владимир г, Чайковского ул, 17</t>
  </si>
  <si>
    <t>505.490</t>
  </si>
  <si>
    <t>Владимир г, Чайковского ул, 19/1</t>
  </si>
  <si>
    <t>452.200</t>
  </si>
  <si>
    <t>Владимир г, Чайковского ул, 2</t>
  </si>
  <si>
    <t>Владимир г, Чайковского ул, 21</t>
  </si>
  <si>
    <t>Владимир г, Чайковского ул, 25А</t>
  </si>
  <si>
    <t>Владимир г, Чайковского ул, 26</t>
  </si>
  <si>
    <t>254.000</t>
  </si>
  <si>
    <t>Владимир г, Чайковского ул, 28</t>
  </si>
  <si>
    <t>909.600</t>
  </si>
  <si>
    <t>Владимир г, Чайковского ул, 30</t>
  </si>
  <si>
    <t>Владимир г, Чайковского ул, 32А</t>
  </si>
  <si>
    <t>966.600</t>
  </si>
  <si>
    <t>Владимир г, Чайковского ул, 34</t>
  </si>
  <si>
    <t>733.300</t>
  </si>
  <si>
    <t>Владимир г, Чайковского ул, 34А</t>
  </si>
  <si>
    <t>973.200</t>
  </si>
  <si>
    <t>885.200</t>
  </si>
  <si>
    <t>Владимир г, Чайковского ул, 36</t>
  </si>
  <si>
    <t>Владимир г, Чайковского ул, 36А</t>
  </si>
  <si>
    <t>898.500</t>
  </si>
  <si>
    <t>Владимир г, Чайковского ул, 38</t>
  </si>
  <si>
    <t>724.400</t>
  </si>
  <si>
    <t>Владимир г, Чайковского ул, 38А</t>
  </si>
  <si>
    <t>457.700</t>
  </si>
  <si>
    <t>Владимир г, Чайковского ул, 38В</t>
  </si>
  <si>
    <t>908.900</t>
  </si>
  <si>
    <t>Владимир г, Чайковского ул, 38Г</t>
  </si>
  <si>
    <t>842.600</t>
  </si>
  <si>
    <t>2399.000</t>
  </si>
  <si>
    <t>Владимир г, Чайковского ул, 40Б</t>
  </si>
  <si>
    <t>465.800</t>
  </si>
  <si>
    <t>Владимир г, Чайковского ул, 42</t>
  </si>
  <si>
    <t>Владимир г, Чайковского ул, 44</t>
  </si>
  <si>
    <t>1902.400</t>
  </si>
  <si>
    <t>Владимир г, Чайковского ул, 44А</t>
  </si>
  <si>
    <t>880.600</t>
  </si>
  <si>
    <t>Владимир г, Чайковского ул, 44Б</t>
  </si>
  <si>
    <t>915.200</t>
  </si>
  <si>
    <t>Владимир г, Чайковского ул, 46</t>
  </si>
  <si>
    <t>875.600</t>
  </si>
  <si>
    <t>Владимир г, Чайковского ул, 46А</t>
  </si>
  <si>
    <t>690.900</t>
  </si>
  <si>
    <t>Владимир г, Чайковского ул, 48</t>
  </si>
  <si>
    <t>Владимир г, Чайковского ул, 5</t>
  </si>
  <si>
    <t>449.900</t>
  </si>
  <si>
    <t>1485.000</t>
  </si>
  <si>
    <t>Владимир г, Чайковского ул, 50</t>
  </si>
  <si>
    <t>905.200</t>
  </si>
  <si>
    <t>777.000</t>
  </si>
  <si>
    <t>Владимир г, Чайковского ул, 50А</t>
  </si>
  <si>
    <t>Владимир г, Чайковского ул, 52</t>
  </si>
  <si>
    <t>859.300</t>
  </si>
  <si>
    <t>Владимир г, Чайковского ул, 9</t>
  </si>
  <si>
    <t>455.200</t>
  </si>
  <si>
    <t>Владимир г, Чапаева ул, 5</t>
  </si>
  <si>
    <t>1395.100</t>
  </si>
  <si>
    <t>Владимир г, Чапаева ул, 6</t>
  </si>
  <si>
    <t>Владимир г, Чапаева ул, 8</t>
  </si>
  <si>
    <t>Владимир г, Чапаева ул, 8а</t>
  </si>
  <si>
    <t>1487.700</t>
  </si>
  <si>
    <t>Владимир г, Чехова ул, 2</t>
  </si>
  <si>
    <t>761.700</t>
  </si>
  <si>
    <t>Владимир г, Элеваторная ул, 14</t>
  </si>
  <si>
    <t>882.500</t>
  </si>
  <si>
    <t>511.500</t>
  </si>
  <si>
    <t>Владимир г, Элеваторная ул, 14А</t>
  </si>
  <si>
    <t>228.900</t>
  </si>
  <si>
    <t>327.500</t>
  </si>
  <si>
    <t>Владимир г, Элеваторная ул, 14Б</t>
  </si>
  <si>
    <t>Владимир г, Элеваторная ул, 16</t>
  </si>
  <si>
    <t>476.600</t>
  </si>
  <si>
    <t>Владимир г, Элеваторная ул, 18</t>
  </si>
  <si>
    <t>673.500</t>
  </si>
  <si>
    <t>518.100</t>
  </si>
  <si>
    <t>797.400</t>
  </si>
  <si>
    <t>Владимир г, Элеваторная ул, 20А</t>
  </si>
  <si>
    <t>562.500</t>
  </si>
  <si>
    <t>Владимир г, Элеваторная ул, 24</t>
  </si>
  <si>
    <t>664.800</t>
  </si>
  <si>
    <t>Владимир г, Электроприборовский проезд, 3</t>
  </si>
  <si>
    <t>Владимир г, Электроприборовский проезд, 4</t>
  </si>
  <si>
    <t>372.500</t>
  </si>
  <si>
    <t>Владимир г, Электроприборовский проезд, 7</t>
  </si>
  <si>
    <t>515.400</t>
  </si>
  <si>
    <t>Владимир г, Электроприборовский проезд, 9/77</t>
  </si>
  <si>
    <t>Владимир г, Энергетик мкр, Садовая ул, 13</t>
  </si>
  <si>
    <t>Владимир г, Энергетик мкр, Садовая ул, 15</t>
  </si>
  <si>
    <t>Владимир г, Энергетик мкр, Северная ул, 11</t>
  </si>
  <si>
    <t>Владимир г, Энергетик мкр, Северная ул, 13</t>
  </si>
  <si>
    <t>Владимир г, Энергетик мкр, Северная ул, 2</t>
  </si>
  <si>
    <t>Владимир г, Энергетик мкр, Северная ул, 4</t>
  </si>
  <si>
    <t>Владимир г, Энергетик мкр, Совхозная ул, 1</t>
  </si>
  <si>
    <t>Владимир г, Энергетик мкр, Совхозная ул, 3</t>
  </si>
  <si>
    <t>Владимир г, Энергетик мкр, Совхозная ул, 4</t>
  </si>
  <si>
    <t>741.200</t>
  </si>
  <si>
    <t>Владимир г, Энергетик мкр, Совхозная ул, 6</t>
  </si>
  <si>
    <t>727.400</t>
  </si>
  <si>
    <t>796.600</t>
  </si>
  <si>
    <t>Владимир г, Энергетик мкр, Совхозная ул, 7</t>
  </si>
  <si>
    <t>Владимир г, Энергетик мкр, Совхозная ул, 9</t>
  </si>
  <si>
    <t>1588.600</t>
  </si>
  <si>
    <t>Владимир г, Энергетик мкр, Энергетиков ул, 10Б</t>
  </si>
  <si>
    <t>Владимир г, Энергетик мкр, Энергетиков ул, 11Б</t>
  </si>
  <si>
    <t>850.300</t>
  </si>
  <si>
    <t>1853.600</t>
  </si>
  <si>
    <t>Владимир г, Энергетик мкр, Энергетиков ул, 14Б</t>
  </si>
  <si>
    <t>1401.900</t>
  </si>
  <si>
    <t>Владимир г, Энергетик мкр, Энергетиков ул, 1А</t>
  </si>
  <si>
    <t>5039.900</t>
  </si>
  <si>
    <t>Владимир г, Энергетик мкр, Энергетиков ул, 1Б</t>
  </si>
  <si>
    <t>Владимир г, Энергетик мкр, Энергетиков ул, 2</t>
  </si>
  <si>
    <t>352.800</t>
  </si>
  <si>
    <t>5291.100</t>
  </si>
  <si>
    <t>Владимир г, Энергетик мкр, Энергетиков ул, 23</t>
  </si>
  <si>
    <t>5325.900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</si>
  <si>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</si>
  <si>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</si>
  <si>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</si>
  <si>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153.000</t>
  </si>
  <si>
    <t>Владимир г, Энергетик мкр, Энергетиков ул, 29Б</t>
  </si>
  <si>
    <t>Владимир г, Энергетик мкр, Энергетиков ул, 2Б</t>
  </si>
  <si>
    <t>Владимир г, Энергетик мкр, Энергетиков ул, 3</t>
  </si>
  <si>
    <t>Владимир г, Энергетик мкр, Энергетиков ул, 4А</t>
  </si>
  <si>
    <t>Владимир г, Энергетик мкр, Энергетиков ул, 5А</t>
  </si>
  <si>
    <t>Владимир г, Энергетик мкр, Энергетиков ул, 6</t>
  </si>
  <si>
    <t>Владимир г, Энергетик мкр, Энергетиков ул, 6б</t>
  </si>
  <si>
    <t>1124.300</t>
  </si>
  <si>
    <t>Владимир г, Энергетик мкр, Энергетиков ул, 8Б</t>
  </si>
  <si>
    <t>677.700</t>
  </si>
  <si>
    <t>Владимир г, Энергетик мкр, Энергетиков ул, 9Б</t>
  </si>
  <si>
    <t>Владимир г, Юбилейная ул, 12</t>
  </si>
  <si>
    <t>803.540</t>
  </si>
  <si>
    <t>Владимир г, Юбилейная ул, 14</t>
  </si>
  <si>
    <t>Владимир г, Юбилейная ул, 15</t>
  </si>
  <si>
    <t>1689.300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</si>
  <si>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</si>
  <si>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</si>
  <si>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</si>
  <si>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20</t>
  </si>
  <si>
    <t>Владимир г, Юбилейная ул, 22</t>
  </si>
  <si>
    <t>1648.000</t>
  </si>
  <si>
    <t>Владимир г, Юбилейная ул, 24</t>
  </si>
  <si>
    <t>1491.000</t>
  </si>
  <si>
    <t>Владимир г, Юбилейная ул, 28</t>
  </si>
  <si>
    <t>Владимир г, Юбилейная ул, 3</t>
  </si>
  <si>
    <t>1273.100</t>
  </si>
  <si>
    <t>Владимир г, Юбилейная ул, 32</t>
  </si>
  <si>
    <t>Владимир г, Юбилейная ул, 34</t>
  </si>
  <si>
    <t>Владимир г, Юбилейная ул, 36</t>
  </si>
  <si>
    <t>999.000</t>
  </si>
  <si>
    <t>Владимир г, Юбилейная ул, 38</t>
  </si>
  <si>
    <t>Владимир г, Юбилейная ул, 38А</t>
  </si>
  <si>
    <t>Владимир г, Юбилейная ул, 4</t>
  </si>
  <si>
    <t>1668.000</t>
  </si>
  <si>
    <t>Владимир г, Юбилейная ул, 46</t>
  </si>
  <si>
    <t>894.000</t>
  </si>
  <si>
    <t>Владимир г, Юбилейная ул, 46А</t>
  </si>
  <si>
    <t>409.000</t>
  </si>
  <si>
    <t>Владимир г, Юбилейная ул, 5</t>
  </si>
  <si>
    <t>1166.500</t>
  </si>
  <si>
    <t>Владимир г, Юбилейная ул, 50</t>
  </si>
  <si>
    <t>2329.600</t>
  </si>
  <si>
    <t>Владимир г, Юбилейная ул, 52</t>
  </si>
  <si>
    <t>Владимир г, Юбилейная ул, 56</t>
  </si>
  <si>
    <t>Владимир г, Юбилейная ул, 58</t>
  </si>
  <si>
    <t>Владимир г, Юбилейная ул, 6</t>
  </si>
  <si>
    <t>Владимир г, Юбилейная ул, 60</t>
  </si>
  <si>
    <t>1215.210</t>
  </si>
  <si>
    <t>Владимир г, Юбилейная ул, 62</t>
  </si>
  <si>
    <t>Владимир г, Юбилейная ул, 66</t>
  </si>
  <si>
    <t>Владимир г, Юбилейная ул, 68</t>
  </si>
  <si>
    <t>928.000</t>
  </si>
  <si>
    <t>Владимир г, Юбилейная ул, 7</t>
  </si>
  <si>
    <t>Владимир г, Юбилейная ул, 70</t>
  </si>
  <si>
    <t>Владимир г, Юбилейная ул, 76</t>
  </si>
  <si>
    <t>Владимир г, Юбилейная ул, 76А</t>
  </si>
  <si>
    <t>584.700</t>
  </si>
  <si>
    <t>Владимир г, Юбилейная ул, 78</t>
  </si>
  <si>
    <t>Владимир г, Юбилейная ул, 7А</t>
  </si>
  <si>
    <t>Владимир г, Юбилейная ул, 8</t>
  </si>
  <si>
    <t>Владимир г, Юбилейная ул, 9</t>
  </si>
  <si>
    <t>Владимир г, Юрьевец мкр, Всесвятская ул, 15а</t>
  </si>
  <si>
    <t>Владимир г, Юрьевец мкр, Всесвятская ул, 15б</t>
  </si>
  <si>
    <t>Владимир г, Юрьевец мкр, Всесвятская ул, 17а</t>
  </si>
  <si>
    <t>Владимир г, Юрьевец мкр, Всесвятская ул, 8</t>
  </si>
  <si>
    <t>Владимир г, Юрьевец мкр, Гвардейская ул, 11</t>
  </si>
  <si>
    <t>Владимир г, Юрьевец мкр, Гвардейская ул, 11б</t>
  </si>
  <si>
    <t>Владимир г, Юрьевец мкр, Гвардейская ул, 13</t>
  </si>
  <si>
    <t>Владимир г, Юрьевец мкр, Гвардейская ул, 13Б</t>
  </si>
  <si>
    <t>Владимир г, Юрьевец мкр, Гвардейская ул, 15</t>
  </si>
  <si>
    <t>Владимир г, Юрьевец мкр, Гвардейская ул, 17</t>
  </si>
  <si>
    <t>Владимир г, Юрьевец мкр, Институтский городок, 10</t>
  </si>
  <si>
    <t>939.600</t>
  </si>
  <si>
    <t>Владимир г, Юрьевец мкр, Институтский городок, 11</t>
  </si>
  <si>
    <t>935.300</t>
  </si>
  <si>
    <t>1318.600</t>
  </si>
  <si>
    <t>Владимир г, Юрьевец мкр, Институтский городок, 13</t>
  </si>
  <si>
    <t>1317.000</t>
  </si>
  <si>
    <t>Владимир г, Юрьевец мкр, Институтский городок, 14</t>
  </si>
  <si>
    <t>Владимир г, Юрьевец мкр, Институтский городок, 14а</t>
  </si>
  <si>
    <t>Владимир г, Юрьевец мкр, Институтский городок, 15</t>
  </si>
  <si>
    <t>Владимир г, Юрьевец мкр, Институтский городок, 19</t>
  </si>
  <si>
    <t>Владимир г, Юрьевец мкр, Институтский городок, 21</t>
  </si>
  <si>
    <t>447.600</t>
  </si>
  <si>
    <t>Владимир г, Юрьевец мкр, Институтский городок, 26</t>
  </si>
  <si>
    <t>Владимир г, Юрьевец мкр, Институтский городок, 28</t>
  </si>
  <si>
    <t>Владимир г, Юрьевец мкр, Институтский городок, 3</t>
  </si>
  <si>
    <t>Владимир г, Юрьевец мкр, Институтский городок, 30</t>
  </si>
  <si>
    <t>1314.000</t>
  </si>
  <si>
    <t>651.800</t>
  </si>
  <si>
    <t>Владимир г, Юрьевец мкр, Институтский городок, 32</t>
  </si>
  <si>
    <t>932.600</t>
  </si>
  <si>
    <t>Владимир г, Юрьевец мкр, Институтский городок, 5</t>
  </si>
  <si>
    <t>Владимир г, Юрьевец мкр, Институтский городок, 6</t>
  </si>
  <si>
    <t>964.800</t>
  </si>
  <si>
    <t>Владимир г, Юрьевец мкр, Институтский городок, 9</t>
  </si>
  <si>
    <t>Владимир г, Юрьевец мкр, Михалькова ул, 10</t>
  </si>
  <si>
    <t>Владимир г, Юрьевец мкр, Михалькова ул, 11</t>
  </si>
  <si>
    <t>801.200</t>
  </si>
  <si>
    <t>Владимир г, Юрьевец мкр, Михалькова ул, 12</t>
  </si>
  <si>
    <t>Владимир г, Юрьевец мкр, Михалькова ул, 13</t>
  </si>
  <si>
    <t>840.500</t>
  </si>
  <si>
    <t>Владимир г, Юрьевец мкр, Михалькова ул, 13а</t>
  </si>
  <si>
    <t>552.800</t>
  </si>
  <si>
    <t>Владимир г, Юрьевец мкр, Михалькова ул, 15</t>
  </si>
  <si>
    <t>Владимир г, Юрьевец мкр, Михалькова ул, 1А</t>
  </si>
  <si>
    <t>1209.700</t>
  </si>
  <si>
    <t>Владимир г, Юрьевец мкр, Михалькова ул, 1Б</t>
  </si>
  <si>
    <t>Владимир г, Юрьевец мкр, Михалькова ул, 1В</t>
  </si>
  <si>
    <t>355.400</t>
  </si>
  <si>
    <t>Владимир г, Юрьевец мкр, Михалькова ул, 2</t>
  </si>
  <si>
    <t>796.400</t>
  </si>
  <si>
    <t>Владимир г, Юрьевец мкр, Михалькова ул, 2Б</t>
  </si>
  <si>
    <t>Владимир г, Юрьевец мкр, Михалькова ул, 3</t>
  </si>
  <si>
    <t>1456.200</t>
  </si>
  <si>
    <t>Владимир г, Юрьевец мкр, Михалькова ул, 3Б</t>
  </si>
  <si>
    <t>1514.000</t>
  </si>
  <si>
    <t>Владимир г, Юрьевец мкр, Михалькова ул, 3В</t>
  </si>
  <si>
    <t>4157.100</t>
  </si>
  <si>
    <t>Владимир г, Юрьевец мкр, Михалькова ул, 4</t>
  </si>
  <si>
    <t>Владимир г, Юрьевец мкр, Михалькова ул, 5</t>
  </si>
  <si>
    <t>2347.000</t>
  </si>
  <si>
    <t>1123.200</t>
  </si>
  <si>
    <t>Владимир г, Юрьевец мкр, Михалькова ул, 5А</t>
  </si>
  <si>
    <t>1217.400</t>
  </si>
  <si>
    <t>Владимир г, Юрьевец мкр, Михалькова ул, 6</t>
  </si>
  <si>
    <t>610.400</t>
  </si>
  <si>
    <t>Владимир г, Юрьевец мкр, Михалькова ул, 8</t>
  </si>
  <si>
    <t>834.200</t>
  </si>
  <si>
    <t>Владимир г, Юрьевец мкр, Михалькова ул, 9</t>
  </si>
  <si>
    <t>902.500</t>
  </si>
  <si>
    <t>Владимир г, Юрьевец мкр, Ноябрьская ул, 1</t>
  </si>
  <si>
    <t>756.400</t>
  </si>
  <si>
    <t>Владимир г, Юрьевец мкр, Ноябрьская ул, 105</t>
  </si>
  <si>
    <t>689.200</t>
  </si>
  <si>
    <t>Владимир г, Юрьевец мкр, Ноябрьская ул, 111</t>
  </si>
  <si>
    <t>788.500</t>
  </si>
  <si>
    <t>Владимир г, Юрьевец мкр, Ноябрьская ул, 115</t>
  </si>
  <si>
    <t>829.800</t>
  </si>
  <si>
    <t>Владимир г, Юрьевец мкр, Ноябрьская ул, 117</t>
  </si>
  <si>
    <t>Владимир г, Юрьевец мкр, Ноябрьская ул, 119</t>
  </si>
  <si>
    <t>Владимир г, Юрьевец мкр, Ноябрьская ул, 119А</t>
  </si>
  <si>
    <t>Владимир г, Юрьевец мкр, Ноябрьская ул, 119Б</t>
  </si>
  <si>
    <t>1478.000</t>
  </si>
  <si>
    <t>953.800</t>
  </si>
  <si>
    <t>Владимир г, Юрьевец мкр, Ноябрьская ул, 121</t>
  </si>
  <si>
    <t>617.000</t>
  </si>
  <si>
    <t>514.500</t>
  </si>
  <si>
    <t>Владимир г, Юрьевец мкр, Ноябрьская ул, 123</t>
  </si>
  <si>
    <t>227.000</t>
  </si>
  <si>
    <t>Владимир г, Юрьевец мкр, Ноябрьская ул, 125</t>
  </si>
  <si>
    <t>306.100</t>
  </si>
  <si>
    <t>Владимир г, Юрьевец мкр, Ноябрьская ул, 132</t>
  </si>
  <si>
    <t>1800</t>
  </si>
  <si>
    <t>372.900</t>
  </si>
  <si>
    <t>Владимир г, Юрьевец мкр, Ноябрьская ул, 2</t>
  </si>
  <si>
    <t>826.200</t>
  </si>
  <si>
    <t>Владимир г, Юрьевец мкр, Ноябрьская ул, 3А</t>
  </si>
  <si>
    <t>Владимир г, Юрьевец мкр, Ноябрьская ул, 4</t>
  </si>
  <si>
    <t>391.500</t>
  </si>
  <si>
    <t>Владимир г, Юрьевец мкр, Ноябрьская ул, 41А</t>
  </si>
  <si>
    <t>Владимир г, Юрьевец мкр, Ноябрьская ул, 5</t>
  </si>
  <si>
    <t>478.600</t>
  </si>
  <si>
    <t>Владимир г, Юрьевец мкр, Ноябрьская ул, 6</t>
  </si>
  <si>
    <t>Владимир г, Юрьевец мкр, Ноябрьская ул, 7</t>
  </si>
  <si>
    <t>216.000</t>
  </si>
  <si>
    <t>Владимир г, Юрьевец мкр, Ноябрьская ул, 8</t>
  </si>
  <si>
    <t>830.300</t>
  </si>
  <si>
    <t>Владимир г, Юрьевец мкр, Ноябрьская ул, 8А</t>
  </si>
  <si>
    <t>1201.600</t>
  </si>
  <si>
    <t>Владимир г, Юрьевец мкр, Ноябрьская ул, 9</t>
  </si>
  <si>
    <t>Владимир г, Юрьевец мкр, Ноябрьская ул, 9А</t>
  </si>
  <si>
    <t>818.700</t>
  </si>
  <si>
    <t>Владимир г, Юрьевец мкр, Православная ул, 9</t>
  </si>
  <si>
    <t>Владимир г, Юрьевец мкр, Славная ул, 10</t>
  </si>
  <si>
    <t>Владимир г, Юрьевец мкр, Славная ул, 12</t>
  </si>
  <si>
    <t>Владимир г, Юрьевец мкр, Славная ул, 15</t>
  </si>
  <si>
    <t>1947.300</t>
  </si>
  <si>
    <t>Владимир г, Юрьевец мкр, Славная ул, 17</t>
  </si>
  <si>
    <t>3699.000</t>
  </si>
  <si>
    <t>Владимир г, Юрьевец мкр, Славная ул, 4</t>
  </si>
  <si>
    <t>Владимир г, Юрьевец мкр, Славная ул, 6</t>
  </si>
  <si>
    <t>Владимир г, Юрьевец мкр, Строительный проезд, 11</t>
  </si>
  <si>
    <t>1662.900</t>
  </si>
  <si>
    <t>Владимир г, Юрьевец мкр, Строительный проезд, 11а</t>
  </si>
  <si>
    <t>Владимир г, Юрьевец мкр, Строительный проезд, 3</t>
  </si>
  <si>
    <t>727.100</t>
  </si>
  <si>
    <t>Владимир г, Юрьевец мкр, Школьный проезд, 4</t>
  </si>
  <si>
    <t>952.600</t>
  </si>
  <si>
    <t>Владимир г, Юрьевец мкр, Школьный проезд, 4А</t>
  </si>
  <si>
    <t>883.700</t>
  </si>
  <si>
    <t>Вязники г, 1 Мая ул, 10/34</t>
  </si>
  <si>
    <t>446.100</t>
  </si>
  <si>
    <t>623.100</t>
  </si>
  <si>
    <t>Вязники г, 1 Мая ул, 12/23</t>
  </si>
  <si>
    <t>1751.600</t>
  </si>
  <si>
    <t>1719.800</t>
  </si>
  <si>
    <t>Вязники г, 1 Мая ул, 14</t>
  </si>
  <si>
    <t>1432.000</t>
  </si>
  <si>
    <t>Вязники г, 1 Мая ул, 16/15</t>
  </si>
  <si>
    <t>362.600</t>
  </si>
  <si>
    <t>282.200</t>
  </si>
  <si>
    <t>Вязники г, 1 Мая ул, 27</t>
  </si>
  <si>
    <t>Вязники г, 1 Мая ул, 33/21</t>
  </si>
  <si>
    <t>Вязники г, 1 Мая ул, 5</t>
  </si>
  <si>
    <t>Вязники г, 1 Мая ул, 7</t>
  </si>
  <si>
    <t>Вязники г, 1 Мая ул, 8</t>
  </si>
  <si>
    <t>178.400</t>
  </si>
  <si>
    <t>288.200</t>
  </si>
  <si>
    <t>Вязники г, 1-й Кутузовский проезд, 2</t>
  </si>
  <si>
    <t>288.600</t>
  </si>
  <si>
    <t>Вязники г, 1-я Набережная ул, 1/6</t>
  </si>
  <si>
    <t>281.500</t>
  </si>
  <si>
    <t>207.500</t>
  </si>
  <si>
    <t>208.700</t>
  </si>
  <si>
    <t>Вязники г, 3-й Чапаевский пер, 1</t>
  </si>
  <si>
    <t>Вязники г, 3-й Чапаевский пер, 22</t>
  </si>
  <si>
    <t>Вязники г, 3-й Чапаевский пер, 23</t>
  </si>
  <si>
    <t>3867.000</t>
  </si>
  <si>
    <t>862.200</t>
  </si>
  <si>
    <t>Вязники г, Антошкина ул, 26</t>
  </si>
  <si>
    <t>Вязники г, Антошкина ул, 7</t>
  </si>
  <si>
    <t>570.300</t>
  </si>
  <si>
    <t>Вязники г, Б.Хмельницкого ул, 33</t>
  </si>
  <si>
    <t>1045.500</t>
  </si>
  <si>
    <t>Вязники г, Б.Хмельницкого ул, 35</t>
  </si>
  <si>
    <t>434.700</t>
  </si>
  <si>
    <t>Вязники г, Благовещенская ул, 10</t>
  </si>
  <si>
    <t>443.300</t>
  </si>
  <si>
    <t>233.100</t>
  </si>
  <si>
    <t>Вязники г, Благовещенская ул, 13</t>
  </si>
  <si>
    <t>277.500</t>
  </si>
  <si>
    <t>Вязники г, Благовещенская ул, 131</t>
  </si>
  <si>
    <t>649.900</t>
  </si>
  <si>
    <t>253.200</t>
  </si>
  <si>
    <t>Вязники г, Благовещенская ул, 133</t>
  </si>
  <si>
    <t>112.500</t>
  </si>
  <si>
    <t>Вязники г, Благовещенская ул, 149/1</t>
  </si>
  <si>
    <t>237.900</t>
  </si>
  <si>
    <t>184.800</t>
  </si>
  <si>
    <t>Вязники г, Благовещенская ул, 17</t>
  </si>
  <si>
    <t>Вязники г, Благовещенская ул, 18</t>
  </si>
  <si>
    <t>359.100</t>
  </si>
  <si>
    <t>457.900</t>
  </si>
  <si>
    <t>283.800</t>
  </si>
  <si>
    <t>Вязники г, Благовещенская ул, 26/17</t>
  </si>
  <si>
    <t>194.500</t>
  </si>
  <si>
    <t>257.900</t>
  </si>
  <si>
    <t>Вязники г, Благовещенская ул, 35а</t>
  </si>
  <si>
    <t>294.300</t>
  </si>
  <si>
    <t>Вязники г, Благовещенская ул, 37а</t>
  </si>
  <si>
    <t>331.800</t>
  </si>
  <si>
    <t>223.500</t>
  </si>
  <si>
    <t>Вязники г, Благовещенская ул, 38</t>
  </si>
  <si>
    <t>460.800</t>
  </si>
  <si>
    <t>Вязники г, Благовещенская ул, 41/9</t>
  </si>
  <si>
    <t>Вязники г, Благовещенская ул, 42</t>
  </si>
  <si>
    <t>Вязники г, Благовещенская ул, 49</t>
  </si>
  <si>
    <t>Вязники г, Благовещенская ул, 6</t>
  </si>
  <si>
    <t>Вязники г, Большая Московская ул, 11</t>
  </si>
  <si>
    <t>297.400</t>
  </si>
  <si>
    <t>Вязники г, Вишневая ул, 34</t>
  </si>
  <si>
    <t>667.500</t>
  </si>
  <si>
    <t>558.500</t>
  </si>
  <si>
    <t>Вязники г, Владимирская ул, 2</t>
  </si>
  <si>
    <t>607.400</t>
  </si>
  <si>
    <t>Вязники г, Владимирская ул, 4</t>
  </si>
  <si>
    <t>464.400</t>
  </si>
  <si>
    <t>497.600</t>
  </si>
  <si>
    <t>Вязники г, Владимирская ул, 6</t>
  </si>
  <si>
    <t>512.200</t>
  </si>
  <si>
    <t>Вязники г, Владимирская ул, 7</t>
  </si>
  <si>
    <t>Вязники г, Владимирская ул, 8/16</t>
  </si>
  <si>
    <t>731.000</t>
  </si>
  <si>
    <t>Вязники г, Владимирская ул, 9</t>
  </si>
  <si>
    <t>Вязники г, Вокзальная ул, 18</t>
  </si>
  <si>
    <t>813.100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</si>
  <si>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</si>
  <si>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</si>
  <si>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</si>
  <si>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</si>
  <si>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310.900</t>
  </si>
  <si>
    <t>1915</t>
  </si>
  <si>
    <t>Вязники г, Вокзальная ул, 5</t>
  </si>
  <si>
    <t>Вязники г, Володарского ул, 4/2</t>
  </si>
  <si>
    <t>Вязники г, Высоковольтная ул, 61</t>
  </si>
  <si>
    <t>830.700</t>
  </si>
  <si>
    <t>988.200</t>
  </si>
  <si>
    <t>1056.000</t>
  </si>
  <si>
    <t>678.800</t>
  </si>
  <si>
    <t>Вязники г, Герцена ул, 34</t>
  </si>
  <si>
    <t>437.100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</si>
  <si>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</si>
  <si>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</si>
  <si>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</si>
  <si>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</si>
  <si>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40а</t>
  </si>
  <si>
    <t>539.200</t>
  </si>
  <si>
    <t>682.400</t>
  </si>
  <si>
    <t>350.800</t>
  </si>
  <si>
    <t>Вязники г, Гоголя ул, 19/13</t>
  </si>
  <si>
    <t>207.800</t>
  </si>
  <si>
    <t>Вязники г, Гоголя ул, 21/14</t>
  </si>
  <si>
    <t>Вязники г, Гоголя ул, 23</t>
  </si>
  <si>
    <t>280.900</t>
  </si>
  <si>
    <t>2166.500</t>
  </si>
  <si>
    <t>Вязники г, Горького ул, 102</t>
  </si>
  <si>
    <t>8183.900</t>
  </si>
  <si>
    <t>149.100</t>
  </si>
  <si>
    <t>Вязники г, Дечинский мкр, 1</t>
  </si>
  <si>
    <t>Вязники г, Дечинский мкр, 10</t>
  </si>
  <si>
    <t>597.400</t>
  </si>
  <si>
    <t>Вязники г, Дечинский мкр, 12</t>
  </si>
  <si>
    <t>3813.800</t>
  </si>
  <si>
    <t>Вязники г, Дечинский мкр, 14</t>
  </si>
  <si>
    <t>Вязники г, Дечинский мкр, 16</t>
  </si>
  <si>
    <t>Вязники г, Дечинский мкр, 17</t>
  </si>
  <si>
    <t>1260.100</t>
  </si>
  <si>
    <t>Вязники г, Дечинский мкр, 4</t>
  </si>
  <si>
    <t>Вязники г, Дечинский мкр, 5</t>
  </si>
  <si>
    <t>Вязники г, Дечинский мкр, 6</t>
  </si>
  <si>
    <t>Вязники г, Дечинский мкр, 7</t>
  </si>
  <si>
    <t>Вязники г, Дечинский мкр, 8</t>
  </si>
  <si>
    <t>Вязники г, Ефимьево ул, 10</t>
  </si>
  <si>
    <t>Вязники г, Ефимьево ул, 11</t>
  </si>
  <si>
    <t>553.500</t>
  </si>
  <si>
    <t>1552.300</t>
  </si>
  <si>
    <t>Вязники г, Ефимьево ул, 13</t>
  </si>
  <si>
    <t>Вязники г, Ефимьево ул, 2</t>
  </si>
  <si>
    <t>Вязники г, Ефимьево ул, 3</t>
  </si>
  <si>
    <t>Вязники г, Ефимьево ул, 4</t>
  </si>
  <si>
    <t>Вязники г, Ефимьево ул, 5</t>
  </si>
  <si>
    <t>Вязники г, Ефимьево ул, 6</t>
  </si>
  <si>
    <t>848.200</t>
  </si>
  <si>
    <t>Вязники г, Ефимьево ул, 9</t>
  </si>
  <si>
    <t>1078.000</t>
  </si>
  <si>
    <t>Вязники г, Железнодорожная ул, 21</t>
  </si>
  <si>
    <t>Вязники г, Железнодорожная ул, 21а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</si>
  <si>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</si>
  <si>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</si>
  <si>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</si>
  <si>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202.500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</si>
  <si>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</si>
  <si>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</si>
  <si>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</si>
  <si>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</si>
  <si>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</si>
  <si>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</si>
  <si>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517.600</t>
  </si>
  <si>
    <t>1155.300</t>
  </si>
  <si>
    <t>Вязники г, Железнодорожная ул, 47</t>
  </si>
  <si>
    <t>Вязники г, Железнодорожная ул, 51</t>
  </si>
  <si>
    <t>Вязники г, Жуковского ул, 1</t>
  </si>
  <si>
    <t>296.000</t>
  </si>
  <si>
    <t>322.100</t>
  </si>
  <si>
    <t>Вязники г, Жуковского ул, 11</t>
  </si>
  <si>
    <t>Вязники г, Жуковского ул, 13</t>
  </si>
  <si>
    <t>Вязники г, Жуковского ул, 3</t>
  </si>
  <si>
    <t>509.300</t>
  </si>
  <si>
    <t>Вязники г, Жуковского ул, 5</t>
  </si>
  <si>
    <t>343.400</t>
  </si>
  <si>
    <t>Вязники г, Жуковского ул, 7</t>
  </si>
  <si>
    <t>419.700</t>
  </si>
  <si>
    <t>Вязники г, Жуковского ул, 9</t>
  </si>
  <si>
    <t>Вязники г, Заготзерно ул, 1</t>
  </si>
  <si>
    <t>208.500</t>
  </si>
  <si>
    <t>Вязники г, Заготзерно ул, 10</t>
  </si>
  <si>
    <t>287.600</t>
  </si>
  <si>
    <t>Вязники г, Заготзерно ул, 11А</t>
  </si>
  <si>
    <t>Вязники г, Заготзерно ул, 12</t>
  </si>
  <si>
    <t>Вязники г, Заготзерно ул, 13</t>
  </si>
  <si>
    <t>238.900</t>
  </si>
  <si>
    <t>1294.000</t>
  </si>
  <si>
    <t>Вязники г, Заготзерно ул, 15</t>
  </si>
  <si>
    <t>Вязники г, Заготзерно ул, 16</t>
  </si>
  <si>
    <t>232.600</t>
  </si>
  <si>
    <t>Вязники г, Заготзерно ул, 17</t>
  </si>
  <si>
    <t>263.800</t>
  </si>
  <si>
    <t>Вязники г, Заготзерно ул, 19А</t>
  </si>
  <si>
    <t>268.200</t>
  </si>
  <si>
    <t>Вязники г, Заготзерно ул, 2</t>
  </si>
  <si>
    <t>509.800</t>
  </si>
  <si>
    <t>709.500</t>
  </si>
  <si>
    <t>559.200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</si>
  <si>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</si>
  <si>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</si>
  <si>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</si>
  <si>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</si>
  <si>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680.300</t>
  </si>
  <si>
    <t>Вязники г, Заготзерно ул, 9</t>
  </si>
  <si>
    <t>Вязники г, Заливная ул, 20</t>
  </si>
  <si>
    <t>Вязники г, Заливная ул, 22</t>
  </si>
  <si>
    <t>565.300</t>
  </si>
  <si>
    <t>Вязники г, Заливная ул, 30</t>
  </si>
  <si>
    <t>Вязники г, Заливная ул, 32</t>
  </si>
  <si>
    <t>160.200</t>
  </si>
  <si>
    <t>356.900</t>
  </si>
  <si>
    <t>Вязники г, Заливная ул, 9</t>
  </si>
  <si>
    <t>257.200</t>
  </si>
  <si>
    <t>Вязники г, И.Симонова ул, 11/9</t>
  </si>
  <si>
    <t>2807.380</t>
  </si>
  <si>
    <t>Вязники г, И.Симонова ул, 24</t>
  </si>
  <si>
    <t>1900</t>
  </si>
  <si>
    <t>Вязники г, Ивгрэс ул, 3</t>
  </si>
  <si>
    <t>Вязники г, имени К.Либкнехта пл, 6</t>
  </si>
  <si>
    <t>Вязники г, Калинина ул, 1/7</t>
  </si>
  <si>
    <t>Вязники г, Калинина ул, 10</t>
  </si>
  <si>
    <t>774.500</t>
  </si>
  <si>
    <t>Вязники г, Калинина ул, 14</t>
  </si>
  <si>
    <t>374.600</t>
  </si>
  <si>
    <t>Вязники г, Калинина ул, 18/3</t>
  </si>
  <si>
    <t>Вязники г, Калинина ул, 20</t>
  </si>
  <si>
    <t>Вязники г, Калинина ул, 5</t>
  </si>
  <si>
    <t>283.600</t>
  </si>
  <si>
    <t>Вязники г, Калинина ул, 5а</t>
  </si>
  <si>
    <t>199.100</t>
  </si>
  <si>
    <t>Вязники г, Калинина ул, 6</t>
  </si>
  <si>
    <t>Вязники г, Калинина ул, 8</t>
  </si>
  <si>
    <t>499.900</t>
  </si>
  <si>
    <t>Вязники г, Калинина ул, 9</t>
  </si>
  <si>
    <t>Вязники г, Киселева ул, 42</t>
  </si>
  <si>
    <t>381.600</t>
  </si>
  <si>
    <t>Вязники г, Киселева ул, 57</t>
  </si>
  <si>
    <t>220.800</t>
  </si>
  <si>
    <t>Вязники г, Киселева ул, 60/1</t>
  </si>
  <si>
    <t>183.200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</si>
  <si>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</si>
  <si>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</si>
  <si>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</si>
  <si>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12</t>
  </si>
  <si>
    <t>Вязники г, Комсомольская ул, 14</t>
  </si>
  <si>
    <t>Вязники г, Комсомольская ул, 16</t>
  </si>
  <si>
    <t>Вязники г, Комсомольская ул, 18</t>
  </si>
  <si>
    <t>814.700</t>
  </si>
  <si>
    <t>Вязники г, Комсомольская ул, 2</t>
  </si>
  <si>
    <t>Вязники г, Комсомольская ул, 20/50</t>
  </si>
  <si>
    <t>556.900</t>
  </si>
  <si>
    <t>624.600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</si>
  <si>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</si>
  <si>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</si>
  <si>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</si>
  <si>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</si>
  <si>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549.300</t>
  </si>
  <si>
    <t>Вязники г, Комсомольская ул, 8</t>
  </si>
  <si>
    <t>Вязники г, Комсомольская ул, 8а</t>
  </si>
  <si>
    <t>Вязники г, Красное шоссе ул, 17</t>
  </si>
  <si>
    <t>436.800</t>
  </si>
  <si>
    <t>Вязники г, Краснофлотская ул, 2</t>
  </si>
  <si>
    <t>1614.600</t>
  </si>
  <si>
    <t>Вязники г, Куйбышева ул, 4</t>
  </si>
  <si>
    <t>Вязники г, Кутузова ул, 3</t>
  </si>
  <si>
    <t>Вязники г, Кутузова ул, 5</t>
  </si>
  <si>
    <t>Вязники г, Кутузова ул, 7</t>
  </si>
  <si>
    <t>443.800</t>
  </si>
  <si>
    <t>Вязники г, Л.Толстого ул, 16</t>
  </si>
  <si>
    <t>197.800</t>
  </si>
  <si>
    <t>Вязники г, Л.Толстого ул, 2/26</t>
  </si>
  <si>
    <t>200.300</t>
  </si>
  <si>
    <t>Вязники г, Л.Толстого ул, 39</t>
  </si>
  <si>
    <t>Вязники г, Л.Толстого ул, 51/22</t>
  </si>
  <si>
    <t>Вязники г, Ленина ул, 10</t>
  </si>
  <si>
    <t>Вязники г, Ленина ул, 11</t>
  </si>
  <si>
    <t>Вязники г, Ленина ул, 13</t>
  </si>
  <si>
    <t>Вязники г, Ленина ул, 16</t>
  </si>
  <si>
    <t>406.000</t>
  </si>
  <si>
    <t>Вязники г, Ленина ул, 18</t>
  </si>
  <si>
    <t>Вязники г, Ленина ул, 19</t>
  </si>
  <si>
    <t>5344.400</t>
  </si>
  <si>
    <t>Вязники г, Ленина ул, 2</t>
  </si>
  <si>
    <t>Вязники г, Ленина ул, 21</t>
  </si>
  <si>
    <t>1868.900</t>
  </si>
  <si>
    <t>Вязники г, Ленина ул, 23</t>
  </si>
  <si>
    <t>Вязники г, Ленина ул, 24</t>
  </si>
  <si>
    <t>282.400</t>
  </si>
  <si>
    <t>Вязники г, Ленина ул, 29</t>
  </si>
  <si>
    <t>660.100</t>
  </si>
  <si>
    <t>Вязники г, Ленина ул, 3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</si>
  <si>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</si>
  <si>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</si>
  <si>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</si>
  <si>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</si>
  <si>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</si>
  <si>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253.300</t>
  </si>
  <si>
    <t>Вязники г, Ленина ул, 4</t>
  </si>
  <si>
    <t>Вязники г, Ленина ул, 40</t>
  </si>
  <si>
    <t>275.800</t>
  </si>
  <si>
    <t>297.300</t>
  </si>
  <si>
    <t>Вязники г, Ленина ул, 48</t>
  </si>
  <si>
    <t>Вязники г, Ленина ул, 5</t>
  </si>
  <si>
    <t>Вязники г, Ленина ул, 50</t>
  </si>
  <si>
    <t>551.100</t>
  </si>
  <si>
    <t>Вязники г, Ленина ул, 52</t>
  </si>
  <si>
    <t>Вязники г, Ленина ул, 54</t>
  </si>
  <si>
    <t>Вязники г, Ленина ул, 56а</t>
  </si>
  <si>
    <t>311.800</t>
  </si>
  <si>
    <t>Вязники г, Ленина ул, 58</t>
  </si>
  <si>
    <t>Вязники г, Ленина ул, 6</t>
  </si>
  <si>
    <t>Вязники г, Ленина ул, 60</t>
  </si>
  <si>
    <t>Вязники г, Ленина ул, 7</t>
  </si>
  <si>
    <t>Вязники г, Ленина ул, 8</t>
  </si>
  <si>
    <t>Вязники г, Ленина ул, 9</t>
  </si>
  <si>
    <t>Вязники г, Мельничный проезд, 4</t>
  </si>
  <si>
    <t>1052.700</t>
  </si>
  <si>
    <t>Вязники г, Металлистов ул, 1</t>
  </si>
  <si>
    <t>319.300</t>
  </si>
  <si>
    <t>Вязники г, Металлистов ул, 10</t>
  </si>
  <si>
    <t>Вязники г, Металлистов ул, 11</t>
  </si>
  <si>
    <t>Вязники г, Металлистов ул, 12</t>
  </si>
  <si>
    <t>Вязники г, Металлистов ул, 13</t>
  </si>
  <si>
    <t>Вязники г, Металлистов ул, 14</t>
  </si>
  <si>
    <t>Вязники г, Металлистов ул, 15</t>
  </si>
  <si>
    <t>647.700</t>
  </si>
  <si>
    <t>Вязники г, Металлистов ул, 16</t>
  </si>
  <si>
    <t>Вязники г, Металлистов ул, 16Б</t>
  </si>
  <si>
    <t>Вязники г, Металлистов ул, 17</t>
  </si>
  <si>
    <t>1647.000</t>
  </si>
  <si>
    <t>543.300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</si>
  <si>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</si>
  <si>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</si>
  <si>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</si>
  <si>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</si>
  <si>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</si>
  <si>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</si>
  <si>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2653.600</t>
  </si>
  <si>
    <t>Вязники г, Металлистов ул, 28</t>
  </si>
  <si>
    <t>97.630</t>
  </si>
  <si>
    <t>Вязники г, Металлистов ул, 3</t>
  </si>
  <si>
    <t>Вязники г, Металлистов ул, 30</t>
  </si>
  <si>
    <t>1589.100</t>
  </si>
  <si>
    <t>Вязники г, Металлистов ул, 4</t>
  </si>
  <si>
    <t>1303.600</t>
  </si>
  <si>
    <t>Вязники г, Металлистов ул, 5</t>
  </si>
  <si>
    <t>Вязники г, Металлистов ул, 7</t>
  </si>
  <si>
    <t>Вязники г, Металлистов ул, 8</t>
  </si>
  <si>
    <t>Вязники г, Металлистов ул, 9</t>
  </si>
  <si>
    <t>Вязники г, Мичуринская ул, 69</t>
  </si>
  <si>
    <t>Вязники г, Мичуринская ул, 71</t>
  </si>
  <si>
    <t>208.000</t>
  </si>
  <si>
    <t>Вязники г, Мичуринская ул, 73</t>
  </si>
  <si>
    <t>Вязники г, Мичуринская ул, 75</t>
  </si>
  <si>
    <t>204.400</t>
  </si>
  <si>
    <t>Вязники г, Мичуринская ул, 76</t>
  </si>
  <si>
    <t>Вязники г, Мичуринская ул, 77</t>
  </si>
  <si>
    <t>927.300</t>
  </si>
  <si>
    <t>204.500</t>
  </si>
  <si>
    <t>205.800</t>
  </si>
  <si>
    <t>Вязники г, Мичуринская ул, 81а</t>
  </si>
  <si>
    <t>Вязники г, Мичуринская ул, 83</t>
  </si>
  <si>
    <t>Вязники г, Мичуринская ул, 85</t>
  </si>
  <si>
    <t>749.900</t>
  </si>
  <si>
    <t>1316.500</t>
  </si>
  <si>
    <t>Вязники г, Молодежная ул, 12</t>
  </si>
  <si>
    <t>Вязники г, Молодежная ул, 14</t>
  </si>
  <si>
    <t>589.100</t>
  </si>
  <si>
    <t>Вязники г, Молодежная ул, 16</t>
  </si>
  <si>
    <t>311.300</t>
  </si>
  <si>
    <t>Вязники г, Молодежная ул, 22</t>
  </si>
  <si>
    <t>3183.000</t>
  </si>
  <si>
    <t>Вязники г, Молодежная ул, 24</t>
  </si>
  <si>
    <t>Вязники г, Молодежная ул, 26</t>
  </si>
  <si>
    <t>1235.000</t>
  </si>
  <si>
    <t>Вязники г, Мошина ул, 28</t>
  </si>
  <si>
    <t>458.100</t>
  </si>
  <si>
    <t>681.800</t>
  </si>
  <si>
    <t>339.800</t>
  </si>
  <si>
    <t>Вязники г, Мошина ул, 38</t>
  </si>
  <si>
    <t>Вязники г, Мошина ул, 43/21</t>
  </si>
  <si>
    <t>Вязники г, Мошина ул, 6</t>
  </si>
  <si>
    <t>337.900</t>
  </si>
  <si>
    <t>Вязники г, Музейный проезд, 7</t>
  </si>
  <si>
    <t>1920</t>
  </si>
  <si>
    <t>329.700</t>
  </si>
  <si>
    <t>Вязники г, Новая ул, 1/4</t>
  </si>
  <si>
    <t>Вязники г, Новая ул, 11</t>
  </si>
  <si>
    <t>339.000</t>
  </si>
  <si>
    <t>Вязники г, Новая ул, 12</t>
  </si>
  <si>
    <t>624.300</t>
  </si>
  <si>
    <t>Вязники г, Новая ул, 13</t>
  </si>
  <si>
    <t>Вязники г, Новая ул, 14</t>
  </si>
  <si>
    <t>283.500</t>
  </si>
  <si>
    <t>Вязники г, Новая ул, 2/2</t>
  </si>
  <si>
    <t>580.100</t>
  </si>
  <si>
    <t>Вязники г, Новая ул, 3</t>
  </si>
  <si>
    <t>Вязники г, Новая ул, 4</t>
  </si>
  <si>
    <t>719.900</t>
  </si>
  <si>
    <t>Вязники г, Новая ул, 4а</t>
  </si>
  <si>
    <t>521.300</t>
  </si>
  <si>
    <t>Вязники г, Новая ул, 5</t>
  </si>
  <si>
    <t>Вязники г, Новая ул, 6</t>
  </si>
  <si>
    <t>Вязники г, Новая ул, 8</t>
  </si>
  <si>
    <t>Вязники г, Новая ул, 9</t>
  </si>
  <si>
    <t>Вязники г, Нововязники мкр, Карла Маркса ул, 1</t>
  </si>
  <si>
    <t>428.200</t>
  </si>
  <si>
    <t>Вязники г, Нововязники мкр, Карла Маркса ул, 2</t>
  </si>
  <si>
    <t>433.100</t>
  </si>
  <si>
    <t>Вязники г, Нововязники мкр, Карла Маркса ул, 3</t>
  </si>
  <si>
    <t>Вязники г, Нововязники мкр, Карла Маркса ул, 5</t>
  </si>
  <si>
    <t>503.900</t>
  </si>
  <si>
    <t>Вязники г, Нововязники мкр, Карла Маркса ул, 6</t>
  </si>
  <si>
    <t>668.000</t>
  </si>
  <si>
    <t>504.800</t>
  </si>
  <si>
    <t>Вязники г, Нововязники мкр, Кировский пер, 1</t>
  </si>
  <si>
    <t>798.500</t>
  </si>
  <si>
    <t>Вязники г, Нововязники мкр, Клубная ул, 12</t>
  </si>
  <si>
    <t>318.100</t>
  </si>
  <si>
    <t>Вязники г, Нововязники мкр, Клубная ул, 14</t>
  </si>
  <si>
    <t>293.600</t>
  </si>
  <si>
    <t>467.600</t>
  </si>
  <si>
    <t>Вязники г, Нововязники мкр, Красина ул, 37</t>
  </si>
  <si>
    <t>Вязники г, Нововязники мкр, Механизаторов ул, 106</t>
  </si>
  <si>
    <t>760.300</t>
  </si>
  <si>
    <t>Вязники г, Нововязники мкр, Механизаторов ул, 107</t>
  </si>
  <si>
    <t>738.600</t>
  </si>
  <si>
    <t>1043.600</t>
  </si>
  <si>
    <t>Вязники г, Нововязники мкр, Механизаторов ул, 108</t>
  </si>
  <si>
    <t>Вязники г, Нововязники мкр, Механизаторов ул, 109</t>
  </si>
  <si>
    <t>Вязники г, Нововязники мкр, Механизаторов ул, 111</t>
  </si>
  <si>
    <t>Вязники г, Нововязники мкр, Механизаторов ул, 112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</si>
  <si>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</si>
  <si>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</si>
  <si>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</si>
  <si>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</si>
  <si>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</si>
  <si>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385.600</t>
  </si>
  <si>
    <t>Вязники г, Нововязники мкр, Привокзальная ул, 16</t>
  </si>
  <si>
    <t>404.500</t>
  </si>
  <si>
    <t>Вязники г, Нововязники мкр, Привокзальная ул, 46</t>
  </si>
  <si>
    <t>390.800</t>
  </si>
  <si>
    <t>Вязники г, Нововязники мкр, Привокзальная ул, 47</t>
  </si>
  <si>
    <t>219.200</t>
  </si>
  <si>
    <t>Вязники г, Нововязники мкр, Привокзальная ул, 48</t>
  </si>
  <si>
    <t>359.000</t>
  </si>
  <si>
    <t>217.900</t>
  </si>
  <si>
    <t>Вязники г, Нововязники мкр, Привокзальная ул, 49</t>
  </si>
  <si>
    <t>214.200</t>
  </si>
  <si>
    <t>Вязники г, Нововязники мкр, Привокзальная ул, 50</t>
  </si>
  <si>
    <t>195.100</t>
  </si>
  <si>
    <t>Вязники г, Нововязники мкр, Привокзальная ул, 52</t>
  </si>
  <si>
    <t>225.200</t>
  </si>
  <si>
    <t>Вязники г, Нововязники мкр, Привокзальная ул, 53</t>
  </si>
  <si>
    <t>219.300</t>
  </si>
  <si>
    <t>Вязники г, Нововязники мкр, Привокзальная ул, 54</t>
  </si>
  <si>
    <t>220.400</t>
  </si>
  <si>
    <t>Вязники г, Нововязники мкр, Привокзальная ул, 55/30</t>
  </si>
  <si>
    <t>232.000</t>
  </si>
  <si>
    <t>348.100</t>
  </si>
  <si>
    <t>Вязники г, Нововязники мкр, Привокзальная ул, 57</t>
  </si>
  <si>
    <t>364.600</t>
  </si>
  <si>
    <t>Вязники г, Нововязники мкр, Привокзальная ул, 59</t>
  </si>
  <si>
    <t>Вязники г, Нововязники мкр, Привокзальная ул, 60</t>
  </si>
  <si>
    <t>711.800</t>
  </si>
  <si>
    <t>528.400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</si>
  <si>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</si>
  <si>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</si>
  <si>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</si>
  <si>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3</t>
  </si>
  <si>
    <t>Вязники г, Нововязники мкр, Текстильная ул, 5</t>
  </si>
  <si>
    <t>849.500</t>
  </si>
  <si>
    <t>Вязники г, Нововязники мкр, Юбилейная ул, 1</t>
  </si>
  <si>
    <t>Вязники г, Нововязники мкр, Юбилейная ул, 2</t>
  </si>
  <si>
    <t>621.800</t>
  </si>
  <si>
    <t>Вязники г, Нововязники мкр, Юбилейная ул, 3</t>
  </si>
  <si>
    <t>Вязники г, Нововязники мкр, Юбилейная ул, 4</t>
  </si>
  <si>
    <t>Вязники г, Нововязники мкр, Юбилейная ул, 6</t>
  </si>
  <si>
    <t>862.300</t>
  </si>
  <si>
    <t>Вязники г, Нововязники мкр, Юбилейная ул, 7</t>
  </si>
  <si>
    <t>828.200</t>
  </si>
  <si>
    <t>Вязники г, Ново-Фабричная ул, 21</t>
  </si>
  <si>
    <t>382.600</t>
  </si>
  <si>
    <t>218.900</t>
  </si>
  <si>
    <t>Вязники г, Октябрьская ул, 1/4</t>
  </si>
  <si>
    <t>Вязники г, Октябрьская ул, 3</t>
  </si>
  <si>
    <t>Вязники г, Октябрьская ул, 5</t>
  </si>
  <si>
    <t>681.000</t>
  </si>
  <si>
    <t>Вязники г, Пролетарская ул, 29/7</t>
  </si>
  <si>
    <t>297.500</t>
  </si>
  <si>
    <t>Вязники г, Пролетарская ул, 55/10</t>
  </si>
  <si>
    <t>66.000</t>
  </si>
  <si>
    <t>Вязники г, Пролетарская ул, 56</t>
  </si>
  <si>
    <t>Вязники г, Пролетарская ул, 60</t>
  </si>
  <si>
    <t>263.400</t>
  </si>
  <si>
    <t>266.300</t>
  </si>
  <si>
    <t>242.900</t>
  </si>
  <si>
    <t>Вязники г, Пушкинская ул, 21/7</t>
  </si>
  <si>
    <t>1918</t>
  </si>
  <si>
    <t>Вязники г, Пушкинская ул, 23/14</t>
  </si>
  <si>
    <t>258.500</t>
  </si>
  <si>
    <t>Вязники г, Пушкинская ул, 25</t>
  </si>
  <si>
    <t>Вязники г, Пушкинская ул, 8/12</t>
  </si>
  <si>
    <t>292.900</t>
  </si>
  <si>
    <t>457.200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</si>
  <si>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</si>
  <si>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</si>
  <si>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</si>
  <si>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</si>
  <si>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1143.000</t>
  </si>
  <si>
    <t>Вязники г, С.Лазо ул, 2</t>
  </si>
  <si>
    <t>Вязники г, Свердлова ул, 32</t>
  </si>
  <si>
    <t>Вязники г, Сенькова ул, 20</t>
  </si>
  <si>
    <t>309.900</t>
  </si>
  <si>
    <t>Вязники г, Сенькова ул, 22</t>
  </si>
  <si>
    <t>196.300</t>
  </si>
  <si>
    <t>Вязники г, Сенькова ул, 32</t>
  </si>
  <si>
    <t>516.900</t>
  </si>
  <si>
    <t>Вязники г, Сенькова ул, 50</t>
  </si>
  <si>
    <t>Вязники г, Сергиевских ул, 16</t>
  </si>
  <si>
    <t>365.500</t>
  </si>
  <si>
    <t>230.500</t>
  </si>
  <si>
    <t>Вязники г, Сергиевских ул, 19/9</t>
  </si>
  <si>
    <t>Вязники г, Сергиевских ул, 4</t>
  </si>
  <si>
    <t>366.200</t>
  </si>
  <si>
    <t>Вязники г, Сергиевских ул, 42</t>
  </si>
  <si>
    <t>Вязники г, Сергиевских ул, 6</t>
  </si>
  <si>
    <t>1919</t>
  </si>
  <si>
    <t>Вязники г, Сиреневая ул, 1</t>
  </si>
  <si>
    <t>Вязники г, Сиреневая ул, 10</t>
  </si>
  <si>
    <t>Вязники г, Сиреневая ул, 3</t>
  </si>
  <si>
    <t>303.300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</si>
  <si>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</si>
  <si>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</si>
  <si>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</si>
  <si>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</si>
  <si>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Соборная пл, 11</t>
  </si>
  <si>
    <t>284.100</t>
  </si>
  <si>
    <t>202.900</t>
  </si>
  <si>
    <t>Вязники г, Соборная пл, 3</t>
  </si>
  <si>
    <t>Вязники г, Соборная пл, 4</t>
  </si>
  <si>
    <t>333.800</t>
  </si>
  <si>
    <t>Вязники г, Соборная пл, 7</t>
  </si>
  <si>
    <t>630.200</t>
  </si>
  <si>
    <t>Вязники г, Соборная пл, 8</t>
  </si>
  <si>
    <t>226.800</t>
  </si>
  <si>
    <t>Вязники г, Соборная пл, 9</t>
  </si>
  <si>
    <t>Вязники г, Советская ул, 13/4</t>
  </si>
  <si>
    <t>623.400</t>
  </si>
  <si>
    <t>Вязники г, Советская ул, 21</t>
  </si>
  <si>
    <t>Вязники г, Советская ул, 23а</t>
  </si>
  <si>
    <t>386.200</t>
  </si>
  <si>
    <t>314.600</t>
  </si>
  <si>
    <t>Вязники г, Советская ул, 36/2</t>
  </si>
  <si>
    <t>386.800</t>
  </si>
  <si>
    <t>603.900</t>
  </si>
  <si>
    <t>Вязники г, Советская ул, 52</t>
  </si>
  <si>
    <t>Вязники г, Советская ул, 56</t>
  </si>
  <si>
    <t>Вязники г, Советская ул, 58</t>
  </si>
  <si>
    <t>193.100</t>
  </si>
  <si>
    <t>Вязники г, Советская ул, 60/2</t>
  </si>
  <si>
    <t>520.400</t>
  </si>
  <si>
    <t>Вязники г, Советская ул, 62/1</t>
  </si>
  <si>
    <t>966.900</t>
  </si>
  <si>
    <t>Вязники г, Советская ул, 88</t>
  </si>
  <si>
    <t>467.100</t>
  </si>
  <si>
    <t>378.600</t>
  </si>
  <si>
    <t>Вязники г, Спортивная ул, 1</t>
  </si>
  <si>
    <t>Вязники г, Спортивная ул, 3</t>
  </si>
  <si>
    <t>Вязники г, Спортивная ул, 4</t>
  </si>
  <si>
    <t>Вязники г, Спортивная ул, 8</t>
  </si>
  <si>
    <t>794.400</t>
  </si>
  <si>
    <t>Вязники г, Стахановская ул, 16</t>
  </si>
  <si>
    <t>1251.200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</si>
  <si>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</si>
  <si>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</si>
  <si>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</si>
  <si>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</si>
  <si>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</si>
  <si>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1193.900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</si>
  <si>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</si>
  <si>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</si>
  <si>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</si>
  <si>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12</t>
  </si>
  <si>
    <t>Вязники г, Трудовая гора ул, 2/1</t>
  </si>
  <si>
    <t>Вязники г, Фейгина ул, 31</t>
  </si>
  <si>
    <t>210.800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</si>
  <si>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</si>
  <si>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</si>
  <si>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</si>
  <si>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</si>
  <si>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</si>
  <si>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337.100</t>
  </si>
  <si>
    <t>Вязники г, Чехова ул, 17а</t>
  </si>
  <si>
    <t>874.800</t>
  </si>
  <si>
    <t>Вязники г, Чехова ул, 19</t>
  </si>
  <si>
    <t>Вязники г, Чехова ул, 19а</t>
  </si>
  <si>
    <t>Вязники г, Чехова ул, 25</t>
  </si>
  <si>
    <t>3813.680</t>
  </si>
  <si>
    <t>Вязники г, Чехова ул, 27</t>
  </si>
  <si>
    <t>Вязники г, Чехова ул, 28</t>
  </si>
  <si>
    <t>414.400</t>
  </si>
  <si>
    <t>Вязники г, Чехова ул, 28а</t>
  </si>
  <si>
    <t>280.600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</si>
  <si>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</si>
  <si>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</si>
  <si>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</si>
  <si>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</si>
  <si>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</si>
  <si>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269.900</t>
  </si>
  <si>
    <t>Вязники г, Чехова ул, 46</t>
  </si>
  <si>
    <t>Вязники г, Чехова ул, 48</t>
  </si>
  <si>
    <t>202.400</t>
  </si>
  <si>
    <t>316.200</t>
  </si>
  <si>
    <t>Вязниковский р-н, Барское Татарово с, Совхозная ул, 10</t>
  </si>
  <si>
    <t>497.500</t>
  </si>
  <si>
    <t>Вязниковский р-н, Барское Татарово с, Совхозная ул, 11</t>
  </si>
  <si>
    <t>Вязниковский р-н, Барское Татарово с, Совхозная ул, 13</t>
  </si>
  <si>
    <t>816.600</t>
  </si>
  <si>
    <t>660.800</t>
  </si>
  <si>
    <t>Вязниковский р-н, Барское Татарово с, Совхозная ул, 15</t>
  </si>
  <si>
    <t>375.700</t>
  </si>
  <si>
    <t>664.500</t>
  </si>
  <si>
    <t>Вязниковский р-н, Барское Татарово с, Шибанова ул, 118б</t>
  </si>
  <si>
    <t>296.800</t>
  </si>
  <si>
    <t>730.700</t>
  </si>
  <si>
    <t>Вязниковский р-н, Большевысоково д, Садовая ул, 13</t>
  </si>
  <si>
    <t>444.400</t>
  </si>
  <si>
    <t>Вязниковский р-н, Буторлино д, Нагорная ул, 1</t>
  </si>
  <si>
    <t>225.000</t>
  </si>
  <si>
    <t>Вязниковский р-н, Буторлино д, Фабричный пер, 9</t>
  </si>
  <si>
    <t>Вязниковский р-н, Буторлино д, Шоссейная ул, 16</t>
  </si>
  <si>
    <t>313.400</t>
  </si>
  <si>
    <t>574.300</t>
  </si>
  <si>
    <t>Вязниковский р-н, Буторлино д, Шоссейная ул, 21</t>
  </si>
  <si>
    <t>480.700</t>
  </si>
  <si>
    <t>Вязниковский р-н, Воробьевка д, Главная ул, 1</t>
  </si>
  <si>
    <t>460.500</t>
  </si>
  <si>
    <t>Вязниковский р-н, Воробьевка д, Главная ул, 2</t>
  </si>
  <si>
    <t>520.100</t>
  </si>
  <si>
    <t>Вязниковский р-н, Воробьевка д, Главная ул, 3</t>
  </si>
  <si>
    <t>Вязниковский р-н, Воробьевка д, Главная ул, 4</t>
  </si>
  <si>
    <t>673.400</t>
  </si>
  <si>
    <t>769.900</t>
  </si>
  <si>
    <t>Вязниковский р-н, Галкино д, Победы ул, 2</t>
  </si>
  <si>
    <t>Вязниковский р-н, Галкино д, Победы ул, 3</t>
  </si>
  <si>
    <t>513.570</t>
  </si>
  <si>
    <t>Вязниковский р-н, Ерофеево д, Профсоюзная ул, 6</t>
  </si>
  <si>
    <t>197.900</t>
  </si>
  <si>
    <t>331.100</t>
  </si>
  <si>
    <t>Вязниковский р-н, Ерофеево д, Прядильная ул, 18</t>
  </si>
  <si>
    <t>Вязниковский р-н, Заречный п, 25</t>
  </si>
  <si>
    <t>Вязниковский р-н, Заречный п, 26</t>
  </si>
  <si>
    <t>252.200</t>
  </si>
  <si>
    <t>333.300</t>
  </si>
  <si>
    <t>343.600</t>
  </si>
  <si>
    <t>Вязниковский р-н, Заречный п, 27</t>
  </si>
  <si>
    <t>359.400</t>
  </si>
  <si>
    <t>Вязниковский р-н, Заречный п, 28</t>
  </si>
  <si>
    <t>Вязниковский р-н, Заречный п, 29</t>
  </si>
  <si>
    <t>Вязниковский р-н, Заречный п, 30</t>
  </si>
  <si>
    <t>647.800</t>
  </si>
  <si>
    <t>Вязниковский р-н, Заречный п, 31</t>
  </si>
  <si>
    <t>591.700</t>
  </si>
  <si>
    <t>Вязниковский р-н, Коурково д, Школьная ул, 5</t>
  </si>
  <si>
    <t>379.200</t>
  </si>
  <si>
    <t>Вязниковский р-н, Лукново п, Возрождения ул, 6</t>
  </si>
  <si>
    <t>237.100</t>
  </si>
  <si>
    <t>Вязниковский р-н, Лукново п, Возрождения ул, 8</t>
  </si>
  <si>
    <t>Вязниковский р-н, Лукново п, Лермонтова ул, 17</t>
  </si>
  <si>
    <t>641.100</t>
  </si>
  <si>
    <t>Вязниковский р-н, Лукново п, Лермонтова ул, 21</t>
  </si>
  <si>
    <t>Вязниковский р-н, Лукново п, Лермонтова ул, 27</t>
  </si>
  <si>
    <t>Вязниковский р-н, Лукново п, Лермонтова ул, 29</t>
  </si>
  <si>
    <t>Вязниковский р-н, Лукново п, Октябрьская ул, 26</t>
  </si>
  <si>
    <t>Вязниковский р-н, Лукново п, Фабричная ул, 1</t>
  </si>
  <si>
    <t>594.100</t>
  </si>
  <si>
    <t>674.000</t>
  </si>
  <si>
    <t>530.600</t>
  </si>
  <si>
    <t>Вязниковский р-н, Лукново п, Фабричная ул, 13</t>
  </si>
  <si>
    <t>Вязниковский р-н, Лукново п, Фабричная ул, 15</t>
  </si>
  <si>
    <t>Вязниковский р-н, Лукново п, Фабричная ул, 16</t>
  </si>
  <si>
    <t>348.700</t>
  </si>
  <si>
    <t>Вязниковский р-н, Лукново п, Фабричная ул, 17</t>
  </si>
  <si>
    <t>Вязниковский р-н, Лукново п, Фабричная ул, 19</t>
  </si>
  <si>
    <t>Вязниковский р-н, Лукново п, Фабричная ул, 2</t>
  </si>
  <si>
    <t>532.100</t>
  </si>
  <si>
    <t>Вязниковский р-н, Лукново п, Фабричная ул, 21</t>
  </si>
  <si>
    <t>500.900</t>
  </si>
  <si>
    <t>Вязниковский р-н, Лукново п, Фабричная ул, 23</t>
  </si>
  <si>
    <t>Вязниковский р-н, Лукново п, Фабричная ул, 25</t>
  </si>
  <si>
    <t>334.000</t>
  </si>
  <si>
    <t>277.100</t>
  </si>
  <si>
    <t>Вязниковский р-н, Лукново п, Фабричная ул, 26</t>
  </si>
  <si>
    <t>Вязниковский р-н, Лукново п, Фабричная ул, 27</t>
  </si>
  <si>
    <t>Вязниковский р-н, Лукново п, Фабричная ул, 29</t>
  </si>
  <si>
    <t>Вязниковский р-н, Лукново п, Фабричная ул, 3</t>
  </si>
  <si>
    <t>Вязниковский р-н, Лукново п, Фабричная ул, 31</t>
  </si>
  <si>
    <t>Вязниковский р-н, Лукново п, Фабричная ул, 7</t>
  </si>
  <si>
    <t>Вязниковский р-н, Лукново п, Фабричная ул, 8</t>
  </si>
  <si>
    <t>385.700</t>
  </si>
  <si>
    <t>Вязниковский р-н, Лукново п, Фабричная ул, 9</t>
  </si>
  <si>
    <t>Вязниковский р-н, Лукново п, Центральная ул, 16</t>
  </si>
  <si>
    <t>378.400</t>
  </si>
  <si>
    <t>Вязниковский р-н, Лукново п, Центральная ул, 18</t>
  </si>
  <si>
    <t>Вязниковский р-н, Лукново п, Центральная ул, 20</t>
  </si>
  <si>
    <t>Вязниковский р-н, Лукново п, Центральная ул, 22</t>
  </si>
  <si>
    <t>Вязниковский р-н, Лукново п, Центральная ул, 23</t>
  </si>
  <si>
    <t>390.700</t>
  </si>
  <si>
    <t>Вязниковский р-н, Лукново п, Центральная ул, 24</t>
  </si>
  <si>
    <t>560.300</t>
  </si>
  <si>
    <t>Вязниковский р-н, Лукново п, Центральная ул, 25</t>
  </si>
  <si>
    <t>641.200</t>
  </si>
  <si>
    <t>Вязниковский р-н, Лукново п, Центральная ул, 26</t>
  </si>
  <si>
    <t>516.200</t>
  </si>
  <si>
    <t>Вязниковский р-н, Лукново п, Центральная ул, 28</t>
  </si>
  <si>
    <t>Вязниковский р-н, Лукново п, Шоссейная ул, 1</t>
  </si>
  <si>
    <t>Вязниковский р-н, Лукново п, Шоссейная ул, 3</t>
  </si>
  <si>
    <t>391.300</t>
  </si>
  <si>
    <t>Вязниковский р-н, Лукново п, Юбилейная ул, 10</t>
  </si>
  <si>
    <t>850.600</t>
  </si>
  <si>
    <t>Вязниковский р-н, Лукново п, Юбилейная ул, 11</t>
  </si>
  <si>
    <t>Вязниковский р-н, Лукново п, Юбилейная ул, 3</t>
  </si>
  <si>
    <t>Вязниковский р-н, Лукново п, Юбилейная ул, 4</t>
  </si>
  <si>
    <t>812.000</t>
  </si>
  <si>
    <t>621.900</t>
  </si>
  <si>
    <t>Вязниковский р-н, Лукново п, Юбилейная ул, 5</t>
  </si>
  <si>
    <t>Вязниковский р-н, Лукново п, Юбилейная ул, 6</t>
  </si>
  <si>
    <t>Вязниковский р-н, Лукново п, Юбилейная ул, 7</t>
  </si>
  <si>
    <t>676.700</t>
  </si>
  <si>
    <t>Вязниковский р-н, Лукново п, Юбилейная ул, 8</t>
  </si>
  <si>
    <t>Вязниковский р-н, Маловская д, Рабочая ул, 3</t>
  </si>
  <si>
    <t>556.500</t>
  </si>
  <si>
    <t>Вязниковский р-н, Мстёра п, Мира ул, 3</t>
  </si>
  <si>
    <t>633.700</t>
  </si>
  <si>
    <t>Вязниковский р-н, Мстёра п, Мичурина ул, 31</t>
  </si>
  <si>
    <t>312.300</t>
  </si>
  <si>
    <t>Вязниковский р-н, Мстёра п, Мичурина ул, 33</t>
  </si>
  <si>
    <t>674.400</t>
  </si>
  <si>
    <t>Вязниковский р-н, Мстёра п, Мичурина ул, 35</t>
  </si>
  <si>
    <t>508.500</t>
  </si>
  <si>
    <t>Вязниковский р-н, Мстёра п, Мичурина ул, 37</t>
  </si>
  <si>
    <t>Вязниковский р-н, Мстёра п, Мичурина ул, 44</t>
  </si>
  <si>
    <t>334.500</t>
  </si>
  <si>
    <t>Вязниковский р-н, Мстёра п, Профсоюзная ул, 1</t>
  </si>
  <si>
    <t>Вязниковский р-н, Мстёра п, Профсоюзная ул, 2</t>
  </si>
  <si>
    <t>499.600</t>
  </si>
  <si>
    <t>Вязниковский р-н, Мстёра п, Профсоюзная ул, 3</t>
  </si>
  <si>
    <t>Вязниковский р-н, Мстёра п, Профсоюзная ул, 4</t>
  </si>
  <si>
    <t>Вязниковский р-н, Мстёра п, Профсоюзная ул, 5</t>
  </si>
  <si>
    <t>475.500</t>
  </si>
  <si>
    <t>Вязниковский р-н, Мстёра п, Профсоюзная ул, 6</t>
  </si>
  <si>
    <t>514.700</t>
  </si>
  <si>
    <t>Вязниковский р-н, Мстёра п, Советская ул, 78</t>
  </si>
  <si>
    <t>Вязниковский р-н, Мстёра п, Советская ул, 82</t>
  </si>
  <si>
    <t>631.100</t>
  </si>
  <si>
    <t>Вязниковский р-н, Мстёра п, Советская ул, 88</t>
  </si>
  <si>
    <t>Вязниковский р-н, Мстёра п, Советская ул, 90</t>
  </si>
  <si>
    <t>960.770</t>
  </si>
  <si>
    <t>866.700</t>
  </si>
  <si>
    <t>Вязниковский р-н, Мстёра ст, Дома подстанции ул, 1</t>
  </si>
  <si>
    <t>354.400</t>
  </si>
  <si>
    <t>Вязниковский р-н, Мстёра ст, Мира ул, 1</t>
  </si>
  <si>
    <t>828.800</t>
  </si>
  <si>
    <t>Вязниковский р-н, Мстёра ст, Мира ул, 2</t>
  </si>
  <si>
    <t>1381.000</t>
  </si>
  <si>
    <t>Вязниковский р-н, Мстёра ст, Школьная ул, 8</t>
  </si>
  <si>
    <t>1907</t>
  </si>
  <si>
    <t>439.800</t>
  </si>
  <si>
    <t>Вязниковский р-н, Никологоры п, 1-я Пролетарская ул, 51</t>
  </si>
  <si>
    <t>Вязниковский р-н, Никологоры п, 1-я Пролетарская ул, 53</t>
  </si>
  <si>
    <t>Вязниковский р-н, Никологоры п, 1-я Пролетарская ул, 55</t>
  </si>
  <si>
    <t>Вязниковский р-н, Никологоры п, 1-я Пролетарская ул, 57</t>
  </si>
  <si>
    <t>Вязниковский р-н, Никологоры п, 1-я Пролетарская ул, 59</t>
  </si>
  <si>
    <t>845.100</t>
  </si>
  <si>
    <t>Вязниковский р-н, Никологоры п, 1-я Пролетарская ул, 61</t>
  </si>
  <si>
    <t>Вязниковский р-н, Никологоры п, 3-я Пролетарская ул, 20</t>
  </si>
  <si>
    <t>Вязниковский р-н, Никологоры п, 3-я Пролетарская ул, 20а</t>
  </si>
  <si>
    <t>Вязниковский р-н, Никологоры п, 3-я Пролетарская ул, 22</t>
  </si>
  <si>
    <t>Вязниковский р-н, Никологоры п, 3-я Пролетарская ул, 24</t>
  </si>
  <si>
    <t>712.000</t>
  </si>
  <si>
    <t>711.600</t>
  </si>
  <si>
    <t>Вязниковский р-н, Никологоры п, 3-я Пролетарская ул, 26</t>
  </si>
  <si>
    <t>777.800</t>
  </si>
  <si>
    <t>Вязниковский р-н, Никологоры п, 3-я Пролетарская ул, 28</t>
  </si>
  <si>
    <t>7829.000</t>
  </si>
  <si>
    <t>Вязниковский р-н, Никологоры п, 3-я Пролетарская ул, 30</t>
  </si>
  <si>
    <t>242.000</t>
  </si>
  <si>
    <t>Вязниковский р-н, Никологоры п, 3-я Пролетарская ул, 32</t>
  </si>
  <si>
    <t>969.900</t>
  </si>
  <si>
    <t>Вязниковский р-н, Никологоры п, 3-я Пролетарская ул, 32а</t>
  </si>
  <si>
    <t>679.800</t>
  </si>
  <si>
    <t>Вязниковский р-н, Никологоры п, 3-я Пролетарская ул, 34</t>
  </si>
  <si>
    <t>932.900</t>
  </si>
  <si>
    <t>Вязниковский р-н, Никологоры п, 3-я Пролетарская ул, 36</t>
  </si>
  <si>
    <t>Вязниковский р-н, Никологоры п, 3-я Пролетарская ул, 5</t>
  </si>
  <si>
    <t>Вязниковский р-н, Никологоры п, 40 лет Октября ул, 2</t>
  </si>
  <si>
    <t>332.600</t>
  </si>
  <si>
    <t>303.200</t>
  </si>
  <si>
    <t>Вязниковский р-н, Никологоры п, 40 лет Октября ул, 2а</t>
  </si>
  <si>
    <t>346.800</t>
  </si>
  <si>
    <t>239.400</t>
  </si>
  <si>
    <t>Вязниковский р-н, Никологоры п, Е.Игошина ул, 10а</t>
  </si>
  <si>
    <t>259.400</t>
  </si>
  <si>
    <t>Вязниковский р-н, Никологоры п, Е.Игошина ул, 12а</t>
  </si>
  <si>
    <t>Вязниковский р-н, Никологоры п, Е.Игошина ул, 14а</t>
  </si>
  <si>
    <t>Вязниковский р-н, Никологоры п, Е.Игошина ул, 16а</t>
  </si>
  <si>
    <t>Вязниковский р-н, Никологоры п, Е.Игошина ул, 18а</t>
  </si>
  <si>
    <t>620.800</t>
  </si>
  <si>
    <t>Вязниковский р-н, Никологоры п, Е.Игошина ул, 1а</t>
  </si>
  <si>
    <t>194.600</t>
  </si>
  <si>
    <t>Вязниковский р-н, Никологоры п, Е.Игошина ул, 20а</t>
  </si>
  <si>
    <t>Вязниковский р-н, Никологоры п, Е.Игошина ул, 22а</t>
  </si>
  <si>
    <t>856.900</t>
  </si>
  <si>
    <t>Вязниковский р-н, Никологоры п, Е.Игошина ул, 2а</t>
  </si>
  <si>
    <t>Вязниковский р-н, Никологоры п, Е.Игошина ул, 3а</t>
  </si>
  <si>
    <t>265.200</t>
  </si>
  <si>
    <t>276.200</t>
  </si>
  <si>
    <t>Вязниковский р-н, Никологоры п, Е.Игошина ул, 4а</t>
  </si>
  <si>
    <t>224.300</t>
  </si>
  <si>
    <t>Вязниковский р-н, Никологоры п, Е.Игошина ул, 5а</t>
  </si>
  <si>
    <t>332.400</t>
  </si>
  <si>
    <t>Вязниковский р-н, Никологоры п, Е.Игошина ул, 6а</t>
  </si>
  <si>
    <t>Вязниковский р-н, Никологоры п, Е.Игошина ул, 7а</t>
  </si>
  <si>
    <t>266.900</t>
  </si>
  <si>
    <t>246.200</t>
  </si>
  <si>
    <t>360.300</t>
  </si>
  <si>
    <t>Вязниковский р-н, Никологоры п, Е.Игошина ул, 8а</t>
  </si>
  <si>
    <t>262.100</t>
  </si>
  <si>
    <t>Вязниковский р-н, Никологоры п, Кооперативная ул, 1а</t>
  </si>
  <si>
    <t>Вязниковский р-н, Никологоры п, Красноармейский пер, 2</t>
  </si>
  <si>
    <t>Вязниковский р-н, Никологоры п, Красноармейский пер, 7</t>
  </si>
  <si>
    <t>1343.800</t>
  </si>
  <si>
    <t>Вязниковский р-н, Никологоры п, Механическая ул, 55</t>
  </si>
  <si>
    <t>190.200</t>
  </si>
  <si>
    <t>261.200</t>
  </si>
  <si>
    <t>Вязниковский р-н, Никологоры п, Механическая ул, 59</t>
  </si>
  <si>
    <t>118.900</t>
  </si>
  <si>
    <t>Вязниковский р-н, Никологоры п, Молодежная ул, 1</t>
  </si>
  <si>
    <t>355.200</t>
  </si>
  <si>
    <t>274.100</t>
  </si>
  <si>
    <t>295.900</t>
  </si>
  <si>
    <t>Вязниковский р-н, Никологоры п, Молодежная ул, 5</t>
  </si>
  <si>
    <t>302.100</t>
  </si>
  <si>
    <t>Вязниковский р-н, Никологоры п, Первомайская ул, 50</t>
  </si>
  <si>
    <t>Вязниковский р-н, Никологоры п, Первомайская ул, 52</t>
  </si>
  <si>
    <t>304.500</t>
  </si>
  <si>
    <t>416.400</t>
  </si>
  <si>
    <t>Вязниковский р-н, Никологоры п, Первомайская ул, 54</t>
  </si>
  <si>
    <t>454.800</t>
  </si>
  <si>
    <t>Вязниковский р-н, Никологоры п, Первомайская ул, 56</t>
  </si>
  <si>
    <t>Вязниковский р-н, Никологоры п, Первомайская ул, 58</t>
  </si>
  <si>
    <t>Вязниковский р-н, Никологоры п, Подгорье ул, 13</t>
  </si>
  <si>
    <t>Вязниковский р-н, Никологоры п, Пушкинская ул, 48</t>
  </si>
  <si>
    <t>242.300</t>
  </si>
  <si>
    <t>Вязниковский р-н, Никологоры п, Пушкинский пер, 11</t>
  </si>
  <si>
    <t>264.700</t>
  </si>
  <si>
    <t>Вязниковский р-н, Никологоры п, Пушкинский пер, 12</t>
  </si>
  <si>
    <t>Вязниковский р-н, Никологоры п, Пушкинский пер, 14</t>
  </si>
  <si>
    <t>Вязниковский р-н, Никологоры п, Пушкинский пер, 15</t>
  </si>
  <si>
    <t>Вязниковский р-н, Никологоры п, Пушкинский пер, 1а</t>
  </si>
  <si>
    <t>365.400</t>
  </si>
  <si>
    <t>Вязниковский р-н, Никологоры п, Рассвет ул, 6</t>
  </si>
  <si>
    <t>484.400</t>
  </si>
  <si>
    <t>Вязниковский р-н, Никологоры п, Советская ул, 26</t>
  </si>
  <si>
    <t>Вязниковский р-н, Никологоры п, Юбилейная ул, 1</t>
  </si>
  <si>
    <t>Вязниковский р-н, Никологоры п, Юбилейная ул, 7б</t>
  </si>
  <si>
    <t>890.100</t>
  </si>
  <si>
    <t>Вязниковский р-н, Никологоры п, Юбилейная ул, 8б</t>
  </si>
  <si>
    <t>828.700</t>
  </si>
  <si>
    <t>Вязниковский р-н, Октябрьская д, Механизаторов ул, 12</t>
  </si>
  <si>
    <t>Вязниковский р-н, Октябрьская д, Механизаторов ул, 14</t>
  </si>
  <si>
    <t>Вязниковский р-н, Октябрьская д, Молодежная ул, 1</t>
  </si>
  <si>
    <t>Вязниковский р-н, Октябрьская д, Молодежная ул, 5</t>
  </si>
  <si>
    <t>Вязниковский р-н, Октябрьская д, Молодежная ул, 6</t>
  </si>
  <si>
    <t>947.000</t>
  </si>
  <si>
    <t>Вязниковский р-н, Октябрьская д, Садовая ул, 1</t>
  </si>
  <si>
    <t>Вязниковский р-н, Октябрьская д, Садовая ул, 3</t>
  </si>
  <si>
    <t>Вязниковский р-н, Октябрьская д, Текстильщиков ул, 5</t>
  </si>
  <si>
    <t>Вязниковский р-н, Октябрьская д, Шоссейная ул, 7</t>
  </si>
  <si>
    <t>298.000</t>
  </si>
  <si>
    <t>Вязниковский р-н, Октябрьский п, Железнодорожная ул, 1</t>
  </si>
  <si>
    <t>Вязниковский р-н, Октябрьский п, Железнодорожная ул, 3</t>
  </si>
  <si>
    <t>Вязниковский р-н, Октябрьский п, Железнодорожная ул, 4</t>
  </si>
  <si>
    <t>262.400</t>
  </si>
  <si>
    <t>Вязниковский р-н, Октябрьский п, Железнодорожная ул, 5</t>
  </si>
  <si>
    <t>292.700</t>
  </si>
  <si>
    <t>Вязниковский р-н, Октябрьский п, Железнодорожная ул, 6</t>
  </si>
  <si>
    <t>Вязниковский р-н, Октябрьский п, Железнодорожная ул, 7</t>
  </si>
  <si>
    <t>Вязниковский р-н, Октябрьский п, Железнодорожная ул, 8</t>
  </si>
  <si>
    <t>Вязниковский р-н, Октябрьский п, Клубная ул, 3</t>
  </si>
  <si>
    <t>559.900</t>
  </si>
  <si>
    <t>Вязниковский р-н, Октябрьский п, Клубная ул, 4</t>
  </si>
  <si>
    <t>Вязниковский р-н, Октябрьский п, Клубная ул, 5</t>
  </si>
  <si>
    <t>Вязниковский р-н, Октябрьский п, Маяковского ул, 3а</t>
  </si>
  <si>
    <t>832.300</t>
  </si>
  <si>
    <t>Вязниковский р-н, Октябрьский п, Первомайская ул, 2</t>
  </si>
  <si>
    <t>Вязниковский р-н, Октябрьский п, Первомайская ул, 3</t>
  </si>
  <si>
    <t>409.100</t>
  </si>
  <si>
    <t>Вязниковский р-н, Октябрьский п, Первомайская ул, 6</t>
  </si>
  <si>
    <t>544.400</t>
  </si>
  <si>
    <t>Вязниковский р-н, Октябрьский п, Первомайская ул, 7</t>
  </si>
  <si>
    <t>547.500</t>
  </si>
  <si>
    <t>749.200</t>
  </si>
  <si>
    <t>Вязниковский р-н, Октябрьский п, Советская ул, 2</t>
  </si>
  <si>
    <t>Вязниковский р-н, Октябрьский п, Советская ул, 3</t>
  </si>
  <si>
    <t>Вязниковский р-н, Октябрьский п, Советская ул, 4</t>
  </si>
  <si>
    <t>Вязниковский р-н, Октябрьский п, Советская ул, 5</t>
  </si>
  <si>
    <t>Вязниковский р-н, Октябрьский п, Советская ул, 6</t>
  </si>
  <si>
    <t>Вязниковский р-н, Октябрьский п, Советская ул, 7</t>
  </si>
  <si>
    <t>Вязниковский р-н, Октябрьский п, Советская ул, 8</t>
  </si>
  <si>
    <t>Вязниковский р-н, Паустово д, Текстильщиков ул, 1</t>
  </si>
  <si>
    <t>506.610</t>
  </si>
  <si>
    <t>Вязниковский р-н, Паустово д, Текстильщиков ул, 10</t>
  </si>
  <si>
    <t>Вязниковский р-н, Паустово д, Текстильщиков ул, 11</t>
  </si>
  <si>
    <t>Вязниковский р-н, Паустово д, Текстильщиков ул, 12</t>
  </si>
  <si>
    <t>Вязниковский р-н, Паустово д, Текстильщиков ул, 13</t>
  </si>
  <si>
    <t>Вязниковский р-н, Паустово д, Текстильщиков ул, 15</t>
  </si>
  <si>
    <t>Вязниковский р-н, Паустово д, Текстильщиков ул, 16</t>
  </si>
  <si>
    <t>Вязниковский р-н, Паустово д, Текстильщиков ул, 17</t>
  </si>
  <si>
    <t>989.500</t>
  </si>
  <si>
    <t>562.200</t>
  </si>
  <si>
    <t>Вязниковский р-н, Паустово д, Текстильщиков ул, 4</t>
  </si>
  <si>
    <t>Вязниковский р-н, Паустово д, Текстильщиков ул, 6</t>
  </si>
  <si>
    <t>653.000</t>
  </si>
  <si>
    <t>1091.000</t>
  </si>
  <si>
    <t>Вязниковский р-н, Паустово д, Текстильщиков ул, 8</t>
  </si>
  <si>
    <t>244.900</t>
  </si>
  <si>
    <t>Вязниковский р-н, Паустово д, Центральная ул, 35</t>
  </si>
  <si>
    <t>Вязниковский р-н, Паустово д, Центральная ул, 54</t>
  </si>
  <si>
    <t>Вязниковский р-н, Первомайский п, Полевая ул, 10</t>
  </si>
  <si>
    <t>323.600</t>
  </si>
  <si>
    <t>Вязниковский р-н, Первомайский п, Полевая ул, 11</t>
  </si>
  <si>
    <t>Вязниковский р-н, Первомайский п, Полевая ул, 5</t>
  </si>
  <si>
    <t>646.600</t>
  </si>
  <si>
    <t>Вязниковский р-н, Первомайский п, Полевая ул, 7</t>
  </si>
  <si>
    <t>Вязниковский р-н, Перово д, Молодежная ул, 2</t>
  </si>
  <si>
    <t>Вязниковский р-н, Пески д, Новая ул, 2</t>
  </si>
  <si>
    <t>Вязниковский р-н, Пески д, Новая ул, 3</t>
  </si>
  <si>
    <t>Вязниковский р-н, Пески д, Новая ул, 4</t>
  </si>
  <si>
    <t>Вязниковский р-н, Пески д, Новая ул, 5</t>
  </si>
  <si>
    <t>Вязниковский р-н, Пески д, Новая ул, 7</t>
  </si>
  <si>
    <t>Вязниковский р-н, Пески д, Новая ул, 8</t>
  </si>
  <si>
    <t>Вязниковский р-н, Пировы-Городищи д, Молодежная ул, 1</t>
  </si>
  <si>
    <t>318.200</t>
  </si>
  <si>
    <t>Вязниковский р-н, Пировы-Городищи д, Молодежная ул, 2</t>
  </si>
  <si>
    <t>256.500</t>
  </si>
  <si>
    <t>Вязниковский р-н, Пировы-Городищи д, Молодежная ул, 3</t>
  </si>
  <si>
    <t>634.100</t>
  </si>
  <si>
    <t>Вязниковский р-н, Пировы-Городищи д, Молодежная ул, 4</t>
  </si>
  <si>
    <t>Вязниковский р-н, Пировы-Городищи д, Молодежная ул, 5</t>
  </si>
  <si>
    <t>840.800</t>
  </si>
  <si>
    <t>648.700</t>
  </si>
  <si>
    <t>Вязниковский р-н, Пировы-Городищи д, Садовая ул, 1</t>
  </si>
  <si>
    <t>Вязниковский р-н, Приозерный п, Кирзаводская ул, 1</t>
  </si>
  <si>
    <t>334.300</t>
  </si>
  <si>
    <t>514.300</t>
  </si>
  <si>
    <t>Вязниковский р-н, Приозерный п, Кирзаводская ул, 2</t>
  </si>
  <si>
    <t>Вязниковский р-н, Приозерный п, Пушкинская ул, 116</t>
  </si>
  <si>
    <t>1111.500</t>
  </si>
  <si>
    <t>Вязниковский р-н, Приозерный п, Чкалова ул, 18</t>
  </si>
  <si>
    <t>Вязниковский р-н, Приозерный п, Чкалова ул, 20</t>
  </si>
  <si>
    <t>Вязниковский р-н, Сарыево с, Школьная ул, 21</t>
  </si>
  <si>
    <t>368.400</t>
  </si>
  <si>
    <t>Вязниковский р-н, Сарыево с, Школьная ул, 22</t>
  </si>
  <si>
    <t>Вязниковский р-н, Сарыево с, Школьная ул, 23</t>
  </si>
  <si>
    <t>352.500</t>
  </si>
  <si>
    <t>Вязниковский р-н, Сергеево д, Ткацкая ул, 12</t>
  </si>
  <si>
    <t>417.500</t>
  </si>
  <si>
    <t>Вязниковский р-н, Сергеево д, Ткацкая ул, 2</t>
  </si>
  <si>
    <t>Вязниковский р-н, Сергеево д, Ткацкая ул, 22</t>
  </si>
  <si>
    <t>635.400</t>
  </si>
  <si>
    <t>628.600</t>
  </si>
  <si>
    <t>Вязниковский р-н, Сергеево д, Ткацкая ул, 23</t>
  </si>
  <si>
    <t>Вязниковский р-н, Сергеево д, Ткацкая ул, 24</t>
  </si>
  <si>
    <t>Вязниковский р-н, Сергеево д, Ткацкая ул, 25</t>
  </si>
  <si>
    <t>304.300</t>
  </si>
  <si>
    <t>Вязниковский р-н, Сергеево д, Ткацкая ул, 3</t>
  </si>
  <si>
    <t>Вязниковский р-н, Сергеево д, Ткацкая ул, 4</t>
  </si>
  <si>
    <t>Вязниковский р-н, Сергеево д, Ткацкая ул, 5</t>
  </si>
  <si>
    <t>Вязниковский р-н, Сергеево д, Ткацкая ул, 6</t>
  </si>
  <si>
    <t>451.600</t>
  </si>
  <si>
    <t>515.700</t>
  </si>
  <si>
    <t>Вязниковский р-н, Сергиевы Горки с, Молодежная ул, 1</t>
  </si>
  <si>
    <t>827.300</t>
  </si>
  <si>
    <t>827.000</t>
  </si>
  <si>
    <t>Вязниковский р-н, Сергиевы Горки с, Молодежная ул, 2</t>
  </si>
  <si>
    <t>Вязниковский р-н, Сергиевы Горки с, Молодежная ул, 3</t>
  </si>
  <si>
    <t>Вязниковский р-н, Сергиевы Горки с, Садовая ул, 4</t>
  </si>
  <si>
    <t>705.900</t>
  </si>
  <si>
    <t>Вязниковский р-н, Сергиевы Горки с, Тополиная ул, 10</t>
  </si>
  <si>
    <t>Вязниковский р-н, Сергиевы Горки с, Тополиная ул, 8</t>
  </si>
  <si>
    <t>Вязниковский р-н, Сергиевы Горки с, Тополиная ул, 9</t>
  </si>
  <si>
    <t>Вязниковский р-н, Серково д, Заречная 2-я ул, 3</t>
  </si>
  <si>
    <t>256.800</t>
  </si>
  <si>
    <t>Вязниковский р-н, Серково д, Новая ул, 3</t>
  </si>
  <si>
    <t>Вязниковский р-н, Серково д, Новая ул, 4</t>
  </si>
  <si>
    <t>Вязниковский р-н, Серково д, Новая ул, 5</t>
  </si>
  <si>
    <t>510.200</t>
  </si>
  <si>
    <t>Вязниковский р-н, Серково д, Новая ул, 6</t>
  </si>
  <si>
    <t>Вязниковский р-н, Серково д, Новая ул, 7</t>
  </si>
  <si>
    <t>229.900</t>
  </si>
  <si>
    <t>Вязниковский р-н, Серково д, Новая ул, 9</t>
  </si>
  <si>
    <t>342.800</t>
  </si>
  <si>
    <t>Вязниковский р-н, Серково д, Пролетарская ул, 5</t>
  </si>
  <si>
    <t>622.200</t>
  </si>
  <si>
    <t>Вязниковский р-н, Станки с, Клязьминская ул, 5</t>
  </si>
  <si>
    <t>259.200</t>
  </si>
  <si>
    <t>Вязниковский р-н, Станки с, Рябиновая ул, 1</t>
  </si>
  <si>
    <t>507.900</t>
  </si>
  <si>
    <t>881.900</t>
  </si>
  <si>
    <t>Вязниковский р-н, Станки с, Рябиновая ул, 3</t>
  </si>
  <si>
    <t>678.100</t>
  </si>
  <si>
    <t>614.700</t>
  </si>
  <si>
    <t>847.100</t>
  </si>
  <si>
    <t>Вязниковский р-н, Станки с, Центральная ул, 2</t>
  </si>
  <si>
    <t>512.100</t>
  </si>
  <si>
    <t>Вязниковский р-н, Станки с, Центральная ул, 2а</t>
  </si>
  <si>
    <t>Вязниковский р-н, Станции Сарыево п, Клубная ул, 1</t>
  </si>
  <si>
    <t>Вязниковский р-н, Станции Сарыево п, Клубная ул, 2</t>
  </si>
  <si>
    <t>Вязниковский р-н, Станции Сарыево п, Клубная ул, 3</t>
  </si>
  <si>
    <t>Вязниковский р-н, Степанцево п, Ленина ул, 10</t>
  </si>
  <si>
    <t>Вязниковский р-н, Степанцево п, Ленина ул, 13</t>
  </si>
  <si>
    <t>813.000</t>
  </si>
  <si>
    <t>Вязниковский р-н, Степанцево п, Ленина ул, 14</t>
  </si>
  <si>
    <t>798.250</t>
  </si>
  <si>
    <t>Вязниковский р-н, Степанцево п, Ленина ул, 15</t>
  </si>
  <si>
    <t>1019.000</t>
  </si>
  <si>
    <t>779.700</t>
  </si>
  <si>
    <t>798.400</t>
  </si>
  <si>
    <t>Вязниковский р-н, Степанцево п, Ленина ул, 4</t>
  </si>
  <si>
    <t>2025.000</t>
  </si>
  <si>
    <t>281.400</t>
  </si>
  <si>
    <t>Вязниковский р-н, Степанцево п, Ленина ул, 5</t>
  </si>
  <si>
    <t>659.000</t>
  </si>
  <si>
    <t>Вязниковский р-н, Степанцево п, Ленина ул, 6</t>
  </si>
  <si>
    <t>Вязниковский р-н, Степанцево п, Ленина ул, 7</t>
  </si>
  <si>
    <t>Вязниковский р-н, Степанцево п, Ленина ул, 8</t>
  </si>
  <si>
    <t>Вязниковский р-н, Степанцево п, Ленина ул, 9</t>
  </si>
  <si>
    <t>854.100</t>
  </si>
  <si>
    <t>623.800</t>
  </si>
  <si>
    <t>807.700</t>
  </si>
  <si>
    <t>Вязниковский р-н, Степанцево п, Совхозная ул, 4</t>
  </si>
  <si>
    <t>794.900</t>
  </si>
  <si>
    <t>Вязниковский р-н, Степанцево п, Совхозная ул, 5</t>
  </si>
  <si>
    <t>Вязниковский р-н, Степанцево п, Совхозная ул, 6</t>
  </si>
  <si>
    <t>Вязниковский р-н, Степанцево п, Совхозная ул, 7</t>
  </si>
  <si>
    <t>941.100</t>
  </si>
  <si>
    <t>Вязниковский р-н, Степанцево п, Фабричная ул, 22</t>
  </si>
  <si>
    <t>206.700</t>
  </si>
  <si>
    <t>Вязниковский р-н, Степанцево п, Фабричная ул, 25</t>
  </si>
  <si>
    <t>819.100</t>
  </si>
  <si>
    <t>Вязниковский р-н, Участок Липки нп, 5</t>
  </si>
  <si>
    <t>612.200</t>
  </si>
  <si>
    <t>Вязниковский р-н, Центральный п, Главная ул, 18</t>
  </si>
  <si>
    <t>Вязниковский р-н, Центральный п, Главная ул, 20</t>
  </si>
  <si>
    <t>688.800</t>
  </si>
  <si>
    <t>Вязниковский р-н, Центральный п, Главная ул, 22</t>
  </si>
  <si>
    <t>Вязниковский р-н, Центральный п, Клубная ул, 1</t>
  </si>
  <si>
    <t>Вязниковский р-н, Центральный п, Клубная ул, 10</t>
  </si>
  <si>
    <t>Вязниковский р-н, Центральный п, Клубная ул, 2</t>
  </si>
  <si>
    <t>Вязниковский р-н, Центральный п, Клубная ул, 3</t>
  </si>
  <si>
    <t>401.100</t>
  </si>
  <si>
    <t>Вязниковский р-н, Центральный п, Клубная ул, 4</t>
  </si>
  <si>
    <t>406.800</t>
  </si>
  <si>
    <t>647.600</t>
  </si>
  <si>
    <t>Вязниковский р-н, Центральный п, Клубная ул, 5</t>
  </si>
  <si>
    <t>632.600</t>
  </si>
  <si>
    <t>Вязниковский р-н, Центральный п, Клубная ул, 6</t>
  </si>
  <si>
    <t>Вязниковский р-н, Центральный п, Клубная ул, 7</t>
  </si>
  <si>
    <t>Вязниковский р-н, Центральный п, Клубная ул, 8</t>
  </si>
  <si>
    <t>Вязниковский р-н, Центральный п, Клубная ул, 9</t>
  </si>
  <si>
    <t>Вязниковский р-н, Центральный п, Молодежная ул, 1</t>
  </si>
  <si>
    <t>1623.400</t>
  </si>
  <si>
    <t>1012.000</t>
  </si>
  <si>
    <t>Вязниковский р-н, Центральный п, Садовая ул, 2</t>
  </si>
  <si>
    <t>474.300</t>
  </si>
  <si>
    <t>402.700</t>
  </si>
  <si>
    <t>Вязниковский р-н, Чудиново д, Зеленый пер, 2</t>
  </si>
  <si>
    <t>Вязниковский р-н, Чудиново д, Зеленый пер, 3</t>
  </si>
  <si>
    <t>450.300</t>
  </si>
  <si>
    <t>Вязниковский р-н, Чудиново д, Зеленый пер, 4</t>
  </si>
  <si>
    <t>Вязниковский р-н, Чудиново д, Клубная ул, 18</t>
  </si>
  <si>
    <t>Вязниковский р-н, Чудиново д, Полевая ул, 27</t>
  </si>
  <si>
    <t>398.100</t>
  </si>
  <si>
    <t>Вязниковский р-н, Чудиново д, Полевая ул, 31</t>
  </si>
  <si>
    <t>Вязниковский р-н, Чудиново д, Полевая ул, 32</t>
  </si>
  <si>
    <t>677.300</t>
  </si>
  <si>
    <t>Вязниковский р-н, Чудиново д, Садовый пер, 1</t>
  </si>
  <si>
    <t>198.000</t>
  </si>
  <si>
    <t>Вязниковский р-н, Чудиново д, Центральная ул, 10</t>
  </si>
  <si>
    <t>Вязниковский р-н, Чудиново д, Центральная ул, 3</t>
  </si>
  <si>
    <t>Вязниковский р-н, Чудиново д, Центральная ул, 4</t>
  </si>
  <si>
    <t>229.700</t>
  </si>
  <si>
    <t>Вязниковский р-н, Чудиново д, Центральная ул, 7</t>
  </si>
  <si>
    <t>448.100</t>
  </si>
  <si>
    <t>Вязниковский р-н, Чудиново д, Центральная ул, 9</t>
  </si>
  <si>
    <t>Вязниковский р-н, Шатнево д, Нагорная ул, 1</t>
  </si>
  <si>
    <t>Вязниковский р-н, Шатнево д, Нагорная ул, 3</t>
  </si>
  <si>
    <t>Вязниковский р-н, Шатнево д, Нагорная ул, 4</t>
  </si>
  <si>
    <t>Вязниковский р-н, Шатнево д, Нагорная ул, 5</t>
  </si>
  <si>
    <t>Вязниковский р-н, Шустово д, Молодежная ул, 1</t>
  </si>
  <si>
    <t>Вязниковский р-н, Шустово д, Молодежная ул, 2</t>
  </si>
  <si>
    <t>433.000</t>
  </si>
  <si>
    <t>Вязниковский р-н, Эдон д, Советская ул, 14</t>
  </si>
  <si>
    <t>363.400</t>
  </si>
  <si>
    <t>Вязниковский р-н, Эдон д, Советская ул, 15</t>
  </si>
  <si>
    <t>Вязниковский р-н, Эдон д, Советская ул, 16</t>
  </si>
  <si>
    <t>198.900</t>
  </si>
  <si>
    <t>Вязниковский р-н, Эдон д, Советская ул, 17</t>
  </si>
  <si>
    <t>Вязниковский р-н, Эдон д, Советская ул, 21</t>
  </si>
  <si>
    <t>Вязниковский р-н, Эдон д, Советская ул, 26</t>
  </si>
  <si>
    <t>Вязниковский р-н, Эдон д, Советская ул, 28</t>
  </si>
  <si>
    <t>Гороховец г, 1 Мая ул, 33</t>
  </si>
  <si>
    <t>3111.100</t>
  </si>
  <si>
    <t>Гороховец г, Братьев Бесединых ул, 10</t>
  </si>
  <si>
    <t>739.300</t>
  </si>
  <si>
    <t>Гороховец г, Братьев Бесединых ул, 6</t>
  </si>
  <si>
    <t>524.200</t>
  </si>
  <si>
    <t>398.500</t>
  </si>
  <si>
    <t>1189.000</t>
  </si>
  <si>
    <t>Гороховец г, Гагарина пер, 11</t>
  </si>
  <si>
    <t>1874.000</t>
  </si>
  <si>
    <t>Гороховец г, Гагарина пер, 17</t>
  </si>
  <si>
    <t>812.100</t>
  </si>
  <si>
    <t>Гороховец г, Гагарина ул, 11</t>
  </si>
  <si>
    <t>Гороховец г, Гагарина ул, 12</t>
  </si>
  <si>
    <t>733.600</t>
  </si>
  <si>
    <t>Гороховец г, Гагарина ул, 19</t>
  </si>
  <si>
    <t>449.600</t>
  </si>
  <si>
    <t>Гороховец г, Гагарина ул, 21</t>
  </si>
  <si>
    <t>450.700</t>
  </si>
  <si>
    <t>Гороховец г, Гагарина ул, 24</t>
  </si>
  <si>
    <t>504.200</t>
  </si>
  <si>
    <t>718.400</t>
  </si>
  <si>
    <t>Гороховец г, Гагарина ул, 26</t>
  </si>
  <si>
    <t>Гороховец г, Гагарина ул, 28</t>
  </si>
  <si>
    <t>602.400</t>
  </si>
  <si>
    <t>642.500</t>
  </si>
  <si>
    <t>Гороховец г, Гагарина ул, 3</t>
  </si>
  <si>
    <t>Гороховец г, Гагарина ул, 33</t>
  </si>
  <si>
    <t>Гороховец г, Гагарина ул, 35</t>
  </si>
  <si>
    <t>86.900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</si>
  <si>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</si>
  <si>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</si>
  <si>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</si>
  <si>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</si>
  <si>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309.700</t>
  </si>
  <si>
    <t>384.600</t>
  </si>
  <si>
    <t>Гороховец г, Гагарина ул, 44</t>
  </si>
  <si>
    <t>1493.500</t>
  </si>
  <si>
    <t>Гороховец г, Гагарина ул, 50</t>
  </si>
  <si>
    <t>836.500</t>
  </si>
  <si>
    <t>Гороховец г, Гагарина ул, 58</t>
  </si>
  <si>
    <t>Гороховец г, Гагарина ул, 66</t>
  </si>
  <si>
    <t>499.800</t>
  </si>
  <si>
    <t>Гороховец г, Гагарина ул, 7</t>
  </si>
  <si>
    <t>823.300</t>
  </si>
  <si>
    <t>695.700</t>
  </si>
  <si>
    <t>954.600</t>
  </si>
  <si>
    <t>Гороховец г, Гагарина ул, 70</t>
  </si>
  <si>
    <t>861.300</t>
  </si>
  <si>
    <t>Гороховец г, Гагарина ул, 9</t>
  </si>
  <si>
    <t>Гороховец г, Гоголя ул, 14</t>
  </si>
  <si>
    <t>509.900</t>
  </si>
  <si>
    <t>Гороховец г, Гоголя ул, 8</t>
  </si>
  <si>
    <t>382.900</t>
  </si>
  <si>
    <t>Гороховец г, Горького ул, 25</t>
  </si>
  <si>
    <t>908.800</t>
  </si>
  <si>
    <t>Гороховец г, Горького ул, 27</t>
  </si>
  <si>
    <t>236.000</t>
  </si>
  <si>
    <t>Гороховец г, Горького ул, 29</t>
  </si>
  <si>
    <t>10258.000</t>
  </si>
  <si>
    <t>Гороховец г, Горького ул, 35</t>
  </si>
  <si>
    <t>2547.000</t>
  </si>
  <si>
    <t>Гороховец г, Горького ул, 48</t>
  </si>
  <si>
    <t>789.000</t>
  </si>
  <si>
    <t>Гороховец г, Горького ул, 50</t>
  </si>
  <si>
    <t>449.800</t>
  </si>
  <si>
    <t>Гороховец г, Кирова пер, 1</t>
  </si>
  <si>
    <t>Гороховец г, Кирова пер, 2</t>
  </si>
  <si>
    <t>537.800</t>
  </si>
  <si>
    <t>Гороховец г, Кирова пер, 4</t>
  </si>
  <si>
    <t>Гороховец г, Кирова пер, 6</t>
  </si>
  <si>
    <t>Гороховец г, Кирова пер, 7</t>
  </si>
  <si>
    <t>8657.000</t>
  </si>
  <si>
    <t>Гороховец г, Кирова ул, 10</t>
  </si>
  <si>
    <t>Гороховец г, Кирова ул, 12</t>
  </si>
  <si>
    <t>404.200</t>
  </si>
  <si>
    <t>Гороховец г, Кирова ул, 2</t>
  </si>
  <si>
    <t>661.600</t>
  </si>
  <si>
    <t>Гороховец г, Кирова ул, 4</t>
  </si>
  <si>
    <t>392.200</t>
  </si>
  <si>
    <t>Гороховец г, Кирова ул, 5</t>
  </si>
  <si>
    <t>784.000</t>
  </si>
  <si>
    <t>576.500</t>
  </si>
  <si>
    <t>Гороховец г, Кирова ул, 7</t>
  </si>
  <si>
    <t>591.300</t>
  </si>
  <si>
    <t>Гороховец г, Кирова ул, 8</t>
  </si>
  <si>
    <t>514.900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</si>
  <si>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</si>
  <si>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</si>
  <si>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</si>
  <si>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12</t>
  </si>
  <si>
    <t>334.100</t>
  </si>
  <si>
    <t>Гороховец г, Краснова ул, 5</t>
  </si>
  <si>
    <t>391.700</t>
  </si>
  <si>
    <t>Гороховец г, Краснова ул, 7</t>
  </si>
  <si>
    <t>Гороховец г, Краснова ул, 9</t>
  </si>
  <si>
    <t>Гороховец г, Кутузова ул, 1</t>
  </si>
  <si>
    <t>Гороховец г, Кутузова ул, 11</t>
  </si>
  <si>
    <t>1804.200</t>
  </si>
  <si>
    <t>Гороховец г, Кутузова ул, 13</t>
  </si>
  <si>
    <t>1987.000</t>
  </si>
  <si>
    <t>1456.000</t>
  </si>
  <si>
    <t>Гороховец г, Кутузова ул, 17</t>
  </si>
  <si>
    <t>Гороховец г, Кутузова ул, 3</t>
  </si>
  <si>
    <t>2987.000</t>
  </si>
  <si>
    <t>Гороховец г, Кутузова ул, 5</t>
  </si>
  <si>
    <t>Гороховец г, Кутузова ул, 8</t>
  </si>
  <si>
    <t>Гороховец г, Ленина ул, 13</t>
  </si>
  <si>
    <t>2078.000</t>
  </si>
  <si>
    <t>Гороховец г, Ленина ул, 15</t>
  </si>
  <si>
    <t>231.500</t>
  </si>
  <si>
    <t>124.000</t>
  </si>
  <si>
    <t>Гороховец г, Ленина ул, 29</t>
  </si>
  <si>
    <t>470.400</t>
  </si>
  <si>
    <t>389.700</t>
  </si>
  <si>
    <t>Гороховец г, Ленина ул, 32</t>
  </si>
  <si>
    <t>Гороховец г, Ленина ул, 38</t>
  </si>
  <si>
    <t>605.100</t>
  </si>
  <si>
    <t>229.600</t>
  </si>
  <si>
    <t>Гороховец г, Ленина ул, 61</t>
  </si>
  <si>
    <t>396.500</t>
  </si>
  <si>
    <t>839.800</t>
  </si>
  <si>
    <t>Гороховец г, Ленина ул, 7</t>
  </si>
  <si>
    <t>378.500</t>
  </si>
  <si>
    <t>Гороховец г, Ленина ул, 70</t>
  </si>
  <si>
    <t>Гороховец г, Ленина ул, 71</t>
  </si>
  <si>
    <t>336.200</t>
  </si>
  <si>
    <t>Гороховец г, Лермонтова ул, 1</t>
  </si>
  <si>
    <t>Гороховец г, Лермонтова ул, 2</t>
  </si>
  <si>
    <t>866.500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</si>
  <si>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</si>
  <si>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</si>
  <si>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</si>
  <si>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48</t>
  </si>
  <si>
    <t>521.200</t>
  </si>
  <si>
    <t>442.700</t>
  </si>
  <si>
    <t>Гороховец г, Мелиораторов ул, 1</t>
  </si>
  <si>
    <t>864.800</t>
  </si>
  <si>
    <t>Гороховец г, Мелиораторов ул, 4</t>
  </si>
  <si>
    <t>652.900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</si>
  <si>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</si>
  <si>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</si>
  <si>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</si>
  <si>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10</t>
  </si>
  <si>
    <t>Гороховец г, Мира ул, 12</t>
  </si>
  <si>
    <t>Гороховец г, Мира ул, 13</t>
  </si>
  <si>
    <t>812.400</t>
  </si>
  <si>
    <t>Гороховец г, Мира ул, 14</t>
  </si>
  <si>
    <t>Гороховец г, Мира ул, 18</t>
  </si>
  <si>
    <t>Гороховец г, Мира ул, 2</t>
  </si>
  <si>
    <t>Гороховец г, Мира ул, 20</t>
  </si>
  <si>
    <t>Гороховец г, Мира ул, 21</t>
  </si>
  <si>
    <t>464.100</t>
  </si>
  <si>
    <t>Гороховец г, Мира ул, 24</t>
  </si>
  <si>
    <t>806.900</t>
  </si>
  <si>
    <t>Гороховец г, Мира ул, 25</t>
  </si>
  <si>
    <t>915.300</t>
  </si>
  <si>
    <t>Гороховец г, Мира ул, 26</t>
  </si>
  <si>
    <t>1126.200</t>
  </si>
  <si>
    <t>950.100</t>
  </si>
  <si>
    <t>Гороховец г, Мира ул, 27</t>
  </si>
  <si>
    <t>Гороховец г, Мира ул, 3</t>
  </si>
  <si>
    <t>Гороховец г, Мира ул, 30</t>
  </si>
  <si>
    <t>1563.000</t>
  </si>
  <si>
    <t>1335.100</t>
  </si>
  <si>
    <t>Гороховец г, Мира ул, 32</t>
  </si>
  <si>
    <t>Гороховец г, Мира ул, 34</t>
  </si>
  <si>
    <t>935.500</t>
  </si>
  <si>
    <t>Гороховец г, Мира ул, 36</t>
  </si>
  <si>
    <t>2848.000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</si>
  <si>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</si>
  <si>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</si>
  <si>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</si>
  <si>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</si>
  <si>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</si>
  <si>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</si>
  <si>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</si>
  <si>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</t>
  </si>
  <si>
    <t>673.900</t>
  </si>
  <si>
    <t>Гороховец г, Набережная ул, 41</t>
  </si>
  <si>
    <t>319.100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</si>
  <si>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</si>
  <si>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</si>
  <si>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</si>
  <si>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</si>
  <si>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5454.000</t>
  </si>
  <si>
    <t>3654.000</t>
  </si>
  <si>
    <t>Гороховец г, Парковая ул, 60б</t>
  </si>
  <si>
    <t>Гороховец г, Полевая ул, 1</t>
  </si>
  <si>
    <t>631.600</t>
  </si>
  <si>
    <t>Гороховец г, Полевая ул, 2</t>
  </si>
  <si>
    <t>Гороховец г, Полевая ул, 39</t>
  </si>
  <si>
    <t>Гороховец г, Полевая ул, 43</t>
  </si>
  <si>
    <t>2321.700</t>
  </si>
  <si>
    <t>Гороховец г, Полевая ул, 46</t>
  </si>
  <si>
    <t>957.600</t>
  </si>
  <si>
    <t>1663.000</t>
  </si>
  <si>
    <t>Гороховец г, Полевая ул, 7</t>
  </si>
  <si>
    <t>686.900</t>
  </si>
  <si>
    <t>Гороховец г, Полевая ул, 9</t>
  </si>
  <si>
    <t>Гороховец г, Революции ул, 40</t>
  </si>
  <si>
    <t>1440.800</t>
  </si>
  <si>
    <t>Гороховец г, Саваренского ул, 11</t>
  </si>
  <si>
    <t>115.000</t>
  </si>
  <si>
    <t>241.400</t>
  </si>
  <si>
    <t>Гороховец г, Саваренского ул, 9</t>
  </si>
  <si>
    <t>226.200</t>
  </si>
  <si>
    <t>258.100</t>
  </si>
  <si>
    <t>4111.000</t>
  </si>
  <si>
    <t>Гороховец г, Советская ул, 13</t>
  </si>
  <si>
    <t>607.100</t>
  </si>
  <si>
    <t>Гороховец г, Строителей ул, 3</t>
  </si>
  <si>
    <t>Гороховец г, Строителей ул, 4</t>
  </si>
  <si>
    <t>843.900</t>
  </si>
  <si>
    <t>Гороховец г, Строителей ул, 5</t>
  </si>
  <si>
    <t>Гороховец г, Суворова ул, 11</t>
  </si>
  <si>
    <t>Гороховец г, Тимирязева ул, 4</t>
  </si>
  <si>
    <t>Гороховец г, Тимирязева ул, 6</t>
  </si>
  <si>
    <t>800.700</t>
  </si>
  <si>
    <t>951.100</t>
  </si>
  <si>
    <t>Гороховец г, Школьный пер, 2</t>
  </si>
  <si>
    <t>216.630</t>
  </si>
  <si>
    <t>Гороховецкий р-н, Арефино д, Совхозная ул, 11</t>
  </si>
  <si>
    <t>Гороховецкий р-н, Арефино д, Совхозная ул, 12</t>
  </si>
  <si>
    <t>218.500</t>
  </si>
  <si>
    <t>609.500</t>
  </si>
  <si>
    <t>Гороховецкий р-н, Арефино д, Совхозная ул, 13</t>
  </si>
  <si>
    <t>414.200</t>
  </si>
  <si>
    <t>Гороховецкий р-н, Арефино д, Совхозная ул, 14</t>
  </si>
  <si>
    <t>Гороховецкий р-н, Арефино д, Совхозная ул, 2</t>
  </si>
  <si>
    <t>221.130</t>
  </si>
  <si>
    <t>Гороховецкий р-н, Арефино д, Совхозная ул, 3</t>
  </si>
  <si>
    <t>Гороховецкий р-н, Арефино д, Совхозная ул, 4</t>
  </si>
  <si>
    <t>229.100</t>
  </si>
  <si>
    <t>Гороховецкий р-н, Арефино д, Совхозная ул, 5</t>
  </si>
  <si>
    <t>328.300</t>
  </si>
  <si>
    <t>Гороховецкий р-н, Арефино д, Совхозная ул, 6</t>
  </si>
  <si>
    <t>235.700</t>
  </si>
  <si>
    <t>Гороховецкий р-н, Арефино д, Совхозная ул, 7</t>
  </si>
  <si>
    <t>Гороховецкий р-н, Арефино д, Совхозная ул, 8</t>
  </si>
  <si>
    <t>509.200</t>
  </si>
  <si>
    <t>407.200</t>
  </si>
  <si>
    <t>681.300</t>
  </si>
  <si>
    <t>Гороховецкий р-н, Арефино д, Совхозная ул, 9</t>
  </si>
  <si>
    <t>Гороховецкий р-н, Васильчиково д, 18</t>
  </si>
  <si>
    <t>253.700</t>
  </si>
  <si>
    <t>Гороховецкий р-н, Васильчиково д, 22</t>
  </si>
  <si>
    <t>Гороховецкий р-н, Васильчиково д, 23</t>
  </si>
  <si>
    <t>611.600</t>
  </si>
  <si>
    <t>432.200</t>
  </si>
  <si>
    <t>Гороховецкий р-н, Великово д, Путейская ул, 3</t>
  </si>
  <si>
    <t>Гороховецкий р-н, Выезд д, Полевая ул, 2</t>
  </si>
  <si>
    <t>Гороховецкий р-н, Выезд д, Полевая ул, 3</t>
  </si>
  <si>
    <t>Гороховецкий р-н, Галицы п, Гагарина ул, 18</t>
  </si>
  <si>
    <t>432.400</t>
  </si>
  <si>
    <t>211.800</t>
  </si>
  <si>
    <t>Гороховецкий р-н, Галицы п, Гагарина ул, 3</t>
  </si>
  <si>
    <t>Гороховецкий р-н, Галицы п, Гагарина ул, 4</t>
  </si>
  <si>
    <t>Гороховецкий р-н, Галицы п, Железнодорожная ул, 2</t>
  </si>
  <si>
    <t>Гороховецкий р-н, Галицы п, Пролетарская ул, 2</t>
  </si>
  <si>
    <t>Гороховецкий р-н, Галицы п, Пролетарская ул, 34</t>
  </si>
  <si>
    <t>228.000</t>
  </si>
  <si>
    <t>Гороховецкий р-н, Галицы п, Пролетарская ул, 36</t>
  </si>
  <si>
    <t>243.900</t>
  </si>
  <si>
    <t>Гороховецкий р-н, Галицы п, Пролетарская ул, 38</t>
  </si>
  <si>
    <t>Гороховецкий р-н, Гришино с, Ленина ул, 52</t>
  </si>
  <si>
    <t>Гороховецкий р-н, Кондюрино д, 6</t>
  </si>
  <si>
    <t>Гороховецкий р-н, Крутово д, Колхозная ул, 15</t>
  </si>
  <si>
    <t>Гороховецкий р-н, Крутово д, Колхозная ул, 16</t>
  </si>
  <si>
    <t>640.500</t>
  </si>
  <si>
    <t>Гороховецкий р-н, Крутово д, Колхозная ул, 17</t>
  </si>
  <si>
    <t>261.900</t>
  </si>
  <si>
    <t>Гороховецкий р-н, Куприяново д, Дорожная ул, 2</t>
  </si>
  <si>
    <t>246.900</t>
  </si>
  <si>
    <t>371.000</t>
  </si>
  <si>
    <t>Гороховецкий р-н, Куприяново д, Дорожная ул, 5</t>
  </si>
  <si>
    <t>Гороховецкий р-н, Лучинки д, Лучинковская ул, 65</t>
  </si>
  <si>
    <t>Гороховецкий р-н, Лучинки д, Лучинковская ул, 66</t>
  </si>
  <si>
    <t>294.900</t>
  </si>
  <si>
    <t>Гороховецкий р-н, Нововладимировка д, 40</t>
  </si>
  <si>
    <t>440.600</t>
  </si>
  <si>
    <t>396.800</t>
  </si>
  <si>
    <t>Гороховецкий р-н, Отводное д, Заречная ул, 15</t>
  </si>
  <si>
    <t>239.900</t>
  </si>
  <si>
    <t>Гороховецкий р-н, Пролетарский п, Комсомольская ул, 1</t>
  </si>
  <si>
    <t>559.100</t>
  </si>
  <si>
    <t>Гороховецкий р-н, Пролетарский п, Комсомольская ул, 2</t>
  </si>
  <si>
    <t>500.850</t>
  </si>
  <si>
    <t>753.900</t>
  </si>
  <si>
    <t>Гороховецкий р-н, Пролетарский п, Комсомольская ул, 3</t>
  </si>
  <si>
    <t>Гороховецкий р-н, Пролетарский п, Комсомольская ул, 4</t>
  </si>
  <si>
    <t>Гороховецкий р-н, Пролетарский п, Комсомольская ул, 5</t>
  </si>
  <si>
    <t>Гороховецкий р-н, Пролетарский п, Комсомольская ул, 6</t>
  </si>
  <si>
    <t>913.900</t>
  </si>
  <si>
    <t>Гороховецкий р-н, Пролетарский п, Кооперативная ул, 28</t>
  </si>
  <si>
    <t>Гороховецкий р-н, Пролетарский п, Новофабричная ул, 22</t>
  </si>
  <si>
    <t>330.750</t>
  </si>
  <si>
    <t>Гороховецкий р-н, Пролетарский п, Новофабричная ул, 23</t>
  </si>
  <si>
    <t>Гороховецкий р-н, Пролетарский п, Новофабричная ул, 24</t>
  </si>
  <si>
    <t>Гороховецкий р-н, Пролетарский п, Октябрьская ул, 1</t>
  </si>
  <si>
    <t>Гороховецкий р-н, Пролетарский п, Октябрьская ул, 12</t>
  </si>
  <si>
    <t>518.400</t>
  </si>
  <si>
    <t>Гороховецкий р-н, Пролетарский п, Октябрьская ул, 2</t>
  </si>
  <si>
    <t>Гороховецкий р-н, Пролетарский п, Октябрьская ул, 3</t>
  </si>
  <si>
    <t>Гороховецкий р-н, Пролетарский п, Совхозная ул, 1</t>
  </si>
  <si>
    <t>255.800</t>
  </si>
  <si>
    <t>Гороховецкий р-н, Торфопредприятия Большое п, Ленина ул, 11</t>
  </si>
  <si>
    <t>Гороховецкий р-н, Торфопредприятия Большое п, Ленина ул, 7</t>
  </si>
  <si>
    <t>218.100</t>
  </si>
  <si>
    <t>Гороховецкий р-н, Торфопредприятия Большое п, Ленина ул, 9</t>
  </si>
  <si>
    <t>218.800</t>
  </si>
  <si>
    <t>Гороховецкий р-н, Торфопредприятия Большое п, Октябрьская ул, 10</t>
  </si>
  <si>
    <t>220.200</t>
  </si>
  <si>
    <t>Гороховецкий р-н, Торфопредприятия Большое п, Октябрьская ул, 12</t>
  </si>
  <si>
    <t>Гороховецкий р-н, Торфопредприятия Большое п, Октябрьская ул, 5</t>
  </si>
  <si>
    <t>Гороховецкий р-н, Торфопредприятия Большое п, Октябрьская ул, 6</t>
  </si>
  <si>
    <t>149.000</t>
  </si>
  <si>
    <t>Гороховецкий р-н, Торфопредприятия Большое п, Октябрьская ул, 7</t>
  </si>
  <si>
    <t>Гороховецкий р-н, Торфопредприятия Большое п, Октябрьская ул, 8</t>
  </si>
  <si>
    <t>407.900</t>
  </si>
  <si>
    <t>Гороховецкий р-н, Торфопредприятия Большое п, Фрунзе ул, 6</t>
  </si>
  <si>
    <t>Гороховецкий р-н, Фоминки с, Муромская ул, 7</t>
  </si>
  <si>
    <t>Гороховецкий р-н, Фоминки с, Советская ул, 16</t>
  </si>
  <si>
    <t>260.100</t>
  </si>
  <si>
    <t>Гороховецкий р-н, Фоминки с, Совхозная ул, 11</t>
  </si>
  <si>
    <t>Гороховецкий р-н, Фоминки с, Совхозная ул, 2</t>
  </si>
  <si>
    <t>795.300</t>
  </si>
  <si>
    <t>Гороховецкий р-н, Фоминки с, Совхозная ул, 3</t>
  </si>
  <si>
    <t>Гороховецкий р-н, Фоминки с, Совхозная ул, 4</t>
  </si>
  <si>
    <t>1362.100</t>
  </si>
  <si>
    <t>Гороховецкий р-н, Фоминки с, Совхозная ул, 5</t>
  </si>
  <si>
    <t>Гороховецкий р-н, Фоминки с, Совхозная ул, 7</t>
  </si>
  <si>
    <t>Гороховецкий р-н, Фоминки с, Совхозная ул, 9</t>
  </si>
  <si>
    <t>702.300</t>
  </si>
  <si>
    <t>Гороховецкий р-н, Фоминки с, Чекунова ул, 1</t>
  </si>
  <si>
    <t>Гороховецкий р-н, Фоминки с, Чекунова ул, 2</t>
  </si>
  <si>
    <t>669.500</t>
  </si>
  <si>
    <t>940.700</t>
  </si>
  <si>
    <t>Гороховецкий р-н, Фоминки с, Чекунова ул, 3</t>
  </si>
  <si>
    <t>670.200</t>
  </si>
  <si>
    <t>Гороховецкий р-н, Фоминки с, Чекунова ул, 4</t>
  </si>
  <si>
    <t>Гороховецкий р-н, Фоминки с, Чекунова ул, 5</t>
  </si>
  <si>
    <t>Гороховецкий р-н, Хорошево п, 5</t>
  </si>
  <si>
    <t>Гороховецкий р-н, Чулково п, Дома подстанции ул, 3</t>
  </si>
  <si>
    <t>341.000</t>
  </si>
  <si>
    <t>987.900</t>
  </si>
  <si>
    <t>Гороховецкий р-н, Чулково п, Производственная ул, 1</t>
  </si>
  <si>
    <t>Гороховецкий р-н, Чулково п, Производственная ул, 4</t>
  </si>
  <si>
    <t>Гороховецкий р-н, Чулково п, Производственная ул, 5</t>
  </si>
  <si>
    <t>528.500</t>
  </si>
  <si>
    <t>Гороховецкий р-н, Чулково п, Советская ул, 27</t>
  </si>
  <si>
    <t>225.600</t>
  </si>
  <si>
    <t>Гороховецкий р-н, Чулково п, Сосновая ул, 1</t>
  </si>
  <si>
    <t>Гороховецкий р-н, Чулково п, Сосновая ул, 2</t>
  </si>
  <si>
    <t>380.100</t>
  </si>
  <si>
    <t>Гороховецкий р-н, Чулково п, Сосновая ул, 3</t>
  </si>
  <si>
    <t>Гороховецкий р-н, Чулково п, Центральная ул, 13</t>
  </si>
  <si>
    <t>Гороховецкий р-н, Юрово д, Колхозная ул, 6</t>
  </si>
  <si>
    <t>469.700</t>
  </si>
  <si>
    <t>Гороховецкий р-н, Юрово д, Колхозная ул, 8</t>
  </si>
  <si>
    <t>Гороховецкий р-н, Юрово д, Колхозная ул, 9</t>
  </si>
  <si>
    <t>Гусь-Хрустальный г, 2-ая Народная ул, 13</t>
  </si>
  <si>
    <t>1739.700</t>
  </si>
  <si>
    <t>1392.200</t>
  </si>
  <si>
    <t>Гусь-Хрустальный г, 2-ая Народная ул, 3</t>
  </si>
  <si>
    <t>747.520</t>
  </si>
  <si>
    <t>Гусь-Хрустальный г, 2-ая Народная ул, 6а</t>
  </si>
  <si>
    <t>1071.100</t>
  </si>
  <si>
    <t>Гусь-Хрустальный г, 50 лет Советской Власти пр-кт, 24</t>
  </si>
  <si>
    <t>Гусь-Хрустальный г, 50 лет Советской Власти пр-кт, 25</t>
  </si>
  <si>
    <t>405.100</t>
  </si>
  <si>
    <t>Гусь-Хрустальный г, 50 лет Советской Власти пр-кт, 26/8</t>
  </si>
  <si>
    <t>1021.400</t>
  </si>
  <si>
    <t>966.100</t>
  </si>
  <si>
    <t>Гусь-Хрустальный г, 50 лет Советской Власти пр-кт, 27</t>
  </si>
  <si>
    <t>989.600</t>
  </si>
  <si>
    <t>Гусь-Хрустальный г, 50 лет Советской Власти пр-кт, 28</t>
  </si>
  <si>
    <t>Гусь-Хрустальный г, 50 лет Советской Власти пр-кт, 29</t>
  </si>
  <si>
    <t>752.300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</si>
  <si>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</si>
  <si>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</si>
  <si>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31</t>
  </si>
  <si>
    <t>Гусь-Хрустальный г, 50 лет Советской Власти пр-кт, 32</t>
  </si>
  <si>
    <t>995.700</t>
  </si>
  <si>
    <t>Гусь-Хрустальный г, 50 лет Советской Власти пр-кт, 33</t>
  </si>
  <si>
    <t>Гусь-Хрустальный г, 50 лет Советской Власти пр-кт, 35</t>
  </si>
  <si>
    <t>1252.000</t>
  </si>
  <si>
    <t>1269.200</t>
  </si>
  <si>
    <t>2053.400</t>
  </si>
  <si>
    <t>Гусь-Хрустальный г, 50 лет Советской Власти пр-кт, 43</t>
  </si>
  <si>
    <t>1605.800</t>
  </si>
  <si>
    <t>Гусь-Хрустальный г, 50 лет Советской Власти пр-кт, 6</t>
  </si>
  <si>
    <t>723.200</t>
  </si>
  <si>
    <t>Гусь-Хрустальный г, Васильева ул, 16</t>
  </si>
  <si>
    <t>2106.000</t>
  </si>
  <si>
    <t>Гусь-Хрустальный г, Владимирская ул, 3а</t>
  </si>
  <si>
    <t>Гусь-Хрустальный г, Володарского ул, 8</t>
  </si>
  <si>
    <t>448.300</t>
  </si>
  <si>
    <t>Гусь-Хрустальный г, Гражданский пер, 10</t>
  </si>
  <si>
    <t>287.400</t>
  </si>
  <si>
    <t>Гусь-Хрустальный г, Гражданский пер, 12</t>
  </si>
  <si>
    <t>Гусь-Хрустальный г, Гражданский пер, 14</t>
  </si>
  <si>
    <t>445.700</t>
  </si>
  <si>
    <t>Гусь-Хрустальный г, Гражданский пер, 16</t>
  </si>
  <si>
    <t>Гусь-Хрустальный г, Гражданский пер, 18</t>
  </si>
  <si>
    <t>191.300</t>
  </si>
  <si>
    <t>Гусь-Хрустальный г, Гражданский пер, 24</t>
  </si>
  <si>
    <t>Гусь-Хрустальный г, Гражданский пер, 26</t>
  </si>
  <si>
    <t>398.890</t>
  </si>
  <si>
    <t>Гусь-Хрустальный г, Гражданский пер, 30</t>
  </si>
  <si>
    <t>Гусь-Хрустальный г, Гражданский пер, 9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</si>
  <si>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</si>
  <si>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</si>
  <si>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658.800</t>
  </si>
  <si>
    <t>Гусь-Хрустальный г, Гусевский п, Интернациональная ул, 6</t>
  </si>
  <si>
    <t>526.400</t>
  </si>
  <si>
    <t>Гусь-Хрустальный г, Гусевский п, Интернациональная ул, 8</t>
  </si>
  <si>
    <t>Гусь-Хрустальный г, Гусевский п, Мира ул, 11</t>
  </si>
  <si>
    <t>728.300</t>
  </si>
  <si>
    <t>1165.500</t>
  </si>
  <si>
    <t>Гусь-Хрустальный г, Гусевский п, Мира ул, 15</t>
  </si>
  <si>
    <t>734.300</t>
  </si>
  <si>
    <t>Гусь-Хрустальный г, Гусевский п, Мира ул, 6</t>
  </si>
  <si>
    <t>569.400</t>
  </si>
  <si>
    <t>Гусь-Хрустальный г, Гусевский п, Мира ул, 8</t>
  </si>
  <si>
    <t>953.020</t>
  </si>
  <si>
    <t>Гусь-Хрустальный г, Гусевский п, Октябрьская ул, 11</t>
  </si>
  <si>
    <t>Гусь-Хрустальный г, Гусевский п, Октябрьская ул, 2</t>
  </si>
  <si>
    <t>516.700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</si>
  <si>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</si>
  <si>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</si>
  <si>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</si>
  <si>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</si>
  <si>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700.800</t>
  </si>
  <si>
    <t>781.500</t>
  </si>
  <si>
    <t>753.700</t>
  </si>
  <si>
    <t>Гусь-Хрустальный г, Гусевский п, Пионерская ул, 14</t>
  </si>
  <si>
    <t>981.800</t>
  </si>
  <si>
    <t>882.400</t>
  </si>
  <si>
    <t>Гусь-Хрустальный г, Гусевский п, Пионерская ул, 16</t>
  </si>
  <si>
    <t>594.800</t>
  </si>
  <si>
    <t>Гусь-Хрустальный г, Гусевский п, Садовая ул, 1/6</t>
  </si>
  <si>
    <t>Гусь-Хрустальный г, Гусевский п, Садовая ул, 1</t>
  </si>
  <si>
    <t>Гусь-Хрустальный г, Гусевский п, Садовая ул, 13</t>
  </si>
  <si>
    <t>679.500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</si>
  <si>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</si>
  <si>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</si>
  <si>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</si>
  <si>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678.700</t>
  </si>
  <si>
    <t>Гусь-Хрустальный г, Гусевский п, Садовая ул, 5</t>
  </si>
  <si>
    <t>615.440</t>
  </si>
  <si>
    <t>677.400</t>
  </si>
  <si>
    <t>Гусь-Хрустальный г, Гусевский п, Садовая ул, 7</t>
  </si>
  <si>
    <t>Гусь-Хрустальный г, Гусевский п, Садовая ул, 9</t>
  </si>
  <si>
    <t>678.900</t>
  </si>
  <si>
    <t>866.000</t>
  </si>
  <si>
    <t>Гусь-Хрустальный г, Гусевский п, Советская ул, 11</t>
  </si>
  <si>
    <t>804.500</t>
  </si>
  <si>
    <t>Гусь-Хрустальный г, Гусевский п, Советская ул, 16</t>
  </si>
  <si>
    <t>331.700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</si>
  <si>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</si>
  <si>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</si>
  <si>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</si>
  <si>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</si>
  <si>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746.100</t>
  </si>
  <si>
    <t>Гусь-Хрустальный г, Гусевский п, Советская ул, 29</t>
  </si>
  <si>
    <t>573.700</t>
  </si>
  <si>
    <t>270.900</t>
  </si>
  <si>
    <t>Гусь-Хрустальный г, Гусевский п, Строительная ул, 20</t>
  </si>
  <si>
    <t>544.600</t>
  </si>
  <si>
    <t>539.700</t>
  </si>
  <si>
    <t>Гусь-Хрустальный г, Гусевский п, Строительная ул, 22</t>
  </si>
  <si>
    <t>536.620</t>
  </si>
  <si>
    <t>Гусь-Хрустальный г, Гусевский п, Строительная ул, 24</t>
  </si>
  <si>
    <t>293.760</t>
  </si>
  <si>
    <t>Гусь-Хрустальный г, Демократическая ул, 15</t>
  </si>
  <si>
    <t>293.200</t>
  </si>
  <si>
    <t>Гусь-Хрустальный г, Демократическая ул, 17</t>
  </si>
  <si>
    <t>1434.700</t>
  </si>
  <si>
    <t>Гусь-Хрустальный г, Демократическая ул, 3</t>
  </si>
  <si>
    <t>Гусь-Хрустальный г, Демократическая ул, 4</t>
  </si>
  <si>
    <t>398.800</t>
  </si>
  <si>
    <t>Гусь-Хрустальный г, Демократическая ул, 6</t>
  </si>
  <si>
    <t>501.900</t>
  </si>
  <si>
    <t>Гусь-Хрустальный г, Демократическая ул, 7</t>
  </si>
  <si>
    <t>289.000</t>
  </si>
  <si>
    <t>579.700</t>
  </si>
  <si>
    <t>Гусь-Хрустальный г, Демократическая ул, 8</t>
  </si>
  <si>
    <t>443.900</t>
  </si>
  <si>
    <t>443.200</t>
  </si>
  <si>
    <t>Гусь-Хрустальный г, Демократическая ул, 9</t>
  </si>
  <si>
    <t>Гусь-Хрустальный г, Димитрова ул, 27/59</t>
  </si>
  <si>
    <t>Гусь-Хрустальный г, Димитрова ул, 31</t>
  </si>
  <si>
    <t>1307.400</t>
  </si>
  <si>
    <t>Гусь-Хрустальный г, Димитрова ул, 34</t>
  </si>
  <si>
    <t>1191.500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</si>
  <si>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</si>
  <si>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</si>
  <si>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</si>
  <si>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</si>
  <si>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1302.200</t>
  </si>
  <si>
    <t>Гусь-Хрустальный г, Добролюбова ул, 4</t>
  </si>
  <si>
    <t>Гусь-Хрустальный г, Добролюбова ул, 8</t>
  </si>
  <si>
    <t>415.500</t>
  </si>
  <si>
    <t>528.700</t>
  </si>
  <si>
    <t>Гусь-Хрустальный г, Дружбы Народов ул, 10</t>
  </si>
  <si>
    <t>262.700</t>
  </si>
  <si>
    <t>Гусь-Хрустальный г, Дружбы Народов ул, 14/11</t>
  </si>
  <si>
    <t>Гусь-Хрустальный г, Дружбы Народов ул, 16</t>
  </si>
  <si>
    <t>Гусь-Хрустальный г, Дружбы Народов ул, 18</t>
  </si>
  <si>
    <t>680.500</t>
  </si>
  <si>
    <t>Гусь-Хрустальный г, Дружбы Народов ул, 4</t>
  </si>
  <si>
    <t>288.100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</si>
  <si>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</si>
  <si>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</si>
  <si>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</si>
  <si>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478.500</t>
  </si>
  <si>
    <t>694.100</t>
  </si>
  <si>
    <t>Гусь-Хрустальный г, Зеркальная ул, 2</t>
  </si>
  <si>
    <t>648.900</t>
  </si>
  <si>
    <t>Гусь-Хрустальный г, Зеркальная ул, 3</t>
  </si>
  <si>
    <t>Гусь-Хрустальный г, Зеркальная ул, 4</t>
  </si>
  <si>
    <t>Гусь-Хрустальный г, Зеркальная ул, 6</t>
  </si>
  <si>
    <t>654.200</t>
  </si>
  <si>
    <t>437.500</t>
  </si>
  <si>
    <t>Гусь-Хрустальный г, Интернациональная ул, 1/7</t>
  </si>
  <si>
    <t>Гусь-Хрустальный г, Интернациональная ул, 2/9</t>
  </si>
  <si>
    <t>392.300</t>
  </si>
  <si>
    <t>1010.600</t>
  </si>
  <si>
    <t>Гусь-Хрустальный г, Интернациональная ул, 40а</t>
  </si>
  <si>
    <t>1460.000</t>
  </si>
  <si>
    <t>3219.200</t>
  </si>
  <si>
    <t>Гусь-Хрустальный г, Интернациональная ул, 40б</t>
  </si>
  <si>
    <t>5680.000</t>
  </si>
  <si>
    <t>Гусь-Хрустальный г, Интернациональная ул, 42а</t>
  </si>
  <si>
    <t>1484.200</t>
  </si>
  <si>
    <t>Гусь-Хрустальный г, Интернациональная ул, 42б</t>
  </si>
  <si>
    <t>Гусь-Хрустальный г, Интернациональная ул, 44</t>
  </si>
  <si>
    <t>Гусь-Хрустальный г, Интернациональная ул, 46</t>
  </si>
  <si>
    <t>1714.800</t>
  </si>
  <si>
    <t>Гусь-Хрустальный г, Иркутская ул, 26а</t>
  </si>
  <si>
    <t>Гусь-Хрустальный г, Калинина ул, 21</t>
  </si>
  <si>
    <t>1485.500</t>
  </si>
  <si>
    <t>957.000</t>
  </si>
  <si>
    <t>Гусь-Хрустальный г, Калинина ул, 41</t>
  </si>
  <si>
    <t>1285.000</t>
  </si>
  <si>
    <t>Гусь-Хрустальный г, Калинина ул, 50б</t>
  </si>
  <si>
    <t>1091.700</t>
  </si>
  <si>
    <t>Гусь-Хрустальный г, Калинина ул, 53</t>
  </si>
  <si>
    <t>698.700</t>
  </si>
  <si>
    <t>Гусь-Хрустальный г, Калинина ул, 54а</t>
  </si>
  <si>
    <t>1226.800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</si>
  <si>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</si>
  <si>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</si>
  <si>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</si>
  <si>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</si>
  <si>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681.200</t>
  </si>
  <si>
    <t>1019.300</t>
  </si>
  <si>
    <t>Гусь-Хрустальный г, Каляевская ул, 26</t>
  </si>
  <si>
    <t>1878.000</t>
  </si>
  <si>
    <t>1023.500</t>
  </si>
  <si>
    <t>561.200</t>
  </si>
  <si>
    <t>522.400</t>
  </si>
  <si>
    <t>Гусь-Хрустальный г, Карла Либкнехта ул, 1</t>
  </si>
  <si>
    <t>Гусь-Хрустальный г, Карла Либкнехта ул, 1а</t>
  </si>
  <si>
    <t>1498.300</t>
  </si>
  <si>
    <t>Гусь-Хрустальный г, Карла Либкнехта ул, 3а</t>
  </si>
  <si>
    <t>Гусь-Хрустальный г, Карла Либкнехта ул, 5а</t>
  </si>
  <si>
    <t>2979.800</t>
  </si>
  <si>
    <t>Гусь-Хрустальный г, Карла Маркса ул, 2</t>
  </si>
  <si>
    <t>1235.400</t>
  </si>
  <si>
    <t>Гусь-Хрустальный г, Карла Маркса ул, 23</t>
  </si>
  <si>
    <t>780.400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</si>
  <si>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</si>
  <si>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</si>
  <si>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</si>
  <si>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58а</t>
  </si>
  <si>
    <t>1326.000</t>
  </si>
  <si>
    <t>1526.300</t>
  </si>
  <si>
    <t>Гусь-Хрустальный г, Карла Маркса ул, 60</t>
  </si>
  <si>
    <t>575.500</t>
  </si>
  <si>
    <t>Гусь-Хрустальный г, Карьерная ул, 1</t>
  </si>
  <si>
    <t>Гусь-Хрустальный г, Карьерная ул, 7</t>
  </si>
  <si>
    <t>Гусь-Хрустальный г, Каховского ул, 10а</t>
  </si>
  <si>
    <t>772.400</t>
  </si>
  <si>
    <t>Гусь-Хрустальный г, Каховского ул, 12</t>
  </si>
  <si>
    <t>Гусь-Хрустальный г, Каховского ул, 2</t>
  </si>
  <si>
    <t>4009.000</t>
  </si>
  <si>
    <t>Гусь-Хрустальный г, Каховского ул, 4</t>
  </si>
  <si>
    <t>5245.000</t>
  </si>
  <si>
    <t>Гусь-Хрустальный г, Каховского ул, 6</t>
  </si>
  <si>
    <t>1622.000</t>
  </si>
  <si>
    <t>Гусь-Хрустальный г, Коммунистическая ул, 2</t>
  </si>
  <si>
    <t>799.400</t>
  </si>
  <si>
    <t>972.700</t>
  </si>
  <si>
    <t>Гусь-Хрустальный г, Коммунистическая ул, 6</t>
  </si>
  <si>
    <t>Гусь-Хрустальный г, Красноармейская ул, 10</t>
  </si>
  <si>
    <t>Гусь-Хрустальный г, Красноармейская ул, 16</t>
  </si>
  <si>
    <t>Гусь-Хрустальный г, Красноармейская ул, 21</t>
  </si>
  <si>
    <t>Гусь-Хрустальный г, Красноармейская ул, 22</t>
  </si>
  <si>
    <t>195.400</t>
  </si>
  <si>
    <t>1386.800</t>
  </si>
  <si>
    <t>Гусь-Хрустальный г, Красноармейская ул, 8</t>
  </si>
  <si>
    <t>Гусь-Хрустальный г, Красных Партизан ул, 61</t>
  </si>
  <si>
    <t>649.100</t>
  </si>
  <si>
    <t>Гусь-Хрустальный г, Красных Партизан ул, 72/29</t>
  </si>
  <si>
    <t>1171.800</t>
  </si>
  <si>
    <t>Гусь-Хрустальный г, Курловская ул, 10</t>
  </si>
  <si>
    <t>285.700</t>
  </si>
  <si>
    <t>Гусь-Хрустальный г, Курловская ул, 12</t>
  </si>
  <si>
    <t>Гусь-Хрустальный г, Курловская ул, 13</t>
  </si>
  <si>
    <t>640.200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</si>
  <si>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</si>
  <si>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</si>
  <si>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</si>
  <si>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699.400</t>
  </si>
  <si>
    <t>Гусь-Хрустальный г, Курловская ул, 17</t>
  </si>
  <si>
    <t>Гусь-Хрустальный г, Курловская ул, 18</t>
  </si>
  <si>
    <t>804.300</t>
  </si>
  <si>
    <t>Гусь-Хрустальный г, Курловская ул, 19</t>
  </si>
  <si>
    <t>Гусь-Хрустальный г, Курловская ул, 20</t>
  </si>
  <si>
    <t>Гусь-Хрустальный г, Курловская ул, 21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</si>
  <si>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</si>
  <si>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</si>
  <si>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</si>
  <si>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374.700</t>
  </si>
  <si>
    <t>Гусь-Хрустальный г, Курловская ул, 27</t>
  </si>
  <si>
    <t>Гусь-Хрустальный г, Курловская ул, 28</t>
  </si>
  <si>
    <t>Гусь-Хрустальный г, Курловская ул, 29</t>
  </si>
  <si>
    <t>498.600</t>
  </si>
  <si>
    <t>Гусь-Хрустальный г, Курловская ул, 30</t>
  </si>
  <si>
    <t>Гусь-Хрустальный г, Курловская ул, 33</t>
  </si>
  <si>
    <t>929.400</t>
  </si>
  <si>
    <t>Гусь-Хрустальный г, Курловская ул, 8</t>
  </si>
  <si>
    <t>Гусь-Хрустальный г, Курловская ул, 9</t>
  </si>
  <si>
    <t>693.800</t>
  </si>
  <si>
    <t>Гусь-Хрустальный г, Ленинградская ул, 6</t>
  </si>
  <si>
    <t>554.300</t>
  </si>
  <si>
    <t>633.500</t>
  </si>
  <si>
    <t>Гусь-Хрустальный г, Локомотивная ул, 3</t>
  </si>
  <si>
    <t>Гусь-Хрустальный г, Локомотивная ул, 4</t>
  </si>
  <si>
    <t>Гусь-Хрустальный г, Ломоносова ул, 24</t>
  </si>
  <si>
    <t>848.300</t>
  </si>
  <si>
    <t>Гусь-Хрустальный г, Ломоносова ул, 24а</t>
  </si>
  <si>
    <t>1373.300</t>
  </si>
  <si>
    <t>Гусь-Хрустальный г, Ломоносова ул, 26</t>
  </si>
  <si>
    <t>1255.600</t>
  </si>
  <si>
    <t>Гусь-Хрустальный г, Ломоносова ул, 2а/8а</t>
  </si>
  <si>
    <t>1083.300</t>
  </si>
  <si>
    <t>Гусь-Хрустальный г, Ломоносова ул, 30</t>
  </si>
  <si>
    <t>598.700</t>
  </si>
  <si>
    <t>Гусь-Хрустальный г, Луначарского ул, 15</t>
  </si>
  <si>
    <t>261.000</t>
  </si>
  <si>
    <t>Гусь-Хрустальный г, Луначарского ул, 17</t>
  </si>
  <si>
    <t>855.700</t>
  </si>
  <si>
    <t>Гусь-Хрустальный г, Луначарского ул, 5</t>
  </si>
  <si>
    <t>494.600</t>
  </si>
  <si>
    <t>Гусь-Хрустальный г, Луначарского ул, 6</t>
  </si>
  <si>
    <t>1121.200</t>
  </si>
  <si>
    <t>Гусь-Хрустальный г, Луначарского ул, 8</t>
  </si>
  <si>
    <t>1195.800</t>
  </si>
  <si>
    <t>Гусь-Хрустальный г, Луначарского ул, 8а</t>
  </si>
  <si>
    <t>Гусь-Хрустальный г, Люксембургская ул, 26</t>
  </si>
  <si>
    <t>197.700</t>
  </si>
  <si>
    <t>Гусь-Хрустальный г, Люксембургская ул, 28</t>
  </si>
  <si>
    <t>201.000</t>
  </si>
  <si>
    <t>Гусь-Хрустальный г, Люксембургская ул, 5</t>
  </si>
  <si>
    <t>1333.000</t>
  </si>
  <si>
    <t>Гусь-Хрустальный г, Маяковского ул, 12а</t>
  </si>
  <si>
    <t>1465.900</t>
  </si>
  <si>
    <t>Гусь-Хрустальный г, Маяковского ул, 1а</t>
  </si>
  <si>
    <t>Гусь-Хрустальный г, Маяковского ул, 2а</t>
  </si>
  <si>
    <t>1272.200</t>
  </si>
  <si>
    <t>Гусь-Хрустальный г, Маяковского ул, 3а</t>
  </si>
  <si>
    <t>1677.000</t>
  </si>
  <si>
    <t>1677.030</t>
  </si>
  <si>
    <t>Гусь-Хрустальный г, Маяковского ул, 5а</t>
  </si>
  <si>
    <t>4992.800</t>
  </si>
  <si>
    <t>Гусь-Хрустальный г, Маяковского ул, 7</t>
  </si>
  <si>
    <t>Гусь-Хрустальный г, Маяковского ул, 8а</t>
  </si>
  <si>
    <t>Гусь-Хрустальный г, Мезиновская ул, 14</t>
  </si>
  <si>
    <t>1546.000</t>
  </si>
  <si>
    <t>834.900</t>
  </si>
  <si>
    <t>Гусь-Хрустальный г, Мезиновская ул, 16</t>
  </si>
  <si>
    <t>1043.500</t>
  </si>
  <si>
    <t>Гусь-Хрустальный г, Мезиновская ул, 4</t>
  </si>
  <si>
    <t>340.200</t>
  </si>
  <si>
    <t>308.100</t>
  </si>
  <si>
    <t>Гусь-Хрустальный г, Мезиновская ул, 8</t>
  </si>
  <si>
    <t>Гусь-Хрустальный г, Менделеева ул, 15а</t>
  </si>
  <si>
    <t>3211.000</t>
  </si>
  <si>
    <t>Гусь-Хрустальный г, Менделеева ул, 17а</t>
  </si>
  <si>
    <t>Гусь-Хрустальный г, Менделеева ул, 19</t>
  </si>
  <si>
    <t>1297.100</t>
  </si>
  <si>
    <t>Гусь-Хрустальный г, Менделеева ул, 19а</t>
  </si>
  <si>
    <t>779.800</t>
  </si>
  <si>
    <t>756.280</t>
  </si>
  <si>
    <t>Гусь-Хрустальный г, Менделеева ул, 21</t>
  </si>
  <si>
    <t>1328.600</t>
  </si>
  <si>
    <t>1616.100</t>
  </si>
  <si>
    <t>Гусь-Хрустальный г, Менделеева ул, 25</t>
  </si>
  <si>
    <t>11688.300</t>
  </si>
  <si>
    <t>Гусь-Хрустальный г, Микрорайон ул, 1</t>
  </si>
  <si>
    <t>Гусь-Хрустальный г, Микрорайон ул, 12</t>
  </si>
  <si>
    <t>452.900</t>
  </si>
  <si>
    <t>637.200</t>
  </si>
  <si>
    <t>451.400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</si>
  <si>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</si>
  <si>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</si>
  <si>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</si>
  <si>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911.100</t>
  </si>
  <si>
    <t>695.500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</si>
  <si>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</si>
  <si>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</si>
  <si>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</si>
  <si>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</si>
  <si>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888.800</t>
  </si>
  <si>
    <t>Гусь-Хрустальный г, Микрорайон ул, 21</t>
  </si>
  <si>
    <t>Гусь-Хрустальный г, Микрорайон ул, 24</t>
  </si>
  <si>
    <t>Гусь-Хрустальный г, Микрорайон ул, 25</t>
  </si>
  <si>
    <t>455.800</t>
  </si>
  <si>
    <t>Гусь-Хрустальный г, Микрорайон ул, 26</t>
  </si>
  <si>
    <t>726.400</t>
  </si>
  <si>
    <t>1079.200</t>
  </si>
  <si>
    <t>Гусь-Хрустальный г, Микрорайон ул, 29</t>
  </si>
  <si>
    <t>1213.200</t>
  </si>
  <si>
    <t>Гусь-Хрустальный г, Микрорайон ул, 3</t>
  </si>
  <si>
    <t>Гусь-Хрустальный г, Микрорайон ул, 30</t>
  </si>
  <si>
    <t>Гусь-Хрустальный г, Микрорайон ул, 32</t>
  </si>
  <si>
    <t>Гусь-Хрустальный г, Микрорайон ул, 33</t>
  </si>
  <si>
    <t>Гусь-Хрустальный г, Микрорайон ул, 34</t>
  </si>
  <si>
    <t>Гусь-Хрустальный г, Микрорайон ул, 36</t>
  </si>
  <si>
    <t>Гусь-Хрустальный г, Микрорайон ул, 37а</t>
  </si>
  <si>
    <t>801.900</t>
  </si>
  <si>
    <t>467.200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</si>
  <si>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</si>
  <si>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</si>
  <si>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</si>
  <si>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43</t>
  </si>
  <si>
    <t>Гусь-Хрустальный г, Микрорайон ул, 47</t>
  </si>
  <si>
    <t>762.900</t>
  </si>
  <si>
    <t>Гусь-Хрустальный г, Микрорайон ул, 50</t>
  </si>
  <si>
    <t>1039.700</t>
  </si>
  <si>
    <t>Гусь-Хрустальный г, Минская ул, 19</t>
  </si>
  <si>
    <t>Гусь-Хрустальный г, Минская ул, 3</t>
  </si>
  <si>
    <t>825.400</t>
  </si>
  <si>
    <t>Гусь-Хрустальный г, Минская ул, 9</t>
  </si>
  <si>
    <t>1056.200</t>
  </si>
  <si>
    <t>Гусь-Хрустальный г, Мира ул, 12</t>
  </si>
  <si>
    <t>Гусь-Хрустальный г, Мира ул, 13</t>
  </si>
  <si>
    <t>Гусь-Хрустальный г, Мира ул, 18</t>
  </si>
  <si>
    <t>437.300</t>
  </si>
  <si>
    <t>Гусь-Хрустальный г, Мира ул, 20</t>
  </si>
  <si>
    <t>Гусь-Хрустальный г, Мира ул, 21</t>
  </si>
  <si>
    <t>1492.200</t>
  </si>
  <si>
    <t>Гусь-Хрустальный г, Мира ул, 22</t>
  </si>
  <si>
    <t>510.300</t>
  </si>
  <si>
    <t>Гусь-Хрустальный г, Мира ул, 7</t>
  </si>
  <si>
    <t>Гусь-Хрустальный г, Мира ул, 8/11</t>
  </si>
  <si>
    <t>261.400</t>
  </si>
  <si>
    <t>Гусь-Хрустальный г, Мира ул, 9</t>
  </si>
  <si>
    <t>Гусь-Хрустальный г, Мичурина ул, 2</t>
  </si>
  <si>
    <t>894.600</t>
  </si>
  <si>
    <t>Гусь-Хрустальный г, Мостовая ул, 10</t>
  </si>
  <si>
    <t>548.500</t>
  </si>
  <si>
    <t>Гусь-Хрустальный г, Мостовая ул, 15</t>
  </si>
  <si>
    <t>Гусь-Хрустальный г, Мостовая ул, 4</t>
  </si>
  <si>
    <t>Гусь-Хрустальный г, Мостовая ул, 8</t>
  </si>
  <si>
    <t>511.800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</si>
  <si>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</si>
  <si>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</si>
  <si>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</si>
  <si>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</si>
  <si>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816.400</t>
  </si>
  <si>
    <t>Гусь-Хрустальный г, Муравьева-Апостола ул, 15а</t>
  </si>
  <si>
    <t>1042.800</t>
  </si>
  <si>
    <t>Гусь-Хрустальный г, Муравьева-Апостола ул, 16</t>
  </si>
  <si>
    <t>1169.900</t>
  </si>
  <si>
    <t>3203.400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</si>
  <si>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</si>
  <si>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</si>
  <si>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3</t>
  </si>
  <si>
    <t>Гусь-Хрустальный г, Муравьева-Апостола ул, 5</t>
  </si>
  <si>
    <t>1354.000</t>
  </si>
  <si>
    <t>Гусь-Хрустальный г, Муравьева-Апостола ул, 7</t>
  </si>
  <si>
    <t>857.000</t>
  </si>
  <si>
    <t>Гусь-Хрустальный г, Набережная ул, 101</t>
  </si>
  <si>
    <t>327.600</t>
  </si>
  <si>
    <t>Гусь-Хрустальный г, Набережная ул, 103</t>
  </si>
  <si>
    <t>Гусь-Хрустальный г, Набережная ул, 12</t>
  </si>
  <si>
    <t>223.700</t>
  </si>
  <si>
    <t>Гусь-Хрустальный г, Набережная ул, 14</t>
  </si>
  <si>
    <t>Гусь-Хрустальный г, Набережная ул, 87/16</t>
  </si>
  <si>
    <t>400.300</t>
  </si>
  <si>
    <t>Гусь-Хрустальный г, Новый п, Ленина ул, 11</t>
  </si>
  <si>
    <t>Гусь-Хрустальный г, Новый п, Ленина ул, 12</t>
  </si>
  <si>
    <t>367.900</t>
  </si>
  <si>
    <t>574.730</t>
  </si>
  <si>
    <t>Гусь-Хрустальный г, Новый п, Ленина ул, 15</t>
  </si>
  <si>
    <t>Гусь-Хрустальный г, Новый п, Ленина ул, 16</t>
  </si>
  <si>
    <t>671.600</t>
  </si>
  <si>
    <t>Гусь-Хрустальный г, Новый п, Ленина ул, 16а</t>
  </si>
  <si>
    <t>Гусь-Хрустальный г, Окружная ул, 2</t>
  </si>
  <si>
    <t>Гусь-Хрустальный г, Окружная ул, 4</t>
  </si>
  <si>
    <t>Гусь-Хрустальный г, Окружная ул, 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</si>
  <si>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</si>
  <si>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</si>
  <si>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68</t>
  </si>
  <si>
    <t>3003.000</t>
  </si>
  <si>
    <t>Гусь-Хрустальный г, Октябрьская ул, 74</t>
  </si>
  <si>
    <t>2911.000</t>
  </si>
  <si>
    <t>Гусь-Хрустальный г, Октябрьская ул, 76</t>
  </si>
  <si>
    <t>1631.900</t>
  </si>
  <si>
    <t>Гусь-Хрустальный г, Осьмова ул, 10</t>
  </si>
  <si>
    <t>Гусь-Хрустальный г, Осьмова ул, 11</t>
  </si>
  <si>
    <t>458.400</t>
  </si>
  <si>
    <t>Гусь-Хрустальный г, Осьмова ул, 12</t>
  </si>
  <si>
    <t>698.400</t>
  </si>
  <si>
    <t>Гусь-Хрустальный г, Осьмова ул, 13</t>
  </si>
  <si>
    <t>Гусь-Хрустальный г, Осьмова ул, 14</t>
  </si>
  <si>
    <t>301.200</t>
  </si>
  <si>
    <t>461.900</t>
  </si>
  <si>
    <t>Гусь-Хрустальный г, Осьмова ул, 16</t>
  </si>
  <si>
    <t>428.700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</si>
  <si>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</si>
  <si>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</si>
  <si>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</si>
  <si>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279.200</t>
  </si>
  <si>
    <t>Гусь-Хрустальный г, Осьмова ул, 24</t>
  </si>
  <si>
    <t>Гусь-Хрустальный г, Осьмова ул, 25</t>
  </si>
  <si>
    <t>1407.600</t>
  </si>
  <si>
    <t>Гусь-Хрустальный г, Осьмова ул, 26</t>
  </si>
  <si>
    <t>636.200</t>
  </si>
  <si>
    <t>Гусь-Хрустальный г, Осьмова ул, 4</t>
  </si>
  <si>
    <t>312.500</t>
  </si>
  <si>
    <t>Гусь-Хрустальный г, Осьмова ул, 7</t>
  </si>
  <si>
    <t>658.900</t>
  </si>
  <si>
    <t>Гусь-Хрустальный г, Осьмова ул, 8</t>
  </si>
  <si>
    <t>Гусь-Хрустальный г, Панфилово п, 1а</t>
  </si>
  <si>
    <t>Гусь-Хрустальный г, Панфилово п, 28</t>
  </si>
  <si>
    <t>417.900</t>
  </si>
  <si>
    <t>Гусь-Хрустальный г, Панфилово п, 3</t>
  </si>
  <si>
    <t>961.400</t>
  </si>
  <si>
    <t>Гусь-Хрустальный г, Панфилово п, 36</t>
  </si>
  <si>
    <t>Гусь-Хрустальный г, Панфилово п, 5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</si>
  <si>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</si>
  <si>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</si>
  <si>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</si>
  <si>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1124.200</t>
  </si>
  <si>
    <t>293.100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</si>
  <si>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</si>
  <si>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</si>
  <si>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</si>
  <si>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3</t>
  </si>
  <si>
    <t>Гусь-Хрустальный г, Плеханова ул, 4</t>
  </si>
  <si>
    <t>Гусь-Хрустальный г, Полевая ул, 3</t>
  </si>
  <si>
    <t>890.500</t>
  </si>
  <si>
    <t>Гусь-Хрустальный г, Полевая ул, 5</t>
  </si>
  <si>
    <t>1265.600</t>
  </si>
  <si>
    <t>1505.900</t>
  </si>
  <si>
    <t>Гусь-Хрустальный г, Пролетарская ул, 18</t>
  </si>
  <si>
    <t>7680.700</t>
  </si>
  <si>
    <t>Гусь-Хрустальный г, Прудинская ул, 13</t>
  </si>
  <si>
    <t>227.800</t>
  </si>
  <si>
    <t>Гусь-Хрустальный г, Прудинская ул, 15</t>
  </si>
  <si>
    <t>Гусь-Хрустальный г, Прудинская ул, 17</t>
  </si>
  <si>
    <t>421.300</t>
  </si>
  <si>
    <t>Гусь-Хрустальный г, Прудинская ул, 19</t>
  </si>
  <si>
    <t>3341.000</t>
  </si>
  <si>
    <t>Гусь-Хрустальный г, Прудинская ул, 2а</t>
  </si>
  <si>
    <t>4433.000</t>
  </si>
  <si>
    <t>Гусь-Хрустальный г, Прудинская ул, 3</t>
  </si>
  <si>
    <t>Гусь-Хрустальный г, Прудинская ул, 4а</t>
  </si>
  <si>
    <t>Гусь-Хрустальный г, Революции ул, 12</t>
  </si>
  <si>
    <t>916.100</t>
  </si>
  <si>
    <t>Гусь-Хрустальный г, Революции ул, 14а</t>
  </si>
  <si>
    <t>658.100</t>
  </si>
  <si>
    <t>567.900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</si>
  <si>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</si>
  <si>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</si>
  <si>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</si>
  <si>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485.200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</si>
  <si>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</si>
  <si>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</si>
  <si>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</si>
  <si>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704.600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</si>
  <si>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</si>
  <si>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</si>
  <si>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</si>
  <si>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796.700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</si>
  <si>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</si>
  <si>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</si>
  <si>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</si>
  <si>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458.300</t>
  </si>
  <si>
    <t>444.700</t>
  </si>
  <si>
    <t>Гусь-Хрустальный г, Рудницкой ул, 13</t>
  </si>
  <si>
    <t>388.400</t>
  </si>
  <si>
    <t>Гусь-Хрустальный г, Рязанская ул, 10</t>
  </si>
  <si>
    <t>Гусь-Хрустальный г, Рязанская ул, 10а</t>
  </si>
  <si>
    <t>1018.300</t>
  </si>
  <si>
    <t>Гусь-Хрустальный г, Рязанская ул, 10б</t>
  </si>
  <si>
    <t>1084.400</t>
  </si>
  <si>
    <t>Гусь-Хрустальный г, Рязанская ул, 19</t>
  </si>
  <si>
    <t>Гусь-Хрустальный г, Рязанская ул, 2</t>
  </si>
  <si>
    <t>Гусь-Хрустальный г, Рязанская ул, 23</t>
  </si>
  <si>
    <t>1237.500</t>
  </si>
  <si>
    <t>2307.600</t>
  </si>
  <si>
    <t>Гусь-Хрустальный г, Садовая ул, 59</t>
  </si>
  <si>
    <t>Гусь-Хрустальный г, Садовая ул, 59а</t>
  </si>
  <si>
    <t>1067.000</t>
  </si>
  <si>
    <t>994.300</t>
  </si>
  <si>
    <t>Гусь-Хрустальный г, Садовая ул, 67</t>
  </si>
  <si>
    <t>Гусь-Хрустальный г, Садовая ул, 67а</t>
  </si>
  <si>
    <t>Гусь-Хрустальный г, Садовая ул, 71</t>
  </si>
  <si>
    <t>1380.500</t>
  </si>
  <si>
    <t>Гусь-Хрустальный г, Свердлова ул, 21</t>
  </si>
  <si>
    <t>567.800</t>
  </si>
  <si>
    <t>Гусь-Хрустальный г, Свердлова ул, 29</t>
  </si>
  <si>
    <t>489.800</t>
  </si>
  <si>
    <t>Гусь-Хрустальный г, Свердлова ул, 2а</t>
  </si>
  <si>
    <t>957.300</t>
  </si>
  <si>
    <t>Гусь-Хрустальный г, Свердлова ул, 30</t>
  </si>
  <si>
    <t>Гусь-Хрустальный г, Свердлова ул, 31</t>
  </si>
  <si>
    <t>776.800</t>
  </si>
  <si>
    <t>Гусь-Хрустальный г, Свердлова ул, 32</t>
  </si>
  <si>
    <t>519.500</t>
  </si>
  <si>
    <t>Гусь-Хрустальный г, Северная ул, 3</t>
  </si>
  <si>
    <t>846.400</t>
  </si>
  <si>
    <t>Гусь-Хрустальный г, Старых Большевиков ул, 17а</t>
  </si>
  <si>
    <t>1139.400</t>
  </si>
  <si>
    <t>Гусь-Хрустальный г, Старых Большевиков ул, 19а</t>
  </si>
  <si>
    <t>Гусь-Хрустальный г, Старых Большевиков ул, 21</t>
  </si>
  <si>
    <t>Гусь-Хрустальный г, Старых Большевиков ул, 21а</t>
  </si>
  <si>
    <t>1186.300</t>
  </si>
  <si>
    <t>Гусь-Хрустальный г, Старых Большевиков ул, 30</t>
  </si>
  <si>
    <t>Гусь-Хрустальный г, Теплицкий пр-кт, 10</t>
  </si>
  <si>
    <t>Гусь-Хрустальный г, Теплицкий пр-кт, 11</t>
  </si>
  <si>
    <t>Гусь-Хрустальный г, Теплицкий пр-кт, 12</t>
  </si>
  <si>
    <t>1582.500</t>
  </si>
  <si>
    <t>Гусь-Хрустальный г, Теплицкий пр-кт, 17</t>
  </si>
  <si>
    <t>984.400</t>
  </si>
  <si>
    <t>Гусь-Хрустальный г, Теплицкий пр-кт, 20</t>
  </si>
  <si>
    <t>1070.900</t>
  </si>
  <si>
    <t>Гусь-Хрустальный г, Теплицкий пр-кт, 21</t>
  </si>
  <si>
    <t>2407.700</t>
  </si>
  <si>
    <t>2040.300</t>
  </si>
  <si>
    <t>Гусь-Хрустальный г, Теплицкий пр-кт, 24</t>
  </si>
  <si>
    <t>Гусь-Хрустальный г, Теплицкий пр-кт, 25</t>
  </si>
  <si>
    <t>663.800</t>
  </si>
  <si>
    <t>Гусь-Хрустальный г, Теплицкий пр-кт, 28</t>
  </si>
  <si>
    <t>Гусь-Хрустальный г, Теплицкий пр-кт, 30</t>
  </si>
  <si>
    <t>690.800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</si>
  <si>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</si>
  <si>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</si>
  <si>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</si>
  <si>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7533.000</t>
  </si>
  <si>
    <t>Гусь-Хрустальный г, Теплицкий пр-кт, 39</t>
  </si>
  <si>
    <t>980.600</t>
  </si>
  <si>
    <t>1739.900</t>
  </si>
  <si>
    <t>Гусь-Хрустальный г, Теплицкий пр-кт, 41</t>
  </si>
  <si>
    <t>Гусь-Хрустальный г, Теплицкий пр-кт, 43</t>
  </si>
  <si>
    <t>Гусь-Хрустальный г, Теплицкий пр-кт, 44</t>
  </si>
  <si>
    <t>Гусь-Хрустальный г, Теплицкий пр-кт, 56</t>
  </si>
  <si>
    <t>1317.400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</si>
  <si>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</si>
  <si>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</si>
  <si>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62</t>
  </si>
  <si>
    <t>1014.900</t>
  </si>
  <si>
    <t>Гусь-Хрустальный г, Торфяная ул, 13</t>
  </si>
  <si>
    <t>Гусь-Хрустальный г, Торфяная ул, 15</t>
  </si>
  <si>
    <t>1786.000</t>
  </si>
  <si>
    <t>40471.000</t>
  </si>
  <si>
    <t>Гусь-Хрустальный г, Торфяная ул, 4</t>
  </si>
  <si>
    <t>Гусь-Хрустальный г, Торфяная ул, 7</t>
  </si>
  <si>
    <t>Гусь-Хрустальный г, Тракторная ул, 4</t>
  </si>
  <si>
    <t>389.600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</si>
  <si>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</si>
  <si>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</si>
  <si>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</si>
  <si>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</si>
  <si>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</si>
  <si>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1329.000</t>
  </si>
  <si>
    <t>Гусь-Хрустальный г, Транспортная ул, 14</t>
  </si>
  <si>
    <t>4803.200</t>
  </si>
  <si>
    <t>Гусь-Хрустальный г, Транспортная ул, 15</t>
  </si>
  <si>
    <t>1237.200</t>
  </si>
  <si>
    <t>Гусь-Хрустальный г, Транспортная ул, 16</t>
  </si>
  <si>
    <t>5180.000</t>
  </si>
  <si>
    <t>Гусь-Хрустальный г, Транспортная ул, 16а</t>
  </si>
  <si>
    <t>869.600</t>
  </si>
  <si>
    <t>Гусь-Хрустальный г, Транспортная ул, 16б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</si>
  <si>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</si>
  <si>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</si>
  <si>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</si>
  <si>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</si>
  <si>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</si>
  <si>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2а</t>
  </si>
  <si>
    <t>361.350</t>
  </si>
  <si>
    <t>Гусь-Хрустальный г, Транспортная ул, 31</t>
  </si>
  <si>
    <t>574.600</t>
  </si>
  <si>
    <t>Гусь-Хрустальный г, Транспортная ул, 4а</t>
  </si>
  <si>
    <t>Гусь-Хрустальный г, Транспортная ул, 6</t>
  </si>
  <si>
    <t>276.800</t>
  </si>
  <si>
    <t>713.900</t>
  </si>
  <si>
    <t>546.500</t>
  </si>
  <si>
    <t>Гусь-Хрустальный г, Урожайная ул, 10а</t>
  </si>
  <si>
    <t>Гусь-Хрустальный г, Фрезерная ул, 2/10</t>
  </si>
  <si>
    <t>399.900</t>
  </si>
  <si>
    <t>Гусь-Хрустальный г, Фрезерная ул, 3</t>
  </si>
  <si>
    <t>Гусь-Хрустальный г, Фрезерная ул, 6</t>
  </si>
  <si>
    <t>Гусь-Хрустальный г, Фрезерная ул, 7</t>
  </si>
  <si>
    <t>892.500</t>
  </si>
  <si>
    <t>Гусь-Хрустальный г, Чайковского ул, 11</t>
  </si>
  <si>
    <t>853.450</t>
  </si>
  <si>
    <t>4609.800</t>
  </si>
  <si>
    <t>Гусь-Хрустальный г, Чайковского ул, 15</t>
  </si>
  <si>
    <t>886.500</t>
  </si>
  <si>
    <t>Гусь-Хрустальный г, Чайковского ул, 17</t>
  </si>
  <si>
    <t>Гусь-Хрустальный г, Чайковского ул, 17а</t>
  </si>
  <si>
    <t>1015.400</t>
  </si>
  <si>
    <t>Гусь-Хрустальный г, Чайковского ул, 5</t>
  </si>
  <si>
    <t>Гусь-Хрустальный г, Чайковского ул, 9</t>
  </si>
  <si>
    <t>Гусь-Хрустальный г, Чапаева ул, 1</t>
  </si>
  <si>
    <t>797.800</t>
  </si>
  <si>
    <t>Гусь-Хрустальный г, Чапаева ул, 10</t>
  </si>
  <si>
    <t>1158.500</t>
  </si>
  <si>
    <t>Гусь-Хрустальный г, Чапаева ул, 3</t>
  </si>
  <si>
    <t>Гусь-Хрустальный г, Чапаева ул, 4</t>
  </si>
  <si>
    <t>1358.500</t>
  </si>
  <si>
    <t>Гусь-Хрустальный г, Чапаева ул, 5</t>
  </si>
  <si>
    <t>Гусь-Хрустальный г, Чапаева ул, 6</t>
  </si>
  <si>
    <t>1113.100</t>
  </si>
  <si>
    <t>Гусь-Хрустальный г, Шатурская ул, 5</t>
  </si>
  <si>
    <t>Гусь-Хрустальный р-н, Анопино п, Горького ул, 12</t>
  </si>
  <si>
    <t>Гусь-Хрустальный р-н, Анопино п, Октябрьская ул, 2</t>
  </si>
  <si>
    <t>380.500</t>
  </si>
  <si>
    <t>Гусь-Хрустальный р-н, Анопино п, Октябрьская ул, 4</t>
  </si>
  <si>
    <t>Гусь-Хрустальный р-н, Анопино п, Чехова ул, 1</t>
  </si>
  <si>
    <t>388.700</t>
  </si>
  <si>
    <t>409.700</t>
  </si>
  <si>
    <t>Гусь-Хрустальный р-н, Анопино п, Чехова ул, 10</t>
  </si>
  <si>
    <t>Гусь-Хрустальный р-н, Анопино п, Чехова ул, 2</t>
  </si>
  <si>
    <t>Гусь-Хрустальный р-н, Анопино п, Чехова ул, 3</t>
  </si>
  <si>
    <t>Гусь-Хрустальный р-н, Анопино п, Чехова ул, 4</t>
  </si>
  <si>
    <t>Гусь-Хрустальный р-н, Анопино п, Чехова ул, 5</t>
  </si>
  <si>
    <t>338.700</t>
  </si>
  <si>
    <t>Гусь-Хрустальный р-н, Анопино п, Чехова ул, 6</t>
  </si>
  <si>
    <t>385.900</t>
  </si>
  <si>
    <t>Гусь-Хрустальный р-н, Анопино п, Чехова ул, 7</t>
  </si>
  <si>
    <t>Гусь-Хрустальный р-н, Анопино п, Чехова ул, 8</t>
  </si>
  <si>
    <t>Гусь-Хрустальный р-н, Анопино п, Чехова ул, 9</t>
  </si>
  <si>
    <t>Гусь-Хрустальный р-н, Анопино п, Южная ул, 11</t>
  </si>
  <si>
    <t>Гусь-Хрустальный р-н, Анопино п, Южная ул, 13</t>
  </si>
  <si>
    <t>Гусь-Хрустальный р-н, Вашутино д, Микрорайон ул, 2</t>
  </si>
  <si>
    <t>577.900</t>
  </si>
  <si>
    <t>395.300</t>
  </si>
  <si>
    <t>Гусь-Хрустальный р-н, Вашутино д, Микрорайон ул, 3</t>
  </si>
  <si>
    <t>587.400</t>
  </si>
  <si>
    <t>589.700</t>
  </si>
  <si>
    <t>Гусь-Хрустальный р-н, Вашутино д, Центральная ул, 12</t>
  </si>
  <si>
    <t>265.800</t>
  </si>
  <si>
    <t>389.800</t>
  </si>
  <si>
    <t>Гусь-Хрустальный р-н, Вашутино д, Центральная ул, 14</t>
  </si>
  <si>
    <t>Гусь-Хрустальный р-н, Вашутино д, Школьная ул, 1</t>
  </si>
  <si>
    <t>905.800</t>
  </si>
  <si>
    <t>Гусь-Хрустальный р-н, Вашутино д, Школьная ул, 1А</t>
  </si>
  <si>
    <t>Гусь-Хрустальный р-н, Вашутино д, Школьная ул, 3</t>
  </si>
  <si>
    <t>820.800</t>
  </si>
  <si>
    <t>Гусь-Хрустальный р-н, Вековка ст, 1</t>
  </si>
  <si>
    <t>856.800</t>
  </si>
  <si>
    <t>Гусь-Хрустальный р-н, Вековка ст, 3</t>
  </si>
  <si>
    <t>Гусь-Хрустальный р-н, Вековка ст, 4</t>
  </si>
  <si>
    <t>3159.200</t>
  </si>
  <si>
    <t>Гусь-Хрустальный р-н, Вековка ст, 5</t>
  </si>
  <si>
    <t>755.600</t>
  </si>
  <si>
    <t>Гусь-Хрустальный р-н, Вековка ст, 6а</t>
  </si>
  <si>
    <t>Гусь-Хрустальный р-н, Вековка ст, 7а</t>
  </si>
  <si>
    <t>Гусь-Хрустальный р-н, Вековка ст, 7б</t>
  </si>
  <si>
    <t>937.400</t>
  </si>
  <si>
    <t>Гусь-Хрустальный р-н, Вековка ст, 9а</t>
  </si>
  <si>
    <t>Гусь-Хрустальный р-н, Вековка ст, 9б</t>
  </si>
  <si>
    <t>Гусь-Хрустальный р-н, Великодворский п, Калинина ул, 14а</t>
  </si>
  <si>
    <t>755.500</t>
  </si>
  <si>
    <t>653.900</t>
  </si>
  <si>
    <t>Гусь-Хрустальный р-н, Великодворский п, Песочная ул, 20</t>
  </si>
  <si>
    <t>Гусь-Хрустальный р-н, Великодворский п, Песочная ул, 22</t>
  </si>
  <si>
    <t>Гусь-Хрустальный р-н, Великодворский п, Песочная ул, 24</t>
  </si>
  <si>
    <t>891.500</t>
  </si>
  <si>
    <t>735.400</t>
  </si>
  <si>
    <t>Гусь-Хрустальный р-н, Великодворский п, Пролетарская ул, 16</t>
  </si>
  <si>
    <t>Гусь-Хрустальный р-н, Великодворский п, Пролетарская ул, 18</t>
  </si>
  <si>
    <t>Гусь-Хрустальный р-н, Великодворский п, Пролетарская ул, 20</t>
  </si>
  <si>
    <t>Гусь-Хрустальный р-н, Великодворский п, Пролетарская ул, 24</t>
  </si>
  <si>
    <t>Гусь-Хрустальный р-н, Григорьево с, Черемушки ул, 1</t>
  </si>
  <si>
    <t>Гусь-Хрустальный р-н, Григорьево с, Черемушки ул, 11</t>
  </si>
  <si>
    <t>Гусь-Хрустальный р-н, Демидово д, Центральная ул, 10</t>
  </si>
  <si>
    <t>Гусь-Хрустальный р-н, Демидово д, Центральная ул, 13</t>
  </si>
  <si>
    <t>375.200</t>
  </si>
  <si>
    <t>Гусь-Хрустальный р-н, Демидово д, Центральная ул, 14</t>
  </si>
  <si>
    <t>Гусь-Хрустальный р-н, Демидово д, Центральная ул, 19</t>
  </si>
  <si>
    <t>Гусь-Хрустальный р-н, Добрятино п, 60 лет Октября ул, 1</t>
  </si>
  <si>
    <t>Гусь-Хрустальный р-н, Добрятино п, 60 лет Октября ул, 12</t>
  </si>
  <si>
    <t>Гусь-Хрустальный р-н, Добрятино п, 60 лет Октября ул, 8</t>
  </si>
  <si>
    <t>792.300</t>
  </si>
  <si>
    <t>849.700</t>
  </si>
  <si>
    <t>Гусь-Хрустальный р-н, Добрятино п, Гагарина ул, 39</t>
  </si>
  <si>
    <t>1157.600</t>
  </si>
  <si>
    <t>908.400</t>
  </si>
  <si>
    <t>Гусь-Хрустальный р-н, Добрятино п, Калинина ул, 1</t>
  </si>
  <si>
    <t>Гусь-Хрустальный р-н, Добрятино п, Ленина ул, 2</t>
  </si>
  <si>
    <t>Гусь-Хрустальный р-н, Добрятино п, Ленина ул, 2а</t>
  </si>
  <si>
    <t>913.300</t>
  </si>
  <si>
    <t>Гусь-Хрустальный р-н, Добрятино п, Ленина ул, 4а</t>
  </si>
  <si>
    <t>760.900</t>
  </si>
  <si>
    <t>Гусь-Хрустальный р-н, Добрятино п, Ленина ул, 6а</t>
  </si>
  <si>
    <t>982.700</t>
  </si>
  <si>
    <t>Гусь-Хрустальный р-н, Добрятино-4 п, 164</t>
  </si>
  <si>
    <t>233.700</t>
  </si>
  <si>
    <t>Гусь-Хрустальный р-н, Добрятино-4 п, 181</t>
  </si>
  <si>
    <t>Гусь-Хрустальный р-н, Добрятино-4 п, 191</t>
  </si>
  <si>
    <t>782.100</t>
  </si>
  <si>
    <t>Гусь-Хрустальный р-н, Добрятино-4 п, 193</t>
  </si>
  <si>
    <t>Гусь-Хрустальный р-н, Добрятино-4 п, 207</t>
  </si>
  <si>
    <t>Гусь-Хрустальный р-н, Добрятино-4 п, 209</t>
  </si>
  <si>
    <t>Гусь-Хрустальный р-н, Добрятино-4 п, 210</t>
  </si>
  <si>
    <t>Гусь-Хрустальный р-н, Добрятино-4 п, 211</t>
  </si>
  <si>
    <t>Гусь-Хрустальный р-н, Золотково п, 40 лет Октября ул, 2</t>
  </si>
  <si>
    <t>775.400</t>
  </si>
  <si>
    <t>1096.000</t>
  </si>
  <si>
    <t>Гусь-Хрустальный р-н, Золотково п, Карла Маркса ул, 1</t>
  </si>
  <si>
    <t>Гусь-Хрустальный р-н, Золотково п, Карла Маркса ул, 2</t>
  </si>
  <si>
    <t>925.200</t>
  </si>
  <si>
    <t>Гусь-Хрустальный р-н, Золотково п, Карла Маркса ул, 4</t>
  </si>
  <si>
    <t>Гусь-Хрустальный р-н, Золотково п, Ломоносова ул, 1</t>
  </si>
  <si>
    <t>1390.000</t>
  </si>
  <si>
    <t>Гусь-Хрустальный р-н, Золотково п, Ломоносова ул, 10</t>
  </si>
  <si>
    <t>Гусь-Хрустальный р-н, Золотково п, Ломоносова ул, 11</t>
  </si>
  <si>
    <t>Гусь-Хрустальный р-н, Золотково п, Ломоносова ул, 12</t>
  </si>
  <si>
    <t>Гусь-Хрустальный р-н, Золотково п, Ломоносова ул, 15</t>
  </si>
  <si>
    <t>Гусь-Хрустальный р-н, Золотково п, Ломоносова ул, 16</t>
  </si>
  <si>
    <t>Гусь-Хрустальный р-н, Золотково п, Ломоносова ул, 17</t>
  </si>
  <si>
    <t>Гусь-Хрустальный р-н, Золотково п, Ломоносова ул, 19</t>
  </si>
  <si>
    <t>Гусь-Хрустальный р-н, Золотково п, Ломоносова ул, 2</t>
  </si>
  <si>
    <t>Гусь-Хрустальный р-н, Золотково п, Ломоносова ул, 3</t>
  </si>
  <si>
    <t>Гусь-Хрустальный р-н, Золотково п, Ломоносова ул, 4</t>
  </si>
  <si>
    <t>Гусь-Хрустальный р-н, Золотково п, Ломоносова ул, 5</t>
  </si>
  <si>
    <t>Гусь-Хрустальный р-н, Золотково п, Ломоносова ул, 6</t>
  </si>
  <si>
    <t>Гусь-Хрустальный р-н, Золотково п, Ломоносова ул, 8</t>
  </si>
  <si>
    <t>1337.000</t>
  </si>
  <si>
    <t>Гусь-Хрустальный р-н, Золотково п, Ломоносова ул, 9</t>
  </si>
  <si>
    <t>614.100</t>
  </si>
  <si>
    <t>3260.000</t>
  </si>
  <si>
    <t>Гусь-Хрустальный р-н, Иванищи п, Фрунзе ул, 1а</t>
  </si>
  <si>
    <t>814.800</t>
  </si>
  <si>
    <t>Гусь-Хрустальный р-н, Иванищи п, Южная ул, 4</t>
  </si>
  <si>
    <t>355.500</t>
  </si>
  <si>
    <t>321.500</t>
  </si>
  <si>
    <t>533.700</t>
  </si>
  <si>
    <t>Гусь-Хрустальный р-н, Иванищи п, Южная ул, 6а</t>
  </si>
  <si>
    <t>1085.700</t>
  </si>
  <si>
    <t>Гусь-Хрустальный р-н, Иванищи п, Южная ул, 7а</t>
  </si>
  <si>
    <t>Гусь-Хрустальный р-н, Иванищи п, Южная ул, 7б</t>
  </si>
  <si>
    <t>535.800</t>
  </si>
  <si>
    <t>Гусь-Хрустальный р-н, Красное Эхо п, Зеленая ул, 10</t>
  </si>
  <si>
    <t>259.600</t>
  </si>
  <si>
    <t>Гусь-Хрустальный р-н, Красное Эхо п, Зеленая ул, 12</t>
  </si>
  <si>
    <t>326.100</t>
  </si>
  <si>
    <t>Гусь-Хрустальный р-н, Красное Эхо п, Зеленая ул, 12А</t>
  </si>
  <si>
    <t>Гусь-Хрустальный р-н, Красное Эхо п, Зеленая ул, 16</t>
  </si>
  <si>
    <t>Гусь-Хрустальный р-н, Красное Эхо п, Зеленая ул, 18</t>
  </si>
  <si>
    <t>Гусь-Хрустальный р-н, Красное Эхо п, Зеленая ул, 20</t>
  </si>
  <si>
    <t>Гусь-Хрустальный р-н, Красное Эхо п, Красный Октябрь ул, 5</t>
  </si>
  <si>
    <t>Гусь-Хрустальный р-н, Красное Эхо п, Лесная ул, 3</t>
  </si>
  <si>
    <t>Гусь-Хрустальный р-н, Красное Эхо п, Советская ул, 1</t>
  </si>
  <si>
    <t>Гусь-Хрустальный р-н, Красное Эхо п, Советская ул, 22</t>
  </si>
  <si>
    <t>Гусь-Хрустальный р-н, Красное Эхо п, Советская ул, 22А</t>
  </si>
  <si>
    <t>Гусь-Хрустальный р-н, Красное Эхо п, Советская ул, 23</t>
  </si>
  <si>
    <t>Гусь-Хрустальный р-н, Красное Эхо п, Советская ул, 25</t>
  </si>
  <si>
    <t>Гусь-Хрустальный р-н, Курлово г, Базарная ул, 33А</t>
  </si>
  <si>
    <t>Гусь-Хрустальный р-н, Курлово г, Базарная ул, 34Б</t>
  </si>
  <si>
    <t>680.700</t>
  </si>
  <si>
    <t>Гусь-Хрустальный р-н, Курлово г, Володарского ул, 1</t>
  </si>
  <si>
    <t>Гусь-Хрустальный р-н, Курлово г, Володарского ул, 1А</t>
  </si>
  <si>
    <t>Гусь-Хрустальный р-н, Курлово г, Володарского ул, 3</t>
  </si>
  <si>
    <t>Гусь-Хрустальный р-н, Курлово г, Володарского ул, 3А</t>
  </si>
  <si>
    <t>338.900</t>
  </si>
  <si>
    <t>Гусь-Хрустальный р-н, Курлово г, Володарского ул, 5</t>
  </si>
  <si>
    <t>Гусь-Хрустальный р-н, Курлово г, Володарского ул, 6А</t>
  </si>
  <si>
    <t>Гусь-Хрустальный р-н, Курлово г, Володарского ул, 7А</t>
  </si>
  <si>
    <t>Гусь-Хрустальный р-н, Курлово г, Володарского ул, 9</t>
  </si>
  <si>
    <t>Гусь-Хрустальный р-н, Курлово г, Красной Армии ул, 2А</t>
  </si>
  <si>
    <t>Гусь-Хрустальный р-н, Курлово г, Красной Армии ул, 2Б</t>
  </si>
  <si>
    <t>Гусь-Хрустальный р-н, Курлово г, Красной Армии ул, 3А</t>
  </si>
  <si>
    <t>809.300</t>
  </si>
  <si>
    <t>Гусь-Хрустальный р-н, Курлово г, Ленина ул, 1</t>
  </si>
  <si>
    <t>686.300</t>
  </si>
  <si>
    <t>Гусь-Хрустальный р-н, Курлово г, Ленина ул, 3</t>
  </si>
  <si>
    <t>Гусь-Хрустальный р-н, Курлово г, Ленина ул, 6А</t>
  </si>
  <si>
    <t>689.300</t>
  </si>
  <si>
    <t>Гусь-Хрустальный р-н, Курлово г, Ленина ул, 7Б</t>
  </si>
  <si>
    <t>Гусь-Хрустальный р-н, Курлово г, Ленина ул, 8А</t>
  </si>
  <si>
    <t>Гусь-Хрустальный р-н, Курлово г, Литвинова ул, 98В</t>
  </si>
  <si>
    <t>Гусь-Хрустальный р-н, Курлово г, Октябрьская ул, 1А</t>
  </si>
  <si>
    <t>Гусь-Хрустальный р-н, Курлово г, ПМК ул, 13</t>
  </si>
  <si>
    <t>Гусь-Хрустальный р-н, Курлово г, ПМК ул, 14</t>
  </si>
  <si>
    <t>692.500</t>
  </si>
  <si>
    <t>Гусь-Хрустальный р-н, Курлово г, ПМК ул, 15</t>
  </si>
  <si>
    <t>Гусь-Хрустальный р-н, Курлово г, ПМК ул, 16</t>
  </si>
  <si>
    <t>Гусь-Хрустальный р-н, Курлово г, ПМК ул, 17</t>
  </si>
  <si>
    <t>Гусь-Хрустальный р-н, Курлово г, ПМК ул, 18</t>
  </si>
  <si>
    <t>Гусь-Хрустальный р-н, Курлово г, Садовая ул, 10А</t>
  </si>
  <si>
    <t>Гусь-Хрустальный р-н, Курлово г, Садовая ул, 12А</t>
  </si>
  <si>
    <t>Гусь-Хрустальный р-н, Курлово г, Садовая ул, 14А</t>
  </si>
  <si>
    <t>354.300</t>
  </si>
  <si>
    <t>Гусь-Хрустальный р-н, Курлово г, Садовая ул, 16Б</t>
  </si>
  <si>
    <t>Гусь-Хрустальный р-н, Курлово г, Садовая ул, 4А</t>
  </si>
  <si>
    <t>Гусь-Хрустальный р-н, Курлово г, Садовая ул, 6А</t>
  </si>
  <si>
    <t>311.100</t>
  </si>
  <si>
    <t>Гусь-Хрустальный р-н, Курлово г, Садовая ул, 8А</t>
  </si>
  <si>
    <t>Гусь-Хрустальный р-н, Курлово г, Советская ул, 15</t>
  </si>
  <si>
    <t>Гусь-Хрустальный р-н, Курлово г, Советская ул, 17</t>
  </si>
  <si>
    <t>Гусь-Хрустальный р-н, Курлово г, Советская ул, 18</t>
  </si>
  <si>
    <t>Гусь-Хрустальный р-н, Курлово г, Советская ул, 19</t>
  </si>
  <si>
    <t>Гусь-Хрустальный р-н, Курлово г, Советская ул, 2</t>
  </si>
  <si>
    <t>332.700</t>
  </si>
  <si>
    <t>Гусь-Хрустальный р-н, Курлово г, Стекольщиков ул, 1А</t>
  </si>
  <si>
    <t>1292.400</t>
  </si>
  <si>
    <t>Гусь-Хрустальный р-н, Курлово г, Центральная ул, 11</t>
  </si>
  <si>
    <t>Гусь-Хрустальный р-н, Курлово г, Центральная ул, 13</t>
  </si>
  <si>
    <t>1244.000</t>
  </si>
  <si>
    <t>Гусь-Хрустальный р-н, Курлово г, Центральная ул, 1А</t>
  </si>
  <si>
    <t>Гусь-Хрустальный р-н, Курлово г, Центральная ул, 9</t>
  </si>
  <si>
    <t>Гусь-Хрустальный р-н, Курлово г, Центральная ул, 9А</t>
  </si>
  <si>
    <t>691.000</t>
  </si>
  <si>
    <t>Гусь-Хрустальный р-н, Лесниково д, Молодежная ул, 2</t>
  </si>
  <si>
    <t>Гусь-Хрустальный р-н, Мезиновский п, Вокзальная ул, 32</t>
  </si>
  <si>
    <t>Гусь-Хрустальный р-н, Мезиновский п, Кирова ул, 27</t>
  </si>
  <si>
    <t>Гусь-Хрустальный р-н, Мезиновский п, Мира ул, 10</t>
  </si>
  <si>
    <t>Гусь-Хрустальный р-н, Мезиновский п, Мира ул, 4</t>
  </si>
  <si>
    <t>Гусь-Хрустальный р-н, Мезиновский п, Новая ул, 3</t>
  </si>
  <si>
    <t>Гусь-Хрустальный р-н, Мезиновский п, Строительная ул, 10</t>
  </si>
  <si>
    <t>Гусь-Хрустальный р-н, Мезиновский п, Строительная ул, 16</t>
  </si>
  <si>
    <t>532.300</t>
  </si>
  <si>
    <t>Гусь-Хрустальный р-н, Мезиновский п, Строительная ул, 17</t>
  </si>
  <si>
    <t>607.200</t>
  </si>
  <si>
    <t>Гусь-Хрустальный р-н, Мезиновский п, Строительная ул, 18</t>
  </si>
  <si>
    <t>Гусь-Хрустальный р-н, Мезиновский п, Строительная ул, 19</t>
  </si>
  <si>
    <t>Гусь-Хрустальный р-н, Мезиновский п, Строительная ул, 20</t>
  </si>
  <si>
    <t>636.100</t>
  </si>
  <si>
    <t>Гусь-Хрустальный р-н, Мезиновский п, Строительная ул, 21</t>
  </si>
  <si>
    <t>Гусь-Хрустальный р-н, Мезиновский п, Строительная ул, 27</t>
  </si>
  <si>
    <t>Гусь-Хрустальный р-н, Мезиновский п, Строительная ул, 34</t>
  </si>
  <si>
    <t>Гусь-Хрустальный р-н, Мезиновский п, Строительная ул, 35</t>
  </si>
  <si>
    <t>628.200</t>
  </si>
  <si>
    <t>Гусь-Хрустальный р-н, Мезиновский п, Строительная ул, 36</t>
  </si>
  <si>
    <t>Гусь-Хрустальный р-н, Мезиновский п, Строительная ул, 37</t>
  </si>
  <si>
    <t>578.400</t>
  </si>
  <si>
    <t>Гусь-Хрустальный р-н, Мезиновский п, Строительная ул, 39</t>
  </si>
  <si>
    <t>528.900</t>
  </si>
  <si>
    <t>Гусь-Хрустальный р-н, Мезиновский п, Строительная ул, 40</t>
  </si>
  <si>
    <t>Гусь-Хрустальный р-н, Мезиновский п, Строительная ул, 41</t>
  </si>
  <si>
    <t>Гусь-Хрустальный р-н, Мезиновский п, Строительная ул, 44</t>
  </si>
  <si>
    <t>Гусь-Хрустальный р-н, Мезиновский п, Строительная ул, 45</t>
  </si>
  <si>
    <t>Гусь-Хрустальный р-н, Мезиновский п, Строительная ул, 46</t>
  </si>
  <si>
    <t>773.300</t>
  </si>
  <si>
    <t>641.700</t>
  </si>
  <si>
    <t>995.800</t>
  </si>
  <si>
    <t>Гусь-Хрустальный р-н, Мезиновский п, Строительная ул, 47</t>
  </si>
  <si>
    <t>Гусь-Хрустальный р-н, Мезиновский п, Строительная ул, 7</t>
  </si>
  <si>
    <t>550.100</t>
  </si>
  <si>
    <t>Гусь-Хрустальный р-н, Мезиновский п, Строительная ул, 8</t>
  </si>
  <si>
    <t>738.300</t>
  </si>
  <si>
    <t>Гусь-Хрустальный р-н, Мезиновский п, Строительная ул, 9</t>
  </si>
  <si>
    <t>639.500</t>
  </si>
  <si>
    <t>Гусь-Хрустальный р-н, Мезиновский п, Фрезерная ул, 10</t>
  </si>
  <si>
    <t>1820.200</t>
  </si>
  <si>
    <t>Гусь-Хрустальный р-н, Мезиновский п, Фрезерная ул, 11</t>
  </si>
  <si>
    <t>847.500</t>
  </si>
  <si>
    <t>Гусь-Хрустальный р-н, Мезиновский п, Фрезерная ул, 12</t>
  </si>
  <si>
    <t>540.700</t>
  </si>
  <si>
    <t>Гусь-Хрустальный р-н, Мезиновский п, Фрезерная ул, 13</t>
  </si>
  <si>
    <t>Гусь-Хрустальный р-н, Мезиновский п, Фрезерная ул, 14</t>
  </si>
  <si>
    <t>Гусь-Хрустальный р-н, Мезиновский п, Фрезерная ул, 18</t>
  </si>
  <si>
    <t>Гусь-Хрустальный р-н, Мезиновский п, Фрезерная ул, 20</t>
  </si>
  <si>
    <t>Гусь-Хрустальный р-н, Мезиновский п, Фрезерная ул, 22</t>
  </si>
  <si>
    <t>Гусь-Хрустальный р-н, Мезиновский п, Фрезерная ул, 9</t>
  </si>
  <si>
    <t>Гусь-Хрустальный р-н, Мезиновский п, Центральная ул, 14</t>
  </si>
  <si>
    <t>273.400</t>
  </si>
  <si>
    <t>398.700</t>
  </si>
  <si>
    <t>Гусь-Хрустальный р-н, Мезиновский п, Центральная ул, 3</t>
  </si>
  <si>
    <t>Гусь-Хрустальный р-н, Мезиновский п, Центральная ул, 5</t>
  </si>
  <si>
    <t>385.400</t>
  </si>
  <si>
    <t>Гусь-Хрустальный р-н, Нечаевская д, Железнодорожная ул, 1</t>
  </si>
  <si>
    <t>545.800</t>
  </si>
  <si>
    <t>870.900</t>
  </si>
  <si>
    <t>Гусь-Хрустальный р-н, Нечаевская д, Железнодорожная ул, 2</t>
  </si>
  <si>
    <t>Гусь-Хрустальный р-н, Нечаевская д, Железнодорожная ул, 3</t>
  </si>
  <si>
    <t>Гусь-Хрустальный р-н, Никулино д, Центральная ул, 17</t>
  </si>
  <si>
    <t>Гусь-Хрустальный р-н, Никулино д, Центральная ул, 17а</t>
  </si>
  <si>
    <t>Гусь-Хрустальный р-н, Никулино д, Центральная ул, 19</t>
  </si>
  <si>
    <t>Гусь-Хрустальный р-н, Никулино д, Центральная ул, 19А</t>
  </si>
  <si>
    <t>1070.610</t>
  </si>
  <si>
    <t>Гусь-Хрустальный р-н, Облепиха д, 1</t>
  </si>
  <si>
    <t>Гусь-Хрустальный р-н, Облепиха д, 2</t>
  </si>
  <si>
    <t>Гусь-Хрустальный р-н, Тасинский Бор п, Новая ул, 2</t>
  </si>
  <si>
    <t>275.400</t>
  </si>
  <si>
    <t>Гусь-Хрустальный р-н, Тасинский Бор п, Новая ул, 3</t>
  </si>
  <si>
    <t>Гусь-Хрустальный р-н, Тасинский Бор п, Центральная ул, 11а</t>
  </si>
  <si>
    <t>898.600</t>
  </si>
  <si>
    <t>Гусь-Хрустальный р-н, Тасинский Бор п, Центральная ул, 15</t>
  </si>
  <si>
    <t>230.300</t>
  </si>
  <si>
    <t>Гусь-Хрустальный р-н, Тасинский Бор п, Центральная ул, 17</t>
  </si>
  <si>
    <t>388.900</t>
  </si>
  <si>
    <t>646.900</t>
  </si>
  <si>
    <t>Гусь-Хрустальный р-н, Тасинский Бор п, Центральная ул, 6</t>
  </si>
  <si>
    <t>Гусь-Хрустальный р-н, Тасинский Бор п, Центральная ул, 8</t>
  </si>
  <si>
    <t>Гусь-Хрустальный р-н, Тасинский Бор п, Центральная ул, 9</t>
  </si>
  <si>
    <t>921.700</t>
  </si>
  <si>
    <t>Гусь-Хрустальный р-н, Тасинский п, Новая ул, 2а</t>
  </si>
  <si>
    <t>Гусь-Хрустальный р-н, Уршельский п, Интернациональная ул, 12</t>
  </si>
  <si>
    <t>Гусь-Хрустальный р-н, Уршельский п, Мира ул, 10</t>
  </si>
  <si>
    <t>Гусь-Хрустальный р-н, Уршельский п, Мира ул, 12</t>
  </si>
  <si>
    <t>Гусь-Хрустальный р-н, Уршельский п, Мира ул, 2</t>
  </si>
  <si>
    <t>Гусь-Хрустальный р-н, Уршельский п, Мира ул, 6</t>
  </si>
  <si>
    <t>Гусь-Хрустальный р-н, Уршельский п, Московская ул, 11а</t>
  </si>
  <si>
    <t>654.700</t>
  </si>
  <si>
    <t>Гусь-Хрустальный р-н, Уршельский п, Московская ул, 13а</t>
  </si>
  <si>
    <t>2229.300</t>
  </si>
  <si>
    <t>Гусь-Хрустальный р-н, Уршельский п, Московская ул, 1а</t>
  </si>
  <si>
    <t>Гусь-Хрустальный р-н, Уршельский п, Московская ул, 2а</t>
  </si>
  <si>
    <t>Гусь-Хрустальный р-н, Уршельский п, Московская ул, 2Б корп. 1</t>
  </si>
  <si>
    <t>Гусь-Хрустальный р-н, Уршельский п, Московская ул, 3а</t>
  </si>
  <si>
    <t>Гусь-Хрустальный р-н, Уршельский п, Московская ул, 5а</t>
  </si>
  <si>
    <t>2080.000</t>
  </si>
  <si>
    <t>Гусь-Хрустальный р-н, Уршельский п, Московская ул, 7а</t>
  </si>
  <si>
    <t>1180.400</t>
  </si>
  <si>
    <t>Гусь-Хрустальный р-н, Уршельский п, Московская ул, 9а</t>
  </si>
  <si>
    <t>2135.000</t>
  </si>
  <si>
    <t>454.500</t>
  </si>
  <si>
    <t>Гусь-Хрустальный р-н, Уршельский п, Театральная ул, 27</t>
  </si>
  <si>
    <t>Гусь-Хрустальный р-н, Уршельский п, Театральная ул, 32</t>
  </si>
  <si>
    <t>Гусь-Хрустальный р-н, Уршельский п, Театральная ул, 33</t>
  </si>
  <si>
    <t>264.600</t>
  </si>
  <si>
    <t>Гусь-Хрустальный р-н, Уршельский п, Театральная ул, 34</t>
  </si>
  <si>
    <t>Гусь-Хрустальный р-н, Уршельский п, Театральная ул, 35</t>
  </si>
  <si>
    <t>Гусь-Хрустальный р-н, Уршельский п, Театральная ул, 38</t>
  </si>
  <si>
    <t>2715.000</t>
  </si>
  <si>
    <t>978.600</t>
  </si>
  <si>
    <t>Гусь-Хрустальный р-н, Уршельский п, Театральная ул, 3а</t>
  </si>
  <si>
    <t>455.700</t>
  </si>
  <si>
    <t>Гусь-Хрустальный р-н, Уршельский п, Театральная ул, 40</t>
  </si>
  <si>
    <t>Гусь-Хрустальный р-н, Уршельский п, Театральная ул, 42</t>
  </si>
  <si>
    <t>Гусь-Хрустальный р-н, Уршельский п, Театральная ул, 50</t>
  </si>
  <si>
    <t>Гусь-Хрустальный р-н, Уршельский п, Театральная ул, 8</t>
  </si>
  <si>
    <t>Камешково г, 3 Интернационала ул, 1</t>
  </si>
  <si>
    <t>Камешково г, 3 Интернационала ул, 3</t>
  </si>
  <si>
    <t>Камешково г, Абрамова ул, 4</t>
  </si>
  <si>
    <t>644.200</t>
  </si>
  <si>
    <t>Камешково г, Абрамова ул, 5</t>
  </si>
  <si>
    <t>Камешково г, Абрамова ул, 6</t>
  </si>
  <si>
    <t>Камешково г, Абрамова ул, 7</t>
  </si>
  <si>
    <t>207.100</t>
  </si>
  <si>
    <t>Камешково г, Володарского ул, 2</t>
  </si>
  <si>
    <t>Камешково г, Володарского ул, 4</t>
  </si>
  <si>
    <t>Камешково г, Володарского ул, 6</t>
  </si>
  <si>
    <t>1345.000</t>
  </si>
  <si>
    <t>Камешково г, Герцена ул, 12</t>
  </si>
  <si>
    <t>Камешково г, Герцена ул, 19</t>
  </si>
  <si>
    <t>338.300</t>
  </si>
  <si>
    <t>511.900</t>
  </si>
  <si>
    <t>Камешково г, Дорожная ул, 4</t>
  </si>
  <si>
    <t>Камешково г, Дорофеичева ул, 10</t>
  </si>
  <si>
    <t>Камешково г, Дорофеичева ул, 11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</si>
  <si>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</si>
  <si>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</si>
  <si>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</si>
  <si>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</si>
  <si>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</si>
  <si>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7а</t>
  </si>
  <si>
    <t>307.500</t>
  </si>
  <si>
    <t>Камешково г, Дорофеичева ул, 7б</t>
  </si>
  <si>
    <t>265.400</t>
  </si>
  <si>
    <t>Камешково г, Дорофеичева ул, 8</t>
  </si>
  <si>
    <t>Камешково г, Карла Либкнехта ул, 8</t>
  </si>
  <si>
    <t>Камешково г, Карла Маркса ул, 57</t>
  </si>
  <si>
    <t>Камешково г, Карла Маркса ул, 58</t>
  </si>
  <si>
    <t>Камешково г, Карла Маркса ул, 60</t>
  </si>
  <si>
    <t>150.700</t>
  </si>
  <si>
    <t>Камешково г, Карла Маркса ул, 64</t>
  </si>
  <si>
    <t>Камешково г, Карла Маркса ул, 66</t>
  </si>
  <si>
    <t>Камешково г, Комсомольская пл, 10</t>
  </si>
  <si>
    <t>Камешково г, Комсомольская пл, 10б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</si>
  <si>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</si>
  <si>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</si>
  <si>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</si>
  <si>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</si>
  <si>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503.560</t>
  </si>
  <si>
    <t>Камешково г, Комсомольская пл, 6</t>
  </si>
  <si>
    <t>509.840</t>
  </si>
  <si>
    <t>Камешково г, Комсомольская пл, 69Б</t>
  </si>
  <si>
    <t>Камешково г, Комсомольская пл, 6а</t>
  </si>
  <si>
    <t>4586.450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</si>
  <si>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</si>
  <si>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</si>
  <si>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</si>
  <si>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</si>
  <si>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502.330</t>
  </si>
  <si>
    <t>Камешково г, Крупской ул, 17Б</t>
  </si>
  <si>
    <t>837.000</t>
  </si>
  <si>
    <t>Камешково г, Крупской ул, 17В</t>
  </si>
  <si>
    <t>963.200</t>
  </si>
  <si>
    <t>Камешково г, Крупской ул, 19А</t>
  </si>
  <si>
    <t>Камешково г, Ленина ул, 3</t>
  </si>
  <si>
    <t>Камешково г, Ленина ул, 4</t>
  </si>
  <si>
    <t>Камешково г, Ленина ул, 5</t>
  </si>
  <si>
    <t>Камешково г, Ленина ул, 6</t>
  </si>
  <si>
    <t>Камешково г, Ленина ул, 7</t>
  </si>
  <si>
    <t>Камешково г, Ленина ул, 8</t>
  </si>
  <si>
    <t>4926.000</t>
  </si>
  <si>
    <t>Камешково г, Ленина ул, 9</t>
  </si>
  <si>
    <t>Камешково г, Молодежная ул, 11</t>
  </si>
  <si>
    <t>Камешково г, Молодежная ул, 2</t>
  </si>
  <si>
    <t>1274.000</t>
  </si>
  <si>
    <t>1300.400</t>
  </si>
  <si>
    <t>Камешково г, Молодежная ул, 7А</t>
  </si>
  <si>
    <t>Камешково г, Ногина ул, 16</t>
  </si>
  <si>
    <t>1273.600</t>
  </si>
  <si>
    <t>3083.700</t>
  </si>
  <si>
    <t>Камешково г, Ногина ул, 5</t>
  </si>
  <si>
    <t>884.340</t>
  </si>
  <si>
    <t>Камешково г, Рабочая ул, 7А</t>
  </si>
  <si>
    <t>439.200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</si>
  <si>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</si>
  <si>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</si>
  <si>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</si>
  <si>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</si>
  <si>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</si>
  <si>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</si>
  <si>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304.440</t>
  </si>
  <si>
    <t>Камешково г, Рабочая ул, 9Б</t>
  </si>
  <si>
    <t>Камешково г, Свердлова ул, 11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</si>
  <si>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</si>
  <si>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</si>
  <si>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</si>
  <si>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20</t>
  </si>
  <si>
    <t>467.210</t>
  </si>
  <si>
    <t>Камешково г, Свердлова ул, 22</t>
  </si>
  <si>
    <t>Камешково г, Свердлова ул, 24</t>
  </si>
  <si>
    <t>Камешково г, Свердлова ул, 26</t>
  </si>
  <si>
    <t>Камешково г, Свердлова ул, 7</t>
  </si>
  <si>
    <t>Камешково г, Смурова ул, 10</t>
  </si>
  <si>
    <t>Камешково г, Смурова ул, 11</t>
  </si>
  <si>
    <t>Камешково г, Смурова ул, 13</t>
  </si>
  <si>
    <t>1226.000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</si>
  <si>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</si>
  <si>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</si>
  <si>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</si>
  <si>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</si>
  <si>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Смурова ул, 9</t>
  </si>
  <si>
    <t>Камешково г, Советская ул, 2</t>
  </si>
  <si>
    <t>Камешково г, Советская ул, 2А</t>
  </si>
  <si>
    <t>Камешково г, Советская ул, 2Г</t>
  </si>
  <si>
    <t>Камешково г, Совхозная ул, 15</t>
  </si>
  <si>
    <t>390.130</t>
  </si>
  <si>
    <t>Камешково г, Совхозная ул, 17</t>
  </si>
  <si>
    <t>Камешково г, Совхозная ул, 19</t>
  </si>
  <si>
    <t>1463.700</t>
  </si>
  <si>
    <t>Камешково г, Совхозная ул, 20</t>
  </si>
  <si>
    <t>844.000</t>
  </si>
  <si>
    <t>Камешково г, Совхозная ул, 21</t>
  </si>
  <si>
    <t>1417.000</t>
  </si>
  <si>
    <t>Камешково г, Совхозная ул, 22</t>
  </si>
  <si>
    <t>792.500</t>
  </si>
  <si>
    <t>Камешково г, Школьная ул, 10</t>
  </si>
  <si>
    <t>Камешково г, Школьная ул, 11</t>
  </si>
  <si>
    <t>Камешково г, Школьная ул, 13</t>
  </si>
  <si>
    <t>Камешково г, Школьная ул, 5</t>
  </si>
  <si>
    <t>Камешково г, Школьная ул, 7</t>
  </si>
  <si>
    <t>1261.300</t>
  </si>
  <si>
    <t>Камешково г, Школьная ул, 9</t>
  </si>
  <si>
    <t>Камешковский р-н, Волковойно д, Садовая ул, 18</t>
  </si>
  <si>
    <t>Камешковский р-н, Волковойно д, Садовая ул, 19</t>
  </si>
  <si>
    <t>Камешковский р-н, Второво с, Железнодорожная ул, 11</t>
  </si>
  <si>
    <t>Камешковский р-н, Второво с, Молодежная ул, 1</t>
  </si>
  <si>
    <t>Камешковский р-н, Второво с, Молодежная ул, 2</t>
  </si>
  <si>
    <t>Камешковский р-н, Второво с, Молодежная ул, 3</t>
  </si>
  <si>
    <t>Камешковский р-н, Второво с, Молодежная ул, 4</t>
  </si>
  <si>
    <t>Камешковский р-н, Второво с, Молодежная ул, 5</t>
  </si>
  <si>
    <t>Камешковский р-н, Второво с, Молодежная ул, 6</t>
  </si>
  <si>
    <t>975.400</t>
  </si>
  <si>
    <t>Камешковский р-н, Второво с, Сосновая ул, 2</t>
  </si>
  <si>
    <t>Камешковский р-н, Второво с, Сосновая ул, 4</t>
  </si>
  <si>
    <t>379.900</t>
  </si>
  <si>
    <t>Камешковский р-н, Гатиха с, Военный городок ул, 19а</t>
  </si>
  <si>
    <t>Камешковский р-н, Гатиха с, Военный городок ул, 19б</t>
  </si>
  <si>
    <t>673.600</t>
  </si>
  <si>
    <t>Камешковский р-н, Гатиха с, Военный городок ул, 19в</t>
  </si>
  <si>
    <t>679.400</t>
  </si>
  <si>
    <t>Камешковский р-н, Гатиха с, Военный городок ул, 19г</t>
  </si>
  <si>
    <t>668.800</t>
  </si>
  <si>
    <t>Камешковский р-н, Гатиха с, Шоссейная ул, 1</t>
  </si>
  <si>
    <t>Камешковский р-н, Гатиха с, Шоссейная ул, 3</t>
  </si>
  <si>
    <t>Камешковский р-н, Гатиха с, Шоссейная ул, 4</t>
  </si>
  <si>
    <t>Камешковский р-н, Горки с, Колхозная ул, 20</t>
  </si>
  <si>
    <t>401.600</t>
  </si>
  <si>
    <t>Камешковский р-н, Горки с, Колхозная ул, 21</t>
  </si>
  <si>
    <t>Камешковский р-н, Горки с, Колхозная ул, 7</t>
  </si>
  <si>
    <t>Камешковский р-н, Дружба п, Мира ул, 1</t>
  </si>
  <si>
    <t>354.100</t>
  </si>
  <si>
    <t>Камешковский р-н, Дружба п, Мира ул, 10</t>
  </si>
  <si>
    <t>1129.200</t>
  </si>
  <si>
    <t>Камешковский р-н, Дружба п, Мира ул, 11</t>
  </si>
  <si>
    <t>385.980</t>
  </si>
  <si>
    <t>Камешковский р-н, Дружба п, Мира ул, 12</t>
  </si>
  <si>
    <t>681.250</t>
  </si>
  <si>
    <t>Камешковский р-н, Дружба п, Мира ул, 14</t>
  </si>
  <si>
    <t>Камешковский р-н, Дружба п, Мира ул, 16</t>
  </si>
  <si>
    <t>355.700</t>
  </si>
  <si>
    <t>Камешковский р-н, Дружба п, Мира ул, 4</t>
  </si>
  <si>
    <t>349.500</t>
  </si>
  <si>
    <t>231.300</t>
  </si>
  <si>
    <t>Камешковский р-н, Дружба п, Мира ул, 6</t>
  </si>
  <si>
    <t>Камешковский р-н, Дружба п, Мира ул, 7</t>
  </si>
  <si>
    <t>648.930</t>
  </si>
  <si>
    <t>Камешковский р-н, Дружба п, Мира ул, 8</t>
  </si>
  <si>
    <t>Камешковский р-н, им Карла Маркса п, Карла Маркса ул, 2</t>
  </si>
  <si>
    <t>Камешковский р-н, им Карла Маркса п, Карла Маркса ул, 4</t>
  </si>
  <si>
    <t>909.000</t>
  </si>
  <si>
    <t>Камешковский р-н, им Карла Маркса п, Лесная ул, 11</t>
  </si>
  <si>
    <t>Камешковский р-н, им Карла Маркса п, Лесная ул, 12</t>
  </si>
  <si>
    <t>793.290</t>
  </si>
  <si>
    <t>Камешковский р-н, им Карла Маркса п, Лесная ул, 13</t>
  </si>
  <si>
    <t>Камешковский р-н, им Карла Маркса п, Лесная ул, 9</t>
  </si>
  <si>
    <t>Камешковский р-н, им Карла Маркса п, Набережная ул, 6</t>
  </si>
  <si>
    <t>436.300</t>
  </si>
  <si>
    <t>Камешковский р-н, им Карла Маркса п, Шоссейная ул, 15</t>
  </si>
  <si>
    <t>Камешковский р-н, им Карла Маркса п, Шоссейная ул, 17</t>
  </si>
  <si>
    <t>Камешковский р-н, им Карла Маркса п, Шоссейная ул, 21</t>
  </si>
  <si>
    <t>Камешковский р-н, им Карла Маркса п, Шоссейная ул, 25</t>
  </si>
  <si>
    <t>Камешковский р-н, им Карла Маркса п, Шоссейная ул, 27</t>
  </si>
  <si>
    <t>Камешковский р-н, им Карла Маркса п, Шоссейная ул, 3</t>
  </si>
  <si>
    <t>Камешковский р-н, им Карла Маркса п, Шоссейная ул, 9</t>
  </si>
  <si>
    <t>304.400</t>
  </si>
  <si>
    <t>Камешковский р-н, им Кирова п, Школьная ул, 25</t>
  </si>
  <si>
    <t>601.500</t>
  </si>
  <si>
    <t>Камешковский р-н, им Кирова п, Школьная ул, 27</t>
  </si>
  <si>
    <t>815.560</t>
  </si>
  <si>
    <t>Камешковский р-н, им Красина п, Зеленая ул, 5</t>
  </si>
  <si>
    <t>Камешковский р-н, им Красина п, Зеленая ул, 7а</t>
  </si>
  <si>
    <t>Камешковский р-н, им Красина п, Рабочая ул, 3</t>
  </si>
  <si>
    <t>227.400</t>
  </si>
  <si>
    <t>Камешковский р-н, им Красина п, Рабочая ул, 7</t>
  </si>
  <si>
    <t>1723.000</t>
  </si>
  <si>
    <t>Камешковский р-н, им Максима Горького п, Морозова ул, 8</t>
  </si>
  <si>
    <t>804.900</t>
  </si>
  <si>
    <t>Камешковский р-н, им Максима Горького п, Шоссейная ул, 2</t>
  </si>
  <si>
    <t>1241.000</t>
  </si>
  <si>
    <t>Камешковский р-н, им Максима Горького п, Шоссейная ул, 3</t>
  </si>
  <si>
    <t>Камешковский р-н, им Максима Горького п, Шоссейная ул, 4</t>
  </si>
  <si>
    <t>1264.700</t>
  </si>
  <si>
    <t>Камешковский р-н, им Максима Горького п, Шоссейная ул, 5</t>
  </si>
  <si>
    <t>1281.500</t>
  </si>
  <si>
    <t>Камешковский р-н, им Максима Горького п, Шоссейная ул, 6</t>
  </si>
  <si>
    <t>1254.200</t>
  </si>
  <si>
    <t>Камешковский р-н, им Максима Горького п, Шоссейная ул, 7</t>
  </si>
  <si>
    <t>Камешковский р-н, Коверино с, Садовая ул, 11</t>
  </si>
  <si>
    <t>Камешковский р-н, Коверино с, Садовая ул, 3а</t>
  </si>
  <si>
    <t>574.200</t>
  </si>
  <si>
    <t>629.900</t>
  </si>
  <si>
    <t>Камешковский р-н, Коверино с, Садовая ул, 5</t>
  </si>
  <si>
    <t>Камешковский р-н, Коверино с, Садовая ул, 7</t>
  </si>
  <si>
    <t>Камешковский р-н, Краснознаменский п, Шоссейная ул, 1</t>
  </si>
  <si>
    <t>670.800</t>
  </si>
  <si>
    <t>Камешковский р-н, Лаптево с, Луговая ул, 2</t>
  </si>
  <si>
    <t>884.500</t>
  </si>
  <si>
    <t>Камешковский р-н, Лаптево с, Луговая ул, 3</t>
  </si>
  <si>
    <t>947.300</t>
  </si>
  <si>
    <t>Камешковский р-н, Лаптево с, Луговая ул, 4</t>
  </si>
  <si>
    <t>943.500</t>
  </si>
  <si>
    <t>Камешковский р-н, Лубенцы д, 66</t>
  </si>
  <si>
    <t>Камешковский р-н, Лубенцы д, 67</t>
  </si>
  <si>
    <t>Камешковский р-н, Лубенцы д, 68</t>
  </si>
  <si>
    <t>648.100</t>
  </si>
  <si>
    <t>Камешковский р-н, Мирный п, Садовая ул, 2</t>
  </si>
  <si>
    <t>250.600</t>
  </si>
  <si>
    <t>Камешковский р-н, Мирный п, Садовая ул, 6</t>
  </si>
  <si>
    <t>Камешковский р-н, Мирный п, Центральная ул, 26</t>
  </si>
  <si>
    <t>Камешковский р-н, Мирный п, Центральная ул, 2а</t>
  </si>
  <si>
    <t>Камешковский р-н, Мирный п, Центральная ул, 80</t>
  </si>
  <si>
    <t>Камешковский р-н, Мирный п, Центральная ул, 81</t>
  </si>
  <si>
    <t>Камешковский р-н, Мирный п, Центральная ул, 82</t>
  </si>
  <si>
    <t>Камешковский р-н, Мирный п, Центральная ул, 83</t>
  </si>
  <si>
    <t>405.900</t>
  </si>
  <si>
    <t>Камешковский р-н, Мирный п, Центральная ул, 84</t>
  </si>
  <si>
    <t>448.700</t>
  </si>
  <si>
    <t>Камешковский р-н, Мирный п, Центральная ул, 85</t>
  </si>
  <si>
    <t>Камешковский р-н, Мирный п, Центральная ул, 86</t>
  </si>
  <si>
    <t>Камешковский р-н, Мирный п, Школьная ул, 1</t>
  </si>
  <si>
    <t>Камешковский р-н, Мирный п, Школьная ул, 5</t>
  </si>
  <si>
    <t>Камешковский р-н, Новая Быковка д, 65</t>
  </si>
  <si>
    <t>679.900</t>
  </si>
  <si>
    <t>Камешковский р-н, Новая Печуга д, 62</t>
  </si>
  <si>
    <t>Камешковский р-н, Новая Печуга д, 63</t>
  </si>
  <si>
    <t>Камешковский р-н, Новая Печуга д, 65</t>
  </si>
  <si>
    <t>Камешковский р-н, Новки п, Ильича ул, 3</t>
  </si>
  <si>
    <t>Камешковский р-н, Новки п, Ильича ул, 5</t>
  </si>
  <si>
    <t>Камешковский р-н, Новки п, Ильича ул, 9</t>
  </si>
  <si>
    <t>1702.800</t>
  </si>
  <si>
    <t>521.600</t>
  </si>
  <si>
    <t>Камешковский р-н, Новки п, Чапаева ул, 13</t>
  </si>
  <si>
    <t>Камешковский р-н, Новки п, Чапаева ул, 15</t>
  </si>
  <si>
    <t>493.900</t>
  </si>
  <si>
    <t>454.100</t>
  </si>
  <si>
    <t>Камешковский р-н, Новки п, Чапаева ул, 19</t>
  </si>
  <si>
    <t>985.100</t>
  </si>
  <si>
    <t>1069.500</t>
  </si>
  <si>
    <t>Камешковский р-н, Сергеиха д, Карла Либкнехта ул, 76</t>
  </si>
  <si>
    <t>Камешковский р-н, Сергеиха д, Карла Либкнехта ул, 88</t>
  </si>
  <si>
    <t>100.000</t>
  </si>
  <si>
    <t>Камешковский р-н, Сергеиха д, Фрунзе ул, 107</t>
  </si>
  <si>
    <t>Камешковский р-н, Сергеиха д, Фрунзе ул, 110</t>
  </si>
  <si>
    <t>Камешковский р-н, Сергеиха д, Фрунзе ул, 111</t>
  </si>
  <si>
    <t>Камешковский р-н, Сергеиха д, Фрунзе ул, 112</t>
  </si>
  <si>
    <t>80.000</t>
  </si>
  <si>
    <t>Камешковский р-н, Сергеиха д, Фрунзе ул, 113</t>
  </si>
  <si>
    <t>Камешковский р-н, Сергеиха д, Фрунзе ул, 114</t>
  </si>
  <si>
    <t>Камешковский р-н, Сергеиха д, Фрунзе ул, 115</t>
  </si>
  <si>
    <t>Камешковский р-н, Сергеиха д, Фрунзе ул, 67</t>
  </si>
  <si>
    <t>714.000</t>
  </si>
  <si>
    <t>Камешковский р-н, Сергеиха д, Фрунзе ул, 76</t>
  </si>
  <si>
    <t>Киржач г, 40 лет Октября ул, 10</t>
  </si>
  <si>
    <t>Киржач г, 40 лет Октября ул, 12</t>
  </si>
  <si>
    <t>414.650</t>
  </si>
  <si>
    <t>Киржач г, 40 лет Октября ул, 15</t>
  </si>
  <si>
    <t>693.460</t>
  </si>
  <si>
    <t>Киржач г, 40 лет Октября ул, 26</t>
  </si>
  <si>
    <t>Киржач г, 40 лет Октября ул, 26а</t>
  </si>
  <si>
    <t>1078.180</t>
  </si>
  <si>
    <t>Киржач г, 40 лет Октября ул, 28</t>
  </si>
  <si>
    <t>Киржач г, 40 лет Октября ул, 30</t>
  </si>
  <si>
    <t>460.700</t>
  </si>
  <si>
    <t>Киржач г, 40 лет Октября ул, 32</t>
  </si>
  <si>
    <t>535.350</t>
  </si>
  <si>
    <t>Киржач г, 40 лет Октября ул, 34</t>
  </si>
  <si>
    <t>883.730</t>
  </si>
  <si>
    <t>Киржач г, 40 лет Октября ул, 38</t>
  </si>
  <si>
    <t>Киржач г, 40 лет Октября ул, 40</t>
  </si>
  <si>
    <t>1149.240</t>
  </si>
  <si>
    <t>Киржач г, 40 лет Октября ул, 6</t>
  </si>
  <si>
    <t>416.650</t>
  </si>
  <si>
    <t>Киржач г, 40 лет Октября ул, 7</t>
  </si>
  <si>
    <t>Киржач г, 40 лет Октября ул, 8</t>
  </si>
  <si>
    <t>419.500</t>
  </si>
  <si>
    <t>Киржач г, 50 лет Октября ул, 10</t>
  </si>
  <si>
    <t>226.490</t>
  </si>
  <si>
    <t>Киржач г, 50 лет Октября ул, 7</t>
  </si>
  <si>
    <t>Киржач г, 50 лет Октября ул, 8</t>
  </si>
  <si>
    <t>Киржач г, Б. Московская ул, 1а</t>
  </si>
  <si>
    <t>Киржач г, Б. Московская ул, 2</t>
  </si>
  <si>
    <t>Киржач г, Б. Московская ул, 2а</t>
  </si>
  <si>
    <t>Киржач г, Б. Московская ул, 45а</t>
  </si>
  <si>
    <t>Киржач г, Больничный проезд, 1</t>
  </si>
  <si>
    <t>Киржач г, Больничный проезд, 11</t>
  </si>
  <si>
    <t>Киржач г, Больничный проезд, 3</t>
  </si>
  <si>
    <t>284.800</t>
  </si>
  <si>
    <t>Киржач г, Больничный проезд, 4</t>
  </si>
  <si>
    <t>Киржач г, Больничный проезд, 7</t>
  </si>
  <si>
    <t>253.100</t>
  </si>
  <si>
    <t>773.200</t>
  </si>
  <si>
    <t>Киржач г, Больничный проезд, 9а</t>
  </si>
  <si>
    <t>Киржач г, Владимирская ул, 29</t>
  </si>
  <si>
    <t>517.210</t>
  </si>
  <si>
    <t>Киржач г, Владимирская ул, 33</t>
  </si>
  <si>
    <t>Киржач г, Владимирская ул, 35</t>
  </si>
  <si>
    <t>682.770</t>
  </si>
  <si>
    <t>Киржач г, Вокзальная ул, 26</t>
  </si>
  <si>
    <t>259.800</t>
  </si>
  <si>
    <t>267.900</t>
  </si>
  <si>
    <t>Киржач г, Вокзальная ул, 28</t>
  </si>
  <si>
    <t>Киржач г, Вокзальная ул, 30</t>
  </si>
  <si>
    <t>408.100</t>
  </si>
  <si>
    <t>Киржач г, Гагарина ул, 18</t>
  </si>
  <si>
    <t>Киржач г, Гагарина ул, 24</t>
  </si>
  <si>
    <t>700.810</t>
  </si>
  <si>
    <t>Киржач г, Гагарина ул, 33</t>
  </si>
  <si>
    <t>270.300</t>
  </si>
  <si>
    <t>Киржач г, Гагарина ул, 35</t>
  </si>
  <si>
    <t>Киржач г, Гагарина ул, 48</t>
  </si>
  <si>
    <t>145.000</t>
  </si>
  <si>
    <t>122.800</t>
  </si>
  <si>
    <t>Киржач г, Гайдара ул, 13</t>
  </si>
  <si>
    <t>Киржач г, Гайдара ул, 15</t>
  </si>
  <si>
    <t>Киржач г, Гайдара ул, 30</t>
  </si>
  <si>
    <t>1401.110</t>
  </si>
  <si>
    <t>Киржач г, Гайдара ул, 35</t>
  </si>
  <si>
    <t>Киржач г, Гайдара ул, 37</t>
  </si>
  <si>
    <t>850.900</t>
  </si>
  <si>
    <t>Киржач г, Гайдара ул, 39</t>
  </si>
  <si>
    <t>Киржач г, Гайдара ул, 41</t>
  </si>
  <si>
    <t>741.500</t>
  </si>
  <si>
    <t>Киржач г, Гастелло ул, 1</t>
  </si>
  <si>
    <t>Киржач г, Гастелло ул, 3</t>
  </si>
  <si>
    <t>Киржач г, Гастелло ул, 5</t>
  </si>
  <si>
    <t>296.360</t>
  </si>
  <si>
    <t>Киржач г, Гастелло ул, 7</t>
  </si>
  <si>
    <t>268.300</t>
  </si>
  <si>
    <t>517.100</t>
  </si>
  <si>
    <t>511.230</t>
  </si>
  <si>
    <t>Киржач г, Денисенко ул, 17</t>
  </si>
  <si>
    <t>Киржач г, Денисенко ул, 24</t>
  </si>
  <si>
    <t>290.740</t>
  </si>
  <si>
    <t>Киржач г, Денисенко ул, 26</t>
  </si>
  <si>
    <t>299.380</t>
  </si>
  <si>
    <t>423.800</t>
  </si>
  <si>
    <t>Киржач г, Денисенко ул, 28</t>
  </si>
  <si>
    <t>305.420</t>
  </si>
  <si>
    <t>Киржач г, Денисенко ул, 30</t>
  </si>
  <si>
    <t>Киржач г, Денисенко ул, 32</t>
  </si>
  <si>
    <t>348.200</t>
  </si>
  <si>
    <t>Киржач г, Десантников ул, 13/1</t>
  </si>
  <si>
    <t>996.400</t>
  </si>
  <si>
    <t>Киржач г, Десантников ул, 7</t>
  </si>
  <si>
    <t>Киржач г, Десантников ул, 9</t>
  </si>
  <si>
    <t>1689.600</t>
  </si>
  <si>
    <t>Киржач г, Дзержинского ул, 3</t>
  </si>
  <si>
    <t>3201.300</t>
  </si>
  <si>
    <t>Киржач г, Добровольского ул, 15</t>
  </si>
  <si>
    <t>263.300</t>
  </si>
  <si>
    <t>Киржач г, Добровольского ул, 20</t>
  </si>
  <si>
    <t>1062.800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</si>
  <si>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</si>
  <si>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</si>
  <si>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</si>
  <si>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</si>
  <si>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526.500</t>
  </si>
  <si>
    <t>Киржач г, Заводская ул, 6</t>
  </si>
  <si>
    <t>433.900</t>
  </si>
  <si>
    <t>Киржач г, Заводская ул, 8</t>
  </si>
  <si>
    <t>297.290</t>
  </si>
  <si>
    <t>Киржач г, Космонавтов ул, 80</t>
  </si>
  <si>
    <t>1139.800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</si>
  <si>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</si>
  <si>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</si>
  <si>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</si>
  <si>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1-й Проезд ул, 2</t>
  </si>
  <si>
    <t>Киржач г, Красный Октябрь мкр, 40 лет Победы ул, 2</t>
  </si>
  <si>
    <t>1231.000</t>
  </si>
  <si>
    <t>Киржач г, Красный Октябрь мкр, Калинина ул, 55</t>
  </si>
  <si>
    <t>1173.300</t>
  </si>
  <si>
    <t>Киржач г, Красный Октябрь мкр, Калинина ул, 57</t>
  </si>
  <si>
    <t>542.750</t>
  </si>
  <si>
    <t>Киржач г, Красный Октябрь мкр, Калинина ул, 62</t>
  </si>
  <si>
    <t>1160.800</t>
  </si>
  <si>
    <t>Киржач г, Красный Октябрь мкр, Калинина ул, 64</t>
  </si>
  <si>
    <t>1263.720</t>
  </si>
  <si>
    <t>Киржач г, Красный Октябрь мкр, Калинина ул, 66</t>
  </si>
  <si>
    <t>808.800</t>
  </si>
  <si>
    <t>Киржач г, Красный Октябрь мкр, Калинина ул, 66а</t>
  </si>
  <si>
    <t>Киржач г, Красный Октябрь мкр, Калинина ул, 75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</si>
  <si>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</si>
  <si>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</si>
  <si>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</si>
  <si>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</si>
  <si>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Комсомольская ул, 72</t>
  </si>
  <si>
    <t>Киржач г, Красный Октябрь мкр, Метленкова ул, 1</t>
  </si>
  <si>
    <t>758.900</t>
  </si>
  <si>
    <t>1592.000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</si>
  <si>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</si>
  <si>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</si>
  <si>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</si>
  <si>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1194.800</t>
  </si>
  <si>
    <t>864.300</t>
  </si>
  <si>
    <t>Киржач г, Красный Октябрь мкр, Октябрьская ул, 11</t>
  </si>
  <si>
    <t>1089.100</t>
  </si>
  <si>
    <t>Киржач г, Красный Октябрь мкр, Октябрьская ул, 13</t>
  </si>
  <si>
    <t>Киржач г, Красный Октябрь мкр, Октябрьская ул, 15</t>
  </si>
  <si>
    <t>1088.000</t>
  </si>
  <si>
    <t>Киржач г, Красный Октябрь мкр, Октябрьская ул, 20</t>
  </si>
  <si>
    <t>1254.500</t>
  </si>
  <si>
    <t>Киржач г, Красный Октябрь мкр, Первомайская ул, 14</t>
  </si>
  <si>
    <t>644.500</t>
  </si>
  <si>
    <t>Киржач г, Красный Октябрь мкр, Первомайская ул, 14а</t>
  </si>
  <si>
    <t>682.600</t>
  </si>
  <si>
    <t>469.940</t>
  </si>
  <si>
    <t>Киржач г, Красный Октябрь мкр, Первомайская ул, 22</t>
  </si>
  <si>
    <t>452.680</t>
  </si>
  <si>
    <t>443.450</t>
  </si>
  <si>
    <t>Киржач г, Красный Октябрь мкр, Первомайская ул, 3</t>
  </si>
  <si>
    <t>770.850</t>
  </si>
  <si>
    <t>Киржач г, Красный Октябрь мкр, Полевая ул, 10а</t>
  </si>
  <si>
    <t>819.600</t>
  </si>
  <si>
    <t>Киржач г, Красный Октябрь мкр, Полевая ул, 2</t>
  </si>
  <si>
    <t>Киржач г, Красный Октябрь мкр, Полевая ул, 2а</t>
  </si>
  <si>
    <t>257.810</t>
  </si>
  <si>
    <t>Киржач г, Красный Октябрь мкр, Прибрежная ул, 1 стр. 1</t>
  </si>
  <si>
    <t>Киржач г, Красный Октябрь мкр, Прибрежная ул, 1 стр. 2</t>
  </si>
  <si>
    <t>1210.950</t>
  </si>
  <si>
    <t>Киржач г, Красный Октябрь мкр, Прибрежная ул, 1 стр. 3</t>
  </si>
  <si>
    <t>1230.336</t>
  </si>
  <si>
    <t>Киржач г, Красный Октябрь мкр, Прибрежная ул, 1 стр. 4</t>
  </si>
  <si>
    <t>1194.100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</si>
  <si>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</si>
  <si>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</si>
  <si>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</si>
  <si>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518.750</t>
  </si>
  <si>
    <t>Киржач г, Красный Октябрь мкр, Пушкина ул, 16</t>
  </si>
  <si>
    <t>299.660</t>
  </si>
  <si>
    <t>Киржач г, Красный Октябрь мкр, Пушкина ул, 17</t>
  </si>
  <si>
    <t>324.690</t>
  </si>
  <si>
    <t>402.080</t>
  </si>
  <si>
    <t>Киржач г, Красный Октябрь мкр, Пушкина ул, 20</t>
  </si>
  <si>
    <t>393.150</t>
  </si>
  <si>
    <t>Киржач г, Красный Октябрь мкр, Пушкина ул, 22</t>
  </si>
  <si>
    <t>448.580</t>
  </si>
  <si>
    <t>Киржач г, Красный Октябрь мкр, Пушкина ул, 23</t>
  </si>
  <si>
    <t>503.600</t>
  </si>
  <si>
    <t>384.380</t>
  </si>
  <si>
    <t>Киржач г, Красный Октябрь мкр, Пушкина ул, 24</t>
  </si>
  <si>
    <t>444.210</t>
  </si>
  <si>
    <t>Киржач г, Красный Октябрь мкр, Пушкина ул, 25</t>
  </si>
  <si>
    <t>508.200</t>
  </si>
  <si>
    <t>390.930</t>
  </si>
  <si>
    <t>Киржач г, Красный Октябрь мкр, Пушкина ул, 26</t>
  </si>
  <si>
    <t>1662.840</t>
  </si>
  <si>
    <t>Киржач г, Красный Октябрь мкр, Пушкина ул, 27а</t>
  </si>
  <si>
    <t>Киржач г, Красный Октябрь мкр, Пушкина ул, 28</t>
  </si>
  <si>
    <t>1090.300</t>
  </si>
  <si>
    <t>Киржач г, Красный Октябрь мкр, Пушкина ул, 3</t>
  </si>
  <si>
    <t>819.800</t>
  </si>
  <si>
    <t>Киржач г, Красный Октябрь мкр, Пушкина ул, 30</t>
  </si>
  <si>
    <t>Киржач г, Красный Октябрь мкр, Пушкина ул, 4</t>
  </si>
  <si>
    <t>440.630</t>
  </si>
  <si>
    <t>346.260</t>
  </si>
  <si>
    <t>Киржач г, Красный Октябрь мкр, Пушкина ул, 5</t>
  </si>
  <si>
    <t>Киржач г, Красный Октябрь мкр, Пушкина ул, 8а</t>
  </si>
  <si>
    <t>1144.100</t>
  </si>
  <si>
    <t>Киржач г, Красный Октябрь мкр, Свердлова ул, 12</t>
  </si>
  <si>
    <t>959.400</t>
  </si>
  <si>
    <t>Киржач г, Красный Октябрь мкр, Северная ул, 5</t>
  </si>
  <si>
    <t>384.300</t>
  </si>
  <si>
    <t>Киржач г, Красный Октябрь мкр, Солнечный кв-л, 1</t>
  </si>
  <si>
    <t>Киржач г, Красный Октябрь мкр, Солнечный кв-л, 2</t>
  </si>
  <si>
    <t>808.300</t>
  </si>
  <si>
    <t>Киржач г, Красный Октябрь мкр, Солнечный кв-л, 4</t>
  </si>
  <si>
    <t>Киржач г, Красный Октябрь мкр, Солнечный кв-л, 5</t>
  </si>
  <si>
    <t>810.400</t>
  </si>
  <si>
    <t>Киржач г, Красный Октябрь мкр, Солнечный кв-л, 6</t>
  </si>
  <si>
    <t>601.270</t>
  </si>
  <si>
    <t>388.370</t>
  </si>
  <si>
    <t>Киржач г, Красный Октябрь мкр, Фурманова ул, 20</t>
  </si>
  <si>
    <t>389.610</t>
  </si>
  <si>
    <t>Киржач г, Красный Октябрь мкр, Фурманова ул, 22</t>
  </si>
  <si>
    <t>441.820</t>
  </si>
  <si>
    <t>Киржач г, Красный Октябрь мкр, Фурманова ул, 35</t>
  </si>
  <si>
    <t>467.180</t>
  </si>
  <si>
    <t>Киржач г, Красный Октябрь мкр, Фурманова ул, 4</t>
  </si>
  <si>
    <t>Киржач г, Красный Октябрь мкр, Фурманова ул, 41</t>
  </si>
  <si>
    <t>463.930</t>
  </si>
  <si>
    <t>Киржач г, Красный Октябрь мкр, Фурманова ул, 43</t>
  </si>
  <si>
    <t>657.480</t>
  </si>
  <si>
    <t>Киржач г, Красный Октябрь мкр, Фурманова ул, 45</t>
  </si>
  <si>
    <t>668.300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</si>
  <si>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</si>
  <si>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</si>
  <si>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</si>
  <si>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470.850</t>
  </si>
  <si>
    <t>Киржач г, Красный Октябрь мкр, Фурманова ул, 8</t>
  </si>
  <si>
    <t>285.710</t>
  </si>
  <si>
    <t>Киржач г, Красный Октябрь мкр, Южный кв-л, 1</t>
  </si>
  <si>
    <t>1156.500</t>
  </si>
  <si>
    <t>Киржач г, Красный Октябрь мкр, Южный кв-л, 3</t>
  </si>
  <si>
    <t>Киржач г, Красный Октябрь мкр, Южный кв-л, 4</t>
  </si>
  <si>
    <t>1211.600</t>
  </si>
  <si>
    <t>Киржач г, Красный Октябрь мкр, Южный кв-л, 5</t>
  </si>
  <si>
    <t>775.500</t>
  </si>
  <si>
    <t>Киржач г, Красный Октябрь мкр, Южный кв-л, 6</t>
  </si>
  <si>
    <t>1204.700</t>
  </si>
  <si>
    <t>Киржач г, Красный Октябрь мкр, Южный кв-л, 7</t>
  </si>
  <si>
    <t>1236.400</t>
  </si>
  <si>
    <t>1092.700</t>
  </si>
  <si>
    <t>Киржач г, Красный Октябрь мкр, Южный кв-л, 8</t>
  </si>
  <si>
    <t>Киржач г, Красный Октябрь мкр, Южный кв-л, 9</t>
  </si>
  <si>
    <t>Киржач г, Ленинградская ул, 1</t>
  </si>
  <si>
    <t>Киржач г, Ленинградская ул, 100</t>
  </si>
  <si>
    <t>397.900</t>
  </si>
  <si>
    <t>Киржач г, Ленинградская ул, 102</t>
  </si>
  <si>
    <t>419.100</t>
  </si>
  <si>
    <t>615.500</t>
  </si>
  <si>
    <t>Киржач г, Ленинградская ул, 104</t>
  </si>
  <si>
    <t>404.400</t>
  </si>
  <si>
    <t>984.190</t>
  </si>
  <si>
    <t>Киржач г, Ленинградская ул, 54</t>
  </si>
  <si>
    <t>268.450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</si>
  <si>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</si>
  <si>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</si>
  <si>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</si>
  <si>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22</t>
  </si>
  <si>
    <t>Киржач г, Магистральная ул, 3</t>
  </si>
  <si>
    <t>Киржач г, Магистральная ул, 30</t>
  </si>
  <si>
    <t>681.100</t>
  </si>
  <si>
    <t>Киржач г, Магистральная ул, 5</t>
  </si>
  <si>
    <t>689.400</t>
  </si>
  <si>
    <t>Киржач г, Магистральная ул, 6</t>
  </si>
  <si>
    <t>Киржач г, Мичурина ул, 33/1</t>
  </si>
  <si>
    <t>Киржач г, Мичурина ул, 33</t>
  </si>
  <si>
    <t>Киржач г, Мичурина ул, 6</t>
  </si>
  <si>
    <t>Киржач г, Молодежная ул, 7</t>
  </si>
  <si>
    <t>Киржач г, Морозовская ул, 10</t>
  </si>
  <si>
    <t>249.830</t>
  </si>
  <si>
    <t>Киржач г, Морозовская ул, 122</t>
  </si>
  <si>
    <t>626.040</t>
  </si>
  <si>
    <t>Киржач г, Морозовская ул, 124</t>
  </si>
  <si>
    <t>493.980</t>
  </si>
  <si>
    <t>747.100</t>
  </si>
  <si>
    <t>Киржач г, Морозовская ул, 22</t>
  </si>
  <si>
    <t>Киржач г, Морозовская ул, 27</t>
  </si>
  <si>
    <t>181.100</t>
  </si>
  <si>
    <t>532.460</t>
  </si>
  <si>
    <t>Киржач г, Морозовская ул, 95</t>
  </si>
  <si>
    <t>Киржач г, Некрасовская ул, 11</t>
  </si>
  <si>
    <t>380.910</t>
  </si>
  <si>
    <t>Киржач г, Некрасовская ул, 24</t>
  </si>
  <si>
    <t>1203.100</t>
  </si>
  <si>
    <t>Киржач г, Островского ул, 20</t>
  </si>
  <si>
    <t>825.760</t>
  </si>
  <si>
    <t>Киржач г, Островского ул, 29Б</t>
  </si>
  <si>
    <t>Киржач г, Островского ул, 7</t>
  </si>
  <si>
    <t>2468.440</t>
  </si>
  <si>
    <t>Киржач г, Павловского ул, 26</t>
  </si>
  <si>
    <t>Киржач г, Павловского ул, 32</t>
  </si>
  <si>
    <t>629.600</t>
  </si>
  <si>
    <t>Киржач г, Павловского ул, 34</t>
  </si>
  <si>
    <t>1007.620</t>
  </si>
  <si>
    <t>Киржач г, Павловского ул, 36</t>
  </si>
  <si>
    <t>Киржач г, Первомайская ул, 20</t>
  </si>
  <si>
    <t>617.500</t>
  </si>
  <si>
    <t>605.800</t>
  </si>
  <si>
    <t>519.700</t>
  </si>
  <si>
    <t>738.100</t>
  </si>
  <si>
    <t>Киржач г, Прибрежный кв-л, 1</t>
  </si>
  <si>
    <t>Киржач г, Прибрежный кв-л, 2</t>
  </si>
  <si>
    <t>Киржач г, Прибрежный кв-л, 3</t>
  </si>
  <si>
    <t>779.300</t>
  </si>
  <si>
    <t>Киржач г, Прибрежный кв-л, 4</t>
  </si>
  <si>
    <t>1698.600</t>
  </si>
  <si>
    <t>Киржач г, Прибрежный кв-л, 5</t>
  </si>
  <si>
    <t>769.200</t>
  </si>
  <si>
    <t>Киржач г, Прибрежный кв-л, 7</t>
  </si>
  <si>
    <t>Киржач г, Прибрежный кв-л, 7а</t>
  </si>
  <si>
    <t>Киржач г, Прибрежный кв-л, 9</t>
  </si>
  <si>
    <t>Киржач г, Привокзальная ул, 1</t>
  </si>
  <si>
    <t>Киржач г, Привокзальная ул, 10</t>
  </si>
  <si>
    <t>Киржач г, Привокзальная ул, 11</t>
  </si>
  <si>
    <t>440.440</t>
  </si>
  <si>
    <t>Киржач г, Привокзальная ул, 1а</t>
  </si>
  <si>
    <t>Киржач г, Привокзальная ул, 3</t>
  </si>
  <si>
    <t>419.200</t>
  </si>
  <si>
    <t>Киржач г, Приозерная ул, 1а</t>
  </si>
  <si>
    <t>Киржач г, Приозерная ул, 1б</t>
  </si>
  <si>
    <t>515.200</t>
  </si>
  <si>
    <t>5120.000</t>
  </si>
  <si>
    <t>Киржач г, Приозерная ул, 2а</t>
  </si>
  <si>
    <t>Киржач г, Пугачева ул, 14</t>
  </si>
  <si>
    <t>Киржач г, Пугачева ул, 2</t>
  </si>
  <si>
    <t>1326.700</t>
  </si>
  <si>
    <t>12039.670</t>
  </si>
  <si>
    <t>Киржач г, Расковой М. ул, 17</t>
  </si>
  <si>
    <t>Киржач г, Расковой М. ул, 18</t>
  </si>
  <si>
    <t>Киржач г, Расковой М. ул, 19</t>
  </si>
  <si>
    <t>Киржач г, Расковой М. ул, 21</t>
  </si>
  <si>
    <t>Киржач г, Расковой М. ул, 9</t>
  </si>
  <si>
    <t>900.100</t>
  </si>
  <si>
    <t>Киржач г, Садовая ул, 10</t>
  </si>
  <si>
    <t>393.460</t>
  </si>
  <si>
    <t>Киржач г, Садовая ул, 12</t>
  </si>
  <si>
    <t>396.490</t>
  </si>
  <si>
    <t>Киржач г, Садовая ул, 14</t>
  </si>
  <si>
    <t>Киржач г, Садовая ул, 8</t>
  </si>
  <si>
    <t>396.060</t>
  </si>
  <si>
    <t>Киржач г, Свобода ул, 113</t>
  </si>
  <si>
    <t>832.900</t>
  </si>
  <si>
    <t>Киржач г, Свобода ул, 115</t>
  </si>
  <si>
    <t>745.100</t>
  </si>
  <si>
    <t>Киржач г, Свобода ул, 120</t>
  </si>
  <si>
    <t>Киржач г, Свобода ул, 14</t>
  </si>
  <si>
    <t>Киржач г, Свобода ул, 16</t>
  </si>
  <si>
    <t>294.500</t>
  </si>
  <si>
    <t>Киржач г, Свобода ул, 18</t>
  </si>
  <si>
    <t>1575.200</t>
  </si>
  <si>
    <t>Киржач г, Свобода ул, 5</t>
  </si>
  <si>
    <t>Киржач г, Серегина ул, 11</t>
  </si>
  <si>
    <t>Киржач г, Советская ул, 11</t>
  </si>
  <si>
    <t>Киржач г, Советская ул, 1г</t>
  </si>
  <si>
    <t>806.650</t>
  </si>
  <si>
    <t>Киржач г, Совхозная ул, 1</t>
  </si>
  <si>
    <t>Киржач г, Совхозная ул, 2</t>
  </si>
  <si>
    <t>510.700</t>
  </si>
  <si>
    <t>Киржач г, Совхозная ул, 4</t>
  </si>
  <si>
    <t>601.800</t>
  </si>
  <si>
    <t>603.300</t>
  </si>
  <si>
    <t>Киржач г, Текстильщиков ул, 12</t>
  </si>
  <si>
    <t>541.900</t>
  </si>
  <si>
    <t>Киржач г, Текстильщиков ул, 14</t>
  </si>
  <si>
    <t>Киржач г, Текстильщиков ул, 16</t>
  </si>
  <si>
    <t>Киржач г, Текстильщиков ул, 5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</si>
  <si>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</si>
  <si>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</si>
  <si>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</si>
  <si>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5</t>
  </si>
  <si>
    <t>762.600</t>
  </si>
  <si>
    <t>1012.800</t>
  </si>
  <si>
    <t>Киржач г, Томаровича ул, 9</t>
  </si>
  <si>
    <t>Киржач г, Фурманова ул, 12</t>
  </si>
  <si>
    <t>Киржач г, Чайкиной ул, 4</t>
  </si>
  <si>
    <t>531.500</t>
  </si>
  <si>
    <t>Киржач г, Чайкиной ул, 4а</t>
  </si>
  <si>
    <t>595.800</t>
  </si>
  <si>
    <t>Киржач г, Чайкиной ул, 6</t>
  </si>
  <si>
    <t>Киржач г, Чехова ул, 1</t>
  </si>
  <si>
    <t>Киржач г, Чехова ул, 12</t>
  </si>
  <si>
    <t>Киржач г, Чехова ул, 2</t>
  </si>
  <si>
    <t>1207.900</t>
  </si>
  <si>
    <t>Киржач г, Чехова ул, 4</t>
  </si>
  <si>
    <t>1209.400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</si>
  <si>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</si>
  <si>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</si>
  <si>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</si>
  <si>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</si>
  <si>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859.900</t>
  </si>
  <si>
    <t>Киржач г, Шелковиков ул, 4/1 стр. 1</t>
  </si>
  <si>
    <t>262.580</t>
  </si>
  <si>
    <t>Киржач г, Шелковиков ул, 4/1</t>
  </si>
  <si>
    <t>1666.200</t>
  </si>
  <si>
    <t>Киржач г, Шелковиков ул, 4/3</t>
  </si>
  <si>
    <t>Киржачский р-н, Аленино д, Центральная ул, 56</t>
  </si>
  <si>
    <t>442.650</t>
  </si>
  <si>
    <t>Киржачский р-н, Аленино д, Центральная ул, 58</t>
  </si>
  <si>
    <t>Киржачский р-н, Аленино д, Центральная ул, 69</t>
  </si>
  <si>
    <t>Киржачский р-н, Аленино д, Центральная ул, 71</t>
  </si>
  <si>
    <t>Киржачский р-н, Аленино д, Центральная ул, 73</t>
  </si>
  <si>
    <t>Киржачский р-н, Афанасово д, Полевая ул, 1</t>
  </si>
  <si>
    <t>Киржачский р-н, Афанасово д, Полевая ул, 2</t>
  </si>
  <si>
    <t>Киржачский р-н, Афанасово д, Полевая ул, 3</t>
  </si>
  <si>
    <t>Киржачский р-н, Афанасово д, Полевая ул, 4</t>
  </si>
  <si>
    <t>Киржачский р-н, Барсово п, 29</t>
  </si>
  <si>
    <t>Киржачский р-н, Барсово п, 30</t>
  </si>
  <si>
    <t>Киржачский р-н, Барсово п, 31</t>
  </si>
  <si>
    <t>Киржачский р-н, Барсово п, 32</t>
  </si>
  <si>
    <t>Киржачский р-н, Барсово п, 33</t>
  </si>
  <si>
    <t>Киржачский р-н, Барсово п, 73</t>
  </si>
  <si>
    <t>Киржачский р-н, Барсово п, 74</t>
  </si>
  <si>
    <t>Киржачский р-н, Барсово п, 75</t>
  </si>
  <si>
    <t>Киржачский р-н, Барсово п, 76</t>
  </si>
  <si>
    <t>Киржачский р-н, Барсово п, 77</t>
  </si>
  <si>
    <t>Киржачский р-н, Барсово п, 78</t>
  </si>
  <si>
    <t>Киржачский р-н, Барсово п, 79</t>
  </si>
  <si>
    <t>Киржачский р-н, Барсово п, 80</t>
  </si>
  <si>
    <t>Киржачский р-н, Барсово п, 81</t>
  </si>
  <si>
    <t>Киржачский р-н, Барсово п, 82</t>
  </si>
  <si>
    <t>Киржачский р-н, Горка п, Больничная ул, 13</t>
  </si>
  <si>
    <t>Киржачский р-н, Горка п, Больничная ул, 17</t>
  </si>
  <si>
    <t>Киржачский р-н, Горка п, Больничная ул, 18</t>
  </si>
  <si>
    <t>Киржачский р-н, Горка п, Больничная ул, 19</t>
  </si>
  <si>
    <t>569.800</t>
  </si>
  <si>
    <t>Киржачский р-н, Горка п, Больничная ул, 20</t>
  </si>
  <si>
    <t>440.300</t>
  </si>
  <si>
    <t>Киржачский р-н, Горка п, Больничная ул, 5</t>
  </si>
  <si>
    <t>Киржачский р-н, Горка п, Больничная ул, 7</t>
  </si>
  <si>
    <t>686.520</t>
  </si>
  <si>
    <t>Киржачский р-н, Горка п, Больничная ул, 9</t>
  </si>
  <si>
    <t>Киржачский р-н, Горка п, Свобода ул, 22</t>
  </si>
  <si>
    <t>317.060</t>
  </si>
  <si>
    <t>634.120</t>
  </si>
  <si>
    <t>Киржачский р-н, Горка п, Шелковиков ул, 1</t>
  </si>
  <si>
    <t>279.750</t>
  </si>
  <si>
    <t>Киржачский р-н, Горка п, Шелковиков ул, 2</t>
  </si>
  <si>
    <t>279.150</t>
  </si>
  <si>
    <t>334.150</t>
  </si>
  <si>
    <t>Киржачский р-н, Горка п, Шелковиков ул, 4</t>
  </si>
  <si>
    <t>Киржачский р-н, Горка п, Шелковиков ул, 7</t>
  </si>
  <si>
    <t>565.800</t>
  </si>
  <si>
    <t>Киржачский р-н, Дубки тер, 134</t>
  </si>
  <si>
    <t>Киржачский р-н, Дубки тер, 135</t>
  </si>
  <si>
    <t>563.800</t>
  </si>
  <si>
    <t>Киржачский р-н, Дубки тер, 27</t>
  </si>
  <si>
    <t>Киржачский р-н, Дубки тер, 29</t>
  </si>
  <si>
    <t>Киржачский р-н, Ельцы д, Молодежная ул, 1</t>
  </si>
  <si>
    <t>Киржачский р-н, Ельцы д, Молодежная ул, 2</t>
  </si>
  <si>
    <t>185.500</t>
  </si>
  <si>
    <t>Киржачский р-н, Ельцы д, Молодежная ул, 3</t>
  </si>
  <si>
    <t>Киржачский р-н, Ельцы д, Молодежная ул, 4</t>
  </si>
  <si>
    <t>691.300</t>
  </si>
  <si>
    <t>Киржачский р-н, Ефремово д, Восточная ул, 2</t>
  </si>
  <si>
    <t>Киржачский р-н, Ефремово д, Восточная ул, 3</t>
  </si>
  <si>
    <t>Киржачский р-н, Ефремово д, Восточная ул, 4</t>
  </si>
  <si>
    <t>Киржачский р-н, Ефремово д, Восточная ул, 6</t>
  </si>
  <si>
    <t>Киржачский р-н, Желдыбино п, 27</t>
  </si>
  <si>
    <t>Киржачский р-н, Кашино д, Кашино п. тер, 131</t>
  </si>
  <si>
    <t>312.260</t>
  </si>
  <si>
    <t>Киржачский р-н, Кашино д, Кашино п. тер, 136</t>
  </si>
  <si>
    <t>Киржачский р-н, Кашино д, Кашино п. тер, 137</t>
  </si>
  <si>
    <t>295.720</t>
  </si>
  <si>
    <t>Киржачский р-н, Кашино д, Кашино п. тер, 138</t>
  </si>
  <si>
    <t>Киржачский р-н, Кашино д, Кашино п. тер, 27</t>
  </si>
  <si>
    <t>Киржачский р-н, Кашино д, Кашино п. тер, 29</t>
  </si>
  <si>
    <t>Киржачский р-н, Кипрево д, Новая ул, 1</t>
  </si>
  <si>
    <t>Киржачский р-н, Кипрево д, Новая ул, 3</t>
  </si>
  <si>
    <t>Киржачский р-н, Новоселово д, Гагарина ул, 1</t>
  </si>
  <si>
    <t>Киржачский р-н, Новоселово д, Гагарина ул, 2</t>
  </si>
  <si>
    <t>Киржачский р-н, Новоселово д, Гагарина ул, 3</t>
  </si>
  <si>
    <t>653.500</t>
  </si>
  <si>
    <t>864.400</t>
  </si>
  <si>
    <t>Киржачский р-н, Новоселово д, Гагарина ул, 4</t>
  </si>
  <si>
    <t>Киржачский р-н, Новоселово д, Ленинская ул, 2</t>
  </si>
  <si>
    <t>Киржачский р-н, Новоселово д, Ленинская ул, 4</t>
  </si>
  <si>
    <t>Киржачский р-н, Новоселово д, Ленинская ул, 6</t>
  </si>
  <si>
    <t>Киржачский р-н, Новоселово д, Ленинская ул, 7</t>
  </si>
  <si>
    <t>226.400</t>
  </si>
  <si>
    <t>Киржачский р-н, Першино п, 60 лет Октября ул, 5</t>
  </si>
  <si>
    <t>Киржачский р-н, Першино п, 60 лет Октября ул, 7</t>
  </si>
  <si>
    <t>633.510</t>
  </si>
  <si>
    <t>Киржачский р-н, Першино п, Комсомольская ул, 4</t>
  </si>
  <si>
    <t>Киржачский р-н, Першино п, Пионерская ул, 2</t>
  </si>
  <si>
    <t>Киржачский р-н, Першино п, Проезд октябрят ул, 2</t>
  </si>
  <si>
    <t>Киржачский р-н, Першино п, Проезд октябрят ул, 4</t>
  </si>
  <si>
    <t>491.240</t>
  </si>
  <si>
    <t>Киржачский р-н, Першино п, Проезд октябрят ул, 6</t>
  </si>
  <si>
    <t>498.540</t>
  </si>
  <si>
    <t>Киржачский р-н, Першино п, Южный мкр, 1</t>
  </si>
  <si>
    <t>882.000</t>
  </si>
  <si>
    <t>Киржачский р-н, Першино п, Южный мкр, 1а</t>
  </si>
  <si>
    <t>1016.170</t>
  </si>
  <si>
    <t>Киржачский р-н, Першино п, Южный мкр, 2</t>
  </si>
  <si>
    <t>Киржачский р-н, Першино п, Южный мкр, 3</t>
  </si>
  <si>
    <t>Киржачский р-н, Першино п, Южный мкр, 4</t>
  </si>
  <si>
    <t>Киржачский р-н, Першино п, Южный мкр, 5</t>
  </si>
  <si>
    <t>Киржачский р-н, Першино п, Южный мкр, 6</t>
  </si>
  <si>
    <t>802.820</t>
  </si>
  <si>
    <t>Киржачский р-н, Першино п, Южный мкр, 7</t>
  </si>
  <si>
    <t>Киржачский р-н, Участок Мележи нп, 1</t>
  </si>
  <si>
    <t>Киржачский р-н, Участок Мележи нп, 2</t>
  </si>
  <si>
    <t>Киржачский р-н, Участок Мележи нп, ДРП-1 тер, 4</t>
  </si>
  <si>
    <t>Киржачский р-н, Федоровское д, Колхозная ул, 18</t>
  </si>
  <si>
    <t>289.700</t>
  </si>
  <si>
    <t>Киржачский р-н, Федоровское д, Советская ул, 17</t>
  </si>
  <si>
    <t>574.560</t>
  </si>
  <si>
    <t>Киржачский р-н, Федоровское д, Советская ул, 19</t>
  </si>
  <si>
    <t>689.830</t>
  </si>
  <si>
    <t>Киржачский р-н, Федоровское д, Советская ул, 2</t>
  </si>
  <si>
    <t>706.960</t>
  </si>
  <si>
    <t>706.900</t>
  </si>
  <si>
    <t>Киржачский р-н, Филипповское с, Электрик проезд, 1</t>
  </si>
  <si>
    <t>Ковров г, 18 Марта ул, 6</t>
  </si>
  <si>
    <t>Ковров г, 19 Партсъезда ул, 10</t>
  </si>
  <si>
    <t>Ковров г, 19 Партсъезда ул, 3</t>
  </si>
  <si>
    <t>495.950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</si>
  <si>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</si>
  <si>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</si>
  <si>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</si>
  <si>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30а</t>
  </si>
  <si>
    <t>Ковров г, 3 Интернационала ул, 31</t>
  </si>
  <si>
    <t>2310.300</t>
  </si>
  <si>
    <t>Ковров г, 3 Интернационала ул, 32</t>
  </si>
  <si>
    <t>384.800</t>
  </si>
  <si>
    <t>392.500</t>
  </si>
  <si>
    <t>Ковров г, 3 Интернационала ул, 34</t>
  </si>
  <si>
    <t>Ковров г, 3 Интернационала ул, 36</t>
  </si>
  <si>
    <t>Ковров г, 5 Декабря ул, 22/1</t>
  </si>
  <si>
    <t>Ковров г, 5 Декабря ул, 22/2</t>
  </si>
  <si>
    <t>1055.600</t>
  </si>
  <si>
    <t>Ковров г, 5 Декабря ул, 22</t>
  </si>
  <si>
    <t>Ковров г, 9 Мая ул, 10</t>
  </si>
  <si>
    <t>Ковров г, Абельмана ул, 105</t>
  </si>
  <si>
    <t>957.500</t>
  </si>
  <si>
    <t>Ковров г, Абельмана ул, 124</t>
  </si>
  <si>
    <t>Ковров г, Абельмана ул, 128</t>
  </si>
  <si>
    <t>967.940</t>
  </si>
  <si>
    <t>Ковров г, Абельмана ул, 130</t>
  </si>
  <si>
    <t>Ковров г, Абельмана ул, 132</t>
  </si>
  <si>
    <t>Ковров г, Абельмана ул, 135</t>
  </si>
  <si>
    <t>1494.800</t>
  </si>
  <si>
    <t>Ковров г, Абельмана ул, 139/1</t>
  </si>
  <si>
    <t>1417.200</t>
  </si>
  <si>
    <t>Ковров г, Абельмана ул, 18/26</t>
  </si>
  <si>
    <t>Ковров г, Абельмана ул, 18</t>
  </si>
  <si>
    <t>Ковров г, Абельмана ул, 19</t>
  </si>
  <si>
    <t>1338.000</t>
  </si>
  <si>
    <t>Ковров г, Абельмана ул, 22</t>
  </si>
  <si>
    <t>378.190</t>
  </si>
  <si>
    <t>Ковров г, Абельмана ул, 27</t>
  </si>
  <si>
    <t>685.700</t>
  </si>
  <si>
    <t>Ковров г, Абельмана ул, 37</t>
  </si>
  <si>
    <t>483.800</t>
  </si>
  <si>
    <t>Ковров г, Абельмана ул, 38</t>
  </si>
  <si>
    <t>Ковров г, Абельмана ул, 4</t>
  </si>
  <si>
    <t>Ковров г, Абельмана ул, 42</t>
  </si>
  <si>
    <t>286.100</t>
  </si>
  <si>
    <t>Ковров г, Абельмана ул, 42а</t>
  </si>
  <si>
    <t>Ковров г, Абельмана ул, 49</t>
  </si>
  <si>
    <t>Ковров г, Абельмана ул, 4а</t>
  </si>
  <si>
    <t>1719.980</t>
  </si>
  <si>
    <t>Ковров г, Абельмана ул, 60</t>
  </si>
  <si>
    <t>502.400</t>
  </si>
  <si>
    <t>Ковров г, Абельмана ул, 74</t>
  </si>
  <si>
    <t>Ковров г, Абельмана ул, 82</t>
  </si>
  <si>
    <t>Ковров г, Абельмана ул, 88</t>
  </si>
  <si>
    <t>Ковров г, Бабушкина ул, 1</t>
  </si>
  <si>
    <t>Ковров г, Бабушкина ул, 10</t>
  </si>
  <si>
    <t>Ковров г, Бабушкина ул, 11</t>
  </si>
  <si>
    <t>Ковров г, Бабушкина ул, 2</t>
  </si>
  <si>
    <t>Ковров г, Бабушкина ул, 3</t>
  </si>
  <si>
    <t>Ковров г, Бабушкина ул, 4</t>
  </si>
  <si>
    <t>Ковров г, Бабушкина ул, 6</t>
  </si>
  <si>
    <t>Ковров г, Барсукова ул, 17</t>
  </si>
  <si>
    <t>Ковров г, Белинского ул, 1/1</t>
  </si>
  <si>
    <t>Ковров г, Белинского ул, 1/2</t>
  </si>
  <si>
    <t>451.300</t>
  </si>
  <si>
    <t>Ковров г, Белинского ул, 1/3</t>
  </si>
  <si>
    <t>446.550</t>
  </si>
  <si>
    <t>Ковров г, Белинского ул, 10</t>
  </si>
  <si>
    <t>Ковров г, Белинского ул, 11а</t>
  </si>
  <si>
    <t>Ковров г, Белинского ул, 11б</t>
  </si>
  <si>
    <t>1429.000</t>
  </si>
  <si>
    <t>Ковров г, Белинского ул, 14</t>
  </si>
  <si>
    <t>685.600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</si>
  <si>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</si>
  <si>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</si>
  <si>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</si>
  <si>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</si>
  <si>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</si>
  <si>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</t>
  </si>
  <si>
    <t>1698.450</t>
  </si>
  <si>
    <t>Ковров г, Белинского ул, 7а</t>
  </si>
  <si>
    <t>453.600</t>
  </si>
  <si>
    <t>Ковров г, Белинского ул, 9а</t>
  </si>
  <si>
    <t>752.500</t>
  </si>
  <si>
    <t>Ковров г, Березовая ул, 81</t>
  </si>
  <si>
    <t>Ковров г, Блинова ул, 76/1</t>
  </si>
  <si>
    <t>Ковров г, Блинова ул, 76</t>
  </si>
  <si>
    <t>1314.500</t>
  </si>
  <si>
    <t>Ковров г, Брюсова проезд, 2</t>
  </si>
  <si>
    <t>438.400</t>
  </si>
  <si>
    <t>Ковров г, Брюсова проезд, 3</t>
  </si>
  <si>
    <t>Ковров г, Брюсова проезд, 6</t>
  </si>
  <si>
    <t>Ковров г, Брюсова ул, 19</t>
  </si>
  <si>
    <t>Ковров г, Брюсова ул, 23</t>
  </si>
  <si>
    <t>518.600</t>
  </si>
  <si>
    <t>Ковров г, Брюсова ул, 25</t>
  </si>
  <si>
    <t>Ковров г, Брюсова ул, 27</t>
  </si>
  <si>
    <t>Ковров г, Брюсова ул, 50</t>
  </si>
  <si>
    <t>1404.000</t>
  </si>
  <si>
    <t>Ковров г, Брюсова ул, 52/1</t>
  </si>
  <si>
    <t>Ковров г, Брюсова ул, 52</t>
  </si>
  <si>
    <t>611.400</t>
  </si>
  <si>
    <t>Ковров г, Брюсова ул, 54</t>
  </si>
  <si>
    <t>1671.000</t>
  </si>
  <si>
    <t>Ковров г, Брюсова ул, 56</t>
  </si>
  <si>
    <t>Ковров г, Брюсова ул, 58</t>
  </si>
  <si>
    <t>Ковров г, Бутовая ул, 60</t>
  </si>
  <si>
    <t>Ковров г, Васильева ул, 14а</t>
  </si>
  <si>
    <t>515.100</t>
  </si>
  <si>
    <t>Ковров г, Ватутина ул, 2а</t>
  </si>
  <si>
    <t>1267.500</t>
  </si>
  <si>
    <t>Ковров г, Ватутина ул, 2б</t>
  </si>
  <si>
    <t>474.800</t>
  </si>
  <si>
    <t>Ковров г, Ватутина ул, 2в</t>
  </si>
  <si>
    <t>Ковров г, Ватутина ул, 47</t>
  </si>
  <si>
    <t>Ковров г, Ватутина ул, 49</t>
  </si>
  <si>
    <t>1187.000</t>
  </si>
  <si>
    <t>Ковров г, Ватутина ул, 51</t>
  </si>
  <si>
    <t>943.200</t>
  </si>
  <si>
    <t>Ковров г, Ватутина ул, 53</t>
  </si>
  <si>
    <t>Ковров г, Ватутина ул, 55</t>
  </si>
  <si>
    <t>886.700</t>
  </si>
  <si>
    <t>Ковров г, Ватутина ул, 86</t>
  </si>
  <si>
    <t>Ковров г, Ватутина ул, 88</t>
  </si>
  <si>
    <t>Ковров г, Вишневая ул, 3</t>
  </si>
  <si>
    <t>1357.000</t>
  </si>
  <si>
    <t>Ковров г, Владимирская ул, 53а</t>
  </si>
  <si>
    <t>1104.100</t>
  </si>
  <si>
    <t>Ковров г, Волго-Донская ул, 10/1</t>
  </si>
  <si>
    <t>1060.300</t>
  </si>
  <si>
    <t>Ковров г, Волго-Донская ул, 11</t>
  </si>
  <si>
    <t>Ковров г, Волго-Донская ул, 11А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</si>
  <si>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</si>
  <si>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</si>
  <si>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</si>
  <si>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</si>
  <si>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</si>
  <si>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437.400</t>
  </si>
  <si>
    <t>Ковров г, Волго-Донская ул, 18</t>
  </si>
  <si>
    <t>Ковров г, Волго-Донская ул, 20</t>
  </si>
  <si>
    <t>Ковров г, Волго-Донская ул, 21</t>
  </si>
  <si>
    <t>1248.700</t>
  </si>
  <si>
    <t>Ковров г, Волго-Донская ул, 22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</si>
  <si>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</si>
  <si>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</si>
  <si>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</si>
  <si>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27</t>
  </si>
  <si>
    <t>Ковров г, Волго-Донская ул, 3</t>
  </si>
  <si>
    <t>Ковров г, Волго-Донская ул, 31</t>
  </si>
  <si>
    <t>Ковров г, Волго-Донская ул, 3а</t>
  </si>
  <si>
    <t>518.700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</si>
  <si>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</si>
  <si>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</si>
  <si>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</si>
  <si>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</si>
  <si>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374.200</t>
  </si>
  <si>
    <t>Ковров г, Волго-Донская ул, 7</t>
  </si>
  <si>
    <t>438.100</t>
  </si>
  <si>
    <t>Ковров г, Волго-Донская ул, 7а</t>
  </si>
  <si>
    <t>1252.540</t>
  </si>
  <si>
    <t>Ковров г, Волго-Донская ул, 7б</t>
  </si>
  <si>
    <t>Ковров г, Волго-Донская ул, 7в</t>
  </si>
  <si>
    <t>1222.000</t>
  </si>
  <si>
    <t>Ковров г, Волго-Донская ул, 8/2</t>
  </si>
  <si>
    <t>Ковров г, Волго-Донская ул, 9</t>
  </si>
  <si>
    <t>106.700</t>
  </si>
  <si>
    <t>Ковров г, Восточная ул, 50</t>
  </si>
  <si>
    <t>820.030</t>
  </si>
  <si>
    <t>Ковров г, Восточная ул, 52 корп. 4</t>
  </si>
  <si>
    <t>1961.000</t>
  </si>
  <si>
    <t>Ковров г, Восточная ул, 52/1</t>
  </si>
  <si>
    <t>923.800</t>
  </si>
  <si>
    <t>Ковров г, Восточная ул, 52/2</t>
  </si>
  <si>
    <t>Ковров г, Восточная ул, 52/3</t>
  </si>
  <si>
    <t>Ковров г, Восточная ул, 52/6</t>
  </si>
  <si>
    <t>1267.800</t>
  </si>
  <si>
    <t>Ковров г, Восточная ул, 52/7</t>
  </si>
  <si>
    <t>Ковров г, Восточная ул, 52/9</t>
  </si>
  <si>
    <t>Ковров г, Восточная ул, 54</t>
  </si>
  <si>
    <t>1747.500</t>
  </si>
  <si>
    <t>Ковров г, Восточный проезд, 14/2</t>
  </si>
  <si>
    <t>Ковров г, Восточный проезд, 14/4</t>
  </si>
  <si>
    <t>1287.400</t>
  </si>
  <si>
    <t>Ковров г, Восточный проезд, 16/1</t>
  </si>
  <si>
    <t>Ковров г, Гагарина ул, 10а</t>
  </si>
  <si>
    <t>Ковров г, Гастелло ул, 14</t>
  </si>
  <si>
    <t>442.500</t>
  </si>
  <si>
    <t>Ковров г, Гастелло ул, 16</t>
  </si>
  <si>
    <t>Ковров г, Гастелло ул, 5</t>
  </si>
  <si>
    <t>391.800</t>
  </si>
  <si>
    <t>217.200</t>
  </si>
  <si>
    <t>Ковров г, Гастелло ул, 9</t>
  </si>
  <si>
    <t>Ковров г, Генералова ул, 1</t>
  </si>
  <si>
    <t>Ковров г, Генералова ул, 12</t>
  </si>
  <si>
    <t>902.900</t>
  </si>
  <si>
    <t>Ковров г, Генералова ул, 5а</t>
  </si>
  <si>
    <t>Ковров г, Грибоедова ул, 117</t>
  </si>
  <si>
    <t>202.800</t>
  </si>
  <si>
    <t>Ковров г, Грибоедова ул, 119а</t>
  </si>
  <si>
    <t>268.400</t>
  </si>
  <si>
    <t>823.500</t>
  </si>
  <si>
    <t>Ковров г, Грибоедова ул, 125</t>
  </si>
  <si>
    <t>1730.300</t>
  </si>
  <si>
    <t>Ковров г, Грибоедова ул, 125а</t>
  </si>
  <si>
    <t>1625.000</t>
  </si>
  <si>
    <t>1249.400</t>
  </si>
  <si>
    <t>Ковров г, Грибоедова ул, 13/1</t>
  </si>
  <si>
    <t>Ковров г, Грибоедова ул, 13/2</t>
  </si>
  <si>
    <t>618.900</t>
  </si>
  <si>
    <t>Ковров г, Грибоедова ул, 13/3</t>
  </si>
  <si>
    <t>611.800</t>
  </si>
  <si>
    <t>Ковров г, Грибоедова ул, 13</t>
  </si>
  <si>
    <t>3410.000</t>
  </si>
  <si>
    <t>Ковров г, Грибоедова ул, 28</t>
  </si>
  <si>
    <t>6370.000</t>
  </si>
  <si>
    <t>Ковров г, Грибоедова ул, 30</t>
  </si>
  <si>
    <t>Ковров г, Грибоедова ул, 32</t>
  </si>
  <si>
    <t>1540.900</t>
  </si>
  <si>
    <t>Ковров г, Грибоедова ул, 42</t>
  </si>
  <si>
    <t>428.400</t>
  </si>
  <si>
    <t>Ковров г, Грибоедова ул, 46</t>
  </si>
  <si>
    <t>263.500</t>
  </si>
  <si>
    <t>Ковров г, Грибоедова ул, 48</t>
  </si>
  <si>
    <t>268.700</t>
  </si>
  <si>
    <t>5224.000</t>
  </si>
  <si>
    <t>Ковров г, Грибоедова ул, 5/1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</si>
  <si>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</si>
  <si>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</si>
  <si>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</si>
  <si>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</si>
  <si>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410.700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</si>
  <si>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</si>
  <si>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</si>
  <si>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</si>
  <si>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</si>
  <si>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</si>
  <si>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 корп. 2</t>
  </si>
  <si>
    <t>Ковров г, Грибоедова ул, 7/1</t>
  </si>
  <si>
    <t>Ковров г, Грибоедова ул, 7/3</t>
  </si>
  <si>
    <t>2144.540</t>
  </si>
  <si>
    <t>Ковров г, Грибоедова ул, 72</t>
  </si>
  <si>
    <t>544.000</t>
  </si>
  <si>
    <t>627.400</t>
  </si>
  <si>
    <t>Ковров г, Грибоедова ул, 9</t>
  </si>
  <si>
    <t>Ковров г, Грызлова ул, 3</t>
  </si>
  <si>
    <t>Ковров г, Грызлова ул, 5а</t>
  </si>
  <si>
    <t>Ковров г, Дегтярева ул, 162</t>
  </si>
  <si>
    <t>Ковров г, Дегтярева ул, 164</t>
  </si>
  <si>
    <t>889.800</t>
  </si>
  <si>
    <t>Ковров г, Дегтярева ул, 18</t>
  </si>
  <si>
    <t>1397.100</t>
  </si>
  <si>
    <t>Ковров г, Дегтярева ул, 19</t>
  </si>
  <si>
    <t>Ковров г, Дегтярева ул, 195</t>
  </si>
  <si>
    <t>216.900</t>
  </si>
  <si>
    <t>127.500</t>
  </si>
  <si>
    <t>Ковров г, Дегтярева ул, 204</t>
  </si>
  <si>
    <t>258.800</t>
  </si>
  <si>
    <t>1296.500</t>
  </si>
  <si>
    <t>Ковров г, Дегтярева ул, 6</t>
  </si>
  <si>
    <t>Ковров г, Дзержинского ул, 5</t>
  </si>
  <si>
    <t>Ковров г, Димитрова ул, 16</t>
  </si>
  <si>
    <t>787.600</t>
  </si>
  <si>
    <t>2168.900</t>
  </si>
  <si>
    <t>Ковров г, Димитрова ул, 18</t>
  </si>
  <si>
    <t>Ковров г, Димитрова ул, 2</t>
  </si>
  <si>
    <t>Ковров г, Димитрова ул, 20</t>
  </si>
  <si>
    <t>Ковров г, Димитрова ул, 33</t>
  </si>
  <si>
    <t>Ковров г, Димитрова ул, 4</t>
  </si>
  <si>
    <t>216.400</t>
  </si>
  <si>
    <t>Ковров г, Димитрова ул, 51</t>
  </si>
  <si>
    <t>Ковров г, Димитрова ул, 53</t>
  </si>
  <si>
    <t>Ковров г, Димитрова ул, 55</t>
  </si>
  <si>
    <t>Ковров г, Димитрова ул, 57</t>
  </si>
  <si>
    <t>Ковров г, Димитрова ул, 8</t>
  </si>
  <si>
    <t>Ковров г, Долинная 1-я ул, 12</t>
  </si>
  <si>
    <t>679.200</t>
  </si>
  <si>
    <t>Ковров г, Долинная 1-я ул, 14</t>
  </si>
  <si>
    <t>Ковров г, Долинная 1-я ул, 16</t>
  </si>
  <si>
    <t>Ковров г, Долинная ул, 1</t>
  </si>
  <si>
    <t>746.500</t>
  </si>
  <si>
    <t>Ковров г, Дорожная ул, 11</t>
  </si>
  <si>
    <t>Ковров г, Дорожная ул, 12</t>
  </si>
  <si>
    <t>Ковров г, Дорожная ул, 9</t>
  </si>
  <si>
    <t>Ковров г, Еловая ул, 80/1</t>
  </si>
  <si>
    <t>Ковров г, Еловая ул, 82/1</t>
  </si>
  <si>
    <t>1205.400</t>
  </si>
  <si>
    <t>1190.600</t>
  </si>
  <si>
    <t>Ковров г, Еловая ул, 84/2</t>
  </si>
  <si>
    <t>1480.300</t>
  </si>
  <si>
    <t>Ковров г, Еловая ул, 84/3</t>
  </si>
  <si>
    <t>Ковров г, Еловая ул, 84/4</t>
  </si>
  <si>
    <t>1131.200</t>
  </si>
  <si>
    <t>Ковров г, Еловая ул, 84/5</t>
  </si>
  <si>
    <t>Ковров г, Еловая ул, 84/6</t>
  </si>
  <si>
    <t>Ковров г, Еловая ул, 84/7</t>
  </si>
  <si>
    <t>Ковров г, Еловая ул, 84</t>
  </si>
  <si>
    <t>1198.200</t>
  </si>
  <si>
    <t>1077.000</t>
  </si>
  <si>
    <t>937.300</t>
  </si>
  <si>
    <t>Ковров г, Еловая ул, 86/9</t>
  </si>
  <si>
    <t>Ковров г, Еловая ул, 86</t>
  </si>
  <si>
    <t>Ковров г, Еловая ул, 88/1</t>
  </si>
  <si>
    <t>Ковров г, Еловая ул, 88</t>
  </si>
  <si>
    <t>Ковров г, Еловая ул, 90/1</t>
  </si>
  <si>
    <t>1066.500</t>
  </si>
  <si>
    <t>Ковров г, Еловая ул, 90/3</t>
  </si>
  <si>
    <t>Ковров г, Еловая ул, 90</t>
  </si>
  <si>
    <t>Ковров г, Еловая ул, 94/2</t>
  </si>
  <si>
    <t>1219.000</t>
  </si>
  <si>
    <t>Ковров г, Еловая ул, 94</t>
  </si>
  <si>
    <t>Ковров г, Еловая ул, 96/1</t>
  </si>
  <si>
    <t>873.600</t>
  </si>
  <si>
    <t>Ковров г, Еловая ул, 98</t>
  </si>
  <si>
    <t>Ковров г, Железнодорожная ул, 55</t>
  </si>
  <si>
    <t>Ковров г, Жуковского ул, 1</t>
  </si>
  <si>
    <t>Ковров г, Жуковского ул, 3</t>
  </si>
  <si>
    <t>Ковров г, Запольная ул, 24/1</t>
  </si>
  <si>
    <t>Ковров г, Запольная ул, 26</t>
  </si>
  <si>
    <t>Ковров г, Запольная ул, 28</t>
  </si>
  <si>
    <t>Ковров г, Запольная ул, 30</t>
  </si>
  <si>
    <t>2729.000</t>
  </si>
  <si>
    <t>Ковров г, Зои Космодемьянской ул, 1 корп. 10</t>
  </si>
  <si>
    <t>3844.000</t>
  </si>
  <si>
    <t>Ковров г, Зои Космодемьянской ул, 1 корп. 4</t>
  </si>
  <si>
    <t>810.150</t>
  </si>
  <si>
    <t>Ковров г, Зои Космодемьянской ул, 1 корп. 5</t>
  </si>
  <si>
    <t>1615.100</t>
  </si>
  <si>
    <t>Ковров г, Зои Космодемьянской ул, 1/11</t>
  </si>
  <si>
    <t>Ковров г, Зои Космодемьянской ул, 1/12</t>
  </si>
  <si>
    <t>Ковров г, Зои Космодемьянской ул, 1/2</t>
  </si>
  <si>
    <t>Ковров г, Зои Космодемьянской ул, 1/3</t>
  </si>
  <si>
    <t>Ковров г, Зои Космодемьянской ул, 1/6</t>
  </si>
  <si>
    <t>Ковров г, Зои Космодемьянской ул, 1/8</t>
  </si>
  <si>
    <t>Ковров г, Зои Космодемьянской ул, 1/9</t>
  </si>
  <si>
    <t>2474.000</t>
  </si>
  <si>
    <t>Ковров г, Зои Космодемьянской ул, 11</t>
  </si>
  <si>
    <t>Ковров г, Зои Космодемьянской ул, 17</t>
  </si>
  <si>
    <t>199.400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</si>
  <si>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</si>
  <si>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</si>
  <si>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</si>
  <si>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23</t>
  </si>
  <si>
    <t>Ковров г, Зои Космодемьянской ул, 26/1</t>
  </si>
  <si>
    <t>1372.300</t>
  </si>
  <si>
    <t>1459.800</t>
  </si>
  <si>
    <t>Ковров г, Зои Космодемьянской ул, 26</t>
  </si>
  <si>
    <t>Ковров г, Зои Космодемьянской ул, 28</t>
  </si>
  <si>
    <t>Ковров г, Зои Космодемьянской ул, 3 корп. 1</t>
  </si>
  <si>
    <t>1262.800</t>
  </si>
  <si>
    <t>8027.900</t>
  </si>
  <si>
    <t>Ковров г, Зои Космодемьянской ул, 30</t>
  </si>
  <si>
    <t>Ковров г, Зои Космодемьянской ул, 34</t>
  </si>
  <si>
    <t>201.700</t>
  </si>
  <si>
    <t>Ковров г, Зои Космодемьянской ул, 34а</t>
  </si>
  <si>
    <t>201.500</t>
  </si>
  <si>
    <t>313.700</t>
  </si>
  <si>
    <t>Ковров г, Зои Космодемьянской ул, 38</t>
  </si>
  <si>
    <t>Ковров г, Зои Космодемьянской ул, 5/1</t>
  </si>
  <si>
    <t>Ковров г, Зои Космодемьянской ул, 5/2</t>
  </si>
  <si>
    <t>891.800</t>
  </si>
  <si>
    <t>Ковров г, Зои Космодемьянской ул, 5/3</t>
  </si>
  <si>
    <t>934.560</t>
  </si>
  <si>
    <t>Ковров г, Зои Космодемьянской ул, 7/2</t>
  </si>
  <si>
    <t>Ковров г, Зои Космодемьянской ул, 7/3</t>
  </si>
  <si>
    <t>Ковров г, Зои Космодемьянской ул, 9</t>
  </si>
  <si>
    <t>Ковров г, Калинина ул, 1</t>
  </si>
  <si>
    <t>376.800</t>
  </si>
  <si>
    <t>Ковров г, Калинина ул, 14</t>
  </si>
  <si>
    <t>268.900</t>
  </si>
  <si>
    <t>Ковров г, Калинина ул, 15</t>
  </si>
  <si>
    <t>371.480</t>
  </si>
  <si>
    <t>264.100</t>
  </si>
  <si>
    <t>Ковров г, Калинина ул, 17</t>
  </si>
  <si>
    <t>Ковров г, Калинина ул, 20</t>
  </si>
  <si>
    <t>Ковров г, Калинина ул, 21</t>
  </si>
  <si>
    <t>Ковров г, Калинина ул, 22</t>
  </si>
  <si>
    <t>484.900</t>
  </si>
  <si>
    <t>Ковров г, Калинина ул, 3</t>
  </si>
  <si>
    <t>Ковров г, Калинина ул, 5</t>
  </si>
  <si>
    <t>Ковров г, Калинина ул, 8</t>
  </si>
  <si>
    <t>Ковров г, Калинина ул, 9</t>
  </si>
  <si>
    <t>Ковров г, Киркижа ул, 1</t>
  </si>
  <si>
    <t>Ковров г, Киркижа ул, 11</t>
  </si>
  <si>
    <t>Ковров г, Киркижа ул, 12</t>
  </si>
  <si>
    <t>Ковров г, Киркижа ул, 13</t>
  </si>
  <si>
    <t>483.900</t>
  </si>
  <si>
    <t>Ковров г, Киркижа ул, 14</t>
  </si>
  <si>
    <t>Ковров г, Киркижа ул, 15</t>
  </si>
  <si>
    <t>3171.700</t>
  </si>
  <si>
    <t>Ковров г, Киркижа ул, 16</t>
  </si>
  <si>
    <t>268.100</t>
  </si>
  <si>
    <t>Ковров г, Киркижа ул, 20</t>
  </si>
  <si>
    <t>Ковров г, Киркижа ул, 20А</t>
  </si>
  <si>
    <t>Ковров г, Киркижа ул, 22</t>
  </si>
  <si>
    <t>Ковров г, Киркижа ул, 3</t>
  </si>
  <si>
    <t>Ковров г, Киркижа ул, 30</t>
  </si>
  <si>
    <t>Ковров г, Киркижа ул, 4</t>
  </si>
  <si>
    <t>Ковров г, Киркижа ул, 5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</si>
  <si>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</si>
  <si>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</si>
  <si>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</si>
  <si>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</si>
  <si>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268.500</t>
  </si>
  <si>
    <t>Ковров г, Кирова ул, 65Б</t>
  </si>
  <si>
    <t>794.950</t>
  </si>
  <si>
    <t>966.800</t>
  </si>
  <si>
    <t>Ковров г, Кирова ул, 67А</t>
  </si>
  <si>
    <t>7922.900</t>
  </si>
  <si>
    <t>Ковров г, Кирова ул, 71</t>
  </si>
  <si>
    <t>1156.800</t>
  </si>
  <si>
    <t>Ковров г, Кирова ул, 73</t>
  </si>
  <si>
    <t>Ковров г, Кирова ул, 75</t>
  </si>
  <si>
    <t>1911.000</t>
  </si>
  <si>
    <t>Ковров г, Кирова ул, 77</t>
  </si>
  <si>
    <t>1568.000</t>
  </si>
  <si>
    <t>Ковров г, Кирова ул, 79</t>
  </si>
  <si>
    <t>Ковров г, Клязьменская ул, 10</t>
  </si>
  <si>
    <t>327.100</t>
  </si>
  <si>
    <t>Ковров г, Клязьменская ул, 6</t>
  </si>
  <si>
    <t>Ковров г, Ковров-2 тер, 2</t>
  </si>
  <si>
    <t>Ковров г, Ковров-2 тер, 3</t>
  </si>
  <si>
    <t>Ковров г, Ковров-8 тер, 1</t>
  </si>
  <si>
    <t>Ковров г, Ковров-8 тер, 11</t>
  </si>
  <si>
    <t>822.100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</si>
  <si>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</si>
  <si>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</si>
  <si>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</si>
  <si>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</si>
  <si>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</si>
  <si>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</si>
  <si>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18</t>
  </si>
  <si>
    <t>Ковров г, Ковров-8 тер, 19</t>
  </si>
  <si>
    <t>592.600</t>
  </si>
  <si>
    <t>Ковров г, Ковров-8 тер, 20</t>
  </si>
  <si>
    <t>3315.000</t>
  </si>
  <si>
    <t>Ковров г, Ковров-8 тер, 22</t>
  </si>
  <si>
    <t>479.600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</si>
  <si>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</si>
  <si>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</si>
  <si>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</si>
  <si>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</si>
  <si>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200.500</t>
  </si>
  <si>
    <t>Ковров г, Ковров-8 тер, 27</t>
  </si>
  <si>
    <t>Ковров г, Ковров-8 тер, 3</t>
  </si>
  <si>
    <t>Ковров г, Ковров-8 тер, 332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</si>
  <si>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</si>
  <si>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</si>
  <si>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</si>
  <si>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</si>
  <si>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</si>
  <si>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1321.300</t>
  </si>
  <si>
    <t>Ковров г, Ковровская ул, 21</t>
  </si>
  <si>
    <t>Ковров г, Колхозная ул, 28</t>
  </si>
  <si>
    <t>7094.000</t>
  </si>
  <si>
    <t>Ковров г, Колхозная ул, 29</t>
  </si>
  <si>
    <t>903.400</t>
  </si>
  <si>
    <t>Ковров г, Колхозная ул, 31</t>
  </si>
  <si>
    <t>Ковров г, Колхозная ул, 32</t>
  </si>
  <si>
    <t>2117.000</t>
  </si>
  <si>
    <t>Ковров г, Комиссарова ул, 10</t>
  </si>
  <si>
    <t>180.300</t>
  </si>
  <si>
    <t>Ковров г, Комиссарова ул, 12</t>
  </si>
  <si>
    <t>168.100</t>
  </si>
  <si>
    <t>Ковров г, Комиссарова ул, 14</t>
  </si>
  <si>
    <t>168.000</t>
  </si>
  <si>
    <t>219.100</t>
  </si>
  <si>
    <t>Ковров г, Комиссарова ул, 4А</t>
  </si>
  <si>
    <t>Ковров г, Комсомольская ул, 100</t>
  </si>
  <si>
    <t>Ковров г, Комсомольская ул, 101</t>
  </si>
  <si>
    <t>11800.000</t>
  </si>
  <si>
    <t>Ковров г, Комсомольская ул, 103</t>
  </si>
  <si>
    <t>Ковров г, Комсомольская ул, 106</t>
  </si>
  <si>
    <t>Ковров г, Комсомольская ул, 24</t>
  </si>
  <si>
    <t>1522.600</t>
  </si>
  <si>
    <t>Ковров г, Комсомольская ул, 28</t>
  </si>
  <si>
    <t>Ковров г, Комсомольская ул, 30</t>
  </si>
  <si>
    <t>Ковров г, Комсомольская ул, 32</t>
  </si>
  <si>
    <t>Ковров г, Комсомольская ул, 34 корп. 2</t>
  </si>
  <si>
    <t>Ковров г, Комсомольская ул, 34/3</t>
  </si>
  <si>
    <t>Ковров г, Комсомольская ул, 34</t>
  </si>
  <si>
    <t>Ковров г, Комсомольская ул, 36/2</t>
  </si>
  <si>
    <t>Ковров г, Комсомольская ул, 36/3</t>
  </si>
  <si>
    <t>Ковров г, Комсомольская ул, 36/4</t>
  </si>
  <si>
    <t>1310.600</t>
  </si>
  <si>
    <t>Ковров г, Комсомольская ул, 36</t>
  </si>
  <si>
    <t>1430.600</t>
  </si>
  <si>
    <t>5300.000</t>
  </si>
  <si>
    <t>Ковров г, Комсомольская ул, 96</t>
  </si>
  <si>
    <t>Ковров г, Комсомольская ул, 97</t>
  </si>
  <si>
    <t>Ковров г, Комсомольская ул, 99/1</t>
  </si>
  <si>
    <t>Ковров г, Комсомольская ул, 99</t>
  </si>
  <si>
    <t>Ковров г, Космонавтов ул, 10</t>
  </si>
  <si>
    <t>Ковров г, Космонавтов ул, 12</t>
  </si>
  <si>
    <t>818.500</t>
  </si>
  <si>
    <t>Ковров г, Космонавтов ул, 2/2</t>
  </si>
  <si>
    <t>Ковров г, Космонавтов ул, 2/4</t>
  </si>
  <si>
    <t>Ковров г, Космонавтов ул, 2</t>
  </si>
  <si>
    <t>5916.500</t>
  </si>
  <si>
    <t>Ковров г, Космонавтов ул, 4 корп. 5</t>
  </si>
  <si>
    <t>1202.900</t>
  </si>
  <si>
    <t>Ковров г, Космонавтов ул, 4 корп. 6</t>
  </si>
  <si>
    <t>Ковров г, Космонавтов ул, 4/2</t>
  </si>
  <si>
    <t>Ковров г, Космонавтов ул, 4/3</t>
  </si>
  <si>
    <t>1299.900</t>
  </si>
  <si>
    <t>Ковров г, Космонавтов ул, 4/4</t>
  </si>
  <si>
    <t>2051.000</t>
  </si>
  <si>
    <t>Ковров г, Космонавтов ул, 4</t>
  </si>
  <si>
    <t>816.200</t>
  </si>
  <si>
    <t>Ковров г, Космонавтов ул, 6/1</t>
  </si>
  <si>
    <t>Ковров г, Космонавтов ул, 6/2</t>
  </si>
  <si>
    <t>Ковров г, Космонавтов ул, 6/3</t>
  </si>
  <si>
    <t>Ковров г, Космонавтов ул, 6/5</t>
  </si>
  <si>
    <t>Ковров г, Космонавтов ул, 8</t>
  </si>
  <si>
    <t>Ковров г, Космонавтов ул, 8А</t>
  </si>
  <si>
    <t>Ковров г, Краснознаменная ул, 10</t>
  </si>
  <si>
    <t>264.400</t>
  </si>
  <si>
    <t>Ковров г, Краснознаменная ул, 11</t>
  </si>
  <si>
    <t>Ковров г, Краснознаменная ул, 3</t>
  </si>
  <si>
    <t>Ковров г, Краснознаменная ул, 7</t>
  </si>
  <si>
    <t>261.600</t>
  </si>
  <si>
    <t>Ковров г, Краснознаменная ул, 8</t>
  </si>
  <si>
    <t>261.500</t>
  </si>
  <si>
    <t>Ковров г, Кузнечная ул, 16А</t>
  </si>
  <si>
    <t>190.000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</si>
  <si>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</si>
  <si>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</si>
  <si>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</si>
  <si>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</si>
  <si>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</si>
  <si>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14</t>
  </si>
  <si>
    <t>1676.400</t>
  </si>
  <si>
    <t>Ковров г, Куйбышева ул, 15</t>
  </si>
  <si>
    <t>1271.400</t>
  </si>
  <si>
    <t>Ковров г, Куйбышева ул, 16/1</t>
  </si>
  <si>
    <t>Ковров г, Куйбышева ул, 16/2</t>
  </si>
  <si>
    <t>Ковров г, Куйбышева ул, 16</t>
  </si>
  <si>
    <t>Ковров г, Куйбышева ул, 18</t>
  </si>
  <si>
    <t>Ковров г, Куйбышева ул, 20</t>
  </si>
  <si>
    <t>875.140</t>
  </si>
  <si>
    <t>Ковров г, Куйбышева ул, 3</t>
  </si>
  <si>
    <t>Ковров г, Куйбышева ул, 4 корп. 1</t>
  </si>
  <si>
    <t>Ковров г, Куйбышева ул, 4</t>
  </si>
  <si>
    <t>Ковров г, Куйбышева ул, 5</t>
  </si>
  <si>
    <t>Ковров г, Куйбышева ул, 6</t>
  </si>
  <si>
    <t>5686.000</t>
  </si>
  <si>
    <t>Ковров г, Куйбышева ул, 9</t>
  </si>
  <si>
    <t>322.300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</si>
  <si>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</si>
  <si>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</si>
  <si>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</si>
  <si>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</si>
  <si>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482.600</t>
  </si>
  <si>
    <t>Ковров г, Ленина пр-кт, 12А</t>
  </si>
  <si>
    <t>Ковров г, Ленина пр-кт, 13</t>
  </si>
  <si>
    <t>Ковров г, Ленина пр-кт, 14А</t>
  </si>
  <si>
    <t>Ковров г, Ленина пр-кт, 15</t>
  </si>
  <si>
    <t>Ковров г, Ленина пр-кт, 17</t>
  </si>
  <si>
    <t>Ковров г, Ленина пр-кт, 18</t>
  </si>
  <si>
    <t>Ковров г, Ленина пр-кт, 18А</t>
  </si>
  <si>
    <t>276.300</t>
  </si>
  <si>
    <t>Ковров г, Ленина пр-кт, 1Б</t>
  </si>
  <si>
    <t>Ковров г, Ленина пр-кт, 20</t>
  </si>
  <si>
    <t>Ковров г, Ленина пр-кт, 21</t>
  </si>
  <si>
    <t>Ковров г, Ленина пр-кт, 22</t>
  </si>
  <si>
    <t>Ковров г, Ленина пр-кт, 24</t>
  </si>
  <si>
    <t>8395.000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</si>
  <si>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</si>
  <si>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</si>
  <si>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</si>
  <si>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</si>
  <si>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</si>
  <si>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</t>
  </si>
  <si>
    <t>3226.300</t>
  </si>
  <si>
    <t>Ковров г, Ленина пр-кт, 30</t>
  </si>
  <si>
    <t>Ковров г, Ленина пр-кт, 31</t>
  </si>
  <si>
    <t>699.900</t>
  </si>
  <si>
    <t>Ковров г, Ленина пр-кт, 32</t>
  </si>
  <si>
    <t>547.400</t>
  </si>
  <si>
    <t>Ковров г, Ленина пр-кт, 33</t>
  </si>
  <si>
    <t>4160.300</t>
  </si>
  <si>
    <t>Ковров г, Ленина пр-кт, 35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</si>
  <si>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</si>
  <si>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</si>
  <si>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</si>
  <si>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41</t>
  </si>
  <si>
    <t>1245.700</t>
  </si>
  <si>
    <t>Ковров г, Ленина пр-кт, 43</t>
  </si>
  <si>
    <t>Ковров г, Ленина пр-кт, 44</t>
  </si>
  <si>
    <t>Ковров г, Ленина пр-кт, 46</t>
  </si>
  <si>
    <t>Ковров г, Ленина пр-кт, 48</t>
  </si>
  <si>
    <t>1290.700</t>
  </si>
  <si>
    <t>Ковров г, Ленина пр-кт, 49/1</t>
  </si>
  <si>
    <t>Ковров г, Ленина пр-кт, 49</t>
  </si>
  <si>
    <t>1894.950</t>
  </si>
  <si>
    <t>Ковров г, Ленина пр-кт, 5</t>
  </si>
  <si>
    <t>Ковров г, Ленина пр-кт, 50</t>
  </si>
  <si>
    <t>451.130</t>
  </si>
  <si>
    <t>Ковров г, Ленина пр-кт, 57</t>
  </si>
  <si>
    <t>Ковров г, Ленина пр-кт, 58а</t>
  </si>
  <si>
    <t>Ковров г, Ленина пр-кт, 59</t>
  </si>
  <si>
    <t>Ковров г, Ленина пр-кт, 63</t>
  </si>
  <si>
    <t>4755.000</t>
  </si>
  <si>
    <t>Ковров г, Ленина пр-кт, 7</t>
  </si>
  <si>
    <t>Ковров г, Ленина пр-кт, 9</t>
  </si>
  <si>
    <t>Ковров г, Лепсе ул, 11</t>
  </si>
  <si>
    <t>Ковров г, Лепсе ул, 2</t>
  </si>
  <si>
    <t>Ковров г, Лепсе ул, 4</t>
  </si>
  <si>
    <t>8934.000</t>
  </si>
  <si>
    <t>Ковров г, Лепсе ул, 5</t>
  </si>
  <si>
    <t>Ковров г, Лепсе ул, 7</t>
  </si>
  <si>
    <t>Ковров г, Лесная ул, 11</t>
  </si>
  <si>
    <t>Ковров г, Лесная ул, 3</t>
  </si>
  <si>
    <t>Ковров г, Лесная ул, 4</t>
  </si>
  <si>
    <t>7605.100</t>
  </si>
  <si>
    <t>Ковров г, Лесная ул, 5</t>
  </si>
  <si>
    <t>Ковров г, Лесная ул, 7</t>
  </si>
  <si>
    <t>Ковров г, Лесная ул, 9</t>
  </si>
  <si>
    <t>Ковров г, Летняя ул, 19</t>
  </si>
  <si>
    <t>1235.800</t>
  </si>
  <si>
    <t>Ковров г, Летняя ул, 23</t>
  </si>
  <si>
    <t>Ковров г, Летняя ул, 25</t>
  </si>
  <si>
    <t>Ковров г, Летняя ул, 27</t>
  </si>
  <si>
    <t>Ковров г, Летняя ул, 29</t>
  </si>
  <si>
    <t>Ковров г, Летняя ул, 31</t>
  </si>
  <si>
    <t>Ковров г, Летняя ул, 35</t>
  </si>
  <si>
    <t>265.700</t>
  </si>
  <si>
    <t>Ковров г, Летняя ул, 37</t>
  </si>
  <si>
    <t>Ковров г, Летняя ул, 39</t>
  </si>
  <si>
    <t>Ковров г, Летняя ул, 41</t>
  </si>
  <si>
    <t>307.100</t>
  </si>
  <si>
    <t>Ковров г, Летняя ул, 45</t>
  </si>
  <si>
    <t>292.300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</si>
  <si>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</si>
  <si>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</si>
  <si>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</si>
  <si>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</si>
  <si>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</si>
  <si>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</si>
  <si>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</si>
  <si>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</si>
  <si>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Лизы Чайкиной ул, 102</t>
  </si>
  <si>
    <t>Ковров г, Лизы Чайкиной ул, 106</t>
  </si>
  <si>
    <t>Ковров г, Лизы Чайкиной ул, 110</t>
  </si>
  <si>
    <t>Ковров г, Лизы Чайкиной ул, 32</t>
  </si>
  <si>
    <t>Ковров г, Лизы Чайкиной ул, 34</t>
  </si>
  <si>
    <t>267.400</t>
  </si>
  <si>
    <t>Ковров г, Лизы Чайкиной ул, 36</t>
  </si>
  <si>
    <t>345.600</t>
  </si>
  <si>
    <t>266.800</t>
  </si>
  <si>
    <t>Ковров г, Лизы Чайкиной ул, 38</t>
  </si>
  <si>
    <t>Ковров г, Лопатина ул, 13/1</t>
  </si>
  <si>
    <t>Ковров г, Лопатина ул, 13/2</t>
  </si>
  <si>
    <t>Ковров г, Лопатина ул, 13/3</t>
  </si>
  <si>
    <t>Ковров г, Лопатина ул, 13/4</t>
  </si>
  <si>
    <t>Ковров г, Лопатина ул, 13/5</t>
  </si>
  <si>
    <t>873.400</t>
  </si>
  <si>
    <t>Ковров г, Лопатина ул, 19</t>
  </si>
  <si>
    <t>Ковров г, Лопатина ул, 21 корп. 1</t>
  </si>
  <si>
    <t>Ковров г, Лопатина ул, 21</t>
  </si>
  <si>
    <t>Ковров г, Лопатина ул, 23</t>
  </si>
  <si>
    <t>1204.900</t>
  </si>
  <si>
    <t>Ковров г, Лопатина ул, 46</t>
  </si>
  <si>
    <t>1328.900</t>
  </si>
  <si>
    <t>Ковров г, Лопатина ул, 57а</t>
  </si>
  <si>
    <t>251.300</t>
  </si>
  <si>
    <t>447.500</t>
  </si>
  <si>
    <t>Ковров г, Лопатина ул, 61</t>
  </si>
  <si>
    <t>438.600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</si>
  <si>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</si>
  <si>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</si>
  <si>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</si>
  <si>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</si>
  <si>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</si>
  <si>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</si>
  <si>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</si>
  <si>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</si>
  <si>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</si>
  <si>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</si>
  <si>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</si>
  <si>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</si>
  <si>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</si>
  <si>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</si>
  <si>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</si>
  <si>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1/1</t>
  </si>
  <si>
    <t>Ковров г, Малеева ул, 12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</si>
  <si>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</si>
  <si>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</si>
  <si>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</si>
  <si>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9</t>
  </si>
  <si>
    <t>1188.330</t>
  </si>
  <si>
    <t>Ковров г, Матвеева ул, 3</t>
  </si>
  <si>
    <t>Ковров г, Матвеева ул, 3а</t>
  </si>
  <si>
    <t>Ковров г, Матвеева ул, 5</t>
  </si>
  <si>
    <t>Ковров г, Матвеева ул, 7</t>
  </si>
  <si>
    <t>Ковров г, Машиностроителей ул, 11</t>
  </si>
  <si>
    <t>895.230</t>
  </si>
  <si>
    <t>Ковров г, Машиностроителей ул, 3</t>
  </si>
  <si>
    <t>Ковров г, Машиностроителей ул, 5/2</t>
  </si>
  <si>
    <t>Ковров г, Машиностроителей ул, 5</t>
  </si>
  <si>
    <t>Ковров г, Машиностроителей ул, 7</t>
  </si>
  <si>
    <t>5874.000</t>
  </si>
  <si>
    <t>Ковров г, Машиностроителей ул, 9</t>
  </si>
  <si>
    <t>7691.000</t>
  </si>
  <si>
    <t>Ковров г, Маяковского ул, 104</t>
  </si>
  <si>
    <t>454.300</t>
  </si>
  <si>
    <t>441.800</t>
  </si>
  <si>
    <t>1874.780</t>
  </si>
  <si>
    <t>Ковров г, Маяковского ул, 30</t>
  </si>
  <si>
    <t>2033.000</t>
  </si>
  <si>
    <t>Ковров г, Маяковского ул, 4</t>
  </si>
  <si>
    <t>Ковров г, Маяковского ул, 6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</si>
  <si>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</si>
  <si>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</si>
  <si>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</si>
  <si>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</si>
  <si>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1261.100</t>
  </si>
  <si>
    <t>Ковров г, Маяковского ул, 87</t>
  </si>
  <si>
    <t>618.700</t>
  </si>
  <si>
    <t>Ковров г, Металлистов ул, 12</t>
  </si>
  <si>
    <t>Ковров г, Металлистов ул, 4</t>
  </si>
  <si>
    <t>Ковров г, Металлистов ул, 6</t>
  </si>
  <si>
    <t>386.300</t>
  </si>
  <si>
    <t>Ковров г, Металлистов ул, 8</t>
  </si>
  <si>
    <t>Ковров г, Мира пр-кт, 2</t>
  </si>
  <si>
    <t>Ковров г, Мира пр-кт, 6</t>
  </si>
  <si>
    <t>2608.300</t>
  </si>
  <si>
    <t>Ковров г, Молодогвардейская ул, 1/16</t>
  </si>
  <si>
    <t>Ковров г, Молодогвардейская ул, 3</t>
  </si>
  <si>
    <t>718.100</t>
  </si>
  <si>
    <t>Ковров г, Молодогвардейская ул, 4</t>
  </si>
  <si>
    <t>Ковров г, Молодогвардейская ул, 5</t>
  </si>
  <si>
    <t>750.100</t>
  </si>
  <si>
    <t>Ковров г, Молодогвардейская ул, 7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</si>
  <si>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</si>
  <si>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</si>
  <si>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</si>
  <si>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</si>
  <si>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</si>
  <si>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281.600</t>
  </si>
  <si>
    <t>Ковров г, МОПРа ул, 33</t>
  </si>
  <si>
    <t>Ковров г, МОПРа ул, 35</t>
  </si>
  <si>
    <t>Ковров г, Московская ул, 3</t>
  </si>
  <si>
    <t>2803.100</t>
  </si>
  <si>
    <t>Ковров г, Московская ул, 4</t>
  </si>
  <si>
    <t>2833.500</t>
  </si>
  <si>
    <t>Ковров г, Московская ул, 5</t>
  </si>
  <si>
    <t>2820.100</t>
  </si>
  <si>
    <t>Ковров г, Московская ул, 6</t>
  </si>
  <si>
    <t>Ковров г, Московская ул, 7</t>
  </si>
  <si>
    <t>2828.600</t>
  </si>
  <si>
    <t>Ковров г, Московская ул, 8</t>
  </si>
  <si>
    <t>2817.100</t>
  </si>
  <si>
    <t>Ковров г, Московская ул, 9</t>
  </si>
  <si>
    <t>2816.900</t>
  </si>
  <si>
    <t>Ковров г, Моховая ул, 1/3</t>
  </si>
  <si>
    <t>1664.700</t>
  </si>
  <si>
    <t>Ковров г, Моховая ул, 1/4</t>
  </si>
  <si>
    <t>Ковров г, Моховая ул, 1/5</t>
  </si>
  <si>
    <t>Ковров г, Моховая ул, 1/6</t>
  </si>
  <si>
    <t>Ковров г, Моховая ул, 1/7</t>
  </si>
  <si>
    <t>Ковров г, Моховая ул, 1</t>
  </si>
  <si>
    <t>Ковров г, Моховая ул, 10</t>
  </si>
  <si>
    <t>Ковров г, Моховая ул, 13</t>
  </si>
  <si>
    <t>Ковров г, Моховая ул, 17</t>
  </si>
  <si>
    <t>Ковров г, Моховая ул, 1а</t>
  </si>
  <si>
    <t>Ковров г, Моховая ул, 1б</t>
  </si>
  <si>
    <t>Ковров г, Моховая ул, 2 корп. 10</t>
  </si>
  <si>
    <t>1194.550</t>
  </si>
  <si>
    <t>Ковров г, Моховая ул, 2 корп. 5</t>
  </si>
  <si>
    <t>Ковров г, Моховая ул, 2/11</t>
  </si>
  <si>
    <t>1413.400</t>
  </si>
  <si>
    <t>Ковров г, Моховая ул, 2/4</t>
  </si>
  <si>
    <t>Ковров г, Моховая ул, 2/6</t>
  </si>
  <si>
    <t>1267.220</t>
  </si>
  <si>
    <t>Ковров г, Моховая ул, 2/8</t>
  </si>
  <si>
    <t>1143.530</t>
  </si>
  <si>
    <t>Ковров г, Моховая ул, 2/9</t>
  </si>
  <si>
    <t>1227.000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</si>
  <si>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</si>
  <si>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</si>
  <si>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</si>
  <si>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</si>
  <si>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393.100</t>
  </si>
  <si>
    <t>Ковров г, Моховая ул, 5</t>
  </si>
  <si>
    <t>Ковров г, Моховая ул, 8</t>
  </si>
  <si>
    <t>Ковров г, Моховая ул, 9</t>
  </si>
  <si>
    <t>453.800</t>
  </si>
  <si>
    <t>Ковров г, Муромская ул, 1</t>
  </si>
  <si>
    <t>Ковров г, Муромская ул, 13</t>
  </si>
  <si>
    <t>Ковров г, Муромская ул, 13а</t>
  </si>
  <si>
    <t>Ковров г, Муромская ул, 15</t>
  </si>
  <si>
    <t>Ковров г, Муромская ул, 23 корп. 3</t>
  </si>
  <si>
    <t>Ковров г, Муромская ул, 23/2</t>
  </si>
  <si>
    <t>Ковров г, Муромская ул, 23</t>
  </si>
  <si>
    <t>Ковров г, Муромская ул, 25 корп. 2</t>
  </si>
  <si>
    <t>Ковров г, Муромская ул, 25 корп. 3</t>
  </si>
  <si>
    <t>Ковров г, Муромская ул, 25</t>
  </si>
  <si>
    <t>Ковров г, Муромская ул, 27/2</t>
  </si>
  <si>
    <t>Ковров г, Муромская ул, 27</t>
  </si>
  <si>
    <t>Ковров г, Муромская ул, 31</t>
  </si>
  <si>
    <t>1843.000</t>
  </si>
  <si>
    <t>Ковров г, Муромская ул, 33</t>
  </si>
  <si>
    <t>Ковров г, Муромская ул, 35 корп. 2</t>
  </si>
  <si>
    <t>1324.600</t>
  </si>
  <si>
    <t>Ковров г, Муромская ул, 35/1</t>
  </si>
  <si>
    <t>Ковров г, Муромская ул, 35</t>
  </si>
  <si>
    <t>Ковров г, Муромская ул, 5/1</t>
  </si>
  <si>
    <t>891.900</t>
  </si>
  <si>
    <t>Ковров г, Муромская ул, 7</t>
  </si>
  <si>
    <t>1565.000</t>
  </si>
  <si>
    <t>Ковров г, Муромский проезд, 10</t>
  </si>
  <si>
    <t>Ковров г, Муромский проезд, 3</t>
  </si>
  <si>
    <t>434.100</t>
  </si>
  <si>
    <t>Ковров г, Муромский проезд, 5</t>
  </si>
  <si>
    <t>265.500</t>
  </si>
  <si>
    <t>Ковров г, Муромский проезд, 6</t>
  </si>
  <si>
    <t>Ковров г, Муромский проезд, 7</t>
  </si>
  <si>
    <t>Ковров г, Муромский проезд, 9</t>
  </si>
  <si>
    <t>Ковров г, Набережная ул, 10</t>
  </si>
  <si>
    <t>1921</t>
  </si>
  <si>
    <t>Ковров г, Набережная ул, 10а</t>
  </si>
  <si>
    <t>Ковров г, Набережная ул, 16а</t>
  </si>
  <si>
    <t>Ковров г, Набережная ул, 17</t>
  </si>
  <si>
    <t>Ковров г, Набережная ул, 18</t>
  </si>
  <si>
    <t>Ковров г, Набережная ул, 19</t>
  </si>
  <si>
    <t>242.200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</si>
  <si>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</si>
  <si>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</si>
  <si>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</si>
  <si>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</si>
  <si>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229.500</t>
  </si>
  <si>
    <t>251.500</t>
  </si>
  <si>
    <t>Ковров г, Набережная ул, 22</t>
  </si>
  <si>
    <t>Ковров г, Набережная ул, 23</t>
  </si>
  <si>
    <t>427.340</t>
  </si>
  <si>
    <t>Ковров г, Набережная ул, 24</t>
  </si>
  <si>
    <t>Ковров г, Набережная ул, 5</t>
  </si>
  <si>
    <t>Ковров г, Никитина ул, 34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</si>
  <si>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</si>
  <si>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</si>
  <si>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</si>
  <si>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</si>
  <si>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59</t>
  </si>
  <si>
    <t>3213.400</t>
  </si>
  <si>
    <t>680.100</t>
  </si>
  <si>
    <t>Ковров г, Олега Кошевого ул, 1</t>
  </si>
  <si>
    <t>671.300</t>
  </si>
  <si>
    <t>Ковров г, Олега Кошевого ул, 10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</si>
  <si>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</si>
  <si>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</si>
  <si>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</si>
  <si>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</si>
  <si>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</si>
  <si>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</si>
  <si>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5</t>
  </si>
  <si>
    <t>Ковров г, Олега Кошевого ул, 6</t>
  </si>
  <si>
    <t>Ковров г, Олега Кошевого ул, 7</t>
  </si>
  <si>
    <t>202.200</t>
  </si>
  <si>
    <t>Ковров г, Олега Кошевого ул, 8</t>
  </si>
  <si>
    <t>Ковров г, Олега Кошевого ул, 9</t>
  </si>
  <si>
    <t>Ковров г, Ореховая ул, 22</t>
  </si>
  <si>
    <t>Ковров г, Осиповская ул, 41</t>
  </si>
  <si>
    <t>Ковров г, Островского ул, 57/1</t>
  </si>
  <si>
    <t>2142.000</t>
  </si>
  <si>
    <t>682.100</t>
  </si>
  <si>
    <t>Ковров г, Островского ул, 73</t>
  </si>
  <si>
    <t>Ковров г, Островского ул, 77</t>
  </si>
  <si>
    <t>12369.000</t>
  </si>
  <si>
    <t>Ковров г, Островского ул, 79</t>
  </si>
  <si>
    <t>Ковров г, Островского ул, 81</t>
  </si>
  <si>
    <t>Ковров г, Парковая ул, 2</t>
  </si>
  <si>
    <t>Ковров г, Партизанская ул, 1</t>
  </si>
  <si>
    <t>Ковров г, Первомайская ул, 21</t>
  </si>
  <si>
    <t>3800.000</t>
  </si>
  <si>
    <t>Ковров г, Первомайская ул, 27</t>
  </si>
  <si>
    <t>1078.800</t>
  </si>
  <si>
    <t>Ковров г, Першутова ул, 20</t>
  </si>
  <si>
    <t>Ковров г, Першутова ул, 30</t>
  </si>
  <si>
    <t>Ковров г, Першутова ул, 40</t>
  </si>
  <si>
    <t>Ковров г, Першутова ул, 42</t>
  </si>
  <si>
    <t>Ковров г, Пионерская ул, 12</t>
  </si>
  <si>
    <t>Ковров г, Пионерская ул, 13</t>
  </si>
  <si>
    <t>435.800</t>
  </si>
  <si>
    <t>Ковров г, Пионерская ул, 15</t>
  </si>
  <si>
    <t>Ковров г, Пионерская ул, 16</t>
  </si>
  <si>
    <t>416.300</t>
  </si>
  <si>
    <t>Ковров г, Пионерская ул, 17</t>
  </si>
  <si>
    <t>Ковров г, Пионерская ул, 18</t>
  </si>
  <si>
    <t>Ковров г, Пионерская ул, 19</t>
  </si>
  <si>
    <t>255.300</t>
  </si>
  <si>
    <t>Ковров г, Пионерская ул, 2</t>
  </si>
  <si>
    <t>Ковров г, Пионерская ул, 23</t>
  </si>
  <si>
    <t>Ковров г, Пионерская ул, 25</t>
  </si>
  <si>
    <t>324.200</t>
  </si>
  <si>
    <t>Ковров г, Пионерская ул, 27</t>
  </si>
  <si>
    <t>325.400</t>
  </si>
  <si>
    <t>Ковров г, Пионерская ул, 3</t>
  </si>
  <si>
    <t>Ковров г, Пионерская ул, 6</t>
  </si>
  <si>
    <t>Ковров г, Подлесная ул, 12</t>
  </si>
  <si>
    <t>675.600</t>
  </si>
  <si>
    <t>Ковров г, Подлесная ул, 13</t>
  </si>
  <si>
    <t>Ковров г, Подлесная ул, 14</t>
  </si>
  <si>
    <t>Ковров г, Подлесная ул, 16</t>
  </si>
  <si>
    <t>Ковров г, Подлесная ул, 17</t>
  </si>
  <si>
    <t>Ковров г, Подлесная ул, 17а</t>
  </si>
  <si>
    <t>Ковров г, Подлесная ул, 18</t>
  </si>
  <si>
    <t>Ковров г, Подлесная ул, 19</t>
  </si>
  <si>
    <t>Ковров г, Подлесная ул, 2</t>
  </si>
  <si>
    <t>466.400</t>
  </si>
  <si>
    <t>Ковров г, Подлесная ул, 21</t>
  </si>
  <si>
    <t>Ковров г, Подлесная ул, 21а</t>
  </si>
  <si>
    <t>Ковров г, Подлесная ул, 22</t>
  </si>
  <si>
    <t>984.000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</si>
  <si>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</si>
  <si>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</si>
  <si>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</si>
  <si>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4</t>
  </si>
  <si>
    <t>Ковров г, Подлесная ул, 6</t>
  </si>
  <si>
    <t>Ковров г, Полевая ул, 2</t>
  </si>
  <si>
    <t>1283.400</t>
  </si>
  <si>
    <t>Ковров г, Полевая ул, 4</t>
  </si>
  <si>
    <t>1245.000</t>
  </si>
  <si>
    <t>Ковров г, Полевая ул, 6</t>
  </si>
  <si>
    <t>Ковров г, Правды ул, 32</t>
  </si>
  <si>
    <t>Ковров г, Правды ул, 5</t>
  </si>
  <si>
    <t>Ковров г, Правды ул, 6</t>
  </si>
  <si>
    <t>444.100</t>
  </si>
  <si>
    <t>Ковров г, Правды ул, 77а</t>
  </si>
  <si>
    <t>Ковров г, Пролетарская ул, 14/1</t>
  </si>
  <si>
    <t>Ковров г, Пролетарская ул, 38</t>
  </si>
  <si>
    <t>Ковров г, Пролетарская ул, 38а</t>
  </si>
  <si>
    <t>Ковров г, Пролетарская ул, 40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</si>
  <si>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</si>
  <si>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</si>
  <si>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</si>
  <si>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</si>
  <si>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</si>
  <si>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10</t>
  </si>
  <si>
    <t>1293.900</t>
  </si>
  <si>
    <t>Ковров г, Пугачева ул, 21А</t>
  </si>
  <si>
    <t>Ковров г, Пугачева ул, 23</t>
  </si>
  <si>
    <t>Ковров г, Пугачева ул, 24</t>
  </si>
  <si>
    <t>Ковров г, Пугачева ул, 26</t>
  </si>
  <si>
    <t>255.200</t>
  </si>
  <si>
    <t>Ковров г, Пугачева ул, 29</t>
  </si>
  <si>
    <t>Ковров г, Пугачева ул, 30</t>
  </si>
  <si>
    <t>Ковров г, Пугачева ул, 35</t>
  </si>
  <si>
    <t>4897.700</t>
  </si>
  <si>
    <t>Ковров г, Пугачева ул, 9</t>
  </si>
  <si>
    <t>939.000</t>
  </si>
  <si>
    <t>Ковров г, Рабочая ул, 35</t>
  </si>
  <si>
    <t>Ковров г, Разина ул, 3</t>
  </si>
  <si>
    <t>Ковров г, Ранжева ул, 11/2</t>
  </si>
  <si>
    <t>Ковров г, Ранжева ул, 11</t>
  </si>
  <si>
    <t>Ковров г, Ранжева ул, 13</t>
  </si>
  <si>
    <t>2206.000</t>
  </si>
  <si>
    <t>Ковров г, Ранжева ул, 3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</si>
  <si>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</si>
  <si>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</si>
  <si>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</si>
  <si>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</si>
  <si>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</si>
  <si>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</si>
  <si>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Садовая ул, 23</t>
  </si>
  <si>
    <t>Ковров г, Свердлова ул, 11</t>
  </si>
  <si>
    <t>Ковров г, Свердлова ул, 15</t>
  </si>
  <si>
    <t>Ковров г, Свердлова ул, 1а</t>
  </si>
  <si>
    <t>Ковров г, Свердлова ул, 20</t>
  </si>
  <si>
    <t>1103.800</t>
  </si>
  <si>
    <t>447.800</t>
  </si>
  <si>
    <t>259.700</t>
  </si>
  <si>
    <t>Ковров г, Свердлова ул, 80</t>
  </si>
  <si>
    <t>Ковров г, Свердлова ул, 82</t>
  </si>
  <si>
    <t>Ковров г, Свердлова ул, 82а</t>
  </si>
  <si>
    <t>Ковров г, Свердлова ул, 83а</t>
  </si>
  <si>
    <t>Ковров г, Свердлова ул, 84</t>
  </si>
  <si>
    <t>223.800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</si>
  <si>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</si>
  <si>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</si>
  <si>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</si>
  <si>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</si>
  <si>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</si>
  <si>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Северный проезд, 10а</t>
  </si>
  <si>
    <t>Ковров г, Северный проезд, 11</t>
  </si>
  <si>
    <t>535.940</t>
  </si>
  <si>
    <t>Ковров г, Северный проезд, 13</t>
  </si>
  <si>
    <t>Ковров г, Сергея Лазо ул, 4/1</t>
  </si>
  <si>
    <t>Ковров г, Сергея Лазо ул, 4</t>
  </si>
  <si>
    <t>Ковров г, Сергея Лазо ул, 4а</t>
  </si>
  <si>
    <t>2790.000</t>
  </si>
  <si>
    <t>Ковров г, Сергея Лазо ул, 6</t>
  </si>
  <si>
    <t>Ковров г, Славянская ул, 31</t>
  </si>
  <si>
    <t>Ковров г, Советская ул, 2а</t>
  </si>
  <si>
    <t>Ковров г, Солнечная ул, 2</t>
  </si>
  <si>
    <t>Ковров г, Сосновая ул, 14</t>
  </si>
  <si>
    <t>Ковров г, Сосновая ул, 15 корп. 1</t>
  </si>
  <si>
    <t>Ковров г, Сосновая ул, 15/2</t>
  </si>
  <si>
    <t>921.200</t>
  </si>
  <si>
    <t>Ковров г, Сосновая ул, 15/3</t>
  </si>
  <si>
    <t>Ковров г, Сосновая ул, 16</t>
  </si>
  <si>
    <t>429.500</t>
  </si>
  <si>
    <t>Ковров г, Сосновая ул, 17</t>
  </si>
  <si>
    <t>Ковров г, Сосновая ул, 18</t>
  </si>
  <si>
    <t>Ковров г, Сосновая ул, 20</t>
  </si>
  <si>
    <t>Ковров г, Сосновая ул, 22</t>
  </si>
  <si>
    <t>222.200</t>
  </si>
  <si>
    <t>Ковров г, Сосновая ул, 24</t>
  </si>
  <si>
    <t>Ковров г, Сосновая ул, 25</t>
  </si>
  <si>
    <t>219.500</t>
  </si>
  <si>
    <t>Ковров г, Сосновая ул, 28</t>
  </si>
  <si>
    <t>Ковров г, Сосновая ул, 30</t>
  </si>
  <si>
    <t>Ковров г, Сосновая ул, 32</t>
  </si>
  <si>
    <t>Ковров г, Сосновая ул, 35</t>
  </si>
  <si>
    <t>Ковров г, Сосновая ул, 37</t>
  </si>
  <si>
    <t>Ковров г, Сосновая ул, 39</t>
  </si>
  <si>
    <t>1527.300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</si>
  <si>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</si>
  <si>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</si>
  <si>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</si>
  <si>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11</t>
  </si>
  <si>
    <t>Ковров г, Социалистическая ул, 13</t>
  </si>
  <si>
    <t>Ковров г, Социалистическая ул, 15</t>
  </si>
  <si>
    <t>Ковров г, Социалистическая ул, 17</t>
  </si>
  <si>
    <t>846.200</t>
  </si>
  <si>
    <t>Ковров г, Социалистическая ул, 21</t>
  </si>
  <si>
    <t>Ковров г, Социалистическая ул, 25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</si>
  <si>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</si>
  <si>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</si>
  <si>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</si>
  <si>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</si>
  <si>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</si>
  <si>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</si>
  <si>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</si>
  <si>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</si>
  <si>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10</t>
  </si>
  <si>
    <t>Ковров г, Строителей ул, 11</t>
  </si>
  <si>
    <t>Ковров г, Строителей ул, 12/1</t>
  </si>
  <si>
    <t>1012.700</t>
  </si>
  <si>
    <t>Ковров г, Строителей ул, 12</t>
  </si>
  <si>
    <t>Ковров г, Строителей ул, 13</t>
  </si>
  <si>
    <t>Ковров г, Строителей ул, 14</t>
  </si>
  <si>
    <t>Ковров г, Строителей ул, 15 корп. 1</t>
  </si>
  <si>
    <t>Ковров г, Строителей ул, 15/2</t>
  </si>
  <si>
    <t>Ковров г, Строителей ул, 15</t>
  </si>
  <si>
    <t>808.700</t>
  </si>
  <si>
    <t>Ковров г, Строителей ул, 16</t>
  </si>
  <si>
    <t>Ковров г, Строителей ул, 18</t>
  </si>
  <si>
    <t>Ковров г, Строителей ул, 2</t>
  </si>
  <si>
    <t>10629.700</t>
  </si>
  <si>
    <t>Ковров г, Строителей ул, 22/1</t>
  </si>
  <si>
    <t>Ковров г, Строителей ул, 22/2</t>
  </si>
  <si>
    <t>9777.700</t>
  </si>
  <si>
    <t>Ковров г, Строителей ул, 22</t>
  </si>
  <si>
    <t>8038.000</t>
  </si>
  <si>
    <t>Ковров г, Строителей ул, 24/2</t>
  </si>
  <si>
    <t>Ковров г, Строителей ул, 25/1</t>
  </si>
  <si>
    <t>11081.000</t>
  </si>
  <si>
    <t>Ковров г, Строителей ул, 26</t>
  </si>
  <si>
    <t>7869.000</t>
  </si>
  <si>
    <t>Ковров г, Строителей ул, 27/1</t>
  </si>
  <si>
    <t>1060.500</t>
  </si>
  <si>
    <t>Ковров г, Строителей ул, 27/2</t>
  </si>
  <si>
    <t>4524.000</t>
  </si>
  <si>
    <t>Ковров г, Строителей ул, 27/3</t>
  </si>
  <si>
    <t>Ковров г, Строителей ул, 28</t>
  </si>
  <si>
    <t>Ковров г, Строителей ул, 29</t>
  </si>
  <si>
    <t>Ковров г, Строителей ул, 3</t>
  </si>
  <si>
    <t>Ковров г, Строителей ул, 31/1</t>
  </si>
  <si>
    <t>Ковров г, Строителей ул, 31/2</t>
  </si>
  <si>
    <t>769.060</t>
  </si>
  <si>
    <t>Ковров г, Строителей ул, 33</t>
  </si>
  <si>
    <t>Ковров г, Строителей ул, 35</t>
  </si>
  <si>
    <t>Ковров г, Строителей ул, 39/1</t>
  </si>
  <si>
    <t>Ковров г, Строителей ул, 39</t>
  </si>
  <si>
    <t>Ковров г, Строителей ул, 41</t>
  </si>
  <si>
    <t>Ковров г, Строителей ул, 43</t>
  </si>
  <si>
    <t>Ковров г, Строителей ул, 45</t>
  </si>
  <si>
    <t>Ковров г, Строителей ул, 5</t>
  </si>
  <si>
    <t>Ковров г, Строителей ул, 8</t>
  </si>
  <si>
    <t>Ковров г, Строителей ул, 9</t>
  </si>
  <si>
    <t>1327.000</t>
  </si>
  <si>
    <t>Ковров г, Суворова ул, 19</t>
  </si>
  <si>
    <t>Ковров г, Текстильная ул, 2а</t>
  </si>
  <si>
    <t>Ковров г, Текстильная ул, 2в</t>
  </si>
  <si>
    <t>936.100</t>
  </si>
  <si>
    <t>Ковров г, Текстильная ул, 3</t>
  </si>
  <si>
    <t>Ковров г, Текстильная ул, 5</t>
  </si>
  <si>
    <t>Ковров г, Текстильная ул, 7</t>
  </si>
  <si>
    <t>868.200</t>
  </si>
  <si>
    <t>Ковров г, Тимофея Павловского ул, 1</t>
  </si>
  <si>
    <t>881.100</t>
  </si>
  <si>
    <t>Ковров г, Тимофея Павловского ул, 10</t>
  </si>
  <si>
    <t>Ковров г, Тимофея Павловского ул, 11</t>
  </si>
  <si>
    <t>382.050</t>
  </si>
  <si>
    <t>Ковров г, Тимофея Павловского ул, 2</t>
  </si>
  <si>
    <t>879.100</t>
  </si>
  <si>
    <t>Ковров г, Тимофея Павловского ул, 3</t>
  </si>
  <si>
    <t>Ковров г, Тимофея Павловского ул, 4</t>
  </si>
  <si>
    <t>896.400</t>
  </si>
  <si>
    <t>Ковров г, Тимофея Павловского ул, 6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</si>
  <si>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</si>
  <si>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</si>
  <si>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</si>
  <si>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Транспортная ул, 81</t>
  </si>
  <si>
    <t>Ковров г, Труда ул, 1</t>
  </si>
  <si>
    <t>20669.000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</si>
  <si>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</si>
  <si>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</si>
  <si>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</si>
  <si>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</si>
  <si>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823.700</t>
  </si>
  <si>
    <t>Ковров г, Туманова ул, 14</t>
  </si>
  <si>
    <t>820.100</t>
  </si>
  <si>
    <t>Ковров г, Туманова ул, 16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</si>
  <si>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</si>
  <si>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</si>
  <si>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</si>
  <si>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</si>
  <si>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33</t>
  </si>
  <si>
    <t>Ковров г, Туманова ул, 4</t>
  </si>
  <si>
    <t>Ковров г, Туманова ул, 6</t>
  </si>
  <si>
    <t>Ковров г, Туманова ул, 8</t>
  </si>
  <si>
    <t>Ковров г, Туманова ул, 8а</t>
  </si>
  <si>
    <t>Ковров г, Урицкого ул, 15</t>
  </si>
  <si>
    <t>Ковров г, Урицкого ул, 9</t>
  </si>
  <si>
    <t>257.800</t>
  </si>
  <si>
    <t>Ковров г, Урожайная ул, 100</t>
  </si>
  <si>
    <t>Ковров г, Урожайная ул, 83</t>
  </si>
  <si>
    <t>Ковров г, Урожайный проезд, 3</t>
  </si>
  <si>
    <t>Ковров г, Урожайный проезд, 4</t>
  </si>
  <si>
    <t>1024.900</t>
  </si>
  <si>
    <t>Ковров г, Урожайный проезд, 8</t>
  </si>
  <si>
    <t>514.100</t>
  </si>
  <si>
    <t>Ковров г, Фабричный проезд, 4а</t>
  </si>
  <si>
    <t>1618.600</t>
  </si>
  <si>
    <t>475.200</t>
  </si>
  <si>
    <t>Ковров г, Фабричный проезд, 5</t>
  </si>
  <si>
    <t>643.600</t>
  </si>
  <si>
    <t>Ковров г, Фабричный проезд, 6</t>
  </si>
  <si>
    <t>749.600</t>
  </si>
  <si>
    <t>Ковров г, Фабричный проезд, 7</t>
  </si>
  <si>
    <t>207.200</t>
  </si>
  <si>
    <t>Ковров г, Федорова ул, 13а</t>
  </si>
  <si>
    <t>Ковров г, Федорова ул, 91/1</t>
  </si>
  <si>
    <t>Ковров г, Федорова ул, 91/2</t>
  </si>
  <si>
    <t>1284.400</t>
  </si>
  <si>
    <t>Ковров г, Федорова ул, 93</t>
  </si>
  <si>
    <t>Ковров г, Федорова ул, 95</t>
  </si>
  <si>
    <t>4026.330</t>
  </si>
  <si>
    <t>3977.170</t>
  </si>
  <si>
    <t>Ковров г, Федорова ул, 99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</si>
  <si>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</si>
  <si>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</si>
  <si>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</si>
  <si>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</si>
  <si>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</si>
  <si>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</si>
  <si>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</si>
  <si>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278.300</t>
  </si>
  <si>
    <t>Ковров г, Фрунзе ул, 2</t>
  </si>
  <si>
    <t>Ковров г, Фрунзе ул, 4</t>
  </si>
  <si>
    <t>2129.900</t>
  </si>
  <si>
    <t>Ковров г, Фрунзе ул, 6</t>
  </si>
  <si>
    <t>927.600</t>
  </si>
  <si>
    <t>Ковров г, Фрунзе ул, 7</t>
  </si>
  <si>
    <t>Ковров г, Фрунзе ул, 8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</si>
  <si>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</si>
  <si>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</si>
  <si>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</si>
  <si>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</si>
  <si>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</si>
  <si>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</si>
  <si>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31</t>
  </si>
  <si>
    <t>Ковров г, Фурманова ул, 33</t>
  </si>
  <si>
    <t>Ковров г, Фурманова ул, 35</t>
  </si>
  <si>
    <t>Ковров г, Фурманова ул, 37</t>
  </si>
  <si>
    <t>Ковров г, Циолковского ул, 12</t>
  </si>
  <si>
    <t>1044.400</t>
  </si>
  <si>
    <t>Ковров г, Циолковского ул, 19</t>
  </si>
  <si>
    <t>Ковров г, Циолковского ул, 21</t>
  </si>
  <si>
    <t>932.400</t>
  </si>
  <si>
    <t>Ковров г, Циолковского ул, 35</t>
  </si>
  <si>
    <t>1171.000</t>
  </si>
  <si>
    <t>982.300</t>
  </si>
  <si>
    <t>Ковров г, Циолковского ул, 40</t>
  </si>
  <si>
    <t>Ковров г, Челюскинцев ул, 131</t>
  </si>
  <si>
    <t>1924</t>
  </si>
  <si>
    <t>Ковров г, Челюскинцев ул, 131а</t>
  </si>
  <si>
    <t>Ковров г, Челюскинцев ул, 133</t>
  </si>
  <si>
    <t>Ковров г, Челюскинцев ул, 93</t>
  </si>
  <si>
    <t>Ковров г, Чернышевского ул, 1</t>
  </si>
  <si>
    <t>Ковров г, Чернышевского ул, 11</t>
  </si>
  <si>
    <t>Ковров г, Чернышевского ул, 15</t>
  </si>
  <si>
    <t>Ковров г, Чернышевского ул, 3</t>
  </si>
  <si>
    <t>1311.400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</si>
  <si>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</si>
  <si>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</si>
  <si>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</si>
  <si>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</si>
  <si>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919.100</t>
  </si>
  <si>
    <t>Ковров г, Чкалова пер, 3</t>
  </si>
  <si>
    <t>Ковров г, Чкалова пер, 5</t>
  </si>
  <si>
    <t>Ковров г, Чкалова ул, 48/2</t>
  </si>
  <si>
    <t>Ковров г, Чкалова ул, 48</t>
  </si>
  <si>
    <t>Ковров г, Чкалова ул, 50</t>
  </si>
  <si>
    <t>Ковров г, Шмидта ул, 11</t>
  </si>
  <si>
    <t>Ковров г, Шмидта ул, 9</t>
  </si>
  <si>
    <t>3531.000</t>
  </si>
  <si>
    <t>Ковров г, Щеглова ул, 43</t>
  </si>
  <si>
    <t>Ковров г, Щеглова ул, 56</t>
  </si>
  <si>
    <t>Ковров г, Щорса ул, 1</t>
  </si>
  <si>
    <t>Ковров г, Щорса ул, 25</t>
  </si>
  <si>
    <t>Ковров г, Щорса ул, 4</t>
  </si>
  <si>
    <t>Ковровский р-н, Гигант п, Первомайская ул, 1</t>
  </si>
  <si>
    <t>233.300</t>
  </si>
  <si>
    <t>Ковровский р-н, Гигант п, Первомайская ул, 11</t>
  </si>
  <si>
    <t>285.400</t>
  </si>
  <si>
    <t>Ковровский р-н, Гигант п, Первомайская ул, 13</t>
  </si>
  <si>
    <t>Ковровский р-н, Гигант п, Первомайская ул, 15</t>
  </si>
  <si>
    <t>Ковровский р-н, Гигант п, Первомайская ул, 17</t>
  </si>
  <si>
    <t>Ковровский р-н, Гигант п, Первомайская ул, 25</t>
  </si>
  <si>
    <t>Ковровский р-н, Гигант п, Первомайская ул, 3</t>
  </si>
  <si>
    <t>Ковровский р-н, Гигант п, Первомайская ул, 5</t>
  </si>
  <si>
    <t>Ковровский р-н, Гигант п, Первомайская ул, 7</t>
  </si>
  <si>
    <t>Ковровский р-н, Гигант п, Юбилейная ул, 62</t>
  </si>
  <si>
    <t>Ковровский р-н, Гигант п, Юбилейная ул, 63</t>
  </si>
  <si>
    <t>Ковровский р-н, Гигант п, Юбилейная ул, 64</t>
  </si>
  <si>
    <t>Ковровский р-н, Глебово д, Школьная ул, 20</t>
  </si>
  <si>
    <t>611.500</t>
  </si>
  <si>
    <t>Ковровский р-н, Глебово д, Школьная ул, 22</t>
  </si>
  <si>
    <t>278.200</t>
  </si>
  <si>
    <t>258.400</t>
  </si>
  <si>
    <t>351.200</t>
  </si>
  <si>
    <t>Ковровский р-н, Гостюхинского карьера п, 5</t>
  </si>
  <si>
    <t>Ковровский р-н, Гостюхинского карьера п, 6</t>
  </si>
  <si>
    <t>Ковровский р-н, Доброград п, Славянская ул, 1</t>
  </si>
  <si>
    <t>Ковровский р-н, Доброград п, Славянская ул, 3</t>
  </si>
  <si>
    <t>Ковровский р-н, Доброград п, Славянская ул, 5</t>
  </si>
  <si>
    <t>Ковровский р-н, Достижение п, Кирпичная ул, 29</t>
  </si>
  <si>
    <t>Ковровский р-н, Достижение п, Фабричная ул, 17</t>
  </si>
  <si>
    <t>Ковровский р-н, Достижение п, Фабричная ул, 37</t>
  </si>
  <si>
    <t>Ковровский р-н, Достижение п, Фабричная ул, 38</t>
  </si>
  <si>
    <t>Ковровский р-н, Достижение п, Фабричная ул, 43</t>
  </si>
  <si>
    <t>Ковровский р-н, Иваново с, Коммунистическая ул, 22</t>
  </si>
  <si>
    <t>700.200</t>
  </si>
  <si>
    <t>Ковровский р-н, Клязьминский Городок с, Клязьминская ПМК ул, 1</t>
  </si>
  <si>
    <t>Ковровский р-н, Клязьминский Городок с, Клязьминская ПМК ул, 16</t>
  </si>
  <si>
    <t>Ковровский р-н, Клязьминский Городок с, Клязьминская ПМК ул, 2</t>
  </si>
  <si>
    <t>600.600</t>
  </si>
  <si>
    <t>Ковровский р-н, Клязьминский Городок с, Клязьминская ПМК ул, 29</t>
  </si>
  <si>
    <t>Ковровский р-н, Клязьминский Городок с, Клязьминская ПМК ул, 3</t>
  </si>
  <si>
    <t>Ковровский р-н, Клязьминский Городок с, Клязьминская ПМК ул, 5</t>
  </si>
  <si>
    <t>Ковровский р-н, Клязьминский Городок с, Клязьминская ПМК ул, 6</t>
  </si>
  <si>
    <t>Ковровский р-н, Ковров-35 городок, Центральная ул, 110</t>
  </si>
  <si>
    <t>Ковровский р-н, Ковров-35 городок, Центральная ул, 140</t>
  </si>
  <si>
    <t>Ковровский р-н, Ковров-35 городок, Центральная ул, 142</t>
  </si>
  <si>
    <t>Ковровский р-н, Ковров-35 городок, Центральная ул, 149</t>
  </si>
  <si>
    <t>Ковровский р-н, Ковров-35 городок, Центральная ул, 150</t>
  </si>
  <si>
    <t>Ковровский р-н, Ковров-35 городок, Школьная ул, 102</t>
  </si>
  <si>
    <t>Ковровский р-н, Ковров-35 городок, Школьная ул, 107</t>
  </si>
  <si>
    <t>Ковровский р-н, Ковров-35 городок, Школьная ул, 109</t>
  </si>
  <si>
    <t>Ковровский р-н, Ковров-35 городок, Школьная ул, 94</t>
  </si>
  <si>
    <t>Ковровский р-н, Красный Октябрь п, Комсомольская ул, 1</t>
  </si>
  <si>
    <t>Ковровский р-н, Красный Октябрь п, Комсомольская ул, 1А</t>
  </si>
  <si>
    <t>221.300</t>
  </si>
  <si>
    <t>Ковровский р-н, Красный Октябрь п, Комсомольская ул, 20</t>
  </si>
  <si>
    <t>Ковровский р-н, Красный Октябрь п, Комсомольская ул, 7</t>
  </si>
  <si>
    <t>Ковровский р-н, Красный Октябрь п, Комсомольская ул, 9</t>
  </si>
  <si>
    <t>652.000</t>
  </si>
  <si>
    <t>Ковровский р-н, Красный Октябрь п, Комсомольская ул, 9А</t>
  </si>
  <si>
    <t>207.300</t>
  </si>
  <si>
    <t>Ковровский р-н, Красный Октябрь п, Мира ул, 13</t>
  </si>
  <si>
    <t>Ковровский р-н, Красный Октябрь п, Мира ул, 17</t>
  </si>
  <si>
    <t>Ковровский р-н, Красный Октябрь п, Мира ул, 5</t>
  </si>
  <si>
    <t>267.500</t>
  </si>
  <si>
    <t>Ковровский р-н, Красный Октябрь п, Мира ул, 7</t>
  </si>
  <si>
    <t>269.400</t>
  </si>
  <si>
    <t>Ковровский р-н, Красный Октябрь п, Садовая ул, 2</t>
  </si>
  <si>
    <t>Ковровский р-н, Красный Октябрь п, Садовая ул, 4</t>
  </si>
  <si>
    <t>Ковровский р-н, Красный Октябрь п, Садовая ул, 6</t>
  </si>
  <si>
    <t>476.300</t>
  </si>
  <si>
    <t>Ковровский р-н, Крутово с, Просторная ул, 8</t>
  </si>
  <si>
    <t>Ковровский р-н, Крутово с, Танеева ул, 37А</t>
  </si>
  <si>
    <t>Ковровский р-н, Малыгино п, Дорожная ул, 89В</t>
  </si>
  <si>
    <t>Ковровский р-н, Малыгино п, Строителей ул, 43</t>
  </si>
  <si>
    <t>280.400</t>
  </si>
  <si>
    <t>Ковровский р-н, Малыгино п, Строителей ул, 43А</t>
  </si>
  <si>
    <t>Ковровский р-н, Малыгино п, Школьная ул, 54</t>
  </si>
  <si>
    <t>455.400</t>
  </si>
  <si>
    <t>440.900</t>
  </si>
  <si>
    <t>Ковровский р-н, Малыгино п, Школьная ул, 57</t>
  </si>
  <si>
    <t>Ковровский р-н, Малыгино п, Школьная ул, 58</t>
  </si>
  <si>
    <t>Ковровский р-н, Малыгино п, Школьная ул, 61</t>
  </si>
  <si>
    <t>Ковровский р-н, Малыгино п, Школьная ул, 66</t>
  </si>
  <si>
    <t>807.100</t>
  </si>
  <si>
    <t>Ковровский р-н, Малыгино п, Юбилейная ул, 47</t>
  </si>
  <si>
    <t>Ковровский р-н, Малыгино п, Юбилейная ул, 48</t>
  </si>
  <si>
    <t>Ковровский р-н, Малыгино п, Юбилейная ул, 50</t>
  </si>
  <si>
    <t>Ковровский р-н, Малыгино п, Юбилейная ул, 51</t>
  </si>
  <si>
    <t>Ковровский р-н, Малыгино п, Юбилейная ул, 52</t>
  </si>
  <si>
    <t>Ковровский р-н, Малыгино п, Юбилейная ул, 62</t>
  </si>
  <si>
    <t>Ковровский р-н, Малыгино п, Юбилейная ул, 63</t>
  </si>
  <si>
    <t>Ковровский р-н, Малыгино п, Юбилейная ул, 64</t>
  </si>
  <si>
    <t>1557.300</t>
  </si>
  <si>
    <t>Ковровский р-н, Малыгино п, Юбилейная ул, 65</t>
  </si>
  <si>
    <t>1253.100</t>
  </si>
  <si>
    <t>Ковровский р-н, Малыгино п, Юбилейная ул, 67</t>
  </si>
  <si>
    <t>Ковровский р-н, Малыгино п, Юбилейная ул, 68</t>
  </si>
  <si>
    <t>1155.200</t>
  </si>
  <si>
    <t>Ковровский р-н, Малыгино п, Юбилейная ул, 69</t>
  </si>
  <si>
    <t>Ковровский р-н, Мелехово пгт, 2-я Набережная ул, 26</t>
  </si>
  <si>
    <t>Ковровский р-н, Мелехово пгт, 2-я Набережная ул, 28</t>
  </si>
  <si>
    <t>Ковровский р-н, Мелехово пгт, 2-я Набережная ул, 30</t>
  </si>
  <si>
    <t>Ковровский р-н, Мелехово пгт, 2-я Набережная ул, 32</t>
  </si>
  <si>
    <t>Ковровский р-н, Мелехово пгт, 2-я Набережная ул, 34</t>
  </si>
  <si>
    <t>Ковровский р-н, Мелехово пгт, 2-я Набережная ул, 36</t>
  </si>
  <si>
    <t>Ковровский р-н, Мелехово пгт, Гагарина ул, 1</t>
  </si>
  <si>
    <t>Ковровский р-н, Мелехово пгт, Гагарина ул, 11</t>
  </si>
  <si>
    <t>602.900</t>
  </si>
  <si>
    <t>Ковровский р-н, Мелехово пгт, Гагарина ул, 13</t>
  </si>
  <si>
    <t>616.600</t>
  </si>
  <si>
    <t>1002.100</t>
  </si>
  <si>
    <t>Ковровский р-н, Мелехово пгт, Гагарина ул, 15</t>
  </si>
  <si>
    <t>999.400</t>
  </si>
  <si>
    <t>Ковровский р-н, Мелехово пгт, Гагарина ул, 17</t>
  </si>
  <si>
    <t>Ковровский р-н, Мелехово пгт, Гагарина ул, 2</t>
  </si>
  <si>
    <t>747.700</t>
  </si>
  <si>
    <t>Ковровский р-н, Мелехово пгт, Гагарина ул, 3</t>
  </si>
  <si>
    <t>Ковровский р-н, Мелехово пгт, Гагарина ул, 5</t>
  </si>
  <si>
    <t>Ковровский р-н, Мелехово пгт, Гагарина ул, 6</t>
  </si>
  <si>
    <t>Ковровский р-н, Мелехово пгт, Гагарина ул, 7</t>
  </si>
  <si>
    <t>725.900</t>
  </si>
  <si>
    <t>693.400</t>
  </si>
  <si>
    <t>Ковровский р-н, Мелехово пгт, Комарова ул, 10</t>
  </si>
  <si>
    <t>Ковровский р-н, Мелехово пгт, Комарова ул, 15</t>
  </si>
  <si>
    <t>662.600</t>
  </si>
  <si>
    <t>Ковровский р-н, Мелехово пгт, Комарова ул, 17</t>
  </si>
  <si>
    <t>717.900</t>
  </si>
  <si>
    <t>Ковровский р-н, Мелехово пгт, Комарова ул, 2</t>
  </si>
  <si>
    <t>Ковровский р-н, Мелехово пгт, Комарова ул, 4</t>
  </si>
  <si>
    <t>Ковровский р-н, Мелехово пгт, Комарова ул, 5</t>
  </si>
  <si>
    <t>Ковровский р-н, Мелехово пгт, Комарова ул, 6</t>
  </si>
  <si>
    <t>428.800</t>
  </si>
  <si>
    <t>Ковровский р-н, Мелехово пгт, Комарова ул, 7</t>
  </si>
  <si>
    <t>Ковровский р-н, Мелехово пгт, Красная Горка ул, 1</t>
  </si>
  <si>
    <t>Ковровский р-н, Мелехово пгт, Красная Горка ул, 2</t>
  </si>
  <si>
    <t>511.100</t>
  </si>
  <si>
    <t>Ковровский р-н, Мелехово пгт, Красная Горка ул, 3а</t>
  </si>
  <si>
    <t>Ковровский р-н, Мелехово пгт, Первомайская ул, 44</t>
  </si>
  <si>
    <t>Ковровский р-н, Мелехово пгт, Первомайская ул, 53</t>
  </si>
  <si>
    <t>Ковровский р-н, Мелехово пгт, Первомайская ул, 53а</t>
  </si>
  <si>
    <t>Ковровский р-н, Мелехово пгт, Первомайская ул, 57</t>
  </si>
  <si>
    <t>291.800</t>
  </si>
  <si>
    <t>Ковровский р-н, Мелехово пгт, Первомайская ул, 59</t>
  </si>
  <si>
    <t>Ковровский р-н, Мелехово пгт, Первомайская ул, 64</t>
  </si>
  <si>
    <t>593.100</t>
  </si>
  <si>
    <t>Ковровский р-н, Мелехово пгт, Первомайская ул, 66</t>
  </si>
  <si>
    <t>1354.100</t>
  </si>
  <si>
    <t>Ковровский р-н, Мелехово пгт, Первомайская ул, 68</t>
  </si>
  <si>
    <t>Ковровский р-н, Мелехово пгт, Первомайская ул, 70</t>
  </si>
  <si>
    <t>Ковровский р-н, Мелехово пгт, Первомайская ул, 72</t>
  </si>
  <si>
    <t>1229.100</t>
  </si>
  <si>
    <t>Ковровский р-н, Мелехово пгт, Пионерская ул, 3</t>
  </si>
  <si>
    <t>Ковровский р-н, Мелехово пгт, Пионерская ул, 4</t>
  </si>
  <si>
    <t>Ковровский р-н, Мелехово пгт, Пионерская ул, 5</t>
  </si>
  <si>
    <t>Ковровский р-н, Мелехово пгт, Советская ул, 10</t>
  </si>
  <si>
    <t>740.600</t>
  </si>
  <si>
    <t>Ковровский р-н, Мелехово пгт, Советская ул, 15</t>
  </si>
  <si>
    <t>725.600</t>
  </si>
  <si>
    <t>Ковровский р-н, Мелехово пгт, Советская ул, 3</t>
  </si>
  <si>
    <t>Ковровский р-н, Мелехово пгт, Советская ул, 6</t>
  </si>
  <si>
    <t>Ковровский р-н, Мелехово пгт, Советская ул, 7</t>
  </si>
  <si>
    <t>Ковровский р-н, Мелехово пгт, Советская ул, 8</t>
  </si>
  <si>
    <t>Ковровский р-н, Мелехово пгт, Строительная ул, 1</t>
  </si>
  <si>
    <t>Ковровский р-н, Мелехово пгт, Строительная ул, 2</t>
  </si>
  <si>
    <t>Ковровский р-н, Мелехово пгт, Строительная ул, 3</t>
  </si>
  <si>
    <t>Ковровский р-н, Мелехово пгт, Строительная ул, 4</t>
  </si>
  <si>
    <t>Ковровский р-н, Мелехово пгт, Школьный пер, 21</t>
  </si>
  <si>
    <t>1028.600</t>
  </si>
  <si>
    <t>Ковровский р-н, Мелехово пгт, Школьный пер, 22</t>
  </si>
  <si>
    <t>924.600</t>
  </si>
  <si>
    <t>Ковровский р-н, Мелехово пгт, Школьный пер, 23</t>
  </si>
  <si>
    <t>Ковровский р-н, Мелехово пгт, Школьный пер, 25</t>
  </si>
  <si>
    <t>Ковровский р-н, Мелехово пгт, Школьный пер, 27</t>
  </si>
  <si>
    <t>Ковровский р-н, Мелехово пгт, Школьный пер, 28</t>
  </si>
  <si>
    <t>Ковровский р-н, Мелехово пгт, Юбилейная ул, 1</t>
  </si>
  <si>
    <t>Ковровский р-н, Мелехово пгт, Юбилейная ул, 3</t>
  </si>
  <si>
    <t>516.600</t>
  </si>
  <si>
    <t>Ковровский р-н, Мелехово пгт, Юбилейная ул, 4</t>
  </si>
  <si>
    <t>Ковровский р-н, Мелехово пгт, Юбилейная ул, 5</t>
  </si>
  <si>
    <t>Ковровский р-н, Мелехово пгт, Юбилейная ул, 6</t>
  </si>
  <si>
    <t>Ковровский р-н, Мелехово пгт, Юбилейная ул, 7</t>
  </si>
  <si>
    <t>Ковровский р-н, Нерехта п, Просторная ул, 1</t>
  </si>
  <si>
    <t>Ковровский р-н, Нерехта п, Просторная ул, 2</t>
  </si>
  <si>
    <t>Ковровский р-н, Нерехта п, Просторная ул, 3</t>
  </si>
  <si>
    <t>Ковровский р-н, Нерехта п, Просторная ул, 4</t>
  </si>
  <si>
    <t>Ковровский р-н, Новый п, Лесная ул, 3</t>
  </si>
  <si>
    <t>297.700</t>
  </si>
  <si>
    <t>Ковровский р-н, Новый п, Лесная ул, 4</t>
  </si>
  <si>
    <t>206.900</t>
  </si>
  <si>
    <t>Ковровский р-н, Новый п, Лесная ул, 4А</t>
  </si>
  <si>
    <t>Ковровский р-н, Новый п, Лесная ул, 5</t>
  </si>
  <si>
    <t>Ковровский р-н, Новый п, Лесная ул, 6</t>
  </si>
  <si>
    <t>Ковровский р-н, Новый п, Першутова ул, 1</t>
  </si>
  <si>
    <t>Ковровский р-н, Новый п, Першутова ул, 2</t>
  </si>
  <si>
    <t>623.900</t>
  </si>
  <si>
    <t>Ковровский р-н, Новый п, Першутова ул, 3</t>
  </si>
  <si>
    <t>Ковровский р-н, Новый п, Школьная ул, 10</t>
  </si>
  <si>
    <t>Ковровский р-н, Новый п, Школьная ул, 11</t>
  </si>
  <si>
    <t>402.500</t>
  </si>
  <si>
    <t>Ковровский р-н, Новый п, Школьная ул, 12</t>
  </si>
  <si>
    <t>Ковровский р-н, Новый п, Школьная ул, 13</t>
  </si>
  <si>
    <t>Ковровский р-н, Новый п, Школьная ул, 14</t>
  </si>
  <si>
    <t>Ковровский р-н, Новый п, Школьная ул, 15</t>
  </si>
  <si>
    <t>Ковровский р-н, Новый п, Школьная ул, 17</t>
  </si>
  <si>
    <t>Ковровский р-н, Новый п, Школьная ул, 4</t>
  </si>
  <si>
    <t>662.700</t>
  </si>
  <si>
    <t>Ковровский р-н, Новый п, Школьная ул, 6</t>
  </si>
  <si>
    <t>Ковровский р-н, Новый п, Школьная ул, 6а</t>
  </si>
  <si>
    <t>Ковровский р-н, Новый п, Школьная ул, 7</t>
  </si>
  <si>
    <t>Ковровский р-н, Новый п, Школьная ул, 8</t>
  </si>
  <si>
    <t>510.600</t>
  </si>
  <si>
    <t>Ковровский р-н, Новый п, Школьная ул, 9</t>
  </si>
  <si>
    <t>Ковровский р-н, Пакино п, 1</t>
  </si>
  <si>
    <t>Ковровский р-н, Пакино п, Молодежная ул, 21</t>
  </si>
  <si>
    <t>Ковровский р-н, Пакино п, Молодежная ул, 22</t>
  </si>
  <si>
    <t>Ковровский р-н, Пакино п, Молодежная ул, 23</t>
  </si>
  <si>
    <t>Ковровский р-н, Пакино п, Молодежная ул, 24</t>
  </si>
  <si>
    <t>Ковровский р-н, Пакино п, Труда ул, 13</t>
  </si>
  <si>
    <t>Ковровский р-н, Пакино п, Труда ул, 16</t>
  </si>
  <si>
    <t>Ковровский р-н, Пакино п, Труда ул, 18</t>
  </si>
  <si>
    <t>Ковровский р-н, Пакино п, Труда ул, 19</t>
  </si>
  <si>
    <t>Ковровский р-н, Пакино п, Центральная ул, 25</t>
  </si>
  <si>
    <t>259.300</t>
  </si>
  <si>
    <t>Ковровский р-н, Пакино п, Центральная ул, 26</t>
  </si>
  <si>
    <t>414.900</t>
  </si>
  <si>
    <t>Ковровский р-н, Пакино п, Школьная ул, 20б</t>
  </si>
  <si>
    <t>Ковровский р-н, Пакино п, Школьная ул, 29</t>
  </si>
  <si>
    <t>Ковровский р-н, Пантелеево с, Подгорица ул, 6</t>
  </si>
  <si>
    <t>Ковровский р-н, Пантелеево с, Центральная ул, 57</t>
  </si>
  <si>
    <t>Ковровский р-н, Первомайский п, 1</t>
  </si>
  <si>
    <t>Ковровский р-н, Первомайский п, 14</t>
  </si>
  <si>
    <t>Ковровский р-н, Первомайский п, 15</t>
  </si>
  <si>
    <t>Ковровский р-н, Первомайский п, 16</t>
  </si>
  <si>
    <t>832.100</t>
  </si>
  <si>
    <t>Ковровский р-н, Первомайский п, 17</t>
  </si>
  <si>
    <t>Ковровский р-н, Первомайский п, 18</t>
  </si>
  <si>
    <t>934.200</t>
  </si>
  <si>
    <t>Ковровский р-н, Первомайский п, 19б</t>
  </si>
  <si>
    <t>Ковровский р-н, Первомайский п, 2</t>
  </si>
  <si>
    <t>Ковровский р-н, Первомайский п, 3</t>
  </si>
  <si>
    <t>Ковровский р-н, Первомайский п, 4</t>
  </si>
  <si>
    <t>Ковровский р-н, Первомайский п, 6</t>
  </si>
  <si>
    <t>Ковровский р-н, Первомайский п, 7</t>
  </si>
  <si>
    <t>Ковровский р-н, Первомайский п, 9</t>
  </si>
  <si>
    <t>647.100</t>
  </si>
  <si>
    <t>355.300</t>
  </si>
  <si>
    <t>501.600</t>
  </si>
  <si>
    <t>233.200</t>
  </si>
  <si>
    <t>Ковровский р-н, Ручей д, Молодежная ул, 33</t>
  </si>
  <si>
    <t>Ковровский р-н, Ручей д, Молодежная ул, 34</t>
  </si>
  <si>
    <t>Ковровский р-н, Ручей д, Центральная ул, 1</t>
  </si>
  <si>
    <t>227.100</t>
  </si>
  <si>
    <t>Ковровский р-н, Ручей д, Центральная ул, 3</t>
  </si>
  <si>
    <t>521.800</t>
  </si>
  <si>
    <t>Ковровский р-н, Ручей д, Центральная ул, 4</t>
  </si>
  <si>
    <t>Ковровский р-н, Ручей д, Центральная ул, 5</t>
  </si>
  <si>
    <t>Ковровский р-н, Санатория им Абельмана п, 1</t>
  </si>
  <si>
    <t>591.100</t>
  </si>
  <si>
    <t>Ковровский р-н, Санниково с, Центральная ул, 16</t>
  </si>
  <si>
    <t>Ковровский р-н, Санниково с, Центральная ул, 20</t>
  </si>
  <si>
    <t>Ковровский р-н, Смолино с, Дорожная ул, 3</t>
  </si>
  <si>
    <t>Ковровский р-н, Смолино с, Дорожная ул, 4</t>
  </si>
  <si>
    <t>Ковровский р-н, Старая д, Совхозная ул, 25</t>
  </si>
  <si>
    <t>Ковровский р-н, Старая д, Совхозная ул, 27</t>
  </si>
  <si>
    <t>Ковровский р-н, Филино п, 1</t>
  </si>
  <si>
    <t>Ковровский р-н, Филино п, 2</t>
  </si>
  <si>
    <t>Ковровский р-н, Филино п, 7</t>
  </si>
  <si>
    <t>Ковровский р-н, Филино п, 8</t>
  </si>
  <si>
    <t>Ковровский р-н, Шевинская д, Советская ул, 11</t>
  </si>
  <si>
    <t>Ковровский р-н, Шевинская д, Советская ул, 12</t>
  </si>
  <si>
    <t>Кольчугино г, 3 Интернационала ул, 38</t>
  </si>
  <si>
    <t>Кольчугино г, 3 Интернационала ул, 49</t>
  </si>
  <si>
    <t>Кольчугино г, 3 Интернационала ул, 51</t>
  </si>
  <si>
    <t>1329.400</t>
  </si>
  <si>
    <t>Кольчугино г, 3 Интернационала ул, 55</t>
  </si>
  <si>
    <t>Кольчугино г, 3 Интернационала ул, 57</t>
  </si>
  <si>
    <t>Кольчугино г, 3 Интернационала ул, 59</t>
  </si>
  <si>
    <t>746.800</t>
  </si>
  <si>
    <t>Кольчугино г, 3 Интернационала ул, 60</t>
  </si>
  <si>
    <t>1751.300</t>
  </si>
  <si>
    <t>Кольчугино г, 3 Интернационала ул, 62</t>
  </si>
  <si>
    <t>643.510</t>
  </si>
  <si>
    <t>Кольчугино г, 3 Интернационала ул, 63</t>
  </si>
  <si>
    <t>Кольчугино г, 3 Интернационала ул, 64</t>
  </si>
  <si>
    <t>1631.000</t>
  </si>
  <si>
    <t>Кольчугино г, 3 Интернационала ул, 64а</t>
  </si>
  <si>
    <t>Кольчугино г, 3 Интернационала ул, 65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</si>
  <si>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</si>
  <si>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</si>
  <si>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</si>
  <si>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</si>
  <si>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</si>
  <si>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661.400</t>
  </si>
  <si>
    <t>Кольчугино г, 4 Линия Ленинского поселка ул, 1</t>
  </si>
  <si>
    <t>2661.000</t>
  </si>
  <si>
    <t>Кольчугино г, 4 Линия Ленинского поселка ул, 2</t>
  </si>
  <si>
    <t>Кольчугино г, 4 Линия Ленинского поселка ул, 3</t>
  </si>
  <si>
    <t>389.500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</si>
  <si>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</si>
  <si>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</si>
  <si>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</si>
  <si>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</si>
  <si>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8826.000</t>
  </si>
  <si>
    <t>Кольчугино г, 50 лет Октября ул, 10</t>
  </si>
  <si>
    <t>Кольчугино г, 50 лет Октября ул, 11</t>
  </si>
  <si>
    <t>489.300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</si>
  <si>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</si>
  <si>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</si>
  <si>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</si>
  <si>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4139.000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</si>
  <si>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</si>
  <si>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</si>
  <si>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</si>
  <si>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26</t>
  </si>
  <si>
    <t>1559.000</t>
  </si>
  <si>
    <t>Кольчугино г, 50 лет Октября ул, 28</t>
  </si>
  <si>
    <t>Кольчугино г, 50 лет Октября ул, 3</t>
  </si>
  <si>
    <t>Кольчугино г, 50 лет Октября ул, 30</t>
  </si>
  <si>
    <t>Кольчугино г, 50 лет Октября ул, 4</t>
  </si>
  <si>
    <t>Кольчугино г, 50 лет Октября ул, 5А</t>
  </si>
  <si>
    <t>Кольчугино г, 50 лет Октября ул, 6</t>
  </si>
  <si>
    <t>Кольчугино г, 50 лет Октября ул, 7</t>
  </si>
  <si>
    <t>Кольчугино г, 50 лет Октября ул, 8</t>
  </si>
  <si>
    <t>Кольчугино г, 50 лет СССР ул, 10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</si>
  <si>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</si>
  <si>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</si>
  <si>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</si>
  <si>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</si>
  <si>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</si>
  <si>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</si>
  <si>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</si>
  <si>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</si>
  <si>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</si>
  <si>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</si>
  <si>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</si>
  <si>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</si>
  <si>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</si>
  <si>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1304.500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</si>
  <si>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</si>
  <si>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</si>
  <si>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</si>
  <si>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</si>
  <si>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</si>
  <si>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</si>
  <si>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</si>
  <si>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</si>
  <si>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</si>
  <si>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</si>
  <si>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Молодежная ул, 1</t>
  </si>
  <si>
    <t>Кольчугино г, Белая Речка мкр, Молодежная ул, 11</t>
  </si>
  <si>
    <t>Кольчугино г, Белая Речка мкр, Молодежная ул, 3</t>
  </si>
  <si>
    <t>Кольчугино г, Белая Речка мкр, Молодежная ул, 4</t>
  </si>
  <si>
    <t>Кольчугино г, Белая Речка мкр, Молодежная ул, 5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</si>
  <si>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</si>
  <si>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</si>
  <si>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</si>
  <si>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</si>
  <si>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</si>
  <si>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</si>
  <si>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438.800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</si>
  <si>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</si>
  <si>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</si>
  <si>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</si>
  <si>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</si>
  <si>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</si>
  <si>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</si>
  <si>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14</t>
  </si>
  <si>
    <t>Кольчугино г, Белая Речка мкр, Школьная ул, 15</t>
  </si>
  <si>
    <t>Кольчугино г, Белая Речка мкр, Школьная ул, 3</t>
  </si>
  <si>
    <t>Кольчугино г, Веденеева ул, 1</t>
  </si>
  <si>
    <t>738.720</t>
  </si>
  <si>
    <t>Кольчугино г, Веденеева ул, 10</t>
  </si>
  <si>
    <t>803.100</t>
  </si>
  <si>
    <t>Кольчугино г, Веденеева ул, 12</t>
  </si>
  <si>
    <t>Кольчугино г, Веденеева ул, 14</t>
  </si>
  <si>
    <t>607.940</t>
  </si>
  <si>
    <t>Кольчугино г, Веденеева ул, 2</t>
  </si>
  <si>
    <t>842.020</t>
  </si>
  <si>
    <t>Кольчугино г, Веденеева ул, 2а</t>
  </si>
  <si>
    <t>4909.800</t>
  </si>
  <si>
    <t>1513.050</t>
  </si>
  <si>
    <t>Кольчугино г, Веденеева ул, 4</t>
  </si>
  <si>
    <t>744.680</t>
  </si>
  <si>
    <t>Кольчугино г, Веденеева ул, 5</t>
  </si>
  <si>
    <t>825.530</t>
  </si>
  <si>
    <t>2837.000</t>
  </si>
  <si>
    <t>Кольчугино г, Веденеева ул, 7</t>
  </si>
  <si>
    <t>Кольчугино г, Веденеева ул, 8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</si>
  <si>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</si>
  <si>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</si>
  <si>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</si>
  <si>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</si>
  <si>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649.200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</si>
  <si>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</si>
  <si>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</si>
  <si>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</si>
  <si>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Добровольского ул, 11</t>
  </si>
  <si>
    <t>Кольчугино г, Добровольского ул, 15</t>
  </si>
  <si>
    <t>2977.000</t>
  </si>
  <si>
    <t>Кольчугино г, Добровольского ул, 17</t>
  </si>
  <si>
    <t>Кольчугино г, Добровольского ул, 19</t>
  </si>
  <si>
    <t>Кольчугино г, Добровольского ул, 21</t>
  </si>
  <si>
    <t>785.800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</si>
  <si>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</si>
  <si>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</si>
  <si>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</si>
  <si>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</si>
  <si>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3</t>
  </si>
  <si>
    <t>718.750</t>
  </si>
  <si>
    <t>Кольчугино г, Добровольского ул, 5</t>
  </si>
  <si>
    <t>Кольчугино г, Добровольского ул, 7</t>
  </si>
  <si>
    <t>Кольчугино г, Добровольского ул, 9</t>
  </si>
  <si>
    <t>Кольчугино г, Дружбы ул, 10</t>
  </si>
  <si>
    <t>Кольчугино г, Дружбы ул, 11</t>
  </si>
  <si>
    <t>Кольчугино г, Дружбы ул, 12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</si>
  <si>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</si>
  <si>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</si>
  <si>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</si>
  <si>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</si>
  <si>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</t>
  </si>
  <si>
    <t>801.500</t>
  </si>
  <si>
    <t>Кольчугино г, Дружбы ул, 18А</t>
  </si>
  <si>
    <t>Кольчугино г, Дружбы ул, 18б</t>
  </si>
  <si>
    <t>Кольчугино г, Дружбы ул, 20</t>
  </si>
  <si>
    <t>5944.000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</si>
  <si>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</si>
  <si>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</si>
  <si>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</si>
  <si>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23</t>
  </si>
  <si>
    <t>Кольчугино г, Дружбы ул, 24</t>
  </si>
  <si>
    <t>Кольчугино г, Дружбы ул, 25</t>
  </si>
  <si>
    <t>Кольчугино г, Дружбы ул, 26</t>
  </si>
  <si>
    <t>Кольчугино г, Дружбы ул, 27</t>
  </si>
  <si>
    <t>Кольчугино г, Дружбы ул, 29</t>
  </si>
  <si>
    <t>Кольчугино г, Дружбы ул, 30</t>
  </si>
  <si>
    <t>635.700</t>
  </si>
  <si>
    <t>Кольчугино г, Дружбы ул, 31</t>
  </si>
  <si>
    <t>1321.500</t>
  </si>
  <si>
    <t>Кольчугино г, Дружбы ул, 32</t>
  </si>
  <si>
    <t>Кольчугино г, Дружбы ул, 4</t>
  </si>
  <si>
    <t>Кольчугино г, Дружбы ул, 4А</t>
  </si>
  <si>
    <t>Кольчугино г, Дружбы ул, 6</t>
  </si>
  <si>
    <t>Кольчугино г, Дружбы ул, 6А</t>
  </si>
  <si>
    <t>6655.000</t>
  </si>
  <si>
    <t>Кольчугино г, Дружбы ул, 7</t>
  </si>
  <si>
    <t>Кольчугино г, Дружбы ул, 8</t>
  </si>
  <si>
    <t>Кольчугино г, Зернова ул, 18</t>
  </si>
  <si>
    <t>Кольчугино г, Инициативная ул, 12</t>
  </si>
  <si>
    <t>Кольчугино г, Инициативная ул, 13</t>
  </si>
  <si>
    <t>380.820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</si>
  <si>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</si>
  <si>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</si>
  <si>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</si>
  <si>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</si>
  <si>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387.940</t>
  </si>
  <si>
    <t>Кольчугино г, Инициативная ул, 18</t>
  </si>
  <si>
    <t>Кольчугино г, Инициативная ул, 19</t>
  </si>
  <si>
    <t>747.220</t>
  </si>
  <si>
    <t>Кольчугино г, К.Маркса ул, 21</t>
  </si>
  <si>
    <t>Кольчугино г, КИМ ул, 14</t>
  </si>
  <si>
    <t>Кольчугино г, КИМ ул, 18</t>
  </si>
  <si>
    <t>Кольчугино г, КИМ ул, 22</t>
  </si>
  <si>
    <t>Кольчугино г, КИМ ул, 26</t>
  </si>
  <si>
    <t>Кольчугино г, КИМ ул, 37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</si>
  <si>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</si>
  <si>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</si>
  <si>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</si>
  <si>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</si>
  <si>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41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</si>
  <si>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</si>
  <si>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</si>
  <si>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</si>
  <si>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</si>
  <si>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</si>
  <si>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</si>
  <si>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</si>
  <si>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</si>
  <si>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</si>
  <si>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</si>
  <si>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24</t>
  </si>
  <si>
    <t>Кольчугино г, Котовского ул, 25</t>
  </si>
  <si>
    <t>Кольчугино г, Котовского ул, 26</t>
  </si>
  <si>
    <t>408.480</t>
  </si>
  <si>
    <t>Кольчугино г, Котовского ул, 28</t>
  </si>
  <si>
    <t>Кольчугино г, Котовского ул, 30</t>
  </si>
  <si>
    <t>Кольчугино г, Ленина пл, 1</t>
  </si>
  <si>
    <t>Кольчугино г, Ленина пл, 10</t>
  </si>
  <si>
    <t>Кольчугино г, Ленина пл, 3</t>
  </si>
  <si>
    <t>Кольчугино г, Ленина пл, 6</t>
  </si>
  <si>
    <t>Кольчугино г, Ленина пл, 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</si>
  <si>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</si>
  <si>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</si>
  <si>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</si>
  <si>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14</t>
  </si>
  <si>
    <t>980.500</t>
  </si>
  <si>
    <t>Кольчугино г, Ленина ул, 16</t>
  </si>
  <si>
    <t>Кольчугино г, Ленина ул, 18</t>
  </si>
  <si>
    <t>Кольчугино г, Ленина ул, 19</t>
  </si>
  <si>
    <t>1914</t>
  </si>
  <si>
    <t>Кольчугино г, Ленина ул, 2</t>
  </si>
  <si>
    <t>Кольчугино г, Ленина ул, 21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</si>
  <si>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</si>
  <si>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</si>
  <si>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</si>
  <si>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</si>
  <si>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885.700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</si>
  <si>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</si>
  <si>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</si>
  <si>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</si>
  <si>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</si>
  <si>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</si>
  <si>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9</t>
  </si>
  <si>
    <t>Кольчугино г, Ломако ул, 12</t>
  </si>
  <si>
    <t>Кольчугино г, Ломако ул, 16</t>
  </si>
  <si>
    <t>Кольчугино г, Ломако ул, 18</t>
  </si>
  <si>
    <t>1929.180</t>
  </si>
  <si>
    <t>Кольчугино г, Ломако ул, 22</t>
  </si>
  <si>
    <t>Кольчугино г, Ломако ул, 24</t>
  </si>
  <si>
    <t>Кольчугино г, Ломако ул, 26</t>
  </si>
  <si>
    <t>5533.000</t>
  </si>
  <si>
    <t>Кольчугино г, Ломако ул, 32</t>
  </si>
  <si>
    <t>Кольчугино г, Ломако ул, 34</t>
  </si>
  <si>
    <t>967.200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</si>
  <si>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</si>
  <si>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</si>
  <si>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</si>
  <si>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</si>
  <si>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5</t>
  </si>
  <si>
    <t>423.300</t>
  </si>
  <si>
    <t>Кольчугино г, Луговая ул, 6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</si>
  <si>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</si>
  <si>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</si>
  <si>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</si>
  <si>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15</t>
  </si>
  <si>
    <t>Кольчугино г, Максимова ул, 21</t>
  </si>
  <si>
    <t>Кольчугино г, Максимова ул, 23</t>
  </si>
  <si>
    <t>1718.400</t>
  </si>
  <si>
    <t>Кольчугино г, Максимова ул, 25</t>
  </si>
  <si>
    <t>2046.400</t>
  </si>
  <si>
    <t>Кольчугино г, Максимова ул, 3</t>
  </si>
  <si>
    <t>Кольчугино г, Максимова ул, 7</t>
  </si>
  <si>
    <t>843.000</t>
  </si>
  <si>
    <t>Кольчугино г, Мира ул, 1</t>
  </si>
  <si>
    <t>Кольчугино г, Мира ул, 11</t>
  </si>
  <si>
    <t>Кольчугино г, Мира ул, 13</t>
  </si>
  <si>
    <t>Кольчугино г, Мира ул, 14</t>
  </si>
  <si>
    <t>Кольчугино г, Мира ул, 17</t>
  </si>
  <si>
    <t>Кольчугино г, Мира ул, 19</t>
  </si>
  <si>
    <t>Кольчугино г, Мира ул, 2</t>
  </si>
  <si>
    <t>3151.200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</si>
  <si>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</si>
  <si>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</si>
  <si>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</si>
  <si>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</si>
  <si>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</si>
  <si>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</si>
  <si>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</si>
  <si>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</si>
  <si>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</si>
  <si>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</si>
  <si>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</si>
  <si>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</si>
  <si>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</si>
  <si>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1212.700</t>
  </si>
  <si>
    <t>Кольчугино г, Московская ул, 56</t>
  </si>
  <si>
    <t>Кольчугино г, Московская ул, 58</t>
  </si>
  <si>
    <t>1257.800</t>
  </si>
  <si>
    <t>Кольчугино г, Московская ул, 60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</si>
  <si>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</si>
  <si>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</si>
  <si>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</si>
  <si>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</si>
  <si>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</si>
  <si>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Октябрьская ул, 19</t>
  </si>
  <si>
    <t>Кольчугино г, Октябрьская ул, 36</t>
  </si>
  <si>
    <t>Кольчугино г, Островского ул, 11</t>
  </si>
  <si>
    <t>Кольчугино г, Папанинцев ул, 1</t>
  </si>
  <si>
    <t>Кольчугино г, Папанинцев ул, 2</t>
  </si>
  <si>
    <t>422.400</t>
  </si>
  <si>
    <t>Кольчугино г, Папанинцев ул, 4</t>
  </si>
  <si>
    <t>Кольчугино г, Победы ул, 11</t>
  </si>
  <si>
    <t>Кольчугино г, Победы ул, 17</t>
  </si>
  <si>
    <t>Кольчугино г, Победы ул, 18</t>
  </si>
  <si>
    <t>580.900</t>
  </si>
  <si>
    <t>Кольчугино г, Победы ул, 7</t>
  </si>
  <si>
    <t>3890.000</t>
  </si>
  <si>
    <t>Кольчугино г, Победы ул, 9</t>
  </si>
  <si>
    <t>4460.000</t>
  </si>
  <si>
    <t>Кольчугино г, Поселок Труда ул, 7</t>
  </si>
  <si>
    <t>Кольчугино г, Темкина ул, 4</t>
  </si>
  <si>
    <t>Кольчугино г, Ульяновская ул, 29</t>
  </si>
  <si>
    <t>Кольчугино г, Ульяновская ул, 31</t>
  </si>
  <si>
    <t>Кольчугино г, Ульяновская ул, 33</t>
  </si>
  <si>
    <t>Кольчугино г, Ульяновская ул, 35</t>
  </si>
  <si>
    <t>Кольчугино г, Ульяновская ул, 37</t>
  </si>
  <si>
    <t>4790.000</t>
  </si>
  <si>
    <t>Кольчугино г, Ульяновская ул, 45</t>
  </si>
  <si>
    <t>Кольчугино г, Ульяновская ул, 47</t>
  </si>
  <si>
    <t>877.300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</si>
  <si>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</si>
  <si>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</si>
  <si>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</si>
  <si>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1Б</t>
  </si>
  <si>
    <t>Кольчугино г, Чапаева ул, 1в</t>
  </si>
  <si>
    <t>Кольчугино г, Чапаева ул, 1г</t>
  </si>
  <si>
    <t>1684.900</t>
  </si>
  <si>
    <t>Кольчугино г, Чапаева ул, 3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</si>
  <si>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</si>
  <si>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</si>
  <si>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</si>
  <si>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</si>
  <si>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</si>
  <si>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</si>
  <si>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</si>
  <si>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</si>
  <si>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</si>
  <si>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</si>
  <si>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</si>
  <si>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1212.000</t>
  </si>
  <si>
    <t>Кольчугино г, Шмелева ул, 11</t>
  </si>
  <si>
    <t>Кольчугино г, Шмелева ул, 12</t>
  </si>
  <si>
    <t>677.250</t>
  </si>
  <si>
    <t>1517.500</t>
  </si>
  <si>
    <t>935.780</t>
  </si>
  <si>
    <t>Кольчугино г, Шмелева ул, 16</t>
  </si>
  <si>
    <t>817.920</t>
  </si>
  <si>
    <t>Кольчугино г, Шмелева ул, 17</t>
  </si>
  <si>
    <t>757.490</t>
  </si>
  <si>
    <t>Кольчугино г, Шмелева ул, 2</t>
  </si>
  <si>
    <t>1301.000</t>
  </si>
  <si>
    <t>Кольчугино г, Шмелева ул, 3</t>
  </si>
  <si>
    <t>1309.100</t>
  </si>
  <si>
    <t>Кольчугино г, Шмелева ул, 7</t>
  </si>
  <si>
    <t>Кольчугино г, Шмелева ул, 8</t>
  </si>
  <si>
    <t>648.600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</si>
  <si>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</si>
  <si>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</si>
  <si>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</si>
  <si>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</si>
  <si>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615.400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</si>
  <si>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</si>
  <si>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</si>
  <si>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</si>
  <si>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</si>
  <si>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4</t>
  </si>
  <si>
    <t>Кольчугино г, Щорса ул, 5</t>
  </si>
  <si>
    <t>Кольчугино г, Щорса ул, 6</t>
  </si>
  <si>
    <t>239.600</t>
  </si>
  <si>
    <t>Кольчугино г, Щорса ул, 7</t>
  </si>
  <si>
    <t>Кольчугино г, Щорса ул, 8</t>
  </si>
  <si>
    <t>Кольчугинский р-н, Бавлены п, Больничная ул, 11</t>
  </si>
  <si>
    <t>Кольчугинский р-н, Бавлены п, Больничная ул, 2А</t>
  </si>
  <si>
    <t>Кольчугинский р-н, Бавлены п, Больничная ул, 9</t>
  </si>
  <si>
    <t>837.700</t>
  </si>
  <si>
    <t>Кольчугинский р-н, Бавлены п, Больничный пер, 2</t>
  </si>
  <si>
    <t>Кольчугинский р-н, Бавлены п, Больничный пер, 3</t>
  </si>
  <si>
    <t>Кольчугинский р-н, Бавлены п, Больничный пер, 4</t>
  </si>
  <si>
    <t>Кольчугинский р-н, Бавлены п, Железнодорожная ул, 5</t>
  </si>
  <si>
    <t>Кольчугинский р-н, Бавлены п, Лесная ул, 1</t>
  </si>
  <si>
    <t>Кольчугинский р-н, Бавлены п, Лесная ул, 2</t>
  </si>
  <si>
    <t>Кольчугинский р-н, Бавлены п, Лесная ул, 3</t>
  </si>
  <si>
    <t>Кольчугинский р-н, Бавлены п, Лесная ул, 4</t>
  </si>
  <si>
    <t>Кольчугинский р-н, Бавлены п, Лесная ул, 6</t>
  </si>
  <si>
    <t>Кольчугинский р-н, Бавлены п, Лесной пер, 1</t>
  </si>
  <si>
    <t>Кольчугинский р-н, Бавлены п, Лесной пер, 5</t>
  </si>
  <si>
    <t>Кольчугинский р-н, Бавлены п, Лесной пер, 6А</t>
  </si>
  <si>
    <t>Кольчугинский р-н, Бавлены п, Мира ул, 9</t>
  </si>
  <si>
    <t>7862.400</t>
  </si>
  <si>
    <t>Кольчугинский р-н, Бавлены п, Молодежная ул, 1</t>
  </si>
  <si>
    <t>Кольчугинский р-н, Бавлены п, Молодежная ул, 2</t>
  </si>
  <si>
    <t>Кольчугинский р-н, Бавлены п, Молодежная ул, 3</t>
  </si>
  <si>
    <t>Кольчугинский р-н, Бавлены п, Молодежная ул, 4</t>
  </si>
  <si>
    <t>Кольчугинский р-н, Бавлены п, Октябрьская ул, 3А</t>
  </si>
  <si>
    <t>667.980</t>
  </si>
  <si>
    <t>Кольчугинский р-н, Бавлены п, Октябрьская ул, 4</t>
  </si>
  <si>
    <t>Кольчугинский р-н, Бавлены п, Полевая ул, 2</t>
  </si>
  <si>
    <t>Кольчугинский р-н, Бавлены п, Полевая ул, 3</t>
  </si>
  <si>
    <t>Кольчугинский р-н, Бавлены п, Полевая ул, 4</t>
  </si>
  <si>
    <t>Кольчугинский р-н, Бавлены п, Полевая ул, 5</t>
  </si>
  <si>
    <t>Кольчугинский р-н, Бавлены п, Рачкова ул, 1</t>
  </si>
  <si>
    <t>Кольчугинский р-н, Бавлены п, Силантьева ул, 2</t>
  </si>
  <si>
    <t>Кольчугинский р-н, Бавлены п, Силантьева ул, 8</t>
  </si>
  <si>
    <t>2648.300</t>
  </si>
  <si>
    <t>Кольчугинский р-н, Бавлены п, Центральная ул, 10</t>
  </si>
  <si>
    <t>836.100</t>
  </si>
  <si>
    <t>Кольчугинский р-н, Бавлены п, Центральная ул, 10А</t>
  </si>
  <si>
    <t>Кольчугинский р-н, Бавлены п, Центральная ул, 17</t>
  </si>
  <si>
    <t>176.000</t>
  </si>
  <si>
    <t>203.600</t>
  </si>
  <si>
    <t>Кольчугинский р-н, Бавлены п, Центральная ул, 19</t>
  </si>
  <si>
    <t>211.300</t>
  </si>
  <si>
    <t>Кольчугинский р-н, Бавлены п, Центральная ул, 8</t>
  </si>
  <si>
    <t>Кольчугинский р-н, Бавлены п, Центральная ул, 8А</t>
  </si>
  <si>
    <t>403.800</t>
  </si>
  <si>
    <t>Кольчугинский р-н, Бавлены п, Южный пер, 1</t>
  </si>
  <si>
    <t>Кольчугинский р-н, Бавлены п, Южный пер, 2</t>
  </si>
  <si>
    <t>Кольчугинский р-н, Бавлены п, Южный пер, 3</t>
  </si>
  <si>
    <t>Кольчугинский р-н, Большевик п, Школьная ул, 4</t>
  </si>
  <si>
    <t>Кольчугинский р-н, Большевик п, Школьный пер, 2</t>
  </si>
  <si>
    <t>Кольчугинский р-н, Большевик п, Школьный пер, 3</t>
  </si>
  <si>
    <t>Кольчугинский р-н, Большевик п, Школьный пер, 4</t>
  </si>
  <si>
    <t>Кольчугинский р-н, Большое Кузьминское с, Молодежная ул, 1</t>
  </si>
  <si>
    <t>Кольчугинский р-н, Большое Кузьминское с, Молодежная ул, 2</t>
  </si>
  <si>
    <t>Кольчугинский р-н, Большое Кузьминское с, Молодежная ул, 3</t>
  </si>
  <si>
    <t>Кольчугинский р-н, Большое Кузьминское с, Молодежная ул, 4</t>
  </si>
  <si>
    <t>714.200</t>
  </si>
  <si>
    <t>Кольчугинский р-н, Большое Кузьминское с, Молодежная ул, 5</t>
  </si>
  <si>
    <t>Кольчугинский р-н, Большое Кузьминское с, Молодежная ул, 6</t>
  </si>
  <si>
    <t>Кольчугинский р-н, Большое Кузьминское с, Рачкова ул, 19</t>
  </si>
  <si>
    <t>562.300</t>
  </si>
  <si>
    <t>Кольчугинский р-н, Большое Кузьминское с, Рачкова ул, 20</t>
  </si>
  <si>
    <t>Кольчугинский р-н, Большое Кузьминское с, Рачкова ул, 21</t>
  </si>
  <si>
    <t>Кольчугинский р-н, Большое Кузьминское с, Рачкова ул, 27</t>
  </si>
  <si>
    <t>590.500</t>
  </si>
  <si>
    <t>Кольчугинский р-н, Большое Кузьминское с, Строителей ул, 1</t>
  </si>
  <si>
    <t>Кольчугинский р-н, Большое Кузьминское с, Строителей ул, 2</t>
  </si>
  <si>
    <t>Кольчугинский р-н, Вишневый п, Вторая ул, 3</t>
  </si>
  <si>
    <t>Кольчугинский р-н, Вишневый п, Третья ул, 1</t>
  </si>
  <si>
    <t>Кольчугинский р-н, Вишневый п, Третья ул, 2</t>
  </si>
  <si>
    <t>Кольчугинский р-н, Вишневый п, Третья ул, 3</t>
  </si>
  <si>
    <t>Кольчугинский р-н, Вишневый п, Третья ул, 4</t>
  </si>
  <si>
    <t>Кольчугинский р-н, Вишневый п, Третья ул, 5</t>
  </si>
  <si>
    <t>Кольчугинский р-н, Вишневый п, Третья ул, 6</t>
  </si>
  <si>
    <t>Кольчугинский р-н, Вишневый п, Третья ул, 8</t>
  </si>
  <si>
    <t>Кольчугинский р-н, Дубки п, Совхозная ул, 4</t>
  </si>
  <si>
    <t>Кольчугинский р-н, Дубки п, Совхозная ул, 6</t>
  </si>
  <si>
    <t>189.000</t>
  </si>
  <si>
    <t>Кольчугинский р-н, Есиплево с, Карпова ул, 1</t>
  </si>
  <si>
    <t>Кольчугинский р-н, Есиплево с, Карпова ул, 5</t>
  </si>
  <si>
    <t>Кольчугинский р-н, Золотуха п, Пятнадцатая ул, 1</t>
  </si>
  <si>
    <t>Кольчугинский р-н, Золотуха п, Пятнадцатая ул, 2</t>
  </si>
  <si>
    <t>Кольчугинский р-н, Золотуха п, Пятнадцатая ул, 4</t>
  </si>
  <si>
    <t>Кольчугинский р-н, Металлист п, Лесная ул, 1</t>
  </si>
  <si>
    <t>Кольчугинский р-н, Металлист п, Молодежная ул, 7</t>
  </si>
  <si>
    <t>1021.700</t>
  </si>
  <si>
    <t>1630.620</t>
  </si>
  <si>
    <t>Кольчугинский р-н, Металлист п, Центральная ул, 5</t>
  </si>
  <si>
    <t>Кольчугинский р-н, Металлист п, Центральная ул, 6</t>
  </si>
  <si>
    <t>613.600</t>
  </si>
  <si>
    <t>Кольчугинский р-н, Металлист п, Центральная ул, 8</t>
  </si>
  <si>
    <t>Кольчугинский р-н, Новобусино с, Шестая ул, 1</t>
  </si>
  <si>
    <t>Кольчугинский р-н, Павловка д, Первая ул, 1</t>
  </si>
  <si>
    <t>Кольчугинский р-н, Павловка д, Первая ул, 2</t>
  </si>
  <si>
    <t>Кольчугинский р-н, Павловка д, Первая ул, 4</t>
  </si>
  <si>
    <t>Кольчугинский р-н, Павловка д, Первая ул, 7</t>
  </si>
  <si>
    <t>Кольчугинский р-н, Павловка д, Первая ул, 8</t>
  </si>
  <si>
    <t>Кольчугинский р-н, Раздолье п, Новоселов ул, 1</t>
  </si>
  <si>
    <t>Кольчугинский р-н, Раздолье п, Новоселов ул, 14</t>
  </si>
  <si>
    <t>Кольчугинский р-н, Раздолье п, Новоселов ул, 16</t>
  </si>
  <si>
    <t>Кольчугинский р-н, Раздолье п, Новоселов ул, 2</t>
  </si>
  <si>
    <t>Кольчугинский р-н, Раздолье п, Новоселов ул, 3</t>
  </si>
  <si>
    <t>Кольчугинский р-н, Раздолье п, Новоселов ул, 4</t>
  </si>
  <si>
    <t>Кольчугинский р-н, Раздолье п, Новоселов ул, 5</t>
  </si>
  <si>
    <t>Кольчугинский р-н, Раздолье п, Новоселов ул, 6</t>
  </si>
  <si>
    <t>Кольчугинский р-н, Раздолье п, Первомайская ул, 11</t>
  </si>
  <si>
    <t>Кольчугинский р-н, Раздолье п, Первомайская ул, 1А</t>
  </si>
  <si>
    <t>Кольчугинский р-н, Раздолье п, Первомайская ул, 3</t>
  </si>
  <si>
    <t>Кольчугинский р-н, Раздолье п, Первомайская ул, 5</t>
  </si>
  <si>
    <t>Кольчугинский р-н, Раздолье п, Первомайская ул, 9</t>
  </si>
  <si>
    <t>Меленки г, 60 лет Октября ул, 11</t>
  </si>
  <si>
    <t>Меленки г, 60 лет Октября ул, 21</t>
  </si>
  <si>
    <t>529.100</t>
  </si>
  <si>
    <t>Меленки г, 60 лет Октября ул, 23</t>
  </si>
  <si>
    <t>523.900</t>
  </si>
  <si>
    <t>Меленки г, 60 лет Октября ул, 25</t>
  </si>
  <si>
    <t>Меленки г, 60 лет Октября ул, 27</t>
  </si>
  <si>
    <t>990.670</t>
  </si>
  <si>
    <t>Меленки г, 60 лет Октября ул, 29</t>
  </si>
  <si>
    <t>Меленки г, 60 лет Октября ул, 31</t>
  </si>
  <si>
    <t>Меленки г, 60 лет Октября ул, 33</t>
  </si>
  <si>
    <t>Меленки г, 60 лет Октября ул, 9</t>
  </si>
  <si>
    <t>413.580</t>
  </si>
  <si>
    <t>Меленки г, Академика Королева ул, 2</t>
  </si>
  <si>
    <t>Меленки г, Академика Королева ул, 25</t>
  </si>
  <si>
    <t>868.700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</si>
  <si>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</si>
  <si>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</si>
  <si>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</si>
  <si>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522.600</t>
  </si>
  <si>
    <t>371.360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</si>
  <si>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</si>
  <si>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</si>
  <si>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</si>
  <si>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</si>
  <si>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</si>
  <si>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491.400</t>
  </si>
  <si>
    <t>Меленки г, Дзержинского ул, 27</t>
  </si>
  <si>
    <t>Меленки г, Дзержинского ул, 29</t>
  </si>
  <si>
    <t>489.600</t>
  </si>
  <si>
    <t>Меленки г, Дзержинского ул, 42</t>
  </si>
  <si>
    <t>477.840</t>
  </si>
  <si>
    <t>Меленки г, Дзержинского ул, 46</t>
  </si>
  <si>
    <t>441.600</t>
  </si>
  <si>
    <t>Меленки г, Дзержинского ул, 46а</t>
  </si>
  <si>
    <t>Меленки г, Дзержинского ул, 54</t>
  </si>
  <si>
    <t>167.700</t>
  </si>
  <si>
    <t>Меленки г, Дзержинского ул, 60</t>
  </si>
  <si>
    <t>339.760</t>
  </si>
  <si>
    <t>Меленки г, Железнодорожная ул, 19</t>
  </si>
  <si>
    <t>Меленки г, Кирова ул, 34</t>
  </si>
  <si>
    <t>Меленки г, Кирова ул, 36</t>
  </si>
  <si>
    <t>629.140</t>
  </si>
  <si>
    <t>Меленки г, Кирова ул, 38</t>
  </si>
  <si>
    <t>Меленки г, Кирова ул, 42</t>
  </si>
  <si>
    <t>1167.700</t>
  </si>
  <si>
    <t>Меленки г, Кирова ул, 43А</t>
  </si>
  <si>
    <t>Меленки г, Кирова ул, 44</t>
  </si>
  <si>
    <t>Меленки г, Кирова ул, 53</t>
  </si>
  <si>
    <t>568.140</t>
  </si>
  <si>
    <t>769.100</t>
  </si>
  <si>
    <t>Меленки г, Кирова ул, 55</t>
  </si>
  <si>
    <t>Меленки г, Кирова ул, 99</t>
  </si>
  <si>
    <t>Меленки г, Коминтерна ул, 106</t>
  </si>
  <si>
    <t>Меленки г, Коминтерна ул, 211</t>
  </si>
  <si>
    <t>718.710</t>
  </si>
  <si>
    <t>Меленки г, Коммунистическая ул, 13</t>
  </si>
  <si>
    <t>2557.240</t>
  </si>
  <si>
    <t>Меленки г, Коммунистическая ул, 16</t>
  </si>
  <si>
    <t>603.290</t>
  </si>
  <si>
    <t>240.260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</si>
  <si>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</si>
  <si>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</si>
  <si>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</si>
  <si>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287.580</t>
  </si>
  <si>
    <t>Меленки г, Комсомольская ул, 103</t>
  </si>
  <si>
    <t>188.000</t>
  </si>
  <si>
    <t>Меленки г, Комсомольская ул, 117</t>
  </si>
  <si>
    <t>Меленки г, Комсомольская ул, 98</t>
  </si>
  <si>
    <t>Меленки г, Конышева ул, 15</t>
  </si>
  <si>
    <t>1256.700</t>
  </si>
  <si>
    <t>Меленки г, Конышева ул, 17</t>
  </si>
  <si>
    <t>Меленки г, Конышева ул, 1А</t>
  </si>
  <si>
    <t>Меленки г, Конышева ул, 2</t>
  </si>
  <si>
    <t>958.500</t>
  </si>
  <si>
    <t>Меленки г, Конышева ул, 2А</t>
  </si>
  <si>
    <t>1100.600</t>
  </si>
  <si>
    <t>Меленки г, Конышева ул, 3А</t>
  </si>
  <si>
    <t>1136.500</t>
  </si>
  <si>
    <t>Меленки г, Красноармейская ул, 204</t>
  </si>
  <si>
    <t>Меленки г, Красноармейская ул, 92</t>
  </si>
  <si>
    <t>648.440</t>
  </si>
  <si>
    <t>Меленки г, Красноармейская ул, 94</t>
  </si>
  <si>
    <t>Меленки г, Лермонтова ул, 4</t>
  </si>
  <si>
    <t>Меленки г, Лермонтова ул, 6</t>
  </si>
  <si>
    <t>Меленки г, Маяковского ул, 24</t>
  </si>
  <si>
    <t>846.330</t>
  </si>
  <si>
    <t>Меленки г, Маяковского ул, 26</t>
  </si>
  <si>
    <t>852.590</t>
  </si>
  <si>
    <t>Меленки г, Мира ул, 17</t>
  </si>
  <si>
    <t>Меленки г, Мира ул, 19</t>
  </si>
  <si>
    <t>Меленки г, Мира ул, 19а</t>
  </si>
  <si>
    <t>Меленки г, Мира ул, 21</t>
  </si>
  <si>
    <t>Меленки г, Мира ул, 21а</t>
  </si>
  <si>
    <t>652.300</t>
  </si>
  <si>
    <t>Меленки г, Муромская ул, 1</t>
  </si>
  <si>
    <t>Меленки г, Муромская ул, 21</t>
  </si>
  <si>
    <t>715.520</t>
  </si>
  <si>
    <t>Меленки г, Муромская ул, 3</t>
  </si>
  <si>
    <t>Меленки г, Муромская ул, 39</t>
  </si>
  <si>
    <t>Меленки г, Муромская ул, 5</t>
  </si>
  <si>
    <t>Меленки г, Пролетарская ул, 37</t>
  </si>
  <si>
    <t>915.770</t>
  </si>
  <si>
    <t>Меленки г, Пролетарская ул, 53</t>
  </si>
  <si>
    <t>Меленки г, Пушкина ул, 1</t>
  </si>
  <si>
    <t>Меленки г, Советская ул, 28</t>
  </si>
  <si>
    <t>Меленки г, Чернышевского ул, 15</t>
  </si>
  <si>
    <t>200.480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</si>
  <si>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</si>
  <si>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</si>
  <si>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</si>
  <si>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62</t>
  </si>
  <si>
    <t>763.840</t>
  </si>
  <si>
    <t>639.100</t>
  </si>
  <si>
    <t>Меленковский р-н, Архангел с, Совхозная ул, 182</t>
  </si>
  <si>
    <t>Меленковский р-н, Бутылицы с, Железнодорожная ул, 43</t>
  </si>
  <si>
    <t>Меленковский р-н, Бутылицы с, Железнодорожная ул, 59</t>
  </si>
  <si>
    <t>Меленковский р-н, Бутылицы с, Садовая ул, 1</t>
  </si>
  <si>
    <t>Меленковский р-н, Бутылицы с, Садовая ул, 2</t>
  </si>
  <si>
    <t>Меленковский р-н, Бутылицы с, Садовая ул, 2а</t>
  </si>
  <si>
    <t>558.800</t>
  </si>
  <si>
    <t>Меленковский р-н, Высоково д, Слободская ул, 27</t>
  </si>
  <si>
    <t>394.450</t>
  </si>
  <si>
    <t>Меленковский р-н, Денятино с, Механизаторов ул, 1</t>
  </si>
  <si>
    <t>535.100</t>
  </si>
  <si>
    <t>Меленковский р-н, Денятино с, Механизаторов ул, 3</t>
  </si>
  <si>
    <t>641.130</t>
  </si>
  <si>
    <t>Меленковский р-н, Денятино с, Механизаторов ул, 4</t>
  </si>
  <si>
    <t>Меленковский р-н, Денятино с, Механизаторов ул, 5</t>
  </si>
  <si>
    <t>Меленковский р-н, Злобино-2 д, 125</t>
  </si>
  <si>
    <t>Меленковский р-н, Злобино-2 д, 133</t>
  </si>
  <si>
    <t>Меленковский р-н, Злобино-2 д, 99</t>
  </si>
  <si>
    <t>Меленковский р-н, Илькино с, Садовая ул, 10</t>
  </si>
  <si>
    <t>Меленковский р-н, Илькино с, Садовая ул, 8</t>
  </si>
  <si>
    <t>Меленковский р-н, Илькино с, Солнечная ул, 13</t>
  </si>
  <si>
    <t>Меленковский р-н, Илькино с, Солнечная ул, 15</t>
  </si>
  <si>
    <t>Меленковский р-н, Кондаково д, Центральная ул, 2</t>
  </si>
  <si>
    <t>Меленковский р-н, Ляхи с, Климова ул, 4</t>
  </si>
  <si>
    <t>816.350</t>
  </si>
  <si>
    <t>659.200</t>
  </si>
  <si>
    <t>875.200</t>
  </si>
  <si>
    <t>Меленковский р-н, Паново д, Молодежная ул, 1</t>
  </si>
  <si>
    <t>Меленковский р-н, Паново д, Молодежная ул, 3</t>
  </si>
  <si>
    <t>Меленковский р-н, Паново д, Молодежная ул, 4</t>
  </si>
  <si>
    <t>Меленковский р-н, Папулино д, Коммунистическая ул, 1</t>
  </si>
  <si>
    <t>409.090</t>
  </si>
  <si>
    <t>Меленковский р-н, Папулино д, Коммунистическая ул, 13</t>
  </si>
  <si>
    <t>Меленковский р-н, Папулино д, Коммунистическая ул, 15</t>
  </si>
  <si>
    <t>555.180</t>
  </si>
  <si>
    <t>Меленковский р-н, Папулино д, Коммунистическая ул, 23</t>
  </si>
  <si>
    <t>Меленковский р-н, Советский п, Центральная ул, 6</t>
  </si>
  <si>
    <t>Меленковский р-н, Софроново д, Молодежная ул, 14</t>
  </si>
  <si>
    <t>Меленковский р-н, Софроново д, Молодежная ул, 7</t>
  </si>
  <si>
    <t>Меленковский р-н, Тургенево д, Совхозная ул, 1</t>
  </si>
  <si>
    <t>Меленковский р-н, Тургенево д, Совхозная ул, 3</t>
  </si>
  <si>
    <t>Меленковский р-н, Тургенево д, Совхозная ул, 4</t>
  </si>
  <si>
    <t>Меленковский р-н, Тургенево д, Совхозная ул, 5</t>
  </si>
  <si>
    <t>Меленковский р-н, Тургенево д, Совхозная ул, 6</t>
  </si>
  <si>
    <t>592.300</t>
  </si>
  <si>
    <t>Меленковский р-н, Тургенево д, Школьная ул, 1</t>
  </si>
  <si>
    <t>Меленковский р-н, Тургенево д, Школьная ул, 2</t>
  </si>
  <si>
    <t>Меленковский р-н, Тургенево д, Школьная ул, 3</t>
  </si>
  <si>
    <t>Меленковский р-н, Тургенево д, Школьная ул, 4</t>
  </si>
  <si>
    <t>Меленковский р-н, Тургенево д, Школьная ул, 5</t>
  </si>
  <si>
    <t>Меленковский р-н, Тургенево д, Школьная ул, 6</t>
  </si>
  <si>
    <t>Меленковский р-н, Тургенево д, Школьная ул, 7</t>
  </si>
  <si>
    <t>Муром г, 1-я Новослободская ул, 1</t>
  </si>
  <si>
    <t>Муром г, 1-я Новослободская ул, 10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</si>
  <si>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</si>
  <si>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</si>
  <si>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</si>
  <si>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5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</si>
  <si>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</si>
  <si>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</si>
  <si>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</si>
  <si>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</si>
  <si>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2-я Новослободская ул, 1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</si>
  <si>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</si>
  <si>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</si>
  <si>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</si>
  <si>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5</t>
  </si>
  <si>
    <t>Муром г, 2-я Новослободская ул, 7</t>
  </si>
  <si>
    <t>Муром г, 30 лет Победы ул, 11</t>
  </si>
  <si>
    <t>546.100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</si>
  <si>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</si>
  <si>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</si>
  <si>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</si>
  <si>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6</t>
  </si>
  <si>
    <t>9130.000</t>
  </si>
  <si>
    <t>Муром г, 30 лет Победы ул, 8</t>
  </si>
  <si>
    <t>Муром г, 30 лет Победы ул, 9 корп. 1</t>
  </si>
  <si>
    <t>Муром г, 30 лет Победы ул, 9 корп. 2</t>
  </si>
  <si>
    <t>Муром г, 30 лет Победы ул, 9 корп. 3</t>
  </si>
  <si>
    <t>Муром г, 30 лет Победы ул, 9</t>
  </si>
  <si>
    <t>Муром г, Автодора ул, 37</t>
  </si>
  <si>
    <t>1669.900</t>
  </si>
  <si>
    <t>Муром г, Автодора ул, 40</t>
  </si>
  <si>
    <t>Муром г, Автодора ул, 44</t>
  </si>
  <si>
    <t>Муром г, Амосова ул, 50</t>
  </si>
  <si>
    <t>Муром г, Артема ул, 11</t>
  </si>
  <si>
    <t>539.650</t>
  </si>
  <si>
    <t>Муром г, Артема ул, 15</t>
  </si>
  <si>
    <t>Муром г, Артема ул, 1а</t>
  </si>
  <si>
    <t>903.900</t>
  </si>
  <si>
    <t>Муром г, Артема ул, 2</t>
  </si>
  <si>
    <t>Муром г, Артема ул, 20</t>
  </si>
  <si>
    <t>Муром г, Артема ул, 27</t>
  </si>
  <si>
    <t>Муром г, Артема ул, 29</t>
  </si>
  <si>
    <t>Муром г, Артема ул, 29а</t>
  </si>
  <si>
    <t>Муром г, Артема ул, 39</t>
  </si>
  <si>
    <t>Муром г, Артема ул, 40</t>
  </si>
  <si>
    <t>Муром г, Артема ул, 55</t>
  </si>
  <si>
    <t>1345.700</t>
  </si>
  <si>
    <t>Муром г, Артема ул, 65</t>
  </si>
  <si>
    <t>Муром г, Владимирская ул, 1</t>
  </si>
  <si>
    <t>Муром г, Владимирская ул, 11</t>
  </si>
  <si>
    <t>Муром г, Владимирская ул, 2</t>
  </si>
  <si>
    <t>1539.420</t>
  </si>
  <si>
    <t>Муром г, Владимирская ул, 26</t>
  </si>
  <si>
    <t>Муром г, Владимирская ул, 28</t>
  </si>
  <si>
    <t>Муром г, Владимирская ул, 2а</t>
  </si>
  <si>
    <t>Муром г, Владимирская ул, 30</t>
  </si>
  <si>
    <t>1169.500</t>
  </si>
  <si>
    <t>Муром г, Владимирская ул, 37</t>
  </si>
  <si>
    <t>Муром г, Владимирская ул, 40</t>
  </si>
  <si>
    <t>1424.770</t>
  </si>
  <si>
    <t>Муром г, Владимирская ул, 5</t>
  </si>
  <si>
    <t>Муром г, Владимирская ул, 6</t>
  </si>
  <si>
    <t>1800.500</t>
  </si>
  <si>
    <t>Муром г, Владимирская ул, 7</t>
  </si>
  <si>
    <t>1289.100</t>
  </si>
  <si>
    <t>Муром г, Владимирская ул, 9</t>
  </si>
  <si>
    <t>Муром г, Владимирское ш, 10</t>
  </si>
  <si>
    <t>1873.000</t>
  </si>
  <si>
    <t>Муром г, Владимирское ш, 12</t>
  </si>
  <si>
    <t>1230.500</t>
  </si>
  <si>
    <t>Муром г, Владимирское ш, 12а</t>
  </si>
  <si>
    <t>Муром г, Владимирское ш, 12б</t>
  </si>
  <si>
    <t>Муром г, Владимирское ш, 4/58</t>
  </si>
  <si>
    <t>Муром г, Войкова ул, 1</t>
  </si>
  <si>
    <t>Муром г, Войкова ул, 13а</t>
  </si>
  <si>
    <t>215.900</t>
  </si>
  <si>
    <t>Муром г, Войкова ул, 2а</t>
  </si>
  <si>
    <t>Муром г, Войкова ул, 2б</t>
  </si>
  <si>
    <t>Муром г, Войкова ул, 2в</t>
  </si>
  <si>
    <t>404.800</t>
  </si>
  <si>
    <t>Муром г, Войкова ул, 3а</t>
  </si>
  <si>
    <t>Муром г, Войкова ул, 5</t>
  </si>
  <si>
    <t>Муром г, Войкова ул, 7</t>
  </si>
  <si>
    <t>Муром г, Войкова ул, 74</t>
  </si>
  <si>
    <t>Муром г, Войкова ул, 9</t>
  </si>
  <si>
    <t>461.160</t>
  </si>
  <si>
    <t>Муром г, Вокзальная ул, 16</t>
  </si>
  <si>
    <t>Муром г, Вокзальная ул, 3</t>
  </si>
  <si>
    <t>Муром г, Вокзальная ул, 6</t>
  </si>
  <si>
    <t>Муром г, Воровского ул, 101</t>
  </si>
  <si>
    <t>Муром г, Воровского ул, 16а</t>
  </si>
  <si>
    <t>312.400</t>
  </si>
  <si>
    <t>Муром г, Воровского ул, 23</t>
  </si>
  <si>
    <t>128.500</t>
  </si>
  <si>
    <t>157.000</t>
  </si>
  <si>
    <t>112.400</t>
  </si>
  <si>
    <t>Муром г, Воровского ул, 55</t>
  </si>
  <si>
    <t>Муром г, Воровского ул, 67</t>
  </si>
  <si>
    <t>Муром г, Воровского ул, 71</t>
  </si>
  <si>
    <t>1390.400</t>
  </si>
  <si>
    <t>Муром г, Воровского ул, 75</t>
  </si>
  <si>
    <t>922.880</t>
  </si>
  <si>
    <t>Муром г, Воровского ул, 85</t>
  </si>
  <si>
    <t>Муром г, Воровского ул, 88</t>
  </si>
  <si>
    <t>Муром г, Воровского ул, 90</t>
  </si>
  <si>
    <t>Муром г, Воровского ул, 91а</t>
  </si>
  <si>
    <t>Муром г, Воровского ул, 95</t>
  </si>
  <si>
    <t>462.500</t>
  </si>
  <si>
    <t>270.240</t>
  </si>
  <si>
    <t>Муром г, Воровского ул, 99</t>
  </si>
  <si>
    <t>266.500</t>
  </si>
  <si>
    <t>280.950</t>
  </si>
  <si>
    <t>Муром г, Гоголева ул, 10</t>
  </si>
  <si>
    <t>Муром г, Гоголева ул, 2а</t>
  </si>
  <si>
    <t>Муром г, Гоголева ул, 36</t>
  </si>
  <si>
    <t>560.600</t>
  </si>
  <si>
    <t>242.600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</si>
  <si>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</si>
  <si>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</si>
  <si>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</si>
  <si>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</si>
  <si>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</si>
  <si>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</si>
  <si>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1583.090</t>
  </si>
  <si>
    <t>Муром г, Дзержинского ул, 3а</t>
  </si>
  <si>
    <t>Муром г, Дзержинского ул, 4</t>
  </si>
  <si>
    <t>Муром г, Дзержинского ул, 43</t>
  </si>
  <si>
    <t>3825.000</t>
  </si>
  <si>
    <t>Муром г, Дзержинского ул, 45</t>
  </si>
  <si>
    <t>Муром г, Дзержинского ул, 46</t>
  </si>
  <si>
    <t>Муром г, Дзержинского ул, 49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</si>
  <si>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</si>
  <si>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</si>
  <si>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</si>
  <si>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</si>
  <si>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</si>
  <si>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398.250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</si>
  <si>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</si>
  <si>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</si>
  <si>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</si>
  <si>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</si>
  <si>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585.500</t>
  </si>
  <si>
    <t>Муром г, Заводская ул, 7</t>
  </si>
  <si>
    <t>Муром г, Казанская ул, 2б</t>
  </si>
  <si>
    <t>220.500</t>
  </si>
  <si>
    <t>250.200</t>
  </si>
  <si>
    <t>Муром г, Калинина ул, 27</t>
  </si>
  <si>
    <t>215.300</t>
  </si>
  <si>
    <t>Муром г, Калинина ул, 33</t>
  </si>
  <si>
    <t>201.820</t>
  </si>
  <si>
    <t>Муром г, Калинина ул, 37</t>
  </si>
  <si>
    <t>198.400</t>
  </si>
  <si>
    <t>Муром г, Калинина ул, 45</t>
  </si>
  <si>
    <t>197.500</t>
  </si>
  <si>
    <t>Муром г, Карачаровское ш, 11</t>
  </si>
  <si>
    <t>1575.600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</si>
  <si>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</si>
  <si>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</si>
  <si>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</si>
  <si>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26а</t>
  </si>
  <si>
    <t>Муром г, Карачаровское ш, 26б</t>
  </si>
  <si>
    <t>1134.500</t>
  </si>
  <si>
    <t>Муром г, Карачаровское ш, 28</t>
  </si>
  <si>
    <t>Муром г, Карачаровское ш, 30</t>
  </si>
  <si>
    <t>Муром г, Карачаровское ш, 30а</t>
  </si>
  <si>
    <t>1190.200</t>
  </si>
  <si>
    <t>Муром г, Карачаровское ш, 30б</t>
  </si>
  <si>
    <t>Муром г, Карачаровское ш, 30в</t>
  </si>
  <si>
    <t>Муром г, Карачаровское ш, 30г</t>
  </si>
  <si>
    <t>1819.350</t>
  </si>
  <si>
    <t>Муром г, Карачаровское ш, 30д</t>
  </si>
  <si>
    <t>Муром г, Карачаровское ш, 32</t>
  </si>
  <si>
    <t>Муром г, Карачаровское ш, 34</t>
  </si>
  <si>
    <t>Муром г, Карла Маркса ул, 31</t>
  </si>
  <si>
    <t>877.800</t>
  </si>
  <si>
    <t>Муром г, Карла Маркса ул, 34</t>
  </si>
  <si>
    <t>Муром г, Карла Маркса ул, 43</t>
  </si>
  <si>
    <t>Муром г, Карла Маркса ул, 44</t>
  </si>
  <si>
    <t>641.420</t>
  </si>
  <si>
    <t>Муром г, Карла Маркса ул, 50</t>
  </si>
  <si>
    <t>Муром г, Карла Маркса ул, 60</t>
  </si>
  <si>
    <t>Муром г, Карла Маркса ул, 66</t>
  </si>
  <si>
    <t>1912.000</t>
  </si>
  <si>
    <t>Муром г, Карла Маркса ул, 71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</si>
  <si>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</si>
  <si>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</si>
  <si>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</si>
  <si>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</si>
  <si>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Кирова проезд, 27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</si>
  <si>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</si>
  <si>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</si>
  <si>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</si>
  <si>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</si>
  <si>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</si>
  <si>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325.960</t>
  </si>
  <si>
    <t>Муром г, Кирова ул, 21</t>
  </si>
  <si>
    <t>Муром г, Кирова ул, 24</t>
  </si>
  <si>
    <t>313.380</t>
  </si>
  <si>
    <t>Муром г, Кирова ул, 28</t>
  </si>
  <si>
    <t>360.500</t>
  </si>
  <si>
    <t>Муром г, Кирова ул, 3</t>
  </si>
  <si>
    <t>Муром г, Кирова ул, 30</t>
  </si>
  <si>
    <t>1766.600</t>
  </si>
  <si>
    <t>Муром г, Кирова ул, 7</t>
  </si>
  <si>
    <t>4691.400</t>
  </si>
  <si>
    <t>Муром г, Кленовая ул, 1</t>
  </si>
  <si>
    <t>Муром г, Кленовая ул, 10а</t>
  </si>
  <si>
    <t>Муром г, Кленовая ул, 12 корп. 2</t>
  </si>
  <si>
    <t>3213.000</t>
  </si>
  <si>
    <t>Муром г, Кленовая ул, 12а</t>
  </si>
  <si>
    <t>Муром г, Кленовая ул, 15</t>
  </si>
  <si>
    <t>Муром г, Кленовая ул, 26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</si>
  <si>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</si>
  <si>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</si>
  <si>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</si>
  <si>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</si>
  <si>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</si>
  <si>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</si>
  <si>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3/3</t>
  </si>
  <si>
    <t>Муром г, Кленовая ул, 30</t>
  </si>
  <si>
    <t>Муром г, Кленовая ул, 32</t>
  </si>
  <si>
    <t>1157.200</t>
  </si>
  <si>
    <t>Муром г, Кленовая ул, 34</t>
  </si>
  <si>
    <t>Муром г, Кленовая ул, 36</t>
  </si>
  <si>
    <t>Муром г, Кленовая ул, 5</t>
  </si>
  <si>
    <t>Муром г, Кленовая ул, 7а</t>
  </si>
  <si>
    <t>Муром г, Кленовая ул, 8а</t>
  </si>
  <si>
    <t>179.600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</si>
  <si>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</si>
  <si>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</si>
  <si>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</si>
  <si>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</si>
  <si>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</si>
  <si>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</si>
  <si>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5</t>
  </si>
  <si>
    <t>Муром г, Кожевники ул, 11</t>
  </si>
  <si>
    <t>182.800</t>
  </si>
  <si>
    <t>Муром г, Кожевники ул, 5</t>
  </si>
  <si>
    <t>Муром г, Коммунальная ул, 12</t>
  </si>
  <si>
    <t>325.800</t>
  </si>
  <si>
    <t>Муром г, Коммунальная ул, 22</t>
  </si>
  <si>
    <t>Муром г, Коммунальная ул, 3а</t>
  </si>
  <si>
    <t>Муром г, Коммунальная ул, 7</t>
  </si>
  <si>
    <t>Муром г, Коммунистическая ул, 10</t>
  </si>
  <si>
    <t>1895</t>
  </si>
  <si>
    <t>Муром г, Коммунистическая ул, 14</t>
  </si>
  <si>
    <t>144.100</t>
  </si>
  <si>
    <t>Муром г, Коммунистическая ул, 15</t>
  </si>
  <si>
    <t>161.700</t>
  </si>
  <si>
    <t>Муром г, Коммунистическая ул, 17</t>
  </si>
  <si>
    <t>237.500</t>
  </si>
  <si>
    <t>Муром г, Коммунистическая ул, 17а</t>
  </si>
  <si>
    <t>146.300</t>
  </si>
  <si>
    <t>Муром г, Коммунистическая ул, 21</t>
  </si>
  <si>
    <t>Муром г, Коммунистическая ул, 33</t>
  </si>
  <si>
    <t>848.240</t>
  </si>
  <si>
    <t>Муром г, Коммунистическая ул, 35</t>
  </si>
  <si>
    <t>Муром г, Коммунистическая ул, 36</t>
  </si>
  <si>
    <t>Муром г, Коммунистическая ул, 37</t>
  </si>
  <si>
    <t>293.700</t>
  </si>
  <si>
    <t>Муром г, Коммунистическая ул, 38</t>
  </si>
  <si>
    <t>Муром г, Коммунистическая ул, 39</t>
  </si>
  <si>
    <t>Муром г, Коммунистическая ул, 40</t>
  </si>
  <si>
    <t>667.900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</si>
  <si>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</si>
  <si>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</si>
  <si>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</si>
  <si>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</si>
  <si>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</si>
  <si>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</si>
  <si>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41</t>
  </si>
  <si>
    <t>212.100</t>
  </si>
  <si>
    <t>Муром г, Комсомольская ул, 46</t>
  </si>
  <si>
    <t>Муром г, Комсомольская ул, 5</t>
  </si>
  <si>
    <t>Муром г, Комсомольская ул, 50</t>
  </si>
  <si>
    <t>Муром г, Комсомольская ул, 51</t>
  </si>
  <si>
    <t>257.100</t>
  </si>
  <si>
    <t>Муром г, Комсомольская ул, 53а</t>
  </si>
  <si>
    <t>447.950</t>
  </si>
  <si>
    <t>Муром г, Комсомольская ул, 56а</t>
  </si>
  <si>
    <t>Муром г, Комсомольская ул, 7</t>
  </si>
  <si>
    <t>1019.100</t>
  </si>
  <si>
    <t>Муром г, Комсомольская ул, 70</t>
  </si>
  <si>
    <t>1013.300</t>
  </si>
  <si>
    <t>Муром г, Комсомольская ул, 76</t>
  </si>
  <si>
    <t>347.100</t>
  </si>
  <si>
    <t>Муром г, Комсомольская ул, 9</t>
  </si>
  <si>
    <t>Муром г, Комсомольский пер, 10</t>
  </si>
  <si>
    <t>897.800</t>
  </si>
  <si>
    <t>Муром г, Комсомольский пер, 11</t>
  </si>
  <si>
    <t>Муром г, Кооперативная ул, 10</t>
  </si>
  <si>
    <t>Муром г, Кооперативная ул, 10а</t>
  </si>
  <si>
    <t>Муром г, Кооперативная ул, 11</t>
  </si>
  <si>
    <t>Муром г, Кооперативная ул, 12</t>
  </si>
  <si>
    <t>Муром г, Кооперативная ул, 13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</si>
  <si>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</si>
  <si>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</si>
  <si>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</si>
  <si>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5</t>
  </si>
  <si>
    <t>Муром г, Кооперативная ул, 6</t>
  </si>
  <si>
    <t>Муром г, Кооперативная ул, 7</t>
  </si>
  <si>
    <t>9753.300</t>
  </si>
  <si>
    <t>Муром г, Кооперативная ул, 8</t>
  </si>
  <si>
    <t>Муром г, Кооперативная ул, 9</t>
  </si>
  <si>
    <t>Муром г, Кооперативный проезд, 1</t>
  </si>
  <si>
    <t>Муром г, Кооперативный проезд, 12а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</si>
  <si>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</si>
  <si>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</si>
  <si>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</si>
  <si>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Кооперативный проезд, 8</t>
  </si>
  <si>
    <t>Муром г, Красноармейская ул, 13</t>
  </si>
  <si>
    <t>465.600</t>
  </si>
  <si>
    <t>Муром г, Красноармейская ул, 15</t>
  </si>
  <si>
    <t>207.600</t>
  </si>
  <si>
    <t>Муром г, Красноармейская ул, 17</t>
  </si>
  <si>
    <t>231.900</t>
  </si>
  <si>
    <t>Муром г, Красноармейская ул, 19</t>
  </si>
  <si>
    <t>356.230</t>
  </si>
  <si>
    <t>Муром г, Красноармейская ул, 2</t>
  </si>
  <si>
    <t>465.900</t>
  </si>
  <si>
    <t>Муром г, Красноармейская ул, 33</t>
  </si>
  <si>
    <t>Муром г, Красноармейская ул, 35</t>
  </si>
  <si>
    <t>Муром г, Красноармейская ул, 39</t>
  </si>
  <si>
    <t>Муром г, Красноармейская ул, 5</t>
  </si>
  <si>
    <t>Муром г, Красноармейская ул, 7</t>
  </si>
  <si>
    <t>Муром г, Красногвардейская ул, 10а</t>
  </si>
  <si>
    <t>556.200</t>
  </si>
  <si>
    <t>Муром г, Красногвардейская ул, 30</t>
  </si>
  <si>
    <t>Муром г, Красногвардейская ул, 32</t>
  </si>
  <si>
    <t>1280.100</t>
  </si>
  <si>
    <t>Муром г, Красногвардейская ул, 40</t>
  </si>
  <si>
    <t>1727.800</t>
  </si>
  <si>
    <t>Муром г, Красногвардейская ул, 50</t>
  </si>
  <si>
    <t>Муром г, Красногвардейская ул, 55</t>
  </si>
  <si>
    <t>1359.700</t>
  </si>
  <si>
    <t>Муром г, Красногвардейская ул, 65</t>
  </si>
  <si>
    <t>310.250</t>
  </si>
  <si>
    <t>Муром г, Красногвардейская ул, 76а</t>
  </si>
  <si>
    <t>Муром г, Красногвардейская ул, 78</t>
  </si>
  <si>
    <t>354.050</t>
  </si>
  <si>
    <t>Муром г, Красногвардейская ул, 78а</t>
  </si>
  <si>
    <t>Муром г, Красногвардейская ул, 8</t>
  </si>
  <si>
    <t>Муром г, Красногвардейская ул, 80</t>
  </si>
  <si>
    <t>296.100</t>
  </si>
  <si>
    <t>Муром г, Красногвардейская ул, 82</t>
  </si>
  <si>
    <t>Муром г, Красногвардейская ул, 8а</t>
  </si>
  <si>
    <t>Муром г, Красногвардейская ул, 9</t>
  </si>
  <si>
    <t>Муром г, Красногвардейский пер, 4</t>
  </si>
  <si>
    <t>Муром г, Крестьянина пл, 4</t>
  </si>
  <si>
    <t>222.500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</si>
  <si>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</si>
  <si>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</si>
  <si>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</si>
  <si>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</si>
  <si>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</si>
  <si>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</si>
  <si>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</si>
  <si>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</si>
  <si>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</si>
  <si>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</si>
  <si>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34</t>
  </si>
  <si>
    <t>Муром г, Куйбышева ул, 36</t>
  </si>
  <si>
    <t>Муром г, Куйбышева ул, 38</t>
  </si>
  <si>
    <t>23182.000</t>
  </si>
  <si>
    <t>Муром г, Куйбышева ул, 4</t>
  </si>
  <si>
    <t>Муром г, Куликова ул, 1</t>
  </si>
  <si>
    <t>309.400</t>
  </si>
  <si>
    <t>Муром г, Куликова ул, 10</t>
  </si>
  <si>
    <t>1256.600</t>
  </si>
  <si>
    <t>318.480</t>
  </si>
  <si>
    <t>Муром г, Куликова ул, 13</t>
  </si>
  <si>
    <t>1627.800</t>
  </si>
  <si>
    <t>Муром г, Куликова ул, 14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</si>
  <si>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</si>
  <si>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</si>
  <si>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</si>
  <si>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</si>
  <si>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</si>
  <si>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</si>
  <si>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20</t>
  </si>
  <si>
    <t>343.800</t>
  </si>
  <si>
    <t>587.600</t>
  </si>
  <si>
    <t>Муром г, Куликова ул, 21</t>
  </si>
  <si>
    <t>344.800</t>
  </si>
  <si>
    <t>Муром г, Куликова ул, 22</t>
  </si>
  <si>
    <t>Муром г, Куликова ул, 23</t>
  </si>
  <si>
    <t>Муром г, Куликова ул, 5</t>
  </si>
  <si>
    <t>Муром г, Куликова ул, 7</t>
  </si>
  <si>
    <t>834.500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</si>
  <si>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</si>
  <si>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</si>
  <si>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</si>
  <si>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</si>
  <si>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</si>
  <si>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</si>
  <si>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25</t>
  </si>
  <si>
    <t>Муром г, Лаврентьева ул, 27</t>
  </si>
  <si>
    <t>Муром г, Лаврентьева ул, 3</t>
  </si>
  <si>
    <t>1398.610</t>
  </si>
  <si>
    <t>Муром г, Лаврентьева ул, 39</t>
  </si>
  <si>
    <t>Муром г, Лаврентьева ул, 41</t>
  </si>
  <si>
    <t>1714.000</t>
  </si>
  <si>
    <t>Муром г, Лаврентьева ул, 42 корп. 2</t>
  </si>
  <si>
    <t>Муром г, Лаврентьева ул, 42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</si>
  <si>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</si>
  <si>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</si>
  <si>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</si>
  <si>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</si>
  <si>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</si>
  <si>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</si>
  <si>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258.470</t>
  </si>
  <si>
    <t>Муром г, Лакина ул, 18</t>
  </si>
  <si>
    <t>203.200</t>
  </si>
  <si>
    <t>Муром г, Лакина ул, 36</t>
  </si>
  <si>
    <t>Муром г, Лакина ул, 41</t>
  </si>
  <si>
    <t>Муром г, Лакина ул, 54</t>
  </si>
  <si>
    <t>314.500</t>
  </si>
  <si>
    <t>545.500</t>
  </si>
  <si>
    <t>Муром г, Лакина ул, 64</t>
  </si>
  <si>
    <t>Муром г, Лакина ул, 66</t>
  </si>
  <si>
    <t>1117.000</t>
  </si>
  <si>
    <t>Муром г, Лакина ул, 7</t>
  </si>
  <si>
    <t>159.310</t>
  </si>
  <si>
    <t>Муром г, Лакина ул, 77</t>
  </si>
  <si>
    <t>3592.000</t>
  </si>
  <si>
    <t>Муром г, Лакина ул, 79</t>
  </si>
  <si>
    <t>Муром г, Лакина ул, 83</t>
  </si>
  <si>
    <t>181.370</t>
  </si>
  <si>
    <t>Муром г, Лакина ул, 84</t>
  </si>
  <si>
    <t>Муром г, Лакина ул, 86</t>
  </si>
  <si>
    <t>338.850</t>
  </si>
  <si>
    <t>Муром г, Лакина ул, 87</t>
  </si>
  <si>
    <t>Муром г, Лакина ул, 89</t>
  </si>
  <si>
    <t>185.150</t>
  </si>
  <si>
    <t>Муром г, Лакина ул, 90</t>
  </si>
  <si>
    <t>Муром г, Ленина ул, 1</t>
  </si>
  <si>
    <t>Муром г, Ленина ул, 110</t>
  </si>
  <si>
    <t>1723.200</t>
  </si>
  <si>
    <t>Муром г, Ленина ул, 115</t>
  </si>
  <si>
    <t>1791.100</t>
  </si>
  <si>
    <t>Муром г, Ленина ул, 125</t>
  </si>
  <si>
    <t>1597.300</t>
  </si>
  <si>
    <t>Муром г, Ленина ул, 131а</t>
  </si>
  <si>
    <t>983.900</t>
  </si>
  <si>
    <t>Муром г, Ленина ул, 16</t>
  </si>
  <si>
    <t>Муром г, Ленина ул, 2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</si>
  <si>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</si>
  <si>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</si>
  <si>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</si>
  <si>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</si>
  <si>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</si>
  <si>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48</t>
  </si>
  <si>
    <t>155.300</t>
  </si>
  <si>
    <t>Муром г, Ленина ул, 53</t>
  </si>
  <si>
    <t>Муром г, Ленина ул, 55</t>
  </si>
  <si>
    <t>1791.300</t>
  </si>
  <si>
    <t>Муром г, Ленина ул, 6</t>
  </si>
  <si>
    <t>Муром г, Ленина ул, 62</t>
  </si>
  <si>
    <t>Муром г, Ленина ул, 65</t>
  </si>
  <si>
    <t>Муром г, Ленина ул, 72</t>
  </si>
  <si>
    <t>Муром г, Ленина ул, 85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</si>
  <si>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</si>
  <si>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</si>
  <si>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</si>
  <si>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</si>
  <si>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</si>
  <si>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</si>
  <si>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 корп. 2</t>
  </si>
  <si>
    <t>Муром г, Ленинградская ул, 12</t>
  </si>
  <si>
    <t>Муром г, Ленинградская ул, 14</t>
  </si>
  <si>
    <t>Муром г, Ленинградская ул, 15</t>
  </si>
  <si>
    <t>887.500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</si>
  <si>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</si>
  <si>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</si>
  <si>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</si>
  <si>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20</t>
  </si>
  <si>
    <t>2822.000</t>
  </si>
  <si>
    <t>Муром г, Ленинградская ул, 22</t>
  </si>
  <si>
    <t>Муром г, Ленинградская ул, 23</t>
  </si>
  <si>
    <t>Муром г, Ленинградская ул, 24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</si>
  <si>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</si>
  <si>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</si>
  <si>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</si>
  <si>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3</t>
  </si>
  <si>
    <t>3392.850</t>
  </si>
  <si>
    <t>Муром г, Ленинградская ул, 26 корп. 4</t>
  </si>
  <si>
    <t>Муром г, Ленинградская ул, 26 корп. 7</t>
  </si>
  <si>
    <t>Муром г, Ленинградская ул, 26/6</t>
  </si>
  <si>
    <t>Муром г, Ленинградская ул, 28</t>
  </si>
  <si>
    <t>Муром г, Ленинградская ул, 29 корп. 2</t>
  </si>
  <si>
    <t>Муром г, Ленинградская ул, 29/3</t>
  </si>
  <si>
    <t>Муром г, Ленинградская ул, 29</t>
  </si>
  <si>
    <t>Муром г, Ленинградская ул, 3</t>
  </si>
  <si>
    <t>Муром г, Ленинградская ул, 30</t>
  </si>
  <si>
    <t>Муром г, Ленинградская ул, 31</t>
  </si>
  <si>
    <t>Муром г, Ленинградская ул, 32 корп. 1</t>
  </si>
  <si>
    <t>Муром г, Ленинградская ул, 32 корп. 2</t>
  </si>
  <si>
    <t>Муром г, Ленинградская ул, 33</t>
  </si>
  <si>
    <t>1261.620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</si>
  <si>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</si>
  <si>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</si>
  <si>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</si>
  <si>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</si>
  <si>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34/2</t>
  </si>
  <si>
    <t>Муром г, Ленинградская ул, 34/6</t>
  </si>
  <si>
    <t>Муром г, Ленинградская ул, 35</t>
  </si>
  <si>
    <t>Муром г, Ленинградская ул, 36 корп. 1</t>
  </si>
  <si>
    <t>Муром г, Ленинградская ул, 36 корп. 2</t>
  </si>
  <si>
    <t>4020.300</t>
  </si>
  <si>
    <t>Муром г, Ленинградская ул, 36 корп. 3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</si>
  <si>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</si>
  <si>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</si>
  <si>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</si>
  <si>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</si>
  <si>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665.100</t>
  </si>
  <si>
    <t>Муром г, Ленинградская ул, 4</t>
  </si>
  <si>
    <t>Муром г, Ленинградская ул, 40</t>
  </si>
  <si>
    <t>Муром г, Ленинградская ул, 42</t>
  </si>
  <si>
    <t>4544.200</t>
  </si>
  <si>
    <t>701.250</t>
  </si>
  <si>
    <t>Муром г, Лесная ул, 1</t>
  </si>
  <si>
    <t>Муром г, Лесной проезд, 1</t>
  </si>
  <si>
    <t>888.300</t>
  </si>
  <si>
    <t>947.420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</si>
  <si>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</si>
  <si>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</si>
  <si>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</si>
  <si>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18</t>
  </si>
  <si>
    <t>1604.000</t>
  </si>
  <si>
    <t>Муром г, Льва Толстого ул, 20</t>
  </si>
  <si>
    <t>1538.850</t>
  </si>
  <si>
    <t>Муром г, Льва Толстого ул, 3</t>
  </si>
  <si>
    <t>163.600</t>
  </si>
  <si>
    <t>Муром г, Льва Толстого ул, 35</t>
  </si>
  <si>
    <t>Муром г, Льва Толстого ул, 52</t>
  </si>
  <si>
    <t>1419.300</t>
  </si>
  <si>
    <t>Муром г, Льва Толстого ул, 54</t>
  </si>
  <si>
    <t>Муром г, Льва Толстого ул, 55</t>
  </si>
  <si>
    <t>1677.470</t>
  </si>
  <si>
    <t>Муром г, Льва Толстого ул, 57</t>
  </si>
  <si>
    <t>Муром г, Льва Толстого ул, 74</t>
  </si>
  <si>
    <t>802.500</t>
  </si>
  <si>
    <t>Муром г, Льва Толстого ул, 79</t>
  </si>
  <si>
    <t>Муром г, Льва Толстого ул, 80</t>
  </si>
  <si>
    <t>754.600</t>
  </si>
  <si>
    <t>Муром г, Льва Толстого ул, 82</t>
  </si>
  <si>
    <t>Муром г, Льва Толстого ул, 94</t>
  </si>
  <si>
    <t>471.900</t>
  </si>
  <si>
    <t>Муром г, Льва Толстого ул, 95</t>
  </si>
  <si>
    <t>Муром г, Льва Толстого ул, 96</t>
  </si>
  <si>
    <t>Муром г, Льва Толстого ул, 97</t>
  </si>
  <si>
    <t>768.400</t>
  </si>
  <si>
    <t>Муром г, Машинистов ул, 14</t>
  </si>
  <si>
    <t>Муром г, Машинистов ул, 25</t>
  </si>
  <si>
    <t>Муром г, Машинистов ул, 36а</t>
  </si>
  <si>
    <t>3716.000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</si>
  <si>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</si>
  <si>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</si>
  <si>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</si>
  <si>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11</t>
  </si>
  <si>
    <t>Муром г, Меленковская ул, 13</t>
  </si>
  <si>
    <t>Муром г, Меленковская ул, 3 корп. 2</t>
  </si>
  <si>
    <t>872.880</t>
  </si>
  <si>
    <t>Муром г, Меленковская ул, 3</t>
  </si>
  <si>
    <t>Муром г, Меленковская ул, 5 стр. 1</t>
  </si>
  <si>
    <t>Муром г, Меленковская ул, 5</t>
  </si>
  <si>
    <t>Муром г, Меленковская ул, 7</t>
  </si>
  <si>
    <t>Муром г, Меленковская ул, 9</t>
  </si>
  <si>
    <t>Муром г, Мечникова ул, 26</t>
  </si>
  <si>
    <t>Муром г, Мечникова ул, 28а</t>
  </si>
  <si>
    <t>286.900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</si>
  <si>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</si>
  <si>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</si>
  <si>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</si>
  <si>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</si>
  <si>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</si>
  <si>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</si>
  <si>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</si>
  <si>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</si>
  <si>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824.900</t>
  </si>
  <si>
    <t>Муром г, Мечникова ул, 46а</t>
  </si>
  <si>
    <t>Муром г, Мечникова ул, 49</t>
  </si>
  <si>
    <t>1161.100</t>
  </si>
  <si>
    <t>Муром г, Мечникова ул, 50</t>
  </si>
  <si>
    <t>Муром г, Мечникова ул, 55</t>
  </si>
  <si>
    <t>2146.200</t>
  </si>
  <si>
    <t>Муром г, Мечникова ул, 56</t>
  </si>
  <si>
    <t>Муром г, Мечникова ул, 58</t>
  </si>
  <si>
    <t>Муром г, Мечникова ул, 6</t>
  </si>
  <si>
    <t>540.800</t>
  </si>
  <si>
    <t>Муром г, Мечникова ул, 60а</t>
  </si>
  <si>
    <t>Муром г, Мечникова ул, 62</t>
  </si>
  <si>
    <t>Муром г, Мечникова ул, 65</t>
  </si>
  <si>
    <t>Муром г, Мечникова ул, 8</t>
  </si>
  <si>
    <t>Муром г, Мечникова ул, 81</t>
  </si>
  <si>
    <t>Муром г, Мечтателей ул, 4</t>
  </si>
  <si>
    <t>Муром г, Мечтателей ул, 6</t>
  </si>
  <si>
    <t>Муром г, Мечтателей ул, 8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</si>
  <si>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</si>
  <si>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</si>
  <si>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</si>
  <si>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</si>
  <si>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</si>
  <si>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</si>
  <si>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</si>
  <si>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29</t>
  </si>
  <si>
    <t>Муром г, Мичуринская ул, 3</t>
  </si>
  <si>
    <t>593.760</t>
  </si>
  <si>
    <t>Муром г, Мичуринская ул, 31</t>
  </si>
  <si>
    <t>Муром г, Мичуринская ул, 33</t>
  </si>
  <si>
    <t>885.600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</si>
  <si>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</si>
  <si>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</si>
  <si>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</si>
  <si>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</si>
  <si>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</si>
  <si>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</si>
  <si>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</si>
  <si>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111В</t>
  </si>
  <si>
    <t>Муром г, Московская ул, 112</t>
  </si>
  <si>
    <t>Муром г, Московская ул, 113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</si>
  <si>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</si>
  <si>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</si>
  <si>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</si>
  <si>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117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</si>
  <si>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</si>
  <si>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</si>
  <si>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</si>
  <si>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123</t>
  </si>
  <si>
    <t>161.500</t>
  </si>
  <si>
    <t>Муром г, Московская ул, 25</t>
  </si>
  <si>
    <t>5273.000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</si>
  <si>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</si>
  <si>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</si>
  <si>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</si>
  <si>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</si>
  <si>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45</t>
  </si>
  <si>
    <t>691.900</t>
  </si>
  <si>
    <t>Муром г, Московская ул, 47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</si>
  <si>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</si>
  <si>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</si>
  <si>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</si>
  <si>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69</t>
  </si>
  <si>
    <t>Муром г, Московская ул, 71</t>
  </si>
  <si>
    <t>1329.700</t>
  </si>
  <si>
    <t>Муром г, Московская ул, 75</t>
  </si>
  <si>
    <t>Муром г, Московская ул, 82</t>
  </si>
  <si>
    <t>205.500</t>
  </si>
  <si>
    <t>Муром г, Московская ул, 85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</si>
  <si>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</si>
  <si>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</si>
  <si>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</si>
  <si>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 корп. 3</t>
  </si>
  <si>
    <t>Муром г, Муромская ул, 1/2</t>
  </si>
  <si>
    <t>Муром г, Муромская ул, 1</t>
  </si>
  <si>
    <t>Муром г, Муромская ул, 10</t>
  </si>
  <si>
    <t>Муром г, Муромская ул, 11</t>
  </si>
  <si>
    <t>Муром г, Муромская ул, 12</t>
  </si>
  <si>
    <t>Муром г, Муромская ул, 13</t>
  </si>
  <si>
    <t>Муром г, Муромская ул, 15</t>
  </si>
  <si>
    <t>435.930</t>
  </si>
  <si>
    <t>Муром г, Муромская ул, 19</t>
  </si>
  <si>
    <t>Муром г, Муромская ул, 23 корп. 2</t>
  </si>
  <si>
    <t>Муром г, Муромская ул, 25</t>
  </si>
  <si>
    <t>1867.800</t>
  </si>
  <si>
    <t>Муром г, Муромская ул, 29</t>
  </si>
  <si>
    <t>Муром г, Муромская ул, 3 корп. 2</t>
  </si>
  <si>
    <t>Муром г, Муромская ул, 3</t>
  </si>
  <si>
    <t>Муром г, Муромская ул, 4</t>
  </si>
  <si>
    <t>Муром г, Муромская ул, 5</t>
  </si>
  <si>
    <t>Муром г, Муромская ул, 9 корп. 2</t>
  </si>
  <si>
    <t>Муром г, Муромская ул, 9</t>
  </si>
  <si>
    <t>153.200</t>
  </si>
  <si>
    <t>Муром г, Нежиловка мкр, 1а</t>
  </si>
  <si>
    <t>Муром г, Нижегородская ул, 1</t>
  </si>
  <si>
    <t>Муром г, Нижегородская ул, 29</t>
  </si>
  <si>
    <t>Муром г, Нижегородская ул, 31</t>
  </si>
  <si>
    <t>Муром г, Нижегородская ул, 43</t>
  </si>
  <si>
    <t>1253.800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</si>
  <si>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</si>
  <si>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</si>
  <si>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</si>
  <si>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</si>
  <si>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100</t>
  </si>
  <si>
    <t>670.400</t>
  </si>
  <si>
    <t>Муром г, Октябрьская ул, 2</t>
  </si>
  <si>
    <t>Муром г, Октябрьская ул, 26</t>
  </si>
  <si>
    <t>Муром г, Октябрьская ул, 27</t>
  </si>
  <si>
    <t>Муром г, Октябрьская ул, 29</t>
  </si>
  <si>
    <t>946.600</t>
  </si>
  <si>
    <t>Муром г, Октябрьская ул, 31</t>
  </si>
  <si>
    <t>962.100</t>
  </si>
  <si>
    <t>Муром г, Октябрьская ул, 3А</t>
  </si>
  <si>
    <t>340.100</t>
  </si>
  <si>
    <t>Муром г, Октябрьская ул, 3Б</t>
  </si>
  <si>
    <t>Муром г, Октябрьская ул, 4</t>
  </si>
  <si>
    <t>603.100</t>
  </si>
  <si>
    <t>265.450</t>
  </si>
  <si>
    <t>Муром г, Октябрьская ул, 43А</t>
  </si>
  <si>
    <t>Муром г, Октябрьская ул, 5</t>
  </si>
  <si>
    <t>Муром г, Октябрьская ул, 52</t>
  </si>
  <si>
    <t>932.050</t>
  </si>
  <si>
    <t>Муром г, Октябрьская ул, 54</t>
  </si>
  <si>
    <t>1698.300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</si>
  <si>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</si>
  <si>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</si>
  <si>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</si>
  <si>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</si>
  <si>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2701.350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</si>
  <si>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</si>
  <si>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</si>
  <si>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</si>
  <si>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5а</t>
  </si>
  <si>
    <t>305.500</t>
  </si>
  <si>
    <t>Муром г, Орджоникидзе ул, 8</t>
  </si>
  <si>
    <t>364.900</t>
  </si>
  <si>
    <t>Муром г, Орловская ул, 11</t>
  </si>
  <si>
    <t>1255.720</t>
  </si>
  <si>
    <t>Муром г, Орловская ул, 14</t>
  </si>
  <si>
    <t>Муром г, Орловская ул, 15</t>
  </si>
  <si>
    <t>Муром г, Орловская ул, 17</t>
  </si>
  <si>
    <t>Муром г, Орловская ул, 19</t>
  </si>
  <si>
    <t>1260.280</t>
  </si>
  <si>
    <t>Муром г, Орловская ул, 1а</t>
  </si>
  <si>
    <t>Муром г, Орловская ул, 21</t>
  </si>
  <si>
    <t>Муром г, Орловская ул, 25</t>
  </si>
  <si>
    <t>1042.500</t>
  </si>
  <si>
    <t>Муром г, Орловская ул, 25а</t>
  </si>
  <si>
    <t>Муром г, Орловская ул, 26в</t>
  </si>
  <si>
    <t>Муром г, Орловская ул, 27</t>
  </si>
  <si>
    <t>Муром г, Орловская ул, 3</t>
  </si>
  <si>
    <t>Муром г, Орловская ул, 5</t>
  </si>
  <si>
    <t>Муром г, Орловская ул, 7</t>
  </si>
  <si>
    <t>Муром г, Орловская ул, 9</t>
  </si>
  <si>
    <t>Муром г, Осипенко ул, 25</t>
  </si>
  <si>
    <t>Муром г, Осипенко ул, 30</t>
  </si>
  <si>
    <t>Муром г, Парковая ул, 12</t>
  </si>
  <si>
    <t>Муром г, Парковая ул, 29</t>
  </si>
  <si>
    <t>Муром г, Парковая ул, 35</t>
  </si>
  <si>
    <t>172.220</t>
  </si>
  <si>
    <t>Муром г, Парковая ул, 37</t>
  </si>
  <si>
    <t>Муром г, Парковая ул, 4</t>
  </si>
  <si>
    <t>354.950</t>
  </si>
  <si>
    <t>Муром г, Первомайская ул, 101</t>
  </si>
  <si>
    <t>928.770</t>
  </si>
  <si>
    <t>Муром г, Первомайская ул, 103а</t>
  </si>
  <si>
    <t>619.400</t>
  </si>
  <si>
    <t>Муром г, Первомайская ул, 103б</t>
  </si>
  <si>
    <t>Муром г, Первомайская ул, 13</t>
  </si>
  <si>
    <t>Муром г, Первомайская ул, 19</t>
  </si>
  <si>
    <t>167.250</t>
  </si>
  <si>
    <t>Муром г, Первомайская ул, 22</t>
  </si>
  <si>
    <t>Муром г, Первомайская ул, 34</t>
  </si>
  <si>
    <t>193.410</t>
  </si>
  <si>
    <t>206.610</t>
  </si>
  <si>
    <t>503.800</t>
  </si>
  <si>
    <t>Муром г, Первомайская ул, 47А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</si>
  <si>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</si>
  <si>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</si>
  <si>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</si>
  <si>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3</t>
  </si>
  <si>
    <t>Муром г, Плеханова ул, 7</t>
  </si>
  <si>
    <t>1845</t>
  </si>
  <si>
    <t>Муром г, Привокзальная ул, 1</t>
  </si>
  <si>
    <t>Муром г, Привокзальная ул, 2</t>
  </si>
  <si>
    <t>1319.670</t>
  </si>
  <si>
    <t>Муром г, Пролетарская ул, 1</t>
  </si>
  <si>
    <t>Муром г, Пролетарская ул, 1б</t>
  </si>
  <si>
    <t>Муром г, Пролетарская ул, 21</t>
  </si>
  <si>
    <t>Муром г, Пролетарская ул, 3</t>
  </si>
  <si>
    <t>1022.600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</si>
  <si>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</si>
  <si>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</si>
  <si>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</si>
  <si>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</si>
  <si>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939.120</t>
  </si>
  <si>
    <t>Муром г, Пролетарская ул, 5</t>
  </si>
  <si>
    <t>526.820</t>
  </si>
  <si>
    <t>1906.900</t>
  </si>
  <si>
    <t>Муром г, Пролетарская ул, 59</t>
  </si>
  <si>
    <t>338.050</t>
  </si>
  <si>
    <t>Муром г, Пролетарская ул, 73</t>
  </si>
  <si>
    <t>Муром г, Пролетарская ул, 75</t>
  </si>
  <si>
    <t>Муром г, Профсоюзная ул, 18</t>
  </si>
  <si>
    <t>335.960</t>
  </si>
  <si>
    <t>Муром г, Профсоюзная ул, 21</t>
  </si>
  <si>
    <t>346.500</t>
  </si>
  <si>
    <t>Муром г, Профсоюзная ул, 23</t>
  </si>
  <si>
    <t>387.390</t>
  </si>
  <si>
    <t>Муром г, Пушкина ул, 15</t>
  </si>
  <si>
    <t>Муром г, Пушкина ул, 16</t>
  </si>
  <si>
    <t>Муром г, Пушкина ул, 1а</t>
  </si>
  <si>
    <t>Муром г, Радиозаводское ш, 14</t>
  </si>
  <si>
    <t>Муром г, Радиозаводское ш, 15</t>
  </si>
  <si>
    <t>444.200</t>
  </si>
  <si>
    <t>Муром г, Радиозаводское ш, 16</t>
  </si>
  <si>
    <t>Муром г, Радиозаводское ш, 17</t>
  </si>
  <si>
    <t>350.360</t>
  </si>
  <si>
    <t>Муром г, Радиозаводское ш, 20</t>
  </si>
  <si>
    <t>Муром г, Радиозаводское ш, 25</t>
  </si>
  <si>
    <t>Муром г, Радиозаводское ш, 32</t>
  </si>
  <si>
    <t>Муром г, Радиозаводское ш, 33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</si>
  <si>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</si>
  <si>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</si>
  <si>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</si>
  <si>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</si>
  <si>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935.100</t>
  </si>
  <si>
    <t>Муром г, Радиозаводское ш, 42</t>
  </si>
  <si>
    <t>1287.130</t>
  </si>
  <si>
    <t>Муром г, Радиозаводское ш, 44</t>
  </si>
  <si>
    <t>1329.900</t>
  </si>
  <si>
    <t>Муром г, Радиозаводское ш, 46</t>
  </si>
  <si>
    <t>1501.000</t>
  </si>
  <si>
    <t>Муром г, Радиозаводское ш, 48</t>
  </si>
  <si>
    <t>Муром г, Расковой ул, 48</t>
  </si>
  <si>
    <t>Муром г, Революции пл, 4</t>
  </si>
  <si>
    <t>435.400</t>
  </si>
  <si>
    <t>Муром г, Свердлова ул, 1</t>
  </si>
  <si>
    <t>Муром г, Свердлова ул, 12</t>
  </si>
  <si>
    <t>Муром г, Свердлова ул, 14</t>
  </si>
  <si>
    <t>198.800</t>
  </si>
  <si>
    <t>Муром г, Свердлова ул, 17</t>
  </si>
  <si>
    <t>357.950</t>
  </si>
  <si>
    <t>Муром г, Свердлова ул, 28</t>
  </si>
  <si>
    <t>Муром г, Свердлова ул, 30</t>
  </si>
  <si>
    <t>182.060</t>
  </si>
  <si>
    <t>Муром г, Свердлова ул, 33</t>
  </si>
  <si>
    <t>1193.000</t>
  </si>
  <si>
    <t>Муром г, Свердлова ул, 35</t>
  </si>
  <si>
    <t>Муром г, Свердлова ул, 37</t>
  </si>
  <si>
    <t>Муром г, Свердлова ул, 37а</t>
  </si>
  <si>
    <t>446.070</t>
  </si>
  <si>
    <t>Муром г, Свердлова ул, 38</t>
  </si>
  <si>
    <t>Муром г, Свердлова ул, 43</t>
  </si>
  <si>
    <t>334.750</t>
  </si>
  <si>
    <t>Муром г, Свердлова ул, 45</t>
  </si>
  <si>
    <t>Муром г, Свердлова ул, 65</t>
  </si>
  <si>
    <t>2170.800</t>
  </si>
  <si>
    <t>Муром г, Северный проезд, 11</t>
  </si>
  <si>
    <t>322.950</t>
  </si>
  <si>
    <t>Муром г, Северный проезд, 15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</si>
  <si>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</si>
  <si>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</si>
  <si>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</si>
  <si>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</si>
  <si>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</si>
  <si>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</si>
  <si>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</si>
  <si>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</si>
  <si>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214.640</t>
  </si>
  <si>
    <t>Муром г, Советская ул, 25</t>
  </si>
  <si>
    <t>Муром г, Советская ул, 28</t>
  </si>
  <si>
    <t>Муром г, Советская ул, 29А</t>
  </si>
  <si>
    <t>Муром г, Советская ул, 35</t>
  </si>
  <si>
    <t>Муром г, Советская ул, 40</t>
  </si>
  <si>
    <t>Муром г, Советская ул, 44</t>
  </si>
  <si>
    <t>1053.500</t>
  </si>
  <si>
    <t>Муром г, Советская ул, 46</t>
  </si>
  <si>
    <t>Муром г, Советская ул, 47</t>
  </si>
  <si>
    <t>Муром г, Советская ул, 49</t>
  </si>
  <si>
    <t>Муром г, Советская ул, 50</t>
  </si>
  <si>
    <t>Муром г, Советская ул, 51</t>
  </si>
  <si>
    <t>Муром г, Советская ул, 57А</t>
  </si>
  <si>
    <t>Муром г, Советская ул, 73</t>
  </si>
  <si>
    <t>Муром г, Советская ул, 73А</t>
  </si>
  <si>
    <t>Муром г, Совхозная ул, 11</t>
  </si>
  <si>
    <t>1387.100</t>
  </si>
  <si>
    <t>Муром г, Совхозная ул, 13</t>
  </si>
  <si>
    <t>1038.100</t>
  </si>
  <si>
    <t>Муром г, Совхозная ул, 15А</t>
  </si>
  <si>
    <t>189.250</t>
  </si>
  <si>
    <t>Муром г, Совхозная ул, 64 корп. 2</t>
  </si>
  <si>
    <t>Муром г, Спортивная ул, 10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</si>
  <si>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</si>
  <si>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</si>
  <si>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</si>
  <si>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</si>
  <si>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</si>
  <si>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201.150</t>
  </si>
  <si>
    <t>Муром г, Стахановская ул, 28</t>
  </si>
  <si>
    <t>351.800</t>
  </si>
  <si>
    <t>Муром г, Строителей ул, 2</t>
  </si>
  <si>
    <t>219.750</t>
  </si>
  <si>
    <t>Муром г, Строителей ул, 6</t>
  </si>
  <si>
    <t>Муром г, Строителей ул, 8</t>
  </si>
  <si>
    <t>232.650</t>
  </si>
  <si>
    <t>Муром г, Сурикова ул, 2а</t>
  </si>
  <si>
    <t>286.510</t>
  </si>
  <si>
    <t>531.600</t>
  </si>
  <si>
    <t>Муром г, Сурикова ул, 4</t>
  </si>
  <si>
    <t>285.750</t>
  </si>
  <si>
    <t>Муром г, Сурикова ул, 6</t>
  </si>
  <si>
    <t>293.350</t>
  </si>
  <si>
    <t>Муром г, Тимирязева ул, 10</t>
  </si>
  <si>
    <t>283.300</t>
  </si>
  <si>
    <t>Муром г, Тимирязева ул, 11</t>
  </si>
  <si>
    <t>Муром г, Тимирязева ул, 13</t>
  </si>
  <si>
    <t>138.000</t>
  </si>
  <si>
    <t>Муром г, Тимирязева ул, 15</t>
  </si>
  <si>
    <t>206.250</t>
  </si>
  <si>
    <t>Муром г, Тимирязева ул, 6</t>
  </si>
  <si>
    <t>Муром г, Тимирязева ул, 6а</t>
  </si>
  <si>
    <t>245.940</t>
  </si>
  <si>
    <t>1222.600</t>
  </si>
  <si>
    <t>Муром г, Трудовая ул, 33</t>
  </si>
  <si>
    <t>1478.200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</si>
  <si>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</si>
  <si>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</si>
  <si>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</si>
  <si>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</si>
  <si>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350.750</t>
  </si>
  <si>
    <t>Муром г, Филатова ул, 15</t>
  </si>
  <si>
    <t>Муром г, Филатова ул, 17</t>
  </si>
  <si>
    <t>Муром г, Филатова ул, 19</t>
  </si>
  <si>
    <t>676.300</t>
  </si>
  <si>
    <t>Муром г, Филатова ул, 19а</t>
  </si>
  <si>
    <t>Муром г, Филатова ул, 1а</t>
  </si>
  <si>
    <t>381.380</t>
  </si>
  <si>
    <t>Муром г, Филатова ул, 1б</t>
  </si>
  <si>
    <t>Муром г, Филатова ул, 21</t>
  </si>
  <si>
    <t>Муром г, Филатова ул, 5</t>
  </si>
  <si>
    <t>3368.300</t>
  </si>
  <si>
    <t>Муром г, Филатова ул, 6</t>
  </si>
  <si>
    <t>Муром г, Филатова ул, 6а</t>
  </si>
  <si>
    <t>1029.000</t>
  </si>
  <si>
    <t>Муром г, Филатова ул, 7</t>
  </si>
  <si>
    <t>1499.000</t>
  </si>
  <si>
    <t>Муром г, Фрунзе ул, 1</t>
  </si>
  <si>
    <t>Муром г, Цветочный б-р, 2</t>
  </si>
  <si>
    <t>Муром г, Цветочный б-р, 3</t>
  </si>
  <si>
    <t>Муром г, Чкалова ул, 10а</t>
  </si>
  <si>
    <t>Муром г, Чкалова ул, 10Б</t>
  </si>
  <si>
    <t>Муром г, Чкалова ул, 11А</t>
  </si>
  <si>
    <t>Муром г, Чкалова ул, 12б</t>
  </si>
  <si>
    <t>Муром г, Чкалова ул, 16а</t>
  </si>
  <si>
    <t>Муром г, Чкалова ул, 2а</t>
  </si>
  <si>
    <t>Муром г, Чкалова ул, 2б</t>
  </si>
  <si>
    <t>Муром г, Чкалова ул, 4А</t>
  </si>
  <si>
    <t>169.350</t>
  </si>
  <si>
    <t>Муром г, Чкалова ул, 4б</t>
  </si>
  <si>
    <t>685.020</t>
  </si>
  <si>
    <t>Муром г, Чкалова ул, 5А</t>
  </si>
  <si>
    <t>170.700</t>
  </si>
  <si>
    <t>Муром г, Чкалова ул, 6а</t>
  </si>
  <si>
    <t>195.000</t>
  </si>
  <si>
    <t>Муром г, Чкалова ул, 6б</t>
  </si>
  <si>
    <t>Муром г, Чкалова ул, 7А</t>
  </si>
  <si>
    <t>178.300</t>
  </si>
  <si>
    <t>Муром г, Чкалова ул, 8А</t>
  </si>
  <si>
    <t>Муром г, Чкалова ул, 8б</t>
  </si>
  <si>
    <t>Муром г, Чкалова ул, 9А</t>
  </si>
  <si>
    <t>Муром г, Школьная ул, 1а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</si>
  <si>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</si>
  <si>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</si>
  <si>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</si>
  <si>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</si>
  <si>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</si>
  <si>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215.600</t>
  </si>
  <si>
    <t>Муром г, Щербакова ул, 21</t>
  </si>
  <si>
    <t>Муром г, Щербакова ул, 23</t>
  </si>
  <si>
    <t>Муром г, Щербакова ул, 25</t>
  </si>
  <si>
    <t>Муром г, Щербакова ул, 27</t>
  </si>
  <si>
    <t>939.160</t>
  </si>
  <si>
    <t>Муром г, Щербакова ул, 29</t>
  </si>
  <si>
    <t>Муром г, Щербакова ул, 33</t>
  </si>
  <si>
    <t>225.570</t>
  </si>
  <si>
    <t>Муром г, Щербакова ул, 37</t>
  </si>
  <si>
    <t>1073.500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</si>
  <si>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</si>
  <si>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</si>
  <si>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</si>
  <si>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</si>
  <si>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228.700</t>
  </si>
  <si>
    <t>Муром г, Экземплярского ул, 10 корп. 1</t>
  </si>
  <si>
    <t>Муром г, Экземплярского ул, 10</t>
  </si>
  <si>
    <t>Муром г, Экземплярского ул, 11а</t>
  </si>
  <si>
    <t>169.750</t>
  </si>
  <si>
    <t>Муром г, Экземплярского ул, 13а</t>
  </si>
  <si>
    <t>298.200</t>
  </si>
  <si>
    <t>Муром г, Экземплярского ул, 14а</t>
  </si>
  <si>
    <t>Муром г, Экземплярского ул, 1а</t>
  </si>
  <si>
    <t>482.850</t>
  </si>
  <si>
    <t>Муром г, Экземплярского ул, 45</t>
  </si>
  <si>
    <t>Муром г, Экземплярского ул, 53</t>
  </si>
  <si>
    <t>944.030</t>
  </si>
  <si>
    <t>Муром г, Экземплярского ул, 55</t>
  </si>
  <si>
    <t>459.900</t>
  </si>
  <si>
    <t>Муром г, Экземплярского ул, 70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</si>
  <si>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</si>
  <si>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</si>
  <si>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</si>
  <si>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Эксплуатационная ул, 16</t>
  </si>
  <si>
    <t>218.200</t>
  </si>
  <si>
    <t>Муром г, Эксплуатационная ул, 17</t>
  </si>
  <si>
    <t>Муром г, Энгельса ул, 1</t>
  </si>
  <si>
    <t>Муром г, Энгельса ул, 12</t>
  </si>
  <si>
    <t>Муром г, Энгельса ул, 14</t>
  </si>
  <si>
    <t>Муром г, Энгельса ул, 15</t>
  </si>
  <si>
    <t>Муром г, Энгельса ул, 16</t>
  </si>
  <si>
    <t>Муром г, Энгельса ул, 17</t>
  </si>
  <si>
    <t>Муром г, Энгельса ул, 18</t>
  </si>
  <si>
    <t>1035.700</t>
  </si>
  <si>
    <t>Муром г, Энгельса ул, 1а</t>
  </si>
  <si>
    <t>5969.100</t>
  </si>
  <si>
    <t>Муром г, Энгельса ул, 1б</t>
  </si>
  <si>
    <t>Муром г, Энгельса ул, 1в</t>
  </si>
  <si>
    <t>Муром г, Энгельса ул, 1г</t>
  </si>
  <si>
    <t>Муром г, Энгельса ул, 21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</si>
  <si>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</si>
  <si>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</si>
  <si>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</si>
  <si>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</si>
  <si>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164.300</t>
  </si>
  <si>
    <t>Муром г, Энергетиков ул, 3а</t>
  </si>
  <si>
    <t>675.800</t>
  </si>
  <si>
    <t>Муром г, Энергетиков ул, 7</t>
  </si>
  <si>
    <t>168.350</t>
  </si>
  <si>
    <t>Муром г, Юбилейная ул, 48</t>
  </si>
  <si>
    <t>327.200</t>
  </si>
  <si>
    <t>Муром г, Юбилейная ул, 48а</t>
  </si>
  <si>
    <t>1089.500</t>
  </si>
  <si>
    <t>304.900</t>
  </si>
  <si>
    <t>105.600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</si>
  <si>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</si>
  <si>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</si>
  <si>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</si>
  <si>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</si>
  <si>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11</t>
  </si>
  <si>
    <t>Муром г, Южная ул, 12</t>
  </si>
  <si>
    <t>Муром г, Южная ул, 14</t>
  </si>
  <si>
    <t>Муром г, Южная ул, 18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</si>
  <si>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</si>
  <si>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</si>
  <si>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</si>
  <si>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</si>
  <si>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</si>
  <si>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595.100</t>
  </si>
  <si>
    <t>Муром г, Южная ул, 8</t>
  </si>
  <si>
    <t>Муромский р-н, Борисоглеб с, Первомайская ул, 3</t>
  </si>
  <si>
    <t>Муромский р-н, Булатниково с, Мира ул, 3</t>
  </si>
  <si>
    <t>Муромский р-н, Волнино д, Луговая ул, 1</t>
  </si>
  <si>
    <t>Муромский р-н, Зимёнки п, Кооперативная ул, 11</t>
  </si>
  <si>
    <t>609.450</t>
  </si>
  <si>
    <t>Муромский р-н, Зимёнки п, Кооперативная ул, 12</t>
  </si>
  <si>
    <t>652.620</t>
  </si>
  <si>
    <t>Муромский р-н, Зимёнки п, Кооперативная ул, 14</t>
  </si>
  <si>
    <t>Муромский р-н, Зимёнки п, Кооперативная ул, 2</t>
  </si>
  <si>
    <t>614.680</t>
  </si>
  <si>
    <t>Муромский р-н, Зимёнки п, Кооперативная ул, 3</t>
  </si>
  <si>
    <t>Муромский р-н, Зимёнки п, Красногорбатовская ул, 1</t>
  </si>
  <si>
    <t>Муромский р-н, Зимёнки п, Красногорбатовская ул, 2</t>
  </si>
  <si>
    <t>Муромский р-н, Зимёнки п, Красногорбатовская ул, 3</t>
  </si>
  <si>
    <t>609.800</t>
  </si>
  <si>
    <t>Муромский р-н, Зимёнки п, Мира ул, 1</t>
  </si>
  <si>
    <t>426.510</t>
  </si>
  <si>
    <t>Муромский р-н, Зимёнки п, Мира ул, 2</t>
  </si>
  <si>
    <t>433.440</t>
  </si>
  <si>
    <t>Муромский р-н, Зимёнки п, Мира ул, 3</t>
  </si>
  <si>
    <t>Муромский р-н, Зимёнки п, Мира ул, 4</t>
  </si>
  <si>
    <t>Муромский р-н, Зимёнки п, Мира ул, 5</t>
  </si>
  <si>
    <t>Муромский р-н, Зимёнки п, Мира ул, 6</t>
  </si>
  <si>
    <t>495.700</t>
  </si>
  <si>
    <t>Муромский р-н, Зимёнки п, Мира ул, 7</t>
  </si>
  <si>
    <t>Муромский р-н, Зимёнки п, Мира ул, 8</t>
  </si>
  <si>
    <t>Муромский р-н, Ковардицы с, Молодежная ул, 11</t>
  </si>
  <si>
    <t>Муромский р-н, Ковардицы с, Молодежная ул, 12</t>
  </si>
  <si>
    <t>Муромский р-н, Кондраково п, Зеленая ул, 6</t>
  </si>
  <si>
    <t>217.880</t>
  </si>
  <si>
    <t>Муромский р-н, Кондраково п, Зеленая ул, 8</t>
  </si>
  <si>
    <t>217.750</t>
  </si>
  <si>
    <t>Муромский р-н, Кондраково п, Набережная ул, 15</t>
  </si>
  <si>
    <t>Муромский р-н, Макаровка д, Центральная ул, 9</t>
  </si>
  <si>
    <t>Муромский р-н, Межищи д, Овражная ул, 1</t>
  </si>
  <si>
    <t>498.800</t>
  </si>
  <si>
    <t>Муромский р-н, Межищи д, Полевая ул, 45</t>
  </si>
  <si>
    <t>Муромский р-н, Механизаторов п, 35а</t>
  </si>
  <si>
    <t>Муромский р-н, Механизаторов п, 44а</t>
  </si>
  <si>
    <t>Муромский р-н, Механизаторов п, 44в</t>
  </si>
  <si>
    <t>Муромский р-н, Механизаторов п, 48</t>
  </si>
  <si>
    <t>868.900</t>
  </si>
  <si>
    <t>825.200</t>
  </si>
  <si>
    <t>Муромский р-н, Механизаторов п, 50а</t>
  </si>
  <si>
    <t>758.630</t>
  </si>
  <si>
    <t>Муромский р-н, Механизаторов п, 51</t>
  </si>
  <si>
    <t>399.200</t>
  </si>
  <si>
    <t>Муромский р-н, Механизаторов п, 52</t>
  </si>
  <si>
    <t>Муромский р-н, Механизаторов п, 53</t>
  </si>
  <si>
    <t>Муромский р-н, Механизаторов п, 54</t>
  </si>
  <si>
    <t>Муромский р-н, Механизаторов п, 55</t>
  </si>
  <si>
    <t>Муромский р-н, Механизаторов п, 55а</t>
  </si>
  <si>
    <t>Муромский р-н, Механизаторов п, 57</t>
  </si>
  <si>
    <t>Муромский р-н, Механизаторов п, 59</t>
  </si>
  <si>
    <t>Муромский р-н, Механизаторов п, 60</t>
  </si>
  <si>
    <t>Муромский р-н, Механизаторов п, 62</t>
  </si>
  <si>
    <t>Муромский р-н, Механизаторов п, 63</t>
  </si>
  <si>
    <t>Муромский р-н, Механизаторов п, 64</t>
  </si>
  <si>
    <t>Муромский р-н, Механизаторов п, 66</t>
  </si>
  <si>
    <t>Муромский р-н, Механизаторов п, 68</t>
  </si>
  <si>
    <t>779.900</t>
  </si>
  <si>
    <t>1837.400</t>
  </si>
  <si>
    <t>Муромский р-н, Механизаторов п, 70</t>
  </si>
  <si>
    <t>3693.000</t>
  </si>
  <si>
    <t>Муромский р-н, Мишино д, Комсомольская ул, 71а</t>
  </si>
  <si>
    <t>Муромский р-н, Молотицы с, Гагарина ул, 26</t>
  </si>
  <si>
    <t>Муромский р-н, Молотицы с, Гагарина ул, 28</t>
  </si>
  <si>
    <t>Муромский р-н, Молотицы с, Гагарина ул, 29</t>
  </si>
  <si>
    <t>Муромский р-н, Молотицы с, Гагарина ул, 30</t>
  </si>
  <si>
    <t>Муромский р-н, Молотицы с, ПМК-10 ул, 1</t>
  </si>
  <si>
    <t>Муромский р-н, Муромский п, Кольцевая ул, 23</t>
  </si>
  <si>
    <t>Муромский р-н, Муромский п, Кольцевая ул, 29</t>
  </si>
  <si>
    <t>Муромский р-н, Муромский п, Кольцевая ул, 31</t>
  </si>
  <si>
    <t>Муромский р-н, Муромский п, Озёрная ул, 20</t>
  </si>
  <si>
    <t>Муромский р-н, Муромский п, Озёрная ул, 21</t>
  </si>
  <si>
    <t>Муромский р-н, Муромский п, Озёрная ул, 22</t>
  </si>
  <si>
    <t>520.020</t>
  </si>
  <si>
    <t>Муромский р-н, Муромский п, Садовая ул, 27</t>
  </si>
  <si>
    <t>Муромский р-н, Муромский п, Садовая ул, 28</t>
  </si>
  <si>
    <t>639.200</t>
  </si>
  <si>
    <t>639.150</t>
  </si>
  <si>
    <t>Муромский р-н, Муромский п, Северная ул, 10</t>
  </si>
  <si>
    <t>Муромский р-н, Муромский п, Северная ул, 11</t>
  </si>
  <si>
    <t>258.720</t>
  </si>
  <si>
    <t>Муромский р-н, Муромский п, Северная ул, 18</t>
  </si>
  <si>
    <t>438.300</t>
  </si>
  <si>
    <t>Муромский р-н, Муромский п, Северная ул, 19</t>
  </si>
  <si>
    <t>Муромский р-н, Муромский п, Северная ул, 7</t>
  </si>
  <si>
    <t>Муромский р-н, Муромский п, Центральная ул, 30</t>
  </si>
  <si>
    <t>Муромский р-н, Муромский п, Центральная ул, 34</t>
  </si>
  <si>
    <t>Муромский р-н, Нежиловка д, Пригородная ул, 52</t>
  </si>
  <si>
    <t>Муромский р-н, Панфилово с, Первомайская ул, 25</t>
  </si>
  <si>
    <t>268.210</t>
  </si>
  <si>
    <t>Муромский р-н, Панфилово с, Советская ул, 35</t>
  </si>
  <si>
    <t>676.100</t>
  </si>
  <si>
    <t>652.270</t>
  </si>
  <si>
    <t>Муромский р-н, Прудищи д, Клубная ул, 4</t>
  </si>
  <si>
    <t>691.600</t>
  </si>
  <si>
    <t>Муромский р-н, Савково д, Советская ул, 20</t>
  </si>
  <si>
    <t>Муромский р-н, Фабрики им П.Л.Войкова п, 10</t>
  </si>
  <si>
    <t>964.100</t>
  </si>
  <si>
    <t>221.340</t>
  </si>
  <si>
    <t>Муромский р-н, Фабрики им П.Л.Войкова п, 21</t>
  </si>
  <si>
    <t>307.630</t>
  </si>
  <si>
    <t>Муромский р-н, Фабрики им П.Л.Войкова п, 22</t>
  </si>
  <si>
    <t>Муромский р-н, Фабрики им П.Л.Войкова п, 23</t>
  </si>
  <si>
    <t>452.240</t>
  </si>
  <si>
    <t>Муромский р-н, Фабрики им П.Л.Войкова п, 24</t>
  </si>
  <si>
    <t>Муромский р-н, Фабрики им П.Л.Войкова п, 25</t>
  </si>
  <si>
    <t>Муромский р-н, Фабрики им П.Л.Войкова п, 26</t>
  </si>
  <si>
    <t>970.020</t>
  </si>
  <si>
    <t>Муромский р-н, Фабрики им П.Л.Войкова п, 27</t>
  </si>
  <si>
    <t>978.140</t>
  </si>
  <si>
    <t>Муромский р-н, Фабрики им П.Л.Войкова п, 28</t>
  </si>
  <si>
    <t>Муромский р-н, Фабрики им П.Л.Войкова п, 29</t>
  </si>
  <si>
    <t>Муромский р-н, Фабрики им П.Л.Войкова п, 30</t>
  </si>
  <si>
    <t>502.900</t>
  </si>
  <si>
    <t>Муромский р-н, Фабрики им П.Л.Войкова п, 31</t>
  </si>
  <si>
    <t>Муромский р-н, Фабрики им П.Л.Войкова п, 32</t>
  </si>
  <si>
    <t>Муромский р-н, Фабрики им П.Л.Войкова п, 8</t>
  </si>
  <si>
    <t>Муромский р-н, Фабрики им П.Л.Войкова п, 9</t>
  </si>
  <si>
    <t>Муромский р-н, Якиманская Слобода с, Ленина ул, 1</t>
  </si>
  <si>
    <t>Муромский р-н, Якиманская Слобода с, Ленина ул, 34а</t>
  </si>
  <si>
    <t>Муромский р-н, Якиманская Слобода с, Школьная ул, 45а</t>
  </si>
  <si>
    <t>Петушинский р-н, Андреевское с, 10</t>
  </si>
  <si>
    <t>Петушинский р-н, Андреевское с, 11</t>
  </si>
  <si>
    <t>Петушинский р-н, Андреевское с, 13</t>
  </si>
  <si>
    <t>Петушинский р-н, Андреевское с, 9</t>
  </si>
  <si>
    <t>Петушинский р-н, Анкудиново д, Арханинская ул, 40</t>
  </si>
  <si>
    <t>Петушинский р-н, Березка п, Центральная ул, 11</t>
  </si>
  <si>
    <t>Петушинский р-н, Березка п, Центральная ул, 7</t>
  </si>
  <si>
    <t>687.160</t>
  </si>
  <si>
    <t>Петушинский р-н, Березка п, Центральная ул, 9</t>
  </si>
  <si>
    <t>686.710</t>
  </si>
  <si>
    <t>Петушинский р-н, Болдино д, 7</t>
  </si>
  <si>
    <t>Петушинский р-н, Вольгинский п, Новосеменковская ул, 1</t>
  </si>
  <si>
    <t>Петушинский р-н, Вольгинский п, Новосеменковская ул, 10</t>
  </si>
  <si>
    <t>Петушинский р-н, Вольгинский п, Новосеменковская ул, 12</t>
  </si>
  <si>
    <t>Петушинский р-н, Вольгинский п, Новосеменковская ул, 14</t>
  </si>
  <si>
    <t>Петушинский р-н, Вольгинский п, Новосеменковская ул, 19</t>
  </si>
  <si>
    <t>Петушинский р-н, Вольгинский п, Новосеменковская ул, 21</t>
  </si>
  <si>
    <t>Петушинский р-н, Вольгинский п, Новосеменковская ул, 22</t>
  </si>
  <si>
    <t>Петушинский р-н, Вольгинский п, Новосеменковская ул, 23</t>
  </si>
  <si>
    <t>Петушинский р-н, Вольгинский п, Новосеменковская ул, 25</t>
  </si>
  <si>
    <t>5065.000</t>
  </si>
  <si>
    <t>Петушинский р-н, Вольгинский п, Новосеменковская ул, 5</t>
  </si>
  <si>
    <t>Петушинский р-н, Вольгинский п, Новосеменковская ул, 8</t>
  </si>
  <si>
    <t>Петушинский р-н, Вольгинский п, Старовская ул, 10</t>
  </si>
  <si>
    <t>Петушинский р-н, Вольгинский п, Старовская ул, 14</t>
  </si>
  <si>
    <t>Петушинский р-н, Вольгинский п, Старовская ул, 15</t>
  </si>
  <si>
    <t>Петушинский р-н, Вольгинский п, Старовская ул, 17</t>
  </si>
  <si>
    <t>Петушинский р-н, Вольгинский п, Старовская ул, 18</t>
  </si>
  <si>
    <t>Петушинский р-н, Вольгинский п, Старовская ул, 2</t>
  </si>
  <si>
    <t>Петушинский р-н, Вольгинский п, Старовская ул, 22</t>
  </si>
  <si>
    <t>Петушинский р-н, Вольгинский п, Старовская ул, 24</t>
  </si>
  <si>
    <t>Петушинский р-н, Вольгинский п, Старовская ул, 25</t>
  </si>
  <si>
    <t>Петушинский р-н, Вольгинский п, Старовская ул, 26</t>
  </si>
  <si>
    <t>Петушинский р-н, Вольгинский п, Старовская ул, 27</t>
  </si>
  <si>
    <t>1348.000</t>
  </si>
  <si>
    <t>Петушинский р-н, Вольгинский п, Старовская ул, 3</t>
  </si>
  <si>
    <t>Петушинский р-н, Вольгинский п, Старовская ул, 33</t>
  </si>
  <si>
    <t>Петушинский р-н, Вольгинский п, Старовская ул, 4</t>
  </si>
  <si>
    <t>Петушинский р-н, Вольгинский п, Старовская ул, 5</t>
  </si>
  <si>
    <t>Петушинский р-н, Вольгинский п, Старовская ул, 7</t>
  </si>
  <si>
    <t>Петушинский р-н, Воспушка д, Ленина ул, 1</t>
  </si>
  <si>
    <t>505.400</t>
  </si>
  <si>
    <t>Петушинский р-н, Воспушка д, Ленина ул, 2</t>
  </si>
  <si>
    <t>431.820</t>
  </si>
  <si>
    <t>Петушинский р-н, Головино д, Полевая ул, 1</t>
  </si>
  <si>
    <t>Петушинский р-н, Головино д, Полевая ул, 2</t>
  </si>
  <si>
    <t>Петушинский р-н, Головино д, Полевая ул, 3</t>
  </si>
  <si>
    <t>840.420</t>
  </si>
  <si>
    <t>Петушинский р-н, Головино д, Полевая ул, 4</t>
  </si>
  <si>
    <t>Петушинский р-н, Головино д, Полевая ул, 5</t>
  </si>
  <si>
    <t>938.900</t>
  </si>
  <si>
    <t>Петушинский р-н, Головино д, Полевая ул, 6</t>
  </si>
  <si>
    <t>752.200</t>
  </si>
  <si>
    <t>Петушинский р-н, Городищи п, К.Соловьева ул, 1</t>
  </si>
  <si>
    <t>7647.450</t>
  </si>
  <si>
    <t>Петушинский р-н, Городищи п, К.Соловьева ул, 2</t>
  </si>
  <si>
    <t>Петушинский р-н, Городищи п, К.Соловьева ул, 3а</t>
  </si>
  <si>
    <t>497.860</t>
  </si>
  <si>
    <t>Петушинский р-н, Городищи п, К.Соловьева ул, 4а</t>
  </si>
  <si>
    <t>3032.000</t>
  </si>
  <si>
    <t>1213.130</t>
  </si>
  <si>
    <t>Петушинский р-н, Городищи п, Ленина ул, 12</t>
  </si>
  <si>
    <t>570.800</t>
  </si>
  <si>
    <t>Петушинский р-н, Городищи п, Ленина ул, 14</t>
  </si>
  <si>
    <t>Петушинский р-н, Городищи п, Ленина ул, 16</t>
  </si>
  <si>
    <t>Петушинский р-н, Городищи п, Ленина ул, 18</t>
  </si>
  <si>
    <t>Петушинский р-н, Городищи п, Ленина ул, 1А</t>
  </si>
  <si>
    <t>Петушинский р-н, Городищи п, Ленина ул, 24</t>
  </si>
  <si>
    <t>Петушинский р-н, Городищи п, Ленина ул, 6</t>
  </si>
  <si>
    <t>Петушинский р-н, Городищи п, Ленина ул, 8</t>
  </si>
  <si>
    <t>Петушинский р-н, Городищи п, Ленина ул, 8а</t>
  </si>
  <si>
    <t>715.300</t>
  </si>
  <si>
    <t>Петушинский р-н, Городищи п, Ленина ул, 9а</t>
  </si>
  <si>
    <t>Петушинский р-н, Городищи п, Октябрьская-2 ул, 23</t>
  </si>
  <si>
    <t>497.800</t>
  </si>
  <si>
    <t>Петушинский р-н, Городищи п, Октябрьская-2 ул, 24</t>
  </si>
  <si>
    <t>315.980</t>
  </si>
  <si>
    <t>Петушинский р-н, Городищи п, Октябрьская-2 ул, 25</t>
  </si>
  <si>
    <t>564.100</t>
  </si>
  <si>
    <t>Петушинский р-н, Городищи п, Октябрьская-2 ул, 27</t>
  </si>
  <si>
    <t>Петушинский р-н, Городищи п, Октябрьская-2 ул, 28</t>
  </si>
  <si>
    <t>Петушинский р-н, Городищи п, Октябрьская-2 ул, 29</t>
  </si>
  <si>
    <t>Петушинский р-н, Городищи п, Октябрьская-2 ул, 30</t>
  </si>
  <si>
    <t>2086.100</t>
  </si>
  <si>
    <t>Петушинский р-н, Городищи п, Октябрьская-2 ул, 31</t>
  </si>
  <si>
    <t>1198.100</t>
  </si>
  <si>
    <t>1501.900</t>
  </si>
  <si>
    <t>Петушинский р-н, Городищи п, Октябрьская-2 ул, 32</t>
  </si>
  <si>
    <t>Петушинский р-н, Городищи п, Октябрьская-2 ул, 33</t>
  </si>
  <si>
    <t>Петушинский р-н, Городищи п, Октябрьская-2 ул, 34</t>
  </si>
  <si>
    <t>Петушинский р-н, Городищи п, Октябрьская-2 ул, 35</t>
  </si>
  <si>
    <t>Петушинский р-н, Городищи п, Октябрьская-2 ул, 36</t>
  </si>
  <si>
    <t>Петушинский р-н, Городищи п, Октябрьская-2 ул, 37</t>
  </si>
  <si>
    <t>Петушинский р-н, Городищи п, Октябрьская-2 ул, 38</t>
  </si>
  <si>
    <t>Петушинский р-н, Городищи п, Первомайская ул, 2</t>
  </si>
  <si>
    <t>Петушинский р-н, Городищи п, Советская ул, 10</t>
  </si>
  <si>
    <t>Петушинский р-н, Городищи п, Советская ул, 11</t>
  </si>
  <si>
    <t>Петушинский р-н, Городищи п, Советская ул, 14</t>
  </si>
  <si>
    <t>Петушинский р-н, Городищи п, Советская ул, 19</t>
  </si>
  <si>
    <t>755.950</t>
  </si>
  <si>
    <t>Петушинский р-н, Городищи п, Советская ул, 21</t>
  </si>
  <si>
    <t>Петушинский р-н, Городищи п, Советская ул, 22</t>
  </si>
  <si>
    <t>504.710</t>
  </si>
  <si>
    <t>Петушинский р-н, Городищи п, Советская ул, 23</t>
  </si>
  <si>
    <t>Петушинский р-н, Городищи п, Советская ул, 25</t>
  </si>
  <si>
    <t>Петушинский р-н, Городищи п, Советская ул, 26</t>
  </si>
  <si>
    <t>Петушинский р-н, Городищи п, Советская ул, 27</t>
  </si>
  <si>
    <t>510.160</t>
  </si>
  <si>
    <t>Петушинский р-н, Городищи п, Советская ул, 3</t>
  </si>
  <si>
    <t>1712.300</t>
  </si>
  <si>
    <t>Петушинский р-н, Городищи п, Советская ул, 32</t>
  </si>
  <si>
    <t>Петушинский р-н, Городищи п, Советская ул, 34</t>
  </si>
  <si>
    <t>Петушинский р-н, Городищи п, Советская ул, 36</t>
  </si>
  <si>
    <t>Петушинский р-н, Городищи п, Советская ул, 38</t>
  </si>
  <si>
    <t>1362.720</t>
  </si>
  <si>
    <t>Петушинский р-н, Городищи п, Советская ул, 40</t>
  </si>
  <si>
    <t>1557.540</t>
  </si>
  <si>
    <t>Петушинский р-н, Городищи п, Советская ул, 42</t>
  </si>
  <si>
    <t>1297.200</t>
  </si>
  <si>
    <t>Петушинский р-н, Городищи п, Советская ул, 45а</t>
  </si>
  <si>
    <t>Петушинский р-н, Городищи п, Советская ул, 47а</t>
  </si>
  <si>
    <t>714.300</t>
  </si>
  <si>
    <t>Петушинский р-н, Городищи п, Советская ул, 5</t>
  </si>
  <si>
    <t>888.950</t>
  </si>
  <si>
    <t>Петушинский р-н, Городищи п, Советская ул, 7</t>
  </si>
  <si>
    <t>Петушинский р-н, Городищи п, Советская ул, 9</t>
  </si>
  <si>
    <t>526.900</t>
  </si>
  <si>
    <t>Петушинский р-н, Грибово д, Охотохозяйство тер, 9</t>
  </si>
  <si>
    <t>Петушинский р-н, Киржач д, Луговая ул, 30</t>
  </si>
  <si>
    <t>Петушинский р-н, Костерево г, 40 лет Октября ул, 1</t>
  </si>
  <si>
    <t>560.700</t>
  </si>
  <si>
    <t>Петушинский р-н, Костерево г, 40 лет Октября ул, 10</t>
  </si>
  <si>
    <t>Петушинский р-н, Костерево г, 40 лет Октября ул, 12</t>
  </si>
  <si>
    <t>1282.260</t>
  </si>
  <si>
    <t>1277.500</t>
  </si>
  <si>
    <t>Петушинский р-н, Костерево г, 40 лет Октября ул, 14</t>
  </si>
  <si>
    <t>4534.450</t>
  </si>
  <si>
    <t>4467.300</t>
  </si>
  <si>
    <t>Петушинский р-н, Костерево г, 40 лет Октября ул, 16</t>
  </si>
  <si>
    <t>1259.040</t>
  </si>
  <si>
    <t>Петушинский р-н, Костерево г, 40 лет Октября ул, 18</t>
  </si>
  <si>
    <t>1111.440</t>
  </si>
  <si>
    <t>Петушинский р-н, Костерево г, 40 лет Октября ул, 2</t>
  </si>
  <si>
    <t>Петушинский р-н, Костерево г, 40 лет Октября ул, 3</t>
  </si>
  <si>
    <t>Петушинский р-н, Костерево г, 40 лет Октября ул, 4</t>
  </si>
  <si>
    <t>Петушинский р-н, Костерево г, 40 лет Октября ул, 5</t>
  </si>
  <si>
    <t>Петушинский р-н, Костерево г, 40 лет Октября ул, 6</t>
  </si>
  <si>
    <t>Петушинский р-н, Костерево г, 40 лет Октября ул, 7</t>
  </si>
  <si>
    <t>Петушинский р-н, Костерево г, 40 лет Октября ул, 8</t>
  </si>
  <si>
    <t>644.100</t>
  </si>
  <si>
    <t>Петушинский р-н, Костерево г, 40 лет Октября ул, 9</t>
  </si>
  <si>
    <t>Петушинский р-н, Костерево г, Бормино ул, 58</t>
  </si>
  <si>
    <t>1983.570</t>
  </si>
  <si>
    <t>Петушинский р-н, Костерево г, Бормино ул, 60</t>
  </si>
  <si>
    <t>526.850</t>
  </si>
  <si>
    <t>Петушинский р-н, Костерево г, Заречная ул, 448</t>
  </si>
  <si>
    <t>Петушинский р-н, Костерево г, Заречная ул, 464</t>
  </si>
  <si>
    <t>Петушинский р-н, Костерево г, Заречная ул, 465</t>
  </si>
  <si>
    <t>Петушинский р-н, Костерево г, Заречная ул, 466</t>
  </si>
  <si>
    <t>Петушинский р-н, Костерево г, им Горького ул, 1</t>
  </si>
  <si>
    <t>Петушинский р-н, Костерево г, им Горького ул, 11</t>
  </si>
  <si>
    <t>Петушинский р-н, Костерево г, им Горького ул, 12</t>
  </si>
  <si>
    <t>449.450</t>
  </si>
  <si>
    <t>496.600</t>
  </si>
  <si>
    <t>Петушинский р-н, Костерево г, им Горького ул, 3</t>
  </si>
  <si>
    <t>Петушинский р-н, Костерево г, им Горького ул, 4</t>
  </si>
  <si>
    <t>691.380</t>
  </si>
  <si>
    <t>Петушинский р-н, Костерево г, им Горького ул, 5</t>
  </si>
  <si>
    <t>Петушинский р-н, Костерево г, им Горького ул, 7</t>
  </si>
  <si>
    <t>2858.570</t>
  </si>
  <si>
    <t>Петушинский р-н, Костерево г, им Серебренникова ул, 37</t>
  </si>
  <si>
    <t>1796.100</t>
  </si>
  <si>
    <t>Петушинский р-н, Костерево г, им Серебренникова ул, 39</t>
  </si>
  <si>
    <t>Петушинский р-н, Костерево г, Комсомольская ул, 1</t>
  </si>
  <si>
    <t>Петушинский р-н, Костерево г, Комсомольская ул, 11</t>
  </si>
  <si>
    <t>Петушинский р-н, Костерево г, Комсомольская ул, 3</t>
  </si>
  <si>
    <t>904.100</t>
  </si>
  <si>
    <t>Петушинский р-н, Костерево г, Комсомольская ул, 5</t>
  </si>
  <si>
    <t>Петушинский р-н, Костерево г, Комсомольская ул, 7</t>
  </si>
  <si>
    <t>Петушинский р-н, Костерево г, Комсомольская ул, 9</t>
  </si>
  <si>
    <t>Петушинский р-н, Костерево г, Костерево-1 п, 419</t>
  </si>
  <si>
    <t>Петушинский р-н, Костерево г, Костерево-1 п, 425</t>
  </si>
  <si>
    <t>Петушинский р-н, Костерево г, Костерево-1 п, 435</t>
  </si>
  <si>
    <t>Петушинский р-н, Костерево г, Костерево-1 п, 436</t>
  </si>
  <si>
    <t>Петушинский р-н, Костерево г, Костерево-1 п, 437</t>
  </si>
  <si>
    <t>Петушинский р-н, Костерево г, Костерево-1 п, 438</t>
  </si>
  <si>
    <t>Петушинский р-н, Костерево г, Костерево-1 п, 439</t>
  </si>
  <si>
    <t>Петушинский р-н, Костерево г, Костерево-1 п, 495</t>
  </si>
  <si>
    <t>Петушинский р-н, Костерево г, Костерево-1 п, 505</t>
  </si>
  <si>
    <t>Петушинский р-н, Костерево г, Костерево-1 п, 513</t>
  </si>
  <si>
    <t>Петушинский р-н, Костерево г, Красная ул, 6а</t>
  </si>
  <si>
    <t>Петушинский р-н, Костерево г, Ленина ул, 10</t>
  </si>
  <si>
    <t>407.210</t>
  </si>
  <si>
    <t>Петушинский р-н, Костерево г, Ленина ул, 13</t>
  </si>
  <si>
    <t>Петушинский р-н, Костерево г, Ленина ул, 15</t>
  </si>
  <si>
    <t>418.120</t>
  </si>
  <si>
    <t>628.800</t>
  </si>
  <si>
    <t>Петушинский р-н, Костерево г, Ленина ул, 5</t>
  </si>
  <si>
    <t>393.400</t>
  </si>
  <si>
    <t>Петушинский р-н, Костерево г, Ленина ул, 6</t>
  </si>
  <si>
    <t>Петушинский р-н, Костерево г, Ленина ул, 7</t>
  </si>
  <si>
    <t>342.720</t>
  </si>
  <si>
    <t>645.610</t>
  </si>
  <si>
    <t>Петушинский р-н, Костерево г, Ленина ул, 8</t>
  </si>
  <si>
    <t>Петушинский р-н, Костерево г, Ленина ул, 9</t>
  </si>
  <si>
    <t>Петушинский р-н, Костерево г, Матросова ул, 11</t>
  </si>
  <si>
    <t>715.340</t>
  </si>
  <si>
    <t>Петушинский р-н, Костерево г, Матросова ул, 13</t>
  </si>
  <si>
    <t>Петушинский р-н, Костерево г, Матросова ул, 1а</t>
  </si>
  <si>
    <t>572.240</t>
  </si>
  <si>
    <t>Петушинский р-н, Костерево г, Матросова ул, 7</t>
  </si>
  <si>
    <t>Петушинский р-н, Костерево г, Матросова ул, 9</t>
  </si>
  <si>
    <t>Петушинский р-н, Костерево г, Писцова ул, 56</t>
  </si>
  <si>
    <t>Петушинский р-н, Костерево г, Писцова ул, 60</t>
  </si>
  <si>
    <t>636.740</t>
  </si>
  <si>
    <t>Петушинский р-н, Костерево г, Рабочая ул, 2</t>
  </si>
  <si>
    <t>Петушинский р-н, Костерево г, Рабочая ул, 4</t>
  </si>
  <si>
    <t>Петушинский р-н, Костерево г, Рабочая ул, 6</t>
  </si>
  <si>
    <t>Петушинский р-н, Костерево г, Трансформаторная ул, 1</t>
  </si>
  <si>
    <t>Петушинский р-н, Костерево г, Чехова ул, 1</t>
  </si>
  <si>
    <t>439.600</t>
  </si>
  <si>
    <t>Петушинский р-н, Костерево г, Чехова ул, 3</t>
  </si>
  <si>
    <t>Петушинский р-н, Костерево г, Чехова ул, 4</t>
  </si>
  <si>
    <t>981.690</t>
  </si>
  <si>
    <t>Петушинский р-н, Костерево г, Школьная ул, 10</t>
  </si>
  <si>
    <t>Петушинский р-н, Костерево г, Школьная ул, 12</t>
  </si>
  <si>
    <t>Петушинский р-н, Костино д, Воинская тер, 1</t>
  </si>
  <si>
    <t>Петушинский р-н, Костино д, Воинская тер, 2</t>
  </si>
  <si>
    <t>Петушинский р-н, Костино д, Воинская тер, 3</t>
  </si>
  <si>
    <t>Петушинский р-н, Липна д, Дачная ул, 1</t>
  </si>
  <si>
    <t>512.970</t>
  </si>
  <si>
    <t>Петушинский р-н, Липна д, Дачная ул, 10</t>
  </si>
  <si>
    <t>Петушинский р-н, Липна д, Дачная ул, 2</t>
  </si>
  <si>
    <t>513.920</t>
  </si>
  <si>
    <t>Петушинский р-н, Липна д, Дачная ул, 3</t>
  </si>
  <si>
    <t>673.970</t>
  </si>
  <si>
    <t>Петушинский р-н, Липна д, Дачная ул, 5</t>
  </si>
  <si>
    <t>676.230</t>
  </si>
  <si>
    <t>Петушинский р-н, Липна д, Дачная ул, 6</t>
  </si>
  <si>
    <t>Петушинский р-н, Липна д, Дачная ул, 7</t>
  </si>
  <si>
    <t>763.290</t>
  </si>
  <si>
    <t>1534.100</t>
  </si>
  <si>
    <t>Петушинский р-н, Липна д, Дачная ул, 8</t>
  </si>
  <si>
    <t>Петушинский р-н, Липна д, Дачная ул, 9</t>
  </si>
  <si>
    <t>705.080</t>
  </si>
  <si>
    <t>Петушинский р-н, Луговой п, Цветочная ул, 12</t>
  </si>
  <si>
    <t>968.660</t>
  </si>
  <si>
    <t>Петушинский р-н, Машиностроитель п, Парковая ул, 15</t>
  </si>
  <si>
    <t>Петушинский р-н, Нагорный п, Владимирская ул, 1</t>
  </si>
  <si>
    <t>615.700</t>
  </si>
  <si>
    <t>964.900</t>
  </si>
  <si>
    <t>Петушинский р-н, Нагорный п, Владимирская ул, 12</t>
  </si>
  <si>
    <t>Петушинский р-н, Нагорный п, Владимирская ул, 13</t>
  </si>
  <si>
    <t>Петушинский р-н, Нагорный п, Владимирская ул, 2</t>
  </si>
  <si>
    <t>Петушинский р-н, Нагорный п, Владимирская ул, 3</t>
  </si>
  <si>
    <t>Петушинский р-н, Нагорный п, Владимирская ул, 8</t>
  </si>
  <si>
    <t>Петушинский р-н, Нагорный п, Горячкина ул, 1</t>
  </si>
  <si>
    <t>Петушинский р-н, Нагорный п, Горячкина ул, 3</t>
  </si>
  <si>
    <t>Петушинский р-н, Новое Аннино д, Центральная ул, 1</t>
  </si>
  <si>
    <t>507.370</t>
  </si>
  <si>
    <t>Петушинский р-н, Новое Аннино д, Центральная ул, 10</t>
  </si>
  <si>
    <t>618.280</t>
  </si>
  <si>
    <t>Петушинский р-н, Новое Аннино д, Центральная ул, 13</t>
  </si>
  <si>
    <t>534.980</t>
  </si>
  <si>
    <t>Петушинский р-н, Новое Аннино д, Центральная ул, 3</t>
  </si>
  <si>
    <t>494.540</t>
  </si>
  <si>
    <t>Петушинский р-н, Новое Аннино д, Центральная ул, 4</t>
  </si>
  <si>
    <t>Петушинский р-н, Новое Аннино д, Центральная ул, 5</t>
  </si>
  <si>
    <t>508.550</t>
  </si>
  <si>
    <t>Петушинский р-н, Новое Аннино д, Центральная ул, 6</t>
  </si>
  <si>
    <t>Петушинский р-н, Новое Аннино д, Центральная ул, 7</t>
  </si>
  <si>
    <t>Петушинский р-н, Новое Аннино д, Центральная ул, 8</t>
  </si>
  <si>
    <t>649.600</t>
  </si>
  <si>
    <t>627.470</t>
  </si>
  <si>
    <t>Петушинский р-н, Новое Аннино д, Центральная ул, 9</t>
  </si>
  <si>
    <t>627.620</t>
  </si>
  <si>
    <t>Петушинский р-н, Панфилово д, Центральная ул, 1</t>
  </si>
  <si>
    <t>Петушинский р-н, Панфилово д, Центральная ул, 2</t>
  </si>
  <si>
    <t>739.400</t>
  </si>
  <si>
    <t>Петушинский р-н, Панфилово д, Центральная ул, 3</t>
  </si>
  <si>
    <t>Петушинский р-н, Пекша д, Молодежная ул, 1</t>
  </si>
  <si>
    <t>Петушинский р-н, Пекша д, Московская ул, 1</t>
  </si>
  <si>
    <t>849.120</t>
  </si>
  <si>
    <t>Петушинский р-н, Пекша д, Московская ул, 3</t>
  </si>
  <si>
    <t>663.380</t>
  </si>
  <si>
    <t>Петушинский р-н, Пекша д, Совхозная ул, 1</t>
  </si>
  <si>
    <t>440.950</t>
  </si>
  <si>
    <t>Петушинский р-н, Пекша д, Совхозная ул, 2</t>
  </si>
  <si>
    <t>Петушинский р-н, Пекша д, Совхозная ул, 4</t>
  </si>
  <si>
    <t>Петушинский р-н, Пекша д, Строителей ул, 1</t>
  </si>
  <si>
    <t>440.940</t>
  </si>
  <si>
    <t>Петушинский р-н, Пекша д, Строителей ул, 3</t>
  </si>
  <si>
    <t>Петушинский р-н, Пекша д, Строителей ул, 5</t>
  </si>
  <si>
    <t>567.640</t>
  </si>
  <si>
    <t>671.660</t>
  </si>
  <si>
    <t>Петушинский р-н, Пекша д, Центральная ул, 12</t>
  </si>
  <si>
    <t>674.500</t>
  </si>
  <si>
    <t>Петушинский р-н, Пекша д, Центральная ул, 14</t>
  </si>
  <si>
    <t>885.580</t>
  </si>
  <si>
    <t>Петушинский р-н, Пекша д, Центральная ул, 3</t>
  </si>
  <si>
    <t>Петушинский р-н, Пекша д, Центральная ул, 5</t>
  </si>
  <si>
    <t>440.690</t>
  </si>
  <si>
    <t>Петушинский р-н, Пекша д, Центральная ул, 7</t>
  </si>
  <si>
    <t>Петушинский р-н, Пекша д, Центральная ул, 9</t>
  </si>
  <si>
    <t>Петушинский р-н, Покров г, 3 Интернационала ул, 103</t>
  </si>
  <si>
    <t>557.830</t>
  </si>
  <si>
    <t>Петушинский р-н, Покров г, 3 Интернационала ул, 105</t>
  </si>
  <si>
    <t>Петушинский р-н, Покров г, 3 Интернационала ул, 34</t>
  </si>
  <si>
    <t>433.740</t>
  </si>
  <si>
    <t>Петушинский р-н, Покров г, 3 Интернационала ул, 46</t>
  </si>
  <si>
    <t>Петушинский р-н, Покров г, 3 Интернационала ул, 49</t>
  </si>
  <si>
    <t>Петушинский р-н, Покров г, 3 Интернационала ул, 51</t>
  </si>
  <si>
    <t>Петушинский р-н, Покров г, 3 Интернационала ул, 52а</t>
  </si>
  <si>
    <t>3134.050</t>
  </si>
  <si>
    <t>Петушинский р-н, Покров г, 3 Интернационала ул, 54б</t>
  </si>
  <si>
    <t>Петушинский р-н, Покров г, 3 Интернационала ул, 55</t>
  </si>
  <si>
    <t>Петушинский р-н, Покров г, 3 Интернационала ул, 57</t>
  </si>
  <si>
    <t>Петушинский р-н, Покров г, 3 Интернационала ул, 59</t>
  </si>
  <si>
    <t>Петушинский р-н, Покров г, 3 Интернационала ул, 66</t>
  </si>
  <si>
    <t>Петушинский р-н, Покров г, 3 Интернационала ул, 70</t>
  </si>
  <si>
    <t>Петушинский р-н, Покров г, 3 Интернационала ул, 73</t>
  </si>
  <si>
    <t>783.030</t>
  </si>
  <si>
    <t>Петушинский р-н, Покров г, 3 Интернационала ул, 76</t>
  </si>
  <si>
    <t>1028.220</t>
  </si>
  <si>
    <t>Петушинский р-н, Покров г, 3 Интернационала ул, 79а</t>
  </si>
  <si>
    <t>Петушинский р-н, Покров г, 3 Интернационала ул, 81</t>
  </si>
  <si>
    <t>Петушинский р-н, Покров г, 3 Интернационала ул, 83</t>
  </si>
  <si>
    <t>Петушинский р-н, Покров г, 3 Интернационала ул, 99</t>
  </si>
  <si>
    <t>1771.420</t>
  </si>
  <si>
    <t>Петушинский р-н, Покров г, Больничный проезд, 19</t>
  </si>
  <si>
    <t>Петушинский р-н, Покров г, Больничный проезд, 2 корп. 2</t>
  </si>
  <si>
    <t>1158.200</t>
  </si>
  <si>
    <t>Петушинский р-н, Покров г, Больничный проезд, 23</t>
  </si>
  <si>
    <t>Петушинский р-н, Покров г, Больничный проезд, 3</t>
  </si>
  <si>
    <t>2222.510</t>
  </si>
  <si>
    <t>Петушинский р-н, Покров г, Больничный проезд, 4 корп. 2</t>
  </si>
  <si>
    <t>Петушинский р-н, Покров г, Больничный проезд, 4</t>
  </si>
  <si>
    <t>Петушинский р-н, Покров г, Больничный проезд, 5</t>
  </si>
  <si>
    <t>Петушинский р-н, Покров г, Больничный проезд, 6</t>
  </si>
  <si>
    <t>Петушинский р-н, Покров г, Больничный проезд, 7</t>
  </si>
  <si>
    <t>833.790</t>
  </si>
  <si>
    <t>Петушинский р-н, Покров г, Быкова ул, 1</t>
  </si>
  <si>
    <t>Петушинский р-н, Покров г, Быкова ул, 2</t>
  </si>
  <si>
    <t>Петушинский р-н, Покров г, Быкова ул, 71</t>
  </si>
  <si>
    <t>Петушинский р-н, Покров г, Введенский п, 3</t>
  </si>
  <si>
    <t>858.620</t>
  </si>
  <si>
    <t>Петушинский р-н, Покров г, Введенский п, 32</t>
  </si>
  <si>
    <t>Петушинский р-н, Покров г, Введенский п, 33</t>
  </si>
  <si>
    <t>Петушинский р-н, Покров г, Введенский п, 34</t>
  </si>
  <si>
    <t>442.350</t>
  </si>
  <si>
    <t>622.700</t>
  </si>
  <si>
    <t>Петушинский р-н, Покров г, Введенский п, 35</t>
  </si>
  <si>
    <t>Петушинский р-н, Покров г, Введенский п, 36</t>
  </si>
  <si>
    <t>517.120</t>
  </si>
  <si>
    <t>513.820</t>
  </si>
  <si>
    <t>Петушинский р-н, Покров г, Введенский п, 38</t>
  </si>
  <si>
    <t>743.700</t>
  </si>
  <si>
    <t>Петушинский р-н, Покров г, Введенский п, 8</t>
  </si>
  <si>
    <t>Петушинский р-н, Покров г, Введенский п, 9</t>
  </si>
  <si>
    <t>1404.210</t>
  </si>
  <si>
    <t>Петушинский р-н, Покров г, Герасимова ул, 19</t>
  </si>
  <si>
    <t>Петушинский р-н, Покров г, Герасимова ул, 20</t>
  </si>
  <si>
    <t>Петушинский р-н, Покров г, Герасимова ул, 22</t>
  </si>
  <si>
    <t>Петушинский р-н, Покров г, Герасимова ул, 23</t>
  </si>
  <si>
    <t>Петушинский р-н, Покров г, Герасимова ул, 24</t>
  </si>
  <si>
    <t>924.560</t>
  </si>
  <si>
    <t>Петушинский р-н, Покров г, Герасимова ул, 24А</t>
  </si>
  <si>
    <t>Петушинский р-н, Покров г, Герасимова ул, 26</t>
  </si>
  <si>
    <t>1985.360</t>
  </si>
  <si>
    <t>Петушинский р-н, Покров г, Герасимова ул, 28</t>
  </si>
  <si>
    <t>Петушинский р-н, Покров г, Герасимова ул, 30</t>
  </si>
  <si>
    <t>2006.780</t>
  </si>
  <si>
    <t>Петушинский р-н, Покров г, Испытателей ул, 2</t>
  </si>
  <si>
    <t>1134.270</t>
  </si>
  <si>
    <t>Петушинский р-н, Покров г, К.Либкнехта ул, 10</t>
  </si>
  <si>
    <t>Петушинский р-н, Покров г, К.Либкнехта ул, 12</t>
  </si>
  <si>
    <t>Петушинский р-н, Покров г, К.Либкнехта ул, 14</t>
  </si>
  <si>
    <t>Петушинский р-н, Покров г, К.Либкнехта ул, 2</t>
  </si>
  <si>
    <t>Петушинский р-н, Покров г, К.Либкнехта ул, 4</t>
  </si>
  <si>
    <t>Петушинский р-н, Покров г, К.Либкнехта ул, 8</t>
  </si>
  <si>
    <t>Петушинский р-н, Покров г, Кольцевая ул, 18а</t>
  </si>
  <si>
    <t>Петушинский р-н, Покров г, Кольцевая ул, 20а</t>
  </si>
  <si>
    <t>674.020</t>
  </si>
  <si>
    <t>Петушинский р-н, Покров г, Ленина ул, 100</t>
  </si>
  <si>
    <t>Петушинский р-н, Покров г, Ленина ул, 124</t>
  </si>
  <si>
    <t>Петушинский р-н, Покров г, Ленина ул, 71</t>
  </si>
  <si>
    <t>Петушинский р-н, Покров г, Ленина ул, 86</t>
  </si>
  <si>
    <t>Петушинский р-н, Покров г, Малая Поляна ул, 1</t>
  </si>
  <si>
    <t>Петушинский р-н, Покров г, Озерный проезд, 1</t>
  </si>
  <si>
    <t>Петушинский р-н, Покров г, Озерный проезд, 2</t>
  </si>
  <si>
    <t>502.920</t>
  </si>
  <si>
    <t>Петушинский р-н, Покров г, Октябрьская ул, 113а</t>
  </si>
  <si>
    <t>511.120</t>
  </si>
  <si>
    <t>Петушинский р-н, Покров г, Октябрьская ул, 64</t>
  </si>
  <si>
    <t>Петушинский р-н, Покров г, Октябрьская ул, 66</t>
  </si>
  <si>
    <t>Петушинский р-н, Покров г, Октябрьская ул, 75</t>
  </si>
  <si>
    <t>Петушинский р-н, Покров г, Первомайская ул, 1</t>
  </si>
  <si>
    <t>1384.500</t>
  </si>
  <si>
    <t>1808.300</t>
  </si>
  <si>
    <t>Петушинский р-н, Покров г, Пролетарская ул, 11</t>
  </si>
  <si>
    <t>Петушинский р-н, Покров г, Пролетарская ул, 2</t>
  </si>
  <si>
    <t>Петушинский р-н, Покров г, Пролетарская ул, 3</t>
  </si>
  <si>
    <t>Петушинский р-н, Покров г, Пролетарская ул, 5</t>
  </si>
  <si>
    <t>Петушинский р-н, Покров г, Пролетарская ул, 9</t>
  </si>
  <si>
    <t>Петушинский р-н, Покров г, Райтоповский проезд, 2</t>
  </si>
  <si>
    <t>Петушинский р-н, Покров г, Советская ул, 160</t>
  </si>
  <si>
    <t>288.820</t>
  </si>
  <si>
    <t>Петушинский р-н, Покров г, Советская ул, 49</t>
  </si>
  <si>
    <t>Петушинский р-н, Покров г, Советская ул, 74</t>
  </si>
  <si>
    <t>1671.680</t>
  </si>
  <si>
    <t>Петушинский р-н, Покров г, Советская ул, 78</t>
  </si>
  <si>
    <t>1247.300</t>
  </si>
  <si>
    <t>Петушинский р-н, Покров г, Советская ул, 9</t>
  </si>
  <si>
    <t>Петушинский р-н, Покров г, Спортивный проезд, 1</t>
  </si>
  <si>
    <t>738.080</t>
  </si>
  <si>
    <t>Петушинский р-н, Покров г, Фейгина ул, 3а корп. 1</t>
  </si>
  <si>
    <t>1019.710</t>
  </si>
  <si>
    <t>Петушинский р-н, Покров г, Фейгина ул, 3а корп. 2</t>
  </si>
  <si>
    <t>1215.590</t>
  </si>
  <si>
    <t>Петушинский р-н, Покров г, Школьный проезд, 4а</t>
  </si>
  <si>
    <t>Петушинский р-н, Покров г, Школьный проезд, 6</t>
  </si>
  <si>
    <t>Петушинский р-н, Покровского лесоучастка п, 1</t>
  </si>
  <si>
    <t>Петушинский р-н, Покровского лесоучастка п, 2</t>
  </si>
  <si>
    <t>Петушинский р-н, Покровского лесоучастка п, 3</t>
  </si>
  <si>
    <t>Петушинский р-н, Покровского лесоучастка п, 4</t>
  </si>
  <si>
    <t>Петушинский р-н, Санинского ДОКа п, Железнодорожная ул, 3</t>
  </si>
  <si>
    <t>Петушинский р-н, Санинского ДОКа п, Железнодорожная ул, 4</t>
  </si>
  <si>
    <t>226.300</t>
  </si>
  <si>
    <t>Петушинский р-н, Санинского ДОКа п, Клубная ул, 6</t>
  </si>
  <si>
    <t>Петушинский р-н, Сосновый Бор п, Центральная ул, 6</t>
  </si>
  <si>
    <t>205.200</t>
  </si>
  <si>
    <t>Петушинский р-н, Сосновый Бор п, Центральная ул, 8</t>
  </si>
  <si>
    <t>Петушинский р-н, Сушнево-1 п, Центральная ул, 10</t>
  </si>
  <si>
    <t>Петушинский р-н, Сушнево-1 п, Центральная ул, 5</t>
  </si>
  <si>
    <t>Петушинский р-н, Сушнево-2 п, Парковая ул, 9</t>
  </si>
  <si>
    <t>656.900</t>
  </si>
  <si>
    <t>Петушинский р-н, Труд п, Набережная ул, 1</t>
  </si>
  <si>
    <t>555.910</t>
  </si>
  <si>
    <t>Петушинский р-н, Труд п, Набережная ул, 2</t>
  </si>
  <si>
    <t>580.540</t>
  </si>
  <si>
    <t>Петушинский р-н, Труд п, Набережная ул, 4</t>
  </si>
  <si>
    <t>635.310</t>
  </si>
  <si>
    <t>Петушинский р-н, Труд п, Нагорная ул, 2</t>
  </si>
  <si>
    <t>639.760</t>
  </si>
  <si>
    <t>Петушинский р-н, Труд п, Советская ул, 1</t>
  </si>
  <si>
    <t>Петушинский р-н, Труд п, Советская ул, 11</t>
  </si>
  <si>
    <t>Петушинский р-н, Труд п, Советская ул, 13</t>
  </si>
  <si>
    <t>Петушинский р-н, Труд п, Советская ул, 15</t>
  </si>
  <si>
    <t>Петушинский р-н, Труд п, Советская ул, 17</t>
  </si>
  <si>
    <t>614.200</t>
  </si>
  <si>
    <t>Петушинский р-н, Труд п, Советская ул, 19</t>
  </si>
  <si>
    <t>Петушинский р-н, Труд п, Советская ул, 2</t>
  </si>
  <si>
    <t>1436.700</t>
  </si>
  <si>
    <t>Петушинский р-н, Труд п, Советская ул, 3</t>
  </si>
  <si>
    <t>389.760</t>
  </si>
  <si>
    <t>854.880</t>
  </si>
  <si>
    <t>Петушинский р-н, Труд п, Советская ул, 4а</t>
  </si>
  <si>
    <t>Петушинский р-н, Труд п, Советская ул, 9</t>
  </si>
  <si>
    <t>615.320</t>
  </si>
  <si>
    <t>Петушки г, Вокзальная ул, 58</t>
  </si>
  <si>
    <t>Петушки г, Завод Силикат ул, 1</t>
  </si>
  <si>
    <t>442.040</t>
  </si>
  <si>
    <t>Петушки г, Завод Силикат ул, 6</t>
  </si>
  <si>
    <t>518.060</t>
  </si>
  <si>
    <t>Петушки г, Заводская ул, 10</t>
  </si>
  <si>
    <t>Петушки г, Заводская ул, 12</t>
  </si>
  <si>
    <t>424.830</t>
  </si>
  <si>
    <t>Петушки г, Заводская ул, 14</t>
  </si>
  <si>
    <t>Петушки г, Заводская ул, 16</t>
  </si>
  <si>
    <t>351.310</t>
  </si>
  <si>
    <t>Петушки г, Заводская ул, 8</t>
  </si>
  <si>
    <t>982.500</t>
  </si>
  <si>
    <t>Петушки г, Зеленая ул, 22</t>
  </si>
  <si>
    <t>406.650</t>
  </si>
  <si>
    <t>Петушки г, Кирова ул, 6</t>
  </si>
  <si>
    <t>627.090</t>
  </si>
  <si>
    <t>Петушки г, Коммунальная ул, 2</t>
  </si>
  <si>
    <t>349.520</t>
  </si>
  <si>
    <t>Петушки г, Коммунальная ул, 8</t>
  </si>
  <si>
    <t>339.690</t>
  </si>
  <si>
    <t>Петушки г, Красноармейская ул, 139</t>
  </si>
  <si>
    <t>512.710</t>
  </si>
  <si>
    <t>Петушки г, Красноармейская ул, 143</t>
  </si>
  <si>
    <t>518.220</t>
  </si>
  <si>
    <t>Петушки г, Куйбышева ул, 89</t>
  </si>
  <si>
    <t>Петушки г, Лесная ул, 11</t>
  </si>
  <si>
    <t>281.160</t>
  </si>
  <si>
    <t>Петушки г, Лесная ул, 12</t>
  </si>
  <si>
    <t>Петушки г, Лесная ул, 13</t>
  </si>
  <si>
    <t>730.610</t>
  </si>
  <si>
    <t>727.590</t>
  </si>
  <si>
    <t>Петушки г, Лесная ул, 16</t>
  </si>
  <si>
    <t>729.820</t>
  </si>
  <si>
    <t>701.700</t>
  </si>
  <si>
    <t>Петушки г, Лесная ул, 1а</t>
  </si>
  <si>
    <t>Петушки г, Лесная ул, 20</t>
  </si>
  <si>
    <t>505.300</t>
  </si>
  <si>
    <t>Петушки г, Лесная ул, 22</t>
  </si>
  <si>
    <t>597.230</t>
  </si>
  <si>
    <t>Петушки г, Лесная ул, 3а</t>
  </si>
  <si>
    <t>748.660</t>
  </si>
  <si>
    <t>Петушки г, Лесная ул, 4а</t>
  </si>
  <si>
    <t>745.400</t>
  </si>
  <si>
    <t>Петушки г, Лесная ул, 5а</t>
  </si>
  <si>
    <t>583.640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</si>
  <si>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</si>
  <si>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</si>
  <si>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</si>
  <si>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</si>
  <si>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</si>
  <si>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</si>
  <si>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689.650</t>
  </si>
  <si>
    <t>Петушки г, Маяковского ул, 15</t>
  </si>
  <si>
    <t>897.690</t>
  </si>
  <si>
    <t>Петушки г, Маяковского ул, 17</t>
  </si>
  <si>
    <t>1025.600</t>
  </si>
  <si>
    <t>Петушки г, Маяковского ул, 2</t>
  </si>
  <si>
    <t>1979.500</t>
  </si>
  <si>
    <t>Петушки г, Маяковского ул, 25</t>
  </si>
  <si>
    <t>528.270</t>
  </si>
  <si>
    <t>Петушки г, Маяковского ул, 29</t>
  </si>
  <si>
    <t>Петушки г, Маяковского ул, 4</t>
  </si>
  <si>
    <t>457.400</t>
  </si>
  <si>
    <t>Петушки г, Маяковского ул, 6</t>
  </si>
  <si>
    <t>Петушки г, Московская ул, 1</t>
  </si>
  <si>
    <t>827.870</t>
  </si>
  <si>
    <t>Петушки г, Московская ул, 10</t>
  </si>
  <si>
    <t>934.450</t>
  </si>
  <si>
    <t>Петушки г, Московская ул, 12</t>
  </si>
  <si>
    <t>912.680</t>
  </si>
  <si>
    <t>974.250</t>
  </si>
  <si>
    <t>876.300</t>
  </si>
  <si>
    <t>Петушки г, Московская ул, 17</t>
  </si>
  <si>
    <t>936.320</t>
  </si>
  <si>
    <t>831.570</t>
  </si>
  <si>
    <t>Петушки г, Московская ул, 19</t>
  </si>
  <si>
    <t>Петушки г, Московская ул, 20</t>
  </si>
  <si>
    <t>898.620</t>
  </si>
  <si>
    <t>Петушки г, Московская ул, 21</t>
  </si>
  <si>
    <t>Петушки г, Московская ул, 22</t>
  </si>
  <si>
    <t>886.470</t>
  </si>
  <si>
    <t>Петушки г, Московская ул, 23</t>
  </si>
  <si>
    <t>Петушки г, Московская ул, 24</t>
  </si>
  <si>
    <t>663.240</t>
  </si>
  <si>
    <t>711.950</t>
  </si>
  <si>
    <t>Петушки г, Московская ул, 28</t>
  </si>
  <si>
    <t>685.370</t>
  </si>
  <si>
    <t>Петушки г, Московская ул, 30</t>
  </si>
  <si>
    <t>708.900</t>
  </si>
  <si>
    <t>Петушки г, Московская ул, 32</t>
  </si>
  <si>
    <t>623.910</t>
  </si>
  <si>
    <t>Петушки г, Московская ул, 34</t>
  </si>
  <si>
    <t>Петушки г, Московская ул, 36</t>
  </si>
  <si>
    <t>598.940</t>
  </si>
  <si>
    <t>Петушки г, Московская ул, 38</t>
  </si>
  <si>
    <t>941.230</t>
  </si>
  <si>
    <t>Петушки г, Московская ул, 4</t>
  </si>
  <si>
    <t>Петушки г, Московская ул, 40</t>
  </si>
  <si>
    <t>Петушки г, Московская ул, 5</t>
  </si>
  <si>
    <t>Петушки г, Московская ул, 6</t>
  </si>
  <si>
    <t>1031.600</t>
  </si>
  <si>
    <t>2223.900</t>
  </si>
  <si>
    <t>Петушки г, Московская ул, 8</t>
  </si>
  <si>
    <t>806.300</t>
  </si>
  <si>
    <t>Петушки г, Московская ул, 9</t>
  </si>
  <si>
    <t>Петушки г, Покровка ул, 19</t>
  </si>
  <si>
    <t>Петушки г, Покровка ул, 21</t>
  </si>
  <si>
    <t>Петушки г, Покровский проезд, 15</t>
  </si>
  <si>
    <t>638.910</t>
  </si>
  <si>
    <t>Петушки г, Покровский проезд, 17</t>
  </si>
  <si>
    <t>Петушки г, Полевой проезд, 11</t>
  </si>
  <si>
    <t>695.300</t>
  </si>
  <si>
    <t>Петушки г, Полевой проезд, 3</t>
  </si>
  <si>
    <t>524.440</t>
  </si>
  <si>
    <t>Петушки г, Полевой проезд, 3а</t>
  </si>
  <si>
    <t>1208.560</t>
  </si>
  <si>
    <t>Петушки г, Полевой проезд, 5</t>
  </si>
  <si>
    <t>Петушки г, Полевой проезд, 9</t>
  </si>
  <si>
    <t>451.320</t>
  </si>
  <si>
    <t>Петушки г, Профсоюзная ул, 12</t>
  </si>
  <si>
    <t>550.560</t>
  </si>
  <si>
    <t>538.180</t>
  </si>
  <si>
    <t>Петушки г, Профсоюзная ул, 16</t>
  </si>
  <si>
    <t>Петушки г, Профсоюзная ул, 20</t>
  </si>
  <si>
    <t>253.650</t>
  </si>
  <si>
    <t>Петушки г, Профсоюзная ул, 22а</t>
  </si>
  <si>
    <t>315.130</t>
  </si>
  <si>
    <t>Петушки г, Профсоюзная ул, 26</t>
  </si>
  <si>
    <t>383.810</t>
  </si>
  <si>
    <t>Петушки г, Профсоюзная ул, 49</t>
  </si>
  <si>
    <t>554.800</t>
  </si>
  <si>
    <t>Петушки г, Профсоюзная ул, 51</t>
  </si>
  <si>
    <t>367.600</t>
  </si>
  <si>
    <t>Петушки г, Прудная ул, 21</t>
  </si>
  <si>
    <t>625.550</t>
  </si>
  <si>
    <t>Петушки г, Прудная ул, 23</t>
  </si>
  <si>
    <t>703.400</t>
  </si>
  <si>
    <t>Петушки г, Пушкина ул, 7</t>
  </si>
  <si>
    <t>476.150</t>
  </si>
  <si>
    <t>Петушки г, Советская пл, 11</t>
  </si>
  <si>
    <t>Петушки г, Советская пл, 14</t>
  </si>
  <si>
    <t>Петушки г, Советская пл, 15</t>
  </si>
  <si>
    <t>347.010</t>
  </si>
  <si>
    <t>Петушки г, Советская пл, 16</t>
  </si>
  <si>
    <t>581.460</t>
  </si>
  <si>
    <t>Петушки г, Советская пл, 4</t>
  </si>
  <si>
    <t>Петушки г, Советская пл, 7</t>
  </si>
  <si>
    <t>557.540</t>
  </si>
  <si>
    <t>Петушки г, Советская пл, 9</t>
  </si>
  <si>
    <t>Петушки г, Спортивная ул, 10</t>
  </si>
  <si>
    <t>Петушки г, Спортивная ул, 13</t>
  </si>
  <si>
    <t>Петушки г, Спортивная ул, 16</t>
  </si>
  <si>
    <t>Петушки г, Спортивная ул, 4</t>
  </si>
  <si>
    <t>402.900</t>
  </si>
  <si>
    <t>Петушки г, Спортивная ул, 6</t>
  </si>
  <si>
    <t>1207.500</t>
  </si>
  <si>
    <t>Петушки г, Спортивная ул, 6а</t>
  </si>
  <si>
    <t>594.050</t>
  </si>
  <si>
    <t>1290.800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</si>
  <si>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</si>
  <si>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</si>
  <si>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</si>
  <si>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Строителей ул, 12</t>
  </si>
  <si>
    <t>Петушки г, Строителей ул, 14</t>
  </si>
  <si>
    <t>Петушки г, Строителей ул, 18</t>
  </si>
  <si>
    <t>1652.200</t>
  </si>
  <si>
    <t>2038.700</t>
  </si>
  <si>
    <t>1206.610</t>
  </si>
  <si>
    <t>Петушки г, Строителей ул, 22а</t>
  </si>
  <si>
    <t>Петушки г, Строителей ул, 24а</t>
  </si>
  <si>
    <t>923.080</t>
  </si>
  <si>
    <t>Петушки г, Строителей ул, 26</t>
  </si>
  <si>
    <t>Петушки г, Строителей ул, 26а</t>
  </si>
  <si>
    <t>Петушки г, Строителей ул, 28</t>
  </si>
  <si>
    <t>1593.000</t>
  </si>
  <si>
    <t>Петушки г, Строителей ул, 4</t>
  </si>
  <si>
    <t>1319.290</t>
  </si>
  <si>
    <t>1312.300</t>
  </si>
  <si>
    <t>Петушки г, Строителей ул, 8</t>
  </si>
  <si>
    <t>676.860</t>
  </si>
  <si>
    <t>Петушки г, Трудовая ул, 14</t>
  </si>
  <si>
    <t>Петушки г, Трудовая ул, 14а</t>
  </si>
  <si>
    <t>590.760</t>
  </si>
  <si>
    <t>Петушки г, Трудовая ул, 6</t>
  </si>
  <si>
    <t>523.520</t>
  </si>
  <si>
    <t>Петушки г, Трудовая ул, 8</t>
  </si>
  <si>
    <t>322.190</t>
  </si>
  <si>
    <t>Петушки г, Фабричный проезд, 12</t>
  </si>
  <si>
    <t>Петушки г, Фабричный проезд, 8</t>
  </si>
  <si>
    <t>1461.500</t>
  </si>
  <si>
    <t>Петушки г, Филинский проезд, 7</t>
  </si>
  <si>
    <t>941.500</t>
  </si>
  <si>
    <t>Петушки г, Филинский проезд, 8</t>
  </si>
  <si>
    <t>Петушки г, Филинский проезд, 9</t>
  </si>
  <si>
    <t>902.080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</si>
  <si>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</si>
  <si>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</si>
  <si>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</si>
  <si>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</si>
  <si>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491.700</t>
  </si>
  <si>
    <t>Петушки г, Чкалова ул, 14</t>
  </si>
  <si>
    <t>845.700</t>
  </si>
  <si>
    <t>Петушки г, Чкалова ул, 3</t>
  </si>
  <si>
    <t>Петушки г, Чкалова ул, 6</t>
  </si>
  <si>
    <t>Петушки г, Чкалова ул, 8</t>
  </si>
  <si>
    <t>Радужный г, 1-й кв-л, 1</t>
  </si>
  <si>
    <t>Радужный г, 1-й кв-л, 10</t>
  </si>
  <si>
    <t>Радужный г, 1-й кв-л, 11</t>
  </si>
  <si>
    <t>Радужный г, 1-й кв-л, 12</t>
  </si>
  <si>
    <t>930.300</t>
  </si>
  <si>
    <t>Радужный г, 1-й кв-л, 13</t>
  </si>
  <si>
    <t>Радужный г, 1-й кв-л, 14</t>
  </si>
  <si>
    <t>Радужный г, 1-й кв-л, 15</t>
  </si>
  <si>
    <t>1079.900</t>
  </si>
  <si>
    <t>1099.500</t>
  </si>
  <si>
    <t>Радужный г, 1-й кв-л, 18</t>
  </si>
  <si>
    <t>1189.800</t>
  </si>
  <si>
    <t>Радужный г, 1-й кв-л, 19</t>
  </si>
  <si>
    <t>Радужный г, 1-й кв-л, 2</t>
  </si>
  <si>
    <t>Радужный г, 1-й кв-л, 20</t>
  </si>
  <si>
    <t>1194.400</t>
  </si>
  <si>
    <t>Радужный г, 1-й кв-л, 21</t>
  </si>
  <si>
    <t>1198.600</t>
  </si>
  <si>
    <t>933.300</t>
  </si>
  <si>
    <t>941.300</t>
  </si>
  <si>
    <t>Радужный г, 1-й кв-л, 29</t>
  </si>
  <si>
    <t>899.900</t>
  </si>
  <si>
    <t>Радужный г, 1-й кв-л, 3</t>
  </si>
  <si>
    <t>903.500</t>
  </si>
  <si>
    <t>Радужный г, 1-й кв-л, 31</t>
  </si>
  <si>
    <t>1061.700</t>
  </si>
  <si>
    <t>Радужный г, 1-й кв-л, 32</t>
  </si>
  <si>
    <t>Радужный г, 1-й кв-л, 35</t>
  </si>
  <si>
    <t>994.800</t>
  </si>
  <si>
    <t>Радужный г, 1-й кв-л, 37</t>
  </si>
  <si>
    <t>933.700</t>
  </si>
  <si>
    <t>Радужный г, 1-й кв-л, 6</t>
  </si>
  <si>
    <t>Радужный г, 1-й кв-л, 8</t>
  </si>
  <si>
    <t>Радужный г, 1-й кв-л, 9</t>
  </si>
  <si>
    <t>Радужный г, 3-й кв-л, 1</t>
  </si>
  <si>
    <t>Радужный г, 3-й кв-л, 10</t>
  </si>
  <si>
    <t>Радужный г, 3-й кв-л, 11</t>
  </si>
  <si>
    <t>Радужный г, 3-й кв-л, 12</t>
  </si>
  <si>
    <t>Радужный г, 3-й кв-л, 13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</si>
  <si>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</si>
  <si>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</si>
  <si>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</si>
  <si>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</si>
  <si>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1071.700</t>
  </si>
  <si>
    <t>1114.400</t>
  </si>
  <si>
    <t>Радужный г, 3-й кв-л, 18</t>
  </si>
  <si>
    <t>1457.000</t>
  </si>
  <si>
    <t>1643.800</t>
  </si>
  <si>
    <t>Радужный г, 3-й кв-л, 2</t>
  </si>
  <si>
    <t>942.500</t>
  </si>
  <si>
    <t>Радужный г, 3-й кв-л, 20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</si>
  <si>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</si>
  <si>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</si>
  <si>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</si>
  <si>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</si>
  <si>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1256.500</t>
  </si>
  <si>
    <t>Радужный г, 3-й кв-л, 27</t>
  </si>
  <si>
    <t>976.550</t>
  </si>
  <si>
    <t>Радужный г, 3-й кв-л, 28</t>
  </si>
  <si>
    <t>1295.700</t>
  </si>
  <si>
    <t>Радужный г, 3-й кв-л, 3</t>
  </si>
  <si>
    <t>Радужный г, 3-й кв-л, 33</t>
  </si>
  <si>
    <t>3606.000</t>
  </si>
  <si>
    <t>Радужный г, 3-й кв-л, 34</t>
  </si>
  <si>
    <t>1706.500</t>
  </si>
  <si>
    <t>Радужный г, 3-й кв-л, 35</t>
  </si>
  <si>
    <t>2184.120</t>
  </si>
  <si>
    <t>Радужный г, 3-й кв-л, 35А</t>
  </si>
  <si>
    <t>1254.900</t>
  </si>
  <si>
    <t>Радужный г, 3-й кв-л, 5</t>
  </si>
  <si>
    <t>Радужный г, 3-й кв-л, 6</t>
  </si>
  <si>
    <t>Радужный г, 3-й кв-л, 7</t>
  </si>
  <si>
    <t>Радужный г, 3-й кв-л, 8</t>
  </si>
  <si>
    <t>Радужный г, 3-й кв-л, 9</t>
  </si>
  <si>
    <t>Радужный г, 7/2 Благодар кв-л, 1</t>
  </si>
  <si>
    <t>Радужный г, 7/2 Благодар кв-л, 2</t>
  </si>
  <si>
    <t>Радужный г, 9-й кв-л, 4</t>
  </si>
  <si>
    <t>Радужный г, 9-й кв-л, 6/1</t>
  </si>
  <si>
    <t>Радужный г, 9-й кв-л, 6/2</t>
  </si>
  <si>
    <t>Селивановский р-н, Высоково д, Молодежная ул, 1</t>
  </si>
  <si>
    <t>Селивановский р-н, Высоково д, Молодежная ул, 2</t>
  </si>
  <si>
    <t>Селивановский р-н, Высоково д, Молодежная ул, 3</t>
  </si>
  <si>
    <t>Селивановский р-н, Высоково д, Молодежная ул, 4</t>
  </si>
  <si>
    <t>Селивановский р-н, Высоково д, Молодежная ул, 5</t>
  </si>
  <si>
    <t>Селивановский р-н, Губино д, Административная ул, 4</t>
  </si>
  <si>
    <t>Селивановский р-н, Губино д, Школьная ул, 3</t>
  </si>
  <si>
    <t>505.500</t>
  </si>
  <si>
    <t>Селивановский р-н, Губино д, Школьная ул, 5</t>
  </si>
  <si>
    <t>Селивановский р-н, Драчево с, Кирпичная ул, 4</t>
  </si>
  <si>
    <t>Селивановский р-н, Драчево с, Кирпичная ул, 7</t>
  </si>
  <si>
    <t>Селивановский р-н, Драчево с, Южная ул, 4</t>
  </si>
  <si>
    <t>Селивановский р-н, Драчево с, Южная ул, 6</t>
  </si>
  <si>
    <t>Селивановский р-н, Костенец п, 1</t>
  </si>
  <si>
    <t>Селивановский р-н, Костенец п, 16</t>
  </si>
  <si>
    <t>Селивановский р-н, Костенец п, 2</t>
  </si>
  <si>
    <t>Селивановский р-н, Костенец п, 20</t>
  </si>
  <si>
    <t>Селивановский р-н, Костенец п, 3</t>
  </si>
  <si>
    <t>Селивановский р-н, Костенец п, 4</t>
  </si>
  <si>
    <t>Селивановский р-н, Костенец п, 5</t>
  </si>
  <si>
    <t>Селивановский р-н, Костенец п, 6</t>
  </si>
  <si>
    <t>Селивановский р-н, Костенец п, 7</t>
  </si>
  <si>
    <t>Селивановский р-н, Костенец п, 8</t>
  </si>
  <si>
    <t>Селивановский р-н, Красная Горбатка п, 1-я Заводская ул, 2</t>
  </si>
  <si>
    <t>1065.200</t>
  </si>
  <si>
    <t>Селивановский р-н, Красная Горбатка п, 2-я Заводская ул, 11</t>
  </si>
  <si>
    <t>883.400</t>
  </si>
  <si>
    <t>Селивановский р-н, Красная Горбатка п, 2-я Заводская ул, 13</t>
  </si>
  <si>
    <t>Селивановский р-н, Красная Горбатка п, 2-я Заводская ул, 2</t>
  </si>
  <si>
    <t>847.400</t>
  </si>
  <si>
    <t>3142.000</t>
  </si>
  <si>
    <t>Селивановский р-н, Красная Горбатка п, 3-я Заводская ул, 2</t>
  </si>
  <si>
    <t>Селивановский р-н, Красная Горбатка п, 3-я Заводская ул, 3</t>
  </si>
  <si>
    <t>Селивановский р-н, Красная Горбатка п, 3-я Заводская ул, 4</t>
  </si>
  <si>
    <t>568.100</t>
  </si>
  <si>
    <t>Селивановский р-н, Красная Горбатка п, Комсомольская ул, 76</t>
  </si>
  <si>
    <t>299.280</t>
  </si>
  <si>
    <t>Селивановский р-н, Красная Горбатка п, Комсомольская ул, 80</t>
  </si>
  <si>
    <t>Селивановский р-н, Красная Горбатка п, Комсомольская ул, 82</t>
  </si>
  <si>
    <t>Селивановский р-н, Красная Горбатка п, Комсомольская ул, 83</t>
  </si>
  <si>
    <t>Селивановский р-н, Красная Горбатка п, Комсомольская ул, 84</t>
  </si>
  <si>
    <t>Селивановский р-н, Красная Горбатка п, Комсомольская ул, 85</t>
  </si>
  <si>
    <t>253.500</t>
  </si>
  <si>
    <t>Селивановский р-н, Красная Горбатка п, Комсомольская ул, 86</t>
  </si>
  <si>
    <t>900.200</t>
  </si>
  <si>
    <t>Селивановский р-н, Красная Горбатка п, Комсомольская ул, 87</t>
  </si>
  <si>
    <t>449.700</t>
  </si>
  <si>
    <t>Селивановский р-н, Красная Горбатка п, Комсомольская ул, 95</t>
  </si>
  <si>
    <t>Селивановский р-н, Красная Горбатка п, Красноармейская ул, 18</t>
  </si>
  <si>
    <t>Селивановский р-н, Красная Горбатка п, Красноармейская ул, 27/4</t>
  </si>
  <si>
    <t>1665.100</t>
  </si>
  <si>
    <t>Селивановский р-н, Красная Горбатка п, Красноармейская ул, 28</t>
  </si>
  <si>
    <t>448.920</t>
  </si>
  <si>
    <t>Селивановский р-н, Красная Горбатка п, Красноармейская ул, 29</t>
  </si>
  <si>
    <t>Селивановский р-н, Красная Горбатка п, Красноармейская ул, 30</t>
  </si>
  <si>
    <t>Селивановский р-н, Красная Горбатка п, Красноармейская ул, 31</t>
  </si>
  <si>
    <t>Селивановский р-н, Красная Горбатка п, Красноармейская ул, 32</t>
  </si>
  <si>
    <t>Селивановский р-н, Красная Горбатка п, Красноармейская ул, 35</t>
  </si>
  <si>
    <t>590.900</t>
  </si>
  <si>
    <t>Селивановский р-н, Красная Горбатка п, Красноармейская ул, 37</t>
  </si>
  <si>
    <t>Селивановский р-н, Красная Горбатка п, Красноармейская ул, 39</t>
  </si>
  <si>
    <t>Селивановский р-н, Красная Горбатка п, Механизаторов ул, 22</t>
  </si>
  <si>
    <t>Селивановский р-н, Красная Горбатка п, Молодежная ул, 2а</t>
  </si>
  <si>
    <t>Селивановский р-н, Красная Горбатка п, Напольная ул, 1</t>
  </si>
  <si>
    <t>Селивановский р-н, Красная Горбатка п, Новая ул, 108</t>
  </si>
  <si>
    <t>2724.000</t>
  </si>
  <si>
    <t>Селивановский р-н, Красная Горбатка п, Пионерская ул, 20</t>
  </si>
  <si>
    <t>Селивановский р-н, Красная Горбатка п, Пролетарская ул, 10</t>
  </si>
  <si>
    <t>Селивановский р-н, Красная Горбатка п, Профсоюзная ул, 13</t>
  </si>
  <si>
    <t>Селивановский р-н, Красная Горбатка п, Садовая ул, 11</t>
  </si>
  <si>
    <t>Селивановский р-н, Красная Горбатка п, Садовая ул, 17</t>
  </si>
  <si>
    <t>Селивановский р-н, Красная Горбатка п, Садовая ул, 19</t>
  </si>
  <si>
    <t>Селивановский р-н, Красная Горбатка п, Свободы ул, 46</t>
  </si>
  <si>
    <t>Селивановский р-н, Красная Горбатка п, Свободы ул, 48</t>
  </si>
  <si>
    <t>390.070</t>
  </si>
  <si>
    <t>Селивановский р-н, Красная Горбатка п, Свободы ул, 52</t>
  </si>
  <si>
    <t>Селивановский р-н, Красная Горбатка п, Свободы ул, 71</t>
  </si>
  <si>
    <t>Селивановский р-н, Красная Горбатка п, Свободы ул, 75</t>
  </si>
  <si>
    <t>Селивановский р-н, Красная Горбатка п, Свободы ул, 77</t>
  </si>
  <si>
    <t>Селивановский р-н, Красная Горбатка п, Свободы ул, 79</t>
  </si>
  <si>
    <t>Селивановский р-н, Красная Горбатка п, Свободы ул, 81</t>
  </si>
  <si>
    <t>Селивановский р-н, Красная Горбатка п, Свободы ул, 83</t>
  </si>
  <si>
    <t>Селивановский р-н, Красная Горбатка п, Свободы ул, 85</t>
  </si>
  <si>
    <t>445.500</t>
  </si>
  <si>
    <t>Селивановский р-н, Красная Горбатка п, Северная ул, 73</t>
  </si>
  <si>
    <t>Селивановский р-н, Красная Горбатка п, Северная ул, 75</t>
  </si>
  <si>
    <t>Селивановский р-н, Красная Горбатка п, Станко ул, 1</t>
  </si>
  <si>
    <t>Селивановский р-н, Красная Горбатка п, Станко ул, 5</t>
  </si>
  <si>
    <t>390.060</t>
  </si>
  <si>
    <t>Селивановский р-н, Красная Горбатка п, Строителей ул, 10</t>
  </si>
  <si>
    <t>Селивановский р-н, Красная Горбатка п, Строителей ул, 12</t>
  </si>
  <si>
    <t>Селивановский р-н, Красная Горбатка п, Строителей ул, 14</t>
  </si>
  <si>
    <t>Селивановский р-н, Красная Горбатка п, Строителей ул, 5</t>
  </si>
  <si>
    <t>Селивановский р-н, Красная Горбатка п, Строителей ул, 7</t>
  </si>
  <si>
    <t>Селивановский р-н, Красная Горбатка п, Строителей ул, 8</t>
  </si>
  <si>
    <t>Селивановский р-н, Красная Горбатка п, Школьная ул, 20</t>
  </si>
  <si>
    <t>Селивановский р-н, Красная Горбатка п, Школьная ул, 22</t>
  </si>
  <si>
    <t>Селивановский р-н, Красная Горбатка п, Школьная ул, 24</t>
  </si>
  <si>
    <t>609.850</t>
  </si>
  <si>
    <t>Селивановский р-н, Красная Горбатка п, Школьная ул, 25</t>
  </si>
  <si>
    <t>Селивановский р-н, Красная Горбатка п, Школьная ул, 26</t>
  </si>
  <si>
    <t>612.750</t>
  </si>
  <si>
    <t>Селивановский р-н, Красная Горбатка п, Школьная ул, 43</t>
  </si>
  <si>
    <t>Селивановский р-н, Красная Ушна п, Заводская ул, 1</t>
  </si>
  <si>
    <t>Селивановский р-н, Красная Ушна п, Заводская ул, 2</t>
  </si>
  <si>
    <t>Селивановский р-н, Красная Ушна п, Заводская ул, 3</t>
  </si>
  <si>
    <t>Селивановский р-н, Красная Ушна п, Заводская ул, 5</t>
  </si>
  <si>
    <t>Селивановский р-н, Красная Ушна п, Заводская ул, 7</t>
  </si>
  <si>
    <t>393.700</t>
  </si>
  <si>
    <t>Селивановский р-н, Красная Ушна п, Заводская ул, 8</t>
  </si>
  <si>
    <t>Селивановский р-н, Красная Ушна п, Заводская ул, 9</t>
  </si>
  <si>
    <t>Селивановский р-н, Красная Ушна п, Школьная ул, 2</t>
  </si>
  <si>
    <t>Селивановский р-н, Красная Ушна п, Школьная ул, 2а</t>
  </si>
  <si>
    <t>Селивановский р-н, Малышево с, Ленина ул, 1</t>
  </si>
  <si>
    <t>Селивановский р-н, Малышево с, Ленина ул, 5а</t>
  </si>
  <si>
    <t>Селивановский р-н, Малышево с, Новая ул, 2</t>
  </si>
  <si>
    <t>401.300</t>
  </si>
  <si>
    <t>Селивановский р-н, Малышево с, Школьная ул, 15а</t>
  </si>
  <si>
    <t>Селивановский р-н, Малышево с, Школьная ул, 2</t>
  </si>
  <si>
    <t>Селивановский р-н, Малышево с, Школьная ул, 4</t>
  </si>
  <si>
    <t>225.900</t>
  </si>
  <si>
    <t>Селивановский р-н, Надеждино д, Школьная ул, 10</t>
  </si>
  <si>
    <t>Селивановский р-н, Новлянка д, Совхозная ул, 1</t>
  </si>
  <si>
    <t>Селивановский р-н, Новлянка д, Совхозная ул, 17</t>
  </si>
  <si>
    <t>Селивановский р-н, Новлянка д, Совхозная ул, 19</t>
  </si>
  <si>
    <t>Селивановский р-н, Новлянка д, Совхозная ул, 26</t>
  </si>
  <si>
    <t>Селивановский р-н, Новлянка д, Совхозная ул, 27</t>
  </si>
  <si>
    <t>Селивановский р-н, Новлянка д, Совхозная ул, 29</t>
  </si>
  <si>
    <t>Селивановский р-н, Новлянка д, Совхозная ул, 3</t>
  </si>
  <si>
    <t>Селивановский р-н, Новлянка д, Совхозная ул, 4</t>
  </si>
  <si>
    <t>Селивановский р-н, Новлянка д, Совхозная ул, 6</t>
  </si>
  <si>
    <t>Селивановский р-н, Новлянка д, Совхозная ул, 7</t>
  </si>
  <si>
    <t>Селивановский р-н, Новлянка д, Совхозная ул, 8</t>
  </si>
  <si>
    <t>Селивановский р-н, Новлянка п, Молодежная ул, 1</t>
  </si>
  <si>
    <t>Селивановский р-н, Новлянка п, Молодежная ул, 12</t>
  </si>
  <si>
    <t>440.400</t>
  </si>
  <si>
    <t>Селивановский р-н, Новлянка п, Молодежная ул, 13</t>
  </si>
  <si>
    <t>852.300</t>
  </si>
  <si>
    <t>Селивановский р-н, Новлянка п, Молодежная ул, 14</t>
  </si>
  <si>
    <t>Селивановский р-н, Новлянка п, Молодежная ул, 2</t>
  </si>
  <si>
    <t>Селивановский р-н, Новлянка п, Молодежная ул, 5</t>
  </si>
  <si>
    <t>411.800</t>
  </si>
  <si>
    <t>Селивановский р-н, Новлянка п, Молодежная ул, 6</t>
  </si>
  <si>
    <t>Селивановский р-н, Новлянка п, Молодежная ул, 7</t>
  </si>
  <si>
    <t>Селивановский р-н, Новлянка п, Молодежная ул, 8</t>
  </si>
  <si>
    <t>Селивановский р-н, Новлянка п, Молодежная ул, 9</t>
  </si>
  <si>
    <t>Селивановский р-н, Новлянка п, Парковая ул, 10</t>
  </si>
  <si>
    <t>Селивановский р-н, Новый Быт п, Молодежная ул, 2</t>
  </si>
  <si>
    <t>864.700</t>
  </si>
  <si>
    <t>Селивановский р-н, Новый Быт п, Молодежная ул, 4</t>
  </si>
  <si>
    <t>Селивановский р-н, Новый Быт п, Новая ул, 1</t>
  </si>
  <si>
    <t>Селивановский р-н, Новый Быт п, Новая ул, 2</t>
  </si>
  <si>
    <t>51.700</t>
  </si>
  <si>
    <t>Селивановский р-н, Новый Быт п, Новая ул, 3</t>
  </si>
  <si>
    <t>Селивановский р-н, Новый Быт п, Новая ул, 4</t>
  </si>
  <si>
    <t>Селивановский р-н, Новый Быт п, Шоссейная ул, 58</t>
  </si>
  <si>
    <t>Селивановский р-н, Переложниково д, Свободы ул, 11</t>
  </si>
  <si>
    <t>Селивановский р-н, Чертково д, Молодежная ул, 5</t>
  </si>
  <si>
    <t>Собинка г, Гагарина ул, 10</t>
  </si>
  <si>
    <t>Собинка г, Гагарина ул, 11</t>
  </si>
  <si>
    <t>832.990</t>
  </si>
  <si>
    <t>1614.800</t>
  </si>
  <si>
    <t>1279.630</t>
  </si>
  <si>
    <t>1425.900</t>
  </si>
  <si>
    <t>1279.400</t>
  </si>
  <si>
    <t>Собинка г, Гагарина ул, 17</t>
  </si>
  <si>
    <t>416.600</t>
  </si>
  <si>
    <t>Собинка г, Гагарина ул, 17А</t>
  </si>
  <si>
    <t>Собинка г, Гагарина ул, 18</t>
  </si>
  <si>
    <t>1325.800</t>
  </si>
  <si>
    <t>Собинка г, Гагарина ул, 2</t>
  </si>
  <si>
    <t>Собинка г, Гагарина ул, 21</t>
  </si>
  <si>
    <t>Собинка г, Гагарина ул, 26</t>
  </si>
  <si>
    <t>931.120</t>
  </si>
  <si>
    <t>1065.090</t>
  </si>
  <si>
    <t>Собинка г, Гагарина ул, 4</t>
  </si>
  <si>
    <t>Собинка г, Гагарина ул, 5</t>
  </si>
  <si>
    <t>696.270</t>
  </si>
  <si>
    <t>Собинка г, Гагарина ул, 6</t>
  </si>
  <si>
    <t>Собинка г, Гагарина ул, 7</t>
  </si>
  <si>
    <t>Собинка г, Гагарина ул, 8</t>
  </si>
  <si>
    <t>Собинка г, Гагарина ул, 8А</t>
  </si>
  <si>
    <t>Собинка г, Гагарина ул, 9</t>
  </si>
  <si>
    <t>Собинка г, Гоголя ул, 1</t>
  </si>
  <si>
    <t>Собинка г, Гоголя ул, 1А</t>
  </si>
  <si>
    <t>774.800</t>
  </si>
  <si>
    <t>Собинка г, Гоголя ул, 1Б</t>
  </si>
  <si>
    <t>Собинка г, Гоголя ул, 3</t>
  </si>
  <si>
    <t>Собинка г, Гоголя ул, 3а</t>
  </si>
  <si>
    <t>943.700</t>
  </si>
  <si>
    <t>Собинка г, Гоголя ул, 3Б</t>
  </si>
  <si>
    <t>Собинка г, Гоголя ул, 5</t>
  </si>
  <si>
    <t>Собинка г, Димитрова ул, 11</t>
  </si>
  <si>
    <t>Собинка г, Димитрова ул, 15</t>
  </si>
  <si>
    <t>799.580</t>
  </si>
  <si>
    <t>899.930</t>
  </si>
  <si>
    <t>Собинка г, Затонная ул, 5</t>
  </si>
  <si>
    <t>307.120</t>
  </si>
  <si>
    <t>Собинка г, Калинина ул, 2А</t>
  </si>
  <si>
    <t>Собинка г, Коммунальная ул, 19</t>
  </si>
  <si>
    <t>Собинка г, Комсомольская ул, 5А</t>
  </si>
  <si>
    <t>Собинка г, Комсомольская ул, 7</t>
  </si>
  <si>
    <t>Собинка г, Красная Звезда ул, 1</t>
  </si>
  <si>
    <t>Собинка г, Красная Звезда ул, 10</t>
  </si>
  <si>
    <t>280.530</t>
  </si>
  <si>
    <t>Собинка г, Красная Звезда ул, 11</t>
  </si>
  <si>
    <t>432.960</t>
  </si>
  <si>
    <t>Собинка г, Красная Звезда ул, 15</t>
  </si>
  <si>
    <t>417.360</t>
  </si>
  <si>
    <t>Собинка г, Красная Звезда ул, 4</t>
  </si>
  <si>
    <t>4115.000</t>
  </si>
  <si>
    <t>Собинка г, Красная Звезда ул, 5</t>
  </si>
  <si>
    <t>Собинка г, Красноборская ул, 1А</t>
  </si>
  <si>
    <t>Собинка г, Красноборская ул, 2А</t>
  </si>
  <si>
    <t>Собинка г, Красноборская ул, 3А</t>
  </si>
  <si>
    <t>1187.800</t>
  </si>
  <si>
    <t>Собинка г, Красноборская ул, 4А</t>
  </si>
  <si>
    <t>1105.500</t>
  </si>
  <si>
    <t>Собинка г, Лакина ул, 11</t>
  </si>
  <si>
    <t>Собинка г, Лакина ул, 1б</t>
  </si>
  <si>
    <t>1065.340</t>
  </si>
  <si>
    <t>Собинка г, Лакина ул, 3</t>
  </si>
  <si>
    <t>Собинка г, Лакина ул, 5</t>
  </si>
  <si>
    <t>Собинка г, Лакина ул, 7</t>
  </si>
  <si>
    <t>884.420</t>
  </si>
  <si>
    <t>Собинка г, Лакина ул, 8</t>
  </si>
  <si>
    <t>1761.100</t>
  </si>
  <si>
    <t>Собинка г, Лакина ул, 9</t>
  </si>
  <si>
    <t>Собинка г, Ленина ул, 18/1</t>
  </si>
  <si>
    <t>Собинка г, Ленина ул, 18А</t>
  </si>
  <si>
    <t>Собинка г, Ленина ул, 20</t>
  </si>
  <si>
    <t>702.500</t>
  </si>
  <si>
    <t>Собинка г, Ленина ул, 22/1</t>
  </si>
  <si>
    <t>Собинка г, Ленина ул, 24</t>
  </si>
  <si>
    <t>Собинка г, Ленина ул, 26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</si>
  <si>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</si>
  <si>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</si>
  <si>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</si>
  <si>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</si>
  <si>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</si>
  <si>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446.290</t>
  </si>
  <si>
    <t>Собинка г, Мира ул, 1</t>
  </si>
  <si>
    <t>Собинка г, Мира ул, 10</t>
  </si>
  <si>
    <t>1636.970</t>
  </si>
  <si>
    <t>Собинка г, Мира ул, 1А</t>
  </si>
  <si>
    <t>Собинка г, Мира ул, 2</t>
  </si>
  <si>
    <t>Собинка г, Мира ул, 2А</t>
  </si>
  <si>
    <t>Собинка г, Мира ул, 3</t>
  </si>
  <si>
    <t>462.030</t>
  </si>
  <si>
    <t>Собинка г, Мира ул, 4</t>
  </si>
  <si>
    <t>815.930</t>
  </si>
  <si>
    <t>Собинка г, Мира ул, 5</t>
  </si>
  <si>
    <t>Собинка г, Мира ул, 6</t>
  </si>
  <si>
    <t>1331.900</t>
  </si>
  <si>
    <t>Собинка г, Мира ул, 7</t>
  </si>
  <si>
    <t>Собинка г, Мира ул, 8</t>
  </si>
  <si>
    <t>Собинка г, Мира ул, 9</t>
  </si>
  <si>
    <t>Собинка г, Молодежная ул, 1</t>
  </si>
  <si>
    <t>Собинка г, Молодежная ул, 2</t>
  </si>
  <si>
    <t>380.700</t>
  </si>
  <si>
    <t>Собинка г, Молодежная ул, 3</t>
  </si>
  <si>
    <t>1231.250</t>
  </si>
  <si>
    <t>Собинка г, Молодежная ул, 4</t>
  </si>
  <si>
    <t>Собинка г, Молодежная ул, 5</t>
  </si>
  <si>
    <t>2752.040</t>
  </si>
  <si>
    <t>Собинка г, Молодежная ул, 6</t>
  </si>
  <si>
    <t>Собинка г, Некрасова ул, 1А</t>
  </si>
  <si>
    <t>450.570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</si>
  <si>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</si>
  <si>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</si>
  <si>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</si>
  <si>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</si>
  <si>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</si>
  <si>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Парковая ул, 36б</t>
  </si>
  <si>
    <t>Собинка г, Парковая ул, 5</t>
  </si>
  <si>
    <t>Собинка г, Рабочий пр-кт, 15</t>
  </si>
  <si>
    <t>Собинка г, Рабочий пр-кт, 17</t>
  </si>
  <si>
    <t>1317.220</t>
  </si>
  <si>
    <t>Собинка г, Рабочий пр-кт, 5/12</t>
  </si>
  <si>
    <t>5408.660</t>
  </si>
  <si>
    <t>Собинка г, Родниковская ул, 19</t>
  </si>
  <si>
    <t>1192.600</t>
  </si>
  <si>
    <t>Собинка г, Родниковская ул, 22</t>
  </si>
  <si>
    <t>Собинка г, Родниковская ул, 23</t>
  </si>
  <si>
    <t>1042.320</t>
  </si>
  <si>
    <t>Собинка г, Родниковская ул, 24</t>
  </si>
  <si>
    <t>1057.400</t>
  </si>
  <si>
    <t>Собинка г, Фабричная ул, 2а</t>
  </si>
  <si>
    <t>Собинка г, Центральная ул, 21</t>
  </si>
  <si>
    <t>802.250</t>
  </si>
  <si>
    <t>Собинка г, Центральная ул, 24</t>
  </si>
  <si>
    <t>Собинка г, Центральная ул, 25</t>
  </si>
  <si>
    <t>Собинка г, Центральная ул, 26</t>
  </si>
  <si>
    <t>Собинка г, Чайковского ул, 1</t>
  </si>
  <si>
    <t>356.970</t>
  </si>
  <si>
    <t>Собинка г, Чайковского ул, 10</t>
  </si>
  <si>
    <t>Собинка г, Чайковского ул, 12</t>
  </si>
  <si>
    <t>1010.130</t>
  </si>
  <si>
    <t>Собинка г, Чайковского ул, 2</t>
  </si>
  <si>
    <t>1180.040</t>
  </si>
  <si>
    <t>Собинка г, Чайковского ул, 4</t>
  </si>
  <si>
    <t>972.360</t>
  </si>
  <si>
    <t>Собинка г, Чайковского ул, 5</t>
  </si>
  <si>
    <t>Собинка г, Чайковского ул, 8</t>
  </si>
  <si>
    <t>266.760</t>
  </si>
  <si>
    <t>708.220</t>
  </si>
  <si>
    <t>Собинка г, Шибаева ул, 1А</t>
  </si>
  <si>
    <t>309.320</t>
  </si>
  <si>
    <t>Собинка г, Шибаева ул, 21</t>
  </si>
  <si>
    <t>Собинский р-н, Асерхово п, Железнодорожная ул, 1</t>
  </si>
  <si>
    <t>Собинский р-н, Асерхово п, Железнодорожная ул, 2</t>
  </si>
  <si>
    <t>Собинский р-н, Асерхово п, Железнодорожная ул, 3а</t>
  </si>
  <si>
    <t>Собинский р-н, Асерхово п, Железнодорожная ул, 5</t>
  </si>
  <si>
    <t>Собинский р-н, Асерхово п, Заводская ул, 1</t>
  </si>
  <si>
    <t>1427.100</t>
  </si>
  <si>
    <t>Собинский р-н, Асерхово п, Заводская ул, 2</t>
  </si>
  <si>
    <t>Собинский р-н, Асерхово п, Заводская ул, 3</t>
  </si>
  <si>
    <t>788.350</t>
  </si>
  <si>
    <t>Собинский р-н, Асерхово п, Лесной пр-кт, 1</t>
  </si>
  <si>
    <t>Собинский р-н, Асерхово п, Лесной пр-кт, 10а</t>
  </si>
  <si>
    <t>Собинский р-н, Асерхово п, Лесной пр-кт, 12</t>
  </si>
  <si>
    <t>366.700</t>
  </si>
  <si>
    <t>Собинский р-н, Асерхово п, Лесной пр-кт, 2</t>
  </si>
  <si>
    <t>Собинский р-н, Асерхово п, Лесной пр-кт, 3</t>
  </si>
  <si>
    <t>Собинский р-н, Асерхово п, Лесной пр-кт, 4</t>
  </si>
  <si>
    <t>204.200</t>
  </si>
  <si>
    <t>Собинский р-н, Асерхово п, Лесной пр-кт, 5</t>
  </si>
  <si>
    <t>316.400</t>
  </si>
  <si>
    <t>Собинский р-н, Асерхово п, Лесной пр-кт, 6</t>
  </si>
  <si>
    <t>Собинский р-н, Асерхово п, Лесной пр-кт, 7</t>
  </si>
  <si>
    <t>196.600</t>
  </si>
  <si>
    <t>Собинский р-н, Асерхово п, Рабочая ул, 14</t>
  </si>
  <si>
    <t>Собинский р-н, Асерхово п, Центральная ул, 2</t>
  </si>
  <si>
    <t>Собинский р-н, Бабаево с, Молодежная ул, 2</t>
  </si>
  <si>
    <t>Собинский р-н, Бабаево с, Молодежная ул, 3</t>
  </si>
  <si>
    <t>Собинский р-н, Бабаево с, Молодежная ул, 4</t>
  </si>
  <si>
    <t>Собинский р-н, Бабаево с, Молодежная ул, 5</t>
  </si>
  <si>
    <t>Собинский р-н, Бабаево с, Молодежная ул, 6</t>
  </si>
  <si>
    <t>Собинский р-н, Березники с, Колхозная ул, 1А</t>
  </si>
  <si>
    <t>Собинский р-н, Березники с, сан Русский лес тер, 1</t>
  </si>
  <si>
    <t>Собинский р-н, Васильевка д, Механизаторов ул, 12</t>
  </si>
  <si>
    <t>Собинский р-н, Васильевка д, Механизаторов ул, 2</t>
  </si>
  <si>
    <t>Собинский р-н, Васильевка д, Механизаторов ул, 3</t>
  </si>
  <si>
    <t>Собинский р-н, Васильевка д, Механизаторов ул, 4</t>
  </si>
  <si>
    <t>Собинский р-н, Васильевка д, Механизаторов ул, 5</t>
  </si>
  <si>
    <t>Собинский р-н, Ворша с, Молодежная ул, 1</t>
  </si>
  <si>
    <t>Собинский р-н, Ворша с, Молодежная ул, 13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</si>
  <si>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</si>
  <si>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</si>
  <si>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</si>
  <si>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</si>
  <si>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</si>
  <si>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</si>
  <si>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</si>
  <si>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8А</t>
  </si>
  <si>
    <t>Собинский р-н, Ворша с, Молодежная ул, 8Б</t>
  </si>
  <si>
    <t>Собинский р-н, Ворша с, Молодежная ул, 9</t>
  </si>
  <si>
    <t>Собинский р-н, Глухово с, Новая ул, 1</t>
  </si>
  <si>
    <t>Собинский р-н, Глухово с, Новая ул, 2</t>
  </si>
  <si>
    <t>Собинский р-н, Глухово с, Новая ул, 3</t>
  </si>
  <si>
    <t>Собинский р-н, Глухово с, Новая ул, 4</t>
  </si>
  <si>
    <t>Собинский р-н, Глухово с, Новая ул, 5</t>
  </si>
  <si>
    <t>324.450</t>
  </si>
  <si>
    <t>Собинский р-н, Демидово д, 2а</t>
  </si>
  <si>
    <t>869.200</t>
  </si>
  <si>
    <t>722.700</t>
  </si>
  <si>
    <t>Собинский р-н, Ермонино д, Советская ул, 10</t>
  </si>
  <si>
    <t>Собинский р-н, Жохово д, 66</t>
  </si>
  <si>
    <t>Собинский р-н, Заречное с, Парковая ул, 1</t>
  </si>
  <si>
    <t>Собинский р-н, Заречное с, Парковая ул, 10</t>
  </si>
  <si>
    <t>Собинский р-н, Заречное с, Парковая ул, 11</t>
  </si>
  <si>
    <t>Собинский р-н, Заречное с, Парковая ул, 12</t>
  </si>
  <si>
    <t>Собинский р-н, Заречное с, Парковая ул, 2</t>
  </si>
  <si>
    <t>3198.700</t>
  </si>
  <si>
    <t>Собинский р-н, Заречное с, Парковая ул, 3</t>
  </si>
  <si>
    <t>3403.000</t>
  </si>
  <si>
    <t>Собинский р-н, Заречное с, Парковая ул, 4</t>
  </si>
  <si>
    <t>3224.500</t>
  </si>
  <si>
    <t>Собинский р-н, Заречное с, Парковая ул, 5</t>
  </si>
  <si>
    <t>412.500</t>
  </si>
  <si>
    <t>Собинский р-н, Заречное с, Парковая ул, 6</t>
  </si>
  <si>
    <t>3855.480</t>
  </si>
  <si>
    <t>Собинский р-н, Заречное с, Парковая ул, 8</t>
  </si>
  <si>
    <t>6184.750</t>
  </si>
  <si>
    <t>Собинский р-н, Заречное с, Садовая ул, 1</t>
  </si>
  <si>
    <t>Собинский р-н, Колокша п, Железнодорожная ул, 1А</t>
  </si>
  <si>
    <t>Собинский р-н, Колокша п, Железнодорожная ул, 2Б</t>
  </si>
  <si>
    <t>Собинский р-н, Колокша п, Заречная ул, 17</t>
  </si>
  <si>
    <t>Собинский р-н, Колокша п, Заречная ул, 18</t>
  </si>
  <si>
    <t>Собинский р-н, Колокша п, сан Строитель тер, 1</t>
  </si>
  <si>
    <t>421.120</t>
  </si>
  <si>
    <t>Собинский р-н, Колокша п, сан Строитель тер, 3</t>
  </si>
  <si>
    <t>Собинский р-н, Колокша п, Центральная ул, 2</t>
  </si>
  <si>
    <t>411.870</t>
  </si>
  <si>
    <t>Собинский р-н, Колокша п, Центральная ул, 2А</t>
  </si>
  <si>
    <t>459.200</t>
  </si>
  <si>
    <t>Собинский р-н, Колокша п, Центральная ул, 2Б</t>
  </si>
  <si>
    <t>874.500</t>
  </si>
  <si>
    <t>Собинский р-н, Копнино д, Молодежная ул, 19</t>
  </si>
  <si>
    <t>Собинский р-н, Курилово д, Молодежная ул, 1</t>
  </si>
  <si>
    <t>514.030</t>
  </si>
  <si>
    <t>Собинский р-н, Курилово д, Молодежная ул, 2</t>
  </si>
  <si>
    <t>Собинский р-н, Курилово д, Молодежная ул, 4</t>
  </si>
  <si>
    <t>1030.790</t>
  </si>
  <si>
    <t>Собинский р-н, Курилово д, Молодежная ул, 7</t>
  </si>
  <si>
    <t>Собинский р-н, Курилово д, Молодежная ул, 8</t>
  </si>
  <si>
    <t>Собинский р-н, Курилово д, Молодежная ул, 9</t>
  </si>
  <si>
    <t>Собинский р-н, Лакинск г, 10 Октября ул, 1</t>
  </si>
  <si>
    <t>360.150</t>
  </si>
  <si>
    <t>Собинский р-н, Лакинск г, 10 Октября ул, 2</t>
  </si>
  <si>
    <t>1596.320</t>
  </si>
  <si>
    <t>Собинский р-н, Лакинск г, 10 Октября ул, 3</t>
  </si>
  <si>
    <t>Собинский р-н, Лакинск г, 10 Октября ул, 4</t>
  </si>
  <si>
    <t>1266.500</t>
  </si>
  <si>
    <t>Собинский р-н, Лакинск г, 10 Октября ул, 5</t>
  </si>
  <si>
    <t>Собинский р-н, Лакинск г, 17 Партсъезда ул, 5</t>
  </si>
  <si>
    <t>Собинский р-н, Лакинск г, 21 Партсъезда ул, 1</t>
  </si>
  <si>
    <t>Собинский р-н, Лакинск г, 21 Партсъезда ул, 10</t>
  </si>
  <si>
    <t>Собинский р-н, Лакинск г, 21 Партсъезда ул, 11</t>
  </si>
  <si>
    <t>Собинский р-н, Лакинск г, 21 Партсъезда ул, 12</t>
  </si>
  <si>
    <t>Собинский р-н, Лакинск г, 21 Партсъезда ул, 14</t>
  </si>
  <si>
    <t>Собинский р-н, Лакинск г, 21 Партсъезда ул, 15</t>
  </si>
  <si>
    <t>1138.500</t>
  </si>
  <si>
    <t>Собинский р-н, Лакинск г, 21 Партсъезда ул, 17</t>
  </si>
  <si>
    <t>Собинский р-н, Лакинск г, 21 Партсъезда ул, 18</t>
  </si>
  <si>
    <t>Собинский р-н, Лакинск г, 21 Партсъезда ул, 19</t>
  </si>
  <si>
    <t>Собинский р-н, Лакинск г, 21 Партсъезда ул, 20</t>
  </si>
  <si>
    <t>5674.200</t>
  </si>
  <si>
    <t>Собинский р-н, Лакинск г, 21 Партсъезда ул, 21</t>
  </si>
  <si>
    <t>Собинский р-н, Лакинск г, 21 Партсъезда ул, 22</t>
  </si>
  <si>
    <t>1454.500</t>
  </si>
  <si>
    <t>Собинский р-н, Лакинск г, 21 Партсъезда ул, 23</t>
  </si>
  <si>
    <t>Собинский р-н, Лакинск г, 21 Партсъезда ул, 24</t>
  </si>
  <si>
    <t>Собинский р-н, Лакинск г, 21 Партсъезда ул, 25</t>
  </si>
  <si>
    <t>Собинский р-н, Лакинск г, 21 Партсъезда ул, 27</t>
  </si>
  <si>
    <t>Собинский р-н, Лакинск г, 21 Партсъезда ул, 3</t>
  </si>
  <si>
    <t>Собинский р-н, Лакинск г, 21 Партсъезда ул, 5</t>
  </si>
  <si>
    <t>Собинский р-н, Лакинск г, 21 Партсъезда ул, 7</t>
  </si>
  <si>
    <t>Собинский р-н, Лакинск г, 21 Партсъезда ул, 9</t>
  </si>
  <si>
    <t>Собинский р-н, Лакинск г, Вокзальная ул, 22</t>
  </si>
  <si>
    <t>Собинский р-н, Лакинск г, Вокзальная ул, 24</t>
  </si>
  <si>
    <t>Собинский р-н, Лакинск г, Вокзальный пер, 3</t>
  </si>
  <si>
    <t>Собинский р-н, Лакинск г, Горького ул, 10</t>
  </si>
  <si>
    <t>Собинский р-н, Лакинск г, Горького ул, 12</t>
  </si>
  <si>
    <t>Собинский р-н, Лакинск г, Горького ул, 14</t>
  </si>
  <si>
    <t>Собинский р-н, Лакинск г, Карла Маркса ул, 16</t>
  </si>
  <si>
    <t>Собинский р-н, Лакинск г, Карла Маркса ул, 18</t>
  </si>
  <si>
    <t>Собинский р-н, Лакинск г, Карла Маркса ул, 20</t>
  </si>
  <si>
    <t>1297.870</t>
  </si>
  <si>
    <t>Собинский р-н, Лакинск г, Карла Маркса ул, 21</t>
  </si>
  <si>
    <t>Собинский р-н, Лакинск г, Красноармейская ул, 1а</t>
  </si>
  <si>
    <t>Собинский р-н, Лакинск г, Ленина пр-кт, 15</t>
  </si>
  <si>
    <t>286.590</t>
  </si>
  <si>
    <t>Собинский р-н, Лакинск г, Ленина пр-кт, 17</t>
  </si>
  <si>
    <t>Собинский р-н, Лакинск г, Ленина пр-кт, 32</t>
  </si>
  <si>
    <t>Собинский р-н, Лакинск г, Ленина пр-кт, 33а</t>
  </si>
  <si>
    <t>Собинский р-н, Лакинск г, Ленина пр-кт, 34</t>
  </si>
  <si>
    <t>Собинский р-н, Лакинск г, Ленина пр-кт, 36</t>
  </si>
  <si>
    <t>Собинский р-н, Лакинск г, Ленина пр-кт, 55</t>
  </si>
  <si>
    <t>Собинский р-н, Лакинск г, Ленина пр-кт, 65</t>
  </si>
  <si>
    <t>978.040</t>
  </si>
  <si>
    <t>Собинский р-н, Лакинск г, Ленина пр-кт, 67</t>
  </si>
  <si>
    <t>Собинский р-н, Лакинск г, Ленина пр-кт, 71/2</t>
  </si>
  <si>
    <t>Собинский р-н, Лакинск г, Ленина пр-кт, 8/2</t>
  </si>
  <si>
    <t>Собинский р-н, Лакинск г, Ленина пр-кт, 8/3</t>
  </si>
  <si>
    <t>Собинский р-н, Лакинск г, Лермонтова ул, 34</t>
  </si>
  <si>
    <t>Собинский р-н, Лакинск г, Лермонтова ул, 35</t>
  </si>
  <si>
    <t>Собинский р-н, Лакинск г, Лермонтова ул, 36</t>
  </si>
  <si>
    <t>Собинский р-н, Лакинск г, Лермонтова ул, 38</t>
  </si>
  <si>
    <t>Собинский р-н, Лакинск г, Лермонтова ул, 39</t>
  </si>
  <si>
    <t>Собинский р-н, Лакинск г, Лермонтова ул, 40</t>
  </si>
  <si>
    <t>Собинский р-н, Лакинск г, Лермонтова ул, 42</t>
  </si>
  <si>
    <t>Собинский р-н, Лакинск г, Лермонтова ул, 43</t>
  </si>
  <si>
    <t>1594.700</t>
  </si>
  <si>
    <t>Собинский р-н, Лакинск г, Лермонтова ул, 44</t>
  </si>
  <si>
    <t>Собинский р-н, Лакинск г, Лермонтова ул, 46</t>
  </si>
  <si>
    <t>Собинский р-н, Лакинск г, Лермонтова ул, 47</t>
  </si>
  <si>
    <t>Собинский р-н, Лакинск г, Майская ул, 3</t>
  </si>
  <si>
    <t>Собинский р-н, Лакинск г, Майская ул, 5</t>
  </si>
  <si>
    <t>Собинский р-н, Лакинск г, Майская ул, 7</t>
  </si>
  <si>
    <t>Собинский р-н, Лакинск г, Майская ул, 9 соор. 9</t>
  </si>
  <si>
    <t>Собинский р-н, Лакинск г, Маяковского ул, 23</t>
  </si>
  <si>
    <t>Собинский р-н, Лакинск г, Маяковского ул, 25</t>
  </si>
  <si>
    <t>Собинский р-н, Лакинск г, Маяковского ул, 26</t>
  </si>
  <si>
    <t>496.300</t>
  </si>
  <si>
    <t>Собинский р-н, Лакинск г, Маяковского ул, 28</t>
  </si>
  <si>
    <t>Собинский р-н, Лакинск г, Маяковского ул, 30</t>
  </si>
  <si>
    <t>Собинский р-н, Лакинск г, Маяковского ул, 32</t>
  </si>
  <si>
    <t>235.250</t>
  </si>
  <si>
    <t>726.070</t>
  </si>
  <si>
    <t>709.920</t>
  </si>
  <si>
    <t>887.800</t>
  </si>
  <si>
    <t>Собинский р-н, Лакинск г, Мира ул, 39</t>
  </si>
  <si>
    <t>Собинский р-н, Лакинск г, Мира ул, 49б</t>
  </si>
  <si>
    <t>381.150</t>
  </si>
  <si>
    <t>Собинский р-н, Лакинск г, Мира ул, 7а</t>
  </si>
  <si>
    <t>Собинский р-н, Лакинск г, Мира ул, 89</t>
  </si>
  <si>
    <t>651.560</t>
  </si>
  <si>
    <t>Собинский р-н, Лакинск г, Мира ул, 90 корп. 7</t>
  </si>
  <si>
    <t>Собинский р-н, Лакинск г, Мира ул, 90б</t>
  </si>
  <si>
    <t>Собинский р-н, Лакинск г, Мира ул, 93</t>
  </si>
  <si>
    <t>Собинский р-н, Лакинск г, Мира ул, 94</t>
  </si>
  <si>
    <t>Собинский р-н, Лакинск г, Мира ул, 95</t>
  </si>
  <si>
    <t>539.310</t>
  </si>
  <si>
    <t>Собинский р-н, Лакинск г, Мира ул, 96а</t>
  </si>
  <si>
    <t>Собинский р-н, Лакинск г, Мира ул, 97</t>
  </si>
  <si>
    <t>Собинский р-н, Лакинск г, Мира ул, 99</t>
  </si>
  <si>
    <t>Собинский р-н, Лакинск г, Набережная ул, 5</t>
  </si>
  <si>
    <t>Собинский р-н, Лакинск г, Парижской Коммуны ул, 26</t>
  </si>
  <si>
    <t>399.030</t>
  </si>
  <si>
    <t>Собинский р-н, Лакинск г, Парижской Коммуны ул, 29</t>
  </si>
  <si>
    <t>Собинский р-н, Лакинск г, Парижской Коммуны ул, 31</t>
  </si>
  <si>
    <t>Собинский р-н, Лакинск г, Парковый проезд, 2</t>
  </si>
  <si>
    <t>507.330</t>
  </si>
  <si>
    <t>Собинский р-н, Лакинск г, Парковый проезд, 4</t>
  </si>
  <si>
    <t>Собинский р-н, Лакинск г, Пушкина ул, 10</t>
  </si>
  <si>
    <t>Собинский р-н, Лакинск г, Пушкина ул, 11</t>
  </si>
  <si>
    <t>Собинский р-н, Лакинск г, Советская ул, 16</t>
  </si>
  <si>
    <t>Собинский р-н, Лакинск г, Советская ул, 20</t>
  </si>
  <si>
    <t>Собинский р-н, Лакинск г, Советская ул, 4</t>
  </si>
  <si>
    <t>Собинский р-н, Лакинск г, Советская ул, 63</t>
  </si>
  <si>
    <t>783.680</t>
  </si>
  <si>
    <t>Собинский р-н, Лакинск г, Советская ул, 65</t>
  </si>
  <si>
    <t>Собинский р-н, Лакинск г, Спортивная ул, 10а</t>
  </si>
  <si>
    <t>Собинский р-н, Лакинск г, Спортивная ул, 17а</t>
  </si>
  <si>
    <t>Собинский р-н, Лакинск г, Спортивная ул, 18</t>
  </si>
  <si>
    <t>Собинский р-н, Лакинск г, Спортивная ул, 1а</t>
  </si>
  <si>
    <t>412.960</t>
  </si>
  <si>
    <t>Собинский р-н, Лакинск г, Спортивная ул, 3а</t>
  </si>
  <si>
    <t>408.980</t>
  </si>
  <si>
    <t>Собинский р-н, Лакинск г, Текстильщиков ул, 1а</t>
  </si>
  <si>
    <t>Собинский р-н, Лакинск г, Текстильщиков ул, 2</t>
  </si>
  <si>
    <t>Собинский р-н, Лакинск г, Текстильщиков ул, 3</t>
  </si>
  <si>
    <t>Собинский р-н, Лакинск г, Текстильщиков ул, 4</t>
  </si>
  <si>
    <t>Собинский р-н, Лакинск г, Текстильщиков ул, 9</t>
  </si>
  <si>
    <t>Собинский р-н, Лакинск г, Центральная площадь ул, 3</t>
  </si>
  <si>
    <t>Собинский р-н, Рождествено с, Дружбы ул, 1</t>
  </si>
  <si>
    <t>Собинский р-н, Рождествено с, Дружбы ул, 3</t>
  </si>
  <si>
    <t>378.900</t>
  </si>
  <si>
    <t>Собинский р-н, Рождествено с, Мира ул, 5</t>
  </si>
  <si>
    <t>Собинский р-н, Рождествено с, Набережная ул, 1</t>
  </si>
  <si>
    <t>Собинский р-н, Рождествено с, Порошина ул, 11</t>
  </si>
  <si>
    <t>Собинский р-н, Рождествено с, Порошина ул, 13</t>
  </si>
  <si>
    <t>502.300</t>
  </si>
  <si>
    <t>Собинский р-н, Рождествено с, Школьный пер, 9</t>
  </si>
  <si>
    <t>Собинский р-н, Ставрово п, Жуковского ул, 26</t>
  </si>
  <si>
    <t>Собинский р-н, Ставрово п, Комсомольская ул, 10</t>
  </si>
  <si>
    <t>Собинский р-н, Ставрово п, Комсомольская ул, 11</t>
  </si>
  <si>
    <t>Собинский р-н, Ставрово п, Комсомольская ул, 12</t>
  </si>
  <si>
    <t>Собинский р-н, Ставрово п, Комсомольская ул, 13</t>
  </si>
  <si>
    <t>Собинский р-н, Ставрово п, Комсомольская ул, 16</t>
  </si>
  <si>
    <t>Собинский р-н, Ставрово п, Комсомольская ул, 3</t>
  </si>
  <si>
    <t>Собинский р-н, Ставрово п, Комсомольская ул, 3А</t>
  </si>
  <si>
    <t>Собинский р-н, Ставрово п, Комсомольская ул, 4</t>
  </si>
  <si>
    <t>Собинский р-н, Ставрово п, Комсомольская ул, 4А</t>
  </si>
  <si>
    <t>Собинский р-н, Ставрово п, Комсомольская ул, 5</t>
  </si>
  <si>
    <t>Собинский р-н, Ставрово п, Комсомольская ул, 6</t>
  </si>
  <si>
    <t>Собинский р-н, Ставрово п, Комсомольская ул, 7А</t>
  </si>
  <si>
    <t>Собинский р-н, Ставрово п, Механизаторов ул, 19А</t>
  </si>
  <si>
    <t>Собинский р-н, Ставрово п, Механизаторов ул, 6</t>
  </si>
  <si>
    <t>Собинский р-н, Ставрово п, Механизаторов ул, 9</t>
  </si>
  <si>
    <t>Собинский р-н, Ставрово п, Механизаторов ул, 9А</t>
  </si>
  <si>
    <t>Собинский р-н, Ставрово п, Октябрьская ул, 1</t>
  </si>
  <si>
    <t>Собинский р-н, Ставрово п, Октябрьская ул, 107</t>
  </si>
  <si>
    <t>Собинский р-н, Ставрово п, Октябрьская ул, 109</t>
  </si>
  <si>
    <t>Собинский р-н, Ставрово п, Октябрьская ул, 111</t>
  </si>
  <si>
    <t>Собинский р-н, Ставрово п, Октябрьская ул, 117</t>
  </si>
  <si>
    <t>Собинский р-н, Ставрово п, Октябрьская ул, 126</t>
  </si>
  <si>
    <t>Собинский р-н, Ставрово п, Октябрьская ул, 130</t>
  </si>
  <si>
    <t>Собинский р-н, Ставрово п, Октябрьская ул, 134</t>
  </si>
  <si>
    <t>Собинский р-н, Ставрово п, Октябрьская ул, 136</t>
  </si>
  <si>
    <t>Собинский р-н, Ставрово п, Октябрьская ул, 140</t>
  </si>
  <si>
    <t>Собинский р-н, Ставрово п, Октябрьская ул, 142</t>
  </si>
  <si>
    <t>Собинский р-н, Ставрово п, Октябрьская ул, 5</t>
  </si>
  <si>
    <t>Собинский р-н, Ставрово п, Островского ул, 2Б</t>
  </si>
  <si>
    <t>683.300</t>
  </si>
  <si>
    <t>Собинский р-н, Ставрово п, Садовая ул, 4</t>
  </si>
  <si>
    <t>Собинский р-н, Ставрово п, Советская ул, 34</t>
  </si>
  <si>
    <t>Собинский р-н, Ставрово п, Советская ул, 41</t>
  </si>
  <si>
    <t>Собинский р-н, Ставрово п, Советская ул, 43</t>
  </si>
  <si>
    <t>Собинский р-н, Ставрово п, Советская ул, 45</t>
  </si>
  <si>
    <t>Собинский р-н, Ставрово п, Советская ул, 47</t>
  </si>
  <si>
    <t>Собинский р-н, Ставрово п, Советская ул, 49</t>
  </si>
  <si>
    <t>Собинский р-н, Ставрово п, Советская ул, 82</t>
  </si>
  <si>
    <t>Собинский р-н, Ставрово п, Советская ул, 86</t>
  </si>
  <si>
    <t>Собинский р-н, Ставрово п, Советская ул, 88</t>
  </si>
  <si>
    <t>Собинский р-н, Ставрово п, Советская ул, 92</t>
  </si>
  <si>
    <t>Собинский р-н, Ставрово п, Советская ул, 94</t>
  </si>
  <si>
    <t>Собинский р-н, Ставрово п, Совхозная ул, 3А</t>
  </si>
  <si>
    <t>Собинский р-н, Ставрово п, Совхозная ул, 4В</t>
  </si>
  <si>
    <t>Собинский р-н, Ставрово п, Совхозная ул, 6</t>
  </si>
  <si>
    <t>Собинский р-н, Ставрово п, Совхозная ул, 7</t>
  </si>
  <si>
    <t>Собинский р-н, Ставрово п, Школьная ул, 1</t>
  </si>
  <si>
    <t>Собинский р-н, Ставрово п, Школьная ул, 2</t>
  </si>
  <si>
    <t>Собинский р-н, Ставрово п, Школьная ул, 3</t>
  </si>
  <si>
    <t>Собинский р-н, Ставрово п, Школьная ул, 4</t>
  </si>
  <si>
    <t>Собинский р-н, Ставрово п, Юбилейная ул, 10</t>
  </si>
  <si>
    <t>Собинский р-н, Ставрово п, Юбилейная ул, 13</t>
  </si>
  <si>
    <t>Собинский р-н, Ставрово п, Юбилейная ул, 15</t>
  </si>
  <si>
    <t>Собинский р-н, Ставрово п, Юбилейная ул, 2</t>
  </si>
  <si>
    <t>Собинский р-н, Ставрово п, Юбилейная ул, 3</t>
  </si>
  <si>
    <t>Собинский р-н, Ставрово п, Юбилейная ул, 3А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</si>
  <si>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</si>
  <si>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</si>
  <si>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5</t>
  </si>
  <si>
    <t>Собинский р-н, Ставрово п, Юбилейная ул, 6</t>
  </si>
  <si>
    <t>Собинский р-н, Ставрово п, Юбилейная ул, 7</t>
  </si>
  <si>
    <t>Собинский р-н, Ставрово п, Юбилейная ул, 8</t>
  </si>
  <si>
    <t>Собинский р-н, Ставрово п, Южная ул, 1</t>
  </si>
  <si>
    <t>Собинский р-н, Ставрово п, Южная ул, 2</t>
  </si>
  <si>
    <t>Собинский р-н, Толпухово д, Молодежная ул, 1</t>
  </si>
  <si>
    <t>Собинский р-н, Толпухово д, Молодежная ул, 2</t>
  </si>
  <si>
    <t>Собинский р-н, Толпухово д, Молодежная ул, 21</t>
  </si>
  <si>
    <t>Собинский р-н, Толпухово д, Молодежная ул, 3</t>
  </si>
  <si>
    <t>Собинский р-н, Толпухово д, Молодежная ул, 4</t>
  </si>
  <si>
    <t>Собинский р-н, Толпухово д, Молодежная ул, 5</t>
  </si>
  <si>
    <t>Собинский р-н, Толпухово д, Молодежная ул, 6</t>
  </si>
  <si>
    <t>Собинский р-н, Толпухово д, Молодежная ул, 7</t>
  </si>
  <si>
    <t>Собинский р-н, Толпухово д, Молодежная ул, 8</t>
  </si>
  <si>
    <t>Собинский р-н, Толпухово д, Молодежная ул, 9</t>
  </si>
  <si>
    <t>Собинский р-н, Ундольский п, Совхозная ул, 1</t>
  </si>
  <si>
    <t>Собинский р-н, Ундольский п, Совхозная ул, 2</t>
  </si>
  <si>
    <t>Собинский р-н, Ундольский п, Совхозная ул, 3</t>
  </si>
  <si>
    <t>Собинский р-н, Ундольский п, Совхозная ул, 4</t>
  </si>
  <si>
    <t>Собинский р-н, Ундольский п, Совхозная ул, 5</t>
  </si>
  <si>
    <t>Собинский р-н, Ундольский п, Школьная ул, 2</t>
  </si>
  <si>
    <t>Собинский р-н, Ундольский п, Школьная ул, 20</t>
  </si>
  <si>
    <t>Собинский р-н, Ундольский п, Школьная ул, 22</t>
  </si>
  <si>
    <t>Собинский р-н, Ундольский п, Школьная ул, 32</t>
  </si>
  <si>
    <t>Собинский р-н, Фетинино с, Молодежная ул, 1</t>
  </si>
  <si>
    <t>503.130</t>
  </si>
  <si>
    <t>Собинский р-н, Фетинино с, Молодежная ул, 3</t>
  </si>
  <si>
    <t>Собинский р-н, Фетинино с, Молодежная ул, 4</t>
  </si>
  <si>
    <t>Собинский р-н, Фетинино с, Молодежная ул, 5</t>
  </si>
  <si>
    <t>483.920</t>
  </si>
  <si>
    <t>449.920</t>
  </si>
  <si>
    <t>433.920</t>
  </si>
  <si>
    <t>Собинский р-н, Черкутино с, Мира ул, 10</t>
  </si>
  <si>
    <t>Собинский р-н, Черкутино с, Мира ул, 11</t>
  </si>
  <si>
    <t>380.370</t>
  </si>
  <si>
    <t>Собинский р-н, Черкутино с, Мира ул, 12</t>
  </si>
  <si>
    <t>380.870</t>
  </si>
  <si>
    <t>Собинский р-н, Черкутино с, Мира ул, 13</t>
  </si>
  <si>
    <t>Собинский р-н, Черкутино с, Мира ул, 14</t>
  </si>
  <si>
    <t>Собинский р-н, Черкутино с, Мира ул, 15</t>
  </si>
  <si>
    <t>Собинский р-н, Черкутино с, Мира ул, 16</t>
  </si>
  <si>
    <t>Собинский р-н, Черкутино с, Мира ул, 4</t>
  </si>
  <si>
    <t>Собинский р-н, Черкутино с, Мира ул, 5</t>
  </si>
  <si>
    <t>Собинский р-н, Черкутино с, Мира ул, 6</t>
  </si>
  <si>
    <t>Собинский р-н, Черкутино с, Мира ул, 7</t>
  </si>
  <si>
    <t>514.400</t>
  </si>
  <si>
    <t>Собинский р-н, Черкутино с, Мира ул, 8</t>
  </si>
  <si>
    <t>Собинский р-н, Черкутино с, Мира ул, 9</t>
  </si>
  <si>
    <t>Собинский р-н, Юрино д, Санаторий Тонус ул, 2</t>
  </si>
  <si>
    <t>Судогда г, 1-й Первомайский пер, 2а</t>
  </si>
  <si>
    <t>527.510</t>
  </si>
  <si>
    <t>Судогда г, 2-й Первомайский пер, 4</t>
  </si>
  <si>
    <t>Судогда г, 2-й Первомайский пер, 5</t>
  </si>
  <si>
    <t>Судогда г, Большой Советский пер, 17</t>
  </si>
  <si>
    <t>Судогда г, Буденного ул, 4</t>
  </si>
  <si>
    <t>1462.300</t>
  </si>
  <si>
    <t>Судогда г, Бякова ул, 14</t>
  </si>
  <si>
    <t>393.750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</si>
  <si>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</si>
  <si>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</si>
  <si>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</si>
  <si>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</si>
  <si>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196.800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</si>
  <si>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</si>
  <si>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</si>
  <si>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</si>
  <si>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</si>
  <si>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30а</t>
  </si>
  <si>
    <t>Судогда г, Бякова ул, 32</t>
  </si>
  <si>
    <t>645.870</t>
  </si>
  <si>
    <t>Судогда г, Бякова ул, 32а</t>
  </si>
  <si>
    <t>643.800</t>
  </si>
  <si>
    <t>Судогда г, Бякова ул, 34</t>
  </si>
  <si>
    <t>Судогда г, Гагарина ул, 10</t>
  </si>
  <si>
    <t>Судогда г, Гагарина ул, 11</t>
  </si>
  <si>
    <t>783.800</t>
  </si>
  <si>
    <t>837.550</t>
  </si>
  <si>
    <t>Судогда г, Гагарина ул, 19</t>
  </si>
  <si>
    <t>849.800</t>
  </si>
  <si>
    <t>Судогда г, Гагарина ул, 1а</t>
  </si>
  <si>
    <t>Судогда г, Гагарина ул, 2</t>
  </si>
  <si>
    <t>436.250</t>
  </si>
  <si>
    <t>Судогда г, Гагарина ул, 3а</t>
  </si>
  <si>
    <t>733.930</t>
  </si>
  <si>
    <t>Судогда г, Гагарина ул, 4</t>
  </si>
  <si>
    <t>438.320</t>
  </si>
  <si>
    <t>Судогда г, Гагарина ул, 5а</t>
  </si>
  <si>
    <t>491.720</t>
  </si>
  <si>
    <t>506.520</t>
  </si>
  <si>
    <t>665.880</t>
  </si>
  <si>
    <t>Судогда г, Гагарина ул, 8</t>
  </si>
  <si>
    <t>636.720</t>
  </si>
  <si>
    <t>Судогда г, Карла Маркса ул, 100/8</t>
  </si>
  <si>
    <t>Судогда г, Карла Маркса ул, 15</t>
  </si>
  <si>
    <t>Судогда г, Карла Маркса ул, 2</t>
  </si>
  <si>
    <t>Судогда г, Карла Маркса ул, 34</t>
  </si>
  <si>
    <t>Судогда г, Карла Маркса ул, 40</t>
  </si>
  <si>
    <t>762.100</t>
  </si>
  <si>
    <t>Судогда г, Карла Маркса ул, 7</t>
  </si>
  <si>
    <t>86.000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</si>
  <si>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</si>
  <si>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</si>
  <si>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</si>
  <si>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Коммунистическая ул, 1</t>
  </si>
  <si>
    <t>1233.100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</si>
  <si>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</si>
  <si>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</si>
  <si>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</si>
  <si>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985.900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</si>
  <si>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</si>
  <si>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</si>
  <si>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</si>
  <si>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</si>
  <si>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1538.900</t>
  </si>
  <si>
    <t>Судогда г, Коммунистическая ул, 7</t>
  </si>
  <si>
    <t>Судогда г, Коммунистическая ул, 8</t>
  </si>
  <si>
    <t>Судогда г, Коммунистическая ул, 9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</si>
  <si>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</si>
  <si>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</si>
  <si>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</si>
  <si>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15</t>
  </si>
  <si>
    <t>274.360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</si>
  <si>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</si>
  <si>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</si>
  <si>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</si>
  <si>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</si>
  <si>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</si>
  <si>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149.580</t>
  </si>
  <si>
    <t>892.700</t>
  </si>
  <si>
    <t>Судогда г, Ленина ул, 63</t>
  </si>
  <si>
    <t>Судогда г, Ленина ул, 7</t>
  </si>
  <si>
    <t>Судогда г, Ленина ул, 70</t>
  </si>
  <si>
    <t>693.120</t>
  </si>
  <si>
    <t>Судогда г, Ленина ул, 74</t>
  </si>
  <si>
    <t>Судогда г, Ленина ул, 76</t>
  </si>
  <si>
    <t>Судогда г, Малый Советский пер, 14</t>
  </si>
  <si>
    <t>Судогда г, Малый Советский пер, 14а</t>
  </si>
  <si>
    <t>773.600</t>
  </si>
  <si>
    <t>Судогда г, Муромское шоссе ул, 7</t>
  </si>
  <si>
    <t>1446.100</t>
  </si>
  <si>
    <t>Судогда г, Октябрьская ул, 97</t>
  </si>
  <si>
    <t>Судогда г, Пионерская ул, 25</t>
  </si>
  <si>
    <t>Судогда г, Площадь Свободы ул, 10</t>
  </si>
  <si>
    <t>402.180</t>
  </si>
  <si>
    <t>Судогда г, Поспелова пер, 5</t>
  </si>
  <si>
    <t>Судогда г, Поспелова пер, 8</t>
  </si>
  <si>
    <t>Судогда г, Пролетарская ул, 15а</t>
  </si>
  <si>
    <t>738.280</t>
  </si>
  <si>
    <t>Судогда г, Пролетарская ул, 17</t>
  </si>
  <si>
    <t>Судогда г, Пролетарская ул, 17а</t>
  </si>
  <si>
    <t>1235.100</t>
  </si>
  <si>
    <t>Судогда г, Пролетарская ул, 19</t>
  </si>
  <si>
    <t>Судогда г, Пролетарская ул, 19а</t>
  </si>
  <si>
    <t>1069.700</t>
  </si>
  <si>
    <t>436.970</t>
  </si>
  <si>
    <t>Судогда г, Пролетарская ул, 23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</si>
  <si>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</si>
  <si>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</si>
  <si>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</si>
  <si>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</si>
  <si>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</si>
  <si>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Пушкина ул, 38</t>
  </si>
  <si>
    <t>Судогда г, Северная ул, 5</t>
  </si>
  <si>
    <t>797.200</t>
  </si>
  <si>
    <t>Судогда г, Текстильщиков ул, 10а</t>
  </si>
  <si>
    <t>Судогда г, Текстильщиков ул, 10б</t>
  </si>
  <si>
    <t>Судогда г, Текстильщиков ул, 10в</t>
  </si>
  <si>
    <t>666.300</t>
  </si>
  <si>
    <t>Судогда г, Текстильщиков ул, 2</t>
  </si>
  <si>
    <t>Судогда г, Текстильщиков ул, 3</t>
  </si>
  <si>
    <t>1332.100</t>
  </si>
  <si>
    <t>Судогда г, Текстильщиков ул, 4</t>
  </si>
  <si>
    <t>2074.850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</si>
  <si>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</si>
  <si>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</si>
  <si>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</si>
  <si>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</si>
  <si>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1645.400</t>
  </si>
  <si>
    <t>Судогда г, Химиков ул, 3</t>
  </si>
  <si>
    <t>Судогда г, Химиков ул, 5</t>
  </si>
  <si>
    <t>Судогда г, Химиков ул, 7</t>
  </si>
  <si>
    <t>1432.040</t>
  </si>
  <si>
    <t>Судогда г, Химиков ул, 9</t>
  </si>
  <si>
    <t>Судогда г, Чапаева ул, 12</t>
  </si>
  <si>
    <t>Судогда г, Чапаева ул, 12а</t>
  </si>
  <si>
    <t>Судогда г, Чапаева ул, 32</t>
  </si>
  <si>
    <t>Судогда г, Чапаева ул, 35</t>
  </si>
  <si>
    <t>Судогда г, Чапаева ул, 43</t>
  </si>
  <si>
    <t>1020.400</t>
  </si>
  <si>
    <t>Судогодский р-н, Андреево п, Коммунистическая ул, 4</t>
  </si>
  <si>
    <t>Судогодский р-н, Андреево п, Коммунистическая ул, 6</t>
  </si>
  <si>
    <t>Судогодский р-н, Андреево п, Коммунистическая ул, 8</t>
  </si>
  <si>
    <t>Судогодский р-н, Андреево п, Первомайская ул, 13</t>
  </si>
  <si>
    <t>541.800</t>
  </si>
  <si>
    <t>Судогодский р-н, Андреево п, Первомайская ул, 15</t>
  </si>
  <si>
    <t>Судогодский р-н, Андреево п, Первомайская ул, 17</t>
  </si>
  <si>
    <t>Судогодский р-н, Андреево п, Первомайская ул, 19</t>
  </si>
  <si>
    <t>Судогодский р-н, Андреево п, Первомайская ул, 3</t>
  </si>
  <si>
    <t>Судогодский р-н, Андреево п, Первомайская ул, 4</t>
  </si>
  <si>
    <t>1343.100</t>
  </si>
  <si>
    <t>Судогодский р-н, Андреево п, Первомайская ул, 5</t>
  </si>
  <si>
    <t>Судогодский р-н, Андреево п, Первомайская ул, 6</t>
  </si>
  <si>
    <t>Судогодский р-н, Андреево п, Первомайская ул, 9</t>
  </si>
  <si>
    <t>Судогодский р-н, Андреево п, Почтовая ул, 12</t>
  </si>
  <si>
    <t>435.100</t>
  </si>
  <si>
    <t>Судогодский р-н, Андреево п, Почтовая ул, 47</t>
  </si>
  <si>
    <t>Судогодский р-н, Андреево п, Почтовая ул, 49</t>
  </si>
  <si>
    <t>Судогодский р-н, Андреево п, Почтовая ул, 51</t>
  </si>
  <si>
    <t>Судогодский р-н, Андреево п, Труда ул, 25</t>
  </si>
  <si>
    <t>Судогодский р-н, Бараки д, Молодежная ул, 1</t>
  </si>
  <si>
    <t>Судогодский р-н, Бараки д, Молодежная ул, 2</t>
  </si>
  <si>
    <t>Судогодский р-н, Бег п, Октябрьская ул, 10</t>
  </si>
  <si>
    <t>344.500</t>
  </si>
  <si>
    <t>Судогодский р-н, Бег п, Октябрьская ул, 14</t>
  </si>
  <si>
    <t>521.280</t>
  </si>
  <si>
    <t>Судогодский р-н, Бег п, Октябрьская ул, 15</t>
  </si>
  <si>
    <t>Судогодский р-н, Бег п, Октябрьская ул, 19</t>
  </si>
  <si>
    <t>520.130</t>
  </si>
  <si>
    <t>Судогодский р-н, Бег п, Октябрьская ул, 21</t>
  </si>
  <si>
    <t>Судогодский р-н, Бег п, Октябрьская ул, 23</t>
  </si>
  <si>
    <t>Судогодский р-н, Бег п, Октябрьская ул, 25</t>
  </si>
  <si>
    <t>Судогодский р-н, Бег п, Октябрьская ул, 29</t>
  </si>
  <si>
    <t>Судогодский р-н, Бег п, Спортивная ул, 13</t>
  </si>
  <si>
    <t>Судогодский р-н, Бег п, Спортивная ул, 15</t>
  </si>
  <si>
    <t>428.590</t>
  </si>
  <si>
    <t>Судогодский р-н, Бег п, Спортивная ул, 17</t>
  </si>
  <si>
    <t>738.540</t>
  </si>
  <si>
    <t>Судогодский р-н, Бег п, Спортивная ул, 3</t>
  </si>
  <si>
    <t>513.830</t>
  </si>
  <si>
    <t>Судогодский р-н, Бег п, Спортивная ул, 5</t>
  </si>
  <si>
    <t>Судогодский р-н, Бег п, Спортивная ул, 7</t>
  </si>
  <si>
    <t>638.210</t>
  </si>
  <si>
    <t>Судогодский р-н, Бег п, Спортивная ул, 9</t>
  </si>
  <si>
    <t>Судогодский р-н, Болотский п, Садовая ул, 18</t>
  </si>
  <si>
    <t>Судогодский р-н, Болотский п, Школьная ул, 8</t>
  </si>
  <si>
    <t>Судогодский р-н, Вяткино д, Докучаева ул, 10</t>
  </si>
  <si>
    <t>Судогодский р-н, Вяткино д, Докучаева ул, 12</t>
  </si>
  <si>
    <t>Судогодский р-н, Вяткино д, Докучаева ул, 2</t>
  </si>
  <si>
    <t>Судогодский р-н, Вяткино д, Докучаева ул, 3</t>
  </si>
  <si>
    <t>Судогодский р-н, Вяткино д, Докучаева ул, 8</t>
  </si>
  <si>
    <t>585.920</t>
  </si>
  <si>
    <t>Судогодский р-н, Вяткино д, Прянишникова ул, 1</t>
  </si>
  <si>
    <t>Судогодский р-н, Вяткино д, Прянишникова ул, 1а</t>
  </si>
  <si>
    <t>8588.000</t>
  </si>
  <si>
    <t>Судогодский р-н, Вяткино д, Прянишникова ул, 3</t>
  </si>
  <si>
    <t>Судогодский р-н, Головино п, Гагарина ул, 25</t>
  </si>
  <si>
    <t>Судогодский р-н, Головино п, Гагарина ул, 26</t>
  </si>
  <si>
    <t>Судогодский р-н, Головино п, Гагарина ул, 28</t>
  </si>
  <si>
    <t>Судогодский р-н, Головино п, Гагарина ул, 30</t>
  </si>
  <si>
    <t>Судогодский р-н, Головино п, Зеленая ул, 1</t>
  </si>
  <si>
    <t>Судогодский р-н, Головино п, Радужная ул, 1</t>
  </si>
  <si>
    <t>Судогодский р-н, Головино п, Радужная ул, 11</t>
  </si>
  <si>
    <t>489.900</t>
  </si>
  <si>
    <t>Судогодский р-н, Головино п, Радужная ул, 13</t>
  </si>
  <si>
    <t>Судогодский р-н, Головино п, Радужная ул, 16</t>
  </si>
  <si>
    <t>Судогодский р-н, Головино п, Радужная ул, 17</t>
  </si>
  <si>
    <t>Судогодский р-н, Головино п, Радужная ул, 18</t>
  </si>
  <si>
    <t>Судогодский р-н, Головино п, Радужная ул, 23</t>
  </si>
  <si>
    <t>453.300</t>
  </si>
  <si>
    <t>Судогодский р-н, Головино п, Радужная ул, 24</t>
  </si>
  <si>
    <t>Судогодский р-н, Головино п, Радужная ул, 3</t>
  </si>
  <si>
    <t>Судогодский р-н, Головино п, Радужная ул, 4</t>
  </si>
  <si>
    <t>Судогодский р-н, Головино п, Радужная ул, 5</t>
  </si>
  <si>
    <t>Судогодский р-н, Головино п, Радужная ул, 6</t>
  </si>
  <si>
    <t>Судогодский р-н, Головино п, Советская ул, 19А</t>
  </si>
  <si>
    <t>1022.750</t>
  </si>
  <si>
    <t>Судогодский р-н, Головино п, Советская ул, 28</t>
  </si>
  <si>
    <t>Судогодский р-н, Головино п, Сосновая ул, 7</t>
  </si>
  <si>
    <t>767.500</t>
  </si>
  <si>
    <t>Судогодский р-н, Головино п, Юбилейная ул, 10А</t>
  </si>
  <si>
    <t>Судогодский р-н, Головино п, Юбилейная ул, 11А</t>
  </si>
  <si>
    <t>Судогодский р-н, Головино п, Юбилейная ул, 11Б</t>
  </si>
  <si>
    <t>Судогодский р-н, Гонобилово д, Центральная ул, 1</t>
  </si>
  <si>
    <t>Судогодский р-н, Гонобилово д, Центральная ул, 2</t>
  </si>
  <si>
    <t>Судогодский р-н, Гридино д, Молодежная ул, 10</t>
  </si>
  <si>
    <t>Судогодский р-н, Гридино д, Молодежная ул, 11</t>
  </si>
  <si>
    <t>Судогодский р-н, Ильино д, Молодежная ул, 1</t>
  </si>
  <si>
    <t>Судогодский р-н, Ильино д, Молодежная ул, 2</t>
  </si>
  <si>
    <t>Судогодский р-н, Ильино д, Молодежная ул, 3</t>
  </si>
  <si>
    <t>Судогодский р-н, Ильино д, Молодежная ул, 5</t>
  </si>
  <si>
    <t>Судогодский р-н, Ильино д, Молодежная ул, 6</t>
  </si>
  <si>
    <t>Судогодский р-н, им Воровского п, Воровского ул, 49</t>
  </si>
  <si>
    <t>176.130</t>
  </si>
  <si>
    <t>Судогодский р-н, им Воровского п, Спортивная ул, 11</t>
  </si>
  <si>
    <t>225.420</t>
  </si>
  <si>
    <t>Судогодский р-н, им Воровского п, Спортивная ул, 13</t>
  </si>
  <si>
    <t>Судогодский р-н, им Воровского п, Спортивная ул, 2а</t>
  </si>
  <si>
    <t>749.450</t>
  </si>
  <si>
    <t>Судогодский р-н, им Воровского п, Спортивная ул, 2б</t>
  </si>
  <si>
    <t>728.260</t>
  </si>
  <si>
    <t>Судогодский р-н, им Воровского п, Спортивная ул, 2в</t>
  </si>
  <si>
    <t>225.090</t>
  </si>
  <si>
    <t>Судогодский р-н, им Воровского п, Спортивная ул, 5</t>
  </si>
  <si>
    <t>Судогодский р-н, им Воровского п, Спортивная ул, 6</t>
  </si>
  <si>
    <t>230.910</t>
  </si>
  <si>
    <t>484.790</t>
  </si>
  <si>
    <t>Судогодский р-н, им Воровского п, Спортивная ул, 9</t>
  </si>
  <si>
    <t>Судогодский р-н, Колычево д, Муромская ул, 1</t>
  </si>
  <si>
    <t>Судогодский р-н, Кондряево д, Колхозная ул, 14</t>
  </si>
  <si>
    <t>Судогодский р-н, Кондряево д, Колхозная ул, 15</t>
  </si>
  <si>
    <t>Судогодский р-н, Коняево п, 45</t>
  </si>
  <si>
    <t>718.530</t>
  </si>
  <si>
    <t>Судогодский р-н, Красный Богатырь п, Ленина ул, 18</t>
  </si>
  <si>
    <t>Судогодский р-н, Красный Богатырь п, Ленина ул, 32</t>
  </si>
  <si>
    <t>Судогодский р-н, Красный Богатырь п, Ленина ул, 32а</t>
  </si>
  <si>
    <t>Судогодский р-н, Красный Богатырь п, Пионерская ул, 2</t>
  </si>
  <si>
    <t>Судогодский р-н, Красный Богатырь п, Пионерская ул, 4</t>
  </si>
  <si>
    <t>Судогодский р-н, Лаврово д, Молодежная ул, 2</t>
  </si>
  <si>
    <t>Судогодский р-н, Лаврово д, Молодежная ул, 3</t>
  </si>
  <si>
    <t>Судогодский р-н, Лаврово д, Молодежная ул, 4</t>
  </si>
  <si>
    <t>834.100</t>
  </si>
  <si>
    <t>Судогодский р-н, Лаврово д, Молодежная ул, 5</t>
  </si>
  <si>
    <t>607.800</t>
  </si>
  <si>
    <t>Судогодский р-н, Лаврово д, Новая ул, 2</t>
  </si>
  <si>
    <t>227.900</t>
  </si>
  <si>
    <t>Судогодский р-н, Лаврово д, Новая ул, 3</t>
  </si>
  <si>
    <t>Судогодский р-н, Лаврово д, Новая ул, 4</t>
  </si>
  <si>
    <t>Судогодский р-н, Ликино с, Лесная ул, 10</t>
  </si>
  <si>
    <t>Судогодский р-н, Ликино с, Лесная ул, 11</t>
  </si>
  <si>
    <t>Судогодский р-н, Ликино с, Лесная ул, 12</t>
  </si>
  <si>
    <t>Судогодский р-н, Ликино с, Лесная ул, 17</t>
  </si>
  <si>
    <t>Судогодский р-н, Ликино с, Лесная ул, 18</t>
  </si>
  <si>
    <t>Судогодский р-н, Ликино с, Лесная ул, 6</t>
  </si>
  <si>
    <t>Судогодский р-н, Ликино с, Лесная ул, 7</t>
  </si>
  <si>
    <t>Судогодский р-н, Ликино с, Лесная ул, 8</t>
  </si>
  <si>
    <t>Судогодский р-н, Ликино с, Лесная ул, 9</t>
  </si>
  <si>
    <t>Судогодский р-н, Мошок с, Заводская ул, 14</t>
  </si>
  <si>
    <t>Судогодский р-н, Мошок с, Заводская ул, 16</t>
  </si>
  <si>
    <t>Судогодский р-н, Мошок с, Заводская ул, 22</t>
  </si>
  <si>
    <t>Судогодский р-н, Мошок с, Заводская ул, 26</t>
  </si>
  <si>
    <t>939.300</t>
  </si>
  <si>
    <t>Судогодский р-н, Мошок с, Заводская ул, 28</t>
  </si>
  <si>
    <t>Судогодский р-н, Мошок с, Заводская ул, 6</t>
  </si>
  <si>
    <t>Судогодский р-н, Мошок с, Заводская ул, 8</t>
  </si>
  <si>
    <t>Судогодский р-н, Муромцево п, Бор ул, 1</t>
  </si>
  <si>
    <t>Судогодский р-н, Муромцево п, Бор ул, 6</t>
  </si>
  <si>
    <t>Судогодский р-н, Муромцево п, Комсомольская ул, 1</t>
  </si>
  <si>
    <t>499.230</t>
  </si>
  <si>
    <t>Судогодский р-н, Муромцево п, Комсомольская ул, 11</t>
  </si>
  <si>
    <t>914.800</t>
  </si>
  <si>
    <t>Судогодский р-н, Муромцево п, Комсомольская ул, 2</t>
  </si>
  <si>
    <t>Судогодский р-н, Муромцево п, Комсомольская ул, 7</t>
  </si>
  <si>
    <t>Судогодский р-н, Муромцево п, Комсомольская ул, 9</t>
  </si>
  <si>
    <t>Судогодский р-н, Муромцево п, Октябрьская ул, 13</t>
  </si>
  <si>
    <t>Судогодский р-н, Муромцево п, Парковая ул, 16</t>
  </si>
  <si>
    <t>Судогодский р-н, Муромцево п, Шкурина ул, 10</t>
  </si>
  <si>
    <t>Судогодский р-н, Муромцево п, Шкурина ул, 13</t>
  </si>
  <si>
    <t>Судогодский р-н, Муромцево п, Шкурина ул, 14</t>
  </si>
  <si>
    <t>409.300</t>
  </si>
  <si>
    <t>Судогодский р-н, Муромцево п, Шкурина ул, 15</t>
  </si>
  <si>
    <t>Судогодский р-н, Муромцево п, Шкурина ул, 16</t>
  </si>
  <si>
    <t>Судогодский р-н, Муромцево п, Шкурина ул, 2</t>
  </si>
  <si>
    <t>Судогодский р-н, Муромцево п, Шкурина ул, 3</t>
  </si>
  <si>
    <t>Судогодский р-н, Муромцево п, Шкурина ул, 4</t>
  </si>
  <si>
    <t>Судогодский р-н, Муромцево п, Шкурина ул, 5</t>
  </si>
  <si>
    <t>Судогодский р-н, Муромцево п, Шкурина ул, 6</t>
  </si>
  <si>
    <t>Судогодский р-н, Муромцево п, Шкурина ул, 7</t>
  </si>
  <si>
    <t>914.700</t>
  </si>
  <si>
    <t>Судогодский р-н, Новая д, Муромская ул, 26</t>
  </si>
  <si>
    <t>Судогодский р-н, Новая д, Муромская ул, 28</t>
  </si>
  <si>
    <t>Судогодский р-н, Новая д, Муромская ул, 30</t>
  </si>
  <si>
    <t>Судогодский р-н, Новая д, Муромская ул, 53</t>
  </si>
  <si>
    <t>508.800</t>
  </si>
  <si>
    <t>Судогодский р-н, Сойма д, Молодежная ул, 12</t>
  </si>
  <si>
    <t>168.900</t>
  </si>
  <si>
    <t>Судогодский р-н, Сойма д, Молодежная ул, 7</t>
  </si>
  <si>
    <t>Судогодский р-н, Сойма д, Молодежная ул, 8</t>
  </si>
  <si>
    <t>Судогодский р-н, Сойма д, Молодежная ул, 9</t>
  </si>
  <si>
    <t>Судогодский р-н, Тюрмеровка п, Краснознаменная ул, 14а</t>
  </si>
  <si>
    <t>Судогодский р-н, Тюрмеровка п, Краснознаменная ул, 30</t>
  </si>
  <si>
    <t>Судогодский р-н, Тюрмеровка п, Краснознаменная ул, 32</t>
  </si>
  <si>
    <t>421.800</t>
  </si>
  <si>
    <t>Судогодский р-н, Тюрмеровка п, Краснознаменная ул, 34</t>
  </si>
  <si>
    <t>Судогодский р-н, Тюрмеровка п, Краснознаменная ул, 38</t>
  </si>
  <si>
    <t>Судогодский р-н, Тюрмеровка п, Краснознаменная ул, 40</t>
  </si>
  <si>
    <t>Судогодский р-н, Тюрмеровка п, Краснознаменная ул, 42</t>
  </si>
  <si>
    <t>Судогодский р-н, Чамерево с, Первомайская ул, 3</t>
  </si>
  <si>
    <t>Судогодский р-н, Чамерево с, Первомайская ул, 6</t>
  </si>
  <si>
    <t>Суздаль г, Васильевская ул, 17</t>
  </si>
  <si>
    <t>146.500</t>
  </si>
  <si>
    <t>Суздаль г, Васильевская ул, 34а</t>
  </si>
  <si>
    <t>Суздаль г, Васильевская ул, 65а</t>
  </si>
  <si>
    <t>Суздаль г, Васильевская ул, 65б</t>
  </si>
  <si>
    <t>244.400</t>
  </si>
  <si>
    <t>1396.700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</si>
  <si>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</si>
  <si>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</si>
  <si>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</si>
  <si>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</si>
  <si>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</si>
  <si>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</si>
  <si>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</si>
  <si>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</si>
  <si>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</si>
  <si>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17</t>
  </si>
  <si>
    <t>Суздаль г, Всполье б-р, 18</t>
  </si>
  <si>
    <t>Суздаль г, Всполье б-р, 19</t>
  </si>
  <si>
    <t>1086.430</t>
  </si>
  <si>
    <t>Суздаль г, Всполье б-р, 2</t>
  </si>
  <si>
    <t>Суздаль г, Всполье б-р, 20</t>
  </si>
  <si>
    <t>Суздаль г, Всполье б-р, 22</t>
  </si>
  <si>
    <t>Суздаль г, Всполье б-р, 24</t>
  </si>
  <si>
    <t>Суздаль г, Всполье б-р, 26</t>
  </si>
  <si>
    <t>Суздаль г, Всполье б-р, 27</t>
  </si>
  <si>
    <t>Суздаль г, Всполье б-р, 28</t>
  </si>
  <si>
    <t>Суздаль г, Всполье б-р, 29</t>
  </si>
  <si>
    <t>Суздаль г, Всполье б-р, 3</t>
  </si>
  <si>
    <t>Суздаль г, Всполье б-р, 30</t>
  </si>
  <si>
    <t>Суздаль г, Всполье б-р, 31</t>
  </si>
  <si>
    <t>4821.360</t>
  </si>
  <si>
    <t>Суздаль г, Всполье б-р, 32</t>
  </si>
  <si>
    <t>Суздаль г, Всполье б-р, 34</t>
  </si>
  <si>
    <t>193.770</t>
  </si>
  <si>
    <t>Суздаль г, Всполье б-р, 36</t>
  </si>
  <si>
    <t>1564.000</t>
  </si>
  <si>
    <t>Суздаль г, Всполье б-р, 5</t>
  </si>
  <si>
    <t>Суздаль г, Всполье б-р, 6</t>
  </si>
  <si>
    <t>Суздаль г, Всполье б-р, 7</t>
  </si>
  <si>
    <t>Суздаль г, Всполье б-р, 8</t>
  </si>
  <si>
    <t>1416.100</t>
  </si>
  <si>
    <t>Суздаль г, Всполье б-р, 9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</si>
  <si>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</si>
  <si>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</si>
  <si>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</si>
  <si>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</si>
  <si>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17</t>
  </si>
  <si>
    <t>Суздаль г, Гоголя ул, 19</t>
  </si>
  <si>
    <t>Суздаль г, Гоголя ул, 19Б</t>
  </si>
  <si>
    <t>Суздаль г, Гоголя ул, 21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</si>
  <si>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</si>
  <si>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</si>
  <si>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</si>
  <si>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</si>
  <si>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</si>
  <si>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</si>
  <si>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</si>
  <si>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</si>
  <si>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</si>
  <si>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</si>
  <si>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41</t>
  </si>
  <si>
    <t>723.870</t>
  </si>
  <si>
    <t>Суздаль г, Гоголя ул, 45</t>
  </si>
  <si>
    <t>Суздаль г, Гоголя ул, 49</t>
  </si>
  <si>
    <t>Суздаль г, Гоголя ул, 5</t>
  </si>
  <si>
    <t>Суздаль г, Гоголя ул, 51</t>
  </si>
  <si>
    <t>Суздаль г, Гоголя ул, 53</t>
  </si>
  <si>
    <t>478.150</t>
  </si>
  <si>
    <t>491.100</t>
  </si>
  <si>
    <t>Суздаль г, Гоголя ул, 9</t>
  </si>
  <si>
    <t>Суздаль г, Калинина ул, 1</t>
  </si>
  <si>
    <t>Суздаль г, Калинина ул, 3</t>
  </si>
  <si>
    <t>436.600</t>
  </si>
  <si>
    <t>Суздаль г, Красная пл, 28</t>
  </si>
  <si>
    <t>Суздаль г, Красная пл, 30</t>
  </si>
  <si>
    <t>Суздаль г, Кремлевская ул, 10Б</t>
  </si>
  <si>
    <t>168.180</t>
  </si>
  <si>
    <t>Суздаль г, Ленина ул, 101А</t>
  </si>
  <si>
    <t>Суздаль г, Ленина ул, 23</t>
  </si>
  <si>
    <t>Суздаль г, Ленина ул, 26</t>
  </si>
  <si>
    <t>Суздаль г, Ленина ул, 27</t>
  </si>
  <si>
    <t>283.180</t>
  </si>
  <si>
    <t>Суздаль г, Ленина ул, 30</t>
  </si>
  <si>
    <t>Суздаль г, Ленина ул, 69</t>
  </si>
  <si>
    <t>Суздаль г, Ленина ул, 71</t>
  </si>
  <si>
    <t>125.400</t>
  </si>
  <si>
    <t>Суздаль г, Ленина ул, 92</t>
  </si>
  <si>
    <t>236.050</t>
  </si>
  <si>
    <t>Суздаль г, Ленина ул, 94</t>
  </si>
  <si>
    <t>185.200</t>
  </si>
  <si>
    <t>Суздаль г, Лоунская ул, 1</t>
  </si>
  <si>
    <t>579.900</t>
  </si>
  <si>
    <t>Суздаль г, Лоунская ул, 2</t>
  </si>
  <si>
    <t>Суздаль г, Лоунская ул, 3</t>
  </si>
  <si>
    <t>Суздаль г, Лоунская ул, 6</t>
  </si>
  <si>
    <t>Суздаль г, Лоунская ул, 7</t>
  </si>
  <si>
    <t>566.050</t>
  </si>
  <si>
    <t>Суздаль г, Лоунская ул, 8</t>
  </si>
  <si>
    <t>Суздаль г, Лоунская ул, 9</t>
  </si>
  <si>
    <t>Суздаль г, Михайловская ул, 76А</t>
  </si>
  <si>
    <t>Суздаль г, Михайловская ул, 78А</t>
  </si>
  <si>
    <t>Суздаль г, Михайловская ул, 82А</t>
  </si>
  <si>
    <t>548.400</t>
  </si>
  <si>
    <t>422.600</t>
  </si>
  <si>
    <t>Суздаль г, Михайловская ул, 82Б</t>
  </si>
  <si>
    <t>Суздаль г, Михайловская ул, 84</t>
  </si>
  <si>
    <t>Суздаль г, Пожарского ул, 12</t>
  </si>
  <si>
    <t>Суздаль г, Пожарского ул, 4</t>
  </si>
  <si>
    <t>Суздаль г, Пожарского ул, 6</t>
  </si>
  <si>
    <t>Суздаль г, Пожарского ул, 6А</t>
  </si>
  <si>
    <t>Суздаль г, Советская ул, 1</t>
  </si>
  <si>
    <t>Суздаль г, Советская ул, 10</t>
  </si>
  <si>
    <t>162.900</t>
  </si>
  <si>
    <t>Суздаль г, Советская ул, 11</t>
  </si>
  <si>
    <t>Суздаль г, Советская ул, 12</t>
  </si>
  <si>
    <t>397.180</t>
  </si>
  <si>
    <t>Суздаль г, Советская ул, 13</t>
  </si>
  <si>
    <t>2313.200</t>
  </si>
  <si>
    <t>Суздаль г, Советская ул, 14</t>
  </si>
  <si>
    <t>Суздаль г, Советская ул, 15</t>
  </si>
  <si>
    <t>230.130</t>
  </si>
  <si>
    <t>Суздаль г, Советская ул, 16</t>
  </si>
  <si>
    <t>Суздаль г, Советская ул, 2</t>
  </si>
  <si>
    <t>Суздаль г, Советская ул, 20</t>
  </si>
  <si>
    <t>164.030</t>
  </si>
  <si>
    <t>Суздаль г, Советская ул, 23</t>
  </si>
  <si>
    <t>Суздаль г, Советская ул, 24</t>
  </si>
  <si>
    <t>324.650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</si>
  <si>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</si>
  <si>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</si>
  <si>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</si>
  <si>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</si>
  <si>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</si>
  <si>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</si>
  <si>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</si>
  <si>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</si>
  <si>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</si>
  <si>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</si>
  <si>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</si>
  <si>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</si>
  <si>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</si>
  <si>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</si>
  <si>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</si>
  <si>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326.150</t>
  </si>
  <si>
    <t>Суздаль г, Советская ул, 40</t>
  </si>
  <si>
    <t>Суздаль г, Советская ул, 41</t>
  </si>
  <si>
    <t>Суздаль г, Советская ул, 42</t>
  </si>
  <si>
    <t>704.550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</si>
  <si>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</si>
  <si>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</si>
  <si>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</si>
  <si>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</si>
  <si>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</si>
  <si>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</si>
  <si>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</si>
  <si>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</si>
  <si>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</si>
  <si>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</si>
  <si>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</si>
  <si>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</si>
  <si>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</si>
  <si>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</si>
  <si>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326.700</t>
  </si>
  <si>
    <t>Суздаль г, Советская ул, 57</t>
  </si>
  <si>
    <t>Суздаль г, Советская ул, 58</t>
  </si>
  <si>
    <t>326.650</t>
  </si>
  <si>
    <t>Суздаль г, Советская ул, 59</t>
  </si>
  <si>
    <t>697.600</t>
  </si>
  <si>
    <t>Суздаль г, Советская ул, 6</t>
  </si>
  <si>
    <t>Суздаль г, Советская ул, 60</t>
  </si>
  <si>
    <t>Суздаль г, Советская ул, 7</t>
  </si>
  <si>
    <t>325.750</t>
  </si>
  <si>
    <t>Суздаль г, Советская ул, 8</t>
  </si>
  <si>
    <t>Суздаль г, Советская ул, 9</t>
  </si>
  <si>
    <t>Суздаль г, Шаховского ул, 1</t>
  </si>
  <si>
    <t>147.500</t>
  </si>
  <si>
    <t>Суздальский р-н, Боголюбово п, Заводская ул, 1а</t>
  </si>
  <si>
    <t>Суздальский р-н, Боголюбово п, Заводская ул, 5</t>
  </si>
  <si>
    <t>Суздальский р-н, Боголюбово п, Западная ул, 11а</t>
  </si>
  <si>
    <t>Суздальский р-н, Боголюбово п, Западная ул, 12а</t>
  </si>
  <si>
    <t>Суздальский р-н, Боголюбово п, Западная ул, 13</t>
  </si>
  <si>
    <t>Суздальский р-н, Боголюбово п, Западная ул, 15</t>
  </si>
  <si>
    <t>Суздальский р-н, Боголюбово п, Западная ул, 17</t>
  </si>
  <si>
    <t>Суздальский р-н, Боголюбово п, Западная ул, 19</t>
  </si>
  <si>
    <t>Суздальский р-н, Боголюбово п, Западная ул, 21</t>
  </si>
  <si>
    <t>Суздальский р-н, Боголюбово п, Западная ул, 21а</t>
  </si>
  <si>
    <t>Суздальский р-н, Боголюбово п, Западная ул, 25</t>
  </si>
  <si>
    <t>Суздальский р-н, Боголюбово п, Западная ул, 25а</t>
  </si>
  <si>
    <t>Суздальский р-н, Боголюбово п, Западная ул, 25б</t>
  </si>
  <si>
    <t>Суздальский р-н, Боголюбово п, Западная ул, 25в</t>
  </si>
  <si>
    <t>Суздальский р-н, Боголюбово п, Западная ул, 27а</t>
  </si>
  <si>
    <t>640.100</t>
  </si>
  <si>
    <t>Суздальский р-н, Боголюбово п, Западная ул, 31</t>
  </si>
  <si>
    <t>574.700</t>
  </si>
  <si>
    <t>Суздальский р-н, Боголюбово п, Западная ул, 31а</t>
  </si>
  <si>
    <t>Суздальский р-н, Боголюбово п, Западная ул, 33</t>
  </si>
  <si>
    <t>Суздальский р-н, Боголюбово п, Западная ул, 33а</t>
  </si>
  <si>
    <t>Суздальский р-н, Боголюбово п, Западная ул, 35а</t>
  </si>
  <si>
    <t>Суздальский р-н, Боголюбово п, Западная ул, 3а</t>
  </si>
  <si>
    <t>Суздальский р-н, Боголюбово п, Западная ул, 41</t>
  </si>
  <si>
    <t>Суздальский р-н, Боголюбово п, Западная ул, 5</t>
  </si>
  <si>
    <t>Суздальский р-н, Боголюбово п, Западная ул, 7</t>
  </si>
  <si>
    <t>Суздальский р-н, Боголюбово п, Западная ул, 7а</t>
  </si>
  <si>
    <t>Суздальский р-н, Боголюбово п, Западная ул, 9</t>
  </si>
  <si>
    <t>Суздальский р-н, Боголюбово п, Ленина ул, 1</t>
  </si>
  <si>
    <t>345.300</t>
  </si>
  <si>
    <t>Суздальский р-н, Боголюбово п, Ленина ул, 18</t>
  </si>
  <si>
    <t>Суздальский р-н, Боголюбово п, Ленина ул, 18а</t>
  </si>
  <si>
    <t>Суздальский р-н, Боголюбово п, Ленина ул, 1а</t>
  </si>
  <si>
    <t>612.400</t>
  </si>
  <si>
    <t>Суздальский р-н, Боголюбово п, Ленина ул, 22</t>
  </si>
  <si>
    <t>Суздальский р-н, Боголюбово п, Ленина ул, 24б</t>
  </si>
  <si>
    <t>Суздальский р-н, Боголюбово п, Ленина ул, 24в</t>
  </si>
  <si>
    <t>643.200</t>
  </si>
  <si>
    <t>Суздальский р-н, Боголюбово п, Молодежная ул, 7</t>
  </si>
  <si>
    <t>Суздальский р-н, Боголюбово п, Новая ул, 20</t>
  </si>
  <si>
    <t>Суздальский р-н, Боголюбово п, Новая ул, 22</t>
  </si>
  <si>
    <t>Суздальский р-н, Боголюбово п, Новая ул, 24</t>
  </si>
  <si>
    <t>Суздальский р-н, Боголюбово п, Новая ул, 26</t>
  </si>
  <si>
    <t>Суздальский р-н, Боголюбово п, Новая ул, 28</t>
  </si>
  <si>
    <t>Суздальский р-н, Боголюбово п, Новая ул, 30</t>
  </si>
  <si>
    <t>Суздальский р-н, Боголюбово п, Песчаный пер, 2</t>
  </si>
  <si>
    <t>Суздальский р-н, Боголюбово п, Песчаный пер, 4</t>
  </si>
  <si>
    <t>Суздальский р-н, Боголюбово п, Полевая ул, 37</t>
  </si>
  <si>
    <t>Суздальский р-н, Боголюбово п, Полевая ул, 37А</t>
  </si>
  <si>
    <t>Суздальский р-н, Боголюбово п, Полевая ул, 37Б</t>
  </si>
  <si>
    <t>Суздальский р-н, Боголюбово п, Полевая ул, 37В</t>
  </si>
  <si>
    <t>Суздальский р-н, Боголюбово п, Пушкина ул, 31</t>
  </si>
  <si>
    <t>Суздальский р-н, Боголюбово п, Садовая ул, 30а</t>
  </si>
  <si>
    <t>Суздальский р-н, Боголюбово п, Садовая ул, 30б</t>
  </si>
  <si>
    <t>Суздальский р-н, Боголюбово п, Северная ул, 12</t>
  </si>
  <si>
    <t>Суздальский р-н, Боголюбово п, Фрунзе ул, 5</t>
  </si>
  <si>
    <t>Суздальский р-н, Весь с, Набережная ул, 7</t>
  </si>
  <si>
    <t>Суздальский р-н, Гавриловское с, Школьная ул, 1</t>
  </si>
  <si>
    <t>Суздальский р-н, Гавриловское с, Школьная ул, 17</t>
  </si>
  <si>
    <t>Суздальский р-н, Гавриловское с, Школьная ул, 19</t>
  </si>
  <si>
    <t>225.100</t>
  </si>
  <si>
    <t>Суздальский р-н, Гавриловское с, Школьная ул, 2</t>
  </si>
  <si>
    <t>469.400</t>
  </si>
  <si>
    <t>Суздальский р-н, Гавриловское с, Школьная ул, 3</t>
  </si>
  <si>
    <t>489.060</t>
  </si>
  <si>
    <t>Суздальский р-н, Гавриловское с, Школьная ул, 4</t>
  </si>
  <si>
    <t>Суздальский р-н, Гавриловское с, Школьная ул, 5</t>
  </si>
  <si>
    <t>Суздальский р-н, Добрынское с, Пионерская ул, 14А</t>
  </si>
  <si>
    <t>Суздальский р-н, Клементьево с, Школьная ул, 1</t>
  </si>
  <si>
    <t>Суздальский р-н, Клементьево с, Школьная ул, 2</t>
  </si>
  <si>
    <t>Суздальский р-н, Клементьево с, Школьная ул, 3</t>
  </si>
  <si>
    <t>Суздальский р-н, Красногвардейский п, Октябрьская ул, 10</t>
  </si>
  <si>
    <t>Суздальский р-н, Красногвардейский п, Октябрьская ул, 11</t>
  </si>
  <si>
    <t>Суздальский р-н, Красногвардейский п, Октябрьская ул, 12</t>
  </si>
  <si>
    <t>Суздальский р-н, Красногвардейский п, Октябрьская ул, 13</t>
  </si>
  <si>
    <t>Суздальский р-н, Красногвардейский п, Октябрьская ул, 14</t>
  </si>
  <si>
    <t>Суздальский р-н, Красногвардейский п, Октябрьская ул, 15</t>
  </si>
  <si>
    <t>Суздальский р-н, Красногвардейский п, Октябрьская ул, 16</t>
  </si>
  <si>
    <t>Суздальский р-н, Красногвардейский п, Октябрьская ул, 2</t>
  </si>
  <si>
    <t>Суздальский р-н, Красногвардейский п, Октябрьская ул, 3</t>
  </si>
  <si>
    <t>Суздальский р-н, Красногвардейский п, Октябрьская ул, 4</t>
  </si>
  <si>
    <t>497.100</t>
  </si>
  <si>
    <t>Суздальский р-н, Красногвардейский п, Октябрьская ул, 5</t>
  </si>
  <si>
    <t>Суздальский р-н, Красногвардейский п, Октябрьская ул, 6</t>
  </si>
  <si>
    <t>Суздальский р-н, Красногвардейский п, Октябрьская ул, 7</t>
  </si>
  <si>
    <t>Суздальский р-н, Красногвардейский п, Октябрьская ул, 8</t>
  </si>
  <si>
    <t>Суздальский р-н, Кутуково с, Садовая ул, 7</t>
  </si>
  <si>
    <t>595.600</t>
  </si>
  <si>
    <t>Суздальский р-н, Кутуково с, Школьная ул, 4</t>
  </si>
  <si>
    <t>1216.600</t>
  </si>
  <si>
    <t>Суздальский р-н, Кутуково с, Школьная ул, 5</t>
  </si>
  <si>
    <t>Суздальский р-н, Кутуково с, Школьная ул, 6</t>
  </si>
  <si>
    <t>Суздальский р-н, Малининский п, Совхозная ул, 9</t>
  </si>
  <si>
    <t>Суздальский р-н, Новоалександрово с, Рабочая ул, 1</t>
  </si>
  <si>
    <t>Суздальский р-н, Новоалександрово с, Рабочая ул, 2</t>
  </si>
  <si>
    <t>Суздальский р-н, Новоалександрово с, Рабочая ул, 3</t>
  </si>
  <si>
    <t>Суздальский р-н, Новоалександрово с, Рабочая ул, 5</t>
  </si>
  <si>
    <t>Суздальский р-н, Новоалександрово с, Студенческая ул, 1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</si>
  <si>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</si>
  <si>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</si>
  <si>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Новоалександрово с, Студенческая ул, 6</t>
  </si>
  <si>
    <t>Суздальский р-н, Новое с, Молодежная ул, 1</t>
  </si>
  <si>
    <t>Суздальский р-н, Новое с, Молодежная ул, 2</t>
  </si>
  <si>
    <t>Суздальский р-н, Новое с, Молодежная ул, 3</t>
  </si>
  <si>
    <t>Суздальский р-н, Новое с, Молодежная ул, 4</t>
  </si>
  <si>
    <t>Суздальский р-н, Новое с, Молодежная ул, 5</t>
  </si>
  <si>
    <t>Суздальский р-н, Новое с, Молодежная ул, 6</t>
  </si>
  <si>
    <t>Суздальский р-н, Новое с, Молодежная ул, 7</t>
  </si>
  <si>
    <t>Суздальский р-н, Новый п, Новая ул, 11</t>
  </si>
  <si>
    <t>Суздальский р-н, Новый п, Новая ул, 13</t>
  </si>
  <si>
    <t>Суздальский р-н, Новый п, Новая ул, 3</t>
  </si>
  <si>
    <t>Суздальский р-н, Новый п, Новая ул, 7</t>
  </si>
  <si>
    <t>Суздальский р-н, Новый п, Новая ул, 9</t>
  </si>
  <si>
    <t>Суздальский р-н, Новый п, Центральная ул, 10</t>
  </si>
  <si>
    <t>Суздальский р-н, Новый п, Центральная ул, 12</t>
  </si>
  <si>
    <t>Суздальский р-н, Новый п, Центральная ул, 14</t>
  </si>
  <si>
    <t>564.250</t>
  </si>
  <si>
    <t>Суздальский р-н, Новый п, Центральная ул, 16</t>
  </si>
  <si>
    <t>Суздальский р-н, Новый п, Центральная ул, 2</t>
  </si>
  <si>
    <t>Суздальский р-н, Новый п, Центральная ул, 20</t>
  </si>
  <si>
    <t>Суздальский р-н, Новый п, Центральная ул, 22</t>
  </si>
  <si>
    <t>Суздальский р-н, Новый п, Центральная ул, 26</t>
  </si>
  <si>
    <t>634.580</t>
  </si>
  <si>
    <t>Суздальский р-н, Новый п, Центральная ул, 28</t>
  </si>
  <si>
    <t>Суздальский р-н, Новый п, Центральная ул, 30</t>
  </si>
  <si>
    <t>Суздальский р-н, Новый п, Центральная ул, 34</t>
  </si>
  <si>
    <t>Суздальский р-н, Новый п, Центральная ул, 36</t>
  </si>
  <si>
    <t>Суздальский р-н, Новый п, Центральная ул, 38</t>
  </si>
  <si>
    <t>Суздальский р-н, Новый п, Центральная ул, 4</t>
  </si>
  <si>
    <t>Суздальский р-н, Новый п, Центральная ул, 40</t>
  </si>
  <si>
    <t>Суздальский р-н, Новый п, Центральная ул, 42</t>
  </si>
  <si>
    <t>Суздальский р-н, Новый п, Центральная ул, 46 корп. 2</t>
  </si>
  <si>
    <t>Суздальский р-н, Новый п, Центральная ул, 46 корп. 3</t>
  </si>
  <si>
    <t>Суздальский р-н, Новый п, Центральная ул, 46</t>
  </si>
  <si>
    <t>Суздальский р-н, Новый п, Центральная ул, 8</t>
  </si>
  <si>
    <t>Суздальский р-н, Павловское с, Полевая ул, 1</t>
  </si>
  <si>
    <t>209.000</t>
  </si>
  <si>
    <t>Суздальский р-н, Павловское с, Полевая ул, 2</t>
  </si>
  <si>
    <t>219.800</t>
  </si>
  <si>
    <t>Суздальский р-н, Павловское с, Полевая ул, 3</t>
  </si>
  <si>
    <t>208.600</t>
  </si>
  <si>
    <t>Суздальский р-н, Павловское с, Центральная ул, 29</t>
  </si>
  <si>
    <t>Суздальский р-н, Павловское с, Центральная ул, 31</t>
  </si>
  <si>
    <t>Суздальский р-н, Павловское с, Центральная ул, 33</t>
  </si>
  <si>
    <t>Суздальский р-н, Павловское с, Центральная ул, 35</t>
  </si>
  <si>
    <t>213.200</t>
  </si>
  <si>
    <t>Суздальский р-н, Павловское с, Центральная ул, 37</t>
  </si>
  <si>
    <t>757.300</t>
  </si>
  <si>
    <t>Суздальский р-н, Павловское с, Центральная ул, 39</t>
  </si>
  <si>
    <t>Суздальский р-н, Павловское с, Центральная ул, 41</t>
  </si>
  <si>
    <t>Суздальский р-н, Павловское с, Центральная ул, 43</t>
  </si>
  <si>
    <t>Суздальский р-н, Павловское с, Центральная ул, 45</t>
  </si>
  <si>
    <t>616.700</t>
  </si>
  <si>
    <t>Суздальский р-н, Павловское с, Центральная ул, 47</t>
  </si>
  <si>
    <t>292.560</t>
  </si>
  <si>
    <t>Суздальский р-н, Павловское с, Центральная ул, 49</t>
  </si>
  <si>
    <t>Суздальский р-н, Павловское с, Школьная ул, 19</t>
  </si>
  <si>
    <t>Суздальский р-н, Павловское с, Школьная ул, 20</t>
  </si>
  <si>
    <t>497.200</t>
  </si>
  <si>
    <t>213.600</t>
  </si>
  <si>
    <t>Суздальский р-н, Порецкое с, Молодежная ул, 10</t>
  </si>
  <si>
    <t>Суздальский р-н, Порецкое с, Молодежная ул, 11</t>
  </si>
  <si>
    <t>470.700</t>
  </si>
  <si>
    <t>Суздальский р-н, Порецкое с, Молодежная ул, 2</t>
  </si>
  <si>
    <t>Суздальский р-н, Порецкое с, Молодежная ул, 3</t>
  </si>
  <si>
    <t>Суздальский р-н, Порецкое с, Молодежная ул, 4</t>
  </si>
  <si>
    <t>433.800</t>
  </si>
  <si>
    <t>Суздальский р-н, Порецкое с, Молодежная ул, 5</t>
  </si>
  <si>
    <t>Суздальский р-н, Порецкое с, Молодежная ул, 8</t>
  </si>
  <si>
    <t>Суздальский р-н, Порецкое с, Молодежная ул, 9</t>
  </si>
  <si>
    <t>Суздальский р-н, Садовый п, Владимирская ул, 13</t>
  </si>
  <si>
    <t>Суздальский р-н, Садовый п, Владимирская ул, 15</t>
  </si>
  <si>
    <t>Суздальский р-н, Садовый п, Владимирская ул, 17</t>
  </si>
  <si>
    <t>Суздальский р-н, Садовый п, Владимирская ул, 19</t>
  </si>
  <si>
    <t>Суздальский р-н, Садовый п, Строителей ул, 1</t>
  </si>
  <si>
    <t>Суздальский р-н, Садовый п, Строителей ул, 2</t>
  </si>
  <si>
    <t>Суздальский р-н, Садовый п, Центральная ул, 1</t>
  </si>
  <si>
    <t>Суздальский р-н, Садовый п, Центральная ул, 2</t>
  </si>
  <si>
    <t>Суздальский р-н, Садовый п, Центральная ул, 2а</t>
  </si>
  <si>
    <t>Суздальский р-н, Садовый п, Центральная ул, 3</t>
  </si>
  <si>
    <t>Суздальский р-н, Садовый п, Центральная ул, 3а</t>
  </si>
  <si>
    <t>707.380</t>
  </si>
  <si>
    <t>Суздальский р-н, Садовый п, Центральная ул, 4</t>
  </si>
  <si>
    <t>Суздальский р-н, Садовый п, Центральная ул, 5</t>
  </si>
  <si>
    <t>Суздальский р-н, Садовый п, Центральная ул, 6</t>
  </si>
  <si>
    <t>Суздальский р-н, Садовый п, Центральная ул, 7</t>
  </si>
  <si>
    <t>Суздальский р-н, Садовый п, Центральная ул, 8</t>
  </si>
  <si>
    <t>910.200</t>
  </si>
  <si>
    <t>Суздальский р-н, Сновицы с, Вознесенская ул, 2А</t>
  </si>
  <si>
    <t>Суздальский р-н, Сновицы с, Вороновой ул, 24А</t>
  </si>
  <si>
    <t>Суздальский р-н, Сновицы с, Вороновой ул, 24Б</t>
  </si>
  <si>
    <t>Суздальский р-н, Сновицы с, Заречная ул, 1</t>
  </si>
  <si>
    <t>Суздальский р-н, Сновицы с, Речная ул, 2</t>
  </si>
  <si>
    <t>9636.000</t>
  </si>
  <si>
    <t>Суздальский р-н, Сновицы с, Солнечная ул, 1</t>
  </si>
  <si>
    <t>Суздальский р-н, Сновицы с, Футбольное поле ул, 1А</t>
  </si>
  <si>
    <t>Суздальский р-н, Сновицы с, Центральная ул, 74А</t>
  </si>
  <si>
    <t>1285.500</t>
  </si>
  <si>
    <t>Суздальский р-н, Сновицы с, Центральная ул, 76А</t>
  </si>
  <si>
    <t>332.200</t>
  </si>
  <si>
    <t>Суздальский р-н, Сновицы с, Центральная ул, 76Б</t>
  </si>
  <si>
    <t>Суздальский р-н, Сновицы с, Центральная ул, 76В</t>
  </si>
  <si>
    <t>686.800</t>
  </si>
  <si>
    <t>Суздальский р-н, Сновицы с, Центральная ул, 78А</t>
  </si>
  <si>
    <t>181.900</t>
  </si>
  <si>
    <t>Суздальский р-н, Сновицы с, Центральная ул, 78Б</t>
  </si>
  <si>
    <t>Суздальский р-н, Сновицы с, Центральная ул, 78В</t>
  </si>
  <si>
    <t>Суздальский р-н, Сновицы с, Школьная ул, 2</t>
  </si>
  <si>
    <t>Суздальский р-н, Сновицы с, Школьная ул, 4</t>
  </si>
  <si>
    <t>445.200</t>
  </si>
  <si>
    <t>Суздальский р-н, Сновицы с, Школьная ул, 5</t>
  </si>
  <si>
    <t>826.500</t>
  </si>
  <si>
    <t>Суздальский р-н, Сновицы с, Школьная ул, 7</t>
  </si>
  <si>
    <t>4469.000</t>
  </si>
  <si>
    <t>Суздальский р-н, Сновицы с, Школьная ул, 8</t>
  </si>
  <si>
    <t>Суздальский р-н, Содышка п, Владимирская ул, 1</t>
  </si>
  <si>
    <t>4698.500</t>
  </si>
  <si>
    <t>Суздальский р-н, Содышка п, Владимирская ул, 10</t>
  </si>
  <si>
    <t>Суздальский р-н, Содышка п, Владимирская ул, 2</t>
  </si>
  <si>
    <t>Суздальский р-н, Содышка п, Владимирская ул, 3</t>
  </si>
  <si>
    <t>Суздальский р-н, Сокол п, 1</t>
  </si>
  <si>
    <t>Суздальский р-н, Сокол п, 10</t>
  </si>
  <si>
    <t>992.300</t>
  </si>
  <si>
    <t>Суздальский р-н, Сокол п, 11</t>
  </si>
  <si>
    <t>Суздальский р-н, Сокол п, 12</t>
  </si>
  <si>
    <t>Суздальский р-н, Сокол п, 14</t>
  </si>
  <si>
    <t>Суздальский р-н, Сокол п, 15</t>
  </si>
  <si>
    <t>1303.400</t>
  </si>
  <si>
    <t>Суздальский р-н, Сокол п, 2</t>
  </si>
  <si>
    <t>553.100</t>
  </si>
  <si>
    <t>Суздальский р-н, Сокол п, 4</t>
  </si>
  <si>
    <t>Суздальский р-н, Сокол п, 5</t>
  </si>
  <si>
    <t>744.700</t>
  </si>
  <si>
    <t>Суздальский р-н, Сокол п, 6</t>
  </si>
  <si>
    <t>Суздальский р-н, Сокол п, 7</t>
  </si>
  <si>
    <t>Суздальский р-н, Сокол п, 9</t>
  </si>
  <si>
    <t>1068.100</t>
  </si>
  <si>
    <t>729.100</t>
  </si>
  <si>
    <t>Суздальский р-н, Спасское-Городище с, Центральная ул, 12</t>
  </si>
  <si>
    <t>811.600</t>
  </si>
  <si>
    <t>Суздальский р-н, Старый Двор с, Молодежная ул, 1а</t>
  </si>
  <si>
    <t>Суздальский р-н, Старый Двор с, Молодежная ул, 2а</t>
  </si>
  <si>
    <t>Суздальский р-н, Старый Двор с, Нагорная ул, 1</t>
  </si>
  <si>
    <t>Суздальский р-н, Старый Двор с, Нагорная ул, 2</t>
  </si>
  <si>
    <t>Суздальский р-н, Старый Двор с, Нагорная ул, 3</t>
  </si>
  <si>
    <t>Суздальский р-н, Старый Двор с, Нагорная ул, 4</t>
  </si>
  <si>
    <t>Суздальский р-н, Старый Двор с, Нагорная ул, 4а</t>
  </si>
  <si>
    <t>Суздальский р-н, Цибеево с, Западная ул, 2</t>
  </si>
  <si>
    <t>Суздальский р-н, Цибеево с, Западная ул, 4</t>
  </si>
  <si>
    <t>637.700</t>
  </si>
  <si>
    <t>Юрьев-Польский г, 1 Мая ул, 21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</si>
  <si>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</si>
  <si>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</si>
  <si>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</si>
  <si>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</si>
  <si>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</si>
  <si>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34</t>
  </si>
  <si>
    <t>Юрьев-Польский г, 1 Мая ул, 37</t>
  </si>
  <si>
    <t>Юрьев-Польский г, 1 Мая ул, 46</t>
  </si>
  <si>
    <t>Юрьев-Польский г, 1 Мая ул, 48</t>
  </si>
  <si>
    <t>Юрьев-Польский г, 1 Мая ул, 56</t>
  </si>
  <si>
    <t>Юрьев-Польский г, 1 Мая ул, 6</t>
  </si>
  <si>
    <t>Юрьев-Польский г, 1 Мая ул, 65</t>
  </si>
  <si>
    <t>Юрьев-Польский г, 1 Мая ул, 70</t>
  </si>
  <si>
    <t>1344.300</t>
  </si>
  <si>
    <t>Юрьев-Польский г, 1 Мая ул, 75</t>
  </si>
  <si>
    <t>426.800</t>
  </si>
  <si>
    <t>Юрьев-Польский г, 1 Мая ул, 77</t>
  </si>
  <si>
    <t>Юрьев-Польский г, 1 Мая ул, 8</t>
  </si>
  <si>
    <t>Юрьев-Польский г, 1 Мая ул, 91</t>
  </si>
  <si>
    <t>663.700</t>
  </si>
  <si>
    <t>Юрьев-Польский г, 1 Мая ул, 95</t>
  </si>
  <si>
    <t>Юрьев-Польский г, Авангардский пер, 14</t>
  </si>
  <si>
    <t>Юрьев-Польский г, Авангардский пер, 18</t>
  </si>
  <si>
    <t>Юрьев-Польский г, Авангардский пер, 2</t>
  </si>
  <si>
    <t>Юрьев-Польский г, Авангардский пер, 20</t>
  </si>
  <si>
    <t>817.200</t>
  </si>
  <si>
    <t>Юрьев-Польский г, Авангардский пер, 22</t>
  </si>
  <si>
    <t>Юрьев-Польский г, Авангардский пер, 25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</si>
  <si>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</si>
  <si>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</si>
  <si>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</si>
  <si>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Артиллерийская ул, 13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</si>
  <si>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</si>
  <si>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</si>
  <si>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</si>
  <si>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</si>
  <si>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</si>
  <si>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</si>
  <si>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1348.500</t>
  </si>
  <si>
    <t>Юрьев-Польский г, Вокзальная ул, 18</t>
  </si>
  <si>
    <t>Юрьев-Польский г, Вокзальная ул, 20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</si>
  <si>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</si>
  <si>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</si>
  <si>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</si>
  <si>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</si>
  <si>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</si>
  <si>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631.400</t>
  </si>
  <si>
    <t>Юрьев-Польский г, Герцена ул, 13Б</t>
  </si>
  <si>
    <t>Юрьев-Польский г, Герцена ул, 17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</si>
  <si>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</si>
  <si>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</si>
  <si>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</si>
  <si>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</si>
  <si>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521.100</t>
  </si>
  <si>
    <t>Юрьев-Польский г, Герцена ул, 9</t>
  </si>
  <si>
    <t>Юрьев-Польский г, Горького ул, 13</t>
  </si>
  <si>
    <t>Юрьев-Польский г, Горького ул, 15</t>
  </si>
  <si>
    <t>Юрьев-Польский г, Горького ул, 20</t>
  </si>
  <si>
    <t>Юрьев-Польский г, Горького ул, 3</t>
  </si>
  <si>
    <t>418.300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</si>
  <si>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</si>
  <si>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</si>
  <si>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</si>
  <si>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</si>
  <si>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</si>
  <si>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</si>
  <si>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</si>
  <si>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</si>
  <si>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</si>
  <si>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</si>
  <si>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</si>
  <si>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8</t>
  </si>
  <si>
    <t>Юрьев-Польский г, Комсомольская ул, 90Б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</si>
  <si>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</si>
  <si>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</si>
  <si>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</si>
  <si>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</si>
  <si>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</si>
  <si>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</si>
  <si>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</si>
  <si>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153.900</t>
  </si>
  <si>
    <t>Юрьев-Польский г, Краснооктябрьская ул, 34</t>
  </si>
  <si>
    <t>Юрьев-Польский г, Красный поселок ул, 1</t>
  </si>
  <si>
    <t>Юрьев-Польский г, Луговая ул, 1</t>
  </si>
  <si>
    <t>Юрьев-Польский г, Луговая ул, 17</t>
  </si>
  <si>
    <t>Юрьев-Польский г, Луговая ул, 19</t>
  </si>
  <si>
    <t>Юрьев-Польский г, Луговая ул, 23</t>
  </si>
  <si>
    <t>1039.500</t>
  </si>
  <si>
    <t>Юрьев-Польский г, Луговая ул, 23А</t>
  </si>
  <si>
    <t>Юрьев-Польский г, Луговая ул, 25</t>
  </si>
  <si>
    <t>1194.700</t>
  </si>
  <si>
    <t>Юрьев-Польский г, Луговая ул, 27</t>
  </si>
  <si>
    <t>2331.400</t>
  </si>
  <si>
    <t>Юрьев-Польский г, Луговая ул, 29</t>
  </si>
  <si>
    <t>1541.500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</si>
  <si>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</si>
  <si>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</si>
  <si>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</si>
  <si>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37</t>
  </si>
  <si>
    <t>1268.200</t>
  </si>
  <si>
    <t>Юрьев-Польский г, Луговая ул, 37А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</si>
  <si>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</si>
  <si>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</si>
  <si>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</si>
  <si>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</si>
  <si>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</si>
  <si>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</si>
  <si>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</si>
  <si>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</si>
  <si>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</si>
  <si>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</si>
  <si>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</si>
  <si>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</si>
  <si>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</si>
  <si>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</si>
  <si>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</si>
  <si>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</si>
  <si>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</si>
  <si>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</si>
  <si>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</si>
  <si>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</si>
  <si>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</si>
  <si>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</si>
  <si>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</si>
  <si>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Перфильева ул, 67А</t>
  </si>
  <si>
    <t>861.600</t>
  </si>
  <si>
    <t>Юрьев-Польский г, Покровская ул, 10</t>
  </si>
  <si>
    <t>229.400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</si>
  <si>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</si>
  <si>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</si>
  <si>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</si>
  <si>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336.100</t>
  </si>
  <si>
    <t>Юрьев-Польский г, Покровская ул, 48</t>
  </si>
  <si>
    <t>523.600</t>
  </si>
  <si>
    <t>Юрьев-Польский г, Покровская ул, 50</t>
  </si>
  <si>
    <t>385.100</t>
  </si>
  <si>
    <t>Юрьев-Польский г, Покровская ул, 52</t>
  </si>
  <si>
    <t>425.500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</si>
  <si>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</si>
  <si>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</si>
  <si>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</si>
  <si>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</si>
  <si>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</si>
  <si>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</si>
  <si>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</si>
  <si>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</si>
  <si>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</si>
  <si>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656.340</t>
  </si>
  <si>
    <t>Юрьев-Польский г, Революции ул, 9</t>
  </si>
  <si>
    <t>Юрьев-Польский г, Речной пер, 2</t>
  </si>
  <si>
    <t>Юрьев-Польский г, Садовый пер, 1</t>
  </si>
  <si>
    <t>Юрьев-Польский г, Садовый пер, 11</t>
  </si>
  <si>
    <t>2090.700</t>
  </si>
  <si>
    <t>Юрьев-Польский г, Садовый пер, 31</t>
  </si>
  <si>
    <t>Юрьев-Польский г, Садовый пер, 32</t>
  </si>
  <si>
    <t>Юрьев-Польский г, Садовый пер, 33</t>
  </si>
  <si>
    <t>Юрьев-Польский г, Садовый пер, 33А</t>
  </si>
  <si>
    <t>Юрьев-Польский г, Садовый пер, 33Б</t>
  </si>
  <si>
    <t>Юрьев-Польский г, Садовый пер, 4</t>
  </si>
  <si>
    <t>Юрьев-Польский г, Свободы ул, 107</t>
  </si>
  <si>
    <t>Юрьев-Польский г, Свободы ул, 129</t>
  </si>
  <si>
    <t>868.600</t>
  </si>
  <si>
    <t>Юрьев-Польский г, Свободы ул, 129А</t>
  </si>
  <si>
    <t>Юрьев-Польский г, Свободы ул, 133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</si>
  <si>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</si>
  <si>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</si>
  <si>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</si>
  <si>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22</t>
  </si>
  <si>
    <t>Юрьев-Польский г, Свободы ул, 24</t>
  </si>
  <si>
    <t>1191.700</t>
  </si>
  <si>
    <t>Юрьев-Польский г, Свободы ул, 4</t>
  </si>
  <si>
    <t>Юрьев-Польский г, Связистов ул, 4</t>
  </si>
  <si>
    <t>Юрьев-Польский г, Связистов ул, 5</t>
  </si>
  <si>
    <t>Юрьев-Польский г, Станционная ул, 15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</si>
  <si>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</si>
  <si>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</si>
  <si>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</si>
  <si>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</si>
  <si>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</si>
  <si>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</si>
  <si>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</si>
  <si>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</si>
  <si>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</si>
  <si>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</si>
  <si>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</si>
  <si>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</si>
  <si>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</si>
  <si>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810.900</t>
  </si>
  <si>
    <t>Юрьев-Польский г, Чехова ул, 15</t>
  </si>
  <si>
    <t>1023.600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</si>
  <si>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</si>
  <si>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</si>
  <si>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</si>
  <si>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</si>
  <si>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</si>
  <si>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</si>
  <si>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</si>
  <si>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</si>
  <si>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</si>
  <si>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</si>
  <si>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</si>
  <si>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</si>
  <si>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</si>
  <si>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</si>
  <si>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</si>
  <si>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2120.100</t>
  </si>
  <si>
    <t>Юрьев-Польский г, Шибанкова ул, 1</t>
  </si>
  <si>
    <t>1557.100</t>
  </si>
  <si>
    <t>Юрьев-Польский г, Шибанкова ул, 10</t>
  </si>
  <si>
    <t>Юрьев-Польский г, Шибанкова ул, 101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</si>
  <si>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</si>
  <si>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</si>
  <si>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</si>
  <si>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</si>
  <si>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</si>
  <si>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116</t>
  </si>
  <si>
    <t>2002.430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</si>
  <si>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</si>
  <si>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</si>
  <si>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</si>
  <si>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</si>
  <si>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</si>
  <si>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</si>
  <si>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</si>
  <si>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</si>
  <si>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</si>
  <si>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</si>
  <si>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2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</si>
  <si>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</si>
  <si>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</si>
  <si>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</si>
  <si>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</si>
  <si>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</si>
  <si>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</si>
  <si>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31</t>
  </si>
  <si>
    <t>Юрьев-Польский г, Шибанкова ул, 38</t>
  </si>
  <si>
    <t>Юрьев-Польский г, Шибанкова ул, 50</t>
  </si>
  <si>
    <t>Юрьев-Польский г, Шибанкова ул, 51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</si>
  <si>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</si>
  <si>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</si>
  <si>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</si>
  <si>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70</t>
  </si>
  <si>
    <t>Юрьев-Польский г, Шибанкова ул, 8</t>
  </si>
  <si>
    <t>1216.640</t>
  </si>
  <si>
    <t>Юрьев-Польский г, Шибанкова ул, 87</t>
  </si>
  <si>
    <t>Юрьев-Польский г, Шибанкова ул, 89</t>
  </si>
  <si>
    <t>Юрьев-Польский г, Шибанкова ул, 91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</si>
  <si>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</si>
  <si>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</si>
  <si>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</si>
  <si>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</si>
  <si>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</si>
  <si>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</si>
  <si>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</si>
  <si>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</si>
  <si>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38</t>
  </si>
  <si>
    <t>Юрьев-Польский г, Школьная ул, 4</t>
  </si>
  <si>
    <t>Юрьев-Польский г, Школьная ул, 40</t>
  </si>
  <si>
    <t>Юрьев-Польский г, Школьная ул, 4А</t>
  </si>
  <si>
    <t>148.200</t>
  </si>
  <si>
    <t>Юрьев-Польский г, Школьная ул, 8</t>
  </si>
  <si>
    <t>Юрьев-Польский р-н, Андреевское с, Гагарина ул, 1</t>
  </si>
  <si>
    <t>Юрьев-Польский р-н, Андреевское с, Гагарина ул, 2</t>
  </si>
  <si>
    <t>Юрьев-Польский р-н, Андреевское с, Гагарина ул, 3</t>
  </si>
  <si>
    <t>Юрьев-Польский р-н, Андреевское с, Гагарина ул, 4</t>
  </si>
  <si>
    <t>Юрьев-Польский р-н, Андреевское с, Гагарина ул, 7</t>
  </si>
  <si>
    <t>Юрьев-Польский р-н, Веска д, 101</t>
  </si>
  <si>
    <t>Юрьев-Польский р-н, Горки с, Механическая ул, 10</t>
  </si>
  <si>
    <t>Юрьев-Польский р-н, Горки с, Механическая ул, 2</t>
  </si>
  <si>
    <t>Юрьев-Польский р-н, Горки с, Механическая ул, 5</t>
  </si>
  <si>
    <t>Юрьев-Польский р-н, Горки с, Механическая ул, 6</t>
  </si>
  <si>
    <t>Юрьев-Польский р-н, Горки с, Механическая ул, 7</t>
  </si>
  <si>
    <t>Юрьев-Польский р-н, Горки с, Механическая ул, 8</t>
  </si>
  <si>
    <t>Юрьев-Польский р-н, Горки с, Механическая ул, 9</t>
  </si>
  <si>
    <t>Юрьев-Польский р-н, Кирпичный завод с, 1</t>
  </si>
  <si>
    <t>Юрьев-Польский р-н, Кирпичный завод с, 2</t>
  </si>
  <si>
    <t>Юрьев-Польский р-н, Косинское с, Косинская ул, 49</t>
  </si>
  <si>
    <t>Юрьев-Польский р-н, Косинское с, Школьная ул, 1</t>
  </si>
  <si>
    <t>Юрьев-Польский р-н, Косинское с, Школьная ул, 3</t>
  </si>
  <si>
    <t>Юрьев-Польский р-н, Красное с, 1А</t>
  </si>
  <si>
    <t>Юрьев-Польский р-н, Красное с, 1Б</t>
  </si>
  <si>
    <t>Юрьев-Польский р-н, Красное с, 1В</t>
  </si>
  <si>
    <t>Юрьев-Польский р-н, Красное с, 1Д</t>
  </si>
  <si>
    <t>Юрьев-Польский р-н, Красное с, 1Е</t>
  </si>
  <si>
    <t>Юрьев-Польский р-н, Красное с, 3</t>
  </si>
  <si>
    <t>Юрьев-Польский р-н, Лучки м, 175</t>
  </si>
  <si>
    <t>186.900</t>
  </si>
  <si>
    <t>Юрьев-Польский р-н, Лучки м, 176</t>
  </si>
  <si>
    <t>Юрьев-Польский р-н, Небылое с, Луговая ул, 1</t>
  </si>
  <si>
    <t>222.100</t>
  </si>
  <si>
    <t>Юрьев-Польский р-н, Небылое с, Октябрьская ул, 2</t>
  </si>
  <si>
    <t>Юрьев-Польский р-н, Небылое с, Первомайская ул, 73</t>
  </si>
  <si>
    <t>Юрьев-Польский р-н, Небылое с, Первомайская ул, 75</t>
  </si>
  <si>
    <t>Юрьев-Польский р-н, Небылое с, Первомайская ул, 77</t>
  </si>
  <si>
    <t>Юрьев-Польский р-н, Небылое с, Первомайская ул, 79</t>
  </si>
  <si>
    <t>Юрьев-Польский р-н, Небылое с, Первомайская ул, 81</t>
  </si>
  <si>
    <t>Юрьев-Польский р-н, Небылое с, Школьная ул, 11</t>
  </si>
  <si>
    <t>Юрьев-Польский р-н, Небылое с, Школьная ул, 13</t>
  </si>
  <si>
    <t>Юрьев-Польский р-н, Небылое с, Школьная ул, 15</t>
  </si>
  <si>
    <t>Юрьев-Польский р-н, Небылое с, Школьная ул, 4</t>
  </si>
  <si>
    <t>Юрьев-Польский р-н, Ополье с, 1</t>
  </si>
  <si>
    <t>Юрьев-Польский р-н, Ополье с, 11</t>
  </si>
  <si>
    <t>Юрьев-Польский р-н, Ополье с, 12</t>
  </si>
  <si>
    <t>Юрьев-Польский р-н, Ополье с, 2</t>
  </si>
  <si>
    <t>Юрьев-Польский р-н, Ополье с, 3</t>
  </si>
  <si>
    <t>Юрьев-Польский р-н, Ополье с, 5</t>
  </si>
  <si>
    <t>Юрьев-Польский р-н, Ополье с, 6</t>
  </si>
  <si>
    <t>Юрьев-Польский р-н, Ополье с, 7</t>
  </si>
  <si>
    <t>Юрьев-Польский р-н, Ополье с, 8</t>
  </si>
  <si>
    <t>Юрьев-Польский р-н, Ополье с, 9</t>
  </si>
  <si>
    <t>Юрьев-Польский р-н, Пригородный с, 10</t>
  </si>
  <si>
    <t>Юрьев-Польский р-н, Пригородный с, 12</t>
  </si>
  <si>
    <t>Юрьев-Польский р-н, Пригородный с, 2</t>
  </si>
  <si>
    <t>Юрьев-Польский р-н, Пригородный с, 4</t>
  </si>
  <si>
    <t>Юрьев-Польский р-н, Пригородный с, 6</t>
  </si>
  <si>
    <t>Юрьев-Польский р-н, Пригородный с, 8</t>
  </si>
  <si>
    <t>Юрьев-Польский р-н, Семьинское с, 12</t>
  </si>
  <si>
    <t>Юрьев-Польский р-н, Сима с, Багратиона ул, 30</t>
  </si>
  <si>
    <t>Юрьев-Польский р-н, Сима с, Багратиона ул, 32</t>
  </si>
  <si>
    <t>Юрьев-Польский р-н, Сима с, Гражданская ул, 9</t>
  </si>
  <si>
    <t>281.200</t>
  </si>
  <si>
    <t>Юрьев-Польский р-н, Сима с, Комсомольская ул, 1</t>
  </si>
  <si>
    <t>Юрьев-Польский р-н, Сима с, Комсомольская ул, 2</t>
  </si>
  <si>
    <t>Юрьев-Польский р-н, Сима с, Комсомольская ул, 6</t>
  </si>
  <si>
    <t>Юрьев-Польский р-н, Сима с, Луговая ул, 1</t>
  </si>
  <si>
    <t>Юрьев-Польский р-н, Сима с, Луговая ул, 3</t>
  </si>
  <si>
    <t>Юрьев-Польский р-н, Сима с, Луговая ул, 4</t>
  </si>
  <si>
    <t>Юрьев-Польский р-н, Сима с, Молодежная ул, 25</t>
  </si>
  <si>
    <t>Юрьев-Польский р-н, Сима с, Советская ул, 2</t>
  </si>
  <si>
    <t>Юрьев-Польский р-н, Сима с, Советская ул, 52</t>
  </si>
  <si>
    <t>Юрьев-Польский р-н, Сосновый Бор с, Центральная ул, 10</t>
  </si>
  <si>
    <t>Юрьев-Польский р-н, Сосновый Бор с, Центральная ул, 3</t>
  </si>
  <si>
    <t>Юрьев-Польский р-н, Сосновый Бор с, Центральная ул, 5</t>
  </si>
  <si>
    <t>Юрьев-Польский р-н, Сосновый Бор с, Центральная ул, 7</t>
  </si>
  <si>
    <t>Юрьев-Польский р-н, Сосновый Бор с, Центральная ул, 9</t>
  </si>
  <si>
    <t>Юрьев-Польский р-н, Сосновый Бор с, Школьная ул, 1</t>
  </si>
  <si>
    <t>Юрьев-Польский р-н, Сосновый Бор с, Школьная ул, 2</t>
  </si>
  <si>
    <t>Юрьев-Польский р-н, Федоровское с, 67</t>
  </si>
  <si>
    <t>Юрьев-Польский р-н, Федоровское с, 68</t>
  </si>
  <si>
    <t>Юрьев-Польский р-н, Федоровское с, 70</t>
  </si>
  <si>
    <t>Юрьев-Польский р-н, Федоровское с, 75</t>
  </si>
  <si>
    <t>Юрьев-Польский р-н, Федоровское с, 76</t>
  </si>
  <si>
    <t>Юрьев-Польский р-н, Федоровское с, 78</t>
  </si>
  <si>
    <t>Юрьев-Польский р-н, Федоровское с, 79</t>
  </si>
  <si>
    <t>Юрьев-Польский р-н, Хвойный с, 6</t>
  </si>
  <si>
    <t>Юрьев-Польский р-н, Чеково с, 7-я ул, 1</t>
  </si>
  <si>
    <t>Юрьев-Польский р-н, Чеково с, 7-я ул, 2</t>
  </si>
  <si>
    <t>Юрьев-Польский р-н, Чеково с, 7-я ул, 3</t>
  </si>
  <si>
    <t>Юрьев-Польский р-н, Шихобалово с, 1</t>
  </si>
  <si>
    <t>Юрьев-Польский р-н, Шихобалово с, 10</t>
  </si>
  <si>
    <t>Юрьев-Польский р-н, Шихобалово с, 11</t>
  </si>
  <si>
    <t>Юрьев-Польский р-н, Шихобалово с, 12</t>
  </si>
  <si>
    <t>Юрьев-Польский р-н, Шихобалово с, 13</t>
  </si>
  <si>
    <t>Юрьев-Польский р-н, Шихобалово с, 14</t>
  </si>
  <si>
    <t>Юрьев-Польский р-н, Шихобалово с, 15</t>
  </si>
  <si>
    <t>Юрьев-Польский р-н, Шихобалово с, 16</t>
  </si>
  <si>
    <t>Юрьев-Польский р-н, Шихобалово с, 2</t>
  </si>
  <si>
    <t>Юрьев-Польский р-н, Шихобалово с, 3</t>
  </si>
  <si>
    <t>Юрьев-Польский р-н, Шихобалово с, 4</t>
  </si>
  <si>
    <t>Юрьев-Польский р-н, Шихобалово с, 5</t>
  </si>
  <si>
    <t>Юрьев-Польский р-н, Энтузиаст с, Центральная ул, 1А</t>
  </si>
  <si>
    <t>1088.100</t>
  </si>
  <si>
    <t>Юрьев-Польский р-н, Энтузиаст с, Центральная ул, 2</t>
  </si>
  <si>
    <t>Юрьев-Польский р-н, Энтузиаст с, Центральная ул, 3</t>
  </si>
  <si>
    <t>Юрьев-Польский р-н, Энтузиаст с, Центральная ул, 4</t>
  </si>
  <si>
    <t>Юрьев-Польский р-н, Энтузиаст с, Центральная ул, 9</t>
  </si>
  <si>
    <t>Тип кровли</t>
  </si>
  <si>
    <t>Капремонт выполнен ООО КиТ в 2016 году</t>
  </si>
  <si>
    <t>Дом из двух частей, учли только 1 корпус</t>
  </si>
  <si>
    <t>Мне кажется что в ИС ЖКХ площадь завышена</t>
  </si>
  <si>
    <t>В ИС ЖКХ площадь кровли 0 кв.м.</t>
  </si>
  <si>
    <t>Мне кажется площадь ОМС указано больше чем есть по факту</t>
  </si>
  <si>
    <t>Площадь в ИС ЖКХ указана не верно</t>
  </si>
  <si>
    <t>Площадь в ИС ЖКХ занижена</t>
  </si>
  <si>
    <t>2017-2019</t>
  </si>
  <si>
    <t>2029-2031</t>
  </si>
  <si>
    <t>2027-2029</t>
  </si>
  <si>
    <t>2036-2038</t>
  </si>
  <si>
    <t>2018-2020</t>
  </si>
  <si>
    <t>2020-2022</t>
  </si>
  <si>
    <t>2025-2027</t>
  </si>
  <si>
    <t>2028-2030</t>
  </si>
  <si>
    <t>2040-2042</t>
  </si>
  <si>
    <t>2034-2036</t>
  </si>
  <si>
    <t>2031-2033</t>
  </si>
  <si>
    <t>2019-2021</t>
  </si>
  <si>
    <t>2039-2041</t>
  </si>
  <si>
    <t>2024-2026</t>
  </si>
  <si>
    <t>2032-2034</t>
  </si>
  <si>
    <t>2041-2043</t>
  </si>
  <si>
    <t>2030-2032</t>
  </si>
  <si>
    <t>2037-2039</t>
  </si>
  <si>
    <t>2021-2023</t>
  </si>
  <si>
    <t>2035-2037</t>
  </si>
  <si>
    <t>2022-2024</t>
  </si>
  <si>
    <t>2023-2025</t>
  </si>
  <si>
    <t>2033-2035</t>
  </si>
  <si>
    <t>2038-2040</t>
  </si>
  <si>
    <t>2016-2018</t>
  </si>
  <si>
    <t>2026-2028</t>
  </si>
  <si>
    <t>второй вид ремонта</t>
  </si>
  <si>
    <t>третий вид ремонта</t>
  </si>
  <si>
    <t>Комментаий по ранее сделанным видам работ в рамказ РПКР</t>
  </si>
  <si>
    <t>четвертый вид ремонта</t>
  </si>
  <si>
    <t>Комментарий по срокам РПКР</t>
  </si>
  <si>
    <t>протокол о замене вида работ</t>
  </si>
  <si>
    <t>делаем раньше указанного срока (-1 год), протокол о замене вида работ</t>
  </si>
  <si>
    <t>делаем раньше срока (-2 года), протокол о замене вида работ</t>
  </si>
  <si>
    <t>делаем раньше срока (-2 года)</t>
  </si>
  <si>
    <t>делем раньше срока (-1 год), протокол о замене вида работ</t>
  </si>
  <si>
    <t>делаем раньше срока</t>
  </si>
  <si>
    <t>делаем раньше срока (-1 год), протокол о замене вида работ</t>
  </si>
  <si>
    <t>делаем раньше срока, протокол о замене вида работ</t>
  </si>
  <si>
    <t>делаем раньше срока (-1 год)</t>
  </si>
  <si>
    <t>0</t>
  </si>
  <si>
    <t>2023</t>
  </si>
  <si>
    <t>2022</t>
  </si>
  <si>
    <t>2021</t>
  </si>
  <si>
    <t>2025</t>
  </si>
  <si>
    <t>1</t>
  </si>
  <si>
    <t>2041</t>
  </si>
  <si>
    <t>2</t>
  </si>
  <si>
    <t>2045</t>
  </si>
  <si>
    <t>52</t>
  </si>
  <si>
    <t>2121</t>
  </si>
  <si>
    <t>2030</t>
  </si>
  <si>
    <t>2050</t>
  </si>
  <si>
    <t>2054</t>
  </si>
  <si>
    <t>2026</t>
  </si>
  <si>
    <t>46</t>
  </si>
  <si>
    <t>2040</t>
  </si>
  <si>
    <t>2038</t>
  </si>
  <si>
    <t>2058</t>
  </si>
  <si>
    <t>2088</t>
  </si>
  <si>
    <t>2060</t>
  </si>
  <si>
    <t>взяла по площади застройки</t>
  </si>
  <si>
    <t>Год последнего капремонта</t>
  </si>
  <si>
    <t>не проводился</t>
  </si>
  <si>
    <t>не указано</t>
  </si>
  <si>
    <t>не указан</t>
  </si>
  <si>
    <t>скатная</t>
  </si>
  <si>
    <t>плоская</t>
  </si>
  <si>
    <t>комплексн</t>
  </si>
  <si>
    <t>скатная/плоская</t>
  </si>
  <si>
    <t>лифт</t>
  </si>
  <si>
    <t xml:space="preserve"> скатная</t>
  </si>
  <si>
    <t>Итого по Ковардицкое</t>
  </si>
  <si>
    <t>Скатная</t>
  </si>
  <si>
    <t>Собрано, руб.</t>
  </si>
  <si>
    <t>второй вид ремонта (лифты)</t>
  </si>
  <si>
    <t>четвертый вид ремонта (лифты)</t>
  </si>
  <si>
    <t>X</t>
  </si>
  <si>
    <t>Таблица №1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</si>
  <si>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</si>
  <si>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</si>
  <si>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</si>
  <si>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</si>
  <si>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</si>
  <si>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</si>
  <si>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</si>
  <si>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</si>
  <si>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</si>
  <si>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</si>
  <si>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</si>
  <si>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</si>
  <si>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</si>
  <si>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</si>
  <si>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</si>
  <si>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</si>
  <si>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</si>
  <si>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за счет средств         собственников помещений в МКД</t>
  </si>
  <si>
    <t>чел.</t>
  </si>
  <si>
    <t>руб./кв.м</t>
  </si>
  <si>
    <t>РО</t>
  </si>
  <si>
    <t>Александров г, Терешковой ул, 1</t>
  </si>
  <si>
    <t>8</t>
  </si>
  <si>
    <t>4</t>
  </si>
  <si>
    <t>-</t>
  </si>
  <si>
    <t>Ж/б панели</t>
  </si>
  <si>
    <t>6</t>
  </si>
  <si>
    <t>3</t>
  </si>
  <si>
    <t>Шлакоблок</t>
  </si>
  <si>
    <t>9</t>
  </si>
  <si>
    <t>5</t>
  </si>
  <si>
    <t>7</t>
  </si>
  <si>
    <t>12</t>
  </si>
  <si>
    <t>Александровский р-н, Балакирево п, Заводская ул, 2</t>
  </si>
  <si>
    <t>Александровский р-н, Балакирево п, Юго-Западный кв-л, 17</t>
  </si>
  <si>
    <t>11</t>
  </si>
  <si>
    <t>УК</t>
  </si>
  <si>
    <t>МКП г.Владимира «ЖКХ»</t>
  </si>
  <si>
    <t>ООО «МУПЖРЭП»</t>
  </si>
  <si>
    <t>ООО «Жилищник-Центр»</t>
  </si>
  <si>
    <t>ООО «УК ЛЮКС»</t>
  </si>
  <si>
    <t>МУП г.Владимира «ГУК»</t>
  </si>
  <si>
    <t>ООО «Мой дом»</t>
  </si>
  <si>
    <t>ООО ЖРП Заклязьменский</t>
  </si>
  <si>
    <t>ООО «Жилремстрой»</t>
  </si>
  <si>
    <t>ООО «ЖСС»</t>
  </si>
  <si>
    <t>ООО «Ресурс»</t>
  </si>
  <si>
    <t>ООО «ВУК»</t>
  </si>
  <si>
    <t>ООО «УК ЖРЭП»</t>
  </si>
  <si>
    <t>ООО «УК «Жилтех»</t>
  </si>
  <si>
    <t>ООО «Жилищник»</t>
  </si>
  <si>
    <t>ООО "ТЭК"</t>
  </si>
  <si>
    <t>ООО "Оникс"</t>
  </si>
  <si>
    <t>ООО "Жилищник-Центр"</t>
  </si>
  <si>
    <t>ООО ЖРП "Заклязьменский"</t>
  </si>
  <si>
    <t>ООО "Жилремстрой"</t>
  </si>
  <si>
    <t>ООО "УК Люкс"</t>
  </si>
  <si>
    <t>ООО "Жилищник"</t>
  </si>
  <si>
    <t>НУ</t>
  </si>
  <si>
    <t>непосредственное упр.</t>
  </si>
  <si>
    <t>ООО "ЖЭУ"</t>
  </si>
  <si>
    <t>ООО УК "Старый город"</t>
  </si>
  <si>
    <t>ООО УК «Жилтех»</t>
  </si>
  <si>
    <t>ООО "Жилищная компания"</t>
  </si>
  <si>
    <t>ООО «Оникс»</t>
  </si>
  <si>
    <t>МКП «ЖКХ»</t>
  </si>
  <si>
    <t>ООО "ВУК"</t>
  </si>
  <si>
    <t>ООО "УК ЛЮКС"</t>
  </si>
  <si>
    <t>ООО "Квартал"</t>
  </si>
  <si>
    <t>ООО  «УК ЛЮКС»</t>
  </si>
  <si>
    <t>ООО «УК «БЕЛЫЙ ПАРУС»</t>
  </si>
  <si>
    <t>ООО "КЭЧ"</t>
  </si>
  <si>
    <t>ООО "Мой дом"</t>
  </si>
  <si>
    <t>ООО «УК Лидер»</t>
  </si>
  <si>
    <t>ООО УК "Веста"</t>
  </si>
  <si>
    <t>ООО УК "Сфера"</t>
  </si>
  <si>
    <t>ООО УК "Жилсервис"</t>
  </si>
  <si>
    <t>ООО "ЖЭЦ-Управление"</t>
  </si>
  <si>
    <t>ТСЖ</t>
  </si>
  <si>
    <t>ООО УМД "Континент"</t>
  </si>
  <si>
    <t>ООО УК "Вика"</t>
  </si>
  <si>
    <t>ООО УК "Управдом"</t>
  </si>
  <si>
    <t>ООО УК "ЖКО Роско"</t>
  </si>
  <si>
    <t>ООО "Комсервис +"</t>
  </si>
  <si>
    <t>ООО"УК"ЖКО РОСКО"</t>
  </si>
  <si>
    <t>ООО УК "Селиваново"</t>
  </si>
  <si>
    <t>ООО ООО "Управляющая компания"</t>
  </si>
  <si>
    <t>ООО "Фортуна"</t>
  </si>
  <si>
    <t>ООО "Домоуправ"</t>
  </si>
  <si>
    <t>ООО "РЕМСТРОЙ Южный"</t>
  </si>
  <si>
    <t>ООО "Союз"</t>
  </si>
  <si>
    <t>ООО "Верба"</t>
  </si>
  <si>
    <t>ООО УК "Партнер"</t>
  </si>
  <si>
    <t>ТСН "Центральная, 24"</t>
  </si>
  <si>
    <t>ООО УК "Центрум"</t>
  </si>
  <si>
    <t>ООО УК "Домком"</t>
  </si>
  <si>
    <t>Плоская</t>
  </si>
  <si>
    <t>ООО" Монолит"</t>
  </si>
  <si>
    <t>ООО "УК"Наш Дом"</t>
  </si>
  <si>
    <t>ООО "Управляющая оргпнизация"</t>
  </si>
  <si>
    <t>ООО "Управляющая оргпнизация ремонтно-эксплуатационное управление №1"</t>
  </si>
  <si>
    <t>ООО "МКД-СЕРВИС"</t>
  </si>
  <si>
    <t>ООО "РСК"</t>
  </si>
  <si>
    <t>ООО "ЖКС "Алдега"</t>
  </si>
  <si>
    <t>ООО «РСК»</t>
  </si>
  <si>
    <t>ООО "ЖКХ "УЮТ"</t>
  </si>
  <si>
    <t>ООО "УК Содружество"</t>
  </si>
  <si>
    <t>ООО "Балремстрой"</t>
  </si>
  <si>
    <t>ООО "Эврика Комфорт"</t>
  </si>
  <si>
    <t>ООО "РТЭК"</t>
  </si>
  <si>
    <t>ООО "УК СОДРУЖЕСТВО С"</t>
  </si>
  <si>
    <t>ООО "НОВАЯ УПРАВЛЯЮЩАЯ КОМПАНИЯ"</t>
  </si>
  <si>
    <t>ООО "Следнево"</t>
  </si>
  <si>
    <t>УК "Эврика Комфорт"</t>
  </si>
  <si>
    <t>ООО "Перспектива"</t>
  </si>
  <si>
    <t>ООО «Перспектива»</t>
  </si>
  <si>
    <t>ООО "Парус"</t>
  </si>
  <si>
    <t>ООО "УК "Содружество"</t>
  </si>
  <si>
    <t>ООО "ЖКС"УЮТ"</t>
  </si>
  <si>
    <t>ООО "ГУК"</t>
  </si>
  <si>
    <t>ООО "НСК"</t>
  </si>
  <si>
    <t>ООО "Жилцентр"</t>
  </si>
  <si>
    <t>ООО "ГСК"</t>
  </si>
  <si>
    <t>ООО "Универсал строй"</t>
  </si>
  <si>
    <t>ИП Деркач В.Н.</t>
  </si>
  <si>
    <t>ЖЭК № 3</t>
  </si>
  <si>
    <t>ЖЭК № 4</t>
  </si>
  <si>
    <t>ТСЖ "Степанцевское"</t>
  </si>
  <si>
    <t>ТСЖ "Искра"</t>
  </si>
  <si>
    <t>ЖЭК № 2</t>
  </si>
  <si>
    <t>СТН "Мальва"</t>
  </si>
  <si>
    <t>ООО "УК Жилищник"</t>
  </si>
  <si>
    <t>ООО "Андреевская УК"</t>
  </si>
  <si>
    <t>МКП г. Судогда "Коммунальщик"</t>
  </si>
  <si>
    <t>ООО "Комстройсервис"</t>
  </si>
  <si>
    <t>ООО "НАШ ДОМ"</t>
  </si>
  <si>
    <t>ООО "Комсервис+"</t>
  </si>
  <si>
    <t xml:space="preserve">УК </t>
  </si>
  <si>
    <t>ООО "Плес+"</t>
  </si>
  <si>
    <t>ОП ООО "КЭЧ"</t>
  </si>
  <si>
    <t>ООО "УК Покров"</t>
  </si>
  <si>
    <t>ООО "Управляющая компания Костерево"</t>
  </si>
  <si>
    <t>ООО УК "Наш дом"</t>
  </si>
  <si>
    <t>ООО "Эксперт"</t>
  </si>
  <si>
    <t>МУП РСУ г. Петушки</t>
  </si>
  <si>
    <t>БУ</t>
  </si>
  <si>
    <t>МУП ЖКХ "УК Собинского района"</t>
  </si>
  <si>
    <t>МУМП ЖКХ ПОС.СТАВРОВО</t>
  </si>
  <si>
    <t>ООО УК "Пономарев С.А."</t>
  </si>
  <si>
    <t>ООО "УК "ДОВЕРИЕ"</t>
  </si>
  <si>
    <t>ООО УК "Теплый Дом"</t>
  </si>
  <si>
    <t>ООО "ЖИЛСТРОЙ"</t>
  </si>
  <si>
    <t>МУП «ЖКХ Тасинский Бор»</t>
  </si>
  <si>
    <t>ООО "ЖЭУ № 3"</t>
  </si>
  <si>
    <t>ООО "Уют"</t>
  </si>
  <si>
    <t>ООО "Альтернатива"</t>
  </si>
  <si>
    <t>МУП "ЖКХ" ЗАТО г. Радужный</t>
  </si>
  <si>
    <t>МУП "ЖКХ" ЗАТО г. Радужный </t>
  </si>
  <si>
    <t>ООО"УПРАВЛЯЮЩАЯ КОМПАНИЯ № 1"</t>
  </si>
  <si>
    <t>Блочные</t>
  </si>
  <si>
    <t>Деревянные</t>
  </si>
  <si>
    <t>Кирпичные</t>
  </si>
  <si>
    <t>Монолитные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</si>
  <si>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2023 - 2025 годы</t>
  </si>
  <si>
    <t>к сводному краткосрочному плану реализации
 региональной программы капитального ремонта общего
 имущества в многоквартирных домах на 2023-2025 годы</t>
  </si>
  <si>
    <t>ООО "ПЛАЗМА"</t>
  </si>
  <si>
    <t>Итого по сводному краткосрочному плану на 2023-2025 годы</t>
  </si>
  <si>
    <t>Итого по сводному краткосрочному плану на 2023 год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</si>
  <si>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</si>
  <si>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</si>
  <si>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</si>
  <si>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</si>
  <si>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</si>
  <si>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</si>
  <si>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</si>
  <si>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2023 - 2025 годы *  **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</si>
  <si>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2023 - 2025 годы определены таблицей №1 к сводному краткосрочному плану</t>
  </si>
  <si>
    <t>Итого по сводному краткосрочному плану на 2024 год</t>
  </si>
  <si>
    <t>Итого по сводному краткосрочному плану на 2025 год</t>
  </si>
  <si>
    <t>Приложение к Таблице №1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</si>
  <si>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</si>
  <si>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Источники финансирования </t>
  </si>
  <si>
    <t xml:space="preserve">Всего </t>
  </si>
  <si>
    <t>Областной бюджет</t>
  </si>
  <si>
    <t>Местные бюджеты</t>
  </si>
  <si>
    <t>Средства собственников</t>
  </si>
  <si>
    <t xml:space="preserve">Получатель бюджетных средств - Некоммерческая организация 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</si>
  <si>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</si>
  <si>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>Объем финансирования в 2023 г., руб.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</si>
  <si>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</t>
  </si>
  <si>
    <t>Объем финансирования в 2025 г., руб.</t>
  </si>
  <si>
    <t>Объем финансирования в 2024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</si>
  <si>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</si>
  <si>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</si>
  <si>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</si>
  <si>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</si>
  <si>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</si>
  <si>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</si>
  <si>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</si>
  <si>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2023-2025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</si>
  <si>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 </t>
  </si>
  <si>
    <t>город Владимир</t>
  </si>
  <si>
    <t>город Гусь-Хрустальный</t>
  </si>
  <si>
    <t>город Ковров</t>
  </si>
  <si>
    <t>округ Муром</t>
  </si>
  <si>
    <t>город Александров</t>
  </si>
  <si>
    <t>поселок Балакирево</t>
  </si>
  <si>
    <t>город Карабаново</t>
  </si>
  <si>
    <t>город Струнино</t>
  </si>
  <si>
    <t>Андреевское</t>
  </si>
  <si>
    <t>город Вязники</t>
  </si>
  <si>
    <t>поселок Никологоры</t>
  </si>
  <si>
    <t>Октябрьское</t>
  </si>
  <si>
    <t>Степанцевское</t>
  </si>
  <si>
    <t>поселок Мстера</t>
  </si>
  <si>
    <t>город Гороховец</t>
  </si>
  <si>
    <t>Куприяновское</t>
  </si>
  <si>
    <t>поселок Великодворский</t>
  </si>
  <si>
    <t>поселок Красное Эхо</t>
  </si>
  <si>
    <t>Второвское</t>
  </si>
  <si>
    <t>Пенкинское</t>
  </si>
  <si>
    <t>город Киржач</t>
  </si>
  <si>
    <t>Клязьминское</t>
  </si>
  <si>
    <t>Новосельское</t>
  </si>
  <si>
    <t>Кольчугино</t>
  </si>
  <si>
    <t>город Меленки</t>
  </si>
  <si>
    <t>Ковардицкое</t>
  </si>
  <si>
    <t>Нагорное</t>
  </si>
  <si>
    <t>город Покров</t>
  </si>
  <si>
    <t>город Костерево</t>
  </si>
  <si>
    <t>город Петушки</t>
  </si>
  <si>
    <t>поселок Вольгинский</t>
  </si>
  <si>
    <t xml:space="preserve">Петушинское </t>
  </si>
  <si>
    <t>Малышевское</t>
  </si>
  <si>
    <t>Воршинское</t>
  </si>
  <si>
    <t>Рождественское</t>
  </si>
  <si>
    <t>Черкутинское</t>
  </si>
  <si>
    <t>поселок Ставрово</t>
  </si>
  <si>
    <t>город Лакинск</t>
  </si>
  <si>
    <t>город Собинка</t>
  </si>
  <si>
    <t>город Судогда</t>
  </si>
  <si>
    <t>Головинское</t>
  </si>
  <si>
    <t>Мошокское</t>
  </si>
  <si>
    <t>Муромцевское</t>
  </si>
  <si>
    <t>город Суздаль</t>
  </si>
  <si>
    <t>Новоалександровское</t>
  </si>
  <si>
    <t>Красносельское</t>
  </si>
  <si>
    <t>Небыловское</t>
  </si>
  <si>
    <t>Сарыевское</t>
  </si>
  <si>
    <t>Паустовское</t>
  </si>
  <si>
    <t>город Курлово</t>
  </si>
  <si>
    <t>поселок Иванищи</t>
  </si>
  <si>
    <t>город Камешково</t>
  </si>
  <si>
    <t>Кипревское</t>
  </si>
  <si>
    <t>Филипповское</t>
  </si>
  <si>
    <t>Малыгинское</t>
  </si>
  <si>
    <t>поселок Мелехово</t>
  </si>
  <si>
    <t>город Кольчугино</t>
  </si>
  <si>
    <t>Ляховское</t>
  </si>
  <si>
    <t>Новлянское</t>
  </si>
  <si>
    <t>Колокшанское</t>
  </si>
  <si>
    <t>Толпуховское</t>
  </si>
  <si>
    <t>Боголюбовское</t>
  </si>
  <si>
    <t>Павловское</t>
  </si>
  <si>
    <t>Селецкое</t>
  </si>
  <si>
    <t>город Юрьев-Польский</t>
  </si>
  <si>
    <t>ЗАТО город Радужный</t>
  </si>
  <si>
    <t>Следневское</t>
  </si>
  <si>
    <t>Денисовское</t>
  </si>
  <si>
    <t>поселок Уршельский</t>
  </si>
  <si>
    <t>поселок Анопино</t>
  </si>
  <si>
    <t>Першинское</t>
  </si>
  <si>
    <t>Бавленское</t>
  </si>
  <si>
    <t>Раздольевское</t>
  </si>
  <si>
    <t>Денятинское</t>
  </si>
  <si>
    <t>Петушинское</t>
  </si>
  <si>
    <t>Пекшинское</t>
  </si>
  <si>
    <t>Куриловское</t>
  </si>
  <si>
    <t>ООО УК «Старый город»</t>
  </si>
  <si>
    <t>МУП города Владимира "ГУК"</t>
  </si>
  <si>
    <t>ООО "ЖЭК №2"</t>
  </si>
  <si>
    <t>МУП "АЭЛИТА"</t>
  </si>
  <si>
    <t>ООО "СМК-РЕКОНСТРУКЦИЯ"</t>
  </si>
  <si>
    <t>Итого по Симское</t>
  </si>
  <si>
    <t>Итого по Ивановское</t>
  </si>
  <si>
    <t>Итого по Дмитриевогорское</t>
  </si>
  <si>
    <t>Итого по поселок Городищи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</si>
  <si>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</si>
  <si>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Х</t>
  </si>
  <si>
    <t>п Малыгино ул Юбилейная д.51</t>
  </si>
  <si>
    <t>п Мелехово ул Первомайская д.53</t>
  </si>
  <si>
    <t xml:space="preserve">Всего по Владимирской области на 2023-2025 годы: </t>
  </si>
  <si>
    <t xml:space="preserve">Итого по Владимирской области по 2023 году: </t>
  </si>
  <si>
    <t>Панельные</t>
  </si>
  <si>
    <t>ООО «Владимирская управляющая компания»</t>
  </si>
  <si>
    <t>Каменные, кирпичные</t>
  </si>
  <si>
    <t xml:space="preserve"> МУП г.Владимира «ГУК»</t>
  </si>
  <si>
    <t>ООО»Жилищник-Центр»</t>
  </si>
  <si>
    <t xml:space="preserve"> ООО «Жилищник»</t>
  </si>
  <si>
    <t>Кирпичные, блочные</t>
  </si>
  <si>
    <t>ООО «ЖРЭП № 8»</t>
  </si>
  <si>
    <t>ООО «ТЭК»</t>
  </si>
  <si>
    <t>ООО "ЖИЛИЩНИК"</t>
  </si>
  <si>
    <t>6 473,7</t>
  </si>
  <si>
    <t>ТСЖ "РИТМ"</t>
  </si>
  <si>
    <t>ООО "Наш дом"</t>
  </si>
  <si>
    <t>ООО "МУПЖРЭП"</t>
  </si>
  <si>
    <t>ООО "УК "Жилсервис"</t>
  </si>
  <si>
    <t>ООО "ПОТЕНЦИАЛ"</t>
  </si>
  <si>
    <t>ООО "Алдега"</t>
  </si>
  <si>
    <t>ООО "УК СОДРУЖЕСТВО"</t>
  </si>
  <si>
    <t>ООО "ЖКО"</t>
  </si>
  <si>
    <t>ООО "Ком-сервис"</t>
  </si>
  <si>
    <t>ООО "НУК"</t>
  </si>
  <si>
    <t>ООО "УК "Содружество С"</t>
  </si>
  <si>
    <t>ООО "ЖЭК №4"</t>
  </si>
  <si>
    <t>ООО "ЖЭК"Никологоры"</t>
  </si>
  <si>
    <t>ООО "ДомСервис"</t>
  </si>
  <si>
    <t>Комсервис+</t>
  </si>
  <si>
    <t>Плес+</t>
  </si>
  <si>
    <t>ООО "Нерехта"</t>
  </si>
  <si>
    <t xml:space="preserve"> "Новый-2" </t>
  </si>
  <si>
    <t>ООО "Управляющая компания в ЖКХ города Кольчугино"</t>
  </si>
  <si>
    <t>ООО "ЖЭУ №3"</t>
  </si>
  <si>
    <t>ООО "ЖКХ г. Костерево"</t>
  </si>
  <si>
    <t>МУП "РСУ" г.Петушки</t>
  </si>
  <si>
    <t>ООО "ЭКСПЕРТ"</t>
  </si>
  <si>
    <t>МУП "Инфраструктура и сервис"</t>
  </si>
  <si>
    <t>МУМП ЖКХ п.Ставрово</t>
  </si>
  <si>
    <t xml:space="preserve">ООО УК "Теплый дом" </t>
  </si>
  <si>
    <t>ЖСК</t>
  </si>
  <si>
    <t>ЖСК ул. Гоголя, д.1б</t>
  </si>
  <si>
    <t>ООО УК Теплый дом</t>
  </si>
  <si>
    <t>ООО"НАШ ДОМ"</t>
  </si>
  <si>
    <t>Кирпичные/блочные</t>
  </si>
  <si>
    <t>Итого по поселок Красная Горбатка</t>
  </si>
  <si>
    <t>ООО "Владимирская управляющая компания"</t>
  </si>
  <si>
    <t>ООО "УК ЖРЭП"</t>
  </si>
  <si>
    <t>ООО "ЖСС"</t>
  </si>
  <si>
    <t>ООО "Управляющая организация"</t>
  </si>
  <si>
    <t>ООО "Управляющая организация ремонтно-эксплуатационное управление № 1"</t>
  </si>
  <si>
    <t>ООО "УО "РМД"</t>
  </si>
  <si>
    <t>ТСЖ "Южная 11"</t>
  </si>
  <si>
    <t>ООО УК "Спецстройгарант-1"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</si>
  <si>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</si>
  <si>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Ивановское</t>
  </si>
  <si>
    <t>Дмитриевогорское</t>
  </si>
  <si>
    <t>поселок Городищи</t>
  </si>
  <si>
    <t>поселок Красная Горбатка</t>
  </si>
  <si>
    <t>Симское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</si>
  <si>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</si>
  <si>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МКП Г. ВЛАДИМИРА "ЖКХ"</t>
  </si>
  <si>
    <t>Ковров г, Волго-Донская ул, 10</t>
  </si>
  <si>
    <t>Александров г, Совхоз "Правда" ул, 27</t>
  </si>
  <si>
    <t>Ковровский р-н, Мелехово п, Школьный пер, 24</t>
  </si>
  <si>
    <t>Ковровский р-н, Мелехово п, Школьный пер, 26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</si>
  <si>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</si>
  <si>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</si>
  <si>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</si>
  <si>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</si>
  <si>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установка или замена в комплексе оборудования индивидуальных тепловых пунктов, при проведении капитального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</si>
  <si>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</si>
  <si>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</si>
  <si>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2023-2025 годы
за счет средств регионального оператора * **</t>
  </si>
  <si>
    <t>ООО УК "Ковровтеплострой"</t>
  </si>
  <si>
    <t>ООО "УК "Веста" </t>
  </si>
  <si>
    <t>ООО "Наше ЖКО"</t>
  </si>
  <si>
    <t>ООО "ЖЭЦ-Управление" </t>
  </si>
  <si>
    <t>ООО "УК ПОКРОВ"</t>
  </si>
  <si>
    <t>Итого по Фоминское</t>
  </si>
  <si>
    <t>ТСН "ЛЕСНОЕ"</t>
  </si>
  <si>
    <t>Итого по субъекту:</t>
  </si>
  <si>
    <t>Ковровский р-н, Мелехово п, Пионерская ул, 5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</si>
  <si>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</si>
  <si>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</si>
  <si>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</si>
  <si>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</si>
  <si>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</si>
  <si>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</si>
  <si>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2023-2025 годы
за счет средств регионального оператора</t>
  </si>
  <si>
    <t>ООО "ЖКХ "УЮТ""</t>
  </si>
  <si>
    <t>МУП Г ВЛАДИМИРА "ГУК"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</si>
  <si>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</si>
  <si>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</si>
  <si>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</si>
  <si>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ООО "КОМСЕРВИС +"</t>
  </si>
  <si>
    <t>ООО ЖРП "ЗАКЛЯЗЬМЕНСКИЙ"</t>
  </si>
  <si>
    <t>Ковровский р-н, Мелехово п, Школьный пер, 27</t>
  </si>
  <si>
    <t>Ковровский р-н, Мелехово п, Строительная ул, 3</t>
  </si>
  <si>
    <t>Ковровский р-н, Мелехово п, Советская ул, 5</t>
  </si>
  <si>
    <t>ООО УК "Атмосфера"</t>
  </si>
  <si>
    <t>Способ формирования фонда капитального ремонта (РО - счет регионального оператора, СС - специальный счет)</t>
  </si>
  <si>
    <t xml:space="preserve">к приказу Министерства жилищно-коммунального хозяйства Владимирской области 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</si>
  <si>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</si>
  <si>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</si>
  <si>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Всего по Владимирской области на 2023-2025 годы:</t>
  </si>
  <si>
    <t>Итого по Владимирской области по 2023 году: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</si>
  <si>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</si>
  <si>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</si>
  <si>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</si>
  <si>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Количество жителей,
зарегистрированных в МКД на дату утверждения программы</t>
  </si>
  <si>
    <t>в том числе нераспределенный остаток</t>
  </si>
  <si>
    <t>ИП Деркач В. Н.</t>
  </si>
  <si>
    <t xml:space="preserve">Получатель бюджетных средств - Некоммерческая организация (в рамках постановления Губернатора области от 13.02.2014 № 111) 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</si>
  <si>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</si>
  <si>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</si>
  <si>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ТСН "ВОРОВСКОГО 69"</t>
  </si>
  <si>
    <t>ТСЖ "КОВЧЕГ"</t>
  </si>
  <si>
    <t>ООО "УК "ЖКО РОСКО"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</si>
  <si>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</si>
  <si>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ООО "РЕМСТРОЙ ЮЖНЫЙ"</t>
  </si>
  <si>
    <t>Фоминское</t>
  </si>
  <si>
    <t>Срок проведения капитального ремонта в МКД</t>
  </si>
  <si>
    <t>замена плоской кровли на  стропильную</t>
  </si>
  <si>
    <t>ремонт внутридомовых инженерных систем теплоснабжения с заменой отопительных приборов (радиаторов)  в местах общего пользования и отопительных приборов (радиаторов), расположенных в жилых помещениях, не имеющих отключающих устройств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</si>
  <si>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2023-2025 годы в рамках реализации региональной программы капитального ремонта</t>
  </si>
  <si>
    <t>Итого по Владимирской области за период 2023-2025  годы</t>
  </si>
  <si>
    <t>Итого по Владимирской области в 2023 году:</t>
  </si>
  <si>
    <t>ООО "ДОМОУПРАВ"</t>
  </si>
  <si>
    <t>УК «Порядок»</t>
  </si>
  <si>
    <t>ООО «Наш дом-3»</t>
  </si>
  <si>
    <t>ООО «Универсал-Строй»</t>
  </si>
  <si>
    <t>Владимир г, Стасова ул, 3/1</t>
  </si>
  <si>
    <t xml:space="preserve">Итого по город Гусь-Хрустальный </t>
  </si>
  <si>
    <t>Итого по Бутылицкое</t>
  </si>
  <si>
    <t>ТСН "ЧИЖ"</t>
  </si>
  <si>
    <t>ООО "МОНОЛИТ"</t>
  </si>
  <si>
    <t>ООО "РТЭК +"</t>
  </si>
  <si>
    <t xml:space="preserve">город Гусь-Хрустальный </t>
  </si>
  <si>
    <t>Бутылицкое</t>
  </si>
  <si>
    <t>Александровский р-н  Струнино г  Норильская ул  5</t>
  </si>
  <si>
    <t>Итого по город Муром</t>
  </si>
  <si>
    <t>ООО « УК Старый город»Жилищник-Центр»</t>
  </si>
  <si>
    <t>Итого по Сергеихинское</t>
  </si>
  <si>
    <t>Сергеихинское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</si>
</sst>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##\ ###\ ###\ ##0.00"/>
    <numFmt numFmtId="165" formatCode="###\ ###\ ###\ ##0"/>
    <numFmt numFmtId="166" formatCode="#,##0.0"/>
  </numFmts>
  <fonts count="49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4"/>
      <color rgb="FF000000"/>
      <name val="Times New Roman"/>
      <family val="1"/>
      <charset val="1"/>
    </font>
    <font>
      <sz val="14"/>
      <name val="Times New Roman"/>
      <family val="1"/>
      <charset val="1"/>
    </font>
    <font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Times New Roman"/>
      <family val="1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22"/>
      <color theme="1"/>
      <name val="Calibri"/>
      <family val="2"/>
      <charset val="204"/>
      <scheme val="minor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b/>
      <sz val="28"/>
      <color rgb="FF000000"/>
      <name val="Times New Roman"/>
      <family val="1"/>
      <charset val="204"/>
    </font>
    <font>
      <sz val="28"/>
      <color indexed="8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48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48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4"/>
      <color indexed="81"/>
      <name val="Tahoma"/>
      <family val="2"/>
      <charset val="204"/>
    </font>
    <font>
      <sz val="14"/>
      <color indexed="81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2">
    <xf numFmtId="0" fontId="0" fillId="0" borderId="0"/>
    <xf numFmtId="0" fontId="9" fillId="0" borderId="0"/>
    <xf numFmtId="0" fontId="9" fillId="0" borderId="0"/>
    <xf numFmtId="0" fontId="12" fillId="0" borderId="0"/>
    <xf numFmtId="0" fontId="21" fillId="0" borderId="0"/>
    <xf numFmtId="0" fontId="28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</cellStyleXfs>
  <cellXfs count="403">
    <xf numFmtId="0" fontId="0" fillId="0" borderId="0" xfId="0"/>
    <xf numFmtId="0" fontId="24" fillId="0" borderId="0" xfId="0" applyFont="1" applyAlignment="1">
      <alignment horizontal="right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164" fontId="24" fillId="0" borderId="1" xfId="0" applyNumberFormat="1" applyFont="1" applyBorder="1" applyAlignment="1">
      <alignment horizontal="center"/>
    </xf>
    <xf numFmtId="1" fontId="24" fillId="0" borderId="1" xfId="0" applyNumberFormat="1" applyFont="1" applyBorder="1" applyAlignment="1">
      <alignment horizontal="center" wrapText="1"/>
    </xf>
    <xf numFmtId="4" fontId="24" fillId="0" borderId="1" xfId="0" applyNumberFormat="1" applyFont="1" applyBorder="1" applyAlignment="1">
      <alignment horizontal="center"/>
    </xf>
    <xf numFmtId="3" fontId="24" fillId="0" borderId="1" xfId="0" applyNumberFormat="1" applyFont="1" applyBorder="1" applyAlignment="1">
      <alignment horizontal="center" wrapText="1"/>
    </xf>
    <xf numFmtId="0" fontId="17" fillId="0" borderId="1" xfId="0" applyFont="1" applyBorder="1" applyAlignment="1">
      <alignment horizontal="center" vertical="center"/>
    </xf>
    <xf numFmtId="3" fontId="17" fillId="0" borderId="1" xfId="0" applyNumberFormat="1" applyFont="1" applyBorder="1" applyAlignment="1">
      <alignment horizontal="right" vertical="center"/>
    </xf>
    <xf numFmtId="0" fontId="17" fillId="0" borderId="1" xfId="0" applyFont="1" applyBorder="1" applyAlignment="1">
      <alignment horizontal="center" vertical="center" wrapText="1"/>
    </xf>
    <xf numFmtId="0" fontId="15" fillId="0" borderId="0" xfId="8" applyFont="1" applyAlignment="1">
      <alignment wrapText="1"/>
    </xf>
    <xf numFmtId="0" fontId="15" fillId="0" borderId="0" xfId="8" applyFont="1" applyAlignment="1">
      <alignment horizontal="center" wrapText="1"/>
    </xf>
    <xf numFmtId="0" fontId="15" fillId="0" borderId="0" xfId="8" applyFont="1" applyAlignment="1">
      <alignment horizontal="right" wrapText="1"/>
    </xf>
    <xf numFmtId="0" fontId="15" fillId="0" borderId="0" xfId="8" applyFont="1" applyAlignment="1">
      <alignment vertical="center" wrapText="1"/>
    </xf>
    <xf numFmtId="0" fontId="15" fillId="0" borderId="1" xfId="9" applyFont="1" applyBorder="1" applyAlignment="1">
      <alignment horizontal="center" vertical="center"/>
    </xf>
    <xf numFmtId="1" fontId="15" fillId="0" borderId="1" xfId="9" applyNumberFormat="1" applyFont="1" applyBorder="1" applyAlignment="1">
      <alignment horizontal="center" vertical="center"/>
    </xf>
    <xf numFmtId="165" fontId="15" fillId="0" borderId="1" xfId="0" applyNumberFormat="1" applyFont="1" applyBorder="1" applyAlignment="1">
      <alignment horizontal="left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4" fontId="17" fillId="0" borderId="1" xfId="0" applyNumberFormat="1" applyFont="1" applyBorder="1" applyAlignment="1">
      <alignment vertical="center"/>
    </xf>
    <xf numFmtId="3" fontId="38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right"/>
    </xf>
    <xf numFmtId="4" fontId="17" fillId="0" borderId="1" xfId="9" applyNumberFormat="1" applyFont="1" applyBorder="1" applyAlignment="1">
      <alignment horizontal="right" vertical="center"/>
    </xf>
    <xf numFmtId="1" fontId="31" fillId="0" borderId="1" xfId="5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left" wrapText="1"/>
    </xf>
    <xf numFmtId="4" fontId="38" fillId="0" borderId="1" xfId="0" applyNumberFormat="1" applyFont="1" applyBorder="1" applyAlignment="1">
      <alignment horizontal="right"/>
    </xf>
    <xf numFmtId="3" fontId="38" fillId="0" borderId="1" xfId="0" applyNumberFormat="1" applyFont="1" applyBorder="1" applyAlignment="1">
      <alignment horizontal="right"/>
    </xf>
    <xf numFmtId="4" fontId="38" fillId="0" borderId="1" xfId="0" applyNumberFormat="1" applyFont="1" applyBorder="1" applyAlignment="1">
      <alignment horizontal="center"/>
    </xf>
    <xf numFmtId="0" fontId="31" fillId="0" borderId="1" xfId="5" applyFont="1" applyBorder="1" applyAlignment="1">
      <alignment horizontal="center" vertical="center"/>
    </xf>
    <xf numFmtId="0" fontId="24" fillId="0" borderId="1" xfId="0" applyFont="1" applyBorder="1" applyAlignment="1">
      <alignment horizontal="right"/>
    </xf>
    <xf numFmtId="164" fontId="24" fillId="0" borderId="1" xfId="0" applyNumberFormat="1" applyFont="1" applyBorder="1" applyAlignment="1">
      <alignment horizontal="center" wrapText="1"/>
    </xf>
    <xf numFmtId="0" fontId="46" fillId="0" borderId="0" xfId="0" applyFont="1"/>
    <xf numFmtId="0" fontId="38" fillId="0" borderId="1" xfId="0" applyFont="1" applyBorder="1" applyAlignment="1">
      <alignment horizontal="center" vertical="center" wrapText="1"/>
    </xf>
    <xf numFmtId="0" fontId="38" fillId="0" borderId="1" xfId="7" applyFont="1" applyBorder="1" applyAlignment="1">
      <alignment horizontal="center" vertical="center" textRotation="90" wrapText="1"/>
    </xf>
    <xf numFmtId="0" fontId="46" fillId="0" borderId="0" xfId="0" applyFont="1" applyAlignment="1">
      <alignment vertical="center"/>
    </xf>
    <xf numFmtId="4" fontId="46" fillId="0" borderId="1" xfId="0" applyNumberFormat="1" applyFont="1" applyBorder="1" applyAlignment="1">
      <alignment horizontal="center" vertical="center" wrapText="1"/>
    </xf>
    <xf numFmtId="1" fontId="38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1" fontId="46" fillId="0" borderId="1" xfId="0" applyNumberFormat="1" applyFont="1" applyBorder="1" applyAlignment="1">
      <alignment horizontal="center" wrapText="1"/>
    </xf>
    <xf numFmtId="0" fontId="15" fillId="0" borderId="2" xfId="8" applyFont="1" applyBorder="1" applyAlignment="1">
      <alignment horizontal="left"/>
    </xf>
    <xf numFmtId="0" fontId="15" fillId="0" borderId="3" xfId="8" applyFont="1" applyBorder="1" applyAlignment="1">
      <alignment wrapText="1"/>
    </xf>
    <xf numFmtId="4" fontId="38" fillId="0" borderId="1" xfId="8" applyNumberFormat="1" applyFont="1" applyBorder="1" applyAlignment="1">
      <alignment horizontal="right" wrapText="1"/>
    </xf>
    <xf numFmtId="1" fontId="38" fillId="0" borderId="1" xfId="8" applyNumberFormat="1" applyFont="1" applyBorder="1"/>
    <xf numFmtId="4" fontId="38" fillId="0" borderId="1" xfId="8" applyNumberFormat="1" applyFont="1" applyBorder="1" applyAlignment="1">
      <alignment horizontal="center" wrapText="1"/>
    </xf>
    <xf numFmtId="0" fontId="15" fillId="0" borderId="1" xfId="8" applyFont="1" applyBorder="1" applyAlignment="1">
      <alignment horizontal="left"/>
    </xf>
    <xf numFmtId="0" fontId="15" fillId="0" borderId="1" xfId="8" applyFont="1" applyBorder="1"/>
    <xf numFmtId="1" fontId="38" fillId="0" borderId="1" xfId="8" applyNumberFormat="1" applyFont="1" applyBorder="1" applyAlignment="1">
      <alignment horizontal="right" wrapText="1"/>
    </xf>
    <xf numFmtId="4" fontId="38" fillId="0" borderId="1" xfId="8" applyNumberFormat="1" applyFont="1" applyBorder="1"/>
    <xf numFmtId="0" fontId="38" fillId="0" borderId="1" xfId="8" applyFont="1" applyBorder="1" applyAlignment="1">
      <alignment horizontal="center"/>
    </xf>
    <xf numFmtId="4" fontId="38" fillId="0" borderId="1" xfId="8" applyNumberFormat="1" applyFont="1" applyBorder="1" applyAlignment="1">
      <alignment horizontal="right"/>
    </xf>
    <xf numFmtId="0" fontId="1" fillId="0" borderId="0" xfId="0" applyFont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27" fillId="0" borderId="1" xfId="0" applyFont="1" applyBorder="1"/>
    <xf numFmtId="4" fontId="22" fillId="0" borderId="1" xfId="1" applyNumberFormat="1" applyFont="1" applyBorder="1" applyAlignment="1">
      <alignment horizontal="center" vertical="center"/>
    </xf>
    <xf numFmtId="3" fontId="22" fillId="0" borderId="1" xfId="1" applyNumberFormat="1" applyFont="1" applyBorder="1" applyAlignment="1">
      <alignment horizontal="center" vertical="center"/>
    </xf>
    <xf numFmtId="4" fontId="22" fillId="0" borderId="1" xfId="0" applyNumberFormat="1" applyFont="1" applyBorder="1" applyAlignment="1">
      <alignment horizontal="center"/>
    </xf>
    <xf numFmtId="49" fontId="22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3" fontId="22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36" fillId="0" borderId="0" xfId="0" applyFont="1" applyAlignment="1">
      <alignment horizontal="left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textRotation="90" wrapText="1"/>
    </xf>
    <xf numFmtId="4" fontId="37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wrapText="1"/>
    </xf>
    <xf numFmtId="0" fontId="40" fillId="0" borderId="3" xfId="0" applyFont="1" applyBorder="1" applyAlignment="1">
      <alignment horizontal="center" wrapText="1"/>
    </xf>
    <xf numFmtId="0" fontId="40" fillId="0" borderId="1" xfId="0" applyFont="1" applyBorder="1" applyAlignment="1">
      <alignment horizontal="center" wrapText="1"/>
    </xf>
    <xf numFmtId="4" fontId="40" fillId="0" borderId="1" xfId="0" applyNumberFormat="1" applyFont="1" applyBorder="1" applyAlignment="1">
      <alignment horizontal="right"/>
    </xf>
    <xf numFmtId="1" fontId="40" fillId="0" borderId="1" xfId="0" applyNumberFormat="1" applyFont="1" applyBorder="1" applyAlignment="1">
      <alignment horizontal="right"/>
    </xf>
    <xf numFmtId="0" fontId="40" fillId="0" borderId="1" xfId="0" applyFont="1" applyBorder="1" applyAlignment="1">
      <alignment horizontal="center"/>
    </xf>
    <xf numFmtId="1" fontId="40" fillId="0" borderId="3" xfId="0" applyNumberFormat="1" applyFont="1" applyBorder="1" applyAlignment="1">
      <alignment horizontal="center"/>
    </xf>
    <xf numFmtId="0" fontId="42" fillId="0" borderId="1" xfId="0" applyFont="1" applyBorder="1"/>
    <xf numFmtId="164" fontId="40" fillId="0" borderId="1" xfId="0" applyNumberFormat="1" applyFont="1" applyBorder="1" applyAlignment="1">
      <alignment horizontal="right"/>
    </xf>
    <xf numFmtId="0" fontId="39" fillId="0" borderId="1" xfId="5" applyFont="1" applyBorder="1" applyAlignment="1">
      <alignment horizontal="center"/>
    </xf>
    <xf numFmtId="164" fontId="40" fillId="0" borderId="1" xfId="0" applyNumberFormat="1" applyFont="1" applyBorder="1" applyAlignment="1">
      <alignment horizontal="left" wrapText="1"/>
    </xf>
    <xf numFmtId="10" fontId="40" fillId="0" borderId="1" xfId="0" applyNumberFormat="1" applyFont="1" applyBorder="1" applyAlignment="1">
      <alignment horizontal="center"/>
    </xf>
    <xf numFmtId="0" fontId="41" fillId="0" borderId="0" xfId="0" applyFont="1"/>
    <xf numFmtId="4" fontId="40" fillId="0" borderId="1" xfId="0" applyNumberFormat="1" applyFont="1" applyBorder="1"/>
    <xf numFmtId="0" fontId="39" fillId="0" borderId="1" xfId="5" applyFont="1" applyBorder="1" applyAlignment="1">
      <alignment horizontal="left" vertical="center"/>
    </xf>
    <xf numFmtId="0" fontId="40" fillId="0" borderId="3" xfId="0" applyFont="1" applyBorder="1" applyAlignment="1">
      <alignment horizontal="center"/>
    </xf>
    <xf numFmtId="0" fontId="22" fillId="0" borderId="2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0" fontId="24" fillId="0" borderId="0" xfId="0" applyFont="1" applyAlignment="1">
      <alignment horizontal="right" vertical="top" wrapText="1"/>
    </xf>
    <xf numFmtId="0" fontId="25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vertical="top" wrapText="1"/>
    </xf>
    <xf numFmtId="0" fontId="36" fillId="0" borderId="0" xfId="0" applyFont="1" applyAlignment="1">
      <alignment horizontal="left" wrapText="1"/>
    </xf>
    <xf numFmtId="0" fontId="36" fillId="0" borderId="10" xfId="0" applyFont="1" applyBorder="1" applyAlignment="1">
      <alignment horizontal="left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4" fontId="37" fillId="0" borderId="5" xfId="0" applyNumberFormat="1" applyFont="1" applyBorder="1" applyAlignment="1">
      <alignment horizontal="center" vertical="center" wrapText="1"/>
    </xf>
    <xf numFmtId="4" fontId="37" fillId="0" borderId="6" xfId="0" applyNumberFormat="1" applyFont="1" applyBorder="1" applyAlignment="1">
      <alignment horizontal="center" vertical="center" wrapText="1"/>
    </xf>
    <xf numFmtId="4" fontId="37" fillId="0" borderId="7" xfId="0" applyNumberFormat="1" applyFont="1" applyBorder="1" applyAlignment="1">
      <alignment horizontal="center" vertical="center" wrapText="1"/>
    </xf>
    <xf numFmtId="2" fontId="37" fillId="0" borderId="1" xfId="8" applyNumberFormat="1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textRotation="90" wrapText="1"/>
    </xf>
    <xf numFmtId="0" fontId="37" fillId="0" borderId="6" xfId="0" applyFont="1" applyBorder="1" applyAlignment="1">
      <alignment horizontal="center" vertical="center" textRotation="90" wrapText="1"/>
    </xf>
    <xf numFmtId="0" fontId="37" fillId="0" borderId="7" xfId="0" applyFont="1" applyBorder="1" applyAlignment="1">
      <alignment horizontal="center" vertical="center" textRotation="90" wrapText="1"/>
    </xf>
    <xf numFmtId="2" fontId="37" fillId="0" borderId="5" xfId="0" applyNumberFormat="1" applyFont="1" applyBorder="1" applyAlignment="1">
      <alignment horizontal="center" vertical="center" textRotation="90" wrapText="1"/>
    </xf>
    <xf numFmtId="2" fontId="37" fillId="0" borderId="7" xfId="0" applyNumberFormat="1" applyFont="1" applyBorder="1" applyAlignment="1">
      <alignment horizontal="center" vertical="center" textRotation="90" wrapText="1"/>
    </xf>
    <xf numFmtId="165" fontId="40" fillId="0" borderId="2" xfId="0" applyNumberFormat="1" applyFont="1" applyBorder="1" applyAlignment="1">
      <alignment horizontal="left"/>
    </xf>
    <xf numFmtId="165" fontId="40" fillId="0" borderId="3" xfId="0" applyNumberFormat="1" applyFont="1" applyBorder="1" applyAlignment="1">
      <alignment horizontal="left"/>
    </xf>
    <xf numFmtId="0" fontId="40" fillId="0" borderId="1" xfId="0" applyFont="1" applyBorder="1" applyAlignment="1">
      <alignment horizontal="center" vertical="center"/>
    </xf>
    <xf numFmtId="2" fontId="37" fillId="0" borderId="5" xfId="8" applyNumberFormat="1" applyFont="1" applyBorder="1" applyAlignment="1">
      <alignment horizontal="center" vertical="center" textRotation="90" wrapText="1"/>
    </xf>
    <xf numFmtId="2" fontId="37" fillId="0" borderId="7" xfId="8" applyNumberFormat="1" applyFont="1" applyBorder="1" applyAlignment="1">
      <alignment horizontal="center" vertical="center" textRotation="90" wrapText="1"/>
    </xf>
    <xf numFmtId="0" fontId="15" fillId="0" borderId="0" xfId="8" applyFont="1" applyAlignment="1">
      <alignment horizontal="right" wrapText="1"/>
    </xf>
    <xf numFmtId="0" fontId="15" fillId="0" borderId="0" xfId="8" applyFont="1" applyAlignment="1">
      <alignment horizontal="right" vertical="center" wrapText="1"/>
    </xf>
    <xf numFmtId="0" fontId="43" fillId="0" borderId="0" xfId="8" applyFont="1" applyAlignment="1">
      <alignment horizontal="center" vertical="center" wrapText="1"/>
    </xf>
    <xf numFmtId="0" fontId="15" fillId="0" borderId="1" xfId="9" applyFont="1" applyBorder="1" applyAlignment="1">
      <alignment horizontal="center" vertical="center" wrapText="1"/>
    </xf>
    <xf numFmtId="0" fontId="15" fillId="0" borderId="1" xfId="9" applyFont="1" applyBorder="1" applyAlignment="1">
      <alignment vertical="center" wrapText="1"/>
    </xf>
    <xf numFmtId="0" fontId="15" fillId="0" borderId="1" xfId="9" applyFont="1" applyBorder="1" applyAlignment="1">
      <alignment vertical="center"/>
    </xf>
    <xf numFmtId="0" fontId="15" fillId="0" borderId="1" xfId="9" applyFont="1" applyBorder="1" applyAlignment="1">
      <alignment horizontal="center" vertical="center" textRotation="90" wrapText="1"/>
    </xf>
    <xf numFmtId="0" fontId="15" fillId="0" borderId="5" xfId="9" applyFont="1" applyBorder="1" applyAlignment="1">
      <alignment horizontal="center" vertical="center" textRotation="90" wrapText="1"/>
    </xf>
    <xf numFmtId="0" fontId="15" fillId="0" borderId="6" xfId="9" applyFont="1" applyBorder="1" applyAlignment="1">
      <alignment vertical="center" wrapText="1"/>
    </xf>
    <xf numFmtId="0" fontId="15" fillId="0" borderId="7" xfId="9" applyFont="1" applyBorder="1" applyAlignment="1">
      <alignment vertical="center"/>
    </xf>
    <xf numFmtId="0" fontId="37" fillId="0" borderId="2" xfId="9" applyFont="1" applyBorder="1" applyAlignment="1">
      <alignment horizontal="center" vertical="center"/>
    </xf>
    <xf numFmtId="0" fontId="37" fillId="0" borderId="8" xfId="9" applyFont="1" applyBorder="1" applyAlignment="1">
      <alignment horizontal="center" vertical="center"/>
    </xf>
    <xf numFmtId="0" fontId="37" fillId="0" borderId="3" xfId="9" applyFont="1" applyBorder="1" applyAlignment="1">
      <alignment horizontal="center" vertical="center"/>
    </xf>
    <xf numFmtId="0" fontId="15" fillId="0" borderId="5" xfId="9" applyFont="1" applyBorder="1" applyAlignment="1">
      <alignment horizontal="center" textRotation="90" wrapText="1"/>
    </xf>
    <xf numFmtId="0" fontId="15" fillId="0" borderId="6" xfId="9" applyFont="1" applyBorder="1" applyAlignment="1">
      <alignment horizontal="center" wrapText="1"/>
    </xf>
    <xf numFmtId="0" fontId="15" fillId="0" borderId="7" xfId="9" applyFont="1" applyBorder="1" applyAlignment="1">
      <alignment horizontal="center" wrapText="1"/>
    </xf>
    <xf numFmtId="0" fontId="15" fillId="0" borderId="6" xfId="9" applyFont="1" applyBorder="1" applyAlignment="1">
      <alignment horizontal="center" textRotation="90" wrapText="1"/>
    </xf>
    <xf numFmtId="0" fontId="15" fillId="0" borderId="7" xfId="9" applyFont="1" applyBorder="1" applyAlignment="1">
      <alignment horizontal="center" textRotation="90" wrapText="1"/>
    </xf>
    <xf numFmtId="0" fontId="15" fillId="0" borderId="5" xfId="9" applyFont="1" applyBorder="1" applyAlignment="1">
      <alignment horizontal="center" vertical="center" wrapText="1"/>
    </xf>
    <xf numFmtId="0" fontId="15" fillId="0" borderId="6" xfId="9" applyFont="1" applyBorder="1" applyAlignment="1">
      <alignment horizontal="center" vertical="center" wrapText="1"/>
    </xf>
    <xf numFmtId="0" fontId="15" fillId="0" borderId="7" xfId="9" applyFont="1" applyBorder="1" applyAlignment="1">
      <alignment horizontal="center" vertical="center" wrapText="1"/>
    </xf>
    <xf numFmtId="0" fontId="15" fillId="0" borderId="1" xfId="9" applyFont="1" applyBorder="1" applyAlignment="1">
      <alignment horizontal="center" textRotation="90" wrapText="1"/>
    </xf>
    <xf numFmtId="0" fontId="15" fillId="0" borderId="1" xfId="9" applyFont="1" applyBorder="1" applyAlignment="1">
      <alignment horizontal="center" wrapText="1"/>
    </xf>
    <xf numFmtId="0" fontId="15" fillId="0" borderId="7" xfId="9" applyFont="1" applyBorder="1" applyAlignment="1">
      <alignment horizontal="center" vertical="center"/>
    </xf>
    <xf numFmtId="0" fontId="15" fillId="0" borderId="7" xfId="9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0" xfId="8" applyFont="1" applyAlignment="1">
      <alignment horizontal="right" wrapText="1"/>
    </xf>
    <xf numFmtId="0" fontId="24" fillId="0" borderId="0" xfId="0" applyFont="1" applyAlignment="1">
      <alignment horizontal="right" vertical="center" wrapText="1"/>
    </xf>
    <xf numFmtId="0" fontId="25" fillId="0" borderId="10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2" fontId="38" fillId="0" borderId="1" xfId="0" applyNumberFormat="1" applyFont="1" applyBorder="1" applyAlignment="1">
      <alignment horizontal="center" vertical="center" textRotation="90" wrapText="1"/>
    </xf>
    <xf numFmtId="0" fontId="45" fillId="0" borderId="10" xfId="4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4" fontId="38" fillId="0" borderId="5" xfId="0" applyNumberFormat="1" applyFont="1" applyBorder="1" applyAlignment="1">
      <alignment horizontal="center" vertical="center" textRotation="90" wrapText="1"/>
    </xf>
    <xf numFmtId="4" fontId="38" fillId="0" borderId="6" xfId="0" applyNumberFormat="1" applyFont="1" applyBorder="1" applyAlignment="1">
      <alignment horizontal="center" vertical="center" textRotation="90" wrapText="1"/>
    </xf>
    <xf numFmtId="4" fontId="38" fillId="0" borderId="7" xfId="0" applyNumberFormat="1" applyFont="1" applyBorder="1" applyAlignment="1">
      <alignment horizontal="center" vertical="center" textRotation="90" wrapText="1"/>
    </xf>
    <xf numFmtId="0" fontId="38" fillId="0" borderId="2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1" xfId="11" applyFont="1" applyBorder="1" applyAlignment="1">
      <alignment horizontal="center" vertical="center" textRotation="90" wrapText="1"/>
    </xf>
    <xf numFmtId="1" fontId="38" fillId="0" borderId="1" xfId="0" applyNumberFormat="1" applyFont="1" applyBorder="1" applyAlignment="1">
      <alignment horizontal="center" vertical="center" textRotation="90" wrapText="1"/>
    </xf>
    <xf numFmtId="0" fontId="38" fillId="0" borderId="1" xfId="0" applyFont="1" applyBorder="1" applyAlignment="1">
      <alignment horizontal="center" vertical="center" textRotation="90" wrapText="1"/>
    </xf>
    <xf numFmtId="0" fontId="1" fillId="0" borderId="0" xfId="4" applyFont="1" applyFill="1" applyAlignment="1">
      <alignment wrapText="1"/>
    </xf>
    <xf numFmtId="0" fontId="1" fillId="0" borderId="0" xfId="4" applyFont="1" applyFill="1" applyAlignment="1">
      <alignment horizontal="right"/>
    </xf>
    <xf numFmtId="0" fontId="0" fillId="0" borderId="0" xfId="0" applyFill="1"/>
    <xf numFmtId="0" fontId="4" fillId="0" borderId="0" xfId="4" applyFont="1" applyFill="1" applyAlignment="1">
      <alignment horizontal="center" vertical="center" wrapText="1"/>
    </xf>
    <xf numFmtId="0" fontId="1" fillId="0" borderId="2" xfId="4" applyFont="1" applyFill="1" applyBorder="1" applyAlignment="1">
      <alignment horizontal="center" vertical="center" wrapText="1"/>
    </xf>
    <xf numFmtId="0" fontId="1" fillId="0" borderId="8" xfId="4" applyFont="1" applyFill="1" applyBorder="1" applyAlignment="1">
      <alignment horizontal="center" vertical="center" wrapText="1"/>
    </xf>
    <xf numFmtId="0" fontId="1" fillId="0" borderId="3" xfId="4" applyFont="1" applyFill="1" applyBorder="1" applyAlignment="1">
      <alignment horizontal="center" vertical="center" wrapText="1"/>
    </xf>
    <xf numFmtId="0" fontId="1" fillId="0" borderId="1" xfId="4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wrapText="1"/>
    </xf>
    <xf numFmtId="0" fontId="1" fillId="0" borderId="3" xfId="4" applyFont="1" applyFill="1" applyBorder="1" applyAlignment="1">
      <alignment wrapText="1"/>
    </xf>
    <xf numFmtId="4" fontId="1" fillId="0" borderId="1" xfId="0" applyNumberFormat="1" applyFont="1" applyFill="1" applyBorder="1"/>
    <xf numFmtId="43" fontId="0" fillId="0" borderId="0" xfId="10" applyFont="1" applyFill="1"/>
    <xf numFmtId="4" fontId="1" fillId="0" borderId="1" xfId="4" applyNumberFormat="1" applyFont="1" applyFill="1" applyBorder="1" applyAlignment="1">
      <alignment horizontal="right" vertical="center" wrapText="1"/>
    </xf>
    <xf numFmtId="4" fontId="0" fillId="0" borderId="0" xfId="0" applyNumberFormat="1" applyFill="1"/>
    <xf numFmtId="4" fontId="1" fillId="0" borderId="3" xfId="0" applyNumberFormat="1" applyFont="1" applyFill="1" applyBorder="1"/>
    <xf numFmtId="0" fontId="27" fillId="0" borderId="1" xfId="0" applyFont="1" applyFill="1" applyBorder="1" applyAlignment="1">
      <alignment horizontal="center"/>
    </xf>
    <xf numFmtId="0" fontId="27" fillId="0" borderId="1" xfId="0" applyFont="1" applyFill="1" applyBorder="1"/>
    <xf numFmtId="4" fontId="22" fillId="0" borderId="1" xfId="0" applyNumberFormat="1" applyFont="1" applyFill="1" applyBorder="1" applyAlignment="1">
      <alignment horizontal="center"/>
    </xf>
    <xf numFmtId="3" fontId="22" fillId="0" borderId="1" xfId="0" applyNumberFormat="1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6" fillId="0" borderId="0" xfId="0" applyFont="1" applyFill="1"/>
    <xf numFmtId="0" fontId="3" fillId="0" borderId="1" xfId="5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" fontId="1" fillId="0" borderId="1" xfId="0" applyNumberFormat="1" applyFont="1" applyFill="1" applyBorder="1" applyAlignment="1">
      <alignment horizontal="right" vertical="center"/>
    </xf>
    <xf numFmtId="1" fontId="1" fillId="0" borderId="1" xfId="0" applyNumberFormat="1" applyFont="1" applyFill="1" applyBorder="1" applyAlignment="1">
      <alignment horizontal="right" vertical="center"/>
    </xf>
    <xf numFmtId="4" fontId="2" fillId="0" borderId="1" xfId="0" applyNumberFormat="1" applyFont="1" applyFill="1" applyBorder="1" applyAlignment="1">
      <alignment horizontal="right" vertical="center"/>
    </xf>
    <xf numFmtId="4" fontId="1" fillId="0" borderId="1" xfId="0" applyNumberFormat="1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/>
    </xf>
    <xf numFmtId="0" fontId="18" fillId="0" borderId="0" xfId="0" applyFont="1" applyFill="1" applyAlignment="1">
      <alignment wrapText="1"/>
    </xf>
    <xf numFmtId="0" fontId="18" fillId="0" borderId="0" xfId="0" applyFont="1" applyFill="1" applyAlignment="1">
      <alignment horizontal="right"/>
    </xf>
    <xf numFmtId="3" fontId="18" fillId="0" borderId="0" xfId="0" applyNumberFormat="1" applyFont="1" applyFill="1" applyAlignment="1">
      <alignment horizontal="right"/>
    </xf>
    <xf numFmtId="1" fontId="18" fillId="0" borderId="0" xfId="0" applyNumberFormat="1" applyFont="1" applyFill="1" applyAlignment="1">
      <alignment horizontal="right"/>
    </xf>
    <xf numFmtId="0" fontId="15" fillId="0" borderId="0" xfId="0" applyFont="1" applyFill="1" applyAlignment="1">
      <alignment horizontal="right"/>
    </xf>
    <xf numFmtId="0" fontId="15" fillId="0" borderId="0" xfId="0" applyFont="1" applyFill="1" applyAlignment="1">
      <alignment horizontal="right"/>
    </xf>
    <xf numFmtId="0" fontId="6" fillId="0" borderId="0" xfId="0" applyFont="1" applyFill="1" applyAlignment="1">
      <alignment wrapText="1"/>
    </xf>
    <xf numFmtId="0" fontId="15" fillId="0" borderId="0" xfId="0" applyFont="1" applyFill="1" applyAlignment="1">
      <alignment horizontal="right" vertical="center" wrapText="1"/>
    </xf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horizontal="right"/>
    </xf>
    <xf numFmtId="3" fontId="19" fillId="0" borderId="0" xfId="0" applyNumberFormat="1" applyFont="1" applyFill="1" applyAlignment="1">
      <alignment horizontal="right"/>
    </xf>
    <xf numFmtId="1" fontId="19" fillId="0" borderId="0" xfId="0" applyNumberFormat="1" applyFont="1" applyFill="1" applyAlignment="1">
      <alignment horizontal="right"/>
    </xf>
    <xf numFmtId="0" fontId="20" fillId="0" borderId="0" xfId="0" applyFont="1" applyFill="1" applyAlignment="1">
      <alignment horizontal="center" wrapText="1"/>
    </xf>
    <xf numFmtId="0" fontId="20" fillId="0" borderId="0" xfId="0" applyFont="1" applyFill="1" applyAlignment="1">
      <alignment horizontal="center" vertical="center" wrapText="1"/>
    </xf>
    <xf numFmtId="1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left" vertical="center" wrapText="1"/>
    </xf>
    <xf numFmtId="1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/>
    </xf>
    <xf numFmtId="0" fontId="15" fillId="0" borderId="0" xfId="0" applyFont="1" applyFill="1"/>
    <xf numFmtId="3" fontId="15" fillId="0" borderId="0" xfId="0" applyNumberFormat="1" applyFont="1" applyFill="1"/>
    <xf numFmtId="1" fontId="15" fillId="0" borderId="0" xfId="0" applyNumberFormat="1" applyFont="1" applyFill="1"/>
    <xf numFmtId="0" fontId="1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horizontal="center" vertical="center" textRotation="90" wrapText="1"/>
    </xf>
    <xf numFmtId="0" fontId="4" fillId="0" borderId="5" xfId="0" applyFont="1" applyFill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textRotation="90"/>
    </xf>
    <xf numFmtId="0" fontId="4" fillId="0" borderId="0" xfId="0" applyFont="1" applyFill="1" applyAlignment="1">
      <alignment horizontal="center" vertical="center" textRotation="90"/>
    </xf>
    <xf numFmtId="2" fontId="1" fillId="0" borderId="1" xfId="0" applyNumberFormat="1" applyFont="1" applyFill="1" applyBorder="1" applyAlignment="1">
      <alignment horizontal="center" vertical="center" textRotation="90" wrapText="1"/>
    </xf>
    <xf numFmtId="4" fontId="1" fillId="0" borderId="1" xfId="0" applyNumberFormat="1" applyFont="1" applyFill="1" applyBorder="1" applyAlignment="1">
      <alignment horizontal="center" vertical="center" textRotation="90" wrapText="1"/>
    </xf>
    <xf numFmtId="0" fontId="4" fillId="0" borderId="6" xfId="0" applyFont="1" applyFill="1" applyBorder="1" applyAlignment="1">
      <alignment horizontal="center" vertical="center" textRotation="90" wrapText="1"/>
    </xf>
    <xf numFmtId="0" fontId="4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textRotation="90" wrapText="1"/>
    </xf>
    <xf numFmtId="0" fontId="4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4" fontId="4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right" vertical="center" wrapText="1"/>
    </xf>
    <xf numFmtId="4" fontId="6" fillId="0" borderId="0" xfId="0" applyNumberFormat="1" applyFont="1" applyFill="1"/>
    <xf numFmtId="0" fontId="2" fillId="0" borderId="1" xfId="0" applyFont="1" applyFill="1" applyBorder="1"/>
    <xf numFmtId="0" fontId="2" fillId="0" borderId="4" xfId="0" applyFont="1" applyFill="1" applyBorder="1" applyAlignment="1">
      <alignment horizontal="right" vertical="center" wrapText="1"/>
    </xf>
    <xf numFmtId="0" fontId="6" fillId="0" borderId="1" xfId="0" applyFont="1" applyFill="1" applyBorder="1"/>
    <xf numFmtId="0" fontId="1" fillId="0" borderId="1" xfId="0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2" fontId="6" fillId="0" borderId="0" xfId="0" applyNumberFormat="1" applyFont="1" applyFill="1"/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left" vertical="center" wrapText="1"/>
    </xf>
    <xf numFmtId="4" fontId="2" fillId="0" borderId="4" xfId="0" applyNumberFormat="1" applyFont="1" applyFill="1" applyBorder="1" applyAlignment="1">
      <alignment horizontal="right" vertical="center" wrapText="1"/>
    </xf>
    <xf numFmtId="4" fontId="1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vertical="center" wrapText="1"/>
    </xf>
    <xf numFmtId="4" fontId="2" fillId="0" borderId="4" xfId="0" applyNumberFormat="1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4" fontId="2" fillId="0" borderId="1" xfId="0" applyNumberFormat="1" applyFont="1" applyFill="1" applyBorder="1" applyAlignment="1">
      <alignment horizontal="right"/>
    </xf>
    <xf numFmtId="4" fontId="1" fillId="0" borderId="1" xfId="0" applyNumberFormat="1" applyFont="1" applyFill="1" applyBorder="1" applyAlignment="1">
      <alignment horizontal="right"/>
    </xf>
    <xf numFmtId="1" fontId="1" fillId="0" borderId="1" xfId="0" applyNumberFormat="1" applyFont="1" applyFill="1" applyBorder="1" applyAlignment="1">
      <alignment horizontal="center"/>
    </xf>
    <xf numFmtId="1" fontId="1" fillId="0" borderId="3" xfId="0" applyNumberFormat="1" applyFont="1" applyFill="1" applyBorder="1" applyAlignment="1">
      <alignment horizontal="center"/>
    </xf>
    <xf numFmtId="0" fontId="1" fillId="0" borderId="0" xfId="0" applyFont="1" applyFill="1"/>
    <xf numFmtId="4" fontId="1" fillId="0" borderId="0" xfId="0" applyNumberFormat="1" applyFont="1" applyFill="1"/>
    <xf numFmtId="4" fontId="2" fillId="0" borderId="4" xfId="0" applyNumberFormat="1" applyFont="1" applyFill="1" applyBorder="1" applyAlignment="1">
      <alignment horizontal="right" wrapText="1"/>
    </xf>
    <xf numFmtId="4" fontId="2" fillId="0" borderId="1" xfId="0" applyNumberFormat="1" applyFont="1" applyFill="1" applyBorder="1" applyAlignment="1">
      <alignment horizontal="right" wrapText="1"/>
    </xf>
    <xf numFmtId="0" fontId="1" fillId="0" borderId="5" xfId="0" applyFont="1" applyFill="1" applyBorder="1" applyAlignment="1">
      <alignment horizontal="left"/>
    </xf>
    <xf numFmtId="4" fontId="1" fillId="0" borderId="5" xfId="0" applyNumberFormat="1" applyFont="1" applyFill="1" applyBorder="1" applyAlignment="1">
      <alignment horizontal="right" vertical="center" wrapText="1"/>
    </xf>
    <xf numFmtId="4" fontId="2" fillId="0" borderId="15" xfId="0" applyNumberFormat="1" applyFont="1" applyFill="1" applyBorder="1" applyAlignment="1">
      <alignment horizontal="right"/>
    </xf>
    <xf numFmtId="0" fontId="2" fillId="0" borderId="15" xfId="0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1" fontId="1" fillId="0" borderId="5" xfId="0" applyNumberFormat="1" applyFont="1" applyFill="1" applyBorder="1" applyAlignment="1">
      <alignment horizontal="center"/>
    </xf>
    <xf numFmtId="1" fontId="1" fillId="0" borderId="12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 vertical="center"/>
    </xf>
    <xf numFmtId="4" fontId="3" fillId="0" borderId="1" xfId="0" applyNumberFormat="1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right"/>
    </xf>
    <xf numFmtId="4" fontId="2" fillId="0" borderId="1" xfId="3" applyNumberFormat="1" applyFont="1" applyFill="1" applyBorder="1" applyAlignment="1">
      <alignment horizontal="right" wrapText="1"/>
    </xf>
    <xf numFmtId="0" fontId="10" fillId="0" borderId="1" xfId="0" applyFont="1" applyFill="1" applyBorder="1" applyAlignment="1">
      <alignment horizontal="right"/>
    </xf>
    <xf numFmtId="4" fontId="10" fillId="0" borderId="1" xfId="0" applyNumberFormat="1" applyFont="1" applyFill="1" applyBorder="1" applyAlignment="1">
      <alignment horizontal="right"/>
    </xf>
    <xf numFmtId="4" fontId="10" fillId="0" borderId="1" xfId="0" applyNumberFormat="1" applyFont="1" applyFill="1" applyBorder="1" applyAlignment="1">
      <alignment horizontal="right" vertical="center"/>
    </xf>
    <xf numFmtId="4" fontId="11" fillId="0" borderId="1" xfId="0" applyNumberFormat="1" applyFont="1" applyFill="1" applyBorder="1" applyAlignment="1">
      <alignment horizontal="right" vertical="center"/>
    </xf>
    <xf numFmtId="4" fontId="10" fillId="0" borderId="1" xfId="1" applyNumberFormat="1" applyFont="1" applyFill="1" applyBorder="1" applyAlignment="1">
      <alignment horizontal="right" vertical="center"/>
    </xf>
    <xf numFmtId="4" fontId="2" fillId="0" borderId="1" xfId="3" applyNumberFormat="1" applyFont="1" applyFill="1" applyBorder="1" applyAlignment="1">
      <alignment horizontal="right"/>
    </xf>
    <xf numFmtId="0" fontId="2" fillId="0" borderId="1" xfId="3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left" vertical="center"/>
    </xf>
    <xf numFmtId="4" fontId="2" fillId="0" borderId="1" xfId="6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2" fillId="0" borderId="4" xfId="0" applyFont="1" applyFill="1" applyBorder="1" applyAlignment="1">
      <alignment vertical="center" wrapText="1"/>
    </xf>
    <xf numFmtId="4" fontId="1" fillId="0" borderId="1" xfId="0" applyNumberFormat="1" applyFont="1" applyFill="1" applyBorder="1" applyAlignment="1">
      <alignment horizontal="right" wrapText="1"/>
    </xf>
    <xf numFmtId="0" fontId="2" fillId="0" borderId="1" xfId="0" applyFont="1" applyFill="1" applyBorder="1" applyAlignment="1">
      <alignment wrapText="1"/>
    </xf>
    <xf numFmtId="4" fontId="3" fillId="0" borderId="1" xfId="0" applyNumberFormat="1" applyFont="1" applyFill="1" applyBorder="1" applyAlignment="1">
      <alignment horizontal="right" vertical="center" wrapText="1"/>
    </xf>
    <xf numFmtId="0" fontId="1" fillId="0" borderId="3" xfId="0" applyFont="1" applyFill="1" applyBorder="1" applyAlignment="1">
      <alignment horizontal="center" vertical="center" wrapText="1"/>
    </xf>
    <xf numFmtId="2" fontId="1" fillId="0" borderId="0" xfId="0" applyNumberFormat="1" applyFont="1" applyFill="1" applyAlignment="1">
      <alignment horizontal="center"/>
    </xf>
    <xf numFmtId="166" fontId="2" fillId="0" borderId="1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wrapText="1"/>
    </xf>
    <xf numFmtId="0" fontId="2" fillId="0" borderId="2" xfId="0" applyFont="1" applyFill="1" applyBorder="1"/>
    <xf numFmtId="0" fontId="6" fillId="0" borderId="3" xfId="0" applyFont="1" applyFill="1" applyBorder="1"/>
    <xf numFmtId="0" fontId="2" fillId="0" borderId="1" xfId="0" applyFont="1" applyFill="1" applyBorder="1" applyAlignment="1">
      <alignment horizontal="right" wrapText="1"/>
    </xf>
    <xf numFmtId="0" fontId="1" fillId="0" borderId="1" xfId="0" applyFont="1" applyFill="1" applyBorder="1"/>
    <xf numFmtId="0" fontId="2" fillId="0" borderId="0" xfId="0" applyFont="1" applyFill="1"/>
    <xf numFmtId="0" fontId="2" fillId="0" borderId="1" xfId="0" applyFont="1" applyFill="1" applyBorder="1" applyAlignment="1">
      <alignment vertical="top"/>
    </xf>
    <xf numFmtId="0" fontId="5" fillId="0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4" fontId="1" fillId="0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4" fontId="4" fillId="0" borderId="1" xfId="0" applyNumberFormat="1" applyFont="1" applyFill="1" applyBorder="1" applyAlignment="1">
      <alignment horizontal="right" vertical="center"/>
    </xf>
    <xf numFmtId="4" fontId="1" fillId="0" borderId="0" xfId="0" applyNumberFormat="1" applyFont="1" applyFill="1" applyAlignment="1">
      <alignment horizontal="right" vertical="center"/>
    </xf>
    <xf numFmtId="0" fontId="2" fillId="0" borderId="5" xfId="0" applyFont="1" applyFill="1" applyBorder="1"/>
    <xf numFmtId="4" fontId="4" fillId="0" borderId="5" xfId="0" applyNumberFormat="1" applyFont="1" applyFill="1" applyBorder="1" applyAlignment="1">
      <alignment horizontal="right" vertical="center" wrapText="1"/>
    </xf>
    <xf numFmtId="0" fontId="1" fillId="0" borderId="5" xfId="0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right" vertical="center"/>
    </xf>
    <xf numFmtId="1" fontId="6" fillId="0" borderId="0" xfId="0" applyNumberFormat="1" applyFont="1" applyFill="1"/>
    <xf numFmtId="0" fontId="13" fillId="0" borderId="0" xfId="0" applyFont="1" applyFill="1"/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 wrapText="1"/>
    </xf>
    <xf numFmtId="3" fontId="13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 wrapText="1"/>
    </xf>
    <xf numFmtId="0" fontId="14" fillId="0" borderId="0" xfId="0" applyFont="1" applyFill="1" applyAlignment="1">
      <alignment wrapText="1"/>
    </xf>
    <xf numFmtId="0" fontId="16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 wrapText="1"/>
    </xf>
    <xf numFmtId="0" fontId="15" fillId="0" borderId="5" xfId="1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horizontal="center" vertical="center" wrapText="1"/>
    </xf>
    <xf numFmtId="0" fontId="15" fillId="0" borderId="3" xfId="1" applyFont="1" applyFill="1" applyBorder="1" applyAlignment="1">
      <alignment horizontal="center" vertical="center" wrapText="1"/>
    </xf>
    <xf numFmtId="0" fontId="15" fillId="0" borderId="5" xfId="1" applyFont="1" applyFill="1" applyBorder="1" applyAlignment="1">
      <alignment horizontal="center" vertical="center" textRotation="90" wrapText="1"/>
    </xf>
    <xf numFmtId="0" fontId="15" fillId="0" borderId="5" xfId="1" applyFont="1" applyFill="1" applyBorder="1" applyAlignment="1">
      <alignment horizontal="center" textRotation="90" wrapText="1"/>
    </xf>
    <xf numFmtId="4" fontId="15" fillId="0" borderId="2" xfId="1" applyNumberFormat="1" applyFont="1" applyFill="1" applyBorder="1" applyAlignment="1">
      <alignment horizontal="center" vertical="center" wrapText="1"/>
    </xf>
    <xf numFmtId="4" fontId="15" fillId="0" borderId="8" xfId="1" applyNumberFormat="1" applyFont="1" applyFill="1" applyBorder="1" applyAlignment="1">
      <alignment horizontal="center" vertical="center" wrapText="1"/>
    </xf>
    <xf numFmtId="4" fontId="15" fillId="0" borderId="3" xfId="1" applyNumberFormat="1" applyFont="1" applyFill="1" applyBorder="1" applyAlignment="1">
      <alignment horizontal="center" vertical="center" wrapText="1"/>
    </xf>
    <xf numFmtId="4" fontId="15" fillId="0" borderId="5" xfId="1" applyNumberFormat="1" applyFont="1" applyFill="1" applyBorder="1" applyAlignment="1">
      <alignment horizontal="center" vertical="center" textRotation="90" wrapText="1"/>
    </xf>
    <xf numFmtId="0" fontId="15" fillId="0" borderId="6" xfId="1" applyFont="1" applyFill="1" applyBorder="1" applyAlignment="1">
      <alignment horizontal="center" vertical="center" wrapText="1"/>
    </xf>
    <xf numFmtId="0" fontId="15" fillId="0" borderId="6" xfId="1" applyFont="1" applyFill="1" applyBorder="1" applyAlignment="1">
      <alignment horizontal="center" vertical="center" textRotation="90" wrapText="1"/>
    </xf>
    <xf numFmtId="0" fontId="15" fillId="0" borderId="6" xfId="1" applyFont="1" applyFill="1" applyBorder="1" applyAlignment="1">
      <alignment horizontal="center" textRotation="90" wrapText="1"/>
    </xf>
    <xf numFmtId="4" fontId="15" fillId="0" borderId="5" xfId="1" applyNumberFormat="1" applyFont="1" applyFill="1" applyBorder="1" applyAlignment="1">
      <alignment horizontal="center" vertical="center" textRotation="90" wrapText="1"/>
    </xf>
    <xf numFmtId="4" fontId="15" fillId="0" borderId="6" xfId="1" applyNumberFormat="1" applyFont="1" applyFill="1" applyBorder="1" applyAlignment="1">
      <alignment horizontal="center" vertical="center" textRotation="90" wrapText="1"/>
    </xf>
    <xf numFmtId="0" fontId="15" fillId="0" borderId="7" xfId="1" applyFont="1" applyFill="1" applyBorder="1" applyAlignment="1">
      <alignment horizontal="center" vertical="center" textRotation="90" wrapText="1"/>
    </xf>
    <xf numFmtId="4" fontId="15" fillId="0" borderId="7" xfId="1" applyNumberFormat="1" applyFont="1" applyFill="1" applyBorder="1" applyAlignment="1">
      <alignment horizontal="center" vertical="center" textRotation="90" wrapText="1"/>
    </xf>
    <xf numFmtId="4" fontId="15" fillId="0" borderId="7" xfId="1" applyNumberFormat="1" applyFont="1" applyFill="1" applyBorder="1" applyAlignment="1">
      <alignment horizontal="center" vertical="center" textRotation="90" wrapText="1"/>
    </xf>
    <xf numFmtId="0" fontId="15" fillId="0" borderId="7" xfId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textRotation="90" wrapText="1"/>
    </xf>
    <xf numFmtId="4" fontId="15" fillId="0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/>
    </xf>
    <xf numFmtId="0" fontId="15" fillId="0" borderId="2" xfId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/>
    </xf>
    <xf numFmtId="4" fontId="15" fillId="0" borderId="1" xfId="1" applyNumberFormat="1" applyFont="1" applyFill="1" applyBorder="1" applyAlignment="1">
      <alignment horizontal="right" vertical="center"/>
    </xf>
    <xf numFmtId="3" fontId="15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wrapText="1"/>
    </xf>
    <xf numFmtId="4" fontId="20" fillId="0" borderId="1" xfId="1" applyNumberFormat="1" applyFont="1" applyFill="1" applyBorder="1" applyAlignment="1">
      <alignment horizontal="right" vertical="center"/>
    </xf>
    <xf numFmtId="4" fontId="15" fillId="0" borderId="1" xfId="0" applyNumberFormat="1" applyFont="1" applyFill="1" applyBorder="1"/>
    <xf numFmtId="3" fontId="15" fillId="0" borderId="1" xfId="0" applyNumberFormat="1" applyFont="1" applyFill="1" applyBorder="1"/>
    <xf numFmtId="4" fontId="20" fillId="0" borderId="1" xfId="0" applyNumberFormat="1" applyFont="1" applyFill="1" applyBorder="1"/>
    <xf numFmtId="4" fontId="15" fillId="0" borderId="1" xfId="0" applyNumberFormat="1" applyFont="1" applyFill="1" applyBorder="1" applyAlignment="1">
      <alignment horizontal="right" vertical="center" wrapText="1"/>
    </xf>
    <xf numFmtId="0" fontId="32" fillId="0" borderId="1" xfId="0" applyFont="1" applyFill="1" applyBorder="1"/>
    <xf numFmtId="0" fontId="32" fillId="0" borderId="2" xfId="0" applyFont="1" applyFill="1" applyBorder="1" applyAlignment="1">
      <alignment vertical="center" wrapText="1"/>
    </xf>
    <xf numFmtId="4" fontId="15" fillId="0" borderId="1" xfId="0" applyNumberFormat="1" applyFont="1" applyFill="1" applyBorder="1" applyAlignment="1">
      <alignment horizontal="right"/>
    </xf>
    <xf numFmtId="3" fontId="15" fillId="0" borderId="1" xfId="0" applyNumberFormat="1" applyFont="1" applyFill="1" applyBorder="1" applyAlignment="1">
      <alignment horizontal="right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4" fontId="15" fillId="0" borderId="1" xfId="0" applyNumberFormat="1" applyFont="1" applyFill="1" applyBorder="1" applyAlignment="1">
      <alignment horizontal="right" vertical="center"/>
    </xf>
    <xf numFmtId="3" fontId="15" fillId="0" borderId="1" xfId="0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vertical="center"/>
    </xf>
    <xf numFmtId="0" fontId="32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left" vertical="center"/>
    </xf>
    <xf numFmtId="3" fontId="15" fillId="0" borderId="1" xfId="0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4" fontId="17" fillId="0" borderId="1" xfId="0" applyNumberFormat="1" applyFont="1" applyFill="1" applyBorder="1" applyAlignment="1">
      <alignment horizontal="right" vertical="center"/>
    </xf>
    <xf numFmtId="3" fontId="17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center" vertical="center" wrapText="1"/>
    </xf>
    <xf numFmtId="0" fontId="32" fillId="0" borderId="2" xfId="0" applyFont="1" applyFill="1" applyBorder="1"/>
    <xf numFmtId="0" fontId="15" fillId="0" borderId="2" xfId="0" applyFont="1" applyFill="1" applyBorder="1" applyAlignment="1">
      <alignment horizontal="left" vertical="center" wrapText="1"/>
    </xf>
    <xf numFmtId="0" fontId="32" fillId="0" borderId="9" xfId="0" applyFont="1" applyFill="1" applyBorder="1" applyAlignment="1">
      <alignment vertical="center" wrapText="1"/>
    </xf>
    <xf numFmtId="0" fontId="15" fillId="0" borderId="8" xfId="0" applyFont="1" applyFill="1" applyBorder="1"/>
    <xf numFmtId="0" fontId="32" fillId="0" borderId="2" xfId="0" applyFont="1" applyFill="1" applyBorder="1" applyAlignment="1">
      <alignment wrapText="1"/>
    </xf>
    <xf numFmtId="4" fontId="20" fillId="0" borderId="1" xfId="0" applyNumberFormat="1" applyFont="1" applyFill="1" applyBorder="1" applyAlignment="1">
      <alignment horizontal="right"/>
    </xf>
    <xf numFmtId="0" fontId="32" fillId="0" borderId="0" xfId="0" applyFont="1" applyFill="1"/>
    <xf numFmtId="0" fontId="32" fillId="0" borderId="2" xfId="0" applyFont="1" applyFill="1" applyBorder="1" applyAlignment="1">
      <alignment vertical="top"/>
    </xf>
    <xf numFmtId="0" fontId="34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/>
    <xf numFmtId="0" fontId="30" fillId="0" borderId="0" xfId="0" applyFont="1" applyFill="1"/>
    <xf numFmtId="0" fontId="17" fillId="0" borderId="0" xfId="0" applyFont="1" applyFill="1" applyAlignment="1">
      <alignment vertical="center"/>
    </xf>
    <xf numFmtId="0" fontId="31" fillId="0" borderId="1" xfId="5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vertical="center"/>
    </xf>
    <xf numFmtId="0" fontId="32" fillId="0" borderId="2" xfId="0" applyFont="1" applyFill="1" applyBorder="1" applyAlignment="1">
      <alignment horizontal="left" vertical="center"/>
    </xf>
  </cellXfs>
  <cellStyles count="12">
    <cellStyle name="Excel Built-in Normal" xfId="3" xr:uid="{FD7E4C00-EC7B-4161-9CCA-28B8615F2FB6}"/>
    <cellStyle name="Обычный" xfId="0" builtinId="0"/>
    <cellStyle name="Обычный 11" xfId="8" xr:uid="{750BC25E-702D-4EF1-A3FB-8E9472DEDFF3}"/>
    <cellStyle name="Обычный 2" xfId="1" xr:uid="{00F64855-E54F-4602-8668-907A6907D63D}"/>
    <cellStyle name="Обычный 2 6" xfId="11" xr:uid="{229B14F8-9E93-4A7D-8DCA-1C958C6652BF}"/>
    <cellStyle name="Обычный 2 8" xfId="9" xr:uid="{02AAEBA2-33C7-4A7E-B9C8-F583AE267C18}"/>
    <cellStyle name="Обычный 3 16" xfId="7" xr:uid="{5042A548-1377-4DE1-A979-BA70F670A0C3}"/>
    <cellStyle name="Обычный 4" xfId="2" xr:uid="{23E1028B-5887-4974-8FE5-5923729F5DAB}"/>
    <cellStyle name="Обычный 4 2 2 2" xfId="4" xr:uid="{68FF9376-E1DF-40B6-9CCF-579F832598D2}"/>
    <cellStyle name="Обычный 7" xfId="6" xr:uid="{EFC7F4F6-DBA6-47CD-B6F6-E1FF85548AE9}"/>
    <cellStyle name="Обычный_Лист1" xfId="5" xr:uid="{85781B5E-C225-454D-B6E6-152659DF7BCA}"/>
    <cellStyle name="Финансовый" xfId="10" builtinId="3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CFF"/>
      <color rgb="FFCCFF33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&#1086;&#1090;%2008.02.2022%20&#8470;2/&#1050;&#1055;%202020-2022%20&#1075;&#1086;&#1076;&#1099;_&#1086;&#1090;%2008.02.2022%20&#1053;&#1040;%20&#1055;&#1045;&#1063;&#1040;&#1058;&#106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new/&#1050;&#1055;%202020-2022%20&#1075;&#1086;&#1076;&#1099;_new_&#1089;%20&#1091;&#1076;&#1072;&#1083;&#1077;&#1085;&#1085;&#1099;&#1084;&#1080;%20&#1052;&#1050;&#1044;%20&#1086;&#1090;%2024.10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</sheetNames>
    <sheetDataSet>
      <sheetData sheetId="0" refreshError="1"/>
      <sheetData sheetId="1">
        <row r="14">
          <cell r="Q14">
            <v>0</v>
          </cell>
        </row>
        <row r="1021">
          <cell r="Q10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  <sheetName val="Лист1"/>
      <sheetName val="Лист2"/>
    </sheetNames>
    <sheetDataSet>
      <sheetData sheetId="0"/>
      <sheetData sheetId="1">
        <row r="35">
          <cell r="R35">
            <v>0</v>
          </cell>
          <cell r="S3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55D03-0EC6-4AEE-AEF5-294BC54648D2}">
  <sheetPr>
    <pageSetUpPr fitToPage="1"/>
  </sheetPr>
  <dimension ref="A1:HJ11481"/>
  <sheetViews>
    <sheetView tabSelected="1" view="pageBreakPreview" topLeftCell="B533" zoomScale="60" zoomScaleNormal="50" workbookViewId="0">
      <selection activeCell="B1" sqref="B1:AR874"/>
    </sheetView>
  </sheetViews>
  <sheetFormatPr defaultRowHeight="18.75" x14ac:dyDescent="0.3"/>
  <cols>
    <col min="1" max="1" width="9.140625" style="191" hidden="1" customWidth="1"/>
    <col min="2" max="2" width="10.5703125" style="191" customWidth="1"/>
    <col min="3" max="3" width="83.85546875" style="191" customWidth="1"/>
    <col min="4" max="4" width="28.7109375" style="191" customWidth="1"/>
    <col min="5" max="5" width="16.42578125" style="191" customWidth="1"/>
    <col min="6" max="6" width="19.7109375" style="191" customWidth="1"/>
    <col min="7" max="7" width="23.7109375" style="191" customWidth="1"/>
    <col min="8" max="8" width="18.42578125" style="191" customWidth="1"/>
    <col min="9" max="9" width="20.28515625" style="191" customWidth="1"/>
    <col min="10" max="10" width="14.42578125" style="191" customWidth="1"/>
    <col min="11" max="11" width="19.42578125" style="322" customWidth="1"/>
    <col min="12" max="12" width="19.42578125" style="191" customWidth="1"/>
    <col min="13" max="13" width="17.5703125" style="191" customWidth="1"/>
    <col min="14" max="14" width="23.28515625" style="191" customWidth="1"/>
    <col min="15" max="15" width="16.85546875" style="191" customWidth="1"/>
    <col min="16" max="16" width="19.5703125" style="191" customWidth="1"/>
    <col min="17" max="17" width="16" style="191" customWidth="1"/>
    <col min="18" max="18" width="22" style="191" customWidth="1"/>
    <col min="19" max="19" width="9.28515625" style="191" customWidth="1"/>
    <col min="20" max="20" width="18.28515625" style="191" customWidth="1"/>
    <col min="21" max="21" width="18.85546875" style="191" customWidth="1"/>
    <col min="22" max="22" width="19" style="191" customWidth="1"/>
    <col min="23" max="23" width="27" style="191" customWidth="1"/>
    <col min="24" max="24" width="21.28515625" style="191" customWidth="1"/>
    <col min="25" max="25" width="9.28515625" style="191" customWidth="1"/>
    <col min="26" max="26" width="19" style="191" customWidth="1"/>
    <col min="27" max="27" width="36.140625" style="191" customWidth="1"/>
    <col min="28" max="29" width="21.5703125" style="191" customWidth="1"/>
    <col min="30" max="30" width="21.28515625" style="191" customWidth="1"/>
    <col min="31" max="31" width="17" style="191" customWidth="1"/>
    <col min="32" max="33" width="24.5703125" style="191" customWidth="1"/>
    <col min="34" max="34" width="24" style="191" customWidth="1"/>
    <col min="35" max="38" width="9.140625" style="191" hidden="1" customWidth="1"/>
    <col min="39" max="40" width="16.85546875" style="191" hidden="1" customWidth="1"/>
    <col min="41" max="41" width="13.5703125" style="191" hidden="1" customWidth="1"/>
    <col min="42" max="42" width="13.140625" style="191" hidden="1" customWidth="1"/>
    <col min="43" max="44" width="14" style="191" hidden="1" customWidth="1"/>
    <col min="45" max="45" width="35.5703125" style="191" hidden="1" customWidth="1"/>
    <col min="46" max="48" width="40.7109375" style="191" hidden="1" customWidth="1"/>
    <col min="49" max="49" width="9.140625" style="191" hidden="1" customWidth="1"/>
    <col min="50" max="50" width="13" style="191" hidden="1" customWidth="1"/>
    <col min="51" max="51" width="21.42578125" style="191" hidden="1" customWidth="1"/>
    <col min="52" max="52" width="33.28515625" style="205" hidden="1" customWidth="1"/>
    <col min="53" max="53" width="21.42578125" style="205" hidden="1" customWidth="1"/>
    <col min="54" max="54" width="33.28515625" style="205" hidden="1" customWidth="1"/>
    <col min="55" max="55" width="15.85546875" style="191" hidden="1" customWidth="1"/>
    <col min="56" max="85" width="9.140625" style="191" hidden="1" customWidth="1"/>
    <col min="86" max="86" width="16.7109375" style="191" hidden="1" customWidth="1"/>
    <col min="87" max="117" width="0" style="191" hidden="1" customWidth="1"/>
    <col min="118" max="16384" width="9.140625" style="191"/>
  </cols>
  <sheetData>
    <row r="1" spans="2:54" ht="35.25" x14ac:dyDescent="0.5">
      <c r="B1" s="198"/>
      <c r="C1" s="199"/>
      <c r="D1" s="200"/>
      <c r="E1" s="200"/>
      <c r="F1" s="200"/>
      <c r="G1" s="200"/>
      <c r="H1" s="201"/>
      <c r="I1" s="200"/>
      <c r="J1" s="200"/>
      <c r="K1" s="202"/>
      <c r="L1" s="200"/>
      <c r="M1" s="200"/>
      <c r="N1" s="200"/>
      <c r="O1" s="200"/>
      <c r="P1" s="200"/>
      <c r="AC1" s="203"/>
      <c r="AD1" s="204" t="s">
        <v>17196</v>
      </c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</row>
    <row r="2" spans="2:54" ht="75.75" customHeight="1" x14ac:dyDescent="0.45">
      <c r="B2" s="198"/>
      <c r="C2" s="199"/>
      <c r="D2" s="200"/>
      <c r="E2" s="200"/>
      <c r="F2" s="200"/>
      <c r="G2" s="200"/>
      <c r="H2" s="201"/>
      <c r="I2" s="200"/>
      <c r="J2" s="200"/>
      <c r="K2" s="202"/>
      <c r="L2" s="200"/>
      <c r="M2" s="200"/>
      <c r="N2" s="200"/>
      <c r="O2" s="200"/>
      <c r="P2" s="200"/>
      <c r="Z2" s="206" t="s">
        <v>17420</v>
      </c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</row>
    <row r="3" spans="2:54" ht="91.5" x14ac:dyDescent="1.25">
      <c r="B3" s="207"/>
      <c r="C3" s="208"/>
      <c r="D3" s="209"/>
      <c r="E3" s="209"/>
      <c r="F3" s="209"/>
      <c r="G3" s="209"/>
      <c r="H3" s="210"/>
      <c r="I3" s="209"/>
      <c r="J3" s="209"/>
      <c r="K3" s="211"/>
      <c r="L3" s="209"/>
      <c r="M3" s="209"/>
      <c r="N3" s="209"/>
      <c r="O3" s="209"/>
      <c r="P3" s="209"/>
      <c r="AC3" s="206" t="s">
        <v>17197</v>
      </c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</row>
    <row r="4" spans="2:54" ht="34.5" customHeight="1" x14ac:dyDescent="0.45">
      <c r="B4" s="212" t="s">
        <v>17198</v>
      </c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</row>
    <row r="5" spans="2:54" ht="34.5" customHeight="1" x14ac:dyDescent="0.3">
      <c r="B5" s="213" t="s">
        <v>17199</v>
      </c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</row>
    <row r="6" spans="2:54" ht="34.5" customHeight="1" x14ac:dyDescent="0.3">
      <c r="B6" s="213" t="s">
        <v>17203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</row>
    <row r="7" spans="2:54" ht="18.75" customHeight="1" x14ac:dyDescent="0.3">
      <c r="B7" s="214" t="s">
        <v>17200</v>
      </c>
      <c r="C7" s="215" t="s">
        <v>17204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</row>
    <row r="8" spans="2:54" ht="18.75" customHeight="1" x14ac:dyDescent="0.3">
      <c r="B8" s="214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</row>
    <row r="9" spans="2:54" ht="35.25" customHeight="1" x14ac:dyDescent="0.3">
      <c r="B9" s="216" t="s">
        <v>17201</v>
      </c>
      <c r="C9" s="215" t="s">
        <v>17202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</row>
    <row r="10" spans="2:54" ht="35.25" x14ac:dyDescent="0.5">
      <c r="B10" s="217"/>
      <c r="C10" s="218"/>
      <c r="D10" s="219"/>
      <c r="E10" s="219"/>
      <c r="F10" s="219"/>
      <c r="G10" s="219"/>
      <c r="H10" s="220"/>
      <c r="I10" s="219"/>
      <c r="J10" s="219"/>
      <c r="K10" s="221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7"/>
      <c r="AA10" s="217"/>
      <c r="AB10" s="217"/>
    </row>
    <row r="11" spans="2:54" ht="45.75" customHeight="1" x14ac:dyDescent="0.3">
      <c r="B11" s="222" t="s">
        <v>0</v>
      </c>
      <c r="C11" s="222" t="s">
        <v>1</v>
      </c>
      <c r="D11" s="223" t="s">
        <v>2</v>
      </c>
      <c r="E11" s="222" t="s">
        <v>3</v>
      </c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4" t="s">
        <v>4</v>
      </c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5" t="s">
        <v>5</v>
      </c>
      <c r="AG11" s="225" t="s">
        <v>6</v>
      </c>
      <c r="AH11" s="225" t="s">
        <v>7</v>
      </c>
      <c r="AI11" s="226" t="s">
        <v>587</v>
      </c>
      <c r="AJ11" s="227" t="s">
        <v>599</v>
      </c>
      <c r="AK11" s="227" t="s">
        <v>600</v>
      </c>
      <c r="AL11" s="226" t="s">
        <v>588</v>
      </c>
      <c r="AM11" s="228" t="s">
        <v>589</v>
      </c>
      <c r="AN11" s="228"/>
      <c r="AO11" s="228"/>
      <c r="AP11" s="228"/>
      <c r="AQ11" s="228"/>
      <c r="AR11" s="228"/>
      <c r="AS11" s="229" t="s">
        <v>16979</v>
      </c>
      <c r="AT11" s="229" t="s">
        <v>16977</v>
      </c>
      <c r="AU11" s="229"/>
      <c r="AV11" s="229" t="s">
        <v>17023</v>
      </c>
      <c r="AW11" s="230" t="s">
        <v>596</v>
      </c>
      <c r="AX11" s="230" t="s">
        <v>597</v>
      </c>
      <c r="AY11" s="230" t="s">
        <v>598</v>
      </c>
      <c r="AZ11" s="230" t="s">
        <v>16941</v>
      </c>
      <c r="BA11" s="230" t="s">
        <v>17011</v>
      </c>
      <c r="BB11" s="231"/>
    </row>
    <row r="12" spans="2:54" ht="45.75" customHeight="1" x14ac:dyDescent="0.3">
      <c r="B12" s="222"/>
      <c r="C12" s="222"/>
      <c r="D12" s="223"/>
      <c r="E12" s="222" t="s">
        <v>8</v>
      </c>
      <c r="F12" s="222"/>
      <c r="G12" s="222"/>
      <c r="H12" s="222"/>
      <c r="I12" s="222"/>
      <c r="J12" s="222"/>
      <c r="K12" s="222" t="s">
        <v>9</v>
      </c>
      <c r="L12" s="222"/>
      <c r="M12" s="222" t="s">
        <v>10</v>
      </c>
      <c r="N12" s="222"/>
      <c r="O12" s="222" t="s">
        <v>11</v>
      </c>
      <c r="P12" s="222"/>
      <c r="Q12" s="222" t="s">
        <v>12</v>
      </c>
      <c r="R12" s="222"/>
      <c r="S12" s="222" t="s">
        <v>13</v>
      </c>
      <c r="T12" s="222"/>
      <c r="U12" s="232" t="s">
        <v>14</v>
      </c>
      <c r="V12" s="232" t="s">
        <v>15</v>
      </c>
      <c r="W12" s="232" t="s">
        <v>16</v>
      </c>
      <c r="X12" s="232" t="s">
        <v>17</v>
      </c>
      <c r="Y12" s="232" t="s">
        <v>18</v>
      </c>
      <c r="Z12" s="232" t="s">
        <v>19</v>
      </c>
      <c r="AA12" s="232" t="s">
        <v>20</v>
      </c>
      <c r="AB12" s="232" t="s">
        <v>21</v>
      </c>
      <c r="AC12" s="232" t="s">
        <v>22</v>
      </c>
      <c r="AD12" s="233" t="s">
        <v>23</v>
      </c>
      <c r="AE12" s="232" t="s">
        <v>24</v>
      </c>
      <c r="AF12" s="225"/>
      <c r="AG12" s="225"/>
      <c r="AH12" s="225"/>
      <c r="AI12" s="226"/>
      <c r="AJ12" s="234"/>
      <c r="AK12" s="234"/>
      <c r="AL12" s="226"/>
      <c r="AM12" s="230" t="s">
        <v>590</v>
      </c>
      <c r="AN12" s="230" t="s">
        <v>591</v>
      </c>
      <c r="AO12" s="230" t="s">
        <v>592</v>
      </c>
      <c r="AP12" s="230" t="s">
        <v>593</v>
      </c>
      <c r="AQ12" s="230" t="s">
        <v>594</v>
      </c>
      <c r="AR12" s="230" t="s">
        <v>595</v>
      </c>
      <c r="AS12" s="235"/>
      <c r="AT12" s="235"/>
      <c r="AU12" s="235"/>
      <c r="AV12" s="235"/>
      <c r="AW12" s="230"/>
      <c r="AX12" s="230"/>
      <c r="AY12" s="230"/>
      <c r="AZ12" s="230"/>
      <c r="BA12" s="230"/>
      <c r="BB12" s="231"/>
    </row>
    <row r="13" spans="2:54" ht="15" customHeight="1" x14ac:dyDescent="0.3">
      <c r="B13" s="222"/>
      <c r="C13" s="222"/>
      <c r="D13" s="223"/>
      <c r="E13" s="225" t="s">
        <v>25</v>
      </c>
      <c r="F13" s="225" t="s">
        <v>26</v>
      </c>
      <c r="G13" s="225" t="s">
        <v>27</v>
      </c>
      <c r="H13" s="225" t="s">
        <v>28</v>
      </c>
      <c r="I13" s="225" t="s">
        <v>29</v>
      </c>
      <c r="J13" s="225" t="s">
        <v>30</v>
      </c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32"/>
      <c r="V13" s="232"/>
      <c r="W13" s="232"/>
      <c r="X13" s="232"/>
      <c r="Y13" s="232"/>
      <c r="Z13" s="232"/>
      <c r="AA13" s="232"/>
      <c r="AB13" s="232"/>
      <c r="AC13" s="232"/>
      <c r="AD13" s="233"/>
      <c r="AE13" s="232"/>
      <c r="AF13" s="225"/>
      <c r="AG13" s="225"/>
      <c r="AH13" s="225"/>
      <c r="AI13" s="226"/>
      <c r="AJ13" s="234"/>
      <c r="AK13" s="234"/>
      <c r="AL13" s="226"/>
      <c r="AM13" s="230"/>
      <c r="AN13" s="230"/>
      <c r="AO13" s="230"/>
      <c r="AP13" s="230"/>
      <c r="AQ13" s="230"/>
      <c r="AR13" s="230"/>
      <c r="AS13" s="235"/>
      <c r="AT13" s="235"/>
      <c r="AU13" s="235"/>
      <c r="AV13" s="235"/>
      <c r="AW13" s="230"/>
      <c r="AX13" s="230"/>
      <c r="AY13" s="230"/>
      <c r="AZ13" s="230"/>
      <c r="BA13" s="230"/>
      <c r="BB13" s="231"/>
    </row>
    <row r="14" spans="2:54" ht="15" customHeight="1" x14ac:dyDescent="0.3">
      <c r="B14" s="222"/>
      <c r="C14" s="222"/>
      <c r="D14" s="223"/>
      <c r="E14" s="225"/>
      <c r="F14" s="225"/>
      <c r="G14" s="225"/>
      <c r="H14" s="225"/>
      <c r="I14" s="225"/>
      <c r="J14" s="225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32"/>
      <c r="V14" s="232"/>
      <c r="W14" s="232"/>
      <c r="X14" s="232"/>
      <c r="Y14" s="232"/>
      <c r="Z14" s="232"/>
      <c r="AA14" s="232"/>
      <c r="AB14" s="232"/>
      <c r="AC14" s="232"/>
      <c r="AD14" s="233"/>
      <c r="AE14" s="232"/>
      <c r="AF14" s="225"/>
      <c r="AG14" s="225"/>
      <c r="AH14" s="225"/>
      <c r="AI14" s="226"/>
      <c r="AJ14" s="234"/>
      <c r="AK14" s="234"/>
      <c r="AL14" s="226"/>
      <c r="AM14" s="230"/>
      <c r="AN14" s="230"/>
      <c r="AO14" s="230"/>
      <c r="AP14" s="230"/>
      <c r="AQ14" s="230"/>
      <c r="AR14" s="230"/>
      <c r="AS14" s="235"/>
      <c r="AT14" s="235"/>
      <c r="AU14" s="235"/>
      <c r="AV14" s="235"/>
      <c r="AW14" s="230"/>
      <c r="AX14" s="230"/>
      <c r="AY14" s="230"/>
      <c r="AZ14" s="230"/>
      <c r="BA14" s="230"/>
      <c r="BB14" s="231"/>
    </row>
    <row r="15" spans="2:54" ht="15" customHeight="1" x14ac:dyDescent="0.3">
      <c r="B15" s="222"/>
      <c r="C15" s="222"/>
      <c r="D15" s="223"/>
      <c r="E15" s="225"/>
      <c r="F15" s="225"/>
      <c r="G15" s="225"/>
      <c r="H15" s="225"/>
      <c r="I15" s="225"/>
      <c r="J15" s="225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32"/>
      <c r="V15" s="232"/>
      <c r="W15" s="232"/>
      <c r="X15" s="232"/>
      <c r="Y15" s="232"/>
      <c r="Z15" s="232"/>
      <c r="AA15" s="232"/>
      <c r="AB15" s="232"/>
      <c r="AC15" s="232"/>
      <c r="AD15" s="233"/>
      <c r="AE15" s="232"/>
      <c r="AF15" s="225"/>
      <c r="AG15" s="225"/>
      <c r="AH15" s="225"/>
      <c r="AI15" s="226"/>
      <c r="AJ15" s="234"/>
      <c r="AK15" s="234"/>
      <c r="AL15" s="226"/>
      <c r="AM15" s="230"/>
      <c r="AN15" s="230"/>
      <c r="AO15" s="230"/>
      <c r="AP15" s="230"/>
      <c r="AQ15" s="230"/>
      <c r="AR15" s="230"/>
      <c r="AS15" s="235"/>
      <c r="AT15" s="235"/>
      <c r="AU15" s="235"/>
      <c r="AV15" s="235"/>
      <c r="AW15" s="230"/>
      <c r="AX15" s="230"/>
      <c r="AY15" s="230"/>
      <c r="AZ15" s="230"/>
      <c r="BA15" s="230"/>
      <c r="BB15" s="231"/>
    </row>
    <row r="16" spans="2:54" ht="191.25" customHeight="1" x14ac:dyDescent="0.3">
      <c r="B16" s="222"/>
      <c r="C16" s="222"/>
      <c r="D16" s="223"/>
      <c r="E16" s="225"/>
      <c r="F16" s="225"/>
      <c r="G16" s="225"/>
      <c r="H16" s="225"/>
      <c r="I16" s="225"/>
      <c r="J16" s="225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32"/>
      <c r="V16" s="232"/>
      <c r="W16" s="232"/>
      <c r="X16" s="232"/>
      <c r="Y16" s="232"/>
      <c r="Z16" s="232"/>
      <c r="AA16" s="232"/>
      <c r="AB16" s="232"/>
      <c r="AC16" s="232"/>
      <c r="AD16" s="233"/>
      <c r="AE16" s="232"/>
      <c r="AF16" s="225"/>
      <c r="AG16" s="225"/>
      <c r="AH16" s="225"/>
      <c r="AI16" s="226"/>
      <c r="AJ16" s="234"/>
      <c r="AK16" s="234"/>
      <c r="AL16" s="226"/>
      <c r="AM16" s="230"/>
      <c r="AN16" s="230"/>
      <c r="AO16" s="230"/>
      <c r="AP16" s="230"/>
      <c r="AQ16" s="230"/>
      <c r="AR16" s="230"/>
      <c r="AS16" s="235"/>
      <c r="AT16" s="235"/>
      <c r="AU16" s="235"/>
      <c r="AV16" s="235"/>
      <c r="AW16" s="230"/>
      <c r="AX16" s="230"/>
      <c r="AY16" s="230"/>
      <c r="AZ16" s="230"/>
      <c r="BA16" s="230"/>
      <c r="BB16" s="231"/>
    </row>
    <row r="17" spans="1:86" ht="20.25" customHeight="1" x14ac:dyDescent="0.3">
      <c r="B17" s="236"/>
      <c r="C17" s="236"/>
      <c r="D17" s="237" t="s">
        <v>31</v>
      </c>
      <c r="E17" s="237" t="s">
        <v>31</v>
      </c>
      <c r="F17" s="237" t="s">
        <v>31</v>
      </c>
      <c r="G17" s="237" t="s">
        <v>31</v>
      </c>
      <c r="H17" s="237" t="s">
        <v>31</v>
      </c>
      <c r="I17" s="237" t="s">
        <v>31</v>
      </c>
      <c r="J17" s="237" t="s">
        <v>31</v>
      </c>
      <c r="K17" s="238" t="s">
        <v>32</v>
      </c>
      <c r="L17" s="239" t="s">
        <v>31</v>
      </c>
      <c r="M17" s="239" t="s">
        <v>33</v>
      </c>
      <c r="N17" s="239" t="s">
        <v>31</v>
      </c>
      <c r="O17" s="239" t="s">
        <v>33</v>
      </c>
      <c r="P17" s="239" t="s">
        <v>31</v>
      </c>
      <c r="Q17" s="239" t="s">
        <v>33</v>
      </c>
      <c r="R17" s="239" t="s">
        <v>31</v>
      </c>
      <c r="S17" s="239" t="s">
        <v>34</v>
      </c>
      <c r="T17" s="239" t="s">
        <v>31</v>
      </c>
      <c r="U17" s="239" t="s">
        <v>31</v>
      </c>
      <c r="V17" s="240" t="s">
        <v>31</v>
      </c>
      <c r="W17" s="239" t="s">
        <v>31</v>
      </c>
      <c r="X17" s="239" t="s">
        <v>31</v>
      </c>
      <c r="Y17" s="237" t="s">
        <v>31</v>
      </c>
      <c r="Z17" s="239" t="s">
        <v>31</v>
      </c>
      <c r="AA17" s="239" t="s">
        <v>31</v>
      </c>
      <c r="AB17" s="239" t="s">
        <v>31</v>
      </c>
      <c r="AC17" s="239" t="s">
        <v>31</v>
      </c>
      <c r="AD17" s="237" t="s">
        <v>31</v>
      </c>
      <c r="AE17" s="239" t="s">
        <v>31</v>
      </c>
      <c r="AF17" s="225"/>
      <c r="AG17" s="225"/>
      <c r="AH17" s="225"/>
      <c r="AI17" s="226"/>
      <c r="AJ17" s="241"/>
      <c r="AK17" s="241"/>
      <c r="AL17" s="226"/>
      <c r="AM17" s="230"/>
      <c r="AN17" s="230"/>
      <c r="AO17" s="230"/>
      <c r="AP17" s="230"/>
      <c r="AQ17" s="230"/>
      <c r="AR17" s="230"/>
      <c r="AS17" s="242"/>
      <c r="AT17" s="242"/>
      <c r="AU17" s="242"/>
      <c r="AV17" s="242"/>
      <c r="AW17" s="230"/>
      <c r="AX17" s="230"/>
      <c r="AY17" s="230"/>
      <c r="AZ17" s="230"/>
      <c r="BA17" s="230"/>
      <c r="BB17" s="231"/>
    </row>
    <row r="18" spans="1:86" x14ac:dyDescent="0.3">
      <c r="B18" s="239">
        <v>1</v>
      </c>
      <c r="C18" s="239">
        <v>2</v>
      </c>
      <c r="D18" s="239">
        <v>3</v>
      </c>
      <c r="E18" s="239">
        <v>4</v>
      </c>
      <c r="F18" s="239">
        <v>5</v>
      </c>
      <c r="G18" s="239">
        <v>6</v>
      </c>
      <c r="H18" s="239">
        <v>7</v>
      </c>
      <c r="I18" s="239">
        <v>8</v>
      </c>
      <c r="J18" s="239">
        <v>9</v>
      </c>
      <c r="K18" s="238">
        <v>10</v>
      </c>
      <c r="L18" s="239">
        <v>11</v>
      </c>
      <c r="M18" s="239">
        <v>12</v>
      </c>
      <c r="N18" s="239">
        <v>13</v>
      </c>
      <c r="O18" s="239">
        <v>14</v>
      </c>
      <c r="P18" s="239">
        <v>15</v>
      </c>
      <c r="Q18" s="239">
        <v>16</v>
      </c>
      <c r="R18" s="239">
        <v>17</v>
      </c>
      <c r="S18" s="239">
        <v>18</v>
      </c>
      <c r="T18" s="239">
        <v>19</v>
      </c>
      <c r="U18" s="239">
        <v>20</v>
      </c>
      <c r="V18" s="239">
        <v>21</v>
      </c>
      <c r="W18" s="239">
        <v>22</v>
      </c>
      <c r="X18" s="239">
        <v>23</v>
      </c>
      <c r="Y18" s="239">
        <v>24</v>
      </c>
      <c r="Z18" s="239">
        <v>25</v>
      </c>
      <c r="AA18" s="239">
        <v>26</v>
      </c>
      <c r="AB18" s="239">
        <v>27</v>
      </c>
      <c r="AC18" s="239">
        <v>28</v>
      </c>
      <c r="AD18" s="239">
        <v>29</v>
      </c>
      <c r="AE18" s="239">
        <v>30</v>
      </c>
      <c r="AF18" s="239">
        <v>31</v>
      </c>
      <c r="AG18" s="239">
        <v>32</v>
      </c>
      <c r="AH18" s="239">
        <v>33</v>
      </c>
      <c r="AI18" s="239">
        <v>34</v>
      </c>
      <c r="AJ18" s="239">
        <v>35</v>
      </c>
      <c r="AK18" s="239">
        <v>36</v>
      </c>
      <c r="AL18" s="239">
        <v>37</v>
      </c>
      <c r="AM18" s="239">
        <v>38</v>
      </c>
      <c r="AN18" s="239">
        <v>39</v>
      </c>
      <c r="AO18" s="239">
        <v>40</v>
      </c>
      <c r="AP18" s="239">
        <v>41</v>
      </c>
      <c r="AQ18" s="239">
        <v>42</v>
      </c>
      <c r="AR18" s="239">
        <v>43</v>
      </c>
      <c r="AS18" s="239"/>
      <c r="AT18" s="239"/>
      <c r="AU18" s="239"/>
      <c r="AV18" s="239"/>
      <c r="AW18" s="243">
        <v>44</v>
      </c>
      <c r="AX18" s="243">
        <v>45</v>
      </c>
      <c r="AY18" s="243">
        <v>46</v>
      </c>
      <c r="AZ18" s="243">
        <v>47</v>
      </c>
      <c r="BA18" s="243"/>
      <c r="BB18" s="244"/>
    </row>
    <row r="19" spans="1:86" x14ac:dyDescent="0.3">
      <c r="B19" s="245" t="s">
        <v>17194</v>
      </c>
      <c r="C19" s="239"/>
      <c r="D19" s="246">
        <f t="shared" ref="D19:AE19" si="0">D20+D409+D645</f>
        <v>3776151183.8699999</v>
      </c>
      <c r="E19" s="197">
        <f t="shared" si="0"/>
        <v>7689337.04</v>
      </c>
      <c r="F19" s="197">
        <f t="shared" si="0"/>
        <v>12814297.59</v>
      </c>
      <c r="G19" s="197">
        <f t="shared" si="0"/>
        <v>112214372.27999999</v>
      </c>
      <c r="H19" s="197">
        <f t="shared" si="0"/>
        <v>8441264.4399999995</v>
      </c>
      <c r="I19" s="197">
        <f t="shared" si="0"/>
        <v>25170851.239999998</v>
      </c>
      <c r="J19" s="197">
        <f t="shared" si="0"/>
        <v>0</v>
      </c>
      <c r="K19" s="247">
        <f t="shared" si="0"/>
        <v>19</v>
      </c>
      <c r="L19" s="197">
        <f t="shared" si="0"/>
        <v>43425533.579999998</v>
      </c>
      <c r="M19" s="197">
        <f t="shared" si="0"/>
        <v>365633.87399999995</v>
      </c>
      <c r="N19" s="197">
        <f t="shared" si="0"/>
        <v>2924789616.4199991</v>
      </c>
      <c r="O19" s="197">
        <f t="shared" si="0"/>
        <v>376</v>
      </c>
      <c r="P19" s="197">
        <f t="shared" si="0"/>
        <v>2452962.62</v>
      </c>
      <c r="Q19" s="197">
        <f t="shared" si="0"/>
        <v>88926.74</v>
      </c>
      <c r="R19" s="197">
        <f t="shared" si="0"/>
        <v>397936903.04000008</v>
      </c>
      <c r="S19" s="197">
        <f t="shared" si="0"/>
        <v>566.83000000000004</v>
      </c>
      <c r="T19" s="197">
        <f t="shared" si="0"/>
        <v>28470998.719999999</v>
      </c>
      <c r="U19" s="197">
        <f t="shared" si="0"/>
        <v>48912432.010000005</v>
      </c>
      <c r="V19" s="197">
        <f t="shared" si="0"/>
        <v>146242.79999999999</v>
      </c>
      <c r="W19" s="197">
        <f t="shared" si="0"/>
        <v>0</v>
      </c>
      <c r="X19" s="197">
        <f t="shared" si="0"/>
        <v>486171.6</v>
      </c>
      <c r="Y19" s="197">
        <f t="shared" si="0"/>
        <v>0</v>
      </c>
      <c r="Z19" s="197">
        <f t="shared" si="0"/>
        <v>0</v>
      </c>
      <c r="AA19" s="197">
        <f t="shared" si="0"/>
        <v>400000</v>
      </c>
      <c r="AB19" s="197">
        <f t="shared" si="0"/>
        <v>2500000</v>
      </c>
      <c r="AC19" s="197">
        <f t="shared" si="0"/>
        <v>74079317.87999998</v>
      </c>
      <c r="AD19" s="197">
        <f t="shared" si="0"/>
        <v>84420882.609999999</v>
      </c>
      <c r="AE19" s="197">
        <f t="shared" si="0"/>
        <v>1800000</v>
      </c>
      <c r="AF19" s="239" t="s">
        <v>17026</v>
      </c>
      <c r="AG19" s="239" t="s">
        <v>17026</v>
      </c>
      <c r="AH19" s="239" t="s">
        <v>17026</v>
      </c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43"/>
      <c r="AX19" s="243"/>
      <c r="AY19" s="243"/>
      <c r="AZ19" s="243"/>
      <c r="BA19" s="243"/>
      <c r="BB19" s="244"/>
      <c r="CH19" s="248">
        <f>D19-E19-F19-G19-H19-I19-J19-L19-N19-P19-R19-T19-U19-V19-W19-X19-Y19-Z19-AA19-AB19-AC19-AD19-AE19</f>
        <v>5.9604644775390625E-7</v>
      </c>
    </row>
    <row r="20" spans="1:86" x14ac:dyDescent="0.3">
      <c r="B20" s="245" t="s">
        <v>17195</v>
      </c>
      <c r="C20" s="239"/>
      <c r="D20" s="246">
        <f t="shared" ref="D20:AE20" si="1">D21+D115+D128+D173+D192+D197+D213+D221+D228+D235+D237+D248+D250+D252+D254+D257+D261+D266+D268+D270+D275+D277+D283+D285+D287+D291+D296+D300+D303+D305+D312+D314+D316+D318+D321+D323+D326+D331+D334+D340+D343+D346+D348+D350+D354+D356+D358+D362+D368+D372+D377+D379+D385+D387+D389+D394+D396+D402+D404+D407+D272+D352</f>
        <v>1924620166.98</v>
      </c>
      <c r="E20" s="197">
        <f t="shared" si="1"/>
        <v>6544378.9100000001</v>
      </c>
      <c r="F20" s="197">
        <f t="shared" si="1"/>
        <v>9518807.8900000006</v>
      </c>
      <c r="G20" s="197">
        <f t="shared" si="1"/>
        <v>102355902.20999999</v>
      </c>
      <c r="H20" s="197">
        <f t="shared" si="1"/>
        <v>7879184.4499999993</v>
      </c>
      <c r="I20" s="197">
        <f t="shared" si="1"/>
        <v>24470335.5</v>
      </c>
      <c r="J20" s="197">
        <f t="shared" si="1"/>
        <v>0</v>
      </c>
      <c r="K20" s="247">
        <f t="shared" si="1"/>
        <v>0</v>
      </c>
      <c r="L20" s="197">
        <f t="shared" si="1"/>
        <v>0</v>
      </c>
      <c r="M20" s="197">
        <f t="shared" si="1"/>
        <v>172815.15399999995</v>
      </c>
      <c r="N20" s="197">
        <f t="shared" si="1"/>
        <v>1390964836.6299994</v>
      </c>
      <c r="O20" s="197">
        <f t="shared" si="1"/>
        <v>376</v>
      </c>
      <c r="P20" s="197">
        <f t="shared" si="1"/>
        <v>2452962.62</v>
      </c>
      <c r="Q20" s="197">
        <f t="shared" si="1"/>
        <v>64255.61</v>
      </c>
      <c r="R20" s="197">
        <f t="shared" si="1"/>
        <v>267179337.40000004</v>
      </c>
      <c r="S20" s="197">
        <f t="shared" si="1"/>
        <v>280</v>
      </c>
      <c r="T20" s="197">
        <f t="shared" si="1"/>
        <v>11062567.359999999</v>
      </c>
      <c r="U20" s="197">
        <f t="shared" si="1"/>
        <v>26475951.109999999</v>
      </c>
      <c r="V20" s="197">
        <f t="shared" si="1"/>
        <v>146242.79999999999</v>
      </c>
      <c r="W20" s="197">
        <f t="shared" si="1"/>
        <v>0</v>
      </c>
      <c r="X20" s="197">
        <f t="shared" si="1"/>
        <v>486171.6</v>
      </c>
      <c r="Y20" s="197">
        <f t="shared" si="1"/>
        <v>0</v>
      </c>
      <c r="Z20" s="197">
        <f t="shared" si="1"/>
        <v>0</v>
      </c>
      <c r="AA20" s="197">
        <f t="shared" si="1"/>
        <v>400000</v>
      </c>
      <c r="AB20" s="197">
        <f t="shared" si="1"/>
        <v>2500000</v>
      </c>
      <c r="AC20" s="197">
        <f t="shared" si="1"/>
        <v>36662605.889999993</v>
      </c>
      <c r="AD20" s="197">
        <f t="shared" si="1"/>
        <v>34680882.609999999</v>
      </c>
      <c r="AE20" s="197">
        <f t="shared" si="1"/>
        <v>840000</v>
      </c>
      <c r="AF20" s="239" t="s">
        <v>17026</v>
      </c>
      <c r="AG20" s="239" t="s">
        <v>17026</v>
      </c>
      <c r="AH20" s="239" t="s">
        <v>17026</v>
      </c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43"/>
      <c r="AX20" s="243"/>
      <c r="AY20" s="243"/>
      <c r="AZ20" s="243"/>
      <c r="BA20" s="243"/>
      <c r="BB20" s="244"/>
      <c r="CH20" s="248">
        <f t="shared" ref="CH20:CH76" si="2">D20-E20-F20-G20-H20-I20-J20-L20-N20-P20-R20-T20-U20-V20-W20-X20-Y20-Z20-AA20-AB20-AC20-AD20-AE20</f>
        <v>3.2037496566772461E-7</v>
      </c>
    </row>
    <row r="21" spans="1:86" x14ac:dyDescent="0.3">
      <c r="B21" s="249" t="s">
        <v>71</v>
      </c>
      <c r="C21" s="249"/>
      <c r="D21" s="246">
        <f>SUM(D22:D114)</f>
        <v>570362070.40999985</v>
      </c>
      <c r="E21" s="197">
        <f t="shared" ref="E21:AE21" si="3">SUM(E22:E114)</f>
        <v>1808721.49</v>
      </c>
      <c r="F21" s="197">
        <f t="shared" si="3"/>
        <v>500000</v>
      </c>
      <c r="G21" s="197">
        <f t="shared" si="3"/>
        <v>32577917.030000001</v>
      </c>
      <c r="H21" s="197">
        <f t="shared" si="3"/>
        <v>1717287.7</v>
      </c>
      <c r="I21" s="197">
        <f t="shared" si="3"/>
        <v>6863016.1499999994</v>
      </c>
      <c r="J21" s="197">
        <f t="shared" si="3"/>
        <v>0</v>
      </c>
      <c r="K21" s="250">
        <f t="shared" si="3"/>
        <v>0</v>
      </c>
      <c r="L21" s="197">
        <f t="shared" si="3"/>
        <v>0</v>
      </c>
      <c r="M21" s="197">
        <f t="shared" si="3"/>
        <v>47670.003999999979</v>
      </c>
      <c r="N21" s="197">
        <f t="shared" si="3"/>
        <v>358875953.4199999</v>
      </c>
      <c r="O21" s="197">
        <f t="shared" si="3"/>
        <v>0</v>
      </c>
      <c r="P21" s="197">
        <f t="shared" si="3"/>
        <v>0</v>
      </c>
      <c r="Q21" s="197">
        <f t="shared" si="3"/>
        <v>34584.79</v>
      </c>
      <c r="R21" s="197">
        <f t="shared" si="3"/>
        <v>143263690.95999998</v>
      </c>
      <c r="S21" s="197">
        <f t="shared" si="3"/>
        <v>0</v>
      </c>
      <c r="T21" s="197">
        <f t="shared" si="3"/>
        <v>0</v>
      </c>
      <c r="U21" s="197">
        <f t="shared" si="3"/>
        <v>0</v>
      </c>
      <c r="V21" s="197">
        <f t="shared" si="3"/>
        <v>0</v>
      </c>
      <c r="W21" s="197">
        <f t="shared" si="3"/>
        <v>0</v>
      </c>
      <c r="X21" s="197">
        <f t="shared" si="3"/>
        <v>0</v>
      </c>
      <c r="Y21" s="197">
        <f t="shared" si="3"/>
        <v>0</v>
      </c>
      <c r="Z21" s="197">
        <f t="shared" si="3"/>
        <v>0</v>
      </c>
      <c r="AA21" s="197">
        <f t="shared" si="3"/>
        <v>0</v>
      </c>
      <c r="AB21" s="197">
        <f t="shared" si="3"/>
        <v>2500000</v>
      </c>
      <c r="AC21" s="197">
        <f t="shared" si="3"/>
        <v>11766838.140000002</v>
      </c>
      <c r="AD21" s="197">
        <f t="shared" si="3"/>
        <v>10488645.520000001</v>
      </c>
      <c r="AE21" s="197">
        <f t="shared" si="3"/>
        <v>0</v>
      </c>
      <c r="AF21" s="239" t="s">
        <v>17026</v>
      </c>
      <c r="AG21" s="239" t="s">
        <v>17026</v>
      </c>
      <c r="AH21" s="239" t="s">
        <v>17026</v>
      </c>
      <c r="AI21" s="251"/>
      <c r="AJ21" s="251"/>
      <c r="AK21" s="251"/>
      <c r="AL21" s="251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  <c r="AX21" s="253"/>
      <c r="AY21" s="253"/>
      <c r="AZ21" s="252"/>
      <c r="BA21" s="252"/>
      <c r="BB21" s="254"/>
      <c r="BC21" s="255">
        <f t="shared" ref="BC21:BC117" si="4">AY21-M21</f>
        <v>-47670.003999999979</v>
      </c>
      <c r="BJ21" s="191" t="e">
        <f t="shared" ref="BJ21:BJ51" si="5">VLOOKUP(C21,BM:BO,3,FALSE)</f>
        <v>#N/A</v>
      </c>
      <c r="BM21" s="191" t="s">
        <v>3050</v>
      </c>
      <c r="BN21" s="191" t="s">
        <v>1343</v>
      </c>
      <c r="BO21" s="191" t="s">
        <v>930</v>
      </c>
      <c r="BU21" s="191" t="s">
        <v>3050</v>
      </c>
      <c r="BV21" s="191" t="s">
        <v>1343</v>
      </c>
      <c r="BW21" s="191" t="s">
        <v>930</v>
      </c>
      <c r="CH21" s="248">
        <f t="shared" si="2"/>
        <v>2.2351741790771484E-8</v>
      </c>
    </row>
    <row r="22" spans="1:86" x14ac:dyDescent="0.3">
      <c r="A22" s="191">
        <v>1</v>
      </c>
      <c r="B22" s="256">
        <f>SUBTOTAL(9,$A$22:A22)</f>
        <v>1</v>
      </c>
      <c r="C22" s="257" t="s">
        <v>70</v>
      </c>
      <c r="D22" s="197">
        <f t="shared" ref="D22:D82" si="6">E22+F22+G22+H22+I22+J22+L22+N22+P22+R22+T22+U22+V22+W22+X22+Y22+Z22+AA22+AB22+AC22+AD22+AE22</f>
        <v>7690792.6499999994</v>
      </c>
      <c r="E22" s="258">
        <v>0</v>
      </c>
      <c r="F22" s="258">
        <v>0</v>
      </c>
      <c r="G22" s="258">
        <v>0</v>
      </c>
      <c r="H22" s="258">
        <v>0</v>
      </c>
      <c r="I22" s="258">
        <v>0</v>
      </c>
      <c r="J22" s="258">
        <v>0</v>
      </c>
      <c r="K22" s="250">
        <v>0</v>
      </c>
      <c r="L22" s="258">
        <v>0</v>
      </c>
      <c r="M22" s="258">
        <v>877.98</v>
      </c>
      <c r="N22" s="258">
        <v>7407346.8700000001</v>
      </c>
      <c r="O22" s="258">
        <v>0</v>
      </c>
      <c r="P22" s="258">
        <v>0</v>
      </c>
      <c r="Q22" s="258">
        <v>0</v>
      </c>
      <c r="R22" s="258">
        <v>0</v>
      </c>
      <c r="S22" s="258">
        <v>0</v>
      </c>
      <c r="T22" s="258">
        <v>0</v>
      </c>
      <c r="U22" s="258">
        <v>0</v>
      </c>
      <c r="V22" s="258">
        <v>0</v>
      </c>
      <c r="W22" s="258">
        <v>0</v>
      </c>
      <c r="X22" s="258">
        <v>0</v>
      </c>
      <c r="Y22" s="258">
        <v>0</v>
      </c>
      <c r="Z22" s="258">
        <v>0</v>
      </c>
      <c r="AA22" s="258">
        <v>0</v>
      </c>
      <c r="AB22" s="258">
        <v>0</v>
      </c>
      <c r="AC22" s="197">
        <v>158517.22</v>
      </c>
      <c r="AD22" s="197">
        <v>124928.56</v>
      </c>
      <c r="AE22" s="197">
        <v>0</v>
      </c>
      <c r="AF22" s="239">
        <v>2023</v>
      </c>
      <c r="AG22" s="239">
        <v>2023</v>
      </c>
      <c r="AH22" s="239">
        <v>2023</v>
      </c>
      <c r="AI22" s="251"/>
      <c r="AJ22" s="251"/>
      <c r="AK22" s="251"/>
      <c r="AL22" s="251"/>
      <c r="AM22" s="252" t="s">
        <v>16949</v>
      </c>
      <c r="AN22" s="252" t="s">
        <v>16970</v>
      </c>
      <c r="AO22" s="252">
        <v>0</v>
      </c>
      <c r="AP22" s="252" t="s">
        <v>16951</v>
      </c>
      <c r="AQ22" s="252" t="s">
        <v>16968</v>
      </c>
      <c r="AR22" s="252">
        <v>0</v>
      </c>
      <c r="AS22" s="252"/>
      <c r="AT22" s="252"/>
      <c r="AU22" s="252"/>
      <c r="AV22" s="252"/>
      <c r="AW22" s="252" t="s">
        <v>613</v>
      </c>
      <c r="AX22" s="253">
        <v>1268.5999999999999</v>
      </c>
      <c r="AY22" s="253">
        <v>671</v>
      </c>
      <c r="AZ22" s="252" t="s">
        <v>17015</v>
      </c>
      <c r="BA22" s="252" t="s">
        <v>17012</v>
      </c>
      <c r="BB22" s="254"/>
      <c r="BC22" s="255">
        <f t="shared" si="4"/>
        <v>-206.98000000000002</v>
      </c>
      <c r="BJ22" s="191" t="str">
        <f t="shared" si="5"/>
        <v>423.900</v>
      </c>
      <c r="BM22" s="191" t="s">
        <v>3052</v>
      </c>
      <c r="BN22" s="191" t="s">
        <v>2984</v>
      </c>
      <c r="BO22" s="191" t="s">
        <v>2984</v>
      </c>
      <c r="BU22" s="191" t="s">
        <v>3052</v>
      </c>
      <c r="BV22" s="191" t="s">
        <v>2984</v>
      </c>
      <c r="BW22" s="191" t="s">
        <v>2984</v>
      </c>
      <c r="CH22" s="248">
        <f t="shared" si="2"/>
        <v>-6.6938810050487518E-10</v>
      </c>
    </row>
    <row r="23" spans="1:86" x14ac:dyDescent="0.3">
      <c r="A23" s="191">
        <v>1</v>
      </c>
      <c r="B23" s="256">
        <f>SUBTOTAL(9,$A$22:A23)</f>
        <v>2</v>
      </c>
      <c r="C23" s="257" t="s">
        <v>73</v>
      </c>
      <c r="D23" s="197">
        <f t="shared" si="6"/>
        <v>18411738.940000001</v>
      </c>
      <c r="E23" s="258">
        <v>0</v>
      </c>
      <c r="F23" s="258">
        <v>0</v>
      </c>
      <c r="G23" s="258">
        <v>0</v>
      </c>
      <c r="H23" s="258">
        <v>0</v>
      </c>
      <c r="I23" s="258">
        <v>0</v>
      </c>
      <c r="J23" s="258">
        <v>0</v>
      </c>
      <c r="K23" s="250">
        <v>0</v>
      </c>
      <c r="L23" s="258">
        <v>0</v>
      </c>
      <c r="M23" s="258">
        <v>0</v>
      </c>
      <c r="N23" s="258">
        <v>0</v>
      </c>
      <c r="O23" s="258">
        <v>0</v>
      </c>
      <c r="P23" s="258">
        <v>0</v>
      </c>
      <c r="Q23" s="258">
        <v>2673</v>
      </c>
      <c r="R23" s="258">
        <v>17843043.859999999</v>
      </c>
      <c r="S23" s="258">
        <v>0</v>
      </c>
      <c r="T23" s="258">
        <v>0</v>
      </c>
      <c r="U23" s="258">
        <v>0</v>
      </c>
      <c r="V23" s="258">
        <v>0</v>
      </c>
      <c r="W23" s="258">
        <v>0</v>
      </c>
      <c r="X23" s="258">
        <v>0</v>
      </c>
      <c r="Y23" s="258">
        <v>0</v>
      </c>
      <c r="Z23" s="258">
        <v>0</v>
      </c>
      <c r="AA23" s="258">
        <v>0</v>
      </c>
      <c r="AB23" s="258">
        <v>0</v>
      </c>
      <c r="AC23" s="197">
        <v>381841.14</v>
      </c>
      <c r="AD23" s="197">
        <v>186853.94</v>
      </c>
      <c r="AE23" s="197">
        <v>0</v>
      </c>
      <c r="AF23" s="239">
        <v>2023</v>
      </c>
      <c r="AG23" s="239">
        <v>2023</v>
      </c>
      <c r="AH23" s="239">
        <v>2023</v>
      </c>
      <c r="AI23" s="251"/>
      <c r="AJ23" s="251"/>
      <c r="AK23" s="251"/>
      <c r="AL23" s="251"/>
      <c r="AM23" s="252" t="s">
        <v>16970</v>
      </c>
      <c r="AN23" s="252" t="s">
        <v>16968</v>
      </c>
      <c r="AO23" s="252">
        <v>2020</v>
      </c>
      <c r="AP23" s="252" t="s">
        <v>16964</v>
      </c>
      <c r="AQ23" s="252" t="s">
        <v>16966</v>
      </c>
      <c r="AR23" s="252" t="s">
        <v>16964</v>
      </c>
      <c r="AS23" s="252"/>
      <c r="AT23" s="252" t="s">
        <v>16975</v>
      </c>
      <c r="AU23" s="259">
        <v>1698388.82</v>
      </c>
      <c r="AV23" s="259">
        <v>1375971.34</v>
      </c>
      <c r="AW23" s="252" t="s">
        <v>706</v>
      </c>
      <c r="AX23" s="253">
        <v>2297.9</v>
      </c>
      <c r="AY23" s="253">
        <v>390.18</v>
      </c>
      <c r="AZ23" s="252" t="s">
        <v>17016</v>
      </c>
      <c r="BA23" s="252" t="s">
        <v>17012</v>
      </c>
      <c r="BB23" s="254"/>
      <c r="BC23" s="255">
        <f t="shared" si="4"/>
        <v>390.18</v>
      </c>
      <c r="BJ23" s="191" t="str">
        <f t="shared" si="5"/>
        <v>382.700</v>
      </c>
      <c r="BM23" s="191" t="s">
        <v>605</v>
      </c>
      <c r="BN23" s="191" t="s">
        <v>2984</v>
      </c>
      <c r="BO23" s="191" t="s">
        <v>3054</v>
      </c>
      <c r="BU23" s="191" t="s">
        <v>605</v>
      </c>
      <c r="BV23" s="191" t="s">
        <v>2984</v>
      </c>
      <c r="BW23" s="191" t="s">
        <v>3054</v>
      </c>
      <c r="CH23" s="248">
        <f t="shared" si="2"/>
        <v>1.9208528101444244E-9</v>
      </c>
    </row>
    <row r="24" spans="1:86" x14ac:dyDescent="0.3">
      <c r="A24" s="191">
        <v>1</v>
      </c>
      <c r="B24" s="256">
        <f>SUBTOTAL(9,$A$22:A24)</f>
        <v>3</v>
      </c>
      <c r="C24" s="257" t="s">
        <v>74</v>
      </c>
      <c r="D24" s="197">
        <f t="shared" si="6"/>
        <v>6161374.2799999993</v>
      </c>
      <c r="E24" s="258">
        <v>0</v>
      </c>
      <c r="F24" s="258">
        <v>0</v>
      </c>
      <c r="G24" s="258">
        <v>0</v>
      </c>
      <c r="H24" s="258">
        <v>0</v>
      </c>
      <c r="I24" s="258">
        <v>0</v>
      </c>
      <c r="J24" s="258">
        <v>0</v>
      </c>
      <c r="K24" s="250">
        <v>0</v>
      </c>
      <c r="L24" s="258">
        <v>0</v>
      </c>
      <c r="M24" s="258">
        <v>1162.9000000000001</v>
      </c>
      <c r="N24" s="258">
        <v>5820200.9299999997</v>
      </c>
      <c r="O24" s="258">
        <v>0</v>
      </c>
      <c r="P24" s="258">
        <v>0</v>
      </c>
      <c r="Q24" s="258">
        <v>0</v>
      </c>
      <c r="R24" s="258">
        <v>0</v>
      </c>
      <c r="S24" s="258">
        <v>0</v>
      </c>
      <c r="T24" s="258">
        <v>0</v>
      </c>
      <c r="U24" s="258">
        <v>0</v>
      </c>
      <c r="V24" s="258">
        <v>0</v>
      </c>
      <c r="W24" s="258">
        <v>0</v>
      </c>
      <c r="X24" s="258">
        <v>0</v>
      </c>
      <c r="Y24" s="258">
        <v>0</v>
      </c>
      <c r="Z24" s="258">
        <v>0</v>
      </c>
      <c r="AA24" s="258">
        <v>0</v>
      </c>
      <c r="AB24" s="258">
        <v>0</v>
      </c>
      <c r="AC24" s="197">
        <v>124552.3</v>
      </c>
      <c r="AD24" s="197">
        <v>216621.05</v>
      </c>
      <c r="AE24" s="197">
        <v>0</v>
      </c>
      <c r="AF24" s="239">
        <v>2023</v>
      </c>
      <c r="AG24" s="239">
        <v>2023</v>
      </c>
      <c r="AH24" s="239">
        <v>2023</v>
      </c>
      <c r="AI24" s="251"/>
      <c r="AJ24" s="251"/>
      <c r="AK24" s="251"/>
      <c r="AL24" s="251"/>
      <c r="AM24" s="252" t="s">
        <v>16954</v>
      </c>
      <c r="AN24" s="252" t="s">
        <v>16951</v>
      </c>
      <c r="AO24" s="252" t="s">
        <v>16959</v>
      </c>
      <c r="AP24" s="252" t="s">
        <v>16957</v>
      </c>
      <c r="AQ24" s="252" t="s">
        <v>16966</v>
      </c>
      <c r="AR24" s="252" t="s">
        <v>16964</v>
      </c>
      <c r="AS24" s="252"/>
      <c r="AT24" s="252"/>
      <c r="AU24" s="252"/>
      <c r="AV24" s="252"/>
      <c r="AW24" s="252" t="s">
        <v>772</v>
      </c>
      <c r="AX24" s="253">
        <v>5378</v>
      </c>
      <c r="AY24" s="253">
        <v>871</v>
      </c>
      <c r="AZ24" s="252" t="s">
        <v>17016</v>
      </c>
      <c r="BA24" s="252" t="s">
        <v>17012</v>
      </c>
      <c r="BB24" s="254"/>
      <c r="BC24" s="255">
        <f t="shared" si="4"/>
        <v>-291.90000000000009</v>
      </c>
      <c r="BJ24" s="191" t="str">
        <f t="shared" si="5"/>
        <v>1278.000</v>
      </c>
      <c r="BM24" s="191" t="s">
        <v>606</v>
      </c>
      <c r="BN24" s="191" t="s">
        <v>2984</v>
      </c>
      <c r="BO24" s="191" t="s">
        <v>2984</v>
      </c>
      <c r="BU24" s="191" t="s">
        <v>606</v>
      </c>
      <c r="BV24" s="191" t="s">
        <v>2984</v>
      </c>
      <c r="BW24" s="191" t="s">
        <v>2984</v>
      </c>
      <c r="CH24" s="248">
        <f t="shared" si="2"/>
        <v>-3.4924596548080444E-10</v>
      </c>
    </row>
    <row r="25" spans="1:86" x14ac:dyDescent="0.3">
      <c r="A25" s="191">
        <v>1</v>
      </c>
      <c r="B25" s="256">
        <f>SUBTOTAL(9,$A$22:A25)</f>
        <v>4</v>
      </c>
      <c r="C25" s="257" t="s">
        <v>75</v>
      </c>
      <c r="D25" s="197">
        <f t="shared" si="6"/>
        <v>2879676.38</v>
      </c>
      <c r="E25" s="258">
        <v>0</v>
      </c>
      <c r="F25" s="258">
        <v>0</v>
      </c>
      <c r="G25" s="258">
        <v>0</v>
      </c>
      <c r="H25" s="258">
        <v>0</v>
      </c>
      <c r="I25" s="258">
        <v>0</v>
      </c>
      <c r="J25" s="258">
        <v>0</v>
      </c>
      <c r="K25" s="250">
        <v>0</v>
      </c>
      <c r="L25" s="258">
        <v>0</v>
      </c>
      <c r="M25" s="258">
        <v>361</v>
      </c>
      <c r="N25" s="258">
        <v>2720097.9</v>
      </c>
      <c r="O25" s="258">
        <v>0</v>
      </c>
      <c r="P25" s="258">
        <v>0</v>
      </c>
      <c r="Q25" s="258">
        <v>0</v>
      </c>
      <c r="R25" s="258">
        <v>0</v>
      </c>
      <c r="S25" s="258">
        <v>0</v>
      </c>
      <c r="T25" s="258">
        <v>0</v>
      </c>
      <c r="U25" s="258">
        <v>0</v>
      </c>
      <c r="V25" s="258">
        <v>0</v>
      </c>
      <c r="W25" s="258">
        <v>0</v>
      </c>
      <c r="X25" s="258">
        <v>0</v>
      </c>
      <c r="Y25" s="258">
        <v>0</v>
      </c>
      <c r="Z25" s="258">
        <v>0</v>
      </c>
      <c r="AA25" s="258">
        <v>0</v>
      </c>
      <c r="AB25" s="258">
        <v>0</v>
      </c>
      <c r="AC25" s="197">
        <v>58210.1</v>
      </c>
      <c r="AD25" s="197">
        <v>101368.38</v>
      </c>
      <c r="AE25" s="197">
        <v>0</v>
      </c>
      <c r="AF25" s="239">
        <v>2023</v>
      </c>
      <c r="AG25" s="239">
        <v>2023</v>
      </c>
      <c r="AH25" s="239">
        <v>2023</v>
      </c>
      <c r="AI25" s="251"/>
      <c r="AJ25" s="251"/>
      <c r="AK25" s="251"/>
      <c r="AL25" s="251"/>
      <c r="AM25" s="252" t="s">
        <v>16970</v>
      </c>
      <c r="AN25" s="252" t="s">
        <v>16965</v>
      </c>
      <c r="AO25" s="252">
        <v>0</v>
      </c>
      <c r="AP25" s="252" t="s">
        <v>16964</v>
      </c>
      <c r="AQ25" s="252" t="s">
        <v>16958</v>
      </c>
      <c r="AR25" s="252">
        <v>0</v>
      </c>
      <c r="AS25" s="252"/>
      <c r="AT25" s="252"/>
      <c r="AU25" s="252"/>
      <c r="AV25" s="252"/>
      <c r="AW25" s="252" t="s">
        <v>1783</v>
      </c>
      <c r="AX25" s="253">
        <v>515.5</v>
      </c>
      <c r="AY25" s="253">
        <v>361</v>
      </c>
      <c r="AZ25" s="252" t="s">
        <v>17015</v>
      </c>
      <c r="BA25" s="252">
        <v>2008</v>
      </c>
      <c r="BB25" s="254"/>
      <c r="BC25" s="255">
        <f t="shared" si="4"/>
        <v>0</v>
      </c>
      <c r="BJ25" s="191" t="str">
        <f t="shared" si="5"/>
        <v>1155.760</v>
      </c>
      <c r="BM25" s="191" t="s">
        <v>3055</v>
      </c>
      <c r="BN25" s="191" t="s">
        <v>3088</v>
      </c>
      <c r="BO25" s="191" t="s">
        <v>3056</v>
      </c>
      <c r="BU25" s="191" t="s">
        <v>3055</v>
      </c>
      <c r="BV25" s="191" t="s">
        <v>3088</v>
      </c>
      <c r="BW25" s="191" t="s">
        <v>3056</v>
      </c>
      <c r="CH25" s="248">
        <f t="shared" si="2"/>
        <v>-2.9103830456733704E-11</v>
      </c>
    </row>
    <row r="26" spans="1:86" x14ac:dyDescent="0.3">
      <c r="A26" s="191">
        <v>1</v>
      </c>
      <c r="B26" s="256">
        <f>SUBTOTAL(9,$A$22:A26)</f>
        <v>5</v>
      </c>
      <c r="C26" s="257" t="s">
        <v>107</v>
      </c>
      <c r="D26" s="197">
        <f t="shared" si="6"/>
        <v>4260510</v>
      </c>
      <c r="E26" s="258">
        <v>0</v>
      </c>
      <c r="F26" s="258">
        <v>0</v>
      </c>
      <c r="G26" s="258">
        <v>0</v>
      </c>
      <c r="H26" s="258">
        <v>0</v>
      </c>
      <c r="I26" s="258">
        <v>0</v>
      </c>
      <c r="J26" s="258">
        <v>0</v>
      </c>
      <c r="K26" s="250">
        <v>0</v>
      </c>
      <c r="L26" s="258">
        <v>0</v>
      </c>
      <c r="M26" s="258">
        <v>528</v>
      </c>
      <c r="N26" s="258">
        <v>4040368.86</v>
      </c>
      <c r="O26" s="258">
        <v>0</v>
      </c>
      <c r="P26" s="258">
        <v>0</v>
      </c>
      <c r="Q26" s="258">
        <v>0</v>
      </c>
      <c r="R26" s="258">
        <v>0</v>
      </c>
      <c r="S26" s="258">
        <v>0</v>
      </c>
      <c r="T26" s="258">
        <v>0</v>
      </c>
      <c r="U26" s="258">
        <v>0</v>
      </c>
      <c r="V26" s="258">
        <v>0</v>
      </c>
      <c r="W26" s="258">
        <v>0</v>
      </c>
      <c r="X26" s="258">
        <v>0</v>
      </c>
      <c r="Y26" s="258">
        <v>0</v>
      </c>
      <c r="Z26" s="258">
        <v>0</v>
      </c>
      <c r="AA26" s="258">
        <v>0</v>
      </c>
      <c r="AB26" s="258">
        <v>0</v>
      </c>
      <c r="AC26" s="197">
        <v>86463.89</v>
      </c>
      <c r="AD26" s="197">
        <v>133677.25</v>
      </c>
      <c r="AE26" s="197">
        <v>0</v>
      </c>
      <c r="AF26" s="239">
        <v>2023</v>
      </c>
      <c r="AG26" s="239">
        <v>2023</v>
      </c>
      <c r="AH26" s="239">
        <v>2023</v>
      </c>
      <c r="AI26" s="251"/>
      <c r="AJ26" s="251"/>
      <c r="AK26" s="251"/>
      <c r="AL26" s="251"/>
      <c r="AM26" s="252" t="s">
        <v>16970</v>
      </c>
      <c r="AN26" s="252" t="s">
        <v>16965</v>
      </c>
      <c r="AO26" s="252">
        <v>0</v>
      </c>
      <c r="AP26" s="252" t="s">
        <v>16964</v>
      </c>
      <c r="AQ26" s="252" t="s">
        <v>16958</v>
      </c>
      <c r="AR26" s="252" t="s">
        <v>16964</v>
      </c>
      <c r="AS26" s="252"/>
      <c r="AT26" s="252"/>
      <c r="AU26" s="252"/>
      <c r="AV26" s="252"/>
      <c r="AW26" s="252" t="s">
        <v>1734</v>
      </c>
      <c r="AX26" s="253">
        <v>737.4</v>
      </c>
      <c r="AY26" s="253">
        <v>528</v>
      </c>
      <c r="AZ26" s="252" t="s">
        <v>17015</v>
      </c>
      <c r="BA26" s="252">
        <v>2008</v>
      </c>
      <c r="BB26" s="254"/>
      <c r="BC26" s="255">
        <f t="shared" si="4"/>
        <v>0</v>
      </c>
      <c r="BJ26" s="191" t="str">
        <f t="shared" si="5"/>
        <v>1641.240</v>
      </c>
      <c r="BM26" s="191" t="s">
        <v>513</v>
      </c>
      <c r="BN26" s="191" t="s">
        <v>2984</v>
      </c>
      <c r="BO26" s="191" t="s">
        <v>3058</v>
      </c>
      <c r="BU26" s="191" t="s">
        <v>513</v>
      </c>
      <c r="BV26" s="191" t="s">
        <v>2984</v>
      </c>
      <c r="BW26" s="191" t="s">
        <v>3058</v>
      </c>
      <c r="CH26" s="248">
        <f t="shared" si="2"/>
        <v>1.1641532182693481E-10</v>
      </c>
    </row>
    <row r="27" spans="1:86" x14ac:dyDescent="0.3">
      <c r="A27" s="191">
        <v>1</v>
      </c>
      <c r="B27" s="256">
        <f>SUBTOTAL(9,$A$22:A27)</f>
        <v>6</v>
      </c>
      <c r="C27" s="257" t="s">
        <v>76</v>
      </c>
      <c r="D27" s="197">
        <f t="shared" si="6"/>
        <v>9565244.3599999994</v>
      </c>
      <c r="E27" s="258">
        <v>0</v>
      </c>
      <c r="F27" s="258">
        <v>0</v>
      </c>
      <c r="G27" s="258">
        <v>1500000</v>
      </c>
      <c r="H27" s="258">
        <v>0</v>
      </c>
      <c r="I27" s="258">
        <v>0</v>
      </c>
      <c r="J27" s="258">
        <v>0</v>
      </c>
      <c r="K27" s="250">
        <v>0</v>
      </c>
      <c r="L27" s="258">
        <v>0</v>
      </c>
      <c r="M27" s="258">
        <v>877</v>
      </c>
      <c r="N27" s="258">
        <v>6523294.8300000001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  <c r="X27" s="258">
        <v>0</v>
      </c>
      <c r="Y27" s="258">
        <v>0</v>
      </c>
      <c r="Z27" s="258">
        <v>0</v>
      </c>
      <c r="AA27" s="258">
        <v>0</v>
      </c>
      <c r="AB27" s="258">
        <v>1000000</v>
      </c>
      <c r="AC27" s="197">
        <v>193098.51</v>
      </c>
      <c r="AD27" s="197">
        <v>348851.02</v>
      </c>
      <c r="AE27" s="197">
        <v>0</v>
      </c>
      <c r="AF27" s="239">
        <v>2023</v>
      </c>
      <c r="AG27" s="239">
        <v>2023</v>
      </c>
      <c r="AH27" s="239">
        <v>2023</v>
      </c>
      <c r="AI27" s="251"/>
      <c r="AJ27" s="251"/>
      <c r="AK27" s="251"/>
      <c r="AL27" s="251"/>
      <c r="AM27" s="252" t="s">
        <v>16970</v>
      </c>
      <c r="AN27" s="252" t="s">
        <v>16950</v>
      </c>
      <c r="AO27" s="252" t="s">
        <v>16966</v>
      </c>
      <c r="AP27" s="252" t="s">
        <v>16964</v>
      </c>
      <c r="AQ27" s="252" t="s">
        <v>16968</v>
      </c>
      <c r="AR27" s="252" t="s">
        <v>16964</v>
      </c>
      <c r="AS27" s="252"/>
      <c r="AT27" s="252"/>
      <c r="AU27" s="252"/>
      <c r="AV27" s="252"/>
      <c r="AW27" s="252" t="s">
        <v>784</v>
      </c>
      <c r="AX27" s="253">
        <v>6409.7</v>
      </c>
      <c r="AY27" s="253">
        <v>877</v>
      </c>
      <c r="AZ27" s="252" t="s">
        <v>17016</v>
      </c>
      <c r="BA27" s="252" t="s">
        <v>2980</v>
      </c>
      <c r="BB27" s="254"/>
      <c r="BC27" s="255">
        <f t="shared" si="4"/>
        <v>0</v>
      </c>
      <c r="BJ27" s="191" t="str">
        <f t="shared" si="5"/>
        <v>817.000</v>
      </c>
      <c r="BM27" s="191" t="s">
        <v>3059</v>
      </c>
      <c r="BN27" s="191" t="s">
        <v>737</v>
      </c>
      <c r="BO27" s="191" t="s">
        <v>3060</v>
      </c>
      <c r="BU27" s="191" t="s">
        <v>3059</v>
      </c>
      <c r="BV27" s="191" t="s">
        <v>737</v>
      </c>
      <c r="BW27" s="191" t="s">
        <v>3060</v>
      </c>
      <c r="CH27" s="248">
        <f t="shared" si="2"/>
        <v>-6.9849193096160889E-10</v>
      </c>
    </row>
    <row r="28" spans="1:86" x14ac:dyDescent="0.3">
      <c r="A28" s="191">
        <v>1</v>
      </c>
      <c r="B28" s="256">
        <f>SUBTOTAL(9,$A$22:A28)</f>
        <v>7</v>
      </c>
      <c r="C28" s="257" t="s">
        <v>454</v>
      </c>
      <c r="D28" s="197">
        <f t="shared" si="6"/>
        <v>4422184.46</v>
      </c>
      <c r="E28" s="258">
        <v>0</v>
      </c>
      <c r="F28" s="258">
        <v>0</v>
      </c>
      <c r="G28" s="258">
        <v>0</v>
      </c>
      <c r="H28" s="258">
        <v>0</v>
      </c>
      <c r="I28" s="258">
        <v>0</v>
      </c>
      <c r="J28" s="258">
        <v>0</v>
      </c>
      <c r="K28" s="250">
        <v>0</v>
      </c>
      <c r="L28" s="258">
        <v>0</v>
      </c>
      <c r="M28" s="258">
        <v>566</v>
      </c>
      <c r="N28" s="258">
        <v>4140579.32</v>
      </c>
      <c r="O28" s="258">
        <v>0</v>
      </c>
      <c r="P28" s="258">
        <v>0</v>
      </c>
      <c r="Q28" s="258">
        <v>0</v>
      </c>
      <c r="R28" s="258">
        <v>0</v>
      </c>
      <c r="S28" s="258">
        <v>0</v>
      </c>
      <c r="T28" s="258">
        <v>0</v>
      </c>
      <c r="U28" s="258">
        <v>0</v>
      </c>
      <c r="V28" s="258">
        <v>0</v>
      </c>
      <c r="W28" s="258">
        <v>0</v>
      </c>
      <c r="X28" s="258">
        <v>0</v>
      </c>
      <c r="Y28" s="258">
        <v>0</v>
      </c>
      <c r="Z28" s="258">
        <v>0</v>
      </c>
      <c r="AA28" s="258">
        <v>0</v>
      </c>
      <c r="AB28" s="258">
        <v>0</v>
      </c>
      <c r="AC28" s="197">
        <v>88608.4</v>
      </c>
      <c r="AD28" s="197">
        <v>192996.74</v>
      </c>
      <c r="AE28" s="197">
        <v>0</v>
      </c>
      <c r="AF28" s="239">
        <v>2023</v>
      </c>
      <c r="AG28" s="239">
        <v>2023</v>
      </c>
      <c r="AH28" s="239">
        <v>2023</v>
      </c>
      <c r="AI28" s="251"/>
      <c r="AJ28" s="251"/>
      <c r="AK28" s="251"/>
      <c r="AL28" s="251"/>
      <c r="AM28" s="252" t="s">
        <v>16970</v>
      </c>
      <c r="AN28" s="252" t="s">
        <v>16950</v>
      </c>
      <c r="AO28" s="252" t="s">
        <v>16966</v>
      </c>
      <c r="AP28" s="252" t="s">
        <v>16964</v>
      </c>
      <c r="AQ28" s="252" t="s">
        <v>16968</v>
      </c>
      <c r="AR28" s="252" t="s">
        <v>16964</v>
      </c>
      <c r="AS28" s="252"/>
      <c r="AT28" s="252"/>
      <c r="AU28" s="252"/>
      <c r="AV28" s="252"/>
      <c r="AW28" s="252" t="s">
        <v>784</v>
      </c>
      <c r="AX28" s="253">
        <v>4263.6000000000004</v>
      </c>
      <c r="AY28" s="253">
        <v>566</v>
      </c>
      <c r="AZ28" s="252" t="s">
        <v>17016</v>
      </c>
      <c r="BA28" s="252" t="s">
        <v>2980</v>
      </c>
      <c r="BB28" s="254"/>
      <c r="BC28" s="255">
        <f t="shared" si="4"/>
        <v>0</v>
      </c>
      <c r="BJ28" s="191" t="str">
        <f t="shared" si="5"/>
        <v>604.500</v>
      </c>
      <c r="BM28" s="191" t="s">
        <v>3061</v>
      </c>
      <c r="BN28" s="191" t="s">
        <v>779</v>
      </c>
      <c r="BO28" s="191" t="s">
        <v>3063</v>
      </c>
      <c r="BU28" s="191" t="s">
        <v>3061</v>
      </c>
      <c r="BV28" s="191" t="s">
        <v>779</v>
      </c>
      <c r="BW28" s="191" t="s">
        <v>3063</v>
      </c>
      <c r="CH28" s="248">
        <f t="shared" si="2"/>
        <v>1.4551915228366852E-10</v>
      </c>
    </row>
    <row r="29" spans="1:86" x14ac:dyDescent="0.3">
      <c r="A29" s="191">
        <v>1</v>
      </c>
      <c r="B29" s="256">
        <f>SUBTOTAL(9,$A$22:A29)</f>
        <v>8</v>
      </c>
      <c r="C29" s="257" t="s">
        <v>80</v>
      </c>
      <c r="D29" s="197">
        <f t="shared" si="6"/>
        <v>4354396.71</v>
      </c>
      <c r="E29" s="258">
        <v>0</v>
      </c>
      <c r="F29" s="258">
        <v>0</v>
      </c>
      <c r="G29" s="258">
        <v>0</v>
      </c>
      <c r="H29" s="258">
        <v>0</v>
      </c>
      <c r="I29" s="258">
        <v>0</v>
      </c>
      <c r="J29" s="258">
        <v>0</v>
      </c>
      <c r="K29" s="250">
        <v>0</v>
      </c>
      <c r="L29" s="258">
        <v>0</v>
      </c>
      <c r="M29" s="258">
        <v>803.65</v>
      </c>
      <c r="N29" s="258">
        <v>4169146.03</v>
      </c>
      <c r="O29" s="258">
        <v>0</v>
      </c>
      <c r="P29" s="258">
        <v>0</v>
      </c>
      <c r="Q29" s="258">
        <v>0</v>
      </c>
      <c r="R29" s="258">
        <v>0</v>
      </c>
      <c r="S29" s="258">
        <v>0</v>
      </c>
      <c r="T29" s="258">
        <v>0</v>
      </c>
      <c r="U29" s="258">
        <v>0</v>
      </c>
      <c r="V29" s="258">
        <v>0</v>
      </c>
      <c r="W29" s="258">
        <v>0</v>
      </c>
      <c r="X29" s="258">
        <v>0</v>
      </c>
      <c r="Y29" s="258">
        <v>0</v>
      </c>
      <c r="Z29" s="258">
        <v>0</v>
      </c>
      <c r="AA29" s="258">
        <v>0</v>
      </c>
      <c r="AB29" s="258">
        <v>0</v>
      </c>
      <c r="AC29" s="197">
        <v>89219.73</v>
      </c>
      <c r="AD29" s="197">
        <v>96030.95</v>
      </c>
      <c r="AE29" s="197">
        <v>0</v>
      </c>
      <c r="AF29" s="239">
        <v>2023</v>
      </c>
      <c r="AG29" s="239">
        <v>2023</v>
      </c>
      <c r="AH29" s="239">
        <v>2023</v>
      </c>
      <c r="AI29" s="251"/>
      <c r="AJ29" s="251"/>
      <c r="AK29" s="251"/>
      <c r="AL29" s="251"/>
      <c r="AM29" s="252" t="s">
        <v>16970</v>
      </c>
      <c r="AN29" s="252" t="s">
        <v>16950</v>
      </c>
      <c r="AO29" s="252">
        <v>0</v>
      </c>
      <c r="AP29" s="252" t="s">
        <v>16964</v>
      </c>
      <c r="AQ29" s="252" t="s">
        <v>16968</v>
      </c>
      <c r="AR29" s="252" t="s">
        <v>16964</v>
      </c>
      <c r="AS29" s="252"/>
      <c r="AT29" s="252"/>
      <c r="AU29" s="252"/>
      <c r="AV29" s="252"/>
      <c r="AW29" s="252" t="s">
        <v>804</v>
      </c>
      <c r="AX29" s="253">
        <v>4069</v>
      </c>
      <c r="AY29" s="253">
        <v>879</v>
      </c>
      <c r="AZ29" s="252" t="s">
        <v>17016</v>
      </c>
      <c r="BA29" s="252" t="s">
        <v>2980</v>
      </c>
      <c r="BB29" s="254"/>
      <c r="BC29" s="255">
        <f t="shared" si="4"/>
        <v>75.350000000000023</v>
      </c>
      <c r="BJ29" s="191" t="str">
        <f t="shared" si="5"/>
        <v>806.000</v>
      </c>
      <c r="BM29" s="191" t="s">
        <v>3066</v>
      </c>
      <c r="BN29" s="191" t="s">
        <v>924</v>
      </c>
      <c r="BO29" s="191" t="s">
        <v>3067</v>
      </c>
      <c r="BU29" s="191" t="s">
        <v>3066</v>
      </c>
      <c r="BV29" s="191" t="s">
        <v>924</v>
      </c>
      <c r="BW29" s="191" t="s">
        <v>3067</v>
      </c>
      <c r="CH29" s="248">
        <f t="shared" si="2"/>
        <v>1.7462298274040222E-10</v>
      </c>
    </row>
    <row r="30" spans="1:86" x14ac:dyDescent="0.3">
      <c r="A30" s="191">
        <v>1</v>
      </c>
      <c r="B30" s="256">
        <f>SUBTOTAL(9,$A$22:A30)</f>
        <v>9</v>
      </c>
      <c r="C30" s="257" t="s">
        <v>81</v>
      </c>
      <c r="D30" s="197">
        <f t="shared" si="6"/>
        <v>6427650.4499999993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0">
        <v>0</v>
      </c>
      <c r="L30" s="258">
        <v>0</v>
      </c>
      <c r="M30" s="258">
        <v>856</v>
      </c>
      <c r="N30" s="258">
        <v>6102270.0999999996</v>
      </c>
      <c r="O30" s="258">
        <v>0</v>
      </c>
      <c r="P30" s="258">
        <v>0</v>
      </c>
      <c r="Q30" s="258">
        <v>0</v>
      </c>
      <c r="R30" s="258">
        <v>0</v>
      </c>
      <c r="S30" s="258">
        <v>0</v>
      </c>
      <c r="T30" s="258">
        <v>0</v>
      </c>
      <c r="U30" s="258">
        <v>0</v>
      </c>
      <c r="V30" s="258">
        <v>0</v>
      </c>
      <c r="W30" s="258">
        <v>0</v>
      </c>
      <c r="X30" s="258">
        <v>0</v>
      </c>
      <c r="Y30" s="258">
        <v>0</v>
      </c>
      <c r="Z30" s="258">
        <v>0</v>
      </c>
      <c r="AA30" s="258">
        <v>0</v>
      </c>
      <c r="AB30" s="258">
        <v>0</v>
      </c>
      <c r="AC30" s="197">
        <v>130588.58</v>
      </c>
      <c r="AD30" s="197">
        <v>194791.77</v>
      </c>
      <c r="AE30" s="197">
        <v>0</v>
      </c>
      <c r="AF30" s="239">
        <v>2023</v>
      </c>
      <c r="AG30" s="239">
        <v>2023</v>
      </c>
      <c r="AH30" s="239">
        <v>2023</v>
      </c>
      <c r="AI30" s="251"/>
      <c r="AJ30" s="251"/>
      <c r="AK30" s="251"/>
      <c r="AL30" s="251"/>
      <c r="AM30" s="252" t="s">
        <v>16970</v>
      </c>
      <c r="AN30" s="252" t="s">
        <v>16950</v>
      </c>
      <c r="AO30" s="252">
        <v>0</v>
      </c>
      <c r="AP30" s="252" t="s">
        <v>16964</v>
      </c>
      <c r="AQ30" s="252" t="s">
        <v>16958</v>
      </c>
      <c r="AR30" s="252" t="s">
        <v>16964</v>
      </c>
      <c r="AS30" s="252"/>
      <c r="AT30" s="252"/>
      <c r="AU30" s="252"/>
      <c r="AV30" s="252"/>
      <c r="AW30" s="252" t="s">
        <v>637</v>
      </c>
      <c r="AX30" s="253">
        <v>2221.1999999999998</v>
      </c>
      <c r="AY30" s="253">
        <v>725</v>
      </c>
      <c r="AZ30" s="252" t="s">
        <v>17015</v>
      </c>
      <c r="BA30" s="252">
        <v>2008</v>
      </c>
      <c r="BB30" s="254"/>
      <c r="BC30" s="255">
        <f t="shared" si="4"/>
        <v>-131</v>
      </c>
      <c r="BJ30" s="191" t="str">
        <f t="shared" si="5"/>
        <v>703.900</v>
      </c>
      <c r="BM30" s="191" t="s">
        <v>607</v>
      </c>
      <c r="BN30" s="191" t="s">
        <v>622</v>
      </c>
      <c r="BO30" s="191" t="s">
        <v>1263</v>
      </c>
      <c r="BU30" s="191" t="s">
        <v>607</v>
      </c>
      <c r="BV30" s="191" t="s">
        <v>622</v>
      </c>
      <c r="BW30" s="191" t="s">
        <v>1263</v>
      </c>
      <c r="CH30" s="248">
        <f t="shared" si="2"/>
        <v>-3.7834979593753815E-10</v>
      </c>
    </row>
    <row r="31" spans="1:86" x14ac:dyDescent="0.3">
      <c r="A31" s="191">
        <v>1</v>
      </c>
      <c r="B31" s="256">
        <f>SUBTOTAL(9,$A$22:A31)</f>
        <v>10</v>
      </c>
      <c r="C31" s="257" t="s">
        <v>82</v>
      </c>
      <c r="D31" s="197">
        <f t="shared" si="6"/>
        <v>3724627.09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0">
        <v>0</v>
      </c>
      <c r="L31" s="258">
        <v>0</v>
      </c>
      <c r="M31" s="258">
        <v>376</v>
      </c>
      <c r="N31" s="258">
        <v>3564331.8</v>
      </c>
      <c r="O31" s="258">
        <v>0</v>
      </c>
      <c r="P31" s="258">
        <v>0</v>
      </c>
      <c r="Q31" s="258">
        <v>0</v>
      </c>
      <c r="R31" s="258">
        <v>0</v>
      </c>
      <c r="S31" s="258">
        <v>0</v>
      </c>
      <c r="T31" s="258">
        <v>0</v>
      </c>
      <c r="U31" s="258">
        <v>0</v>
      </c>
      <c r="V31" s="258">
        <v>0</v>
      </c>
      <c r="W31" s="258">
        <v>0</v>
      </c>
      <c r="X31" s="258">
        <v>0</v>
      </c>
      <c r="Y31" s="258">
        <v>0</v>
      </c>
      <c r="Z31" s="258">
        <v>0</v>
      </c>
      <c r="AA31" s="258">
        <v>0</v>
      </c>
      <c r="AB31" s="258">
        <v>0</v>
      </c>
      <c r="AC31" s="197">
        <v>76276.7</v>
      </c>
      <c r="AD31" s="197">
        <v>84018.59</v>
      </c>
      <c r="AE31" s="197">
        <v>0</v>
      </c>
      <c r="AF31" s="239">
        <v>2023</v>
      </c>
      <c r="AG31" s="239">
        <v>2023</v>
      </c>
      <c r="AH31" s="239">
        <v>2023</v>
      </c>
      <c r="AI31" s="251"/>
      <c r="AJ31" s="251"/>
      <c r="AK31" s="251"/>
      <c r="AL31" s="251"/>
      <c r="AM31" s="252" t="s">
        <v>16955</v>
      </c>
      <c r="AN31" s="252" t="s">
        <v>16967</v>
      </c>
      <c r="AO31" s="252">
        <v>0</v>
      </c>
      <c r="AP31" s="252" t="s">
        <v>16964</v>
      </c>
      <c r="AQ31" s="252" t="s">
        <v>16957</v>
      </c>
      <c r="AR31" s="252" t="s">
        <v>16961</v>
      </c>
      <c r="AS31" s="252" t="s">
        <v>16982</v>
      </c>
      <c r="AT31" s="252"/>
      <c r="AU31" s="252"/>
      <c r="AV31" s="252"/>
      <c r="AW31" s="252" t="s">
        <v>772</v>
      </c>
      <c r="AX31" s="253">
        <v>769.6</v>
      </c>
      <c r="AY31" s="253">
        <v>395</v>
      </c>
      <c r="AZ31" s="252" t="s">
        <v>17015</v>
      </c>
      <c r="BA31" s="252">
        <v>2008</v>
      </c>
      <c r="BB31" s="254"/>
      <c r="BC31" s="255">
        <f t="shared" si="4"/>
        <v>19</v>
      </c>
      <c r="BJ31" s="191" t="str">
        <f t="shared" si="5"/>
        <v>293.000</v>
      </c>
      <c r="BM31" s="191" t="s">
        <v>509</v>
      </c>
      <c r="BN31" s="191" t="s">
        <v>2984</v>
      </c>
      <c r="BO31" s="191" t="s">
        <v>3068</v>
      </c>
      <c r="BU31" s="191" t="s">
        <v>509</v>
      </c>
      <c r="BV31" s="191" t="s">
        <v>2984</v>
      </c>
      <c r="BW31" s="191" t="s">
        <v>3068</v>
      </c>
      <c r="CH31" s="248">
        <f t="shared" si="2"/>
        <v>4.3655745685100555E-11</v>
      </c>
    </row>
    <row r="32" spans="1:86" x14ac:dyDescent="0.3">
      <c r="A32" s="191">
        <v>1</v>
      </c>
      <c r="B32" s="256">
        <f>SUBTOTAL(9,$A$22:A32)</f>
        <v>11</v>
      </c>
      <c r="C32" s="257" t="s">
        <v>83</v>
      </c>
      <c r="D32" s="197">
        <f t="shared" si="6"/>
        <v>4234402.88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0">
        <v>0</v>
      </c>
      <c r="L32" s="258">
        <v>0</v>
      </c>
      <c r="M32" s="258">
        <v>392</v>
      </c>
      <c r="N32" s="258">
        <v>4062386.98</v>
      </c>
      <c r="O32" s="258">
        <v>0</v>
      </c>
      <c r="P32" s="258">
        <v>0</v>
      </c>
      <c r="Q32" s="258">
        <v>0</v>
      </c>
      <c r="R32" s="258">
        <v>0</v>
      </c>
      <c r="S32" s="258">
        <v>0</v>
      </c>
      <c r="T32" s="258">
        <v>0</v>
      </c>
      <c r="U32" s="258">
        <v>0</v>
      </c>
      <c r="V32" s="258">
        <v>0</v>
      </c>
      <c r="W32" s="258">
        <v>0</v>
      </c>
      <c r="X32" s="258">
        <v>0</v>
      </c>
      <c r="Y32" s="258">
        <v>0</v>
      </c>
      <c r="Z32" s="258">
        <v>0</v>
      </c>
      <c r="AA32" s="258">
        <v>0</v>
      </c>
      <c r="AB32" s="258">
        <v>0</v>
      </c>
      <c r="AC32" s="197">
        <v>86935.08</v>
      </c>
      <c r="AD32" s="197">
        <v>85080.82</v>
      </c>
      <c r="AE32" s="197">
        <v>0</v>
      </c>
      <c r="AF32" s="239">
        <v>2023</v>
      </c>
      <c r="AG32" s="239">
        <v>2023</v>
      </c>
      <c r="AH32" s="239">
        <v>2023</v>
      </c>
      <c r="AI32" s="251"/>
      <c r="AJ32" s="251"/>
      <c r="AK32" s="251"/>
      <c r="AL32" s="251"/>
      <c r="AM32" s="252" t="s">
        <v>16962</v>
      </c>
      <c r="AN32" s="252" t="s">
        <v>16954</v>
      </c>
      <c r="AO32" s="252">
        <v>0</v>
      </c>
      <c r="AP32" s="252" t="s">
        <v>16957</v>
      </c>
      <c r="AQ32" s="252" t="s">
        <v>16964</v>
      </c>
      <c r="AR32" s="252" t="s">
        <v>16961</v>
      </c>
      <c r="AS32" s="252" t="s">
        <v>16981</v>
      </c>
      <c r="AT32" s="252"/>
      <c r="AU32" s="252"/>
      <c r="AV32" s="252"/>
      <c r="AW32" s="252" t="s">
        <v>772</v>
      </c>
      <c r="AX32" s="253">
        <v>799.3</v>
      </c>
      <c r="AY32" s="253">
        <v>391</v>
      </c>
      <c r="AZ32" s="252" t="s">
        <v>17015</v>
      </c>
      <c r="BA32" s="252" t="s">
        <v>850</v>
      </c>
      <c r="BB32" s="254"/>
      <c r="BC32" s="255">
        <f t="shared" si="4"/>
        <v>-1</v>
      </c>
      <c r="BJ32" s="191" t="str">
        <f t="shared" si="5"/>
        <v>306.000</v>
      </c>
      <c r="BM32" s="191" t="s">
        <v>608</v>
      </c>
      <c r="BN32" s="191" t="s">
        <v>2984</v>
      </c>
      <c r="BO32" s="191" t="s">
        <v>3069</v>
      </c>
      <c r="BU32" s="191" t="s">
        <v>608</v>
      </c>
      <c r="BV32" s="191" t="s">
        <v>2984</v>
      </c>
      <c r="BW32" s="191" t="s">
        <v>3069</v>
      </c>
      <c r="CH32" s="248">
        <f t="shared" si="2"/>
        <v>-1.0186340659856796E-10</v>
      </c>
    </row>
    <row r="33" spans="1:86" x14ac:dyDescent="0.3">
      <c r="A33" s="191">
        <v>1</v>
      </c>
      <c r="B33" s="256">
        <f>SUBTOTAL(9,$A$22:A33)</f>
        <v>12</v>
      </c>
      <c r="C33" s="257" t="s">
        <v>84</v>
      </c>
      <c r="D33" s="197">
        <f t="shared" si="6"/>
        <v>3472197.5399999996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0">
        <v>0</v>
      </c>
      <c r="L33" s="258">
        <v>0</v>
      </c>
      <c r="M33" s="258">
        <v>404.6</v>
      </c>
      <c r="N33" s="258">
        <v>3291532.48</v>
      </c>
      <c r="O33" s="258">
        <v>0</v>
      </c>
      <c r="P33" s="258">
        <v>0</v>
      </c>
      <c r="Q33" s="258">
        <v>0</v>
      </c>
      <c r="R33" s="258">
        <v>0</v>
      </c>
      <c r="S33" s="258">
        <v>0</v>
      </c>
      <c r="T33" s="258">
        <v>0</v>
      </c>
      <c r="U33" s="258">
        <v>0</v>
      </c>
      <c r="V33" s="258">
        <v>0</v>
      </c>
      <c r="W33" s="258">
        <v>0</v>
      </c>
      <c r="X33" s="258">
        <v>0</v>
      </c>
      <c r="Y33" s="258">
        <v>0</v>
      </c>
      <c r="Z33" s="258">
        <v>0</v>
      </c>
      <c r="AA33" s="258">
        <v>0</v>
      </c>
      <c r="AB33" s="258">
        <v>0</v>
      </c>
      <c r="AC33" s="197">
        <v>70438.8</v>
      </c>
      <c r="AD33" s="197">
        <v>110226.26</v>
      </c>
      <c r="AE33" s="197">
        <v>0</v>
      </c>
      <c r="AF33" s="239">
        <v>2023</v>
      </c>
      <c r="AG33" s="239">
        <v>2023</v>
      </c>
      <c r="AH33" s="239">
        <v>2023</v>
      </c>
      <c r="AI33" s="251"/>
      <c r="AJ33" s="251"/>
      <c r="AK33" s="251"/>
      <c r="AL33" s="251"/>
      <c r="AM33" s="252" t="s">
        <v>16962</v>
      </c>
      <c r="AN33" s="252" t="s">
        <v>16954</v>
      </c>
      <c r="AO33" s="252">
        <v>0</v>
      </c>
      <c r="AP33" s="252" t="s">
        <v>16957</v>
      </c>
      <c r="AQ33" s="252" t="s">
        <v>16964</v>
      </c>
      <c r="AR33" s="252" t="s">
        <v>16961</v>
      </c>
      <c r="AS33" s="252" t="s">
        <v>16981</v>
      </c>
      <c r="AT33" s="252"/>
      <c r="AU33" s="252"/>
      <c r="AV33" s="252"/>
      <c r="AW33" s="252" t="s">
        <v>772</v>
      </c>
      <c r="AX33" s="253">
        <v>851.2</v>
      </c>
      <c r="AY33" s="253">
        <v>391</v>
      </c>
      <c r="AZ33" s="252" t="s">
        <v>17015</v>
      </c>
      <c r="BA33" s="252" t="s">
        <v>850</v>
      </c>
      <c r="BB33" s="254"/>
      <c r="BC33" s="255">
        <f t="shared" si="4"/>
        <v>-13.600000000000023</v>
      </c>
      <c r="BJ33" s="191" t="str">
        <f t="shared" si="5"/>
        <v>303.000</v>
      </c>
      <c r="BM33" s="191" t="s">
        <v>3070</v>
      </c>
      <c r="BN33" s="191" t="s">
        <v>16991</v>
      </c>
      <c r="BO33" s="191" t="s">
        <v>1693</v>
      </c>
      <c r="BU33" s="191" t="s">
        <v>3070</v>
      </c>
      <c r="BV33" s="191" t="s">
        <v>16991</v>
      </c>
      <c r="BW33" s="191" t="s">
        <v>1693</v>
      </c>
      <c r="CH33" s="248">
        <f t="shared" si="2"/>
        <v>-4.0745362639427185E-10</v>
      </c>
    </row>
    <row r="34" spans="1:86" x14ac:dyDescent="0.3">
      <c r="A34" s="191">
        <v>1</v>
      </c>
      <c r="B34" s="256">
        <f>SUBTOTAL(9,$A$22:A34)</f>
        <v>13</v>
      </c>
      <c r="C34" s="257" t="s">
        <v>85</v>
      </c>
      <c r="D34" s="197">
        <f t="shared" si="6"/>
        <v>6317156.4800000004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0">
        <v>0</v>
      </c>
      <c r="L34" s="258">
        <v>0</v>
      </c>
      <c r="M34" s="258">
        <v>782</v>
      </c>
      <c r="N34" s="258">
        <v>6078227.4699999997</v>
      </c>
      <c r="O34" s="258">
        <v>0</v>
      </c>
      <c r="P34" s="258">
        <v>0</v>
      </c>
      <c r="Q34" s="258">
        <v>0</v>
      </c>
      <c r="R34" s="258">
        <v>0</v>
      </c>
      <c r="S34" s="258">
        <v>0</v>
      </c>
      <c r="T34" s="258">
        <v>0</v>
      </c>
      <c r="U34" s="258">
        <v>0</v>
      </c>
      <c r="V34" s="258">
        <v>0</v>
      </c>
      <c r="W34" s="258">
        <v>0</v>
      </c>
      <c r="X34" s="258">
        <v>0</v>
      </c>
      <c r="Y34" s="258">
        <v>0</v>
      </c>
      <c r="Z34" s="258">
        <v>0</v>
      </c>
      <c r="AA34" s="258">
        <v>0</v>
      </c>
      <c r="AB34" s="258">
        <v>0</v>
      </c>
      <c r="AC34" s="197">
        <v>130074.07</v>
      </c>
      <c r="AD34" s="197">
        <v>108854.94</v>
      </c>
      <c r="AE34" s="197">
        <v>0</v>
      </c>
      <c r="AF34" s="239">
        <v>2023</v>
      </c>
      <c r="AG34" s="239">
        <v>2023</v>
      </c>
      <c r="AH34" s="239">
        <v>2023</v>
      </c>
      <c r="AI34" s="251"/>
      <c r="AJ34" s="251"/>
      <c r="AK34" s="251"/>
      <c r="AL34" s="251"/>
      <c r="AM34" s="252" t="s">
        <v>16970</v>
      </c>
      <c r="AN34" s="252" t="s">
        <v>16950</v>
      </c>
      <c r="AO34" s="252">
        <v>0</v>
      </c>
      <c r="AP34" s="252" t="s">
        <v>16958</v>
      </c>
      <c r="AQ34" s="252" t="s">
        <v>16972</v>
      </c>
      <c r="AR34" s="252">
        <v>0</v>
      </c>
      <c r="AS34" s="252"/>
      <c r="AT34" s="252"/>
      <c r="AU34" s="252"/>
      <c r="AV34" s="252"/>
      <c r="AW34" s="252" t="s">
        <v>776</v>
      </c>
      <c r="AX34" s="253">
        <v>895.7</v>
      </c>
      <c r="AY34" s="253">
        <v>782</v>
      </c>
      <c r="AZ34" s="252" t="s">
        <v>17015</v>
      </c>
      <c r="BA34" s="252" t="s">
        <v>3203</v>
      </c>
      <c r="BB34" s="254"/>
      <c r="BC34" s="255">
        <f t="shared" si="4"/>
        <v>0</v>
      </c>
      <c r="BJ34" s="191" t="str">
        <f t="shared" si="5"/>
        <v>793.600</v>
      </c>
      <c r="BM34" s="191" t="s">
        <v>609</v>
      </c>
      <c r="BN34" s="191" t="s">
        <v>3098</v>
      </c>
      <c r="BO34" s="191" t="s">
        <v>3072</v>
      </c>
      <c r="BU34" s="191" t="s">
        <v>609</v>
      </c>
      <c r="BV34" s="191" t="s">
        <v>3098</v>
      </c>
      <c r="BW34" s="191" t="s">
        <v>3072</v>
      </c>
      <c r="CH34" s="248">
        <f t="shared" si="2"/>
        <v>6.9849193096160889E-10</v>
      </c>
    </row>
    <row r="35" spans="1:86" x14ac:dyDescent="0.3">
      <c r="A35" s="191">
        <v>1</v>
      </c>
      <c r="B35" s="256">
        <f>SUBTOTAL(9,$A$22:A35)</f>
        <v>14</v>
      </c>
      <c r="C35" s="257" t="s">
        <v>86</v>
      </c>
      <c r="D35" s="197">
        <f t="shared" si="6"/>
        <v>24066544.300000001</v>
      </c>
      <c r="E35" s="258">
        <v>0</v>
      </c>
      <c r="F35" s="258">
        <v>500000</v>
      </c>
      <c r="G35" s="258">
        <v>1000000</v>
      </c>
      <c r="H35" s="258">
        <v>0</v>
      </c>
      <c r="I35" s="258">
        <v>0</v>
      </c>
      <c r="J35" s="258">
        <v>0</v>
      </c>
      <c r="K35" s="250">
        <v>0</v>
      </c>
      <c r="L35" s="258">
        <v>0</v>
      </c>
      <c r="M35" s="258">
        <v>610</v>
      </c>
      <c r="N35" s="258">
        <v>5325430.1900000004</v>
      </c>
      <c r="O35" s="258">
        <v>0</v>
      </c>
      <c r="P35" s="258">
        <v>0</v>
      </c>
      <c r="Q35" s="258">
        <v>2470</v>
      </c>
      <c r="R35" s="258">
        <v>15692994.130000001</v>
      </c>
      <c r="S35" s="258">
        <v>0</v>
      </c>
      <c r="T35" s="258">
        <v>0</v>
      </c>
      <c r="U35" s="258">
        <v>0</v>
      </c>
      <c r="V35" s="258">
        <v>0</v>
      </c>
      <c r="W35" s="258">
        <v>0</v>
      </c>
      <c r="X35" s="258">
        <v>0</v>
      </c>
      <c r="Y35" s="258">
        <v>0</v>
      </c>
      <c r="Z35" s="258">
        <v>0</v>
      </c>
      <c r="AA35" s="258">
        <v>0</v>
      </c>
      <c r="AB35" s="258">
        <v>500000</v>
      </c>
      <c r="AC35" s="197">
        <v>492594.28</v>
      </c>
      <c r="AD35" s="197">
        <v>555525.69999999995</v>
      </c>
      <c r="AE35" s="197">
        <v>0</v>
      </c>
      <c r="AF35" s="239">
        <v>2023</v>
      </c>
      <c r="AG35" s="239">
        <v>2023</v>
      </c>
      <c r="AH35" s="239">
        <v>2023</v>
      </c>
      <c r="AI35" s="251"/>
      <c r="AJ35" s="251"/>
      <c r="AK35" s="251"/>
      <c r="AL35" s="251"/>
      <c r="AM35" s="252" t="s">
        <v>16954</v>
      </c>
      <c r="AN35" s="252" t="s">
        <v>16965</v>
      </c>
      <c r="AO35" s="252">
        <v>2014</v>
      </c>
      <c r="AP35" s="252" t="s">
        <v>16964</v>
      </c>
      <c r="AQ35" s="252" t="s">
        <v>16958</v>
      </c>
      <c r="AR35" s="252" t="s">
        <v>16957</v>
      </c>
      <c r="AS35" s="252"/>
      <c r="AT35" s="252" t="s">
        <v>16975</v>
      </c>
      <c r="AU35" s="259">
        <v>3450400</v>
      </c>
      <c r="AV35" s="259">
        <v>2422377.7000000002</v>
      </c>
      <c r="AW35" s="252" t="s">
        <v>662</v>
      </c>
      <c r="AX35" s="253">
        <v>3943.7</v>
      </c>
      <c r="AY35" s="253">
        <v>630.4</v>
      </c>
      <c r="AZ35" s="252" t="s">
        <v>17017</v>
      </c>
      <c r="BA35" s="252">
        <v>1990</v>
      </c>
      <c r="BB35" s="254"/>
      <c r="BC35" s="255">
        <f t="shared" si="4"/>
        <v>20.399999999999977</v>
      </c>
      <c r="BJ35" s="191" t="str">
        <f t="shared" si="5"/>
        <v>589.000</v>
      </c>
      <c r="BM35" s="191" t="s">
        <v>3073</v>
      </c>
      <c r="BN35" s="191" t="s">
        <v>2984</v>
      </c>
      <c r="BO35" s="191" t="s">
        <v>3074</v>
      </c>
      <c r="BU35" s="191" t="s">
        <v>3073</v>
      </c>
      <c r="BV35" s="191" t="s">
        <v>2984</v>
      </c>
      <c r="BW35" s="191" t="s">
        <v>3074</v>
      </c>
      <c r="CH35" s="248">
        <f t="shared" si="2"/>
        <v>-1.3969838619232178E-9</v>
      </c>
    </row>
    <row r="36" spans="1:86" x14ac:dyDescent="0.3">
      <c r="A36" s="191">
        <v>1</v>
      </c>
      <c r="B36" s="256">
        <f>SUBTOTAL(9,$A$22:A36)</f>
        <v>15</v>
      </c>
      <c r="C36" s="257" t="s">
        <v>88</v>
      </c>
      <c r="D36" s="197">
        <f t="shared" si="6"/>
        <v>19249394.109999999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0">
        <v>0</v>
      </c>
      <c r="L36" s="258">
        <v>0</v>
      </c>
      <c r="M36" s="258">
        <v>2462</v>
      </c>
      <c r="N36" s="258">
        <v>18637344.859999999</v>
      </c>
      <c r="O36" s="258">
        <v>0</v>
      </c>
      <c r="P36" s="258">
        <v>0</v>
      </c>
      <c r="Q36" s="258">
        <v>0</v>
      </c>
      <c r="R36" s="258">
        <v>0</v>
      </c>
      <c r="S36" s="258">
        <v>0</v>
      </c>
      <c r="T36" s="258">
        <v>0</v>
      </c>
      <c r="U36" s="258">
        <v>0</v>
      </c>
      <c r="V36" s="258">
        <v>0</v>
      </c>
      <c r="W36" s="258">
        <v>0</v>
      </c>
      <c r="X36" s="258">
        <v>0</v>
      </c>
      <c r="Y36" s="258">
        <v>0</v>
      </c>
      <c r="Z36" s="258">
        <v>0</v>
      </c>
      <c r="AA36" s="258">
        <v>0</v>
      </c>
      <c r="AB36" s="258">
        <v>0</v>
      </c>
      <c r="AC36" s="197">
        <v>398839.18</v>
      </c>
      <c r="AD36" s="197">
        <v>213210.07</v>
      </c>
      <c r="AE36" s="197">
        <v>0</v>
      </c>
      <c r="AF36" s="239">
        <v>2023</v>
      </c>
      <c r="AG36" s="239">
        <v>2023</v>
      </c>
      <c r="AH36" s="239">
        <v>2023</v>
      </c>
      <c r="AI36" s="251"/>
      <c r="AJ36" s="251"/>
      <c r="AK36" s="251"/>
      <c r="AL36" s="251"/>
      <c r="AM36" s="252" t="s">
        <v>16967</v>
      </c>
      <c r="AN36" s="252" t="s">
        <v>16972</v>
      </c>
      <c r="AO36" s="252">
        <v>0</v>
      </c>
      <c r="AP36" s="252" t="s">
        <v>16964</v>
      </c>
      <c r="AQ36" s="252" t="s">
        <v>16964</v>
      </c>
      <c r="AR36" s="252" t="s">
        <v>16961</v>
      </c>
      <c r="AS36" s="252"/>
      <c r="AT36" s="252"/>
      <c r="AU36" s="252"/>
      <c r="AV36" s="252"/>
      <c r="AW36" s="252" t="s">
        <v>701</v>
      </c>
      <c r="AX36" s="253">
        <v>8740</v>
      </c>
      <c r="AY36" s="253">
        <v>2462</v>
      </c>
      <c r="AZ36" s="252" t="s">
        <v>17016</v>
      </c>
      <c r="BA36" s="252" t="s">
        <v>17012</v>
      </c>
      <c r="BB36" s="254"/>
      <c r="BC36" s="255">
        <f t="shared" si="4"/>
        <v>0</v>
      </c>
      <c r="BJ36" s="191" t="str">
        <f t="shared" si="5"/>
        <v>2462.000</v>
      </c>
      <c r="BM36" s="191" t="s">
        <v>610</v>
      </c>
      <c r="BN36" s="191" t="s">
        <v>629</v>
      </c>
      <c r="BO36" s="191" t="s">
        <v>3075</v>
      </c>
      <c r="BU36" s="191" t="s">
        <v>610</v>
      </c>
      <c r="BV36" s="191" t="s">
        <v>629</v>
      </c>
      <c r="BW36" s="191" t="s">
        <v>3075</v>
      </c>
      <c r="CH36" s="248">
        <f t="shared" si="2"/>
        <v>0</v>
      </c>
    </row>
    <row r="37" spans="1:86" x14ac:dyDescent="0.3">
      <c r="A37" s="191">
        <v>1</v>
      </c>
      <c r="B37" s="256">
        <f>SUBTOTAL(9,$A$22:A37)</f>
        <v>16</v>
      </c>
      <c r="C37" s="257" t="s">
        <v>89</v>
      </c>
      <c r="D37" s="197">
        <f t="shared" si="6"/>
        <v>4812586.07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0">
        <v>0</v>
      </c>
      <c r="L37" s="258">
        <v>0</v>
      </c>
      <c r="M37" s="258">
        <v>587.5</v>
      </c>
      <c r="N37" s="258">
        <v>4582861.8899999997</v>
      </c>
      <c r="O37" s="258">
        <v>0</v>
      </c>
      <c r="P37" s="258">
        <v>0</v>
      </c>
      <c r="Q37" s="258">
        <v>0</v>
      </c>
      <c r="R37" s="258">
        <v>0</v>
      </c>
      <c r="S37" s="258">
        <v>0</v>
      </c>
      <c r="T37" s="258">
        <v>0</v>
      </c>
      <c r="U37" s="258">
        <v>0</v>
      </c>
      <c r="V37" s="258">
        <v>0</v>
      </c>
      <c r="W37" s="258">
        <v>0</v>
      </c>
      <c r="X37" s="258">
        <v>0</v>
      </c>
      <c r="Y37" s="258">
        <v>0</v>
      </c>
      <c r="Z37" s="258">
        <v>0</v>
      </c>
      <c r="AA37" s="258">
        <v>0</v>
      </c>
      <c r="AB37" s="258">
        <v>0</v>
      </c>
      <c r="AC37" s="197">
        <v>98073.24</v>
      </c>
      <c r="AD37" s="197">
        <v>131650.94</v>
      </c>
      <c r="AE37" s="197">
        <v>0</v>
      </c>
      <c r="AF37" s="239">
        <v>2023</v>
      </c>
      <c r="AG37" s="239">
        <v>2023</v>
      </c>
      <c r="AH37" s="239">
        <v>2023</v>
      </c>
      <c r="AI37" s="251"/>
      <c r="AJ37" s="251"/>
      <c r="AK37" s="251"/>
      <c r="AL37" s="251"/>
      <c r="AM37" s="252" t="s">
        <v>16970</v>
      </c>
      <c r="AN37" s="252" t="s">
        <v>16953</v>
      </c>
      <c r="AO37" s="252">
        <v>0</v>
      </c>
      <c r="AP37" s="252" t="s">
        <v>16965</v>
      </c>
      <c r="AQ37" s="252" t="s">
        <v>16952</v>
      </c>
      <c r="AR37" s="252" t="s">
        <v>16964</v>
      </c>
      <c r="AS37" s="252"/>
      <c r="AT37" s="252"/>
      <c r="AU37" s="252"/>
      <c r="AV37" s="252"/>
      <c r="AW37" s="252" t="s">
        <v>842</v>
      </c>
      <c r="AX37" s="253">
        <v>1662.4</v>
      </c>
      <c r="AY37" s="253">
        <v>707.7</v>
      </c>
      <c r="AZ37" s="252" t="s">
        <v>17124</v>
      </c>
      <c r="BA37" s="252" t="s">
        <v>17012</v>
      </c>
      <c r="BB37" s="254"/>
      <c r="BC37" s="255">
        <f t="shared" si="4"/>
        <v>120.20000000000005</v>
      </c>
      <c r="BJ37" s="191" t="str">
        <f t="shared" si="5"/>
        <v>878.800</v>
      </c>
      <c r="BM37" s="191" t="s">
        <v>611</v>
      </c>
      <c r="BN37" s="191" t="s">
        <v>629</v>
      </c>
      <c r="BO37" s="191" t="s">
        <v>3076</v>
      </c>
      <c r="BU37" s="191" t="s">
        <v>611</v>
      </c>
      <c r="BV37" s="191" t="s">
        <v>629</v>
      </c>
      <c r="BW37" s="191" t="s">
        <v>3076</v>
      </c>
      <c r="CH37" s="248">
        <f t="shared" si="2"/>
        <v>6.4028427004814148E-10</v>
      </c>
    </row>
    <row r="38" spans="1:86" x14ac:dyDescent="0.3">
      <c r="A38" s="191">
        <v>1</v>
      </c>
      <c r="B38" s="256">
        <f>SUBTOTAL(9,$A$22:A38)</f>
        <v>17</v>
      </c>
      <c r="C38" s="257" t="s">
        <v>90</v>
      </c>
      <c r="D38" s="197">
        <f t="shared" si="6"/>
        <v>2390242.6300000004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0">
        <v>0</v>
      </c>
      <c r="L38" s="258">
        <v>0</v>
      </c>
      <c r="M38" s="258">
        <v>237.9</v>
      </c>
      <c r="N38" s="258">
        <v>2227511.4500000002</v>
      </c>
      <c r="O38" s="258">
        <v>0</v>
      </c>
      <c r="P38" s="258">
        <v>0</v>
      </c>
      <c r="Q38" s="258">
        <v>0</v>
      </c>
      <c r="R38" s="258">
        <v>0</v>
      </c>
      <c r="S38" s="258">
        <v>0</v>
      </c>
      <c r="T38" s="258">
        <v>0</v>
      </c>
      <c r="U38" s="258">
        <v>0</v>
      </c>
      <c r="V38" s="258">
        <v>0</v>
      </c>
      <c r="W38" s="258">
        <v>0</v>
      </c>
      <c r="X38" s="258">
        <v>0</v>
      </c>
      <c r="Y38" s="258">
        <v>0</v>
      </c>
      <c r="Z38" s="258">
        <v>0</v>
      </c>
      <c r="AA38" s="258">
        <v>0</v>
      </c>
      <c r="AB38" s="258">
        <v>0</v>
      </c>
      <c r="AC38" s="197">
        <v>47668.75</v>
      </c>
      <c r="AD38" s="197">
        <v>115062.43</v>
      </c>
      <c r="AE38" s="197">
        <v>0</v>
      </c>
      <c r="AF38" s="239">
        <v>2023</v>
      </c>
      <c r="AG38" s="239">
        <v>2023</v>
      </c>
      <c r="AH38" s="239">
        <v>2023</v>
      </c>
      <c r="AI38" s="251"/>
      <c r="AJ38" s="251"/>
      <c r="AK38" s="251"/>
      <c r="AL38" s="251"/>
      <c r="AM38" s="252" t="s">
        <v>16970</v>
      </c>
      <c r="AN38" s="252" t="s">
        <v>16951</v>
      </c>
      <c r="AO38" s="252">
        <v>0</v>
      </c>
      <c r="AP38" s="252" t="s">
        <v>16957</v>
      </c>
      <c r="AQ38" s="252" t="s">
        <v>16964</v>
      </c>
      <c r="AR38" s="252" t="s">
        <v>16961</v>
      </c>
      <c r="AS38" s="252"/>
      <c r="AT38" s="252"/>
      <c r="AU38" s="252"/>
      <c r="AV38" s="252"/>
      <c r="AW38" s="252" t="s">
        <v>772</v>
      </c>
      <c r="AX38" s="253">
        <v>807.5</v>
      </c>
      <c r="AY38" s="253">
        <v>290</v>
      </c>
      <c r="AZ38" s="252" t="s">
        <v>17016</v>
      </c>
      <c r="BA38" s="252" t="s">
        <v>17012</v>
      </c>
      <c r="BB38" s="254"/>
      <c r="BC38" s="255">
        <f t="shared" si="4"/>
        <v>52.099999999999994</v>
      </c>
      <c r="BJ38" s="191" t="str">
        <f t="shared" si="5"/>
        <v>232.100</v>
      </c>
      <c r="BM38" s="191" t="s">
        <v>510</v>
      </c>
      <c r="BN38" s="191" t="s">
        <v>627</v>
      </c>
      <c r="BO38" s="191" t="s">
        <v>3077</v>
      </c>
      <c r="BU38" s="191" t="s">
        <v>510</v>
      </c>
      <c r="BV38" s="191" t="s">
        <v>627</v>
      </c>
      <c r="BW38" s="191" t="s">
        <v>3077</v>
      </c>
      <c r="CH38" s="248">
        <f t="shared" si="2"/>
        <v>1.7462298274040222E-10</v>
      </c>
    </row>
    <row r="39" spans="1:86" x14ac:dyDescent="0.3">
      <c r="A39" s="191">
        <v>1</v>
      </c>
      <c r="B39" s="256">
        <f>SUBTOTAL(9,$A$22:A39)</f>
        <v>18</v>
      </c>
      <c r="C39" s="257" t="s">
        <v>91</v>
      </c>
      <c r="D39" s="197">
        <f t="shared" si="6"/>
        <v>9659148.2200000007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0">
        <v>0</v>
      </c>
      <c r="L39" s="258">
        <v>0</v>
      </c>
      <c r="M39" s="258">
        <v>1179.0999999999999</v>
      </c>
      <c r="N39" s="258">
        <v>9234815.2899999991</v>
      </c>
      <c r="O39" s="258">
        <v>0</v>
      </c>
      <c r="P39" s="258">
        <v>0</v>
      </c>
      <c r="Q39" s="258">
        <v>0</v>
      </c>
      <c r="R39" s="258">
        <v>0</v>
      </c>
      <c r="S39" s="258">
        <v>0</v>
      </c>
      <c r="T39" s="258">
        <v>0</v>
      </c>
      <c r="U39" s="258">
        <v>0</v>
      </c>
      <c r="V39" s="258">
        <v>0</v>
      </c>
      <c r="W39" s="258">
        <v>0</v>
      </c>
      <c r="X39" s="258">
        <v>0</v>
      </c>
      <c r="Y39" s="258">
        <v>0</v>
      </c>
      <c r="Z39" s="258">
        <v>0</v>
      </c>
      <c r="AA39" s="258">
        <v>0</v>
      </c>
      <c r="AB39" s="258">
        <v>0</v>
      </c>
      <c r="AC39" s="197">
        <v>197625.05</v>
      </c>
      <c r="AD39" s="197">
        <v>226707.88</v>
      </c>
      <c r="AE39" s="197">
        <v>0</v>
      </c>
      <c r="AF39" s="239">
        <v>2023</v>
      </c>
      <c r="AG39" s="239">
        <v>2023</v>
      </c>
      <c r="AH39" s="239">
        <v>2023</v>
      </c>
      <c r="AI39" s="251"/>
      <c r="AJ39" s="251"/>
      <c r="AK39" s="251"/>
      <c r="AL39" s="251"/>
      <c r="AM39" s="252" t="s">
        <v>16949</v>
      </c>
      <c r="AN39" s="252" t="s">
        <v>16970</v>
      </c>
      <c r="AO39" s="252">
        <v>0</v>
      </c>
      <c r="AP39" s="252" t="s">
        <v>16962</v>
      </c>
      <c r="AQ39" s="252" t="s">
        <v>16968</v>
      </c>
      <c r="AR39" s="252" t="s">
        <v>16964</v>
      </c>
      <c r="AS39" s="252"/>
      <c r="AT39" s="252"/>
      <c r="AU39" s="252"/>
      <c r="AV39" s="252"/>
      <c r="AW39" s="252" t="s">
        <v>663</v>
      </c>
      <c r="AX39" s="253">
        <v>3183.8</v>
      </c>
      <c r="AY39" s="253">
        <v>1179.0999999999999</v>
      </c>
      <c r="AZ39" s="252" t="s">
        <v>17015</v>
      </c>
      <c r="BA39" s="252" t="s">
        <v>17012</v>
      </c>
      <c r="BB39" s="254"/>
      <c r="BC39" s="255">
        <f t="shared" si="4"/>
        <v>0</v>
      </c>
      <c r="BJ39" s="191" t="str">
        <f t="shared" si="5"/>
        <v>1001.000</v>
      </c>
      <c r="BM39" s="191" t="s">
        <v>3078</v>
      </c>
      <c r="BN39" s="191" t="s">
        <v>16989</v>
      </c>
      <c r="BO39" s="191" t="s">
        <v>3080</v>
      </c>
      <c r="BU39" s="191" t="s">
        <v>3078</v>
      </c>
      <c r="BV39" s="191" t="s">
        <v>16989</v>
      </c>
      <c r="BW39" s="191" t="s">
        <v>3080</v>
      </c>
      <c r="CH39" s="248">
        <f t="shared" si="2"/>
        <v>1.57160684466362E-9</v>
      </c>
    </row>
    <row r="40" spans="1:86" x14ac:dyDescent="0.3">
      <c r="A40" s="191">
        <v>1</v>
      </c>
      <c r="B40" s="256">
        <f>SUBTOTAL(9,$A$22:A40)</f>
        <v>19</v>
      </c>
      <c r="C40" s="257" t="s">
        <v>92</v>
      </c>
      <c r="D40" s="197">
        <f t="shared" si="6"/>
        <v>5046342.9799999995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0">
        <v>0</v>
      </c>
      <c r="L40" s="258">
        <v>0</v>
      </c>
      <c r="M40" s="258">
        <v>840.9</v>
      </c>
      <c r="N40" s="258">
        <v>4756132.5999999996</v>
      </c>
      <c r="O40" s="258">
        <v>0</v>
      </c>
      <c r="P40" s="258">
        <v>0</v>
      </c>
      <c r="Q40" s="258">
        <v>0</v>
      </c>
      <c r="R40" s="258">
        <v>0</v>
      </c>
      <c r="S40" s="258">
        <v>0</v>
      </c>
      <c r="T40" s="258">
        <v>0</v>
      </c>
      <c r="U40" s="258">
        <v>0</v>
      </c>
      <c r="V40" s="258">
        <v>0</v>
      </c>
      <c r="W40" s="258">
        <v>0</v>
      </c>
      <c r="X40" s="258">
        <v>0</v>
      </c>
      <c r="Y40" s="258">
        <v>0</v>
      </c>
      <c r="Z40" s="258">
        <v>0</v>
      </c>
      <c r="AA40" s="258">
        <v>0</v>
      </c>
      <c r="AB40" s="258">
        <v>0</v>
      </c>
      <c r="AC40" s="197">
        <v>101781.24</v>
      </c>
      <c r="AD40" s="197">
        <v>188429.14</v>
      </c>
      <c r="AE40" s="197">
        <v>0</v>
      </c>
      <c r="AF40" s="239">
        <v>2023</v>
      </c>
      <c r="AG40" s="239">
        <v>2023</v>
      </c>
      <c r="AH40" s="239">
        <v>2023</v>
      </c>
      <c r="AI40" s="251"/>
      <c r="AJ40" s="251"/>
      <c r="AK40" s="251"/>
      <c r="AL40" s="251"/>
      <c r="AM40" s="252" t="s">
        <v>16970</v>
      </c>
      <c r="AN40" s="252" t="s">
        <v>16965</v>
      </c>
      <c r="AO40" s="252">
        <v>2016</v>
      </c>
      <c r="AP40" s="252" t="s">
        <v>16963</v>
      </c>
      <c r="AQ40" s="252" t="s">
        <v>16961</v>
      </c>
      <c r="AR40" s="252" t="s">
        <v>16964</v>
      </c>
      <c r="AS40" s="252"/>
      <c r="AT40" s="252" t="s">
        <v>16975</v>
      </c>
      <c r="AU40" s="259">
        <v>1523818.4</v>
      </c>
      <c r="AV40" s="259">
        <v>1990456.59</v>
      </c>
      <c r="AW40" s="252" t="s">
        <v>811</v>
      </c>
      <c r="AX40" s="253">
        <v>2660.1</v>
      </c>
      <c r="AY40" s="253">
        <v>214.1</v>
      </c>
      <c r="AZ40" s="252" t="s">
        <v>17016</v>
      </c>
      <c r="BA40" s="252" t="s">
        <v>17012</v>
      </c>
      <c r="BB40" s="254"/>
      <c r="BC40" s="255">
        <f t="shared" si="4"/>
        <v>-626.79999999999995</v>
      </c>
      <c r="BD40" s="191" t="s">
        <v>16948</v>
      </c>
      <c r="BJ40" s="191" t="str">
        <f t="shared" si="5"/>
        <v>414.600</v>
      </c>
      <c r="BM40" s="191" t="s">
        <v>3081</v>
      </c>
      <c r="BN40" s="191" t="s">
        <v>16989</v>
      </c>
      <c r="BO40" s="191" t="s">
        <v>1965</v>
      </c>
      <c r="BU40" s="191" t="s">
        <v>3081</v>
      </c>
      <c r="BV40" s="191" t="s">
        <v>16989</v>
      </c>
      <c r="BW40" s="191" t="s">
        <v>1965</v>
      </c>
      <c r="CH40" s="248">
        <f t="shared" si="2"/>
        <v>-1.1641532182693481E-10</v>
      </c>
    </row>
    <row r="41" spans="1:86" x14ac:dyDescent="0.3">
      <c r="A41" s="191">
        <v>1</v>
      </c>
      <c r="B41" s="256">
        <f>SUBTOTAL(9,$A$22:A41)</f>
        <v>20</v>
      </c>
      <c r="C41" s="257" t="s">
        <v>93</v>
      </c>
      <c r="D41" s="197">
        <f t="shared" si="6"/>
        <v>8197968.0300000003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0">
        <v>0</v>
      </c>
      <c r="L41" s="258">
        <v>0</v>
      </c>
      <c r="M41" s="258">
        <v>1058.4000000000001</v>
      </c>
      <c r="N41" s="258">
        <v>7883713.0700000003</v>
      </c>
      <c r="O41" s="258">
        <v>0</v>
      </c>
      <c r="P41" s="258">
        <v>0</v>
      </c>
      <c r="Q41" s="258">
        <v>0</v>
      </c>
      <c r="R41" s="258">
        <v>0</v>
      </c>
      <c r="S41" s="258">
        <v>0</v>
      </c>
      <c r="T41" s="258">
        <v>0</v>
      </c>
      <c r="U41" s="258">
        <v>0</v>
      </c>
      <c r="V41" s="258">
        <v>0</v>
      </c>
      <c r="W41" s="258">
        <v>0</v>
      </c>
      <c r="X41" s="258">
        <v>0</v>
      </c>
      <c r="Y41" s="258">
        <v>0</v>
      </c>
      <c r="Z41" s="258">
        <v>0</v>
      </c>
      <c r="AA41" s="258">
        <v>0</v>
      </c>
      <c r="AB41" s="258">
        <v>0</v>
      </c>
      <c r="AC41" s="197">
        <v>168711.46</v>
      </c>
      <c r="AD41" s="197">
        <v>145543.5</v>
      </c>
      <c r="AE41" s="197">
        <v>0</v>
      </c>
      <c r="AF41" s="239">
        <v>2023</v>
      </c>
      <c r="AG41" s="239">
        <v>2023</v>
      </c>
      <c r="AH41" s="239">
        <v>2023</v>
      </c>
      <c r="AI41" s="251"/>
      <c r="AJ41" s="251"/>
      <c r="AK41" s="251"/>
      <c r="AL41" s="251"/>
      <c r="AM41" s="252" t="s">
        <v>16970</v>
      </c>
      <c r="AN41" s="252" t="s">
        <v>16953</v>
      </c>
      <c r="AO41" s="252">
        <v>0</v>
      </c>
      <c r="AP41" s="252" t="s">
        <v>16965</v>
      </c>
      <c r="AQ41" s="252" t="s">
        <v>16952</v>
      </c>
      <c r="AR41" s="252" t="s">
        <v>16964</v>
      </c>
      <c r="AS41" s="252"/>
      <c r="AT41" s="252"/>
      <c r="AU41" s="252"/>
      <c r="AV41" s="252"/>
      <c r="AW41" s="252" t="s">
        <v>842</v>
      </c>
      <c r="AX41" s="253">
        <v>5186.3999999999996</v>
      </c>
      <c r="AY41" s="253">
        <v>1058.4000000000001</v>
      </c>
      <c r="AZ41" s="252" t="s">
        <v>17016</v>
      </c>
      <c r="BA41" s="252" t="s">
        <v>17012</v>
      </c>
      <c r="BB41" s="254"/>
      <c r="BC41" s="255">
        <f t="shared" si="4"/>
        <v>0</v>
      </c>
      <c r="BJ41" s="191" t="str">
        <f t="shared" si="5"/>
        <v>880.500</v>
      </c>
      <c r="BM41" s="191" t="s">
        <v>3083</v>
      </c>
      <c r="BN41" s="191" t="s">
        <v>2984</v>
      </c>
      <c r="BO41" s="191" t="s">
        <v>3085</v>
      </c>
      <c r="BU41" s="191" t="s">
        <v>3083</v>
      </c>
      <c r="BV41" s="191" t="s">
        <v>2984</v>
      </c>
      <c r="BW41" s="191" t="s">
        <v>3085</v>
      </c>
      <c r="CH41" s="248">
        <f t="shared" si="2"/>
        <v>-2.9103830456733704E-11</v>
      </c>
    </row>
    <row r="42" spans="1:86" x14ac:dyDescent="0.3">
      <c r="A42" s="191">
        <v>1</v>
      </c>
      <c r="B42" s="256">
        <f>SUBTOTAL(9,$A$22:A42)</f>
        <v>21</v>
      </c>
      <c r="C42" s="257" t="s">
        <v>94</v>
      </c>
      <c r="D42" s="197">
        <f t="shared" si="6"/>
        <v>3342908.96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0">
        <v>0</v>
      </c>
      <c r="L42" s="258">
        <v>0</v>
      </c>
      <c r="M42" s="258">
        <v>707.2</v>
      </c>
      <c r="N42" s="258">
        <v>3097000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  <c r="X42" s="258">
        <v>0</v>
      </c>
      <c r="Y42" s="258">
        <v>0</v>
      </c>
      <c r="Z42" s="258">
        <v>0</v>
      </c>
      <c r="AA42" s="258">
        <v>0</v>
      </c>
      <c r="AB42" s="258">
        <v>0</v>
      </c>
      <c r="AC42" s="197">
        <v>66275.8</v>
      </c>
      <c r="AD42" s="197">
        <v>179633.16</v>
      </c>
      <c r="AE42" s="197">
        <v>0</v>
      </c>
      <c r="AF42" s="239">
        <v>2023</v>
      </c>
      <c r="AG42" s="239">
        <v>2023</v>
      </c>
      <c r="AH42" s="239">
        <v>2023</v>
      </c>
      <c r="AI42" s="251"/>
      <c r="AJ42" s="251"/>
      <c r="AK42" s="251"/>
      <c r="AL42" s="251"/>
      <c r="AM42" s="252" t="s">
        <v>16970</v>
      </c>
      <c r="AN42" s="252" t="s">
        <v>16953</v>
      </c>
      <c r="AO42" s="252">
        <v>0</v>
      </c>
      <c r="AP42" s="252" t="s">
        <v>16965</v>
      </c>
      <c r="AQ42" s="252" t="s">
        <v>16952</v>
      </c>
      <c r="AR42" s="252" t="s">
        <v>16964</v>
      </c>
      <c r="AS42" s="252"/>
      <c r="AT42" s="252"/>
      <c r="AU42" s="252"/>
      <c r="AV42" s="252"/>
      <c r="AW42" s="252" t="s">
        <v>667</v>
      </c>
      <c r="AX42" s="253">
        <v>2218</v>
      </c>
      <c r="AY42" s="253">
        <v>970.2</v>
      </c>
      <c r="AZ42" s="252" t="s">
        <v>17016</v>
      </c>
      <c r="BA42" s="252" t="s">
        <v>17012</v>
      </c>
      <c r="BB42" s="254"/>
      <c r="BC42" s="255">
        <f t="shared" si="4"/>
        <v>263</v>
      </c>
      <c r="BD42" s="191" t="s">
        <v>16945</v>
      </c>
      <c r="BJ42" s="191" t="str">
        <f t="shared" si="5"/>
        <v>970.200</v>
      </c>
      <c r="BM42" s="191" t="s">
        <v>3086</v>
      </c>
      <c r="BN42" s="191" t="s">
        <v>2984</v>
      </c>
      <c r="BO42" s="191" t="s">
        <v>2984</v>
      </c>
      <c r="BU42" s="191" t="s">
        <v>3086</v>
      </c>
      <c r="BV42" s="191" t="s">
        <v>2984</v>
      </c>
      <c r="BW42" s="191" t="s">
        <v>2984</v>
      </c>
      <c r="CH42" s="248">
        <f t="shared" si="2"/>
        <v>-2.9103830456733704E-11</v>
      </c>
    </row>
    <row r="43" spans="1:86" x14ac:dyDescent="0.3">
      <c r="A43" s="191">
        <v>1</v>
      </c>
      <c r="B43" s="256">
        <f>SUBTOTAL(9,$A$22:A43)</f>
        <v>22</v>
      </c>
      <c r="C43" s="257" t="s">
        <v>95</v>
      </c>
      <c r="D43" s="197">
        <f t="shared" si="6"/>
        <v>8546191.1199999992</v>
      </c>
      <c r="E43" s="258">
        <v>0</v>
      </c>
      <c r="F43" s="258">
        <v>0</v>
      </c>
      <c r="G43" s="258">
        <v>0</v>
      </c>
      <c r="H43" s="258">
        <v>0</v>
      </c>
      <c r="I43" s="258">
        <v>0</v>
      </c>
      <c r="J43" s="258">
        <v>0</v>
      </c>
      <c r="K43" s="250">
        <v>0</v>
      </c>
      <c r="L43" s="258">
        <v>0</v>
      </c>
      <c r="M43" s="258">
        <v>1108</v>
      </c>
      <c r="N43" s="258">
        <v>8103584.1799999997</v>
      </c>
      <c r="O43" s="258">
        <v>0</v>
      </c>
      <c r="P43" s="258">
        <v>0</v>
      </c>
      <c r="Q43" s="258">
        <v>0</v>
      </c>
      <c r="R43" s="258">
        <v>0</v>
      </c>
      <c r="S43" s="258">
        <v>0</v>
      </c>
      <c r="T43" s="258">
        <v>0</v>
      </c>
      <c r="U43" s="258">
        <v>0</v>
      </c>
      <c r="V43" s="258">
        <v>0</v>
      </c>
      <c r="W43" s="258">
        <v>0</v>
      </c>
      <c r="X43" s="258">
        <v>0</v>
      </c>
      <c r="Y43" s="258">
        <v>0</v>
      </c>
      <c r="Z43" s="258">
        <v>0</v>
      </c>
      <c r="AA43" s="258">
        <v>0</v>
      </c>
      <c r="AB43" s="258">
        <v>0</v>
      </c>
      <c r="AC43" s="197">
        <v>173416.7</v>
      </c>
      <c r="AD43" s="197">
        <v>269190.24</v>
      </c>
      <c r="AE43" s="197">
        <v>0</v>
      </c>
      <c r="AF43" s="239">
        <v>2023</v>
      </c>
      <c r="AG43" s="239">
        <v>2023</v>
      </c>
      <c r="AH43" s="239">
        <v>2023</v>
      </c>
      <c r="AI43" s="251"/>
      <c r="AJ43" s="251"/>
      <c r="AK43" s="251"/>
      <c r="AL43" s="251"/>
      <c r="AM43" s="252" t="s">
        <v>16970</v>
      </c>
      <c r="AN43" s="252" t="s">
        <v>16950</v>
      </c>
      <c r="AO43" s="252">
        <v>0</v>
      </c>
      <c r="AP43" s="252" t="s">
        <v>16964</v>
      </c>
      <c r="AQ43" s="252" t="s">
        <v>16958</v>
      </c>
      <c r="AR43" s="252" t="s">
        <v>16964</v>
      </c>
      <c r="AS43" s="252"/>
      <c r="AT43" s="252"/>
      <c r="AU43" s="252"/>
      <c r="AV43" s="252"/>
      <c r="AW43" s="252" t="s">
        <v>664</v>
      </c>
      <c r="AX43" s="253">
        <v>4095.5</v>
      </c>
      <c r="AY43" s="253">
        <v>1168</v>
      </c>
      <c r="AZ43" s="252" t="s">
        <v>17015</v>
      </c>
      <c r="BA43" s="252" t="s">
        <v>3203</v>
      </c>
      <c r="BB43" s="254"/>
      <c r="BC43" s="255">
        <f t="shared" si="4"/>
        <v>60</v>
      </c>
      <c r="BJ43" s="191" t="str">
        <f t="shared" si="5"/>
        <v>881.300</v>
      </c>
      <c r="BM43" s="191" t="s">
        <v>3087</v>
      </c>
      <c r="BN43" s="191" t="s">
        <v>2984</v>
      </c>
      <c r="BO43" s="191" t="s">
        <v>2984</v>
      </c>
      <c r="BU43" s="191" t="s">
        <v>3087</v>
      </c>
      <c r="BV43" s="191" t="s">
        <v>2984</v>
      </c>
      <c r="BW43" s="191" t="s">
        <v>2984</v>
      </c>
      <c r="CH43" s="248">
        <f t="shared" si="2"/>
        <v>-5.2386894822120667E-10</v>
      </c>
    </row>
    <row r="44" spans="1:86" x14ac:dyDescent="0.3">
      <c r="A44" s="191">
        <v>1</v>
      </c>
      <c r="B44" s="256">
        <f>SUBTOTAL(9,$A$22:A44)</f>
        <v>23</v>
      </c>
      <c r="C44" s="257" t="s">
        <v>96</v>
      </c>
      <c r="D44" s="197">
        <f t="shared" si="6"/>
        <v>5047866.7300000004</v>
      </c>
      <c r="E44" s="258">
        <v>0</v>
      </c>
      <c r="F44" s="258">
        <v>0</v>
      </c>
      <c r="G44" s="258">
        <v>0</v>
      </c>
      <c r="H44" s="258">
        <v>0</v>
      </c>
      <c r="I44" s="258">
        <v>0</v>
      </c>
      <c r="J44" s="258">
        <v>0</v>
      </c>
      <c r="K44" s="250">
        <v>0</v>
      </c>
      <c r="L44" s="258">
        <v>0</v>
      </c>
      <c r="M44" s="258">
        <v>547</v>
      </c>
      <c r="N44" s="258">
        <v>4761148.6500000004</v>
      </c>
      <c r="O44" s="258">
        <v>0</v>
      </c>
      <c r="P44" s="258">
        <v>0</v>
      </c>
      <c r="Q44" s="258">
        <v>0</v>
      </c>
      <c r="R44" s="258">
        <v>0</v>
      </c>
      <c r="S44" s="258">
        <v>0</v>
      </c>
      <c r="T44" s="258">
        <v>0</v>
      </c>
      <c r="U44" s="258">
        <v>0</v>
      </c>
      <c r="V44" s="258">
        <v>0</v>
      </c>
      <c r="W44" s="258">
        <v>0</v>
      </c>
      <c r="X44" s="258">
        <v>0</v>
      </c>
      <c r="Y44" s="258">
        <v>0</v>
      </c>
      <c r="Z44" s="258">
        <v>0</v>
      </c>
      <c r="AA44" s="258">
        <v>0</v>
      </c>
      <c r="AB44" s="258">
        <v>0</v>
      </c>
      <c r="AC44" s="197">
        <v>101888.58</v>
      </c>
      <c r="AD44" s="197">
        <v>184829.5</v>
      </c>
      <c r="AE44" s="197">
        <v>0</v>
      </c>
      <c r="AF44" s="239">
        <v>2023</v>
      </c>
      <c r="AG44" s="239">
        <v>2023</v>
      </c>
      <c r="AH44" s="239">
        <v>2023</v>
      </c>
      <c r="AI44" s="251"/>
      <c r="AJ44" s="251"/>
      <c r="AK44" s="251"/>
      <c r="AL44" s="251"/>
      <c r="AM44" s="252" t="s">
        <v>16970</v>
      </c>
      <c r="AN44" s="252" t="s">
        <v>16963</v>
      </c>
      <c r="AO44" s="252">
        <v>0</v>
      </c>
      <c r="AP44" s="252" t="s">
        <v>16950</v>
      </c>
      <c r="AQ44" s="252" t="s">
        <v>16961</v>
      </c>
      <c r="AR44" s="252">
        <v>0</v>
      </c>
      <c r="AS44" s="252"/>
      <c r="AT44" s="252"/>
      <c r="AU44" s="252"/>
      <c r="AV44" s="252"/>
      <c r="AW44" s="252" t="s">
        <v>618</v>
      </c>
      <c r="AX44" s="253">
        <v>1728.5</v>
      </c>
      <c r="AY44" s="253">
        <v>1234</v>
      </c>
      <c r="AZ44" s="252" t="s">
        <v>17015</v>
      </c>
      <c r="BA44" s="252" t="s">
        <v>17012</v>
      </c>
      <c r="BB44" s="254"/>
      <c r="BC44" s="255">
        <f t="shared" si="4"/>
        <v>687</v>
      </c>
      <c r="BD44" s="191" t="s">
        <v>16944</v>
      </c>
      <c r="BJ44" s="191" t="str">
        <f t="shared" si="5"/>
        <v>503.200</v>
      </c>
      <c r="BM44" s="191" t="s">
        <v>3089</v>
      </c>
      <c r="BN44" s="191" t="s">
        <v>664</v>
      </c>
      <c r="BO44" s="191" t="s">
        <v>3090</v>
      </c>
      <c r="BU44" s="191" t="s">
        <v>3089</v>
      </c>
      <c r="BV44" s="191" t="s">
        <v>664</v>
      </c>
      <c r="BW44" s="191" t="s">
        <v>3090</v>
      </c>
      <c r="CH44" s="248">
        <f t="shared" si="2"/>
        <v>5.8207660913467407E-11</v>
      </c>
    </row>
    <row r="45" spans="1:86" x14ac:dyDescent="0.3">
      <c r="A45" s="191">
        <v>1</v>
      </c>
      <c r="B45" s="256">
        <f>SUBTOTAL(9,$A$22:A45)</f>
        <v>24</v>
      </c>
      <c r="C45" s="257" t="s">
        <v>87</v>
      </c>
      <c r="D45" s="197">
        <f t="shared" si="6"/>
        <v>7068871.79</v>
      </c>
      <c r="E45" s="258">
        <v>0</v>
      </c>
      <c r="F45" s="258">
        <v>0</v>
      </c>
      <c r="G45" s="258">
        <v>0</v>
      </c>
      <c r="H45" s="258">
        <v>0</v>
      </c>
      <c r="I45" s="258">
        <v>0</v>
      </c>
      <c r="J45" s="258">
        <v>0</v>
      </c>
      <c r="K45" s="250">
        <v>0</v>
      </c>
      <c r="L45" s="258">
        <v>0</v>
      </c>
      <c r="M45" s="258">
        <v>868</v>
      </c>
      <c r="N45" s="258">
        <v>6768211.0899999999</v>
      </c>
      <c r="O45" s="258">
        <v>0</v>
      </c>
      <c r="P45" s="258">
        <v>0</v>
      </c>
      <c r="Q45" s="258">
        <v>0</v>
      </c>
      <c r="R45" s="258">
        <v>0</v>
      </c>
      <c r="S45" s="258">
        <v>0</v>
      </c>
      <c r="T45" s="258">
        <v>0</v>
      </c>
      <c r="U45" s="258">
        <v>0</v>
      </c>
      <c r="V45" s="258">
        <v>0</v>
      </c>
      <c r="W45" s="258">
        <v>0</v>
      </c>
      <c r="X45" s="258">
        <v>0</v>
      </c>
      <c r="Y45" s="258">
        <v>0</v>
      </c>
      <c r="Z45" s="258">
        <v>0</v>
      </c>
      <c r="AA45" s="258">
        <v>0</v>
      </c>
      <c r="AB45" s="258">
        <v>0</v>
      </c>
      <c r="AC45" s="197">
        <v>144839.72</v>
      </c>
      <c r="AD45" s="197">
        <v>155820.98000000001</v>
      </c>
      <c r="AE45" s="197">
        <v>0</v>
      </c>
      <c r="AF45" s="239">
        <v>2023</v>
      </c>
      <c r="AG45" s="239">
        <v>2023</v>
      </c>
      <c r="AH45" s="239">
        <v>2023</v>
      </c>
      <c r="AI45" s="251"/>
      <c r="AJ45" s="251"/>
      <c r="AK45" s="251"/>
      <c r="AL45" s="251"/>
      <c r="AM45" s="252" t="s">
        <v>16967</v>
      </c>
      <c r="AN45" s="252" t="s">
        <v>16950</v>
      </c>
      <c r="AO45" s="252">
        <v>0</v>
      </c>
      <c r="AP45" s="252" t="s">
        <v>16964</v>
      </c>
      <c r="AQ45" s="252" t="s">
        <v>16958</v>
      </c>
      <c r="AR45" s="252" t="s">
        <v>16957</v>
      </c>
      <c r="AS45" s="252"/>
      <c r="AT45" s="252"/>
      <c r="AU45" s="252"/>
      <c r="AV45" s="252"/>
      <c r="AW45" s="252" t="s">
        <v>663</v>
      </c>
      <c r="AX45" s="253">
        <v>1830.4</v>
      </c>
      <c r="AY45" s="253">
        <v>868</v>
      </c>
      <c r="AZ45" s="252" t="s">
        <v>17015</v>
      </c>
      <c r="BA45" s="252">
        <v>2006</v>
      </c>
      <c r="BB45" s="254"/>
      <c r="BC45" s="255">
        <f t="shared" si="4"/>
        <v>0</v>
      </c>
      <c r="BJ45" s="191" t="str">
        <f t="shared" si="5"/>
        <v>658.000</v>
      </c>
      <c r="BM45" s="191" t="s">
        <v>3091</v>
      </c>
      <c r="BN45" s="191" t="s">
        <v>16989</v>
      </c>
      <c r="BO45" s="191" t="s">
        <v>3092</v>
      </c>
      <c r="BU45" s="191" t="s">
        <v>3091</v>
      </c>
      <c r="BV45" s="191" t="s">
        <v>16989</v>
      </c>
      <c r="BW45" s="191" t="s">
        <v>3092</v>
      </c>
      <c r="CH45" s="248">
        <f t="shared" si="2"/>
        <v>1.7462298274040222E-10</v>
      </c>
    </row>
    <row r="46" spans="1:86" x14ac:dyDescent="0.3">
      <c r="A46" s="191">
        <v>1</v>
      </c>
      <c r="B46" s="256">
        <f>SUBTOTAL(9,$A$22:A46)</f>
        <v>25</v>
      </c>
      <c r="C46" s="257" t="s">
        <v>99</v>
      </c>
      <c r="D46" s="197">
        <f t="shared" si="6"/>
        <v>2700799.25</v>
      </c>
      <c r="E46" s="258">
        <v>0</v>
      </c>
      <c r="F46" s="258">
        <v>0</v>
      </c>
      <c r="G46" s="258">
        <v>0</v>
      </c>
      <c r="H46" s="258">
        <v>0</v>
      </c>
      <c r="I46" s="258">
        <v>0</v>
      </c>
      <c r="J46" s="258">
        <v>0</v>
      </c>
      <c r="K46" s="250">
        <v>0</v>
      </c>
      <c r="L46" s="258">
        <v>0</v>
      </c>
      <c r="M46" s="258">
        <v>334</v>
      </c>
      <c r="N46" s="258">
        <v>2590683.2599999998</v>
      </c>
      <c r="O46" s="258">
        <v>0</v>
      </c>
      <c r="P46" s="258">
        <v>0</v>
      </c>
      <c r="Q46" s="258">
        <v>0</v>
      </c>
      <c r="R46" s="258">
        <v>0</v>
      </c>
      <c r="S46" s="258">
        <v>0</v>
      </c>
      <c r="T46" s="258">
        <v>0</v>
      </c>
      <c r="U46" s="258">
        <v>0</v>
      </c>
      <c r="V46" s="258">
        <v>0</v>
      </c>
      <c r="W46" s="258">
        <v>0</v>
      </c>
      <c r="X46" s="258">
        <v>0</v>
      </c>
      <c r="Y46" s="258">
        <v>0</v>
      </c>
      <c r="Z46" s="258">
        <v>0</v>
      </c>
      <c r="AA46" s="258">
        <v>0</v>
      </c>
      <c r="AB46" s="258">
        <v>0</v>
      </c>
      <c r="AC46" s="197">
        <v>55440.62</v>
      </c>
      <c r="AD46" s="197">
        <v>54675.37</v>
      </c>
      <c r="AE46" s="197">
        <v>0</v>
      </c>
      <c r="AF46" s="239">
        <v>2023</v>
      </c>
      <c r="AG46" s="239">
        <v>2023</v>
      </c>
      <c r="AH46" s="239">
        <v>2023</v>
      </c>
      <c r="AI46" s="251"/>
      <c r="AJ46" s="251"/>
      <c r="AK46" s="251"/>
      <c r="AL46" s="251"/>
      <c r="AM46" s="252" t="s">
        <v>16949</v>
      </c>
      <c r="AN46" s="252" t="s">
        <v>16970</v>
      </c>
      <c r="AO46" s="252">
        <v>0</v>
      </c>
      <c r="AP46" s="252" t="s">
        <v>16951</v>
      </c>
      <c r="AQ46" s="252" t="s">
        <v>16968</v>
      </c>
      <c r="AR46" s="252">
        <v>0</v>
      </c>
      <c r="AS46" s="252"/>
      <c r="AT46" s="252"/>
      <c r="AU46" s="252"/>
      <c r="AV46" s="252"/>
      <c r="AW46" s="252" t="s">
        <v>697</v>
      </c>
      <c r="AX46" s="253">
        <v>450.8</v>
      </c>
      <c r="AY46" s="253">
        <v>678</v>
      </c>
      <c r="AZ46" s="252" t="s">
        <v>17015</v>
      </c>
      <c r="BA46" s="252">
        <v>2005</v>
      </c>
      <c r="BB46" s="254"/>
      <c r="BC46" s="255">
        <f t="shared" si="4"/>
        <v>344</v>
      </c>
      <c r="BJ46" s="191" t="str">
        <f t="shared" si="5"/>
        <v>234.000</v>
      </c>
      <c r="BM46" s="191" t="s">
        <v>3095</v>
      </c>
      <c r="BN46" s="191" t="s">
        <v>2984</v>
      </c>
      <c r="BO46" s="191" t="s">
        <v>2984</v>
      </c>
      <c r="BU46" s="191" t="s">
        <v>3095</v>
      </c>
      <c r="BV46" s="191" t="s">
        <v>2984</v>
      </c>
      <c r="BW46" s="191" t="s">
        <v>2984</v>
      </c>
      <c r="CH46" s="248">
        <f t="shared" si="2"/>
        <v>2.1827872842550278E-10</v>
      </c>
    </row>
    <row r="47" spans="1:86" x14ac:dyDescent="0.3">
      <c r="A47" s="191">
        <v>1</v>
      </c>
      <c r="B47" s="256">
        <f>SUBTOTAL(9,$A$22:A47)</f>
        <v>26</v>
      </c>
      <c r="C47" s="257" t="s">
        <v>101</v>
      </c>
      <c r="D47" s="197">
        <f t="shared" si="6"/>
        <v>7018402.9800000004</v>
      </c>
      <c r="E47" s="258">
        <v>0</v>
      </c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0">
        <v>0</v>
      </c>
      <c r="L47" s="258">
        <v>0</v>
      </c>
      <c r="M47" s="258">
        <v>1129.6400000000001</v>
      </c>
      <c r="N47" s="258">
        <v>6761686.4900000002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  <c r="X47" s="258">
        <v>0</v>
      </c>
      <c r="Y47" s="258">
        <v>0</v>
      </c>
      <c r="Z47" s="258">
        <v>0</v>
      </c>
      <c r="AA47" s="258">
        <v>0</v>
      </c>
      <c r="AB47" s="258">
        <v>0</v>
      </c>
      <c r="AC47" s="197">
        <v>144700.09</v>
      </c>
      <c r="AD47" s="197">
        <v>112016.4</v>
      </c>
      <c r="AE47" s="197">
        <v>0</v>
      </c>
      <c r="AF47" s="239">
        <v>2023</v>
      </c>
      <c r="AG47" s="239">
        <v>2023</v>
      </c>
      <c r="AH47" s="239">
        <v>2023</v>
      </c>
      <c r="AI47" s="251"/>
      <c r="AJ47" s="251"/>
      <c r="AK47" s="251"/>
      <c r="AL47" s="251"/>
      <c r="AM47" s="252" t="s">
        <v>16967</v>
      </c>
      <c r="AN47" s="252" t="s">
        <v>16956</v>
      </c>
      <c r="AO47" s="252">
        <v>0</v>
      </c>
      <c r="AP47" s="252" t="s">
        <v>16964</v>
      </c>
      <c r="AQ47" s="252" t="s">
        <v>16958</v>
      </c>
      <c r="AR47" s="252" t="s">
        <v>16957</v>
      </c>
      <c r="AS47" s="252"/>
      <c r="AT47" s="252"/>
      <c r="AU47" s="252"/>
      <c r="AV47" s="252"/>
      <c r="AW47" s="252" t="s">
        <v>776</v>
      </c>
      <c r="AX47" s="253">
        <v>5132</v>
      </c>
      <c r="AY47" s="253">
        <v>1156</v>
      </c>
      <c r="AZ47" s="252" t="s">
        <v>17016</v>
      </c>
      <c r="BA47" s="252">
        <v>2007</v>
      </c>
      <c r="BB47" s="254"/>
      <c r="BC47" s="255">
        <f t="shared" si="4"/>
        <v>26.3599999999999</v>
      </c>
      <c r="BJ47" s="191" t="str">
        <f t="shared" si="5"/>
        <v>1068.000</v>
      </c>
      <c r="BM47" s="191" t="s">
        <v>3097</v>
      </c>
      <c r="BN47" s="191" t="s">
        <v>2984</v>
      </c>
      <c r="BO47" s="191" t="s">
        <v>2447</v>
      </c>
      <c r="BU47" s="191" t="s">
        <v>3097</v>
      </c>
      <c r="BV47" s="191" t="s">
        <v>2984</v>
      </c>
      <c r="BW47" s="191" t="s">
        <v>2447</v>
      </c>
      <c r="CH47" s="248">
        <f t="shared" si="2"/>
        <v>2.3283064365386963E-10</v>
      </c>
    </row>
    <row r="48" spans="1:86" x14ac:dyDescent="0.3">
      <c r="A48" s="191">
        <v>1</v>
      </c>
      <c r="B48" s="256">
        <f>SUBTOTAL(9,$A$22:A48)</f>
        <v>27</v>
      </c>
      <c r="C48" s="257" t="s">
        <v>102</v>
      </c>
      <c r="D48" s="197">
        <f t="shared" si="6"/>
        <v>9585108.6500000004</v>
      </c>
      <c r="E48" s="258">
        <v>0</v>
      </c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0">
        <v>0</v>
      </c>
      <c r="L48" s="258">
        <v>0</v>
      </c>
      <c r="M48" s="258">
        <v>1225.4000000000001</v>
      </c>
      <c r="N48" s="258">
        <v>9163177.6699999999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  <c r="X48" s="258">
        <v>0</v>
      </c>
      <c r="Y48" s="258">
        <v>0</v>
      </c>
      <c r="Z48" s="258">
        <v>0</v>
      </c>
      <c r="AA48" s="258">
        <v>0</v>
      </c>
      <c r="AB48" s="258">
        <v>0</v>
      </c>
      <c r="AC48" s="197">
        <v>196092</v>
      </c>
      <c r="AD48" s="197">
        <v>225838.98</v>
      </c>
      <c r="AE48" s="197">
        <v>0</v>
      </c>
      <c r="AF48" s="239">
        <v>2023</v>
      </c>
      <c r="AG48" s="239">
        <v>2023</v>
      </c>
      <c r="AH48" s="239">
        <v>2023</v>
      </c>
      <c r="AI48" s="251"/>
      <c r="AJ48" s="251"/>
      <c r="AK48" s="251"/>
      <c r="AL48" s="251"/>
      <c r="AM48" s="252" t="s">
        <v>16954</v>
      </c>
      <c r="AN48" s="252" t="s">
        <v>16956</v>
      </c>
      <c r="AO48" s="252">
        <v>2015</v>
      </c>
      <c r="AP48" s="252" t="s">
        <v>16964</v>
      </c>
      <c r="AQ48" s="252" t="s">
        <v>16958</v>
      </c>
      <c r="AR48" s="252" t="s">
        <v>16957</v>
      </c>
      <c r="AS48" s="252"/>
      <c r="AT48" s="252" t="s">
        <v>16975</v>
      </c>
      <c r="AU48" s="259">
        <v>1609049.45</v>
      </c>
      <c r="AV48" s="259">
        <v>3139409.1700000004</v>
      </c>
      <c r="AW48" s="252" t="s">
        <v>1268</v>
      </c>
      <c r="AX48" s="253">
        <v>5895.5</v>
      </c>
      <c r="AY48" s="253">
        <v>1225.4000000000001</v>
      </c>
      <c r="AZ48" s="252" t="s">
        <v>17016</v>
      </c>
      <c r="BA48" s="252" t="s">
        <v>17012</v>
      </c>
      <c r="BB48" s="254"/>
      <c r="BC48" s="255">
        <f t="shared" si="4"/>
        <v>0</v>
      </c>
      <c r="BJ48" s="191" t="str">
        <f t="shared" si="5"/>
        <v>1032.600</v>
      </c>
      <c r="BM48" s="191" t="s">
        <v>3099</v>
      </c>
      <c r="BN48" s="191" t="s">
        <v>2984</v>
      </c>
      <c r="BO48" s="191" t="s">
        <v>1059</v>
      </c>
      <c r="BU48" s="191" t="s">
        <v>3099</v>
      </c>
      <c r="BV48" s="191" t="s">
        <v>2984</v>
      </c>
      <c r="BW48" s="191" t="s">
        <v>1059</v>
      </c>
      <c r="CH48" s="248">
        <f t="shared" si="2"/>
        <v>4.3655745685100555E-10</v>
      </c>
    </row>
    <row r="49" spans="1:116" x14ac:dyDescent="0.3">
      <c r="A49" s="191">
        <v>1</v>
      </c>
      <c r="B49" s="256">
        <f>SUBTOTAL(9,$A$22:A49)</f>
        <v>28</v>
      </c>
      <c r="C49" s="257" t="s">
        <v>104</v>
      </c>
      <c r="D49" s="197">
        <f t="shared" si="6"/>
        <v>9409064.4999999981</v>
      </c>
      <c r="E49" s="258">
        <v>0</v>
      </c>
      <c r="F49" s="258">
        <v>0</v>
      </c>
      <c r="G49" s="258">
        <v>0</v>
      </c>
      <c r="H49" s="258">
        <v>0</v>
      </c>
      <c r="I49" s="258">
        <v>0</v>
      </c>
      <c r="J49" s="258">
        <v>0</v>
      </c>
      <c r="K49" s="250">
        <v>0</v>
      </c>
      <c r="L49" s="258">
        <v>0</v>
      </c>
      <c r="M49" s="258">
        <v>1463.4</v>
      </c>
      <c r="N49" s="258">
        <v>9074077.6999999993</v>
      </c>
      <c r="O49" s="258">
        <v>0</v>
      </c>
      <c r="P49" s="258">
        <v>0</v>
      </c>
      <c r="Q49" s="258">
        <v>0</v>
      </c>
      <c r="R49" s="258">
        <v>0</v>
      </c>
      <c r="S49" s="258">
        <v>0</v>
      </c>
      <c r="T49" s="258">
        <v>0</v>
      </c>
      <c r="U49" s="258">
        <v>0</v>
      </c>
      <c r="V49" s="258">
        <v>0</v>
      </c>
      <c r="W49" s="258">
        <v>0</v>
      </c>
      <c r="X49" s="258">
        <v>0</v>
      </c>
      <c r="Y49" s="258">
        <v>0</v>
      </c>
      <c r="Z49" s="258">
        <v>0</v>
      </c>
      <c r="AA49" s="258">
        <v>0</v>
      </c>
      <c r="AB49" s="258">
        <v>0</v>
      </c>
      <c r="AC49" s="197">
        <v>194185.26</v>
      </c>
      <c r="AD49" s="197">
        <v>140801.54</v>
      </c>
      <c r="AE49" s="197">
        <v>0</v>
      </c>
      <c r="AF49" s="239">
        <v>2023</v>
      </c>
      <c r="AG49" s="239">
        <v>2023</v>
      </c>
      <c r="AH49" s="239">
        <v>2023</v>
      </c>
      <c r="AI49" s="251"/>
      <c r="AJ49" s="251"/>
      <c r="AK49" s="251"/>
      <c r="AL49" s="251"/>
      <c r="AM49" s="252" t="s">
        <v>16970</v>
      </c>
      <c r="AN49" s="252" t="s">
        <v>16950</v>
      </c>
      <c r="AO49" s="252">
        <v>0</v>
      </c>
      <c r="AP49" s="252" t="s">
        <v>16964</v>
      </c>
      <c r="AQ49" s="252" t="s">
        <v>16968</v>
      </c>
      <c r="AR49" s="252" t="s">
        <v>16964</v>
      </c>
      <c r="AS49" s="252"/>
      <c r="AT49" s="252"/>
      <c r="AU49" s="252"/>
      <c r="AV49" s="252"/>
      <c r="AW49" s="252" t="s">
        <v>668</v>
      </c>
      <c r="AX49" s="253">
        <v>6171.3</v>
      </c>
      <c r="AY49" s="253">
        <v>1660</v>
      </c>
      <c r="AZ49" s="252" t="s">
        <v>17016</v>
      </c>
      <c r="BA49" s="252" t="s">
        <v>2980</v>
      </c>
      <c r="BB49" s="254"/>
      <c r="BC49" s="255">
        <f t="shared" si="4"/>
        <v>196.59999999999991</v>
      </c>
      <c r="BJ49" s="191" t="str">
        <f t="shared" si="5"/>
        <v>1527.900</v>
      </c>
      <c r="BM49" s="191" t="s">
        <v>3100</v>
      </c>
      <c r="BN49" s="191" t="s">
        <v>2984</v>
      </c>
      <c r="BO49" s="191" t="s">
        <v>2984</v>
      </c>
      <c r="BU49" s="191" t="s">
        <v>3100</v>
      </c>
      <c r="BV49" s="191" t="s">
        <v>2984</v>
      </c>
      <c r="BW49" s="191" t="s">
        <v>2984</v>
      </c>
      <c r="CH49" s="248">
        <f t="shared" si="2"/>
        <v>-1.1350493878126144E-9</v>
      </c>
    </row>
    <row r="50" spans="1:116" x14ac:dyDescent="0.3">
      <c r="A50" s="191">
        <v>1</v>
      </c>
      <c r="B50" s="256">
        <f>SUBTOTAL(9,$A$22:A50)</f>
        <v>29</v>
      </c>
      <c r="C50" s="257" t="s">
        <v>105</v>
      </c>
      <c r="D50" s="197">
        <f t="shared" si="6"/>
        <v>3405722.91</v>
      </c>
      <c r="E50" s="258">
        <v>0</v>
      </c>
      <c r="F50" s="258">
        <v>0</v>
      </c>
      <c r="G50" s="258">
        <v>0</v>
      </c>
      <c r="H50" s="258">
        <v>0</v>
      </c>
      <c r="I50" s="258">
        <v>0</v>
      </c>
      <c r="J50" s="258">
        <v>0</v>
      </c>
      <c r="K50" s="250">
        <v>0</v>
      </c>
      <c r="L50" s="258">
        <v>0</v>
      </c>
      <c r="M50" s="258">
        <v>426</v>
      </c>
      <c r="N50" s="258">
        <v>3241597.15</v>
      </c>
      <c r="O50" s="258">
        <v>0</v>
      </c>
      <c r="P50" s="258">
        <v>0</v>
      </c>
      <c r="Q50" s="258">
        <v>0</v>
      </c>
      <c r="R50" s="258">
        <v>0</v>
      </c>
      <c r="S50" s="258">
        <v>0</v>
      </c>
      <c r="T50" s="258">
        <v>0</v>
      </c>
      <c r="U50" s="258">
        <v>0</v>
      </c>
      <c r="V50" s="258">
        <v>0</v>
      </c>
      <c r="W50" s="258">
        <v>0</v>
      </c>
      <c r="X50" s="258">
        <v>0</v>
      </c>
      <c r="Y50" s="258">
        <v>0</v>
      </c>
      <c r="Z50" s="258">
        <v>0</v>
      </c>
      <c r="AA50" s="258">
        <v>0</v>
      </c>
      <c r="AB50" s="258">
        <v>0</v>
      </c>
      <c r="AC50" s="197">
        <v>69370.179999999993</v>
      </c>
      <c r="AD50" s="197">
        <v>94755.58</v>
      </c>
      <c r="AE50" s="197">
        <v>0</v>
      </c>
      <c r="AF50" s="239">
        <v>2023</v>
      </c>
      <c r="AG50" s="239">
        <v>2023</v>
      </c>
      <c r="AH50" s="239">
        <v>2023</v>
      </c>
      <c r="AI50" s="251"/>
      <c r="AJ50" s="251"/>
      <c r="AK50" s="251"/>
      <c r="AL50" s="251"/>
      <c r="AM50" s="252" t="s">
        <v>16949</v>
      </c>
      <c r="AN50" s="252" t="s">
        <v>16970</v>
      </c>
      <c r="AO50" s="252">
        <v>0</v>
      </c>
      <c r="AP50" s="252" t="s">
        <v>16962</v>
      </c>
      <c r="AQ50" s="252" t="s">
        <v>16968</v>
      </c>
      <c r="AR50" s="252">
        <v>0</v>
      </c>
      <c r="AS50" s="252"/>
      <c r="AT50" s="252"/>
      <c r="AU50" s="252"/>
      <c r="AV50" s="252"/>
      <c r="AW50" s="252" t="s">
        <v>663</v>
      </c>
      <c r="AX50" s="253">
        <v>718.8</v>
      </c>
      <c r="AY50" s="253">
        <v>426.6</v>
      </c>
      <c r="AZ50" s="252" t="s">
        <v>17015</v>
      </c>
      <c r="BA50" s="252">
        <v>2007</v>
      </c>
      <c r="BB50" s="254"/>
      <c r="BC50" s="255">
        <f t="shared" si="4"/>
        <v>0.60000000000002274</v>
      </c>
      <c r="BJ50" s="191" t="str">
        <f t="shared" si="5"/>
        <v>466.800</v>
      </c>
      <c r="BM50" s="191" t="s">
        <v>3101</v>
      </c>
      <c r="BN50" s="191" t="s">
        <v>2984</v>
      </c>
      <c r="BO50" s="191" t="s">
        <v>2984</v>
      </c>
      <c r="BU50" s="191" t="s">
        <v>3101</v>
      </c>
      <c r="BV50" s="191" t="s">
        <v>2984</v>
      </c>
      <c r="BW50" s="191" t="s">
        <v>2984</v>
      </c>
      <c r="CH50" s="248">
        <f t="shared" si="2"/>
        <v>2.4738255888223648E-10</v>
      </c>
    </row>
    <row r="51" spans="1:116" x14ac:dyDescent="0.3">
      <c r="A51" s="191">
        <v>1</v>
      </c>
      <c r="B51" s="256">
        <f>SUBTOTAL(9,$A$22:A51)</f>
        <v>30</v>
      </c>
      <c r="C51" s="257" t="s">
        <v>106</v>
      </c>
      <c r="D51" s="197">
        <f t="shared" si="6"/>
        <v>4889917.59</v>
      </c>
      <c r="E51" s="258">
        <v>0</v>
      </c>
      <c r="F51" s="258">
        <v>0</v>
      </c>
      <c r="G51" s="258">
        <v>0</v>
      </c>
      <c r="H51" s="258">
        <v>0</v>
      </c>
      <c r="I51" s="258">
        <v>4606574.2699999996</v>
      </c>
      <c r="J51" s="258">
        <v>0</v>
      </c>
      <c r="K51" s="250">
        <v>0</v>
      </c>
      <c r="L51" s="258">
        <v>0</v>
      </c>
      <c r="M51" s="258">
        <v>0</v>
      </c>
      <c r="N51" s="258">
        <v>0</v>
      </c>
      <c r="O51" s="258">
        <v>0</v>
      </c>
      <c r="P51" s="258">
        <v>0</v>
      </c>
      <c r="Q51" s="258">
        <v>0</v>
      </c>
      <c r="R51" s="258">
        <v>0</v>
      </c>
      <c r="S51" s="258">
        <v>0</v>
      </c>
      <c r="T51" s="258">
        <v>0</v>
      </c>
      <c r="U51" s="258">
        <v>0</v>
      </c>
      <c r="V51" s="258">
        <v>0</v>
      </c>
      <c r="W51" s="258">
        <v>0</v>
      </c>
      <c r="X51" s="258">
        <v>0</v>
      </c>
      <c r="Y51" s="258">
        <v>0</v>
      </c>
      <c r="Z51" s="258">
        <v>0</v>
      </c>
      <c r="AA51" s="258">
        <v>0</v>
      </c>
      <c r="AB51" s="258">
        <v>0</v>
      </c>
      <c r="AC51" s="197">
        <v>98580.69</v>
      </c>
      <c r="AD51" s="197">
        <v>184762.63</v>
      </c>
      <c r="AE51" s="197">
        <v>0</v>
      </c>
      <c r="AF51" s="239">
        <v>2023</v>
      </c>
      <c r="AG51" s="239">
        <v>2023</v>
      </c>
      <c r="AH51" s="239">
        <v>2023</v>
      </c>
      <c r="AI51" s="251"/>
      <c r="AJ51" s="251"/>
      <c r="AK51" s="251"/>
      <c r="AL51" s="251"/>
      <c r="AM51" s="252" t="s">
        <v>16970</v>
      </c>
      <c r="AN51" s="252" t="s">
        <v>16950</v>
      </c>
      <c r="AO51" s="252">
        <v>0</v>
      </c>
      <c r="AP51" s="252" t="s">
        <v>16964</v>
      </c>
      <c r="AQ51" s="252" t="s">
        <v>16966</v>
      </c>
      <c r="AR51" s="252" t="s">
        <v>16964</v>
      </c>
      <c r="AS51" s="252"/>
      <c r="AT51" s="252"/>
      <c r="AU51" s="252"/>
      <c r="AV51" s="252"/>
      <c r="AW51" s="252" t="s">
        <v>615</v>
      </c>
      <c r="AX51" s="253">
        <v>4616</v>
      </c>
      <c r="AY51" s="253">
        <v>1161</v>
      </c>
      <c r="AZ51" s="252" t="s">
        <v>17016</v>
      </c>
      <c r="BA51" s="252" t="s">
        <v>1140</v>
      </c>
      <c r="BB51" s="254"/>
      <c r="BC51" s="255">
        <f t="shared" si="4"/>
        <v>1161</v>
      </c>
      <c r="BJ51" s="191" t="str">
        <f t="shared" si="5"/>
        <v>1196.000</v>
      </c>
      <c r="BM51" s="191" t="s">
        <v>3102</v>
      </c>
      <c r="BN51" s="191" t="s">
        <v>2984</v>
      </c>
      <c r="BO51" s="191" t="s">
        <v>2984</v>
      </c>
      <c r="BU51" s="191" t="s">
        <v>3102</v>
      </c>
      <c r="BV51" s="191" t="s">
        <v>2984</v>
      </c>
      <c r="BW51" s="191" t="s">
        <v>2984</v>
      </c>
      <c r="CH51" s="248">
        <f t="shared" si="2"/>
        <v>2.9103830456733704E-10</v>
      </c>
    </row>
    <row r="52" spans="1:116" x14ac:dyDescent="0.3">
      <c r="A52" s="191">
        <v>1</v>
      </c>
      <c r="B52" s="256">
        <f>SUBTOTAL(9,$A$22:A52)</f>
        <v>31</v>
      </c>
      <c r="C52" s="257" t="s">
        <v>7342</v>
      </c>
      <c r="D52" s="197">
        <f t="shared" si="6"/>
        <v>6148459.2400000002</v>
      </c>
      <c r="E52" s="258">
        <v>0</v>
      </c>
      <c r="F52" s="258">
        <v>0</v>
      </c>
      <c r="G52" s="258">
        <v>0</v>
      </c>
      <c r="H52" s="258">
        <v>0</v>
      </c>
      <c r="I52" s="258">
        <v>0</v>
      </c>
      <c r="J52" s="258">
        <v>0</v>
      </c>
      <c r="K52" s="250">
        <v>0</v>
      </c>
      <c r="L52" s="258">
        <v>0</v>
      </c>
      <c r="M52" s="258">
        <v>729</v>
      </c>
      <c r="N52" s="258">
        <v>5923931.0099999998</v>
      </c>
      <c r="O52" s="258">
        <v>0</v>
      </c>
      <c r="P52" s="258">
        <v>0</v>
      </c>
      <c r="Q52" s="258">
        <v>0</v>
      </c>
      <c r="R52" s="258">
        <v>0</v>
      </c>
      <c r="S52" s="258">
        <v>0</v>
      </c>
      <c r="T52" s="258">
        <v>0</v>
      </c>
      <c r="U52" s="258">
        <v>0</v>
      </c>
      <c r="V52" s="258">
        <v>0</v>
      </c>
      <c r="W52" s="258">
        <v>0</v>
      </c>
      <c r="X52" s="258">
        <v>0</v>
      </c>
      <c r="Y52" s="258">
        <v>0</v>
      </c>
      <c r="Z52" s="258">
        <v>0</v>
      </c>
      <c r="AA52" s="258">
        <v>0</v>
      </c>
      <c r="AB52" s="258">
        <v>0</v>
      </c>
      <c r="AC52" s="197">
        <v>126772.12</v>
      </c>
      <c r="AD52" s="197">
        <v>97756.11</v>
      </c>
      <c r="AE52" s="197">
        <v>0</v>
      </c>
      <c r="AF52" s="239">
        <v>2023</v>
      </c>
      <c r="AG52" s="239">
        <v>2023</v>
      </c>
      <c r="AH52" s="239">
        <v>2023</v>
      </c>
      <c r="AI52" s="251"/>
      <c r="AJ52" s="251"/>
      <c r="AK52" s="251"/>
      <c r="AL52" s="251"/>
      <c r="AM52" s="252"/>
      <c r="AN52" s="252"/>
      <c r="AO52" s="252"/>
      <c r="AP52" s="252"/>
      <c r="AQ52" s="252"/>
      <c r="AR52" s="252"/>
      <c r="AS52" s="252"/>
      <c r="AT52" s="252"/>
      <c r="AU52" s="252"/>
      <c r="AV52" s="252"/>
      <c r="AW52" s="252"/>
      <c r="AX52" s="253"/>
      <c r="AY52" s="253"/>
      <c r="AZ52" s="252"/>
      <c r="BA52" s="252"/>
      <c r="BB52" s="254"/>
      <c r="BC52" s="255"/>
      <c r="CH52" s="248">
        <f t="shared" si="2"/>
        <v>4.5110937207937241E-10</v>
      </c>
    </row>
    <row r="53" spans="1:116" x14ac:dyDescent="0.3">
      <c r="A53" s="191">
        <v>1</v>
      </c>
      <c r="B53" s="256">
        <f>SUBTOTAL(9,$A$22:A53)</f>
        <v>32</v>
      </c>
      <c r="C53" s="260" t="s">
        <v>132</v>
      </c>
      <c r="D53" s="197">
        <f t="shared" si="6"/>
        <v>4943487.4399999995</v>
      </c>
      <c r="E53" s="261">
        <v>0</v>
      </c>
      <c r="F53" s="261">
        <v>0</v>
      </c>
      <c r="G53" s="261">
        <v>0</v>
      </c>
      <c r="H53" s="261">
        <v>0</v>
      </c>
      <c r="I53" s="261">
        <v>0</v>
      </c>
      <c r="J53" s="261">
        <v>0</v>
      </c>
      <c r="K53" s="262">
        <v>0</v>
      </c>
      <c r="L53" s="261">
        <v>0</v>
      </c>
      <c r="M53" s="258">
        <v>1073.44</v>
      </c>
      <c r="N53" s="258">
        <v>4689831.2</v>
      </c>
      <c r="O53" s="261">
        <v>0</v>
      </c>
      <c r="P53" s="261">
        <v>0</v>
      </c>
      <c r="Q53" s="258">
        <v>0</v>
      </c>
      <c r="R53" s="258">
        <v>0</v>
      </c>
      <c r="S53" s="261">
        <v>0</v>
      </c>
      <c r="T53" s="261">
        <v>0</v>
      </c>
      <c r="U53" s="261">
        <v>0</v>
      </c>
      <c r="V53" s="261">
        <v>0</v>
      </c>
      <c r="W53" s="261">
        <v>0</v>
      </c>
      <c r="X53" s="261">
        <v>0</v>
      </c>
      <c r="Y53" s="261">
        <v>0</v>
      </c>
      <c r="Z53" s="261">
        <v>0</v>
      </c>
      <c r="AA53" s="261">
        <v>0</v>
      </c>
      <c r="AB53" s="261">
        <v>0</v>
      </c>
      <c r="AC53" s="197">
        <v>100362.39</v>
      </c>
      <c r="AD53" s="197">
        <v>153293.85</v>
      </c>
      <c r="AE53" s="263">
        <v>0</v>
      </c>
      <c r="AF53" s="239">
        <v>2023</v>
      </c>
      <c r="AG53" s="239">
        <v>2023</v>
      </c>
      <c r="AH53" s="239">
        <v>2023</v>
      </c>
      <c r="AI53" s="251"/>
      <c r="AJ53" s="251"/>
      <c r="AK53" s="251"/>
      <c r="AL53" s="251"/>
      <c r="AM53" s="252" t="s">
        <v>16970</v>
      </c>
      <c r="AN53" s="252" t="s">
        <v>16965</v>
      </c>
      <c r="AO53" s="252">
        <v>2016</v>
      </c>
      <c r="AP53" s="252" t="s">
        <v>16966</v>
      </c>
      <c r="AQ53" s="252" t="s">
        <v>16952</v>
      </c>
      <c r="AR53" s="252" t="s">
        <v>16964</v>
      </c>
      <c r="AS53" s="252"/>
      <c r="AT53" s="252" t="s">
        <v>16975</v>
      </c>
      <c r="AU53" s="259">
        <v>2935944.12</v>
      </c>
      <c r="AV53" s="259">
        <v>2244637.5100000002</v>
      </c>
      <c r="AW53" s="252" t="s">
        <v>615</v>
      </c>
      <c r="AX53" s="253">
        <v>6914.1</v>
      </c>
      <c r="AY53" s="253">
        <v>1125</v>
      </c>
      <c r="AZ53" s="252" t="s">
        <v>17016</v>
      </c>
      <c r="BA53" s="252" t="s">
        <v>17012</v>
      </c>
      <c r="BB53" s="254"/>
      <c r="BC53" s="255">
        <f>AY53-M53</f>
        <v>51.559999999999945</v>
      </c>
      <c r="BD53" s="191" t="s">
        <v>16943</v>
      </c>
      <c r="BJ53" s="191" t="str">
        <f>VLOOKUP(C53,BM:BO,3,FALSE)</f>
        <v>1304.100</v>
      </c>
      <c r="BM53" s="191" t="s">
        <v>3153</v>
      </c>
      <c r="BN53" s="191" t="s">
        <v>704</v>
      </c>
      <c r="BO53" s="191" t="s">
        <v>3154</v>
      </c>
      <c r="BU53" s="191" t="s">
        <v>3153</v>
      </c>
      <c r="BV53" s="191" t="s">
        <v>704</v>
      </c>
      <c r="BW53" s="191" t="s">
        <v>3154</v>
      </c>
      <c r="CH53" s="248">
        <f t="shared" si="2"/>
        <v>-7.2759576141834259E-10</v>
      </c>
    </row>
    <row r="54" spans="1:116" x14ac:dyDescent="0.3">
      <c r="A54" s="191">
        <v>1</v>
      </c>
      <c r="B54" s="256">
        <f>SUBTOTAL(9,$A$22:A54)</f>
        <v>33</v>
      </c>
      <c r="C54" s="245" t="s">
        <v>5287</v>
      </c>
      <c r="D54" s="197">
        <f t="shared" si="6"/>
        <v>13841781.459999999</v>
      </c>
      <c r="E54" s="261">
        <v>0</v>
      </c>
      <c r="F54" s="261">
        <v>0</v>
      </c>
      <c r="G54" s="261">
        <v>0</v>
      </c>
      <c r="H54" s="261">
        <v>0</v>
      </c>
      <c r="I54" s="261">
        <v>0</v>
      </c>
      <c r="J54" s="261">
        <v>0</v>
      </c>
      <c r="K54" s="262">
        <v>0</v>
      </c>
      <c r="L54" s="261">
        <v>0</v>
      </c>
      <c r="M54" s="261">
        <v>1563.5</v>
      </c>
      <c r="N54" s="261">
        <v>13551773.51</v>
      </c>
      <c r="O54" s="261">
        <v>0</v>
      </c>
      <c r="P54" s="261">
        <v>0</v>
      </c>
      <c r="Q54" s="261">
        <v>0</v>
      </c>
      <c r="R54" s="261">
        <v>0</v>
      </c>
      <c r="S54" s="261">
        <v>0</v>
      </c>
      <c r="T54" s="261">
        <v>0</v>
      </c>
      <c r="U54" s="261">
        <v>0</v>
      </c>
      <c r="V54" s="261">
        <v>0</v>
      </c>
      <c r="W54" s="261">
        <v>0</v>
      </c>
      <c r="X54" s="261">
        <v>0</v>
      </c>
      <c r="Y54" s="261">
        <v>0</v>
      </c>
      <c r="Z54" s="261">
        <v>0</v>
      </c>
      <c r="AA54" s="261">
        <v>0</v>
      </c>
      <c r="AB54" s="261">
        <v>0</v>
      </c>
      <c r="AC54" s="264">
        <v>290007.95</v>
      </c>
      <c r="AD54" s="264">
        <v>0</v>
      </c>
      <c r="AE54" s="264">
        <v>0</v>
      </c>
      <c r="AF54" s="265" t="s">
        <v>17052</v>
      </c>
      <c r="AG54" s="265">
        <v>2023</v>
      </c>
      <c r="AH54" s="266">
        <v>2023</v>
      </c>
      <c r="AZ54" s="191"/>
      <c r="BA54" s="191"/>
      <c r="BB54" s="191"/>
      <c r="CH54" s="248">
        <f t="shared" si="2"/>
        <v>-7.5669959187507629E-10</v>
      </c>
    </row>
    <row r="55" spans="1:116" s="267" customFormat="1" x14ac:dyDescent="0.3">
      <c r="A55" s="191">
        <v>1</v>
      </c>
      <c r="B55" s="256">
        <f>SUBTOTAL(9,$A$22:A55)</f>
        <v>34</v>
      </c>
      <c r="C55" s="245" t="s">
        <v>6663</v>
      </c>
      <c r="D55" s="197">
        <f t="shared" si="6"/>
        <v>4226772.08</v>
      </c>
      <c r="E55" s="261">
        <v>0</v>
      </c>
      <c r="F55" s="261">
        <v>0</v>
      </c>
      <c r="G55" s="261">
        <v>0</v>
      </c>
      <c r="H55" s="261">
        <v>0</v>
      </c>
      <c r="I55" s="261">
        <v>0</v>
      </c>
      <c r="J55" s="261">
        <v>0</v>
      </c>
      <c r="K55" s="262">
        <v>0</v>
      </c>
      <c r="L55" s="261">
        <v>0</v>
      </c>
      <c r="M55" s="261">
        <v>0</v>
      </c>
      <c r="N55" s="261">
        <v>0</v>
      </c>
      <c r="O55" s="261">
        <v>0</v>
      </c>
      <c r="P55" s="261">
        <v>0</v>
      </c>
      <c r="Q55" s="261">
        <v>2455.75</v>
      </c>
      <c r="R55" s="261">
        <v>4138214.29</v>
      </c>
      <c r="S55" s="261">
        <v>0</v>
      </c>
      <c r="T55" s="261">
        <v>0</v>
      </c>
      <c r="U55" s="261">
        <v>0</v>
      </c>
      <c r="V55" s="261">
        <v>0</v>
      </c>
      <c r="W55" s="261">
        <v>0</v>
      </c>
      <c r="X55" s="261">
        <v>0</v>
      </c>
      <c r="Y55" s="261">
        <v>0</v>
      </c>
      <c r="Z55" s="261">
        <v>0</v>
      </c>
      <c r="AA55" s="261">
        <v>0</v>
      </c>
      <c r="AB55" s="261">
        <v>0</v>
      </c>
      <c r="AC55" s="264">
        <v>88557.79</v>
      </c>
      <c r="AD55" s="264">
        <v>0</v>
      </c>
      <c r="AE55" s="264">
        <v>0</v>
      </c>
      <c r="AF55" s="265" t="s">
        <v>17052</v>
      </c>
      <c r="AG55" s="265">
        <v>2023</v>
      </c>
      <c r="AH55" s="266">
        <v>2023</v>
      </c>
      <c r="AT55" s="267" t="e">
        <f>VLOOKUP(C55,AW:AX,2,FALSE)</f>
        <v>#N/A</v>
      </c>
      <c r="BV55" s="267" t="b">
        <f t="shared" ref="BV55:BV75" si="7">D55=(E55+F55+G55+H55+I55+L55+N55+P55+R55+T55+U55+V55+AA55+AB55+AC55+AD55+AE55)</f>
        <v>1</v>
      </c>
      <c r="BW55" s="268"/>
      <c r="CE55" s="267" t="e">
        <f t="shared" ref="CE55:CE75" si="8">VLOOKUP(C55,CF:CG,2,FALSE)</f>
        <v>#N/A</v>
      </c>
      <c r="CF55" s="267" t="s">
        <v>14345</v>
      </c>
      <c r="CG55" s="267">
        <v>1</v>
      </c>
      <c r="CH55" s="248">
        <f t="shared" si="2"/>
        <v>4.3655745685100555E-11</v>
      </c>
      <c r="CL55" s="267" t="e">
        <f t="shared" ref="CL55:CL75" si="9">VLOOKUP(C55,CM:CN,2,FALSE)</f>
        <v>#N/A</v>
      </c>
      <c r="CM55" s="267" t="s">
        <v>3929</v>
      </c>
      <c r="CN55" s="267">
        <v>110249.16</v>
      </c>
      <c r="DK55" s="267" t="e">
        <f t="shared" ref="DK55:DK78" si="10">VLOOKUP(C55,DL:DM,2,FALSE)</f>
        <v>#N/A</v>
      </c>
      <c r="DL55" s="267" t="s">
        <v>1535</v>
      </c>
    </row>
    <row r="56" spans="1:116" s="267" customFormat="1" x14ac:dyDescent="0.3">
      <c r="A56" s="191">
        <v>1</v>
      </c>
      <c r="B56" s="256">
        <f>SUBTOTAL(9,$A$22:A56)</f>
        <v>35</v>
      </c>
      <c r="C56" s="245" t="s">
        <v>1117</v>
      </c>
      <c r="D56" s="197">
        <f t="shared" si="6"/>
        <v>3824817.79</v>
      </c>
      <c r="E56" s="261">
        <v>0</v>
      </c>
      <c r="F56" s="261">
        <v>0</v>
      </c>
      <c r="G56" s="261">
        <v>0</v>
      </c>
      <c r="H56" s="261">
        <v>0</v>
      </c>
      <c r="I56" s="261">
        <v>0</v>
      </c>
      <c r="J56" s="261">
        <v>0</v>
      </c>
      <c r="K56" s="262">
        <v>0</v>
      </c>
      <c r="L56" s="261">
        <v>0</v>
      </c>
      <c r="M56" s="261">
        <v>0</v>
      </c>
      <c r="N56" s="261">
        <v>0</v>
      </c>
      <c r="O56" s="261">
        <v>0</v>
      </c>
      <c r="P56" s="261">
        <v>0</v>
      </c>
      <c r="Q56" s="261">
        <v>1067.9000000000001</v>
      </c>
      <c r="R56" s="261">
        <v>3744681.6</v>
      </c>
      <c r="S56" s="261">
        <v>0</v>
      </c>
      <c r="T56" s="261">
        <v>0</v>
      </c>
      <c r="U56" s="261">
        <v>0</v>
      </c>
      <c r="V56" s="261">
        <v>0</v>
      </c>
      <c r="W56" s="261">
        <v>0</v>
      </c>
      <c r="X56" s="261">
        <v>0</v>
      </c>
      <c r="Y56" s="261">
        <v>0</v>
      </c>
      <c r="Z56" s="261">
        <v>0</v>
      </c>
      <c r="AA56" s="261">
        <v>0</v>
      </c>
      <c r="AB56" s="261">
        <v>0</v>
      </c>
      <c r="AC56" s="264">
        <v>80136.19</v>
      </c>
      <c r="AD56" s="264">
        <v>0</v>
      </c>
      <c r="AE56" s="264">
        <v>0</v>
      </c>
      <c r="AF56" s="265" t="s">
        <v>17052</v>
      </c>
      <c r="AG56" s="265">
        <v>2023</v>
      </c>
      <c r="AH56" s="266">
        <v>2023</v>
      </c>
      <c r="AT56" s="267" t="e">
        <f>VLOOKUP(C56,AW:AX,2,FALSE)</f>
        <v>#N/A</v>
      </c>
      <c r="BV56" s="267" t="b">
        <f t="shared" si="7"/>
        <v>1</v>
      </c>
      <c r="BW56" s="268"/>
      <c r="CA56" s="267" t="e">
        <f>VLOOKUP(C56,CB:CC,2,FALSE)</f>
        <v>#N/A</v>
      </c>
      <c r="CE56" s="267" t="e">
        <f t="shared" si="8"/>
        <v>#N/A</v>
      </c>
      <c r="CF56" s="267" t="s">
        <v>13891</v>
      </c>
      <c r="CG56" s="267">
        <v>1</v>
      </c>
      <c r="CH56" s="248">
        <f t="shared" si="2"/>
        <v>-5.8207660913467407E-11</v>
      </c>
      <c r="CL56" s="267" t="e">
        <f t="shared" si="9"/>
        <v>#N/A</v>
      </c>
      <c r="CM56" s="267" t="s">
        <v>10156</v>
      </c>
      <c r="CN56" s="267">
        <v>78870.41</v>
      </c>
      <c r="DK56" s="267" t="e">
        <f t="shared" si="10"/>
        <v>#N/A</v>
      </c>
      <c r="DL56" s="267" t="s">
        <v>8749</v>
      </c>
    </row>
    <row r="57" spans="1:116" s="267" customFormat="1" x14ac:dyDescent="0.3">
      <c r="A57" s="191">
        <v>1</v>
      </c>
      <c r="B57" s="256">
        <f>SUBTOTAL(9,$A$22:A57)</f>
        <v>36</v>
      </c>
      <c r="C57" s="245" t="s">
        <v>4737</v>
      </c>
      <c r="D57" s="197">
        <f t="shared" si="6"/>
        <v>3048912.3800000004</v>
      </c>
      <c r="E57" s="261">
        <v>0</v>
      </c>
      <c r="F57" s="261">
        <v>0</v>
      </c>
      <c r="G57" s="261">
        <v>0</v>
      </c>
      <c r="H57" s="261">
        <v>0</v>
      </c>
      <c r="I57" s="261">
        <v>0</v>
      </c>
      <c r="J57" s="261">
        <v>0</v>
      </c>
      <c r="K57" s="262">
        <v>0</v>
      </c>
      <c r="L57" s="261">
        <v>0</v>
      </c>
      <c r="M57" s="261">
        <v>0</v>
      </c>
      <c r="N57" s="261">
        <v>0</v>
      </c>
      <c r="O57" s="261">
        <v>0</v>
      </c>
      <c r="P57" s="261">
        <v>0</v>
      </c>
      <c r="Q57" s="261">
        <v>760.44</v>
      </c>
      <c r="R57" s="261">
        <v>2985032.68</v>
      </c>
      <c r="S57" s="261">
        <v>0</v>
      </c>
      <c r="T57" s="261">
        <v>0</v>
      </c>
      <c r="U57" s="261">
        <v>0</v>
      </c>
      <c r="V57" s="261">
        <v>0</v>
      </c>
      <c r="W57" s="261">
        <v>0</v>
      </c>
      <c r="X57" s="261">
        <v>0</v>
      </c>
      <c r="Y57" s="261">
        <v>0</v>
      </c>
      <c r="Z57" s="261">
        <v>0</v>
      </c>
      <c r="AA57" s="261">
        <v>0</v>
      </c>
      <c r="AB57" s="261">
        <v>0</v>
      </c>
      <c r="AC57" s="264">
        <v>63879.7</v>
      </c>
      <c r="AD57" s="264">
        <v>0</v>
      </c>
      <c r="AE57" s="264">
        <v>0</v>
      </c>
      <c r="AF57" s="265" t="s">
        <v>17052</v>
      </c>
      <c r="AG57" s="265">
        <v>2023</v>
      </c>
      <c r="AH57" s="266">
        <v>2023</v>
      </c>
      <c r="BV57" s="267" t="b">
        <f t="shared" si="7"/>
        <v>1</v>
      </c>
      <c r="BW57" s="268"/>
      <c r="CA57" s="267" t="e">
        <f>VLOOKUP(C57,CB:CC,2,FALSE)</f>
        <v>#N/A</v>
      </c>
      <c r="CE57" s="267" t="e">
        <f t="shared" si="8"/>
        <v>#N/A</v>
      </c>
      <c r="CF57" s="267" t="s">
        <v>320</v>
      </c>
      <c r="CG57" s="267">
        <v>1</v>
      </c>
      <c r="CH57" s="248">
        <f t="shared" si="2"/>
        <v>1.8917489796876907E-10</v>
      </c>
      <c r="CL57" s="267" t="e">
        <f t="shared" si="9"/>
        <v>#N/A</v>
      </c>
      <c r="CM57" s="267" t="s">
        <v>1823</v>
      </c>
      <c r="CN57" s="267">
        <v>82315.72</v>
      </c>
      <c r="DK57" s="267" t="e">
        <f t="shared" si="10"/>
        <v>#N/A</v>
      </c>
      <c r="DL57" s="267" t="s">
        <v>13105</v>
      </c>
    </row>
    <row r="58" spans="1:116" s="267" customFormat="1" x14ac:dyDescent="0.3">
      <c r="A58" s="191">
        <v>1</v>
      </c>
      <c r="B58" s="256">
        <f>SUBTOTAL(9,$A$22:A58)</f>
        <v>37</v>
      </c>
      <c r="C58" s="245" t="s">
        <v>6324</v>
      </c>
      <c r="D58" s="197">
        <f t="shared" si="6"/>
        <v>1130201.98</v>
      </c>
      <c r="E58" s="261">
        <v>0</v>
      </c>
      <c r="F58" s="261">
        <v>0</v>
      </c>
      <c r="G58" s="261">
        <v>0</v>
      </c>
      <c r="H58" s="261">
        <v>0</v>
      </c>
      <c r="I58" s="261">
        <v>0</v>
      </c>
      <c r="J58" s="261">
        <v>0</v>
      </c>
      <c r="K58" s="262">
        <v>0</v>
      </c>
      <c r="L58" s="261">
        <v>0</v>
      </c>
      <c r="M58" s="261">
        <v>0</v>
      </c>
      <c r="N58" s="261">
        <v>0</v>
      </c>
      <c r="O58" s="261">
        <v>0</v>
      </c>
      <c r="P58" s="261">
        <v>0</v>
      </c>
      <c r="Q58" s="261">
        <v>398.4</v>
      </c>
      <c r="R58" s="261">
        <v>1106522.3999999999</v>
      </c>
      <c r="S58" s="261">
        <v>0</v>
      </c>
      <c r="T58" s="261">
        <v>0</v>
      </c>
      <c r="U58" s="261">
        <v>0</v>
      </c>
      <c r="V58" s="261">
        <v>0</v>
      </c>
      <c r="W58" s="261">
        <v>0</v>
      </c>
      <c r="X58" s="261">
        <v>0</v>
      </c>
      <c r="Y58" s="261">
        <v>0</v>
      </c>
      <c r="Z58" s="261">
        <v>0</v>
      </c>
      <c r="AA58" s="261">
        <v>0</v>
      </c>
      <c r="AB58" s="261">
        <v>0</v>
      </c>
      <c r="AC58" s="264">
        <v>23679.58</v>
      </c>
      <c r="AD58" s="264">
        <v>0</v>
      </c>
      <c r="AE58" s="264">
        <v>0</v>
      </c>
      <c r="AF58" s="265" t="s">
        <v>17052</v>
      </c>
      <c r="AG58" s="265">
        <v>2023</v>
      </c>
      <c r="AH58" s="266">
        <v>2023</v>
      </c>
      <c r="AT58" s="267" t="e">
        <f>VLOOKUP(C58,AW:AX,2,FALSE)</f>
        <v>#N/A</v>
      </c>
      <c r="BV58" s="267" t="b">
        <f t="shared" si="7"/>
        <v>1</v>
      </c>
      <c r="BW58" s="268"/>
      <c r="CA58" s="267" t="e">
        <f>VLOOKUP(C58,CB:CC,2,FALSE)</f>
        <v>#N/A</v>
      </c>
      <c r="CE58" s="267" t="e">
        <f t="shared" si="8"/>
        <v>#N/A</v>
      </c>
      <c r="CF58" s="267" t="s">
        <v>11569</v>
      </c>
      <c r="CG58" s="267">
        <v>1</v>
      </c>
      <c r="CH58" s="248">
        <f t="shared" si="2"/>
        <v>7.2759576141834259E-11</v>
      </c>
      <c r="CL58" s="267" t="e">
        <f t="shared" si="9"/>
        <v>#N/A</v>
      </c>
      <c r="CM58" s="267" t="s">
        <v>2158</v>
      </c>
      <c r="CN58" s="267">
        <v>74041.06</v>
      </c>
      <c r="DK58" s="267" t="e">
        <f t="shared" si="10"/>
        <v>#N/A</v>
      </c>
      <c r="DL58" s="267" t="s">
        <v>5407</v>
      </c>
    </row>
    <row r="59" spans="1:116" s="267" customFormat="1" x14ac:dyDescent="0.3">
      <c r="A59" s="191">
        <v>1</v>
      </c>
      <c r="B59" s="256">
        <f>SUBTOTAL(9,$A$22:A59)</f>
        <v>38</v>
      </c>
      <c r="C59" s="245" t="s">
        <v>6659</v>
      </c>
      <c r="D59" s="197">
        <f t="shared" si="6"/>
        <v>1413024.25</v>
      </c>
      <c r="E59" s="261">
        <v>0</v>
      </c>
      <c r="F59" s="261">
        <v>0</v>
      </c>
      <c r="G59" s="261">
        <v>0</v>
      </c>
      <c r="H59" s="261">
        <v>0</v>
      </c>
      <c r="I59" s="261">
        <v>0</v>
      </c>
      <c r="J59" s="261">
        <v>0</v>
      </c>
      <c r="K59" s="262">
        <v>0</v>
      </c>
      <c r="L59" s="261">
        <v>0</v>
      </c>
      <c r="M59" s="261">
        <v>0</v>
      </c>
      <c r="N59" s="261">
        <v>0</v>
      </c>
      <c r="O59" s="261">
        <v>0</v>
      </c>
      <c r="P59" s="261">
        <v>0</v>
      </c>
      <c r="Q59" s="261">
        <v>1830.54</v>
      </c>
      <c r="R59" s="269">
        <v>1383419.08</v>
      </c>
      <c r="S59" s="261">
        <v>0</v>
      </c>
      <c r="T59" s="261">
        <v>0</v>
      </c>
      <c r="U59" s="261">
        <v>0</v>
      </c>
      <c r="V59" s="261">
        <v>0</v>
      </c>
      <c r="W59" s="261">
        <v>0</v>
      </c>
      <c r="X59" s="261">
        <v>0</v>
      </c>
      <c r="Y59" s="261">
        <v>0</v>
      </c>
      <c r="Z59" s="261">
        <v>0</v>
      </c>
      <c r="AA59" s="261">
        <v>0</v>
      </c>
      <c r="AB59" s="261">
        <v>0</v>
      </c>
      <c r="AC59" s="264">
        <v>29605.17</v>
      </c>
      <c r="AD59" s="264">
        <v>0</v>
      </c>
      <c r="AE59" s="264">
        <v>0</v>
      </c>
      <c r="AF59" s="265" t="s">
        <v>17052</v>
      </c>
      <c r="AG59" s="265">
        <v>2023</v>
      </c>
      <c r="AH59" s="266">
        <v>2023</v>
      </c>
      <c r="BV59" s="267" t="b">
        <f t="shared" si="7"/>
        <v>1</v>
      </c>
      <c r="CE59" s="267" t="e">
        <f t="shared" si="8"/>
        <v>#N/A</v>
      </c>
      <c r="CF59" s="267" t="s">
        <v>8770</v>
      </c>
      <c r="CG59" s="267">
        <v>1</v>
      </c>
      <c r="CH59" s="248">
        <f t="shared" si="2"/>
        <v>-7.2759576141834259E-11</v>
      </c>
      <c r="CL59" s="267" t="e">
        <f t="shared" si="9"/>
        <v>#N/A</v>
      </c>
      <c r="CM59" s="267" t="s">
        <v>14908</v>
      </c>
      <c r="CN59" s="267">
        <v>80218.58</v>
      </c>
      <c r="DK59" s="267" t="e">
        <f t="shared" si="10"/>
        <v>#N/A</v>
      </c>
      <c r="DL59" s="267" t="s">
        <v>2088</v>
      </c>
    </row>
    <row r="60" spans="1:116" s="267" customFormat="1" x14ac:dyDescent="0.3">
      <c r="A60" s="191">
        <v>1</v>
      </c>
      <c r="B60" s="256">
        <f>SUBTOTAL(9,$A$22:A60)</f>
        <v>39</v>
      </c>
      <c r="C60" s="245" t="s">
        <v>4999</v>
      </c>
      <c r="D60" s="197">
        <f t="shared" si="6"/>
        <v>3048872.3600000003</v>
      </c>
      <c r="E60" s="261">
        <v>0</v>
      </c>
      <c r="F60" s="261">
        <v>0</v>
      </c>
      <c r="G60" s="261">
        <v>0</v>
      </c>
      <c r="H60" s="261">
        <v>0</v>
      </c>
      <c r="I60" s="261">
        <v>0</v>
      </c>
      <c r="J60" s="261">
        <v>0</v>
      </c>
      <c r="K60" s="262">
        <v>0</v>
      </c>
      <c r="L60" s="261">
        <v>0</v>
      </c>
      <c r="M60" s="261">
        <v>319</v>
      </c>
      <c r="N60" s="261">
        <v>2910723.99</v>
      </c>
      <c r="O60" s="261">
        <v>0</v>
      </c>
      <c r="P60" s="261">
        <v>0</v>
      </c>
      <c r="Q60" s="261">
        <v>0</v>
      </c>
      <c r="R60" s="261">
        <v>0</v>
      </c>
      <c r="S60" s="261">
        <v>0</v>
      </c>
      <c r="T60" s="261">
        <v>0</v>
      </c>
      <c r="U60" s="261">
        <v>0</v>
      </c>
      <c r="V60" s="261">
        <v>0</v>
      </c>
      <c r="W60" s="261">
        <v>0</v>
      </c>
      <c r="X60" s="261">
        <v>0</v>
      </c>
      <c r="Y60" s="261">
        <v>0</v>
      </c>
      <c r="Z60" s="261">
        <v>0</v>
      </c>
      <c r="AA60" s="261">
        <v>0</v>
      </c>
      <c r="AB60" s="261">
        <v>0</v>
      </c>
      <c r="AC60" s="264">
        <v>62289.49</v>
      </c>
      <c r="AD60" s="264">
        <v>75858.880000000005</v>
      </c>
      <c r="AE60" s="264">
        <v>0</v>
      </c>
      <c r="AF60" s="265">
        <v>2023</v>
      </c>
      <c r="AG60" s="265">
        <v>2023</v>
      </c>
      <c r="AH60" s="266">
        <v>2023</v>
      </c>
      <c r="BV60" s="267" t="b">
        <f t="shared" si="7"/>
        <v>1</v>
      </c>
      <c r="BW60" s="268"/>
      <c r="CA60" s="267" t="e">
        <f>VLOOKUP(C60,CB:CC,2,FALSE)</f>
        <v>#N/A</v>
      </c>
      <c r="CE60" s="267" t="e">
        <f t="shared" si="8"/>
        <v>#N/A</v>
      </c>
      <c r="CF60" s="267" t="s">
        <v>9140</v>
      </c>
      <c r="CG60" s="267">
        <v>1</v>
      </c>
      <c r="CH60" s="248">
        <f t="shared" si="2"/>
        <v>1.1641532182693481E-10</v>
      </c>
      <c r="CL60" s="267" t="e">
        <f t="shared" si="9"/>
        <v>#N/A</v>
      </c>
      <c r="DK60" s="267" t="e">
        <f t="shared" si="10"/>
        <v>#N/A</v>
      </c>
      <c r="DL60" s="267" t="s">
        <v>10903</v>
      </c>
    </row>
    <row r="61" spans="1:116" s="267" customFormat="1" x14ac:dyDescent="0.3">
      <c r="A61" s="191">
        <v>1</v>
      </c>
      <c r="B61" s="256">
        <f>SUBTOTAL(9,$A$22:A61)</f>
        <v>40</v>
      </c>
      <c r="C61" s="245" t="s">
        <v>6110</v>
      </c>
      <c r="D61" s="197">
        <f t="shared" si="6"/>
        <v>3802817.04</v>
      </c>
      <c r="E61" s="261">
        <v>0</v>
      </c>
      <c r="F61" s="261">
        <v>0</v>
      </c>
      <c r="G61" s="261">
        <v>0</v>
      </c>
      <c r="H61" s="261">
        <v>0</v>
      </c>
      <c r="I61" s="261">
        <v>0</v>
      </c>
      <c r="J61" s="261">
        <v>0</v>
      </c>
      <c r="K61" s="262">
        <v>0</v>
      </c>
      <c r="L61" s="261">
        <v>0</v>
      </c>
      <c r="M61" s="261">
        <v>356</v>
      </c>
      <c r="N61" s="261">
        <v>3634621.73</v>
      </c>
      <c r="O61" s="261">
        <v>0</v>
      </c>
      <c r="P61" s="261">
        <v>0</v>
      </c>
      <c r="Q61" s="261">
        <v>0</v>
      </c>
      <c r="R61" s="261">
        <v>0</v>
      </c>
      <c r="S61" s="261">
        <v>0</v>
      </c>
      <c r="T61" s="261">
        <v>0</v>
      </c>
      <c r="U61" s="261">
        <v>0</v>
      </c>
      <c r="V61" s="261">
        <v>0</v>
      </c>
      <c r="W61" s="261">
        <v>0</v>
      </c>
      <c r="X61" s="261">
        <v>0</v>
      </c>
      <c r="Y61" s="261">
        <v>0</v>
      </c>
      <c r="Z61" s="261">
        <v>0</v>
      </c>
      <c r="AA61" s="261">
        <v>0</v>
      </c>
      <c r="AB61" s="261">
        <v>0</v>
      </c>
      <c r="AC61" s="264">
        <v>77780.91</v>
      </c>
      <c r="AD61" s="264">
        <v>90414.399999999994</v>
      </c>
      <c r="AE61" s="264">
        <v>0</v>
      </c>
      <c r="AF61" s="265">
        <v>2023</v>
      </c>
      <c r="AG61" s="265">
        <v>2023</v>
      </c>
      <c r="AH61" s="266">
        <v>2023</v>
      </c>
      <c r="AT61" s="267" t="e">
        <f>VLOOKUP(C61,AW:AX,2,FALSE)</f>
        <v>#N/A</v>
      </c>
      <c r="AW61" s="267" t="s">
        <v>2605</v>
      </c>
      <c r="AX61" s="267">
        <v>1</v>
      </c>
      <c r="BV61" s="267" t="b">
        <f t="shared" si="7"/>
        <v>1</v>
      </c>
      <c r="BW61" s="268"/>
      <c r="CA61" s="267" t="e">
        <f>VLOOKUP(C61,CB:CC,2,FALSE)</f>
        <v>#N/A</v>
      </c>
      <c r="CB61" s="267" t="s">
        <v>7127</v>
      </c>
      <c r="CC61" s="267">
        <v>1603.24</v>
      </c>
      <c r="CE61" s="267" t="e">
        <f t="shared" si="8"/>
        <v>#N/A</v>
      </c>
      <c r="CF61" s="267" t="s">
        <v>10429</v>
      </c>
      <c r="CG61" s="267">
        <v>1</v>
      </c>
      <c r="CH61" s="248">
        <f t="shared" si="2"/>
        <v>5.8207660913467407E-11</v>
      </c>
      <c r="CL61" s="267" t="e">
        <f t="shared" si="9"/>
        <v>#N/A</v>
      </c>
      <c r="DK61" s="267" t="e">
        <f t="shared" si="10"/>
        <v>#N/A</v>
      </c>
      <c r="DL61" s="267" t="s">
        <v>1289</v>
      </c>
    </row>
    <row r="62" spans="1:116" s="267" customFormat="1" x14ac:dyDescent="0.3">
      <c r="A62" s="191">
        <v>1</v>
      </c>
      <c r="B62" s="256">
        <f>SUBTOTAL(9,$A$22:A62)</f>
        <v>41</v>
      </c>
      <c r="C62" s="245" t="s">
        <v>6355</v>
      </c>
      <c r="D62" s="197">
        <f t="shared" si="6"/>
        <v>7903595.2400000002</v>
      </c>
      <c r="E62" s="261">
        <v>0</v>
      </c>
      <c r="F62" s="261">
        <v>0</v>
      </c>
      <c r="G62" s="261">
        <v>0</v>
      </c>
      <c r="H62" s="261">
        <v>0</v>
      </c>
      <c r="I62" s="261">
        <v>0</v>
      </c>
      <c r="J62" s="261">
        <v>0</v>
      </c>
      <c r="K62" s="262">
        <v>0</v>
      </c>
      <c r="L62" s="261">
        <v>0</v>
      </c>
      <c r="M62" s="261">
        <v>0</v>
      </c>
      <c r="N62" s="261">
        <v>0</v>
      </c>
      <c r="O62" s="261">
        <v>0</v>
      </c>
      <c r="P62" s="261">
        <v>0</v>
      </c>
      <c r="Q62" s="261">
        <v>2032.46</v>
      </c>
      <c r="R62" s="261">
        <v>7738002</v>
      </c>
      <c r="S62" s="261">
        <v>0</v>
      </c>
      <c r="T62" s="261">
        <v>0</v>
      </c>
      <c r="U62" s="261">
        <v>0</v>
      </c>
      <c r="V62" s="261">
        <v>0</v>
      </c>
      <c r="W62" s="261">
        <v>0</v>
      </c>
      <c r="X62" s="261">
        <v>0</v>
      </c>
      <c r="Y62" s="261">
        <v>0</v>
      </c>
      <c r="Z62" s="261">
        <v>0</v>
      </c>
      <c r="AA62" s="261">
        <v>0</v>
      </c>
      <c r="AB62" s="261">
        <v>0</v>
      </c>
      <c r="AC62" s="264">
        <v>165593.24</v>
      </c>
      <c r="AD62" s="264">
        <v>0</v>
      </c>
      <c r="AE62" s="264">
        <v>0</v>
      </c>
      <c r="AF62" s="265" t="s">
        <v>17052</v>
      </c>
      <c r="AG62" s="265">
        <v>2023</v>
      </c>
      <c r="AH62" s="266">
        <v>2023</v>
      </c>
      <c r="AT62" s="267" t="e">
        <f>VLOOKUP(C62,AW:AX,2,FALSE)</f>
        <v>#N/A</v>
      </c>
      <c r="BV62" s="267" t="b">
        <f t="shared" si="7"/>
        <v>1</v>
      </c>
      <c r="BW62" s="268"/>
      <c r="CE62" s="267" t="e">
        <f t="shared" si="8"/>
        <v>#N/A</v>
      </c>
      <c r="CF62" s="267" t="s">
        <v>13658</v>
      </c>
      <c r="CG62" s="267">
        <v>1</v>
      </c>
      <c r="CH62" s="248">
        <f t="shared" si="2"/>
        <v>2.3283064365386963E-10</v>
      </c>
      <c r="CL62" s="267" t="e">
        <f t="shared" si="9"/>
        <v>#N/A</v>
      </c>
      <c r="CM62" s="267" t="s">
        <v>2132</v>
      </c>
      <c r="CN62" s="267">
        <v>353378.65</v>
      </c>
      <c r="DK62" s="267" t="e">
        <f t="shared" si="10"/>
        <v>#N/A</v>
      </c>
      <c r="DL62" s="267" t="s">
        <v>8770</v>
      </c>
    </row>
    <row r="63" spans="1:116" s="267" customFormat="1" x14ac:dyDescent="0.3">
      <c r="A63" s="191">
        <v>1</v>
      </c>
      <c r="B63" s="256">
        <f>SUBTOTAL(9,$A$22:A63)</f>
        <v>42</v>
      </c>
      <c r="C63" s="245" t="s">
        <v>6530</v>
      </c>
      <c r="D63" s="197">
        <f t="shared" si="6"/>
        <v>7668792.9500000002</v>
      </c>
      <c r="E63" s="261">
        <v>0</v>
      </c>
      <c r="F63" s="261">
        <v>0</v>
      </c>
      <c r="G63" s="261">
        <v>0</v>
      </c>
      <c r="H63" s="261">
        <v>0</v>
      </c>
      <c r="I63" s="261">
        <v>0</v>
      </c>
      <c r="J63" s="261">
        <v>0</v>
      </c>
      <c r="K63" s="262">
        <v>0</v>
      </c>
      <c r="L63" s="261">
        <v>0</v>
      </c>
      <c r="M63" s="261">
        <v>0</v>
      </c>
      <c r="N63" s="261">
        <v>0</v>
      </c>
      <c r="O63" s="261">
        <v>0</v>
      </c>
      <c r="P63" s="261">
        <v>0</v>
      </c>
      <c r="Q63" s="261">
        <v>1407.43</v>
      </c>
      <c r="R63" s="261">
        <v>7508119.2000000002</v>
      </c>
      <c r="S63" s="261">
        <v>0</v>
      </c>
      <c r="T63" s="261">
        <v>0</v>
      </c>
      <c r="U63" s="261">
        <v>0</v>
      </c>
      <c r="V63" s="261">
        <v>0</v>
      </c>
      <c r="W63" s="261">
        <v>0</v>
      </c>
      <c r="X63" s="261">
        <v>0</v>
      </c>
      <c r="Y63" s="261">
        <v>0</v>
      </c>
      <c r="Z63" s="261">
        <v>0</v>
      </c>
      <c r="AA63" s="261">
        <v>0</v>
      </c>
      <c r="AB63" s="261">
        <v>0</v>
      </c>
      <c r="AC63" s="264">
        <v>160673.75</v>
      </c>
      <c r="AD63" s="264">
        <v>0</v>
      </c>
      <c r="AE63" s="264">
        <v>0</v>
      </c>
      <c r="AF63" s="265" t="s">
        <v>17052</v>
      </c>
      <c r="AG63" s="265">
        <v>2023</v>
      </c>
      <c r="AH63" s="266">
        <v>2023</v>
      </c>
      <c r="AT63" s="267" t="e">
        <f>VLOOKUP(C63,AW:AX,2,FALSE)</f>
        <v>#N/A</v>
      </c>
      <c r="BV63" s="267" t="b">
        <f t="shared" si="7"/>
        <v>1</v>
      </c>
      <c r="BW63" s="268"/>
      <c r="CE63" s="267" t="e">
        <f t="shared" si="8"/>
        <v>#N/A</v>
      </c>
      <c r="CF63" s="267" t="s">
        <v>14341</v>
      </c>
      <c r="CG63" s="267">
        <v>1</v>
      </c>
      <c r="CH63" s="248">
        <f t="shared" si="2"/>
        <v>0</v>
      </c>
      <c r="CL63" s="267" t="e">
        <f t="shared" si="9"/>
        <v>#N/A</v>
      </c>
      <c r="CM63" s="267" t="s">
        <v>3894</v>
      </c>
      <c r="CN63" s="267">
        <v>147800.44</v>
      </c>
      <c r="DK63" s="267" t="e">
        <f t="shared" si="10"/>
        <v>#N/A</v>
      </c>
      <c r="DL63" s="267" t="s">
        <v>5368</v>
      </c>
    </row>
    <row r="64" spans="1:116" s="267" customFormat="1" x14ac:dyDescent="0.3">
      <c r="A64" s="191">
        <v>1</v>
      </c>
      <c r="B64" s="256">
        <f>SUBTOTAL(9,$A$22:A64)</f>
        <v>43</v>
      </c>
      <c r="C64" s="245" t="s">
        <v>7079</v>
      </c>
      <c r="D64" s="197">
        <f t="shared" si="6"/>
        <v>5803876.71</v>
      </c>
      <c r="E64" s="261">
        <v>0</v>
      </c>
      <c r="F64" s="261">
        <v>0</v>
      </c>
      <c r="G64" s="261">
        <v>0</v>
      </c>
      <c r="H64" s="261">
        <v>0</v>
      </c>
      <c r="I64" s="261">
        <v>0</v>
      </c>
      <c r="J64" s="261">
        <v>0</v>
      </c>
      <c r="K64" s="262">
        <v>0</v>
      </c>
      <c r="L64" s="261">
        <v>0</v>
      </c>
      <c r="M64" s="261">
        <v>0</v>
      </c>
      <c r="N64" s="261">
        <v>0</v>
      </c>
      <c r="O64" s="261">
        <v>0</v>
      </c>
      <c r="P64" s="261">
        <v>0</v>
      </c>
      <c r="Q64" s="261">
        <v>1826.15</v>
      </c>
      <c r="R64" s="261">
        <v>5682276</v>
      </c>
      <c r="S64" s="261">
        <v>0</v>
      </c>
      <c r="T64" s="261">
        <v>0</v>
      </c>
      <c r="U64" s="261">
        <v>0</v>
      </c>
      <c r="V64" s="261">
        <v>0</v>
      </c>
      <c r="W64" s="261">
        <v>0</v>
      </c>
      <c r="X64" s="261">
        <v>0</v>
      </c>
      <c r="Y64" s="261">
        <v>0</v>
      </c>
      <c r="Z64" s="261">
        <v>0</v>
      </c>
      <c r="AA64" s="261">
        <v>0</v>
      </c>
      <c r="AB64" s="261">
        <v>0</v>
      </c>
      <c r="AC64" s="264">
        <v>121600.71</v>
      </c>
      <c r="AD64" s="264">
        <v>0</v>
      </c>
      <c r="AE64" s="264">
        <v>0</v>
      </c>
      <c r="AF64" s="265" t="s">
        <v>17052</v>
      </c>
      <c r="AG64" s="265">
        <v>2023</v>
      </c>
      <c r="AH64" s="266">
        <v>2023</v>
      </c>
      <c r="AT64" s="267" t="e">
        <f>VLOOKUP(C64,AW:AX,2,FALSE)</f>
        <v>#N/A</v>
      </c>
      <c r="BV64" s="267" t="b">
        <f t="shared" si="7"/>
        <v>1</v>
      </c>
      <c r="BW64" s="268"/>
      <c r="CE64" s="267" t="e">
        <f t="shared" si="8"/>
        <v>#N/A</v>
      </c>
      <c r="CF64" s="267" t="s">
        <v>2439</v>
      </c>
      <c r="CG64" s="267">
        <v>1</v>
      </c>
      <c r="CH64" s="248">
        <f t="shared" si="2"/>
        <v>-4.3655745685100555E-11</v>
      </c>
      <c r="CL64" s="267" t="e">
        <f t="shared" si="9"/>
        <v>#N/A</v>
      </c>
      <c r="CM64" s="267" t="s">
        <v>822</v>
      </c>
      <c r="CN64" s="267">
        <v>149881</v>
      </c>
      <c r="DK64" s="267" t="e">
        <f t="shared" si="10"/>
        <v>#N/A</v>
      </c>
      <c r="DL64" s="267" t="s">
        <v>13397</v>
      </c>
    </row>
    <row r="65" spans="1:116" s="267" customFormat="1" x14ac:dyDescent="0.3">
      <c r="A65" s="191">
        <v>1</v>
      </c>
      <c r="B65" s="256">
        <f>SUBTOTAL(9,$A$22:A65)</f>
        <v>44</v>
      </c>
      <c r="C65" s="245" t="s">
        <v>6092</v>
      </c>
      <c r="D65" s="197">
        <f t="shared" si="6"/>
        <v>5509850.1200000001</v>
      </c>
      <c r="E65" s="261">
        <v>0</v>
      </c>
      <c r="F65" s="261">
        <v>0</v>
      </c>
      <c r="G65" s="261">
        <v>0</v>
      </c>
      <c r="H65" s="261">
        <v>0</v>
      </c>
      <c r="I65" s="261">
        <v>0</v>
      </c>
      <c r="J65" s="261">
        <v>0</v>
      </c>
      <c r="K65" s="262">
        <v>0</v>
      </c>
      <c r="L65" s="261">
        <v>0</v>
      </c>
      <c r="M65" s="261">
        <v>1372.5039999999999</v>
      </c>
      <c r="N65" s="261">
        <v>5394409.75</v>
      </c>
      <c r="O65" s="261">
        <v>0</v>
      </c>
      <c r="P65" s="261">
        <v>0</v>
      </c>
      <c r="Q65" s="261">
        <v>0</v>
      </c>
      <c r="R65" s="261">
        <v>0</v>
      </c>
      <c r="S65" s="261">
        <v>0</v>
      </c>
      <c r="T65" s="261">
        <v>0</v>
      </c>
      <c r="U65" s="261">
        <v>0</v>
      </c>
      <c r="V65" s="261">
        <v>0</v>
      </c>
      <c r="W65" s="261">
        <v>0</v>
      </c>
      <c r="X65" s="261">
        <v>0</v>
      </c>
      <c r="Y65" s="261">
        <v>0</v>
      </c>
      <c r="Z65" s="261">
        <v>0</v>
      </c>
      <c r="AA65" s="261">
        <v>0</v>
      </c>
      <c r="AB65" s="261">
        <v>0</v>
      </c>
      <c r="AC65" s="264">
        <v>115440.37</v>
      </c>
      <c r="AD65" s="264">
        <v>0</v>
      </c>
      <c r="AE65" s="264">
        <v>0</v>
      </c>
      <c r="AF65" s="265" t="s">
        <v>17052</v>
      </c>
      <c r="AG65" s="265">
        <v>2023</v>
      </c>
      <c r="AH65" s="266">
        <v>2023</v>
      </c>
      <c r="AT65" s="267" t="e">
        <f>VLOOKUP(C65,AW:AX,2,FALSE)</f>
        <v>#N/A</v>
      </c>
      <c r="BV65" s="267" t="b">
        <f t="shared" si="7"/>
        <v>1</v>
      </c>
      <c r="BW65" s="268"/>
      <c r="CE65" s="267" t="e">
        <f t="shared" si="8"/>
        <v>#N/A</v>
      </c>
      <c r="CF65" s="267" t="s">
        <v>14271</v>
      </c>
      <c r="CG65" s="267">
        <v>1</v>
      </c>
      <c r="CH65" s="248">
        <f t="shared" si="2"/>
        <v>1.1641532182693481E-10</v>
      </c>
      <c r="CL65" s="267" t="e">
        <f t="shared" si="9"/>
        <v>#N/A</v>
      </c>
      <c r="CM65" s="267" t="s">
        <v>1453</v>
      </c>
      <c r="CN65" s="267">
        <v>199981.27</v>
      </c>
      <c r="DK65" s="267" t="e">
        <f t="shared" si="10"/>
        <v>#N/A</v>
      </c>
      <c r="DL65" s="267" t="s">
        <v>13992</v>
      </c>
    </row>
    <row r="66" spans="1:116" s="267" customFormat="1" x14ac:dyDescent="0.3">
      <c r="A66" s="191">
        <v>1</v>
      </c>
      <c r="B66" s="256">
        <f>SUBTOTAL(9,$A$22:A66)</f>
        <v>45</v>
      </c>
      <c r="C66" s="245" t="s">
        <v>5471</v>
      </c>
      <c r="D66" s="197">
        <f t="shared" si="6"/>
        <v>18253357.280000001</v>
      </c>
      <c r="E66" s="261">
        <v>0</v>
      </c>
      <c r="F66" s="261">
        <v>0</v>
      </c>
      <c r="G66" s="261">
        <v>0</v>
      </c>
      <c r="H66" s="261">
        <v>0</v>
      </c>
      <c r="I66" s="261">
        <v>0</v>
      </c>
      <c r="J66" s="261">
        <v>0</v>
      </c>
      <c r="K66" s="262">
        <v>0</v>
      </c>
      <c r="L66" s="261">
        <v>0</v>
      </c>
      <c r="M66" s="261">
        <v>0</v>
      </c>
      <c r="N66" s="261">
        <v>0</v>
      </c>
      <c r="O66" s="261">
        <v>0</v>
      </c>
      <c r="P66" s="261">
        <v>0</v>
      </c>
      <c r="Q66" s="261">
        <v>4647.45</v>
      </c>
      <c r="R66" s="261">
        <v>17870919.600000001</v>
      </c>
      <c r="S66" s="261">
        <v>0</v>
      </c>
      <c r="T66" s="261">
        <v>0</v>
      </c>
      <c r="U66" s="261">
        <v>0</v>
      </c>
      <c r="V66" s="261">
        <v>0</v>
      </c>
      <c r="W66" s="261">
        <v>0</v>
      </c>
      <c r="X66" s="261">
        <v>0</v>
      </c>
      <c r="Y66" s="261">
        <v>0</v>
      </c>
      <c r="Z66" s="261">
        <v>0</v>
      </c>
      <c r="AA66" s="261">
        <v>0</v>
      </c>
      <c r="AB66" s="261">
        <v>0</v>
      </c>
      <c r="AC66" s="264">
        <v>382437.68</v>
      </c>
      <c r="AD66" s="264">
        <v>0</v>
      </c>
      <c r="AE66" s="264">
        <v>0</v>
      </c>
      <c r="AF66" s="265" t="s">
        <v>17052</v>
      </c>
      <c r="AG66" s="265">
        <v>2023</v>
      </c>
      <c r="AH66" s="266">
        <v>2023</v>
      </c>
      <c r="BV66" s="267" t="b">
        <f t="shared" si="7"/>
        <v>1</v>
      </c>
      <c r="BW66" s="268"/>
      <c r="CA66" s="267" t="e">
        <f>VLOOKUP(C66,CB:CC,2,FALSE)</f>
        <v>#N/A</v>
      </c>
      <c r="CE66" s="267" t="e">
        <f t="shared" si="8"/>
        <v>#N/A</v>
      </c>
      <c r="CF66" s="267" t="s">
        <v>14374</v>
      </c>
      <c r="CG66" s="267">
        <v>1</v>
      </c>
      <c r="CH66" s="248">
        <f t="shared" si="2"/>
        <v>-2.9103830456733704E-10</v>
      </c>
      <c r="CL66" s="267" t="e">
        <f t="shared" si="9"/>
        <v>#N/A</v>
      </c>
      <c r="CM66" s="267" t="s">
        <v>9245</v>
      </c>
      <c r="CN66" s="267">
        <v>23915.98</v>
      </c>
      <c r="DK66" s="267" t="e">
        <f t="shared" si="10"/>
        <v>#N/A</v>
      </c>
      <c r="DL66" s="267" t="s">
        <v>2506</v>
      </c>
    </row>
    <row r="67" spans="1:116" s="267" customFormat="1" x14ac:dyDescent="0.3">
      <c r="A67" s="191">
        <v>1</v>
      </c>
      <c r="B67" s="256">
        <f>SUBTOTAL(9,$A$22:A67)</f>
        <v>46</v>
      </c>
      <c r="C67" s="245" t="s">
        <v>1149</v>
      </c>
      <c r="D67" s="197">
        <f t="shared" si="6"/>
        <v>7620449.6799999997</v>
      </c>
      <c r="E67" s="261">
        <v>0</v>
      </c>
      <c r="F67" s="261">
        <v>0</v>
      </c>
      <c r="G67" s="261">
        <v>0</v>
      </c>
      <c r="H67" s="261">
        <v>0</v>
      </c>
      <c r="I67" s="261">
        <v>0</v>
      </c>
      <c r="J67" s="261">
        <v>0</v>
      </c>
      <c r="K67" s="262">
        <v>0</v>
      </c>
      <c r="L67" s="261">
        <v>0</v>
      </c>
      <c r="M67" s="261">
        <v>0</v>
      </c>
      <c r="N67" s="261">
        <v>0</v>
      </c>
      <c r="O67" s="261">
        <v>0</v>
      </c>
      <c r="P67" s="261">
        <v>0</v>
      </c>
      <c r="Q67" s="261">
        <v>1414</v>
      </c>
      <c r="R67" s="261">
        <v>7460788.7999999998</v>
      </c>
      <c r="S67" s="261">
        <v>0</v>
      </c>
      <c r="T67" s="261">
        <v>0</v>
      </c>
      <c r="U67" s="261">
        <v>0</v>
      </c>
      <c r="V67" s="261">
        <v>0</v>
      </c>
      <c r="W67" s="261">
        <v>0</v>
      </c>
      <c r="X67" s="261">
        <v>0</v>
      </c>
      <c r="Y67" s="261">
        <v>0</v>
      </c>
      <c r="Z67" s="261">
        <v>0</v>
      </c>
      <c r="AA67" s="261">
        <v>0</v>
      </c>
      <c r="AB67" s="261">
        <v>0</v>
      </c>
      <c r="AC67" s="264">
        <v>159660.88</v>
      </c>
      <c r="AD67" s="264">
        <v>0</v>
      </c>
      <c r="AE67" s="264">
        <v>0</v>
      </c>
      <c r="AF67" s="265" t="s">
        <v>17052</v>
      </c>
      <c r="AG67" s="265">
        <v>2023</v>
      </c>
      <c r="AH67" s="266">
        <v>2023</v>
      </c>
      <c r="AT67" s="267" t="e">
        <f>VLOOKUP(C67,AW:AX,2,FALSE)</f>
        <v>#N/A</v>
      </c>
      <c r="BV67" s="267" t="b">
        <f t="shared" si="7"/>
        <v>1</v>
      </c>
      <c r="BW67" s="268"/>
      <c r="CA67" s="267" t="e">
        <f>VLOOKUP(C67,CB:CC,2,FALSE)</f>
        <v>#N/A</v>
      </c>
      <c r="CE67" s="267" t="e">
        <f t="shared" si="8"/>
        <v>#N/A</v>
      </c>
      <c r="CF67" s="267" t="s">
        <v>14317</v>
      </c>
      <c r="CG67" s="267">
        <v>1</v>
      </c>
      <c r="CH67" s="248">
        <f t="shared" si="2"/>
        <v>-1.1641532182693481E-10</v>
      </c>
      <c r="CL67" s="267" t="e">
        <f t="shared" si="9"/>
        <v>#N/A</v>
      </c>
      <c r="CM67" s="267" t="s">
        <v>10011</v>
      </c>
      <c r="CN67" s="267">
        <v>51856.9</v>
      </c>
      <c r="DK67" s="267" t="e">
        <f t="shared" si="10"/>
        <v>#N/A</v>
      </c>
      <c r="DL67" s="267" t="s">
        <v>9132</v>
      </c>
    </row>
    <row r="68" spans="1:116" s="267" customFormat="1" x14ac:dyDescent="0.3">
      <c r="A68" s="191">
        <v>1</v>
      </c>
      <c r="B68" s="256">
        <f>SUBTOTAL(9,$A$22:A68)</f>
        <v>47</v>
      </c>
      <c r="C68" s="245" t="s">
        <v>5415</v>
      </c>
      <c r="D68" s="197">
        <f t="shared" si="6"/>
        <v>6647449.7400000002</v>
      </c>
      <c r="E68" s="261">
        <v>0</v>
      </c>
      <c r="F68" s="261">
        <v>0</v>
      </c>
      <c r="G68" s="261">
        <v>0</v>
      </c>
      <c r="H68" s="261">
        <v>0</v>
      </c>
      <c r="I68" s="261">
        <v>0</v>
      </c>
      <c r="J68" s="261">
        <v>0</v>
      </c>
      <c r="K68" s="262">
        <v>0</v>
      </c>
      <c r="L68" s="261">
        <v>0</v>
      </c>
      <c r="M68" s="261">
        <v>0</v>
      </c>
      <c r="N68" s="261">
        <v>0</v>
      </c>
      <c r="O68" s="261">
        <v>0</v>
      </c>
      <c r="P68" s="261">
        <v>0</v>
      </c>
      <c r="Q68" s="261">
        <v>1444.97</v>
      </c>
      <c r="R68" s="261">
        <v>6508174.7999999998</v>
      </c>
      <c r="S68" s="261">
        <v>0</v>
      </c>
      <c r="T68" s="261">
        <v>0</v>
      </c>
      <c r="U68" s="261">
        <v>0</v>
      </c>
      <c r="V68" s="261">
        <v>0</v>
      </c>
      <c r="W68" s="261">
        <v>0</v>
      </c>
      <c r="X68" s="261">
        <v>0</v>
      </c>
      <c r="Y68" s="261">
        <v>0</v>
      </c>
      <c r="Z68" s="261">
        <v>0</v>
      </c>
      <c r="AA68" s="261">
        <v>0</v>
      </c>
      <c r="AB68" s="261">
        <v>0</v>
      </c>
      <c r="AC68" s="264">
        <v>139274.94</v>
      </c>
      <c r="AD68" s="264">
        <v>0</v>
      </c>
      <c r="AE68" s="264">
        <v>0</v>
      </c>
      <c r="AF68" s="265" t="s">
        <v>17052</v>
      </c>
      <c r="AG68" s="265">
        <v>2023</v>
      </c>
      <c r="AH68" s="266">
        <v>2023</v>
      </c>
      <c r="BV68" s="267" t="b">
        <f t="shared" si="7"/>
        <v>1</v>
      </c>
      <c r="BW68" s="268"/>
      <c r="CA68" s="267" t="e">
        <f>VLOOKUP(C68,CB:CC,2,FALSE)</f>
        <v>#N/A</v>
      </c>
      <c r="CE68" s="267" t="e">
        <f t="shared" si="8"/>
        <v>#N/A</v>
      </c>
      <c r="CF68" s="267" t="s">
        <v>2306</v>
      </c>
      <c r="CG68" s="267">
        <v>1</v>
      </c>
      <c r="CH68" s="248">
        <f t="shared" si="2"/>
        <v>4.0745362639427185E-10</v>
      </c>
      <c r="CL68" s="267" t="e">
        <f t="shared" si="9"/>
        <v>#N/A</v>
      </c>
      <c r="CM68" s="267" t="s">
        <v>1895</v>
      </c>
      <c r="CN68" s="267">
        <v>118300.96</v>
      </c>
      <c r="DK68" s="267" t="e">
        <f t="shared" si="10"/>
        <v>#N/A</v>
      </c>
      <c r="DL68" s="267" t="s">
        <v>15244</v>
      </c>
    </row>
    <row r="69" spans="1:116" s="267" customFormat="1" x14ac:dyDescent="0.3">
      <c r="A69" s="191">
        <v>1</v>
      </c>
      <c r="B69" s="256">
        <f>SUBTOTAL(9,$A$22:A69)</f>
        <v>48</v>
      </c>
      <c r="C69" s="245" t="s">
        <v>6357</v>
      </c>
      <c r="D69" s="197">
        <f t="shared" si="6"/>
        <v>7898478.0200000005</v>
      </c>
      <c r="E69" s="261">
        <v>0</v>
      </c>
      <c r="F69" s="261">
        <v>0</v>
      </c>
      <c r="G69" s="261">
        <v>0</v>
      </c>
      <c r="H69" s="261">
        <v>0</v>
      </c>
      <c r="I69" s="261">
        <v>0</v>
      </c>
      <c r="J69" s="261">
        <v>0</v>
      </c>
      <c r="K69" s="262">
        <v>0</v>
      </c>
      <c r="L69" s="261">
        <v>0</v>
      </c>
      <c r="M69" s="261">
        <v>853.8</v>
      </c>
      <c r="N69" s="261">
        <v>7732991.9900000002</v>
      </c>
      <c r="O69" s="261">
        <v>0</v>
      </c>
      <c r="P69" s="261">
        <v>0</v>
      </c>
      <c r="Q69" s="261">
        <v>0</v>
      </c>
      <c r="R69" s="261">
        <v>0</v>
      </c>
      <c r="S69" s="261">
        <v>0</v>
      </c>
      <c r="T69" s="261">
        <v>0</v>
      </c>
      <c r="U69" s="261">
        <v>0</v>
      </c>
      <c r="V69" s="261">
        <v>0</v>
      </c>
      <c r="W69" s="261">
        <v>0</v>
      </c>
      <c r="X69" s="261">
        <v>0</v>
      </c>
      <c r="Y69" s="261">
        <v>0</v>
      </c>
      <c r="Z69" s="261">
        <v>0</v>
      </c>
      <c r="AA69" s="261">
        <v>0</v>
      </c>
      <c r="AB69" s="261">
        <v>0</v>
      </c>
      <c r="AC69" s="264">
        <v>165486.03</v>
      </c>
      <c r="AD69" s="264">
        <v>0</v>
      </c>
      <c r="AE69" s="264">
        <v>0</v>
      </c>
      <c r="AF69" s="265" t="s">
        <v>17052</v>
      </c>
      <c r="AG69" s="265">
        <v>2023</v>
      </c>
      <c r="AH69" s="266">
        <v>2023</v>
      </c>
      <c r="AT69" s="267" t="e">
        <f>VLOOKUP(C69,AW:AX,2,FALSE)</f>
        <v>#N/A</v>
      </c>
      <c r="BV69" s="267" t="b">
        <f t="shared" si="7"/>
        <v>1</v>
      </c>
      <c r="BW69" s="268"/>
      <c r="CA69" s="267" t="e">
        <f>VLOOKUP(C69,CB:CC,2,FALSE)</f>
        <v>#N/A</v>
      </c>
      <c r="CE69" s="267" t="e">
        <f t="shared" si="8"/>
        <v>#N/A</v>
      </c>
      <c r="CF69" s="267" t="s">
        <v>2746</v>
      </c>
      <c r="CG69" s="267">
        <v>1</v>
      </c>
      <c r="CH69" s="248">
        <f t="shared" si="2"/>
        <v>2.6193447411060333E-10</v>
      </c>
      <c r="CL69" s="267" t="e">
        <f t="shared" si="9"/>
        <v>#N/A</v>
      </c>
      <c r="CM69" s="267" t="s">
        <v>10539</v>
      </c>
      <c r="CN69" s="267">
        <v>81076.850000000006</v>
      </c>
      <c r="DK69" s="267" t="e">
        <f t="shared" si="10"/>
        <v>#N/A</v>
      </c>
      <c r="DL69" s="267" t="s">
        <v>6880</v>
      </c>
    </row>
    <row r="70" spans="1:116" s="267" customFormat="1" x14ac:dyDescent="0.3">
      <c r="A70" s="191">
        <v>1</v>
      </c>
      <c r="B70" s="256">
        <f>SUBTOTAL(9,$A$22:A70)</f>
        <v>49</v>
      </c>
      <c r="C70" s="245" t="s">
        <v>6941</v>
      </c>
      <c r="D70" s="197">
        <f t="shared" si="6"/>
        <v>3314631.04</v>
      </c>
      <c r="E70" s="261">
        <v>0</v>
      </c>
      <c r="F70" s="261">
        <v>0</v>
      </c>
      <c r="G70" s="261">
        <v>0</v>
      </c>
      <c r="H70" s="261">
        <v>0</v>
      </c>
      <c r="I70" s="261">
        <v>0</v>
      </c>
      <c r="J70" s="261">
        <v>0</v>
      </c>
      <c r="K70" s="262">
        <v>0</v>
      </c>
      <c r="L70" s="261">
        <v>0</v>
      </c>
      <c r="M70" s="261">
        <v>393.4</v>
      </c>
      <c r="N70" s="261">
        <v>3175656.66</v>
      </c>
      <c r="O70" s="261">
        <v>0</v>
      </c>
      <c r="P70" s="261">
        <v>0</v>
      </c>
      <c r="Q70" s="261">
        <v>0</v>
      </c>
      <c r="R70" s="261">
        <v>0</v>
      </c>
      <c r="S70" s="261">
        <v>0</v>
      </c>
      <c r="T70" s="261">
        <v>0</v>
      </c>
      <c r="U70" s="261">
        <v>0</v>
      </c>
      <c r="V70" s="261">
        <v>0</v>
      </c>
      <c r="W70" s="261">
        <v>0</v>
      </c>
      <c r="X70" s="261">
        <v>0</v>
      </c>
      <c r="Y70" s="261">
        <v>0</v>
      </c>
      <c r="Z70" s="261">
        <v>0</v>
      </c>
      <c r="AA70" s="261">
        <v>0</v>
      </c>
      <c r="AB70" s="261">
        <v>0</v>
      </c>
      <c r="AC70" s="264">
        <v>67959.05</v>
      </c>
      <c r="AD70" s="264">
        <v>71015.33</v>
      </c>
      <c r="AE70" s="264">
        <v>0</v>
      </c>
      <c r="AF70" s="265">
        <v>2023</v>
      </c>
      <c r="AG70" s="265">
        <v>2023</v>
      </c>
      <c r="AH70" s="266">
        <v>2023</v>
      </c>
      <c r="AT70" s="267" t="e">
        <f>VLOOKUP(C70,AW:AX,2,FALSE)</f>
        <v>#N/A</v>
      </c>
      <c r="BV70" s="267" t="b">
        <f t="shared" si="7"/>
        <v>1</v>
      </c>
      <c r="BW70" s="268"/>
      <c r="CA70" s="267" t="e">
        <f>VLOOKUP(C70,CB:CC,2,FALSE)</f>
        <v>#N/A</v>
      </c>
      <c r="CE70" s="267" t="e">
        <f t="shared" si="8"/>
        <v>#N/A</v>
      </c>
      <c r="CF70" s="267" t="s">
        <v>15881</v>
      </c>
      <c r="CG70" s="267">
        <v>1</v>
      </c>
      <c r="CH70" s="248">
        <f t="shared" si="2"/>
        <v>-1.1641532182693481E-10</v>
      </c>
      <c r="CL70" s="267" t="e">
        <f t="shared" si="9"/>
        <v>#N/A</v>
      </c>
      <c r="CM70" s="267" t="s">
        <v>10470</v>
      </c>
      <c r="CN70" s="267">
        <v>78660.91</v>
      </c>
      <c r="DK70" s="267" t="e">
        <f t="shared" si="10"/>
        <v>#N/A</v>
      </c>
      <c r="DL70" s="267" t="s">
        <v>1982</v>
      </c>
    </row>
    <row r="71" spans="1:116" s="267" customFormat="1" x14ac:dyDescent="0.3">
      <c r="A71" s="191">
        <v>1</v>
      </c>
      <c r="B71" s="256">
        <f>SUBTOTAL(9,$A$22:A71)</f>
        <v>50</v>
      </c>
      <c r="C71" s="245" t="s">
        <v>5876</v>
      </c>
      <c r="D71" s="197">
        <f t="shared" si="6"/>
        <v>6287839.5199999996</v>
      </c>
      <c r="E71" s="261">
        <v>0</v>
      </c>
      <c r="F71" s="261">
        <v>0</v>
      </c>
      <c r="G71" s="261">
        <v>0</v>
      </c>
      <c r="H71" s="261">
        <v>0</v>
      </c>
      <c r="I71" s="261">
        <v>0</v>
      </c>
      <c r="J71" s="261">
        <v>0</v>
      </c>
      <c r="K71" s="262">
        <v>0</v>
      </c>
      <c r="L71" s="261">
        <v>0</v>
      </c>
      <c r="M71" s="261">
        <v>900</v>
      </c>
      <c r="N71" s="261">
        <v>6156099</v>
      </c>
      <c r="O71" s="261">
        <v>0</v>
      </c>
      <c r="P71" s="261">
        <v>0</v>
      </c>
      <c r="Q71" s="261">
        <v>0</v>
      </c>
      <c r="R71" s="261">
        <v>0</v>
      </c>
      <c r="S71" s="261">
        <v>0</v>
      </c>
      <c r="T71" s="261">
        <v>0</v>
      </c>
      <c r="U71" s="261">
        <v>0</v>
      </c>
      <c r="V71" s="261">
        <v>0</v>
      </c>
      <c r="W71" s="261">
        <v>0</v>
      </c>
      <c r="X71" s="261">
        <v>0</v>
      </c>
      <c r="Y71" s="261">
        <v>0</v>
      </c>
      <c r="Z71" s="261">
        <v>0</v>
      </c>
      <c r="AA71" s="261">
        <v>0</v>
      </c>
      <c r="AB71" s="261">
        <v>0</v>
      </c>
      <c r="AC71" s="264">
        <v>131740.51999999999</v>
      </c>
      <c r="AD71" s="264">
        <v>0</v>
      </c>
      <c r="AE71" s="264">
        <v>0</v>
      </c>
      <c r="AF71" s="265" t="s">
        <v>17052</v>
      </c>
      <c r="AG71" s="265">
        <v>2023</v>
      </c>
      <c r="AH71" s="266">
        <v>2023</v>
      </c>
      <c r="BV71" s="267" t="b">
        <f t="shared" si="7"/>
        <v>1</v>
      </c>
      <c r="CE71" s="267" t="e">
        <f t="shared" si="8"/>
        <v>#N/A</v>
      </c>
      <c r="CF71" s="267" t="s">
        <v>12340</v>
      </c>
      <c r="CG71" s="267">
        <v>1</v>
      </c>
      <c r="CH71" s="248">
        <f t="shared" si="2"/>
        <v>-4.3655745685100555E-10</v>
      </c>
      <c r="CL71" s="267" t="e">
        <f t="shared" si="9"/>
        <v>#N/A</v>
      </c>
      <c r="CM71" s="267" t="s">
        <v>14317</v>
      </c>
      <c r="CN71" s="267">
        <v>82431.28</v>
      </c>
      <c r="DK71" s="267" t="e">
        <f t="shared" si="10"/>
        <v>#N/A</v>
      </c>
      <c r="DL71" s="267" t="s">
        <v>10361</v>
      </c>
    </row>
    <row r="72" spans="1:116" s="267" customFormat="1" x14ac:dyDescent="0.3">
      <c r="A72" s="191">
        <v>1</v>
      </c>
      <c r="B72" s="256">
        <f>SUBTOTAL(9,$A$22:A72)</f>
        <v>51</v>
      </c>
      <c r="C72" s="245" t="s">
        <v>7158</v>
      </c>
      <c r="D72" s="197">
        <f t="shared" si="6"/>
        <v>5770851.9800000004</v>
      </c>
      <c r="E72" s="261">
        <v>0</v>
      </c>
      <c r="F72" s="261">
        <v>0</v>
      </c>
      <c r="G72" s="261">
        <v>0</v>
      </c>
      <c r="H72" s="261">
        <v>0</v>
      </c>
      <c r="I72" s="261">
        <v>0</v>
      </c>
      <c r="J72" s="261">
        <v>0</v>
      </c>
      <c r="K72" s="262">
        <v>0</v>
      </c>
      <c r="L72" s="261">
        <v>0</v>
      </c>
      <c r="M72" s="261">
        <v>768.14</v>
      </c>
      <c r="N72" s="261">
        <v>5649943.2000000002</v>
      </c>
      <c r="O72" s="261">
        <v>0</v>
      </c>
      <c r="P72" s="261">
        <v>0</v>
      </c>
      <c r="Q72" s="261">
        <v>0</v>
      </c>
      <c r="R72" s="261">
        <v>0</v>
      </c>
      <c r="S72" s="261">
        <v>0</v>
      </c>
      <c r="T72" s="261">
        <v>0</v>
      </c>
      <c r="U72" s="261">
        <v>0</v>
      </c>
      <c r="V72" s="261">
        <v>0</v>
      </c>
      <c r="W72" s="261">
        <v>0</v>
      </c>
      <c r="X72" s="261">
        <v>0</v>
      </c>
      <c r="Y72" s="261">
        <v>0</v>
      </c>
      <c r="Z72" s="261">
        <v>0</v>
      </c>
      <c r="AA72" s="261">
        <v>0</v>
      </c>
      <c r="AB72" s="261">
        <v>0</v>
      </c>
      <c r="AC72" s="264">
        <v>120908.78</v>
      </c>
      <c r="AD72" s="264">
        <v>0</v>
      </c>
      <c r="AE72" s="264">
        <v>0</v>
      </c>
      <c r="AF72" s="265" t="s">
        <v>17052</v>
      </c>
      <c r="AG72" s="265">
        <v>2023</v>
      </c>
      <c r="AH72" s="266">
        <v>2023</v>
      </c>
      <c r="BV72" s="267" t="b">
        <f t="shared" si="7"/>
        <v>1</v>
      </c>
      <c r="CE72" s="267" t="e">
        <f t="shared" si="8"/>
        <v>#N/A</v>
      </c>
      <c r="CF72" s="267" t="s">
        <v>8477</v>
      </c>
      <c r="CG72" s="267">
        <v>1</v>
      </c>
      <c r="CH72" s="248">
        <f t="shared" si="2"/>
        <v>2.6193447411060333E-10</v>
      </c>
      <c r="CL72" s="267" t="e">
        <f t="shared" si="9"/>
        <v>#N/A</v>
      </c>
      <c r="CM72" s="267" t="s">
        <v>15497</v>
      </c>
      <c r="CN72" s="267">
        <v>82879.66</v>
      </c>
      <c r="DK72" s="267" t="e">
        <f t="shared" si="10"/>
        <v>#N/A</v>
      </c>
      <c r="DL72" s="267" t="s">
        <v>15728</v>
      </c>
    </row>
    <row r="73" spans="1:116" s="267" customFormat="1" x14ac:dyDescent="0.3">
      <c r="A73" s="191">
        <v>1</v>
      </c>
      <c r="B73" s="256">
        <f>SUBTOTAL(9,$A$22:A73)</f>
        <v>52</v>
      </c>
      <c r="C73" s="245" t="s">
        <v>4346</v>
      </c>
      <c r="D73" s="197">
        <f t="shared" si="6"/>
        <v>7650622.620000001</v>
      </c>
      <c r="E73" s="261">
        <v>0</v>
      </c>
      <c r="F73" s="261">
        <v>0</v>
      </c>
      <c r="G73" s="261">
        <v>0</v>
      </c>
      <c r="H73" s="261">
        <v>0</v>
      </c>
      <c r="I73" s="261">
        <v>0</v>
      </c>
      <c r="J73" s="261">
        <v>0</v>
      </c>
      <c r="K73" s="262">
        <v>0</v>
      </c>
      <c r="L73" s="261">
        <v>0</v>
      </c>
      <c r="M73" s="261">
        <v>910</v>
      </c>
      <c r="N73" s="261">
        <v>7383871.7300000004</v>
      </c>
      <c r="O73" s="261">
        <v>0</v>
      </c>
      <c r="P73" s="261">
        <v>0</v>
      </c>
      <c r="Q73" s="261">
        <v>0</v>
      </c>
      <c r="R73" s="261">
        <v>0</v>
      </c>
      <c r="S73" s="261">
        <v>0</v>
      </c>
      <c r="T73" s="261">
        <v>0</v>
      </c>
      <c r="U73" s="261">
        <v>0</v>
      </c>
      <c r="V73" s="261">
        <v>0</v>
      </c>
      <c r="W73" s="261">
        <v>0</v>
      </c>
      <c r="X73" s="261">
        <v>0</v>
      </c>
      <c r="Y73" s="261">
        <v>0</v>
      </c>
      <c r="Z73" s="261">
        <v>0</v>
      </c>
      <c r="AA73" s="261">
        <v>0</v>
      </c>
      <c r="AB73" s="261">
        <v>0</v>
      </c>
      <c r="AC73" s="264">
        <v>158014.85999999999</v>
      </c>
      <c r="AD73" s="264">
        <v>108736.03</v>
      </c>
      <c r="AE73" s="264">
        <v>0</v>
      </c>
      <c r="AF73" s="265">
        <v>2023</v>
      </c>
      <c r="AG73" s="265">
        <v>2023</v>
      </c>
      <c r="AH73" s="266">
        <v>2023</v>
      </c>
      <c r="AT73" s="267" t="e">
        <f>VLOOKUP(C73,AW:AX,2,FALSE)</f>
        <v>#N/A</v>
      </c>
      <c r="BV73" s="267" t="b">
        <f t="shared" si="7"/>
        <v>1</v>
      </c>
      <c r="BW73" s="268"/>
      <c r="CA73" s="267" t="e">
        <f>VLOOKUP(C73,CB:CC,2,FALSE)</f>
        <v>#N/A</v>
      </c>
      <c r="CE73" s="267" t="e">
        <f t="shared" si="8"/>
        <v>#N/A</v>
      </c>
      <c r="CF73" s="267" t="s">
        <v>9273</v>
      </c>
      <c r="CG73" s="267">
        <v>1</v>
      </c>
      <c r="CH73" s="248">
        <f t="shared" si="2"/>
        <v>6.1118043959140778E-10</v>
      </c>
      <c r="CL73" s="267" t="e">
        <f t="shared" si="9"/>
        <v>#N/A</v>
      </c>
      <c r="DK73" s="267" t="e">
        <f t="shared" si="10"/>
        <v>#N/A</v>
      </c>
      <c r="DL73" s="267" t="s">
        <v>5857</v>
      </c>
    </row>
    <row r="74" spans="1:116" s="267" customFormat="1" x14ac:dyDescent="0.3">
      <c r="A74" s="191">
        <v>1</v>
      </c>
      <c r="B74" s="256">
        <f>SUBTOTAL(9,$A$22:A74)</f>
        <v>53</v>
      </c>
      <c r="C74" s="245" t="s">
        <v>5196</v>
      </c>
      <c r="D74" s="197">
        <f t="shared" si="6"/>
        <v>4725309.97</v>
      </c>
      <c r="E74" s="261">
        <v>0</v>
      </c>
      <c r="F74" s="261">
        <v>0</v>
      </c>
      <c r="G74" s="261">
        <v>0</v>
      </c>
      <c r="H74" s="261">
        <v>0</v>
      </c>
      <c r="I74" s="261">
        <v>0</v>
      </c>
      <c r="J74" s="261">
        <v>0</v>
      </c>
      <c r="K74" s="262">
        <v>0</v>
      </c>
      <c r="L74" s="261">
        <v>0</v>
      </c>
      <c r="M74" s="261">
        <v>587.1</v>
      </c>
      <c r="N74" s="261">
        <v>4626307</v>
      </c>
      <c r="O74" s="261">
        <v>0</v>
      </c>
      <c r="P74" s="261">
        <v>0</v>
      </c>
      <c r="Q74" s="261">
        <v>0</v>
      </c>
      <c r="R74" s="261">
        <v>0</v>
      </c>
      <c r="S74" s="261">
        <v>0</v>
      </c>
      <c r="T74" s="261">
        <v>0</v>
      </c>
      <c r="U74" s="261">
        <v>0</v>
      </c>
      <c r="V74" s="261">
        <v>0</v>
      </c>
      <c r="W74" s="261">
        <v>0</v>
      </c>
      <c r="X74" s="261">
        <v>0</v>
      </c>
      <c r="Y74" s="261">
        <v>0</v>
      </c>
      <c r="Z74" s="261">
        <v>0</v>
      </c>
      <c r="AA74" s="261">
        <v>0</v>
      </c>
      <c r="AB74" s="261">
        <v>0</v>
      </c>
      <c r="AC74" s="264">
        <v>99002.97</v>
      </c>
      <c r="AD74" s="264">
        <v>0</v>
      </c>
      <c r="AE74" s="264">
        <v>0</v>
      </c>
      <c r="AF74" s="265" t="s">
        <v>17052</v>
      </c>
      <c r="AG74" s="265">
        <v>2023</v>
      </c>
      <c r="AH74" s="266">
        <v>2023</v>
      </c>
      <c r="BV74" s="267" t="b">
        <f t="shared" si="7"/>
        <v>1</v>
      </c>
      <c r="BW74" s="268"/>
      <c r="CA74" s="267" t="e">
        <f>VLOOKUP(C74,CB:CC,2,FALSE)</f>
        <v>#N/A</v>
      </c>
      <c r="CB74" s="267" t="s">
        <v>10270</v>
      </c>
      <c r="CC74" s="267">
        <v>722.14</v>
      </c>
      <c r="CE74" s="267" t="e">
        <f t="shared" si="8"/>
        <v>#N/A</v>
      </c>
      <c r="CF74" s="267" t="s">
        <v>10361</v>
      </c>
      <c r="CG74" s="267">
        <v>1</v>
      </c>
      <c r="CH74" s="248">
        <f t="shared" si="2"/>
        <v>-2.6193447411060333E-10</v>
      </c>
      <c r="CL74" s="267" t="e">
        <f t="shared" si="9"/>
        <v>#N/A</v>
      </c>
      <c r="DK74" s="267" t="e">
        <f t="shared" si="10"/>
        <v>#N/A</v>
      </c>
      <c r="DL74" s="267" t="s">
        <v>9034</v>
      </c>
    </row>
    <row r="75" spans="1:116" s="267" customFormat="1" x14ac:dyDescent="0.3">
      <c r="A75" s="191">
        <v>1</v>
      </c>
      <c r="B75" s="256">
        <f>SUBTOTAL(9,$A$22:A75)</f>
        <v>54</v>
      </c>
      <c r="C75" s="245" t="s">
        <v>7226</v>
      </c>
      <c r="D75" s="197">
        <f t="shared" si="6"/>
        <v>4301233.1500000004</v>
      </c>
      <c r="E75" s="261">
        <v>0</v>
      </c>
      <c r="F75" s="261">
        <v>0</v>
      </c>
      <c r="G75" s="261">
        <v>0</v>
      </c>
      <c r="H75" s="261">
        <v>0</v>
      </c>
      <c r="I75" s="261">
        <v>0</v>
      </c>
      <c r="J75" s="261">
        <v>0</v>
      </c>
      <c r="K75" s="262">
        <v>0</v>
      </c>
      <c r="L75" s="261">
        <v>0</v>
      </c>
      <c r="M75" s="261">
        <v>558</v>
      </c>
      <c r="N75" s="261">
        <v>4211115.28</v>
      </c>
      <c r="O75" s="261">
        <v>0</v>
      </c>
      <c r="P75" s="261">
        <v>0</v>
      </c>
      <c r="Q75" s="261">
        <v>0</v>
      </c>
      <c r="R75" s="261">
        <v>0</v>
      </c>
      <c r="S75" s="261">
        <v>0</v>
      </c>
      <c r="T75" s="261">
        <v>0</v>
      </c>
      <c r="U75" s="261">
        <v>0</v>
      </c>
      <c r="V75" s="261">
        <v>0</v>
      </c>
      <c r="W75" s="261">
        <v>0</v>
      </c>
      <c r="X75" s="261">
        <v>0</v>
      </c>
      <c r="Y75" s="261">
        <v>0</v>
      </c>
      <c r="Z75" s="261">
        <v>0</v>
      </c>
      <c r="AA75" s="261">
        <v>0</v>
      </c>
      <c r="AB75" s="261">
        <v>0</v>
      </c>
      <c r="AC75" s="264">
        <v>90117.87</v>
      </c>
      <c r="AD75" s="264">
        <v>0</v>
      </c>
      <c r="AE75" s="264">
        <v>0</v>
      </c>
      <c r="AF75" s="265" t="s">
        <v>17052</v>
      </c>
      <c r="AG75" s="265">
        <v>2023</v>
      </c>
      <c r="AH75" s="266">
        <v>2023</v>
      </c>
      <c r="AT75" s="267" t="e">
        <f>VLOOKUP(C75,AW:AX,2,FALSE)</f>
        <v>#N/A</v>
      </c>
      <c r="BV75" s="267" t="b">
        <f t="shared" si="7"/>
        <v>1</v>
      </c>
      <c r="BW75" s="268"/>
      <c r="CA75" s="267" t="e">
        <f>VLOOKUP(C75,CB:CC,2,FALSE)</f>
        <v>#N/A</v>
      </c>
      <c r="CB75" s="267" t="s">
        <v>9359</v>
      </c>
      <c r="CC75" s="267">
        <v>1674.7</v>
      </c>
      <c r="CE75" s="267" t="e">
        <f t="shared" si="8"/>
        <v>#N/A</v>
      </c>
      <c r="CF75" s="267" t="s">
        <v>10426</v>
      </c>
      <c r="CG75" s="267">
        <v>1</v>
      </c>
      <c r="CH75" s="248">
        <f t="shared" si="2"/>
        <v>1.1641532182693481E-10</v>
      </c>
      <c r="CL75" s="267" t="e">
        <f t="shared" si="9"/>
        <v>#N/A</v>
      </c>
      <c r="DK75" s="267" t="e">
        <f t="shared" si="10"/>
        <v>#N/A</v>
      </c>
      <c r="DL75" s="267" t="s">
        <v>9265</v>
      </c>
    </row>
    <row r="76" spans="1:116" s="267" customFormat="1" x14ac:dyDescent="0.3">
      <c r="A76" s="191">
        <v>1</v>
      </c>
      <c r="B76" s="256">
        <f>SUBTOTAL(9,$A$22:A76)</f>
        <v>55</v>
      </c>
      <c r="C76" s="245" t="s">
        <v>4618</v>
      </c>
      <c r="D76" s="197">
        <f t="shared" si="6"/>
        <v>24405376.52</v>
      </c>
      <c r="E76" s="261">
        <v>0</v>
      </c>
      <c r="F76" s="261">
        <v>0</v>
      </c>
      <c r="G76" s="261">
        <v>5000000</v>
      </c>
      <c r="H76" s="261">
        <v>0</v>
      </c>
      <c r="I76" s="261">
        <v>0</v>
      </c>
      <c r="J76" s="261">
        <v>0</v>
      </c>
      <c r="K76" s="262">
        <v>0</v>
      </c>
      <c r="L76" s="261">
        <v>0</v>
      </c>
      <c r="M76" s="261">
        <v>0</v>
      </c>
      <c r="N76" s="261">
        <v>0</v>
      </c>
      <c r="O76" s="261">
        <v>0</v>
      </c>
      <c r="P76" s="261">
        <v>0</v>
      </c>
      <c r="Q76" s="261">
        <v>4450</v>
      </c>
      <c r="R76" s="261">
        <v>17857469.52</v>
      </c>
      <c r="S76" s="261">
        <v>0</v>
      </c>
      <c r="T76" s="261">
        <v>0</v>
      </c>
      <c r="U76" s="261">
        <v>0</v>
      </c>
      <c r="V76" s="261">
        <v>0</v>
      </c>
      <c r="W76" s="261">
        <v>0</v>
      </c>
      <c r="X76" s="261">
        <v>0</v>
      </c>
      <c r="Y76" s="261">
        <v>0</v>
      </c>
      <c r="Z76" s="261">
        <v>0</v>
      </c>
      <c r="AA76" s="261">
        <v>0</v>
      </c>
      <c r="AB76" s="261">
        <v>1000000</v>
      </c>
      <c r="AC76" s="264">
        <v>547907</v>
      </c>
      <c r="AD76" s="264">
        <v>0</v>
      </c>
      <c r="AE76" s="264">
        <v>0</v>
      </c>
      <c r="AF76" s="265" t="s">
        <v>17052</v>
      </c>
      <c r="AG76" s="265">
        <v>2023</v>
      </c>
      <c r="AH76" s="266">
        <v>2023</v>
      </c>
      <c r="BW76" s="268"/>
      <c r="CH76" s="248">
        <f t="shared" si="2"/>
        <v>0</v>
      </c>
      <c r="DK76" s="267" t="e">
        <f t="shared" si="10"/>
        <v>#N/A</v>
      </c>
      <c r="DL76" s="267" t="s">
        <v>874</v>
      </c>
    </row>
    <row r="77" spans="1:116" s="267" customFormat="1" x14ac:dyDescent="0.3">
      <c r="A77" s="191">
        <v>1</v>
      </c>
      <c r="B77" s="256">
        <f>SUBTOTAL(9,$A$22:A77)</f>
        <v>56</v>
      </c>
      <c r="C77" s="245" t="s">
        <v>6395</v>
      </c>
      <c r="D77" s="197">
        <f t="shared" si="6"/>
        <v>14018603.58</v>
      </c>
      <c r="E77" s="261">
        <v>0</v>
      </c>
      <c r="F77" s="261">
        <v>0</v>
      </c>
      <c r="G77" s="261">
        <v>5000000</v>
      </c>
      <c r="H77" s="261">
        <v>0</v>
      </c>
      <c r="I77" s="261">
        <v>0</v>
      </c>
      <c r="J77" s="261">
        <v>0</v>
      </c>
      <c r="K77" s="262">
        <v>0</v>
      </c>
      <c r="L77" s="261">
        <v>0</v>
      </c>
      <c r="M77" s="261">
        <v>881.5</v>
      </c>
      <c r="N77" s="261">
        <v>8556983.2400000002</v>
      </c>
      <c r="O77" s="261">
        <v>0</v>
      </c>
      <c r="P77" s="261">
        <v>0</v>
      </c>
      <c r="Q77" s="261">
        <v>0</v>
      </c>
      <c r="R77" s="261">
        <v>0</v>
      </c>
      <c r="S77" s="261">
        <v>0</v>
      </c>
      <c r="T77" s="261">
        <v>0</v>
      </c>
      <c r="U77" s="261">
        <v>0</v>
      </c>
      <c r="V77" s="261">
        <v>0</v>
      </c>
      <c r="W77" s="261">
        <v>0</v>
      </c>
      <c r="X77" s="261">
        <v>0</v>
      </c>
      <c r="Y77" s="261">
        <v>0</v>
      </c>
      <c r="Z77" s="261">
        <v>0</v>
      </c>
      <c r="AA77" s="261">
        <v>0</v>
      </c>
      <c r="AB77" s="261">
        <v>0</v>
      </c>
      <c r="AC77" s="264">
        <v>290119.44</v>
      </c>
      <c r="AD77" s="264">
        <v>171500.9</v>
      </c>
      <c r="AE77" s="264">
        <v>0</v>
      </c>
      <c r="AF77" s="265">
        <v>2023</v>
      </c>
      <c r="AG77" s="265">
        <v>2023</v>
      </c>
      <c r="AH77" s="266">
        <v>2023</v>
      </c>
      <c r="BW77" s="268"/>
      <c r="CH77" s="248">
        <f t="shared" ref="CH77:CH184" si="11">D77-E77-F77-G77-H77-I77-J77-L77-N77-P77-R77-T77-U77-V77-W77-X77-Y77-Z77-AA77-AB77-AC77-AD77-AE77</f>
        <v>-1.4551915228366852E-10</v>
      </c>
      <c r="DK77" s="267" t="e">
        <f t="shared" si="10"/>
        <v>#N/A</v>
      </c>
      <c r="DL77" s="267" t="s">
        <v>1181</v>
      </c>
    </row>
    <row r="78" spans="1:116" s="267" customFormat="1" x14ac:dyDescent="0.3">
      <c r="A78" s="191">
        <v>1</v>
      </c>
      <c r="B78" s="256">
        <f>SUBTOTAL(9,$A$22:A78)</f>
        <v>57</v>
      </c>
      <c r="C78" s="245" t="s">
        <v>7206</v>
      </c>
      <c r="D78" s="197">
        <f t="shared" si="6"/>
        <v>27618530.219999999</v>
      </c>
      <c r="E78" s="261">
        <v>0</v>
      </c>
      <c r="F78" s="261">
        <v>0</v>
      </c>
      <c r="G78" s="261">
        <v>1295843.8600000001</v>
      </c>
      <c r="H78" s="261">
        <v>0</v>
      </c>
      <c r="I78" s="261">
        <v>0</v>
      </c>
      <c r="J78" s="261">
        <v>0</v>
      </c>
      <c r="K78" s="262">
        <v>0</v>
      </c>
      <c r="L78" s="261">
        <v>0</v>
      </c>
      <c r="M78" s="261">
        <v>0</v>
      </c>
      <c r="N78" s="261">
        <v>0</v>
      </c>
      <c r="O78" s="261">
        <v>0</v>
      </c>
      <c r="P78" s="261">
        <v>0</v>
      </c>
      <c r="Q78" s="261">
        <v>5706.3</v>
      </c>
      <c r="R78" s="261">
        <v>25744033</v>
      </c>
      <c r="S78" s="261">
        <v>0</v>
      </c>
      <c r="T78" s="261">
        <v>0</v>
      </c>
      <c r="U78" s="261">
        <v>0</v>
      </c>
      <c r="V78" s="261">
        <v>0</v>
      </c>
      <c r="W78" s="261">
        <v>0</v>
      </c>
      <c r="X78" s="261">
        <v>0</v>
      </c>
      <c r="Y78" s="261">
        <v>0</v>
      </c>
      <c r="Z78" s="261">
        <v>0</v>
      </c>
      <c r="AA78" s="261">
        <v>0</v>
      </c>
      <c r="AB78" s="261">
        <v>0</v>
      </c>
      <c r="AC78" s="264">
        <v>578653.36</v>
      </c>
      <c r="AD78" s="264">
        <v>0</v>
      </c>
      <c r="AE78" s="264">
        <v>0</v>
      </c>
      <c r="AF78" s="265" t="s">
        <v>17052</v>
      </c>
      <c r="AG78" s="265">
        <v>2023</v>
      </c>
      <c r="AH78" s="266">
        <v>2023</v>
      </c>
      <c r="BW78" s="268"/>
      <c r="CH78" s="248">
        <f t="shared" si="11"/>
        <v>-5.8207660913467407E-10</v>
      </c>
      <c r="DK78" s="267" t="e">
        <f t="shared" si="10"/>
        <v>#N/A</v>
      </c>
      <c r="DL78" s="267" t="s">
        <v>319</v>
      </c>
    </row>
    <row r="79" spans="1:116" s="267" customFormat="1" x14ac:dyDescent="0.3">
      <c r="A79" s="191">
        <v>1</v>
      </c>
      <c r="B79" s="256">
        <f>SUBTOTAL(9,$A$22:A79)</f>
        <v>58</v>
      </c>
      <c r="C79" s="245" t="s">
        <v>874</v>
      </c>
      <c r="D79" s="197">
        <f t="shared" si="6"/>
        <v>3630239.23</v>
      </c>
      <c r="E79" s="261">
        <v>0</v>
      </c>
      <c r="F79" s="261">
        <v>0</v>
      </c>
      <c r="G79" s="261">
        <v>0</v>
      </c>
      <c r="H79" s="261">
        <v>0</v>
      </c>
      <c r="I79" s="261">
        <v>0</v>
      </c>
      <c r="J79" s="261">
        <v>0</v>
      </c>
      <c r="K79" s="262">
        <v>0</v>
      </c>
      <c r="L79" s="261">
        <v>0</v>
      </c>
      <c r="M79" s="261">
        <v>559.24</v>
      </c>
      <c r="N79" s="261">
        <v>3554179.78</v>
      </c>
      <c r="O79" s="261">
        <v>0</v>
      </c>
      <c r="P79" s="261">
        <v>0</v>
      </c>
      <c r="Q79" s="261">
        <v>0</v>
      </c>
      <c r="R79" s="261">
        <v>0</v>
      </c>
      <c r="S79" s="261">
        <v>0</v>
      </c>
      <c r="T79" s="261">
        <v>0</v>
      </c>
      <c r="U79" s="261">
        <v>0</v>
      </c>
      <c r="V79" s="261">
        <v>0</v>
      </c>
      <c r="W79" s="261">
        <v>0</v>
      </c>
      <c r="X79" s="261">
        <v>0</v>
      </c>
      <c r="Y79" s="261">
        <v>0</v>
      </c>
      <c r="Z79" s="261">
        <v>0</v>
      </c>
      <c r="AA79" s="261">
        <v>0</v>
      </c>
      <c r="AB79" s="261">
        <v>0</v>
      </c>
      <c r="AC79" s="264">
        <v>76059.45</v>
      </c>
      <c r="AD79" s="264">
        <v>0</v>
      </c>
      <c r="AE79" s="264">
        <v>0</v>
      </c>
      <c r="AF79" s="265" t="s">
        <v>17052</v>
      </c>
      <c r="AG79" s="265">
        <v>2023</v>
      </c>
      <c r="AH79" s="266">
        <v>2023</v>
      </c>
      <c r="BW79" s="268"/>
      <c r="CH79" s="248">
        <f t="shared" si="11"/>
        <v>1.8917489796876907E-10</v>
      </c>
    </row>
    <row r="80" spans="1:116" s="267" customFormat="1" x14ac:dyDescent="0.3">
      <c r="A80" s="191">
        <v>1</v>
      </c>
      <c r="B80" s="256">
        <f>SUBTOTAL(9,$A$22:A80)</f>
        <v>59</v>
      </c>
      <c r="C80" s="245" t="s">
        <v>5407</v>
      </c>
      <c r="D80" s="197">
        <f t="shared" si="6"/>
        <v>6513451.1699999999</v>
      </c>
      <c r="E80" s="261">
        <v>0</v>
      </c>
      <c r="F80" s="261">
        <v>0</v>
      </c>
      <c r="G80" s="261">
        <v>0</v>
      </c>
      <c r="H80" s="261">
        <v>0</v>
      </c>
      <c r="I80" s="261">
        <v>0</v>
      </c>
      <c r="J80" s="261">
        <v>0</v>
      </c>
      <c r="K80" s="262">
        <v>0</v>
      </c>
      <c r="L80" s="261">
        <v>0</v>
      </c>
      <c r="M80" s="261">
        <v>775</v>
      </c>
      <c r="N80" s="261">
        <v>6227935.8799999999</v>
      </c>
      <c r="O80" s="261">
        <v>0</v>
      </c>
      <c r="P80" s="261">
        <v>0</v>
      </c>
      <c r="Q80" s="261">
        <v>0</v>
      </c>
      <c r="R80" s="261">
        <v>0</v>
      </c>
      <c r="S80" s="261">
        <v>0</v>
      </c>
      <c r="T80" s="261">
        <v>0</v>
      </c>
      <c r="U80" s="261">
        <v>0</v>
      </c>
      <c r="V80" s="261">
        <v>0</v>
      </c>
      <c r="W80" s="261">
        <v>0</v>
      </c>
      <c r="X80" s="261">
        <v>0</v>
      </c>
      <c r="Y80" s="261">
        <v>0</v>
      </c>
      <c r="Z80" s="261">
        <v>0</v>
      </c>
      <c r="AA80" s="261">
        <v>0</v>
      </c>
      <c r="AB80" s="261">
        <v>0</v>
      </c>
      <c r="AC80" s="264">
        <v>133277.82999999999</v>
      </c>
      <c r="AD80" s="264">
        <v>152237.46</v>
      </c>
      <c r="AE80" s="264">
        <v>0</v>
      </c>
      <c r="AF80" s="265">
        <v>2023</v>
      </c>
      <c r="AG80" s="265">
        <v>2023</v>
      </c>
      <c r="AH80" s="266">
        <v>2023</v>
      </c>
      <c r="BW80" s="268"/>
      <c r="CH80" s="248">
        <f t="shared" si="11"/>
        <v>5.8207660913467407E-11</v>
      </c>
    </row>
    <row r="81" spans="1:86" s="267" customFormat="1" x14ac:dyDescent="0.3">
      <c r="A81" s="191">
        <v>1</v>
      </c>
      <c r="B81" s="256">
        <f>SUBTOTAL(9,$A$22:A81)</f>
        <v>60</v>
      </c>
      <c r="C81" s="245" t="s">
        <v>5871</v>
      </c>
      <c r="D81" s="197">
        <f t="shared" si="6"/>
        <v>11631711.76</v>
      </c>
      <c r="E81" s="261">
        <v>0</v>
      </c>
      <c r="F81" s="261">
        <v>0</v>
      </c>
      <c r="G81" s="261">
        <v>0</v>
      </c>
      <c r="H81" s="261">
        <v>0</v>
      </c>
      <c r="I81" s="261">
        <v>0</v>
      </c>
      <c r="J81" s="261">
        <v>0</v>
      </c>
      <c r="K81" s="262">
        <v>0</v>
      </c>
      <c r="L81" s="261">
        <v>0</v>
      </c>
      <c r="M81" s="261">
        <v>1075</v>
      </c>
      <c r="N81" s="261">
        <v>11107858.060000001</v>
      </c>
      <c r="O81" s="261">
        <v>0</v>
      </c>
      <c r="P81" s="261">
        <v>0</v>
      </c>
      <c r="Q81" s="261">
        <v>0</v>
      </c>
      <c r="R81" s="261">
        <v>0</v>
      </c>
      <c r="S81" s="261">
        <v>0</v>
      </c>
      <c r="T81" s="261">
        <v>0</v>
      </c>
      <c r="U81" s="261">
        <v>0</v>
      </c>
      <c r="V81" s="261">
        <v>0</v>
      </c>
      <c r="W81" s="261">
        <v>0</v>
      </c>
      <c r="X81" s="261">
        <v>0</v>
      </c>
      <c r="Y81" s="261">
        <v>0</v>
      </c>
      <c r="Z81" s="261">
        <v>0</v>
      </c>
      <c r="AA81" s="261">
        <v>0</v>
      </c>
      <c r="AB81" s="261">
        <v>0</v>
      </c>
      <c r="AC81" s="264">
        <v>237708.16</v>
      </c>
      <c r="AD81" s="264">
        <v>286145.53999999998</v>
      </c>
      <c r="AE81" s="264">
        <v>0</v>
      </c>
      <c r="AF81" s="265">
        <v>2023</v>
      </c>
      <c r="AG81" s="265">
        <v>2023</v>
      </c>
      <c r="AH81" s="266">
        <v>2023</v>
      </c>
      <c r="BW81" s="268"/>
      <c r="CH81" s="248">
        <f t="shared" si="11"/>
        <v>-7.5669959187507629E-10</v>
      </c>
    </row>
    <row r="82" spans="1:86" s="267" customFormat="1" x14ac:dyDescent="0.3">
      <c r="A82" s="191">
        <v>1</v>
      </c>
      <c r="B82" s="256">
        <f>SUBTOTAL(9,$A$22:A82)</f>
        <v>61</v>
      </c>
      <c r="C82" s="245" t="s">
        <v>6345</v>
      </c>
      <c r="D82" s="197">
        <f t="shared" si="6"/>
        <v>12172467.330000002</v>
      </c>
      <c r="E82" s="261">
        <v>0</v>
      </c>
      <c r="F82" s="261">
        <v>0</v>
      </c>
      <c r="G82" s="261">
        <v>0</v>
      </c>
      <c r="H82" s="261">
        <v>0</v>
      </c>
      <c r="I82" s="261">
        <v>0</v>
      </c>
      <c r="J82" s="261">
        <v>0</v>
      </c>
      <c r="K82" s="262">
        <v>0</v>
      </c>
      <c r="L82" s="261">
        <v>0</v>
      </c>
      <c r="M82" s="261">
        <v>1447</v>
      </c>
      <c r="N82" s="261">
        <v>11740605.380000001</v>
      </c>
      <c r="O82" s="261">
        <v>0</v>
      </c>
      <c r="P82" s="261">
        <v>0</v>
      </c>
      <c r="Q82" s="261">
        <v>0</v>
      </c>
      <c r="R82" s="261">
        <v>0</v>
      </c>
      <c r="S82" s="261">
        <v>0</v>
      </c>
      <c r="T82" s="261">
        <v>0</v>
      </c>
      <c r="U82" s="261">
        <v>0</v>
      </c>
      <c r="V82" s="261">
        <v>0</v>
      </c>
      <c r="W82" s="261">
        <v>0</v>
      </c>
      <c r="X82" s="261">
        <v>0</v>
      </c>
      <c r="Y82" s="261">
        <v>0</v>
      </c>
      <c r="Z82" s="261">
        <v>0</v>
      </c>
      <c r="AA82" s="261">
        <v>0</v>
      </c>
      <c r="AB82" s="261">
        <v>0</v>
      </c>
      <c r="AC82" s="264">
        <v>251248.96</v>
      </c>
      <c r="AD82" s="264">
        <v>180612.99</v>
      </c>
      <c r="AE82" s="264">
        <v>0</v>
      </c>
      <c r="AF82" s="265">
        <v>2023</v>
      </c>
      <c r="AG82" s="265">
        <v>2023</v>
      </c>
      <c r="AH82" s="266">
        <v>2023</v>
      </c>
      <c r="BW82" s="268"/>
      <c r="CH82" s="248">
        <f t="shared" si="11"/>
        <v>1.1350493878126144E-9</v>
      </c>
    </row>
    <row r="83" spans="1:86" s="267" customFormat="1" x14ac:dyDescent="0.3">
      <c r="A83" s="191">
        <v>1</v>
      </c>
      <c r="B83" s="256">
        <f>SUBTOTAL(9,$A$22:A83)</f>
        <v>62</v>
      </c>
      <c r="C83" s="245" t="s">
        <v>7516</v>
      </c>
      <c r="D83" s="197">
        <f t="shared" ref="D83:D114" si="12">E83+F83+G83+H83+I83+J83+L83+N83+P83+R83+T83+U83+V83+W83+X83+Y83+Z83+AA83+AB83+AC83+AD83+AE83</f>
        <v>7851242.0399999991</v>
      </c>
      <c r="E83" s="261">
        <v>0</v>
      </c>
      <c r="F83" s="261">
        <v>0</v>
      </c>
      <c r="G83" s="261">
        <v>0</v>
      </c>
      <c r="H83" s="261">
        <v>0</v>
      </c>
      <c r="I83" s="261">
        <v>0</v>
      </c>
      <c r="J83" s="261">
        <v>0</v>
      </c>
      <c r="K83" s="262">
        <v>0</v>
      </c>
      <c r="L83" s="261">
        <v>0</v>
      </c>
      <c r="M83" s="261">
        <v>897</v>
      </c>
      <c r="N83" s="261">
        <v>7509899.3899999997</v>
      </c>
      <c r="O83" s="261">
        <v>0</v>
      </c>
      <c r="P83" s="261">
        <v>0</v>
      </c>
      <c r="Q83" s="261">
        <v>0</v>
      </c>
      <c r="R83" s="261">
        <v>0</v>
      </c>
      <c r="S83" s="261">
        <v>0</v>
      </c>
      <c r="T83" s="261">
        <v>0</v>
      </c>
      <c r="U83" s="261">
        <v>0</v>
      </c>
      <c r="V83" s="261">
        <v>0</v>
      </c>
      <c r="W83" s="261">
        <v>0</v>
      </c>
      <c r="X83" s="261">
        <v>0</v>
      </c>
      <c r="Y83" s="261">
        <v>0</v>
      </c>
      <c r="Z83" s="261">
        <v>0</v>
      </c>
      <c r="AA83" s="261">
        <v>0</v>
      </c>
      <c r="AB83" s="261">
        <v>0</v>
      </c>
      <c r="AC83" s="264">
        <v>160711.85</v>
      </c>
      <c r="AD83" s="264">
        <v>180630.8</v>
      </c>
      <c r="AE83" s="264">
        <v>0</v>
      </c>
      <c r="AF83" s="265">
        <v>2023</v>
      </c>
      <c r="AG83" s="265">
        <v>2023</v>
      </c>
      <c r="AH83" s="266">
        <v>2023</v>
      </c>
      <c r="BW83" s="268"/>
      <c r="CH83" s="248">
        <f t="shared" si="11"/>
        <v>-5.5297277867794037E-10</v>
      </c>
    </row>
    <row r="84" spans="1:86" s="267" customFormat="1" x14ac:dyDescent="0.3">
      <c r="A84" s="191">
        <v>1</v>
      </c>
      <c r="B84" s="256">
        <f>SUBTOTAL(9,$A$22:A84)</f>
        <v>63</v>
      </c>
      <c r="C84" s="245" t="s">
        <v>988</v>
      </c>
      <c r="D84" s="197">
        <f t="shared" si="12"/>
        <v>22560265.890000001</v>
      </c>
      <c r="E84" s="261">
        <v>1808721.49</v>
      </c>
      <c r="F84" s="261">
        <v>0</v>
      </c>
      <c r="G84" s="261">
        <v>15995290.67</v>
      </c>
      <c r="H84" s="261">
        <v>1717287.7</v>
      </c>
      <c r="I84" s="261">
        <v>2256441.88</v>
      </c>
      <c r="J84" s="261">
        <v>0</v>
      </c>
      <c r="K84" s="262">
        <v>0</v>
      </c>
      <c r="L84" s="261">
        <v>0</v>
      </c>
      <c r="M84" s="261">
        <v>0</v>
      </c>
      <c r="N84" s="261">
        <v>0</v>
      </c>
      <c r="O84" s="261">
        <v>0</v>
      </c>
      <c r="P84" s="261">
        <v>0</v>
      </c>
      <c r="Q84" s="261">
        <v>0</v>
      </c>
      <c r="R84" s="261">
        <v>0</v>
      </c>
      <c r="S84" s="261">
        <v>0</v>
      </c>
      <c r="T84" s="261">
        <v>0</v>
      </c>
      <c r="U84" s="261">
        <v>0</v>
      </c>
      <c r="V84" s="261">
        <v>0</v>
      </c>
      <c r="W84" s="261">
        <v>0</v>
      </c>
      <c r="X84" s="261">
        <v>0</v>
      </c>
      <c r="Y84" s="261">
        <v>0</v>
      </c>
      <c r="Z84" s="261">
        <v>0</v>
      </c>
      <c r="AA84" s="261">
        <v>0</v>
      </c>
      <c r="AB84" s="261">
        <v>0</v>
      </c>
      <c r="AC84" s="264">
        <v>466043.67</v>
      </c>
      <c r="AD84" s="264">
        <v>316480.48</v>
      </c>
      <c r="AE84" s="264">
        <v>0</v>
      </c>
      <c r="AF84" s="265">
        <v>2023</v>
      </c>
      <c r="AG84" s="265">
        <v>2023</v>
      </c>
      <c r="AH84" s="266">
        <v>2023</v>
      </c>
      <c r="BW84" s="268"/>
      <c r="CH84" s="248">
        <f t="shared" si="11"/>
        <v>2.2700987756252289E-9</v>
      </c>
    </row>
    <row r="85" spans="1:86" s="267" customFormat="1" x14ac:dyDescent="0.3">
      <c r="A85" s="191">
        <v>1</v>
      </c>
      <c r="B85" s="256">
        <f>SUBTOTAL(9,$A$22:A85)</f>
        <v>64</v>
      </c>
      <c r="C85" s="245" t="s">
        <v>1148</v>
      </c>
      <c r="D85" s="197">
        <f t="shared" si="12"/>
        <v>6866351.4299999997</v>
      </c>
      <c r="E85" s="261">
        <v>0</v>
      </c>
      <c r="F85" s="261">
        <v>0</v>
      </c>
      <c r="G85" s="261">
        <v>0</v>
      </c>
      <c r="H85" s="261">
        <v>0</v>
      </c>
      <c r="I85" s="261">
        <v>0</v>
      </c>
      <c r="J85" s="261">
        <v>0</v>
      </c>
      <c r="K85" s="262">
        <v>0</v>
      </c>
      <c r="L85" s="261">
        <v>0</v>
      </c>
      <c r="M85" s="261">
        <v>798.2</v>
      </c>
      <c r="N85" s="261">
        <v>6545705.3399999999</v>
      </c>
      <c r="O85" s="261">
        <v>0</v>
      </c>
      <c r="P85" s="261">
        <v>0</v>
      </c>
      <c r="Q85" s="261">
        <v>0</v>
      </c>
      <c r="R85" s="261">
        <v>0</v>
      </c>
      <c r="S85" s="261">
        <v>0</v>
      </c>
      <c r="T85" s="261">
        <v>0</v>
      </c>
      <c r="U85" s="261">
        <v>0</v>
      </c>
      <c r="V85" s="261">
        <v>0</v>
      </c>
      <c r="W85" s="261">
        <v>0</v>
      </c>
      <c r="X85" s="261">
        <v>0</v>
      </c>
      <c r="Y85" s="261">
        <v>0</v>
      </c>
      <c r="Z85" s="261">
        <v>0</v>
      </c>
      <c r="AA85" s="261">
        <v>0</v>
      </c>
      <c r="AB85" s="261">
        <v>0</v>
      </c>
      <c r="AC85" s="264">
        <v>140078.09</v>
      </c>
      <c r="AD85" s="264">
        <v>180568</v>
      </c>
      <c r="AE85" s="264">
        <v>0</v>
      </c>
      <c r="AF85" s="265">
        <v>2023</v>
      </c>
      <c r="AG85" s="265">
        <v>2023</v>
      </c>
      <c r="AH85" s="266">
        <v>2023</v>
      </c>
      <c r="BW85" s="268"/>
      <c r="CH85" s="248">
        <f t="shared" si="11"/>
        <v>-1.4551915228366852E-10</v>
      </c>
    </row>
    <row r="86" spans="1:86" s="267" customFormat="1" x14ac:dyDescent="0.3">
      <c r="A86" s="191">
        <v>1</v>
      </c>
      <c r="B86" s="256">
        <f>SUBTOTAL(9,$A$22:A86)</f>
        <v>65</v>
      </c>
      <c r="C86" s="245" t="s">
        <v>1184</v>
      </c>
      <c r="D86" s="197">
        <f t="shared" si="12"/>
        <v>9314204.5199999977</v>
      </c>
      <c r="E86" s="261">
        <v>0</v>
      </c>
      <c r="F86" s="261">
        <v>0</v>
      </c>
      <c r="G86" s="261">
        <v>0</v>
      </c>
      <c r="H86" s="261">
        <v>0</v>
      </c>
      <c r="I86" s="261">
        <v>0</v>
      </c>
      <c r="J86" s="261">
        <v>0</v>
      </c>
      <c r="K86" s="262">
        <v>0</v>
      </c>
      <c r="L86" s="261">
        <v>0</v>
      </c>
      <c r="M86" s="261">
        <v>860</v>
      </c>
      <c r="N86" s="261">
        <v>8958817.7899999991</v>
      </c>
      <c r="O86" s="261">
        <v>0</v>
      </c>
      <c r="P86" s="261">
        <v>0</v>
      </c>
      <c r="Q86" s="261">
        <v>0</v>
      </c>
      <c r="R86" s="261">
        <v>0</v>
      </c>
      <c r="S86" s="261">
        <v>0</v>
      </c>
      <c r="T86" s="261">
        <v>0</v>
      </c>
      <c r="U86" s="261">
        <v>0</v>
      </c>
      <c r="V86" s="261">
        <v>0</v>
      </c>
      <c r="W86" s="261">
        <v>0</v>
      </c>
      <c r="X86" s="261">
        <v>0</v>
      </c>
      <c r="Y86" s="261">
        <v>0</v>
      </c>
      <c r="Z86" s="261">
        <v>0</v>
      </c>
      <c r="AA86" s="261">
        <v>0</v>
      </c>
      <c r="AB86" s="261">
        <v>0</v>
      </c>
      <c r="AC86" s="264">
        <v>191718.7</v>
      </c>
      <c r="AD86" s="264">
        <v>163668.03</v>
      </c>
      <c r="AE86" s="264">
        <v>0</v>
      </c>
      <c r="AF86" s="265">
        <v>2023</v>
      </c>
      <c r="AG86" s="265">
        <v>2023</v>
      </c>
      <c r="AH86" s="266">
        <v>2023</v>
      </c>
      <c r="BW86" s="268"/>
      <c r="CH86" s="248">
        <f t="shared" si="11"/>
        <v>-1.4260876923799515E-9</v>
      </c>
    </row>
    <row r="87" spans="1:86" s="267" customFormat="1" x14ac:dyDescent="0.3">
      <c r="A87" s="191">
        <v>1</v>
      </c>
      <c r="B87" s="256">
        <f>SUBTOTAL(9,$A$22:A87)</f>
        <v>66</v>
      </c>
      <c r="C87" s="245" t="s">
        <v>5883</v>
      </c>
      <c r="D87" s="197">
        <f t="shared" si="12"/>
        <v>100275.9</v>
      </c>
      <c r="E87" s="261">
        <v>0</v>
      </c>
      <c r="F87" s="261">
        <v>0</v>
      </c>
      <c r="G87" s="261">
        <v>0</v>
      </c>
      <c r="H87" s="261">
        <v>0</v>
      </c>
      <c r="I87" s="261">
        <v>0</v>
      </c>
      <c r="J87" s="261">
        <v>0</v>
      </c>
      <c r="K87" s="262">
        <v>0</v>
      </c>
      <c r="L87" s="261">
        <v>0</v>
      </c>
      <c r="M87" s="261">
        <v>0</v>
      </c>
      <c r="N87" s="261">
        <v>0</v>
      </c>
      <c r="O87" s="261">
        <v>0</v>
      </c>
      <c r="P87" s="261">
        <v>0</v>
      </c>
      <c r="Q87" s="261">
        <v>0</v>
      </c>
      <c r="R87" s="261">
        <v>0</v>
      </c>
      <c r="S87" s="261">
        <v>0</v>
      </c>
      <c r="T87" s="261">
        <v>0</v>
      </c>
      <c r="U87" s="261">
        <v>0</v>
      </c>
      <c r="V87" s="261">
        <v>0</v>
      </c>
      <c r="W87" s="261">
        <v>0</v>
      </c>
      <c r="X87" s="261">
        <v>0</v>
      </c>
      <c r="Y87" s="261">
        <v>0</v>
      </c>
      <c r="Z87" s="261">
        <v>0</v>
      </c>
      <c r="AA87" s="261">
        <v>0</v>
      </c>
      <c r="AB87" s="261">
        <v>0</v>
      </c>
      <c r="AC87" s="264">
        <v>0</v>
      </c>
      <c r="AD87" s="264">
        <v>100275.9</v>
      </c>
      <c r="AE87" s="264">
        <v>0</v>
      </c>
      <c r="AF87" s="265">
        <v>2023</v>
      </c>
      <c r="AG87" s="265" t="s">
        <v>17052</v>
      </c>
      <c r="AH87" s="266" t="s">
        <v>17052</v>
      </c>
      <c r="BW87" s="268"/>
      <c r="CH87" s="248">
        <f t="shared" si="11"/>
        <v>0</v>
      </c>
    </row>
    <row r="88" spans="1:86" s="267" customFormat="1" x14ac:dyDescent="0.3">
      <c r="A88" s="191">
        <v>1</v>
      </c>
      <c r="B88" s="256">
        <f>SUBTOTAL(9,$A$22:A88)</f>
        <v>67</v>
      </c>
      <c r="C88" s="245" t="s">
        <v>127</v>
      </c>
      <c r="D88" s="197">
        <f t="shared" si="12"/>
        <v>6803479.2000000002</v>
      </c>
      <c r="E88" s="261">
        <v>0</v>
      </c>
      <c r="F88" s="261">
        <v>0</v>
      </c>
      <c r="G88" s="261">
        <v>0</v>
      </c>
      <c r="H88" s="261">
        <v>0</v>
      </c>
      <c r="I88" s="261">
        <v>0</v>
      </c>
      <c r="J88" s="261">
        <v>0</v>
      </c>
      <c r="K88" s="262">
        <v>0</v>
      </c>
      <c r="L88" s="261">
        <v>0</v>
      </c>
      <c r="M88" s="261">
        <v>889.53</v>
      </c>
      <c r="N88" s="261">
        <v>6535544.5300000003</v>
      </c>
      <c r="O88" s="261">
        <v>0</v>
      </c>
      <c r="P88" s="261">
        <v>0</v>
      </c>
      <c r="Q88" s="261">
        <v>0</v>
      </c>
      <c r="R88" s="261">
        <v>0</v>
      </c>
      <c r="S88" s="261">
        <v>0</v>
      </c>
      <c r="T88" s="261">
        <v>0</v>
      </c>
      <c r="U88" s="261">
        <v>0</v>
      </c>
      <c r="V88" s="261">
        <v>0</v>
      </c>
      <c r="W88" s="261">
        <v>0</v>
      </c>
      <c r="X88" s="261">
        <v>0</v>
      </c>
      <c r="Y88" s="261">
        <v>0</v>
      </c>
      <c r="Z88" s="261">
        <v>0</v>
      </c>
      <c r="AA88" s="261">
        <v>0</v>
      </c>
      <c r="AB88" s="261">
        <v>0</v>
      </c>
      <c r="AC88" s="197">
        <v>139860.65</v>
      </c>
      <c r="AD88" s="264">
        <v>128074.02</v>
      </c>
      <c r="AE88" s="264">
        <v>0</v>
      </c>
      <c r="AF88" s="265">
        <v>2023</v>
      </c>
      <c r="AG88" s="265">
        <v>2023</v>
      </c>
      <c r="AH88" s="266">
        <v>2023</v>
      </c>
      <c r="BW88" s="268"/>
      <c r="CH88" s="248">
        <f t="shared" si="11"/>
        <v>-7.2759576141834259E-11</v>
      </c>
    </row>
    <row r="89" spans="1:86" s="267" customFormat="1" x14ac:dyDescent="0.3">
      <c r="A89" s="191">
        <v>1</v>
      </c>
      <c r="B89" s="256">
        <f>SUBTOTAL(9,$A$22:A89)</f>
        <v>68</v>
      </c>
      <c r="C89" s="245" t="s">
        <v>7020</v>
      </c>
      <c r="D89" s="197">
        <f t="shared" si="12"/>
        <v>8603206.7200000007</v>
      </c>
      <c r="E89" s="261">
        <v>0</v>
      </c>
      <c r="F89" s="261">
        <v>0</v>
      </c>
      <c r="G89" s="261">
        <v>0</v>
      </c>
      <c r="H89" s="261">
        <v>0</v>
      </c>
      <c r="I89" s="261">
        <v>0</v>
      </c>
      <c r="J89" s="261">
        <v>0</v>
      </c>
      <c r="K89" s="262">
        <v>0</v>
      </c>
      <c r="L89" s="261">
        <v>0</v>
      </c>
      <c r="M89" s="261">
        <v>1216.27</v>
      </c>
      <c r="N89" s="261">
        <v>8310898</v>
      </c>
      <c r="O89" s="261">
        <v>0</v>
      </c>
      <c r="P89" s="261">
        <v>0</v>
      </c>
      <c r="Q89" s="261">
        <v>0</v>
      </c>
      <c r="R89" s="261">
        <v>0</v>
      </c>
      <c r="S89" s="261">
        <v>0</v>
      </c>
      <c r="T89" s="261">
        <v>0</v>
      </c>
      <c r="U89" s="261">
        <v>0</v>
      </c>
      <c r="V89" s="261">
        <v>0</v>
      </c>
      <c r="W89" s="261">
        <v>0</v>
      </c>
      <c r="X89" s="261">
        <v>0</v>
      </c>
      <c r="Y89" s="261">
        <v>0</v>
      </c>
      <c r="Z89" s="261">
        <v>0</v>
      </c>
      <c r="AA89" s="261">
        <v>0</v>
      </c>
      <c r="AB89" s="261">
        <v>0</v>
      </c>
      <c r="AC89" s="264">
        <v>177853.22</v>
      </c>
      <c r="AD89" s="264">
        <v>114455.5</v>
      </c>
      <c r="AE89" s="264">
        <v>0</v>
      </c>
      <c r="AF89" s="265">
        <v>2023</v>
      </c>
      <c r="AG89" s="265">
        <v>2023</v>
      </c>
      <c r="AH89" s="266">
        <v>2023</v>
      </c>
      <c r="BW89" s="268"/>
      <c r="CH89" s="248">
        <f t="shared" si="11"/>
        <v>6.6938810050487518E-10</v>
      </c>
    </row>
    <row r="90" spans="1:86" s="267" customFormat="1" x14ac:dyDescent="0.3">
      <c r="A90" s="191">
        <v>1</v>
      </c>
      <c r="B90" s="256">
        <f>SUBTOTAL(9,$A$22:A90)</f>
        <v>69</v>
      </c>
      <c r="C90" s="245" t="s">
        <v>4677</v>
      </c>
      <c r="D90" s="197">
        <f t="shared" si="12"/>
        <v>7220586.4100000001</v>
      </c>
      <c r="E90" s="261">
        <v>0</v>
      </c>
      <c r="F90" s="261">
        <v>0</v>
      </c>
      <c r="G90" s="261">
        <v>0</v>
      </c>
      <c r="H90" s="261">
        <v>0</v>
      </c>
      <c r="I90" s="261">
        <v>0</v>
      </c>
      <c r="J90" s="261">
        <v>0</v>
      </c>
      <c r="K90" s="262">
        <v>0</v>
      </c>
      <c r="L90" s="261">
        <v>0</v>
      </c>
      <c r="M90" s="261">
        <v>830.1</v>
      </c>
      <c r="N90" s="261">
        <v>7069303.3200000003</v>
      </c>
      <c r="O90" s="261">
        <v>0</v>
      </c>
      <c r="P90" s="261">
        <v>0</v>
      </c>
      <c r="Q90" s="261">
        <v>0</v>
      </c>
      <c r="R90" s="261">
        <v>0</v>
      </c>
      <c r="S90" s="261">
        <v>0</v>
      </c>
      <c r="T90" s="261">
        <v>0</v>
      </c>
      <c r="U90" s="261">
        <v>0</v>
      </c>
      <c r="V90" s="261">
        <v>0</v>
      </c>
      <c r="W90" s="261">
        <v>0</v>
      </c>
      <c r="X90" s="261">
        <v>0</v>
      </c>
      <c r="Y90" s="261">
        <v>0</v>
      </c>
      <c r="Z90" s="261">
        <v>0</v>
      </c>
      <c r="AA90" s="261">
        <v>0</v>
      </c>
      <c r="AB90" s="261">
        <v>0</v>
      </c>
      <c r="AC90" s="264">
        <v>151283.09</v>
      </c>
      <c r="AD90" s="270">
        <v>0</v>
      </c>
      <c r="AE90" s="264">
        <v>0</v>
      </c>
      <c r="AF90" s="265" t="s">
        <v>17052</v>
      </c>
      <c r="AG90" s="265">
        <v>2023</v>
      </c>
      <c r="AH90" s="265">
        <v>2023</v>
      </c>
      <c r="BW90" s="268"/>
      <c r="CH90" s="248">
        <f t="shared" si="11"/>
        <v>-1.4551915228366852E-10</v>
      </c>
    </row>
    <row r="91" spans="1:86" s="267" customFormat="1" x14ac:dyDescent="0.3">
      <c r="A91" s="191">
        <v>1</v>
      </c>
      <c r="B91" s="256">
        <f>SUBTOTAL(9,$A$22:A91)</f>
        <v>70</v>
      </c>
      <c r="C91" s="245" t="s">
        <v>5004</v>
      </c>
      <c r="D91" s="197">
        <f t="shared" si="12"/>
        <v>4361296.29</v>
      </c>
      <c r="E91" s="261">
        <v>0</v>
      </c>
      <c r="F91" s="261">
        <v>0</v>
      </c>
      <c r="G91" s="261">
        <v>0</v>
      </c>
      <c r="H91" s="261">
        <v>0</v>
      </c>
      <c r="I91" s="261">
        <v>0</v>
      </c>
      <c r="J91" s="261">
        <v>0</v>
      </c>
      <c r="K91" s="262">
        <v>0</v>
      </c>
      <c r="L91" s="261">
        <v>0</v>
      </c>
      <c r="M91" s="261">
        <v>634.52</v>
      </c>
      <c r="N91" s="261">
        <v>4269920</v>
      </c>
      <c r="O91" s="261">
        <v>0</v>
      </c>
      <c r="P91" s="261">
        <v>0</v>
      </c>
      <c r="Q91" s="261">
        <v>0</v>
      </c>
      <c r="R91" s="261">
        <v>0</v>
      </c>
      <c r="S91" s="261">
        <v>0</v>
      </c>
      <c r="T91" s="261">
        <v>0</v>
      </c>
      <c r="U91" s="261">
        <v>0</v>
      </c>
      <c r="V91" s="261">
        <v>0</v>
      </c>
      <c r="W91" s="261">
        <v>0</v>
      </c>
      <c r="X91" s="261">
        <v>0</v>
      </c>
      <c r="Y91" s="261">
        <v>0</v>
      </c>
      <c r="Z91" s="261">
        <v>0</v>
      </c>
      <c r="AA91" s="261">
        <v>0</v>
      </c>
      <c r="AB91" s="261">
        <v>0</v>
      </c>
      <c r="AC91" s="197">
        <v>91376.29</v>
      </c>
      <c r="AD91" s="197">
        <v>0</v>
      </c>
      <c r="AE91" s="197">
        <v>0</v>
      </c>
      <c r="AF91" s="239" t="s">
        <v>17052</v>
      </c>
      <c r="AG91" s="265">
        <v>2023</v>
      </c>
      <c r="AH91" s="239">
        <v>2023</v>
      </c>
      <c r="BW91" s="268"/>
      <c r="CH91" s="248">
        <f t="shared" si="11"/>
        <v>4.3655745685100555E-11</v>
      </c>
    </row>
    <row r="92" spans="1:86" s="267" customFormat="1" x14ac:dyDescent="0.3">
      <c r="A92" s="191">
        <v>1</v>
      </c>
      <c r="B92" s="256">
        <f>SUBTOTAL(9,$A$22:A92)</f>
        <v>71</v>
      </c>
      <c r="C92" s="245" t="s">
        <v>5412</v>
      </c>
      <c r="D92" s="197">
        <f t="shared" si="12"/>
        <v>4662585.8</v>
      </c>
      <c r="E92" s="261">
        <v>0</v>
      </c>
      <c r="F92" s="261">
        <v>0</v>
      </c>
      <c r="G92" s="261">
        <v>0</v>
      </c>
      <c r="H92" s="261">
        <v>0</v>
      </c>
      <c r="I92" s="261">
        <v>0</v>
      </c>
      <c r="J92" s="261">
        <v>0</v>
      </c>
      <c r="K92" s="262">
        <v>0</v>
      </c>
      <c r="L92" s="261">
        <v>0</v>
      </c>
      <c r="M92" s="261">
        <f>524.77+106.3</f>
        <v>631.06999999999994</v>
      </c>
      <c r="N92" s="261">
        <v>4564897</v>
      </c>
      <c r="O92" s="261">
        <v>0</v>
      </c>
      <c r="P92" s="261">
        <v>0</v>
      </c>
      <c r="Q92" s="261">
        <v>0</v>
      </c>
      <c r="R92" s="261">
        <v>0</v>
      </c>
      <c r="S92" s="261">
        <v>0</v>
      </c>
      <c r="T92" s="261">
        <v>0</v>
      </c>
      <c r="U92" s="261">
        <v>0</v>
      </c>
      <c r="V92" s="261">
        <v>0</v>
      </c>
      <c r="W92" s="261">
        <v>0</v>
      </c>
      <c r="X92" s="261">
        <v>0</v>
      </c>
      <c r="Y92" s="261">
        <v>0</v>
      </c>
      <c r="Z92" s="261">
        <v>0</v>
      </c>
      <c r="AA92" s="261">
        <v>0</v>
      </c>
      <c r="AB92" s="261">
        <v>0</v>
      </c>
      <c r="AC92" s="197">
        <v>97688.8</v>
      </c>
      <c r="AD92" s="197">
        <v>0</v>
      </c>
      <c r="AE92" s="197">
        <v>0</v>
      </c>
      <c r="AF92" s="239" t="s">
        <v>17052</v>
      </c>
      <c r="AG92" s="265">
        <v>2023</v>
      </c>
      <c r="AH92" s="239">
        <v>2023</v>
      </c>
      <c r="BW92" s="268"/>
      <c r="CH92" s="248">
        <f t="shared" si="11"/>
        <v>-1.8917489796876907E-10</v>
      </c>
    </row>
    <row r="93" spans="1:86" s="267" customFormat="1" x14ac:dyDescent="0.3">
      <c r="A93" s="191">
        <v>1</v>
      </c>
      <c r="B93" s="256">
        <f>SUBTOTAL(9,$A$22:A93)</f>
        <v>72</v>
      </c>
      <c r="C93" s="245" t="s">
        <v>1311</v>
      </c>
      <c r="D93" s="197">
        <f t="shared" si="12"/>
        <v>15284735.229999999</v>
      </c>
      <c r="E93" s="261">
        <v>0</v>
      </c>
      <c r="F93" s="261">
        <v>0</v>
      </c>
      <c r="G93" s="261">
        <v>0</v>
      </c>
      <c r="H93" s="261">
        <v>0</v>
      </c>
      <c r="I93" s="261">
        <v>0</v>
      </c>
      <c r="J93" s="261">
        <v>0</v>
      </c>
      <c r="K93" s="262">
        <v>0</v>
      </c>
      <c r="L93" s="261">
        <v>0</v>
      </c>
      <c r="M93" s="261">
        <v>1688</v>
      </c>
      <c r="N93" s="261">
        <v>14964495.039999999</v>
      </c>
      <c r="O93" s="261">
        <v>0</v>
      </c>
      <c r="P93" s="261">
        <v>0</v>
      </c>
      <c r="Q93" s="261">
        <v>0</v>
      </c>
      <c r="R93" s="261">
        <v>0</v>
      </c>
      <c r="S93" s="261">
        <v>0</v>
      </c>
      <c r="T93" s="261">
        <v>0</v>
      </c>
      <c r="U93" s="261">
        <v>0</v>
      </c>
      <c r="V93" s="261">
        <v>0</v>
      </c>
      <c r="W93" s="261">
        <v>0</v>
      </c>
      <c r="X93" s="261">
        <v>0</v>
      </c>
      <c r="Y93" s="261">
        <v>0</v>
      </c>
      <c r="Z93" s="261">
        <v>0</v>
      </c>
      <c r="AA93" s="261">
        <v>0</v>
      </c>
      <c r="AB93" s="261">
        <v>0</v>
      </c>
      <c r="AC93" s="264">
        <v>320240.19</v>
      </c>
      <c r="AD93" s="264">
        <v>0</v>
      </c>
      <c r="AE93" s="264">
        <v>0</v>
      </c>
      <c r="AF93" s="265" t="s">
        <v>17052</v>
      </c>
      <c r="AG93" s="265">
        <v>2023</v>
      </c>
      <c r="AH93" s="266">
        <v>2023</v>
      </c>
      <c r="BW93" s="268"/>
      <c r="CH93" s="248">
        <f t="shared" si="11"/>
        <v>-5.2386894822120667E-10</v>
      </c>
    </row>
    <row r="94" spans="1:86" s="267" customFormat="1" x14ac:dyDescent="0.3">
      <c r="A94" s="191">
        <v>1</v>
      </c>
      <c r="B94" s="256">
        <f>SUBTOTAL(9,$A$22:A94)</f>
        <v>73</v>
      </c>
      <c r="C94" s="245" t="s">
        <v>1372</v>
      </c>
      <c r="D94" s="197">
        <f t="shared" si="12"/>
        <v>6067536.8499999996</v>
      </c>
      <c r="E94" s="261">
        <v>0</v>
      </c>
      <c r="F94" s="261">
        <v>0</v>
      </c>
      <c r="G94" s="261">
        <v>0</v>
      </c>
      <c r="H94" s="261">
        <v>0</v>
      </c>
      <c r="I94" s="261">
        <v>0</v>
      </c>
      <c r="J94" s="261">
        <v>0</v>
      </c>
      <c r="K94" s="262">
        <v>0</v>
      </c>
      <c r="L94" s="261">
        <v>0</v>
      </c>
      <c r="M94" s="258">
        <v>615</v>
      </c>
      <c r="N94" s="258">
        <v>5842500</v>
      </c>
      <c r="O94" s="261">
        <v>0</v>
      </c>
      <c r="P94" s="261">
        <v>0</v>
      </c>
      <c r="Q94" s="261">
        <v>0</v>
      </c>
      <c r="R94" s="261">
        <v>0</v>
      </c>
      <c r="S94" s="261">
        <v>0</v>
      </c>
      <c r="T94" s="261">
        <v>0</v>
      </c>
      <c r="U94" s="261">
        <v>0</v>
      </c>
      <c r="V94" s="261">
        <v>0</v>
      </c>
      <c r="W94" s="261">
        <v>0</v>
      </c>
      <c r="X94" s="261">
        <v>0</v>
      </c>
      <c r="Y94" s="261">
        <v>0</v>
      </c>
      <c r="Z94" s="261">
        <v>0</v>
      </c>
      <c r="AA94" s="261">
        <v>0</v>
      </c>
      <c r="AB94" s="261">
        <v>0</v>
      </c>
      <c r="AC94" s="264">
        <v>125029.5</v>
      </c>
      <c r="AD94" s="264">
        <v>100007.35</v>
      </c>
      <c r="AE94" s="264">
        <v>0</v>
      </c>
      <c r="AF94" s="265">
        <v>2023</v>
      </c>
      <c r="AG94" s="265">
        <v>2023</v>
      </c>
      <c r="AH94" s="266">
        <v>2023</v>
      </c>
      <c r="BW94" s="268"/>
      <c r="CH94" s="248"/>
    </row>
    <row r="95" spans="1:86" s="267" customFormat="1" x14ac:dyDescent="0.3">
      <c r="A95" s="191">
        <v>1</v>
      </c>
      <c r="B95" s="256">
        <f>SUBTOTAL(9,$A$22:A95)</f>
        <v>74</v>
      </c>
      <c r="C95" s="245" t="s">
        <v>6851</v>
      </c>
      <c r="D95" s="197">
        <f t="shared" si="12"/>
        <v>2846419.65</v>
      </c>
      <c r="E95" s="261">
        <v>0</v>
      </c>
      <c r="F95" s="261">
        <v>0</v>
      </c>
      <c r="G95" s="261">
        <v>2786782.5</v>
      </c>
      <c r="H95" s="261">
        <v>0</v>
      </c>
      <c r="I95" s="261">
        <v>0</v>
      </c>
      <c r="J95" s="261">
        <v>0</v>
      </c>
      <c r="K95" s="262">
        <v>0</v>
      </c>
      <c r="L95" s="261">
        <v>0</v>
      </c>
      <c r="M95" s="261">
        <v>0</v>
      </c>
      <c r="N95" s="261">
        <v>0</v>
      </c>
      <c r="O95" s="261">
        <v>0</v>
      </c>
      <c r="P95" s="261">
        <v>0</v>
      </c>
      <c r="Q95" s="261">
        <v>0</v>
      </c>
      <c r="R95" s="261">
        <v>0</v>
      </c>
      <c r="S95" s="261">
        <v>0</v>
      </c>
      <c r="T95" s="261">
        <v>0</v>
      </c>
      <c r="U95" s="261">
        <v>0</v>
      </c>
      <c r="V95" s="261">
        <v>0</v>
      </c>
      <c r="W95" s="261">
        <v>0</v>
      </c>
      <c r="X95" s="261">
        <v>0</v>
      </c>
      <c r="Y95" s="261">
        <v>0</v>
      </c>
      <c r="Z95" s="261">
        <v>0</v>
      </c>
      <c r="AA95" s="261">
        <v>0</v>
      </c>
      <c r="AB95" s="261">
        <v>0</v>
      </c>
      <c r="AC95" s="264">
        <v>59637.15</v>
      </c>
      <c r="AD95" s="264">
        <v>0</v>
      </c>
      <c r="AE95" s="264">
        <v>0</v>
      </c>
      <c r="AF95" s="265" t="s">
        <v>17052</v>
      </c>
      <c r="AG95" s="265">
        <v>2023</v>
      </c>
      <c r="AH95" s="266">
        <v>2023</v>
      </c>
      <c r="BW95" s="268"/>
      <c r="CH95" s="248"/>
    </row>
    <row r="96" spans="1:86" s="267" customFormat="1" x14ac:dyDescent="0.3">
      <c r="A96" s="191">
        <v>1</v>
      </c>
      <c r="B96" s="256">
        <f>SUBTOTAL(9,$A$22:A96)</f>
        <v>75</v>
      </c>
      <c r="C96" s="245" t="s">
        <v>7019</v>
      </c>
      <c r="D96" s="197">
        <f t="shared" si="12"/>
        <v>2074043.28</v>
      </c>
      <c r="E96" s="261">
        <v>0</v>
      </c>
      <c r="F96" s="261">
        <v>0</v>
      </c>
      <c r="G96" s="261">
        <v>0</v>
      </c>
      <c r="H96" s="261">
        <v>0</v>
      </c>
      <c r="I96" s="261">
        <v>0</v>
      </c>
      <c r="J96" s="261">
        <v>0</v>
      </c>
      <c r="K96" s="262">
        <v>0</v>
      </c>
      <c r="L96" s="261">
        <v>0</v>
      </c>
      <c r="M96" s="261">
        <v>385.7</v>
      </c>
      <c r="N96" s="261">
        <v>2030588.68</v>
      </c>
      <c r="O96" s="261">
        <v>0</v>
      </c>
      <c r="P96" s="261">
        <v>0</v>
      </c>
      <c r="Q96" s="261">
        <v>0</v>
      </c>
      <c r="R96" s="261">
        <v>0</v>
      </c>
      <c r="S96" s="261">
        <v>0</v>
      </c>
      <c r="T96" s="261">
        <v>0</v>
      </c>
      <c r="U96" s="261">
        <v>0</v>
      </c>
      <c r="V96" s="261">
        <v>0</v>
      </c>
      <c r="W96" s="261">
        <v>0</v>
      </c>
      <c r="X96" s="261">
        <v>0</v>
      </c>
      <c r="Y96" s="261">
        <v>0</v>
      </c>
      <c r="Z96" s="261">
        <v>0</v>
      </c>
      <c r="AA96" s="261">
        <v>0</v>
      </c>
      <c r="AB96" s="261">
        <v>0</v>
      </c>
      <c r="AC96" s="264">
        <v>43454.6</v>
      </c>
      <c r="AD96" s="264">
        <v>0</v>
      </c>
      <c r="AE96" s="264">
        <v>0</v>
      </c>
      <c r="AF96" s="265" t="s">
        <v>17052</v>
      </c>
      <c r="AG96" s="265">
        <v>2023</v>
      </c>
      <c r="AH96" s="266">
        <v>2023</v>
      </c>
      <c r="BW96" s="268"/>
      <c r="CH96" s="248"/>
    </row>
    <row r="97" spans="1:86" s="267" customFormat="1" x14ac:dyDescent="0.3">
      <c r="A97" s="191">
        <v>1</v>
      </c>
      <c r="B97" s="256">
        <f>SUBTOTAL(9,$A$22:A97)</f>
        <v>76</v>
      </c>
      <c r="C97" s="245" t="s">
        <v>7071</v>
      </c>
      <c r="D97" s="197">
        <f t="shared" si="12"/>
        <v>1956784.6700000002</v>
      </c>
      <c r="E97" s="261">
        <v>0</v>
      </c>
      <c r="F97" s="261">
        <v>0</v>
      </c>
      <c r="G97" s="261">
        <v>0</v>
      </c>
      <c r="H97" s="261">
        <v>0</v>
      </c>
      <c r="I97" s="261">
        <v>0</v>
      </c>
      <c r="J97" s="261">
        <v>0</v>
      </c>
      <c r="K97" s="262">
        <v>0</v>
      </c>
      <c r="L97" s="261">
        <v>0</v>
      </c>
      <c r="M97" s="261">
        <v>331.42</v>
      </c>
      <c r="N97" s="261">
        <v>1915786.83</v>
      </c>
      <c r="O97" s="261">
        <v>0</v>
      </c>
      <c r="P97" s="261">
        <v>0</v>
      </c>
      <c r="Q97" s="261">
        <v>0</v>
      </c>
      <c r="R97" s="261">
        <v>0</v>
      </c>
      <c r="S97" s="261">
        <v>0</v>
      </c>
      <c r="T97" s="261">
        <v>0</v>
      </c>
      <c r="U97" s="261">
        <v>0</v>
      </c>
      <c r="V97" s="261">
        <v>0</v>
      </c>
      <c r="W97" s="261">
        <v>0</v>
      </c>
      <c r="X97" s="261">
        <v>0</v>
      </c>
      <c r="Y97" s="261">
        <v>0</v>
      </c>
      <c r="Z97" s="261">
        <v>0</v>
      </c>
      <c r="AA97" s="261">
        <v>0</v>
      </c>
      <c r="AB97" s="261">
        <v>0</v>
      </c>
      <c r="AC97" s="264">
        <v>40997.839999999997</v>
      </c>
      <c r="AD97" s="264">
        <v>0</v>
      </c>
      <c r="AE97" s="264">
        <v>0</v>
      </c>
      <c r="AF97" s="265" t="s">
        <v>17052</v>
      </c>
      <c r="AG97" s="265">
        <v>2023</v>
      </c>
      <c r="AH97" s="266">
        <v>2023</v>
      </c>
      <c r="BW97" s="268"/>
      <c r="CH97" s="248"/>
    </row>
    <row r="98" spans="1:86" s="267" customFormat="1" x14ac:dyDescent="0.3">
      <c r="A98" s="191">
        <v>1</v>
      </c>
      <c r="B98" s="256">
        <f>SUBTOTAL(9,$A$22:A98)</f>
        <v>77</v>
      </c>
      <c r="C98" s="245" t="s">
        <v>7151</v>
      </c>
      <c r="D98" s="197">
        <f t="shared" si="12"/>
        <v>163126.06</v>
      </c>
      <c r="E98" s="261">
        <v>0</v>
      </c>
      <c r="F98" s="261">
        <v>0</v>
      </c>
      <c r="G98" s="261">
        <v>0</v>
      </c>
      <c r="H98" s="261">
        <v>0</v>
      </c>
      <c r="I98" s="261">
        <v>0</v>
      </c>
      <c r="J98" s="261">
        <v>0</v>
      </c>
      <c r="K98" s="262">
        <v>0</v>
      </c>
      <c r="L98" s="261">
        <v>0</v>
      </c>
      <c r="M98" s="261">
        <v>0</v>
      </c>
      <c r="N98" s="261">
        <v>0</v>
      </c>
      <c r="O98" s="261">
        <v>0</v>
      </c>
      <c r="P98" s="261">
        <v>0</v>
      </c>
      <c r="Q98" s="261">
        <v>0</v>
      </c>
      <c r="R98" s="261">
        <v>0</v>
      </c>
      <c r="S98" s="261">
        <v>0</v>
      </c>
      <c r="T98" s="261">
        <v>0</v>
      </c>
      <c r="U98" s="261">
        <v>0</v>
      </c>
      <c r="V98" s="261">
        <v>0</v>
      </c>
      <c r="W98" s="261">
        <v>0</v>
      </c>
      <c r="X98" s="261">
        <v>0</v>
      </c>
      <c r="Y98" s="261">
        <v>0</v>
      </c>
      <c r="Z98" s="261">
        <v>0</v>
      </c>
      <c r="AA98" s="261">
        <v>0</v>
      </c>
      <c r="AB98" s="261">
        <v>0</v>
      </c>
      <c r="AC98" s="264">
        <v>0</v>
      </c>
      <c r="AD98" s="264">
        <v>163126.06</v>
      </c>
      <c r="AE98" s="264">
        <v>0</v>
      </c>
      <c r="AF98" s="265">
        <v>2023</v>
      </c>
      <c r="AG98" s="265" t="s">
        <v>17052</v>
      </c>
      <c r="AH98" s="266" t="s">
        <v>17052</v>
      </c>
      <c r="BW98" s="268"/>
      <c r="CH98" s="248"/>
    </row>
    <row r="99" spans="1:86" s="267" customFormat="1" x14ac:dyDescent="0.3">
      <c r="A99" s="191">
        <v>1</v>
      </c>
      <c r="B99" s="256">
        <f>SUBTOTAL(9,$A$22:A99)</f>
        <v>78</v>
      </c>
      <c r="C99" s="271" t="s">
        <v>6905</v>
      </c>
      <c r="D99" s="272">
        <f t="shared" si="12"/>
        <v>185118.56</v>
      </c>
      <c r="E99" s="273">
        <v>0</v>
      </c>
      <c r="F99" s="273">
        <v>0</v>
      </c>
      <c r="G99" s="273">
        <v>0</v>
      </c>
      <c r="H99" s="273">
        <v>0</v>
      </c>
      <c r="I99" s="273">
        <v>0</v>
      </c>
      <c r="J99" s="273">
        <v>0</v>
      </c>
      <c r="K99" s="274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  <c r="Z99" s="273">
        <v>0</v>
      </c>
      <c r="AA99" s="273">
        <v>0</v>
      </c>
      <c r="AB99" s="273">
        <v>0</v>
      </c>
      <c r="AC99" s="275">
        <v>0</v>
      </c>
      <c r="AD99" s="275">
        <v>185118.56</v>
      </c>
      <c r="AE99" s="275">
        <v>0</v>
      </c>
      <c r="AF99" s="276">
        <v>2023</v>
      </c>
      <c r="AG99" s="276" t="s">
        <v>17052</v>
      </c>
      <c r="AH99" s="277" t="s">
        <v>17052</v>
      </c>
      <c r="BW99" s="268"/>
      <c r="CH99" s="248"/>
    </row>
    <row r="100" spans="1:86" s="267" customFormat="1" x14ac:dyDescent="0.3">
      <c r="A100" s="191">
        <v>1</v>
      </c>
      <c r="B100" s="256">
        <f>SUBTOTAL(9,$A$22:A100)</f>
        <v>79</v>
      </c>
      <c r="C100" s="245" t="s">
        <v>133</v>
      </c>
      <c r="D100" s="197">
        <f t="shared" si="12"/>
        <v>205915.02</v>
      </c>
      <c r="E100" s="263">
        <v>0</v>
      </c>
      <c r="F100" s="263">
        <v>0</v>
      </c>
      <c r="G100" s="263">
        <v>0</v>
      </c>
      <c r="H100" s="263">
        <v>0</v>
      </c>
      <c r="I100" s="263">
        <v>0</v>
      </c>
      <c r="J100" s="263">
        <v>0</v>
      </c>
      <c r="K100" s="278">
        <v>0</v>
      </c>
      <c r="L100" s="263">
        <v>0</v>
      </c>
      <c r="M100" s="263">
        <v>0</v>
      </c>
      <c r="N100" s="263">
        <v>0</v>
      </c>
      <c r="O100" s="263">
        <v>0</v>
      </c>
      <c r="P100" s="263">
        <v>0</v>
      </c>
      <c r="Q100" s="263">
        <v>0</v>
      </c>
      <c r="R100" s="263">
        <v>0</v>
      </c>
      <c r="S100" s="263">
        <v>0</v>
      </c>
      <c r="T100" s="263">
        <v>0</v>
      </c>
      <c r="U100" s="263">
        <v>0</v>
      </c>
      <c r="V100" s="263">
        <v>0</v>
      </c>
      <c r="W100" s="263">
        <v>0</v>
      </c>
      <c r="X100" s="263">
        <v>0</v>
      </c>
      <c r="Y100" s="263">
        <v>0</v>
      </c>
      <c r="Z100" s="263">
        <v>0</v>
      </c>
      <c r="AA100" s="263">
        <v>0</v>
      </c>
      <c r="AB100" s="263">
        <v>0</v>
      </c>
      <c r="AC100" s="264">
        <v>0</v>
      </c>
      <c r="AD100" s="264">
        <v>205915.02</v>
      </c>
      <c r="AE100" s="264">
        <v>0</v>
      </c>
      <c r="AF100" s="265">
        <v>2023</v>
      </c>
      <c r="AG100" s="265" t="s">
        <v>17052</v>
      </c>
      <c r="AH100" s="265" t="s">
        <v>17052</v>
      </c>
      <c r="BW100" s="268"/>
      <c r="CH100" s="248"/>
    </row>
    <row r="101" spans="1:86" s="267" customFormat="1" x14ac:dyDescent="0.3">
      <c r="A101" s="191">
        <v>1</v>
      </c>
      <c r="B101" s="256">
        <f>SUBTOTAL(9,$A$22:A101)</f>
        <v>80</v>
      </c>
      <c r="C101" s="245" t="s">
        <v>7744</v>
      </c>
      <c r="D101" s="197">
        <f t="shared" si="12"/>
        <v>150000</v>
      </c>
      <c r="E101" s="263">
        <v>0</v>
      </c>
      <c r="F101" s="263">
        <v>0</v>
      </c>
      <c r="G101" s="263">
        <v>0</v>
      </c>
      <c r="H101" s="263">
        <v>0</v>
      </c>
      <c r="I101" s="263">
        <v>0</v>
      </c>
      <c r="J101" s="263">
        <v>0</v>
      </c>
      <c r="K101" s="278">
        <v>0</v>
      </c>
      <c r="L101" s="263">
        <v>0</v>
      </c>
      <c r="M101" s="263">
        <v>0</v>
      </c>
      <c r="N101" s="263">
        <v>0</v>
      </c>
      <c r="O101" s="263">
        <v>0</v>
      </c>
      <c r="P101" s="263">
        <v>0</v>
      </c>
      <c r="Q101" s="263">
        <v>0</v>
      </c>
      <c r="R101" s="263">
        <v>0</v>
      </c>
      <c r="S101" s="263">
        <v>0</v>
      </c>
      <c r="T101" s="263">
        <v>0</v>
      </c>
      <c r="U101" s="263">
        <v>0</v>
      </c>
      <c r="V101" s="263">
        <v>0</v>
      </c>
      <c r="W101" s="263">
        <v>0</v>
      </c>
      <c r="X101" s="263">
        <v>0</v>
      </c>
      <c r="Y101" s="263">
        <v>0</v>
      </c>
      <c r="Z101" s="263">
        <v>0</v>
      </c>
      <c r="AA101" s="263">
        <v>0</v>
      </c>
      <c r="AB101" s="263">
        <v>0</v>
      </c>
      <c r="AC101" s="264">
        <v>0</v>
      </c>
      <c r="AD101" s="264">
        <v>150000</v>
      </c>
      <c r="AE101" s="264">
        <v>0</v>
      </c>
      <c r="AF101" s="265">
        <v>2023</v>
      </c>
      <c r="AG101" s="265" t="s">
        <v>17052</v>
      </c>
      <c r="AH101" s="265" t="s">
        <v>17052</v>
      </c>
      <c r="BW101" s="268"/>
      <c r="CH101" s="248"/>
    </row>
    <row r="102" spans="1:86" s="267" customFormat="1" x14ac:dyDescent="0.3">
      <c r="A102" s="191">
        <v>1</v>
      </c>
      <c r="B102" s="256">
        <f>SUBTOTAL(9,$A$22:A102)</f>
        <v>81</v>
      </c>
      <c r="C102" s="245" t="s">
        <v>4796</v>
      </c>
      <c r="D102" s="197">
        <f t="shared" si="12"/>
        <v>150000</v>
      </c>
      <c r="E102" s="263">
        <v>0</v>
      </c>
      <c r="F102" s="263">
        <v>0</v>
      </c>
      <c r="G102" s="263">
        <v>0</v>
      </c>
      <c r="H102" s="263">
        <v>0</v>
      </c>
      <c r="I102" s="263">
        <v>0</v>
      </c>
      <c r="J102" s="263">
        <v>0</v>
      </c>
      <c r="K102" s="278">
        <v>0</v>
      </c>
      <c r="L102" s="263">
        <v>0</v>
      </c>
      <c r="M102" s="263">
        <v>0</v>
      </c>
      <c r="N102" s="263">
        <v>0</v>
      </c>
      <c r="O102" s="263">
        <v>0</v>
      </c>
      <c r="P102" s="263">
        <v>0</v>
      </c>
      <c r="Q102" s="263">
        <v>0</v>
      </c>
      <c r="R102" s="263">
        <v>0</v>
      </c>
      <c r="S102" s="263">
        <v>0</v>
      </c>
      <c r="T102" s="263">
        <v>0</v>
      </c>
      <c r="U102" s="263">
        <v>0</v>
      </c>
      <c r="V102" s="263">
        <v>0</v>
      </c>
      <c r="W102" s="263">
        <v>0</v>
      </c>
      <c r="X102" s="263">
        <v>0</v>
      </c>
      <c r="Y102" s="263">
        <v>0</v>
      </c>
      <c r="Z102" s="263">
        <v>0</v>
      </c>
      <c r="AA102" s="263">
        <v>0</v>
      </c>
      <c r="AB102" s="263">
        <v>0</v>
      </c>
      <c r="AC102" s="264">
        <v>0</v>
      </c>
      <c r="AD102" s="264">
        <v>150000</v>
      </c>
      <c r="AE102" s="264">
        <v>0</v>
      </c>
      <c r="AF102" s="265">
        <v>2023</v>
      </c>
      <c r="AG102" s="265" t="s">
        <v>17052</v>
      </c>
      <c r="AH102" s="265" t="s">
        <v>17052</v>
      </c>
      <c r="BW102" s="268"/>
      <c r="CH102" s="248"/>
    </row>
    <row r="103" spans="1:86" s="267" customFormat="1" x14ac:dyDescent="0.3">
      <c r="A103" s="191">
        <v>1</v>
      </c>
      <c r="B103" s="256">
        <f>SUBTOTAL(9,$A$22:A103)</f>
        <v>82</v>
      </c>
      <c r="C103" s="245" t="s">
        <v>5252</v>
      </c>
      <c r="D103" s="197">
        <f t="shared" si="12"/>
        <v>150000</v>
      </c>
      <c r="E103" s="263">
        <v>0</v>
      </c>
      <c r="F103" s="263">
        <v>0</v>
      </c>
      <c r="G103" s="263">
        <v>0</v>
      </c>
      <c r="H103" s="263">
        <v>0</v>
      </c>
      <c r="I103" s="263">
        <v>0</v>
      </c>
      <c r="J103" s="263">
        <v>0</v>
      </c>
      <c r="K103" s="278">
        <v>0</v>
      </c>
      <c r="L103" s="263">
        <v>0</v>
      </c>
      <c r="M103" s="263">
        <v>0</v>
      </c>
      <c r="N103" s="263">
        <v>0</v>
      </c>
      <c r="O103" s="263">
        <v>0</v>
      </c>
      <c r="P103" s="263">
        <v>0</v>
      </c>
      <c r="Q103" s="263">
        <v>0</v>
      </c>
      <c r="R103" s="263">
        <v>0</v>
      </c>
      <c r="S103" s="263">
        <v>0</v>
      </c>
      <c r="T103" s="263">
        <v>0</v>
      </c>
      <c r="U103" s="263">
        <v>0</v>
      </c>
      <c r="V103" s="263">
        <v>0</v>
      </c>
      <c r="W103" s="263">
        <v>0</v>
      </c>
      <c r="X103" s="263">
        <v>0</v>
      </c>
      <c r="Y103" s="263">
        <v>0</v>
      </c>
      <c r="Z103" s="263">
        <v>0</v>
      </c>
      <c r="AA103" s="263">
        <v>0</v>
      </c>
      <c r="AB103" s="263">
        <v>0</v>
      </c>
      <c r="AC103" s="264">
        <v>0</v>
      </c>
      <c r="AD103" s="264">
        <v>150000</v>
      </c>
      <c r="AE103" s="264">
        <v>0</v>
      </c>
      <c r="AF103" s="265">
        <v>2023</v>
      </c>
      <c r="AG103" s="265" t="s">
        <v>17052</v>
      </c>
      <c r="AH103" s="265" t="s">
        <v>17052</v>
      </c>
      <c r="BW103" s="268"/>
      <c r="CH103" s="248"/>
    </row>
    <row r="104" spans="1:86" s="267" customFormat="1" x14ac:dyDescent="0.3">
      <c r="A104" s="191">
        <v>1</v>
      </c>
      <c r="B104" s="256">
        <f>SUBTOTAL(9,$A$22:A104)</f>
        <v>83</v>
      </c>
      <c r="C104" s="245" t="s">
        <v>5255</v>
      </c>
      <c r="D104" s="197">
        <f t="shared" si="12"/>
        <v>150000</v>
      </c>
      <c r="E104" s="263">
        <v>0</v>
      </c>
      <c r="F104" s="263">
        <v>0</v>
      </c>
      <c r="G104" s="263">
        <v>0</v>
      </c>
      <c r="H104" s="263">
        <v>0</v>
      </c>
      <c r="I104" s="263">
        <v>0</v>
      </c>
      <c r="J104" s="263">
        <v>0</v>
      </c>
      <c r="K104" s="278">
        <v>0</v>
      </c>
      <c r="L104" s="263">
        <v>0</v>
      </c>
      <c r="M104" s="263">
        <v>0</v>
      </c>
      <c r="N104" s="263">
        <v>0</v>
      </c>
      <c r="O104" s="263">
        <v>0</v>
      </c>
      <c r="P104" s="263">
        <v>0</v>
      </c>
      <c r="Q104" s="263">
        <v>0</v>
      </c>
      <c r="R104" s="263">
        <v>0</v>
      </c>
      <c r="S104" s="263">
        <v>0</v>
      </c>
      <c r="T104" s="263">
        <v>0</v>
      </c>
      <c r="U104" s="263">
        <v>0</v>
      </c>
      <c r="V104" s="263">
        <v>0</v>
      </c>
      <c r="W104" s="263">
        <v>0</v>
      </c>
      <c r="X104" s="263">
        <v>0</v>
      </c>
      <c r="Y104" s="263">
        <v>0</v>
      </c>
      <c r="Z104" s="263">
        <v>0</v>
      </c>
      <c r="AA104" s="263">
        <v>0</v>
      </c>
      <c r="AB104" s="263">
        <v>0</v>
      </c>
      <c r="AC104" s="264">
        <v>0</v>
      </c>
      <c r="AD104" s="264">
        <v>150000</v>
      </c>
      <c r="AE104" s="264">
        <v>0</v>
      </c>
      <c r="AF104" s="265">
        <v>2023</v>
      </c>
      <c r="AG104" s="265" t="s">
        <v>17052</v>
      </c>
      <c r="AH104" s="265" t="s">
        <v>17052</v>
      </c>
      <c r="BW104" s="268"/>
      <c r="CH104" s="248"/>
    </row>
    <row r="105" spans="1:86" s="267" customFormat="1" x14ac:dyDescent="0.3">
      <c r="A105" s="191">
        <v>1</v>
      </c>
      <c r="B105" s="256">
        <f>SUBTOTAL(9,$A$22:A105)</f>
        <v>84</v>
      </c>
      <c r="C105" s="245" t="s">
        <v>97</v>
      </c>
      <c r="D105" s="197">
        <f t="shared" si="12"/>
        <v>150000</v>
      </c>
      <c r="E105" s="263">
        <v>0</v>
      </c>
      <c r="F105" s="263">
        <v>0</v>
      </c>
      <c r="G105" s="263">
        <v>0</v>
      </c>
      <c r="H105" s="263">
        <v>0</v>
      </c>
      <c r="I105" s="263">
        <v>0</v>
      </c>
      <c r="J105" s="263">
        <v>0</v>
      </c>
      <c r="K105" s="278">
        <v>0</v>
      </c>
      <c r="L105" s="263">
        <v>0</v>
      </c>
      <c r="M105" s="263">
        <v>0</v>
      </c>
      <c r="N105" s="263">
        <v>0</v>
      </c>
      <c r="O105" s="263">
        <v>0</v>
      </c>
      <c r="P105" s="263">
        <v>0</v>
      </c>
      <c r="Q105" s="263">
        <v>0</v>
      </c>
      <c r="R105" s="263">
        <v>0</v>
      </c>
      <c r="S105" s="263">
        <v>0</v>
      </c>
      <c r="T105" s="263">
        <v>0</v>
      </c>
      <c r="U105" s="263">
        <v>0</v>
      </c>
      <c r="V105" s="263">
        <v>0</v>
      </c>
      <c r="W105" s="263">
        <v>0</v>
      </c>
      <c r="X105" s="263">
        <v>0</v>
      </c>
      <c r="Y105" s="263">
        <v>0</v>
      </c>
      <c r="Z105" s="263">
        <v>0</v>
      </c>
      <c r="AA105" s="263">
        <v>0</v>
      </c>
      <c r="AB105" s="263">
        <v>0</v>
      </c>
      <c r="AC105" s="264">
        <v>0</v>
      </c>
      <c r="AD105" s="264">
        <v>150000</v>
      </c>
      <c r="AE105" s="264">
        <v>0</v>
      </c>
      <c r="AF105" s="265">
        <v>2023</v>
      </c>
      <c r="AG105" s="265" t="s">
        <v>17052</v>
      </c>
      <c r="AH105" s="265" t="s">
        <v>17052</v>
      </c>
      <c r="BW105" s="268"/>
      <c r="CH105" s="248"/>
    </row>
    <row r="106" spans="1:86" s="267" customFormat="1" x14ac:dyDescent="0.3">
      <c r="A106" s="191">
        <v>1</v>
      </c>
      <c r="B106" s="256">
        <f>SUBTOTAL(9,$A$22:A106)</f>
        <v>85</v>
      </c>
      <c r="C106" s="245" t="s">
        <v>5554</v>
      </c>
      <c r="D106" s="197">
        <f t="shared" si="12"/>
        <v>150000</v>
      </c>
      <c r="E106" s="263">
        <v>0</v>
      </c>
      <c r="F106" s="263">
        <v>0</v>
      </c>
      <c r="G106" s="263">
        <v>0</v>
      </c>
      <c r="H106" s="263">
        <v>0</v>
      </c>
      <c r="I106" s="263">
        <v>0</v>
      </c>
      <c r="J106" s="263">
        <v>0</v>
      </c>
      <c r="K106" s="278">
        <v>0</v>
      </c>
      <c r="L106" s="263">
        <v>0</v>
      </c>
      <c r="M106" s="263">
        <v>0</v>
      </c>
      <c r="N106" s="263">
        <v>0</v>
      </c>
      <c r="O106" s="263">
        <v>0</v>
      </c>
      <c r="P106" s="263">
        <v>0</v>
      </c>
      <c r="Q106" s="263">
        <v>0</v>
      </c>
      <c r="R106" s="263">
        <v>0</v>
      </c>
      <c r="S106" s="263">
        <v>0</v>
      </c>
      <c r="T106" s="263">
        <v>0</v>
      </c>
      <c r="U106" s="263">
        <v>0</v>
      </c>
      <c r="V106" s="263">
        <v>0</v>
      </c>
      <c r="W106" s="263">
        <v>0</v>
      </c>
      <c r="X106" s="263">
        <v>0</v>
      </c>
      <c r="Y106" s="263">
        <v>0</v>
      </c>
      <c r="Z106" s="263">
        <v>0</v>
      </c>
      <c r="AA106" s="263">
        <v>0</v>
      </c>
      <c r="AB106" s="263">
        <v>0</v>
      </c>
      <c r="AC106" s="264">
        <v>0</v>
      </c>
      <c r="AD106" s="264">
        <v>150000</v>
      </c>
      <c r="AE106" s="264">
        <v>0</v>
      </c>
      <c r="AF106" s="265">
        <v>2023</v>
      </c>
      <c r="AG106" s="265" t="s">
        <v>17052</v>
      </c>
      <c r="AH106" s="265" t="s">
        <v>17052</v>
      </c>
      <c r="BW106" s="268"/>
      <c r="CH106" s="248"/>
    </row>
    <row r="107" spans="1:86" s="267" customFormat="1" x14ac:dyDescent="0.3">
      <c r="A107" s="191">
        <v>1</v>
      </c>
      <c r="B107" s="256">
        <f>SUBTOTAL(9,$A$22:A107)</f>
        <v>86</v>
      </c>
      <c r="C107" s="245" t="s">
        <v>6163</v>
      </c>
      <c r="D107" s="197">
        <f t="shared" si="12"/>
        <v>150000</v>
      </c>
      <c r="E107" s="263">
        <v>0</v>
      </c>
      <c r="F107" s="263">
        <v>0</v>
      </c>
      <c r="G107" s="263">
        <v>0</v>
      </c>
      <c r="H107" s="263">
        <v>0</v>
      </c>
      <c r="I107" s="263">
        <v>0</v>
      </c>
      <c r="J107" s="263">
        <v>0</v>
      </c>
      <c r="K107" s="278">
        <v>0</v>
      </c>
      <c r="L107" s="263">
        <v>0</v>
      </c>
      <c r="M107" s="263">
        <v>0</v>
      </c>
      <c r="N107" s="263">
        <v>0</v>
      </c>
      <c r="O107" s="263">
        <v>0</v>
      </c>
      <c r="P107" s="263">
        <v>0</v>
      </c>
      <c r="Q107" s="263">
        <v>0</v>
      </c>
      <c r="R107" s="263">
        <v>0</v>
      </c>
      <c r="S107" s="263">
        <v>0</v>
      </c>
      <c r="T107" s="263">
        <v>0</v>
      </c>
      <c r="U107" s="263">
        <v>0</v>
      </c>
      <c r="V107" s="263">
        <v>0</v>
      </c>
      <c r="W107" s="263">
        <v>0</v>
      </c>
      <c r="X107" s="263">
        <v>0</v>
      </c>
      <c r="Y107" s="263">
        <v>0</v>
      </c>
      <c r="Z107" s="263">
        <v>0</v>
      </c>
      <c r="AA107" s="263">
        <v>0</v>
      </c>
      <c r="AB107" s="263">
        <v>0</v>
      </c>
      <c r="AC107" s="264">
        <v>0</v>
      </c>
      <c r="AD107" s="264">
        <v>150000</v>
      </c>
      <c r="AE107" s="264">
        <v>0</v>
      </c>
      <c r="AF107" s="265">
        <v>2023</v>
      </c>
      <c r="AG107" s="265" t="s">
        <v>17052</v>
      </c>
      <c r="AH107" s="265" t="s">
        <v>17052</v>
      </c>
      <c r="BW107" s="268"/>
      <c r="CH107" s="248"/>
    </row>
    <row r="108" spans="1:86" s="267" customFormat="1" x14ac:dyDescent="0.3">
      <c r="A108" s="191">
        <v>1</v>
      </c>
      <c r="B108" s="256">
        <f>SUBTOTAL(9,$A$22:A108)</f>
        <v>87</v>
      </c>
      <c r="C108" s="245" t="s">
        <v>4876</v>
      </c>
      <c r="D108" s="197">
        <f t="shared" si="12"/>
        <v>150000</v>
      </c>
      <c r="E108" s="263">
        <v>0</v>
      </c>
      <c r="F108" s="263">
        <v>0</v>
      </c>
      <c r="G108" s="263">
        <v>0</v>
      </c>
      <c r="H108" s="263">
        <v>0</v>
      </c>
      <c r="I108" s="263">
        <v>0</v>
      </c>
      <c r="J108" s="263">
        <v>0</v>
      </c>
      <c r="K108" s="278">
        <v>0</v>
      </c>
      <c r="L108" s="263">
        <v>0</v>
      </c>
      <c r="M108" s="263">
        <v>0</v>
      </c>
      <c r="N108" s="263">
        <v>0</v>
      </c>
      <c r="O108" s="263">
        <v>0</v>
      </c>
      <c r="P108" s="263">
        <v>0</v>
      </c>
      <c r="Q108" s="263">
        <v>0</v>
      </c>
      <c r="R108" s="263">
        <v>0</v>
      </c>
      <c r="S108" s="263">
        <v>0</v>
      </c>
      <c r="T108" s="263">
        <v>0</v>
      </c>
      <c r="U108" s="263">
        <v>0</v>
      </c>
      <c r="V108" s="263">
        <v>0</v>
      </c>
      <c r="W108" s="263">
        <v>0</v>
      </c>
      <c r="X108" s="263">
        <v>0</v>
      </c>
      <c r="Y108" s="263">
        <v>0</v>
      </c>
      <c r="Z108" s="263">
        <v>0</v>
      </c>
      <c r="AA108" s="263">
        <v>0</v>
      </c>
      <c r="AB108" s="263">
        <v>0</v>
      </c>
      <c r="AC108" s="264">
        <v>0</v>
      </c>
      <c r="AD108" s="264">
        <v>150000</v>
      </c>
      <c r="AE108" s="264">
        <v>0</v>
      </c>
      <c r="AF108" s="265">
        <v>2023</v>
      </c>
      <c r="AG108" s="265" t="s">
        <v>17052</v>
      </c>
      <c r="AH108" s="265" t="s">
        <v>17052</v>
      </c>
      <c r="BW108" s="268"/>
      <c r="CH108" s="248"/>
    </row>
    <row r="109" spans="1:86" s="267" customFormat="1" x14ac:dyDescent="0.3">
      <c r="A109" s="191">
        <v>1</v>
      </c>
      <c r="B109" s="256">
        <f>SUBTOTAL(9,$A$22:A109)</f>
        <v>88</v>
      </c>
      <c r="C109" s="245" t="s">
        <v>6764</v>
      </c>
      <c r="D109" s="197">
        <f t="shared" si="12"/>
        <v>150000</v>
      </c>
      <c r="E109" s="263">
        <v>0</v>
      </c>
      <c r="F109" s="263">
        <v>0</v>
      </c>
      <c r="G109" s="263">
        <v>0</v>
      </c>
      <c r="H109" s="263">
        <v>0</v>
      </c>
      <c r="I109" s="263">
        <v>0</v>
      </c>
      <c r="J109" s="263">
        <v>0</v>
      </c>
      <c r="K109" s="278">
        <v>0</v>
      </c>
      <c r="L109" s="263">
        <v>0</v>
      </c>
      <c r="M109" s="263">
        <v>0</v>
      </c>
      <c r="N109" s="263">
        <v>0</v>
      </c>
      <c r="O109" s="263">
        <v>0</v>
      </c>
      <c r="P109" s="263">
        <v>0</v>
      </c>
      <c r="Q109" s="263">
        <v>0</v>
      </c>
      <c r="R109" s="263">
        <v>0</v>
      </c>
      <c r="S109" s="263">
        <v>0</v>
      </c>
      <c r="T109" s="263">
        <v>0</v>
      </c>
      <c r="U109" s="263">
        <v>0</v>
      </c>
      <c r="V109" s="263">
        <v>0</v>
      </c>
      <c r="W109" s="263">
        <v>0</v>
      </c>
      <c r="X109" s="263">
        <v>0</v>
      </c>
      <c r="Y109" s="263">
        <v>0</v>
      </c>
      <c r="Z109" s="263">
        <v>0</v>
      </c>
      <c r="AA109" s="263">
        <v>0</v>
      </c>
      <c r="AB109" s="263">
        <v>0</v>
      </c>
      <c r="AC109" s="264">
        <v>0</v>
      </c>
      <c r="AD109" s="264">
        <v>150000</v>
      </c>
      <c r="AE109" s="264">
        <v>0</v>
      </c>
      <c r="AF109" s="265">
        <v>2023</v>
      </c>
      <c r="AG109" s="265" t="s">
        <v>17052</v>
      </c>
      <c r="AH109" s="265" t="s">
        <v>17052</v>
      </c>
      <c r="BW109" s="268"/>
      <c r="CH109" s="248"/>
    </row>
    <row r="110" spans="1:86" s="267" customFormat="1" x14ac:dyDescent="0.3">
      <c r="A110" s="191">
        <v>1</v>
      </c>
      <c r="B110" s="256">
        <f>SUBTOTAL(9,$A$22:A110)</f>
        <v>89</v>
      </c>
      <c r="C110" s="245" t="s">
        <v>17450</v>
      </c>
      <c r="D110" s="197">
        <f t="shared" si="12"/>
        <v>150000</v>
      </c>
      <c r="E110" s="263">
        <v>0</v>
      </c>
      <c r="F110" s="263">
        <v>0</v>
      </c>
      <c r="G110" s="263">
        <v>0</v>
      </c>
      <c r="H110" s="263">
        <v>0</v>
      </c>
      <c r="I110" s="263">
        <v>0</v>
      </c>
      <c r="J110" s="263">
        <v>0</v>
      </c>
      <c r="K110" s="278">
        <v>0</v>
      </c>
      <c r="L110" s="263">
        <v>0</v>
      </c>
      <c r="M110" s="263">
        <v>0</v>
      </c>
      <c r="N110" s="263">
        <v>0</v>
      </c>
      <c r="O110" s="263">
        <v>0</v>
      </c>
      <c r="P110" s="263">
        <v>0</v>
      </c>
      <c r="Q110" s="263">
        <v>0</v>
      </c>
      <c r="R110" s="263">
        <v>0</v>
      </c>
      <c r="S110" s="263">
        <v>0</v>
      </c>
      <c r="T110" s="263">
        <v>0</v>
      </c>
      <c r="U110" s="263">
        <v>0</v>
      </c>
      <c r="V110" s="263">
        <v>0</v>
      </c>
      <c r="W110" s="263">
        <v>0</v>
      </c>
      <c r="X110" s="263">
        <v>0</v>
      </c>
      <c r="Y110" s="263">
        <v>0</v>
      </c>
      <c r="Z110" s="263">
        <v>0</v>
      </c>
      <c r="AA110" s="263">
        <v>0</v>
      </c>
      <c r="AB110" s="263">
        <v>0</v>
      </c>
      <c r="AC110" s="264">
        <v>0</v>
      </c>
      <c r="AD110" s="264">
        <v>150000</v>
      </c>
      <c r="AE110" s="264">
        <v>0</v>
      </c>
      <c r="AF110" s="265">
        <v>2023</v>
      </c>
      <c r="AG110" s="265" t="s">
        <v>17052</v>
      </c>
      <c r="AH110" s="265" t="s">
        <v>17052</v>
      </c>
      <c r="BW110" s="268"/>
      <c r="CH110" s="248"/>
    </row>
    <row r="111" spans="1:86" s="267" customFormat="1" x14ac:dyDescent="0.3">
      <c r="A111" s="191">
        <v>1</v>
      </c>
      <c r="B111" s="256">
        <f>SUBTOTAL(9,$A$22:A111)</f>
        <v>90</v>
      </c>
      <c r="C111" s="245" t="s">
        <v>1119</v>
      </c>
      <c r="D111" s="197">
        <f t="shared" si="12"/>
        <v>150000</v>
      </c>
      <c r="E111" s="263">
        <v>0</v>
      </c>
      <c r="F111" s="263">
        <v>0</v>
      </c>
      <c r="G111" s="263">
        <v>0</v>
      </c>
      <c r="H111" s="263">
        <v>0</v>
      </c>
      <c r="I111" s="263">
        <v>0</v>
      </c>
      <c r="J111" s="263">
        <v>0</v>
      </c>
      <c r="K111" s="278">
        <v>0</v>
      </c>
      <c r="L111" s="263">
        <v>0</v>
      </c>
      <c r="M111" s="263">
        <v>0</v>
      </c>
      <c r="N111" s="263">
        <v>0</v>
      </c>
      <c r="O111" s="263">
        <v>0</v>
      </c>
      <c r="P111" s="263">
        <v>0</v>
      </c>
      <c r="Q111" s="263">
        <v>0</v>
      </c>
      <c r="R111" s="263">
        <v>0</v>
      </c>
      <c r="S111" s="263">
        <v>0</v>
      </c>
      <c r="T111" s="263">
        <v>0</v>
      </c>
      <c r="U111" s="263">
        <v>0</v>
      </c>
      <c r="V111" s="263">
        <v>0</v>
      </c>
      <c r="W111" s="263">
        <v>0</v>
      </c>
      <c r="X111" s="263">
        <v>0</v>
      </c>
      <c r="Y111" s="263">
        <v>0</v>
      </c>
      <c r="Z111" s="263">
        <v>0</v>
      </c>
      <c r="AA111" s="263">
        <v>0</v>
      </c>
      <c r="AB111" s="263">
        <v>0</v>
      </c>
      <c r="AC111" s="264">
        <v>0</v>
      </c>
      <c r="AD111" s="264">
        <v>150000</v>
      </c>
      <c r="AE111" s="264">
        <v>0</v>
      </c>
      <c r="AF111" s="265">
        <v>2023</v>
      </c>
      <c r="AG111" s="265" t="s">
        <v>17052</v>
      </c>
      <c r="AH111" s="265" t="s">
        <v>17052</v>
      </c>
      <c r="BW111" s="268"/>
      <c r="CH111" s="248"/>
    </row>
    <row r="112" spans="1:86" s="267" customFormat="1" x14ac:dyDescent="0.3">
      <c r="A112" s="191">
        <v>1</v>
      </c>
      <c r="B112" s="256">
        <f>SUBTOTAL(9,$A$22:A112)</f>
        <v>91</v>
      </c>
      <c r="C112" s="245" t="s">
        <v>6380</v>
      </c>
      <c r="D112" s="197">
        <f t="shared" si="12"/>
        <v>150000</v>
      </c>
      <c r="E112" s="263">
        <v>0</v>
      </c>
      <c r="F112" s="263">
        <v>0</v>
      </c>
      <c r="G112" s="263">
        <v>0</v>
      </c>
      <c r="H112" s="263">
        <v>0</v>
      </c>
      <c r="I112" s="263">
        <v>0</v>
      </c>
      <c r="J112" s="263">
        <v>0</v>
      </c>
      <c r="K112" s="278">
        <v>0</v>
      </c>
      <c r="L112" s="263">
        <v>0</v>
      </c>
      <c r="M112" s="263">
        <v>0</v>
      </c>
      <c r="N112" s="263">
        <v>0</v>
      </c>
      <c r="O112" s="263">
        <v>0</v>
      </c>
      <c r="P112" s="263">
        <v>0</v>
      </c>
      <c r="Q112" s="263">
        <v>0</v>
      </c>
      <c r="R112" s="263">
        <v>0</v>
      </c>
      <c r="S112" s="263">
        <v>0</v>
      </c>
      <c r="T112" s="263">
        <v>0</v>
      </c>
      <c r="U112" s="263">
        <v>0</v>
      </c>
      <c r="V112" s="263">
        <v>0</v>
      </c>
      <c r="W112" s="263">
        <v>0</v>
      </c>
      <c r="X112" s="263">
        <v>0</v>
      </c>
      <c r="Y112" s="263">
        <v>0</v>
      </c>
      <c r="Z112" s="263">
        <v>0</v>
      </c>
      <c r="AA112" s="263">
        <v>0</v>
      </c>
      <c r="AB112" s="263">
        <v>0</v>
      </c>
      <c r="AC112" s="264">
        <v>0</v>
      </c>
      <c r="AD112" s="264">
        <v>150000</v>
      </c>
      <c r="AE112" s="264">
        <v>0</v>
      </c>
      <c r="AF112" s="265">
        <v>2023</v>
      </c>
      <c r="AG112" s="265" t="s">
        <v>17052</v>
      </c>
      <c r="AH112" s="265" t="s">
        <v>17052</v>
      </c>
      <c r="BW112" s="268"/>
      <c r="CH112" s="248"/>
    </row>
    <row r="113" spans="1:86" s="267" customFormat="1" x14ac:dyDescent="0.3">
      <c r="A113" s="191">
        <v>1</v>
      </c>
      <c r="B113" s="256">
        <f>SUBTOTAL(9,$A$22:A113)</f>
        <v>92</v>
      </c>
      <c r="C113" s="245" t="s">
        <v>1170</v>
      </c>
      <c r="D113" s="197">
        <f t="shared" si="12"/>
        <v>150000</v>
      </c>
      <c r="E113" s="263">
        <v>0</v>
      </c>
      <c r="F113" s="263">
        <v>0</v>
      </c>
      <c r="G113" s="263">
        <v>0</v>
      </c>
      <c r="H113" s="263">
        <v>0</v>
      </c>
      <c r="I113" s="263">
        <v>0</v>
      </c>
      <c r="J113" s="263">
        <v>0</v>
      </c>
      <c r="K113" s="278">
        <v>0</v>
      </c>
      <c r="L113" s="263">
        <v>0</v>
      </c>
      <c r="M113" s="263">
        <v>0</v>
      </c>
      <c r="N113" s="263">
        <v>0</v>
      </c>
      <c r="O113" s="263">
        <v>0</v>
      </c>
      <c r="P113" s="263">
        <v>0</v>
      </c>
      <c r="Q113" s="263">
        <v>0</v>
      </c>
      <c r="R113" s="263">
        <v>0</v>
      </c>
      <c r="S113" s="263">
        <v>0</v>
      </c>
      <c r="T113" s="263">
        <v>0</v>
      </c>
      <c r="U113" s="263">
        <v>0</v>
      </c>
      <c r="V113" s="263">
        <v>0</v>
      </c>
      <c r="W113" s="263">
        <v>0</v>
      </c>
      <c r="X113" s="263">
        <v>0</v>
      </c>
      <c r="Y113" s="263">
        <v>0</v>
      </c>
      <c r="Z113" s="263">
        <v>0</v>
      </c>
      <c r="AA113" s="263">
        <v>0</v>
      </c>
      <c r="AB113" s="263">
        <v>0</v>
      </c>
      <c r="AC113" s="264">
        <v>0</v>
      </c>
      <c r="AD113" s="264">
        <v>150000</v>
      </c>
      <c r="AE113" s="264">
        <v>0</v>
      </c>
      <c r="AF113" s="265">
        <v>2023</v>
      </c>
      <c r="AG113" s="265" t="s">
        <v>17052</v>
      </c>
      <c r="AH113" s="265" t="s">
        <v>17052</v>
      </c>
      <c r="BW113" s="268"/>
      <c r="CH113" s="248"/>
    </row>
    <row r="114" spans="1:86" s="267" customFormat="1" x14ac:dyDescent="0.3">
      <c r="A114" s="191">
        <v>1</v>
      </c>
      <c r="B114" s="256">
        <f>SUBTOTAL(9,$A$22:A114)</f>
        <v>93</v>
      </c>
      <c r="C114" s="245" t="s">
        <v>5886</v>
      </c>
      <c r="D114" s="197">
        <f t="shared" si="12"/>
        <v>150000</v>
      </c>
      <c r="E114" s="263">
        <v>0</v>
      </c>
      <c r="F114" s="263">
        <v>0</v>
      </c>
      <c r="G114" s="263">
        <v>0</v>
      </c>
      <c r="H114" s="263">
        <v>0</v>
      </c>
      <c r="I114" s="263">
        <v>0</v>
      </c>
      <c r="J114" s="263">
        <v>0</v>
      </c>
      <c r="K114" s="278">
        <v>0</v>
      </c>
      <c r="L114" s="263">
        <v>0</v>
      </c>
      <c r="M114" s="263">
        <v>0</v>
      </c>
      <c r="N114" s="263">
        <v>0</v>
      </c>
      <c r="O114" s="263">
        <v>0</v>
      </c>
      <c r="P114" s="263">
        <v>0</v>
      </c>
      <c r="Q114" s="263">
        <v>0</v>
      </c>
      <c r="R114" s="263">
        <v>0</v>
      </c>
      <c r="S114" s="263">
        <v>0</v>
      </c>
      <c r="T114" s="263">
        <v>0</v>
      </c>
      <c r="U114" s="263">
        <v>0</v>
      </c>
      <c r="V114" s="263">
        <v>0</v>
      </c>
      <c r="W114" s="263">
        <v>0</v>
      </c>
      <c r="X114" s="263">
        <v>0</v>
      </c>
      <c r="Y114" s="263">
        <v>0</v>
      </c>
      <c r="Z114" s="263">
        <v>0</v>
      </c>
      <c r="AA114" s="263">
        <v>0</v>
      </c>
      <c r="AB114" s="263">
        <v>0</v>
      </c>
      <c r="AC114" s="264">
        <v>0</v>
      </c>
      <c r="AD114" s="264">
        <v>150000</v>
      </c>
      <c r="AE114" s="264">
        <v>0</v>
      </c>
      <c r="AF114" s="265">
        <v>2023</v>
      </c>
      <c r="AG114" s="265" t="s">
        <v>17052</v>
      </c>
      <c r="AH114" s="265" t="s">
        <v>17052</v>
      </c>
      <c r="BW114" s="268"/>
      <c r="CH114" s="248"/>
    </row>
    <row r="115" spans="1:86" x14ac:dyDescent="0.3">
      <c r="B115" s="249" t="s">
        <v>567</v>
      </c>
      <c r="C115" s="249"/>
      <c r="D115" s="246">
        <f t="shared" ref="D115:AE115" si="13">SUM(D116:D127)</f>
        <v>87882446.209999993</v>
      </c>
      <c r="E115" s="197">
        <f t="shared" si="13"/>
        <v>0</v>
      </c>
      <c r="F115" s="197">
        <f t="shared" si="13"/>
        <v>0</v>
      </c>
      <c r="G115" s="197">
        <f t="shared" si="13"/>
        <v>0</v>
      </c>
      <c r="H115" s="197">
        <f t="shared" si="13"/>
        <v>0</v>
      </c>
      <c r="I115" s="197">
        <f t="shared" si="13"/>
        <v>0</v>
      </c>
      <c r="J115" s="197">
        <f t="shared" si="13"/>
        <v>0</v>
      </c>
      <c r="K115" s="247">
        <f t="shared" si="13"/>
        <v>0</v>
      </c>
      <c r="L115" s="197">
        <f t="shared" si="13"/>
        <v>0</v>
      </c>
      <c r="M115" s="197">
        <f t="shared" si="13"/>
        <v>10818.740000000002</v>
      </c>
      <c r="N115" s="197">
        <f t="shared" si="13"/>
        <v>84711066.189999998</v>
      </c>
      <c r="O115" s="197">
        <f t="shared" si="13"/>
        <v>0</v>
      </c>
      <c r="P115" s="197">
        <f t="shared" si="13"/>
        <v>0</v>
      </c>
      <c r="Q115" s="197">
        <f t="shared" si="13"/>
        <v>0</v>
      </c>
      <c r="R115" s="197">
        <f t="shared" si="13"/>
        <v>0</v>
      </c>
      <c r="S115" s="197">
        <f t="shared" si="13"/>
        <v>0</v>
      </c>
      <c r="T115" s="197">
        <f t="shared" si="13"/>
        <v>0</v>
      </c>
      <c r="U115" s="197">
        <f t="shared" si="13"/>
        <v>0</v>
      </c>
      <c r="V115" s="197">
        <f t="shared" si="13"/>
        <v>0</v>
      </c>
      <c r="W115" s="197">
        <f t="shared" si="13"/>
        <v>0</v>
      </c>
      <c r="X115" s="197">
        <f t="shared" si="13"/>
        <v>0</v>
      </c>
      <c r="Y115" s="197">
        <f t="shared" si="13"/>
        <v>0</v>
      </c>
      <c r="Z115" s="197">
        <f t="shared" si="13"/>
        <v>0</v>
      </c>
      <c r="AA115" s="197">
        <f t="shared" si="13"/>
        <v>0</v>
      </c>
      <c r="AB115" s="197">
        <f t="shared" si="13"/>
        <v>0</v>
      </c>
      <c r="AC115" s="197">
        <f t="shared" si="13"/>
        <v>1582726.4900000002</v>
      </c>
      <c r="AD115" s="197">
        <f t="shared" si="13"/>
        <v>1588653.53</v>
      </c>
      <c r="AE115" s="197">
        <f t="shared" si="13"/>
        <v>0</v>
      </c>
      <c r="AF115" s="239" t="s">
        <v>17026</v>
      </c>
      <c r="AG115" s="239" t="s">
        <v>17026</v>
      </c>
      <c r="AH115" s="239" t="s">
        <v>17026</v>
      </c>
      <c r="AI115" s="251"/>
      <c r="AJ115" s="251"/>
      <c r="AK115" s="251"/>
      <c r="AL115" s="251"/>
      <c r="AM115" s="252"/>
      <c r="AN115" s="252"/>
      <c r="AO115" s="252"/>
      <c r="AP115" s="252"/>
      <c r="AQ115" s="252"/>
      <c r="AR115" s="252"/>
      <c r="AS115" s="252"/>
      <c r="AT115" s="252"/>
      <c r="AU115" s="252"/>
      <c r="AV115" s="252"/>
      <c r="AW115" s="252"/>
      <c r="AX115" s="253"/>
      <c r="AY115" s="253"/>
      <c r="AZ115" s="252"/>
      <c r="BA115" s="252"/>
      <c r="BB115" s="254"/>
      <c r="BC115" s="255">
        <f t="shared" si="4"/>
        <v>-10818.740000000002</v>
      </c>
      <c r="BJ115" s="191" t="e">
        <f>VLOOKUP(C115,BM:BO,3,FALSE)</f>
        <v>#N/A</v>
      </c>
      <c r="BM115" s="191" t="s">
        <v>3882</v>
      </c>
      <c r="BN115" s="191" t="s">
        <v>659</v>
      </c>
      <c r="BO115" s="191" t="s">
        <v>771</v>
      </c>
      <c r="BU115" s="191" t="s">
        <v>3882</v>
      </c>
      <c r="BV115" s="191" t="s">
        <v>659</v>
      </c>
      <c r="BW115" s="191" t="s">
        <v>771</v>
      </c>
      <c r="CH115" s="248">
        <f t="shared" si="11"/>
        <v>-4.4237822294235229E-9</v>
      </c>
    </row>
    <row r="116" spans="1:86" x14ac:dyDescent="0.3">
      <c r="A116" s="191">
        <v>1</v>
      </c>
      <c r="B116" s="256">
        <f>SUBTOTAL(9,$A$22:A116)</f>
        <v>94</v>
      </c>
      <c r="C116" s="260" t="s">
        <v>568</v>
      </c>
      <c r="D116" s="197">
        <f t="shared" ref="D116:D127" si="14">E116+F116+G116+H116+I116+J116+L116+N116+P116+R116+T116+U116+V116+W116+X116+Y116+Z116+AA116+AB116+AC116+AD116+AE116</f>
        <v>14576161.73</v>
      </c>
      <c r="E116" s="263">
        <v>0</v>
      </c>
      <c r="F116" s="263">
        <v>0</v>
      </c>
      <c r="G116" s="263">
        <v>0</v>
      </c>
      <c r="H116" s="263">
        <v>0</v>
      </c>
      <c r="I116" s="263">
        <v>0</v>
      </c>
      <c r="J116" s="263">
        <v>0</v>
      </c>
      <c r="K116" s="278">
        <v>0</v>
      </c>
      <c r="L116" s="263">
        <v>0</v>
      </c>
      <c r="M116" s="279">
        <v>1622</v>
      </c>
      <c r="N116" s="197">
        <v>14102245.779999999</v>
      </c>
      <c r="O116" s="263">
        <v>0</v>
      </c>
      <c r="P116" s="263">
        <v>0</v>
      </c>
      <c r="Q116" s="197">
        <v>0</v>
      </c>
      <c r="R116" s="197">
        <v>0</v>
      </c>
      <c r="S116" s="263">
        <v>0</v>
      </c>
      <c r="T116" s="263">
        <v>0</v>
      </c>
      <c r="U116" s="263">
        <v>0</v>
      </c>
      <c r="V116" s="263">
        <v>0</v>
      </c>
      <c r="W116" s="263">
        <v>0</v>
      </c>
      <c r="X116" s="263">
        <v>0</v>
      </c>
      <c r="Y116" s="263">
        <v>0</v>
      </c>
      <c r="Z116" s="263">
        <v>0</v>
      </c>
      <c r="AA116" s="263">
        <v>0</v>
      </c>
      <c r="AB116" s="263">
        <v>0</v>
      </c>
      <c r="AC116" s="197">
        <f>ROUND(N116*2.14%,2)</f>
        <v>301788.06</v>
      </c>
      <c r="AD116" s="263">
        <v>172127.89</v>
      </c>
      <c r="AE116" s="263">
        <v>0</v>
      </c>
      <c r="AF116" s="239">
        <v>2023</v>
      </c>
      <c r="AG116" s="239">
        <v>2023</v>
      </c>
      <c r="AH116" s="239">
        <v>2023</v>
      </c>
      <c r="AI116" s="251"/>
      <c r="AJ116" s="251"/>
      <c r="AK116" s="251"/>
      <c r="AL116" s="251"/>
      <c r="AM116" s="252" t="s">
        <v>16954</v>
      </c>
      <c r="AN116" s="252" t="s">
        <v>16950</v>
      </c>
      <c r="AO116" s="252">
        <v>0</v>
      </c>
      <c r="AP116" s="252" t="s">
        <v>16964</v>
      </c>
      <c r="AQ116" s="252" t="s">
        <v>16964</v>
      </c>
      <c r="AR116" s="252" t="s">
        <v>16964</v>
      </c>
      <c r="AS116" s="252"/>
      <c r="AT116" s="252"/>
      <c r="AU116" s="252"/>
      <c r="AV116" s="252"/>
      <c r="AW116" s="252" t="s">
        <v>638</v>
      </c>
      <c r="AX116" s="253">
        <v>6379.1</v>
      </c>
      <c r="AY116" s="253">
        <v>1622</v>
      </c>
      <c r="AZ116" s="252" t="s">
        <v>2992</v>
      </c>
      <c r="BA116" s="252">
        <v>2007</v>
      </c>
      <c r="BB116" s="254"/>
      <c r="BC116" s="255">
        <f t="shared" si="4"/>
        <v>0</v>
      </c>
      <c r="BJ116" s="191" t="str">
        <f>VLOOKUP(C116,BM:BO,3,FALSE)</f>
        <v>1800.000</v>
      </c>
      <c r="BM116" s="191" t="s">
        <v>3883</v>
      </c>
      <c r="BN116" s="191" t="s">
        <v>3046</v>
      </c>
      <c r="BO116" s="191" t="s">
        <v>2984</v>
      </c>
      <c r="BU116" s="191" t="s">
        <v>3883</v>
      </c>
      <c r="BV116" s="191" t="s">
        <v>3046</v>
      </c>
      <c r="BW116" s="191" t="s">
        <v>2984</v>
      </c>
      <c r="CH116" s="248">
        <f t="shared" si="11"/>
        <v>1.1059455573558807E-9</v>
      </c>
    </row>
    <row r="117" spans="1:86" x14ac:dyDescent="0.3">
      <c r="A117" s="191">
        <v>1</v>
      </c>
      <c r="B117" s="256">
        <f>SUBTOTAL(9,$A$22:A117)</f>
        <v>95</v>
      </c>
      <c r="C117" s="260" t="s">
        <v>569</v>
      </c>
      <c r="D117" s="197">
        <f t="shared" si="14"/>
        <v>7909112.9199999999</v>
      </c>
      <c r="E117" s="263">
        <v>0</v>
      </c>
      <c r="F117" s="263">
        <v>0</v>
      </c>
      <c r="G117" s="263">
        <v>0</v>
      </c>
      <c r="H117" s="263">
        <v>0</v>
      </c>
      <c r="I117" s="263">
        <v>0</v>
      </c>
      <c r="J117" s="263">
        <v>0</v>
      </c>
      <c r="K117" s="278">
        <v>0</v>
      </c>
      <c r="L117" s="263">
        <v>0</v>
      </c>
      <c r="M117" s="279">
        <v>1047.18</v>
      </c>
      <c r="N117" s="197">
        <v>7517828.5599999996</v>
      </c>
      <c r="O117" s="263">
        <v>0</v>
      </c>
      <c r="P117" s="263">
        <v>0</v>
      </c>
      <c r="Q117" s="197">
        <v>0</v>
      </c>
      <c r="R117" s="197">
        <v>0</v>
      </c>
      <c r="S117" s="263">
        <v>0</v>
      </c>
      <c r="T117" s="263">
        <v>0</v>
      </c>
      <c r="U117" s="263">
        <v>0</v>
      </c>
      <c r="V117" s="263">
        <v>0</v>
      </c>
      <c r="W117" s="263">
        <v>0</v>
      </c>
      <c r="X117" s="263">
        <v>0</v>
      </c>
      <c r="Y117" s="263">
        <v>0</v>
      </c>
      <c r="Z117" s="263">
        <v>0</v>
      </c>
      <c r="AA117" s="263">
        <v>0</v>
      </c>
      <c r="AB117" s="263">
        <v>0</v>
      </c>
      <c r="AC117" s="197">
        <f>ROUND(N117*2.14%,2)</f>
        <v>160881.53</v>
      </c>
      <c r="AD117" s="263">
        <v>230402.83</v>
      </c>
      <c r="AE117" s="263">
        <v>0</v>
      </c>
      <c r="AF117" s="239">
        <v>2023</v>
      </c>
      <c r="AG117" s="239">
        <v>2023</v>
      </c>
      <c r="AH117" s="239">
        <v>2023</v>
      </c>
      <c r="AI117" s="251"/>
      <c r="AJ117" s="251"/>
      <c r="AK117" s="251"/>
      <c r="AL117" s="251"/>
      <c r="AM117" s="252" t="s">
        <v>16960</v>
      </c>
      <c r="AN117" s="252" t="s">
        <v>16951</v>
      </c>
      <c r="AO117" s="252">
        <v>0</v>
      </c>
      <c r="AP117" s="252" t="s">
        <v>16950</v>
      </c>
      <c r="AQ117" s="252" t="s">
        <v>16972</v>
      </c>
      <c r="AR117" s="252" t="s">
        <v>16964</v>
      </c>
      <c r="AS117" s="252"/>
      <c r="AT117" s="252"/>
      <c r="AU117" s="252"/>
      <c r="AV117" s="252"/>
      <c r="AW117" s="252" t="s">
        <v>667</v>
      </c>
      <c r="AX117" s="253">
        <v>4014.8</v>
      </c>
      <c r="AY117" s="253">
        <v>1279</v>
      </c>
      <c r="AZ117" s="252" t="s">
        <v>2967</v>
      </c>
      <c r="BA117" s="252" t="s">
        <v>17012</v>
      </c>
      <c r="BB117" s="254"/>
      <c r="BC117" s="255">
        <f t="shared" si="4"/>
        <v>231.81999999999994</v>
      </c>
      <c r="BJ117" s="191" t="str">
        <f>VLOOKUP(C117,BM:BO,3,FALSE)</f>
        <v>1010.600</v>
      </c>
      <c r="BM117" s="191" t="s">
        <v>3885</v>
      </c>
      <c r="BN117" s="191" t="s">
        <v>3046</v>
      </c>
      <c r="BO117" s="191" t="s">
        <v>2984</v>
      </c>
      <c r="BU117" s="191" t="s">
        <v>3885</v>
      </c>
      <c r="BV117" s="191" t="s">
        <v>3046</v>
      </c>
      <c r="BW117" s="191" t="s">
        <v>2984</v>
      </c>
      <c r="CH117" s="248">
        <f t="shared" si="11"/>
        <v>3.4924596548080444E-10</v>
      </c>
    </row>
    <row r="118" spans="1:86" x14ac:dyDescent="0.3">
      <c r="A118" s="191">
        <v>1</v>
      </c>
      <c r="B118" s="256">
        <f>SUBTOTAL(9,$A$22:A118)</f>
        <v>96</v>
      </c>
      <c r="C118" s="260" t="s">
        <v>579</v>
      </c>
      <c r="D118" s="197">
        <f t="shared" si="14"/>
        <v>11612649.98</v>
      </c>
      <c r="E118" s="263">
        <v>0</v>
      </c>
      <c r="F118" s="263">
        <v>0</v>
      </c>
      <c r="G118" s="263">
        <v>0</v>
      </c>
      <c r="H118" s="263">
        <v>0</v>
      </c>
      <c r="I118" s="263">
        <v>0</v>
      </c>
      <c r="J118" s="263">
        <v>0</v>
      </c>
      <c r="K118" s="278">
        <v>0</v>
      </c>
      <c r="L118" s="263">
        <v>0</v>
      </c>
      <c r="M118" s="279">
        <v>1299</v>
      </c>
      <c r="N118" s="197">
        <v>11059400.880000001</v>
      </c>
      <c r="O118" s="263">
        <v>0</v>
      </c>
      <c r="P118" s="263">
        <v>0</v>
      </c>
      <c r="Q118" s="197">
        <v>0</v>
      </c>
      <c r="R118" s="197">
        <v>0</v>
      </c>
      <c r="S118" s="263">
        <v>0</v>
      </c>
      <c r="T118" s="263">
        <v>0</v>
      </c>
      <c r="U118" s="263">
        <v>0</v>
      </c>
      <c r="V118" s="263">
        <v>0</v>
      </c>
      <c r="W118" s="263">
        <v>0</v>
      </c>
      <c r="X118" s="263">
        <v>0</v>
      </c>
      <c r="Y118" s="263">
        <v>0</v>
      </c>
      <c r="Z118" s="263">
        <v>0</v>
      </c>
      <c r="AA118" s="263">
        <v>0</v>
      </c>
      <c r="AB118" s="263">
        <v>0</v>
      </c>
      <c r="AC118" s="197">
        <f>ROUND(N118*2.14%,2)</f>
        <v>236671.18</v>
      </c>
      <c r="AD118" s="263">
        <v>316577.91999999998</v>
      </c>
      <c r="AE118" s="263">
        <v>0</v>
      </c>
      <c r="AF118" s="239">
        <v>2023</v>
      </c>
      <c r="AG118" s="239">
        <v>2023</v>
      </c>
      <c r="AH118" s="239">
        <v>2023</v>
      </c>
      <c r="AI118" s="251"/>
      <c r="AJ118" s="251"/>
      <c r="AK118" s="251"/>
      <c r="AL118" s="251"/>
      <c r="AM118" s="252" t="s">
        <v>16960</v>
      </c>
      <c r="AN118" s="252" t="s">
        <v>16951</v>
      </c>
      <c r="AO118" s="252"/>
      <c r="AP118" s="252" t="s">
        <v>16965</v>
      </c>
      <c r="AQ118" s="252" t="s">
        <v>16972</v>
      </c>
      <c r="AR118" s="252" t="s">
        <v>16964</v>
      </c>
      <c r="AS118" s="252"/>
      <c r="AT118" s="252"/>
      <c r="AU118" s="252"/>
      <c r="AV118" s="252"/>
      <c r="AW118" s="252"/>
      <c r="AX118" s="253"/>
      <c r="AY118" s="253"/>
      <c r="AZ118" s="252" t="s">
        <v>2967</v>
      </c>
      <c r="BA118" s="252"/>
      <c r="BB118" s="254"/>
      <c r="BC118" s="255"/>
      <c r="CH118" s="248">
        <f t="shared" si="11"/>
        <v>-3.4924596548080444E-10</v>
      </c>
    </row>
    <row r="119" spans="1:86" x14ac:dyDescent="0.3">
      <c r="A119" s="191">
        <v>1</v>
      </c>
      <c r="B119" s="256">
        <f>SUBTOTAL(9,$A$22:A119)</f>
        <v>97</v>
      </c>
      <c r="C119" s="260" t="s">
        <v>570</v>
      </c>
      <c r="D119" s="197">
        <f t="shared" si="14"/>
        <v>10364457.18</v>
      </c>
      <c r="E119" s="263">
        <v>0</v>
      </c>
      <c r="F119" s="263">
        <v>0</v>
      </c>
      <c r="G119" s="263">
        <v>0</v>
      </c>
      <c r="H119" s="263">
        <v>0</v>
      </c>
      <c r="I119" s="263">
        <v>0</v>
      </c>
      <c r="J119" s="263">
        <v>0</v>
      </c>
      <c r="K119" s="278">
        <v>0</v>
      </c>
      <c r="L119" s="263">
        <v>0</v>
      </c>
      <c r="M119" s="279">
        <v>1153</v>
      </c>
      <c r="N119" s="197">
        <v>9820288.0099999998</v>
      </c>
      <c r="O119" s="263">
        <v>0</v>
      </c>
      <c r="P119" s="263">
        <v>0</v>
      </c>
      <c r="Q119" s="197">
        <v>0</v>
      </c>
      <c r="R119" s="197">
        <v>0</v>
      </c>
      <c r="S119" s="263">
        <v>0</v>
      </c>
      <c r="T119" s="263">
        <v>0</v>
      </c>
      <c r="U119" s="263">
        <v>0</v>
      </c>
      <c r="V119" s="263">
        <v>0</v>
      </c>
      <c r="W119" s="263">
        <v>0</v>
      </c>
      <c r="X119" s="263">
        <v>0</v>
      </c>
      <c r="Y119" s="263">
        <v>0</v>
      </c>
      <c r="Z119" s="263">
        <v>0</v>
      </c>
      <c r="AA119" s="263">
        <v>0</v>
      </c>
      <c r="AB119" s="263">
        <v>0</v>
      </c>
      <c r="AC119" s="197">
        <f>ROUND(N119*2.14%,2)</f>
        <v>210154.16</v>
      </c>
      <c r="AD119" s="263">
        <v>334015.01</v>
      </c>
      <c r="AE119" s="263">
        <v>0</v>
      </c>
      <c r="AF119" s="239">
        <v>2023</v>
      </c>
      <c r="AG119" s="239">
        <v>2023</v>
      </c>
      <c r="AH119" s="239">
        <v>2023</v>
      </c>
      <c r="AI119" s="251"/>
      <c r="AJ119" s="251"/>
      <c r="AK119" s="251"/>
      <c r="AL119" s="251"/>
      <c r="AM119" s="252" t="s">
        <v>16960</v>
      </c>
      <c r="AN119" s="252" t="s">
        <v>16951</v>
      </c>
      <c r="AO119" s="252">
        <v>0</v>
      </c>
      <c r="AP119" s="252" t="s">
        <v>16971</v>
      </c>
      <c r="AQ119" s="252" t="s">
        <v>16972</v>
      </c>
      <c r="AR119" s="252" t="s">
        <v>16964</v>
      </c>
      <c r="AS119" s="252"/>
      <c r="AT119" s="252"/>
      <c r="AU119" s="252"/>
      <c r="AV119" s="252"/>
      <c r="AW119" s="252" t="s">
        <v>779</v>
      </c>
      <c r="AX119" s="253">
        <v>4446.8999999999996</v>
      </c>
      <c r="AY119" s="253">
        <v>1153</v>
      </c>
      <c r="AZ119" s="252" t="s">
        <v>2967</v>
      </c>
      <c r="BA119" s="252" t="s">
        <v>17012</v>
      </c>
      <c r="BB119" s="254"/>
      <c r="BC119" s="255">
        <f>AY119-M119</f>
        <v>0</v>
      </c>
      <c r="BJ119" s="191" t="str">
        <f>VLOOKUP(C119,BM:BO,3,FALSE)</f>
        <v>1594.000</v>
      </c>
      <c r="BM119" s="191" t="s">
        <v>753</v>
      </c>
      <c r="BN119" s="191" t="s">
        <v>1343</v>
      </c>
      <c r="BO119" s="191" t="s">
        <v>3886</v>
      </c>
      <c r="BU119" s="191" t="s">
        <v>753</v>
      </c>
      <c r="BV119" s="191" t="s">
        <v>1343</v>
      </c>
      <c r="BW119" s="191" t="s">
        <v>3886</v>
      </c>
      <c r="CH119" s="248">
        <f t="shared" si="11"/>
        <v>-1.1641532182693481E-10</v>
      </c>
    </row>
    <row r="120" spans="1:86" x14ac:dyDescent="0.3">
      <c r="A120" s="191">
        <v>1</v>
      </c>
      <c r="B120" s="256">
        <f>SUBTOTAL(9,$A$22:A120)</f>
        <v>98</v>
      </c>
      <c r="C120" s="260" t="s">
        <v>581</v>
      </c>
      <c r="D120" s="197">
        <f t="shared" si="14"/>
        <v>6459321.3399999999</v>
      </c>
      <c r="E120" s="263">
        <v>0</v>
      </c>
      <c r="F120" s="263">
        <v>0</v>
      </c>
      <c r="G120" s="263">
        <v>0</v>
      </c>
      <c r="H120" s="263">
        <v>0</v>
      </c>
      <c r="I120" s="263">
        <v>0</v>
      </c>
      <c r="J120" s="263">
        <v>0</v>
      </c>
      <c r="K120" s="278">
        <v>0</v>
      </c>
      <c r="L120" s="263">
        <v>0</v>
      </c>
      <c r="M120" s="279">
        <v>765.1</v>
      </c>
      <c r="N120" s="197">
        <v>6218429.0999999996</v>
      </c>
      <c r="O120" s="263">
        <v>0</v>
      </c>
      <c r="P120" s="263">
        <v>0</v>
      </c>
      <c r="Q120" s="197">
        <v>0</v>
      </c>
      <c r="R120" s="197">
        <v>0</v>
      </c>
      <c r="S120" s="263">
        <v>0</v>
      </c>
      <c r="T120" s="263">
        <v>0</v>
      </c>
      <c r="U120" s="263">
        <v>0</v>
      </c>
      <c r="V120" s="263">
        <v>0</v>
      </c>
      <c r="W120" s="263">
        <v>0</v>
      </c>
      <c r="X120" s="263">
        <v>0</v>
      </c>
      <c r="Y120" s="263">
        <v>0</v>
      </c>
      <c r="Z120" s="263">
        <v>0</v>
      </c>
      <c r="AA120" s="263">
        <v>0</v>
      </c>
      <c r="AB120" s="263">
        <v>0</v>
      </c>
      <c r="AC120" s="197">
        <f>ROUND(N120*2.14%,2)</f>
        <v>133074.38</v>
      </c>
      <c r="AD120" s="197">
        <v>107817.86</v>
      </c>
      <c r="AE120" s="263">
        <v>0</v>
      </c>
      <c r="AF120" s="239">
        <v>2023</v>
      </c>
      <c r="AG120" s="239">
        <v>2023</v>
      </c>
      <c r="AH120" s="239">
        <v>2023</v>
      </c>
      <c r="AI120" s="251"/>
      <c r="AJ120" s="251"/>
      <c r="AK120" s="251"/>
      <c r="AL120" s="251"/>
      <c r="AM120" s="252" t="s">
        <v>16960</v>
      </c>
      <c r="AN120" s="252" t="s">
        <v>16951</v>
      </c>
      <c r="AO120" s="252"/>
      <c r="AP120" s="252" t="s">
        <v>16950</v>
      </c>
      <c r="AQ120" s="252" t="s">
        <v>16972</v>
      </c>
      <c r="AR120" s="252"/>
      <c r="AS120" s="252"/>
      <c r="AT120" s="252"/>
      <c r="AU120" s="252"/>
      <c r="AV120" s="252"/>
      <c r="AW120" s="252"/>
      <c r="AX120" s="253"/>
      <c r="AY120" s="253"/>
      <c r="AZ120" s="252" t="s">
        <v>2967</v>
      </c>
      <c r="BA120" s="252"/>
      <c r="BB120" s="254"/>
      <c r="BC120" s="255"/>
      <c r="CH120" s="248">
        <f t="shared" si="11"/>
        <v>2.1827872842550278E-10</v>
      </c>
    </row>
    <row r="121" spans="1:86" x14ac:dyDescent="0.3">
      <c r="A121" s="191">
        <v>1</v>
      </c>
      <c r="B121" s="256">
        <f>SUBTOTAL(9,$A$22:A121)</f>
        <v>99</v>
      </c>
      <c r="C121" s="260" t="s">
        <v>573</v>
      </c>
      <c r="D121" s="197">
        <f t="shared" si="14"/>
        <v>4925551.46</v>
      </c>
      <c r="E121" s="263">
        <v>0</v>
      </c>
      <c r="F121" s="263">
        <v>0</v>
      </c>
      <c r="G121" s="263">
        <v>0</v>
      </c>
      <c r="H121" s="263">
        <v>0</v>
      </c>
      <c r="I121" s="263">
        <v>0</v>
      </c>
      <c r="J121" s="263">
        <v>0</v>
      </c>
      <c r="K121" s="278">
        <v>0</v>
      </c>
      <c r="L121" s="263">
        <v>0</v>
      </c>
      <c r="M121" s="279">
        <v>753</v>
      </c>
      <c r="N121" s="197">
        <f>4500000+193776.02</f>
        <v>4693776.0199999996</v>
      </c>
      <c r="O121" s="263">
        <v>0</v>
      </c>
      <c r="P121" s="263">
        <v>0</v>
      </c>
      <c r="Q121" s="197">
        <v>0</v>
      </c>
      <c r="R121" s="197">
        <v>0</v>
      </c>
      <c r="S121" s="263">
        <v>0</v>
      </c>
      <c r="T121" s="263">
        <v>0</v>
      </c>
      <c r="U121" s="263">
        <v>0</v>
      </c>
      <c r="V121" s="263">
        <v>0</v>
      </c>
      <c r="W121" s="263">
        <v>0</v>
      </c>
      <c r="X121" s="263">
        <v>0</v>
      </c>
      <c r="Y121" s="263">
        <v>0</v>
      </c>
      <c r="Z121" s="263">
        <v>0</v>
      </c>
      <c r="AA121" s="263">
        <v>0</v>
      </c>
      <c r="AB121" s="263">
        <v>0</v>
      </c>
      <c r="AC121" s="197">
        <f>ROUND(N121*2.14%,2)+0.01</f>
        <v>100446.81999999999</v>
      </c>
      <c r="AD121" s="197">
        <v>131328.62</v>
      </c>
      <c r="AE121" s="263">
        <v>0</v>
      </c>
      <c r="AF121" s="239">
        <v>2023</v>
      </c>
      <c r="AG121" s="239">
        <v>2023</v>
      </c>
      <c r="AH121" s="239">
        <v>2023</v>
      </c>
      <c r="AI121" s="251"/>
      <c r="AJ121" s="251"/>
      <c r="AK121" s="251"/>
      <c r="AL121" s="251"/>
      <c r="AM121" s="252" t="s">
        <v>16967</v>
      </c>
      <c r="AN121" s="252" t="s">
        <v>16956</v>
      </c>
      <c r="AO121" s="252">
        <v>0</v>
      </c>
      <c r="AP121" s="252" t="s">
        <v>16964</v>
      </c>
      <c r="AQ121" s="252" t="s">
        <v>16952</v>
      </c>
      <c r="AR121" s="252" t="s">
        <v>16964</v>
      </c>
      <c r="AS121" s="252"/>
      <c r="AT121" s="252"/>
      <c r="AU121" s="252"/>
      <c r="AV121" s="252"/>
      <c r="AW121" s="252" t="s">
        <v>784</v>
      </c>
      <c r="AX121" s="253">
        <v>2422.1</v>
      </c>
      <c r="AY121" s="253">
        <v>753</v>
      </c>
      <c r="AZ121" s="252" t="s">
        <v>2992</v>
      </c>
      <c r="BA121" s="252">
        <v>2008</v>
      </c>
      <c r="BB121" s="254"/>
      <c r="BC121" s="255">
        <f t="shared" ref="BC121:BC138" si="15">AY121-M121</f>
        <v>0</v>
      </c>
      <c r="BJ121" s="191" t="str">
        <f>VLOOKUP(C121,BM:BO,3,FALSE)</f>
        <v>654.200</v>
      </c>
      <c r="BM121" s="191" t="s">
        <v>3887</v>
      </c>
      <c r="BN121" s="191" t="s">
        <v>1343</v>
      </c>
      <c r="BO121" s="191" t="s">
        <v>2984</v>
      </c>
      <c r="BU121" s="191" t="s">
        <v>3887</v>
      </c>
      <c r="BV121" s="191" t="s">
        <v>1343</v>
      </c>
      <c r="BW121" s="191" t="s">
        <v>2984</v>
      </c>
      <c r="CH121" s="248">
        <f t="shared" si="11"/>
        <v>4.0745362639427185E-10</v>
      </c>
    </row>
    <row r="122" spans="1:86" x14ac:dyDescent="0.3">
      <c r="A122" s="191">
        <v>1</v>
      </c>
      <c r="B122" s="256">
        <f>SUBTOTAL(9,$A$22:A122)</f>
        <v>100</v>
      </c>
      <c r="C122" s="260" t="s">
        <v>574</v>
      </c>
      <c r="D122" s="197">
        <f t="shared" si="14"/>
        <v>8639129</v>
      </c>
      <c r="E122" s="263">
        <v>0</v>
      </c>
      <c r="F122" s="263">
        <v>0</v>
      </c>
      <c r="G122" s="263">
        <v>0</v>
      </c>
      <c r="H122" s="263">
        <v>0</v>
      </c>
      <c r="I122" s="263">
        <v>0</v>
      </c>
      <c r="J122" s="263">
        <v>0</v>
      </c>
      <c r="K122" s="278">
        <v>0</v>
      </c>
      <c r="L122" s="263">
        <v>0</v>
      </c>
      <c r="M122" s="279">
        <v>1087.17</v>
      </c>
      <c r="N122" s="197">
        <v>8255529.0800000001</v>
      </c>
      <c r="O122" s="263">
        <v>0</v>
      </c>
      <c r="P122" s="263">
        <v>0</v>
      </c>
      <c r="Q122" s="197">
        <v>0</v>
      </c>
      <c r="R122" s="197">
        <v>0</v>
      </c>
      <c r="S122" s="263">
        <v>0</v>
      </c>
      <c r="T122" s="263">
        <v>0</v>
      </c>
      <c r="U122" s="263">
        <v>0</v>
      </c>
      <c r="V122" s="263">
        <v>0</v>
      </c>
      <c r="W122" s="263">
        <v>0</v>
      </c>
      <c r="X122" s="263">
        <v>0</v>
      </c>
      <c r="Y122" s="263">
        <v>0</v>
      </c>
      <c r="Z122" s="263">
        <v>0</v>
      </c>
      <c r="AA122" s="263">
        <v>0</v>
      </c>
      <c r="AB122" s="263">
        <v>0</v>
      </c>
      <c r="AC122" s="197">
        <f>ROUND(N122*2.14%,2)</f>
        <v>176668.32</v>
      </c>
      <c r="AD122" s="263">
        <v>206931.6</v>
      </c>
      <c r="AE122" s="263">
        <v>0</v>
      </c>
      <c r="AF122" s="239">
        <v>2023</v>
      </c>
      <c r="AG122" s="239">
        <v>2023</v>
      </c>
      <c r="AH122" s="239">
        <v>2023</v>
      </c>
      <c r="AI122" s="251"/>
      <c r="AJ122" s="251"/>
      <c r="AK122" s="251"/>
      <c r="AL122" s="251"/>
      <c r="AM122" s="252" t="s">
        <v>16960</v>
      </c>
      <c r="AN122" s="252" t="s">
        <v>16951</v>
      </c>
      <c r="AO122" s="252">
        <v>0</v>
      </c>
      <c r="AP122" s="252" t="s">
        <v>16971</v>
      </c>
      <c r="AQ122" s="252" t="s">
        <v>16972</v>
      </c>
      <c r="AR122" s="252" t="s">
        <v>16964</v>
      </c>
      <c r="AS122" s="252"/>
      <c r="AT122" s="252"/>
      <c r="AU122" s="252"/>
      <c r="AV122" s="252"/>
      <c r="AW122" s="252" t="s">
        <v>779</v>
      </c>
      <c r="AX122" s="253">
        <v>4053.8</v>
      </c>
      <c r="AY122" s="253">
        <v>1211</v>
      </c>
      <c r="AZ122" s="252" t="s">
        <v>2967</v>
      </c>
      <c r="BA122" s="252" t="s">
        <v>17012</v>
      </c>
      <c r="BB122" s="254"/>
      <c r="BC122" s="255">
        <f t="shared" si="15"/>
        <v>123.82999999999993</v>
      </c>
      <c r="BJ122" s="191" t="str">
        <f>VLOOKUP(C122,BM:BO,3,FALSE)</f>
        <v>994.300</v>
      </c>
      <c r="BM122" s="191" t="s">
        <v>3889</v>
      </c>
      <c r="BN122" s="191" t="s">
        <v>3046</v>
      </c>
      <c r="BO122" s="191" t="s">
        <v>2984</v>
      </c>
      <c r="BU122" s="191" t="s">
        <v>3889</v>
      </c>
      <c r="BV122" s="191" t="s">
        <v>3046</v>
      </c>
      <c r="BW122" s="191" t="s">
        <v>2984</v>
      </c>
      <c r="CH122" s="248">
        <f t="shared" si="11"/>
        <v>-8.7311491370201111E-11</v>
      </c>
    </row>
    <row r="123" spans="1:86" x14ac:dyDescent="0.3">
      <c r="A123" s="191">
        <v>1</v>
      </c>
      <c r="B123" s="256">
        <f>SUBTOTAL(9,$A$22:A123)</f>
        <v>101</v>
      </c>
      <c r="C123" s="260" t="s">
        <v>9419</v>
      </c>
      <c r="D123" s="197">
        <f t="shared" si="14"/>
        <v>4268355.87</v>
      </c>
      <c r="E123" s="263">
        <v>0</v>
      </c>
      <c r="F123" s="263">
        <v>0</v>
      </c>
      <c r="G123" s="263">
        <v>0</v>
      </c>
      <c r="H123" s="263">
        <v>0</v>
      </c>
      <c r="I123" s="263">
        <v>0</v>
      </c>
      <c r="J123" s="263">
        <v>0</v>
      </c>
      <c r="K123" s="278">
        <v>0</v>
      </c>
      <c r="L123" s="263">
        <v>0</v>
      </c>
      <c r="M123" s="279">
        <v>572.95000000000005</v>
      </c>
      <c r="N123" s="197">
        <v>4091349.2</v>
      </c>
      <c r="O123" s="263">
        <v>0</v>
      </c>
      <c r="P123" s="263">
        <v>0</v>
      </c>
      <c r="Q123" s="197">
        <v>0</v>
      </c>
      <c r="R123" s="197">
        <v>0</v>
      </c>
      <c r="S123" s="263">
        <v>0</v>
      </c>
      <c r="T123" s="263">
        <v>0</v>
      </c>
      <c r="U123" s="263">
        <v>0</v>
      </c>
      <c r="V123" s="263">
        <v>0</v>
      </c>
      <c r="W123" s="263">
        <v>0</v>
      </c>
      <c r="X123" s="263">
        <v>0</v>
      </c>
      <c r="Y123" s="263">
        <v>0</v>
      </c>
      <c r="Z123" s="263">
        <v>0</v>
      </c>
      <c r="AA123" s="263">
        <v>0</v>
      </c>
      <c r="AB123" s="263">
        <v>0</v>
      </c>
      <c r="AC123" s="197">
        <f t="shared" ref="AC123" si="16">ROUND(N123*2.14%,2)+ROUND(E123*2.14%,2)+ROUND(F123*2.14%,2)+ROUND(G123*2.14%,2)+ROUND(H123*2.14%,2)+ROUND(I123*2.14%,2)+ROUND(J123*2.14%,2)+ROUND(L123*2.14%,2)+ROUND(P123*2.14%,2)+ROUND(R123*2.14%,2)+ROUND(T123*2.14%,2)+ROUND(U123*2.14%,2)+ROUND(V123*2.14%,2)+ROUND(W123*2.14%,2)+ROUND(X123*2.14%,2)+ROUND(Y123*2.14%,2)+ROUND(Z123*2.14%,2)+ROUND(AA123*2.14%,2)+ROUND(AB123*2.14%,2)</f>
        <v>87554.87</v>
      </c>
      <c r="AD123" s="263">
        <v>89451.8</v>
      </c>
      <c r="AE123" s="263">
        <v>0</v>
      </c>
      <c r="AF123" s="239">
        <v>2023</v>
      </c>
      <c r="AG123" s="239">
        <v>2023</v>
      </c>
      <c r="AH123" s="239">
        <v>2023</v>
      </c>
      <c r="AI123" s="251"/>
      <c r="AJ123" s="251"/>
      <c r="AK123" s="251"/>
      <c r="AL123" s="251"/>
      <c r="AM123" s="252"/>
      <c r="AN123" s="252"/>
      <c r="AO123" s="252"/>
      <c r="AP123" s="252"/>
      <c r="AQ123" s="252"/>
      <c r="AR123" s="252"/>
      <c r="AS123" s="252"/>
      <c r="AT123" s="252"/>
      <c r="AU123" s="252"/>
      <c r="AV123" s="252"/>
      <c r="AW123" s="252"/>
      <c r="AX123" s="253"/>
      <c r="AY123" s="253"/>
      <c r="AZ123" s="252"/>
      <c r="BA123" s="252"/>
      <c r="BB123" s="254"/>
      <c r="BC123" s="255"/>
      <c r="CH123" s="248">
        <f t="shared" si="11"/>
        <v>-7.2759576141834259E-11</v>
      </c>
    </row>
    <row r="124" spans="1:86" x14ac:dyDescent="0.3">
      <c r="A124" s="191">
        <v>1</v>
      </c>
      <c r="B124" s="256">
        <f>SUBTOTAL(9,$A$22:A124)</f>
        <v>102</v>
      </c>
      <c r="C124" s="260" t="s">
        <v>1718</v>
      </c>
      <c r="D124" s="197">
        <f t="shared" si="14"/>
        <v>6898398.7699999996</v>
      </c>
      <c r="E124" s="263">
        <v>0</v>
      </c>
      <c r="F124" s="263">
        <v>0</v>
      </c>
      <c r="G124" s="263">
        <v>0</v>
      </c>
      <c r="H124" s="263">
        <v>0</v>
      </c>
      <c r="I124" s="263">
        <v>0</v>
      </c>
      <c r="J124" s="263">
        <v>0</v>
      </c>
      <c r="K124" s="278">
        <v>0</v>
      </c>
      <c r="L124" s="263">
        <v>0</v>
      </c>
      <c r="M124" s="264">
        <v>809.03</v>
      </c>
      <c r="N124" s="264">
        <v>6826090</v>
      </c>
      <c r="O124" s="279">
        <v>0</v>
      </c>
      <c r="P124" s="279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0</v>
      </c>
      <c r="Y124" s="279">
        <v>0</v>
      </c>
      <c r="Z124" s="279">
        <v>0</v>
      </c>
      <c r="AA124" s="279">
        <v>0</v>
      </c>
      <c r="AB124" s="279">
        <v>0</v>
      </c>
      <c r="AC124" s="264">
        <f t="shared" ref="AC124" si="17">ROUND(N124*1.0593%,2)+ROUND(E124*1.0593%,2)+ROUND(F124*1.0593%,2)+ROUND(G124*1.0593%,2)+ROUND(H124*1.0593%,2)+ROUND(I124*1.0593%,2)+ROUND(J124*1.0593%,2)+ROUND(L124*1.0593%,2)+ROUND(P124*1.0593%,2)+ROUND(R124*1.0593%,2)+ROUND(T124*1.0593%,2)+ROUND(U124*1.0593%,2)+ROUND(V124*1.0593%,2)+ROUND(W124*1.0593%,2)+ROUND(X124*1.0593%,2)+ROUND(Y124*1.0593%,2)+ROUND(Z124*1.0593%,2)+ROUND(AA124*1.0593%,2)+ROUND(AB124*1.0593%,2)</f>
        <v>72308.77</v>
      </c>
      <c r="AD124" s="263">
        <v>0</v>
      </c>
      <c r="AE124" s="263">
        <v>0</v>
      </c>
      <c r="AF124" s="239" t="s">
        <v>17052</v>
      </c>
      <c r="AG124" s="239">
        <v>2023</v>
      </c>
      <c r="AH124" s="239">
        <v>2023</v>
      </c>
      <c r="AI124" s="251"/>
      <c r="AJ124" s="251"/>
      <c r="AK124" s="251"/>
      <c r="AL124" s="251"/>
      <c r="AM124" s="252"/>
      <c r="AN124" s="252"/>
      <c r="AO124" s="252"/>
      <c r="AP124" s="252"/>
      <c r="AQ124" s="252"/>
      <c r="AR124" s="252"/>
      <c r="AS124" s="252"/>
      <c r="AT124" s="252"/>
      <c r="AU124" s="252"/>
      <c r="AV124" s="252"/>
      <c r="AW124" s="252"/>
      <c r="AX124" s="253"/>
      <c r="AY124" s="253"/>
      <c r="AZ124" s="252"/>
      <c r="BA124" s="252"/>
      <c r="BB124" s="254"/>
      <c r="BC124" s="255"/>
      <c r="CH124" s="248">
        <f t="shared" si="11"/>
        <v>-4.5110937207937241E-10</v>
      </c>
    </row>
    <row r="125" spans="1:86" x14ac:dyDescent="0.3">
      <c r="A125" s="191">
        <v>1</v>
      </c>
      <c r="B125" s="256">
        <f>SUBTOTAL(9,$A$22:A125)</f>
        <v>103</v>
      </c>
      <c r="C125" s="260" t="s">
        <v>1683</v>
      </c>
      <c r="D125" s="197">
        <f t="shared" si="14"/>
        <v>3830649.87</v>
      </c>
      <c r="E125" s="280">
        <v>0</v>
      </c>
      <c r="F125" s="280">
        <v>0</v>
      </c>
      <c r="G125" s="280">
        <v>0</v>
      </c>
      <c r="H125" s="280">
        <v>0</v>
      </c>
      <c r="I125" s="280">
        <v>0</v>
      </c>
      <c r="J125" s="280">
        <v>0</v>
      </c>
      <c r="K125" s="281">
        <v>0</v>
      </c>
      <c r="L125" s="280">
        <v>0</v>
      </c>
      <c r="M125" s="264">
        <v>523.98</v>
      </c>
      <c r="N125" s="264">
        <v>3790497.13</v>
      </c>
      <c r="O125" s="280">
        <v>0</v>
      </c>
      <c r="P125" s="280">
        <v>0</v>
      </c>
      <c r="Q125" s="280">
        <v>0</v>
      </c>
      <c r="R125" s="280">
        <v>0</v>
      </c>
      <c r="S125" s="280">
        <v>0</v>
      </c>
      <c r="T125" s="280">
        <v>0</v>
      </c>
      <c r="U125" s="280">
        <v>0</v>
      </c>
      <c r="V125" s="280">
        <v>0</v>
      </c>
      <c r="W125" s="280">
        <v>0</v>
      </c>
      <c r="X125" s="280">
        <v>0</v>
      </c>
      <c r="Y125" s="280">
        <v>0</v>
      </c>
      <c r="Z125" s="280">
        <v>0</v>
      </c>
      <c r="AA125" s="264">
        <v>0</v>
      </c>
      <c r="AB125" s="264">
        <v>0</v>
      </c>
      <c r="AC125" s="264">
        <f>ROUND(N125*1.0593%,2)</f>
        <v>40152.74</v>
      </c>
      <c r="AD125" s="264">
        <v>0</v>
      </c>
      <c r="AE125" s="264">
        <v>0</v>
      </c>
      <c r="AF125" s="265" t="s">
        <v>17052</v>
      </c>
      <c r="AG125" s="239">
        <v>2023</v>
      </c>
      <c r="AH125" s="239">
        <v>2023</v>
      </c>
      <c r="AI125" s="251"/>
      <c r="AJ125" s="251"/>
      <c r="AK125" s="251"/>
      <c r="AL125" s="251"/>
      <c r="AM125" s="252"/>
      <c r="AN125" s="252"/>
      <c r="AO125" s="252"/>
      <c r="AP125" s="252"/>
      <c r="AQ125" s="252"/>
      <c r="AR125" s="252"/>
      <c r="AS125" s="252"/>
      <c r="AT125" s="252"/>
      <c r="AU125" s="252"/>
      <c r="AV125" s="252"/>
      <c r="AW125" s="252"/>
      <c r="AX125" s="253"/>
      <c r="AY125" s="253"/>
      <c r="AZ125" s="252"/>
      <c r="BA125" s="252"/>
      <c r="BB125" s="254"/>
      <c r="BC125" s="255"/>
      <c r="CH125" s="248">
        <f t="shared" si="11"/>
        <v>2.255546860396862E-10</v>
      </c>
    </row>
    <row r="126" spans="1:86" x14ac:dyDescent="0.3">
      <c r="A126" s="191">
        <v>1</v>
      </c>
      <c r="B126" s="256">
        <f>SUBTOTAL(9,$A$22:A126)</f>
        <v>104</v>
      </c>
      <c r="C126" s="260" t="s">
        <v>9344</v>
      </c>
      <c r="D126" s="197">
        <f t="shared" si="14"/>
        <v>6012771.6600000001</v>
      </c>
      <c r="E126" s="280">
        <v>0</v>
      </c>
      <c r="F126" s="280">
        <v>0</v>
      </c>
      <c r="G126" s="280">
        <v>0</v>
      </c>
      <c r="H126" s="280">
        <v>0</v>
      </c>
      <c r="I126" s="280">
        <v>0</v>
      </c>
      <c r="J126" s="280">
        <v>0</v>
      </c>
      <c r="K126" s="281">
        <v>0</v>
      </c>
      <c r="L126" s="280">
        <v>0</v>
      </c>
      <c r="M126" s="264">
        <v>826.98</v>
      </c>
      <c r="N126" s="264">
        <v>5949746</v>
      </c>
      <c r="O126" s="280">
        <v>0</v>
      </c>
      <c r="P126" s="280">
        <v>0</v>
      </c>
      <c r="Q126" s="280">
        <v>0</v>
      </c>
      <c r="R126" s="280">
        <v>0</v>
      </c>
      <c r="S126" s="280">
        <v>0</v>
      </c>
      <c r="T126" s="264">
        <v>0</v>
      </c>
      <c r="U126" s="280">
        <v>0</v>
      </c>
      <c r="V126" s="280">
        <v>0</v>
      </c>
      <c r="W126" s="280">
        <v>0</v>
      </c>
      <c r="X126" s="280">
        <v>0</v>
      </c>
      <c r="Y126" s="280">
        <v>0</v>
      </c>
      <c r="Z126" s="280">
        <v>0</v>
      </c>
      <c r="AA126" s="264">
        <v>0</v>
      </c>
      <c r="AB126" s="264">
        <v>0</v>
      </c>
      <c r="AC126" s="264">
        <f>ROUND(N126*1.0593%,2)</f>
        <v>63025.66</v>
      </c>
      <c r="AD126" s="264">
        <v>0</v>
      </c>
      <c r="AE126" s="264">
        <v>0</v>
      </c>
      <c r="AF126" s="265" t="s">
        <v>17052</v>
      </c>
      <c r="AG126" s="239">
        <v>2023</v>
      </c>
      <c r="AH126" s="239">
        <v>2023</v>
      </c>
      <c r="AI126" s="251"/>
      <c r="AJ126" s="251"/>
      <c r="AK126" s="251"/>
      <c r="AL126" s="251"/>
      <c r="AM126" s="252"/>
      <c r="AN126" s="252"/>
      <c r="AO126" s="252"/>
      <c r="AP126" s="252"/>
      <c r="AQ126" s="252"/>
      <c r="AR126" s="252"/>
      <c r="AS126" s="252"/>
      <c r="AT126" s="252"/>
      <c r="AU126" s="252"/>
      <c r="AV126" s="252"/>
      <c r="AW126" s="252"/>
      <c r="AX126" s="253"/>
      <c r="AY126" s="253"/>
      <c r="AZ126" s="252"/>
      <c r="BA126" s="252"/>
      <c r="BB126" s="254"/>
      <c r="BC126" s="255"/>
      <c r="CH126" s="248">
        <f t="shared" si="11"/>
        <v>1.4551915228366852E-10</v>
      </c>
    </row>
    <row r="127" spans="1:86" x14ac:dyDescent="0.3">
      <c r="A127" s="191">
        <v>1</v>
      </c>
      <c r="B127" s="256">
        <f>SUBTOTAL(9,$A$22:A127)</f>
        <v>105</v>
      </c>
      <c r="C127" s="260" t="s">
        <v>9776</v>
      </c>
      <c r="D127" s="197">
        <f t="shared" si="14"/>
        <v>2385886.4300000002</v>
      </c>
      <c r="E127" s="280">
        <v>0</v>
      </c>
      <c r="F127" s="280">
        <v>0</v>
      </c>
      <c r="G127" s="280">
        <v>0</v>
      </c>
      <c r="H127" s="280">
        <v>0</v>
      </c>
      <c r="I127" s="280">
        <v>0</v>
      </c>
      <c r="J127" s="280">
        <v>0</v>
      </c>
      <c r="K127" s="281">
        <v>0</v>
      </c>
      <c r="L127" s="280">
        <v>0</v>
      </c>
      <c r="M127" s="264">
        <v>359.35</v>
      </c>
      <c r="N127" s="264">
        <v>2385886.4300000002</v>
      </c>
      <c r="O127" s="280">
        <v>0</v>
      </c>
      <c r="P127" s="280">
        <v>0</v>
      </c>
      <c r="Q127" s="280">
        <v>0</v>
      </c>
      <c r="R127" s="280">
        <v>0</v>
      </c>
      <c r="S127" s="280">
        <v>0</v>
      </c>
      <c r="T127" s="280">
        <v>0</v>
      </c>
      <c r="U127" s="280">
        <v>0</v>
      </c>
      <c r="V127" s="280">
        <v>0</v>
      </c>
      <c r="W127" s="280">
        <v>0</v>
      </c>
      <c r="X127" s="280">
        <v>0</v>
      </c>
      <c r="Y127" s="280">
        <v>0</v>
      </c>
      <c r="Z127" s="280">
        <v>0</v>
      </c>
      <c r="AA127" s="264">
        <v>0</v>
      </c>
      <c r="AB127" s="264">
        <v>0</v>
      </c>
      <c r="AC127" s="264">
        <v>0</v>
      </c>
      <c r="AD127" s="264">
        <v>0</v>
      </c>
      <c r="AE127" s="264">
        <v>0</v>
      </c>
      <c r="AF127" s="265" t="s">
        <v>17052</v>
      </c>
      <c r="AG127" s="265">
        <v>2023</v>
      </c>
      <c r="AH127" s="266" t="s">
        <v>17052</v>
      </c>
      <c r="AI127" s="251"/>
      <c r="AJ127" s="251"/>
      <c r="AK127" s="251"/>
      <c r="AL127" s="251"/>
      <c r="AM127" s="252"/>
      <c r="AN127" s="252"/>
      <c r="AO127" s="252"/>
      <c r="AP127" s="252"/>
      <c r="AQ127" s="252"/>
      <c r="AR127" s="252"/>
      <c r="AS127" s="252"/>
      <c r="AT127" s="252"/>
      <c r="AU127" s="252"/>
      <c r="AV127" s="252"/>
      <c r="AW127" s="252"/>
      <c r="AX127" s="253"/>
      <c r="AY127" s="253"/>
      <c r="AZ127" s="252"/>
      <c r="BA127" s="252"/>
      <c r="BB127" s="254"/>
      <c r="BC127" s="255"/>
      <c r="CH127" s="248">
        <f t="shared" si="11"/>
        <v>0</v>
      </c>
    </row>
    <row r="128" spans="1:86" x14ac:dyDescent="0.3">
      <c r="B128" s="249" t="s">
        <v>379</v>
      </c>
      <c r="C128" s="249"/>
      <c r="D128" s="246">
        <f>SUM(D129:D172)</f>
        <v>170155012.44</v>
      </c>
      <c r="E128" s="197">
        <f t="shared" ref="E128:AE128" si="18">SUM(E129:E172)</f>
        <v>172823.19</v>
      </c>
      <c r="F128" s="197">
        <f t="shared" si="18"/>
        <v>0</v>
      </c>
      <c r="G128" s="197">
        <f t="shared" si="18"/>
        <v>5401466.4000000004</v>
      </c>
      <c r="H128" s="197">
        <f t="shared" si="18"/>
        <v>248868</v>
      </c>
      <c r="I128" s="197">
        <f t="shared" si="18"/>
        <v>1694890.44</v>
      </c>
      <c r="J128" s="197">
        <f t="shared" si="18"/>
        <v>0</v>
      </c>
      <c r="K128" s="247">
        <f t="shared" si="18"/>
        <v>0</v>
      </c>
      <c r="L128" s="197">
        <f t="shared" si="18"/>
        <v>0</v>
      </c>
      <c r="M128" s="197">
        <f t="shared" si="18"/>
        <v>15831.5</v>
      </c>
      <c r="N128" s="197">
        <f t="shared" si="18"/>
        <v>128470342.01000005</v>
      </c>
      <c r="O128" s="197">
        <f t="shared" si="18"/>
        <v>0</v>
      </c>
      <c r="P128" s="197">
        <f t="shared" si="18"/>
        <v>0</v>
      </c>
      <c r="Q128" s="197">
        <f t="shared" si="18"/>
        <v>5282.1</v>
      </c>
      <c r="R128" s="197">
        <f t="shared" si="18"/>
        <v>24540018.189999998</v>
      </c>
      <c r="S128" s="197">
        <f t="shared" si="18"/>
        <v>0</v>
      </c>
      <c r="T128" s="197">
        <f t="shared" si="18"/>
        <v>0</v>
      </c>
      <c r="U128" s="197">
        <f t="shared" si="18"/>
        <v>0</v>
      </c>
      <c r="V128" s="197">
        <f t="shared" si="18"/>
        <v>146242.79999999999</v>
      </c>
      <c r="W128" s="197">
        <f t="shared" si="18"/>
        <v>0</v>
      </c>
      <c r="X128" s="197">
        <f t="shared" si="18"/>
        <v>0</v>
      </c>
      <c r="Y128" s="197">
        <f t="shared" si="18"/>
        <v>0</v>
      </c>
      <c r="Z128" s="197">
        <f t="shared" si="18"/>
        <v>0</v>
      </c>
      <c r="AA128" s="197">
        <f t="shared" si="18"/>
        <v>0</v>
      </c>
      <c r="AB128" s="197">
        <f t="shared" si="18"/>
        <v>0</v>
      </c>
      <c r="AC128" s="197">
        <f t="shared" si="18"/>
        <v>3200361.4099999992</v>
      </c>
      <c r="AD128" s="197">
        <f t="shared" si="18"/>
        <v>6040000</v>
      </c>
      <c r="AE128" s="197">
        <f t="shared" si="18"/>
        <v>240000</v>
      </c>
      <c r="AF128" s="239" t="s">
        <v>17026</v>
      </c>
      <c r="AG128" s="239" t="s">
        <v>17026</v>
      </c>
      <c r="AH128" s="239" t="s">
        <v>17026</v>
      </c>
      <c r="AI128" s="251"/>
      <c r="AJ128" s="251"/>
      <c r="AK128" s="251"/>
      <c r="AL128" s="251"/>
      <c r="AM128" s="252"/>
      <c r="AN128" s="252"/>
      <c r="AO128" s="252"/>
      <c r="AP128" s="252"/>
      <c r="AQ128" s="252"/>
      <c r="AR128" s="252"/>
      <c r="AS128" s="252"/>
      <c r="AT128" s="252"/>
      <c r="AU128" s="252"/>
      <c r="AV128" s="252"/>
      <c r="AW128" s="252"/>
      <c r="AX128" s="253"/>
      <c r="AY128" s="253"/>
      <c r="AZ128" s="252"/>
      <c r="BA128" s="252"/>
      <c r="BB128" s="254"/>
      <c r="BC128" s="255">
        <f t="shared" si="15"/>
        <v>-15831.5</v>
      </c>
      <c r="BJ128" s="191" t="e">
        <f t="shared" ref="BJ128:BJ139" si="19">VLOOKUP(C128,BM:BO,3,FALSE)</f>
        <v>#N/A</v>
      </c>
      <c r="BM128" s="191" t="s">
        <v>3565</v>
      </c>
      <c r="BN128" s="191" t="s">
        <v>2984</v>
      </c>
      <c r="BO128" s="191" t="s">
        <v>2984</v>
      </c>
      <c r="BU128" s="191" t="s">
        <v>3565</v>
      </c>
      <c r="BV128" s="191" t="s">
        <v>2984</v>
      </c>
      <c r="BW128" s="191" t="s">
        <v>2984</v>
      </c>
      <c r="CH128" s="248">
        <f t="shared" si="11"/>
        <v>-5.1222741603851318E-8</v>
      </c>
    </row>
    <row r="129" spans="1:115" x14ac:dyDescent="0.3">
      <c r="A129" s="191">
        <v>1</v>
      </c>
      <c r="B129" s="256">
        <f>SUBTOTAL(9,$A$22:A129)</f>
        <v>106</v>
      </c>
      <c r="C129" s="260" t="s">
        <v>382</v>
      </c>
      <c r="D129" s="197">
        <f t="shared" ref="D129:D145" si="20">E129+F129+G129+H129+I129+J129+L129+N129+P129+R129+T129+U129+V129+W129+X129+Y129+Z129+AA129+AB129+AC129+AD129+AE129</f>
        <v>6521564.9199999999</v>
      </c>
      <c r="E129" s="263">
        <v>0</v>
      </c>
      <c r="F129" s="263">
        <v>0</v>
      </c>
      <c r="G129" s="263">
        <v>0</v>
      </c>
      <c r="H129" s="263">
        <v>0</v>
      </c>
      <c r="I129" s="263">
        <v>0</v>
      </c>
      <c r="J129" s="263">
        <v>0</v>
      </c>
      <c r="K129" s="278">
        <v>0</v>
      </c>
      <c r="L129" s="263">
        <v>0</v>
      </c>
      <c r="M129" s="279">
        <v>732</v>
      </c>
      <c r="N129" s="197">
        <v>6214287.5300000003</v>
      </c>
      <c r="O129" s="263">
        <v>0</v>
      </c>
      <c r="P129" s="263">
        <v>0</v>
      </c>
      <c r="Q129" s="197">
        <v>0</v>
      </c>
      <c r="R129" s="197">
        <v>0</v>
      </c>
      <c r="S129" s="263">
        <v>0</v>
      </c>
      <c r="T129" s="263">
        <v>0</v>
      </c>
      <c r="U129" s="263">
        <v>0</v>
      </c>
      <c r="V129" s="263">
        <v>0</v>
      </c>
      <c r="W129" s="263">
        <v>0</v>
      </c>
      <c r="X129" s="263">
        <v>0</v>
      </c>
      <c r="Y129" s="263">
        <v>0</v>
      </c>
      <c r="Z129" s="263">
        <v>0</v>
      </c>
      <c r="AA129" s="263">
        <v>0</v>
      </c>
      <c r="AB129" s="263">
        <v>0</v>
      </c>
      <c r="AC129" s="197">
        <f t="shared" ref="AC129:AC130" si="21">ROUND(N129*2.14%,2)</f>
        <v>132985.75</v>
      </c>
      <c r="AD129" s="197">
        <f>180000-5708.36</f>
        <v>174291.64</v>
      </c>
      <c r="AE129" s="263">
        <v>0</v>
      </c>
      <c r="AF129" s="239">
        <v>2023</v>
      </c>
      <c r="AG129" s="239">
        <v>2023</v>
      </c>
      <c r="AH129" s="239">
        <v>2023</v>
      </c>
      <c r="AI129" s="251"/>
      <c r="AJ129" s="251"/>
      <c r="AK129" s="251"/>
      <c r="AL129" s="251"/>
      <c r="AM129" s="252" t="s">
        <v>16954</v>
      </c>
      <c r="AN129" s="252" t="s">
        <v>16951</v>
      </c>
      <c r="AO129" s="252">
        <v>0</v>
      </c>
      <c r="AP129" s="252" t="s">
        <v>16964</v>
      </c>
      <c r="AQ129" s="252" t="s">
        <v>16952</v>
      </c>
      <c r="AR129" s="252" t="s">
        <v>16964</v>
      </c>
      <c r="AS129" s="252"/>
      <c r="AT129" s="252"/>
      <c r="AU129" s="252"/>
      <c r="AV129" s="252"/>
      <c r="AW129" s="252" t="s">
        <v>668</v>
      </c>
      <c r="AX129" s="253">
        <v>2642.8</v>
      </c>
      <c r="AY129" s="253">
        <v>732</v>
      </c>
      <c r="AZ129" s="252" t="s">
        <v>2992</v>
      </c>
      <c r="BA129" s="252" t="s">
        <v>17012</v>
      </c>
      <c r="BB129" s="254"/>
      <c r="BC129" s="255">
        <f t="shared" si="15"/>
        <v>0</v>
      </c>
      <c r="BJ129" s="191" t="str">
        <f t="shared" si="19"/>
        <v>582.000</v>
      </c>
      <c r="BM129" s="191" t="s">
        <v>3568</v>
      </c>
      <c r="BN129" s="191" t="s">
        <v>2984</v>
      </c>
      <c r="BO129" s="191" t="s">
        <v>2984</v>
      </c>
      <c r="BU129" s="191" t="s">
        <v>3568</v>
      </c>
      <c r="BV129" s="191" t="s">
        <v>2984</v>
      </c>
      <c r="BW129" s="191" t="s">
        <v>2984</v>
      </c>
      <c r="CH129" s="248">
        <f t="shared" si="11"/>
        <v>-3.4924596548080444E-10</v>
      </c>
    </row>
    <row r="130" spans="1:115" x14ac:dyDescent="0.3">
      <c r="A130" s="191">
        <v>1</v>
      </c>
      <c r="B130" s="256">
        <f>SUBTOTAL(9,$A$22:A130)</f>
        <v>107</v>
      </c>
      <c r="C130" s="260" t="s">
        <v>384</v>
      </c>
      <c r="D130" s="197">
        <f t="shared" si="20"/>
        <v>4297056</v>
      </c>
      <c r="E130" s="263">
        <v>0</v>
      </c>
      <c r="F130" s="263">
        <v>0</v>
      </c>
      <c r="G130" s="263">
        <v>0</v>
      </c>
      <c r="H130" s="263">
        <v>0</v>
      </c>
      <c r="I130" s="263">
        <v>0</v>
      </c>
      <c r="J130" s="263">
        <v>0</v>
      </c>
      <c r="K130" s="278">
        <v>0</v>
      </c>
      <c r="L130" s="263">
        <v>0</v>
      </c>
      <c r="M130" s="279">
        <v>510</v>
      </c>
      <c r="N130" s="197">
        <v>4030796.95</v>
      </c>
      <c r="O130" s="263">
        <v>0</v>
      </c>
      <c r="P130" s="263">
        <v>0</v>
      </c>
      <c r="Q130" s="197">
        <v>0</v>
      </c>
      <c r="R130" s="197">
        <v>0</v>
      </c>
      <c r="S130" s="263">
        <v>0</v>
      </c>
      <c r="T130" s="263">
        <v>0</v>
      </c>
      <c r="U130" s="263">
        <v>0</v>
      </c>
      <c r="V130" s="263">
        <v>0</v>
      </c>
      <c r="W130" s="263">
        <v>0</v>
      </c>
      <c r="X130" s="263">
        <v>0</v>
      </c>
      <c r="Y130" s="263">
        <v>0</v>
      </c>
      <c r="Z130" s="263">
        <v>0</v>
      </c>
      <c r="AA130" s="263">
        <v>0</v>
      </c>
      <c r="AB130" s="263">
        <v>0</v>
      </c>
      <c r="AC130" s="197">
        <f t="shared" si="21"/>
        <v>86259.05</v>
      </c>
      <c r="AD130" s="197">
        <v>180000</v>
      </c>
      <c r="AE130" s="263">
        <v>0</v>
      </c>
      <c r="AF130" s="239">
        <v>2023</v>
      </c>
      <c r="AG130" s="239">
        <v>2023</v>
      </c>
      <c r="AH130" s="239">
        <v>2023</v>
      </c>
      <c r="AI130" s="251"/>
      <c r="AJ130" s="251"/>
      <c r="AK130" s="251"/>
      <c r="AL130" s="251"/>
      <c r="AM130" s="252" t="s">
        <v>16960</v>
      </c>
      <c r="AN130" s="252" t="s">
        <v>16962</v>
      </c>
      <c r="AO130" s="252">
        <v>0</v>
      </c>
      <c r="AP130" s="252" t="s">
        <v>16971</v>
      </c>
      <c r="AQ130" s="252" t="s">
        <v>16972</v>
      </c>
      <c r="AR130" s="252" t="s">
        <v>16964</v>
      </c>
      <c r="AS130" s="252"/>
      <c r="AT130" s="252"/>
      <c r="AU130" s="252"/>
      <c r="AV130" s="252"/>
      <c r="AW130" s="252" t="s">
        <v>842</v>
      </c>
      <c r="AX130" s="253">
        <v>1595</v>
      </c>
      <c r="AY130" s="253">
        <v>510</v>
      </c>
      <c r="AZ130" s="252" t="s">
        <v>2967</v>
      </c>
      <c r="BA130" s="252" t="s">
        <v>17012</v>
      </c>
      <c r="BB130" s="254"/>
      <c r="BC130" s="255">
        <f t="shared" si="15"/>
        <v>0</v>
      </c>
      <c r="BJ130" s="191" t="str">
        <f t="shared" si="19"/>
        <v>449.000</v>
      </c>
      <c r="BM130" s="191" t="s">
        <v>3569</v>
      </c>
      <c r="BN130" s="191" t="s">
        <v>2984</v>
      </c>
      <c r="BO130" s="191" t="s">
        <v>2984</v>
      </c>
      <c r="BU130" s="191" t="s">
        <v>3569</v>
      </c>
      <c r="BV130" s="191" t="s">
        <v>2984</v>
      </c>
      <c r="BW130" s="191" t="s">
        <v>2984</v>
      </c>
      <c r="CH130" s="248">
        <f t="shared" si="11"/>
        <v>-1.7462298274040222E-10</v>
      </c>
    </row>
    <row r="131" spans="1:115" x14ac:dyDescent="0.3">
      <c r="A131" s="191">
        <v>1</v>
      </c>
      <c r="B131" s="256">
        <f>SUBTOTAL(9,$A$22:A131)</f>
        <v>108</v>
      </c>
      <c r="C131" s="260" t="s">
        <v>389</v>
      </c>
      <c r="D131" s="197">
        <f t="shared" si="20"/>
        <v>5308128</v>
      </c>
      <c r="E131" s="263">
        <v>0</v>
      </c>
      <c r="F131" s="263">
        <v>0</v>
      </c>
      <c r="G131" s="263">
        <v>0</v>
      </c>
      <c r="H131" s="263">
        <v>0</v>
      </c>
      <c r="I131" s="263">
        <v>0</v>
      </c>
      <c r="J131" s="263">
        <v>0</v>
      </c>
      <c r="K131" s="278">
        <v>0</v>
      </c>
      <c r="L131" s="263">
        <v>0</v>
      </c>
      <c r="M131" s="279">
        <v>630</v>
      </c>
      <c r="N131" s="197">
        <v>5020685.33</v>
      </c>
      <c r="O131" s="263">
        <v>0</v>
      </c>
      <c r="P131" s="263">
        <v>0</v>
      </c>
      <c r="Q131" s="197">
        <v>0</v>
      </c>
      <c r="R131" s="197">
        <v>0</v>
      </c>
      <c r="S131" s="263">
        <v>0</v>
      </c>
      <c r="T131" s="263">
        <v>0</v>
      </c>
      <c r="U131" s="263">
        <v>0</v>
      </c>
      <c r="V131" s="263">
        <v>0</v>
      </c>
      <c r="W131" s="263">
        <v>0</v>
      </c>
      <c r="X131" s="263">
        <v>0</v>
      </c>
      <c r="Y131" s="263">
        <v>0</v>
      </c>
      <c r="Z131" s="263">
        <v>0</v>
      </c>
      <c r="AA131" s="263">
        <v>0</v>
      </c>
      <c r="AB131" s="263">
        <v>0</v>
      </c>
      <c r="AC131" s="197">
        <f>ROUND(N131*2.14%,2)</f>
        <v>107442.67</v>
      </c>
      <c r="AD131" s="197">
        <v>180000</v>
      </c>
      <c r="AE131" s="263">
        <v>0</v>
      </c>
      <c r="AF131" s="239">
        <v>2023</v>
      </c>
      <c r="AG131" s="239">
        <v>2023</v>
      </c>
      <c r="AH131" s="239">
        <v>2023</v>
      </c>
      <c r="AI131" s="251"/>
      <c r="AJ131" s="251"/>
      <c r="AK131" s="251"/>
      <c r="AL131" s="251"/>
      <c r="AM131" s="252" t="s">
        <v>16951</v>
      </c>
      <c r="AN131" s="252" t="s">
        <v>16970</v>
      </c>
      <c r="AO131" s="252">
        <v>0</v>
      </c>
      <c r="AP131" s="252" t="s">
        <v>16958</v>
      </c>
      <c r="AQ131" s="252" t="s">
        <v>16957</v>
      </c>
      <c r="AR131" s="252" t="s">
        <v>16964</v>
      </c>
      <c r="AS131" s="252" t="s">
        <v>16980</v>
      </c>
      <c r="AT131" s="252"/>
      <c r="AU131" s="252"/>
      <c r="AV131" s="252"/>
      <c r="AW131" s="252" t="s">
        <v>776</v>
      </c>
      <c r="AX131" s="253">
        <v>1918.8</v>
      </c>
      <c r="AY131" s="253">
        <v>582</v>
      </c>
      <c r="AZ131" s="252" t="s">
        <v>2967</v>
      </c>
      <c r="BA131" s="252">
        <v>2012</v>
      </c>
      <c r="BB131" s="254"/>
      <c r="BC131" s="255">
        <f t="shared" si="15"/>
        <v>-48</v>
      </c>
      <c r="BJ131" s="191" t="str">
        <f t="shared" si="19"/>
        <v>501.800</v>
      </c>
      <c r="BM131" s="191" t="s">
        <v>3575</v>
      </c>
      <c r="BN131" s="191" t="s">
        <v>2984</v>
      </c>
      <c r="BO131" s="191" t="s">
        <v>3577</v>
      </c>
      <c r="BU131" s="191" t="s">
        <v>3575</v>
      </c>
      <c r="BV131" s="191" t="s">
        <v>2984</v>
      </c>
      <c r="BW131" s="191" t="s">
        <v>3577</v>
      </c>
      <c r="CH131" s="248">
        <f t="shared" si="11"/>
        <v>-5.8207660913467407E-11</v>
      </c>
    </row>
    <row r="132" spans="1:115" x14ac:dyDescent="0.3">
      <c r="A132" s="191">
        <v>1</v>
      </c>
      <c r="B132" s="256">
        <f>SUBTOTAL(9,$A$22:A132)</f>
        <v>109</v>
      </c>
      <c r="C132" s="260" t="s">
        <v>398</v>
      </c>
      <c r="D132" s="197">
        <f t="shared" si="20"/>
        <v>13197219.200000001</v>
      </c>
      <c r="E132" s="263">
        <v>0</v>
      </c>
      <c r="F132" s="263">
        <v>0</v>
      </c>
      <c r="G132" s="263">
        <v>0</v>
      </c>
      <c r="H132" s="263">
        <v>0</v>
      </c>
      <c r="I132" s="263">
        <v>0</v>
      </c>
      <c r="J132" s="263">
        <v>0</v>
      </c>
      <c r="K132" s="278">
        <v>0</v>
      </c>
      <c r="L132" s="263">
        <v>0</v>
      </c>
      <c r="M132" s="279">
        <v>1480</v>
      </c>
      <c r="N132" s="197">
        <v>12724906.210000001</v>
      </c>
      <c r="O132" s="263">
        <v>0</v>
      </c>
      <c r="P132" s="263">
        <v>0</v>
      </c>
      <c r="Q132" s="197">
        <v>0</v>
      </c>
      <c r="R132" s="197">
        <v>0</v>
      </c>
      <c r="S132" s="263">
        <v>0</v>
      </c>
      <c r="T132" s="263">
        <v>0</v>
      </c>
      <c r="U132" s="263">
        <v>0</v>
      </c>
      <c r="V132" s="263">
        <v>0</v>
      </c>
      <c r="W132" s="263">
        <v>0</v>
      </c>
      <c r="X132" s="263">
        <v>0</v>
      </c>
      <c r="Y132" s="263">
        <v>0</v>
      </c>
      <c r="Z132" s="263">
        <v>0</v>
      </c>
      <c r="AA132" s="263">
        <v>0</v>
      </c>
      <c r="AB132" s="263">
        <v>0</v>
      </c>
      <c r="AC132" s="197">
        <f>ROUND(N132*2.14%,2)</f>
        <v>272312.99</v>
      </c>
      <c r="AD132" s="263">
        <v>200000</v>
      </c>
      <c r="AE132" s="263">
        <v>0</v>
      </c>
      <c r="AF132" s="239">
        <v>2023</v>
      </c>
      <c r="AG132" s="239">
        <v>2023</v>
      </c>
      <c r="AH132" s="239">
        <v>2023</v>
      </c>
      <c r="AI132" s="251"/>
      <c r="AJ132" s="251"/>
      <c r="AK132" s="251"/>
      <c r="AL132" s="251"/>
      <c r="AM132" s="252" t="s">
        <v>16955</v>
      </c>
      <c r="AN132" s="252" t="s">
        <v>16965</v>
      </c>
      <c r="AO132" s="252">
        <v>0</v>
      </c>
      <c r="AP132" s="252" t="s">
        <v>16964</v>
      </c>
      <c r="AQ132" s="252" t="s">
        <v>16952</v>
      </c>
      <c r="AR132" s="252" t="s">
        <v>16968</v>
      </c>
      <c r="AS132" s="252" t="s">
        <v>16983</v>
      </c>
      <c r="AT132" s="252"/>
      <c r="AU132" s="252"/>
      <c r="AV132" s="252"/>
      <c r="AW132" s="252" t="s">
        <v>618</v>
      </c>
      <c r="AX132" s="253">
        <v>4539.8999999999996</v>
      </c>
      <c r="AY132" s="253">
        <v>1510</v>
      </c>
      <c r="AZ132" s="252" t="s">
        <v>3040</v>
      </c>
      <c r="BA132" s="252" t="s">
        <v>17012</v>
      </c>
      <c r="BB132" s="254"/>
      <c r="BC132" s="255">
        <f t="shared" si="15"/>
        <v>30</v>
      </c>
      <c r="BJ132" s="191" t="str">
        <f t="shared" si="19"/>
        <v>1258.400</v>
      </c>
      <c r="BM132" s="191" t="s">
        <v>3583</v>
      </c>
      <c r="BN132" s="191" t="s">
        <v>629</v>
      </c>
      <c r="BO132" s="191" t="s">
        <v>3584</v>
      </c>
      <c r="BU132" s="191" t="s">
        <v>3583</v>
      </c>
      <c r="BV132" s="191" t="s">
        <v>629</v>
      </c>
      <c r="BW132" s="191" t="s">
        <v>3584</v>
      </c>
      <c r="CH132" s="248">
        <f t="shared" si="11"/>
        <v>2.3283064365386963E-10</v>
      </c>
    </row>
    <row r="133" spans="1:115" x14ac:dyDescent="0.3">
      <c r="A133" s="191">
        <v>1</v>
      </c>
      <c r="B133" s="256">
        <f>SUBTOTAL(9,$A$22:A133)</f>
        <v>110</v>
      </c>
      <c r="C133" s="260" t="s">
        <v>432</v>
      </c>
      <c r="D133" s="197">
        <f t="shared" si="20"/>
        <v>9773696</v>
      </c>
      <c r="E133" s="263">
        <v>0</v>
      </c>
      <c r="F133" s="263">
        <v>0</v>
      </c>
      <c r="G133" s="263">
        <v>0</v>
      </c>
      <c r="H133" s="263">
        <v>0</v>
      </c>
      <c r="I133" s="263">
        <v>0</v>
      </c>
      <c r="J133" s="263">
        <v>0</v>
      </c>
      <c r="K133" s="278">
        <v>0</v>
      </c>
      <c r="L133" s="263">
        <v>0</v>
      </c>
      <c r="M133" s="279">
        <v>1160</v>
      </c>
      <c r="N133" s="197">
        <v>9373111.4199999999</v>
      </c>
      <c r="O133" s="263">
        <v>0</v>
      </c>
      <c r="P133" s="263">
        <v>0</v>
      </c>
      <c r="Q133" s="197">
        <v>0</v>
      </c>
      <c r="R133" s="197">
        <v>0</v>
      </c>
      <c r="S133" s="263">
        <v>0</v>
      </c>
      <c r="T133" s="263">
        <v>0</v>
      </c>
      <c r="U133" s="263">
        <v>0</v>
      </c>
      <c r="V133" s="263">
        <v>0</v>
      </c>
      <c r="W133" s="263">
        <v>0</v>
      </c>
      <c r="X133" s="263">
        <v>0</v>
      </c>
      <c r="Y133" s="263">
        <v>0</v>
      </c>
      <c r="Z133" s="263">
        <v>0</v>
      </c>
      <c r="AA133" s="263">
        <v>0</v>
      </c>
      <c r="AB133" s="263">
        <v>0</v>
      </c>
      <c r="AC133" s="197">
        <f>ROUND(N133*2.14%,2)</f>
        <v>200584.58</v>
      </c>
      <c r="AD133" s="263">
        <v>200000</v>
      </c>
      <c r="AE133" s="263">
        <v>0</v>
      </c>
      <c r="AF133" s="239">
        <v>2023</v>
      </c>
      <c r="AG133" s="239">
        <v>2023</v>
      </c>
      <c r="AH133" s="239">
        <v>2023</v>
      </c>
      <c r="AI133" s="251"/>
      <c r="AJ133" s="251"/>
      <c r="AK133" s="251"/>
      <c r="AL133" s="251"/>
      <c r="AM133" s="252" t="s">
        <v>16953</v>
      </c>
      <c r="AN133" s="252" t="s">
        <v>16965</v>
      </c>
      <c r="AO133" s="252">
        <v>0</v>
      </c>
      <c r="AP133" s="252" t="s">
        <v>16974</v>
      </c>
      <c r="AQ133" s="252" t="s">
        <v>16966</v>
      </c>
      <c r="AR133" s="252" t="s">
        <v>16964</v>
      </c>
      <c r="AS133" s="252"/>
      <c r="AT133" s="252"/>
      <c r="AU133" s="252"/>
      <c r="AV133" s="252"/>
      <c r="AW133" s="252" t="s">
        <v>637</v>
      </c>
      <c r="AX133" s="253">
        <v>1601.3</v>
      </c>
      <c r="AY133" s="253">
        <v>700</v>
      </c>
      <c r="AZ133" s="252" t="s">
        <v>2967</v>
      </c>
      <c r="BA133" s="252" t="s">
        <v>17012</v>
      </c>
      <c r="BB133" s="254"/>
      <c r="BC133" s="255">
        <f t="shared" si="15"/>
        <v>-460</v>
      </c>
      <c r="BD133" s="191" t="s">
        <v>16946</v>
      </c>
      <c r="BJ133" s="191" t="str">
        <f t="shared" si="19"/>
        <v>нет данных</v>
      </c>
      <c r="BM133" s="191" t="s">
        <v>3633</v>
      </c>
      <c r="BN133" s="191" t="s">
        <v>2984</v>
      </c>
      <c r="BO133" s="191" t="s">
        <v>2984</v>
      </c>
      <c r="BU133" s="191" t="s">
        <v>3633</v>
      </c>
      <c r="BV133" s="191" t="s">
        <v>2984</v>
      </c>
      <c r="BW133" s="191" t="s">
        <v>2984</v>
      </c>
      <c r="CH133" s="248">
        <f t="shared" si="11"/>
        <v>8.7311491370201111E-11</v>
      </c>
    </row>
    <row r="134" spans="1:115" x14ac:dyDescent="0.3">
      <c r="A134" s="191">
        <v>1</v>
      </c>
      <c r="B134" s="256">
        <f>SUBTOTAL(9,$A$22:A134)</f>
        <v>111</v>
      </c>
      <c r="C134" s="260" t="s">
        <v>400</v>
      </c>
      <c r="D134" s="197">
        <f t="shared" si="20"/>
        <v>2546532.12</v>
      </c>
      <c r="E134" s="263">
        <v>0</v>
      </c>
      <c r="F134" s="263">
        <v>0</v>
      </c>
      <c r="G134" s="263">
        <v>0</v>
      </c>
      <c r="H134" s="263">
        <v>0</v>
      </c>
      <c r="I134" s="263">
        <v>0</v>
      </c>
      <c r="J134" s="263">
        <v>0</v>
      </c>
      <c r="K134" s="278">
        <v>0</v>
      </c>
      <c r="L134" s="263">
        <v>0</v>
      </c>
      <c r="M134" s="279">
        <v>0</v>
      </c>
      <c r="N134" s="197">
        <v>0</v>
      </c>
      <c r="O134" s="263">
        <v>0</v>
      </c>
      <c r="P134" s="263">
        <v>0</v>
      </c>
      <c r="Q134" s="197">
        <v>363</v>
      </c>
      <c r="R134" s="197">
        <v>2346320.85</v>
      </c>
      <c r="S134" s="263">
        <v>0</v>
      </c>
      <c r="T134" s="263">
        <v>0</v>
      </c>
      <c r="U134" s="263">
        <v>0</v>
      </c>
      <c r="V134" s="263">
        <v>0</v>
      </c>
      <c r="W134" s="263">
        <v>0</v>
      </c>
      <c r="X134" s="263">
        <v>0</v>
      </c>
      <c r="Y134" s="263">
        <v>0</v>
      </c>
      <c r="Z134" s="263">
        <v>0</v>
      </c>
      <c r="AA134" s="263">
        <v>0</v>
      </c>
      <c r="AB134" s="263">
        <v>0</v>
      </c>
      <c r="AC134" s="197">
        <f>ROUND(R134*2.14%,2)</f>
        <v>50211.27</v>
      </c>
      <c r="AD134" s="263">
        <v>150000</v>
      </c>
      <c r="AE134" s="263">
        <v>0</v>
      </c>
      <c r="AF134" s="239">
        <v>2023</v>
      </c>
      <c r="AG134" s="239">
        <v>2023</v>
      </c>
      <c r="AH134" s="239">
        <v>2023</v>
      </c>
      <c r="AI134" s="251"/>
      <c r="AJ134" s="251"/>
      <c r="AK134" s="251"/>
      <c r="AL134" s="251"/>
      <c r="AM134" s="252" t="s">
        <v>16956</v>
      </c>
      <c r="AN134" s="252" t="s">
        <v>16959</v>
      </c>
      <c r="AO134" s="252">
        <v>0</v>
      </c>
      <c r="AP134" s="252" t="s">
        <v>16954</v>
      </c>
      <c r="AQ134" s="252" t="s">
        <v>16957</v>
      </c>
      <c r="AR134" s="252">
        <v>0</v>
      </c>
      <c r="AS134" s="252"/>
      <c r="AT134" s="252"/>
      <c r="AU134" s="252"/>
      <c r="AV134" s="252"/>
      <c r="AW134" s="252" t="s">
        <v>663</v>
      </c>
      <c r="AX134" s="253">
        <v>307.2</v>
      </c>
      <c r="AY134" s="253">
        <v>236.2</v>
      </c>
      <c r="AZ134" s="252" t="s">
        <v>2967</v>
      </c>
      <c r="BA134" s="252" t="s">
        <v>737</v>
      </c>
      <c r="BB134" s="254"/>
      <c r="BC134" s="255">
        <f t="shared" si="15"/>
        <v>236.2</v>
      </c>
      <c r="BJ134" s="191" t="str">
        <f t="shared" si="19"/>
        <v>307.100</v>
      </c>
      <c r="BM134" s="191" t="s">
        <v>722</v>
      </c>
      <c r="BN134" s="191" t="s">
        <v>622</v>
      </c>
      <c r="BO134" s="191" t="s">
        <v>3587</v>
      </c>
      <c r="BU134" s="191" t="s">
        <v>722</v>
      </c>
      <c r="BV134" s="191" t="s">
        <v>622</v>
      </c>
      <c r="BW134" s="191" t="s">
        <v>3587</v>
      </c>
      <c r="CH134" s="248">
        <f t="shared" si="11"/>
        <v>2.9103830456733704E-11</v>
      </c>
    </row>
    <row r="135" spans="1:115" x14ac:dyDescent="0.3">
      <c r="A135" s="191">
        <v>1</v>
      </c>
      <c r="B135" s="256">
        <f>SUBTOTAL(9,$A$22:A135)</f>
        <v>112</v>
      </c>
      <c r="C135" s="260" t="s">
        <v>402</v>
      </c>
      <c r="D135" s="197">
        <f t="shared" si="20"/>
        <v>8423996.3599999994</v>
      </c>
      <c r="E135" s="263">
        <v>0</v>
      </c>
      <c r="F135" s="263">
        <v>0</v>
      </c>
      <c r="G135" s="263">
        <v>0</v>
      </c>
      <c r="H135" s="263">
        <v>0</v>
      </c>
      <c r="I135" s="263">
        <v>0</v>
      </c>
      <c r="J135" s="263">
        <v>0</v>
      </c>
      <c r="K135" s="278">
        <v>0</v>
      </c>
      <c r="L135" s="263">
        <v>0</v>
      </c>
      <c r="M135" s="279">
        <v>0</v>
      </c>
      <c r="N135" s="197">
        <v>0</v>
      </c>
      <c r="O135" s="263">
        <v>0</v>
      </c>
      <c r="P135" s="263">
        <v>0</v>
      </c>
      <c r="Q135" s="197">
        <v>1200</v>
      </c>
      <c r="R135" s="197">
        <v>7997149.0099999998</v>
      </c>
      <c r="S135" s="263">
        <v>0</v>
      </c>
      <c r="T135" s="263">
        <v>0</v>
      </c>
      <c r="U135" s="263">
        <v>0</v>
      </c>
      <c r="V135" s="263">
        <v>0</v>
      </c>
      <c r="W135" s="263">
        <v>0</v>
      </c>
      <c r="X135" s="263">
        <v>0</v>
      </c>
      <c r="Y135" s="263">
        <v>0</v>
      </c>
      <c r="Z135" s="263">
        <v>0</v>
      </c>
      <c r="AA135" s="263">
        <v>0</v>
      </c>
      <c r="AB135" s="263">
        <v>0</v>
      </c>
      <c r="AC135" s="197">
        <f>ROUND(R135*2.14%,2)</f>
        <v>171138.99</v>
      </c>
      <c r="AD135" s="263">
        <v>255708.36</v>
      </c>
      <c r="AE135" s="263">
        <v>0</v>
      </c>
      <c r="AF135" s="239">
        <v>2023</v>
      </c>
      <c r="AG135" s="239">
        <v>2023</v>
      </c>
      <c r="AH135" s="239">
        <v>2023</v>
      </c>
      <c r="AI135" s="251"/>
      <c r="AJ135" s="251"/>
      <c r="AK135" s="251"/>
      <c r="AL135" s="251"/>
      <c r="AM135" s="252" t="s">
        <v>16953</v>
      </c>
      <c r="AN135" s="252" t="s">
        <v>16965</v>
      </c>
      <c r="AO135" s="252">
        <v>0</v>
      </c>
      <c r="AP135" s="252" t="s">
        <v>16955</v>
      </c>
      <c r="AQ135" s="252" t="s">
        <v>16966</v>
      </c>
      <c r="AR135" s="252" t="s">
        <v>16964</v>
      </c>
      <c r="AS135" s="252" t="s">
        <v>16986</v>
      </c>
      <c r="AT135" s="252"/>
      <c r="AU135" s="252"/>
      <c r="AV135" s="252"/>
      <c r="AW135" s="252" t="s">
        <v>663</v>
      </c>
      <c r="AX135" s="253">
        <v>3827.7</v>
      </c>
      <c r="AY135" s="253">
        <v>560</v>
      </c>
      <c r="AZ135" s="252" t="s">
        <v>2967</v>
      </c>
      <c r="BA135" s="252" t="s">
        <v>663</v>
      </c>
      <c r="BB135" s="254"/>
      <c r="BC135" s="255">
        <f t="shared" si="15"/>
        <v>560</v>
      </c>
      <c r="BJ135" s="191" t="str">
        <f t="shared" si="19"/>
        <v>1200.000</v>
      </c>
      <c r="BM135" s="191" t="s">
        <v>3589</v>
      </c>
      <c r="BN135" s="191" t="s">
        <v>2984</v>
      </c>
      <c r="BO135" s="191" t="s">
        <v>2984</v>
      </c>
      <c r="BU135" s="191" t="s">
        <v>3589</v>
      </c>
      <c r="BV135" s="191" t="s">
        <v>2984</v>
      </c>
      <c r="BW135" s="191" t="s">
        <v>2984</v>
      </c>
      <c r="CH135" s="248">
        <f t="shared" si="11"/>
        <v>-3.4924596548080444E-10</v>
      </c>
    </row>
    <row r="136" spans="1:115" x14ac:dyDescent="0.3">
      <c r="A136" s="191">
        <v>1</v>
      </c>
      <c r="B136" s="256">
        <f>SUBTOTAL(9,$A$22:A136)</f>
        <v>113</v>
      </c>
      <c r="C136" s="260" t="s">
        <v>404</v>
      </c>
      <c r="D136" s="197">
        <f t="shared" si="20"/>
        <v>3560537.12</v>
      </c>
      <c r="E136" s="263">
        <v>105405.99</v>
      </c>
      <c r="F136" s="263">
        <v>0</v>
      </c>
      <c r="G136" s="263">
        <v>3233674.8</v>
      </c>
      <c r="H136" s="263">
        <v>0</v>
      </c>
      <c r="I136" s="263">
        <v>0</v>
      </c>
      <c r="J136" s="263">
        <v>0</v>
      </c>
      <c r="K136" s="278">
        <v>0</v>
      </c>
      <c r="L136" s="263">
        <v>0</v>
      </c>
      <c r="M136" s="279">
        <v>0</v>
      </c>
      <c r="N136" s="197">
        <v>0</v>
      </c>
      <c r="O136" s="263">
        <v>0</v>
      </c>
      <c r="P136" s="263">
        <v>0</v>
      </c>
      <c r="Q136" s="197">
        <v>0</v>
      </c>
      <c r="R136" s="197">
        <v>0</v>
      </c>
      <c r="S136" s="263">
        <v>0</v>
      </c>
      <c r="T136" s="263">
        <v>0</v>
      </c>
      <c r="U136" s="263">
        <v>0</v>
      </c>
      <c r="V136" s="263">
        <v>0</v>
      </c>
      <c r="W136" s="263">
        <v>0</v>
      </c>
      <c r="X136" s="263">
        <v>0</v>
      </c>
      <c r="Y136" s="263">
        <v>0</v>
      </c>
      <c r="Z136" s="263">
        <v>0</v>
      </c>
      <c r="AA136" s="263">
        <v>0</v>
      </c>
      <c r="AB136" s="263">
        <v>0</v>
      </c>
      <c r="AC136" s="263">
        <f>ROUND(E136*2.14%,2)+ROUND(G136*2.14%,2)</f>
        <v>71456.33</v>
      </c>
      <c r="AD136" s="263">
        <v>150000</v>
      </c>
      <c r="AE136" s="263">
        <v>0</v>
      </c>
      <c r="AF136" s="239">
        <v>2023</v>
      </c>
      <c r="AG136" s="239">
        <v>2023</v>
      </c>
      <c r="AH136" s="239">
        <v>2023</v>
      </c>
      <c r="AI136" s="251"/>
      <c r="AJ136" s="251"/>
      <c r="AK136" s="251"/>
      <c r="AL136" s="251"/>
      <c r="AM136" s="252" t="s">
        <v>16974</v>
      </c>
      <c r="AN136" s="252" t="s">
        <v>16967</v>
      </c>
      <c r="AO136" s="252">
        <v>0</v>
      </c>
      <c r="AP136" s="252" t="s">
        <v>16971</v>
      </c>
      <c r="AQ136" s="252" t="s">
        <v>16961</v>
      </c>
      <c r="AR136" s="252">
        <v>0</v>
      </c>
      <c r="AS136" s="252"/>
      <c r="AT136" s="252"/>
      <c r="AU136" s="252"/>
      <c r="AV136" s="252"/>
      <c r="AW136" s="252" t="s">
        <v>637</v>
      </c>
      <c r="AX136" s="253">
        <v>1025.5</v>
      </c>
      <c r="AY136" s="253">
        <v>587</v>
      </c>
      <c r="AZ136" s="252" t="s">
        <v>2967</v>
      </c>
      <c r="BA136" s="252" t="s">
        <v>637</v>
      </c>
      <c r="BB136" s="254"/>
      <c r="BC136" s="255">
        <f t="shared" si="15"/>
        <v>587</v>
      </c>
      <c r="BJ136" s="191" t="str">
        <f t="shared" si="19"/>
        <v>451.000</v>
      </c>
      <c r="BM136" s="191" t="s">
        <v>3592</v>
      </c>
      <c r="BN136" s="191" t="s">
        <v>2980</v>
      </c>
      <c r="BO136" s="191" t="s">
        <v>3593</v>
      </c>
      <c r="BU136" s="191" t="s">
        <v>3592</v>
      </c>
      <c r="BV136" s="191" t="s">
        <v>2980</v>
      </c>
      <c r="BW136" s="191" t="s">
        <v>3593</v>
      </c>
      <c r="CH136" s="248">
        <f t="shared" si="11"/>
        <v>5.8207660913467407E-11</v>
      </c>
    </row>
    <row r="137" spans="1:115" x14ac:dyDescent="0.3">
      <c r="A137" s="191">
        <v>1</v>
      </c>
      <c r="B137" s="256">
        <f>SUBTOTAL(9,$A$22:A137)</f>
        <v>114</v>
      </c>
      <c r="C137" s="260" t="s">
        <v>412</v>
      </c>
      <c r="D137" s="197">
        <f t="shared" si="20"/>
        <v>4547690.3999999994</v>
      </c>
      <c r="E137" s="263">
        <v>0</v>
      </c>
      <c r="F137" s="263">
        <v>0</v>
      </c>
      <c r="G137" s="263">
        <v>0</v>
      </c>
      <c r="H137" s="263">
        <v>0</v>
      </c>
      <c r="I137" s="263">
        <v>0</v>
      </c>
      <c r="J137" s="263">
        <v>0</v>
      </c>
      <c r="K137" s="278">
        <v>0</v>
      </c>
      <c r="L137" s="263">
        <v>0</v>
      </c>
      <c r="M137" s="279">
        <v>510</v>
      </c>
      <c r="N137" s="197">
        <v>4276180.1399999997</v>
      </c>
      <c r="O137" s="263">
        <v>0</v>
      </c>
      <c r="P137" s="263">
        <v>0</v>
      </c>
      <c r="Q137" s="197">
        <v>0</v>
      </c>
      <c r="R137" s="197">
        <v>0</v>
      </c>
      <c r="S137" s="263">
        <v>0</v>
      </c>
      <c r="T137" s="263">
        <v>0</v>
      </c>
      <c r="U137" s="263">
        <v>0</v>
      </c>
      <c r="V137" s="263">
        <v>0</v>
      </c>
      <c r="W137" s="263">
        <v>0</v>
      </c>
      <c r="X137" s="263">
        <v>0</v>
      </c>
      <c r="Y137" s="263">
        <v>0</v>
      </c>
      <c r="Z137" s="263">
        <v>0</v>
      </c>
      <c r="AA137" s="263">
        <v>0</v>
      </c>
      <c r="AB137" s="263">
        <v>0</v>
      </c>
      <c r="AC137" s="197">
        <f>ROUND(N137*2.14%,2)+0.01</f>
        <v>91510.26</v>
      </c>
      <c r="AD137" s="197">
        <v>180000</v>
      </c>
      <c r="AE137" s="263">
        <v>0</v>
      </c>
      <c r="AF137" s="239">
        <v>2023</v>
      </c>
      <c r="AG137" s="239">
        <v>2023</v>
      </c>
      <c r="AH137" s="239">
        <v>2023</v>
      </c>
      <c r="AI137" s="251"/>
      <c r="AJ137" s="251"/>
      <c r="AK137" s="251"/>
      <c r="AL137" s="251"/>
      <c r="AM137" s="252" t="s">
        <v>16954</v>
      </c>
      <c r="AN137" s="252" t="s">
        <v>16963</v>
      </c>
      <c r="AO137" s="252">
        <v>0</v>
      </c>
      <c r="AP137" s="252" t="s">
        <v>16964</v>
      </c>
      <c r="AQ137" s="252" t="s">
        <v>16952</v>
      </c>
      <c r="AR137" s="252" t="s">
        <v>16964</v>
      </c>
      <c r="AS137" s="252"/>
      <c r="AT137" s="252"/>
      <c r="AU137" s="252"/>
      <c r="AV137" s="252"/>
      <c r="AW137" s="252" t="s">
        <v>732</v>
      </c>
      <c r="AX137" s="253">
        <v>1035.8</v>
      </c>
      <c r="AY137" s="253">
        <v>510.3</v>
      </c>
      <c r="AZ137" s="252" t="s">
        <v>2992</v>
      </c>
      <c r="BA137" s="252" t="s">
        <v>17012</v>
      </c>
      <c r="BB137" s="254"/>
      <c r="BC137" s="255">
        <f t="shared" si="15"/>
        <v>0.30000000000001137</v>
      </c>
      <c r="BJ137" s="191" t="str">
        <f t="shared" si="19"/>
        <v>546.500</v>
      </c>
      <c r="BM137" s="191" t="s">
        <v>3600</v>
      </c>
      <c r="BN137" s="191" t="s">
        <v>16989</v>
      </c>
      <c r="BO137" s="191" t="s">
        <v>3601</v>
      </c>
      <c r="BU137" s="191" t="s">
        <v>3600</v>
      </c>
      <c r="BV137" s="191" t="s">
        <v>16989</v>
      </c>
      <c r="BW137" s="191" t="s">
        <v>3601</v>
      </c>
      <c r="CH137" s="248">
        <f t="shared" si="11"/>
        <v>-2.3283064365386963E-10</v>
      </c>
    </row>
    <row r="138" spans="1:115" x14ac:dyDescent="0.3">
      <c r="A138" s="191">
        <v>1</v>
      </c>
      <c r="B138" s="256">
        <f>SUBTOTAL(9,$A$22:A138)</f>
        <v>115</v>
      </c>
      <c r="C138" s="260" t="s">
        <v>414</v>
      </c>
      <c r="D138" s="197">
        <f t="shared" si="20"/>
        <v>2957385.5999999996</v>
      </c>
      <c r="E138" s="263">
        <v>0</v>
      </c>
      <c r="F138" s="263">
        <v>0</v>
      </c>
      <c r="G138" s="263">
        <v>0</v>
      </c>
      <c r="H138" s="263">
        <v>0</v>
      </c>
      <c r="I138" s="263">
        <v>0</v>
      </c>
      <c r="J138" s="263">
        <v>0</v>
      </c>
      <c r="K138" s="278">
        <v>0</v>
      </c>
      <c r="L138" s="263">
        <v>0</v>
      </c>
      <c r="M138" s="279">
        <v>351</v>
      </c>
      <c r="N138" s="197">
        <v>2748566.28</v>
      </c>
      <c r="O138" s="263">
        <v>0</v>
      </c>
      <c r="P138" s="263">
        <v>0</v>
      </c>
      <c r="Q138" s="197">
        <v>0</v>
      </c>
      <c r="R138" s="197">
        <v>0</v>
      </c>
      <c r="S138" s="263">
        <v>0</v>
      </c>
      <c r="T138" s="263">
        <v>0</v>
      </c>
      <c r="U138" s="263">
        <v>0</v>
      </c>
      <c r="V138" s="263">
        <v>0</v>
      </c>
      <c r="W138" s="263">
        <v>0</v>
      </c>
      <c r="X138" s="263">
        <v>0</v>
      </c>
      <c r="Y138" s="263">
        <v>0</v>
      </c>
      <c r="Z138" s="263">
        <v>0</v>
      </c>
      <c r="AA138" s="263">
        <v>0</v>
      </c>
      <c r="AB138" s="263">
        <v>0</v>
      </c>
      <c r="AC138" s="197">
        <f>ROUND(N138*2.14%,2)</f>
        <v>58819.32</v>
      </c>
      <c r="AD138" s="197">
        <v>150000</v>
      </c>
      <c r="AE138" s="263">
        <v>0</v>
      </c>
      <c r="AF138" s="239">
        <v>2023</v>
      </c>
      <c r="AG138" s="239">
        <v>2023</v>
      </c>
      <c r="AH138" s="239">
        <v>2023</v>
      </c>
      <c r="AI138" s="251"/>
      <c r="AJ138" s="251"/>
      <c r="AK138" s="251"/>
      <c r="AL138" s="251"/>
      <c r="AM138" s="252" t="s">
        <v>16954</v>
      </c>
      <c r="AN138" s="252" t="s">
        <v>16956</v>
      </c>
      <c r="AO138" s="252">
        <v>0</v>
      </c>
      <c r="AP138" s="252" t="s">
        <v>16957</v>
      </c>
      <c r="AQ138" s="252" t="s">
        <v>16952</v>
      </c>
      <c r="AR138" s="252">
        <v>0</v>
      </c>
      <c r="AS138" s="252"/>
      <c r="AT138" s="252"/>
      <c r="AU138" s="252"/>
      <c r="AV138" s="252"/>
      <c r="AW138" s="252" t="s">
        <v>772</v>
      </c>
      <c r="AX138" s="253">
        <v>408</v>
      </c>
      <c r="AY138" s="253">
        <v>350.58</v>
      </c>
      <c r="AZ138" s="252" t="s">
        <v>2967</v>
      </c>
      <c r="BA138" s="252" t="s">
        <v>17012</v>
      </c>
      <c r="BB138" s="254"/>
      <c r="BC138" s="255">
        <f t="shared" si="15"/>
        <v>-0.42000000000001592</v>
      </c>
      <c r="BJ138" s="191" t="str">
        <f t="shared" si="19"/>
        <v>275.900</v>
      </c>
      <c r="BM138" s="191" t="s">
        <v>3608</v>
      </c>
      <c r="BN138" s="191" t="s">
        <v>3003</v>
      </c>
      <c r="BO138" s="191" t="s">
        <v>2984</v>
      </c>
      <c r="BU138" s="191" t="s">
        <v>3608</v>
      </c>
      <c r="BV138" s="191" t="s">
        <v>3003</v>
      </c>
      <c r="BW138" s="191" t="s">
        <v>2984</v>
      </c>
      <c r="CH138" s="248">
        <f t="shared" si="11"/>
        <v>-1.7462298274040222E-10</v>
      </c>
    </row>
    <row r="139" spans="1:115" x14ac:dyDescent="0.3">
      <c r="A139" s="191">
        <v>1</v>
      </c>
      <c r="B139" s="256">
        <f>SUBTOTAL(9,$A$22:A139)</f>
        <v>116</v>
      </c>
      <c r="C139" s="260" t="s">
        <v>421</v>
      </c>
      <c r="D139" s="197">
        <f t="shared" si="20"/>
        <v>9541232.7999999989</v>
      </c>
      <c r="E139" s="263">
        <v>0</v>
      </c>
      <c r="F139" s="263">
        <v>0</v>
      </c>
      <c r="G139" s="263">
        <v>0</v>
      </c>
      <c r="H139" s="263">
        <v>0</v>
      </c>
      <c r="I139" s="263">
        <v>0</v>
      </c>
      <c r="J139" s="263">
        <v>0</v>
      </c>
      <c r="K139" s="278">
        <v>0</v>
      </c>
      <c r="L139" s="263">
        <v>0</v>
      </c>
      <c r="M139" s="279">
        <v>1070</v>
      </c>
      <c r="N139" s="197">
        <v>9145518.6999999993</v>
      </c>
      <c r="O139" s="263">
        <v>0</v>
      </c>
      <c r="P139" s="263">
        <v>0</v>
      </c>
      <c r="Q139" s="197">
        <v>0</v>
      </c>
      <c r="R139" s="197">
        <v>0</v>
      </c>
      <c r="S139" s="263">
        <v>0</v>
      </c>
      <c r="T139" s="263">
        <v>0</v>
      </c>
      <c r="U139" s="263">
        <v>0</v>
      </c>
      <c r="V139" s="263">
        <v>0</v>
      </c>
      <c r="W139" s="263">
        <v>0</v>
      </c>
      <c r="X139" s="263">
        <v>0</v>
      </c>
      <c r="Y139" s="263">
        <v>0</v>
      </c>
      <c r="Z139" s="263">
        <v>0</v>
      </c>
      <c r="AA139" s="263">
        <v>0</v>
      </c>
      <c r="AB139" s="263">
        <v>0</v>
      </c>
      <c r="AC139" s="197">
        <f>ROUND(N139*2.14%,2)</f>
        <v>195714.1</v>
      </c>
      <c r="AD139" s="263">
        <v>200000</v>
      </c>
      <c r="AE139" s="263">
        <v>0</v>
      </c>
      <c r="AF139" s="239">
        <v>2023</v>
      </c>
      <c r="AG139" s="239">
        <v>2023</v>
      </c>
      <c r="AH139" s="239">
        <v>2023</v>
      </c>
      <c r="AI139" s="251"/>
      <c r="AJ139" s="251"/>
      <c r="AK139" s="251"/>
      <c r="AL139" s="251"/>
      <c r="AM139" s="252" t="s">
        <v>16954</v>
      </c>
      <c r="AN139" s="252" t="s">
        <v>16956</v>
      </c>
      <c r="AO139" s="252">
        <v>0</v>
      </c>
      <c r="AP139" s="252" t="s">
        <v>16964</v>
      </c>
      <c r="AQ139" s="252" t="s">
        <v>16952</v>
      </c>
      <c r="AR139" s="252" t="s">
        <v>16964</v>
      </c>
      <c r="AS139" s="252"/>
      <c r="AT139" s="252"/>
      <c r="AU139" s="252"/>
      <c r="AV139" s="252"/>
      <c r="AW139" s="252" t="s">
        <v>704</v>
      </c>
      <c r="AX139" s="253">
        <v>4864.1000000000004</v>
      </c>
      <c r="AY139" s="253">
        <v>1070</v>
      </c>
      <c r="AZ139" s="252" t="s">
        <v>2992</v>
      </c>
      <c r="BA139" s="252" t="s">
        <v>17012</v>
      </c>
      <c r="BB139" s="254"/>
      <c r="BC139" s="255">
        <f t="shared" ref="BC139:BC192" si="22">AY139-M139</f>
        <v>0</v>
      </c>
      <c r="BJ139" s="191" t="str">
        <f t="shared" si="19"/>
        <v>3977.170</v>
      </c>
      <c r="BM139" s="191" t="s">
        <v>3616</v>
      </c>
      <c r="BN139" s="191" t="s">
        <v>622</v>
      </c>
      <c r="BO139" s="191" t="s">
        <v>3618</v>
      </c>
      <c r="BU139" s="191" t="s">
        <v>3616</v>
      </c>
      <c r="BV139" s="191" t="s">
        <v>622</v>
      </c>
      <c r="BW139" s="191" t="s">
        <v>3618</v>
      </c>
      <c r="CH139" s="248">
        <f t="shared" si="11"/>
        <v>-3.7834979593753815E-10</v>
      </c>
    </row>
    <row r="140" spans="1:115" x14ac:dyDescent="0.3">
      <c r="A140" s="191">
        <v>1</v>
      </c>
      <c r="B140" s="256">
        <f>SUBTOTAL(9,$A$22:A140)</f>
        <v>117</v>
      </c>
      <c r="C140" s="260" t="s">
        <v>11157</v>
      </c>
      <c r="D140" s="197">
        <f t="shared" si="20"/>
        <v>10185538.860000001</v>
      </c>
      <c r="E140" s="263">
        <v>0</v>
      </c>
      <c r="F140" s="263">
        <v>0</v>
      </c>
      <c r="G140" s="263">
        <v>0</v>
      </c>
      <c r="H140" s="263">
        <v>0</v>
      </c>
      <c r="I140" s="263">
        <v>0</v>
      </c>
      <c r="J140" s="263">
        <v>0</v>
      </c>
      <c r="K140" s="278">
        <v>0</v>
      </c>
      <c r="L140" s="263">
        <v>0</v>
      </c>
      <c r="M140" s="279">
        <v>750</v>
      </c>
      <c r="N140" s="197">
        <v>6000000</v>
      </c>
      <c r="O140" s="263">
        <v>0</v>
      </c>
      <c r="P140" s="263">
        <v>0</v>
      </c>
      <c r="Q140" s="197">
        <v>2058.1</v>
      </c>
      <c r="R140" s="197">
        <v>3737163.56</v>
      </c>
      <c r="S140" s="263">
        <v>0</v>
      </c>
      <c r="T140" s="263">
        <v>0</v>
      </c>
      <c r="U140" s="263">
        <v>0</v>
      </c>
      <c r="V140" s="263">
        <v>0</v>
      </c>
      <c r="W140" s="263">
        <v>0</v>
      </c>
      <c r="X140" s="263">
        <v>0</v>
      </c>
      <c r="Y140" s="263">
        <v>0</v>
      </c>
      <c r="Z140" s="263">
        <v>0</v>
      </c>
      <c r="AA140" s="263">
        <v>0</v>
      </c>
      <c r="AB140" s="263">
        <v>0</v>
      </c>
      <c r="AC140" s="197">
        <f t="shared" ref="AC140:AC141" si="23">ROUND(N140*2.14%,2)+ROUND(E140*2.14%,2)+ROUND(F140*2.14%,2)+ROUND(G140*2.14%,2)+ROUND(H140*2.14%,2)+ROUND(I140*2.14%,2)+ROUND(J140*2.14%,2)+ROUND(L140*2.14%,2)+ROUND(P140*2.14%,2)+ROUND(R140*2.14%,2)+ROUND(T140*2.14%,2)+ROUND(U140*2.14%,2)+ROUND(V140*2.14%,2)+ROUND(W140*2.14%,2)+ROUND(X140*2.14%,2)+ROUND(Y140*2.14%,2)+ROUND(Z140*2.14%,2)+ROUND(AA140*2.14%,2)+ROUND(AB140*2.14%,2)</f>
        <v>208375.3</v>
      </c>
      <c r="AD140" s="197">
        <v>0</v>
      </c>
      <c r="AE140" s="263">
        <v>240000</v>
      </c>
      <c r="AF140" s="239" t="s">
        <v>17052</v>
      </c>
      <c r="AG140" s="239">
        <v>2023</v>
      </c>
      <c r="AH140" s="239">
        <v>2023</v>
      </c>
      <c r="AI140" s="251"/>
      <c r="AJ140" s="251"/>
      <c r="AK140" s="251"/>
      <c r="AL140" s="251"/>
      <c r="AM140" s="252"/>
      <c r="AN140" s="252"/>
      <c r="AO140" s="252"/>
      <c r="AP140" s="252"/>
      <c r="AQ140" s="252"/>
      <c r="AR140" s="252"/>
      <c r="AS140" s="252"/>
      <c r="AT140" s="252"/>
      <c r="AU140" s="252"/>
      <c r="AV140" s="252"/>
      <c r="AW140" s="252"/>
      <c r="AX140" s="253"/>
      <c r="AY140" s="253"/>
      <c r="AZ140" s="252"/>
      <c r="BA140" s="252"/>
      <c r="BB140" s="254"/>
      <c r="BC140" s="255"/>
      <c r="CH140" s="248">
        <f t="shared" si="11"/>
        <v>1.2223608791828156E-9</v>
      </c>
    </row>
    <row r="141" spans="1:115" s="267" customFormat="1" x14ac:dyDescent="0.3">
      <c r="A141" s="191">
        <v>1</v>
      </c>
      <c r="B141" s="256">
        <f>SUBTOTAL(9,$A$22:A141)</f>
        <v>118</v>
      </c>
      <c r="C141" s="245" t="s">
        <v>17380</v>
      </c>
      <c r="D141" s="197">
        <f t="shared" si="20"/>
        <v>149372.4</v>
      </c>
      <c r="E141" s="264">
        <v>0</v>
      </c>
      <c r="F141" s="264">
        <v>0</v>
      </c>
      <c r="G141" s="264">
        <v>0</v>
      </c>
      <c r="H141" s="264">
        <v>0</v>
      </c>
      <c r="I141" s="264">
        <v>0</v>
      </c>
      <c r="J141" s="264">
        <v>0</v>
      </c>
      <c r="K141" s="281">
        <v>0</v>
      </c>
      <c r="L141" s="264">
        <v>0</v>
      </c>
      <c r="M141" s="264">
        <v>0</v>
      </c>
      <c r="N141" s="264">
        <v>0</v>
      </c>
      <c r="O141" s="264">
        <v>0</v>
      </c>
      <c r="P141" s="264">
        <v>0</v>
      </c>
      <c r="Q141" s="264">
        <v>0</v>
      </c>
      <c r="R141" s="264">
        <v>0</v>
      </c>
      <c r="S141" s="264">
        <v>0</v>
      </c>
      <c r="T141" s="264">
        <v>0</v>
      </c>
      <c r="U141" s="264">
        <v>0</v>
      </c>
      <c r="V141" s="263">
        <v>146242.79999999999</v>
      </c>
      <c r="W141" s="264">
        <v>0</v>
      </c>
      <c r="X141" s="264">
        <v>0</v>
      </c>
      <c r="Y141" s="264">
        <v>0</v>
      </c>
      <c r="Z141" s="264">
        <v>0</v>
      </c>
      <c r="AA141" s="264">
        <v>0</v>
      </c>
      <c r="AB141" s="264">
        <v>0</v>
      </c>
      <c r="AC141" s="264">
        <f t="shared" si="23"/>
        <v>3129.6</v>
      </c>
      <c r="AD141" s="264">
        <v>0</v>
      </c>
      <c r="AE141" s="264">
        <v>0</v>
      </c>
      <c r="AF141" s="265" t="s">
        <v>17052</v>
      </c>
      <c r="AG141" s="265">
        <v>2023</v>
      </c>
      <c r="AH141" s="266">
        <v>2023</v>
      </c>
      <c r="BW141" s="268"/>
      <c r="CA141" s="267" t="e">
        <f>VLOOKUP(C141,CB:CC,2,FALSE)</f>
        <v>#N/A</v>
      </c>
      <c r="CE141" s="267" t="e">
        <f>VLOOKUP(C141,CF:CG,2,FALSE)</f>
        <v>#N/A</v>
      </c>
      <c r="CH141" s="248">
        <f t="shared" si="11"/>
        <v>5.9117155615240335E-12</v>
      </c>
      <c r="CL141" s="267" t="e">
        <f>VLOOKUP(C141,CM:CN,2,FALSE)</f>
        <v>#N/A</v>
      </c>
      <c r="DK141" s="267" t="e">
        <f>VLOOKUP(C141,DL:DM,2,FALSE)</f>
        <v>#N/A</v>
      </c>
    </row>
    <row r="142" spans="1:115" s="267" customFormat="1" x14ac:dyDescent="0.3">
      <c r="A142" s="191">
        <v>1</v>
      </c>
      <c r="B142" s="256">
        <f>SUBTOTAL(9,$A$22:A142)</f>
        <v>119</v>
      </c>
      <c r="C142" s="245" t="s">
        <v>11571</v>
      </c>
      <c r="D142" s="197">
        <f t="shared" si="20"/>
        <v>5186133.25</v>
      </c>
      <c r="E142" s="264">
        <v>0</v>
      </c>
      <c r="F142" s="264">
        <v>0</v>
      </c>
      <c r="G142" s="264">
        <v>0</v>
      </c>
      <c r="H142" s="264">
        <v>0</v>
      </c>
      <c r="I142" s="264">
        <v>0</v>
      </c>
      <c r="J142" s="264">
        <v>0</v>
      </c>
      <c r="K142" s="281">
        <v>0</v>
      </c>
      <c r="L142" s="264">
        <v>0</v>
      </c>
      <c r="M142" s="264">
        <v>627</v>
      </c>
      <c r="N142" s="264">
        <v>5131772.3899999997</v>
      </c>
      <c r="O142" s="264">
        <v>0</v>
      </c>
      <c r="P142" s="264">
        <v>0</v>
      </c>
      <c r="Q142" s="264">
        <v>0</v>
      </c>
      <c r="R142" s="264">
        <v>0</v>
      </c>
      <c r="S142" s="264">
        <v>0</v>
      </c>
      <c r="T142" s="264">
        <v>0</v>
      </c>
      <c r="U142" s="264">
        <v>0</v>
      </c>
      <c r="V142" s="264">
        <v>0</v>
      </c>
      <c r="W142" s="264">
        <v>0</v>
      </c>
      <c r="X142" s="264">
        <v>0</v>
      </c>
      <c r="Y142" s="264">
        <v>0</v>
      </c>
      <c r="Z142" s="264">
        <v>0</v>
      </c>
      <c r="AA142" s="264">
        <v>0</v>
      </c>
      <c r="AB142" s="264">
        <v>0</v>
      </c>
      <c r="AC142" s="264">
        <f t="shared" ref="AC142" si="24">ROUND(N142*1.0593%,2)+ROUND(E142*1.0593%,2)+ROUND(F142*1.0593%,2)+ROUND(G142*1.0593%,2)+ROUND(H142*1.0593%,2)+ROUND(I142*1.0593%,2)+ROUND(J142*1.0593%,2)+ROUND(L142*1.0593%,2)+ROUND(P142*1.0593%,2)+ROUND(R142*1.0593%,2)+ROUND(T142*1.0593%,2)+ROUND(U142*1.0593%,2)+ROUND(V142*1.0593%,2)+ROUND(W142*1.0593%,2)+ROUND(X142*1.0593%,2)+ROUND(Y142*1.0593%,2)+ROUND(Z142*1.0593%,2)+ROUND(AA142*1.0593%,2)+ROUND(AB142*1.0593%,2)</f>
        <v>54360.86</v>
      </c>
      <c r="AD142" s="264">
        <v>0</v>
      </c>
      <c r="AE142" s="264">
        <v>0</v>
      </c>
      <c r="AF142" s="265" t="s">
        <v>17052</v>
      </c>
      <c r="AG142" s="265">
        <v>2023</v>
      </c>
      <c r="AH142" s="266">
        <v>2023</v>
      </c>
      <c r="AT142" s="267" t="e">
        <f>VLOOKUP(C142,AW:AX,2,FALSE)</f>
        <v>#N/A</v>
      </c>
      <c r="BW142" s="268"/>
      <c r="CE142" s="267" t="e">
        <f>VLOOKUP(C142,CF:CG,2,FALSE)</f>
        <v>#N/A</v>
      </c>
      <c r="CH142" s="248">
        <f t="shared" si="11"/>
        <v>3.3469405025243759E-10</v>
      </c>
      <c r="CL142" s="267" t="e">
        <f>VLOOKUP(C142,CM:CN,2,FALSE)</f>
        <v>#N/A</v>
      </c>
      <c r="DK142" s="267" t="e">
        <f>VLOOKUP(C142,DL:DM,2,FALSE)</f>
        <v>#N/A</v>
      </c>
    </row>
    <row r="143" spans="1:115" s="267" customFormat="1" x14ac:dyDescent="0.3">
      <c r="A143" s="191">
        <v>1</v>
      </c>
      <c r="B143" s="256">
        <f>SUBTOTAL(9,$A$22:A143)</f>
        <v>120</v>
      </c>
      <c r="C143" s="245" t="s">
        <v>11565</v>
      </c>
      <c r="D143" s="197">
        <f t="shared" si="20"/>
        <v>2537236.0500000003</v>
      </c>
      <c r="E143" s="264">
        <v>67417.2</v>
      </c>
      <c r="F143" s="264">
        <v>0</v>
      </c>
      <c r="G143" s="264">
        <v>2167791.6</v>
      </c>
      <c r="H143" s="264">
        <v>248868</v>
      </c>
      <c r="I143" s="270">
        <v>0</v>
      </c>
      <c r="J143" s="264">
        <v>0</v>
      </c>
      <c r="K143" s="281">
        <v>0</v>
      </c>
      <c r="L143" s="264">
        <v>0</v>
      </c>
      <c r="M143" s="264">
        <v>0</v>
      </c>
      <c r="N143" s="264">
        <v>0</v>
      </c>
      <c r="O143" s="264">
        <v>0</v>
      </c>
      <c r="P143" s="264">
        <v>0</v>
      </c>
      <c r="Q143" s="264">
        <v>0</v>
      </c>
      <c r="R143" s="264">
        <v>0</v>
      </c>
      <c r="S143" s="264">
        <v>0</v>
      </c>
      <c r="T143" s="264">
        <v>0</v>
      </c>
      <c r="U143" s="264">
        <v>0</v>
      </c>
      <c r="V143" s="264">
        <v>0</v>
      </c>
      <c r="W143" s="264">
        <v>0</v>
      </c>
      <c r="X143" s="264">
        <v>0</v>
      </c>
      <c r="Y143" s="264">
        <v>0</v>
      </c>
      <c r="Z143" s="264">
        <v>0</v>
      </c>
      <c r="AA143" s="264">
        <v>0</v>
      </c>
      <c r="AB143" s="264">
        <v>0</v>
      </c>
      <c r="AC143" s="264">
        <f t="shared" ref="AC143:AC144" si="25">ROUND(N143*2.14%,2)+ROUND(E143*2.14%,2)+ROUND(F143*2.14%,2)+ROUND(G143*2.14%,2)+ROUND(H143*2.14%,2)+ROUND(I143*2.14%,2)+ROUND(J143*2.14%,2)+ROUND(L143*2.14%,2)+ROUND(P143*2.14%,2)+ROUND(R143*2.14%,2)+ROUND(T143*2.14%,2)+ROUND(U143*2.14%,2)+ROUND(V143*2.14%,2)+ROUND(W143*2.14%,2)+ROUND(X143*2.14%,2)+ROUND(Y143*2.14%,2)+ROUND(Z143*2.14%,2)+ROUND(AA143*2.14%,2)+ROUND(AB143*2.14%,2)</f>
        <v>53159.25</v>
      </c>
      <c r="AD143" s="264">
        <v>0</v>
      </c>
      <c r="AE143" s="264">
        <v>0</v>
      </c>
      <c r="AF143" s="265" t="s">
        <v>17052</v>
      </c>
      <c r="AG143" s="265">
        <v>2023</v>
      </c>
      <c r="AH143" s="266">
        <v>2023</v>
      </c>
      <c r="BW143" s="268"/>
      <c r="CA143" s="267" t="e">
        <f>VLOOKUP(C143,CB:CC,2,FALSE)</f>
        <v>#N/A</v>
      </c>
      <c r="CE143" s="267" t="e">
        <f>VLOOKUP(C143,CF:CG,2,FALSE)</f>
        <v>#N/A</v>
      </c>
      <c r="CH143" s="248">
        <f t="shared" si="11"/>
        <v>0</v>
      </c>
      <c r="CL143" s="267" t="e">
        <f>VLOOKUP(C143,CM:CN,2,FALSE)</f>
        <v>#N/A</v>
      </c>
      <c r="DK143" s="267" t="e">
        <f>VLOOKUP(C143,DL:DM,2,FALSE)</f>
        <v>#N/A</v>
      </c>
    </row>
    <row r="144" spans="1:115" s="267" customFormat="1" x14ac:dyDescent="0.3">
      <c r="A144" s="191">
        <v>1</v>
      </c>
      <c r="B144" s="256">
        <f>SUBTOTAL(9,$A$22:A144)</f>
        <v>121</v>
      </c>
      <c r="C144" s="245" t="s">
        <v>2038</v>
      </c>
      <c r="D144" s="197">
        <f t="shared" si="20"/>
        <v>1731161.0999999999</v>
      </c>
      <c r="E144" s="264">
        <v>0</v>
      </c>
      <c r="F144" s="264">
        <v>0</v>
      </c>
      <c r="G144" s="264">
        <v>0</v>
      </c>
      <c r="H144" s="264">
        <v>0</v>
      </c>
      <c r="I144" s="264">
        <v>1694890.44</v>
      </c>
      <c r="J144" s="264">
        <v>0</v>
      </c>
      <c r="K144" s="281">
        <v>0</v>
      </c>
      <c r="L144" s="264">
        <v>0</v>
      </c>
      <c r="M144" s="264">
        <v>0</v>
      </c>
      <c r="N144" s="264">
        <v>0</v>
      </c>
      <c r="O144" s="264">
        <v>0</v>
      </c>
      <c r="P144" s="264">
        <v>0</v>
      </c>
      <c r="Q144" s="264">
        <v>0</v>
      </c>
      <c r="R144" s="264">
        <v>0</v>
      </c>
      <c r="S144" s="264">
        <v>0</v>
      </c>
      <c r="T144" s="264">
        <v>0</v>
      </c>
      <c r="U144" s="264">
        <v>0</v>
      </c>
      <c r="V144" s="264">
        <v>0</v>
      </c>
      <c r="W144" s="264">
        <v>0</v>
      </c>
      <c r="X144" s="264">
        <v>0</v>
      </c>
      <c r="Y144" s="264">
        <v>0</v>
      </c>
      <c r="Z144" s="264">
        <v>0</v>
      </c>
      <c r="AA144" s="264">
        <v>0</v>
      </c>
      <c r="AB144" s="264">
        <v>0</v>
      </c>
      <c r="AC144" s="264">
        <f t="shared" si="25"/>
        <v>36270.660000000003</v>
      </c>
      <c r="AD144" s="264">
        <v>0</v>
      </c>
      <c r="AE144" s="264">
        <v>0</v>
      </c>
      <c r="AF144" s="265" t="s">
        <v>17052</v>
      </c>
      <c r="AG144" s="265">
        <v>2023</v>
      </c>
      <c r="AH144" s="266">
        <v>2023</v>
      </c>
      <c r="BW144" s="268"/>
      <c r="CH144" s="248">
        <f t="shared" si="11"/>
        <v>-8.7311491370201111E-11</v>
      </c>
    </row>
    <row r="145" spans="1:86" s="267" customFormat="1" x14ac:dyDescent="0.3">
      <c r="A145" s="191">
        <v>1</v>
      </c>
      <c r="B145" s="256">
        <f>SUBTOTAL(9,$A$22:A145)</f>
        <v>122</v>
      </c>
      <c r="C145" s="245" t="s">
        <v>431</v>
      </c>
      <c r="D145" s="197">
        <f t="shared" si="20"/>
        <v>2714704</v>
      </c>
      <c r="E145" s="263">
        <v>0</v>
      </c>
      <c r="F145" s="263">
        <v>0</v>
      </c>
      <c r="G145" s="263">
        <v>0</v>
      </c>
      <c r="H145" s="263">
        <v>0</v>
      </c>
      <c r="I145" s="263">
        <v>0</v>
      </c>
      <c r="J145" s="263">
        <v>0</v>
      </c>
      <c r="K145" s="281">
        <v>0</v>
      </c>
      <c r="L145" s="263">
        <v>0</v>
      </c>
      <c r="M145" s="279">
        <v>340</v>
      </c>
      <c r="N145" s="197">
        <v>2657826.5099999998</v>
      </c>
      <c r="O145" s="263">
        <v>0</v>
      </c>
      <c r="P145" s="263">
        <v>0</v>
      </c>
      <c r="Q145" s="197">
        <v>0</v>
      </c>
      <c r="R145" s="197">
        <v>0</v>
      </c>
      <c r="S145" s="263">
        <v>0</v>
      </c>
      <c r="T145" s="263">
        <v>0</v>
      </c>
      <c r="U145" s="263">
        <v>0</v>
      </c>
      <c r="V145" s="263">
        <v>0</v>
      </c>
      <c r="W145" s="263">
        <v>0</v>
      </c>
      <c r="X145" s="263">
        <v>0</v>
      </c>
      <c r="Y145" s="263">
        <v>0</v>
      </c>
      <c r="Z145" s="263">
        <v>0</v>
      </c>
      <c r="AA145" s="263">
        <v>0</v>
      </c>
      <c r="AB145" s="263">
        <v>0</v>
      </c>
      <c r="AC145" s="197">
        <f>ROUND(N145*2.14%,2)</f>
        <v>56877.49</v>
      </c>
      <c r="AD145" s="197">
        <v>0</v>
      </c>
      <c r="AE145" s="263">
        <v>0</v>
      </c>
      <c r="AF145" s="239" t="s">
        <v>17052</v>
      </c>
      <c r="AG145" s="239">
        <v>2023</v>
      </c>
      <c r="AH145" s="239">
        <v>2023</v>
      </c>
      <c r="BW145" s="268"/>
      <c r="CH145" s="248">
        <f t="shared" si="11"/>
        <v>2.255546860396862E-10</v>
      </c>
    </row>
    <row r="146" spans="1:86" x14ac:dyDescent="0.3">
      <c r="A146" s="191">
        <v>1</v>
      </c>
      <c r="B146" s="256">
        <f>SUBTOTAL(9,$A$22:A146)</f>
        <v>123</v>
      </c>
      <c r="C146" s="260" t="s">
        <v>387</v>
      </c>
      <c r="D146" s="197">
        <f t="shared" ref="D146:D171" si="26">E146+F146+G146+H146+I146+J146+L146+N146+P146+R146+T146+U146+V146+W146+X146+Y146+Z146+AA146+AB146+AC146+AD146+AE146</f>
        <v>3647924.8</v>
      </c>
      <c r="E146" s="263">
        <v>0</v>
      </c>
      <c r="F146" s="263">
        <v>0</v>
      </c>
      <c r="G146" s="263">
        <v>0</v>
      </c>
      <c r="H146" s="263">
        <v>0</v>
      </c>
      <c r="I146" s="263">
        <v>0</v>
      </c>
      <c r="J146" s="263">
        <v>0</v>
      </c>
      <c r="K146" s="278">
        <v>0</v>
      </c>
      <c r="L146" s="263">
        <v>0</v>
      </c>
      <c r="M146" s="279">
        <v>0</v>
      </c>
      <c r="N146" s="197">
        <v>0</v>
      </c>
      <c r="O146" s="263">
        <v>0</v>
      </c>
      <c r="P146" s="263">
        <v>0</v>
      </c>
      <c r="Q146" s="197">
        <v>520</v>
      </c>
      <c r="R146" s="197">
        <v>3395266.11</v>
      </c>
      <c r="S146" s="263">
        <v>0</v>
      </c>
      <c r="T146" s="263">
        <v>0</v>
      </c>
      <c r="U146" s="263">
        <v>0</v>
      </c>
      <c r="V146" s="263">
        <v>0</v>
      </c>
      <c r="W146" s="263">
        <v>0</v>
      </c>
      <c r="X146" s="263">
        <v>0</v>
      </c>
      <c r="Y146" s="263">
        <v>0</v>
      </c>
      <c r="Z146" s="263">
        <v>0</v>
      </c>
      <c r="AA146" s="263">
        <v>0</v>
      </c>
      <c r="AB146" s="263">
        <v>0</v>
      </c>
      <c r="AC146" s="197">
        <f>ROUND(R146*2.14%,2)</f>
        <v>72658.69</v>
      </c>
      <c r="AD146" s="263">
        <v>180000</v>
      </c>
      <c r="AE146" s="263">
        <v>0</v>
      </c>
      <c r="AF146" s="239">
        <v>2023</v>
      </c>
      <c r="AG146" s="239">
        <v>2023</v>
      </c>
      <c r="AH146" s="239">
        <v>2023</v>
      </c>
      <c r="AI146" s="251"/>
      <c r="AJ146" s="251"/>
      <c r="AK146" s="251"/>
      <c r="AL146" s="251"/>
      <c r="AM146" s="252" t="s">
        <v>16960</v>
      </c>
      <c r="AN146" s="252" t="s">
        <v>16951</v>
      </c>
      <c r="AO146" s="252">
        <v>0</v>
      </c>
      <c r="AP146" s="252" t="s">
        <v>16963</v>
      </c>
      <c r="AQ146" s="252" t="s">
        <v>16972</v>
      </c>
      <c r="AR146" s="252">
        <v>0</v>
      </c>
      <c r="AS146" s="252" t="s">
        <v>16980</v>
      </c>
      <c r="AT146" s="252"/>
      <c r="AU146" s="252"/>
      <c r="AV146" s="252"/>
      <c r="AW146" s="252" t="s">
        <v>632</v>
      </c>
      <c r="AX146" s="253">
        <v>419</v>
      </c>
      <c r="AY146" s="253" t="s">
        <v>2984</v>
      </c>
      <c r="AZ146" s="252" t="s">
        <v>2967</v>
      </c>
      <c r="BA146" s="252" t="s">
        <v>632</v>
      </c>
      <c r="BB146" s="254"/>
      <c r="BC146" s="255" t="e">
        <f>AY146-M146</f>
        <v>#VALUE!</v>
      </c>
      <c r="BJ146" s="191" t="str">
        <f t="shared" ref="BJ146:BJ171" si="27">VLOOKUP(C146,BM:BO,3,FALSE)</f>
        <v>1234.000</v>
      </c>
      <c r="BM146" s="191" t="s">
        <v>3572</v>
      </c>
      <c r="BN146" s="191" t="s">
        <v>2984</v>
      </c>
      <c r="BO146" s="191" t="s">
        <v>2984</v>
      </c>
      <c r="BU146" s="191" t="s">
        <v>3572</v>
      </c>
      <c r="BV146" s="191" t="s">
        <v>2984</v>
      </c>
      <c r="BW146" s="191" t="s">
        <v>2984</v>
      </c>
      <c r="CH146" s="248">
        <f t="shared" ref="CH146:CH171" si="28">D146-E146-F146-G146-H146-I146-J146-L146-N146-P146-R146-T146-U146-V146-W146-X146-Y146-Z146-AA146-AB146-AC146-AD146-AE146</f>
        <v>-5.8207660913467407E-11</v>
      </c>
    </row>
    <row r="147" spans="1:86" x14ac:dyDescent="0.3">
      <c r="A147" s="191">
        <v>1</v>
      </c>
      <c r="B147" s="256">
        <f>SUBTOTAL(9,$A$22:A147)</f>
        <v>124</v>
      </c>
      <c r="C147" s="260" t="s">
        <v>444</v>
      </c>
      <c r="D147" s="197">
        <f t="shared" si="26"/>
        <v>3075344</v>
      </c>
      <c r="E147" s="263">
        <v>0</v>
      </c>
      <c r="F147" s="263">
        <v>0</v>
      </c>
      <c r="G147" s="263">
        <v>0</v>
      </c>
      <c r="H147" s="263">
        <v>0</v>
      </c>
      <c r="I147" s="263">
        <v>0</v>
      </c>
      <c r="J147" s="263">
        <v>0</v>
      </c>
      <c r="K147" s="278">
        <v>0</v>
      </c>
      <c r="L147" s="263">
        <v>0</v>
      </c>
      <c r="M147" s="279">
        <v>365</v>
      </c>
      <c r="N147" s="197">
        <v>2864053.26</v>
      </c>
      <c r="O147" s="263">
        <v>0</v>
      </c>
      <c r="P147" s="263">
        <v>0</v>
      </c>
      <c r="Q147" s="197">
        <v>0</v>
      </c>
      <c r="R147" s="197">
        <v>0</v>
      </c>
      <c r="S147" s="263">
        <v>0</v>
      </c>
      <c r="T147" s="263">
        <v>0</v>
      </c>
      <c r="U147" s="263">
        <v>0</v>
      </c>
      <c r="V147" s="263">
        <v>0</v>
      </c>
      <c r="W147" s="263">
        <v>0</v>
      </c>
      <c r="X147" s="263">
        <v>0</v>
      </c>
      <c r="Y147" s="263">
        <v>0</v>
      </c>
      <c r="Z147" s="263">
        <v>0</v>
      </c>
      <c r="AA147" s="263">
        <v>0</v>
      </c>
      <c r="AB147" s="263">
        <v>0</v>
      </c>
      <c r="AC147" s="197">
        <f>ROUND(N147*2.14%,2)</f>
        <v>61290.74</v>
      </c>
      <c r="AD147" s="197">
        <v>150000</v>
      </c>
      <c r="AE147" s="263">
        <v>0</v>
      </c>
      <c r="AF147" s="239">
        <v>2023</v>
      </c>
      <c r="AG147" s="239">
        <v>2023</v>
      </c>
      <c r="AH147" s="239">
        <v>2023</v>
      </c>
      <c r="AI147" s="251"/>
      <c r="AJ147" s="251"/>
      <c r="AK147" s="251"/>
      <c r="AL147" s="251"/>
      <c r="AM147" s="252" t="s">
        <v>16955</v>
      </c>
      <c r="AN147" s="252" t="s">
        <v>16954</v>
      </c>
      <c r="AO147" s="252">
        <v>0</v>
      </c>
      <c r="AP147" s="252" t="s">
        <v>16971</v>
      </c>
      <c r="AQ147" s="252" t="s">
        <v>16961</v>
      </c>
      <c r="AR147" s="252">
        <v>0</v>
      </c>
      <c r="AS147" s="252" t="s">
        <v>16984</v>
      </c>
      <c r="AT147" s="252"/>
      <c r="AU147" s="252"/>
      <c r="AV147" s="252"/>
      <c r="AW147" s="252" t="s">
        <v>697</v>
      </c>
      <c r="AX147" s="253">
        <v>443</v>
      </c>
      <c r="AY147" s="253" t="s">
        <v>2984</v>
      </c>
      <c r="AZ147" s="252" t="s">
        <v>2967</v>
      </c>
      <c r="BA147" s="252">
        <v>2009</v>
      </c>
      <c r="BB147" s="254"/>
      <c r="BC147" s="255" t="e">
        <f>AY147-M147</f>
        <v>#VALUE!</v>
      </c>
      <c r="BJ147" s="191" t="str">
        <f t="shared" si="27"/>
        <v>292.000</v>
      </c>
      <c r="BM147" s="191" t="s">
        <v>544</v>
      </c>
      <c r="BN147" s="191" t="s">
        <v>2984</v>
      </c>
      <c r="BO147" s="191" t="s">
        <v>2984</v>
      </c>
      <c r="BU147" s="191" t="s">
        <v>544</v>
      </c>
      <c r="BV147" s="191" t="s">
        <v>2984</v>
      </c>
      <c r="BW147" s="191" t="s">
        <v>2984</v>
      </c>
      <c r="CH147" s="248">
        <f t="shared" si="28"/>
        <v>2.3283064365386963E-10</v>
      </c>
    </row>
    <row r="148" spans="1:86" x14ac:dyDescent="0.3">
      <c r="A148" s="191">
        <v>1</v>
      </c>
      <c r="B148" s="256">
        <f>SUBTOTAL(9,$A$22:A148)</f>
        <v>125</v>
      </c>
      <c r="C148" s="260" t="s">
        <v>381</v>
      </c>
      <c r="D148" s="197">
        <f t="shared" si="26"/>
        <v>150000</v>
      </c>
      <c r="E148" s="263">
        <v>0</v>
      </c>
      <c r="F148" s="263">
        <v>0</v>
      </c>
      <c r="G148" s="263">
        <v>0</v>
      </c>
      <c r="H148" s="263">
        <v>0</v>
      </c>
      <c r="I148" s="263">
        <v>0</v>
      </c>
      <c r="J148" s="263">
        <v>0</v>
      </c>
      <c r="K148" s="278">
        <v>0</v>
      </c>
      <c r="L148" s="263">
        <v>0</v>
      </c>
      <c r="M148" s="279">
        <v>0</v>
      </c>
      <c r="N148" s="197">
        <v>0</v>
      </c>
      <c r="O148" s="263">
        <v>0</v>
      </c>
      <c r="P148" s="263">
        <v>0</v>
      </c>
      <c r="Q148" s="197">
        <v>0</v>
      </c>
      <c r="R148" s="197">
        <v>0</v>
      </c>
      <c r="S148" s="263">
        <v>0</v>
      </c>
      <c r="T148" s="263">
        <v>0</v>
      </c>
      <c r="U148" s="263">
        <v>0</v>
      </c>
      <c r="V148" s="263">
        <v>0</v>
      </c>
      <c r="W148" s="263">
        <v>0</v>
      </c>
      <c r="X148" s="263">
        <v>0</v>
      </c>
      <c r="Y148" s="263">
        <v>0</v>
      </c>
      <c r="Z148" s="263">
        <v>0</v>
      </c>
      <c r="AA148" s="263">
        <v>0</v>
      </c>
      <c r="AB148" s="263">
        <v>0</v>
      </c>
      <c r="AC148" s="197">
        <f>ROUND(N148*2.14%,2)</f>
        <v>0</v>
      </c>
      <c r="AD148" s="197">
        <v>150000</v>
      </c>
      <c r="AE148" s="263">
        <v>0</v>
      </c>
      <c r="AF148" s="239">
        <v>2023</v>
      </c>
      <c r="AG148" s="239" t="s">
        <v>17052</v>
      </c>
      <c r="AH148" s="239" t="s">
        <v>17052</v>
      </c>
      <c r="AI148" s="251"/>
      <c r="AJ148" s="251"/>
      <c r="AK148" s="251"/>
      <c r="AL148" s="251"/>
      <c r="AM148" s="252" t="s">
        <v>16970</v>
      </c>
      <c r="AN148" s="252" t="s">
        <v>16950</v>
      </c>
      <c r="AO148" s="252">
        <v>0</v>
      </c>
      <c r="AP148" s="252" t="s">
        <v>16958</v>
      </c>
      <c r="AQ148" s="252" t="s">
        <v>16964</v>
      </c>
      <c r="AR148" s="252">
        <v>0</v>
      </c>
      <c r="AS148" s="252"/>
      <c r="AT148" s="252"/>
      <c r="AU148" s="252"/>
      <c r="AV148" s="252"/>
      <c r="AW148" s="252" t="s">
        <v>1497</v>
      </c>
      <c r="AX148" s="253">
        <v>628.9</v>
      </c>
      <c r="AY148" s="253">
        <v>427</v>
      </c>
      <c r="AZ148" s="252" t="s">
        <v>2967</v>
      </c>
      <c r="BA148" s="252" t="s">
        <v>627</v>
      </c>
      <c r="BB148" s="254"/>
      <c r="BC148" s="255">
        <f t="shared" ref="BC148:BC170" si="29">AY148-M148</f>
        <v>427</v>
      </c>
      <c r="BJ148" s="191" t="str">
        <f t="shared" si="27"/>
        <v>378.000</v>
      </c>
      <c r="BM148" s="191" t="s">
        <v>3566</v>
      </c>
      <c r="BN148" s="191" t="s">
        <v>2984</v>
      </c>
      <c r="BO148" s="191" t="s">
        <v>2984</v>
      </c>
      <c r="BU148" s="191" t="s">
        <v>3566</v>
      </c>
      <c r="BV148" s="191" t="s">
        <v>2984</v>
      </c>
      <c r="BW148" s="191" t="s">
        <v>2984</v>
      </c>
      <c r="CH148" s="248">
        <f t="shared" si="28"/>
        <v>0</v>
      </c>
    </row>
    <row r="149" spans="1:86" x14ac:dyDescent="0.3">
      <c r="A149" s="191">
        <v>1</v>
      </c>
      <c r="B149" s="256">
        <f>SUBTOTAL(9,$A$22:A149)</f>
        <v>126</v>
      </c>
      <c r="C149" s="260" t="s">
        <v>385</v>
      </c>
      <c r="D149" s="197">
        <f t="shared" si="26"/>
        <v>2274912</v>
      </c>
      <c r="E149" s="263">
        <v>0</v>
      </c>
      <c r="F149" s="263">
        <v>0</v>
      </c>
      <c r="G149" s="263">
        <v>0</v>
      </c>
      <c r="H149" s="263">
        <v>0</v>
      </c>
      <c r="I149" s="263">
        <v>0</v>
      </c>
      <c r="J149" s="263">
        <v>0</v>
      </c>
      <c r="K149" s="278">
        <v>0</v>
      </c>
      <c r="L149" s="263">
        <v>0</v>
      </c>
      <c r="M149" s="279">
        <v>270</v>
      </c>
      <c r="N149" s="197">
        <v>2080391.62</v>
      </c>
      <c r="O149" s="263">
        <v>0</v>
      </c>
      <c r="P149" s="263">
        <v>0</v>
      </c>
      <c r="Q149" s="197">
        <v>0</v>
      </c>
      <c r="R149" s="197">
        <v>0</v>
      </c>
      <c r="S149" s="263">
        <v>0</v>
      </c>
      <c r="T149" s="263">
        <v>0</v>
      </c>
      <c r="U149" s="263">
        <v>0</v>
      </c>
      <c r="V149" s="263">
        <v>0</v>
      </c>
      <c r="W149" s="263">
        <v>0</v>
      </c>
      <c r="X149" s="263">
        <v>0</v>
      </c>
      <c r="Y149" s="263">
        <v>0</v>
      </c>
      <c r="Z149" s="263">
        <v>0</v>
      </c>
      <c r="AA149" s="263">
        <v>0</v>
      </c>
      <c r="AB149" s="263">
        <v>0</v>
      </c>
      <c r="AC149" s="197">
        <f>ROUND(N149*2.14%,2)</f>
        <v>44520.38</v>
      </c>
      <c r="AD149" s="197">
        <v>150000</v>
      </c>
      <c r="AE149" s="263">
        <v>0</v>
      </c>
      <c r="AF149" s="239">
        <v>2023</v>
      </c>
      <c r="AG149" s="239">
        <v>2023</v>
      </c>
      <c r="AH149" s="239">
        <v>2023</v>
      </c>
      <c r="AI149" s="251"/>
      <c r="AJ149" s="251"/>
      <c r="AK149" s="251"/>
      <c r="AL149" s="251"/>
      <c r="AM149" s="252" t="s">
        <v>16953</v>
      </c>
      <c r="AN149" s="252" t="s">
        <v>16960</v>
      </c>
      <c r="AO149" s="252">
        <v>0</v>
      </c>
      <c r="AP149" s="252" t="s">
        <v>16959</v>
      </c>
      <c r="AQ149" s="252" t="s">
        <v>16966</v>
      </c>
      <c r="AR149" s="252">
        <v>0</v>
      </c>
      <c r="AS149" s="252"/>
      <c r="AT149" s="252"/>
      <c r="AU149" s="252"/>
      <c r="AV149" s="252"/>
      <c r="AW149" s="252" t="s">
        <v>663</v>
      </c>
      <c r="AX149" s="253">
        <v>302.39999999999998</v>
      </c>
      <c r="AY149" s="253">
        <v>270.5</v>
      </c>
      <c r="AZ149" s="252" t="s">
        <v>2967</v>
      </c>
      <c r="BA149" s="252" t="s">
        <v>17012</v>
      </c>
      <c r="BB149" s="254"/>
      <c r="BC149" s="255">
        <f t="shared" si="29"/>
        <v>0.5</v>
      </c>
      <c r="BJ149" s="191" t="str">
        <f t="shared" si="27"/>
        <v>771.300</v>
      </c>
      <c r="BM149" s="191" t="s">
        <v>3570</v>
      </c>
      <c r="BN149" s="191" t="s">
        <v>668</v>
      </c>
      <c r="BO149" s="191" t="s">
        <v>2984</v>
      </c>
      <c r="BU149" s="191" t="s">
        <v>3570</v>
      </c>
      <c r="BV149" s="191" t="s">
        <v>668</v>
      </c>
      <c r="BW149" s="191" t="s">
        <v>2984</v>
      </c>
      <c r="CH149" s="248">
        <f t="shared" si="28"/>
        <v>-1.1641532182693481E-10</v>
      </c>
    </row>
    <row r="150" spans="1:86" x14ac:dyDescent="0.3">
      <c r="A150" s="191">
        <v>1</v>
      </c>
      <c r="B150" s="256">
        <f>SUBTOTAL(9,$A$22:A150)</f>
        <v>127</v>
      </c>
      <c r="C150" s="260" t="s">
        <v>386</v>
      </c>
      <c r="D150" s="197">
        <f t="shared" si="26"/>
        <v>2696192</v>
      </c>
      <c r="E150" s="263">
        <v>0</v>
      </c>
      <c r="F150" s="263">
        <v>0</v>
      </c>
      <c r="G150" s="263">
        <v>0</v>
      </c>
      <c r="H150" s="263">
        <v>0</v>
      </c>
      <c r="I150" s="263">
        <v>0</v>
      </c>
      <c r="J150" s="263">
        <v>0</v>
      </c>
      <c r="K150" s="278">
        <v>0</v>
      </c>
      <c r="L150" s="263">
        <v>0</v>
      </c>
      <c r="M150" s="279">
        <v>320</v>
      </c>
      <c r="N150" s="197">
        <v>2492845.11</v>
      </c>
      <c r="O150" s="263">
        <v>0</v>
      </c>
      <c r="P150" s="263">
        <v>0</v>
      </c>
      <c r="Q150" s="197">
        <v>0</v>
      </c>
      <c r="R150" s="197">
        <v>0</v>
      </c>
      <c r="S150" s="263">
        <v>0</v>
      </c>
      <c r="T150" s="263">
        <v>0</v>
      </c>
      <c r="U150" s="263">
        <v>0</v>
      </c>
      <c r="V150" s="263">
        <v>0</v>
      </c>
      <c r="W150" s="263">
        <v>0</v>
      </c>
      <c r="X150" s="263">
        <v>0</v>
      </c>
      <c r="Y150" s="263">
        <v>0</v>
      </c>
      <c r="Z150" s="263">
        <v>0</v>
      </c>
      <c r="AA150" s="263">
        <v>0</v>
      </c>
      <c r="AB150" s="263">
        <v>0</v>
      </c>
      <c r="AC150" s="197">
        <f>ROUND(N150*2.14%,2)</f>
        <v>53346.89</v>
      </c>
      <c r="AD150" s="197">
        <v>150000</v>
      </c>
      <c r="AE150" s="263">
        <v>0</v>
      </c>
      <c r="AF150" s="239">
        <v>2023</v>
      </c>
      <c r="AG150" s="239">
        <v>2023</v>
      </c>
      <c r="AH150" s="239">
        <v>2023</v>
      </c>
      <c r="AI150" s="251"/>
      <c r="AJ150" s="251"/>
      <c r="AK150" s="251"/>
      <c r="AL150" s="251"/>
      <c r="AM150" s="252" t="s">
        <v>16969</v>
      </c>
      <c r="AN150" s="252" t="s">
        <v>16950</v>
      </c>
      <c r="AO150" s="252">
        <v>0</v>
      </c>
      <c r="AP150" s="252" t="s">
        <v>16958</v>
      </c>
      <c r="AQ150" s="252" t="s">
        <v>16957</v>
      </c>
      <c r="AR150" s="252">
        <v>0</v>
      </c>
      <c r="AS150" s="252"/>
      <c r="AT150" s="252"/>
      <c r="AU150" s="252"/>
      <c r="AV150" s="252"/>
      <c r="AW150" s="252" t="s">
        <v>941</v>
      </c>
      <c r="AX150" s="253">
        <v>415.9</v>
      </c>
      <c r="AY150" s="253">
        <v>320</v>
      </c>
      <c r="AZ150" s="252" t="s">
        <v>2967</v>
      </c>
      <c r="BA150" s="252" t="s">
        <v>17012</v>
      </c>
      <c r="BB150" s="254"/>
      <c r="BC150" s="255">
        <f t="shared" si="29"/>
        <v>0</v>
      </c>
      <c r="BJ150" s="191" t="str">
        <f t="shared" si="27"/>
        <v>240.000</v>
      </c>
      <c r="BM150" s="191" t="s">
        <v>3571</v>
      </c>
      <c r="BN150" s="191" t="s">
        <v>668</v>
      </c>
      <c r="BO150" s="191" t="s">
        <v>2984</v>
      </c>
      <c r="BU150" s="191" t="s">
        <v>3571</v>
      </c>
      <c r="BV150" s="191" t="s">
        <v>668</v>
      </c>
      <c r="BW150" s="191" t="s">
        <v>2984</v>
      </c>
      <c r="CH150" s="248">
        <f t="shared" si="28"/>
        <v>1.1641532182693481E-10</v>
      </c>
    </row>
    <row r="151" spans="1:86" x14ac:dyDescent="0.3">
      <c r="A151" s="191">
        <v>1</v>
      </c>
      <c r="B151" s="256">
        <f>SUBTOTAL(9,$A$22:A151)</f>
        <v>128</v>
      </c>
      <c r="C151" s="260" t="s">
        <v>390</v>
      </c>
      <c r="D151" s="197">
        <f t="shared" si="26"/>
        <v>150000</v>
      </c>
      <c r="E151" s="263">
        <v>0</v>
      </c>
      <c r="F151" s="263">
        <v>0</v>
      </c>
      <c r="G151" s="263">
        <v>0</v>
      </c>
      <c r="H151" s="263">
        <v>0</v>
      </c>
      <c r="I151" s="263">
        <v>0</v>
      </c>
      <c r="J151" s="263">
        <v>0</v>
      </c>
      <c r="K151" s="278">
        <v>0</v>
      </c>
      <c r="L151" s="263">
        <v>0</v>
      </c>
      <c r="M151" s="279">
        <v>0</v>
      </c>
      <c r="N151" s="197">
        <v>0</v>
      </c>
      <c r="O151" s="263">
        <v>0</v>
      </c>
      <c r="P151" s="263">
        <v>0</v>
      </c>
      <c r="Q151" s="197">
        <v>0</v>
      </c>
      <c r="R151" s="197">
        <v>0</v>
      </c>
      <c r="S151" s="263">
        <v>0</v>
      </c>
      <c r="T151" s="263">
        <v>0</v>
      </c>
      <c r="U151" s="263">
        <v>0</v>
      </c>
      <c r="V151" s="263">
        <v>0</v>
      </c>
      <c r="W151" s="263">
        <v>0</v>
      </c>
      <c r="X151" s="263">
        <v>0</v>
      </c>
      <c r="Y151" s="263">
        <v>0</v>
      </c>
      <c r="Z151" s="263">
        <v>0</v>
      </c>
      <c r="AA151" s="263">
        <v>0</v>
      </c>
      <c r="AB151" s="263">
        <v>0</v>
      </c>
      <c r="AC151" s="197">
        <f>ROUND(N151*2.14%,2)</f>
        <v>0</v>
      </c>
      <c r="AD151" s="197">
        <v>150000</v>
      </c>
      <c r="AE151" s="263">
        <v>0</v>
      </c>
      <c r="AF151" s="239">
        <v>2023</v>
      </c>
      <c r="AG151" s="239" t="s">
        <v>17052</v>
      </c>
      <c r="AH151" s="239" t="s">
        <v>17052</v>
      </c>
      <c r="AI151" s="251"/>
      <c r="AJ151" s="251"/>
      <c r="AK151" s="251"/>
      <c r="AL151" s="251"/>
      <c r="AM151" s="252" t="s">
        <v>16970</v>
      </c>
      <c r="AN151" s="252" t="s">
        <v>16950</v>
      </c>
      <c r="AO151" s="252">
        <v>0</v>
      </c>
      <c r="AP151" s="252" t="s">
        <v>16958</v>
      </c>
      <c r="AQ151" s="252" t="s">
        <v>16964</v>
      </c>
      <c r="AR151" s="252">
        <v>0</v>
      </c>
      <c r="AS151" s="252"/>
      <c r="AT151" s="252"/>
      <c r="AU151" s="252"/>
      <c r="AV151" s="252"/>
      <c r="AW151" s="252" t="s">
        <v>1692</v>
      </c>
      <c r="AX151" s="253">
        <v>414.8</v>
      </c>
      <c r="AY151" s="253">
        <v>334.79</v>
      </c>
      <c r="AZ151" s="252" t="s">
        <v>2967</v>
      </c>
      <c r="BA151" s="252" t="s">
        <v>17012</v>
      </c>
      <c r="BB151" s="254"/>
      <c r="BC151" s="255">
        <f t="shared" si="29"/>
        <v>334.79</v>
      </c>
      <c r="BJ151" s="191" t="str">
        <f t="shared" si="27"/>
        <v>277.900</v>
      </c>
      <c r="BM151" s="191" t="s">
        <v>3578</v>
      </c>
      <c r="BN151" s="191" t="s">
        <v>2984</v>
      </c>
      <c r="BO151" s="191" t="s">
        <v>2984</v>
      </c>
      <c r="BU151" s="191" t="s">
        <v>3578</v>
      </c>
      <c r="BV151" s="191" t="s">
        <v>2984</v>
      </c>
      <c r="BW151" s="191" t="s">
        <v>2984</v>
      </c>
      <c r="CH151" s="248">
        <f t="shared" si="28"/>
        <v>0</v>
      </c>
    </row>
    <row r="152" spans="1:86" x14ac:dyDescent="0.3">
      <c r="A152" s="191">
        <v>1</v>
      </c>
      <c r="B152" s="256">
        <f>SUBTOTAL(9,$A$22:A152)</f>
        <v>129</v>
      </c>
      <c r="C152" s="260" t="s">
        <v>395</v>
      </c>
      <c r="D152" s="197">
        <f t="shared" si="26"/>
        <v>2525486.4</v>
      </c>
      <c r="E152" s="263">
        <v>0</v>
      </c>
      <c r="F152" s="263">
        <v>0</v>
      </c>
      <c r="G152" s="263">
        <v>0</v>
      </c>
      <c r="H152" s="263">
        <v>0</v>
      </c>
      <c r="I152" s="263">
        <v>0</v>
      </c>
      <c r="J152" s="263">
        <v>0</v>
      </c>
      <c r="K152" s="278">
        <v>0</v>
      </c>
      <c r="L152" s="263">
        <v>0</v>
      </c>
      <c r="M152" s="279">
        <v>0</v>
      </c>
      <c r="N152" s="197">
        <v>0</v>
      </c>
      <c r="O152" s="263">
        <v>0</v>
      </c>
      <c r="P152" s="263">
        <v>0</v>
      </c>
      <c r="Q152" s="197">
        <v>360</v>
      </c>
      <c r="R152" s="197">
        <v>2325716.08</v>
      </c>
      <c r="S152" s="263">
        <v>0</v>
      </c>
      <c r="T152" s="263">
        <v>0</v>
      </c>
      <c r="U152" s="263">
        <v>0</v>
      </c>
      <c r="V152" s="263">
        <v>0</v>
      </c>
      <c r="W152" s="263">
        <v>0</v>
      </c>
      <c r="X152" s="263">
        <v>0</v>
      </c>
      <c r="Y152" s="263">
        <v>0</v>
      </c>
      <c r="Z152" s="263">
        <v>0</v>
      </c>
      <c r="AA152" s="263">
        <v>0</v>
      </c>
      <c r="AB152" s="263">
        <v>0</v>
      </c>
      <c r="AC152" s="197">
        <f>ROUND(R152*2.14%,2)</f>
        <v>49770.32</v>
      </c>
      <c r="AD152" s="263">
        <v>150000</v>
      </c>
      <c r="AE152" s="263">
        <v>0</v>
      </c>
      <c r="AF152" s="239">
        <v>2023</v>
      </c>
      <c r="AG152" s="239">
        <v>2023</v>
      </c>
      <c r="AH152" s="239">
        <v>2023</v>
      </c>
      <c r="AI152" s="251"/>
      <c r="AJ152" s="251"/>
      <c r="AK152" s="251"/>
      <c r="AL152" s="251"/>
      <c r="AM152" s="252" t="s">
        <v>16951</v>
      </c>
      <c r="AN152" s="252" t="s">
        <v>16959</v>
      </c>
      <c r="AO152" s="252">
        <v>0</v>
      </c>
      <c r="AP152" s="252" t="s">
        <v>16954</v>
      </c>
      <c r="AQ152" s="252" t="s">
        <v>16961</v>
      </c>
      <c r="AR152" s="252">
        <v>0</v>
      </c>
      <c r="AS152" s="252"/>
      <c r="AT152" s="252"/>
      <c r="AU152" s="252"/>
      <c r="AV152" s="252"/>
      <c r="AW152" s="252" t="s">
        <v>663</v>
      </c>
      <c r="AX152" s="253">
        <v>312</v>
      </c>
      <c r="AY152" s="253">
        <v>570</v>
      </c>
      <c r="AZ152" s="252" t="s">
        <v>2967</v>
      </c>
      <c r="BA152" s="252" t="s">
        <v>663</v>
      </c>
      <c r="BB152" s="254"/>
      <c r="BC152" s="255">
        <f t="shared" si="29"/>
        <v>570</v>
      </c>
      <c r="BJ152" s="191" t="str">
        <f t="shared" si="27"/>
        <v>нет данных</v>
      </c>
      <c r="BM152" s="191" t="s">
        <v>3580</v>
      </c>
      <c r="BN152" s="191" t="s">
        <v>638</v>
      </c>
      <c r="BO152" s="191" t="s">
        <v>2984</v>
      </c>
      <c r="BU152" s="191" t="s">
        <v>3580</v>
      </c>
      <c r="BV152" s="191" t="s">
        <v>638</v>
      </c>
      <c r="BW152" s="191" t="s">
        <v>2984</v>
      </c>
      <c r="CH152" s="248">
        <f t="shared" si="28"/>
        <v>-1.7462298274040222E-10</v>
      </c>
    </row>
    <row r="153" spans="1:86" x14ac:dyDescent="0.3">
      <c r="A153" s="191">
        <v>1</v>
      </c>
      <c r="B153" s="256">
        <f>SUBTOTAL(9,$A$22:A153)</f>
        <v>130</v>
      </c>
      <c r="C153" s="260" t="s">
        <v>396</v>
      </c>
      <c r="D153" s="197">
        <f t="shared" si="26"/>
        <v>2123251.2000000002</v>
      </c>
      <c r="E153" s="263">
        <v>0</v>
      </c>
      <c r="F153" s="263">
        <v>0</v>
      </c>
      <c r="G153" s="263">
        <v>0</v>
      </c>
      <c r="H153" s="263">
        <v>0</v>
      </c>
      <c r="I153" s="263">
        <v>0</v>
      </c>
      <c r="J153" s="263">
        <v>0</v>
      </c>
      <c r="K153" s="278">
        <v>0</v>
      </c>
      <c r="L153" s="263">
        <v>0</v>
      </c>
      <c r="M153" s="279">
        <v>0</v>
      </c>
      <c r="N153" s="197">
        <v>0</v>
      </c>
      <c r="O153" s="263">
        <v>0</v>
      </c>
      <c r="P153" s="263">
        <v>0</v>
      </c>
      <c r="Q153" s="197">
        <v>351</v>
      </c>
      <c r="R153" s="197">
        <v>1931908.36</v>
      </c>
      <c r="S153" s="263">
        <v>0</v>
      </c>
      <c r="T153" s="263">
        <v>0</v>
      </c>
      <c r="U153" s="263">
        <v>0</v>
      </c>
      <c r="V153" s="263">
        <v>0</v>
      </c>
      <c r="W153" s="263">
        <v>0</v>
      </c>
      <c r="X153" s="263">
        <v>0</v>
      </c>
      <c r="Y153" s="263">
        <v>0</v>
      </c>
      <c r="Z153" s="263">
        <v>0</v>
      </c>
      <c r="AA153" s="263">
        <v>0</v>
      </c>
      <c r="AB153" s="263">
        <v>0</v>
      </c>
      <c r="AC153" s="197">
        <f>ROUND(R153*2.14%,2)</f>
        <v>41342.839999999997</v>
      </c>
      <c r="AD153" s="197">
        <v>150000</v>
      </c>
      <c r="AE153" s="263">
        <v>0</v>
      </c>
      <c r="AF153" s="239">
        <v>2023</v>
      </c>
      <c r="AG153" s="239">
        <v>2023</v>
      </c>
      <c r="AH153" s="239">
        <v>2023</v>
      </c>
      <c r="AI153" s="251"/>
      <c r="AJ153" s="251"/>
      <c r="AK153" s="251"/>
      <c r="AL153" s="251"/>
      <c r="AM153" s="252" t="s">
        <v>16953</v>
      </c>
      <c r="AN153" s="252" t="s">
        <v>16965</v>
      </c>
      <c r="AO153" s="252">
        <v>0</v>
      </c>
      <c r="AP153" s="252" t="s">
        <v>16955</v>
      </c>
      <c r="AQ153" s="252" t="s">
        <v>16966</v>
      </c>
      <c r="AR153" s="252">
        <v>0</v>
      </c>
      <c r="AS153" s="252"/>
      <c r="AT153" s="252"/>
      <c r="AU153" s="252"/>
      <c r="AV153" s="252"/>
      <c r="AW153" s="252" t="s">
        <v>663</v>
      </c>
      <c r="AX153" s="253">
        <v>313.7</v>
      </c>
      <c r="AY153" s="253">
        <v>252</v>
      </c>
      <c r="AZ153" s="252" t="s">
        <v>2967</v>
      </c>
      <c r="BA153" s="252" t="s">
        <v>17012</v>
      </c>
      <c r="BB153" s="254"/>
      <c r="BC153" s="255">
        <f t="shared" si="29"/>
        <v>252</v>
      </c>
      <c r="BJ153" s="191" t="str">
        <f t="shared" si="27"/>
        <v>201.500</v>
      </c>
      <c r="BM153" s="191" t="s">
        <v>3581</v>
      </c>
      <c r="BN153" s="191" t="s">
        <v>16989</v>
      </c>
      <c r="BO153" s="191" t="s">
        <v>2984</v>
      </c>
      <c r="BU153" s="191" t="s">
        <v>3581</v>
      </c>
      <c r="BV153" s="191" t="s">
        <v>16989</v>
      </c>
      <c r="BW153" s="191" t="s">
        <v>2984</v>
      </c>
      <c r="CH153" s="248">
        <f t="shared" si="28"/>
        <v>8.7311491370201111E-11</v>
      </c>
    </row>
    <row r="154" spans="1:86" x14ac:dyDescent="0.3">
      <c r="A154" s="191">
        <v>1</v>
      </c>
      <c r="B154" s="256">
        <f>SUBTOTAL(9,$A$22:A154)</f>
        <v>131</v>
      </c>
      <c r="C154" s="260" t="s">
        <v>397</v>
      </c>
      <c r="D154" s="197">
        <f t="shared" si="26"/>
        <v>3580880</v>
      </c>
      <c r="E154" s="263">
        <v>0</v>
      </c>
      <c r="F154" s="263">
        <v>0</v>
      </c>
      <c r="G154" s="263">
        <v>0</v>
      </c>
      <c r="H154" s="263">
        <v>0</v>
      </c>
      <c r="I154" s="263">
        <v>0</v>
      </c>
      <c r="J154" s="263">
        <v>0</v>
      </c>
      <c r="K154" s="278">
        <v>0</v>
      </c>
      <c r="L154" s="263">
        <v>0</v>
      </c>
      <c r="M154" s="279">
        <v>425</v>
      </c>
      <c r="N154" s="197">
        <v>3358997.45</v>
      </c>
      <c r="O154" s="263">
        <v>0</v>
      </c>
      <c r="P154" s="263">
        <v>0</v>
      </c>
      <c r="Q154" s="197">
        <v>0</v>
      </c>
      <c r="R154" s="197">
        <v>0</v>
      </c>
      <c r="S154" s="263">
        <v>0</v>
      </c>
      <c r="T154" s="263">
        <v>0</v>
      </c>
      <c r="U154" s="263">
        <v>0</v>
      </c>
      <c r="V154" s="263">
        <v>0</v>
      </c>
      <c r="W154" s="263">
        <v>0</v>
      </c>
      <c r="X154" s="263">
        <v>0</v>
      </c>
      <c r="Y154" s="263">
        <v>0</v>
      </c>
      <c r="Z154" s="263">
        <v>0</v>
      </c>
      <c r="AA154" s="263">
        <v>0</v>
      </c>
      <c r="AB154" s="263">
        <v>0</v>
      </c>
      <c r="AC154" s="197">
        <f t="shared" ref="AC154:AC162" si="30">ROUND(N154*2.14%,2)</f>
        <v>71882.55</v>
      </c>
      <c r="AD154" s="197">
        <v>150000</v>
      </c>
      <c r="AE154" s="263">
        <v>0</v>
      </c>
      <c r="AF154" s="239">
        <v>2023</v>
      </c>
      <c r="AG154" s="239">
        <v>2023</v>
      </c>
      <c r="AH154" s="239">
        <v>2023</v>
      </c>
      <c r="AI154" s="251"/>
      <c r="AJ154" s="251"/>
      <c r="AK154" s="251"/>
      <c r="AL154" s="251"/>
      <c r="AM154" s="252" t="s">
        <v>16953</v>
      </c>
      <c r="AN154" s="252" t="s">
        <v>16960</v>
      </c>
      <c r="AO154" s="252">
        <v>0</v>
      </c>
      <c r="AP154" s="252" t="s">
        <v>16963</v>
      </c>
      <c r="AQ154" s="252" t="s">
        <v>16966</v>
      </c>
      <c r="AR154" s="252">
        <v>0</v>
      </c>
      <c r="AS154" s="252"/>
      <c r="AT154" s="252"/>
      <c r="AU154" s="252"/>
      <c r="AV154" s="252"/>
      <c r="AW154" s="252" t="s">
        <v>640</v>
      </c>
      <c r="AX154" s="253">
        <v>492.5</v>
      </c>
      <c r="AY154" s="253">
        <v>425.1</v>
      </c>
      <c r="AZ154" s="252" t="s">
        <v>2967</v>
      </c>
      <c r="BA154" s="252" t="s">
        <v>17012</v>
      </c>
      <c r="BB154" s="254"/>
      <c r="BC154" s="255">
        <f t="shared" si="29"/>
        <v>0.10000000000002274</v>
      </c>
      <c r="BJ154" s="191" t="str">
        <f t="shared" si="27"/>
        <v>327.100</v>
      </c>
      <c r="BM154" s="191" t="s">
        <v>721</v>
      </c>
      <c r="BN154" s="191" t="s">
        <v>16991</v>
      </c>
      <c r="BO154" s="191" t="s">
        <v>3582</v>
      </c>
      <c r="BU154" s="191" t="s">
        <v>721</v>
      </c>
      <c r="BV154" s="191" t="s">
        <v>16991</v>
      </c>
      <c r="BW154" s="191" t="s">
        <v>3582</v>
      </c>
      <c r="CH154" s="248">
        <f t="shared" si="28"/>
        <v>-1.7462298274040222E-10</v>
      </c>
    </row>
    <row r="155" spans="1:86" x14ac:dyDescent="0.3">
      <c r="A155" s="191">
        <v>1</v>
      </c>
      <c r="B155" s="256">
        <f>SUBTOTAL(9,$A$22:A155)</f>
        <v>132</v>
      </c>
      <c r="C155" s="260" t="s">
        <v>407</v>
      </c>
      <c r="D155" s="197">
        <f t="shared" si="26"/>
        <v>150000</v>
      </c>
      <c r="E155" s="263">
        <v>0</v>
      </c>
      <c r="F155" s="263">
        <v>0</v>
      </c>
      <c r="G155" s="263">
        <v>0</v>
      </c>
      <c r="H155" s="263">
        <v>0</v>
      </c>
      <c r="I155" s="263">
        <v>0</v>
      </c>
      <c r="J155" s="263">
        <v>0</v>
      </c>
      <c r="K155" s="278">
        <v>0</v>
      </c>
      <c r="L155" s="263">
        <v>0</v>
      </c>
      <c r="M155" s="279">
        <v>0</v>
      </c>
      <c r="N155" s="197">
        <v>0</v>
      </c>
      <c r="O155" s="263">
        <v>0</v>
      </c>
      <c r="P155" s="263">
        <v>0</v>
      </c>
      <c r="Q155" s="197">
        <v>0</v>
      </c>
      <c r="R155" s="197">
        <v>0</v>
      </c>
      <c r="S155" s="263">
        <v>0</v>
      </c>
      <c r="T155" s="263">
        <v>0</v>
      </c>
      <c r="U155" s="263">
        <v>0</v>
      </c>
      <c r="V155" s="263">
        <v>0</v>
      </c>
      <c r="W155" s="263">
        <v>0</v>
      </c>
      <c r="X155" s="263">
        <v>0</v>
      </c>
      <c r="Y155" s="263">
        <v>0</v>
      </c>
      <c r="Z155" s="263">
        <v>0</v>
      </c>
      <c r="AA155" s="263">
        <v>0</v>
      </c>
      <c r="AB155" s="263">
        <v>0</v>
      </c>
      <c r="AC155" s="197">
        <f t="shared" si="30"/>
        <v>0</v>
      </c>
      <c r="AD155" s="197">
        <v>150000</v>
      </c>
      <c r="AE155" s="263">
        <v>0</v>
      </c>
      <c r="AF155" s="239">
        <v>2023</v>
      </c>
      <c r="AG155" s="239" t="s">
        <v>17052</v>
      </c>
      <c r="AH155" s="239" t="s">
        <v>17052</v>
      </c>
      <c r="AI155" s="251"/>
      <c r="AJ155" s="251"/>
      <c r="AK155" s="251"/>
      <c r="AL155" s="251"/>
      <c r="AM155" s="252" t="s">
        <v>16970</v>
      </c>
      <c r="AN155" s="252" t="s">
        <v>16950</v>
      </c>
      <c r="AO155" s="252">
        <v>0</v>
      </c>
      <c r="AP155" s="252" t="s">
        <v>16958</v>
      </c>
      <c r="AQ155" s="252" t="s">
        <v>16964</v>
      </c>
      <c r="AR155" s="252">
        <v>0</v>
      </c>
      <c r="AS155" s="252"/>
      <c r="AT155" s="252"/>
      <c r="AU155" s="252"/>
      <c r="AV155" s="252"/>
      <c r="AW155" s="252" t="s">
        <v>1692</v>
      </c>
      <c r="AX155" s="253">
        <v>386.9</v>
      </c>
      <c r="AY155" s="253">
        <v>313</v>
      </c>
      <c r="AZ155" s="252" t="s">
        <v>2967</v>
      </c>
      <c r="BA155" s="252" t="s">
        <v>17012</v>
      </c>
      <c r="BB155" s="254"/>
      <c r="BC155" s="255">
        <f t="shared" si="29"/>
        <v>313</v>
      </c>
      <c r="BJ155" s="191" t="str">
        <f t="shared" si="27"/>
        <v>276.600</v>
      </c>
      <c r="BM155" s="191" t="s">
        <v>3585</v>
      </c>
      <c r="BN155" s="191" t="s">
        <v>1270</v>
      </c>
      <c r="BO155" s="191" t="s">
        <v>3586</v>
      </c>
      <c r="BU155" s="191" t="s">
        <v>3585</v>
      </c>
      <c r="BV155" s="191" t="s">
        <v>1270</v>
      </c>
      <c r="BW155" s="191" t="s">
        <v>3586</v>
      </c>
      <c r="CH155" s="248">
        <f t="shared" si="28"/>
        <v>0</v>
      </c>
    </row>
    <row r="156" spans="1:86" x14ac:dyDescent="0.3">
      <c r="A156" s="191">
        <v>1</v>
      </c>
      <c r="B156" s="256">
        <f>SUBTOTAL(9,$A$22:A156)</f>
        <v>133</v>
      </c>
      <c r="C156" s="260" t="s">
        <v>408</v>
      </c>
      <c r="D156" s="197">
        <f t="shared" si="26"/>
        <v>2831001.6000000001</v>
      </c>
      <c r="E156" s="263">
        <v>0</v>
      </c>
      <c r="F156" s="263">
        <v>0</v>
      </c>
      <c r="G156" s="263">
        <v>0</v>
      </c>
      <c r="H156" s="263">
        <v>0</v>
      </c>
      <c r="I156" s="263">
        <v>0</v>
      </c>
      <c r="J156" s="263">
        <v>0</v>
      </c>
      <c r="K156" s="278">
        <v>0</v>
      </c>
      <c r="L156" s="263">
        <v>0</v>
      </c>
      <c r="M156" s="197">
        <v>336</v>
      </c>
      <c r="N156" s="197">
        <v>2624830.23</v>
      </c>
      <c r="O156" s="263">
        <v>0</v>
      </c>
      <c r="P156" s="263">
        <v>0</v>
      </c>
      <c r="Q156" s="197">
        <v>0</v>
      </c>
      <c r="R156" s="197">
        <v>0</v>
      </c>
      <c r="S156" s="263">
        <v>0</v>
      </c>
      <c r="T156" s="263">
        <v>0</v>
      </c>
      <c r="U156" s="263">
        <v>0</v>
      </c>
      <c r="V156" s="263">
        <v>0</v>
      </c>
      <c r="W156" s="263">
        <v>0</v>
      </c>
      <c r="X156" s="263">
        <v>0</v>
      </c>
      <c r="Y156" s="263">
        <v>0</v>
      </c>
      <c r="Z156" s="263">
        <v>0</v>
      </c>
      <c r="AA156" s="263">
        <v>0</v>
      </c>
      <c r="AB156" s="263">
        <v>0</v>
      </c>
      <c r="AC156" s="197">
        <f t="shared" si="30"/>
        <v>56171.37</v>
      </c>
      <c r="AD156" s="197">
        <v>150000</v>
      </c>
      <c r="AE156" s="263">
        <v>0</v>
      </c>
      <c r="AF156" s="239">
        <v>2023</v>
      </c>
      <c r="AG156" s="239">
        <v>2023</v>
      </c>
      <c r="AH156" s="239">
        <v>2023</v>
      </c>
      <c r="AI156" s="251"/>
      <c r="AJ156" s="251"/>
      <c r="AK156" s="251"/>
      <c r="AL156" s="251"/>
      <c r="AM156" s="252" t="s">
        <v>16953</v>
      </c>
      <c r="AN156" s="252" t="s">
        <v>16974</v>
      </c>
      <c r="AO156" s="252">
        <v>0</v>
      </c>
      <c r="AP156" s="252" t="s">
        <v>16955</v>
      </c>
      <c r="AQ156" s="252" t="s">
        <v>16966</v>
      </c>
      <c r="AR156" s="252">
        <v>0</v>
      </c>
      <c r="AS156" s="252"/>
      <c r="AT156" s="252"/>
      <c r="AU156" s="252"/>
      <c r="AV156" s="252"/>
      <c r="AW156" s="252" t="s">
        <v>663</v>
      </c>
      <c r="AX156" s="253">
        <v>410</v>
      </c>
      <c r="AY156" s="253">
        <v>268.39999999999998</v>
      </c>
      <c r="AZ156" s="252" t="s">
        <v>2967</v>
      </c>
      <c r="BA156" s="252" t="s">
        <v>17012</v>
      </c>
      <c r="BB156" s="254"/>
      <c r="BC156" s="255">
        <f t="shared" si="29"/>
        <v>-67.600000000000023</v>
      </c>
      <c r="BD156" s="191" t="s">
        <v>17010</v>
      </c>
      <c r="BJ156" s="191" t="str">
        <f t="shared" si="27"/>
        <v>268.400</v>
      </c>
      <c r="BM156" s="191" t="s">
        <v>517</v>
      </c>
      <c r="BN156" s="191" t="s">
        <v>662</v>
      </c>
      <c r="BO156" s="191" t="s">
        <v>729</v>
      </c>
      <c r="BU156" s="191" t="s">
        <v>517</v>
      </c>
      <c r="BV156" s="191" t="s">
        <v>662</v>
      </c>
      <c r="BW156" s="191" t="s">
        <v>729</v>
      </c>
      <c r="CH156" s="248">
        <f t="shared" si="28"/>
        <v>1.1641532182693481E-10</v>
      </c>
    </row>
    <row r="157" spans="1:86" x14ac:dyDescent="0.3">
      <c r="A157" s="191">
        <v>1</v>
      </c>
      <c r="B157" s="256">
        <f>SUBTOTAL(9,$A$22:A157)</f>
        <v>134</v>
      </c>
      <c r="C157" s="260" t="s">
        <v>434</v>
      </c>
      <c r="D157" s="197">
        <f t="shared" si="26"/>
        <v>150000</v>
      </c>
      <c r="E157" s="263">
        <v>0</v>
      </c>
      <c r="F157" s="263">
        <v>0</v>
      </c>
      <c r="G157" s="263">
        <v>0</v>
      </c>
      <c r="H157" s="263">
        <v>0</v>
      </c>
      <c r="I157" s="263">
        <v>0</v>
      </c>
      <c r="J157" s="263">
        <v>0</v>
      </c>
      <c r="K157" s="278">
        <v>0</v>
      </c>
      <c r="L157" s="263">
        <v>0</v>
      </c>
      <c r="M157" s="279">
        <v>0</v>
      </c>
      <c r="N157" s="197">
        <v>0</v>
      </c>
      <c r="O157" s="263">
        <v>0</v>
      </c>
      <c r="P157" s="263">
        <v>0</v>
      </c>
      <c r="Q157" s="197">
        <v>0</v>
      </c>
      <c r="R157" s="197">
        <v>0</v>
      </c>
      <c r="S157" s="263">
        <v>0</v>
      </c>
      <c r="T157" s="263">
        <v>0</v>
      </c>
      <c r="U157" s="263">
        <v>0</v>
      </c>
      <c r="V157" s="263">
        <v>0</v>
      </c>
      <c r="W157" s="263">
        <v>0</v>
      </c>
      <c r="X157" s="263">
        <v>0</v>
      </c>
      <c r="Y157" s="263">
        <v>0</v>
      </c>
      <c r="Z157" s="263">
        <v>0</v>
      </c>
      <c r="AA157" s="263">
        <v>0</v>
      </c>
      <c r="AB157" s="263">
        <v>0</v>
      </c>
      <c r="AC157" s="197">
        <f t="shared" si="30"/>
        <v>0</v>
      </c>
      <c r="AD157" s="197">
        <v>150000</v>
      </c>
      <c r="AE157" s="263">
        <v>0</v>
      </c>
      <c r="AF157" s="239">
        <v>2023</v>
      </c>
      <c r="AG157" s="239" t="s">
        <v>17052</v>
      </c>
      <c r="AH157" s="239" t="s">
        <v>17052</v>
      </c>
      <c r="AI157" s="251"/>
      <c r="AJ157" s="251"/>
      <c r="AK157" s="251"/>
      <c r="AL157" s="251"/>
      <c r="AM157" s="252" t="s">
        <v>16969</v>
      </c>
      <c r="AN157" s="252" t="s">
        <v>16950</v>
      </c>
      <c r="AO157" s="252">
        <v>0</v>
      </c>
      <c r="AP157" s="252" t="s">
        <v>16958</v>
      </c>
      <c r="AQ157" s="252" t="s">
        <v>16957</v>
      </c>
      <c r="AR157" s="252">
        <v>0</v>
      </c>
      <c r="AS157" s="252"/>
      <c r="AT157" s="252"/>
      <c r="AU157" s="252"/>
      <c r="AV157" s="252"/>
      <c r="AW157" s="252" t="s">
        <v>7075</v>
      </c>
      <c r="AX157" s="253">
        <v>436.7</v>
      </c>
      <c r="AY157" s="253">
        <v>400</v>
      </c>
      <c r="AZ157" s="252" t="s">
        <v>2967</v>
      </c>
      <c r="BA157" s="252" t="s">
        <v>17012</v>
      </c>
      <c r="BB157" s="254"/>
      <c r="BC157" s="255">
        <f t="shared" si="29"/>
        <v>400</v>
      </c>
      <c r="BJ157" s="191" t="str">
        <f t="shared" si="27"/>
        <v>нет данных</v>
      </c>
      <c r="BM157" s="191" t="s">
        <v>3634</v>
      </c>
      <c r="BN157" s="191" t="s">
        <v>2984</v>
      </c>
      <c r="BO157" s="191" t="s">
        <v>2984</v>
      </c>
      <c r="BU157" s="191" t="s">
        <v>3634</v>
      </c>
      <c r="BV157" s="191" t="s">
        <v>2984</v>
      </c>
      <c r="BW157" s="191" t="s">
        <v>2984</v>
      </c>
      <c r="CH157" s="248">
        <f t="shared" si="28"/>
        <v>0</v>
      </c>
    </row>
    <row r="158" spans="1:86" x14ac:dyDescent="0.3">
      <c r="A158" s="191">
        <v>1</v>
      </c>
      <c r="B158" s="256">
        <f>SUBTOTAL(9,$A$22:A158)</f>
        <v>135</v>
      </c>
      <c r="C158" s="260" t="s">
        <v>435</v>
      </c>
      <c r="D158" s="197">
        <f t="shared" si="26"/>
        <v>150000</v>
      </c>
      <c r="E158" s="263">
        <v>0</v>
      </c>
      <c r="F158" s="263">
        <v>0</v>
      </c>
      <c r="G158" s="263">
        <v>0</v>
      </c>
      <c r="H158" s="263">
        <v>0</v>
      </c>
      <c r="I158" s="263">
        <v>0</v>
      </c>
      <c r="J158" s="263">
        <v>0</v>
      </c>
      <c r="K158" s="278">
        <v>0</v>
      </c>
      <c r="L158" s="263">
        <v>0</v>
      </c>
      <c r="M158" s="279">
        <v>0</v>
      </c>
      <c r="N158" s="197">
        <v>0</v>
      </c>
      <c r="O158" s="263">
        <v>0</v>
      </c>
      <c r="P158" s="263">
        <v>0</v>
      </c>
      <c r="Q158" s="197">
        <v>0</v>
      </c>
      <c r="R158" s="197">
        <v>0</v>
      </c>
      <c r="S158" s="263">
        <v>0</v>
      </c>
      <c r="T158" s="263">
        <v>0</v>
      </c>
      <c r="U158" s="263">
        <v>0</v>
      </c>
      <c r="V158" s="263">
        <v>0</v>
      </c>
      <c r="W158" s="263">
        <v>0</v>
      </c>
      <c r="X158" s="263">
        <v>0</v>
      </c>
      <c r="Y158" s="263">
        <v>0</v>
      </c>
      <c r="Z158" s="263">
        <v>0</v>
      </c>
      <c r="AA158" s="263">
        <v>0</v>
      </c>
      <c r="AB158" s="263">
        <v>0</v>
      </c>
      <c r="AC158" s="197">
        <f t="shared" si="30"/>
        <v>0</v>
      </c>
      <c r="AD158" s="197">
        <v>150000</v>
      </c>
      <c r="AE158" s="263">
        <v>0</v>
      </c>
      <c r="AF158" s="239">
        <v>2023</v>
      </c>
      <c r="AG158" s="239" t="s">
        <v>17052</v>
      </c>
      <c r="AH158" s="239" t="s">
        <v>17052</v>
      </c>
      <c r="AI158" s="251"/>
      <c r="AJ158" s="251"/>
      <c r="AK158" s="251"/>
      <c r="AL158" s="251"/>
      <c r="AM158" s="252" t="s">
        <v>16969</v>
      </c>
      <c r="AN158" s="252" t="s">
        <v>16950</v>
      </c>
      <c r="AO158" s="252">
        <v>0</v>
      </c>
      <c r="AP158" s="252" t="s">
        <v>16958</v>
      </c>
      <c r="AQ158" s="252" t="s">
        <v>16957</v>
      </c>
      <c r="AR158" s="252">
        <v>0</v>
      </c>
      <c r="AS158" s="252"/>
      <c r="AT158" s="252"/>
      <c r="AU158" s="252"/>
      <c r="AV158" s="252"/>
      <c r="AW158" s="252" t="s">
        <v>1280</v>
      </c>
      <c r="AX158" s="253">
        <v>447.5</v>
      </c>
      <c r="AY158" s="253">
        <v>326.69</v>
      </c>
      <c r="AZ158" s="252" t="s">
        <v>2967</v>
      </c>
      <c r="BA158" s="252" t="s">
        <v>17012</v>
      </c>
      <c r="BB158" s="254"/>
      <c r="BC158" s="255">
        <f t="shared" si="29"/>
        <v>326.69</v>
      </c>
      <c r="BJ158" s="191" t="str">
        <f t="shared" si="27"/>
        <v>251.300</v>
      </c>
      <c r="BM158" s="191" t="s">
        <v>3635</v>
      </c>
      <c r="BN158" s="191" t="s">
        <v>632</v>
      </c>
      <c r="BO158" s="191" t="s">
        <v>3637</v>
      </c>
      <c r="BU158" s="191" t="s">
        <v>3635</v>
      </c>
      <c r="BV158" s="191" t="s">
        <v>632</v>
      </c>
      <c r="BW158" s="191" t="s">
        <v>3637</v>
      </c>
      <c r="CH158" s="248">
        <f t="shared" si="28"/>
        <v>0</v>
      </c>
    </row>
    <row r="159" spans="1:86" x14ac:dyDescent="0.3">
      <c r="A159" s="191">
        <v>1</v>
      </c>
      <c r="B159" s="256">
        <f>SUBTOTAL(9,$A$22:A159)</f>
        <v>136</v>
      </c>
      <c r="C159" s="260" t="s">
        <v>403</v>
      </c>
      <c r="D159" s="197">
        <f t="shared" si="26"/>
        <v>4819443.2</v>
      </c>
      <c r="E159" s="263">
        <v>0</v>
      </c>
      <c r="F159" s="263">
        <v>0</v>
      </c>
      <c r="G159" s="263">
        <v>0</v>
      </c>
      <c r="H159" s="263">
        <v>0</v>
      </c>
      <c r="I159" s="263">
        <v>0</v>
      </c>
      <c r="J159" s="263">
        <v>0</v>
      </c>
      <c r="K159" s="278">
        <v>0</v>
      </c>
      <c r="L159" s="263">
        <v>0</v>
      </c>
      <c r="M159" s="279">
        <v>572</v>
      </c>
      <c r="N159" s="197">
        <v>4542239.28</v>
      </c>
      <c r="O159" s="263">
        <v>0</v>
      </c>
      <c r="P159" s="263">
        <v>0</v>
      </c>
      <c r="Q159" s="197">
        <v>0</v>
      </c>
      <c r="R159" s="197">
        <v>0</v>
      </c>
      <c r="S159" s="263">
        <v>0</v>
      </c>
      <c r="T159" s="263">
        <v>0</v>
      </c>
      <c r="U159" s="263">
        <v>0</v>
      </c>
      <c r="V159" s="263">
        <v>0</v>
      </c>
      <c r="W159" s="263">
        <v>0</v>
      </c>
      <c r="X159" s="263">
        <v>0</v>
      </c>
      <c r="Y159" s="263">
        <v>0</v>
      </c>
      <c r="Z159" s="263">
        <v>0</v>
      </c>
      <c r="AA159" s="263">
        <v>0</v>
      </c>
      <c r="AB159" s="263">
        <v>0</v>
      </c>
      <c r="AC159" s="197">
        <f t="shared" si="30"/>
        <v>97203.92</v>
      </c>
      <c r="AD159" s="197">
        <v>180000</v>
      </c>
      <c r="AE159" s="263">
        <v>0</v>
      </c>
      <c r="AF159" s="239">
        <v>2023</v>
      </c>
      <c r="AG159" s="239">
        <v>2023</v>
      </c>
      <c r="AH159" s="239">
        <v>2023</v>
      </c>
      <c r="AI159" s="251"/>
      <c r="AJ159" s="251"/>
      <c r="AK159" s="251"/>
      <c r="AL159" s="251"/>
      <c r="AM159" s="252" t="s">
        <v>16953</v>
      </c>
      <c r="AN159" s="252" t="s">
        <v>16974</v>
      </c>
      <c r="AO159" s="252">
        <v>0</v>
      </c>
      <c r="AP159" s="252" t="s">
        <v>16963</v>
      </c>
      <c r="AQ159" s="252" t="s">
        <v>16966</v>
      </c>
      <c r="AR159" s="252">
        <v>0</v>
      </c>
      <c r="AS159" s="252"/>
      <c r="AT159" s="252"/>
      <c r="AU159" s="252"/>
      <c r="AV159" s="252"/>
      <c r="AW159" s="252" t="s">
        <v>640</v>
      </c>
      <c r="AX159" s="253">
        <v>571.4</v>
      </c>
      <c r="AY159" s="253">
        <v>560</v>
      </c>
      <c r="AZ159" s="252" t="s">
        <v>2967</v>
      </c>
      <c r="BA159" s="252" t="s">
        <v>17012</v>
      </c>
      <c r="BB159" s="254"/>
      <c r="BC159" s="255">
        <f t="shared" si="29"/>
        <v>-12</v>
      </c>
      <c r="BJ159" s="191" t="str">
        <f t="shared" si="27"/>
        <v>310.000</v>
      </c>
      <c r="BM159" s="191" t="s">
        <v>3590</v>
      </c>
      <c r="BN159" s="191" t="s">
        <v>2984</v>
      </c>
      <c r="BO159" s="191" t="s">
        <v>2984</v>
      </c>
      <c r="BU159" s="191" t="s">
        <v>3590</v>
      </c>
      <c r="BV159" s="191" t="s">
        <v>2984</v>
      </c>
      <c r="BW159" s="191" t="s">
        <v>2984</v>
      </c>
      <c r="CH159" s="248">
        <f t="shared" si="28"/>
        <v>-5.8207660913467407E-11</v>
      </c>
    </row>
    <row r="160" spans="1:86" x14ac:dyDescent="0.3">
      <c r="A160" s="191">
        <v>1</v>
      </c>
      <c r="B160" s="256">
        <f>SUBTOTAL(9,$A$22:A160)</f>
        <v>137</v>
      </c>
      <c r="C160" s="260" t="s">
        <v>410</v>
      </c>
      <c r="D160" s="197">
        <f t="shared" si="26"/>
        <v>150000</v>
      </c>
      <c r="E160" s="263">
        <v>0</v>
      </c>
      <c r="F160" s="263">
        <v>0</v>
      </c>
      <c r="G160" s="263">
        <v>0</v>
      </c>
      <c r="H160" s="263">
        <v>0</v>
      </c>
      <c r="I160" s="263">
        <v>0</v>
      </c>
      <c r="J160" s="263">
        <v>0</v>
      </c>
      <c r="K160" s="278">
        <v>0</v>
      </c>
      <c r="L160" s="263">
        <v>0</v>
      </c>
      <c r="M160" s="279">
        <v>0</v>
      </c>
      <c r="N160" s="197">
        <v>0</v>
      </c>
      <c r="O160" s="263">
        <v>0</v>
      </c>
      <c r="P160" s="263">
        <v>0</v>
      </c>
      <c r="Q160" s="197">
        <v>0</v>
      </c>
      <c r="R160" s="197">
        <v>0</v>
      </c>
      <c r="S160" s="263">
        <v>0</v>
      </c>
      <c r="T160" s="263">
        <v>0</v>
      </c>
      <c r="U160" s="263">
        <v>0</v>
      </c>
      <c r="V160" s="263">
        <v>0</v>
      </c>
      <c r="W160" s="263">
        <v>0</v>
      </c>
      <c r="X160" s="263">
        <v>0</v>
      </c>
      <c r="Y160" s="263">
        <v>0</v>
      </c>
      <c r="Z160" s="263">
        <v>0</v>
      </c>
      <c r="AA160" s="263">
        <v>0</v>
      </c>
      <c r="AB160" s="263">
        <v>0</v>
      </c>
      <c r="AC160" s="197">
        <f t="shared" si="30"/>
        <v>0</v>
      </c>
      <c r="AD160" s="197">
        <v>150000</v>
      </c>
      <c r="AE160" s="263">
        <v>0</v>
      </c>
      <c r="AF160" s="239">
        <v>2023</v>
      </c>
      <c r="AG160" s="239" t="s">
        <v>17052</v>
      </c>
      <c r="AH160" s="239" t="s">
        <v>17052</v>
      </c>
      <c r="AI160" s="251"/>
      <c r="AJ160" s="251"/>
      <c r="AK160" s="251"/>
      <c r="AL160" s="251"/>
      <c r="AM160" s="252" t="s">
        <v>16969</v>
      </c>
      <c r="AN160" s="252" t="s">
        <v>16963</v>
      </c>
      <c r="AO160" s="252">
        <v>0</v>
      </c>
      <c r="AP160" s="252" t="s">
        <v>16950</v>
      </c>
      <c r="AQ160" s="252" t="s">
        <v>16957</v>
      </c>
      <c r="AR160" s="252">
        <v>0</v>
      </c>
      <c r="AS160" s="252"/>
      <c r="AT160" s="252"/>
      <c r="AU160" s="252"/>
      <c r="AV160" s="252"/>
      <c r="AW160" s="252" t="s">
        <v>1004</v>
      </c>
      <c r="AX160" s="253">
        <v>428.5</v>
      </c>
      <c r="AY160" s="253">
        <v>342</v>
      </c>
      <c r="AZ160" s="252" t="s">
        <v>2967</v>
      </c>
      <c r="BA160" s="252" t="s">
        <v>17012</v>
      </c>
      <c r="BB160" s="254"/>
      <c r="BC160" s="255">
        <f t="shared" si="29"/>
        <v>342</v>
      </c>
      <c r="BJ160" s="191" t="str">
        <f t="shared" si="27"/>
        <v>нет данных</v>
      </c>
      <c r="BM160" s="191" t="s">
        <v>3594</v>
      </c>
      <c r="BN160" s="191" t="s">
        <v>16989</v>
      </c>
      <c r="BO160" s="191" t="s">
        <v>2508</v>
      </c>
      <c r="BU160" s="191" t="s">
        <v>3594</v>
      </c>
      <c r="BV160" s="191" t="s">
        <v>16989</v>
      </c>
      <c r="BW160" s="191" t="s">
        <v>2508</v>
      </c>
      <c r="CH160" s="248">
        <f t="shared" si="28"/>
        <v>0</v>
      </c>
    </row>
    <row r="161" spans="1:86" x14ac:dyDescent="0.3">
      <c r="A161" s="191">
        <v>1</v>
      </c>
      <c r="B161" s="256">
        <f>SUBTOTAL(9,$A$22:A161)</f>
        <v>138</v>
      </c>
      <c r="C161" s="260" t="s">
        <v>411</v>
      </c>
      <c r="D161" s="197">
        <f t="shared" si="26"/>
        <v>2881555.1999999997</v>
      </c>
      <c r="E161" s="263">
        <v>0</v>
      </c>
      <c r="F161" s="263">
        <v>0</v>
      </c>
      <c r="G161" s="263">
        <v>0</v>
      </c>
      <c r="H161" s="263">
        <v>0</v>
      </c>
      <c r="I161" s="263">
        <v>0</v>
      </c>
      <c r="J161" s="263">
        <v>0</v>
      </c>
      <c r="K161" s="278">
        <v>0</v>
      </c>
      <c r="L161" s="263">
        <v>0</v>
      </c>
      <c r="M161" s="279">
        <v>342</v>
      </c>
      <c r="N161" s="197">
        <v>2674324.65</v>
      </c>
      <c r="O161" s="263">
        <v>0</v>
      </c>
      <c r="P161" s="263">
        <v>0</v>
      </c>
      <c r="Q161" s="197">
        <v>0</v>
      </c>
      <c r="R161" s="197">
        <v>0</v>
      </c>
      <c r="S161" s="263">
        <v>0</v>
      </c>
      <c r="T161" s="263">
        <v>0</v>
      </c>
      <c r="U161" s="263">
        <v>0</v>
      </c>
      <c r="V161" s="263">
        <v>0</v>
      </c>
      <c r="W161" s="263">
        <v>0</v>
      </c>
      <c r="X161" s="263">
        <v>0</v>
      </c>
      <c r="Y161" s="263">
        <v>0</v>
      </c>
      <c r="Z161" s="263">
        <v>0</v>
      </c>
      <c r="AA161" s="263">
        <v>0</v>
      </c>
      <c r="AB161" s="263">
        <v>0</v>
      </c>
      <c r="AC161" s="197">
        <f t="shared" si="30"/>
        <v>57230.55</v>
      </c>
      <c r="AD161" s="197">
        <v>150000</v>
      </c>
      <c r="AE161" s="263">
        <v>0</v>
      </c>
      <c r="AF161" s="239">
        <v>2023</v>
      </c>
      <c r="AG161" s="239">
        <v>2023</v>
      </c>
      <c r="AH161" s="239">
        <v>2023</v>
      </c>
      <c r="AI161" s="251"/>
      <c r="AJ161" s="251"/>
      <c r="AK161" s="251"/>
      <c r="AL161" s="251"/>
      <c r="AM161" s="252" t="s">
        <v>16953</v>
      </c>
      <c r="AN161" s="252" t="s">
        <v>16974</v>
      </c>
      <c r="AO161" s="252">
        <v>0</v>
      </c>
      <c r="AP161" s="252" t="s">
        <v>16959</v>
      </c>
      <c r="AQ161" s="252" t="s">
        <v>16966</v>
      </c>
      <c r="AR161" s="252">
        <v>0</v>
      </c>
      <c r="AS161" s="252"/>
      <c r="AT161" s="252"/>
      <c r="AU161" s="252"/>
      <c r="AV161" s="252"/>
      <c r="AW161" s="252" t="s">
        <v>614</v>
      </c>
      <c r="AX161" s="253">
        <v>311.3</v>
      </c>
      <c r="AY161" s="253">
        <v>342</v>
      </c>
      <c r="AZ161" s="252" t="s">
        <v>2967</v>
      </c>
      <c r="BA161" s="252" t="s">
        <v>17012</v>
      </c>
      <c r="BB161" s="254"/>
      <c r="BC161" s="255">
        <f t="shared" si="29"/>
        <v>0</v>
      </c>
      <c r="BJ161" s="191" t="str">
        <f t="shared" si="27"/>
        <v>нет данных</v>
      </c>
      <c r="BM161" s="191" t="s">
        <v>3597</v>
      </c>
      <c r="BN161" s="191" t="s">
        <v>788</v>
      </c>
      <c r="BO161" s="191" t="s">
        <v>3598</v>
      </c>
      <c r="BU161" s="191" t="s">
        <v>3597</v>
      </c>
      <c r="BV161" s="191" t="s">
        <v>788</v>
      </c>
      <c r="BW161" s="191" t="s">
        <v>3598</v>
      </c>
      <c r="CH161" s="248">
        <f t="shared" si="28"/>
        <v>-1.7462298274040222E-10</v>
      </c>
    </row>
    <row r="162" spans="1:86" x14ac:dyDescent="0.3">
      <c r="A162" s="191">
        <v>1</v>
      </c>
      <c r="B162" s="256">
        <f>SUBTOTAL(9,$A$22:A162)</f>
        <v>139</v>
      </c>
      <c r="C162" s="260" t="s">
        <v>440</v>
      </c>
      <c r="D162" s="197">
        <f t="shared" si="26"/>
        <v>6993248</v>
      </c>
      <c r="E162" s="263">
        <v>0</v>
      </c>
      <c r="F162" s="263">
        <v>0</v>
      </c>
      <c r="G162" s="263">
        <v>0</v>
      </c>
      <c r="H162" s="263">
        <v>0</v>
      </c>
      <c r="I162" s="263">
        <v>0</v>
      </c>
      <c r="J162" s="263">
        <v>0</v>
      </c>
      <c r="K162" s="278">
        <v>0</v>
      </c>
      <c r="L162" s="263">
        <v>0</v>
      </c>
      <c r="M162" s="279">
        <v>830</v>
      </c>
      <c r="N162" s="197">
        <v>6670499.3099999996</v>
      </c>
      <c r="O162" s="263">
        <v>0</v>
      </c>
      <c r="P162" s="263">
        <v>0</v>
      </c>
      <c r="Q162" s="197">
        <v>0</v>
      </c>
      <c r="R162" s="197">
        <v>0</v>
      </c>
      <c r="S162" s="263">
        <v>0</v>
      </c>
      <c r="T162" s="263">
        <v>0</v>
      </c>
      <c r="U162" s="263">
        <v>0</v>
      </c>
      <c r="V162" s="263">
        <v>0</v>
      </c>
      <c r="W162" s="263">
        <v>0</v>
      </c>
      <c r="X162" s="263">
        <v>0</v>
      </c>
      <c r="Y162" s="263">
        <v>0</v>
      </c>
      <c r="Z162" s="263">
        <v>0</v>
      </c>
      <c r="AA162" s="263">
        <v>0</v>
      </c>
      <c r="AB162" s="263">
        <v>0</v>
      </c>
      <c r="AC162" s="197">
        <f t="shared" si="30"/>
        <v>142748.69</v>
      </c>
      <c r="AD162" s="197">
        <v>180000</v>
      </c>
      <c r="AE162" s="263">
        <v>0</v>
      </c>
      <c r="AF162" s="239">
        <v>2023</v>
      </c>
      <c r="AG162" s="239">
        <v>2023</v>
      </c>
      <c r="AH162" s="239">
        <v>2023</v>
      </c>
      <c r="AI162" s="251"/>
      <c r="AJ162" s="251"/>
      <c r="AK162" s="251"/>
      <c r="AL162" s="251"/>
      <c r="AM162" s="252" t="s">
        <v>16949</v>
      </c>
      <c r="AN162" s="252" t="s">
        <v>16962</v>
      </c>
      <c r="AO162" s="252">
        <v>0</v>
      </c>
      <c r="AP162" s="252" t="s">
        <v>16965</v>
      </c>
      <c r="AQ162" s="252" t="s">
        <v>16966</v>
      </c>
      <c r="AR162" s="252">
        <v>0</v>
      </c>
      <c r="AS162" s="252"/>
      <c r="AT162" s="252"/>
      <c r="AU162" s="252"/>
      <c r="AV162" s="252"/>
      <c r="AW162" s="252" t="s">
        <v>695</v>
      </c>
      <c r="AX162" s="253">
        <v>890.5</v>
      </c>
      <c r="AY162" s="253">
        <v>683</v>
      </c>
      <c r="AZ162" s="252" t="s">
        <v>2967</v>
      </c>
      <c r="BA162" s="252" t="s">
        <v>17012</v>
      </c>
      <c r="BB162" s="254"/>
      <c r="BC162" s="255">
        <f t="shared" si="29"/>
        <v>-147</v>
      </c>
      <c r="BJ162" s="191" t="str">
        <f t="shared" si="27"/>
        <v>552.000</v>
      </c>
      <c r="BM162" s="191" t="s">
        <v>3646</v>
      </c>
      <c r="BN162" s="191" t="s">
        <v>3006</v>
      </c>
      <c r="BO162" s="191" t="s">
        <v>3648</v>
      </c>
      <c r="BU162" s="191" t="s">
        <v>3646</v>
      </c>
      <c r="BV162" s="191" t="s">
        <v>3006</v>
      </c>
      <c r="BW162" s="191" t="s">
        <v>3648</v>
      </c>
      <c r="CH162" s="248">
        <f t="shared" si="28"/>
        <v>4.0745362639427185E-10</v>
      </c>
    </row>
    <row r="163" spans="1:86" x14ac:dyDescent="0.3">
      <c r="A163" s="191">
        <v>1</v>
      </c>
      <c r="B163" s="256">
        <f>SUBTOTAL(9,$A$22:A163)</f>
        <v>140</v>
      </c>
      <c r="C163" s="260" t="s">
        <v>405</v>
      </c>
      <c r="D163" s="197">
        <f t="shared" si="26"/>
        <v>3016553.2</v>
      </c>
      <c r="E163" s="263">
        <v>0</v>
      </c>
      <c r="F163" s="263">
        <v>0</v>
      </c>
      <c r="G163" s="263">
        <v>0</v>
      </c>
      <c r="H163" s="263">
        <v>0</v>
      </c>
      <c r="I163" s="263">
        <v>0</v>
      </c>
      <c r="J163" s="263">
        <v>0</v>
      </c>
      <c r="K163" s="278">
        <v>0</v>
      </c>
      <c r="L163" s="263">
        <v>0</v>
      </c>
      <c r="M163" s="279">
        <v>0</v>
      </c>
      <c r="N163" s="197">
        <v>0</v>
      </c>
      <c r="O163" s="263">
        <v>0</v>
      </c>
      <c r="P163" s="263">
        <v>0</v>
      </c>
      <c r="Q163" s="197">
        <v>430</v>
      </c>
      <c r="R163" s="197">
        <v>2806494.22</v>
      </c>
      <c r="S163" s="263">
        <v>0</v>
      </c>
      <c r="T163" s="263">
        <v>0</v>
      </c>
      <c r="U163" s="263">
        <v>0</v>
      </c>
      <c r="V163" s="263">
        <v>0</v>
      </c>
      <c r="W163" s="263">
        <v>0</v>
      </c>
      <c r="X163" s="263">
        <v>0</v>
      </c>
      <c r="Y163" s="263">
        <v>0</v>
      </c>
      <c r="Z163" s="263">
        <v>0</v>
      </c>
      <c r="AA163" s="263">
        <v>0</v>
      </c>
      <c r="AB163" s="263">
        <v>0</v>
      </c>
      <c r="AC163" s="197">
        <f>ROUND(R163*2.14%,2)</f>
        <v>60058.98</v>
      </c>
      <c r="AD163" s="263">
        <v>150000</v>
      </c>
      <c r="AE163" s="263">
        <v>0</v>
      </c>
      <c r="AF163" s="239">
        <v>2023</v>
      </c>
      <c r="AG163" s="239">
        <v>2023</v>
      </c>
      <c r="AH163" s="239">
        <v>2023</v>
      </c>
      <c r="AI163" s="251"/>
      <c r="AJ163" s="251"/>
      <c r="AK163" s="251"/>
      <c r="AL163" s="251"/>
      <c r="AM163" s="252" t="s">
        <v>16951</v>
      </c>
      <c r="AN163" s="252" t="s">
        <v>16959</v>
      </c>
      <c r="AO163" s="252">
        <v>0</v>
      </c>
      <c r="AP163" s="252" t="s">
        <v>16954</v>
      </c>
      <c r="AQ163" s="252" t="s">
        <v>16961</v>
      </c>
      <c r="AR163" s="252">
        <v>0</v>
      </c>
      <c r="AS163" s="252"/>
      <c r="AT163" s="252"/>
      <c r="AU163" s="252"/>
      <c r="AV163" s="252"/>
      <c r="AW163" s="252" t="s">
        <v>913</v>
      </c>
      <c r="AX163" s="253">
        <v>362.3</v>
      </c>
      <c r="AY163" s="253">
        <v>297</v>
      </c>
      <c r="AZ163" s="252" t="s">
        <v>2967</v>
      </c>
      <c r="BA163" s="252" t="s">
        <v>2980</v>
      </c>
      <c r="BB163" s="254"/>
      <c r="BC163" s="255">
        <f t="shared" si="29"/>
        <v>297</v>
      </c>
      <c r="BJ163" s="191" t="str">
        <f t="shared" si="27"/>
        <v>280.000</v>
      </c>
      <c r="BM163" s="191" t="s">
        <v>3603</v>
      </c>
      <c r="BN163" s="191" t="s">
        <v>16989</v>
      </c>
      <c r="BO163" s="191" t="s">
        <v>3604</v>
      </c>
      <c r="BU163" s="191" t="s">
        <v>3603</v>
      </c>
      <c r="BV163" s="191" t="s">
        <v>16989</v>
      </c>
      <c r="BW163" s="191" t="s">
        <v>3604</v>
      </c>
      <c r="CH163" s="248">
        <f t="shared" si="28"/>
        <v>-2.9103830456733704E-11</v>
      </c>
    </row>
    <row r="164" spans="1:86" x14ac:dyDescent="0.3">
      <c r="A164" s="191">
        <v>1</v>
      </c>
      <c r="B164" s="256">
        <f>SUBTOTAL(9,$A$22:A164)</f>
        <v>141</v>
      </c>
      <c r="C164" s="260" t="s">
        <v>413</v>
      </c>
      <c r="D164" s="197">
        <f t="shared" si="26"/>
        <v>4802592</v>
      </c>
      <c r="E164" s="263">
        <v>0</v>
      </c>
      <c r="F164" s="263">
        <v>0</v>
      </c>
      <c r="G164" s="263">
        <v>0</v>
      </c>
      <c r="H164" s="263">
        <v>0</v>
      </c>
      <c r="I164" s="263">
        <v>0</v>
      </c>
      <c r="J164" s="263">
        <v>0</v>
      </c>
      <c r="K164" s="278">
        <v>0</v>
      </c>
      <c r="L164" s="263">
        <v>0</v>
      </c>
      <c r="M164" s="279">
        <v>570</v>
      </c>
      <c r="N164" s="197">
        <v>4525741.1399999997</v>
      </c>
      <c r="O164" s="263">
        <v>0</v>
      </c>
      <c r="P164" s="263">
        <v>0</v>
      </c>
      <c r="Q164" s="197">
        <v>0</v>
      </c>
      <c r="R164" s="197">
        <v>0</v>
      </c>
      <c r="S164" s="263">
        <v>0</v>
      </c>
      <c r="T164" s="263">
        <v>0</v>
      </c>
      <c r="U164" s="263">
        <v>0</v>
      </c>
      <c r="V164" s="263">
        <v>0</v>
      </c>
      <c r="W164" s="263">
        <v>0</v>
      </c>
      <c r="X164" s="263">
        <v>0</v>
      </c>
      <c r="Y164" s="263">
        <v>0</v>
      </c>
      <c r="Z164" s="263">
        <v>0</v>
      </c>
      <c r="AA164" s="263">
        <v>0</v>
      </c>
      <c r="AB164" s="263">
        <v>0</v>
      </c>
      <c r="AC164" s="197">
        <f>ROUND(N164*2.14%,2)</f>
        <v>96850.86</v>
      </c>
      <c r="AD164" s="197">
        <v>180000</v>
      </c>
      <c r="AE164" s="263">
        <v>0</v>
      </c>
      <c r="AF164" s="239">
        <v>2023</v>
      </c>
      <c r="AG164" s="239">
        <v>2023</v>
      </c>
      <c r="AH164" s="239">
        <v>2023</v>
      </c>
      <c r="AI164" s="251"/>
      <c r="AJ164" s="251"/>
      <c r="AK164" s="251"/>
      <c r="AL164" s="251"/>
      <c r="AM164" s="252" t="s">
        <v>16953</v>
      </c>
      <c r="AN164" s="252" t="s">
        <v>16965</v>
      </c>
      <c r="AO164" s="252">
        <v>0</v>
      </c>
      <c r="AP164" s="252" t="s">
        <v>16955</v>
      </c>
      <c r="AQ164" s="252" t="s">
        <v>16966</v>
      </c>
      <c r="AR164" s="252" t="s">
        <v>16964</v>
      </c>
      <c r="AS164" s="252"/>
      <c r="AT164" s="252"/>
      <c r="AU164" s="252"/>
      <c r="AV164" s="252"/>
      <c r="AW164" s="252" t="s">
        <v>663</v>
      </c>
      <c r="AX164" s="253">
        <v>1104.7</v>
      </c>
      <c r="AY164" s="253">
        <v>570</v>
      </c>
      <c r="AZ164" s="252" t="s">
        <v>2967</v>
      </c>
      <c r="BA164" s="252" t="s">
        <v>17012</v>
      </c>
      <c r="BB164" s="254"/>
      <c r="BC164" s="255">
        <f t="shared" si="29"/>
        <v>0</v>
      </c>
      <c r="BJ164" s="191" t="str">
        <f t="shared" si="27"/>
        <v>444.000</v>
      </c>
      <c r="BM164" s="191" t="s">
        <v>3606</v>
      </c>
      <c r="BN164" s="191" t="s">
        <v>3003</v>
      </c>
      <c r="BO164" s="191" t="s">
        <v>3607</v>
      </c>
      <c r="BU164" s="191" t="s">
        <v>3606</v>
      </c>
      <c r="BV164" s="191" t="s">
        <v>3003</v>
      </c>
      <c r="BW164" s="191" t="s">
        <v>3607</v>
      </c>
      <c r="CH164" s="248">
        <f t="shared" si="28"/>
        <v>3.4924596548080444E-10</v>
      </c>
    </row>
    <row r="165" spans="1:86" x14ac:dyDescent="0.3">
      <c r="A165" s="191">
        <v>1</v>
      </c>
      <c r="B165" s="256">
        <f>SUBTOTAL(9,$A$22:A165)</f>
        <v>142</v>
      </c>
      <c r="C165" s="260" t="s">
        <v>417</v>
      </c>
      <c r="D165" s="197">
        <f t="shared" si="26"/>
        <v>2822576</v>
      </c>
      <c r="E165" s="263">
        <v>0</v>
      </c>
      <c r="F165" s="263">
        <v>0</v>
      </c>
      <c r="G165" s="263">
        <v>0</v>
      </c>
      <c r="H165" s="263">
        <v>0</v>
      </c>
      <c r="I165" s="263">
        <v>0</v>
      </c>
      <c r="J165" s="263">
        <v>0</v>
      </c>
      <c r="K165" s="278">
        <v>0</v>
      </c>
      <c r="L165" s="263">
        <v>0</v>
      </c>
      <c r="M165" s="279">
        <v>335</v>
      </c>
      <c r="N165" s="197">
        <v>2616581.16</v>
      </c>
      <c r="O165" s="263">
        <v>0</v>
      </c>
      <c r="P165" s="263">
        <v>0</v>
      </c>
      <c r="Q165" s="197">
        <v>0</v>
      </c>
      <c r="R165" s="197">
        <v>0</v>
      </c>
      <c r="S165" s="263">
        <v>0</v>
      </c>
      <c r="T165" s="263">
        <v>0</v>
      </c>
      <c r="U165" s="263">
        <v>0</v>
      </c>
      <c r="V165" s="263">
        <v>0</v>
      </c>
      <c r="W165" s="263">
        <v>0</v>
      </c>
      <c r="X165" s="263">
        <v>0</v>
      </c>
      <c r="Y165" s="263">
        <v>0</v>
      </c>
      <c r="Z165" s="263">
        <v>0</v>
      </c>
      <c r="AA165" s="263">
        <v>0</v>
      </c>
      <c r="AB165" s="263">
        <v>0</v>
      </c>
      <c r="AC165" s="197">
        <f>ROUND(N165*2.14%,2)</f>
        <v>55994.84</v>
      </c>
      <c r="AD165" s="197">
        <v>150000</v>
      </c>
      <c r="AE165" s="263">
        <v>0</v>
      </c>
      <c r="AF165" s="239">
        <v>2023</v>
      </c>
      <c r="AG165" s="239">
        <v>2023</v>
      </c>
      <c r="AH165" s="239">
        <v>2023</v>
      </c>
      <c r="AI165" s="251"/>
      <c r="AJ165" s="251"/>
      <c r="AK165" s="251"/>
      <c r="AL165" s="251"/>
      <c r="AM165" s="252" t="s">
        <v>16969</v>
      </c>
      <c r="AN165" s="252" t="s">
        <v>16974</v>
      </c>
      <c r="AO165" s="252">
        <v>0</v>
      </c>
      <c r="AP165" s="252" t="s">
        <v>16953</v>
      </c>
      <c r="AQ165" s="252" t="s">
        <v>16972</v>
      </c>
      <c r="AR165" s="252">
        <v>0</v>
      </c>
      <c r="AS165" s="252"/>
      <c r="AT165" s="252"/>
      <c r="AU165" s="252"/>
      <c r="AV165" s="252"/>
      <c r="AW165" s="252" t="s">
        <v>1280</v>
      </c>
      <c r="AX165" s="253">
        <v>271.89999999999998</v>
      </c>
      <c r="AY165" s="253">
        <v>252</v>
      </c>
      <c r="AZ165" s="252" t="s">
        <v>2967</v>
      </c>
      <c r="BA165" s="252" t="s">
        <v>17012</v>
      </c>
      <c r="BB165" s="254"/>
      <c r="BC165" s="255">
        <f t="shared" si="29"/>
        <v>-83</v>
      </c>
      <c r="BJ165" s="191" t="str">
        <f t="shared" si="27"/>
        <v>219.500</v>
      </c>
      <c r="BM165" s="191" t="s">
        <v>3610</v>
      </c>
      <c r="BN165" s="191" t="s">
        <v>720</v>
      </c>
      <c r="BO165" s="191" t="s">
        <v>3611</v>
      </c>
      <c r="BU165" s="191" t="s">
        <v>3610</v>
      </c>
      <c r="BV165" s="191" t="s">
        <v>720</v>
      </c>
      <c r="BW165" s="191" t="s">
        <v>3611</v>
      </c>
      <c r="CH165" s="248">
        <f t="shared" si="28"/>
        <v>-1.4551915228366852E-10</v>
      </c>
    </row>
    <row r="166" spans="1:86" x14ac:dyDescent="0.3">
      <c r="A166" s="191">
        <v>1</v>
      </c>
      <c r="B166" s="256">
        <f>SUBTOTAL(9,$A$22:A166)</f>
        <v>143</v>
      </c>
      <c r="C166" s="260" t="s">
        <v>446</v>
      </c>
      <c r="D166" s="197">
        <f t="shared" si="26"/>
        <v>150000</v>
      </c>
      <c r="E166" s="263">
        <v>0</v>
      </c>
      <c r="F166" s="263">
        <v>0</v>
      </c>
      <c r="G166" s="263">
        <v>0</v>
      </c>
      <c r="H166" s="263">
        <v>0</v>
      </c>
      <c r="I166" s="263">
        <v>0</v>
      </c>
      <c r="J166" s="263">
        <v>0</v>
      </c>
      <c r="K166" s="278">
        <v>0</v>
      </c>
      <c r="L166" s="263">
        <v>0</v>
      </c>
      <c r="M166" s="279">
        <v>0</v>
      </c>
      <c r="N166" s="197">
        <v>0</v>
      </c>
      <c r="O166" s="263">
        <v>0</v>
      </c>
      <c r="P166" s="263">
        <v>0</v>
      </c>
      <c r="Q166" s="197">
        <v>0</v>
      </c>
      <c r="R166" s="197">
        <v>0</v>
      </c>
      <c r="S166" s="263">
        <v>0</v>
      </c>
      <c r="T166" s="263">
        <v>0</v>
      </c>
      <c r="U166" s="263">
        <v>0</v>
      </c>
      <c r="V166" s="263">
        <v>0</v>
      </c>
      <c r="W166" s="263">
        <v>0</v>
      </c>
      <c r="X166" s="263">
        <v>0</v>
      </c>
      <c r="Y166" s="263">
        <v>0</v>
      </c>
      <c r="Z166" s="263">
        <v>0</v>
      </c>
      <c r="AA166" s="263">
        <v>0</v>
      </c>
      <c r="AB166" s="263">
        <v>0</v>
      </c>
      <c r="AC166" s="197">
        <f>ROUND(N166*2.14%,2)</f>
        <v>0</v>
      </c>
      <c r="AD166" s="197">
        <v>150000</v>
      </c>
      <c r="AE166" s="263">
        <v>0</v>
      </c>
      <c r="AF166" s="239">
        <v>2023</v>
      </c>
      <c r="AG166" s="239" t="s">
        <v>17052</v>
      </c>
      <c r="AH166" s="239" t="s">
        <v>17052</v>
      </c>
      <c r="AI166" s="251"/>
      <c r="AJ166" s="251"/>
      <c r="AK166" s="251"/>
      <c r="AL166" s="251"/>
      <c r="AM166" s="252" t="s">
        <v>16969</v>
      </c>
      <c r="AN166" s="252" t="s">
        <v>16950</v>
      </c>
      <c r="AO166" s="252">
        <v>0</v>
      </c>
      <c r="AP166" s="252" t="s">
        <v>16958</v>
      </c>
      <c r="AQ166" s="252" t="s">
        <v>16957</v>
      </c>
      <c r="AR166" s="252">
        <v>0</v>
      </c>
      <c r="AS166" s="252"/>
      <c r="AT166" s="252"/>
      <c r="AU166" s="252"/>
      <c r="AV166" s="252"/>
      <c r="AW166" s="252" t="s">
        <v>1734</v>
      </c>
      <c r="AX166" s="253">
        <v>456.6</v>
      </c>
      <c r="AY166" s="253">
        <v>313</v>
      </c>
      <c r="AZ166" s="252" t="s">
        <v>2967</v>
      </c>
      <c r="BA166" s="252" t="s">
        <v>17012</v>
      </c>
      <c r="BB166" s="254"/>
      <c r="BC166" s="255">
        <f t="shared" si="29"/>
        <v>313</v>
      </c>
      <c r="BJ166" s="191" t="str">
        <f t="shared" si="27"/>
        <v>264.600</v>
      </c>
      <c r="BM166" s="191" t="s">
        <v>3650</v>
      </c>
      <c r="BN166" s="191" t="s">
        <v>2980</v>
      </c>
      <c r="BO166" s="191" t="s">
        <v>1021</v>
      </c>
      <c r="BU166" s="191" t="s">
        <v>3650</v>
      </c>
      <c r="BV166" s="191" t="s">
        <v>2980</v>
      </c>
      <c r="BW166" s="191" t="s">
        <v>1021</v>
      </c>
      <c r="CH166" s="248">
        <f t="shared" si="28"/>
        <v>0</v>
      </c>
    </row>
    <row r="167" spans="1:86" x14ac:dyDescent="0.3">
      <c r="A167" s="191">
        <v>1</v>
      </c>
      <c r="B167" s="256">
        <f>SUBTOTAL(9,$A$22:A167)</f>
        <v>144</v>
      </c>
      <c r="C167" s="260" t="s">
        <v>419</v>
      </c>
      <c r="D167" s="197">
        <f t="shared" si="26"/>
        <v>150000</v>
      </c>
      <c r="E167" s="263">
        <v>0</v>
      </c>
      <c r="F167" s="263">
        <v>0</v>
      </c>
      <c r="G167" s="263">
        <v>0</v>
      </c>
      <c r="H167" s="263">
        <v>0</v>
      </c>
      <c r="I167" s="263">
        <v>0</v>
      </c>
      <c r="J167" s="263">
        <v>0</v>
      </c>
      <c r="K167" s="278">
        <v>0</v>
      </c>
      <c r="L167" s="263">
        <v>0</v>
      </c>
      <c r="M167" s="279">
        <v>0</v>
      </c>
      <c r="N167" s="197">
        <v>0</v>
      </c>
      <c r="O167" s="263">
        <v>0</v>
      </c>
      <c r="P167" s="263">
        <v>0</v>
      </c>
      <c r="Q167" s="279">
        <v>0</v>
      </c>
      <c r="R167" s="197">
        <v>0</v>
      </c>
      <c r="S167" s="263">
        <v>0</v>
      </c>
      <c r="T167" s="263">
        <v>0</v>
      </c>
      <c r="U167" s="263">
        <v>0</v>
      </c>
      <c r="V167" s="263">
        <v>0</v>
      </c>
      <c r="W167" s="263">
        <v>0</v>
      </c>
      <c r="X167" s="263">
        <v>0</v>
      </c>
      <c r="Y167" s="263">
        <v>0</v>
      </c>
      <c r="Z167" s="263">
        <v>0</v>
      </c>
      <c r="AA167" s="263">
        <v>0</v>
      </c>
      <c r="AB167" s="263">
        <v>0</v>
      </c>
      <c r="AC167" s="197">
        <f>ROUND(R167*2.14%,2)</f>
        <v>0</v>
      </c>
      <c r="AD167" s="263">
        <v>150000</v>
      </c>
      <c r="AE167" s="263">
        <v>0</v>
      </c>
      <c r="AF167" s="239">
        <v>2023</v>
      </c>
      <c r="AG167" s="239" t="s">
        <v>17052</v>
      </c>
      <c r="AH167" s="239" t="s">
        <v>17052</v>
      </c>
      <c r="AI167" s="251"/>
      <c r="AJ167" s="251"/>
      <c r="AK167" s="251"/>
      <c r="AL167" s="251"/>
      <c r="AM167" s="252" t="s">
        <v>16970</v>
      </c>
      <c r="AN167" s="252" t="s">
        <v>16950</v>
      </c>
      <c r="AO167" s="252">
        <v>0</v>
      </c>
      <c r="AP167" s="252" t="s">
        <v>16958</v>
      </c>
      <c r="AQ167" s="252" t="s">
        <v>16964</v>
      </c>
      <c r="AR167" s="252">
        <v>0</v>
      </c>
      <c r="AS167" s="252" t="s">
        <v>16980</v>
      </c>
      <c r="AT167" s="252"/>
      <c r="AU167" s="252"/>
      <c r="AV167" s="252"/>
      <c r="AW167" s="252" t="s">
        <v>1734</v>
      </c>
      <c r="AX167" s="253">
        <v>391.7</v>
      </c>
      <c r="AY167" s="253">
        <v>342</v>
      </c>
      <c r="AZ167" s="252" t="s">
        <v>2967</v>
      </c>
      <c r="BA167" s="252" t="s">
        <v>1734</v>
      </c>
      <c r="BB167" s="254"/>
      <c r="BC167" s="255">
        <f t="shared" si="29"/>
        <v>342</v>
      </c>
      <c r="BJ167" s="191" t="str">
        <f t="shared" si="27"/>
        <v>нет данных</v>
      </c>
      <c r="BM167" s="191" t="s">
        <v>3612</v>
      </c>
      <c r="BN167" s="191" t="s">
        <v>2984</v>
      </c>
      <c r="BO167" s="191" t="s">
        <v>3613</v>
      </c>
      <c r="BU167" s="191" t="s">
        <v>3612</v>
      </c>
      <c r="BV167" s="191" t="s">
        <v>2984</v>
      </c>
      <c r="BW167" s="191" t="s">
        <v>3613</v>
      </c>
      <c r="CH167" s="248">
        <f t="shared" si="28"/>
        <v>0</v>
      </c>
    </row>
    <row r="168" spans="1:86" x14ac:dyDescent="0.3">
      <c r="A168" s="191">
        <v>1</v>
      </c>
      <c r="B168" s="256">
        <f>SUBTOTAL(9,$A$22:A168)</f>
        <v>145</v>
      </c>
      <c r="C168" s="260" t="s">
        <v>420</v>
      </c>
      <c r="D168" s="197">
        <f t="shared" si="26"/>
        <v>2055846.4000000001</v>
      </c>
      <c r="E168" s="263">
        <v>0</v>
      </c>
      <c r="F168" s="263">
        <v>0</v>
      </c>
      <c r="G168" s="263">
        <v>0</v>
      </c>
      <c r="H168" s="263">
        <v>0</v>
      </c>
      <c r="I168" s="263">
        <v>0</v>
      </c>
      <c r="J168" s="263">
        <v>0</v>
      </c>
      <c r="K168" s="278">
        <v>0</v>
      </c>
      <c r="L168" s="263">
        <v>0</v>
      </c>
      <c r="M168" s="279">
        <v>244</v>
      </c>
      <c r="N168" s="197">
        <v>1865915.8</v>
      </c>
      <c r="O168" s="263">
        <v>0</v>
      </c>
      <c r="P168" s="263">
        <v>0</v>
      </c>
      <c r="Q168" s="197">
        <v>0</v>
      </c>
      <c r="R168" s="197">
        <v>0</v>
      </c>
      <c r="S168" s="263">
        <v>0</v>
      </c>
      <c r="T168" s="263">
        <v>0</v>
      </c>
      <c r="U168" s="263">
        <v>0</v>
      </c>
      <c r="V168" s="263">
        <v>0</v>
      </c>
      <c r="W168" s="263">
        <v>0</v>
      </c>
      <c r="X168" s="263">
        <v>0</v>
      </c>
      <c r="Y168" s="263">
        <v>0</v>
      </c>
      <c r="Z168" s="263">
        <v>0</v>
      </c>
      <c r="AA168" s="263">
        <v>0</v>
      </c>
      <c r="AB168" s="263">
        <v>0</v>
      </c>
      <c r="AC168" s="197">
        <f>ROUND(N168*2.14%,2)</f>
        <v>39930.6</v>
      </c>
      <c r="AD168" s="197">
        <v>150000</v>
      </c>
      <c r="AE168" s="263">
        <v>0</v>
      </c>
      <c r="AF168" s="239">
        <v>2023</v>
      </c>
      <c r="AG168" s="239">
        <v>2023</v>
      </c>
      <c r="AH168" s="239">
        <v>2023</v>
      </c>
      <c r="AI168" s="251"/>
      <c r="AJ168" s="251"/>
      <c r="AK168" s="251"/>
      <c r="AL168" s="251"/>
      <c r="AM168" s="252" t="s">
        <v>16967</v>
      </c>
      <c r="AN168" s="252" t="s">
        <v>16959</v>
      </c>
      <c r="AO168" s="252">
        <v>0</v>
      </c>
      <c r="AP168" s="252" t="s">
        <v>16951</v>
      </c>
      <c r="AQ168" s="252" t="s">
        <v>16957</v>
      </c>
      <c r="AR168" s="252" t="s">
        <v>16964</v>
      </c>
      <c r="AS168" s="252"/>
      <c r="AT168" s="252"/>
      <c r="AU168" s="252"/>
      <c r="AV168" s="252"/>
      <c r="AW168" s="252" t="s">
        <v>2140</v>
      </c>
      <c r="AX168" s="253">
        <v>255.8</v>
      </c>
      <c r="AY168" s="253">
        <v>244</v>
      </c>
      <c r="AZ168" s="252" t="s">
        <v>2967</v>
      </c>
      <c r="BA168" s="252" t="s">
        <v>17012</v>
      </c>
      <c r="BB168" s="254"/>
      <c r="BC168" s="255">
        <f t="shared" si="29"/>
        <v>0</v>
      </c>
      <c r="BJ168" s="191" t="str">
        <f t="shared" si="27"/>
        <v>178.400</v>
      </c>
      <c r="BM168" s="191" t="s">
        <v>3614</v>
      </c>
      <c r="BN168" s="191" t="s">
        <v>1343</v>
      </c>
      <c r="BO168" s="191" t="s">
        <v>3615</v>
      </c>
      <c r="BU168" s="191" t="s">
        <v>3614</v>
      </c>
      <c r="BV168" s="191" t="s">
        <v>1343</v>
      </c>
      <c r="BW168" s="191" t="s">
        <v>3615</v>
      </c>
      <c r="CH168" s="248">
        <f t="shared" si="28"/>
        <v>8.7311491370201111E-11</v>
      </c>
    </row>
    <row r="169" spans="1:86" x14ac:dyDescent="0.3">
      <c r="A169" s="191">
        <v>1</v>
      </c>
      <c r="B169" s="256">
        <f>SUBTOTAL(9,$A$22:A169)</f>
        <v>146</v>
      </c>
      <c r="C169" s="260" t="s">
        <v>423</v>
      </c>
      <c r="D169" s="197">
        <f t="shared" si="26"/>
        <v>3201728</v>
      </c>
      <c r="E169" s="263">
        <v>0</v>
      </c>
      <c r="F169" s="263">
        <v>0</v>
      </c>
      <c r="G169" s="263">
        <v>0</v>
      </c>
      <c r="H169" s="263">
        <v>0</v>
      </c>
      <c r="I169" s="263">
        <v>0</v>
      </c>
      <c r="J169" s="263">
        <v>0</v>
      </c>
      <c r="K169" s="278">
        <v>0</v>
      </c>
      <c r="L169" s="263">
        <v>0</v>
      </c>
      <c r="M169" s="279">
        <v>380</v>
      </c>
      <c r="N169" s="197">
        <v>2987789.31</v>
      </c>
      <c r="O169" s="263">
        <v>0</v>
      </c>
      <c r="P169" s="263">
        <v>0</v>
      </c>
      <c r="Q169" s="197">
        <v>0</v>
      </c>
      <c r="R169" s="197">
        <v>0</v>
      </c>
      <c r="S169" s="263">
        <v>0</v>
      </c>
      <c r="T169" s="263">
        <v>0</v>
      </c>
      <c r="U169" s="263">
        <v>0</v>
      </c>
      <c r="V169" s="263">
        <v>0</v>
      </c>
      <c r="W169" s="263">
        <v>0</v>
      </c>
      <c r="X169" s="263">
        <v>0</v>
      </c>
      <c r="Y169" s="263">
        <v>0</v>
      </c>
      <c r="Z169" s="263">
        <v>0</v>
      </c>
      <c r="AA169" s="263">
        <v>0</v>
      </c>
      <c r="AB169" s="263">
        <v>0</v>
      </c>
      <c r="AC169" s="197">
        <f>ROUND(N169*2.14%,2)</f>
        <v>63938.69</v>
      </c>
      <c r="AD169" s="197">
        <v>150000</v>
      </c>
      <c r="AE169" s="263">
        <v>0</v>
      </c>
      <c r="AF169" s="239">
        <v>2023</v>
      </c>
      <c r="AG169" s="239">
        <v>2023</v>
      </c>
      <c r="AH169" s="239">
        <v>2023</v>
      </c>
      <c r="AI169" s="251"/>
      <c r="AJ169" s="251"/>
      <c r="AK169" s="251"/>
      <c r="AL169" s="251"/>
      <c r="AM169" s="252" t="s">
        <v>16970</v>
      </c>
      <c r="AN169" s="252" t="s">
        <v>16950</v>
      </c>
      <c r="AO169" s="252">
        <v>0</v>
      </c>
      <c r="AP169" s="252" t="s">
        <v>16958</v>
      </c>
      <c r="AQ169" s="252" t="s">
        <v>16964</v>
      </c>
      <c r="AR169" s="252">
        <v>0</v>
      </c>
      <c r="AS169" s="252"/>
      <c r="AT169" s="252"/>
      <c r="AU169" s="252"/>
      <c r="AV169" s="252"/>
      <c r="AW169" s="252" t="s">
        <v>1010</v>
      </c>
      <c r="AX169" s="253">
        <v>383.6</v>
      </c>
      <c r="AY169" s="253">
        <v>380</v>
      </c>
      <c r="AZ169" s="252" t="s">
        <v>2967</v>
      </c>
      <c r="BA169" s="252" t="s">
        <v>17012</v>
      </c>
      <c r="BB169" s="254"/>
      <c r="BC169" s="255">
        <f t="shared" si="29"/>
        <v>0</v>
      </c>
      <c r="BJ169" s="191" t="str">
        <f t="shared" si="27"/>
        <v>216.000</v>
      </c>
      <c r="BM169" s="191" t="s">
        <v>3619</v>
      </c>
      <c r="BN169" s="191" t="s">
        <v>2980</v>
      </c>
      <c r="BO169" s="191" t="s">
        <v>3620</v>
      </c>
      <c r="BU169" s="191" t="s">
        <v>3619</v>
      </c>
      <c r="BV169" s="191" t="s">
        <v>2980</v>
      </c>
      <c r="BW169" s="191" t="s">
        <v>3620</v>
      </c>
      <c r="CH169" s="248">
        <f t="shared" si="28"/>
        <v>-5.8207660913467407E-11</v>
      </c>
    </row>
    <row r="170" spans="1:86" x14ac:dyDescent="0.3">
      <c r="A170" s="191">
        <v>1</v>
      </c>
      <c r="B170" s="256">
        <f>SUBTOTAL(9,$A$22:A170)</f>
        <v>147</v>
      </c>
      <c r="C170" s="260" t="s">
        <v>425</v>
      </c>
      <c r="D170" s="197">
        <f t="shared" si="26"/>
        <v>2864704</v>
      </c>
      <c r="E170" s="263">
        <v>0</v>
      </c>
      <c r="F170" s="263">
        <v>0</v>
      </c>
      <c r="G170" s="263">
        <v>0</v>
      </c>
      <c r="H170" s="263">
        <v>0</v>
      </c>
      <c r="I170" s="263">
        <v>0</v>
      </c>
      <c r="J170" s="263">
        <v>0</v>
      </c>
      <c r="K170" s="278">
        <v>0</v>
      </c>
      <c r="L170" s="263">
        <v>0</v>
      </c>
      <c r="M170" s="279">
        <v>340</v>
      </c>
      <c r="N170" s="197">
        <v>2657826.5099999998</v>
      </c>
      <c r="O170" s="263">
        <v>0</v>
      </c>
      <c r="P170" s="263">
        <v>0</v>
      </c>
      <c r="Q170" s="197">
        <v>0</v>
      </c>
      <c r="R170" s="197">
        <v>0</v>
      </c>
      <c r="S170" s="263">
        <v>0</v>
      </c>
      <c r="T170" s="263">
        <v>0</v>
      </c>
      <c r="U170" s="263">
        <v>0</v>
      </c>
      <c r="V170" s="263">
        <v>0</v>
      </c>
      <c r="W170" s="263">
        <v>0</v>
      </c>
      <c r="X170" s="263">
        <v>0</v>
      </c>
      <c r="Y170" s="263">
        <v>0</v>
      </c>
      <c r="Z170" s="263">
        <v>0</v>
      </c>
      <c r="AA170" s="263">
        <v>0</v>
      </c>
      <c r="AB170" s="263">
        <v>0</v>
      </c>
      <c r="AC170" s="197">
        <f>ROUND(N170*2.14%,2)</f>
        <v>56877.49</v>
      </c>
      <c r="AD170" s="197">
        <v>150000</v>
      </c>
      <c r="AE170" s="263">
        <v>0</v>
      </c>
      <c r="AF170" s="239">
        <v>2023</v>
      </c>
      <c r="AG170" s="239">
        <v>2023</v>
      </c>
      <c r="AH170" s="239">
        <v>2023</v>
      </c>
      <c r="AI170" s="251"/>
      <c r="AJ170" s="251"/>
      <c r="AK170" s="251"/>
      <c r="AL170" s="251"/>
      <c r="AM170" s="252" t="s">
        <v>16967</v>
      </c>
      <c r="AN170" s="252" t="s">
        <v>16956</v>
      </c>
      <c r="AO170" s="252">
        <v>0</v>
      </c>
      <c r="AP170" s="252" t="s">
        <v>16971</v>
      </c>
      <c r="AQ170" s="252" t="s">
        <v>16957</v>
      </c>
      <c r="AR170" s="252">
        <v>0</v>
      </c>
      <c r="AS170" s="252"/>
      <c r="AT170" s="252"/>
      <c r="AU170" s="252"/>
      <c r="AV170" s="252"/>
      <c r="AW170" s="252" t="s">
        <v>2142</v>
      </c>
      <c r="AX170" s="253">
        <v>404.7</v>
      </c>
      <c r="AY170" s="253">
        <v>343.95</v>
      </c>
      <c r="AZ170" s="252" t="s">
        <v>2967</v>
      </c>
      <c r="BA170" s="252" t="s">
        <v>17012</v>
      </c>
      <c r="BB170" s="254"/>
      <c r="BC170" s="255">
        <f t="shared" si="29"/>
        <v>3.9499999999999886</v>
      </c>
      <c r="BJ170" s="191" t="str">
        <f t="shared" si="27"/>
        <v>404.700</v>
      </c>
      <c r="BM170" s="191" t="s">
        <v>3624</v>
      </c>
      <c r="BN170" s="191" t="s">
        <v>781</v>
      </c>
      <c r="BO170" s="191" t="s">
        <v>3625</v>
      </c>
      <c r="BU170" s="191" t="s">
        <v>3624</v>
      </c>
      <c r="BV170" s="191" t="s">
        <v>781</v>
      </c>
      <c r="BW170" s="191" t="s">
        <v>3625</v>
      </c>
      <c r="CH170" s="248">
        <f t="shared" si="28"/>
        <v>2.3283064365386963E-10</v>
      </c>
    </row>
    <row r="171" spans="1:86" x14ac:dyDescent="0.3">
      <c r="A171" s="191">
        <v>1</v>
      </c>
      <c r="B171" s="256">
        <f>SUBTOTAL(9,$A$22:A171)</f>
        <v>148</v>
      </c>
      <c r="C171" s="260" t="s">
        <v>380</v>
      </c>
      <c r="D171" s="197">
        <f t="shared" si="26"/>
        <v>2485552</v>
      </c>
      <c r="E171" s="263">
        <v>0</v>
      </c>
      <c r="F171" s="263">
        <v>0</v>
      </c>
      <c r="G171" s="263">
        <v>0</v>
      </c>
      <c r="H171" s="263">
        <v>0</v>
      </c>
      <c r="I171" s="263">
        <v>0</v>
      </c>
      <c r="J171" s="263">
        <v>0</v>
      </c>
      <c r="K171" s="278">
        <v>0</v>
      </c>
      <c r="L171" s="263">
        <v>0</v>
      </c>
      <c r="M171" s="279">
        <v>295</v>
      </c>
      <c r="N171" s="197">
        <v>2286618.37</v>
      </c>
      <c r="O171" s="263">
        <v>0</v>
      </c>
      <c r="P171" s="263">
        <v>0</v>
      </c>
      <c r="Q171" s="197">
        <v>0</v>
      </c>
      <c r="R171" s="197">
        <v>0</v>
      </c>
      <c r="S171" s="263">
        <v>0</v>
      </c>
      <c r="T171" s="263">
        <v>0</v>
      </c>
      <c r="U171" s="263">
        <v>0</v>
      </c>
      <c r="V171" s="263">
        <v>0</v>
      </c>
      <c r="W171" s="263">
        <v>0</v>
      </c>
      <c r="X171" s="263">
        <v>0</v>
      </c>
      <c r="Y171" s="263">
        <v>0</v>
      </c>
      <c r="Z171" s="263">
        <v>0</v>
      </c>
      <c r="AA171" s="263">
        <v>0</v>
      </c>
      <c r="AB171" s="263">
        <v>0</v>
      </c>
      <c r="AC171" s="197">
        <f>ROUND(N171*2.14%,2)</f>
        <v>48933.63</v>
      </c>
      <c r="AD171" s="197">
        <v>150000</v>
      </c>
      <c r="AE171" s="263">
        <v>0</v>
      </c>
      <c r="AF171" s="239">
        <v>2023</v>
      </c>
      <c r="AG171" s="239">
        <v>2023</v>
      </c>
      <c r="AH171" s="239">
        <v>2023</v>
      </c>
      <c r="AI171" s="251"/>
      <c r="AJ171" s="251"/>
      <c r="AK171" s="251"/>
      <c r="AL171" s="251"/>
      <c r="AM171" s="252" t="s">
        <v>16960</v>
      </c>
      <c r="AN171" s="252" t="s">
        <v>16951</v>
      </c>
      <c r="AO171" s="252">
        <v>0</v>
      </c>
      <c r="AP171" s="252" t="s">
        <v>16971</v>
      </c>
      <c r="AQ171" s="252" t="s">
        <v>16972</v>
      </c>
      <c r="AR171" s="252">
        <v>0</v>
      </c>
      <c r="AS171" s="252"/>
      <c r="AT171" s="252"/>
      <c r="AU171" s="252"/>
      <c r="AV171" s="252"/>
      <c r="AW171" s="252" t="s">
        <v>781</v>
      </c>
      <c r="AX171" s="253">
        <v>275.3</v>
      </c>
      <c r="AY171" s="253">
        <v>321.3</v>
      </c>
      <c r="AZ171" s="252" t="s">
        <v>2967</v>
      </c>
      <c r="BA171" s="252" t="s">
        <v>17012</v>
      </c>
      <c r="BB171" s="254"/>
      <c r="BC171" s="255">
        <f>AY171-M171</f>
        <v>26.300000000000011</v>
      </c>
      <c r="BJ171" s="191" t="str">
        <f t="shared" si="27"/>
        <v>208.500</v>
      </c>
      <c r="BM171" s="191" t="s">
        <v>560</v>
      </c>
      <c r="BN171" s="191" t="s">
        <v>804</v>
      </c>
      <c r="BO171" s="191" t="s">
        <v>731</v>
      </c>
      <c r="BU171" s="191" t="s">
        <v>560</v>
      </c>
      <c r="BV171" s="191" t="s">
        <v>804</v>
      </c>
      <c r="BW171" s="191" t="s">
        <v>731</v>
      </c>
      <c r="CH171" s="248">
        <f t="shared" si="28"/>
        <v>-1.1641532182693481E-10</v>
      </c>
    </row>
    <row r="172" spans="1:86" x14ac:dyDescent="0.3">
      <c r="A172" s="191">
        <v>1</v>
      </c>
      <c r="B172" s="256">
        <f>SUBTOTAL(9,$A$22:A172)</f>
        <v>149</v>
      </c>
      <c r="C172" s="260" t="s">
        <v>2132</v>
      </c>
      <c r="D172" s="264">
        <f t="shared" ref="D172" si="31">E172+F172+G172+H172+I172+J172+L172+N172+P172+R172+T172+U172+V172+W172+X172+Y172+Z172+AA172+AB172+AC172+AD172+AE172</f>
        <v>17077038.260000002</v>
      </c>
      <c r="E172" s="264">
        <v>0</v>
      </c>
      <c r="F172" s="264">
        <v>0</v>
      </c>
      <c r="G172" s="264">
        <v>0</v>
      </c>
      <c r="H172" s="264">
        <v>0</v>
      </c>
      <c r="I172" s="264">
        <v>0</v>
      </c>
      <c r="J172" s="264">
        <v>0</v>
      </c>
      <c r="K172" s="281">
        <v>0</v>
      </c>
      <c r="L172" s="264">
        <v>0</v>
      </c>
      <c r="M172" s="264">
        <v>2047.5</v>
      </c>
      <c r="N172" s="264">
        <v>16898037.350000001</v>
      </c>
      <c r="O172" s="264">
        <v>0</v>
      </c>
      <c r="P172" s="264">
        <v>0</v>
      </c>
      <c r="Q172" s="264">
        <v>0</v>
      </c>
      <c r="R172" s="264">
        <v>0</v>
      </c>
      <c r="S172" s="264">
        <v>0</v>
      </c>
      <c r="T172" s="264">
        <v>0</v>
      </c>
      <c r="U172" s="264">
        <v>0</v>
      </c>
      <c r="V172" s="264">
        <v>0</v>
      </c>
      <c r="W172" s="264">
        <v>0</v>
      </c>
      <c r="X172" s="264">
        <v>0</v>
      </c>
      <c r="Y172" s="264">
        <v>0</v>
      </c>
      <c r="Z172" s="264">
        <v>0</v>
      </c>
      <c r="AA172" s="264">
        <v>0</v>
      </c>
      <c r="AB172" s="264">
        <v>0</v>
      </c>
      <c r="AC172" s="264">
        <f t="shared" ref="AC172" si="32">ROUND(N172*1.0593%,2)+ROUND(E172*1.0593%,2)+ROUND(F172*1.0593%,2)+ROUND(G172*1.0593%,2)+ROUND(H172*1.0593%,2)+ROUND(I172*1.0593%,2)+ROUND(J172*1.0593%,2)+ROUND(L172*1.0593%,2)+ROUND(P172*1.0593%,2)+ROUND(R172*1.0593%,2)+ROUND(T172*1.0593%,2)+ROUND(U172*1.0593%,2)+ROUND(V172*1.0593%,2)+ROUND(W172*1.0593%,2)+ROUND(X172*1.0593%,2)+ROUND(Y172*1.0593%,2)+ROUND(Z172*1.0593%,2)+ROUND(AA172*1.0593%,2)+ROUND(AB172*1.0593%,2)</f>
        <v>179000.91</v>
      </c>
      <c r="AD172" s="264">
        <v>0</v>
      </c>
      <c r="AE172" s="264">
        <v>0</v>
      </c>
      <c r="AF172" s="265" t="s">
        <v>17052</v>
      </c>
      <c r="AG172" s="265">
        <v>2023</v>
      </c>
      <c r="AH172" s="266">
        <v>2023</v>
      </c>
      <c r="AI172" s="251"/>
      <c r="AJ172" s="251"/>
      <c r="AK172" s="251"/>
      <c r="AL172" s="251"/>
      <c r="AM172" s="252"/>
      <c r="AN172" s="252"/>
      <c r="AO172" s="252"/>
      <c r="AP172" s="252"/>
      <c r="AQ172" s="252"/>
      <c r="AR172" s="252"/>
      <c r="AS172" s="252"/>
      <c r="AT172" s="252"/>
      <c r="AU172" s="252"/>
      <c r="AV172" s="252"/>
      <c r="AW172" s="252"/>
      <c r="AX172" s="253"/>
      <c r="AY172" s="253"/>
      <c r="AZ172" s="252"/>
      <c r="BA172" s="252"/>
      <c r="BB172" s="254"/>
      <c r="BC172" s="255"/>
      <c r="CH172" s="248"/>
    </row>
    <row r="173" spans="1:86" x14ac:dyDescent="0.3">
      <c r="B173" s="249" t="s">
        <v>199</v>
      </c>
      <c r="C173" s="249"/>
      <c r="D173" s="246">
        <f t="shared" ref="D173:AE173" si="33">SUM(D174:D191)</f>
        <v>150602349.22999999</v>
      </c>
      <c r="E173" s="197">
        <f t="shared" si="33"/>
        <v>0</v>
      </c>
      <c r="F173" s="197">
        <f t="shared" si="33"/>
        <v>0</v>
      </c>
      <c r="G173" s="197">
        <f t="shared" si="33"/>
        <v>0</v>
      </c>
      <c r="H173" s="197">
        <f t="shared" si="33"/>
        <v>0</v>
      </c>
      <c r="I173" s="197">
        <f t="shared" si="33"/>
        <v>0</v>
      </c>
      <c r="J173" s="197">
        <f t="shared" si="33"/>
        <v>0</v>
      </c>
      <c r="K173" s="247">
        <f t="shared" si="33"/>
        <v>0</v>
      </c>
      <c r="L173" s="197">
        <f t="shared" si="33"/>
        <v>0</v>
      </c>
      <c r="M173" s="197">
        <f t="shared" si="33"/>
        <v>15432.929999999998</v>
      </c>
      <c r="N173" s="197">
        <f t="shared" si="33"/>
        <v>129564560.42</v>
      </c>
      <c r="O173" s="197">
        <f t="shared" si="33"/>
        <v>0</v>
      </c>
      <c r="P173" s="197">
        <f t="shared" si="33"/>
        <v>0</v>
      </c>
      <c r="Q173" s="197">
        <f t="shared" si="33"/>
        <v>2425.62</v>
      </c>
      <c r="R173" s="197">
        <f t="shared" si="33"/>
        <v>16945164.27</v>
      </c>
      <c r="S173" s="197">
        <f t="shared" si="33"/>
        <v>0</v>
      </c>
      <c r="T173" s="197">
        <f t="shared" si="33"/>
        <v>0</v>
      </c>
      <c r="U173" s="197">
        <f t="shared" si="33"/>
        <v>0</v>
      </c>
      <c r="V173" s="197">
        <f t="shared" si="33"/>
        <v>0</v>
      </c>
      <c r="W173" s="197">
        <f t="shared" si="33"/>
        <v>0</v>
      </c>
      <c r="X173" s="197">
        <f t="shared" si="33"/>
        <v>0</v>
      </c>
      <c r="Y173" s="197">
        <f t="shared" si="33"/>
        <v>0</v>
      </c>
      <c r="Z173" s="197">
        <f t="shared" si="33"/>
        <v>0</v>
      </c>
      <c r="AA173" s="197">
        <f t="shared" si="33"/>
        <v>0</v>
      </c>
      <c r="AB173" s="197">
        <f t="shared" si="33"/>
        <v>0</v>
      </c>
      <c r="AC173" s="197">
        <f t="shared" si="33"/>
        <v>2452480.5999999996</v>
      </c>
      <c r="AD173" s="197">
        <f t="shared" si="33"/>
        <v>1520143.94</v>
      </c>
      <c r="AE173" s="197">
        <f t="shared" si="33"/>
        <v>120000</v>
      </c>
      <c r="AF173" s="239" t="s">
        <v>17026</v>
      </c>
      <c r="AG173" s="239" t="s">
        <v>17026</v>
      </c>
      <c r="AH173" s="239" t="s">
        <v>17026</v>
      </c>
      <c r="AI173" s="251"/>
      <c r="AJ173" s="251"/>
      <c r="AK173" s="251"/>
      <c r="AL173" s="251"/>
      <c r="AM173" s="252"/>
      <c r="AN173" s="252"/>
      <c r="AO173" s="252"/>
      <c r="AP173" s="252"/>
      <c r="AQ173" s="252"/>
      <c r="AR173" s="252"/>
      <c r="AS173" s="252"/>
      <c r="AT173" s="252"/>
      <c r="AU173" s="252"/>
      <c r="AV173" s="252"/>
      <c r="AW173" s="252"/>
      <c r="AX173" s="253"/>
      <c r="AY173" s="253"/>
      <c r="AZ173" s="252"/>
      <c r="BA173" s="252"/>
      <c r="BB173" s="254"/>
      <c r="BC173" s="255">
        <f t="shared" si="22"/>
        <v>-15432.929999999998</v>
      </c>
      <c r="BJ173" s="191" t="e">
        <f t="shared" ref="BJ173:BJ184" si="34">VLOOKUP(C173,BM:BO,3,FALSE)</f>
        <v>#N/A</v>
      </c>
      <c r="BM173" s="191" t="s">
        <v>634</v>
      </c>
      <c r="BN173" s="191" t="s">
        <v>1343</v>
      </c>
      <c r="BO173" s="191" t="s">
        <v>1677</v>
      </c>
      <c r="BU173" s="191" t="s">
        <v>634</v>
      </c>
      <c r="BV173" s="191" t="s">
        <v>1343</v>
      </c>
      <c r="BW173" s="191" t="s">
        <v>1677</v>
      </c>
      <c r="CH173" s="248">
        <f t="shared" si="11"/>
        <v>-1.1641532182693481E-8</v>
      </c>
    </row>
    <row r="174" spans="1:86" x14ac:dyDescent="0.3">
      <c r="A174" s="191">
        <v>1</v>
      </c>
      <c r="B174" s="256">
        <f>SUBTOTAL(9,$A$22:A174)</f>
        <v>150</v>
      </c>
      <c r="C174" s="257" t="s">
        <v>190</v>
      </c>
      <c r="D174" s="197">
        <f t="shared" ref="D174:D189" si="35">E174+F174+G174+H174+I174+J174+L174+N174+P174+R174+T174+U174+V174+W174+X174+Y174+Z174+AA174+AB174+AC174+AD174+AE174</f>
        <v>4251834.92</v>
      </c>
      <c r="E174" s="197">
        <v>0</v>
      </c>
      <c r="F174" s="197">
        <v>0</v>
      </c>
      <c r="G174" s="197">
        <v>0</v>
      </c>
      <c r="H174" s="197">
        <v>0</v>
      </c>
      <c r="I174" s="197">
        <v>0</v>
      </c>
      <c r="J174" s="197">
        <v>0</v>
      </c>
      <c r="K174" s="247">
        <v>0</v>
      </c>
      <c r="L174" s="197">
        <v>0</v>
      </c>
      <c r="M174" s="197">
        <v>472.24</v>
      </c>
      <c r="N174" s="197">
        <v>4086167.77</v>
      </c>
      <c r="O174" s="197">
        <v>0</v>
      </c>
      <c r="P174" s="197">
        <v>0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  <c r="AC174" s="197">
        <f t="shared" ref="AC174:AC184" si="36">ROUND(N174*2.14%,2)</f>
        <v>87443.99</v>
      </c>
      <c r="AD174" s="197">
        <v>78223.16</v>
      </c>
      <c r="AE174" s="197">
        <v>0</v>
      </c>
      <c r="AF174" s="239">
        <v>2023</v>
      </c>
      <c r="AG174" s="239">
        <v>2023</v>
      </c>
      <c r="AH174" s="239">
        <v>2023</v>
      </c>
      <c r="AI174" s="251"/>
      <c r="AJ174" s="251"/>
      <c r="AK174" s="251"/>
      <c r="AL174" s="251"/>
      <c r="AM174" s="252" t="s">
        <v>16953</v>
      </c>
      <c r="AN174" s="252" t="s">
        <v>16965</v>
      </c>
      <c r="AO174" s="252">
        <v>0</v>
      </c>
      <c r="AP174" s="252" t="s">
        <v>16962</v>
      </c>
      <c r="AQ174" s="252" t="s">
        <v>16966</v>
      </c>
      <c r="AR174" s="252">
        <v>0</v>
      </c>
      <c r="AS174" s="252"/>
      <c r="AT174" s="252"/>
      <c r="AU174" s="252"/>
      <c r="AV174" s="252"/>
      <c r="AW174" s="252" t="s">
        <v>614</v>
      </c>
      <c r="AX174" s="253">
        <v>555</v>
      </c>
      <c r="AY174" s="253">
        <v>602</v>
      </c>
      <c r="AZ174" s="252" t="s">
        <v>2967</v>
      </c>
      <c r="BA174" s="252" t="s">
        <v>17012</v>
      </c>
      <c r="BB174" s="254"/>
      <c r="BC174" s="255">
        <f t="shared" si="22"/>
        <v>129.76</v>
      </c>
      <c r="BJ174" s="191" t="str">
        <f t="shared" si="34"/>
        <v>605.800</v>
      </c>
      <c r="BM174" s="191" t="s">
        <v>635</v>
      </c>
      <c r="BN174" s="191" t="s">
        <v>1140</v>
      </c>
      <c r="BO174" s="191" t="s">
        <v>3226</v>
      </c>
      <c r="BU174" s="191" t="s">
        <v>635</v>
      </c>
      <c r="BV174" s="191" t="s">
        <v>1140</v>
      </c>
      <c r="BW174" s="191" t="s">
        <v>3226</v>
      </c>
      <c r="CH174" s="248">
        <f t="shared" si="11"/>
        <v>-1.0186340659856796E-10</v>
      </c>
    </row>
    <row r="175" spans="1:86" x14ac:dyDescent="0.3">
      <c r="A175" s="191">
        <v>1</v>
      </c>
      <c r="B175" s="256">
        <f>SUBTOTAL(9,$A$22:A175)</f>
        <v>151</v>
      </c>
      <c r="C175" s="257" t="s">
        <v>191</v>
      </c>
      <c r="D175" s="197">
        <f t="shared" si="35"/>
        <v>9400487.7800000012</v>
      </c>
      <c r="E175" s="197">
        <v>0</v>
      </c>
      <c r="F175" s="197">
        <v>0</v>
      </c>
      <c r="G175" s="197">
        <v>0</v>
      </c>
      <c r="H175" s="197">
        <v>0</v>
      </c>
      <c r="I175" s="197">
        <v>0</v>
      </c>
      <c r="J175" s="197">
        <v>0</v>
      </c>
      <c r="K175" s="247">
        <v>0</v>
      </c>
      <c r="L175" s="197">
        <v>0</v>
      </c>
      <c r="M175" s="197">
        <v>954</v>
      </c>
      <c r="N175" s="197">
        <v>9043312.9000000004</v>
      </c>
      <c r="O175" s="197">
        <v>0</v>
      </c>
      <c r="P175" s="197">
        <v>0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  <c r="AC175" s="197">
        <f t="shared" si="36"/>
        <v>193526.9</v>
      </c>
      <c r="AD175" s="263">
        <v>163647.98000000001</v>
      </c>
      <c r="AE175" s="197">
        <v>0</v>
      </c>
      <c r="AF175" s="239">
        <v>2023</v>
      </c>
      <c r="AG175" s="239">
        <v>2023</v>
      </c>
      <c r="AH175" s="239">
        <v>2023</v>
      </c>
      <c r="AI175" s="251"/>
      <c r="AJ175" s="251"/>
      <c r="AK175" s="251"/>
      <c r="AL175" s="251"/>
      <c r="AM175" s="252" t="s">
        <v>16955</v>
      </c>
      <c r="AN175" s="252" t="s">
        <v>16960</v>
      </c>
      <c r="AO175" s="252">
        <v>0</v>
      </c>
      <c r="AP175" s="252" t="s">
        <v>16971</v>
      </c>
      <c r="AQ175" s="252" t="s">
        <v>16972</v>
      </c>
      <c r="AR175" s="252" t="s">
        <v>16964</v>
      </c>
      <c r="AS175" s="252" t="s">
        <v>16982</v>
      </c>
      <c r="AT175" s="252"/>
      <c r="AU175" s="252"/>
      <c r="AV175" s="252"/>
      <c r="AW175" s="252" t="s">
        <v>620</v>
      </c>
      <c r="AX175" s="253">
        <v>2576.3000000000002</v>
      </c>
      <c r="AY175" s="253">
        <v>1054.3</v>
      </c>
      <c r="AZ175" s="252" t="s">
        <v>2967</v>
      </c>
      <c r="BA175" s="252" t="s">
        <v>1343</v>
      </c>
      <c r="BB175" s="254"/>
      <c r="BC175" s="255">
        <f t="shared" si="22"/>
        <v>100.29999999999995</v>
      </c>
      <c r="BJ175" s="191" t="str">
        <f t="shared" si="34"/>
        <v>821.000</v>
      </c>
      <c r="BM175" s="191" t="s">
        <v>3227</v>
      </c>
      <c r="BN175" s="191" t="s">
        <v>2984</v>
      </c>
      <c r="BO175" s="191" t="s">
        <v>2984</v>
      </c>
      <c r="BU175" s="191" t="s">
        <v>3227</v>
      </c>
      <c r="BV175" s="191" t="s">
        <v>2984</v>
      </c>
      <c r="BW175" s="191" t="s">
        <v>2984</v>
      </c>
      <c r="CH175" s="248">
        <f t="shared" si="11"/>
        <v>8.149072527885437E-10</v>
      </c>
    </row>
    <row r="176" spans="1:86" x14ac:dyDescent="0.3">
      <c r="A176" s="191">
        <v>1</v>
      </c>
      <c r="B176" s="256">
        <f>SUBTOTAL(9,$A$22:A176)</f>
        <v>152</v>
      </c>
      <c r="C176" s="257" t="s">
        <v>13831</v>
      </c>
      <c r="D176" s="197">
        <f t="shared" si="35"/>
        <v>5969218.1799999997</v>
      </c>
      <c r="E176" s="197">
        <v>0</v>
      </c>
      <c r="F176" s="197">
        <v>0</v>
      </c>
      <c r="G176" s="197">
        <v>0</v>
      </c>
      <c r="H176" s="197">
        <v>0</v>
      </c>
      <c r="I176" s="197">
        <v>0</v>
      </c>
      <c r="J176" s="197">
        <v>0</v>
      </c>
      <c r="K176" s="247">
        <v>0</v>
      </c>
      <c r="L176" s="197">
        <v>0</v>
      </c>
      <c r="M176" s="197">
        <v>662</v>
      </c>
      <c r="N176" s="197">
        <v>5765757.29</v>
      </c>
      <c r="O176" s="197">
        <v>0</v>
      </c>
      <c r="P176" s="197">
        <v>0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  <c r="AC176" s="197">
        <f t="shared" si="36"/>
        <v>123387.21</v>
      </c>
      <c r="AD176" s="197">
        <v>80073.679999999993</v>
      </c>
      <c r="AE176" s="197">
        <v>0</v>
      </c>
      <c r="AF176" s="239">
        <v>2023</v>
      </c>
      <c r="AG176" s="239">
        <v>2023</v>
      </c>
      <c r="AH176" s="239">
        <v>2023</v>
      </c>
      <c r="AI176" s="251"/>
      <c r="AJ176" s="251"/>
      <c r="AK176" s="251"/>
      <c r="AL176" s="251"/>
      <c r="AM176" s="252" t="s">
        <v>16953</v>
      </c>
      <c r="AN176" s="252" t="s">
        <v>16974</v>
      </c>
      <c r="AO176" s="252">
        <v>0</v>
      </c>
      <c r="AP176" s="252" t="s">
        <v>16959</v>
      </c>
      <c r="AQ176" s="252" t="s">
        <v>16966</v>
      </c>
      <c r="AR176" s="252">
        <v>0</v>
      </c>
      <c r="AS176" s="252"/>
      <c r="AT176" s="252"/>
      <c r="AU176" s="252"/>
      <c r="AV176" s="252"/>
      <c r="AW176" s="252">
        <v>1967</v>
      </c>
      <c r="AX176" s="253">
        <v>777.9</v>
      </c>
      <c r="AY176" s="253">
        <v>692</v>
      </c>
      <c r="AZ176" s="252" t="s">
        <v>2967</v>
      </c>
      <c r="BA176" s="252" t="s">
        <v>17012</v>
      </c>
      <c r="BB176" s="254"/>
      <c r="BC176" s="255">
        <f t="shared" si="22"/>
        <v>30</v>
      </c>
      <c r="BJ176" s="191" t="str">
        <f t="shared" si="34"/>
        <v>444.800</v>
      </c>
      <c r="BM176" s="191" t="s">
        <v>3230</v>
      </c>
      <c r="BN176" s="191" t="s">
        <v>2984</v>
      </c>
      <c r="BO176" s="191" t="s">
        <v>2984</v>
      </c>
      <c r="BU176" s="191" t="s">
        <v>3230</v>
      </c>
      <c r="BV176" s="191" t="s">
        <v>2984</v>
      </c>
      <c r="BW176" s="191" t="s">
        <v>2984</v>
      </c>
      <c r="CH176" s="248">
        <f t="shared" si="11"/>
        <v>-3.3469405025243759E-10</v>
      </c>
    </row>
    <row r="177" spans="1:115" x14ac:dyDescent="0.3">
      <c r="A177" s="191">
        <v>1</v>
      </c>
      <c r="B177" s="256">
        <f>SUBTOTAL(9,$A$22:A177)</f>
        <v>153</v>
      </c>
      <c r="C177" s="257" t="s">
        <v>193</v>
      </c>
      <c r="D177" s="197">
        <f t="shared" si="35"/>
        <v>10786311.710000001</v>
      </c>
      <c r="E177" s="197">
        <v>0</v>
      </c>
      <c r="F177" s="197">
        <v>0</v>
      </c>
      <c r="G177" s="197">
        <v>0</v>
      </c>
      <c r="H177" s="197">
        <v>0</v>
      </c>
      <c r="I177" s="197">
        <v>0</v>
      </c>
      <c r="J177" s="197">
        <v>0</v>
      </c>
      <c r="K177" s="247">
        <v>0</v>
      </c>
      <c r="L177" s="197">
        <v>0</v>
      </c>
      <c r="M177" s="197">
        <v>1079.6199999999999</v>
      </c>
      <c r="N177" s="197">
        <v>10392703.640000001</v>
      </c>
      <c r="O177" s="197">
        <v>0</v>
      </c>
      <c r="P177" s="197">
        <v>0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  <c r="AC177" s="197">
        <f t="shared" si="36"/>
        <v>222403.86</v>
      </c>
      <c r="AD177" s="263">
        <v>171204.21</v>
      </c>
      <c r="AE177" s="197">
        <v>0</v>
      </c>
      <c r="AF177" s="239">
        <v>2023</v>
      </c>
      <c r="AG177" s="239">
        <v>2023</v>
      </c>
      <c r="AH177" s="239">
        <v>2023</v>
      </c>
      <c r="AI177" s="251"/>
      <c r="AJ177" s="251"/>
      <c r="AK177" s="251"/>
      <c r="AL177" s="251"/>
      <c r="AM177" s="252" t="s">
        <v>16953</v>
      </c>
      <c r="AN177" s="252" t="s">
        <v>16967</v>
      </c>
      <c r="AO177" s="252">
        <v>0</v>
      </c>
      <c r="AP177" s="252" t="s">
        <v>16970</v>
      </c>
      <c r="AQ177" s="252" t="s">
        <v>16966</v>
      </c>
      <c r="AR177" s="252" t="s">
        <v>16964</v>
      </c>
      <c r="AS177" s="252"/>
      <c r="AT177" s="252"/>
      <c r="AU177" s="252"/>
      <c r="AV177" s="252"/>
      <c r="AW177" s="252" t="s">
        <v>632</v>
      </c>
      <c r="AX177" s="253">
        <v>2904.4</v>
      </c>
      <c r="AY177" s="253">
        <v>1151</v>
      </c>
      <c r="AZ177" s="252" t="s">
        <v>2967</v>
      </c>
      <c r="BA177" s="252" t="s">
        <v>17012</v>
      </c>
      <c r="BB177" s="254"/>
      <c r="BC177" s="255">
        <f t="shared" si="22"/>
        <v>71.380000000000109</v>
      </c>
      <c r="BJ177" s="191" t="str">
        <f t="shared" si="34"/>
        <v>885.600</v>
      </c>
      <c r="BM177" s="191" t="s">
        <v>3232</v>
      </c>
      <c r="BN177" s="191" t="s">
        <v>2984</v>
      </c>
      <c r="BO177" s="191" t="s">
        <v>2984</v>
      </c>
      <c r="BU177" s="191" t="s">
        <v>3232</v>
      </c>
      <c r="BV177" s="191" t="s">
        <v>2984</v>
      </c>
      <c r="BW177" s="191" t="s">
        <v>2984</v>
      </c>
      <c r="CH177" s="248">
        <f t="shared" si="11"/>
        <v>3.2014213502407074E-10</v>
      </c>
    </row>
    <row r="178" spans="1:115" x14ac:dyDescent="0.3">
      <c r="A178" s="191">
        <v>1</v>
      </c>
      <c r="B178" s="256">
        <f>SUBTOTAL(9,$A$22:A178)</f>
        <v>154</v>
      </c>
      <c r="C178" s="257" t="s">
        <v>194</v>
      </c>
      <c r="D178" s="197">
        <f t="shared" si="35"/>
        <v>5766537.71</v>
      </c>
      <c r="E178" s="197">
        <v>0</v>
      </c>
      <c r="F178" s="197">
        <v>0</v>
      </c>
      <c r="G178" s="197">
        <v>0</v>
      </c>
      <c r="H178" s="197">
        <v>0</v>
      </c>
      <c r="I178" s="197">
        <v>0</v>
      </c>
      <c r="J178" s="197">
        <v>0</v>
      </c>
      <c r="K178" s="247">
        <v>0</v>
      </c>
      <c r="L178" s="197">
        <v>0</v>
      </c>
      <c r="M178" s="197">
        <v>552.28</v>
      </c>
      <c r="N178" s="197">
        <v>5520323.6600000001</v>
      </c>
      <c r="O178" s="197">
        <v>0</v>
      </c>
      <c r="P178" s="197">
        <v>0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  <c r="AC178" s="197">
        <f t="shared" si="36"/>
        <v>118134.93</v>
      </c>
      <c r="AD178" s="197">
        <v>128079.12</v>
      </c>
      <c r="AE178" s="197">
        <v>0</v>
      </c>
      <c r="AF178" s="239">
        <v>2023</v>
      </c>
      <c r="AG178" s="239">
        <v>2023</v>
      </c>
      <c r="AH178" s="239">
        <v>2023</v>
      </c>
      <c r="AI178" s="251"/>
      <c r="AJ178" s="251"/>
      <c r="AK178" s="251"/>
      <c r="AL178" s="251"/>
      <c r="AM178" s="252" t="s">
        <v>16953</v>
      </c>
      <c r="AN178" s="252" t="s">
        <v>16954</v>
      </c>
      <c r="AO178" s="252">
        <v>0</v>
      </c>
      <c r="AP178" s="252" t="s">
        <v>16970</v>
      </c>
      <c r="AQ178" s="252" t="s">
        <v>16966</v>
      </c>
      <c r="AR178" s="252" t="s">
        <v>16964</v>
      </c>
      <c r="AS178" s="252"/>
      <c r="AT178" s="252"/>
      <c r="AU178" s="252"/>
      <c r="AV178" s="252"/>
      <c r="AW178" s="252" t="s">
        <v>637</v>
      </c>
      <c r="AX178" s="253">
        <v>1341.2</v>
      </c>
      <c r="AY178" s="253">
        <v>578</v>
      </c>
      <c r="AZ178" s="252" t="s">
        <v>2967</v>
      </c>
      <c r="BA178" s="252" t="s">
        <v>17012</v>
      </c>
      <c r="BB178" s="254"/>
      <c r="BC178" s="255">
        <f t="shared" si="22"/>
        <v>25.720000000000027</v>
      </c>
      <c r="BJ178" s="191" t="str">
        <f t="shared" si="34"/>
        <v>560.300</v>
      </c>
      <c r="BM178" s="191" t="s">
        <v>3233</v>
      </c>
      <c r="BN178" s="191" t="s">
        <v>2984</v>
      </c>
      <c r="BO178" s="191" t="s">
        <v>2984</v>
      </c>
      <c r="BU178" s="191" t="s">
        <v>3233</v>
      </c>
      <c r="BV178" s="191" t="s">
        <v>2984</v>
      </c>
      <c r="BW178" s="191" t="s">
        <v>2984</v>
      </c>
      <c r="CH178" s="248">
        <f t="shared" si="11"/>
        <v>-1.7462298274040222E-10</v>
      </c>
    </row>
    <row r="179" spans="1:115" x14ac:dyDescent="0.3">
      <c r="A179" s="191">
        <v>1</v>
      </c>
      <c r="B179" s="256">
        <f>SUBTOTAL(9,$A$22:A179)</f>
        <v>155</v>
      </c>
      <c r="C179" s="257" t="s">
        <v>195</v>
      </c>
      <c r="D179" s="197">
        <f t="shared" si="35"/>
        <v>9088460.4900000002</v>
      </c>
      <c r="E179" s="197">
        <v>0</v>
      </c>
      <c r="F179" s="197">
        <v>0</v>
      </c>
      <c r="G179" s="197">
        <v>0</v>
      </c>
      <c r="H179" s="197">
        <v>0</v>
      </c>
      <c r="I179" s="197">
        <v>0</v>
      </c>
      <c r="J179" s="197">
        <v>0</v>
      </c>
      <c r="K179" s="247">
        <v>0</v>
      </c>
      <c r="L179" s="197">
        <v>0</v>
      </c>
      <c r="M179" s="197">
        <v>839.3</v>
      </c>
      <c r="N179" s="197">
        <v>8749979.9199999999</v>
      </c>
      <c r="O179" s="197">
        <v>0</v>
      </c>
      <c r="P179" s="197">
        <v>0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  <c r="AC179" s="197">
        <f t="shared" si="36"/>
        <v>187249.57</v>
      </c>
      <c r="AD179" s="197">
        <v>151231</v>
      </c>
      <c r="AE179" s="197">
        <v>0</v>
      </c>
      <c r="AF179" s="239">
        <v>2023</v>
      </c>
      <c r="AG179" s="239">
        <v>2023</v>
      </c>
      <c r="AH179" s="239">
        <v>2023</v>
      </c>
      <c r="AI179" s="251"/>
      <c r="AJ179" s="251"/>
      <c r="AK179" s="251"/>
      <c r="AL179" s="251"/>
      <c r="AM179" s="252" t="s">
        <v>16962</v>
      </c>
      <c r="AN179" s="252" t="s">
        <v>16960</v>
      </c>
      <c r="AO179" s="252">
        <v>0</v>
      </c>
      <c r="AP179" s="252" t="s">
        <v>16963</v>
      </c>
      <c r="AQ179" s="252" t="s">
        <v>16972</v>
      </c>
      <c r="AR179" s="252" t="s">
        <v>16952</v>
      </c>
      <c r="AS179" s="252" t="s">
        <v>16981</v>
      </c>
      <c r="AT179" s="252"/>
      <c r="AU179" s="252"/>
      <c r="AV179" s="252"/>
      <c r="AW179" s="252" t="s">
        <v>632</v>
      </c>
      <c r="AX179" s="253">
        <v>2032</v>
      </c>
      <c r="AY179" s="253" t="s">
        <v>2984</v>
      </c>
      <c r="AZ179" s="252" t="s">
        <v>2967</v>
      </c>
      <c r="BA179" s="252">
        <v>2003</v>
      </c>
      <c r="BB179" s="254"/>
      <c r="BC179" s="255" t="e">
        <f t="shared" si="22"/>
        <v>#VALUE!</v>
      </c>
      <c r="BJ179" s="191" t="str">
        <f t="shared" si="34"/>
        <v>нет данных</v>
      </c>
      <c r="BM179" s="191" t="s">
        <v>3234</v>
      </c>
      <c r="BN179" s="191" t="s">
        <v>779</v>
      </c>
      <c r="BO179" s="191" t="s">
        <v>2984</v>
      </c>
      <c r="BU179" s="191" t="s">
        <v>3234</v>
      </c>
      <c r="BV179" s="191" t="s">
        <v>779</v>
      </c>
      <c r="BW179" s="191" t="s">
        <v>2984</v>
      </c>
      <c r="CH179" s="248">
        <f t="shared" si="11"/>
        <v>2.9103830456733704E-10</v>
      </c>
    </row>
    <row r="180" spans="1:115" x14ac:dyDescent="0.3">
      <c r="A180" s="191">
        <v>1</v>
      </c>
      <c r="B180" s="256">
        <f>SUBTOTAL(9,$A$22:A180)</f>
        <v>156</v>
      </c>
      <c r="C180" s="257" t="s">
        <v>196</v>
      </c>
      <c r="D180" s="197">
        <f t="shared" si="35"/>
        <v>9639022.5999999996</v>
      </c>
      <c r="E180" s="197">
        <v>0</v>
      </c>
      <c r="F180" s="197">
        <v>0</v>
      </c>
      <c r="G180" s="197">
        <v>0</v>
      </c>
      <c r="H180" s="197">
        <v>0</v>
      </c>
      <c r="I180" s="197">
        <v>0</v>
      </c>
      <c r="J180" s="197">
        <v>0</v>
      </c>
      <c r="K180" s="247">
        <v>0</v>
      </c>
      <c r="L180" s="197">
        <v>0</v>
      </c>
      <c r="M180" s="197">
        <v>1018.54</v>
      </c>
      <c r="N180" s="197">
        <v>9329391.2899999991</v>
      </c>
      <c r="O180" s="197">
        <v>0</v>
      </c>
      <c r="P180" s="197">
        <v>0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  <c r="AC180" s="197">
        <f t="shared" si="36"/>
        <v>199648.97</v>
      </c>
      <c r="AD180" s="197">
        <v>109982.34</v>
      </c>
      <c r="AE180" s="197">
        <v>0</v>
      </c>
      <c r="AF180" s="239">
        <v>2023</v>
      </c>
      <c r="AG180" s="239">
        <v>2023</v>
      </c>
      <c r="AH180" s="239">
        <v>2023</v>
      </c>
      <c r="AI180" s="251"/>
      <c r="AJ180" s="251"/>
      <c r="AK180" s="251"/>
      <c r="AL180" s="251"/>
      <c r="AM180" s="252" t="s">
        <v>16969</v>
      </c>
      <c r="AN180" s="252" t="s">
        <v>16956</v>
      </c>
      <c r="AO180" s="252">
        <v>0</v>
      </c>
      <c r="AP180" s="252" t="s">
        <v>16958</v>
      </c>
      <c r="AQ180" s="252" t="s">
        <v>16957</v>
      </c>
      <c r="AR180" s="252">
        <v>0</v>
      </c>
      <c r="AS180" s="252"/>
      <c r="AT180" s="252"/>
      <c r="AU180" s="252"/>
      <c r="AV180" s="252"/>
      <c r="AW180" s="252" t="s">
        <v>697</v>
      </c>
      <c r="AX180" s="253">
        <v>1131.5999999999999</v>
      </c>
      <c r="AY180" s="253">
        <v>747</v>
      </c>
      <c r="AZ180" s="252" t="s">
        <v>2967</v>
      </c>
      <c r="BA180" s="252" t="s">
        <v>17012</v>
      </c>
      <c r="BB180" s="254"/>
      <c r="BC180" s="255">
        <f t="shared" si="22"/>
        <v>-271.53999999999996</v>
      </c>
      <c r="BJ180" s="191" t="str">
        <f t="shared" si="34"/>
        <v>670.400</v>
      </c>
      <c r="BM180" s="191" t="s">
        <v>3236</v>
      </c>
      <c r="BN180" s="191" t="s">
        <v>788</v>
      </c>
      <c r="BO180" s="191" t="s">
        <v>2984</v>
      </c>
      <c r="BU180" s="191" t="s">
        <v>3236</v>
      </c>
      <c r="BV180" s="191" t="s">
        <v>788</v>
      </c>
      <c r="BW180" s="191" t="s">
        <v>2984</v>
      </c>
      <c r="CH180" s="248">
        <f t="shared" si="11"/>
        <v>5.2386894822120667E-10</v>
      </c>
    </row>
    <row r="181" spans="1:115" x14ac:dyDescent="0.3">
      <c r="A181" s="191">
        <v>1</v>
      </c>
      <c r="B181" s="256">
        <f>SUBTOTAL(9,$A$22:A181)</f>
        <v>157</v>
      </c>
      <c r="C181" s="257" t="s">
        <v>197</v>
      </c>
      <c r="D181" s="197">
        <f t="shared" si="35"/>
        <v>12313252.390000001</v>
      </c>
      <c r="E181" s="197">
        <v>0</v>
      </c>
      <c r="F181" s="197">
        <v>0</v>
      </c>
      <c r="G181" s="197">
        <v>0</v>
      </c>
      <c r="H181" s="197">
        <v>0</v>
      </c>
      <c r="I181" s="197">
        <v>0</v>
      </c>
      <c r="J181" s="197">
        <v>0</v>
      </c>
      <c r="K181" s="247">
        <v>0</v>
      </c>
      <c r="L181" s="197">
        <v>0</v>
      </c>
      <c r="M181" s="197">
        <v>1135.2</v>
      </c>
      <c r="N181" s="197">
        <v>11851048.880000001</v>
      </c>
      <c r="O181" s="197">
        <v>0</v>
      </c>
      <c r="P181" s="197">
        <v>0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  <c r="AC181" s="197">
        <f t="shared" si="36"/>
        <v>253612.45</v>
      </c>
      <c r="AD181" s="263">
        <v>208591.06</v>
      </c>
      <c r="AE181" s="197">
        <v>0</v>
      </c>
      <c r="AF181" s="239">
        <v>2023</v>
      </c>
      <c r="AG181" s="239">
        <v>2023</v>
      </c>
      <c r="AH181" s="239">
        <v>2023</v>
      </c>
      <c r="AI181" s="251"/>
      <c r="AJ181" s="251"/>
      <c r="AK181" s="251"/>
      <c r="AL181" s="251"/>
      <c r="AM181" s="252" t="s">
        <v>16969</v>
      </c>
      <c r="AN181" s="252" t="s">
        <v>16953</v>
      </c>
      <c r="AO181" s="252">
        <v>0</v>
      </c>
      <c r="AP181" s="252" t="s">
        <v>16963</v>
      </c>
      <c r="AQ181" s="252" t="s">
        <v>16972</v>
      </c>
      <c r="AR181" s="252" t="s">
        <v>16964</v>
      </c>
      <c r="AS181" s="252"/>
      <c r="AT181" s="252"/>
      <c r="AU181" s="252"/>
      <c r="AV181" s="252"/>
      <c r="AW181" s="252" t="s">
        <v>667</v>
      </c>
      <c r="AX181" s="253">
        <v>3397</v>
      </c>
      <c r="AY181" s="253">
        <v>1224</v>
      </c>
      <c r="AZ181" s="252" t="s">
        <v>2967</v>
      </c>
      <c r="BA181" s="252" t="s">
        <v>17012</v>
      </c>
      <c r="BB181" s="254"/>
      <c r="BC181" s="255">
        <f t="shared" si="22"/>
        <v>88.799999999999955</v>
      </c>
      <c r="BJ181" s="191" t="str">
        <f t="shared" si="34"/>
        <v>1224.000</v>
      </c>
      <c r="BM181" s="191" t="s">
        <v>3237</v>
      </c>
      <c r="BN181" s="191" t="s">
        <v>1140</v>
      </c>
      <c r="BO181" s="191" t="s">
        <v>3238</v>
      </c>
      <c r="BU181" s="191" t="s">
        <v>3237</v>
      </c>
      <c r="BV181" s="191" t="s">
        <v>1140</v>
      </c>
      <c r="BW181" s="191" t="s">
        <v>3238</v>
      </c>
      <c r="CH181" s="248">
        <f t="shared" si="11"/>
        <v>-2.3283064365386963E-10</v>
      </c>
    </row>
    <row r="182" spans="1:115" x14ac:dyDescent="0.3">
      <c r="A182" s="191">
        <v>1</v>
      </c>
      <c r="B182" s="256">
        <f>SUBTOTAL(9,$A$22:A182)</f>
        <v>158</v>
      </c>
      <c r="C182" s="257" t="s">
        <v>13725</v>
      </c>
      <c r="D182" s="197">
        <f t="shared" si="35"/>
        <v>1150992.3199999996</v>
      </c>
      <c r="E182" s="197">
        <v>0</v>
      </c>
      <c r="F182" s="197">
        <v>0</v>
      </c>
      <c r="G182" s="197">
        <v>0</v>
      </c>
      <c r="H182" s="197">
        <v>0</v>
      </c>
      <c r="I182" s="197">
        <v>0</v>
      </c>
      <c r="J182" s="197">
        <v>0</v>
      </c>
      <c r="K182" s="247">
        <v>0</v>
      </c>
      <c r="L182" s="197">
        <v>0</v>
      </c>
      <c r="M182" s="197">
        <v>816</v>
      </c>
      <c r="N182" s="197">
        <f>6555012.34-5825830.65+193600.78</f>
        <v>922782.46999999951</v>
      </c>
      <c r="O182" s="197">
        <v>0</v>
      </c>
      <c r="P182" s="197">
        <v>0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  <c r="AC182" s="197">
        <f t="shared" si="36"/>
        <v>19747.54</v>
      </c>
      <c r="AD182" s="197">
        <f>208462.3+0.01</f>
        <v>208462.31</v>
      </c>
      <c r="AE182" s="197">
        <v>0</v>
      </c>
      <c r="AF182" s="239">
        <v>2023</v>
      </c>
      <c r="AG182" s="239">
        <v>2023</v>
      </c>
      <c r="AH182" s="239">
        <v>2023</v>
      </c>
      <c r="AI182" s="251"/>
      <c r="AJ182" s="251"/>
      <c r="AK182" s="251"/>
      <c r="AL182" s="251"/>
      <c r="AM182" s="252" t="s">
        <v>16960</v>
      </c>
      <c r="AN182" s="252" t="s">
        <v>16951</v>
      </c>
      <c r="AO182" s="252">
        <v>0</v>
      </c>
      <c r="AP182" s="252" t="s">
        <v>16964</v>
      </c>
      <c r="AQ182" s="252" t="s">
        <v>16952</v>
      </c>
      <c r="AR182" s="252" t="s">
        <v>16964</v>
      </c>
      <c r="AS182" s="252"/>
      <c r="AT182" s="252"/>
      <c r="AU182" s="252"/>
      <c r="AV182" s="252"/>
      <c r="AW182" s="252">
        <v>1981</v>
      </c>
      <c r="AX182" s="253">
        <v>2280.8000000000002</v>
      </c>
      <c r="AY182" s="253">
        <v>816</v>
      </c>
      <c r="AZ182" s="252" t="s">
        <v>2967</v>
      </c>
      <c r="BA182" s="252" t="s">
        <v>17012</v>
      </c>
      <c r="BB182" s="254"/>
      <c r="BC182" s="255">
        <f t="shared" si="22"/>
        <v>0</v>
      </c>
      <c r="BJ182" s="191" t="str">
        <f t="shared" si="34"/>
        <v>500.500</v>
      </c>
      <c r="BM182" s="191" t="s">
        <v>3239</v>
      </c>
      <c r="BN182" s="191" t="s">
        <v>2984</v>
      </c>
      <c r="BO182" s="191" t="s">
        <v>2984</v>
      </c>
      <c r="BU182" s="191" t="s">
        <v>3239</v>
      </c>
      <c r="BV182" s="191" t="s">
        <v>2984</v>
      </c>
      <c r="BW182" s="191" t="s">
        <v>2984</v>
      </c>
      <c r="CH182" s="248">
        <f t="shared" si="11"/>
        <v>8.7311491370201111E-11</v>
      </c>
    </row>
    <row r="183" spans="1:115" x14ac:dyDescent="0.3">
      <c r="A183" s="191">
        <v>1</v>
      </c>
      <c r="B183" s="256">
        <f>SUBTOTAL(9,$A$22:A183)</f>
        <v>159</v>
      </c>
      <c r="C183" s="257" t="s">
        <v>198</v>
      </c>
      <c r="D183" s="197">
        <f t="shared" si="35"/>
        <v>5910501.5499999998</v>
      </c>
      <c r="E183" s="197">
        <v>0</v>
      </c>
      <c r="F183" s="197">
        <v>0</v>
      </c>
      <c r="G183" s="197">
        <v>0</v>
      </c>
      <c r="H183" s="197">
        <v>0</v>
      </c>
      <c r="I183" s="197">
        <v>0</v>
      </c>
      <c r="J183" s="197">
        <v>0</v>
      </c>
      <c r="K183" s="247">
        <v>0</v>
      </c>
      <c r="L183" s="197">
        <v>0</v>
      </c>
      <c r="M183" s="197">
        <v>742.19</v>
      </c>
      <c r="N183" s="197">
        <v>5727799.9500000002</v>
      </c>
      <c r="O183" s="197">
        <v>0</v>
      </c>
      <c r="P183" s="197">
        <v>0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  <c r="AC183" s="197">
        <f t="shared" si="36"/>
        <v>122574.92</v>
      </c>
      <c r="AD183" s="197">
        <v>60126.68</v>
      </c>
      <c r="AE183" s="197">
        <v>0</v>
      </c>
      <c r="AF183" s="239">
        <v>2023</v>
      </c>
      <c r="AG183" s="239">
        <v>2023</v>
      </c>
      <c r="AH183" s="239">
        <v>2023</v>
      </c>
      <c r="AI183" s="251"/>
      <c r="AJ183" s="251"/>
      <c r="AK183" s="251"/>
      <c r="AL183" s="251"/>
      <c r="AM183" s="252" t="s">
        <v>16954</v>
      </c>
      <c r="AN183" s="252" t="s">
        <v>16950</v>
      </c>
      <c r="AO183" s="252">
        <v>0</v>
      </c>
      <c r="AP183" s="252" t="s">
        <v>16957</v>
      </c>
      <c r="AQ183" s="252" t="s">
        <v>16952</v>
      </c>
      <c r="AR183" s="252">
        <v>0</v>
      </c>
      <c r="AS183" s="252"/>
      <c r="AT183" s="252"/>
      <c r="AU183" s="252"/>
      <c r="AV183" s="252"/>
      <c r="AW183" s="252" t="s">
        <v>772</v>
      </c>
      <c r="AX183" s="253">
        <v>868.7</v>
      </c>
      <c r="AY183" s="253">
        <v>649.20000000000005</v>
      </c>
      <c r="AZ183" s="252" t="s">
        <v>2992</v>
      </c>
      <c r="BA183" s="252" t="s">
        <v>17012</v>
      </c>
      <c r="BB183" s="254"/>
      <c r="BC183" s="255">
        <f t="shared" si="22"/>
        <v>-92.990000000000009</v>
      </c>
      <c r="BJ183" s="191" t="str">
        <f t="shared" si="34"/>
        <v>649.200</v>
      </c>
      <c r="BM183" s="191" t="s">
        <v>3240</v>
      </c>
      <c r="BN183" s="191" t="s">
        <v>2984</v>
      </c>
      <c r="BO183" s="191" t="s">
        <v>3241</v>
      </c>
      <c r="BU183" s="191" t="s">
        <v>3240</v>
      </c>
      <c r="BV183" s="191" t="s">
        <v>2984</v>
      </c>
      <c r="BW183" s="191" t="s">
        <v>3241</v>
      </c>
      <c r="CH183" s="248">
        <f t="shared" si="11"/>
        <v>-3.7107383832335472E-10</v>
      </c>
    </row>
    <row r="184" spans="1:115" x14ac:dyDescent="0.3">
      <c r="A184" s="191">
        <v>1</v>
      </c>
      <c r="B184" s="256">
        <f>SUBTOTAL(9,$A$22:A184)</f>
        <v>160</v>
      </c>
      <c r="C184" s="257" t="s">
        <v>14382</v>
      </c>
      <c r="D184" s="197">
        <f t="shared" si="35"/>
        <v>5309254.76</v>
      </c>
      <c r="E184" s="197">
        <v>0</v>
      </c>
      <c r="F184" s="197">
        <v>0</v>
      </c>
      <c r="G184" s="197">
        <v>0</v>
      </c>
      <c r="H184" s="197">
        <v>0</v>
      </c>
      <c r="I184" s="197">
        <v>0</v>
      </c>
      <c r="J184" s="197">
        <v>0</v>
      </c>
      <c r="K184" s="247">
        <v>0</v>
      </c>
      <c r="L184" s="197">
        <v>0</v>
      </c>
      <c r="M184" s="197">
        <v>558.25</v>
      </c>
      <c r="N184" s="197">
        <v>5122082.21</v>
      </c>
      <c r="O184" s="197">
        <v>0</v>
      </c>
      <c r="P184" s="197">
        <v>0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  <c r="AC184" s="197">
        <f t="shared" si="36"/>
        <v>109612.56</v>
      </c>
      <c r="AD184" s="197">
        <v>77559.990000000005</v>
      </c>
      <c r="AE184" s="197">
        <v>0</v>
      </c>
      <c r="AF184" s="239">
        <v>2023</v>
      </c>
      <c r="AG184" s="239">
        <v>2023</v>
      </c>
      <c r="AH184" s="239">
        <v>2023</v>
      </c>
      <c r="AI184" s="251"/>
      <c r="AJ184" s="251"/>
      <c r="AK184" s="251"/>
      <c r="AL184" s="251"/>
      <c r="AM184" s="252" t="s">
        <v>16953</v>
      </c>
      <c r="AN184" s="252" t="s">
        <v>16951</v>
      </c>
      <c r="AO184" s="252">
        <v>0</v>
      </c>
      <c r="AP184" s="252" t="s">
        <v>16963</v>
      </c>
      <c r="AQ184" s="252" t="s">
        <v>16972</v>
      </c>
      <c r="AR184" s="252">
        <v>0</v>
      </c>
      <c r="AS184" s="252"/>
      <c r="AT184" s="252"/>
      <c r="AU184" s="252"/>
      <c r="AV184" s="252"/>
      <c r="AW184" s="252">
        <v>1967</v>
      </c>
      <c r="AX184" s="253">
        <v>629.79999999999995</v>
      </c>
      <c r="AY184" s="253">
        <v>696</v>
      </c>
      <c r="AZ184" s="252" t="s">
        <v>2967</v>
      </c>
      <c r="BA184" s="252" t="s">
        <v>17012</v>
      </c>
      <c r="BB184" s="254"/>
      <c r="BC184" s="255">
        <f t="shared" si="22"/>
        <v>137.75</v>
      </c>
      <c r="BJ184" s="191" t="str">
        <f t="shared" si="34"/>
        <v>433.900</v>
      </c>
      <c r="BM184" s="191" t="s">
        <v>3242</v>
      </c>
      <c r="BN184" s="191" t="s">
        <v>3084</v>
      </c>
      <c r="BO184" s="191" t="s">
        <v>2984</v>
      </c>
      <c r="BU184" s="191" t="s">
        <v>3242</v>
      </c>
      <c r="BV184" s="191" t="s">
        <v>3084</v>
      </c>
      <c r="BW184" s="191" t="s">
        <v>2984</v>
      </c>
      <c r="CH184" s="248">
        <f t="shared" si="11"/>
        <v>-1.8917489796876907E-10</v>
      </c>
    </row>
    <row r="185" spans="1:115" s="267" customFormat="1" x14ac:dyDescent="0.3">
      <c r="A185" s="191">
        <v>1</v>
      </c>
      <c r="B185" s="256">
        <f>SUBTOTAL(9,$A$22:A185)</f>
        <v>161</v>
      </c>
      <c r="C185" s="245" t="s">
        <v>13519</v>
      </c>
      <c r="D185" s="197">
        <f t="shared" si="35"/>
        <v>5890214.5099999998</v>
      </c>
      <c r="E185" s="264">
        <v>0</v>
      </c>
      <c r="F185" s="264">
        <v>0</v>
      </c>
      <c r="G185" s="264">
        <v>0</v>
      </c>
      <c r="H185" s="264">
        <v>0</v>
      </c>
      <c r="I185" s="264">
        <v>0</v>
      </c>
      <c r="J185" s="264">
        <v>0</v>
      </c>
      <c r="K185" s="281">
        <v>0</v>
      </c>
      <c r="L185" s="264">
        <v>0</v>
      </c>
      <c r="M185" s="264">
        <v>734</v>
      </c>
      <c r="N185" s="264">
        <v>5649319.0800000001</v>
      </c>
      <c r="O185" s="264">
        <v>0</v>
      </c>
      <c r="P185" s="264">
        <v>0</v>
      </c>
      <c r="Q185" s="264">
        <v>0</v>
      </c>
      <c r="R185" s="264">
        <v>0</v>
      </c>
      <c r="S185" s="264">
        <v>0</v>
      </c>
      <c r="T185" s="264">
        <v>0</v>
      </c>
      <c r="U185" s="264">
        <v>0</v>
      </c>
      <c r="V185" s="264">
        <v>0</v>
      </c>
      <c r="W185" s="264">
        <v>0</v>
      </c>
      <c r="X185" s="264">
        <v>0</v>
      </c>
      <c r="Y185" s="264">
        <v>0</v>
      </c>
      <c r="Z185" s="264">
        <v>0</v>
      </c>
      <c r="AA185" s="264">
        <v>0</v>
      </c>
      <c r="AB185" s="264">
        <v>0</v>
      </c>
      <c r="AC185" s="264">
        <f t="shared" ref="AC185" si="37">ROUND(N185*2.14%,2)+ROUND(E185*2.14%,2)+ROUND(F185*2.14%,2)+ROUND(G185*2.14%,2)+ROUND(H185*2.14%,2)+ROUND(I185*2.14%,2)+ROUND(J185*2.14%,2)+ROUND(L185*2.14%,2)+ROUND(P185*2.14%,2)+ROUND(R185*2.14%,2)+ROUND(T185*2.14%,2)+ROUND(U185*2.14%,2)+ROUND(V185*2.14%,2)+ROUND(W185*2.14%,2)+ROUND(X185*2.14%,2)+ROUND(Y185*2.14%,2)+ROUND(Z185*2.14%,2)+ROUND(AA185*2.14%,2)+ROUND(AB185*2.14%,2)</f>
        <v>120895.43</v>
      </c>
      <c r="AD185" s="264">
        <v>0</v>
      </c>
      <c r="AE185" s="264">
        <v>120000</v>
      </c>
      <c r="AF185" s="265" t="s">
        <v>17052</v>
      </c>
      <c r="AG185" s="265">
        <v>2023</v>
      </c>
      <c r="AH185" s="266">
        <v>2023</v>
      </c>
      <c r="BW185" s="268"/>
      <c r="CH185" s="248">
        <f t="shared" ref="CH185:CH255" si="38">D185-E185-F185-G185-H185-I185-J185-L185-N185-P185-R185-T185-U185-V185-W185-X185-Y185-Z185-AA185-AB185-AC185-AD185-AE185</f>
        <v>-2.9103830456733704E-10</v>
      </c>
      <c r="DK185" s="267" t="e">
        <f>VLOOKUP(C185,DL:DM,2,FALSE)</f>
        <v>#N/A</v>
      </c>
    </row>
    <row r="186" spans="1:115" s="267" customFormat="1" x14ac:dyDescent="0.3">
      <c r="A186" s="191">
        <v>1</v>
      </c>
      <c r="B186" s="256">
        <f>SUBTOTAL(9,$A$22:A186)</f>
        <v>162</v>
      </c>
      <c r="C186" s="245" t="s">
        <v>14069</v>
      </c>
      <c r="D186" s="197">
        <f t="shared" si="35"/>
        <v>11905448.02</v>
      </c>
      <c r="E186" s="264">
        <v>0</v>
      </c>
      <c r="F186" s="264">
        <v>0</v>
      </c>
      <c r="G186" s="264">
        <v>0</v>
      </c>
      <c r="H186" s="264">
        <v>0</v>
      </c>
      <c r="I186" s="264">
        <v>0</v>
      </c>
      <c r="J186" s="264">
        <v>0</v>
      </c>
      <c r="K186" s="281">
        <v>0</v>
      </c>
      <c r="L186" s="264">
        <v>0</v>
      </c>
      <c r="M186" s="264">
        <v>1471.41</v>
      </c>
      <c r="N186" s="264">
        <v>11776361</v>
      </c>
      <c r="O186" s="264">
        <v>0</v>
      </c>
      <c r="P186" s="264">
        <v>0</v>
      </c>
      <c r="Q186" s="264">
        <v>0</v>
      </c>
      <c r="R186" s="264">
        <v>0</v>
      </c>
      <c r="S186" s="264">
        <v>0</v>
      </c>
      <c r="T186" s="264">
        <v>0</v>
      </c>
      <c r="U186" s="264">
        <v>0</v>
      </c>
      <c r="V186" s="264">
        <v>0</v>
      </c>
      <c r="W186" s="264">
        <v>0</v>
      </c>
      <c r="X186" s="264">
        <v>0</v>
      </c>
      <c r="Y186" s="264">
        <v>0</v>
      </c>
      <c r="Z186" s="264">
        <v>0</v>
      </c>
      <c r="AA186" s="264">
        <v>0</v>
      </c>
      <c r="AB186" s="264">
        <v>0</v>
      </c>
      <c r="AC186" s="264">
        <v>129087.02</v>
      </c>
      <c r="AD186" s="264">
        <v>0</v>
      </c>
      <c r="AE186" s="264">
        <v>0</v>
      </c>
      <c r="AF186" s="265" t="s">
        <v>17052</v>
      </c>
      <c r="AG186" s="265">
        <v>2023</v>
      </c>
      <c r="AH186" s="266">
        <v>2023</v>
      </c>
      <c r="BW186" s="268"/>
      <c r="CH186" s="248">
        <f t="shared" si="38"/>
        <v>-4.5110937207937241E-10</v>
      </c>
    </row>
    <row r="187" spans="1:115" s="267" customFormat="1" x14ac:dyDescent="0.3">
      <c r="A187" s="191">
        <v>1</v>
      </c>
      <c r="B187" s="256">
        <f>SUBTOTAL(9,$A$22:A187)</f>
        <v>163</v>
      </c>
      <c r="C187" s="245" t="s">
        <v>13970</v>
      </c>
      <c r="D187" s="197">
        <f t="shared" si="35"/>
        <v>2993323.19</v>
      </c>
      <c r="E187" s="264">
        <v>0</v>
      </c>
      <c r="F187" s="264">
        <v>0</v>
      </c>
      <c r="G187" s="264">
        <v>0</v>
      </c>
      <c r="H187" s="264">
        <v>0</v>
      </c>
      <c r="I187" s="264">
        <v>0</v>
      </c>
      <c r="J187" s="264">
        <v>0</v>
      </c>
      <c r="K187" s="281">
        <v>0</v>
      </c>
      <c r="L187" s="264">
        <v>0</v>
      </c>
      <c r="M187" s="264">
        <v>373</v>
      </c>
      <c r="N187" s="264">
        <v>2961889</v>
      </c>
      <c r="O187" s="264">
        <v>0</v>
      </c>
      <c r="P187" s="264">
        <v>0</v>
      </c>
      <c r="Q187" s="264">
        <v>0</v>
      </c>
      <c r="R187" s="264">
        <v>0</v>
      </c>
      <c r="S187" s="264">
        <v>0</v>
      </c>
      <c r="T187" s="264">
        <v>0</v>
      </c>
      <c r="U187" s="264">
        <v>0</v>
      </c>
      <c r="V187" s="264">
        <v>0</v>
      </c>
      <c r="W187" s="264">
        <v>0</v>
      </c>
      <c r="X187" s="264">
        <v>0</v>
      </c>
      <c r="Y187" s="264">
        <v>0</v>
      </c>
      <c r="Z187" s="264">
        <v>0</v>
      </c>
      <c r="AA187" s="264">
        <v>0</v>
      </c>
      <c r="AB187" s="264">
        <v>0</v>
      </c>
      <c r="AC187" s="264">
        <v>31434.19</v>
      </c>
      <c r="AD187" s="264">
        <v>0</v>
      </c>
      <c r="AE187" s="264">
        <v>0</v>
      </c>
      <c r="AF187" s="265" t="s">
        <v>17052</v>
      </c>
      <c r="AG187" s="265">
        <v>2023</v>
      </c>
      <c r="AH187" s="266">
        <v>2023</v>
      </c>
      <c r="BW187" s="268"/>
      <c r="CH187" s="248">
        <f t="shared" si="38"/>
        <v>-5.4569682106375694E-11</v>
      </c>
    </row>
    <row r="188" spans="1:115" s="267" customFormat="1" x14ac:dyDescent="0.3">
      <c r="A188" s="191">
        <v>1</v>
      </c>
      <c r="B188" s="256">
        <f>SUBTOTAL(9,$A$22:A188)</f>
        <v>164</v>
      </c>
      <c r="C188" s="245" t="s">
        <v>13412</v>
      </c>
      <c r="D188" s="197">
        <f t="shared" si="35"/>
        <v>30439998.599999998</v>
      </c>
      <c r="E188" s="264">
        <v>0</v>
      </c>
      <c r="F188" s="264">
        <v>0</v>
      </c>
      <c r="G188" s="264">
        <v>0</v>
      </c>
      <c r="H188" s="264">
        <v>0</v>
      </c>
      <c r="I188" s="264">
        <v>0</v>
      </c>
      <c r="J188" s="264">
        <v>0</v>
      </c>
      <c r="K188" s="281">
        <v>0</v>
      </c>
      <c r="L188" s="264">
        <v>0</v>
      </c>
      <c r="M188" s="264">
        <v>1544.84</v>
      </c>
      <c r="N188" s="264">
        <v>13175763.34</v>
      </c>
      <c r="O188" s="264">
        <v>0</v>
      </c>
      <c r="P188" s="264">
        <v>0</v>
      </c>
      <c r="Q188" s="264">
        <v>2425.62</v>
      </c>
      <c r="R188" s="264">
        <v>16945164.27</v>
      </c>
      <c r="S188" s="264">
        <v>0</v>
      </c>
      <c r="T188" s="264">
        <v>0</v>
      </c>
      <c r="U188" s="264">
        <v>0</v>
      </c>
      <c r="V188" s="264">
        <v>0</v>
      </c>
      <c r="W188" s="264">
        <v>0</v>
      </c>
      <c r="X188" s="264">
        <v>0</v>
      </c>
      <c r="Y188" s="264">
        <v>0</v>
      </c>
      <c r="Z188" s="264">
        <v>0</v>
      </c>
      <c r="AA188" s="264">
        <v>0</v>
      </c>
      <c r="AB188" s="264">
        <v>0</v>
      </c>
      <c r="AC188" s="264">
        <f t="shared" ref="AC188:AC190" si="39">ROUND(N188*1.0593%,2)+ROUND(E188*1.0593%,2)+ROUND(F188*1.0593%,2)+ROUND(G188*1.0593%,2)+ROUND(H188*1.0593%,2)+ROUND(I188*1.0593%,2)+ROUND(J188*1.0593%,2)+ROUND(L188*1.0593%,2)+ROUND(P188*1.0593%,2)+ROUND(R188*1.0593%,2)+ROUND(T188*1.0593%,2)+ROUND(U188*1.0593%,2)+ROUND(V188*1.0593%,2)+ROUND(W188*1.0593%,2)+ROUND(X188*1.0593%,2)+ROUND(Y188*1.0593%,2)+ROUND(Z188*1.0593%,2)+ROUND(AA188*1.0593%,2)+ROUND(AB188*1.0593%,2)</f>
        <v>319070.99</v>
      </c>
      <c r="AD188" s="264">
        <v>0</v>
      </c>
      <c r="AE188" s="264">
        <v>0</v>
      </c>
      <c r="AF188" s="265" t="s">
        <v>17052</v>
      </c>
      <c r="AG188" s="265">
        <v>2023</v>
      </c>
      <c r="AH188" s="266">
        <v>2023</v>
      </c>
      <c r="BW188" s="268"/>
      <c r="CH188" s="248">
        <f t="shared" si="38"/>
        <v>-1.6298145055770874E-9</v>
      </c>
    </row>
    <row r="189" spans="1:115" s="267" customFormat="1" x14ac:dyDescent="0.3">
      <c r="A189" s="191">
        <v>1</v>
      </c>
      <c r="B189" s="256">
        <f>SUBTOTAL(9,$A$22:A189)</f>
        <v>165</v>
      </c>
      <c r="C189" s="245" t="s">
        <v>14025</v>
      </c>
      <c r="D189" s="197">
        <f t="shared" si="35"/>
        <v>3908071</v>
      </c>
      <c r="E189" s="264">
        <v>0</v>
      </c>
      <c r="F189" s="264">
        <v>0</v>
      </c>
      <c r="G189" s="264">
        <v>0</v>
      </c>
      <c r="H189" s="264">
        <v>0</v>
      </c>
      <c r="I189" s="264">
        <v>0</v>
      </c>
      <c r="J189" s="264">
        <v>0</v>
      </c>
      <c r="K189" s="281">
        <v>0</v>
      </c>
      <c r="L189" s="264">
        <v>0</v>
      </c>
      <c r="M189" s="264">
        <v>510</v>
      </c>
      <c r="N189" s="264">
        <v>3908071</v>
      </c>
      <c r="O189" s="264">
        <v>0</v>
      </c>
      <c r="P189" s="264">
        <v>0</v>
      </c>
      <c r="Q189" s="264">
        <v>0</v>
      </c>
      <c r="R189" s="264">
        <v>0</v>
      </c>
      <c r="S189" s="264">
        <v>0</v>
      </c>
      <c r="T189" s="264">
        <v>0</v>
      </c>
      <c r="U189" s="264">
        <v>0</v>
      </c>
      <c r="V189" s="264">
        <v>0</v>
      </c>
      <c r="W189" s="264">
        <v>0</v>
      </c>
      <c r="X189" s="264">
        <v>0</v>
      </c>
      <c r="Y189" s="264">
        <v>0</v>
      </c>
      <c r="Z189" s="264">
        <v>0</v>
      </c>
      <c r="AA189" s="264">
        <v>0</v>
      </c>
      <c r="AB189" s="264">
        <v>0</v>
      </c>
      <c r="AC189" s="264">
        <v>0</v>
      </c>
      <c r="AD189" s="264">
        <v>0</v>
      </c>
      <c r="AE189" s="264">
        <v>0</v>
      </c>
      <c r="AF189" s="265" t="s">
        <v>17052</v>
      </c>
      <c r="AG189" s="265">
        <v>2023</v>
      </c>
      <c r="AH189" s="266" t="s">
        <v>17052</v>
      </c>
      <c r="BW189" s="268"/>
      <c r="CH189" s="248">
        <f t="shared" si="38"/>
        <v>0</v>
      </c>
    </row>
    <row r="190" spans="1:115" s="267" customFormat="1" x14ac:dyDescent="0.3">
      <c r="A190" s="191">
        <v>1</v>
      </c>
      <c r="B190" s="256">
        <f>SUBTOTAL(9,$A$22:A190)</f>
        <v>166</v>
      </c>
      <c r="C190" s="245" t="s">
        <v>14090</v>
      </c>
      <c r="D190" s="264">
        <f>E190+F190+G190+H190+I190+J190+L190+N190+P190+R190+T190+U190+V190+W190+X190+Y190+Z190+AA190+AB190+AC190+AD190+AE190</f>
        <v>11109378.639999999</v>
      </c>
      <c r="E190" s="264">
        <v>0</v>
      </c>
      <c r="F190" s="264">
        <v>0</v>
      </c>
      <c r="G190" s="264">
        <v>0</v>
      </c>
      <c r="H190" s="264">
        <v>0</v>
      </c>
      <c r="I190" s="264">
        <v>0</v>
      </c>
      <c r="J190" s="264">
        <v>0</v>
      </c>
      <c r="K190" s="281">
        <v>0</v>
      </c>
      <c r="L190" s="264">
        <v>0</v>
      </c>
      <c r="M190" s="264">
        <v>1470.48</v>
      </c>
      <c r="N190" s="264">
        <v>10992930.529999999</v>
      </c>
      <c r="O190" s="264">
        <v>0</v>
      </c>
      <c r="P190" s="264">
        <v>0</v>
      </c>
      <c r="Q190" s="264">
        <v>0</v>
      </c>
      <c r="R190" s="264">
        <v>0</v>
      </c>
      <c r="S190" s="264">
        <v>0</v>
      </c>
      <c r="T190" s="264">
        <v>0</v>
      </c>
      <c r="U190" s="264">
        <v>0</v>
      </c>
      <c r="V190" s="264">
        <v>0</v>
      </c>
      <c r="W190" s="264">
        <v>0</v>
      </c>
      <c r="X190" s="264">
        <v>0</v>
      </c>
      <c r="Y190" s="264">
        <v>0</v>
      </c>
      <c r="Z190" s="264">
        <v>0</v>
      </c>
      <c r="AA190" s="264">
        <v>0</v>
      </c>
      <c r="AB190" s="264">
        <v>0</v>
      </c>
      <c r="AC190" s="264">
        <f t="shared" si="39"/>
        <v>116448.11</v>
      </c>
      <c r="AD190" s="264">
        <v>0</v>
      </c>
      <c r="AE190" s="264">
        <v>0</v>
      </c>
      <c r="AF190" s="265" t="s">
        <v>17052</v>
      </c>
      <c r="AG190" s="265">
        <v>2023</v>
      </c>
      <c r="AH190" s="266">
        <v>2023</v>
      </c>
      <c r="BW190" s="268"/>
      <c r="CH190" s="248"/>
    </row>
    <row r="191" spans="1:115" x14ac:dyDescent="0.3">
      <c r="A191" s="191">
        <v>1</v>
      </c>
      <c r="B191" s="256">
        <f>SUBTOTAL(9,$A$22:A191)</f>
        <v>167</v>
      </c>
      <c r="C191" s="257" t="s">
        <v>192</v>
      </c>
      <c r="D191" s="197">
        <f>E191+F191+G191+H191+I191+J191+L191+N191+P191+R191+T191+U191+V191+W191+X191+Y191+Z191+AA191+AB191+AC191+AD191+AE191</f>
        <v>4770040.8600000003</v>
      </c>
      <c r="E191" s="197">
        <v>0</v>
      </c>
      <c r="F191" s="197">
        <v>0</v>
      </c>
      <c r="G191" s="197">
        <v>0</v>
      </c>
      <c r="H191" s="197">
        <v>0</v>
      </c>
      <c r="I191" s="197">
        <v>0</v>
      </c>
      <c r="J191" s="197">
        <v>0</v>
      </c>
      <c r="K191" s="247">
        <v>0</v>
      </c>
      <c r="L191" s="197">
        <v>0</v>
      </c>
      <c r="M191" s="197">
        <v>499.58</v>
      </c>
      <c r="N191" s="197">
        <v>4588876.49</v>
      </c>
      <c r="O191" s="197">
        <v>0</v>
      </c>
      <c r="P191" s="197">
        <v>0</v>
      </c>
      <c r="Q191" s="197">
        <v>0</v>
      </c>
      <c r="R191" s="197">
        <v>0</v>
      </c>
      <c r="S191" s="197">
        <v>0</v>
      </c>
      <c r="T191" s="197">
        <v>0</v>
      </c>
      <c r="U191" s="197">
        <v>0</v>
      </c>
      <c r="V191" s="197">
        <v>0</v>
      </c>
      <c r="W191" s="197">
        <v>0</v>
      </c>
      <c r="X191" s="197">
        <v>0</v>
      </c>
      <c r="Y191" s="197">
        <v>0</v>
      </c>
      <c r="Z191" s="197">
        <v>0</v>
      </c>
      <c r="AA191" s="197">
        <v>0</v>
      </c>
      <c r="AB191" s="197">
        <v>0</v>
      </c>
      <c r="AC191" s="197">
        <f>ROUND(N191*2.14%,2)</f>
        <v>98201.96</v>
      </c>
      <c r="AD191" s="197">
        <v>82962.41</v>
      </c>
      <c r="AE191" s="197">
        <v>0</v>
      </c>
      <c r="AF191" s="239">
        <v>2023</v>
      </c>
      <c r="AG191" s="239">
        <v>2023</v>
      </c>
      <c r="AH191" s="239">
        <v>2023</v>
      </c>
      <c r="AI191" s="251"/>
      <c r="AJ191" s="251"/>
      <c r="AK191" s="251"/>
      <c r="AL191" s="251"/>
      <c r="AM191" s="252" t="s">
        <v>16953</v>
      </c>
      <c r="AN191" s="252" t="s">
        <v>16965</v>
      </c>
      <c r="AO191" s="252">
        <v>0</v>
      </c>
      <c r="AP191" s="252" t="s">
        <v>16955</v>
      </c>
      <c r="AQ191" s="252" t="s">
        <v>16966</v>
      </c>
      <c r="AR191" s="252">
        <v>0</v>
      </c>
      <c r="AS191" s="252"/>
      <c r="AT191" s="252"/>
      <c r="AU191" s="252"/>
      <c r="AV191" s="252"/>
      <c r="AW191" s="252" t="s">
        <v>620</v>
      </c>
      <c r="AX191" s="253">
        <v>555</v>
      </c>
      <c r="AY191" s="253">
        <v>615</v>
      </c>
      <c r="AZ191" s="252" t="s">
        <v>2967</v>
      </c>
      <c r="BA191" s="252" t="s">
        <v>17012</v>
      </c>
      <c r="BB191" s="254"/>
      <c r="BC191" s="255">
        <f>AY191-M191</f>
        <v>115.42000000000002</v>
      </c>
      <c r="BJ191" s="191" t="str">
        <f>VLOOKUP(C191,BM:BO,3,FALSE)</f>
        <v>348.000</v>
      </c>
      <c r="BM191" s="191" t="s">
        <v>3228</v>
      </c>
      <c r="BN191" s="191" t="s">
        <v>3006</v>
      </c>
      <c r="BO191" s="191" t="s">
        <v>2984</v>
      </c>
      <c r="BU191" s="191" t="s">
        <v>3228</v>
      </c>
      <c r="BV191" s="191" t="s">
        <v>3006</v>
      </c>
      <c r="BW191" s="191" t="s">
        <v>2984</v>
      </c>
      <c r="CH191" s="248">
        <f>D191-E191-F191-G191-H191-I191-J191-L191-N191-P191-R191-T191-U191-V191-W191-X191-Y191-Z191-AA191-AB191-AC191-AD191-AE191</f>
        <v>1.0186340659856796E-10</v>
      </c>
    </row>
    <row r="192" spans="1:115" x14ac:dyDescent="0.3">
      <c r="B192" s="249" t="s">
        <v>326</v>
      </c>
      <c r="C192" s="249"/>
      <c r="D192" s="246">
        <f>SUM(D193:D196)</f>
        <v>62803696.75</v>
      </c>
      <c r="E192" s="197">
        <f t="shared" ref="E192:AE192" si="40">SUM(E193:E196)</f>
        <v>2916561.33</v>
      </c>
      <c r="F192" s="197">
        <f t="shared" si="40"/>
        <v>5384297.8200000003</v>
      </c>
      <c r="G192" s="197">
        <f t="shared" si="40"/>
        <v>24176461.030000001</v>
      </c>
      <c r="H192" s="197">
        <f t="shared" si="40"/>
        <v>3257438.12</v>
      </c>
      <c r="I192" s="197">
        <f t="shared" si="40"/>
        <v>4560079.84</v>
      </c>
      <c r="J192" s="197">
        <f t="shared" si="40"/>
        <v>0</v>
      </c>
      <c r="K192" s="247">
        <f t="shared" si="40"/>
        <v>0</v>
      </c>
      <c r="L192" s="197">
        <f t="shared" si="40"/>
        <v>0</v>
      </c>
      <c r="M192" s="197">
        <f t="shared" si="40"/>
        <v>0</v>
      </c>
      <c r="N192" s="197">
        <f t="shared" si="40"/>
        <v>0</v>
      </c>
      <c r="O192" s="197">
        <f t="shared" si="40"/>
        <v>0</v>
      </c>
      <c r="P192" s="197">
        <f t="shared" si="40"/>
        <v>0</v>
      </c>
      <c r="Q192" s="197">
        <f t="shared" si="40"/>
        <v>10519.22</v>
      </c>
      <c r="R192" s="197">
        <f t="shared" si="40"/>
        <v>21231532.800000001</v>
      </c>
      <c r="S192" s="197">
        <f t="shared" si="40"/>
        <v>0</v>
      </c>
      <c r="T192" s="197">
        <f t="shared" si="40"/>
        <v>0</v>
      </c>
      <c r="U192" s="197">
        <f t="shared" si="40"/>
        <v>0</v>
      </c>
      <c r="V192" s="197">
        <f t="shared" si="40"/>
        <v>0</v>
      </c>
      <c r="W192" s="197">
        <f t="shared" si="40"/>
        <v>0</v>
      </c>
      <c r="X192" s="197">
        <f t="shared" si="40"/>
        <v>0</v>
      </c>
      <c r="Y192" s="197">
        <f t="shared" si="40"/>
        <v>0</v>
      </c>
      <c r="Z192" s="197">
        <f t="shared" si="40"/>
        <v>0</v>
      </c>
      <c r="AA192" s="197">
        <f t="shared" si="40"/>
        <v>0</v>
      </c>
      <c r="AB192" s="197">
        <f t="shared" si="40"/>
        <v>0</v>
      </c>
      <c r="AC192" s="197">
        <f t="shared" si="40"/>
        <v>843000.33000000007</v>
      </c>
      <c r="AD192" s="197">
        <f t="shared" si="40"/>
        <v>434325.48</v>
      </c>
      <c r="AE192" s="197">
        <f t="shared" si="40"/>
        <v>0</v>
      </c>
      <c r="AF192" s="239" t="s">
        <v>17026</v>
      </c>
      <c r="AG192" s="239" t="s">
        <v>17026</v>
      </c>
      <c r="AH192" s="239" t="s">
        <v>17026</v>
      </c>
      <c r="AI192" s="251"/>
      <c r="AJ192" s="251"/>
      <c r="AK192" s="251"/>
      <c r="AL192" s="251"/>
      <c r="AM192" s="252"/>
      <c r="AN192" s="252"/>
      <c r="AO192" s="252"/>
      <c r="AP192" s="252"/>
      <c r="AQ192" s="252"/>
      <c r="AR192" s="252"/>
      <c r="AS192" s="252"/>
      <c r="AT192" s="252"/>
      <c r="AU192" s="252"/>
      <c r="AV192" s="252"/>
      <c r="AW192" s="252"/>
      <c r="AX192" s="253"/>
      <c r="AY192" s="253"/>
      <c r="AZ192" s="252"/>
      <c r="BA192" s="252"/>
      <c r="BB192" s="254"/>
      <c r="BC192" s="255">
        <f t="shared" si="22"/>
        <v>0</v>
      </c>
      <c r="BJ192" s="191" t="e">
        <f>VLOOKUP(C192,BM:BO,3,FALSE)</f>
        <v>#N/A</v>
      </c>
      <c r="BM192" s="191" t="s">
        <v>681</v>
      </c>
      <c r="BN192" s="191" t="s">
        <v>658</v>
      </c>
      <c r="BO192" s="191" t="s">
        <v>2984</v>
      </c>
      <c r="BU192" s="191" t="s">
        <v>681</v>
      </c>
      <c r="BV192" s="191" t="s">
        <v>658</v>
      </c>
      <c r="BW192" s="191" t="s">
        <v>2984</v>
      </c>
      <c r="CH192" s="248">
        <f t="shared" si="38"/>
        <v>-1.3969838619232178E-9</v>
      </c>
    </row>
    <row r="193" spans="1:115" s="267" customFormat="1" x14ac:dyDescent="0.3">
      <c r="A193" s="191">
        <v>1</v>
      </c>
      <c r="B193" s="256">
        <f>SUBTOTAL(9,$A$22:A193)</f>
        <v>168</v>
      </c>
      <c r="C193" s="245" t="s">
        <v>2614</v>
      </c>
      <c r="D193" s="197">
        <f t="shared" ref="D193:D196" si="41">E193+F193+G193+H193+I193+J193+L193+N193+P193+R193+T193+U193+V193+W193+X193+Y193+Z193+AA193+AB193+AC193+AD193+AE193</f>
        <v>29815369.73</v>
      </c>
      <c r="E193" s="264">
        <v>2110804.58</v>
      </c>
      <c r="F193" s="264">
        <v>3307357.09</v>
      </c>
      <c r="G193" s="264">
        <f>18553352.05+93742.84</f>
        <v>18647094.890000001</v>
      </c>
      <c r="H193" s="264">
        <v>2004830.79</v>
      </c>
      <c r="I193" s="264">
        <v>3002985.84</v>
      </c>
      <c r="J193" s="264">
        <v>0</v>
      </c>
      <c r="K193" s="281">
        <v>0</v>
      </c>
      <c r="L193" s="264">
        <v>0</v>
      </c>
      <c r="M193" s="264">
        <v>0</v>
      </c>
      <c r="N193" s="264">
        <v>0</v>
      </c>
      <c r="O193" s="264">
        <v>0</v>
      </c>
      <c r="P193" s="264">
        <v>0</v>
      </c>
      <c r="Q193" s="264">
        <v>0</v>
      </c>
      <c r="R193" s="264">
        <v>0</v>
      </c>
      <c r="S193" s="264">
        <v>0</v>
      </c>
      <c r="T193" s="264">
        <v>0</v>
      </c>
      <c r="U193" s="264">
        <v>0</v>
      </c>
      <c r="V193" s="264">
        <v>0</v>
      </c>
      <c r="W193" s="264">
        <v>0</v>
      </c>
      <c r="X193" s="264">
        <v>0</v>
      </c>
      <c r="Y193" s="264">
        <v>0</v>
      </c>
      <c r="Z193" s="264">
        <v>0</v>
      </c>
      <c r="AA193" s="264">
        <v>0</v>
      </c>
      <c r="AB193" s="264">
        <v>0</v>
      </c>
      <c r="AC193" s="264">
        <f t="shared" ref="AC193" si="42">ROUND(N193*1.0593%,2)+ROUND(E193*1.0593%,2)+ROUND(F193*1.0593%,2)+ROUND(G193*1.0593%,2)+ROUND(H193*1.0593%,2)+ROUND(I193*1.0593%,2)+ROUND(J193*1.0593%,2)+ROUND(L193*1.0593%,2)+ROUND(P193*1.0593%,2)+ROUND(R193*1.0593%,2)+ROUND(T193*1.0593%,2)+ROUND(U193*1.0593%,2)+ROUND(V193*1.0593%,2)+ROUND(W193*1.0593%,2)+ROUND(X193*1.0593%,2)+ROUND(Y193*1.0593%,2)+ROUND(Z193*1.0593%,2)+ROUND(AA193*1.0593%,2)+ROUND(AB193*1.0593%,2)</f>
        <v>307971.06</v>
      </c>
      <c r="AD193" s="264">
        <v>434325.48</v>
      </c>
      <c r="AE193" s="264">
        <v>0</v>
      </c>
      <c r="AF193" s="265">
        <v>2023</v>
      </c>
      <c r="AG193" s="265">
        <v>2023</v>
      </c>
      <c r="AH193" s="266">
        <v>2023</v>
      </c>
      <c r="AT193" s="267" t="e">
        <f>VLOOKUP(C193,AW:AX,2,FALSE)</f>
        <v>#N/A</v>
      </c>
      <c r="BW193" s="268"/>
      <c r="CE193" s="267" t="e">
        <f>VLOOKUP(C193,CF:CG,2,FALSE)</f>
        <v>#N/A</v>
      </c>
      <c r="CH193" s="248">
        <f t="shared" si="38"/>
        <v>-1.8044374883174896E-9</v>
      </c>
      <c r="CL193" s="267" t="e">
        <f>VLOOKUP(C193,CM:CN,2,FALSE)</f>
        <v>#N/A</v>
      </c>
      <c r="DK193" s="267" t="e">
        <f>VLOOKUP(C193,DL:DM,2,FALSE)</f>
        <v>#N/A</v>
      </c>
    </row>
    <row r="194" spans="1:115" s="267" customFormat="1" x14ac:dyDescent="0.3">
      <c r="A194" s="191">
        <v>1</v>
      </c>
      <c r="B194" s="256">
        <f>SUBTOTAL(9,$A$22:A194)</f>
        <v>169</v>
      </c>
      <c r="C194" s="245" t="s">
        <v>15116</v>
      </c>
      <c r="D194" s="197">
        <f t="shared" si="41"/>
        <v>6613806.0499999998</v>
      </c>
      <c r="E194" s="282">
        <v>0</v>
      </c>
      <c r="F194" s="282">
        <v>0</v>
      </c>
      <c r="G194" s="282">
        <v>0</v>
      </c>
      <c r="H194" s="282">
        <v>0</v>
      </c>
      <c r="I194" s="282">
        <v>0</v>
      </c>
      <c r="J194" s="282">
        <v>0</v>
      </c>
      <c r="K194" s="281">
        <v>0</v>
      </c>
      <c r="L194" s="264">
        <v>0</v>
      </c>
      <c r="M194" s="264">
        <v>0</v>
      </c>
      <c r="N194" s="264">
        <v>0</v>
      </c>
      <c r="O194" s="264">
        <v>0</v>
      </c>
      <c r="P194" s="264">
        <v>0</v>
      </c>
      <c r="Q194" s="264">
        <v>3083.72</v>
      </c>
      <c r="R194" s="264">
        <v>6475236</v>
      </c>
      <c r="S194" s="264">
        <v>0</v>
      </c>
      <c r="T194" s="264">
        <v>0</v>
      </c>
      <c r="U194" s="264">
        <v>0</v>
      </c>
      <c r="V194" s="264">
        <v>0</v>
      </c>
      <c r="W194" s="264">
        <v>0</v>
      </c>
      <c r="X194" s="264">
        <v>0</v>
      </c>
      <c r="Y194" s="264">
        <v>0</v>
      </c>
      <c r="Z194" s="264">
        <v>0</v>
      </c>
      <c r="AA194" s="264">
        <v>0</v>
      </c>
      <c r="AB194" s="264">
        <v>0</v>
      </c>
      <c r="AC194" s="264">
        <f t="shared" ref="AC194" si="43">ROUND(N194*2.14%,2)+ROUND(E194*2.14%,2)+ROUND(F194*2.14%,2)+ROUND(G194*2.14%,2)+ROUND(H194*2.14%,2)+ROUND(I194*2.14%,2)+ROUND(J194*2.14%,2)+ROUND(L194*2.14%,2)+ROUND(P194*2.14%,2)+ROUND(R194*2.14%,2)+ROUND(T194*2.14%,2)+ROUND(U194*2.14%,2)+ROUND(V194*2.14%,2)+ROUND(W194*2.14%,2)+ROUND(X194*2.14%,2)+ROUND(Y194*2.14%,2)+ROUND(Z194*2.14%,2)+ROUND(AA194*2.14%,2)+ROUND(AB194*2.14%,2)</f>
        <v>138570.04999999999</v>
      </c>
      <c r="AD194" s="270">
        <v>0</v>
      </c>
      <c r="AE194" s="264">
        <v>0</v>
      </c>
      <c r="AF194" s="266" t="s">
        <v>17052</v>
      </c>
      <c r="AG194" s="265">
        <v>2023</v>
      </c>
      <c r="AH194" s="266">
        <v>2023</v>
      </c>
      <c r="AT194" s="267" t="e">
        <f>VLOOKUP(C194,AW:AX,2,FALSE)</f>
        <v>#N/A</v>
      </c>
      <c r="BW194" s="268"/>
      <c r="CA194" s="267" t="e">
        <f>VLOOKUP(C194,CB:CC,2,FALSE)</f>
        <v>#N/A</v>
      </c>
      <c r="CE194" s="267" t="e">
        <f>VLOOKUP(C194,CF:CG,2,FALSE)</f>
        <v>#N/A</v>
      </c>
      <c r="CH194" s="248">
        <f t="shared" si="38"/>
        <v>-1.7462298274040222E-10</v>
      </c>
      <c r="CL194" s="267" t="e">
        <f>VLOOKUP(C194,CM:CN,2,FALSE)</f>
        <v>#N/A</v>
      </c>
      <c r="DK194" s="267" t="e">
        <f>VLOOKUP(C194,DL:DM,2,FALSE)</f>
        <v>#N/A</v>
      </c>
    </row>
    <row r="195" spans="1:115" s="267" customFormat="1" x14ac:dyDescent="0.3">
      <c r="A195" s="191">
        <v>1</v>
      </c>
      <c r="B195" s="256">
        <f>SUBTOTAL(9,$A$22:A195)</f>
        <v>170</v>
      </c>
      <c r="C195" s="245" t="s">
        <v>320</v>
      </c>
      <c r="D195" s="197">
        <f t="shared" si="41"/>
        <v>14912610.25</v>
      </c>
      <c r="E195" s="264">
        <v>0</v>
      </c>
      <c r="F195" s="264">
        <v>0</v>
      </c>
      <c r="G195" s="264">
        <v>0</v>
      </c>
      <c r="H195" s="264">
        <v>0</v>
      </c>
      <c r="I195" s="264">
        <v>0</v>
      </c>
      <c r="J195" s="264">
        <v>0</v>
      </c>
      <c r="K195" s="281">
        <v>0</v>
      </c>
      <c r="L195" s="264">
        <v>0</v>
      </c>
      <c r="M195" s="264">
        <v>0</v>
      </c>
      <c r="N195" s="264">
        <v>0</v>
      </c>
      <c r="O195" s="264">
        <v>0</v>
      </c>
      <c r="P195" s="264">
        <v>0</v>
      </c>
      <c r="Q195" s="264">
        <v>7435.5</v>
      </c>
      <c r="R195" s="264">
        <v>14756296.800000001</v>
      </c>
      <c r="S195" s="264">
        <v>0</v>
      </c>
      <c r="T195" s="264">
        <v>0</v>
      </c>
      <c r="U195" s="264">
        <v>0</v>
      </c>
      <c r="V195" s="264">
        <v>0</v>
      </c>
      <c r="W195" s="264">
        <v>0</v>
      </c>
      <c r="X195" s="264">
        <v>0</v>
      </c>
      <c r="Y195" s="264">
        <v>0</v>
      </c>
      <c r="Z195" s="264">
        <v>0</v>
      </c>
      <c r="AA195" s="264">
        <v>0</v>
      </c>
      <c r="AB195" s="264">
        <v>0</v>
      </c>
      <c r="AC195" s="264">
        <f t="shared" ref="AC195" si="44">ROUND(N195*1.0593%,2)+ROUND(E195*1.0593%,2)+ROUND(F195*1.0593%,2)+ROUND(G195*1.0593%,2)+ROUND(H195*1.0593%,2)+ROUND(I195*1.0593%,2)+ROUND(J195*1.0593%,2)+ROUND(L195*1.0593%,2)+ROUND(P195*1.0593%,2)+ROUND(R195*1.0593%,2)+ROUND(T195*1.0593%,2)+ROUND(U195*1.0593%,2)+ROUND(V195*1.0593%,2)+ROUND(W195*1.0593%,2)+ROUND(X195*1.0593%,2)+ROUND(Y195*1.0593%,2)+ROUND(Z195*1.0593%,2)+ROUND(AA195*1.0593%,2)+ROUND(AB195*1.0593%,2)</f>
        <v>156313.45000000001</v>
      </c>
      <c r="AD195" s="264">
        <v>0</v>
      </c>
      <c r="AE195" s="264">
        <v>0</v>
      </c>
      <c r="AF195" s="265" t="s">
        <v>17052</v>
      </c>
      <c r="AG195" s="265">
        <v>2023</v>
      </c>
      <c r="AH195" s="266">
        <v>2023</v>
      </c>
      <c r="AT195" s="267" t="e">
        <f>VLOOKUP(C195,AW:AX,2,FALSE)</f>
        <v>#N/A</v>
      </c>
      <c r="BW195" s="268"/>
      <c r="CE195" s="267">
        <f>VLOOKUP(C195,CF:CG,2,FALSE)</f>
        <v>1</v>
      </c>
      <c r="CH195" s="248">
        <f t="shared" si="38"/>
        <v>-7.5669959187507629E-10</v>
      </c>
      <c r="CL195" s="267" t="e">
        <f>VLOOKUP(C195,CM:CN,2,FALSE)</f>
        <v>#N/A</v>
      </c>
      <c r="DK195" s="267" t="e">
        <f>VLOOKUP(C195,DL:DM,2,FALSE)</f>
        <v>#N/A</v>
      </c>
    </row>
    <row r="196" spans="1:115" s="267" customFormat="1" x14ac:dyDescent="0.3">
      <c r="A196" s="191">
        <v>1</v>
      </c>
      <c r="B196" s="256">
        <f>SUBTOTAL(9,$A$22:A196)</f>
        <v>171</v>
      </c>
      <c r="C196" s="245" t="s">
        <v>2618</v>
      </c>
      <c r="D196" s="197">
        <f t="shared" si="41"/>
        <v>11461910.719999999</v>
      </c>
      <c r="E196" s="264">
        <v>805756.75</v>
      </c>
      <c r="F196" s="264">
        <v>2076940.73</v>
      </c>
      <c r="G196" s="264">
        <v>5529366.1399999997</v>
      </c>
      <c r="H196" s="264">
        <v>1252607.33</v>
      </c>
      <c r="I196" s="264">
        <v>1557094</v>
      </c>
      <c r="J196" s="264">
        <v>0</v>
      </c>
      <c r="K196" s="281">
        <v>0</v>
      </c>
      <c r="L196" s="264">
        <v>0</v>
      </c>
      <c r="M196" s="264">
        <v>0</v>
      </c>
      <c r="N196" s="264">
        <v>0</v>
      </c>
      <c r="O196" s="264">
        <v>0</v>
      </c>
      <c r="P196" s="264">
        <v>0</v>
      </c>
      <c r="Q196" s="264">
        <v>0</v>
      </c>
      <c r="R196" s="264">
        <v>0</v>
      </c>
      <c r="S196" s="264">
        <v>0</v>
      </c>
      <c r="T196" s="264">
        <v>0</v>
      </c>
      <c r="U196" s="264">
        <v>0</v>
      </c>
      <c r="V196" s="264">
        <v>0</v>
      </c>
      <c r="W196" s="264">
        <v>0</v>
      </c>
      <c r="X196" s="264">
        <v>0</v>
      </c>
      <c r="Y196" s="264">
        <v>0</v>
      </c>
      <c r="Z196" s="264">
        <v>0</v>
      </c>
      <c r="AA196" s="264">
        <v>0</v>
      </c>
      <c r="AB196" s="264">
        <v>0</v>
      </c>
      <c r="AC196" s="264">
        <f t="shared" ref="AC196" si="45">ROUND(N196*2.14%,2)+ROUND(E196*2.14%,2)+ROUND(F196*2.14%,2)+ROUND(G196*2.14%,2)+ROUND(H196*2.14%,2)+ROUND(I196*2.14%,2)+ROUND(J196*2.14%,2)+ROUND(L196*2.14%,2)+ROUND(P196*2.14%,2)+ROUND(R196*2.14%,2)+ROUND(T196*2.14%,2)+ROUND(U196*2.14%,2)+ROUND(V196*2.14%,2)+ROUND(W196*2.14%,2)+ROUND(X196*2.14%,2)+ROUND(Y196*2.14%,2)+ROUND(Z196*2.14%,2)+ROUND(AA196*2.14%,2)+ROUND(AB196*2.14%,2)</f>
        <v>240145.77</v>
      </c>
      <c r="AD196" s="270">
        <v>0</v>
      </c>
      <c r="AE196" s="264">
        <v>0</v>
      </c>
      <c r="AF196" s="266" t="s">
        <v>17052</v>
      </c>
      <c r="AG196" s="265">
        <v>2023</v>
      </c>
      <c r="AH196" s="266">
        <v>2023</v>
      </c>
      <c r="BW196" s="268"/>
      <c r="CH196" s="248">
        <f t="shared" si="38"/>
        <v>-1.3678800314664841E-9</v>
      </c>
    </row>
    <row r="197" spans="1:115" x14ac:dyDescent="0.3">
      <c r="B197" s="249" t="s">
        <v>508</v>
      </c>
      <c r="C197" s="249"/>
      <c r="D197" s="246">
        <f>SUM(D198:D212)</f>
        <v>114366222.42000002</v>
      </c>
      <c r="E197" s="197">
        <f t="shared" ref="E197:AE197" si="46">SUM(E198:E212)</f>
        <v>0</v>
      </c>
      <c r="F197" s="197">
        <f t="shared" si="46"/>
        <v>0</v>
      </c>
      <c r="G197" s="197">
        <f t="shared" si="46"/>
        <v>0</v>
      </c>
      <c r="H197" s="197">
        <f t="shared" si="46"/>
        <v>0</v>
      </c>
      <c r="I197" s="197">
        <f t="shared" si="46"/>
        <v>3132244.09</v>
      </c>
      <c r="J197" s="197">
        <f t="shared" si="46"/>
        <v>0</v>
      </c>
      <c r="K197" s="247">
        <f t="shared" si="46"/>
        <v>0</v>
      </c>
      <c r="L197" s="197">
        <f t="shared" si="46"/>
        <v>0</v>
      </c>
      <c r="M197" s="197">
        <f t="shared" si="46"/>
        <v>10951.54</v>
      </c>
      <c r="N197" s="197">
        <f t="shared" si="46"/>
        <v>87085825.200000003</v>
      </c>
      <c r="O197" s="197">
        <f t="shared" si="46"/>
        <v>0</v>
      </c>
      <c r="P197" s="197">
        <f t="shared" si="46"/>
        <v>0</v>
      </c>
      <c r="Q197" s="197">
        <f t="shared" si="46"/>
        <v>0</v>
      </c>
      <c r="R197" s="197">
        <f t="shared" si="46"/>
        <v>0</v>
      </c>
      <c r="S197" s="197">
        <f t="shared" si="46"/>
        <v>209</v>
      </c>
      <c r="T197" s="197">
        <f t="shared" si="46"/>
        <v>5882535.6200000001</v>
      </c>
      <c r="U197" s="197">
        <f t="shared" si="46"/>
        <v>14349892.300000001</v>
      </c>
      <c r="V197" s="197">
        <f t="shared" si="46"/>
        <v>0</v>
      </c>
      <c r="W197" s="197">
        <f t="shared" si="46"/>
        <v>0</v>
      </c>
      <c r="X197" s="197">
        <f t="shared" si="46"/>
        <v>0</v>
      </c>
      <c r="Y197" s="197">
        <f t="shared" si="46"/>
        <v>0</v>
      </c>
      <c r="Z197" s="197">
        <f t="shared" si="46"/>
        <v>0</v>
      </c>
      <c r="AA197" s="197">
        <f t="shared" si="46"/>
        <v>0</v>
      </c>
      <c r="AB197" s="197">
        <f t="shared" si="46"/>
        <v>0</v>
      </c>
      <c r="AC197" s="197">
        <f t="shared" si="46"/>
        <v>2363640.6400000006</v>
      </c>
      <c r="AD197" s="197">
        <f t="shared" si="46"/>
        <v>1552084.5700000003</v>
      </c>
      <c r="AE197" s="197">
        <f t="shared" si="46"/>
        <v>0</v>
      </c>
      <c r="AF197" s="239" t="s">
        <v>17026</v>
      </c>
      <c r="AG197" s="239" t="s">
        <v>17026</v>
      </c>
      <c r="AH197" s="239" t="s">
        <v>17026</v>
      </c>
      <c r="AI197" s="251"/>
      <c r="AJ197" s="251"/>
      <c r="AK197" s="251"/>
      <c r="AL197" s="251"/>
      <c r="AM197" s="252"/>
      <c r="AN197" s="252"/>
      <c r="AO197" s="252"/>
      <c r="AP197" s="252"/>
      <c r="AQ197" s="252"/>
      <c r="AR197" s="252"/>
      <c r="AS197" s="252"/>
      <c r="AT197" s="252"/>
      <c r="AU197" s="252"/>
      <c r="AV197" s="252"/>
      <c r="AW197" s="252"/>
      <c r="AX197" s="253"/>
      <c r="AY197" s="253"/>
      <c r="AZ197" s="252"/>
      <c r="BA197" s="252"/>
      <c r="BB197" s="254"/>
      <c r="BC197" s="255">
        <f t="shared" ref="BC197:BC232" si="47">AY197-M197</f>
        <v>-10951.54</v>
      </c>
      <c r="BJ197" s="191" t="e">
        <f>VLOOKUP(C197,BM:BO,3,FALSE)</f>
        <v>#N/A</v>
      </c>
      <c r="BM197" s="191" t="s">
        <v>3778</v>
      </c>
      <c r="BN197" s="191" t="s">
        <v>3253</v>
      </c>
      <c r="BO197" s="191" t="s">
        <v>3779</v>
      </c>
      <c r="BU197" s="191" t="s">
        <v>3778</v>
      </c>
      <c r="BV197" s="191" t="s">
        <v>3253</v>
      </c>
      <c r="BW197" s="191" t="s">
        <v>3779</v>
      </c>
      <c r="CH197" s="248">
        <f t="shared" si="38"/>
        <v>7.4505805969238281E-9</v>
      </c>
    </row>
    <row r="198" spans="1:115" x14ac:dyDescent="0.3">
      <c r="A198" s="191">
        <v>1</v>
      </c>
      <c r="B198" s="256">
        <f>SUBTOTAL(9,$A$22:A198)</f>
        <v>172</v>
      </c>
      <c r="C198" s="260" t="s">
        <v>513</v>
      </c>
      <c r="D198" s="197">
        <f t="shared" ref="D198:D211" si="48">E198+F198+G198+H198+I198+J198+L198+N198+P198+R198+T198+U198+V198+W198+X198+Y198+Z198+AA198+AB198+AC198+AD198+AE198</f>
        <v>8183353.4399999995</v>
      </c>
      <c r="E198" s="263">
        <v>0</v>
      </c>
      <c r="F198" s="263">
        <v>0</v>
      </c>
      <c r="G198" s="263">
        <v>0</v>
      </c>
      <c r="H198" s="263">
        <v>0</v>
      </c>
      <c r="I198" s="263">
        <v>0</v>
      </c>
      <c r="J198" s="263">
        <v>0</v>
      </c>
      <c r="K198" s="283">
        <v>0</v>
      </c>
      <c r="L198" s="284">
        <v>0</v>
      </c>
      <c r="M198" s="285">
        <v>993.2</v>
      </c>
      <c r="N198" s="197">
        <v>7914665.71</v>
      </c>
      <c r="O198" s="263">
        <v>0</v>
      </c>
      <c r="P198" s="263">
        <v>0</v>
      </c>
      <c r="Q198" s="197">
        <v>0</v>
      </c>
      <c r="R198" s="197">
        <v>0</v>
      </c>
      <c r="S198" s="263">
        <v>0</v>
      </c>
      <c r="T198" s="263">
        <v>0</v>
      </c>
      <c r="U198" s="263">
        <v>0</v>
      </c>
      <c r="V198" s="263">
        <v>0</v>
      </c>
      <c r="W198" s="263">
        <v>0</v>
      </c>
      <c r="X198" s="263">
        <v>0</v>
      </c>
      <c r="Y198" s="263">
        <v>0</v>
      </c>
      <c r="Z198" s="263">
        <v>0</v>
      </c>
      <c r="AA198" s="263">
        <v>0</v>
      </c>
      <c r="AB198" s="263">
        <v>0</v>
      </c>
      <c r="AC198" s="197">
        <f>ROUND(N198*2.14%,2)</f>
        <v>169373.85</v>
      </c>
      <c r="AD198" s="263">
        <v>99313.88</v>
      </c>
      <c r="AE198" s="263">
        <v>0</v>
      </c>
      <c r="AF198" s="239">
        <v>2023</v>
      </c>
      <c r="AG198" s="239">
        <v>2023</v>
      </c>
      <c r="AH198" s="239">
        <v>2023</v>
      </c>
      <c r="AI198" s="251"/>
      <c r="AJ198" s="251"/>
      <c r="AK198" s="251"/>
      <c r="AL198" s="251"/>
      <c r="AM198" s="252" t="s">
        <v>16954</v>
      </c>
      <c r="AN198" s="252" t="s">
        <v>16953</v>
      </c>
      <c r="AO198" s="252">
        <v>0</v>
      </c>
      <c r="AP198" s="252" t="s">
        <v>16973</v>
      </c>
      <c r="AQ198" s="252" t="s">
        <v>16958</v>
      </c>
      <c r="AR198" s="252" t="s">
        <v>16964</v>
      </c>
      <c r="AS198" s="252"/>
      <c r="AT198" s="252"/>
      <c r="AU198" s="252"/>
      <c r="AV198" s="252"/>
      <c r="AW198" s="252" t="s">
        <v>617</v>
      </c>
      <c r="AX198" s="253">
        <v>3917.4</v>
      </c>
      <c r="AY198" s="253">
        <v>1055</v>
      </c>
      <c r="AZ198" s="252" t="s">
        <v>2992</v>
      </c>
      <c r="BA198" s="252" t="s">
        <v>17012</v>
      </c>
      <c r="BB198" s="254"/>
      <c r="BC198" s="255">
        <f t="shared" si="47"/>
        <v>61.799999999999955</v>
      </c>
      <c r="BJ198" s="191" t="str">
        <f>VLOOKUP(C198,BM:BO,3,FALSE)</f>
        <v>899.100</v>
      </c>
      <c r="BM198" s="191" t="s">
        <v>3783</v>
      </c>
      <c r="BN198" s="191" t="s">
        <v>2980</v>
      </c>
      <c r="BO198" s="191" t="s">
        <v>3784</v>
      </c>
      <c r="BU198" s="191" t="s">
        <v>3783</v>
      </c>
      <c r="BV198" s="191" t="s">
        <v>2980</v>
      </c>
      <c r="BW198" s="191" t="s">
        <v>3784</v>
      </c>
      <c r="CH198" s="248">
        <f t="shared" si="38"/>
        <v>-4.9476511776447296E-10</v>
      </c>
    </row>
    <row r="199" spans="1:115" x14ac:dyDescent="0.3">
      <c r="A199" s="191">
        <v>1</v>
      </c>
      <c r="B199" s="256">
        <f>SUBTOTAL(9,$A$22:A199)</f>
        <v>173</v>
      </c>
      <c r="C199" s="260" t="s">
        <v>514</v>
      </c>
      <c r="D199" s="197">
        <f t="shared" si="48"/>
        <v>6227821.54</v>
      </c>
      <c r="E199" s="263">
        <v>0</v>
      </c>
      <c r="F199" s="263">
        <v>0</v>
      </c>
      <c r="G199" s="263">
        <v>0</v>
      </c>
      <c r="H199" s="263">
        <v>0</v>
      </c>
      <c r="I199" s="263">
        <v>0</v>
      </c>
      <c r="J199" s="263">
        <v>0</v>
      </c>
      <c r="K199" s="283">
        <v>0</v>
      </c>
      <c r="L199" s="284">
        <v>0</v>
      </c>
      <c r="M199" s="286">
        <v>727.2</v>
      </c>
      <c r="N199" s="197">
        <v>5983915.9100000001</v>
      </c>
      <c r="O199" s="263">
        <v>0</v>
      </c>
      <c r="P199" s="263">
        <v>0</v>
      </c>
      <c r="Q199" s="197">
        <v>0</v>
      </c>
      <c r="R199" s="197">
        <v>0</v>
      </c>
      <c r="S199" s="263">
        <v>0</v>
      </c>
      <c r="T199" s="263">
        <v>0</v>
      </c>
      <c r="U199" s="263">
        <v>0</v>
      </c>
      <c r="V199" s="263">
        <v>0</v>
      </c>
      <c r="W199" s="263">
        <v>0</v>
      </c>
      <c r="X199" s="263">
        <v>0</v>
      </c>
      <c r="Y199" s="263">
        <v>0</v>
      </c>
      <c r="Z199" s="263">
        <v>0</v>
      </c>
      <c r="AA199" s="263">
        <v>0</v>
      </c>
      <c r="AB199" s="263">
        <v>0</v>
      </c>
      <c r="AC199" s="197">
        <f>ROUND(N199*2.14%,2)</f>
        <v>128055.8</v>
      </c>
      <c r="AD199" s="197">
        <v>115849.83</v>
      </c>
      <c r="AE199" s="263">
        <v>0</v>
      </c>
      <c r="AF199" s="239">
        <v>2023</v>
      </c>
      <c r="AG199" s="239">
        <v>2023</v>
      </c>
      <c r="AH199" s="239">
        <v>2023</v>
      </c>
      <c r="AI199" s="251"/>
      <c r="AJ199" s="251"/>
      <c r="AK199" s="251"/>
      <c r="AL199" s="251"/>
      <c r="AM199" s="252" t="s">
        <v>16960</v>
      </c>
      <c r="AN199" s="252" t="s">
        <v>16951</v>
      </c>
      <c r="AO199" s="252">
        <v>0</v>
      </c>
      <c r="AP199" s="252" t="s">
        <v>16964</v>
      </c>
      <c r="AQ199" s="252" t="s">
        <v>16958</v>
      </c>
      <c r="AR199" s="252" t="s">
        <v>16963</v>
      </c>
      <c r="AS199" s="252"/>
      <c r="AT199" s="252"/>
      <c r="AU199" s="252"/>
      <c r="AV199" s="252"/>
      <c r="AW199" s="252" t="s">
        <v>842</v>
      </c>
      <c r="AX199" s="253">
        <v>2900.26</v>
      </c>
      <c r="AY199" s="253">
        <v>680</v>
      </c>
      <c r="AZ199" s="252" t="s">
        <v>2992</v>
      </c>
      <c r="BA199" s="252" t="s">
        <v>17012</v>
      </c>
      <c r="BB199" s="254"/>
      <c r="BC199" s="255">
        <f t="shared" si="47"/>
        <v>-47.200000000000045</v>
      </c>
      <c r="BJ199" s="191" t="str">
        <f>VLOOKUP(C199,BM:BO,3,FALSE)</f>
        <v>679.350</v>
      </c>
      <c r="BM199" s="191" t="s">
        <v>3785</v>
      </c>
      <c r="BN199" s="191" t="s">
        <v>1140</v>
      </c>
      <c r="BO199" s="191" t="s">
        <v>3786</v>
      </c>
      <c r="BU199" s="191" t="s">
        <v>3785</v>
      </c>
      <c r="BV199" s="191" t="s">
        <v>1140</v>
      </c>
      <c r="BW199" s="191" t="s">
        <v>3786</v>
      </c>
      <c r="CH199" s="248">
        <f t="shared" si="38"/>
        <v>-1.1641532182693481E-10</v>
      </c>
    </row>
    <row r="200" spans="1:115" x14ac:dyDescent="0.3">
      <c r="A200" s="191">
        <v>1</v>
      </c>
      <c r="B200" s="256">
        <f>SUBTOTAL(9,$A$22:A200)</f>
        <v>174</v>
      </c>
      <c r="C200" s="260" t="s">
        <v>3281</v>
      </c>
      <c r="D200" s="197">
        <f t="shared" si="48"/>
        <v>15028707.939999999</v>
      </c>
      <c r="E200" s="263">
        <v>0</v>
      </c>
      <c r="F200" s="263">
        <v>0</v>
      </c>
      <c r="G200" s="263">
        <v>0</v>
      </c>
      <c r="H200" s="263">
        <v>0</v>
      </c>
      <c r="I200" s="263">
        <v>0</v>
      </c>
      <c r="J200" s="263">
        <v>0</v>
      </c>
      <c r="K200" s="283">
        <v>0</v>
      </c>
      <c r="L200" s="284">
        <v>0</v>
      </c>
      <c r="M200" s="286">
        <v>0</v>
      </c>
      <c r="N200" s="285">
        <v>0</v>
      </c>
      <c r="O200" s="263">
        <v>0</v>
      </c>
      <c r="P200" s="263">
        <v>0</v>
      </c>
      <c r="Q200" s="197">
        <v>0</v>
      </c>
      <c r="R200" s="197">
        <v>0</v>
      </c>
      <c r="S200" s="263">
        <v>0</v>
      </c>
      <c r="T200" s="263">
        <v>0</v>
      </c>
      <c r="U200" s="197">
        <v>14349892.300000001</v>
      </c>
      <c r="V200" s="263">
        <v>0</v>
      </c>
      <c r="W200" s="263">
        <v>0</v>
      </c>
      <c r="X200" s="263">
        <v>0</v>
      </c>
      <c r="Y200" s="263">
        <v>0</v>
      </c>
      <c r="Z200" s="263">
        <v>0</v>
      </c>
      <c r="AA200" s="263">
        <v>0</v>
      </c>
      <c r="AB200" s="263">
        <v>0</v>
      </c>
      <c r="AC200" s="263">
        <f>ROUND(U200*2.14%,2)</f>
        <v>307087.7</v>
      </c>
      <c r="AD200" s="263">
        <v>371727.94</v>
      </c>
      <c r="AE200" s="263">
        <v>0</v>
      </c>
      <c r="AF200" s="239">
        <v>2023</v>
      </c>
      <c r="AG200" s="239">
        <v>2023</v>
      </c>
      <c r="AH200" s="239">
        <v>2023</v>
      </c>
      <c r="AI200" s="251"/>
      <c r="AJ200" s="251"/>
      <c r="AK200" s="251"/>
      <c r="AL200" s="251"/>
      <c r="AM200" s="252" t="s">
        <v>16969</v>
      </c>
      <c r="AN200" s="252" t="s">
        <v>16960</v>
      </c>
      <c r="AO200" s="252"/>
      <c r="AP200" s="252" t="s">
        <v>16958</v>
      </c>
      <c r="AQ200" s="252" t="s">
        <v>16972</v>
      </c>
      <c r="AR200" s="252" t="s">
        <v>16964</v>
      </c>
      <c r="AS200" s="252"/>
      <c r="AT200" s="252"/>
      <c r="AU200" s="252"/>
      <c r="AV200" s="252"/>
      <c r="AW200" s="252">
        <v>1974</v>
      </c>
      <c r="AX200" s="253">
        <v>4926.6000000000004</v>
      </c>
      <c r="AY200" s="253">
        <v>1710</v>
      </c>
      <c r="AZ200" s="252" t="s">
        <v>2992</v>
      </c>
      <c r="BA200" s="252" t="s">
        <v>17012</v>
      </c>
      <c r="BB200" s="254"/>
      <c r="BC200" s="255">
        <f t="shared" si="47"/>
        <v>1710</v>
      </c>
      <c r="CH200" s="248">
        <f t="shared" si="38"/>
        <v>-1.280568540096283E-9</v>
      </c>
    </row>
    <row r="201" spans="1:115" x14ac:dyDescent="0.3">
      <c r="A201" s="191">
        <v>1</v>
      </c>
      <c r="B201" s="256">
        <f>SUBTOTAL(9,$A$22:A201)</f>
        <v>175</v>
      </c>
      <c r="C201" s="260" t="s">
        <v>516</v>
      </c>
      <c r="D201" s="197">
        <f t="shared" si="48"/>
        <v>3463144.67</v>
      </c>
      <c r="E201" s="263">
        <v>0</v>
      </c>
      <c r="F201" s="263">
        <v>0</v>
      </c>
      <c r="G201" s="263">
        <v>0</v>
      </c>
      <c r="H201" s="263">
        <v>0</v>
      </c>
      <c r="I201" s="263">
        <v>0</v>
      </c>
      <c r="J201" s="263">
        <v>0</v>
      </c>
      <c r="K201" s="283">
        <v>0</v>
      </c>
      <c r="L201" s="284">
        <v>0</v>
      </c>
      <c r="M201" s="285">
        <v>420</v>
      </c>
      <c r="N201" s="197">
        <v>3317752.1</v>
      </c>
      <c r="O201" s="263">
        <v>0</v>
      </c>
      <c r="P201" s="263">
        <v>0</v>
      </c>
      <c r="Q201" s="197">
        <v>0</v>
      </c>
      <c r="R201" s="197">
        <v>0</v>
      </c>
      <c r="S201" s="263">
        <v>0</v>
      </c>
      <c r="T201" s="263">
        <v>0</v>
      </c>
      <c r="U201" s="263">
        <v>0</v>
      </c>
      <c r="V201" s="263">
        <v>0</v>
      </c>
      <c r="W201" s="263">
        <v>0</v>
      </c>
      <c r="X201" s="263">
        <v>0</v>
      </c>
      <c r="Y201" s="263">
        <v>0</v>
      </c>
      <c r="Z201" s="263">
        <v>0</v>
      </c>
      <c r="AA201" s="263">
        <v>0</v>
      </c>
      <c r="AB201" s="263">
        <v>0</v>
      </c>
      <c r="AC201" s="197">
        <f>ROUND(N201*2.14%,2)+0.01</f>
        <v>70999.899999999994</v>
      </c>
      <c r="AD201" s="197">
        <v>74392.67</v>
      </c>
      <c r="AE201" s="263">
        <v>0</v>
      </c>
      <c r="AF201" s="239">
        <v>2023</v>
      </c>
      <c r="AG201" s="239">
        <v>2023</v>
      </c>
      <c r="AH201" s="239">
        <v>2023</v>
      </c>
      <c r="AI201" s="251"/>
      <c r="AJ201" s="251"/>
      <c r="AK201" s="251"/>
      <c r="AL201" s="251"/>
      <c r="AM201" s="252" t="s">
        <v>16970</v>
      </c>
      <c r="AN201" s="252" t="s">
        <v>16963</v>
      </c>
      <c r="AO201" s="252">
        <v>0</v>
      </c>
      <c r="AP201" s="252" t="s">
        <v>16956</v>
      </c>
      <c r="AQ201" s="252" t="s">
        <v>16957</v>
      </c>
      <c r="AR201" s="252">
        <v>0</v>
      </c>
      <c r="AS201" s="252"/>
      <c r="AT201" s="252"/>
      <c r="AU201" s="252"/>
      <c r="AV201" s="252"/>
      <c r="AW201" s="252" t="s">
        <v>632</v>
      </c>
      <c r="AX201" s="253">
        <v>396.6</v>
      </c>
      <c r="AY201" s="253" t="s">
        <v>2984</v>
      </c>
      <c r="AZ201" s="252" t="s">
        <v>2967</v>
      </c>
      <c r="BA201" s="252" t="s">
        <v>17012</v>
      </c>
      <c r="BB201" s="254"/>
      <c r="BC201" s="255" t="e">
        <f t="shared" si="47"/>
        <v>#VALUE!</v>
      </c>
      <c r="BJ201" s="191" t="str">
        <f>VLOOKUP(C201,BM:BO,3,FALSE)</f>
        <v>нет данных</v>
      </c>
      <c r="BM201" s="191" t="s">
        <v>745</v>
      </c>
      <c r="BN201" s="191" t="s">
        <v>1343</v>
      </c>
      <c r="BO201" s="191" t="s">
        <v>3789</v>
      </c>
      <c r="BU201" s="191" t="s">
        <v>745</v>
      </c>
      <c r="BV201" s="191" t="s">
        <v>1343</v>
      </c>
      <c r="BW201" s="191" t="s">
        <v>3789</v>
      </c>
      <c r="CH201" s="248">
        <f t="shared" si="38"/>
        <v>-1.6007106751203537E-10</v>
      </c>
    </row>
    <row r="202" spans="1:115" x14ac:dyDescent="0.3">
      <c r="A202" s="191">
        <v>1</v>
      </c>
      <c r="B202" s="256">
        <f>SUBTOTAL(9,$A$22:A202)</f>
        <v>176</v>
      </c>
      <c r="C202" s="260" t="s">
        <v>517</v>
      </c>
      <c r="D202" s="197">
        <f t="shared" si="48"/>
        <v>5569367.1299999999</v>
      </c>
      <c r="E202" s="263">
        <v>0</v>
      </c>
      <c r="F202" s="263">
        <v>0</v>
      </c>
      <c r="G202" s="263">
        <v>0</v>
      </c>
      <c r="H202" s="263">
        <v>0</v>
      </c>
      <c r="I202" s="263">
        <v>0</v>
      </c>
      <c r="J202" s="263">
        <v>0</v>
      </c>
      <c r="K202" s="283">
        <v>0</v>
      </c>
      <c r="L202" s="284">
        <v>0</v>
      </c>
      <c r="M202" s="285">
        <v>857</v>
      </c>
      <c r="N202" s="197">
        <v>5334914.68</v>
      </c>
      <c r="O202" s="263">
        <v>0</v>
      </c>
      <c r="P202" s="263">
        <v>0</v>
      </c>
      <c r="Q202" s="197">
        <v>0</v>
      </c>
      <c r="R202" s="197">
        <v>0</v>
      </c>
      <c r="S202" s="263">
        <v>0</v>
      </c>
      <c r="T202" s="263">
        <v>0</v>
      </c>
      <c r="U202" s="263">
        <v>0</v>
      </c>
      <c r="V202" s="263">
        <v>0</v>
      </c>
      <c r="W202" s="263">
        <v>0</v>
      </c>
      <c r="X202" s="263">
        <v>0</v>
      </c>
      <c r="Y202" s="263">
        <v>0</v>
      </c>
      <c r="Z202" s="263">
        <v>0</v>
      </c>
      <c r="AA202" s="263">
        <v>0</v>
      </c>
      <c r="AB202" s="263">
        <v>0</v>
      </c>
      <c r="AC202" s="197">
        <f>ROUND(N202*2.14%,2)</f>
        <v>114167.17</v>
      </c>
      <c r="AD202" s="197">
        <v>120285.28</v>
      </c>
      <c r="AE202" s="263">
        <v>0</v>
      </c>
      <c r="AF202" s="239">
        <v>2023</v>
      </c>
      <c r="AG202" s="239">
        <v>2023</v>
      </c>
      <c r="AH202" s="239">
        <v>2023</v>
      </c>
      <c r="AI202" s="251"/>
      <c r="AJ202" s="251"/>
      <c r="AK202" s="251"/>
      <c r="AL202" s="251"/>
      <c r="AM202" s="252" t="s">
        <v>16967</v>
      </c>
      <c r="AN202" s="252" t="s">
        <v>16965</v>
      </c>
      <c r="AO202" s="252">
        <v>0</v>
      </c>
      <c r="AP202" s="252" t="s">
        <v>16964</v>
      </c>
      <c r="AQ202" s="252" t="s">
        <v>16968</v>
      </c>
      <c r="AR202" s="252" t="s">
        <v>16964</v>
      </c>
      <c r="AS202" s="252"/>
      <c r="AT202" s="252"/>
      <c r="AU202" s="252"/>
      <c r="AV202" s="252"/>
      <c r="AW202" s="252" t="s">
        <v>662</v>
      </c>
      <c r="AX202" s="253">
        <v>4381.5</v>
      </c>
      <c r="AY202" s="253">
        <v>822.4</v>
      </c>
      <c r="AZ202" s="252" t="s">
        <v>3040</v>
      </c>
      <c r="BA202" s="252" t="s">
        <v>17012</v>
      </c>
      <c r="BB202" s="254"/>
      <c r="BC202" s="255">
        <f t="shared" si="47"/>
        <v>-34.600000000000023</v>
      </c>
      <c r="BJ202" s="191" t="str">
        <f>VLOOKUP(C202,BM:BO,3,FALSE)</f>
        <v>822.400</v>
      </c>
      <c r="BM202" s="191" t="s">
        <v>522</v>
      </c>
      <c r="BN202" s="191" t="s">
        <v>2980</v>
      </c>
      <c r="BO202" s="191" t="s">
        <v>3790</v>
      </c>
      <c r="BU202" s="191" t="s">
        <v>522</v>
      </c>
      <c r="BV202" s="191" t="s">
        <v>2980</v>
      </c>
      <c r="BW202" s="191" t="s">
        <v>3790</v>
      </c>
      <c r="CH202" s="248">
        <f t="shared" si="38"/>
        <v>1.8917489796876907E-10</v>
      </c>
    </row>
    <row r="203" spans="1:115" x14ac:dyDescent="0.3">
      <c r="A203" s="191">
        <v>1</v>
      </c>
      <c r="B203" s="256">
        <f>SUBTOTAL(9,$A$22:A203)</f>
        <v>177</v>
      </c>
      <c r="C203" s="260" t="s">
        <v>518</v>
      </c>
      <c r="D203" s="197">
        <f t="shared" si="48"/>
        <v>5439187.5700000003</v>
      </c>
      <c r="E203" s="263">
        <v>0</v>
      </c>
      <c r="F203" s="263">
        <v>0</v>
      </c>
      <c r="G203" s="263">
        <v>0</v>
      </c>
      <c r="H203" s="263">
        <v>0</v>
      </c>
      <c r="I203" s="263">
        <v>0</v>
      </c>
      <c r="J203" s="263">
        <v>0</v>
      </c>
      <c r="K203" s="283">
        <v>0</v>
      </c>
      <c r="L203" s="284">
        <v>0</v>
      </c>
      <c r="M203" s="287">
        <v>650</v>
      </c>
      <c r="N203" s="197">
        <v>5185666.7300000004</v>
      </c>
      <c r="O203" s="263">
        <v>0</v>
      </c>
      <c r="P203" s="263">
        <v>0</v>
      </c>
      <c r="Q203" s="197">
        <v>0</v>
      </c>
      <c r="R203" s="197">
        <v>0</v>
      </c>
      <c r="S203" s="263">
        <v>0</v>
      </c>
      <c r="T203" s="263">
        <v>0</v>
      </c>
      <c r="U203" s="263">
        <v>0</v>
      </c>
      <c r="V203" s="263">
        <v>0</v>
      </c>
      <c r="W203" s="263">
        <v>0</v>
      </c>
      <c r="X203" s="263">
        <v>0</v>
      </c>
      <c r="Y203" s="263">
        <v>0</v>
      </c>
      <c r="Z203" s="263">
        <v>0</v>
      </c>
      <c r="AA203" s="263">
        <v>0</v>
      </c>
      <c r="AB203" s="263">
        <v>0</v>
      </c>
      <c r="AC203" s="197">
        <f>ROUND(N203*2.14%,2)</f>
        <v>110973.27</v>
      </c>
      <c r="AD203" s="197">
        <v>142547.57</v>
      </c>
      <c r="AE203" s="263">
        <v>0</v>
      </c>
      <c r="AF203" s="239">
        <v>2023</v>
      </c>
      <c r="AG203" s="239">
        <v>2023</v>
      </c>
      <c r="AH203" s="239">
        <v>2023</v>
      </c>
      <c r="AI203" s="251"/>
      <c r="AJ203" s="251"/>
      <c r="AK203" s="251"/>
      <c r="AL203" s="251"/>
      <c r="AM203" s="252" t="s">
        <v>16967</v>
      </c>
      <c r="AN203" s="252" t="s">
        <v>16956</v>
      </c>
      <c r="AO203" s="252">
        <v>0</v>
      </c>
      <c r="AP203" s="252" t="s">
        <v>16964</v>
      </c>
      <c r="AQ203" s="252" t="s">
        <v>16964</v>
      </c>
      <c r="AR203" s="252">
        <v>0</v>
      </c>
      <c r="AS203" s="252"/>
      <c r="AT203" s="252"/>
      <c r="AU203" s="252"/>
      <c r="AV203" s="252"/>
      <c r="AW203" s="252" t="s">
        <v>716</v>
      </c>
      <c r="AX203" s="253">
        <v>1468.2</v>
      </c>
      <c r="AY203" s="253">
        <v>726</v>
      </c>
      <c r="AZ203" s="252" t="s">
        <v>2967</v>
      </c>
      <c r="BA203" s="252" t="s">
        <v>716</v>
      </c>
      <c r="BB203" s="254"/>
      <c r="BC203" s="255">
        <f t="shared" si="47"/>
        <v>76</v>
      </c>
      <c r="BJ203" s="191" t="str">
        <f>VLOOKUP(C203,BM:BO,3,FALSE)</f>
        <v>596.000</v>
      </c>
      <c r="BM203" s="191" t="s">
        <v>561</v>
      </c>
      <c r="BN203" s="191" t="s">
        <v>3203</v>
      </c>
      <c r="BO203" s="191" t="s">
        <v>3792</v>
      </c>
      <c r="BU203" s="191" t="s">
        <v>561</v>
      </c>
      <c r="BV203" s="191" t="s">
        <v>3203</v>
      </c>
      <c r="BW203" s="191" t="s">
        <v>3792</v>
      </c>
      <c r="CH203" s="248">
        <f t="shared" si="38"/>
        <v>-1.7462298274040222E-10</v>
      </c>
    </row>
    <row r="204" spans="1:115" x14ac:dyDescent="0.3">
      <c r="A204" s="191">
        <v>1</v>
      </c>
      <c r="B204" s="256">
        <f>SUBTOTAL(9,$A$22:A204)</f>
        <v>178</v>
      </c>
      <c r="C204" s="260" t="s">
        <v>519</v>
      </c>
      <c r="D204" s="197">
        <f t="shared" si="48"/>
        <v>6294788.0300000003</v>
      </c>
      <c r="E204" s="263">
        <v>0</v>
      </c>
      <c r="F204" s="263">
        <v>0</v>
      </c>
      <c r="G204" s="263">
        <v>0</v>
      </c>
      <c r="H204" s="263">
        <v>0</v>
      </c>
      <c r="I204" s="263">
        <v>0</v>
      </c>
      <c r="J204" s="263">
        <v>0</v>
      </c>
      <c r="K204" s="283">
        <v>0</v>
      </c>
      <c r="L204" s="284">
        <v>0</v>
      </c>
      <c r="M204" s="285">
        <v>747</v>
      </c>
      <c r="N204" s="197">
        <v>5985826.5099999998</v>
      </c>
      <c r="O204" s="263">
        <v>0</v>
      </c>
      <c r="P204" s="263">
        <v>0</v>
      </c>
      <c r="Q204" s="197">
        <v>0</v>
      </c>
      <c r="R204" s="197">
        <v>0</v>
      </c>
      <c r="S204" s="263">
        <v>0</v>
      </c>
      <c r="T204" s="263">
        <v>0</v>
      </c>
      <c r="U204" s="263">
        <v>0</v>
      </c>
      <c r="V204" s="263">
        <v>0</v>
      </c>
      <c r="W204" s="263">
        <v>0</v>
      </c>
      <c r="X204" s="263">
        <v>0</v>
      </c>
      <c r="Y204" s="263">
        <v>0</v>
      </c>
      <c r="Z204" s="263">
        <v>0</v>
      </c>
      <c r="AA204" s="263">
        <v>0</v>
      </c>
      <c r="AB204" s="263">
        <v>0</v>
      </c>
      <c r="AC204" s="197">
        <f>ROUND(N204*2.14%,2)</f>
        <v>128096.69</v>
      </c>
      <c r="AD204" s="197">
        <v>180864.83</v>
      </c>
      <c r="AE204" s="263">
        <v>0</v>
      </c>
      <c r="AF204" s="239">
        <v>2023</v>
      </c>
      <c r="AG204" s="239">
        <v>2023</v>
      </c>
      <c r="AH204" s="239">
        <v>2023</v>
      </c>
      <c r="AI204" s="251"/>
      <c r="AJ204" s="251"/>
      <c r="AK204" s="251"/>
      <c r="AL204" s="251"/>
      <c r="AM204" s="252" t="s">
        <v>16960</v>
      </c>
      <c r="AN204" s="252" t="s">
        <v>16951</v>
      </c>
      <c r="AO204" s="252">
        <v>0</v>
      </c>
      <c r="AP204" s="252" t="s">
        <v>16963</v>
      </c>
      <c r="AQ204" s="252" t="s">
        <v>16972</v>
      </c>
      <c r="AR204" s="252" t="s">
        <v>16963</v>
      </c>
      <c r="AS204" s="252"/>
      <c r="AT204" s="252"/>
      <c r="AU204" s="252"/>
      <c r="AV204" s="252"/>
      <c r="AW204" s="252" t="s">
        <v>842</v>
      </c>
      <c r="AX204" s="253">
        <v>2458</v>
      </c>
      <c r="AY204" s="253">
        <v>747</v>
      </c>
      <c r="AZ204" s="252" t="s">
        <v>2967</v>
      </c>
      <c r="BA204" s="252" t="s">
        <v>17012</v>
      </c>
      <c r="BB204" s="254"/>
      <c r="BC204" s="255">
        <f t="shared" si="47"/>
        <v>0</v>
      </c>
      <c r="BJ204" s="191" t="str">
        <f>VLOOKUP(C204,BM:BO,3,FALSE)</f>
        <v>505.600</v>
      </c>
      <c r="BM204" s="191" t="s">
        <v>3793</v>
      </c>
      <c r="BN204" s="191" t="s">
        <v>1343</v>
      </c>
      <c r="BO204" s="191" t="s">
        <v>3795</v>
      </c>
      <c r="BU204" s="191" t="s">
        <v>3793</v>
      </c>
      <c r="BV204" s="191" t="s">
        <v>1343</v>
      </c>
      <c r="BW204" s="191" t="s">
        <v>3795</v>
      </c>
      <c r="CH204" s="248">
        <f t="shared" si="38"/>
        <v>4.9476511776447296E-10</v>
      </c>
    </row>
    <row r="205" spans="1:115" x14ac:dyDescent="0.3">
      <c r="A205" s="191">
        <v>1</v>
      </c>
      <c r="B205" s="256">
        <f>SUBTOTAL(9,$A$22:A205)</f>
        <v>179</v>
      </c>
      <c r="C205" s="260" t="s">
        <v>521</v>
      </c>
      <c r="D205" s="197">
        <f t="shared" si="48"/>
        <v>8702996.5099999998</v>
      </c>
      <c r="E205" s="263">
        <v>0</v>
      </c>
      <c r="F205" s="263">
        <v>0</v>
      </c>
      <c r="G205" s="263">
        <v>0</v>
      </c>
      <c r="H205" s="263">
        <v>0</v>
      </c>
      <c r="I205" s="263">
        <v>0</v>
      </c>
      <c r="J205" s="263">
        <v>0</v>
      </c>
      <c r="K205" s="283">
        <v>0</v>
      </c>
      <c r="L205" s="284">
        <v>0</v>
      </c>
      <c r="M205" s="285">
        <v>1286.4000000000001</v>
      </c>
      <c r="N205" s="197">
        <v>8390167.3599999994</v>
      </c>
      <c r="O205" s="263">
        <v>0</v>
      </c>
      <c r="P205" s="263">
        <v>0</v>
      </c>
      <c r="Q205" s="197">
        <v>0</v>
      </c>
      <c r="R205" s="197">
        <v>0</v>
      </c>
      <c r="S205" s="263">
        <v>0</v>
      </c>
      <c r="T205" s="263">
        <v>0</v>
      </c>
      <c r="U205" s="263">
        <v>0</v>
      </c>
      <c r="V205" s="263">
        <v>0</v>
      </c>
      <c r="W205" s="263">
        <v>0</v>
      </c>
      <c r="X205" s="263">
        <v>0</v>
      </c>
      <c r="Y205" s="263">
        <v>0</v>
      </c>
      <c r="Z205" s="263">
        <v>0</v>
      </c>
      <c r="AA205" s="263">
        <v>0</v>
      </c>
      <c r="AB205" s="263">
        <v>0</v>
      </c>
      <c r="AC205" s="197">
        <f>ROUND(N205*2.14%,2)</f>
        <v>179549.58</v>
      </c>
      <c r="AD205" s="263">
        <v>133279.57</v>
      </c>
      <c r="AE205" s="263">
        <v>0</v>
      </c>
      <c r="AF205" s="239">
        <v>2023</v>
      </c>
      <c r="AG205" s="239">
        <v>2023</v>
      </c>
      <c r="AH205" s="239">
        <v>2023</v>
      </c>
      <c r="AI205" s="251"/>
      <c r="AJ205" s="251"/>
      <c r="AK205" s="251"/>
      <c r="AL205" s="251"/>
      <c r="AM205" s="252" t="s">
        <v>16960</v>
      </c>
      <c r="AN205" s="252" t="s">
        <v>16951</v>
      </c>
      <c r="AO205" s="252">
        <v>0</v>
      </c>
      <c r="AP205" s="252" t="s">
        <v>16964</v>
      </c>
      <c r="AQ205" s="252" t="s">
        <v>16968</v>
      </c>
      <c r="AR205" s="252" t="s">
        <v>16964</v>
      </c>
      <c r="AS205" s="252"/>
      <c r="AT205" s="252"/>
      <c r="AU205" s="252"/>
      <c r="AV205" s="252"/>
      <c r="AW205" s="252" t="s">
        <v>779</v>
      </c>
      <c r="AX205" s="253">
        <v>6873.1</v>
      </c>
      <c r="AY205" s="253">
        <v>1286.23</v>
      </c>
      <c r="AZ205" s="252" t="s">
        <v>2992</v>
      </c>
      <c r="BA205" s="252" t="s">
        <v>17012</v>
      </c>
      <c r="BB205" s="254"/>
      <c r="BC205" s="255">
        <f t="shared" si="47"/>
        <v>-0.17000000000007276</v>
      </c>
      <c r="BJ205" s="191" t="str">
        <f>VLOOKUP(C205,BM:BO,3,FALSE)</f>
        <v>1169.300</v>
      </c>
      <c r="BM205" s="191" t="s">
        <v>3798</v>
      </c>
      <c r="BN205" s="191" t="s">
        <v>620</v>
      </c>
      <c r="BO205" s="191" t="s">
        <v>1398</v>
      </c>
      <c r="BU205" s="191" t="s">
        <v>3798</v>
      </c>
      <c r="BV205" s="191" t="s">
        <v>620</v>
      </c>
      <c r="BW205" s="191" t="s">
        <v>1398</v>
      </c>
      <c r="CH205" s="248">
        <f t="shared" si="38"/>
        <v>3.7834979593753815E-10</v>
      </c>
    </row>
    <row r="206" spans="1:115" s="267" customFormat="1" x14ac:dyDescent="0.3">
      <c r="A206" s="191">
        <v>1</v>
      </c>
      <c r="B206" s="256">
        <f>SUBTOTAL(9,$A$22:A206)</f>
        <v>180</v>
      </c>
      <c r="C206" s="245" t="s">
        <v>3528</v>
      </c>
      <c r="D206" s="197">
        <f t="shared" si="48"/>
        <v>6008421.8799999999</v>
      </c>
      <c r="E206" s="288">
        <v>0</v>
      </c>
      <c r="F206" s="288">
        <v>0</v>
      </c>
      <c r="G206" s="288">
        <v>0</v>
      </c>
      <c r="H206" s="288">
        <v>0</v>
      </c>
      <c r="I206" s="288">
        <v>0</v>
      </c>
      <c r="J206" s="288">
        <v>0</v>
      </c>
      <c r="K206" s="289">
        <v>0</v>
      </c>
      <c r="L206" s="288">
        <v>0</v>
      </c>
      <c r="M206" s="264">
        <v>0</v>
      </c>
      <c r="N206" s="264">
        <v>0</v>
      </c>
      <c r="O206" s="264">
        <v>0</v>
      </c>
      <c r="P206" s="264">
        <v>0</v>
      </c>
      <c r="Q206" s="264">
        <v>0</v>
      </c>
      <c r="R206" s="264">
        <v>0</v>
      </c>
      <c r="S206" s="264">
        <v>209</v>
      </c>
      <c r="T206" s="264">
        <f>6871038.05-988502.43</f>
        <v>5882535.6200000001</v>
      </c>
      <c r="U206" s="264">
        <v>0</v>
      </c>
      <c r="V206" s="264">
        <v>0</v>
      </c>
      <c r="W206" s="264">
        <v>0</v>
      </c>
      <c r="X206" s="264">
        <v>0</v>
      </c>
      <c r="Y206" s="264">
        <v>0</v>
      </c>
      <c r="Z206" s="264">
        <v>0</v>
      </c>
      <c r="AA206" s="264">
        <v>0</v>
      </c>
      <c r="AB206" s="264">
        <v>0</v>
      </c>
      <c r="AC206" s="264">
        <f t="shared" ref="AC206:AC211" si="49">ROUND(N206*2.14%,2)+ROUND(E206*2.14%,2)+ROUND(F206*2.14%,2)+ROUND(G206*2.14%,2)+ROUND(H206*2.14%,2)+ROUND(I206*2.14%,2)+ROUND(J206*2.14%,2)+ROUND(L206*2.14%,2)+ROUND(P206*2.14%,2)+ROUND(R206*2.14%,2)+ROUND(T206*2.14%,2)+ROUND(U206*2.14%,2)+ROUND(V206*2.14%,2)+ROUND(W206*2.14%,2)+ROUND(X206*2.14%,2)+ROUND(Y206*2.14%,2)+ROUND(Z206*2.14%,2)+ROUND(AA206*2.14%,2)+ROUND(AB206*2.14%,2)</f>
        <v>125886.26</v>
      </c>
      <c r="AD206" s="264">
        <v>0</v>
      </c>
      <c r="AE206" s="264">
        <v>0</v>
      </c>
      <c r="AF206" s="265" t="s">
        <v>17052</v>
      </c>
      <c r="AG206" s="265">
        <v>2023</v>
      </c>
      <c r="AH206" s="266">
        <v>2023</v>
      </c>
      <c r="AT206" s="267" t="e">
        <f>VLOOKUP(C206,AW:AX,2,FALSE)</f>
        <v>#N/A</v>
      </c>
      <c r="BW206" s="268"/>
      <c r="CE206" s="267" t="e">
        <f t="shared" ref="CE206:CE211" si="50">VLOOKUP(C206,CF:CG,2,FALSE)</f>
        <v>#N/A</v>
      </c>
      <c r="CH206" s="248">
        <f t="shared" si="38"/>
        <v>-2.1827872842550278E-10</v>
      </c>
      <c r="CL206" s="267" t="e">
        <f t="shared" ref="CL206:CL211" si="51">VLOOKUP(C206,CM:CN,2,FALSE)</f>
        <v>#N/A</v>
      </c>
      <c r="DK206" s="267" t="e">
        <f t="shared" ref="DK206:DK211" si="52">VLOOKUP(C206,DL:DM,2,FALSE)</f>
        <v>#N/A</v>
      </c>
    </row>
    <row r="207" spans="1:115" s="267" customFormat="1" x14ac:dyDescent="0.3">
      <c r="A207" s="191">
        <v>1</v>
      </c>
      <c r="B207" s="256">
        <f>SUBTOTAL(9,$A$22:A207)</f>
        <v>181</v>
      </c>
      <c r="C207" s="245" t="s">
        <v>3679</v>
      </c>
      <c r="D207" s="197">
        <f t="shared" si="48"/>
        <v>3369997.52</v>
      </c>
      <c r="E207" s="264">
        <v>0</v>
      </c>
      <c r="F207" s="264">
        <v>0</v>
      </c>
      <c r="G207" s="264">
        <v>0</v>
      </c>
      <c r="H207" s="264">
        <v>0</v>
      </c>
      <c r="I207" s="264">
        <v>3132244.09</v>
      </c>
      <c r="J207" s="264">
        <v>0</v>
      </c>
      <c r="K207" s="281">
        <v>0</v>
      </c>
      <c r="L207" s="264">
        <v>0</v>
      </c>
      <c r="M207" s="264">
        <v>0</v>
      </c>
      <c r="N207" s="264">
        <v>0</v>
      </c>
      <c r="O207" s="264">
        <v>0</v>
      </c>
      <c r="P207" s="264">
        <v>0</v>
      </c>
      <c r="Q207" s="264">
        <v>0</v>
      </c>
      <c r="R207" s="264">
        <v>0</v>
      </c>
      <c r="S207" s="264">
        <v>0</v>
      </c>
      <c r="T207" s="264">
        <v>0</v>
      </c>
      <c r="U207" s="264">
        <v>0</v>
      </c>
      <c r="V207" s="264">
        <v>0</v>
      </c>
      <c r="W207" s="264">
        <v>0</v>
      </c>
      <c r="X207" s="264">
        <v>0</v>
      </c>
      <c r="Y207" s="264">
        <v>0</v>
      </c>
      <c r="Z207" s="264">
        <v>0</v>
      </c>
      <c r="AA207" s="264">
        <v>0</v>
      </c>
      <c r="AB207" s="264">
        <v>0</v>
      </c>
      <c r="AC207" s="264">
        <f t="shared" si="49"/>
        <v>67030.02</v>
      </c>
      <c r="AD207" s="264">
        <v>170723.41</v>
      </c>
      <c r="AE207" s="264">
        <v>0</v>
      </c>
      <c r="AF207" s="265">
        <v>2023</v>
      </c>
      <c r="AG207" s="265">
        <v>2023</v>
      </c>
      <c r="AH207" s="266">
        <v>2023</v>
      </c>
      <c r="BW207" s="268"/>
      <c r="CA207" s="267" t="e">
        <f>VLOOKUP(C207,CB:CC,2,FALSE)</f>
        <v>#N/A</v>
      </c>
      <c r="CE207" s="267" t="e">
        <f t="shared" si="50"/>
        <v>#N/A</v>
      </c>
      <c r="CH207" s="248">
        <f t="shared" si="38"/>
        <v>1.4551915228366852E-10</v>
      </c>
      <c r="CL207" s="267" t="e">
        <f t="shared" si="51"/>
        <v>#N/A</v>
      </c>
      <c r="DK207" s="267" t="e">
        <f t="shared" si="52"/>
        <v>#N/A</v>
      </c>
    </row>
    <row r="208" spans="1:115" s="267" customFormat="1" x14ac:dyDescent="0.3">
      <c r="A208" s="191">
        <v>1</v>
      </c>
      <c r="B208" s="256">
        <f>SUBTOTAL(9,$A$22:A208)</f>
        <v>182</v>
      </c>
      <c r="C208" s="245" t="s">
        <v>3548</v>
      </c>
      <c r="D208" s="197">
        <f t="shared" si="48"/>
        <v>18809755.130000003</v>
      </c>
      <c r="E208" s="288">
        <v>0</v>
      </c>
      <c r="F208" s="288">
        <v>0</v>
      </c>
      <c r="G208" s="288">
        <v>0</v>
      </c>
      <c r="H208" s="288">
        <v>0</v>
      </c>
      <c r="I208" s="288">
        <v>0</v>
      </c>
      <c r="J208" s="288">
        <v>0</v>
      </c>
      <c r="K208" s="289">
        <v>0</v>
      </c>
      <c r="L208" s="288">
        <v>0</v>
      </c>
      <c r="M208" s="264">
        <v>2129.6</v>
      </c>
      <c r="N208" s="264">
        <v>18415660.010000002</v>
      </c>
      <c r="O208" s="264">
        <v>0</v>
      </c>
      <c r="P208" s="264">
        <v>0</v>
      </c>
      <c r="Q208" s="264">
        <v>0</v>
      </c>
      <c r="R208" s="264">
        <v>0</v>
      </c>
      <c r="S208" s="264">
        <v>0</v>
      </c>
      <c r="T208" s="264">
        <v>0</v>
      </c>
      <c r="U208" s="264">
        <v>0</v>
      </c>
      <c r="V208" s="264">
        <v>0</v>
      </c>
      <c r="W208" s="264">
        <v>0</v>
      </c>
      <c r="X208" s="264">
        <v>0</v>
      </c>
      <c r="Y208" s="264">
        <v>0</v>
      </c>
      <c r="Z208" s="264">
        <v>0</v>
      </c>
      <c r="AA208" s="264">
        <v>0</v>
      </c>
      <c r="AB208" s="264">
        <v>0</v>
      </c>
      <c r="AC208" s="264">
        <f t="shared" si="49"/>
        <v>394095.12</v>
      </c>
      <c r="AD208" s="264">
        <v>0</v>
      </c>
      <c r="AE208" s="264">
        <v>0</v>
      </c>
      <c r="AF208" s="265" t="s">
        <v>17052</v>
      </c>
      <c r="AG208" s="265">
        <v>2023</v>
      </c>
      <c r="AH208" s="266">
        <v>2023</v>
      </c>
      <c r="AT208" s="267" t="e">
        <f>VLOOKUP(C208,AW:AX,2,FALSE)</f>
        <v>#N/A</v>
      </c>
      <c r="BW208" s="268"/>
      <c r="CE208" s="267" t="e">
        <f t="shared" si="50"/>
        <v>#N/A</v>
      </c>
      <c r="CH208" s="248">
        <f t="shared" si="38"/>
        <v>1.0477378964424133E-9</v>
      </c>
      <c r="CL208" s="267" t="e">
        <f t="shared" si="51"/>
        <v>#N/A</v>
      </c>
      <c r="DK208" s="267" t="e">
        <f t="shared" si="52"/>
        <v>#N/A</v>
      </c>
    </row>
    <row r="209" spans="1:115" s="267" customFormat="1" x14ac:dyDescent="0.3">
      <c r="A209" s="191">
        <v>1</v>
      </c>
      <c r="B209" s="256">
        <f>SUBTOTAL(9,$A$22:A209)</f>
        <v>183</v>
      </c>
      <c r="C209" s="245" t="s">
        <v>641</v>
      </c>
      <c r="D209" s="197">
        <f t="shared" si="48"/>
        <v>8378586.0800000001</v>
      </c>
      <c r="E209" s="282">
        <v>0</v>
      </c>
      <c r="F209" s="282">
        <v>0</v>
      </c>
      <c r="G209" s="282">
        <v>0</v>
      </c>
      <c r="H209" s="282">
        <v>0</v>
      </c>
      <c r="I209" s="282">
        <v>0</v>
      </c>
      <c r="J209" s="282">
        <v>0</v>
      </c>
      <c r="K209" s="281">
        <v>0</v>
      </c>
      <c r="L209" s="264">
        <v>0</v>
      </c>
      <c r="M209" s="264">
        <v>936.26</v>
      </c>
      <c r="N209" s="264">
        <v>8203041</v>
      </c>
      <c r="O209" s="264">
        <v>0</v>
      </c>
      <c r="P209" s="264">
        <v>0</v>
      </c>
      <c r="Q209" s="264">
        <v>0</v>
      </c>
      <c r="R209" s="264">
        <v>0</v>
      </c>
      <c r="S209" s="264">
        <v>0</v>
      </c>
      <c r="T209" s="264">
        <v>0</v>
      </c>
      <c r="U209" s="264">
        <v>0</v>
      </c>
      <c r="V209" s="264">
        <v>0</v>
      </c>
      <c r="W209" s="264">
        <v>0</v>
      </c>
      <c r="X209" s="264">
        <v>0</v>
      </c>
      <c r="Y209" s="264">
        <v>0</v>
      </c>
      <c r="Z209" s="264">
        <v>0</v>
      </c>
      <c r="AA209" s="264">
        <v>0</v>
      </c>
      <c r="AB209" s="264">
        <v>0</v>
      </c>
      <c r="AC209" s="264">
        <f t="shared" si="49"/>
        <v>175545.08</v>
      </c>
      <c r="AD209" s="290">
        <v>0</v>
      </c>
      <c r="AE209" s="264">
        <v>0</v>
      </c>
      <c r="AF209" s="265" t="s">
        <v>17052</v>
      </c>
      <c r="AG209" s="265">
        <v>2023</v>
      </c>
      <c r="AH209" s="266">
        <v>2023</v>
      </c>
      <c r="AT209" s="267" t="e">
        <f>VLOOKUP(C209,AW:AX,2,FALSE)</f>
        <v>#N/A</v>
      </c>
      <c r="BW209" s="268"/>
      <c r="CA209" s="267" t="e">
        <f>VLOOKUP(C209,CB:CC,2,FALSE)</f>
        <v>#N/A</v>
      </c>
      <c r="CE209" s="267" t="e">
        <f t="shared" si="50"/>
        <v>#N/A</v>
      </c>
      <c r="CH209" s="248">
        <f t="shared" si="38"/>
        <v>8.7311491370201111E-11</v>
      </c>
      <c r="CL209" s="267" t="e">
        <f t="shared" si="51"/>
        <v>#N/A</v>
      </c>
      <c r="DK209" s="267" t="e">
        <f t="shared" si="52"/>
        <v>#N/A</v>
      </c>
    </row>
    <row r="210" spans="1:115" s="267" customFormat="1" x14ac:dyDescent="0.3">
      <c r="A210" s="191">
        <v>1</v>
      </c>
      <c r="B210" s="256">
        <f>SUBTOTAL(9,$A$22:A210)</f>
        <v>184</v>
      </c>
      <c r="C210" s="245" t="s">
        <v>17049</v>
      </c>
      <c r="D210" s="197">
        <f t="shared" si="48"/>
        <v>9655445.5599999987</v>
      </c>
      <c r="E210" s="282">
        <v>0</v>
      </c>
      <c r="F210" s="282">
        <v>0</v>
      </c>
      <c r="G210" s="282">
        <v>0</v>
      </c>
      <c r="H210" s="282">
        <v>0</v>
      </c>
      <c r="I210" s="282">
        <v>0</v>
      </c>
      <c r="J210" s="282">
        <v>0</v>
      </c>
      <c r="K210" s="281">
        <v>0</v>
      </c>
      <c r="L210" s="264">
        <v>0</v>
      </c>
      <c r="M210" s="264">
        <v>1100</v>
      </c>
      <c r="N210" s="264">
        <v>9453148.1899999995</v>
      </c>
      <c r="O210" s="264">
        <v>0</v>
      </c>
      <c r="P210" s="264">
        <v>0</v>
      </c>
      <c r="Q210" s="264">
        <v>0</v>
      </c>
      <c r="R210" s="264">
        <v>0</v>
      </c>
      <c r="S210" s="264">
        <v>0</v>
      </c>
      <c r="T210" s="264">
        <v>0</v>
      </c>
      <c r="U210" s="264">
        <v>0</v>
      </c>
      <c r="V210" s="264">
        <v>0</v>
      </c>
      <c r="W210" s="264">
        <v>0</v>
      </c>
      <c r="X210" s="264">
        <v>0</v>
      </c>
      <c r="Y210" s="264">
        <v>0</v>
      </c>
      <c r="Z210" s="264">
        <v>0</v>
      </c>
      <c r="AA210" s="264">
        <v>0</v>
      </c>
      <c r="AB210" s="264">
        <v>0</v>
      </c>
      <c r="AC210" s="264">
        <f t="shared" si="49"/>
        <v>202297.37</v>
      </c>
      <c r="AD210" s="290">
        <v>0</v>
      </c>
      <c r="AE210" s="264">
        <v>0</v>
      </c>
      <c r="AF210" s="265" t="s">
        <v>17052</v>
      </c>
      <c r="AG210" s="265">
        <v>2023</v>
      </c>
      <c r="AH210" s="266">
        <v>2023</v>
      </c>
      <c r="AT210" s="267" t="e">
        <f>VLOOKUP(C210,AW:AX,2,FALSE)</f>
        <v>#N/A</v>
      </c>
      <c r="BW210" s="268"/>
      <c r="CA210" s="267" t="e">
        <f>VLOOKUP(C210,CB:CC,2,FALSE)</f>
        <v>#N/A</v>
      </c>
      <c r="CE210" s="267" t="e">
        <f t="shared" si="50"/>
        <v>#N/A</v>
      </c>
      <c r="CH210" s="248">
        <f t="shared" si="38"/>
        <v>-8.149072527885437E-10</v>
      </c>
      <c r="CL210" s="267" t="e">
        <f t="shared" si="51"/>
        <v>#N/A</v>
      </c>
      <c r="DK210" s="267" t="e">
        <f t="shared" si="52"/>
        <v>#N/A</v>
      </c>
    </row>
    <row r="211" spans="1:115" s="267" customFormat="1" x14ac:dyDescent="0.3">
      <c r="A211" s="191">
        <v>1</v>
      </c>
      <c r="B211" s="256">
        <f>SUBTOTAL(9,$A$22:A211)</f>
        <v>185</v>
      </c>
      <c r="C211" s="245" t="s">
        <v>17381</v>
      </c>
      <c r="D211" s="197">
        <f t="shared" si="48"/>
        <v>9091549.8300000001</v>
      </c>
      <c r="E211" s="264">
        <v>0</v>
      </c>
      <c r="F211" s="264">
        <v>0</v>
      </c>
      <c r="G211" s="264">
        <v>0</v>
      </c>
      <c r="H211" s="264">
        <v>0</v>
      </c>
      <c r="I211" s="264">
        <v>0</v>
      </c>
      <c r="J211" s="264">
        <v>0</v>
      </c>
      <c r="K211" s="281">
        <v>0</v>
      </c>
      <c r="L211" s="264">
        <v>0</v>
      </c>
      <c r="M211" s="264">
        <v>1104.8800000000001</v>
      </c>
      <c r="N211" s="264">
        <v>8901067</v>
      </c>
      <c r="O211" s="264">
        <v>0</v>
      </c>
      <c r="P211" s="264">
        <v>0</v>
      </c>
      <c r="Q211" s="264">
        <v>0</v>
      </c>
      <c r="R211" s="264">
        <v>0</v>
      </c>
      <c r="S211" s="264">
        <v>0</v>
      </c>
      <c r="T211" s="264">
        <v>0</v>
      </c>
      <c r="U211" s="264">
        <v>0</v>
      </c>
      <c r="V211" s="264">
        <v>0</v>
      </c>
      <c r="W211" s="264">
        <v>0</v>
      </c>
      <c r="X211" s="264">
        <v>0</v>
      </c>
      <c r="Y211" s="264">
        <v>0</v>
      </c>
      <c r="Z211" s="264">
        <v>0</v>
      </c>
      <c r="AA211" s="264">
        <v>0</v>
      </c>
      <c r="AB211" s="264">
        <v>0</v>
      </c>
      <c r="AC211" s="264">
        <f t="shared" si="49"/>
        <v>190482.83</v>
      </c>
      <c r="AD211" s="264">
        <v>0</v>
      </c>
      <c r="AE211" s="264">
        <v>0</v>
      </c>
      <c r="AF211" s="265" t="s">
        <v>17052</v>
      </c>
      <c r="AG211" s="265">
        <v>2023</v>
      </c>
      <c r="AH211" s="266">
        <v>2023</v>
      </c>
      <c r="BW211" s="268"/>
      <c r="CA211" s="267" t="e">
        <f>VLOOKUP(C211,CB:CC,2,FALSE)</f>
        <v>#N/A</v>
      </c>
      <c r="CE211" s="267" t="e">
        <f t="shared" si="50"/>
        <v>#N/A</v>
      </c>
      <c r="CH211" s="248">
        <f t="shared" si="38"/>
        <v>8.7311491370201111E-11</v>
      </c>
      <c r="CL211" s="267" t="e">
        <f t="shared" si="51"/>
        <v>#N/A</v>
      </c>
      <c r="DK211" s="267" t="e">
        <f t="shared" si="52"/>
        <v>#N/A</v>
      </c>
    </row>
    <row r="212" spans="1:115" x14ac:dyDescent="0.3">
      <c r="A212" s="191">
        <v>1</v>
      </c>
      <c r="B212" s="256">
        <f>SUBTOTAL(9,$A$22:A212)</f>
        <v>186</v>
      </c>
      <c r="C212" s="260" t="s">
        <v>515</v>
      </c>
      <c r="D212" s="197">
        <f>E212+F212+G212+H212+I212+J212+L212+N212+P212+R212+T212+U212+V212+W212+X212+Y212+Z212+AA212+AB212+AC212+AD212+AE212</f>
        <v>143099.59</v>
      </c>
      <c r="E212" s="263">
        <v>0</v>
      </c>
      <c r="F212" s="263">
        <v>0</v>
      </c>
      <c r="G212" s="263">
        <v>0</v>
      </c>
      <c r="H212" s="263">
        <v>0</v>
      </c>
      <c r="I212" s="263">
        <v>0</v>
      </c>
      <c r="J212" s="263">
        <v>0</v>
      </c>
      <c r="K212" s="283">
        <v>0</v>
      </c>
      <c r="L212" s="284">
        <v>0</v>
      </c>
      <c r="M212" s="286">
        <v>0</v>
      </c>
      <c r="N212" s="197">
        <v>0</v>
      </c>
      <c r="O212" s="263">
        <v>0</v>
      </c>
      <c r="P212" s="263">
        <v>0</v>
      </c>
      <c r="Q212" s="197">
        <v>0</v>
      </c>
      <c r="R212" s="197">
        <v>0</v>
      </c>
      <c r="S212" s="263">
        <v>0</v>
      </c>
      <c r="T212" s="263">
        <v>0</v>
      </c>
      <c r="U212" s="263">
        <v>0</v>
      </c>
      <c r="V212" s="263">
        <v>0</v>
      </c>
      <c r="W212" s="263">
        <v>0</v>
      </c>
      <c r="X212" s="263">
        <v>0</v>
      </c>
      <c r="Y212" s="263">
        <v>0</v>
      </c>
      <c r="Z212" s="263">
        <v>0</v>
      </c>
      <c r="AA212" s="263">
        <v>0</v>
      </c>
      <c r="AB212" s="263">
        <v>0</v>
      </c>
      <c r="AC212" s="197">
        <f>ROUND(N212*2.14%,2)</f>
        <v>0</v>
      </c>
      <c r="AD212" s="197">
        <v>143099.59</v>
      </c>
      <c r="AE212" s="263">
        <v>0</v>
      </c>
      <c r="AF212" s="239">
        <v>2023</v>
      </c>
      <c r="AG212" s="239" t="s">
        <v>17052</v>
      </c>
      <c r="AH212" s="239" t="s">
        <v>17052</v>
      </c>
      <c r="AI212" s="251"/>
      <c r="AJ212" s="251"/>
      <c r="AK212" s="251"/>
      <c r="AL212" s="251"/>
      <c r="AM212" s="252" t="s">
        <v>16970</v>
      </c>
      <c r="AN212" s="252" t="s">
        <v>16971</v>
      </c>
      <c r="AO212" s="252">
        <v>0</v>
      </c>
      <c r="AP212" s="252" t="s">
        <v>16956</v>
      </c>
      <c r="AQ212" s="252" t="s">
        <v>16964</v>
      </c>
      <c r="AR212" s="252" t="s">
        <v>16964</v>
      </c>
      <c r="AS212" s="252"/>
      <c r="AT212" s="252"/>
      <c r="AU212" s="252"/>
      <c r="AV212" s="252"/>
      <c r="AW212" s="252" t="s">
        <v>2223</v>
      </c>
      <c r="AX212" s="253">
        <v>1159.1300000000001</v>
      </c>
      <c r="AY212" s="253">
        <v>650</v>
      </c>
      <c r="AZ212" s="252" t="s">
        <v>2967</v>
      </c>
      <c r="BA212" s="252" t="s">
        <v>17012</v>
      </c>
      <c r="BB212" s="254"/>
      <c r="BC212" s="255">
        <f>AY212-M212</f>
        <v>650</v>
      </c>
      <c r="BJ212" s="191" t="str">
        <f>VLOOKUP(C212,BM:BO,3,FALSE)</f>
        <v>886.900</v>
      </c>
      <c r="BM212" s="191" t="s">
        <v>3787</v>
      </c>
      <c r="BN212" s="191" t="s">
        <v>1140</v>
      </c>
      <c r="BO212" s="191" t="s">
        <v>3788</v>
      </c>
      <c r="BU212" s="191" t="s">
        <v>3787</v>
      </c>
      <c r="BV212" s="191" t="s">
        <v>1140</v>
      </c>
      <c r="BW212" s="191" t="s">
        <v>3788</v>
      </c>
      <c r="CH212" s="248">
        <f>D212-E212-F212-G212-H212-I212-J212-L212-N212-P212-R212-T212-U212-V212-W212-X212-Y212-Z212-AA212-AB212-AC212-AD212-AE212</f>
        <v>0</v>
      </c>
    </row>
    <row r="213" spans="1:115" x14ac:dyDescent="0.3">
      <c r="B213" s="249" t="s">
        <v>533</v>
      </c>
      <c r="C213" s="249"/>
      <c r="D213" s="246">
        <f>SUM(D214:D220)</f>
        <v>29420101.510000005</v>
      </c>
      <c r="E213" s="197">
        <f t="shared" ref="E213:AE213" si="53">SUM(E214:E220)</f>
        <v>247395.82</v>
      </c>
      <c r="F213" s="197">
        <f t="shared" si="53"/>
        <v>0</v>
      </c>
      <c r="G213" s="197">
        <f t="shared" si="53"/>
        <v>0</v>
      </c>
      <c r="H213" s="197">
        <f t="shared" si="53"/>
        <v>0</v>
      </c>
      <c r="I213" s="197">
        <f t="shared" si="53"/>
        <v>0</v>
      </c>
      <c r="J213" s="197">
        <f t="shared" si="53"/>
        <v>0</v>
      </c>
      <c r="K213" s="247">
        <f t="shared" si="53"/>
        <v>0</v>
      </c>
      <c r="L213" s="197">
        <f t="shared" si="53"/>
        <v>0</v>
      </c>
      <c r="M213" s="197">
        <f t="shared" si="53"/>
        <v>3468.3599999999997</v>
      </c>
      <c r="N213" s="197">
        <f t="shared" si="53"/>
        <v>28091300.919999998</v>
      </c>
      <c r="O213" s="197">
        <f t="shared" si="53"/>
        <v>0</v>
      </c>
      <c r="P213" s="197">
        <f t="shared" si="53"/>
        <v>0</v>
      </c>
      <c r="Q213" s="197">
        <f t="shared" si="53"/>
        <v>0</v>
      </c>
      <c r="R213" s="197">
        <f t="shared" si="53"/>
        <v>0</v>
      </c>
      <c r="S213" s="197">
        <f t="shared" si="53"/>
        <v>0</v>
      </c>
      <c r="T213" s="197">
        <f t="shared" si="53"/>
        <v>0</v>
      </c>
      <c r="U213" s="197">
        <f t="shared" si="53"/>
        <v>0</v>
      </c>
      <c r="V213" s="197">
        <f t="shared" si="53"/>
        <v>0</v>
      </c>
      <c r="W213" s="197">
        <f t="shared" si="53"/>
        <v>0</v>
      </c>
      <c r="X213" s="197">
        <f t="shared" si="53"/>
        <v>0</v>
      </c>
      <c r="Y213" s="197">
        <f t="shared" si="53"/>
        <v>0</v>
      </c>
      <c r="Z213" s="197">
        <f t="shared" si="53"/>
        <v>0</v>
      </c>
      <c r="AA213" s="197">
        <f t="shared" si="53"/>
        <v>0</v>
      </c>
      <c r="AB213" s="197">
        <f t="shared" si="53"/>
        <v>0</v>
      </c>
      <c r="AC213" s="197">
        <f t="shared" si="53"/>
        <v>606448.1</v>
      </c>
      <c r="AD213" s="197">
        <f t="shared" si="53"/>
        <v>474956.67000000004</v>
      </c>
      <c r="AE213" s="197">
        <f t="shared" si="53"/>
        <v>0</v>
      </c>
      <c r="AF213" s="239" t="s">
        <v>17026</v>
      </c>
      <c r="AG213" s="239" t="s">
        <v>17026</v>
      </c>
      <c r="AH213" s="239" t="s">
        <v>17026</v>
      </c>
      <c r="AI213" s="251"/>
      <c r="AJ213" s="251"/>
      <c r="AK213" s="251"/>
      <c r="AL213" s="251"/>
      <c r="AM213" s="252"/>
      <c r="AN213" s="252"/>
      <c r="AO213" s="252"/>
      <c r="AP213" s="252"/>
      <c r="AQ213" s="252"/>
      <c r="AR213" s="252"/>
      <c r="AS213" s="252"/>
      <c r="AT213" s="252"/>
      <c r="AU213" s="252"/>
      <c r="AV213" s="252"/>
      <c r="AW213" s="252"/>
      <c r="AX213" s="253"/>
      <c r="AY213" s="253"/>
      <c r="AZ213" s="252"/>
      <c r="BA213" s="252"/>
      <c r="BB213" s="254"/>
      <c r="BC213" s="255">
        <f t="shared" si="47"/>
        <v>-3468.3599999999997</v>
      </c>
      <c r="BJ213" s="191" t="e">
        <f>VLOOKUP(C213,BM:BO,3,FALSE)</f>
        <v>#N/A</v>
      </c>
      <c r="BM213" s="191" t="s">
        <v>523</v>
      </c>
      <c r="BN213" s="191" t="s">
        <v>863</v>
      </c>
      <c r="BO213" s="191" t="s">
        <v>3119</v>
      </c>
      <c r="BU213" s="191" t="s">
        <v>523</v>
      </c>
      <c r="BV213" s="191" t="s">
        <v>863</v>
      </c>
      <c r="BW213" s="191" t="s">
        <v>3119</v>
      </c>
      <c r="CH213" s="248">
        <f t="shared" si="38"/>
        <v>6.9849193096160889E-9</v>
      </c>
    </row>
    <row r="214" spans="1:115" x14ac:dyDescent="0.3">
      <c r="A214" s="191">
        <v>1</v>
      </c>
      <c r="B214" s="256">
        <f>SUBTOTAL(9,$A$22:A214)</f>
        <v>187</v>
      </c>
      <c r="C214" s="260" t="s">
        <v>522</v>
      </c>
      <c r="D214" s="197">
        <f t="shared" ref="D214:D220" si="54">E214+F214+G214+H214+I214+J214+L214+N214+P214+R214+T214+U214+V214+W214+X214+Y214+Z214+AA214+AB214+AC214+AD214+AE214</f>
        <v>5529192.29</v>
      </c>
      <c r="E214" s="263">
        <v>0</v>
      </c>
      <c r="F214" s="263">
        <v>0</v>
      </c>
      <c r="G214" s="263">
        <v>0</v>
      </c>
      <c r="H214" s="263">
        <v>0</v>
      </c>
      <c r="I214" s="263">
        <v>0</v>
      </c>
      <c r="J214" s="263">
        <v>0</v>
      </c>
      <c r="K214" s="278">
        <v>0</v>
      </c>
      <c r="L214" s="263">
        <v>0</v>
      </c>
      <c r="M214" s="279">
        <v>617.9</v>
      </c>
      <c r="N214" s="197">
        <v>5218170.17</v>
      </c>
      <c r="O214" s="263">
        <v>0</v>
      </c>
      <c r="P214" s="263">
        <v>0</v>
      </c>
      <c r="Q214" s="197">
        <v>0</v>
      </c>
      <c r="R214" s="197">
        <v>0</v>
      </c>
      <c r="S214" s="263">
        <v>0</v>
      </c>
      <c r="T214" s="263">
        <v>0</v>
      </c>
      <c r="U214" s="263">
        <v>0</v>
      </c>
      <c r="V214" s="263">
        <v>0</v>
      </c>
      <c r="W214" s="263">
        <v>0</v>
      </c>
      <c r="X214" s="263">
        <v>0</v>
      </c>
      <c r="Y214" s="263">
        <v>0</v>
      </c>
      <c r="Z214" s="263">
        <v>0</v>
      </c>
      <c r="AA214" s="263">
        <v>0</v>
      </c>
      <c r="AB214" s="263">
        <v>0</v>
      </c>
      <c r="AC214" s="197">
        <f>ROUND(N214*2.14%,2)</f>
        <v>111668.84</v>
      </c>
      <c r="AD214" s="197">
        <v>199353.28</v>
      </c>
      <c r="AE214" s="263">
        <v>0</v>
      </c>
      <c r="AF214" s="239">
        <v>2023</v>
      </c>
      <c r="AG214" s="239">
        <v>2023</v>
      </c>
      <c r="AH214" s="239">
        <v>2023</v>
      </c>
      <c r="AI214" s="251"/>
      <c r="AJ214" s="251"/>
      <c r="AK214" s="251"/>
      <c r="AL214" s="251"/>
      <c r="AM214" s="252" t="s">
        <v>16969</v>
      </c>
      <c r="AN214" s="252" t="s">
        <v>16963</v>
      </c>
      <c r="AO214" s="252" t="s">
        <v>16968</v>
      </c>
      <c r="AP214" s="252" t="s">
        <v>16964</v>
      </c>
      <c r="AQ214" s="252" t="s">
        <v>16961</v>
      </c>
      <c r="AR214" s="252" t="s">
        <v>16964</v>
      </c>
      <c r="AS214" s="252"/>
      <c r="AT214" s="252"/>
      <c r="AU214" s="252"/>
      <c r="AV214" s="252"/>
      <c r="AW214" s="252" t="s">
        <v>1268</v>
      </c>
      <c r="AX214" s="253">
        <v>5594.5</v>
      </c>
      <c r="AY214" s="253">
        <v>617.9</v>
      </c>
      <c r="AZ214" s="252" t="s">
        <v>2992</v>
      </c>
      <c r="BA214" s="252">
        <v>2010</v>
      </c>
      <c r="BB214" s="254"/>
      <c r="BC214" s="255">
        <f t="shared" si="47"/>
        <v>0</v>
      </c>
      <c r="BJ214" s="191" t="str">
        <f>VLOOKUP(C214,BM:BO,3,FALSE)</f>
        <v>617.900</v>
      </c>
      <c r="BM214" s="191" t="s">
        <v>3800</v>
      </c>
      <c r="BN214" s="191" t="s">
        <v>1343</v>
      </c>
      <c r="BO214" s="191" t="s">
        <v>1058</v>
      </c>
      <c r="BU214" s="191" t="s">
        <v>3800</v>
      </c>
      <c r="BV214" s="191" t="s">
        <v>1343</v>
      </c>
      <c r="BW214" s="191" t="s">
        <v>1058</v>
      </c>
      <c r="CH214" s="248">
        <f t="shared" si="38"/>
        <v>1.1641532182693481E-10</v>
      </c>
    </row>
    <row r="215" spans="1:115" x14ac:dyDescent="0.3">
      <c r="A215" s="191">
        <v>1</v>
      </c>
      <c r="B215" s="256">
        <f>SUBTOTAL(9,$A$22:A215)</f>
        <v>188</v>
      </c>
      <c r="C215" s="260" t="s">
        <v>524</v>
      </c>
      <c r="D215" s="197">
        <f t="shared" si="54"/>
        <v>5201998.6600000011</v>
      </c>
      <c r="E215" s="263">
        <v>0</v>
      </c>
      <c r="F215" s="263">
        <v>0</v>
      </c>
      <c r="G215" s="263">
        <v>0</v>
      </c>
      <c r="H215" s="263">
        <v>0</v>
      </c>
      <c r="I215" s="263">
        <v>0</v>
      </c>
      <c r="J215" s="263">
        <v>0</v>
      </c>
      <c r="K215" s="278">
        <v>0</v>
      </c>
      <c r="L215" s="263">
        <v>0</v>
      </c>
      <c r="M215" s="279">
        <v>523.29999999999995</v>
      </c>
      <c r="N215" s="197">
        <v>5000505.9800000004</v>
      </c>
      <c r="O215" s="263">
        <v>0</v>
      </c>
      <c r="P215" s="263">
        <v>0</v>
      </c>
      <c r="Q215" s="197">
        <v>0</v>
      </c>
      <c r="R215" s="197">
        <v>0</v>
      </c>
      <c r="S215" s="263">
        <v>0</v>
      </c>
      <c r="T215" s="263">
        <v>0</v>
      </c>
      <c r="U215" s="263">
        <v>0</v>
      </c>
      <c r="V215" s="263">
        <v>0</v>
      </c>
      <c r="W215" s="263">
        <v>0</v>
      </c>
      <c r="X215" s="263">
        <v>0</v>
      </c>
      <c r="Y215" s="263">
        <v>0</v>
      </c>
      <c r="Z215" s="263">
        <v>0</v>
      </c>
      <c r="AA215" s="263">
        <v>0</v>
      </c>
      <c r="AB215" s="263">
        <v>0</v>
      </c>
      <c r="AC215" s="197">
        <f>ROUND(N215*2.14%,2)-0.01</f>
        <v>107010.82</v>
      </c>
      <c r="AD215" s="197">
        <v>94481.86</v>
      </c>
      <c r="AE215" s="263">
        <v>0</v>
      </c>
      <c r="AF215" s="239">
        <v>2023</v>
      </c>
      <c r="AG215" s="239">
        <v>2023</v>
      </c>
      <c r="AH215" s="239">
        <v>2023</v>
      </c>
      <c r="AI215" s="251"/>
      <c r="AJ215" s="251"/>
      <c r="AK215" s="251"/>
      <c r="AL215" s="251"/>
      <c r="AM215" s="252" t="s">
        <v>16955</v>
      </c>
      <c r="AN215" s="252" t="s">
        <v>16967</v>
      </c>
      <c r="AO215" s="252">
        <v>0</v>
      </c>
      <c r="AP215" s="252" t="s">
        <v>16971</v>
      </c>
      <c r="AQ215" s="252" t="s">
        <v>16961</v>
      </c>
      <c r="AR215" s="252" t="s">
        <v>16964</v>
      </c>
      <c r="AS215" s="252" t="s">
        <v>16982</v>
      </c>
      <c r="AT215" s="252"/>
      <c r="AU215" s="252"/>
      <c r="AV215" s="252"/>
      <c r="AW215" s="252" t="s">
        <v>781</v>
      </c>
      <c r="AX215" s="253">
        <v>2061.3000000000002</v>
      </c>
      <c r="AY215" s="253">
        <v>523.29999999999995</v>
      </c>
      <c r="AZ215" s="252" t="s">
        <v>2967</v>
      </c>
      <c r="BA215" s="252" t="s">
        <v>3203</v>
      </c>
      <c r="BB215" s="254"/>
      <c r="BC215" s="255">
        <f t="shared" si="47"/>
        <v>0</v>
      </c>
      <c r="BJ215" s="191" t="str">
        <f>VLOOKUP(C215,BM:BO,3,FALSE)</f>
        <v>643.000</v>
      </c>
      <c r="BM215" s="191" t="s">
        <v>3806</v>
      </c>
      <c r="BN215" s="191" t="s">
        <v>1343</v>
      </c>
      <c r="BO215" s="191" t="s">
        <v>2392</v>
      </c>
      <c r="BU215" s="191" t="s">
        <v>3806</v>
      </c>
      <c r="BV215" s="191" t="s">
        <v>1343</v>
      </c>
      <c r="BW215" s="191" t="s">
        <v>2392</v>
      </c>
      <c r="CH215" s="248">
        <f t="shared" si="38"/>
        <v>6.2573235481977463E-10</v>
      </c>
    </row>
    <row r="216" spans="1:115" x14ac:dyDescent="0.3">
      <c r="A216" s="191">
        <v>1</v>
      </c>
      <c r="B216" s="256">
        <f>SUBTOTAL(9,$A$22:A216)</f>
        <v>189</v>
      </c>
      <c r="C216" s="260" t="s">
        <v>525</v>
      </c>
      <c r="D216" s="197">
        <f t="shared" si="54"/>
        <v>356186.75</v>
      </c>
      <c r="E216" s="263">
        <v>247395.82</v>
      </c>
      <c r="F216" s="263">
        <v>0</v>
      </c>
      <c r="G216" s="263">
        <v>0</v>
      </c>
      <c r="H216" s="263">
        <v>0</v>
      </c>
      <c r="I216" s="263">
        <v>0</v>
      </c>
      <c r="J216" s="263">
        <v>0</v>
      </c>
      <c r="K216" s="278">
        <v>0</v>
      </c>
      <c r="L216" s="263">
        <v>0</v>
      </c>
      <c r="M216" s="279">
        <v>0</v>
      </c>
      <c r="N216" s="197">
        <v>0</v>
      </c>
      <c r="O216" s="263">
        <v>0</v>
      </c>
      <c r="P216" s="263">
        <v>0</v>
      </c>
      <c r="Q216" s="197">
        <v>0</v>
      </c>
      <c r="R216" s="197">
        <v>0</v>
      </c>
      <c r="S216" s="263">
        <v>0</v>
      </c>
      <c r="T216" s="263">
        <v>0</v>
      </c>
      <c r="U216" s="263">
        <v>0</v>
      </c>
      <c r="V216" s="263">
        <v>0</v>
      </c>
      <c r="W216" s="263">
        <v>0</v>
      </c>
      <c r="X216" s="263">
        <v>0</v>
      </c>
      <c r="Y216" s="263">
        <v>0</v>
      </c>
      <c r="Z216" s="263">
        <v>0</v>
      </c>
      <c r="AA216" s="263">
        <v>0</v>
      </c>
      <c r="AB216" s="263">
        <v>0</v>
      </c>
      <c r="AC216" s="263">
        <f>ROUND(E216*2.14%,2)</f>
        <v>5294.27</v>
      </c>
      <c r="AD216" s="263">
        <v>103496.66</v>
      </c>
      <c r="AE216" s="263">
        <v>0</v>
      </c>
      <c r="AF216" s="239">
        <v>2023</v>
      </c>
      <c r="AG216" s="239">
        <v>2023</v>
      </c>
      <c r="AH216" s="239">
        <v>2023</v>
      </c>
      <c r="AI216" s="251"/>
      <c r="AJ216" s="251"/>
      <c r="AK216" s="251"/>
      <c r="AL216" s="251"/>
      <c r="AM216" s="252" t="s">
        <v>16970</v>
      </c>
      <c r="AN216" s="252" t="s">
        <v>16950</v>
      </c>
      <c r="AO216" s="252">
        <v>0</v>
      </c>
      <c r="AP216" s="252" t="s">
        <v>16964</v>
      </c>
      <c r="AQ216" s="252" t="s">
        <v>16952</v>
      </c>
      <c r="AR216" s="252" t="s">
        <v>16964</v>
      </c>
      <c r="AS216" s="252" t="s">
        <v>16980</v>
      </c>
      <c r="AT216" s="252"/>
      <c r="AU216" s="252"/>
      <c r="AV216" s="252"/>
      <c r="AW216" s="252" t="s">
        <v>929</v>
      </c>
      <c r="AX216" s="253">
        <v>3798.1</v>
      </c>
      <c r="AY216" s="253">
        <v>690</v>
      </c>
      <c r="AZ216" s="252" t="s">
        <v>2992</v>
      </c>
      <c r="BA216" s="252" t="s">
        <v>1140</v>
      </c>
      <c r="BB216" s="254"/>
      <c r="BC216" s="255">
        <f t="shared" si="47"/>
        <v>690</v>
      </c>
      <c r="BJ216" s="191" t="str">
        <f>VLOOKUP(C216,BM:BO,3,FALSE)</f>
        <v>690.000</v>
      </c>
      <c r="BM216" s="191" t="s">
        <v>746</v>
      </c>
      <c r="BN216" s="191" t="s">
        <v>3046</v>
      </c>
      <c r="BO216" s="191" t="s">
        <v>3809</v>
      </c>
      <c r="BU216" s="191" t="s">
        <v>746</v>
      </c>
      <c r="BV216" s="191" t="s">
        <v>3046</v>
      </c>
      <c r="BW216" s="191" t="s">
        <v>3809</v>
      </c>
      <c r="CH216" s="248">
        <f t="shared" si="38"/>
        <v>-1.4551915228366852E-11</v>
      </c>
    </row>
    <row r="217" spans="1:115" s="267" customFormat="1" x14ac:dyDescent="0.3">
      <c r="A217" s="191">
        <v>1</v>
      </c>
      <c r="B217" s="256">
        <f>SUBTOTAL(9,$A$22:A217)</f>
        <v>190</v>
      </c>
      <c r="C217" s="245" t="s">
        <v>17062</v>
      </c>
      <c r="D217" s="197">
        <f t="shared" si="54"/>
        <v>7707622.25</v>
      </c>
      <c r="E217" s="288">
        <v>0</v>
      </c>
      <c r="F217" s="288">
        <v>0</v>
      </c>
      <c r="G217" s="288">
        <v>0</v>
      </c>
      <c r="H217" s="288">
        <v>0</v>
      </c>
      <c r="I217" s="288">
        <v>0</v>
      </c>
      <c r="J217" s="288">
        <v>0</v>
      </c>
      <c r="K217" s="289">
        <v>0</v>
      </c>
      <c r="L217" s="288">
        <v>0</v>
      </c>
      <c r="M217" s="264">
        <v>1026.1300000000001</v>
      </c>
      <c r="N217" s="264">
        <v>7546134.96</v>
      </c>
      <c r="O217" s="264">
        <v>0</v>
      </c>
      <c r="P217" s="264">
        <v>0</v>
      </c>
      <c r="Q217" s="264">
        <v>0</v>
      </c>
      <c r="R217" s="264">
        <v>0</v>
      </c>
      <c r="S217" s="264">
        <v>0</v>
      </c>
      <c r="T217" s="264">
        <v>0</v>
      </c>
      <c r="U217" s="264">
        <v>0</v>
      </c>
      <c r="V217" s="264">
        <v>0</v>
      </c>
      <c r="W217" s="264">
        <v>0</v>
      </c>
      <c r="X217" s="264">
        <v>0</v>
      </c>
      <c r="Y217" s="264">
        <v>0</v>
      </c>
      <c r="Z217" s="264">
        <v>0</v>
      </c>
      <c r="AA217" s="264">
        <v>0</v>
      </c>
      <c r="AB217" s="264">
        <v>0</v>
      </c>
      <c r="AC217" s="264">
        <f t="shared" ref="AC217:AC219" si="55">ROUND(N217*2.14%,2)+ROUND(E217*2.14%,2)+ROUND(F217*2.14%,2)+ROUND(G217*2.14%,2)+ROUND(H217*2.14%,2)+ROUND(I217*2.14%,2)+ROUND(J217*2.14%,2)+ROUND(L217*2.14%,2)+ROUND(P217*2.14%,2)+ROUND(R217*2.14%,2)+ROUND(T217*2.14%,2)+ROUND(U217*2.14%,2)+ROUND(V217*2.14%,2)+ROUND(W217*2.14%,2)+ROUND(X217*2.14%,2)+ROUND(Y217*2.14%,2)+ROUND(Z217*2.14%,2)+ROUND(AA217*2.14%,2)+ROUND(AB217*2.14%,2)</f>
        <v>161487.29</v>
      </c>
      <c r="AD217" s="264">
        <v>0</v>
      </c>
      <c r="AE217" s="264">
        <v>0</v>
      </c>
      <c r="AF217" s="265" t="s">
        <v>17052</v>
      </c>
      <c r="AG217" s="265">
        <v>2023</v>
      </c>
      <c r="AH217" s="266">
        <v>2023</v>
      </c>
      <c r="AT217" s="267" t="e">
        <f>VLOOKUP(C217,AW:AX,2,FALSE)</f>
        <v>#N/A</v>
      </c>
      <c r="BW217" s="268"/>
      <c r="CE217" s="267" t="e">
        <f>VLOOKUP(C217,CF:CG,2,FALSE)</f>
        <v>#N/A</v>
      </c>
      <c r="CH217" s="248">
        <f t="shared" si="38"/>
        <v>2.9103830456733704E-11</v>
      </c>
      <c r="CL217" s="267" t="e">
        <f>VLOOKUP(C217,CM:CN,2,FALSE)</f>
        <v>#N/A</v>
      </c>
      <c r="DK217" s="267" t="e">
        <f>VLOOKUP(C217,DL:DM,2,FALSE)</f>
        <v>#N/A</v>
      </c>
    </row>
    <row r="218" spans="1:115" s="267" customFormat="1" x14ac:dyDescent="0.3">
      <c r="A218" s="191">
        <v>1</v>
      </c>
      <c r="B218" s="256">
        <f>SUBTOTAL(9,$A$22:A218)</f>
        <v>191</v>
      </c>
      <c r="C218" s="245" t="s">
        <v>17061</v>
      </c>
      <c r="D218" s="197">
        <f t="shared" si="54"/>
        <v>2384930.21</v>
      </c>
      <c r="E218" s="288">
        <v>0</v>
      </c>
      <c r="F218" s="288">
        <v>0</v>
      </c>
      <c r="G218" s="288">
        <v>0</v>
      </c>
      <c r="H218" s="288">
        <v>0</v>
      </c>
      <c r="I218" s="288">
        <v>0</v>
      </c>
      <c r="J218" s="288">
        <v>0</v>
      </c>
      <c r="K218" s="289">
        <v>0</v>
      </c>
      <c r="L218" s="288">
        <v>0</v>
      </c>
      <c r="M218" s="264">
        <v>366.25</v>
      </c>
      <c r="N218" s="264">
        <v>2334962.02</v>
      </c>
      <c r="O218" s="264">
        <v>0</v>
      </c>
      <c r="P218" s="264">
        <v>0</v>
      </c>
      <c r="Q218" s="264">
        <v>0</v>
      </c>
      <c r="R218" s="264">
        <v>0</v>
      </c>
      <c r="S218" s="264">
        <v>0</v>
      </c>
      <c r="T218" s="264">
        <v>0</v>
      </c>
      <c r="U218" s="264">
        <v>0</v>
      </c>
      <c r="V218" s="264">
        <v>0</v>
      </c>
      <c r="W218" s="264">
        <v>0</v>
      </c>
      <c r="X218" s="264">
        <v>0</v>
      </c>
      <c r="Y218" s="264">
        <v>0</v>
      </c>
      <c r="Z218" s="264">
        <v>0</v>
      </c>
      <c r="AA218" s="264">
        <v>0</v>
      </c>
      <c r="AB218" s="264">
        <v>0</v>
      </c>
      <c r="AC218" s="264">
        <f t="shared" si="55"/>
        <v>49968.19</v>
      </c>
      <c r="AD218" s="264">
        <v>0</v>
      </c>
      <c r="AE218" s="264">
        <v>0</v>
      </c>
      <c r="AF218" s="265" t="s">
        <v>17052</v>
      </c>
      <c r="AG218" s="265">
        <v>2023</v>
      </c>
      <c r="AH218" s="266">
        <v>2023</v>
      </c>
      <c r="AT218" s="267" t="e">
        <f>VLOOKUP(C218,AW:AX,2,FALSE)</f>
        <v>#N/A</v>
      </c>
      <c r="BW218" s="268"/>
      <c r="CE218" s="267" t="e">
        <f>VLOOKUP(C218,CF:CG,2,FALSE)</f>
        <v>#N/A</v>
      </c>
      <c r="CH218" s="248">
        <f t="shared" si="38"/>
        <v>-5.8207660913467407E-11</v>
      </c>
      <c r="CL218" s="267" t="e">
        <f>VLOOKUP(C218,CM:CN,2,FALSE)</f>
        <v>#N/A</v>
      </c>
      <c r="DK218" s="267" t="e">
        <f>VLOOKUP(C218,DL:DM,2,FALSE)</f>
        <v>#N/A</v>
      </c>
    </row>
    <row r="219" spans="1:115" s="267" customFormat="1" x14ac:dyDescent="0.3">
      <c r="A219" s="191">
        <v>1</v>
      </c>
      <c r="B219" s="256">
        <f>SUBTOTAL(9,$A$22:A219)</f>
        <v>192</v>
      </c>
      <c r="C219" s="245" t="s">
        <v>3839</v>
      </c>
      <c r="D219" s="197">
        <f t="shared" si="54"/>
        <v>8162546.4800000004</v>
      </c>
      <c r="E219" s="282">
        <v>0</v>
      </c>
      <c r="F219" s="282">
        <v>0</v>
      </c>
      <c r="G219" s="282">
        <v>0</v>
      </c>
      <c r="H219" s="282">
        <v>0</v>
      </c>
      <c r="I219" s="282">
        <v>0</v>
      </c>
      <c r="J219" s="282">
        <v>0</v>
      </c>
      <c r="K219" s="281">
        <v>0</v>
      </c>
      <c r="L219" s="264">
        <v>0</v>
      </c>
      <c r="M219" s="264">
        <v>934.78</v>
      </c>
      <c r="N219" s="264">
        <v>7991527.79</v>
      </c>
      <c r="O219" s="264">
        <v>0</v>
      </c>
      <c r="P219" s="264">
        <v>0</v>
      </c>
      <c r="Q219" s="264">
        <v>0</v>
      </c>
      <c r="R219" s="264">
        <v>0</v>
      </c>
      <c r="S219" s="264">
        <v>0</v>
      </c>
      <c r="T219" s="264">
        <v>0</v>
      </c>
      <c r="U219" s="264">
        <v>0</v>
      </c>
      <c r="V219" s="264">
        <v>0</v>
      </c>
      <c r="W219" s="264">
        <v>0</v>
      </c>
      <c r="X219" s="264">
        <v>0</v>
      </c>
      <c r="Y219" s="264">
        <v>0</v>
      </c>
      <c r="Z219" s="264">
        <v>0</v>
      </c>
      <c r="AA219" s="264">
        <v>0</v>
      </c>
      <c r="AB219" s="264">
        <v>0</v>
      </c>
      <c r="AC219" s="264">
        <f t="shared" si="55"/>
        <v>171018.69</v>
      </c>
      <c r="AD219" s="264">
        <v>0</v>
      </c>
      <c r="AE219" s="264">
        <v>0</v>
      </c>
      <c r="AF219" s="265" t="s">
        <v>17052</v>
      </c>
      <c r="AG219" s="265">
        <v>2023</v>
      </c>
      <c r="AH219" s="266">
        <v>2023</v>
      </c>
      <c r="AT219" s="267" t="e">
        <f>VLOOKUP(C219,AW:AX,2,FALSE)</f>
        <v>#N/A</v>
      </c>
      <c r="BW219" s="268"/>
      <c r="CA219" s="267" t="e">
        <f>VLOOKUP(C219,CB:CC,2,FALSE)</f>
        <v>#N/A</v>
      </c>
      <c r="CE219" s="267" t="e">
        <f>VLOOKUP(C219,CF:CG,2,FALSE)</f>
        <v>#N/A</v>
      </c>
      <c r="CH219" s="248">
        <f t="shared" si="38"/>
        <v>4.0745362639427185E-10</v>
      </c>
      <c r="CL219" s="267" t="e">
        <f>VLOOKUP(C219,CM:CN,2,FALSE)</f>
        <v>#N/A</v>
      </c>
      <c r="DK219" s="267" t="e">
        <f>VLOOKUP(C219,DL:DM,2,FALSE)</f>
        <v>#N/A</v>
      </c>
    </row>
    <row r="220" spans="1:115" x14ac:dyDescent="0.3">
      <c r="A220" s="191">
        <v>1</v>
      </c>
      <c r="B220" s="256">
        <f>SUBTOTAL(9,$A$22:A220)</f>
        <v>193</v>
      </c>
      <c r="C220" s="260" t="s">
        <v>523</v>
      </c>
      <c r="D220" s="197">
        <f t="shared" si="54"/>
        <v>77624.87</v>
      </c>
      <c r="E220" s="263">
        <v>0</v>
      </c>
      <c r="F220" s="263">
        <v>0</v>
      </c>
      <c r="G220" s="263">
        <v>0</v>
      </c>
      <c r="H220" s="263">
        <v>0</v>
      </c>
      <c r="I220" s="263">
        <v>0</v>
      </c>
      <c r="J220" s="263">
        <v>0</v>
      </c>
      <c r="K220" s="278">
        <v>0</v>
      </c>
      <c r="L220" s="263">
        <v>0</v>
      </c>
      <c r="M220" s="279">
        <v>0</v>
      </c>
      <c r="N220" s="197">
        <v>0</v>
      </c>
      <c r="O220" s="263">
        <v>0</v>
      </c>
      <c r="P220" s="263">
        <v>0</v>
      </c>
      <c r="Q220" s="197">
        <v>0</v>
      </c>
      <c r="R220" s="197">
        <v>0</v>
      </c>
      <c r="S220" s="263">
        <v>0</v>
      </c>
      <c r="T220" s="263">
        <v>0</v>
      </c>
      <c r="U220" s="263">
        <v>0</v>
      </c>
      <c r="V220" s="263">
        <v>0</v>
      </c>
      <c r="W220" s="263">
        <v>0</v>
      </c>
      <c r="X220" s="263">
        <v>0</v>
      </c>
      <c r="Y220" s="263">
        <v>0</v>
      </c>
      <c r="Z220" s="263">
        <v>0</v>
      </c>
      <c r="AA220" s="263">
        <v>0</v>
      </c>
      <c r="AB220" s="263">
        <v>0</v>
      </c>
      <c r="AC220" s="197">
        <f>ROUND(N220*2.14%,2)</f>
        <v>0</v>
      </c>
      <c r="AD220" s="197">
        <v>77624.87</v>
      </c>
      <c r="AE220" s="263">
        <v>0</v>
      </c>
      <c r="AF220" s="239">
        <v>2023</v>
      </c>
      <c r="AG220" s="239" t="s">
        <v>17052</v>
      </c>
      <c r="AH220" s="239" t="s">
        <v>17052</v>
      </c>
      <c r="AI220" s="251"/>
      <c r="AJ220" s="251"/>
      <c r="AK220" s="251"/>
      <c r="AL220" s="251"/>
      <c r="AM220" s="252" t="s">
        <v>16967</v>
      </c>
      <c r="AN220" s="252" t="s">
        <v>16959</v>
      </c>
      <c r="AO220" s="252">
        <v>0</v>
      </c>
      <c r="AP220" s="252" t="s">
        <v>16974</v>
      </c>
      <c r="AQ220" s="252" t="s">
        <v>16961</v>
      </c>
      <c r="AR220" s="252">
        <v>0</v>
      </c>
      <c r="AS220" s="252"/>
      <c r="AT220" s="252"/>
      <c r="AU220" s="252"/>
      <c r="AV220" s="252"/>
      <c r="AW220" s="252" t="s">
        <v>620</v>
      </c>
      <c r="AX220" s="253">
        <v>701</v>
      </c>
      <c r="AY220" s="253">
        <v>300.8</v>
      </c>
      <c r="AZ220" s="252" t="s">
        <v>2967</v>
      </c>
      <c r="BA220" s="252">
        <v>2007</v>
      </c>
      <c r="BB220" s="254"/>
      <c r="BC220" s="255">
        <f>AY220-M220</f>
        <v>300.8</v>
      </c>
      <c r="BJ220" s="191" t="str">
        <f>VLOOKUP(C220,BM:BO,3,FALSE)</f>
        <v>290.700</v>
      </c>
      <c r="BM220" s="191" t="s">
        <v>3803</v>
      </c>
      <c r="BN220" s="191" t="s">
        <v>811</v>
      </c>
      <c r="BO220" s="191" t="s">
        <v>2353</v>
      </c>
      <c r="BU220" s="191" t="s">
        <v>3803</v>
      </c>
      <c r="BV220" s="191" t="s">
        <v>811</v>
      </c>
      <c r="BW220" s="191" t="s">
        <v>2353</v>
      </c>
      <c r="CH220" s="248">
        <f t="shared" si="38"/>
        <v>0</v>
      </c>
    </row>
    <row r="221" spans="1:115" x14ac:dyDescent="0.3">
      <c r="B221" s="249" t="s">
        <v>534</v>
      </c>
      <c r="C221" s="249"/>
      <c r="D221" s="246">
        <f>SUM(D222:D227)</f>
        <v>23720935.170000002</v>
      </c>
      <c r="E221" s="197">
        <f t="shared" ref="E221:AE221" si="56">SUM(E222:E227)</f>
        <v>0</v>
      </c>
      <c r="F221" s="197">
        <f t="shared" si="56"/>
        <v>0</v>
      </c>
      <c r="G221" s="197">
        <f t="shared" si="56"/>
        <v>6628654.7999999998</v>
      </c>
      <c r="H221" s="197">
        <f t="shared" si="56"/>
        <v>1233783.6000000001</v>
      </c>
      <c r="I221" s="197">
        <f t="shared" si="56"/>
        <v>0</v>
      </c>
      <c r="J221" s="197">
        <f t="shared" si="56"/>
        <v>0</v>
      </c>
      <c r="K221" s="247">
        <f t="shared" si="56"/>
        <v>0</v>
      </c>
      <c r="L221" s="197">
        <f t="shared" si="56"/>
        <v>0</v>
      </c>
      <c r="M221" s="197">
        <f t="shared" si="56"/>
        <v>1901.56</v>
      </c>
      <c r="N221" s="197">
        <f t="shared" si="56"/>
        <v>14842608.760000002</v>
      </c>
      <c r="O221" s="197">
        <f t="shared" si="56"/>
        <v>0</v>
      </c>
      <c r="P221" s="197">
        <f t="shared" si="56"/>
        <v>0</v>
      </c>
      <c r="Q221" s="197">
        <f t="shared" si="56"/>
        <v>0</v>
      </c>
      <c r="R221" s="197">
        <f t="shared" si="56"/>
        <v>0</v>
      </c>
      <c r="S221" s="197">
        <f t="shared" si="56"/>
        <v>0</v>
      </c>
      <c r="T221" s="197">
        <f t="shared" si="56"/>
        <v>0</v>
      </c>
      <c r="U221" s="197">
        <f t="shared" si="56"/>
        <v>0</v>
      </c>
      <c r="V221" s="197">
        <f t="shared" si="56"/>
        <v>0</v>
      </c>
      <c r="W221" s="197">
        <f t="shared" si="56"/>
        <v>0</v>
      </c>
      <c r="X221" s="197">
        <f t="shared" si="56"/>
        <v>0</v>
      </c>
      <c r="Y221" s="197">
        <f t="shared" si="56"/>
        <v>0</v>
      </c>
      <c r="Z221" s="197">
        <f t="shared" si="56"/>
        <v>0</v>
      </c>
      <c r="AA221" s="197">
        <f t="shared" si="56"/>
        <v>0</v>
      </c>
      <c r="AB221" s="197">
        <f t="shared" si="56"/>
        <v>0</v>
      </c>
      <c r="AC221" s="197">
        <f t="shared" si="56"/>
        <v>485888.00999999995</v>
      </c>
      <c r="AD221" s="197">
        <f t="shared" si="56"/>
        <v>530000</v>
      </c>
      <c r="AE221" s="197">
        <f t="shared" si="56"/>
        <v>0</v>
      </c>
      <c r="AF221" s="239" t="s">
        <v>17026</v>
      </c>
      <c r="AG221" s="239" t="s">
        <v>17026</v>
      </c>
      <c r="AH221" s="239" t="s">
        <v>17026</v>
      </c>
      <c r="AI221" s="251"/>
      <c r="AJ221" s="251"/>
      <c r="AK221" s="251"/>
      <c r="AL221" s="251"/>
      <c r="AM221" s="252"/>
      <c r="AN221" s="252"/>
      <c r="AO221" s="252"/>
      <c r="AP221" s="252"/>
      <c r="AQ221" s="252"/>
      <c r="AR221" s="252"/>
      <c r="AS221" s="252"/>
      <c r="AT221" s="252"/>
      <c r="AU221" s="252"/>
      <c r="AV221" s="252"/>
      <c r="AW221" s="252"/>
      <c r="AX221" s="253"/>
      <c r="AY221" s="253"/>
      <c r="AZ221" s="252"/>
      <c r="BA221" s="252"/>
      <c r="BB221" s="254"/>
      <c r="BC221" s="255">
        <f t="shared" si="47"/>
        <v>-1901.56</v>
      </c>
      <c r="BJ221" s="191" t="e">
        <f>VLOOKUP(C221,BM:BO,3,FALSE)</f>
        <v>#N/A</v>
      </c>
      <c r="BM221" s="191" t="s">
        <v>3810</v>
      </c>
      <c r="BN221" s="191" t="s">
        <v>863</v>
      </c>
      <c r="BO221" s="191" t="s">
        <v>3811</v>
      </c>
      <c r="BU221" s="191" t="s">
        <v>3810</v>
      </c>
      <c r="BV221" s="191" t="s">
        <v>863</v>
      </c>
      <c r="BW221" s="191" t="s">
        <v>3811</v>
      </c>
      <c r="CH221" s="248">
        <f t="shared" si="38"/>
        <v>-2.3283064365386963E-10</v>
      </c>
    </row>
    <row r="222" spans="1:115" x14ac:dyDescent="0.3">
      <c r="A222" s="191">
        <v>1</v>
      </c>
      <c r="B222" s="256">
        <f>SUBTOTAL(9,$A$22:A222)</f>
        <v>194</v>
      </c>
      <c r="C222" s="260" t="s">
        <v>526</v>
      </c>
      <c r="D222" s="197">
        <f t="shared" ref="D222:D225" si="57">E222+F222+G222+H222+I222+J222+L222+N222+P222+R222+T222+U222+V222+W222+X222+Y222+Z222+AA222+AB222+AC222+AD222+AE222</f>
        <v>10197503.680000002</v>
      </c>
      <c r="E222" s="263">
        <v>0</v>
      </c>
      <c r="F222" s="263">
        <v>0</v>
      </c>
      <c r="G222" s="263">
        <v>0</v>
      </c>
      <c r="H222" s="263">
        <v>0</v>
      </c>
      <c r="I222" s="263">
        <v>0</v>
      </c>
      <c r="J222" s="263">
        <v>0</v>
      </c>
      <c r="K222" s="278">
        <v>0</v>
      </c>
      <c r="L222" s="263">
        <v>0</v>
      </c>
      <c r="M222" s="279">
        <v>1210.3</v>
      </c>
      <c r="N222" s="197">
        <v>9788039.6300000008</v>
      </c>
      <c r="O222" s="263">
        <v>0</v>
      </c>
      <c r="P222" s="263">
        <v>0</v>
      </c>
      <c r="Q222" s="197">
        <v>0</v>
      </c>
      <c r="R222" s="197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263">
        <v>0</v>
      </c>
      <c r="Z222" s="263">
        <v>0</v>
      </c>
      <c r="AA222" s="263">
        <v>0</v>
      </c>
      <c r="AB222" s="263">
        <v>0</v>
      </c>
      <c r="AC222" s="197">
        <f>ROUND(N222*2.14%,2)</f>
        <v>209464.05</v>
      </c>
      <c r="AD222" s="263">
        <v>200000</v>
      </c>
      <c r="AE222" s="263">
        <v>0</v>
      </c>
      <c r="AF222" s="239">
        <v>2023</v>
      </c>
      <c r="AG222" s="239">
        <v>2023</v>
      </c>
      <c r="AH222" s="239">
        <v>2023</v>
      </c>
      <c r="AI222" s="251"/>
      <c r="AJ222" s="251"/>
      <c r="AK222" s="251"/>
      <c r="AL222" s="251"/>
      <c r="AM222" s="252" t="s">
        <v>16955</v>
      </c>
      <c r="AN222" s="252" t="s">
        <v>16959</v>
      </c>
      <c r="AO222" s="252">
        <v>0</v>
      </c>
      <c r="AP222" s="252" t="s">
        <v>16960</v>
      </c>
      <c r="AQ222" s="252" t="s">
        <v>16961</v>
      </c>
      <c r="AR222" s="252" t="s">
        <v>16964</v>
      </c>
      <c r="AS222" s="252" t="s">
        <v>16982</v>
      </c>
      <c r="AT222" s="252"/>
      <c r="AU222" s="252"/>
      <c r="AV222" s="252"/>
      <c r="AW222" s="252" t="s">
        <v>613</v>
      </c>
      <c r="AX222" s="253">
        <v>1914.1</v>
      </c>
      <c r="AY222" s="253">
        <v>1210.3</v>
      </c>
      <c r="AZ222" s="252" t="s">
        <v>2967</v>
      </c>
      <c r="BA222" s="252">
        <v>2009</v>
      </c>
      <c r="BB222" s="254"/>
      <c r="BC222" s="255">
        <f t="shared" si="47"/>
        <v>0</v>
      </c>
      <c r="BJ222" s="191" t="e">
        <f>VLOOKUP(C222,BM:BO,3,FALSE)</f>
        <v>#N/A</v>
      </c>
      <c r="BM222" s="191" t="s">
        <v>3812</v>
      </c>
      <c r="BN222" s="191" t="s">
        <v>2980</v>
      </c>
      <c r="BO222" s="191" t="s">
        <v>908</v>
      </c>
      <c r="BU222" s="191" t="s">
        <v>3812</v>
      </c>
      <c r="BV222" s="191" t="s">
        <v>2980</v>
      </c>
      <c r="BW222" s="191" t="s">
        <v>908</v>
      </c>
      <c r="CH222" s="248">
        <f t="shared" si="38"/>
        <v>7.5669959187507629E-10</v>
      </c>
    </row>
    <row r="223" spans="1:115" s="267" customFormat="1" x14ac:dyDescent="0.3">
      <c r="A223" s="191">
        <v>1</v>
      </c>
      <c r="B223" s="256">
        <f>SUBTOTAL(9,$A$22:A223)</f>
        <v>195</v>
      </c>
      <c r="C223" s="245" t="s">
        <v>3894</v>
      </c>
      <c r="D223" s="197">
        <f t="shared" si="57"/>
        <v>6770508.0099999998</v>
      </c>
      <c r="E223" s="288">
        <v>0</v>
      </c>
      <c r="F223" s="288">
        <v>0</v>
      </c>
      <c r="G223" s="264">
        <v>6628654.7999999998</v>
      </c>
      <c r="H223" s="288">
        <v>0</v>
      </c>
      <c r="I223" s="288">
        <v>0</v>
      </c>
      <c r="J223" s="288">
        <v>0</v>
      </c>
      <c r="K223" s="289">
        <v>0</v>
      </c>
      <c r="L223" s="288">
        <v>0</v>
      </c>
      <c r="M223" s="264">
        <v>0</v>
      </c>
      <c r="N223" s="264">
        <v>0</v>
      </c>
      <c r="O223" s="264">
        <v>0</v>
      </c>
      <c r="P223" s="264">
        <v>0</v>
      </c>
      <c r="Q223" s="264">
        <v>0</v>
      </c>
      <c r="R223" s="264">
        <v>0</v>
      </c>
      <c r="S223" s="264">
        <v>0</v>
      </c>
      <c r="T223" s="264">
        <v>0</v>
      </c>
      <c r="U223" s="264">
        <v>0</v>
      </c>
      <c r="V223" s="264">
        <v>0</v>
      </c>
      <c r="W223" s="264">
        <v>0</v>
      </c>
      <c r="X223" s="264">
        <v>0</v>
      </c>
      <c r="Y223" s="264">
        <v>0</v>
      </c>
      <c r="Z223" s="264">
        <v>0</v>
      </c>
      <c r="AA223" s="264">
        <v>0</v>
      </c>
      <c r="AB223" s="264">
        <v>0</v>
      </c>
      <c r="AC223" s="264">
        <f t="shared" ref="AC223:AC225" si="58">ROUND(N223*2.14%,2)+ROUND(E223*2.14%,2)+ROUND(F223*2.14%,2)+ROUND(G223*2.14%,2)+ROUND(H223*2.14%,2)+ROUND(I223*2.14%,2)+ROUND(J223*2.14%,2)+ROUND(L223*2.14%,2)+ROUND(P223*2.14%,2)+ROUND(R223*2.14%,2)+ROUND(T223*2.14%,2)+ROUND(U223*2.14%,2)+ROUND(V223*2.14%,2)+ROUND(W223*2.14%,2)+ROUND(X223*2.14%,2)+ROUND(Y223*2.14%,2)+ROUND(Z223*2.14%,2)+ROUND(AA223*2.14%,2)+ROUND(AB223*2.14%,2)</f>
        <v>141853.21</v>
      </c>
      <c r="AD223" s="264">
        <v>0</v>
      </c>
      <c r="AE223" s="264">
        <v>0</v>
      </c>
      <c r="AF223" s="265" t="s">
        <v>17052</v>
      </c>
      <c r="AG223" s="265">
        <v>2023</v>
      </c>
      <c r="AH223" s="266">
        <v>2023</v>
      </c>
      <c r="AT223" s="267" t="e">
        <f>VLOOKUP(C223,AW:AX,2,FALSE)</f>
        <v>#N/A</v>
      </c>
      <c r="BW223" s="268"/>
      <c r="CE223" s="267" t="e">
        <f>VLOOKUP(C223,CF:CG,2,FALSE)</f>
        <v>#N/A</v>
      </c>
      <c r="CH223" s="248">
        <f t="shared" si="38"/>
        <v>-2.9103830456733704E-11</v>
      </c>
      <c r="CL223" s="267">
        <f>VLOOKUP(C223,CM:CN,2,FALSE)</f>
        <v>147800.44</v>
      </c>
      <c r="DK223" s="267" t="e">
        <f>VLOOKUP(C223,DL:DM,2,FALSE)</f>
        <v>#N/A</v>
      </c>
    </row>
    <row r="224" spans="1:115" s="267" customFormat="1" x14ac:dyDescent="0.3">
      <c r="A224" s="191">
        <v>1</v>
      </c>
      <c r="B224" s="256">
        <f>SUBTOTAL(9,$A$22:A224)</f>
        <v>196</v>
      </c>
      <c r="C224" s="245" t="s">
        <v>3920</v>
      </c>
      <c r="D224" s="197">
        <f t="shared" si="57"/>
        <v>1260186.57</v>
      </c>
      <c r="E224" s="288">
        <v>0</v>
      </c>
      <c r="F224" s="288">
        <v>0</v>
      </c>
      <c r="G224" s="264">
        <v>0</v>
      </c>
      <c r="H224" s="288">
        <v>1233783.6000000001</v>
      </c>
      <c r="I224" s="288">
        <v>0</v>
      </c>
      <c r="J224" s="288">
        <v>0</v>
      </c>
      <c r="K224" s="289">
        <v>0</v>
      </c>
      <c r="L224" s="288">
        <v>0</v>
      </c>
      <c r="M224" s="264">
        <v>0</v>
      </c>
      <c r="N224" s="264">
        <v>0</v>
      </c>
      <c r="O224" s="264">
        <v>0</v>
      </c>
      <c r="P224" s="264">
        <v>0</v>
      </c>
      <c r="Q224" s="264">
        <v>0</v>
      </c>
      <c r="R224" s="264">
        <v>0</v>
      </c>
      <c r="S224" s="264">
        <v>0</v>
      </c>
      <c r="T224" s="264">
        <v>0</v>
      </c>
      <c r="U224" s="264">
        <v>0</v>
      </c>
      <c r="V224" s="264">
        <v>0</v>
      </c>
      <c r="W224" s="264">
        <v>0</v>
      </c>
      <c r="X224" s="264">
        <v>0</v>
      </c>
      <c r="Y224" s="264">
        <v>0</v>
      </c>
      <c r="Z224" s="264">
        <v>0</v>
      </c>
      <c r="AA224" s="264">
        <v>0</v>
      </c>
      <c r="AB224" s="264">
        <v>0</v>
      </c>
      <c r="AC224" s="264">
        <f t="shared" si="58"/>
        <v>26402.97</v>
      </c>
      <c r="AD224" s="264">
        <v>0</v>
      </c>
      <c r="AE224" s="264">
        <v>0</v>
      </c>
      <c r="AF224" s="265" t="s">
        <v>17052</v>
      </c>
      <c r="AG224" s="265">
        <v>2023</v>
      </c>
      <c r="AH224" s="266">
        <v>2023</v>
      </c>
      <c r="AT224" s="267" t="e">
        <f>VLOOKUP(C224,AW:AX,2,FALSE)</f>
        <v>#N/A</v>
      </c>
      <c r="BW224" s="268"/>
      <c r="CA224" s="267" t="e">
        <f>VLOOKUP(C224,CB:CC,2,FALSE)</f>
        <v>#N/A</v>
      </c>
      <c r="CE224" s="267" t="e">
        <f>VLOOKUP(C224,CF:CG,2,FALSE)</f>
        <v>#N/A</v>
      </c>
      <c r="CH224" s="248">
        <f t="shared" si="38"/>
        <v>-2.9103830456733704E-11</v>
      </c>
      <c r="CL224" s="267" t="e">
        <f>VLOOKUP(C224,CM:CN,2,FALSE)</f>
        <v>#N/A</v>
      </c>
      <c r="DK224" s="267" t="e">
        <f>VLOOKUP(C224,DL:DM,2,FALSE)</f>
        <v>#N/A</v>
      </c>
    </row>
    <row r="225" spans="1:115" s="267" customFormat="1" x14ac:dyDescent="0.3">
      <c r="A225" s="191">
        <v>1</v>
      </c>
      <c r="B225" s="256">
        <f>SUBTOTAL(9,$A$22:A225)</f>
        <v>197</v>
      </c>
      <c r="C225" s="245" t="s">
        <v>766</v>
      </c>
      <c r="D225" s="197">
        <f t="shared" si="57"/>
        <v>2363776.9100000006</v>
      </c>
      <c r="E225" s="282">
        <v>0</v>
      </c>
      <c r="F225" s="282">
        <v>0</v>
      </c>
      <c r="G225" s="282">
        <v>0</v>
      </c>
      <c r="H225" s="282">
        <v>0</v>
      </c>
      <c r="I225" s="282">
        <v>0</v>
      </c>
      <c r="J225" s="282">
        <v>0</v>
      </c>
      <c r="K225" s="281">
        <v>0</v>
      </c>
      <c r="L225" s="264">
        <v>0</v>
      </c>
      <c r="M225" s="264">
        <v>341.26</v>
      </c>
      <c r="N225" s="264">
        <f>2098117.2+216134.72</f>
        <v>2314251.9200000004</v>
      </c>
      <c r="O225" s="264">
        <v>0</v>
      </c>
      <c r="P225" s="264">
        <v>0</v>
      </c>
      <c r="Q225" s="264">
        <v>0</v>
      </c>
      <c r="R225" s="264">
        <v>0</v>
      </c>
      <c r="S225" s="264">
        <v>0</v>
      </c>
      <c r="T225" s="264">
        <v>0</v>
      </c>
      <c r="U225" s="264">
        <v>0</v>
      </c>
      <c r="V225" s="264">
        <v>0</v>
      </c>
      <c r="W225" s="264">
        <v>0</v>
      </c>
      <c r="X225" s="264">
        <v>0</v>
      </c>
      <c r="Y225" s="264">
        <v>0</v>
      </c>
      <c r="Z225" s="264">
        <v>0</v>
      </c>
      <c r="AA225" s="264">
        <v>0</v>
      </c>
      <c r="AB225" s="264">
        <v>0</v>
      </c>
      <c r="AC225" s="264">
        <f t="shared" si="58"/>
        <v>49524.99</v>
      </c>
      <c r="AD225" s="264">
        <v>0</v>
      </c>
      <c r="AE225" s="264">
        <v>0</v>
      </c>
      <c r="AF225" s="265" t="s">
        <v>17052</v>
      </c>
      <c r="AG225" s="265">
        <v>2023</v>
      </c>
      <c r="AH225" s="266">
        <v>2023</v>
      </c>
      <c r="AT225" s="267" t="e">
        <f>VLOOKUP(C225,AW:AX,2,FALSE)</f>
        <v>#N/A</v>
      </c>
      <c r="BW225" s="268"/>
      <c r="CA225" s="267" t="e">
        <f>VLOOKUP(C225,CB:CC,2,FALSE)</f>
        <v>#N/A</v>
      </c>
      <c r="CE225" s="267" t="e">
        <f>VLOOKUP(C225,CF:CG,2,FALSE)</f>
        <v>#N/A</v>
      </c>
      <c r="CH225" s="248">
        <f t="shared" si="38"/>
        <v>2.255546860396862E-10</v>
      </c>
      <c r="CL225" s="267" t="e">
        <f>VLOOKUP(C225,CM:CN,2,FALSE)</f>
        <v>#N/A</v>
      </c>
      <c r="DK225" s="267" t="e">
        <f>VLOOKUP(C225,DL:DM,2,FALSE)</f>
        <v>#N/A</v>
      </c>
    </row>
    <row r="226" spans="1:115" x14ac:dyDescent="0.3">
      <c r="A226" s="191">
        <v>1</v>
      </c>
      <c r="B226" s="256">
        <f>SUBTOTAL(9,$A$22:A226)</f>
        <v>198</v>
      </c>
      <c r="C226" s="260" t="s">
        <v>527</v>
      </c>
      <c r="D226" s="197">
        <f>E226+F226+G226+H226+I226+J226+L226+N226+P226+R226+T226+U226+V226+W226+X226+Y226+Z226+AA226+AB226+AC226+AD226+AE226</f>
        <v>2948960</v>
      </c>
      <c r="E226" s="263">
        <v>0</v>
      </c>
      <c r="F226" s="263">
        <v>0</v>
      </c>
      <c r="G226" s="263">
        <v>0</v>
      </c>
      <c r="H226" s="263">
        <v>0</v>
      </c>
      <c r="I226" s="263">
        <v>0</v>
      </c>
      <c r="J226" s="263">
        <v>0</v>
      </c>
      <c r="K226" s="278">
        <v>0</v>
      </c>
      <c r="L226" s="263">
        <v>0</v>
      </c>
      <c r="M226" s="279">
        <v>350</v>
      </c>
      <c r="N226" s="197">
        <v>2740317.21</v>
      </c>
      <c r="O226" s="263">
        <v>0</v>
      </c>
      <c r="P226" s="263">
        <v>0</v>
      </c>
      <c r="Q226" s="197">
        <v>0</v>
      </c>
      <c r="R226" s="197">
        <v>0</v>
      </c>
      <c r="S226" s="263">
        <v>0</v>
      </c>
      <c r="T226" s="263">
        <v>0</v>
      </c>
      <c r="U226" s="263">
        <v>0</v>
      </c>
      <c r="V226" s="263">
        <v>0</v>
      </c>
      <c r="W226" s="263">
        <v>0</v>
      </c>
      <c r="X226" s="263">
        <v>0</v>
      </c>
      <c r="Y226" s="263">
        <v>0</v>
      </c>
      <c r="Z226" s="263">
        <v>0</v>
      </c>
      <c r="AA226" s="263">
        <v>0</v>
      </c>
      <c r="AB226" s="263">
        <v>0</v>
      </c>
      <c r="AC226" s="197">
        <f>ROUND(N226*2.14%,2)</f>
        <v>58642.79</v>
      </c>
      <c r="AD226" s="197">
        <v>150000</v>
      </c>
      <c r="AE226" s="263">
        <v>0</v>
      </c>
      <c r="AF226" s="239">
        <v>2023</v>
      </c>
      <c r="AG226" s="239">
        <v>2023</v>
      </c>
      <c r="AH226" s="239">
        <v>2023</v>
      </c>
      <c r="AI226" s="251"/>
      <c r="AJ226" s="251"/>
      <c r="AK226" s="251"/>
      <c r="AL226" s="251"/>
      <c r="AM226" s="252" t="s">
        <v>16974</v>
      </c>
      <c r="AN226" s="252" t="s">
        <v>16959</v>
      </c>
      <c r="AO226" s="252">
        <v>0</v>
      </c>
      <c r="AP226" s="252" t="s">
        <v>16954</v>
      </c>
      <c r="AQ226" s="252" t="s">
        <v>16957</v>
      </c>
      <c r="AR226" s="252">
        <v>0</v>
      </c>
      <c r="AS226" s="252" t="s">
        <v>16980</v>
      </c>
      <c r="AT226" s="252"/>
      <c r="AU226" s="252"/>
      <c r="AV226" s="252"/>
      <c r="AW226" s="252" t="s">
        <v>792</v>
      </c>
      <c r="AX226" s="253">
        <v>422.8</v>
      </c>
      <c r="AY226" s="253">
        <v>350</v>
      </c>
      <c r="AZ226" s="252" t="s">
        <v>2967</v>
      </c>
      <c r="BA226" s="252" t="s">
        <v>17012</v>
      </c>
      <c r="BB226" s="254"/>
      <c r="BC226" s="255">
        <f>AY226-M226</f>
        <v>0</v>
      </c>
      <c r="BJ226" s="191" t="str">
        <f t="shared" ref="BJ226:BJ232" si="59">VLOOKUP(C226,BM:BO,3,FALSE)</f>
        <v>265.950</v>
      </c>
      <c r="BM226" s="191" t="s">
        <v>3813</v>
      </c>
      <c r="BN226" s="191" t="s">
        <v>1270</v>
      </c>
      <c r="BO226" s="191" t="s">
        <v>3814</v>
      </c>
      <c r="BU226" s="191" t="s">
        <v>3813</v>
      </c>
      <c r="BV226" s="191" t="s">
        <v>1270</v>
      </c>
      <c r="BW226" s="191" t="s">
        <v>3814</v>
      </c>
      <c r="CH226" s="248">
        <f>D226-E226-F226-G226-H226-I226-J226-L226-N226-P226-R226-T226-U226-V226-W226-X226-Y226-Z226-AA226-AB226-AC226-AD226-AE226</f>
        <v>2.9103830456733704E-11</v>
      </c>
    </row>
    <row r="227" spans="1:115" x14ac:dyDescent="0.3">
      <c r="A227" s="191">
        <v>1</v>
      </c>
      <c r="B227" s="256">
        <f>SUBTOTAL(9,$A$22:A227)</f>
        <v>199</v>
      </c>
      <c r="C227" s="260" t="s">
        <v>550</v>
      </c>
      <c r="D227" s="197">
        <f t="shared" ref="D227" si="60">E227+F227+G227+H227+I227+J227+L227+N227+P227+R227+T227+U227+V227+W227+X227+Y227+Z227+AA227+AB227+AC227+AD227+AE227</f>
        <v>180000</v>
      </c>
      <c r="E227" s="263">
        <v>0</v>
      </c>
      <c r="F227" s="263">
        <v>0</v>
      </c>
      <c r="G227" s="263">
        <v>0</v>
      </c>
      <c r="H227" s="263">
        <v>0</v>
      </c>
      <c r="I227" s="263">
        <v>0</v>
      </c>
      <c r="J227" s="263">
        <v>0</v>
      </c>
      <c r="K227" s="278">
        <v>0</v>
      </c>
      <c r="L227" s="263">
        <v>0</v>
      </c>
      <c r="M227" s="197">
        <v>0</v>
      </c>
      <c r="N227" s="197">
        <v>0</v>
      </c>
      <c r="O227" s="263">
        <v>0</v>
      </c>
      <c r="P227" s="263">
        <v>0</v>
      </c>
      <c r="Q227" s="263">
        <v>0</v>
      </c>
      <c r="R227" s="263">
        <v>0</v>
      </c>
      <c r="S227" s="263">
        <v>0</v>
      </c>
      <c r="T227" s="263">
        <v>0</v>
      </c>
      <c r="U227" s="263">
        <v>0</v>
      </c>
      <c r="V227" s="263">
        <v>0</v>
      </c>
      <c r="W227" s="263">
        <v>0</v>
      </c>
      <c r="X227" s="263">
        <v>0</v>
      </c>
      <c r="Y227" s="263">
        <v>0</v>
      </c>
      <c r="Z227" s="263">
        <v>0</v>
      </c>
      <c r="AA227" s="263">
        <v>0</v>
      </c>
      <c r="AB227" s="263">
        <v>0</v>
      </c>
      <c r="AC227" s="197">
        <v>0</v>
      </c>
      <c r="AD227" s="197">
        <v>180000</v>
      </c>
      <c r="AE227" s="263">
        <v>0</v>
      </c>
      <c r="AF227" s="239">
        <v>2023</v>
      </c>
      <c r="AG227" s="239" t="s">
        <v>17052</v>
      </c>
      <c r="AH227" s="239" t="s">
        <v>17052</v>
      </c>
      <c r="AI227" s="251"/>
      <c r="AJ227" s="251"/>
      <c r="AK227" s="251"/>
      <c r="AL227" s="251"/>
      <c r="AM227" s="252" t="s">
        <v>16955</v>
      </c>
      <c r="AN227" s="252" t="s">
        <v>16959</v>
      </c>
      <c r="AO227" s="252">
        <v>0</v>
      </c>
      <c r="AP227" s="252" t="s">
        <v>16960</v>
      </c>
      <c r="AQ227" s="252" t="s">
        <v>16961</v>
      </c>
      <c r="AR227" s="252">
        <v>0</v>
      </c>
      <c r="AS227" s="252" t="s">
        <v>16984</v>
      </c>
      <c r="AT227" s="252"/>
      <c r="AU227" s="252"/>
      <c r="AV227" s="252"/>
      <c r="AW227" s="252" t="s">
        <v>995</v>
      </c>
      <c r="AX227" s="253">
        <v>884.1</v>
      </c>
      <c r="AY227" s="253">
        <v>885</v>
      </c>
      <c r="AZ227" s="252" t="s">
        <v>2967</v>
      </c>
      <c r="BA227" s="252">
        <v>2009</v>
      </c>
      <c r="BB227" s="254"/>
      <c r="BC227" s="255">
        <f t="shared" ref="BC227" si="61">AY227-M227</f>
        <v>885</v>
      </c>
      <c r="BJ227" s="191" t="e">
        <f t="shared" si="59"/>
        <v>#N/A</v>
      </c>
      <c r="BM227" s="191" t="s">
        <v>3848</v>
      </c>
      <c r="BN227" s="191" t="s">
        <v>863</v>
      </c>
      <c r="BO227" s="191" t="s">
        <v>3849</v>
      </c>
      <c r="BU227" s="191" t="s">
        <v>3848</v>
      </c>
      <c r="BV227" s="191" t="s">
        <v>863</v>
      </c>
      <c r="BW227" s="191" t="s">
        <v>3849</v>
      </c>
      <c r="CH227" s="248">
        <f t="shared" ref="CH227" si="62">D227-E227-F227-G227-H227-I227-J227-L227-N227-P227-R227-T227-U227-V227-W227-X227-Y227-Z227-AA227-AB227-AC227-AD227-AE227</f>
        <v>0</v>
      </c>
    </row>
    <row r="228" spans="1:115" x14ac:dyDescent="0.3">
      <c r="B228" s="249" t="s">
        <v>535</v>
      </c>
      <c r="C228" s="249"/>
      <c r="D228" s="246">
        <f t="shared" ref="D228:AE228" si="63">SUM(D229:D234)</f>
        <v>32447087.119999997</v>
      </c>
      <c r="E228" s="197">
        <f t="shared" si="63"/>
        <v>220382.4</v>
      </c>
      <c r="F228" s="197">
        <f t="shared" si="63"/>
        <v>0</v>
      </c>
      <c r="G228" s="197">
        <f t="shared" si="63"/>
        <v>5185533.5999999996</v>
      </c>
      <c r="H228" s="197">
        <f t="shared" si="63"/>
        <v>303207.59999999998</v>
      </c>
      <c r="I228" s="197">
        <f t="shared" si="63"/>
        <v>3558034.8</v>
      </c>
      <c r="J228" s="197">
        <f t="shared" si="63"/>
        <v>0</v>
      </c>
      <c r="K228" s="247">
        <f t="shared" si="63"/>
        <v>0</v>
      </c>
      <c r="L228" s="197">
        <f t="shared" si="63"/>
        <v>0</v>
      </c>
      <c r="M228" s="197">
        <f t="shared" si="63"/>
        <v>2934.1400000000003</v>
      </c>
      <c r="N228" s="197">
        <f t="shared" si="63"/>
        <v>21309021.609999999</v>
      </c>
      <c r="O228" s="197">
        <f t="shared" si="63"/>
        <v>230</v>
      </c>
      <c r="P228" s="197">
        <f t="shared" si="63"/>
        <v>686511.36</v>
      </c>
      <c r="Q228" s="197">
        <f t="shared" si="63"/>
        <v>0</v>
      </c>
      <c r="R228" s="197">
        <f t="shared" si="63"/>
        <v>0</v>
      </c>
      <c r="S228" s="197">
        <f t="shared" si="63"/>
        <v>0</v>
      </c>
      <c r="T228" s="197">
        <f t="shared" si="63"/>
        <v>0</v>
      </c>
      <c r="U228" s="197">
        <f t="shared" si="63"/>
        <v>0</v>
      </c>
      <c r="V228" s="197">
        <f t="shared" si="63"/>
        <v>0</v>
      </c>
      <c r="W228" s="197">
        <f t="shared" si="63"/>
        <v>0</v>
      </c>
      <c r="X228" s="197">
        <f t="shared" si="63"/>
        <v>0</v>
      </c>
      <c r="Y228" s="197">
        <f t="shared" si="63"/>
        <v>0</v>
      </c>
      <c r="Z228" s="197">
        <f t="shared" si="63"/>
        <v>0</v>
      </c>
      <c r="AA228" s="197">
        <f t="shared" si="63"/>
        <v>0</v>
      </c>
      <c r="AB228" s="197">
        <f t="shared" si="63"/>
        <v>0</v>
      </c>
      <c r="AC228" s="197">
        <f t="shared" si="63"/>
        <v>669021.59000000008</v>
      </c>
      <c r="AD228" s="197">
        <f t="shared" si="63"/>
        <v>515374.16000000003</v>
      </c>
      <c r="AE228" s="197">
        <f t="shared" si="63"/>
        <v>0</v>
      </c>
      <c r="AF228" s="239" t="s">
        <v>17026</v>
      </c>
      <c r="AG228" s="239" t="s">
        <v>17026</v>
      </c>
      <c r="AH228" s="239" t="s">
        <v>17026</v>
      </c>
      <c r="AI228" s="251"/>
      <c r="AJ228" s="251"/>
      <c r="AK228" s="251"/>
      <c r="AL228" s="251"/>
      <c r="AM228" s="252"/>
      <c r="AN228" s="252"/>
      <c r="AO228" s="252"/>
      <c r="AP228" s="252"/>
      <c r="AQ228" s="252"/>
      <c r="AR228" s="252"/>
      <c r="AS228" s="252"/>
      <c r="AT228" s="252"/>
      <c r="AU228" s="252"/>
      <c r="AV228" s="252"/>
      <c r="AW228" s="252"/>
      <c r="AX228" s="253"/>
      <c r="AY228" s="253"/>
      <c r="AZ228" s="252"/>
      <c r="BA228" s="252"/>
      <c r="BB228" s="254"/>
      <c r="BC228" s="255">
        <f t="shared" si="47"/>
        <v>-2934.1400000000003</v>
      </c>
      <c r="BJ228" s="191" t="e">
        <f t="shared" si="59"/>
        <v>#N/A</v>
      </c>
      <c r="BM228" s="191" t="s">
        <v>747</v>
      </c>
      <c r="BN228" s="191" t="s">
        <v>863</v>
      </c>
      <c r="BO228" s="191" t="s">
        <v>3815</v>
      </c>
      <c r="BU228" s="191" t="s">
        <v>747</v>
      </c>
      <c r="BV228" s="191" t="s">
        <v>863</v>
      </c>
      <c r="BW228" s="191" t="s">
        <v>3815</v>
      </c>
      <c r="CH228" s="248">
        <f t="shared" si="38"/>
        <v>-4.3073669075965881E-9</v>
      </c>
    </row>
    <row r="229" spans="1:115" x14ac:dyDescent="0.3">
      <c r="A229" s="191">
        <v>1</v>
      </c>
      <c r="B229" s="256">
        <f>SUBTOTAL(9,$A$22:A229)</f>
        <v>200</v>
      </c>
      <c r="C229" s="260" t="s">
        <v>528</v>
      </c>
      <c r="D229" s="197">
        <f t="shared" ref="D229:D234" si="64">E229+F229+G229+H229+I229+J229+L229+N229+P229+R229+T229+U229+V229+W229+X229+Y229+Z229+AA229+AB229+AC229+AD229+AE229</f>
        <v>7564429.9199999999</v>
      </c>
      <c r="E229" s="263">
        <v>0</v>
      </c>
      <c r="F229" s="263">
        <v>0</v>
      </c>
      <c r="G229" s="263">
        <v>0</v>
      </c>
      <c r="H229" s="263">
        <v>0</v>
      </c>
      <c r="I229" s="263">
        <v>0</v>
      </c>
      <c r="J229" s="263">
        <v>0</v>
      </c>
      <c r="K229" s="278">
        <v>0</v>
      </c>
      <c r="L229" s="263">
        <v>0</v>
      </c>
      <c r="M229" s="279">
        <v>897.8</v>
      </c>
      <c r="N229" s="197">
        <v>7229786.25</v>
      </c>
      <c r="O229" s="263">
        <v>0</v>
      </c>
      <c r="P229" s="263">
        <v>0</v>
      </c>
      <c r="Q229" s="197">
        <v>0</v>
      </c>
      <c r="R229" s="197">
        <v>0</v>
      </c>
      <c r="S229" s="263">
        <v>0</v>
      </c>
      <c r="T229" s="263">
        <v>0</v>
      </c>
      <c r="U229" s="263">
        <v>0</v>
      </c>
      <c r="V229" s="263">
        <v>0</v>
      </c>
      <c r="W229" s="263">
        <v>0</v>
      </c>
      <c r="X229" s="263">
        <v>0</v>
      </c>
      <c r="Y229" s="263">
        <v>0</v>
      </c>
      <c r="Z229" s="263">
        <v>0</v>
      </c>
      <c r="AA229" s="263">
        <v>0</v>
      </c>
      <c r="AB229" s="263">
        <v>0</v>
      </c>
      <c r="AC229" s="197">
        <f>ROUND(N229*2.14%,2)</f>
        <v>154717.43</v>
      </c>
      <c r="AD229" s="197">
        <v>179926.24</v>
      </c>
      <c r="AE229" s="263">
        <v>0</v>
      </c>
      <c r="AF229" s="239">
        <v>2023</v>
      </c>
      <c r="AG229" s="239">
        <v>2023</v>
      </c>
      <c r="AH229" s="239">
        <v>2023</v>
      </c>
      <c r="AI229" s="251"/>
      <c r="AJ229" s="251"/>
      <c r="AK229" s="251"/>
      <c r="AL229" s="251"/>
      <c r="AM229" s="252" t="s">
        <v>16954</v>
      </c>
      <c r="AN229" s="252" t="s">
        <v>16953</v>
      </c>
      <c r="AO229" s="252">
        <v>0</v>
      </c>
      <c r="AP229" s="252" t="s">
        <v>16964</v>
      </c>
      <c r="AQ229" s="252" t="s">
        <v>16958</v>
      </c>
      <c r="AR229" s="252" t="s">
        <v>16964</v>
      </c>
      <c r="AS229" s="252"/>
      <c r="AT229" s="252"/>
      <c r="AU229" s="252"/>
      <c r="AV229" s="252"/>
      <c r="AW229" s="252" t="s">
        <v>617</v>
      </c>
      <c r="AX229" s="253">
        <v>2685.45</v>
      </c>
      <c r="AY229" s="253">
        <v>943.23</v>
      </c>
      <c r="AZ229" s="252" t="s">
        <v>2967</v>
      </c>
      <c r="BA229" s="252" t="s">
        <v>17012</v>
      </c>
      <c r="BB229" s="254"/>
      <c r="BC229" s="255">
        <f t="shared" si="47"/>
        <v>45.430000000000064</v>
      </c>
      <c r="BJ229" s="191" t="str">
        <f t="shared" si="59"/>
        <v>690.610</v>
      </c>
      <c r="BM229" s="191" t="s">
        <v>3817</v>
      </c>
      <c r="BN229" s="191" t="s">
        <v>1140</v>
      </c>
      <c r="BO229" s="191" t="s">
        <v>3420</v>
      </c>
      <c r="BU229" s="191" t="s">
        <v>3817</v>
      </c>
      <c r="BV229" s="191" t="s">
        <v>1140</v>
      </c>
      <c r="BW229" s="191" t="s">
        <v>3420</v>
      </c>
      <c r="CH229" s="248">
        <f t="shared" si="38"/>
        <v>-5.8207660913467407E-11</v>
      </c>
    </row>
    <row r="230" spans="1:115" x14ac:dyDescent="0.3">
      <c r="A230" s="191">
        <v>1</v>
      </c>
      <c r="B230" s="256">
        <f>SUBTOTAL(9,$A$22:A230)</f>
        <v>201</v>
      </c>
      <c r="C230" s="260" t="s">
        <v>529</v>
      </c>
      <c r="D230" s="197">
        <f t="shared" si="64"/>
        <v>4953655.13</v>
      </c>
      <c r="E230" s="263">
        <v>0</v>
      </c>
      <c r="F230" s="263">
        <v>0</v>
      </c>
      <c r="G230" s="263">
        <v>0</v>
      </c>
      <c r="H230" s="263">
        <v>0</v>
      </c>
      <c r="I230" s="263">
        <v>0</v>
      </c>
      <c r="J230" s="263">
        <v>0</v>
      </c>
      <c r="K230" s="278">
        <v>0</v>
      </c>
      <c r="L230" s="263">
        <v>0</v>
      </c>
      <c r="M230" s="279">
        <v>595.35</v>
      </c>
      <c r="N230" s="197">
        <v>4734855.0599999996</v>
      </c>
      <c r="O230" s="263">
        <v>0</v>
      </c>
      <c r="P230" s="263">
        <v>0</v>
      </c>
      <c r="Q230" s="197">
        <v>0</v>
      </c>
      <c r="R230" s="197">
        <v>0</v>
      </c>
      <c r="S230" s="263">
        <v>0</v>
      </c>
      <c r="T230" s="263">
        <v>0</v>
      </c>
      <c r="U230" s="263">
        <v>0</v>
      </c>
      <c r="V230" s="263">
        <v>0</v>
      </c>
      <c r="W230" s="263">
        <v>0</v>
      </c>
      <c r="X230" s="263">
        <v>0</v>
      </c>
      <c r="Y230" s="263">
        <v>0</v>
      </c>
      <c r="Z230" s="263">
        <v>0</v>
      </c>
      <c r="AA230" s="263">
        <v>0</v>
      </c>
      <c r="AB230" s="263">
        <v>0</v>
      </c>
      <c r="AC230" s="197">
        <f>ROUND(N230*2.14%,2)</f>
        <v>101325.9</v>
      </c>
      <c r="AD230" s="197">
        <v>117474.17</v>
      </c>
      <c r="AE230" s="263">
        <v>0</v>
      </c>
      <c r="AF230" s="239">
        <v>2023</v>
      </c>
      <c r="AG230" s="239">
        <v>2023</v>
      </c>
      <c r="AH230" s="239">
        <v>2023</v>
      </c>
      <c r="AI230" s="251"/>
      <c r="AJ230" s="251"/>
      <c r="AK230" s="251"/>
      <c r="AL230" s="251"/>
      <c r="AM230" s="252" t="s">
        <v>16953</v>
      </c>
      <c r="AN230" s="252" t="s">
        <v>16967</v>
      </c>
      <c r="AO230" s="252">
        <v>0</v>
      </c>
      <c r="AP230" s="252" t="s">
        <v>16970</v>
      </c>
      <c r="AQ230" s="252" t="s">
        <v>16966</v>
      </c>
      <c r="AR230" s="252" t="s">
        <v>16964</v>
      </c>
      <c r="AS230" s="252"/>
      <c r="AT230" s="252"/>
      <c r="AU230" s="252"/>
      <c r="AV230" s="252"/>
      <c r="AW230" s="252" t="s">
        <v>637</v>
      </c>
      <c r="AX230" s="253">
        <v>1347.34</v>
      </c>
      <c r="AY230" s="253">
        <v>595.35</v>
      </c>
      <c r="AZ230" s="252" t="s">
        <v>2967</v>
      </c>
      <c r="BA230" s="252" t="s">
        <v>17012</v>
      </c>
      <c r="BB230" s="254"/>
      <c r="BC230" s="255">
        <f t="shared" si="47"/>
        <v>0</v>
      </c>
      <c r="BJ230" s="191" t="str">
        <f t="shared" si="59"/>
        <v>441.000</v>
      </c>
      <c r="BM230" s="191" t="s">
        <v>524</v>
      </c>
      <c r="BN230" s="191" t="s">
        <v>3203</v>
      </c>
      <c r="BO230" s="191" t="s">
        <v>2935</v>
      </c>
      <c r="BU230" s="191" t="s">
        <v>524</v>
      </c>
      <c r="BV230" s="191" t="s">
        <v>3203</v>
      </c>
      <c r="BW230" s="191" t="s">
        <v>2935</v>
      </c>
      <c r="CH230" s="248">
        <f t="shared" si="38"/>
        <v>3.0559021979570389E-10</v>
      </c>
    </row>
    <row r="231" spans="1:115" x14ac:dyDescent="0.3">
      <c r="A231" s="191">
        <v>1</v>
      </c>
      <c r="B231" s="256">
        <f>SUBTOTAL(9,$A$22:A231)</f>
        <v>202</v>
      </c>
      <c r="C231" s="260" t="s">
        <v>530</v>
      </c>
      <c r="D231" s="197">
        <f t="shared" si="64"/>
        <v>4814156.5399999991</v>
      </c>
      <c r="E231" s="263">
        <v>0</v>
      </c>
      <c r="F231" s="263">
        <v>0</v>
      </c>
      <c r="G231" s="263">
        <v>0</v>
      </c>
      <c r="H231" s="263">
        <v>0</v>
      </c>
      <c r="I231" s="263">
        <v>0</v>
      </c>
      <c r="J231" s="263">
        <v>0</v>
      </c>
      <c r="K231" s="278">
        <v>0</v>
      </c>
      <c r="L231" s="263">
        <v>0</v>
      </c>
      <c r="M231" s="279">
        <v>578.24</v>
      </c>
      <c r="N231" s="197">
        <v>4593713.47</v>
      </c>
      <c r="O231" s="263">
        <v>0</v>
      </c>
      <c r="P231" s="263">
        <v>0</v>
      </c>
      <c r="Q231" s="197">
        <v>0</v>
      </c>
      <c r="R231" s="197">
        <v>0</v>
      </c>
      <c r="S231" s="263">
        <v>0</v>
      </c>
      <c r="T231" s="263">
        <v>0</v>
      </c>
      <c r="U231" s="263">
        <v>0</v>
      </c>
      <c r="V231" s="263">
        <v>0</v>
      </c>
      <c r="W231" s="263">
        <v>0</v>
      </c>
      <c r="X231" s="263">
        <v>0</v>
      </c>
      <c r="Y231" s="263">
        <v>0</v>
      </c>
      <c r="Z231" s="263">
        <v>0</v>
      </c>
      <c r="AA231" s="263">
        <v>0</v>
      </c>
      <c r="AB231" s="263">
        <v>0</v>
      </c>
      <c r="AC231" s="197">
        <f>ROUND(N231*2.14%,2)</f>
        <v>98305.47</v>
      </c>
      <c r="AD231" s="197">
        <v>122137.60000000001</v>
      </c>
      <c r="AE231" s="263">
        <v>0</v>
      </c>
      <c r="AF231" s="239">
        <v>2023</v>
      </c>
      <c r="AG231" s="239">
        <v>2023</v>
      </c>
      <c r="AH231" s="239">
        <v>2023</v>
      </c>
      <c r="AI231" s="251"/>
      <c r="AJ231" s="251"/>
      <c r="AK231" s="251"/>
      <c r="AL231" s="251"/>
      <c r="AM231" s="252" t="s">
        <v>16953</v>
      </c>
      <c r="AN231" s="252" t="s">
        <v>16967</v>
      </c>
      <c r="AO231" s="252">
        <v>0</v>
      </c>
      <c r="AP231" s="252" t="s">
        <v>16962</v>
      </c>
      <c r="AQ231" s="252" t="s">
        <v>16966</v>
      </c>
      <c r="AR231" s="252" t="s">
        <v>16964</v>
      </c>
      <c r="AS231" s="252"/>
      <c r="AT231" s="252"/>
      <c r="AU231" s="252"/>
      <c r="AV231" s="252"/>
      <c r="AW231" s="252" t="s">
        <v>637</v>
      </c>
      <c r="AX231" s="253">
        <v>1392.88</v>
      </c>
      <c r="AY231" s="253">
        <v>600.5</v>
      </c>
      <c r="AZ231" s="252" t="s">
        <v>2967</v>
      </c>
      <c r="BA231" s="252" t="s">
        <v>17012</v>
      </c>
      <c r="BB231" s="254"/>
      <c r="BC231" s="255">
        <f t="shared" si="47"/>
        <v>22.259999999999991</v>
      </c>
      <c r="BJ231" s="191" t="str">
        <f t="shared" si="59"/>
        <v>444.800</v>
      </c>
      <c r="BM231" s="191" t="s">
        <v>3818</v>
      </c>
      <c r="BN231" s="191" t="s">
        <v>3046</v>
      </c>
      <c r="BO231" s="191" t="s">
        <v>3819</v>
      </c>
      <c r="BU231" s="191" t="s">
        <v>3818</v>
      </c>
      <c r="BV231" s="191" t="s">
        <v>3046</v>
      </c>
      <c r="BW231" s="191" t="s">
        <v>3819</v>
      </c>
      <c r="CH231" s="248">
        <f t="shared" si="38"/>
        <v>-6.4028427004814148E-10</v>
      </c>
    </row>
    <row r="232" spans="1:115" x14ac:dyDescent="0.3">
      <c r="A232" s="191">
        <v>1</v>
      </c>
      <c r="B232" s="256">
        <f>SUBTOTAL(9,$A$22:A232)</f>
        <v>203</v>
      </c>
      <c r="C232" s="260" t="s">
        <v>531</v>
      </c>
      <c r="D232" s="197">
        <f t="shared" si="64"/>
        <v>797038.85</v>
      </c>
      <c r="E232" s="263">
        <v>0</v>
      </c>
      <c r="F232" s="263">
        <v>0</v>
      </c>
      <c r="G232" s="263">
        <v>0</v>
      </c>
      <c r="H232" s="263">
        <v>0</v>
      </c>
      <c r="I232" s="263">
        <v>0</v>
      </c>
      <c r="J232" s="263">
        <v>0</v>
      </c>
      <c r="K232" s="278">
        <v>0</v>
      </c>
      <c r="L232" s="263">
        <v>0</v>
      </c>
      <c r="M232" s="279">
        <v>0</v>
      </c>
      <c r="N232" s="197">
        <v>0</v>
      </c>
      <c r="O232" s="263">
        <v>230</v>
      </c>
      <c r="P232" s="263">
        <v>686511.36</v>
      </c>
      <c r="Q232" s="197">
        <v>0</v>
      </c>
      <c r="R232" s="197">
        <v>0</v>
      </c>
      <c r="S232" s="263">
        <v>0</v>
      </c>
      <c r="T232" s="263">
        <v>0</v>
      </c>
      <c r="U232" s="263">
        <v>0</v>
      </c>
      <c r="V232" s="263">
        <v>0</v>
      </c>
      <c r="W232" s="263">
        <v>0</v>
      </c>
      <c r="X232" s="263">
        <v>0</v>
      </c>
      <c r="Y232" s="263">
        <v>0</v>
      </c>
      <c r="Z232" s="263">
        <v>0</v>
      </c>
      <c r="AA232" s="263">
        <v>0</v>
      </c>
      <c r="AB232" s="263">
        <v>0</v>
      </c>
      <c r="AC232" s="263">
        <f>ROUND(P232*2.14%,2)</f>
        <v>14691.34</v>
      </c>
      <c r="AD232" s="263">
        <v>95836.15</v>
      </c>
      <c r="AE232" s="263">
        <v>0</v>
      </c>
      <c r="AF232" s="239">
        <v>2023</v>
      </c>
      <c r="AG232" s="239">
        <v>2023</v>
      </c>
      <c r="AH232" s="239">
        <v>2023</v>
      </c>
      <c r="AI232" s="251"/>
      <c r="AJ232" s="251"/>
      <c r="AK232" s="251"/>
      <c r="AL232" s="251"/>
      <c r="AM232" s="252">
        <v>2016</v>
      </c>
      <c r="AN232" s="252">
        <v>2015</v>
      </c>
      <c r="AO232" s="252">
        <v>0</v>
      </c>
      <c r="AP232" s="252" t="s">
        <v>16951</v>
      </c>
      <c r="AQ232" s="252" t="s">
        <v>16958</v>
      </c>
      <c r="AR232" s="252" t="s">
        <v>16960</v>
      </c>
      <c r="AS232" s="252"/>
      <c r="AT232" s="252" t="s">
        <v>16976</v>
      </c>
      <c r="AU232" s="259">
        <f>3641453.11+134774.43</f>
        <v>3776227.54</v>
      </c>
      <c r="AV232" s="259">
        <v>3471857.74</v>
      </c>
      <c r="AW232" s="252" t="s">
        <v>664</v>
      </c>
      <c r="AX232" s="253">
        <v>7915.48</v>
      </c>
      <c r="AY232" s="253">
        <v>2236.5</v>
      </c>
      <c r="AZ232" s="252" t="s">
        <v>2967</v>
      </c>
      <c r="BA232" s="252" t="s">
        <v>3253</v>
      </c>
      <c r="BB232" s="254"/>
      <c r="BC232" s="255">
        <f t="shared" si="47"/>
        <v>2236.5</v>
      </c>
      <c r="BJ232" s="191" t="str">
        <f t="shared" si="59"/>
        <v>1669.800</v>
      </c>
      <c r="BM232" s="191" t="s">
        <v>3820</v>
      </c>
      <c r="BN232" s="191" t="s">
        <v>3006</v>
      </c>
      <c r="BO232" s="191" t="s">
        <v>3821</v>
      </c>
      <c r="BU232" s="191" t="s">
        <v>3820</v>
      </c>
      <c r="BV232" s="191" t="s">
        <v>3006</v>
      </c>
      <c r="BW232" s="191" t="s">
        <v>3821</v>
      </c>
      <c r="CH232" s="248">
        <f t="shared" si="38"/>
        <v>0</v>
      </c>
    </row>
    <row r="233" spans="1:115" s="267" customFormat="1" x14ac:dyDescent="0.3">
      <c r="A233" s="191">
        <v>1</v>
      </c>
      <c r="B233" s="256">
        <f>SUBTOTAL(9,$A$22:A233)</f>
        <v>204</v>
      </c>
      <c r="C233" s="245" t="s">
        <v>4181</v>
      </c>
      <c r="D233" s="197">
        <f t="shared" si="64"/>
        <v>4852331.0999999996</v>
      </c>
      <c r="E233" s="282">
        <v>0</v>
      </c>
      <c r="F233" s="282">
        <v>0</v>
      </c>
      <c r="G233" s="282">
        <v>0</v>
      </c>
      <c r="H233" s="282">
        <v>0</v>
      </c>
      <c r="I233" s="282">
        <v>0</v>
      </c>
      <c r="J233" s="282">
        <v>0</v>
      </c>
      <c r="K233" s="281">
        <v>0</v>
      </c>
      <c r="L233" s="264">
        <v>0</v>
      </c>
      <c r="M233" s="264">
        <v>862.75</v>
      </c>
      <c r="N233" s="264">
        <v>4750666.83</v>
      </c>
      <c r="O233" s="264">
        <v>0</v>
      </c>
      <c r="P233" s="264">
        <v>0</v>
      </c>
      <c r="Q233" s="264">
        <v>0</v>
      </c>
      <c r="R233" s="264">
        <v>0</v>
      </c>
      <c r="S233" s="264">
        <v>0</v>
      </c>
      <c r="T233" s="264">
        <v>0</v>
      </c>
      <c r="U233" s="264">
        <v>0</v>
      </c>
      <c r="V233" s="264">
        <v>0</v>
      </c>
      <c r="W233" s="264">
        <v>0</v>
      </c>
      <c r="X233" s="264">
        <v>0</v>
      </c>
      <c r="Y233" s="264">
        <v>0</v>
      </c>
      <c r="Z233" s="264">
        <v>0</v>
      </c>
      <c r="AA233" s="264">
        <v>0</v>
      </c>
      <c r="AB233" s="264">
        <v>0</v>
      </c>
      <c r="AC233" s="264">
        <f t="shared" ref="AC233:AC234" si="65">ROUND(N233*2.14%,2)+ROUND(E233*2.14%,2)+ROUND(F233*2.14%,2)+ROUND(G233*2.14%,2)+ROUND(H233*2.14%,2)+ROUND(I233*2.14%,2)+ROUND(J233*2.14%,2)+ROUND(L233*2.14%,2)+ROUND(P233*2.14%,2)+ROUND(R233*2.14%,2)+ROUND(T233*2.14%,2)+ROUND(U233*2.14%,2)+ROUND(V233*2.14%,2)+ROUND(W233*2.14%,2)+ROUND(X233*2.14%,2)+ROUND(Y233*2.14%,2)+ROUND(Z233*2.14%,2)+ROUND(AA233*2.14%,2)+ROUND(AB233*2.14%,2)</f>
        <v>101664.27</v>
      </c>
      <c r="AD233" s="264">
        <v>0</v>
      </c>
      <c r="AE233" s="264">
        <v>0</v>
      </c>
      <c r="AF233" s="265" t="s">
        <v>17052</v>
      </c>
      <c r="AG233" s="265">
        <v>2023</v>
      </c>
      <c r="AH233" s="266">
        <v>2023</v>
      </c>
      <c r="AT233" s="267" t="e">
        <f>VLOOKUP(C233,AW:AX,2,FALSE)</f>
        <v>#N/A</v>
      </c>
      <c r="BW233" s="268"/>
      <c r="CE233" s="267" t="e">
        <f>VLOOKUP(C233,CF:CG,2,FALSE)</f>
        <v>#N/A</v>
      </c>
      <c r="CH233" s="248">
        <f t="shared" si="38"/>
        <v>-4.5110937207937241E-10</v>
      </c>
      <c r="CL233" s="267" t="e">
        <f>VLOOKUP(C233,CM:CN,2,FALSE)</f>
        <v>#N/A</v>
      </c>
      <c r="DK233" s="267" t="e">
        <f>VLOOKUP(C233,DL:DM,2,FALSE)</f>
        <v>#N/A</v>
      </c>
    </row>
    <row r="234" spans="1:115" s="267" customFormat="1" x14ac:dyDescent="0.3">
      <c r="A234" s="191">
        <v>1</v>
      </c>
      <c r="B234" s="256">
        <f>SUBTOTAL(9,$A$22:A234)</f>
        <v>205</v>
      </c>
      <c r="C234" s="245" t="s">
        <v>4221</v>
      </c>
      <c r="D234" s="197">
        <f t="shared" si="64"/>
        <v>9465475.5799999982</v>
      </c>
      <c r="E234" s="288">
        <v>220382.4</v>
      </c>
      <c r="F234" s="288">
        <v>0</v>
      </c>
      <c r="G234" s="288">
        <v>5185533.5999999996</v>
      </c>
      <c r="H234" s="288">
        <v>303207.59999999998</v>
      </c>
      <c r="I234" s="288">
        <v>3558034.8</v>
      </c>
      <c r="J234" s="288">
        <v>0</v>
      </c>
      <c r="K234" s="289">
        <v>0</v>
      </c>
      <c r="L234" s="288">
        <v>0</v>
      </c>
      <c r="M234" s="264">
        <v>0</v>
      </c>
      <c r="N234" s="264">
        <v>0</v>
      </c>
      <c r="O234" s="264">
        <v>0</v>
      </c>
      <c r="P234" s="264">
        <v>0</v>
      </c>
      <c r="Q234" s="264">
        <v>0</v>
      </c>
      <c r="R234" s="264">
        <v>0</v>
      </c>
      <c r="S234" s="264">
        <v>0</v>
      </c>
      <c r="T234" s="264">
        <v>0</v>
      </c>
      <c r="U234" s="264">
        <v>0</v>
      </c>
      <c r="V234" s="264">
        <v>0</v>
      </c>
      <c r="W234" s="264">
        <v>0</v>
      </c>
      <c r="X234" s="264">
        <v>0</v>
      </c>
      <c r="Y234" s="264">
        <v>0</v>
      </c>
      <c r="Z234" s="264">
        <v>0</v>
      </c>
      <c r="AA234" s="264">
        <v>0</v>
      </c>
      <c r="AB234" s="264">
        <v>0</v>
      </c>
      <c r="AC234" s="264">
        <f t="shared" si="65"/>
        <v>198317.18</v>
      </c>
      <c r="AD234" s="264">
        <v>0</v>
      </c>
      <c r="AE234" s="264">
        <v>0</v>
      </c>
      <c r="AF234" s="265" t="s">
        <v>17052</v>
      </c>
      <c r="AG234" s="265">
        <v>2023</v>
      </c>
      <c r="AH234" s="266">
        <v>2023</v>
      </c>
      <c r="AT234" s="267" t="e">
        <f>VLOOKUP(C234,AW:AX,2,FALSE)</f>
        <v>#N/A</v>
      </c>
      <c r="BW234" s="268"/>
      <c r="CA234" s="267" t="e">
        <f>VLOOKUP(C234,CB:CC,2,FALSE)</f>
        <v>#N/A</v>
      </c>
      <c r="CE234" s="267" t="e">
        <f>VLOOKUP(C234,CF:CG,2,FALSE)</f>
        <v>#N/A</v>
      </c>
      <c r="CH234" s="248">
        <f t="shared" si="38"/>
        <v>-1.6880221664905548E-9</v>
      </c>
      <c r="CL234" s="267" t="e">
        <f>VLOOKUP(C234,CM:CN,2,FALSE)</f>
        <v>#N/A</v>
      </c>
      <c r="DK234" s="267" t="e">
        <f>VLOOKUP(C234,DL:DM,2,FALSE)</f>
        <v>#N/A</v>
      </c>
    </row>
    <row r="235" spans="1:115" x14ac:dyDescent="0.3">
      <c r="B235" s="249" t="s">
        <v>536</v>
      </c>
      <c r="C235" s="249"/>
      <c r="D235" s="246">
        <f>D236</f>
        <v>7085425</v>
      </c>
      <c r="E235" s="197">
        <f t="shared" ref="E235:AE235" si="66">E236</f>
        <v>0</v>
      </c>
      <c r="F235" s="197">
        <f t="shared" si="66"/>
        <v>0</v>
      </c>
      <c r="G235" s="197">
        <f t="shared" si="66"/>
        <v>0</v>
      </c>
      <c r="H235" s="197">
        <f t="shared" si="66"/>
        <v>0</v>
      </c>
      <c r="I235" s="197">
        <f t="shared" si="66"/>
        <v>0</v>
      </c>
      <c r="J235" s="197">
        <f t="shared" si="66"/>
        <v>0</v>
      </c>
      <c r="K235" s="247">
        <f t="shared" si="66"/>
        <v>0</v>
      </c>
      <c r="L235" s="197">
        <f t="shared" si="66"/>
        <v>0</v>
      </c>
      <c r="M235" s="197">
        <f t="shared" si="66"/>
        <v>841</v>
      </c>
      <c r="N235" s="197">
        <f t="shared" si="66"/>
        <v>6760745.0599999996</v>
      </c>
      <c r="O235" s="197">
        <f t="shared" si="66"/>
        <v>0</v>
      </c>
      <c r="P235" s="197">
        <f t="shared" si="66"/>
        <v>0</v>
      </c>
      <c r="Q235" s="197">
        <f t="shared" si="66"/>
        <v>0</v>
      </c>
      <c r="R235" s="197">
        <f t="shared" si="66"/>
        <v>0</v>
      </c>
      <c r="S235" s="197">
        <f t="shared" si="66"/>
        <v>0</v>
      </c>
      <c r="T235" s="197">
        <f t="shared" si="66"/>
        <v>0</v>
      </c>
      <c r="U235" s="197">
        <f t="shared" si="66"/>
        <v>0</v>
      </c>
      <c r="V235" s="197">
        <f t="shared" si="66"/>
        <v>0</v>
      </c>
      <c r="W235" s="197">
        <f t="shared" si="66"/>
        <v>0</v>
      </c>
      <c r="X235" s="197">
        <f t="shared" si="66"/>
        <v>0</v>
      </c>
      <c r="Y235" s="197">
        <f t="shared" si="66"/>
        <v>0</v>
      </c>
      <c r="Z235" s="197">
        <f t="shared" si="66"/>
        <v>0</v>
      </c>
      <c r="AA235" s="197">
        <f t="shared" si="66"/>
        <v>0</v>
      </c>
      <c r="AB235" s="197">
        <f t="shared" si="66"/>
        <v>0</v>
      </c>
      <c r="AC235" s="197">
        <f t="shared" si="66"/>
        <v>144679.94</v>
      </c>
      <c r="AD235" s="197">
        <f t="shared" si="66"/>
        <v>180000</v>
      </c>
      <c r="AE235" s="197">
        <f t="shared" si="66"/>
        <v>0</v>
      </c>
      <c r="AF235" s="239" t="s">
        <v>17026</v>
      </c>
      <c r="AG235" s="239" t="s">
        <v>17026</v>
      </c>
      <c r="AH235" s="239" t="s">
        <v>17026</v>
      </c>
      <c r="AI235" s="251"/>
      <c r="AJ235" s="251"/>
      <c r="AK235" s="251"/>
      <c r="AL235" s="251"/>
      <c r="AM235" s="252"/>
      <c r="AN235" s="252"/>
      <c r="AO235" s="252"/>
      <c r="AP235" s="252"/>
      <c r="AQ235" s="252"/>
      <c r="AR235" s="252"/>
      <c r="AS235" s="252"/>
      <c r="AT235" s="252"/>
      <c r="AU235" s="252"/>
      <c r="AV235" s="252"/>
      <c r="AW235" s="252"/>
      <c r="AX235" s="253"/>
      <c r="AY235" s="253"/>
      <c r="AZ235" s="252"/>
      <c r="BA235" s="252"/>
      <c r="BB235" s="254"/>
      <c r="BC235" s="255">
        <f t="shared" ref="BC235:BC269" si="67">AY235-M235</f>
        <v>-841</v>
      </c>
      <c r="BJ235" s="191" t="e">
        <f t="shared" ref="BJ235:BJ241" si="68">VLOOKUP(C235,BM:BO,3,FALSE)</f>
        <v>#N/A</v>
      </c>
      <c r="BM235" s="191" t="s">
        <v>3822</v>
      </c>
      <c r="BN235" s="191" t="s">
        <v>2980</v>
      </c>
      <c r="BO235" s="191" t="s">
        <v>3823</v>
      </c>
      <c r="BU235" s="191" t="s">
        <v>3822</v>
      </c>
      <c r="BV235" s="191" t="s">
        <v>2980</v>
      </c>
      <c r="BW235" s="191" t="s">
        <v>3823</v>
      </c>
      <c r="CH235" s="248">
        <f t="shared" si="38"/>
        <v>4.0745362639427185E-10</v>
      </c>
    </row>
    <row r="236" spans="1:115" x14ac:dyDescent="0.3">
      <c r="A236" s="191">
        <v>1</v>
      </c>
      <c r="B236" s="256">
        <f>SUBTOTAL(9,$A$22:A236)</f>
        <v>206</v>
      </c>
      <c r="C236" s="260" t="s">
        <v>532</v>
      </c>
      <c r="D236" s="197">
        <f>E236+F236+G236+H236+I236+J236+L236+N236+P236+R236+T236+U236+V236+W236+X236+Y236+Z236+AA236+AB236+AC236+AD236+AE236</f>
        <v>7085425</v>
      </c>
      <c r="E236" s="263">
        <v>0</v>
      </c>
      <c r="F236" s="263">
        <v>0</v>
      </c>
      <c r="G236" s="263">
        <v>0</v>
      </c>
      <c r="H236" s="263">
        <v>0</v>
      </c>
      <c r="I236" s="263">
        <v>0</v>
      </c>
      <c r="J236" s="263">
        <v>0</v>
      </c>
      <c r="K236" s="278">
        <v>0</v>
      </c>
      <c r="L236" s="263">
        <v>0</v>
      </c>
      <c r="M236" s="279">
        <v>841</v>
      </c>
      <c r="N236" s="197">
        <v>6760745.0599999996</v>
      </c>
      <c r="O236" s="263">
        <v>0</v>
      </c>
      <c r="P236" s="263">
        <v>0</v>
      </c>
      <c r="Q236" s="197">
        <v>0</v>
      </c>
      <c r="R236" s="197">
        <v>0</v>
      </c>
      <c r="S236" s="263">
        <v>0</v>
      </c>
      <c r="T236" s="263">
        <v>0</v>
      </c>
      <c r="U236" s="263">
        <v>0</v>
      </c>
      <c r="V236" s="263">
        <v>0</v>
      </c>
      <c r="W236" s="263">
        <v>0</v>
      </c>
      <c r="X236" s="263">
        <v>0</v>
      </c>
      <c r="Y236" s="263">
        <v>0</v>
      </c>
      <c r="Z236" s="263">
        <v>0</v>
      </c>
      <c r="AA236" s="263">
        <v>0</v>
      </c>
      <c r="AB236" s="263">
        <v>0</v>
      </c>
      <c r="AC236" s="197">
        <f>ROUND(N236*2.14%,2)</f>
        <v>144679.94</v>
      </c>
      <c r="AD236" s="197">
        <v>180000</v>
      </c>
      <c r="AE236" s="263">
        <v>0</v>
      </c>
      <c r="AF236" s="239">
        <v>2023</v>
      </c>
      <c r="AG236" s="239">
        <v>2023</v>
      </c>
      <c r="AH236" s="239">
        <v>2023</v>
      </c>
      <c r="AI236" s="251"/>
      <c r="AJ236" s="251"/>
      <c r="AK236" s="251"/>
      <c r="AL236" s="251"/>
      <c r="AM236" s="252" t="s">
        <v>16969</v>
      </c>
      <c r="AN236" s="252" t="s">
        <v>16950</v>
      </c>
      <c r="AO236" s="252">
        <v>0</v>
      </c>
      <c r="AP236" s="252" t="s">
        <v>16952</v>
      </c>
      <c r="AQ236" s="252" t="s">
        <v>16964</v>
      </c>
      <c r="AR236" s="252">
        <v>0</v>
      </c>
      <c r="AS236" s="252"/>
      <c r="AT236" s="252"/>
      <c r="AU236" s="252"/>
      <c r="AV236" s="252"/>
      <c r="AW236" s="252" t="s">
        <v>804</v>
      </c>
      <c r="AX236" s="253">
        <v>936.95</v>
      </c>
      <c r="AY236" s="253">
        <v>924</v>
      </c>
      <c r="AZ236" s="252" t="s">
        <v>2967</v>
      </c>
      <c r="BA236" s="252">
        <v>2007</v>
      </c>
      <c r="BB236" s="254"/>
      <c r="BC236" s="255">
        <f t="shared" si="67"/>
        <v>83</v>
      </c>
      <c r="BJ236" s="191" t="str">
        <f t="shared" si="68"/>
        <v>0.000</v>
      </c>
      <c r="BM236" s="191" t="s">
        <v>3824</v>
      </c>
      <c r="BN236" s="191" t="s">
        <v>3253</v>
      </c>
      <c r="BO236" s="191" t="s">
        <v>3825</v>
      </c>
      <c r="BU236" s="191" t="s">
        <v>3824</v>
      </c>
      <c r="BV236" s="191" t="s">
        <v>3253</v>
      </c>
      <c r="BW236" s="191" t="s">
        <v>3825</v>
      </c>
      <c r="CH236" s="248">
        <f t="shared" si="38"/>
        <v>4.0745362639427185E-10</v>
      </c>
    </row>
    <row r="237" spans="1:115" x14ac:dyDescent="0.3">
      <c r="B237" s="249" t="s">
        <v>458</v>
      </c>
      <c r="C237" s="249"/>
      <c r="D237" s="246">
        <f>SUM(D238:D247)</f>
        <v>54379117.719999999</v>
      </c>
      <c r="E237" s="197">
        <f t="shared" ref="E237:AE237" si="69">SUM(E238:E247)</f>
        <v>0</v>
      </c>
      <c r="F237" s="197">
        <f t="shared" si="69"/>
        <v>0</v>
      </c>
      <c r="G237" s="197">
        <f t="shared" si="69"/>
        <v>0</v>
      </c>
      <c r="H237" s="197">
        <f t="shared" si="69"/>
        <v>0</v>
      </c>
      <c r="I237" s="197">
        <f t="shared" si="69"/>
        <v>0</v>
      </c>
      <c r="J237" s="197">
        <f t="shared" si="69"/>
        <v>0</v>
      </c>
      <c r="K237" s="247">
        <f t="shared" si="69"/>
        <v>0</v>
      </c>
      <c r="L237" s="197">
        <f t="shared" si="69"/>
        <v>0</v>
      </c>
      <c r="M237" s="197">
        <f t="shared" si="69"/>
        <v>3596.3999999999996</v>
      </c>
      <c r="N237" s="197">
        <f t="shared" si="69"/>
        <v>30829292.27</v>
      </c>
      <c r="O237" s="197">
        <f t="shared" si="69"/>
        <v>0</v>
      </c>
      <c r="P237" s="197">
        <f t="shared" si="69"/>
        <v>0</v>
      </c>
      <c r="Q237" s="197">
        <f t="shared" si="69"/>
        <v>2768.5</v>
      </c>
      <c r="R237" s="197">
        <f t="shared" si="69"/>
        <v>21401511.52</v>
      </c>
      <c r="S237" s="197">
        <f t="shared" si="69"/>
        <v>0</v>
      </c>
      <c r="T237" s="197">
        <f t="shared" si="69"/>
        <v>0</v>
      </c>
      <c r="U237" s="197">
        <f t="shared" si="69"/>
        <v>0</v>
      </c>
      <c r="V237" s="197">
        <f t="shared" si="69"/>
        <v>0</v>
      </c>
      <c r="W237" s="197">
        <f t="shared" si="69"/>
        <v>0</v>
      </c>
      <c r="X237" s="197">
        <f t="shared" si="69"/>
        <v>0</v>
      </c>
      <c r="Y237" s="197">
        <f t="shared" si="69"/>
        <v>0</v>
      </c>
      <c r="Z237" s="197">
        <f t="shared" si="69"/>
        <v>0</v>
      </c>
      <c r="AA237" s="197">
        <f t="shared" si="69"/>
        <v>0</v>
      </c>
      <c r="AB237" s="197">
        <f t="shared" si="69"/>
        <v>0</v>
      </c>
      <c r="AC237" s="197">
        <f t="shared" si="69"/>
        <v>726278.08000000007</v>
      </c>
      <c r="AD237" s="197">
        <f t="shared" si="69"/>
        <v>1422035.85</v>
      </c>
      <c r="AE237" s="197">
        <f t="shared" si="69"/>
        <v>0</v>
      </c>
      <c r="AF237" s="239" t="s">
        <v>17026</v>
      </c>
      <c r="AG237" s="239" t="s">
        <v>17026</v>
      </c>
      <c r="AH237" s="239" t="s">
        <v>17026</v>
      </c>
      <c r="AI237" s="251"/>
      <c r="AJ237" s="251"/>
      <c r="AK237" s="251"/>
      <c r="AL237" s="251"/>
      <c r="AM237" s="252"/>
      <c r="AN237" s="252"/>
      <c r="AO237" s="252"/>
      <c r="AP237" s="252"/>
      <c r="AQ237" s="252"/>
      <c r="AR237" s="252"/>
      <c r="AS237" s="252"/>
      <c r="AT237" s="252"/>
      <c r="AU237" s="252"/>
      <c r="AV237" s="252"/>
      <c r="AW237" s="252"/>
      <c r="AX237" s="253"/>
      <c r="AY237" s="253"/>
      <c r="AZ237" s="252"/>
      <c r="BA237" s="252"/>
      <c r="BB237" s="254"/>
      <c r="BC237" s="255">
        <f t="shared" si="67"/>
        <v>-3596.3999999999996</v>
      </c>
      <c r="BJ237" s="191" t="e">
        <f t="shared" si="68"/>
        <v>#N/A</v>
      </c>
      <c r="BM237" s="191" t="s">
        <v>3667</v>
      </c>
      <c r="BN237" s="191" t="s">
        <v>3098</v>
      </c>
      <c r="BO237" s="191" t="s">
        <v>3668</v>
      </c>
      <c r="BU237" s="191" t="s">
        <v>3667</v>
      </c>
      <c r="BV237" s="191" t="s">
        <v>3098</v>
      </c>
      <c r="BW237" s="191" t="s">
        <v>3668</v>
      </c>
      <c r="CH237" s="248">
        <f t="shared" si="38"/>
        <v>-4.6566128730773926E-10</v>
      </c>
    </row>
    <row r="238" spans="1:115" x14ac:dyDescent="0.3">
      <c r="A238" s="191">
        <v>1</v>
      </c>
      <c r="B238" s="256">
        <f>SUBTOTAL(9,$A$22:A238)</f>
        <v>207</v>
      </c>
      <c r="C238" s="260" t="s">
        <v>460</v>
      </c>
      <c r="D238" s="197">
        <f t="shared" ref="D238:D247" si="70">E238+F238+G238+H238+I238+J238+L238+N238+P238+R238+T238+U238+V238+W238+X238+Y238+Z238+AA238+AB238+AC238+AD238+AE238</f>
        <v>3082887</v>
      </c>
      <c r="E238" s="263">
        <v>0</v>
      </c>
      <c r="F238" s="263">
        <v>0</v>
      </c>
      <c r="G238" s="263">
        <v>0</v>
      </c>
      <c r="H238" s="263">
        <v>0</v>
      </c>
      <c r="I238" s="263">
        <v>0</v>
      </c>
      <c r="J238" s="263">
        <v>0</v>
      </c>
      <c r="K238" s="278">
        <v>0</v>
      </c>
      <c r="L238" s="263">
        <v>0</v>
      </c>
      <c r="M238" s="279">
        <v>389.1</v>
      </c>
      <c r="N238" s="197">
        <v>2871438.22</v>
      </c>
      <c r="O238" s="263">
        <v>0</v>
      </c>
      <c r="P238" s="263">
        <v>0</v>
      </c>
      <c r="Q238" s="197">
        <v>0</v>
      </c>
      <c r="R238" s="197">
        <v>0</v>
      </c>
      <c r="S238" s="263">
        <v>0</v>
      </c>
      <c r="T238" s="263">
        <v>0</v>
      </c>
      <c r="U238" s="263">
        <v>0</v>
      </c>
      <c r="V238" s="263">
        <v>0</v>
      </c>
      <c r="W238" s="263">
        <v>0</v>
      </c>
      <c r="X238" s="263">
        <v>0</v>
      </c>
      <c r="Y238" s="263">
        <v>0</v>
      </c>
      <c r="Z238" s="263">
        <v>0</v>
      </c>
      <c r="AA238" s="263">
        <v>0</v>
      </c>
      <c r="AB238" s="263">
        <v>0</v>
      </c>
      <c r="AC238" s="197">
        <f>ROUND(N238*2.14%,2)</f>
        <v>61448.78</v>
      </c>
      <c r="AD238" s="263">
        <v>150000</v>
      </c>
      <c r="AE238" s="263">
        <v>0</v>
      </c>
      <c r="AF238" s="239">
        <v>2023</v>
      </c>
      <c r="AG238" s="239">
        <v>2023</v>
      </c>
      <c r="AH238" s="239">
        <v>2023</v>
      </c>
      <c r="AI238" s="251"/>
      <c r="AJ238" s="251"/>
      <c r="AK238" s="251"/>
      <c r="AL238" s="251"/>
      <c r="AM238" s="252" t="s">
        <v>16953</v>
      </c>
      <c r="AN238" s="252" t="s">
        <v>16951</v>
      </c>
      <c r="AO238" s="252">
        <v>0</v>
      </c>
      <c r="AP238" s="252" t="s">
        <v>16955</v>
      </c>
      <c r="AQ238" s="252" t="s">
        <v>16972</v>
      </c>
      <c r="AR238" s="252">
        <v>0</v>
      </c>
      <c r="AS238" s="252" t="s">
        <v>16986</v>
      </c>
      <c r="AT238" s="252"/>
      <c r="AU238" s="252"/>
      <c r="AV238" s="252"/>
      <c r="AW238" s="252" t="s">
        <v>640</v>
      </c>
      <c r="AX238" s="253">
        <v>559.20000000000005</v>
      </c>
      <c r="AY238" s="253" t="s">
        <v>2984</v>
      </c>
      <c r="AZ238" s="252" t="s">
        <v>2967</v>
      </c>
      <c r="BA238" s="252" t="s">
        <v>2984</v>
      </c>
      <c r="BB238" s="254"/>
      <c r="BC238" s="255" t="e">
        <f t="shared" si="67"/>
        <v>#VALUE!</v>
      </c>
      <c r="BJ238" s="191" t="str">
        <f t="shared" si="68"/>
        <v>нет данных</v>
      </c>
      <c r="BM238" s="191" t="s">
        <v>3671</v>
      </c>
      <c r="BN238" s="191" t="s">
        <v>2984</v>
      </c>
      <c r="BO238" s="191" t="s">
        <v>2984</v>
      </c>
      <c r="BU238" s="191" t="s">
        <v>3671</v>
      </c>
      <c r="BV238" s="191" t="s">
        <v>2984</v>
      </c>
      <c r="BW238" s="191" t="s">
        <v>2984</v>
      </c>
      <c r="CH238" s="248">
        <f t="shared" si="38"/>
        <v>-2.0372681319713593E-10</v>
      </c>
    </row>
    <row r="239" spans="1:115" x14ac:dyDescent="0.3">
      <c r="A239" s="191">
        <v>1</v>
      </c>
      <c r="B239" s="256">
        <f>SUBTOTAL(9,$A$22:A239)</f>
        <v>208</v>
      </c>
      <c r="C239" s="260" t="s">
        <v>461</v>
      </c>
      <c r="D239" s="197">
        <f t="shared" si="70"/>
        <v>3496624</v>
      </c>
      <c r="E239" s="263">
        <v>0</v>
      </c>
      <c r="F239" s="263">
        <v>0</v>
      </c>
      <c r="G239" s="263">
        <v>0</v>
      </c>
      <c r="H239" s="263">
        <v>0</v>
      </c>
      <c r="I239" s="263">
        <v>0</v>
      </c>
      <c r="J239" s="263">
        <v>0</v>
      </c>
      <c r="K239" s="278">
        <v>0</v>
      </c>
      <c r="L239" s="263">
        <v>0</v>
      </c>
      <c r="M239" s="279">
        <v>415</v>
      </c>
      <c r="N239" s="197">
        <v>3276506.76</v>
      </c>
      <c r="O239" s="263">
        <v>0</v>
      </c>
      <c r="P239" s="263">
        <v>0</v>
      </c>
      <c r="Q239" s="197">
        <v>0</v>
      </c>
      <c r="R239" s="197">
        <v>0</v>
      </c>
      <c r="S239" s="263">
        <v>0</v>
      </c>
      <c r="T239" s="263">
        <v>0</v>
      </c>
      <c r="U239" s="263">
        <v>0</v>
      </c>
      <c r="V239" s="263">
        <v>0</v>
      </c>
      <c r="W239" s="263">
        <v>0</v>
      </c>
      <c r="X239" s="263">
        <v>0</v>
      </c>
      <c r="Y239" s="263">
        <v>0</v>
      </c>
      <c r="Z239" s="263">
        <v>0</v>
      </c>
      <c r="AA239" s="263">
        <v>0</v>
      </c>
      <c r="AB239" s="263">
        <v>0</v>
      </c>
      <c r="AC239" s="197">
        <f>ROUND(N239*2.14%,2)</f>
        <v>70117.240000000005</v>
      </c>
      <c r="AD239" s="197">
        <v>150000</v>
      </c>
      <c r="AE239" s="263">
        <v>0</v>
      </c>
      <c r="AF239" s="239">
        <v>2023</v>
      </c>
      <c r="AG239" s="239">
        <v>2023</v>
      </c>
      <c r="AH239" s="239">
        <v>2023</v>
      </c>
      <c r="AI239" s="251"/>
      <c r="AJ239" s="251"/>
      <c r="AK239" s="251"/>
      <c r="AL239" s="251"/>
      <c r="AM239" s="252" t="s">
        <v>16949</v>
      </c>
      <c r="AN239" s="252" t="s">
        <v>16962</v>
      </c>
      <c r="AO239" s="252">
        <v>0</v>
      </c>
      <c r="AP239" s="252" t="s">
        <v>16965</v>
      </c>
      <c r="AQ239" s="252" t="s">
        <v>16966</v>
      </c>
      <c r="AR239" s="252">
        <v>0</v>
      </c>
      <c r="AS239" s="252"/>
      <c r="AT239" s="252"/>
      <c r="AU239" s="252"/>
      <c r="AV239" s="252"/>
      <c r="AW239" s="252" t="s">
        <v>995</v>
      </c>
      <c r="AX239" s="253">
        <v>481.1</v>
      </c>
      <c r="AY239" s="253" t="s">
        <v>2984</v>
      </c>
      <c r="AZ239" s="252" t="s">
        <v>2967</v>
      </c>
      <c r="BA239" s="252" t="s">
        <v>17012</v>
      </c>
      <c r="BB239" s="254"/>
      <c r="BC239" s="255" t="e">
        <f t="shared" si="67"/>
        <v>#VALUE!</v>
      </c>
      <c r="BJ239" s="191" t="str">
        <f t="shared" si="68"/>
        <v>нет данных</v>
      </c>
      <c r="BM239" s="191" t="s">
        <v>3672</v>
      </c>
      <c r="BN239" s="191" t="s">
        <v>2984</v>
      </c>
      <c r="BO239" s="191" t="s">
        <v>1062</v>
      </c>
      <c r="BU239" s="191" t="s">
        <v>3672</v>
      </c>
      <c r="BV239" s="191" t="s">
        <v>2984</v>
      </c>
      <c r="BW239" s="191" t="s">
        <v>1062</v>
      </c>
      <c r="CH239" s="248">
        <f t="shared" si="38"/>
        <v>2.3283064365386963E-10</v>
      </c>
    </row>
    <row r="240" spans="1:115" x14ac:dyDescent="0.3">
      <c r="A240" s="191">
        <v>1</v>
      </c>
      <c r="B240" s="256">
        <f>SUBTOTAL(9,$A$22:A240)</f>
        <v>209</v>
      </c>
      <c r="C240" s="260" t="s">
        <v>462</v>
      </c>
      <c r="D240" s="197">
        <f t="shared" si="70"/>
        <v>4012668</v>
      </c>
      <c r="E240" s="263">
        <v>0</v>
      </c>
      <c r="F240" s="263">
        <v>0</v>
      </c>
      <c r="G240" s="263">
        <v>0</v>
      </c>
      <c r="H240" s="263">
        <v>0</v>
      </c>
      <c r="I240" s="263">
        <v>0</v>
      </c>
      <c r="J240" s="263">
        <v>0</v>
      </c>
      <c r="K240" s="278">
        <v>0</v>
      </c>
      <c r="L240" s="263">
        <v>0</v>
      </c>
      <c r="M240" s="279">
        <v>450</v>
      </c>
      <c r="N240" s="197">
        <v>3781738.79</v>
      </c>
      <c r="O240" s="263">
        <v>0</v>
      </c>
      <c r="P240" s="263">
        <v>0</v>
      </c>
      <c r="Q240" s="197">
        <v>0</v>
      </c>
      <c r="R240" s="197">
        <v>0</v>
      </c>
      <c r="S240" s="263">
        <v>0</v>
      </c>
      <c r="T240" s="263">
        <v>0</v>
      </c>
      <c r="U240" s="263">
        <v>0</v>
      </c>
      <c r="V240" s="263">
        <v>0</v>
      </c>
      <c r="W240" s="263">
        <v>0</v>
      </c>
      <c r="X240" s="263">
        <v>0</v>
      </c>
      <c r="Y240" s="263">
        <v>0</v>
      </c>
      <c r="Z240" s="263">
        <v>0</v>
      </c>
      <c r="AA240" s="263">
        <v>0</v>
      </c>
      <c r="AB240" s="263">
        <v>0</v>
      </c>
      <c r="AC240" s="197">
        <f>ROUND(N240*2.14%,2)</f>
        <v>80929.210000000006</v>
      </c>
      <c r="AD240" s="197">
        <v>150000</v>
      </c>
      <c r="AE240" s="263">
        <v>0</v>
      </c>
      <c r="AF240" s="239">
        <v>2023</v>
      </c>
      <c r="AG240" s="239">
        <v>2023</v>
      </c>
      <c r="AH240" s="239">
        <v>2023</v>
      </c>
      <c r="AI240" s="251"/>
      <c r="AJ240" s="251"/>
      <c r="AK240" s="251"/>
      <c r="AL240" s="251"/>
      <c r="AM240" s="252" t="s">
        <v>16969</v>
      </c>
      <c r="AN240" s="252" t="s">
        <v>16950</v>
      </c>
      <c r="AO240" s="252">
        <v>0</v>
      </c>
      <c r="AP240" s="252" t="s">
        <v>16964</v>
      </c>
      <c r="AQ240" s="252" t="s">
        <v>16964</v>
      </c>
      <c r="AR240" s="252">
        <v>0</v>
      </c>
      <c r="AS240" s="252"/>
      <c r="AT240" s="252"/>
      <c r="AU240" s="252"/>
      <c r="AV240" s="252"/>
      <c r="AW240" s="252" t="s">
        <v>1268</v>
      </c>
      <c r="AX240" s="253">
        <v>990</v>
      </c>
      <c r="AY240" s="253">
        <v>546</v>
      </c>
      <c r="AZ240" s="252" t="s">
        <v>2992</v>
      </c>
      <c r="BA240" s="252">
        <v>2010</v>
      </c>
      <c r="BB240" s="254"/>
      <c r="BC240" s="255">
        <f t="shared" si="67"/>
        <v>96</v>
      </c>
      <c r="BJ240" s="191" t="str">
        <f t="shared" si="68"/>
        <v>444.500</v>
      </c>
      <c r="BM240" s="191" t="s">
        <v>3674</v>
      </c>
      <c r="BN240" s="191" t="s">
        <v>2984</v>
      </c>
      <c r="BO240" s="191" t="s">
        <v>2984</v>
      </c>
      <c r="BU240" s="191" t="s">
        <v>3674</v>
      </c>
      <c r="BV240" s="191" t="s">
        <v>2984</v>
      </c>
      <c r="BW240" s="191" t="s">
        <v>2984</v>
      </c>
      <c r="CH240" s="248">
        <f t="shared" si="38"/>
        <v>-5.8207660913467407E-11</v>
      </c>
    </row>
    <row r="241" spans="1:115" x14ac:dyDescent="0.3">
      <c r="A241" s="191">
        <v>1</v>
      </c>
      <c r="B241" s="256">
        <f>SUBTOTAL(9,$A$22:A241)</f>
        <v>210</v>
      </c>
      <c r="C241" s="260" t="s">
        <v>464</v>
      </c>
      <c r="D241" s="197">
        <f t="shared" si="70"/>
        <v>6388272.25</v>
      </c>
      <c r="E241" s="263">
        <v>0</v>
      </c>
      <c r="F241" s="263">
        <v>0</v>
      </c>
      <c r="G241" s="263">
        <v>0</v>
      </c>
      <c r="H241" s="263">
        <v>0</v>
      </c>
      <c r="I241" s="263">
        <v>0</v>
      </c>
      <c r="J241" s="263">
        <v>0</v>
      </c>
      <c r="K241" s="278">
        <v>0</v>
      </c>
      <c r="L241" s="263">
        <v>0</v>
      </c>
      <c r="M241" s="279">
        <v>790</v>
      </c>
      <c r="N241" s="197">
        <v>6078198.7999999998</v>
      </c>
      <c r="O241" s="263">
        <v>0</v>
      </c>
      <c r="P241" s="263">
        <v>0</v>
      </c>
      <c r="Q241" s="197">
        <v>0</v>
      </c>
      <c r="R241" s="197">
        <v>0</v>
      </c>
      <c r="S241" s="263">
        <v>0</v>
      </c>
      <c r="T241" s="263">
        <v>0</v>
      </c>
      <c r="U241" s="263">
        <v>0</v>
      </c>
      <c r="V241" s="263">
        <v>0</v>
      </c>
      <c r="W241" s="263">
        <v>0</v>
      </c>
      <c r="X241" s="263">
        <v>0</v>
      </c>
      <c r="Y241" s="263">
        <v>0</v>
      </c>
      <c r="Z241" s="263">
        <v>0</v>
      </c>
      <c r="AA241" s="263">
        <v>0</v>
      </c>
      <c r="AB241" s="263">
        <v>0</v>
      </c>
      <c r="AC241" s="197">
        <f>ROUND(N241*2.14%,2)</f>
        <v>130073.45</v>
      </c>
      <c r="AD241" s="197">
        <v>180000</v>
      </c>
      <c r="AE241" s="263">
        <v>0</v>
      </c>
      <c r="AF241" s="239">
        <v>2023</v>
      </c>
      <c r="AG241" s="239">
        <v>2023</v>
      </c>
      <c r="AH241" s="239">
        <v>2023</v>
      </c>
      <c r="AI241" s="251"/>
      <c r="AJ241" s="251"/>
      <c r="AK241" s="251"/>
      <c r="AL241" s="251"/>
      <c r="AM241" s="252" t="s">
        <v>16960</v>
      </c>
      <c r="AN241" s="252" t="s">
        <v>16956</v>
      </c>
      <c r="AO241" s="252">
        <v>0</v>
      </c>
      <c r="AP241" s="252" t="s">
        <v>16968</v>
      </c>
      <c r="AQ241" s="252" t="s">
        <v>16964</v>
      </c>
      <c r="AR241" s="252" t="s">
        <v>16958</v>
      </c>
      <c r="AS241" s="252"/>
      <c r="AT241" s="252"/>
      <c r="AU241" s="252"/>
      <c r="AV241" s="252"/>
      <c r="AW241" s="252" t="s">
        <v>804</v>
      </c>
      <c r="AX241" s="253">
        <v>3009.2</v>
      </c>
      <c r="AY241" s="253">
        <v>792.4</v>
      </c>
      <c r="AZ241" s="252" t="s">
        <v>2992</v>
      </c>
      <c r="BA241" s="252" t="s">
        <v>17012</v>
      </c>
      <c r="BB241" s="254"/>
      <c r="BC241" s="255">
        <f t="shared" si="67"/>
        <v>2.3999999999999773</v>
      </c>
      <c r="BJ241" s="191" t="str">
        <f t="shared" si="68"/>
        <v>821.100</v>
      </c>
      <c r="BM241" s="191" t="s">
        <v>3678</v>
      </c>
      <c r="BN241" s="191" t="s">
        <v>2984</v>
      </c>
      <c r="BO241" s="191" t="s">
        <v>2984</v>
      </c>
      <c r="BU241" s="191" t="s">
        <v>3678</v>
      </c>
      <c r="BV241" s="191" t="s">
        <v>2984</v>
      </c>
      <c r="BW241" s="191" t="s">
        <v>2984</v>
      </c>
      <c r="CH241" s="248">
        <f t="shared" si="38"/>
        <v>1.7462298274040222E-10</v>
      </c>
    </row>
    <row r="242" spans="1:115" x14ac:dyDescent="0.3">
      <c r="A242" s="191">
        <v>1</v>
      </c>
      <c r="B242" s="256">
        <f>SUBTOTAL(9,$A$22:A242)</f>
        <v>211</v>
      </c>
      <c r="C242" s="260" t="s">
        <v>8953</v>
      </c>
      <c r="D242" s="197">
        <f t="shared" si="70"/>
        <v>7153463.7599999998</v>
      </c>
      <c r="E242" s="264">
        <v>0</v>
      </c>
      <c r="F242" s="264">
        <v>0</v>
      </c>
      <c r="G242" s="264">
        <v>0</v>
      </c>
      <c r="H242" s="264">
        <v>0</v>
      </c>
      <c r="I242" s="264">
        <v>0</v>
      </c>
      <c r="J242" s="264">
        <v>0</v>
      </c>
      <c r="K242" s="281">
        <v>0</v>
      </c>
      <c r="L242" s="264">
        <v>0</v>
      </c>
      <c r="M242" s="264">
        <v>715</v>
      </c>
      <c r="N242" s="264">
        <v>6930053.7000000002</v>
      </c>
      <c r="O242" s="264">
        <v>0</v>
      </c>
      <c r="P242" s="264">
        <v>0</v>
      </c>
      <c r="Q242" s="264">
        <v>0</v>
      </c>
      <c r="R242" s="264">
        <v>0</v>
      </c>
      <c r="S242" s="264">
        <v>0</v>
      </c>
      <c r="T242" s="264">
        <v>0</v>
      </c>
      <c r="U242" s="264">
        <v>0</v>
      </c>
      <c r="V242" s="264">
        <v>0</v>
      </c>
      <c r="W242" s="264">
        <v>0</v>
      </c>
      <c r="X242" s="264">
        <v>0</v>
      </c>
      <c r="Y242" s="264">
        <v>0</v>
      </c>
      <c r="Z242" s="264">
        <v>0</v>
      </c>
      <c r="AA242" s="264">
        <v>0</v>
      </c>
      <c r="AB242" s="264">
        <v>0</v>
      </c>
      <c r="AC242" s="264">
        <f t="shared" ref="AC242:AC244" si="71">ROUND(N242*1.0593%,2)+ROUND(E242*1.0593%,2)+ROUND(F242*1.0593%,2)+ROUND(G242*1.0593%,2)+ROUND(H242*1.0593%,2)+ROUND(I242*1.0593%,2)+ROUND(J242*1.0593%,2)+ROUND(L242*1.0593%,2)+ROUND(P242*1.0593%,2)+ROUND(R242*1.0593%,2)+ROUND(T242*1.0593%,2)+ROUND(U242*1.0593%,2)+ROUND(V242*1.0593%,2)+ROUND(W242*1.0593%,2)+ROUND(X242*1.0593%,2)+ROUND(Y242*1.0593%,2)+ROUND(Z242*1.0593%,2)+ROUND(AA242*1.0593%,2)+ROUND(AB242*1.0593%,2)</f>
        <v>73410.06</v>
      </c>
      <c r="AD242" s="264">
        <v>150000</v>
      </c>
      <c r="AE242" s="264">
        <v>0</v>
      </c>
      <c r="AF242" s="265">
        <v>2023</v>
      </c>
      <c r="AG242" s="265">
        <v>2023</v>
      </c>
      <c r="AH242" s="266">
        <v>2023</v>
      </c>
      <c r="AI242" s="251"/>
      <c r="AJ242" s="251"/>
      <c r="AK242" s="251"/>
      <c r="AL242" s="251"/>
      <c r="AM242" s="252"/>
      <c r="AN242" s="252"/>
      <c r="AO242" s="252"/>
      <c r="AP242" s="252"/>
      <c r="AQ242" s="252"/>
      <c r="AR242" s="252"/>
      <c r="AS242" s="252"/>
      <c r="AT242" s="252"/>
      <c r="AU242" s="252"/>
      <c r="AV242" s="252"/>
      <c r="AW242" s="252"/>
      <c r="AX242" s="253"/>
      <c r="AY242" s="253"/>
      <c r="AZ242" s="252"/>
      <c r="BA242" s="252"/>
      <c r="BB242" s="254"/>
      <c r="BC242" s="255"/>
      <c r="CH242" s="248">
        <f t="shared" si="38"/>
        <v>-4.0745362639427185E-10</v>
      </c>
    </row>
    <row r="243" spans="1:115" s="267" customFormat="1" x14ac:dyDescent="0.3">
      <c r="A243" s="191">
        <v>1</v>
      </c>
      <c r="B243" s="256">
        <f>SUBTOTAL(9,$A$22:A243)</f>
        <v>212</v>
      </c>
      <c r="C243" s="291" t="s">
        <v>8807</v>
      </c>
      <c r="D243" s="197">
        <f t="shared" si="70"/>
        <v>7974949.1299999999</v>
      </c>
      <c r="E243" s="264">
        <v>0</v>
      </c>
      <c r="F243" s="264">
        <v>0</v>
      </c>
      <c r="G243" s="264">
        <v>0</v>
      </c>
      <c r="H243" s="264">
        <v>0</v>
      </c>
      <c r="I243" s="264">
        <v>0</v>
      </c>
      <c r="J243" s="264">
        <v>0</v>
      </c>
      <c r="K243" s="281">
        <v>0</v>
      </c>
      <c r="L243" s="264">
        <v>0</v>
      </c>
      <c r="M243" s="264">
        <v>837.3</v>
      </c>
      <c r="N243" s="292">
        <v>7891356</v>
      </c>
      <c r="O243" s="264">
        <v>0</v>
      </c>
      <c r="P243" s="264">
        <v>0</v>
      </c>
      <c r="Q243" s="264">
        <v>0</v>
      </c>
      <c r="R243" s="264">
        <v>0</v>
      </c>
      <c r="S243" s="264">
        <v>0</v>
      </c>
      <c r="T243" s="264">
        <v>0</v>
      </c>
      <c r="U243" s="264">
        <v>0</v>
      </c>
      <c r="V243" s="264">
        <v>0</v>
      </c>
      <c r="W243" s="264">
        <v>0</v>
      </c>
      <c r="X243" s="264">
        <v>0</v>
      </c>
      <c r="Y243" s="264">
        <v>0</v>
      </c>
      <c r="Z243" s="264">
        <v>0</v>
      </c>
      <c r="AA243" s="264">
        <v>0</v>
      </c>
      <c r="AB243" s="264">
        <v>0</v>
      </c>
      <c r="AC243" s="264">
        <f t="shared" si="71"/>
        <v>83593.13</v>
      </c>
      <c r="AD243" s="264">
        <v>0</v>
      </c>
      <c r="AE243" s="264">
        <v>0</v>
      </c>
      <c r="AF243" s="265" t="s">
        <v>17052</v>
      </c>
      <c r="AG243" s="265">
        <v>2023</v>
      </c>
      <c r="AH243" s="266">
        <v>2023</v>
      </c>
      <c r="AT243" s="267" t="e">
        <f>VLOOKUP(C243,AW:AX,2,FALSE)</f>
        <v>#N/A</v>
      </c>
      <c r="BW243" s="268"/>
      <c r="CE243" s="267" t="e">
        <f>VLOOKUP(C243,CF:CG,2,FALSE)</f>
        <v>#N/A</v>
      </c>
      <c r="CH243" s="248">
        <f t="shared" si="38"/>
        <v>-1.1641532182693481E-10</v>
      </c>
      <c r="CL243" s="267" t="e">
        <f>VLOOKUP(C243,CM:CN,2,FALSE)</f>
        <v>#N/A</v>
      </c>
      <c r="DK243" s="267" t="e">
        <f>VLOOKUP(C243,DL:DM,2,FALSE)</f>
        <v>#N/A</v>
      </c>
    </row>
    <row r="244" spans="1:115" s="267" customFormat="1" x14ac:dyDescent="0.3">
      <c r="A244" s="191">
        <v>1</v>
      </c>
      <c r="B244" s="256">
        <f>SUBTOTAL(9,$A$22:A244)</f>
        <v>213</v>
      </c>
      <c r="C244" s="291" t="s">
        <v>1453</v>
      </c>
      <c r="D244" s="197">
        <f t="shared" si="70"/>
        <v>21828199</v>
      </c>
      <c r="E244" s="264">
        <v>0</v>
      </c>
      <c r="F244" s="264">
        <v>0</v>
      </c>
      <c r="G244" s="264">
        <v>0</v>
      </c>
      <c r="H244" s="264">
        <v>0</v>
      </c>
      <c r="I244" s="264">
        <v>0</v>
      </c>
      <c r="J244" s="264">
        <v>0</v>
      </c>
      <c r="K244" s="281">
        <v>0</v>
      </c>
      <c r="L244" s="264">
        <v>0</v>
      </c>
      <c r="M244" s="264">
        <v>0</v>
      </c>
      <c r="N244" s="292">
        <v>0</v>
      </c>
      <c r="O244" s="264">
        <v>0</v>
      </c>
      <c r="P244" s="264">
        <v>0</v>
      </c>
      <c r="Q244" s="264">
        <v>2768.5</v>
      </c>
      <c r="R244" s="264">
        <v>21401511.52</v>
      </c>
      <c r="S244" s="264">
        <v>0</v>
      </c>
      <c r="T244" s="264">
        <v>0</v>
      </c>
      <c r="U244" s="264">
        <v>0</v>
      </c>
      <c r="V244" s="264">
        <v>0</v>
      </c>
      <c r="W244" s="264">
        <v>0</v>
      </c>
      <c r="X244" s="264">
        <v>0</v>
      </c>
      <c r="Y244" s="264">
        <v>0</v>
      </c>
      <c r="Z244" s="264">
        <v>0</v>
      </c>
      <c r="AA244" s="264">
        <v>0</v>
      </c>
      <c r="AB244" s="264">
        <v>0</v>
      </c>
      <c r="AC244" s="264">
        <f t="shared" si="71"/>
        <v>226706.21</v>
      </c>
      <c r="AD244" s="264">
        <v>199981.27</v>
      </c>
      <c r="AE244" s="264">
        <v>0</v>
      </c>
      <c r="AF244" s="265">
        <v>2023</v>
      </c>
      <c r="AG244" s="265">
        <v>2023</v>
      </c>
      <c r="AH244" s="266">
        <v>2023</v>
      </c>
      <c r="BW244" s="268"/>
      <c r="CH244" s="248">
        <f t="shared" si="38"/>
        <v>4.6566128730773926E-10</v>
      </c>
    </row>
    <row r="245" spans="1:115" x14ac:dyDescent="0.3">
      <c r="A245" s="191">
        <v>1</v>
      </c>
      <c r="B245" s="256">
        <f>SUBTOTAL(9,$A$22:A245)</f>
        <v>214</v>
      </c>
      <c r="C245" s="260" t="s">
        <v>8380</v>
      </c>
      <c r="D245" s="197">
        <f t="shared" si="70"/>
        <v>142054.57999999999</v>
      </c>
      <c r="E245" s="264">
        <v>0</v>
      </c>
      <c r="F245" s="264">
        <v>0</v>
      </c>
      <c r="G245" s="264">
        <v>0</v>
      </c>
      <c r="H245" s="264">
        <v>0</v>
      </c>
      <c r="I245" s="264">
        <v>0</v>
      </c>
      <c r="J245" s="264">
        <v>0</v>
      </c>
      <c r="K245" s="281">
        <v>0</v>
      </c>
      <c r="L245" s="264">
        <v>0</v>
      </c>
      <c r="M245" s="264">
        <v>0</v>
      </c>
      <c r="N245" s="264">
        <v>0</v>
      </c>
      <c r="O245" s="264">
        <v>0</v>
      </c>
      <c r="P245" s="264">
        <v>0</v>
      </c>
      <c r="Q245" s="264">
        <v>0</v>
      </c>
      <c r="R245" s="264">
        <v>0</v>
      </c>
      <c r="S245" s="264">
        <v>0</v>
      </c>
      <c r="T245" s="264">
        <v>0</v>
      </c>
      <c r="U245" s="264">
        <v>0</v>
      </c>
      <c r="V245" s="264">
        <v>0</v>
      </c>
      <c r="W245" s="264">
        <v>0</v>
      </c>
      <c r="X245" s="264">
        <v>0</v>
      </c>
      <c r="Y245" s="264">
        <v>0</v>
      </c>
      <c r="Z245" s="264">
        <v>0</v>
      </c>
      <c r="AA245" s="264">
        <v>0</v>
      </c>
      <c r="AB245" s="264">
        <v>0</v>
      </c>
      <c r="AC245" s="264">
        <f>ROUND(R245*2.14%,2)+ROUND(N245*2.14%,2)</f>
        <v>0</v>
      </c>
      <c r="AD245" s="264">
        <f>142054.58</f>
        <v>142054.57999999999</v>
      </c>
      <c r="AE245" s="264">
        <v>0</v>
      </c>
      <c r="AF245" s="239">
        <v>2023</v>
      </c>
      <c r="AG245" s="239" t="s">
        <v>17052</v>
      </c>
      <c r="AH245" s="239" t="s">
        <v>17052</v>
      </c>
      <c r="AI245" s="251"/>
      <c r="AJ245" s="251"/>
      <c r="AK245" s="251"/>
      <c r="AL245" s="251"/>
      <c r="AM245" s="252"/>
      <c r="AN245" s="252"/>
      <c r="AO245" s="252"/>
      <c r="AP245" s="252"/>
      <c r="AQ245" s="252"/>
      <c r="AR245" s="252"/>
      <c r="AS245" s="252"/>
      <c r="AT245" s="252"/>
      <c r="AU245" s="252"/>
      <c r="AV245" s="252"/>
      <c r="AW245" s="252"/>
      <c r="AX245" s="253"/>
      <c r="AY245" s="253"/>
      <c r="AZ245" s="252"/>
      <c r="BA245" s="252"/>
      <c r="BB245" s="254"/>
      <c r="BC245" s="255"/>
      <c r="CH245" s="248">
        <f t="shared" si="38"/>
        <v>0</v>
      </c>
    </row>
    <row r="246" spans="1:115" x14ac:dyDescent="0.3">
      <c r="A246" s="191">
        <v>1</v>
      </c>
      <c r="B246" s="256">
        <f>SUBTOTAL(9,$A$22:A246)</f>
        <v>215</v>
      </c>
      <c r="C246" s="260" t="s">
        <v>459</v>
      </c>
      <c r="D246" s="197">
        <f t="shared" si="70"/>
        <v>150000</v>
      </c>
      <c r="E246" s="263">
        <v>0</v>
      </c>
      <c r="F246" s="263">
        <v>0</v>
      </c>
      <c r="G246" s="263">
        <v>0</v>
      </c>
      <c r="H246" s="263">
        <v>0</v>
      </c>
      <c r="I246" s="263">
        <v>0</v>
      </c>
      <c r="J246" s="263">
        <v>0</v>
      </c>
      <c r="K246" s="278">
        <v>0</v>
      </c>
      <c r="L246" s="263">
        <v>0</v>
      </c>
      <c r="M246" s="279">
        <v>0</v>
      </c>
      <c r="N246" s="197">
        <v>0</v>
      </c>
      <c r="O246" s="263">
        <v>0</v>
      </c>
      <c r="P246" s="263">
        <v>0</v>
      </c>
      <c r="Q246" s="197">
        <v>0</v>
      </c>
      <c r="R246" s="197">
        <v>0</v>
      </c>
      <c r="S246" s="263">
        <v>0</v>
      </c>
      <c r="T246" s="263">
        <v>0</v>
      </c>
      <c r="U246" s="263">
        <v>0</v>
      </c>
      <c r="V246" s="263">
        <v>0</v>
      </c>
      <c r="W246" s="263">
        <v>0</v>
      </c>
      <c r="X246" s="263">
        <v>0</v>
      </c>
      <c r="Y246" s="263">
        <v>0</v>
      </c>
      <c r="Z246" s="263">
        <v>0</v>
      </c>
      <c r="AA246" s="263">
        <v>0</v>
      </c>
      <c r="AB246" s="263">
        <v>0</v>
      </c>
      <c r="AC246" s="197">
        <f>ROUND(N246*2.14%,2)</f>
        <v>0</v>
      </c>
      <c r="AD246" s="197">
        <v>150000</v>
      </c>
      <c r="AE246" s="263">
        <v>0</v>
      </c>
      <c r="AF246" s="239">
        <v>2023</v>
      </c>
      <c r="AG246" s="239" t="s">
        <v>17052</v>
      </c>
      <c r="AH246" s="239" t="s">
        <v>17052</v>
      </c>
      <c r="AI246" s="251"/>
      <c r="AJ246" s="251"/>
      <c r="AK246" s="251"/>
      <c r="AL246" s="251"/>
      <c r="AM246" s="252" t="s">
        <v>16953</v>
      </c>
      <c r="AN246" s="252" t="s">
        <v>16959</v>
      </c>
      <c r="AO246" s="252">
        <v>0</v>
      </c>
      <c r="AP246" s="252" t="s">
        <v>16970</v>
      </c>
      <c r="AQ246" s="252" t="s">
        <v>16972</v>
      </c>
      <c r="AR246" s="252">
        <v>0</v>
      </c>
      <c r="AS246" s="252"/>
      <c r="AT246" s="252"/>
      <c r="AU246" s="252"/>
      <c r="AV246" s="252"/>
      <c r="AW246" s="252" t="s">
        <v>640</v>
      </c>
      <c r="AX246" s="253">
        <v>542.20000000000005</v>
      </c>
      <c r="AY246" s="253">
        <v>507</v>
      </c>
      <c r="AZ246" s="252" t="s">
        <v>2967</v>
      </c>
      <c r="BA246" s="252" t="s">
        <v>17012</v>
      </c>
      <c r="BB246" s="254"/>
      <c r="BC246" s="255">
        <f>AY246-M246</f>
        <v>507</v>
      </c>
      <c r="BJ246" s="191" t="str">
        <f t="shared" ref="BJ246:BJ255" si="72">VLOOKUP(C246,BM:BO,3,FALSE)</f>
        <v>нет данных</v>
      </c>
      <c r="BM246" s="191" t="s">
        <v>723</v>
      </c>
      <c r="BN246" s="191" t="s">
        <v>2984</v>
      </c>
      <c r="BO246" s="191" t="s">
        <v>3670</v>
      </c>
      <c r="BU246" s="191" t="s">
        <v>723</v>
      </c>
      <c r="BV246" s="191" t="s">
        <v>2984</v>
      </c>
      <c r="BW246" s="191" t="s">
        <v>3670</v>
      </c>
      <c r="CH246" s="248">
        <f t="shared" si="38"/>
        <v>0</v>
      </c>
    </row>
    <row r="247" spans="1:115" x14ac:dyDescent="0.3">
      <c r="A247" s="191">
        <v>1</v>
      </c>
      <c r="B247" s="256">
        <f>SUBTOTAL(9,$A$22:A247)</f>
        <v>216</v>
      </c>
      <c r="C247" s="260" t="s">
        <v>463</v>
      </c>
      <c r="D247" s="197">
        <f t="shared" si="70"/>
        <v>150000</v>
      </c>
      <c r="E247" s="263">
        <v>0</v>
      </c>
      <c r="F247" s="263">
        <v>0</v>
      </c>
      <c r="G247" s="263">
        <v>0</v>
      </c>
      <c r="H247" s="263">
        <v>0</v>
      </c>
      <c r="I247" s="263">
        <v>0</v>
      </c>
      <c r="J247" s="263">
        <v>0</v>
      </c>
      <c r="K247" s="278">
        <v>0</v>
      </c>
      <c r="L247" s="263">
        <v>0</v>
      </c>
      <c r="M247" s="279">
        <v>0</v>
      </c>
      <c r="N247" s="197">
        <v>0</v>
      </c>
      <c r="O247" s="263">
        <v>0</v>
      </c>
      <c r="P247" s="263">
        <v>0</v>
      </c>
      <c r="Q247" s="197">
        <v>0</v>
      </c>
      <c r="R247" s="197">
        <v>0</v>
      </c>
      <c r="S247" s="263">
        <v>0</v>
      </c>
      <c r="T247" s="263">
        <v>0</v>
      </c>
      <c r="U247" s="263">
        <v>0</v>
      </c>
      <c r="V247" s="263">
        <v>0</v>
      </c>
      <c r="W247" s="263">
        <v>0</v>
      </c>
      <c r="X247" s="263">
        <v>0</v>
      </c>
      <c r="Y247" s="263">
        <v>0</v>
      </c>
      <c r="Z247" s="263">
        <v>0</v>
      </c>
      <c r="AA247" s="263">
        <v>0</v>
      </c>
      <c r="AB247" s="263">
        <v>0</v>
      </c>
      <c r="AC247" s="197">
        <f>ROUND(N247*2.14%,2)</f>
        <v>0</v>
      </c>
      <c r="AD247" s="197">
        <v>150000</v>
      </c>
      <c r="AE247" s="263">
        <v>0</v>
      </c>
      <c r="AF247" s="239">
        <v>2023</v>
      </c>
      <c r="AG247" s="239" t="s">
        <v>17052</v>
      </c>
      <c r="AH247" s="239" t="s">
        <v>17052</v>
      </c>
      <c r="AI247" s="251"/>
      <c r="AJ247" s="251"/>
      <c r="AK247" s="251"/>
      <c r="AL247" s="251"/>
      <c r="AM247" s="252" t="s">
        <v>16949</v>
      </c>
      <c r="AN247" s="252" t="s">
        <v>16949</v>
      </c>
      <c r="AO247" s="252">
        <v>0</v>
      </c>
      <c r="AP247" s="252" t="s">
        <v>16949</v>
      </c>
      <c r="AQ247" s="252" t="s">
        <v>16968</v>
      </c>
      <c r="AR247" s="252">
        <v>0</v>
      </c>
      <c r="AS247" s="252"/>
      <c r="AT247" s="252"/>
      <c r="AU247" s="252"/>
      <c r="AV247" s="252"/>
      <c r="AW247" s="252" t="s">
        <v>663</v>
      </c>
      <c r="AX247" s="253">
        <v>332</v>
      </c>
      <c r="AY247" s="253">
        <v>269</v>
      </c>
      <c r="AZ247" s="252" t="s">
        <v>2967</v>
      </c>
      <c r="BA247" s="252" t="s">
        <v>17012</v>
      </c>
      <c r="BB247" s="254"/>
      <c r="BC247" s="255">
        <f>AY247-M247</f>
        <v>269</v>
      </c>
      <c r="BJ247" s="191" t="str">
        <f t="shared" si="72"/>
        <v>нет данных</v>
      </c>
      <c r="BM247" s="191" t="s">
        <v>3677</v>
      </c>
      <c r="BN247" s="191" t="s">
        <v>3006</v>
      </c>
      <c r="BO247" s="191" t="s">
        <v>2984</v>
      </c>
      <c r="BU247" s="191" t="s">
        <v>3677</v>
      </c>
      <c r="BV247" s="191" t="s">
        <v>3006</v>
      </c>
      <c r="BW247" s="191" t="s">
        <v>2984</v>
      </c>
      <c r="CH247" s="248">
        <f t="shared" si="38"/>
        <v>0</v>
      </c>
    </row>
    <row r="248" spans="1:115" x14ac:dyDescent="0.3">
      <c r="B248" s="249" t="s">
        <v>465</v>
      </c>
      <c r="C248" s="249"/>
      <c r="D248" s="246">
        <f>D249</f>
        <v>7229164.7999999998</v>
      </c>
      <c r="E248" s="197">
        <f t="shared" ref="E248:AE248" si="73">E249</f>
        <v>0</v>
      </c>
      <c r="F248" s="197">
        <f t="shared" si="73"/>
        <v>0</v>
      </c>
      <c r="G248" s="197">
        <f t="shared" si="73"/>
        <v>0</v>
      </c>
      <c r="H248" s="197">
        <f t="shared" si="73"/>
        <v>0</v>
      </c>
      <c r="I248" s="197">
        <f t="shared" si="73"/>
        <v>0</v>
      </c>
      <c r="J248" s="197">
        <f t="shared" si="73"/>
        <v>0</v>
      </c>
      <c r="K248" s="247">
        <f t="shared" si="73"/>
        <v>0</v>
      </c>
      <c r="L248" s="197">
        <f t="shared" si="73"/>
        <v>0</v>
      </c>
      <c r="M248" s="197">
        <f t="shared" si="73"/>
        <v>858</v>
      </c>
      <c r="N248" s="197">
        <f t="shared" si="73"/>
        <v>6901473.2699999996</v>
      </c>
      <c r="O248" s="197">
        <f t="shared" si="73"/>
        <v>0</v>
      </c>
      <c r="P248" s="197">
        <f t="shared" si="73"/>
        <v>0</v>
      </c>
      <c r="Q248" s="197">
        <f t="shared" si="73"/>
        <v>0</v>
      </c>
      <c r="R248" s="197">
        <f t="shared" si="73"/>
        <v>0</v>
      </c>
      <c r="S248" s="197">
        <f t="shared" si="73"/>
        <v>0</v>
      </c>
      <c r="T248" s="197">
        <f t="shared" si="73"/>
        <v>0</v>
      </c>
      <c r="U248" s="197">
        <f t="shared" si="73"/>
        <v>0</v>
      </c>
      <c r="V248" s="197">
        <f t="shared" si="73"/>
        <v>0</v>
      </c>
      <c r="W248" s="197">
        <f t="shared" si="73"/>
        <v>0</v>
      </c>
      <c r="X248" s="197">
        <f t="shared" si="73"/>
        <v>0</v>
      </c>
      <c r="Y248" s="197">
        <f t="shared" si="73"/>
        <v>0</v>
      </c>
      <c r="Z248" s="197">
        <f t="shared" si="73"/>
        <v>0</v>
      </c>
      <c r="AA248" s="197">
        <f t="shared" si="73"/>
        <v>0</v>
      </c>
      <c r="AB248" s="197">
        <f t="shared" si="73"/>
        <v>0</v>
      </c>
      <c r="AC248" s="197">
        <f t="shared" si="73"/>
        <v>147691.53</v>
      </c>
      <c r="AD248" s="197">
        <f t="shared" si="73"/>
        <v>180000</v>
      </c>
      <c r="AE248" s="197">
        <f t="shared" si="73"/>
        <v>0</v>
      </c>
      <c r="AF248" s="239" t="s">
        <v>17026</v>
      </c>
      <c r="AG248" s="239" t="s">
        <v>17026</v>
      </c>
      <c r="AH248" s="239" t="s">
        <v>17026</v>
      </c>
      <c r="AI248" s="251"/>
      <c r="AJ248" s="251"/>
      <c r="AK248" s="251"/>
      <c r="AL248" s="251"/>
      <c r="AM248" s="252"/>
      <c r="AN248" s="252"/>
      <c r="AO248" s="252"/>
      <c r="AP248" s="252"/>
      <c r="AQ248" s="252"/>
      <c r="AR248" s="252"/>
      <c r="AS248" s="252"/>
      <c r="AT248" s="252"/>
      <c r="AU248" s="252"/>
      <c r="AV248" s="252"/>
      <c r="AW248" s="252"/>
      <c r="AX248" s="253"/>
      <c r="AY248" s="253"/>
      <c r="AZ248" s="252"/>
      <c r="BA248" s="252"/>
      <c r="BB248" s="254"/>
      <c r="BC248" s="255">
        <f t="shared" si="67"/>
        <v>-858</v>
      </c>
      <c r="BJ248" s="191" t="e">
        <f t="shared" si="72"/>
        <v>#N/A</v>
      </c>
      <c r="BM248" s="191" t="s">
        <v>3679</v>
      </c>
      <c r="BN248" s="191" t="s">
        <v>1343</v>
      </c>
      <c r="BO248" s="191" t="s">
        <v>3680</v>
      </c>
      <c r="BU248" s="191" t="s">
        <v>3679</v>
      </c>
      <c r="BV248" s="191" t="s">
        <v>1343</v>
      </c>
      <c r="BW248" s="191" t="s">
        <v>3680</v>
      </c>
      <c r="CH248" s="248">
        <f t="shared" si="38"/>
        <v>2.6193447411060333E-10</v>
      </c>
    </row>
    <row r="249" spans="1:115" x14ac:dyDescent="0.3">
      <c r="A249" s="191">
        <v>1</v>
      </c>
      <c r="B249" s="256">
        <f>SUBTOTAL(9,$A$22:A249)</f>
        <v>217</v>
      </c>
      <c r="C249" s="260" t="s">
        <v>466</v>
      </c>
      <c r="D249" s="197">
        <f>E249+F249+G249+H249+I249+J249+L249+N249+P249+R249+T249+U249+V249+W249+X249+Y249+Z249+AA249+AB249+AC249+AD249+AE249</f>
        <v>7229164.7999999998</v>
      </c>
      <c r="E249" s="263">
        <v>0</v>
      </c>
      <c r="F249" s="263">
        <v>0</v>
      </c>
      <c r="G249" s="263">
        <v>0</v>
      </c>
      <c r="H249" s="263">
        <v>0</v>
      </c>
      <c r="I249" s="263">
        <v>0</v>
      </c>
      <c r="J249" s="263">
        <v>0</v>
      </c>
      <c r="K249" s="278">
        <v>0</v>
      </c>
      <c r="L249" s="263">
        <v>0</v>
      </c>
      <c r="M249" s="279">
        <v>858</v>
      </c>
      <c r="N249" s="197">
        <v>6901473.2699999996</v>
      </c>
      <c r="O249" s="263">
        <v>0</v>
      </c>
      <c r="P249" s="263">
        <v>0</v>
      </c>
      <c r="Q249" s="197">
        <v>0</v>
      </c>
      <c r="R249" s="197">
        <v>0</v>
      </c>
      <c r="S249" s="263">
        <v>0</v>
      </c>
      <c r="T249" s="263">
        <v>0</v>
      </c>
      <c r="U249" s="263">
        <v>0</v>
      </c>
      <c r="V249" s="263">
        <v>0</v>
      </c>
      <c r="W249" s="263">
        <v>0</v>
      </c>
      <c r="X249" s="263">
        <v>0</v>
      </c>
      <c r="Y249" s="263">
        <v>0</v>
      </c>
      <c r="Z249" s="263">
        <v>0</v>
      </c>
      <c r="AA249" s="263">
        <v>0</v>
      </c>
      <c r="AB249" s="263">
        <v>0</v>
      </c>
      <c r="AC249" s="197">
        <f>ROUND(N249*2.14%,2)</f>
        <v>147691.53</v>
      </c>
      <c r="AD249" s="197">
        <v>180000</v>
      </c>
      <c r="AE249" s="263">
        <v>0</v>
      </c>
      <c r="AF249" s="239">
        <v>2023</v>
      </c>
      <c r="AG249" s="239">
        <v>2023</v>
      </c>
      <c r="AH249" s="239">
        <v>2023</v>
      </c>
      <c r="AI249" s="251"/>
      <c r="AJ249" s="251"/>
      <c r="AK249" s="251"/>
      <c r="AL249" s="251"/>
      <c r="AM249" s="252" t="s">
        <v>16969</v>
      </c>
      <c r="AN249" s="252" t="s">
        <v>16950</v>
      </c>
      <c r="AO249" s="252">
        <v>0</v>
      </c>
      <c r="AP249" s="252" t="s">
        <v>16964</v>
      </c>
      <c r="AQ249" s="252" t="s">
        <v>16970</v>
      </c>
      <c r="AR249" s="252">
        <v>0</v>
      </c>
      <c r="AS249" s="252"/>
      <c r="AT249" s="252"/>
      <c r="AU249" s="252"/>
      <c r="AV249" s="252"/>
      <c r="AW249" s="252" t="s">
        <v>1268</v>
      </c>
      <c r="AX249" s="253">
        <v>871</v>
      </c>
      <c r="AY249" s="253">
        <v>360.4</v>
      </c>
      <c r="AZ249" s="252" t="s">
        <v>2967</v>
      </c>
      <c r="BA249" s="252" t="s">
        <v>17012</v>
      </c>
      <c r="BB249" s="254"/>
      <c r="BC249" s="255">
        <f t="shared" si="67"/>
        <v>-497.6</v>
      </c>
      <c r="BD249" s="191" t="s">
        <v>16947</v>
      </c>
      <c r="BJ249" s="191" t="str">
        <f t="shared" si="72"/>
        <v>650.000</v>
      </c>
      <c r="BM249" s="191" t="s">
        <v>3681</v>
      </c>
      <c r="BN249" s="191" t="s">
        <v>3029</v>
      </c>
      <c r="BO249" s="191" t="s">
        <v>1345</v>
      </c>
      <c r="BU249" s="191" t="s">
        <v>3681</v>
      </c>
      <c r="BV249" s="191" t="s">
        <v>3029</v>
      </c>
      <c r="BW249" s="191" t="s">
        <v>1345</v>
      </c>
      <c r="CH249" s="248">
        <f t="shared" si="38"/>
        <v>2.6193447411060333E-10</v>
      </c>
    </row>
    <row r="250" spans="1:115" x14ac:dyDescent="0.3">
      <c r="B250" s="249" t="s">
        <v>467</v>
      </c>
      <c r="C250" s="249"/>
      <c r="D250" s="246">
        <f>D251</f>
        <v>4458520</v>
      </c>
      <c r="E250" s="197">
        <f t="shared" ref="E250:AE250" si="74">E251</f>
        <v>0</v>
      </c>
      <c r="F250" s="197">
        <f t="shared" si="74"/>
        <v>0</v>
      </c>
      <c r="G250" s="197">
        <f t="shared" si="74"/>
        <v>0</v>
      </c>
      <c r="H250" s="197">
        <f t="shared" si="74"/>
        <v>0</v>
      </c>
      <c r="I250" s="197">
        <f t="shared" si="74"/>
        <v>0</v>
      </c>
      <c r="J250" s="197">
        <f t="shared" si="74"/>
        <v>0</v>
      </c>
      <c r="K250" s="247">
        <f t="shared" si="74"/>
        <v>0</v>
      </c>
      <c r="L250" s="197">
        <f t="shared" si="74"/>
        <v>0</v>
      </c>
      <c r="M250" s="197">
        <f t="shared" si="74"/>
        <v>500</v>
      </c>
      <c r="N250" s="197">
        <f t="shared" si="74"/>
        <v>4218249.46</v>
      </c>
      <c r="O250" s="197">
        <f t="shared" si="74"/>
        <v>0</v>
      </c>
      <c r="P250" s="197">
        <f t="shared" si="74"/>
        <v>0</v>
      </c>
      <c r="Q250" s="197">
        <f t="shared" si="74"/>
        <v>0</v>
      </c>
      <c r="R250" s="197">
        <f t="shared" si="74"/>
        <v>0</v>
      </c>
      <c r="S250" s="197">
        <f t="shared" si="74"/>
        <v>0</v>
      </c>
      <c r="T250" s="197">
        <f t="shared" si="74"/>
        <v>0</v>
      </c>
      <c r="U250" s="197">
        <f t="shared" si="74"/>
        <v>0</v>
      </c>
      <c r="V250" s="197">
        <f t="shared" si="74"/>
        <v>0</v>
      </c>
      <c r="W250" s="197">
        <f t="shared" si="74"/>
        <v>0</v>
      </c>
      <c r="X250" s="197">
        <f t="shared" si="74"/>
        <v>0</v>
      </c>
      <c r="Y250" s="197">
        <f t="shared" si="74"/>
        <v>0</v>
      </c>
      <c r="Z250" s="197">
        <f t="shared" si="74"/>
        <v>0</v>
      </c>
      <c r="AA250" s="197">
        <f t="shared" si="74"/>
        <v>0</v>
      </c>
      <c r="AB250" s="197">
        <f t="shared" si="74"/>
        <v>0</v>
      </c>
      <c r="AC250" s="197">
        <f t="shared" si="74"/>
        <v>90270.54</v>
      </c>
      <c r="AD250" s="197">
        <f t="shared" si="74"/>
        <v>150000</v>
      </c>
      <c r="AE250" s="197">
        <f t="shared" si="74"/>
        <v>0</v>
      </c>
      <c r="AF250" s="239" t="s">
        <v>17026</v>
      </c>
      <c r="AG250" s="239" t="s">
        <v>17026</v>
      </c>
      <c r="AH250" s="239" t="s">
        <v>17026</v>
      </c>
      <c r="AI250" s="251"/>
      <c r="AJ250" s="251"/>
      <c r="AK250" s="251"/>
      <c r="AL250" s="251"/>
      <c r="AM250" s="252"/>
      <c r="AN250" s="252"/>
      <c r="AO250" s="252"/>
      <c r="AP250" s="252"/>
      <c r="AQ250" s="252"/>
      <c r="AR250" s="252"/>
      <c r="AS250" s="252"/>
      <c r="AT250" s="252"/>
      <c r="AU250" s="252"/>
      <c r="AV250" s="252"/>
      <c r="AW250" s="252"/>
      <c r="AX250" s="253"/>
      <c r="AY250" s="253"/>
      <c r="AZ250" s="252"/>
      <c r="BA250" s="252"/>
      <c r="BB250" s="254"/>
      <c r="BC250" s="255">
        <f t="shared" si="67"/>
        <v>-500</v>
      </c>
      <c r="BJ250" s="191" t="e">
        <f t="shared" si="72"/>
        <v>#N/A</v>
      </c>
      <c r="BM250" s="191" t="s">
        <v>3682</v>
      </c>
      <c r="BN250" s="191" t="s">
        <v>3098</v>
      </c>
      <c r="BO250" s="191" t="s">
        <v>3683</v>
      </c>
      <c r="BU250" s="191" t="s">
        <v>3682</v>
      </c>
      <c r="BV250" s="191" t="s">
        <v>3098</v>
      </c>
      <c r="BW250" s="191" t="s">
        <v>3683</v>
      </c>
      <c r="CH250" s="248">
        <f t="shared" si="38"/>
        <v>5.8207660913467407E-11</v>
      </c>
    </row>
    <row r="251" spans="1:115" x14ac:dyDescent="0.3">
      <c r="A251" s="191">
        <v>1</v>
      </c>
      <c r="B251" s="256">
        <f>SUBTOTAL(9,$A$22:A251)</f>
        <v>218</v>
      </c>
      <c r="C251" s="260" t="s">
        <v>491</v>
      </c>
      <c r="D251" s="197">
        <f>E251+F251+G251+H251+I251+J251+L251+N251+P251+R251+T251+U251+V251+W251+X251+Y251+Z251+AA251+AB251+AC251+AD251+AE251</f>
        <v>4458520</v>
      </c>
      <c r="E251" s="263">
        <v>0</v>
      </c>
      <c r="F251" s="263">
        <v>0</v>
      </c>
      <c r="G251" s="263">
        <v>0</v>
      </c>
      <c r="H251" s="263">
        <v>0</v>
      </c>
      <c r="I251" s="263">
        <v>0</v>
      </c>
      <c r="J251" s="263">
        <v>0</v>
      </c>
      <c r="K251" s="278">
        <v>0</v>
      </c>
      <c r="L251" s="263">
        <v>0</v>
      </c>
      <c r="M251" s="279">
        <v>500</v>
      </c>
      <c r="N251" s="197">
        <v>4218249.46</v>
      </c>
      <c r="O251" s="263">
        <v>0</v>
      </c>
      <c r="P251" s="263">
        <v>0</v>
      </c>
      <c r="Q251" s="197">
        <v>0</v>
      </c>
      <c r="R251" s="197">
        <v>0</v>
      </c>
      <c r="S251" s="263">
        <v>0</v>
      </c>
      <c r="T251" s="263">
        <v>0</v>
      </c>
      <c r="U251" s="263">
        <v>0</v>
      </c>
      <c r="V251" s="263">
        <v>0</v>
      </c>
      <c r="W251" s="263">
        <v>0</v>
      </c>
      <c r="X251" s="263">
        <v>0</v>
      </c>
      <c r="Y251" s="263">
        <v>0</v>
      </c>
      <c r="Z251" s="263">
        <v>0</v>
      </c>
      <c r="AA251" s="263">
        <v>0</v>
      </c>
      <c r="AB251" s="263">
        <v>0</v>
      </c>
      <c r="AC251" s="197">
        <f>ROUND(N251*2.14%,2)</f>
        <v>90270.54</v>
      </c>
      <c r="AD251" s="263">
        <v>150000</v>
      </c>
      <c r="AE251" s="263">
        <v>0</v>
      </c>
      <c r="AF251" s="239">
        <v>2023</v>
      </c>
      <c r="AG251" s="239">
        <v>2023</v>
      </c>
      <c r="AH251" s="239">
        <v>2023</v>
      </c>
      <c r="AI251" s="251"/>
      <c r="AJ251" s="251"/>
      <c r="AK251" s="251"/>
      <c r="AL251" s="251"/>
      <c r="AM251" s="252" t="s">
        <v>16954</v>
      </c>
      <c r="AN251" s="252" t="s">
        <v>16956</v>
      </c>
      <c r="AO251" s="252">
        <v>0</v>
      </c>
      <c r="AP251" s="252" t="s">
        <v>16966</v>
      </c>
      <c r="AQ251" s="252" t="s">
        <v>16952</v>
      </c>
      <c r="AR251" s="252">
        <v>0</v>
      </c>
      <c r="AS251" s="252"/>
      <c r="AT251" s="252"/>
      <c r="AU251" s="252"/>
      <c r="AV251" s="252"/>
      <c r="AW251" s="252" t="s">
        <v>615</v>
      </c>
      <c r="AX251" s="253">
        <v>739</v>
      </c>
      <c r="AY251" s="253" t="s">
        <v>2984</v>
      </c>
      <c r="AZ251" s="252" t="s">
        <v>2992</v>
      </c>
      <c r="BA251" s="252" t="s">
        <v>17012</v>
      </c>
      <c r="BB251" s="254"/>
      <c r="BC251" s="255" t="e">
        <f t="shared" si="67"/>
        <v>#VALUE!</v>
      </c>
      <c r="BJ251" s="191" t="str">
        <f t="shared" si="72"/>
        <v>нет данных</v>
      </c>
      <c r="BM251" s="191" t="s">
        <v>3684</v>
      </c>
      <c r="BN251" s="191" t="s">
        <v>2980</v>
      </c>
      <c r="BO251" s="191" t="s">
        <v>3685</v>
      </c>
      <c r="BU251" s="191" t="s">
        <v>3684</v>
      </c>
      <c r="BV251" s="191" t="s">
        <v>2980</v>
      </c>
      <c r="BW251" s="191" t="s">
        <v>3685</v>
      </c>
      <c r="CH251" s="248">
        <f t="shared" si="38"/>
        <v>5.8207660913467407E-11</v>
      </c>
    </row>
    <row r="252" spans="1:115" x14ac:dyDescent="0.3">
      <c r="B252" s="249" t="s">
        <v>469</v>
      </c>
      <c r="C252" s="249"/>
      <c r="D252" s="246">
        <f>D253</f>
        <v>10895411.23</v>
      </c>
      <c r="E252" s="197">
        <f t="shared" ref="E252:AE252" si="75">E253</f>
        <v>0</v>
      </c>
      <c r="F252" s="197">
        <f t="shared" si="75"/>
        <v>0</v>
      </c>
      <c r="G252" s="197">
        <f t="shared" si="75"/>
        <v>0</v>
      </c>
      <c r="H252" s="197">
        <f t="shared" si="75"/>
        <v>0</v>
      </c>
      <c r="I252" s="197">
        <f t="shared" si="75"/>
        <v>0</v>
      </c>
      <c r="J252" s="197">
        <f t="shared" si="75"/>
        <v>0</v>
      </c>
      <c r="K252" s="247">
        <f t="shared" si="75"/>
        <v>0</v>
      </c>
      <c r="L252" s="197">
        <f t="shared" si="75"/>
        <v>0</v>
      </c>
      <c r="M252" s="197">
        <f t="shared" si="75"/>
        <v>0</v>
      </c>
      <c r="N252" s="197">
        <f t="shared" si="75"/>
        <v>0</v>
      </c>
      <c r="O252" s="197">
        <f t="shared" si="75"/>
        <v>0</v>
      </c>
      <c r="P252" s="197">
        <f t="shared" si="75"/>
        <v>0</v>
      </c>
      <c r="Q252" s="197">
        <f t="shared" si="75"/>
        <v>787</v>
      </c>
      <c r="R252" s="197">
        <f t="shared" si="75"/>
        <v>5340245.5599999996</v>
      </c>
      <c r="S252" s="197">
        <f t="shared" si="75"/>
        <v>71</v>
      </c>
      <c r="T252" s="197">
        <f t="shared" si="75"/>
        <v>5180031.74</v>
      </c>
      <c r="U252" s="197">
        <f t="shared" si="75"/>
        <v>0</v>
      </c>
      <c r="V252" s="197">
        <f t="shared" si="75"/>
        <v>0</v>
      </c>
      <c r="W252" s="197">
        <f t="shared" si="75"/>
        <v>0</v>
      </c>
      <c r="X252" s="197">
        <f t="shared" si="75"/>
        <v>0</v>
      </c>
      <c r="Y252" s="197">
        <f t="shared" si="75"/>
        <v>0</v>
      </c>
      <c r="Z252" s="197">
        <f t="shared" si="75"/>
        <v>0</v>
      </c>
      <c r="AA252" s="197">
        <f t="shared" si="75"/>
        <v>0</v>
      </c>
      <c r="AB252" s="197">
        <f t="shared" si="75"/>
        <v>0</v>
      </c>
      <c r="AC252" s="197">
        <f t="shared" si="75"/>
        <v>225133.93</v>
      </c>
      <c r="AD252" s="197">
        <f t="shared" si="75"/>
        <v>150000</v>
      </c>
      <c r="AE252" s="197">
        <f t="shared" si="75"/>
        <v>0</v>
      </c>
      <c r="AF252" s="239" t="s">
        <v>17026</v>
      </c>
      <c r="AG252" s="239" t="s">
        <v>17026</v>
      </c>
      <c r="AH252" s="239" t="s">
        <v>17026</v>
      </c>
      <c r="AI252" s="251"/>
      <c r="AJ252" s="251"/>
      <c r="AK252" s="251"/>
      <c r="AL252" s="251"/>
      <c r="AM252" s="252"/>
      <c r="AN252" s="252"/>
      <c r="AO252" s="252"/>
      <c r="AP252" s="252"/>
      <c r="AQ252" s="252"/>
      <c r="AR252" s="252"/>
      <c r="AS252" s="252"/>
      <c r="AT252" s="252"/>
      <c r="AU252" s="252"/>
      <c r="AV252" s="252"/>
      <c r="AW252" s="252"/>
      <c r="AX252" s="253"/>
      <c r="AY252" s="253"/>
      <c r="AZ252" s="252"/>
      <c r="BA252" s="252"/>
      <c r="BB252" s="254"/>
      <c r="BC252" s="255">
        <f t="shared" si="67"/>
        <v>0</v>
      </c>
      <c r="BJ252" s="191" t="e">
        <f t="shared" si="72"/>
        <v>#N/A</v>
      </c>
      <c r="BM252" s="191" t="s">
        <v>3686</v>
      </c>
      <c r="BN252" s="191" t="s">
        <v>863</v>
      </c>
      <c r="BO252" s="191" t="s">
        <v>3687</v>
      </c>
      <c r="BU252" s="191" t="s">
        <v>3686</v>
      </c>
      <c r="BV252" s="191" t="s">
        <v>863</v>
      </c>
      <c r="BW252" s="191" t="s">
        <v>3687</v>
      </c>
      <c r="CH252" s="248">
        <f t="shared" si="38"/>
        <v>6.4028427004814148E-10</v>
      </c>
    </row>
    <row r="253" spans="1:115" x14ac:dyDescent="0.3">
      <c r="A253" s="191">
        <v>1</v>
      </c>
      <c r="B253" s="256">
        <f>SUBTOTAL(9,$A$22:A253)</f>
        <v>219</v>
      </c>
      <c r="C253" s="260" t="s">
        <v>468</v>
      </c>
      <c r="D253" s="197">
        <f>E253+F253+G253+H253+I253+J253+L253+N253+P253+R253+T253+U253+V253+W253+X253+Y253+Z253+AA253+AB253+AC253+AD253+AE253</f>
        <v>10895411.23</v>
      </c>
      <c r="E253" s="263">
        <v>0</v>
      </c>
      <c r="F253" s="263">
        <v>0</v>
      </c>
      <c r="G253" s="263">
        <v>0</v>
      </c>
      <c r="H253" s="263">
        <v>0</v>
      </c>
      <c r="I253" s="263">
        <v>0</v>
      </c>
      <c r="J253" s="263">
        <v>0</v>
      </c>
      <c r="K253" s="278">
        <v>0</v>
      </c>
      <c r="L253" s="263">
        <v>0</v>
      </c>
      <c r="M253" s="279">
        <v>0</v>
      </c>
      <c r="N253" s="197">
        <v>0</v>
      </c>
      <c r="O253" s="263">
        <v>0</v>
      </c>
      <c r="P253" s="263">
        <v>0</v>
      </c>
      <c r="Q253" s="264">
        <v>787</v>
      </c>
      <c r="R253" s="264">
        <v>5340245.5599999996</v>
      </c>
      <c r="S253" s="263">
        <v>71</v>
      </c>
      <c r="T253" s="263">
        <v>5180031.74</v>
      </c>
      <c r="U253" s="263">
        <v>0</v>
      </c>
      <c r="V253" s="263">
        <v>0</v>
      </c>
      <c r="W253" s="263">
        <v>0</v>
      </c>
      <c r="X253" s="263">
        <v>0</v>
      </c>
      <c r="Y253" s="263">
        <v>0</v>
      </c>
      <c r="Z253" s="263">
        <v>0</v>
      </c>
      <c r="AA253" s="263">
        <v>0</v>
      </c>
      <c r="AB253" s="263">
        <v>0</v>
      </c>
      <c r="AC253" s="263">
        <f>ROUND(T253*2.14%,2)+114281.25</f>
        <v>225133.93</v>
      </c>
      <c r="AD253" s="263">
        <v>150000</v>
      </c>
      <c r="AE253" s="263">
        <v>0</v>
      </c>
      <c r="AF253" s="239">
        <v>2023</v>
      </c>
      <c r="AG253" s="239">
        <v>2023</v>
      </c>
      <c r="AH253" s="239">
        <v>2023</v>
      </c>
      <c r="AI253" s="251"/>
      <c r="AJ253" s="251"/>
      <c r="AK253" s="251"/>
      <c r="AL253" s="251"/>
      <c r="AM253" s="252" t="s">
        <v>16961</v>
      </c>
      <c r="AN253" s="252" t="s">
        <v>16956</v>
      </c>
      <c r="AO253" s="252">
        <v>0</v>
      </c>
      <c r="AP253" s="252">
        <v>2022</v>
      </c>
      <c r="AQ253" s="252" t="s">
        <v>16957</v>
      </c>
      <c r="AR253" s="252">
        <v>0</v>
      </c>
      <c r="AS253" s="252" t="s">
        <v>16985</v>
      </c>
      <c r="AT253" s="252" t="s">
        <v>16975</v>
      </c>
      <c r="AU253" s="259">
        <v>5546917.6600000001</v>
      </c>
      <c r="AV253" s="259">
        <v>529286.1</v>
      </c>
      <c r="AW253" s="252" t="s">
        <v>1014</v>
      </c>
      <c r="AX253" s="253">
        <v>1070.8</v>
      </c>
      <c r="AY253" s="253">
        <v>1019</v>
      </c>
      <c r="AZ253" s="252" t="s">
        <v>2967</v>
      </c>
      <c r="BA253" s="252" t="s">
        <v>3046</v>
      </c>
      <c r="BB253" s="254"/>
      <c r="BC253" s="255">
        <f t="shared" si="67"/>
        <v>1019</v>
      </c>
      <c r="BJ253" s="191" t="str">
        <f t="shared" si="72"/>
        <v>798.400</v>
      </c>
      <c r="BM253" s="191" t="s">
        <v>3688</v>
      </c>
      <c r="BN253" s="191" t="s">
        <v>2984</v>
      </c>
      <c r="BO253" s="191" t="s">
        <v>2984</v>
      </c>
      <c r="BU253" s="191" t="s">
        <v>3688</v>
      </c>
      <c r="BV253" s="191" t="s">
        <v>2984</v>
      </c>
      <c r="BW253" s="191" t="s">
        <v>2984</v>
      </c>
      <c r="CH253" s="248">
        <f t="shared" si="38"/>
        <v>6.4028427004814148E-10</v>
      </c>
    </row>
    <row r="254" spans="1:115" x14ac:dyDescent="0.3">
      <c r="B254" s="249" t="s">
        <v>470</v>
      </c>
      <c r="C254" s="249"/>
      <c r="D254" s="246">
        <f>D255+D256</f>
        <v>10849945.379999999</v>
      </c>
      <c r="E254" s="197">
        <f t="shared" ref="E254:AE254" si="76">E255+E256</f>
        <v>0</v>
      </c>
      <c r="F254" s="197">
        <f t="shared" si="76"/>
        <v>0</v>
      </c>
      <c r="G254" s="197">
        <f t="shared" si="76"/>
        <v>0</v>
      </c>
      <c r="H254" s="197">
        <f t="shared" si="76"/>
        <v>0</v>
      </c>
      <c r="I254" s="197">
        <f t="shared" si="76"/>
        <v>0</v>
      </c>
      <c r="J254" s="197">
        <f t="shared" si="76"/>
        <v>0</v>
      </c>
      <c r="K254" s="247">
        <f t="shared" si="76"/>
        <v>0</v>
      </c>
      <c r="L254" s="197">
        <f t="shared" si="76"/>
        <v>0</v>
      </c>
      <c r="M254" s="197">
        <f t="shared" si="76"/>
        <v>463.4</v>
      </c>
      <c r="N254" s="197">
        <f t="shared" si="76"/>
        <v>3081744</v>
      </c>
      <c r="O254" s="197">
        <f t="shared" si="76"/>
        <v>0</v>
      </c>
      <c r="P254" s="197">
        <f t="shared" si="76"/>
        <v>0</v>
      </c>
      <c r="Q254" s="197">
        <f t="shared" si="76"/>
        <v>0</v>
      </c>
      <c r="R254" s="197">
        <f t="shared" si="76"/>
        <v>0</v>
      </c>
      <c r="S254" s="197">
        <f t="shared" si="76"/>
        <v>0</v>
      </c>
      <c r="T254" s="197">
        <f t="shared" si="76"/>
        <v>0</v>
      </c>
      <c r="U254" s="197">
        <f t="shared" si="76"/>
        <v>7397255.21</v>
      </c>
      <c r="V254" s="197">
        <f t="shared" si="76"/>
        <v>0</v>
      </c>
      <c r="W254" s="197">
        <f t="shared" si="76"/>
        <v>0</v>
      </c>
      <c r="X254" s="197">
        <f t="shared" si="76"/>
        <v>0</v>
      </c>
      <c r="Y254" s="197">
        <f t="shared" si="76"/>
        <v>0</v>
      </c>
      <c r="Z254" s="197">
        <f t="shared" si="76"/>
        <v>0</v>
      </c>
      <c r="AA254" s="197">
        <f t="shared" si="76"/>
        <v>0</v>
      </c>
      <c r="AB254" s="197">
        <f t="shared" si="76"/>
        <v>0</v>
      </c>
      <c r="AC254" s="197">
        <f t="shared" si="76"/>
        <v>190946.17</v>
      </c>
      <c r="AD254" s="197">
        <f t="shared" si="76"/>
        <v>180000</v>
      </c>
      <c r="AE254" s="197">
        <f t="shared" si="76"/>
        <v>0</v>
      </c>
      <c r="AF254" s="239" t="s">
        <v>17026</v>
      </c>
      <c r="AG254" s="239" t="s">
        <v>17026</v>
      </c>
      <c r="AH254" s="239" t="s">
        <v>17026</v>
      </c>
      <c r="AI254" s="251"/>
      <c r="AJ254" s="251"/>
      <c r="AK254" s="251"/>
      <c r="AL254" s="251"/>
      <c r="AM254" s="252"/>
      <c r="AN254" s="252"/>
      <c r="AO254" s="252"/>
      <c r="AP254" s="252"/>
      <c r="AQ254" s="252"/>
      <c r="AR254" s="252"/>
      <c r="AS254" s="252"/>
      <c r="AT254" s="252"/>
      <c r="AU254" s="252"/>
      <c r="AV254" s="252"/>
      <c r="AW254" s="252"/>
      <c r="AX254" s="253"/>
      <c r="AY254" s="253"/>
      <c r="AZ254" s="252"/>
      <c r="BA254" s="252"/>
      <c r="BB254" s="254"/>
      <c r="BC254" s="255">
        <f t="shared" si="67"/>
        <v>-463.4</v>
      </c>
      <c r="BJ254" s="191" t="e">
        <f t="shared" si="72"/>
        <v>#N/A</v>
      </c>
      <c r="BM254" s="191" t="s">
        <v>3689</v>
      </c>
      <c r="BN254" s="191" t="s">
        <v>3098</v>
      </c>
      <c r="BO254" s="191" t="s">
        <v>3690</v>
      </c>
      <c r="BU254" s="191" t="s">
        <v>3689</v>
      </c>
      <c r="BV254" s="191" t="s">
        <v>3098</v>
      </c>
      <c r="BW254" s="191" t="s">
        <v>3690</v>
      </c>
      <c r="CH254" s="248">
        <f t="shared" si="38"/>
        <v>-1.0186340659856796E-9</v>
      </c>
    </row>
    <row r="255" spans="1:115" x14ac:dyDescent="0.3">
      <c r="A255" s="191">
        <v>1</v>
      </c>
      <c r="B255" s="256">
        <f>SUBTOTAL(9,$A$22:A255)</f>
        <v>220</v>
      </c>
      <c r="C255" s="260" t="s">
        <v>471</v>
      </c>
      <c r="D255" s="197">
        <f t="shared" ref="D255:D256" si="77">E255+F255+G255+H255+I255+J255+L255+N255+P255+R255+T255+U255+V255+W255+X255+Y255+Z255+AA255+AB255+AC255+AD255+AE255</f>
        <v>7735556.4699999997</v>
      </c>
      <c r="E255" s="263">
        <v>0</v>
      </c>
      <c r="F255" s="263">
        <v>0</v>
      </c>
      <c r="G255" s="263">
        <v>0</v>
      </c>
      <c r="H255" s="263">
        <v>0</v>
      </c>
      <c r="I255" s="263">
        <v>0</v>
      </c>
      <c r="J255" s="263">
        <v>0</v>
      </c>
      <c r="K255" s="278">
        <v>0</v>
      </c>
      <c r="L255" s="263">
        <v>0</v>
      </c>
      <c r="M255" s="279">
        <v>0</v>
      </c>
      <c r="N255" s="197">
        <v>0</v>
      </c>
      <c r="O255" s="263">
        <v>0</v>
      </c>
      <c r="P255" s="263">
        <v>0</v>
      </c>
      <c r="Q255" s="197">
        <v>0</v>
      </c>
      <c r="R255" s="197">
        <v>0</v>
      </c>
      <c r="S255" s="263">
        <v>0</v>
      </c>
      <c r="T255" s="263">
        <v>0</v>
      </c>
      <c r="U255" s="263">
        <f>7254748.38+142506.82+0.01</f>
        <v>7397255.21</v>
      </c>
      <c r="V255" s="263">
        <v>0</v>
      </c>
      <c r="W255" s="263">
        <v>0</v>
      </c>
      <c r="X255" s="263">
        <v>0</v>
      </c>
      <c r="Y255" s="263">
        <v>0</v>
      </c>
      <c r="Z255" s="263">
        <v>0</v>
      </c>
      <c r="AA255" s="263">
        <v>0</v>
      </c>
      <c r="AB255" s="263">
        <v>0</v>
      </c>
      <c r="AC255" s="197">
        <f>ROUND(U255*2.14%,2)</f>
        <v>158301.26</v>
      </c>
      <c r="AD255" s="197">
        <v>180000</v>
      </c>
      <c r="AE255" s="263">
        <v>0</v>
      </c>
      <c r="AF255" s="239">
        <v>2023</v>
      </c>
      <c r="AG255" s="239">
        <v>2023</v>
      </c>
      <c r="AH255" s="239">
        <v>2023</v>
      </c>
      <c r="AI255" s="251"/>
      <c r="AJ255" s="251"/>
      <c r="AK255" s="251"/>
      <c r="AL255" s="251"/>
      <c r="AM255" s="252" t="s">
        <v>16967</v>
      </c>
      <c r="AN255" s="252" t="s">
        <v>16950</v>
      </c>
      <c r="AO255" s="252">
        <v>0</v>
      </c>
      <c r="AP255" s="252" t="s">
        <v>16964</v>
      </c>
      <c r="AQ255" s="252" t="s">
        <v>16966</v>
      </c>
      <c r="AR255" s="252">
        <v>0</v>
      </c>
      <c r="AS255" s="252"/>
      <c r="AT255" s="252"/>
      <c r="AU255" s="252"/>
      <c r="AV255" s="252"/>
      <c r="AW255" s="252" t="s">
        <v>704</v>
      </c>
      <c r="AX255" s="253">
        <v>947</v>
      </c>
      <c r="AY255" s="253">
        <v>473.7</v>
      </c>
      <c r="AZ255" s="252" t="s">
        <v>2992</v>
      </c>
      <c r="BA255" s="252">
        <v>2007</v>
      </c>
      <c r="BB255" s="254"/>
      <c r="BC255" s="255">
        <f t="shared" si="67"/>
        <v>473.7</v>
      </c>
      <c r="BD255" s="191" t="s">
        <v>16947</v>
      </c>
      <c r="BJ255" s="191" t="str">
        <f t="shared" si="72"/>
        <v>нет данных</v>
      </c>
      <c r="BM255" s="191" t="s">
        <v>3691</v>
      </c>
      <c r="BN255" s="191" t="s">
        <v>2984</v>
      </c>
      <c r="BO255" s="191" t="s">
        <v>3692</v>
      </c>
      <c r="BU255" s="191" t="s">
        <v>3691</v>
      </c>
      <c r="BV255" s="191" t="s">
        <v>2984</v>
      </c>
      <c r="BW255" s="191" t="s">
        <v>3692</v>
      </c>
      <c r="CH255" s="248">
        <f t="shared" si="38"/>
        <v>-2.3283064365386963E-10</v>
      </c>
    </row>
    <row r="256" spans="1:115" x14ac:dyDescent="0.3">
      <c r="A256" s="191">
        <v>1</v>
      </c>
      <c r="B256" s="256">
        <f>SUBTOTAL(9,$A$22:A256)</f>
        <v>221</v>
      </c>
      <c r="C256" s="260" t="s">
        <v>8920</v>
      </c>
      <c r="D256" s="197">
        <f t="shared" si="77"/>
        <v>3114388.91</v>
      </c>
      <c r="E256" s="264">
        <v>0</v>
      </c>
      <c r="F256" s="264">
        <v>0</v>
      </c>
      <c r="G256" s="264">
        <v>0</v>
      </c>
      <c r="H256" s="264">
        <v>0</v>
      </c>
      <c r="I256" s="264">
        <v>0</v>
      </c>
      <c r="J256" s="264">
        <v>0</v>
      </c>
      <c r="K256" s="281">
        <v>0</v>
      </c>
      <c r="L256" s="264">
        <v>0</v>
      </c>
      <c r="M256" s="264">
        <v>463.4</v>
      </c>
      <c r="N256" s="264">
        <v>3081744</v>
      </c>
      <c r="O256" s="264">
        <v>0</v>
      </c>
      <c r="P256" s="264">
        <v>0</v>
      </c>
      <c r="Q256" s="264">
        <v>0</v>
      </c>
      <c r="R256" s="264">
        <v>0</v>
      </c>
      <c r="S256" s="264">
        <v>0</v>
      </c>
      <c r="T256" s="264">
        <v>0</v>
      </c>
      <c r="U256" s="264">
        <v>0</v>
      </c>
      <c r="V256" s="264">
        <v>0</v>
      </c>
      <c r="W256" s="264">
        <v>0</v>
      </c>
      <c r="X256" s="264">
        <v>0</v>
      </c>
      <c r="Y256" s="264">
        <v>0</v>
      </c>
      <c r="Z256" s="264">
        <v>0</v>
      </c>
      <c r="AA256" s="264">
        <v>0</v>
      </c>
      <c r="AB256" s="264">
        <v>0</v>
      </c>
      <c r="AC256" s="264">
        <f t="shared" ref="AC256" si="78">ROUND(N256*1.0593%,2)+ROUND(E256*1.0593%,2)+ROUND(F256*1.0593%,2)+ROUND(G256*1.0593%,2)+ROUND(H256*1.0593%,2)+ROUND(I256*1.0593%,2)+ROUND(J256*1.0593%,2)+ROUND(L256*1.0593%,2)+ROUND(P256*1.0593%,2)+ROUND(R256*1.0593%,2)+ROUND(T256*1.0593%,2)+ROUND(U256*1.0593%,2)+ROUND(V256*1.0593%,2)+ROUND(W256*1.0593%,2)+ROUND(X256*1.0593%,2)+ROUND(Y256*1.0593%,2)+ROUND(Z256*1.0593%,2)+ROUND(AA256*1.0593%,2)+ROUND(AB256*1.0593%,2)</f>
        <v>32644.91</v>
      </c>
      <c r="AD256" s="264">
        <v>0</v>
      </c>
      <c r="AE256" s="264">
        <v>0</v>
      </c>
      <c r="AF256" s="265" t="s">
        <v>17052</v>
      </c>
      <c r="AG256" s="265">
        <v>2023</v>
      </c>
      <c r="AH256" s="266">
        <v>2023</v>
      </c>
      <c r="AI256" s="251"/>
      <c r="AJ256" s="251"/>
      <c r="AK256" s="251"/>
      <c r="AL256" s="251"/>
      <c r="AM256" s="252"/>
      <c r="AN256" s="252"/>
      <c r="AO256" s="252"/>
      <c r="AP256" s="252"/>
      <c r="AQ256" s="252"/>
      <c r="AR256" s="252"/>
      <c r="AS256" s="252"/>
      <c r="AT256" s="252"/>
      <c r="AU256" s="252"/>
      <c r="AV256" s="252"/>
      <c r="AW256" s="252"/>
      <c r="AX256" s="253"/>
      <c r="AY256" s="253"/>
      <c r="AZ256" s="252"/>
      <c r="BA256" s="252"/>
      <c r="BB256" s="254"/>
      <c r="BC256" s="255"/>
      <c r="CH256" s="248">
        <f t="shared" ref="CH256:CH318" si="79">D256-E256-F256-G256-H256-I256-J256-L256-N256-P256-R256-T256-U256-V256-W256-X256-Y256-Z256-AA256-AB256-AC256-AD256-AE256</f>
        <v>1.4915713109076023E-10</v>
      </c>
    </row>
    <row r="257" spans="1:115" x14ac:dyDescent="0.3">
      <c r="B257" s="249" t="s">
        <v>472</v>
      </c>
      <c r="C257" s="249"/>
      <c r="D257" s="246">
        <f>SUM(D258:D260)</f>
        <v>19046312.890000001</v>
      </c>
      <c r="E257" s="197">
        <f t="shared" ref="E257:AE257" si="80">SUM(E258:E260)</f>
        <v>0</v>
      </c>
      <c r="F257" s="197">
        <f t="shared" si="80"/>
        <v>0</v>
      </c>
      <c r="G257" s="197">
        <f t="shared" si="80"/>
        <v>0</v>
      </c>
      <c r="H257" s="197">
        <f t="shared" si="80"/>
        <v>0</v>
      </c>
      <c r="I257" s="197">
        <f t="shared" si="80"/>
        <v>0</v>
      </c>
      <c r="J257" s="197">
        <f t="shared" si="80"/>
        <v>0</v>
      </c>
      <c r="K257" s="247">
        <f t="shared" si="80"/>
        <v>0</v>
      </c>
      <c r="L257" s="197">
        <f t="shared" si="80"/>
        <v>0</v>
      </c>
      <c r="M257" s="197">
        <f t="shared" si="80"/>
        <v>1898.79</v>
      </c>
      <c r="N257" s="197">
        <f t="shared" si="80"/>
        <v>18345969.120000001</v>
      </c>
      <c r="O257" s="197">
        <f t="shared" si="80"/>
        <v>0</v>
      </c>
      <c r="P257" s="197">
        <f t="shared" si="80"/>
        <v>0</v>
      </c>
      <c r="Q257" s="197">
        <f t="shared" si="80"/>
        <v>0</v>
      </c>
      <c r="R257" s="197">
        <f t="shared" si="80"/>
        <v>0</v>
      </c>
      <c r="S257" s="197">
        <f t="shared" si="80"/>
        <v>0</v>
      </c>
      <c r="T257" s="197">
        <f t="shared" si="80"/>
        <v>0</v>
      </c>
      <c r="U257" s="197">
        <f t="shared" si="80"/>
        <v>0</v>
      </c>
      <c r="V257" s="197">
        <f t="shared" si="80"/>
        <v>0</v>
      </c>
      <c r="W257" s="197">
        <f t="shared" si="80"/>
        <v>0</v>
      </c>
      <c r="X257" s="197">
        <f t="shared" si="80"/>
        <v>0</v>
      </c>
      <c r="Y257" s="197">
        <f t="shared" si="80"/>
        <v>0</v>
      </c>
      <c r="Z257" s="197">
        <f t="shared" si="80"/>
        <v>0</v>
      </c>
      <c r="AA257" s="197">
        <f t="shared" si="80"/>
        <v>0</v>
      </c>
      <c r="AB257" s="197">
        <f t="shared" si="80"/>
        <v>0</v>
      </c>
      <c r="AC257" s="197">
        <f t="shared" si="80"/>
        <v>253055.46</v>
      </c>
      <c r="AD257" s="197">
        <f t="shared" si="80"/>
        <v>447288.31</v>
      </c>
      <c r="AE257" s="197">
        <f t="shared" si="80"/>
        <v>0</v>
      </c>
      <c r="AF257" s="239" t="s">
        <v>17026</v>
      </c>
      <c r="AG257" s="239" t="s">
        <v>17026</v>
      </c>
      <c r="AH257" s="239" t="s">
        <v>17026</v>
      </c>
      <c r="AI257" s="251"/>
      <c r="AJ257" s="251"/>
      <c r="AK257" s="251"/>
      <c r="AL257" s="251"/>
      <c r="AM257" s="252"/>
      <c r="AN257" s="252"/>
      <c r="AO257" s="252"/>
      <c r="AP257" s="252"/>
      <c r="AQ257" s="252"/>
      <c r="AR257" s="252"/>
      <c r="AS257" s="252"/>
      <c r="AT257" s="252"/>
      <c r="AU257" s="252"/>
      <c r="AV257" s="252"/>
      <c r="AW257" s="252"/>
      <c r="AX257" s="253"/>
      <c r="AY257" s="253"/>
      <c r="AZ257" s="252"/>
      <c r="BA257" s="252"/>
      <c r="BB257" s="254"/>
      <c r="BC257" s="255">
        <f t="shared" si="67"/>
        <v>-1898.79</v>
      </c>
      <c r="BJ257" s="191" t="e">
        <f>VLOOKUP(C257,BM:BO,3,FALSE)</f>
        <v>#N/A</v>
      </c>
      <c r="BM257" s="191" t="s">
        <v>3693</v>
      </c>
      <c r="BN257" s="191" t="s">
        <v>2984</v>
      </c>
      <c r="BO257" s="191" t="s">
        <v>3694</v>
      </c>
      <c r="BU257" s="191" t="s">
        <v>3693</v>
      </c>
      <c r="BV257" s="191" t="s">
        <v>2984</v>
      </c>
      <c r="BW257" s="191" t="s">
        <v>3694</v>
      </c>
      <c r="CH257" s="248">
        <f t="shared" si="79"/>
        <v>-4.0745362639427185E-10</v>
      </c>
    </row>
    <row r="258" spans="1:115" x14ac:dyDescent="0.3">
      <c r="A258" s="191">
        <v>1</v>
      </c>
      <c r="B258" s="256">
        <f>SUBTOTAL(9,$A$22:A258)</f>
        <v>222</v>
      </c>
      <c r="C258" s="260" t="s">
        <v>473</v>
      </c>
      <c r="D258" s="197">
        <f t="shared" ref="D258:D260" si="81">E258+F258+G258+H258+I258+J258+L258+N258+P258+R258+T258+U258+V258+W258+X258+Y258+Z258+AA258+AB258+AC258+AD258+AE258</f>
        <v>1705088.67</v>
      </c>
      <c r="E258" s="263">
        <v>0</v>
      </c>
      <c r="F258" s="263">
        <v>0</v>
      </c>
      <c r="G258" s="263">
        <v>0</v>
      </c>
      <c r="H258" s="263">
        <v>0</v>
      </c>
      <c r="I258" s="263">
        <v>0</v>
      </c>
      <c r="J258" s="263">
        <v>0</v>
      </c>
      <c r="K258" s="278">
        <v>0</v>
      </c>
      <c r="L258" s="263">
        <v>0</v>
      </c>
      <c r="M258" s="279">
        <v>202.37</v>
      </c>
      <c r="N258" s="197">
        <v>1522507.02</v>
      </c>
      <c r="O258" s="263">
        <v>0</v>
      </c>
      <c r="P258" s="263">
        <v>0</v>
      </c>
      <c r="Q258" s="197">
        <v>0</v>
      </c>
      <c r="R258" s="197">
        <v>0</v>
      </c>
      <c r="S258" s="263">
        <v>0</v>
      </c>
      <c r="T258" s="263">
        <v>0</v>
      </c>
      <c r="U258" s="263">
        <v>0</v>
      </c>
      <c r="V258" s="263">
        <v>0</v>
      </c>
      <c r="W258" s="263">
        <v>0</v>
      </c>
      <c r="X258" s="263">
        <v>0</v>
      </c>
      <c r="Y258" s="263">
        <v>0</v>
      </c>
      <c r="Z258" s="263">
        <v>0</v>
      </c>
      <c r="AA258" s="263">
        <v>0</v>
      </c>
      <c r="AB258" s="263">
        <v>0</v>
      </c>
      <c r="AC258" s="197">
        <f>ROUND(N258*2.14%,2)</f>
        <v>32581.65</v>
      </c>
      <c r="AD258" s="197">
        <v>150000</v>
      </c>
      <c r="AE258" s="263">
        <v>0</v>
      </c>
      <c r="AF258" s="239">
        <v>2023</v>
      </c>
      <c r="AG258" s="239">
        <v>2023</v>
      </c>
      <c r="AH258" s="239">
        <v>2023</v>
      </c>
      <c r="AI258" s="251"/>
      <c r="AJ258" s="251"/>
      <c r="AK258" s="251"/>
      <c r="AL258" s="251"/>
      <c r="AM258" s="252" t="s">
        <v>16954</v>
      </c>
      <c r="AN258" s="252" t="s">
        <v>16950</v>
      </c>
      <c r="AO258" s="252">
        <v>0</v>
      </c>
      <c r="AP258" s="252" t="s">
        <v>16964</v>
      </c>
      <c r="AQ258" s="252" t="s">
        <v>16952</v>
      </c>
      <c r="AR258" s="252">
        <v>0</v>
      </c>
      <c r="AS258" s="252"/>
      <c r="AT258" s="252"/>
      <c r="AU258" s="252"/>
      <c r="AV258" s="252"/>
      <c r="AW258" s="252" t="s">
        <v>927</v>
      </c>
      <c r="AX258" s="253">
        <v>554.5</v>
      </c>
      <c r="AY258" s="253">
        <v>202.37</v>
      </c>
      <c r="AZ258" s="252" t="s">
        <v>3040</v>
      </c>
      <c r="BA258" s="252" t="s">
        <v>17012</v>
      </c>
      <c r="BB258" s="254"/>
      <c r="BC258" s="255">
        <f t="shared" si="67"/>
        <v>0</v>
      </c>
      <c r="BJ258" s="191" t="str">
        <f>VLOOKUP(C258,BM:BO,3,FALSE)</f>
        <v>нет данных</v>
      </c>
      <c r="BM258" s="191" t="s">
        <v>3695</v>
      </c>
      <c r="BN258" s="191" t="s">
        <v>1268</v>
      </c>
      <c r="BO258" s="191" t="s">
        <v>1130</v>
      </c>
      <c r="BU258" s="191" t="s">
        <v>3695</v>
      </c>
      <c r="BV258" s="191" t="s">
        <v>1268</v>
      </c>
      <c r="BW258" s="191" t="s">
        <v>1130</v>
      </c>
      <c r="CH258" s="248">
        <f t="shared" si="79"/>
        <v>-8.7311491370201111E-11</v>
      </c>
    </row>
    <row r="259" spans="1:115" x14ac:dyDescent="0.3">
      <c r="A259" s="191">
        <v>1</v>
      </c>
      <c r="B259" s="256">
        <f>SUBTOTAL(9,$A$22:A259)</f>
        <v>223</v>
      </c>
      <c r="C259" s="260" t="s">
        <v>474</v>
      </c>
      <c r="D259" s="197">
        <f t="shared" si="81"/>
        <v>4144382.54</v>
      </c>
      <c r="E259" s="263">
        <v>0</v>
      </c>
      <c r="F259" s="263">
        <v>0</v>
      </c>
      <c r="G259" s="263">
        <v>0</v>
      </c>
      <c r="H259" s="263">
        <v>0</v>
      </c>
      <c r="I259" s="263">
        <v>0</v>
      </c>
      <c r="J259" s="263">
        <v>0</v>
      </c>
      <c r="K259" s="278">
        <v>0</v>
      </c>
      <c r="L259" s="263">
        <v>0</v>
      </c>
      <c r="M259" s="279">
        <v>493.42</v>
      </c>
      <c r="N259" s="197">
        <v>3910693.69</v>
      </c>
      <c r="O259" s="263">
        <v>0</v>
      </c>
      <c r="P259" s="263">
        <v>0</v>
      </c>
      <c r="Q259" s="197">
        <v>0</v>
      </c>
      <c r="R259" s="197">
        <v>0</v>
      </c>
      <c r="S259" s="263">
        <v>0</v>
      </c>
      <c r="T259" s="263">
        <v>0</v>
      </c>
      <c r="U259" s="263">
        <v>0</v>
      </c>
      <c r="V259" s="263">
        <v>0</v>
      </c>
      <c r="W259" s="263">
        <v>0</v>
      </c>
      <c r="X259" s="263">
        <v>0</v>
      </c>
      <c r="Y259" s="263">
        <v>0</v>
      </c>
      <c r="Z259" s="263">
        <v>0</v>
      </c>
      <c r="AA259" s="263">
        <v>0</v>
      </c>
      <c r="AB259" s="263">
        <v>0</v>
      </c>
      <c r="AC259" s="197">
        <f>ROUND(N259*2.14%,2)+0.01</f>
        <v>83688.849999999991</v>
      </c>
      <c r="AD259" s="197">
        <v>150000</v>
      </c>
      <c r="AE259" s="263">
        <v>0</v>
      </c>
      <c r="AF259" s="239">
        <v>2023</v>
      </c>
      <c r="AG259" s="239">
        <v>2023</v>
      </c>
      <c r="AH259" s="239">
        <v>2023</v>
      </c>
      <c r="AI259" s="251"/>
      <c r="AJ259" s="251"/>
      <c r="AK259" s="251"/>
      <c r="AL259" s="251"/>
      <c r="AM259" s="252" t="s">
        <v>16962</v>
      </c>
      <c r="AN259" s="252" t="s">
        <v>16954</v>
      </c>
      <c r="AO259" s="252">
        <v>0</v>
      </c>
      <c r="AP259" s="252" t="s">
        <v>16964</v>
      </c>
      <c r="AQ259" s="252" t="s">
        <v>16952</v>
      </c>
      <c r="AR259" s="252">
        <v>0</v>
      </c>
      <c r="AS259" s="252" t="s">
        <v>16981</v>
      </c>
      <c r="AT259" s="252"/>
      <c r="AU259" s="252"/>
      <c r="AV259" s="252"/>
      <c r="AW259" s="252" t="s">
        <v>924</v>
      </c>
      <c r="AX259" s="253">
        <v>706.1</v>
      </c>
      <c r="AY259" s="253">
        <v>493.42</v>
      </c>
      <c r="AZ259" s="252" t="s">
        <v>2967</v>
      </c>
      <c r="BA259" s="252" t="s">
        <v>17012</v>
      </c>
      <c r="BB259" s="254"/>
      <c r="BC259" s="255">
        <f t="shared" si="67"/>
        <v>0</v>
      </c>
      <c r="BJ259" s="191" t="str">
        <f>VLOOKUP(C259,BM:BO,3,FALSE)</f>
        <v>502.500</v>
      </c>
      <c r="BM259" s="191" t="s">
        <v>3696</v>
      </c>
      <c r="BN259" s="191" t="s">
        <v>638</v>
      </c>
      <c r="BO259" s="191" t="s">
        <v>3698</v>
      </c>
      <c r="BU259" s="191" t="s">
        <v>3696</v>
      </c>
      <c r="BV259" s="191" t="s">
        <v>638</v>
      </c>
      <c r="BW259" s="191" t="s">
        <v>3698</v>
      </c>
      <c r="CH259" s="248">
        <f t="shared" si="79"/>
        <v>1.1641532182693481E-10</v>
      </c>
    </row>
    <row r="260" spans="1:115" s="267" customFormat="1" x14ac:dyDescent="0.3">
      <c r="A260" s="191">
        <v>1</v>
      </c>
      <c r="B260" s="256">
        <f>SUBTOTAL(9,$A$22:A260)</f>
        <v>224</v>
      </c>
      <c r="C260" s="291" t="s">
        <v>8630</v>
      </c>
      <c r="D260" s="197">
        <f t="shared" si="81"/>
        <v>13196841.680000002</v>
      </c>
      <c r="E260" s="264">
        <v>0</v>
      </c>
      <c r="F260" s="264">
        <v>0</v>
      </c>
      <c r="G260" s="264">
        <v>0</v>
      </c>
      <c r="H260" s="264">
        <v>0</v>
      </c>
      <c r="I260" s="264">
        <v>0</v>
      </c>
      <c r="J260" s="264">
        <v>0</v>
      </c>
      <c r="K260" s="281">
        <v>0</v>
      </c>
      <c r="L260" s="264">
        <v>0</v>
      </c>
      <c r="M260" s="264">
        <v>1203</v>
      </c>
      <c r="N260" s="292">
        <v>12912768.41</v>
      </c>
      <c r="O260" s="264">
        <v>0</v>
      </c>
      <c r="P260" s="264">
        <v>0</v>
      </c>
      <c r="Q260" s="264">
        <v>0</v>
      </c>
      <c r="R260" s="264">
        <v>0</v>
      </c>
      <c r="S260" s="264">
        <v>0</v>
      </c>
      <c r="T260" s="264">
        <v>0</v>
      </c>
      <c r="U260" s="264">
        <v>0</v>
      </c>
      <c r="V260" s="264">
        <v>0</v>
      </c>
      <c r="W260" s="264">
        <v>0</v>
      </c>
      <c r="X260" s="264">
        <v>0</v>
      </c>
      <c r="Y260" s="264">
        <v>0</v>
      </c>
      <c r="Z260" s="264">
        <v>0</v>
      </c>
      <c r="AA260" s="264">
        <v>0</v>
      </c>
      <c r="AB260" s="264">
        <v>0</v>
      </c>
      <c r="AC260" s="264">
        <f t="shared" ref="AC260" si="82">ROUND(N260*1.0593%,2)+ROUND(E260*1.0593%,2)+ROUND(F260*1.0593%,2)+ROUND(G260*1.0593%,2)+ROUND(H260*1.0593%,2)+ROUND(I260*1.0593%,2)+ROUND(J260*1.0593%,2)+ROUND(L260*1.0593%,2)+ROUND(P260*1.0593%,2)+ROUND(R260*1.0593%,2)+ROUND(T260*1.0593%,2)+ROUND(U260*1.0593%,2)+ROUND(V260*1.0593%,2)+ROUND(W260*1.0593%,2)+ROUND(X260*1.0593%,2)+ROUND(Y260*1.0593%,2)+ROUND(Z260*1.0593%,2)+ROUND(AA260*1.0593%,2)+ROUND(AB260*1.0593%,2)</f>
        <v>136784.95999999999</v>
      </c>
      <c r="AD260" s="264">
        <v>147288.31</v>
      </c>
      <c r="AE260" s="264">
        <v>0</v>
      </c>
      <c r="AF260" s="265">
        <v>2023</v>
      </c>
      <c r="AG260" s="265">
        <v>2023</v>
      </c>
      <c r="AH260" s="266">
        <v>2023</v>
      </c>
      <c r="AT260" s="267" t="e">
        <f>VLOOKUP(C260,AW:AX,2,FALSE)</f>
        <v>#N/A</v>
      </c>
      <c r="BW260" s="268"/>
      <c r="CE260" s="267" t="e">
        <f>VLOOKUP(C260,CF:CG,2,FALSE)</f>
        <v>#N/A</v>
      </c>
      <c r="CH260" s="248">
        <f t="shared" si="79"/>
        <v>1.4260876923799515E-9</v>
      </c>
      <c r="CL260" s="267" t="e">
        <f>VLOOKUP(C260,CM:CN,2,FALSE)</f>
        <v>#N/A</v>
      </c>
      <c r="DK260" s="267" t="e">
        <f>VLOOKUP(C260,DL:DM,2,FALSE)</f>
        <v>#N/A</v>
      </c>
    </row>
    <row r="261" spans="1:115" x14ac:dyDescent="0.3">
      <c r="B261" s="249" t="s">
        <v>289</v>
      </c>
      <c r="C261" s="249"/>
      <c r="D261" s="246">
        <f>SUM(D262:D265)</f>
        <v>15378988.970000001</v>
      </c>
      <c r="E261" s="197">
        <f t="shared" ref="E261:AE261" si="83">SUM(E262:E265)</f>
        <v>0</v>
      </c>
      <c r="F261" s="197">
        <f t="shared" si="83"/>
        <v>0</v>
      </c>
      <c r="G261" s="197">
        <f t="shared" si="83"/>
        <v>0</v>
      </c>
      <c r="H261" s="197">
        <f t="shared" si="83"/>
        <v>0</v>
      </c>
      <c r="I261" s="197">
        <f t="shared" si="83"/>
        <v>0</v>
      </c>
      <c r="J261" s="197">
        <f t="shared" si="83"/>
        <v>0</v>
      </c>
      <c r="K261" s="247">
        <f t="shared" si="83"/>
        <v>0</v>
      </c>
      <c r="L261" s="197">
        <f t="shared" si="83"/>
        <v>0</v>
      </c>
      <c r="M261" s="197">
        <f t="shared" si="83"/>
        <v>1444</v>
      </c>
      <c r="N261" s="197">
        <f t="shared" si="83"/>
        <v>12692500.9</v>
      </c>
      <c r="O261" s="197">
        <f t="shared" si="83"/>
        <v>0</v>
      </c>
      <c r="P261" s="197">
        <f t="shared" si="83"/>
        <v>0</v>
      </c>
      <c r="Q261" s="197">
        <f t="shared" si="83"/>
        <v>377.9</v>
      </c>
      <c r="R261" s="197">
        <f t="shared" si="83"/>
        <v>2032521.6</v>
      </c>
      <c r="S261" s="197">
        <f t="shared" si="83"/>
        <v>0</v>
      </c>
      <c r="T261" s="197">
        <f t="shared" si="83"/>
        <v>0</v>
      </c>
      <c r="U261" s="197">
        <f t="shared" si="83"/>
        <v>0</v>
      </c>
      <c r="V261" s="197">
        <f t="shared" si="83"/>
        <v>0</v>
      </c>
      <c r="W261" s="197">
        <f t="shared" si="83"/>
        <v>0</v>
      </c>
      <c r="X261" s="197">
        <f t="shared" si="83"/>
        <v>0</v>
      </c>
      <c r="Y261" s="197">
        <f t="shared" si="83"/>
        <v>0</v>
      </c>
      <c r="Z261" s="197">
        <f t="shared" si="83"/>
        <v>0</v>
      </c>
      <c r="AA261" s="197">
        <f t="shared" si="83"/>
        <v>0</v>
      </c>
      <c r="AB261" s="197">
        <f t="shared" si="83"/>
        <v>0</v>
      </c>
      <c r="AC261" s="197">
        <f t="shared" si="83"/>
        <v>223966.47000000003</v>
      </c>
      <c r="AD261" s="197">
        <f t="shared" si="83"/>
        <v>430000</v>
      </c>
      <c r="AE261" s="197">
        <f t="shared" si="83"/>
        <v>0</v>
      </c>
      <c r="AF261" s="239" t="s">
        <v>17026</v>
      </c>
      <c r="AG261" s="239" t="s">
        <v>17026</v>
      </c>
      <c r="AH261" s="239" t="s">
        <v>17026</v>
      </c>
      <c r="AI261" s="251"/>
      <c r="AJ261" s="251"/>
      <c r="AK261" s="251"/>
      <c r="AL261" s="251"/>
      <c r="AM261" s="252"/>
      <c r="AN261" s="252"/>
      <c r="AO261" s="252"/>
      <c r="AP261" s="252"/>
      <c r="AQ261" s="252"/>
      <c r="AR261" s="252"/>
      <c r="AS261" s="252"/>
      <c r="AT261" s="252"/>
      <c r="AU261" s="252"/>
      <c r="AV261" s="252"/>
      <c r="AW261" s="252"/>
      <c r="AX261" s="253"/>
      <c r="AY261" s="253"/>
      <c r="AZ261" s="252"/>
      <c r="BA261" s="252"/>
      <c r="BB261" s="254"/>
      <c r="BC261" s="255">
        <f t="shared" si="67"/>
        <v>-1444</v>
      </c>
      <c r="BJ261" s="191" t="e">
        <f>VLOOKUP(C261,BM:BO,3,FALSE)</f>
        <v>#N/A</v>
      </c>
      <c r="BM261" s="191" t="s">
        <v>3411</v>
      </c>
      <c r="BN261" s="191" t="s">
        <v>1014</v>
      </c>
      <c r="BO261" s="191" t="s">
        <v>3412</v>
      </c>
      <c r="BU261" s="191" t="s">
        <v>3411</v>
      </c>
      <c r="BV261" s="191" t="s">
        <v>1014</v>
      </c>
      <c r="BW261" s="191" t="s">
        <v>3412</v>
      </c>
      <c r="CH261" s="248">
        <f t="shared" si="79"/>
        <v>1.7462298274040222E-10</v>
      </c>
    </row>
    <row r="262" spans="1:115" x14ac:dyDescent="0.3">
      <c r="A262" s="191">
        <v>1</v>
      </c>
      <c r="B262" s="256">
        <f>SUBTOTAL(9,$A$22:A262)</f>
        <v>225</v>
      </c>
      <c r="C262" s="260" t="s">
        <v>291</v>
      </c>
      <c r="D262" s="197">
        <f t="shared" ref="D262:D265" si="84">E262+F262+G262+H262+I262+J262+L262+N262+P262+R262+T262+U262+V262+W262+X262+Y262+Z262+AA262+AB262+AC262+AD262+AE262</f>
        <v>6626324.1000000006</v>
      </c>
      <c r="E262" s="263">
        <v>0</v>
      </c>
      <c r="F262" s="263">
        <v>0</v>
      </c>
      <c r="G262" s="263">
        <v>0</v>
      </c>
      <c r="H262" s="263">
        <v>0</v>
      </c>
      <c r="I262" s="263">
        <v>0</v>
      </c>
      <c r="J262" s="263">
        <v>0</v>
      </c>
      <c r="K262" s="278">
        <v>0</v>
      </c>
      <c r="L262" s="263">
        <v>0</v>
      </c>
      <c r="M262" s="279">
        <v>730</v>
      </c>
      <c r="N262" s="197">
        <v>6291691.9000000004</v>
      </c>
      <c r="O262" s="263">
        <v>0</v>
      </c>
      <c r="P262" s="263">
        <v>0</v>
      </c>
      <c r="Q262" s="197">
        <v>0</v>
      </c>
      <c r="R262" s="197">
        <v>0</v>
      </c>
      <c r="S262" s="263">
        <v>0</v>
      </c>
      <c r="T262" s="263">
        <v>0</v>
      </c>
      <c r="U262" s="263">
        <v>0</v>
      </c>
      <c r="V262" s="263">
        <v>0</v>
      </c>
      <c r="W262" s="263">
        <v>0</v>
      </c>
      <c r="X262" s="263">
        <v>0</v>
      </c>
      <c r="Y262" s="263">
        <v>0</v>
      </c>
      <c r="Z262" s="263">
        <v>0</v>
      </c>
      <c r="AA262" s="263">
        <v>0</v>
      </c>
      <c r="AB262" s="263">
        <v>0</v>
      </c>
      <c r="AC262" s="263">
        <v>134632.20000000001</v>
      </c>
      <c r="AD262" s="263">
        <v>200000</v>
      </c>
      <c r="AE262" s="263">
        <v>0</v>
      </c>
      <c r="AF262" s="239">
        <v>2023</v>
      </c>
      <c r="AG262" s="239">
        <v>2023</v>
      </c>
      <c r="AH262" s="239">
        <v>2023</v>
      </c>
      <c r="AI262" s="251"/>
      <c r="AJ262" s="251"/>
      <c r="AK262" s="251"/>
      <c r="AL262" s="251"/>
      <c r="AM262" s="252" t="s">
        <v>16955</v>
      </c>
      <c r="AN262" s="252" t="s">
        <v>16959</v>
      </c>
      <c r="AO262" s="252">
        <v>0</v>
      </c>
      <c r="AP262" s="252" t="s">
        <v>16964</v>
      </c>
      <c r="AQ262" s="252" t="s">
        <v>16964</v>
      </c>
      <c r="AR262" s="252" t="s">
        <v>16964</v>
      </c>
      <c r="AS262" s="252" t="s">
        <v>16983</v>
      </c>
      <c r="AT262" s="252"/>
      <c r="AU262" s="252"/>
      <c r="AV262" s="252"/>
      <c r="AW262" s="252" t="s">
        <v>3046</v>
      </c>
      <c r="AX262" s="253">
        <v>1431.3</v>
      </c>
      <c r="AY262" s="253">
        <v>703</v>
      </c>
      <c r="AZ262" s="252" t="s">
        <v>2992</v>
      </c>
      <c r="BA262" s="252" t="s">
        <v>17012</v>
      </c>
      <c r="BB262" s="254"/>
      <c r="BC262" s="255">
        <f t="shared" si="67"/>
        <v>-27</v>
      </c>
      <c r="BJ262" s="191" t="str">
        <f>VLOOKUP(C262,BM:BO,3,FALSE)</f>
        <v>2547.000</v>
      </c>
      <c r="BM262" s="191" t="s">
        <v>3414</v>
      </c>
      <c r="BN262" s="191" t="s">
        <v>2984</v>
      </c>
      <c r="BO262" s="191" t="s">
        <v>2984</v>
      </c>
      <c r="BU262" s="191" t="s">
        <v>3414</v>
      </c>
      <c r="BV262" s="191" t="s">
        <v>2984</v>
      </c>
      <c r="BW262" s="191" t="s">
        <v>2984</v>
      </c>
      <c r="CH262" s="248">
        <f t="shared" si="79"/>
        <v>1.7462298274040222E-10</v>
      </c>
    </row>
    <row r="263" spans="1:115" s="267" customFormat="1" x14ac:dyDescent="0.3">
      <c r="A263" s="191">
        <v>1</v>
      </c>
      <c r="B263" s="256">
        <f>SUBTOTAL(9,$A$22:A263)</f>
        <v>226</v>
      </c>
      <c r="C263" s="245" t="s">
        <v>9079</v>
      </c>
      <c r="D263" s="197">
        <f t="shared" si="84"/>
        <v>2054052.1</v>
      </c>
      <c r="E263" s="288">
        <v>0</v>
      </c>
      <c r="F263" s="288">
        <v>0</v>
      </c>
      <c r="G263" s="264">
        <v>0</v>
      </c>
      <c r="H263" s="288">
        <v>0</v>
      </c>
      <c r="I263" s="288">
        <v>0</v>
      </c>
      <c r="J263" s="288">
        <v>0</v>
      </c>
      <c r="K263" s="281">
        <v>0</v>
      </c>
      <c r="L263" s="264">
        <v>0</v>
      </c>
      <c r="M263" s="264">
        <v>0</v>
      </c>
      <c r="N263" s="264">
        <v>0</v>
      </c>
      <c r="O263" s="288">
        <v>0</v>
      </c>
      <c r="P263" s="288">
        <v>0</v>
      </c>
      <c r="Q263" s="264">
        <v>377.9</v>
      </c>
      <c r="R263" s="263">
        <v>2032521.6</v>
      </c>
      <c r="S263" s="264">
        <v>0</v>
      </c>
      <c r="T263" s="264">
        <v>0</v>
      </c>
      <c r="U263" s="264">
        <v>0</v>
      </c>
      <c r="V263" s="264">
        <v>0</v>
      </c>
      <c r="W263" s="264">
        <v>0</v>
      </c>
      <c r="X263" s="264">
        <v>0</v>
      </c>
      <c r="Y263" s="264">
        <v>0</v>
      </c>
      <c r="Z263" s="264">
        <v>0</v>
      </c>
      <c r="AA263" s="264">
        <v>0</v>
      </c>
      <c r="AB263" s="264">
        <v>0</v>
      </c>
      <c r="AC263" s="264">
        <f t="shared" ref="AC263:AC264" si="85">ROUND(N263*1.0593%,2)+ROUND(E263*1.0593%,2)+ROUND(F263*1.0593%,2)+ROUND(G263*1.0593%,2)+ROUND(H263*1.0593%,2)+ROUND(I263*1.0593%,2)+ROUND(J263*1.0593%,2)+ROUND(L263*1.0593%,2)+ROUND(P263*1.0593%,2)+ROUND(R263*1.0593%,2)+ROUND(T263*1.0593%,2)+ROUND(U263*1.0593%,2)+ROUND(V263*1.0593%,2)+ROUND(W263*1.0593%,2)+ROUND(X263*1.0593%,2)+ROUND(Y263*1.0593%,2)+ROUND(Z263*1.0593%,2)+ROUND(AA263*1.0593%,2)+ROUND(AB263*1.0593%,2)</f>
        <v>21530.5</v>
      </c>
      <c r="AD263" s="264">
        <v>0</v>
      </c>
      <c r="AE263" s="264">
        <v>0</v>
      </c>
      <c r="AF263" s="265" t="s">
        <v>17052</v>
      </c>
      <c r="AG263" s="265">
        <v>2023</v>
      </c>
      <c r="AH263" s="266">
        <v>2023</v>
      </c>
      <c r="BW263" s="268"/>
      <c r="CA263" s="267" t="e">
        <f>VLOOKUP(C263,CB:CC,2,FALSE)</f>
        <v>#N/A</v>
      </c>
      <c r="CE263" s="267" t="e">
        <f>VLOOKUP(C263,CF:CG,2,FALSE)</f>
        <v>#N/A</v>
      </c>
      <c r="CH263" s="248">
        <f t="shared" si="79"/>
        <v>0</v>
      </c>
      <c r="CL263" s="267" t="e">
        <f>VLOOKUP(C263,CM:CN,2,FALSE)</f>
        <v>#N/A</v>
      </c>
      <c r="DK263" s="267" t="e">
        <f>VLOOKUP(C263,DL:DM,2,FALSE)</f>
        <v>#N/A</v>
      </c>
    </row>
    <row r="264" spans="1:115" s="267" customFormat="1" x14ac:dyDescent="0.3">
      <c r="A264" s="191">
        <v>1</v>
      </c>
      <c r="B264" s="256">
        <f>SUBTOTAL(9,$A$22:A264)</f>
        <v>227</v>
      </c>
      <c r="C264" s="291" t="s">
        <v>9057</v>
      </c>
      <c r="D264" s="197">
        <f t="shared" si="84"/>
        <v>6468612.7699999996</v>
      </c>
      <c r="E264" s="264">
        <v>0</v>
      </c>
      <c r="F264" s="264">
        <v>0</v>
      </c>
      <c r="G264" s="264">
        <v>0</v>
      </c>
      <c r="H264" s="264">
        <v>0</v>
      </c>
      <c r="I264" s="264">
        <v>0</v>
      </c>
      <c r="J264" s="264">
        <v>0</v>
      </c>
      <c r="K264" s="281">
        <v>0</v>
      </c>
      <c r="L264" s="264">
        <v>0</v>
      </c>
      <c r="M264" s="264">
        <v>714</v>
      </c>
      <c r="N264" s="264">
        <v>6400809</v>
      </c>
      <c r="O264" s="264">
        <v>0</v>
      </c>
      <c r="P264" s="264">
        <v>0</v>
      </c>
      <c r="Q264" s="264">
        <v>0</v>
      </c>
      <c r="R264" s="264">
        <v>0</v>
      </c>
      <c r="S264" s="264">
        <v>0</v>
      </c>
      <c r="T264" s="264">
        <v>0</v>
      </c>
      <c r="U264" s="264">
        <v>0</v>
      </c>
      <c r="V264" s="264">
        <v>0</v>
      </c>
      <c r="W264" s="264">
        <v>0</v>
      </c>
      <c r="X264" s="264">
        <v>0</v>
      </c>
      <c r="Y264" s="264">
        <v>0</v>
      </c>
      <c r="Z264" s="264">
        <v>0</v>
      </c>
      <c r="AA264" s="264">
        <v>0</v>
      </c>
      <c r="AB264" s="264">
        <v>0</v>
      </c>
      <c r="AC264" s="264">
        <f t="shared" si="85"/>
        <v>67803.77</v>
      </c>
      <c r="AD264" s="264">
        <v>0</v>
      </c>
      <c r="AE264" s="264">
        <v>0</v>
      </c>
      <c r="AF264" s="265" t="s">
        <v>17052</v>
      </c>
      <c r="AG264" s="265">
        <v>2023</v>
      </c>
      <c r="AH264" s="266">
        <v>2023</v>
      </c>
      <c r="AT264" s="267" t="e">
        <f>VLOOKUP(C264,AW:AX,2,FALSE)</f>
        <v>#N/A</v>
      </c>
      <c r="BW264" s="268"/>
      <c r="CE264" s="267" t="e">
        <f>VLOOKUP(C264,CF:CG,2,FALSE)</f>
        <v>#N/A</v>
      </c>
      <c r="CH264" s="248">
        <f t="shared" si="79"/>
        <v>-4.5110937207937241E-10</v>
      </c>
      <c r="CL264" s="267" t="e">
        <f>VLOOKUP(C264,CM:CN,2,FALSE)</f>
        <v>#N/A</v>
      </c>
      <c r="DK264" s="267" t="e">
        <f>VLOOKUP(C264,DL:DM,2,FALSE)</f>
        <v>#N/A</v>
      </c>
    </row>
    <row r="265" spans="1:115" x14ac:dyDescent="0.3">
      <c r="A265" s="191">
        <v>1</v>
      </c>
      <c r="B265" s="256">
        <f>SUBTOTAL(9,$A$22:A265)</f>
        <v>228</v>
      </c>
      <c r="C265" s="260" t="s">
        <v>290</v>
      </c>
      <c r="D265" s="197">
        <f t="shared" si="84"/>
        <v>230000</v>
      </c>
      <c r="E265" s="263">
        <v>0</v>
      </c>
      <c r="F265" s="263">
        <v>0</v>
      </c>
      <c r="G265" s="263">
        <v>0</v>
      </c>
      <c r="H265" s="263">
        <v>0</v>
      </c>
      <c r="I265" s="263">
        <v>0</v>
      </c>
      <c r="J265" s="263">
        <v>0</v>
      </c>
      <c r="K265" s="278">
        <v>0</v>
      </c>
      <c r="L265" s="263">
        <v>0</v>
      </c>
      <c r="M265" s="279">
        <v>0</v>
      </c>
      <c r="N265" s="197">
        <v>0</v>
      </c>
      <c r="O265" s="263">
        <v>0</v>
      </c>
      <c r="P265" s="263">
        <v>0</v>
      </c>
      <c r="Q265" s="197">
        <v>0</v>
      </c>
      <c r="R265" s="197">
        <v>0</v>
      </c>
      <c r="S265" s="263">
        <v>0</v>
      </c>
      <c r="T265" s="263">
        <v>0</v>
      </c>
      <c r="U265" s="263">
        <v>0</v>
      </c>
      <c r="V265" s="263">
        <v>0</v>
      </c>
      <c r="W265" s="263">
        <v>0</v>
      </c>
      <c r="X265" s="263">
        <v>0</v>
      </c>
      <c r="Y265" s="263">
        <v>0</v>
      </c>
      <c r="Z265" s="263">
        <v>0</v>
      </c>
      <c r="AA265" s="263">
        <v>0</v>
      </c>
      <c r="AB265" s="263">
        <v>0</v>
      </c>
      <c r="AC265" s="263">
        <v>0</v>
      </c>
      <c r="AD265" s="263">
        <v>230000</v>
      </c>
      <c r="AE265" s="263">
        <v>0</v>
      </c>
      <c r="AF265" s="239">
        <v>2023</v>
      </c>
      <c r="AG265" s="239" t="s">
        <v>17052</v>
      </c>
      <c r="AH265" s="239" t="s">
        <v>17052</v>
      </c>
      <c r="AI265" s="251"/>
      <c r="AJ265" s="251"/>
      <c r="AK265" s="251"/>
      <c r="AL265" s="251"/>
      <c r="AM265" s="252" t="s">
        <v>16969</v>
      </c>
      <c r="AN265" s="252" t="s">
        <v>16965</v>
      </c>
      <c r="AO265" s="252">
        <v>0</v>
      </c>
      <c r="AP265" s="252" t="s">
        <v>16964</v>
      </c>
      <c r="AQ265" s="252" t="s">
        <v>16964</v>
      </c>
      <c r="AR265" s="252" t="s">
        <v>16964</v>
      </c>
      <c r="AS265" s="252"/>
      <c r="AT265" s="252"/>
      <c r="AU265" s="252"/>
      <c r="AV265" s="252"/>
      <c r="AW265" s="252" t="s">
        <v>784</v>
      </c>
      <c r="AX265" s="253">
        <v>2128.3000000000002</v>
      </c>
      <c r="AY265" s="253">
        <v>1493.5</v>
      </c>
      <c r="AZ265" s="252" t="s">
        <v>2992</v>
      </c>
      <c r="BA265" s="252">
        <v>2009</v>
      </c>
      <c r="BB265" s="254"/>
      <c r="BC265" s="255">
        <f>AY265-M265</f>
        <v>1493.5</v>
      </c>
      <c r="BJ265" s="191" t="str">
        <f t="shared" ref="BJ265:BJ271" si="86">VLOOKUP(C265,BM:BO,3,FALSE)</f>
        <v>1493.500</v>
      </c>
      <c r="BM265" s="191" t="s">
        <v>678</v>
      </c>
      <c r="BN265" s="191" t="s">
        <v>1140</v>
      </c>
      <c r="BO265" s="191" t="s">
        <v>3413</v>
      </c>
      <c r="BU265" s="191" t="s">
        <v>678</v>
      </c>
      <c r="BV265" s="191" t="s">
        <v>1140</v>
      </c>
      <c r="BW265" s="191" t="s">
        <v>3413</v>
      </c>
      <c r="CH265" s="248">
        <f t="shared" si="79"/>
        <v>0</v>
      </c>
    </row>
    <row r="266" spans="1:115" x14ac:dyDescent="0.3">
      <c r="B266" s="249" t="s">
        <v>292</v>
      </c>
      <c r="C266" s="249"/>
      <c r="D266" s="246">
        <f>D267</f>
        <v>4106410.62</v>
      </c>
      <c r="E266" s="197">
        <f t="shared" ref="E266:AE266" si="87">E267</f>
        <v>0</v>
      </c>
      <c r="F266" s="197">
        <f t="shared" si="87"/>
        <v>0</v>
      </c>
      <c r="G266" s="197">
        <f t="shared" si="87"/>
        <v>0</v>
      </c>
      <c r="H266" s="197">
        <f t="shared" si="87"/>
        <v>0</v>
      </c>
      <c r="I266" s="197">
        <f t="shared" si="87"/>
        <v>0</v>
      </c>
      <c r="J266" s="197">
        <f t="shared" si="87"/>
        <v>0</v>
      </c>
      <c r="K266" s="247">
        <f t="shared" si="87"/>
        <v>0</v>
      </c>
      <c r="L266" s="197">
        <f t="shared" si="87"/>
        <v>0</v>
      </c>
      <c r="M266" s="197">
        <f t="shared" si="87"/>
        <v>412</v>
      </c>
      <c r="N266" s="197">
        <f t="shared" si="87"/>
        <v>3873517.35</v>
      </c>
      <c r="O266" s="197">
        <f t="shared" si="87"/>
        <v>0</v>
      </c>
      <c r="P266" s="197">
        <f t="shared" si="87"/>
        <v>0</v>
      </c>
      <c r="Q266" s="197">
        <f t="shared" si="87"/>
        <v>0</v>
      </c>
      <c r="R266" s="197">
        <f t="shared" si="87"/>
        <v>0</v>
      </c>
      <c r="S266" s="197">
        <f t="shared" si="87"/>
        <v>0</v>
      </c>
      <c r="T266" s="197">
        <f t="shared" si="87"/>
        <v>0</v>
      </c>
      <c r="U266" s="197">
        <f t="shared" si="87"/>
        <v>0</v>
      </c>
      <c r="V266" s="197">
        <f t="shared" si="87"/>
        <v>0</v>
      </c>
      <c r="W266" s="197">
        <f t="shared" si="87"/>
        <v>0</v>
      </c>
      <c r="X266" s="197">
        <f t="shared" si="87"/>
        <v>0</v>
      </c>
      <c r="Y266" s="197">
        <f t="shared" si="87"/>
        <v>0</v>
      </c>
      <c r="Z266" s="197">
        <f t="shared" si="87"/>
        <v>0</v>
      </c>
      <c r="AA266" s="197">
        <f t="shared" si="87"/>
        <v>0</v>
      </c>
      <c r="AB266" s="197">
        <f t="shared" si="87"/>
        <v>0</v>
      </c>
      <c r="AC266" s="197">
        <f t="shared" si="87"/>
        <v>82893.27</v>
      </c>
      <c r="AD266" s="197">
        <f t="shared" si="87"/>
        <v>150000</v>
      </c>
      <c r="AE266" s="197">
        <f t="shared" si="87"/>
        <v>0</v>
      </c>
      <c r="AF266" s="239" t="s">
        <v>17026</v>
      </c>
      <c r="AG266" s="239" t="s">
        <v>17026</v>
      </c>
      <c r="AH266" s="239" t="s">
        <v>17026</v>
      </c>
      <c r="AI266" s="251"/>
      <c r="AJ266" s="251"/>
      <c r="AK266" s="251"/>
      <c r="AL266" s="251"/>
      <c r="AM266" s="252"/>
      <c r="AN266" s="252"/>
      <c r="AO266" s="252"/>
      <c r="AP266" s="252"/>
      <c r="AQ266" s="252"/>
      <c r="AR266" s="252"/>
      <c r="AS266" s="252"/>
      <c r="AT266" s="252"/>
      <c r="AU266" s="252"/>
      <c r="AV266" s="252"/>
      <c r="AW266" s="252"/>
      <c r="AX266" s="253"/>
      <c r="AY266" s="253"/>
      <c r="AZ266" s="252"/>
      <c r="BA266" s="252"/>
      <c r="BB266" s="254"/>
      <c r="BC266" s="255">
        <f t="shared" si="67"/>
        <v>-412</v>
      </c>
      <c r="BJ266" s="191" t="e">
        <f t="shared" si="86"/>
        <v>#N/A</v>
      </c>
      <c r="BM266" s="191" t="s">
        <v>3416</v>
      </c>
      <c r="BN266" s="191" t="s">
        <v>1343</v>
      </c>
      <c r="BO266" s="191" t="s">
        <v>3417</v>
      </c>
      <c r="BU266" s="191" t="s">
        <v>3416</v>
      </c>
      <c r="BV266" s="191" t="s">
        <v>1343</v>
      </c>
      <c r="BW266" s="191" t="s">
        <v>3417</v>
      </c>
      <c r="CH266" s="248">
        <f t="shared" si="79"/>
        <v>0</v>
      </c>
    </row>
    <row r="267" spans="1:115" x14ac:dyDescent="0.3">
      <c r="A267" s="191">
        <v>1</v>
      </c>
      <c r="B267" s="256">
        <f>SUBTOTAL(9,$A$22:A267)</f>
        <v>229</v>
      </c>
      <c r="C267" s="260" t="s">
        <v>300</v>
      </c>
      <c r="D267" s="197">
        <f t="shared" ref="D267" si="88">E267+F267+G267+H267+I267+J267+L267+N267+P267+R267+T267+U267+V267+W267+X267+Y267+Z267+AA267+AB267+AC267+AD267+AE267</f>
        <v>4106410.62</v>
      </c>
      <c r="E267" s="263">
        <v>0</v>
      </c>
      <c r="F267" s="263">
        <v>0</v>
      </c>
      <c r="G267" s="263">
        <v>0</v>
      </c>
      <c r="H267" s="263">
        <v>0</v>
      </c>
      <c r="I267" s="263">
        <v>0</v>
      </c>
      <c r="J267" s="263">
        <v>0</v>
      </c>
      <c r="K267" s="278">
        <v>0</v>
      </c>
      <c r="L267" s="263">
        <v>0</v>
      </c>
      <c r="M267" s="279">
        <v>412</v>
      </c>
      <c r="N267" s="197">
        <v>3873517.35</v>
      </c>
      <c r="O267" s="263">
        <v>0</v>
      </c>
      <c r="P267" s="263">
        <v>0</v>
      </c>
      <c r="Q267" s="197">
        <v>0</v>
      </c>
      <c r="R267" s="197">
        <v>0</v>
      </c>
      <c r="S267" s="263">
        <v>0</v>
      </c>
      <c r="T267" s="263">
        <v>0</v>
      </c>
      <c r="U267" s="263">
        <v>0</v>
      </c>
      <c r="V267" s="263">
        <v>0</v>
      </c>
      <c r="W267" s="263">
        <v>0</v>
      </c>
      <c r="X267" s="263">
        <v>0</v>
      </c>
      <c r="Y267" s="263">
        <v>0</v>
      </c>
      <c r="Z267" s="263">
        <v>0</v>
      </c>
      <c r="AA267" s="263">
        <v>0</v>
      </c>
      <c r="AB267" s="263">
        <v>0</v>
      </c>
      <c r="AC267" s="263">
        <f>ROUND(N267*2.14%,2)</f>
        <v>82893.27</v>
      </c>
      <c r="AD267" s="263">
        <v>150000</v>
      </c>
      <c r="AE267" s="263">
        <v>0</v>
      </c>
      <c r="AF267" s="239">
        <v>2023</v>
      </c>
      <c r="AG267" s="239">
        <v>2023</v>
      </c>
      <c r="AH267" s="239">
        <v>2023</v>
      </c>
      <c r="AI267" s="251"/>
      <c r="AJ267" s="251"/>
      <c r="AK267" s="251"/>
      <c r="AL267" s="251"/>
      <c r="AM267" s="252" t="s">
        <v>16969</v>
      </c>
      <c r="AN267" s="252" t="s">
        <v>16959</v>
      </c>
      <c r="AO267" s="252">
        <v>0</v>
      </c>
      <c r="AP267" s="252" t="s">
        <v>16964</v>
      </c>
      <c r="AQ267" s="252" t="s">
        <v>16957</v>
      </c>
      <c r="AR267" s="252">
        <v>0</v>
      </c>
      <c r="AS267" s="252" t="s">
        <v>16980</v>
      </c>
      <c r="AT267" s="252"/>
      <c r="AU267" s="252"/>
      <c r="AV267" s="252"/>
      <c r="AW267" s="252" t="s">
        <v>772</v>
      </c>
      <c r="AX267" s="253">
        <v>926.3</v>
      </c>
      <c r="AY267" s="253">
        <v>412</v>
      </c>
      <c r="AZ267" s="252" t="s">
        <v>2992</v>
      </c>
      <c r="BA267" s="252" t="s">
        <v>772</v>
      </c>
      <c r="BB267" s="254"/>
      <c r="BC267" s="255">
        <f t="shared" si="67"/>
        <v>0</v>
      </c>
      <c r="BJ267" s="191" t="str">
        <f t="shared" si="86"/>
        <v>410.300</v>
      </c>
      <c r="BM267" s="191" t="s">
        <v>3418</v>
      </c>
      <c r="BN267" s="191" t="s">
        <v>2984</v>
      </c>
      <c r="BO267" s="191" t="s">
        <v>2984</v>
      </c>
      <c r="BU267" s="191" t="s">
        <v>3418</v>
      </c>
      <c r="BV267" s="191" t="s">
        <v>2984</v>
      </c>
      <c r="BW267" s="191" t="s">
        <v>2984</v>
      </c>
      <c r="CH267" s="248">
        <f t="shared" si="79"/>
        <v>0</v>
      </c>
    </row>
    <row r="268" spans="1:115" x14ac:dyDescent="0.3">
      <c r="B268" s="249" t="s">
        <v>327</v>
      </c>
      <c r="C268" s="249"/>
      <c r="D268" s="246">
        <f>D269</f>
        <v>7794936.3199999994</v>
      </c>
      <c r="E268" s="197">
        <f t="shared" ref="E268:AE268" si="89">E269</f>
        <v>0</v>
      </c>
      <c r="F268" s="197">
        <f t="shared" si="89"/>
        <v>0</v>
      </c>
      <c r="G268" s="197">
        <f t="shared" si="89"/>
        <v>0</v>
      </c>
      <c r="H268" s="197">
        <f t="shared" si="89"/>
        <v>0</v>
      </c>
      <c r="I268" s="197">
        <f t="shared" si="89"/>
        <v>0</v>
      </c>
      <c r="J268" s="197">
        <f t="shared" si="89"/>
        <v>0</v>
      </c>
      <c r="K268" s="247">
        <f t="shared" si="89"/>
        <v>0</v>
      </c>
      <c r="L268" s="197">
        <f t="shared" si="89"/>
        <v>0</v>
      </c>
      <c r="M268" s="197">
        <f t="shared" si="89"/>
        <v>720</v>
      </c>
      <c r="N268" s="197">
        <f t="shared" si="89"/>
        <v>7455390.9499999993</v>
      </c>
      <c r="O268" s="197">
        <f t="shared" si="89"/>
        <v>0</v>
      </c>
      <c r="P268" s="197">
        <f t="shared" si="89"/>
        <v>0</v>
      </c>
      <c r="Q268" s="197">
        <f t="shared" si="89"/>
        <v>0</v>
      </c>
      <c r="R268" s="197">
        <f t="shared" si="89"/>
        <v>0</v>
      </c>
      <c r="S268" s="197">
        <f t="shared" si="89"/>
        <v>0</v>
      </c>
      <c r="T268" s="197">
        <f t="shared" si="89"/>
        <v>0</v>
      </c>
      <c r="U268" s="197">
        <f t="shared" si="89"/>
        <v>0</v>
      </c>
      <c r="V268" s="197">
        <f t="shared" si="89"/>
        <v>0</v>
      </c>
      <c r="W268" s="197">
        <f t="shared" si="89"/>
        <v>0</v>
      </c>
      <c r="X268" s="197">
        <f t="shared" si="89"/>
        <v>0</v>
      </c>
      <c r="Y268" s="197">
        <f t="shared" si="89"/>
        <v>0</v>
      </c>
      <c r="Z268" s="197">
        <f t="shared" si="89"/>
        <v>0</v>
      </c>
      <c r="AA268" s="197">
        <f t="shared" si="89"/>
        <v>0</v>
      </c>
      <c r="AB268" s="197">
        <f t="shared" si="89"/>
        <v>0</v>
      </c>
      <c r="AC268" s="197">
        <f t="shared" si="89"/>
        <v>159545.37</v>
      </c>
      <c r="AD268" s="197">
        <f t="shared" si="89"/>
        <v>180000</v>
      </c>
      <c r="AE268" s="197">
        <f t="shared" si="89"/>
        <v>0</v>
      </c>
      <c r="AF268" s="239" t="s">
        <v>17026</v>
      </c>
      <c r="AG268" s="239" t="s">
        <v>17026</v>
      </c>
      <c r="AH268" s="239" t="s">
        <v>17026</v>
      </c>
      <c r="AI268" s="251"/>
      <c r="AJ268" s="251"/>
      <c r="AK268" s="251"/>
      <c r="AL268" s="251"/>
      <c r="AM268" s="252"/>
      <c r="AN268" s="252"/>
      <c r="AO268" s="252"/>
      <c r="AP268" s="252"/>
      <c r="AQ268" s="252"/>
      <c r="AR268" s="252"/>
      <c r="AS268" s="252"/>
      <c r="AT268" s="252"/>
      <c r="AU268" s="252"/>
      <c r="AV268" s="252"/>
      <c r="AW268" s="252"/>
      <c r="AX268" s="253"/>
      <c r="AY268" s="253"/>
      <c r="AZ268" s="252"/>
      <c r="BA268" s="252"/>
      <c r="BB268" s="254"/>
      <c r="BC268" s="255">
        <f t="shared" si="67"/>
        <v>-720</v>
      </c>
      <c r="BJ268" s="191" t="e">
        <f t="shared" si="86"/>
        <v>#N/A</v>
      </c>
      <c r="BM268" s="191" t="s">
        <v>3468</v>
      </c>
      <c r="BN268" s="191" t="s">
        <v>1343</v>
      </c>
      <c r="BO268" s="191" t="s">
        <v>2984</v>
      </c>
      <c r="BU268" s="191" t="s">
        <v>3468</v>
      </c>
      <c r="BV268" s="191" t="s">
        <v>1343</v>
      </c>
      <c r="BW268" s="191" t="s">
        <v>2984</v>
      </c>
      <c r="CH268" s="248">
        <f t="shared" si="79"/>
        <v>1.1641532182693481E-10</v>
      </c>
    </row>
    <row r="269" spans="1:115" x14ac:dyDescent="0.3">
      <c r="A269" s="191">
        <v>1</v>
      </c>
      <c r="B269" s="256">
        <f>SUBTOTAL(9,$A$22:A269)</f>
        <v>230</v>
      </c>
      <c r="C269" s="260" t="s">
        <v>329</v>
      </c>
      <c r="D269" s="197">
        <f>E269+F269+G269+H269+I269+J269+L269+N269+P269+R269+T269+U269+V269+W269+X269+Y269+Z269+AA269+AB269+AC269+AD269+AE269</f>
        <v>7794936.3199999994</v>
      </c>
      <c r="E269" s="263">
        <v>0</v>
      </c>
      <c r="F269" s="263">
        <v>0</v>
      </c>
      <c r="G269" s="263">
        <v>0</v>
      </c>
      <c r="H269" s="263">
        <v>0</v>
      </c>
      <c r="I269" s="263">
        <v>0</v>
      </c>
      <c r="J269" s="263">
        <v>0</v>
      </c>
      <c r="K269" s="278">
        <v>0</v>
      </c>
      <c r="L269" s="263">
        <v>0</v>
      </c>
      <c r="M269" s="279">
        <v>720</v>
      </c>
      <c r="N269" s="197">
        <f>5763101.63+1104860.3+587429.02</f>
        <v>7455390.9499999993</v>
      </c>
      <c r="O269" s="263">
        <v>0</v>
      </c>
      <c r="P269" s="263">
        <v>0</v>
      </c>
      <c r="Q269" s="197">
        <v>0</v>
      </c>
      <c r="R269" s="197">
        <v>0</v>
      </c>
      <c r="S269" s="263">
        <v>0</v>
      </c>
      <c r="T269" s="263">
        <v>0</v>
      </c>
      <c r="U269" s="263">
        <v>0</v>
      </c>
      <c r="V269" s="263">
        <v>0</v>
      </c>
      <c r="W269" s="263">
        <v>0</v>
      </c>
      <c r="X269" s="263">
        <v>0</v>
      </c>
      <c r="Y269" s="263">
        <v>0</v>
      </c>
      <c r="Z269" s="263">
        <v>0</v>
      </c>
      <c r="AA269" s="263">
        <v>0</v>
      </c>
      <c r="AB269" s="263">
        <v>0</v>
      </c>
      <c r="AC269" s="197">
        <f>ROUND(N269*2.14%,2)</f>
        <v>159545.37</v>
      </c>
      <c r="AD269" s="197">
        <v>180000</v>
      </c>
      <c r="AE269" s="263">
        <v>0</v>
      </c>
      <c r="AF269" s="239">
        <v>2023</v>
      </c>
      <c r="AG269" s="239">
        <v>2023</v>
      </c>
      <c r="AH269" s="239">
        <v>2023</v>
      </c>
      <c r="AI269" s="251"/>
      <c r="AJ269" s="251"/>
      <c r="AK269" s="251"/>
      <c r="AL269" s="251"/>
      <c r="AM269" s="252" t="s">
        <v>16960</v>
      </c>
      <c r="AN269" s="252" t="s">
        <v>16967</v>
      </c>
      <c r="AO269" s="252">
        <v>0</v>
      </c>
      <c r="AP269" s="252" t="s">
        <v>16965</v>
      </c>
      <c r="AQ269" s="252" t="s">
        <v>16961</v>
      </c>
      <c r="AR269" s="252">
        <v>0</v>
      </c>
      <c r="AS269" s="252"/>
      <c r="AT269" s="252"/>
      <c r="AU269" s="252"/>
      <c r="AV269" s="252"/>
      <c r="AW269" s="252" t="s">
        <v>667</v>
      </c>
      <c r="AX269" s="253">
        <v>786.9</v>
      </c>
      <c r="AY269" s="253">
        <v>720</v>
      </c>
      <c r="AZ269" s="252" t="s">
        <v>2967</v>
      </c>
      <c r="BA269" s="252" t="s">
        <v>17012</v>
      </c>
      <c r="BB269" s="254"/>
      <c r="BC269" s="255">
        <f t="shared" si="67"/>
        <v>0</v>
      </c>
      <c r="BJ269" s="191" t="str">
        <f t="shared" si="86"/>
        <v>646.900</v>
      </c>
      <c r="BM269" s="191" t="s">
        <v>682</v>
      </c>
      <c r="BN269" s="191" t="s">
        <v>1343</v>
      </c>
      <c r="BO269" s="191" t="s">
        <v>3470</v>
      </c>
      <c r="BU269" s="191" t="s">
        <v>682</v>
      </c>
      <c r="BV269" s="191" t="s">
        <v>1343</v>
      </c>
      <c r="BW269" s="191" t="s">
        <v>3470</v>
      </c>
      <c r="CH269" s="248">
        <f t="shared" si="79"/>
        <v>1.1641532182693481E-10</v>
      </c>
    </row>
    <row r="270" spans="1:115" x14ac:dyDescent="0.3">
      <c r="B270" s="249" t="s">
        <v>328</v>
      </c>
      <c r="C270" s="249"/>
      <c r="D270" s="246">
        <f>D271</f>
        <v>1823380.95</v>
      </c>
      <c r="E270" s="197">
        <f t="shared" ref="E270:AE270" si="90">E271</f>
        <v>0</v>
      </c>
      <c r="F270" s="197">
        <f t="shared" si="90"/>
        <v>0</v>
      </c>
      <c r="G270" s="197">
        <f t="shared" si="90"/>
        <v>0</v>
      </c>
      <c r="H270" s="197">
        <f t="shared" si="90"/>
        <v>0</v>
      </c>
      <c r="I270" s="197">
        <f t="shared" si="90"/>
        <v>0</v>
      </c>
      <c r="J270" s="197">
        <f t="shared" si="90"/>
        <v>0</v>
      </c>
      <c r="K270" s="247">
        <f t="shared" si="90"/>
        <v>0</v>
      </c>
      <c r="L270" s="197">
        <f t="shared" si="90"/>
        <v>0</v>
      </c>
      <c r="M270" s="197">
        <f t="shared" si="90"/>
        <v>169.6</v>
      </c>
      <c r="N270" s="197">
        <f t="shared" si="90"/>
        <v>1638320.88</v>
      </c>
      <c r="O270" s="197">
        <f t="shared" si="90"/>
        <v>0</v>
      </c>
      <c r="P270" s="197">
        <f t="shared" si="90"/>
        <v>0</v>
      </c>
      <c r="Q270" s="197">
        <f t="shared" si="90"/>
        <v>0</v>
      </c>
      <c r="R270" s="197">
        <f t="shared" si="90"/>
        <v>0</v>
      </c>
      <c r="S270" s="197">
        <f t="shared" si="90"/>
        <v>0</v>
      </c>
      <c r="T270" s="197">
        <f t="shared" si="90"/>
        <v>0</v>
      </c>
      <c r="U270" s="197">
        <f t="shared" si="90"/>
        <v>0</v>
      </c>
      <c r="V270" s="197">
        <f t="shared" si="90"/>
        <v>0</v>
      </c>
      <c r="W270" s="197">
        <f t="shared" si="90"/>
        <v>0</v>
      </c>
      <c r="X270" s="197">
        <f t="shared" si="90"/>
        <v>0</v>
      </c>
      <c r="Y270" s="197">
        <f t="shared" si="90"/>
        <v>0</v>
      </c>
      <c r="Z270" s="197">
        <f t="shared" si="90"/>
        <v>0</v>
      </c>
      <c r="AA270" s="197">
        <f t="shared" si="90"/>
        <v>0</v>
      </c>
      <c r="AB270" s="197">
        <f t="shared" si="90"/>
        <v>0</v>
      </c>
      <c r="AC270" s="197">
        <f t="shared" si="90"/>
        <v>35060.07</v>
      </c>
      <c r="AD270" s="197">
        <f t="shared" si="90"/>
        <v>150000</v>
      </c>
      <c r="AE270" s="197">
        <f t="shared" si="90"/>
        <v>0</v>
      </c>
      <c r="AF270" s="239" t="s">
        <v>17026</v>
      </c>
      <c r="AG270" s="239" t="s">
        <v>17026</v>
      </c>
      <c r="AH270" s="239" t="s">
        <v>17026</v>
      </c>
      <c r="AI270" s="251"/>
      <c r="AJ270" s="251"/>
      <c r="AK270" s="251"/>
      <c r="AL270" s="251"/>
      <c r="AM270" s="252"/>
      <c r="AN270" s="252"/>
      <c r="AO270" s="252"/>
      <c r="AP270" s="252"/>
      <c r="AQ270" s="252"/>
      <c r="AR270" s="252"/>
      <c r="AS270" s="252"/>
      <c r="AT270" s="252"/>
      <c r="AU270" s="252"/>
      <c r="AV270" s="252"/>
      <c r="AW270" s="252"/>
      <c r="AX270" s="253"/>
      <c r="AY270" s="253"/>
      <c r="AZ270" s="252"/>
      <c r="BA270" s="252"/>
      <c r="BB270" s="254"/>
      <c r="BC270" s="255">
        <f t="shared" ref="BC270:BC277" si="91">AY270-M270</f>
        <v>-169.6</v>
      </c>
      <c r="BJ270" s="191" t="e">
        <f t="shared" si="86"/>
        <v>#N/A</v>
      </c>
      <c r="BM270" s="191" t="s">
        <v>683</v>
      </c>
      <c r="BN270" s="191" t="s">
        <v>1268</v>
      </c>
      <c r="BO270" s="191" t="s">
        <v>1338</v>
      </c>
      <c r="BU270" s="191" t="s">
        <v>683</v>
      </c>
      <c r="BV270" s="191" t="s">
        <v>1268</v>
      </c>
      <c r="BW270" s="191" t="s">
        <v>1338</v>
      </c>
      <c r="CH270" s="248">
        <f t="shared" si="79"/>
        <v>5.8207660913467407E-11</v>
      </c>
    </row>
    <row r="271" spans="1:115" x14ac:dyDescent="0.3">
      <c r="A271" s="191">
        <v>1</v>
      </c>
      <c r="B271" s="256">
        <f>SUBTOTAL(9,$A$22:A271)</f>
        <v>231</v>
      </c>
      <c r="C271" s="260" t="s">
        <v>331</v>
      </c>
      <c r="D271" s="197">
        <f>E271+F271+G271+H271+I271+J271+L271+N271+P271+R271+T271+U271+V271+W271+X271+Y271+Z271+AA271+AB271+AC271+AD271+AE271</f>
        <v>1823380.95</v>
      </c>
      <c r="E271" s="263">
        <v>0</v>
      </c>
      <c r="F271" s="263">
        <v>0</v>
      </c>
      <c r="G271" s="263">
        <v>0</v>
      </c>
      <c r="H271" s="263">
        <v>0</v>
      </c>
      <c r="I271" s="263">
        <v>0</v>
      </c>
      <c r="J271" s="263">
        <v>0</v>
      </c>
      <c r="K271" s="278">
        <v>0</v>
      </c>
      <c r="L271" s="263">
        <v>0</v>
      </c>
      <c r="M271" s="279">
        <v>169.6</v>
      </c>
      <c r="N271" s="197">
        <f>1252185+195809.67+190326.21</f>
        <v>1638320.88</v>
      </c>
      <c r="O271" s="263">
        <v>0</v>
      </c>
      <c r="P271" s="263">
        <v>0</v>
      </c>
      <c r="Q271" s="197">
        <v>0</v>
      </c>
      <c r="R271" s="197">
        <v>0</v>
      </c>
      <c r="S271" s="263">
        <v>0</v>
      </c>
      <c r="T271" s="263">
        <v>0</v>
      </c>
      <c r="U271" s="263">
        <v>0</v>
      </c>
      <c r="V271" s="263">
        <v>0</v>
      </c>
      <c r="W271" s="263">
        <v>0</v>
      </c>
      <c r="X271" s="263">
        <v>0</v>
      </c>
      <c r="Y271" s="263">
        <v>0</v>
      </c>
      <c r="Z271" s="263">
        <v>0</v>
      </c>
      <c r="AA271" s="263">
        <v>0</v>
      </c>
      <c r="AB271" s="263">
        <v>0</v>
      </c>
      <c r="AC271" s="197">
        <f>ROUND(N271*2.14%,2)</f>
        <v>35060.07</v>
      </c>
      <c r="AD271" s="197">
        <v>150000</v>
      </c>
      <c r="AE271" s="263">
        <v>0</v>
      </c>
      <c r="AF271" s="239">
        <v>2023</v>
      </c>
      <c r="AG271" s="239">
        <v>2023</v>
      </c>
      <c r="AH271" s="239">
        <v>2023</v>
      </c>
      <c r="AI271" s="251"/>
      <c r="AJ271" s="251"/>
      <c r="AK271" s="251"/>
      <c r="AL271" s="251"/>
      <c r="AM271" s="252" t="s">
        <v>16954</v>
      </c>
      <c r="AN271" s="252" t="s">
        <v>16950</v>
      </c>
      <c r="AO271" s="252">
        <v>0</v>
      </c>
      <c r="AP271" s="252" t="s">
        <v>16961</v>
      </c>
      <c r="AQ271" s="252" t="s">
        <v>16968</v>
      </c>
      <c r="AR271" s="252">
        <v>0</v>
      </c>
      <c r="AS271" s="252"/>
      <c r="AT271" s="252"/>
      <c r="AU271" s="252"/>
      <c r="AV271" s="252"/>
      <c r="AW271" s="252" t="s">
        <v>1014</v>
      </c>
      <c r="AX271" s="253">
        <v>365.1</v>
      </c>
      <c r="AY271" s="253" t="s">
        <v>2984</v>
      </c>
      <c r="AZ271" s="252" t="s">
        <v>2967</v>
      </c>
      <c r="BA271" s="252" t="s">
        <v>17012</v>
      </c>
      <c r="BB271" s="254"/>
      <c r="BC271" s="255" t="e">
        <f t="shared" si="91"/>
        <v>#VALUE!</v>
      </c>
      <c r="BJ271" s="191" t="str">
        <f t="shared" si="86"/>
        <v>нет данных</v>
      </c>
      <c r="BM271" s="191" t="s">
        <v>684</v>
      </c>
      <c r="BN271" s="191" t="s">
        <v>706</v>
      </c>
      <c r="BO271" s="191" t="s">
        <v>2172</v>
      </c>
      <c r="BU271" s="191" t="s">
        <v>684</v>
      </c>
      <c r="BV271" s="191" t="s">
        <v>706</v>
      </c>
      <c r="BW271" s="191" t="s">
        <v>2172</v>
      </c>
      <c r="CH271" s="248">
        <f t="shared" si="79"/>
        <v>5.8207660913467407E-11</v>
      </c>
    </row>
    <row r="272" spans="1:115" x14ac:dyDescent="0.3">
      <c r="B272" s="249" t="s">
        <v>333</v>
      </c>
      <c r="C272" s="260"/>
      <c r="D272" s="246">
        <f>D273+D274</f>
        <v>6041248.2699999996</v>
      </c>
      <c r="E272" s="197">
        <f t="shared" ref="E272:AE272" si="92">E273+E274</f>
        <v>0</v>
      </c>
      <c r="F272" s="197">
        <f t="shared" si="92"/>
        <v>0</v>
      </c>
      <c r="G272" s="197">
        <f t="shared" si="92"/>
        <v>0</v>
      </c>
      <c r="H272" s="197">
        <f t="shared" si="92"/>
        <v>0</v>
      </c>
      <c r="I272" s="197">
        <f t="shared" si="92"/>
        <v>0</v>
      </c>
      <c r="J272" s="197">
        <f t="shared" si="92"/>
        <v>0</v>
      </c>
      <c r="K272" s="247">
        <f t="shared" si="92"/>
        <v>0</v>
      </c>
      <c r="L272" s="197">
        <f t="shared" si="92"/>
        <v>0</v>
      </c>
      <c r="M272" s="197">
        <f t="shared" si="92"/>
        <v>897</v>
      </c>
      <c r="N272" s="197">
        <f t="shared" si="92"/>
        <v>5977924.1200000001</v>
      </c>
      <c r="O272" s="197">
        <f t="shared" si="92"/>
        <v>0</v>
      </c>
      <c r="P272" s="197">
        <f t="shared" si="92"/>
        <v>0</v>
      </c>
      <c r="Q272" s="197">
        <f t="shared" si="92"/>
        <v>0</v>
      </c>
      <c r="R272" s="197">
        <f t="shared" si="92"/>
        <v>0</v>
      </c>
      <c r="S272" s="197">
        <f t="shared" si="92"/>
        <v>0</v>
      </c>
      <c r="T272" s="197">
        <f t="shared" si="92"/>
        <v>0</v>
      </c>
      <c r="U272" s="197">
        <f t="shared" si="92"/>
        <v>0</v>
      </c>
      <c r="V272" s="197">
        <f t="shared" si="92"/>
        <v>0</v>
      </c>
      <c r="W272" s="197">
        <f t="shared" si="92"/>
        <v>0</v>
      </c>
      <c r="X272" s="197">
        <f t="shared" si="92"/>
        <v>0</v>
      </c>
      <c r="Y272" s="197">
        <f t="shared" si="92"/>
        <v>0</v>
      </c>
      <c r="Z272" s="197">
        <f t="shared" si="92"/>
        <v>0</v>
      </c>
      <c r="AA272" s="197">
        <f t="shared" si="92"/>
        <v>0</v>
      </c>
      <c r="AB272" s="197">
        <f t="shared" si="92"/>
        <v>0</v>
      </c>
      <c r="AC272" s="197">
        <f t="shared" si="92"/>
        <v>63324.15</v>
      </c>
      <c r="AD272" s="197">
        <f t="shared" si="92"/>
        <v>0</v>
      </c>
      <c r="AE272" s="197">
        <f t="shared" si="92"/>
        <v>0</v>
      </c>
      <c r="AF272" s="239" t="s">
        <v>17026</v>
      </c>
      <c r="AG272" s="239" t="s">
        <v>17026</v>
      </c>
      <c r="AH272" s="239" t="s">
        <v>17026</v>
      </c>
      <c r="AI272" s="251"/>
      <c r="AJ272" s="251"/>
      <c r="AK272" s="251"/>
      <c r="AL272" s="251"/>
      <c r="AM272" s="252"/>
      <c r="AN272" s="252"/>
      <c r="AO272" s="252"/>
      <c r="AP272" s="252"/>
      <c r="AQ272" s="252"/>
      <c r="AR272" s="252"/>
      <c r="AS272" s="252"/>
      <c r="AT272" s="252"/>
      <c r="AU272" s="252"/>
      <c r="AV272" s="252"/>
      <c r="AW272" s="252"/>
      <c r="AX272" s="253"/>
      <c r="AY272" s="253"/>
      <c r="AZ272" s="252"/>
      <c r="BA272" s="252"/>
      <c r="BB272" s="254"/>
      <c r="BC272" s="255"/>
      <c r="CH272" s="248">
        <f t="shared" si="79"/>
        <v>-5.6024873629212379E-10</v>
      </c>
    </row>
    <row r="273" spans="1:115" x14ac:dyDescent="0.3">
      <c r="A273" s="191">
        <v>1</v>
      </c>
      <c r="B273" s="256">
        <f>SUBTOTAL(9,$A$22:A273)</f>
        <v>232</v>
      </c>
      <c r="C273" s="260" t="s">
        <v>1823</v>
      </c>
      <c r="D273" s="197">
        <f t="shared" ref="D273:D274" si="93">E273+F273+G273+H273+I273+J273+L273+N273+P273+R273+T273+U273+V273+W273+X273+Y273+Z273+AA273+AB273+AC273+AD273+AE273</f>
        <v>2988281.18</v>
      </c>
      <c r="E273" s="264">
        <v>0</v>
      </c>
      <c r="F273" s="264">
        <v>0</v>
      </c>
      <c r="G273" s="264">
        <v>0</v>
      </c>
      <c r="H273" s="264">
        <v>0</v>
      </c>
      <c r="I273" s="264">
        <v>0</v>
      </c>
      <c r="J273" s="264">
        <v>0</v>
      </c>
      <c r="K273" s="281">
        <v>0</v>
      </c>
      <c r="L273" s="264">
        <v>0</v>
      </c>
      <c r="M273" s="264">
        <v>429</v>
      </c>
      <c r="N273" s="264">
        <v>2956958.12</v>
      </c>
      <c r="O273" s="264">
        <v>0</v>
      </c>
      <c r="P273" s="264">
        <v>0</v>
      </c>
      <c r="Q273" s="264">
        <v>0</v>
      </c>
      <c r="R273" s="264">
        <v>0</v>
      </c>
      <c r="S273" s="264">
        <v>0</v>
      </c>
      <c r="T273" s="264">
        <v>0</v>
      </c>
      <c r="U273" s="264">
        <v>0</v>
      </c>
      <c r="V273" s="264">
        <v>0</v>
      </c>
      <c r="W273" s="264">
        <v>0</v>
      </c>
      <c r="X273" s="264">
        <v>0</v>
      </c>
      <c r="Y273" s="264">
        <v>0</v>
      </c>
      <c r="Z273" s="264">
        <v>0</v>
      </c>
      <c r="AA273" s="264">
        <v>0</v>
      </c>
      <c r="AB273" s="264">
        <v>0</v>
      </c>
      <c r="AC273" s="264">
        <f t="shared" ref="AC273:AC274" si="94">ROUND(N273*1.0593%,2)+ROUND(E273*1.0593%,2)+ROUND(F273*1.0593%,2)+ROUND(G273*1.0593%,2)+ROUND(H273*1.0593%,2)+ROUND(I273*1.0593%,2)+ROUND(J273*1.0593%,2)+ROUND(L273*1.0593%,2)+ROUND(P273*1.0593%,2)+ROUND(R273*1.0593%,2)+ROUND(T273*1.0593%,2)+ROUND(U273*1.0593%,2)+ROUND(V273*1.0593%,2)+ROUND(W273*1.0593%,2)+ROUND(X273*1.0593%,2)+ROUND(Y273*1.0593%,2)+ROUND(Z273*1.0593%,2)+ROUND(AA273*1.0593%,2)+ROUND(AB273*1.0593%,2)</f>
        <v>31323.06</v>
      </c>
      <c r="AD273" s="264">
        <v>0</v>
      </c>
      <c r="AE273" s="264">
        <v>0</v>
      </c>
      <c r="AF273" s="265" t="s">
        <v>17052</v>
      </c>
      <c r="AG273" s="265">
        <v>2023</v>
      </c>
      <c r="AH273" s="266">
        <v>2023</v>
      </c>
      <c r="AI273" s="251"/>
      <c r="AJ273" s="251"/>
      <c r="AK273" s="251"/>
      <c r="AL273" s="251"/>
      <c r="AM273" s="252"/>
      <c r="AN273" s="252"/>
      <c r="AO273" s="252"/>
      <c r="AP273" s="252"/>
      <c r="AQ273" s="252"/>
      <c r="AR273" s="252"/>
      <c r="AS273" s="252"/>
      <c r="AT273" s="252"/>
      <c r="AU273" s="252"/>
      <c r="AV273" s="252"/>
      <c r="AW273" s="252"/>
      <c r="AX273" s="253"/>
      <c r="AY273" s="253"/>
      <c r="AZ273" s="252"/>
      <c r="BA273" s="252"/>
      <c r="BB273" s="254"/>
      <c r="BC273" s="255"/>
      <c r="CH273" s="248">
        <f t="shared" si="79"/>
        <v>5.4569682106375694E-11</v>
      </c>
    </row>
    <row r="274" spans="1:115" x14ac:dyDescent="0.3">
      <c r="A274" s="191">
        <v>1</v>
      </c>
      <c r="B274" s="256">
        <f>SUBTOTAL(9,$A$22:A274)</f>
        <v>233</v>
      </c>
      <c r="C274" s="260" t="s">
        <v>1822</v>
      </c>
      <c r="D274" s="197">
        <f t="shared" si="93"/>
        <v>3052967.09</v>
      </c>
      <c r="E274" s="264">
        <v>0</v>
      </c>
      <c r="F274" s="264">
        <v>0</v>
      </c>
      <c r="G274" s="264">
        <v>0</v>
      </c>
      <c r="H274" s="264">
        <v>0</v>
      </c>
      <c r="I274" s="264">
        <v>0</v>
      </c>
      <c r="J274" s="264">
        <v>0</v>
      </c>
      <c r="K274" s="281">
        <v>0</v>
      </c>
      <c r="L274" s="264">
        <v>0</v>
      </c>
      <c r="M274" s="264">
        <v>468</v>
      </c>
      <c r="N274" s="264">
        <v>3020966</v>
      </c>
      <c r="O274" s="264">
        <v>0</v>
      </c>
      <c r="P274" s="264">
        <v>0</v>
      </c>
      <c r="Q274" s="264">
        <v>0</v>
      </c>
      <c r="R274" s="264">
        <v>0</v>
      </c>
      <c r="S274" s="264">
        <v>0</v>
      </c>
      <c r="T274" s="264">
        <v>0</v>
      </c>
      <c r="U274" s="264">
        <v>0</v>
      </c>
      <c r="V274" s="264">
        <v>0</v>
      </c>
      <c r="W274" s="264">
        <v>0</v>
      </c>
      <c r="X274" s="264">
        <v>0</v>
      </c>
      <c r="Y274" s="264">
        <v>0</v>
      </c>
      <c r="Z274" s="264">
        <v>0</v>
      </c>
      <c r="AA274" s="264">
        <v>0</v>
      </c>
      <c r="AB274" s="264">
        <v>0</v>
      </c>
      <c r="AC274" s="264">
        <f t="shared" si="94"/>
        <v>32001.09</v>
      </c>
      <c r="AD274" s="264">
        <v>0</v>
      </c>
      <c r="AE274" s="264">
        <v>0</v>
      </c>
      <c r="AF274" s="265" t="s">
        <v>17052</v>
      </c>
      <c r="AG274" s="265">
        <v>2023</v>
      </c>
      <c r="AH274" s="266">
        <v>2023</v>
      </c>
      <c r="AI274" s="251"/>
      <c r="AJ274" s="251"/>
      <c r="AK274" s="251"/>
      <c r="AL274" s="251"/>
      <c r="AM274" s="252"/>
      <c r="AN274" s="252"/>
      <c r="AO274" s="252"/>
      <c r="AP274" s="252"/>
      <c r="AQ274" s="252"/>
      <c r="AR274" s="252"/>
      <c r="AS274" s="252"/>
      <c r="AT274" s="252"/>
      <c r="AU274" s="252"/>
      <c r="AV274" s="252"/>
      <c r="AW274" s="252"/>
      <c r="AX274" s="253"/>
      <c r="AY274" s="253"/>
      <c r="AZ274" s="252"/>
      <c r="BA274" s="252"/>
      <c r="BB274" s="254"/>
      <c r="BC274" s="255"/>
      <c r="CH274" s="248">
        <f t="shared" si="79"/>
        <v>-1.4915713109076023E-10</v>
      </c>
    </row>
    <row r="275" spans="1:115" x14ac:dyDescent="0.3">
      <c r="B275" s="249" t="s">
        <v>355</v>
      </c>
      <c r="C275" s="249"/>
      <c r="D275" s="246">
        <f>D276</f>
        <v>7618035.8099999996</v>
      </c>
      <c r="E275" s="197">
        <f t="shared" ref="E275:AE275" si="95">E276</f>
        <v>0</v>
      </c>
      <c r="F275" s="197">
        <f t="shared" si="95"/>
        <v>0</v>
      </c>
      <c r="G275" s="197">
        <f t="shared" si="95"/>
        <v>7331149.2199999997</v>
      </c>
      <c r="H275" s="197">
        <f t="shared" si="95"/>
        <v>0</v>
      </c>
      <c r="I275" s="197">
        <f t="shared" si="95"/>
        <v>0</v>
      </c>
      <c r="J275" s="197">
        <f t="shared" si="95"/>
        <v>0</v>
      </c>
      <c r="K275" s="247">
        <f t="shared" si="95"/>
        <v>0</v>
      </c>
      <c r="L275" s="197">
        <f t="shared" si="95"/>
        <v>0</v>
      </c>
      <c r="M275" s="197">
        <f t="shared" si="95"/>
        <v>0</v>
      </c>
      <c r="N275" s="197">
        <f t="shared" si="95"/>
        <v>0</v>
      </c>
      <c r="O275" s="197">
        <f t="shared" si="95"/>
        <v>0</v>
      </c>
      <c r="P275" s="197">
        <f t="shared" si="95"/>
        <v>0</v>
      </c>
      <c r="Q275" s="197">
        <f t="shared" si="95"/>
        <v>0</v>
      </c>
      <c r="R275" s="197">
        <f t="shared" si="95"/>
        <v>0</v>
      </c>
      <c r="S275" s="197">
        <f t="shared" si="95"/>
        <v>0</v>
      </c>
      <c r="T275" s="197">
        <f t="shared" si="95"/>
        <v>0</v>
      </c>
      <c r="U275" s="197">
        <f t="shared" si="95"/>
        <v>0</v>
      </c>
      <c r="V275" s="197">
        <f t="shared" si="95"/>
        <v>0</v>
      </c>
      <c r="W275" s="197">
        <f t="shared" si="95"/>
        <v>0</v>
      </c>
      <c r="X275" s="197">
        <f t="shared" si="95"/>
        <v>0</v>
      </c>
      <c r="Y275" s="197">
        <f t="shared" si="95"/>
        <v>0</v>
      </c>
      <c r="Z275" s="197">
        <f t="shared" si="95"/>
        <v>0</v>
      </c>
      <c r="AA275" s="197">
        <f t="shared" si="95"/>
        <v>0</v>
      </c>
      <c r="AB275" s="197">
        <f t="shared" si="95"/>
        <v>0</v>
      </c>
      <c r="AC275" s="197">
        <f t="shared" si="95"/>
        <v>156886.59</v>
      </c>
      <c r="AD275" s="197">
        <f t="shared" si="95"/>
        <v>130000</v>
      </c>
      <c r="AE275" s="197">
        <f t="shared" si="95"/>
        <v>0</v>
      </c>
      <c r="AF275" s="239" t="s">
        <v>17026</v>
      </c>
      <c r="AG275" s="239" t="s">
        <v>17026</v>
      </c>
      <c r="AH275" s="239" t="s">
        <v>17026</v>
      </c>
      <c r="AI275" s="251"/>
      <c r="AJ275" s="251"/>
      <c r="AK275" s="251"/>
      <c r="AL275" s="251"/>
      <c r="AM275" s="252"/>
      <c r="AN275" s="252"/>
      <c r="AO275" s="252"/>
      <c r="AP275" s="252"/>
      <c r="AQ275" s="252"/>
      <c r="AR275" s="252"/>
      <c r="AS275" s="252"/>
      <c r="AT275" s="252"/>
      <c r="AU275" s="252"/>
      <c r="AV275" s="252"/>
      <c r="AW275" s="252"/>
      <c r="AX275" s="253"/>
      <c r="AY275" s="253"/>
      <c r="AZ275" s="252"/>
      <c r="BA275" s="252"/>
      <c r="BB275" s="254"/>
      <c r="BC275" s="255">
        <f t="shared" si="91"/>
        <v>0</v>
      </c>
      <c r="BJ275" s="191" t="e">
        <f>VLOOKUP(C275,BM:BO,3,FALSE)</f>
        <v>#N/A</v>
      </c>
      <c r="BM275" s="191" t="s">
        <v>688</v>
      </c>
      <c r="BN275" s="191" t="s">
        <v>16992</v>
      </c>
      <c r="BO275" s="191" t="s">
        <v>2984</v>
      </c>
      <c r="BU275" s="191" t="s">
        <v>688</v>
      </c>
      <c r="BV275" s="191" t="s">
        <v>16992</v>
      </c>
      <c r="BW275" s="191" t="s">
        <v>2984</v>
      </c>
      <c r="CH275" s="248">
        <f t="shared" si="79"/>
        <v>-1.4551915228366852E-10</v>
      </c>
    </row>
    <row r="276" spans="1:115" x14ac:dyDescent="0.3">
      <c r="A276" s="191">
        <v>1</v>
      </c>
      <c r="B276" s="256">
        <f>SUBTOTAL(9,$A$22:A276)</f>
        <v>234</v>
      </c>
      <c r="C276" s="260" t="s">
        <v>356</v>
      </c>
      <c r="D276" s="197">
        <f>E276+F276+G276+H276+I276+J276+L276+N276+P276+R276+T276+U276+V276+W276+X276+Y276+Z276+AA276+AB276+AC276+AD276+AE276</f>
        <v>7618035.8099999996</v>
      </c>
      <c r="E276" s="263">
        <v>0</v>
      </c>
      <c r="F276" s="263">
        <v>0</v>
      </c>
      <c r="G276" s="263">
        <v>7331149.2199999997</v>
      </c>
      <c r="H276" s="263">
        <v>0</v>
      </c>
      <c r="I276" s="263">
        <v>0</v>
      </c>
      <c r="J276" s="263">
        <v>0</v>
      </c>
      <c r="K276" s="278">
        <v>0</v>
      </c>
      <c r="L276" s="263">
        <v>0</v>
      </c>
      <c r="M276" s="279">
        <v>0</v>
      </c>
      <c r="N276" s="197">
        <v>0</v>
      </c>
      <c r="O276" s="263">
        <v>0</v>
      </c>
      <c r="P276" s="263">
        <v>0</v>
      </c>
      <c r="Q276" s="197">
        <v>0</v>
      </c>
      <c r="R276" s="197">
        <v>0</v>
      </c>
      <c r="S276" s="263">
        <v>0</v>
      </c>
      <c r="T276" s="263">
        <v>0</v>
      </c>
      <c r="U276" s="263">
        <v>0</v>
      </c>
      <c r="V276" s="263">
        <v>0</v>
      </c>
      <c r="W276" s="263">
        <v>0</v>
      </c>
      <c r="X276" s="263">
        <v>0</v>
      </c>
      <c r="Y276" s="263">
        <v>0</v>
      </c>
      <c r="Z276" s="263">
        <v>0</v>
      </c>
      <c r="AA276" s="263">
        <v>0</v>
      </c>
      <c r="AB276" s="263">
        <v>0</v>
      </c>
      <c r="AC276" s="263">
        <f>ROUND(G276*2.14%,2)</f>
        <v>156886.59</v>
      </c>
      <c r="AD276" s="263">
        <v>130000</v>
      </c>
      <c r="AE276" s="263">
        <v>0</v>
      </c>
      <c r="AF276" s="239">
        <v>2023</v>
      </c>
      <c r="AG276" s="239">
        <v>2023</v>
      </c>
      <c r="AH276" s="239">
        <v>2023</v>
      </c>
      <c r="AI276" s="251"/>
      <c r="AJ276" s="251"/>
      <c r="AK276" s="251"/>
      <c r="AL276" s="251"/>
      <c r="AM276" s="252" t="s">
        <v>16953</v>
      </c>
      <c r="AN276" s="252" t="s">
        <v>16951</v>
      </c>
      <c r="AO276" s="252">
        <v>0</v>
      </c>
      <c r="AP276" s="252" t="s">
        <v>16958</v>
      </c>
      <c r="AQ276" s="252" t="s">
        <v>16963</v>
      </c>
      <c r="AR276" s="252" t="s">
        <v>16965</v>
      </c>
      <c r="AS276" s="252" t="s">
        <v>16980</v>
      </c>
      <c r="AT276" s="252"/>
      <c r="AU276" s="252"/>
      <c r="AV276" s="252"/>
      <c r="AW276" s="252" t="s">
        <v>776</v>
      </c>
      <c r="AX276" s="253">
        <v>3379.8</v>
      </c>
      <c r="AY276" s="253">
        <v>978</v>
      </c>
      <c r="AZ276" s="252" t="s">
        <v>2967</v>
      </c>
      <c r="BA276" s="252" t="s">
        <v>776</v>
      </c>
      <c r="BB276" s="254"/>
      <c r="BC276" s="255">
        <f t="shared" si="91"/>
        <v>978</v>
      </c>
      <c r="BJ276" s="191" t="str">
        <f>VLOOKUP(C276,BM:BO,3,FALSE)</f>
        <v>801.900</v>
      </c>
      <c r="BM276" s="191" t="s">
        <v>3525</v>
      </c>
      <c r="BN276" s="191" t="s">
        <v>629</v>
      </c>
      <c r="BO276" s="191" t="s">
        <v>3526</v>
      </c>
      <c r="BU276" s="191" t="s">
        <v>3525</v>
      </c>
      <c r="BV276" s="191" t="s">
        <v>629</v>
      </c>
      <c r="BW276" s="191" t="s">
        <v>3526</v>
      </c>
      <c r="CH276" s="248">
        <f t="shared" si="79"/>
        <v>-1.4551915228366852E-10</v>
      </c>
    </row>
    <row r="277" spans="1:115" x14ac:dyDescent="0.3">
      <c r="B277" s="249" t="s">
        <v>2947</v>
      </c>
      <c r="C277" s="249"/>
      <c r="D277" s="246">
        <f t="shared" ref="D277:AE277" si="96">SUM(D278:D282)</f>
        <v>41693113.899999999</v>
      </c>
      <c r="E277" s="197">
        <f t="shared" si="96"/>
        <v>0</v>
      </c>
      <c r="F277" s="197">
        <f t="shared" si="96"/>
        <v>0</v>
      </c>
      <c r="G277" s="197">
        <f t="shared" si="96"/>
        <v>0</v>
      </c>
      <c r="H277" s="197">
        <f t="shared" si="96"/>
        <v>0</v>
      </c>
      <c r="I277" s="197">
        <f t="shared" si="96"/>
        <v>0</v>
      </c>
      <c r="J277" s="197">
        <f t="shared" si="96"/>
        <v>0</v>
      </c>
      <c r="K277" s="247">
        <f t="shared" si="96"/>
        <v>0</v>
      </c>
      <c r="L277" s="197">
        <f t="shared" si="96"/>
        <v>0</v>
      </c>
      <c r="M277" s="197">
        <f t="shared" si="96"/>
        <v>4690.5199999999995</v>
      </c>
      <c r="N277" s="197">
        <f t="shared" si="96"/>
        <v>40819575</v>
      </c>
      <c r="O277" s="197">
        <f t="shared" si="96"/>
        <v>0</v>
      </c>
      <c r="P277" s="197">
        <f t="shared" si="96"/>
        <v>0</v>
      </c>
      <c r="Q277" s="197">
        <f t="shared" si="96"/>
        <v>0</v>
      </c>
      <c r="R277" s="197">
        <f t="shared" si="96"/>
        <v>0</v>
      </c>
      <c r="S277" s="197">
        <f t="shared" si="96"/>
        <v>0</v>
      </c>
      <c r="T277" s="197">
        <f t="shared" si="96"/>
        <v>0</v>
      </c>
      <c r="U277" s="197">
        <f t="shared" si="96"/>
        <v>0</v>
      </c>
      <c r="V277" s="197">
        <f t="shared" si="96"/>
        <v>0</v>
      </c>
      <c r="W277" s="197">
        <f t="shared" si="96"/>
        <v>0</v>
      </c>
      <c r="X277" s="197">
        <f t="shared" si="96"/>
        <v>0</v>
      </c>
      <c r="Y277" s="197">
        <f t="shared" si="96"/>
        <v>0</v>
      </c>
      <c r="Z277" s="197">
        <f t="shared" si="96"/>
        <v>0</v>
      </c>
      <c r="AA277" s="197">
        <f t="shared" si="96"/>
        <v>0</v>
      </c>
      <c r="AB277" s="197">
        <f t="shared" si="96"/>
        <v>0</v>
      </c>
      <c r="AC277" s="197">
        <f t="shared" si="96"/>
        <v>873538.9</v>
      </c>
      <c r="AD277" s="197">
        <f t="shared" si="96"/>
        <v>0</v>
      </c>
      <c r="AE277" s="197">
        <f t="shared" si="96"/>
        <v>0</v>
      </c>
      <c r="AF277" s="239" t="s">
        <v>17026</v>
      </c>
      <c r="AG277" s="239" t="s">
        <v>17026</v>
      </c>
      <c r="AH277" s="239" t="s">
        <v>17026</v>
      </c>
      <c r="AI277" s="251"/>
      <c r="AJ277" s="251"/>
      <c r="AK277" s="251"/>
      <c r="AL277" s="251"/>
      <c r="AM277" s="252"/>
      <c r="AN277" s="252"/>
      <c r="AO277" s="252"/>
      <c r="AP277" s="252"/>
      <c r="AQ277" s="252"/>
      <c r="AR277" s="252"/>
      <c r="AS277" s="252"/>
      <c r="AT277" s="252"/>
      <c r="AU277" s="252"/>
      <c r="AV277" s="252"/>
      <c r="AW277" s="252"/>
      <c r="AX277" s="253"/>
      <c r="AY277" s="253"/>
      <c r="AZ277" s="252"/>
      <c r="BA277" s="252"/>
      <c r="BB277" s="254"/>
      <c r="BC277" s="255">
        <f t="shared" si="91"/>
        <v>-4690.5199999999995</v>
      </c>
      <c r="BJ277" s="191" t="e">
        <f>VLOOKUP(C277,BM:BO,3,FALSE)</f>
        <v>#N/A</v>
      </c>
      <c r="BM277" s="191" t="s">
        <v>3900</v>
      </c>
      <c r="BN277" s="191" t="s">
        <v>3253</v>
      </c>
      <c r="BO277" s="191" t="s">
        <v>2984</v>
      </c>
      <c r="BU277" s="191" t="s">
        <v>3900</v>
      </c>
      <c r="BV277" s="191" t="s">
        <v>3253</v>
      </c>
      <c r="BW277" s="191" t="s">
        <v>2984</v>
      </c>
      <c r="CH277" s="248">
        <f t="shared" si="79"/>
        <v>-1.5133991837501526E-9</v>
      </c>
    </row>
    <row r="278" spans="1:115" x14ac:dyDescent="0.3">
      <c r="A278" s="191">
        <v>1</v>
      </c>
      <c r="B278" s="256">
        <f>SUBTOTAL(9,$A$22:A278)</f>
        <v>235</v>
      </c>
      <c r="C278" s="249" t="s">
        <v>2943</v>
      </c>
      <c r="D278" s="197">
        <f t="shared" ref="D278:D282" si="97">E278+F278+G278+H278+I278+J278+L278+N278+P278+R278+T278+U278+V278+W278+X278+Y278+Z278+AA278+AB278+AC278+AD278+AE278</f>
        <v>11408191.27</v>
      </c>
      <c r="E278" s="263">
        <v>0</v>
      </c>
      <c r="F278" s="263">
        <v>0</v>
      </c>
      <c r="G278" s="263">
        <v>0</v>
      </c>
      <c r="H278" s="263">
        <v>0</v>
      </c>
      <c r="I278" s="263">
        <v>0</v>
      </c>
      <c r="J278" s="263">
        <v>0</v>
      </c>
      <c r="K278" s="278">
        <v>0</v>
      </c>
      <c r="L278" s="263">
        <v>0</v>
      </c>
      <c r="M278" s="196">
        <v>1241</v>
      </c>
      <c r="N278" s="197">
        <f>10336302.42+600000+232868.59</f>
        <v>11169171.01</v>
      </c>
      <c r="O278" s="263">
        <v>0</v>
      </c>
      <c r="P278" s="263">
        <v>0</v>
      </c>
      <c r="Q278" s="197">
        <v>0</v>
      </c>
      <c r="R278" s="197">
        <v>0</v>
      </c>
      <c r="S278" s="263">
        <v>0</v>
      </c>
      <c r="T278" s="263">
        <v>0</v>
      </c>
      <c r="U278" s="263">
        <v>0</v>
      </c>
      <c r="V278" s="263">
        <v>0</v>
      </c>
      <c r="W278" s="263">
        <v>0</v>
      </c>
      <c r="X278" s="263">
        <v>0</v>
      </c>
      <c r="Y278" s="263">
        <v>0</v>
      </c>
      <c r="Z278" s="263">
        <v>0</v>
      </c>
      <c r="AA278" s="263">
        <v>0</v>
      </c>
      <c r="AB278" s="263">
        <v>0</v>
      </c>
      <c r="AC278" s="197">
        <f>ROUND(N278*2.14%,2)</f>
        <v>239020.26</v>
      </c>
      <c r="AD278" s="263">
        <v>0</v>
      </c>
      <c r="AE278" s="263">
        <v>0</v>
      </c>
      <c r="AF278" s="239" t="s">
        <v>17052</v>
      </c>
      <c r="AG278" s="239">
        <v>2023</v>
      </c>
      <c r="AH278" s="239">
        <v>2023</v>
      </c>
      <c r="AI278" s="251"/>
      <c r="AJ278" s="251"/>
      <c r="AK278" s="251"/>
      <c r="AL278" s="251"/>
      <c r="AM278" s="252" t="s">
        <v>16970</v>
      </c>
      <c r="AN278" s="252" t="s">
        <v>16965</v>
      </c>
      <c r="AO278" s="252"/>
      <c r="AP278" s="252" t="s">
        <v>16964</v>
      </c>
      <c r="AQ278" s="252" t="s">
        <v>16952</v>
      </c>
      <c r="AR278" s="252" t="s">
        <v>16964</v>
      </c>
      <c r="AS278" s="252"/>
      <c r="AT278" s="252"/>
      <c r="AU278" s="252"/>
      <c r="AV278" s="252"/>
      <c r="AW278" s="252">
        <v>1971</v>
      </c>
      <c r="AX278" s="253"/>
      <c r="AY278" s="253"/>
      <c r="AZ278" s="252" t="s">
        <v>2992</v>
      </c>
      <c r="BA278" s="252" t="s">
        <v>17012</v>
      </c>
      <c r="BB278" s="254"/>
      <c r="BC278" s="255"/>
      <c r="CH278" s="248">
        <f t="shared" si="79"/>
        <v>-2.3283064365386963E-10</v>
      </c>
    </row>
    <row r="279" spans="1:115" x14ac:dyDescent="0.3">
      <c r="A279" s="191">
        <v>1</v>
      </c>
      <c r="B279" s="256">
        <f>SUBTOTAL(9,$A$22:A279)</f>
        <v>236</v>
      </c>
      <c r="C279" s="260" t="s">
        <v>1938</v>
      </c>
      <c r="D279" s="197">
        <f t="shared" si="97"/>
        <v>10418280</v>
      </c>
      <c r="E279" s="263">
        <v>0</v>
      </c>
      <c r="F279" s="263">
        <v>0</v>
      </c>
      <c r="G279" s="263">
        <v>0</v>
      </c>
      <c r="H279" s="263">
        <v>0</v>
      </c>
      <c r="I279" s="263">
        <v>0</v>
      </c>
      <c r="J279" s="263">
        <v>0</v>
      </c>
      <c r="K279" s="278">
        <v>0</v>
      </c>
      <c r="L279" s="263">
        <v>0</v>
      </c>
      <c r="M279" s="196">
        <v>1217.5999999999999</v>
      </c>
      <c r="N279" s="197">
        <v>10200000</v>
      </c>
      <c r="O279" s="263">
        <v>0</v>
      </c>
      <c r="P279" s="263">
        <v>0</v>
      </c>
      <c r="Q279" s="197">
        <v>0</v>
      </c>
      <c r="R279" s="197">
        <v>0</v>
      </c>
      <c r="S279" s="263">
        <v>0</v>
      </c>
      <c r="T279" s="263">
        <v>0</v>
      </c>
      <c r="U279" s="263">
        <v>0</v>
      </c>
      <c r="V279" s="263">
        <v>0</v>
      </c>
      <c r="W279" s="263">
        <v>0</v>
      </c>
      <c r="X279" s="263">
        <v>0</v>
      </c>
      <c r="Y279" s="263">
        <v>0</v>
      </c>
      <c r="Z279" s="263">
        <v>0</v>
      </c>
      <c r="AA279" s="263">
        <v>0</v>
      </c>
      <c r="AB279" s="263">
        <v>0</v>
      </c>
      <c r="AC279" s="197">
        <f>ROUND(N279*2.14%,2)</f>
        <v>218280</v>
      </c>
      <c r="AD279" s="263">
        <v>0</v>
      </c>
      <c r="AE279" s="263">
        <v>0</v>
      </c>
      <c r="AF279" s="239" t="s">
        <v>17052</v>
      </c>
      <c r="AG279" s="239">
        <v>2023</v>
      </c>
      <c r="AH279" s="239">
        <v>2023</v>
      </c>
      <c r="AI279" s="251"/>
      <c r="AJ279" s="251"/>
      <c r="AK279" s="251"/>
      <c r="AL279" s="251"/>
      <c r="AM279" s="252" t="s">
        <v>16967</v>
      </c>
      <c r="AN279" s="252" t="s">
        <v>16950</v>
      </c>
      <c r="AO279" s="252">
        <v>0</v>
      </c>
      <c r="AP279" s="252" t="s">
        <v>16964</v>
      </c>
      <c r="AQ279" s="252" t="s">
        <v>16968</v>
      </c>
      <c r="AR279" s="252" t="s">
        <v>16964</v>
      </c>
      <c r="AS279" s="252"/>
      <c r="AT279" s="252"/>
      <c r="AU279" s="252"/>
      <c r="AV279" s="252"/>
      <c r="AW279" s="252" t="s">
        <v>924</v>
      </c>
      <c r="AX279" s="253">
        <v>4859.7</v>
      </c>
      <c r="AY279" s="253">
        <v>1217.5999999999999</v>
      </c>
      <c r="AZ279" s="252" t="s">
        <v>2992</v>
      </c>
      <c r="BA279" s="252" t="s">
        <v>17012</v>
      </c>
      <c r="BB279" s="254"/>
      <c r="BC279" s="255">
        <f>AY279-M279</f>
        <v>0</v>
      </c>
      <c r="BJ279" s="191" t="str">
        <f>VLOOKUP(C279,BM:BO,3,FALSE)</f>
        <v>1273.000</v>
      </c>
      <c r="BM279" s="191" t="s">
        <v>3903</v>
      </c>
      <c r="BN279" s="191" t="s">
        <v>3253</v>
      </c>
      <c r="BO279" s="191" t="s">
        <v>2984</v>
      </c>
      <c r="BU279" s="191" t="s">
        <v>3903</v>
      </c>
      <c r="BV279" s="191" t="s">
        <v>3253</v>
      </c>
      <c r="BW279" s="191" t="s">
        <v>2984</v>
      </c>
      <c r="CH279" s="248">
        <f t="shared" si="79"/>
        <v>0</v>
      </c>
    </row>
    <row r="280" spans="1:115" x14ac:dyDescent="0.3">
      <c r="A280" s="191">
        <v>1</v>
      </c>
      <c r="B280" s="256">
        <f>SUBTOTAL(9,$A$22:A280)</f>
        <v>237</v>
      </c>
      <c r="C280" s="260" t="s">
        <v>1950</v>
      </c>
      <c r="D280" s="197">
        <f t="shared" si="97"/>
        <v>8261896.7199999997</v>
      </c>
      <c r="E280" s="263">
        <v>0</v>
      </c>
      <c r="F280" s="263">
        <v>0</v>
      </c>
      <c r="G280" s="263">
        <v>0</v>
      </c>
      <c r="H280" s="263">
        <v>0</v>
      </c>
      <c r="I280" s="263">
        <v>0</v>
      </c>
      <c r="J280" s="263">
        <v>0</v>
      </c>
      <c r="K280" s="278">
        <v>0</v>
      </c>
      <c r="L280" s="263">
        <v>0</v>
      </c>
      <c r="M280" s="279">
        <v>808.64</v>
      </c>
      <c r="N280" s="197">
        <f>6686539.97+1402256.5+0.01</f>
        <v>8088796.4799999995</v>
      </c>
      <c r="O280" s="263">
        <v>0</v>
      </c>
      <c r="P280" s="263">
        <v>0</v>
      </c>
      <c r="Q280" s="197">
        <v>0</v>
      </c>
      <c r="R280" s="197">
        <v>0</v>
      </c>
      <c r="S280" s="263">
        <v>0</v>
      </c>
      <c r="T280" s="263">
        <v>0</v>
      </c>
      <c r="U280" s="263">
        <v>0</v>
      </c>
      <c r="V280" s="263">
        <v>0</v>
      </c>
      <c r="W280" s="263">
        <v>0</v>
      </c>
      <c r="X280" s="263">
        <v>0</v>
      </c>
      <c r="Y280" s="263">
        <v>0</v>
      </c>
      <c r="Z280" s="263">
        <v>0</v>
      </c>
      <c r="AA280" s="263">
        <v>0</v>
      </c>
      <c r="AB280" s="263">
        <v>0</v>
      </c>
      <c r="AC280" s="197">
        <f>ROUND(N280*2.14%,2)</f>
        <v>173100.24</v>
      </c>
      <c r="AD280" s="197">
        <v>0</v>
      </c>
      <c r="AE280" s="263">
        <v>0</v>
      </c>
      <c r="AF280" s="239" t="s">
        <v>17052</v>
      </c>
      <c r="AG280" s="239">
        <v>2023</v>
      </c>
      <c r="AH280" s="239">
        <v>2023</v>
      </c>
      <c r="AI280" s="251"/>
      <c r="AJ280" s="251"/>
      <c r="AK280" s="251"/>
      <c r="AL280" s="251"/>
      <c r="AM280" s="252" t="s">
        <v>16962</v>
      </c>
      <c r="AN280" s="252" t="s">
        <v>16967</v>
      </c>
      <c r="AO280" s="252">
        <v>0</v>
      </c>
      <c r="AP280" s="252" t="s">
        <v>16964</v>
      </c>
      <c r="AQ280" s="252" t="s">
        <v>16968</v>
      </c>
      <c r="AR280" s="252" t="s">
        <v>16964</v>
      </c>
      <c r="AS280" s="252" t="s">
        <v>16981</v>
      </c>
      <c r="AT280" s="252"/>
      <c r="AU280" s="252"/>
      <c r="AV280" s="252"/>
      <c r="AW280" s="252" t="s">
        <v>781</v>
      </c>
      <c r="AX280" s="253">
        <v>3517</v>
      </c>
      <c r="AY280" s="253">
        <v>1184</v>
      </c>
      <c r="AZ280" s="252" t="s">
        <v>2992</v>
      </c>
      <c r="BA280" s="252">
        <v>2001</v>
      </c>
      <c r="BB280" s="254"/>
      <c r="BC280" s="255">
        <f>AY280-M280</f>
        <v>375.36</v>
      </c>
      <c r="BJ280" s="191" t="str">
        <f>VLOOKUP(C280,BM:BO,3,FALSE)</f>
        <v>859.000</v>
      </c>
      <c r="BM280" s="191" t="s">
        <v>3904</v>
      </c>
      <c r="BN280" s="191" t="s">
        <v>3253</v>
      </c>
      <c r="BO280" s="191" t="s">
        <v>2984</v>
      </c>
      <c r="BU280" s="191" t="s">
        <v>3904</v>
      </c>
      <c r="BV280" s="191" t="s">
        <v>3253</v>
      </c>
      <c r="BW280" s="191" t="s">
        <v>2984</v>
      </c>
      <c r="CH280" s="248">
        <f t="shared" si="79"/>
        <v>2.3283064365386963E-10</v>
      </c>
    </row>
    <row r="281" spans="1:115" s="267" customFormat="1" x14ac:dyDescent="0.3">
      <c r="A281" s="191">
        <v>1</v>
      </c>
      <c r="B281" s="256">
        <f>SUBTOTAL(9,$A$22:A281)</f>
        <v>238</v>
      </c>
      <c r="C281" s="245" t="s">
        <v>10949</v>
      </c>
      <c r="D281" s="197">
        <f t="shared" si="97"/>
        <v>5257914.41</v>
      </c>
      <c r="E281" s="264">
        <v>0</v>
      </c>
      <c r="F281" s="264">
        <v>0</v>
      </c>
      <c r="G281" s="264">
        <v>0</v>
      </c>
      <c r="H281" s="264">
        <v>0</v>
      </c>
      <c r="I281" s="264">
        <v>0</v>
      </c>
      <c r="J281" s="264">
        <v>0</v>
      </c>
      <c r="K281" s="281">
        <v>0</v>
      </c>
      <c r="L281" s="264">
        <v>0</v>
      </c>
      <c r="M281" s="264">
        <v>667.2</v>
      </c>
      <c r="N281" s="264">
        <v>5147752.51</v>
      </c>
      <c r="O281" s="264">
        <v>0</v>
      </c>
      <c r="P281" s="264">
        <v>0</v>
      </c>
      <c r="Q281" s="264">
        <v>0</v>
      </c>
      <c r="R281" s="264">
        <v>0</v>
      </c>
      <c r="S281" s="264">
        <v>0</v>
      </c>
      <c r="T281" s="264">
        <v>0</v>
      </c>
      <c r="U281" s="264">
        <v>0</v>
      </c>
      <c r="V281" s="264">
        <v>0</v>
      </c>
      <c r="W281" s="264">
        <v>0</v>
      </c>
      <c r="X281" s="264">
        <v>0</v>
      </c>
      <c r="Y281" s="264">
        <v>0</v>
      </c>
      <c r="Z281" s="264">
        <v>0</v>
      </c>
      <c r="AA281" s="264">
        <v>0</v>
      </c>
      <c r="AB281" s="264">
        <v>0</v>
      </c>
      <c r="AC281" s="264">
        <f t="shared" ref="AC281:AC282" si="98">ROUND(N281*2.14%,2)+ROUND(E281*2.14%,2)+ROUND(F281*2.14%,2)+ROUND(G281*2.14%,2)+ROUND(H281*2.14%,2)+ROUND(I281*2.14%,2)+ROUND(J281*2.14%,2)+ROUND(L281*2.14%,2)+ROUND(P281*2.14%,2)+ROUND(R281*2.14%,2)+ROUND(T281*2.14%,2)+ROUND(U281*2.14%,2)+ROUND(V281*2.14%,2)+ROUND(W281*2.14%,2)+ROUND(X281*2.14%,2)+ROUND(Y281*2.14%,2)+ROUND(Z281*2.14%,2)+ROUND(AA281*2.14%,2)+ROUND(AB281*2.14%,2)</f>
        <v>110161.9</v>
      </c>
      <c r="AD281" s="264">
        <v>0</v>
      </c>
      <c r="AE281" s="264">
        <v>0</v>
      </c>
      <c r="AF281" s="265" t="s">
        <v>17052</v>
      </c>
      <c r="AG281" s="265">
        <v>2023</v>
      </c>
      <c r="AH281" s="266">
        <v>2023</v>
      </c>
      <c r="AT281" s="267" t="e">
        <f>VLOOKUP(C281,AW:AX,2,FALSE)</f>
        <v>#N/A</v>
      </c>
      <c r="BW281" s="268"/>
      <c r="CA281" s="267" t="e">
        <f>VLOOKUP(C281,CB:CC,2,FALSE)</f>
        <v>#N/A</v>
      </c>
      <c r="CE281" s="267" t="e">
        <f>VLOOKUP(C281,CF:CG,2,FALSE)</f>
        <v>#N/A</v>
      </c>
      <c r="CH281" s="248">
        <f t="shared" si="79"/>
        <v>3.7834979593753815E-10</v>
      </c>
      <c r="CL281" s="267" t="e">
        <f>VLOOKUP(C281,CM:CN,2,FALSE)</f>
        <v>#N/A</v>
      </c>
      <c r="DK281" s="267" t="e">
        <f>VLOOKUP(C281,DL:DM,2,FALSE)</f>
        <v>#N/A</v>
      </c>
    </row>
    <row r="282" spans="1:115" s="267" customFormat="1" x14ac:dyDescent="0.3">
      <c r="A282" s="191">
        <v>1</v>
      </c>
      <c r="B282" s="256">
        <f>SUBTOTAL(9,$A$22:A282)</f>
        <v>239</v>
      </c>
      <c r="C282" s="291" t="s">
        <v>10811</v>
      </c>
      <c r="D282" s="197">
        <f t="shared" si="97"/>
        <v>6346831.5</v>
      </c>
      <c r="E282" s="264">
        <v>0</v>
      </c>
      <c r="F282" s="264">
        <v>0</v>
      </c>
      <c r="G282" s="264">
        <v>0</v>
      </c>
      <c r="H282" s="264">
        <v>0</v>
      </c>
      <c r="I282" s="264">
        <v>0</v>
      </c>
      <c r="J282" s="264">
        <v>0</v>
      </c>
      <c r="K282" s="281">
        <v>0</v>
      </c>
      <c r="L282" s="264">
        <v>0</v>
      </c>
      <c r="M282" s="264">
        <v>756.08</v>
      </c>
      <c r="N282" s="264">
        <v>6213855</v>
      </c>
      <c r="O282" s="264">
        <v>0</v>
      </c>
      <c r="P282" s="264">
        <v>0</v>
      </c>
      <c r="Q282" s="264">
        <v>0</v>
      </c>
      <c r="R282" s="264">
        <v>0</v>
      </c>
      <c r="S282" s="264">
        <v>0</v>
      </c>
      <c r="T282" s="264">
        <v>0</v>
      </c>
      <c r="U282" s="264">
        <v>0</v>
      </c>
      <c r="V282" s="264">
        <v>0</v>
      </c>
      <c r="W282" s="264">
        <v>0</v>
      </c>
      <c r="X282" s="264">
        <v>0</v>
      </c>
      <c r="Y282" s="264">
        <v>0</v>
      </c>
      <c r="Z282" s="264">
        <v>0</v>
      </c>
      <c r="AA282" s="264">
        <v>0</v>
      </c>
      <c r="AB282" s="264">
        <v>0</v>
      </c>
      <c r="AC282" s="264">
        <f t="shared" si="98"/>
        <v>132976.5</v>
      </c>
      <c r="AD282" s="264">
        <v>0</v>
      </c>
      <c r="AE282" s="264">
        <v>0</v>
      </c>
      <c r="AF282" s="265" t="s">
        <v>17052</v>
      </c>
      <c r="AG282" s="265">
        <v>2023</v>
      </c>
      <c r="AH282" s="266">
        <v>2023</v>
      </c>
      <c r="AT282" s="267" t="e">
        <f>VLOOKUP(C282,AW:AX,2,FALSE)</f>
        <v>#N/A</v>
      </c>
      <c r="BW282" s="268"/>
      <c r="CE282" s="267" t="e">
        <f>VLOOKUP(C282,CF:CG,2,FALSE)</f>
        <v>#N/A</v>
      </c>
      <c r="CH282" s="248">
        <f t="shared" si="79"/>
        <v>0</v>
      </c>
      <c r="CL282" s="267" t="e">
        <f>VLOOKUP(C282,CM:CN,2,FALSE)</f>
        <v>#N/A</v>
      </c>
      <c r="DK282" s="267" t="e">
        <f>VLOOKUP(C282,DL:DM,2,FALSE)</f>
        <v>#N/A</v>
      </c>
    </row>
    <row r="283" spans="1:115" x14ac:dyDescent="0.3">
      <c r="B283" s="249" t="s">
        <v>2957</v>
      </c>
      <c r="C283" s="249"/>
      <c r="D283" s="246">
        <f>D284</f>
        <v>5626030.54</v>
      </c>
      <c r="E283" s="197">
        <f t="shared" ref="E283:AE283" si="99">E284</f>
        <v>0</v>
      </c>
      <c r="F283" s="197">
        <f t="shared" si="99"/>
        <v>0</v>
      </c>
      <c r="G283" s="197">
        <f t="shared" si="99"/>
        <v>0</v>
      </c>
      <c r="H283" s="197">
        <f t="shared" si="99"/>
        <v>0</v>
      </c>
      <c r="I283" s="197">
        <f t="shared" si="99"/>
        <v>0</v>
      </c>
      <c r="J283" s="197">
        <f t="shared" si="99"/>
        <v>0</v>
      </c>
      <c r="K283" s="247">
        <f t="shared" si="99"/>
        <v>0</v>
      </c>
      <c r="L283" s="197">
        <f t="shared" si="99"/>
        <v>0</v>
      </c>
      <c r="M283" s="197">
        <f t="shared" si="99"/>
        <v>611.21</v>
      </c>
      <c r="N283" s="197">
        <f t="shared" si="99"/>
        <v>5508156</v>
      </c>
      <c r="O283" s="197">
        <f t="shared" si="99"/>
        <v>0</v>
      </c>
      <c r="P283" s="197">
        <f t="shared" si="99"/>
        <v>0</v>
      </c>
      <c r="Q283" s="197">
        <f t="shared" si="99"/>
        <v>0</v>
      </c>
      <c r="R283" s="197">
        <f t="shared" si="99"/>
        <v>0</v>
      </c>
      <c r="S283" s="197">
        <f t="shared" si="99"/>
        <v>0</v>
      </c>
      <c r="T283" s="197">
        <f t="shared" si="99"/>
        <v>0</v>
      </c>
      <c r="U283" s="197">
        <f t="shared" si="99"/>
        <v>0</v>
      </c>
      <c r="V283" s="197">
        <f t="shared" si="99"/>
        <v>0</v>
      </c>
      <c r="W283" s="197">
        <f t="shared" si="99"/>
        <v>0</v>
      </c>
      <c r="X283" s="197">
        <f t="shared" si="99"/>
        <v>0</v>
      </c>
      <c r="Y283" s="197">
        <f t="shared" si="99"/>
        <v>0</v>
      </c>
      <c r="Z283" s="197">
        <f t="shared" si="99"/>
        <v>0</v>
      </c>
      <c r="AA283" s="197">
        <f t="shared" si="99"/>
        <v>0</v>
      </c>
      <c r="AB283" s="197">
        <f t="shared" si="99"/>
        <v>0</v>
      </c>
      <c r="AC283" s="197">
        <f t="shared" si="99"/>
        <v>117874.54</v>
      </c>
      <c r="AD283" s="197">
        <f t="shared" si="99"/>
        <v>0</v>
      </c>
      <c r="AE283" s="197">
        <f t="shared" si="99"/>
        <v>0</v>
      </c>
      <c r="AF283" s="239" t="s">
        <v>17026</v>
      </c>
      <c r="AG283" s="239" t="s">
        <v>17026</v>
      </c>
      <c r="AH283" s="239" t="s">
        <v>17026</v>
      </c>
      <c r="AI283" s="251"/>
      <c r="AJ283" s="251"/>
      <c r="AK283" s="251"/>
      <c r="AL283" s="251"/>
      <c r="AM283" s="252"/>
      <c r="AN283" s="252"/>
      <c r="AO283" s="252"/>
      <c r="AP283" s="252"/>
      <c r="AQ283" s="252"/>
      <c r="AR283" s="252"/>
      <c r="AS283" s="252"/>
      <c r="AT283" s="252"/>
      <c r="AU283" s="252"/>
      <c r="AV283" s="252"/>
      <c r="AW283" s="252"/>
      <c r="AX283" s="253"/>
      <c r="AY283" s="253"/>
      <c r="AZ283" s="252"/>
      <c r="BA283" s="252"/>
      <c r="BB283" s="254"/>
      <c r="BC283" s="255">
        <f>AY283-M283</f>
        <v>-611.21</v>
      </c>
      <c r="BJ283" s="191" t="e">
        <f>VLOOKUP(C283,BM:BO,3,FALSE)</f>
        <v>#N/A</v>
      </c>
      <c r="BM283" s="191" t="s">
        <v>757</v>
      </c>
      <c r="BN283" s="191" t="s">
        <v>792</v>
      </c>
      <c r="BO283" s="191" t="s">
        <v>2984</v>
      </c>
      <c r="BU283" s="191" t="s">
        <v>757</v>
      </c>
      <c r="BV283" s="191" t="s">
        <v>792</v>
      </c>
      <c r="BW283" s="191" t="s">
        <v>2984</v>
      </c>
      <c r="CH283" s="248">
        <f t="shared" si="79"/>
        <v>4.3655745685100555E-11</v>
      </c>
    </row>
    <row r="284" spans="1:115" x14ac:dyDescent="0.3">
      <c r="A284" s="191">
        <v>1</v>
      </c>
      <c r="B284" s="256">
        <f>SUBTOTAL(9,$A$22:A284)</f>
        <v>240</v>
      </c>
      <c r="C284" s="260" t="s">
        <v>2946</v>
      </c>
      <c r="D284" s="197">
        <f>E284+F284+G284+H284+I284+J284+L284+N284+P284+R284+T284+U284+V284+W284+X284+Y284+Z284+AA284+AB284+AC284+AD284+AE284</f>
        <v>5626030.54</v>
      </c>
      <c r="E284" s="263">
        <v>0</v>
      </c>
      <c r="F284" s="263">
        <v>0</v>
      </c>
      <c r="G284" s="263">
        <v>0</v>
      </c>
      <c r="H284" s="263">
        <v>0</v>
      </c>
      <c r="I284" s="263">
        <v>0</v>
      </c>
      <c r="J284" s="263">
        <v>0</v>
      </c>
      <c r="K284" s="278">
        <v>0</v>
      </c>
      <c r="L284" s="263">
        <v>0</v>
      </c>
      <c r="M284" s="196">
        <v>611.21</v>
      </c>
      <c r="N284" s="197">
        <v>5508156</v>
      </c>
      <c r="O284" s="263">
        <v>0</v>
      </c>
      <c r="P284" s="263">
        <v>0</v>
      </c>
      <c r="Q284" s="197">
        <v>0</v>
      </c>
      <c r="R284" s="197">
        <v>0</v>
      </c>
      <c r="S284" s="263">
        <v>0</v>
      </c>
      <c r="T284" s="263">
        <v>0</v>
      </c>
      <c r="U284" s="263">
        <v>0</v>
      </c>
      <c r="V284" s="263">
        <v>0</v>
      </c>
      <c r="W284" s="263">
        <v>0</v>
      </c>
      <c r="X284" s="263">
        <v>0</v>
      </c>
      <c r="Y284" s="263">
        <v>0</v>
      </c>
      <c r="Z284" s="263">
        <v>0</v>
      </c>
      <c r="AA284" s="263">
        <v>0</v>
      </c>
      <c r="AB284" s="263">
        <v>0</v>
      </c>
      <c r="AC284" s="197">
        <f>ROUND(N284*2.14%,2)</f>
        <v>117874.54</v>
      </c>
      <c r="AD284" s="197">
        <v>0</v>
      </c>
      <c r="AE284" s="263">
        <v>0</v>
      </c>
      <c r="AF284" s="239" t="s">
        <v>17052</v>
      </c>
      <c r="AG284" s="239">
        <v>2023</v>
      </c>
      <c r="AH284" s="239">
        <v>2023</v>
      </c>
      <c r="AI284" s="251"/>
      <c r="AJ284" s="251"/>
      <c r="AK284" s="251"/>
      <c r="AL284" s="251"/>
      <c r="AM284" s="252" t="s">
        <v>16953</v>
      </c>
      <c r="AN284" s="252" t="s">
        <v>16955</v>
      </c>
      <c r="AO284" s="252">
        <v>0</v>
      </c>
      <c r="AP284" s="252" t="s">
        <v>16950</v>
      </c>
      <c r="AQ284" s="252" t="s">
        <v>16972</v>
      </c>
      <c r="AR284" s="252">
        <v>0</v>
      </c>
      <c r="AS284" s="252"/>
      <c r="AT284" s="252"/>
      <c r="AU284" s="252"/>
      <c r="AV284" s="252"/>
      <c r="AW284" s="252" t="s">
        <v>667</v>
      </c>
      <c r="AX284" s="253">
        <v>460</v>
      </c>
      <c r="AY284" s="253" t="s">
        <v>2984</v>
      </c>
      <c r="AZ284" s="252" t="s">
        <v>2967</v>
      </c>
      <c r="BA284" s="252" t="s">
        <v>17012</v>
      </c>
      <c r="BB284" s="254"/>
      <c r="BC284" s="255" t="e">
        <f>AY284-M284</f>
        <v>#VALUE!</v>
      </c>
      <c r="BJ284" s="191" t="str">
        <f>VLOOKUP(C284,BM:BO,3,FALSE)</f>
        <v>нет данных</v>
      </c>
      <c r="BM284" s="191" t="s">
        <v>3908</v>
      </c>
      <c r="BN284" s="191" t="s">
        <v>788</v>
      </c>
      <c r="BO284" s="191" t="s">
        <v>3909</v>
      </c>
      <c r="BU284" s="191" t="s">
        <v>3908</v>
      </c>
      <c r="BV284" s="191" t="s">
        <v>788</v>
      </c>
      <c r="BW284" s="191" t="s">
        <v>3909</v>
      </c>
      <c r="CH284" s="248">
        <f t="shared" si="79"/>
        <v>4.3655745685100555E-11</v>
      </c>
    </row>
    <row r="285" spans="1:115" x14ac:dyDescent="0.3">
      <c r="B285" s="249" t="s">
        <v>2948</v>
      </c>
      <c r="C285" s="249"/>
      <c r="D285" s="246">
        <f>D286</f>
        <v>6204379.9500000002</v>
      </c>
      <c r="E285" s="197">
        <f t="shared" ref="E285:AE285" si="100">E286</f>
        <v>0</v>
      </c>
      <c r="F285" s="197">
        <f t="shared" si="100"/>
        <v>0</v>
      </c>
      <c r="G285" s="197">
        <f t="shared" si="100"/>
        <v>0</v>
      </c>
      <c r="H285" s="197">
        <f t="shared" si="100"/>
        <v>0</v>
      </c>
      <c r="I285" s="197">
        <f t="shared" si="100"/>
        <v>0</v>
      </c>
      <c r="J285" s="197">
        <f t="shared" si="100"/>
        <v>0</v>
      </c>
      <c r="K285" s="247">
        <f t="shared" si="100"/>
        <v>0</v>
      </c>
      <c r="L285" s="197">
        <f t="shared" si="100"/>
        <v>0</v>
      </c>
      <c r="M285" s="197">
        <f t="shared" si="100"/>
        <v>784.87</v>
      </c>
      <c r="N285" s="197">
        <f t="shared" si="100"/>
        <v>6074388.0499999998</v>
      </c>
      <c r="O285" s="197">
        <f t="shared" si="100"/>
        <v>0</v>
      </c>
      <c r="P285" s="197">
        <f t="shared" si="100"/>
        <v>0</v>
      </c>
      <c r="Q285" s="197">
        <f t="shared" si="100"/>
        <v>0</v>
      </c>
      <c r="R285" s="197">
        <f t="shared" si="100"/>
        <v>0</v>
      </c>
      <c r="S285" s="197">
        <f t="shared" si="100"/>
        <v>0</v>
      </c>
      <c r="T285" s="197">
        <f t="shared" si="100"/>
        <v>0</v>
      </c>
      <c r="U285" s="197">
        <f t="shared" si="100"/>
        <v>0</v>
      </c>
      <c r="V285" s="197">
        <f t="shared" si="100"/>
        <v>0</v>
      </c>
      <c r="W285" s="197">
        <f t="shared" si="100"/>
        <v>0</v>
      </c>
      <c r="X285" s="197">
        <f t="shared" si="100"/>
        <v>0</v>
      </c>
      <c r="Y285" s="197">
        <f t="shared" si="100"/>
        <v>0</v>
      </c>
      <c r="Z285" s="197">
        <f t="shared" si="100"/>
        <v>0</v>
      </c>
      <c r="AA285" s="197">
        <f t="shared" si="100"/>
        <v>0</v>
      </c>
      <c r="AB285" s="197">
        <f t="shared" si="100"/>
        <v>0</v>
      </c>
      <c r="AC285" s="197">
        <f t="shared" si="100"/>
        <v>129991.9</v>
      </c>
      <c r="AD285" s="197">
        <f t="shared" si="100"/>
        <v>0</v>
      </c>
      <c r="AE285" s="197">
        <f t="shared" si="100"/>
        <v>0</v>
      </c>
      <c r="AF285" s="239" t="s">
        <v>17026</v>
      </c>
      <c r="AG285" s="239" t="s">
        <v>17026</v>
      </c>
      <c r="AH285" s="239" t="s">
        <v>17026</v>
      </c>
      <c r="AI285" s="251"/>
      <c r="AJ285" s="251"/>
      <c r="AK285" s="251"/>
      <c r="AL285" s="251"/>
      <c r="AM285" s="252"/>
      <c r="AN285" s="252"/>
      <c r="AO285" s="252"/>
      <c r="AP285" s="252"/>
      <c r="AQ285" s="252"/>
      <c r="AR285" s="252"/>
      <c r="AS285" s="252"/>
      <c r="AT285" s="252"/>
      <c r="AU285" s="252"/>
      <c r="AV285" s="252"/>
      <c r="AW285" s="252"/>
      <c r="AX285" s="253"/>
      <c r="AY285" s="253"/>
      <c r="AZ285" s="252"/>
      <c r="BA285" s="252"/>
      <c r="BB285" s="254"/>
      <c r="BC285" s="255">
        <f>AY285-M285</f>
        <v>-784.87</v>
      </c>
      <c r="BJ285" s="191" t="e">
        <f>VLOOKUP(C285,BM:BO,3,FALSE)</f>
        <v>#N/A</v>
      </c>
      <c r="BM285" s="191" t="s">
        <v>3910</v>
      </c>
      <c r="BN285" s="191" t="s">
        <v>924</v>
      </c>
      <c r="BO285" s="191" t="s">
        <v>3912</v>
      </c>
      <c r="BU285" s="191" t="s">
        <v>3910</v>
      </c>
      <c r="BV285" s="191" t="s">
        <v>924</v>
      </c>
      <c r="BW285" s="191" t="s">
        <v>3912</v>
      </c>
      <c r="CH285" s="248">
        <f t="shared" si="79"/>
        <v>3.7834979593753815E-10</v>
      </c>
    </row>
    <row r="286" spans="1:115" x14ac:dyDescent="0.3">
      <c r="A286" s="191">
        <v>1</v>
      </c>
      <c r="B286" s="256">
        <f>SUBTOTAL(9,$A$22:A286)</f>
        <v>241</v>
      </c>
      <c r="C286" s="260" t="s">
        <v>1983</v>
      </c>
      <c r="D286" s="197">
        <f>E286+F286+G286+H286+I286+J286+L286+N286+P286+R286+T286+U286+V286+W286+X286+Y286+Z286+AA286+AB286+AC286+AD286+AE286</f>
        <v>6204379.9500000002</v>
      </c>
      <c r="E286" s="263">
        <v>0</v>
      </c>
      <c r="F286" s="263">
        <v>0</v>
      </c>
      <c r="G286" s="263">
        <v>0</v>
      </c>
      <c r="H286" s="263">
        <v>0</v>
      </c>
      <c r="I286" s="263">
        <v>0</v>
      </c>
      <c r="J286" s="263">
        <v>0</v>
      </c>
      <c r="K286" s="278">
        <v>0</v>
      </c>
      <c r="L286" s="263">
        <v>0</v>
      </c>
      <c r="M286" s="196">
        <v>784.87</v>
      </c>
      <c r="N286" s="197">
        <v>6074388.0499999998</v>
      </c>
      <c r="O286" s="263">
        <v>0</v>
      </c>
      <c r="P286" s="263">
        <v>0</v>
      </c>
      <c r="Q286" s="197">
        <v>0</v>
      </c>
      <c r="R286" s="197">
        <v>0</v>
      </c>
      <c r="S286" s="263">
        <v>0</v>
      </c>
      <c r="T286" s="263">
        <v>0</v>
      </c>
      <c r="U286" s="263">
        <v>0</v>
      </c>
      <c r="V286" s="263">
        <v>0</v>
      </c>
      <c r="W286" s="263">
        <v>0</v>
      </c>
      <c r="X286" s="263">
        <v>0</v>
      </c>
      <c r="Y286" s="263">
        <v>0</v>
      </c>
      <c r="Z286" s="263">
        <v>0</v>
      </c>
      <c r="AA286" s="263">
        <v>0</v>
      </c>
      <c r="AB286" s="263">
        <v>0</v>
      </c>
      <c r="AC286" s="197">
        <f>ROUND(N286*2.14%,2)</f>
        <v>129991.9</v>
      </c>
      <c r="AD286" s="197">
        <v>0</v>
      </c>
      <c r="AE286" s="263">
        <v>0</v>
      </c>
      <c r="AF286" s="239" t="s">
        <v>17052</v>
      </c>
      <c r="AG286" s="239">
        <v>2023</v>
      </c>
      <c r="AH286" s="239">
        <v>2023</v>
      </c>
      <c r="AI286" s="251"/>
      <c r="AJ286" s="251"/>
      <c r="AK286" s="251"/>
      <c r="AL286" s="251"/>
      <c r="AM286" s="252" t="s">
        <v>16967</v>
      </c>
      <c r="AN286" s="252" t="s">
        <v>16950</v>
      </c>
      <c r="AO286" s="252">
        <v>0</v>
      </c>
      <c r="AP286" s="252" t="s">
        <v>16964</v>
      </c>
      <c r="AQ286" s="252" t="s">
        <v>16961</v>
      </c>
      <c r="AR286" s="252">
        <v>0</v>
      </c>
      <c r="AS286" s="252"/>
      <c r="AT286" s="252"/>
      <c r="AU286" s="252"/>
      <c r="AV286" s="252"/>
      <c r="AW286" s="252" t="s">
        <v>1268</v>
      </c>
      <c r="AX286" s="253">
        <v>896.41</v>
      </c>
      <c r="AY286" s="253">
        <v>814</v>
      </c>
      <c r="AZ286" s="252" t="s">
        <v>2967</v>
      </c>
      <c r="BA286" s="252" t="s">
        <v>17012</v>
      </c>
      <c r="BB286" s="254"/>
      <c r="BC286" s="255">
        <f>AY286-M286</f>
        <v>29.129999999999995</v>
      </c>
      <c r="BJ286" s="191" t="str">
        <f>VLOOKUP(C286,BM:BO,3,FALSE)</f>
        <v>706.900</v>
      </c>
      <c r="BM286" s="191" t="s">
        <v>3914</v>
      </c>
      <c r="BN286" s="191" t="s">
        <v>3006</v>
      </c>
      <c r="BO286" s="191" t="s">
        <v>2984</v>
      </c>
      <c r="BU286" s="191" t="s">
        <v>3914</v>
      </c>
      <c r="BV286" s="191" t="s">
        <v>3006</v>
      </c>
      <c r="BW286" s="191" t="s">
        <v>2984</v>
      </c>
      <c r="CH286" s="248">
        <f t="shared" si="79"/>
        <v>3.7834979593753815E-10</v>
      </c>
    </row>
    <row r="287" spans="1:115" x14ac:dyDescent="0.3">
      <c r="B287" s="245" t="s">
        <v>36</v>
      </c>
      <c r="C287" s="239"/>
      <c r="D287" s="246">
        <f>SUM(D288:D290)</f>
        <v>14791636.740000002</v>
      </c>
      <c r="E287" s="197">
        <f t="shared" ref="E287:AE287" si="101">SUM(E288:E290)</f>
        <v>0</v>
      </c>
      <c r="F287" s="197">
        <f t="shared" si="101"/>
        <v>0</v>
      </c>
      <c r="G287" s="197">
        <f t="shared" si="101"/>
        <v>0</v>
      </c>
      <c r="H287" s="197">
        <f t="shared" si="101"/>
        <v>0</v>
      </c>
      <c r="I287" s="197">
        <f t="shared" si="101"/>
        <v>0</v>
      </c>
      <c r="J287" s="197">
        <f t="shared" si="101"/>
        <v>0</v>
      </c>
      <c r="K287" s="247">
        <f t="shared" si="101"/>
        <v>0</v>
      </c>
      <c r="L287" s="197">
        <f t="shared" si="101"/>
        <v>0</v>
      </c>
      <c r="M287" s="197">
        <f t="shared" si="101"/>
        <v>1067</v>
      </c>
      <c r="N287" s="197">
        <f t="shared" si="101"/>
        <v>9669727.6699999999</v>
      </c>
      <c r="O287" s="197">
        <f t="shared" si="101"/>
        <v>0</v>
      </c>
      <c r="P287" s="197">
        <f t="shared" si="101"/>
        <v>0</v>
      </c>
      <c r="Q287" s="197">
        <f t="shared" si="101"/>
        <v>595.84</v>
      </c>
      <c r="R287" s="197">
        <f t="shared" si="101"/>
        <v>4597342.53</v>
      </c>
      <c r="S287" s="197">
        <f t="shared" si="101"/>
        <v>0</v>
      </c>
      <c r="T287" s="197">
        <f t="shared" si="101"/>
        <v>0</v>
      </c>
      <c r="U287" s="197">
        <f t="shared" si="101"/>
        <v>0</v>
      </c>
      <c r="V287" s="197">
        <f t="shared" si="101"/>
        <v>0</v>
      </c>
      <c r="W287" s="197">
        <f t="shared" si="101"/>
        <v>0</v>
      </c>
      <c r="X287" s="197">
        <f t="shared" si="101"/>
        <v>0</v>
      </c>
      <c r="Y287" s="197">
        <f t="shared" si="101"/>
        <v>0</v>
      </c>
      <c r="Z287" s="197">
        <f t="shared" si="101"/>
        <v>0</v>
      </c>
      <c r="AA287" s="197">
        <f t="shared" si="101"/>
        <v>0</v>
      </c>
      <c r="AB287" s="197">
        <f t="shared" si="101"/>
        <v>0</v>
      </c>
      <c r="AC287" s="197">
        <f t="shared" si="101"/>
        <v>255631.81999999998</v>
      </c>
      <c r="AD287" s="197">
        <f t="shared" si="101"/>
        <v>268934.71999999997</v>
      </c>
      <c r="AE287" s="197">
        <f t="shared" si="101"/>
        <v>0</v>
      </c>
      <c r="AF287" s="239" t="s">
        <v>17026</v>
      </c>
      <c r="AG287" s="239" t="s">
        <v>17026</v>
      </c>
      <c r="AH287" s="239" t="s">
        <v>17026</v>
      </c>
      <c r="AI287" s="251"/>
      <c r="AJ287" s="251"/>
      <c r="AK287" s="251"/>
      <c r="AL287" s="251"/>
      <c r="AM287" s="251"/>
      <c r="AN287" s="251"/>
      <c r="AO287" s="251"/>
      <c r="AP287" s="251"/>
      <c r="AQ287" s="251"/>
      <c r="AR287" s="251"/>
      <c r="AS287" s="251"/>
      <c r="AT287" s="251"/>
      <c r="AU287" s="251"/>
      <c r="AV287" s="251"/>
      <c r="AW287" s="293"/>
      <c r="AX287" s="293"/>
      <c r="AY287" s="293"/>
      <c r="AZ287" s="293"/>
      <c r="BA287" s="293"/>
      <c r="BB287" s="294"/>
      <c r="CH287" s="248">
        <f t="shared" si="79"/>
        <v>1.9790604710578918E-9</v>
      </c>
    </row>
    <row r="288" spans="1:115" x14ac:dyDescent="0.3">
      <c r="A288" s="191">
        <v>1</v>
      </c>
      <c r="B288" s="256">
        <f>SUBTOTAL(9,$A$22:A288)</f>
        <v>242</v>
      </c>
      <c r="C288" s="257" t="s">
        <v>42</v>
      </c>
      <c r="D288" s="197">
        <f t="shared" ref="D288:D290" si="102">E288+F288+G288+H288+I288+J288+L288+N288+P288+R288+T288+U288+V288+W288+X288+Y288+Z288+AA288+AB288+AC288+AD288+AE288</f>
        <v>2978334.9</v>
      </c>
      <c r="E288" s="197">
        <v>0</v>
      </c>
      <c r="F288" s="197">
        <v>0</v>
      </c>
      <c r="G288" s="197">
        <v>0</v>
      </c>
      <c r="H288" s="197">
        <v>0</v>
      </c>
      <c r="I288" s="197">
        <v>0</v>
      </c>
      <c r="J288" s="197">
        <v>0</v>
      </c>
      <c r="K288" s="247">
        <v>0</v>
      </c>
      <c r="L288" s="197">
        <v>0</v>
      </c>
      <c r="M288" s="197">
        <v>314.5</v>
      </c>
      <c r="N288" s="197">
        <v>2842993.46</v>
      </c>
      <c r="O288" s="197">
        <v>0</v>
      </c>
      <c r="P288" s="197">
        <v>0</v>
      </c>
      <c r="Q288" s="197">
        <v>0</v>
      </c>
      <c r="R288" s="197">
        <v>0</v>
      </c>
      <c r="S288" s="197">
        <v>0</v>
      </c>
      <c r="T288" s="197">
        <v>0</v>
      </c>
      <c r="U288" s="197">
        <v>0</v>
      </c>
      <c r="V288" s="197">
        <v>0</v>
      </c>
      <c r="W288" s="197">
        <v>0</v>
      </c>
      <c r="X288" s="197">
        <v>0</v>
      </c>
      <c r="Y288" s="197">
        <v>0</v>
      </c>
      <c r="Z288" s="197">
        <v>0</v>
      </c>
      <c r="AA288" s="197">
        <v>0</v>
      </c>
      <c r="AB288" s="197">
        <v>0</v>
      </c>
      <c r="AC288" s="197">
        <f>ROUND(N288*2.14%,2)</f>
        <v>60840.06</v>
      </c>
      <c r="AD288" s="197">
        <v>74501.38</v>
      </c>
      <c r="AE288" s="197">
        <v>0</v>
      </c>
      <c r="AF288" s="239">
        <v>2023</v>
      </c>
      <c r="AG288" s="239">
        <v>2023</v>
      </c>
      <c r="AH288" s="239">
        <v>2023</v>
      </c>
      <c r="AI288" s="251"/>
      <c r="AJ288" s="251"/>
      <c r="AK288" s="251"/>
      <c r="AL288" s="251"/>
      <c r="AM288" s="252" t="s">
        <v>16960</v>
      </c>
      <c r="AN288" s="252" t="s">
        <v>16951</v>
      </c>
      <c r="AO288" s="252"/>
      <c r="AP288" s="252" t="s">
        <v>16950</v>
      </c>
      <c r="AQ288" s="252" t="s">
        <v>16957</v>
      </c>
      <c r="AR288" s="252"/>
      <c r="AS288" s="252"/>
      <c r="AT288" s="252"/>
      <c r="AU288" s="252"/>
      <c r="AV288" s="252"/>
      <c r="AW288" s="252">
        <v>1969</v>
      </c>
      <c r="AX288" s="253">
        <v>351.2</v>
      </c>
      <c r="AY288" s="253">
        <v>214</v>
      </c>
      <c r="AZ288" s="252" t="s">
        <v>2967</v>
      </c>
      <c r="BA288" s="252">
        <v>2009</v>
      </c>
      <c r="BB288" s="254"/>
      <c r="BC288" s="255"/>
      <c r="CH288" s="248">
        <f t="shared" si="79"/>
        <v>-5.8207660913467407E-11</v>
      </c>
    </row>
    <row r="289" spans="1:115" ht="24" customHeight="1" x14ac:dyDescent="0.3">
      <c r="A289" s="191">
        <v>1</v>
      </c>
      <c r="B289" s="256">
        <f>SUBTOTAL(9,$A$22:A289)</f>
        <v>243</v>
      </c>
      <c r="C289" s="257" t="s">
        <v>35</v>
      </c>
      <c r="D289" s="197">
        <f t="shared" si="102"/>
        <v>7077259.6600000001</v>
      </c>
      <c r="E289" s="197">
        <v>0</v>
      </c>
      <c r="F289" s="197">
        <v>0</v>
      </c>
      <c r="G289" s="197">
        <v>0</v>
      </c>
      <c r="H289" s="197">
        <v>0</v>
      </c>
      <c r="I289" s="197">
        <v>0</v>
      </c>
      <c r="J289" s="197">
        <v>0</v>
      </c>
      <c r="K289" s="247">
        <v>0</v>
      </c>
      <c r="L289" s="197">
        <v>0</v>
      </c>
      <c r="M289" s="197">
        <v>752.5</v>
      </c>
      <c r="N289" s="197">
        <v>6826734.21</v>
      </c>
      <c r="O289" s="197">
        <v>0</v>
      </c>
      <c r="P289" s="197">
        <v>0</v>
      </c>
      <c r="Q289" s="197">
        <v>0</v>
      </c>
      <c r="R289" s="197">
        <v>0</v>
      </c>
      <c r="S289" s="197">
        <v>0</v>
      </c>
      <c r="T289" s="197">
        <v>0</v>
      </c>
      <c r="U289" s="197">
        <v>0</v>
      </c>
      <c r="V289" s="197">
        <v>0</v>
      </c>
      <c r="W289" s="197">
        <v>0</v>
      </c>
      <c r="X289" s="197">
        <v>0</v>
      </c>
      <c r="Y289" s="197">
        <v>0</v>
      </c>
      <c r="Z289" s="197">
        <v>0</v>
      </c>
      <c r="AA289" s="197">
        <v>0</v>
      </c>
      <c r="AB289" s="197">
        <v>0</v>
      </c>
      <c r="AC289" s="197">
        <f>ROUND(N289*2.14%,2)</f>
        <v>146092.10999999999</v>
      </c>
      <c r="AD289" s="197">
        <v>104433.34</v>
      </c>
      <c r="AE289" s="197">
        <v>0</v>
      </c>
      <c r="AF289" s="239">
        <v>2023</v>
      </c>
      <c r="AG289" s="239">
        <v>2023</v>
      </c>
      <c r="AH289" s="239">
        <v>2023</v>
      </c>
      <c r="AI289" s="251"/>
      <c r="AJ289" s="251"/>
      <c r="AK289" s="251"/>
      <c r="AL289" s="251"/>
      <c r="AM289" s="252" t="s">
        <v>16967</v>
      </c>
      <c r="AN289" s="252" t="s">
        <v>16950</v>
      </c>
      <c r="AO289" s="252">
        <v>0</v>
      </c>
      <c r="AP289" s="252" t="s">
        <v>16972</v>
      </c>
      <c r="AQ289" s="252" t="s">
        <v>16968</v>
      </c>
      <c r="AR289" s="252">
        <v>0</v>
      </c>
      <c r="AS289" s="252"/>
      <c r="AT289" s="252"/>
      <c r="AU289" s="252"/>
      <c r="AV289" s="252"/>
      <c r="AW289" s="252" t="s">
        <v>737</v>
      </c>
      <c r="AX289" s="253">
        <v>841</v>
      </c>
      <c r="AY289" s="253">
        <v>645</v>
      </c>
      <c r="AZ289" s="252" t="s">
        <v>2967</v>
      </c>
      <c r="BA289" s="252" t="s">
        <v>17012</v>
      </c>
      <c r="BB289" s="254"/>
      <c r="BC289" s="255">
        <f t="shared" ref="BC289:BC344" si="103">AY289-M289</f>
        <v>-107.5</v>
      </c>
      <c r="BJ289" s="191" t="str">
        <f>VLOOKUP(C289,BM:BO,3,FALSE)</f>
        <v>600.600</v>
      </c>
      <c r="BM289" s="191" t="s">
        <v>2966</v>
      </c>
      <c r="BN289" s="191" t="s">
        <v>659</v>
      </c>
      <c r="BO289" s="191" t="s">
        <v>1689</v>
      </c>
      <c r="BU289" s="191" t="s">
        <v>2966</v>
      </c>
      <c r="BV289" s="191" t="s">
        <v>659</v>
      </c>
      <c r="BW289" s="191" t="s">
        <v>1689</v>
      </c>
      <c r="CH289" s="248">
        <f t="shared" si="79"/>
        <v>2.0372681319713593E-10</v>
      </c>
    </row>
    <row r="290" spans="1:115" s="267" customFormat="1" x14ac:dyDescent="0.3">
      <c r="A290" s="191">
        <v>1</v>
      </c>
      <c r="B290" s="256">
        <f>SUBTOTAL(9,$A$22:A290)</f>
        <v>244</v>
      </c>
      <c r="C290" s="291" t="s">
        <v>12360</v>
      </c>
      <c r="D290" s="197">
        <f t="shared" si="102"/>
        <v>4736042.1800000006</v>
      </c>
      <c r="E290" s="264">
        <v>0</v>
      </c>
      <c r="F290" s="264">
        <v>0</v>
      </c>
      <c r="G290" s="264">
        <v>0</v>
      </c>
      <c r="H290" s="264">
        <v>0</v>
      </c>
      <c r="I290" s="264">
        <v>0</v>
      </c>
      <c r="J290" s="264">
        <v>0</v>
      </c>
      <c r="K290" s="281">
        <v>0</v>
      </c>
      <c r="L290" s="264">
        <v>0</v>
      </c>
      <c r="M290" s="264">
        <v>0</v>
      </c>
      <c r="N290" s="264">
        <v>0</v>
      </c>
      <c r="O290" s="264">
        <v>0</v>
      </c>
      <c r="P290" s="264">
        <v>0</v>
      </c>
      <c r="Q290" s="264">
        <v>595.84</v>
      </c>
      <c r="R290" s="264">
        <v>4597342.53</v>
      </c>
      <c r="S290" s="264">
        <v>0</v>
      </c>
      <c r="T290" s="264">
        <v>0</v>
      </c>
      <c r="U290" s="264">
        <v>0</v>
      </c>
      <c r="V290" s="264">
        <v>0</v>
      </c>
      <c r="W290" s="264">
        <v>0</v>
      </c>
      <c r="X290" s="264">
        <v>0</v>
      </c>
      <c r="Y290" s="264">
        <v>0</v>
      </c>
      <c r="Z290" s="264">
        <v>0</v>
      </c>
      <c r="AA290" s="264">
        <v>0</v>
      </c>
      <c r="AB290" s="264">
        <v>0</v>
      </c>
      <c r="AC290" s="264">
        <f t="shared" ref="AC290" si="104">ROUND(N290*1.0593%,2)+ROUND(E290*1.0593%,2)+ROUND(F290*1.0593%,2)+ROUND(G290*1.0593%,2)+ROUND(H290*1.0593%,2)+ROUND(I290*1.0593%,2)+ROUND(J290*1.0593%,2)+ROUND(L290*1.0593%,2)+ROUND(P290*1.0593%,2)+ROUND(R290*1.0593%,2)+ROUND(T290*1.0593%,2)+ROUND(U290*1.0593%,2)+ROUND(V290*1.0593%,2)+ROUND(W290*1.0593%,2)+ROUND(X290*1.0593%,2)+ROUND(Y290*1.0593%,2)+ROUND(Z290*1.0593%,2)+ROUND(AA290*1.0593%,2)+ROUND(AB290*1.0593%,2)</f>
        <v>48699.65</v>
      </c>
      <c r="AD290" s="264">
        <v>90000</v>
      </c>
      <c r="AE290" s="264">
        <v>0</v>
      </c>
      <c r="AF290" s="265">
        <v>2023</v>
      </c>
      <c r="AG290" s="265">
        <v>2023</v>
      </c>
      <c r="AH290" s="266">
        <v>2023</v>
      </c>
      <c r="AT290" s="267" t="e">
        <f>VLOOKUP(C290,AW:AX,2,FALSE)</f>
        <v>#N/A</v>
      </c>
      <c r="BW290" s="268"/>
      <c r="CE290" s="267" t="e">
        <f>VLOOKUP(C290,CF:CG,2,FALSE)</f>
        <v>#N/A</v>
      </c>
      <c r="CH290" s="248">
        <f t="shared" si="79"/>
        <v>3.7834979593753815E-10</v>
      </c>
      <c r="CL290" s="267" t="e">
        <f>VLOOKUP(C290,CM:CN,2,FALSE)</f>
        <v>#N/A</v>
      </c>
      <c r="DK290" s="267" t="e">
        <f>VLOOKUP(C290,DL:DM,2,FALSE)</f>
        <v>#N/A</v>
      </c>
    </row>
    <row r="291" spans="1:115" x14ac:dyDescent="0.3">
      <c r="B291" s="245" t="s">
        <v>38</v>
      </c>
      <c r="C291" s="257"/>
      <c r="D291" s="246">
        <f>SUM(D292:D295)</f>
        <v>9931112.6899999995</v>
      </c>
      <c r="E291" s="197">
        <f t="shared" ref="E291:AE291" si="105">SUM(E292:E295)</f>
        <v>0</v>
      </c>
      <c r="F291" s="197">
        <f t="shared" si="105"/>
        <v>0</v>
      </c>
      <c r="G291" s="197">
        <f t="shared" si="105"/>
        <v>0</v>
      </c>
      <c r="H291" s="197">
        <f t="shared" si="105"/>
        <v>0</v>
      </c>
      <c r="I291" s="197">
        <f t="shared" si="105"/>
        <v>0</v>
      </c>
      <c r="J291" s="197">
        <f t="shared" si="105"/>
        <v>0</v>
      </c>
      <c r="K291" s="247">
        <f t="shared" si="105"/>
        <v>0</v>
      </c>
      <c r="L291" s="197">
        <f t="shared" si="105"/>
        <v>0</v>
      </c>
      <c r="M291" s="197">
        <f t="shared" si="105"/>
        <v>679.75</v>
      </c>
      <c r="N291" s="197">
        <f t="shared" si="105"/>
        <v>5702949.2599999998</v>
      </c>
      <c r="O291" s="197">
        <f t="shared" si="105"/>
        <v>0</v>
      </c>
      <c r="P291" s="197">
        <f t="shared" si="105"/>
        <v>0</v>
      </c>
      <c r="Q291" s="197">
        <f t="shared" si="105"/>
        <v>545.21</v>
      </c>
      <c r="R291" s="197">
        <f t="shared" si="105"/>
        <v>3778101.03</v>
      </c>
      <c r="S291" s="197">
        <f t="shared" si="105"/>
        <v>0</v>
      </c>
      <c r="T291" s="197">
        <f t="shared" si="105"/>
        <v>0</v>
      </c>
      <c r="U291" s="197">
        <f t="shared" si="105"/>
        <v>0</v>
      </c>
      <c r="V291" s="197">
        <f t="shared" si="105"/>
        <v>0</v>
      </c>
      <c r="W291" s="197">
        <f t="shared" si="105"/>
        <v>0</v>
      </c>
      <c r="X291" s="197">
        <f t="shared" si="105"/>
        <v>0</v>
      </c>
      <c r="Y291" s="197">
        <f t="shared" si="105"/>
        <v>0</v>
      </c>
      <c r="Z291" s="197">
        <f t="shared" si="105"/>
        <v>0</v>
      </c>
      <c r="AA291" s="197">
        <f t="shared" si="105"/>
        <v>0</v>
      </c>
      <c r="AB291" s="197">
        <f t="shared" si="105"/>
        <v>0</v>
      </c>
      <c r="AC291" s="197">
        <f t="shared" si="105"/>
        <v>100432.76</v>
      </c>
      <c r="AD291" s="197">
        <f t="shared" si="105"/>
        <v>349629.64</v>
      </c>
      <c r="AE291" s="197">
        <f t="shared" si="105"/>
        <v>0</v>
      </c>
      <c r="AF291" s="239" t="s">
        <v>17026</v>
      </c>
      <c r="AG291" s="239" t="s">
        <v>17026</v>
      </c>
      <c r="AH291" s="239" t="s">
        <v>17026</v>
      </c>
      <c r="AI291" s="251"/>
      <c r="AJ291" s="251"/>
      <c r="AK291" s="251"/>
      <c r="AL291" s="251"/>
      <c r="AM291" s="252"/>
      <c r="AN291" s="252"/>
      <c r="AO291" s="252"/>
      <c r="AP291" s="252"/>
      <c r="AQ291" s="252"/>
      <c r="AR291" s="252"/>
      <c r="AS291" s="252"/>
      <c r="AT291" s="252"/>
      <c r="AU291" s="252"/>
      <c r="AV291" s="252"/>
      <c r="AW291" s="252"/>
      <c r="AX291" s="253"/>
      <c r="AY291" s="253"/>
      <c r="AZ291" s="252"/>
      <c r="BA291" s="252"/>
      <c r="BB291" s="254"/>
      <c r="BC291" s="255">
        <f t="shared" si="103"/>
        <v>-679.75</v>
      </c>
      <c r="BJ291" s="191" t="e">
        <f>VLOOKUP(C291,BM:BO,3,FALSE)</f>
        <v>#N/A</v>
      </c>
      <c r="BM291" s="191" t="s">
        <v>601</v>
      </c>
      <c r="BN291" s="191" t="s">
        <v>659</v>
      </c>
      <c r="BO291" s="191" t="s">
        <v>2969</v>
      </c>
      <c r="BU291" s="191" t="s">
        <v>601</v>
      </c>
      <c r="BV291" s="191" t="s">
        <v>659</v>
      </c>
      <c r="BW291" s="191" t="s">
        <v>2969</v>
      </c>
      <c r="CH291" s="248">
        <f t="shared" si="79"/>
        <v>-1.1641532182693481E-10</v>
      </c>
    </row>
    <row r="292" spans="1:115" s="267" customFormat="1" x14ac:dyDescent="0.3">
      <c r="A292" s="191">
        <v>1</v>
      </c>
      <c r="B292" s="256">
        <f>SUBTOTAL(9,$A$22:A292)</f>
        <v>245</v>
      </c>
      <c r="C292" s="291" t="s">
        <v>17383</v>
      </c>
      <c r="D292" s="197">
        <f t="shared" ref="D292:D295" si="106">E292+F292+G292+H292+I292+J292+L292+N292+P292+R292+T292+U292+V292+W292+X292+Y292+Z292+AA292+AB292+AC292+AD292+AE292</f>
        <v>3908122.4499999997</v>
      </c>
      <c r="E292" s="264">
        <v>0</v>
      </c>
      <c r="F292" s="264">
        <v>0</v>
      </c>
      <c r="G292" s="264">
        <v>0</v>
      </c>
      <c r="H292" s="264">
        <v>0</v>
      </c>
      <c r="I292" s="264">
        <v>0</v>
      </c>
      <c r="J292" s="264">
        <v>0</v>
      </c>
      <c r="K292" s="281">
        <v>0</v>
      </c>
      <c r="L292" s="264">
        <v>0</v>
      </c>
      <c r="M292" s="264">
        <v>0</v>
      </c>
      <c r="N292" s="264">
        <v>0</v>
      </c>
      <c r="O292" s="264">
        <v>0</v>
      </c>
      <c r="P292" s="264">
        <v>0</v>
      </c>
      <c r="Q292" s="264">
        <v>545.21</v>
      </c>
      <c r="R292" s="264">
        <v>3778101.03</v>
      </c>
      <c r="S292" s="264">
        <v>0</v>
      </c>
      <c r="T292" s="264">
        <v>0</v>
      </c>
      <c r="U292" s="264">
        <v>0</v>
      </c>
      <c r="V292" s="264">
        <v>0</v>
      </c>
      <c r="W292" s="264">
        <v>0</v>
      </c>
      <c r="X292" s="264">
        <v>0</v>
      </c>
      <c r="Y292" s="264">
        <v>0</v>
      </c>
      <c r="Z292" s="264">
        <v>0</v>
      </c>
      <c r="AA292" s="264">
        <v>0</v>
      </c>
      <c r="AB292" s="264">
        <v>0</v>
      </c>
      <c r="AC292" s="264">
        <f t="shared" ref="AC292:AC294" si="107">ROUND(N292*1.0593%,2)+ROUND(E292*1.0593%,2)+ROUND(F292*1.0593%,2)+ROUND(G292*1.0593%,2)+ROUND(H292*1.0593%,2)+ROUND(I292*1.0593%,2)+ROUND(J292*1.0593%,2)+ROUND(L292*1.0593%,2)+ROUND(P292*1.0593%,2)+ROUND(R292*1.0593%,2)+ROUND(T292*1.0593%,2)+ROUND(U292*1.0593%,2)+ROUND(V292*1.0593%,2)+ROUND(W292*1.0593%,2)+ROUND(X292*1.0593%,2)+ROUND(Y292*1.0593%,2)+ROUND(Z292*1.0593%,2)+ROUND(AA292*1.0593%,2)+ROUND(AB292*1.0593%,2)</f>
        <v>40021.42</v>
      </c>
      <c r="AD292" s="264">
        <v>90000</v>
      </c>
      <c r="AE292" s="264">
        <v>0</v>
      </c>
      <c r="AF292" s="265">
        <v>2023</v>
      </c>
      <c r="AG292" s="265">
        <v>2023</v>
      </c>
      <c r="AH292" s="266">
        <v>2023</v>
      </c>
      <c r="AT292" s="267" t="e">
        <f>VLOOKUP(C292,AW:AX,2,FALSE)</f>
        <v>#N/A</v>
      </c>
      <c r="BW292" s="268"/>
      <c r="CE292" s="267" t="e">
        <f>VLOOKUP(C292,CF:CG,2,FALSE)</f>
        <v>#N/A</v>
      </c>
      <c r="CH292" s="248">
        <f t="shared" si="79"/>
        <v>-7.2759576141834259E-11</v>
      </c>
      <c r="CL292" s="267" t="e">
        <f>VLOOKUP(C292,CM:CN,2,FALSE)</f>
        <v>#N/A</v>
      </c>
      <c r="DK292" s="267" t="e">
        <f>VLOOKUP(C292,DL:DM,2,FALSE)</f>
        <v>#N/A</v>
      </c>
    </row>
    <row r="293" spans="1:115" s="267" customFormat="1" x14ac:dyDescent="0.3">
      <c r="A293" s="191">
        <v>1</v>
      </c>
      <c r="B293" s="256">
        <f>SUBTOTAL(9,$A$22:A293)</f>
        <v>246</v>
      </c>
      <c r="C293" s="291" t="s">
        <v>17415</v>
      </c>
      <c r="D293" s="197">
        <f t="shared" si="106"/>
        <v>3121031.83</v>
      </c>
      <c r="E293" s="264">
        <v>0</v>
      </c>
      <c r="F293" s="264">
        <v>0</v>
      </c>
      <c r="G293" s="264">
        <v>0</v>
      </c>
      <c r="H293" s="264">
        <v>0</v>
      </c>
      <c r="I293" s="264">
        <v>0</v>
      </c>
      <c r="J293" s="264">
        <v>0</v>
      </c>
      <c r="K293" s="281">
        <v>0</v>
      </c>
      <c r="L293" s="264">
        <v>0</v>
      </c>
      <c r="M293" s="264">
        <v>360.2</v>
      </c>
      <c r="N293" s="264">
        <v>3009522.32</v>
      </c>
      <c r="O293" s="264">
        <v>0</v>
      </c>
      <c r="P293" s="264">
        <v>0</v>
      </c>
      <c r="Q293" s="264">
        <v>0</v>
      </c>
      <c r="R293" s="264">
        <v>0</v>
      </c>
      <c r="S293" s="264">
        <v>0</v>
      </c>
      <c r="T293" s="264">
        <v>0</v>
      </c>
      <c r="U293" s="264">
        <v>0</v>
      </c>
      <c r="V293" s="264">
        <v>0</v>
      </c>
      <c r="W293" s="264">
        <v>0</v>
      </c>
      <c r="X293" s="264">
        <v>0</v>
      </c>
      <c r="Y293" s="264">
        <v>0</v>
      </c>
      <c r="Z293" s="264">
        <v>0</v>
      </c>
      <c r="AA293" s="264">
        <v>0</v>
      </c>
      <c r="AB293" s="264">
        <v>0</v>
      </c>
      <c r="AC293" s="264">
        <f t="shared" si="107"/>
        <v>31879.87</v>
      </c>
      <c r="AD293" s="264">
        <v>79629.64</v>
      </c>
      <c r="AE293" s="264">
        <v>0</v>
      </c>
      <c r="AF293" s="265">
        <v>2023</v>
      </c>
      <c r="AG293" s="265">
        <v>2023</v>
      </c>
      <c r="AH293" s="266">
        <v>2023</v>
      </c>
      <c r="AT293" s="267" t="e">
        <f>VLOOKUP(C293,AW:AX,2,FALSE)</f>
        <v>#N/A</v>
      </c>
      <c r="BW293" s="268"/>
      <c r="CE293" s="267" t="e">
        <f>VLOOKUP(C293,CF:CG,2,FALSE)</f>
        <v>#N/A</v>
      </c>
      <c r="CH293" s="248">
        <f t="shared" si="79"/>
        <v>2.4738255888223648E-10</v>
      </c>
      <c r="CL293" s="267" t="e">
        <f>VLOOKUP(C293,CM:CN,2,FALSE)</f>
        <v>#N/A</v>
      </c>
      <c r="DK293" s="267" t="e">
        <f>VLOOKUP(C293,DL:DM,2,FALSE)</f>
        <v>#N/A</v>
      </c>
    </row>
    <row r="294" spans="1:115" s="267" customFormat="1" x14ac:dyDescent="0.3">
      <c r="A294" s="191">
        <v>1</v>
      </c>
      <c r="B294" s="256">
        <f>SUBTOTAL(9,$A$22:A294)</f>
        <v>247</v>
      </c>
      <c r="C294" s="291" t="s">
        <v>17416</v>
      </c>
      <c r="D294" s="197">
        <f t="shared" si="106"/>
        <v>2721958.41</v>
      </c>
      <c r="E294" s="264">
        <v>0</v>
      </c>
      <c r="F294" s="264">
        <v>0</v>
      </c>
      <c r="G294" s="264">
        <v>0</v>
      </c>
      <c r="H294" s="264">
        <v>0</v>
      </c>
      <c r="I294" s="264">
        <v>0</v>
      </c>
      <c r="J294" s="264">
        <v>0</v>
      </c>
      <c r="K294" s="281">
        <v>0</v>
      </c>
      <c r="L294" s="264">
        <v>0</v>
      </c>
      <c r="M294" s="264">
        <v>319.55</v>
      </c>
      <c r="N294" s="264">
        <v>2693426.94</v>
      </c>
      <c r="O294" s="264">
        <v>0</v>
      </c>
      <c r="P294" s="264">
        <v>0</v>
      </c>
      <c r="Q294" s="264">
        <v>0</v>
      </c>
      <c r="R294" s="264">
        <v>0</v>
      </c>
      <c r="S294" s="264">
        <v>0</v>
      </c>
      <c r="T294" s="264">
        <v>0</v>
      </c>
      <c r="U294" s="264">
        <v>0</v>
      </c>
      <c r="V294" s="264">
        <v>0</v>
      </c>
      <c r="W294" s="264">
        <v>0</v>
      </c>
      <c r="X294" s="264">
        <v>0</v>
      </c>
      <c r="Y294" s="264">
        <v>0</v>
      </c>
      <c r="Z294" s="264">
        <v>0</v>
      </c>
      <c r="AA294" s="264">
        <v>0</v>
      </c>
      <c r="AB294" s="264">
        <v>0</v>
      </c>
      <c r="AC294" s="264">
        <f t="shared" si="107"/>
        <v>28531.47</v>
      </c>
      <c r="AD294" s="264">
        <v>0</v>
      </c>
      <c r="AE294" s="264">
        <v>0</v>
      </c>
      <c r="AF294" s="265" t="s">
        <v>17052</v>
      </c>
      <c r="AG294" s="265">
        <v>2023</v>
      </c>
      <c r="AH294" s="266">
        <v>2023</v>
      </c>
      <c r="AT294" s="267" t="e">
        <f>VLOOKUP(C294,AW:AX,2,FALSE)</f>
        <v>#N/A</v>
      </c>
      <c r="BW294" s="268"/>
      <c r="CE294" s="267" t="e">
        <f>VLOOKUP(C294,CF:CG,2,FALSE)</f>
        <v>#N/A</v>
      </c>
      <c r="CH294" s="248">
        <f t="shared" si="79"/>
        <v>2.0372681319713593E-10</v>
      </c>
      <c r="CL294" s="267" t="e">
        <f>VLOOKUP(C294,CM:CN,2,FALSE)</f>
        <v>#N/A</v>
      </c>
      <c r="DK294" s="267" t="e">
        <f>VLOOKUP(C294,DL:DM,2,FALSE)</f>
        <v>#N/A</v>
      </c>
    </row>
    <row r="295" spans="1:115" x14ac:dyDescent="0.3">
      <c r="A295" s="191">
        <v>1</v>
      </c>
      <c r="B295" s="256">
        <f>SUBTOTAL(9,$A$22:A295)</f>
        <v>248</v>
      </c>
      <c r="C295" s="257" t="s">
        <v>17382</v>
      </c>
      <c r="D295" s="197">
        <f t="shared" si="106"/>
        <v>180000</v>
      </c>
      <c r="E295" s="197">
        <v>0</v>
      </c>
      <c r="F295" s="197">
        <v>0</v>
      </c>
      <c r="G295" s="197">
        <v>0</v>
      </c>
      <c r="H295" s="197">
        <v>0</v>
      </c>
      <c r="I295" s="197">
        <v>0</v>
      </c>
      <c r="J295" s="197">
        <v>0</v>
      </c>
      <c r="K295" s="247">
        <v>0</v>
      </c>
      <c r="L295" s="197">
        <v>0</v>
      </c>
      <c r="M295" s="197">
        <v>0</v>
      </c>
      <c r="N295" s="197">
        <v>0</v>
      </c>
      <c r="O295" s="197">
        <v>0</v>
      </c>
      <c r="P295" s="197">
        <v>0</v>
      </c>
      <c r="Q295" s="197">
        <v>0</v>
      </c>
      <c r="R295" s="197">
        <v>0</v>
      </c>
      <c r="S295" s="197">
        <v>0</v>
      </c>
      <c r="T295" s="197">
        <v>0</v>
      </c>
      <c r="U295" s="197">
        <v>0</v>
      </c>
      <c r="V295" s="197">
        <v>0</v>
      </c>
      <c r="W295" s="197">
        <v>0</v>
      </c>
      <c r="X295" s="197">
        <v>0</v>
      </c>
      <c r="Y295" s="197">
        <v>0</v>
      </c>
      <c r="Z295" s="197">
        <v>0</v>
      </c>
      <c r="AA295" s="197">
        <v>0</v>
      </c>
      <c r="AB295" s="197">
        <v>0</v>
      </c>
      <c r="AC295" s="197">
        <f>ROUND(N295*2.14%,2)</f>
        <v>0</v>
      </c>
      <c r="AD295" s="197">
        <v>180000</v>
      </c>
      <c r="AE295" s="197">
        <v>0</v>
      </c>
      <c r="AF295" s="239">
        <v>2023</v>
      </c>
      <c r="AG295" s="239" t="s">
        <v>17052</v>
      </c>
      <c r="AH295" s="239" t="s">
        <v>17052</v>
      </c>
      <c r="AI295" s="251"/>
      <c r="AJ295" s="251"/>
      <c r="AK295" s="251"/>
      <c r="AL295" s="251"/>
      <c r="AM295" s="252" t="s">
        <v>16974</v>
      </c>
      <c r="AN295" s="252" t="s">
        <v>16971</v>
      </c>
      <c r="AO295" s="252">
        <v>0</v>
      </c>
      <c r="AP295" s="252" t="s">
        <v>16967</v>
      </c>
      <c r="AQ295" s="252" t="s">
        <v>16964</v>
      </c>
      <c r="AR295" s="252">
        <v>0</v>
      </c>
      <c r="AS295" s="252" t="s">
        <v>16980</v>
      </c>
      <c r="AT295" s="252"/>
      <c r="AU295" s="252"/>
      <c r="AV295" s="252"/>
      <c r="AW295" s="252" t="s">
        <v>640</v>
      </c>
      <c r="AX295" s="253">
        <v>1661.5</v>
      </c>
      <c r="AY295" s="253">
        <v>648</v>
      </c>
      <c r="AZ295" s="252" t="s">
        <v>2967</v>
      </c>
      <c r="BA295" s="252">
        <v>2010</v>
      </c>
      <c r="BB295" s="254"/>
      <c r="BC295" s="255">
        <f>AY295-M295</f>
        <v>648</v>
      </c>
      <c r="BJ295" s="191" t="e">
        <f>VLOOKUP(C295,BM:BO,3,FALSE)</f>
        <v>#N/A</v>
      </c>
      <c r="BM295" s="191" t="s">
        <v>2970</v>
      </c>
      <c r="BN295" s="191" t="s">
        <v>3253</v>
      </c>
      <c r="BO295" s="191" t="s">
        <v>2972</v>
      </c>
      <c r="BU295" s="191" t="s">
        <v>2970</v>
      </c>
      <c r="BV295" s="191" t="s">
        <v>3253</v>
      </c>
      <c r="BW295" s="191" t="s">
        <v>2972</v>
      </c>
      <c r="CH295" s="248">
        <f t="shared" si="79"/>
        <v>0</v>
      </c>
    </row>
    <row r="296" spans="1:115" x14ac:dyDescent="0.3">
      <c r="B296" s="245" t="s">
        <v>40</v>
      </c>
      <c r="C296" s="257"/>
      <c r="D296" s="246">
        <f>SUM(D297:D299)</f>
        <v>12331741.25</v>
      </c>
      <c r="E296" s="197">
        <f t="shared" ref="E296:AE296" si="108">SUM(E297:E299)</f>
        <v>0</v>
      </c>
      <c r="F296" s="197">
        <f t="shared" si="108"/>
        <v>0</v>
      </c>
      <c r="G296" s="197">
        <f t="shared" si="108"/>
        <v>0</v>
      </c>
      <c r="H296" s="197">
        <f t="shared" si="108"/>
        <v>0</v>
      </c>
      <c r="I296" s="197">
        <f t="shared" si="108"/>
        <v>0</v>
      </c>
      <c r="J296" s="197">
        <f t="shared" si="108"/>
        <v>0</v>
      </c>
      <c r="K296" s="247">
        <f t="shared" si="108"/>
        <v>0</v>
      </c>
      <c r="L296" s="197">
        <f t="shared" si="108"/>
        <v>0</v>
      </c>
      <c r="M296" s="197">
        <f t="shared" si="108"/>
        <v>1167.5900000000001</v>
      </c>
      <c r="N296" s="197">
        <f t="shared" si="108"/>
        <v>9494560.6500000004</v>
      </c>
      <c r="O296" s="197">
        <f t="shared" si="108"/>
        <v>0</v>
      </c>
      <c r="P296" s="197">
        <f t="shared" si="108"/>
        <v>0</v>
      </c>
      <c r="Q296" s="197">
        <f t="shared" si="108"/>
        <v>379.9</v>
      </c>
      <c r="R296" s="197">
        <f t="shared" si="108"/>
        <v>2487962.46</v>
      </c>
      <c r="S296" s="197">
        <f t="shared" si="108"/>
        <v>0</v>
      </c>
      <c r="T296" s="197">
        <f t="shared" si="108"/>
        <v>0</v>
      </c>
      <c r="U296" s="197">
        <f t="shared" si="108"/>
        <v>0</v>
      </c>
      <c r="V296" s="197">
        <f t="shared" si="108"/>
        <v>0</v>
      </c>
      <c r="W296" s="197">
        <f t="shared" si="108"/>
        <v>0</v>
      </c>
      <c r="X296" s="197">
        <f t="shared" si="108"/>
        <v>0</v>
      </c>
      <c r="Y296" s="197">
        <f t="shared" si="108"/>
        <v>0</v>
      </c>
      <c r="Z296" s="197">
        <f t="shared" si="108"/>
        <v>0</v>
      </c>
      <c r="AA296" s="197">
        <f t="shared" si="108"/>
        <v>0</v>
      </c>
      <c r="AB296" s="197">
        <f t="shared" si="108"/>
        <v>0</v>
      </c>
      <c r="AC296" s="197">
        <f t="shared" si="108"/>
        <v>200498.8</v>
      </c>
      <c r="AD296" s="197">
        <f t="shared" si="108"/>
        <v>148719.34</v>
      </c>
      <c r="AE296" s="197">
        <f t="shared" si="108"/>
        <v>0</v>
      </c>
      <c r="AF296" s="239" t="s">
        <v>17026</v>
      </c>
      <c r="AG296" s="239" t="s">
        <v>17026</v>
      </c>
      <c r="AH296" s="239" t="s">
        <v>17026</v>
      </c>
      <c r="AI296" s="251"/>
      <c r="AJ296" s="251"/>
      <c r="AK296" s="251"/>
      <c r="AL296" s="251"/>
      <c r="AM296" s="252"/>
      <c r="AN296" s="252"/>
      <c r="AO296" s="252"/>
      <c r="AP296" s="252"/>
      <c r="AQ296" s="252"/>
      <c r="AR296" s="252"/>
      <c r="AS296" s="252"/>
      <c r="AT296" s="252"/>
      <c r="AU296" s="252"/>
      <c r="AV296" s="252"/>
      <c r="AW296" s="252"/>
      <c r="AX296" s="253"/>
      <c r="AY296" s="253"/>
      <c r="AZ296" s="252"/>
      <c r="BA296" s="252"/>
      <c r="BB296" s="254"/>
      <c r="BC296" s="255">
        <f t="shared" si="103"/>
        <v>-1167.5900000000001</v>
      </c>
      <c r="BJ296" s="191" t="e">
        <f>VLOOKUP(C296,BM:BO,3,FALSE)</f>
        <v>#N/A</v>
      </c>
      <c r="BM296" s="191" t="s">
        <v>2974</v>
      </c>
      <c r="BN296" s="191" t="s">
        <v>659</v>
      </c>
      <c r="BO296" s="191" t="s">
        <v>2976</v>
      </c>
      <c r="BU296" s="191" t="s">
        <v>2974</v>
      </c>
      <c r="BV296" s="191" t="s">
        <v>659</v>
      </c>
      <c r="BW296" s="191" t="s">
        <v>2976</v>
      </c>
      <c r="CH296" s="248">
        <f t="shared" si="79"/>
        <v>-3.2014213502407074E-10</v>
      </c>
    </row>
    <row r="297" spans="1:115" x14ac:dyDescent="0.3">
      <c r="A297" s="191">
        <v>1</v>
      </c>
      <c r="B297" s="256">
        <f>SUBTOTAL(9,$A$22:A297)</f>
        <v>249</v>
      </c>
      <c r="C297" s="257" t="s">
        <v>41</v>
      </c>
      <c r="D297" s="197">
        <f t="shared" ref="D297:D299" si="109">E297+F297+G297+H297+I297+J297+L297+N297+P297+R297+T297+U297+V297+W297+X297+Y297+Z297+AA297+AB297+AC297+AD297+AE297</f>
        <v>7101832.2999999998</v>
      </c>
      <c r="E297" s="197">
        <v>0</v>
      </c>
      <c r="F297" s="197">
        <v>0</v>
      </c>
      <c r="G297" s="197">
        <v>0</v>
      </c>
      <c r="H297" s="197">
        <v>0</v>
      </c>
      <c r="I297" s="197">
        <v>0</v>
      </c>
      <c r="J297" s="197">
        <v>0</v>
      </c>
      <c r="K297" s="247">
        <v>0</v>
      </c>
      <c r="L297" s="197">
        <v>0</v>
      </c>
      <c r="M297" s="197">
        <v>846.6</v>
      </c>
      <c r="N297" s="197">
        <v>6807433.8799999999</v>
      </c>
      <c r="O297" s="197">
        <v>0</v>
      </c>
      <c r="P297" s="197">
        <v>0</v>
      </c>
      <c r="Q297" s="197">
        <v>0</v>
      </c>
      <c r="R297" s="197">
        <v>0</v>
      </c>
      <c r="S297" s="197">
        <v>0</v>
      </c>
      <c r="T297" s="197">
        <v>0</v>
      </c>
      <c r="U297" s="197">
        <v>0</v>
      </c>
      <c r="V297" s="197">
        <v>0</v>
      </c>
      <c r="W297" s="197">
        <v>0</v>
      </c>
      <c r="X297" s="197">
        <v>0</v>
      </c>
      <c r="Y297" s="197">
        <v>0</v>
      </c>
      <c r="Z297" s="197">
        <v>0</v>
      </c>
      <c r="AA297" s="197">
        <v>0</v>
      </c>
      <c r="AB297" s="197">
        <v>0</v>
      </c>
      <c r="AC297" s="197">
        <f>ROUND(N297*2.14%,2)-0.01</f>
        <v>145679.07999999999</v>
      </c>
      <c r="AD297" s="197">
        <v>148719.34</v>
      </c>
      <c r="AE297" s="197">
        <v>0</v>
      </c>
      <c r="AF297" s="239">
        <v>2023</v>
      </c>
      <c r="AG297" s="239">
        <v>2023</v>
      </c>
      <c r="AH297" s="239">
        <v>2023</v>
      </c>
      <c r="AI297" s="251"/>
      <c r="AJ297" s="251"/>
      <c r="AK297" s="251"/>
      <c r="AL297" s="251"/>
      <c r="AM297" s="252" t="s">
        <v>16956</v>
      </c>
      <c r="AN297" s="252" t="s">
        <v>16967</v>
      </c>
      <c r="AO297" s="252">
        <v>0</v>
      </c>
      <c r="AP297" s="252" t="s">
        <v>16962</v>
      </c>
      <c r="AQ297" s="252" t="s">
        <v>16964</v>
      </c>
      <c r="AR297" s="252">
        <v>0</v>
      </c>
      <c r="AS297" s="252" t="s">
        <v>16980</v>
      </c>
      <c r="AT297" s="252"/>
      <c r="AU297" s="252"/>
      <c r="AV297" s="252"/>
      <c r="AW297" s="252" t="s">
        <v>620</v>
      </c>
      <c r="AX297" s="253">
        <v>1543.2</v>
      </c>
      <c r="AY297" s="253">
        <v>936</v>
      </c>
      <c r="AZ297" s="252" t="s">
        <v>2967</v>
      </c>
      <c r="BA297" s="252">
        <v>2009</v>
      </c>
      <c r="BB297" s="254"/>
      <c r="BC297" s="255">
        <f t="shared" si="103"/>
        <v>89.399999999999977</v>
      </c>
      <c r="BJ297" s="191" t="str">
        <f>VLOOKUP(C297,BM:BO,3,FALSE)</f>
        <v>680.000</v>
      </c>
      <c r="BM297" s="191" t="s">
        <v>2977</v>
      </c>
      <c r="BN297" s="191" t="s">
        <v>1343</v>
      </c>
      <c r="BO297" s="191" t="s">
        <v>2978</v>
      </c>
      <c r="BU297" s="191" t="s">
        <v>2977</v>
      </c>
      <c r="BV297" s="191" t="s">
        <v>1343</v>
      </c>
      <c r="BW297" s="191" t="s">
        <v>2978</v>
      </c>
      <c r="CH297" s="248">
        <f t="shared" si="79"/>
        <v>-5.8207660913467407E-11</v>
      </c>
    </row>
    <row r="298" spans="1:115" s="267" customFormat="1" x14ac:dyDescent="0.3">
      <c r="A298" s="191">
        <v>1</v>
      </c>
      <c r="B298" s="256">
        <f>SUBTOTAL(9,$A$22:A298)</f>
        <v>250</v>
      </c>
      <c r="C298" s="291" t="s">
        <v>12340</v>
      </c>
      <c r="D298" s="197">
        <f t="shared" si="109"/>
        <v>2514317.4500000002</v>
      </c>
      <c r="E298" s="264">
        <v>0</v>
      </c>
      <c r="F298" s="264">
        <v>0</v>
      </c>
      <c r="G298" s="264">
        <v>0</v>
      </c>
      <c r="H298" s="264">
        <v>0</v>
      </c>
      <c r="I298" s="264">
        <v>0</v>
      </c>
      <c r="J298" s="264">
        <v>0</v>
      </c>
      <c r="K298" s="281">
        <v>0</v>
      </c>
      <c r="L298" s="264">
        <v>0</v>
      </c>
      <c r="M298" s="264">
        <v>0</v>
      </c>
      <c r="N298" s="264">
        <v>0</v>
      </c>
      <c r="O298" s="264">
        <v>0</v>
      </c>
      <c r="P298" s="264">
        <v>0</v>
      </c>
      <c r="Q298" s="264">
        <v>379.9</v>
      </c>
      <c r="R298" s="264">
        <v>2487962.46</v>
      </c>
      <c r="S298" s="264">
        <v>0</v>
      </c>
      <c r="T298" s="264">
        <v>0</v>
      </c>
      <c r="U298" s="264">
        <v>0</v>
      </c>
      <c r="V298" s="264">
        <v>0</v>
      </c>
      <c r="W298" s="264">
        <v>0</v>
      </c>
      <c r="X298" s="264">
        <v>0</v>
      </c>
      <c r="Y298" s="264">
        <v>0</v>
      </c>
      <c r="Z298" s="264">
        <v>0</v>
      </c>
      <c r="AA298" s="264">
        <v>0</v>
      </c>
      <c r="AB298" s="264">
        <v>0</v>
      </c>
      <c r="AC298" s="264">
        <f t="shared" ref="AC298:AC299" si="110">ROUND(N298*1.0593%,2)+ROUND(E298*1.0593%,2)+ROUND(F298*1.0593%,2)+ROUND(G298*1.0593%,2)+ROUND(H298*1.0593%,2)+ROUND(I298*1.0593%,2)+ROUND(J298*1.0593%,2)+ROUND(L298*1.0593%,2)+ROUND(P298*1.0593%,2)+ROUND(R298*1.0593%,2)+ROUND(T298*1.0593%,2)+ROUND(U298*1.0593%,2)+ROUND(V298*1.0593%,2)+ROUND(W298*1.0593%,2)+ROUND(X298*1.0593%,2)+ROUND(Y298*1.0593%,2)+ROUND(Z298*1.0593%,2)+ROUND(AA298*1.0593%,2)+ROUND(AB298*1.0593%,2)</f>
        <v>26354.99</v>
      </c>
      <c r="AD298" s="264">
        <v>0</v>
      </c>
      <c r="AE298" s="264">
        <v>0</v>
      </c>
      <c r="AF298" s="265" t="s">
        <v>17052</v>
      </c>
      <c r="AG298" s="265">
        <v>2023</v>
      </c>
      <c r="AH298" s="266">
        <v>2023</v>
      </c>
      <c r="AT298" s="267" t="e">
        <f>VLOOKUP(C298,AW:AX,2,FALSE)</f>
        <v>#N/A</v>
      </c>
      <c r="BW298" s="268"/>
      <c r="CE298" s="267">
        <f>VLOOKUP(C298,CF:CG,2,FALSE)</f>
        <v>1</v>
      </c>
      <c r="CH298" s="248">
        <f t="shared" si="79"/>
        <v>2.2191670723259449E-10</v>
      </c>
      <c r="CL298" s="267" t="e">
        <f>VLOOKUP(C298,CM:CN,2,FALSE)</f>
        <v>#N/A</v>
      </c>
      <c r="DK298" s="267" t="e">
        <f>VLOOKUP(C298,DL:DM,2,FALSE)</f>
        <v>#N/A</v>
      </c>
    </row>
    <row r="299" spans="1:115" x14ac:dyDescent="0.3">
      <c r="A299" s="191">
        <v>1</v>
      </c>
      <c r="B299" s="256">
        <f>SUBTOTAL(9,$A$22:A299)</f>
        <v>251</v>
      </c>
      <c r="C299" s="257" t="s">
        <v>12341</v>
      </c>
      <c r="D299" s="197">
        <f t="shared" si="109"/>
        <v>2715591.5</v>
      </c>
      <c r="E299" s="197">
        <v>0</v>
      </c>
      <c r="F299" s="197">
        <v>0</v>
      </c>
      <c r="G299" s="197">
        <v>0</v>
      </c>
      <c r="H299" s="197">
        <v>0</v>
      </c>
      <c r="I299" s="197">
        <v>0</v>
      </c>
      <c r="J299" s="197">
        <v>0</v>
      </c>
      <c r="K299" s="247">
        <v>0</v>
      </c>
      <c r="L299" s="197">
        <v>0</v>
      </c>
      <c r="M299" s="264">
        <v>320.99</v>
      </c>
      <c r="N299" s="264">
        <v>2687126.77</v>
      </c>
      <c r="O299" s="197">
        <v>0</v>
      </c>
      <c r="P299" s="197">
        <v>0</v>
      </c>
      <c r="Q299" s="197">
        <v>0</v>
      </c>
      <c r="R299" s="197">
        <v>0</v>
      </c>
      <c r="S299" s="197">
        <v>0</v>
      </c>
      <c r="T299" s="197">
        <v>0</v>
      </c>
      <c r="U299" s="197">
        <v>0</v>
      </c>
      <c r="V299" s="197">
        <v>0</v>
      </c>
      <c r="W299" s="197">
        <v>0</v>
      </c>
      <c r="X299" s="197">
        <v>0</v>
      </c>
      <c r="Y299" s="197">
        <v>0</v>
      </c>
      <c r="Z299" s="197">
        <v>0</v>
      </c>
      <c r="AA299" s="197">
        <v>0</v>
      </c>
      <c r="AB299" s="197">
        <v>0</v>
      </c>
      <c r="AC299" s="264">
        <f t="shared" si="110"/>
        <v>28464.73</v>
      </c>
      <c r="AD299" s="197">
        <v>0</v>
      </c>
      <c r="AE299" s="197">
        <v>0</v>
      </c>
      <c r="AF299" s="239" t="s">
        <v>17052</v>
      </c>
      <c r="AG299" s="239">
        <v>2023</v>
      </c>
      <c r="AH299" s="239">
        <v>2023</v>
      </c>
      <c r="AI299" s="251"/>
      <c r="AJ299" s="251"/>
      <c r="AK299" s="251"/>
      <c r="AL299" s="251"/>
      <c r="AM299" s="252"/>
      <c r="AN299" s="252"/>
      <c r="AO299" s="252"/>
      <c r="AP299" s="252"/>
      <c r="AQ299" s="252"/>
      <c r="AR299" s="252"/>
      <c r="AS299" s="252"/>
      <c r="AT299" s="252"/>
      <c r="AU299" s="252"/>
      <c r="AV299" s="252"/>
      <c r="AW299" s="252"/>
      <c r="AX299" s="253"/>
      <c r="AY299" s="253"/>
      <c r="AZ299" s="252"/>
      <c r="BA299" s="252"/>
      <c r="BB299" s="254"/>
      <c r="BC299" s="255"/>
      <c r="CH299" s="248"/>
    </row>
    <row r="300" spans="1:115" x14ac:dyDescent="0.3">
      <c r="B300" s="245" t="s">
        <v>17312</v>
      </c>
      <c r="C300" s="257"/>
      <c r="D300" s="246">
        <f>D301+D302</f>
        <v>11695793.819999998</v>
      </c>
      <c r="E300" s="197">
        <f t="shared" ref="E300:AE300" si="111">E301+E302</f>
        <v>0</v>
      </c>
      <c r="F300" s="197">
        <f t="shared" si="111"/>
        <v>0</v>
      </c>
      <c r="G300" s="197">
        <f t="shared" si="111"/>
        <v>0</v>
      </c>
      <c r="H300" s="197">
        <f t="shared" si="111"/>
        <v>0</v>
      </c>
      <c r="I300" s="197">
        <f t="shared" si="111"/>
        <v>0</v>
      </c>
      <c r="J300" s="197">
        <f t="shared" si="111"/>
        <v>0</v>
      </c>
      <c r="K300" s="281">
        <f t="shared" si="111"/>
        <v>0</v>
      </c>
      <c r="L300" s="197">
        <f t="shared" si="111"/>
        <v>0</v>
      </c>
      <c r="M300" s="197">
        <f t="shared" si="111"/>
        <v>1100</v>
      </c>
      <c r="N300" s="197">
        <f t="shared" si="111"/>
        <v>9029230.0299999993</v>
      </c>
      <c r="O300" s="197">
        <f t="shared" si="111"/>
        <v>0</v>
      </c>
      <c r="P300" s="197">
        <f t="shared" si="111"/>
        <v>0</v>
      </c>
      <c r="Q300" s="197">
        <f t="shared" si="111"/>
        <v>420.76</v>
      </c>
      <c r="R300" s="197">
        <f t="shared" si="111"/>
        <v>2194535</v>
      </c>
      <c r="S300" s="197">
        <f t="shared" si="111"/>
        <v>0</v>
      </c>
      <c r="T300" s="197">
        <f t="shared" si="111"/>
        <v>0</v>
      </c>
      <c r="U300" s="197">
        <f t="shared" si="111"/>
        <v>0</v>
      </c>
      <c r="V300" s="197">
        <f t="shared" si="111"/>
        <v>0</v>
      </c>
      <c r="W300" s="197">
        <f t="shared" si="111"/>
        <v>0</v>
      </c>
      <c r="X300" s="197">
        <f t="shared" si="111"/>
        <v>0</v>
      </c>
      <c r="Y300" s="197">
        <f t="shared" si="111"/>
        <v>0</v>
      </c>
      <c r="Z300" s="197">
        <f t="shared" si="111"/>
        <v>0</v>
      </c>
      <c r="AA300" s="197">
        <f t="shared" si="111"/>
        <v>0</v>
      </c>
      <c r="AB300" s="197">
        <f t="shared" si="111"/>
        <v>0</v>
      </c>
      <c r="AC300" s="197">
        <f t="shared" si="111"/>
        <v>222028.78999999998</v>
      </c>
      <c r="AD300" s="197">
        <f t="shared" si="111"/>
        <v>250000</v>
      </c>
      <c r="AE300" s="197">
        <f t="shared" si="111"/>
        <v>0</v>
      </c>
      <c r="AF300" s="239" t="s">
        <v>17026</v>
      </c>
      <c r="AG300" s="239" t="s">
        <v>17026</v>
      </c>
      <c r="AH300" s="239" t="s">
        <v>17026</v>
      </c>
      <c r="AI300" s="251"/>
      <c r="AJ300" s="251"/>
      <c r="AK300" s="251"/>
      <c r="AL300" s="251"/>
      <c r="AM300" s="252"/>
      <c r="AN300" s="252"/>
      <c r="AO300" s="252"/>
      <c r="AP300" s="252"/>
      <c r="AQ300" s="252"/>
      <c r="AR300" s="252"/>
      <c r="AS300" s="252"/>
      <c r="AT300" s="252"/>
      <c r="AU300" s="252"/>
      <c r="AV300" s="252"/>
      <c r="AW300" s="252"/>
      <c r="AX300" s="253"/>
      <c r="AY300" s="253"/>
      <c r="AZ300" s="252"/>
      <c r="BA300" s="252"/>
      <c r="BB300" s="254"/>
      <c r="BC300" s="255"/>
      <c r="CH300" s="248">
        <f t="shared" si="79"/>
        <v>-8.7311491370201111E-10</v>
      </c>
    </row>
    <row r="301" spans="1:115" s="267" customFormat="1" x14ac:dyDescent="0.3">
      <c r="A301" s="191">
        <v>1</v>
      </c>
      <c r="B301" s="256">
        <f>SUBTOTAL(9,$A$22:A301)</f>
        <v>252</v>
      </c>
      <c r="C301" s="245" t="s">
        <v>2147</v>
      </c>
      <c r="D301" s="197">
        <f>E301+F301+G301+H301+I301+J301+L301+N301+P301+R301+T301+U301+V301+W301+X301+Y301+Z301+AA301+AB301+AC301+AD301+AE301</f>
        <v>2223338.27</v>
      </c>
      <c r="E301" s="264">
        <v>0</v>
      </c>
      <c r="F301" s="264">
        <v>0</v>
      </c>
      <c r="G301" s="264">
        <v>0</v>
      </c>
      <c r="H301" s="264">
        <v>0</v>
      </c>
      <c r="I301" s="264">
        <v>0</v>
      </c>
      <c r="J301" s="264">
        <v>0</v>
      </c>
      <c r="K301" s="281">
        <v>0</v>
      </c>
      <c r="L301" s="264">
        <v>0</v>
      </c>
      <c r="M301" s="264">
        <v>0</v>
      </c>
      <c r="N301" s="264">
        <v>0</v>
      </c>
      <c r="O301" s="264">
        <v>0</v>
      </c>
      <c r="P301" s="264">
        <v>0</v>
      </c>
      <c r="Q301" s="264">
        <v>420.76</v>
      </c>
      <c r="R301" s="264">
        <v>2194535</v>
      </c>
      <c r="S301" s="264">
        <v>0</v>
      </c>
      <c r="T301" s="264">
        <v>0</v>
      </c>
      <c r="U301" s="264">
        <v>0</v>
      </c>
      <c r="V301" s="264">
        <v>0</v>
      </c>
      <c r="W301" s="264">
        <v>0</v>
      </c>
      <c r="X301" s="264">
        <v>0</v>
      </c>
      <c r="Y301" s="264">
        <v>0</v>
      </c>
      <c r="Z301" s="264">
        <v>0</v>
      </c>
      <c r="AA301" s="264">
        <v>0</v>
      </c>
      <c r="AB301" s="264">
        <v>0</v>
      </c>
      <c r="AC301" s="264">
        <v>28803.27</v>
      </c>
      <c r="AD301" s="264">
        <v>0</v>
      </c>
      <c r="AE301" s="264">
        <v>0</v>
      </c>
      <c r="AF301" s="265" t="s">
        <v>17052</v>
      </c>
      <c r="AG301" s="265">
        <v>2023</v>
      </c>
      <c r="AH301" s="266">
        <v>2023</v>
      </c>
      <c r="AT301" s="267" t="e">
        <f>VLOOKUP(C301,AW:AX,2,FALSE)</f>
        <v>#N/A</v>
      </c>
      <c r="BW301" s="268"/>
      <c r="CA301" s="267" t="e">
        <f>VLOOKUP(C301,CB:CC,2,FALSE)</f>
        <v>#N/A</v>
      </c>
      <c r="CE301" s="267" t="e">
        <f>VLOOKUP(C301,CF:CG,2,FALSE)</f>
        <v>#N/A</v>
      </c>
      <c r="CH301" s="248">
        <f t="shared" si="79"/>
        <v>1.8189894035458565E-11</v>
      </c>
      <c r="CL301" s="267" t="e">
        <f>VLOOKUP(C301,CM:CN,2,FALSE)</f>
        <v>#N/A</v>
      </c>
      <c r="DK301" s="267" t="e">
        <f>VLOOKUP(C301,DL:DM,2,FALSE)</f>
        <v>#N/A</v>
      </c>
    </row>
    <row r="302" spans="1:115" s="267" customFormat="1" x14ac:dyDescent="0.3">
      <c r="A302" s="191">
        <v>1</v>
      </c>
      <c r="B302" s="256">
        <f>SUBTOTAL(9,$A$22:A302)</f>
        <v>253</v>
      </c>
      <c r="C302" s="245" t="s">
        <v>12379</v>
      </c>
      <c r="D302" s="197">
        <f>E302+F302+G302+H302+I302+J302+L302+N302+P302+R302+T302+U302+V302+W302+X302+Y302+Z302+AA302+AB302+AC302+AD302+AE302</f>
        <v>9472455.5499999989</v>
      </c>
      <c r="E302" s="264">
        <v>0</v>
      </c>
      <c r="F302" s="264">
        <v>0</v>
      </c>
      <c r="G302" s="264">
        <v>0</v>
      </c>
      <c r="H302" s="264">
        <v>0</v>
      </c>
      <c r="I302" s="264">
        <v>0</v>
      </c>
      <c r="J302" s="264">
        <v>0</v>
      </c>
      <c r="K302" s="281">
        <v>0</v>
      </c>
      <c r="L302" s="264">
        <v>0</v>
      </c>
      <c r="M302" s="264">
        <v>1100</v>
      </c>
      <c r="N302" s="264">
        <v>9029230.0299999993</v>
      </c>
      <c r="O302" s="264">
        <v>0</v>
      </c>
      <c r="P302" s="264">
        <v>0</v>
      </c>
      <c r="Q302" s="264">
        <v>0</v>
      </c>
      <c r="R302" s="264">
        <v>0</v>
      </c>
      <c r="S302" s="264">
        <v>0</v>
      </c>
      <c r="T302" s="264">
        <v>0</v>
      </c>
      <c r="U302" s="264">
        <v>0</v>
      </c>
      <c r="V302" s="264">
        <v>0</v>
      </c>
      <c r="W302" s="264">
        <v>0</v>
      </c>
      <c r="X302" s="264">
        <v>0</v>
      </c>
      <c r="Y302" s="264">
        <v>0</v>
      </c>
      <c r="Z302" s="264">
        <v>0</v>
      </c>
      <c r="AA302" s="264">
        <v>0</v>
      </c>
      <c r="AB302" s="264">
        <v>0</v>
      </c>
      <c r="AC302" s="264">
        <f>ROUND(N302*2.14%,2)</f>
        <v>193225.52</v>
      </c>
      <c r="AD302" s="264">
        <v>250000</v>
      </c>
      <c r="AE302" s="264">
        <v>0</v>
      </c>
      <c r="AF302" s="265">
        <v>2023</v>
      </c>
      <c r="AG302" s="265">
        <v>2023</v>
      </c>
      <c r="AH302" s="266">
        <v>2023</v>
      </c>
      <c r="BW302" s="268"/>
      <c r="CH302" s="248"/>
    </row>
    <row r="303" spans="1:115" x14ac:dyDescent="0.3">
      <c r="B303" s="245" t="s">
        <v>45</v>
      </c>
      <c r="C303" s="257"/>
      <c r="D303" s="246">
        <f>D304</f>
        <v>7655996.6900000004</v>
      </c>
      <c r="E303" s="197">
        <f t="shared" ref="E303:AE303" si="112">E304</f>
        <v>0</v>
      </c>
      <c r="F303" s="197">
        <f t="shared" si="112"/>
        <v>0</v>
      </c>
      <c r="G303" s="197">
        <f t="shared" si="112"/>
        <v>0</v>
      </c>
      <c r="H303" s="197">
        <f t="shared" si="112"/>
        <v>0</v>
      </c>
      <c r="I303" s="197">
        <f t="shared" si="112"/>
        <v>0</v>
      </c>
      <c r="J303" s="197">
        <f t="shared" si="112"/>
        <v>0</v>
      </c>
      <c r="K303" s="247">
        <f t="shared" si="112"/>
        <v>0</v>
      </c>
      <c r="L303" s="197">
        <f t="shared" si="112"/>
        <v>0</v>
      </c>
      <c r="M303" s="197">
        <f t="shared" si="112"/>
        <v>829.7</v>
      </c>
      <c r="N303" s="197">
        <f t="shared" si="112"/>
        <v>7467300</v>
      </c>
      <c r="O303" s="197">
        <f t="shared" si="112"/>
        <v>0</v>
      </c>
      <c r="P303" s="197">
        <f t="shared" si="112"/>
        <v>0</v>
      </c>
      <c r="Q303" s="197">
        <f t="shared" si="112"/>
        <v>0</v>
      </c>
      <c r="R303" s="197">
        <f t="shared" si="112"/>
        <v>0</v>
      </c>
      <c r="S303" s="197">
        <f t="shared" si="112"/>
        <v>0</v>
      </c>
      <c r="T303" s="197">
        <f t="shared" si="112"/>
        <v>0</v>
      </c>
      <c r="U303" s="197">
        <f t="shared" si="112"/>
        <v>0</v>
      </c>
      <c r="V303" s="197">
        <f t="shared" si="112"/>
        <v>0</v>
      </c>
      <c r="W303" s="197">
        <f t="shared" si="112"/>
        <v>0</v>
      </c>
      <c r="X303" s="197">
        <f t="shared" si="112"/>
        <v>0</v>
      </c>
      <c r="Y303" s="197">
        <f t="shared" si="112"/>
        <v>0</v>
      </c>
      <c r="Z303" s="197">
        <f t="shared" si="112"/>
        <v>0</v>
      </c>
      <c r="AA303" s="197">
        <f t="shared" si="112"/>
        <v>0</v>
      </c>
      <c r="AB303" s="197">
        <f t="shared" si="112"/>
        <v>0</v>
      </c>
      <c r="AC303" s="197">
        <f t="shared" si="112"/>
        <v>79101.11</v>
      </c>
      <c r="AD303" s="197">
        <f t="shared" si="112"/>
        <v>109595.58</v>
      </c>
      <c r="AE303" s="197">
        <f t="shared" si="112"/>
        <v>0</v>
      </c>
      <c r="AF303" s="239" t="s">
        <v>17026</v>
      </c>
      <c r="AG303" s="239" t="s">
        <v>17026</v>
      </c>
      <c r="AH303" s="239" t="s">
        <v>17026</v>
      </c>
      <c r="AI303" s="251"/>
      <c r="AJ303" s="251"/>
      <c r="AK303" s="251"/>
      <c r="AL303" s="251"/>
      <c r="AM303" s="252"/>
      <c r="AN303" s="252"/>
      <c r="AO303" s="252"/>
      <c r="AP303" s="252"/>
      <c r="AQ303" s="252"/>
      <c r="AR303" s="252"/>
      <c r="AS303" s="252"/>
      <c r="AT303" s="252"/>
      <c r="AU303" s="252"/>
      <c r="AV303" s="252"/>
      <c r="AW303" s="252"/>
      <c r="AX303" s="253"/>
      <c r="AY303" s="253"/>
      <c r="AZ303" s="252"/>
      <c r="BA303" s="252"/>
      <c r="BB303" s="254"/>
      <c r="BC303" s="255"/>
      <c r="CH303" s="248">
        <f t="shared" si="79"/>
        <v>4.0745362639427185E-10</v>
      </c>
    </row>
    <row r="304" spans="1:115" s="267" customFormat="1" x14ac:dyDescent="0.3">
      <c r="A304" s="191">
        <v>1</v>
      </c>
      <c r="B304" s="256">
        <f>SUBTOTAL(9,$A$22:A304)</f>
        <v>254</v>
      </c>
      <c r="C304" s="291" t="s">
        <v>2159</v>
      </c>
      <c r="D304" s="197">
        <f>E304+F304+G304+H304+I304+J304+L304+N304+P304+R304+T304+U304+V304+W304+X304+Y304+Z304+AA304+AB304+AC304+AD304+AE304</f>
        <v>7655996.6900000004</v>
      </c>
      <c r="E304" s="264">
        <v>0</v>
      </c>
      <c r="F304" s="264">
        <v>0</v>
      </c>
      <c r="G304" s="264">
        <v>0</v>
      </c>
      <c r="H304" s="264">
        <v>0</v>
      </c>
      <c r="I304" s="264">
        <v>0</v>
      </c>
      <c r="J304" s="264">
        <v>0</v>
      </c>
      <c r="K304" s="281">
        <v>0</v>
      </c>
      <c r="L304" s="264">
        <v>0</v>
      </c>
      <c r="M304" s="264">
        <v>829.7</v>
      </c>
      <c r="N304" s="264">
        <v>7467300</v>
      </c>
      <c r="O304" s="264">
        <v>0</v>
      </c>
      <c r="P304" s="264">
        <v>0</v>
      </c>
      <c r="Q304" s="264">
        <v>0</v>
      </c>
      <c r="R304" s="264">
        <v>0</v>
      </c>
      <c r="S304" s="264">
        <v>0</v>
      </c>
      <c r="T304" s="264">
        <v>0</v>
      </c>
      <c r="U304" s="264">
        <v>0</v>
      </c>
      <c r="V304" s="264">
        <v>0</v>
      </c>
      <c r="W304" s="264">
        <v>0</v>
      </c>
      <c r="X304" s="264">
        <v>0</v>
      </c>
      <c r="Y304" s="264">
        <v>0</v>
      </c>
      <c r="Z304" s="264">
        <v>0</v>
      </c>
      <c r="AA304" s="264">
        <v>0</v>
      </c>
      <c r="AB304" s="264">
        <v>0</v>
      </c>
      <c r="AC304" s="264">
        <f>ROUND(N304*1.0593%,2)+ROUND(E304*1.0593%,2)+ROUND(F304*1.0593%,2)+ROUND(G304*1.0593%,2)+ROUND(H304*1.0593%,2)+ROUND(I304*1.0593%,2)+ROUND(J304*1.0593%,2)+ROUND(L304*1.0593%,2)+ROUND(P304*1.0593%,2)+ROUND(R304*1.0593%,2)+ROUND(T304*1.0593%,2)+ROUND(U304*1.0593%,2)+ROUND(V304*1.0593%,2)+ROUND(W304*1.0593%,2)+ROUND(X304*1.0593%,2)+ROUND(Y304*1.0593%,2)+ROUND(Z304*1.0593%,2)+ROUND(AA304*1.0593%,2)+ROUND(AB304*1.0593%,2)</f>
        <v>79101.11</v>
      </c>
      <c r="AD304" s="264">
        <v>109595.58</v>
      </c>
      <c r="AE304" s="264">
        <v>0</v>
      </c>
      <c r="AF304" s="265">
        <v>2023</v>
      </c>
      <c r="AG304" s="265">
        <v>2023</v>
      </c>
      <c r="AH304" s="266">
        <v>2023</v>
      </c>
      <c r="AT304" s="267" t="e">
        <f>VLOOKUP(C304,AW:AX,2,FALSE)</f>
        <v>#N/A</v>
      </c>
      <c r="BW304" s="268"/>
      <c r="CE304" s="267" t="e">
        <f>VLOOKUP(C304,CF:CG,2,FALSE)</f>
        <v>#N/A</v>
      </c>
      <c r="CH304" s="248">
        <f t="shared" si="79"/>
        <v>4.0745362639427185E-10</v>
      </c>
      <c r="CL304" s="267" t="e">
        <f>VLOOKUP(C304,CM:CN,2,FALSE)</f>
        <v>#N/A</v>
      </c>
      <c r="DK304" s="267" t="e">
        <f>VLOOKUP(C304,DL:DM,2,FALSE)</f>
        <v>#N/A</v>
      </c>
    </row>
    <row r="305" spans="1:115" x14ac:dyDescent="0.3">
      <c r="B305" s="249" t="s">
        <v>342</v>
      </c>
      <c r="C305" s="249"/>
      <c r="D305" s="246">
        <f>SUM(D306:D311)</f>
        <v>33795895.170000002</v>
      </c>
      <c r="E305" s="197">
        <f t="shared" ref="E305:AD305" si="113">SUM(E306:E311)</f>
        <v>0</v>
      </c>
      <c r="F305" s="197">
        <f t="shared" si="113"/>
        <v>691199</v>
      </c>
      <c r="G305" s="197">
        <f t="shared" si="113"/>
        <v>10500000</v>
      </c>
      <c r="H305" s="197">
        <f t="shared" si="113"/>
        <v>0</v>
      </c>
      <c r="I305" s="197">
        <f t="shared" si="113"/>
        <v>0</v>
      </c>
      <c r="J305" s="197">
        <f t="shared" si="113"/>
        <v>0</v>
      </c>
      <c r="K305" s="247">
        <f t="shared" si="113"/>
        <v>0</v>
      </c>
      <c r="L305" s="197">
        <f t="shared" si="113"/>
        <v>0</v>
      </c>
      <c r="M305" s="197">
        <f t="shared" si="113"/>
        <v>2016.65</v>
      </c>
      <c r="N305" s="197">
        <f t="shared" si="113"/>
        <v>21602902.399999999</v>
      </c>
      <c r="O305" s="197">
        <f t="shared" si="113"/>
        <v>0</v>
      </c>
      <c r="P305" s="197">
        <f t="shared" si="113"/>
        <v>0</v>
      </c>
      <c r="Q305" s="197">
        <f t="shared" si="113"/>
        <v>0</v>
      </c>
      <c r="R305" s="197">
        <f t="shared" si="113"/>
        <v>0</v>
      </c>
      <c r="S305" s="197">
        <f t="shared" si="113"/>
        <v>0</v>
      </c>
      <c r="T305" s="197">
        <f t="shared" si="113"/>
        <v>0</v>
      </c>
      <c r="U305" s="197">
        <f t="shared" si="113"/>
        <v>0</v>
      </c>
      <c r="V305" s="197">
        <f t="shared" si="113"/>
        <v>0</v>
      </c>
      <c r="W305" s="197">
        <f t="shared" si="113"/>
        <v>0</v>
      </c>
      <c r="X305" s="197">
        <f t="shared" si="113"/>
        <v>0</v>
      </c>
      <c r="Y305" s="197">
        <f t="shared" si="113"/>
        <v>0</v>
      </c>
      <c r="Z305" s="197">
        <f t="shared" si="113"/>
        <v>0</v>
      </c>
      <c r="AA305" s="197">
        <f t="shared" si="113"/>
        <v>0</v>
      </c>
      <c r="AB305" s="197">
        <f t="shared" si="113"/>
        <v>0</v>
      </c>
      <c r="AC305" s="197">
        <f t="shared" si="113"/>
        <v>701793.77</v>
      </c>
      <c r="AD305" s="197">
        <f t="shared" si="113"/>
        <v>300000</v>
      </c>
      <c r="AE305" s="197">
        <f>SUM(AE306:AE311)</f>
        <v>0</v>
      </c>
      <c r="AF305" s="239" t="s">
        <v>17026</v>
      </c>
      <c r="AG305" s="239" t="s">
        <v>17026</v>
      </c>
      <c r="AH305" s="239" t="s">
        <v>17026</v>
      </c>
      <c r="AI305" s="251"/>
      <c r="AJ305" s="251"/>
      <c r="AK305" s="251"/>
      <c r="AL305" s="251"/>
      <c r="AM305" s="252"/>
      <c r="AN305" s="252"/>
      <c r="AO305" s="252"/>
      <c r="AP305" s="252"/>
      <c r="AQ305" s="252"/>
      <c r="AR305" s="252"/>
      <c r="AS305" s="252"/>
      <c r="AT305" s="252"/>
      <c r="AU305" s="252"/>
      <c r="AV305" s="252"/>
      <c r="AW305" s="252"/>
      <c r="AX305" s="253"/>
      <c r="AY305" s="253"/>
      <c r="AZ305" s="252"/>
      <c r="BA305" s="252"/>
      <c r="BB305" s="254"/>
      <c r="BC305" s="255">
        <f t="shared" si="103"/>
        <v>-2016.65</v>
      </c>
      <c r="BJ305" s="191" t="e">
        <f>VLOOKUP(C305,BM:BO,3,FALSE)</f>
        <v>#N/A</v>
      </c>
      <c r="BM305" s="191" t="s">
        <v>3495</v>
      </c>
      <c r="BN305" s="191" t="s">
        <v>629</v>
      </c>
      <c r="BO305" s="191" t="s">
        <v>3497</v>
      </c>
      <c r="BU305" s="191" t="s">
        <v>3495</v>
      </c>
      <c r="BV305" s="191" t="s">
        <v>629</v>
      </c>
      <c r="BW305" s="191" t="s">
        <v>3497</v>
      </c>
      <c r="CH305" s="248">
        <f t="shared" si="79"/>
        <v>3.2596290111541748E-9</v>
      </c>
    </row>
    <row r="306" spans="1:115" s="267" customFormat="1" x14ac:dyDescent="0.3">
      <c r="A306" s="191">
        <v>1</v>
      </c>
      <c r="B306" s="256">
        <f>SUBTOTAL(9,$A$22:A306)</f>
        <v>255</v>
      </c>
      <c r="C306" s="245" t="s">
        <v>12623</v>
      </c>
      <c r="D306" s="197">
        <f t="shared" ref="D306:D311" si="114">E306+F306+G306+H306+I306+J306+L306+N306+P306+R306+T306+U306+V306+W306+X306+Y306+Z306+AA306+AB306+AC306+AD306+AE306</f>
        <v>2660218.3199999998</v>
      </c>
      <c r="E306" s="264">
        <v>0</v>
      </c>
      <c r="F306" s="264">
        <v>0</v>
      </c>
      <c r="G306" s="264">
        <v>0</v>
      </c>
      <c r="H306" s="264">
        <v>0</v>
      </c>
      <c r="I306" s="264">
        <v>0</v>
      </c>
      <c r="J306" s="264">
        <v>0</v>
      </c>
      <c r="K306" s="281">
        <v>0</v>
      </c>
      <c r="L306" s="264">
        <v>0</v>
      </c>
      <c r="M306" s="264">
        <v>266.64999999999998</v>
      </c>
      <c r="N306" s="264">
        <v>2604482.4</v>
      </c>
      <c r="O306" s="264">
        <v>0</v>
      </c>
      <c r="P306" s="264">
        <v>0</v>
      </c>
      <c r="Q306" s="264">
        <v>0</v>
      </c>
      <c r="R306" s="264">
        <v>0</v>
      </c>
      <c r="S306" s="264">
        <v>0</v>
      </c>
      <c r="T306" s="264">
        <v>0</v>
      </c>
      <c r="U306" s="264">
        <v>0</v>
      </c>
      <c r="V306" s="264">
        <v>0</v>
      </c>
      <c r="W306" s="264">
        <v>0</v>
      </c>
      <c r="X306" s="264">
        <v>0</v>
      </c>
      <c r="Y306" s="264">
        <v>0</v>
      </c>
      <c r="Z306" s="264">
        <v>0</v>
      </c>
      <c r="AA306" s="264">
        <v>0</v>
      </c>
      <c r="AB306" s="264">
        <v>0</v>
      </c>
      <c r="AC306" s="194">
        <f t="shared" ref="AC306:AC309" si="115">ROUND(N306*2.14%,2)+ROUND(E306*2.14%,2)+ROUND(F306*2.14%,2)+ROUND(G306*2.14%,2)+ROUND(H306*2.14%,2)+ROUND(I306*2.14%,2)+ROUND(J306*2.14%,2)+ROUND(L306*2.14%,2)+ROUND(P306*2.14%,2)+ROUND(R306*2.14%,2)+ROUND(T306*2.14%,2)+ROUND(U306*2.14%,2)+ROUND(V306*2.14%,2)+ROUND(W306*2.14%,2)+ROUND(X306*2.14%,2)+ROUND(Y306*2.14%,2)+ROUND(Z306*2.14%,2)+ROUND(AA306*2.14%,2)+ROUND(AB306*2.14%,2)</f>
        <v>55735.92</v>
      </c>
      <c r="AD306" s="264">
        <v>0</v>
      </c>
      <c r="AE306" s="264">
        <v>0</v>
      </c>
      <c r="AF306" s="265" t="s">
        <v>17052</v>
      </c>
      <c r="AG306" s="265">
        <v>2023</v>
      </c>
      <c r="AH306" s="266">
        <v>2023</v>
      </c>
      <c r="AT306" s="267" t="e">
        <f>VLOOKUP(C306,AW:AX,2,FALSE)</f>
        <v>#N/A</v>
      </c>
      <c r="BW306" s="268"/>
      <c r="CA306" s="267" t="e">
        <f>VLOOKUP(C306,CB:CC,2,FALSE)</f>
        <v>#N/A</v>
      </c>
      <c r="CE306" s="267" t="e">
        <f>VLOOKUP(C306,CF:CG,2,FALSE)</f>
        <v>#N/A</v>
      </c>
      <c r="CH306" s="248">
        <f t="shared" si="79"/>
        <v>-7.2759576141834259E-11</v>
      </c>
      <c r="CL306" s="267" t="e">
        <f>VLOOKUP(C306,CM:CN,2,FALSE)</f>
        <v>#N/A</v>
      </c>
      <c r="DK306" s="267" t="e">
        <f>VLOOKUP(C306,DL:DM,2,FALSE)</f>
        <v>#N/A</v>
      </c>
    </row>
    <row r="307" spans="1:115" s="267" customFormat="1" x14ac:dyDescent="0.3">
      <c r="A307" s="191">
        <v>1</v>
      </c>
      <c r="B307" s="256">
        <f>SUBTOTAL(9,$A$22:A307)</f>
        <v>256</v>
      </c>
      <c r="C307" s="245" t="s">
        <v>12671</v>
      </c>
      <c r="D307" s="197">
        <f t="shared" si="114"/>
        <v>3574900</v>
      </c>
      <c r="E307" s="264">
        <v>0</v>
      </c>
      <c r="F307" s="264">
        <v>0</v>
      </c>
      <c r="G307" s="264">
        <v>3500000</v>
      </c>
      <c r="H307" s="264">
        <v>0</v>
      </c>
      <c r="I307" s="264">
        <v>0</v>
      </c>
      <c r="J307" s="264">
        <v>0</v>
      </c>
      <c r="K307" s="281">
        <v>0</v>
      </c>
      <c r="L307" s="264">
        <v>0</v>
      </c>
      <c r="M307" s="264">
        <v>0</v>
      </c>
      <c r="N307" s="264">
        <v>0</v>
      </c>
      <c r="O307" s="264">
        <v>0</v>
      </c>
      <c r="P307" s="264">
        <v>0</v>
      </c>
      <c r="Q307" s="264">
        <v>0</v>
      </c>
      <c r="R307" s="264">
        <v>0</v>
      </c>
      <c r="S307" s="264">
        <v>0</v>
      </c>
      <c r="T307" s="264">
        <v>0</v>
      </c>
      <c r="U307" s="264">
        <v>0</v>
      </c>
      <c r="V307" s="264">
        <v>0</v>
      </c>
      <c r="W307" s="264">
        <v>0</v>
      </c>
      <c r="X307" s="264">
        <v>0</v>
      </c>
      <c r="Y307" s="264">
        <v>0</v>
      </c>
      <c r="Z307" s="264">
        <v>0</v>
      </c>
      <c r="AA307" s="264">
        <v>0</v>
      </c>
      <c r="AB307" s="264">
        <v>0</v>
      </c>
      <c r="AC307" s="264">
        <f t="shared" si="115"/>
        <v>74900</v>
      </c>
      <c r="AD307" s="264">
        <v>0</v>
      </c>
      <c r="AE307" s="264">
        <v>0</v>
      </c>
      <c r="AF307" s="265" t="s">
        <v>17052</v>
      </c>
      <c r="AG307" s="265">
        <v>2023</v>
      </c>
      <c r="AH307" s="266">
        <v>2023</v>
      </c>
      <c r="BW307" s="268"/>
      <c r="CH307" s="248">
        <f t="shared" si="79"/>
        <v>0</v>
      </c>
      <c r="DK307" s="267" t="e">
        <f>VLOOKUP(C307,DL:DM,2,FALSE)</f>
        <v>#N/A</v>
      </c>
    </row>
    <row r="308" spans="1:115" s="267" customFormat="1" x14ac:dyDescent="0.3">
      <c r="A308" s="191">
        <v>1</v>
      </c>
      <c r="B308" s="256">
        <f>SUBTOTAL(9,$A$22:A308)</f>
        <v>257</v>
      </c>
      <c r="C308" s="245" t="s">
        <v>12681</v>
      </c>
      <c r="D308" s="197">
        <f t="shared" si="114"/>
        <v>11155800.050000001</v>
      </c>
      <c r="E308" s="264">
        <v>0</v>
      </c>
      <c r="F308" s="264">
        <v>691199</v>
      </c>
      <c r="G308" s="264">
        <v>3500000</v>
      </c>
      <c r="H308" s="264">
        <v>0</v>
      </c>
      <c r="I308" s="264">
        <v>0</v>
      </c>
      <c r="J308" s="264">
        <v>0</v>
      </c>
      <c r="K308" s="281">
        <v>0</v>
      </c>
      <c r="L308" s="264">
        <v>0</v>
      </c>
      <c r="M308" s="264">
        <v>620</v>
      </c>
      <c r="N308" s="264">
        <v>6730868.7999999998</v>
      </c>
      <c r="O308" s="264">
        <v>0</v>
      </c>
      <c r="P308" s="264">
        <v>0</v>
      </c>
      <c r="Q308" s="264">
        <v>0</v>
      </c>
      <c r="R308" s="264">
        <v>0</v>
      </c>
      <c r="S308" s="264">
        <v>0</v>
      </c>
      <c r="T308" s="264">
        <v>0</v>
      </c>
      <c r="U308" s="264">
        <v>0</v>
      </c>
      <c r="V308" s="264">
        <v>0</v>
      </c>
      <c r="W308" s="264">
        <v>0</v>
      </c>
      <c r="X308" s="264">
        <v>0</v>
      </c>
      <c r="Y308" s="264">
        <v>0</v>
      </c>
      <c r="Z308" s="264">
        <v>0</v>
      </c>
      <c r="AA308" s="264">
        <v>0</v>
      </c>
      <c r="AB308" s="264">
        <v>0</v>
      </c>
      <c r="AC308" s="264">
        <f t="shared" si="115"/>
        <v>233732.25</v>
      </c>
      <c r="AD308" s="264">
        <v>0</v>
      </c>
      <c r="AE308" s="264">
        <v>0</v>
      </c>
      <c r="AF308" s="265" t="s">
        <v>17052</v>
      </c>
      <c r="AG308" s="265">
        <v>2023</v>
      </c>
      <c r="AH308" s="266">
        <v>2023</v>
      </c>
      <c r="BW308" s="268"/>
      <c r="CH308" s="248">
        <f t="shared" si="79"/>
        <v>9.3132257461547852E-10</v>
      </c>
      <c r="DK308" s="267" t="e">
        <f>VLOOKUP(C308,DL:DM,2,FALSE)</f>
        <v>#N/A</v>
      </c>
    </row>
    <row r="309" spans="1:115" s="267" customFormat="1" x14ac:dyDescent="0.3">
      <c r="A309" s="191">
        <v>1</v>
      </c>
      <c r="B309" s="256">
        <f>SUBTOTAL(9,$A$22:A309)</f>
        <v>258</v>
      </c>
      <c r="C309" s="245" t="s">
        <v>2225</v>
      </c>
      <c r="D309" s="197">
        <f t="shared" si="114"/>
        <v>16104976.799999999</v>
      </c>
      <c r="E309" s="264">
        <v>0</v>
      </c>
      <c r="F309" s="264">
        <v>0</v>
      </c>
      <c r="G309" s="264">
        <v>3500000</v>
      </c>
      <c r="H309" s="264">
        <v>0</v>
      </c>
      <c r="I309" s="264">
        <v>0</v>
      </c>
      <c r="J309" s="264">
        <v>0</v>
      </c>
      <c r="K309" s="281">
        <v>0</v>
      </c>
      <c r="L309" s="264">
        <v>0</v>
      </c>
      <c r="M309" s="264">
        <v>1130</v>
      </c>
      <c r="N309" s="264">
        <v>12267551.199999999</v>
      </c>
      <c r="O309" s="264">
        <v>0</v>
      </c>
      <c r="P309" s="264">
        <v>0</v>
      </c>
      <c r="Q309" s="264">
        <v>0</v>
      </c>
      <c r="R309" s="264">
        <v>0</v>
      </c>
      <c r="S309" s="264">
        <v>0</v>
      </c>
      <c r="T309" s="264">
        <v>0</v>
      </c>
      <c r="U309" s="264">
        <v>0</v>
      </c>
      <c r="V309" s="264">
        <v>0</v>
      </c>
      <c r="W309" s="264">
        <v>0</v>
      </c>
      <c r="X309" s="264">
        <v>0</v>
      </c>
      <c r="Y309" s="264">
        <v>0</v>
      </c>
      <c r="Z309" s="264">
        <v>0</v>
      </c>
      <c r="AA309" s="264">
        <v>0</v>
      </c>
      <c r="AB309" s="264">
        <v>0</v>
      </c>
      <c r="AC309" s="264">
        <f t="shared" si="115"/>
        <v>337425.6</v>
      </c>
      <c r="AD309" s="264">
        <v>0</v>
      </c>
      <c r="AE309" s="264">
        <v>0</v>
      </c>
      <c r="AF309" s="265" t="s">
        <v>17052</v>
      </c>
      <c r="AG309" s="265">
        <v>2023</v>
      </c>
      <c r="AH309" s="266">
        <v>2023</v>
      </c>
      <c r="BW309" s="268"/>
      <c r="CH309" s="248">
        <f t="shared" si="79"/>
        <v>-3.4924596548080444E-10</v>
      </c>
      <c r="DK309" s="267" t="e">
        <f>VLOOKUP(C309,DL:DM,2,FALSE)</f>
        <v>#N/A</v>
      </c>
    </row>
    <row r="310" spans="1:115" x14ac:dyDescent="0.3">
      <c r="A310" s="191">
        <v>1</v>
      </c>
      <c r="B310" s="256">
        <f>SUBTOTAL(9,$A$22:A310)</f>
        <v>259</v>
      </c>
      <c r="C310" s="260" t="s">
        <v>340</v>
      </c>
      <c r="D310" s="197">
        <f t="shared" si="114"/>
        <v>150000</v>
      </c>
      <c r="E310" s="263">
        <v>0</v>
      </c>
      <c r="F310" s="263">
        <v>0</v>
      </c>
      <c r="G310" s="263">
        <v>0</v>
      </c>
      <c r="H310" s="263">
        <v>0</v>
      </c>
      <c r="I310" s="263">
        <v>0</v>
      </c>
      <c r="J310" s="263">
        <v>0</v>
      </c>
      <c r="K310" s="278">
        <v>0</v>
      </c>
      <c r="L310" s="263">
        <v>0</v>
      </c>
      <c r="M310" s="279">
        <v>0</v>
      </c>
      <c r="N310" s="197">
        <v>0</v>
      </c>
      <c r="O310" s="263">
        <v>0</v>
      </c>
      <c r="P310" s="263">
        <v>0</v>
      </c>
      <c r="Q310" s="197">
        <v>0</v>
      </c>
      <c r="R310" s="197">
        <v>0</v>
      </c>
      <c r="S310" s="263">
        <v>0</v>
      </c>
      <c r="T310" s="263">
        <v>0</v>
      </c>
      <c r="U310" s="263">
        <v>0</v>
      </c>
      <c r="V310" s="263">
        <v>0</v>
      </c>
      <c r="W310" s="263">
        <v>0</v>
      </c>
      <c r="X310" s="263">
        <v>0</v>
      </c>
      <c r="Y310" s="263">
        <v>0</v>
      </c>
      <c r="Z310" s="263">
        <v>0</v>
      </c>
      <c r="AA310" s="263">
        <v>0</v>
      </c>
      <c r="AB310" s="263">
        <v>0</v>
      </c>
      <c r="AC310" s="197">
        <f>ROUND(N310*2.14%,2)</f>
        <v>0</v>
      </c>
      <c r="AD310" s="197">
        <v>150000</v>
      </c>
      <c r="AE310" s="263">
        <v>0</v>
      </c>
      <c r="AF310" s="239">
        <v>2023</v>
      </c>
      <c r="AG310" s="239" t="s">
        <v>17052</v>
      </c>
      <c r="AH310" s="239" t="s">
        <v>17052</v>
      </c>
      <c r="AI310" s="251"/>
      <c r="AJ310" s="251"/>
      <c r="AK310" s="251"/>
      <c r="AL310" s="251"/>
      <c r="AM310" s="252" t="s">
        <v>16949</v>
      </c>
      <c r="AN310" s="252" t="s">
        <v>16970</v>
      </c>
      <c r="AO310" s="252">
        <v>0</v>
      </c>
      <c r="AP310" s="252" t="s">
        <v>16951</v>
      </c>
      <c r="AQ310" s="252" t="s">
        <v>16968</v>
      </c>
      <c r="AR310" s="252">
        <v>0</v>
      </c>
      <c r="AS310" s="252"/>
      <c r="AT310" s="252"/>
      <c r="AU310" s="252"/>
      <c r="AV310" s="252"/>
      <c r="AW310" s="252" t="s">
        <v>1446</v>
      </c>
      <c r="AX310" s="253">
        <v>421.5</v>
      </c>
      <c r="AY310" s="253">
        <v>670</v>
      </c>
      <c r="AZ310" s="252" t="s">
        <v>2967</v>
      </c>
      <c r="BA310" s="252" t="s">
        <v>17012</v>
      </c>
      <c r="BB310" s="254"/>
      <c r="BC310" s="255">
        <f>AY310-M310</f>
        <v>670</v>
      </c>
      <c r="BJ310" s="191" t="str">
        <f t="shared" ref="BJ310:BJ319" si="116">VLOOKUP(C310,BM:BO,3,FALSE)</f>
        <v>нет данных</v>
      </c>
      <c r="BM310" s="191" t="s">
        <v>686</v>
      </c>
      <c r="BN310" s="191" t="s">
        <v>659</v>
      </c>
      <c r="BO310" s="191" t="s">
        <v>3498</v>
      </c>
      <c r="BU310" s="191" t="s">
        <v>686</v>
      </c>
      <c r="BV310" s="191" t="s">
        <v>659</v>
      </c>
      <c r="BW310" s="191" t="s">
        <v>3498</v>
      </c>
      <c r="CH310" s="248">
        <f t="shared" si="79"/>
        <v>0</v>
      </c>
    </row>
    <row r="311" spans="1:115" x14ac:dyDescent="0.3">
      <c r="A311" s="191">
        <v>1</v>
      </c>
      <c r="B311" s="256">
        <f>SUBTOTAL(9,$A$22:A311)</f>
        <v>260</v>
      </c>
      <c r="C311" s="260" t="s">
        <v>341</v>
      </c>
      <c r="D311" s="197">
        <f t="shared" si="114"/>
        <v>150000</v>
      </c>
      <c r="E311" s="263">
        <v>0</v>
      </c>
      <c r="F311" s="263">
        <v>0</v>
      </c>
      <c r="G311" s="263">
        <v>0</v>
      </c>
      <c r="H311" s="263">
        <v>0</v>
      </c>
      <c r="I311" s="263">
        <v>0</v>
      </c>
      <c r="J311" s="263">
        <v>0</v>
      </c>
      <c r="K311" s="278">
        <v>0</v>
      </c>
      <c r="L311" s="263">
        <v>0</v>
      </c>
      <c r="M311" s="279">
        <v>0</v>
      </c>
      <c r="N311" s="197">
        <v>0</v>
      </c>
      <c r="O311" s="263">
        <v>0</v>
      </c>
      <c r="P311" s="263">
        <v>0</v>
      </c>
      <c r="Q311" s="197">
        <v>0</v>
      </c>
      <c r="R311" s="197">
        <v>0</v>
      </c>
      <c r="S311" s="263">
        <v>0</v>
      </c>
      <c r="T311" s="263">
        <v>0</v>
      </c>
      <c r="U311" s="263">
        <v>0</v>
      </c>
      <c r="V311" s="263">
        <v>0</v>
      </c>
      <c r="W311" s="263">
        <v>0</v>
      </c>
      <c r="X311" s="263">
        <v>0</v>
      </c>
      <c r="Y311" s="263">
        <v>0</v>
      </c>
      <c r="Z311" s="263">
        <v>0</v>
      </c>
      <c r="AA311" s="263">
        <v>0</v>
      </c>
      <c r="AB311" s="263">
        <v>0</v>
      </c>
      <c r="AC311" s="197">
        <v>0</v>
      </c>
      <c r="AD311" s="197">
        <v>150000</v>
      </c>
      <c r="AE311" s="263">
        <v>0</v>
      </c>
      <c r="AF311" s="239">
        <v>2023</v>
      </c>
      <c r="AG311" s="239" t="s">
        <v>17052</v>
      </c>
      <c r="AH311" s="239" t="s">
        <v>17052</v>
      </c>
      <c r="AI311" s="251"/>
      <c r="AJ311" s="251"/>
      <c r="AK311" s="251"/>
      <c r="AL311" s="251"/>
      <c r="AM311" s="252" t="s">
        <v>16949</v>
      </c>
      <c r="AN311" s="252" t="s">
        <v>16953</v>
      </c>
      <c r="AO311" s="252">
        <v>0</v>
      </c>
      <c r="AP311" s="252" t="s">
        <v>16960</v>
      </c>
      <c r="AQ311" s="252" t="s">
        <v>16968</v>
      </c>
      <c r="AR311" s="252">
        <v>0</v>
      </c>
      <c r="AS311" s="252"/>
      <c r="AT311" s="252"/>
      <c r="AU311" s="252"/>
      <c r="AV311" s="252"/>
      <c r="AW311" s="252" t="s">
        <v>1422</v>
      </c>
      <c r="AX311" s="253">
        <v>440.1</v>
      </c>
      <c r="AY311" s="253">
        <v>286.07</v>
      </c>
      <c r="AZ311" s="252" t="s">
        <v>2967</v>
      </c>
      <c r="BA311" s="252" t="s">
        <v>17012</v>
      </c>
      <c r="BB311" s="254"/>
      <c r="BC311" s="255">
        <f>AY311-M311</f>
        <v>286.07</v>
      </c>
      <c r="BD311" s="191" t="s">
        <v>16948</v>
      </c>
      <c r="BJ311" s="191" t="str">
        <f t="shared" si="116"/>
        <v>нет данных</v>
      </c>
      <c r="BM311" s="191" t="s">
        <v>3499</v>
      </c>
      <c r="BN311" s="191" t="s">
        <v>658</v>
      </c>
      <c r="BO311" s="191" t="s">
        <v>1965</v>
      </c>
      <c r="BU311" s="191" t="s">
        <v>3499</v>
      </c>
      <c r="BV311" s="191" t="s">
        <v>658</v>
      </c>
      <c r="BW311" s="191" t="s">
        <v>1965</v>
      </c>
      <c r="CH311" s="248">
        <f t="shared" si="79"/>
        <v>0</v>
      </c>
    </row>
    <row r="312" spans="1:115" x14ac:dyDescent="0.3">
      <c r="B312" s="249" t="s">
        <v>343</v>
      </c>
      <c r="C312" s="249"/>
      <c r="D312" s="246">
        <f>D313</f>
        <v>2969018.4899999998</v>
      </c>
      <c r="E312" s="197">
        <f t="shared" ref="E312:AE312" si="117">E313</f>
        <v>0</v>
      </c>
      <c r="F312" s="197">
        <f t="shared" si="117"/>
        <v>0</v>
      </c>
      <c r="G312" s="197">
        <f t="shared" si="117"/>
        <v>0</v>
      </c>
      <c r="H312" s="197">
        <f t="shared" si="117"/>
        <v>0</v>
      </c>
      <c r="I312" s="197">
        <f t="shared" si="117"/>
        <v>0</v>
      </c>
      <c r="J312" s="197">
        <f t="shared" si="117"/>
        <v>0</v>
      </c>
      <c r="K312" s="247">
        <f t="shared" si="117"/>
        <v>0</v>
      </c>
      <c r="L312" s="197">
        <f t="shared" si="117"/>
        <v>0</v>
      </c>
      <c r="M312" s="197">
        <f t="shared" si="117"/>
        <v>307</v>
      </c>
      <c r="N312" s="197">
        <f t="shared" si="117"/>
        <v>2759955.44</v>
      </c>
      <c r="O312" s="197">
        <f t="shared" si="117"/>
        <v>0</v>
      </c>
      <c r="P312" s="197">
        <f t="shared" si="117"/>
        <v>0</v>
      </c>
      <c r="Q312" s="197">
        <f t="shared" si="117"/>
        <v>0</v>
      </c>
      <c r="R312" s="197">
        <f t="shared" si="117"/>
        <v>0</v>
      </c>
      <c r="S312" s="197">
        <f t="shared" si="117"/>
        <v>0</v>
      </c>
      <c r="T312" s="197">
        <f t="shared" si="117"/>
        <v>0</v>
      </c>
      <c r="U312" s="197">
        <f t="shared" si="117"/>
        <v>0</v>
      </c>
      <c r="V312" s="197">
        <f t="shared" si="117"/>
        <v>0</v>
      </c>
      <c r="W312" s="197">
        <f t="shared" si="117"/>
        <v>0</v>
      </c>
      <c r="X312" s="197">
        <f t="shared" si="117"/>
        <v>0</v>
      </c>
      <c r="Y312" s="197">
        <f t="shared" si="117"/>
        <v>0</v>
      </c>
      <c r="Z312" s="197">
        <f t="shared" si="117"/>
        <v>0</v>
      </c>
      <c r="AA312" s="197">
        <f t="shared" si="117"/>
        <v>0</v>
      </c>
      <c r="AB312" s="197">
        <f t="shared" si="117"/>
        <v>0</v>
      </c>
      <c r="AC312" s="197">
        <f t="shared" si="117"/>
        <v>59063.05</v>
      </c>
      <c r="AD312" s="197">
        <f t="shared" si="117"/>
        <v>150000</v>
      </c>
      <c r="AE312" s="197">
        <f t="shared" si="117"/>
        <v>0</v>
      </c>
      <c r="AF312" s="239" t="s">
        <v>17026</v>
      </c>
      <c r="AG312" s="239" t="s">
        <v>17026</v>
      </c>
      <c r="AH312" s="239" t="s">
        <v>17026</v>
      </c>
      <c r="AI312" s="251"/>
      <c r="AJ312" s="251"/>
      <c r="AK312" s="251"/>
      <c r="AL312" s="251"/>
      <c r="AM312" s="252"/>
      <c r="AN312" s="252"/>
      <c r="AO312" s="252"/>
      <c r="AP312" s="252"/>
      <c r="AQ312" s="252"/>
      <c r="AR312" s="252"/>
      <c r="AS312" s="252"/>
      <c r="AT312" s="252"/>
      <c r="AU312" s="252"/>
      <c r="AV312" s="252"/>
      <c r="AW312" s="252"/>
      <c r="AX312" s="253"/>
      <c r="AY312" s="253"/>
      <c r="AZ312" s="252"/>
      <c r="BA312" s="252"/>
      <c r="BB312" s="254"/>
      <c r="BC312" s="255">
        <f t="shared" si="103"/>
        <v>-307</v>
      </c>
      <c r="BJ312" s="191" t="e">
        <f t="shared" si="116"/>
        <v>#N/A</v>
      </c>
      <c r="BM312" s="191" t="s">
        <v>3501</v>
      </c>
      <c r="BN312" s="191" t="s">
        <v>658</v>
      </c>
      <c r="BO312" s="191" t="s">
        <v>1965</v>
      </c>
      <c r="BU312" s="191" t="s">
        <v>3501</v>
      </c>
      <c r="BV312" s="191" t="s">
        <v>658</v>
      </c>
      <c r="BW312" s="191" t="s">
        <v>1965</v>
      </c>
      <c r="CH312" s="248">
        <f t="shared" si="79"/>
        <v>-1.7462298274040222E-10</v>
      </c>
    </row>
    <row r="313" spans="1:115" x14ac:dyDescent="0.3">
      <c r="A313" s="191">
        <v>1</v>
      </c>
      <c r="B313" s="256">
        <f>SUBTOTAL(9,$A$22:A313)</f>
        <v>261</v>
      </c>
      <c r="C313" s="260" t="s">
        <v>344</v>
      </c>
      <c r="D313" s="197">
        <f>E313+F313+G313+H313+I313+J313+L313+N313+P313+R313+T313+U313+V313+W313+X313+Y313+Z313+AA313+AB313+AC313+AD313+AE313</f>
        <v>2969018.4899999998</v>
      </c>
      <c r="E313" s="263">
        <v>0</v>
      </c>
      <c r="F313" s="263">
        <v>0</v>
      </c>
      <c r="G313" s="263">
        <v>0</v>
      </c>
      <c r="H313" s="263">
        <v>0</v>
      </c>
      <c r="I313" s="263">
        <v>0</v>
      </c>
      <c r="J313" s="263">
        <v>0</v>
      </c>
      <c r="K313" s="278">
        <v>0</v>
      </c>
      <c r="L313" s="263">
        <v>0</v>
      </c>
      <c r="M313" s="279">
        <v>307</v>
      </c>
      <c r="N313" s="197">
        <v>2759955.44</v>
      </c>
      <c r="O313" s="263">
        <v>0</v>
      </c>
      <c r="P313" s="263">
        <v>0</v>
      </c>
      <c r="Q313" s="197">
        <v>0</v>
      </c>
      <c r="R313" s="197">
        <v>0</v>
      </c>
      <c r="S313" s="263">
        <v>0</v>
      </c>
      <c r="T313" s="263">
        <v>0</v>
      </c>
      <c r="U313" s="263">
        <v>0</v>
      </c>
      <c r="V313" s="263">
        <v>0</v>
      </c>
      <c r="W313" s="263">
        <v>0</v>
      </c>
      <c r="X313" s="263">
        <v>0</v>
      </c>
      <c r="Y313" s="263">
        <v>0</v>
      </c>
      <c r="Z313" s="263">
        <v>0</v>
      </c>
      <c r="AA313" s="263">
        <v>0</v>
      </c>
      <c r="AB313" s="263">
        <v>0</v>
      </c>
      <c r="AC313" s="197">
        <f>ROUND(N313*2.14%,2)</f>
        <v>59063.05</v>
      </c>
      <c r="AD313" s="197">
        <v>150000</v>
      </c>
      <c r="AE313" s="263">
        <v>0</v>
      </c>
      <c r="AF313" s="239">
        <v>2023</v>
      </c>
      <c r="AG313" s="239">
        <v>2023</v>
      </c>
      <c r="AH313" s="239">
        <v>2023</v>
      </c>
      <c r="AI313" s="251"/>
      <c r="AJ313" s="251"/>
      <c r="AK313" s="251"/>
      <c r="AL313" s="251"/>
      <c r="AM313" s="252" t="s">
        <v>16953</v>
      </c>
      <c r="AN313" s="252" t="s">
        <v>16955</v>
      </c>
      <c r="AO313" s="252">
        <v>0</v>
      </c>
      <c r="AP313" s="252" t="s">
        <v>16956</v>
      </c>
      <c r="AQ313" s="252" t="s">
        <v>16952</v>
      </c>
      <c r="AR313" s="252">
        <v>0</v>
      </c>
      <c r="AS313" s="252"/>
      <c r="AT313" s="252"/>
      <c r="AU313" s="252"/>
      <c r="AV313" s="252"/>
      <c r="AW313" s="252" t="s">
        <v>842</v>
      </c>
      <c r="AX313" s="253">
        <v>313</v>
      </c>
      <c r="AY313" s="253" t="s">
        <v>2984</v>
      </c>
      <c r="AZ313" s="252" t="s">
        <v>2967</v>
      </c>
      <c r="BA313" s="252" t="s">
        <v>17012</v>
      </c>
      <c r="BB313" s="254"/>
      <c r="BC313" s="255" t="e">
        <f t="shared" si="103"/>
        <v>#VALUE!</v>
      </c>
      <c r="BJ313" s="191" t="str">
        <f t="shared" si="116"/>
        <v>312.700</v>
      </c>
      <c r="BM313" s="191" t="s">
        <v>3503</v>
      </c>
      <c r="BN313" s="191" t="s">
        <v>716</v>
      </c>
      <c r="BO313" s="191" t="s">
        <v>3504</v>
      </c>
      <c r="BU313" s="191" t="s">
        <v>3503</v>
      </c>
      <c r="BV313" s="191" t="s">
        <v>716</v>
      </c>
      <c r="BW313" s="191" t="s">
        <v>3504</v>
      </c>
      <c r="CH313" s="248">
        <f t="shared" si="79"/>
        <v>-1.7462298274040222E-10</v>
      </c>
    </row>
    <row r="314" spans="1:115" x14ac:dyDescent="0.3">
      <c r="B314" s="249" t="s">
        <v>345</v>
      </c>
      <c r="C314" s="249"/>
      <c r="D314" s="246">
        <f>D315</f>
        <v>5947708.0499999998</v>
      </c>
      <c r="E314" s="197">
        <f t="shared" ref="E314:AE314" si="118">E315</f>
        <v>0</v>
      </c>
      <c r="F314" s="197">
        <f t="shared" si="118"/>
        <v>0</v>
      </c>
      <c r="G314" s="197">
        <f t="shared" si="118"/>
        <v>0</v>
      </c>
      <c r="H314" s="197">
        <f t="shared" si="118"/>
        <v>0</v>
      </c>
      <c r="I314" s="197">
        <f t="shared" si="118"/>
        <v>0</v>
      </c>
      <c r="J314" s="197">
        <f t="shared" si="118"/>
        <v>0</v>
      </c>
      <c r="K314" s="247">
        <f t="shared" si="118"/>
        <v>0</v>
      </c>
      <c r="L314" s="197">
        <f t="shared" si="118"/>
        <v>0</v>
      </c>
      <c r="M314" s="197">
        <f t="shared" si="118"/>
        <v>615</v>
      </c>
      <c r="N314" s="197">
        <f t="shared" si="118"/>
        <v>5646865.1399999997</v>
      </c>
      <c r="O314" s="197">
        <f t="shared" si="118"/>
        <v>0</v>
      </c>
      <c r="P314" s="197">
        <f t="shared" si="118"/>
        <v>0</v>
      </c>
      <c r="Q314" s="197">
        <f t="shared" si="118"/>
        <v>0</v>
      </c>
      <c r="R314" s="197">
        <f t="shared" si="118"/>
        <v>0</v>
      </c>
      <c r="S314" s="197">
        <f t="shared" si="118"/>
        <v>0</v>
      </c>
      <c r="T314" s="197">
        <f t="shared" si="118"/>
        <v>0</v>
      </c>
      <c r="U314" s="197">
        <f t="shared" si="118"/>
        <v>0</v>
      </c>
      <c r="V314" s="197">
        <f t="shared" si="118"/>
        <v>0</v>
      </c>
      <c r="W314" s="197">
        <f t="shared" si="118"/>
        <v>0</v>
      </c>
      <c r="X314" s="197">
        <f t="shared" si="118"/>
        <v>0</v>
      </c>
      <c r="Y314" s="197">
        <f t="shared" si="118"/>
        <v>0</v>
      </c>
      <c r="Z314" s="197">
        <f t="shared" si="118"/>
        <v>0</v>
      </c>
      <c r="AA314" s="197">
        <f t="shared" si="118"/>
        <v>0</v>
      </c>
      <c r="AB314" s="197">
        <f t="shared" si="118"/>
        <v>0</v>
      </c>
      <c r="AC314" s="197">
        <f t="shared" si="118"/>
        <v>120842.91</v>
      </c>
      <c r="AD314" s="197">
        <f t="shared" si="118"/>
        <v>180000</v>
      </c>
      <c r="AE314" s="197">
        <f t="shared" si="118"/>
        <v>0</v>
      </c>
      <c r="AF314" s="239" t="s">
        <v>17026</v>
      </c>
      <c r="AG314" s="239" t="s">
        <v>17026</v>
      </c>
      <c r="AH314" s="239" t="s">
        <v>17026</v>
      </c>
      <c r="AI314" s="251"/>
      <c r="AJ314" s="251"/>
      <c r="AK314" s="251"/>
      <c r="AL314" s="251"/>
      <c r="AM314" s="252"/>
      <c r="AN314" s="252"/>
      <c r="AO314" s="252"/>
      <c r="AP314" s="252"/>
      <c r="AQ314" s="252"/>
      <c r="AR314" s="252"/>
      <c r="AS314" s="252"/>
      <c r="AT314" s="252"/>
      <c r="AU314" s="252"/>
      <c r="AV314" s="252"/>
      <c r="AW314" s="252"/>
      <c r="AX314" s="253"/>
      <c r="AY314" s="253"/>
      <c r="AZ314" s="252"/>
      <c r="BA314" s="252"/>
      <c r="BB314" s="254"/>
      <c r="BC314" s="255">
        <f t="shared" si="103"/>
        <v>-615</v>
      </c>
      <c r="BJ314" s="191" t="e">
        <f t="shared" si="116"/>
        <v>#N/A</v>
      </c>
      <c r="BM314" s="191" t="s">
        <v>3505</v>
      </c>
      <c r="BN314" s="191" t="s">
        <v>716</v>
      </c>
      <c r="BO314" s="191" t="s">
        <v>3506</v>
      </c>
      <c r="BU314" s="191" t="s">
        <v>3505</v>
      </c>
      <c r="BV314" s="191" t="s">
        <v>716</v>
      </c>
      <c r="BW314" s="191" t="s">
        <v>3506</v>
      </c>
      <c r="CH314" s="248">
        <f t="shared" si="79"/>
        <v>1.4551915228366852E-10</v>
      </c>
    </row>
    <row r="315" spans="1:115" x14ac:dyDescent="0.3">
      <c r="A315" s="191">
        <v>1</v>
      </c>
      <c r="B315" s="256">
        <f>SUBTOTAL(9,$A$22:A315)</f>
        <v>262</v>
      </c>
      <c r="C315" s="260" t="s">
        <v>346</v>
      </c>
      <c r="D315" s="197">
        <f>E315+F315+G315+H315+I315+J315+L315+N315+P315+R315+T315+U315+V315+W315+X315+Y315+Z315+AA315+AB315+AC315+AD315+AE315</f>
        <v>5947708.0499999998</v>
      </c>
      <c r="E315" s="263">
        <v>0</v>
      </c>
      <c r="F315" s="263">
        <v>0</v>
      </c>
      <c r="G315" s="263">
        <v>0</v>
      </c>
      <c r="H315" s="263">
        <v>0</v>
      </c>
      <c r="I315" s="263">
        <v>0</v>
      </c>
      <c r="J315" s="263">
        <v>0</v>
      </c>
      <c r="K315" s="278">
        <v>0</v>
      </c>
      <c r="L315" s="263">
        <v>0</v>
      </c>
      <c r="M315" s="279">
        <v>615</v>
      </c>
      <c r="N315" s="197">
        <v>5646865.1399999997</v>
      </c>
      <c r="O315" s="263">
        <v>0</v>
      </c>
      <c r="P315" s="263">
        <v>0</v>
      </c>
      <c r="Q315" s="197">
        <v>0</v>
      </c>
      <c r="R315" s="197">
        <v>0</v>
      </c>
      <c r="S315" s="263">
        <v>0</v>
      </c>
      <c r="T315" s="263">
        <v>0</v>
      </c>
      <c r="U315" s="263">
        <v>0</v>
      </c>
      <c r="V315" s="263">
        <v>0</v>
      </c>
      <c r="W315" s="263">
        <v>0</v>
      </c>
      <c r="X315" s="263">
        <v>0</v>
      </c>
      <c r="Y315" s="263">
        <v>0</v>
      </c>
      <c r="Z315" s="263">
        <v>0</v>
      </c>
      <c r="AA315" s="263">
        <v>0</v>
      </c>
      <c r="AB315" s="263">
        <v>0</v>
      </c>
      <c r="AC315" s="197">
        <f>ROUND(N315*2.14%,2)</f>
        <v>120842.91</v>
      </c>
      <c r="AD315" s="197">
        <v>180000</v>
      </c>
      <c r="AE315" s="263">
        <v>0</v>
      </c>
      <c r="AF315" s="239">
        <v>2023</v>
      </c>
      <c r="AG315" s="239">
        <v>2023</v>
      </c>
      <c r="AH315" s="239">
        <v>2023</v>
      </c>
      <c r="AI315" s="251"/>
      <c r="AJ315" s="251"/>
      <c r="AK315" s="251"/>
      <c r="AL315" s="251"/>
      <c r="AM315" s="252" t="s">
        <v>16954</v>
      </c>
      <c r="AN315" s="252" t="s">
        <v>16951</v>
      </c>
      <c r="AO315" s="252">
        <v>0</v>
      </c>
      <c r="AP315" s="252" t="s">
        <v>16958</v>
      </c>
      <c r="AQ315" s="252" t="s">
        <v>16971</v>
      </c>
      <c r="AR315" s="252" t="s">
        <v>16964</v>
      </c>
      <c r="AS315" s="252"/>
      <c r="AT315" s="252"/>
      <c r="AU315" s="252"/>
      <c r="AV315" s="252"/>
      <c r="AW315" s="252" t="s">
        <v>776</v>
      </c>
      <c r="AX315" s="253">
        <v>786.2</v>
      </c>
      <c r="AY315" s="253">
        <v>481.26</v>
      </c>
      <c r="AZ315" s="252" t="s">
        <v>2967</v>
      </c>
      <c r="BA315" s="252" t="s">
        <v>17012</v>
      </c>
      <c r="BB315" s="254"/>
      <c r="BC315" s="255">
        <f t="shared" si="103"/>
        <v>-133.74</v>
      </c>
      <c r="BJ315" s="191" t="str">
        <f t="shared" si="116"/>
        <v>408.000</v>
      </c>
      <c r="BM315" s="191" t="s">
        <v>687</v>
      </c>
      <c r="BN315" s="191" t="s">
        <v>3046</v>
      </c>
      <c r="BO315" s="191" t="s">
        <v>3508</v>
      </c>
      <c r="BU315" s="191" t="s">
        <v>687</v>
      </c>
      <c r="BV315" s="191" t="s">
        <v>3046</v>
      </c>
      <c r="BW315" s="191" t="s">
        <v>3508</v>
      </c>
      <c r="CH315" s="248">
        <f t="shared" si="79"/>
        <v>1.4551915228366852E-10</v>
      </c>
    </row>
    <row r="316" spans="1:115" x14ac:dyDescent="0.3">
      <c r="B316" s="249" t="s">
        <v>370</v>
      </c>
      <c r="C316" s="249"/>
      <c r="D316" s="246">
        <f>D317</f>
        <v>5628145.5300000003</v>
      </c>
      <c r="E316" s="197">
        <f t="shared" ref="E316:AE316" si="119">E317</f>
        <v>0</v>
      </c>
      <c r="F316" s="197">
        <f t="shared" si="119"/>
        <v>0</v>
      </c>
      <c r="G316" s="197">
        <f t="shared" si="119"/>
        <v>0</v>
      </c>
      <c r="H316" s="197">
        <f t="shared" si="119"/>
        <v>0</v>
      </c>
      <c r="I316" s="197">
        <f t="shared" si="119"/>
        <v>0</v>
      </c>
      <c r="J316" s="197">
        <f t="shared" si="119"/>
        <v>0</v>
      </c>
      <c r="K316" s="247">
        <f t="shared" si="119"/>
        <v>0</v>
      </c>
      <c r="L316" s="197">
        <f t="shared" si="119"/>
        <v>0</v>
      </c>
      <c r="M316" s="197">
        <f t="shared" si="119"/>
        <v>566.79999999999995</v>
      </c>
      <c r="N316" s="197">
        <f t="shared" si="119"/>
        <v>5427092.2999999998</v>
      </c>
      <c r="O316" s="197">
        <f t="shared" si="119"/>
        <v>0</v>
      </c>
      <c r="P316" s="197">
        <f t="shared" si="119"/>
        <v>0</v>
      </c>
      <c r="Q316" s="197">
        <f t="shared" si="119"/>
        <v>0</v>
      </c>
      <c r="R316" s="197">
        <f t="shared" si="119"/>
        <v>0</v>
      </c>
      <c r="S316" s="197">
        <f t="shared" si="119"/>
        <v>0</v>
      </c>
      <c r="T316" s="197">
        <f t="shared" si="119"/>
        <v>0</v>
      </c>
      <c r="U316" s="197">
        <f t="shared" si="119"/>
        <v>0</v>
      </c>
      <c r="V316" s="197">
        <f t="shared" si="119"/>
        <v>0</v>
      </c>
      <c r="W316" s="197">
        <f t="shared" si="119"/>
        <v>0</v>
      </c>
      <c r="X316" s="197">
        <f t="shared" si="119"/>
        <v>0</v>
      </c>
      <c r="Y316" s="197">
        <f t="shared" si="119"/>
        <v>0</v>
      </c>
      <c r="Z316" s="197">
        <f t="shared" si="119"/>
        <v>0</v>
      </c>
      <c r="AA316" s="197">
        <f t="shared" si="119"/>
        <v>0</v>
      </c>
      <c r="AB316" s="197">
        <f t="shared" si="119"/>
        <v>0</v>
      </c>
      <c r="AC316" s="197">
        <f t="shared" si="119"/>
        <v>116139.78</v>
      </c>
      <c r="AD316" s="197">
        <f t="shared" si="119"/>
        <v>84913.45</v>
      </c>
      <c r="AE316" s="197">
        <f t="shared" si="119"/>
        <v>0</v>
      </c>
      <c r="AF316" s="239" t="s">
        <v>17026</v>
      </c>
      <c r="AG316" s="239" t="s">
        <v>17026</v>
      </c>
      <c r="AH316" s="239" t="s">
        <v>17026</v>
      </c>
      <c r="AI316" s="251"/>
      <c r="AJ316" s="251"/>
      <c r="AK316" s="251"/>
      <c r="AL316" s="251"/>
      <c r="AM316" s="252"/>
      <c r="AN316" s="252"/>
      <c r="AO316" s="252"/>
      <c r="AP316" s="252"/>
      <c r="AQ316" s="252"/>
      <c r="AR316" s="252"/>
      <c r="AS316" s="252"/>
      <c r="AT316" s="252"/>
      <c r="AU316" s="252"/>
      <c r="AV316" s="252"/>
      <c r="AW316" s="252"/>
      <c r="AX316" s="253"/>
      <c r="AY316" s="253"/>
      <c r="AZ316" s="252"/>
      <c r="BA316" s="252"/>
      <c r="BB316" s="254"/>
      <c r="BC316" s="255">
        <f t="shared" si="103"/>
        <v>-566.79999999999995</v>
      </c>
      <c r="BJ316" s="191" t="e">
        <f t="shared" si="116"/>
        <v>#N/A</v>
      </c>
      <c r="BM316" s="191" t="s">
        <v>3546</v>
      </c>
      <c r="BN316" s="191" t="s">
        <v>2984</v>
      </c>
      <c r="BO316" s="191" t="s">
        <v>2984</v>
      </c>
      <c r="BU316" s="191" t="s">
        <v>3546</v>
      </c>
      <c r="BV316" s="191" t="s">
        <v>2984</v>
      </c>
      <c r="BW316" s="191" t="s">
        <v>2984</v>
      </c>
      <c r="CH316" s="248">
        <f t="shared" si="79"/>
        <v>4.5110937207937241E-10</v>
      </c>
    </row>
    <row r="317" spans="1:115" x14ac:dyDescent="0.3">
      <c r="A317" s="191">
        <v>1</v>
      </c>
      <c r="B317" s="256">
        <f>SUBTOTAL(9,$A$22:A317)</f>
        <v>263</v>
      </c>
      <c r="C317" s="260" t="s">
        <v>372</v>
      </c>
      <c r="D317" s="197">
        <f>E317+F317+G317+H317+I317+J317+L317+N317+P317+R317+T317+U317+V317+W317+X317+Y317+Z317+AA317+AB317+AC317+AD317+AE317</f>
        <v>5628145.5300000003</v>
      </c>
      <c r="E317" s="263">
        <v>0</v>
      </c>
      <c r="F317" s="263">
        <v>0</v>
      </c>
      <c r="G317" s="263">
        <v>0</v>
      </c>
      <c r="H317" s="263">
        <v>0</v>
      </c>
      <c r="I317" s="263">
        <v>0</v>
      </c>
      <c r="J317" s="263">
        <v>0</v>
      </c>
      <c r="K317" s="278">
        <v>0</v>
      </c>
      <c r="L317" s="263">
        <v>0</v>
      </c>
      <c r="M317" s="279">
        <v>566.79999999999995</v>
      </c>
      <c r="N317" s="197">
        <v>5427092.2999999998</v>
      </c>
      <c r="O317" s="263">
        <v>0</v>
      </c>
      <c r="P317" s="263">
        <v>0</v>
      </c>
      <c r="Q317" s="197">
        <v>0</v>
      </c>
      <c r="R317" s="197">
        <v>0</v>
      </c>
      <c r="S317" s="263">
        <v>0</v>
      </c>
      <c r="T317" s="263">
        <v>0</v>
      </c>
      <c r="U317" s="263">
        <v>0</v>
      </c>
      <c r="V317" s="263">
        <v>0</v>
      </c>
      <c r="W317" s="263">
        <v>0</v>
      </c>
      <c r="X317" s="263">
        <v>0</v>
      </c>
      <c r="Y317" s="263">
        <v>0</v>
      </c>
      <c r="Z317" s="263">
        <v>0</v>
      </c>
      <c r="AA317" s="263">
        <v>0</v>
      </c>
      <c r="AB317" s="263">
        <v>0</v>
      </c>
      <c r="AC317" s="197">
        <f>ROUND(N317*2.14%,2)</f>
        <v>116139.78</v>
      </c>
      <c r="AD317" s="197">
        <v>84913.45</v>
      </c>
      <c r="AE317" s="263">
        <v>0</v>
      </c>
      <c r="AF317" s="239">
        <v>2023</v>
      </c>
      <c r="AG317" s="239">
        <v>2023</v>
      </c>
      <c r="AH317" s="239">
        <v>2023</v>
      </c>
      <c r="AI317" s="251"/>
      <c r="AJ317" s="251"/>
      <c r="AK317" s="251"/>
      <c r="AL317" s="251"/>
      <c r="AM317" s="252" t="s">
        <v>16967</v>
      </c>
      <c r="AN317" s="252" t="s">
        <v>16950</v>
      </c>
      <c r="AO317" s="252">
        <v>0</v>
      </c>
      <c r="AP317" s="252" t="s">
        <v>16963</v>
      </c>
      <c r="AQ317" s="252" t="s">
        <v>16968</v>
      </c>
      <c r="AR317" s="252" t="s">
        <v>16957</v>
      </c>
      <c r="AS317" s="252"/>
      <c r="AT317" s="252"/>
      <c r="AU317" s="252"/>
      <c r="AV317" s="252"/>
      <c r="AW317" s="252" t="s">
        <v>924</v>
      </c>
      <c r="AX317" s="253">
        <v>569.1</v>
      </c>
      <c r="AY317" s="253">
        <v>540</v>
      </c>
      <c r="AZ317" s="252" t="s">
        <v>2967</v>
      </c>
      <c r="BA317" s="252" t="s">
        <v>17012</v>
      </c>
      <c r="BB317" s="254"/>
      <c r="BC317" s="255">
        <f t="shared" si="103"/>
        <v>-26.799999999999955</v>
      </c>
      <c r="BJ317" s="191" t="str">
        <f t="shared" si="116"/>
        <v>409.090</v>
      </c>
      <c r="BM317" s="191" t="s">
        <v>3548</v>
      </c>
      <c r="BN317" s="191" t="s">
        <v>1343</v>
      </c>
      <c r="BO317" s="191" t="s">
        <v>3549</v>
      </c>
      <c r="BU317" s="191" t="s">
        <v>3548</v>
      </c>
      <c r="BV317" s="191" t="s">
        <v>1343</v>
      </c>
      <c r="BW317" s="191" t="s">
        <v>3549</v>
      </c>
      <c r="CH317" s="248">
        <f t="shared" si="79"/>
        <v>4.5110937207937241E-10</v>
      </c>
    </row>
    <row r="318" spans="1:115" x14ac:dyDescent="0.3">
      <c r="B318" s="249" t="s">
        <v>371</v>
      </c>
      <c r="C318" s="249"/>
      <c r="D318" s="246">
        <f t="shared" ref="D318:AE318" si="120">SUM(D319:D320)</f>
        <v>15909700.050000001</v>
      </c>
      <c r="E318" s="197">
        <f t="shared" si="120"/>
        <v>0</v>
      </c>
      <c r="F318" s="197">
        <f t="shared" si="120"/>
        <v>0</v>
      </c>
      <c r="G318" s="197">
        <f t="shared" si="120"/>
        <v>0</v>
      </c>
      <c r="H318" s="197">
        <f t="shared" si="120"/>
        <v>0</v>
      </c>
      <c r="I318" s="197">
        <f t="shared" si="120"/>
        <v>0</v>
      </c>
      <c r="J318" s="197">
        <f t="shared" si="120"/>
        <v>0</v>
      </c>
      <c r="K318" s="247">
        <f t="shared" si="120"/>
        <v>0</v>
      </c>
      <c r="L318" s="197">
        <f t="shared" si="120"/>
        <v>0</v>
      </c>
      <c r="M318" s="197">
        <f t="shared" si="120"/>
        <v>1770.62</v>
      </c>
      <c r="N318" s="197">
        <f t="shared" si="120"/>
        <v>15404588.810000001</v>
      </c>
      <c r="O318" s="197">
        <f t="shared" si="120"/>
        <v>0</v>
      </c>
      <c r="P318" s="197">
        <f t="shared" si="120"/>
        <v>0</v>
      </c>
      <c r="Q318" s="197">
        <f t="shared" si="120"/>
        <v>0</v>
      </c>
      <c r="R318" s="197">
        <f t="shared" si="120"/>
        <v>0</v>
      </c>
      <c r="S318" s="197">
        <f t="shared" si="120"/>
        <v>0</v>
      </c>
      <c r="T318" s="197">
        <f t="shared" si="120"/>
        <v>0</v>
      </c>
      <c r="U318" s="197">
        <f t="shared" si="120"/>
        <v>0</v>
      </c>
      <c r="V318" s="197">
        <f t="shared" si="120"/>
        <v>0</v>
      </c>
      <c r="W318" s="197">
        <f t="shared" si="120"/>
        <v>0</v>
      </c>
      <c r="X318" s="197">
        <f t="shared" si="120"/>
        <v>0</v>
      </c>
      <c r="Y318" s="197">
        <f t="shared" si="120"/>
        <v>0</v>
      </c>
      <c r="Z318" s="197">
        <f t="shared" si="120"/>
        <v>0</v>
      </c>
      <c r="AA318" s="197">
        <f t="shared" si="120"/>
        <v>0</v>
      </c>
      <c r="AB318" s="197">
        <f t="shared" si="120"/>
        <v>0</v>
      </c>
      <c r="AC318" s="197">
        <f t="shared" si="120"/>
        <v>291237.69</v>
      </c>
      <c r="AD318" s="197">
        <f t="shared" si="120"/>
        <v>213873.55</v>
      </c>
      <c r="AE318" s="197">
        <f t="shared" si="120"/>
        <v>0</v>
      </c>
      <c r="AF318" s="239" t="s">
        <v>17026</v>
      </c>
      <c r="AG318" s="239" t="s">
        <v>17026</v>
      </c>
      <c r="AH318" s="239" t="s">
        <v>17026</v>
      </c>
      <c r="AI318" s="251"/>
      <c r="AJ318" s="251"/>
      <c r="AK318" s="251"/>
      <c r="AL318" s="251"/>
      <c r="AM318" s="252"/>
      <c r="AN318" s="252"/>
      <c r="AO318" s="252"/>
      <c r="AP318" s="252"/>
      <c r="AQ318" s="252"/>
      <c r="AR318" s="252"/>
      <c r="AS318" s="252"/>
      <c r="AT318" s="252"/>
      <c r="AU318" s="252"/>
      <c r="AV318" s="252"/>
      <c r="AW318" s="252"/>
      <c r="AX318" s="253"/>
      <c r="AY318" s="253"/>
      <c r="AZ318" s="252"/>
      <c r="BA318" s="252"/>
      <c r="BB318" s="254"/>
      <c r="BC318" s="255">
        <f t="shared" si="103"/>
        <v>-1770.62</v>
      </c>
      <c r="BJ318" s="191" t="e">
        <f t="shared" si="116"/>
        <v>#N/A</v>
      </c>
      <c r="BM318" s="191" t="s">
        <v>3550</v>
      </c>
      <c r="BN318" s="191" t="s">
        <v>3084</v>
      </c>
      <c r="BO318" s="191" t="s">
        <v>3552</v>
      </c>
      <c r="BU318" s="191" t="s">
        <v>3550</v>
      </c>
      <c r="BV318" s="191" t="s">
        <v>3084</v>
      </c>
      <c r="BW318" s="191" t="s">
        <v>3552</v>
      </c>
      <c r="CH318" s="248">
        <f t="shared" si="79"/>
        <v>2.3283064365386963E-10</v>
      </c>
    </row>
    <row r="319" spans="1:115" x14ac:dyDescent="0.3">
      <c r="A319" s="191">
        <v>1</v>
      </c>
      <c r="B319" s="256">
        <f>SUBTOTAL(9,$A$22:A319)</f>
        <v>264</v>
      </c>
      <c r="C319" s="260" t="s">
        <v>373</v>
      </c>
      <c r="D319" s="197">
        <f t="shared" ref="D319:D320" si="121">E319+F319+G319+H319+I319+J319+L319+N319+P319+R319+T319+U319+V319+W319+X319+Y319+Z319+AA319+AB319+AC319+AD319+AE319</f>
        <v>12316890.350000001</v>
      </c>
      <c r="E319" s="263">
        <v>0</v>
      </c>
      <c r="F319" s="263">
        <v>0</v>
      </c>
      <c r="G319" s="263">
        <v>0</v>
      </c>
      <c r="H319" s="263">
        <v>0</v>
      </c>
      <c r="I319" s="263">
        <v>0</v>
      </c>
      <c r="J319" s="263">
        <v>0</v>
      </c>
      <c r="K319" s="278">
        <v>0</v>
      </c>
      <c r="L319" s="263">
        <v>0</v>
      </c>
      <c r="M319" s="279">
        <v>1162</v>
      </c>
      <c r="N319" s="197">
        <v>11849438.810000001</v>
      </c>
      <c r="O319" s="263">
        <v>0</v>
      </c>
      <c r="P319" s="263">
        <v>0</v>
      </c>
      <c r="Q319" s="197">
        <v>0</v>
      </c>
      <c r="R319" s="197">
        <v>0</v>
      </c>
      <c r="S319" s="263">
        <v>0</v>
      </c>
      <c r="T319" s="263">
        <v>0</v>
      </c>
      <c r="U319" s="263">
        <v>0</v>
      </c>
      <c r="V319" s="263">
        <v>0</v>
      </c>
      <c r="W319" s="263">
        <v>0</v>
      </c>
      <c r="X319" s="263">
        <v>0</v>
      </c>
      <c r="Y319" s="263">
        <v>0</v>
      </c>
      <c r="Z319" s="263">
        <v>0</v>
      </c>
      <c r="AA319" s="263">
        <v>0</v>
      </c>
      <c r="AB319" s="263">
        <v>0</v>
      </c>
      <c r="AC319" s="197">
        <f>ROUND(N319*2.14%,2)</f>
        <v>253577.99</v>
      </c>
      <c r="AD319" s="263">
        <v>213873.55</v>
      </c>
      <c r="AE319" s="263">
        <v>0</v>
      </c>
      <c r="AF319" s="239">
        <v>2023</v>
      </c>
      <c r="AG319" s="239">
        <v>2023</v>
      </c>
      <c r="AH319" s="239">
        <v>2023</v>
      </c>
      <c r="AI319" s="251"/>
      <c r="AJ319" s="251"/>
      <c r="AK319" s="251"/>
      <c r="AL319" s="251"/>
      <c r="AM319" s="252" t="s">
        <v>16954</v>
      </c>
      <c r="AN319" s="252" t="s">
        <v>16956</v>
      </c>
      <c r="AO319" s="252">
        <v>0</v>
      </c>
      <c r="AP319" s="252" t="s">
        <v>16972</v>
      </c>
      <c r="AQ319" s="252" t="s">
        <v>16958</v>
      </c>
      <c r="AR319" s="252" t="s">
        <v>16964</v>
      </c>
      <c r="AS319" s="252"/>
      <c r="AT319" s="252"/>
      <c r="AU319" s="252"/>
      <c r="AV319" s="252"/>
      <c r="AW319" s="252" t="s">
        <v>737</v>
      </c>
      <c r="AX319" s="253">
        <v>3766</v>
      </c>
      <c r="AY319" s="253">
        <v>1110</v>
      </c>
      <c r="AZ319" s="252" t="s">
        <v>2967</v>
      </c>
      <c r="BA319" s="252">
        <v>2006</v>
      </c>
      <c r="BB319" s="254"/>
      <c r="BC319" s="255">
        <f t="shared" si="103"/>
        <v>-52</v>
      </c>
      <c r="BJ319" s="191" t="str">
        <f t="shared" si="116"/>
        <v>1084.100</v>
      </c>
      <c r="BM319" s="191" t="s">
        <v>3553</v>
      </c>
      <c r="BN319" s="191" t="s">
        <v>3253</v>
      </c>
      <c r="BO319" s="191" t="s">
        <v>2984</v>
      </c>
      <c r="BU319" s="191" t="s">
        <v>3553</v>
      </c>
      <c r="BV319" s="191" t="s">
        <v>3253</v>
      </c>
      <c r="BW319" s="191" t="s">
        <v>2984</v>
      </c>
      <c r="CH319" s="248">
        <f t="shared" ref="CH319:CH373" si="122">D319-E319-F319-G319-H319-I319-J319-L319-N319-P319-R319-T319-U319-V319-W319-X319-Y319-Z319-AA319-AB319-AC319-AD319-AE319</f>
        <v>9.8953023552894592E-10</v>
      </c>
    </row>
    <row r="320" spans="1:115" s="267" customFormat="1" x14ac:dyDescent="0.3">
      <c r="A320" s="191">
        <v>1</v>
      </c>
      <c r="B320" s="256">
        <f>SUBTOTAL(9,$A$22:A320)</f>
        <v>265</v>
      </c>
      <c r="C320" s="291" t="s">
        <v>13146</v>
      </c>
      <c r="D320" s="197">
        <f t="shared" si="121"/>
        <v>3592809.7</v>
      </c>
      <c r="E320" s="264">
        <v>0</v>
      </c>
      <c r="F320" s="264">
        <v>0</v>
      </c>
      <c r="G320" s="264">
        <v>0</v>
      </c>
      <c r="H320" s="264">
        <v>0</v>
      </c>
      <c r="I320" s="264">
        <v>0</v>
      </c>
      <c r="J320" s="264">
        <v>0</v>
      </c>
      <c r="K320" s="281">
        <v>0</v>
      </c>
      <c r="L320" s="264">
        <v>0</v>
      </c>
      <c r="M320" s="264">
        <v>608.62</v>
      </c>
      <c r="N320" s="264">
        <v>3555150</v>
      </c>
      <c r="O320" s="264">
        <v>0</v>
      </c>
      <c r="P320" s="264">
        <v>0</v>
      </c>
      <c r="Q320" s="264">
        <v>0</v>
      </c>
      <c r="R320" s="264">
        <v>0</v>
      </c>
      <c r="S320" s="264">
        <v>0</v>
      </c>
      <c r="T320" s="264">
        <v>0</v>
      </c>
      <c r="U320" s="264">
        <v>0</v>
      </c>
      <c r="V320" s="264">
        <v>0</v>
      </c>
      <c r="W320" s="264">
        <v>0</v>
      </c>
      <c r="X320" s="264">
        <v>0</v>
      </c>
      <c r="Y320" s="264">
        <v>0</v>
      </c>
      <c r="Z320" s="264">
        <v>0</v>
      </c>
      <c r="AA320" s="264">
        <v>0</v>
      </c>
      <c r="AB320" s="264">
        <v>0</v>
      </c>
      <c r="AC320" s="264">
        <v>37659.699999999997</v>
      </c>
      <c r="AD320" s="263">
        <v>0</v>
      </c>
      <c r="AE320" s="264">
        <v>0</v>
      </c>
      <c r="AF320" s="265" t="s">
        <v>17052</v>
      </c>
      <c r="AG320" s="265">
        <v>2023</v>
      </c>
      <c r="AH320" s="266">
        <v>2023</v>
      </c>
      <c r="AT320" s="267" t="e">
        <f>VLOOKUP(C320,AW:AX,2,FALSE)</f>
        <v>#N/A</v>
      </c>
      <c r="BW320" s="268"/>
      <c r="CE320" s="267" t="e">
        <f>VLOOKUP(C320,CF:CG,2,FALSE)</f>
        <v>#N/A</v>
      </c>
      <c r="CH320" s="248">
        <f t="shared" si="122"/>
        <v>1.8917489796876907E-10</v>
      </c>
      <c r="CL320" s="267" t="e">
        <f>VLOOKUP(C320,CM:CN,2,FALSE)</f>
        <v>#N/A</v>
      </c>
      <c r="DK320" s="267" t="e">
        <f>VLOOKUP(C320,DL:DM,2,FALSE)</f>
        <v>#N/A</v>
      </c>
    </row>
    <row r="321" spans="1:115" x14ac:dyDescent="0.3">
      <c r="B321" s="249" t="s">
        <v>17313</v>
      </c>
      <c r="C321" s="249"/>
      <c r="D321" s="246">
        <f>D322</f>
        <v>5881607.7999999998</v>
      </c>
      <c r="E321" s="197">
        <f t="shared" ref="E321:AE321" si="123">E322</f>
        <v>0</v>
      </c>
      <c r="F321" s="197">
        <f t="shared" si="123"/>
        <v>0</v>
      </c>
      <c r="G321" s="197">
        <f t="shared" si="123"/>
        <v>0</v>
      </c>
      <c r="H321" s="197">
        <f t="shared" si="123"/>
        <v>0</v>
      </c>
      <c r="I321" s="197">
        <f t="shared" si="123"/>
        <v>0</v>
      </c>
      <c r="J321" s="197">
        <f t="shared" si="123"/>
        <v>0</v>
      </c>
      <c r="K321" s="247">
        <f t="shared" si="123"/>
        <v>0</v>
      </c>
      <c r="L321" s="197">
        <f t="shared" si="123"/>
        <v>0</v>
      </c>
      <c r="M321" s="197">
        <f t="shared" si="123"/>
        <v>871.55</v>
      </c>
      <c r="N321" s="197">
        <f t="shared" si="123"/>
        <v>5819957</v>
      </c>
      <c r="O321" s="197">
        <f t="shared" si="123"/>
        <v>0</v>
      </c>
      <c r="P321" s="197">
        <f t="shared" si="123"/>
        <v>0</v>
      </c>
      <c r="Q321" s="197">
        <f t="shared" si="123"/>
        <v>0</v>
      </c>
      <c r="R321" s="197">
        <f t="shared" si="123"/>
        <v>0</v>
      </c>
      <c r="S321" s="197">
        <f t="shared" si="123"/>
        <v>0</v>
      </c>
      <c r="T321" s="197">
        <f t="shared" si="123"/>
        <v>0</v>
      </c>
      <c r="U321" s="197">
        <f t="shared" si="123"/>
        <v>0</v>
      </c>
      <c r="V321" s="197">
        <f t="shared" si="123"/>
        <v>0</v>
      </c>
      <c r="W321" s="197">
        <f t="shared" si="123"/>
        <v>0</v>
      </c>
      <c r="X321" s="197">
        <f t="shared" si="123"/>
        <v>0</v>
      </c>
      <c r="Y321" s="197">
        <f t="shared" si="123"/>
        <v>0</v>
      </c>
      <c r="Z321" s="197">
        <f t="shared" si="123"/>
        <v>0</v>
      </c>
      <c r="AA321" s="197">
        <f t="shared" si="123"/>
        <v>0</v>
      </c>
      <c r="AB321" s="197">
        <f t="shared" si="123"/>
        <v>0</v>
      </c>
      <c r="AC321" s="197">
        <f t="shared" si="123"/>
        <v>61650.8</v>
      </c>
      <c r="AD321" s="197">
        <f t="shared" si="123"/>
        <v>0</v>
      </c>
      <c r="AE321" s="197">
        <f t="shared" si="123"/>
        <v>0</v>
      </c>
      <c r="AF321" s="239" t="s">
        <v>17026</v>
      </c>
      <c r="AG321" s="239" t="s">
        <v>17026</v>
      </c>
      <c r="AH321" s="239" t="s">
        <v>17026</v>
      </c>
      <c r="AI321" s="251"/>
      <c r="AJ321" s="251"/>
      <c r="AK321" s="251"/>
      <c r="AL321" s="251"/>
      <c r="AM321" s="252"/>
      <c r="AN321" s="252"/>
      <c r="AO321" s="252"/>
      <c r="AP321" s="252"/>
      <c r="AQ321" s="252"/>
      <c r="AR321" s="252"/>
      <c r="AS321" s="252"/>
      <c r="AT321" s="252"/>
      <c r="AU321" s="252"/>
      <c r="AV321" s="252"/>
      <c r="AW321" s="252"/>
      <c r="AX321" s="253"/>
      <c r="AY321" s="253"/>
      <c r="AZ321" s="252"/>
      <c r="BA321" s="252"/>
      <c r="BB321" s="254"/>
      <c r="BC321" s="255"/>
      <c r="CH321" s="248">
        <f t="shared" si="122"/>
        <v>-1.8917489796876907E-10</v>
      </c>
    </row>
    <row r="322" spans="1:115" s="267" customFormat="1" x14ac:dyDescent="0.3">
      <c r="A322" s="191">
        <v>1</v>
      </c>
      <c r="B322" s="256">
        <f>SUBTOTAL(9,$A$22:A322)</f>
        <v>266</v>
      </c>
      <c r="C322" s="291" t="s">
        <v>2306</v>
      </c>
      <c r="D322" s="197">
        <f>E322+F322+G322+H322+I322+J322+L322+N322+P322+R322+T322+U322+V322+W322+X322+Y322+Z322+AA322+AB322+AC322+AD322+AE322</f>
        <v>5881607.7999999998</v>
      </c>
      <c r="E322" s="264">
        <v>0</v>
      </c>
      <c r="F322" s="264">
        <v>0</v>
      </c>
      <c r="G322" s="264">
        <v>0</v>
      </c>
      <c r="H322" s="264">
        <v>0</v>
      </c>
      <c r="I322" s="264">
        <v>0</v>
      </c>
      <c r="J322" s="264">
        <v>0</v>
      </c>
      <c r="K322" s="281">
        <v>0</v>
      </c>
      <c r="L322" s="264">
        <v>0</v>
      </c>
      <c r="M322" s="264">
        <v>871.55</v>
      </c>
      <c r="N322" s="264">
        <v>5819957</v>
      </c>
      <c r="O322" s="264">
        <v>0</v>
      </c>
      <c r="P322" s="264">
        <v>0</v>
      </c>
      <c r="Q322" s="264">
        <v>0</v>
      </c>
      <c r="R322" s="264">
        <v>0</v>
      </c>
      <c r="S322" s="264">
        <v>0</v>
      </c>
      <c r="T322" s="264">
        <v>0</v>
      </c>
      <c r="U322" s="264">
        <v>0</v>
      </c>
      <c r="V322" s="264">
        <v>0</v>
      </c>
      <c r="W322" s="264">
        <v>0</v>
      </c>
      <c r="X322" s="264">
        <v>0</v>
      </c>
      <c r="Y322" s="264">
        <v>0</v>
      </c>
      <c r="Z322" s="264">
        <v>0</v>
      </c>
      <c r="AA322" s="264">
        <v>0</v>
      </c>
      <c r="AB322" s="264">
        <v>0</v>
      </c>
      <c r="AC322" s="264">
        <v>61650.8</v>
      </c>
      <c r="AD322" s="264">
        <v>0</v>
      </c>
      <c r="AE322" s="264">
        <v>0</v>
      </c>
      <c r="AF322" s="265" t="s">
        <v>17052</v>
      </c>
      <c r="AG322" s="265">
        <v>2023</v>
      </c>
      <c r="AH322" s="266">
        <v>2023</v>
      </c>
      <c r="AT322" s="267" t="e">
        <f>VLOOKUP(C322,AW:AX,2,FALSE)</f>
        <v>#N/A</v>
      </c>
      <c r="BW322" s="268"/>
      <c r="CE322" s="267">
        <f>VLOOKUP(C322,CF:CG,2,FALSE)</f>
        <v>1</v>
      </c>
      <c r="CH322" s="248">
        <f t="shared" si="122"/>
        <v>-1.8917489796876907E-10</v>
      </c>
      <c r="CL322" s="267" t="e">
        <f>VLOOKUP(C322,CM:CN,2,FALSE)</f>
        <v>#N/A</v>
      </c>
      <c r="DK322" s="267" t="e">
        <f>VLOOKUP(C322,DL:DM,2,FALSE)</f>
        <v>#N/A</v>
      </c>
    </row>
    <row r="323" spans="1:115" x14ac:dyDescent="0.3">
      <c r="B323" s="249" t="s">
        <v>219</v>
      </c>
      <c r="C323" s="249"/>
      <c r="D323" s="246">
        <f t="shared" ref="D323:AE323" si="124">SUM(D324:D325)</f>
        <v>4363475.25</v>
      </c>
      <c r="E323" s="197">
        <f t="shared" si="124"/>
        <v>0</v>
      </c>
      <c r="F323" s="197">
        <f t="shared" si="124"/>
        <v>0</v>
      </c>
      <c r="G323" s="197">
        <f t="shared" si="124"/>
        <v>0</v>
      </c>
      <c r="H323" s="197">
        <f t="shared" si="124"/>
        <v>0</v>
      </c>
      <c r="I323" s="197">
        <f t="shared" si="124"/>
        <v>0</v>
      </c>
      <c r="J323" s="197">
        <f t="shared" si="124"/>
        <v>0</v>
      </c>
      <c r="K323" s="247">
        <f t="shared" si="124"/>
        <v>0</v>
      </c>
      <c r="L323" s="197">
        <f t="shared" si="124"/>
        <v>0</v>
      </c>
      <c r="M323" s="197">
        <f t="shared" si="124"/>
        <v>0</v>
      </c>
      <c r="N323" s="197">
        <f t="shared" si="124"/>
        <v>0</v>
      </c>
      <c r="O323" s="197">
        <f t="shared" si="124"/>
        <v>0</v>
      </c>
      <c r="P323" s="197">
        <f t="shared" si="124"/>
        <v>0</v>
      </c>
      <c r="Q323" s="197">
        <f t="shared" si="124"/>
        <v>790.6</v>
      </c>
      <c r="R323" s="197">
        <f t="shared" si="124"/>
        <v>4183563.66</v>
      </c>
      <c r="S323" s="197">
        <f t="shared" si="124"/>
        <v>0</v>
      </c>
      <c r="T323" s="197">
        <f t="shared" si="124"/>
        <v>0</v>
      </c>
      <c r="U323" s="197">
        <f t="shared" si="124"/>
        <v>0</v>
      </c>
      <c r="V323" s="197">
        <f t="shared" si="124"/>
        <v>0</v>
      </c>
      <c r="W323" s="197">
        <f t="shared" si="124"/>
        <v>0</v>
      </c>
      <c r="X323" s="197">
        <f t="shared" si="124"/>
        <v>0</v>
      </c>
      <c r="Y323" s="197">
        <f t="shared" si="124"/>
        <v>0</v>
      </c>
      <c r="Z323" s="197">
        <f t="shared" si="124"/>
        <v>0</v>
      </c>
      <c r="AA323" s="197">
        <f t="shared" si="124"/>
        <v>0</v>
      </c>
      <c r="AB323" s="197">
        <f t="shared" si="124"/>
        <v>0</v>
      </c>
      <c r="AC323" s="197">
        <f t="shared" si="124"/>
        <v>89528.26</v>
      </c>
      <c r="AD323" s="197">
        <f t="shared" si="124"/>
        <v>90383.33</v>
      </c>
      <c r="AE323" s="197">
        <f t="shared" si="124"/>
        <v>0</v>
      </c>
      <c r="AF323" s="239" t="s">
        <v>17026</v>
      </c>
      <c r="AG323" s="239" t="s">
        <v>17026</v>
      </c>
      <c r="AH323" s="239" t="s">
        <v>17026</v>
      </c>
      <c r="AI323" s="251"/>
      <c r="AJ323" s="251"/>
      <c r="AK323" s="251"/>
      <c r="AL323" s="251"/>
      <c r="AM323" s="252"/>
      <c r="AN323" s="252"/>
      <c r="AO323" s="252"/>
      <c r="AP323" s="252"/>
      <c r="AQ323" s="252"/>
      <c r="AR323" s="252"/>
      <c r="AS323" s="252"/>
      <c r="AT323" s="252"/>
      <c r="AU323" s="252"/>
      <c r="AV323" s="252"/>
      <c r="AW323" s="252"/>
      <c r="AX323" s="253"/>
      <c r="AY323" s="253"/>
      <c r="AZ323" s="252"/>
      <c r="BA323" s="252"/>
      <c r="BB323" s="254"/>
      <c r="BC323" s="255">
        <f t="shared" si="103"/>
        <v>0</v>
      </c>
      <c r="BJ323" s="191" t="e">
        <f>VLOOKUP(C323,BM:BO,3,FALSE)</f>
        <v>#N/A</v>
      </c>
      <c r="BM323" s="191" t="s">
        <v>646</v>
      </c>
      <c r="BN323" s="191" t="s">
        <v>2984</v>
      </c>
      <c r="BO323" s="191" t="s">
        <v>3270</v>
      </c>
      <c r="BU323" s="191" t="s">
        <v>646</v>
      </c>
      <c r="BV323" s="191" t="s">
        <v>2984</v>
      </c>
      <c r="BW323" s="191" t="s">
        <v>3270</v>
      </c>
      <c r="CH323" s="248">
        <f t="shared" si="122"/>
        <v>-1.4551915228366852E-10</v>
      </c>
    </row>
    <row r="324" spans="1:115" x14ac:dyDescent="0.3">
      <c r="A324" s="191">
        <v>1</v>
      </c>
      <c r="B324" s="256">
        <f>SUBTOTAL(9,$A$22:A324)</f>
        <v>267</v>
      </c>
      <c r="C324" s="260" t="s">
        <v>227</v>
      </c>
      <c r="D324" s="197">
        <f t="shared" ref="D324:D325" si="125">E324+F324+G324+H324+I324+J324+L324+N324+P324+R324+T324+U324+V324+W324+X324+Y324+Z324+AA324+AB324+AC324+AD324+AE324</f>
        <v>90383.33</v>
      </c>
      <c r="E324" s="263">
        <v>0</v>
      </c>
      <c r="F324" s="263">
        <v>0</v>
      </c>
      <c r="G324" s="263">
        <v>0</v>
      </c>
      <c r="H324" s="263">
        <v>0</v>
      </c>
      <c r="I324" s="263">
        <v>0</v>
      </c>
      <c r="J324" s="263">
        <v>0</v>
      </c>
      <c r="K324" s="278">
        <v>0</v>
      </c>
      <c r="L324" s="263">
        <v>0</v>
      </c>
      <c r="M324" s="279">
        <v>0</v>
      </c>
      <c r="N324" s="197">
        <v>0</v>
      </c>
      <c r="O324" s="263">
        <v>0</v>
      </c>
      <c r="P324" s="263">
        <v>0</v>
      </c>
      <c r="Q324" s="197">
        <v>0</v>
      </c>
      <c r="R324" s="197">
        <v>0</v>
      </c>
      <c r="S324" s="263">
        <v>0</v>
      </c>
      <c r="T324" s="263">
        <v>0</v>
      </c>
      <c r="U324" s="263">
        <v>0</v>
      </c>
      <c r="V324" s="263">
        <v>0</v>
      </c>
      <c r="W324" s="263">
        <v>0</v>
      </c>
      <c r="X324" s="263">
        <v>0</v>
      </c>
      <c r="Y324" s="263">
        <v>0</v>
      </c>
      <c r="Z324" s="263">
        <v>0</v>
      </c>
      <c r="AA324" s="263">
        <v>0</v>
      </c>
      <c r="AB324" s="263">
        <v>0</v>
      </c>
      <c r="AC324" s="197">
        <f>ROUND(N324*2.14%,2)</f>
        <v>0</v>
      </c>
      <c r="AD324" s="197">
        <v>90383.33</v>
      </c>
      <c r="AE324" s="263">
        <v>0</v>
      </c>
      <c r="AF324" s="239">
        <v>2023</v>
      </c>
      <c r="AG324" s="239" t="s">
        <v>17052</v>
      </c>
      <c r="AH324" s="239" t="s">
        <v>17052</v>
      </c>
      <c r="AI324" s="251"/>
      <c r="AJ324" s="251"/>
      <c r="AK324" s="251"/>
      <c r="AL324" s="251"/>
      <c r="AM324" s="252" t="s">
        <v>16962</v>
      </c>
      <c r="AN324" s="252" t="s">
        <v>16953</v>
      </c>
      <c r="AO324" s="252">
        <v>0</v>
      </c>
      <c r="AP324" s="252" t="s">
        <v>16974</v>
      </c>
      <c r="AQ324" s="252" t="s">
        <v>16966</v>
      </c>
      <c r="AR324" s="252">
        <v>0</v>
      </c>
      <c r="AS324" s="252" t="s">
        <v>16981</v>
      </c>
      <c r="AT324" s="252"/>
      <c r="AU324" s="252"/>
      <c r="AV324" s="252"/>
      <c r="AW324" s="252" t="s">
        <v>664</v>
      </c>
      <c r="AX324" s="253">
        <v>614.5</v>
      </c>
      <c r="AY324" s="253">
        <v>585</v>
      </c>
      <c r="AZ324" s="252" t="s">
        <v>2967</v>
      </c>
      <c r="BA324" s="252" t="s">
        <v>17012</v>
      </c>
      <c r="BB324" s="254"/>
      <c r="BC324" s="255">
        <f t="shared" si="103"/>
        <v>585</v>
      </c>
      <c r="BJ324" s="191" t="str">
        <f>VLOOKUP(C324,BM:BO,3,FALSE)</f>
        <v>450.200</v>
      </c>
      <c r="BM324" s="191" t="s">
        <v>3271</v>
      </c>
      <c r="BN324" s="191" t="s">
        <v>1343</v>
      </c>
      <c r="BO324" s="191" t="s">
        <v>3062</v>
      </c>
      <c r="BU324" s="191" t="s">
        <v>3271</v>
      </c>
      <c r="BV324" s="191" t="s">
        <v>1343</v>
      </c>
      <c r="BW324" s="191" t="s">
        <v>3062</v>
      </c>
      <c r="CH324" s="248">
        <f t="shared" si="122"/>
        <v>0</v>
      </c>
    </row>
    <row r="325" spans="1:115" s="267" customFormat="1" x14ac:dyDescent="0.3">
      <c r="A325" s="191">
        <v>1</v>
      </c>
      <c r="B325" s="256">
        <f>SUBTOTAL(9,$A$22:A325)</f>
        <v>268</v>
      </c>
      <c r="C325" s="291" t="s">
        <v>14675</v>
      </c>
      <c r="D325" s="197">
        <f t="shared" si="125"/>
        <v>4273091.92</v>
      </c>
      <c r="E325" s="264">
        <v>0</v>
      </c>
      <c r="F325" s="264">
        <v>0</v>
      </c>
      <c r="G325" s="264">
        <v>0</v>
      </c>
      <c r="H325" s="264">
        <v>0</v>
      </c>
      <c r="I325" s="264">
        <v>0</v>
      </c>
      <c r="J325" s="264">
        <v>0</v>
      </c>
      <c r="K325" s="281">
        <v>0</v>
      </c>
      <c r="L325" s="264">
        <v>0</v>
      </c>
      <c r="M325" s="264">
        <v>0</v>
      </c>
      <c r="N325" s="264">
        <v>0</v>
      </c>
      <c r="O325" s="264">
        <v>0</v>
      </c>
      <c r="P325" s="264">
        <v>0</v>
      </c>
      <c r="Q325" s="264">
        <v>790.6</v>
      </c>
      <c r="R325" s="264">
        <f>4118475.56+65088.1</f>
        <v>4183563.66</v>
      </c>
      <c r="S325" s="264">
        <v>0</v>
      </c>
      <c r="T325" s="264">
        <v>0</v>
      </c>
      <c r="U325" s="264">
        <v>0</v>
      </c>
      <c r="V325" s="264">
        <v>0</v>
      </c>
      <c r="W325" s="264">
        <v>0</v>
      </c>
      <c r="X325" s="264">
        <v>0</v>
      </c>
      <c r="Y325" s="264">
        <v>0</v>
      </c>
      <c r="Z325" s="264">
        <v>0</v>
      </c>
      <c r="AA325" s="264">
        <v>0</v>
      </c>
      <c r="AB325" s="264">
        <v>0</v>
      </c>
      <c r="AC325" s="194">
        <f>ROUND(N325*2.14%,2)+ROUND(E325*2.14%,2)+ROUND(F325*2.14%,2)+ROUND(G325*2.14%,2)+ROUND(H325*2.14%,2)+ROUND(I325*2.14%,2)+ROUND(J325*2.14%,2)+ROUND(L325*2.14%,2)+ROUND(P325*2.14%,2)+ROUND(R325*2.14%,2)+ROUND(T325*2.14%,2)+ROUND(U325*2.14%,2)+ROUND(V325*2.14%,2)+ROUND(W325*2.14%,2)+ROUND(X325*2.14%,2)+ROUND(Y325*2.14%,2)+ROUND(Z325*2.14%,2)+ROUND(AA325*2.14%,2)+ROUND(AB325*2.14%,2)</f>
        <v>89528.26</v>
      </c>
      <c r="AD325" s="264">
        <v>0</v>
      </c>
      <c r="AE325" s="264">
        <v>0</v>
      </c>
      <c r="AF325" s="265" t="s">
        <v>17052</v>
      </c>
      <c r="AG325" s="265">
        <v>2023</v>
      </c>
      <c r="AH325" s="266">
        <v>2023</v>
      </c>
      <c r="AT325" s="267" t="e">
        <f>VLOOKUP(C325,AW:AX,2,FALSE)</f>
        <v>#N/A</v>
      </c>
      <c r="BW325" s="268"/>
      <c r="CA325" s="267" t="e">
        <f>VLOOKUP(C325,CB:CC,2,FALSE)</f>
        <v>#N/A</v>
      </c>
      <c r="CE325" s="267" t="e">
        <f>VLOOKUP(C325,CF:CG,2,FALSE)</f>
        <v>#N/A</v>
      </c>
      <c r="CH325" s="248">
        <f t="shared" si="122"/>
        <v>-2.1827872842550278E-10</v>
      </c>
      <c r="CL325" s="267" t="e">
        <f>VLOOKUP(C325,CM:CN,2,FALSE)</f>
        <v>#N/A</v>
      </c>
      <c r="DK325" s="267" t="e">
        <f>VLOOKUP(C325,DL:DM,2,FALSE)</f>
        <v>#N/A</v>
      </c>
    </row>
    <row r="326" spans="1:115" x14ac:dyDescent="0.3">
      <c r="B326" s="249" t="s">
        <v>220</v>
      </c>
      <c r="C326" s="249"/>
      <c r="D326" s="246">
        <f t="shared" ref="D326:AE326" si="126">SUM(D327:D330)</f>
        <v>42438187.579999998</v>
      </c>
      <c r="E326" s="197">
        <f t="shared" si="126"/>
        <v>1178494.68</v>
      </c>
      <c r="F326" s="197">
        <f t="shared" si="126"/>
        <v>1854773.4</v>
      </c>
      <c r="G326" s="197">
        <f t="shared" si="126"/>
        <v>10554720.130000001</v>
      </c>
      <c r="H326" s="197">
        <f t="shared" si="126"/>
        <v>1118599.43</v>
      </c>
      <c r="I326" s="197">
        <f t="shared" si="126"/>
        <v>2497063.38</v>
      </c>
      <c r="J326" s="197">
        <f t="shared" si="126"/>
        <v>0</v>
      </c>
      <c r="K326" s="247">
        <f t="shared" si="126"/>
        <v>0</v>
      </c>
      <c r="L326" s="197">
        <f t="shared" si="126"/>
        <v>0</v>
      </c>
      <c r="M326" s="197">
        <f t="shared" si="126"/>
        <v>2973.42</v>
      </c>
      <c r="N326" s="197">
        <f t="shared" si="126"/>
        <v>23720348.780000001</v>
      </c>
      <c r="O326" s="197">
        <f t="shared" si="126"/>
        <v>0</v>
      </c>
      <c r="P326" s="197">
        <f t="shared" si="126"/>
        <v>0</v>
      </c>
      <c r="Q326" s="197">
        <f t="shared" si="126"/>
        <v>0</v>
      </c>
      <c r="R326" s="197">
        <f t="shared" si="126"/>
        <v>0</v>
      </c>
      <c r="S326" s="197">
        <f t="shared" si="126"/>
        <v>0</v>
      </c>
      <c r="T326" s="197">
        <f t="shared" si="126"/>
        <v>0</v>
      </c>
      <c r="U326" s="197">
        <f t="shared" si="126"/>
        <v>0</v>
      </c>
      <c r="V326" s="197">
        <f t="shared" si="126"/>
        <v>0</v>
      </c>
      <c r="W326" s="197">
        <f t="shared" si="126"/>
        <v>0</v>
      </c>
      <c r="X326" s="197">
        <f t="shared" si="126"/>
        <v>0</v>
      </c>
      <c r="Y326" s="197">
        <f t="shared" si="126"/>
        <v>0</v>
      </c>
      <c r="Z326" s="197">
        <f t="shared" si="126"/>
        <v>0</v>
      </c>
      <c r="AA326" s="197">
        <f t="shared" si="126"/>
        <v>0</v>
      </c>
      <c r="AB326" s="197">
        <f t="shared" si="126"/>
        <v>0</v>
      </c>
      <c r="AC326" s="197">
        <f t="shared" si="126"/>
        <v>870053.4</v>
      </c>
      <c r="AD326" s="197">
        <f t="shared" si="126"/>
        <v>644134.38</v>
      </c>
      <c r="AE326" s="197">
        <f t="shared" si="126"/>
        <v>0</v>
      </c>
      <c r="AF326" s="239" t="s">
        <v>17026</v>
      </c>
      <c r="AG326" s="239" t="s">
        <v>17026</v>
      </c>
      <c r="AH326" s="239" t="s">
        <v>17026</v>
      </c>
      <c r="AI326" s="251"/>
      <c r="AJ326" s="251"/>
      <c r="AK326" s="251"/>
      <c r="AL326" s="251"/>
      <c r="AM326" s="252"/>
      <c r="AN326" s="252"/>
      <c r="AO326" s="252"/>
      <c r="AP326" s="252"/>
      <c r="AQ326" s="252"/>
      <c r="AR326" s="252"/>
      <c r="AS326" s="252"/>
      <c r="AT326" s="252"/>
      <c r="AU326" s="252"/>
      <c r="AV326" s="252"/>
      <c r="AW326" s="252"/>
      <c r="AX326" s="253"/>
      <c r="AY326" s="253"/>
      <c r="AZ326" s="252"/>
      <c r="BA326" s="252"/>
      <c r="BB326" s="254"/>
      <c r="BC326" s="255">
        <f t="shared" si="103"/>
        <v>-2973.42</v>
      </c>
      <c r="BJ326" s="191" t="e">
        <f>VLOOKUP(C326,BM:BO,3,FALSE)</f>
        <v>#N/A</v>
      </c>
      <c r="BM326" s="191" t="s">
        <v>3273</v>
      </c>
      <c r="BN326" s="191" t="s">
        <v>3098</v>
      </c>
      <c r="BO326" s="191" t="s">
        <v>3274</v>
      </c>
      <c r="BU326" s="191" t="s">
        <v>3273</v>
      </c>
      <c r="BV326" s="191" t="s">
        <v>3098</v>
      </c>
      <c r="BW326" s="191" t="s">
        <v>3274</v>
      </c>
      <c r="CH326" s="248">
        <f t="shared" si="122"/>
        <v>-2.5611370801925659E-9</v>
      </c>
    </row>
    <row r="327" spans="1:115" x14ac:dyDescent="0.3">
      <c r="A327" s="191">
        <v>1</v>
      </c>
      <c r="B327" s="256">
        <f>SUBTOTAL(9,$A$22:A327)</f>
        <v>269</v>
      </c>
      <c r="C327" s="257" t="s">
        <v>225</v>
      </c>
      <c r="D327" s="197">
        <f t="shared" ref="D327:D330" si="127">E327+F327+G327+H327+I327+J327+L327+N327+P327+R327+T327+U327+V327+W327+X327+Y327+Z327+AA327+AB327+AC327+AD327+AE327</f>
        <v>10322934.949999999</v>
      </c>
      <c r="E327" s="197">
        <v>0</v>
      </c>
      <c r="F327" s="197">
        <v>0</v>
      </c>
      <c r="G327" s="197">
        <v>0</v>
      </c>
      <c r="H327" s="197">
        <v>0</v>
      </c>
      <c r="I327" s="197">
        <v>0</v>
      </c>
      <c r="J327" s="197">
        <v>0</v>
      </c>
      <c r="K327" s="247">
        <v>0</v>
      </c>
      <c r="L327" s="197">
        <v>0</v>
      </c>
      <c r="M327" s="197">
        <v>1225</v>
      </c>
      <c r="N327" s="197">
        <v>9909300.9600000009</v>
      </c>
      <c r="O327" s="197">
        <v>0</v>
      </c>
      <c r="P327" s="197">
        <v>0</v>
      </c>
      <c r="Q327" s="197">
        <v>0</v>
      </c>
      <c r="R327" s="197">
        <v>0</v>
      </c>
      <c r="S327" s="197">
        <v>0</v>
      </c>
      <c r="T327" s="197">
        <v>0</v>
      </c>
      <c r="U327" s="197">
        <v>0</v>
      </c>
      <c r="V327" s="197">
        <v>0</v>
      </c>
      <c r="W327" s="197">
        <v>0</v>
      </c>
      <c r="X327" s="197">
        <v>0</v>
      </c>
      <c r="Y327" s="197">
        <v>0</v>
      </c>
      <c r="Z327" s="197">
        <v>0</v>
      </c>
      <c r="AA327" s="197">
        <v>0</v>
      </c>
      <c r="AB327" s="197">
        <v>0</v>
      </c>
      <c r="AC327" s="197">
        <f>ROUND(N327*2.14%,2)</f>
        <v>212059.04</v>
      </c>
      <c r="AD327" s="263">
        <v>201574.95</v>
      </c>
      <c r="AE327" s="197">
        <v>0</v>
      </c>
      <c r="AF327" s="239">
        <v>2023</v>
      </c>
      <c r="AG327" s="239">
        <v>2023</v>
      </c>
      <c r="AH327" s="239">
        <v>2023</v>
      </c>
      <c r="AI327" s="251"/>
      <c r="AJ327" s="251"/>
      <c r="AK327" s="251"/>
      <c r="AL327" s="251"/>
      <c r="AM327" s="252" t="s">
        <v>16953</v>
      </c>
      <c r="AN327" s="252">
        <v>2015</v>
      </c>
      <c r="AO327" s="252">
        <v>0</v>
      </c>
      <c r="AP327" s="252" t="s">
        <v>16974</v>
      </c>
      <c r="AQ327" s="252" t="s">
        <v>16971</v>
      </c>
      <c r="AR327" s="252">
        <v>0</v>
      </c>
      <c r="AS327" s="252"/>
      <c r="AT327" s="252" t="s">
        <v>16975</v>
      </c>
      <c r="AU327" s="259">
        <v>190491.61</v>
      </c>
      <c r="AV327" s="259">
        <v>1429982.69</v>
      </c>
      <c r="AW327" s="252" t="s">
        <v>618</v>
      </c>
      <c r="AX327" s="253">
        <v>2484.9</v>
      </c>
      <c r="AY327" s="253">
        <v>1133.8</v>
      </c>
      <c r="AZ327" s="252" t="s">
        <v>2967</v>
      </c>
      <c r="BA327" s="252" t="s">
        <v>17012</v>
      </c>
      <c r="BB327" s="254"/>
      <c r="BC327" s="255">
        <f t="shared" si="103"/>
        <v>-91.200000000000045</v>
      </c>
      <c r="BJ327" s="191" t="str">
        <f>VLOOKUP(C327,BM:BO,3,FALSE)</f>
        <v>нет данных</v>
      </c>
      <c r="BM327" s="191" t="s">
        <v>3275</v>
      </c>
      <c r="BN327" s="191" t="s">
        <v>667</v>
      </c>
      <c r="BO327" s="191" t="s">
        <v>3276</v>
      </c>
      <c r="BU327" s="191" t="s">
        <v>3275</v>
      </c>
      <c r="BV327" s="191" t="s">
        <v>667</v>
      </c>
      <c r="BW327" s="191" t="s">
        <v>3276</v>
      </c>
      <c r="CH327" s="248">
        <f t="shared" si="122"/>
        <v>-1.6589183360338211E-9</v>
      </c>
    </row>
    <row r="328" spans="1:115" x14ac:dyDescent="0.3">
      <c r="A328" s="191">
        <v>1</v>
      </c>
      <c r="B328" s="256">
        <f>SUBTOTAL(9,$A$22:A328)</f>
        <v>270</v>
      </c>
      <c r="C328" s="260" t="s">
        <v>226</v>
      </c>
      <c r="D328" s="197">
        <f t="shared" si="127"/>
        <v>5125664.7800000012</v>
      </c>
      <c r="E328" s="263">
        <v>0</v>
      </c>
      <c r="F328" s="263">
        <v>0</v>
      </c>
      <c r="G328" s="263">
        <v>0</v>
      </c>
      <c r="H328" s="263">
        <v>0</v>
      </c>
      <c r="I328" s="263">
        <v>0</v>
      </c>
      <c r="J328" s="263">
        <v>0</v>
      </c>
      <c r="K328" s="278">
        <v>0</v>
      </c>
      <c r="L328" s="263">
        <v>0</v>
      </c>
      <c r="M328" s="279">
        <v>615.5</v>
      </c>
      <c r="N328" s="197">
        <v>4901073.82</v>
      </c>
      <c r="O328" s="263">
        <v>0</v>
      </c>
      <c r="P328" s="263">
        <v>0</v>
      </c>
      <c r="Q328" s="197">
        <v>0</v>
      </c>
      <c r="R328" s="197">
        <v>0</v>
      </c>
      <c r="S328" s="263">
        <v>0</v>
      </c>
      <c r="T328" s="263">
        <v>0</v>
      </c>
      <c r="U328" s="263">
        <v>0</v>
      </c>
      <c r="V328" s="263">
        <v>0</v>
      </c>
      <c r="W328" s="263">
        <v>0</v>
      </c>
      <c r="X328" s="263">
        <v>0</v>
      </c>
      <c r="Y328" s="263">
        <v>0</v>
      </c>
      <c r="Z328" s="263">
        <v>0</v>
      </c>
      <c r="AA328" s="263">
        <v>0</v>
      </c>
      <c r="AB328" s="263">
        <v>0</v>
      </c>
      <c r="AC328" s="197">
        <f>ROUND(N328*2.14%,2)</f>
        <v>104882.98</v>
      </c>
      <c r="AD328" s="197">
        <v>119707.98</v>
      </c>
      <c r="AE328" s="263">
        <v>0</v>
      </c>
      <c r="AF328" s="239">
        <v>2023</v>
      </c>
      <c r="AG328" s="239">
        <v>2023</v>
      </c>
      <c r="AH328" s="239">
        <v>2023</v>
      </c>
      <c r="AI328" s="251"/>
      <c r="AJ328" s="251"/>
      <c r="AK328" s="251"/>
      <c r="AL328" s="251"/>
      <c r="AM328" s="252" t="s">
        <v>16962</v>
      </c>
      <c r="AN328" s="252" t="s">
        <v>16959</v>
      </c>
      <c r="AO328" s="252">
        <v>0</v>
      </c>
      <c r="AP328" s="252" t="s">
        <v>16953</v>
      </c>
      <c r="AQ328" s="252" t="s">
        <v>16952</v>
      </c>
      <c r="AR328" s="252">
        <v>0</v>
      </c>
      <c r="AS328" s="252" t="s">
        <v>16981</v>
      </c>
      <c r="AT328" s="252"/>
      <c r="AU328" s="252"/>
      <c r="AV328" s="252"/>
      <c r="AW328" s="252" t="s">
        <v>637</v>
      </c>
      <c r="AX328" s="253">
        <v>959.9</v>
      </c>
      <c r="AY328" s="253">
        <v>628.5</v>
      </c>
      <c r="AZ328" s="252" t="s">
        <v>2967</v>
      </c>
      <c r="BA328" s="252" t="s">
        <v>17012</v>
      </c>
      <c r="BB328" s="254"/>
      <c r="BC328" s="255">
        <f t="shared" si="103"/>
        <v>13</v>
      </c>
      <c r="BJ328" s="191" t="str">
        <f>VLOOKUP(C328,BM:BO,3,FALSE)</f>
        <v>нет данных</v>
      </c>
      <c r="BM328" s="191" t="s">
        <v>3277</v>
      </c>
      <c r="BN328" s="191" t="s">
        <v>781</v>
      </c>
      <c r="BO328" s="191" t="s">
        <v>3278</v>
      </c>
      <c r="BU328" s="191" t="s">
        <v>3277</v>
      </c>
      <c r="BV328" s="191" t="s">
        <v>781</v>
      </c>
      <c r="BW328" s="191" t="s">
        <v>3278</v>
      </c>
      <c r="CH328" s="248">
        <f t="shared" si="122"/>
        <v>9.0221874415874481E-10</v>
      </c>
    </row>
    <row r="329" spans="1:115" s="267" customFormat="1" x14ac:dyDescent="0.3">
      <c r="A329" s="191">
        <v>1</v>
      </c>
      <c r="B329" s="256">
        <f>SUBTOTAL(9,$A$22:A329)</f>
        <v>271</v>
      </c>
      <c r="C329" s="291" t="s">
        <v>14730</v>
      </c>
      <c r="D329" s="197">
        <f t="shared" si="127"/>
        <v>17894660.609999999</v>
      </c>
      <c r="E329" s="264">
        <v>1178494.68</v>
      </c>
      <c r="F329" s="264">
        <v>1854773.4</v>
      </c>
      <c r="G329" s="264">
        <v>10554720.130000001</v>
      </c>
      <c r="H329" s="264">
        <v>1118599.43</v>
      </c>
      <c r="I329" s="264">
        <v>2497063.38</v>
      </c>
      <c r="J329" s="264">
        <v>0</v>
      </c>
      <c r="K329" s="281">
        <v>0</v>
      </c>
      <c r="L329" s="264">
        <v>0</v>
      </c>
      <c r="M329" s="264">
        <v>0</v>
      </c>
      <c r="N329" s="264">
        <v>0</v>
      </c>
      <c r="O329" s="264">
        <v>0</v>
      </c>
      <c r="P329" s="264">
        <v>0</v>
      </c>
      <c r="Q329" s="264">
        <v>0</v>
      </c>
      <c r="R329" s="264">
        <v>0</v>
      </c>
      <c r="S329" s="264">
        <v>0</v>
      </c>
      <c r="T329" s="264">
        <v>0</v>
      </c>
      <c r="U329" s="264">
        <v>0</v>
      </c>
      <c r="V329" s="264">
        <v>0</v>
      </c>
      <c r="W329" s="264">
        <v>0</v>
      </c>
      <c r="X329" s="264">
        <v>0</v>
      </c>
      <c r="Y329" s="264">
        <v>0</v>
      </c>
      <c r="Z329" s="264">
        <v>0</v>
      </c>
      <c r="AA329" s="264">
        <v>0</v>
      </c>
      <c r="AB329" s="264">
        <v>0</v>
      </c>
      <c r="AC329" s="194">
        <f>ROUND(N329*2.14%,2)+ROUND(E329*2.14%,2)+ROUND(F329*2.14%,2)+ROUND(G329*2.14%,2)+ROUND(H329*2.14%,2)+ROUND(I329*2.14%,2)+ROUND(J329*2.14%,2)+ROUND(L329*2.14%,2)+ROUND(P329*2.14%,2)+ROUND(R329*2.14%,2)+ROUND(T329*2.14%,2)+ROUND(U329*2.14%,2)+ROUND(V329*2.14%,2)+ROUND(W329*2.14%,2)+ROUND(X329*2.14%,2)+ROUND(Y329*2.14%,2)+ROUND(Z329*2.14%,2)+ROUND(AA329*2.14%,2)+ROUND(AB329*2.14%,2)</f>
        <v>368158.14</v>
      </c>
      <c r="AD329" s="264">
        <f>99988.06+222863.39</f>
        <v>322851.45</v>
      </c>
      <c r="AE329" s="264">
        <v>0</v>
      </c>
      <c r="AF329" s="265">
        <v>2023</v>
      </c>
      <c r="AG329" s="265">
        <v>2023</v>
      </c>
      <c r="AH329" s="266">
        <v>2023</v>
      </c>
      <c r="AT329" s="267" t="e">
        <f>VLOOKUP(C329,AW:AX,2,FALSE)</f>
        <v>#N/A</v>
      </c>
      <c r="BW329" s="268"/>
      <c r="CE329" s="267" t="e">
        <f>VLOOKUP(C329,CF:CG,2,FALSE)</f>
        <v>#N/A</v>
      </c>
      <c r="CH329" s="248">
        <f t="shared" si="122"/>
        <v>-1.1059455573558807E-9</v>
      </c>
      <c r="CL329" s="267" t="e">
        <f>VLOOKUP(C329,CM:CN,2,FALSE)</f>
        <v>#N/A</v>
      </c>
      <c r="DK329" s="267" t="e">
        <f>VLOOKUP(C329,DL:DM,2,FALSE)</f>
        <v>#N/A</v>
      </c>
    </row>
    <row r="330" spans="1:115" s="267" customFormat="1" x14ac:dyDescent="0.3">
      <c r="A330" s="191">
        <v>1</v>
      </c>
      <c r="B330" s="256">
        <f>SUBTOTAL(9,$A$22:A330)</f>
        <v>272</v>
      </c>
      <c r="C330" s="291" t="s">
        <v>14822</v>
      </c>
      <c r="D330" s="197">
        <f t="shared" si="127"/>
        <v>9094927.2400000002</v>
      </c>
      <c r="E330" s="264">
        <v>0</v>
      </c>
      <c r="F330" s="264">
        <v>0</v>
      </c>
      <c r="G330" s="264">
        <v>0</v>
      </c>
      <c r="H330" s="264">
        <v>0</v>
      </c>
      <c r="I330" s="264">
        <v>0</v>
      </c>
      <c r="J330" s="264">
        <v>0</v>
      </c>
      <c r="K330" s="281">
        <v>0</v>
      </c>
      <c r="L330" s="264">
        <v>0</v>
      </c>
      <c r="M330" s="264">
        <v>1132.92</v>
      </c>
      <c r="N330" s="264">
        <v>8909974</v>
      </c>
      <c r="O330" s="264">
        <v>0</v>
      </c>
      <c r="P330" s="264">
        <v>0</v>
      </c>
      <c r="Q330" s="264">
        <v>0</v>
      </c>
      <c r="R330" s="264">
        <v>0</v>
      </c>
      <c r="S330" s="264">
        <v>0</v>
      </c>
      <c r="T330" s="264">
        <v>0</v>
      </c>
      <c r="U330" s="264">
        <v>0</v>
      </c>
      <c r="V330" s="264">
        <v>0</v>
      </c>
      <c r="W330" s="264">
        <v>0</v>
      </c>
      <c r="X330" s="264">
        <v>0</v>
      </c>
      <c r="Y330" s="264">
        <v>0</v>
      </c>
      <c r="Z330" s="264">
        <v>0</v>
      </c>
      <c r="AA330" s="264">
        <v>0</v>
      </c>
      <c r="AB330" s="264">
        <v>0</v>
      </c>
      <c r="AC330" s="194">
        <v>184953.24</v>
      </c>
      <c r="AD330" s="264">
        <v>0</v>
      </c>
      <c r="AE330" s="264">
        <v>0</v>
      </c>
      <c r="AF330" s="265" t="s">
        <v>17052</v>
      </c>
      <c r="AG330" s="265">
        <v>2023</v>
      </c>
      <c r="AH330" s="266">
        <v>2023</v>
      </c>
      <c r="AT330" s="267" t="e">
        <f>VLOOKUP(C330,AW:AX,2,FALSE)</f>
        <v>#N/A</v>
      </c>
      <c r="BW330" s="268"/>
      <c r="CE330" s="267" t="e">
        <f>VLOOKUP(C330,CF:CG,2,FALSE)</f>
        <v>#N/A</v>
      </c>
      <c r="CH330" s="248">
        <f t="shared" si="122"/>
        <v>2.3283064365386963E-10</v>
      </c>
      <c r="CL330" s="267" t="e">
        <f>VLOOKUP(C330,CM:CN,2,FALSE)</f>
        <v>#N/A</v>
      </c>
      <c r="DK330" s="267" t="e">
        <f>VLOOKUP(C330,DL:DM,2,FALSE)</f>
        <v>#N/A</v>
      </c>
    </row>
    <row r="331" spans="1:115" x14ac:dyDescent="0.3">
      <c r="B331" s="249" t="s">
        <v>221</v>
      </c>
      <c r="C331" s="249"/>
      <c r="D331" s="246">
        <f>SUM(D332:D333)</f>
        <v>20854083.34</v>
      </c>
      <c r="E331" s="197">
        <f t="shared" ref="E331:AE331" si="128">SUM(E332:E333)</f>
        <v>0</v>
      </c>
      <c r="F331" s="197">
        <f t="shared" si="128"/>
        <v>0</v>
      </c>
      <c r="G331" s="197">
        <f t="shared" si="128"/>
        <v>0</v>
      </c>
      <c r="H331" s="197">
        <f t="shared" si="128"/>
        <v>0</v>
      </c>
      <c r="I331" s="197">
        <f t="shared" si="128"/>
        <v>0</v>
      </c>
      <c r="J331" s="197">
        <f t="shared" si="128"/>
        <v>0</v>
      </c>
      <c r="K331" s="247">
        <f t="shared" si="128"/>
        <v>0</v>
      </c>
      <c r="L331" s="197">
        <f t="shared" si="128"/>
        <v>0</v>
      </c>
      <c r="M331" s="197">
        <f t="shared" si="128"/>
        <v>2611.8199999999997</v>
      </c>
      <c r="N331" s="197">
        <f t="shared" si="128"/>
        <v>20185793.969999999</v>
      </c>
      <c r="O331" s="197">
        <f t="shared" si="128"/>
        <v>0</v>
      </c>
      <c r="P331" s="197">
        <f t="shared" si="128"/>
        <v>0</v>
      </c>
      <c r="Q331" s="197">
        <f t="shared" si="128"/>
        <v>0</v>
      </c>
      <c r="R331" s="197">
        <f t="shared" si="128"/>
        <v>0</v>
      </c>
      <c r="S331" s="197">
        <f t="shared" si="128"/>
        <v>0</v>
      </c>
      <c r="T331" s="197">
        <f t="shared" si="128"/>
        <v>0</v>
      </c>
      <c r="U331" s="197">
        <f t="shared" si="128"/>
        <v>0</v>
      </c>
      <c r="V331" s="197">
        <f t="shared" si="128"/>
        <v>0</v>
      </c>
      <c r="W331" s="197">
        <f t="shared" si="128"/>
        <v>0</v>
      </c>
      <c r="X331" s="197">
        <f t="shared" si="128"/>
        <v>0</v>
      </c>
      <c r="Y331" s="197">
        <f t="shared" si="128"/>
        <v>0</v>
      </c>
      <c r="Z331" s="197">
        <f t="shared" si="128"/>
        <v>0</v>
      </c>
      <c r="AA331" s="197">
        <f t="shared" si="128"/>
        <v>0</v>
      </c>
      <c r="AB331" s="197">
        <f t="shared" si="128"/>
        <v>0</v>
      </c>
      <c r="AC331" s="197">
        <f t="shared" si="128"/>
        <v>339086.44</v>
      </c>
      <c r="AD331" s="197">
        <f t="shared" si="128"/>
        <v>329202.93</v>
      </c>
      <c r="AE331" s="197">
        <f t="shared" si="128"/>
        <v>0</v>
      </c>
      <c r="AF331" s="239" t="s">
        <v>17026</v>
      </c>
      <c r="AG331" s="239" t="s">
        <v>17026</v>
      </c>
      <c r="AH331" s="239" t="s">
        <v>17026</v>
      </c>
      <c r="AI331" s="251"/>
      <c r="AJ331" s="251"/>
      <c r="AK331" s="251"/>
      <c r="AL331" s="251"/>
      <c r="AM331" s="252"/>
      <c r="AN331" s="252"/>
      <c r="AO331" s="252"/>
      <c r="AP331" s="252"/>
      <c r="AQ331" s="252"/>
      <c r="AR331" s="252"/>
      <c r="AS331" s="252"/>
      <c r="AT331" s="252"/>
      <c r="AU331" s="252"/>
      <c r="AV331" s="252"/>
      <c r="AW331" s="252"/>
      <c r="AX331" s="253"/>
      <c r="AY331" s="253"/>
      <c r="AZ331" s="252"/>
      <c r="BA331" s="252"/>
      <c r="BB331" s="254"/>
      <c r="BC331" s="255">
        <f t="shared" si="103"/>
        <v>-2611.8199999999997</v>
      </c>
      <c r="BJ331" s="191" t="e">
        <f>VLOOKUP(C331,BM:BO,3,FALSE)</f>
        <v>#N/A</v>
      </c>
      <c r="BM331" s="191" t="s">
        <v>3279</v>
      </c>
      <c r="BN331" s="191" t="s">
        <v>3006</v>
      </c>
      <c r="BO331" s="191" t="s">
        <v>3280</v>
      </c>
      <c r="BU331" s="191" t="s">
        <v>3279</v>
      </c>
      <c r="BV331" s="191" t="s">
        <v>3006</v>
      </c>
      <c r="BW331" s="191" t="s">
        <v>3280</v>
      </c>
      <c r="CH331" s="248">
        <f t="shared" si="122"/>
        <v>1.0477378964424133E-9</v>
      </c>
    </row>
    <row r="332" spans="1:115" x14ac:dyDescent="0.3">
      <c r="A332" s="191">
        <v>1</v>
      </c>
      <c r="B332" s="256">
        <f>SUBTOTAL(9,$A$22:A332)</f>
        <v>273</v>
      </c>
      <c r="C332" s="257" t="s">
        <v>228</v>
      </c>
      <c r="D332" s="197">
        <f t="shared" ref="D332:D333" si="129">E332+F332+G332+H332+I332+J332+L332+N332+P332+R332+T332+U332+V332+W332+X332+Y332+Z332+AA332+AB332+AC332+AD332+AE332</f>
        <v>16513450</v>
      </c>
      <c r="E332" s="197">
        <v>0</v>
      </c>
      <c r="F332" s="197">
        <v>0</v>
      </c>
      <c r="G332" s="197">
        <v>0</v>
      </c>
      <c r="H332" s="197">
        <v>0</v>
      </c>
      <c r="I332" s="197">
        <v>0</v>
      </c>
      <c r="J332" s="197">
        <v>0</v>
      </c>
      <c r="K332" s="247">
        <v>0</v>
      </c>
      <c r="L332" s="197">
        <v>0</v>
      </c>
      <c r="M332" s="197">
        <v>1944.58</v>
      </c>
      <c r="N332" s="197">
        <v>15845160.630000001</v>
      </c>
      <c r="O332" s="197">
        <v>0</v>
      </c>
      <c r="P332" s="197">
        <v>0</v>
      </c>
      <c r="Q332" s="197">
        <v>0</v>
      </c>
      <c r="R332" s="197">
        <v>0</v>
      </c>
      <c r="S332" s="197">
        <v>0</v>
      </c>
      <c r="T332" s="197">
        <v>0</v>
      </c>
      <c r="U332" s="197">
        <v>0</v>
      </c>
      <c r="V332" s="197">
        <v>0</v>
      </c>
      <c r="W332" s="197">
        <v>0</v>
      </c>
      <c r="X332" s="197">
        <v>0</v>
      </c>
      <c r="Y332" s="197">
        <v>0</v>
      </c>
      <c r="Z332" s="197">
        <v>0</v>
      </c>
      <c r="AA332" s="197">
        <v>0</v>
      </c>
      <c r="AB332" s="197">
        <v>0</v>
      </c>
      <c r="AC332" s="197">
        <f>ROUND(N332*2.14%,2)</f>
        <v>339086.44</v>
      </c>
      <c r="AD332" s="263">
        <v>329202.93</v>
      </c>
      <c r="AE332" s="197">
        <v>0</v>
      </c>
      <c r="AF332" s="239">
        <v>2023</v>
      </c>
      <c r="AG332" s="239">
        <v>2023</v>
      </c>
      <c r="AH332" s="239">
        <v>2023</v>
      </c>
      <c r="AI332" s="251"/>
      <c r="AJ332" s="251"/>
      <c r="AK332" s="251"/>
      <c r="AL332" s="251"/>
      <c r="AM332" s="252" t="s">
        <v>16962</v>
      </c>
      <c r="AN332" s="252" t="s">
        <v>16959</v>
      </c>
      <c r="AO332" s="252">
        <v>0</v>
      </c>
      <c r="AP332" s="252" t="s">
        <v>16964</v>
      </c>
      <c r="AQ332" s="252" t="s">
        <v>16972</v>
      </c>
      <c r="AR332" s="252" t="s">
        <v>16964</v>
      </c>
      <c r="AS332" s="252" t="s">
        <v>16988</v>
      </c>
      <c r="AT332" s="252"/>
      <c r="AU332" s="252"/>
      <c r="AV332" s="252"/>
      <c r="AW332" s="252" t="s">
        <v>668</v>
      </c>
      <c r="AX332" s="253">
        <v>5975.15</v>
      </c>
      <c r="AY332" s="253">
        <v>1999</v>
      </c>
      <c r="AZ332" s="252" t="s">
        <v>2967</v>
      </c>
      <c r="BA332" s="252" t="s">
        <v>17013</v>
      </c>
      <c r="BB332" s="254"/>
      <c r="BC332" s="255">
        <f t="shared" si="103"/>
        <v>54.420000000000073</v>
      </c>
      <c r="BJ332" s="191" t="str">
        <f>VLOOKUP(C332,BM:BO,3,FALSE)</f>
        <v>2858.570</v>
      </c>
      <c r="BM332" s="191" t="s">
        <v>3281</v>
      </c>
      <c r="BN332" s="191" t="s">
        <v>16991</v>
      </c>
      <c r="BO332" s="191" t="s">
        <v>2984</v>
      </c>
      <c r="BU332" s="191" t="s">
        <v>3281</v>
      </c>
      <c r="BV332" s="191" t="s">
        <v>16991</v>
      </c>
      <c r="BW332" s="191" t="s">
        <v>2984</v>
      </c>
      <c r="CH332" s="248">
        <f t="shared" si="122"/>
        <v>-8.149072527885437E-10</v>
      </c>
    </row>
    <row r="333" spans="1:115" s="267" customFormat="1" x14ac:dyDescent="0.3">
      <c r="A333" s="191">
        <v>1</v>
      </c>
      <c r="B333" s="256">
        <f>SUBTOTAL(9,$A$22:A333)</f>
        <v>274</v>
      </c>
      <c r="C333" s="245" t="s">
        <v>14562</v>
      </c>
      <c r="D333" s="197">
        <f t="shared" si="129"/>
        <v>4340633.34</v>
      </c>
      <c r="E333" s="264">
        <v>0</v>
      </c>
      <c r="F333" s="264">
        <v>0</v>
      </c>
      <c r="G333" s="264">
        <v>0</v>
      </c>
      <c r="H333" s="264">
        <v>0</v>
      </c>
      <c r="I333" s="264">
        <v>0</v>
      </c>
      <c r="J333" s="264">
        <v>0</v>
      </c>
      <c r="K333" s="281">
        <v>0</v>
      </c>
      <c r="L333" s="264">
        <v>0</v>
      </c>
      <c r="M333" s="264">
        <v>667.24</v>
      </c>
      <c r="N333" s="264">
        <v>4340633.34</v>
      </c>
      <c r="O333" s="264">
        <v>0</v>
      </c>
      <c r="P333" s="264">
        <v>0</v>
      </c>
      <c r="Q333" s="264">
        <v>0</v>
      </c>
      <c r="R333" s="264">
        <v>0</v>
      </c>
      <c r="S333" s="264">
        <v>0</v>
      </c>
      <c r="T333" s="264">
        <v>0</v>
      </c>
      <c r="U333" s="264">
        <v>0</v>
      </c>
      <c r="V333" s="264">
        <v>0</v>
      </c>
      <c r="W333" s="264">
        <v>0</v>
      </c>
      <c r="X333" s="264">
        <v>0</v>
      </c>
      <c r="Y333" s="264">
        <v>0</v>
      </c>
      <c r="Z333" s="264">
        <v>0</v>
      </c>
      <c r="AA333" s="264">
        <v>0</v>
      </c>
      <c r="AB333" s="264">
        <v>0</v>
      </c>
      <c r="AC333" s="194">
        <v>0</v>
      </c>
      <c r="AD333" s="264">
        <v>0</v>
      </c>
      <c r="AE333" s="264">
        <v>0</v>
      </c>
      <c r="AF333" s="265" t="s">
        <v>17052</v>
      </c>
      <c r="AG333" s="265">
        <v>2023</v>
      </c>
      <c r="AH333" s="266" t="s">
        <v>17052</v>
      </c>
      <c r="AT333" s="267" t="e">
        <f>VLOOKUP(C333,AW:AX,2,FALSE)</f>
        <v>#N/A</v>
      </c>
      <c r="BW333" s="268"/>
      <c r="CA333" s="267" t="e">
        <f>VLOOKUP(C333,CB:CC,2,FALSE)</f>
        <v>#N/A</v>
      </c>
      <c r="CE333" s="267" t="e">
        <f>VLOOKUP(C333,CF:CG,2,FALSE)</f>
        <v>#N/A</v>
      </c>
      <c r="CH333" s="248">
        <f t="shared" si="122"/>
        <v>0</v>
      </c>
      <c r="CL333" s="267" t="e">
        <f>VLOOKUP(C333,CM:CN,2,FALSE)</f>
        <v>#N/A</v>
      </c>
      <c r="DK333" s="267" t="e">
        <f>VLOOKUP(C333,DL:DM,2,FALSE)</f>
        <v>#N/A</v>
      </c>
    </row>
    <row r="334" spans="1:115" x14ac:dyDescent="0.3">
      <c r="B334" s="249" t="s">
        <v>222</v>
      </c>
      <c r="C334" s="249"/>
      <c r="D334" s="246">
        <f t="shared" ref="D334:AE334" si="130">SUM(D335:D339)</f>
        <v>34615803.969999999</v>
      </c>
      <c r="E334" s="197">
        <f t="shared" si="130"/>
        <v>0</v>
      </c>
      <c r="F334" s="197">
        <f t="shared" si="130"/>
        <v>0</v>
      </c>
      <c r="G334" s="197">
        <f t="shared" si="130"/>
        <v>0</v>
      </c>
      <c r="H334" s="197">
        <f t="shared" si="130"/>
        <v>0</v>
      </c>
      <c r="I334" s="197">
        <f t="shared" si="130"/>
        <v>0</v>
      </c>
      <c r="J334" s="197">
        <f t="shared" si="130"/>
        <v>0</v>
      </c>
      <c r="K334" s="247">
        <f t="shared" si="130"/>
        <v>0</v>
      </c>
      <c r="L334" s="197">
        <f t="shared" si="130"/>
        <v>0</v>
      </c>
      <c r="M334" s="197">
        <f t="shared" si="130"/>
        <v>2856</v>
      </c>
      <c r="N334" s="197">
        <f t="shared" si="130"/>
        <v>23231772.399999999</v>
      </c>
      <c r="O334" s="197">
        <f t="shared" si="130"/>
        <v>0</v>
      </c>
      <c r="P334" s="197">
        <f t="shared" si="130"/>
        <v>0</v>
      </c>
      <c r="Q334" s="197">
        <f t="shared" si="130"/>
        <v>2886</v>
      </c>
      <c r="R334" s="197">
        <f t="shared" si="130"/>
        <v>10142712.050000001</v>
      </c>
      <c r="S334" s="197">
        <f t="shared" si="130"/>
        <v>0</v>
      </c>
      <c r="T334" s="197">
        <f t="shared" si="130"/>
        <v>0</v>
      </c>
      <c r="U334" s="197">
        <f t="shared" si="130"/>
        <v>0</v>
      </c>
      <c r="V334" s="197">
        <f t="shared" si="130"/>
        <v>0</v>
      </c>
      <c r="W334" s="197">
        <f t="shared" si="130"/>
        <v>0</v>
      </c>
      <c r="X334" s="197">
        <f t="shared" si="130"/>
        <v>0</v>
      </c>
      <c r="Y334" s="197">
        <f t="shared" si="130"/>
        <v>0</v>
      </c>
      <c r="Z334" s="197">
        <f t="shared" si="130"/>
        <v>0</v>
      </c>
      <c r="AA334" s="197">
        <f t="shared" si="130"/>
        <v>0</v>
      </c>
      <c r="AB334" s="197">
        <f t="shared" si="130"/>
        <v>0</v>
      </c>
      <c r="AC334" s="197">
        <f t="shared" si="130"/>
        <v>714213.97</v>
      </c>
      <c r="AD334" s="197">
        <f t="shared" si="130"/>
        <v>527105.55000000005</v>
      </c>
      <c r="AE334" s="197">
        <f t="shared" si="130"/>
        <v>0</v>
      </c>
      <c r="AF334" s="239" t="s">
        <v>17026</v>
      </c>
      <c r="AG334" s="239" t="s">
        <v>17026</v>
      </c>
      <c r="AH334" s="239" t="s">
        <v>17026</v>
      </c>
      <c r="AI334" s="251"/>
      <c r="AJ334" s="251"/>
      <c r="AK334" s="251"/>
      <c r="AL334" s="251"/>
      <c r="AM334" s="252"/>
      <c r="AN334" s="252"/>
      <c r="AO334" s="252"/>
      <c r="AP334" s="252"/>
      <c r="AQ334" s="252"/>
      <c r="AR334" s="252"/>
      <c r="AS334" s="252"/>
      <c r="AT334" s="252"/>
      <c r="AU334" s="252"/>
      <c r="AV334" s="252"/>
      <c r="AW334" s="252"/>
      <c r="AX334" s="253"/>
      <c r="AY334" s="253"/>
      <c r="AZ334" s="252"/>
      <c r="BA334" s="252"/>
      <c r="BB334" s="254"/>
      <c r="BC334" s="255">
        <f t="shared" si="103"/>
        <v>-2856</v>
      </c>
      <c r="BJ334" s="191" t="e">
        <f>VLOOKUP(C334,BM:BO,3,FALSE)</f>
        <v>#N/A</v>
      </c>
      <c r="BM334" s="191" t="s">
        <v>3283</v>
      </c>
      <c r="BN334" s="191" t="s">
        <v>1140</v>
      </c>
      <c r="BO334" s="191" t="s">
        <v>3284</v>
      </c>
      <c r="BU334" s="191" t="s">
        <v>3283</v>
      </c>
      <c r="BV334" s="191" t="s">
        <v>1140</v>
      </c>
      <c r="BW334" s="191" t="s">
        <v>3284</v>
      </c>
      <c r="CH334" s="248">
        <f t="shared" si="122"/>
        <v>-4.6566128730773926E-10</v>
      </c>
    </row>
    <row r="335" spans="1:115" x14ac:dyDescent="0.3">
      <c r="A335" s="191">
        <v>1</v>
      </c>
      <c r="B335" s="256">
        <f>SUBTOTAL(9,$A$22:A335)</f>
        <v>275</v>
      </c>
      <c r="C335" s="260" t="s">
        <v>229</v>
      </c>
      <c r="D335" s="197">
        <f t="shared" ref="D335:D339" si="131">E335+F335+G335+H335+I335+J335+L335+N335+P335+R335+T335+U335+V335+W335+X335+Y335+Z335+AA335+AB335+AC335+AD335+AE335</f>
        <v>5468302.9400000004</v>
      </c>
      <c r="E335" s="263">
        <v>0</v>
      </c>
      <c r="F335" s="263">
        <v>0</v>
      </c>
      <c r="G335" s="263">
        <v>0</v>
      </c>
      <c r="H335" s="263">
        <v>0</v>
      </c>
      <c r="I335" s="263">
        <v>0</v>
      </c>
      <c r="J335" s="263">
        <v>0</v>
      </c>
      <c r="K335" s="278">
        <v>0</v>
      </c>
      <c r="L335" s="263">
        <v>0</v>
      </c>
      <c r="M335" s="279">
        <v>659</v>
      </c>
      <c r="N335" s="197">
        <v>5259908.3600000003</v>
      </c>
      <c r="O335" s="263">
        <v>0</v>
      </c>
      <c r="P335" s="263">
        <v>0</v>
      </c>
      <c r="Q335" s="197">
        <v>0</v>
      </c>
      <c r="R335" s="197">
        <v>0</v>
      </c>
      <c r="S335" s="263">
        <v>0</v>
      </c>
      <c r="T335" s="263">
        <v>0</v>
      </c>
      <c r="U335" s="263">
        <v>0</v>
      </c>
      <c r="V335" s="263">
        <v>0</v>
      </c>
      <c r="W335" s="263">
        <v>0</v>
      </c>
      <c r="X335" s="263">
        <v>0</v>
      </c>
      <c r="Y335" s="263">
        <v>0</v>
      </c>
      <c r="Z335" s="263">
        <v>0</v>
      </c>
      <c r="AA335" s="263">
        <v>0</v>
      </c>
      <c r="AB335" s="263">
        <v>0</v>
      </c>
      <c r="AC335" s="197">
        <f>ROUND(N335*2.14%,2)</f>
        <v>112562.04</v>
      </c>
      <c r="AD335" s="197">
        <v>95832.54</v>
      </c>
      <c r="AE335" s="263">
        <v>0</v>
      </c>
      <c r="AF335" s="239">
        <v>2023</v>
      </c>
      <c r="AG335" s="239">
        <v>2023</v>
      </c>
      <c r="AH335" s="239">
        <v>2023</v>
      </c>
      <c r="AI335" s="251"/>
      <c r="AJ335" s="251"/>
      <c r="AK335" s="251"/>
      <c r="AL335" s="251"/>
      <c r="AM335" s="252" t="s">
        <v>16962</v>
      </c>
      <c r="AN335" s="252" t="s">
        <v>16969</v>
      </c>
      <c r="AO335" s="252">
        <v>0</v>
      </c>
      <c r="AP335" s="252" t="s">
        <v>16974</v>
      </c>
      <c r="AQ335" s="252" t="s">
        <v>16972</v>
      </c>
      <c r="AR335" s="252">
        <v>0</v>
      </c>
      <c r="AS335" s="252" t="s">
        <v>16981</v>
      </c>
      <c r="AT335" s="252"/>
      <c r="AU335" s="252"/>
      <c r="AV335" s="252"/>
      <c r="AW335" s="252" t="s">
        <v>618</v>
      </c>
      <c r="AX335" s="253">
        <v>730.5</v>
      </c>
      <c r="AY335" s="253">
        <v>667</v>
      </c>
      <c r="AZ335" s="252" t="s">
        <v>2967</v>
      </c>
      <c r="BA335" s="252">
        <v>2008</v>
      </c>
      <c r="BB335" s="254"/>
      <c r="BC335" s="255">
        <f t="shared" si="103"/>
        <v>8</v>
      </c>
      <c r="BJ335" s="191" t="str">
        <f>VLOOKUP(C335,BM:BO,3,FALSE)</f>
        <v>611.000</v>
      </c>
      <c r="BM335" s="191" t="s">
        <v>3285</v>
      </c>
      <c r="BN335" s="191" t="s">
        <v>3029</v>
      </c>
      <c r="BO335" s="191" t="s">
        <v>2984</v>
      </c>
      <c r="BU335" s="191" t="s">
        <v>3285</v>
      </c>
      <c r="BV335" s="191" t="s">
        <v>3029</v>
      </c>
      <c r="BW335" s="191" t="s">
        <v>2984</v>
      </c>
      <c r="CH335" s="248">
        <f t="shared" si="122"/>
        <v>8.7311491370201111E-11</v>
      </c>
    </row>
    <row r="336" spans="1:115" x14ac:dyDescent="0.3">
      <c r="A336" s="191">
        <v>1</v>
      </c>
      <c r="B336" s="256">
        <f>SUBTOTAL(9,$A$22:A336)</f>
        <v>276</v>
      </c>
      <c r="C336" s="260" t="s">
        <v>230</v>
      </c>
      <c r="D336" s="197">
        <f t="shared" si="131"/>
        <v>4281376</v>
      </c>
      <c r="E336" s="263">
        <v>0</v>
      </c>
      <c r="F336" s="263">
        <v>0</v>
      </c>
      <c r="G336" s="263">
        <v>0</v>
      </c>
      <c r="H336" s="263">
        <v>0</v>
      </c>
      <c r="I336" s="263">
        <v>0</v>
      </c>
      <c r="J336" s="263">
        <v>0</v>
      </c>
      <c r="K336" s="278">
        <v>0</v>
      </c>
      <c r="L336" s="263">
        <v>0</v>
      </c>
      <c r="M336" s="279">
        <v>519</v>
      </c>
      <c r="N336" s="197">
        <v>4105038.57</v>
      </c>
      <c r="O336" s="263">
        <v>0</v>
      </c>
      <c r="P336" s="263">
        <v>0</v>
      </c>
      <c r="Q336" s="197">
        <v>0</v>
      </c>
      <c r="R336" s="197">
        <v>0</v>
      </c>
      <c r="S336" s="263">
        <v>0</v>
      </c>
      <c r="T336" s="263">
        <v>0</v>
      </c>
      <c r="U336" s="263">
        <v>0</v>
      </c>
      <c r="V336" s="263">
        <v>0</v>
      </c>
      <c r="W336" s="263">
        <v>0</v>
      </c>
      <c r="X336" s="263">
        <v>0</v>
      </c>
      <c r="Y336" s="263">
        <v>0</v>
      </c>
      <c r="Z336" s="263">
        <v>0</v>
      </c>
      <c r="AA336" s="263">
        <v>0</v>
      </c>
      <c r="AB336" s="263">
        <v>0</v>
      </c>
      <c r="AC336" s="197">
        <f>ROUND(N336*2.14%,2)</f>
        <v>87847.83</v>
      </c>
      <c r="AD336" s="197">
        <v>88489.600000000006</v>
      </c>
      <c r="AE336" s="263">
        <v>0</v>
      </c>
      <c r="AF336" s="239">
        <v>2023</v>
      </c>
      <c r="AG336" s="239">
        <v>2023</v>
      </c>
      <c r="AH336" s="239">
        <v>2023</v>
      </c>
      <c r="AI336" s="251"/>
      <c r="AJ336" s="251"/>
      <c r="AK336" s="251"/>
      <c r="AL336" s="251"/>
      <c r="AM336" s="252" t="s">
        <v>16962</v>
      </c>
      <c r="AN336" s="252" t="s">
        <v>16959</v>
      </c>
      <c r="AO336" s="252">
        <v>0</v>
      </c>
      <c r="AP336" s="252" t="s">
        <v>16960</v>
      </c>
      <c r="AQ336" s="252" t="s">
        <v>16972</v>
      </c>
      <c r="AR336" s="252">
        <v>0</v>
      </c>
      <c r="AS336" s="252" t="s">
        <v>16981</v>
      </c>
      <c r="AT336" s="252"/>
      <c r="AU336" s="252"/>
      <c r="AV336" s="252"/>
      <c r="AW336" s="252" t="s">
        <v>663</v>
      </c>
      <c r="AX336" s="253">
        <v>559</v>
      </c>
      <c r="AY336" s="253">
        <v>522</v>
      </c>
      <c r="AZ336" s="252" t="s">
        <v>2967</v>
      </c>
      <c r="BA336" s="252" t="s">
        <v>3046</v>
      </c>
      <c r="BB336" s="254"/>
      <c r="BC336" s="255">
        <f t="shared" si="103"/>
        <v>3</v>
      </c>
      <c r="BJ336" s="191" t="str">
        <f>VLOOKUP(C336,BM:BO,3,FALSE)</f>
        <v>590.000</v>
      </c>
      <c r="BM336" s="191" t="s">
        <v>3288</v>
      </c>
      <c r="BN336" s="191" t="s">
        <v>2984</v>
      </c>
      <c r="BO336" s="191" t="s">
        <v>3224</v>
      </c>
      <c r="BU336" s="191" t="s">
        <v>3288</v>
      </c>
      <c r="BV336" s="191" t="s">
        <v>2984</v>
      </c>
      <c r="BW336" s="191" t="s">
        <v>3224</v>
      </c>
      <c r="CH336" s="248">
        <f t="shared" si="122"/>
        <v>1.6007106751203537E-10</v>
      </c>
    </row>
    <row r="337" spans="1:115" x14ac:dyDescent="0.3">
      <c r="A337" s="191">
        <v>1</v>
      </c>
      <c r="B337" s="256">
        <f>SUBTOTAL(9,$A$22:A337)</f>
        <v>277</v>
      </c>
      <c r="C337" s="257" t="s">
        <v>231</v>
      </c>
      <c r="D337" s="197">
        <f t="shared" si="131"/>
        <v>4788417.5799999991</v>
      </c>
      <c r="E337" s="197">
        <v>0</v>
      </c>
      <c r="F337" s="197">
        <v>0</v>
      </c>
      <c r="G337" s="197">
        <v>0</v>
      </c>
      <c r="H337" s="197">
        <v>0</v>
      </c>
      <c r="I337" s="197">
        <v>0</v>
      </c>
      <c r="J337" s="197">
        <v>0</v>
      </c>
      <c r="K337" s="247">
        <v>0</v>
      </c>
      <c r="L337" s="197">
        <v>0</v>
      </c>
      <c r="M337" s="197">
        <v>579</v>
      </c>
      <c r="N337" s="197">
        <v>4599982.7699999996</v>
      </c>
      <c r="O337" s="197">
        <v>0</v>
      </c>
      <c r="P337" s="197">
        <v>0</v>
      </c>
      <c r="Q337" s="197">
        <v>0</v>
      </c>
      <c r="R337" s="197">
        <v>0</v>
      </c>
      <c r="S337" s="197">
        <v>0</v>
      </c>
      <c r="T337" s="197">
        <v>0</v>
      </c>
      <c r="U337" s="197">
        <v>0</v>
      </c>
      <c r="V337" s="197">
        <v>0</v>
      </c>
      <c r="W337" s="197">
        <v>0</v>
      </c>
      <c r="X337" s="197">
        <v>0</v>
      </c>
      <c r="Y337" s="197">
        <v>0</v>
      </c>
      <c r="Z337" s="197">
        <v>0</v>
      </c>
      <c r="AA337" s="197">
        <v>0</v>
      </c>
      <c r="AB337" s="197">
        <v>0</v>
      </c>
      <c r="AC337" s="197">
        <f>ROUND(N337*2.14%,2)</f>
        <v>98439.63</v>
      </c>
      <c r="AD337" s="197">
        <v>89995.18</v>
      </c>
      <c r="AE337" s="197">
        <v>0</v>
      </c>
      <c r="AF337" s="239">
        <v>2023</v>
      </c>
      <c r="AG337" s="239">
        <v>2023</v>
      </c>
      <c r="AH337" s="239">
        <v>2023</v>
      </c>
      <c r="AI337" s="251"/>
      <c r="AJ337" s="251"/>
      <c r="AK337" s="251"/>
      <c r="AL337" s="251"/>
      <c r="AM337" s="252" t="s">
        <v>16953</v>
      </c>
      <c r="AN337" s="252" t="s">
        <v>16959</v>
      </c>
      <c r="AO337" s="252">
        <v>0</v>
      </c>
      <c r="AP337" s="252" t="s">
        <v>16962</v>
      </c>
      <c r="AQ337" s="252" t="s">
        <v>16952</v>
      </c>
      <c r="AR337" s="252">
        <v>0</v>
      </c>
      <c r="AS337" s="252"/>
      <c r="AT337" s="252"/>
      <c r="AU337" s="252"/>
      <c r="AV337" s="252"/>
      <c r="AW337" s="252" t="s">
        <v>632</v>
      </c>
      <c r="AX337" s="253">
        <v>634.70000000000005</v>
      </c>
      <c r="AY337" s="253">
        <v>585</v>
      </c>
      <c r="AZ337" s="252" t="s">
        <v>2967</v>
      </c>
      <c r="BA337" s="252" t="s">
        <v>17012</v>
      </c>
      <c r="BB337" s="254"/>
      <c r="BC337" s="255">
        <f t="shared" si="103"/>
        <v>6</v>
      </c>
      <c r="BJ337" s="191" t="str">
        <f>VLOOKUP(C337,BM:BO,3,FALSE)</f>
        <v>449.800</v>
      </c>
      <c r="BM337" s="191" t="s">
        <v>3289</v>
      </c>
      <c r="BN337" s="191" t="s">
        <v>1343</v>
      </c>
      <c r="BO337" s="191" t="s">
        <v>2984</v>
      </c>
      <c r="BU337" s="191" t="s">
        <v>3289</v>
      </c>
      <c r="BV337" s="191" t="s">
        <v>1343</v>
      </c>
      <c r="BW337" s="191" t="s">
        <v>2984</v>
      </c>
      <c r="CH337" s="248">
        <f t="shared" si="122"/>
        <v>-4.0745362639427185E-10</v>
      </c>
    </row>
    <row r="338" spans="1:115" x14ac:dyDescent="0.3">
      <c r="A338" s="191">
        <v>1</v>
      </c>
      <c r="B338" s="256">
        <f>SUBTOTAL(9,$A$22:A338)</f>
        <v>278</v>
      </c>
      <c r="C338" s="257" t="s">
        <v>2593</v>
      </c>
      <c r="D338" s="197">
        <f t="shared" si="131"/>
        <v>9717941.3599999994</v>
      </c>
      <c r="E338" s="197">
        <v>0</v>
      </c>
      <c r="F338" s="197">
        <v>0</v>
      </c>
      <c r="G338" s="197">
        <v>0</v>
      </c>
      <c r="H338" s="197">
        <v>0</v>
      </c>
      <c r="I338" s="197">
        <v>0</v>
      </c>
      <c r="J338" s="197">
        <v>0</v>
      </c>
      <c r="K338" s="247">
        <v>0</v>
      </c>
      <c r="L338" s="197">
        <v>0</v>
      </c>
      <c r="M338" s="197">
        <v>1099</v>
      </c>
      <c r="N338" s="197">
        <f>8869917.76+396924.94</f>
        <v>9266842.6999999993</v>
      </c>
      <c r="O338" s="197">
        <v>0</v>
      </c>
      <c r="P338" s="197">
        <v>0</v>
      </c>
      <c r="Q338" s="197">
        <v>0</v>
      </c>
      <c r="R338" s="197">
        <v>0</v>
      </c>
      <c r="S338" s="197">
        <v>0</v>
      </c>
      <c r="T338" s="197">
        <v>0</v>
      </c>
      <c r="U338" s="197">
        <v>0</v>
      </c>
      <c r="V338" s="197">
        <v>0</v>
      </c>
      <c r="W338" s="197">
        <v>0</v>
      </c>
      <c r="X338" s="197">
        <v>0</v>
      </c>
      <c r="Y338" s="197">
        <v>0</v>
      </c>
      <c r="Z338" s="197">
        <v>0</v>
      </c>
      <c r="AA338" s="197">
        <v>0</v>
      </c>
      <c r="AB338" s="197">
        <v>0</v>
      </c>
      <c r="AC338" s="197">
        <f>ROUND(N338*2.14%,2)</f>
        <v>198310.43</v>
      </c>
      <c r="AD338" s="263">
        <v>252788.23</v>
      </c>
      <c r="AE338" s="197">
        <v>0</v>
      </c>
      <c r="AF338" s="239">
        <v>2023</v>
      </c>
      <c r="AG338" s="239">
        <v>2023</v>
      </c>
      <c r="AH338" s="239">
        <v>2023</v>
      </c>
      <c r="AI338" s="251"/>
      <c r="AJ338" s="251"/>
      <c r="AK338" s="251"/>
      <c r="AL338" s="251"/>
      <c r="AM338" s="252" t="s">
        <v>16967</v>
      </c>
      <c r="AN338" s="252" t="s">
        <v>16956</v>
      </c>
      <c r="AO338" s="252"/>
      <c r="AP338" s="252" t="s">
        <v>16964</v>
      </c>
      <c r="AQ338" s="252" t="s">
        <v>16958</v>
      </c>
      <c r="AR338" s="252" t="s">
        <v>16964</v>
      </c>
      <c r="AS338" s="252"/>
      <c r="AT338" s="252"/>
      <c r="AU338" s="252"/>
      <c r="AV338" s="252"/>
      <c r="AW338" s="252">
        <v>1981</v>
      </c>
      <c r="AX338" s="253">
        <v>3351.1</v>
      </c>
      <c r="AY338" s="253">
        <v>1112</v>
      </c>
      <c r="AZ338" s="252" t="s">
        <v>2967</v>
      </c>
      <c r="BA338" s="252" t="s">
        <v>17012</v>
      </c>
      <c r="BB338" s="254"/>
      <c r="BC338" s="255">
        <f t="shared" si="103"/>
        <v>13</v>
      </c>
      <c r="BJ338" s="191" t="str">
        <f>VLOOKUP(C338,BM:BO,3,FALSE)</f>
        <v>876.300</v>
      </c>
      <c r="BM338" s="191" t="s">
        <v>515</v>
      </c>
      <c r="BN338" s="191" t="s">
        <v>1343</v>
      </c>
      <c r="BO338" s="191" t="s">
        <v>3291</v>
      </c>
      <c r="BU338" s="191" t="s">
        <v>515</v>
      </c>
      <c r="BV338" s="191" t="s">
        <v>1343</v>
      </c>
      <c r="BW338" s="191" t="s">
        <v>3291</v>
      </c>
      <c r="CH338" s="248">
        <f t="shared" si="122"/>
        <v>1.4551915228366852E-10</v>
      </c>
    </row>
    <row r="339" spans="1:115" s="267" customFormat="1" x14ac:dyDescent="0.3">
      <c r="A339" s="191">
        <v>1</v>
      </c>
      <c r="B339" s="256">
        <f>SUBTOTAL(9,$A$22:A339)</f>
        <v>279</v>
      </c>
      <c r="C339" s="245" t="s">
        <v>14958</v>
      </c>
      <c r="D339" s="197">
        <f t="shared" si="131"/>
        <v>10359766.09</v>
      </c>
      <c r="E339" s="264">
        <v>0</v>
      </c>
      <c r="F339" s="264">
        <v>0</v>
      </c>
      <c r="G339" s="264">
        <v>0</v>
      </c>
      <c r="H339" s="264">
        <v>0</v>
      </c>
      <c r="I339" s="264">
        <v>0</v>
      </c>
      <c r="J339" s="264">
        <v>0</v>
      </c>
      <c r="K339" s="281">
        <v>0</v>
      </c>
      <c r="L339" s="264">
        <v>0</v>
      </c>
      <c r="M339" s="264">
        <v>0</v>
      </c>
      <c r="N339" s="264">
        <v>0</v>
      </c>
      <c r="O339" s="264">
        <v>0</v>
      </c>
      <c r="P339" s="264">
        <v>0</v>
      </c>
      <c r="Q339" s="264">
        <v>2886</v>
      </c>
      <c r="R339" s="263">
        <v>10142712.050000001</v>
      </c>
      <c r="S339" s="264">
        <v>0</v>
      </c>
      <c r="T339" s="264">
        <v>0</v>
      </c>
      <c r="U339" s="264">
        <v>0</v>
      </c>
      <c r="V339" s="264">
        <v>0</v>
      </c>
      <c r="W339" s="264">
        <v>0</v>
      </c>
      <c r="X339" s="264">
        <v>0</v>
      </c>
      <c r="Y339" s="264">
        <v>0</v>
      </c>
      <c r="Z339" s="264">
        <v>0</v>
      </c>
      <c r="AA339" s="264">
        <v>0</v>
      </c>
      <c r="AB339" s="264">
        <v>0</v>
      </c>
      <c r="AC339" s="194">
        <f>ROUND(N339*2.14%,2)+ROUND(E339*2.14%,2)+ROUND(F339*2.14%,2)+ROUND(G339*2.14%,2)+ROUND(H339*2.14%,2)+ROUND(I339*2.14%,2)+ROUND(J339*2.14%,2)+ROUND(L339*2.14%,2)+ROUND(P339*2.14%,2)+ROUND(R339*2.14%,2)+ROUND(T339*2.14%,2)+ROUND(U339*2.14%,2)+ROUND(V339*2.14%,2)+ROUND(W339*2.14%,2)+ROUND(X339*2.14%,2)+ROUND(Y339*2.14%,2)+ROUND(Z339*2.14%,2)+ROUND(AA339*2.14%,2)+ROUND(AB339*2.14%,2)</f>
        <v>217054.04</v>
      </c>
      <c r="AD339" s="264">
        <v>0</v>
      </c>
      <c r="AE339" s="264">
        <v>0</v>
      </c>
      <c r="AF339" s="265" t="s">
        <v>17052</v>
      </c>
      <c r="AG339" s="265">
        <v>2023</v>
      </c>
      <c r="AH339" s="266">
        <v>2023</v>
      </c>
      <c r="BW339" s="268"/>
      <c r="CA339" s="267" t="e">
        <f>VLOOKUP(C339,CB:CC,2,FALSE)</f>
        <v>#N/A</v>
      </c>
      <c r="CE339" s="267" t="e">
        <f>VLOOKUP(C339,CF:CG,2,FALSE)</f>
        <v>#N/A</v>
      </c>
      <c r="CH339" s="248">
        <f t="shared" si="122"/>
        <v>-9.0221874415874481E-10</v>
      </c>
      <c r="CL339" s="267" t="e">
        <f>VLOOKUP(C339,CM:CN,2,FALSE)</f>
        <v>#N/A</v>
      </c>
      <c r="DK339" s="267" t="e">
        <f>VLOOKUP(C339,DL:DM,2,FALSE)</f>
        <v>#N/A</v>
      </c>
    </row>
    <row r="340" spans="1:115" x14ac:dyDescent="0.3">
      <c r="B340" s="249" t="s">
        <v>223</v>
      </c>
      <c r="C340" s="249"/>
      <c r="D340" s="246">
        <f>D341+D342</f>
        <v>9425700.5800000001</v>
      </c>
      <c r="E340" s="197">
        <f t="shared" ref="E340:AE340" si="132">E341+E342</f>
        <v>0</v>
      </c>
      <c r="F340" s="197">
        <f t="shared" si="132"/>
        <v>0</v>
      </c>
      <c r="G340" s="197">
        <f t="shared" si="132"/>
        <v>0</v>
      </c>
      <c r="H340" s="197">
        <f t="shared" si="132"/>
        <v>0</v>
      </c>
      <c r="I340" s="197">
        <f t="shared" si="132"/>
        <v>0</v>
      </c>
      <c r="J340" s="197">
        <f t="shared" si="132"/>
        <v>0</v>
      </c>
      <c r="K340" s="247">
        <f t="shared" si="132"/>
        <v>0</v>
      </c>
      <c r="L340" s="197">
        <f t="shared" si="132"/>
        <v>0</v>
      </c>
      <c r="M340" s="197">
        <f t="shared" si="132"/>
        <v>1107.5</v>
      </c>
      <c r="N340" s="197">
        <f t="shared" si="132"/>
        <v>8934502.2400000002</v>
      </c>
      <c r="O340" s="197">
        <f t="shared" si="132"/>
        <v>0</v>
      </c>
      <c r="P340" s="197">
        <f t="shared" si="132"/>
        <v>0</v>
      </c>
      <c r="Q340" s="197">
        <f t="shared" si="132"/>
        <v>0</v>
      </c>
      <c r="R340" s="197">
        <f t="shared" si="132"/>
        <v>0</v>
      </c>
      <c r="S340" s="197">
        <f t="shared" si="132"/>
        <v>0</v>
      </c>
      <c r="T340" s="197">
        <f t="shared" si="132"/>
        <v>0</v>
      </c>
      <c r="U340" s="197">
        <f t="shared" si="132"/>
        <v>0</v>
      </c>
      <c r="V340" s="197">
        <f t="shared" si="132"/>
        <v>0</v>
      </c>
      <c r="W340" s="197">
        <f t="shared" si="132"/>
        <v>0</v>
      </c>
      <c r="X340" s="197">
        <f t="shared" si="132"/>
        <v>0</v>
      </c>
      <c r="Y340" s="197">
        <f t="shared" si="132"/>
        <v>0</v>
      </c>
      <c r="Z340" s="197">
        <f t="shared" si="132"/>
        <v>0</v>
      </c>
      <c r="AA340" s="197">
        <f t="shared" si="132"/>
        <v>0</v>
      </c>
      <c r="AB340" s="197">
        <f t="shared" si="132"/>
        <v>0</v>
      </c>
      <c r="AC340" s="197">
        <f t="shared" si="132"/>
        <v>191198.34</v>
      </c>
      <c r="AD340" s="197">
        <f t="shared" si="132"/>
        <v>180000</v>
      </c>
      <c r="AE340" s="197">
        <f t="shared" si="132"/>
        <v>120000</v>
      </c>
      <c r="AF340" s="239" t="s">
        <v>17026</v>
      </c>
      <c r="AG340" s="239" t="s">
        <v>17026</v>
      </c>
      <c r="AH340" s="239" t="s">
        <v>17026</v>
      </c>
      <c r="AI340" s="251"/>
      <c r="AJ340" s="251"/>
      <c r="AK340" s="251"/>
      <c r="AL340" s="251"/>
      <c r="AM340" s="252"/>
      <c r="AN340" s="252"/>
      <c r="AO340" s="252"/>
      <c r="AP340" s="252"/>
      <c r="AQ340" s="252"/>
      <c r="AR340" s="252"/>
      <c r="AS340" s="252"/>
      <c r="AT340" s="252"/>
      <c r="AU340" s="252"/>
      <c r="AV340" s="252"/>
      <c r="AW340" s="252"/>
      <c r="AX340" s="253"/>
      <c r="AY340" s="253"/>
      <c r="AZ340" s="252"/>
      <c r="BA340" s="252"/>
      <c r="BB340" s="254"/>
      <c r="BC340" s="255">
        <f t="shared" si="103"/>
        <v>-1107.5</v>
      </c>
      <c r="BJ340" s="191" t="e">
        <f>VLOOKUP(C340,BM:BO,3,FALSE)</f>
        <v>#N/A</v>
      </c>
      <c r="BM340" s="191" t="s">
        <v>3292</v>
      </c>
      <c r="BN340" s="191" t="s">
        <v>1270</v>
      </c>
      <c r="BO340" s="191" t="s">
        <v>3293</v>
      </c>
      <c r="BU340" s="191" t="s">
        <v>3292</v>
      </c>
      <c r="BV340" s="191" t="s">
        <v>1270</v>
      </c>
      <c r="BW340" s="191" t="s">
        <v>3293</v>
      </c>
      <c r="CH340" s="248">
        <f t="shared" si="122"/>
        <v>-1.1641532182693481E-10</v>
      </c>
    </row>
    <row r="341" spans="1:115" x14ac:dyDescent="0.3">
      <c r="A341" s="191">
        <v>1</v>
      </c>
      <c r="B341" s="256">
        <f>SUBTOTAL(9,$A$22:A341)</f>
        <v>280</v>
      </c>
      <c r="C341" s="257" t="s">
        <v>233</v>
      </c>
      <c r="D341" s="197">
        <f>E341+F341+G341+H341+I341+J341+L341+N341+P341+R341+T341+U341+V341+W341+X341+Y341+Z341+AA341+AB341+AC341+AD341+AE341</f>
        <v>5019129.92</v>
      </c>
      <c r="E341" s="197">
        <v>0</v>
      </c>
      <c r="F341" s="197">
        <v>0</v>
      </c>
      <c r="G341" s="197">
        <v>0</v>
      </c>
      <c r="H341" s="197">
        <v>0</v>
      </c>
      <c r="I341" s="197">
        <v>0</v>
      </c>
      <c r="J341" s="197">
        <v>0</v>
      </c>
      <c r="K341" s="247">
        <v>0</v>
      </c>
      <c r="L341" s="197">
        <v>0</v>
      </c>
      <c r="M341" s="197">
        <v>595.70000000000005</v>
      </c>
      <c r="N341" s="197">
        <v>4737742.24</v>
      </c>
      <c r="O341" s="197">
        <v>0</v>
      </c>
      <c r="P341" s="197">
        <v>0</v>
      </c>
      <c r="Q341" s="197">
        <v>0</v>
      </c>
      <c r="R341" s="197">
        <v>0</v>
      </c>
      <c r="S341" s="197">
        <v>0</v>
      </c>
      <c r="T341" s="197">
        <v>0</v>
      </c>
      <c r="U341" s="197">
        <v>0</v>
      </c>
      <c r="V341" s="197">
        <v>0</v>
      </c>
      <c r="W341" s="197">
        <v>0</v>
      </c>
      <c r="X341" s="197">
        <v>0</v>
      </c>
      <c r="Y341" s="197">
        <v>0</v>
      </c>
      <c r="Z341" s="197">
        <v>0</v>
      </c>
      <c r="AA341" s="197">
        <v>0</v>
      </c>
      <c r="AB341" s="197">
        <v>0</v>
      </c>
      <c r="AC341" s="197">
        <f>ROUND(N341*2.14%,2)</f>
        <v>101387.68</v>
      </c>
      <c r="AD341" s="197">
        <v>180000</v>
      </c>
      <c r="AE341" s="197">
        <v>0</v>
      </c>
      <c r="AF341" s="239">
        <v>2023</v>
      </c>
      <c r="AG341" s="239">
        <v>2023</v>
      </c>
      <c r="AH341" s="239">
        <v>2023</v>
      </c>
      <c r="AI341" s="251"/>
      <c r="AJ341" s="251"/>
      <c r="AK341" s="251"/>
      <c r="AL341" s="251"/>
      <c r="AM341" s="252" t="s">
        <v>16960</v>
      </c>
      <c r="AN341" s="252" t="s">
        <v>16974</v>
      </c>
      <c r="AO341" s="252">
        <v>0</v>
      </c>
      <c r="AP341" s="252" t="s">
        <v>16963</v>
      </c>
      <c r="AQ341" s="252" t="s">
        <v>16966</v>
      </c>
      <c r="AR341" s="252">
        <v>0</v>
      </c>
      <c r="AS341" s="252"/>
      <c r="AT341" s="252"/>
      <c r="AU341" s="252"/>
      <c r="AV341" s="252"/>
      <c r="AW341" s="252" t="s">
        <v>781</v>
      </c>
      <c r="AX341" s="253">
        <v>764.1</v>
      </c>
      <c r="AY341" s="253">
        <v>583.70000000000005</v>
      </c>
      <c r="AZ341" s="252" t="s">
        <v>2967</v>
      </c>
      <c r="BA341" s="252" t="s">
        <v>17012</v>
      </c>
      <c r="BB341" s="254"/>
      <c r="BC341" s="255">
        <f t="shared" si="103"/>
        <v>-12</v>
      </c>
      <c r="BJ341" s="191" t="str">
        <f>VLOOKUP(C341,BM:BO,3,FALSE)</f>
        <v>534.980</v>
      </c>
      <c r="BM341" s="191" t="s">
        <v>3294</v>
      </c>
      <c r="BN341" s="191" t="s">
        <v>3253</v>
      </c>
      <c r="BO341" s="191" t="s">
        <v>3295</v>
      </c>
      <c r="BU341" s="191" t="s">
        <v>3294</v>
      </c>
      <c r="BV341" s="191" t="s">
        <v>3253</v>
      </c>
      <c r="BW341" s="191" t="s">
        <v>3295</v>
      </c>
      <c r="CH341" s="248">
        <f t="shared" si="122"/>
        <v>-2.9103830456733704E-10</v>
      </c>
    </row>
    <row r="342" spans="1:115" x14ac:dyDescent="0.3">
      <c r="A342" s="191">
        <v>1</v>
      </c>
      <c r="B342" s="256">
        <f>SUBTOTAL(9,$A$22:A342)</f>
        <v>281</v>
      </c>
      <c r="C342" s="257" t="s">
        <v>14462</v>
      </c>
      <c r="D342" s="197">
        <f>E342+F342+G342+H342+I342+J342+L342+N342+P342+R342+T342+U342+V342+W342+X342+Y342+Z342+AA342+AB342+AC342+AD342+AE342</f>
        <v>4406570.66</v>
      </c>
      <c r="E342" s="197">
        <v>0</v>
      </c>
      <c r="F342" s="197">
        <v>0</v>
      </c>
      <c r="G342" s="197">
        <v>0</v>
      </c>
      <c r="H342" s="197">
        <v>0</v>
      </c>
      <c r="I342" s="197">
        <v>0</v>
      </c>
      <c r="J342" s="197">
        <v>0</v>
      </c>
      <c r="K342" s="247">
        <v>0</v>
      </c>
      <c r="L342" s="197">
        <v>0</v>
      </c>
      <c r="M342" s="197">
        <v>511.8</v>
      </c>
      <c r="N342" s="197">
        <v>4196760</v>
      </c>
      <c r="O342" s="197">
        <v>0</v>
      </c>
      <c r="P342" s="197">
        <v>0</v>
      </c>
      <c r="Q342" s="197">
        <v>0</v>
      </c>
      <c r="R342" s="197">
        <v>0</v>
      </c>
      <c r="S342" s="197">
        <v>0</v>
      </c>
      <c r="T342" s="197">
        <v>0</v>
      </c>
      <c r="U342" s="197">
        <v>0</v>
      </c>
      <c r="V342" s="197">
        <v>0</v>
      </c>
      <c r="W342" s="197">
        <v>0</v>
      </c>
      <c r="X342" s="197">
        <v>0</v>
      </c>
      <c r="Y342" s="197">
        <v>0</v>
      </c>
      <c r="Z342" s="197">
        <v>0</v>
      </c>
      <c r="AA342" s="197">
        <v>0</v>
      </c>
      <c r="AB342" s="197">
        <v>0</v>
      </c>
      <c r="AC342" s="197">
        <v>89810.66</v>
      </c>
      <c r="AD342" s="197">
        <v>0</v>
      </c>
      <c r="AE342" s="197">
        <v>120000</v>
      </c>
      <c r="AF342" s="239" t="s">
        <v>17052</v>
      </c>
      <c r="AG342" s="239">
        <v>2023</v>
      </c>
      <c r="AH342" s="239">
        <v>2023</v>
      </c>
      <c r="AI342" s="251"/>
      <c r="AJ342" s="251"/>
      <c r="AK342" s="251"/>
      <c r="AL342" s="251"/>
      <c r="AM342" s="252"/>
      <c r="AN342" s="252"/>
      <c r="AO342" s="252"/>
      <c r="AP342" s="252"/>
      <c r="AQ342" s="252"/>
      <c r="AR342" s="252"/>
      <c r="AS342" s="252"/>
      <c r="AT342" s="252"/>
      <c r="AU342" s="252"/>
      <c r="AV342" s="252"/>
      <c r="AW342" s="252"/>
      <c r="AX342" s="253"/>
      <c r="AY342" s="253"/>
      <c r="AZ342" s="252"/>
      <c r="BA342" s="252"/>
      <c r="BB342" s="254"/>
      <c r="BC342" s="255"/>
      <c r="CH342" s="248">
        <f>D342-E342-F342-G342-H342-I342-J342-L342-N342-P342-R342-T342-U342-V342-W342-X342-Y342-Z342-AA342-AB342-AC342-AD342-AE342</f>
        <v>1.4551915228366852E-10</v>
      </c>
    </row>
    <row r="343" spans="1:115" x14ac:dyDescent="0.3">
      <c r="B343" s="249" t="s">
        <v>224</v>
      </c>
      <c r="C343" s="249"/>
      <c r="D343" s="246">
        <f>D344+D345</f>
        <v>11657341.579999998</v>
      </c>
      <c r="E343" s="197">
        <f t="shared" ref="E343:AE343" si="133">E344+E345</f>
        <v>0</v>
      </c>
      <c r="F343" s="197">
        <f t="shared" si="133"/>
        <v>0</v>
      </c>
      <c r="G343" s="197">
        <f t="shared" si="133"/>
        <v>0</v>
      </c>
      <c r="H343" s="197">
        <f t="shared" si="133"/>
        <v>0</v>
      </c>
      <c r="I343" s="197">
        <f t="shared" si="133"/>
        <v>0</v>
      </c>
      <c r="J343" s="197">
        <f t="shared" si="133"/>
        <v>0</v>
      </c>
      <c r="K343" s="247">
        <f t="shared" si="133"/>
        <v>0</v>
      </c>
      <c r="L343" s="197">
        <f t="shared" si="133"/>
        <v>0</v>
      </c>
      <c r="M343" s="197">
        <f t="shared" si="133"/>
        <v>1552.3</v>
      </c>
      <c r="N343" s="197">
        <f t="shared" si="133"/>
        <v>11231881.189999999</v>
      </c>
      <c r="O343" s="197">
        <f t="shared" si="133"/>
        <v>0</v>
      </c>
      <c r="P343" s="197">
        <f t="shared" si="133"/>
        <v>0</v>
      </c>
      <c r="Q343" s="197">
        <f t="shared" si="133"/>
        <v>0</v>
      </c>
      <c r="R343" s="197">
        <f t="shared" si="133"/>
        <v>0</v>
      </c>
      <c r="S343" s="197">
        <f t="shared" si="133"/>
        <v>0</v>
      </c>
      <c r="T343" s="197">
        <f t="shared" si="133"/>
        <v>0</v>
      </c>
      <c r="U343" s="197">
        <f t="shared" si="133"/>
        <v>0</v>
      </c>
      <c r="V343" s="197">
        <f t="shared" si="133"/>
        <v>0</v>
      </c>
      <c r="W343" s="197">
        <f t="shared" si="133"/>
        <v>0</v>
      </c>
      <c r="X343" s="197">
        <f t="shared" si="133"/>
        <v>0</v>
      </c>
      <c r="Y343" s="197">
        <f t="shared" si="133"/>
        <v>0</v>
      </c>
      <c r="Z343" s="197">
        <f t="shared" si="133"/>
        <v>0</v>
      </c>
      <c r="AA343" s="197">
        <f t="shared" si="133"/>
        <v>0</v>
      </c>
      <c r="AB343" s="197">
        <f t="shared" si="133"/>
        <v>0</v>
      </c>
      <c r="AC343" s="197">
        <f t="shared" si="133"/>
        <v>240362.25999999998</v>
      </c>
      <c r="AD343" s="197">
        <f t="shared" si="133"/>
        <v>185098.13</v>
      </c>
      <c r="AE343" s="197">
        <f t="shared" si="133"/>
        <v>0</v>
      </c>
      <c r="AF343" s="239" t="s">
        <v>17026</v>
      </c>
      <c r="AG343" s="239" t="s">
        <v>17026</v>
      </c>
      <c r="AH343" s="239" t="s">
        <v>17026</v>
      </c>
      <c r="AI343" s="251"/>
      <c r="AJ343" s="251"/>
      <c r="AK343" s="251"/>
      <c r="AL343" s="251"/>
      <c r="AM343" s="252"/>
      <c r="AN343" s="252"/>
      <c r="AO343" s="252"/>
      <c r="AP343" s="252"/>
      <c r="AQ343" s="252"/>
      <c r="AR343" s="252"/>
      <c r="AS343" s="252"/>
      <c r="AT343" s="252"/>
      <c r="AU343" s="252"/>
      <c r="AV343" s="252"/>
      <c r="AW343" s="252"/>
      <c r="AX343" s="253"/>
      <c r="AY343" s="253"/>
      <c r="AZ343" s="252"/>
      <c r="BA343" s="252"/>
      <c r="BB343" s="254"/>
      <c r="BC343" s="255">
        <f t="shared" si="103"/>
        <v>-1552.3</v>
      </c>
      <c r="BJ343" s="191" t="e">
        <f>VLOOKUP(C343,BM:BO,3,FALSE)</f>
        <v>#N/A</v>
      </c>
      <c r="BM343" s="191" t="s">
        <v>3296</v>
      </c>
      <c r="BN343" s="191" t="s">
        <v>2984</v>
      </c>
      <c r="BO343" s="191" t="s">
        <v>2552</v>
      </c>
      <c r="BU343" s="191" t="s">
        <v>3296</v>
      </c>
      <c r="BV343" s="191" t="s">
        <v>2984</v>
      </c>
      <c r="BW343" s="191" t="s">
        <v>2552</v>
      </c>
      <c r="CH343" s="248">
        <f t="shared" si="122"/>
        <v>-1.2514647096395493E-9</v>
      </c>
    </row>
    <row r="344" spans="1:115" x14ac:dyDescent="0.3">
      <c r="A344" s="191">
        <v>1</v>
      </c>
      <c r="B344" s="256">
        <f>SUBTOTAL(9,$A$22:A344)</f>
        <v>282</v>
      </c>
      <c r="C344" s="257" t="s">
        <v>234</v>
      </c>
      <c r="D344" s="197">
        <f t="shared" ref="D344:D345" si="134">E344+F344+G344+H344+I344+J344+L344+N344+P344+R344+T344+U344+V344+W344+X344+Y344+Z344+AA344+AB344+AC344+AD344+AE344</f>
        <v>6530301.1799999997</v>
      </c>
      <c r="E344" s="197">
        <v>0</v>
      </c>
      <c r="F344" s="197">
        <v>0</v>
      </c>
      <c r="G344" s="197">
        <v>0</v>
      </c>
      <c r="H344" s="197">
        <v>0</v>
      </c>
      <c r="I344" s="197">
        <v>0</v>
      </c>
      <c r="J344" s="197">
        <v>0</v>
      </c>
      <c r="K344" s="247">
        <v>0</v>
      </c>
      <c r="L344" s="197">
        <v>0</v>
      </c>
      <c r="M344" s="197">
        <v>785</v>
      </c>
      <c r="N344" s="197">
        <v>6299291.1699999999</v>
      </c>
      <c r="O344" s="197">
        <v>0</v>
      </c>
      <c r="P344" s="197">
        <v>0</v>
      </c>
      <c r="Q344" s="197">
        <v>0</v>
      </c>
      <c r="R344" s="197">
        <v>0</v>
      </c>
      <c r="S344" s="197">
        <v>0</v>
      </c>
      <c r="T344" s="197">
        <v>0</v>
      </c>
      <c r="U344" s="197">
        <v>0</v>
      </c>
      <c r="V344" s="197">
        <v>0</v>
      </c>
      <c r="W344" s="197">
        <v>0</v>
      </c>
      <c r="X344" s="197">
        <v>0</v>
      </c>
      <c r="Y344" s="197">
        <v>0</v>
      </c>
      <c r="Z344" s="197">
        <v>0</v>
      </c>
      <c r="AA344" s="197">
        <v>0</v>
      </c>
      <c r="AB344" s="197">
        <v>0</v>
      </c>
      <c r="AC344" s="197">
        <f>ROUND(N344*2.14%,2)</f>
        <v>134804.82999999999</v>
      </c>
      <c r="AD344" s="197">
        <v>96205.18</v>
      </c>
      <c r="AE344" s="197">
        <v>0</v>
      </c>
      <c r="AF344" s="239">
        <v>2023</v>
      </c>
      <c r="AG344" s="239">
        <v>2023</v>
      </c>
      <c r="AH344" s="239">
        <v>2023</v>
      </c>
      <c r="AI344" s="251"/>
      <c r="AJ344" s="251"/>
      <c r="AK344" s="251"/>
      <c r="AL344" s="251"/>
      <c r="AM344" s="252" t="s">
        <v>16953</v>
      </c>
      <c r="AN344" s="252" t="s">
        <v>16974</v>
      </c>
      <c r="AO344" s="252">
        <v>0</v>
      </c>
      <c r="AP344" s="252" t="s">
        <v>16951</v>
      </c>
      <c r="AQ344" s="252" t="s">
        <v>16966</v>
      </c>
      <c r="AR344" s="252">
        <v>0</v>
      </c>
      <c r="AS344" s="252"/>
      <c r="AT344" s="252"/>
      <c r="AU344" s="252"/>
      <c r="AV344" s="252"/>
      <c r="AW344" s="252" t="s">
        <v>618</v>
      </c>
      <c r="AX344" s="253">
        <v>724.81</v>
      </c>
      <c r="AY344" s="253">
        <v>793.14</v>
      </c>
      <c r="AZ344" s="252" t="s">
        <v>2967</v>
      </c>
      <c r="BA344" s="252" t="s">
        <v>17012</v>
      </c>
      <c r="BB344" s="254"/>
      <c r="BC344" s="255">
        <f t="shared" si="103"/>
        <v>8.1399999999999864</v>
      </c>
      <c r="BJ344" s="191" t="str">
        <f>VLOOKUP(C344,BM:BO,3,FALSE)</f>
        <v>639.760</v>
      </c>
      <c r="BM344" s="191" t="s">
        <v>3297</v>
      </c>
      <c r="BN344" s="191" t="s">
        <v>2984</v>
      </c>
      <c r="BO344" s="191" t="s">
        <v>2984</v>
      </c>
      <c r="BU344" s="191" t="s">
        <v>3297</v>
      </c>
      <c r="BV344" s="191" t="s">
        <v>2984</v>
      </c>
      <c r="BW344" s="191" t="s">
        <v>2984</v>
      </c>
      <c r="CH344" s="248">
        <f t="shared" si="122"/>
        <v>-2.0372681319713593E-10</v>
      </c>
    </row>
    <row r="345" spans="1:115" x14ac:dyDescent="0.3">
      <c r="A345" s="191">
        <v>1</v>
      </c>
      <c r="B345" s="256">
        <f>SUBTOTAL(9,$A$22:A345)</f>
        <v>283</v>
      </c>
      <c r="C345" s="257" t="s">
        <v>14854</v>
      </c>
      <c r="D345" s="197">
        <f t="shared" si="134"/>
        <v>5127040.3999999994</v>
      </c>
      <c r="E345" s="197">
        <v>0</v>
      </c>
      <c r="F345" s="197">
        <v>0</v>
      </c>
      <c r="G345" s="197">
        <v>0</v>
      </c>
      <c r="H345" s="197">
        <v>0</v>
      </c>
      <c r="I345" s="197">
        <v>0</v>
      </c>
      <c r="J345" s="197">
        <v>0</v>
      </c>
      <c r="K345" s="247">
        <v>0</v>
      </c>
      <c r="L345" s="197">
        <v>0</v>
      </c>
      <c r="M345" s="197">
        <v>767.3</v>
      </c>
      <c r="N345" s="197">
        <v>4932590.0199999996</v>
      </c>
      <c r="O345" s="197">
        <v>0</v>
      </c>
      <c r="P345" s="197">
        <v>0</v>
      </c>
      <c r="Q345" s="197">
        <v>0</v>
      </c>
      <c r="R345" s="197">
        <v>0</v>
      </c>
      <c r="S345" s="197">
        <v>0</v>
      </c>
      <c r="T345" s="197">
        <v>0</v>
      </c>
      <c r="U345" s="197">
        <v>0</v>
      </c>
      <c r="V345" s="197">
        <v>0</v>
      </c>
      <c r="W345" s="197">
        <v>0</v>
      </c>
      <c r="X345" s="197">
        <v>0</v>
      </c>
      <c r="Y345" s="197">
        <v>0</v>
      </c>
      <c r="Z345" s="197">
        <v>0</v>
      </c>
      <c r="AA345" s="197">
        <v>0</v>
      </c>
      <c r="AB345" s="197">
        <v>0</v>
      </c>
      <c r="AC345" s="197">
        <f>ROUND(N345*2.14%,2)</f>
        <v>105557.43</v>
      </c>
      <c r="AD345" s="197">
        <v>88892.95</v>
      </c>
      <c r="AE345" s="197">
        <v>0</v>
      </c>
      <c r="AF345" s="239">
        <v>2023</v>
      </c>
      <c r="AG345" s="239">
        <v>2023</v>
      </c>
      <c r="AH345" s="239">
        <v>2023</v>
      </c>
      <c r="AI345" s="251"/>
      <c r="AJ345" s="251"/>
      <c r="AK345" s="251"/>
      <c r="AL345" s="251"/>
      <c r="AM345" s="252"/>
      <c r="AN345" s="252"/>
      <c r="AO345" s="252"/>
      <c r="AP345" s="252"/>
      <c r="AQ345" s="252"/>
      <c r="AR345" s="252"/>
      <c r="AS345" s="252"/>
      <c r="AT345" s="252"/>
      <c r="AU345" s="252"/>
      <c r="AV345" s="252"/>
      <c r="AW345" s="252"/>
      <c r="AX345" s="253"/>
      <c r="AY345" s="253"/>
      <c r="AZ345" s="252"/>
      <c r="BA345" s="252"/>
      <c r="BB345" s="254"/>
      <c r="BC345" s="255"/>
      <c r="CH345" s="248">
        <f t="shared" si="122"/>
        <v>-1.0186340659856796E-10</v>
      </c>
    </row>
    <row r="346" spans="1:115" x14ac:dyDescent="0.3">
      <c r="B346" s="249" t="s">
        <v>235</v>
      </c>
      <c r="C346" s="257"/>
      <c r="D346" s="246">
        <f t="shared" ref="D346:AE346" si="135">SUM(D347:D347)</f>
        <v>11998850.029999999</v>
      </c>
      <c r="E346" s="197">
        <f t="shared" si="135"/>
        <v>0</v>
      </c>
      <c r="F346" s="197">
        <f t="shared" si="135"/>
        <v>0</v>
      </c>
      <c r="G346" s="197">
        <f t="shared" si="135"/>
        <v>0</v>
      </c>
      <c r="H346" s="197">
        <f t="shared" si="135"/>
        <v>0</v>
      </c>
      <c r="I346" s="197">
        <f t="shared" si="135"/>
        <v>0</v>
      </c>
      <c r="J346" s="197">
        <f t="shared" si="135"/>
        <v>0</v>
      </c>
      <c r="K346" s="247">
        <f t="shared" si="135"/>
        <v>0</v>
      </c>
      <c r="L346" s="197">
        <f t="shared" si="135"/>
        <v>0</v>
      </c>
      <c r="M346" s="197">
        <f t="shared" si="135"/>
        <v>1320</v>
      </c>
      <c r="N346" s="197">
        <f t="shared" si="135"/>
        <v>11601043.5</v>
      </c>
      <c r="O346" s="197">
        <f t="shared" si="135"/>
        <v>0</v>
      </c>
      <c r="P346" s="197">
        <f t="shared" si="135"/>
        <v>0</v>
      </c>
      <c r="Q346" s="197">
        <f t="shared" si="135"/>
        <v>0</v>
      </c>
      <c r="R346" s="197">
        <f t="shared" si="135"/>
        <v>0</v>
      </c>
      <c r="S346" s="197">
        <f t="shared" si="135"/>
        <v>0</v>
      </c>
      <c r="T346" s="197">
        <f t="shared" si="135"/>
        <v>0</v>
      </c>
      <c r="U346" s="197">
        <f t="shared" si="135"/>
        <v>0</v>
      </c>
      <c r="V346" s="197">
        <f t="shared" si="135"/>
        <v>0</v>
      </c>
      <c r="W346" s="197">
        <f t="shared" si="135"/>
        <v>0</v>
      </c>
      <c r="X346" s="197">
        <f t="shared" si="135"/>
        <v>0</v>
      </c>
      <c r="Y346" s="197">
        <f t="shared" si="135"/>
        <v>0</v>
      </c>
      <c r="Z346" s="197">
        <f t="shared" si="135"/>
        <v>0</v>
      </c>
      <c r="AA346" s="197">
        <f t="shared" si="135"/>
        <v>0</v>
      </c>
      <c r="AB346" s="197">
        <f t="shared" si="135"/>
        <v>0</v>
      </c>
      <c r="AC346" s="197">
        <f t="shared" si="135"/>
        <v>248262.33</v>
      </c>
      <c r="AD346" s="197">
        <f t="shared" si="135"/>
        <v>149544.20000000001</v>
      </c>
      <c r="AE346" s="197">
        <f t="shared" si="135"/>
        <v>0</v>
      </c>
      <c r="AF346" s="239" t="s">
        <v>17026</v>
      </c>
      <c r="AG346" s="239" t="s">
        <v>17026</v>
      </c>
      <c r="AH346" s="239" t="s">
        <v>17026</v>
      </c>
      <c r="AI346" s="251"/>
      <c r="AJ346" s="251"/>
      <c r="AK346" s="251"/>
      <c r="AL346" s="251"/>
      <c r="AM346" s="252"/>
      <c r="AN346" s="252"/>
      <c r="AO346" s="252"/>
      <c r="AP346" s="252"/>
      <c r="AQ346" s="252"/>
      <c r="AR346" s="252"/>
      <c r="AS346" s="252"/>
      <c r="AT346" s="252"/>
      <c r="AU346" s="252"/>
      <c r="AV346" s="252"/>
      <c r="AW346" s="252"/>
      <c r="AX346" s="253"/>
      <c r="AY346" s="253"/>
      <c r="AZ346" s="252"/>
      <c r="BA346" s="252"/>
      <c r="BB346" s="254"/>
      <c r="BC346" s="255"/>
      <c r="CH346" s="248">
        <f t="shared" si="122"/>
        <v>-6.6938810050487518E-10</v>
      </c>
    </row>
    <row r="347" spans="1:115" s="267" customFormat="1" x14ac:dyDescent="0.3">
      <c r="A347" s="191">
        <v>1</v>
      </c>
      <c r="B347" s="256">
        <f>SUBTOTAL(9,$A$22:A347)</f>
        <v>284</v>
      </c>
      <c r="C347" s="291" t="s">
        <v>14455</v>
      </c>
      <c r="D347" s="197">
        <f t="shared" ref="D347" si="136">E347+F347+G347+H347+I347+J347+L347+N347+P347+R347+T347+U347+V347+W347+X347+Y347+Z347+AA347+AB347+AC347+AD347+AE347</f>
        <v>11998850.029999999</v>
      </c>
      <c r="E347" s="264">
        <v>0</v>
      </c>
      <c r="F347" s="264">
        <v>0</v>
      </c>
      <c r="G347" s="264">
        <v>0</v>
      </c>
      <c r="H347" s="264">
        <v>0</v>
      </c>
      <c r="I347" s="264">
        <v>0</v>
      </c>
      <c r="J347" s="264">
        <v>0</v>
      </c>
      <c r="K347" s="281">
        <v>0</v>
      </c>
      <c r="L347" s="264">
        <v>0</v>
      </c>
      <c r="M347" s="264">
        <v>1320</v>
      </c>
      <c r="N347" s="264">
        <v>11601043.5</v>
      </c>
      <c r="O347" s="264">
        <v>0</v>
      </c>
      <c r="P347" s="264">
        <v>0</v>
      </c>
      <c r="Q347" s="264">
        <v>0</v>
      </c>
      <c r="R347" s="264">
        <v>0</v>
      </c>
      <c r="S347" s="264">
        <v>0</v>
      </c>
      <c r="T347" s="264">
        <v>0</v>
      </c>
      <c r="U347" s="264">
        <v>0</v>
      </c>
      <c r="V347" s="264">
        <v>0</v>
      </c>
      <c r="W347" s="264">
        <v>0</v>
      </c>
      <c r="X347" s="264">
        <v>0</v>
      </c>
      <c r="Y347" s="264">
        <v>0</v>
      </c>
      <c r="Z347" s="264">
        <v>0</v>
      </c>
      <c r="AA347" s="264">
        <v>0</v>
      </c>
      <c r="AB347" s="264">
        <v>0</v>
      </c>
      <c r="AC347" s="194">
        <f>ROUND(N347*2.14%,2)+ROUND(E347*2.14%,2)+ROUND(F347*2.14%,2)+ROUND(G347*2.14%,2)+ROUND(H347*2.14%,2)+ROUND(I347*2.14%,2)+ROUND(J347*2.14%,2)+ROUND(L347*2.14%,2)+ROUND(P347*2.14%,2)+ROUND(R347*2.14%,2)+ROUND(T347*2.14%,2)+ROUND(U347*2.14%,2)+ROUND(V347*2.14%,2)+ROUND(W347*2.14%,2)+ROUND(X347*2.14%,2)+ROUND(Y347*2.14%,2)+ROUND(Z347*2.14%,2)+ROUND(AA347*2.14%,2)+ROUND(AB347*2.14%,2)</f>
        <v>248262.33</v>
      </c>
      <c r="AD347" s="264">
        <v>149544.20000000001</v>
      </c>
      <c r="AE347" s="264">
        <v>0</v>
      </c>
      <c r="AF347" s="265">
        <v>2023</v>
      </c>
      <c r="AG347" s="265">
        <v>2023</v>
      </c>
      <c r="AH347" s="266">
        <v>2023</v>
      </c>
      <c r="BW347" s="268"/>
      <c r="CE347" s="267" t="e">
        <f>VLOOKUP(C347,CF:CG,2,FALSE)</f>
        <v>#N/A</v>
      </c>
      <c r="CH347" s="248">
        <f t="shared" si="122"/>
        <v>-6.6938810050487518E-10</v>
      </c>
      <c r="CL347" s="267" t="e">
        <f>VLOOKUP(C347,CM:CN,2,FALSE)</f>
        <v>#N/A</v>
      </c>
      <c r="DK347" s="267" t="e">
        <f>VLOOKUP(C347,DL:DM,2,FALSE)</f>
        <v>#N/A</v>
      </c>
    </row>
    <row r="348" spans="1:115" x14ac:dyDescent="0.3">
      <c r="B348" s="249" t="s">
        <v>17314</v>
      </c>
      <c r="C348" s="257"/>
      <c r="D348" s="246">
        <f>D349</f>
        <v>5618463.71</v>
      </c>
      <c r="E348" s="197">
        <f t="shared" ref="E348:AE348" si="137">E349</f>
        <v>0</v>
      </c>
      <c r="F348" s="197">
        <f t="shared" si="137"/>
        <v>0</v>
      </c>
      <c r="G348" s="197">
        <f t="shared" si="137"/>
        <v>0</v>
      </c>
      <c r="H348" s="197">
        <f t="shared" si="137"/>
        <v>0</v>
      </c>
      <c r="I348" s="197">
        <f t="shared" si="137"/>
        <v>0</v>
      </c>
      <c r="J348" s="197">
        <f t="shared" si="137"/>
        <v>0</v>
      </c>
      <c r="K348" s="247">
        <f t="shared" si="137"/>
        <v>0</v>
      </c>
      <c r="L348" s="197">
        <f t="shared" si="137"/>
        <v>0</v>
      </c>
      <c r="M348" s="197">
        <f t="shared" si="137"/>
        <v>653.37</v>
      </c>
      <c r="N348" s="197">
        <f t="shared" si="137"/>
        <v>5500747.71</v>
      </c>
      <c r="O348" s="197">
        <f t="shared" si="137"/>
        <v>0</v>
      </c>
      <c r="P348" s="197">
        <f t="shared" si="137"/>
        <v>0</v>
      </c>
      <c r="Q348" s="197">
        <f t="shared" si="137"/>
        <v>0</v>
      </c>
      <c r="R348" s="197">
        <f t="shared" si="137"/>
        <v>0</v>
      </c>
      <c r="S348" s="197">
        <f t="shared" si="137"/>
        <v>0</v>
      </c>
      <c r="T348" s="197">
        <f t="shared" si="137"/>
        <v>0</v>
      </c>
      <c r="U348" s="197">
        <f t="shared" si="137"/>
        <v>0</v>
      </c>
      <c r="V348" s="197">
        <f t="shared" si="137"/>
        <v>0</v>
      </c>
      <c r="W348" s="197">
        <f t="shared" si="137"/>
        <v>0</v>
      </c>
      <c r="X348" s="197">
        <f t="shared" si="137"/>
        <v>0</v>
      </c>
      <c r="Y348" s="197">
        <f t="shared" si="137"/>
        <v>0</v>
      </c>
      <c r="Z348" s="197">
        <f t="shared" si="137"/>
        <v>0</v>
      </c>
      <c r="AA348" s="197">
        <f t="shared" si="137"/>
        <v>0</v>
      </c>
      <c r="AB348" s="197">
        <f t="shared" si="137"/>
        <v>0</v>
      </c>
      <c r="AC348" s="197">
        <f t="shared" si="137"/>
        <v>117716</v>
      </c>
      <c r="AD348" s="197">
        <f t="shared" si="137"/>
        <v>0</v>
      </c>
      <c r="AE348" s="197">
        <f t="shared" si="137"/>
        <v>0</v>
      </c>
      <c r="AF348" s="239" t="s">
        <v>17026</v>
      </c>
      <c r="AG348" s="239" t="s">
        <v>17026</v>
      </c>
      <c r="AH348" s="239" t="s">
        <v>17026</v>
      </c>
      <c r="AI348" s="251"/>
      <c r="AJ348" s="251"/>
      <c r="AK348" s="251"/>
      <c r="AL348" s="251"/>
      <c r="AM348" s="252"/>
      <c r="AN348" s="252"/>
      <c r="AO348" s="252"/>
      <c r="AP348" s="252"/>
      <c r="AQ348" s="252"/>
      <c r="AR348" s="252"/>
      <c r="AS348" s="252"/>
      <c r="AT348" s="252"/>
      <c r="AU348" s="252"/>
      <c r="AV348" s="252"/>
      <c r="AW348" s="252"/>
      <c r="AX348" s="253"/>
      <c r="AY348" s="253"/>
      <c r="AZ348" s="252"/>
      <c r="BA348" s="252"/>
      <c r="BB348" s="254"/>
      <c r="BC348" s="255"/>
      <c r="CH348" s="248">
        <f t="shared" si="122"/>
        <v>0</v>
      </c>
    </row>
    <row r="349" spans="1:115" s="267" customFormat="1" x14ac:dyDescent="0.3">
      <c r="A349" s="191">
        <v>1</v>
      </c>
      <c r="B349" s="256">
        <f>SUBTOTAL(9,$A$22:A349)</f>
        <v>285</v>
      </c>
      <c r="C349" s="291" t="s">
        <v>14539</v>
      </c>
      <c r="D349" s="197">
        <f>E349+F349+G349+H349+I349+J349+L349+N349+P349+R349+T349+U349+V349+W349+X349+Y349+Z349+AA349+AB349+AC349+AD349+AE349</f>
        <v>5618463.71</v>
      </c>
      <c r="E349" s="264">
        <v>0</v>
      </c>
      <c r="F349" s="264">
        <v>0</v>
      </c>
      <c r="G349" s="264">
        <v>0</v>
      </c>
      <c r="H349" s="264">
        <v>0</v>
      </c>
      <c r="I349" s="264">
        <v>0</v>
      </c>
      <c r="J349" s="264">
        <v>0</v>
      </c>
      <c r="K349" s="281">
        <v>0</v>
      </c>
      <c r="L349" s="264">
        <v>0</v>
      </c>
      <c r="M349" s="264">
        <v>653.37</v>
      </c>
      <c r="N349" s="264">
        <v>5500747.71</v>
      </c>
      <c r="O349" s="264">
        <v>0</v>
      </c>
      <c r="P349" s="264">
        <v>0</v>
      </c>
      <c r="Q349" s="264">
        <v>0</v>
      </c>
      <c r="R349" s="264">
        <v>0</v>
      </c>
      <c r="S349" s="264">
        <v>0</v>
      </c>
      <c r="T349" s="264">
        <v>0</v>
      </c>
      <c r="U349" s="264">
        <v>0</v>
      </c>
      <c r="V349" s="264">
        <v>0</v>
      </c>
      <c r="W349" s="264">
        <v>0</v>
      </c>
      <c r="X349" s="264">
        <v>0</v>
      </c>
      <c r="Y349" s="264">
        <v>0</v>
      </c>
      <c r="Z349" s="264">
        <v>0</v>
      </c>
      <c r="AA349" s="264">
        <v>0</v>
      </c>
      <c r="AB349" s="264">
        <v>0</v>
      </c>
      <c r="AC349" s="194">
        <f>ROUND(N349*2.14%,2)+ROUND(E349*2.14%,2)+ROUND(F349*2.14%,2)+ROUND(G349*2.14%,2)+ROUND(H349*2.14%,2)+ROUND(I349*2.14%,2)+ROUND(J349*2.14%,2)+ROUND(L349*2.14%,2)+ROUND(P349*2.14%,2)+ROUND(R349*2.14%,2)+ROUND(T349*2.14%,2)+ROUND(U349*2.14%,2)+ROUND(V349*2.14%,2)+ROUND(W349*2.14%,2)+ROUND(X349*2.14%,2)+ROUND(Y349*2.14%,2)+ROUND(Z349*2.14%,2)+ROUND(AA349*2.14%,2)+ROUND(AB349*2.14%,2)</f>
        <v>117716</v>
      </c>
      <c r="AD349" s="264">
        <v>0</v>
      </c>
      <c r="AE349" s="264">
        <v>0</v>
      </c>
      <c r="AF349" s="265" t="s">
        <v>17052</v>
      </c>
      <c r="AG349" s="265">
        <v>2023</v>
      </c>
      <c r="AH349" s="266">
        <v>2023</v>
      </c>
      <c r="AT349" s="267" t="e">
        <f>VLOOKUP(C349,AW:AX,2,FALSE)</f>
        <v>#N/A</v>
      </c>
      <c r="BW349" s="268"/>
      <c r="CE349" s="267" t="e">
        <f>VLOOKUP(C349,CF:CG,2,FALSE)</f>
        <v>#N/A</v>
      </c>
      <c r="CH349" s="248">
        <f t="shared" si="122"/>
        <v>0</v>
      </c>
      <c r="CL349" s="267" t="e">
        <f>VLOOKUP(C349,CM:CN,2,FALSE)</f>
        <v>#N/A</v>
      </c>
      <c r="DK349" s="267" t="e">
        <f>VLOOKUP(C349,DL:DM,2,FALSE)</f>
        <v>#N/A</v>
      </c>
    </row>
    <row r="350" spans="1:115" x14ac:dyDescent="0.3">
      <c r="B350" s="249" t="s">
        <v>363</v>
      </c>
      <c r="C350" s="249"/>
      <c r="D350" s="246">
        <f>D351</f>
        <v>8814680.0299999993</v>
      </c>
      <c r="E350" s="197">
        <f t="shared" ref="E350:AE350" si="138">E351</f>
        <v>0</v>
      </c>
      <c r="F350" s="197">
        <f t="shared" si="138"/>
        <v>0</v>
      </c>
      <c r="G350" s="197">
        <f t="shared" si="138"/>
        <v>0</v>
      </c>
      <c r="H350" s="197">
        <f t="shared" si="138"/>
        <v>0</v>
      </c>
      <c r="I350" s="197">
        <f t="shared" si="138"/>
        <v>0</v>
      </c>
      <c r="J350" s="197">
        <f t="shared" si="138"/>
        <v>0</v>
      </c>
      <c r="K350" s="247">
        <f t="shared" si="138"/>
        <v>0</v>
      </c>
      <c r="L350" s="197">
        <f t="shared" si="138"/>
        <v>0</v>
      </c>
      <c r="M350" s="197">
        <f t="shared" si="138"/>
        <v>950</v>
      </c>
      <c r="N350" s="197">
        <f t="shared" si="138"/>
        <v>8453769.3699999992</v>
      </c>
      <c r="O350" s="197">
        <f t="shared" si="138"/>
        <v>0</v>
      </c>
      <c r="P350" s="197">
        <f t="shared" si="138"/>
        <v>0</v>
      </c>
      <c r="Q350" s="197">
        <f t="shared" si="138"/>
        <v>0</v>
      </c>
      <c r="R350" s="197">
        <f t="shared" si="138"/>
        <v>0</v>
      </c>
      <c r="S350" s="197">
        <f t="shared" si="138"/>
        <v>0</v>
      </c>
      <c r="T350" s="197">
        <f t="shared" si="138"/>
        <v>0</v>
      </c>
      <c r="U350" s="197">
        <f t="shared" si="138"/>
        <v>0</v>
      </c>
      <c r="V350" s="197">
        <f t="shared" si="138"/>
        <v>0</v>
      </c>
      <c r="W350" s="197">
        <f t="shared" si="138"/>
        <v>0</v>
      </c>
      <c r="X350" s="197">
        <f t="shared" si="138"/>
        <v>0</v>
      </c>
      <c r="Y350" s="197">
        <f t="shared" si="138"/>
        <v>0</v>
      </c>
      <c r="Z350" s="197">
        <f t="shared" si="138"/>
        <v>0</v>
      </c>
      <c r="AA350" s="197">
        <f t="shared" si="138"/>
        <v>0</v>
      </c>
      <c r="AB350" s="197">
        <f t="shared" si="138"/>
        <v>0</v>
      </c>
      <c r="AC350" s="197">
        <f t="shared" si="138"/>
        <v>180910.66</v>
      </c>
      <c r="AD350" s="197">
        <f t="shared" si="138"/>
        <v>180000</v>
      </c>
      <c r="AE350" s="197">
        <f t="shared" si="138"/>
        <v>0</v>
      </c>
      <c r="AF350" s="239" t="s">
        <v>17026</v>
      </c>
      <c r="AG350" s="239" t="s">
        <v>17026</v>
      </c>
      <c r="AH350" s="239" t="s">
        <v>17026</v>
      </c>
      <c r="AI350" s="251"/>
      <c r="AJ350" s="251"/>
      <c r="AK350" s="251"/>
      <c r="AL350" s="251"/>
      <c r="AM350" s="252"/>
      <c r="AN350" s="252"/>
      <c r="AO350" s="252"/>
      <c r="AP350" s="252"/>
      <c r="AQ350" s="252"/>
      <c r="AR350" s="252"/>
      <c r="AS350" s="252"/>
      <c r="AT350" s="252"/>
      <c r="AU350" s="252"/>
      <c r="AV350" s="252"/>
      <c r="AW350" s="252"/>
      <c r="AX350" s="253"/>
      <c r="AY350" s="253"/>
      <c r="AZ350" s="252"/>
      <c r="BA350" s="252"/>
      <c r="BB350" s="254"/>
      <c r="BC350" s="255">
        <f t="shared" ref="BC350:BC406" si="139">AY350-M350</f>
        <v>-950</v>
      </c>
      <c r="BJ350" s="191" t="e">
        <f>VLOOKUP(C350,BM:BO,3,FALSE)</f>
        <v>#N/A</v>
      </c>
      <c r="BM350" s="191" t="s">
        <v>3534</v>
      </c>
      <c r="BN350" s="191" t="s">
        <v>943</v>
      </c>
      <c r="BO350" s="191" t="s">
        <v>3535</v>
      </c>
      <c r="BU350" s="191" t="s">
        <v>3534</v>
      </c>
      <c r="BV350" s="191" t="s">
        <v>943</v>
      </c>
      <c r="BW350" s="191" t="s">
        <v>3535</v>
      </c>
      <c r="CH350" s="248">
        <f t="shared" si="122"/>
        <v>1.4551915228366852E-10</v>
      </c>
    </row>
    <row r="351" spans="1:115" x14ac:dyDescent="0.3">
      <c r="A351" s="191">
        <v>1</v>
      </c>
      <c r="B351" s="256">
        <f>SUBTOTAL(9,$A$22:A351)</f>
        <v>286</v>
      </c>
      <c r="C351" s="260" t="s">
        <v>364</v>
      </c>
      <c r="D351" s="197">
        <f>E351+F351+G351+H351+I351+J351+L351+N351+P351+R351+T351+U351+V351+W351+X351+Y351+Z351+AA351+AB351+AC351+AD351+AE351</f>
        <v>8814680.0299999993</v>
      </c>
      <c r="E351" s="263">
        <v>0</v>
      </c>
      <c r="F351" s="263">
        <v>0</v>
      </c>
      <c r="G351" s="263">
        <v>0</v>
      </c>
      <c r="H351" s="263">
        <v>0</v>
      </c>
      <c r="I351" s="263">
        <v>0</v>
      </c>
      <c r="J351" s="263">
        <v>0</v>
      </c>
      <c r="K351" s="278">
        <v>0</v>
      </c>
      <c r="L351" s="263">
        <v>0</v>
      </c>
      <c r="M351" s="279">
        <v>950</v>
      </c>
      <c r="N351" s="197">
        <v>8453769.3699999992</v>
      </c>
      <c r="O351" s="263">
        <v>0</v>
      </c>
      <c r="P351" s="263">
        <v>0</v>
      </c>
      <c r="Q351" s="197">
        <v>0</v>
      </c>
      <c r="R351" s="197">
        <v>0</v>
      </c>
      <c r="S351" s="263">
        <v>0</v>
      </c>
      <c r="T351" s="263">
        <v>0</v>
      </c>
      <c r="U351" s="263">
        <v>0</v>
      </c>
      <c r="V351" s="263">
        <v>0</v>
      </c>
      <c r="W351" s="263">
        <v>0</v>
      </c>
      <c r="X351" s="263">
        <v>0</v>
      </c>
      <c r="Y351" s="263">
        <v>0</v>
      </c>
      <c r="Z351" s="263">
        <v>0</v>
      </c>
      <c r="AA351" s="263">
        <v>0</v>
      </c>
      <c r="AB351" s="263">
        <v>0</v>
      </c>
      <c r="AC351" s="197">
        <f>ROUND(N351*2.14%,2)</f>
        <v>180910.66</v>
      </c>
      <c r="AD351" s="197">
        <v>180000</v>
      </c>
      <c r="AE351" s="263">
        <v>0</v>
      </c>
      <c r="AF351" s="239">
        <v>2023</v>
      </c>
      <c r="AG351" s="239">
        <v>2023</v>
      </c>
      <c r="AH351" s="239">
        <v>2023</v>
      </c>
      <c r="AI351" s="251"/>
      <c r="AJ351" s="251"/>
      <c r="AK351" s="251"/>
      <c r="AL351" s="251"/>
      <c r="AM351" s="252" t="s">
        <v>16960</v>
      </c>
      <c r="AN351" s="252" t="s">
        <v>16955</v>
      </c>
      <c r="AO351" s="252">
        <v>0</v>
      </c>
      <c r="AP351" s="252" t="s">
        <v>16964</v>
      </c>
      <c r="AQ351" s="252" t="s">
        <v>16968</v>
      </c>
      <c r="AR351" s="252">
        <v>0</v>
      </c>
      <c r="AS351" s="252"/>
      <c r="AT351" s="252"/>
      <c r="AU351" s="252"/>
      <c r="AV351" s="252"/>
      <c r="AW351" s="252" t="s">
        <v>853</v>
      </c>
      <c r="AX351" s="253">
        <v>907</v>
      </c>
      <c r="AY351" s="253">
        <v>950</v>
      </c>
      <c r="AZ351" s="252" t="s">
        <v>2967</v>
      </c>
      <c r="BA351" s="252" t="s">
        <v>17012</v>
      </c>
      <c r="BB351" s="254"/>
      <c r="BC351" s="255">
        <f t="shared" si="139"/>
        <v>0</v>
      </c>
      <c r="BJ351" s="191" t="str">
        <f>VLOOKUP(C351,BM:BO,3,FALSE)</f>
        <v>нет данных</v>
      </c>
      <c r="BM351" s="191" t="s">
        <v>516</v>
      </c>
      <c r="BN351" s="191" t="s">
        <v>2984</v>
      </c>
      <c r="BO351" s="191" t="s">
        <v>2984</v>
      </c>
      <c r="BU351" s="191" t="s">
        <v>516</v>
      </c>
      <c r="BV351" s="191" t="s">
        <v>2984</v>
      </c>
      <c r="BW351" s="191" t="s">
        <v>2984</v>
      </c>
      <c r="CH351" s="248">
        <f t="shared" si="122"/>
        <v>1.4551915228366852E-10</v>
      </c>
    </row>
    <row r="352" spans="1:115" x14ac:dyDescent="0.3">
      <c r="B352" s="249" t="s">
        <v>17363</v>
      </c>
      <c r="C352" s="257"/>
      <c r="D352" s="246">
        <f>D353</f>
        <v>3793574.26</v>
      </c>
      <c r="E352" s="197">
        <f t="shared" ref="E352:AE352" si="140">E353</f>
        <v>0</v>
      </c>
      <c r="F352" s="197">
        <f t="shared" si="140"/>
        <v>0</v>
      </c>
      <c r="G352" s="197">
        <f t="shared" si="140"/>
        <v>0</v>
      </c>
      <c r="H352" s="197">
        <f t="shared" si="140"/>
        <v>0</v>
      </c>
      <c r="I352" s="197">
        <f t="shared" si="140"/>
        <v>0</v>
      </c>
      <c r="J352" s="197">
        <f t="shared" si="140"/>
        <v>0</v>
      </c>
      <c r="K352" s="247">
        <f t="shared" si="140"/>
        <v>0</v>
      </c>
      <c r="L352" s="197">
        <f t="shared" si="140"/>
        <v>0</v>
      </c>
      <c r="M352" s="197">
        <f t="shared" si="140"/>
        <v>551</v>
      </c>
      <c r="N352" s="197">
        <f t="shared" si="140"/>
        <v>3746370</v>
      </c>
      <c r="O352" s="197">
        <f t="shared" si="140"/>
        <v>0</v>
      </c>
      <c r="P352" s="197">
        <f t="shared" si="140"/>
        <v>0</v>
      </c>
      <c r="Q352" s="197">
        <f t="shared" si="140"/>
        <v>0</v>
      </c>
      <c r="R352" s="197">
        <f t="shared" si="140"/>
        <v>0</v>
      </c>
      <c r="S352" s="197">
        <f t="shared" si="140"/>
        <v>0</v>
      </c>
      <c r="T352" s="197">
        <f t="shared" si="140"/>
        <v>0</v>
      </c>
      <c r="U352" s="197">
        <f t="shared" si="140"/>
        <v>0</v>
      </c>
      <c r="V352" s="197">
        <f t="shared" si="140"/>
        <v>0</v>
      </c>
      <c r="W352" s="197">
        <f t="shared" si="140"/>
        <v>0</v>
      </c>
      <c r="X352" s="197">
        <f t="shared" si="140"/>
        <v>0</v>
      </c>
      <c r="Y352" s="197">
        <f t="shared" si="140"/>
        <v>0</v>
      </c>
      <c r="Z352" s="197">
        <f t="shared" si="140"/>
        <v>0</v>
      </c>
      <c r="AA352" s="197">
        <f t="shared" si="140"/>
        <v>0</v>
      </c>
      <c r="AB352" s="197">
        <f t="shared" si="140"/>
        <v>0</v>
      </c>
      <c r="AC352" s="197">
        <f t="shared" si="140"/>
        <v>47204.26</v>
      </c>
      <c r="AD352" s="197">
        <f t="shared" si="140"/>
        <v>0</v>
      </c>
      <c r="AE352" s="197">
        <f t="shared" si="140"/>
        <v>0</v>
      </c>
      <c r="AF352" s="239" t="s">
        <v>17026</v>
      </c>
      <c r="AG352" s="239" t="s">
        <v>17026</v>
      </c>
      <c r="AH352" s="239" t="s">
        <v>17026</v>
      </c>
      <c r="AI352" s="251"/>
      <c r="AJ352" s="251"/>
      <c r="AK352" s="251"/>
      <c r="AL352" s="251"/>
      <c r="AM352" s="252"/>
      <c r="AN352" s="252"/>
      <c r="AO352" s="252"/>
      <c r="AP352" s="252"/>
      <c r="AQ352" s="252"/>
      <c r="AR352" s="252"/>
      <c r="AS352" s="252"/>
      <c r="AT352" s="252"/>
      <c r="AU352" s="252"/>
      <c r="AV352" s="252"/>
      <c r="AW352" s="252"/>
      <c r="AX352" s="253"/>
      <c r="AY352" s="253"/>
      <c r="AZ352" s="252"/>
      <c r="BA352" s="252"/>
      <c r="BB352" s="254"/>
      <c r="BC352" s="255"/>
      <c r="CH352" s="248">
        <f t="shared" si="122"/>
        <v>-2.255546860396862E-10</v>
      </c>
    </row>
    <row r="353" spans="1:115" x14ac:dyDescent="0.3">
      <c r="A353" s="191">
        <v>1</v>
      </c>
      <c r="B353" s="256">
        <f>SUBTOTAL(9,$A$22:A353)</f>
        <v>287</v>
      </c>
      <c r="C353" s="260" t="s">
        <v>15244</v>
      </c>
      <c r="D353" s="197">
        <f>E353+F353+G353+H353+I353+J353+L353+N353+P353+R353+T353+U353+V353+W353+X353+Y353+Z353+AA353+AB353+AC353+AD353+AE353</f>
        <v>3793574.26</v>
      </c>
      <c r="E353" s="264">
        <v>0</v>
      </c>
      <c r="F353" s="264">
        <v>0</v>
      </c>
      <c r="G353" s="264">
        <v>0</v>
      </c>
      <c r="H353" s="264">
        <v>0</v>
      </c>
      <c r="I353" s="264">
        <v>0</v>
      </c>
      <c r="J353" s="264">
        <v>0</v>
      </c>
      <c r="K353" s="281">
        <v>0</v>
      </c>
      <c r="L353" s="264">
        <v>0</v>
      </c>
      <c r="M353" s="264">
        <v>551</v>
      </c>
      <c r="N353" s="264">
        <v>3746370</v>
      </c>
      <c r="O353" s="264">
        <v>0</v>
      </c>
      <c r="P353" s="264">
        <v>0</v>
      </c>
      <c r="Q353" s="264">
        <v>0</v>
      </c>
      <c r="R353" s="264">
        <v>0</v>
      </c>
      <c r="S353" s="264">
        <v>0</v>
      </c>
      <c r="T353" s="264">
        <v>0</v>
      </c>
      <c r="U353" s="264">
        <v>0</v>
      </c>
      <c r="V353" s="264">
        <v>0</v>
      </c>
      <c r="W353" s="264">
        <v>0</v>
      </c>
      <c r="X353" s="264">
        <v>0</v>
      </c>
      <c r="Y353" s="264">
        <v>0</v>
      </c>
      <c r="Z353" s="264">
        <v>0</v>
      </c>
      <c r="AA353" s="264">
        <v>0</v>
      </c>
      <c r="AB353" s="264">
        <v>0</v>
      </c>
      <c r="AC353" s="264">
        <f>ROUND(N353*1.26%,2)</f>
        <v>47204.26</v>
      </c>
      <c r="AD353" s="264">
        <v>0</v>
      </c>
      <c r="AE353" s="264">
        <v>0</v>
      </c>
      <c r="AF353" s="265" t="s">
        <v>17052</v>
      </c>
      <c r="AG353" s="265">
        <v>2023</v>
      </c>
      <c r="AH353" s="266">
        <v>2023</v>
      </c>
      <c r="AI353" s="251"/>
      <c r="AJ353" s="251"/>
      <c r="AK353" s="251"/>
      <c r="AL353" s="251"/>
      <c r="AM353" s="252"/>
      <c r="AN353" s="252"/>
      <c r="AO353" s="252"/>
      <c r="AP353" s="252"/>
      <c r="AQ353" s="252"/>
      <c r="AR353" s="252"/>
      <c r="AS353" s="252"/>
      <c r="AT353" s="252"/>
      <c r="AU353" s="252"/>
      <c r="AV353" s="252"/>
      <c r="AW353" s="252"/>
      <c r="AX353" s="253"/>
      <c r="AY353" s="253"/>
      <c r="AZ353" s="252"/>
      <c r="BA353" s="252"/>
      <c r="BB353" s="254"/>
      <c r="BC353" s="255"/>
      <c r="CH353" s="248">
        <f t="shared" si="122"/>
        <v>-2.255546860396862E-10</v>
      </c>
    </row>
    <row r="354" spans="1:115" x14ac:dyDescent="0.3">
      <c r="B354" s="249" t="s">
        <v>257</v>
      </c>
      <c r="C354" s="249"/>
      <c r="D354" s="246">
        <f>D355</f>
        <v>6747768.7300000004</v>
      </c>
      <c r="E354" s="197">
        <f t="shared" ref="E354:AE354" si="141">E355</f>
        <v>0</v>
      </c>
      <c r="F354" s="197">
        <f t="shared" si="141"/>
        <v>0</v>
      </c>
      <c r="G354" s="197">
        <f t="shared" si="141"/>
        <v>0</v>
      </c>
      <c r="H354" s="197">
        <f t="shared" si="141"/>
        <v>0</v>
      </c>
      <c r="I354" s="197">
        <f t="shared" si="141"/>
        <v>0</v>
      </c>
      <c r="J354" s="197">
        <f t="shared" si="141"/>
        <v>0</v>
      </c>
      <c r="K354" s="247">
        <f t="shared" si="141"/>
        <v>0</v>
      </c>
      <c r="L354" s="197">
        <f t="shared" si="141"/>
        <v>0</v>
      </c>
      <c r="M354" s="197">
        <f t="shared" si="141"/>
        <v>782</v>
      </c>
      <c r="N354" s="197">
        <f t="shared" si="141"/>
        <v>6430163.2400000002</v>
      </c>
      <c r="O354" s="197">
        <f t="shared" si="141"/>
        <v>0</v>
      </c>
      <c r="P354" s="197">
        <f t="shared" si="141"/>
        <v>0</v>
      </c>
      <c r="Q354" s="197">
        <f t="shared" si="141"/>
        <v>0</v>
      </c>
      <c r="R354" s="197">
        <f t="shared" si="141"/>
        <v>0</v>
      </c>
      <c r="S354" s="197">
        <f t="shared" si="141"/>
        <v>0</v>
      </c>
      <c r="T354" s="197">
        <f t="shared" si="141"/>
        <v>0</v>
      </c>
      <c r="U354" s="197">
        <f t="shared" si="141"/>
        <v>0</v>
      </c>
      <c r="V354" s="197">
        <f t="shared" si="141"/>
        <v>0</v>
      </c>
      <c r="W354" s="197">
        <f t="shared" si="141"/>
        <v>0</v>
      </c>
      <c r="X354" s="197">
        <f t="shared" si="141"/>
        <v>0</v>
      </c>
      <c r="Y354" s="197">
        <f t="shared" si="141"/>
        <v>0</v>
      </c>
      <c r="Z354" s="197">
        <f t="shared" si="141"/>
        <v>0</v>
      </c>
      <c r="AA354" s="197">
        <f t="shared" si="141"/>
        <v>0</v>
      </c>
      <c r="AB354" s="197">
        <f t="shared" si="141"/>
        <v>0</v>
      </c>
      <c r="AC354" s="197">
        <f t="shared" si="141"/>
        <v>137605.49</v>
      </c>
      <c r="AD354" s="197">
        <f t="shared" si="141"/>
        <v>180000</v>
      </c>
      <c r="AE354" s="197">
        <f t="shared" si="141"/>
        <v>0</v>
      </c>
      <c r="AF354" s="239" t="s">
        <v>17026</v>
      </c>
      <c r="AG354" s="239" t="s">
        <v>17026</v>
      </c>
      <c r="AH354" s="239" t="s">
        <v>17026</v>
      </c>
      <c r="AI354" s="251"/>
      <c r="AJ354" s="251"/>
      <c r="AK354" s="251"/>
      <c r="AL354" s="251"/>
      <c r="AM354" s="252"/>
      <c r="AN354" s="252"/>
      <c r="AO354" s="252"/>
      <c r="AP354" s="252"/>
      <c r="AQ354" s="252"/>
      <c r="AR354" s="252"/>
      <c r="AS354" s="252"/>
      <c r="AT354" s="252"/>
      <c r="AU354" s="252"/>
      <c r="AV354" s="252"/>
      <c r="AW354" s="252"/>
      <c r="AX354" s="253"/>
      <c r="AY354" s="253"/>
      <c r="AZ354" s="252"/>
      <c r="BA354" s="252"/>
      <c r="BB354" s="254"/>
      <c r="BC354" s="255">
        <f t="shared" si="139"/>
        <v>-782</v>
      </c>
      <c r="BJ354" s="191" t="e">
        <f t="shared" ref="BJ354:BJ359" si="142">VLOOKUP(C354,BM:BO,3,FALSE)</f>
        <v>#N/A</v>
      </c>
      <c r="BM354" s="191" t="s">
        <v>653</v>
      </c>
      <c r="BN354" s="191" t="s">
        <v>627</v>
      </c>
      <c r="BO354" s="191" t="s">
        <v>3346</v>
      </c>
      <c r="BU354" s="191" t="s">
        <v>653</v>
      </c>
      <c r="BV354" s="191" t="s">
        <v>627</v>
      </c>
      <c r="BW354" s="191" t="s">
        <v>3346</v>
      </c>
      <c r="CH354" s="248">
        <f t="shared" si="122"/>
        <v>2.3283064365386963E-10</v>
      </c>
    </row>
    <row r="355" spans="1:115" x14ac:dyDescent="0.3">
      <c r="A355" s="191">
        <v>1</v>
      </c>
      <c r="B355" s="256">
        <f>SUBTOTAL(9,$A$22:A355)</f>
        <v>288</v>
      </c>
      <c r="C355" s="260" t="s">
        <v>258</v>
      </c>
      <c r="D355" s="197">
        <f>E355+F355+G355+H355+I355+J355+L355+N355+P355+R355+T355+U355+V355+W355+X355+Y355+Z355+AA355+AB355+AC355+AD355+AE355</f>
        <v>6747768.7300000004</v>
      </c>
      <c r="E355" s="263">
        <v>0</v>
      </c>
      <c r="F355" s="263">
        <v>0</v>
      </c>
      <c r="G355" s="263">
        <v>0</v>
      </c>
      <c r="H355" s="263">
        <v>0</v>
      </c>
      <c r="I355" s="263">
        <v>0</v>
      </c>
      <c r="J355" s="263">
        <v>0</v>
      </c>
      <c r="K355" s="278">
        <v>0</v>
      </c>
      <c r="L355" s="263">
        <v>0</v>
      </c>
      <c r="M355" s="197">
        <v>782</v>
      </c>
      <c r="N355" s="197">
        <v>6430163.2400000002</v>
      </c>
      <c r="O355" s="263">
        <v>0</v>
      </c>
      <c r="P355" s="263">
        <v>0</v>
      </c>
      <c r="Q355" s="197">
        <v>0</v>
      </c>
      <c r="R355" s="197">
        <v>0</v>
      </c>
      <c r="S355" s="263">
        <v>0</v>
      </c>
      <c r="T355" s="263">
        <v>0</v>
      </c>
      <c r="U355" s="263">
        <v>0</v>
      </c>
      <c r="V355" s="263">
        <v>0</v>
      </c>
      <c r="W355" s="263">
        <v>0</v>
      </c>
      <c r="X355" s="263">
        <v>0</v>
      </c>
      <c r="Y355" s="263">
        <v>0</v>
      </c>
      <c r="Z355" s="263">
        <v>0</v>
      </c>
      <c r="AA355" s="263">
        <v>0</v>
      </c>
      <c r="AB355" s="263">
        <v>0</v>
      </c>
      <c r="AC355" s="197">
        <f>ROUND(N355*2.14%,2)</f>
        <v>137605.49</v>
      </c>
      <c r="AD355" s="197">
        <v>180000</v>
      </c>
      <c r="AE355" s="263">
        <v>0</v>
      </c>
      <c r="AF355" s="239">
        <v>2023</v>
      </c>
      <c r="AG355" s="239">
        <v>2023</v>
      </c>
      <c r="AH355" s="239">
        <v>2023</v>
      </c>
      <c r="AI355" s="251"/>
      <c r="AJ355" s="251"/>
      <c r="AK355" s="251"/>
      <c r="AL355" s="251"/>
      <c r="AM355" s="252" t="s">
        <v>16970</v>
      </c>
      <c r="AN355" s="252" t="s">
        <v>16951</v>
      </c>
      <c r="AO355" s="252">
        <v>0</v>
      </c>
      <c r="AP355" s="252" t="s">
        <v>16957</v>
      </c>
      <c r="AQ355" s="252" t="s">
        <v>16958</v>
      </c>
      <c r="AR355" s="252" t="s">
        <v>16964</v>
      </c>
      <c r="AS355" s="252"/>
      <c r="AT355" s="252"/>
      <c r="AU355" s="252"/>
      <c r="AV355" s="252"/>
      <c r="AW355" s="252" t="s">
        <v>772</v>
      </c>
      <c r="AX355" s="253">
        <v>879.32</v>
      </c>
      <c r="AY355" s="253">
        <v>651.38</v>
      </c>
      <c r="AZ355" s="252" t="s">
        <v>2967</v>
      </c>
      <c r="BA355" s="252" t="s">
        <v>17012</v>
      </c>
      <c r="BB355" s="254"/>
      <c r="BC355" s="255">
        <f t="shared" si="139"/>
        <v>-130.62</v>
      </c>
      <c r="BJ355" s="191" t="str">
        <f t="shared" si="142"/>
        <v>нет данных</v>
      </c>
      <c r="BM355" s="191" t="s">
        <v>3347</v>
      </c>
      <c r="BN355" s="191" t="s">
        <v>853</v>
      </c>
      <c r="BO355" s="191" t="s">
        <v>3348</v>
      </c>
      <c r="BU355" s="191" t="s">
        <v>3347</v>
      </c>
      <c r="BV355" s="191" t="s">
        <v>853</v>
      </c>
      <c r="BW355" s="191" t="s">
        <v>3348</v>
      </c>
      <c r="CH355" s="248">
        <f t="shared" si="122"/>
        <v>2.3283064365386963E-10</v>
      </c>
    </row>
    <row r="356" spans="1:115" x14ac:dyDescent="0.3">
      <c r="B356" s="249" t="s">
        <v>259</v>
      </c>
      <c r="C356" s="249"/>
      <c r="D356" s="246">
        <f>D357</f>
        <v>4757125.34</v>
      </c>
      <c r="E356" s="197">
        <f t="shared" ref="E356:AE356" si="143">E357</f>
        <v>0</v>
      </c>
      <c r="F356" s="197">
        <f t="shared" si="143"/>
        <v>0</v>
      </c>
      <c r="G356" s="197">
        <f t="shared" si="143"/>
        <v>0</v>
      </c>
      <c r="H356" s="197">
        <f t="shared" si="143"/>
        <v>0</v>
      </c>
      <c r="I356" s="197">
        <f t="shared" si="143"/>
        <v>0</v>
      </c>
      <c r="J356" s="197">
        <f t="shared" si="143"/>
        <v>0</v>
      </c>
      <c r="K356" s="247">
        <f t="shared" si="143"/>
        <v>0</v>
      </c>
      <c r="L356" s="197">
        <f t="shared" si="143"/>
        <v>0</v>
      </c>
      <c r="M356" s="197">
        <f t="shared" si="143"/>
        <v>600</v>
      </c>
      <c r="N356" s="197">
        <f t="shared" si="143"/>
        <v>4481227.08</v>
      </c>
      <c r="O356" s="197">
        <f t="shared" si="143"/>
        <v>0</v>
      </c>
      <c r="P356" s="197">
        <f t="shared" si="143"/>
        <v>0</v>
      </c>
      <c r="Q356" s="197">
        <f t="shared" si="143"/>
        <v>0</v>
      </c>
      <c r="R356" s="197">
        <f t="shared" si="143"/>
        <v>0</v>
      </c>
      <c r="S356" s="197">
        <f t="shared" si="143"/>
        <v>0</v>
      </c>
      <c r="T356" s="197">
        <f t="shared" si="143"/>
        <v>0</v>
      </c>
      <c r="U356" s="197">
        <f t="shared" si="143"/>
        <v>0</v>
      </c>
      <c r="V356" s="197">
        <f t="shared" si="143"/>
        <v>0</v>
      </c>
      <c r="W356" s="197">
        <f t="shared" si="143"/>
        <v>0</v>
      </c>
      <c r="X356" s="197">
        <f t="shared" si="143"/>
        <v>0</v>
      </c>
      <c r="Y356" s="197">
        <f t="shared" si="143"/>
        <v>0</v>
      </c>
      <c r="Z356" s="197">
        <f t="shared" si="143"/>
        <v>0</v>
      </c>
      <c r="AA356" s="197">
        <f t="shared" si="143"/>
        <v>0</v>
      </c>
      <c r="AB356" s="197">
        <f t="shared" si="143"/>
        <v>0</v>
      </c>
      <c r="AC356" s="197">
        <f t="shared" si="143"/>
        <v>95898.26</v>
      </c>
      <c r="AD356" s="197">
        <f t="shared" si="143"/>
        <v>180000</v>
      </c>
      <c r="AE356" s="197">
        <f t="shared" si="143"/>
        <v>0</v>
      </c>
      <c r="AF356" s="239" t="s">
        <v>17026</v>
      </c>
      <c r="AG356" s="239" t="s">
        <v>17026</v>
      </c>
      <c r="AH356" s="239" t="s">
        <v>17026</v>
      </c>
      <c r="AI356" s="251"/>
      <c r="AJ356" s="251"/>
      <c r="AK356" s="251"/>
      <c r="AL356" s="251"/>
      <c r="AM356" s="252"/>
      <c r="AN356" s="252"/>
      <c r="AO356" s="252"/>
      <c r="AP356" s="252"/>
      <c r="AQ356" s="252"/>
      <c r="AR356" s="252"/>
      <c r="AS356" s="252"/>
      <c r="AT356" s="252"/>
      <c r="AU356" s="252"/>
      <c r="AV356" s="252"/>
      <c r="AW356" s="252"/>
      <c r="AX356" s="253"/>
      <c r="AY356" s="253"/>
      <c r="AZ356" s="252"/>
      <c r="BA356" s="252"/>
      <c r="BB356" s="254"/>
      <c r="BC356" s="255">
        <f t="shared" si="139"/>
        <v>-600</v>
      </c>
      <c r="BJ356" s="191" t="e">
        <f t="shared" si="142"/>
        <v>#N/A</v>
      </c>
      <c r="BM356" s="191" t="s">
        <v>3349</v>
      </c>
      <c r="BN356" s="191" t="s">
        <v>788</v>
      </c>
      <c r="BO356" s="191" t="s">
        <v>3350</v>
      </c>
      <c r="BU356" s="191" t="s">
        <v>3349</v>
      </c>
      <c r="BV356" s="191" t="s">
        <v>788</v>
      </c>
      <c r="BW356" s="191" t="s">
        <v>3350</v>
      </c>
      <c r="CH356" s="248">
        <f t="shared" si="122"/>
        <v>-2.3283064365386963E-10</v>
      </c>
    </row>
    <row r="357" spans="1:115" x14ac:dyDescent="0.3">
      <c r="A357" s="191">
        <v>1</v>
      </c>
      <c r="B357" s="256">
        <f>SUBTOTAL(9,$A$22:A357)</f>
        <v>289</v>
      </c>
      <c r="C357" s="260" t="s">
        <v>260</v>
      </c>
      <c r="D357" s="197">
        <f>E357+F357+G357+H357+I357+J357+L357+N357+P357+R357+T357+U357+V357+W357+X357+Y357+Z357+AA357+AB357+AC357+AD357+AE357</f>
        <v>4757125.34</v>
      </c>
      <c r="E357" s="263">
        <v>0</v>
      </c>
      <c r="F357" s="263">
        <v>0</v>
      </c>
      <c r="G357" s="263">
        <v>0</v>
      </c>
      <c r="H357" s="263">
        <v>0</v>
      </c>
      <c r="I357" s="263">
        <v>0</v>
      </c>
      <c r="J357" s="263">
        <v>0</v>
      </c>
      <c r="K357" s="278">
        <v>0</v>
      </c>
      <c r="L357" s="263">
        <v>0</v>
      </c>
      <c r="M357" s="279">
        <v>600</v>
      </c>
      <c r="N357" s="197">
        <v>4481227.08</v>
      </c>
      <c r="O357" s="263">
        <v>0</v>
      </c>
      <c r="P357" s="263">
        <v>0</v>
      </c>
      <c r="Q357" s="197">
        <v>0</v>
      </c>
      <c r="R357" s="197">
        <v>0</v>
      </c>
      <c r="S357" s="263">
        <v>0</v>
      </c>
      <c r="T357" s="263">
        <v>0</v>
      </c>
      <c r="U357" s="263">
        <v>0</v>
      </c>
      <c r="V357" s="263">
        <v>0</v>
      </c>
      <c r="W357" s="263">
        <v>0</v>
      </c>
      <c r="X357" s="263">
        <v>0</v>
      </c>
      <c r="Y357" s="263">
        <v>0</v>
      </c>
      <c r="Z357" s="263">
        <v>0</v>
      </c>
      <c r="AA357" s="263">
        <v>0</v>
      </c>
      <c r="AB357" s="263">
        <v>0</v>
      </c>
      <c r="AC357" s="197">
        <f>ROUND(N357*2.14%,2)</f>
        <v>95898.26</v>
      </c>
      <c r="AD357" s="197">
        <v>180000</v>
      </c>
      <c r="AE357" s="263">
        <v>0</v>
      </c>
      <c r="AF357" s="239">
        <v>2023</v>
      </c>
      <c r="AG357" s="239">
        <v>2023</v>
      </c>
      <c r="AH357" s="239">
        <v>2023</v>
      </c>
      <c r="AI357" s="251"/>
      <c r="AJ357" s="251"/>
      <c r="AK357" s="251"/>
      <c r="AL357" s="251"/>
      <c r="AM357" s="252" t="s">
        <v>16962</v>
      </c>
      <c r="AN357" s="252">
        <v>2015</v>
      </c>
      <c r="AO357" s="252">
        <v>0</v>
      </c>
      <c r="AP357" s="252">
        <v>2016</v>
      </c>
      <c r="AQ357" s="252" t="s">
        <v>16967</v>
      </c>
      <c r="AR357" s="252">
        <v>2016</v>
      </c>
      <c r="AS357" s="252" t="s">
        <v>16981</v>
      </c>
      <c r="AT357" s="252" t="s">
        <v>16978</v>
      </c>
      <c r="AU357" s="252">
        <f>725022.07+38561.41+1604449.5</f>
        <v>2368032.98</v>
      </c>
      <c r="AV357" s="252">
        <v>343512.32000000001</v>
      </c>
      <c r="AW357" s="252" t="s">
        <v>617</v>
      </c>
      <c r="AX357" s="253">
        <v>687</v>
      </c>
      <c r="AY357" s="253">
        <v>555.37</v>
      </c>
      <c r="AZ357" s="252" t="s">
        <v>2967</v>
      </c>
      <c r="BA357" s="252">
        <v>2004</v>
      </c>
      <c r="BB357" s="254"/>
      <c r="BC357" s="255">
        <f t="shared" si="139"/>
        <v>-44.629999999999995</v>
      </c>
      <c r="BJ357" s="191" t="str">
        <f t="shared" si="142"/>
        <v>483.920</v>
      </c>
      <c r="BM357" s="191" t="s">
        <v>554</v>
      </c>
      <c r="BN357" s="191" t="s">
        <v>788</v>
      </c>
      <c r="BO357" s="191" t="s">
        <v>1125</v>
      </c>
      <c r="BU357" s="191" t="s">
        <v>554</v>
      </c>
      <c r="BV357" s="191" t="s">
        <v>788</v>
      </c>
      <c r="BW357" s="191" t="s">
        <v>1125</v>
      </c>
      <c r="CH357" s="248">
        <f t="shared" si="122"/>
        <v>-2.3283064365386963E-10</v>
      </c>
    </row>
    <row r="358" spans="1:115" x14ac:dyDescent="0.3">
      <c r="B358" s="249" t="s">
        <v>261</v>
      </c>
      <c r="C358" s="249"/>
      <c r="D358" s="246">
        <f>D359+D360+D361</f>
        <v>13615171.16</v>
      </c>
      <c r="E358" s="197">
        <f t="shared" ref="E358:AE358" si="144">E359+E360+E361</f>
        <v>0</v>
      </c>
      <c r="F358" s="197">
        <f t="shared" si="144"/>
        <v>0</v>
      </c>
      <c r="G358" s="197">
        <f t="shared" si="144"/>
        <v>0</v>
      </c>
      <c r="H358" s="197">
        <f t="shared" si="144"/>
        <v>0</v>
      </c>
      <c r="I358" s="197">
        <f t="shared" si="144"/>
        <v>0</v>
      </c>
      <c r="J358" s="197">
        <f t="shared" si="144"/>
        <v>0</v>
      </c>
      <c r="K358" s="247">
        <f t="shared" si="144"/>
        <v>0</v>
      </c>
      <c r="L358" s="197">
        <f t="shared" si="144"/>
        <v>0</v>
      </c>
      <c r="M358" s="197">
        <f t="shared" si="144"/>
        <v>1917.98</v>
      </c>
      <c r="N358" s="197">
        <f t="shared" si="144"/>
        <v>13134101.390000001</v>
      </c>
      <c r="O358" s="197">
        <f t="shared" si="144"/>
        <v>0</v>
      </c>
      <c r="P358" s="197">
        <f t="shared" si="144"/>
        <v>0</v>
      </c>
      <c r="Q358" s="197">
        <f t="shared" si="144"/>
        <v>0</v>
      </c>
      <c r="R358" s="197">
        <f t="shared" si="144"/>
        <v>0</v>
      </c>
      <c r="S358" s="197">
        <f t="shared" si="144"/>
        <v>0</v>
      </c>
      <c r="T358" s="197">
        <f t="shared" si="144"/>
        <v>0</v>
      </c>
      <c r="U358" s="197">
        <f t="shared" si="144"/>
        <v>0</v>
      </c>
      <c r="V358" s="197">
        <f t="shared" si="144"/>
        <v>0</v>
      </c>
      <c r="W358" s="197">
        <f t="shared" si="144"/>
        <v>0</v>
      </c>
      <c r="X358" s="197">
        <f t="shared" si="144"/>
        <v>0</v>
      </c>
      <c r="Y358" s="197">
        <f t="shared" si="144"/>
        <v>0</v>
      </c>
      <c r="Z358" s="197">
        <f t="shared" si="144"/>
        <v>0</v>
      </c>
      <c r="AA358" s="197">
        <f t="shared" si="144"/>
        <v>0</v>
      </c>
      <c r="AB358" s="197">
        <f t="shared" si="144"/>
        <v>0</v>
      </c>
      <c r="AC358" s="197">
        <f t="shared" si="144"/>
        <v>281069.77</v>
      </c>
      <c r="AD358" s="197">
        <f t="shared" si="144"/>
        <v>200000</v>
      </c>
      <c r="AE358" s="197">
        <f t="shared" si="144"/>
        <v>0</v>
      </c>
      <c r="AF358" s="239" t="s">
        <v>17026</v>
      </c>
      <c r="AG358" s="239" t="s">
        <v>17026</v>
      </c>
      <c r="AH358" s="239" t="s">
        <v>17026</v>
      </c>
      <c r="AI358" s="251"/>
      <c r="AJ358" s="251"/>
      <c r="AK358" s="251"/>
      <c r="AL358" s="251"/>
      <c r="AM358" s="252"/>
      <c r="AN358" s="252"/>
      <c r="AO358" s="252"/>
      <c r="AP358" s="252"/>
      <c r="AQ358" s="252"/>
      <c r="AR358" s="252"/>
      <c r="AS358" s="252"/>
      <c r="AT358" s="252"/>
      <c r="AU358" s="252"/>
      <c r="AV358" s="252"/>
      <c r="AW358" s="252"/>
      <c r="AX358" s="253"/>
      <c r="AY358" s="253"/>
      <c r="AZ358" s="252"/>
      <c r="BA358" s="252"/>
      <c r="BB358" s="254"/>
      <c r="BC358" s="255">
        <f t="shared" si="139"/>
        <v>-1917.98</v>
      </c>
      <c r="BJ358" s="191" t="e">
        <f t="shared" si="142"/>
        <v>#N/A</v>
      </c>
      <c r="BM358" s="191" t="s">
        <v>3352</v>
      </c>
      <c r="BN358" s="191" t="s">
        <v>842</v>
      </c>
      <c r="BO358" s="191" t="s">
        <v>3353</v>
      </c>
      <c r="BU358" s="191" t="s">
        <v>3352</v>
      </c>
      <c r="BV358" s="191" t="s">
        <v>842</v>
      </c>
      <c r="BW358" s="191" t="s">
        <v>3353</v>
      </c>
      <c r="CH358" s="248">
        <f t="shared" si="122"/>
        <v>-4.6566128730773926E-10</v>
      </c>
    </row>
    <row r="359" spans="1:115" x14ac:dyDescent="0.3">
      <c r="A359" s="191">
        <v>1</v>
      </c>
      <c r="B359" s="256">
        <f>SUBTOTAL(9,$A$22:A359)</f>
        <v>290</v>
      </c>
      <c r="C359" s="260" t="s">
        <v>262</v>
      </c>
      <c r="D359" s="197">
        <f t="shared" ref="D359:D361" si="145">E359+F359+G359+H359+I359+J359+L359+N359+P359+R359+T359+U359+V359+W359+X359+Y359+Z359+AA359+AB359+AC359+AD359+AE359</f>
        <v>5618359.8899999997</v>
      </c>
      <c r="E359" s="263">
        <v>0</v>
      </c>
      <c r="F359" s="263">
        <v>0</v>
      </c>
      <c r="G359" s="263">
        <v>0</v>
      </c>
      <c r="H359" s="263">
        <v>0</v>
      </c>
      <c r="I359" s="263">
        <v>0</v>
      </c>
      <c r="J359" s="263">
        <v>0</v>
      </c>
      <c r="K359" s="278">
        <v>0</v>
      </c>
      <c r="L359" s="263">
        <v>0</v>
      </c>
      <c r="M359" s="197">
        <v>805.44</v>
      </c>
      <c r="N359" s="197">
        <v>5304836.3899999997</v>
      </c>
      <c r="O359" s="263">
        <v>0</v>
      </c>
      <c r="P359" s="263">
        <v>0</v>
      </c>
      <c r="Q359" s="197">
        <v>0</v>
      </c>
      <c r="R359" s="197">
        <v>0</v>
      </c>
      <c r="S359" s="263">
        <v>0</v>
      </c>
      <c r="T359" s="263">
        <v>0</v>
      </c>
      <c r="U359" s="263">
        <v>0</v>
      </c>
      <c r="V359" s="263">
        <v>0</v>
      </c>
      <c r="W359" s="263">
        <v>0</v>
      </c>
      <c r="X359" s="263">
        <v>0</v>
      </c>
      <c r="Y359" s="263">
        <v>0</v>
      </c>
      <c r="Z359" s="263">
        <v>0</v>
      </c>
      <c r="AA359" s="263">
        <v>0</v>
      </c>
      <c r="AB359" s="263">
        <v>0</v>
      </c>
      <c r="AC359" s="197">
        <f>ROUND(N359*2.14%,2)</f>
        <v>113523.5</v>
      </c>
      <c r="AD359" s="263">
        <v>200000</v>
      </c>
      <c r="AE359" s="263">
        <v>0</v>
      </c>
      <c r="AF359" s="239">
        <v>2023</v>
      </c>
      <c r="AG359" s="239">
        <v>2023</v>
      </c>
      <c r="AH359" s="239">
        <v>2023</v>
      </c>
      <c r="AI359" s="251"/>
      <c r="AJ359" s="251"/>
      <c r="AK359" s="251"/>
      <c r="AL359" s="251"/>
      <c r="AM359" s="252" t="s">
        <v>16960</v>
      </c>
      <c r="AN359" s="252" t="s">
        <v>16951</v>
      </c>
      <c r="AO359" s="252">
        <v>0</v>
      </c>
      <c r="AP359" s="252" t="s">
        <v>16972</v>
      </c>
      <c r="AQ359" s="252" t="s">
        <v>16958</v>
      </c>
      <c r="AR359" s="252">
        <v>0</v>
      </c>
      <c r="AS359" s="252"/>
      <c r="AT359" s="252"/>
      <c r="AU359" s="252"/>
      <c r="AV359" s="252"/>
      <c r="AW359" s="252" t="s">
        <v>737</v>
      </c>
      <c r="AX359" s="253">
        <v>926.8</v>
      </c>
      <c r="AY359" s="253">
        <v>722.41</v>
      </c>
      <c r="AZ359" s="252" t="s">
        <v>2967</v>
      </c>
      <c r="BA359" s="252" t="s">
        <v>17012</v>
      </c>
      <c r="BB359" s="254"/>
      <c r="BC359" s="255">
        <f t="shared" si="139"/>
        <v>-83.030000000000086</v>
      </c>
      <c r="BJ359" s="191" t="str">
        <f t="shared" si="142"/>
        <v>нет данных</v>
      </c>
      <c r="BM359" s="191" t="s">
        <v>3354</v>
      </c>
      <c r="BN359" s="191" t="s">
        <v>2984</v>
      </c>
      <c r="BO359" s="191" t="s">
        <v>2984</v>
      </c>
      <c r="BU359" s="191" t="s">
        <v>3354</v>
      </c>
      <c r="BV359" s="191" t="s">
        <v>2984</v>
      </c>
      <c r="BW359" s="191" t="s">
        <v>2984</v>
      </c>
      <c r="CH359" s="248">
        <f t="shared" si="122"/>
        <v>0</v>
      </c>
    </row>
    <row r="360" spans="1:115" s="267" customFormat="1" x14ac:dyDescent="0.3">
      <c r="A360" s="191">
        <v>1</v>
      </c>
      <c r="B360" s="256">
        <f>SUBTOTAL(9,$A$22:A360)</f>
        <v>291</v>
      </c>
      <c r="C360" s="291" t="s">
        <v>15716</v>
      </c>
      <c r="D360" s="197">
        <f t="shared" si="145"/>
        <v>2055756.46</v>
      </c>
      <c r="E360" s="264">
        <v>0</v>
      </c>
      <c r="F360" s="264">
        <v>0</v>
      </c>
      <c r="G360" s="264">
        <v>0</v>
      </c>
      <c r="H360" s="264">
        <v>0</v>
      </c>
      <c r="I360" s="264">
        <v>0</v>
      </c>
      <c r="J360" s="264">
        <v>0</v>
      </c>
      <c r="K360" s="281">
        <v>0</v>
      </c>
      <c r="L360" s="264">
        <v>0</v>
      </c>
      <c r="M360" s="264">
        <v>256</v>
      </c>
      <c r="N360" s="264">
        <v>2012685</v>
      </c>
      <c r="O360" s="264">
        <v>0</v>
      </c>
      <c r="P360" s="264">
        <v>0</v>
      </c>
      <c r="Q360" s="264">
        <v>0</v>
      </c>
      <c r="R360" s="264">
        <v>0</v>
      </c>
      <c r="S360" s="264">
        <v>0</v>
      </c>
      <c r="T360" s="264">
        <v>0</v>
      </c>
      <c r="U360" s="264">
        <v>0</v>
      </c>
      <c r="V360" s="264">
        <v>0</v>
      </c>
      <c r="W360" s="264">
        <v>0</v>
      </c>
      <c r="X360" s="264">
        <v>0</v>
      </c>
      <c r="Y360" s="264">
        <v>0</v>
      </c>
      <c r="Z360" s="264">
        <v>0</v>
      </c>
      <c r="AA360" s="264">
        <v>0</v>
      </c>
      <c r="AB360" s="264">
        <v>0</v>
      </c>
      <c r="AC360" s="194">
        <f>ROUND(N360*2.14%,2)+ROUND(E360*2.14%,2)+ROUND(F360*2.14%,2)+ROUND(G360*2.14%,2)+ROUND(H360*2.14%,2)+ROUND(I360*2.14%,2)+ROUND(J360*2.14%,2)+ROUND(L360*2.14%,2)+ROUND(P360*2.14%,2)+ROUND(R360*2.14%,2)+ROUND(T360*2.14%,2)+ROUND(U360*2.14%,2)+ROUND(V360*2.14%,2)+ROUND(W360*2.14%,2)+ROUND(X360*2.14%,2)+ROUND(Y360*2.14%,2)+ROUND(Z360*2.14%,2)+ROUND(AA360*2.14%,2)+ROUND(AB360*2.14%,2)</f>
        <v>43071.46</v>
      </c>
      <c r="AD360" s="264">
        <v>0</v>
      </c>
      <c r="AE360" s="264">
        <v>0</v>
      </c>
      <c r="AF360" s="265" t="s">
        <v>17052</v>
      </c>
      <c r="AG360" s="265">
        <v>2023</v>
      </c>
      <c r="AH360" s="266">
        <v>2023</v>
      </c>
      <c r="AT360" s="267" t="e">
        <f>VLOOKUP(C360,AW:AX,2,FALSE)</f>
        <v>#N/A</v>
      </c>
      <c r="BW360" s="268"/>
      <c r="CE360" s="267" t="e">
        <f>VLOOKUP(C360,CF:CG,2,FALSE)</f>
        <v>#N/A</v>
      </c>
      <c r="CH360" s="248">
        <f t="shared" si="122"/>
        <v>-3.637978807091713E-11</v>
      </c>
      <c r="CL360" s="267" t="e">
        <f>VLOOKUP(C360,CM:CN,2,FALSE)</f>
        <v>#N/A</v>
      </c>
      <c r="DK360" s="267" t="e">
        <f>VLOOKUP(C360,DL:DM,2,FALSE)</f>
        <v>#N/A</v>
      </c>
    </row>
    <row r="361" spans="1:115" s="267" customFormat="1" x14ac:dyDescent="0.3">
      <c r="A361" s="191">
        <v>1</v>
      </c>
      <c r="B361" s="256">
        <f>SUBTOTAL(9,$A$22:A361)</f>
        <v>292</v>
      </c>
      <c r="C361" s="291" t="s">
        <v>15731</v>
      </c>
      <c r="D361" s="197">
        <f t="shared" si="145"/>
        <v>5941054.8099999996</v>
      </c>
      <c r="E361" s="264">
        <v>0</v>
      </c>
      <c r="F361" s="264">
        <v>0</v>
      </c>
      <c r="G361" s="264">
        <v>0</v>
      </c>
      <c r="H361" s="264">
        <v>0</v>
      </c>
      <c r="I361" s="264">
        <v>0</v>
      </c>
      <c r="J361" s="264">
        <v>0</v>
      </c>
      <c r="K361" s="281">
        <v>0</v>
      </c>
      <c r="L361" s="264">
        <v>0</v>
      </c>
      <c r="M361" s="264">
        <v>856.54</v>
      </c>
      <c r="N361" s="264">
        <v>5816580</v>
      </c>
      <c r="O361" s="264">
        <v>0</v>
      </c>
      <c r="P361" s="264">
        <v>0</v>
      </c>
      <c r="Q361" s="264">
        <v>0</v>
      </c>
      <c r="R361" s="264">
        <v>0</v>
      </c>
      <c r="S361" s="264">
        <v>0</v>
      </c>
      <c r="T361" s="264">
        <v>0</v>
      </c>
      <c r="U361" s="264">
        <v>0</v>
      </c>
      <c r="V361" s="264">
        <v>0</v>
      </c>
      <c r="W361" s="264">
        <v>0</v>
      </c>
      <c r="X361" s="264">
        <v>0</v>
      </c>
      <c r="Y361" s="264">
        <v>0</v>
      </c>
      <c r="Z361" s="264">
        <v>0</v>
      </c>
      <c r="AA361" s="264">
        <v>0</v>
      </c>
      <c r="AB361" s="264">
        <v>0</v>
      </c>
      <c r="AC361" s="194">
        <f>ROUND(N361*2.14%,2)+ROUND(E361*2.14%,2)+ROUND(F361*2.14%,2)+ROUND(G361*2.14%,2)+ROUND(H361*2.14%,2)+ROUND(I361*2.14%,2)+ROUND(J361*2.14%,2)+ROUND(L361*2.14%,2)+ROUND(P361*2.14%,2)+ROUND(R361*2.14%,2)+ROUND(T361*2.14%,2)+ROUND(U361*2.14%,2)+ROUND(V361*2.14%,2)+ROUND(W361*2.14%,2)+ROUND(X361*2.14%,2)+ROUND(Y361*2.14%,2)+ROUND(Z361*2.14%,2)+ROUND(AA361*2.14%,2)+ROUND(AB361*2.14%,2)</f>
        <v>124474.81</v>
      </c>
      <c r="AD361" s="264">
        <v>0</v>
      </c>
      <c r="AE361" s="264">
        <v>0</v>
      </c>
      <c r="AF361" s="265" t="s">
        <v>17052</v>
      </c>
      <c r="AG361" s="265">
        <v>2023</v>
      </c>
      <c r="AH361" s="265">
        <v>2023</v>
      </c>
      <c r="BW361" s="268"/>
      <c r="CH361" s="248">
        <f t="shared" si="122"/>
        <v>-4.0745362639427185E-10</v>
      </c>
    </row>
    <row r="362" spans="1:115" x14ac:dyDescent="0.3">
      <c r="B362" s="249" t="s">
        <v>263</v>
      </c>
      <c r="C362" s="249"/>
      <c r="D362" s="246">
        <f t="shared" ref="D362:AE362" si="146">SUM(D363:D367)</f>
        <v>35685621.329999998</v>
      </c>
      <c r="E362" s="197">
        <f t="shared" si="146"/>
        <v>0</v>
      </c>
      <c r="F362" s="197">
        <f t="shared" si="146"/>
        <v>0</v>
      </c>
      <c r="G362" s="197">
        <f t="shared" si="146"/>
        <v>0</v>
      </c>
      <c r="H362" s="197">
        <f t="shared" si="146"/>
        <v>0</v>
      </c>
      <c r="I362" s="197">
        <f t="shared" si="146"/>
        <v>0</v>
      </c>
      <c r="J362" s="197">
        <f t="shared" si="146"/>
        <v>0</v>
      </c>
      <c r="K362" s="247">
        <f t="shared" si="146"/>
        <v>0</v>
      </c>
      <c r="L362" s="197">
        <f t="shared" si="146"/>
        <v>0</v>
      </c>
      <c r="M362" s="197">
        <f t="shared" si="146"/>
        <v>3857.36</v>
      </c>
      <c r="N362" s="197">
        <f t="shared" si="146"/>
        <v>34228752.549999997</v>
      </c>
      <c r="O362" s="197">
        <f t="shared" si="146"/>
        <v>0</v>
      </c>
      <c r="P362" s="197">
        <f t="shared" si="146"/>
        <v>0</v>
      </c>
      <c r="Q362" s="197">
        <f t="shared" si="146"/>
        <v>0</v>
      </c>
      <c r="R362" s="197">
        <f t="shared" si="146"/>
        <v>0</v>
      </c>
      <c r="S362" s="197">
        <f t="shared" si="146"/>
        <v>0</v>
      </c>
      <c r="T362" s="197">
        <f t="shared" si="146"/>
        <v>0</v>
      </c>
      <c r="U362" s="197">
        <f t="shared" si="146"/>
        <v>0</v>
      </c>
      <c r="V362" s="197">
        <f t="shared" si="146"/>
        <v>0</v>
      </c>
      <c r="W362" s="197">
        <f t="shared" si="146"/>
        <v>0</v>
      </c>
      <c r="X362" s="197">
        <f t="shared" si="146"/>
        <v>0</v>
      </c>
      <c r="Y362" s="197">
        <f t="shared" si="146"/>
        <v>0</v>
      </c>
      <c r="Z362" s="197">
        <f t="shared" si="146"/>
        <v>0</v>
      </c>
      <c r="AA362" s="197">
        <f t="shared" si="146"/>
        <v>400000</v>
      </c>
      <c r="AB362" s="197">
        <f t="shared" si="146"/>
        <v>0</v>
      </c>
      <c r="AC362" s="197">
        <f t="shared" si="146"/>
        <v>741055.31</v>
      </c>
      <c r="AD362" s="197">
        <f t="shared" si="146"/>
        <v>315813.46999999997</v>
      </c>
      <c r="AE362" s="197">
        <f t="shared" si="146"/>
        <v>0</v>
      </c>
      <c r="AF362" s="239" t="s">
        <v>17026</v>
      </c>
      <c r="AG362" s="239" t="s">
        <v>17026</v>
      </c>
      <c r="AH362" s="239" t="s">
        <v>17026</v>
      </c>
      <c r="AI362" s="251"/>
      <c r="AJ362" s="251"/>
      <c r="AK362" s="251"/>
      <c r="AL362" s="251"/>
      <c r="AM362" s="252"/>
      <c r="AN362" s="252"/>
      <c r="AO362" s="252"/>
      <c r="AP362" s="252"/>
      <c r="AQ362" s="252"/>
      <c r="AR362" s="252"/>
      <c r="AS362" s="252"/>
      <c r="AT362" s="252"/>
      <c r="AU362" s="252"/>
      <c r="AV362" s="252"/>
      <c r="AW362" s="252"/>
      <c r="AX362" s="253"/>
      <c r="AY362" s="253"/>
      <c r="AZ362" s="252"/>
      <c r="BA362" s="252"/>
      <c r="BB362" s="254"/>
      <c r="BC362" s="255">
        <f t="shared" si="139"/>
        <v>-3857.36</v>
      </c>
      <c r="BJ362" s="191" t="e">
        <f>VLOOKUP(C362,BM:BO,3,FALSE)</f>
        <v>#N/A</v>
      </c>
      <c r="BM362" s="191" t="s">
        <v>3356</v>
      </c>
      <c r="BN362" s="191" t="s">
        <v>1343</v>
      </c>
      <c r="BO362" s="191" t="s">
        <v>3358</v>
      </c>
      <c r="BU362" s="191" t="s">
        <v>3356</v>
      </c>
      <c r="BV362" s="191" t="s">
        <v>1343</v>
      </c>
      <c r="BW362" s="191" t="s">
        <v>3358</v>
      </c>
      <c r="CH362" s="248">
        <f t="shared" si="122"/>
        <v>1.1641532182693481E-9</v>
      </c>
    </row>
    <row r="363" spans="1:115" x14ac:dyDescent="0.3">
      <c r="A363" s="191">
        <v>1</v>
      </c>
      <c r="B363" s="256">
        <f>SUBTOTAL(9,$A$22:A363)</f>
        <v>293</v>
      </c>
      <c r="C363" s="260" t="s">
        <v>264</v>
      </c>
      <c r="D363" s="197">
        <f t="shared" ref="D363:D367" si="147">E363+F363+G363+H363+I363+J363+L363+N363+P363+R363+T363+U363+V363+W363+X363+Y363+Z363+AA363+AB363+AC363+AD363+AE363</f>
        <v>6933266.2700000005</v>
      </c>
      <c r="E363" s="263">
        <v>0</v>
      </c>
      <c r="F363" s="263">
        <v>0</v>
      </c>
      <c r="G363" s="263">
        <v>0</v>
      </c>
      <c r="H363" s="263">
        <v>0</v>
      </c>
      <c r="I363" s="263">
        <v>0</v>
      </c>
      <c r="J363" s="263">
        <v>0</v>
      </c>
      <c r="K363" s="278">
        <v>0</v>
      </c>
      <c r="L363" s="263">
        <v>0</v>
      </c>
      <c r="M363" s="197">
        <v>811.95</v>
      </c>
      <c r="N363" s="197">
        <v>6649117.5800000001</v>
      </c>
      <c r="O363" s="263">
        <v>0</v>
      </c>
      <c r="P363" s="263">
        <v>0</v>
      </c>
      <c r="Q363" s="197">
        <v>0</v>
      </c>
      <c r="R363" s="197">
        <v>0</v>
      </c>
      <c r="S363" s="263">
        <v>0</v>
      </c>
      <c r="T363" s="263">
        <v>0</v>
      </c>
      <c r="U363" s="263">
        <v>0</v>
      </c>
      <c r="V363" s="263">
        <v>0</v>
      </c>
      <c r="W363" s="263">
        <v>0</v>
      </c>
      <c r="X363" s="263">
        <v>0</v>
      </c>
      <c r="Y363" s="263">
        <v>0</v>
      </c>
      <c r="Z363" s="263">
        <v>0</v>
      </c>
      <c r="AA363" s="263">
        <v>0</v>
      </c>
      <c r="AB363" s="263">
        <v>0</v>
      </c>
      <c r="AC363" s="197">
        <f>ROUND(N363*2.14%,2)</f>
        <v>142291.12</v>
      </c>
      <c r="AD363" s="197">
        <v>141857.57</v>
      </c>
      <c r="AE363" s="263">
        <v>0</v>
      </c>
      <c r="AF363" s="239">
        <v>2023</v>
      </c>
      <c r="AG363" s="239">
        <v>2023</v>
      </c>
      <c r="AH363" s="239">
        <v>2023</v>
      </c>
      <c r="AI363" s="251"/>
      <c r="AJ363" s="251"/>
      <c r="AK363" s="251"/>
      <c r="AL363" s="251"/>
      <c r="AM363" s="252" t="s">
        <v>16954</v>
      </c>
      <c r="AN363" s="252" t="s">
        <v>16951</v>
      </c>
      <c r="AO363" s="252">
        <v>0</v>
      </c>
      <c r="AP363" s="252" t="s">
        <v>16961</v>
      </c>
      <c r="AQ363" s="252" t="s">
        <v>16958</v>
      </c>
      <c r="AR363" s="252" t="s">
        <v>16964</v>
      </c>
      <c r="AS363" s="252"/>
      <c r="AT363" s="252"/>
      <c r="AU363" s="252"/>
      <c r="AV363" s="252"/>
      <c r="AW363" s="252" t="s">
        <v>1014</v>
      </c>
      <c r="AX363" s="253">
        <v>1304.8</v>
      </c>
      <c r="AY363" s="253">
        <v>748.2</v>
      </c>
      <c r="AZ363" s="252" t="s">
        <v>2967</v>
      </c>
      <c r="BA363" s="252" t="s">
        <v>17012</v>
      </c>
      <c r="BB363" s="254"/>
      <c r="BC363" s="255">
        <f t="shared" si="139"/>
        <v>-63.75</v>
      </c>
      <c r="BJ363" s="191" t="str">
        <f>VLOOKUP(C363,BM:BO,3,FALSE)</f>
        <v>709.920</v>
      </c>
      <c r="BM363" s="191" t="s">
        <v>3360</v>
      </c>
      <c r="BN363" s="191" t="s">
        <v>2984</v>
      </c>
      <c r="BO363" s="191" t="s">
        <v>771</v>
      </c>
      <c r="BU363" s="191" t="s">
        <v>3360</v>
      </c>
      <c r="BV363" s="191" t="s">
        <v>2984</v>
      </c>
      <c r="BW363" s="191" t="s">
        <v>771</v>
      </c>
      <c r="CH363" s="248">
        <f t="shared" si="122"/>
        <v>4.0745362639427185E-10</v>
      </c>
    </row>
    <row r="364" spans="1:115" x14ac:dyDescent="0.3">
      <c r="A364" s="191">
        <v>1</v>
      </c>
      <c r="B364" s="256">
        <f>SUBTOTAL(9,$A$22:A364)</f>
        <v>294</v>
      </c>
      <c r="C364" s="260" t="s">
        <v>265</v>
      </c>
      <c r="D364" s="197">
        <f t="shared" si="147"/>
        <v>11929316.199999999</v>
      </c>
      <c r="E364" s="263">
        <v>0</v>
      </c>
      <c r="F364" s="263">
        <v>0</v>
      </c>
      <c r="G364" s="263">
        <v>0</v>
      </c>
      <c r="H364" s="263">
        <v>0</v>
      </c>
      <c r="I364" s="263">
        <v>0</v>
      </c>
      <c r="J364" s="263">
        <v>0</v>
      </c>
      <c r="K364" s="278">
        <v>0</v>
      </c>
      <c r="L364" s="263">
        <v>0</v>
      </c>
      <c r="M364" s="197">
        <v>1180</v>
      </c>
      <c r="N364" s="197">
        <f>11509066.28</f>
        <v>11509066.279999999</v>
      </c>
      <c r="O364" s="263">
        <v>0</v>
      </c>
      <c r="P364" s="263">
        <v>0</v>
      </c>
      <c r="Q364" s="197">
        <v>0</v>
      </c>
      <c r="R364" s="197">
        <v>0</v>
      </c>
      <c r="S364" s="263">
        <v>0</v>
      </c>
      <c r="T364" s="263">
        <v>0</v>
      </c>
      <c r="U364" s="263">
        <v>0</v>
      </c>
      <c r="V364" s="263">
        <v>0</v>
      </c>
      <c r="W364" s="263">
        <v>0</v>
      </c>
      <c r="X364" s="263">
        <v>0</v>
      </c>
      <c r="Y364" s="263">
        <v>0</v>
      </c>
      <c r="Z364" s="263">
        <v>0</v>
      </c>
      <c r="AA364" s="263">
        <v>0</v>
      </c>
      <c r="AB364" s="263">
        <v>0</v>
      </c>
      <c r="AC364" s="197">
        <f>ROUND(N364*2.14%,2)</f>
        <v>246294.02</v>
      </c>
      <c r="AD364" s="263">
        <v>173955.9</v>
      </c>
      <c r="AE364" s="263">
        <v>0</v>
      </c>
      <c r="AF364" s="239">
        <v>2023</v>
      </c>
      <c r="AG364" s="239">
        <v>2023</v>
      </c>
      <c r="AH364" s="239">
        <v>2023</v>
      </c>
      <c r="AI364" s="251"/>
      <c r="AJ364" s="251"/>
      <c r="AK364" s="251"/>
      <c r="AL364" s="251"/>
      <c r="AM364" s="252" t="s">
        <v>16955</v>
      </c>
      <c r="AN364" s="252" t="s">
        <v>16963</v>
      </c>
      <c r="AO364" s="252">
        <v>0</v>
      </c>
      <c r="AP364" s="252" t="s">
        <v>16954</v>
      </c>
      <c r="AQ364" s="252" t="s">
        <v>16961</v>
      </c>
      <c r="AR364" s="252">
        <v>0</v>
      </c>
      <c r="AS364" s="252" t="s">
        <v>16982</v>
      </c>
      <c r="AT364" s="252"/>
      <c r="AU364" s="252"/>
      <c r="AV364" s="252"/>
      <c r="AW364" s="252" t="s">
        <v>618</v>
      </c>
      <c r="AX364" s="253">
        <v>2156.8000000000002</v>
      </c>
      <c r="AY364" s="253">
        <v>980</v>
      </c>
      <c r="AZ364" s="252" t="s">
        <v>2967</v>
      </c>
      <c r="BA364" s="252" t="s">
        <v>17012</v>
      </c>
      <c r="BB364" s="254"/>
      <c r="BC364" s="255">
        <f t="shared" si="139"/>
        <v>-200</v>
      </c>
      <c r="BJ364" s="191" t="str">
        <f>VLOOKUP(C364,BM:BO,3,FALSE)</f>
        <v>нет данных</v>
      </c>
      <c r="BM364" s="191" t="s">
        <v>3362</v>
      </c>
      <c r="BN364" s="191" t="s">
        <v>804</v>
      </c>
      <c r="BO364" s="191" t="s">
        <v>3363</v>
      </c>
      <c r="BU364" s="191" t="s">
        <v>3362</v>
      </c>
      <c r="BV364" s="191" t="s">
        <v>804</v>
      </c>
      <c r="BW364" s="191" t="s">
        <v>3363</v>
      </c>
      <c r="CH364" s="248">
        <f t="shared" si="122"/>
        <v>-5.8207660913467407E-11</v>
      </c>
    </row>
    <row r="365" spans="1:115" s="267" customFormat="1" x14ac:dyDescent="0.3">
      <c r="A365" s="191">
        <v>1</v>
      </c>
      <c r="B365" s="256">
        <f>SUBTOTAL(9,$A$22:A365)</f>
        <v>295</v>
      </c>
      <c r="C365" s="245" t="s">
        <v>15671</v>
      </c>
      <c r="D365" s="197">
        <f t="shared" si="147"/>
        <v>408560</v>
      </c>
      <c r="E365" s="264">
        <v>0</v>
      </c>
      <c r="F365" s="264">
        <v>0</v>
      </c>
      <c r="G365" s="264">
        <v>0</v>
      </c>
      <c r="H365" s="264">
        <v>0</v>
      </c>
      <c r="I365" s="264">
        <v>0</v>
      </c>
      <c r="J365" s="264">
        <v>0</v>
      </c>
      <c r="K365" s="281">
        <v>0</v>
      </c>
      <c r="L365" s="264">
        <v>0</v>
      </c>
      <c r="M365" s="264">
        <v>0</v>
      </c>
      <c r="N365" s="264">
        <v>0</v>
      </c>
      <c r="O365" s="264">
        <v>0</v>
      </c>
      <c r="P365" s="264">
        <v>0</v>
      </c>
      <c r="Q365" s="264">
        <v>0</v>
      </c>
      <c r="R365" s="264">
        <v>0</v>
      </c>
      <c r="S365" s="264">
        <v>0</v>
      </c>
      <c r="T365" s="264">
        <v>0</v>
      </c>
      <c r="U365" s="264">
        <v>0</v>
      </c>
      <c r="V365" s="264">
        <v>0</v>
      </c>
      <c r="W365" s="264">
        <v>0</v>
      </c>
      <c r="X365" s="264">
        <v>0</v>
      </c>
      <c r="Y365" s="264">
        <v>0</v>
      </c>
      <c r="Z365" s="264">
        <v>0</v>
      </c>
      <c r="AA365" s="264">
        <v>400000</v>
      </c>
      <c r="AB365" s="264">
        <v>0</v>
      </c>
      <c r="AC365" s="194">
        <f>ROUND(N365*2.14%,2)+ROUND(E365*2.14%,2)+ROUND(F365*2.14%,2)+ROUND(G365*2.14%,2)+ROUND(H365*2.14%,2)+ROUND(I365*2.14%,2)+ROUND(J365*2.14%,2)+ROUND(L365*2.14%,2)+ROUND(P365*2.14%,2)+ROUND(R365*2.14%,2)+ROUND(T365*2.14%,2)+ROUND(U365*2.14%,2)+ROUND(V365*2.14%,2)+ROUND(W365*2.14%,2)+ROUND(X365*2.14%,2)+ROUND(Y365*2.14%,2)+ROUND(Z365*2.14%,2)+ROUND(AA365*2.14%,2)+ROUND(AB365*2.14%,2)</f>
        <v>8560</v>
      </c>
      <c r="AD365" s="264">
        <v>0</v>
      </c>
      <c r="AE365" s="264">
        <v>0</v>
      </c>
      <c r="AF365" s="265" t="s">
        <v>17052</v>
      </c>
      <c r="AG365" s="265">
        <v>2023</v>
      </c>
      <c r="AH365" s="266">
        <v>2023</v>
      </c>
      <c r="BW365" s="268"/>
      <c r="CA365" s="267" t="e">
        <f>VLOOKUP(C365,CB:CC,2,FALSE)</f>
        <v>#N/A</v>
      </c>
      <c r="CE365" s="267" t="e">
        <f>VLOOKUP(C365,CF:CG,2,FALSE)</f>
        <v>#N/A</v>
      </c>
      <c r="CH365" s="248">
        <f t="shared" si="122"/>
        <v>0</v>
      </c>
      <c r="CL365" s="267" t="e">
        <f>VLOOKUP(C365,CM:CN,2,FALSE)</f>
        <v>#N/A</v>
      </c>
      <c r="DK365" s="267" t="e">
        <f>VLOOKUP(C365,DL:DM,2,FALSE)</f>
        <v>#N/A</v>
      </c>
    </row>
    <row r="366" spans="1:115" s="267" customFormat="1" x14ac:dyDescent="0.3">
      <c r="A366" s="191">
        <v>1</v>
      </c>
      <c r="B366" s="256">
        <f>SUBTOTAL(9,$A$22:A366)</f>
        <v>296</v>
      </c>
      <c r="C366" s="245" t="s">
        <v>15684</v>
      </c>
      <c r="D366" s="197">
        <f t="shared" si="147"/>
        <v>8460186.8399999999</v>
      </c>
      <c r="E366" s="264">
        <v>0</v>
      </c>
      <c r="F366" s="264">
        <v>0</v>
      </c>
      <c r="G366" s="264">
        <v>0</v>
      </c>
      <c r="H366" s="264">
        <v>0</v>
      </c>
      <c r="I366" s="264">
        <v>0</v>
      </c>
      <c r="J366" s="264">
        <v>0</v>
      </c>
      <c r="K366" s="281">
        <v>0</v>
      </c>
      <c r="L366" s="264">
        <v>0</v>
      </c>
      <c r="M366" s="263">
        <v>929.32</v>
      </c>
      <c r="N366" s="263">
        <v>8282932.0899999999</v>
      </c>
      <c r="O366" s="264">
        <v>0</v>
      </c>
      <c r="P366" s="264">
        <v>0</v>
      </c>
      <c r="Q366" s="264">
        <v>0</v>
      </c>
      <c r="R366" s="264">
        <v>0</v>
      </c>
      <c r="S366" s="264">
        <v>0</v>
      </c>
      <c r="T366" s="264">
        <v>0</v>
      </c>
      <c r="U366" s="264">
        <v>0</v>
      </c>
      <c r="V366" s="264">
        <v>0</v>
      </c>
      <c r="W366" s="264">
        <v>0</v>
      </c>
      <c r="X366" s="264">
        <v>0</v>
      </c>
      <c r="Y366" s="264">
        <v>0</v>
      </c>
      <c r="Z366" s="264">
        <v>0</v>
      </c>
      <c r="AA366" s="264">
        <v>0</v>
      </c>
      <c r="AB366" s="264">
        <v>0</v>
      </c>
      <c r="AC366" s="194">
        <f>ROUND(N366*2.14%,2)+ROUND(E366*2.14%,2)+ROUND(F366*2.14%,2)+ROUND(G366*2.14%,2)+ROUND(H366*2.14%,2)+ROUND(I366*2.14%,2)+ROUND(J366*2.14%,2)+ROUND(L366*2.14%,2)+ROUND(P366*2.14%,2)+ROUND(R366*2.14%,2)+ROUND(T366*2.14%,2)+ROUND(U366*2.14%,2)+ROUND(V366*2.14%,2)+ROUND(W366*2.14%,2)+ROUND(X366*2.14%,2)+ROUND(Y366*2.14%,2)+ROUND(Z366*2.14%,2)+ROUND(AA366*2.14%,2)+ROUND(AB366*2.14%,2)</f>
        <v>177254.75</v>
      </c>
      <c r="AD366" s="264">
        <v>0</v>
      </c>
      <c r="AE366" s="264">
        <v>0</v>
      </c>
      <c r="AF366" s="265" t="s">
        <v>17052</v>
      </c>
      <c r="AG366" s="265">
        <v>2023</v>
      </c>
      <c r="AH366" s="266">
        <v>2023</v>
      </c>
      <c r="BW366" s="268"/>
      <c r="CA366" s="267" t="e">
        <f>VLOOKUP(C366,CB:CC,2,FALSE)</f>
        <v>#N/A</v>
      </c>
      <c r="CE366" s="267" t="e">
        <f>VLOOKUP(C366,CF:CG,2,FALSE)</f>
        <v>#N/A</v>
      </c>
      <c r="CH366" s="248">
        <f t="shared" si="122"/>
        <v>0</v>
      </c>
      <c r="CL366" s="267" t="e">
        <f>VLOOKUP(C366,CM:CN,2,FALSE)</f>
        <v>#N/A</v>
      </c>
      <c r="DK366" s="267" t="e">
        <f>VLOOKUP(C366,DL:DM,2,FALSE)</f>
        <v>#N/A</v>
      </c>
    </row>
    <row r="367" spans="1:115" s="267" customFormat="1" x14ac:dyDescent="0.3">
      <c r="A367" s="191">
        <v>1</v>
      </c>
      <c r="B367" s="256">
        <f>SUBTOTAL(9,$A$22:A367)</f>
        <v>297</v>
      </c>
      <c r="C367" s="291" t="s">
        <v>2722</v>
      </c>
      <c r="D367" s="197">
        <f t="shared" si="147"/>
        <v>7954292.0199999996</v>
      </c>
      <c r="E367" s="264">
        <v>0</v>
      </c>
      <c r="F367" s="264">
        <v>0</v>
      </c>
      <c r="G367" s="264">
        <v>0</v>
      </c>
      <c r="H367" s="264">
        <v>0</v>
      </c>
      <c r="I367" s="264">
        <v>0</v>
      </c>
      <c r="J367" s="264">
        <v>0</v>
      </c>
      <c r="K367" s="281">
        <v>0</v>
      </c>
      <c r="L367" s="264">
        <v>0</v>
      </c>
      <c r="M367" s="264">
        <v>936.09</v>
      </c>
      <c r="N367" s="264">
        <v>7787636.5999999996</v>
      </c>
      <c r="O367" s="264">
        <v>0</v>
      </c>
      <c r="P367" s="264">
        <v>0</v>
      </c>
      <c r="Q367" s="264">
        <v>0</v>
      </c>
      <c r="R367" s="264">
        <v>0</v>
      </c>
      <c r="S367" s="264">
        <v>0</v>
      </c>
      <c r="T367" s="264">
        <v>0</v>
      </c>
      <c r="U367" s="264">
        <v>0</v>
      </c>
      <c r="V367" s="264">
        <v>0</v>
      </c>
      <c r="W367" s="264">
        <v>0</v>
      </c>
      <c r="X367" s="264">
        <v>0</v>
      </c>
      <c r="Y367" s="264">
        <v>0</v>
      </c>
      <c r="Z367" s="264">
        <v>0</v>
      </c>
      <c r="AA367" s="264">
        <v>0</v>
      </c>
      <c r="AB367" s="264">
        <v>0</v>
      </c>
      <c r="AC367" s="194">
        <f>ROUND(N367*2.14%,2)+ROUND(E367*2.14%,2)+ROUND(F367*2.14%,2)+ROUND(G367*2.14%,2)+ROUND(H367*2.14%,2)+ROUND(I367*2.14%,2)+ROUND(J367*2.14%,2)+ROUND(L367*2.14%,2)+ROUND(P367*2.14%,2)+ROUND(R367*2.14%,2)+ROUND(T367*2.14%,2)+ROUND(U367*2.14%,2)+ROUND(V367*2.14%,2)+ROUND(W367*2.14%,2)+ROUND(X367*2.14%,2)+ROUND(Y367*2.14%,2)+ROUND(Z367*2.14%,2)+ROUND(AA367*2.14%,2)+ROUND(AB367*2.14%,2)</f>
        <v>166655.42000000001</v>
      </c>
      <c r="AD367" s="264">
        <v>0</v>
      </c>
      <c r="AE367" s="264">
        <v>0</v>
      </c>
      <c r="AF367" s="265" t="s">
        <v>17052</v>
      </c>
      <c r="AG367" s="265">
        <v>2023</v>
      </c>
      <c r="AH367" s="266">
        <v>2023</v>
      </c>
      <c r="AT367" s="267" t="e">
        <f>VLOOKUP(C367,AW:AX,2,FALSE)</f>
        <v>#N/A</v>
      </c>
      <c r="BW367" s="268"/>
      <c r="CE367" s="267" t="e">
        <f>VLOOKUP(C367,CF:CG,2,FALSE)</f>
        <v>#N/A</v>
      </c>
      <c r="CH367" s="248">
        <f t="shared" si="122"/>
        <v>-8.7311491370201111E-11</v>
      </c>
      <c r="CL367" s="267" t="e">
        <f>VLOOKUP(C367,CM:CN,2,FALSE)</f>
        <v>#N/A</v>
      </c>
      <c r="DK367" s="267" t="e">
        <f>VLOOKUP(C367,DL:DM,2,FALSE)</f>
        <v>#N/A</v>
      </c>
    </row>
    <row r="368" spans="1:115" x14ac:dyDescent="0.3">
      <c r="B368" s="249" t="s">
        <v>269</v>
      </c>
      <c r="C368" s="249"/>
      <c r="D368" s="246">
        <f>SUM(D369:D371)</f>
        <v>1487107.2199999997</v>
      </c>
      <c r="E368" s="197">
        <f t="shared" ref="E368:AE368" si="148">SUM(E369:E371)</f>
        <v>0</v>
      </c>
      <c r="F368" s="197">
        <f t="shared" si="148"/>
        <v>1088537.67</v>
      </c>
      <c r="G368" s="197">
        <f t="shared" si="148"/>
        <v>0</v>
      </c>
      <c r="H368" s="197">
        <f t="shared" si="148"/>
        <v>0</v>
      </c>
      <c r="I368" s="197">
        <f t="shared" si="148"/>
        <v>367412.22</v>
      </c>
      <c r="J368" s="197">
        <f t="shared" si="148"/>
        <v>0</v>
      </c>
      <c r="K368" s="247">
        <f t="shared" si="148"/>
        <v>0</v>
      </c>
      <c r="L368" s="197">
        <f t="shared" si="148"/>
        <v>0</v>
      </c>
      <c r="M368" s="197">
        <f t="shared" si="148"/>
        <v>0</v>
      </c>
      <c r="N368" s="197">
        <f t="shared" si="148"/>
        <v>0</v>
      </c>
      <c r="O368" s="197">
        <f t="shared" si="148"/>
        <v>0</v>
      </c>
      <c r="P368" s="197">
        <f t="shared" si="148"/>
        <v>0</v>
      </c>
      <c r="Q368" s="197">
        <f t="shared" si="148"/>
        <v>0</v>
      </c>
      <c r="R368" s="197">
        <f t="shared" si="148"/>
        <v>0</v>
      </c>
      <c r="S368" s="197">
        <f t="shared" si="148"/>
        <v>0</v>
      </c>
      <c r="T368" s="197">
        <f t="shared" si="148"/>
        <v>0</v>
      </c>
      <c r="U368" s="197">
        <f t="shared" si="148"/>
        <v>0</v>
      </c>
      <c r="V368" s="197">
        <f t="shared" si="148"/>
        <v>0</v>
      </c>
      <c r="W368" s="197">
        <f t="shared" si="148"/>
        <v>0</v>
      </c>
      <c r="X368" s="197">
        <f t="shared" si="148"/>
        <v>0</v>
      </c>
      <c r="Y368" s="197">
        <f t="shared" si="148"/>
        <v>0</v>
      </c>
      <c r="Z368" s="197">
        <f t="shared" si="148"/>
        <v>0</v>
      </c>
      <c r="AA368" s="197">
        <f t="shared" si="148"/>
        <v>0</v>
      </c>
      <c r="AB368" s="197">
        <f t="shared" si="148"/>
        <v>0</v>
      </c>
      <c r="AC368" s="197">
        <f t="shared" si="148"/>
        <v>31157.33</v>
      </c>
      <c r="AD368" s="197">
        <f t="shared" si="148"/>
        <v>0</v>
      </c>
      <c r="AE368" s="197">
        <f t="shared" si="148"/>
        <v>0</v>
      </c>
      <c r="AF368" s="239" t="s">
        <v>17026</v>
      </c>
      <c r="AG368" s="239" t="s">
        <v>17026</v>
      </c>
      <c r="AH368" s="239" t="s">
        <v>17026</v>
      </c>
      <c r="AI368" s="251"/>
      <c r="AJ368" s="251"/>
      <c r="AK368" s="251"/>
      <c r="AL368" s="251"/>
      <c r="AM368" s="252"/>
      <c r="AN368" s="252"/>
      <c r="AO368" s="252"/>
      <c r="AP368" s="252"/>
      <c r="AQ368" s="252"/>
      <c r="AR368" s="252"/>
      <c r="AS368" s="252"/>
      <c r="AT368" s="252"/>
      <c r="AU368" s="252"/>
      <c r="AV368" s="252"/>
      <c r="AW368" s="252"/>
      <c r="AX368" s="253"/>
      <c r="AY368" s="253"/>
      <c r="AZ368" s="252"/>
      <c r="BA368" s="252"/>
      <c r="BB368" s="254"/>
      <c r="BC368" s="255"/>
      <c r="CH368" s="248">
        <f t="shared" si="122"/>
        <v>-1.6007106751203537E-10</v>
      </c>
    </row>
    <row r="369" spans="1:115" s="267" customFormat="1" x14ac:dyDescent="0.3">
      <c r="A369" s="191">
        <v>1</v>
      </c>
      <c r="B369" s="256">
        <f>SUBTOTAL(9,$A$22:A369)</f>
        <v>298</v>
      </c>
      <c r="C369" s="245" t="s">
        <v>15497</v>
      </c>
      <c r="D369" s="197">
        <f t="shared" ref="D369" si="149">E369+F369+G369+H369+I369+J369+L369+N369+P369+R369+T369+U369+V369+W369+X369+Y369+Z369+AA369+AB369+AC369+AD369+AE369</f>
        <v>375274.83999999997</v>
      </c>
      <c r="E369" s="264">
        <v>0</v>
      </c>
      <c r="F369" s="264">
        <v>0</v>
      </c>
      <c r="G369" s="264">
        <v>0</v>
      </c>
      <c r="H369" s="264">
        <v>0</v>
      </c>
      <c r="I369" s="264">
        <v>367412.22</v>
      </c>
      <c r="J369" s="264">
        <v>0</v>
      </c>
      <c r="K369" s="281">
        <v>0</v>
      </c>
      <c r="L369" s="264">
        <v>0</v>
      </c>
      <c r="M369" s="264">
        <v>0</v>
      </c>
      <c r="N369" s="264">
        <v>0</v>
      </c>
      <c r="O369" s="264">
        <v>0</v>
      </c>
      <c r="P369" s="264">
        <v>0</v>
      </c>
      <c r="Q369" s="264">
        <v>0</v>
      </c>
      <c r="R369" s="264">
        <v>0</v>
      </c>
      <c r="S369" s="264">
        <v>0</v>
      </c>
      <c r="T369" s="264">
        <v>0</v>
      </c>
      <c r="U369" s="264">
        <v>0</v>
      </c>
      <c r="V369" s="264">
        <v>0</v>
      </c>
      <c r="W369" s="264">
        <v>0</v>
      </c>
      <c r="X369" s="264">
        <v>0</v>
      </c>
      <c r="Y369" s="264">
        <v>0</v>
      </c>
      <c r="Z369" s="264">
        <v>0</v>
      </c>
      <c r="AA369" s="264">
        <v>0</v>
      </c>
      <c r="AB369" s="264">
        <v>0</v>
      </c>
      <c r="AC369" s="194">
        <f t="shared" ref="AC369" si="150">ROUND(N369*2.14%,2)+ROUND(E369*2.14%,2)+ROUND(F369*2.14%,2)+ROUND(G369*2.14%,2)+ROUND(H369*2.14%,2)+ROUND(I369*2.14%,2)+ROUND(J369*2.14%,2)+ROUND(L369*2.14%,2)+ROUND(P369*2.14%,2)+ROUND(R369*2.14%,2)+ROUND(T369*2.14%,2)+ROUND(U369*2.14%,2)+ROUND(V369*2.14%,2)+ROUND(W369*2.14%,2)+ROUND(X369*2.14%,2)+ROUND(Y369*2.14%,2)+ROUND(Z369*2.14%,2)+ROUND(AA369*2.14%,2)+ROUND(AB369*2.14%,2)</f>
        <v>7862.62</v>
      </c>
      <c r="AD369" s="264">
        <v>0</v>
      </c>
      <c r="AE369" s="264">
        <v>0</v>
      </c>
      <c r="AF369" s="265" t="s">
        <v>17052</v>
      </c>
      <c r="AG369" s="265">
        <v>2023</v>
      </c>
      <c r="AH369" s="266">
        <v>2023</v>
      </c>
      <c r="AT369" s="267" t="e">
        <f>VLOOKUP(C369,AW:AX,2,FALSE)</f>
        <v>#N/A</v>
      </c>
      <c r="BW369" s="268"/>
      <c r="CA369" s="267" t="e">
        <f>VLOOKUP(C369,CB:CC,2,FALSE)</f>
        <v>#N/A</v>
      </c>
      <c r="CE369" s="267" t="e">
        <f>VLOOKUP(C369,CF:CG,2,FALSE)</f>
        <v>#N/A</v>
      </c>
      <c r="CH369" s="248">
        <f t="shared" si="122"/>
        <v>-4.5474735088646412E-12</v>
      </c>
      <c r="CL369" s="267">
        <f>VLOOKUP(C369,CM:CN,2,FALSE)</f>
        <v>82879.66</v>
      </c>
      <c r="DK369" s="267" t="e">
        <f>VLOOKUP(C369,DL:DM,2,FALSE)</f>
        <v>#N/A</v>
      </c>
    </row>
    <row r="370" spans="1:115" s="267" customFormat="1" x14ac:dyDescent="0.3">
      <c r="A370" s="191">
        <v>1</v>
      </c>
      <c r="B370" s="256">
        <f>SUBTOTAL(9,$A$22:A370)</f>
        <v>299</v>
      </c>
      <c r="C370" s="245" t="s">
        <v>15516</v>
      </c>
      <c r="D370" s="197">
        <f>E370+F370+G370+H370+I370+J370+L370+N370+P370+R370+T370+U370+V370+W370+X370+Y370+Z370+AA370+AB370+AC370+AD370+AE370</f>
        <v>552284.87</v>
      </c>
      <c r="E370" s="264">
        <v>0</v>
      </c>
      <c r="F370" s="264">
        <v>540713.6</v>
      </c>
      <c r="G370" s="264">
        <v>0</v>
      </c>
      <c r="H370" s="264">
        <v>0</v>
      </c>
      <c r="I370" s="264">
        <v>0</v>
      </c>
      <c r="J370" s="264">
        <v>0</v>
      </c>
      <c r="K370" s="281">
        <v>0</v>
      </c>
      <c r="L370" s="264">
        <v>0</v>
      </c>
      <c r="M370" s="264">
        <v>0</v>
      </c>
      <c r="N370" s="264">
        <v>0</v>
      </c>
      <c r="O370" s="264">
        <v>0</v>
      </c>
      <c r="P370" s="264">
        <v>0</v>
      </c>
      <c r="Q370" s="264">
        <v>0</v>
      </c>
      <c r="R370" s="264">
        <v>0</v>
      </c>
      <c r="S370" s="264">
        <v>0</v>
      </c>
      <c r="T370" s="264">
        <v>0</v>
      </c>
      <c r="U370" s="264">
        <v>0</v>
      </c>
      <c r="V370" s="264">
        <v>0</v>
      </c>
      <c r="W370" s="264">
        <v>0</v>
      </c>
      <c r="X370" s="264">
        <v>0</v>
      </c>
      <c r="Y370" s="264">
        <v>0</v>
      </c>
      <c r="Z370" s="264">
        <v>0</v>
      </c>
      <c r="AA370" s="264">
        <v>0</v>
      </c>
      <c r="AB370" s="264">
        <v>0</v>
      </c>
      <c r="AC370" s="194">
        <f>ROUND(N370*2.14%,2)+ROUND(E370*2.14%,2)+ROUND(F370*2.14%,2)+ROUND(G370*2.14%,2)+ROUND(H370*2.14%,2)+ROUND(I370*2.14%,2)+ROUND(J370*2.14%,2)+ROUND(L370*2.14%,2)+ROUND(P370*2.14%,2)+ROUND(R370*2.14%,2)+ROUND(T370*2.14%,2)+ROUND(U370*2.14%,2)+ROUND(V370*2.14%,2)+ROUND(W370*2.14%,2)+ROUND(X370*2.14%,2)+ROUND(Y370*2.14%,2)+ROUND(Z370*2.14%,2)+ROUND(AA370*2.14%,2)+ROUND(AB370*2.14%,2)</f>
        <v>11571.27</v>
      </c>
      <c r="AD370" s="264">
        <v>0</v>
      </c>
      <c r="AE370" s="264">
        <v>0</v>
      </c>
      <c r="AF370" s="265" t="s">
        <v>17052</v>
      </c>
      <c r="AG370" s="265">
        <v>2023</v>
      </c>
      <c r="AH370" s="265">
        <v>2023</v>
      </c>
      <c r="BW370" s="268"/>
      <c r="CH370" s="248">
        <f>D370-E370-F370-G370-H370-I370-J370-L370-N370-P370-R370-T370-U370-V370-W370-X370-Y370-Z370-AA370-AB370-AC370-AD370-AE370</f>
        <v>1.8189894035458565E-11</v>
      </c>
    </row>
    <row r="371" spans="1:115" s="267" customFormat="1" x14ac:dyDescent="0.3">
      <c r="A371" s="191">
        <v>1</v>
      </c>
      <c r="B371" s="256">
        <f>SUBTOTAL(9,$A$22:A371)</f>
        <v>300</v>
      </c>
      <c r="C371" s="245" t="s">
        <v>15520</v>
      </c>
      <c r="D371" s="197">
        <f>E371+F371+G371+H371+I371+J371+L371+N371+P371+R371+T371+U371+V371+W371+X371+Y371+Z371+AA371+AB371+AC371+AD371+AE371</f>
        <v>559547.50999999989</v>
      </c>
      <c r="E371" s="264">
        <v>0</v>
      </c>
      <c r="F371" s="264">
        <v>547824.06999999995</v>
      </c>
      <c r="G371" s="264">
        <v>0</v>
      </c>
      <c r="H371" s="264">
        <v>0</v>
      </c>
      <c r="I371" s="264">
        <v>0</v>
      </c>
      <c r="J371" s="264">
        <v>0</v>
      </c>
      <c r="K371" s="281">
        <v>0</v>
      </c>
      <c r="L371" s="264">
        <v>0</v>
      </c>
      <c r="M371" s="264">
        <v>0</v>
      </c>
      <c r="N371" s="264">
        <v>0</v>
      </c>
      <c r="O371" s="264">
        <v>0</v>
      </c>
      <c r="P371" s="264">
        <v>0</v>
      </c>
      <c r="Q371" s="264">
        <v>0</v>
      </c>
      <c r="R371" s="264">
        <v>0</v>
      </c>
      <c r="S371" s="264">
        <v>0</v>
      </c>
      <c r="T371" s="264">
        <v>0</v>
      </c>
      <c r="U371" s="264">
        <v>0</v>
      </c>
      <c r="V371" s="264">
        <v>0</v>
      </c>
      <c r="W371" s="264">
        <v>0</v>
      </c>
      <c r="X371" s="264">
        <v>0</v>
      </c>
      <c r="Y371" s="264">
        <v>0</v>
      </c>
      <c r="Z371" s="264">
        <v>0</v>
      </c>
      <c r="AA371" s="264">
        <v>0</v>
      </c>
      <c r="AB371" s="264">
        <v>0</v>
      </c>
      <c r="AC371" s="194">
        <f>ROUND(N371*2.14%,2)+ROUND(E371*2.14%,2)+ROUND(F371*2.14%,2)+ROUND(G371*2.14%,2)+ROUND(H371*2.14%,2)+ROUND(I371*2.14%,2)+ROUND(J371*2.14%,2)+ROUND(L371*2.14%,2)+ROUND(P371*2.14%,2)+ROUND(R371*2.14%,2)+ROUND(T371*2.14%,2)+ROUND(U371*2.14%,2)+ROUND(V371*2.14%,2)+ROUND(W371*2.14%,2)+ROUND(X371*2.14%,2)+ROUND(Y371*2.14%,2)+ROUND(Z371*2.14%,2)+ROUND(AA371*2.14%,2)+ROUND(AB371*2.14%,2)</f>
        <v>11723.44</v>
      </c>
      <c r="AD371" s="264">
        <v>0</v>
      </c>
      <c r="AE371" s="264">
        <v>0</v>
      </c>
      <c r="AF371" s="265" t="s">
        <v>17052</v>
      </c>
      <c r="AG371" s="265">
        <v>2023</v>
      </c>
      <c r="AH371" s="265">
        <v>2023</v>
      </c>
      <c r="BW371" s="268"/>
      <c r="CH371" s="248">
        <f>D371-E371-F371-G371-H371-I371-J371-L371-N371-P371-R371-T371-U371-V371-W371-X371-Y371-Z371-AA371-AB371-AC371-AD371-AE371</f>
        <v>-5.6388671509921551E-11</v>
      </c>
    </row>
    <row r="372" spans="1:115" x14ac:dyDescent="0.3">
      <c r="B372" s="249" t="s">
        <v>266</v>
      </c>
      <c r="C372" s="249"/>
      <c r="D372" s="246">
        <f>SUM(D373:D376)</f>
        <v>20158257.439999998</v>
      </c>
      <c r="E372" s="197">
        <f t="shared" ref="E372:AE372" si="151">SUM(E373:E376)</f>
        <v>0</v>
      </c>
      <c r="F372" s="197">
        <f t="shared" si="151"/>
        <v>0</v>
      </c>
      <c r="G372" s="197">
        <f t="shared" si="151"/>
        <v>0</v>
      </c>
      <c r="H372" s="197">
        <f t="shared" si="151"/>
        <v>0</v>
      </c>
      <c r="I372" s="197">
        <f t="shared" si="151"/>
        <v>1797594.58</v>
      </c>
      <c r="J372" s="197">
        <f t="shared" si="151"/>
        <v>0</v>
      </c>
      <c r="K372" s="247">
        <f t="shared" si="151"/>
        <v>0</v>
      </c>
      <c r="L372" s="197">
        <f t="shared" si="151"/>
        <v>0</v>
      </c>
      <c r="M372" s="197">
        <f t="shared" si="151"/>
        <v>1053</v>
      </c>
      <c r="N372" s="197">
        <f t="shared" si="151"/>
        <v>10586117.720000001</v>
      </c>
      <c r="O372" s="197">
        <f t="shared" si="151"/>
        <v>146</v>
      </c>
      <c r="P372" s="197">
        <f t="shared" si="151"/>
        <v>1766451.26</v>
      </c>
      <c r="Q372" s="197">
        <f t="shared" si="151"/>
        <v>1892.17</v>
      </c>
      <c r="R372" s="197">
        <f t="shared" si="151"/>
        <v>5040435.7699999996</v>
      </c>
      <c r="S372" s="197">
        <f t="shared" si="151"/>
        <v>0</v>
      </c>
      <c r="T372" s="197">
        <f t="shared" si="151"/>
        <v>0</v>
      </c>
      <c r="U372" s="197">
        <f t="shared" si="151"/>
        <v>0</v>
      </c>
      <c r="V372" s="197">
        <f t="shared" si="151"/>
        <v>0</v>
      </c>
      <c r="W372" s="197">
        <f t="shared" si="151"/>
        <v>0</v>
      </c>
      <c r="X372" s="197">
        <f t="shared" si="151"/>
        <v>0</v>
      </c>
      <c r="Y372" s="197">
        <f t="shared" si="151"/>
        <v>0</v>
      </c>
      <c r="Z372" s="197">
        <f t="shared" si="151"/>
        <v>0</v>
      </c>
      <c r="AA372" s="197">
        <f t="shared" si="151"/>
        <v>0</v>
      </c>
      <c r="AB372" s="197">
        <f t="shared" si="151"/>
        <v>0</v>
      </c>
      <c r="AC372" s="197">
        <f t="shared" si="151"/>
        <v>410678.83</v>
      </c>
      <c r="AD372" s="197">
        <f t="shared" si="151"/>
        <v>556979.28</v>
      </c>
      <c r="AE372" s="197">
        <f t="shared" si="151"/>
        <v>0</v>
      </c>
      <c r="AF372" s="239" t="s">
        <v>17026</v>
      </c>
      <c r="AG372" s="239" t="s">
        <v>17026</v>
      </c>
      <c r="AH372" s="239" t="s">
        <v>17026</v>
      </c>
      <c r="AI372" s="251"/>
      <c r="AJ372" s="251"/>
      <c r="AK372" s="251"/>
      <c r="AL372" s="251"/>
      <c r="AM372" s="252"/>
      <c r="AN372" s="252"/>
      <c r="AO372" s="252"/>
      <c r="AP372" s="252"/>
      <c r="AQ372" s="252"/>
      <c r="AR372" s="252"/>
      <c r="AS372" s="252"/>
      <c r="AT372" s="252"/>
      <c r="AU372" s="252"/>
      <c r="AV372" s="252"/>
      <c r="AW372" s="252"/>
      <c r="AX372" s="253"/>
      <c r="AY372" s="253"/>
      <c r="AZ372" s="252"/>
      <c r="BA372" s="252"/>
      <c r="BB372" s="254"/>
      <c r="BC372" s="255">
        <f t="shared" si="139"/>
        <v>-1053</v>
      </c>
      <c r="BJ372" s="191" t="e">
        <f>VLOOKUP(C372,BM:BO,3,FALSE)</f>
        <v>#N/A</v>
      </c>
      <c r="BM372" s="191" t="s">
        <v>3364</v>
      </c>
      <c r="BN372" s="191" t="s">
        <v>804</v>
      </c>
      <c r="BO372" s="191" t="s">
        <v>3366</v>
      </c>
      <c r="BU372" s="191" t="s">
        <v>3364</v>
      </c>
      <c r="BV372" s="191" t="s">
        <v>804</v>
      </c>
      <c r="BW372" s="191" t="s">
        <v>3366</v>
      </c>
      <c r="CH372" s="248">
        <f t="shared" si="122"/>
        <v>-6.9849193096160889E-10</v>
      </c>
    </row>
    <row r="373" spans="1:115" x14ac:dyDescent="0.3">
      <c r="A373" s="191">
        <v>1</v>
      </c>
      <c r="B373" s="256">
        <f>SUBTOTAL(9,$A$22:A373)</f>
        <v>301</v>
      </c>
      <c r="C373" s="260" t="s">
        <v>268</v>
      </c>
      <c r="D373" s="197">
        <f t="shared" ref="D373:D376" si="152">E373+F373+G373+H373+I373+J373+L373+N373+P373+R373+T373+U373+V373+W373+X373+Y373+Z373+AA373+AB373+AC373+AD373+AE373</f>
        <v>11012660.640000001</v>
      </c>
      <c r="E373" s="263">
        <v>0</v>
      </c>
      <c r="F373" s="263">
        <v>0</v>
      </c>
      <c r="G373" s="263">
        <v>0</v>
      </c>
      <c r="H373" s="263">
        <v>0</v>
      </c>
      <c r="I373" s="263">
        <v>0</v>
      </c>
      <c r="J373" s="263">
        <v>0</v>
      </c>
      <c r="K373" s="278">
        <v>0</v>
      </c>
      <c r="L373" s="263">
        <v>0</v>
      </c>
      <c r="M373" s="197">
        <v>1053</v>
      </c>
      <c r="N373" s="197">
        <f>8997105.07+1589012.65</f>
        <v>10586117.720000001</v>
      </c>
      <c r="O373" s="263">
        <v>0</v>
      </c>
      <c r="P373" s="263">
        <v>0</v>
      </c>
      <c r="Q373" s="197">
        <v>0</v>
      </c>
      <c r="R373" s="197">
        <v>0</v>
      </c>
      <c r="S373" s="263">
        <v>0</v>
      </c>
      <c r="T373" s="263">
        <v>0</v>
      </c>
      <c r="U373" s="263">
        <v>0</v>
      </c>
      <c r="V373" s="263">
        <v>0</v>
      </c>
      <c r="W373" s="263">
        <v>0</v>
      </c>
      <c r="X373" s="263">
        <v>0</v>
      </c>
      <c r="Y373" s="263">
        <v>0</v>
      </c>
      <c r="Z373" s="263">
        <v>0</v>
      </c>
      <c r="AA373" s="263">
        <v>0</v>
      </c>
      <c r="AB373" s="263">
        <v>0</v>
      </c>
      <c r="AC373" s="197">
        <f>ROUND(N373*2.14%,2)</f>
        <v>226542.92</v>
      </c>
      <c r="AD373" s="263">
        <v>200000</v>
      </c>
      <c r="AE373" s="263">
        <v>0</v>
      </c>
      <c r="AF373" s="239">
        <v>2023</v>
      </c>
      <c r="AG373" s="239">
        <v>2023</v>
      </c>
      <c r="AH373" s="239">
        <v>2023</v>
      </c>
      <c r="AI373" s="251"/>
      <c r="AJ373" s="251"/>
      <c r="AK373" s="251"/>
      <c r="AL373" s="251"/>
      <c r="AM373" s="252" t="s">
        <v>16954</v>
      </c>
      <c r="AN373" s="252" t="s">
        <v>16956</v>
      </c>
      <c r="AO373" s="252">
        <v>0</v>
      </c>
      <c r="AP373" s="252" t="s">
        <v>16964</v>
      </c>
      <c r="AQ373" s="252" t="s">
        <v>16968</v>
      </c>
      <c r="AR373" s="252" t="s">
        <v>16964</v>
      </c>
      <c r="AS373" s="252"/>
      <c r="AT373" s="252"/>
      <c r="AU373" s="252"/>
      <c r="AV373" s="252"/>
      <c r="AW373" s="252" t="s">
        <v>924</v>
      </c>
      <c r="AX373" s="253">
        <v>3906.8</v>
      </c>
      <c r="AY373" s="253">
        <v>1053</v>
      </c>
      <c r="AZ373" s="252" t="s">
        <v>3040</v>
      </c>
      <c r="BA373" s="252" t="s">
        <v>17012</v>
      </c>
      <c r="BB373" s="254"/>
      <c r="BC373" s="255">
        <f t="shared" si="139"/>
        <v>0</v>
      </c>
      <c r="BJ373" s="191" t="str">
        <f>VLOOKUP(C373,BM:BO,3,FALSE)</f>
        <v>1105.500</v>
      </c>
      <c r="BM373" s="191" t="s">
        <v>3369</v>
      </c>
      <c r="BN373" s="191" t="s">
        <v>1343</v>
      </c>
      <c r="BO373" s="191" t="s">
        <v>3370</v>
      </c>
      <c r="BU373" s="191" t="s">
        <v>3369</v>
      </c>
      <c r="BV373" s="191" t="s">
        <v>1343</v>
      </c>
      <c r="BW373" s="191" t="s">
        <v>3370</v>
      </c>
      <c r="CH373" s="248">
        <f t="shared" si="122"/>
        <v>-8.7311491370201111E-11</v>
      </c>
    </row>
    <row r="374" spans="1:115" s="267" customFormat="1" x14ac:dyDescent="0.3">
      <c r="A374" s="191">
        <v>1</v>
      </c>
      <c r="B374" s="256">
        <f>SUBTOTAL(9,$A$22:A374)</f>
        <v>302</v>
      </c>
      <c r="C374" s="291" t="s">
        <v>15350</v>
      </c>
      <c r="D374" s="197">
        <f t="shared" si="152"/>
        <v>3847295.6999999997</v>
      </c>
      <c r="E374" s="264">
        <v>0</v>
      </c>
      <c r="F374" s="264">
        <v>0</v>
      </c>
      <c r="G374" s="264">
        <v>0</v>
      </c>
      <c r="H374" s="264">
        <v>0</v>
      </c>
      <c r="I374" s="264">
        <v>1797594.58</v>
      </c>
      <c r="J374" s="264">
        <v>0</v>
      </c>
      <c r="K374" s="281">
        <v>0</v>
      </c>
      <c r="L374" s="264">
        <v>0</v>
      </c>
      <c r="M374" s="264">
        <v>0</v>
      </c>
      <c r="N374" s="264">
        <v>0</v>
      </c>
      <c r="O374" s="264">
        <v>146</v>
      </c>
      <c r="P374" s="264">
        <v>1766451.26</v>
      </c>
      <c r="Q374" s="264">
        <v>0</v>
      </c>
      <c r="R374" s="264">
        <v>0</v>
      </c>
      <c r="S374" s="264">
        <v>0</v>
      </c>
      <c r="T374" s="264">
        <v>0</v>
      </c>
      <c r="U374" s="264">
        <v>0</v>
      </c>
      <c r="V374" s="264">
        <v>0</v>
      </c>
      <c r="W374" s="264">
        <v>0</v>
      </c>
      <c r="X374" s="264">
        <v>0</v>
      </c>
      <c r="Y374" s="264">
        <v>0</v>
      </c>
      <c r="Z374" s="264">
        <v>0</v>
      </c>
      <c r="AA374" s="264">
        <v>0</v>
      </c>
      <c r="AB374" s="264">
        <v>0</v>
      </c>
      <c r="AC374" s="194">
        <f>ROUND(N374*2.14%,2)+ROUND(E374*2.14%,2)+ROUND(F374*2.14%,2)+ROUND(G374*2.14%,2)+ROUND(H374*2.14%,2)+ROUND(I374*2.14%,2)+ROUND(J374*2.14%,2)+ROUND(L374*2.14%,2)+ROUND(P374*2.14%,2)+ROUND(R374*2.14%,2)+ROUND(T374*2.14%,2)+ROUND(U374*2.14%,2)+ROUND(V374*2.14%,2)+ROUND(W374*2.14%,2)+ROUND(X374*2.14%,2)+ROUND(Y374*2.14%,2)+ROUND(Z374*2.14%,2)+ROUND(AA374*2.14%,2)+ROUND(AB374*2.14%,2)</f>
        <v>76270.579999999987</v>
      </c>
      <c r="AD374" s="264">
        <v>206979.28</v>
      </c>
      <c r="AE374" s="264">
        <v>0</v>
      </c>
      <c r="AF374" s="265">
        <v>2023</v>
      </c>
      <c r="AG374" s="265">
        <v>2023</v>
      </c>
      <c r="AH374" s="266">
        <v>2023</v>
      </c>
      <c r="AT374" s="267" t="e">
        <f>VLOOKUP(C374,AW:AX,2,FALSE)</f>
        <v>#N/A</v>
      </c>
      <c r="BW374" s="268"/>
      <c r="CE374" s="267" t="e">
        <f>VLOOKUP(C374,CF:CG,2,FALSE)</f>
        <v>#N/A</v>
      </c>
      <c r="CH374" s="248">
        <f t="shared" ref="CH374:CH443" si="153">D374-E374-F374-G374-H374-I374-J374-L374-N374-P374-R374-T374-U374-V374-W374-X374-Y374-Z374-AA374-AB374-AC374-AD374-AE374</f>
        <v>-3.4924596548080444E-10</v>
      </c>
      <c r="CL374" s="267" t="e">
        <f>VLOOKUP(C374,CM:CN,2,FALSE)</f>
        <v>#N/A</v>
      </c>
      <c r="DK374" s="267" t="e">
        <f>VLOOKUP(C374,DL:DM,2,FALSE)</f>
        <v>#N/A</v>
      </c>
    </row>
    <row r="375" spans="1:115" s="267" customFormat="1" x14ac:dyDescent="0.3">
      <c r="A375" s="191">
        <v>1</v>
      </c>
      <c r="B375" s="256">
        <f>SUBTOTAL(9,$A$22:A375)</f>
        <v>303</v>
      </c>
      <c r="C375" s="245" t="s">
        <v>15472</v>
      </c>
      <c r="D375" s="197">
        <f t="shared" si="152"/>
        <v>5148301.0999999996</v>
      </c>
      <c r="E375" s="264">
        <v>0</v>
      </c>
      <c r="F375" s="264">
        <v>0</v>
      </c>
      <c r="G375" s="264">
        <v>0</v>
      </c>
      <c r="H375" s="264">
        <v>0</v>
      </c>
      <c r="I375" s="264">
        <v>0</v>
      </c>
      <c r="J375" s="264">
        <v>0</v>
      </c>
      <c r="K375" s="281">
        <v>0</v>
      </c>
      <c r="L375" s="264">
        <v>0</v>
      </c>
      <c r="M375" s="264">
        <v>0</v>
      </c>
      <c r="N375" s="264">
        <v>0</v>
      </c>
      <c r="O375" s="264">
        <v>0</v>
      </c>
      <c r="P375" s="264">
        <v>0</v>
      </c>
      <c r="Q375" s="264">
        <v>1892.17</v>
      </c>
      <c r="R375" s="264">
        <v>5040435.7699999996</v>
      </c>
      <c r="S375" s="264">
        <v>0</v>
      </c>
      <c r="T375" s="264">
        <v>0</v>
      </c>
      <c r="U375" s="264">
        <v>0</v>
      </c>
      <c r="V375" s="264">
        <v>0</v>
      </c>
      <c r="W375" s="264">
        <v>0</v>
      </c>
      <c r="X375" s="264">
        <v>0</v>
      </c>
      <c r="Y375" s="264">
        <v>0</v>
      </c>
      <c r="Z375" s="264">
        <v>0</v>
      </c>
      <c r="AA375" s="264">
        <v>0</v>
      </c>
      <c r="AB375" s="264">
        <v>0</v>
      </c>
      <c r="AC375" s="194">
        <f>ROUND(N375*2.14%,2)+ROUND(E375*2.14%,2)+ROUND(F375*2.14%,2)+ROUND(G375*2.14%,2)+ROUND(H375*2.14%,2)+ROUND(I375*2.14%,2)+ROUND(J375*2.14%,2)+ROUND(L375*2.14%,2)+ROUND(P375*2.14%,2)+ROUND(R375*2.14%,2)+ROUND(T375*2.14%,2)+ROUND(U375*2.14%,2)+ROUND(V375*2.14%,2)+ROUND(W375*2.14%,2)+ROUND(X375*2.14%,2)+ROUND(Y375*2.14%,2)+ROUND(Z375*2.14%,2)+ROUND(AA375*2.14%,2)+ROUND(AB375*2.14%,2)</f>
        <v>107865.33</v>
      </c>
      <c r="AD375" s="264">
        <v>0</v>
      </c>
      <c r="AE375" s="264">
        <v>0</v>
      </c>
      <c r="AF375" s="265" t="s">
        <v>17052</v>
      </c>
      <c r="AG375" s="265">
        <v>2023</v>
      </c>
      <c r="AH375" s="266">
        <v>2023</v>
      </c>
      <c r="AT375" s="267" t="e">
        <f>VLOOKUP(C375,AW:AX,2,FALSE)</f>
        <v>#N/A</v>
      </c>
      <c r="BW375" s="268"/>
      <c r="CA375" s="267" t="e">
        <f>VLOOKUP(C375,CB:CC,2,FALSE)</f>
        <v>#N/A</v>
      </c>
      <c r="CE375" s="267" t="e">
        <f>VLOOKUP(C375,CF:CG,2,FALSE)</f>
        <v>#N/A</v>
      </c>
      <c r="CH375" s="248">
        <f t="shared" si="153"/>
        <v>7.2759576141834259E-11</v>
      </c>
      <c r="CL375" s="267" t="e">
        <f>VLOOKUP(C375,CM:CN,2,FALSE)</f>
        <v>#N/A</v>
      </c>
      <c r="DK375" s="267" t="e">
        <f>VLOOKUP(C375,DL:DM,2,FALSE)</f>
        <v>#N/A</v>
      </c>
    </row>
    <row r="376" spans="1:115" x14ac:dyDescent="0.3">
      <c r="A376" s="191">
        <v>1</v>
      </c>
      <c r="B376" s="256">
        <f>SUBTOTAL(9,$A$22:A376)</f>
        <v>304</v>
      </c>
      <c r="C376" s="260" t="s">
        <v>267</v>
      </c>
      <c r="D376" s="197">
        <f t="shared" si="152"/>
        <v>150000</v>
      </c>
      <c r="E376" s="263">
        <v>0</v>
      </c>
      <c r="F376" s="263">
        <v>0</v>
      </c>
      <c r="G376" s="263">
        <v>0</v>
      </c>
      <c r="H376" s="263">
        <v>0</v>
      </c>
      <c r="I376" s="263">
        <v>0</v>
      </c>
      <c r="J376" s="263">
        <v>0</v>
      </c>
      <c r="K376" s="278">
        <v>0</v>
      </c>
      <c r="L376" s="263">
        <v>0</v>
      </c>
      <c r="M376" s="279">
        <v>0</v>
      </c>
      <c r="N376" s="197">
        <v>0</v>
      </c>
      <c r="O376" s="263">
        <v>0</v>
      </c>
      <c r="P376" s="263">
        <v>0</v>
      </c>
      <c r="Q376" s="197">
        <v>0</v>
      </c>
      <c r="R376" s="197">
        <v>0</v>
      </c>
      <c r="S376" s="263">
        <v>0</v>
      </c>
      <c r="T376" s="263">
        <v>0</v>
      </c>
      <c r="U376" s="263">
        <v>0</v>
      </c>
      <c r="V376" s="263">
        <v>0</v>
      </c>
      <c r="W376" s="263">
        <v>0</v>
      </c>
      <c r="X376" s="263">
        <v>0</v>
      </c>
      <c r="Y376" s="263">
        <v>0</v>
      </c>
      <c r="Z376" s="263">
        <v>0</v>
      </c>
      <c r="AA376" s="263">
        <v>0</v>
      </c>
      <c r="AB376" s="263">
        <v>0</v>
      </c>
      <c r="AC376" s="197">
        <f>ROUND(N376*2.14%,2)</f>
        <v>0</v>
      </c>
      <c r="AD376" s="197">
        <v>150000</v>
      </c>
      <c r="AE376" s="263">
        <v>0</v>
      </c>
      <c r="AF376" s="239">
        <v>2023</v>
      </c>
      <c r="AG376" s="239" t="s">
        <v>17052</v>
      </c>
      <c r="AH376" s="239" t="s">
        <v>17052</v>
      </c>
      <c r="AI376" s="251"/>
      <c r="AJ376" s="251"/>
      <c r="AK376" s="251"/>
      <c r="AL376" s="251"/>
      <c r="AM376" s="252" t="s">
        <v>16962</v>
      </c>
      <c r="AN376" s="252" t="s">
        <v>16965</v>
      </c>
      <c r="AO376" s="252">
        <v>0</v>
      </c>
      <c r="AP376" s="252" t="s">
        <v>16960</v>
      </c>
      <c r="AQ376" s="252" t="s">
        <v>16972</v>
      </c>
      <c r="AR376" s="252">
        <v>0</v>
      </c>
      <c r="AS376" s="252" t="s">
        <v>16981</v>
      </c>
      <c r="AT376" s="252"/>
      <c r="AU376" s="252"/>
      <c r="AV376" s="252"/>
      <c r="AW376" s="252" t="s">
        <v>663</v>
      </c>
      <c r="AX376" s="253">
        <v>263.7</v>
      </c>
      <c r="AY376" s="253">
        <v>228.48</v>
      </c>
      <c r="AZ376" s="252" t="s">
        <v>2967</v>
      </c>
      <c r="BA376" s="252">
        <v>2006</v>
      </c>
      <c r="BB376" s="254"/>
      <c r="BC376" s="255">
        <f>AY376-M376</f>
        <v>228.48</v>
      </c>
      <c r="BJ376" s="191" t="str">
        <f>VLOOKUP(C376,BM:BO,3,FALSE)</f>
        <v>199.400</v>
      </c>
      <c r="BM376" s="191" t="s">
        <v>654</v>
      </c>
      <c r="BN376" s="191" t="s">
        <v>626</v>
      </c>
      <c r="BO376" s="191" t="s">
        <v>3367</v>
      </c>
      <c r="BU376" s="191" t="s">
        <v>654</v>
      </c>
      <c r="BV376" s="191" t="s">
        <v>626</v>
      </c>
      <c r="BW376" s="191" t="s">
        <v>3367</v>
      </c>
      <c r="CH376" s="248">
        <f t="shared" si="153"/>
        <v>0</v>
      </c>
    </row>
    <row r="377" spans="1:115" x14ac:dyDescent="0.3">
      <c r="B377" s="249" t="s">
        <v>271</v>
      </c>
      <c r="C377" s="249"/>
      <c r="D377" s="246">
        <f>D378</f>
        <v>8800830.6999999993</v>
      </c>
      <c r="E377" s="197">
        <f t="shared" ref="E377:AE377" si="154">E378</f>
        <v>0</v>
      </c>
      <c r="F377" s="197">
        <f t="shared" si="154"/>
        <v>0</v>
      </c>
      <c r="G377" s="197">
        <f t="shared" si="154"/>
        <v>0</v>
      </c>
      <c r="H377" s="197">
        <f t="shared" si="154"/>
        <v>0</v>
      </c>
      <c r="I377" s="197">
        <f t="shared" si="154"/>
        <v>0</v>
      </c>
      <c r="J377" s="197">
        <f t="shared" si="154"/>
        <v>0</v>
      </c>
      <c r="K377" s="247">
        <f t="shared" si="154"/>
        <v>0</v>
      </c>
      <c r="L377" s="197">
        <f t="shared" si="154"/>
        <v>0</v>
      </c>
      <c r="M377" s="197">
        <f t="shared" si="154"/>
        <v>820.6</v>
      </c>
      <c r="N377" s="197">
        <f t="shared" si="154"/>
        <v>8616438.9100000001</v>
      </c>
      <c r="O377" s="197">
        <f t="shared" si="154"/>
        <v>0</v>
      </c>
      <c r="P377" s="197">
        <f t="shared" si="154"/>
        <v>0</v>
      </c>
      <c r="Q377" s="197">
        <f t="shared" si="154"/>
        <v>0</v>
      </c>
      <c r="R377" s="197">
        <f t="shared" si="154"/>
        <v>0</v>
      </c>
      <c r="S377" s="197">
        <f t="shared" si="154"/>
        <v>0</v>
      </c>
      <c r="T377" s="197">
        <f t="shared" si="154"/>
        <v>0</v>
      </c>
      <c r="U377" s="197">
        <f t="shared" si="154"/>
        <v>0</v>
      </c>
      <c r="V377" s="197">
        <f t="shared" si="154"/>
        <v>0</v>
      </c>
      <c r="W377" s="197">
        <f t="shared" si="154"/>
        <v>0</v>
      </c>
      <c r="X377" s="197">
        <f t="shared" si="154"/>
        <v>0</v>
      </c>
      <c r="Y377" s="197">
        <f t="shared" si="154"/>
        <v>0</v>
      </c>
      <c r="Z377" s="197">
        <f t="shared" si="154"/>
        <v>0</v>
      </c>
      <c r="AA377" s="197">
        <f t="shared" si="154"/>
        <v>0</v>
      </c>
      <c r="AB377" s="197">
        <f t="shared" si="154"/>
        <v>0</v>
      </c>
      <c r="AC377" s="197">
        <f t="shared" si="154"/>
        <v>184391.79</v>
      </c>
      <c r="AD377" s="197">
        <f t="shared" si="154"/>
        <v>0</v>
      </c>
      <c r="AE377" s="197">
        <f t="shared" si="154"/>
        <v>0</v>
      </c>
      <c r="AF377" s="239" t="s">
        <v>17026</v>
      </c>
      <c r="AG377" s="239" t="s">
        <v>17026</v>
      </c>
      <c r="AH377" s="239" t="s">
        <v>17026</v>
      </c>
      <c r="AI377" s="251"/>
      <c r="AJ377" s="251"/>
      <c r="AK377" s="251"/>
      <c r="AL377" s="251"/>
      <c r="AM377" s="252"/>
      <c r="AN377" s="252"/>
      <c r="AO377" s="252"/>
      <c r="AP377" s="252"/>
      <c r="AQ377" s="252"/>
      <c r="AR377" s="252"/>
      <c r="AS377" s="252"/>
      <c r="AT377" s="252"/>
      <c r="AU377" s="252"/>
      <c r="AV377" s="252"/>
      <c r="AW377" s="252"/>
      <c r="AX377" s="253"/>
      <c r="AY377" s="253"/>
      <c r="AZ377" s="252"/>
      <c r="BA377" s="252"/>
      <c r="BB377" s="254"/>
      <c r="BC377" s="255"/>
      <c r="CH377" s="248">
        <f t="shared" si="153"/>
        <v>-9.0221874415874481E-10</v>
      </c>
    </row>
    <row r="378" spans="1:115" s="267" customFormat="1" x14ac:dyDescent="0.3">
      <c r="A378" s="191">
        <v>1</v>
      </c>
      <c r="B378" s="256">
        <f>SUBTOTAL(9,$A$22:A378)</f>
        <v>305</v>
      </c>
      <c r="C378" s="291" t="s">
        <v>2740</v>
      </c>
      <c r="D378" s="197">
        <f>E378+F378+G378+H378+I378+J378+L378+N378+P378+R378+T378+U378+V378+W378+X378+Y378+Z378+AA378+AB378+AC378+AD378+AE378</f>
        <v>8800830.6999999993</v>
      </c>
      <c r="E378" s="264">
        <v>0</v>
      </c>
      <c r="F378" s="264">
        <v>0</v>
      </c>
      <c r="G378" s="264">
        <v>0</v>
      </c>
      <c r="H378" s="264">
        <v>0</v>
      </c>
      <c r="I378" s="264">
        <v>0</v>
      </c>
      <c r="J378" s="264">
        <v>0</v>
      </c>
      <c r="K378" s="281">
        <v>0</v>
      </c>
      <c r="L378" s="264">
        <v>0</v>
      </c>
      <c r="M378" s="264">
        <v>820.6</v>
      </c>
      <c r="N378" s="264">
        <v>8616438.9100000001</v>
      </c>
      <c r="O378" s="264">
        <v>0</v>
      </c>
      <c r="P378" s="264">
        <v>0</v>
      </c>
      <c r="Q378" s="264">
        <v>0</v>
      </c>
      <c r="R378" s="264">
        <v>0</v>
      </c>
      <c r="S378" s="264">
        <v>0</v>
      </c>
      <c r="T378" s="264">
        <v>0</v>
      </c>
      <c r="U378" s="264">
        <v>0</v>
      </c>
      <c r="V378" s="264">
        <v>0</v>
      </c>
      <c r="W378" s="264">
        <v>0</v>
      </c>
      <c r="X378" s="264">
        <v>0</v>
      </c>
      <c r="Y378" s="264">
        <v>0</v>
      </c>
      <c r="Z378" s="264">
        <v>0</v>
      </c>
      <c r="AA378" s="264">
        <v>0</v>
      </c>
      <c r="AB378" s="264">
        <v>0</v>
      </c>
      <c r="AC378" s="194">
        <f>ROUND(N378*2.14%,2)+ROUND(E378*2.14%,2)+ROUND(F378*2.14%,2)+ROUND(G378*2.14%,2)+ROUND(H378*2.14%,2)+ROUND(I378*2.14%,2)+ROUND(J378*2.14%,2)+ROUND(L378*2.14%,2)+ROUND(P378*2.14%,2)+ROUND(R378*2.14%,2)+ROUND(T378*2.14%,2)+ROUND(U378*2.14%,2)+ROUND(V378*2.14%,2)+ROUND(W378*2.14%,2)+ROUND(X378*2.14%,2)+ROUND(Y378*2.14%,2)+ROUND(Z378*2.14%,2)+ROUND(AA378*2.14%,2)+ROUND(AB378*2.14%,2)</f>
        <v>184391.79</v>
      </c>
      <c r="AD378" s="264">
        <v>0</v>
      </c>
      <c r="AE378" s="264">
        <v>0</v>
      </c>
      <c r="AF378" s="265" t="s">
        <v>17052</v>
      </c>
      <c r="AG378" s="265">
        <v>2023</v>
      </c>
      <c r="AH378" s="266">
        <v>2023</v>
      </c>
      <c r="AT378" s="267" t="e">
        <f>VLOOKUP(C378,AW:AX,2,FALSE)</f>
        <v>#N/A</v>
      </c>
      <c r="BW378" s="268"/>
      <c r="CE378" s="267" t="e">
        <f>VLOOKUP(C378,CF:CG,2,FALSE)</f>
        <v>#N/A</v>
      </c>
      <c r="CH378" s="248">
        <f t="shared" si="153"/>
        <v>-9.0221874415874481E-10</v>
      </c>
      <c r="CL378" s="267" t="e">
        <f>VLOOKUP(C378,CM:CN,2,FALSE)</f>
        <v>#N/A</v>
      </c>
      <c r="DK378" s="267" t="e">
        <f>VLOOKUP(C378,DL:DM,2,FALSE)</f>
        <v>#N/A</v>
      </c>
    </row>
    <row r="379" spans="1:115" x14ac:dyDescent="0.3">
      <c r="B379" s="249" t="s">
        <v>52</v>
      </c>
      <c r="C379" s="249"/>
      <c r="D379" s="246">
        <f>SUM(D380:D384)</f>
        <v>34494538.579999998</v>
      </c>
      <c r="E379" s="197">
        <f t="shared" ref="E379:AE379" si="155">SUM(E380:E384)</f>
        <v>0</v>
      </c>
      <c r="F379" s="197">
        <f t="shared" si="155"/>
        <v>0</v>
      </c>
      <c r="G379" s="197">
        <f t="shared" si="155"/>
        <v>0</v>
      </c>
      <c r="H379" s="197">
        <f t="shared" si="155"/>
        <v>0</v>
      </c>
      <c r="I379" s="197">
        <f t="shared" si="155"/>
        <v>0</v>
      </c>
      <c r="J379" s="197">
        <f t="shared" si="155"/>
        <v>0</v>
      </c>
      <c r="K379" s="247">
        <f t="shared" si="155"/>
        <v>0</v>
      </c>
      <c r="L379" s="197">
        <f t="shared" si="155"/>
        <v>0</v>
      </c>
      <c r="M379" s="197">
        <f t="shared" si="155"/>
        <v>3831.2200000000003</v>
      </c>
      <c r="N379" s="197">
        <f t="shared" si="155"/>
        <v>33725166.109999999</v>
      </c>
      <c r="O379" s="197">
        <f t="shared" si="155"/>
        <v>0</v>
      </c>
      <c r="P379" s="197">
        <f t="shared" si="155"/>
        <v>0</v>
      </c>
      <c r="Q379" s="197">
        <f t="shared" si="155"/>
        <v>0</v>
      </c>
      <c r="R379" s="197">
        <f t="shared" si="155"/>
        <v>0</v>
      </c>
      <c r="S379" s="197">
        <f t="shared" si="155"/>
        <v>0</v>
      </c>
      <c r="T379" s="197">
        <f t="shared" si="155"/>
        <v>0</v>
      </c>
      <c r="U379" s="197">
        <f t="shared" si="155"/>
        <v>0</v>
      </c>
      <c r="V379" s="197">
        <f t="shared" si="155"/>
        <v>0</v>
      </c>
      <c r="W379" s="197">
        <f t="shared" si="155"/>
        <v>0</v>
      </c>
      <c r="X379" s="197">
        <f t="shared" si="155"/>
        <v>0</v>
      </c>
      <c r="Y379" s="197">
        <f t="shared" si="155"/>
        <v>0</v>
      </c>
      <c r="Z379" s="197">
        <f t="shared" si="155"/>
        <v>0</v>
      </c>
      <c r="AA379" s="197">
        <f t="shared" si="155"/>
        <v>0</v>
      </c>
      <c r="AB379" s="197">
        <f t="shared" si="155"/>
        <v>0</v>
      </c>
      <c r="AC379" s="197">
        <f t="shared" si="155"/>
        <v>589372.47</v>
      </c>
      <c r="AD379" s="197">
        <f t="shared" si="155"/>
        <v>180000</v>
      </c>
      <c r="AE379" s="197">
        <f t="shared" si="155"/>
        <v>0</v>
      </c>
      <c r="AF379" s="239" t="s">
        <v>17026</v>
      </c>
      <c r="AG379" s="239" t="s">
        <v>17026</v>
      </c>
      <c r="AH379" s="239" t="s">
        <v>17026</v>
      </c>
      <c r="AI379" s="251"/>
      <c r="AJ379" s="251"/>
      <c r="AK379" s="251"/>
      <c r="AL379" s="251"/>
      <c r="AM379" s="252"/>
      <c r="AN379" s="252"/>
      <c r="AO379" s="252"/>
      <c r="AP379" s="252"/>
      <c r="AQ379" s="252"/>
      <c r="AR379" s="252"/>
      <c r="AS379" s="252"/>
      <c r="AT379" s="252"/>
      <c r="AU379" s="252"/>
      <c r="AV379" s="252"/>
      <c r="AW379" s="252"/>
      <c r="AX379" s="253"/>
      <c r="AY379" s="253"/>
      <c r="AZ379" s="252"/>
      <c r="BA379" s="252"/>
      <c r="BB379" s="254"/>
      <c r="BC379" s="255">
        <f t="shared" si="139"/>
        <v>-3831.2200000000003</v>
      </c>
      <c r="BJ379" s="191" t="e">
        <f>VLOOKUP(C379,BM:BO,3,FALSE)</f>
        <v>#N/A</v>
      </c>
      <c r="BM379" s="191" t="s">
        <v>3002</v>
      </c>
      <c r="BN379" s="191" t="s">
        <v>2984</v>
      </c>
      <c r="BO379" s="191" t="s">
        <v>2984</v>
      </c>
      <c r="BU379" s="191" t="s">
        <v>3002</v>
      </c>
      <c r="BV379" s="191" t="s">
        <v>2984</v>
      </c>
      <c r="BW379" s="191" t="s">
        <v>2984</v>
      </c>
      <c r="CH379" s="248">
        <f t="shared" si="153"/>
        <v>-1.1641532182693481E-9</v>
      </c>
    </row>
    <row r="380" spans="1:115" x14ac:dyDescent="0.3">
      <c r="A380" s="191">
        <v>1</v>
      </c>
      <c r="B380" s="256">
        <f>SUBTOTAL(9,$A$22:A380)</f>
        <v>306</v>
      </c>
      <c r="C380" s="295" t="s">
        <v>57</v>
      </c>
      <c r="D380" s="197">
        <f t="shared" ref="D380:D384" si="156">E380+F380+G380+H380+I380+J380+L380+N380+P380+R380+T380+U380+V380+W380+X380+Y380+Z380+AA380+AB380+AC380+AD380+AE380</f>
        <v>4688937.4700000007</v>
      </c>
      <c r="E380" s="263">
        <v>0</v>
      </c>
      <c r="F380" s="263">
        <v>0</v>
      </c>
      <c r="G380" s="263">
        <v>0</v>
      </c>
      <c r="H380" s="263">
        <v>0</v>
      </c>
      <c r="I380" s="263">
        <v>0</v>
      </c>
      <c r="J380" s="263">
        <v>0</v>
      </c>
      <c r="K380" s="278">
        <v>0</v>
      </c>
      <c r="L380" s="263">
        <v>0</v>
      </c>
      <c r="M380" s="197">
        <v>544</v>
      </c>
      <c r="N380" s="197">
        <v>4414467.8600000003</v>
      </c>
      <c r="O380" s="263">
        <v>0</v>
      </c>
      <c r="P380" s="263">
        <v>0</v>
      </c>
      <c r="Q380" s="197">
        <v>0</v>
      </c>
      <c r="R380" s="197">
        <v>0</v>
      </c>
      <c r="S380" s="263">
        <v>0</v>
      </c>
      <c r="T380" s="263">
        <v>0</v>
      </c>
      <c r="U380" s="263">
        <v>0</v>
      </c>
      <c r="V380" s="263">
        <v>0</v>
      </c>
      <c r="W380" s="263">
        <v>0</v>
      </c>
      <c r="X380" s="263">
        <v>0</v>
      </c>
      <c r="Y380" s="263">
        <v>0</v>
      </c>
      <c r="Z380" s="263">
        <v>0</v>
      </c>
      <c r="AA380" s="263">
        <v>0</v>
      </c>
      <c r="AB380" s="263">
        <v>0</v>
      </c>
      <c r="AC380" s="197">
        <f>ROUND(N380*2.14%,2)</f>
        <v>94469.61</v>
      </c>
      <c r="AD380" s="197">
        <v>180000</v>
      </c>
      <c r="AE380" s="263">
        <v>0</v>
      </c>
      <c r="AF380" s="239">
        <v>2023</v>
      </c>
      <c r="AG380" s="239">
        <v>2023</v>
      </c>
      <c r="AH380" s="239">
        <v>2023</v>
      </c>
      <c r="AI380" s="251"/>
      <c r="AJ380" s="251"/>
      <c r="AK380" s="251"/>
      <c r="AL380" s="251"/>
      <c r="AM380" s="252" t="s">
        <v>16973</v>
      </c>
      <c r="AN380" s="252" t="s">
        <v>16949</v>
      </c>
      <c r="AO380" s="252">
        <v>0</v>
      </c>
      <c r="AP380" s="252" t="s">
        <v>16962</v>
      </c>
      <c r="AQ380" s="252" t="s">
        <v>16958</v>
      </c>
      <c r="AR380" s="252">
        <v>0</v>
      </c>
      <c r="AS380" s="252"/>
      <c r="AT380" s="252"/>
      <c r="AU380" s="252"/>
      <c r="AV380" s="252"/>
      <c r="AW380" s="252" t="s">
        <v>637</v>
      </c>
      <c r="AX380" s="253">
        <v>632.1</v>
      </c>
      <c r="AY380" s="253">
        <v>544</v>
      </c>
      <c r="AZ380" s="252" t="s">
        <v>2967</v>
      </c>
      <c r="BA380" s="252" t="s">
        <v>17012</v>
      </c>
      <c r="BB380" s="254"/>
      <c r="BC380" s="255">
        <f t="shared" si="139"/>
        <v>0</v>
      </c>
      <c r="BJ380" s="191" t="str">
        <f>VLOOKUP(C380,BM:BO,3,FALSE)</f>
        <v>0.000</v>
      </c>
      <c r="BM380" s="191" t="s">
        <v>3004</v>
      </c>
      <c r="BN380" s="191" t="s">
        <v>3006</v>
      </c>
      <c r="BO380" s="191" t="s">
        <v>2984</v>
      </c>
      <c r="BU380" s="191" t="s">
        <v>3004</v>
      </c>
      <c r="BV380" s="191" t="s">
        <v>3006</v>
      </c>
      <c r="BW380" s="191" t="s">
        <v>2984</v>
      </c>
      <c r="CH380" s="248">
        <f t="shared" si="153"/>
        <v>3.4924596548080444E-10</v>
      </c>
    </row>
    <row r="381" spans="1:115" x14ac:dyDescent="0.3">
      <c r="A381" s="191">
        <v>1</v>
      </c>
      <c r="B381" s="256">
        <f>SUBTOTAL(9,$A$22:A381)</f>
        <v>307</v>
      </c>
      <c r="C381" s="295" t="s">
        <v>15895</v>
      </c>
      <c r="D381" s="197">
        <f t="shared" si="156"/>
        <v>2100539.54</v>
      </c>
      <c r="E381" s="263">
        <v>0</v>
      </c>
      <c r="F381" s="263">
        <v>0</v>
      </c>
      <c r="G381" s="263">
        <v>0</v>
      </c>
      <c r="H381" s="263">
        <v>0</v>
      </c>
      <c r="I381" s="263">
        <v>0</v>
      </c>
      <c r="J381" s="263">
        <v>0</v>
      </c>
      <c r="K381" s="278">
        <v>0</v>
      </c>
      <c r="L381" s="263">
        <v>0</v>
      </c>
      <c r="M381" s="197">
        <v>358.42</v>
      </c>
      <c r="N381" s="197">
        <v>2079021.67</v>
      </c>
      <c r="O381" s="263">
        <v>0</v>
      </c>
      <c r="P381" s="263">
        <v>0</v>
      </c>
      <c r="Q381" s="197">
        <v>0</v>
      </c>
      <c r="R381" s="197">
        <v>0</v>
      </c>
      <c r="S381" s="263">
        <v>0</v>
      </c>
      <c r="T381" s="263">
        <v>0</v>
      </c>
      <c r="U381" s="263">
        <v>0</v>
      </c>
      <c r="V381" s="263">
        <v>0</v>
      </c>
      <c r="W381" s="263">
        <v>0</v>
      </c>
      <c r="X381" s="263">
        <v>0</v>
      </c>
      <c r="Y381" s="263">
        <v>0</v>
      </c>
      <c r="Z381" s="263">
        <v>0</v>
      </c>
      <c r="AA381" s="263">
        <v>0</v>
      </c>
      <c r="AB381" s="263">
        <v>0</v>
      </c>
      <c r="AC381" s="197">
        <f>ROUND(N381*1.035%,2)</f>
        <v>21517.87</v>
      </c>
      <c r="AD381" s="197">
        <v>0</v>
      </c>
      <c r="AE381" s="263">
        <v>0</v>
      </c>
      <c r="AF381" s="239" t="s">
        <v>17052</v>
      </c>
      <c r="AG381" s="239">
        <v>2023</v>
      </c>
      <c r="AH381" s="239">
        <v>2023</v>
      </c>
      <c r="AI381" s="251"/>
      <c r="AJ381" s="251"/>
      <c r="AK381" s="251"/>
      <c r="AL381" s="251"/>
      <c r="AM381" s="252"/>
      <c r="AN381" s="252"/>
      <c r="AO381" s="252"/>
      <c r="AP381" s="252"/>
      <c r="AQ381" s="252"/>
      <c r="AR381" s="252"/>
      <c r="AS381" s="252"/>
      <c r="AT381" s="252"/>
      <c r="AU381" s="252"/>
      <c r="AV381" s="252"/>
      <c r="AW381" s="252"/>
      <c r="AX381" s="253"/>
      <c r="AY381" s="253"/>
      <c r="AZ381" s="252"/>
      <c r="BA381" s="252"/>
      <c r="BB381" s="254"/>
      <c r="BC381" s="255"/>
      <c r="CH381" s="248">
        <f t="shared" si="153"/>
        <v>1.127773430198431E-10</v>
      </c>
    </row>
    <row r="382" spans="1:115" s="267" customFormat="1" x14ac:dyDescent="0.3">
      <c r="A382" s="191">
        <v>1</v>
      </c>
      <c r="B382" s="256">
        <f>SUBTOTAL(9,$A$22:A382)</f>
        <v>308</v>
      </c>
      <c r="C382" s="245" t="s">
        <v>15900</v>
      </c>
      <c r="D382" s="197">
        <f t="shared" si="156"/>
        <v>7615696.4900000002</v>
      </c>
      <c r="E382" s="264">
        <v>0</v>
      </c>
      <c r="F382" s="264">
        <v>0</v>
      </c>
      <c r="G382" s="264">
        <v>0</v>
      </c>
      <c r="H382" s="264">
        <v>0</v>
      </c>
      <c r="I382" s="264">
        <v>0</v>
      </c>
      <c r="J382" s="264">
        <v>0</v>
      </c>
      <c r="K382" s="281">
        <v>0</v>
      </c>
      <c r="L382" s="264">
        <v>0</v>
      </c>
      <c r="M382" s="264">
        <v>910.4</v>
      </c>
      <c r="N382" s="296">
        <v>7456135.2000000002</v>
      </c>
      <c r="O382" s="264">
        <v>0</v>
      </c>
      <c r="P382" s="264">
        <v>0</v>
      </c>
      <c r="Q382" s="264">
        <v>0</v>
      </c>
      <c r="R382" s="264">
        <v>0</v>
      </c>
      <c r="S382" s="264">
        <v>0</v>
      </c>
      <c r="T382" s="264">
        <v>0</v>
      </c>
      <c r="U382" s="264">
        <v>0</v>
      </c>
      <c r="V382" s="264">
        <v>0</v>
      </c>
      <c r="W382" s="264">
        <v>0</v>
      </c>
      <c r="X382" s="264">
        <v>0</v>
      </c>
      <c r="Y382" s="264">
        <v>0</v>
      </c>
      <c r="Z382" s="264">
        <v>0</v>
      </c>
      <c r="AA382" s="264">
        <v>0</v>
      </c>
      <c r="AB382" s="264">
        <v>0</v>
      </c>
      <c r="AC382" s="194">
        <f>ROUND(N382*2.14%,2)+ROUND(E382*2.14%,2)+ROUND(F382*2.14%,2)+ROUND(G382*2.14%,2)+ROUND(H382*2.14%,2)+ROUND(I382*2.14%,2)+ROUND(J382*2.14%,2)+ROUND(L382*2.14%,2)+ROUND(P382*2.14%,2)+ROUND(R382*2.14%,2)+ROUND(T382*2.14%,2)+ROUND(U382*2.14%,2)+ROUND(V382*2.14%,2)+ROUND(W382*2.14%,2)+ROUND(X382*2.14%,2)+ROUND(Y382*2.14%,2)+ROUND(Z382*2.14%,2)+ROUND(AA382*2.14%,2)+ROUND(AB382*2.14%,2)</f>
        <v>159561.29</v>
      </c>
      <c r="AD382" s="264">
        <v>0</v>
      </c>
      <c r="AE382" s="264">
        <v>0</v>
      </c>
      <c r="AF382" s="265" t="s">
        <v>17052</v>
      </c>
      <c r="AG382" s="265">
        <v>2023</v>
      </c>
      <c r="AH382" s="266">
        <v>2023</v>
      </c>
      <c r="AT382" s="267" t="e">
        <f>VLOOKUP(C382,AW:AX,2,FALSE)</f>
        <v>#N/A</v>
      </c>
      <c r="BW382" s="268"/>
      <c r="CA382" s="267" t="e">
        <f>VLOOKUP(C382,CB:CC,2,FALSE)</f>
        <v>#N/A</v>
      </c>
      <c r="CE382" s="267" t="e">
        <f>VLOOKUP(C382,CF:CG,2,FALSE)</f>
        <v>#N/A</v>
      </c>
      <c r="CH382" s="248">
        <f t="shared" si="153"/>
        <v>2.9103830456733704E-11</v>
      </c>
      <c r="CL382" s="267" t="e">
        <f>VLOOKUP(C382,CM:CN,2,FALSE)</f>
        <v>#N/A</v>
      </c>
      <c r="DK382" s="267" t="e">
        <f>VLOOKUP(C382,DL:DM,2,FALSE)</f>
        <v>#N/A</v>
      </c>
    </row>
    <row r="383" spans="1:115" s="267" customFormat="1" x14ac:dyDescent="0.3">
      <c r="A383" s="191">
        <v>1</v>
      </c>
      <c r="B383" s="256">
        <f>SUBTOTAL(9,$A$22:A383)</f>
        <v>309</v>
      </c>
      <c r="C383" s="245" t="s">
        <v>15876</v>
      </c>
      <c r="D383" s="197">
        <f t="shared" si="156"/>
        <v>9861598.209999999</v>
      </c>
      <c r="E383" s="264">
        <v>0</v>
      </c>
      <c r="F383" s="264">
        <v>0</v>
      </c>
      <c r="G383" s="264">
        <v>0</v>
      </c>
      <c r="H383" s="264">
        <v>0</v>
      </c>
      <c r="I383" s="264">
        <v>0</v>
      </c>
      <c r="J383" s="264">
        <v>0</v>
      </c>
      <c r="K383" s="281">
        <v>0</v>
      </c>
      <c r="L383" s="264">
        <v>0</v>
      </c>
      <c r="M383" s="264">
        <v>1052.4000000000001</v>
      </c>
      <c r="N383" s="296">
        <v>9654981.5999999996</v>
      </c>
      <c r="O383" s="264">
        <v>0</v>
      </c>
      <c r="P383" s="264">
        <v>0</v>
      </c>
      <c r="Q383" s="264">
        <v>0</v>
      </c>
      <c r="R383" s="264">
        <v>0</v>
      </c>
      <c r="S383" s="264">
        <v>0</v>
      </c>
      <c r="T383" s="264">
        <v>0</v>
      </c>
      <c r="U383" s="264">
        <v>0</v>
      </c>
      <c r="V383" s="264">
        <v>0</v>
      </c>
      <c r="W383" s="264">
        <v>0</v>
      </c>
      <c r="X383" s="264">
        <v>0</v>
      </c>
      <c r="Y383" s="264">
        <v>0</v>
      </c>
      <c r="Z383" s="264">
        <v>0</v>
      </c>
      <c r="AA383" s="264">
        <v>0</v>
      </c>
      <c r="AB383" s="264">
        <v>0</v>
      </c>
      <c r="AC383" s="194">
        <f>ROUND(N383*2.14%,2)+ROUND(E383*2.14%,2)+ROUND(F383*2.14%,2)+ROUND(G383*2.14%,2)+ROUND(H383*2.14%,2)+ROUND(I383*2.14%,2)+ROUND(J383*2.14%,2)+ROUND(L383*2.14%,2)+ROUND(P383*2.14%,2)+ROUND(R383*2.14%,2)+ROUND(T383*2.14%,2)+ROUND(U383*2.14%,2)+ROUND(V383*2.14%,2)+ROUND(W383*2.14%,2)+ROUND(X383*2.14%,2)+ROUND(Y383*2.14%,2)+ROUND(Z383*2.14%,2)+ROUND(AA383*2.14%,2)+ROUND(AB383*2.14%,2)</f>
        <v>206616.61</v>
      </c>
      <c r="AD383" s="264">
        <v>0</v>
      </c>
      <c r="AE383" s="264">
        <v>0</v>
      </c>
      <c r="AF383" s="265" t="s">
        <v>17052</v>
      </c>
      <c r="AG383" s="265">
        <v>2023</v>
      </c>
      <c r="AH383" s="266">
        <v>2023</v>
      </c>
      <c r="AT383" s="267" t="e">
        <f>VLOOKUP(C383,AW:AX,2,FALSE)</f>
        <v>#N/A</v>
      </c>
      <c r="BW383" s="268"/>
      <c r="CA383" s="267" t="e">
        <f>VLOOKUP(C383,CB:CC,2,FALSE)</f>
        <v>#N/A</v>
      </c>
      <c r="CE383" s="267" t="e">
        <f>VLOOKUP(C383,CF:CG,2,FALSE)</f>
        <v>#N/A</v>
      </c>
      <c r="CH383" s="248">
        <f t="shared" si="153"/>
        <v>-5.8207660913467407E-10</v>
      </c>
      <c r="CL383" s="267" t="e">
        <f>VLOOKUP(C383,CM:CN,2,FALSE)</f>
        <v>#N/A</v>
      </c>
      <c r="DK383" s="267" t="e">
        <f>VLOOKUP(C383,DL:DM,2,FALSE)</f>
        <v>#N/A</v>
      </c>
    </row>
    <row r="384" spans="1:115" s="267" customFormat="1" x14ac:dyDescent="0.3">
      <c r="A384" s="191">
        <v>1</v>
      </c>
      <c r="B384" s="256">
        <f>SUBTOTAL(9,$A$22:A384)</f>
        <v>310</v>
      </c>
      <c r="C384" s="291" t="s">
        <v>15881</v>
      </c>
      <c r="D384" s="197">
        <f t="shared" si="156"/>
        <v>10227766.869999999</v>
      </c>
      <c r="E384" s="264">
        <v>0</v>
      </c>
      <c r="F384" s="264">
        <v>0</v>
      </c>
      <c r="G384" s="264">
        <v>0</v>
      </c>
      <c r="H384" s="264">
        <v>0</v>
      </c>
      <c r="I384" s="264">
        <v>0</v>
      </c>
      <c r="J384" s="264">
        <v>0</v>
      </c>
      <c r="K384" s="281">
        <v>0</v>
      </c>
      <c r="L384" s="264">
        <v>0</v>
      </c>
      <c r="M384" s="264">
        <v>966</v>
      </c>
      <c r="N384" s="264">
        <v>10120559.779999999</v>
      </c>
      <c r="O384" s="264">
        <v>0</v>
      </c>
      <c r="P384" s="264">
        <v>0</v>
      </c>
      <c r="Q384" s="264">
        <v>0</v>
      </c>
      <c r="R384" s="264">
        <v>0</v>
      </c>
      <c r="S384" s="264">
        <v>0</v>
      </c>
      <c r="T384" s="264">
        <v>0</v>
      </c>
      <c r="U384" s="264">
        <v>0</v>
      </c>
      <c r="V384" s="264">
        <v>0</v>
      </c>
      <c r="W384" s="264">
        <v>0</v>
      </c>
      <c r="X384" s="264">
        <v>0</v>
      </c>
      <c r="Y384" s="264">
        <v>0</v>
      </c>
      <c r="Z384" s="264">
        <v>0</v>
      </c>
      <c r="AA384" s="264">
        <v>0</v>
      </c>
      <c r="AB384" s="264">
        <v>0</v>
      </c>
      <c r="AC384" s="264">
        <f t="shared" ref="AC384" si="157">ROUND(N384*1.0593%,2)+ROUND(E384*1.0593%,2)+ROUND(F384*1.0593%,2)+ROUND(G384*1.0593%,2)+ROUND(H384*1.0593%,2)+ROUND(I384*1.0593%,2)+ROUND(J384*1.0593%,2)+ROUND(L384*1.0593%,2)+ROUND(P384*1.0593%,2)+ROUND(R384*1.0593%,2)+ROUND(T384*1.0593%,2)+ROUND(U384*1.0593%,2)+ROUND(V384*1.0593%,2)+ROUND(W384*1.0593%,2)+ROUND(X384*1.0593%,2)+ROUND(Y384*1.0593%,2)+ROUND(Z384*1.0593%,2)+ROUND(AA384*1.0593%,2)+ROUND(AB384*1.0593%,2)</f>
        <v>107207.09</v>
      </c>
      <c r="AD384" s="264">
        <v>0</v>
      </c>
      <c r="AE384" s="264">
        <v>0</v>
      </c>
      <c r="AF384" s="265" t="s">
        <v>17052</v>
      </c>
      <c r="AG384" s="265">
        <v>2023</v>
      </c>
      <c r="AH384" s="266">
        <v>2023</v>
      </c>
      <c r="AT384" s="267" t="e">
        <f>VLOOKUP(C384,AW:AX,2,FALSE)</f>
        <v>#N/A</v>
      </c>
      <c r="BW384" s="268"/>
      <c r="CE384" s="267">
        <f>VLOOKUP(C384,CF:CG,2,FALSE)</f>
        <v>1</v>
      </c>
      <c r="CH384" s="248">
        <f t="shared" si="153"/>
        <v>-1.4551915228366852E-10</v>
      </c>
      <c r="CL384" s="267" t="e">
        <f>VLOOKUP(C384,CM:CN,2,FALSE)</f>
        <v>#N/A</v>
      </c>
      <c r="DK384" s="267" t="e">
        <f>VLOOKUP(C384,DL:DM,2,FALSE)</f>
        <v>#N/A</v>
      </c>
    </row>
    <row r="385" spans="1:115" x14ac:dyDescent="0.3">
      <c r="B385" s="249" t="s">
        <v>53</v>
      </c>
      <c r="C385" s="249"/>
      <c r="D385" s="246">
        <f>D386</f>
        <v>8578192.4800000004</v>
      </c>
      <c r="E385" s="197">
        <f t="shared" ref="E385:AE385" si="158">E386</f>
        <v>0</v>
      </c>
      <c r="F385" s="197">
        <f t="shared" si="158"/>
        <v>0</v>
      </c>
      <c r="G385" s="197">
        <f t="shared" si="158"/>
        <v>0</v>
      </c>
      <c r="H385" s="197">
        <f t="shared" si="158"/>
        <v>0</v>
      </c>
      <c r="I385" s="197">
        <f t="shared" si="158"/>
        <v>0</v>
      </c>
      <c r="J385" s="197">
        <f t="shared" si="158"/>
        <v>0</v>
      </c>
      <c r="K385" s="247">
        <f t="shared" si="158"/>
        <v>0</v>
      </c>
      <c r="L385" s="197">
        <f t="shared" si="158"/>
        <v>0</v>
      </c>
      <c r="M385" s="197">
        <f t="shared" si="158"/>
        <v>962</v>
      </c>
      <c r="N385" s="197">
        <f t="shared" si="158"/>
        <v>8222236.6200000001</v>
      </c>
      <c r="O385" s="197">
        <f t="shared" si="158"/>
        <v>0</v>
      </c>
      <c r="P385" s="197">
        <f t="shared" si="158"/>
        <v>0</v>
      </c>
      <c r="Q385" s="197">
        <f t="shared" si="158"/>
        <v>0</v>
      </c>
      <c r="R385" s="197">
        <f t="shared" si="158"/>
        <v>0</v>
      </c>
      <c r="S385" s="197">
        <f t="shared" si="158"/>
        <v>0</v>
      </c>
      <c r="T385" s="197">
        <f t="shared" si="158"/>
        <v>0</v>
      </c>
      <c r="U385" s="197">
        <f t="shared" si="158"/>
        <v>0</v>
      </c>
      <c r="V385" s="197">
        <f t="shared" si="158"/>
        <v>0</v>
      </c>
      <c r="W385" s="197">
        <f t="shared" si="158"/>
        <v>0</v>
      </c>
      <c r="X385" s="197">
        <f t="shared" si="158"/>
        <v>0</v>
      </c>
      <c r="Y385" s="197">
        <f t="shared" si="158"/>
        <v>0</v>
      </c>
      <c r="Z385" s="197">
        <f t="shared" si="158"/>
        <v>0</v>
      </c>
      <c r="AA385" s="197">
        <f t="shared" si="158"/>
        <v>0</v>
      </c>
      <c r="AB385" s="197">
        <f t="shared" si="158"/>
        <v>0</v>
      </c>
      <c r="AC385" s="197">
        <f t="shared" si="158"/>
        <v>175955.86</v>
      </c>
      <c r="AD385" s="197">
        <f t="shared" si="158"/>
        <v>180000</v>
      </c>
      <c r="AE385" s="197">
        <f t="shared" si="158"/>
        <v>0</v>
      </c>
      <c r="AF385" s="239" t="s">
        <v>17026</v>
      </c>
      <c r="AG385" s="239" t="s">
        <v>17026</v>
      </c>
      <c r="AH385" s="239" t="s">
        <v>17026</v>
      </c>
      <c r="AI385" s="251"/>
      <c r="AJ385" s="251"/>
      <c r="AK385" s="251"/>
      <c r="AL385" s="251"/>
      <c r="AM385" s="252"/>
      <c r="AN385" s="252"/>
      <c r="AO385" s="252"/>
      <c r="AP385" s="252"/>
      <c r="AQ385" s="252"/>
      <c r="AR385" s="252"/>
      <c r="AS385" s="252"/>
      <c r="AT385" s="252"/>
      <c r="AU385" s="252"/>
      <c r="AV385" s="252"/>
      <c r="AW385" s="252"/>
      <c r="AX385" s="253"/>
      <c r="AY385" s="253"/>
      <c r="AZ385" s="252"/>
      <c r="BA385" s="252"/>
      <c r="BB385" s="254"/>
      <c r="BC385" s="255">
        <f t="shared" si="139"/>
        <v>-962</v>
      </c>
      <c r="BJ385" s="191" t="e">
        <f t="shared" ref="BJ385:BJ390" si="159">VLOOKUP(C385,BM:BO,3,FALSE)</f>
        <v>#N/A</v>
      </c>
      <c r="BM385" s="191" t="s">
        <v>3007</v>
      </c>
      <c r="BN385" s="191" t="s">
        <v>2984</v>
      </c>
      <c r="BO385" s="191" t="s">
        <v>2984</v>
      </c>
      <c r="BU385" s="191" t="s">
        <v>3007</v>
      </c>
      <c r="BV385" s="191" t="s">
        <v>2984</v>
      </c>
      <c r="BW385" s="191" t="s">
        <v>2984</v>
      </c>
      <c r="CH385" s="248">
        <f t="shared" si="153"/>
        <v>3.4924596548080444E-10</v>
      </c>
    </row>
    <row r="386" spans="1:115" x14ac:dyDescent="0.3">
      <c r="A386" s="191">
        <v>1</v>
      </c>
      <c r="B386" s="256">
        <f>SUBTOTAL(9,$A$22:A386)</f>
        <v>311</v>
      </c>
      <c r="C386" s="297" t="s">
        <v>58</v>
      </c>
      <c r="D386" s="197">
        <f>E386+F386+G386+H386+I386+J386+L386+N386+P386+R386+T386+U386+V386+W386+X386+Y386+Z386+AA386+AB386+AC386+AD386+AE386</f>
        <v>8578192.4800000004</v>
      </c>
      <c r="E386" s="263">
        <v>0</v>
      </c>
      <c r="F386" s="263">
        <v>0</v>
      </c>
      <c r="G386" s="263">
        <v>0</v>
      </c>
      <c r="H386" s="263">
        <v>0</v>
      </c>
      <c r="I386" s="263">
        <v>0</v>
      </c>
      <c r="J386" s="263">
        <v>0</v>
      </c>
      <c r="K386" s="278">
        <v>0</v>
      </c>
      <c r="L386" s="263">
        <v>0</v>
      </c>
      <c r="M386" s="298">
        <v>962</v>
      </c>
      <c r="N386" s="197">
        <v>8222236.6200000001</v>
      </c>
      <c r="O386" s="263">
        <v>0</v>
      </c>
      <c r="P386" s="263">
        <v>0</v>
      </c>
      <c r="Q386" s="263">
        <v>0</v>
      </c>
      <c r="R386" s="263">
        <v>0</v>
      </c>
      <c r="S386" s="263">
        <v>0</v>
      </c>
      <c r="T386" s="263">
        <v>0</v>
      </c>
      <c r="U386" s="263">
        <v>0</v>
      </c>
      <c r="V386" s="263">
        <v>0</v>
      </c>
      <c r="W386" s="263">
        <v>0</v>
      </c>
      <c r="X386" s="263">
        <v>0</v>
      </c>
      <c r="Y386" s="263">
        <v>0</v>
      </c>
      <c r="Z386" s="263">
        <v>0</v>
      </c>
      <c r="AA386" s="263">
        <v>0</v>
      </c>
      <c r="AB386" s="263">
        <v>0</v>
      </c>
      <c r="AC386" s="197">
        <f>ROUND(N386*2.14%,2)</f>
        <v>175955.86</v>
      </c>
      <c r="AD386" s="197">
        <v>180000</v>
      </c>
      <c r="AE386" s="263">
        <v>0</v>
      </c>
      <c r="AF386" s="239">
        <v>2023</v>
      </c>
      <c r="AG386" s="239">
        <v>2023</v>
      </c>
      <c r="AH386" s="239">
        <v>2023</v>
      </c>
      <c r="AI386" s="251"/>
      <c r="AJ386" s="251"/>
      <c r="AK386" s="251"/>
      <c r="AL386" s="251"/>
      <c r="AM386" s="252" t="s">
        <v>16970</v>
      </c>
      <c r="AN386" s="252" t="s">
        <v>16959</v>
      </c>
      <c r="AO386" s="252">
        <v>0</v>
      </c>
      <c r="AP386" s="252" t="s">
        <v>16964</v>
      </c>
      <c r="AQ386" s="252" t="s">
        <v>16952</v>
      </c>
      <c r="AR386" s="252" t="s">
        <v>16964</v>
      </c>
      <c r="AS386" s="252"/>
      <c r="AT386" s="252"/>
      <c r="AU386" s="252"/>
      <c r="AV386" s="252"/>
      <c r="AW386" s="252" t="s">
        <v>781</v>
      </c>
      <c r="AX386" s="253">
        <v>3535</v>
      </c>
      <c r="AY386" s="253">
        <v>962</v>
      </c>
      <c r="AZ386" s="252" t="s">
        <v>3040</v>
      </c>
      <c r="BA386" s="252" t="s">
        <v>17012</v>
      </c>
      <c r="BB386" s="254"/>
      <c r="BC386" s="255">
        <f t="shared" si="139"/>
        <v>0</v>
      </c>
      <c r="BJ386" s="191" t="str">
        <f t="shared" si="159"/>
        <v>857.000</v>
      </c>
      <c r="BM386" s="191" t="s">
        <v>3008</v>
      </c>
      <c r="BN386" s="191" t="s">
        <v>2980</v>
      </c>
      <c r="BO386" s="191" t="s">
        <v>3010</v>
      </c>
      <c r="BU386" s="191" t="s">
        <v>3008</v>
      </c>
      <c r="BV386" s="191" t="s">
        <v>2980</v>
      </c>
      <c r="BW386" s="191" t="s">
        <v>3010</v>
      </c>
      <c r="CH386" s="248">
        <f t="shared" si="153"/>
        <v>3.4924596548080444E-10</v>
      </c>
    </row>
    <row r="387" spans="1:115" x14ac:dyDescent="0.3">
      <c r="B387" s="249" t="s">
        <v>54</v>
      </c>
      <c r="C387" s="249"/>
      <c r="D387" s="246">
        <f>D388</f>
        <v>10731103.199999999</v>
      </c>
      <c r="E387" s="197">
        <f t="shared" ref="E387:AE387" si="160">E388</f>
        <v>0</v>
      </c>
      <c r="F387" s="197">
        <f t="shared" si="160"/>
        <v>0</v>
      </c>
      <c r="G387" s="197">
        <f t="shared" si="160"/>
        <v>0</v>
      </c>
      <c r="H387" s="197">
        <f t="shared" si="160"/>
        <v>0</v>
      </c>
      <c r="I387" s="197">
        <f t="shared" si="160"/>
        <v>0</v>
      </c>
      <c r="J387" s="197">
        <f t="shared" si="160"/>
        <v>0</v>
      </c>
      <c r="K387" s="247">
        <f t="shared" si="160"/>
        <v>0</v>
      </c>
      <c r="L387" s="197">
        <f t="shared" si="160"/>
        <v>0</v>
      </c>
      <c r="M387" s="197">
        <f t="shared" si="160"/>
        <v>1245</v>
      </c>
      <c r="N387" s="197">
        <f t="shared" si="160"/>
        <v>10310459.369999999</v>
      </c>
      <c r="O387" s="197">
        <f t="shared" si="160"/>
        <v>0</v>
      </c>
      <c r="P387" s="197">
        <f t="shared" si="160"/>
        <v>0</v>
      </c>
      <c r="Q387" s="197">
        <f t="shared" si="160"/>
        <v>0</v>
      </c>
      <c r="R387" s="197">
        <f t="shared" si="160"/>
        <v>0</v>
      </c>
      <c r="S387" s="197">
        <f t="shared" si="160"/>
        <v>0</v>
      </c>
      <c r="T387" s="197">
        <f t="shared" si="160"/>
        <v>0</v>
      </c>
      <c r="U387" s="197">
        <f t="shared" si="160"/>
        <v>0</v>
      </c>
      <c r="V387" s="197">
        <f t="shared" si="160"/>
        <v>0</v>
      </c>
      <c r="W387" s="197">
        <f t="shared" si="160"/>
        <v>0</v>
      </c>
      <c r="X387" s="197">
        <f t="shared" si="160"/>
        <v>0</v>
      </c>
      <c r="Y387" s="197">
        <f t="shared" si="160"/>
        <v>0</v>
      </c>
      <c r="Z387" s="197">
        <f t="shared" si="160"/>
        <v>0</v>
      </c>
      <c r="AA387" s="197">
        <f t="shared" si="160"/>
        <v>0</v>
      </c>
      <c r="AB387" s="197">
        <f t="shared" si="160"/>
        <v>0</v>
      </c>
      <c r="AC387" s="197">
        <f t="shared" si="160"/>
        <v>220643.83</v>
      </c>
      <c r="AD387" s="197">
        <f t="shared" si="160"/>
        <v>200000</v>
      </c>
      <c r="AE387" s="197">
        <f t="shared" si="160"/>
        <v>0</v>
      </c>
      <c r="AF387" s="239" t="s">
        <v>17026</v>
      </c>
      <c r="AG387" s="239" t="s">
        <v>17026</v>
      </c>
      <c r="AH387" s="239" t="s">
        <v>17026</v>
      </c>
      <c r="AI387" s="251"/>
      <c r="AJ387" s="251"/>
      <c r="AK387" s="251"/>
      <c r="AL387" s="251"/>
      <c r="AM387" s="252"/>
      <c r="AN387" s="252"/>
      <c r="AO387" s="252"/>
      <c r="AP387" s="252"/>
      <c r="AQ387" s="252"/>
      <c r="AR387" s="252"/>
      <c r="AS387" s="252"/>
      <c r="AT387" s="252"/>
      <c r="AU387" s="252"/>
      <c r="AV387" s="252"/>
      <c r="AW387" s="252"/>
      <c r="AX387" s="253"/>
      <c r="AY387" s="253"/>
      <c r="AZ387" s="252"/>
      <c r="BA387" s="252"/>
      <c r="BB387" s="254"/>
      <c r="BC387" s="255">
        <f t="shared" si="139"/>
        <v>-1245</v>
      </c>
      <c r="BJ387" s="191" t="e">
        <f t="shared" si="159"/>
        <v>#N/A</v>
      </c>
      <c r="BM387" s="191" t="s">
        <v>3011</v>
      </c>
      <c r="BN387" s="191" t="s">
        <v>16989</v>
      </c>
      <c r="BO387" s="191" t="s">
        <v>3013</v>
      </c>
      <c r="BU387" s="191" t="s">
        <v>3011</v>
      </c>
      <c r="BV387" s="191" t="s">
        <v>16989</v>
      </c>
      <c r="BW387" s="191" t="s">
        <v>3013</v>
      </c>
      <c r="CH387" s="248">
        <f t="shared" si="153"/>
        <v>8.7311491370201111E-11</v>
      </c>
    </row>
    <row r="388" spans="1:115" x14ac:dyDescent="0.3">
      <c r="A388" s="191">
        <v>1</v>
      </c>
      <c r="B388" s="256">
        <f>SUBTOTAL(9,$A$22:A388)</f>
        <v>312</v>
      </c>
      <c r="C388" s="260" t="s">
        <v>59</v>
      </c>
      <c r="D388" s="197">
        <f>E388+F388+G388+H388+I388+J388+L388+N388+P388+R388+T388+U388+V388+W388+X388+Y388+Z388+AA388+AB388+AC388+AD388+AE388</f>
        <v>10731103.199999999</v>
      </c>
      <c r="E388" s="263">
        <v>0</v>
      </c>
      <c r="F388" s="263">
        <v>0</v>
      </c>
      <c r="G388" s="263">
        <v>0</v>
      </c>
      <c r="H388" s="263">
        <v>0</v>
      </c>
      <c r="I388" s="263">
        <v>0</v>
      </c>
      <c r="J388" s="263">
        <v>0</v>
      </c>
      <c r="K388" s="278">
        <v>0</v>
      </c>
      <c r="L388" s="263">
        <v>0</v>
      </c>
      <c r="M388" s="197">
        <v>1245</v>
      </c>
      <c r="N388" s="197">
        <v>10310459.369999999</v>
      </c>
      <c r="O388" s="263">
        <v>0</v>
      </c>
      <c r="P388" s="263">
        <v>0</v>
      </c>
      <c r="Q388" s="263">
        <v>0</v>
      </c>
      <c r="R388" s="263">
        <v>0</v>
      </c>
      <c r="S388" s="263">
        <v>0</v>
      </c>
      <c r="T388" s="263">
        <v>0</v>
      </c>
      <c r="U388" s="263">
        <v>0</v>
      </c>
      <c r="V388" s="263">
        <v>0</v>
      </c>
      <c r="W388" s="263">
        <v>0</v>
      </c>
      <c r="X388" s="263">
        <v>0</v>
      </c>
      <c r="Y388" s="263">
        <v>0</v>
      </c>
      <c r="Z388" s="263">
        <v>0</v>
      </c>
      <c r="AA388" s="263">
        <v>0</v>
      </c>
      <c r="AB388" s="263">
        <v>0</v>
      </c>
      <c r="AC388" s="197">
        <f>ROUND(N388*2.14%,2)</f>
        <v>220643.83</v>
      </c>
      <c r="AD388" s="263">
        <v>200000</v>
      </c>
      <c r="AE388" s="263">
        <v>0</v>
      </c>
      <c r="AF388" s="239">
        <v>2023</v>
      </c>
      <c r="AG388" s="239">
        <v>2023</v>
      </c>
      <c r="AH388" s="239">
        <v>2023</v>
      </c>
      <c r="AI388" s="251"/>
      <c r="AJ388" s="251"/>
      <c r="AK388" s="251"/>
      <c r="AL388" s="251"/>
      <c r="AM388" s="252" t="s">
        <v>16954</v>
      </c>
      <c r="AN388" s="252" t="s">
        <v>16956</v>
      </c>
      <c r="AO388" s="252">
        <v>0</v>
      </c>
      <c r="AP388" s="252" t="s">
        <v>16972</v>
      </c>
      <c r="AQ388" s="252" t="s">
        <v>16968</v>
      </c>
      <c r="AR388" s="252" t="s">
        <v>16964</v>
      </c>
      <c r="AS388" s="252"/>
      <c r="AT388" s="252"/>
      <c r="AU388" s="252"/>
      <c r="AV388" s="252"/>
      <c r="AW388" s="252" t="s">
        <v>737</v>
      </c>
      <c r="AX388" s="253">
        <v>1334.6</v>
      </c>
      <c r="AY388" s="253">
        <v>1245</v>
      </c>
      <c r="AZ388" s="252" t="s">
        <v>2967</v>
      </c>
      <c r="BA388" s="252" t="s">
        <v>17012</v>
      </c>
      <c r="BB388" s="254"/>
      <c r="BC388" s="255">
        <f t="shared" si="139"/>
        <v>0</v>
      </c>
      <c r="BJ388" s="191" t="str">
        <f t="shared" si="159"/>
        <v>1002.100</v>
      </c>
      <c r="BM388" s="191" t="s">
        <v>3014</v>
      </c>
      <c r="BN388" s="191" t="s">
        <v>3003</v>
      </c>
      <c r="BO388" s="191" t="s">
        <v>3017</v>
      </c>
      <c r="BU388" s="191" t="s">
        <v>3014</v>
      </c>
      <c r="BV388" s="191" t="s">
        <v>3003</v>
      </c>
      <c r="BW388" s="191" t="s">
        <v>3017</v>
      </c>
      <c r="CH388" s="248">
        <f t="shared" si="153"/>
        <v>8.7311491370201111E-11</v>
      </c>
    </row>
    <row r="389" spans="1:115" x14ac:dyDescent="0.3">
      <c r="B389" s="249" t="s">
        <v>492</v>
      </c>
      <c r="C389" s="249"/>
      <c r="D389" s="246">
        <f t="shared" ref="D389:AE389" si="161">SUM(D390:D393)</f>
        <v>14368337.560000002</v>
      </c>
      <c r="E389" s="197">
        <f t="shared" si="161"/>
        <v>0</v>
      </c>
      <c r="F389" s="197">
        <f t="shared" si="161"/>
        <v>0</v>
      </c>
      <c r="G389" s="197">
        <f t="shared" si="161"/>
        <v>0</v>
      </c>
      <c r="H389" s="197">
        <f t="shared" si="161"/>
        <v>0</v>
      </c>
      <c r="I389" s="197">
        <f t="shared" si="161"/>
        <v>0</v>
      </c>
      <c r="J389" s="197">
        <f t="shared" si="161"/>
        <v>0</v>
      </c>
      <c r="K389" s="247">
        <f t="shared" si="161"/>
        <v>0</v>
      </c>
      <c r="L389" s="197">
        <f t="shared" si="161"/>
        <v>0</v>
      </c>
      <c r="M389" s="197">
        <f t="shared" si="161"/>
        <v>1856</v>
      </c>
      <c r="N389" s="197">
        <f t="shared" si="161"/>
        <v>13397358.170000002</v>
      </c>
      <c r="O389" s="197">
        <f t="shared" si="161"/>
        <v>0</v>
      </c>
      <c r="P389" s="197">
        <f t="shared" si="161"/>
        <v>0</v>
      </c>
      <c r="Q389" s="197">
        <f t="shared" si="161"/>
        <v>0</v>
      </c>
      <c r="R389" s="197">
        <f t="shared" si="161"/>
        <v>0</v>
      </c>
      <c r="S389" s="197">
        <f t="shared" si="161"/>
        <v>0</v>
      </c>
      <c r="T389" s="197">
        <f t="shared" si="161"/>
        <v>0</v>
      </c>
      <c r="U389" s="197">
        <f t="shared" si="161"/>
        <v>0</v>
      </c>
      <c r="V389" s="197">
        <f t="shared" si="161"/>
        <v>0</v>
      </c>
      <c r="W389" s="197">
        <f t="shared" si="161"/>
        <v>0</v>
      </c>
      <c r="X389" s="197">
        <f t="shared" si="161"/>
        <v>0</v>
      </c>
      <c r="Y389" s="197">
        <f t="shared" si="161"/>
        <v>0</v>
      </c>
      <c r="Z389" s="197">
        <f t="shared" si="161"/>
        <v>0</v>
      </c>
      <c r="AA389" s="197">
        <f t="shared" si="161"/>
        <v>0</v>
      </c>
      <c r="AB389" s="197">
        <f t="shared" si="161"/>
        <v>0</v>
      </c>
      <c r="AC389" s="197">
        <f t="shared" si="161"/>
        <v>286703.47000000003</v>
      </c>
      <c r="AD389" s="197">
        <f t="shared" si="161"/>
        <v>324275.92000000004</v>
      </c>
      <c r="AE389" s="197">
        <f t="shared" si="161"/>
        <v>360000</v>
      </c>
      <c r="AF389" s="239" t="s">
        <v>17026</v>
      </c>
      <c r="AG389" s="239" t="s">
        <v>17026</v>
      </c>
      <c r="AH389" s="239" t="s">
        <v>17026</v>
      </c>
      <c r="AI389" s="251"/>
      <c r="AJ389" s="251"/>
      <c r="AK389" s="251"/>
      <c r="AL389" s="251"/>
      <c r="AM389" s="252"/>
      <c r="AN389" s="252"/>
      <c r="AO389" s="252"/>
      <c r="AP389" s="252"/>
      <c r="AQ389" s="252"/>
      <c r="AR389" s="252"/>
      <c r="AS389" s="252"/>
      <c r="AT389" s="252"/>
      <c r="AU389" s="252"/>
      <c r="AV389" s="252"/>
      <c r="AW389" s="252"/>
      <c r="AX389" s="253"/>
      <c r="AY389" s="253"/>
      <c r="AZ389" s="252"/>
      <c r="BA389" s="252"/>
      <c r="BB389" s="254"/>
      <c r="BC389" s="255">
        <f t="shared" si="139"/>
        <v>-1856</v>
      </c>
      <c r="BJ389" s="191" t="e">
        <f t="shared" si="159"/>
        <v>#N/A</v>
      </c>
      <c r="BM389" s="191" t="s">
        <v>3737</v>
      </c>
      <c r="BN389" s="191" t="s">
        <v>664</v>
      </c>
      <c r="BO389" s="191" t="s">
        <v>771</v>
      </c>
      <c r="BU389" s="191" t="s">
        <v>3737</v>
      </c>
      <c r="BV389" s="191" t="s">
        <v>664</v>
      </c>
      <c r="BW389" s="191" t="s">
        <v>771</v>
      </c>
      <c r="CH389" s="248">
        <f t="shared" si="153"/>
        <v>5.8207660913467407E-10</v>
      </c>
    </row>
    <row r="390" spans="1:115" x14ac:dyDescent="0.3">
      <c r="A390" s="191">
        <v>1</v>
      </c>
      <c r="B390" s="256">
        <f>SUBTOTAL(9,$A$22:A390)</f>
        <v>313</v>
      </c>
      <c r="C390" s="260" t="s">
        <v>494</v>
      </c>
      <c r="D390" s="197">
        <f t="shared" ref="D390:D391" si="162">E390+F390+G390+H390+I390+J390+L390+N390+P390+R390+T390+U390+V390+W390+X390+Y390+Z390+AA390+AB390+AC390+AD390+AE390</f>
        <v>5220267.2200000007</v>
      </c>
      <c r="E390" s="263">
        <v>0</v>
      </c>
      <c r="F390" s="263">
        <v>0</v>
      </c>
      <c r="G390" s="263">
        <v>0</v>
      </c>
      <c r="H390" s="263">
        <v>0</v>
      </c>
      <c r="I390" s="263">
        <v>0</v>
      </c>
      <c r="J390" s="263">
        <v>0</v>
      </c>
      <c r="K390" s="278">
        <v>0</v>
      </c>
      <c r="L390" s="263">
        <v>0</v>
      </c>
      <c r="M390" s="279">
        <v>644</v>
      </c>
      <c r="N390" s="197">
        <v>4958438.6500000004</v>
      </c>
      <c r="O390" s="263">
        <v>0</v>
      </c>
      <c r="P390" s="263">
        <v>0</v>
      </c>
      <c r="Q390" s="197">
        <v>0</v>
      </c>
      <c r="R390" s="197">
        <v>0</v>
      </c>
      <c r="S390" s="263">
        <v>0</v>
      </c>
      <c r="T390" s="263">
        <v>0</v>
      </c>
      <c r="U390" s="263">
        <v>0</v>
      </c>
      <c r="V390" s="263">
        <v>0</v>
      </c>
      <c r="W390" s="263">
        <v>0</v>
      </c>
      <c r="X390" s="263">
        <v>0</v>
      </c>
      <c r="Y390" s="263">
        <v>0</v>
      </c>
      <c r="Z390" s="263">
        <v>0</v>
      </c>
      <c r="AA390" s="263">
        <v>0</v>
      </c>
      <c r="AB390" s="263">
        <v>0</v>
      </c>
      <c r="AC390" s="197">
        <f>ROUND(N390*2.14%,2)</f>
        <v>106110.59</v>
      </c>
      <c r="AD390" s="197">
        <v>155717.98000000001</v>
      </c>
      <c r="AE390" s="263">
        <v>0</v>
      </c>
      <c r="AF390" s="239">
        <v>2023</v>
      </c>
      <c r="AG390" s="239">
        <v>2023</v>
      </c>
      <c r="AH390" s="239">
        <v>2023</v>
      </c>
      <c r="AI390" s="251"/>
      <c r="AJ390" s="251"/>
      <c r="AK390" s="251"/>
      <c r="AL390" s="251"/>
      <c r="AM390" s="252" t="s">
        <v>16953</v>
      </c>
      <c r="AN390" s="252" t="s">
        <v>16958</v>
      </c>
      <c r="AO390" s="252">
        <v>0</v>
      </c>
      <c r="AP390" s="252" t="s">
        <v>16951</v>
      </c>
      <c r="AQ390" s="252" t="s">
        <v>16972</v>
      </c>
      <c r="AR390" s="252" t="s">
        <v>16964</v>
      </c>
      <c r="AS390" s="252"/>
      <c r="AT390" s="252"/>
      <c r="AU390" s="252"/>
      <c r="AV390" s="252"/>
      <c r="AW390" s="252" t="s">
        <v>1014</v>
      </c>
      <c r="AX390" s="253">
        <v>955.2</v>
      </c>
      <c r="AY390" s="253" t="s">
        <v>2984</v>
      </c>
      <c r="AZ390" s="252" t="s">
        <v>2967</v>
      </c>
      <c r="BA390" s="252" t="s">
        <v>17012</v>
      </c>
      <c r="BB390" s="254"/>
      <c r="BC390" s="255" t="e">
        <f t="shared" si="139"/>
        <v>#VALUE!</v>
      </c>
      <c r="BJ390" s="191" t="str">
        <f t="shared" si="159"/>
        <v>478.150</v>
      </c>
      <c r="BM390" s="191" t="s">
        <v>3740</v>
      </c>
      <c r="BN390" s="191" t="s">
        <v>667</v>
      </c>
      <c r="BO390" s="191" t="s">
        <v>3741</v>
      </c>
      <c r="BU390" s="191" t="s">
        <v>3740</v>
      </c>
      <c r="BV390" s="191" t="s">
        <v>667</v>
      </c>
      <c r="BW390" s="191" t="s">
        <v>3741</v>
      </c>
      <c r="CH390" s="248">
        <f t="shared" si="153"/>
        <v>2.9103830456733704E-10</v>
      </c>
    </row>
    <row r="391" spans="1:115" s="267" customFormat="1" x14ac:dyDescent="0.3">
      <c r="A391" s="191">
        <v>1</v>
      </c>
      <c r="B391" s="256">
        <f>SUBTOTAL(9,$A$22:A391)</f>
        <v>314</v>
      </c>
      <c r="C391" s="245" t="s">
        <v>16227</v>
      </c>
      <c r="D391" s="197">
        <f t="shared" si="162"/>
        <v>4129277.1100000003</v>
      </c>
      <c r="E391" s="264">
        <v>0</v>
      </c>
      <c r="F391" s="264">
        <v>0</v>
      </c>
      <c r="G391" s="264">
        <v>0</v>
      </c>
      <c r="H391" s="264">
        <v>0</v>
      </c>
      <c r="I391" s="264">
        <v>0</v>
      </c>
      <c r="J391" s="264">
        <v>0</v>
      </c>
      <c r="K391" s="281">
        <v>0</v>
      </c>
      <c r="L391" s="264">
        <v>0</v>
      </c>
      <c r="M391" s="264">
        <v>510</v>
      </c>
      <c r="N391" s="264">
        <v>3925276.2</v>
      </c>
      <c r="O391" s="264">
        <v>0</v>
      </c>
      <c r="P391" s="264">
        <v>0</v>
      </c>
      <c r="Q391" s="264">
        <v>0</v>
      </c>
      <c r="R391" s="264">
        <v>0</v>
      </c>
      <c r="S391" s="264">
        <v>0</v>
      </c>
      <c r="T391" s="264">
        <v>0</v>
      </c>
      <c r="U391" s="264">
        <v>0</v>
      </c>
      <c r="V391" s="264">
        <v>0</v>
      </c>
      <c r="W391" s="264">
        <v>0</v>
      </c>
      <c r="X391" s="264">
        <v>0</v>
      </c>
      <c r="Y391" s="264">
        <v>0</v>
      </c>
      <c r="Z391" s="264">
        <v>0</v>
      </c>
      <c r="AA391" s="264">
        <v>0</v>
      </c>
      <c r="AB391" s="264">
        <v>0</v>
      </c>
      <c r="AC391" s="194">
        <f>ROUND(N391*2.14%,2)+ROUND(E391*2.14%,2)+ROUND(F391*2.14%,2)+ROUND(G391*2.14%,2)+ROUND(H391*2.14%,2)+ROUND(I391*2.14%,2)+ROUND(J391*2.14%,2)+ROUND(L391*2.14%,2)+ROUND(P391*2.14%,2)+ROUND(R391*2.14%,2)+ROUND(T391*2.14%,2)+ROUND(U391*2.14%,2)+ROUND(V391*2.14%,2)+ROUND(W391*2.14%,2)+ROUND(X391*2.14%,2)+ROUND(Y391*2.14%,2)+ROUND(Z391*2.14%,2)+ROUND(AA391*2.14%,2)+ROUND(AB391*2.14%,2)</f>
        <v>84000.91</v>
      </c>
      <c r="AD391" s="264">
        <v>0</v>
      </c>
      <c r="AE391" s="264">
        <v>120000</v>
      </c>
      <c r="AF391" s="265" t="s">
        <v>17052</v>
      </c>
      <c r="AG391" s="265">
        <v>2023</v>
      </c>
      <c r="AH391" s="266">
        <v>2023</v>
      </c>
      <c r="BW391" s="268"/>
      <c r="CH391" s="248">
        <f t="shared" si="153"/>
        <v>1.4551915228366852E-10</v>
      </c>
      <c r="DK391" s="267" t="e">
        <f>VLOOKUP(C391,DL:DM,2,FALSE)</f>
        <v>#N/A</v>
      </c>
    </row>
    <row r="392" spans="1:115" x14ac:dyDescent="0.3">
      <c r="A392" s="191">
        <v>1</v>
      </c>
      <c r="B392" s="256">
        <f>SUBTOTAL(9,$A$22:A392)</f>
        <v>315</v>
      </c>
      <c r="C392" s="260" t="s">
        <v>493</v>
      </c>
      <c r="D392" s="197">
        <f t="shared" ref="D392:D393" si="163">E392+F392+G392+H392+I392+J392+L392+N392+P392+R392+T392+U392+V392+W392+X392+Y392+Z392+AA392+AB392+AC392+AD392+AE392</f>
        <v>3186518.27</v>
      </c>
      <c r="E392" s="263">
        <v>0</v>
      </c>
      <c r="F392" s="263">
        <v>0</v>
      </c>
      <c r="G392" s="263">
        <v>0</v>
      </c>
      <c r="H392" s="263">
        <v>0</v>
      </c>
      <c r="I392" s="263">
        <v>0</v>
      </c>
      <c r="J392" s="263">
        <v>0</v>
      </c>
      <c r="K392" s="278">
        <v>0</v>
      </c>
      <c r="L392" s="263">
        <v>0</v>
      </c>
      <c r="M392" s="279">
        <v>400</v>
      </c>
      <c r="N392" s="197">
        <f>2924891.33-87648.01</f>
        <v>2837243.3200000003</v>
      </c>
      <c r="O392" s="263">
        <v>0</v>
      </c>
      <c r="P392" s="263">
        <v>0</v>
      </c>
      <c r="Q392" s="197">
        <v>0</v>
      </c>
      <c r="R392" s="197">
        <v>0</v>
      </c>
      <c r="S392" s="263">
        <v>0</v>
      </c>
      <c r="T392" s="263">
        <v>0</v>
      </c>
      <c r="U392" s="263">
        <v>0</v>
      </c>
      <c r="V392" s="263">
        <v>0</v>
      </c>
      <c r="W392" s="263">
        <v>0</v>
      </c>
      <c r="X392" s="263">
        <v>0</v>
      </c>
      <c r="Y392" s="263">
        <v>0</v>
      </c>
      <c r="Z392" s="263">
        <v>0</v>
      </c>
      <c r="AA392" s="263">
        <v>0</v>
      </c>
      <c r="AB392" s="263">
        <v>0</v>
      </c>
      <c r="AC392" s="197">
        <f>ROUND(N392*2.14%,2)</f>
        <v>60717.01</v>
      </c>
      <c r="AD392" s="197">
        <v>168557.94</v>
      </c>
      <c r="AE392" s="263">
        <v>120000</v>
      </c>
      <c r="AF392" s="239">
        <v>2023</v>
      </c>
      <c r="AG392" s="239">
        <v>2023</v>
      </c>
      <c r="AH392" s="239">
        <v>2023</v>
      </c>
      <c r="AI392" s="251"/>
      <c r="AJ392" s="251"/>
      <c r="AK392" s="251"/>
      <c r="AL392" s="251"/>
      <c r="AM392" s="252" t="s">
        <v>16970</v>
      </c>
      <c r="AN392" s="252" t="s">
        <v>16958</v>
      </c>
      <c r="AO392" s="252">
        <v>0</v>
      </c>
      <c r="AP392" s="252" t="s">
        <v>16964</v>
      </c>
      <c r="AQ392" s="252" t="s">
        <v>16950</v>
      </c>
      <c r="AR392" s="252" t="s">
        <v>16964</v>
      </c>
      <c r="AS392" s="252"/>
      <c r="AT392" s="252"/>
      <c r="AU392" s="252"/>
      <c r="AV392" s="252"/>
      <c r="AW392" s="252" t="s">
        <v>943</v>
      </c>
      <c r="AX392" s="253">
        <v>453.6</v>
      </c>
      <c r="AY392" s="253">
        <v>453</v>
      </c>
      <c r="AZ392" s="252" t="s">
        <v>2967</v>
      </c>
      <c r="BA392" s="252" t="s">
        <v>17012</v>
      </c>
      <c r="BB392" s="254"/>
      <c r="BC392" s="255">
        <f>AY392-M392</f>
        <v>53</v>
      </c>
      <c r="BJ392" s="191" t="str">
        <f>VLOOKUP(C392,BM:BO,3,FALSE)</f>
        <v>229.900</v>
      </c>
      <c r="BM392" s="191" t="s">
        <v>3738</v>
      </c>
      <c r="BN392" s="191" t="s">
        <v>842</v>
      </c>
      <c r="BO392" s="191" t="s">
        <v>771</v>
      </c>
      <c r="BU392" s="191" t="s">
        <v>3738</v>
      </c>
      <c r="BV392" s="191" t="s">
        <v>842</v>
      </c>
      <c r="BW392" s="191" t="s">
        <v>771</v>
      </c>
      <c r="CH392" s="248">
        <f>D392-E392-F392-G392-H392-I392-J392-L392-N392-P392-R392-T392-U392-V392-W392-X392-Y392-Z392-AA392-AB392-AC392-AD392-AE392</f>
        <v>-2.9103830456733704E-10</v>
      </c>
    </row>
    <row r="393" spans="1:115" x14ac:dyDescent="0.3">
      <c r="A393" s="191">
        <v>1</v>
      </c>
      <c r="B393" s="256">
        <f>SUBTOTAL(9,$A$22:A393)</f>
        <v>316</v>
      </c>
      <c r="C393" s="260" t="s">
        <v>16231</v>
      </c>
      <c r="D393" s="197">
        <f t="shared" si="163"/>
        <v>1832274.96</v>
      </c>
      <c r="E393" s="263">
        <v>0</v>
      </c>
      <c r="F393" s="263">
        <v>0</v>
      </c>
      <c r="G393" s="263">
        <v>0</v>
      </c>
      <c r="H393" s="263">
        <v>0</v>
      </c>
      <c r="I393" s="263">
        <v>0</v>
      </c>
      <c r="J393" s="263">
        <v>0</v>
      </c>
      <c r="K393" s="278">
        <v>0</v>
      </c>
      <c r="L393" s="263">
        <v>0</v>
      </c>
      <c r="M393" s="279">
        <v>302</v>
      </c>
      <c r="N393" s="197">
        <v>1676400</v>
      </c>
      <c r="O393" s="263">
        <v>0</v>
      </c>
      <c r="P393" s="263">
        <v>0</v>
      </c>
      <c r="Q393" s="197">
        <v>0</v>
      </c>
      <c r="R393" s="197">
        <v>0</v>
      </c>
      <c r="S393" s="263">
        <v>0</v>
      </c>
      <c r="T393" s="263">
        <v>0</v>
      </c>
      <c r="U393" s="263">
        <v>0</v>
      </c>
      <c r="V393" s="263">
        <v>0</v>
      </c>
      <c r="W393" s="263">
        <v>0</v>
      </c>
      <c r="X393" s="263">
        <v>0</v>
      </c>
      <c r="Y393" s="263">
        <v>0</v>
      </c>
      <c r="Z393" s="263">
        <v>0</v>
      </c>
      <c r="AA393" s="263">
        <v>0</v>
      </c>
      <c r="AB393" s="263">
        <v>0</v>
      </c>
      <c r="AC393" s="194">
        <f>ROUND(N393*2.14%,2)+ROUND(E393*2.14%,2)+ROUND(F393*2.14%,2)+ROUND(G393*2.14%,2)+ROUND(H393*2.14%,2)+ROUND(I393*2.14%,2)+ROUND(J393*2.14%,2)+ROUND(L393*2.14%,2)+ROUND(P393*2.14%,2)+ROUND(R393*2.14%,2)+ROUND(T393*2.14%,2)+ROUND(U393*2.14%,2)+ROUND(V393*2.14%,2)+ROUND(W393*2.14%,2)+ROUND(X393*2.14%,2)+ROUND(Y393*2.14%,2)+ROUND(Z393*2.14%,2)+ROUND(AA393*2.14%,2)+ROUND(AB393*2.14%,2)</f>
        <v>35874.959999999999</v>
      </c>
      <c r="AD393" s="197">
        <v>0</v>
      </c>
      <c r="AE393" s="263">
        <v>120000</v>
      </c>
      <c r="AF393" s="239" t="s">
        <v>17052</v>
      </c>
      <c r="AG393" s="239">
        <v>2023</v>
      </c>
      <c r="AH393" s="239">
        <v>2023</v>
      </c>
      <c r="AI393" s="251"/>
      <c r="AJ393" s="251"/>
      <c r="AK393" s="251"/>
      <c r="AL393" s="251"/>
      <c r="AM393" s="252"/>
      <c r="AN393" s="252"/>
      <c r="AO393" s="252"/>
      <c r="AP393" s="252"/>
      <c r="AQ393" s="252"/>
      <c r="AR393" s="252"/>
      <c r="AS393" s="252"/>
      <c r="AT393" s="252"/>
      <c r="AU393" s="252"/>
      <c r="AV393" s="252"/>
      <c r="AW393" s="252"/>
      <c r="AX393" s="253"/>
      <c r="AY393" s="253"/>
      <c r="AZ393" s="252"/>
      <c r="BA393" s="252"/>
      <c r="BB393" s="254"/>
      <c r="BC393" s="255"/>
      <c r="CH393" s="248">
        <f>D393-E393-F393-G393-H393-I393-J393-L393-N393-P393-R393-T393-U393-V393-W393-X393-Y393-Z393-AA393-AB393-AC393-AD393-AE393</f>
        <v>0</v>
      </c>
    </row>
    <row r="394" spans="1:115" x14ac:dyDescent="0.3">
      <c r="B394" s="249" t="s">
        <v>497</v>
      </c>
      <c r="C394" s="249"/>
      <c r="D394" s="246">
        <f>D395</f>
        <v>4551133.62</v>
      </c>
      <c r="E394" s="197">
        <f t="shared" ref="E394:AE394" si="164">E395</f>
        <v>0</v>
      </c>
      <c r="F394" s="197">
        <f t="shared" si="164"/>
        <v>0</v>
      </c>
      <c r="G394" s="197">
        <f t="shared" si="164"/>
        <v>0</v>
      </c>
      <c r="H394" s="197">
        <f t="shared" si="164"/>
        <v>0</v>
      </c>
      <c r="I394" s="197">
        <f t="shared" si="164"/>
        <v>0</v>
      </c>
      <c r="J394" s="197">
        <f t="shared" si="164"/>
        <v>0</v>
      </c>
      <c r="K394" s="247">
        <f t="shared" si="164"/>
        <v>0</v>
      </c>
      <c r="L394" s="197">
        <f t="shared" si="164"/>
        <v>0</v>
      </c>
      <c r="M394" s="197">
        <f t="shared" si="164"/>
        <v>570</v>
      </c>
      <c r="N394" s="197">
        <f t="shared" si="164"/>
        <v>4368430.29</v>
      </c>
      <c r="O394" s="197">
        <f t="shared" si="164"/>
        <v>0</v>
      </c>
      <c r="P394" s="197">
        <f t="shared" si="164"/>
        <v>0</v>
      </c>
      <c r="Q394" s="197">
        <f t="shared" si="164"/>
        <v>0</v>
      </c>
      <c r="R394" s="197">
        <f t="shared" si="164"/>
        <v>0</v>
      </c>
      <c r="S394" s="197">
        <f t="shared" si="164"/>
        <v>0</v>
      </c>
      <c r="T394" s="197">
        <f t="shared" si="164"/>
        <v>0</v>
      </c>
      <c r="U394" s="197">
        <f t="shared" si="164"/>
        <v>0</v>
      </c>
      <c r="V394" s="197">
        <f t="shared" si="164"/>
        <v>0</v>
      </c>
      <c r="W394" s="197">
        <f t="shared" si="164"/>
        <v>0</v>
      </c>
      <c r="X394" s="197">
        <f t="shared" si="164"/>
        <v>0</v>
      </c>
      <c r="Y394" s="197">
        <f t="shared" si="164"/>
        <v>0</v>
      </c>
      <c r="Z394" s="197">
        <f t="shared" si="164"/>
        <v>0</v>
      </c>
      <c r="AA394" s="197">
        <f t="shared" si="164"/>
        <v>0</v>
      </c>
      <c r="AB394" s="197">
        <f t="shared" si="164"/>
        <v>0</v>
      </c>
      <c r="AC394" s="197">
        <f t="shared" si="164"/>
        <v>93484.41</v>
      </c>
      <c r="AD394" s="197">
        <f t="shared" si="164"/>
        <v>89218.92</v>
      </c>
      <c r="AE394" s="197">
        <f t="shared" si="164"/>
        <v>0</v>
      </c>
      <c r="AF394" s="239" t="s">
        <v>17026</v>
      </c>
      <c r="AG394" s="239" t="s">
        <v>17026</v>
      </c>
      <c r="AH394" s="239" t="s">
        <v>17026</v>
      </c>
      <c r="AI394" s="251"/>
      <c r="AJ394" s="251"/>
      <c r="AK394" s="251"/>
      <c r="AL394" s="251"/>
      <c r="AM394" s="252"/>
      <c r="AN394" s="252"/>
      <c r="AO394" s="252"/>
      <c r="AP394" s="252"/>
      <c r="AQ394" s="252"/>
      <c r="AR394" s="252"/>
      <c r="AS394" s="252"/>
      <c r="AT394" s="252"/>
      <c r="AU394" s="252"/>
      <c r="AV394" s="252"/>
      <c r="AW394" s="252"/>
      <c r="AX394" s="253"/>
      <c r="AY394" s="253"/>
      <c r="AZ394" s="252"/>
      <c r="BA394" s="252"/>
      <c r="BB394" s="254"/>
      <c r="BC394" s="255">
        <f t="shared" si="139"/>
        <v>-570</v>
      </c>
      <c r="BJ394" s="191" t="e">
        <f>VLOOKUP(C394,BM:BO,3,FALSE)</f>
        <v>#N/A</v>
      </c>
      <c r="BM394" s="191" t="s">
        <v>3742</v>
      </c>
      <c r="BN394" s="191" t="s">
        <v>781</v>
      </c>
      <c r="BO394" s="191" t="s">
        <v>771</v>
      </c>
      <c r="BU394" s="191" t="s">
        <v>3742</v>
      </c>
      <c r="BV394" s="191" t="s">
        <v>781</v>
      </c>
      <c r="BW394" s="191" t="s">
        <v>771</v>
      </c>
      <c r="CH394" s="248">
        <f t="shared" si="153"/>
        <v>7.2759576141834259E-11</v>
      </c>
    </row>
    <row r="395" spans="1:115" x14ac:dyDescent="0.3">
      <c r="A395" s="191">
        <v>1</v>
      </c>
      <c r="B395" s="256">
        <f>SUBTOTAL(9,$A$22:A395)</f>
        <v>317</v>
      </c>
      <c r="C395" s="260" t="s">
        <v>496</v>
      </c>
      <c r="D395" s="197">
        <f>E395+F395+G395+H395+I395+J395+L395+N395+P395+R395+T395+U395+V395+W395+X395+Y395+Z395+AA395+AB395+AC395+AD395+AE395</f>
        <v>4551133.62</v>
      </c>
      <c r="E395" s="263">
        <v>0</v>
      </c>
      <c r="F395" s="263">
        <v>0</v>
      </c>
      <c r="G395" s="263">
        <v>0</v>
      </c>
      <c r="H395" s="263">
        <v>0</v>
      </c>
      <c r="I395" s="263">
        <v>0</v>
      </c>
      <c r="J395" s="263">
        <v>0</v>
      </c>
      <c r="K395" s="278">
        <v>0</v>
      </c>
      <c r="L395" s="263">
        <v>0</v>
      </c>
      <c r="M395" s="279">
        <v>570</v>
      </c>
      <c r="N395" s="197">
        <v>4368430.29</v>
      </c>
      <c r="O395" s="263">
        <v>0</v>
      </c>
      <c r="P395" s="263">
        <v>0</v>
      </c>
      <c r="Q395" s="197">
        <v>0</v>
      </c>
      <c r="R395" s="197">
        <v>0</v>
      </c>
      <c r="S395" s="263">
        <v>0</v>
      </c>
      <c r="T395" s="263">
        <v>0</v>
      </c>
      <c r="U395" s="263">
        <v>0</v>
      </c>
      <c r="V395" s="263">
        <v>0</v>
      </c>
      <c r="W395" s="263">
        <v>0</v>
      </c>
      <c r="X395" s="263">
        <v>0</v>
      </c>
      <c r="Y395" s="263">
        <v>0</v>
      </c>
      <c r="Z395" s="263">
        <v>0</v>
      </c>
      <c r="AA395" s="263">
        <v>0</v>
      </c>
      <c r="AB395" s="263">
        <v>0</v>
      </c>
      <c r="AC395" s="197">
        <f>ROUND(N395*2.14%,2)</f>
        <v>93484.41</v>
      </c>
      <c r="AD395" s="197">
        <v>89218.92</v>
      </c>
      <c r="AE395" s="263">
        <v>0</v>
      </c>
      <c r="AF395" s="239">
        <v>2023</v>
      </c>
      <c r="AG395" s="239">
        <v>2023</v>
      </c>
      <c r="AH395" s="239">
        <v>2023</v>
      </c>
      <c r="AI395" s="251"/>
      <c r="AJ395" s="251"/>
      <c r="AK395" s="251"/>
      <c r="AL395" s="251"/>
      <c r="AM395" s="252" t="s">
        <v>16949</v>
      </c>
      <c r="AN395" s="252" t="s">
        <v>16949</v>
      </c>
      <c r="AO395" s="252">
        <v>0</v>
      </c>
      <c r="AP395" s="252" t="s">
        <v>16962</v>
      </c>
      <c r="AQ395" s="252" t="s">
        <v>16967</v>
      </c>
      <c r="AR395" s="252" t="s">
        <v>16964</v>
      </c>
      <c r="AS395" s="252"/>
      <c r="AT395" s="252"/>
      <c r="AU395" s="252"/>
      <c r="AV395" s="252"/>
      <c r="AW395" s="252" t="s">
        <v>620</v>
      </c>
      <c r="AX395" s="253">
        <v>709.6</v>
      </c>
      <c r="AY395" s="253">
        <v>611.9</v>
      </c>
      <c r="AZ395" s="252" t="s">
        <v>2967</v>
      </c>
      <c r="BA395" s="252" t="s">
        <v>17012</v>
      </c>
      <c r="BB395" s="254"/>
      <c r="BC395" s="255">
        <f t="shared" si="139"/>
        <v>41.899999999999977</v>
      </c>
      <c r="BJ395" s="191" t="str">
        <f>VLOOKUP(C395,BM:BO,3,FALSE)</f>
        <v>437.100</v>
      </c>
      <c r="BM395" s="191" t="s">
        <v>3743</v>
      </c>
      <c r="BN395" s="191" t="s">
        <v>776</v>
      </c>
      <c r="BO395" s="191" t="s">
        <v>771</v>
      </c>
      <c r="BU395" s="191" t="s">
        <v>3743</v>
      </c>
      <c r="BV395" s="191" t="s">
        <v>776</v>
      </c>
      <c r="BW395" s="191" t="s">
        <v>771</v>
      </c>
      <c r="CH395" s="248">
        <f t="shared" si="153"/>
        <v>7.2759576141834259E-11</v>
      </c>
    </row>
    <row r="396" spans="1:115" x14ac:dyDescent="0.3">
      <c r="B396" s="249" t="s">
        <v>498</v>
      </c>
      <c r="C396" s="249"/>
      <c r="D396" s="246">
        <f>SUM(D397:D401)</f>
        <v>5328647.6399999997</v>
      </c>
      <c r="E396" s="197">
        <f t="shared" ref="E396:AE396" si="165">SUM(E397:E401)</f>
        <v>0</v>
      </c>
      <c r="F396" s="197">
        <f t="shared" si="165"/>
        <v>0</v>
      </c>
      <c r="G396" s="197">
        <f t="shared" si="165"/>
        <v>0</v>
      </c>
      <c r="H396" s="197">
        <f t="shared" si="165"/>
        <v>0</v>
      </c>
      <c r="I396" s="197">
        <f t="shared" si="165"/>
        <v>0</v>
      </c>
      <c r="J396" s="197">
        <f t="shared" si="165"/>
        <v>0</v>
      </c>
      <c r="K396" s="247">
        <f t="shared" si="165"/>
        <v>0</v>
      </c>
      <c r="L396" s="197">
        <f t="shared" si="165"/>
        <v>0</v>
      </c>
      <c r="M396" s="197">
        <f t="shared" si="165"/>
        <v>0</v>
      </c>
      <c r="N396" s="197">
        <f t="shared" si="165"/>
        <v>0</v>
      </c>
      <c r="O396" s="197">
        <f t="shared" si="165"/>
        <v>0</v>
      </c>
      <c r="P396" s="197">
        <f t="shared" si="165"/>
        <v>0</v>
      </c>
      <c r="Q396" s="197">
        <f t="shared" si="165"/>
        <v>0</v>
      </c>
      <c r="R396" s="197">
        <f t="shared" si="165"/>
        <v>0</v>
      </c>
      <c r="S396" s="197">
        <f t="shared" si="165"/>
        <v>0</v>
      </c>
      <c r="T396" s="197">
        <f t="shared" si="165"/>
        <v>0</v>
      </c>
      <c r="U396" s="197">
        <f t="shared" si="165"/>
        <v>4728803.5999999996</v>
      </c>
      <c r="V396" s="197">
        <f t="shared" si="165"/>
        <v>0</v>
      </c>
      <c r="W396" s="197">
        <f t="shared" si="165"/>
        <v>0</v>
      </c>
      <c r="X396" s="197">
        <f t="shared" si="165"/>
        <v>0</v>
      </c>
      <c r="Y396" s="197">
        <f t="shared" si="165"/>
        <v>0</v>
      </c>
      <c r="Z396" s="197">
        <f t="shared" si="165"/>
        <v>0</v>
      </c>
      <c r="AA396" s="197">
        <f t="shared" si="165"/>
        <v>0</v>
      </c>
      <c r="AB396" s="197">
        <f t="shared" si="165"/>
        <v>0</v>
      </c>
      <c r="AC396" s="197">
        <f t="shared" si="165"/>
        <v>101196.4</v>
      </c>
      <c r="AD396" s="197">
        <f t="shared" si="165"/>
        <v>498647.64</v>
      </c>
      <c r="AE396" s="197">
        <f t="shared" si="165"/>
        <v>0</v>
      </c>
      <c r="AF396" s="239" t="s">
        <v>17026</v>
      </c>
      <c r="AG396" s="239" t="s">
        <v>17026</v>
      </c>
      <c r="AH396" s="239" t="s">
        <v>17026</v>
      </c>
      <c r="AI396" s="251"/>
      <c r="AJ396" s="251"/>
      <c r="AK396" s="251"/>
      <c r="AL396" s="251"/>
      <c r="AM396" s="252"/>
      <c r="AN396" s="252"/>
      <c r="AO396" s="252"/>
      <c r="AP396" s="252"/>
      <c r="AQ396" s="252"/>
      <c r="AR396" s="252"/>
      <c r="AS396" s="252"/>
      <c r="AT396" s="252"/>
      <c r="AU396" s="252"/>
      <c r="AV396" s="252"/>
      <c r="AW396" s="252"/>
      <c r="AX396" s="253"/>
      <c r="AY396" s="253"/>
      <c r="AZ396" s="252"/>
      <c r="BA396" s="252"/>
      <c r="BB396" s="254"/>
      <c r="BC396" s="255">
        <f t="shared" si="139"/>
        <v>0</v>
      </c>
      <c r="BJ396" s="191" t="e">
        <f>VLOOKUP(C396,BM:BO,3,FALSE)</f>
        <v>#N/A</v>
      </c>
      <c r="BM396" s="191" t="s">
        <v>3745</v>
      </c>
      <c r="BN396" s="191" t="s">
        <v>737</v>
      </c>
      <c r="BO396" s="191" t="s">
        <v>3746</v>
      </c>
      <c r="BU396" s="191" t="s">
        <v>3745</v>
      </c>
      <c r="BV396" s="191" t="s">
        <v>737</v>
      </c>
      <c r="BW396" s="191" t="s">
        <v>3746</v>
      </c>
      <c r="CH396" s="248">
        <f t="shared" si="153"/>
        <v>0</v>
      </c>
    </row>
    <row r="397" spans="1:115" x14ac:dyDescent="0.3">
      <c r="A397" s="191">
        <v>1</v>
      </c>
      <c r="B397" s="256">
        <f>SUBTOTAL(9,$A$22:A397)</f>
        <v>318</v>
      </c>
      <c r="C397" s="260" t="s">
        <v>499</v>
      </c>
      <c r="D397" s="197">
        <f>E397+F397+G397+H397+I397+J397+L397+N397+P397+R397+T397+U397+V397+W397+X397+Y397+Z397+AA397+AB397+AC397+AD397+AE397</f>
        <v>4933647.6399999997</v>
      </c>
      <c r="E397" s="263">
        <v>0</v>
      </c>
      <c r="F397" s="263">
        <v>0</v>
      </c>
      <c r="G397" s="263">
        <v>0</v>
      </c>
      <c r="H397" s="263">
        <v>0</v>
      </c>
      <c r="I397" s="263">
        <v>0</v>
      </c>
      <c r="J397" s="263">
        <v>0</v>
      </c>
      <c r="K397" s="278">
        <v>0</v>
      </c>
      <c r="L397" s="263">
        <v>0</v>
      </c>
      <c r="M397" s="279">
        <v>0</v>
      </c>
      <c r="N397" s="197">
        <v>0</v>
      </c>
      <c r="O397" s="263">
        <v>0</v>
      </c>
      <c r="P397" s="263">
        <v>0</v>
      </c>
      <c r="Q397" s="197">
        <v>0</v>
      </c>
      <c r="R397" s="197">
        <v>0</v>
      </c>
      <c r="S397" s="263">
        <v>0</v>
      </c>
      <c r="T397" s="263">
        <v>0</v>
      </c>
      <c r="U397" s="197">
        <v>4728803.5999999996</v>
      </c>
      <c r="V397" s="263">
        <v>0</v>
      </c>
      <c r="W397" s="263">
        <v>0</v>
      </c>
      <c r="X397" s="263">
        <v>0</v>
      </c>
      <c r="Y397" s="263">
        <v>0</v>
      </c>
      <c r="Z397" s="263">
        <v>0</v>
      </c>
      <c r="AA397" s="263">
        <v>0</v>
      </c>
      <c r="AB397" s="263">
        <v>0</v>
      </c>
      <c r="AC397" s="263">
        <f>ROUND(U397*2.14%,2)</f>
        <v>101196.4</v>
      </c>
      <c r="AD397" s="263">
        <v>103647.64</v>
      </c>
      <c r="AE397" s="263">
        <v>0</v>
      </c>
      <c r="AF397" s="239">
        <v>2023</v>
      </c>
      <c r="AG397" s="239">
        <v>2023</v>
      </c>
      <c r="AH397" s="239">
        <v>2023</v>
      </c>
      <c r="AI397" s="251"/>
      <c r="AJ397" s="251"/>
      <c r="AK397" s="251"/>
      <c r="AL397" s="251"/>
      <c r="AM397" s="252" t="s">
        <v>16962</v>
      </c>
      <c r="AN397" s="252" t="s">
        <v>16953</v>
      </c>
      <c r="AO397" s="252">
        <v>0</v>
      </c>
      <c r="AP397" s="252" t="s">
        <v>16958</v>
      </c>
      <c r="AQ397" s="252" t="s">
        <v>16963</v>
      </c>
      <c r="AR397" s="252">
        <v>0</v>
      </c>
      <c r="AS397" s="252" t="s">
        <v>16987</v>
      </c>
      <c r="AT397" s="252"/>
      <c r="AU397" s="252"/>
      <c r="AV397" s="252"/>
      <c r="AW397" s="252" t="s">
        <v>776</v>
      </c>
      <c r="AX397" s="253">
        <v>736.9</v>
      </c>
      <c r="AY397" s="253">
        <v>548.34</v>
      </c>
      <c r="AZ397" s="252" t="s">
        <v>2967</v>
      </c>
      <c r="BA397" s="252" t="s">
        <v>3046</v>
      </c>
      <c r="BB397" s="254"/>
      <c r="BC397" s="255">
        <f t="shared" si="139"/>
        <v>548.34</v>
      </c>
      <c r="BJ397" s="191" t="str">
        <f>VLOOKUP(C397,BM:BO,3,FALSE)</f>
        <v>811.600</v>
      </c>
      <c r="BM397" s="191" t="s">
        <v>3747</v>
      </c>
      <c r="BN397" s="191" t="s">
        <v>1268</v>
      </c>
      <c r="BO397" s="191" t="s">
        <v>771</v>
      </c>
      <c r="BU397" s="191" t="s">
        <v>3747</v>
      </c>
      <c r="BV397" s="191" t="s">
        <v>1268</v>
      </c>
      <c r="BW397" s="191" t="s">
        <v>771</v>
      </c>
      <c r="CH397" s="248">
        <f t="shared" si="153"/>
        <v>4.3655745685100555E-11</v>
      </c>
    </row>
    <row r="398" spans="1:115" x14ac:dyDescent="0.3">
      <c r="A398" s="191">
        <v>1</v>
      </c>
      <c r="B398" s="256">
        <f>SUBTOTAL(9,$A$22:A398)</f>
        <v>319</v>
      </c>
      <c r="C398" s="260" t="s">
        <v>16474</v>
      </c>
      <c r="D398" s="197">
        <f t="shared" ref="D398:D401" si="166">E398+F398+G398+H398+I398+J398+L398+N398+P398+R398+T398+U398+V398+W398+X398+Y398+Z398+AA398+AB398+AC398+AD398+AE398</f>
        <v>70000</v>
      </c>
      <c r="E398" s="263">
        <v>0</v>
      </c>
      <c r="F398" s="263">
        <v>0</v>
      </c>
      <c r="G398" s="263">
        <v>0</v>
      </c>
      <c r="H398" s="263">
        <v>0</v>
      </c>
      <c r="I398" s="263">
        <v>0</v>
      </c>
      <c r="J398" s="263">
        <v>0</v>
      </c>
      <c r="K398" s="278">
        <v>0</v>
      </c>
      <c r="L398" s="263">
        <v>0</v>
      </c>
      <c r="M398" s="279">
        <v>0</v>
      </c>
      <c r="N398" s="197">
        <v>0</v>
      </c>
      <c r="O398" s="263">
        <v>0</v>
      </c>
      <c r="P398" s="263">
        <v>0</v>
      </c>
      <c r="Q398" s="197">
        <v>0</v>
      </c>
      <c r="R398" s="197">
        <v>0</v>
      </c>
      <c r="S398" s="263">
        <v>0</v>
      </c>
      <c r="T398" s="263">
        <v>0</v>
      </c>
      <c r="U398" s="197">
        <v>0</v>
      </c>
      <c r="V398" s="263">
        <v>0</v>
      </c>
      <c r="W398" s="263">
        <v>0</v>
      </c>
      <c r="X398" s="263">
        <v>0</v>
      </c>
      <c r="Y398" s="263">
        <v>0</v>
      </c>
      <c r="Z398" s="263">
        <v>0</v>
      </c>
      <c r="AA398" s="263">
        <v>0</v>
      </c>
      <c r="AB398" s="263">
        <v>0</v>
      </c>
      <c r="AC398" s="263">
        <v>0</v>
      </c>
      <c r="AD398" s="263">
        <v>70000</v>
      </c>
      <c r="AE398" s="263">
        <v>0</v>
      </c>
      <c r="AF398" s="239">
        <v>2023</v>
      </c>
      <c r="AG398" s="239" t="s">
        <v>17052</v>
      </c>
      <c r="AH398" s="239" t="s">
        <v>17052</v>
      </c>
      <c r="AI398" s="251"/>
      <c r="AJ398" s="251"/>
      <c r="AK398" s="251"/>
      <c r="AL398" s="251"/>
      <c r="AM398" s="252"/>
      <c r="AN398" s="252"/>
      <c r="AO398" s="252"/>
      <c r="AP398" s="252"/>
      <c r="AQ398" s="252"/>
      <c r="AR398" s="252"/>
      <c r="AS398" s="252"/>
      <c r="AT398" s="252"/>
      <c r="AU398" s="252"/>
      <c r="AV398" s="252"/>
      <c r="AW398" s="252"/>
      <c r="AX398" s="253"/>
      <c r="AY398" s="253"/>
      <c r="AZ398" s="252"/>
      <c r="BA398" s="252"/>
      <c r="BB398" s="254"/>
      <c r="BC398" s="255"/>
      <c r="CH398" s="248"/>
    </row>
    <row r="399" spans="1:115" x14ac:dyDescent="0.3">
      <c r="A399" s="191">
        <v>1</v>
      </c>
      <c r="B399" s="256">
        <f>SUBTOTAL(9,$A$22:A399)</f>
        <v>320</v>
      </c>
      <c r="C399" s="260" t="s">
        <v>16475</v>
      </c>
      <c r="D399" s="197">
        <f t="shared" si="166"/>
        <v>125000</v>
      </c>
      <c r="E399" s="263">
        <v>0</v>
      </c>
      <c r="F399" s="263">
        <v>0</v>
      </c>
      <c r="G399" s="263">
        <v>0</v>
      </c>
      <c r="H399" s="263">
        <v>0</v>
      </c>
      <c r="I399" s="263">
        <v>0</v>
      </c>
      <c r="J399" s="263">
        <v>0</v>
      </c>
      <c r="K399" s="278">
        <v>0</v>
      </c>
      <c r="L399" s="263">
        <v>0</v>
      </c>
      <c r="M399" s="279">
        <v>0</v>
      </c>
      <c r="N399" s="197">
        <v>0</v>
      </c>
      <c r="O399" s="263">
        <v>0</v>
      </c>
      <c r="P399" s="263">
        <v>0</v>
      </c>
      <c r="Q399" s="197">
        <v>0</v>
      </c>
      <c r="R399" s="197">
        <v>0</v>
      </c>
      <c r="S399" s="263">
        <v>0</v>
      </c>
      <c r="T399" s="263">
        <v>0</v>
      </c>
      <c r="U399" s="197">
        <v>0</v>
      </c>
      <c r="V399" s="263">
        <v>0</v>
      </c>
      <c r="W399" s="263">
        <v>0</v>
      </c>
      <c r="X399" s="263">
        <v>0</v>
      </c>
      <c r="Y399" s="263">
        <v>0</v>
      </c>
      <c r="Z399" s="263">
        <v>0</v>
      </c>
      <c r="AA399" s="263">
        <v>0</v>
      </c>
      <c r="AB399" s="263">
        <v>0</v>
      </c>
      <c r="AC399" s="263">
        <v>0</v>
      </c>
      <c r="AD399" s="263">
        <v>125000</v>
      </c>
      <c r="AE399" s="263">
        <v>0</v>
      </c>
      <c r="AF399" s="239">
        <v>2023</v>
      </c>
      <c r="AG399" s="239" t="s">
        <v>17052</v>
      </c>
      <c r="AH399" s="239" t="s">
        <v>17052</v>
      </c>
      <c r="AI399" s="251"/>
      <c r="AJ399" s="251"/>
      <c r="AK399" s="251"/>
      <c r="AL399" s="251"/>
      <c r="AM399" s="252"/>
      <c r="AN399" s="252"/>
      <c r="AO399" s="252"/>
      <c r="AP399" s="252"/>
      <c r="AQ399" s="252"/>
      <c r="AR399" s="252"/>
      <c r="AS399" s="252"/>
      <c r="AT399" s="252"/>
      <c r="AU399" s="252"/>
      <c r="AV399" s="252"/>
      <c r="AW399" s="252"/>
      <c r="AX399" s="253"/>
      <c r="AY399" s="253"/>
      <c r="AZ399" s="252"/>
      <c r="BA399" s="252"/>
      <c r="BB399" s="254"/>
      <c r="BC399" s="255"/>
      <c r="CH399" s="248"/>
    </row>
    <row r="400" spans="1:115" x14ac:dyDescent="0.3">
      <c r="A400" s="191">
        <v>1</v>
      </c>
      <c r="B400" s="256">
        <f>SUBTOTAL(9,$A$22:A400)</f>
        <v>321</v>
      </c>
      <c r="C400" s="260" t="s">
        <v>16477</v>
      </c>
      <c r="D400" s="197">
        <f t="shared" si="166"/>
        <v>130000</v>
      </c>
      <c r="E400" s="263">
        <v>0</v>
      </c>
      <c r="F400" s="263">
        <v>0</v>
      </c>
      <c r="G400" s="263">
        <v>0</v>
      </c>
      <c r="H400" s="263">
        <v>0</v>
      </c>
      <c r="I400" s="263">
        <v>0</v>
      </c>
      <c r="J400" s="263">
        <v>0</v>
      </c>
      <c r="K400" s="278">
        <v>0</v>
      </c>
      <c r="L400" s="263">
        <v>0</v>
      </c>
      <c r="M400" s="279">
        <v>0</v>
      </c>
      <c r="N400" s="197">
        <v>0</v>
      </c>
      <c r="O400" s="263">
        <v>0</v>
      </c>
      <c r="P400" s="263">
        <v>0</v>
      </c>
      <c r="Q400" s="197">
        <v>0</v>
      </c>
      <c r="R400" s="197">
        <v>0</v>
      </c>
      <c r="S400" s="263">
        <v>0</v>
      </c>
      <c r="T400" s="263">
        <v>0</v>
      </c>
      <c r="U400" s="197">
        <v>0</v>
      </c>
      <c r="V400" s="263">
        <v>0</v>
      </c>
      <c r="W400" s="263">
        <v>0</v>
      </c>
      <c r="X400" s="263">
        <v>0</v>
      </c>
      <c r="Y400" s="263">
        <v>0</v>
      </c>
      <c r="Z400" s="263">
        <v>0</v>
      </c>
      <c r="AA400" s="263">
        <v>0</v>
      </c>
      <c r="AB400" s="263">
        <v>0</v>
      </c>
      <c r="AC400" s="263">
        <v>0</v>
      </c>
      <c r="AD400" s="263">
        <v>130000</v>
      </c>
      <c r="AE400" s="263">
        <v>0</v>
      </c>
      <c r="AF400" s="239">
        <v>2023</v>
      </c>
      <c r="AG400" s="239" t="s">
        <v>17052</v>
      </c>
      <c r="AH400" s="239" t="s">
        <v>17052</v>
      </c>
      <c r="AI400" s="251"/>
      <c r="AJ400" s="251"/>
      <c r="AK400" s="251"/>
      <c r="AL400" s="251"/>
      <c r="AM400" s="252"/>
      <c r="AN400" s="252"/>
      <c r="AO400" s="252"/>
      <c r="AP400" s="252"/>
      <c r="AQ400" s="252"/>
      <c r="AR400" s="252"/>
      <c r="AS400" s="252"/>
      <c r="AT400" s="252"/>
      <c r="AU400" s="252"/>
      <c r="AV400" s="252"/>
      <c r="AW400" s="252"/>
      <c r="AX400" s="253"/>
      <c r="AY400" s="253"/>
      <c r="AZ400" s="252"/>
      <c r="BA400" s="252"/>
      <c r="BB400" s="254"/>
      <c r="BC400" s="255"/>
      <c r="CH400" s="248"/>
    </row>
    <row r="401" spans="1:115" x14ac:dyDescent="0.3">
      <c r="A401" s="191">
        <v>1</v>
      </c>
      <c r="B401" s="256">
        <f>SUBTOTAL(9,$A$22:A401)</f>
        <v>322</v>
      </c>
      <c r="C401" s="260" t="s">
        <v>16479</v>
      </c>
      <c r="D401" s="197">
        <f t="shared" si="166"/>
        <v>70000</v>
      </c>
      <c r="E401" s="263">
        <v>0</v>
      </c>
      <c r="F401" s="263">
        <v>0</v>
      </c>
      <c r="G401" s="263">
        <v>0</v>
      </c>
      <c r="H401" s="263">
        <v>0</v>
      </c>
      <c r="I401" s="263">
        <v>0</v>
      </c>
      <c r="J401" s="263">
        <v>0</v>
      </c>
      <c r="K401" s="278">
        <v>0</v>
      </c>
      <c r="L401" s="263">
        <v>0</v>
      </c>
      <c r="M401" s="279">
        <v>0</v>
      </c>
      <c r="N401" s="197">
        <v>0</v>
      </c>
      <c r="O401" s="263">
        <v>0</v>
      </c>
      <c r="P401" s="263">
        <v>0</v>
      </c>
      <c r="Q401" s="197">
        <v>0</v>
      </c>
      <c r="R401" s="197">
        <v>0</v>
      </c>
      <c r="S401" s="263">
        <v>0</v>
      </c>
      <c r="T401" s="263">
        <v>0</v>
      </c>
      <c r="U401" s="197">
        <v>0</v>
      </c>
      <c r="V401" s="263">
        <v>0</v>
      </c>
      <c r="W401" s="263">
        <v>0</v>
      </c>
      <c r="X401" s="263">
        <v>0</v>
      </c>
      <c r="Y401" s="263">
        <v>0</v>
      </c>
      <c r="Z401" s="263">
        <v>0</v>
      </c>
      <c r="AA401" s="263">
        <v>0</v>
      </c>
      <c r="AB401" s="263">
        <v>0</v>
      </c>
      <c r="AC401" s="263">
        <v>0</v>
      </c>
      <c r="AD401" s="263">
        <v>70000</v>
      </c>
      <c r="AE401" s="263">
        <v>0</v>
      </c>
      <c r="AF401" s="239">
        <v>2023</v>
      </c>
      <c r="AG401" s="239" t="s">
        <v>17052</v>
      </c>
      <c r="AH401" s="239" t="s">
        <v>17052</v>
      </c>
      <c r="AI401" s="251"/>
      <c r="AJ401" s="251"/>
      <c r="AK401" s="251"/>
      <c r="AL401" s="251"/>
      <c r="AM401" s="252"/>
      <c r="AN401" s="252"/>
      <c r="AO401" s="252"/>
      <c r="AP401" s="252"/>
      <c r="AQ401" s="252"/>
      <c r="AR401" s="252"/>
      <c r="AS401" s="252"/>
      <c r="AT401" s="252"/>
      <c r="AU401" s="252"/>
      <c r="AV401" s="252"/>
      <c r="AW401" s="252"/>
      <c r="AX401" s="253"/>
      <c r="AY401" s="253"/>
      <c r="AZ401" s="252"/>
      <c r="BA401" s="252"/>
      <c r="BB401" s="254"/>
      <c r="BC401" s="255"/>
      <c r="CH401" s="248"/>
    </row>
    <row r="402" spans="1:115" x14ac:dyDescent="0.3">
      <c r="B402" s="249" t="s">
        <v>501</v>
      </c>
      <c r="C402" s="249"/>
      <c r="D402" s="246">
        <f>D403</f>
        <v>5334706.4300000006</v>
      </c>
      <c r="E402" s="197">
        <f t="shared" ref="E402:AE402" si="167">E403</f>
        <v>0</v>
      </c>
      <c r="F402" s="197">
        <f t="shared" si="167"/>
        <v>0</v>
      </c>
      <c r="G402" s="197">
        <f t="shared" si="167"/>
        <v>0</v>
      </c>
      <c r="H402" s="197">
        <f t="shared" si="167"/>
        <v>0</v>
      </c>
      <c r="I402" s="197">
        <f t="shared" si="167"/>
        <v>0</v>
      </c>
      <c r="J402" s="197">
        <f t="shared" si="167"/>
        <v>0</v>
      </c>
      <c r="K402" s="247">
        <f t="shared" si="167"/>
        <v>0</v>
      </c>
      <c r="L402" s="197">
        <f t="shared" si="167"/>
        <v>0</v>
      </c>
      <c r="M402" s="197">
        <f t="shared" si="167"/>
        <v>662.76</v>
      </c>
      <c r="N402" s="197">
        <f t="shared" si="167"/>
        <v>5108013.75</v>
      </c>
      <c r="O402" s="197">
        <f t="shared" si="167"/>
        <v>0</v>
      </c>
      <c r="P402" s="197">
        <f t="shared" si="167"/>
        <v>0</v>
      </c>
      <c r="Q402" s="197">
        <f t="shared" si="167"/>
        <v>0</v>
      </c>
      <c r="R402" s="197">
        <f t="shared" si="167"/>
        <v>0</v>
      </c>
      <c r="S402" s="197">
        <f t="shared" si="167"/>
        <v>0</v>
      </c>
      <c r="T402" s="197">
        <f t="shared" si="167"/>
        <v>0</v>
      </c>
      <c r="U402" s="197">
        <f t="shared" si="167"/>
        <v>0</v>
      </c>
      <c r="V402" s="197">
        <f t="shared" si="167"/>
        <v>0</v>
      </c>
      <c r="W402" s="197">
        <f t="shared" si="167"/>
        <v>0</v>
      </c>
      <c r="X402" s="197">
        <f t="shared" si="167"/>
        <v>0</v>
      </c>
      <c r="Y402" s="197">
        <f t="shared" si="167"/>
        <v>0</v>
      </c>
      <c r="Z402" s="197">
        <f t="shared" si="167"/>
        <v>0</v>
      </c>
      <c r="AA402" s="197">
        <f t="shared" si="167"/>
        <v>0</v>
      </c>
      <c r="AB402" s="197">
        <f t="shared" si="167"/>
        <v>0</v>
      </c>
      <c r="AC402" s="197">
        <f t="shared" si="167"/>
        <v>109311.49</v>
      </c>
      <c r="AD402" s="197">
        <f t="shared" si="167"/>
        <v>117381.19</v>
      </c>
      <c r="AE402" s="197">
        <f t="shared" si="167"/>
        <v>0</v>
      </c>
      <c r="AF402" s="239" t="s">
        <v>17026</v>
      </c>
      <c r="AG402" s="239" t="s">
        <v>17026</v>
      </c>
      <c r="AH402" s="239" t="s">
        <v>17026</v>
      </c>
      <c r="AI402" s="251"/>
      <c r="AJ402" s="251"/>
      <c r="AK402" s="251"/>
      <c r="AL402" s="251"/>
      <c r="AM402" s="252"/>
      <c r="AN402" s="252"/>
      <c r="AO402" s="252"/>
      <c r="AP402" s="252"/>
      <c r="AQ402" s="252"/>
      <c r="AR402" s="252"/>
      <c r="AS402" s="252"/>
      <c r="AT402" s="252"/>
      <c r="AU402" s="252"/>
      <c r="AV402" s="252"/>
      <c r="AW402" s="252"/>
      <c r="AX402" s="253"/>
      <c r="AY402" s="253"/>
      <c r="AZ402" s="252"/>
      <c r="BA402" s="252"/>
      <c r="BB402" s="254"/>
      <c r="BC402" s="255">
        <f t="shared" si="139"/>
        <v>-662.76</v>
      </c>
      <c r="BJ402" s="191" t="e">
        <f>VLOOKUP(C402,BM:BO,3,FALSE)</f>
        <v>#N/A</v>
      </c>
      <c r="BM402" s="191" t="s">
        <v>3749</v>
      </c>
      <c r="BN402" s="191" t="s">
        <v>784</v>
      </c>
      <c r="BO402" s="191" t="s">
        <v>3751</v>
      </c>
      <c r="BU402" s="191" t="s">
        <v>3749</v>
      </c>
      <c r="BV402" s="191" t="s">
        <v>784</v>
      </c>
      <c r="BW402" s="191" t="s">
        <v>3751</v>
      </c>
      <c r="CH402" s="248">
        <f t="shared" si="153"/>
        <v>6.2573235481977463E-10</v>
      </c>
    </row>
    <row r="403" spans="1:115" x14ac:dyDescent="0.3">
      <c r="A403" s="191">
        <v>1</v>
      </c>
      <c r="B403" s="256">
        <f>SUBTOTAL(9,$A$22:A403)</f>
        <v>323</v>
      </c>
      <c r="C403" s="260" t="s">
        <v>500</v>
      </c>
      <c r="D403" s="197">
        <f>E403+F403+G403+H403+I403+J403+L403+N403+P403+R403+T403+U403+V403+W403+X403+Y403+Z403+AA403+AB403+AC403+AD403+AE403</f>
        <v>5334706.4300000006</v>
      </c>
      <c r="E403" s="263">
        <v>0</v>
      </c>
      <c r="F403" s="263">
        <v>0</v>
      </c>
      <c r="G403" s="263">
        <v>0</v>
      </c>
      <c r="H403" s="263">
        <v>0</v>
      </c>
      <c r="I403" s="263">
        <v>0</v>
      </c>
      <c r="J403" s="263">
        <v>0</v>
      </c>
      <c r="K403" s="278">
        <v>0</v>
      </c>
      <c r="L403" s="263">
        <v>0</v>
      </c>
      <c r="M403" s="279">
        <v>662.76</v>
      </c>
      <c r="N403" s="197">
        <v>5108013.75</v>
      </c>
      <c r="O403" s="263">
        <v>0</v>
      </c>
      <c r="P403" s="263">
        <v>0</v>
      </c>
      <c r="Q403" s="197">
        <v>0</v>
      </c>
      <c r="R403" s="197">
        <v>0</v>
      </c>
      <c r="S403" s="263">
        <v>0</v>
      </c>
      <c r="T403" s="263">
        <v>0</v>
      </c>
      <c r="U403" s="197">
        <v>0</v>
      </c>
      <c r="V403" s="263">
        <v>0</v>
      </c>
      <c r="W403" s="263">
        <v>0</v>
      </c>
      <c r="X403" s="263">
        <v>0</v>
      </c>
      <c r="Y403" s="263">
        <v>0</v>
      </c>
      <c r="Z403" s="263">
        <v>0</v>
      </c>
      <c r="AA403" s="263">
        <v>0</v>
      </c>
      <c r="AB403" s="263">
        <v>0</v>
      </c>
      <c r="AC403" s="197">
        <f>ROUND(N403*2.14%,2)</f>
        <v>109311.49</v>
      </c>
      <c r="AD403" s="197">
        <v>117381.19</v>
      </c>
      <c r="AE403" s="263">
        <v>0</v>
      </c>
      <c r="AF403" s="239">
        <v>2023</v>
      </c>
      <c r="AG403" s="239">
        <v>2023</v>
      </c>
      <c r="AH403" s="239">
        <v>2023</v>
      </c>
      <c r="AI403" s="251"/>
      <c r="AJ403" s="251"/>
      <c r="AK403" s="251"/>
      <c r="AL403" s="251"/>
      <c r="AM403" s="252" t="s">
        <v>16955</v>
      </c>
      <c r="AN403" s="252" t="s">
        <v>16965</v>
      </c>
      <c r="AO403" s="252">
        <v>0</v>
      </c>
      <c r="AP403" s="252" t="s">
        <v>16964</v>
      </c>
      <c r="AQ403" s="252" t="s">
        <v>16959</v>
      </c>
      <c r="AR403" s="252" t="s">
        <v>16964</v>
      </c>
      <c r="AS403" s="252" t="s">
        <v>16983</v>
      </c>
      <c r="AT403" s="252"/>
      <c r="AU403" s="252"/>
      <c r="AV403" s="252"/>
      <c r="AW403" s="252" t="s">
        <v>704</v>
      </c>
      <c r="AX403" s="253">
        <v>1119.9000000000001</v>
      </c>
      <c r="AY403" s="253">
        <v>706.43</v>
      </c>
      <c r="AZ403" s="252" t="s">
        <v>2967</v>
      </c>
      <c r="BA403" s="252" t="s">
        <v>17012</v>
      </c>
      <c r="BB403" s="254"/>
      <c r="BC403" s="255">
        <f t="shared" si="139"/>
        <v>43.669999999999959</v>
      </c>
      <c r="BJ403" s="191" t="str">
        <f>VLOOKUP(C403,BM:BO,3,FALSE)</f>
        <v>526.400</v>
      </c>
      <c r="BM403" s="191" t="s">
        <v>3752</v>
      </c>
      <c r="BN403" s="191" t="s">
        <v>659</v>
      </c>
      <c r="BO403" s="191" t="s">
        <v>771</v>
      </c>
      <c r="BU403" s="191" t="s">
        <v>3752</v>
      </c>
      <c r="BV403" s="191" t="s">
        <v>659</v>
      </c>
      <c r="BW403" s="191" t="s">
        <v>771</v>
      </c>
      <c r="CH403" s="248">
        <f t="shared" si="153"/>
        <v>6.2573235481977463E-10</v>
      </c>
    </row>
    <row r="404" spans="1:115" x14ac:dyDescent="0.3">
      <c r="B404" s="249" t="s">
        <v>305</v>
      </c>
      <c r="C404" s="249"/>
      <c r="D404" s="246">
        <f t="shared" ref="D404:AE404" si="168">SUM(D405:D406)</f>
        <v>17376189.66</v>
      </c>
      <c r="E404" s="197">
        <f t="shared" si="168"/>
        <v>0</v>
      </c>
      <c r="F404" s="197">
        <f t="shared" si="168"/>
        <v>0</v>
      </c>
      <c r="G404" s="197">
        <f t="shared" si="168"/>
        <v>0</v>
      </c>
      <c r="H404" s="197">
        <f t="shared" si="168"/>
        <v>0</v>
      </c>
      <c r="I404" s="197">
        <f t="shared" si="168"/>
        <v>0</v>
      </c>
      <c r="J404" s="197">
        <f t="shared" si="168"/>
        <v>0</v>
      </c>
      <c r="K404" s="247">
        <f t="shared" si="168"/>
        <v>0</v>
      </c>
      <c r="L404" s="197">
        <f t="shared" si="168"/>
        <v>0</v>
      </c>
      <c r="M404" s="197">
        <f t="shared" si="168"/>
        <v>2194.6</v>
      </c>
      <c r="N404" s="197">
        <f t="shared" si="168"/>
        <v>16597088.609999999</v>
      </c>
      <c r="O404" s="197">
        <f t="shared" si="168"/>
        <v>0</v>
      </c>
      <c r="P404" s="197">
        <f t="shared" si="168"/>
        <v>0</v>
      </c>
      <c r="Q404" s="197">
        <f t="shared" si="168"/>
        <v>0</v>
      </c>
      <c r="R404" s="197">
        <f t="shared" si="168"/>
        <v>0</v>
      </c>
      <c r="S404" s="197">
        <f t="shared" si="168"/>
        <v>0</v>
      </c>
      <c r="T404" s="197">
        <f t="shared" si="168"/>
        <v>0</v>
      </c>
      <c r="U404" s="197">
        <f t="shared" si="168"/>
        <v>0</v>
      </c>
      <c r="V404" s="197">
        <f t="shared" si="168"/>
        <v>0</v>
      </c>
      <c r="W404" s="197">
        <f t="shared" si="168"/>
        <v>0</v>
      </c>
      <c r="X404" s="197">
        <f t="shared" si="168"/>
        <v>0</v>
      </c>
      <c r="Y404" s="197">
        <f t="shared" si="168"/>
        <v>0</v>
      </c>
      <c r="Z404" s="197">
        <f t="shared" si="168"/>
        <v>0</v>
      </c>
      <c r="AA404" s="197">
        <f t="shared" si="168"/>
        <v>0</v>
      </c>
      <c r="AB404" s="197">
        <f t="shared" si="168"/>
        <v>0</v>
      </c>
      <c r="AC404" s="197">
        <f t="shared" si="168"/>
        <v>355177.69</v>
      </c>
      <c r="AD404" s="197">
        <f t="shared" si="168"/>
        <v>423923.36000000004</v>
      </c>
      <c r="AE404" s="197">
        <f t="shared" si="168"/>
        <v>0</v>
      </c>
      <c r="AF404" s="239" t="s">
        <v>17026</v>
      </c>
      <c r="AG404" s="239" t="s">
        <v>17026</v>
      </c>
      <c r="AH404" s="239" t="s">
        <v>17026</v>
      </c>
      <c r="AI404" s="251"/>
      <c r="AJ404" s="251"/>
      <c r="AK404" s="251"/>
      <c r="AL404" s="251"/>
      <c r="AM404" s="252"/>
      <c r="AN404" s="252"/>
      <c r="AO404" s="252"/>
      <c r="AP404" s="252"/>
      <c r="AQ404" s="252"/>
      <c r="AR404" s="252"/>
      <c r="AS404" s="252"/>
      <c r="AT404" s="252"/>
      <c r="AU404" s="252"/>
      <c r="AV404" s="252"/>
      <c r="AW404" s="252"/>
      <c r="AX404" s="253"/>
      <c r="AY404" s="253"/>
      <c r="AZ404" s="252"/>
      <c r="BA404" s="252"/>
      <c r="BB404" s="254"/>
      <c r="BC404" s="255">
        <f t="shared" si="139"/>
        <v>-2194.6</v>
      </c>
      <c r="BJ404" s="191" t="e">
        <f>VLOOKUP(C404,BM:BO,3,FALSE)</f>
        <v>#N/A</v>
      </c>
      <c r="BM404" s="191" t="s">
        <v>3444</v>
      </c>
      <c r="BN404" s="191" t="s">
        <v>3203</v>
      </c>
      <c r="BO404" s="191" t="s">
        <v>3445</v>
      </c>
      <c r="BU404" s="191" t="s">
        <v>3444</v>
      </c>
      <c r="BV404" s="191" t="s">
        <v>3203</v>
      </c>
      <c r="BW404" s="191" t="s">
        <v>3445</v>
      </c>
      <c r="CH404" s="248">
        <f t="shared" si="153"/>
        <v>6.9849193096160889E-10</v>
      </c>
    </row>
    <row r="405" spans="1:115" x14ac:dyDescent="0.3">
      <c r="A405" s="191">
        <v>1</v>
      </c>
      <c r="B405" s="256">
        <f>SUBTOTAL(9,$A$22:A405)</f>
        <v>324</v>
      </c>
      <c r="C405" s="260" t="s">
        <v>304</v>
      </c>
      <c r="D405" s="197">
        <f t="shared" ref="D405:D406" si="169">E405+F405+G405+H405+I405+J405+L405+N405+P405+R405+T405+U405+V405+W405+X405+Y405+Z405+AA405+AB405+AC405+AD405+AE405</f>
        <v>12286603.369999999</v>
      </c>
      <c r="E405" s="263">
        <v>0</v>
      </c>
      <c r="F405" s="263">
        <v>0</v>
      </c>
      <c r="G405" s="263">
        <v>0</v>
      </c>
      <c r="H405" s="263">
        <v>0</v>
      </c>
      <c r="I405" s="263">
        <v>0</v>
      </c>
      <c r="J405" s="263">
        <v>0</v>
      </c>
      <c r="K405" s="278">
        <v>0</v>
      </c>
      <c r="L405" s="263">
        <v>0</v>
      </c>
      <c r="M405" s="279">
        <v>1541</v>
      </c>
      <c r="N405" s="197">
        <f>11749734.02-43003.09</f>
        <v>11706730.93</v>
      </c>
      <c r="O405" s="263">
        <v>0</v>
      </c>
      <c r="P405" s="263">
        <v>0</v>
      </c>
      <c r="Q405" s="197">
        <v>0</v>
      </c>
      <c r="R405" s="197">
        <v>0</v>
      </c>
      <c r="S405" s="263">
        <v>0</v>
      </c>
      <c r="T405" s="263">
        <v>0</v>
      </c>
      <c r="U405" s="263">
        <v>0</v>
      </c>
      <c r="V405" s="263">
        <v>0</v>
      </c>
      <c r="W405" s="263">
        <v>0</v>
      </c>
      <c r="X405" s="263">
        <v>0</v>
      </c>
      <c r="Y405" s="263">
        <v>0</v>
      </c>
      <c r="Z405" s="263">
        <v>0</v>
      </c>
      <c r="AA405" s="263">
        <v>0</v>
      </c>
      <c r="AB405" s="263">
        <v>0</v>
      </c>
      <c r="AC405" s="197">
        <f>ROUND(N405*2.14%,2)</f>
        <v>250524.04</v>
      </c>
      <c r="AD405" s="263">
        <v>329348.40000000002</v>
      </c>
      <c r="AE405" s="263">
        <v>0</v>
      </c>
      <c r="AF405" s="239">
        <v>2023</v>
      </c>
      <c r="AG405" s="239">
        <v>2023</v>
      </c>
      <c r="AH405" s="239">
        <v>2023</v>
      </c>
      <c r="AI405" s="251"/>
      <c r="AJ405" s="251"/>
      <c r="AK405" s="251"/>
      <c r="AL405" s="251"/>
      <c r="AM405" s="252" t="s">
        <v>16960</v>
      </c>
      <c r="AN405" s="252" t="s">
        <v>16966</v>
      </c>
      <c r="AO405" s="252">
        <v>0</v>
      </c>
      <c r="AP405" s="252" t="s">
        <v>16964</v>
      </c>
      <c r="AQ405" s="252" t="s">
        <v>16964</v>
      </c>
      <c r="AR405" s="252">
        <v>2015</v>
      </c>
      <c r="AS405" s="252"/>
      <c r="AT405" s="252" t="s">
        <v>16975</v>
      </c>
      <c r="AU405" s="259">
        <v>291118.3</v>
      </c>
      <c r="AV405" s="259">
        <v>2461444.4200000004</v>
      </c>
      <c r="AW405" s="252" t="s">
        <v>1071</v>
      </c>
      <c r="AX405" s="253">
        <v>4211</v>
      </c>
      <c r="AY405" s="253">
        <v>1541</v>
      </c>
      <c r="AZ405" s="252" t="s">
        <v>2967</v>
      </c>
      <c r="BA405" s="252" t="s">
        <v>17012</v>
      </c>
      <c r="BB405" s="254"/>
      <c r="BC405" s="255">
        <f t="shared" si="139"/>
        <v>0</v>
      </c>
      <c r="BJ405" s="191" t="str">
        <f>VLOOKUP(C405,BM:BO,3,FALSE)</f>
        <v>1348.500</v>
      </c>
      <c r="BM405" s="191" t="s">
        <v>3446</v>
      </c>
      <c r="BN405" s="191" t="s">
        <v>3006</v>
      </c>
      <c r="BO405" s="191" t="s">
        <v>3447</v>
      </c>
      <c r="BU405" s="191" t="s">
        <v>3446</v>
      </c>
      <c r="BV405" s="191" t="s">
        <v>3006</v>
      </c>
      <c r="BW405" s="191" t="s">
        <v>3447</v>
      </c>
      <c r="CH405" s="248">
        <f t="shared" si="153"/>
        <v>-5.8207660913467407E-10</v>
      </c>
    </row>
    <row r="406" spans="1:115" x14ac:dyDescent="0.3">
      <c r="A406" s="191">
        <v>1</v>
      </c>
      <c r="B406" s="256">
        <f>SUBTOTAL(9,$A$22:A406)</f>
        <v>325</v>
      </c>
      <c r="C406" s="260" t="s">
        <v>306</v>
      </c>
      <c r="D406" s="197">
        <f t="shared" si="169"/>
        <v>5089586.29</v>
      </c>
      <c r="E406" s="263">
        <v>0</v>
      </c>
      <c r="F406" s="263">
        <v>0</v>
      </c>
      <c r="G406" s="263">
        <v>0</v>
      </c>
      <c r="H406" s="263">
        <v>0</v>
      </c>
      <c r="I406" s="263">
        <v>0</v>
      </c>
      <c r="J406" s="263">
        <v>0</v>
      </c>
      <c r="K406" s="278">
        <v>0</v>
      </c>
      <c r="L406" s="263">
        <v>0</v>
      </c>
      <c r="M406" s="279">
        <v>653.6</v>
      </c>
      <c r="N406" s="197">
        <v>4890357.68</v>
      </c>
      <c r="O406" s="263">
        <v>0</v>
      </c>
      <c r="P406" s="263">
        <v>0</v>
      </c>
      <c r="Q406" s="197">
        <v>0</v>
      </c>
      <c r="R406" s="197">
        <v>0</v>
      </c>
      <c r="S406" s="263">
        <v>0</v>
      </c>
      <c r="T406" s="263">
        <v>0</v>
      </c>
      <c r="U406" s="263">
        <v>0</v>
      </c>
      <c r="V406" s="263">
        <v>0</v>
      </c>
      <c r="W406" s="263">
        <v>0</v>
      </c>
      <c r="X406" s="263">
        <v>0</v>
      </c>
      <c r="Y406" s="263">
        <v>0</v>
      </c>
      <c r="Z406" s="263">
        <v>0</v>
      </c>
      <c r="AA406" s="263">
        <v>0</v>
      </c>
      <c r="AB406" s="263">
        <v>0</v>
      </c>
      <c r="AC406" s="197">
        <f>ROUND(N406*2.14%,2)</f>
        <v>104653.65</v>
      </c>
      <c r="AD406" s="197">
        <v>94574.96</v>
      </c>
      <c r="AE406" s="263">
        <v>0</v>
      </c>
      <c r="AF406" s="239">
        <v>2023</v>
      </c>
      <c r="AG406" s="239">
        <v>2023</v>
      </c>
      <c r="AH406" s="239">
        <v>2023</v>
      </c>
      <c r="AI406" s="251"/>
      <c r="AJ406" s="251"/>
      <c r="AK406" s="251"/>
      <c r="AL406" s="251"/>
      <c r="AM406" s="252" t="s">
        <v>16949</v>
      </c>
      <c r="AN406" s="252" t="s">
        <v>16949</v>
      </c>
      <c r="AO406" s="252">
        <v>0</v>
      </c>
      <c r="AP406" s="252" t="s">
        <v>16951</v>
      </c>
      <c r="AQ406" s="252" t="s">
        <v>16966</v>
      </c>
      <c r="AR406" s="252">
        <v>0</v>
      </c>
      <c r="AS406" s="252"/>
      <c r="AT406" s="252"/>
      <c r="AU406" s="252"/>
      <c r="AV406" s="252"/>
      <c r="AW406" s="252" t="s">
        <v>618</v>
      </c>
      <c r="AX406" s="253">
        <v>778.7</v>
      </c>
      <c r="AY406" s="253">
        <v>653.6</v>
      </c>
      <c r="AZ406" s="252" t="s">
        <v>2967</v>
      </c>
      <c r="BA406" s="252" t="s">
        <v>17012</v>
      </c>
      <c r="BB406" s="254"/>
      <c r="BC406" s="255">
        <f t="shared" si="139"/>
        <v>0</v>
      </c>
      <c r="BJ406" s="191" t="str">
        <f>VLOOKUP(C406,BM:BO,3,FALSE)</f>
        <v>нет данных</v>
      </c>
      <c r="BM406" s="191" t="s">
        <v>3448</v>
      </c>
      <c r="BN406" s="191" t="s">
        <v>2984</v>
      </c>
      <c r="BO406" s="191" t="s">
        <v>2984</v>
      </c>
      <c r="BU406" s="191" t="s">
        <v>3448</v>
      </c>
      <c r="BV406" s="191" t="s">
        <v>2984</v>
      </c>
      <c r="BW406" s="191" t="s">
        <v>2984</v>
      </c>
      <c r="CH406" s="248">
        <f t="shared" si="153"/>
        <v>3.3469405025243759E-10</v>
      </c>
    </row>
    <row r="407" spans="1:115" x14ac:dyDescent="0.3">
      <c r="B407" s="249" t="s">
        <v>17311</v>
      </c>
      <c r="C407" s="249"/>
      <c r="D407" s="246">
        <f>D408</f>
        <v>496575.67</v>
      </c>
      <c r="E407" s="197">
        <f t="shared" ref="E407:AE407" si="170">E408</f>
        <v>0</v>
      </c>
      <c r="F407" s="197">
        <f t="shared" si="170"/>
        <v>0</v>
      </c>
      <c r="G407" s="197">
        <f t="shared" si="170"/>
        <v>0</v>
      </c>
      <c r="H407" s="197">
        <f t="shared" si="170"/>
        <v>0</v>
      </c>
      <c r="I407" s="197">
        <f t="shared" si="170"/>
        <v>0</v>
      </c>
      <c r="J407" s="197">
        <f t="shared" si="170"/>
        <v>0</v>
      </c>
      <c r="K407" s="247">
        <f t="shared" si="170"/>
        <v>0</v>
      </c>
      <c r="L407" s="197">
        <f t="shared" si="170"/>
        <v>0</v>
      </c>
      <c r="M407" s="197">
        <f t="shared" si="170"/>
        <v>0</v>
      </c>
      <c r="N407" s="197">
        <f t="shared" si="170"/>
        <v>0</v>
      </c>
      <c r="O407" s="197">
        <f t="shared" si="170"/>
        <v>0</v>
      </c>
      <c r="P407" s="197">
        <f t="shared" si="170"/>
        <v>0</v>
      </c>
      <c r="Q407" s="197">
        <f t="shared" si="170"/>
        <v>0</v>
      </c>
      <c r="R407" s="197">
        <f t="shared" si="170"/>
        <v>0</v>
      </c>
      <c r="S407" s="197">
        <f t="shared" si="170"/>
        <v>0</v>
      </c>
      <c r="T407" s="197">
        <f t="shared" si="170"/>
        <v>0</v>
      </c>
      <c r="U407" s="197">
        <f t="shared" si="170"/>
        <v>0</v>
      </c>
      <c r="V407" s="197">
        <f t="shared" si="170"/>
        <v>0</v>
      </c>
      <c r="W407" s="197">
        <f t="shared" si="170"/>
        <v>0</v>
      </c>
      <c r="X407" s="197">
        <f t="shared" si="170"/>
        <v>486171.6</v>
      </c>
      <c r="Y407" s="197">
        <f t="shared" si="170"/>
        <v>0</v>
      </c>
      <c r="Z407" s="197">
        <f t="shared" si="170"/>
        <v>0</v>
      </c>
      <c r="AA407" s="197">
        <f t="shared" si="170"/>
        <v>0</v>
      </c>
      <c r="AB407" s="197">
        <f t="shared" si="170"/>
        <v>0</v>
      </c>
      <c r="AC407" s="197">
        <f t="shared" si="170"/>
        <v>10404.07</v>
      </c>
      <c r="AD407" s="197">
        <f t="shared" si="170"/>
        <v>0</v>
      </c>
      <c r="AE407" s="197">
        <f t="shared" si="170"/>
        <v>0</v>
      </c>
      <c r="AF407" s="239" t="s">
        <v>17026</v>
      </c>
      <c r="AG407" s="239" t="s">
        <v>17026</v>
      </c>
      <c r="AH407" s="239" t="s">
        <v>17026</v>
      </c>
      <c r="AI407" s="251"/>
      <c r="AJ407" s="251"/>
      <c r="AK407" s="251"/>
      <c r="AL407" s="251"/>
      <c r="AM407" s="252"/>
      <c r="AN407" s="252"/>
      <c r="AO407" s="252"/>
      <c r="AP407" s="252"/>
      <c r="AQ407" s="252"/>
      <c r="AR407" s="252"/>
      <c r="AS407" s="252"/>
      <c r="AT407" s="252"/>
      <c r="AU407" s="252"/>
      <c r="AV407" s="252"/>
      <c r="AW407" s="252"/>
      <c r="AX407" s="253"/>
      <c r="AY407" s="253"/>
      <c r="AZ407" s="252"/>
      <c r="BA407" s="252"/>
      <c r="BB407" s="254"/>
      <c r="BC407" s="255"/>
      <c r="CH407" s="248">
        <f t="shared" si="153"/>
        <v>7.2759576141834259E-12</v>
      </c>
    </row>
    <row r="408" spans="1:115" s="267" customFormat="1" x14ac:dyDescent="0.3">
      <c r="A408" s="191">
        <v>1</v>
      </c>
      <c r="B408" s="256">
        <f>SUBTOTAL(9,$A$22:A408)</f>
        <v>326</v>
      </c>
      <c r="C408" s="245" t="s">
        <v>16898</v>
      </c>
      <c r="D408" s="197">
        <f>E408+F408+G408+H408+I408+J408+L408+N408+P408+R408+T408+U408+V408+W408+X408+Y408+Z408+AA408+AB408+AC408+AD408+AE408</f>
        <v>496575.67</v>
      </c>
      <c r="E408" s="264">
        <v>0</v>
      </c>
      <c r="F408" s="264">
        <v>0</v>
      </c>
      <c r="G408" s="264">
        <v>0</v>
      </c>
      <c r="H408" s="264">
        <v>0</v>
      </c>
      <c r="I408" s="264">
        <v>0</v>
      </c>
      <c r="J408" s="264">
        <v>0</v>
      </c>
      <c r="K408" s="281">
        <v>0</v>
      </c>
      <c r="L408" s="264">
        <v>0</v>
      </c>
      <c r="M408" s="264">
        <v>0</v>
      </c>
      <c r="N408" s="264">
        <v>0</v>
      </c>
      <c r="O408" s="264">
        <v>0</v>
      </c>
      <c r="P408" s="264">
        <v>0</v>
      </c>
      <c r="Q408" s="264">
        <v>0</v>
      </c>
      <c r="R408" s="264">
        <v>0</v>
      </c>
      <c r="S408" s="264">
        <v>0</v>
      </c>
      <c r="T408" s="264">
        <v>0</v>
      </c>
      <c r="U408" s="264">
        <v>0</v>
      </c>
      <c r="V408" s="264">
        <v>0</v>
      </c>
      <c r="W408" s="264">
        <v>0</v>
      </c>
      <c r="X408" s="264">
        <v>486171.6</v>
      </c>
      <c r="Y408" s="264">
        <v>0</v>
      </c>
      <c r="Z408" s="264">
        <v>0</v>
      </c>
      <c r="AA408" s="264">
        <v>0</v>
      </c>
      <c r="AB408" s="264">
        <v>0</v>
      </c>
      <c r="AC408" s="194">
        <f>ROUND(N408*2.14%,2)+ROUND(E408*2.14%,2)+ROUND(F408*2.14%,2)+ROUND(G408*2.14%,2)+ROUND(H408*2.14%,2)+ROUND(I408*2.14%,2)+ROUND(J408*2.14%,2)+ROUND(L408*2.14%,2)+ROUND(P408*2.14%,2)+ROUND(R408*2.14%,2)+ROUND(T408*2.14%,2)+ROUND(U408*2.14%,2)+ROUND(V408*2.14%,2)+ROUND(W408*2.14%,2)+ROUND(X408*2.14%,2)+ROUND(Y408*2.14%,2)+ROUND(Z408*2.14%,2)+ROUND(AA408*2.14%,2)+ROUND(AB408*2.14%,2)</f>
        <v>10404.07</v>
      </c>
      <c r="AD408" s="264">
        <v>0</v>
      </c>
      <c r="AE408" s="264">
        <v>0</v>
      </c>
      <c r="AF408" s="265" t="s">
        <v>17052</v>
      </c>
      <c r="AG408" s="265">
        <v>2023</v>
      </c>
      <c r="AH408" s="266">
        <v>2023</v>
      </c>
      <c r="AT408" s="267" t="e">
        <f>VLOOKUP(C408,AW:AX,2,FALSE)</f>
        <v>#N/A</v>
      </c>
      <c r="BW408" s="268"/>
      <c r="CA408" s="267" t="e">
        <f>VLOOKUP(C408,CB:CC,2,FALSE)</f>
        <v>#N/A</v>
      </c>
      <c r="CE408" s="267" t="e">
        <f>VLOOKUP(C408,CF:CG,2,FALSE)</f>
        <v>#N/A</v>
      </c>
      <c r="CH408" s="248">
        <f t="shared" si="153"/>
        <v>7.2759576141834259E-12</v>
      </c>
      <c r="CL408" s="267" t="e">
        <f>VLOOKUP(C408,CM:CN,2,FALSE)</f>
        <v>#N/A</v>
      </c>
      <c r="DK408" s="267" t="e">
        <f>VLOOKUP(C408,DL:DM,2,FALSE)</f>
        <v>#N/A</v>
      </c>
    </row>
    <row r="409" spans="1:115" x14ac:dyDescent="0.3">
      <c r="B409" s="249" t="s">
        <v>17205</v>
      </c>
      <c r="C409" s="249"/>
      <c r="D409" s="246">
        <f>D410+D454+D463+D486+D497+D510+D514+D517+D520+D529+D531+D533+D535+D537+D539+D541+D547+D549+D561+D563+D565+D568+D570+D574+D579+D582+D584+D586+D588+D591+D594+D596+D599+D601+D611+D613+D615+D617+D621+D624+D627+D629+D631+D633+D635+D637+D639+D642+D555+D572+D551+D553</f>
        <v>1039587416.5899998</v>
      </c>
      <c r="E409" s="197">
        <f t="shared" ref="E409:AE409" si="171">E410+E454+E463+E486+E497+E510+E514+E517+E520+E529+E531+E533+E535+E537+E539+E541+E547+E549+E561+E563+E565+E568+E570+E574+E579+E582+E584+E586+E588+E591+E594+E596+E599+E601+E611+E613+E615+E617+E621+E624+E627+E629+E631+E633+E635+E637+E639+E642+E555+E572+E551+E553</f>
        <v>454567.5</v>
      </c>
      <c r="F409" s="197">
        <f t="shared" si="171"/>
        <v>3295489.6999999997</v>
      </c>
      <c r="G409" s="197">
        <f t="shared" si="171"/>
        <v>1609152.47</v>
      </c>
      <c r="H409" s="197">
        <f t="shared" si="171"/>
        <v>204403.04</v>
      </c>
      <c r="I409" s="197">
        <f t="shared" si="171"/>
        <v>700515.74</v>
      </c>
      <c r="J409" s="197">
        <f t="shared" si="171"/>
        <v>0</v>
      </c>
      <c r="K409" s="247">
        <f t="shared" si="171"/>
        <v>13</v>
      </c>
      <c r="L409" s="197">
        <f t="shared" si="171"/>
        <v>29996592.91</v>
      </c>
      <c r="M409" s="197">
        <f t="shared" si="171"/>
        <v>109004.82</v>
      </c>
      <c r="N409" s="197">
        <f t="shared" si="171"/>
        <v>853274297.43999994</v>
      </c>
      <c r="O409" s="197">
        <f t="shared" si="171"/>
        <v>0</v>
      </c>
      <c r="P409" s="197">
        <f t="shared" si="171"/>
        <v>0</v>
      </c>
      <c r="Q409" s="197">
        <f t="shared" si="171"/>
        <v>15876</v>
      </c>
      <c r="R409" s="197">
        <f t="shared" si="171"/>
        <v>76669842.530000001</v>
      </c>
      <c r="S409" s="197">
        <f t="shared" si="171"/>
        <v>198</v>
      </c>
      <c r="T409" s="197">
        <f t="shared" si="171"/>
        <v>14618143.52</v>
      </c>
      <c r="U409" s="197">
        <f t="shared" si="171"/>
        <v>10804284.880000001</v>
      </c>
      <c r="V409" s="197">
        <f t="shared" si="171"/>
        <v>0</v>
      </c>
      <c r="W409" s="197">
        <f t="shared" si="171"/>
        <v>0</v>
      </c>
      <c r="X409" s="197">
        <f t="shared" si="171"/>
        <v>0</v>
      </c>
      <c r="Y409" s="197">
        <f t="shared" si="171"/>
        <v>0</v>
      </c>
      <c r="Z409" s="197">
        <f t="shared" si="171"/>
        <v>0</v>
      </c>
      <c r="AA409" s="197">
        <f t="shared" si="171"/>
        <v>0</v>
      </c>
      <c r="AB409" s="197">
        <f t="shared" si="171"/>
        <v>0</v>
      </c>
      <c r="AC409" s="197">
        <f t="shared" si="171"/>
        <v>20890126.859999992</v>
      </c>
      <c r="AD409" s="197">
        <f t="shared" si="171"/>
        <v>26110000</v>
      </c>
      <c r="AE409" s="197">
        <f t="shared" si="171"/>
        <v>960000</v>
      </c>
      <c r="AF409" s="239" t="s">
        <v>17026</v>
      </c>
      <c r="AG409" s="239" t="s">
        <v>17026</v>
      </c>
      <c r="AH409" s="239" t="s">
        <v>17026</v>
      </c>
      <c r="AI409" s="251"/>
      <c r="AJ409" s="251"/>
      <c r="AK409" s="251"/>
      <c r="AL409" s="251"/>
      <c r="AM409" s="252"/>
      <c r="AN409" s="252"/>
      <c r="AO409" s="252"/>
      <c r="AP409" s="252"/>
      <c r="AQ409" s="252"/>
      <c r="AR409" s="252"/>
      <c r="AS409" s="252"/>
      <c r="AT409" s="252"/>
      <c r="AU409" s="252"/>
      <c r="AV409" s="252"/>
      <c r="AW409" s="252"/>
      <c r="AX409" s="253"/>
      <c r="AY409" s="253"/>
      <c r="AZ409" s="252"/>
      <c r="BA409" s="252"/>
      <c r="BB409" s="254"/>
      <c r="BC409" s="255"/>
      <c r="CH409" s="248">
        <f t="shared" si="153"/>
        <v>-1.4901161193847656E-7</v>
      </c>
    </row>
    <row r="410" spans="1:115" x14ac:dyDescent="0.3">
      <c r="B410" s="249" t="s">
        <v>71</v>
      </c>
      <c r="C410" s="249"/>
      <c r="D410" s="246">
        <f>SUM(D411:D453)</f>
        <v>250558681.49000001</v>
      </c>
      <c r="E410" s="197">
        <f t="shared" ref="E410:AE410" si="172">SUM(E411:E453)</f>
        <v>0</v>
      </c>
      <c r="F410" s="197">
        <f t="shared" si="172"/>
        <v>0</v>
      </c>
      <c r="G410" s="197">
        <f t="shared" si="172"/>
        <v>0</v>
      </c>
      <c r="H410" s="197">
        <f t="shared" si="172"/>
        <v>0</v>
      </c>
      <c r="I410" s="197">
        <f t="shared" si="172"/>
        <v>0</v>
      </c>
      <c r="J410" s="197">
        <f t="shared" si="172"/>
        <v>0</v>
      </c>
      <c r="K410" s="247">
        <f t="shared" si="172"/>
        <v>1</v>
      </c>
      <c r="L410" s="197">
        <f t="shared" si="172"/>
        <v>2259447.8199999998</v>
      </c>
      <c r="M410" s="197">
        <f t="shared" si="172"/>
        <v>29378.299999999996</v>
      </c>
      <c r="N410" s="197">
        <f t="shared" si="172"/>
        <v>213654739.73000002</v>
      </c>
      <c r="O410" s="197">
        <f t="shared" si="172"/>
        <v>0</v>
      </c>
      <c r="P410" s="197">
        <f t="shared" si="172"/>
        <v>0</v>
      </c>
      <c r="Q410" s="197">
        <f t="shared" si="172"/>
        <v>4240.5</v>
      </c>
      <c r="R410" s="197">
        <f t="shared" si="172"/>
        <v>22526258.149999999</v>
      </c>
      <c r="S410" s="197">
        <f t="shared" si="172"/>
        <v>0</v>
      </c>
      <c r="T410" s="197">
        <f t="shared" si="172"/>
        <v>0</v>
      </c>
      <c r="U410" s="197">
        <f t="shared" si="172"/>
        <v>0</v>
      </c>
      <c r="V410" s="197">
        <f t="shared" si="172"/>
        <v>0</v>
      </c>
      <c r="W410" s="197">
        <f t="shared" si="172"/>
        <v>0</v>
      </c>
      <c r="X410" s="197">
        <f t="shared" si="172"/>
        <v>0</v>
      </c>
      <c r="Y410" s="197">
        <f t="shared" si="172"/>
        <v>0</v>
      </c>
      <c r="Z410" s="197">
        <f t="shared" si="172"/>
        <v>0</v>
      </c>
      <c r="AA410" s="197">
        <f t="shared" si="172"/>
        <v>0</v>
      </c>
      <c r="AB410" s="197">
        <f t="shared" si="172"/>
        <v>0</v>
      </c>
      <c r="AC410" s="197">
        <f t="shared" si="172"/>
        <v>5108235.7899999982</v>
      </c>
      <c r="AD410" s="197">
        <f t="shared" si="172"/>
        <v>7010000</v>
      </c>
      <c r="AE410" s="197">
        <f t="shared" si="172"/>
        <v>0</v>
      </c>
      <c r="AF410" s="239" t="s">
        <v>17026</v>
      </c>
      <c r="AG410" s="239" t="s">
        <v>17026</v>
      </c>
      <c r="AH410" s="239" t="s">
        <v>17026</v>
      </c>
      <c r="AI410" s="251"/>
      <c r="AJ410" s="251"/>
      <c r="AK410" s="251"/>
      <c r="AL410" s="251"/>
      <c r="AM410" s="252"/>
      <c r="AN410" s="252"/>
      <c r="AO410" s="252"/>
      <c r="AP410" s="252"/>
      <c r="AQ410" s="252"/>
      <c r="AR410" s="252"/>
      <c r="AS410" s="252"/>
      <c r="AT410" s="252"/>
      <c r="AU410" s="252"/>
      <c r="AV410" s="252"/>
      <c r="AW410" s="252"/>
      <c r="AX410" s="253"/>
      <c r="AY410" s="253"/>
      <c r="AZ410" s="252"/>
      <c r="BA410" s="252"/>
      <c r="BB410" s="254"/>
      <c r="BC410" s="255">
        <f t="shared" ref="BC410:BC454" si="173">AY410-M410</f>
        <v>-29378.299999999996</v>
      </c>
      <c r="BJ410" s="191" t="e">
        <f>VLOOKUP(C410,BM:BO,3,FALSE)</f>
        <v>#N/A</v>
      </c>
      <c r="BM410" s="191" t="s">
        <v>612</v>
      </c>
      <c r="BN410" s="191" t="s">
        <v>16992</v>
      </c>
      <c r="BO410" s="191" t="s">
        <v>3103</v>
      </c>
      <c r="BU410" s="191" t="s">
        <v>612</v>
      </c>
      <c r="BV410" s="191" t="s">
        <v>16992</v>
      </c>
      <c r="BW410" s="191" t="s">
        <v>3103</v>
      </c>
      <c r="CH410" s="248">
        <f t="shared" si="153"/>
        <v>9.3132257461547852E-10</v>
      </c>
    </row>
    <row r="411" spans="1:115" x14ac:dyDescent="0.3">
      <c r="A411" s="191">
        <v>1</v>
      </c>
      <c r="B411" s="256">
        <f>SUBTOTAL(9,$A$411:A411)</f>
        <v>1</v>
      </c>
      <c r="C411" s="260" t="s">
        <v>108</v>
      </c>
      <c r="D411" s="197">
        <f t="shared" ref="D411:D452" si="174">E411+F411+G411+H411+I411+J411+L411+N411+P411+R411+T411+U411+V411+W411+X411+Y411+Z411+AA411+AB411+AC411+AD411+AE411</f>
        <v>2065079.27</v>
      </c>
      <c r="E411" s="263">
        <v>0</v>
      </c>
      <c r="F411" s="263">
        <v>0</v>
      </c>
      <c r="G411" s="263">
        <v>0</v>
      </c>
      <c r="H411" s="263">
        <v>0</v>
      </c>
      <c r="I411" s="263">
        <v>0</v>
      </c>
      <c r="J411" s="263">
        <v>0</v>
      </c>
      <c r="K411" s="278">
        <v>0</v>
      </c>
      <c r="L411" s="263">
        <v>0</v>
      </c>
      <c r="M411" s="197">
        <v>252</v>
      </c>
      <c r="N411" s="197">
        <v>1845583.78</v>
      </c>
      <c r="O411" s="263">
        <v>0</v>
      </c>
      <c r="P411" s="263">
        <v>0</v>
      </c>
      <c r="Q411" s="197">
        <v>0</v>
      </c>
      <c r="R411" s="197">
        <v>0</v>
      </c>
      <c r="S411" s="263">
        <v>0</v>
      </c>
      <c r="T411" s="263">
        <v>0</v>
      </c>
      <c r="U411" s="263">
        <v>0</v>
      </c>
      <c r="V411" s="263">
        <v>0</v>
      </c>
      <c r="W411" s="263">
        <v>0</v>
      </c>
      <c r="X411" s="263">
        <v>0</v>
      </c>
      <c r="Y411" s="263">
        <v>0</v>
      </c>
      <c r="Z411" s="263">
        <v>0</v>
      </c>
      <c r="AA411" s="263">
        <v>0</v>
      </c>
      <c r="AB411" s="263">
        <v>0</v>
      </c>
      <c r="AC411" s="197">
        <f t="shared" ref="AC411:AC429" si="175">ROUND(N411*2.14%,2)</f>
        <v>39495.49</v>
      </c>
      <c r="AD411" s="197">
        <v>180000</v>
      </c>
      <c r="AE411" s="263">
        <v>0</v>
      </c>
      <c r="AF411" s="239">
        <v>2024</v>
      </c>
      <c r="AG411" s="239">
        <v>2024</v>
      </c>
      <c r="AH411" s="239">
        <v>2024</v>
      </c>
      <c r="AI411" s="251"/>
      <c r="AJ411" s="251"/>
      <c r="AK411" s="251"/>
      <c r="AL411" s="251"/>
      <c r="AM411" s="252" t="s">
        <v>16962</v>
      </c>
      <c r="AN411" s="252" t="s">
        <v>16959</v>
      </c>
      <c r="AO411" s="252">
        <v>0</v>
      </c>
      <c r="AP411" s="252" t="s">
        <v>16960</v>
      </c>
      <c r="AQ411" s="252" t="s">
        <v>16966</v>
      </c>
      <c r="AR411" s="252">
        <v>0</v>
      </c>
      <c r="AS411" s="252"/>
      <c r="AT411" s="252"/>
      <c r="AU411" s="252"/>
      <c r="AV411" s="252"/>
      <c r="AW411" s="252" t="s">
        <v>663</v>
      </c>
      <c r="AX411" s="253">
        <v>267.60000000000002</v>
      </c>
      <c r="AY411" s="253">
        <v>252</v>
      </c>
      <c r="AZ411" s="252" t="s">
        <v>17015</v>
      </c>
      <c r="BA411" s="252" t="s">
        <v>626</v>
      </c>
      <c r="BB411" s="254"/>
      <c r="BC411" s="255">
        <f t="shared" si="173"/>
        <v>0</v>
      </c>
      <c r="BJ411" s="191" t="str">
        <f>VLOOKUP(C411,BM:BO,3,FALSE)</f>
        <v>180.000</v>
      </c>
      <c r="BM411" s="191" t="s">
        <v>3104</v>
      </c>
      <c r="BN411" s="191" t="s">
        <v>720</v>
      </c>
      <c r="BO411" s="191" t="s">
        <v>3105</v>
      </c>
      <c r="BU411" s="191" t="s">
        <v>3104</v>
      </c>
      <c r="BV411" s="191" t="s">
        <v>720</v>
      </c>
      <c r="BW411" s="191" t="s">
        <v>3105</v>
      </c>
      <c r="CH411" s="248">
        <f t="shared" si="153"/>
        <v>0</v>
      </c>
    </row>
    <row r="412" spans="1:115" x14ac:dyDescent="0.3">
      <c r="A412" s="191">
        <v>1</v>
      </c>
      <c r="B412" s="256">
        <f>SUBTOTAL(9,$A$411:A412)</f>
        <v>2</v>
      </c>
      <c r="C412" s="260" t="s">
        <v>109</v>
      </c>
      <c r="D412" s="197">
        <f t="shared" si="174"/>
        <v>11071119.41</v>
      </c>
      <c r="E412" s="263">
        <v>0</v>
      </c>
      <c r="F412" s="263">
        <v>0</v>
      </c>
      <c r="G412" s="263">
        <v>0</v>
      </c>
      <c r="H412" s="263">
        <v>0</v>
      </c>
      <c r="I412" s="263">
        <v>0</v>
      </c>
      <c r="J412" s="263">
        <v>0</v>
      </c>
      <c r="K412" s="278">
        <v>0</v>
      </c>
      <c r="L412" s="263">
        <v>0</v>
      </c>
      <c r="M412" s="197">
        <v>1351</v>
      </c>
      <c r="N412" s="197">
        <v>10613980.23</v>
      </c>
      <c r="O412" s="263">
        <v>0</v>
      </c>
      <c r="P412" s="263">
        <v>0</v>
      </c>
      <c r="Q412" s="197">
        <v>0</v>
      </c>
      <c r="R412" s="197">
        <v>0</v>
      </c>
      <c r="S412" s="263">
        <v>0</v>
      </c>
      <c r="T412" s="263">
        <v>0</v>
      </c>
      <c r="U412" s="263">
        <v>0</v>
      </c>
      <c r="V412" s="263">
        <v>0</v>
      </c>
      <c r="W412" s="263">
        <v>0</v>
      </c>
      <c r="X412" s="263">
        <v>0</v>
      </c>
      <c r="Y412" s="263">
        <v>0</v>
      </c>
      <c r="Z412" s="263">
        <v>0</v>
      </c>
      <c r="AA412" s="263">
        <v>0</v>
      </c>
      <c r="AB412" s="263">
        <v>0</v>
      </c>
      <c r="AC412" s="197">
        <f t="shared" si="175"/>
        <v>227139.18</v>
      </c>
      <c r="AD412" s="197">
        <v>230000</v>
      </c>
      <c r="AE412" s="263">
        <v>0</v>
      </c>
      <c r="AF412" s="239">
        <v>2024</v>
      </c>
      <c r="AG412" s="239">
        <v>2024</v>
      </c>
      <c r="AH412" s="239">
        <v>2024</v>
      </c>
      <c r="AI412" s="251"/>
      <c r="AJ412" s="251"/>
      <c r="AK412" s="251"/>
      <c r="AL412" s="251"/>
      <c r="AM412" s="252" t="s">
        <v>16962</v>
      </c>
      <c r="AN412" s="252" t="s">
        <v>16959</v>
      </c>
      <c r="AO412" s="252">
        <v>2018</v>
      </c>
      <c r="AP412" s="252" t="s">
        <v>16959</v>
      </c>
      <c r="AQ412" s="252" t="s">
        <v>16957</v>
      </c>
      <c r="AR412" s="252" t="s">
        <v>16964</v>
      </c>
      <c r="AS412" s="252"/>
      <c r="AT412" s="252" t="s">
        <v>16975</v>
      </c>
      <c r="AU412" s="259">
        <v>1511199.48</v>
      </c>
      <c r="AV412" s="259">
        <v>2992445.51</v>
      </c>
      <c r="AW412" s="252" t="s">
        <v>622</v>
      </c>
      <c r="AX412" s="253">
        <v>6095</v>
      </c>
      <c r="AY412" s="253">
        <v>1351</v>
      </c>
      <c r="AZ412" s="252" t="s">
        <v>17018</v>
      </c>
      <c r="BA412" s="252" t="s">
        <v>17012</v>
      </c>
      <c r="BB412" s="254"/>
      <c r="BC412" s="255">
        <f t="shared" si="173"/>
        <v>0</v>
      </c>
      <c r="BJ412" s="191" t="str">
        <f>VLOOKUP(C412,BM:BO,3,FALSE)</f>
        <v>1229.500</v>
      </c>
      <c r="BM412" s="191" t="s">
        <v>3106</v>
      </c>
      <c r="BN412" s="191" t="s">
        <v>3253</v>
      </c>
      <c r="BO412" s="191" t="s">
        <v>3107</v>
      </c>
      <c r="BU412" s="191" t="s">
        <v>3106</v>
      </c>
      <c r="BV412" s="191" t="s">
        <v>3253</v>
      </c>
      <c r="BW412" s="191" t="s">
        <v>3107</v>
      </c>
      <c r="CH412" s="248">
        <f t="shared" si="153"/>
        <v>-2.9103830456733704E-10</v>
      </c>
    </row>
    <row r="413" spans="1:115" x14ac:dyDescent="0.3">
      <c r="A413" s="191">
        <v>1</v>
      </c>
      <c r="B413" s="256">
        <f>SUBTOTAL(9,$A$411:A413)</f>
        <v>3</v>
      </c>
      <c r="C413" s="260" t="s">
        <v>110</v>
      </c>
      <c r="D413" s="197">
        <f t="shared" si="174"/>
        <v>2170696.7599999998</v>
      </c>
      <c r="E413" s="263">
        <v>0</v>
      </c>
      <c r="F413" s="263">
        <v>0</v>
      </c>
      <c r="G413" s="263">
        <v>0</v>
      </c>
      <c r="H413" s="263">
        <v>0</v>
      </c>
      <c r="I413" s="263">
        <v>0</v>
      </c>
      <c r="J413" s="263">
        <v>0</v>
      </c>
      <c r="K413" s="278">
        <v>0</v>
      </c>
      <c r="L413" s="263">
        <v>0</v>
      </c>
      <c r="M413" s="197">
        <v>257</v>
      </c>
      <c r="N413" s="197">
        <v>2027312.28</v>
      </c>
      <c r="O413" s="263">
        <v>0</v>
      </c>
      <c r="P413" s="263">
        <v>0</v>
      </c>
      <c r="Q413" s="197">
        <v>0</v>
      </c>
      <c r="R413" s="197">
        <v>0</v>
      </c>
      <c r="S413" s="263">
        <v>0</v>
      </c>
      <c r="T413" s="263">
        <v>0</v>
      </c>
      <c r="U413" s="263">
        <v>0</v>
      </c>
      <c r="V413" s="263">
        <v>0</v>
      </c>
      <c r="W413" s="263">
        <v>0</v>
      </c>
      <c r="X413" s="263">
        <v>0</v>
      </c>
      <c r="Y413" s="263">
        <v>0</v>
      </c>
      <c r="Z413" s="263">
        <v>0</v>
      </c>
      <c r="AA413" s="263">
        <v>0</v>
      </c>
      <c r="AB413" s="263">
        <v>0</v>
      </c>
      <c r="AC413" s="197">
        <f t="shared" si="175"/>
        <v>43384.480000000003</v>
      </c>
      <c r="AD413" s="263">
        <v>100000</v>
      </c>
      <c r="AE413" s="263">
        <v>0</v>
      </c>
      <c r="AF413" s="239">
        <v>2024</v>
      </c>
      <c r="AG413" s="239">
        <v>2024</v>
      </c>
      <c r="AH413" s="239">
        <v>2024</v>
      </c>
      <c r="AI413" s="251"/>
      <c r="AJ413" s="251"/>
      <c r="AK413" s="251"/>
      <c r="AL413" s="251"/>
      <c r="AM413" s="252" t="s">
        <v>16949</v>
      </c>
      <c r="AN413" s="252" t="s">
        <v>16969</v>
      </c>
      <c r="AO413" s="252">
        <v>0</v>
      </c>
      <c r="AP413" s="252" t="s">
        <v>16962</v>
      </c>
      <c r="AQ413" s="252" t="s">
        <v>16968</v>
      </c>
      <c r="AR413" s="252">
        <v>0</v>
      </c>
      <c r="AS413" s="252"/>
      <c r="AT413" s="252"/>
      <c r="AU413" s="252"/>
      <c r="AV413" s="252"/>
      <c r="AW413" s="252" t="s">
        <v>663</v>
      </c>
      <c r="AX413" s="253">
        <v>299.5</v>
      </c>
      <c r="AY413" s="253">
        <v>257</v>
      </c>
      <c r="AZ413" s="252" t="s">
        <v>593</v>
      </c>
      <c r="BA413" s="252">
        <v>1959</v>
      </c>
      <c r="BB413" s="254"/>
      <c r="BC413" s="255">
        <f t="shared" si="173"/>
        <v>0</v>
      </c>
      <c r="BJ413" s="191" t="str">
        <f>VLOOKUP(C413,BM:BO,3,FALSE)</f>
        <v>272.500</v>
      </c>
      <c r="BM413" s="191" t="s">
        <v>3108</v>
      </c>
      <c r="BN413" s="191" t="s">
        <v>2984</v>
      </c>
      <c r="BO413" s="191" t="s">
        <v>2984</v>
      </c>
      <c r="BU413" s="191" t="s">
        <v>3108</v>
      </c>
      <c r="BV413" s="191" t="s">
        <v>2984</v>
      </c>
      <c r="BW413" s="191" t="s">
        <v>2984</v>
      </c>
      <c r="CH413" s="248">
        <f t="shared" si="153"/>
        <v>-2.6193447411060333E-10</v>
      </c>
    </row>
    <row r="414" spans="1:115" x14ac:dyDescent="0.3">
      <c r="A414" s="191">
        <v>1</v>
      </c>
      <c r="B414" s="256">
        <f>SUBTOTAL(9,$A$411:A414)</f>
        <v>4</v>
      </c>
      <c r="C414" s="260" t="s">
        <v>5252</v>
      </c>
      <c r="D414" s="197">
        <f t="shared" si="174"/>
        <v>8129200.9299999997</v>
      </c>
      <c r="E414" s="263">
        <v>0</v>
      </c>
      <c r="F414" s="263">
        <v>0</v>
      </c>
      <c r="G414" s="263">
        <v>0</v>
      </c>
      <c r="H414" s="263">
        <v>0</v>
      </c>
      <c r="I414" s="263">
        <v>0</v>
      </c>
      <c r="J414" s="263">
        <v>0</v>
      </c>
      <c r="K414" s="278">
        <v>0</v>
      </c>
      <c r="L414" s="263">
        <v>0</v>
      </c>
      <c r="M414" s="197">
        <v>1265</v>
      </c>
      <c r="N414" s="197">
        <f>7763071.21+195809.67</f>
        <v>7958880.8799999999</v>
      </c>
      <c r="O414" s="263">
        <v>0</v>
      </c>
      <c r="P414" s="263">
        <v>0</v>
      </c>
      <c r="Q414" s="197">
        <v>0</v>
      </c>
      <c r="R414" s="197">
        <v>0</v>
      </c>
      <c r="S414" s="263">
        <v>0</v>
      </c>
      <c r="T414" s="263">
        <v>0</v>
      </c>
      <c r="U414" s="263">
        <v>0</v>
      </c>
      <c r="V414" s="263">
        <v>0</v>
      </c>
      <c r="W414" s="263">
        <v>0</v>
      </c>
      <c r="X414" s="263">
        <v>0</v>
      </c>
      <c r="Y414" s="263">
        <v>0</v>
      </c>
      <c r="Z414" s="263">
        <v>0</v>
      </c>
      <c r="AA414" s="263">
        <v>0</v>
      </c>
      <c r="AB414" s="263">
        <v>0</v>
      </c>
      <c r="AC414" s="197">
        <f>ROUND(N414*2.14%,2)</f>
        <v>170320.05</v>
      </c>
      <c r="AD414" s="263">
        <v>0</v>
      </c>
      <c r="AE414" s="263">
        <v>0</v>
      </c>
      <c r="AF414" s="239" t="s">
        <v>17052</v>
      </c>
      <c r="AG414" s="239">
        <v>2024</v>
      </c>
      <c r="AH414" s="239">
        <v>2024</v>
      </c>
      <c r="AI414" s="251"/>
      <c r="AJ414" s="251"/>
      <c r="AK414" s="251"/>
      <c r="AL414" s="251"/>
      <c r="AM414" s="252"/>
      <c r="AN414" s="252"/>
      <c r="AO414" s="252"/>
      <c r="AP414" s="252"/>
      <c r="AQ414" s="252"/>
      <c r="AR414" s="252"/>
      <c r="AS414" s="252"/>
      <c r="AT414" s="252"/>
      <c r="AU414" s="252"/>
      <c r="AV414" s="252"/>
      <c r="AW414" s="252"/>
      <c r="AX414" s="253"/>
      <c r="AY414" s="253"/>
      <c r="AZ414" s="252"/>
      <c r="BA414" s="252"/>
      <c r="BB414" s="254"/>
      <c r="BC414" s="255"/>
      <c r="CH414" s="248">
        <f t="shared" si="153"/>
        <v>-1.7462298274040222E-10</v>
      </c>
    </row>
    <row r="415" spans="1:115" x14ac:dyDescent="0.3">
      <c r="A415" s="191">
        <v>1</v>
      </c>
      <c r="B415" s="256">
        <f>SUBTOTAL(9,$A$411:A415)</f>
        <v>5</v>
      </c>
      <c r="C415" s="260" t="s">
        <v>112</v>
      </c>
      <c r="D415" s="197">
        <f t="shared" si="174"/>
        <v>4646428.3500000006</v>
      </c>
      <c r="E415" s="263">
        <v>0</v>
      </c>
      <c r="F415" s="263">
        <v>0</v>
      </c>
      <c r="G415" s="263">
        <v>0</v>
      </c>
      <c r="H415" s="263">
        <v>0</v>
      </c>
      <c r="I415" s="263">
        <v>0</v>
      </c>
      <c r="J415" s="263">
        <v>0</v>
      </c>
      <c r="K415" s="278">
        <v>0</v>
      </c>
      <c r="L415" s="263">
        <v>0</v>
      </c>
      <c r="M415" s="197">
        <v>567</v>
      </c>
      <c r="N415" s="197">
        <v>4353268.41</v>
      </c>
      <c r="O415" s="263">
        <v>0</v>
      </c>
      <c r="P415" s="263">
        <v>0</v>
      </c>
      <c r="Q415" s="197">
        <v>0</v>
      </c>
      <c r="R415" s="197">
        <v>0</v>
      </c>
      <c r="S415" s="263">
        <v>0</v>
      </c>
      <c r="T415" s="263">
        <v>0</v>
      </c>
      <c r="U415" s="263">
        <v>0</v>
      </c>
      <c r="V415" s="263">
        <v>0</v>
      </c>
      <c r="W415" s="263">
        <v>0</v>
      </c>
      <c r="X415" s="263">
        <v>0</v>
      </c>
      <c r="Y415" s="263">
        <v>0</v>
      </c>
      <c r="Z415" s="263">
        <v>0</v>
      </c>
      <c r="AA415" s="263">
        <v>0</v>
      </c>
      <c r="AB415" s="263">
        <v>0</v>
      </c>
      <c r="AC415" s="197">
        <f t="shared" si="175"/>
        <v>93159.94</v>
      </c>
      <c r="AD415" s="197">
        <v>200000</v>
      </c>
      <c r="AE415" s="263">
        <v>0</v>
      </c>
      <c r="AF415" s="239">
        <v>2024</v>
      </c>
      <c r="AG415" s="239">
        <v>2024</v>
      </c>
      <c r="AH415" s="239">
        <v>2024</v>
      </c>
      <c r="AI415" s="251"/>
      <c r="AJ415" s="251"/>
      <c r="AK415" s="251"/>
      <c r="AL415" s="251"/>
      <c r="AM415" s="252" t="s">
        <v>16962</v>
      </c>
      <c r="AN415" s="252" t="s">
        <v>16960</v>
      </c>
      <c r="AO415" s="252">
        <v>0</v>
      </c>
      <c r="AP415" s="252" t="s">
        <v>16964</v>
      </c>
      <c r="AQ415" s="252" t="s">
        <v>16958</v>
      </c>
      <c r="AR415" s="252">
        <v>0</v>
      </c>
      <c r="AS415" s="252"/>
      <c r="AT415" s="252"/>
      <c r="AU415" s="252"/>
      <c r="AV415" s="252"/>
      <c r="AW415" s="252" t="s">
        <v>795</v>
      </c>
      <c r="AX415" s="253">
        <v>875.4</v>
      </c>
      <c r="AY415" s="253">
        <v>567</v>
      </c>
      <c r="AZ415" s="252" t="s">
        <v>17015</v>
      </c>
      <c r="BA415" s="252" t="s">
        <v>706</v>
      </c>
      <c r="BB415" s="254"/>
      <c r="BC415" s="255">
        <f t="shared" si="173"/>
        <v>0</v>
      </c>
      <c r="BJ415" s="191" t="str">
        <f t="shared" ref="BJ415:BJ422" si="176">VLOOKUP(C415,BM:BO,3,FALSE)</f>
        <v>676.000</v>
      </c>
      <c r="BM415" s="191" t="s">
        <v>3110</v>
      </c>
      <c r="BN415" s="191" t="s">
        <v>929</v>
      </c>
      <c r="BO415" s="191" t="s">
        <v>3111</v>
      </c>
      <c r="BU415" s="191" t="s">
        <v>3110</v>
      </c>
      <c r="BV415" s="191" t="s">
        <v>929</v>
      </c>
      <c r="BW415" s="191" t="s">
        <v>3111</v>
      </c>
      <c r="CH415" s="248">
        <f t="shared" si="153"/>
        <v>4.0745362639427185E-10</v>
      </c>
    </row>
    <row r="416" spans="1:115" x14ac:dyDescent="0.3">
      <c r="A416" s="191">
        <v>1</v>
      </c>
      <c r="B416" s="256">
        <f>SUBTOTAL(9,$A$411:A416)</f>
        <v>6</v>
      </c>
      <c r="C416" s="260" t="s">
        <v>113</v>
      </c>
      <c r="D416" s="197">
        <f t="shared" si="174"/>
        <v>4572675.5200000005</v>
      </c>
      <c r="E416" s="263">
        <v>0</v>
      </c>
      <c r="F416" s="263">
        <v>0</v>
      </c>
      <c r="G416" s="263">
        <v>0</v>
      </c>
      <c r="H416" s="263">
        <v>0</v>
      </c>
      <c r="I416" s="263">
        <v>0</v>
      </c>
      <c r="J416" s="263">
        <v>0</v>
      </c>
      <c r="K416" s="278">
        <v>0</v>
      </c>
      <c r="L416" s="263">
        <v>0</v>
      </c>
      <c r="M416" s="197">
        <v>558</v>
      </c>
      <c r="N416" s="197">
        <v>4281060.82</v>
      </c>
      <c r="O416" s="263">
        <v>0</v>
      </c>
      <c r="P416" s="263">
        <v>0</v>
      </c>
      <c r="Q416" s="197">
        <v>0</v>
      </c>
      <c r="R416" s="197">
        <v>0</v>
      </c>
      <c r="S416" s="263">
        <v>0</v>
      </c>
      <c r="T416" s="263">
        <v>0</v>
      </c>
      <c r="U416" s="263">
        <v>0</v>
      </c>
      <c r="V416" s="263">
        <v>0</v>
      </c>
      <c r="W416" s="263">
        <v>0</v>
      </c>
      <c r="X416" s="263">
        <v>0</v>
      </c>
      <c r="Y416" s="263">
        <v>0</v>
      </c>
      <c r="Z416" s="263">
        <v>0</v>
      </c>
      <c r="AA416" s="263">
        <v>0</v>
      </c>
      <c r="AB416" s="263">
        <v>0</v>
      </c>
      <c r="AC416" s="197">
        <f t="shared" si="175"/>
        <v>91614.7</v>
      </c>
      <c r="AD416" s="197">
        <v>200000</v>
      </c>
      <c r="AE416" s="263">
        <v>0</v>
      </c>
      <c r="AF416" s="239">
        <v>2024</v>
      </c>
      <c r="AG416" s="239">
        <v>2024</v>
      </c>
      <c r="AH416" s="239">
        <v>2024</v>
      </c>
      <c r="AI416" s="251"/>
      <c r="AJ416" s="251"/>
      <c r="AK416" s="251"/>
      <c r="AL416" s="251"/>
      <c r="AM416" s="252" t="s">
        <v>16962</v>
      </c>
      <c r="AN416" s="252" t="s">
        <v>16960</v>
      </c>
      <c r="AO416" s="252">
        <v>0</v>
      </c>
      <c r="AP416" s="252" t="s">
        <v>16964</v>
      </c>
      <c r="AQ416" s="252" t="s">
        <v>16958</v>
      </c>
      <c r="AR416" s="252">
        <v>0</v>
      </c>
      <c r="AS416" s="252"/>
      <c r="AT416" s="252"/>
      <c r="AU416" s="252"/>
      <c r="AV416" s="252"/>
      <c r="AW416" s="252" t="s">
        <v>663</v>
      </c>
      <c r="AX416" s="253">
        <v>546.79999999999995</v>
      </c>
      <c r="AY416" s="253">
        <v>558</v>
      </c>
      <c r="AZ416" s="252" t="s">
        <v>17015</v>
      </c>
      <c r="BA416" s="252">
        <v>1990</v>
      </c>
      <c r="BB416" s="254"/>
      <c r="BC416" s="255">
        <f t="shared" si="173"/>
        <v>0</v>
      </c>
      <c r="BJ416" s="191" t="str">
        <f t="shared" si="176"/>
        <v>363.000</v>
      </c>
      <c r="BM416" s="191" t="s">
        <v>3112</v>
      </c>
      <c r="BN416" s="191" t="s">
        <v>800</v>
      </c>
      <c r="BO416" s="191" t="s">
        <v>3113</v>
      </c>
      <c r="BU416" s="191" t="s">
        <v>3112</v>
      </c>
      <c r="BV416" s="191" t="s">
        <v>800</v>
      </c>
      <c r="BW416" s="191" t="s">
        <v>3113</v>
      </c>
      <c r="CH416" s="248">
        <f t="shared" si="153"/>
        <v>1.7462298274040222E-10</v>
      </c>
    </row>
    <row r="417" spans="1:86" x14ac:dyDescent="0.3">
      <c r="A417" s="191">
        <v>1</v>
      </c>
      <c r="B417" s="256">
        <f>SUBTOTAL(9,$A$411:A417)</f>
        <v>7</v>
      </c>
      <c r="C417" s="260" t="s">
        <v>115</v>
      </c>
      <c r="D417" s="197">
        <f t="shared" si="174"/>
        <v>3376240.7100000004</v>
      </c>
      <c r="E417" s="263">
        <v>0</v>
      </c>
      <c r="F417" s="263">
        <v>0</v>
      </c>
      <c r="G417" s="263">
        <v>0</v>
      </c>
      <c r="H417" s="263">
        <v>0</v>
      </c>
      <c r="I417" s="263">
        <v>0</v>
      </c>
      <c r="J417" s="263">
        <v>0</v>
      </c>
      <c r="K417" s="278">
        <v>0</v>
      </c>
      <c r="L417" s="263">
        <v>0</v>
      </c>
      <c r="M417" s="197">
        <v>412</v>
      </c>
      <c r="N417" s="197">
        <v>3129274.24</v>
      </c>
      <c r="O417" s="263">
        <v>0</v>
      </c>
      <c r="P417" s="263">
        <v>0</v>
      </c>
      <c r="Q417" s="197">
        <v>0</v>
      </c>
      <c r="R417" s="197">
        <v>0</v>
      </c>
      <c r="S417" s="263">
        <v>0</v>
      </c>
      <c r="T417" s="263">
        <v>0</v>
      </c>
      <c r="U417" s="263">
        <v>0</v>
      </c>
      <c r="V417" s="263">
        <v>0</v>
      </c>
      <c r="W417" s="263">
        <v>0</v>
      </c>
      <c r="X417" s="263">
        <v>0</v>
      </c>
      <c r="Y417" s="263">
        <v>0</v>
      </c>
      <c r="Z417" s="263">
        <v>0</v>
      </c>
      <c r="AA417" s="263">
        <v>0</v>
      </c>
      <c r="AB417" s="263">
        <v>0</v>
      </c>
      <c r="AC417" s="197">
        <f t="shared" si="175"/>
        <v>66966.47</v>
      </c>
      <c r="AD417" s="197">
        <v>180000</v>
      </c>
      <c r="AE417" s="263">
        <v>0</v>
      </c>
      <c r="AF417" s="239">
        <v>2024</v>
      </c>
      <c r="AG417" s="239">
        <v>2024</v>
      </c>
      <c r="AH417" s="239">
        <v>2024</v>
      </c>
      <c r="AI417" s="251"/>
      <c r="AJ417" s="251"/>
      <c r="AK417" s="251"/>
      <c r="AL417" s="251"/>
      <c r="AM417" s="252" t="s">
        <v>16962</v>
      </c>
      <c r="AN417" s="252" t="s">
        <v>16960</v>
      </c>
      <c r="AO417" s="252">
        <v>0</v>
      </c>
      <c r="AP417" s="252" t="s">
        <v>16965</v>
      </c>
      <c r="AQ417" s="252" t="s">
        <v>16966</v>
      </c>
      <c r="AR417" s="252">
        <v>0</v>
      </c>
      <c r="AS417" s="252"/>
      <c r="AT417" s="252"/>
      <c r="AU417" s="252"/>
      <c r="AV417" s="252"/>
      <c r="AW417" s="252" t="s">
        <v>637</v>
      </c>
      <c r="AX417" s="253">
        <v>969.7</v>
      </c>
      <c r="AY417" s="253">
        <v>412</v>
      </c>
      <c r="AZ417" s="252" t="s">
        <v>17015</v>
      </c>
      <c r="BA417" s="252">
        <v>1992</v>
      </c>
      <c r="BB417" s="254"/>
      <c r="BC417" s="255">
        <f t="shared" si="173"/>
        <v>0</v>
      </c>
      <c r="BJ417" s="191" t="str">
        <f t="shared" si="176"/>
        <v>588.000</v>
      </c>
      <c r="BM417" s="191" t="s">
        <v>3115</v>
      </c>
      <c r="BN417" s="191" t="s">
        <v>626</v>
      </c>
      <c r="BO417" s="191" t="s">
        <v>3116</v>
      </c>
      <c r="BU417" s="191" t="s">
        <v>3115</v>
      </c>
      <c r="BV417" s="191" t="s">
        <v>626</v>
      </c>
      <c r="BW417" s="191" t="s">
        <v>3116</v>
      </c>
      <c r="CH417" s="248">
        <f t="shared" si="153"/>
        <v>2.0372681319713593E-10</v>
      </c>
    </row>
    <row r="418" spans="1:86" x14ac:dyDescent="0.3">
      <c r="A418" s="191">
        <v>1</v>
      </c>
      <c r="B418" s="256">
        <f>SUBTOTAL(9,$A$411:A418)</f>
        <v>8</v>
      </c>
      <c r="C418" s="260" t="s">
        <v>114</v>
      </c>
      <c r="D418" s="197">
        <f t="shared" si="174"/>
        <v>4646428.3500000006</v>
      </c>
      <c r="E418" s="263">
        <v>0</v>
      </c>
      <c r="F418" s="263">
        <v>0</v>
      </c>
      <c r="G418" s="263">
        <v>0</v>
      </c>
      <c r="H418" s="263">
        <v>0</v>
      </c>
      <c r="I418" s="263">
        <v>0</v>
      </c>
      <c r="J418" s="263">
        <v>0</v>
      </c>
      <c r="K418" s="278">
        <v>0</v>
      </c>
      <c r="L418" s="263">
        <v>0</v>
      </c>
      <c r="M418" s="197">
        <v>567</v>
      </c>
      <c r="N418" s="197">
        <v>4353268.41</v>
      </c>
      <c r="O418" s="263">
        <v>0</v>
      </c>
      <c r="P418" s="263">
        <v>0</v>
      </c>
      <c r="Q418" s="197">
        <v>0</v>
      </c>
      <c r="R418" s="197">
        <v>0</v>
      </c>
      <c r="S418" s="263">
        <v>0</v>
      </c>
      <c r="T418" s="263">
        <v>0</v>
      </c>
      <c r="U418" s="263">
        <v>0</v>
      </c>
      <c r="V418" s="263">
        <v>0</v>
      </c>
      <c r="W418" s="263">
        <v>0</v>
      </c>
      <c r="X418" s="263">
        <v>0</v>
      </c>
      <c r="Y418" s="263">
        <v>0</v>
      </c>
      <c r="Z418" s="263">
        <v>0</v>
      </c>
      <c r="AA418" s="263">
        <v>0</v>
      </c>
      <c r="AB418" s="263">
        <v>0</v>
      </c>
      <c r="AC418" s="197">
        <f t="shared" si="175"/>
        <v>93159.94</v>
      </c>
      <c r="AD418" s="197">
        <v>200000</v>
      </c>
      <c r="AE418" s="263">
        <v>0</v>
      </c>
      <c r="AF418" s="239">
        <v>2024</v>
      </c>
      <c r="AG418" s="239">
        <v>2024</v>
      </c>
      <c r="AH418" s="239">
        <v>2024</v>
      </c>
      <c r="AI418" s="251"/>
      <c r="AJ418" s="251"/>
      <c r="AK418" s="251"/>
      <c r="AL418" s="251"/>
      <c r="AM418" s="252" t="s">
        <v>16962</v>
      </c>
      <c r="AN418" s="252" t="s">
        <v>16960</v>
      </c>
      <c r="AO418" s="252">
        <v>0</v>
      </c>
      <c r="AP418" s="252" t="s">
        <v>16964</v>
      </c>
      <c r="AQ418" s="252" t="s">
        <v>16958</v>
      </c>
      <c r="AR418" s="252">
        <v>0</v>
      </c>
      <c r="AS418" s="252"/>
      <c r="AT418" s="252"/>
      <c r="AU418" s="252"/>
      <c r="AV418" s="252"/>
      <c r="AW418" s="252" t="s">
        <v>795</v>
      </c>
      <c r="AX418" s="253">
        <v>872</v>
      </c>
      <c r="AY418" s="253">
        <v>567</v>
      </c>
      <c r="AZ418" s="252" t="s">
        <v>17015</v>
      </c>
      <c r="BA418" s="252">
        <v>1995</v>
      </c>
      <c r="BB418" s="254"/>
      <c r="BC418" s="255">
        <f t="shared" si="173"/>
        <v>0</v>
      </c>
      <c r="BJ418" s="191" t="str">
        <f t="shared" si="176"/>
        <v>500.000</v>
      </c>
      <c r="BM418" s="191" t="s">
        <v>3118</v>
      </c>
      <c r="BN418" s="191" t="s">
        <v>2984</v>
      </c>
      <c r="BO418" s="191" t="s">
        <v>2984</v>
      </c>
      <c r="BU418" s="191" t="s">
        <v>3118</v>
      </c>
      <c r="BV418" s="191" t="s">
        <v>2984</v>
      </c>
      <c r="BW418" s="191" t="s">
        <v>2984</v>
      </c>
      <c r="CH418" s="248">
        <f t="shared" si="153"/>
        <v>4.0745362639427185E-10</v>
      </c>
    </row>
    <row r="419" spans="1:86" x14ac:dyDescent="0.3">
      <c r="A419" s="191">
        <v>1</v>
      </c>
      <c r="B419" s="256">
        <f>SUBTOTAL(9,$A$411:A419)</f>
        <v>9</v>
      </c>
      <c r="C419" s="260" t="s">
        <v>116</v>
      </c>
      <c r="D419" s="197">
        <f t="shared" si="174"/>
        <v>2745244.27</v>
      </c>
      <c r="E419" s="263">
        <v>0</v>
      </c>
      <c r="F419" s="263">
        <v>0</v>
      </c>
      <c r="G419" s="263">
        <v>0</v>
      </c>
      <c r="H419" s="263">
        <v>0</v>
      </c>
      <c r="I419" s="263">
        <v>0</v>
      </c>
      <c r="J419" s="263">
        <v>0</v>
      </c>
      <c r="K419" s="278">
        <v>0</v>
      </c>
      <c r="L419" s="263">
        <v>0</v>
      </c>
      <c r="M419" s="197">
        <v>335</v>
      </c>
      <c r="N419" s="197">
        <v>2511498.21</v>
      </c>
      <c r="O419" s="263">
        <v>0</v>
      </c>
      <c r="P419" s="263">
        <v>0</v>
      </c>
      <c r="Q419" s="197">
        <v>0</v>
      </c>
      <c r="R419" s="197">
        <v>0</v>
      </c>
      <c r="S419" s="263">
        <v>0</v>
      </c>
      <c r="T419" s="263">
        <v>0</v>
      </c>
      <c r="U419" s="263">
        <v>0</v>
      </c>
      <c r="V419" s="263">
        <v>0</v>
      </c>
      <c r="W419" s="263">
        <v>0</v>
      </c>
      <c r="X419" s="263">
        <v>0</v>
      </c>
      <c r="Y419" s="263">
        <v>0</v>
      </c>
      <c r="Z419" s="263">
        <v>0</v>
      </c>
      <c r="AA419" s="263">
        <v>0</v>
      </c>
      <c r="AB419" s="263">
        <v>0</v>
      </c>
      <c r="AC419" s="197">
        <f t="shared" si="175"/>
        <v>53746.06</v>
      </c>
      <c r="AD419" s="197">
        <v>180000</v>
      </c>
      <c r="AE419" s="263">
        <v>0</v>
      </c>
      <c r="AF419" s="239">
        <v>2024</v>
      </c>
      <c r="AG419" s="239">
        <v>2024</v>
      </c>
      <c r="AH419" s="239">
        <v>2024</v>
      </c>
      <c r="AI419" s="251"/>
      <c r="AJ419" s="251"/>
      <c r="AK419" s="251"/>
      <c r="AL419" s="251"/>
      <c r="AM419" s="252" t="s">
        <v>16962</v>
      </c>
      <c r="AN419" s="252" t="s">
        <v>16960</v>
      </c>
      <c r="AO419" s="252">
        <v>0</v>
      </c>
      <c r="AP419" s="252" t="s">
        <v>16964</v>
      </c>
      <c r="AQ419" s="252" t="s">
        <v>16958</v>
      </c>
      <c r="AR419" s="252">
        <v>0</v>
      </c>
      <c r="AS419" s="252"/>
      <c r="AT419" s="252"/>
      <c r="AU419" s="252"/>
      <c r="AV419" s="252"/>
      <c r="AW419" s="252" t="s">
        <v>795</v>
      </c>
      <c r="AX419" s="253">
        <v>560.4</v>
      </c>
      <c r="AY419" s="253">
        <v>335</v>
      </c>
      <c r="AZ419" s="252" t="s">
        <v>17015</v>
      </c>
      <c r="BA419" s="252" t="s">
        <v>706</v>
      </c>
      <c r="BB419" s="254"/>
      <c r="BC419" s="255">
        <f t="shared" si="173"/>
        <v>0</v>
      </c>
      <c r="BJ419" s="191" t="str">
        <f t="shared" si="176"/>
        <v>499.500</v>
      </c>
      <c r="BM419" s="191" t="s">
        <v>3120</v>
      </c>
      <c r="BN419" s="191" t="s">
        <v>2984</v>
      </c>
      <c r="BO419" s="191" t="s">
        <v>2984</v>
      </c>
      <c r="BU419" s="191" t="s">
        <v>3120</v>
      </c>
      <c r="BV419" s="191" t="s">
        <v>2984</v>
      </c>
      <c r="BW419" s="191" t="s">
        <v>2984</v>
      </c>
      <c r="CH419" s="248">
        <f t="shared" si="153"/>
        <v>5.8207660913467407E-11</v>
      </c>
    </row>
    <row r="420" spans="1:86" x14ac:dyDescent="0.3">
      <c r="A420" s="191">
        <v>1</v>
      </c>
      <c r="B420" s="256">
        <f>SUBTOTAL(9,$A$411:A420)</f>
        <v>10</v>
      </c>
      <c r="C420" s="260" t="s">
        <v>117</v>
      </c>
      <c r="D420" s="197">
        <f t="shared" si="174"/>
        <v>3012176.12</v>
      </c>
      <c r="E420" s="263">
        <v>0</v>
      </c>
      <c r="F420" s="263">
        <v>0</v>
      </c>
      <c r="G420" s="263">
        <v>0</v>
      </c>
      <c r="H420" s="263">
        <v>0</v>
      </c>
      <c r="I420" s="263">
        <v>0</v>
      </c>
      <c r="J420" s="263">
        <v>0</v>
      </c>
      <c r="K420" s="278">
        <v>0</v>
      </c>
      <c r="L420" s="263">
        <v>0</v>
      </c>
      <c r="M420" s="197">
        <v>337.8</v>
      </c>
      <c r="N420" s="197">
        <v>2772837.4</v>
      </c>
      <c r="O420" s="263">
        <v>0</v>
      </c>
      <c r="P420" s="263">
        <v>0</v>
      </c>
      <c r="Q420" s="197">
        <v>0</v>
      </c>
      <c r="R420" s="197">
        <v>0</v>
      </c>
      <c r="S420" s="263">
        <v>0</v>
      </c>
      <c r="T420" s="263">
        <v>0</v>
      </c>
      <c r="U420" s="263">
        <v>0</v>
      </c>
      <c r="V420" s="263">
        <v>0</v>
      </c>
      <c r="W420" s="263">
        <v>0</v>
      </c>
      <c r="X420" s="263">
        <v>0</v>
      </c>
      <c r="Y420" s="263">
        <v>0</v>
      </c>
      <c r="Z420" s="263">
        <v>0</v>
      </c>
      <c r="AA420" s="263">
        <v>0</v>
      </c>
      <c r="AB420" s="263">
        <v>0</v>
      </c>
      <c r="AC420" s="197">
        <f t="shared" si="175"/>
        <v>59338.720000000001</v>
      </c>
      <c r="AD420" s="197">
        <v>180000</v>
      </c>
      <c r="AE420" s="263">
        <v>0</v>
      </c>
      <c r="AF420" s="239">
        <v>2024</v>
      </c>
      <c r="AG420" s="239">
        <v>2024</v>
      </c>
      <c r="AH420" s="239">
        <v>2024</v>
      </c>
      <c r="AI420" s="251"/>
      <c r="AJ420" s="251"/>
      <c r="AK420" s="251"/>
      <c r="AL420" s="251"/>
      <c r="AM420" s="252" t="s">
        <v>16962</v>
      </c>
      <c r="AN420" s="252" t="s">
        <v>16963</v>
      </c>
      <c r="AO420" s="252">
        <v>2019</v>
      </c>
      <c r="AP420" s="252" t="s">
        <v>16964</v>
      </c>
      <c r="AQ420" s="252" t="s">
        <v>16964</v>
      </c>
      <c r="AR420" s="252" t="s">
        <v>16957</v>
      </c>
      <c r="AS420" s="252"/>
      <c r="AT420" s="252" t="s">
        <v>16975</v>
      </c>
      <c r="AU420" s="259">
        <v>1497619.77</v>
      </c>
      <c r="AV420" s="259">
        <v>1913967.34</v>
      </c>
      <c r="AW420" s="252" t="s">
        <v>732</v>
      </c>
      <c r="AX420" s="253">
        <v>2437.1</v>
      </c>
      <c r="AY420" s="253">
        <v>337.8</v>
      </c>
      <c r="AZ420" s="252" t="s">
        <v>17124</v>
      </c>
      <c r="BA420" s="252" t="s">
        <v>17012</v>
      </c>
      <c r="BB420" s="254"/>
      <c r="BC420" s="255">
        <f t="shared" si="173"/>
        <v>0</v>
      </c>
      <c r="BJ420" s="191" t="str">
        <f t="shared" si="176"/>
        <v>360.000</v>
      </c>
      <c r="BM420" s="191" t="s">
        <v>3121</v>
      </c>
      <c r="BN420" s="191" t="s">
        <v>2984</v>
      </c>
      <c r="BO420" s="191" t="s">
        <v>2984</v>
      </c>
      <c r="BU420" s="191" t="s">
        <v>3121</v>
      </c>
      <c r="BV420" s="191" t="s">
        <v>2984</v>
      </c>
      <c r="BW420" s="191" t="s">
        <v>2984</v>
      </c>
      <c r="CH420" s="248">
        <f t="shared" si="153"/>
        <v>2.0372681319713593E-10</v>
      </c>
    </row>
    <row r="421" spans="1:86" x14ac:dyDescent="0.3">
      <c r="A421" s="191">
        <v>1</v>
      </c>
      <c r="B421" s="256">
        <f>SUBTOTAL(9,$A$411:A421)</f>
        <v>11</v>
      </c>
      <c r="C421" s="260" t="s">
        <v>118</v>
      </c>
      <c r="D421" s="197">
        <f t="shared" si="174"/>
        <v>3933484.32</v>
      </c>
      <c r="E421" s="263">
        <v>0</v>
      </c>
      <c r="F421" s="263">
        <v>0</v>
      </c>
      <c r="G421" s="263">
        <v>0</v>
      </c>
      <c r="H421" s="263">
        <v>0</v>
      </c>
      <c r="I421" s="263">
        <v>0</v>
      </c>
      <c r="J421" s="263">
        <v>0</v>
      </c>
      <c r="K421" s="278">
        <v>0</v>
      </c>
      <c r="L421" s="263">
        <v>0</v>
      </c>
      <c r="M421" s="197">
        <v>480</v>
      </c>
      <c r="N421" s="197">
        <v>3674842.69</v>
      </c>
      <c r="O421" s="263">
        <v>0</v>
      </c>
      <c r="P421" s="263">
        <v>0</v>
      </c>
      <c r="Q421" s="197">
        <v>0</v>
      </c>
      <c r="R421" s="197">
        <v>0</v>
      </c>
      <c r="S421" s="263">
        <v>0</v>
      </c>
      <c r="T421" s="263">
        <v>0</v>
      </c>
      <c r="U421" s="263">
        <v>0</v>
      </c>
      <c r="V421" s="263">
        <v>0</v>
      </c>
      <c r="W421" s="263">
        <v>0</v>
      </c>
      <c r="X421" s="263">
        <v>0</v>
      </c>
      <c r="Y421" s="263">
        <v>0</v>
      </c>
      <c r="Z421" s="263">
        <v>0</v>
      </c>
      <c r="AA421" s="263">
        <v>0</v>
      </c>
      <c r="AB421" s="263">
        <v>0</v>
      </c>
      <c r="AC421" s="197">
        <f t="shared" si="175"/>
        <v>78641.63</v>
      </c>
      <c r="AD421" s="197">
        <v>180000</v>
      </c>
      <c r="AE421" s="263">
        <v>0</v>
      </c>
      <c r="AF421" s="239">
        <v>2024</v>
      </c>
      <c r="AG421" s="239">
        <v>2024</v>
      </c>
      <c r="AH421" s="239">
        <v>2024</v>
      </c>
      <c r="AI421" s="251"/>
      <c r="AJ421" s="251"/>
      <c r="AK421" s="251"/>
      <c r="AL421" s="251"/>
      <c r="AM421" s="252" t="s">
        <v>16962</v>
      </c>
      <c r="AN421" s="252" t="s">
        <v>16960</v>
      </c>
      <c r="AO421" s="252">
        <v>0</v>
      </c>
      <c r="AP421" s="252" t="s">
        <v>16965</v>
      </c>
      <c r="AQ421" s="252" t="s">
        <v>16966</v>
      </c>
      <c r="AR421" s="252">
        <v>0</v>
      </c>
      <c r="AS421" s="252"/>
      <c r="AT421" s="252"/>
      <c r="AU421" s="252"/>
      <c r="AV421" s="252"/>
      <c r="AW421" s="252" t="s">
        <v>663</v>
      </c>
      <c r="AX421" s="253">
        <v>478.4</v>
      </c>
      <c r="AY421" s="253">
        <v>480</v>
      </c>
      <c r="AZ421" s="252" t="s">
        <v>17015</v>
      </c>
      <c r="BA421" s="252" t="s">
        <v>706</v>
      </c>
      <c r="BB421" s="254"/>
      <c r="BC421" s="255">
        <f t="shared" si="173"/>
        <v>0</v>
      </c>
      <c r="BJ421" s="191" t="str">
        <f t="shared" si="176"/>
        <v>1832.000</v>
      </c>
      <c r="BM421" s="191" t="s">
        <v>3122</v>
      </c>
      <c r="BN421" s="191" t="s">
        <v>2984</v>
      </c>
      <c r="BO421" s="191" t="s">
        <v>2984</v>
      </c>
      <c r="BU421" s="191" t="s">
        <v>3122</v>
      </c>
      <c r="BV421" s="191" t="s">
        <v>2984</v>
      </c>
      <c r="BW421" s="191" t="s">
        <v>2984</v>
      </c>
      <c r="CH421" s="248">
        <f t="shared" si="153"/>
        <v>-1.1641532182693481E-10</v>
      </c>
    </row>
    <row r="422" spans="1:86" x14ac:dyDescent="0.3">
      <c r="A422" s="191">
        <v>1</v>
      </c>
      <c r="B422" s="256">
        <f>SUBTOTAL(9,$A$411:A422)</f>
        <v>12</v>
      </c>
      <c r="C422" s="260" t="s">
        <v>119</v>
      </c>
      <c r="D422" s="197">
        <f t="shared" si="174"/>
        <v>8112811.4100000001</v>
      </c>
      <c r="E422" s="263">
        <v>0</v>
      </c>
      <c r="F422" s="263">
        <v>0</v>
      </c>
      <c r="G422" s="263">
        <v>0</v>
      </c>
      <c r="H422" s="263">
        <v>0</v>
      </c>
      <c r="I422" s="263">
        <v>0</v>
      </c>
      <c r="J422" s="263">
        <v>0</v>
      </c>
      <c r="K422" s="278">
        <v>0</v>
      </c>
      <c r="L422" s="263">
        <v>0</v>
      </c>
      <c r="M422" s="197">
        <v>990</v>
      </c>
      <c r="N422" s="197">
        <v>7747025.0700000003</v>
      </c>
      <c r="O422" s="263">
        <v>0</v>
      </c>
      <c r="P422" s="263">
        <v>0</v>
      </c>
      <c r="Q422" s="197">
        <v>0</v>
      </c>
      <c r="R422" s="197">
        <v>0</v>
      </c>
      <c r="S422" s="263">
        <v>0</v>
      </c>
      <c r="T422" s="263">
        <v>0</v>
      </c>
      <c r="U422" s="263">
        <v>0</v>
      </c>
      <c r="V422" s="263">
        <v>0</v>
      </c>
      <c r="W422" s="263">
        <v>0</v>
      </c>
      <c r="X422" s="263">
        <v>0</v>
      </c>
      <c r="Y422" s="263">
        <v>0</v>
      </c>
      <c r="Z422" s="263">
        <v>0</v>
      </c>
      <c r="AA422" s="263">
        <v>0</v>
      </c>
      <c r="AB422" s="263">
        <v>0</v>
      </c>
      <c r="AC422" s="197">
        <f t="shared" si="175"/>
        <v>165786.34</v>
      </c>
      <c r="AD422" s="197">
        <v>200000</v>
      </c>
      <c r="AE422" s="263">
        <v>0</v>
      </c>
      <c r="AF422" s="239">
        <v>2024</v>
      </c>
      <c r="AG422" s="239">
        <v>2024</v>
      </c>
      <c r="AH422" s="239">
        <v>2024</v>
      </c>
      <c r="AI422" s="251"/>
      <c r="AJ422" s="251"/>
      <c r="AK422" s="251"/>
      <c r="AL422" s="251"/>
      <c r="AM422" s="252" t="s">
        <v>16970</v>
      </c>
      <c r="AN422" s="252" t="s">
        <v>16959</v>
      </c>
      <c r="AO422" s="252">
        <v>0</v>
      </c>
      <c r="AP422" s="252" t="s">
        <v>16951</v>
      </c>
      <c r="AQ422" s="252" t="s">
        <v>16972</v>
      </c>
      <c r="AR422" s="252" t="s">
        <v>16964</v>
      </c>
      <c r="AS422" s="252"/>
      <c r="AT422" s="252"/>
      <c r="AU422" s="252"/>
      <c r="AV422" s="252"/>
      <c r="AW422" s="252" t="s">
        <v>664</v>
      </c>
      <c r="AX422" s="253">
        <v>3968.8</v>
      </c>
      <c r="AY422" s="253">
        <v>990</v>
      </c>
      <c r="AZ422" s="252" t="s">
        <v>17015</v>
      </c>
      <c r="BA422" s="252">
        <v>2009</v>
      </c>
      <c r="BB422" s="254"/>
      <c r="BC422" s="255">
        <f t="shared" si="173"/>
        <v>0</v>
      </c>
      <c r="BJ422" s="191" t="str">
        <f t="shared" si="176"/>
        <v>878.900</v>
      </c>
      <c r="BM422" s="191" t="s">
        <v>3123</v>
      </c>
      <c r="BN422" s="191" t="s">
        <v>2984</v>
      </c>
      <c r="BO422" s="191" t="s">
        <v>2984</v>
      </c>
      <c r="BU422" s="191" t="s">
        <v>3123</v>
      </c>
      <c r="BV422" s="191" t="s">
        <v>2984</v>
      </c>
      <c r="BW422" s="191" t="s">
        <v>2984</v>
      </c>
      <c r="CH422" s="248">
        <f t="shared" si="153"/>
        <v>-1.4551915228366852E-10</v>
      </c>
    </row>
    <row r="423" spans="1:86" x14ac:dyDescent="0.3">
      <c r="A423" s="191">
        <v>1</v>
      </c>
      <c r="B423" s="256">
        <f>SUBTOTAL(9,$A$411:A423)</f>
        <v>13</v>
      </c>
      <c r="C423" s="245" t="s">
        <v>1170</v>
      </c>
      <c r="D423" s="197">
        <f t="shared" si="174"/>
        <v>5008268.8</v>
      </c>
      <c r="E423" s="263">
        <v>0</v>
      </c>
      <c r="F423" s="263">
        <v>0</v>
      </c>
      <c r="G423" s="263">
        <v>0</v>
      </c>
      <c r="H423" s="263">
        <v>0</v>
      </c>
      <c r="I423" s="263">
        <v>0</v>
      </c>
      <c r="J423" s="263">
        <v>0</v>
      </c>
      <c r="K423" s="278">
        <v>0</v>
      </c>
      <c r="L423" s="263">
        <v>0</v>
      </c>
      <c r="M423" s="197">
        <v>1085</v>
      </c>
      <c r="N423" s="197">
        <v>4903337.38</v>
      </c>
      <c r="O423" s="263">
        <v>0</v>
      </c>
      <c r="P423" s="263">
        <v>0</v>
      </c>
      <c r="Q423" s="197">
        <v>0</v>
      </c>
      <c r="R423" s="197">
        <v>0</v>
      </c>
      <c r="S423" s="263">
        <v>0</v>
      </c>
      <c r="T423" s="263">
        <v>0</v>
      </c>
      <c r="U423" s="263">
        <v>0</v>
      </c>
      <c r="V423" s="263">
        <v>0</v>
      </c>
      <c r="W423" s="263">
        <v>0</v>
      </c>
      <c r="X423" s="263">
        <v>0</v>
      </c>
      <c r="Y423" s="263">
        <v>0</v>
      </c>
      <c r="Z423" s="263">
        <v>0</v>
      </c>
      <c r="AA423" s="263">
        <v>0</v>
      </c>
      <c r="AB423" s="263">
        <v>0</v>
      </c>
      <c r="AC423" s="197">
        <f t="shared" si="175"/>
        <v>104931.42</v>
      </c>
      <c r="AD423" s="197">
        <v>0</v>
      </c>
      <c r="AE423" s="263">
        <v>0</v>
      </c>
      <c r="AF423" s="239" t="s">
        <v>17052</v>
      </c>
      <c r="AG423" s="239">
        <v>2024</v>
      </c>
      <c r="AH423" s="239">
        <v>2024</v>
      </c>
      <c r="AI423" s="251"/>
      <c r="AJ423" s="251"/>
      <c r="AK423" s="251"/>
      <c r="AL423" s="251"/>
      <c r="AM423" s="252"/>
      <c r="AN423" s="252"/>
      <c r="AO423" s="252"/>
      <c r="AP423" s="252"/>
      <c r="AQ423" s="252"/>
      <c r="AR423" s="252"/>
      <c r="AS423" s="252"/>
      <c r="AT423" s="252"/>
      <c r="AU423" s="252"/>
      <c r="AV423" s="252"/>
      <c r="AW423" s="252"/>
      <c r="AX423" s="253"/>
      <c r="AY423" s="253"/>
      <c r="AZ423" s="252"/>
      <c r="BA423" s="252"/>
      <c r="BB423" s="254"/>
      <c r="BC423" s="255"/>
      <c r="CH423" s="248">
        <f t="shared" si="153"/>
        <v>-7.2759576141834259E-11</v>
      </c>
    </row>
    <row r="424" spans="1:86" x14ac:dyDescent="0.3">
      <c r="A424" s="191">
        <v>1</v>
      </c>
      <c r="B424" s="256">
        <f>SUBTOTAL(9,$A$411:A424)</f>
        <v>14</v>
      </c>
      <c r="C424" s="245" t="s">
        <v>4796</v>
      </c>
      <c r="D424" s="197">
        <f t="shared" si="174"/>
        <v>9874684.5999999996</v>
      </c>
      <c r="E424" s="263">
        <v>0</v>
      </c>
      <c r="F424" s="263">
        <v>0</v>
      </c>
      <c r="G424" s="263">
        <v>0</v>
      </c>
      <c r="H424" s="263">
        <v>0</v>
      </c>
      <c r="I424" s="263">
        <v>0</v>
      </c>
      <c r="J424" s="263">
        <v>0</v>
      </c>
      <c r="K424" s="278">
        <v>0</v>
      </c>
      <c r="L424" s="263">
        <v>0</v>
      </c>
      <c r="M424" s="197">
        <v>0</v>
      </c>
      <c r="N424" s="197">
        <v>0</v>
      </c>
      <c r="O424" s="263">
        <v>0</v>
      </c>
      <c r="P424" s="263">
        <v>0</v>
      </c>
      <c r="Q424" s="197">
        <v>2531.4</v>
      </c>
      <c r="R424" s="197">
        <v>9667793.8100000005</v>
      </c>
      <c r="S424" s="263">
        <v>0</v>
      </c>
      <c r="T424" s="263">
        <v>0</v>
      </c>
      <c r="U424" s="263">
        <v>0</v>
      </c>
      <c r="V424" s="263">
        <v>0</v>
      </c>
      <c r="W424" s="263">
        <v>0</v>
      </c>
      <c r="X424" s="263">
        <v>0</v>
      </c>
      <c r="Y424" s="263">
        <v>0</v>
      </c>
      <c r="Z424" s="263">
        <v>0</v>
      </c>
      <c r="AA424" s="263">
        <v>0</v>
      </c>
      <c r="AB424" s="263">
        <v>0</v>
      </c>
      <c r="AC424" s="197">
        <f>ROUND(R424*2.14%,2)</f>
        <v>206890.79</v>
      </c>
      <c r="AD424" s="197">
        <v>0</v>
      </c>
      <c r="AE424" s="263">
        <v>0</v>
      </c>
      <c r="AF424" s="239" t="s">
        <v>17052</v>
      </c>
      <c r="AG424" s="239">
        <v>2024</v>
      </c>
      <c r="AH424" s="239">
        <v>2024</v>
      </c>
      <c r="AI424" s="251"/>
      <c r="AJ424" s="251"/>
      <c r="AK424" s="251"/>
      <c r="AL424" s="251"/>
      <c r="AM424" s="252"/>
      <c r="AN424" s="252"/>
      <c r="AO424" s="252"/>
      <c r="AP424" s="252"/>
      <c r="AQ424" s="252"/>
      <c r="AR424" s="252"/>
      <c r="AS424" s="252"/>
      <c r="AT424" s="252"/>
      <c r="AU424" s="252"/>
      <c r="AV424" s="252"/>
      <c r="AW424" s="252"/>
      <c r="AX424" s="253"/>
      <c r="AY424" s="253"/>
      <c r="AZ424" s="252"/>
      <c r="BA424" s="252"/>
      <c r="BB424" s="254"/>
      <c r="BC424" s="255"/>
      <c r="CH424" s="248">
        <f t="shared" si="153"/>
        <v>-9.0221874415874481E-10</v>
      </c>
    </row>
    <row r="425" spans="1:86" x14ac:dyDescent="0.3">
      <c r="A425" s="191">
        <v>1</v>
      </c>
      <c r="B425" s="256">
        <f>SUBTOTAL(9,$A$411:A425)</f>
        <v>15</v>
      </c>
      <c r="C425" s="260" t="s">
        <v>122</v>
      </c>
      <c r="D425" s="197">
        <f t="shared" si="174"/>
        <v>4640474.0600000005</v>
      </c>
      <c r="E425" s="263">
        <v>0</v>
      </c>
      <c r="F425" s="263">
        <v>0</v>
      </c>
      <c r="G425" s="263">
        <v>0</v>
      </c>
      <c r="H425" s="263">
        <v>0</v>
      </c>
      <c r="I425" s="263">
        <v>0</v>
      </c>
      <c r="J425" s="263">
        <v>0</v>
      </c>
      <c r="K425" s="278">
        <v>0</v>
      </c>
      <c r="L425" s="263">
        <v>0</v>
      </c>
      <c r="M425" s="197">
        <v>593</v>
      </c>
      <c r="N425" s="197">
        <v>4347438.87</v>
      </c>
      <c r="O425" s="263">
        <v>0</v>
      </c>
      <c r="P425" s="263">
        <v>0</v>
      </c>
      <c r="Q425" s="197">
        <v>0</v>
      </c>
      <c r="R425" s="197">
        <v>0</v>
      </c>
      <c r="S425" s="263">
        <v>0</v>
      </c>
      <c r="T425" s="263">
        <v>0</v>
      </c>
      <c r="U425" s="263">
        <v>0</v>
      </c>
      <c r="V425" s="263">
        <v>0</v>
      </c>
      <c r="W425" s="263">
        <v>0</v>
      </c>
      <c r="X425" s="263">
        <v>0</v>
      </c>
      <c r="Y425" s="263">
        <v>0</v>
      </c>
      <c r="Z425" s="263">
        <v>0</v>
      </c>
      <c r="AA425" s="263">
        <v>0</v>
      </c>
      <c r="AB425" s="263">
        <v>0</v>
      </c>
      <c r="AC425" s="197">
        <f t="shared" si="175"/>
        <v>93035.19</v>
      </c>
      <c r="AD425" s="197">
        <v>200000</v>
      </c>
      <c r="AE425" s="263">
        <v>0</v>
      </c>
      <c r="AF425" s="239">
        <v>2024</v>
      </c>
      <c r="AG425" s="239">
        <v>2024</v>
      </c>
      <c r="AH425" s="239">
        <v>2024</v>
      </c>
      <c r="AI425" s="251"/>
      <c r="AJ425" s="251"/>
      <c r="AK425" s="251"/>
      <c r="AL425" s="251"/>
      <c r="AM425" s="252" t="s">
        <v>16962</v>
      </c>
      <c r="AN425" s="252" t="s">
        <v>16960</v>
      </c>
      <c r="AO425" s="252" t="s">
        <v>16971</v>
      </c>
      <c r="AP425" s="252" t="s">
        <v>16964</v>
      </c>
      <c r="AQ425" s="252" t="s">
        <v>16957</v>
      </c>
      <c r="AR425" s="252" t="s">
        <v>16964</v>
      </c>
      <c r="AS425" s="252"/>
      <c r="AT425" s="252"/>
      <c r="AU425" s="252"/>
      <c r="AV425" s="252"/>
      <c r="AW425" s="252" t="s">
        <v>662</v>
      </c>
      <c r="AX425" s="253">
        <v>3709.1</v>
      </c>
      <c r="AY425" s="253">
        <v>593</v>
      </c>
      <c r="AZ425" s="252" t="s">
        <v>17016</v>
      </c>
      <c r="BA425" s="252" t="s">
        <v>17012</v>
      </c>
      <c r="BB425" s="254"/>
      <c r="BC425" s="255">
        <f t="shared" si="173"/>
        <v>0</v>
      </c>
      <c r="BJ425" s="191" t="str">
        <f t="shared" ref="BJ425:BJ450" si="177">VLOOKUP(C425,BM:BO,3,FALSE)</f>
        <v>721.700</v>
      </c>
      <c r="BM425" s="191" t="s">
        <v>3127</v>
      </c>
      <c r="BN425" s="191" t="s">
        <v>2984</v>
      </c>
      <c r="BO425" s="191" t="s">
        <v>3128</v>
      </c>
      <c r="BU425" s="191" t="s">
        <v>3127</v>
      </c>
      <c r="BV425" s="191" t="s">
        <v>2984</v>
      </c>
      <c r="BW425" s="191" t="s">
        <v>3128</v>
      </c>
      <c r="CH425" s="248">
        <f t="shared" si="153"/>
        <v>4.0745362639427185E-10</v>
      </c>
    </row>
    <row r="426" spans="1:86" x14ac:dyDescent="0.3">
      <c r="A426" s="191">
        <v>1</v>
      </c>
      <c r="B426" s="256">
        <f>SUBTOTAL(9,$A$411:A426)</f>
        <v>16</v>
      </c>
      <c r="C426" s="260" t="s">
        <v>149</v>
      </c>
      <c r="D426" s="197">
        <f t="shared" si="174"/>
        <v>9703520.8000000007</v>
      </c>
      <c r="E426" s="263">
        <v>0</v>
      </c>
      <c r="F426" s="263">
        <v>0</v>
      </c>
      <c r="G426" s="263">
        <v>0</v>
      </c>
      <c r="H426" s="263">
        <v>0</v>
      </c>
      <c r="I426" s="263">
        <v>0</v>
      </c>
      <c r="J426" s="263">
        <v>0</v>
      </c>
      <c r="K426" s="278">
        <v>0</v>
      </c>
      <c r="L426" s="263">
        <v>0</v>
      </c>
      <c r="M426" s="197">
        <v>1240</v>
      </c>
      <c r="N426" s="197">
        <v>9275035.0500000007</v>
      </c>
      <c r="O426" s="263">
        <v>0</v>
      </c>
      <c r="P426" s="263">
        <v>0</v>
      </c>
      <c r="Q426" s="197">
        <v>0</v>
      </c>
      <c r="R426" s="197">
        <v>0</v>
      </c>
      <c r="S426" s="263">
        <v>0</v>
      </c>
      <c r="T426" s="263">
        <v>0</v>
      </c>
      <c r="U426" s="263">
        <v>0</v>
      </c>
      <c r="V426" s="263">
        <v>0</v>
      </c>
      <c r="W426" s="263">
        <v>0</v>
      </c>
      <c r="X426" s="263">
        <v>0</v>
      </c>
      <c r="Y426" s="263">
        <v>0</v>
      </c>
      <c r="Z426" s="263">
        <v>0</v>
      </c>
      <c r="AA426" s="263">
        <v>0</v>
      </c>
      <c r="AB426" s="263">
        <v>0</v>
      </c>
      <c r="AC426" s="197">
        <f t="shared" si="175"/>
        <v>198485.75</v>
      </c>
      <c r="AD426" s="197">
        <v>230000</v>
      </c>
      <c r="AE426" s="263">
        <v>0</v>
      </c>
      <c r="AF426" s="239">
        <v>2024</v>
      </c>
      <c r="AG426" s="239">
        <v>2024</v>
      </c>
      <c r="AH426" s="239">
        <v>2024</v>
      </c>
      <c r="AI426" s="251"/>
      <c r="AJ426" s="251"/>
      <c r="AK426" s="251"/>
      <c r="AL426" s="251"/>
      <c r="AM426" s="252" t="s">
        <v>16962</v>
      </c>
      <c r="AN426" s="252" t="s">
        <v>16965</v>
      </c>
      <c r="AO426" s="252" t="s">
        <v>16968</v>
      </c>
      <c r="AP426" s="252" t="s">
        <v>16964</v>
      </c>
      <c r="AQ426" s="252" t="s">
        <v>16966</v>
      </c>
      <c r="AR426" s="252" t="s">
        <v>16964</v>
      </c>
      <c r="AS426" s="252"/>
      <c r="AT426" s="252"/>
      <c r="AU426" s="252"/>
      <c r="AV426" s="252"/>
      <c r="AW426" s="252" t="s">
        <v>1268</v>
      </c>
      <c r="AX426" s="253">
        <v>9703</v>
      </c>
      <c r="AY426" s="253">
        <v>1240</v>
      </c>
      <c r="AZ426" s="252" t="s">
        <v>17016</v>
      </c>
      <c r="BA426" s="252" t="s">
        <v>17012</v>
      </c>
      <c r="BB426" s="254"/>
      <c r="BC426" s="255">
        <f t="shared" si="173"/>
        <v>0</v>
      </c>
      <c r="BJ426" s="191" t="str">
        <f t="shared" si="177"/>
        <v>1536.000</v>
      </c>
      <c r="BM426" s="191" t="s">
        <v>3129</v>
      </c>
      <c r="BN426" s="191" t="s">
        <v>3046</v>
      </c>
      <c r="BO426" s="191" t="s">
        <v>3130</v>
      </c>
      <c r="BU426" s="191" t="s">
        <v>3129</v>
      </c>
      <c r="BV426" s="191" t="s">
        <v>3046</v>
      </c>
      <c r="BW426" s="191" t="s">
        <v>3130</v>
      </c>
      <c r="CH426" s="248">
        <f t="shared" si="153"/>
        <v>0</v>
      </c>
    </row>
    <row r="427" spans="1:86" x14ac:dyDescent="0.3">
      <c r="A427" s="191">
        <v>1</v>
      </c>
      <c r="B427" s="256">
        <f>SUBTOTAL(9,$A$411:A427)</f>
        <v>17</v>
      </c>
      <c r="C427" s="260" t="s">
        <v>148</v>
      </c>
      <c r="D427" s="197">
        <f t="shared" si="174"/>
        <v>4072795.2199999997</v>
      </c>
      <c r="E427" s="263">
        <v>0</v>
      </c>
      <c r="F427" s="263">
        <v>0</v>
      </c>
      <c r="G427" s="263">
        <v>0</v>
      </c>
      <c r="H427" s="263">
        <v>0</v>
      </c>
      <c r="I427" s="263">
        <v>0</v>
      </c>
      <c r="J427" s="263">
        <v>0</v>
      </c>
      <c r="K427" s="278">
        <v>0</v>
      </c>
      <c r="L427" s="263">
        <v>0</v>
      </c>
      <c r="M427" s="197">
        <v>497</v>
      </c>
      <c r="N427" s="197">
        <v>3811234.8</v>
      </c>
      <c r="O427" s="263">
        <v>0</v>
      </c>
      <c r="P427" s="263">
        <v>0</v>
      </c>
      <c r="Q427" s="197">
        <v>0</v>
      </c>
      <c r="R427" s="197">
        <v>0</v>
      </c>
      <c r="S427" s="263">
        <v>0</v>
      </c>
      <c r="T427" s="263">
        <v>0</v>
      </c>
      <c r="U427" s="263">
        <v>0</v>
      </c>
      <c r="V427" s="263">
        <v>0</v>
      </c>
      <c r="W427" s="263">
        <v>0</v>
      </c>
      <c r="X427" s="263">
        <v>0</v>
      </c>
      <c r="Y427" s="263">
        <v>0</v>
      </c>
      <c r="Z427" s="263">
        <v>0</v>
      </c>
      <c r="AA427" s="263">
        <v>0</v>
      </c>
      <c r="AB427" s="263">
        <v>0</v>
      </c>
      <c r="AC427" s="197">
        <f t="shared" si="175"/>
        <v>81560.42</v>
      </c>
      <c r="AD427" s="197">
        <v>180000</v>
      </c>
      <c r="AE427" s="263">
        <v>0</v>
      </c>
      <c r="AF427" s="239">
        <v>2024</v>
      </c>
      <c r="AG427" s="239">
        <v>2024</v>
      </c>
      <c r="AH427" s="239">
        <v>2024</v>
      </c>
      <c r="AI427" s="251"/>
      <c r="AJ427" s="251"/>
      <c r="AK427" s="251"/>
      <c r="AL427" s="251"/>
      <c r="AM427" s="252" t="s">
        <v>16970</v>
      </c>
      <c r="AN427" s="252" t="s">
        <v>16950</v>
      </c>
      <c r="AO427" s="252">
        <v>0</v>
      </c>
      <c r="AP427" s="252" t="s">
        <v>16964</v>
      </c>
      <c r="AQ427" s="252" t="s">
        <v>16958</v>
      </c>
      <c r="AR427" s="252" t="s">
        <v>16957</v>
      </c>
      <c r="AS427" s="252"/>
      <c r="AT427" s="252"/>
      <c r="AU427" s="252"/>
      <c r="AV427" s="252"/>
      <c r="AW427" s="252" t="s">
        <v>927</v>
      </c>
      <c r="AX427" s="253">
        <v>65.3</v>
      </c>
      <c r="AY427" s="253">
        <v>500</v>
      </c>
      <c r="AZ427" s="252" t="s">
        <v>17015</v>
      </c>
      <c r="BA427" s="252" t="s">
        <v>3203</v>
      </c>
      <c r="BB427" s="254"/>
      <c r="BC427" s="255">
        <f t="shared" si="173"/>
        <v>3</v>
      </c>
      <c r="BJ427" s="191" t="str">
        <f t="shared" si="177"/>
        <v>377.500</v>
      </c>
      <c r="BM427" s="191" t="s">
        <v>3131</v>
      </c>
      <c r="BN427" s="191" t="s">
        <v>662</v>
      </c>
      <c r="BO427" s="191" t="s">
        <v>3132</v>
      </c>
      <c r="BU427" s="191" t="s">
        <v>3131</v>
      </c>
      <c r="BV427" s="191" t="s">
        <v>662</v>
      </c>
      <c r="BW427" s="191" t="s">
        <v>3132</v>
      </c>
      <c r="CH427" s="248">
        <f t="shared" si="153"/>
        <v>-5.8207660913467407E-11</v>
      </c>
    </row>
    <row r="428" spans="1:86" x14ac:dyDescent="0.3">
      <c r="A428" s="191">
        <v>1</v>
      </c>
      <c r="B428" s="256">
        <f>SUBTOTAL(9,$A$411:A428)</f>
        <v>18</v>
      </c>
      <c r="C428" s="260" t="s">
        <v>147</v>
      </c>
      <c r="D428" s="197">
        <f t="shared" si="174"/>
        <v>4012973.48</v>
      </c>
      <c r="E428" s="263">
        <v>0</v>
      </c>
      <c r="F428" s="263">
        <v>0</v>
      </c>
      <c r="G428" s="263">
        <v>0</v>
      </c>
      <c r="H428" s="263">
        <v>0</v>
      </c>
      <c r="I428" s="263">
        <v>0</v>
      </c>
      <c r="J428" s="263">
        <v>0</v>
      </c>
      <c r="K428" s="278">
        <v>0</v>
      </c>
      <c r="L428" s="263">
        <v>0</v>
      </c>
      <c r="M428" s="197">
        <v>489.7</v>
      </c>
      <c r="N428" s="197">
        <v>3752666.42</v>
      </c>
      <c r="O428" s="263">
        <v>0</v>
      </c>
      <c r="P428" s="263">
        <v>0</v>
      </c>
      <c r="Q428" s="197">
        <v>0</v>
      </c>
      <c r="R428" s="197">
        <v>0</v>
      </c>
      <c r="S428" s="263">
        <v>0</v>
      </c>
      <c r="T428" s="263">
        <v>0</v>
      </c>
      <c r="U428" s="263">
        <v>0</v>
      </c>
      <c r="V428" s="263">
        <v>0</v>
      </c>
      <c r="W428" s="263">
        <v>0</v>
      </c>
      <c r="X428" s="263">
        <v>0</v>
      </c>
      <c r="Y428" s="263">
        <v>0</v>
      </c>
      <c r="Z428" s="263">
        <v>0</v>
      </c>
      <c r="AA428" s="263">
        <v>0</v>
      </c>
      <c r="AB428" s="263">
        <v>0</v>
      </c>
      <c r="AC428" s="197">
        <f t="shared" si="175"/>
        <v>80307.06</v>
      </c>
      <c r="AD428" s="197">
        <v>180000</v>
      </c>
      <c r="AE428" s="263">
        <v>0</v>
      </c>
      <c r="AF428" s="239">
        <v>2024</v>
      </c>
      <c r="AG428" s="239">
        <v>2024</v>
      </c>
      <c r="AH428" s="239">
        <v>2024</v>
      </c>
      <c r="AI428" s="251"/>
      <c r="AJ428" s="251"/>
      <c r="AK428" s="251"/>
      <c r="AL428" s="251"/>
      <c r="AM428" s="252" t="s">
        <v>16970</v>
      </c>
      <c r="AN428" s="252" t="s">
        <v>16950</v>
      </c>
      <c r="AO428" s="252">
        <v>0</v>
      </c>
      <c r="AP428" s="252" t="s">
        <v>16964</v>
      </c>
      <c r="AQ428" s="252" t="s">
        <v>16958</v>
      </c>
      <c r="AR428" s="252" t="s">
        <v>16957</v>
      </c>
      <c r="AS428" s="252"/>
      <c r="AT428" s="252"/>
      <c r="AU428" s="252"/>
      <c r="AV428" s="252"/>
      <c r="AW428" s="252" t="s">
        <v>927</v>
      </c>
      <c r="AX428" s="253">
        <v>552.4</v>
      </c>
      <c r="AY428" s="253">
        <v>500</v>
      </c>
      <c r="AZ428" s="252" t="s">
        <v>17015</v>
      </c>
      <c r="BA428" s="252" t="s">
        <v>3203</v>
      </c>
      <c r="BB428" s="254"/>
      <c r="BC428" s="255">
        <f t="shared" si="173"/>
        <v>10.300000000000011</v>
      </c>
      <c r="BJ428" s="191" t="str">
        <f t="shared" si="177"/>
        <v>376.700</v>
      </c>
      <c r="BM428" s="191" t="s">
        <v>631</v>
      </c>
      <c r="BN428" s="191" t="s">
        <v>701</v>
      </c>
      <c r="BO428" s="191" t="s">
        <v>3133</v>
      </c>
      <c r="BU428" s="191" t="s">
        <v>631</v>
      </c>
      <c r="BV428" s="191" t="s">
        <v>701</v>
      </c>
      <c r="BW428" s="191" t="s">
        <v>3133</v>
      </c>
      <c r="CH428" s="248">
        <f t="shared" si="153"/>
        <v>5.8207660913467407E-11</v>
      </c>
    </row>
    <row r="429" spans="1:86" x14ac:dyDescent="0.3">
      <c r="A429" s="191">
        <v>1</v>
      </c>
      <c r="B429" s="256">
        <f>SUBTOTAL(9,$A$411:A429)</f>
        <v>19</v>
      </c>
      <c r="C429" s="260" t="s">
        <v>146</v>
      </c>
      <c r="D429" s="197">
        <f t="shared" si="174"/>
        <v>4671012.63</v>
      </c>
      <c r="E429" s="263">
        <v>0</v>
      </c>
      <c r="F429" s="263">
        <v>0</v>
      </c>
      <c r="G429" s="263">
        <v>0</v>
      </c>
      <c r="H429" s="263">
        <v>0</v>
      </c>
      <c r="I429" s="263">
        <v>0</v>
      </c>
      <c r="J429" s="263">
        <v>0</v>
      </c>
      <c r="K429" s="278">
        <v>0</v>
      </c>
      <c r="L429" s="263">
        <v>0</v>
      </c>
      <c r="M429" s="197">
        <v>570</v>
      </c>
      <c r="N429" s="197">
        <v>4377337.6100000003</v>
      </c>
      <c r="O429" s="263">
        <v>0</v>
      </c>
      <c r="P429" s="263">
        <v>0</v>
      </c>
      <c r="Q429" s="197">
        <v>0</v>
      </c>
      <c r="R429" s="197">
        <v>0</v>
      </c>
      <c r="S429" s="263">
        <v>0</v>
      </c>
      <c r="T429" s="263">
        <v>0</v>
      </c>
      <c r="U429" s="263">
        <v>0</v>
      </c>
      <c r="V429" s="263">
        <v>0</v>
      </c>
      <c r="W429" s="263">
        <v>0</v>
      </c>
      <c r="X429" s="263">
        <v>0</v>
      </c>
      <c r="Y429" s="263">
        <v>0</v>
      </c>
      <c r="Z429" s="263">
        <v>0</v>
      </c>
      <c r="AA429" s="263">
        <v>0</v>
      </c>
      <c r="AB429" s="263">
        <v>0</v>
      </c>
      <c r="AC429" s="197">
        <f t="shared" si="175"/>
        <v>93675.02</v>
      </c>
      <c r="AD429" s="197">
        <v>200000</v>
      </c>
      <c r="AE429" s="263">
        <v>0</v>
      </c>
      <c r="AF429" s="239">
        <v>2024</v>
      </c>
      <c r="AG429" s="239">
        <v>2024</v>
      </c>
      <c r="AH429" s="239">
        <v>2024</v>
      </c>
      <c r="AI429" s="251"/>
      <c r="AJ429" s="251"/>
      <c r="AK429" s="251"/>
      <c r="AL429" s="251"/>
      <c r="AM429" s="252" t="s">
        <v>16970</v>
      </c>
      <c r="AN429" s="252" t="s">
        <v>16950</v>
      </c>
      <c r="AO429" s="252">
        <v>0</v>
      </c>
      <c r="AP429" s="252" t="s">
        <v>16972</v>
      </c>
      <c r="AQ429" s="252" t="s">
        <v>16961</v>
      </c>
      <c r="AR429" s="252" t="s">
        <v>16964</v>
      </c>
      <c r="AS429" s="252"/>
      <c r="AT429" s="252"/>
      <c r="AU429" s="252"/>
      <c r="AV429" s="252"/>
      <c r="AW429" s="252" t="s">
        <v>737</v>
      </c>
      <c r="AX429" s="253">
        <v>850.5</v>
      </c>
      <c r="AY429" s="253">
        <v>570</v>
      </c>
      <c r="AZ429" s="252" t="s">
        <v>17015</v>
      </c>
      <c r="BA429" s="252" t="s">
        <v>3203</v>
      </c>
      <c r="BB429" s="254"/>
      <c r="BC429" s="255">
        <f t="shared" si="173"/>
        <v>0</v>
      </c>
      <c r="BJ429" s="191" t="str">
        <f t="shared" si="177"/>
        <v>436.000</v>
      </c>
      <c r="BM429" s="191" t="s">
        <v>3134</v>
      </c>
      <c r="BN429" s="191" t="s">
        <v>2984</v>
      </c>
      <c r="BO429" s="191" t="s">
        <v>2720</v>
      </c>
      <c r="BU429" s="191" t="s">
        <v>3134</v>
      </c>
      <c r="BV429" s="191" t="s">
        <v>2984</v>
      </c>
      <c r="BW429" s="191" t="s">
        <v>2720</v>
      </c>
      <c r="CH429" s="248">
        <f t="shared" si="153"/>
        <v>-4.6566128730773926E-10</v>
      </c>
    </row>
    <row r="430" spans="1:86" x14ac:dyDescent="0.3">
      <c r="A430" s="191">
        <v>1</v>
      </c>
      <c r="B430" s="256">
        <f>SUBTOTAL(9,$A$411:A430)</f>
        <v>20</v>
      </c>
      <c r="C430" s="260" t="s">
        <v>145</v>
      </c>
      <c r="D430" s="197">
        <f t="shared" si="174"/>
        <v>8243927.5499999998</v>
      </c>
      <c r="E430" s="263">
        <v>0</v>
      </c>
      <c r="F430" s="263">
        <v>0</v>
      </c>
      <c r="G430" s="263">
        <v>0</v>
      </c>
      <c r="H430" s="263">
        <v>0</v>
      </c>
      <c r="I430" s="263">
        <v>0</v>
      </c>
      <c r="J430" s="263">
        <v>0</v>
      </c>
      <c r="K430" s="278">
        <v>0</v>
      </c>
      <c r="L430" s="263">
        <v>0</v>
      </c>
      <c r="M430" s="197">
        <v>1006</v>
      </c>
      <c r="N430" s="197">
        <v>7846022.6600000001</v>
      </c>
      <c r="O430" s="263">
        <v>0</v>
      </c>
      <c r="P430" s="263">
        <v>0</v>
      </c>
      <c r="Q430" s="197">
        <v>0</v>
      </c>
      <c r="R430" s="197">
        <v>0</v>
      </c>
      <c r="S430" s="263">
        <v>0</v>
      </c>
      <c r="T430" s="263">
        <v>0</v>
      </c>
      <c r="U430" s="263">
        <v>0</v>
      </c>
      <c r="V430" s="263">
        <v>0</v>
      </c>
      <c r="W430" s="263">
        <v>0</v>
      </c>
      <c r="X430" s="263">
        <v>0</v>
      </c>
      <c r="Y430" s="263">
        <v>0</v>
      </c>
      <c r="Z430" s="263">
        <v>0</v>
      </c>
      <c r="AA430" s="263">
        <v>0</v>
      </c>
      <c r="AB430" s="263">
        <v>0</v>
      </c>
      <c r="AC430" s="197">
        <f>ROUND(N430*2.14%,2)+0.01</f>
        <v>167904.89</v>
      </c>
      <c r="AD430" s="197">
        <v>230000</v>
      </c>
      <c r="AE430" s="263">
        <v>0</v>
      </c>
      <c r="AF430" s="239">
        <v>2024</v>
      </c>
      <c r="AG430" s="239">
        <v>2024</v>
      </c>
      <c r="AH430" s="239">
        <v>2024</v>
      </c>
      <c r="AI430" s="251"/>
      <c r="AJ430" s="251"/>
      <c r="AK430" s="251"/>
      <c r="AL430" s="251"/>
      <c r="AM430" s="252" t="s">
        <v>16970</v>
      </c>
      <c r="AN430" s="252" t="s">
        <v>16950</v>
      </c>
      <c r="AO430" s="252">
        <v>0</v>
      </c>
      <c r="AP430" s="252" t="s">
        <v>16964</v>
      </c>
      <c r="AQ430" s="252" t="s">
        <v>16964</v>
      </c>
      <c r="AR430" s="252" t="s">
        <v>16961</v>
      </c>
      <c r="AS430" s="252"/>
      <c r="AT430" s="252"/>
      <c r="AU430" s="252"/>
      <c r="AV430" s="252"/>
      <c r="AW430" s="252" t="s">
        <v>668</v>
      </c>
      <c r="AX430" s="253">
        <v>3171.4</v>
      </c>
      <c r="AY430" s="253">
        <v>1006</v>
      </c>
      <c r="AZ430" s="252" t="s">
        <v>17015</v>
      </c>
      <c r="BA430" s="252" t="s">
        <v>3203</v>
      </c>
      <c r="BB430" s="254"/>
      <c r="BC430" s="255">
        <f t="shared" si="173"/>
        <v>0</v>
      </c>
      <c r="BJ430" s="191" t="str">
        <f t="shared" si="177"/>
        <v>777.400</v>
      </c>
      <c r="BM430" s="191" t="s">
        <v>3135</v>
      </c>
      <c r="BN430" s="191" t="s">
        <v>2984</v>
      </c>
      <c r="BO430" s="191" t="s">
        <v>2984</v>
      </c>
      <c r="BU430" s="191" t="s">
        <v>3135</v>
      </c>
      <c r="BV430" s="191" t="s">
        <v>2984</v>
      </c>
      <c r="BW430" s="191" t="s">
        <v>2984</v>
      </c>
      <c r="CH430" s="248">
        <f t="shared" si="153"/>
        <v>-3.4924596548080444E-10</v>
      </c>
    </row>
    <row r="431" spans="1:86" x14ac:dyDescent="0.3">
      <c r="A431" s="191">
        <v>1</v>
      </c>
      <c r="B431" s="256">
        <f>SUBTOTAL(9,$A$411:A431)</f>
        <v>21</v>
      </c>
      <c r="C431" s="260" t="s">
        <v>143</v>
      </c>
      <c r="D431" s="197">
        <f t="shared" si="174"/>
        <v>14085756</v>
      </c>
      <c r="E431" s="263">
        <v>0</v>
      </c>
      <c r="F431" s="263">
        <v>0</v>
      </c>
      <c r="G431" s="263">
        <v>0</v>
      </c>
      <c r="H431" s="263">
        <v>0</v>
      </c>
      <c r="I431" s="263">
        <v>0</v>
      </c>
      <c r="J431" s="263">
        <v>0</v>
      </c>
      <c r="K431" s="278">
        <v>0</v>
      </c>
      <c r="L431" s="263">
        <v>0</v>
      </c>
      <c r="M431" s="197">
        <v>1800</v>
      </c>
      <c r="N431" s="197">
        <v>13565455.26</v>
      </c>
      <c r="O431" s="263">
        <v>0</v>
      </c>
      <c r="P431" s="263">
        <v>0</v>
      </c>
      <c r="Q431" s="197">
        <v>0</v>
      </c>
      <c r="R431" s="197">
        <v>0</v>
      </c>
      <c r="S431" s="263">
        <v>0</v>
      </c>
      <c r="T431" s="263">
        <v>0</v>
      </c>
      <c r="U431" s="263">
        <v>0</v>
      </c>
      <c r="V431" s="263">
        <v>0</v>
      </c>
      <c r="W431" s="263">
        <v>0</v>
      </c>
      <c r="X431" s="263">
        <v>0</v>
      </c>
      <c r="Y431" s="263">
        <v>0</v>
      </c>
      <c r="Z431" s="263">
        <v>0</v>
      </c>
      <c r="AA431" s="263">
        <v>0</v>
      </c>
      <c r="AB431" s="263">
        <v>0</v>
      </c>
      <c r="AC431" s="197">
        <f>ROUND(N431*2.14%,2)</f>
        <v>290300.74</v>
      </c>
      <c r="AD431" s="197">
        <v>230000</v>
      </c>
      <c r="AE431" s="263">
        <v>0</v>
      </c>
      <c r="AF431" s="239">
        <v>2024</v>
      </c>
      <c r="AG431" s="239">
        <v>2024</v>
      </c>
      <c r="AH431" s="239">
        <v>2024</v>
      </c>
      <c r="AI431" s="251"/>
      <c r="AJ431" s="251"/>
      <c r="AK431" s="251"/>
      <c r="AL431" s="251"/>
      <c r="AM431" s="252" t="s">
        <v>16962</v>
      </c>
      <c r="AN431" s="252" t="s">
        <v>16960</v>
      </c>
      <c r="AO431" s="252">
        <v>0</v>
      </c>
      <c r="AP431" s="252" t="s">
        <v>16964</v>
      </c>
      <c r="AQ431" s="252" t="s">
        <v>16958</v>
      </c>
      <c r="AR431" s="252" t="s">
        <v>16957</v>
      </c>
      <c r="AS431" s="252"/>
      <c r="AT431" s="252"/>
      <c r="AU431" s="252"/>
      <c r="AV431" s="252"/>
      <c r="AW431" s="252" t="s">
        <v>737</v>
      </c>
      <c r="AX431" s="253">
        <v>4561.8999999999996</v>
      </c>
      <c r="AY431" s="253">
        <v>1800</v>
      </c>
      <c r="AZ431" s="252" t="s">
        <v>17016</v>
      </c>
      <c r="BA431" s="252" t="s">
        <v>17012</v>
      </c>
      <c r="BB431" s="254"/>
      <c r="BC431" s="255">
        <f t="shared" si="173"/>
        <v>0</v>
      </c>
      <c r="BJ431" s="191" t="str">
        <f t="shared" si="177"/>
        <v>1275.000</v>
      </c>
      <c r="BM431" s="191" t="s">
        <v>3136</v>
      </c>
      <c r="BN431" s="191" t="s">
        <v>2984</v>
      </c>
      <c r="BO431" s="191" t="s">
        <v>3138</v>
      </c>
      <c r="BU431" s="191" t="s">
        <v>3136</v>
      </c>
      <c r="BV431" s="191" t="s">
        <v>2984</v>
      </c>
      <c r="BW431" s="191" t="s">
        <v>3138</v>
      </c>
      <c r="CH431" s="248">
        <f t="shared" si="153"/>
        <v>2.3283064365386963E-10</v>
      </c>
    </row>
    <row r="432" spans="1:86" x14ac:dyDescent="0.3">
      <c r="A432" s="191">
        <v>1</v>
      </c>
      <c r="B432" s="256">
        <f>SUBTOTAL(9,$A$411:A432)</f>
        <v>22</v>
      </c>
      <c r="C432" s="260" t="s">
        <v>142</v>
      </c>
      <c r="D432" s="197">
        <f t="shared" si="174"/>
        <v>4826713.05</v>
      </c>
      <c r="E432" s="263">
        <v>0</v>
      </c>
      <c r="F432" s="263">
        <v>0</v>
      </c>
      <c r="G432" s="263">
        <v>0</v>
      </c>
      <c r="H432" s="263">
        <v>0</v>
      </c>
      <c r="I432" s="263">
        <v>0</v>
      </c>
      <c r="J432" s="263">
        <v>0</v>
      </c>
      <c r="K432" s="278">
        <v>0</v>
      </c>
      <c r="L432" s="263">
        <v>0</v>
      </c>
      <c r="M432" s="197">
        <v>589</v>
      </c>
      <c r="N432" s="197">
        <v>4529775.8499999996</v>
      </c>
      <c r="O432" s="263">
        <v>0</v>
      </c>
      <c r="P432" s="263">
        <v>0</v>
      </c>
      <c r="Q432" s="197">
        <v>0</v>
      </c>
      <c r="R432" s="197">
        <v>0</v>
      </c>
      <c r="S432" s="263">
        <v>0</v>
      </c>
      <c r="T432" s="263">
        <v>0</v>
      </c>
      <c r="U432" s="263">
        <v>0</v>
      </c>
      <c r="V432" s="263">
        <v>0</v>
      </c>
      <c r="W432" s="263">
        <v>0</v>
      </c>
      <c r="X432" s="263">
        <v>0</v>
      </c>
      <c r="Y432" s="263">
        <v>0</v>
      </c>
      <c r="Z432" s="263">
        <v>0</v>
      </c>
      <c r="AA432" s="263">
        <v>0</v>
      </c>
      <c r="AB432" s="263">
        <v>0</v>
      </c>
      <c r="AC432" s="197">
        <f>ROUND(N432*2.14%,2)</f>
        <v>96937.2</v>
      </c>
      <c r="AD432" s="197">
        <v>200000</v>
      </c>
      <c r="AE432" s="263">
        <v>0</v>
      </c>
      <c r="AF432" s="239">
        <v>2024</v>
      </c>
      <c r="AG432" s="239">
        <v>2024</v>
      </c>
      <c r="AH432" s="239">
        <v>2024</v>
      </c>
      <c r="AI432" s="251"/>
      <c r="AJ432" s="251"/>
      <c r="AK432" s="251"/>
      <c r="AL432" s="251"/>
      <c r="AM432" s="252" t="s">
        <v>16962</v>
      </c>
      <c r="AN432" s="252" t="s">
        <v>16960</v>
      </c>
      <c r="AO432" s="252">
        <v>0</v>
      </c>
      <c r="AP432" s="252" t="s">
        <v>16965</v>
      </c>
      <c r="AQ432" s="252" t="s">
        <v>16966</v>
      </c>
      <c r="AR432" s="252" t="s">
        <v>16964</v>
      </c>
      <c r="AS432" s="252"/>
      <c r="AT432" s="252"/>
      <c r="AU432" s="252"/>
      <c r="AV432" s="252"/>
      <c r="AW432" s="252" t="s">
        <v>632</v>
      </c>
      <c r="AX432" s="253">
        <v>701.3</v>
      </c>
      <c r="AY432" s="253">
        <v>589</v>
      </c>
      <c r="AZ432" s="252" t="s">
        <v>17015</v>
      </c>
      <c r="BA432" s="252" t="s">
        <v>17012</v>
      </c>
      <c r="BB432" s="254"/>
      <c r="BC432" s="255">
        <f t="shared" si="173"/>
        <v>0</v>
      </c>
      <c r="BJ432" s="191" t="str">
        <f t="shared" si="177"/>
        <v>453.000</v>
      </c>
      <c r="BM432" s="191" t="s">
        <v>3140</v>
      </c>
      <c r="BN432" s="191" t="s">
        <v>800</v>
      </c>
      <c r="BO432" s="191" t="s">
        <v>925</v>
      </c>
      <c r="BU432" s="191" t="s">
        <v>3140</v>
      </c>
      <c r="BV432" s="191" t="s">
        <v>800</v>
      </c>
      <c r="BW432" s="191" t="s">
        <v>925</v>
      </c>
      <c r="CH432" s="248">
        <f t="shared" si="153"/>
        <v>1.7462298274040222E-10</v>
      </c>
    </row>
    <row r="433" spans="1:86" x14ac:dyDescent="0.3">
      <c r="A433" s="191">
        <v>1</v>
      </c>
      <c r="B433" s="256">
        <f>SUBTOTAL(9,$A$411:A433)</f>
        <v>23</v>
      </c>
      <c r="C433" s="260" t="s">
        <v>141</v>
      </c>
      <c r="D433" s="197">
        <f t="shared" si="174"/>
        <v>6219822.0800000001</v>
      </c>
      <c r="E433" s="263">
        <v>0</v>
      </c>
      <c r="F433" s="263">
        <v>0</v>
      </c>
      <c r="G433" s="263">
        <v>0</v>
      </c>
      <c r="H433" s="263">
        <v>0</v>
      </c>
      <c r="I433" s="263">
        <v>0</v>
      </c>
      <c r="J433" s="263">
        <v>0</v>
      </c>
      <c r="K433" s="278">
        <v>0</v>
      </c>
      <c r="L433" s="263">
        <v>0</v>
      </c>
      <c r="M433" s="197">
        <v>759</v>
      </c>
      <c r="N433" s="197">
        <v>5893696.96</v>
      </c>
      <c r="O433" s="263">
        <v>0</v>
      </c>
      <c r="P433" s="263">
        <v>0</v>
      </c>
      <c r="Q433" s="197">
        <v>0</v>
      </c>
      <c r="R433" s="197">
        <v>0</v>
      </c>
      <c r="S433" s="263">
        <v>0</v>
      </c>
      <c r="T433" s="263">
        <v>0</v>
      </c>
      <c r="U433" s="263">
        <v>0</v>
      </c>
      <c r="V433" s="263">
        <v>0</v>
      </c>
      <c r="W433" s="263">
        <v>0</v>
      </c>
      <c r="X433" s="263">
        <v>0</v>
      </c>
      <c r="Y433" s="263">
        <v>0</v>
      </c>
      <c r="Z433" s="263">
        <v>0</v>
      </c>
      <c r="AA433" s="263">
        <v>0</v>
      </c>
      <c r="AB433" s="263">
        <v>0</v>
      </c>
      <c r="AC433" s="197">
        <f>ROUND(N433*2.14%,2)+0.01</f>
        <v>126125.12</v>
      </c>
      <c r="AD433" s="197">
        <v>200000</v>
      </c>
      <c r="AE433" s="263">
        <v>0</v>
      </c>
      <c r="AF433" s="239">
        <v>2024</v>
      </c>
      <c r="AG433" s="239">
        <v>2024</v>
      </c>
      <c r="AH433" s="239">
        <v>2024</v>
      </c>
      <c r="AI433" s="251"/>
      <c r="AJ433" s="251"/>
      <c r="AK433" s="251"/>
      <c r="AL433" s="251"/>
      <c r="AM433" s="252" t="s">
        <v>16969</v>
      </c>
      <c r="AN433" s="252" t="s">
        <v>16956</v>
      </c>
      <c r="AO433" s="252">
        <v>0</v>
      </c>
      <c r="AP433" s="252" t="s">
        <v>16964</v>
      </c>
      <c r="AQ433" s="252" t="s">
        <v>16958</v>
      </c>
      <c r="AR433" s="252">
        <v>0</v>
      </c>
      <c r="AS433" s="252"/>
      <c r="AT433" s="252"/>
      <c r="AU433" s="252"/>
      <c r="AV433" s="252"/>
      <c r="AW433" s="252" t="s">
        <v>697</v>
      </c>
      <c r="AX433" s="253">
        <v>701.1</v>
      </c>
      <c r="AY433" s="253">
        <v>719.2</v>
      </c>
      <c r="AZ433" s="252" t="s">
        <v>17015</v>
      </c>
      <c r="BA433" s="252">
        <v>2007</v>
      </c>
      <c r="BB433" s="254"/>
      <c r="BC433" s="255">
        <f t="shared" si="173"/>
        <v>-39.799999999999955</v>
      </c>
      <c r="BJ433" s="191" t="str">
        <f t="shared" si="177"/>
        <v>856.000</v>
      </c>
      <c r="BM433" s="191" t="s">
        <v>3141</v>
      </c>
      <c r="BN433" s="191" t="s">
        <v>804</v>
      </c>
      <c r="BO433" s="191" t="s">
        <v>2984</v>
      </c>
      <c r="BU433" s="191" t="s">
        <v>3141</v>
      </c>
      <c r="BV433" s="191" t="s">
        <v>804</v>
      </c>
      <c r="BW433" s="191" t="s">
        <v>2984</v>
      </c>
      <c r="CH433" s="248">
        <f t="shared" si="153"/>
        <v>1.1641532182693481E-10</v>
      </c>
    </row>
    <row r="434" spans="1:86" x14ac:dyDescent="0.3">
      <c r="A434" s="191">
        <v>1</v>
      </c>
      <c r="B434" s="256">
        <f>SUBTOTAL(9,$A$411:A434)</f>
        <v>24</v>
      </c>
      <c r="C434" s="260" t="s">
        <v>140</v>
      </c>
      <c r="D434" s="197">
        <f t="shared" si="174"/>
        <v>5086523</v>
      </c>
      <c r="E434" s="263">
        <v>0</v>
      </c>
      <c r="F434" s="263">
        <v>0</v>
      </c>
      <c r="G434" s="263">
        <v>0</v>
      </c>
      <c r="H434" s="263">
        <v>0</v>
      </c>
      <c r="I434" s="263">
        <v>0</v>
      </c>
      <c r="J434" s="263">
        <v>0</v>
      </c>
      <c r="K434" s="278">
        <v>0</v>
      </c>
      <c r="L434" s="263">
        <v>0</v>
      </c>
      <c r="M434" s="197">
        <v>650</v>
      </c>
      <c r="N434" s="197">
        <v>4784142.3499999996</v>
      </c>
      <c r="O434" s="263">
        <v>0</v>
      </c>
      <c r="P434" s="263">
        <v>0</v>
      </c>
      <c r="Q434" s="197">
        <v>0</v>
      </c>
      <c r="R434" s="197">
        <v>0</v>
      </c>
      <c r="S434" s="263">
        <v>0</v>
      </c>
      <c r="T434" s="263">
        <v>0</v>
      </c>
      <c r="U434" s="263">
        <v>0</v>
      </c>
      <c r="V434" s="263">
        <v>0</v>
      </c>
      <c r="W434" s="263">
        <v>0</v>
      </c>
      <c r="X434" s="263">
        <v>0</v>
      </c>
      <c r="Y434" s="263">
        <v>0</v>
      </c>
      <c r="Z434" s="263">
        <v>0</v>
      </c>
      <c r="AA434" s="263">
        <v>0</v>
      </c>
      <c r="AB434" s="263">
        <v>0</v>
      </c>
      <c r="AC434" s="197">
        <f t="shared" ref="AC434:AC447" si="178">ROUND(N434*2.14%,2)</f>
        <v>102380.65</v>
      </c>
      <c r="AD434" s="197">
        <v>200000</v>
      </c>
      <c r="AE434" s="263">
        <v>0</v>
      </c>
      <c r="AF434" s="239">
        <v>2024</v>
      </c>
      <c r="AG434" s="239">
        <v>2024</v>
      </c>
      <c r="AH434" s="239">
        <v>2024</v>
      </c>
      <c r="AI434" s="251"/>
      <c r="AJ434" s="251"/>
      <c r="AK434" s="251"/>
      <c r="AL434" s="251"/>
      <c r="AM434" s="252" t="s">
        <v>16969</v>
      </c>
      <c r="AN434" s="252" t="s">
        <v>16950</v>
      </c>
      <c r="AO434" s="252" t="s">
        <v>16966</v>
      </c>
      <c r="AP434" s="252" t="s">
        <v>16964</v>
      </c>
      <c r="AQ434" s="252" t="s">
        <v>16958</v>
      </c>
      <c r="AR434" s="252" t="s">
        <v>16964</v>
      </c>
      <c r="AS434" s="252"/>
      <c r="AT434" s="252"/>
      <c r="AU434" s="252"/>
      <c r="AV434" s="252"/>
      <c r="AW434" s="252" t="s">
        <v>1268</v>
      </c>
      <c r="AX434" s="253">
        <v>2600.9</v>
      </c>
      <c r="AY434" s="253">
        <v>650</v>
      </c>
      <c r="AZ434" s="252" t="s">
        <v>17016</v>
      </c>
      <c r="BA434" s="252">
        <v>2008</v>
      </c>
      <c r="BB434" s="254"/>
      <c r="BC434" s="255">
        <f t="shared" si="173"/>
        <v>0</v>
      </c>
      <c r="BJ434" s="191" t="str">
        <f t="shared" si="177"/>
        <v>1539.800</v>
      </c>
      <c r="BM434" s="191" t="s">
        <v>3143</v>
      </c>
      <c r="BN434" s="191" t="s">
        <v>637</v>
      </c>
      <c r="BO434" s="191" t="s">
        <v>2984</v>
      </c>
      <c r="BU434" s="191" t="s">
        <v>3143</v>
      </c>
      <c r="BV434" s="191" t="s">
        <v>637</v>
      </c>
      <c r="BW434" s="191" t="s">
        <v>2984</v>
      </c>
      <c r="CH434" s="248">
        <f t="shared" si="153"/>
        <v>3.7834979593753815E-10</v>
      </c>
    </row>
    <row r="435" spans="1:86" x14ac:dyDescent="0.3">
      <c r="A435" s="191">
        <v>1</v>
      </c>
      <c r="B435" s="256">
        <f>SUBTOTAL(9,$A$411:A435)</f>
        <v>25</v>
      </c>
      <c r="C435" s="260" t="s">
        <v>139</v>
      </c>
      <c r="D435" s="197">
        <f t="shared" si="174"/>
        <v>6072525.9199999999</v>
      </c>
      <c r="E435" s="263">
        <v>0</v>
      </c>
      <c r="F435" s="263">
        <v>0</v>
      </c>
      <c r="G435" s="263">
        <v>0</v>
      </c>
      <c r="H435" s="263">
        <v>0</v>
      </c>
      <c r="I435" s="263">
        <v>0</v>
      </c>
      <c r="J435" s="263">
        <v>0</v>
      </c>
      <c r="K435" s="278">
        <v>0</v>
      </c>
      <c r="L435" s="263">
        <v>0</v>
      </c>
      <c r="M435" s="197">
        <v>776</v>
      </c>
      <c r="N435" s="197">
        <v>5749486.9000000004</v>
      </c>
      <c r="O435" s="263">
        <v>0</v>
      </c>
      <c r="P435" s="263">
        <v>0</v>
      </c>
      <c r="Q435" s="197">
        <v>0</v>
      </c>
      <c r="R435" s="197">
        <v>0</v>
      </c>
      <c r="S435" s="263">
        <v>0</v>
      </c>
      <c r="T435" s="263">
        <v>0</v>
      </c>
      <c r="U435" s="263">
        <v>0</v>
      </c>
      <c r="V435" s="263">
        <v>0</v>
      </c>
      <c r="W435" s="263">
        <v>0</v>
      </c>
      <c r="X435" s="263">
        <v>0</v>
      </c>
      <c r="Y435" s="263">
        <v>0</v>
      </c>
      <c r="Z435" s="263">
        <v>0</v>
      </c>
      <c r="AA435" s="263">
        <v>0</v>
      </c>
      <c r="AB435" s="263">
        <v>0</v>
      </c>
      <c r="AC435" s="197">
        <f t="shared" si="178"/>
        <v>123039.02</v>
      </c>
      <c r="AD435" s="197">
        <v>200000</v>
      </c>
      <c r="AE435" s="263">
        <v>0</v>
      </c>
      <c r="AF435" s="239">
        <v>2024</v>
      </c>
      <c r="AG435" s="239">
        <v>2024</v>
      </c>
      <c r="AH435" s="239">
        <v>2024</v>
      </c>
      <c r="AI435" s="251"/>
      <c r="AJ435" s="251"/>
      <c r="AK435" s="251"/>
      <c r="AL435" s="251"/>
      <c r="AM435" s="252" t="s">
        <v>16962</v>
      </c>
      <c r="AN435" s="252" t="s">
        <v>16959</v>
      </c>
      <c r="AO435" s="252" t="s">
        <v>16952</v>
      </c>
      <c r="AP435" s="252" t="s">
        <v>16964</v>
      </c>
      <c r="AQ435" s="252" t="s">
        <v>16966</v>
      </c>
      <c r="AR435" s="252" t="s">
        <v>16964</v>
      </c>
      <c r="AS435" s="252"/>
      <c r="AT435" s="252"/>
      <c r="AU435" s="252"/>
      <c r="AV435" s="252"/>
      <c r="AW435" s="252" t="s">
        <v>622</v>
      </c>
      <c r="AX435" s="253">
        <v>7098</v>
      </c>
      <c r="AY435" s="253">
        <v>776</v>
      </c>
      <c r="AZ435" s="252" t="s">
        <v>17016</v>
      </c>
      <c r="BA435" s="252" t="s">
        <v>17012</v>
      </c>
      <c r="BB435" s="254"/>
      <c r="BC435" s="255">
        <f t="shared" si="173"/>
        <v>0</v>
      </c>
      <c r="BJ435" s="191" t="str">
        <f t="shared" si="177"/>
        <v>887.000</v>
      </c>
      <c r="BM435" s="191" t="s">
        <v>3144</v>
      </c>
      <c r="BN435" s="191" t="s">
        <v>2984</v>
      </c>
      <c r="BO435" s="191" t="s">
        <v>3145</v>
      </c>
      <c r="BU435" s="191" t="s">
        <v>3144</v>
      </c>
      <c r="BV435" s="191" t="s">
        <v>2984</v>
      </c>
      <c r="BW435" s="191" t="s">
        <v>3145</v>
      </c>
      <c r="CH435" s="248">
        <f t="shared" si="153"/>
        <v>-4.6566128730773926E-10</v>
      </c>
    </row>
    <row r="436" spans="1:86" x14ac:dyDescent="0.3">
      <c r="A436" s="191">
        <v>1</v>
      </c>
      <c r="B436" s="256">
        <f>SUBTOTAL(9,$A$411:A436)</f>
        <v>26</v>
      </c>
      <c r="C436" s="260" t="s">
        <v>138</v>
      </c>
      <c r="D436" s="197">
        <f t="shared" si="174"/>
        <v>6258770.9199999999</v>
      </c>
      <c r="E436" s="263">
        <v>0</v>
      </c>
      <c r="F436" s="263">
        <v>0</v>
      </c>
      <c r="G436" s="263">
        <v>0</v>
      </c>
      <c r="H436" s="263">
        <v>0</v>
      </c>
      <c r="I436" s="263">
        <v>0</v>
      </c>
      <c r="J436" s="263">
        <v>0</v>
      </c>
      <c r="K436" s="278">
        <v>0</v>
      </c>
      <c r="L436" s="263">
        <v>0</v>
      </c>
      <c r="M436" s="197">
        <v>799.8</v>
      </c>
      <c r="N436" s="197">
        <v>5931829.7599999998</v>
      </c>
      <c r="O436" s="263">
        <v>0</v>
      </c>
      <c r="P436" s="263">
        <v>0</v>
      </c>
      <c r="Q436" s="197">
        <v>0</v>
      </c>
      <c r="R436" s="197">
        <v>0</v>
      </c>
      <c r="S436" s="263">
        <v>0</v>
      </c>
      <c r="T436" s="263">
        <v>0</v>
      </c>
      <c r="U436" s="263">
        <v>0</v>
      </c>
      <c r="V436" s="263">
        <v>0</v>
      </c>
      <c r="W436" s="263">
        <v>0</v>
      </c>
      <c r="X436" s="263">
        <v>0</v>
      </c>
      <c r="Y436" s="263">
        <v>0</v>
      </c>
      <c r="Z436" s="263">
        <v>0</v>
      </c>
      <c r="AA436" s="263">
        <v>0</v>
      </c>
      <c r="AB436" s="263">
        <v>0</v>
      </c>
      <c r="AC436" s="197">
        <f t="shared" si="178"/>
        <v>126941.16</v>
      </c>
      <c r="AD436" s="197">
        <v>200000</v>
      </c>
      <c r="AE436" s="263">
        <v>0</v>
      </c>
      <c r="AF436" s="239">
        <v>2024</v>
      </c>
      <c r="AG436" s="239">
        <v>2024</v>
      </c>
      <c r="AH436" s="239">
        <v>2024</v>
      </c>
      <c r="AI436" s="251"/>
      <c r="AJ436" s="251"/>
      <c r="AK436" s="251"/>
      <c r="AL436" s="251"/>
      <c r="AM436" s="252" t="s">
        <v>16962</v>
      </c>
      <c r="AN436" s="252" t="s">
        <v>16954</v>
      </c>
      <c r="AO436" s="252">
        <v>0</v>
      </c>
      <c r="AP436" s="252" t="s">
        <v>16964</v>
      </c>
      <c r="AQ436" s="252" t="s">
        <v>16968</v>
      </c>
      <c r="AR436" s="252" t="s">
        <v>16957</v>
      </c>
      <c r="AS436" s="252"/>
      <c r="AT436" s="252"/>
      <c r="AU436" s="252"/>
      <c r="AV436" s="252"/>
      <c r="AW436" s="252" t="s">
        <v>804</v>
      </c>
      <c r="AX436" s="253">
        <v>3347.6</v>
      </c>
      <c r="AY436" s="253">
        <v>799.8</v>
      </c>
      <c r="AZ436" s="252" t="s">
        <v>17016</v>
      </c>
      <c r="BA436" s="252">
        <v>2003</v>
      </c>
      <c r="BB436" s="254"/>
      <c r="BC436" s="255">
        <f t="shared" si="173"/>
        <v>0</v>
      </c>
      <c r="BJ436" s="191" t="str">
        <f t="shared" si="177"/>
        <v>799.900</v>
      </c>
      <c r="BM436" s="191" t="s">
        <v>3146</v>
      </c>
      <c r="BN436" s="191" t="s">
        <v>2984</v>
      </c>
      <c r="BO436" s="191" t="s">
        <v>2984</v>
      </c>
      <c r="BU436" s="191" t="s">
        <v>3146</v>
      </c>
      <c r="BV436" s="191" t="s">
        <v>2984</v>
      </c>
      <c r="BW436" s="191" t="s">
        <v>2984</v>
      </c>
      <c r="CH436" s="248">
        <f t="shared" si="153"/>
        <v>1.4551915228366852E-10</v>
      </c>
    </row>
    <row r="437" spans="1:86" x14ac:dyDescent="0.3">
      <c r="A437" s="191">
        <v>1</v>
      </c>
      <c r="B437" s="256">
        <f>SUBTOTAL(9,$A$411:A437)</f>
        <v>27</v>
      </c>
      <c r="C437" s="260" t="s">
        <v>137</v>
      </c>
      <c r="D437" s="197">
        <f t="shared" si="174"/>
        <v>4662817.87</v>
      </c>
      <c r="E437" s="263">
        <v>0</v>
      </c>
      <c r="F437" s="263">
        <v>0</v>
      </c>
      <c r="G437" s="263">
        <v>0</v>
      </c>
      <c r="H437" s="263">
        <v>0</v>
      </c>
      <c r="I437" s="263">
        <v>0</v>
      </c>
      <c r="J437" s="263">
        <v>0</v>
      </c>
      <c r="K437" s="278">
        <v>0</v>
      </c>
      <c r="L437" s="263">
        <v>0</v>
      </c>
      <c r="M437" s="197">
        <v>569</v>
      </c>
      <c r="N437" s="197">
        <v>4369314.54</v>
      </c>
      <c r="O437" s="263">
        <v>0</v>
      </c>
      <c r="P437" s="263">
        <v>0</v>
      </c>
      <c r="Q437" s="197">
        <v>0</v>
      </c>
      <c r="R437" s="197">
        <v>0</v>
      </c>
      <c r="S437" s="263">
        <v>0</v>
      </c>
      <c r="T437" s="263">
        <v>0</v>
      </c>
      <c r="U437" s="263">
        <v>0</v>
      </c>
      <c r="V437" s="263">
        <v>0</v>
      </c>
      <c r="W437" s="263">
        <v>0</v>
      </c>
      <c r="X437" s="263">
        <v>0</v>
      </c>
      <c r="Y437" s="263">
        <v>0</v>
      </c>
      <c r="Z437" s="263">
        <v>0</v>
      </c>
      <c r="AA437" s="263">
        <v>0</v>
      </c>
      <c r="AB437" s="263">
        <v>0</v>
      </c>
      <c r="AC437" s="197">
        <f t="shared" si="178"/>
        <v>93503.33</v>
      </c>
      <c r="AD437" s="197">
        <v>200000</v>
      </c>
      <c r="AE437" s="263">
        <v>0</v>
      </c>
      <c r="AF437" s="239">
        <v>2024</v>
      </c>
      <c r="AG437" s="239">
        <v>2024</v>
      </c>
      <c r="AH437" s="239">
        <v>2024</v>
      </c>
      <c r="AI437" s="251"/>
      <c r="AJ437" s="251"/>
      <c r="AK437" s="251"/>
      <c r="AL437" s="251"/>
      <c r="AM437" s="252" t="s">
        <v>16962</v>
      </c>
      <c r="AN437" s="252" t="s">
        <v>16960</v>
      </c>
      <c r="AO437" s="252">
        <v>0</v>
      </c>
      <c r="AP437" s="252" t="s">
        <v>16964</v>
      </c>
      <c r="AQ437" s="252" t="s">
        <v>16958</v>
      </c>
      <c r="AR437" s="252" t="s">
        <v>16957</v>
      </c>
      <c r="AS437" s="252"/>
      <c r="AT437" s="252"/>
      <c r="AU437" s="252"/>
      <c r="AV437" s="252"/>
      <c r="AW437" s="252" t="s">
        <v>1014</v>
      </c>
      <c r="AX437" s="253">
        <v>618.79999999999995</v>
      </c>
      <c r="AY437" s="253">
        <v>569</v>
      </c>
      <c r="AZ437" s="252" t="s">
        <v>17015</v>
      </c>
      <c r="BA437" s="252" t="s">
        <v>17012</v>
      </c>
      <c r="BB437" s="254"/>
      <c r="BC437" s="255">
        <f t="shared" si="173"/>
        <v>0</v>
      </c>
      <c r="BJ437" s="191" t="str">
        <f t="shared" si="177"/>
        <v>629.000</v>
      </c>
      <c r="BM437" s="191" t="s">
        <v>3147</v>
      </c>
      <c r="BN437" s="191" t="s">
        <v>2984</v>
      </c>
      <c r="BO437" s="191" t="s">
        <v>2984</v>
      </c>
      <c r="BU437" s="191" t="s">
        <v>3147</v>
      </c>
      <c r="BV437" s="191" t="s">
        <v>2984</v>
      </c>
      <c r="BW437" s="191" t="s">
        <v>2984</v>
      </c>
      <c r="CH437" s="248">
        <f t="shared" si="153"/>
        <v>5.8207660913467407E-11</v>
      </c>
    </row>
    <row r="438" spans="1:86" x14ac:dyDescent="0.3">
      <c r="A438" s="191">
        <v>1</v>
      </c>
      <c r="B438" s="256">
        <f>SUBTOTAL(9,$A$411:A438)</f>
        <v>28</v>
      </c>
      <c r="C438" s="260" t="s">
        <v>136</v>
      </c>
      <c r="D438" s="197">
        <f t="shared" si="174"/>
        <v>6473859.6100000003</v>
      </c>
      <c r="E438" s="263">
        <v>0</v>
      </c>
      <c r="F438" s="263">
        <v>0</v>
      </c>
      <c r="G438" s="263">
        <v>0</v>
      </c>
      <c r="H438" s="263">
        <v>0</v>
      </c>
      <c r="I438" s="263">
        <v>0</v>
      </c>
      <c r="J438" s="263">
        <v>0</v>
      </c>
      <c r="K438" s="278">
        <v>0</v>
      </c>
      <c r="L438" s="263">
        <v>0</v>
      </c>
      <c r="M438" s="197">
        <v>790</v>
      </c>
      <c r="N438" s="197">
        <v>6142411.9900000002</v>
      </c>
      <c r="O438" s="263">
        <v>0</v>
      </c>
      <c r="P438" s="263">
        <v>0</v>
      </c>
      <c r="Q438" s="197">
        <v>0</v>
      </c>
      <c r="R438" s="197">
        <v>0</v>
      </c>
      <c r="S438" s="263">
        <v>0</v>
      </c>
      <c r="T438" s="263">
        <v>0</v>
      </c>
      <c r="U438" s="263">
        <v>0</v>
      </c>
      <c r="V438" s="263">
        <v>0</v>
      </c>
      <c r="W438" s="263">
        <v>0</v>
      </c>
      <c r="X438" s="263">
        <v>0</v>
      </c>
      <c r="Y438" s="263">
        <v>0</v>
      </c>
      <c r="Z438" s="263">
        <v>0</v>
      </c>
      <c r="AA438" s="263">
        <v>0</v>
      </c>
      <c r="AB438" s="263">
        <v>0</v>
      </c>
      <c r="AC438" s="197">
        <f t="shared" si="178"/>
        <v>131447.62</v>
      </c>
      <c r="AD438" s="197">
        <v>200000</v>
      </c>
      <c r="AE438" s="263">
        <v>0</v>
      </c>
      <c r="AF438" s="239">
        <v>2024</v>
      </c>
      <c r="AG438" s="239">
        <v>2024</v>
      </c>
      <c r="AH438" s="239">
        <v>2024</v>
      </c>
      <c r="AI438" s="251"/>
      <c r="AJ438" s="251"/>
      <c r="AK438" s="251"/>
      <c r="AL438" s="251"/>
      <c r="AM438" s="252" t="s">
        <v>16962</v>
      </c>
      <c r="AN438" s="252" t="s">
        <v>16954</v>
      </c>
      <c r="AO438" s="252">
        <v>0</v>
      </c>
      <c r="AP438" s="252" t="s">
        <v>16959</v>
      </c>
      <c r="AQ438" s="252" t="s">
        <v>16966</v>
      </c>
      <c r="AR438" s="252">
        <v>0</v>
      </c>
      <c r="AS438" s="252"/>
      <c r="AT438" s="252"/>
      <c r="AU438" s="252"/>
      <c r="AV438" s="252"/>
      <c r="AW438" s="252" t="s">
        <v>811</v>
      </c>
      <c r="AX438" s="253">
        <v>941.4</v>
      </c>
      <c r="AY438" s="253">
        <v>790</v>
      </c>
      <c r="AZ438" s="252" t="s">
        <v>17015</v>
      </c>
      <c r="BA438" s="252" t="s">
        <v>720</v>
      </c>
      <c r="BB438" s="254"/>
      <c r="BC438" s="255">
        <f t="shared" si="173"/>
        <v>0</v>
      </c>
      <c r="BJ438" s="191" t="str">
        <f t="shared" si="177"/>
        <v>600.000</v>
      </c>
      <c r="BM438" s="191" t="s">
        <v>3148</v>
      </c>
      <c r="BN438" s="191" t="s">
        <v>2984</v>
      </c>
      <c r="BO438" s="191" t="s">
        <v>2984</v>
      </c>
      <c r="BU438" s="191" t="s">
        <v>3148</v>
      </c>
      <c r="BV438" s="191" t="s">
        <v>2984</v>
      </c>
      <c r="BW438" s="191" t="s">
        <v>2984</v>
      </c>
      <c r="CH438" s="248">
        <f t="shared" si="153"/>
        <v>1.1641532182693481E-10</v>
      </c>
    </row>
    <row r="439" spans="1:86" x14ac:dyDescent="0.3">
      <c r="A439" s="191">
        <v>1</v>
      </c>
      <c r="B439" s="256">
        <f>SUBTOTAL(9,$A$411:A439)</f>
        <v>29</v>
      </c>
      <c r="C439" s="260" t="s">
        <v>134</v>
      </c>
      <c r="D439" s="197">
        <f t="shared" si="174"/>
        <v>3130168</v>
      </c>
      <c r="E439" s="263">
        <v>0</v>
      </c>
      <c r="F439" s="263">
        <v>0</v>
      </c>
      <c r="G439" s="263">
        <v>0</v>
      </c>
      <c r="H439" s="263">
        <v>0</v>
      </c>
      <c r="I439" s="263">
        <v>0</v>
      </c>
      <c r="J439" s="263">
        <v>0</v>
      </c>
      <c r="K439" s="278">
        <v>0</v>
      </c>
      <c r="L439" s="263">
        <v>0</v>
      </c>
      <c r="M439" s="197">
        <v>400</v>
      </c>
      <c r="N439" s="197">
        <v>2888357.16</v>
      </c>
      <c r="O439" s="263">
        <v>0</v>
      </c>
      <c r="P439" s="263">
        <v>0</v>
      </c>
      <c r="Q439" s="197">
        <v>0</v>
      </c>
      <c r="R439" s="197">
        <v>0</v>
      </c>
      <c r="S439" s="263">
        <v>0</v>
      </c>
      <c r="T439" s="263">
        <v>0</v>
      </c>
      <c r="U439" s="263">
        <v>0</v>
      </c>
      <c r="V439" s="263">
        <v>0</v>
      </c>
      <c r="W439" s="263">
        <v>0</v>
      </c>
      <c r="X439" s="263">
        <v>0</v>
      </c>
      <c r="Y439" s="263">
        <v>0</v>
      </c>
      <c r="Z439" s="263">
        <v>0</v>
      </c>
      <c r="AA439" s="263">
        <v>0</v>
      </c>
      <c r="AB439" s="263">
        <v>0</v>
      </c>
      <c r="AC439" s="197">
        <f t="shared" si="178"/>
        <v>61810.84</v>
      </c>
      <c r="AD439" s="197">
        <v>180000</v>
      </c>
      <c r="AE439" s="263">
        <v>0</v>
      </c>
      <c r="AF439" s="239">
        <v>2024</v>
      </c>
      <c r="AG439" s="239">
        <v>2024</v>
      </c>
      <c r="AH439" s="239">
        <v>2024</v>
      </c>
      <c r="AI439" s="251"/>
      <c r="AJ439" s="251"/>
      <c r="AK439" s="251"/>
      <c r="AL439" s="251"/>
      <c r="AM439" s="252" t="s">
        <v>16962</v>
      </c>
      <c r="AN439" s="252" t="s">
        <v>16965</v>
      </c>
      <c r="AO439" s="252" t="s">
        <v>16971</v>
      </c>
      <c r="AP439" s="252" t="s">
        <v>16957</v>
      </c>
      <c r="AQ439" s="252" t="s">
        <v>16952</v>
      </c>
      <c r="AR439" s="252" t="s">
        <v>16964</v>
      </c>
      <c r="AS439" s="252"/>
      <c r="AT439" s="252"/>
      <c r="AU439" s="252"/>
      <c r="AV439" s="252"/>
      <c r="AW439" s="252" t="s">
        <v>772</v>
      </c>
      <c r="AX439" s="253">
        <v>3068.4</v>
      </c>
      <c r="AY439" s="253">
        <v>400</v>
      </c>
      <c r="AZ439" s="252" t="s">
        <v>17016</v>
      </c>
      <c r="BA439" s="252" t="s">
        <v>17012</v>
      </c>
      <c r="BB439" s="254"/>
      <c r="BC439" s="255">
        <f t="shared" si="173"/>
        <v>0</v>
      </c>
      <c r="BJ439" s="191" t="str">
        <f t="shared" si="177"/>
        <v>763.000</v>
      </c>
      <c r="BM439" s="191" t="s">
        <v>3149</v>
      </c>
      <c r="BN439" s="191" t="s">
        <v>2984</v>
      </c>
      <c r="BO439" s="191" t="s">
        <v>2984</v>
      </c>
      <c r="BU439" s="191" t="s">
        <v>3149</v>
      </c>
      <c r="BV439" s="191" t="s">
        <v>2984</v>
      </c>
      <c r="BW439" s="191" t="s">
        <v>2984</v>
      </c>
      <c r="CH439" s="248">
        <f t="shared" si="153"/>
        <v>-1.4551915228366852E-10</v>
      </c>
    </row>
    <row r="440" spans="1:86" x14ac:dyDescent="0.3">
      <c r="A440" s="191">
        <v>1</v>
      </c>
      <c r="B440" s="256">
        <f>SUBTOTAL(9,$A$411:A440)</f>
        <v>30</v>
      </c>
      <c r="C440" s="260" t="s">
        <v>135</v>
      </c>
      <c r="D440" s="197">
        <f t="shared" si="174"/>
        <v>3130168</v>
      </c>
      <c r="E440" s="263">
        <v>0</v>
      </c>
      <c r="F440" s="263">
        <v>0</v>
      </c>
      <c r="G440" s="263">
        <v>0</v>
      </c>
      <c r="H440" s="263">
        <v>0</v>
      </c>
      <c r="I440" s="263">
        <v>0</v>
      </c>
      <c r="J440" s="263">
        <v>0</v>
      </c>
      <c r="K440" s="278">
        <v>0</v>
      </c>
      <c r="L440" s="263">
        <v>0</v>
      </c>
      <c r="M440" s="197">
        <v>400</v>
      </c>
      <c r="N440" s="197">
        <v>2888357.16</v>
      </c>
      <c r="O440" s="263">
        <v>0</v>
      </c>
      <c r="P440" s="263">
        <v>0</v>
      </c>
      <c r="Q440" s="197">
        <v>0</v>
      </c>
      <c r="R440" s="197">
        <v>0</v>
      </c>
      <c r="S440" s="263">
        <v>0</v>
      </c>
      <c r="T440" s="263">
        <v>0</v>
      </c>
      <c r="U440" s="263">
        <v>0</v>
      </c>
      <c r="V440" s="263">
        <v>0</v>
      </c>
      <c r="W440" s="263">
        <v>0</v>
      </c>
      <c r="X440" s="263">
        <v>0</v>
      </c>
      <c r="Y440" s="263">
        <v>0</v>
      </c>
      <c r="Z440" s="263">
        <v>0</v>
      </c>
      <c r="AA440" s="263">
        <v>0</v>
      </c>
      <c r="AB440" s="263">
        <v>0</v>
      </c>
      <c r="AC440" s="197">
        <f t="shared" si="178"/>
        <v>61810.84</v>
      </c>
      <c r="AD440" s="197">
        <v>180000</v>
      </c>
      <c r="AE440" s="263">
        <v>0</v>
      </c>
      <c r="AF440" s="239">
        <v>2024</v>
      </c>
      <c r="AG440" s="239">
        <v>2024</v>
      </c>
      <c r="AH440" s="239">
        <v>2024</v>
      </c>
      <c r="AI440" s="251"/>
      <c r="AJ440" s="251"/>
      <c r="AK440" s="251"/>
      <c r="AL440" s="251"/>
      <c r="AM440" s="252" t="s">
        <v>16962</v>
      </c>
      <c r="AN440" s="252" t="s">
        <v>16965</v>
      </c>
      <c r="AO440" s="252" t="s">
        <v>16971</v>
      </c>
      <c r="AP440" s="252" t="s">
        <v>16957</v>
      </c>
      <c r="AQ440" s="252" t="s">
        <v>16952</v>
      </c>
      <c r="AR440" s="252" t="s">
        <v>16964</v>
      </c>
      <c r="AS440" s="252"/>
      <c r="AT440" s="252"/>
      <c r="AU440" s="252"/>
      <c r="AV440" s="252"/>
      <c r="AW440" s="252" t="s">
        <v>772</v>
      </c>
      <c r="AX440" s="253">
        <v>2618.5</v>
      </c>
      <c r="AY440" s="253">
        <v>400</v>
      </c>
      <c r="AZ440" s="252" t="s">
        <v>17016</v>
      </c>
      <c r="BA440" s="252" t="s">
        <v>17012</v>
      </c>
      <c r="BB440" s="254"/>
      <c r="BC440" s="255">
        <f t="shared" si="173"/>
        <v>0</v>
      </c>
      <c r="BJ440" s="191" t="str">
        <f t="shared" si="177"/>
        <v>655.000</v>
      </c>
      <c r="BM440" s="191" t="s">
        <v>3150</v>
      </c>
      <c r="BN440" s="191" t="s">
        <v>2984</v>
      </c>
      <c r="BO440" s="191" t="s">
        <v>2984</v>
      </c>
      <c r="BU440" s="191" t="s">
        <v>3150</v>
      </c>
      <c r="BV440" s="191" t="s">
        <v>2984</v>
      </c>
      <c r="BW440" s="191" t="s">
        <v>2984</v>
      </c>
      <c r="CH440" s="248">
        <f t="shared" si="153"/>
        <v>-1.4551915228366852E-10</v>
      </c>
    </row>
    <row r="441" spans="1:86" x14ac:dyDescent="0.3">
      <c r="A441" s="191">
        <v>1</v>
      </c>
      <c r="B441" s="256">
        <f>SUBTOTAL(9,$A$411:A441)</f>
        <v>31</v>
      </c>
      <c r="C441" s="260" t="s">
        <v>133</v>
      </c>
      <c r="D441" s="197">
        <f t="shared" si="174"/>
        <v>10710881.680000002</v>
      </c>
      <c r="E441" s="263">
        <v>0</v>
      </c>
      <c r="F441" s="263">
        <v>0</v>
      </c>
      <c r="G441" s="263">
        <v>0</v>
      </c>
      <c r="H441" s="263">
        <v>0</v>
      </c>
      <c r="I441" s="263">
        <v>0</v>
      </c>
      <c r="J441" s="263">
        <v>0</v>
      </c>
      <c r="K441" s="278">
        <v>0</v>
      </c>
      <c r="L441" s="263">
        <v>0</v>
      </c>
      <c r="M441" s="197">
        <v>1445</v>
      </c>
      <c r="N441" s="197">
        <f>10261290.07+225181.13</f>
        <v>10486471.200000001</v>
      </c>
      <c r="O441" s="263">
        <v>0</v>
      </c>
      <c r="P441" s="263">
        <v>0</v>
      </c>
      <c r="Q441" s="197">
        <v>0</v>
      </c>
      <c r="R441" s="197">
        <v>0</v>
      </c>
      <c r="S441" s="263">
        <v>0</v>
      </c>
      <c r="T441" s="263">
        <v>0</v>
      </c>
      <c r="U441" s="263">
        <v>0</v>
      </c>
      <c r="V441" s="263">
        <v>0</v>
      </c>
      <c r="W441" s="263">
        <v>0</v>
      </c>
      <c r="X441" s="263">
        <v>0</v>
      </c>
      <c r="Y441" s="263">
        <v>0</v>
      </c>
      <c r="Z441" s="263">
        <v>0</v>
      </c>
      <c r="AA441" s="263">
        <v>0</v>
      </c>
      <c r="AB441" s="263">
        <v>0</v>
      </c>
      <c r="AC441" s="197">
        <f t="shared" si="178"/>
        <v>224410.48</v>
      </c>
      <c r="AD441" s="197">
        <v>0</v>
      </c>
      <c r="AE441" s="263">
        <v>0</v>
      </c>
      <c r="AF441" s="239" t="s">
        <v>17052</v>
      </c>
      <c r="AG441" s="239">
        <v>2024</v>
      </c>
      <c r="AH441" s="239">
        <v>2024</v>
      </c>
      <c r="AI441" s="251"/>
      <c r="AJ441" s="251"/>
      <c r="AK441" s="251"/>
      <c r="AL441" s="251"/>
      <c r="AM441" s="252" t="s">
        <v>16954</v>
      </c>
      <c r="AN441" s="252" t="s">
        <v>16962</v>
      </c>
      <c r="AO441" s="252">
        <v>0</v>
      </c>
      <c r="AP441" s="252" t="s">
        <v>16963</v>
      </c>
      <c r="AQ441" s="252" t="s">
        <v>16966</v>
      </c>
      <c r="AR441" s="252" t="s">
        <v>16964</v>
      </c>
      <c r="AS441" s="252"/>
      <c r="AT441" s="252"/>
      <c r="AU441" s="252"/>
      <c r="AV441" s="252"/>
      <c r="AW441" s="252" t="s">
        <v>781</v>
      </c>
      <c r="AX441" s="253">
        <v>5084.1000000000004</v>
      </c>
      <c r="AY441" s="253">
        <v>1445</v>
      </c>
      <c r="AZ441" s="252" t="s">
        <v>17015</v>
      </c>
      <c r="BA441" s="252" t="s">
        <v>720</v>
      </c>
      <c r="BB441" s="254"/>
      <c r="BC441" s="255">
        <f t="shared" si="173"/>
        <v>0</v>
      </c>
      <c r="BJ441" s="191" t="str">
        <f t="shared" si="177"/>
        <v>1444.400</v>
      </c>
      <c r="BM441" s="191" t="s">
        <v>633</v>
      </c>
      <c r="BN441" s="191" t="s">
        <v>720</v>
      </c>
      <c r="BO441" s="191" t="s">
        <v>3151</v>
      </c>
      <c r="BU441" s="191" t="s">
        <v>633</v>
      </c>
      <c r="BV441" s="191" t="s">
        <v>720</v>
      </c>
      <c r="BW441" s="191" t="s">
        <v>3151</v>
      </c>
      <c r="CH441" s="248">
        <f t="shared" si="153"/>
        <v>4.3655745685100555E-10</v>
      </c>
    </row>
    <row r="442" spans="1:86" x14ac:dyDescent="0.3">
      <c r="A442" s="191">
        <v>1</v>
      </c>
      <c r="B442" s="256">
        <f>SUBTOTAL(9,$A$411:A442)</f>
        <v>32</v>
      </c>
      <c r="C442" s="260" t="s">
        <v>131</v>
      </c>
      <c r="D442" s="197">
        <f t="shared" si="174"/>
        <v>4958186.1100000003</v>
      </c>
      <c r="E442" s="263">
        <v>0</v>
      </c>
      <c r="F442" s="263">
        <v>0</v>
      </c>
      <c r="G442" s="263">
        <v>0</v>
      </c>
      <c r="H442" s="263">
        <v>0</v>
      </c>
      <c r="I442" s="263">
        <v>0</v>
      </c>
      <c r="J442" s="263">
        <v>0</v>
      </c>
      <c r="K442" s="278">
        <v>0</v>
      </c>
      <c r="L442" s="263">
        <v>0</v>
      </c>
      <c r="M442" s="197">
        <v>633.6</v>
      </c>
      <c r="N442" s="197">
        <v>4658494.33</v>
      </c>
      <c r="O442" s="263">
        <v>0</v>
      </c>
      <c r="P442" s="263">
        <v>0</v>
      </c>
      <c r="Q442" s="197">
        <v>0</v>
      </c>
      <c r="R442" s="197">
        <v>0</v>
      </c>
      <c r="S442" s="263">
        <v>0</v>
      </c>
      <c r="T442" s="263">
        <v>0</v>
      </c>
      <c r="U442" s="263">
        <v>0</v>
      </c>
      <c r="V442" s="263">
        <v>0</v>
      </c>
      <c r="W442" s="263">
        <v>0</v>
      </c>
      <c r="X442" s="263">
        <v>0</v>
      </c>
      <c r="Y442" s="263">
        <v>0</v>
      </c>
      <c r="Z442" s="263">
        <v>0</v>
      </c>
      <c r="AA442" s="263">
        <v>0</v>
      </c>
      <c r="AB442" s="263">
        <v>0</v>
      </c>
      <c r="AC442" s="197">
        <f t="shared" si="178"/>
        <v>99691.78</v>
      </c>
      <c r="AD442" s="197">
        <v>200000</v>
      </c>
      <c r="AE442" s="263">
        <v>0</v>
      </c>
      <c r="AF442" s="239">
        <v>2024</v>
      </c>
      <c r="AG442" s="239">
        <v>2024</v>
      </c>
      <c r="AH442" s="239">
        <v>2024</v>
      </c>
      <c r="AI442" s="251"/>
      <c r="AJ442" s="251"/>
      <c r="AK442" s="251"/>
      <c r="AL442" s="251"/>
      <c r="AM442" s="252" t="s">
        <v>16962</v>
      </c>
      <c r="AN442" s="252" t="s">
        <v>16954</v>
      </c>
      <c r="AO442" s="252">
        <v>0</v>
      </c>
      <c r="AP442" s="252" t="s">
        <v>16964</v>
      </c>
      <c r="AQ442" s="252" t="s">
        <v>16958</v>
      </c>
      <c r="AR442" s="252" t="s">
        <v>16957</v>
      </c>
      <c r="AS442" s="252"/>
      <c r="AT442" s="252"/>
      <c r="AU442" s="252"/>
      <c r="AV442" s="252"/>
      <c r="AW442" s="252" t="s">
        <v>1014</v>
      </c>
      <c r="AX442" s="253">
        <v>1923</v>
      </c>
      <c r="AY442" s="253">
        <v>633.6</v>
      </c>
      <c r="AZ442" s="252" t="s">
        <v>17016</v>
      </c>
      <c r="BA442" s="252" t="s">
        <v>626</v>
      </c>
      <c r="BB442" s="254"/>
      <c r="BC442" s="255">
        <f t="shared" si="173"/>
        <v>0</v>
      </c>
      <c r="BJ442" s="191" t="str">
        <f t="shared" si="177"/>
        <v>648.200</v>
      </c>
      <c r="BM442" s="191" t="s">
        <v>3155</v>
      </c>
      <c r="BN442" s="191" t="s">
        <v>2984</v>
      </c>
      <c r="BO442" s="191" t="s">
        <v>2984</v>
      </c>
      <c r="BU442" s="191" t="s">
        <v>3155</v>
      </c>
      <c r="BV442" s="191" t="s">
        <v>2984</v>
      </c>
      <c r="BW442" s="191" t="s">
        <v>2984</v>
      </c>
      <c r="CH442" s="248">
        <f t="shared" si="153"/>
        <v>2.6193447411060333E-10</v>
      </c>
    </row>
    <row r="443" spans="1:86" x14ac:dyDescent="0.3">
      <c r="A443" s="191">
        <v>1</v>
      </c>
      <c r="B443" s="256">
        <f>SUBTOTAL(9,$A$411:A443)</f>
        <v>33</v>
      </c>
      <c r="C443" s="260" t="s">
        <v>130</v>
      </c>
      <c r="D443" s="197">
        <f t="shared" si="174"/>
        <v>2245895.54</v>
      </c>
      <c r="E443" s="263">
        <v>0</v>
      </c>
      <c r="F443" s="263">
        <v>0</v>
      </c>
      <c r="G443" s="263">
        <v>0</v>
      </c>
      <c r="H443" s="263">
        <v>0</v>
      </c>
      <c r="I443" s="263">
        <v>0</v>
      </c>
      <c r="J443" s="263">
        <v>0</v>
      </c>
      <c r="K443" s="278">
        <v>0</v>
      </c>
      <c r="L443" s="263">
        <v>0</v>
      </c>
      <c r="M443" s="197">
        <v>287</v>
      </c>
      <c r="N443" s="197">
        <v>2022611.65</v>
      </c>
      <c r="O443" s="263">
        <v>0</v>
      </c>
      <c r="P443" s="263">
        <v>0</v>
      </c>
      <c r="Q443" s="197">
        <v>0</v>
      </c>
      <c r="R443" s="197">
        <v>0</v>
      </c>
      <c r="S443" s="263">
        <v>0</v>
      </c>
      <c r="T443" s="263">
        <v>0</v>
      </c>
      <c r="U443" s="263">
        <v>0</v>
      </c>
      <c r="V443" s="263">
        <v>0</v>
      </c>
      <c r="W443" s="263">
        <v>0</v>
      </c>
      <c r="X443" s="263">
        <v>0</v>
      </c>
      <c r="Y443" s="263">
        <v>0</v>
      </c>
      <c r="Z443" s="263">
        <v>0</v>
      </c>
      <c r="AA443" s="263">
        <v>0</v>
      </c>
      <c r="AB443" s="263">
        <v>0</v>
      </c>
      <c r="AC443" s="197">
        <f t="shared" si="178"/>
        <v>43283.89</v>
      </c>
      <c r="AD443" s="197">
        <v>180000</v>
      </c>
      <c r="AE443" s="263">
        <v>0</v>
      </c>
      <c r="AF443" s="239">
        <v>2024</v>
      </c>
      <c r="AG443" s="239">
        <v>2024</v>
      </c>
      <c r="AH443" s="239">
        <v>2024</v>
      </c>
      <c r="AI443" s="251"/>
      <c r="AJ443" s="251"/>
      <c r="AK443" s="251"/>
      <c r="AL443" s="251"/>
      <c r="AM443" s="252" t="s">
        <v>16962</v>
      </c>
      <c r="AN443" s="252" t="s">
        <v>16960</v>
      </c>
      <c r="AO443" s="252">
        <v>0</v>
      </c>
      <c r="AP443" s="252" t="s">
        <v>16972</v>
      </c>
      <c r="AQ443" s="252" t="s">
        <v>16961</v>
      </c>
      <c r="AR443" s="252" t="s">
        <v>16964</v>
      </c>
      <c r="AS443" s="252"/>
      <c r="AT443" s="252"/>
      <c r="AU443" s="252"/>
      <c r="AV443" s="252"/>
      <c r="AW443" s="252" t="s">
        <v>737</v>
      </c>
      <c r="AX443" s="253">
        <v>970.3</v>
      </c>
      <c r="AY443" s="253">
        <v>287</v>
      </c>
      <c r="AZ443" s="252" t="s">
        <v>17016</v>
      </c>
      <c r="BA443" s="252" t="s">
        <v>17012</v>
      </c>
      <c r="BB443" s="254"/>
      <c r="BC443" s="255">
        <f t="shared" si="173"/>
        <v>0</v>
      </c>
      <c r="BJ443" s="191" t="str">
        <f t="shared" si="177"/>
        <v>267.000</v>
      </c>
      <c r="BM443" s="191" t="s">
        <v>3156</v>
      </c>
      <c r="BN443" s="191" t="s">
        <v>2984</v>
      </c>
      <c r="BO443" s="191" t="s">
        <v>2984</v>
      </c>
      <c r="BU443" s="191" t="s">
        <v>3156</v>
      </c>
      <c r="BV443" s="191" t="s">
        <v>2984</v>
      </c>
      <c r="BW443" s="191" t="s">
        <v>2984</v>
      </c>
      <c r="CH443" s="248">
        <f t="shared" si="153"/>
        <v>1.1641532182693481E-10</v>
      </c>
    </row>
    <row r="444" spans="1:86" x14ac:dyDescent="0.3">
      <c r="A444" s="191">
        <v>1</v>
      </c>
      <c r="B444" s="256">
        <f>SUBTOTAL(9,$A$411:A444)</f>
        <v>34</v>
      </c>
      <c r="C444" s="260" t="s">
        <v>129</v>
      </c>
      <c r="D444" s="197">
        <f t="shared" si="174"/>
        <v>6146069.25</v>
      </c>
      <c r="E444" s="263">
        <v>0</v>
      </c>
      <c r="F444" s="263">
        <v>0</v>
      </c>
      <c r="G444" s="263">
        <v>0</v>
      </c>
      <c r="H444" s="263">
        <v>0</v>
      </c>
      <c r="I444" s="263">
        <v>0</v>
      </c>
      <c r="J444" s="263">
        <v>0</v>
      </c>
      <c r="K444" s="278">
        <v>0</v>
      </c>
      <c r="L444" s="263">
        <v>0</v>
      </c>
      <c r="M444" s="197">
        <v>750</v>
      </c>
      <c r="N444" s="197">
        <v>5821489.3799999999</v>
      </c>
      <c r="O444" s="263">
        <v>0</v>
      </c>
      <c r="P444" s="263">
        <v>0</v>
      </c>
      <c r="Q444" s="197">
        <v>0</v>
      </c>
      <c r="R444" s="197">
        <v>0</v>
      </c>
      <c r="S444" s="263">
        <v>0</v>
      </c>
      <c r="T444" s="263">
        <v>0</v>
      </c>
      <c r="U444" s="263">
        <v>0</v>
      </c>
      <c r="V444" s="263">
        <v>0</v>
      </c>
      <c r="W444" s="263">
        <v>0</v>
      </c>
      <c r="X444" s="263">
        <v>0</v>
      </c>
      <c r="Y444" s="263">
        <v>0</v>
      </c>
      <c r="Z444" s="263">
        <v>0</v>
      </c>
      <c r="AA444" s="263">
        <v>0</v>
      </c>
      <c r="AB444" s="263">
        <v>0</v>
      </c>
      <c r="AC444" s="197">
        <f t="shared" si="178"/>
        <v>124579.87</v>
      </c>
      <c r="AD444" s="197">
        <v>200000</v>
      </c>
      <c r="AE444" s="263">
        <v>0</v>
      </c>
      <c r="AF444" s="239">
        <v>2024</v>
      </c>
      <c r="AG444" s="239">
        <v>2024</v>
      </c>
      <c r="AH444" s="239">
        <v>2024</v>
      </c>
      <c r="AI444" s="251"/>
      <c r="AJ444" s="251"/>
      <c r="AK444" s="251"/>
      <c r="AL444" s="251"/>
      <c r="AM444" s="252" t="s">
        <v>16962</v>
      </c>
      <c r="AN444" s="252" t="s">
        <v>16960</v>
      </c>
      <c r="AO444" s="252">
        <v>0</v>
      </c>
      <c r="AP444" s="252" t="s">
        <v>16957</v>
      </c>
      <c r="AQ444" s="252" t="s">
        <v>16958</v>
      </c>
      <c r="AR444" s="252">
        <v>0</v>
      </c>
      <c r="AS444" s="252"/>
      <c r="AT444" s="252"/>
      <c r="AU444" s="252"/>
      <c r="AV444" s="252"/>
      <c r="AW444" s="252" t="s">
        <v>772</v>
      </c>
      <c r="AX444" s="253">
        <v>2024.6</v>
      </c>
      <c r="AY444" s="253">
        <v>750</v>
      </c>
      <c r="AZ444" s="252" t="s">
        <v>17015</v>
      </c>
      <c r="BA444" s="252" t="s">
        <v>17012</v>
      </c>
      <c r="BB444" s="254"/>
      <c r="BC444" s="255">
        <f t="shared" si="173"/>
        <v>0</v>
      </c>
      <c r="BJ444" s="191" t="str">
        <f t="shared" si="177"/>
        <v>804.380</v>
      </c>
      <c r="BM444" s="191" t="s">
        <v>3157</v>
      </c>
      <c r="BN444" s="191" t="s">
        <v>2984</v>
      </c>
      <c r="BO444" s="191" t="s">
        <v>2984</v>
      </c>
      <c r="BU444" s="191" t="s">
        <v>3157</v>
      </c>
      <c r="BV444" s="191" t="s">
        <v>2984</v>
      </c>
      <c r="BW444" s="191" t="s">
        <v>2984</v>
      </c>
      <c r="CH444" s="248">
        <f t="shared" ref="CH444:CH494" si="179">D444-E444-F444-G444-H444-I444-J444-L444-N444-P444-R444-T444-U444-V444-W444-X444-Y444-Z444-AA444-AB444-AC444-AD444-AE444</f>
        <v>1.1641532182693481E-10</v>
      </c>
    </row>
    <row r="445" spans="1:86" x14ac:dyDescent="0.3">
      <c r="A445" s="191">
        <v>1</v>
      </c>
      <c r="B445" s="256">
        <f>SUBTOTAL(9,$A$411:A445)</f>
        <v>35</v>
      </c>
      <c r="C445" s="260" t="s">
        <v>128</v>
      </c>
      <c r="D445" s="197">
        <f t="shared" si="174"/>
        <v>7948916.2299999995</v>
      </c>
      <c r="E445" s="263">
        <v>0</v>
      </c>
      <c r="F445" s="263">
        <v>0</v>
      </c>
      <c r="G445" s="263">
        <v>0</v>
      </c>
      <c r="H445" s="263">
        <v>0</v>
      </c>
      <c r="I445" s="263">
        <v>0</v>
      </c>
      <c r="J445" s="263">
        <v>0</v>
      </c>
      <c r="K445" s="278">
        <v>0</v>
      </c>
      <c r="L445" s="263">
        <v>0</v>
      </c>
      <c r="M445" s="197">
        <v>970</v>
      </c>
      <c r="N445" s="197">
        <v>7586563.7699999996</v>
      </c>
      <c r="O445" s="263">
        <v>0</v>
      </c>
      <c r="P445" s="263">
        <v>0</v>
      </c>
      <c r="Q445" s="197">
        <v>0</v>
      </c>
      <c r="R445" s="197">
        <v>0</v>
      </c>
      <c r="S445" s="263">
        <v>0</v>
      </c>
      <c r="T445" s="263">
        <v>0</v>
      </c>
      <c r="U445" s="263">
        <v>0</v>
      </c>
      <c r="V445" s="263">
        <v>0</v>
      </c>
      <c r="W445" s="263">
        <v>0</v>
      </c>
      <c r="X445" s="263">
        <v>0</v>
      </c>
      <c r="Y445" s="263">
        <v>0</v>
      </c>
      <c r="Z445" s="263">
        <v>0</v>
      </c>
      <c r="AA445" s="263">
        <v>0</v>
      </c>
      <c r="AB445" s="263">
        <v>0</v>
      </c>
      <c r="AC445" s="197">
        <f t="shared" si="178"/>
        <v>162352.46</v>
      </c>
      <c r="AD445" s="197">
        <v>200000</v>
      </c>
      <c r="AE445" s="263">
        <v>0</v>
      </c>
      <c r="AF445" s="239">
        <v>2024</v>
      </c>
      <c r="AG445" s="239">
        <v>2024</v>
      </c>
      <c r="AH445" s="239">
        <v>2024</v>
      </c>
      <c r="AI445" s="251"/>
      <c r="AJ445" s="251"/>
      <c r="AK445" s="251"/>
      <c r="AL445" s="251"/>
      <c r="AM445" s="252" t="s">
        <v>16962</v>
      </c>
      <c r="AN445" s="252" t="s">
        <v>16959</v>
      </c>
      <c r="AO445" s="252">
        <v>0</v>
      </c>
      <c r="AP445" s="252" t="s">
        <v>16954</v>
      </c>
      <c r="AQ445" s="252" t="s">
        <v>16966</v>
      </c>
      <c r="AR445" s="252" t="s">
        <v>16964</v>
      </c>
      <c r="AS445" s="252"/>
      <c r="AT445" s="252"/>
      <c r="AU445" s="252"/>
      <c r="AV445" s="252"/>
      <c r="AW445" s="252" t="s">
        <v>614</v>
      </c>
      <c r="AX445" s="253">
        <v>1926.2</v>
      </c>
      <c r="AY445" s="253">
        <v>970</v>
      </c>
      <c r="AZ445" s="252" t="s">
        <v>17015</v>
      </c>
      <c r="BA445" s="252">
        <v>2002</v>
      </c>
      <c r="BB445" s="254"/>
      <c r="BC445" s="255">
        <f t="shared" si="173"/>
        <v>0</v>
      </c>
      <c r="BJ445" s="191" t="str">
        <f t="shared" si="177"/>
        <v>762.700</v>
      </c>
      <c r="BM445" s="191" t="s">
        <v>3159</v>
      </c>
      <c r="BN445" s="191" t="s">
        <v>2984</v>
      </c>
      <c r="BO445" s="191" t="s">
        <v>2984</v>
      </c>
      <c r="BU445" s="191" t="s">
        <v>3159</v>
      </c>
      <c r="BV445" s="191" t="s">
        <v>2984</v>
      </c>
      <c r="BW445" s="191" t="s">
        <v>2984</v>
      </c>
      <c r="CH445" s="248">
        <f t="shared" si="179"/>
        <v>-2.9103830456733704E-11</v>
      </c>
    </row>
    <row r="446" spans="1:86" x14ac:dyDescent="0.3">
      <c r="A446" s="191">
        <v>1</v>
      </c>
      <c r="B446" s="256">
        <f>SUBTOTAL(9,$A$411:A446)</f>
        <v>36</v>
      </c>
      <c r="C446" s="260" t="s">
        <v>126</v>
      </c>
      <c r="D446" s="197">
        <f t="shared" si="174"/>
        <v>4261274.68</v>
      </c>
      <c r="E446" s="263">
        <v>0</v>
      </c>
      <c r="F446" s="263">
        <v>0</v>
      </c>
      <c r="G446" s="263">
        <v>0</v>
      </c>
      <c r="H446" s="263">
        <v>0</v>
      </c>
      <c r="I446" s="263">
        <v>0</v>
      </c>
      <c r="J446" s="263">
        <v>0</v>
      </c>
      <c r="K446" s="278">
        <v>0</v>
      </c>
      <c r="L446" s="263">
        <v>0</v>
      </c>
      <c r="M446" s="197">
        <v>0</v>
      </c>
      <c r="N446" s="197">
        <v>0</v>
      </c>
      <c r="O446" s="263">
        <v>0</v>
      </c>
      <c r="P446" s="263">
        <v>0</v>
      </c>
      <c r="Q446" s="197">
        <v>558.29999999999995</v>
      </c>
      <c r="R446" s="197">
        <v>3976184.34</v>
      </c>
      <c r="S446" s="263">
        <v>0</v>
      </c>
      <c r="T446" s="263">
        <v>0</v>
      </c>
      <c r="U446" s="263">
        <v>0</v>
      </c>
      <c r="V446" s="263">
        <v>0</v>
      </c>
      <c r="W446" s="263">
        <v>0</v>
      </c>
      <c r="X446" s="263">
        <v>0</v>
      </c>
      <c r="Y446" s="263">
        <v>0</v>
      </c>
      <c r="Z446" s="263">
        <v>0</v>
      </c>
      <c r="AA446" s="263">
        <v>0</v>
      </c>
      <c r="AB446" s="263">
        <v>0</v>
      </c>
      <c r="AC446" s="197">
        <f>ROUND(R446*2.14%,2)</f>
        <v>85090.34</v>
      </c>
      <c r="AD446" s="197">
        <v>200000</v>
      </c>
      <c r="AE446" s="263">
        <v>0</v>
      </c>
      <c r="AF446" s="239">
        <v>2024</v>
      </c>
      <c r="AG446" s="239">
        <v>2024</v>
      </c>
      <c r="AH446" s="239">
        <v>2024</v>
      </c>
      <c r="AI446" s="251"/>
      <c r="AJ446" s="251"/>
      <c r="AK446" s="251"/>
      <c r="AL446" s="251"/>
      <c r="AM446" s="252" t="s">
        <v>16962</v>
      </c>
      <c r="AN446" s="252" t="s">
        <v>16959</v>
      </c>
      <c r="AO446" s="252">
        <v>0</v>
      </c>
      <c r="AP446" s="252" t="s">
        <v>16960</v>
      </c>
      <c r="AQ446" s="252" t="s">
        <v>16966</v>
      </c>
      <c r="AR446" s="252">
        <v>0</v>
      </c>
      <c r="AS446" s="252"/>
      <c r="AT446" s="252"/>
      <c r="AU446" s="252"/>
      <c r="AV446" s="252"/>
      <c r="AW446" s="252" t="s">
        <v>663</v>
      </c>
      <c r="AX446" s="253">
        <v>504.6</v>
      </c>
      <c r="AY446" s="253">
        <v>520</v>
      </c>
      <c r="AZ446" s="252" t="s">
        <v>17015</v>
      </c>
      <c r="BA446" s="252">
        <v>2000</v>
      </c>
      <c r="BB446" s="254"/>
      <c r="BC446" s="255">
        <f t="shared" si="173"/>
        <v>520</v>
      </c>
      <c r="BJ446" s="191" t="str">
        <f t="shared" si="177"/>
        <v>372.500</v>
      </c>
      <c r="BM446" s="191" t="s">
        <v>3161</v>
      </c>
      <c r="BN446" s="191" t="s">
        <v>2984</v>
      </c>
      <c r="BO446" s="191" t="s">
        <v>2984</v>
      </c>
      <c r="BU446" s="191" t="s">
        <v>3161</v>
      </c>
      <c r="BV446" s="191" t="s">
        <v>2984</v>
      </c>
      <c r="BW446" s="191" t="s">
        <v>2984</v>
      </c>
      <c r="CH446" s="248">
        <f t="shared" si="179"/>
        <v>-1.4551915228366852E-10</v>
      </c>
    </row>
    <row r="447" spans="1:86" x14ac:dyDescent="0.3">
      <c r="A447" s="191">
        <v>1</v>
      </c>
      <c r="B447" s="256">
        <f>SUBTOTAL(9,$A$411:A447)</f>
        <v>37</v>
      </c>
      <c r="C447" s="260" t="s">
        <v>125</v>
      </c>
      <c r="D447" s="197">
        <f t="shared" si="174"/>
        <v>3245124.56</v>
      </c>
      <c r="E447" s="263">
        <v>0</v>
      </c>
      <c r="F447" s="263">
        <v>0</v>
      </c>
      <c r="G447" s="263">
        <v>0</v>
      </c>
      <c r="H447" s="263">
        <v>0</v>
      </c>
      <c r="I447" s="263">
        <v>0</v>
      </c>
      <c r="J447" s="263">
        <v>0</v>
      </c>
      <c r="K447" s="278">
        <v>0</v>
      </c>
      <c r="L447" s="263">
        <v>0</v>
      </c>
      <c r="M447" s="197">
        <v>396</v>
      </c>
      <c r="N447" s="197">
        <v>3000905.19</v>
      </c>
      <c r="O447" s="263">
        <v>0</v>
      </c>
      <c r="P447" s="263">
        <v>0</v>
      </c>
      <c r="Q447" s="197">
        <v>0</v>
      </c>
      <c r="R447" s="197">
        <v>0</v>
      </c>
      <c r="S447" s="263">
        <v>0</v>
      </c>
      <c r="T447" s="263">
        <v>0</v>
      </c>
      <c r="U447" s="263">
        <v>0</v>
      </c>
      <c r="V447" s="263">
        <v>0</v>
      </c>
      <c r="W447" s="263">
        <v>0</v>
      </c>
      <c r="X447" s="263">
        <v>0</v>
      </c>
      <c r="Y447" s="263">
        <v>0</v>
      </c>
      <c r="Z447" s="263">
        <v>0</v>
      </c>
      <c r="AA447" s="263">
        <v>0</v>
      </c>
      <c r="AB447" s="263">
        <v>0</v>
      </c>
      <c r="AC447" s="197">
        <f t="shared" si="178"/>
        <v>64219.37</v>
      </c>
      <c r="AD447" s="197">
        <v>180000</v>
      </c>
      <c r="AE447" s="263">
        <v>0</v>
      </c>
      <c r="AF447" s="239">
        <v>2024</v>
      </c>
      <c r="AG447" s="239">
        <v>2024</v>
      </c>
      <c r="AH447" s="239">
        <v>2024</v>
      </c>
      <c r="AI447" s="251"/>
      <c r="AJ447" s="251"/>
      <c r="AK447" s="251"/>
      <c r="AL447" s="251"/>
      <c r="AM447" s="252" t="s">
        <v>16962</v>
      </c>
      <c r="AN447" s="252" t="s">
        <v>16960</v>
      </c>
      <c r="AO447" s="252">
        <v>0</v>
      </c>
      <c r="AP447" s="252" t="s">
        <v>16965</v>
      </c>
      <c r="AQ447" s="252" t="s">
        <v>16966</v>
      </c>
      <c r="AR447" s="252">
        <v>0</v>
      </c>
      <c r="AS447" s="252"/>
      <c r="AT447" s="252"/>
      <c r="AU447" s="252"/>
      <c r="AV447" s="252"/>
      <c r="AW447" s="252" t="s">
        <v>664</v>
      </c>
      <c r="AX447" s="253">
        <v>358.3</v>
      </c>
      <c r="AY447" s="253">
        <v>396</v>
      </c>
      <c r="AZ447" s="252" t="s">
        <v>17015</v>
      </c>
      <c r="BA447" s="252" t="s">
        <v>720</v>
      </c>
      <c r="BB447" s="254"/>
      <c r="BC447" s="255">
        <f t="shared" si="173"/>
        <v>0</v>
      </c>
      <c r="BJ447" s="191" t="str">
        <f t="shared" si="177"/>
        <v>153.000</v>
      </c>
      <c r="BM447" s="191" t="s">
        <v>3162</v>
      </c>
      <c r="BN447" s="191" t="s">
        <v>2984</v>
      </c>
      <c r="BO447" s="191" t="s">
        <v>2984</v>
      </c>
      <c r="BU447" s="191" t="s">
        <v>3162</v>
      </c>
      <c r="BV447" s="191" t="s">
        <v>2984</v>
      </c>
      <c r="BW447" s="191" t="s">
        <v>2984</v>
      </c>
      <c r="CH447" s="248">
        <f t="shared" si="179"/>
        <v>1.1641532182693481E-10</v>
      </c>
    </row>
    <row r="448" spans="1:86" x14ac:dyDescent="0.3">
      <c r="A448" s="191">
        <v>1</v>
      </c>
      <c r="B448" s="256">
        <f>SUBTOTAL(9,$A$411:A448)</f>
        <v>38</v>
      </c>
      <c r="C448" s="260" t="s">
        <v>124</v>
      </c>
      <c r="D448" s="197">
        <f t="shared" si="174"/>
        <v>2457800</v>
      </c>
      <c r="E448" s="263">
        <v>0</v>
      </c>
      <c r="F448" s="263">
        <v>0</v>
      </c>
      <c r="G448" s="263">
        <v>0</v>
      </c>
      <c r="H448" s="263">
        <v>0</v>
      </c>
      <c r="I448" s="263">
        <v>0</v>
      </c>
      <c r="J448" s="263">
        <v>0</v>
      </c>
      <c r="K448" s="278">
        <v>1</v>
      </c>
      <c r="L448" s="197">
        <v>2259447.8199999998</v>
      </c>
      <c r="M448" s="197">
        <v>0</v>
      </c>
      <c r="N448" s="197">
        <v>0</v>
      </c>
      <c r="O448" s="263">
        <v>0</v>
      </c>
      <c r="P448" s="263">
        <v>0</v>
      </c>
      <c r="Q448" s="197">
        <v>0</v>
      </c>
      <c r="R448" s="197">
        <v>0</v>
      </c>
      <c r="S448" s="263">
        <v>0</v>
      </c>
      <c r="T448" s="263">
        <v>0</v>
      </c>
      <c r="U448" s="263">
        <v>0</v>
      </c>
      <c r="V448" s="263">
        <v>0</v>
      </c>
      <c r="W448" s="263">
        <v>0</v>
      </c>
      <c r="X448" s="263">
        <v>0</v>
      </c>
      <c r="Y448" s="263">
        <v>0</v>
      </c>
      <c r="Z448" s="263">
        <v>0</v>
      </c>
      <c r="AA448" s="263">
        <v>0</v>
      </c>
      <c r="AB448" s="263">
        <v>0</v>
      </c>
      <c r="AC448" s="197">
        <f>ROUND(L448*2.14%,2)</f>
        <v>48352.18</v>
      </c>
      <c r="AD448" s="263">
        <v>150000</v>
      </c>
      <c r="AE448" s="263">
        <v>0</v>
      </c>
      <c r="AF448" s="239">
        <v>2024</v>
      </c>
      <c r="AG448" s="239">
        <v>2024</v>
      </c>
      <c r="AH448" s="239">
        <v>2024</v>
      </c>
      <c r="AI448" s="251"/>
      <c r="AJ448" s="251"/>
      <c r="AK448" s="251"/>
      <c r="AL448" s="251"/>
      <c r="AM448" s="252">
        <v>2017</v>
      </c>
      <c r="AN448" s="252" t="s">
        <v>16965</v>
      </c>
      <c r="AO448" s="252" t="s">
        <v>16962</v>
      </c>
      <c r="AP448" s="252" t="s">
        <v>16966</v>
      </c>
      <c r="AQ448" s="252" t="s">
        <v>16952</v>
      </c>
      <c r="AR448" s="252" t="s">
        <v>16964</v>
      </c>
      <c r="AS448" s="252"/>
      <c r="AT448" s="252" t="s">
        <v>17024</v>
      </c>
      <c r="AU448" s="252"/>
      <c r="AV448" s="252"/>
      <c r="AW448" s="252" t="s">
        <v>615</v>
      </c>
      <c r="AX448" s="253">
        <v>4218.8</v>
      </c>
      <c r="AY448" s="253">
        <v>718.36</v>
      </c>
      <c r="AZ448" s="252" t="s">
        <v>17019</v>
      </c>
      <c r="BA448" s="252">
        <v>2017</v>
      </c>
      <c r="BB448" s="254"/>
      <c r="BC448" s="255">
        <f t="shared" si="173"/>
        <v>718.36</v>
      </c>
      <c r="BJ448" s="191" t="str">
        <f t="shared" si="177"/>
        <v>1047.000</v>
      </c>
      <c r="BM448" s="191" t="s">
        <v>3163</v>
      </c>
      <c r="BN448" s="191" t="s">
        <v>2984</v>
      </c>
      <c r="BO448" s="191" t="s">
        <v>2984</v>
      </c>
      <c r="BU448" s="191" t="s">
        <v>3163</v>
      </c>
      <c r="BV448" s="191" t="s">
        <v>2984</v>
      </c>
      <c r="BW448" s="191" t="s">
        <v>2984</v>
      </c>
      <c r="CH448" s="248">
        <f t="shared" si="179"/>
        <v>1.7462298274040222E-10</v>
      </c>
    </row>
    <row r="449" spans="1:116" x14ac:dyDescent="0.3">
      <c r="A449" s="191">
        <v>1</v>
      </c>
      <c r="B449" s="256">
        <f>SUBTOTAL(9,$A$411:A449)</f>
        <v>39</v>
      </c>
      <c r="C449" s="260" t="s">
        <v>123</v>
      </c>
      <c r="D449" s="197">
        <f t="shared" si="174"/>
        <v>12480617.960000001</v>
      </c>
      <c r="E449" s="263">
        <v>0</v>
      </c>
      <c r="F449" s="263">
        <v>0</v>
      </c>
      <c r="G449" s="263">
        <v>0</v>
      </c>
      <c r="H449" s="263">
        <v>0</v>
      </c>
      <c r="I449" s="263">
        <v>0</v>
      </c>
      <c r="J449" s="263">
        <v>0</v>
      </c>
      <c r="K449" s="278">
        <v>0</v>
      </c>
      <c r="L449" s="263">
        <v>0</v>
      </c>
      <c r="M449" s="197">
        <v>1523</v>
      </c>
      <c r="N449" s="197">
        <v>11988454.74</v>
      </c>
      <c r="O449" s="263">
        <v>0</v>
      </c>
      <c r="P449" s="263">
        <v>0</v>
      </c>
      <c r="Q449" s="197">
        <v>0</v>
      </c>
      <c r="R449" s="197">
        <v>0</v>
      </c>
      <c r="S449" s="263">
        <v>0</v>
      </c>
      <c r="T449" s="263">
        <v>0</v>
      </c>
      <c r="U449" s="263">
        <v>0</v>
      </c>
      <c r="V449" s="263">
        <v>0</v>
      </c>
      <c r="W449" s="263">
        <v>0</v>
      </c>
      <c r="X449" s="263">
        <v>0</v>
      </c>
      <c r="Y449" s="263">
        <v>0</v>
      </c>
      <c r="Z449" s="263">
        <v>0</v>
      </c>
      <c r="AA449" s="263">
        <v>0</v>
      </c>
      <c r="AB449" s="263">
        <v>0</v>
      </c>
      <c r="AC449" s="197">
        <v>262163.21999999997</v>
      </c>
      <c r="AD449" s="197">
        <v>230000</v>
      </c>
      <c r="AE449" s="263">
        <v>0</v>
      </c>
      <c r="AF449" s="239">
        <v>2024</v>
      </c>
      <c r="AG449" s="239">
        <v>2024</v>
      </c>
      <c r="AH449" s="239">
        <v>2024</v>
      </c>
      <c r="AI449" s="251"/>
      <c r="AJ449" s="251"/>
      <c r="AK449" s="251"/>
      <c r="AL449" s="251"/>
      <c r="AM449" s="252" t="s">
        <v>16962</v>
      </c>
      <c r="AN449" s="252" t="s">
        <v>16960</v>
      </c>
      <c r="AO449" s="252">
        <v>0</v>
      </c>
      <c r="AP449" s="252" t="s">
        <v>16952</v>
      </c>
      <c r="AQ449" s="252" t="s">
        <v>16958</v>
      </c>
      <c r="AR449" s="252" t="s">
        <v>16964</v>
      </c>
      <c r="AS449" s="252"/>
      <c r="AT449" s="252"/>
      <c r="AU449" s="252"/>
      <c r="AV449" s="252"/>
      <c r="AW449" s="252" t="s">
        <v>853</v>
      </c>
      <c r="AX449" s="253">
        <v>4599.3999999999996</v>
      </c>
      <c r="AY449" s="253">
        <v>1523</v>
      </c>
      <c r="AZ449" s="252" t="s">
        <v>17015</v>
      </c>
      <c r="BA449" s="252" t="s">
        <v>656</v>
      </c>
      <c r="BB449" s="254"/>
      <c r="BC449" s="255">
        <f t="shared" si="173"/>
        <v>0</v>
      </c>
      <c r="BJ449" s="191" t="str">
        <f t="shared" si="177"/>
        <v>1318.600</v>
      </c>
      <c r="BM449" s="191" t="s">
        <v>3164</v>
      </c>
      <c r="BN449" s="191" t="s">
        <v>2984</v>
      </c>
      <c r="BO449" s="191" t="s">
        <v>2984</v>
      </c>
      <c r="BU449" s="191" t="s">
        <v>3164</v>
      </c>
      <c r="BV449" s="191" t="s">
        <v>2984</v>
      </c>
      <c r="BW449" s="191" t="s">
        <v>2984</v>
      </c>
      <c r="CH449" s="248">
        <f t="shared" si="179"/>
        <v>6.9849193096160889E-10</v>
      </c>
    </row>
    <row r="450" spans="1:116" x14ac:dyDescent="0.3">
      <c r="A450" s="191">
        <v>1</v>
      </c>
      <c r="B450" s="256">
        <f>SUBTOTAL(9,$A$411:A450)</f>
        <v>40</v>
      </c>
      <c r="C450" s="257" t="s">
        <v>72</v>
      </c>
      <c r="D450" s="197">
        <f t="shared" si="174"/>
        <v>8999233</v>
      </c>
      <c r="E450" s="197">
        <v>0</v>
      </c>
      <c r="F450" s="197">
        <v>0</v>
      </c>
      <c r="G450" s="197">
        <v>0</v>
      </c>
      <c r="H450" s="197">
        <v>0</v>
      </c>
      <c r="I450" s="197">
        <v>0</v>
      </c>
      <c r="J450" s="197">
        <v>0</v>
      </c>
      <c r="K450" s="247">
        <v>0</v>
      </c>
      <c r="L450" s="197">
        <v>0</v>
      </c>
      <c r="M450" s="197">
        <v>1150</v>
      </c>
      <c r="N450" s="197">
        <v>8585503.2300000004</v>
      </c>
      <c r="O450" s="197">
        <v>0</v>
      </c>
      <c r="P450" s="197">
        <v>0</v>
      </c>
      <c r="Q450" s="197">
        <v>0</v>
      </c>
      <c r="R450" s="197">
        <v>0</v>
      </c>
      <c r="S450" s="197">
        <v>0</v>
      </c>
      <c r="T450" s="197">
        <v>0</v>
      </c>
      <c r="U450" s="197">
        <v>0</v>
      </c>
      <c r="V450" s="197">
        <v>0</v>
      </c>
      <c r="W450" s="197">
        <v>0</v>
      </c>
      <c r="X450" s="197">
        <v>0</v>
      </c>
      <c r="Y450" s="197">
        <v>0</v>
      </c>
      <c r="Z450" s="197">
        <v>0</v>
      </c>
      <c r="AA450" s="197">
        <v>0</v>
      </c>
      <c r="AB450" s="197">
        <v>0</v>
      </c>
      <c r="AC450" s="197">
        <f>ROUND(N450*2.14%,2)</f>
        <v>183729.77</v>
      </c>
      <c r="AD450" s="197">
        <v>230000</v>
      </c>
      <c r="AE450" s="197">
        <v>0</v>
      </c>
      <c r="AF450" s="239">
        <v>2024</v>
      </c>
      <c r="AG450" s="239">
        <v>2024</v>
      </c>
      <c r="AH450" s="239">
        <v>2024</v>
      </c>
      <c r="AI450" s="251"/>
      <c r="AJ450" s="251"/>
      <c r="AK450" s="251"/>
      <c r="AL450" s="251"/>
      <c r="AM450" s="252" t="s">
        <v>16967</v>
      </c>
      <c r="AN450" s="252" t="s">
        <v>16956</v>
      </c>
      <c r="AO450" s="252">
        <v>0</v>
      </c>
      <c r="AP450" s="252" t="s">
        <v>16957</v>
      </c>
      <c r="AQ450" s="252" t="s">
        <v>16958</v>
      </c>
      <c r="AR450" s="252" t="s">
        <v>16964</v>
      </c>
      <c r="AS450" s="252"/>
      <c r="AT450" s="252"/>
      <c r="AU450" s="252"/>
      <c r="AV450" s="252"/>
      <c r="AW450" s="252" t="s">
        <v>772</v>
      </c>
      <c r="AX450" s="253">
        <v>4977</v>
      </c>
      <c r="AY450" s="253">
        <v>1026</v>
      </c>
      <c r="AZ450" s="252" t="s">
        <v>17016</v>
      </c>
      <c r="BA450" s="252">
        <v>2006</v>
      </c>
      <c r="BB450" s="254"/>
      <c r="BC450" s="255">
        <f>AY450-M450</f>
        <v>-124</v>
      </c>
      <c r="BJ450" s="191" t="str">
        <f t="shared" si="177"/>
        <v>1118.000</v>
      </c>
      <c r="BM450" s="191" t="s">
        <v>604</v>
      </c>
      <c r="BN450" s="191" t="s">
        <v>2980</v>
      </c>
      <c r="BO450" s="191" t="s">
        <v>3053</v>
      </c>
      <c r="BU450" s="191" t="s">
        <v>604</v>
      </c>
      <c r="BV450" s="191" t="s">
        <v>2980</v>
      </c>
      <c r="BW450" s="191" t="s">
        <v>3053</v>
      </c>
      <c r="CH450" s="248">
        <f t="shared" si="179"/>
        <v>-4.3655745685100555E-10</v>
      </c>
    </row>
    <row r="451" spans="1:116" x14ac:dyDescent="0.3">
      <c r="A451" s="191">
        <v>1</v>
      </c>
      <c r="B451" s="256">
        <f>SUBTOTAL(9,$A$411:A451)</f>
        <v>41</v>
      </c>
      <c r="C451" s="257" t="s">
        <v>7744</v>
      </c>
      <c r="D451" s="197">
        <f t="shared" si="174"/>
        <v>3175954.68</v>
      </c>
      <c r="E451" s="197">
        <v>0</v>
      </c>
      <c r="F451" s="197">
        <v>0</v>
      </c>
      <c r="G451" s="197">
        <v>0</v>
      </c>
      <c r="H451" s="197">
        <v>0</v>
      </c>
      <c r="I451" s="197">
        <v>0</v>
      </c>
      <c r="J451" s="197">
        <v>0</v>
      </c>
      <c r="K451" s="247">
        <v>0</v>
      </c>
      <c r="L451" s="197">
        <v>0</v>
      </c>
      <c r="M451" s="197">
        <v>935.3</v>
      </c>
      <c r="N451" s="197">
        <v>3109413.24</v>
      </c>
      <c r="O451" s="197">
        <v>0</v>
      </c>
      <c r="P451" s="197">
        <v>0</v>
      </c>
      <c r="Q451" s="197">
        <v>0</v>
      </c>
      <c r="R451" s="197">
        <v>0</v>
      </c>
      <c r="S451" s="197">
        <v>0</v>
      </c>
      <c r="T451" s="197">
        <v>0</v>
      </c>
      <c r="U451" s="197">
        <v>0</v>
      </c>
      <c r="V451" s="197">
        <v>0</v>
      </c>
      <c r="W451" s="197">
        <v>0</v>
      </c>
      <c r="X451" s="197">
        <v>0</v>
      </c>
      <c r="Y451" s="197">
        <v>0</v>
      </c>
      <c r="Z451" s="197">
        <v>0</v>
      </c>
      <c r="AA451" s="197">
        <v>0</v>
      </c>
      <c r="AB451" s="197">
        <v>0</v>
      </c>
      <c r="AC451" s="197">
        <f>ROUND(N451*2.14%,2)</f>
        <v>66541.440000000002</v>
      </c>
      <c r="AD451" s="197">
        <v>0</v>
      </c>
      <c r="AE451" s="197">
        <v>0</v>
      </c>
      <c r="AF451" s="239" t="s">
        <v>17052</v>
      </c>
      <c r="AG451" s="239">
        <v>2024</v>
      </c>
      <c r="AH451" s="299">
        <v>2024</v>
      </c>
      <c r="AM451" s="254"/>
      <c r="AN451" s="254"/>
      <c r="AO451" s="254"/>
      <c r="AP451" s="254"/>
      <c r="AQ451" s="254"/>
      <c r="AR451" s="254"/>
      <c r="AS451" s="254"/>
      <c r="AT451" s="254"/>
      <c r="AU451" s="254"/>
      <c r="AV451" s="254"/>
      <c r="AW451" s="254"/>
      <c r="AX451" s="300"/>
      <c r="AY451" s="300"/>
      <c r="AZ451" s="254"/>
      <c r="BA451" s="254"/>
      <c r="BB451" s="254"/>
      <c r="BC451" s="255"/>
      <c r="CH451" s="248"/>
    </row>
    <row r="452" spans="1:116" s="267" customFormat="1" x14ac:dyDescent="0.3">
      <c r="A452" s="191">
        <v>1</v>
      </c>
      <c r="B452" s="256">
        <f>SUBTOTAL(9,$A$411:A452)</f>
        <v>42</v>
      </c>
      <c r="C452" s="245" t="s">
        <v>5068</v>
      </c>
      <c r="D452" s="197">
        <f t="shared" si="174"/>
        <v>9072360.7899999991</v>
      </c>
      <c r="E452" s="264">
        <v>0</v>
      </c>
      <c r="F452" s="264">
        <v>0</v>
      </c>
      <c r="G452" s="264">
        <v>0</v>
      </c>
      <c r="H452" s="264">
        <v>0</v>
      </c>
      <c r="I452" s="264">
        <v>0</v>
      </c>
      <c r="J452" s="264">
        <v>0</v>
      </c>
      <c r="K452" s="281">
        <v>0</v>
      </c>
      <c r="L452" s="264">
        <v>0</v>
      </c>
      <c r="M452" s="264">
        <v>0</v>
      </c>
      <c r="N452" s="264">
        <v>0</v>
      </c>
      <c r="O452" s="264">
        <v>0</v>
      </c>
      <c r="P452" s="264">
        <v>0</v>
      </c>
      <c r="Q452" s="264">
        <v>1150.8</v>
      </c>
      <c r="R452" s="264">
        <v>8882280</v>
      </c>
      <c r="S452" s="264">
        <v>0</v>
      </c>
      <c r="T452" s="264">
        <v>0</v>
      </c>
      <c r="U452" s="264">
        <v>0</v>
      </c>
      <c r="V452" s="264">
        <v>0</v>
      </c>
      <c r="W452" s="264">
        <v>0</v>
      </c>
      <c r="X452" s="264">
        <v>0</v>
      </c>
      <c r="Y452" s="264">
        <v>0</v>
      </c>
      <c r="Z452" s="264">
        <v>0</v>
      </c>
      <c r="AA452" s="264">
        <v>0</v>
      </c>
      <c r="AB452" s="264">
        <v>0</v>
      </c>
      <c r="AC452" s="264">
        <f t="shared" ref="AC452" si="180">ROUND(N452*2.14%,2)+ROUND(E452*2.14%,2)+ROUND(F452*2.14%,2)+ROUND(G452*2.14%,2)+ROUND(H452*2.14%,2)+ROUND(I452*2.14%,2)+ROUND(J452*2.14%,2)+ROUND(L452*2.14%,2)+ROUND(P452*2.14%,2)+ROUND(R452*2.14%,2)+ROUND(T452*2.14%,2)+ROUND(U452*2.14%,2)+ROUND(V452*2.14%,2)+ROUND(W452*2.14%,2)+ROUND(X452*2.14%,2)+ROUND(Y452*2.14%,2)+ROUND(Z452*2.14%,2)+ROUND(AA452*2.14%,2)+ROUND(AB452*2.14%,2)</f>
        <v>190080.79</v>
      </c>
      <c r="AD452" s="264">
        <v>0</v>
      </c>
      <c r="AE452" s="264">
        <v>0</v>
      </c>
      <c r="AF452" s="265" t="s">
        <v>17052</v>
      </c>
      <c r="AG452" s="265">
        <v>2024</v>
      </c>
      <c r="AH452" s="266">
        <v>2024</v>
      </c>
      <c r="AT452" s="267" t="e">
        <f>VLOOKUP(C452,AW:AX,2,FALSE)</f>
        <v>#N/A</v>
      </c>
      <c r="BV452" s="267" t="b">
        <f t="shared" ref="BV452" si="181">D452=(E452+F452+G452+H452+I452+L452+N452+P452+R452+T452+U452+V452+AA452+AB452+AC452+AD452+AE452)</f>
        <v>1</v>
      </c>
      <c r="BW452" s="268"/>
      <c r="CA452" s="267" t="e">
        <f>VLOOKUP(C452,CB:CC,2,FALSE)</f>
        <v>#N/A</v>
      </c>
      <c r="CE452" s="267" t="e">
        <f>VLOOKUP(C452,CF:CG,2,FALSE)</f>
        <v>#N/A</v>
      </c>
      <c r="CF452" s="267" t="s">
        <v>11229</v>
      </c>
      <c r="CG452" s="267">
        <v>1</v>
      </c>
      <c r="CH452" s="248">
        <f t="shared" si="179"/>
        <v>-9.0221874415874481E-10</v>
      </c>
      <c r="CL452" s="267" t="e">
        <f>VLOOKUP(C452,CM:CN,2,FALSE)</f>
        <v>#N/A</v>
      </c>
      <c r="CM452" s="267" t="s">
        <v>10964</v>
      </c>
      <c r="CN452" s="267">
        <v>81671.7</v>
      </c>
      <c r="DK452" s="267" t="e">
        <f>VLOOKUP(C452,DL:DM,2,FALSE)</f>
        <v>#N/A</v>
      </c>
      <c r="DL452" s="267" t="s">
        <v>2618</v>
      </c>
    </row>
    <row r="453" spans="1:116" x14ac:dyDescent="0.3">
      <c r="A453" s="191">
        <v>1</v>
      </c>
      <c r="B453" s="256">
        <f>SUBTOTAL(9,$A$411:A453)</f>
        <v>43</v>
      </c>
      <c r="C453" s="257" t="s">
        <v>7575</v>
      </c>
      <c r="D453" s="197">
        <f>E453+F453+G453+H453+I453+J453+L453+N453+P453+R453+T453+U453+V453+W453+X453+Y453+Z453+AA453+AB453+AC453+AD453+AE453</f>
        <v>6200000</v>
      </c>
      <c r="E453" s="258">
        <v>0</v>
      </c>
      <c r="F453" s="258">
        <v>0</v>
      </c>
      <c r="G453" s="258">
        <v>0</v>
      </c>
      <c r="H453" s="258">
        <v>0</v>
      </c>
      <c r="I453" s="258">
        <v>0</v>
      </c>
      <c r="J453" s="258">
        <v>0</v>
      </c>
      <c r="K453" s="250">
        <v>0</v>
      </c>
      <c r="L453" s="258">
        <v>0</v>
      </c>
      <c r="M453" s="258">
        <v>903.1</v>
      </c>
      <c r="N453" s="258">
        <v>6070099.8600000003</v>
      </c>
      <c r="O453" s="258">
        <v>0</v>
      </c>
      <c r="P453" s="258">
        <v>0</v>
      </c>
      <c r="Q453" s="258">
        <v>0</v>
      </c>
      <c r="R453" s="258">
        <v>0</v>
      </c>
      <c r="S453" s="258">
        <v>0</v>
      </c>
      <c r="T453" s="258">
        <v>0</v>
      </c>
      <c r="U453" s="258">
        <v>0</v>
      </c>
      <c r="V453" s="258">
        <v>0</v>
      </c>
      <c r="W453" s="258">
        <v>0</v>
      </c>
      <c r="X453" s="258">
        <v>0</v>
      </c>
      <c r="Y453" s="258">
        <v>0</v>
      </c>
      <c r="Z453" s="258">
        <v>0</v>
      </c>
      <c r="AA453" s="258">
        <v>0</v>
      </c>
      <c r="AB453" s="258">
        <v>0</v>
      </c>
      <c r="AC453" s="197">
        <f>ROUND(N453*2.14%,2)</f>
        <v>129900.14</v>
      </c>
      <c r="AD453" s="197">
        <v>0</v>
      </c>
      <c r="AE453" s="197">
        <v>0</v>
      </c>
      <c r="AF453" s="239" t="s">
        <v>17052</v>
      </c>
      <c r="AG453" s="239">
        <v>2024</v>
      </c>
      <c r="AH453" s="239">
        <v>2024</v>
      </c>
      <c r="AI453" s="251"/>
      <c r="AJ453" s="251"/>
      <c r="AK453" s="251"/>
      <c r="AL453" s="251"/>
      <c r="AM453" s="252"/>
      <c r="AN453" s="252"/>
      <c r="AO453" s="252"/>
      <c r="AP453" s="252"/>
      <c r="AQ453" s="252"/>
      <c r="AR453" s="252"/>
      <c r="AS453" s="252"/>
      <c r="AT453" s="252"/>
      <c r="AU453" s="252"/>
      <c r="AV453" s="252"/>
      <c r="AW453" s="252"/>
      <c r="AX453" s="253"/>
      <c r="AY453" s="253"/>
      <c r="AZ453" s="252"/>
      <c r="BA453" s="252"/>
      <c r="BB453" s="254"/>
      <c r="BC453" s="255"/>
      <c r="CH453" s="248">
        <f>D453-E453-F453-G453-H453-I453-J453-L453-N453-P453-R453-T453-U453-V453-W453-X453-Y453-Z453-AA453-AB453-AC453-AD453-AE453</f>
        <v>-3.3469405025243759E-10</v>
      </c>
    </row>
    <row r="454" spans="1:116" x14ac:dyDescent="0.3">
      <c r="B454" s="249" t="s">
        <v>567</v>
      </c>
      <c r="C454" s="249"/>
      <c r="D454" s="246">
        <f>SUM(D455:D462)</f>
        <v>51720852.999999993</v>
      </c>
      <c r="E454" s="197">
        <f t="shared" ref="E454:AE454" si="182">SUM(E455:E462)</f>
        <v>0</v>
      </c>
      <c r="F454" s="197">
        <f t="shared" si="182"/>
        <v>0</v>
      </c>
      <c r="G454" s="197">
        <f t="shared" si="182"/>
        <v>0</v>
      </c>
      <c r="H454" s="197">
        <f t="shared" si="182"/>
        <v>0</v>
      </c>
      <c r="I454" s="197">
        <f t="shared" si="182"/>
        <v>0</v>
      </c>
      <c r="J454" s="197">
        <f t="shared" si="182"/>
        <v>0</v>
      </c>
      <c r="K454" s="247">
        <f t="shared" si="182"/>
        <v>0</v>
      </c>
      <c r="L454" s="197">
        <f t="shared" si="182"/>
        <v>0</v>
      </c>
      <c r="M454" s="197">
        <f t="shared" si="182"/>
        <v>3111.2400000000002</v>
      </c>
      <c r="N454" s="197">
        <f t="shared" si="182"/>
        <v>31891122.52</v>
      </c>
      <c r="O454" s="197">
        <f t="shared" si="182"/>
        <v>0</v>
      </c>
      <c r="P454" s="197">
        <f t="shared" si="182"/>
        <v>0</v>
      </c>
      <c r="Q454" s="197">
        <f t="shared" si="182"/>
        <v>2385.8000000000002</v>
      </c>
      <c r="R454" s="197">
        <f t="shared" si="182"/>
        <v>17473331.18</v>
      </c>
      <c r="S454" s="197">
        <f t="shared" si="182"/>
        <v>0</v>
      </c>
      <c r="T454" s="197">
        <f t="shared" si="182"/>
        <v>0</v>
      </c>
      <c r="U454" s="197">
        <f t="shared" si="182"/>
        <v>0</v>
      </c>
      <c r="V454" s="197">
        <f t="shared" si="182"/>
        <v>0</v>
      </c>
      <c r="W454" s="197">
        <f t="shared" si="182"/>
        <v>0</v>
      </c>
      <c r="X454" s="197">
        <f t="shared" si="182"/>
        <v>0</v>
      </c>
      <c r="Y454" s="197">
        <f t="shared" si="182"/>
        <v>0</v>
      </c>
      <c r="Z454" s="197">
        <f t="shared" si="182"/>
        <v>0</v>
      </c>
      <c r="AA454" s="197">
        <f t="shared" si="182"/>
        <v>0</v>
      </c>
      <c r="AB454" s="197">
        <f t="shared" si="182"/>
        <v>0</v>
      </c>
      <c r="AC454" s="197">
        <f t="shared" si="182"/>
        <v>1056399.3</v>
      </c>
      <c r="AD454" s="197">
        <f t="shared" si="182"/>
        <v>1180000</v>
      </c>
      <c r="AE454" s="197">
        <f t="shared" si="182"/>
        <v>120000</v>
      </c>
      <c r="AF454" s="239" t="s">
        <v>17026</v>
      </c>
      <c r="AG454" s="239" t="s">
        <v>17026</v>
      </c>
      <c r="AH454" s="239" t="s">
        <v>17026</v>
      </c>
      <c r="AI454" s="251"/>
      <c r="AJ454" s="251"/>
      <c r="AK454" s="251"/>
      <c r="AL454" s="251"/>
      <c r="AM454" s="252"/>
      <c r="AN454" s="252"/>
      <c r="AO454" s="252"/>
      <c r="AP454" s="252"/>
      <c r="AQ454" s="252"/>
      <c r="AR454" s="252"/>
      <c r="AS454" s="252"/>
      <c r="AT454" s="252"/>
      <c r="AU454" s="252"/>
      <c r="AV454" s="252"/>
      <c r="AW454" s="252"/>
      <c r="AX454" s="253"/>
      <c r="AY454" s="253"/>
      <c r="AZ454" s="252"/>
      <c r="BA454" s="252"/>
      <c r="BB454" s="254"/>
      <c r="BC454" s="255">
        <f t="shared" si="173"/>
        <v>-3111.2400000000002</v>
      </c>
      <c r="BJ454" s="191" t="e">
        <f>VLOOKUP(C454,BM:BO,3,FALSE)</f>
        <v>#N/A</v>
      </c>
      <c r="BM454" s="191" t="s">
        <v>3890</v>
      </c>
      <c r="BN454" s="191" t="s">
        <v>3046</v>
      </c>
      <c r="BO454" s="191" t="s">
        <v>2984</v>
      </c>
      <c r="BU454" s="191" t="s">
        <v>3890</v>
      </c>
      <c r="BV454" s="191" t="s">
        <v>3046</v>
      </c>
      <c r="BW454" s="191" t="s">
        <v>2984</v>
      </c>
      <c r="CH454" s="248">
        <f t="shared" si="179"/>
        <v>-6.7520886659622192E-9</v>
      </c>
    </row>
    <row r="455" spans="1:116" x14ac:dyDescent="0.3">
      <c r="A455" s="191">
        <v>1</v>
      </c>
      <c r="B455" s="256">
        <f>SUBTOTAL(9,$A$411:A455)</f>
        <v>44</v>
      </c>
      <c r="C455" s="260" t="s">
        <v>577</v>
      </c>
      <c r="D455" s="197">
        <f>E455+F455+G455+H455+I455+J455+L455+N455+P455+R455+T455+U455+V455+W455+X455+Y455+Z455+AA455+AB455+AC455+AD455+AE455</f>
        <v>12766938.24</v>
      </c>
      <c r="E455" s="263">
        <v>0</v>
      </c>
      <c r="F455" s="263">
        <v>0</v>
      </c>
      <c r="G455" s="263">
        <v>0</v>
      </c>
      <c r="H455" s="263">
        <v>0</v>
      </c>
      <c r="I455" s="263">
        <v>0</v>
      </c>
      <c r="J455" s="263">
        <v>0</v>
      </c>
      <c r="K455" s="278">
        <v>0</v>
      </c>
      <c r="L455" s="263">
        <v>0</v>
      </c>
      <c r="M455" s="197">
        <v>1176</v>
      </c>
      <c r="N455" s="197">
        <v>12303640.34</v>
      </c>
      <c r="O455" s="263">
        <v>0</v>
      </c>
      <c r="P455" s="263">
        <v>0</v>
      </c>
      <c r="Q455" s="263">
        <v>0</v>
      </c>
      <c r="R455" s="263">
        <v>0</v>
      </c>
      <c r="S455" s="263">
        <v>0</v>
      </c>
      <c r="T455" s="263">
        <v>0</v>
      </c>
      <c r="U455" s="263">
        <v>0</v>
      </c>
      <c r="V455" s="263">
        <v>0</v>
      </c>
      <c r="W455" s="263">
        <v>0</v>
      </c>
      <c r="X455" s="263">
        <v>0</v>
      </c>
      <c r="Y455" s="263">
        <v>0</v>
      </c>
      <c r="Z455" s="263">
        <v>0</v>
      </c>
      <c r="AA455" s="263">
        <v>0</v>
      </c>
      <c r="AB455" s="263">
        <v>0</v>
      </c>
      <c r="AC455" s="197">
        <f t="shared" ref="AC455:AC457" si="183">ROUND(N455*2.14%,2)</f>
        <v>263297.90000000002</v>
      </c>
      <c r="AD455" s="263">
        <v>200000</v>
      </c>
      <c r="AE455" s="263">
        <v>0</v>
      </c>
      <c r="AF455" s="239">
        <v>2024</v>
      </c>
      <c r="AG455" s="239">
        <v>2024</v>
      </c>
      <c r="AH455" s="239">
        <v>2024</v>
      </c>
      <c r="AI455" s="251"/>
      <c r="AJ455" s="251"/>
      <c r="AK455" s="251"/>
      <c r="AL455" s="251"/>
      <c r="AM455" s="252" t="s">
        <v>16960</v>
      </c>
      <c r="AN455" s="252" t="s">
        <v>16974</v>
      </c>
      <c r="AO455" s="252">
        <v>0</v>
      </c>
      <c r="AP455" s="252" t="s">
        <v>16974</v>
      </c>
      <c r="AQ455" s="252" t="s">
        <v>16966</v>
      </c>
      <c r="AR455" s="252" t="s">
        <v>16964</v>
      </c>
      <c r="AS455" s="252"/>
      <c r="AT455" s="252"/>
      <c r="AU455" s="252"/>
      <c r="AV455" s="252"/>
      <c r="AW455" s="252" t="s">
        <v>618</v>
      </c>
      <c r="AX455" s="253">
        <v>3441.8</v>
      </c>
      <c r="AY455" s="253">
        <v>1176</v>
      </c>
      <c r="AZ455" s="252" t="s">
        <v>2967</v>
      </c>
      <c r="BA455" s="252" t="s">
        <v>17012</v>
      </c>
      <c r="BB455" s="254"/>
      <c r="BC455" s="255">
        <f>AY455-M455</f>
        <v>0</v>
      </c>
      <c r="BJ455" s="191" t="str">
        <f>VLOOKUP(C455,BM:BO,3,FALSE)</f>
        <v>906.000</v>
      </c>
      <c r="BM455" s="191" t="s">
        <v>3891</v>
      </c>
      <c r="BN455" s="191" t="s">
        <v>3006</v>
      </c>
      <c r="BO455" s="191" t="s">
        <v>3892</v>
      </c>
      <c r="BU455" s="191" t="s">
        <v>3891</v>
      </c>
      <c r="BV455" s="191" t="s">
        <v>3006</v>
      </c>
      <c r="BW455" s="191" t="s">
        <v>3892</v>
      </c>
      <c r="CH455" s="248">
        <f t="shared" si="179"/>
        <v>3.4924596548080444E-10</v>
      </c>
    </row>
    <row r="456" spans="1:116" x14ac:dyDescent="0.3">
      <c r="A456" s="191">
        <v>1</v>
      </c>
      <c r="B456" s="256">
        <f>SUBTOTAL(9,$A$411:A456)</f>
        <v>45</v>
      </c>
      <c r="C456" s="260" t="s">
        <v>578</v>
      </c>
      <c r="D456" s="197">
        <f t="shared" ref="D456:D462" si="184">E456+F456+G456+H456+I456+J456+L456+N456+P456+R456+T456+U456+V456+W456+X456+Y456+Z456+AA456+AB456+AC456+AD456+AE456</f>
        <v>4547273.58</v>
      </c>
      <c r="E456" s="263">
        <v>0</v>
      </c>
      <c r="F456" s="263">
        <v>0</v>
      </c>
      <c r="G456" s="263">
        <v>0</v>
      </c>
      <c r="H456" s="263">
        <v>0</v>
      </c>
      <c r="I456" s="263">
        <v>0</v>
      </c>
      <c r="J456" s="263">
        <v>0</v>
      </c>
      <c r="K456" s="278">
        <v>0</v>
      </c>
      <c r="L456" s="263">
        <v>0</v>
      </c>
      <c r="M456" s="197">
        <v>418.86</v>
      </c>
      <c r="N456" s="197">
        <f>4051512.43+253631.08</f>
        <v>4305143.51</v>
      </c>
      <c r="O456" s="263">
        <v>0</v>
      </c>
      <c r="P456" s="263">
        <v>0</v>
      </c>
      <c r="Q456" s="263">
        <v>0</v>
      </c>
      <c r="R456" s="263">
        <v>0</v>
      </c>
      <c r="S456" s="263">
        <v>0</v>
      </c>
      <c r="T456" s="263">
        <v>0</v>
      </c>
      <c r="U456" s="263">
        <v>0</v>
      </c>
      <c r="V456" s="263">
        <v>0</v>
      </c>
      <c r="W456" s="263">
        <v>0</v>
      </c>
      <c r="X456" s="263">
        <v>0</v>
      </c>
      <c r="Y456" s="263">
        <v>0</v>
      </c>
      <c r="Z456" s="263">
        <v>0</v>
      </c>
      <c r="AA456" s="263">
        <v>0</v>
      </c>
      <c r="AB456" s="263">
        <v>0</v>
      </c>
      <c r="AC456" s="197">
        <f t="shared" si="183"/>
        <v>92130.07</v>
      </c>
      <c r="AD456" s="197">
        <v>150000</v>
      </c>
      <c r="AE456" s="263">
        <v>0</v>
      </c>
      <c r="AF456" s="239">
        <v>2024</v>
      </c>
      <c r="AG456" s="239">
        <v>2024</v>
      </c>
      <c r="AH456" s="239">
        <v>2024</v>
      </c>
      <c r="AI456" s="251"/>
      <c r="AJ456" s="251"/>
      <c r="AK456" s="251"/>
      <c r="AL456" s="251"/>
      <c r="AM456" s="252" t="s">
        <v>16969</v>
      </c>
      <c r="AN456" s="252" t="s">
        <v>16971</v>
      </c>
      <c r="AO456" s="252">
        <v>0</v>
      </c>
      <c r="AP456" s="252" t="s">
        <v>16956</v>
      </c>
      <c r="AQ456" s="252" t="s">
        <v>16957</v>
      </c>
      <c r="AR456" s="252">
        <v>0</v>
      </c>
      <c r="AS456" s="252"/>
      <c r="AT456" s="252"/>
      <c r="AU456" s="252"/>
      <c r="AV456" s="252"/>
      <c r="AW456" s="252" t="s">
        <v>697</v>
      </c>
      <c r="AX456" s="253">
        <v>433.2</v>
      </c>
      <c r="AY456" s="253">
        <v>395</v>
      </c>
      <c r="AZ456" s="252" t="s">
        <v>2967</v>
      </c>
      <c r="BA456" s="252" t="s">
        <v>17012</v>
      </c>
      <c r="BB456" s="254"/>
      <c r="BC456" s="255">
        <f>AY456-M456</f>
        <v>-23.860000000000014</v>
      </c>
      <c r="BJ456" s="191" t="str">
        <f>VLOOKUP(C456,BM:BO,3,FALSE)</f>
        <v>286.800</v>
      </c>
      <c r="BM456" s="191" t="s">
        <v>754</v>
      </c>
      <c r="BN456" s="191" t="s">
        <v>701</v>
      </c>
      <c r="BO456" s="191" t="s">
        <v>3893</v>
      </c>
      <c r="BU456" s="191" t="s">
        <v>754</v>
      </c>
      <c r="BV456" s="191" t="s">
        <v>701</v>
      </c>
      <c r="BW456" s="191" t="s">
        <v>3893</v>
      </c>
      <c r="CH456" s="248">
        <f t="shared" si="179"/>
        <v>2.9103830456733704E-10</v>
      </c>
    </row>
    <row r="457" spans="1:116" x14ac:dyDescent="0.3">
      <c r="A457" s="191">
        <v>1</v>
      </c>
      <c r="B457" s="256">
        <f>SUBTOTAL(9,$A$411:A457)</f>
        <v>46</v>
      </c>
      <c r="C457" s="260" t="s">
        <v>584</v>
      </c>
      <c r="D457" s="197">
        <f t="shared" si="184"/>
        <v>5210995.2</v>
      </c>
      <c r="E457" s="263">
        <v>0</v>
      </c>
      <c r="F457" s="263">
        <v>0</v>
      </c>
      <c r="G457" s="263">
        <v>0</v>
      </c>
      <c r="H457" s="263">
        <v>0</v>
      </c>
      <c r="I457" s="263">
        <v>0</v>
      </c>
      <c r="J457" s="263">
        <v>0</v>
      </c>
      <c r="K457" s="278">
        <v>0</v>
      </c>
      <c r="L457" s="263">
        <v>0</v>
      </c>
      <c r="M457" s="197">
        <v>480</v>
      </c>
      <c r="N457" s="197">
        <v>4954959.08</v>
      </c>
      <c r="O457" s="263">
        <v>0</v>
      </c>
      <c r="P457" s="263">
        <v>0</v>
      </c>
      <c r="Q457" s="263">
        <v>0</v>
      </c>
      <c r="R457" s="263">
        <v>0</v>
      </c>
      <c r="S457" s="263">
        <v>0</v>
      </c>
      <c r="T457" s="263">
        <v>0</v>
      </c>
      <c r="U457" s="263">
        <v>0</v>
      </c>
      <c r="V457" s="263">
        <v>0</v>
      </c>
      <c r="W457" s="263">
        <v>0</v>
      </c>
      <c r="X457" s="263">
        <v>0</v>
      </c>
      <c r="Y457" s="263">
        <v>0</v>
      </c>
      <c r="Z457" s="263">
        <v>0</v>
      </c>
      <c r="AA457" s="263">
        <v>0</v>
      </c>
      <c r="AB457" s="263">
        <v>0</v>
      </c>
      <c r="AC457" s="197">
        <f t="shared" si="183"/>
        <v>106036.12</v>
      </c>
      <c r="AD457" s="197">
        <v>150000</v>
      </c>
      <c r="AE457" s="263">
        <v>0</v>
      </c>
      <c r="AF457" s="239">
        <v>2024</v>
      </c>
      <c r="AG457" s="239">
        <v>2024</v>
      </c>
      <c r="AH457" s="239">
        <v>2024</v>
      </c>
      <c r="AI457" s="251"/>
      <c r="AJ457" s="251"/>
      <c r="AK457" s="251"/>
      <c r="AL457" s="251"/>
      <c r="AM457" s="252" t="s">
        <v>16953</v>
      </c>
      <c r="AN457" s="252" t="s">
        <v>16974</v>
      </c>
      <c r="AO457" s="252"/>
      <c r="AP457" s="252" t="s">
        <v>16959</v>
      </c>
      <c r="AQ457" s="252" t="s">
        <v>16966</v>
      </c>
      <c r="AR457" s="252"/>
      <c r="AS457" s="252"/>
      <c r="AT457" s="252"/>
      <c r="AU457" s="252"/>
      <c r="AV457" s="252"/>
      <c r="AW457" s="252"/>
      <c r="AX457" s="253"/>
      <c r="AY457" s="253"/>
      <c r="AZ457" s="252" t="s">
        <v>2967</v>
      </c>
      <c r="BA457" s="252"/>
      <c r="BB457" s="254"/>
      <c r="BC457" s="255"/>
      <c r="CH457" s="248">
        <f t="shared" si="179"/>
        <v>1.1641532182693481E-10</v>
      </c>
    </row>
    <row r="458" spans="1:116" x14ac:dyDescent="0.3">
      <c r="A458" s="191">
        <v>1</v>
      </c>
      <c r="B458" s="256">
        <f>SUBTOTAL(9,$A$411:A458)</f>
        <v>47</v>
      </c>
      <c r="C458" s="260" t="s">
        <v>9544</v>
      </c>
      <c r="D458" s="197">
        <f t="shared" si="184"/>
        <v>2737293.9</v>
      </c>
      <c r="E458" s="263">
        <v>0</v>
      </c>
      <c r="F458" s="263">
        <v>0</v>
      </c>
      <c r="G458" s="263">
        <v>0</v>
      </c>
      <c r="H458" s="263">
        <v>0</v>
      </c>
      <c r="I458" s="263">
        <v>0</v>
      </c>
      <c r="J458" s="263">
        <v>0</v>
      </c>
      <c r="K458" s="278">
        <v>0</v>
      </c>
      <c r="L458" s="263">
        <v>0</v>
      </c>
      <c r="M458" s="197">
        <v>0</v>
      </c>
      <c r="N458" s="298">
        <v>0</v>
      </c>
      <c r="O458" s="263">
        <v>0</v>
      </c>
      <c r="P458" s="263">
        <v>0</v>
      </c>
      <c r="Q458" s="263">
        <v>330</v>
      </c>
      <c r="R458" s="197">
        <v>2533085.86</v>
      </c>
      <c r="S458" s="263">
        <v>0</v>
      </c>
      <c r="T458" s="263">
        <v>0</v>
      </c>
      <c r="U458" s="263">
        <v>0</v>
      </c>
      <c r="V458" s="263">
        <v>0</v>
      </c>
      <c r="W458" s="263">
        <v>0</v>
      </c>
      <c r="X458" s="263">
        <v>0</v>
      </c>
      <c r="Y458" s="263">
        <v>0</v>
      </c>
      <c r="Z458" s="263">
        <v>0</v>
      </c>
      <c r="AA458" s="263">
        <v>0</v>
      </c>
      <c r="AB458" s="263">
        <v>0</v>
      </c>
      <c r="AC458" s="197">
        <f>ROUND(R458*2.14%,2)</f>
        <v>54208.04</v>
      </c>
      <c r="AD458" s="263">
        <v>150000</v>
      </c>
      <c r="AE458" s="263">
        <v>0</v>
      </c>
      <c r="AF458" s="239">
        <v>2024</v>
      </c>
      <c r="AG458" s="239">
        <v>2024</v>
      </c>
      <c r="AH458" s="239">
        <v>2024</v>
      </c>
      <c r="AI458" s="251"/>
      <c r="AJ458" s="251"/>
      <c r="AK458" s="251"/>
      <c r="AL458" s="251"/>
      <c r="AM458" s="252" t="s">
        <v>16953</v>
      </c>
      <c r="AN458" s="252" t="s">
        <v>16965</v>
      </c>
      <c r="AO458" s="252"/>
      <c r="AP458" s="252" t="s">
        <v>16962</v>
      </c>
      <c r="AQ458" s="252" t="s">
        <v>16966</v>
      </c>
      <c r="AR458" s="252"/>
      <c r="AS458" s="252" t="s">
        <v>16980</v>
      </c>
      <c r="AT458" s="252"/>
      <c r="AU458" s="252"/>
      <c r="AV458" s="252"/>
      <c r="AW458" s="252"/>
      <c r="AX458" s="253"/>
      <c r="AY458" s="253"/>
      <c r="AZ458" s="252" t="s">
        <v>2967</v>
      </c>
      <c r="BA458" s="252"/>
      <c r="BB458" s="254"/>
      <c r="BC458" s="255"/>
      <c r="CH458" s="248">
        <f t="shared" si="179"/>
        <v>2.9103830456733704E-11</v>
      </c>
    </row>
    <row r="459" spans="1:116" x14ac:dyDescent="0.3">
      <c r="A459" s="191">
        <v>1</v>
      </c>
      <c r="B459" s="256">
        <f>SUBTOTAL(9,$A$411:A459)</f>
        <v>48</v>
      </c>
      <c r="C459" s="260" t="s">
        <v>9865</v>
      </c>
      <c r="D459" s="197">
        <f>E459+F459+G459+H459+I459+J459+L459+N459+P459+R459+T459+U459+V459+W459+X459+Y459+Z459+AA459+AB459+AC459+AD459+AE459</f>
        <v>2310958.04</v>
      </c>
      <c r="E459" s="263">
        <v>0</v>
      </c>
      <c r="F459" s="263">
        <v>0</v>
      </c>
      <c r="G459" s="263">
        <v>0</v>
      </c>
      <c r="H459" s="263">
        <v>0</v>
      </c>
      <c r="I459" s="263">
        <v>0</v>
      </c>
      <c r="J459" s="263">
        <v>0</v>
      </c>
      <c r="K459" s="278">
        <v>0</v>
      </c>
      <c r="L459" s="263">
        <v>0</v>
      </c>
      <c r="M459" s="279">
        <v>0</v>
      </c>
      <c r="N459" s="197">
        <v>0</v>
      </c>
      <c r="O459" s="263">
        <v>0</v>
      </c>
      <c r="P459" s="263">
        <v>0</v>
      </c>
      <c r="Q459" s="197">
        <v>450.1</v>
      </c>
      <c r="R459" s="197">
        <v>2145053.89</v>
      </c>
      <c r="S459" s="263">
        <v>0</v>
      </c>
      <c r="T459" s="263">
        <v>0</v>
      </c>
      <c r="U459" s="263">
        <v>0</v>
      </c>
      <c r="V459" s="263">
        <v>0</v>
      </c>
      <c r="W459" s="263">
        <v>0</v>
      </c>
      <c r="X459" s="263">
        <v>0</v>
      </c>
      <c r="Y459" s="263">
        <v>0</v>
      </c>
      <c r="Z459" s="263">
        <v>0</v>
      </c>
      <c r="AA459" s="263">
        <v>0</v>
      </c>
      <c r="AB459" s="263">
        <v>0</v>
      </c>
      <c r="AC459" s="197">
        <f>ROUND(R459*2.14%,2)</f>
        <v>45904.15</v>
      </c>
      <c r="AD459" s="263">
        <v>0</v>
      </c>
      <c r="AE459" s="263">
        <v>120000</v>
      </c>
      <c r="AF459" s="239" t="s">
        <v>17052</v>
      </c>
      <c r="AG459" s="239">
        <v>2024</v>
      </c>
      <c r="AH459" s="239">
        <v>2024</v>
      </c>
      <c r="AI459" s="251"/>
      <c r="AJ459" s="251"/>
      <c r="AK459" s="251"/>
      <c r="AL459" s="251"/>
      <c r="AM459" s="252"/>
      <c r="AN459" s="252"/>
      <c r="AO459" s="252"/>
      <c r="AP459" s="252"/>
      <c r="AQ459" s="252"/>
      <c r="AR459" s="252"/>
      <c r="AS459" s="252"/>
      <c r="AT459" s="252"/>
      <c r="AU459" s="252"/>
      <c r="AV459" s="252"/>
      <c r="AW459" s="252"/>
      <c r="AX459" s="253"/>
      <c r="AY459" s="253"/>
      <c r="AZ459" s="252"/>
      <c r="BA459" s="252"/>
      <c r="BB459" s="254"/>
      <c r="BC459" s="255"/>
      <c r="CH459" s="248">
        <f>D459-E459-F459-G459-H459-I459-J459-L459-N459-P459-R459-T459-U459-V459-W459-X459-Y459-Z459-AA459-AB459-AC459-AD459-AE459</f>
        <v>0</v>
      </c>
    </row>
    <row r="460" spans="1:116" x14ac:dyDescent="0.3">
      <c r="A460" s="191">
        <v>1</v>
      </c>
      <c r="B460" s="256">
        <f>SUBTOTAL(9,$A$411:A460)</f>
        <v>49</v>
      </c>
      <c r="C460" s="260" t="s">
        <v>1700</v>
      </c>
      <c r="D460" s="197">
        <f t="shared" si="184"/>
        <v>3100039.32</v>
      </c>
      <c r="E460" s="263">
        <v>0</v>
      </c>
      <c r="F460" s="263">
        <v>0</v>
      </c>
      <c r="G460" s="263">
        <v>0</v>
      </c>
      <c r="H460" s="263">
        <v>0</v>
      </c>
      <c r="I460" s="263">
        <v>0</v>
      </c>
      <c r="J460" s="263">
        <v>0</v>
      </c>
      <c r="K460" s="278">
        <v>0</v>
      </c>
      <c r="L460" s="263">
        <v>0</v>
      </c>
      <c r="M460" s="279">
        <v>285.56</v>
      </c>
      <c r="N460" s="197">
        <v>2937183.59</v>
      </c>
      <c r="O460" s="263">
        <v>0</v>
      </c>
      <c r="P460" s="263">
        <v>0</v>
      </c>
      <c r="Q460" s="197">
        <v>0</v>
      </c>
      <c r="R460" s="197">
        <v>0</v>
      </c>
      <c r="S460" s="263">
        <v>0</v>
      </c>
      <c r="T460" s="263">
        <v>0</v>
      </c>
      <c r="U460" s="263">
        <v>0</v>
      </c>
      <c r="V460" s="263">
        <v>0</v>
      </c>
      <c r="W460" s="263">
        <v>0</v>
      </c>
      <c r="X460" s="263">
        <v>0</v>
      </c>
      <c r="Y460" s="263">
        <v>0</v>
      </c>
      <c r="Z460" s="263">
        <v>0</v>
      </c>
      <c r="AA460" s="263">
        <v>0</v>
      </c>
      <c r="AB460" s="263">
        <v>0</v>
      </c>
      <c r="AC460" s="197">
        <f>ROUND(N460*2.14%,2)</f>
        <v>62855.73</v>
      </c>
      <c r="AD460" s="263">
        <v>100000</v>
      </c>
      <c r="AE460" s="263">
        <v>0</v>
      </c>
      <c r="AF460" s="239">
        <v>2024</v>
      </c>
      <c r="AG460" s="239">
        <v>2024</v>
      </c>
      <c r="AH460" s="239">
        <v>2024</v>
      </c>
      <c r="AI460" s="251"/>
      <c r="AJ460" s="251"/>
      <c r="AK460" s="251"/>
      <c r="AL460" s="251"/>
      <c r="AM460" s="252"/>
      <c r="AN460" s="252"/>
      <c r="AO460" s="252"/>
      <c r="AP460" s="252"/>
      <c r="AQ460" s="252"/>
      <c r="AR460" s="252"/>
      <c r="AS460" s="252"/>
      <c r="AT460" s="252"/>
      <c r="AU460" s="252"/>
      <c r="AV460" s="252"/>
      <c r="AW460" s="252"/>
      <c r="AX460" s="253"/>
      <c r="AY460" s="253"/>
      <c r="AZ460" s="252"/>
      <c r="BA460" s="252"/>
      <c r="BB460" s="254"/>
      <c r="BC460" s="255"/>
      <c r="CH460" s="248"/>
    </row>
    <row r="461" spans="1:116" x14ac:dyDescent="0.3">
      <c r="A461" s="191">
        <v>1</v>
      </c>
      <c r="B461" s="256">
        <f>SUBTOTAL(9,$A$411:A461)</f>
        <v>50</v>
      </c>
      <c r="C461" s="260" t="s">
        <v>9636</v>
      </c>
      <c r="D461" s="197">
        <f t="shared" si="184"/>
        <v>13319008.529999999</v>
      </c>
      <c r="E461" s="263">
        <v>0</v>
      </c>
      <c r="F461" s="263">
        <v>0</v>
      </c>
      <c r="G461" s="263">
        <v>0</v>
      </c>
      <c r="H461" s="263">
        <v>0</v>
      </c>
      <c r="I461" s="263">
        <v>0</v>
      </c>
      <c r="J461" s="263">
        <v>0</v>
      </c>
      <c r="K461" s="278">
        <v>0</v>
      </c>
      <c r="L461" s="263">
        <v>0</v>
      </c>
      <c r="M461" s="279">
        <v>0</v>
      </c>
      <c r="N461" s="197">
        <v>0</v>
      </c>
      <c r="O461" s="263">
        <v>0</v>
      </c>
      <c r="P461" s="263">
        <v>0</v>
      </c>
      <c r="Q461" s="197">
        <v>1605.7</v>
      </c>
      <c r="R461" s="197">
        <v>12795191.43</v>
      </c>
      <c r="S461" s="263">
        <v>0</v>
      </c>
      <c r="T461" s="263">
        <v>0</v>
      </c>
      <c r="U461" s="263">
        <v>0</v>
      </c>
      <c r="V461" s="263">
        <v>0</v>
      </c>
      <c r="W461" s="263">
        <v>0</v>
      </c>
      <c r="X461" s="263">
        <v>0</v>
      </c>
      <c r="Y461" s="263">
        <v>0</v>
      </c>
      <c r="Z461" s="263">
        <v>0</v>
      </c>
      <c r="AA461" s="263">
        <v>0</v>
      </c>
      <c r="AB461" s="263">
        <v>0</v>
      </c>
      <c r="AC461" s="197">
        <f>ROUND(R461*2.14%,2)</f>
        <v>273817.09999999998</v>
      </c>
      <c r="AD461" s="263">
        <v>250000</v>
      </c>
      <c r="AE461" s="263">
        <v>0</v>
      </c>
      <c r="AF461" s="239">
        <v>2024</v>
      </c>
      <c r="AG461" s="239">
        <v>2024</v>
      </c>
      <c r="AH461" s="239">
        <v>2024</v>
      </c>
      <c r="AI461" s="251"/>
      <c r="AJ461" s="251"/>
      <c r="AK461" s="251"/>
      <c r="AL461" s="251"/>
      <c r="AM461" s="252"/>
      <c r="AN461" s="252"/>
      <c r="AO461" s="252"/>
      <c r="AP461" s="252"/>
      <c r="AQ461" s="252"/>
      <c r="AR461" s="252"/>
      <c r="AS461" s="252"/>
      <c r="AT461" s="252"/>
      <c r="AU461" s="252"/>
      <c r="AV461" s="252"/>
      <c r="AW461" s="252"/>
      <c r="AX461" s="253"/>
      <c r="AY461" s="253"/>
      <c r="AZ461" s="252"/>
      <c r="BA461" s="252"/>
      <c r="BB461" s="254"/>
      <c r="BC461" s="255"/>
      <c r="CH461" s="248"/>
    </row>
    <row r="462" spans="1:116" x14ac:dyDescent="0.3">
      <c r="A462" s="191">
        <v>1</v>
      </c>
      <c r="B462" s="256">
        <f>SUBTOTAL(9,$A$411:A462)</f>
        <v>51</v>
      </c>
      <c r="C462" s="260" t="s">
        <v>583</v>
      </c>
      <c r="D462" s="197">
        <f t="shared" si="184"/>
        <v>7728346.1900000004</v>
      </c>
      <c r="E462" s="263">
        <v>0</v>
      </c>
      <c r="F462" s="263">
        <v>0</v>
      </c>
      <c r="G462" s="263">
        <v>0</v>
      </c>
      <c r="H462" s="263">
        <v>0</v>
      </c>
      <c r="I462" s="263">
        <v>0</v>
      </c>
      <c r="J462" s="263">
        <v>0</v>
      </c>
      <c r="K462" s="278">
        <v>0</v>
      </c>
      <c r="L462" s="263">
        <v>0</v>
      </c>
      <c r="M462" s="197">
        <v>750.82</v>
      </c>
      <c r="N462" s="197">
        <v>7390196</v>
      </c>
      <c r="O462" s="197">
        <v>0</v>
      </c>
      <c r="P462" s="298">
        <v>0</v>
      </c>
      <c r="Q462" s="197">
        <v>0</v>
      </c>
      <c r="R462" s="298">
        <v>0</v>
      </c>
      <c r="S462" s="263">
        <v>0</v>
      </c>
      <c r="T462" s="263">
        <v>0</v>
      </c>
      <c r="U462" s="263">
        <v>0</v>
      </c>
      <c r="V462" s="263">
        <v>0</v>
      </c>
      <c r="W462" s="263">
        <v>0</v>
      </c>
      <c r="X462" s="263">
        <v>0</v>
      </c>
      <c r="Y462" s="263">
        <v>0</v>
      </c>
      <c r="Z462" s="263">
        <v>0</v>
      </c>
      <c r="AA462" s="263">
        <v>0</v>
      </c>
      <c r="AB462" s="263">
        <v>0</v>
      </c>
      <c r="AC462" s="197">
        <f>ROUND(N462*2.14%,2)</f>
        <v>158150.19</v>
      </c>
      <c r="AD462" s="197">
        <v>180000</v>
      </c>
      <c r="AE462" s="263">
        <v>0</v>
      </c>
      <c r="AF462" s="239">
        <v>2024</v>
      </c>
      <c r="AG462" s="239">
        <v>2024</v>
      </c>
      <c r="AH462" s="239">
        <v>2024</v>
      </c>
      <c r="AI462" s="251"/>
      <c r="AJ462" s="251"/>
      <c r="AK462" s="251"/>
      <c r="AL462" s="251"/>
      <c r="AM462" s="252" t="s">
        <v>16954</v>
      </c>
      <c r="AN462" s="252" t="s">
        <v>16965</v>
      </c>
      <c r="AO462" s="252">
        <v>0</v>
      </c>
      <c r="AP462" s="252" t="s">
        <v>16964</v>
      </c>
      <c r="AQ462" s="252" t="s">
        <v>16957</v>
      </c>
      <c r="AR462" s="252">
        <v>0</v>
      </c>
      <c r="AS462" s="252"/>
      <c r="AT462" s="252"/>
      <c r="AU462" s="252"/>
      <c r="AV462" s="252"/>
      <c r="AW462" s="252" t="s">
        <v>662</v>
      </c>
      <c r="AX462" s="253">
        <v>385.3</v>
      </c>
      <c r="AY462" s="253">
        <v>750.82</v>
      </c>
      <c r="AZ462" s="252" t="s">
        <v>2967</v>
      </c>
      <c r="BA462" s="252" t="s">
        <v>17012</v>
      </c>
      <c r="BB462" s="254"/>
      <c r="BC462" s="255">
        <f>AY462-M462</f>
        <v>0</v>
      </c>
      <c r="BJ462" s="191" t="str">
        <f t="shared" ref="BJ462:BJ477" si="185">VLOOKUP(C462,BM:BO,3,FALSE)</f>
        <v>565.300</v>
      </c>
      <c r="BM462" s="191" t="s">
        <v>756</v>
      </c>
      <c r="BN462" s="191" t="s">
        <v>3046</v>
      </c>
      <c r="BO462" s="191" t="s">
        <v>3896</v>
      </c>
      <c r="BU462" s="191" t="s">
        <v>756</v>
      </c>
      <c r="BV462" s="191" t="s">
        <v>3046</v>
      </c>
      <c r="BW462" s="191" t="s">
        <v>3896</v>
      </c>
      <c r="CH462" s="248">
        <f>D462-E462-F462-G462-H462-I462-J462-L462-N462-P462-R462-T462-U462-V462-W462-X462-Y462-Z462-AA462-AB462-AC462-AD462-AE462</f>
        <v>4.0745362639427185E-10</v>
      </c>
    </row>
    <row r="463" spans="1:116" x14ac:dyDescent="0.3">
      <c r="B463" s="249" t="s">
        <v>379</v>
      </c>
      <c r="C463" s="249"/>
      <c r="D463" s="246">
        <f>SUM(D464:D485)</f>
        <v>92804143.320000008</v>
      </c>
      <c r="E463" s="197">
        <f t="shared" ref="E463:AE463" si="186">SUM(E464:E485)</f>
        <v>54142.36</v>
      </c>
      <c r="F463" s="197">
        <f t="shared" si="186"/>
        <v>0</v>
      </c>
      <c r="G463" s="197">
        <f t="shared" si="186"/>
        <v>1609152.47</v>
      </c>
      <c r="H463" s="197">
        <f t="shared" si="186"/>
        <v>0</v>
      </c>
      <c r="I463" s="197">
        <f t="shared" si="186"/>
        <v>0</v>
      </c>
      <c r="J463" s="197">
        <f t="shared" si="186"/>
        <v>0</v>
      </c>
      <c r="K463" s="247">
        <f t="shared" si="186"/>
        <v>12</v>
      </c>
      <c r="L463" s="197">
        <f t="shared" si="186"/>
        <v>27737145.09</v>
      </c>
      <c r="M463" s="197">
        <f t="shared" si="186"/>
        <v>7022</v>
      </c>
      <c r="N463" s="197">
        <f t="shared" si="186"/>
        <v>55164052.459999993</v>
      </c>
      <c r="O463" s="197">
        <f t="shared" si="186"/>
        <v>0</v>
      </c>
      <c r="P463" s="197">
        <f t="shared" si="186"/>
        <v>0</v>
      </c>
      <c r="Q463" s="197">
        <f t="shared" si="186"/>
        <v>813</v>
      </c>
      <c r="R463" s="197">
        <f t="shared" si="186"/>
        <v>4092393.56</v>
      </c>
      <c r="S463" s="197">
        <f t="shared" si="186"/>
        <v>0</v>
      </c>
      <c r="T463" s="197">
        <f t="shared" si="186"/>
        <v>0</v>
      </c>
      <c r="U463" s="197">
        <f t="shared" si="186"/>
        <v>0</v>
      </c>
      <c r="V463" s="197">
        <f t="shared" si="186"/>
        <v>0</v>
      </c>
      <c r="W463" s="197">
        <f t="shared" si="186"/>
        <v>0</v>
      </c>
      <c r="X463" s="197">
        <f t="shared" si="186"/>
        <v>0</v>
      </c>
      <c r="Y463" s="197">
        <f t="shared" si="186"/>
        <v>0</v>
      </c>
      <c r="Z463" s="197">
        <f t="shared" si="186"/>
        <v>0</v>
      </c>
      <c r="AA463" s="197">
        <f t="shared" si="186"/>
        <v>0</v>
      </c>
      <c r="AB463" s="197">
        <f t="shared" si="186"/>
        <v>0</v>
      </c>
      <c r="AC463" s="197">
        <f t="shared" si="186"/>
        <v>1897257.3800000006</v>
      </c>
      <c r="AD463" s="197">
        <f t="shared" si="186"/>
        <v>2250000</v>
      </c>
      <c r="AE463" s="197">
        <f t="shared" si="186"/>
        <v>0</v>
      </c>
      <c r="AF463" s="239" t="s">
        <v>17026</v>
      </c>
      <c r="AG463" s="239" t="s">
        <v>17026</v>
      </c>
      <c r="AH463" s="239" t="s">
        <v>17026</v>
      </c>
      <c r="AI463" s="251"/>
      <c r="AJ463" s="251"/>
      <c r="AK463" s="251"/>
      <c r="AL463" s="251"/>
      <c r="AM463" s="252"/>
      <c r="AN463" s="252"/>
      <c r="AO463" s="252"/>
      <c r="AP463" s="252"/>
      <c r="AQ463" s="252"/>
      <c r="AR463" s="252"/>
      <c r="AS463" s="252"/>
      <c r="AT463" s="252"/>
      <c r="AU463" s="252"/>
      <c r="AV463" s="252"/>
      <c r="AW463" s="252"/>
      <c r="AX463" s="253"/>
      <c r="AY463" s="253"/>
      <c r="AZ463" s="252"/>
      <c r="BA463" s="252"/>
      <c r="BB463" s="254"/>
      <c r="BC463" s="255">
        <f t="shared" ref="BC463:BC501" si="187">AY463-M463</f>
        <v>-7022</v>
      </c>
      <c r="BJ463" s="191" t="e">
        <f t="shared" si="185"/>
        <v>#N/A</v>
      </c>
      <c r="BM463" s="191" t="s">
        <v>3626</v>
      </c>
      <c r="BN463" s="191" t="s">
        <v>2980</v>
      </c>
      <c r="BO463" s="191" t="s">
        <v>3627</v>
      </c>
      <c r="BU463" s="191" t="s">
        <v>3626</v>
      </c>
      <c r="BV463" s="191" t="s">
        <v>2980</v>
      </c>
      <c r="BW463" s="191" t="s">
        <v>3627</v>
      </c>
      <c r="CH463" s="248">
        <f t="shared" si="179"/>
        <v>1.2107193470001221E-8</v>
      </c>
    </row>
    <row r="464" spans="1:116" x14ac:dyDescent="0.3">
      <c r="A464" s="191">
        <v>1</v>
      </c>
      <c r="B464" s="256">
        <f>SUBTOTAL(9,$A$411:A464)</f>
        <v>52</v>
      </c>
      <c r="C464" s="260" t="s">
        <v>426</v>
      </c>
      <c r="D464" s="197">
        <f t="shared" ref="D464:D485" si="188">E464+F464+G464+H464+I464+J464+L464+N464+P464+R464+T464+U464+V464+W464+X464+Y464+Z464+AA464+AB464+AC464+AD464+AE464</f>
        <v>2822576</v>
      </c>
      <c r="E464" s="263">
        <v>0</v>
      </c>
      <c r="F464" s="263">
        <v>0</v>
      </c>
      <c r="G464" s="263">
        <v>0</v>
      </c>
      <c r="H464" s="263">
        <v>0</v>
      </c>
      <c r="I464" s="263">
        <v>0</v>
      </c>
      <c r="J464" s="263">
        <v>0</v>
      </c>
      <c r="K464" s="278">
        <v>0</v>
      </c>
      <c r="L464" s="263">
        <v>0</v>
      </c>
      <c r="M464" s="197">
        <v>335</v>
      </c>
      <c r="N464" s="197">
        <v>2616581.16</v>
      </c>
      <c r="O464" s="263">
        <v>0</v>
      </c>
      <c r="P464" s="263">
        <v>0</v>
      </c>
      <c r="Q464" s="263">
        <v>0</v>
      </c>
      <c r="R464" s="263">
        <v>0</v>
      </c>
      <c r="S464" s="263">
        <v>0</v>
      </c>
      <c r="T464" s="263">
        <v>0</v>
      </c>
      <c r="U464" s="263">
        <v>0</v>
      </c>
      <c r="V464" s="263">
        <v>0</v>
      </c>
      <c r="W464" s="263">
        <v>0</v>
      </c>
      <c r="X464" s="263">
        <v>0</v>
      </c>
      <c r="Y464" s="263">
        <v>0</v>
      </c>
      <c r="Z464" s="263">
        <v>0</v>
      </c>
      <c r="AA464" s="263">
        <v>0</v>
      </c>
      <c r="AB464" s="263">
        <v>0</v>
      </c>
      <c r="AC464" s="197">
        <f>ROUND(N464*2.14%,2)</f>
        <v>55994.84</v>
      </c>
      <c r="AD464" s="197">
        <v>150000</v>
      </c>
      <c r="AE464" s="263">
        <v>0</v>
      </c>
      <c r="AF464" s="239">
        <v>2024</v>
      </c>
      <c r="AG464" s="239">
        <v>2024</v>
      </c>
      <c r="AH464" s="239">
        <v>2024</v>
      </c>
      <c r="AI464" s="251"/>
      <c r="AJ464" s="251"/>
      <c r="AK464" s="251"/>
      <c r="AL464" s="251"/>
      <c r="AM464" s="252" t="s">
        <v>16960</v>
      </c>
      <c r="AN464" s="252" t="s">
        <v>16951</v>
      </c>
      <c r="AO464" s="252">
        <v>0</v>
      </c>
      <c r="AP464" s="252" t="s">
        <v>16963</v>
      </c>
      <c r="AQ464" s="252" t="s">
        <v>16972</v>
      </c>
      <c r="AR464" s="252">
        <v>0</v>
      </c>
      <c r="AS464" s="252"/>
      <c r="AT464" s="252"/>
      <c r="AU464" s="252"/>
      <c r="AV464" s="252"/>
      <c r="AW464" s="252" t="s">
        <v>632</v>
      </c>
      <c r="AX464" s="253">
        <v>311</v>
      </c>
      <c r="AY464" s="253" t="s">
        <v>2984</v>
      </c>
      <c r="AZ464" s="252" t="s">
        <v>2967</v>
      </c>
      <c r="BA464" s="252" t="s">
        <v>17012</v>
      </c>
      <c r="BB464" s="254"/>
      <c r="BC464" s="255" t="e">
        <f t="shared" si="187"/>
        <v>#VALUE!</v>
      </c>
      <c r="BJ464" s="191" t="str">
        <f t="shared" si="185"/>
        <v>нет данных</v>
      </c>
      <c r="BM464" s="191" t="s">
        <v>3628</v>
      </c>
      <c r="BN464" s="191" t="s">
        <v>629</v>
      </c>
      <c r="BO464" s="191" t="s">
        <v>3629</v>
      </c>
      <c r="BU464" s="191" t="s">
        <v>3628</v>
      </c>
      <c r="BV464" s="191" t="s">
        <v>629</v>
      </c>
      <c r="BW464" s="191" t="s">
        <v>3629</v>
      </c>
      <c r="CH464" s="248">
        <f t="shared" si="179"/>
        <v>-1.4551915228366852E-10</v>
      </c>
    </row>
    <row r="465" spans="1:86" x14ac:dyDescent="0.3">
      <c r="A465" s="191">
        <v>1</v>
      </c>
      <c r="B465" s="256">
        <f>SUBTOTAL(9,$A$411:A465)</f>
        <v>53</v>
      </c>
      <c r="C465" s="260" t="s">
        <v>427</v>
      </c>
      <c r="D465" s="197">
        <f t="shared" si="188"/>
        <v>4802592</v>
      </c>
      <c r="E465" s="263">
        <v>0</v>
      </c>
      <c r="F465" s="263">
        <v>0</v>
      </c>
      <c r="G465" s="263">
        <v>0</v>
      </c>
      <c r="H465" s="263">
        <v>0</v>
      </c>
      <c r="I465" s="263">
        <v>0</v>
      </c>
      <c r="J465" s="263">
        <v>0</v>
      </c>
      <c r="K465" s="278">
        <v>0</v>
      </c>
      <c r="L465" s="263">
        <v>0</v>
      </c>
      <c r="M465" s="197">
        <v>570</v>
      </c>
      <c r="N465" s="197">
        <v>4525741.1399999997</v>
      </c>
      <c r="O465" s="263">
        <v>0</v>
      </c>
      <c r="P465" s="263">
        <v>0</v>
      </c>
      <c r="Q465" s="263">
        <v>0</v>
      </c>
      <c r="R465" s="263">
        <v>0</v>
      </c>
      <c r="S465" s="263">
        <v>0</v>
      </c>
      <c r="T465" s="263">
        <v>0</v>
      </c>
      <c r="U465" s="263">
        <v>0</v>
      </c>
      <c r="V465" s="263">
        <v>0</v>
      </c>
      <c r="W465" s="263">
        <v>0</v>
      </c>
      <c r="X465" s="263">
        <v>0</v>
      </c>
      <c r="Y465" s="263">
        <v>0</v>
      </c>
      <c r="Z465" s="263">
        <v>0</v>
      </c>
      <c r="AA465" s="263">
        <v>0</v>
      </c>
      <c r="AB465" s="263">
        <v>0</v>
      </c>
      <c r="AC465" s="197">
        <f>ROUND(N465*2.14%,2)</f>
        <v>96850.86</v>
      </c>
      <c r="AD465" s="197">
        <v>180000</v>
      </c>
      <c r="AE465" s="263">
        <v>0</v>
      </c>
      <c r="AF465" s="239">
        <v>2024</v>
      </c>
      <c r="AG465" s="239">
        <v>2024</v>
      </c>
      <c r="AH465" s="239">
        <v>2024</v>
      </c>
      <c r="AI465" s="251"/>
      <c r="AJ465" s="251"/>
      <c r="AK465" s="251"/>
      <c r="AL465" s="251"/>
      <c r="AM465" s="252" t="s">
        <v>16953</v>
      </c>
      <c r="AN465" s="252" t="s">
        <v>16974</v>
      </c>
      <c r="AO465" s="252">
        <v>0</v>
      </c>
      <c r="AP465" s="252" t="s">
        <v>16963</v>
      </c>
      <c r="AQ465" s="252" t="s">
        <v>16966</v>
      </c>
      <c r="AR465" s="252" t="s">
        <v>16964</v>
      </c>
      <c r="AS465" s="252"/>
      <c r="AT465" s="252"/>
      <c r="AU465" s="252"/>
      <c r="AV465" s="252"/>
      <c r="AW465" s="252" t="s">
        <v>640</v>
      </c>
      <c r="AX465" s="253">
        <v>1281.5999999999999</v>
      </c>
      <c r="AY465" s="253">
        <v>576</v>
      </c>
      <c r="AZ465" s="252" t="s">
        <v>2967</v>
      </c>
      <c r="BA465" s="252" t="s">
        <v>17012</v>
      </c>
      <c r="BB465" s="254"/>
      <c r="BC465" s="255">
        <f t="shared" si="187"/>
        <v>6</v>
      </c>
      <c r="BJ465" s="191" t="str">
        <f t="shared" si="185"/>
        <v>447.000</v>
      </c>
      <c r="BM465" s="191" t="s">
        <v>3630</v>
      </c>
      <c r="BN465" s="191" t="s">
        <v>3006</v>
      </c>
      <c r="BO465" s="191" t="s">
        <v>2984</v>
      </c>
      <c r="BU465" s="191" t="s">
        <v>3630</v>
      </c>
      <c r="BV465" s="191" t="s">
        <v>3006</v>
      </c>
      <c r="BW465" s="191" t="s">
        <v>2984</v>
      </c>
      <c r="CH465" s="248">
        <f t="shared" si="179"/>
        <v>3.4924596548080444E-10</v>
      </c>
    </row>
    <row r="466" spans="1:86" x14ac:dyDescent="0.3">
      <c r="A466" s="191">
        <v>1</v>
      </c>
      <c r="B466" s="256">
        <f>SUBTOTAL(9,$A$411:A466)</f>
        <v>54</v>
      </c>
      <c r="C466" s="260" t="s">
        <v>428</v>
      </c>
      <c r="D466" s="197">
        <f t="shared" si="188"/>
        <v>3656710.4</v>
      </c>
      <c r="E466" s="263">
        <v>0</v>
      </c>
      <c r="F466" s="263">
        <v>0</v>
      </c>
      <c r="G466" s="263">
        <v>0</v>
      </c>
      <c r="H466" s="263">
        <v>0</v>
      </c>
      <c r="I466" s="263">
        <v>0</v>
      </c>
      <c r="J466" s="263">
        <v>0</v>
      </c>
      <c r="K466" s="278">
        <v>0</v>
      </c>
      <c r="L466" s="263">
        <v>0</v>
      </c>
      <c r="M466" s="197">
        <v>434</v>
      </c>
      <c r="N466" s="197">
        <v>3433239.08</v>
      </c>
      <c r="O466" s="263">
        <v>0</v>
      </c>
      <c r="P466" s="263">
        <v>0</v>
      </c>
      <c r="Q466" s="263">
        <v>0</v>
      </c>
      <c r="R466" s="263">
        <v>0</v>
      </c>
      <c r="S466" s="263">
        <v>0</v>
      </c>
      <c r="T466" s="263">
        <v>0</v>
      </c>
      <c r="U466" s="263">
        <v>0</v>
      </c>
      <c r="V466" s="263">
        <v>0</v>
      </c>
      <c r="W466" s="263">
        <v>0</v>
      </c>
      <c r="X466" s="263">
        <v>0</v>
      </c>
      <c r="Y466" s="263">
        <v>0</v>
      </c>
      <c r="Z466" s="263">
        <v>0</v>
      </c>
      <c r="AA466" s="263">
        <v>0</v>
      </c>
      <c r="AB466" s="263">
        <v>0</v>
      </c>
      <c r="AC466" s="197">
        <f>ROUND(N466*2.14%,2)</f>
        <v>73471.320000000007</v>
      </c>
      <c r="AD466" s="197">
        <v>150000</v>
      </c>
      <c r="AE466" s="263">
        <v>0</v>
      </c>
      <c r="AF466" s="239">
        <v>2024</v>
      </c>
      <c r="AG466" s="239">
        <v>2024</v>
      </c>
      <c r="AH466" s="239">
        <v>2024</v>
      </c>
      <c r="AI466" s="251"/>
      <c r="AJ466" s="251"/>
      <c r="AK466" s="251"/>
      <c r="AL466" s="251"/>
      <c r="AM466" s="252" t="s">
        <v>16969</v>
      </c>
      <c r="AN466" s="252" t="s">
        <v>16950</v>
      </c>
      <c r="AO466" s="252">
        <v>0</v>
      </c>
      <c r="AP466" s="252" t="s">
        <v>16958</v>
      </c>
      <c r="AQ466" s="252" t="s">
        <v>16957</v>
      </c>
      <c r="AR466" s="252">
        <v>0</v>
      </c>
      <c r="AS466" s="252"/>
      <c r="AT466" s="252"/>
      <c r="AU466" s="252"/>
      <c r="AV466" s="252"/>
      <c r="AW466" s="252" t="s">
        <v>2424</v>
      </c>
      <c r="AX466" s="253">
        <v>438.7</v>
      </c>
      <c r="AY466" s="253">
        <v>380</v>
      </c>
      <c r="AZ466" s="252" t="s">
        <v>2967</v>
      </c>
      <c r="BA466" s="252" t="s">
        <v>17012</v>
      </c>
      <c r="BB466" s="254"/>
      <c r="BC466" s="255">
        <f t="shared" si="187"/>
        <v>-54</v>
      </c>
      <c r="BJ466" s="191" t="str">
        <f t="shared" si="185"/>
        <v>280.000</v>
      </c>
      <c r="BM466" s="191" t="s">
        <v>545</v>
      </c>
      <c r="BN466" s="191" t="s">
        <v>1343</v>
      </c>
      <c r="BO466" s="191" t="s">
        <v>2984</v>
      </c>
      <c r="BU466" s="191" t="s">
        <v>545</v>
      </c>
      <c r="BV466" s="191" t="s">
        <v>1343</v>
      </c>
      <c r="BW466" s="191" t="s">
        <v>2984</v>
      </c>
      <c r="CH466" s="248">
        <f t="shared" si="179"/>
        <v>-1.7462298274040222E-10</v>
      </c>
    </row>
    <row r="467" spans="1:86" x14ac:dyDescent="0.3">
      <c r="A467" s="191">
        <v>1</v>
      </c>
      <c r="B467" s="256">
        <f>SUBTOTAL(9,$A$411:A467)</f>
        <v>55</v>
      </c>
      <c r="C467" s="260" t="s">
        <v>388</v>
      </c>
      <c r="D467" s="197">
        <f t="shared" si="188"/>
        <v>28530720</v>
      </c>
      <c r="E467" s="263">
        <v>0</v>
      </c>
      <c r="F467" s="263">
        <v>0</v>
      </c>
      <c r="G467" s="263">
        <v>0</v>
      </c>
      <c r="H467" s="263">
        <v>0</v>
      </c>
      <c r="I467" s="263">
        <v>0</v>
      </c>
      <c r="J467" s="263">
        <v>0</v>
      </c>
      <c r="K467" s="278">
        <v>12</v>
      </c>
      <c r="L467" s="197">
        <v>27737145.09</v>
      </c>
      <c r="M467" s="298">
        <v>0</v>
      </c>
      <c r="N467" s="298">
        <v>0</v>
      </c>
      <c r="O467" s="263">
        <v>0</v>
      </c>
      <c r="P467" s="263">
        <v>0</v>
      </c>
      <c r="Q467" s="263">
        <v>0</v>
      </c>
      <c r="R467" s="263">
        <v>0</v>
      </c>
      <c r="S467" s="263">
        <v>0</v>
      </c>
      <c r="T467" s="263">
        <v>0</v>
      </c>
      <c r="U467" s="263">
        <v>0</v>
      </c>
      <c r="V467" s="263">
        <v>0</v>
      </c>
      <c r="W467" s="263">
        <v>0</v>
      </c>
      <c r="X467" s="263">
        <v>0</v>
      </c>
      <c r="Y467" s="263">
        <v>0</v>
      </c>
      <c r="Z467" s="263">
        <v>0</v>
      </c>
      <c r="AA467" s="263">
        <v>0</v>
      </c>
      <c r="AB467" s="263">
        <v>0</v>
      </c>
      <c r="AC467" s="197">
        <f>ROUND(L467*2.14%,2)+0.01</f>
        <v>593574.91</v>
      </c>
      <c r="AD467" s="263">
        <v>200000</v>
      </c>
      <c r="AE467" s="263">
        <v>0</v>
      </c>
      <c r="AF467" s="239">
        <v>2024</v>
      </c>
      <c r="AG467" s="239">
        <v>2024</v>
      </c>
      <c r="AH467" s="239">
        <v>2024</v>
      </c>
      <c r="AI467" s="251"/>
      <c r="AJ467" s="251"/>
      <c r="AK467" s="251"/>
      <c r="AL467" s="251"/>
      <c r="AM467" s="252">
        <v>2018</v>
      </c>
      <c r="AN467" s="252">
        <v>2020</v>
      </c>
      <c r="AO467" s="252" t="s">
        <v>16960</v>
      </c>
      <c r="AP467" s="252">
        <v>2019</v>
      </c>
      <c r="AQ467" s="252" t="s">
        <v>16961</v>
      </c>
      <c r="AR467" s="252" t="s">
        <v>16964</v>
      </c>
      <c r="AS467" s="252"/>
      <c r="AT467" s="252" t="s">
        <v>17025</v>
      </c>
      <c r="AU467" s="252"/>
      <c r="AV467" s="252"/>
      <c r="AW467" s="252" t="s">
        <v>668</v>
      </c>
      <c r="AX467" s="253">
        <v>33139</v>
      </c>
      <c r="AY467" s="253">
        <v>4200</v>
      </c>
      <c r="AZ467" s="252" t="s">
        <v>2992</v>
      </c>
      <c r="BA467" s="252" t="s">
        <v>668</v>
      </c>
      <c r="BB467" s="254"/>
      <c r="BC467" s="255">
        <f t="shared" si="187"/>
        <v>4200</v>
      </c>
      <c r="BJ467" s="191" t="str">
        <f t="shared" si="185"/>
        <v>3788.000</v>
      </c>
      <c r="BM467" s="191" t="s">
        <v>3574</v>
      </c>
      <c r="BN467" s="191" t="s">
        <v>668</v>
      </c>
      <c r="BO467" s="191" t="s">
        <v>2984</v>
      </c>
      <c r="BU467" s="191" t="s">
        <v>3574</v>
      </c>
      <c r="BV467" s="191" t="s">
        <v>668</v>
      </c>
      <c r="BW467" s="191" t="s">
        <v>2984</v>
      </c>
      <c r="CH467" s="248">
        <f t="shared" si="179"/>
        <v>1.1641532182693481E-10</v>
      </c>
    </row>
    <row r="468" spans="1:86" x14ac:dyDescent="0.3">
      <c r="A468" s="191">
        <v>1</v>
      </c>
      <c r="B468" s="256">
        <f>SUBTOTAL(9,$A$411:A468)</f>
        <v>56</v>
      </c>
      <c r="C468" s="260" t="s">
        <v>430</v>
      </c>
      <c r="D468" s="197">
        <f t="shared" si="188"/>
        <v>1828889.34</v>
      </c>
      <c r="E468" s="263">
        <v>54142.36</v>
      </c>
      <c r="F468" s="263">
        <v>0</v>
      </c>
      <c r="G468" s="263">
        <v>1609152.47</v>
      </c>
      <c r="H468" s="263">
        <v>0</v>
      </c>
      <c r="I468" s="263">
        <v>0</v>
      </c>
      <c r="J468" s="263">
        <v>0</v>
      </c>
      <c r="K468" s="278">
        <v>0</v>
      </c>
      <c r="L468" s="263">
        <v>0</v>
      </c>
      <c r="M468" s="197">
        <v>0</v>
      </c>
      <c r="N468" s="298">
        <v>0</v>
      </c>
      <c r="O468" s="263">
        <v>0</v>
      </c>
      <c r="P468" s="263">
        <v>0</v>
      </c>
      <c r="Q468" s="263">
        <v>0</v>
      </c>
      <c r="R468" s="263">
        <v>0</v>
      </c>
      <c r="S468" s="263">
        <v>0</v>
      </c>
      <c r="T468" s="263">
        <v>0</v>
      </c>
      <c r="U468" s="263">
        <v>0</v>
      </c>
      <c r="V468" s="263">
        <v>0</v>
      </c>
      <c r="W468" s="263">
        <v>0</v>
      </c>
      <c r="X468" s="263">
        <v>0</v>
      </c>
      <c r="Y468" s="263">
        <v>0</v>
      </c>
      <c r="Z468" s="263">
        <v>0</v>
      </c>
      <c r="AA468" s="263">
        <v>0</v>
      </c>
      <c r="AB468" s="263">
        <v>0</v>
      </c>
      <c r="AC468" s="263">
        <f>ROUND(E468*2.14%,2)+ROUND(G468*2.14%,2)</f>
        <v>35594.51</v>
      </c>
      <c r="AD468" s="263">
        <v>130000</v>
      </c>
      <c r="AE468" s="263">
        <v>0</v>
      </c>
      <c r="AF468" s="239">
        <v>2024</v>
      </c>
      <c r="AG468" s="239">
        <v>2024</v>
      </c>
      <c r="AH468" s="239">
        <v>2024</v>
      </c>
      <c r="AI468" s="251"/>
      <c r="AJ468" s="251"/>
      <c r="AK468" s="251"/>
      <c r="AL468" s="251"/>
      <c r="AM468" s="252" t="s">
        <v>16974</v>
      </c>
      <c r="AN468" s="252" t="s">
        <v>16969</v>
      </c>
      <c r="AO468" s="252">
        <v>0</v>
      </c>
      <c r="AP468" s="252" t="s">
        <v>16958</v>
      </c>
      <c r="AQ468" s="252" t="s">
        <v>16957</v>
      </c>
      <c r="AR468" s="252">
        <v>0</v>
      </c>
      <c r="AS468" s="252"/>
      <c r="AT468" s="252"/>
      <c r="AU468" s="252"/>
      <c r="AV468" s="252"/>
      <c r="AW468" s="252" t="s">
        <v>1004</v>
      </c>
      <c r="AX468" s="253">
        <v>409.26</v>
      </c>
      <c r="AY468" s="253">
        <v>314</v>
      </c>
      <c r="AZ468" s="252" t="s">
        <v>2967</v>
      </c>
      <c r="BA468" s="252" t="s">
        <v>626</v>
      </c>
      <c r="BB468" s="254"/>
      <c r="BC468" s="255">
        <f t="shared" si="187"/>
        <v>314</v>
      </c>
      <c r="BJ468" s="191" t="str">
        <f t="shared" si="185"/>
        <v>268.100</v>
      </c>
      <c r="BM468" s="191" t="s">
        <v>3631</v>
      </c>
      <c r="BN468" s="191" t="s">
        <v>3203</v>
      </c>
      <c r="BO468" s="191" t="s">
        <v>3632</v>
      </c>
      <c r="BU468" s="191" t="s">
        <v>3631</v>
      </c>
      <c r="BV468" s="191" t="s">
        <v>3203</v>
      </c>
      <c r="BW468" s="191" t="s">
        <v>3632</v>
      </c>
      <c r="CH468" s="248">
        <f t="shared" si="179"/>
        <v>0</v>
      </c>
    </row>
    <row r="469" spans="1:86" x14ac:dyDescent="0.3">
      <c r="A469" s="191">
        <v>1</v>
      </c>
      <c r="B469" s="256">
        <f>SUBTOTAL(9,$A$411:A469)</f>
        <v>57</v>
      </c>
      <c r="C469" s="260" t="s">
        <v>436</v>
      </c>
      <c r="D469" s="197">
        <f t="shared" si="188"/>
        <v>4634080</v>
      </c>
      <c r="E469" s="263">
        <v>0</v>
      </c>
      <c r="F469" s="263">
        <v>0</v>
      </c>
      <c r="G469" s="263">
        <v>0</v>
      </c>
      <c r="H469" s="263">
        <v>0</v>
      </c>
      <c r="I469" s="263">
        <v>0</v>
      </c>
      <c r="J469" s="263">
        <v>0</v>
      </c>
      <c r="K469" s="278">
        <v>0</v>
      </c>
      <c r="L469" s="263">
        <v>0</v>
      </c>
      <c r="M469" s="197">
        <v>550</v>
      </c>
      <c r="N469" s="197">
        <v>4360759.74</v>
      </c>
      <c r="O469" s="263">
        <v>0</v>
      </c>
      <c r="P469" s="263">
        <v>0</v>
      </c>
      <c r="Q469" s="263">
        <v>0</v>
      </c>
      <c r="R469" s="263">
        <v>0</v>
      </c>
      <c r="S469" s="263">
        <v>0</v>
      </c>
      <c r="T469" s="263">
        <v>0</v>
      </c>
      <c r="U469" s="263">
        <v>0</v>
      </c>
      <c r="V469" s="263">
        <v>0</v>
      </c>
      <c r="W469" s="263">
        <v>0</v>
      </c>
      <c r="X469" s="263">
        <v>0</v>
      </c>
      <c r="Y469" s="263">
        <v>0</v>
      </c>
      <c r="Z469" s="263">
        <v>0</v>
      </c>
      <c r="AA469" s="263">
        <v>0</v>
      </c>
      <c r="AB469" s="263">
        <v>0</v>
      </c>
      <c r="AC469" s="197">
        <f t="shared" ref="AC469:AC476" si="189">ROUND(N469*2.14%,2)</f>
        <v>93320.26</v>
      </c>
      <c r="AD469" s="197">
        <v>180000</v>
      </c>
      <c r="AE469" s="263">
        <v>0</v>
      </c>
      <c r="AF469" s="239">
        <v>2024</v>
      </c>
      <c r="AG469" s="239">
        <v>2024</v>
      </c>
      <c r="AH469" s="239">
        <v>2024</v>
      </c>
      <c r="AI469" s="251"/>
      <c r="AJ469" s="251"/>
      <c r="AK469" s="251"/>
      <c r="AL469" s="251"/>
      <c r="AM469" s="252" t="s">
        <v>16969</v>
      </c>
      <c r="AN469" s="252" t="s">
        <v>16956</v>
      </c>
      <c r="AO469" s="252">
        <v>0</v>
      </c>
      <c r="AP469" s="252" t="s">
        <v>16958</v>
      </c>
      <c r="AQ469" s="252" t="s">
        <v>16957</v>
      </c>
      <c r="AR469" s="252">
        <v>0</v>
      </c>
      <c r="AS469" s="252"/>
      <c r="AT469" s="252"/>
      <c r="AU469" s="252"/>
      <c r="AV469" s="252"/>
      <c r="AW469" s="252" t="s">
        <v>1692</v>
      </c>
      <c r="AX469" s="253">
        <v>385.6</v>
      </c>
      <c r="AY469" s="253" t="s">
        <v>2984</v>
      </c>
      <c r="AZ469" s="252" t="s">
        <v>2967</v>
      </c>
      <c r="BA469" s="252" t="s">
        <v>17012</v>
      </c>
      <c r="BB469" s="254"/>
      <c r="BC469" s="255" t="e">
        <f t="shared" si="187"/>
        <v>#VALUE!</v>
      </c>
      <c r="BJ469" s="191" t="str">
        <f t="shared" si="185"/>
        <v>275.000</v>
      </c>
      <c r="BM469" s="191" t="s">
        <v>3638</v>
      </c>
      <c r="BN469" s="191" t="s">
        <v>2984</v>
      </c>
      <c r="BO469" s="191" t="s">
        <v>2984</v>
      </c>
      <c r="BU469" s="191" t="s">
        <v>3638</v>
      </c>
      <c r="BV469" s="191" t="s">
        <v>2984</v>
      </c>
      <c r="BW469" s="191" t="s">
        <v>2984</v>
      </c>
      <c r="CH469" s="248">
        <f t="shared" si="179"/>
        <v>-2.3283064365386963E-10</v>
      </c>
    </row>
    <row r="470" spans="1:86" x14ac:dyDescent="0.3">
      <c r="A470" s="191">
        <v>1</v>
      </c>
      <c r="B470" s="256">
        <f>SUBTOTAL(9,$A$411:A470)</f>
        <v>58</v>
      </c>
      <c r="C470" s="260" t="s">
        <v>437</v>
      </c>
      <c r="D470" s="197">
        <f t="shared" si="188"/>
        <v>2274912</v>
      </c>
      <c r="E470" s="263">
        <v>0</v>
      </c>
      <c r="F470" s="263">
        <v>0</v>
      </c>
      <c r="G470" s="263">
        <v>0</v>
      </c>
      <c r="H470" s="263">
        <v>0</v>
      </c>
      <c r="I470" s="263">
        <v>0</v>
      </c>
      <c r="J470" s="263">
        <v>0</v>
      </c>
      <c r="K470" s="278">
        <v>0</v>
      </c>
      <c r="L470" s="263">
        <v>0</v>
      </c>
      <c r="M470" s="298">
        <v>270</v>
      </c>
      <c r="N470" s="197">
        <v>2080391.62</v>
      </c>
      <c r="O470" s="263">
        <v>0</v>
      </c>
      <c r="P470" s="263">
        <v>0</v>
      </c>
      <c r="Q470" s="263">
        <v>0</v>
      </c>
      <c r="R470" s="263">
        <v>0</v>
      </c>
      <c r="S470" s="263">
        <v>0</v>
      </c>
      <c r="T470" s="263">
        <v>0</v>
      </c>
      <c r="U470" s="263">
        <v>0</v>
      </c>
      <c r="V470" s="263">
        <v>0</v>
      </c>
      <c r="W470" s="263">
        <v>0</v>
      </c>
      <c r="X470" s="263">
        <v>0</v>
      </c>
      <c r="Y470" s="263">
        <v>0</v>
      </c>
      <c r="Z470" s="263">
        <v>0</v>
      </c>
      <c r="AA470" s="263">
        <v>0</v>
      </c>
      <c r="AB470" s="263">
        <v>0</v>
      </c>
      <c r="AC470" s="197">
        <f t="shared" si="189"/>
        <v>44520.38</v>
      </c>
      <c r="AD470" s="197">
        <v>150000</v>
      </c>
      <c r="AE470" s="263">
        <v>0</v>
      </c>
      <c r="AF470" s="239">
        <v>2024</v>
      </c>
      <c r="AG470" s="239">
        <v>2024</v>
      </c>
      <c r="AH470" s="239">
        <v>2024</v>
      </c>
      <c r="AI470" s="251"/>
      <c r="AJ470" s="251"/>
      <c r="AK470" s="251"/>
      <c r="AL470" s="251"/>
      <c r="AM470" s="252" t="s">
        <v>16955</v>
      </c>
      <c r="AN470" s="252" t="s">
        <v>16971</v>
      </c>
      <c r="AO470" s="252">
        <v>0</v>
      </c>
      <c r="AP470" s="252" t="s">
        <v>16960</v>
      </c>
      <c r="AQ470" s="252" t="s">
        <v>16961</v>
      </c>
      <c r="AR470" s="252">
        <v>0</v>
      </c>
      <c r="AS470" s="252" t="s">
        <v>16984</v>
      </c>
      <c r="AT470" s="252"/>
      <c r="AU470" s="252"/>
      <c r="AV470" s="252"/>
      <c r="AW470" s="252" t="s">
        <v>798</v>
      </c>
      <c r="AX470" s="253">
        <v>202.5</v>
      </c>
      <c r="AY470" s="253">
        <v>202.5</v>
      </c>
      <c r="AZ470" s="252" t="s">
        <v>2967</v>
      </c>
      <c r="BA470" s="252">
        <v>2005</v>
      </c>
      <c r="BB470" s="254"/>
      <c r="BC470" s="255">
        <f t="shared" si="187"/>
        <v>-67.5</v>
      </c>
      <c r="BD470" s="191" t="s">
        <v>17010</v>
      </c>
      <c r="BJ470" s="191" t="str">
        <f t="shared" si="185"/>
        <v>202.500</v>
      </c>
      <c r="BM470" s="191" t="s">
        <v>3639</v>
      </c>
      <c r="BN470" s="191" t="s">
        <v>632</v>
      </c>
      <c r="BO470" s="191" t="s">
        <v>3640</v>
      </c>
      <c r="BU470" s="191" t="s">
        <v>3639</v>
      </c>
      <c r="BV470" s="191" t="s">
        <v>632</v>
      </c>
      <c r="BW470" s="191" t="s">
        <v>3640</v>
      </c>
      <c r="CH470" s="248">
        <f t="shared" si="179"/>
        <v>-1.1641532182693481E-10</v>
      </c>
    </row>
    <row r="471" spans="1:86" x14ac:dyDescent="0.3">
      <c r="A471" s="191">
        <v>1</v>
      </c>
      <c r="B471" s="256">
        <f>SUBTOTAL(9,$A$411:A471)</f>
        <v>59</v>
      </c>
      <c r="C471" s="260" t="s">
        <v>438</v>
      </c>
      <c r="D471" s="197">
        <f t="shared" si="188"/>
        <v>2510828.8000000003</v>
      </c>
      <c r="E471" s="263">
        <v>0</v>
      </c>
      <c r="F471" s="263">
        <v>0</v>
      </c>
      <c r="G471" s="263">
        <v>0</v>
      </c>
      <c r="H471" s="263">
        <v>0</v>
      </c>
      <c r="I471" s="263">
        <v>0</v>
      </c>
      <c r="J471" s="263">
        <v>0</v>
      </c>
      <c r="K471" s="278">
        <v>0</v>
      </c>
      <c r="L471" s="263">
        <v>0</v>
      </c>
      <c r="M471" s="197">
        <v>298</v>
      </c>
      <c r="N471" s="197">
        <v>2311365.58</v>
      </c>
      <c r="O471" s="263">
        <v>0</v>
      </c>
      <c r="P471" s="263">
        <v>0</v>
      </c>
      <c r="Q471" s="263">
        <v>0</v>
      </c>
      <c r="R471" s="263">
        <v>0</v>
      </c>
      <c r="S471" s="263">
        <v>0</v>
      </c>
      <c r="T471" s="263">
        <v>0</v>
      </c>
      <c r="U471" s="263">
        <v>0</v>
      </c>
      <c r="V471" s="263">
        <v>0</v>
      </c>
      <c r="W471" s="263">
        <v>0</v>
      </c>
      <c r="X471" s="263">
        <v>0</v>
      </c>
      <c r="Y471" s="263">
        <v>0</v>
      </c>
      <c r="Z471" s="263">
        <v>0</v>
      </c>
      <c r="AA471" s="263">
        <v>0</v>
      </c>
      <c r="AB471" s="263">
        <v>0</v>
      </c>
      <c r="AC471" s="197">
        <f t="shared" si="189"/>
        <v>49463.22</v>
      </c>
      <c r="AD471" s="197">
        <v>150000</v>
      </c>
      <c r="AE471" s="263">
        <v>0</v>
      </c>
      <c r="AF471" s="239">
        <v>2024</v>
      </c>
      <c r="AG471" s="239">
        <v>2024</v>
      </c>
      <c r="AH471" s="239">
        <v>2024</v>
      </c>
      <c r="AI471" s="251"/>
      <c r="AJ471" s="251"/>
      <c r="AK471" s="251"/>
      <c r="AL471" s="251"/>
      <c r="AM471" s="252" t="s">
        <v>16967</v>
      </c>
      <c r="AN471" s="252" t="s">
        <v>16956</v>
      </c>
      <c r="AO471" s="252">
        <v>0</v>
      </c>
      <c r="AP471" s="252" t="s">
        <v>16971</v>
      </c>
      <c r="AQ471" s="252" t="s">
        <v>16957</v>
      </c>
      <c r="AR471" s="252">
        <v>0</v>
      </c>
      <c r="AS471" s="252"/>
      <c r="AT471" s="252"/>
      <c r="AU471" s="252"/>
      <c r="AV471" s="252"/>
      <c r="AW471" s="252" t="s">
        <v>943</v>
      </c>
      <c r="AX471" s="253">
        <v>358.7</v>
      </c>
      <c r="AY471" s="253">
        <v>361</v>
      </c>
      <c r="AZ471" s="252" t="s">
        <v>2967</v>
      </c>
      <c r="BA471" s="252" t="s">
        <v>17012</v>
      </c>
      <c r="BB471" s="254"/>
      <c r="BC471" s="255">
        <f t="shared" si="187"/>
        <v>63</v>
      </c>
      <c r="BJ471" s="191" t="str">
        <f t="shared" si="185"/>
        <v>нет данных</v>
      </c>
      <c r="BM471" s="191" t="s">
        <v>543</v>
      </c>
      <c r="BN471" s="191" t="s">
        <v>776</v>
      </c>
      <c r="BO471" s="191" t="s">
        <v>3642</v>
      </c>
      <c r="BU471" s="191" t="s">
        <v>543</v>
      </c>
      <c r="BV471" s="191" t="s">
        <v>776</v>
      </c>
      <c r="BW471" s="191" t="s">
        <v>3642</v>
      </c>
      <c r="CH471" s="248">
        <f t="shared" si="179"/>
        <v>2.0372681319713593E-10</v>
      </c>
    </row>
    <row r="472" spans="1:86" x14ac:dyDescent="0.3">
      <c r="A472" s="191">
        <v>1</v>
      </c>
      <c r="B472" s="256">
        <f>SUBTOTAL(9,$A$411:A472)</f>
        <v>60</v>
      </c>
      <c r="C472" s="260" t="s">
        <v>439</v>
      </c>
      <c r="D472" s="197">
        <f t="shared" si="188"/>
        <v>4549824</v>
      </c>
      <c r="E472" s="263">
        <v>0</v>
      </c>
      <c r="F472" s="263">
        <v>0</v>
      </c>
      <c r="G472" s="263">
        <v>0</v>
      </c>
      <c r="H472" s="263">
        <v>0</v>
      </c>
      <c r="I472" s="263">
        <v>0</v>
      </c>
      <c r="J472" s="263">
        <v>0</v>
      </c>
      <c r="K472" s="278">
        <v>0</v>
      </c>
      <c r="L472" s="263">
        <v>0</v>
      </c>
      <c r="M472" s="197">
        <v>540</v>
      </c>
      <c r="N472" s="197">
        <v>4278269.04</v>
      </c>
      <c r="O472" s="263">
        <v>0</v>
      </c>
      <c r="P472" s="263">
        <v>0</v>
      </c>
      <c r="Q472" s="263">
        <v>0</v>
      </c>
      <c r="R472" s="263">
        <v>0</v>
      </c>
      <c r="S472" s="263">
        <v>0</v>
      </c>
      <c r="T472" s="263">
        <v>0</v>
      </c>
      <c r="U472" s="263">
        <v>0</v>
      </c>
      <c r="V472" s="263">
        <v>0</v>
      </c>
      <c r="W472" s="263">
        <v>0</v>
      </c>
      <c r="X472" s="263">
        <v>0</v>
      </c>
      <c r="Y472" s="263">
        <v>0</v>
      </c>
      <c r="Z472" s="263">
        <v>0</v>
      </c>
      <c r="AA472" s="263">
        <v>0</v>
      </c>
      <c r="AB472" s="263">
        <v>0</v>
      </c>
      <c r="AC472" s="197">
        <f t="shared" si="189"/>
        <v>91554.96</v>
      </c>
      <c r="AD472" s="197">
        <v>180000</v>
      </c>
      <c r="AE472" s="263">
        <v>0</v>
      </c>
      <c r="AF472" s="239">
        <v>2024</v>
      </c>
      <c r="AG472" s="239">
        <v>2024</v>
      </c>
      <c r="AH472" s="239">
        <v>2024</v>
      </c>
      <c r="AI472" s="251"/>
      <c r="AJ472" s="251"/>
      <c r="AK472" s="251"/>
      <c r="AL472" s="251"/>
      <c r="AM472" s="252" t="s">
        <v>16953</v>
      </c>
      <c r="AN472" s="252" t="s">
        <v>16960</v>
      </c>
      <c r="AO472" s="252">
        <v>0</v>
      </c>
      <c r="AP472" s="252" t="s">
        <v>16959</v>
      </c>
      <c r="AQ472" s="252" t="s">
        <v>16966</v>
      </c>
      <c r="AR472" s="252">
        <v>0</v>
      </c>
      <c r="AS472" s="252"/>
      <c r="AT472" s="252"/>
      <c r="AU472" s="252"/>
      <c r="AV472" s="252"/>
      <c r="AW472" s="252" t="s">
        <v>663</v>
      </c>
      <c r="AX472" s="253">
        <v>680.1</v>
      </c>
      <c r="AY472" s="253">
        <v>540</v>
      </c>
      <c r="AZ472" s="252" t="s">
        <v>2967</v>
      </c>
      <c r="BA472" s="252" t="s">
        <v>17012</v>
      </c>
      <c r="BB472" s="254"/>
      <c r="BC472" s="255">
        <f t="shared" si="187"/>
        <v>0</v>
      </c>
      <c r="BJ472" s="191" t="str">
        <f t="shared" si="185"/>
        <v>1435.000</v>
      </c>
      <c r="BM472" s="191" t="s">
        <v>3643</v>
      </c>
      <c r="BN472" s="191" t="s">
        <v>3098</v>
      </c>
      <c r="BO472" s="191" t="s">
        <v>3645</v>
      </c>
      <c r="BU472" s="191" t="s">
        <v>3643</v>
      </c>
      <c r="BV472" s="191" t="s">
        <v>3098</v>
      </c>
      <c r="BW472" s="191" t="s">
        <v>3645</v>
      </c>
      <c r="CH472" s="248">
        <f t="shared" si="179"/>
        <v>-5.8207660913467407E-11</v>
      </c>
    </row>
    <row r="473" spans="1:86" x14ac:dyDescent="0.3">
      <c r="A473" s="191">
        <v>1</v>
      </c>
      <c r="B473" s="256">
        <f>SUBTOTAL(9,$A$411:A473)</f>
        <v>61</v>
      </c>
      <c r="C473" s="260" t="s">
        <v>453</v>
      </c>
      <c r="D473" s="197">
        <f t="shared" si="188"/>
        <v>3243856</v>
      </c>
      <c r="E473" s="263">
        <v>0</v>
      </c>
      <c r="F473" s="263">
        <v>0</v>
      </c>
      <c r="G473" s="263">
        <v>0</v>
      </c>
      <c r="H473" s="263">
        <v>0</v>
      </c>
      <c r="I473" s="263">
        <v>0</v>
      </c>
      <c r="J473" s="263">
        <v>0</v>
      </c>
      <c r="K473" s="278">
        <v>0</v>
      </c>
      <c r="L473" s="263">
        <v>0</v>
      </c>
      <c r="M473" s="197">
        <v>385</v>
      </c>
      <c r="N473" s="197">
        <v>3029034.66</v>
      </c>
      <c r="O473" s="263">
        <v>0</v>
      </c>
      <c r="P473" s="263">
        <v>0</v>
      </c>
      <c r="Q473" s="263">
        <v>0</v>
      </c>
      <c r="R473" s="263">
        <v>0</v>
      </c>
      <c r="S473" s="263">
        <v>0</v>
      </c>
      <c r="T473" s="263">
        <v>0</v>
      </c>
      <c r="U473" s="263">
        <v>0</v>
      </c>
      <c r="V473" s="263">
        <v>0</v>
      </c>
      <c r="W473" s="263">
        <v>0</v>
      </c>
      <c r="X473" s="263">
        <v>0</v>
      </c>
      <c r="Y473" s="263">
        <v>0</v>
      </c>
      <c r="Z473" s="263">
        <v>0</v>
      </c>
      <c r="AA473" s="263">
        <v>0</v>
      </c>
      <c r="AB473" s="263">
        <v>0</v>
      </c>
      <c r="AC473" s="197">
        <f t="shared" si="189"/>
        <v>64821.34</v>
      </c>
      <c r="AD473" s="197">
        <v>150000</v>
      </c>
      <c r="AE473" s="263">
        <v>0</v>
      </c>
      <c r="AF473" s="239">
        <v>2024</v>
      </c>
      <c r="AG473" s="239">
        <v>2024</v>
      </c>
      <c r="AH473" s="239">
        <v>2024</v>
      </c>
      <c r="AI473" s="251"/>
      <c r="AJ473" s="251"/>
      <c r="AK473" s="251"/>
      <c r="AL473" s="251"/>
      <c r="AM473" s="252" t="s">
        <v>16955</v>
      </c>
      <c r="AN473" s="252" t="s">
        <v>16959</v>
      </c>
      <c r="AO473" s="252">
        <v>0</v>
      </c>
      <c r="AP473" s="252" t="s">
        <v>16960</v>
      </c>
      <c r="AQ473" s="252" t="s">
        <v>16961</v>
      </c>
      <c r="AR473" s="252">
        <v>0</v>
      </c>
      <c r="AS473" s="252"/>
      <c r="AT473" s="252"/>
      <c r="AU473" s="252"/>
      <c r="AV473" s="252"/>
      <c r="AW473" s="252" t="s">
        <v>798</v>
      </c>
      <c r="AX473" s="253">
        <v>456.5</v>
      </c>
      <c r="AY473" s="253">
        <v>385</v>
      </c>
      <c r="AZ473" s="252" t="s">
        <v>2967</v>
      </c>
      <c r="BA473" s="252">
        <v>2004</v>
      </c>
      <c r="BB473" s="254"/>
      <c r="BC473" s="255">
        <f t="shared" si="187"/>
        <v>0</v>
      </c>
      <c r="BJ473" s="191" t="str">
        <f t="shared" si="185"/>
        <v>328.800</v>
      </c>
      <c r="BM473" s="191" t="s">
        <v>3665</v>
      </c>
      <c r="BN473" s="191" t="s">
        <v>2984</v>
      </c>
      <c r="BO473" s="191" t="s">
        <v>2984</v>
      </c>
      <c r="BU473" s="191" t="s">
        <v>3665</v>
      </c>
      <c r="BV473" s="191" t="s">
        <v>2984</v>
      </c>
      <c r="BW473" s="191" t="s">
        <v>2984</v>
      </c>
      <c r="CH473" s="248">
        <f t="shared" si="179"/>
        <v>-1.4551915228366852E-10</v>
      </c>
    </row>
    <row r="474" spans="1:86" x14ac:dyDescent="0.3">
      <c r="A474" s="191">
        <v>1</v>
      </c>
      <c r="B474" s="256">
        <f>SUBTOTAL(9,$A$411:A474)</f>
        <v>62</v>
      </c>
      <c r="C474" s="260" t="s">
        <v>445</v>
      </c>
      <c r="D474" s="197">
        <f t="shared" si="188"/>
        <v>5122764.7999999998</v>
      </c>
      <c r="E474" s="263">
        <v>0</v>
      </c>
      <c r="F474" s="263">
        <v>0</v>
      </c>
      <c r="G474" s="263">
        <v>0</v>
      </c>
      <c r="H474" s="263">
        <v>0</v>
      </c>
      <c r="I474" s="263">
        <v>0</v>
      </c>
      <c r="J474" s="263">
        <v>0</v>
      </c>
      <c r="K474" s="278">
        <v>0</v>
      </c>
      <c r="L474" s="263">
        <v>0</v>
      </c>
      <c r="M474" s="197">
        <v>608</v>
      </c>
      <c r="N474" s="197">
        <v>4839205.8</v>
      </c>
      <c r="O474" s="263">
        <v>0</v>
      </c>
      <c r="P474" s="263">
        <v>0</v>
      </c>
      <c r="Q474" s="263">
        <v>0</v>
      </c>
      <c r="R474" s="263">
        <v>0</v>
      </c>
      <c r="S474" s="263">
        <v>0</v>
      </c>
      <c r="T474" s="263">
        <v>0</v>
      </c>
      <c r="U474" s="263">
        <v>0</v>
      </c>
      <c r="V474" s="263">
        <v>0</v>
      </c>
      <c r="W474" s="263">
        <v>0</v>
      </c>
      <c r="X474" s="263">
        <v>0</v>
      </c>
      <c r="Y474" s="263">
        <v>0</v>
      </c>
      <c r="Z474" s="263">
        <v>0</v>
      </c>
      <c r="AA474" s="263">
        <v>0</v>
      </c>
      <c r="AB474" s="263">
        <v>0</v>
      </c>
      <c r="AC474" s="197">
        <f t="shared" si="189"/>
        <v>103559</v>
      </c>
      <c r="AD474" s="197">
        <v>180000</v>
      </c>
      <c r="AE474" s="263">
        <v>0</v>
      </c>
      <c r="AF474" s="239">
        <v>2024</v>
      </c>
      <c r="AG474" s="239">
        <v>2024</v>
      </c>
      <c r="AH474" s="239">
        <v>2024</v>
      </c>
      <c r="AI474" s="251"/>
      <c r="AJ474" s="251"/>
      <c r="AK474" s="251"/>
      <c r="AL474" s="251"/>
      <c r="AM474" s="252" t="s">
        <v>16960</v>
      </c>
      <c r="AN474" s="252" t="s">
        <v>16951</v>
      </c>
      <c r="AO474" s="252">
        <v>0</v>
      </c>
      <c r="AP474" s="252" t="s">
        <v>16971</v>
      </c>
      <c r="AQ474" s="252" t="s">
        <v>16972</v>
      </c>
      <c r="AR474" s="252" t="s">
        <v>16958</v>
      </c>
      <c r="AS474" s="252"/>
      <c r="AT474" s="252"/>
      <c r="AU474" s="252"/>
      <c r="AV474" s="252"/>
      <c r="AW474" s="252" t="s">
        <v>811</v>
      </c>
      <c r="AX474" s="253">
        <v>2484.4</v>
      </c>
      <c r="AY474" s="253">
        <v>608</v>
      </c>
      <c r="AZ474" s="252" t="s">
        <v>2967</v>
      </c>
      <c r="BA474" s="252" t="s">
        <v>17012</v>
      </c>
      <c r="BB474" s="254"/>
      <c r="BC474" s="255">
        <f t="shared" si="187"/>
        <v>0</v>
      </c>
      <c r="BJ474" s="191" t="str">
        <f t="shared" si="185"/>
        <v>535.940</v>
      </c>
      <c r="BM474" s="191" t="s">
        <v>3649</v>
      </c>
      <c r="BN474" s="191" t="s">
        <v>3253</v>
      </c>
      <c r="BO474" s="191" t="s">
        <v>2509</v>
      </c>
      <c r="BU474" s="191" t="s">
        <v>3649</v>
      </c>
      <c r="BV474" s="191" t="s">
        <v>3253</v>
      </c>
      <c r="BW474" s="191" t="s">
        <v>2509</v>
      </c>
      <c r="CH474" s="248">
        <f t="shared" si="179"/>
        <v>0</v>
      </c>
    </row>
    <row r="475" spans="1:86" x14ac:dyDescent="0.3">
      <c r="A475" s="191">
        <v>1</v>
      </c>
      <c r="B475" s="256">
        <f>SUBTOTAL(9,$A$411:A475)</f>
        <v>63</v>
      </c>
      <c r="C475" s="260" t="s">
        <v>441</v>
      </c>
      <c r="D475" s="197">
        <f t="shared" si="188"/>
        <v>2274912</v>
      </c>
      <c r="E475" s="263">
        <v>0</v>
      </c>
      <c r="F475" s="263">
        <v>0</v>
      </c>
      <c r="G475" s="263">
        <v>0</v>
      </c>
      <c r="H475" s="263">
        <v>0</v>
      </c>
      <c r="I475" s="263">
        <v>0</v>
      </c>
      <c r="J475" s="263">
        <v>0</v>
      </c>
      <c r="K475" s="278">
        <v>0</v>
      </c>
      <c r="L475" s="263">
        <v>0</v>
      </c>
      <c r="M475" s="197">
        <v>270</v>
      </c>
      <c r="N475" s="197">
        <v>2080391.62</v>
      </c>
      <c r="O475" s="263">
        <v>0</v>
      </c>
      <c r="P475" s="263">
        <v>0</v>
      </c>
      <c r="Q475" s="263">
        <v>0</v>
      </c>
      <c r="R475" s="263">
        <v>0</v>
      </c>
      <c r="S475" s="263">
        <v>0</v>
      </c>
      <c r="T475" s="263">
        <v>0</v>
      </c>
      <c r="U475" s="263">
        <v>0</v>
      </c>
      <c r="V475" s="263">
        <v>0</v>
      </c>
      <c r="W475" s="263">
        <v>0</v>
      </c>
      <c r="X475" s="263">
        <v>0</v>
      </c>
      <c r="Y475" s="263">
        <v>0</v>
      </c>
      <c r="Z475" s="263">
        <v>0</v>
      </c>
      <c r="AA475" s="263">
        <v>0</v>
      </c>
      <c r="AB475" s="263">
        <v>0</v>
      </c>
      <c r="AC475" s="197">
        <f t="shared" si="189"/>
        <v>44520.38</v>
      </c>
      <c r="AD475" s="197">
        <v>150000</v>
      </c>
      <c r="AE475" s="263">
        <v>0</v>
      </c>
      <c r="AF475" s="239">
        <v>2024</v>
      </c>
      <c r="AG475" s="239">
        <v>2024</v>
      </c>
      <c r="AH475" s="239">
        <v>2024</v>
      </c>
      <c r="AI475" s="251"/>
      <c r="AJ475" s="251"/>
      <c r="AK475" s="251"/>
      <c r="AL475" s="251"/>
      <c r="AM475" s="252" t="s">
        <v>16949</v>
      </c>
      <c r="AN475" s="252" t="s">
        <v>16955</v>
      </c>
      <c r="AO475" s="252">
        <v>0</v>
      </c>
      <c r="AP475" s="252" t="s">
        <v>16959</v>
      </c>
      <c r="AQ475" s="252" t="s">
        <v>16966</v>
      </c>
      <c r="AR475" s="252">
        <v>0</v>
      </c>
      <c r="AS475" s="252"/>
      <c r="AT475" s="252"/>
      <c r="AU475" s="252"/>
      <c r="AV475" s="252"/>
      <c r="AW475" s="252" t="s">
        <v>798</v>
      </c>
      <c r="AX475" s="253">
        <v>283.89999999999998</v>
      </c>
      <c r="AY475" s="253">
        <v>260</v>
      </c>
      <c r="AZ475" s="252" t="s">
        <v>2967</v>
      </c>
      <c r="BA475" s="252" t="s">
        <v>17012</v>
      </c>
      <c r="BB475" s="254"/>
      <c r="BC475" s="255">
        <f t="shared" si="187"/>
        <v>-10</v>
      </c>
      <c r="BJ475" s="191" t="str">
        <f t="shared" si="185"/>
        <v>210.000</v>
      </c>
      <c r="BM475" s="191" t="s">
        <v>3652</v>
      </c>
      <c r="BN475" s="191" t="s">
        <v>3006</v>
      </c>
      <c r="BO475" s="191" t="s">
        <v>1961</v>
      </c>
      <c r="BU475" s="191" t="s">
        <v>3652</v>
      </c>
      <c r="BV475" s="191" t="s">
        <v>3006</v>
      </c>
      <c r="BW475" s="191" t="s">
        <v>1961</v>
      </c>
      <c r="CH475" s="248">
        <f t="shared" si="179"/>
        <v>-1.1641532182693481E-10</v>
      </c>
    </row>
    <row r="476" spans="1:86" x14ac:dyDescent="0.3">
      <c r="A476" s="191">
        <v>1</v>
      </c>
      <c r="B476" s="256">
        <f>SUBTOTAL(9,$A$411:A476)</f>
        <v>64</v>
      </c>
      <c r="C476" s="260" t="s">
        <v>442</v>
      </c>
      <c r="D476" s="197">
        <f t="shared" si="188"/>
        <v>3033216</v>
      </c>
      <c r="E476" s="263">
        <v>0</v>
      </c>
      <c r="F476" s="263">
        <v>0</v>
      </c>
      <c r="G476" s="263">
        <v>0</v>
      </c>
      <c r="H476" s="263">
        <v>0</v>
      </c>
      <c r="I476" s="263">
        <v>0</v>
      </c>
      <c r="J476" s="263">
        <v>0</v>
      </c>
      <c r="K476" s="278">
        <v>0</v>
      </c>
      <c r="L476" s="263">
        <v>0</v>
      </c>
      <c r="M476" s="197">
        <v>360</v>
      </c>
      <c r="N476" s="197">
        <v>2822807.91</v>
      </c>
      <c r="O476" s="263">
        <v>0</v>
      </c>
      <c r="P476" s="263">
        <v>0</v>
      </c>
      <c r="Q476" s="263">
        <v>0</v>
      </c>
      <c r="R476" s="263">
        <v>0</v>
      </c>
      <c r="S476" s="263">
        <v>0</v>
      </c>
      <c r="T476" s="263">
        <v>0</v>
      </c>
      <c r="U476" s="263">
        <v>0</v>
      </c>
      <c r="V476" s="263">
        <v>0</v>
      </c>
      <c r="W476" s="263">
        <v>0</v>
      </c>
      <c r="X476" s="263">
        <v>0</v>
      </c>
      <c r="Y476" s="263">
        <v>0</v>
      </c>
      <c r="Z476" s="263">
        <v>0</v>
      </c>
      <c r="AA476" s="263">
        <v>0</v>
      </c>
      <c r="AB476" s="263">
        <v>0</v>
      </c>
      <c r="AC476" s="197">
        <f t="shared" si="189"/>
        <v>60408.09</v>
      </c>
      <c r="AD476" s="197">
        <v>150000</v>
      </c>
      <c r="AE476" s="263">
        <v>0</v>
      </c>
      <c r="AF476" s="239">
        <v>2024</v>
      </c>
      <c r="AG476" s="239">
        <v>2024</v>
      </c>
      <c r="AH476" s="239">
        <v>2024</v>
      </c>
      <c r="AI476" s="251"/>
      <c r="AJ476" s="251"/>
      <c r="AK476" s="251"/>
      <c r="AL476" s="251"/>
      <c r="AM476" s="252" t="s">
        <v>16953</v>
      </c>
      <c r="AN476" s="252" t="s">
        <v>16974</v>
      </c>
      <c r="AO476" s="252">
        <v>0</v>
      </c>
      <c r="AP476" s="252" t="s">
        <v>16963</v>
      </c>
      <c r="AQ476" s="252" t="s">
        <v>16966</v>
      </c>
      <c r="AR476" s="252">
        <v>0</v>
      </c>
      <c r="AS476" s="252"/>
      <c r="AT476" s="252"/>
      <c r="AU476" s="252"/>
      <c r="AV476" s="252"/>
      <c r="AW476" s="252" t="s">
        <v>640</v>
      </c>
      <c r="AX476" s="253">
        <v>294</v>
      </c>
      <c r="AY476" s="253">
        <v>360</v>
      </c>
      <c r="AZ476" s="252" t="s">
        <v>2967</v>
      </c>
      <c r="BA476" s="252" t="s">
        <v>17012</v>
      </c>
      <c r="BB476" s="254"/>
      <c r="BC476" s="255">
        <f t="shared" si="187"/>
        <v>0</v>
      </c>
      <c r="BJ476" s="191" t="str">
        <f t="shared" si="185"/>
        <v>нет данных</v>
      </c>
      <c r="BM476" s="191" t="s">
        <v>3653</v>
      </c>
      <c r="BN476" s="191" t="s">
        <v>1343</v>
      </c>
      <c r="BO476" s="191" t="s">
        <v>2701</v>
      </c>
      <c r="BU476" s="191" t="s">
        <v>3653</v>
      </c>
      <c r="BV476" s="191" t="s">
        <v>1343</v>
      </c>
      <c r="BW476" s="191" t="s">
        <v>2701</v>
      </c>
      <c r="CH476" s="248">
        <f t="shared" si="179"/>
        <v>-1.4551915228366852E-10</v>
      </c>
    </row>
    <row r="477" spans="1:86" x14ac:dyDescent="0.3">
      <c r="A477" s="191">
        <v>1</v>
      </c>
      <c r="B477" s="256">
        <f>SUBTOTAL(9,$A$411:A477)</f>
        <v>65</v>
      </c>
      <c r="C477" s="260" t="s">
        <v>443</v>
      </c>
      <c r="D477" s="197">
        <f t="shared" si="188"/>
        <v>2876248.4</v>
      </c>
      <c r="E477" s="263">
        <v>0</v>
      </c>
      <c r="F477" s="263">
        <v>0</v>
      </c>
      <c r="G477" s="263">
        <v>0</v>
      </c>
      <c r="H477" s="263">
        <v>0</v>
      </c>
      <c r="I477" s="263">
        <v>0</v>
      </c>
      <c r="J477" s="263">
        <v>0</v>
      </c>
      <c r="K477" s="278">
        <v>0</v>
      </c>
      <c r="L477" s="263">
        <v>0</v>
      </c>
      <c r="M477" s="197">
        <v>0</v>
      </c>
      <c r="N477" s="298">
        <v>0</v>
      </c>
      <c r="O477" s="263">
        <v>0</v>
      </c>
      <c r="P477" s="263">
        <v>0</v>
      </c>
      <c r="Q477" s="263">
        <v>410</v>
      </c>
      <c r="R477" s="197">
        <v>2669129.04</v>
      </c>
      <c r="S477" s="263">
        <v>0</v>
      </c>
      <c r="T477" s="263">
        <v>0</v>
      </c>
      <c r="U477" s="263">
        <v>0</v>
      </c>
      <c r="V477" s="263">
        <v>0</v>
      </c>
      <c r="W477" s="263">
        <v>0</v>
      </c>
      <c r="X477" s="263">
        <v>0</v>
      </c>
      <c r="Y477" s="263">
        <v>0</v>
      </c>
      <c r="Z477" s="263">
        <v>0</v>
      </c>
      <c r="AA477" s="263">
        <v>0</v>
      </c>
      <c r="AB477" s="263">
        <v>0</v>
      </c>
      <c r="AC477" s="197">
        <f>ROUND(R477*2.14%,2)</f>
        <v>57119.360000000001</v>
      </c>
      <c r="AD477" s="263">
        <v>150000</v>
      </c>
      <c r="AE477" s="263">
        <v>0</v>
      </c>
      <c r="AF477" s="239">
        <v>2024</v>
      </c>
      <c r="AG477" s="239">
        <v>2024</v>
      </c>
      <c r="AH477" s="239">
        <v>2024</v>
      </c>
      <c r="AI477" s="251"/>
      <c r="AJ477" s="251"/>
      <c r="AK477" s="251"/>
      <c r="AL477" s="251"/>
      <c r="AM477" s="252" t="s">
        <v>16953</v>
      </c>
      <c r="AN477" s="252" t="s">
        <v>16951</v>
      </c>
      <c r="AO477" s="252">
        <v>0</v>
      </c>
      <c r="AP477" s="252" t="s">
        <v>16963</v>
      </c>
      <c r="AQ477" s="252" t="s">
        <v>16972</v>
      </c>
      <c r="AR477" s="252">
        <v>0</v>
      </c>
      <c r="AS477" s="252" t="s">
        <v>16980</v>
      </c>
      <c r="AT477" s="252"/>
      <c r="AU477" s="252"/>
      <c r="AV477" s="252"/>
      <c r="AW477" s="252" t="s">
        <v>637</v>
      </c>
      <c r="AX477" s="253">
        <v>435.9</v>
      </c>
      <c r="AY477" s="253">
        <v>360</v>
      </c>
      <c r="AZ477" s="252" t="s">
        <v>2967</v>
      </c>
      <c r="BA477" s="252" t="s">
        <v>637</v>
      </c>
      <c r="BB477" s="254"/>
      <c r="BC477" s="255">
        <f t="shared" si="187"/>
        <v>360</v>
      </c>
      <c r="BJ477" s="191" t="str">
        <f t="shared" si="185"/>
        <v>нет данных</v>
      </c>
      <c r="BM477" s="191" t="s">
        <v>3654</v>
      </c>
      <c r="BN477" s="191" t="s">
        <v>667</v>
      </c>
      <c r="BO477" s="191" t="s">
        <v>3655</v>
      </c>
      <c r="BU477" s="191" t="s">
        <v>3654</v>
      </c>
      <c r="BV477" s="191" t="s">
        <v>667</v>
      </c>
      <c r="BW477" s="191" t="s">
        <v>3655</v>
      </c>
      <c r="CH477" s="248">
        <f t="shared" si="179"/>
        <v>-1.1641532182693481E-10</v>
      </c>
    </row>
    <row r="478" spans="1:86" x14ac:dyDescent="0.3">
      <c r="A478" s="191">
        <v>1</v>
      </c>
      <c r="B478" s="256">
        <f>SUBTOTAL(9,$A$411:A478)</f>
        <v>66</v>
      </c>
      <c r="C478" s="260" t="s">
        <v>381</v>
      </c>
      <c r="D478" s="197">
        <f t="shared" si="188"/>
        <v>3447731.1999999997</v>
      </c>
      <c r="E478" s="263">
        <v>0</v>
      </c>
      <c r="F478" s="263">
        <v>0</v>
      </c>
      <c r="G478" s="263">
        <v>0</v>
      </c>
      <c r="H478" s="263">
        <v>0</v>
      </c>
      <c r="I478" s="263">
        <v>0</v>
      </c>
      <c r="J478" s="263">
        <v>0</v>
      </c>
      <c r="K478" s="278">
        <v>0</v>
      </c>
      <c r="L478" s="263">
        <v>0</v>
      </c>
      <c r="M478" s="279">
        <v>427</v>
      </c>
      <c r="N478" s="197">
        <v>3375495.59</v>
      </c>
      <c r="O478" s="263">
        <v>0</v>
      </c>
      <c r="P478" s="263">
        <v>0</v>
      </c>
      <c r="Q478" s="197">
        <v>0</v>
      </c>
      <c r="R478" s="197">
        <v>0</v>
      </c>
      <c r="S478" s="263">
        <v>0</v>
      </c>
      <c r="T478" s="263">
        <v>0</v>
      </c>
      <c r="U478" s="263">
        <v>0</v>
      </c>
      <c r="V478" s="263">
        <v>0</v>
      </c>
      <c r="W478" s="263">
        <v>0</v>
      </c>
      <c r="X478" s="263">
        <v>0</v>
      </c>
      <c r="Y478" s="263">
        <v>0</v>
      </c>
      <c r="Z478" s="263">
        <v>0</v>
      </c>
      <c r="AA478" s="263">
        <v>0</v>
      </c>
      <c r="AB478" s="263">
        <v>0</v>
      </c>
      <c r="AC478" s="197">
        <v>72235.61</v>
      </c>
      <c r="AD478" s="197">
        <v>0</v>
      </c>
      <c r="AE478" s="263">
        <v>0</v>
      </c>
      <c r="AF478" s="239" t="s">
        <v>17052</v>
      </c>
      <c r="AG478" s="239">
        <v>2024</v>
      </c>
      <c r="AH478" s="239">
        <v>2024</v>
      </c>
      <c r="AI478" s="251"/>
      <c r="AJ478" s="251"/>
      <c r="AK478" s="251"/>
      <c r="AL478" s="251"/>
      <c r="AM478" s="252" t="s">
        <v>16970</v>
      </c>
      <c r="AN478" s="252" t="s">
        <v>16950</v>
      </c>
      <c r="AO478" s="252">
        <v>0</v>
      </c>
      <c r="AP478" s="252" t="s">
        <v>16958</v>
      </c>
      <c r="AQ478" s="252" t="s">
        <v>16964</v>
      </c>
      <c r="AR478" s="252">
        <v>0</v>
      </c>
      <c r="AS478" s="252"/>
      <c r="AT478" s="252"/>
      <c r="AU478" s="252"/>
      <c r="AV478" s="252"/>
      <c r="AW478" s="252" t="s">
        <v>1497</v>
      </c>
      <c r="AX478" s="253">
        <v>628.9</v>
      </c>
      <c r="AY478" s="253">
        <v>427</v>
      </c>
      <c r="AZ478" s="252" t="s">
        <v>2967</v>
      </c>
      <c r="BA478" s="252" t="s">
        <v>627</v>
      </c>
      <c r="BB478" s="254"/>
      <c r="BC478" s="255">
        <v>0</v>
      </c>
      <c r="BJ478" s="191" t="s">
        <v>1269</v>
      </c>
      <c r="BM478" s="191" t="s">
        <v>3566</v>
      </c>
      <c r="BN478" s="191" t="s">
        <v>2984</v>
      </c>
      <c r="BO478" s="191" t="s">
        <v>2984</v>
      </c>
      <c r="BU478" s="191" t="s">
        <v>3566</v>
      </c>
      <c r="BV478" s="191" t="s">
        <v>2984</v>
      </c>
      <c r="BW478" s="191" t="s">
        <v>2984</v>
      </c>
      <c r="CH478" s="248">
        <v>-1.1641532182693481E-10</v>
      </c>
    </row>
    <row r="479" spans="1:86" x14ac:dyDescent="0.3">
      <c r="A479" s="191">
        <v>1</v>
      </c>
      <c r="B479" s="256">
        <f>SUBTOTAL(9,$A$411:A479)</f>
        <v>67</v>
      </c>
      <c r="C479" s="260" t="s">
        <v>390</v>
      </c>
      <c r="D479" s="197">
        <f t="shared" si="188"/>
        <v>2672576</v>
      </c>
      <c r="E479" s="263">
        <v>0</v>
      </c>
      <c r="F479" s="263">
        <v>0</v>
      </c>
      <c r="G479" s="263">
        <v>0</v>
      </c>
      <c r="H479" s="263">
        <v>0</v>
      </c>
      <c r="I479" s="263">
        <v>0</v>
      </c>
      <c r="J479" s="263">
        <v>0</v>
      </c>
      <c r="K479" s="278">
        <v>0</v>
      </c>
      <c r="L479" s="263">
        <v>0</v>
      </c>
      <c r="M479" s="279">
        <v>335</v>
      </c>
      <c r="N479" s="197">
        <v>2616581.16</v>
      </c>
      <c r="O479" s="263">
        <v>0</v>
      </c>
      <c r="P479" s="263">
        <v>0</v>
      </c>
      <c r="Q479" s="197">
        <v>0</v>
      </c>
      <c r="R479" s="197">
        <v>0</v>
      </c>
      <c r="S479" s="263">
        <v>0</v>
      </c>
      <c r="T479" s="263">
        <v>0</v>
      </c>
      <c r="U479" s="263">
        <v>0</v>
      </c>
      <c r="V479" s="263">
        <v>0</v>
      </c>
      <c r="W479" s="263">
        <v>0</v>
      </c>
      <c r="X479" s="263">
        <v>0</v>
      </c>
      <c r="Y479" s="263">
        <v>0</v>
      </c>
      <c r="Z479" s="263">
        <v>0</v>
      </c>
      <c r="AA479" s="263">
        <v>0</v>
      </c>
      <c r="AB479" s="263">
        <v>0</v>
      </c>
      <c r="AC479" s="197">
        <v>55994.84</v>
      </c>
      <c r="AD479" s="197">
        <v>0</v>
      </c>
      <c r="AE479" s="263">
        <v>0</v>
      </c>
      <c r="AF479" s="239" t="s">
        <v>17052</v>
      </c>
      <c r="AG479" s="239">
        <v>2024</v>
      </c>
      <c r="AH479" s="239">
        <v>2024</v>
      </c>
      <c r="AI479" s="251"/>
      <c r="AJ479" s="251"/>
      <c r="AK479" s="251"/>
      <c r="AL479" s="251"/>
      <c r="AM479" s="252" t="s">
        <v>16970</v>
      </c>
      <c r="AN479" s="252" t="s">
        <v>16950</v>
      </c>
      <c r="AO479" s="252">
        <v>0</v>
      </c>
      <c r="AP479" s="252" t="s">
        <v>16958</v>
      </c>
      <c r="AQ479" s="252" t="s">
        <v>16964</v>
      </c>
      <c r="AR479" s="252">
        <v>0</v>
      </c>
      <c r="AS479" s="252"/>
      <c r="AT479" s="252"/>
      <c r="AU479" s="252"/>
      <c r="AV479" s="252"/>
      <c r="AW479" s="252" t="s">
        <v>1692</v>
      </c>
      <c r="AX479" s="253">
        <v>414.8</v>
      </c>
      <c r="AY479" s="253">
        <v>334.79</v>
      </c>
      <c r="AZ479" s="252" t="s">
        <v>2967</v>
      </c>
      <c r="BA479" s="252" t="s">
        <v>17012</v>
      </c>
      <c r="BB479" s="254"/>
      <c r="BC479" s="255">
        <v>-0.20999999999997954</v>
      </c>
      <c r="BJ479" s="191" t="s">
        <v>1794</v>
      </c>
      <c r="BM479" s="191" t="s">
        <v>3578</v>
      </c>
      <c r="BN479" s="191" t="s">
        <v>2984</v>
      </c>
      <c r="BO479" s="191" t="s">
        <v>2984</v>
      </c>
      <c r="BU479" s="191" t="s">
        <v>3578</v>
      </c>
      <c r="BV479" s="191" t="s">
        <v>2984</v>
      </c>
      <c r="BW479" s="191" t="s">
        <v>2984</v>
      </c>
      <c r="CH479" s="248">
        <v>-1.4551915228366852E-10</v>
      </c>
    </row>
    <row r="480" spans="1:86" x14ac:dyDescent="0.3">
      <c r="A480" s="191">
        <v>1</v>
      </c>
      <c r="B480" s="256">
        <f>SUBTOTAL(9,$A$411:A480)</f>
        <v>68</v>
      </c>
      <c r="C480" s="260" t="s">
        <v>407</v>
      </c>
      <c r="D480" s="197">
        <f t="shared" si="188"/>
        <v>2487212.7999999998</v>
      </c>
      <c r="E480" s="263">
        <v>0</v>
      </c>
      <c r="F480" s="263">
        <v>0</v>
      </c>
      <c r="G480" s="263">
        <v>0</v>
      </c>
      <c r="H480" s="263">
        <v>0</v>
      </c>
      <c r="I480" s="263">
        <v>0</v>
      </c>
      <c r="J480" s="263">
        <v>0</v>
      </c>
      <c r="K480" s="278">
        <v>0</v>
      </c>
      <c r="L480" s="263">
        <v>0</v>
      </c>
      <c r="M480" s="279">
        <v>313</v>
      </c>
      <c r="N480" s="197">
        <v>2435101.63</v>
      </c>
      <c r="O480" s="263">
        <v>0</v>
      </c>
      <c r="P480" s="263">
        <v>0</v>
      </c>
      <c r="Q480" s="197">
        <v>0</v>
      </c>
      <c r="R480" s="197">
        <v>0</v>
      </c>
      <c r="S480" s="263">
        <v>0</v>
      </c>
      <c r="T480" s="263">
        <v>0</v>
      </c>
      <c r="U480" s="263">
        <v>0</v>
      </c>
      <c r="V480" s="263">
        <v>0</v>
      </c>
      <c r="W480" s="263">
        <v>0</v>
      </c>
      <c r="X480" s="263">
        <v>0</v>
      </c>
      <c r="Y480" s="263">
        <v>0</v>
      </c>
      <c r="Z480" s="263">
        <v>0</v>
      </c>
      <c r="AA480" s="263">
        <v>0</v>
      </c>
      <c r="AB480" s="263">
        <v>0</v>
      </c>
      <c r="AC480" s="197">
        <v>52111.17</v>
      </c>
      <c r="AD480" s="197">
        <v>0</v>
      </c>
      <c r="AE480" s="263">
        <v>0</v>
      </c>
      <c r="AF480" s="239" t="s">
        <v>17052</v>
      </c>
      <c r="AG480" s="239">
        <v>2024</v>
      </c>
      <c r="AH480" s="239">
        <v>2024</v>
      </c>
      <c r="AI480" s="251"/>
      <c r="AJ480" s="251"/>
      <c r="AK480" s="251"/>
      <c r="AL480" s="251"/>
      <c r="AM480" s="252" t="s">
        <v>16970</v>
      </c>
      <c r="AN480" s="252" t="s">
        <v>16950</v>
      </c>
      <c r="AO480" s="252">
        <v>0</v>
      </c>
      <c r="AP480" s="252" t="s">
        <v>16958</v>
      </c>
      <c r="AQ480" s="252" t="s">
        <v>16964</v>
      </c>
      <c r="AR480" s="252">
        <v>0</v>
      </c>
      <c r="AS480" s="252"/>
      <c r="AT480" s="252"/>
      <c r="AU480" s="252"/>
      <c r="AV480" s="252"/>
      <c r="AW480" s="252" t="s">
        <v>1692</v>
      </c>
      <c r="AX480" s="253">
        <v>386.9</v>
      </c>
      <c r="AY480" s="253">
        <v>313</v>
      </c>
      <c r="AZ480" s="252" t="s">
        <v>2967</v>
      </c>
      <c r="BA480" s="252" t="s">
        <v>17012</v>
      </c>
      <c r="BB480" s="254"/>
      <c r="BC480" s="255">
        <v>0</v>
      </c>
      <c r="BJ480" s="191" t="s">
        <v>5136</v>
      </c>
      <c r="BM480" s="191" t="s">
        <v>3585</v>
      </c>
      <c r="BN480" s="191" t="s">
        <v>1270</v>
      </c>
      <c r="BO480" s="191" t="s">
        <v>3586</v>
      </c>
      <c r="BU480" s="191" t="s">
        <v>3585</v>
      </c>
      <c r="BV480" s="191" t="s">
        <v>1270</v>
      </c>
      <c r="BW480" s="191" t="s">
        <v>3586</v>
      </c>
      <c r="CH480" s="248">
        <v>-5.8207660913467407E-11</v>
      </c>
    </row>
    <row r="481" spans="1:86" x14ac:dyDescent="0.3">
      <c r="A481" s="191">
        <v>1</v>
      </c>
      <c r="B481" s="256">
        <f>SUBTOTAL(9,$A$411:A481)</f>
        <v>69</v>
      </c>
      <c r="C481" s="260" t="s">
        <v>434</v>
      </c>
      <c r="D481" s="197">
        <f t="shared" si="188"/>
        <v>2588320</v>
      </c>
      <c r="E481" s="263">
        <v>0</v>
      </c>
      <c r="F481" s="263">
        <v>0</v>
      </c>
      <c r="G481" s="263">
        <v>0</v>
      </c>
      <c r="H481" s="263">
        <v>0</v>
      </c>
      <c r="I481" s="263">
        <v>0</v>
      </c>
      <c r="J481" s="263">
        <v>0</v>
      </c>
      <c r="K481" s="278">
        <v>0</v>
      </c>
      <c r="L481" s="263">
        <v>0</v>
      </c>
      <c r="M481" s="279">
        <v>325</v>
      </c>
      <c r="N481" s="197">
        <v>2534090.46</v>
      </c>
      <c r="O481" s="263">
        <v>0</v>
      </c>
      <c r="P481" s="263">
        <v>0</v>
      </c>
      <c r="Q481" s="197">
        <v>0</v>
      </c>
      <c r="R481" s="197">
        <v>0</v>
      </c>
      <c r="S481" s="263">
        <v>0</v>
      </c>
      <c r="T481" s="263">
        <v>0</v>
      </c>
      <c r="U481" s="263">
        <v>0</v>
      </c>
      <c r="V481" s="263">
        <v>0</v>
      </c>
      <c r="W481" s="263">
        <v>0</v>
      </c>
      <c r="X481" s="263">
        <v>0</v>
      </c>
      <c r="Y481" s="263">
        <v>0</v>
      </c>
      <c r="Z481" s="263">
        <v>0</v>
      </c>
      <c r="AA481" s="263">
        <v>0</v>
      </c>
      <c r="AB481" s="263">
        <v>0</v>
      </c>
      <c r="AC481" s="197">
        <v>54229.54</v>
      </c>
      <c r="AD481" s="197">
        <v>0</v>
      </c>
      <c r="AE481" s="263">
        <v>0</v>
      </c>
      <c r="AF481" s="239" t="s">
        <v>17052</v>
      </c>
      <c r="AG481" s="239">
        <v>2024</v>
      </c>
      <c r="AH481" s="239">
        <v>2024</v>
      </c>
      <c r="AI481" s="251"/>
      <c r="AJ481" s="251"/>
      <c r="AK481" s="251"/>
      <c r="AL481" s="251"/>
      <c r="AM481" s="252" t="s">
        <v>16969</v>
      </c>
      <c r="AN481" s="252" t="s">
        <v>16950</v>
      </c>
      <c r="AO481" s="252">
        <v>0</v>
      </c>
      <c r="AP481" s="252" t="s">
        <v>16958</v>
      </c>
      <c r="AQ481" s="252" t="s">
        <v>16957</v>
      </c>
      <c r="AR481" s="252">
        <v>0</v>
      </c>
      <c r="AS481" s="252"/>
      <c r="AT481" s="252"/>
      <c r="AU481" s="252"/>
      <c r="AV481" s="252"/>
      <c r="AW481" s="252" t="s">
        <v>7075</v>
      </c>
      <c r="AX481" s="253">
        <v>436.7</v>
      </c>
      <c r="AY481" s="253">
        <v>400</v>
      </c>
      <c r="AZ481" s="252" t="s">
        <v>2967</v>
      </c>
      <c r="BA481" s="252" t="s">
        <v>17012</v>
      </c>
      <c r="BB481" s="254"/>
      <c r="BC481" s="255">
        <v>75</v>
      </c>
      <c r="BJ481" s="191" t="s">
        <v>2984</v>
      </c>
      <c r="BM481" s="191" t="s">
        <v>3634</v>
      </c>
      <c r="BN481" s="191" t="s">
        <v>2984</v>
      </c>
      <c r="BO481" s="191" t="s">
        <v>2984</v>
      </c>
      <c r="BU481" s="191" t="s">
        <v>3634</v>
      </c>
      <c r="BV481" s="191" t="s">
        <v>2984</v>
      </c>
      <c r="BW481" s="191" t="s">
        <v>2984</v>
      </c>
      <c r="CH481" s="248">
        <v>2.9103830456733704E-11</v>
      </c>
    </row>
    <row r="482" spans="1:86" x14ac:dyDescent="0.3">
      <c r="A482" s="191">
        <v>1</v>
      </c>
      <c r="B482" s="256">
        <f>SUBTOTAL(9,$A$411:A482)</f>
        <v>70</v>
      </c>
      <c r="C482" s="260" t="s">
        <v>435</v>
      </c>
      <c r="D482" s="197">
        <f t="shared" si="188"/>
        <v>2588320</v>
      </c>
      <c r="E482" s="263">
        <v>0</v>
      </c>
      <c r="F482" s="263">
        <v>0</v>
      </c>
      <c r="G482" s="263">
        <v>0</v>
      </c>
      <c r="H482" s="263">
        <v>0</v>
      </c>
      <c r="I482" s="263">
        <v>0</v>
      </c>
      <c r="J482" s="263">
        <v>0</v>
      </c>
      <c r="K482" s="278">
        <v>0</v>
      </c>
      <c r="L482" s="263">
        <v>0</v>
      </c>
      <c r="M482" s="279">
        <v>325</v>
      </c>
      <c r="N482" s="197">
        <v>2534090.46</v>
      </c>
      <c r="O482" s="263">
        <v>0</v>
      </c>
      <c r="P482" s="263">
        <v>0</v>
      </c>
      <c r="Q482" s="197">
        <v>0</v>
      </c>
      <c r="R482" s="197">
        <v>0</v>
      </c>
      <c r="S482" s="263">
        <v>0</v>
      </c>
      <c r="T482" s="263">
        <v>0</v>
      </c>
      <c r="U482" s="263">
        <v>0</v>
      </c>
      <c r="V482" s="263">
        <v>0</v>
      </c>
      <c r="W482" s="263">
        <v>0</v>
      </c>
      <c r="X482" s="263">
        <v>0</v>
      </c>
      <c r="Y482" s="263">
        <v>0</v>
      </c>
      <c r="Z482" s="263">
        <v>0</v>
      </c>
      <c r="AA482" s="263">
        <v>0</v>
      </c>
      <c r="AB482" s="263">
        <v>0</v>
      </c>
      <c r="AC482" s="197">
        <v>54229.54</v>
      </c>
      <c r="AD482" s="197">
        <v>0</v>
      </c>
      <c r="AE482" s="263">
        <v>0</v>
      </c>
      <c r="AF482" s="239" t="s">
        <v>17052</v>
      </c>
      <c r="AG482" s="239">
        <v>2024</v>
      </c>
      <c r="AH482" s="239">
        <v>2024</v>
      </c>
      <c r="AI482" s="251"/>
      <c r="AJ482" s="251"/>
      <c r="AK482" s="251"/>
      <c r="AL482" s="251"/>
      <c r="AM482" s="252" t="s">
        <v>16969</v>
      </c>
      <c r="AN482" s="252" t="s">
        <v>16950</v>
      </c>
      <c r="AO482" s="252">
        <v>0</v>
      </c>
      <c r="AP482" s="252" t="s">
        <v>16958</v>
      </c>
      <c r="AQ482" s="252" t="s">
        <v>16957</v>
      </c>
      <c r="AR482" s="252">
        <v>0</v>
      </c>
      <c r="AS482" s="252"/>
      <c r="AT482" s="252"/>
      <c r="AU482" s="252"/>
      <c r="AV482" s="252"/>
      <c r="AW482" s="252" t="s">
        <v>1280</v>
      </c>
      <c r="AX482" s="253">
        <v>447.5</v>
      </c>
      <c r="AY482" s="253">
        <v>326.69</v>
      </c>
      <c r="AZ482" s="252" t="s">
        <v>2967</v>
      </c>
      <c r="BA482" s="252" t="s">
        <v>17012</v>
      </c>
      <c r="BB482" s="254"/>
      <c r="BC482" s="255">
        <v>1.6899999999999977</v>
      </c>
      <c r="BJ482" s="191" t="s">
        <v>11786</v>
      </c>
      <c r="BM482" s="191" t="s">
        <v>3635</v>
      </c>
      <c r="BN482" s="191" t="s">
        <v>632</v>
      </c>
      <c r="BO482" s="191" t="s">
        <v>3637</v>
      </c>
      <c r="BU482" s="191" t="s">
        <v>3635</v>
      </c>
      <c r="BV482" s="191" t="s">
        <v>632</v>
      </c>
      <c r="BW482" s="191" t="s">
        <v>3637</v>
      </c>
      <c r="CH482" s="248">
        <v>2.9103830456733704E-11</v>
      </c>
    </row>
    <row r="483" spans="1:86" x14ac:dyDescent="0.3">
      <c r="A483" s="191">
        <v>1</v>
      </c>
      <c r="B483" s="256">
        <f>SUBTOTAL(9,$A$411:A483)</f>
        <v>71</v>
      </c>
      <c r="C483" s="260" t="s">
        <v>410</v>
      </c>
      <c r="D483" s="197">
        <f t="shared" si="188"/>
        <v>2731555.1999999997</v>
      </c>
      <c r="E483" s="263">
        <v>0</v>
      </c>
      <c r="F483" s="263">
        <v>0</v>
      </c>
      <c r="G483" s="263">
        <v>0</v>
      </c>
      <c r="H483" s="263">
        <v>0</v>
      </c>
      <c r="I483" s="263">
        <v>0</v>
      </c>
      <c r="J483" s="263">
        <v>0</v>
      </c>
      <c r="K483" s="278">
        <v>0</v>
      </c>
      <c r="L483" s="263">
        <v>0</v>
      </c>
      <c r="M483" s="279">
        <v>342</v>
      </c>
      <c r="N483" s="197">
        <v>2674324.65</v>
      </c>
      <c r="O483" s="263">
        <v>0</v>
      </c>
      <c r="P483" s="263">
        <v>0</v>
      </c>
      <c r="Q483" s="197">
        <v>0</v>
      </c>
      <c r="R483" s="197">
        <v>0</v>
      </c>
      <c r="S483" s="263">
        <v>0</v>
      </c>
      <c r="T483" s="263">
        <v>0</v>
      </c>
      <c r="U483" s="263">
        <v>0</v>
      </c>
      <c r="V483" s="263">
        <v>0</v>
      </c>
      <c r="W483" s="263">
        <v>0</v>
      </c>
      <c r="X483" s="263">
        <v>0</v>
      </c>
      <c r="Y483" s="263">
        <v>0</v>
      </c>
      <c r="Z483" s="263">
        <v>0</v>
      </c>
      <c r="AA483" s="263">
        <v>0</v>
      </c>
      <c r="AB483" s="263">
        <v>0</v>
      </c>
      <c r="AC483" s="197">
        <v>57230.55</v>
      </c>
      <c r="AD483" s="197">
        <v>0</v>
      </c>
      <c r="AE483" s="263">
        <v>0</v>
      </c>
      <c r="AF483" s="239" t="s">
        <v>17052</v>
      </c>
      <c r="AG483" s="239">
        <v>2024</v>
      </c>
      <c r="AH483" s="239">
        <v>2024</v>
      </c>
      <c r="AI483" s="251"/>
      <c r="AJ483" s="251"/>
      <c r="AK483" s="251"/>
      <c r="AL483" s="251"/>
      <c r="AM483" s="252" t="s">
        <v>16969</v>
      </c>
      <c r="AN483" s="252" t="s">
        <v>16963</v>
      </c>
      <c r="AO483" s="252">
        <v>0</v>
      </c>
      <c r="AP483" s="252" t="s">
        <v>16950</v>
      </c>
      <c r="AQ483" s="252" t="s">
        <v>16957</v>
      </c>
      <c r="AR483" s="252">
        <v>0</v>
      </c>
      <c r="AS483" s="252"/>
      <c r="AT483" s="252"/>
      <c r="AU483" s="252"/>
      <c r="AV483" s="252"/>
      <c r="AW483" s="252" t="s">
        <v>1004</v>
      </c>
      <c r="AX483" s="253">
        <v>428.5</v>
      </c>
      <c r="AY483" s="253">
        <v>342</v>
      </c>
      <c r="AZ483" s="252" t="s">
        <v>2967</v>
      </c>
      <c r="BA483" s="252" t="s">
        <v>17012</v>
      </c>
      <c r="BB483" s="254"/>
      <c r="BC483" s="255">
        <v>0</v>
      </c>
      <c r="BJ483" s="191" t="s">
        <v>2984</v>
      </c>
      <c r="BM483" s="191" t="s">
        <v>3594</v>
      </c>
      <c r="BN483" s="191" t="s">
        <v>16989</v>
      </c>
      <c r="BO483" s="191" t="s">
        <v>2508</v>
      </c>
      <c r="BU483" s="191" t="s">
        <v>3594</v>
      </c>
      <c r="BV483" s="191" t="s">
        <v>16989</v>
      </c>
      <c r="BW483" s="191" t="s">
        <v>2508</v>
      </c>
      <c r="CH483" s="248">
        <v>-1.7462298274040222E-10</v>
      </c>
    </row>
    <row r="484" spans="1:86" x14ac:dyDescent="0.3">
      <c r="A484" s="191">
        <v>1</v>
      </c>
      <c r="B484" s="256">
        <f>SUBTOTAL(9,$A$411:A484)</f>
        <v>72</v>
      </c>
      <c r="C484" s="260" t="s">
        <v>446</v>
      </c>
      <c r="D484" s="197">
        <f t="shared" si="188"/>
        <v>2672576</v>
      </c>
      <c r="E484" s="263">
        <v>0</v>
      </c>
      <c r="F484" s="263">
        <v>0</v>
      </c>
      <c r="G484" s="263">
        <v>0</v>
      </c>
      <c r="H484" s="263">
        <v>0</v>
      </c>
      <c r="I484" s="263">
        <v>0</v>
      </c>
      <c r="J484" s="263">
        <v>0</v>
      </c>
      <c r="K484" s="278">
        <v>0</v>
      </c>
      <c r="L484" s="263">
        <v>0</v>
      </c>
      <c r="M484" s="279">
        <v>335</v>
      </c>
      <c r="N484" s="197">
        <v>2616581.16</v>
      </c>
      <c r="O484" s="263">
        <v>0</v>
      </c>
      <c r="P484" s="263">
        <v>0</v>
      </c>
      <c r="Q484" s="197">
        <v>0</v>
      </c>
      <c r="R484" s="197">
        <v>0</v>
      </c>
      <c r="S484" s="263">
        <v>0</v>
      </c>
      <c r="T484" s="263">
        <v>0</v>
      </c>
      <c r="U484" s="263">
        <v>0</v>
      </c>
      <c r="V484" s="263">
        <v>0</v>
      </c>
      <c r="W484" s="263">
        <v>0</v>
      </c>
      <c r="X484" s="263">
        <v>0</v>
      </c>
      <c r="Y484" s="263">
        <v>0</v>
      </c>
      <c r="Z484" s="263">
        <v>0</v>
      </c>
      <c r="AA484" s="263">
        <v>0</v>
      </c>
      <c r="AB484" s="263">
        <v>0</v>
      </c>
      <c r="AC484" s="197">
        <v>55994.84</v>
      </c>
      <c r="AD484" s="197">
        <v>0</v>
      </c>
      <c r="AE484" s="263">
        <v>0</v>
      </c>
      <c r="AF484" s="239" t="s">
        <v>17052</v>
      </c>
      <c r="AG484" s="239">
        <v>2024</v>
      </c>
      <c r="AH484" s="239">
        <v>2024</v>
      </c>
      <c r="AI484" s="251"/>
      <c r="AJ484" s="251"/>
      <c r="AK484" s="251"/>
      <c r="AL484" s="251"/>
      <c r="AM484" s="252" t="s">
        <v>16969</v>
      </c>
      <c r="AN484" s="252" t="s">
        <v>16950</v>
      </c>
      <c r="AO484" s="252">
        <v>0</v>
      </c>
      <c r="AP484" s="252" t="s">
        <v>16958</v>
      </c>
      <c r="AQ484" s="252" t="s">
        <v>16957</v>
      </c>
      <c r="AR484" s="252">
        <v>0</v>
      </c>
      <c r="AS484" s="252"/>
      <c r="AT484" s="252"/>
      <c r="AU484" s="252"/>
      <c r="AV484" s="252"/>
      <c r="AW484" s="252" t="s">
        <v>1734</v>
      </c>
      <c r="AX484" s="253">
        <v>456.6</v>
      </c>
      <c r="AY484" s="253">
        <v>313</v>
      </c>
      <c r="AZ484" s="252" t="s">
        <v>2967</v>
      </c>
      <c r="BA484" s="252" t="s">
        <v>17012</v>
      </c>
      <c r="BB484" s="254"/>
      <c r="BC484" s="255">
        <v>-22</v>
      </c>
      <c r="BJ484" s="191" t="s">
        <v>10312</v>
      </c>
      <c r="BM484" s="191" t="s">
        <v>3650</v>
      </c>
      <c r="BN484" s="191" t="s">
        <v>2980</v>
      </c>
      <c r="BO484" s="191" t="s">
        <v>1021</v>
      </c>
      <c r="BU484" s="191" t="s">
        <v>3650</v>
      </c>
      <c r="BV484" s="191" t="s">
        <v>2980</v>
      </c>
      <c r="BW484" s="191" t="s">
        <v>1021</v>
      </c>
      <c r="CH484" s="248">
        <v>-1.4551915228366852E-10</v>
      </c>
    </row>
    <row r="485" spans="1:86" x14ac:dyDescent="0.3">
      <c r="A485" s="191">
        <v>1</v>
      </c>
      <c r="B485" s="256">
        <f>SUBTOTAL(9,$A$411:A485)</f>
        <v>73</v>
      </c>
      <c r="C485" s="260" t="s">
        <v>419</v>
      </c>
      <c r="D485" s="197">
        <f t="shared" si="188"/>
        <v>1453722.3800000001</v>
      </c>
      <c r="E485" s="263">
        <v>0</v>
      </c>
      <c r="F485" s="263">
        <v>0</v>
      </c>
      <c r="G485" s="263">
        <v>0</v>
      </c>
      <c r="H485" s="263">
        <v>0</v>
      </c>
      <c r="I485" s="263">
        <v>0</v>
      </c>
      <c r="J485" s="263">
        <v>0</v>
      </c>
      <c r="K485" s="278">
        <v>0</v>
      </c>
      <c r="L485" s="263">
        <v>0</v>
      </c>
      <c r="M485" s="279">
        <v>0</v>
      </c>
      <c r="N485" s="197">
        <v>0</v>
      </c>
      <c r="O485" s="263">
        <v>0</v>
      </c>
      <c r="P485" s="263">
        <v>0</v>
      </c>
      <c r="Q485" s="279">
        <v>403</v>
      </c>
      <c r="R485" s="197">
        <v>1423264.52</v>
      </c>
      <c r="S485" s="263">
        <v>0</v>
      </c>
      <c r="T485" s="263">
        <v>0</v>
      </c>
      <c r="U485" s="263">
        <v>0</v>
      </c>
      <c r="V485" s="263">
        <v>0</v>
      </c>
      <c r="W485" s="263">
        <v>0</v>
      </c>
      <c r="X485" s="263">
        <v>0</v>
      </c>
      <c r="Y485" s="263">
        <v>0</v>
      </c>
      <c r="Z485" s="263">
        <v>0</v>
      </c>
      <c r="AA485" s="263">
        <v>0</v>
      </c>
      <c r="AB485" s="263">
        <v>0</v>
      </c>
      <c r="AC485" s="197">
        <v>30457.86</v>
      </c>
      <c r="AD485" s="263">
        <v>0</v>
      </c>
      <c r="AE485" s="263">
        <v>0</v>
      </c>
      <c r="AF485" s="239" t="s">
        <v>17052</v>
      </c>
      <c r="AG485" s="239">
        <v>2024</v>
      </c>
      <c r="AH485" s="239">
        <v>2024</v>
      </c>
      <c r="AI485" s="251"/>
      <c r="AJ485" s="251"/>
      <c r="AK485" s="251"/>
      <c r="AL485" s="251"/>
      <c r="AM485" s="252" t="s">
        <v>16970</v>
      </c>
      <c r="AN485" s="252" t="s">
        <v>16950</v>
      </c>
      <c r="AO485" s="252">
        <v>0</v>
      </c>
      <c r="AP485" s="252" t="s">
        <v>16958</v>
      </c>
      <c r="AQ485" s="252" t="s">
        <v>16964</v>
      </c>
      <c r="AR485" s="252">
        <v>0</v>
      </c>
      <c r="AS485" s="252" t="s">
        <v>16980</v>
      </c>
      <c r="AT485" s="252"/>
      <c r="AU485" s="252"/>
      <c r="AV485" s="252"/>
      <c r="AW485" s="252" t="s">
        <v>1734</v>
      </c>
      <c r="AX485" s="253">
        <v>391.7</v>
      </c>
      <c r="AY485" s="253">
        <v>342</v>
      </c>
      <c r="AZ485" s="252" t="s">
        <v>2967</v>
      </c>
      <c r="BA485" s="252" t="s">
        <v>1734</v>
      </c>
      <c r="BB485" s="254"/>
      <c r="BC485" s="255">
        <v>342</v>
      </c>
      <c r="BJ485" s="191" t="s">
        <v>2984</v>
      </c>
      <c r="BM485" s="191" t="s">
        <v>3612</v>
      </c>
      <c r="BN485" s="191" t="s">
        <v>2984</v>
      </c>
      <c r="BO485" s="191" t="s">
        <v>3613</v>
      </c>
      <c r="BU485" s="191" t="s">
        <v>3612</v>
      </c>
      <c r="BV485" s="191" t="s">
        <v>2984</v>
      </c>
      <c r="BW485" s="191" t="s">
        <v>3613</v>
      </c>
      <c r="CH485" s="248">
        <v>1.1641532182693481E-10</v>
      </c>
    </row>
    <row r="486" spans="1:86" x14ac:dyDescent="0.3">
      <c r="B486" s="249" t="s">
        <v>199</v>
      </c>
      <c r="C486" s="249"/>
      <c r="D486" s="246">
        <f t="shared" ref="D486:AE486" si="190">SUM(D487:D496)</f>
        <v>68139941.349999994</v>
      </c>
      <c r="E486" s="197">
        <f t="shared" si="190"/>
        <v>0</v>
      </c>
      <c r="F486" s="197">
        <f t="shared" si="190"/>
        <v>0</v>
      </c>
      <c r="G486" s="197">
        <f t="shared" si="190"/>
        <v>0</v>
      </c>
      <c r="H486" s="197">
        <f t="shared" si="190"/>
        <v>0</v>
      </c>
      <c r="I486" s="197">
        <f t="shared" si="190"/>
        <v>0</v>
      </c>
      <c r="J486" s="197">
        <f t="shared" si="190"/>
        <v>0</v>
      </c>
      <c r="K486" s="247">
        <f t="shared" si="190"/>
        <v>0</v>
      </c>
      <c r="L486" s="197">
        <f t="shared" si="190"/>
        <v>0</v>
      </c>
      <c r="M486" s="197">
        <f t="shared" si="190"/>
        <v>7146.7</v>
      </c>
      <c r="N486" s="197">
        <f t="shared" si="190"/>
        <v>57900286.229999997</v>
      </c>
      <c r="O486" s="197">
        <f t="shared" si="190"/>
        <v>0</v>
      </c>
      <c r="P486" s="197">
        <f t="shared" si="190"/>
        <v>0</v>
      </c>
      <c r="Q486" s="197">
        <f t="shared" si="190"/>
        <v>1050</v>
      </c>
      <c r="R486" s="197">
        <f t="shared" si="190"/>
        <v>7000772.4699999997</v>
      </c>
      <c r="S486" s="197">
        <f t="shared" si="190"/>
        <v>0</v>
      </c>
      <c r="T486" s="197">
        <f t="shared" si="190"/>
        <v>0</v>
      </c>
      <c r="U486" s="197">
        <f t="shared" si="190"/>
        <v>0</v>
      </c>
      <c r="V486" s="197">
        <f t="shared" si="190"/>
        <v>0</v>
      </c>
      <c r="W486" s="197">
        <f t="shared" si="190"/>
        <v>0</v>
      </c>
      <c r="X486" s="197">
        <f t="shared" si="190"/>
        <v>0</v>
      </c>
      <c r="Y486" s="197">
        <f t="shared" si="190"/>
        <v>0</v>
      </c>
      <c r="Z486" s="197">
        <f t="shared" si="190"/>
        <v>0</v>
      </c>
      <c r="AA486" s="197">
        <f t="shared" si="190"/>
        <v>0</v>
      </c>
      <c r="AB486" s="197">
        <f t="shared" si="190"/>
        <v>0</v>
      </c>
      <c r="AC486" s="197">
        <f t="shared" si="190"/>
        <v>1388882.65</v>
      </c>
      <c r="AD486" s="197">
        <f t="shared" si="190"/>
        <v>1850000</v>
      </c>
      <c r="AE486" s="197">
        <f t="shared" si="190"/>
        <v>0</v>
      </c>
      <c r="AF486" s="239" t="s">
        <v>17026</v>
      </c>
      <c r="AG486" s="239" t="s">
        <v>17026</v>
      </c>
      <c r="AH486" s="239" t="s">
        <v>17026</v>
      </c>
      <c r="AI486" s="251"/>
      <c r="AJ486" s="251"/>
      <c r="AK486" s="251"/>
      <c r="AL486" s="251"/>
      <c r="AM486" s="252"/>
      <c r="AN486" s="252"/>
      <c r="AO486" s="252"/>
      <c r="AP486" s="252"/>
      <c r="AQ486" s="252"/>
      <c r="AR486" s="252"/>
      <c r="AS486" s="252"/>
      <c r="AT486" s="252"/>
      <c r="AU486" s="252"/>
      <c r="AV486" s="252"/>
      <c r="AW486" s="252"/>
      <c r="AX486" s="253"/>
      <c r="AY486" s="253"/>
      <c r="AZ486" s="252"/>
      <c r="BA486" s="252"/>
      <c r="BB486" s="254"/>
      <c r="BC486" s="255">
        <f t="shared" si="187"/>
        <v>-7146.7</v>
      </c>
      <c r="BJ486" s="191" t="e">
        <f t="shared" ref="BJ486:BJ501" si="191">VLOOKUP(C486,BM:BO,3,FALSE)</f>
        <v>#N/A</v>
      </c>
      <c r="BM486" s="191" t="s">
        <v>3243</v>
      </c>
      <c r="BN486" s="191" t="s">
        <v>2984</v>
      </c>
      <c r="BO486" s="191" t="s">
        <v>3244</v>
      </c>
      <c r="BU486" s="191" t="s">
        <v>3243</v>
      </c>
      <c r="BV486" s="191" t="s">
        <v>2984</v>
      </c>
      <c r="BW486" s="191" t="s">
        <v>3244</v>
      </c>
      <c r="CH486" s="248">
        <f t="shared" si="179"/>
        <v>-2.3283064365386963E-9</v>
      </c>
    </row>
    <row r="487" spans="1:86" x14ac:dyDescent="0.3">
      <c r="A487" s="191">
        <v>1</v>
      </c>
      <c r="B487" s="256">
        <f>SUBTOTAL(9,$A$411:A487)</f>
        <v>74</v>
      </c>
      <c r="C487" s="260" t="s">
        <v>200</v>
      </c>
      <c r="D487" s="197">
        <f t="shared" ref="D487:D496" si="192">E487+F487+G487+H487+I487+J487+L487+N487+P487+R487+T487+U487+V487+W487+X487+Y487+Z487+AA487+AB487+AC487+AD487+AE487</f>
        <v>4602107.2299999995</v>
      </c>
      <c r="E487" s="263">
        <v>0</v>
      </c>
      <c r="F487" s="263">
        <v>0</v>
      </c>
      <c r="G487" s="263">
        <v>0</v>
      </c>
      <c r="H487" s="263">
        <v>0</v>
      </c>
      <c r="I487" s="263">
        <v>0</v>
      </c>
      <c r="J487" s="263">
        <v>0</v>
      </c>
      <c r="K487" s="278">
        <v>0</v>
      </c>
      <c r="L487" s="263">
        <v>0</v>
      </c>
      <c r="M487" s="197">
        <v>484</v>
      </c>
      <c r="N487" s="197">
        <v>4358828.3</v>
      </c>
      <c r="O487" s="263">
        <v>0</v>
      </c>
      <c r="P487" s="263">
        <v>0</v>
      </c>
      <c r="Q487" s="197">
        <v>0</v>
      </c>
      <c r="R487" s="197">
        <v>0</v>
      </c>
      <c r="S487" s="263">
        <v>0</v>
      </c>
      <c r="T487" s="263">
        <v>0</v>
      </c>
      <c r="U487" s="263">
        <v>0</v>
      </c>
      <c r="V487" s="263">
        <v>0</v>
      </c>
      <c r="W487" s="263">
        <v>0</v>
      </c>
      <c r="X487" s="263">
        <v>0</v>
      </c>
      <c r="Y487" s="263">
        <v>0</v>
      </c>
      <c r="Z487" s="263">
        <v>0</v>
      </c>
      <c r="AA487" s="263">
        <v>0</v>
      </c>
      <c r="AB487" s="263">
        <v>0</v>
      </c>
      <c r="AC487" s="197">
        <f>ROUND(N487*2.14%,2)</f>
        <v>93278.93</v>
      </c>
      <c r="AD487" s="197">
        <v>150000</v>
      </c>
      <c r="AE487" s="263">
        <v>0</v>
      </c>
      <c r="AF487" s="239">
        <v>2024</v>
      </c>
      <c r="AG487" s="239">
        <v>2024</v>
      </c>
      <c r="AH487" s="239">
        <v>2024</v>
      </c>
      <c r="AI487" s="251"/>
      <c r="AJ487" s="251"/>
      <c r="AK487" s="251"/>
      <c r="AL487" s="251"/>
      <c r="AM487" s="252" t="s">
        <v>16949</v>
      </c>
      <c r="AN487" s="252" t="s">
        <v>16962</v>
      </c>
      <c r="AO487" s="252">
        <v>0</v>
      </c>
      <c r="AP487" s="252" t="s">
        <v>16968</v>
      </c>
      <c r="AQ487" s="252" t="s">
        <v>16952</v>
      </c>
      <c r="AR487" s="252">
        <v>0</v>
      </c>
      <c r="AS487" s="252"/>
      <c r="AT487" s="252"/>
      <c r="AU487" s="252"/>
      <c r="AV487" s="252"/>
      <c r="AW487" s="252" t="s">
        <v>613</v>
      </c>
      <c r="AX487" s="253">
        <v>540.9</v>
      </c>
      <c r="AY487" s="253">
        <v>484</v>
      </c>
      <c r="AZ487" s="252" t="s">
        <v>2967</v>
      </c>
      <c r="BA487" s="252" t="s">
        <v>17012</v>
      </c>
      <c r="BB487" s="254"/>
      <c r="BC487" s="255">
        <f t="shared" si="187"/>
        <v>0</v>
      </c>
      <c r="BJ487" s="191" t="str">
        <f t="shared" si="191"/>
        <v>589.000</v>
      </c>
      <c r="BM487" s="191" t="s">
        <v>3245</v>
      </c>
      <c r="BN487" s="191" t="s">
        <v>2984</v>
      </c>
      <c r="BO487" s="191" t="s">
        <v>2984</v>
      </c>
      <c r="BU487" s="191" t="s">
        <v>3245</v>
      </c>
      <c r="BV487" s="191" t="s">
        <v>2984</v>
      </c>
      <c r="BW487" s="191" t="s">
        <v>2984</v>
      </c>
      <c r="CH487" s="248">
        <f t="shared" si="179"/>
        <v>-2.9103830456733704E-10</v>
      </c>
    </row>
    <row r="488" spans="1:86" x14ac:dyDescent="0.3">
      <c r="A488" s="191">
        <v>1</v>
      </c>
      <c r="B488" s="256">
        <f>SUBTOTAL(9,$A$411:A488)</f>
        <v>75</v>
      </c>
      <c r="C488" s="260" t="s">
        <v>201</v>
      </c>
      <c r="D488" s="197">
        <f t="shared" si="192"/>
        <v>5956899.2000000002</v>
      </c>
      <c r="E488" s="263">
        <v>0</v>
      </c>
      <c r="F488" s="263">
        <v>0</v>
      </c>
      <c r="G488" s="263">
        <v>0</v>
      </c>
      <c r="H488" s="263">
        <v>0</v>
      </c>
      <c r="I488" s="263">
        <v>0</v>
      </c>
      <c r="J488" s="263">
        <v>0</v>
      </c>
      <c r="K488" s="278">
        <v>0</v>
      </c>
      <c r="L488" s="263">
        <v>0</v>
      </c>
      <c r="M488" s="197">
        <v>707</v>
      </c>
      <c r="N488" s="197">
        <v>5655863.7199999997</v>
      </c>
      <c r="O488" s="263">
        <v>0</v>
      </c>
      <c r="P488" s="263">
        <v>0</v>
      </c>
      <c r="Q488" s="197">
        <v>0</v>
      </c>
      <c r="R488" s="197">
        <v>0</v>
      </c>
      <c r="S488" s="263">
        <v>0</v>
      </c>
      <c r="T488" s="263">
        <v>0</v>
      </c>
      <c r="U488" s="263">
        <v>0</v>
      </c>
      <c r="V488" s="263">
        <v>0</v>
      </c>
      <c r="W488" s="263">
        <v>0</v>
      </c>
      <c r="X488" s="263">
        <v>0</v>
      </c>
      <c r="Y488" s="263">
        <v>0</v>
      </c>
      <c r="Z488" s="263">
        <v>0</v>
      </c>
      <c r="AA488" s="263">
        <v>0</v>
      </c>
      <c r="AB488" s="263">
        <v>0</v>
      </c>
      <c r="AC488" s="197">
        <f>ROUND(N488*2.14%,2)</f>
        <v>121035.48</v>
      </c>
      <c r="AD488" s="197">
        <v>180000</v>
      </c>
      <c r="AE488" s="263">
        <v>0</v>
      </c>
      <c r="AF488" s="239">
        <v>2024</v>
      </c>
      <c r="AG488" s="239">
        <v>2024</v>
      </c>
      <c r="AH488" s="239">
        <v>2024</v>
      </c>
      <c r="AI488" s="251"/>
      <c r="AJ488" s="251"/>
      <c r="AK488" s="251"/>
      <c r="AL488" s="251"/>
      <c r="AM488" s="252" t="s">
        <v>16953</v>
      </c>
      <c r="AN488" s="252" t="s">
        <v>16967</v>
      </c>
      <c r="AO488" s="252">
        <v>0</v>
      </c>
      <c r="AP488" s="252" t="s">
        <v>16970</v>
      </c>
      <c r="AQ488" s="252" t="s">
        <v>16966</v>
      </c>
      <c r="AR488" s="252" t="s">
        <v>16964</v>
      </c>
      <c r="AS488" s="252"/>
      <c r="AT488" s="252"/>
      <c r="AU488" s="252"/>
      <c r="AV488" s="252"/>
      <c r="AW488" s="252" t="s">
        <v>637</v>
      </c>
      <c r="AX488" s="253">
        <v>1185</v>
      </c>
      <c r="AY488" s="253">
        <v>707</v>
      </c>
      <c r="AZ488" s="252" t="s">
        <v>2967</v>
      </c>
      <c r="BA488" s="252" t="s">
        <v>17012</v>
      </c>
      <c r="BB488" s="254"/>
      <c r="BC488" s="255">
        <f t="shared" si="187"/>
        <v>0</v>
      </c>
      <c r="BJ488" s="191" t="str">
        <f t="shared" si="191"/>
        <v>546.000</v>
      </c>
      <c r="BM488" s="191" t="s">
        <v>3246</v>
      </c>
      <c r="BN488" s="191" t="s">
        <v>3084</v>
      </c>
      <c r="BO488" s="191" t="s">
        <v>3247</v>
      </c>
      <c r="BU488" s="191" t="s">
        <v>3246</v>
      </c>
      <c r="BV488" s="191" t="s">
        <v>3084</v>
      </c>
      <c r="BW488" s="191" t="s">
        <v>3247</v>
      </c>
      <c r="CH488" s="248">
        <f t="shared" si="179"/>
        <v>4.6566128730773926E-10</v>
      </c>
    </row>
    <row r="489" spans="1:86" x14ac:dyDescent="0.3">
      <c r="A489" s="191">
        <v>1</v>
      </c>
      <c r="B489" s="256">
        <f>SUBTOTAL(9,$A$411:A489)</f>
        <v>76</v>
      </c>
      <c r="C489" s="260" t="s">
        <v>202</v>
      </c>
      <c r="D489" s="197">
        <f t="shared" si="192"/>
        <v>7835808</v>
      </c>
      <c r="E489" s="263">
        <v>0</v>
      </c>
      <c r="F489" s="263">
        <v>0</v>
      </c>
      <c r="G489" s="263">
        <v>0</v>
      </c>
      <c r="H489" s="263">
        <v>0</v>
      </c>
      <c r="I489" s="263">
        <v>0</v>
      </c>
      <c r="J489" s="263">
        <v>0</v>
      </c>
      <c r="K489" s="278">
        <v>0</v>
      </c>
      <c r="L489" s="263">
        <v>0</v>
      </c>
      <c r="M489" s="197">
        <v>930</v>
      </c>
      <c r="N489" s="197">
        <v>7495406.3099999996</v>
      </c>
      <c r="O489" s="263">
        <v>0</v>
      </c>
      <c r="P489" s="263">
        <v>0</v>
      </c>
      <c r="Q489" s="197">
        <v>0</v>
      </c>
      <c r="R489" s="197">
        <v>0</v>
      </c>
      <c r="S489" s="263">
        <v>0</v>
      </c>
      <c r="T489" s="263">
        <v>0</v>
      </c>
      <c r="U489" s="263">
        <v>0</v>
      </c>
      <c r="V489" s="263">
        <v>0</v>
      </c>
      <c r="W489" s="263">
        <v>0</v>
      </c>
      <c r="X489" s="263">
        <v>0</v>
      </c>
      <c r="Y489" s="263">
        <v>0</v>
      </c>
      <c r="Z489" s="263">
        <v>0</v>
      </c>
      <c r="AA489" s="263">
        <v>0</v>
      </c>
      <c r="AB489" s="263">
        <v>0</v>
      </c>
      <c r="AC489" s="197">
        <f>ROUND(N489*2.14%,2)-0.01</f>
        <v>160401.69</v>
      </c>
      <c r="AD489" s="197">
        <v>180000</v>
      </c>
      <c r="AE489" s="263">
        <v>0</v>
      </c>
      <c r="AF489" s="239">
        <v>2024</v>
      </c>
      <c r="AG489" s="239">
        <v>2024</v>
      </c>
      <c r="AH489" s="239">
        <v>2024</v>
      </c>
      <c r="AI489" s="251"/>
      <c r="AJ489" s="251"/>
      <c r="AK489" s="251"/>
      <c r="AL489" s="251"/>
      <c r="AM489" s="252" t="s">
        <v>16953</v>
      </c>
      <c r="AN489" s="252" t="s">
        <v>16949</v>
      </c>
      <c r="AO489" s="252">
        <v>0</v>
      </c>
      <c r="AP489" s="252" t="s">
        <v>16965</v>
      </c>
      <c r="AQ489" s="252" t="s">
        <v>16966</v>
      </c>
      <c r="AR489" s="252">
        <v>0</v>
      </c>
      <c r="AS489" s="252"/>
      <c r="AT489" s="252"/>
      <c r="AU489" s="252"/>
      <c r="AV489" s="252"/>
      <c r="AW489" s="252" t="s">
        <v>663</v>
      </c>
      <c r="AX489" s="253">
        <v>1915.9</v>
      </c>
      <c r="AY489" s="253">
        <v>930</v>
      </c>
      <c r="AZ489" s="252" t="s">
        <v>2967</v>
      </c>
      <c r="BA489" s="252" t="s">
        <v>3046</v>
      </c>
      <c r="BB489" s="254"/>
      <c r="BC489" s="255">
        <f t="shared" si="187"/>
        <v>0</v>
      </c>
      <c r="BJ489" s="191" t="str">
        <f t="shared" si="191"/>
        <v>705.000</v>
      </c>
      <c r="BM489" s="191" t="s">
        <v>3248</v>
      </c>
      <c r="BN489" s="191" t="s">
        <v>2984</v>
      </c>
      <c r="BO489" s="191" t="s">
        <v>2984</v>
      </c>
      <c r="BU489" s="191" t="s">
        <v>3248</v>
      </c>
      <c r="BV489" s="191" t="s">
        <v>2984</v>
      </c>
      <c r="BW489" s="191" t="s">
        <v>2984</v>
      </c>
      <c r="CH489" s="248">
        <f t="shared" si="179"/>
        <v>4.0745362639427185E-10</v>
      </c>
    </row>
    <row r="490" spans="1:86" x14ac:dyDescent="0.3">
      <c r="A490" s="191">
        <v>1</v>
      </c>
      <c r="B490" s="256">
        <f>SUBTOTAL(9,$A$411:A490)</f>
        <v>77</v>
      </c>
      <c r="C490" s="260" t="s">
        <v>203</v>
      </c>
      <c r="D490" s="197">
        <f t="shared" si="192"/>
        <v>6908992</v>
      </c>
      <c r="E490" s="263">
        <v>0</v>
      </c>
      <c r="F490" s="263">
        <v>0</v>
      </c>
      <c r="G490" s="263">
        <v>0</v>
      </c>
      <c r="H490" s="263">
        <v>0</v>
      </c>
      <c r="I490" s="263">
        <v>0</v>
      </c>
      <c r="J490" s="263">
        <v>0</v>
      </c>
      <c r="K490" s="278">
        <v>0</v>
      </c>
      <c r="L490" s="263">
        <v>0</v>
      </c>
      <c r="M490" s="197">
        <v>820</v>
      </c>
      <c r="N490" s="197">
        <v>6588008.6200000001</v>
      </c>
      <c r="O490" s="263">
        <v>0</v>
      </c>
      <c r="P490" s="263">
        <v>0</v>
      </c>
      <c r="Q490" s="197">
        <v>0</v>
      </c>
      <c r="R490" s="197">
        <v>0</v>
      </c>
      <c r="S490" s="263">
        <v>0</v>
      </c>
      <c r="T490" s="263">
        <v>0</v>
      </c>
      <c r="U490" s="263">
        <v>0</v>
      </c>
      <c r="V490" s="263">
        <v>0</v>
      </c>
      <c r="W490" s="263">
        <v>0</v>
      </c>
      <c r="X490" s="263">
        <v>0</v>
      </c>
      <c r="Y490" s="263">
        <v>0</v>
      </c>
      <c r="Z490" s="263">
        <v>0</v>
      </c>
      <c r="AA490" s="263">
        <v>0</v>
      </c>
      <c r="AB490" s="263">
        <v>0</v>
      </c>
      <c r="AC490" s="197">
        <f>ROUND(N490*2.14%,2)</f>
        <v>140983.38</v>
      </c>
      <c r="AD490" s="197">
        <v>180000</v>
      </c>
      <c r="AE490" s="263">
        <v>0</v>
      </c>
      <c r="AF490" s="239">
        <v>2024</v>
      </c>
      <c r="AG490" s="239">
        <v>2024</v>
      </c>
      <c r="AH490" s="239">
        <v>2024</v>
      </c>
      <c r="AI490" s="251"/>
      <c r="AJ490" s="251"/>
      <c r="AK490" s="251"/>
      <c r="AL490" s="251"/>
      <c r="AM490" s="252" t="s">
        <v>16974</v>
      </c>
      <c r="AN490" s="252" t="s">
        <v>16971</v>
      </c>
      <c r="AO490" s="252">
        <v>0</v>
      </c>
      <c r="AP490" s="252" t="s">
        <v>16969</v>
      </c>
      <c r="AQ490" s="252" t="s">
        <v>16964</v>
      </c>
      <c r="AR490" s="252">
        <v>0</v>
      </c>
      <c r="AS490" s="252" t="s">
        <v>16980</v>
      </c>
      <c r="AT490" s="252"/>
      <c r="AU490" s="252"/>
      <c r="AV490" s="252"/>
      <c r="AW490" s="252" t="s">
        <v>695</v>
      </c>
      <c r="AX490" s="253">
        <v>805.4</v>
      </c>
      <c r="AY490" s="253" t="s">
        <v>2984</v>
      </c>
      <c r="AZ490" s="252" t="s">
        <v>2967</v>
      </c>
      <c r="BA490" s="252" t="s">
        <v>17012</v>
      </c>
      <c r="BB490" s="254"/>
      <c r="BC490" s="255" t="e">
        <f t="shared" si="187"/>
        <v>#VALUE!</v>
      </c>
      <c r="BJ490" s="191" t="str">
        <f t="shared" si="191"/>
        <v>нет данных</v>
      </c>
      <c r="BM490" s="191" t="s">
        <v>3249</v>
      </c>
      <c r="BN490" s="191" t="s">
        <v>2984</v>
      </c>
      <c r="BO490" s="191" t="s">
        <v>3251</v>
      </c>
      <c r="BU490" s="191" t="s">
        <v>3249</v>
      </c>
      <c r="BV490" s="191" t="s">
        <v>2984</v>
      </c>
      <c r="BW490" s="191" t="s">
        <v>3251</v>
      </c>
      <c r="CH490" s="248">
        <f t="shared" si="179"/>
        <v>-1.1641532182693481E-10</v>
      </c>
    </row>
    <row r="491" spans="1:86" x14ac:dyDescent="0.3">
      <c r="A491" s="191">
        <v>1</v>
      </c>
      <c r="B491" s="256">
        <f>SUBTOTAL(9,$A$411:A491)</f>
        <v>78</v>
      </c>
      <c r="C491" s="260" t="s">
        <v>204</v>
      </c>
      <c r="D491" s="197">
        <f t="shared" si="192"/>
        <v>6167539.2000000002</v>
      </c>
      <c r="E491" s="263">
        <v>0</v>
      </c>
      <c r="F491" s="263">
        <v>0</v>
      </c>
      <c r="G491" s="263">
        <v>0</v>
      </c>
      <c r="H491" s="263">
        <v>0</v>
      </c>
      <c r="I491" s="263">
        <v>0</v>
      </c>
      <c r="J491" s="263">
        <v>0</v>
      </c>
      <c r="K491" s="278">
        <v>0</v>
      </c>
      <c r="L491" s="263">
        <v>0</v>
      </c>
      <c r="M491" s="197">
        <v>732</v>
      </c>
      <c r="N491" s="197">
        <v>5862090.46</v>
      </c>
      <c r="O491" s="263">
        <v>0</v>
      </c>
      <c r="P491" s="263">
        <v>0</v>
      </c>
      <c r="Q491" s="197">
        <v>0</v>
      </c>
      <c r="R491" s="197">
        <v>0</v>
      </c>
      <c r="S491" s="263">
        <v>0</v>
      </c>
      <c r="T491" s="263">
        <v>0</v>
      </c>
      <c r="U491" s="263">
        <v>0</v>
      </c>
      <c r="V491" s="263">
        <v>0</v>
      </c>
      <c r="W491" s="263">
        <v>0</v>
      </c>
      <c r="X491" s="263">
        <v>0</v>
      </c>
      <c r="Y491" s="263">
        <v>0</v>
      </c>
      <c r="Z491" s="263">
        <v>0</v>
      </c>
      <c r="AA491" s="263">
        <v>0</v>
      </c>
      <c r="AB491" s="263">
        <v>0</v>
      </c>
      <c r="AC491" s="197">
        <f>ROUND(N491*2.14%,2)</f>
        <v>125448.74</v>
      </c>
      <c r="AD491" s="197">
        <v>180000</v>
      </c>
      <c r="AE491" s="263">
        <v>0</v>
      </c>
      <c r="AF491" s="239">
        <v>2024</v>
      </c>
      <c r="AG491" s="239">
        <v>2024</v>
      </c>
      <c r="AH491" s="239">
        <v>2024</v>
      </c>
      <c r="AI491" s="251"/>
      <c r="AJ491" s="251"/>
      <c r="AK491" s="251"/>
      <c r="AL491" s="251"/>
      <c r="AM491" s="252" t="s">
        <v>16953</v>
      </c>
      <c r="AN491" s="252">
        <v>2017</v>
      </c>
      <c r="AO491" s="252">
        <v>0</v>
      </c>
      <c r="AP491" s="252" t="s">
        <v>16967</v>
      </c>
      <c r="AQ491" s="252" t="s">
        <v>16966</v>
      </c>
      <c r="AR491" s="252">
        <v>0</v>
      </c>
      <c r="AS491" s="252"/>
      <c r="AT491" s="252" t="s">
        <v>16975</v>
      </c>
      <c r="AU491" s="259">
        <v>684099</v>
      </c>
      <c r="AV491" s="259">
        <v>720410.6</v>
      </c>
      <c r="AW491" s="252" t="s">
        <v>614</v>
      </c>
      <c r="AX491" s="253">
        <v>1205.4000000000001</v>
      </c>
      <c r="AY491" s="253">
        <v>732</v>
      </c>
      <c r="AZ491" s="252" t="s">
        <v>2967</v>
      </c>
      <c r="BA491" s="252" t="s">
        <v>17012</v>
      </c>
      <c r="BB491" s="254"/>
      <c r="BC491" s="255">
        <f t="shared" si="187"/>
        <v>0</v>
      </c>
      <c r="BJ491" s="191" t="str">
        <f t="shared" si="191"/>
        <v>546.000</v>
      </c>
      <c r="BM491" s="191" t="s">
        <v>3252</v>
      </c>
      <c r="BN491" s="191" t="s">
        <v>3253</v>
      </c>
      <c r="BO491" s="191" t="s">
        <v>3254</v>
      </c>
      <c r="BU491" s="191" t="s">
        <v>3252</v>
      </c>
      <c r="BV491" s="191" t="s">
        <v>3253</v>
      </c>
      <c r="BW491" s="191" t="s">
        <v>3254</v>
      </c>
      <c r="CH491" s="248">
        <f t="shared" si="179"/>
        <v>2.3283064365386963E-10</v>
      </c>
    </row>
    <row r="492" spans="1:86" x14ac:dyDescent="0.3">
      <c r="A492" s="191">
        <v>1</v>
      </c>
      <c r="B492" s="256">
        <f>SUBTOTAL(9,$A$411:A492)</f>
        <v>79</v>
      </c>
      <c r="C492" s="260" t="s">
        <v>205</v>
      </c>
      <c r="D492" s="197">
        <f t="shared" si="192"/>
        <v>7400589</v>
      </c>
      <c r="E492" s="263">
        <v>0</v>
      </c>
      <c r="F492" s="263">
        <v>0</v>
      </c>
      <c r="G492" s="263">
        <v>0</v>
      </c>
      <c r="H492" s="263">
        <v>0</v>
      </c>
      <c r="I492" s="263">
        <v>0</v>
      </c>
      <c r="J492" s="263">
        <v>0</v>
      </c>
      <c r="K492" s="278">
        <v>0</v>
      </c>
      <c r="L492" s="263">
        <v>0</v>
      </c>
      <c r="M492" s="197">
        <v>0</v>
      </c>
      <c r="N492" s="197">
        <v>0</v>
      </c>
      <c r="O492" s="263">
        <v>0</v>
      </c>
      <c r="P492" s="263">
        <v>0</v>
      </c>
      <c r="Q492" s="197">
        <v>1050</v>
      </c>
      <c r="R492" s="197">
        <v>7000772.4699999997</v>
      </c>
      <c r="S492" s="263">
        <v>0</v>
      </c>
      <c r="T492" s="263">
        <v>0</v>
      </c>
      <c r="U492" s="263">
        <v>0</v>
      </c>
      <c r="V492" s="263">
        <v>0</v>
      </c>
      <c r="W492" s="263">
        <v>0</v>
      </c>
      <c r="X492" s="263">
        <v>0</v>
      </c>
      <c r="Y492" s="263">
        <v>0</v>
      </c>
      <c r="Z492" s="263">
        <v>0</v>
      </c>
      <c r="AA492" s="263">
        <v>0</v>
      </c>
      <c r="AB492" s="263">
        <v>0</v>
      </c>
      <c r="AC492" s="197">
        <f>ROUND(R492*2.14%,2)</f>
        <v>149816.53</v>
      </c>
      <c r="AD492" s="263">
        <v>250000</v>
      </c>
      <c r="AE492" s="263">
        <v>0</v>
      </c>
      <c r="AF492" s="239">
        <v>2024</v>
      </c>
      <c r="AG492" s="239">
        <v>2024</v>
      </c>
      <c r="AH492" s="239">
        <v>2024</v>
      </c>
      <c r="AI492" s="251"/>
      <c r="AJ492" s="251"/>
      <c r="AK492" s="251"/>
      <c r="AL492" s="251"/>
      <c r="AM492" s="252" t="s">
        <v>16955</v>
      </c>
      <c r="AN492" s="252" t="s">
        <v>16965</v>
      </c>
      <c r="AO492" s="252">
        <v>0</v>
      </c>
      <c r="AP492" s="252" t="s">
        <v>16969</v>
      </c>
      <c r="AQ492" s="252" t="s">
        <v>16952</v>
      </c>
      <c r="AR492" s="252" t="s">
        <v>16965</v>
      </c>
      <c r="AS492" s="252"/>
      <c r="AT492" s="252"/>
      <c r="AU492" s="252"/>
      <c r="AV492" s="252"/>
      <c r="AW492" s="252" t="s">
        <v>613</v>
      </c>
      <c r="AX492" s="253">
        <v>1386.8</v>
      </c>
      <c r="AY492" s="253">
        <v>1149</v>
      </c>
      <c r="AZ492" s="252" t="s">
        <v>2967</v>
      </c>
      <c r="BA492" s="252" t="s">
        <v>613</v>
      </c>
      <c r="BB492" s="254"/>
      <c r="BC492" s="255">
        <f t="shared" si="187"/>
        <v>1149</v>
      </c>
      <c r="BJ492" s="191" t="str">
        <f t="shared" si="191"/>
        <v>1149.000</v>
      </c>
      <c r="BM492" s="191" t="s">
        <v>3255</v>
      </c>
      <c r="BN492" s="191" t="s">
        <v>2984</v>
      </c>
      <c r="BO492" s="191" t="s">
        <v>2984</v>
      </c>
      <c r="BU492" s="191" t="s">
        <v>3255</v>
      </c>
      <c r="BV492" s="191" t="s">
        <v>2984</v>
      </c>
      <c r="BW492" s="191" t="s">
        <v>2984</v>
      </c>
      <c r="CH492" s="248">
        <f t="shared" si="179"/>
        <v>2.6193447411060333E-10</v>
      </c>
    </row>
    <row r="493" spans="1:86" x14ac:dyDescent="0.3">
      <c r="A493" s="191">
        <v>1</v>
      </c>
      <c r="B493" s="256">
        <f>SUBTOTAL(9,$A$411:A493)</f>
        <v>80</v>
      </c>
      <c r="C493" s="260" t="s">
        <v>206</v>
      </c>
      <c r="D493" s="197">
        <f t="shared" si="192"/>
        <v>9529353.6000000015</v>
      </c>
      <c r="E493" s="263">
        <v>0</v>
      </c>
      <c r="F493" s="263">
        <v>0</v>
      </c>
      <c r="G493" s="263">
        <v>0</v>
      </c>
      <c r="H493" s="263">
        <v>0</v>
      </c>
      <c r="I493" s="263">
        <v>0</v>
      </c>
      <c r="J493" s="263">
        <v>0</v>
      </c>
      <c r="K493" s="278">
        <v>0</v>
      </c>
      <c r="L493" s="263">
        <v>0</v>
      </c>
      <c r="M493" s="197">
        <v>1131</v>
      </c>
      <c r="N493" s="197">
        <v>9133888.3900000006</v>
      </c>
      <c r="O493" s="263">
        <v>0</v>
      </c>
      <c r="P493" s="263">
        <v>0</v>
      </c>
      <c r="Q493" s="197">
        <v>0</v>
      </c>
      <c r="R493" s="197">
        <v>0</v>
      </c>
      <c r="S493" s="263">
        <v>0</v>
      </c>
      <c r="T493" s="263">
        <v>0</v>
      </c>
      <c r="U493" s="263">
        <v>0</v>
      </c>
      <c r="V493" s="263">
        <v>0</v>
      </c>
      <c r="W493" s="263">
        <v>0</v>
      </c>
      <c r="X493" s="263">
        <v>0</v>
      </c>
      <c r="Y493" s="263">
        <v>0</v>
      </c>
      <c r="Z493" s="263">
        <v>0</v>
      </c>
      <c r="AA493" s="263">
        <v>0</v>
      </c>
      <c r="AB493" s="263">
        <v>0</v>
      </c>
      <c r="AC493" s="197">
        <f>ROUND(N493*2.14%,2)</f>
        <v>195465.21</v>
      </c>
      <c r="AD493" s="263">
        <v>200000</v>
      </c>
      <c r="AE493" s="263">
        <v>0</v>
      </c>
      <c r="AF493" s="239">
        <v>2024</v>
      </c>
      <c r="AG493" s="239">
        <v>2024</v>
      </c>
      <c r="AH493" s="239">
        <v>2024</v>
      </c>
      <c r="AI493" s="251"/>
      <c r="AJ493" s="251"/>
      <c r="AK493" s="251"/>
      <c r="AL493" s="251"/>
      <c r="AM493" s="252" t="s">
        <v>16954</v>
      </c>
      <c r="AN493" s="252" t="s">
        <v>16959</v>
      </c>
      <c r="AO493" s="252">
        <v>0</v>
      </c>
      <c r="AP493" s="252" t="s">
        <v>16955</v>
      </c>
      <c r="AQ493" s="252" t="s">
        <v>16972</v>
      </c>
      <c r="AR493" s="252" t="s">
        <v>16964</v>
      </c>
      <c r="AS493" s="252"/>
      <c r="AT493" s="252"/>
      <c r="AU493" s="252"/>
      <c r="AV493" s="252"/>
      <c r="AW493" s="252" t="s">
        <v>632</v>
      </c>
      <c r="AX493" s="253">
        <v>2684.2</v>
      </c>
      <c r="AY493" s="253">
        <v>1131</v>
      </c>
      <c r="AZ493" s="252" t="s">
        <v>2967</v>
      </c>
      <c r="BA493" s="252">
        <v>2008</v>
      </c>
      <c r="BB493" s="254"/>
      <c r="BC493" s="255">
        <f t="shared" si="187"/>
        <v>0</v>
      </c>
      <c r="BJ493" s="191" t="str">
        <f t="shared" si="191"/>
        <v>816.000</v>
      </c>
      <c r="BM493" s="191" t="s">
        <v>3256</v>
      </c>
      <c r="BN493" s="191" t="s">
        <v>2984</v>
      </c>
      <c r="BO493" s="191" t="s">
        <v>3258</v>
      </c>
      <c r="BU493" s="191" t="s">
        <v>3256</v>
      </c>
      <c r="BV493" s="191" t="s">
        <v>2984</v>
      </c>
      <c r="BW493" s="191" t="s">
        <v>3258</v>
      </c>
      <c r="CH493" s="248">
        <f t="shared" si="179"/>
        <v>9.0221874415874481E-10</v>
      </c>
    </row>
    <row r="494" spans="1:86" x14ac:dyDescent="0.3">
      <c r="A494" s="191">
        <v>1</v>
      </c>
      <c r="B494" s="256">
        <f>SUBTOTAL(9,$A$411:A494)</f>
        <v>81</v>
      </c>
      <c r="C494" s="260" t="s">
        <v>207</v>
      </c>
      <c r="D494" s="197">
        <f t="shared" si="192"/>
        <v>4044288</v>
      </c>
      <c r="E494" s="263">
        <v>0</v>
      </c>
      <c r="F494" s="263">
        <v>0</v>
      </c>
      <c r="G494" s="263">
        <v>0</v>
      </c>
      <c r="H494" s="263">
        <v>0</v>
      </c>
      <c r="I494" s="263">
        <v>0</v>
      </c>
      <c r="J494" s="263">
        <v>0</v>
      </c>
      <c r="K494" s="278">
        <v>0</v>
      </c>
      <c r="L494" s="263">
        <v>0</v>
      </c>
      <c r="M494" s="197">
        <v>480</v>
      </c>
      <c r="N494" s="197">
        <v>3812696.3</v>
      </c>
      <c r="O494" s="263">
        <v>0</v>
      </c>
      <c r="P494" s="263">
        <v>0</v>
      </c>
      <c r="Q494" s="197">
        <v>0</v>
      </c>
      <c r="R494" s="197">
        <v>0</v>
      </c>
      <c r="S494" s="263">
        <v>0</v>
      </c>
      <c r="T494" s="263">
        <v>0</v>
      </c>
      <c r="U494" s="263">
        <v>0</v>
      </c>
      <c r="V494" s="263">
        <v>0</v>
      </c>
      <c r="W494" s="263">
        <v>0</v>
      </c>
      <c r="X494" s="263">
        <v>0</v>
      </c>
      <c r="Y494" s="263">
        <v>0</v>
      </c>
      <c r="Z494" s="263">
        <v>0</v>
      </c>
      <c r="AA494" s="263">
        <v>0</v>
      </c>
      <c r="AB494" s="263">
        <v>0</v>
      </c>
      <c r="AC494" s="197">
        <f>ROUND(N494*2.14%,2)</f>
        <v>81591.7</v>
      </c>
      <c r="AD494" s="197">
        <v>150000</v>
      </c>
      <c r="AE494" s="263">
        <v>0</v>
      </c>
      <c r="AF494" s="239">
        <v>2024</v>
      </c>
      <c r="AG494" s="239">
        <v>2024</v>
      </c>
      <c r="AH494" s="239">
        <v>2024</v>
      </c>
      <c r="AI494" s="251"/>
      <c r="AJ494" s="251"/>
      <c r="AK494" s="251"/>
      <c r="AL494" s="251"/>
      <c r="AM494" s="252" t="s">
        <v>16953</v>
      </c>
      <c r="AN494" s="252">
        <v>2019</v>
      </c>
      <c r="AO494" s="252">
        <v>0</v>
      </c>
      <c r="AP494" s="252" t="s">
        <v>16970</v>
      </c>
      <c r="AQ494" s="252" t="s">
        <v>16952</v>
      </c>
      <c r="AR494" s="252">
        <v>0</v>
      </c>
      <c r="AS494" s="252"/>
      <c r="AT494" s="252" t="s">
        <v>16975</v>
      </c>
      <c r="AU494" s="259">
        <v>1024698.37</v>
      </c>
      <c r="AV494" s="259">
        <v>327147.07</v>
      </c>
      <c r="AW494" s="252" t="s">
        <v>800</v>
      </c>
      <c r="AX494" s="253">
        <v>530.6</v>
      </c>
      <c r="AY494" s="253">
        <v>480</v>
      </c>
      <c r="AZ494" s="252" t="s">
        <v>2967</v>
      </c>
      <c r="BA494" s="252" t="s">
        <v>17012</v>
      </c>
      <c r="BB494" s="254"/>
      <c r="BC494" s="255">
        <f t="shared" si="187"/>
        <v>0</v>
      </c>
      <c r="BJ494" s="191" t="str">
        <f t="shared" si="191"/>
        <v>нет данных</v>
      </c>
      <c r="BM494" s="191" t="s">
        <v>3259</v>
      </c>
      <c r="BN494" s="191" t="s">
        <v>3006</v>
      </c>
      <c r="BO494" s="191" t="s">
        <v>3260</v>
      </c>
      <c r="BU494" s="191" t="s">
        <v>3259</v>
      </c>
      <c r="BV494" s="191" t="s">
        <v>3006</v>
      </c>
      <c r="BW494" s="191" t="s">
        <v>3260</v>
      </c>
      <c r="CH494" s="248">
        <f t="shared" si="179"/>
        <v>1.7462298274040222E-10</v>
      </c>
    </row>
    <row r="495" spans="1:86" x14ac:dyDescent="0.3">
      <c r="A495" s="191">
        <v>1</v>
      </c>
      <c r="B495" s="256">
        <f>SUBTOTAL(9,$A$411:A495)</f>
        <v>82</v>
      </c>
      <c r="C495" s="260" t="s">
        <v>208</v>
      </c>
      <c r="D495" s="197">
        <f t="shared" si="192"/>
        <v>9290909.120000001</v>
      </c>
      <c r="E495" s="263">
        <v>0</v>
      </c>
      <c r="F495" s="263">
        <v>0</v>
      </c>
      <c r="G495" s="263">
        <v>0</v>
      </c>
      <c r="H495" s="263">
        <v>0</v>
      </c>
      <c r="I495" s="263">
        <v>0</v>
      </c>
      <c r="J495" s="263">
        <v>0</v>
      </c>
      <c r="K495" s="278">
        <v>0</v>
      </c>
      <c r="L495" s="263">
        <v>0</v>
      </c>
      <c r="M495" s="197">
        <v>1102.7</v>
      </c>
      <c r="N495" s="197">
        <v>8900439.7100000009</v>
      </c>
      <c r="O495" s="263">
        <v>0</v>
      </c>
      <c r="P495" s="263">
        <v>0</v>
      </c>
      <c r="Q495" s="197">
        <v>0</v>
      </c>
      <c r="R495" s="197">
        <v>0</v>
      </c>
      <c r="S495" s="263">
        <v>0</v>
      </c>
      <c r="T495" s="263">
        <v>0</v>
      </c>
      <c r="U495" s="263">
        <v>0</v>
      </c>
      <c r="V495" s="263">
        <v>0</v>
      </c>
      <c r="W495" s="263">
        <v>0</v>
      </c>
      <c r="X495" s="263">
        <v>0</v>
      </c>
      <c r="Y495" s="263">
        <v>0</v>
      </c>
      <c r="Z495" s="263">
        <v>0</v>
      </c>
      <c r="AA495" s="263">
        <v>0</v>
      </c>
      <c r="AB495" s="263">
        <v>0</v>
      </c>
      <c r="AC495" s="197">
        <f>ROUND(N495*2.14%,2)</f>
        <v>190469.41</v>
      </c>
      <c r="AD495" s="263">
        <v>200000</v>
      </c>
      <c r="AE495" s="263">
        <v>0</v>
      </c>
      <c r="AF495" s="239">
        <v>2024</v>
      </c>
      <c r="AG495" s="239">
        <v>2024</v>
      </c>
      <c r="AH495" s="239">
        <v>2024</v>
      </c>
      <c r="AI495" s="251"/>
      <c r="AJ495" s="251"/>
      <c r="AK495" s="251"/>
      <c r="AL495" s="251"/>
      <c r="AM495" s="252" t="s">
        <v>16953</v>
      </c>
      <c r="AN495" s="252" t="s">
        <v>16967</v>
      </c>
      <c r="AO495" s="252">
        <v>0</v>
      </c>
      <c r="AP495" s="252" t="s">
        <v>16962</v>
      </c>
      <c r="AQ495" s="252" t="s">
        <v>16966</v>
      </c>
      <c r="AR495" s="252" t="s">
        <v>16964</v>
      </c>
      <c r="AS495" s="252"/>
      <c r="AT495" s="252"/>
      <c r="AU495" s="252"/>
      <c r="AV495" s="252"/>
      <c r="AW495" s="252" t="s">
        <v>632</v>
      </c>
      <c r="AX495" s="253">
        <v>2574.3000000000002</v>
      </c>
      <c r="AY495" s="253">
        <v>1102.7</v>
      </c>
      <c r="AZ495" s="252" t="s">
        <v>2967</v>
      </c>
      <c r="BA495" s="252" t="s">
        <v>17012</v>
      </c>
      <c r="BB495" s="254"/>
      <c r="BC495" s="255">
        <f t="shared" si="187"/>
        <v>0</v>
      </c>
      <c r="BJ495" s="191" t="str">
        <f t="shared" si="191"/>
        <v>848.240</v>
      </c>
      <c r="BM495" s="191" t="s">
        <v>3261</v>
      </c>
      <c r="BN495" s="191" t="s">
        <v>1071</v>
      </c>
      <c r="BO495" s="191" t="s">
        <v>3262</v>
      </c>
      <c r="BU495" s="191" t="s">
        <v>3261</v>
      </c>
      <c r="BV495" s="191" t="s">
        <v>1071</v>
      </c>
      <c r="BW495" s="191" t="s">
        <v>3262</v>
      </c>
      <c r="CH495" s="248">
        <f t="shared" ref="CH495:CH555" si="193">D495-E495-F495-G495-H495-I495-J495-L495-N495-P495-R495-T495-U495-V495-W495-X495-Y495-Z495-AA495-AB495-AC495-AD495-AE495</f>
        <v>1.4551915228366852E-10</v>
      </c>
    </row>
    <row r="496" spans="1:86" x14ac:dyDescent="0.3">
      <c r="A496" s="191">
        <v>1</v>
      </c>
      <c r="B496" s="256">
        <f>SUBTOTAL(9,$A$411:A496)</f>
        <v>83</v>
      </c>
      <c r="C496" s="260" t="s">
        <v>209</v>
      </c>
      <c r="D496" s="197">
        <f t="shared" si="192"/>
        <v>6403456</v>
      </c>
      <c r="E496" s="263">
        <v>0</v>
      </c>
      <c r="F496" s="263">
        <v>0</v>
      </c>
      <c r="G496" s="263">
        <v>0</v>
      </c>
      <c r="H496" s="263">
        <v>0</v>
      </c>
      <c r="I496" s="263">
        <v>0</v>
      </c>
      <c r="J496" s="263">
        <v>0</v>
      </c>
      <c r="K496" s="278">
        <v>0</v>
      </c>
      <c r="L496" s="263">
        <v>0</v>
      </c>
      <c r="M496" s="197">
        <v>760</v>
      </c>
      <c r="N496" s="197">
        <v>6093064.4199999999</v>
      </c>
      <c r="O496" s="263">
        <v>0</v>
      </c>
      <c r="P496" s="263">
        <v>0</v>
      </c>
      <c r="Q496" s="197">
        <v>0</v>
      </c>
      <c r="R496" s="197">
        <v>0</v>
      </c>
      <c r="S496" s="263">
        <v>0</v>
      </c>
      <c r="T496" s="263">
        <v>0</v>
      </c>
      <c r="U496" s="263">
        <v>0</v>
      </c>
      <c r="V496" s="263">
        <v>0</v>
      </c>
      <c r="W496" s="263">
        <v>0</v>
      </c>
      <c r="X496" s="263">
        <v>0</v>
      </c>
      <c r="Y496" s="263">
        <v>0</v>
      </c>
      <c r="Z496" s="263">
        <v>0</v>
      </c>
      <c r="AA496" s="263">
        <v>0</v>
      </c>
      <c r="AB496" s="263">
        <v>0</v>
      </c>
      <c r="AC496" s="197">
        <f>ROUND(N496*2.14%,2)</f>
        <v>130391.58</v>
      </c>
      <c r="AD496" s="197">
        <v>180000</v>
      </c>
      <c r="AE496" s="263">
        <v>0</v>
      </c>
      <c r="AF496" s="239">
        <v>2024</v>
      </c>
      <c r="AG496" s="239">
        <v>2024</v>
      </c>
      <c r="AH496" s="239">
        <v>2024</v>
      </c>
      <c r="AI496" s="251"/>
      <c r="AJ496" s="251"/>
      <c r="AK496" s="251"/>
      <c r="AL496" s="251"/>
      <c r="AM496" s="252" t="s">
        <v>16953</v>
      </c>
      <c r="AN496" s="252" t="s">
        <v>16965</v>
      </c>
      <c r="AO496" s="252">
        <v>0</v>
      </c>
      <c r="AP496" s="252" t="s">
        <v>16962</v>
      </c>
      <c r="AQ496" s="252" t="s">
        <v>16966</v>
      </c>
      <c r="AR496" s="252">
        <v>0</v>
      </c>
      <c r="AS496" s="252"/>
      <c r="AT496" s="252"/>
      <c r="AU496" s="252"/>
      <c r="AV496" s="252"/>
      <c r="AW496" s="252" t="s">
        <v>663</v>
      </c>
      <c r="AX496" s="253">
        <v>672.9</v>
      </c>
      <c r="AY496" s="253">
        <v>767</v>
      </c>
      <c r="AZ496" s="252" t="s">
        <v>2967</v>
      </c>
      <c r="BA496" s="252" t="s">
        <v>17012</v>
      </c>
      <c r="BB496" s="254"/>
      <c r="BC496" s="255">
        <f t="shared" si="187"/>
        <v>7</v>
      </c>
      <c r="BJ496" s="191" t="str">
        <f t="shared" si="191"/>
        <v>567.000</v>
      </c>
      <c r="BM496" s="191" t="s">
        <v>3263</v>
      </c>
      <c r="BN496" s="191" t="s">
        <v>2984</v>
      </c>
      <c r="BO496" s="191" t="s">
        <v>2984</v>
      </c>
      <c r="BU496" s="191" t="s">
        <v>3263</v>
      </c>
      <c r="BV496" s="191" t="s">
        <v>2984</v>
      </c>
      <c r="BW496" s="191" t="s">
        <v>2984</v>
      </c>
      <c r="CH496" s="248">
        <f t="shared" si="193"/>
        <v>5.8207660913467407E-11</v>
      </c>
    </row>
    <row r="497" spans="1:86" x14ac:dyDescent="0.3">
      <c r="B497" s="249" t="s">
        <v>508</v>
      </c>
      <c r="C497" s="249"/>
      <c r="D497" s="246">
        <f t="shared" ref="D497:AE497" si="194">SUM(D498:D509)</f>
        <v>85592652.090000004</v>
      </c>
      <c r="E497" s="197">
        <f t="shared" si="194"/>
        <v>0</v>
      </c>
      <c r="F497" s="197">
        <f t="shared" si="194"/>
        <v>0</v>
      </c>
      <c r="G497" s="197">
        <f t="shared" si="194"/>
        <v>0</v>
      </c>
      <c r="H497" s="197">
        <f t="shared" si="194"/>
        <v>0</v>
      </c>
      <c r="I497" s="197">
        <f t="shared" si="194"/>
        <v>0</v>
      </c>
      <c r="J497" s="197">
        <f t="shared" si="194"/>
        <v>0</v>
      </c>
      <c r="K497" s="247">
        <f t="shared" si="194"/>
        <v>0</v>
      </c>
      <c r="L497" s="197">
        <f t="shared" si="194"/>
        <v>0</v>
      </c>
      <c r="M497" s="197">
        <f t="shared" si="194"/>
        <v>9969.8499999999985</v>
      </c>
      <c r="N497" s="197">
        <f t="shared" si="194"/>
        <v>81831458.859999999</v>
      </c>
      <c r="O497" s="197">
        <f t="shared" si="194"/>
        <v>0</v>
      </c>
      <c r="P497" s="197">
        <f t="shared" si="194"/>
        <v>0</v>
      </c>
      <c r="Q497" s="197">
        <f t="shared" si="194"/>
        <v>0</v>
      </c>
      <c r="R497" s="197">
        <f t="shared" si="194"/>
        <v>0</v>
      </c>
      <c r="S497" s="197">
        <f t="shared" si="194"/>
        <v>0</v>
      </c>
      <c r="T497" s="197">
        <f t="shared" si="194"/>
        <v>0</v>
      </c>
      <c r="U497" s="197">
        <f t="shared" si="194"/>
        <v>0</v>
      </c>
      <c r="V497" s="197">
        <f t="shared" si="194"/>
        <v>0</v>
      </c>
      <c r="W497" s="197">
        <f t="shared" si="194"/>
        <v>0</v>
      </c>
      <c r="X497" s="197">
        <f t="shared" si="194"/>
        <v>0</v>
      </c>
      <c r="Y497" s="197">
        <f t="shared" si="194"/>
        <v>0</v>
      </c>
      <c r="Z497" s="197">
        <f t="shared" si="194"/>
        <v>0</v>
      </c>
      <c r="AA497" s="197">
        <f t="shared" si="194"/>
        <v>0</v>
      </c>
      <c r="AB497" s="197">
        <f t="shared" si="194"/>
        <v>0</v>
      </c>
      <c r="AC497" s="197">
        <f t="shared" si="194"/>
        <v>1751193.23</v>
      </c>
      <c r="AD497" s="197">
        <f t="shared" si="194"/>
        <v>2010000</v>
      </c>
      <c r="AE497" s="197">
        <f t="shared" si="194"/>
        <v>0</v>
      </c>
      <c r="AF497" s="239" t="s">
        <v>17026</v>
      </c>
      <c r="AG497" s="239" t="s">
        <v>17026</v>
      </c>
      <c r="AH497" s="239" t="s">
        <v>17026</v>
      </c>
      <c r="AI497" s="251"/>
      <c r="AJ497" s="251"/>
      <c r="AK497" s="251"/>
      <c r="AL497" s="251"/>
      <c r="AM497" s="252"/>
      <c r="AN497" s="252"/>
      <c r="AO497" s="252"/>
      <c r="AP497" s="252"/>
      <c r="AQ497" s="252"/>
      <c r="AR497" s="252"/>
      <c r="AS497" s="252"/>
      <c r="AT497" s="252"/>
      <c r="AU497" s="252"/>
      <c r="AV497" s="252"/>
      <c r="AW497" s="252"/>
      <c r="AX497" s="253"/>
      <c r="AY497" s="253"/>
      <c r="AZ497" s="252"/>
      <c r="BA497" s="252"/>
      <c r="BB497" s="254"/>
      <c r="BC497" s="255">
        <f t="shared" si="187"/>
        <v>-9969.8499999999985</v>
      </c>
      <c r="BJ497" s="191" t="e">
        <f t="shared" si="191"/>
        <v>#N/A</v>
      </c>
      <c r="BM497" s="191" t="s">
        <v>525</v>
      </c>
      <c r="BN497" s="191" t="s">
        <v>1140</v>
      </c>
      <c r="BO497" s="191" t="s">
        <v>1788</v>
      </c>
      <c r="BU497" s="191" t="s">
        <v>525</v>
      </c>
      <c r="BV497" s="191" t="s">
        <v>1140</v>
      </c>
      <c r="BW497" s="191" t="s">
        <v>1788</v>
      </c>
      <c r="CH497" s="248">
        <f t="shared" si="193"/>
        <v>4.1909515857696533E-9</v>
      </c>
    </row>
    <row r="498" spans="1:86" x14ac:dyDescent="0.3">
      <c r="A498" s="191">
        <v>1</v>
      </c>
      <c r="B498" s="256">
        <f>SUBTOTAL(9,$A$411:A498)</f>
        <v>84</v>
      </c>
      <c r="C498" s="260" t="s">
        <v>537</v>
      </c>
      <c r="D498" s="197">
        <f t="shared" ref="D498:D508" si="195">E498+F498+G498+H498+I498+J498+L498+N498+P498+R498+T498+U498+V498+W498+X498+Y498+Z498+AA498+AB498+AC498+AD498+AE498</f>
        <v>3307048</v>
      </c>
      <c r="E498" s="263">
        <v>0</v>
      </c>
      <c r="F498" s="263">
        <v>0</v>
      </c>
      <c r="G498" s="263">
        <v>0</v>
      </c>
      <c r="H498" s="263">
        <v>0</v>
      </c>
      <c r="I498" s="263">
        <v>0</v>
      </c>
      <c r="J498" s="263">
        <v>0</v>
      </c>
      <c r="K498" s="278">
        <v>0</v>
      </c>
      <c r="L498" s="263">
        <v>0</v>
      </c>
      <c r="M498" s="197">
        <v>392.5</v>
      </c>
      <c r="N498" s="197">
        <v>3090902.68</v>
      </c>
      <c r="O498" s="263">
        <v>0</v>
      </c>
      <c r="P498" s="263">
        <v>0</v>
      </c>
      <c r="Q498" s="263">
        <v>0</v>
      </c>
      <c r="R498" s="263">
        <v>0</v>
      </c>
      <c r="S498" s="263">
        <v>0</v>
      </c>
      <c r="T498" s="263">
        <v>0</v>
      </c>
      <c r="U498" s="263">
        <v>0</v>
      </c>
      <c r="V498" s="263">
        <v>0</v>
      </c>
      <c r="W498" s="263">
        <v>0</v>
      </c>
      <c r="X498" s="263">
        <v>0</v>
      </c>
      <c r="Y498" s="263">
        <v>0</v>
      </c>
      <c r="Z498" s="263">
        <v>0</v>
      </c>
      <c r="AA498" s="263">
        <v>0</v>
      </c>
      <c r="AB498" s="263">
        <v>0</v>
      </c>
      <c r="AC498" s="197">
        <f t="shared" ref="AC498:AC508" si="196">ROUND(N498*2.14%,2)</f>
        <v>66145.320000000007</v>
      </c>
      <c r="AD498" s="197">
        <v>150000</v>
      </c>
      <c r="AE498" s="263">
        <v>0</v>
      </c>
      <c r="AF498" s="239">
        <v>2024</v>
      </c>
      <c r="AG498" s="239">
        <v>2024</v>
      </c>
      <c r="AH498" s="239">
        <v>2024</v>
      </c>
      <c r="AI498" s="251"/>
      <c r="AJ498" s="251"/>
      <c r="AK498" s="251"/>
      <c r="AL498" s="251"/>
      <c r="AM498" s="252" t="s">
        <v>16967</v>
      </c>
      <c r="AN498" s="252" t="s">
        <v>16956</v>
      </c>
      <c r="AO498" s="252">
        <v>0</v>
      </c>
      <c r="AP498" s="252" t="s">
        <v>16964</v>
      </c>
      <c r="AQ498" s="252" t="s">
        <v>16968</v>
      </c>
      <c r="AR498" s="252">
        <v>0</v>
      </c>
      <c r="AS498" s="252"/>
      <c r="AT498" s="252"/>
      <c r="AU498" s="252"/>
      <c r="AV498" s="252"/>
      <c r="AW498" s="252" t="s">
        <v>638</v>
      </c>
      <c r="AX498" s="253">
        <v>1318.1</v>
      </c>
      <c r="AY498" s="253">
        <v>422.8</v>
      </c>
      <c r="AZ498" s="252" t="s">
        <v>17124</v>
      </c>
      <c r="BA498" s="252" t="s">
        <v>17012</v>
      </c>
      <c r="BB498" s="254"/>
      <c r="BC498" s="255">
        <f t="shared" si="187"/>
        <v>30.300000000000011</v>
      </c>
      <c r="BD498" s="191" t="s">
        <v>17010</v>
      </c>
      <c r="BJ498" s="191" t="e">
        <f t="shared" si="191"/>
        <v>#N/A</v>
      </c>
      <c r="BM498" s="191" t="s">
        <v>3826</v>
      </c>
      <c r="BN498" s="191" t="s">
        <v>798</v>
      </c>
      <c r="BO498" s="191" t="s">
        <v>2381</v>
      </c>
      <c r="BU498" s="191" t="s">
        <v>3826</v>
      </c>
      <c r="BV498" s="191" t="s">
        <v>798</v>
      </c>
      <c r="BW498" s="191" t="s">
        <v>2381</v>
      </c>
      <c r="CH498" s="248">
        <f t="shared" si="193"/>
        <v>-1.7462298274040222E-10</v>
      </c>
    </row>
    <row r="499" spans="1:86" x14ac:dyDescent="0.3">
      <c r="A499" s="191">
        <v>1</v>
      </c>
      <c r="B499" s="256">
        <f>SUBTOTAL(9,$A$411:A499)</f>
        <v>85</v>
      </c>
      <c r="C499" s="260" t="s">
        <v>538</v>
      </c>
      <c r="D499" s="197">
        <f t="shared" si="195"/>
        <v>7664354.4000000004</v>
      </c>
      <c r="E499" s="263">
        <v>0</v>
      </c>
      <c r="F499" s="263">
        <v>0</v>
      </c>
      <c r="G499" s="263">
        <v>0</v>
      </c>
      <c r="H499" s="263">
        <v>0</v>
      </c>
      <c r="I499" s="263">
        <v>0</v>
      </c>
      <c r="J499" s="263">
        <v>0</v>
      </c>
      <c r="K499" s="278">
        <v>0</v>
      </c>
      <c r="L499" s="263">
        <v>0</v>
      </c>
      <c r="M499" s="197">
        <v>860</v>
      </c>
      <c r="N499" s="197">
        <v>7327544.9400000004</v>
      </c>
      <c r="O499" s="263">
        <v>0</v>
      </c>
      <c r="P499" s="263">
        <v>0</v>
      </c>
      <c r="Q499" s="263">
        <v>0</v>
      </c>
      <c r="R499" s="263">
        <v>0</v>
      </c>
      <c r="S499" s="263">
        <v>0</v>
      </c>
      <c r="T499" s="263">
        <v>0</v>
      </c>
      <c r="U499" s="263">
        <v>0</v>
      </c>
      <c r="V499" s="263">
        <v>0</v>
      </c>
      <c r="W499" s="263">
        <v>0</v>
      </c>
      <c r="X499" s="263">
        <v>0</v>
      </c>
      <c r="Y499" s="263">
        <v>0</v>
      </c>
      <c r="Z499" s="263">
        <v>0</v>
      </c>
      <c r="AA499" s="263">
        <v>0</v>
      </c>
      <c r="AB499" s="263">
        <v>0</v>
      </c>
      <c r="AC499" s="197">
        <f t="shared" si="196"/>
        <v>156809.46</v>
      </c>
      <c r="AD499" s="197">
        <v>180000</v>
      </c>
      <c r="AE499" s="263">
        <v>0</v>
      </c>
      <c r="AF499" s="239">
        <v>2024</v>
      </c>
      <c r="AG499" s="239">
        <v>2024</v>
      </c>
      <c r="AH499" s="239">
        <v>2024</v>
      </c>
      <c r="AI499" s="251"/>
      <c r="AJ499" s="251"/>
      <c r="AK499" s="251"/>
      <c r="AL499" s="251"/>
      <c r="AM499" s="252" t="s">
        <v>16954</v>
      </c>
      <c r="AN499" s="252" t="s">
        <v>16956</v>
      </c>
      <c r="AO499" s="252">
        <v>0</v>
      </c>
      <c r="AP499" s="252" t="s">
        <v>16972</v>
      </c>
      <c r="AQ499" s="252" t="s">
        <v>16968</v>
      </c>
      <c r="AR499" s="252" t="s">
        <v>16966</v>
      </c>
      <c r="AS499" s="252"/>
      <c r="AT499" s="252"/>
      <c r="AU499" s="252"/>
      <c r="AV499" s="252"/>
      <c r="AW499" s="252" t="s">
        <v>737</v>
      </c>
      <c r="AX499" s="253">
        <v>3003.4</v>
      </c>
      <c r="AY499" s="253" t="s">
        <v>2984</v>
      </c>
      <c r="AZ499" s="252" t="s">
        <v>2992</v>
      </c>
      <c r="BA499" s="252" t="s">
        <v>17012</v>
      </c>
      <c r="BB499" s="254"/>
      <c r="BC499" s="255" t="e">
        <f t="shared" si="187"/>
        <v>#VALUE!</v>
      </c>
      <c r="BJ499" s="191" t="str">
        <f t="shared" si="191"/>
        <v>859.400</v>
      </c>
      <c r="BM499" s="191" t="s">
        <v>3827</v>
      </c>
      <c r="BN499" s="191" t="s">
        <v>3003</v>
      </c>
      <c r="BO499" s="191" t="s">
        <v>3828</v>
      </c>
      <c r="BU499" s="191" t="s">
        <v>3827</v>
      </c>
      <c r="BV499" s="191" t="s">
        <v>3003</v>
      </c>
      <c r="BW499" s="191" t="s">
        <v>3828</v>
      </c>
      <c r="CH499" s="248">
        <f t="shared" si="193"/>
        <v>-2.9103830456733704E-11</v>
      </c>
    </row>
    <row r="500" spans="1:86" x14ac:dyDescent="0.3">
      <c r="A500" s="191">
        <v>1</v>
      </c>
      <c r="B500" s="256">
        <f>SUBTOTAL(9,$A$411:A500)</f>
        <v>86</v>
      </c>
      <c r="C500" s="260" t="s">
        <v>539</v>
      </c>
      <c r="D500" s="197">
        <f t="shared" si="195"/>
        <v>7697188.9300000006</v>
      </c>
      <c r="E500" s="263">
        <v>0</v>
      </c>
      <c r="F500" s="263">
        <v>0</v>
      </c>
      <c r="G500" s="263">
        <v>0</v>
      </c>
      <c r="H500" s="263">
        <v>0</v>
      </c>
      <c r="I500" s="263">
        <v>0</v>
      </c>
      <c r="J500" s="263">
        <v>0</v>
      </c>
      <c r="K500" s="278">
        <v>0</v>
      </c>
      <c r="L500" s="263">
        <v>0</v>
      </c>
      <c r="M500" s="197">
        <v>780</v>
      </c>
      <c r="N500" s="197">
        <v>7359691.5300000003</v>
      </c>
      <c r="O500" s="263">
        <v>0</v>
      </c>
      <c r="P500" s="263">
        <v>0</v>
      </c>
      <c r="Q500" s="263">
        <v>0</v>
      </c>
      <c r="R500" s="263">
        <v>0</v>
      </c>
      <c r="S500" s="263">
        <v>0</v>
      </c>
      <c r="T500" s="263">
        <v>0</v>
      </c>
      <c r="U500" s="263">
        <v>0</v>
      </c>
      <c r="V500" s="263">
        <v>0</v>
      </c>
      <c r="W500" s="263">
        <v>0</v>
      </c>
      <c r="X500" s="263">
        <v>0</v>
      </c>
      <c r="Y500" s="263">
        <v>0</v>
      </c>
      <c r="Z500" s="263">
        <v>0</v>
      </c>
      <c r="AA500" s="263">
        <v>0</v>
      </c>
      <c r="AB500" s="263">
        <v>0</v>
      </c>
      <c r="AC500" s="197">
        <f t="shared" si="196"/>
        <v>157497.4</v>
      </c>
      <c r="AD500" s="197">
        <v>180000</v>
      </c>
      <c r="AE500" s="263">
        <v>0</v>
      </c>
      <c r="AF500" s="239">
        <v>2024</v>
      </c>
      <c r="AG500" s="239">
        <v>2024</v>
      </c>
      <c r="AH500" s="239">
        <v>2024</v>
      </c>
      <c r="AI500" s="251"/>
      <c r="AJ500" s="251"/>
      <c r="AK500" s="251"/>
      <c r="AL500" s="251"/>
      <c r="AM500" s="252" t="s">
        <v>16962</v>
      </c>
      <c r="AN500" s="252" t="s">
        <v>16954</v>
      </c>
      <c r="AO500" s="252">
        <v>0</v>
      </c>
      <c r="AP500" s="252" t="s">
        <v>16959</v>
      </c>
      <c r="AQ500" s="252" t="s">
        <v>16968</v>
      </c>
      <c r="AR500" s="252">
        <v>0</v>
      </c>
      <c r="AS500" s="252"/>
      <c r="AT500" s="252"/>
      <c r="AU500" s="252"/>
      <c r="AV500" s="252"/>
      <c r="AW500" s="252" t="s">
        <v>662</v>
      </c>
      <c r="AX500" s="253">
        <v>3703.7</v>
      </c>
      <c r="AY500" s="253">
        <v>1091.48</v>
      </c>
      <c r="AZ500" s="252" t="s">
        <v>2992</v>
      </c>
      <c r="BA500" s="252" t="s">
        <v>17012</v>
      </c>
      <c r="BB500" s="254"/>
      <c r="BC500" s="255">
        <f t="shared" si="187"/>
        <v>311.48</v>
      </c>
      <c r="BJ500" s="191" t="str">
        <f t="shared" si="191"/>
        <v>нет данных</v>
      </c>
      <c r="BM500" s="191" t="s">
        <v>3829</v>
      </c>
      <c r="BN500" s="191" t="s">
        <v>1343</v>
      </c>
      <c r="BO500" s="191" t="s">
        <v>3830</v>
      </c>
      <c r="BU500" s="191" t="s">
        <v>3829</v>
      </c>
      <c r="BV500" s="191" t="s">
        <v>1343</v>
      </c>
      <c r="BW500" s="191" t="s">
        <v>3830</v>
      </c>
      <c r="CH500" s="248">
        <f t="shared" si="193"/>
        <v>3.7834979593753815E-10</v>
      </c>
    </row>
    <row r="501" spans="1:86" x14ac:dyDescent="0.3">
      <c r="A501" s="191">
        <v>1</v>
      </c>
      <c r="B501" s="256">
        <f>SUBTOTAL(9,$A$411:A501)</f>
        <v>87</v>
      </c>
      <c r="C501" s="260" t="s">
        <v>540</v>
      </c>
      <c r="D501" s="197">
        <f t="shared" si="195"/>
        <v>4549824</v>
      </c>
      <c r="E501" s="263">
        <v>0</v>
      </c>
      <c r="F501" s="263">
        <v>0</v>
      </c>
      <c r="G501" s="263">
        <v>0</v>
      </c>
      <c r="H501" s="263">
        <v>0</v>
      </c>
      <c r="I501" s="263">
        <v>0</v>
      </c>
      <c r="J501" s="263">
        <v>0</v>
      </c>
      <c r="K501" s="278">
        <v>0</v>
      </c>
      <c r="L501" s="263">
        <v>0</v>
      </c>
      <c r="M501" s="197">
        <v>540</v>
      </c>
      <c r="N501" s="197">
        <v>4278269.04</v>
      </c>
      <c r="O501" s="263">
        <v>0</v>
      </c>
      <c r="P501" s="263">
        <v>0</v>
      </c>
      <c r="Q501" s="263">
        <v>0</v>
      </c>
      <c r="R501" s="263">
        <v>0</v>
      </c>
      <c r="S501" s="263">
        <v>0</v>
      </c>
      <c r="T501" s="263">
        <v>0</v>
      </c>
      <c r="U501" s="263">
        <v>0</v>
      </c>
      <c r="V501" s="263">
        <v>0</v>
      </c>
      <c r="W501" s="263">
        <v>0</v>
      </c>
      <c r="X501" s="263">
        <v>0</v>
      </c>
      <c r="Y501" s="263">
        <v>0</v>
      </c>
      <c r="Z501" s="263">
        <v>0</v>
      </c>
      <c r="AA501" s="263">
        <v>0</v>
      </c>
      <c r="AB501" s="263">
        <v>0</v>
      </c>
      <c r="AC501" s="197">
        <f t="shared" si="196"/>
        <v>91554.96</v>
      </c>
      <c r="AD501" s="197">
        <v>180000</v>
      </c>
      <c r="AE501" s="263">
        <v>0</v>
      </c>
      <c r="AF501" s="239">
        <v>2024</v>
      </c>
      <c r="AG501" s="239">
        <v>2024</v>
      </c>
      <c r="AH501" s="239">
        <v>2024</v>
      </c>
      <c r="AI501" s="251"/>
      <c r="AJ501" s="251"/>
      <c r="AK501" s="251"/>
      <c r="AL501" s="251"/>
      <c r="AM501" s="252" t="s">
        <v>16953</v>
      </c>
      <c r="AN501" s="252" t="s">
        <v>16962</v>
      </c>
      <c r="AO501" s="252">
        <v>0</v>
      </c>
      <c r="AP501" s="252" t="s">
        <v>16974</v>
      </c>
      <c r="AQ501" s="252" t="s">
        <v>16966</v>
      </c>
      <c r="AR501" s="252" t="s">
        <v>16964</v>
      </c>
      <c r="AS501" s="252"/>
      <c r="AT501" s="252"/>
      <c r="AU501" s="252"/>
      <c r="AV501" s="252"/>
      <c r="AW501" s="252" t="s">
        <v>617</v>
      </c>
      <c r="AX501" s="253">
        <v>2680.85</v>
      </c>
      <c r="AY501" s="253">
        <v>500.5</v>
      </c>
      <c r="AZ501" s="252" t="s">
        <v>2967</v>
      </c>
      <c r="BA501" s="252">
        <v>2010</v>
      </c>
      <c r="BB501" s="254"/>
      <c r="BC501" s="255">
        <f t="shared" si="187"/>
        <v>-39.5</v>
      </c>
      <c r="BJ501" s="191" t="str">
        <f t="shared" si="191"/>
        <v>455.000</v>
      </c>
      <c r="BM501" s="191" t="s">
        <v>3831</v>
      </c>
      <c r="BN501" s="191" t="s">
        <v>1343</v>
      </c>
      <c r="BO501" s="191" t="s">
        <v>3832</v>
      </c>
      <c r="BU501" s="191" t="s">
        <v>3831</v>
      </c>
      <c r="BV501" s="191" t="s">
        <v>1343</v>
      </c>
      <c r="BW501" s="191" t="s">
        <v>3832</v>
      </c>
      <c r="CH501" s="248">
        <f t="shared" si="193"/>
        <v>-5.8207660913467407E-11</v>
      </c>
    </row>
    <row r="502" spans="1:86" x14ac:dyDescent="0.3">
      <c r="A502" s="191">
        <v>1</v>
      </c>
      <c r="B502" s="256">
        <f>SUBTOTAL(9,$A$411:A502)</f>
        <v>88</v>
      </c>
      <c r="C502" s="260" t="s">
        <v>3410</v>
      </c>
      <c r="D502" s="197">
        <f t="shared" si="195"/>
        <v>5235667.84</v>
      </c>
      <c r="E502" s="263">
        <v>0</v>
      </c>
      <c r="F502" s="263">
        <v>0</v>
      </c>
      <c r="G502" s="263">
        <v>0</v>
      </c>
      <c r="H502" s="263">
        <v>0</v>
      </c>
      <c r="I502" s="263">
        <v>0</v>
      </c>
      <c r="J502" s="263">
        <v>0</v>
      </c>
      <c r="K502" s="278">
        <v>0</v>
      </c>
      <c r="L502" s="263">
        <v>0</v>
      </c>
      <c r="M502" s="197">
        <v>621.4</v>
      </c>
      <c r="N502" s="197">
        <v>4949743.33</v>
      </c>
      <c r="O502" s="263">
        <v>0</v>
      </c>
      <c r="P502" s="263">
        <v>0</v>
      </c>
      <c r="Q502" s="263">
        <v>0</v>
      </c>
      <c r="R502" s="263">
        <v>0</v>
      </c>
      <c r="S502" s="263">
        <v>0</v>
      </c>
      <c r="T502" s="263">
        <v>0</v>
      </c>
      <c r="U502" s="263">
        <v>0</v>
      </c>
      <c r="V502" s="263">
        <v>0</v>
      </c>
      <c r="W502" s="263">
        <v>0</v>
      </c>
      <c r="X502" s="263">
        <v>0</v>
      </c>
      <c r="Y502" s="263">
        <v>0</v>
      </c>
      <c r="Z502" s="263">
        <v>0</v>
      </c>
      <c r="AA502" s="263">
        <v>0</v>
      </c>
      <c r="AB502" s="263">
        <v>0</v>
      </c>
      <c r="AC502" s="197">
        <f t="shared" si="196"/>
        <v>105924.51</v>
      </c>
      <c r="AD502" s="197">
        <v>180000</v>
      </c>
      <c r="AE502" s="263">
        <v>0</v>
      </c>
      <c r="AF502" s="239">
        <v>2024</v>
      </c>
      <c r="AG502" s="239">
        <v>2024</v>
      </c>
      <c r="AH502" s="239">
        <v>2024</v>
      </c>
      <c r="AI502" s="251"/>
      <c r="AJ502" s="251"/>
      <c r="AK502" s="251"/>
      <c r="AL502" s="251"/>
      <c r="AM502" s="252" t="s">
        <v>16953</v>
      </c>
      <c r="AN502" s="252" t="s">
        <v>16969</v>
      </c>
      <c r="AO502" s="252"/>
      <c r="AP502" s="252" t="s">
        <v>16955</v>
      </c>
      <c r="AQ502" s="252" t="s">
        <v>16966</v>
      </c>
      <c r="AR502" s="252" t="s">
        <v>16964</v>
      </c>
      <c r="AS502" s="252"/>
      <c r="AT502" s="252"/>
      <c r="AU502" s="252"/>
      <c r="AV502" s="252"/>
      <c r="AW502" s="252">
        <v>1964</v>
      </c>
      <c r="AX502" s="253">
        <v>1701.07</v>
      </c>
      <c r="AY502" s="253">
        <v>621.46</v>
      </c>
      <c r="AZ502" s="252" t="s">
        <v>2967</v>
      </c>
      <c r="BA502" s="252">
        <v>2010</v>
      </c>
      <c r="BB502" s="254"/>
      <c r="BC502" s="255">
        <f t="shared" ref="BC502:BC540" si="197">AY502-M502</f>
        <v>6.0000000000059117E-2</v>
      </c>
      <c r="CH502" s="248">
        <f t="shared" si="193"/>
        <v>-2.3283064365386963E-10</v>
      </c>
    </row>
    <row r="503" spans="1:86" x14ac:dyDescent="0.3">
      <c r="A503" s="191">
        <v>1</v>
      </c>
      <c r="B503" s="256">
        <f>SUBTOTAL(9,$A$411:A503)</f>
        <v>89</v>
      </c>
      <c r="C503" s="260" t="s">
        <v>541</v>
      </c>
      <c r="D503" s="197">
        <f t="shared" si="195"/>
        <v>4465568</v>
      </c>
      <c r="E503" s="263">
        <v>0</v>
      </c>
      <c r="F503" s="263">
        <v>0</v>
      </c>
      <c r="G503" s="263">
        <v>0</v>
      </c>
      <c r="H503" s="263">
        <v>0</v>
      </c>
      <c r="I503" s="263">
        <v>0</v>
      </c>
      <c r="J503" s="263">
        <v>0</v>
      </c>
      <c r="K503" s="278">
        <v>0</v>
      </c>
      <c r="L503" s="263">
        <v>0</v>
      </c>
      <c r="M503" s="197">
        <v>530</v>
      </c>
      <c r="N503" s="197">
        <v>4195778.34</v>
      </c>
      <c r="O503" s="263">
        <v>0</v>
      </c>
      <c r="P503" s="263">
        <v>0</v>
      </c>
      <c r="Q503" s="263">
        <v>0</v>
      </c>
      <c r="R503" s="263">
        <v>0</v>
      </c>
      <c r="S503" s="263">
        <v>0</v>
      </c>
      <c r="T503" s="263">
        <v>0</v>
      </c>
      <c r="U503" s="263">
        <v>0</v>
      </c>
      <c r="V503" s="263">
        <v>0</v>
      </c>
      <c r="W503" s="263">
        <v>0</v>
      </c>
      <c r="X503" s="263">
        <v>0</v>
      </c>
      <c r="Y503" s="263">
        <v>0</v>
      </c>
      <c r="Z503" s="263">
        <v>0</v>
      </c>
      <c r="AA503" s="263">
        <v>0</v>
      </c>
      <c r="AB503" s="263">
        <v>0</v>
      </c>
      <c r="AC503" s="197">
        <f t="shared" si="196"/>
        <v>89789.66</v>
      </c>
      <c r="AD503" s="197">
        <v>180000</v>
      </c>
      <c r="AE503" s="263">
        <v>0</v>
      </c>
      <c r="AF503" s="239">
        <v>2024</v>
      </c>
      <c r="AG503" s="239">
        <v>2024</v>
      </c>
      <c r="AH503" s="239">
        <v>2024</v>
      </c>
      <c r="AI503" s="251"/>
      <c r="AJ503" s="251"/>
      <c r="AK503" s="251"/>
      <c r="AL503" s="251"/>
      <c r="AM503" s="252" t="s">
        <v>16953</v>
      </c>
      <c r="AN503" s="252" t="s">
        <v>16973</v>
      </c>
      <c r="AO503" s="252">
        <v>0</v>
      </c>
      <c r="AP503" s="252" t="s">
        <v>16962</v>
      </c>
      <c r="AQ503" s="252" t="s">
        <v>16958</v>
      </c>
      <c r="AR503" s="252" t="s">
        <v>16953</v>
      </c>
      <c r="AS503" s="252"/>
      <c r="AT503" s="252"/>
      <c r="AU503" s="252"/>
      <c r="AV503" s="252"/>
      <c r="AW503" s="252" t="s">
        <v>637</v>
      </c>
      <c r="AX503" s="253">
        <v>2498.58</v>
      </c>
      <c r="AY503" s="253">
        <v>489.94</v>
      </c>
      <c r="AZ503" s="252" t="s">
        <v>2967</v>
      </c>
      <c r="BA503" s="252" t="s">
        <v>1343</v>
      </c>
      <c r="BB503" s="254"/>
      <c r="BC503" s="255">
        <f t="shared" si="197"/>
        <v>-40.06</v>
      </c>
      <c r="BJ503" s="191" t="e">
        <f t="shared" ref="BJ503:BJ511" si="198">VLOOKUP(C503,BM:BO,3,FALSE)</f>
        <v>#N/A</v>
      </c>
      <c r="BM503" s="191" t="s">
        <v>3833</v>
      </c>
      <c r="BN503" s="191" t="s">
        <v>3203</v>
      </c>
      <c r="BO503" s="191" t="s">
        <v>3834</v>
      </c>
      <c r="BU503" s="191" t="s">
        <v>3833</v>
      </c>
      <c r="BV503" s="191" t="s">
        <v>3203</v>
      </c>
      <c r="BW503" s="191" t="s">
        <v>3834</v>
      </c>
      <c r="CH503" s="248">
        <f t="shared" si="193"/>
        <v>1.4551915228366852E-10</v>
      </c>
    </row>
    <row r="504" spans="1:86" x14ac:dyDescent="0.3">
      <c r="A504" s="191">
        <v>1</v>
      </c>
      <c r="B504" s="256">
        <f>SUBTOTAL(9,$A$411:A504)</f>
        <v>90</v>
      </c>
      <c r="C504" s="260" t="s">
        <v>542</v>
      </c>
      <c r="D504" s="197">
        <f t="shared" si="195"/>
        <v>10455000</v>
      </c>
      <c r="E504" s="263">
        <v>0</v>
      </c>
      <c r="F504" s="263">
        <v>0</v>
      </c>
      <c r="G504" s="263">
        <v>0</v>
      </c>
      <c r="H504" s="263">
        <v>0</v>
      </c>
      <c r="I504" s="263">
        <v>0</v>
      </c>
      <c r="J504" s="263">
        <v>0</v>
      </c>
      <c r="K504" s="278">
        <v>0</v>
      </c>
      <c r="L504" s="263">
        <v>0</v>
      </c>
      <c r="M504" s="197">
        <v>1230</v>
      </c>
      <c r="N504" s="197">
        <v>10040140.98</v>
      </c>
      <c r="O504" s="263">
        <v>0</v>
      </c>
      <c r="P504" s="263">
        <v>0</v>
      </c>
      <c r="Q504" s="263">
        <v>0</v>
      </c>
      <c r="R504" s="263">
        <v>0</v>
      </c>
      <c r="S504" s="263">
        <v>0</v>
      </c>
      <c r="T504" s="263">
        <v>0</v>
      </c>
      <c r="U504" s="263">
        <v>0</v>
      </c>
      <c r="V504" s="263">
        <v>0</v>
      </c>
      <c r="W504" s="263">
        <v>0</v>
      </c>
      <c r="X504" s="263">
        <v>0</v>
      </c>
      <c r="Y504" s="263">
        <v>0</v>
      </c>
      <c r="Z504" s="263">
        <v>0</v>
      </c>
      <c r="AA504" s="263">
        <v>0</v>
      </c>
      <c r="AB504" s="263">
        <v>0</v>
      </c>
      <c r="AC504" s="197">
        <f t="shared" si="196"/>
        <v>214859.02</v>
      </c>
      <c r="AD504" s="263">
        <v>200000</v>
      </c>
      <c r="AE504" s="263">
        <v>0</v>
      </c>
      <c r="AF504" s="239">
        <v>2024</v>
      </c>
      <c r="AG504" s="239">
        <v>2024</v>
      </c>
      <c r="AH504" s="239">
        <v>2024</v>
      </c>
      <c r="AI504" s="251"/>
      <c r="AJ504" s="251"/>
      <c r="AK504" s="251"/>
      <c r="AL504" s="251"/>
      <c r="AM504" s="252" t="s">
        <v>16954</v>
      </c>
      <c r="AN504" s="252" t="s">
        <v>16956</v>
      </c>
      <c r="AO504" s="252">
        <v>0</v>
      </c>
      <c r="AP504" s="252" t="s">
        <v>16964</v>
      </c>
      <c r="AQ504" s="252" t="s">
        <v>16968</v>
      </c>
      <c r="AR504" s="252" t="s">
        <v>16964</v>
      </c>
      <c r="AS504" s="252"/>
      <c r="AT504" s="252"/>
      <c r="AU504" s="252"/>
      <c r="AV504" s="252"/>
      <c r="AW504" s="252" t="s">
        <v>927</v>
      </c>
      <c r="AX504" s="253">
        <v>5763.67</v>
      </c>
      <c r="AY504" s="253">
        <v>1406.99</v>
      </c>
      <c r="AZ504" s="252" t="s">
        <v>2992</v>
      </c>
      <c r="BA504" s="252" t="s">
        <v>17012</v>
      </c>
      <c r="BB504" s="254"/>
      <c r="BC504" s="255">
        <f t="shared" si="197"/>
        <v>176.99</v>
      </c>
      <c r="BJ504" s="191" t="e">
        <f t="shared" si="198"/>
        <v>#N/A</v>
      </c>
      <c r="BM504" s="191" t="s">
        <v>3835</v>
      </c>
      <c r="BN504" s="191" t="s">
        <v>3006</v>
      </c>
      <c r="BO504" s="191" t="s">
        <v>3836</v>
      </c>
      <c r="BU504" s="191" t="s">
        <v>3835</v>
      </c>
      <c r="BV504" s="191" t="s">
        <v>3006</v>
      </c>
      <c r="BW504" s="191" t="s">
        <v>3836</v>
      </c>
      <c r="CH504" s="248">
        <f t="shared" si="193"/>
        <v>-4.3655745685100555E-10</v>
      </c>
    </row>
    <row r="505" spans="1:86" x14ac:dyDescent="0.3">
      <c r="A505" s="191">
        <v>1</v>
      </c>
      <c r="B505" s="256">
        <f>SUBTOTAL(9,$A$411:A505)</f>
        <v>91</v>
      </c>
      <c r="C505" s="260" t="s">
        <v>543</v>
      </c>
      <c r="D505" s="197">
        <f t="shared" si="195"/>
        <v>10053425.92</v>
      </c>
      <c r="E505" s="263">
        <v>0</v>
      </c>
      <c r="F505" s="263">
        <v>0</v>
      </c>
      <c r="G505" s="263">
        <v>0</v>
      </c>
      <c r="H505" s="263">
        <v>0</v>
      </c>
      <c r="I505" s="263">
        <v>0</v>
      </c>
      <c r="J505" s="263">
        <v>0</v>
      </c>
      <c r="K505" s="278">
        <v>0</v>
      </c>
      <c r="L505" s="263">
        <v>0</v>
      </c>
      <c r="M505" s="197">
        <v>1193.2</v>
      </c>
      <c r="N505" s="197">
        <v>9646980.5399999991</v>
      </c>
      <c r="O505" s="263">
        <v>0</v>
      </c>
      <c r="P505" s="263">
        <v>0</v>
      </c>
      <c r="Q505" s="263">
        <v>0</v>
      </c>
      <c r="R505" s="263">
        <v>0</v>
      </c>
      <c r="S505" s="263">
        <v>0</v>
      </c>
      <c r="T505" s="263">
        <v>0</v>
      </c>
      <c r="U505" s="263">
        <v>0</v>
      </c>
      <c r="V505" s="263">
        <v>0</v>
      </c>
      <c r="W505" s="263">
        <v>0</v>
      </c>
      <c r="X505" s="263">
        <v>0</v>
      </c>
      <c r="Y505" s="263">
        <v>0</v>
      </c>
      <c r="Z505" s="263">
        <v>0</v>
      </c>
      <c r="AA505" s="263">
        <v>0</v>
      </c>
      <c r="AB505" s="263">
        <v>0</v>
      </c>
      <c r="AC505" s="197">
        <f t="shared" si="196"/>
        <v>206445.38</v>
      </c>
      <c r="AD505" s="263">
        <v>200000</v>
      </c>
      <c r="AE505" s="263">
        <v>0</v>
      </c>
      <c r="AF505" s="239">
        <v>2024</v>
      </c>
      <c r="AG505" s="239">
        <v>2024</v>
      </c>
      <c r="AH505" s="239">
        <v>2024</v>
      </c>
      <c r="AI505" s="251"/>
      <c r="AJ505" s="251"/>
      <c r="AK505" s="251"/>
      <c r="AL505" s="251"/>
      <c r="AM505" s="252" t="s">
        <v>16953</v>
      </c>
      <c r="AN505" s="252" t="s">
        <v>16969</v>
      </c>
      <c r="AO505" s="252">
        <v>0</v>
      </c>
      <c r="AP505" s="252" t="s">
        <v>16974</v>
      </c>
      <c r="AQ505" s="252" t="s">
        <v>16966</v>
      </c>
      <c r="AR505" s="252" t="s">
        <v>16964</v>
      </c>
      <c r="AS505" s="252"/>
      <c r="AT505" s="252"/>
      <c r="AU505" s="252"/>
      <c r="AV505" s="252"/>
      <c r="AW505" s="252" t="s">
        <v>620</v>
      </c>
      <c r="AX505" s="253">
        <v>3399.17</v>
      </c>
      <c r="AY505" s="253">
        <v>1193.2</v>
      </c>
      <c r="AZ505" s="252" t="s">
        <v>2967</v>
      </c>
      <c r="BA505" s="252" t="s">
        <v>17012</v>
      </c>
      <c r="BB505" s="254"/>
      <c r="BC505" s="255">
        <f t="shared" si="197"/>
        <v>0</v>
      </c>
      <c r="BJ505" s="191" t="str">
        <f t="shared" si="198"/>
        <v>874.900</v>
      </c>
      <c r="BM505" s="191" t="s">
        <v>3837</v>
      </c>
      <c r="BN505" s="191" t="s">
        <v>2980</v>
      </c>
      <c r="BO505" s="191" t="s">
        <v>3838</v>
      </c>
      <c r="BU505" s="191" t="s">
        <v>3837</v>
      </c>
      <c r="BV505" s="191" t="s">
        <v>2980</v>
      </c>
      <c r="BW505" s="191" t="s">
        <v>3838</v>
      </c>
      <c r="CH505" s="248">
        <f t="shared" si="193"/>
        <v>8.149072527885437E-10</v>
      </c>
    </row>
    <row r="506" spans="1:86" x14ac:dyDescent="0.3">
      <c r="A506" s="191">
        <v>1</v>
      </c>
      <c r="B506" s="256">
        <f>SUBTOTAL(9,$A$411:A506)</f>
        <v>92</v>
      </c>
      <c r="C506" s="260" t="s">
        <v>544</v>
      </c>
      <c r="D506" s="197">
        <f t="shared" si="195"/>
        <v>10616256</v>
      </c>
      <c r="E506" s="263">
        <v>0</v>
      </c>
      <c r="F506" s="263">
        <v>0</v>
      </c>
      <c r="G506" s="263">
        <v>0</v>
      </c>
      <c r="H506" s="263">
        <v>0</v>
      </c>
      <c r="I506" s="263">
        <v>0</v>
      </c>
      <c r="J506" s="263">
        <v>0</v>
      </c>
      <c r="K506" s="278">
        <v>0</v>
      </c>
      <c r="L506" s="263">
        <v>0</v>
      </c>
      <c r="M506" s="197">
        <v>1260</v>
      </c>
      <c r="N506" s="197">
        <v>10198018.41</v>
      </c>
      <c r="O506" s="263">
        <v>0</v>
      </c>
      <c r="P506" s="263">
        <v>0</v>
      </c>
      <c r="Q506" s="263">
        <v>0</v>
      </c>
      <c r="R506" s="263">
        <v>0</v>
      </c>
      <c r="S506" s="263">
        <v>0</v>
      </c>
      <c r="T506" s="263">
        <v>0</v>
      </c>
      <c r="U506" s="263">
        <v>0</v>
      </c>
      <c r="V506" s="263">
        <v>0</v>
      </c>
      <c r="W506" s="263">
        <v>0</v>
      </c>
      <c r="X506" s="263">
        <v>0</v>
      </c>
      <c r="Y506" s="263">
        <v>0</v>
      </c>
      <c r="Z506" s="263">
        <v>0</v>
      </c>
      <c r="AA506" s="263">
        <v>0</v>
      </c>
      <c r="AB506" s="263">
        <v>0</v>
      </c>
      <c r="AC506" s="197">
        <f t="shared" si="196"/>
        <v>218237.59</v>
      </c>
      <c r="AD506" s="263">
        <v>200000</v>
      </c>
      <c r="AE506" s="263">
        <v>0</v>
      </c>
      <c r="AF506" s="239">
        <v>2024</v>
      </c>
      <c r="AG506" s="239">
        <v>2024</v>
      </c>
      <c r="AH506" s="239">
        <v>2024</v>
      </c>
      <c r="AI506" s="251"/>
      <c r="AJ506" s="251"/>
      <c r="AK506" s="251"/>
      <c r="AL506" s="251"/>
      <c r="AM506" s="252" t="s">
        <v>16960</v>
      </c>
      <c r="AN506" s="252" t="s">
        <v>16955</v>
      </c>
      <c r="AO506" s="252">
        <v>0</v>
      </c>
      <c r="AP506" s="252" t="s">
        <v>16974</v>
      </c>
      <c r="AQ506" s="252" t="s">
        <v>16972</v>
      </c>
      <c r="AR506" s="252" t="s">
        <v>16964</v>
      </c>
      <c r="AS506" s="252"/>
      <c r="AT506" s="252"/>
      <c r="AU506" s="252"/>
      <c r="AV506" s="252"/>
      <c r="AW506" s="252" t="s">
        <v>618</v>
      </c>
      <c r="AX506" s="253">
        <v>4152</v>
      </c>
      <c r="AY506" s="253">
        <v>1166.0999999999999</v>
      </c>
      <c r="AZ506" s="252" t="s">
        <v>2967</v>
      </c>
      <c r="BA506" s="252" t="s">
        <v>17012</v>
      </c>
      <c r="BB506" s="254"/>
      <c r="BC506" s="255">
        <f t="shared" si="197"/>
        <v>-93.900000000000091</v>
      </c>
      <c r="BJ506" s="191" t="str">
        <f t="shared" si="198"/>
        <v>нет данных</v>
      </c>
      <c r="BM506" s="191" t="s">
        <v>562</v>
      </c>
      <c r="BN506" s="191" t="s">
        <v>656</v>
      </c>
      <c r="BO506" s="191" t="s">
        <v>3768</v>
      </c>
      <c r="BU506" s="191" t="s">
        <v>562</v>
      </c>
      <c r="BV506" s="191" t="s">
        <v>656</v>
      </c>
      <c r="BW506" s="191" t="s">
        <v>3768</v>
      </c>
      <c r="CH506" s="248">
        <f t="shared" si="193"/>
        <v>-1.4551915228366852E-10</v>
      </c>
    </row>
    <row r="507" spans="1:86" x14ac:dyDescent="0.3">
      <c r="A507" s="191">
        <v>1</v>
      </c>
      <c r="B507" s="256">
        <f>SUBTOTAL(9,$A$411:A507)</f>
        <v>93</v>
      </c>
      <c r="C507" s="260" t="s">
        <v>545</v>
      </c>
      <c r="D507" s="197">
        <f t="shared" si="195"/>
        <v>7333375</v>
      </c>
      <c r="E507" s="263">
        <v>0</v>
      </c>
      <c r="F507" s="263">
        <v>0</v>
      </c>
      <c r="G507" s="263">
        <v>0</v>
      </c>
      <c r="H507" s="263">
        <v>0</v>
      </c>
      <c r="I507" s="263">
        <v>0</v>
      </c>
      <c r="J507" s="263">
        <v>0</v>
      </c>
      <c r="K507" s="278">
        <v>0</v>
      </c>
      <c r="L507" s="263">
        <v>0</v>
      </c>
      <c r="M507" s="197">
        <v>862.75</v>
      </c>
      <c r="N507" s="197">
        <v>7003500.0999999996</v>
      </c>
      <c r="O507" s="263">
        <v>0</v>
      </c>
      <c r="P507" s="263">
        <v>0</v>
      </c>
      <c r="Q507" s="263">
        <v>0</v>
      </c>
      <c r="R507" s="263">
        <v>0</v>
      </c>
      <c r="S507" s="263">
        <v>0</v>
      </c>
      <c r="T507" s="263">
        <v>0</v>
      </c>
      <c r="U507" s="263">
        <v>0</v>
      </c>
      <c r="V507" s="263">
        <v>0</v>
      </c>
      <c r="W507" s="263">
        <v>0</v>
      </c>
      <c r="X507" s="263">
        <v>0</v>
      </c>
      <c r="Y507" s="263">
        <v>0</v>
      </c>
      <c r="Z507" s="263">
        <v>0</v>
      </c>
      <c r="AA507" s="263">
        <v>0</v>
      </c>
      <c r="AB507" s="263">
        <v>0</v>
      </c>
      <c r="AC507" s="197">
        <f t="shared" si="196"/>
        <v>149874.9</v>
      </c>
      <c r="AD507" s="197">
        <v>180000</v>
      </c>
      <c r="AE507" s="263">
        <v>0</v>
      </c>
      <c r="AF507" s="239">
        <v>2024</v>
      </c>
      <c r="AG507" s="239">
        <v>2024</v>
      </c>
      <c r="AH507" s="239">
        <v>2024</v>
      </c>
      <c r="AI507" s="251"/>
      <c r="AJ507" s="251"/>
      <c r="AK507" s="251"/>
      <c r="AL507" s="251"/>
      <c r="AM507" s="252" t="s">
        <v>16969</v>
      </c>
      <c r="AN507" s="252" t="s">
        <v>16960</v>
      </c>
      <c r="AO507" s="252">
        <v>0</v>
      </c>
      <c r="AP507" s="252" t="s">
        <v>16971</v>
      </c>
      <c r="AQ507" s="252" t="s">
        <v>16972</v>
      </c>
      <c r="AR507" s="252" t="s">
        <v>16964</v>
      </c>
      <c r="AS507" s="252"/>
      <c r="AT507" s="252"/>
      <c r="AU507" s="252"/>
      <c r="AV507" s="252"/>
      <c r="AW507" s="252" t="s">
        <v>779</v>
      </c>
      <c r="AX507" s="253">
        <v>3021.6</v>
      </c>
      <c r="AY507" s="253">
        <v>963</v>
      </c>
      <c r="AZ507" s="252" t="s">
        <v>2992</v>
      </c>
      <c r="BA507" s="252" t="s">
        <v>17012</v>
      </c>
      <c r="BB507" s="254"/>
      <c r="BC507" s="255">
        <f t="shared" si="197"/>
        <v>100.25</v>
      </c>
      <c r="BJ507" s="191" t="str">
        <f t="shared" si="198"/>
        <v>нет данных</v>
      </c>
      <c r="BM507" s="191" t="s">
        <v>3839</v>
      </c>
      <c r="BN507" s="191" t="s">
        <v>1273</v>
      </c>
      <c r="BO507" s="191" t="s">
        <v>3841</v>
      </c>
      <c r="BU507" s="191" t="s">
        <v>3839</v>
      </c>
      <c r="BV507" s="191" t="s">
        <v>1273</v>
      </c>
      <c r="BW507" s="191" t="s">
        <v>3841</v>
      </c>
      <c r="CH507" s="248">
        <f t="shared" si="193"/>
        <v>3.7834979593753815E-10</v>
      </c>
    </row>
    <row r="508" spans="1:86" ht="20.25" customHeight="1" x14ac:dyDescent="0.3">
      <c r="A508" s="191">
        <v>1</v>
      </c>
      <c r="B508" s="256">
        <f>SUBTOTAL(9,$A$411:A508)</f>
        <v>94</v>
      </c>
      <c r="C508" s="260" t="s">
        <v>547</v>
      </c>
      <c r="D508" s="197">
        <f t="shared" si="195"/>
        <v>8160000</v>
      </c>
      <c r="E508" s="263">
        <v>0</v>
      </c>
      <c r="F508" s="263">
        <v>0</v>
      </c>
      <c r="G508" s="263">
        <v>0</v>
      </c>
      <c r="H508" s="263">
        <v>0</v>
      </c>
      <c r="I508" s="263">
        <v>0</v>
      </c>
      <c r="J508" s="263">
        <v>0</v>
      </c>
      <c r="K508" s="278">
        <v>0</v>
      </c>
      <c r="L508" s="263">
        <v>0</v>
      </c>
      <c r="M508" s="197">
        <v>960</v>
      </c>
      <c r="N508" s="197">
        <v>7812805.9500000002</v>
      </c>
      <c r="O508" s="263">
        <v>0</v>
      </c>
      <c r="P508" s="263">
        <v>0</v>
      </c>
      <c r="Q508" s="263">
        <v>0</v>
      </c>
      <c r="R508" s="263">
        <v>0</v>
      </c>
      <c r="S508" s="263">
        <v>0</v>
      </c>
      <c r="T508" s="263">
        <v>0</v>
      </c>
      <c r="U508" s="263">
        <v>0</v>
      </c>
      <c r="V508" s="263">
        <v>0</v>
      </c>
      <c r="W508" s="263">
        <v>0</v>
      </c>
      <c r="X508" s="263">
        <v>0</v>
      </c>
      <c r="Y508" s="263">
        <v>0</v>
      </c>
      <c r="Z508" s="263">
        <v>0</v>
      </c>
      <c r="AA508" s="263">
        <v>0</v>
      </c>
      <c r="AB508" s="263">
        <v>0</v>
      </c>
      <c r="AC508" s="197">
        <f t="shared" si="196"/>
        <v>167194.04999999999</v>
      </c>
      <c r="AD508" s="197">
        <v>180000</v>
      </c>
      <c r="AE508" s="263">
        <v>0</v>
      </c>
      <c r="AF508" s="239">
        <v>2024</v>
      </c>
      <c r="AG508" s="239">
        <v>2024</v>
      </c>
      <c r="AH508" s="239">
        <v>2024</v>
      </c>
      <c r="AI508" s="251"/>
      <c r="AJ508" s="251"/>
      <c r="AK508" s="251"/>
      <c r="AL508" s="251"/>
      <c r="AM508" s="252" t="s">
        <v>16954</v>
      </c>
      <c r="AN508" s="252" t="s">
        <v>16956</v>
      </c>
      <c r="AO508" s="252">
        <v>0</v>
      </c>
      <c r="AP508" s="252" t="s">
        <v>16966</v>
      </c>
      <c r="AQ508" s="252" t="s">
        <v>16968</v>
      </c>
      <c r="AR508" s="252" t="s">
        <v>16964</v>
      </c>
      <c r="AS508" s="252"/>
      <c r="AT508" s="252"/>
      <c r="AU508" s="252"/>
      <c r="AV508" s="252"/>
      <c r="AW508" s="252" t="s">
        <v>615</v>
      </c>
      <c r="AX508" s="253">
        <v>3637.93</v>
      </c>
      <c r="AY508" s="253">
        <v>943</v>
      </c>
      <c r="AZ508" s="252" t="s">
        <v>3040</v>
      </c>
      <c r="BA508" s="252" t="s">
        <v>17012</v>
      </c>
      <c r="BB508" s="254"/>
      <c r="BC508" s="255">
        <f t="shared" si="197"/>
        <v>-17</v>
      </c>
      <c r="BJ508" s="191" t="str">
        <f t="shared" si="198"/>
        <v>943.000</v>
      </c>
      <c r="BM508" s="191" t="s">
        <v>3842</v>
      </c>
      <c r="BN508" s="191" t="s">
        <v>662</v>
      </c>
      <c r="BO508" s="191" t="s">
        <v>3843</v>
      </c>
      <c r="BU508" s="191" t="s">
        <v>3842</v>
      </c>
      <c r="BV508" s="191" t="s">
        <v>662</v>
      </c>
      <c r="BW508" s="191" t="s">
        <v>3843</v>
      </c>
      <c r="CH508" s="248">
        <f t="shared" si="193"/>
        <v>-1.7462298274040222E-10</v>
      </c>
    </row>
    <row r="509" spans="1:86" x14ac:dyDescent="0.3">
      <c r="A509" s="191">
        <v>1</v>
      </c>
      <c r="B509" s="256">
        <f>SUBTOTAL(9,$A$411:A509)</f>
        <v>95</v>
      </c>
      <c r="C509" s="260" t="s">
        <v>515</v>
      </c>
      <c r="D509" s="197">
        <f>E509+F509+G509+H509+I509+J509+L509+N509+P509+R509+T509+U509+V509+W509+X509+Y509+Z509+AA509+AB509+AC509+AD509+AE509</f>
        <v>6054944</v>
      </c>
      <c r="E509" s="263">
        <v>0</v>
      </c>
      <c r="F509" s="263">
        <v>0</v>
      </c>
      <c r="G509" s="263">
        <v>0</v>
      </c>
      <c r="H509" s="263">
        <v>0</v>
      </c>
      <c r="I509" s="263">
        <v>0</v>
      </c>
      <c r="J509" s="263">
        <v>0</v>
      </c>
      <c r="K509" s="283">
        <v>0</v>
      </c>
      <c r="L509" s="284">
        <v>0</v>
      </c>
      <c r="M509" s="286">
        <v>740</v>
      </c>
      <c r="N509" s="197">
        <v>5928083.0199999996</v>
      </c>
      <c r="O509" s="263">
        <v>0</v>
      </c>
      <c r="P509" s="263">
        <v>0</v>
      </c>
      <c r="Q509" s="197">
        <v>0</v>
      </c>
      <c r="R509" s="197">
        <v>0</v>
      </c>
      <c r="S509" s="263">
        <v>0</v>
      </c>
      <c r="T509" s="263">
        <v>0</v>
      </c>
      <c r="U509" s="263">
        <v>0</v>
      </c>
      <c r="V509" s="263">
        <v>0</v>
      </c>
      <c r="W509" s="263">
        <v>0</v>
      </c>
      <c r="X509" s="263">
        <v>0</v>
      </c>
      <c r="Y509" s="263">
        <v>0</v>
      </c>
      <c r="Z509" s="263">
        <v>0</v>
      </c>
      <c r="AA509" s="263">
        <v>0</v>
      </c>
      <c r="AB509" s="263">
        <v>0</v>
      </c>
      <c r="AC509" s="197">
        <f>ROUND(N509*2.14%,2)</f>
        <v>126860.98</v>
      </c>
      <c r="AD509" s="197">
        <v>0</v>
      </c>
      <c r="AE509" s="263">
        <v>0</v>
      </c>
      <c r="AF509" s="239" t="s">
        <v>17052</v>
      </c>
      <c r="AG509" s="239">
        <v>2024</v>
      </c>
      <c r="AH509" s="239">
        <v>2024</v>
      </c>
      <c r="AI509" s="251"/>
      <c r="AJ509" s="251"/>
      <c r="AK509" s="251"/>
      <c r="AL509" s="251"/>
      <c r="AM509" s="252" t="s">
        <v>16970</v>
      </c>
      <c r="AN509" s="252" t="s">
        <v>16971</v>
      </c>
      <c r="AO509" s="252">
        <v>0</v>
      </c>
      <c r="AP509" s="252" t="s">
        <v>16956</v>
      </c>
      <c r="AQ509" s="252" t="s">
        <v>16964</v>
      </c>
      <c r="AR509" s="252" t="s">
        <v>16964</v>
      </c>
      <c r="AS509" s="252"/>
      <c r="AT509" s="252"/>
      <c r="AU509" s="252"/>
      <c r="AV509" s="252"/>
      <c r="AW509" s="252" t="s">
        <v>2223</v>
      </c>
      <c r="AX509" s="253">
        <v>1159.1300000000001</v>
      </c>
      <c r="AY509" s="253">
        <v>650</v>
      </c>
      <c r="AZ509" s="252" t="s">
        <v>2967</v>
      </c>
      <c r="BA509" s="252" t="s">
        <v>17012</v>
      </c>
      <c r="BB509" s="254"/>
      <c r="BC509" s="255">
        <f>AY509-M509</f>
        <v>-90</v>
      </c>
      <c r="BJ509" s="191" t="str">
        <f t="shared" si="198"/>
        <v>886.900</v>
      </c>
      <c r="BM509" s="191" t="s">
        <v>3787</v>
      </c>
      <c r="BN509" s="191" t="s">
        <v>1140</v>
      </c>
      <c r="BO509" s="191" t="s">
        <v>3788</v>
      </c>
      <c r="BU509" s="191" t="s">
        <v>3787</v>
      </c>
      <c r="BV509" s="191" t="s">
        <v>1140</v>
      </c>
      <c r="BW509" s="191" t="s">
        <v>3788</v>
      </c>
      <c r="CH509" s="248">
        <f>D509-E509-F509-G509-H509-I509-J509-L509-N509-P509-R509-T509-U509-V509-W509-X509-Y509-Z509-AA509-AB509-AC509-AD509-AE509</f>
        <v>4.5110937207937241E-10</v>
      </c>
    </row>
    <row r="510" spans="1:86" x14ac:dyDescent="0.3">
      <c r="B510" s="249" t="s">
        <v>533</v>
      </c>
      <c r="C510" s="249"/>
      <c r="D510" s="246">
        <f>SUM(D511:D513)</f>
        <v>14682262.560000001</v>
      </c>
      <c r="E510" s="197">
        <f t="shared" ref="E510:AE510" si="199">SUM(E511:E513)</f>
        <v>0</v>
      </c>
      <c r="F510" s="197">
        <f t="shared" si="199"/>
        <v>0</v>
      </c>
      <c r="G510" s="197">
        <f t="shared" si="199"/>
        <v>0</v>
      </c>
      <c r="H510" s="197">
        <f t="shared" si="199"/>
        <v>0</v>
      </c>
      <c r="I510" s="197">
        <f t="shared" si="199"/>
        <v>0</v>
      </c>
      <c r="J510" s="197">
        <f t="shared" si="199"/>
        <v>0</v>
      </c>
      <c r="K510" s="247">
        <f t="shared" si="199"/>
        <v>0</v>
      </c>
      <c r="L510" s="197">
        <f t="shared" si="199"/>
        <v>0</v>
      </c>
      <c r="M510" s="197">
        <f t="shared" si="199"/>
        <v>1751.1</v>
      </c>
      <c r="N510" s="197">
        <f t="shared" si="199"/>
        <v>14031978.23</v>
      </c>
      <c r="O510" s="197">
        <f t="shared" si="199"/>
        <v>0</v>
      </c>
      <c r="P510" s="197">
        <f t="shared" si="199"/>
        <v>0</v>
      </c>
      <c r="Q510" s="197">
        <f t="shared" si="199"/>
        <v>0</v>
      </c>
      <c r="R510" s="197">
        <f t="shared" si="199"/>
        <v>0</v>
      </c>
      <c r="S510" s="197">
        <f t="shared" si="199"/>
        <v>0</v>
      </c>
      <c r="T510" s="197">
        <f t="shared" si="199"/>
        <v>0</v>
      </c>
      <c r="U510" s="197">
        <f t="shared" si="199"/>
        <v>0</v>
      </c>
      <c r="V510" s="197">
        <f t="shared" si="199"/>
        <v>0</v>
      </c>
      <c r="W510" s="197">
        <f t="shared" si="199"/>
        <v>0</v>
      </c>
      <c r="X510" s="197">
        <f t="shared" si="199"/>
        <v>0</v>
      </c>
      <c r="Y510" s="197">
        <f t="shared" si="199"/>
        <v>0</v>
      </c>
      <c r="Z510" s="197">
        <f t="shared" si="199"/>
        <v>0</v>
      </c>
      <c r="AA510" s="197">
        <f t="shared" si="199"/>
        <v>0</v>
      </c>
      <c r="AB510" s="197">
        <f t="shared" si="199"/>
        <v>0</v>
      </c>
      <c r="AC510" s="197">
        <f t="shared" si="199"/>
        <v>300284.33</v>
      </c>
      <c r="AD510" s="197">
        <f t="shared" si="199"/>
        <v>350000</v>
      </c>
      <c r="AE510" s="197">
        <f t="shared" si="199"/>
        <v>0</v>
      </c>
      <c r="AF510" s="239" t="s">
        <v>17026</v>
      </c>
      <c r="AG510" s="239" t="s">
        <v>17026</v>
      </c>
      <c r="AH510" s="239" t="s">
        <v>17026</v>
      </c>
      <c r="AI510" s="251"/>
      <c r="AJ510" s="251"/>
      <c r="AK510" s="251"/>
      <c r="AL510" s="251"/>
      <c r="AM510" s="252"/>
      <c r="AN510" s="252"/>
      <c r="AO510" s="252"/>
      <c r="AP510" s="252"/>
      <c r="AQ510" s="252"/>
      <c r="AR510" s="252"/>
      <c r="AS510" s="252"/>
      <c r="AT510" s="252"/>
      <c r="AU510" s="252"/>
      <c r="AV510" s="252"/>
      <c r="AW510" s="252"/>
      <c r="AX510" s="253"/>
      <c r="AY510" s="253"/>
      <c r="AZ510" s="252"/>
      <c r="BA510" s="252"/>
      <c r="BB510" s="254"/>
      <c r="BC510" s="255">
        <f t="shared" si="197"/>
        <v>-1751.1</v>
      </c>
      <c r="BJ510" s="191" t="e">
        <f t="shared" si="198"/>
        <v>#N/A</v>
      </c>
      <c r="BM510" s="191" t="s">
        <v>748</v>
      </c>
      <c r="BN510" s="191" t="s">
        <v>670</v>
      </c>
      <c r="BO510" s="191" t="s">
        <v>3844</v>
      </c>
      <c r="BU510" s="191" t="s">
        <v>748</v>
      </c>
      <c r="BV510" s="191" t="s">
        <v>670</v>
      </c>
      <c r="BW510" s="191" t="s">
        <v>3844</v>
      </c>
      <c r="CH510" s="248">
        <f t="shared" si="193"/>
        <v>5.8207660913467407E-11</v>
      </c>
    </row>
    <row r="511" spans="1:86" x14ac:dyDescent="0.3">
      <c r="A511" s="191">
        <v>1</v>
      </c>
      <c r="B511" s="256">
        <f>SUBTOTAL(9,$A$411:A511)</f>
        <v>96</v>
      </c>
      <c r="C511" s="260" t="s">
        <v>548</v>
      </c>
      <c r="D511" s="197">
        <f t="shared" ref="D511:D513" si="200">E511+F511+G511+H511+I511+J511+L511+N511+P511+R511+T511+U511+V511+W511+X511+Y511+Z511+AA511+AB511+AC511+AD511+AE511</f>
        <v>8933500</v>
      </c>
      <c r="E511" s="263">
        <v>0</v>
      </c>
      <c r="F511" s="263">
        <v>0</v>
      </c>
      <c r="G511" s="263">
        <v>0</v>
      </c>
      <c r="H511" s="263">
        <v>0</v>
      </c>
      <c r="I511" s="263">
        <v>0</v>
      </c>
      <c r="J511" s="263">
        <v>0</v>
      </c>
      <c r="K511" s="278">
        <v>0</v>
      </c>
      <c r="L511" s="263">
        <v>0</v>
      </c>
      <c r="M511" s="197">
        <v>1051</v>
      </c>
      <c r="N511" s="197">
        <v>8550518.9000000004</v>
      </c>
      <c r="O511" s="263">
        <v>0</v>
      </c>
      <c r="P511" s="263">
        <v>0</v>
      </c>
      <c r="Q511" s="263">
        <v>0</v>
      </c>
      <c r="R511" s="263">
        <v>0</v>
      </c>
      <c r="S511" s="263">
        <v>0</v>
      </c>
      <c r="T511" s="263">
        <v>0</v>
      </c>
      <c r="U511" s="263">
        <v>0</v>
      </c>
      <c r="V511" s="263">
        <v>0</v>
      </c>
      <c r="W511" s="263">
        <v>0</v>
      </c>
      <c r="X511" s="263">
        <v>0</v>
      </c>
      <c r="Y511" s="263">
        <v>0</v>
      </c>
      <c r="Z511" s="263">
        <v>0</v>
      </c>
      <c r="AA511" s="263">
        <v>0</v>
      </c>
      <c r="AB511" s="263">
        <v>0</v>
      </c>
      <c r="AC511" s="197">
        <f>ROUND(N511*2.14%,2)</f>
        <v>182981.1</v>
      </c>
      <c r="AD511" s="263">
        <v>200000</v>
      </c>
      <c r="AE511" s="263">
        <v>0</v>
      </c>
      <c r="AF511" s="239">
        <v>2024</v>
      </c>
      <c r="AG511" s="239">
        <v>2024</v>
      </c>
      <c r="AH511" s="239">
        <v>2024</v>
      </c>
      <c r="AI511" s="251"/>
      <c r="AJ511" s="251"/>
      <c r="AK511" s="251"/>
      <c r="AL511" s="251"/>
      <c r="AM511" s="252" t="s">
        <v>16969</v>
      </c>
      <c r="AN511" s="252" t="s">
        <v>16950</v>
      </c>
      <c r="AO511" s="252">
        <v>0</v>
      </c>
      <c r="AP511" s="252" t="s">
        <v>16964</v>
      </c>
      <c r="AQ511" s="252" t="s">
        <v>16952</v>
      </c>
      <c r="AR511" s="252" t="s">
        <v>16964</v>
      </c>
      <c r="AS511" s="252"/>
      <c r="AT511" s="252"/>
      <c r="AU511" s="252"/>
      <c r="AV511" s="252"/>
      <c r="AW511" s="252" t="s">
        <v>924</v>
      </c>
      <c r="AX511" s="253">
        <v>5783</v>
      </c>
      <c r="AY511" s="253">
        <v>1051</v>
      </c>
      <c r="AZ511" s="252" t="s">
        <v>2992</v>
      </c>
      <c r="BA511" s="252">
        <v>2012</v>
      </c>
      <c r="BB511" s="254"/>
      <c r="BC511" s="255">
        <f t="shared" si="197"/>
        <v>0</v>
      </c>
      <c r="BJ511" s="191" t="str">
        <f t="shared" si="198"/>
        <v>1051.000</v>
      </c>
      <c r="BM511" s="191" t="s">
        <v>548</v>
      </c>
      <c r="BN511" s="191" t="s">
        <v>2980</v>
      </c>
      <c r="BO511" s="191" t="s">
        <v>3845</v>
      </c>
      <c r="BU511" s="191" t="s">
        <v>548</v>
      </c>
      <c r="BV511" s="191" t="s">
        <v>2980</v>
      </c>
      <c r="BW511" s="191" t="s">
        <v>3845</v>
      </c>
      <c r="CH511" s="248">
        <f t="shared" si="193"/>
        <v>-3.7834979593753815E-10</v>
      </c>
    </row>
    <row r="512" spans="1:86" x14ac:dyDescent="0.3">
      <c r="A512" s="191">
        <v>1</v>
      </c>
      <c r="B512" s="256">
        <f>SUBTOTAL(9,$A$411:A512)</f>
        <v>97</v>
      </c>
      <c r="C512" s="260" t="s">
        <v>3817</v>
      </c>
      <c r="D512" s="197">
        <f t="shared" si="200"/>
        <v>3364342.08</v>
      </c>
      <c r="E512" s="263">
        <v>0</v>
      </c>
      <c r="F512" s="263">
        <v>0</v>
      </c>
      <c r="G512" s="263">
        <v>0</v>
      </c>
      <c r="H512" s="263">
        <v>0</v>
      </c>
      <c r="I512" s="263">
        <v>0</v>
      </c>
      <c r="J512" s="263">
        <v>0</v>
      </c>
      <c r="K512" s="278">
        <v>0</v>
      </c>
      <c r="L512" s="263">
        <v>0</v>
      </c>
      <c r="M512" s="197">
        <v>399.3</v>
      </c>
      <c r="N512" s="197">
        <v>3146996.36</v>
      </c>
      <c r="O512" s="263">
        <v>0</v>
      </c>
      <c r="P512" s="263">
        <v>0</v>
      </c>
      <c r="Q512" s="263">
        <v>0</v>
      </c>
      <c r="R512" s="263">
        <v>0</v>
      </c>
      <c r="S512" s="263">
        <v>0</v>
      </c>
      <c r="T512" s="263">
        <v>0</v>
      </c>
      <c r="U512" s="263">
        <v>0</v>
      </c>
      <c r="V512" s="263">
        <v>0</v>
      </c>
      <c r="W512" s="263">
        <v>0</v>
      </c>
      <c r="X512" s="263">
        <v>0</v>
      </c>
      <c r="Y512" s="263">
        <v>0</v>
      </c>
      <c r="Z512" s="263">
        <v>0</v>
      </c>
      <c r="AA512" s="263">
        <v>0</v>
      </c>
      <c r="AB512" s="263">
        <v>0</v>
      </c>
      <c r="AC512" s="197">
        <f>ROUND(N512*2.14%,2)</f>
        <v>67345.72</v>
      </c>
      <c r="AD512" s="197">
        <v>150000</v>
      </c>
      <c r="AE512" s="263">
        <v>0</v>
      </c>
      <c r="AF512" s="239">
        <v>2024</v>
      </c>
      <c r="AG512" s="239">
        <v>2024</v>
      </c>
      <c r="AH512" s="239">
        <v>2024</v>
      </c>
      <c r="AI512" s="251"/>
      <c r="AJ512" s="251"/>
      <c r="AK512" s="251"/>
      <c r="AL512" s="251"/>
      <c r="AM512" s="252" t="s">
        <v>16962</v>
      </c>
      <c r="AN512" s="252" t="s">
        <v>16954</v>
      </c>
      <c r="AO512" s="252"/>
      <c r="AP512" s="252" t="s">
        <v>16964</v>
      </c>
      <c r="AQ512" s="252" t="s">
        <v>16972</v>
      </c>
      <c r="AR512" s="252" t="s">
        <v>16964</v>
      </c>
      <c r="AS512" s="252"/>
      <c r="AT512" s="252"/>
      <c r="AU512" s="252"/>
      <c r="AV512" s="252"/>
      <c r="AW512" s="252">
        <v>1988</v>
      </c>
      <c r="AX512" s="253">
        <v>1473.4</v>
      </c>
      <c r="AY512" s="253">
        <v>399.3</v>
      </c>
      <c r="AZ512" s="252" t="s">
        <v>17022</v>
      </c>
      <c r="BA512" s="252" t="s">
        <v>17012</v>
      </c>
      <c r="BB512" s="254"/>
      <c r="BC512" s="255">
        <f t="shared" si="197"/>
        <v>0</v>
      </c>
      <c r="CH512" s="248">
        <f t="shared" si="193"/>
        <v>2.0372681319713593E-10</v>
      </c>
    </row>
    <row r="513" spans="1:86" x14ac:dyDescent="0.3">
      <c r="A513" s="191">
        <v>1</v>
      </c>
      <c r="B513" s="256">
        <f>SUBTOTAL(9,$A$411:A513)</f>
        <v>98</v>
      </c>
      <c r="C513" s="260" t="s">
        <v>523</v>
      </c>
      <c r="D513" s="197">
        <f t="shared" si="200"/>
        <v>2384420.48</v>
      </c>
      <c r="E513" s="263">
        <v>0</v>
      </c>
      <c r="F513" s="263">
        <v>0</v>
      </c>
      <c r="G513" s="263">
        <v>0</v>
      </c>
      <c r="H513" s="263">
        <v>0</v>
      </c>
      <c r="I513" s="263">
        <v>0</v>
      </c>
      <c r="J513" s="263">
        <v>0</v>
      </c>
      <c r="K513" s="278">
        <v>0</v>
      </c>
      <c r="L513" s="263">
        <v>0</v>
      </c>
      <c r="M513" s="279">
        <v>300.8</v>
      </c>
      <c r="N513" s="197">
        <v>2334462.9700000002</v>
      </c>
      <c r="O513" s="263">
        <v>0</v>
      </c>
      <c r="P513" s="263">
        <v>0</v>
      </c>
      <c r="Q513" s="197">
        <v>0</v>
      </c>
      <c r="R513" s="197">
        <v>0</v>
      </c>
      <c r="S513" s="263">
        <v>0</v>
      </c>
      <c r="T513" s="263">
        <v>0</v>
      </c>
      <c r="U513" s="263">
        <v>0</v>
      </c>
      <c r="V513" s="263">
        <v>0</v>
      </c>
      <c r="W513" s="263">
        <v>0</v>
      </c>
      <c r="X513" s="263">
        <v>0</v>
      </c>
      <c r="Y513" s="263">
        <v>0</v>
      </c>
      <c r="Z513" s="263">
        <v>0</v>
      </c>
      <c r="AA513" s="263">
        <v>0</v>
      </c>
      <c r="AB513" s="263">
        <v>0</v>
      </c>
      <c r="AC513" s="197">
        <f>ROUND(N513*2.14%,2)</f>
        <v>49957.51</v>
      </c>
      <c r="AD513" s="197">
        <v>0</v>
      </c>
      <c r="AE513" s="263">
        <v>0</v>
      </c>
      <c r="AF513" s="239" t="s">
        <v>17052</v>
      </c>
      <c r="AG513" s="239">
        <v>2024</v>
      </c>
      <c r="AH513" s="239">
        <v>2024</v>
      </c>
      <c r="AI513" s="251"/>
      <c r="AJ513" s="251"/>
      <c r="AK513" s="251"/>
      <c r="AL513" s="251"/>
      <c r="AM513" s="252" t="s">
        <v>16967</v>
      </c>
      <c r="AN513" s="252" t="s">
        <v>16959</v>
      </c>
      <c r="AO513" s="252">
        <v>0</v>
      </c>
      <c r="AP513" s="252" t="s">
        <v>16974</v>
      </c>
      <c r="AQ513" s="252" t="s">
        <v>16961</v>
      </c>
      <c r="AR513" s="252">
        <v>0</v>
      </c>
      <c r="AS513" s="252"/>
      <c r="AT513" s="252"/>
      <c r="AU513" s="252"/>
      <c r="AV513" s="252"/>
      <c r="AW513" s="252" t="s">
        <v>620</v>
      </c>
      <c r="AX513" s="253">
        <v>701</v>
      </c>
      <c r="AY513" s="253">
        <v>300.8</v>
      </c>
      <c r="AZ513" s="252" t="s">
        <v>2967</v>
      </c>
      <c r="BA513" s="252">
        <v>2007</v>
      </c>
      <c r="BB513" s="254"/>
      <c r="BC513" s="255">
        <f>AY513-M513</f>
        <v>0</v>
      </c>
      <c r="BJ513" s="191" t="str">
        <f t="shared" ref="BJ513:BJ525" si="201">VLOOKUP(C513,BM:BO,3,FALSE)</f>
        <v>290.700</v>
      </c>
      <c r="BM513" s="191" t="s">
        <v>3803</v>
      </c>
      <c r="BN513" s="191" t="s">
        <v>811</v>
      </c>
      <c r="BO513" s="191" t="s">
        <v>2353</v>
      </c>
      <c r="BU513" s="191" t="s">
        <v>3803</v>
      </c>
      <c r="BV513" s="191" t="s">
        <v>811</v>
      </c>
      <c r="BW513" s="191" t="s">
        <v>2353</v>
      </c>
      <c r="CH513" s="248">
        <f t="shared" si="193"/>
        <v>-2.255546860396862E-10</v>
      </c>
    </row>
    <row r="514" spans="1:86" x14ac:dyDescent="0.3">
      <c r="B514" s="249" t="s">
        <v>534</v>
      </c>
      <c r="C514" s="249"/>
      <c r="D514" s="246">
        <f t="shared" ref="D514:AE514" si="202">SUM(D515:D516)</f>
        <v>17109331.199999999</v>
      </c>
      <c r="E514" s="197">
        <f t="shared" si="202"/>
        <v>0</v>
      </c>
      <c r="F514" s="197">
        <f t="shared" si="202"/>
        <v>0</v>
      </c>
      <c r="G514" s="197">
        <f t="shared" si="202"/>
        <v>0</v>
      </c>
      <c r="H514" s="197">
        <f t="shared" si="202"/>
        <v>0</v>
      </c>
      <c r="I514" s="197">
        <f t="shared" si="202"/>
        <v>0</v>
      </c>
      <c r="J514" s="197">
        <f t="shared" si="202"/>
        <v>0</v>
      </c>
      <c r="K514" s="247">
        <f t="shared" si="202"/>
        <v>0</v>
      </c>
      <c r="L514" s="197">
        <f t="shared" si="202"/>
        <v>0</v>
      </c>
      <c r="M514" s="197">
        <f t="shared" si="202"/>
        <v>2052</v>
      </c>
      <c r="N514" s="197">
        <f t="shared" si="202"/>
        <v>16555053.07</v>
      </c>
      <c r="O514" s="197">
        <f t="shared" si="202"/>
        <v>0</v>
      </c>
      <c r="P514" s="197">
        <f t="shared" si="202"/>
        <v>0</v>
      </c>
      <c r="Q514" s="197">
        <f t="shared" si="202"/>
        <v>0</v>
      </c>
      <c r="R514" s="197">
        <f t="shared" si="202"/>
        <v>0</v>
      </c>
      <c r="S514" s="197">
        <f t="shared" si="202"/>
        <v>0</v>
      </c>
      <c r="T514" s="197">
        <f t="shared" si="202"/>
        <v>0</v>
      </c>
      <c r="U514" s="197">
        <f t="shared" si="202"/>
        <v>0</v>
      </c>
      <c r="V514" s="197">
        <f t="shared" si="202"/>
        <v>0</v>
      </c>
      <c r="W514" s="197">
        <f t="shared" si="202"/>
        <v>0</v>
      </c>
      <c r="X514" s="197">
        <f t="shared" si="202"/>
        <v>0</v>
      </c>
      <c r="Y514" s="197">
        <f t="shared" si="202"/>
        <v>0</v>
      </c>
      <c r="Z514" s="197">
        <f t="shared" si="202"/>
        <v>0</v>
      </c>
      <c r="AA514" s="197">
        <f t="shared" si="202"/>
        <v>0</v>
      </c>
      <c r="AB514" s="197">
        <f t="shared" si="202"/>
        <v>0</v>
      </c>
      <c r="AC514" s="197">
        <f t="shared" si="202"/>
        <v>354278.13</v>
      </c>
      <c r="AD514" s="197">
        <f t="shared" si="202"/>
        <v>200000</v>
      </c>
      <c r="AE514" s="197">
        <f t="shared" si="202"/>
        <v>0</v>
      </c>
      <c r="AF514" s="239" t="s">
        <v>17026</v>
      </c>
      <c r="AG514" s="239" t="s">
        <v>17026</v>
      </c>
      <c r="AH514" s="239" t="s">
        <v>17026</v>
      </c>
      <c r="AI514" s="251"/>
      <c r="AJ514" s="251"/>
      <c r="AK514" s="251"/>
      <c r="AL514" s="251"/>
      <c r="AM514" s="252"/>
      <c r="AN514" s="252"/>
      <c r="AO514" s="252"/>
      <c r="AP514" s="252"/>
      <c r="AQ514" s="252"/>
      <c r="AR514" s="252"/>
      <c r="AS514" s="252"/>
      <c r="AT514" s="252"/>
      <c r="AU514" s="252"/>
      <c r="AV514" s="252"/>
      <c r="AW514" s="252"/>
      <c r="AX514" s="253"/>
      <c r="AY514" s="253"/>
      <c r="AZ514" s="252"/>
      <c r="BA514" s="252"/>
      <c r="BB514" s="254"/>
      <c r="BC514" s="255">
        <f t="shared" si="197"/>
        <v>-2052</v>
      </c>
      <c r="BJ514" s="191" t="e">
        <f t="shared" si="201"/>
        <v>#N/A</v>
      </c>
      <c r="BM514" s="191" t="s">
        <v>3846</v>
      </c>
      <c r="BN514" s="191" t="s">
        <v>1343</v>
      </c>
      <c r="BO514" s="191" t="s">
        <v>2693</v>
      </c>
      <c r="BU514" s="191" t="s">
        <v>3846</v>
      </c>
      <c r="BV514" s="191" t="s">
        <v>1343</v>
      </c>
      <c r="BW514" s="191" t="s">
        <v>2693</v>
      </c>
      <c r="CH514" s="248">
        <f t="shared" si="193"/>
        <v>-1.0477378964424133E-9</v>
      </c>
    </row>
    <row r="515" spans="1:86" x14ac:dyDescent="0.3">
      <c r="A515" s="191">
        <v>1</v>
      </c>
      <c r="B515" s="256">
        <f>SUBTOTAL(9,$A$411:A515)</f>
        <v>99</v>
      </c>
      <c r="C515" s="260" t="s">
        <v>549</v>
      </c>
      <c r="D515" s="197">
        <f t="shared" ref="D515:D516" si="203">E515+F515+G515+H515+I515+J515+L515+N515+P515+R515+T515+U515+V515+W515+X515+Y515+Z515+AA515+AB515+AC515+AD515+AE515</f>
        <v>9832675.1999999993</v>
      </c>
      <c r="E515" s="263">
        <v>0</v>
      </c>
      <c r="F515" s="263">
        <v>0</v>
      </c>
      <c r="G515" s="263">
        <v>0</v>
      </c>
      <c r="H515" s="263">
        <v>0</v>
      </c>
      <c r="I515" s="263">
        <v>0</v>
      </c>
      <c r="J515" s="263">
        <v>0</v>
      </c>
      <c r="K515" s="278">
        <v>0</v>
      </c>
      <c r="L515" s="263">
        <v>0</v>
      </c>
      <c r="M515" s="197">
        <v>1167</v>
      </c>
      <c r="N515" s="197">
        <v>9430854.9100000001</v>
      </c>
      <c r="O515" s="263">
        <v>0</v>
      </c>
      <c r="P515" s="263">
        <v>0</v>
      </c>
      <c r="Q515" s="263">
        <v>0</v>
      </c>
      <c r="R515" s="263">
        <v>0</v>
      </c>
      <c r="S515" s="263">
        <v>0</v>
      </c>
      <c r="T515" s="263">
        <v>0</v>
      </c>
      <c r="U515" s="263">
        <v>0</v>
      </c>
      <c r="V515" s="263">
        <v>0</v>
      </c>
      <c r="W515" s="263">
        <v>0</v>
      </c>
      <c r="X515" s="263">
        <v>0</v>
      </c>
      <c r="Y515" s="263">
        <v>0</v>
      </c>
      <c r="Z515" s="263">
        <v>0</v>
      </c>
      <c r="AA515" s="263">
        <v>0</v>
      </c>
      <c r="AB515" s="263">
        <v>0</v>
      </c>
      <c r="AC515" s="197">
        <f>ROUND(N515*2.14%,2)-0.01</f>
        <v>201820.28999999998</v>
      </c>
      <c r="AD515" s="263">
        <v>200000</v>
      </c>
      <c r="AE515" s="263">
        <v>0</v>
      </c>
      <c r="AF515" s="239">
        <v>2024</v>
      </c>
      <c r="AG515" s="239">
        <v>2024</v>
      </c>
      <c r="AH515" s="239">
        <v>2024</v>
      </c>
      <c r="AI515" s="251"/>
      <c r="AJ515" s="251"/>
      <c r="AK515" s="251"/>
      <c r="AL515" s="251"/>
      <c r="AM515" s="252" t="s">
        <v>16960</v>
      </c>
      <c r="AN515" s="252" t="s">
        <v>16974</v>
      </c>
      <c r="AO515" s="252">
        <v>0</v>
      </c>
      <c r="AP515" s="252" t="s">
        <v>16974</v>
      </c>
      <c r="AQ515" s="252" t="s">
        <v>16972</v>
      </c>
      <c r="AR515" s="252" t="s">
        <v>16964</v>
      </c>
      <c r="AS515" s="252"/>
      <c r="AT515" s="252"/>
      <c r="AU515" s="252"/>
      <c r="AV515" s="252"/>
      <c r="AW515" s="252" t="s">
        <v>618</v>
      </c>
      <c r="AX515" s="253">
        <v>3417.9</v>
      </c>
      <c r="AY515" s="253">
        <v>1167</v>
      </c>
      <c r="AZ515" s="252" t="s">
        <v>2967</v>
      </c>
      <c r="BA515" s="252" t="s">
        <v>17012</v>
      </c>
      <c r="BB515" s="254"/>
      <c r="BC515" s="255">
        <f t="shared" si="197"/>
        <v>0</v>
      </c>
      <c r="BJ515" s="191" t="str">
        <f t="shared" si="201"/>
        <v>нет данных</v>
      </c>
      <c r="BM515" s="191" t="s">
        <v>3847</v>
      </c>
      <c r="BN515" s="191" t="s">
        <v>784</v>
      </c>
      <c r="BO515" s="191" t="s">
        <v>3805</v>
      </c>
      <c r="BU515" s="191" t="s">
        <v>3847</v>
      </c>
      <c r="BV515" s="191" t="s">
        <v>784</v>
      </c>
      <c r="BW515" s="191" t="s">
        <v>3805</v>
      </c>
      <c r="CH515" s="248">
        <f t="shared" si="193"/>
        <v>-8.7311491370201111E-10</v>
      </c>
    </row>
    <row r="516" spans="1:86" x14ac:dyDescent="0.3">
      <c r="A516" s="191">
        <v>1</v>
      </c>
      <c r="B516" s="256">
        <f>SUBTOTAL(9,$A$411:A516)</f>
        <v>100</v>
      </c>
      <c r="C516" s="260" t="s">
        <v>550</v>
      </c>
      <c r="D516" s="197">
        <f t="shared" si="203"/>
        <v>7276656</v>
      </c>
      <c r="E516" s="263">
        <v>0</v>
      </c>
      <c r="F516" s="263">
        <v>0</v>
      </c>
      <c r="G516" s="263">
        <v>0</v>
      </c>
      <c r="H516" s="263">
        <v>0</v>
      </c>
      <c r="I516" s="263">
        <v>0</v>
      </c>
      <c r="J516" s="263">
        <v>0</v>
      </c>
      <c r="K516" s="278">
        <v>0</v>
      </c>
      <c r="L516" s="263">
        <v>0</v>
      </c>
      <c r="M516" s="197">
        <v>885</v>
      </c>
      <c r="N516" s="197">
        <v>7124198.1600000001</v>
      </c>
      <c r="O516" s="263">
        <v>0</v>
      </c>
      <c r="P516" s="263">
        <v>0</v>
      </c>
      <c r="Q516" s="263">
        <v>0</v>
      </c>
      <c r="R516" s="263">
        <v>0</v>
      </c>
      <c r="S516" s="263">
        <v>0</v>
      </c>
      <c r="T516" s="263">
        <v>0</v>
      </c>
      <c r="U516" s="263">
        <v>0</v>
      </c>
      <c r="V516" s="263">
        <v>0</v>
      </c>
      <c r="W516" s="263">
        <v>0</v>
      </c>
      <c r="X516" s="263">
        <v>0</v>
      </c>
      <c r="Y516" s="263">
        <v>0</v>
      </c>
      <c r="Z516" s="263">
        <v>0</v>
      </c>
      <c r="AA516" s="263">
        <v>0</v>
      </c>
      <c r="AB516" s="263">
        <v>0</v>
      </c>
      <c r="AC516" s="197">
        <f>ROUND(N516*2.14%,2)</f>
        <v>152457.84</v>
      </c>
      <c r="AD516" s="197">
        <v>0</v>
      </c>
      <c r="AE516" s="263">
        <v>0</v>
      </c>
      <c r="AF516" s="239" t="s">
        <v>17052</v>
      </c>
      <c r="AG516" s="239">
        <v>2024</v>
      </c>
      <c r="AH516" s="239">
        <v>2024</v>
      </c>
      <c r="AI516" s="251"/>
      <c r="AJ516" s="251"/>
      <c r="AK516" s="251"/>
      <c r="AL516" s="251"/>
      <c r="AM516" s="252" t="s">
        <v>16955</v>
      </c>
      <c r="AN516" s="252" t="s">
        <v>16959</v>
      </c>
      <c r="AO516" s="252">
        <v>0</v>
      </c>
      <c r="AP516" s="252" t="s">
        <v>16960</v>
      </c>
      <c r="AQ516" s="252" t="s">
        <v>16961</v>
      </c>
      <c r="AR516" s="252">
        <v>0</v>
      </c>
      <c r="AS516" s="252" t="s">
        <v>16984</v>
      </c>
      <c r="AT516" s="252"/>
      <c r="AU516" s="252"/>
      <c r="AV516" s="252"/>
      <c r="AW516" s="252" t="s">
        <v>995</v>
      </c>
      <c r="AX516" s="253">
        <v>884.1</v>
      </c>
      <c r="AY516" s="253">
        <v>885</v>
      </c>
      <c r="AZ516" s="252" t="s">
        <v>2967</v>
      </c>
      <c r="BA516" s="252">
        <v>2009</v>
      </c>
      <c r="BB516" s="254"/>
      <c r="BC516" s="255">
        <f t="shared" si="197"/>
        <v>0</v>
      </c>
      <c r="BJ516" s="191" t="e">
        <f t="shared" si="201"/>
        <v>#N/A</v>
      </c>
      <c r="BM516" s="191" t="s">
        <v>3848</v>
      </c>
      <c r="BN516" s="191" t="s">
        <v>863</v>
      </c>
      <c r="BO516" s="191" t="s">
        <v>3849</v>
      </c>
      <c r="BU516" s="191" t="s">
        <v>3848</v>
      </c>
      <c r="BV516" s="191" t="s">
        <v>863</v>
      </c>
      <c r="BW516" s="191" t="s">
        <v>3849</v>
      </c>
      <c r="CH516" s="248">
        <f t="shared" si="193"/>
        <v>-1.4551915228366852E-10</v>
      </c>
    </row>
    <row r="517" spans="1:86" x14ac:dyDescent="0.3">
      <c r="B517" s="249" t="s">
        <v>535</v>
      </c>
      <c r="C517" s="249"/>
      <c r="D517" s="246">
        <f>D518+D519</f>
        <v>15108214.489999998</v>
      </c>
      <c r="E517" s="197">
        <f t="shared" ref="E517:AE517" si="204">E518+E519</f>
        <v>0</v>
      </c>
      <c r="F517" s="197">
        <f t="shared" si="204"/>
        <v>0</v>
      </c>
      <c r="G517" s="197">
        <f t="shared" si="204"/>
        <v>0</v>
      </c>
      <c r="H517" s="197">
        <f t="shared" si="204"/>
        <v>0</v>
      </c>
      <c r="I517" s="197">
        <f t="shared" si="204"/>
        <v>0</v>
      </c>
      <c r="J517" s="197">
        <f t="shared" si="204"/>
        <v>0</v>
      </c>
      <c r="K517" s="247">
        <f t="shared" si="204"/>
        <v>0</v>
      </c>
      <c r="L517" s="197">
        <f t="shared" si="204"/>
        <v>0</v>
      </c>
      <c r="M517" s="197">
        <f t="shared" si="204"/>
        <v>544.79999999999995</v>
      </c>
      <c r="N517" s="197">
        <f t="shared" si="204"/>
        <v>4317864.58</v>
      </c>
      <c r="O517" s="197">
        <f t="shared" si="204"/>
        <v>0</v>
      </c>
      <c r="P517" s="197">
        <f t="shared" si="204"/>
        <v>0</v>
      </c>
      <c r="Q517" s="197">
        <f t="shared" si="204"/>
        <v>2566</v>
      </c>
      <c r="R517" s="197">
        <f t="shared" si="204"/>
        <v>10052817.32</v>
      </c>
      <c r="S517" s="197">
        <f t="shared" si="204"/>
        <v>0</v>
      </c>
      <c r="T517" s="197">
        <f t="shared" si="204"/>
        <v>0</v>
      </c>
      <c r="U517" s="197">
        <f t="shared" si="204"/>
        <v>0</v>
      </c>
      <c r="V517" s="197">
        <f t="shared" si="204"/>
        <v>0</v>
      </c>
      <c r="W517" s="197">
        <f t="shared" si="204"/>
        <v>0</v>
      </c>
      <c r="X517" s="197">
        <f t="shared" si="204"/>
        <v>0</v>
      </c>
      <c r="Y517" s="197">
        <f t="shared" si="204"/>
        <v>0</v>
      </c>
      <c r="Z517" s="197">
        <f t="shared" si="204"/>
        <v>0</v>
      </c>
      <c r="AA517" s="197">
        <f t="shared" si="204"/>
        <v>0</v>
      </c>
      <c r="AB517" s="197">
        <f t="shared" si="204"/>
        <v>0</v>
      </c>
      <c r="AC517" s="197">
        <f t="shared" si="204"/>
        <v>307532.59000000003</v>
      </c>
      <c r="AD517" s="197">
        <f t="shared" si="204"/>
        <v>430000</v>
      </c>
      <c r="AE517" s="197">
        <f t="shared" si="204"/>
        <v>0</v>
      </c>
      <c r="AF517" s="239" t="s">
        <v>17026</v>
      </c>
      <c r="AG517" s="239" t="s">
        <v>17026</v>
      </c>
      <c r="AH517" s="239" t="s">
        <v>17026</v>
      </c>
      <c r="AI517" s="251"/>
      <c r="AJ517" s="251"/>
      <c r="AK517" s="251"/>
      <c r="AL517" s="251"/>
      <c r="AM517" s="252"/>
      <c r="AN517" s="252"/>
      <c r="AO517" s="252"/>
      <c r="AP517" s="252"/>
      <c r="AQ517" s="252"/>
      <c r="AR517" s="252"/>
      <c r="AS517" s="252"/>
      <c r="AT517" s="252"/>
      <c r="AU517" s="252"/>
      <c r="AV517" s="252"/>
      <c r="AW517" s="252"/>
      <c r="AX517" s="253"/>
      <c r="AY517" s="253"/>
      <c r="AZ517" s="252"/>
      <c r="BA517" s="252"/>
      <c r="BB517" s="254"/>
      <c r="BC517" s="255">
        <f t="shared" si="197"/>
        <v>-544.79999999999995</v>
      </c>
      <c r="BJ517" s="191" t="e">
        <f t="shared" si="201"/>
        <v>#N/A</v>
      </c>
      <c r="BM517" s="191" t="s">
        <v>749</v>
      </c>
      <c r="BN517" s="191" t="s">
        <v>627</v>
      </c>
      <c r="BO517" s="191" t="s">
        <v>3850</v>
      </c>
      <c r="BU517" s="191" t="s">
        <v>749</v>
      </c>
      <c r="BV517" s="191" t="s">
        <v>627</v>
      </c>
      <c r="BW517" s="191" t="s">
        <v>3850</v>
      </c>
      <c r="CH517" s="248">
        <f t="shared" si="193"/>
        <v>-2.0372681319713593E-9</v>
      </c>
    </row>
    <row r="518" spans="1:86" x14ac:dyDescent="0.3">
      <c r="A518" s="191">
        <v>1</v>
      </c>
      <c r="B518" s="256">
        <f>SUBTOTAL(9,$A$411:A518)</f>
        <v>101</v>
      </c>
      <c r="C518" s="260" t="s">
        <v>551</v>
      </c>
      <c r="D518" s="197">
        <f t="shared" ref="D518:D519" si="205">E518+F518+G518+H518+I518+J518+L518+N518+P518+R518+T518+U518+V518+W518+X518+Y518+Z518+AA518+AB518+AC518+AD518+AE518</f>
        <v>10517947.609999999</v>
      </c>
      <c r="E518" s="263">
        <v>0</v>
      </c>
      <c r="F518" s="263">
        <v>0</v>
      </c>
      <c r="G518" s="263">
        <v>0</v>
      </c>
      <c r="H518" s="263">
        <v>0</v>
      </c>
      <c r="I518" s="263">
        <v>0</v>
      </c>
      <c r="J518" s="263">
        <v>0</v>
      </c>
      <c r="K518" s="278">
        <v>0</v>
      </c>
      <c r="L518" s="263">
        <v>0</v>
      </c>
      <c r="M518" s="197">
        <v>0</v>
      </c>
      <c r="N518" s="298">
        <v>0</v>
      </c>
      <c r="O518" s="263">
        <v>0</v>
      </c>
      <c r="P518" s="263">
        <v>0</v>
      </c>
      <c r="Q518" s="263">
        <v>2566</v>
      </c>
      <c r="R518" s="197">
        <v>10052817.32</v>
      </c>
      <c r="S518" s="263">
        <v>0</v>
      </c>
      <c r="T518" s="263">
        <v>0</v>
      </c>
      <c r="U518" s="263">
        <v>0</v>
      </c>
      <c r="V518" s="263">
        <v>0</v>
      </c>
      <c r="W518" s="263">
        <v>0</v>
      </c>
      <c r="X518" s="263">
        <v>0</v>
      </c>
      <c r="Y518" s="263">
        <v>0</v>
      </c>
      <c r="Z518" s="263">
        <v>0</v>
      </c>
      <c r="AA518" s="263">
        <v>0</v>
      </c>
      <c r="AB518" s="263">
        <v>0</v>
      </c>
      <c r="AC518" s="197">
        <f>ROUND(R518*2.14%,2)</f>
        <v>215130.29</v>
      </c>
      <c r="AD518" s="263">
        <v>250000</v>
      </c>
      <c r="AE518" s="263">
        <v>0</v>
      </c>
      <c r="AF518" s="239">
        <v>2024</v>
      </c>
      <c r="AG518" s="239">
        <v>2024</v>
      </c>
      <c r="AH518" s="239">
        <v>2024</v>
      </c>
      <c r="AI518" s="251"/>
      <c r="AJ518" s="251"/>
      <c r="AK518" s="251"/>
      <c r="AL518" s="251"/>
      <c r="AM518" s="252" t="s">
        <v>16955</v>
      </c>
      <c r="AN518" s="252" t="s">
        <v>16959</v>
      </c>
      <c r="AO518" s="252">
        <v>0</v>
      </c>
      <c r="AP518" s="252" t="s">
        <v>16960</v>
      </c>
      <c r="AQ518" s="252" t="s">
        <v>16961</v>
      </c>
      <c r="AR518" s="252" t="s">
        <v>16964</v>
      </c>
      <c r="AS518" s="252"/>
      <c r="AT518" s="252"/>
      <c r="AU518" s="252"/>
      <c r="AV518" s="252"/>
      <c r="AW518" s="252" t="s">
        <v>798</v>
      </c>
      <c r="AX518" s="253">
        <v>4615.13</v>
      </c>
      <c r="AY518" s="253">
        <v>1650</v>
      </c>
      <c r="AZ518" s="252" t="s">
        <v>2967</v>
      </c>
      <c r="BA518" s="252" t="s">
        <v>2984</v>
      </c>
      <c r="BB518" s="254"/>
      <c r="BC518" s="255">
        <f t="shared" si="197"/>
        <v>1650</v>
      </c>
      <c r="BJ518" s="191" t="str">
        <f t="shared" si="201"/>
        <v>1204.200</v>
      </c>
      <c r="BM518" s="191" t="s">
        <v>750</v>
      </c>
      <c r="BN518" s="191" t="s">
        <v>3203</v>
      </c>
      <c r="BO518" s="191" t="s">
        <v>783</v>
      </c>
      <c r="BU518" s="191" t="s">
        <v>750</v>
      </c>
      <c r="BV518" s="191" t="s">
        <v>3203</v>
      </c>
      <c r="BW518" s="191" t="s">
        <v>783</v>
      </c>
      <c r="CH518" s="248">
        <f t="shared" si="193"/>
        <v>-9.0221874415874481E-10</v>
      </c>
    </row>
    <row r="519" spans="1:86" x14ac:dyDescent="0.3">
      <c r="A519" s="191">
        <v>1</v>
      </c>
      <c r="B519" s="256">
        <f>SUBTOTAL(9,$A$411:A519)</f>
        <v>102</v>
      </c>
      <c r="C519" s="260" t="s">
        <v>552</v>
      </c>
      <c r="D519" s="197">
        <f t="shared" si="205"/>
        <v>4590266.88</v>
      </c>
      <c r="E519" s="263">
        <v>0</v>
      </c>
      <c r="F519" s="263">
        <v>0</v>
      </c>
      <c r="G519" s="263">
        <v>0</v>
      </c>
      <c r="H519" s="263">
        <v>0</v>
      </c>
      <c r="I519" s="263">
        <v>0</v>
      </c>
      <c r="J519" s="263">
        <v>0</v>
      </c>
      <c r="K519" s="278">
        <v>0</v>
      </c>
      <c r="L519" s="263">
        <v>0</v>
      </c>
      <c r="M519" s="197">
        <v>544.79999999999995</v>
      </c>
      <c r="N519" s="197">
        <v>4317864.58</v>
      </c>
      <c r="O519" s="263">
        <v>0</v>
      </c>
      <c r="P519" s="263">
        <v>0</v>
      </c>
      <c r="Q519" s="263">
        <v>0</v>
      </c>
      <c r="R519" s="263">
        <v>0</v>
      </c>
      <c r="S519" s="263">
        <v>0</v>
      </c>
      <c r="T519" s="263">
        <v>0</v>
      </c>
      <c r="U519" s="263">
        <v>0</v>
      </c>
      <c r="V519" s="263">
        <v>0</v>
      </c>
      <c r="W519" s="263">
        <v>0</v>
      </c>
      <c r="X519" s="263">
        <v>0</v>
      </c>
      <c r="Y519" s="263">
        <v>0</v>
      </c>
      <c r="Z519" s="263">
        <v>0</v>
      </c>
      <c r="AA519" s="263">
        <v>0</v>
      </c>
      <c r="AB519" s="263">
        <v>0</v>
      </c>
      <c r="AC519" s="197">
        <f>ROUND(N519*2.14%,2)</f>
        <v>92402.3</v>
      </c>
      <c r="AD519" s="197">
        <v>180000</v>
      </c>
      <c r="AE519" s="263">
        <v>0</v>
      </c>
      <c r="AF519" s="239">
        <v>2024</v>
      </c>
      <c r="AG519" s="239">
        <v>2024</v>
      </c>
      <c r="AH519" s="239">
        <v>2024</v>
      </c>
      <c r="AI519" s="251"/>
      <c r="AJ519" s="251"/>
      <c r="AK519" s="251"/>
      <c r="AL519" s="251"/>
      <c r="AM519" s="252" t="s">
        <v>16953</v>
      </c>
      <c r="AN519" s="252" t="s">
        <v>16954</v>
      </c>
      <c r="AO519" s="252">
        <v>0</v>
      </c>
      <c r="AP519" s="252" t="s">
        <v>16969</v>
      </c>
      <c r="AQ519" s="252" t="s">
        <v>16966</v>
      </c>
      <c r="AR519" s="252">
        <v>0</v>
      </c>
      <c r="AS519" s="252"/>
      <c r="AT519" s="252"/>
      <c r="AU519" s="252"/>
      <c r="AV519" s="252"/>
      <c r="AW519" s="252" t="s">
        <v>640</v>
      </c>
      <c r="AX519" s="253">
        <v>613.79999999999995</v>
      </c>
      <c r="AY519" s="253">
        <v>544.79999999999995</v>
      </c>
      <c r="AZ519" s="252" t="s">
        <v>2967</v>
      </c>
      <c r="BA519" s="252" t="s">
        <v>17012</v>
      </c>
      <c r="BB519" s="254"/>
      <c r="BC519" s="255">
        <f t="shared" si="197"/>
        <v>0</v>
      </c>
      <c r="BJ519" s="191" t="str">
        <f t="shared" si="201"/>
        <v>403.600</v>
      </c>
      <c r="BM519" s="191" t="s">
        <v>3851</v>
      </c>
      <c r="BN519" s="191" t="s">
        <v>863</v>
      </c>
      <c r="BO519" s="191" t="s">
        <v>2430</v>
      </c>
      <c r="BU519" s="191" t="s">
        <v>3851</v>
      </c>
      <c r="BV519" s="191" t="s">
        <v>863</v>
      </c>
      <c r="BW519" s="191" t="s">
        <v>2430</v>
      </c>
      <c r="CH519" s="248">
        <f t="shared" si="193"/>
        <v>-1.7462298274040222E-10</v>
      </c>
    </row>
    <row r="520" spans="1:86" x14ac:dyDescent="0.3">
      <c r="B520" s="249" t="s">
        <v>458</v>
      </c>
      <c r="C520" s="249"/>
      <c r="D520" s="246">
        <f>SUM(D521:D528)</f>
        <v>40448210.159999996</v>
      </c>
      <c r="E520" s="197">
        <f t="shared" ref="E520:AE520" si="206">SUM(E521:E528)</f>
        <v>0</v>
      </c>
      <c r="F520" s="197">
        <f t="shared" si="206"/>
        <v>0</v>
      </c>
      <c r="G520" s="197">
        <f t="shared" si="206"/>
        <v>0</v>
      </c>
      <c r="H520" s="197">
        <f t="shared" si="206"/>
        <v>0</v>
      </c>
      <c r="I520" s="197">
        <f t="shared" si="206"/>
        <v>0</v>
      </c>
      <c r="J520" s="197">
        <f t="shared" si="206"/>
        <v>0</v>
      </c>
      <c r="K520" s="247">
        <f t="shared" si="206"/>
        <v>0</v>
      </c>
      <c r="L520" s="197">
        <f t="shared" si="206"/>
        <v>0</v>
      </c>
      <c r="M520" s="197">
        <f t="shared" si="206"/>
        <v>4652.3</v>
      </c>
      <c r="N520" s="197">
        <f t="shared" si="206"/>
        <v>35603025.469999999</v>
      </c>
      <c r="O520" s="197">
        <f t="shared" si="206"/>
        <v>0</v>
      </c>
      <c r="P520" s="197">
        <f t="shared" si="206"/>
        <v>0</v>
      </c>
      <c r="Q520" s="197">
        <f t="shared" si="206"/>
        <v>585.5</v>
      </c>
      <c r="R520" s="197">
        <f t="shared" si="206"/>
        <v>2913430.43</v>
      </c>
      <c r="S520" s="197">
        <f t="shared" si="206"/>
        <v>0</v>
      </c>
      <c r="T520" s="197">
        <f t="shared" si="206"/>
        <v>0</v>
      </c>
      <c r="U520" s="197">
        <f t="shared" si="206"/>
        <v>0</v>
      </c>
      <c r="V520" s="197">
        <f t="shared" si="206"/>
        <v>0</v>
      </c>
      <c r="W520" s="197">
        <f t="shared" si="206"/>
        <v>0</v>
      </c>
      <c r="X520" s="197">
        <f t="shared" si="206"/>
        <v>0</v>
      </c>
      <c r="Y520" s="197">
        <f t="shared" si="206"/>
        <v>0</v>
      </c>
      <c r="Z520" s="197">
        <f t="shared" si="206"/>
        <v>0</v>
      </c>
      <c r="AA520" s="197">
        <f t="shared" si="206"/>
        <v>0</v>
      </c>
      <c r="AB520" s="197">
        <f t="shared" si="206"/>
        <v>0</v>
      </c>
      <c r="AC520" s="197">
        <f t="shared" si="206"/>
        <v>771754.26</v>
      </c>
      <c r="AD520" s="197">
        <f t="shared" si="206"/>
        <v>680000</v>
      </c>
      <c r="AE520" s="197">
        <f t="shared" si="206"/>
        <v>480000</v>
      </c>
      <c r="AF520" s="239" t="s">
        <v>17026</v>
      </c>
      <c r="AG520" s="239" t="s">
        <v>17026</v>
      </c>
      <c r="AH520" s="239" t="s">
        <v>17026</v>
      </c>
      <c r="AI520" s="251"/>
      <c r="AJ520" s="251"/>
      <c r="AK520" s="251"/>
      <c r="AL520" s="251"/>
      <c r="AM520" s="252"/>
      <c r="AN520" s="252"/>
      <c r="AO520" s="252"/>
      <c r="AP520" s="252"/>
      <c r="AQ520" s="252"/>
      <c r="AR520" s="252"/>
      <c r="AS520" s="252"/>
      <c r="AT520" s="252"/>
      <c r="AU520" s="252"/>
      <c r="AV520" s="252"/>
      <c r="AW520" s="252"/>
      <c r="AX520" s="253"/>
      <c r="AY520" s="253"/>
      <c r="AZ520" s="252"/>
      <c r="BA520" s="252"/>
      <c r="BB520" s="254"/>
      <c r="BC520" s="255">
        <f t="shared" si="197"/>
        <v>-4652.3</v>
      </c>
      <c r="BJ520" s="191" t="e">
        <f t="shared" si="201"/>
        <v>#N/A</v>
      </c>
      <c r="BM520" s="191" t="s">
        <v>3699</v>
      </c>
      <c r="BN520" s="191" t="s">
        <v>732</v>
      </c>
      <c r="BO520" s="191" t="s">
        <v>3700</v>
      </c>
      <c r="BU520" s="191" t="s">
        <v>3699</v>
      </c>
      <c r="BV520" s="191" t="s">
        <v>732</v>
      </c>
      <c r="BW520" s="191" t="s">
        <v>3700</v>
      </c>
      <c r="CH520" s="248">
        <f t="shared" si="193"/>
        <v>-2.5611370801925659E-9</v>
      </c>
    </row>
    <row r="521" spans="1:86" x14ac:dyDescent="0.3">
      <c r="A521" s="191">
        <v>1</v>
      </c>
      <c r="B521" s="256">
        <f>SUBTOTAL(9,$A$411:A521)</f>
        <v>103</v>
      </c>
      <c r="C521" s="260" t="s">
        <v>475</v>
      </c>
      <c r="D521" s="197">
        <f t="shared" ref="D521:D528" si="207">E521+F521+G521+H521+I521+J521+L521+N521+P521+R521+T521+U521+V521+W521+X521+Y521+Z521+AA521+AB521+AC521+AD521+AE521</f>
        <v>12960000</v>
      </c>
      <c r="E521" s="263">
        <v>0</v>
      </c>
      <c r="F521" s="263">
        <v>0</v>
      </c>
      <c r="G521" s="263">
        <v>0</v>
      </c>
      <c r="H521" s="263">
        <v>0</v>
      </c>
      <c r="I521" s="263">
        <v>0</v>
      </c>
      <c r="J521" s="263">
        <v>0</v>
      </c>
      <c r="K521" s="278">
        <v>0</v>
      </c>
      <c r="L521" s="263">
        <v>0</v>
      </c>
      <c r="M521" s="197">
        <v>1620</v>
      </c>
      <c r="N521" s="197">
        <v>12492657.140000001</v>
      </c>
      <c r="O521" s="263">
        <v>0</v>
      </c>
      <c r="P521" s="263">
        <v>0</v>
      </c>
      <c r="Q521" s="263">
        <v>0</v>
      </c>
      <c r="R521" s="263">
        <v>0</v>
      </c>
      <c r="S521" s="263">
        <v>0</v>
      </c>
      <c r="T521" s="263">
        <v>0</v>
      </c>
      <c r="U521" s="263">
        <v>0</v>
      </c>
      <c r="V521" s="263">
        <v>0</v>
      </c>
      <c r="W521" s="263">
        <v>0</v>
      </c>
      <c r="X521" s="263">
        <v>0</v>
      </c>
      <c r="Y521" s="263">
        <v>0</v>
      </c>
      <c r="Z521" s="263">
        <v>0</v>
      </c>
      <c r="AA521" s="263">
        <v>0</v>
      </c>
      <c r="AB521" s="263">
        <v>0</v>
      </c>
      <c r="AC521" s="197">
        <f>ROUND(N521*2.14%,2)</f>
        <v>267342.86</v>
      </c>
      <c r="AD521" s="263">
        <v>200000</v>
      </c>
      <c r="AE521" s="263">
        <v>0</v>
      </c>
      <c r="AF521" s="239">
        <v>2024</v>
      </c>
      <c r="AG521" s="239">
        <v>2024</v>
      </c>
      <c r="AH521" s="239">
        <v>2024</v>
      </c>
      <c r="AI521" s="251"/>
      <c r="AJ521" s="251"/>
      <c r="AK521" s="251"/>
      <c r="AL521" s="251"/>
      <c r="AM521" s="252" t="s">
        <v>16954</v>
      </c>
      <c r="AN521" s="252" t="s">
        <v>16956</v>
      </c>
      <c r="AO521" s="252">
        <v>0</v>
      </c>
      <c r="AP521" s="252" t="s">
        <v>16964</v>
      </c>
      <c r="AQ521" s="252" t="s">
        <v>16957</v>
      </c>
      <c r="AR521" s="252" t="s">
        <v>16952</v>
      </c>
      <c r="AS521" s="252"/>
      <c r="AT521" s="252"/>
      <c r="AU521" s="252"/>
      <c r="AV521" s="252"/>
      <c r="AW521" s="252" t="s">
        <v>1014</v>
      </c>
      <c r="AX521" s="253">
        <v>6142.1</v>
      </c>
      <c r="AY521" s="253">
        <v>1614</v>
      </c>
      <c r="AZ521" s="252" t="s">
        <v>2992</v>
      </c>
      <c r="BA521" s="252">
        <v>2009</v>
      </c>
      <c r="BB521" s="254"/>
      <c r="BC521" s="255">
        <f t="shared" si="197"/>
        <v>-6</v>
      </c>
      <c r="BJ521" s="191" t="str">
        <f t="shared" si="201"/>
        <v>1614.600</v>
      </c>
      <c r="BM521" s="191" t="s">
        <v>3701</v>
      </c>
      <c r="BN521" s="191" t="s">
        <v>2984</v>
      </c>
      <c r="BO521" s="191" t="s">
        <v>3700</v>
      </c>
      <c r="BU521" s="191" t="s">
        <v>3701</v>
      </c>
      <c r="BV521" s="191" t="s">
        <v>2984</v>
      </c>
      <c r="BW521" s="191" t="s">
        <v>3700</v>
      </c>
      <c r="CH521" s="248">
        <f t="shared" si="193"/>
        <v>-5.8207660913467407E-10</v>
      </c>
    </row>
    <row r="522" spans="1:86" x14ac:dyDescent="0.3">
      <c r="A522" s="191">
        <v>1</v>
      </c>
      <c r="B522" s="256">
        <f>SUBTOTAL(9,$A$411:A522)</f>
        <v>104</v>
      </c>
      <c r="C522" s="260" t="s">
        <v>476</v>
      </c>
      <c r="D522" s="197">
        <f t="shared" si="207"/>
        <v>4012668</v>
      </c>
      <c r="E522" s="263">
        <v>0</v>
      </c>
      <c r="F522" s="263">
        <v>0</v>
      </c>
      <c r="G522" s="263">
        <v>0</v>
      </c>
      <c r="H522" s="263">
        <v>0</v>
      </c>
      <c r="I522" s="263">
        <v>0</v>
      </c>
      <c r="J522" s="263">
        <v>0</v>
      </c>
      <c r="K522" s="278">
        <v>0</v>
      </c>
      <c r="L522" s="263">
        <v>0</v>
      </c>
      <c r="M522" s="197">
        <v>450</v>
      </c>
      <c r="N522" s="197">
        <v>3781738.79</v>
      </c>
      <c r="O522" s="263">
        <v>0</v>
      </c>
      <c r="P522" s="263">
        <v>0</v>
      </c>
      <c r="Q522" s="263">
        <v>0</v>
      </c>
      <c r="R522" s="263">
        <v>0</v>
      </c>
      <c r="S522" s="263">
        <v>0</v>
      </c>
      <c r="T522" s="263">
        <v>0</v>
      </c>
      <c r="U522" s="263">
        <v>0</v>
      </c>
      <c r="V522" s="263">
        <v>0</v>
      </c>
      <c r="W522" s="263">
        <v>0</v>
      </c>
      <c r="X522" s="263">
        <v>0</v>
      </c>
      <c r="Y522" s="263">
        <v>0</v>
      </c>
      <c r="Z522" s="263">
        <v>0</v>
      </c>
      <c r="AA522" s="263">
        <v>0</v>
      </c>
      <c r="AB522" s="263">
        <v>0</v>
      </c>
      <c r="AC522" s="197">
        <f>ROUND(N522*2.14%,2)</f>
        <v>80929.210000000006</v>
      </c>
      <c r="AD522" s="197">
        <v>150000</v>
      </c>
      <c r="AE522" s="263">
        <v>0</v>
      </c>
      <c r="AF522" s="239">
        <v>2024</v>
      </c>
      <c r="AG522" s="239">
        <v>2024</v>
      </c>
      <c r="AH522" s="239">
        <v>2024</v>
      </c>
      <c r="AI522" s="251"/>
      <c r="AJ522" s="251"/>
      <c r="AK522" s="251"/>
      <c r="AL522" s="251"/>
      <c r="AM522" s="252" t="s">
        <v>16967</v>
      </c>
      <c r="AN522" s="252" t="s">
        <v>16950</v>
      </c>
      <c r="AO522" s="252">
        <v>0</v>
      </c>
      <c r="AP522" s="252" t="s">
        <v>16964</v>
      </c>
      <c r="AQ522" s="252" t="s">
        <v>16952</v>
      </c>
      <c r="AR522" s="252">
        <v>0</v>
      </c>
      <c r="AS522" s="252"/>
      <c r="AT522" s="252"/>
      <c r="AU522" s="252"/>
      <c r="AV522" s="252"/>
      <c r="AW522" s="252" t="s">
        <v>924</v>
      </c>
      <c r="AX522" s="253">
        <v>862.2</v>
      </c>
      <c r="AY522" s="253" t="s">
        <v>2984</v>
      </c>
      <c r="AZ522" s="252" t="s">
        <v>2992</v>
      </c>
      <c r="BA522" s="252" t="s">
        <v>17012</v>
      </c>
      <c r="BB522" s="254"/>
      <c r="BC522" s="255" t="e">
        <f t="shared" si="197"/>
        <v>#VALUE!</v>
      </c>
      <c r="BJ522" s="191" t="str">
        <f t="shared" si="201"/>
        <v>нет данных</v>
      </c>
      <c r="BM522" s="191" t="s">
        <v>724</v>
      </c>
      <c r="BN522" s="191" t="s">
        <v>2984</v>
      </c>
      <c r="BO522" s="191" t="s">
        <v>2984</v>
      </c>
      <c r="BU522" s="191" t="s">
        <v>724</v>
      </c>
      <c r="BV522" s="191" t="s">
        <v>2984</v>
      </c>
      <c r="BW522" s="191" t="s">
        <v>2984</v>
      </c>
      <c r="CH522" s="248">
        <f t="shared" si="193"/>
        <v>-5.8207660913467407E-11</v>
      </c>
    </row>
    <row r="523" spans="1:86" x14ac:dyDescent="0.3">
      <c r="A523" s="191">
        <v>1</v>
      </c>
      <c r="B523" s="256">
        <f>SUBTOTAL(9,$A$411:A523)</f>
        <v>105</v>
      </c>
      <c r="C523" s="260" t="s">
        <v>477</v>
      </c>
      <c r="D523" s="197">
        <f t="shared" si="207"/>
        <v>6108172</v>
      </c>
      <c r="E523" s="263">
        <v>0</v>
      </c>
      <c r="F523" s="263">
        <v>0</v>
      </c>
      <c r="G523" s="263">
        <v>0</v>
      </c>
      <c r="H523" s="263">
        <v>0</v>
      </c>
      <c r="I523" s="263">
        <v>0</v>
      </c>
      <c r="J523" s="263">
        <v>0</v>
      </c>
      <c r="K523" s="278">
        <v>0</v>
      </c>
      <c r="L523" s="263">
        <v>0</v>
      </c>
      <c r="M523" s="197">
        <v>685</v>
      </c>
      <c r="N523" s="197">
        <v>5803967.0999999996</v>
      </c>
      <c r="O523" s="263">
        <v>0</v>
      </c>
      <c r="P523" s="263">
        <v>0</v>
      </c>
      <c r="Q523" s="263">
        <v>0</v>
      </c>
      <c r="R523" s="263">
        <v>0</v>
      </c>
      <c r="S523" s="263">
        <v>0</v>
      </c>
      <c r="T523" s="263">
        <v>0</v>
      </c>
      <c r="U523" s="263">
        <v>0</v>
      </c>
      <c r="V523" s="263">
        <v>0</v>
      </c>
      <c r="W523" s="263">
        <v>0</v>
      </c>
      <c r="X523" s="263">
        <v>0</v>
      </c>
      <c r="Y523" s="263">
        <v>0</v>
      </c>
      <c r="Z523" s="263">
        <v>0</v>
      </c>
      <c r="AA523" s="263">
        <v>0</v>
      </c>
      <c r="AB523" s="263">
        <v>0</v>
      </c>
      <c r="AC523" s="197">
        <f>ROUND(N523*2.14%,2)</f>
        <v>124204.9</v>
      </c>
      <c r="AD523" s="197">
        <v>180000</v>
      </c>
      <c r="AE523" s="263">
        <v>0</v>
      </c>
      <c r="AF523" s="239">
        <v>2024</v>
      </c>
      <c r="AG523" s="239">
        <v>2024</v>
      </c>
      <c r="AH523" s="239">
        <v>2024</v>
      </c>
      <c r="AI523" s="251"/>
      <c r="AJ523" s="251"/>
      <c r="AK523" s="251"/>
      <c r="AL523" s="251"/>
      <c r="AM523" s="252" t="s">
        <v>16969</v>
      </c>
      <c r="AN523" s="252" t="s">
        <v>16950</v>
      </c>
      <c r="AO523" s="252">
        <v>0</v>
      </c>
      <c r="AP523" s="252" t="s">
        <v>16964</v>
      </c>
      <c r="AQ523" s="252" t="s">
        <v>16964</v>
      </c>
      <c r="AR523" s="252">
        <v>0</v>
      </c>
      <c r="AS523" s="252"/>
      <c r="AT523" s="252"/>
      <c r="AU523" s="252"/>
      <c r="AV523" s="252"/>
      <c r="AW523" s="252" t="s">
        <v>1268</v>
      </c>
      <c r="AX523" s="253">
        <v>935.2</v>
      </c>
      <c r="AY523" s="253">
        <v>716</v>
      </c>
      <c r="AZ523" s="252" t="s">
        <v>2992</v>
      </c>
      <c r="BA523" s="252">
        <v>2010</v>
      </c>
      <c r="BB523" s="254"/>
      <c r="BC523" s="255">
        <f t="shared" si="197"/>
        <v>31</v>
      </c>
      <c r="BJ523" s="191" t="str">
        <f t="shared" si="201"/>
        <v>646.600</v>
      </c>
      <c r="BM523" s="191" t="s">
        <v>725</v>
      </c>
      <c r="BN523" s="191" t="s">
        <v>627</v>
      </c>
      <c r="BO523" s="191" t="s">
        <v>733</v>
      </c>
      <c r="BU523" s="191" t="s">
        <v>725</v>
      </c>
      <c r="BV523" s="191" t="s">
        <v>627</v>
      </c>
      <c r="BW523" s="191" t="s">
        <v>733</v>
      </c>
      <c r="CH523" s="248">
        <f t="shared" si="193"/>
        <v>3.7834979593753815E-10</v>
      </c>
    </row>
    <row r="524" spans="1:86" x14ac:dyDescent="0.3">
      <c r="A524" s="191">
        <v>1</v>
      </c>
      <c r="B524" s="256">
        <f>SUBTOTAL(9,$A$411:A524)</f>
        <v>106</v>
      </c>
      <c r="C524" s="260" t="s">
        <v>459</v>
      </c>
      <c r="D524" s="197">
        <f t="shared" si="207"/>
        <v>3995395.2</v>
      </c>
      <c r="E524" s="263">
        <v>0</v>
      </c>
      <c r="F524" s="263">
        <v>0</v>
      </c>
      <c r="G524" s="263">
        <v>0</v>
      </c>
      <c r="H524" s="263">
        <v>0</v>
      </c>
      <c r="I524" s="263">
        <v>0</v>
      </c>
      <c r="J524" s="263">
        <v>0</v>
      </c>
      <c r="K524" s="278">
        <v>0</v>
      </c>
      <c r="L524" s="263">
        <v>0</v>
      </c>
      <c r="M524" s="279">
        <v>492</v>
      </c>
      <c r="N524" s="197">
        <v>3911685.14</v>
      </c>
      <c r="O524" s="263">
        <v>0</v>
      </c>
      <c r="P524" s="263">
        <v>0</v>
      </c>
      <c r="Q524" s="197">
        <v>0</v>
      </c>
      <c r="R524" s="197">
        <v>0</v>
      </c>
      <c r="S524" s="263">
        <v>0</v>
      </c>
      <c r="T524" s="263">
        <v>0</v>
      </c>
      <c r="U524" s="263">
        <v>0</v>
      </c>
      <c r="V524" s="263">
        <v>0</v>
      </c>
      <c r="W524" s="263">
        <v>0</v>
      </c>
      <c r="X524" s="263">
        <v>0</v>
      </c>
      <c r="Y524" s="263">
        <v>0</v>
      </c>
      <c r="Z524" s="263">
        <v>0</v>
      </c>
      <c r="AA524" s="263">
        <v>0</v>
      </c>
      <c r="AB524" s="263">
        <v>0</v>
      </c>
      <c r="AC524" s="197">
        <f>ROUND(N524*2.14%,2)</f>
        <v>83710.06</v>
      </c>
      <c r="AD524" s="197">
        <v>0</v>
      </c>
      <c r="AE524" s="263">
        <v>0</v>
      </c>
      <c r="AF524" s="239" t="s">
        <v>17052</v>
      </c>
      <c r="AG524" s="239">
        <v>2024</v>
      </c>
      <c r="AH524" s="239">
        <v>2024</v>
      </c>
      <c r="AI524" s="251"/>
      <c r="AJ524" s="251"/>
      <c r="AK524" s="251"/>
      <c r="AL524" s="251"/>
      <c r="AM524" s="252" t="s">
        <v>16953</v>
      </c>
      <c r="AN524" s="252" t="s">
        <v>16959</v>
      </c>
      <c r="AO524" s="252">
        <v>0</v>
      </c>
      <c r="AP524" s="252" t="s">
        <v>16970</v>
      </c>
      <c r="AQ524" s="252" t="s">
        <v>16972</v>
      </c>
      <c r="AR524" s="252">
        <v>0</v>
      </c>
      <c r="AS524" s="252"/>
      <c r="AT524" s="252"/>
      <c r="AU524" s="252"/>
      <c r="AV524" s="252"/>
      <c r="AW524" s="252" t="s">
        <v>640</v>
      </c>
      <c r="AX524" s="253">
        <v>542.20000000000005</v>
      </c>
      <c r="AY524" s="253">
        <v>507</v>
      </c>
      <c r="AZ524" s="252" t="s">
        <v>2967</v>
      </c>
      <c r="BA524" s="252" t="s">
        <v>17012</v>
      </c>
      <c r="BB524" s="254"/>
      <c r="BC524" s="255">
        <f>AY524-M524</f>
        <v>15</v>
      </c>
      <c r="BJ524" s="191" t="str">
        <f t="shared" si="201"/>
        <v>нет данных</v>
      </c>
      <c r="BM524" s="191" t="s">
        <v>723</v>
      </c>
      <c r="BN524" s="191" t="s">
        <v>2984</v>
      </c>
      <c r="BO524" s="191" t="s">
        <v>3670</v>
      </c>
      <c r="BU524" s="191" t="s">
        <v>723</v>
      </c>
      <c r="BV524" s="191" t="s">
        <v>2984</v>
      </c>
      <c r="BW524" s="191" t="s">
        <v>3670</v>
      </c>
      <c r="CH524" s="248">
        <f t="shared" si="193"/>
        <v>5.8207660913467407E-11</v>
      </c>
    </row>
    <row r="525" spans="1:86" x14ac:dyDescent="0.3">
      <c r="A525" s="191">
        <v>1</v>
      </c>
      <c r="B525" s="256">
        <f>SUBTOTAL(9,$A$411:A525)</f>
        <v>107</v>
      </c>
      <c r="C525" s="260" t="s">
        <v>463</v>
      </c>
      <c r="D525" s="197">
        <f t="shared" si="207"/>
        <v>2183891.1999999997</v>
      </c>
      <c r="E525" s="263">
        <v>0</v>
      </c>
      <c r="F525" s="263">
        <v>0</v>
      </c>
      <c r="G525" s="263">
        <v>0</v>
      </c>
      <c r="H525" s="263">
        <v>0</v>
      </c>
      <c r="I525" s="263">
        <v>0</v>
      </c>
      <c r="J525" s="263">
        <v>0</v>
      </c>
      <c r="K525" s="278">
        <v>0</v>
      </c>
      <c r="L525" s="263">
        <v>0</v>
      </c>
      <c r="M525" s="279">
        <v>277</v>
      </c>
      <c r="N525" s="197">
        <v>2138135.11</v>
      </c>
      <c r="O525" s="263">
        <v>0</v>
      </c>
      <c r="P525" s="263">
        <v>0</v>
      </c>
      <c r="Q525" s="197">
        <v>0</v>
      </c>
      <c r="R525" s="197">
        <v>0</v>
      </c>
      <c r="S525" s="263">
        <v>0</v>
      </c>
      <c r="T525" s="263">
        <v>0</v>
      </c>
      <c r="U525" s="263">
        <v>0</v>
      </c>
      <c r="V525" s="263">
        <v>0</v>
      </c>
      <c r="W525" s="263">
        <v>0</v>
      </c>
      <c r="X525" s="263">
        <v>0</v>
      </c>
      <c r="Y525" s="263">
        <v>0</v>
      </c>
      <c r="Z525" s="263">
        <v>0</v>
      </c>
      <c r="AA525" s="263">
        <v>0</v>
      </c>
      <c r="AB525" s="263">
        <v>0</v>
      </c>
      <c r="AC525" s="197">
        <f>ROUND(N525*2.14%,2)</f>
        <v>45756.09</v>
      </c>
      <c r="AD525" s="197">
        <v>0</v>
      </c>
      <c r="AE525" s="263">
        <v>0</v>
      </c>
      <c r="AF525" s="239" t="s">
        <v>17052</v>
      </c>
      <c r="AG525" s="239">
        <v>2024</v>
      </c>
      <c r="AH525" s="239">
        <v>2024</v>
      </c>
      <c r="AI525" s="251"/>
      <c r="AJ525" s="251"/>
      <c r="AK525" s="251"/>
      <c r="AL525" s="251"/>
      <c r="AM525" s="252" t="s">
        <v>16949</v>
      </c>
      <c r="AN525" s="252" t="s">
        <v>16949</v>
      </c>
      <c r="AO525" s="252">
        <v>0</v>
      </c>
      <c r="AP525" s="252" t="s">
        <v>16949</v>
      </c>
      <c r="AQ525" s="252" t="s">
        <v>16968</v>
      </c>
      <c r="AR525" s="252">
        <v>0</v>
      </c>
      <c r="AS525" s="252"/>
      <c r="AT525" s="252"/>
      <c r="AU525" s="252"/>
      <c r="AV525" s="252"/>
      <c r="AW525" s="252" t="s">
        <v>663</v>
      </c>
      <c r="AX525" s="253">
        <v>332</v>
      </c>
      <c r="AY525" s="253">
        <v>269</v>
      </c>
      <c r="AZ525" s="252" t="s">
        <v>2967</v>
      </c>
      <c r="BA525" s="252" t="s">
        <v>17012</v>
      </c>
      <c r="BB525" s="254"/>
      <c r="BC525" s="255">
        <f>AY525-M525</f>
        <v>-8</v>
      </c>
      <c r="BJ525" s="191" t="str">
        <f t="shared" si="201"/>
        <v>нет данных</v>
      </c>
      <c r="BM525" s="191" t="s">
        <v>3677</v>
      </c>
      <c r="BN525" s="191" t="s">
        <v>3006</v>
      </c>
      <c r="BO525" s="191" t="s">
        <v>2984</v>
      </c>
      <c r="BU525" s="191" t="s">
        <v>3677</v>
      </c>
      <c r="BV525" s="191" t="s">
        <v>3006</v>
      </c>
      <c r="BW525" s="191" t="s">
        <v>2984</v>
      </c>
      <c r="CH525" s="248">
        <f t="shared" si="193"/>
        <v>-1.4551915228366852E-10</v>
      </c>
    </row>
    <row r="526" spans="1:86" x14ac:dyDescent="0.3">
      <c r="A526" s="191">
        <v>1</v>
      </c>
      <c r="B526" s="256">
        <f>SUBTOTAL(9,$A$411:A526)</f>
        <v>108</v>
      </c>
      <c r="C526" s="260" t="s">
        <v>8380</v>
      </c>
      <c r="D526" s="197">
        <f t="shared" si="207"/>
        <v>6038858.4400000004</v>
      </c>
      <c r="E526" s="264">
        <v>0</v>
      </c>
      <c r="F526" s="264">
        <v>0</v>
      </c>
      <c r="G526" s="264">
        <v>0</v>
      </c>
      <c r="H526" s="264">
        <v>0</v>
      </c>
      <c r="I526" s="264">
        <v>0</v>
      </c>
      <c r="J526" s="264">
        <v>0</v>
      </c>
      <c r="K526" s="281">
        <v>0</v>
      </c>
      <c r="L526" s="264">
        <v>0</v>
      </c>
      <c r="M526" s="264">
        <v>271</v>
      </c>
      <c r="N526" s="264">
        <v>2617075.19</v>
      </c>
      <c r="O526" s="264">
        <v>0</v>
      </c>
      <c r="P526" s="264">
        <v>0</v>
      </c>
      <c r="Q526" s="264">
        <v>585.5</v>
      </c>
      <c r="R526" s="264">
        <v>2913430.43</v>
      </c>
      <c r="S526" s="264">
        <v>0</v>
      </c>
      <c r="T526" s="264">
        <v>0</v>
      </c>
      <c r="U526" s="264">
        <v>0</v>
      </c>
      <c r="V526" s="264">
        <v>0</v>
      </c>
      <c r="W526" s="264">
        <v>0</v>
      </c>
      <c r="X526" s="264">
        <v>0</v>
      </c>
      <c r="Y526" s="264">
        <v>0</v>
      </c>
      <c r="Z526" s="264">
        <v>0</v>
      </c>
      <c r="AA526" s="264">
        <v>0</v>
      </c>
      <c r="AB526" s="264">
        <v>0</v>
      </c>
      <c r="AC526" s="264">
        <f>ROUND(R526*2.14%,2)+ROUND(N526*2.14%,2)</f>
        <v>118352.82</v>
      </c>
      <c r="AD526" s="264">
        <v>150000</v>
      </c>
      <c r="AE526" s="264">
        <v>240000</v>
      </c>
      <c r="AF526" s="239">
        <v>2024</v>
      </c>
      <c r="AG526" s="239">
        <v>2024</v>
      </c>
      <c r="AH526" s="239">
        <v>2024</v>
      </c>
      <c r="AI526" s="251"/>
      <c r="AJ526" s="251"/>
      <c r="AK526" s="251"/>
      <c r="AL526" s="251"/>
      <c r="AM526" s="252"/>
      <c r="AN526" s="252"/>
      <c r="AO526" s="252"/>
      <c r="AP526" s="252"/>
      <c r="AQ526" s="252"/>
      <c r="AR526" s="252"/>
      <c r="AS526" s="252"/>
      <c r="AT526" s="252"/>
      <c r="AU526" s="252"/>
      <c r="AV526" s="252"/>
      <c r="AW526" s="252"/>
      <c r="AX526" s="253"/>
      <c r="AY526" s="253"/>
      <c r="AZ526" s="252"/>
      <c r="BA526" s="252"/>
      <c r="BB526" s="254"/>
      <c r="BC526" s="255"/>
      <c r="CH526" s="248">
        <f t="shared" si="193"/>
        <v>2.9103830456733704E-10</v>
      </c>
    </row>
    <row r="527" spans="1:86" x14ac:dyDescent="0.3">
      <c r="A527" s="191">
        <v>1</v>
      </c>
      <c r="B527" s="256">
        <f>SUBTOTAL(9,$A$411:A527)</f>
        <v>109</v>
      </c>
      <c r="C527" s="260" t="s">
        <v>8417</v>
      </c>
      <c r="D527" s="197">
        <f t="shared" si="207"/>
        <v>2961597.52</v>
      </c>
      <c r="E527" s="264">
        <v>0</v>
      </c>
      <c r="F527" s="264">
        <v>0</v>
      </c>
      <c r="G527" s="264">
        <v>0</v>
      </c>
      <c r="H527" s="264">
        <v>0</v>
      </c>
      <c r="I527" s="264">
        <v>0</v>
      </c>
      <c r="J527" s="264">
        <v>0</v>
      </c>
      <c r="K527" s="281">
        <v>0</v>
      </c>
      <c r="L527" s="264">
        <v>0</v>
      </c>
      <c r="M527" s="264">
        <v>449.5</v>
      </c>
      <c r="N527" s="264">
        <v>2811812</v>
      </c>
      <c r="O527" s="264">
        <v>0</v>
      </c>
      <c r="P527" s="264">
        <v>0</v>
      </c>
      <c r="Q527" s="264">
        <v>0</v>
      </c>
      <c r="R527" s="264">
        <v>0</v>
      </c>
      <c r="S527" s="264">
        <v>0</v>
      </c>
      <c r="T527" s="264">
        <v>0</v>
      </c>
      <c r="U527" s="264">
        <v>0</v>
      </c>
      <c r="V527" s="264">
        <v>0</v>
      </c>
      <c r="W527" s="264">
        <v>0</v>
      </c>
      <c r="X527" s="264">
        <v>0</v>
      </c>
      <c r="Y527" s="264">
        <v>0</v>
      </c>
      <c r="Z527" s="264">
        <v>0</v>
      </c>
      <c r="AA527" s="264">
        <v>0</v>
      </c>
      <c r="AB527" s="264">
        <v>0</v>
      </c>
      <c r="AC527" s="264">
        <v>29785.52</v>
      </c>
      <c r="AD527" s="264">
        <v>0</v>
      </c>
      <c r="AE527" s="264">
        <v>120000</v>
      </c>
      <c r="AF527" s="265" t="s">
        <v>17052</v>
      </c>
      <c r="AG527" s="239">
        <v>2024</v>
      </c>
      <c r="AH527" s="239">
        <v>2024</v>
      </c>
      <c r="AI527" s="251"/>
      <c r="AJ527" s="251"/>
      <c r="AK527" s="251"/>
      <c r="AL527" s="251"/>
      <c r="AM527" s="252"/>
      <c r="AN527" s="252"/>
      <c r="AO527" s="252"/>
      <c r="AP527" s="252"/>
      <c r="AQ527" s="252"/>
      <c r="AR527" s="252"/>
      <c r="AS527" s="252"/>
      <c r="AT527" s="252"/>
      <c r="AU527" s="252"/>
      <c r="AV527" s="252"/>
      <c r="AW527" s="252"/>
      <c r="AX527" s="253"/>
      <c r="AY527" s="253"/>
      <c r="AZ527" s="252"/>
      <c r="BA527" s="252"/>
      <c r="BB527" s="254"/>
      <c r="BC527" s="255"/>
      <c r="CH527" s="248">
        <f t="shared" si="193"/>
        <v>0</v>
      </c>
    </row>
    <row r="528" spans="1:86" x14ac:dyDescent="0.3">
      <c r="A528" s="191">
        <v>1</v>
      </c>
      <c r="B528" s="256">
        <f>SUBTOTAL(9,$A$411:A528)</f>
        <v>110</v>
      </c>
      <c r="C528" s="260" t="s">
        <v>8232</v>
      </c>
      <c r="D528" s="197">
        <f t="shared" si="207"/>
        <v>2187627.7999999998</v>
      </c>
      <c r="E528" s="264">
        <v>0</v>
      </c>
      <c r="F528" s="264">
        <v>0</v>
      </c>
      <c r="G528" s="264">
        <v>0</v>
      </c>
      <c r="H528" s="264">
        <v>0</v>
      </c>
      <c r="I528" s="264">
        <v>0</v>
      </c>
      <c r="J528" s="264">
        <v>0</v>
      </c>
      <c r="K528" s="281">
        <v>0</v>
      </c>
      <c r="L528" s="264">
        <v>0</v>
      </c>
      <c r="M528" s="264">
        <v>407.8</v>
      </c>
      <c r="N528" s="264">
        <v>2045955</v>
      </c>
      <c r="O528" s="264">
        <v>0</v>
      </c>
      <c r="P528" s="264">
        <v>0</v>
      </c>
      <c r="Q528" s="264">
        <v>0</v>
      </c>
      <c r="R528" s="264">
        <v>0</v>
      </c>
      <c r="S528" s="264">
        <v>0</v>
      </c>
      <c r="T528" s="264">
        <v>0</v>
      </c>
      <c r="U528" s="264">
        <v>0</v>
      </c>
      <c r="V528" s="264">
        <v>0</v>
      </c>
      <c r="W528" s="264">
        <v>0</v>
      </c>
      <c r="X528" s="264">
        <v>0</v>
      </c>
      <c r="Y528" s="264">
        <v>0</v>
      </c>
      <c r="Z528" s="264">
        <v>0</v>
      </c>
      <c r="AA528" s="264">
        <v>0</v>
      </c>
      <c r="AB528" s="264">
        <v>0</v>
      </c>
      <c r="AC528" s="264">
        <f>ROUND(N528*1.0593%,2)+ROUND(E528*1.0593%,2)+ROUND(F528*1.0593%,2)+ROUND(G528*1.0593%,2)+ROUND(H528*1.0593%,2)+ROUND(I528*1.0593%,2)+ROUND(J528*1.0593%,2)+ROUND(L528*1.0593%,2)+ROUND(P528*1.0593%,2)+ROUND(R528*1.0593%,2)+ROUND(T528*1.0593%,2)+ROUND(U528*1.0593%,2)+ROUND(V528*1.0593%,2)+ROUND(W528*1.0593%,2)+ROUND(X528*1.0593%,2)+ROUND(Y528*1.0593%,2)+ROUND(Z528*1.0593%,2)+ROUND(AA528*1.0593%,2)+ROUND(AB528*1.0593%,2)</f>
        <v>21672.799999999999</v>
      </c>
      <c r="AD528" s="264">
        <v>0</v>
      </c>
      <c r="AE528" s="264">
        <v>120000</v>
      </c>
      <c r="AF528" s="265" t="s">
        <v>17052</v>
      </c>
      <c r="AG528" s="239">
        <v>2024</v>
      </c>
      <c r="AH528" s="239">
        <v>2024</v>
      </c>
      <c r="AI528" s="251"/>
      <c r="AJ528" s="251"/>
      <c r="AK528" s="251"/>
      <c r="AL528" s="251"/>
      <c r="AM528" s="252"/>
      <c r="AN528" s="252"/>
      <c r="AO528" s="252"/>
      <c r="AP528" s="252"/>
      <c r="AQ528" s="252"/>
      <c r="AR528" s="252"/>
      <c r="AS528" s="252"/>
      <c r="AT528" s="252"/>
      <c r="AU528" s="252"/>
      <c r="AV528" s="252"/>
      <c r="AW528" s="252"/>
      <c r="AX528" s="253"/>
      <c r="AY528" s="253"/>
      <c r="AZ528" s="252"/>
      <c r="BA528" s="252"/>
      <c r="BB528" s="254"/>
      <c r="BC528" s="255"/>
      <c r="CH528" s="248">
        <f t="shared" si="193"/>
        <v>-1.8917489796876907E-10</v>
      </c>
    </row>
    <row r="529" spans="1:86" x14ac:dyDescent="0.3">
      <c r="B529" s="249" t="s">
        <v>465</v>
      </c>
      <c r="C529" s="249"/>
      <c r="D529" s="246">
        <f>D530</f>
        <v>508994.24</v>
      </c>
      <c r="E529" s="197">
        <f t="shared" ref="E529:AE529" si="208">E530</f>
        <v>400425.14</v>
      </c>
      <c r="F529" s="197">
        <f t="shared" si="208"/>
        <v>0</v>
      </c>
      <c r="G529" s="197">
        <f t="shared" si="208"/>
        <v>0</v>
      </c>
      <c r="H529" s="197">
        <f t="shared" si="208"/>
        <v>0</v>
      </c>
      <c r="I529" s="197">
        <f t="shared" si="208"/>
        <v>0</v>
      </c>
      <c r="J529" s="197">
        <f t="shared" si="208"/>
        <v>0</v>
      </c>
      <c r="K529" s="247">
        <f t="shared" si="208"/>
        <v>0</v>
      </c>
      <c r="L529" s="197">
        <f t="shared" si="208"/>
        <v>0</v>
      </c>
      <c r="M529" s="197">
        <f t="shared" si="208"/>
        <v>0</v>
      </c>
      <c r="N529" s="197">
        <f t="shared" si="208"/>
        <v>0</v>
      </c>
      <c r="O529" s="197">
        <f t="shared" si="208"/>
        <v>0</v>
      </c>
      <c r="P529" s="197">
        <f t="shared" si="208"/>
        <v>0</v>
      </c>
      <c r="Q529" s="197">
        <f t="shared" si="208"/>
        <v>0</v>
      </c>
      <c r="R529" s="197">
        <f t="shared" si="208"/>
        <v>0</v>
      </c>
      <c r="S529" s="197">
        <f t="shared" si="208"/>
        <v>0</v>
      </c>
      <c r="T529" s="197">
        <f t="shared" si="208"/>
        <v>0</v>
      </c>
      <c r="U529" s="197">
        <f t="shared" si="208"/>
        <v>0</v>
      </c>
      <c r="V529" s="197">
        <f t="shared" si="208"/>
        <v>0</v>
      </c>
      <c r="W529" s="197">
        <f t="shared" si="208"/>
        <v>0</v>
      </c>
      <c r="X529" s="197">
        <f t="shared" si="208"/>
        <v>0</v>
      </c>
      <c r="Y529" s="197">
        <f t="shared" si="208"/>
        <v>0</v>
      </c>
      <c r="Z529" s="197">
        <f t="shared" si="208"/>
        <v>0</v>
      </c>
      <c r="AA529" s="197">
        <f t="shared" si="208"/>
        <v>0</v>
      </c>
      <c r="AB529" s="197">
        <f t="shared" si="208"/>
        <v>0</v>
      </c>
      <c r="AC529" s="197">
        <f t="shared" si="208"/>
        <v>8569.1</v>
      </c>
      <c r="AD529" s="197">
        <f t="shared" si="208"/>
        <v>100000</v>
      </c>
      <c r="AE529" s="197">
        <f t="shared" si="208"/>
        <v>0</v>
      </c>
      <c r="AF529" s="239" t="s">
        <v>17026</v>
      </c>
      <c r="AG529" s="239" t="s">
        <v>17026</v>
      </c>
      <c r="AH529" s="239" t="s">
        <v>17026</v>
      </c>
      <c r="AI529" s="251"/>
      <c r="AJ529" s="251"/>
      <c r="AK529" s="251"/>
      <c r="AL529" s="251"/>
      <c r="AM529" s="252"/>
      <c r="AN529" s="252"/>
      <c r="AO529" s="252"/>
      <c r="AP529" s="252"/>
      <c r="AQ529" s="252"/>
      <c r="AR529" s="252"/>
      <c r="AS529" s="252"/>
      <c r="AT529" s="252"/>
      <c r="AU529" s="252"/>
      <c r="AV529" s="252"/>
      <c r="AW529" s="252"/>
      <c r="AX529" s="253"/>
      <c r="AY529" s="253"/>
      <c r="AZ529" s="252"/>
      <c r="BA529" s="252"/>
      <c r="BB529" s="254"/>
      <c r="BC529" s="255">
        <f t="shared" si="197"/>
        <v>0</v>
      </c>
      <c r="BJ529" s="191" t="e">
        <f t="shared" ref="BJ529:BJ545" si="209">VLOOKUP(C529,BM:BO,3,FALSE)</f>
        <v>#N/A</v>
      </c>
      <c r="BM529" s="191" t="s">
        <v>3702</v>
      </c>
      <c r="BN529" s="191" t="s">
        <v>656</v>
      </c>
      <c r="BO529" s="191" t="s">
        <v>3482</v>
      </c>
      <c r="BU529" s="191" t="s">
        <v>3702</v>
      </c>
      <c r="BV529" s="191" t="s">
        <v>656</v>
      </c>
      <c r="BW529" s="191" t="s">
        <v>3482</v>
      </c>
      <c r="CH529" s="248">
        <f t="shared" si="193"/>
        <v>-2.9103830456733704E-11</v>
      </c>
    </row>
    <row r="530" spans="1:86" x14ac:dyDescent="0.3">
      <c r="A530" s="191">
        <v>1</v>
      </c>
      <c r="B530" s="256">
        <f>SUBTOTAL(9,$A$411:A530)</f>
        <v>111</v>
      </c>
      <c r="C530" s="260" t="s">
        <v>478</v>
      </c>
      <c r="D530" s="197">
        <f>E530+F530+G530+H530+I530+J530+L530+N530+P530+R530+T530+U530+V530+W530+X530+Y530+Z530+AA530+AB530+AC530+AD530+AE530</f>
        <v>508994.24</v>
      </c>
      <c r="E530" s="263">
        <v>400425.14</v>
      </c>
      <c r="F530" s="263">
        <v>0</v>
      </c>
      <c r="G530" s="263">
        <v>0</v>
      </c>
      <c r="H530" s="263">
        <v>0</v>
      </c>
      <c r="I530" s="263">
        <v>0</v>
      </c>
      <c r="J530" s="263">
        <v>0</v>
      </c>
      <c r="K530" s="278">
        <v>0</v>
      </c>
      <c r="L530" s="263">
        <v>0</v>
      </c>
      <c r="M530" s="197">
        <v>0</v>
      </c>
      <c r="N530" s="298">
        <v>0</v>
      </c>
      <c r="O530" s="263">
        <v>0</v>
      </c>
      <c r="P530" s="263">
        <v>0</v>
      </c>
      <c r="Q530" s="263">
        <v>0</v>
      </c>
      <c r="R530" s="263">
        <v>0</v>
      </c>
      <c r="S530" s="263">
        <v>0</v>
      </c>
      <c r="T530" s="263">
        <v>0</v>
      </c>
      <c r="U530" s="263">
        <v>0</v>
      </c>
      <c r="V530" s="263">
        <v>0</v>
      </c>
      <c r="W530" s="263">
        <v>0</v>
      </c>
      <c r="X530" s="263">
        <v>0</v>
      </c>
      <c r="Y530" s="263">
        <v>0</v>
      </c>
      <c r="Z530" s="263">
        <v>0</v>
      </c>
      <c r="AA530" s="263">
        <v>0</v>
      </c>
      <c r="AB530" s="263">
        <v>0</v>
      </c>
      <c r="AC530" s="263">
        <f>ROUND(E530*2.14%,2)</f>
        <v>8569.1</v>
      </c>
      <c r="AD530" s="263">
        <v>100000</v>
      </c>
      <c r="AE530" s="263">
        <v>0</v>
      </c>
      <c r="AF530" s="239">
        <v>2024</v>
      </c>
      <c r="AG530" s="239">
        <v>2024</v>
      </c>
      <c r="AH530" s="239">
        <v>2024</v>
      </c>
      <c r="AI530" s="251"/>
      <c r="AJ530" s="251"/>
      <c r="AK530" s="251"/>
      <c r="AL530" s="251"/>
      <c r="AM530" s="252" t="s">
        <v>16974</v>
      </c>
      <c r="AN530" s="252" t="s">
        <v>16969</v>
      </c>
      <c r="AO530" s="252">
        <v>0</v>
      </c>
      <c r="AP530" s="252" t="s">
        <v>16968</v>
      </c>
      <c r="AQ530" s="252" t="s">
        <v>16957</v>
      </c>
      <c r="AR530" s="252">
        <v>0</v>
      </c>
      <c r="AS530" s="252"/>
      <c r="AT530" s="252"/>
      <c r="AU530" s="252"/>
      <c r="AV530" s="252"/>
      <c r="AW530" s="252" t="s">
        <v>788</v>
      </c>
      <c r="AX530" s="253">
        <v>354</v>
      </c>
      <c r="AY530" s="253">
        <v>367.3</v>
      </c>
      <c r="AZ530" s="252" t="s">
        <v>2967</v>
      </c>
      <c r="BA530" s="252" t="s">
        <v>2984</v>
      </c>
      <c r="BB530" s="254"/>
      <c r="BC530" s="255">
        <f t="shared" si="197"/>
        <v>367.3</v>
      </c>
      <c r="BJ530" s="191" t="str">
        <f t="shared" si="209"/>
        <v>нет данных</v>
      </c>
      <c r="BM530" s="191" t="s">
        <v>521</v>
      </c>
      <c r="BN530" s="191" t="s">
        <v>779</v>
      </c>
      <c r="BO530" s="191" t="s">
        <v>3703</v>
      </c>
      <c r="BU530" s="191" t="s">
        <v>521</v>
      </c>
      <c r="BV530" s="191" t="s">
        <v>779</v>
      </c>
      <c r="BW530" s="191" t="s">
        <v>3703</v>
      </c>
      <c r="CH530" s="248">
        <f t="shared" si="193"/>
        <v>-2.9103830456733704E-11</v>
      </c>
    </row>
    <row r="531" spans="1:86" x14ac:dyDescent="0.3">
      <c r="B531" s="249" t="s">
        <v>467</v>
      </c>
      <c r="C531" s="249"/>
      <c r="D531" s="246">
        <f>D532</f>
        <v>4458520</v>
      </c>
      <c r="E531" s="197">
        <f t="shared" ref="E531:AE531" si="210">E532</f>
        <v>0</v>
      </c>
      <c r="F531" s="197">
        <f t="shared" si="210"/>
        <v>0</v>
      </c>
      <c r="G531" s="197">
        <f t="shared" si="210"/>
        <v>0</v>
      </c>
      <c r="H531" s="197">
        <f t="shared" si="210"/>
        <v>0</v>
      </c>
      <c r="I531" s="197">
        <f t="shared" si="210"/>
        <v>0</v>
      </c>
      <c r="J531" s="197">
        <f t="shared" si="210"/>
        <v>0</v>
      </c>
      <c r="K531" s="247">
        <f t="shared" si="210"/>
        <v>0</v>
      </c>
      <c r="L531" s="197">
        <f t="shared" si="210"/>
        <v>0</v>
      </c>
      <c r="M531" s="197">
        <f t="shared" si="210"/>
        <v>500</v>
      </c>
      <c r="N531" s="197">
        <f t="shared" si="210"/>
        <v>4218249.46</v>
      </c>
      <c r="O531" s="197">
        <f t="shared" si="210"/>
        <v>0</v>
      </c>
      <c r="P531" s="197">
        <f t="shared" si="210"/>
        <v>0</v>
      </c>
      <c r="Q531" s="197">
        <f t="shared" si="210"/>
        <v>0</v>
      </c>
      <c r="R531" s="197">
        <f t="shared" si="210"/>
        <v>0</v>
      </c>
      <c r="S531" s="197">
        <f t="shared" si="210"/>
        <v>0</v>
      </c>
      <c r="T531" s="197">
        <f t="shared" si="210"/>
        <v>0</v>
      </c>
      <c r="U531" s="197">
        <f t="shared" si="210"/>
        <v>0</v>
      </c>
      <c r="V531" s="197">
        <f t="shared" si="210"/>
        <v>0</v>
      </c>
      <c r="W531" s="197">
        <f t="shared" si="210"/>
        <v>0</v>
      </c>
      <c r="X531" s="197">
        <f t="shared" si="210"/>
        <v>0</v>
      </c>
      <c r="Y531" s="197">
        <f t="shared" si="210"/>
        <v>0</v>
      </c>
      <c r="Z531" s="197">
        <f t="shared" si="210"/>
        <v>0</v>
      </c>
      <c r="AA531" s="197">
        <f t="shared" si="210"/>
        <v>0</v>
      </c>
      <c r="AB531" s="197">
        <f t="shared" si="210"/>
        <v>0</v>
      </c>
      <c r="AC531" s="197">
        <f t="shared" si="210"/>
        <v>90270.54</v>
      </c>
      <c r="AD531" s="197">
        <f t="shared" si="210"/>
        <v>150000</v>
      </c>
      <c r="AE531" s="197">
        <f t="shared" si="210"/>
        <v>0</v>
      </c>
      <c r="AF531" s="239" t="s">
        <v>17026</v>
      </c>
      <c r="AG531" s="239" t="s">
        <v>17026</v>
      </c>
      <c r="AH531" s="239" t="s">
        <v>17026</v>
      </c>
      <c r="AI531" s="251"/>
      <c r="AJ531" s="251"/>
      <c r="AK531" s="251"/>
      <c r="AL531" s="251"/>
      <c r="AM531" s="252"/>
      <c r="AN531" s="252"/>
      <c r="AO531" s="252"/>
      <c r="AP531" s="252"/>
      <c r="AQ531" s="252"/>
      <c r="AR531" s="252"/>
      <c r="AS531" s="252"/>
      <c r="AT531" s="252"/>
      <c r="AU531" s="252"/>
      <c r="AV531" s="252"/>
      <c r="AW531" s="252"/>
      <c r="AX531" s="253"/>
      <c r="AY531" s="253"/>
      <c r="AZ531" s="252"/>
      <c r="BA531" s="252"/>
      <c r="BB531" s="254"/>
      <c r="BC531" s="255">
        <f t="shared" si="197"/>
        <v>-500</v>
      </c>
      <c r="BJ531" s="191" t="e">
        <f t="shared" si="209"/>
        <v>#N/A</v>
      </c>
      <c r="BM531" s="191" t="s">
        <v>547</v>
      </c>
      <c r="BN531" s="191" t="s">
        <v>716</v>
      </c>
      <c r="BO531" s="191" t="s">
        <v>3704</v>
      </c>
      <c r="BU531" s="191" t="s">
        <v>547</v>
      </c>
      <c r="BV531" s="191" t="s">
        <v>716</v>
      </c>
      <c r="BW531" s="191" t="s">
        <v>3704</v>
      </c>
      <c r="CH531" s="248">
        <f t="shared" si="193"/>
        <v>5.8207660913467407E-11</v>
      </c>
    </row>
    <row r="532" spans="1:86" x14ac:dyDescent="0.3">
      <c r="A532" s="191">
        <v>1</v>
      </c>
      <c r="B532" s="256">
        <f>SUBTOTAL(9,$A$411:A532)</f>
        <v>112</v>
      </c>
      <c r="C532" s="260" t="s">
        <v>455</v>
      </c>
      <c r="D532" s="197">
        <f>E532+F532+G532+H532+I532+J532+L532+N532+P532+R532+T532+U532+V532+W532+X532+Y532+Z532+AA532+AB532+AC532+AD532+AE532</f>
        <v>4458520</v>
      </c>
      <c r="E532" s="263">
        <v>0</v>
      </c>
      <c r="F532" s="263">
        <v>0</v>
      </c>
      <c r="G532" s="263">
        <v>0</v>
      </c>
      <c r="H532" s="263">
        <v>0</v>
      </c>
      <c r="I532" s="263">
        <v>0</v>
      </c>
      <c r="J532" s="263">
        <v>0</v>
      </c>
      <c r="K532" s="278">
        <v>0</v>
      </c>
      <c r="L532" s="263">
        <v>0</v>
      </c>
      <c r="M532" s="197">
        <v>500</v>
      </c>
      <c r="N532" s="197">
        <v>4218249.46</v>
      </c>
      <c r="O532" s="263">
        <v>0</v>
      </c>
      <c r="P532" s="263">
        <v>0</v>
      </c>
      <c r="Q532" s="263">
        <v>0</v>
      </c>
      <c r="R532" s="263">
        <v>0</v>
      </c>
      <c r="S532" s="263">
        <v>0</v>
      </c>
      <c r="T532" s="263">
        <v>0</v>
      </c>
      <c r="U532" s="263">
        <v>0</v>
      </c>
      <c r="V532" s="263">
        <v>0</v>
      </c>
      <c r="W532" s="263">
        <v>0</v>
      </c>
      <c r="X532" s="263">
        <v>0</v>
      </c>
      <c r="Y532" s="263">
        <v>0</v>
      </c>
      <c r="Z532" s="263">
        <v>0</v>
      </c>
      <c r="AA532" s="263">
        <v>0</v>
      </c>
      <c r="AB532" s="263">
        <v>0</v>
      </c>
      <c r="AC532" s="197">
        <f>ROUND(N532*2.14%,2)</f>
        <v>90270.54</v>
      </c>
      <c r="AD532" s="263">
        <v>150000</v>
      </c>
      <c r="AE532" s="263">
        <v>0</v>
      </c>
      <c r="AF532" s="239">
        <v>2024</v>
      </c>
      <c r="AG532" s="239">
        <v>2024</v>
      </c>
      <c r="AH532" s="239">
        <v>2024</v>
      </c>
      <c r="AI532" s="251"/>
      <c r="AJ532" s="251"/>
      <c r="AK532" s="251"/>
      <c r="AL532" s="251"/>
      <c r="AM532" s="252" t="s">
        <v>16954</v>
      </c>
      <c r="AN532" s="252" t="s">
        <v>16956</v>
      </c>
      <c r="AO532" s="252">
        <v>0</v>
      </c>
      <c r="AP532" s="252" t="s">
        <v>16966</v>
      </c>
      <c r="AQ532" s="252" t="s">
        <v>16952</v>
      </c>
      <c r="AR532" s="252">
        <v>0</v>
      </c>
      <c r="AS532" s="252"/>
      <c r="AT532" s="252"/>
      <c r="AU532" s="252"/>
      <c r="AV532" s="252"/>
      <c r="AW532" s="252" t="s">
        <v>615</v>
      </c>
      <c r="AX532" s="253">
        <v>749.2</v>
      </c>
      <c r="AY532" s="253" t="s">
        <v>2984</v>
      </c>
      <c r="AZ532" s="252" t="s">
        <v>2992</v>
      </c>
      <c r="BA532" s="252" t="s">
        <v>17012</v>
      </c>
      <c r="BB532" s="254"/>
      <c r="BC532" s="255" t="e">
        <f t="shared" si="197"/>
        <v>#VALUE!</v>
      </c>
      <c r="BJ532" s="191" t="str">
        <f t="shared" si="209"/>
        <v>нет данных</v>
      </c>
      <c r="BM532" s="191" t="s">
        <v>520</v>
      </c>
      <c r="BN532" s="191" t="s">
        <v>3253</v>
      </c>
      <c r="BO532" s="191" t="s">
        <v>3705</v>
      </c>
      <c r="BU532" s="191" t="s">
        <v>520</v>
      </c>
      <c r="BV532" s="191" t="s">
        <v>3253</v>
      </c>
      <c r="BW532" s="191" t="s">
        <v>3705</v>
      </c>
      <c r="CH532" s="248">
        <f t="shared" si="193"/>
        <v>5.8207660913467407E-11</v>
      </c>
    </row>
    <row r="533" spans="1:86" x14ac:dyDescent="0.3">
      <c r="B533" s="249" t="s">
        <v>469</v>
      </c>
      <c r="C533" s="249"/>
      <c r="D533" s="246">
        <f>D534</f>
        <v>1024284.04</v>
      </c>
      <c r="E533" s="197">
        <f t="shared" ref="E533:AE533" si="211">E534</f>
        <v>0</v>
      </c>
      <c r="F533" s="197">
        <f t="shared" si="211"/>
        <v>0</v>
      </c>
      <c r="G533" s="197">
        <f t="shared" si="211"/>
        <v>0</v>
      </c>
      <c r="H533" s="197">
        <f t="shared" si="211"/>
        <v>204403.04</v>
      </c>
      <c r="I533" s="197">
        <f t="shared" si="211"/>
        <v>700515.74</v>
      </c>
      <c r="J533" s="197">
        <f t="shared" si="211"/>
        <v>0</v>
      </c>
      <c r="K533" s="247">
        <f t="shared" si="211"/>
        <v>0</v>
      </c>
      <c r="L533" s="197">
        <f t="shared" si="211"/>
        <v>0</v>
      </c>
      <c r="M533" s="197">
        <f t="shared" si="211"/>
        <v>0</v>
      </c>
      <c r="N533" s="197">
        <f t="shared" si="211"/>
        <v>0</v>
      </c>
      <c r="O533" s="197">
        <f t="shared" si="211"/>
        <v>0</v>
      </c>
      <c r="P533" s="197">
        <f t="shared" si="211"/>
        <v>0</v>
      </c>
      <c r="Q533" s="197">
        <f t="shared" si="211"/>
        <v>0</v>
      </c>
      <c r="R533" s="197">
        <f t="shared" si="211"/>
        <v>0</v>
      </c>
      <c r="S533" s="197">
        <f t="shared" si="211"/>
        <v>0</v>
      </c>
      <c r="T533" s="197">
        <f t="shared" si="211"/>
        <v>0</v>
      </c>
      <c r="U533" s="197">
        <f t="shared" si="211"/>
        <v>0</v>
      </c>
      <c r="V533" s="197">
        <f t="shared" si="211"/>
        <v>0</v>
      </c>
      <c r="W533" s="197">
        <f t="shared" si="211"/>
        <v>0</v>
      </c>
      <c r="X533" s="197">
        <f t="shared" si="211"/>
        <v>0</v>
      </c>
      <c r="Y533" s="197">
        <f t="shared" si="211"/>
        <v>0</v>
      </c>
      <c r="Z533" s="197">
        <f t="shared" si="211"/>
        <v>0</v>
      </c>
      <c r="AA533" s="197">
        <f t="shared" si="211"/>
        <v>0</v>
      </c>
      <c r="AB533" s="197">
        <f t="shared" si="211"/>
        <v>0</v>
      </c>
      <c r="AC533" s="197">
        <f t="shared" si="211"/>
        <v>19365.260000000002</v>
      </c>
      <c r="AD533" s="197">
        <f t="shared" si="211"/>
        <v>100000</v>
      </c>
      <c r="AE533" s="197">
        <f t="shared" si="211"/>
        <v>0</v>
      </c>
      <c r="AF533" s="239" t="s">
        <v>17026</v>
      </c>
      <c r="AG533" s="239" t="s">
        <v>17026</v>
      </c>
      <c r="AH533" s="239" t="s">
        <v>17026</v>
      </c>
      <c r="AI533" s="251"/>
      <c r="AJ533" s="251"/>
      <c r="AK533" s="251"/>
      <c r="AL533" s="251"/>
      <c r="AM533" s="252"/>
      <c r="AN533" s="252"/>
      <c r="AO533" s="252"/>
      <c r="AP533" s="252"/>
      <c r="AQ533" s="252"/>
      <c r="AR533" s="252"/>
      <c r="AS533" s="252"/>
      <c r="AT533" s="252"/>
      <c r="AU533" s="252"/>
      <c r="AV533" s="252"/>
      <c r="AW533" s="252"/>
      <c r="AX533" s="253"/>
      <c r="AY533" s="253"/>
      <c r="AZ533" s="252"/>
      <c r="BA533" s="252"/>
      <c r="BB533" s="254"/>
      <c r="BC533" s="255">
        <f t="shared" si="197"/>
        <v>0</v>
      </c>
      <c r="BJ533" s="191" t="e">
        <f t="shared" si="209"/>
        <v>#N/A</v>
      </c>
      <c r="BM533" s="191" t="s">
        <v>3706</v>
      </c>
      <c r="BN533" s="191" t="s">
        <v>626</v>
      </c>
      <c r="BO533" s="191" t="s">
        <v>3707</v>
      </c>
      <c r="BU533" s="191" t="s">
        <v>3706</v>
      </c>
      <c r="BV533" s="191" t="s">
        <v>626</v>
      </c>
      <c r="BW533" s="191" t="s">
        <v>3707</v>
      </c>
      <c r="CH533" s="248">
        <f t="shared" si="193"/>
        <v>0</v>
      </c>
    </row>
    <row r="534" spans="1:86" x14ac:dyDescent="0.3">
      <c r="A534" s="191">
        <v>1</v>
      </c>
      <c r="B534" s="256">
        <f>SUBTOTAL(9,$A$411:A534)</f>
        <v>113</v>
      </c>
      <c r="C534" s="260" t="s">
        <v>479</v>
      </c>
      <c r="D534" s="197">
        <f>E534+F534+G534+H534+I534+J534+L534+N534+P534+R534+T534+U534+V534+W534+X534+Y534+Z534+AA534+AB534+AC534+AD534+AE534</f>
        <v>1024284.04</v>
      </c>
      <c r="E534" s="263">
        <v>0</v>
      </c>
      <c r="F534" s="263">
        <v>0</v>
      </c>
      <c r="G534" s="263">
        <v>0</v>
      </c>
      <c r="H534" s="263">
        <v>204403.04</v>
      </c>
      <c r="I534" s="263">
        <v>700515.74</v>
      </c>
      <c r="J534" s="263">
        <v>0</v>
      </c>
      <c r="K534" s="278">
        <v>0</v>
      </c>
      <c r="L534" s="263">
        <v>0</v>
      </c>
      <c r="M534" s="197">
        <v>0</v>
      </c>
      <c r="N534" s="298">
        <v>0</v>
      </c>
      <c r="O534" s="263">
        <v>0</v>
      </c>
      <c r="P534" s="263">
        <v>0</v>
      </c>
      <c r="Q534" s="263">
        <v>0</v>
      </c>
      <c r="R534" s="263">
        <v>0</v>
      </c>
      <c r="S534" s="263">
        <v>0</v>
      </c>
      <c r="T534" s="263">
        <v>0</v>
      </c>
      <c r="U534" s="263">
        <v>0</v>
      </c>
      <c r="V534" s="263">
        <v>0</v>
      </c>
      <c r="W534" s="263">
        <v>0</v>
      </c>
      <c r="X534" s="263">
        <v>0</v>
      </c>
      <c r="Y534" s="263">
        <v>0</v>
      </c>
      <c r="Z534" s="263">
        <v>0</v>
      </c>
      <c r="AA534" s="263">
        <v>0</v>
      </c>
      <c r="AB534" s="263">
        <v>0</v>
      </c>
      <c r="AC534" s="263">
        <f>ROUND(H534*2.14%,2)+ROUND(I534*2.14%,2)-0.01</f>
        <v>19365.260000000002</v>
      </c>
      <c r="AD534" s="263">
        <v>100000</v>
      </c>
      <c r="AE534" s="263">
        <v>0</v>
      </c>
      <c r="AF534" s="239">
        <v>2024</v>
      </c>
      <c r="AG534" s="239">
        <v>2024</v>
      </c>
      <c r="AH534" s="239">
        <v>2024</v>
      </c>
      <c r="AI534" s="251"/>
      <c r="AJ534" s="251"/>
      <c r="AK534" s="251"/>
      <c r="AL534" s="251"/>
      <c r="AM534" s="252" t="s">
        <v>16960</v>
      </c>
      <c r="AN534" s="252" t="s">
        <v>16956</v>
      </c>
      <c r="AO534" s="252">
        <v>0</v>
      </c>
      <c r="AP534" s="252" t="s">
        <v>16958</v>
      </c>
      <c r="AQ534" s="252" t="s">
        <v>16961</v>
      </c>
      <c r="AR534" s="252">
        <v>0</v>
      </c>
      <c r="AS534" s="252" t="s">
        <v>16980</v>
      </c>
      <c r="AT534" s="252"/>
      <c r="AU534" s="252"/>
      <c r="AV534" s="252"/>
      <c r="AW534" s="252" t="s">
        <v>779</v>
      </c>
      <c r="AX534" s="253">
        <v>975.1</v>
      </c>
      <c r="AY534" s="253">
        <v>879.9</v>
      </c>
      <c r="AZ534" s="252" t="s">
        <v>2967</v>
      </c>
      <c r="BA534" s="252" t="s">
        <v>3046</v>
      </c>
      <c r="BB534" s="254"/>
      <c r="BC534" s="255">
        <f t="shared" si="197"/>
        <v>879.9</v>
      </c>
      <c r="BJ534" s="191" t="str">
        <f t="shared" si="209"/>
        <v>635.000</v>
      </c>
      <c r="BM534" s="191" t="s">
        <v>3708</v>
      </c>
      <c r="BN534" s="191" t="s">
        <v>2980</v>
      </c>
      <c r="BO534" s="191" t="s">
        <v>3709</v>
      </c>
      <c r="BU534" s="191" t="s">
        <v>3708</v>
      </c>
      <c r="BV534" s="191" t="s">
        <v>2980</v>
      </c>
      <c r="BW534" s="191" t="s">
        <v>3709</v>
      </c>
      <c r="CH534" s="248">
        <f t="shared" si="193"/>
        <v>0</v>
      </c>
    </row>
    <row r="535" spans="1:86" x14ac:dyDescent="0.3">
      <c r="B535" s="249" t="s">
        <v>481</v>
      </c>
      <c r="C535" s="249"/>
      <c r="D535" s="246">
        <f>D536</f>
        <v>5308128</v>
      </c>
      <c r="E535" s="197">
        <f t="shared" ref="E535:AE535" si="212">E536</f>
        <v>0</v>
      </c>
      <c r="F535" s="197">
        <f t="shared" si="212"/>
        <v>0</v>
      </c>
      <c r="G535" s="197">
        <f t="shared" si="212"/>
        <v>0</v>
      </c>
      <c r="H535" s="197">
        <f t="shared" si="212"/>
        <v>0</v>
      </c>
      <c r="I535" s="197">
        <f t="shared" si="212"/>
        <v>0</v>
      </c>
      <c r="J535" s="197">
        <f t="shared" si="212"/>
        <v>0</v>
      </c>
      <c r="K535" s="247">
        <f t="shared" si="212"/>
        <v>0</v>
      </c>
      <c r="L535" s="197">
        <f t="shared" si="212"/>
        <v>0</v>
      </c>
      <c r="M535" s="197">
        <f t="shared" si="212"/>
        <v>630</v>
      </c>
      <c r="N535" s="197">
        <f t="shared" si="212"/>
        <v>5020685.33</v>
      </c>
      <c r="O535" s="197">
        <f t="shared" si="212"/>
        <v>0</v>
      </c>
      <c r="P535" s="197">
        <f t="shared" si="212"/>
        <v>0</v>
      </c>
      <c r="Q535" s="197">
        <f t="shared" si="212"/>
        <v>0</v>
      </c>
      <c r="R535" s="197">
        <f t="shared" si="212"/>
        <v>0</v>
      </c>
      <c r="S535" s="197">
        <f t="shared" si="212"/>
        <v>0</v>
      </c>
      <c r="T535" s="197">
        <f t="shared" si="212"/>
        <v>0</v>
      </c>
      <c r="U535" s="197">
        <f t="shared" si="212"/>
        <v>0</v>
      </c>
      <c r="V535" s="197">
        <f t="shared" si="212"/>
        <v>0</v>
      </c>
      <c r="W535" s="197">
        <f t="shared" si="212"/>
        <v>0</v>
      </c>
      <c r="X535" s="197">
        <f t="shared" si="212"/>
        <v>0</v>
      </c>
      <c r="Y535" s="197">
        <f t="shared" si="212"/>
        <v>0</v>
      </c>
      <c r="Z535" s="197">
        <f t="shared" si="212"/>
        <v>0</v>
      </c>
      <c r="AA535" s="197">
        <f t="shared" si="212"/>
        <v>0</v>
      </c>
      <c r="AB535" s="197">
        <f t="shared" si="212"/>
        <v>0</v>
      </c>
      <c r="AC535" s="197">
        <f t="shared" si="212"/>
        <v>107442.67</v>
      </c>
      <c r="AD535" s="197">
        <f t="shared" si="212"/>
        <v>180000</v>
      </c>
      <c r="AE535" s="197">
        <f t="shared" si="212"/>
        <v>0</v>
      </c>
      <c r="AF535" s="239" t="s">
        <v>17026</v>
      </c>
      <c r="AG535" s="239" t="s">
        <v>17026</v>
      </c>
      <c r="AH535" s="239" t="s">
        <v>17026</v>
      </c>
      <c r="AI535" s="251"/>
      <c r="AJ535" s="251"/>
      <c r="AK535" s="251"/>
      <c r="AL535" s="251"/>
      <c r="AM535" s="252"/>
      <c r="AN535" s="252"/>
      <c r="AO535" s="252"/>
      <c r="AP535" s="252"/>
      <c r="AQ535" s="252"/>
      <c r="AR535" s="252"/>
      <c r="AS535" s="252"/>
      <c r="AT535" s="252"/>
      <c r="AU535" s="252"/>
      <c r="AV535" s="252"/>
      <c r="AW535" s="252"/>
      <c r="AX535" s="253"/>
      <c r="AY535" s="253"/>
      <c r="AZ535" s="252"/>
      <c r="BA535" s="252"/>
      <c r="BB535" s="254"/>
      <c r="BC535" s="255">
        <f t="shared" si="197"/>
        <v>-630</v>
      </c>
      <c r="BJ535" s="191" t="e">
        <f t="shared" si="209"/>
        <v>#N/A</v>
      </c>
      <c r="BM535" s="191" t="s">
        <v>734</v>
      </c>
      <c r="BN535" s="191" t="s">
        <v>720</v>
      </c>
      <c r="BO535" s="191" t="s">
        <v>3710</v>
      </c>
      <c r="BU535" s="191" t="s">
        <v>734</v>
      </c>
      <c r="BV535" s="191" t="s">
        <v>720</v>
      </c>
      <c r="BW535" s="191" t="s">
        <v>3710</v>
      </c>
      <c r="CH535" s="248">
        <f t="shared" si="193"/>
        <v>-5.8207660913467407E-11</v>
      </c>
    </row>
    <row r="536" spans="1:86" x14ac:dyDescent="0.3">
      <c r="A536" s="191">
        <v>1</v>
      </c>
      <c r="B536" s="256">
        <f>SUBTOTAL(9,$A$411:A536)</f>
        <v>114</v>
      </c>
      <c r="C536" s="260" t="s">
        <v>8471</v>
      </c>
      <c r="D536" s="197">
        <f>E536+F536+G536+H536+I536+J536+L536+N536+P536+R536+T536+U536+V536+W536+X536+Y536+Z536+AA536+AB536+AC536+AD536+AE536</f>
        <v>5308128</v>
      </c>
      <c r="E536" s="263">
        <v>0</v>
      </c>
      <c r="F536" s="263">
        <v>0</v>
      </c>
      <c r="G536" s="263">
        <v>0</v>
      </c>
      <c r="H536" s="263">
        <v>0</v>
      </c>
      <c r="I536" s="263">
        <v>0</v>
      </c>
      <c r="J536" s="263">
        <v>0</v>
      </c>
      <c r="K536" s="278">
        <v>0</v>
      </c>
      <c r="L536" s="263">
        <v>0</v>
      </c>
      <c r="M536" s="298">
        <v>630</v>
      </c>
      <c r="N536" s="197">
        <v>5020685.33</v>
      </c>
      <c r="O536" s="263">
        <v>0</v>
      </c>
      <c r="P536" s="263">
        <v>0</v>
      </c>
      <c r="Q536" s="263">
        <v>0</v>
      </c>
      <c r="R536" s="263">
        <v>0</v>
      </c>
      <c r="S536" s="263">
        <v>0</v>
      </c>
      <c r="T536" s="263">
        <v>0</v>
      </c>
      <c r="U536" s="263">
        <v>0</v>
      </c>
      <c r="V536" s="263">
        <v>0</v>
      </c>
      <c r="W536" s="263">
        <v>0</v>
      </c>
      <c r="X536" s="263">
        <v>0</v>
      </c>
      <c r="Y536" s="263">
        <v>0</v>
      </c>
      <c r="Z536" s="263">
        <v>0</v>
      </c>
      <c r="AA536" s="263">
        <v>0</v>
      </c>
      <c r="AB536" s="263">
        <v>0</v>
      </c>
      <c r="AC536" s="197">
        <f>ROUND(N536*2.14%,2)</f>
        <v>107442.67</v>
      </c>
      <c r="AD536" s="197">
        <v>180000</v>
      </c>
      <c r="AE536" s="263">
        <v>0</v>
      </c>
      <c r="AF536" s="239">
        <v>2024</v>
      </c>
      <c r="AG536" s="239">
        <v>2024</v>
      </c>
      <c r="AH536" s="239">
        <v>2024</v>
      </c>
      <c r="AI536" s="251"/>
      <c r="AJ536" s="251"/>
      <c r="AK536" s="251"/>
      <c r="AL536" s="251"/>
      <c r="AM536" s="252" t="s">
        <v>16960</v>
      </c>
      <c r="AN536" s="252" t="s">
        <v>16962</v>
      </c>
      <c r="AO536" s="252"/>
      <c r="AP536" s="252" t="s">
        <v>16952</v>
      </c>
      <c r="AQ536" s="252" t="s">
        <v>16957</v>
      </c>
      <c r="AR536" s="252"/>
      <c r="AS536" s="252"/>
      <c r="AT536" s="252"/>
      <c r="AU536" s="252"/>
      <c r="AV536" s="252"/>
      <c r="AW536" s="252">
        <v>1976</v>
      </c>
      <c r="AX536" s="253">
        <v>711.7</v>
      </c>
      <c r="AY536" s="253">
        <v>650</v>
      </c>
      <c r="AZ536" s="252" t="s">
        <v>2967</v>
      </c>
      <c r="BA536" s="252" t="s">
        <v>17012</v>
      </c>
      <c r="BB536" s="254"/>
      <c r="BC536" s="255">
        <f t="shared" si="197"/>
        <v>20</v>
      </c>
      <c r="BD536" s="191" t="s">
        <v>16942</v>
      </c>
      <c r="BJ536" s="191" t="str">
        <f t="shared" si="209"/>
        <v>497.500</v>
      </c>
      <c r="BM536" s="191" t="s">
        <v>735</v>
      </c>
      <c r="BN536" s="191" t="s">
        <v>2984</v>
      </c>
      <c r="BO536" s="191" t="s">
        <v>3711</v>
      </c>
      <c r="BU536" s="191" t="s">
        <v>735</v>
      </c>
      <c r="BV536" s="191" t="s">
        <v>2984</v>
      </c>
      <c r="BW536" s="191" t="s">
        <v>3711</v>
      </c>
      <c r="CH536" s="248">
        <f t="shared" si="193"/>
        <v>-5.8207660913467407E-11</v>
      </c>
    </row>
    <row r="537" spans="1:86" x14ac:dyDescent="0.3">
      <c r="B537" s="249" t="s">
        <v>470</v>
      </c>
      <c r="C537" s="249"/>
      <c r="D537" s="246">
        <f>D538</f>
        <v>7532677</v>
      </c>
      <c r="E537" s="197">
        <f t="shared" ref="E537:AE537" si="213">E538</f>
        <v>0</v>
      </c>
      <c r="F537" s="197">
        <f t="shared" si="213"/>
        <v>0</v>
      </c>
      <c r="G537" s="197">
        <f t="shared" si="213"/>
        <v>0</v>
      </c>
      <c r="H537" s="197">
        <f t="shared" si="213"/>
        <v>0</v>
      </c>
      <c r="I537" s="197">
        <f t="shared" si="213"/>
        <v>0</v>
      </c>
      <c r="J537" s="197">
        <f t="shared" si="213"/>
        <v>0</v>
      </c>
      <c r="K537" s="247">
        <f t="shared" si="213"/>
        <v>0</v>
      </c>
      <c r="L537" s="197">
        <f t="shared" si="213"/>
        <v>0</v>
      </c>
      <c r="M537" s="197">
        <f t="shared" si="213"/>
        <v>894</v>
      </c>
      <c r="N537" s="197">
        <f t="shared" si="213"/>
        <v>7198626.4000000004</v>
      </c>
      <c r="O537" s="197">
        <f t="shared" si="213"/>
        <v>0</v>
      </c>
      <c r="P537" s="197">
        <f t="shared" si="213"/>
        <v>0</v>
      </c>
      <c r="Q537" s="197">
        <f t="shared" si="213"/>
        <v>0</v>
      </c>
      <c r="R537" s="197">
        <f t="shared" si="213"/>
        <v>0</v>
      </c>
      <c r="S537" s="197">
        <f t="shared" si="213"/>
        <v>0</v>
      </c>
      <c r="T537" s="197">
        <f t="shared" si="213"/>
        <v>0</v>
      </c>
      <c r="U537" s="197">
        <f t="shared" si="213"/>
        <v>0</v>
      </c>
      <c r="V537" s="197">
        <f t="shared" si="213"/>
        <v>0</v>
      </c>
      <c r="W537" s="197">
        <f t="shared" si="213"/>
        <v>0</v>
      </c>
      <c r="X537" s="197">
        <f t="shared" si="213"/>
        <v>0</v>
      </c>
      <c r="Y537" s="197">
        <f t="shared" si="213"/>
        <v>0</v>
      </c>
      <c r="Z537" s="197">
        <f t="shared" si="213"/>
        <v>0</v>
      </c>
      <c r="AA537" s="197">
        <f t="shared" si="213"/>
        <v>0</v>
      </c>
      <c r="AB537" s="197">
        <f t="shared" si="213"/>
        <v>0</v>
      </c>
      <c r="AC537" s="197">
        <f t="shared" si="213"/>
        <v>154050.6</v>
      </c>
      <c r="AD537" s="197">
        <f t="shared" si="213"/>
        <v>180000</v>
      </c>
      <c r="AE537" s="197">
        <f t="shared" si="213"/>
        <v>0</v>
      </c>
      <c r="AF537" s="239" t="s">
        <v>17026</v>
      </c>
      <c r="AG537" s="239" t="s">
        <v>17026</v>
      </c>
      <c r="AH537" s="239" t="s">
        <v>17026</v>
      </c>
      <c r="AI537" s="251"/>
      <c r="AJ537" s="251"/>
      <c r="AK537" s="251"/>
      <c r="AL537" s="251"/>
      <c r="AM537" s="252"/>
      <c r="AN537" s="252"/>
      <c r="AO537" s="252"/>
      <c r="AP537" s="252"/>
      <c r="AQ537" s="252"/>
      <c r="AR537" s="252"/>
      <c r="AS537" s="252"/>
      <c r="AT537" s="252"/>
      <c r="AU537" s="252"/>
      <c r="AV537" s="252"/>
      <c r="AW537" s="252"/>
      <c r="AX537" s="253"/>
      <c r="AY537" s="253"/>
      <c r="AZ537" s="252"/>
      <c r="BA537" s="252"/>
      <c r="BB537" s="254"/>
      <c r="BC537" s="255">
        <f t="shared" si="197"/>
        <v>-894</v>
      </c>
      <c r="BJ537" s="191" t="e">
        <f t="shared" si="209"/>
        <v>#N/A</v>
      </c>
      <c r="BM537" s="191" t="s">
        <v>736</v>
      </c>
      <c r="BN537" s="191" t="s">
        <v>3029</v>
      </c>
      <c r="BO537" s="191" t="s">
        <v>3712</v>
      </c>
      <c r="BU537" s="191" t="s">
        <v>736</v>
      </c>
      <c r="BV537" s="191" t="s">
        <v>3029</v>
      </c>
      <c r="BW537" s="191" t="s">
        <v>3712</v>
      </c>
      <c r="CH537" s="248">
        <f t="shared" si="193"/>
        <v>-3.7834979593753815E-10</v>
      </c>
    </row>
    <row r="538" spans="1:86" x14ac:dyDescent="0.3">
      <c r="A538" s="191">
        <v>1</v>
      </c>
      <c r="B538" s="256">
        <f>SUBTOTAL(9,$A$411:A538)</f>
        <v>115</v>
      </c>
      <c r="C538" s="260" t="s">
        <v>482</v>
      </c>
      <c r="D538" s="197">
        <f>E538+F538+G538+H538+I538+J538+L538+N538+P538+R538+T538+U538+V538+W538+X538+Y538+Z538+AA538+AB538+AC538+AD538+AE538</f>
        <v>7532677</v>
      </c>
      <c r="E538" s="263">
        <v>0</v>
      </c>
      <c r="F538" s="263">
        <v>0</v>
      </c>
      <c r="G538" s="263">
        <v>0</v>
      </c>
      <c r="H538" s="263">
        <v>0</v>
      </c>
      <c r="I538" s="263">
        <v>0</v>
      </c>
      <c r="J538" s="263">
        <v>0</v>
      </c>
      <c r="K538" s="278">
        <v>0</v>
      </c>
      <c r="L538" s="263">
        <v>0</v>
      </c>
      <c r="M538" s="197">
        <v>894</v>
      </c>
      <c r="N538" s="197">
        <v>7198626.4000000004</v>
      </c>
      <c r="O538" s="263">
        <v>0</v>
      </c>
      <c r="P538" s="263">
        <v>0</v>
      </c>
      <c r="Q538" s="263">
        <v>0</v>
      </c>
      <c r="R538" s="263">
        <v>0</v>
      </c>
      <c r="S538" s="263">
        <v>0</v>
      </c>
      <c r="T538" s="263">
        <v>0</v>
      </c>
      <c r="U538" s="263">
        <v>0</v>
      </c>
      <c r="V538" s="263">
        <v>0</v>
      </c>
      <c r="W538" s="263">
        <v>0</v>
      </c>
      <c r="X538" s="263">
        <v>0</v>
      </c>
      <c r="Y538" s="263">
        <v>0</v>
      </c>
      <c r="Z538" s="263">
        <v>0</v>
      </c>
      <c r="AA538" s="263">
        <v>0</v>
      </c>
      <c r="AB538" s="263">
        <v>0</v>
      </c>
      <c r="AC538" s="197">
        <f>ROUND(N538*2.14%,2)</f>
        <v>154050.6</v>
      </c>
      <c r="AD538" s="197">
        <v>180000</v>
      </c>
      <c r="AE538" s="263">
        <v>0</v>
      </c>
      <c r="AF538" s="239">
        <v>2024</v>
      </c>
      <c r="AG538" s="239">
        <v>2024</v>
      </c>
      <c r="AH538" s="239">
        <v>2024</v>
      </c>
      <c r="AI538" s="251"/>
      <c r="AJ538" s="251"/>
      <c r="AK538" s="251"/>
      <c r="AL538" s="251"/>
      <c r="AM538" s="252" t="s">
        <v>16954</v>
      </c>
      <c r="AN538" s="252" t="s">
        <v>16950</v>
      </c>
      <c r="AO538" s="252">
        <v>0</v>
      </c>
      <c r="AP538" s="252" t="s">
        <v>16964</v>
      </c>
      <c r="AQ538" s="252" t="s">
        <v>16952</v>
      </c>
      <c r="AR538" s="252" t="s">
        <v>16964</v>
      </c>
      <c r="AS538" s="252"/>
      <c r="AT538" s="252"/>
      <c r="AU538" s="252"/>
      <c r="AV538" s="252"/>
      <c r="AW538" s="252" t="s">
        <v>929</v>
      </c>
      <c r="AX538" s="253">
        <v>917</v>
      </c>
      <c r="AY538" s="253" t="s">
        <v>2984</v>
      </c>
      <c r="AZ538" s="252" t="s">
        <v>2967</v>
      </c>
      <c r="BA538" s="252" t="s">
        <v>17012</v>
      </c>
      <c r="BB538" s="254"/>
      <c r="BC538" s="255" t="e">
        <f t="shared" si="197"/>
        <v>#VALUE!</v>
      </c>
      <c r="BJ538" s="191" t="str">
        <f t="shared" si="209"/>
        <v>нет данных</v>
      </c>
      <c r="BM538" s="191" t="s">
        <v>546</v>
      </c>
      <c r="BN538" s="191" t="s">
        <v>658</v>
      </c>
      <c r="BO538" s="191" t="s">
        <v>3361</v>
      </c>
      <c r="BU538" s="191" t="s">
        <v>546</v>
      </c>
      <c r="BV538" s="191" t="s">
        <v>658</v>
      </c>
      <c r="BW538" s="191" t="s">
        <v>3361</v>
      </c>
      <c r="CH538" s="248">
        <f t="shared" si="193"/>
        <v>-3.7834979593753815E-10</v>
      </c>
    </row>
    <row r="539" spans="1:86" x14ac:dyDescent="0.3">
      <c r="B539" s="249" t="s">
        <v>472</v>
      </c>
      <c r="C539" s="249"/>
      <c r="D539" s="246">
        <f>D540</f>
        <v>7134922.25</v>
      </c>
      <c r="E539" s="197">
        <f t="shared" ref="E539:AE539" si="214">E540</f>
        <v>0</v>
      </c>
      <c r="F539" s="197">
        <f t="shared" si="214"/>
        <v>0</v>
      </c>
      <c r="G539" s="197">
        <f t="shared" si="214"/>
        <v>0</v>
      </c>
      <c r="H539" s="197">
        <f t="shared" si="214"/>
        <v>0</v>
      </c>
      <c r="I539" s="197">
        <f t="shared" si="214"/>
        <v>0</v>
      </c>
      <c r="J539" s="197">
        <f t="shared" si="214"/>
        <v>0</v>
      </c>
      <c r="K539" s="247">
        <f t="shared" si="214"/>
        <v>0</v>
      </c>
      <c r="L539" s="197">
        <f t="shared" si="214"/>
        <v>0</v>
      </c>
      <c r="M539" s="197">
        <f t="shared" si="214"/>
        <v>801.6</v>
      </c>
      <c r="N539" s="197">
        <f t="shared" si="214"/>
        <v>6809205.2599999998</v>
      </c>
      <c r="O539" s="197">
        <f t="shared" si="214"/>
        <v>0</v>
      </c>
      <c r="P539" s="197">
        <f t="shared" si="214"/>
        <v>0</v>
      </c>
      <c r="Q539" s="197">
        <f t="shared" si="214"/>
        <v>0</v>
      </c>
      <c r="R539" s="197">
        <f t="shared" si="214"/>
        <v>0</v>
      </c>
      <c r="S539" s="197">
        <f t="shared" si="214"/>
        <v>0</v>
      </c>
      <c r="T539" s="197">
        <f t="shared" si="214"/>
        <v>0</v>
      </c>
      <c r="U539" s="197">
        <f t="shared" si="214"/>
        <v>0</v>
      </c>
      <c r="V539" s="197">
        <f t="shared" si="214"/>
        <v>0</v>
      </c>
      <c r="W539" s="197">
        <f t="shared" si="214"/>
        <v>0</v>
      </c>
      <c r="X539" s="197">
        <f t="shared" si="214"/>
        <v>0</v>
      </c>
      <c r="Y539" s="197">
        <f t="shared" si="214"/>
        <v>0</v>
      </c>
      <c r="Z539" s="197">
        <f t="shared" si="214"/>
        <v>0</v>
      </c>
      <c r="AA539" s="197">
        <f t="shared" si="214"/>
        <v>0</v>
      </c>
      <c r="AB539" s="197">
        <f t="shared" si="214"/>
        <v>0</v>
      </c>
      <c r="AC539" s="197">
        <f t="shared" si="214"/>
        <v>145716.99</v>
      </c>
      <c r="AD539" s="197">
        <f t="shared" si="214"/>
        <v>180000</v>
      </c>
      <c r="AE539" s="197">
        <f t="shared" si="214"/>
        <v>0</v>
      </c>
      <c r="AF539" s="239" t="s">
        <v>17026</v>
      </c>
      <c r="AG539" s="239" t="s">
        <v>17026</v>
      </c>
      <c r="AH539" s="239" t="s">
        <v>17026</v>
      </c>
      <c r="AI539" s="251"/>
      <c r="AJ539" s="251"/>
      <c r="AK539" s="251"/>
      <c r="AL539" s="251"/>
      <c r="AM539" s="252"/>
      <c r="AN539" s="252"/>
      <c r="AO539" s="252"/>
      <c r="AP539" s="252"/>
      <c r="AQ539" s="252"/>
      <c r="AR539" s="252"/>
      <c r="AS539" s="252"/>
      <c r="AT539" s="252"/>
      <c r="AU539" s="252"/>
      <c r="AV539" s="252"/>
      <c r="AW539" s="252"/>
      <c r="AX539" s="253"/>
      <c r="AY539" s="253"/>
      <c r="AZ539" s="252"/>
      <c r="BA539" s="252"/>
      <c r="BB539" s="254"/>
      <c r="BC539" s="255">
        <f t="shared" si="197"/>
        <v>-801.6</v>
      </c>
      <c r="BJ539" s="191" t="e">
        <f t="shared" si="209"/>
        <v>#N/A</v>
      </c>
      <c r="BM539" s="191" t="s">
        <v>519</v>
      </c>
      <c r="BN539" s="191" t="s">
        <v>2984</v>
      </c>
      <c r="BO539" s="191" t="s">
        <v>3715</v>
      </c>
      <c r="BU539" s="191" t="s">
        <v>519</v>
      </c>
      <c r="BV539" s="191" t="s">
        <v>2984</v>
      </c>
      <c r="BW539" s="191" t="s">
        <v>3715</v>
      </c>
      <c r="CH539" s="248">
        <f t="shared" si="193"/>
        <v>2.3283064365386963E-10</v>
      </c>
    </row>
    <row r="540" spans="1:86" x14ac:dyDescent="0.3">
      <c r="A540" s="191">
        <v>1</v>
      </c>
      <c r="B540" s="256">
        <f>SUBTOTAL(9,$A$411:A540)</f>
        <v>116</v>
      </c>
      <c r="C540" s="260" t="s">
        <v>483</v>
      </c>
      <c r="D540" s="197">
        <f>E540+F540+G540+H540+I540+J540+L540+N540+P540+R540+T540+U540+V540+W540+X540+Y540+Z540+AA540+AB540+AC540+AD540+AE540</f>
        <v>7134922.25</v>
      </c>
      <c r="E540" s="263">
        <v>0</v>
      </c>
      <c r="F540" s="263">
        <v>0</v>
      </c>
      <c r="G540" s="263">
        <v>0</v>
      </c>
      <c r="H540" s="263">
        <v>0</v>
      </c>
      <c r="I540" s="263">
        <v>0</v>
      </c>
      <c r="J540" s="263">
        <v>0</v>
      </c>
      <c r="K540" s="278">
        <v>0</v>
      </c>
      <c r="L540" s="263">
        <v>0</v>
      </c>
      <c r="M540" s="197">
        <v>801.6</v>
      </c>
      <c r="N540" s="197">
        <v>6809205.2599999998</v>
      </c>
      <c r="O540" s="263">
        <v>0</v>
      </c>
      <c r="P540" s="263">
        <v>0</v>
      </c>
      <c r="Q540" s="263">
        <v>0</v>
      </c>
      <c r="R540" s="263">
        <v>0</v>
      </c>
      <c r="S540" s="263">
        <v>0</v>
      </c>
      <c r="T540" s="263">
        <v>0</v>
      </c>
      <c r="U540" s="263">
        <v>0</v>
      </c>
      <c r="V540" s="263">
        <v>0</v>
      </c>
      <c r="W540" s="263">
        <v>0</v>
      </c>
      <c r="X540" s="263">
        <v>0</v>
      </c>
      <c r="Y540" s="263">
        <v>0</v>
      </c>
      <c r="Z540" s="263">
        <v>0</v>
      </c>
      <c r="AA540" s="263">
        <v>0</v>
      </c>
      <c r="AB540" s="263">
        <v>0</v>
      </c>
      <c r="AC540" s="197">
        <f>ROUND(N540*2.14%,2)</f>
        <v>145716.99</v>
      </c>
      <c r="AD540" s="197">
        <v>180000</v>
      </c>
      <c r="AE540" s="263">
        <v>0</v>
      </c>
      <c r="AF540" s="239">
        <v>2024</v>
      </c>
      <c r="AG540" s="239">
        <v>2024</v>
      </c>
      <c r="AH540" s="239">
        <v>2024</v>
      </c>
      <c r="AI540" s="251"/>
      <c r="AJ540" s="251"/>
      <c r="AK540" s="251"/>
      <c r="AL540" s="251"/>
      <c r="AM540" s="252" t="s">
        <v>16967</v>
      </c>
      <c r="AN540" s="252" t="s">
        <v>16971</v>
      </c>
      <c r="AO540" s="252">
        <v>0</v>
      </c>
      <c r="AP540" s="252" t="s">
        <v>16964</v>
      </c>
      <c r="AQ540" s="252" t="s">
        <v>16952</v>
      </c>
      <c r="AR540" s="252" t="s">
        <v>16964</v>
      </c>
      <c r="AS540" s="252"/>
      <c r="AT540" s="252"/>
      <c r="AU540" s="252"/>
      <c r="AV540" s="252"/>
      <c r="AW540" s="252" t="s">
        <v>659</v>
      </c>
      <c r="AX540" s="253">
        <v>4789.7</v>
      </c>
      <c r="AY540" s="253">
        <v>801.6</v>
      </c>
      <c r="AZ540" s="252" t="s">
        <v>3040</v>
      </c>
      <c r="BA540" s="252" t="s">
        <v>17012</v>
      </c>
      <c r="BB540" s="254"/>
      <c r="BC540" s="255">
        <f t="shared" si="197"/>
        <v>0</v>
      </c>
      <c r="BJ540" s="191" t="str">
        <f t="shared" si="209"/>
        <v>нет данных</v>
      </c>
      <c r="BM540" s="191" t="s">
        <v>3716</v>
      </c>
      <c r="BN540" s="191" t="s">
        <v>2984</v>
      </c>
      <c r="BO540" s="191" t="s">
        <v>3717</v>
      </c>
      <c r="BU540" s="191" t="s">
        <v>3716</v>
      </c>
      <c r="BV540" s="191" t="s">
        <v>2984</v>
      </c>
      <c r="BW540" s="191" t="s">
        <v>3717</v>
      </c>
      <c r="CH540" s="248">
        <f t="shared" si="193"/>
        <v>2.3283064365386963E-10</v>
      </c>
    </row>
    <row r="541" spans="1:86" x14ac:dyDescent="0.3">
      <c r="B541" s="249" t="s">
        <v>289</v>
      </c>
      <c r="C541" s="249"/>
      <c r="D541" s="246">
        <f>SUM(D542:D546)</f>
        <v>46844042.669999994</v>
      </c>
      <c r="E541" s="197">
        <f t="shared" ref="E541:AE541" si="215">SUM(E542:E546)</f>
        <v>0</v>
      </c>
      <c r="F541" s="197">
        <f t="shared" si="215"/>
        <v>0</v>
      </c>
      <c r="G541" s="197">
        <f t="shared" si="215"/>
        <v>0</v>
      </c>
      <c r="H541" s="197">
        <f t="shared" si="215"/>
        <v>0</v>
      </c>
      <c r="I541" s="197">
        <f t="shared" si="215"/>
        <v>0</v>
      </c>
      <c r="J541" s="197">
        <f t="shared" si="215"/>
        <v>0</v>
      </c>
      <c r="K541" s="247">
        <f t="shared" si="215"/>
        <v>0</v>
      </c>
      <c r="L541" s="197">
        <f t="shared" si="215"/>
        <v>0</v>
      </c>
      <c r="M541" s="197">
        <f t="shared" si="215"/>
        <v>4343.78</v>
      </c>
      <c r="N541" s="197">
        <f t="shared" si="215"/>
        <v>36592257.950000003</v>
      </c>
      <c r="O541" s="197">
        <f t="shared" si="215"/>
        <v>0</v>
      </c>
      <c r="P541" s="197">
        <f t="shared" si="215"/>
        <v>0</v>
      </c>
      <c r="Q541" s="197">
        <f t="shared" si="215"/>
        <v>0</v>
      </c>
      <c r="R541" s="197">
        <f t="shared" si="215"/>
        <v>0</v>
      </c>
      <c r="S541" s="197">
        <f t="shared" si="215"/>
        <v>114</v>
      </c>
      <c r="T541" s="197">
        <f t="shared" si="215"/>
        <v>8508580.9600000009</v>
      </c>
      <c r="U541" s="197">
        <f t="shared" si="215"/>
        <v>0</v>
      </c>
      <c r="V541" s="197">
        <f t="shared" si="215"/>
        <v>0</v>
      </c>
      <c r="W541" s="197">
        <f t="shared" si="215"/>
        <v>0</v>
      </c>
      <c r="X541" s="197">
        <f t="shared" si="215"/>
        <v>0</v>
      </c>
      <c r="Y541" s="197">
        <f t="shared" si="215"/>
        <v>0</v>
      </c>
      <c r="Z541" s="197">
        <f t="shared" si="215"/>
        <v>0</v>
      </c>
      <c r="AA541" s="197">
        <f t="shared" si="215"/>
        <v>0</v>
      </c>
      <c r="AB541" s="197">
        <f t="shared" si="215"/>
        <v>0</v>
      </c>
      <c r="AC541" s="197">
        <f t="shared" si="215"/>
        <v>873203.76000000013</v>
      </c>
      <c r="AD541" s="197">
        <f t="shared" si="215"/>
        <v>750000</v>
      </c>
      <c r="AE541" s="197">
        <f t="shared" si="215"/>
        <v>120000</v>
      </c>
      <c r="AF541" s="239" t="s">
        <v>17026</v>
      </c>
      <c r="AG541" s="239" t="s">
        <v>17026</v>
      </c>
      <c r="AH541" s="239" t="s">
        <v>17026</v>
      </c>
      <c r="AI541" s="251"/>
      <c r="AJ541" s="251"/>
      <c r="AK541" s="251"/>
      <c r="AL541" s="251"/>
      <c r="AM541" s="252"/>
      <c r="AN541" s="252"/>
      <c r="AO541" s="252"/>
      <c r="AP541" s="252"/>
      <c r="AQ541" s="252"/>
      <c r="AR541" s="252"/>
      <c r="AS541" s="252"/>
      <c r="AT541" s="252"/>
      <c r="AU541" s="252"/>
      <c r="AV541" s="252"/>
      <c r="AW541" s="252"/>
      <c r="AX541" s="253"/>
      <c r="AY541" s="253"/>
      <c r="AZ541" s="252"/>
      <c r="BA541" s="252"/>
      <c r="BB541" s="254"/>
      <c r="BC541" s="255">
        <f t="shared" ref="AZ541:BC583" si="216">AY541-M541</f>
        <v>-4343.78</v>
      </c>
      <c r="BJ541" s="191" t="e">
        <f t="shared" si="209"/>
        <v>#N/A</v>
      </c>
      <c r="BM541" s="191" t="s">
        <v>3421</v>
      </c>
      <c r="BN541" s="191" t="s">
        <v>632</v>
      </c>
      <c r="BO541" s="191" t="s">
        <v>3422</v>
      </c>
      <c r="BU541" s="191" t="s">
        <v>3421</v>
      </c>
      <c r="BV541" s="191" t="s">
        <v>632</v>
      </c>
      <c r="BW541" s="191" t="s">
        <v>3422</v>
      </c>
      <c r="CH541" s="248">
        <f t="shared" si="193"/>
        <v>-9.6624717116355896E-9</v>
      </c>
    </row>
    <row r="542" spans="1:86" x14ac:dyDescent="0.3">
      <c r="A542" s="191">
        <v>1</v>
      </c>
      <c r="B542" s="256">
        <f>SUBTOTAL(9,$A$411:A542)</f>
        <v>117</v>
      </c>
      <c r="C542" s="260" t="s">
        <v>293</v>
      </c>
      <c r="D542" s="197">
        <f t="shared" ref="D542:D546" si="217">E542+F542+G542+H542+I542+J542+L542+N542+P542+R542+T542+U542+V542+W542+X542+Y542+Z542+AA542+AB542+AC542+AD542+AE542</f>
        <v>5571597.5699999994</v>
      </c>
      <c r="E542" s="263">
        <v>0</v>
      </c>
      <c r="F542" s="263">
        <v>0</v>
      </c>
      <c r="G542" s="263">
        <v>0</v>
      </c>
      <c r="H542" s="263">
        <v>0</v>
      </c>
      <c r="I542" s="263">
        <v>0</v>
      </c>
      <c r="J542" s="263">
        <v>0</v>
      </c>
      <c r="K542" s="278">
        <v>0</v>
      </c>
      <c r="L542" s="263">
        <v>0</v>
      </c>
      <c r="M542" s="197">
        <v>637.79999999999995</v>
      </c>
      <c r="N542" s="197">
        <v>5259053.8099999996</v>
      </c>
      <c r="O542" s="263">
        <v>0</v>
      </c>
      <c r="P542" s="263">
        <v>0</v>
      </c>
      <c r="Q542" s="263">
        <v>0</v>
      </c>
      <c r="R542" s="263">
        <v>0</v>
      </c>
      <c r="S542" s="263">
        <v>0</v>
      </c>
      <c r="T542" s="263">
        <v>0</v>
      </c>
      <c r="U542" s="263">
        <v>0</v>
      </c>
      <c r="V542" s="263">
        <v>0</v>
      </c>
      <c r="W542" s="263">
        <v>0</v>
      </c>
      <c r="X542" s="263">
        <v>0</v>
      </c>
      <c r="Y542" s="263">
        <v>0</v>
      </c>
      <c r="Z542" s="263">
        <v>0</v>
      </c>
      <c r="AA542" s="263">
        <v>0</v>
      </c>
      <c r="AB542" s="263">
        <v>0</v>
      </c>
      <c r="AC542" s="263">
        <v>112543.76</v>
      </c>
      <c r="AD542" s="263">
        <v>200000</v>
      </c>
      <c r="AE542" s="263">
        <v>0</v>
      </c>
      <c r="AF542" s="239">
        <v>2024</v>
      </c>
      <c r="AG542" s="239">
        <v>2024</v>
      </c>
      <c r="AH542" s="239">
        <v>2024</v>
      </c>
      <c r="AI542" s="251"/>
      <c r="AJ542" s="251"/>
      <c r="AK542" s="251"/>
      <c r="AL542" s="251"/>
      <c r="AM542" s="252" t="s">
        <v>16954</v>
      </c>
      <c r="AN542" s="252" t="s">
        <v>16950</v>
      </c>
      <c r="AO542" s="252">
        <v>0</v>
      </c>
      <c r="AP542" s="252" t="s">
        <v>16966</v>
      </c>
      <c r="AQ542" s="252" t="s">
        <v>16968</v>
      </c>
      <c r="AR542" s="252">
        <v>0</v>
      </c>
      <c r="AS542" s="252"/>
      <c r="AT542" s="252"/>
      <c r="AU542" s="252"/>
      <c r="AV542" s="252"/>
      <c r="AW542" s="252" t="s">
        <v>615</v>
      </c>
      <c r="AX542" s="253">
        <v>737.56</v>
      </c>
      <c r="AY542" s="253">
        <v>607.5</v>
      </c>
      <c r="AZ542" s="252" t="s">
        <v>2967</v>
      </c>
      <c r="BA542" s="252" t="s">
        <v>17012</v>
      </c>
      <c r="BB542" s="254"/>
      <c r="BC542" s="255">
        <f t="shared" si="216"/>
        <v>-30.299999999999955</v>
      </c>
      <c r="BJ542" s="191" t="str">
        <f t="shared" si="209"/>
        <v>768.000</v>
      </c>
      <c r="BM542" s="191" t="s">
        <v>3424</v>
      </c>
      <c r="BN542" s="191" t="s">
        <v>626</v>
      </c>
      <c r="BO542" s="191" t="s">
        <v>3426</v>
      </c>
      <c r="BU542" s="191" t="s">
        <v>3424</v>
      </c>
      <c r="BV542" s="191" t="s">
        <v>626</v>
      </c>
      <c r="BW542" s="191" t="s">
        <v>3426</v>
      </c>
      <c r="CH542" s="248">
        <f t="shared" si="193"/>
        <v>-2.3283064365386963E-10</v>
      </c>
    </row>
    <row r="543" spans="1:86" x14ac:dyDescent="0.3">
      <c r="A543" s="191">
        <v>1</v>
      </c>
      <c r="B543" s="256">
        <f>SUBTOTAL(9,$A$411:A543)</f>
        <v>118</v>
      </c>
      <c r="C543" s="260" t="s">
        <v>294</v>
      </c>
      <c r="D543" s="197">
        <f t="shared" si="217"/>
        <v>12242836.76</v>
      </c>
      <c r="E543" s="263">
        <v>0</v>
      </c>
      <c r="F543" s="263">
        <v>0</v>
      </c>
      <c r="G543" s="263">
        <v>0</v>
      </c>
      <c r="H543" s="263">
        <v>0</v>
      </c>
      <c r="I543" s="263">
        <v>0</v>
      </c>
      <c r="J543" s="263">
        <v>0</v>
      </c>
      <c r="K543" s="278">
        <v>0</v>
      </c>
      <c r="L543" s="263">
        <v>0</v>
      </c>
      <c r="M543" s="197">
        <v>1401.48</v>
      </c>
      <c r="N543" s="197">
        <v>11761150.16</v>
      </c>
      <c r="O543" s="263">
        <v>0</v>
      </c>
      <c r="P543" s="263">
        <v>0</v>
      </c>
      <c r="Q543" s="263">
        <v>0</v>
      </c>
      <c r="R543" s="263">
        <v>0</v>
      </c>
      <c r="S543" s="263">
        <v>0</v>
      </c>
      <c r="T543" s="263">
        <v>0</v>
      </c>
      <c r="U543" s="263">
        <v>0</v>
      </c>
      <c r="V543" s="263">
        <v>0</v>
      </c>
      <c r="W543" s="263">
        <v>0</v>
      </c>
      <c r="X543" s="263">
        <v>0</v>
      </c>
      <c r="Y543" s="263">
        <v>0</v>
      </c>
      <c r="Z543" s="263">
        <v>0</v>
      </c>
      <c r="AA543" s="263">
        <v>0</v>
      </c>
      <c r="AB543" s="263">
        <v>0</v>
      </c>
      <c r="AC543" s="263">
        <v>251686.6</v>
      </c>
      <c r="AD543" s="263">
        <v>230000</v>
      </c>
      <c r="AE543" s="263">
        <v>0</v>
      </c>
      <c r="AF543" s="239">
        <v>2024</v>
      </c>
      <c r="AG543" s="239">
        <v>2024</v>
      </c>
      <c r="AH543" s="239">
        <v>2024</v>
      </c>
      <c r="AI543" s="251"/>
      <c r="AJ543" s="251"/>
      <c r="AK543" s="251"/>
      <c r="AL543" s="251"/>
      <c r="AM543" s="252" t="s">
        <v>16954</v>
      </c>
      <c r="AN543" s="252" t="s">
        <v>16950</v>
      </c>
      <c r="AO543" s="252">
        <v>0</v>
      </c>
      <c r="AP543" s="252" t="s">
        <v>16972</v>
      </c>
      <c r="AQ543" s="252" t="s">
        <v>16961</v>
      </c>
      <c r="AR543" s="252" t="s">
        <v>16964</v>
      </c>
      <c r="AS543" s="252"/>
      <c r="AT543" s="252"/>
      <c r="AU543" s="252"/>
      <c r="AV543" s="252"/>
      <c r="AW543" s="252" t="s">
        <v>737</v>
      </c>
      <c r="AX543" s="253">
        <v>3369.4</v>
      </c>
      <c r="AY543" s="253">
        <v>1374</v>
      </c>
      <c r="AZ543" s="252" t="s">
        <v>2967</v>
      </c>
      <c r="BA543" s="252" t="s">
        <v>17012</v>
      </c>
      <c r="BB543" s="254"/>
      <c r="BC543" s="255">
        <f t="shared" si="216"/>
        <v>-27.480000000000018</v>
      </c>
      <c r="BJ543" s="191" t="str">
        <f t="shared" si="209"/>
        <v>1597.200</v>
      </c>
      <c r="BM543" s="191" t="s">
        <v>3427</v>
      </c>
      <c r="BN543" s="191" t="s">
        <v>670</v>
      </c>
      <c r="BO543" s="191" t="s">
        <v>3430</v>
      </c>
      <c r="BU543" s="191" t="s">
        <v>3427</v>
      </c>
      <c r="BV543" s="191" t="s">
        <v>670</v>
      </c>
      <c r="BW543" s="191" t="s">
        <v>3430</v>
      </c>
      <c r="CH543" s="248">
        <f t="shared" si="193"/>
        <v>-3.7834979593753815E-10</v>
      </c>
    </row>
    <row r="544" spans="1:86" x14ac:dyDescent="0.3">
      <c r="A544" s="191">
        <v>1</v>
      </c>
      <c r="B544" s="256">
        <f>SUBTOTAL(9,$A$411:A544)</f>
        <v>119</v>
      </c>
      <c r="C544" s="260" t="s">
        <v>303</v>
      </c>
      <c r="D544" s="197">
        <f t="shared" si="217"/>
        <v>7084612.1500000004</v>
      </c>
      <c r="E544" s="263">
        <v>0</v>
      </c>
      <c r="F544" s="263">
        <v>0</v>
      </c>
      <c r="G544" s="263">
        <v>0</v>
      </c>
      <c r="H544" s="263">
        <v>0</v>
      </c>
      <c r="I544" s="263">
        <v>0</v>
      </c>
      <c r="J544" s="263">
        <v>0</v>
      </c>
      <c r="K544" s="278">
        <v>0</v>
      </c>
      <c r="L544" s="263">
        <v>0</v>
      </c>
      <c r="M544" s="197">
        <v>811</v>
      </c>
      <c r="N544" s="197">
        <v>6740368.25</v>
      </c>
      <c r="O544" s="263">
        <v>0</v>
      </c>
      <c r="P544" s="263">
        <v>0</v>
      </c>
      <c r="Q544" s="263">
        <v>0</v>
      </c>
      <c r="R544" s="263">
        <v>0</v>
      </c>
      <c r="S544" s="263">
        <v>0</v>
      </c>
      <c r="T544" s="263">
        <v>0</v>
      </c>
      <c r="U544" s="263">
        <v>0</v>
      </c>
      <c r="V544" s="263">
        <v>0</v>
      </c>
      <c r="W544" s="263">
        <v>0</v>
      </c>
      <c r="X544" s="263">
        <v>0</v>
      </c>
      <c r="Y544" s="263">
        <v>0</v>
      </c>
      <c r="Z544" s="263">
        <v>0</v>
      </c>
      <c r="AA544" s="263">
        <v>0</v>
      </c>
      <c r="AB544" s="263">
        <v>0</v>
      </c>
      <c r="AC544" s="263">
        <v>144243.9</v>
      </c>
      <c r="AD544" s="263">
        <v>200000</v>
      </c>
      <c r="AE544" s="263">
        <v>0</v>
      </c>
      <c r="AF544" s="239">
        <v>2024</v>
      </c>
      <c r="AG544" s="239">
        <v>2024</v>
      </c>
      <c r="AH544" s="239">
        <v>2024</v>
      </c>
      <c r="AI544" s="251"/>
      <c r="AJ544" s="251"/>
      <c r="AK544" s="251"/>
      <c r="AL544" s="251"/>
      <c r="AM544" s="252" t="s">
        <v>16960</v>
      </c>
      <c r="AN544" s="252" t="s">
        <v>16956</v>
      </c>
      <c r="AO544" s="252">
        <v>0</v>
      </c>
      <c r="AP544" s="252" t="s">
        <v>16965</v>
      </c>
      <c r="AQ544" s="252" t="s">
        <v>16972</v>
      </c>
      <c r="AR544" s="252">
        <v>0</v>
      </c>
      <c r="AS544" s="252"/>
      <c r="AT544" s="252"/>
      <c r="AU544" s="252"/>
      <c r="AV544" s="252"/>
      <c r="AW544" s="252" t="s">
        <v>788</v>
      </c>
      <c r="AX544" s="253">
        <v>898.36</v>
      </c>
      <c r="AY544" s="253">
        <v>500</v>
      </c>
      <c r="AZ544" s="252" t="s">
        <v>2967</v>
      </c>
      <c r="BA544" s="252" t="s">
        <v>17012</v>
      </c>
      <c r="BB544" s="254"/>
      <c r="BC544" s="255">
        <f t="shared" si="216"/>
        <v>-311</v>
      </c>
      <c r="BD544" s="191" t="s">
        <v>16948</v>
      </c>
      <c r="BJ544" s="191" t="str">
        <f t="shared" si="209"/>
        <v>537.800</v>
      </c>
      <c r="BM544" s="191" t="s">
        <v>3432</v>
      </c>
      <c r="BN544" s="191" t="s">
        <v>716</v>
      </c>
      <c r="BO544" s="191" t="s">
        <v>1000</v>
      </c>
      <c r="BU544" s="191" t="s">
        <v>3432</v>
      </c>
      <c r="BV544" s="191" t="s">
        <v>716</v>
      </c>
      <c r="BW544" s="191" t="s">
        <v>1000</v>
      </c>
      <c r="CH544" s="248">
        <f t="shared" si="193"/>
        <v>3.7834979593753815E-10</v>
      </c>
    </row>
    <row r="545" spans="1:86" x14ac:dyDescent="0.3">
      <c r="A545" s="191">
        <v>1</v>
      </c>
      <c r="B545" s="256">
        <f>SUBTOTAL(9,$A$411:A545)</f>
        <v>120</v>
      </c>
      <c r="C545" s="260" t="s">
        <v>290</v>
      </c>
      <c r="D545" s="197">
        <f t="shared" si="217"/>
        <v>13106283.83</v>
      </c>
      <c r="E545" s="263">
        <v>0</v>
      </c>
      <c r="F545" s="263">
        <v>0</v>
      </c>
      <c r="G545" s="263">
        <v>0</v>
      </c>
      <c r="H545" s="263">
        <v>0</v>
      </c>
      <c r="I545" s="263">
        <v>0</v>
      </c>
      <c r="J545" s="263">
        <v>0</v>
      </c>
      <c r="K545" s="278">
        <v>0</v>
      </c>
      <c r="L545" s="263">
        <v>0</v>
      </c>
      <c r="M545" s="279">
        <v>1493.5</v>
      </c>
      <c r="N545" s="197">
        <v>12831685.73</v>
      </c>
      <c r="O545" s="263">
        <v>0</v>
      </c>
      <c r="P545" s="263">
        <v>0</v>
      </c>
      <c r="Q545" s="197">
        <v>0</v>
      </c>
      <c r="R545" s="197">
        <v>0</v>
      </c>
      <c r="S545" s="263">
        <v>0</v>
      </c>
      <c r="T545" s="263">
        <v>0</v>
      </c>
      <c r="U545" s="263">
        <v>0</v>
      </c>
      <c r="V545" s="263">
        <v>0</v>
      </c>
      <c r="W545" s="263">
        <v>0</v>
      </c>
      <c r="X545" s="263">
        <v>0</v>
      </c>
      <c r="Y545" s="263">
        <v>0</v>
      </c>
      <c r="Z545" s="263">
        <v>0</v>
      </c>
      <c r="AA545" s="263">
        <v>0</v>
      </c>
      <c r="AB545" s="263">
        <v>0</v>
      </c>
      <c r="AC545" s="263">
        <f>274598.07+0.03</f>
        <v>274598.10000000003</v>
      </c>
      <c r="AD545" s="263">
        <v>0</v>
      </c>
      <c r="AE545" s="263">
        <v>0</v>
      </c>
      <c r="AF545" s="239" t="s">
        <v>17052</v>
      </c>
      <c r="AG545" s="239">
        <v>2024</v>
      </c>
      <c r="AH545" s="239">
        <v>2024</v>
      </c>
      <c r="AI545" s="251"/>
      <c r="AJ545" s="251"/>
      <c r="AK545" s="251"/>
      <c r="AL545" s="251"/>
      <c r="AM545" s="252" t="s">
        <v>16969</v>
      </c>
      <c r="AN545" s="252" t="s">
        <v>16965</v>
      </c>
      <c r="AO545" s="252">
        <v>0</v>
      </c>
      <c r="AP545" s="252" t="s">
        <v>16964</v>
      </c>
      <c r="AQ545" s="252" t="s">
        <v>16964</v>
      </c>
      <c r="AR545" s="252" t="s">
        <v>16964</v>
      </c>
      <c r="AS545" s="252"/>
      <c r="AT545" s="252"/>
      <c r="AU545" s="252"/>
      <c r="AV545" s="252"/>
      <c r="AW545" s="252" t="s">
        <v>784</v>
      </c>
      <c r="AX545" s="253">
        <v>2128.3000000000002</v>
      </c>
      <c r="AY545" s="253">
        <v>1493.5</v>
      </c>
      <c r="AZ545" s="252" t="s">
        <v>2992</v>
      </c>
      <c r="BA545" s="252">
        <v>2009</v>
      </c>
      <c r="BB545" s="254"/>
      <c r="BC545" s="255">
        <f>AY545-M545</f>
        <v>0</v>
      </c>
      <c r="BJ545" s="191" t="str">
        <f t="shared" si="209"/>
        <v>1493.500</v>
      </c>
      <c r="BM545" s="191" t="s">
        <v>678</v>
      </c>
      <c r="BN545" s="191" t="s">
        <v>1140</v>
      </c>
      <c r="BO545" s="191" t="s">
        <v>3413</v>
      </c>
      <c r="BU545" s="191" t="s">
        <v>678</v>
      </c>
      <c r="BV545" s="191" t="s">
        <v>1140</v>
      </c>
      <c r="BW545" s="191" t="s">
        <v>3413</v>
      </c>
      <c r="CH545" s="248">
        <f t="shared" si="193"/>
        <v>-4.0745362639427185E-10</v>
      </c>
    </row>
    <row r="546" spans="1:86" x14ac:dyDescent="0.3">
      <c r="A546" s="191">
        <v>1</v>
      </c>
      <c r="B546" s="256">
        <f>SUBTOTAL(9,$A$411:A546)</f>
        <v>121</v>
      </c>
      <c r="C546" s="260" t="s">
        <v>1583</v>
      </c>
      <c r="D546" s="197">
        <f t="shared" si="217"/>
        <v>8838712.3600000013</v>
      </c>
      <c r="E546" s="263">
        <v>0</v>
      </c>
      <c r="F546" s="263">
        <v>0</v>
      </c>
      <c r="G546" s="263">
        <v>0</v>
      </c>
      <c r="H546" s="263">
        <v>0</v>
      </c>
      <c r="I546" s="263">
        <v>0</v>
      </c>
      <c r="J546" s="263">
        <v>0</v>
      </c>
      <c r="K546" s="278">
        <v>0</v>
      </c>
      <c r="L546" s="263">
        <v>0</v>
      </c>
      <c r="M546" s="279">
        <v>0</v>
      </c>
      <c r="N546" s="197">
        <v>0</v>
      </c>
      <c r="O546" s="263">
        <v>0</v>
      </c>
      <c r="P546" s="263">
        <v>0</v>
      </c>
      <c r="Q546" s="197">
        <v>0</v>
      </c>
      <c r="R546" s="197">
        <v>0</v>
      </c>
      <c r="S546" s="263">
        <v>114</v>
      </c>
      <c r="T546" s="263">
        <v>8508580.9600000009</v>
      </c>
      <c r="U546" s="263">
        <v>0</v>
      </c>
      <c r="V546" s="263">
        <v>0</v>
      </c>
      <c r="W546" s="263">
        <v>0</v>
      </c>
      <c r="X546" s="263">
        <v>0</v>
      </c>
      <c r="Y546" s="263">
        <v>0</v>
      </c>
      <c r="Z546" s="263">
        <v>0</v>
      </c>
      <c r="AA546" s="263">
        <v>0</v>
      </c>
      <c r="AB546" s="263">
        <v>0</v>
      </c>
      <c r="AC546" s="263">
        <f>ROUND(N546*1.0593%,2)+ROUND(E546*1.0593%,2)+ROUND(F546*1.0593%,2)+ROUND(G546*1.0593%,2)+ROUND(H546*1.0593%,2)+ROUND(I546*1.0593%,2)+ROUND(J546*1.0593%,2)+ROUND(L546*1.0593%,2)+ROUND(P546*1.0593%,2)+ROUND(R546*1.0593%,2)+ROUND(T546*1.0593%,2)+ROUND(U546*1.0593%,2)+ROUND(V546*1.0593%,2)+ROUND(W546*1.0593%,2)+ROUND(X546*1.0593%,2)+ROUND(Y546*1.0593%,2)+ROUND(Z546*1.0593%,2)+ROUND(AA546*1.0593%,2)+ROUND(AB546*1.0593%,2)</f>
        <v>90131.4</v>
      </c>
      <c r="AD546" s="263">
        <v>120000</v>
      </c>
      <c r="AE546" s="263">
        <v>120000</v>
      </c>
      <c r="AF546" s="239">
        <v>2024</v>
      </c>
      <c r="AG546" s="239">
        <v>2024</v>
      </c>
      <c r="AH546" s="239">
        <v>2024</v>
      </c>
      <c r="AI546" s="251"/>
      <c r="AJ546" s="251"/>
      <c r="AK546" s="251"/>
      <c r="AL546" s="251"/>
      <c r="AM546" s="252"/>
      <c r="AN546" s="252"/>
      <c r="AO546" s="252"/>
      <c r="AP546" s="252"/>
      <c r="AQ546" s="252"/>
      <c r="AR546" s="252"/>
      <c r="AS546" s="252"/>
      <c r="AT546" s="252"/>
      <c r="AU546" s="252"/>
      <c r="AV546" s="252"/>
      <c r="AW546" s="252"/>
      <c r="AX546" s="253"/>
      <c r="AY546" s="253"/>
      <c r="AZ546" s="252"/>
      <c r="BA546" s="252"/>
      <c r="BB546" s="254"/>
      <c r="BC546" s="255"/>
      <c r="CH546" s="248">
        <f t="shared" si="193"/>
        <v>3.7834979593753815E-10</v>
      </c>
    </row>
    <row r="547" spans="1:86" x14ac:dyDescent="0.3">
      <c r="B547" s="249" t="s">
        <v>332</v>
      </c>
      <c r="C547" s="249"/>
      <c r="D547" s="246">
        <f>D548</f>
        <v>6193827.0800000001</v>
      </c>
      <c r="E547" s="197">
        <f t="shared" ref="E547:AE547" si="218">E548</f>
        <v>0</v>
      </c>
      <c r="F547" s="197">
        <f t="shared" si="218"/>
        <v>0</v>
      </c>
      <c r="G547" s="197">
        <f t="shared" si="218"/>
        <v>0</v>
      </c>
      <c r="H547" s="197">
        <f t="shared" si="218"/>
        <v>0</v>
      </c>
      <c r="I547" s="197">
        <f t="shared" si="218"/>
        <v>0</v>
      </c>
      <c r="J547" s="197">
        <f t="shared" si="218"/>
        <v>0</v>
      </c>
      <c r="K547" s="247">
        <f t="shared" si="218"/>
        <v>0</v>
      </c>
      <c r="L547" s="197">
        <f t="shared" si="218"/>
        <v>0</v>
      </c>
      <c r="M547" s="197">
        <f t="shared" si="218"/>
        <v>735.12</v>
      </c>
      <c r="N547" s="197">
        <f t="shared" si="218"/>
        <v>5887827.5700000003</v>
      </c>
      <c r="O547" s="197">
        <f t="shared" si="218"/>
        <v>0</v>
      </c>
      <c r="P547" s="197">
        <f t="shared" si="218"/>
        <v>0</v>
      </c>
      <c r="Q547" s="197">
        <f t="shared" si="218"/>
        <v>0</v>
      </c>
      <c r="R547" s="197">
        <f t="shared" si="218"/>
        <v>0</v>
      </c>
      <c r="S547" s="197">
        <f t="shared" si="218"/>
        <v>0</v>
      </c>
      <c r="T547" s="197">
        <f t="shared" si="218"/>
        <v>0</v>
      </c>
      <c r="U547" s="197">
        <f t="shared" si="218"/>
        <v>0</v>
      </c>
      <c r="V547" s="197">
        <f t="shared" si="218"/>
        <v>0</v>
      </c>
      <c r="W547" s="197">
        <f t="shared" si="218"/>
        <v>0</v>
      </c>
      <c r="X547" s="197">
        <f t="shared" si="218"/>
        <v>0</v>
      </c>
      <c r="Y547" s="197">
        <f t="shared" si="218"/>
        <v>0</v>
      </c>
      <c r="Z547" s="197">
        <f t="shared" si="218"/>
        <v>0</v>
      </c>
      <c r="AA547" s="197">
        <f t="shared" si="218"/>
        <v>0</v>
      </c>
      <c r="AB547" s="197">
        <f t="shared" si="218"/>
        <v>0</v>
      </c>
      <c r="AC547" s="197">
        <f t="shared" si="218"/>
        <v>125999.51</v>
      </c>
      <c r="AD547" s="197">
        <f t="shared" si="218"/>
        <v>180000</v>
      </c>
      <c r="AE547" s="197">
        <f t="shared" si="218"/>
        <v>0</v>
      </c>
      <c r="AF547" s="239" t="s">
        <v>17026</v>
      </c>
      <c r="AG547" s="239" t="s">
        <v>17026</v>
      </c>
      <c r="AH547" s="239" t="s">
        <v>17026</v>
      </c>
      <c r="AI547" s="251"/>
      <c r="AJ547" s="251"/>
      <c r="AK547" s="251"/>
      <c r="AL547" s="251"/>
      <c r="AM547" s="252"/>
      <c r="AN547" s="252"/>
      <c r="AO547" s="252"/>
      <c r="AP547" s="252"/>
      <c r="AQ547" s="252"/>
      <c r="AR547" s="252"/>
      <c r="AS547" s="252"/>
      <c r="AT547" s="252"/>
      <c r="AU547" s="252"/>
      <c r="AV547" s="252"/>
      <c r="AW547" s="252"/>
      <c r="AX547" s="253"/>
      <c r="AY547" s="253"/>
      <c r="AZ547" s="252"/>
      <c r="BA547" s="252"/>
      <c r="BB547" s="254"/>
      <c r="BC547" s="255">
        <f t="shared" si="216"/>
        <v>-735.12</v>
      </c>
      <c r="BJ547" s="191" t="e">
        <f>VLOOKUP(C547,BM:BO,3,FALSE)</f>
        <v>#N/A</v>
      </c>
      <c r="BM547" s="191" t="s">
        <v>3473</v>
      </c>
      <c r="BN547" s="191" t="s">
        <v>2984</v>
      </c>
      <c r="BO547" s="191" t="s">
        <v>2984</v>
      </c>
      <c r="BU547" s="191" t="s">
        <v>3473</v>
      </c>
      <c r="BV547" s="191" t="s">
        <v>2984</v>
      </c>
      <c r="BW547" s="191" t="s">
        <v>2984</v>
      </c>
      <c r="CH547" s="248">
        <f t="shared" si="193"/>
        <v>-2.3283064365386963E-10</v>
      </c>
    </row>
    <row r="548" spans="1:86" x14ac:dyDescent="0.3">
      <c r="A548" s="191">
        <v>1</v>
      </c>
      <c r="B548" s="256">
        <f>SUBTOTAL(9,$A$411:A548)</f>
        <v>122</v>
      </c>
      <c r="C548" s="260" t="s">
        <v>334</v>
      </c>
      <c r="D548" s="197">
        <f>E548+F548+G548+H548+I548+J548+L548+N548+P548+R548+T548+U548+V548+W548+X548+Y548+Z548+AA548+AB548+AC548+AD548+AE548</f>
        <v>6193827.0800000001</v>
      </c>
      <c r="E548" s="263">
        <v>0</v>
      </c>
      <c r="F548" s="263">
        <v>0</v>
      </c>
      <c r="G548" s="263">
        <v>0</v>
      </c>
      <c r="H548" s="263">
        <v>0</v>
      </c>
      <c r="I548" s="263">
        <v>0</v>
      </c>
      <c r="J548" s="263">
        <v>0</v>
      </c>
      <c r="K548" s="278">
        <v>0</v>
      </c>
      <c r="L548" s="263">
        <v>0</v>
      </c>
      <c r="M548" s="197">
        <v>735.12</v>
      </c>
      <c r="N548" s="197">
        <v>5887827.5700000003</v>
      </c>
      <c r="O548" s="263">
        <v>0</v>
      </c>
      <c r="P548" s="263">
        <v>0</v>
      </c>
      <c r="Q548" s="263">
        <v>0</v>
      </c>
      <c r="R548" s="263">
        <v>0</v>
      </c>
      <c r="S548" s="263">
        <v>0</v>
      </c>
      <c r="T548" s="263">
        <v>0</v>
      </c>
      <c r="U548" s="263">
        <v>0</v>
      </c>
      <c r="V548" s="263">
        <v>0</v>
      </c>
      <c r="W548" s="263">
        <v>0</v>
      </c>
      <c r="X548" s="263">
        <v>0</v>
      </c>
      <c r="Y548" s="263">
        <v>0</v>
      </c>
      <c r="Z548" s="263">
        <v>0</v>
      </c>
      <c r="AA548" s="263">
        <v>0</v>
      </c>
      <c r="AB548" s="263">
        <v>0</v>
      </c>
      <c r="AC548" s="197">
        <f>ROUND(N548*2.14%,2)</f>
        <v>125999.51</v>
      </c>
      <c r="AD548" s="197">
        <v>180000</v>
      </c>
      <c r="AE548" s="263">
        <v>0</v>
      </c>
      <c r="AF548" s="239">
        <v>2024</v>
      </c>
      <c r="AG548" s="239">
        <v>2024</v>
      </c>
      <c r="AH548" s="239">
        <v>2024</v>
      </c>
      <c r="AI548" s="251"/>
      <c r="AJ548" s="251"/>
      <c r="AK548" s="251"/>
      <c r="AL548" s="251"/>
      <c r="AM548" s="252" t="s">
        <v>16960</v>
      </c>
      <c r="AN548" s="252" t="s">
        <v>16956</v>
      </c>
      <c r="AO548" s="252">
        <v>0</v>
      </c>
      <c r="AP548" s="252" t="s">
        <v>16971</v>
      </c>
      <c r="AQ548" s="252" t="s">
        <v>16961</v>
      </c>
      <c r="AR548" s="252">
        <v>0</v>
      </c>
      <c r="AS548" s="252"/>
      <c r="AT548" s="252"/>
      <c r="AU548" s="252"/>
      <c r="AV548" s="252"/>
      <c r="AW548" s="252" t="s">
        <v>779</v>
      </c>
      <c r="AX548" s="253">
        <v>775.8</v>
      </c>
      <c r="AY548" s="253">
        <v>760.5</v>
      </c>
      <c r="AZ548" s="252" t="s">
        <v>2967</v>
      </c>
      <c r="BA548" s="252" t="s">
        <v>17012</v>
      </c>
      <c r="BB548" s="254"/>
      <c r="BC548" s="255">
        <f t="shared" si="216"/>
        <v>25.379999999999995</v>
      </c>
      <c r="BJ548" s="191" t="str">
        <f>VLOOKUP(C548,BM:BO,3,FALSE)</f>
        <v>764.000</v>
      </c>
      <c r="BM548" s="191" t="s">
        <v>3475</v>
      </c>
      <c r="BN548" s="191" t="s">
        <v>2984</v>
      </c>
      <c r="BO548" s="191" t="s">
        <v>2984</v>
      </c>
      <c r="BU548" s="191" t="s">
        <v>3475</v>
      </c>
      <c r="BV548" s="191" t="s">
        <v>2984</v>
      </c>
      <c r="BW548" s="191" t="s">
        <v>2984</v>
      </c>
      <c r="CH548" s="248">
        <f t="shared" si="193"/>
        <v>-2.3283064365386963E-10</v>
      </c>
    </row>
    <row r="549" spans="1:86" x14ac:dyDescent="0.3">
      <c r="B549" s="249" t="s">
        <v>333</v>
      </c>
      <c r="C549" s="249"/>
      <c r="D549" s="246">
        <f>D550</f>
        <v>2190656</v>
      </c>
      <c r="E549" s="197">
        <f t="shared" ref="E549:AE549" si="219">E550</f>
        <v>0</v>
      </c>
      <c r="F549" s="197">
        <f t="shared" si="219"/>
        <v>0</v>
      </c>
      <c r="G549" s="197">
        <f t="shared" si="219"/>
        <v>0</v>
      </c>
      <c r="H549" s="197">
        <f t="shared" si="219"/>
        <v>0</v>
      </c>
      <c r="I549" s="197">
        <f t="shared" si="219"/>
        <v>0</v>
      </c>
      <c r="J549" s="197">
        <f t="shared" si="219"/>
        <v>0</v>
      </c>
      <c r="K549" s="247">
        <f t="shared" si="219"/>
        <v>0</v>
      </c>
      <c r="L549" s="197">
        <f t="shared" si="219"/>
        <v>0</v>
      </c>
      <c r="M549" s="197">
        <f t="shared" si="219"/>
        <v>260</v>
      </c>
      <c r="N549" s="197">
        <f t="shared" si="219"/>
        <v>1997900.92</v>
      </c>
      <c r="O549" s="197">
        <f t="shared" si="219"/>
        <v>0</v>
      </c>
      <c r="P549" s="197">
        <f t="shared" si="219"/>
        <v>0</v>
      </c>
      <c r="Q549" s="197">
        <f t="shared" si="219"/>
        <v>0</v>
      </c>
      <c r="R549" s="197">
        <f t="shared" si="219"/>
        <v>0</v>
      </c>
      <c r="S549" s="197">
        <f t="shared" si="219"/>
        <v>0</v>
      </c>
      <c r="T549" s="197">
        <f t="shared" si="219"/>
        <v>0</v>
      </c>
      <c r="U549" s="197">
        <f t="shared" si="219"/>
        <v>0</v>
      </c>
      <c r="V549" s="197">
        <f t="shared" si="219"/>
        <v>0</v>
      </c>
      <c r="W549" s="197">
        <f t="shared" si="219"/>
        <v>0</v>
      </c>
      <c r="X549" s="197">
        <f t="shared" si="219"/>
        <v>0</v>
      </c>
      <c r="Y549" s="197">
        <f t="shared" si="219"/>
        <v>0</v>
      </c>
      <c r="Z549" s="197">
        <f t="shared" si="219"/>
        <v>0</v>
      </c>
      <c r="AA549" s="197">
        <f t="shared" si="219"/>
        <v>0</v>
      </c>
      <c r="AB549" s="197">
        <f t="shared" si="219"/>
        <v>0</v>
      </c>
      <c r="AC549" s="197">
        <f t="shared" si="219"/>
        <v>42755.08</v>
      </c>
      <c r="AD549" s="197">
        <f t="shared" si="219"/>
        <v>150000</v>
      </c>
      <c r="AE549" s="197">
        <f t="shared" si="219"/>
        <v>0</v>
      </c>
      <c r="AF549" s="239" t="s">
        <v>17026</v>
      </c>
      <c r="AG549" s="239" t="s">
        <v>17026</v>
      </c>
      <c r="AH549" s="239" t="s">
        <v>17026</v>
      </c>
      <c r="AI549" s="251"/>
      <c r="AJ549" s="251"/>
      <c r="AK549" s="251"/>
      <c r="AL549" s="251"/>
      <c r="AM549" s="252"/>
      <c r="AN549" s="252"/>
      <c r="AO549" s="252"/>
      <c r="AP549" s="252"/>
      <c r="AQ549" s="252"/>
      <c r="AR549" s="252"/>
      <c r="AS549" s="252"/>
      <c r="AT549" s="252"/>
      <c r="AU549" s="252"/>
      <c r="AV549" s="252"/>
      <c r="AW549" s="252"/>
      <c r="AX549" s="253"/>
      <c r="AY549" s="253"/>
      <c r="AZ549" s="252"/>
      <c r="BA549" s="252"/>
      <c r="BB549" s="254"/>
      <c r="BC549" s="255">
        <f t="shared" si="216"/>
        <v>-260</v>
      </c>
      <c r="BJ549" s="191" t="e">
        <f>VLOOKUP(C549,BM:BO,3,FALSE)</f>
        <v>#N/A</v>
      </c>
      <c r="BM549" s="191" t="s">
        <v>3477</v>
      </c>
      <c r="BN549" s="191" t="s">
        <v>1270</v>
      </c>
      <c r="BO549" s="191" t="s">
        <v>2195</v>
      </c>
      <c r="BU549" s="191" t="s">
        <v>3477</v>
      </c>
      <c r="BV549" s="191" t="s">
        <v>1270</v>
      </c>
      <c r="BW549" s="191" t="s">
        <v>2195</v>
      </c>
      <c r="CH549" s="248">
        <f t="shared" si="193"/>
        <v>5.8207660913467407E-11</v>
      </c>
    </row>
    <row r="550" spans="1:86" x14ac:dyDescent="0.3">
      <c r="A550" s="191">
        <v>1</v>
      </c>
      <c r="B550" s="256">
        <f>SUBTOTAL(9,$A$411:A550)</f>
        <v>123</v>
      </c>
      <c r="C550" s="260" t="s">
        <v>335</v>
      </c>
      <c r="D550" s="197">
        <f>E550+F550+G550+H550+I550+J550+L550+N550+P550+R550+T550+U550+V550+W550+X550+Y550+Z550+AA550+AB550+AC550+AD550+AE550</f>
        <v>2190656</v>
      </c>
      <c r="E550" s="263">
        <v>0</v>
      </c>
      <c r="F550" s="263">
        <v>0</v>
      </c>
      <c r="G550" s="263">
        <v>0</v>
      </c>
      <c r="H550" s="263">
        <v>0</v>
      </c>
      <c r="I550" s="263">
        <v>0</v>
      </c>
      <c r="J550" s="263">
        <v>0</v>
      </c>
      <c r="K550" s="278">
        <v>0</v>
      </c>
      <c r="L550" s="263">
        <v>0</v>
      </c>
      <c r="M550" s="197">
        <v>260</v>
      </c>
      <c r="N550" s="197">
        <v>1997900.92</v>
      </c>
      <c r="O550" s="263">
        <v>0</v>
      </c>
      <c r="P550" s="263">
        <v>0</v>
      </c>
      <c r="Q550" s="263">
        <v>0</v>
      </c>
      <c r="R550" s="263">
        <v>0</v>
      </c>
      <c r="S550" s="263">
        <v>0</v>
      </c>
      <c r="T550" s="263">
        <v>0</v>
      </c>
      <c r="U550" s="263">
        <v>0</v>
      </c>
      <c r="V550" s="263">
        <v>0</v>
      </c>
      <c r="W550" s="263">
        <v>0</v>
      </c>
      <c r="X550" s="263">
        <v>0</v>
      </c>
      <c r="Y550" s="263">
        <v>0</v>
      </c>
      <c r="Z550" s="263">
        <v>0</v>
      </c>
      <c r="AA550" s="263">
        <v>0</v>
      </c>
      <c r="AB550" s="263">
        <v>0</v>
      </c>
      <c r="AC550" s="197">
        <f>ROUND(N550*2.14%,2)</f>
        <v>42755.08</v>
      </c>
      <c r="AD550" s="197">
        <v>150000</v>
      </c>
      <c r="AE550" s="263">
        <v>0</v>
      </c>
      <c r="AF550" s="239">
        <v>2024</v>
      </c>
      <c r="AG550" s="239">
        <v>2024</v>
      </c>
      <c r="AH550" s="239">
        <v>2024</v>
      </c>
      <c r="AI550" s="251"/>
      <c r="AJ550" s="251"/>
      <c r="AK550" s="251"/>
      <c r="AL550" s="251"/>
      <c r="AM550" s="252" t="s">
        <v>16970</v>
      </c>
      <c r="AN550" s="252" t="s">
        <v>16970</v>
      </c>
      <c r="AO550" s="252">
        <v>0</v>
      </c>
      <c r="AP550" s="252" t="s">
        <v>16964</v>
      </c>
      <c r="AQ550" s="252" t="s">
        <v>16952</v>
      </c>
      <c r="AR550" s="252">
        <v>0</v>
      </c>
      <c r="AS550" s="252"/>
      <c r="AT550" s="252"/>
      <c r="AU550" s="252"/>
      <c r="AV550" s="252"/>
      <c r="AW550" s="252" t="s">
        <v>637</v>
      </c>
      <c r="AX550" s="253">
        <v>349.8</v>
      </c>
      <c r="AY550" s="253">
        <v>260</v>
      </c>
      <c r="AZ550" s="252" t="s">
        <v>2967</v>
      </c>
      <c r="BA550" s="252">
        <v>2007</v>
      </c>
      <c r="BB550" s="254"/>
      <c r="BC550" s="255">
        <f t="shared" si="216"/>
        <v>0</v>
      </c>
      <c r="BJ550" s="191" t="str">
        <f>VLOOKUP(C550,BM:BO,3,FALSE)</f>
        <v>820.600</v>
      </c>
      <c r="BM550" s="191" t="s">
        <v>3480</v>
      </c>
      <c r="BN550" s="191" t="s">
        <v>1273</v>
      </c>
      <c r="BO550" s="191" t="s">
        <v>3481</v>
      </c>
      <c r="BU550" s="191" t="s">
        <v>3480</v>
      </c>
      <c r="BV550" s="191" t="s">
        <v>1273</v>
      </c>
      <c r="BW550" s="191" t="s">
        <v>3481</v>
      </c>
      <c r="CH550" s="248">
        <f t="shared" si="193"/>
        <v>5.8207660913467407E-11</v>
      </c>
    </row>
    <row r="551" spans="1:86" x14ac:dyDescent="0.3">
      <c r="B551" s="249" t="s">
        <v>355</v>
      </c>
      <c r="C551" s="249"/>
      <c r="D551" s="197">
        <f>D552</f>
        <v>6947375.5</v>
      </c>
      <c r="E551" s="197">
        <f t="shared" ref="E551:AE551" si="220">E552</f>
        <v>0</v>
      </c>
      <c r="F551" s="197">
        <f t="shared" si="220"/>
        <v>0</v>
      </c>
      <c r="G551" s="197">
        <f t="shared" si="220"/>
        <v>0</v>
      </c>
      <c r="H551" s="197">
        <f t="shared" si="220"/>
        <v>0</v>
      </c>
      <c r="I551" s="197">
        <f t="shared" si="220"/>
        <v>0</v>
      </c>
      <c r="J551" s="197">
        <f t="shared" si="220"/>
        <v>0</v>
      </c>
      <c r="K551" s="247">
        <f t="shared" si="220"/>
        <v>0</v>
      </c>
      <c r="L551" s="197">
        <f t="shared" si="220"/>
        <v>0</v>
      </c>
      <c r="M551" s="197">
        <f t="shared" si="220"/>
        <v>850</v>
      </c>
      <c r="N551" s="197">
        <f t="shared" si="220"/>
        <v>6625587.9199999999</v>
      </c>
      <c r="O551" s="197">
        <f t="shared" si="220"/>
        <v>0</v>
      </c>
      <c r="P551" s="197">
        <f t="shared" si="220"/>
        <v>0</v>
      </c>
      <c r="Q551" s="197">
        <f t="shared" si="220"/>
        <v>0</v>
      </c>
      <c r="R551" s="197">
        <f t="shared" si="220"/>
        <v>0</v>
      </c>
      <c r="S551" s="197">
        <f t="shared" si="220"/>
        <v>0</v>
      </c>
      <c r="T551" s="197">
        <f t="shared" si="220"/>
        <v>0</v>
      </c>
      <c r="U551" s="197">
        <f t="shared" si="220"/>
        <v>0</v>
      </c>
      <c r="V551" s="197">
        <f t="shared" si="220"/>
        <v>0</v>
      </c>
      <c r="W551" s="197">
        <f t="shared" si="220"/>
        <v>0</v>
      </c>
      <c r="X551" s="197">
        <f t="shared" si="220"/>
        <v>0</v>
      </c>
      <c r="Y551" s="197">
        <f t="shared" si="220"/>
        <v>0</v>
      </c>
      <c r="Z551" s="197">
        <f t="shared" si="220"/>
        <v>0</v>
      </c>
      <c r="AA551" s="197">
        <f t="shared" si="220"/>
        <v>0</v>
      </c>
      <c r="AB551" s="197">
        <f t="shared" si="220"/>
        <v>0</v>
      </c>
      <c r="AC551" s="197">
        <f t="shared" si="220"/>
        <v>141787.57999999999</v>
      </c>
      <c r="AD551" s="197">
        <f t="shared" si="220"/>
        <v>180000</v>
      </c>
      <c r="AE551" s="197">
        <f t="shared" si="220"/>
        <v>0</v>
      </c>
      <c r="AF551" s="239" t="s">
        <v>17026</v>
      </c>
      <c r="AG551" s="239" t="s">
        <v>17026</v>
      </c>
      <c r="AH551" s="239" t="s">
        <v>17026</v>
      </c>
      <c r="AI551" s="251"/>
      <c r="AJ551" s="252"/>
      <c r="AK551" s="252"/>
      <c r="AL551" s="252"/>
      <c r="AM551" s="252"/>
      <c r="AN551" s="252"/>
      <c r="AO551" s="252"/>
      <c r="AP551" s="252"/>
      <c r="AQ551" s="252"/>
      <c r="AR551" s="252"/>
      <c r="AS551" s="252"/>
      <c r="AT551" s="252"/>
      <c r="AU551" s="253"/>
      <c r="AV551" s="253"/>
      <c r="AW551" s="252"/>
      <c r="AX551" s="252"/>
      <c r="AY551" s="254"/>
      <c r="AZ551" s="255">
        <f t="shared" si="216"/>
        <v>0</v>
      </c>
      <c r="BA551" s="191"/>
      <c r="BB551" s="191"/>
      <c r="BG551" s="191" t="e">
        <f>VLOOKUP(C551,BM:BO,3,FALSE)</f>
        <v>#N/A</v>
      </c>
      <c r="BJ551" s="191" t="s">
        <v>689</v>
      </c>
      <c r="BK551" s="191" t="s">
        <v>626</v>
      </c>
      <c r="BL551" s="191" t="s">
        <v>3133</v>
      </c>
      <c r="BR551" s="191" t="s">
        <v>689</v>
      </c>
      <c r="BS551" s="191" t="s">
        <v>626</v>
      </c>
      <c r="BT551" s="191" t="s">
        <v>3133</v>
      </c>
      <c r="CE551" s="248" t="e">
        <f>#REF!-#REF!-#REF!-D551-E551-F551-G551-I551-K551-M551-O551-Q551-R551-S551-T551-U551-V551-W551-X551-Y551-Z551-AA551-AB551</f>
        <v>#REF!</v>
      </c>
    </row>
    <row r="552" spans="1:86" x14ac:dyDescent="0.3">
      <c r="A552" s="191">
        <v>1</v>
      </c>
      <c r="B552" s="256">
        <f>SUBTOTAL(9,$A$411:A552)</f>
        <v>124</v>
      </c>
      <c r="C552" s="260" t="s">
        <v>357</v>
      </c>
      <c r="D552" s="197">
        <f>E552+F552+G552+H552+I552+J552+L552+N552+P552+R552+T552+U552+V552+W552+X552+Y552+Z552+AA552+AB552+AC552+AD552+AE552</f>
        <v>6947375.5</v>
      </c>
      <c r="E552" s="263">
        <v>0</v>
      </c>
      <c r="F552" s="263">
        <v>0</v>
      </c>
      <c r="G552" s="263">
        <v>0</v>
      </c>
      <c r="H552" s="263">
        <v>0</v>
      </c>
      <c r="I552" s="263">
        <v>0</v>
      </c>
      <c r="J552" s="263">
        <v>0</v>
      </c>
      <c r="K552" s="247">
        <v>0</v>
      </c>
      <c r="L552" s="263">
        <v>0</v>
      </c>
      <c r="M552" s="197">
        <v>850</v>
      </c>
      <c r="N552" s="197">
        <f>7346437.73-720849.81</f>
        <v>6625587.9199999999</v>
      </c>
      <c r="O552" s="263">
        <v>0</v>
      </c>
      <c r="P552" s="263">
        <v>0</v>
      </c>
      <c r="Q552" s="263">
        <v>0</v>
      </c>
      <c r="R552" s="263">
        <v>0</v>
      </c>
      <c r="S552" s="301">
        <v>0</v>
      </c>
      <c r="T552" s="301">
        <v>0</v>
      </c>
      <c r="U552" s="263">
        <v>0</v>
      </c>
      <c r="V552" s="263">
        <v>0</v>
      </c>
      <c r="W552" s="263">
        <v>0</v>
      </c>
      <c r="X552" s="263">
        <v>0</v>
      </c>
      <c r="Y552" s="263">
        <v>0</v>
      </c>
      <c r="Z552" s="263">
        <v>0</v>
      </c>
      <c r="AA552" s="263">
        <v>0</v>
      </c>
      <c r="AB552" s="263">
        <v>0</v>
      </c>
      <c r="AC552" s="197">
        <f>ROUND(N552*2.14%,2)</f>
        <v>141787.57999999999</v>
      </c>
      <c r="AD552" s="197">
        <v>180000</v>
      </c>
      <c r="AE552" s="263">
        <v>0</v>
      </c>
      <c r="AF552" s="239">
        <v>2024</v>
      </c>
      <c r="AG552" s="239">
        <v>2024</v>
      </c>
      <c r="AH552" s="239">
        <v>2024</v>
      </c>
      <c r="AI552" s="251"/>
      <c r="AJ552" s="252" t="s">
        <v>16960</v>
      </c>
      <c r="AK552" s="252" t="s">
        <v>16956</v>
      </c>
      <c r="AL552" s="252">
        <v>0</v>
      </c>
      <c r="AM552" s="252" t="s">
        <v>16964</v>
      </c>
      <c r="AN552" s="252" t="s">
        <v>16958</v>
      </c>
      <c r="AO552" s="252" t="s">
        <v>16964</v>
      </c>
      <c r="AP552" s="252"/>
      <c r="AQ552" s="252"/>
      <c r="AR552" s="252"/>
      <c r="AS552" s="252"/>
      <c r="AT552" s="252" t="s">
        <v>704</v>
      </c>
      <c r="AU552" s="253">
        <v>931.7</v>
      </c>
      <c r="AV552" s="253">
        <v>877</v>
      </c>
      <c r="AW552" s="252" t="s">
        <v>2967</v>
      </c>
      <c r="AX552" s="252" t="s">
        <v>17012</v>
      </c>
      <c r="AY552" s="254"/>
      <c r="AZ552" s="255">
        <f t="shared" si="216"/>
        <v>877</v>
      </c>
      <c r="BA552" s="191"/>
      <c r="BB552" s="191"/>
      <c r="BG552" s="191" t="str">
        <f>VLOOKUP(C552,BM:BO,3,FALSE)</f>
        <v>664.000</v>
      </c>
      <c r="BJ552" s="191" t="s">
        <v>690</v>
      </c>
      <c r="BK552" s="191" t="s">
        <v>2984</v>
      </c>
      <c r="BL552" s="191" t="s">
        <v>1740</v>
      </c>
      <c r="BR552" s="191" t="s">
        <v>690</v>
      </c>
      <c r="BS552" s="191" t="s">
        <v>2984</v>
      </c>
      <c r="BT552" s="191" t="s">
        <v>1740</v>
      </c>
      <c r="CE552" s="248" t="e">
        <f>#REF!-#REF!-#REF!-D552-E552-F552-G552-I552-K552-M552-O552-Q552-R552-S552-T552-U552-V552-W552-X552-Y552-Z552-AA552-AB552</f>
        <v>#REF!</v>
      </c>
    </row>
    <row r="553" spans="1:86" x14ac:dyDescent="0.3">
      <c r="B553" s="249" t="s">
        <v>17461</v>
      </c>
      <c r="C553" s="249"/>
      <c r="D553" s="197">
        <f>D554</f>
        <v>6160030</v>
      </c>
      <c r="E553" s="197">
        <f t="shared" ref="E553:AE553" si="221">E554</f>
        <v>0</v>
      </c>
      <c r="F553" s="197">
        <f t="shared" si="221"/>
        <v>0</v>
      </c>
      <c r="G553" s="197">
        <f t="shared" si="221"/>
        <v>0</v>
      </c>
      <c r="H553" s="197">
        <f t="shared" si="221"/>
        <v>0</v>
      </c>
      <c r="I553" s="197">
        <f t="shared" si="221"/>
        <v>0</v>
      </c>
      <c r="J553" s="197">
        <f t="shared" si="221"/>
        <v>0</v>
      </c>
      <c r="K553" s="247">
        <f t="shared" si="221"/>
        <v>0</v>
      </c>
      <c r="L553" s="197">
        <f t="shared" si="221"/>
        <v>0</v>
      </c>
      <c r="M553" s="197">
        <f t="shared" si="221"/>
        <v>718.3</v>
      </c>
      <c r="N553" s="197">
        <f t="shared" si="221"/>
        <v>6030967.2999999998</v>
      </c>
      <c r="O553" s="197">
        <f t="shared" si="221"/>
        <v>0</v>
      </c>
      <c r="P553" s="197">
        <f t="shared" si="221"/>
        <v>0</v>
      </c>
      <c r="Q553" s="197">
        <f t="shared" si="221"/>
        <v>0</v>
      </c>
      <c r="R553" s="197">
        <f t="shared" si="221"/>
        <v>0</v>
      </c>
      <c r="S553" s="197">
        <f t="shared" si="221"/>
        <v>0</v>
      </c>
      <c r="T553" s="197">
        <f t="shared" si="221"/>
        <v>0</v>
      </c>
      <c r="U553" s="197">
        <f t="shared" si="221"/>
        <v>0</v>
      </c>
      <c r="V553" s="197">
        <f t="shared" si="221"/>
        <v>0</v>
      </c>
      <c r="W553" s="197">
        <f t="shared" si="221"/>
        <v>0</v>
      </c>
      <c r="X553" s="197">
        <f t="shared" si="221"/>
        <v>0</v>
      </c>
      <c r="Y553" s="197">
        <f t="shared" si="221"/>
        <v>0</v>
      </c>
      <c r="Z553" s="197">
        <f t="shared" si="221"/>
        <v>0</v>
      </c>
      <c r="AA553" s="197">
        <f t="shared" si="221"/>
        <v>0</v>
      </c>
      <c r="AB553" s="197">
        <f t="shared" si="221"/>
        <v>0</v>
      </c>
      <c r="AC553" s="197">
        <f t="shared" si="221"/>
        <v>129062.7</v>
      </c>
      <c r="AD553" s="197">
        <f t="shared" si="221"/>
        <v>0</v>
      </c>
      <c r="AE553" s="197">
        <f t="shared" si="221"/>
        <v>0</v>
      </c>
      <c r="AF553" s="239" t="s">
        <v>17026</v>
      </c>
      <c r="AG553" s="239" t="s">
        <v>17026</v>
      </c>
      <c r="AH553" s="239" t="s">
        <v>17026</v>
      </c>
      <c r="AI553" s="251"/>
      <c r="AJ553" s="252"/>
      <c r="AK553" s="252"/>
      <c r="AL553" s="252"/>
      <c r="AM553" s="252"/>
      <c r="AN553" s="252"/>
      <c r="AO553" s="252"/>
      <c r="AP553" s="252"/>
      <c r="AQ553" s="252"/>
      <c r="AR553" s="252"/>
      <c r="AS553" s="252"/>
      <c r="AT553" s="252"/>
      <c r="AU553" s="253"/>
      <c r="AV553" s="253"/>
      <c r="AW553" s="252"/>
      <c r="AX553" s="252"/>
      <c r="AY553" s="254"/>
      <c r="AZ553" s="255">
        <f t="shared" si="216"/>
        <v>0</v>
      </c>
      <c r="BA553" s="191"/>
      <c r="BB553" s="191"/>
      <c r="BG553" s="191" t="e">
        <f>VLOOKUP(C553,BM:BO,3,FALSE)</f>
        <v>#N/A</v>
      </c>
      <c r="BJ553" s="191" t="s">
        <v>3528</v>
      </c>
      <c r="BK553" s="191" t="s">
        <v>629</v>
      </c>
      <c r="BL553" s="191" t="s">
        <v>3529</v>
      </c>
      <c r="BR553" s="191" t="s">
        <v>3528</v>
      </c>
      <c r="BS553" s="191" t="s">
        <v>629</v>
      </c>
      <c r="BT553" s="191" t="s">
        <v>3529</v>
      </c>
      <c r="CE553" s="248" t="e">
        <f>#REF!-#REF!-#REF!-D553-E553-F553-G553-I553-K553-M553-O553-Q553-R553-S553-T553-U553-V553-W553-X553-Y553-Z553-AA553-AB553</f>
        <v>#REF!</v>
      </c>
    </row>
    <row r="554" spans="1:86" x14ac:dyDescent="0.3">
      <c r="A554" s="191">
        <v>1</v>
      </c>
      <c r="B554" s="256">
        <f>SUBTOTAL(9,$A$411:A554)</f>
        <v>125</v>
      </c>
      <c r="C554" s="260" t="s">
        <v>10540</v>
      </c>
      <c r="D554" s="197">
        <f>E554+F554+G554+H554+I554+J554+L554+N554+P554+R554+T554+U554+V554+W554+X554+Y554+Z554+AA554+AB554+AC554+AD554+AE554</f>
        <v>6160030</v>
      </c>
      <c r="E554" s="263">
        <v>0</v>
      </c>
      <c r="F554" s="263">
        <v>0</v>
      </c>
      <c r="G554" s="263">
        <v>0</v>
      </c>
      <c r="H554" s="263">
        <v>0</v>
      </c>
      <c r="I554" s="263">
        <v>0</v>
      </c>
      <c r="J554" s="263">
        <v>0</v>
      </c>
      <c r="K554" s="247">
        <v>0</v>
      </c>
      <c r="L554" s="263">
        <v>0</v>
      </c>
      <c r="M554" s="197">
        <v>718.3</v>
      </c>
      <c r="N554" s="197">
        <v>6030967.2999999998</v>
      </c>
      <c r="O554" s="263">
        <v>0</v>
      </c>
      <c r="P554" s="263">
        <v>0</v>
      </c>
      <c r="Q554" s="263">
        <v>0</v>
      </c>
      <c r="R554" s="263">
        <v>0</v>
      </c>
      <c r="S554" s="301">
        <v>0</v>
      </c>
      <c r="T554" s="301">
        <v>0</v>
      </c>
      <c r="U554" s="263">
        <v>0</v>
      </c>
      <c r="V554" s="263">
        <v>0</v>
      </c>
      <c r="W554" s="263">
        <v>0</v>
      </c>
      <c r="X554" s="263">
        <v>0</v>
      </c>
      <c r="Y554" s="263">
        <v>0</v>
      </c>
      <c r="Z554" s="263">
        <v>0</v>
      </c>
      <c r="AA554" s="263">
        <v>0</v>
      </c>
      <c r="AB554" s="263">
        <v>0</v>
      </c>
      <c r="AC554" s="197">
        <f>ROUND(N554*2.14%,2)</f>
        <v>129062.7</v>
      </c>
      <c r="AD554" s="197">
        <v>0</v>
      </c>
      <c r="AE554" s="263">
        <v>0</v>
      </c>
      <c r="AF554" s="239" t="s">
        <v>17052</v>
      </c>
      <c r="AG554" s="239">
        <v>2024</v>
      </c>
      <c r="AH554" s="239">
        <v>2024</v>
      </c>
      <c r="AI554" s="251"/>
      <c r="AJ554" s="252" t="s">
        <v>16953</v>
      </c>
      <c r="AK554" s="252" t="s">
        <v>16959</v>
      </c>
      <c r="AL554" s="252">
        <v>0</v>
      </c>
      <c r="AM554" s="252" t="s">
        <v>16971</v>
      </c>
      <c r="AN554" s="252" t="s">
        <v>16974</v>
      </c>
      <c r="AO554" s="252">
        <v>0</v>
      </c>
      <c r="AP554" s="252"/>
      <c r="AQ554" s="252"/>
      <c r="AR554" s="252"/>
      <c r="AS554" s="252"/>
      <c r="AT554" s="252" t="s">
        <v>779</v>
      </c>
      <c r="AU554" s="253">
        <v>521.6</v>
      </c>
      <c r="AV554" s="253">
        <v>621.72</v>
      </c>
      <c r="AW554" s="252" t="s">
        <v>2967</v>
      </c>
      <c r="AX554" s="252" t="s">
        <v>17012</v>
      </c>
      <c r="AY554" s="254"/>
      <c r="AZ554" s="255">
        <f t="shared" si="216"/>
        <v>621.72</v>
      </c>
      <c r="BA554" s="191"/>
      <c r="BB554" s="191"/>
      <c r="BG554" s="191" t="str">
        <f>VLOOKUP(C554,BM:BO,3,FALSE)</f>
        <v>806.000</v>
      </c>
      <c r="BJ554" s="191" t="s">
        <v>542</v>
      </c>
      <c r="BK554" s="191" t="s">
        <v>2984</v>
      </c>
      <c r="BL554" s="191" t="s">
        <v>2984</v>
      </c>
      <c r="BR554" s="191" t="s">
        <v>542</v>
      </c>
      <c r="BS554" s="191" t="s">
        <v>2984</v>
      </c>
      <c r="BT554" s="191" t="s">
        <v>2984</v>
      </c>
      <c r="CE554" s="248" t="e">
        <f>#REF!-#REF!-#REF!-D554-E554-F554-G554-I554-K554-M554-O554-Q554-R554-S554-T554-U554-V554-W554-X554-Y554-Z554-AA554-AB554</f>
        <v>#REF!</v>
      </c>
    </row>
    <row r="555" spans="1:86" x14ac:dyDescent="0.3">
      <c r="B555" s="249" t="s">
        <v>2947</v>
      </c>
      <c r="C555" s="249"/>
      <c r="D555" s="246">
        <f>SUM(D556:D560)</f>
        <v>30502927.5</v>
      </c>
      <c r="E555" s="197">
        <f t="shared" ref="E555:AE555" si="222">SUM(E556:E560)</f>
        <v>0</v>
      </c>
      <c r="F555" s="197">
        <f t="shared" si="222"/>
        <v>0</v>
      </c>
      <c r="G555" s="197">
        <f t="shared" si="222"/>
        <v>0</v>
      </c>
      <c r="H555" s="197">
        <f t="shared" si="222"/>
        <v>0</v>
      </c>
      <c r="I555" s="197">
        <f t="shared" si="222"/>
        <v>0</v>
      </c>
      <c r="J555" s="197">
        <f t="shared" si="222"/>
        <v>0</v>
      </c>
      <c r="K555" s="247">
        <f t="shared" si="222"/>
        <v>0</v>
      </c>
      <c r="L555" s="197">
        <f t="shared" si="222"/>
        <v>0</v>
      </c>
      <c r="M555" s="197">
        <f t="shared" si="222"/>
        <v>3257.38</v>
      </c>
      <c r="N555" s="197">
        <f t="shared" si="222"/>
        <v>26145859.530000001</v>
      </c>
      <c r="O555" s="197">
        <f t="shared" si="222"/>
        <v>0</v>
      </c>
      <c r="P555" s="197">
        <f t="shared" si="222"/>
        <v>0</v>
      </c>
      <c r="Q555" s="197">
        <f t="shared" si="222"/>
        <v>0</v>
      </c>
      <c r="R555" s="197">
        <f t="shared" si="222"/>
        <v>0</v>
      </c>
      <c r="S555" s="197">
        <f t="shared" si="222"/>
        <v>0</v>
      </c>
      <c r="T555" s="197">
        <f t="shared" si="222"/>
        <v>0</v>
      </c>
      <c r="U555" s="197">
        <f t="shared" si="222"/>
        <v>2748723.89</v>
      </c>
      <c r="V555" s="197">
        <f t="shared" si="222"/>
        <v>0</v>
      </c>
      <c r="W555" s="197">
        <f t="shared" si="222"/>
        <v>0</v>
      </c>
      <c r="X555" s="197">
        <f t="shared" si="222"/>
        <v>0</v>
      </c>
      <c r="Y555" s="197">
        <f t="shared" si="222"/>
        <v>0</v>
      </c>
      <c r="Z555" s="197">
        <f t="shared" si="222"/>
        <v>0</v>
      </c>
      <c r="AA555" s="197">
        <f t="shared" si="222"/>
        <v>0</v>
      </c>
      <c r="AB555" s="197">
        <f t="shared" si="222"/>
        <v>0</v>
      </c>
      <c r="AC555" s="197">
        <f t="shared" si="222"/>
        <v>618344.08000000007</v>
      </c>
      <c r="AD555" s="197">
        <f t="shared" si="222"/>
        <v>990000</v>
      </c>
      <c r="AE555" s="197">
        <f t="shared" si="222"/>
        <v>0</v>
      </c>
      <c r="AF555" s="239" t="s">
        <v>17026</v>
      </c>
      <c r="AG555" s="239" t="s">
        <v>17026</v>
      </c>
      <c r="AH555" s="239" t="s">
        <v>17026</v>
      </c>
      <c r="AI555" s="251"/>
      <c r="AJ555" s="251"/>
      <c r="AK555" s="251"/>
      <c r="AL555" s="251"/>
      <c r="AM555" s="252"/>
      <c r="AN555" s="252"/>
      <c r="AO555" s="252"/>
      <c r="AP555" s="252"/>
      <c r="AQ555" s="252"/>
      <c r="AR555" s="252"/>
      <c r="AS555" s="252"/>
      <c r="AT555" s="252"/>
      <c r="AU555" s="252"/>
      <c r="AV555" s="252"/>
      <c r="AW555" s="252"/>
      <c r="AX555" s="253"/>
      <c r="AY555" s="253"/>
      <c r="AZ555" s="252"/>
      <c r="BA555" s="252"/>
      <c r="BB555" s="254"/>
      <c r="BC555" s="255">
        <f t="shared" si="216"/>
        <v>-3257.38</v>
      </c>
      <c r="BJ555" s="191" t="e">
        <f t="shared" ref="BJ555:BJ565" si="223">VLOOKUP(C555,BM:BO,3,FALSE)</f>
        <v>#N/A</v>
      </c>
      <c r="BM555" s="191" t="s">
        <v>758</v>
      </c>
      <c r="BN555" s="191" t="s">
        <v>3046</v>
      </c>
      <c r="BO555" s="191" t="s">
        <v>3917</v>
      </c>
      <c r="BU555" s="191" t="s">
        <v>758</v>
      </c>
      <c r="BV555" s="191" t="s">
        <v>3046</v>
      </c>
      <c r="BW555" s="191" t="s">
        <v>3917</v>
      </c>
      <c r="CH555" s="248">
        <f t="shared" si="193"/>
        <v>-1.3969838619232178E-9</v>
      </c>
    </row>
    <row r="556" spans="1:86" x14ac:dyDescent="0.3">
      <c r="A556" s="191">
        <v>1</v>
      </c>
      <c r="B556" s="256">
        <f>SUBTOTAL(9,$A$411:A556)</f>
        <v>126</v>
      </c>
      <c r="C556" s="260" t="s">
        <v>2951</v>
      </c>
      <c r="D556" s="197">
        <f t="shared" ref="D556:D560" si="224">E556+F556+G556+H556+I556+J556+L556+N556+P556+R556+T556+U556+V556+W556+X556+Y556+Z556+AA556+AB556+AC556+AD556+AE556</f>
        <v>9437851.5800000001</v>
      </c>
      <c r="E556" s="263">
        <v>0</v>
      </c>
      <c r="F556" s="263">
        <v>0</v>
      </c>
      <c r="G556" s="263">
        <v>0</v>
      </c>
      <c r="H556" s="263">
        <v>0</v>
      </c>
      <c r="I556" s="263">
        <v>0</v>
      </c>
      <c r="J556" s="263">
        <v>0</v>
      </c>
      <c r="K556" s="278">
        <v>0</v>
      </c>
      <c r="L556" s="263">
        <v>0</v>
      </c>
      <c r="M556" s="196">
        <v>1120.1400000000001</v>
      </c>
      <c r="N556" s="197">
        <v>9044303.4900000002</v>
      </c>
      <c r="O556" s="263">
        <v>0</v>
      </c>
      <c r="P556" s="263">
        <v>0</v>
      </c>
      <c r="Q556" s="263">
        <v>0</v>
      </c>
      <c r="R556" s="263">
        <v>0</v>
      </c>
      <c r="S556" s="263">
        <v>0</v>
      </c>
      <c r="T556" s="263">
        <v>0</v>
      </c>
      <c r="U556" s="263">
        <v>0</v>
      </c>
      <c r="V556" s="263">
        <v>0</v>
      </c>
      <c r="W556" s="263">
        <v>0</v>
      </c>
      <c r="X556" s="263">
        <v>0</v>
      </c>
      <c r="Y556" s="263">
        <v>0</v>
      </c>
      <c r="Z556" s="263">
        <v>0</v>
      </c>
      <c r="AA556" s="263">
        <v>0</v>
      </c>
      <c r="AB556" s="263">
        <v>0</v>
      </c>
      <c r="AC556" s="197">
        <f>ROUND(N556*2.14%,2)</f>
        <v>193548.09</v>
      </c>
      <c r="AD556" s="263">
        <v>200000</v>
      </c>
      <c r="AE556" s="263">
        <v>0</v>
      </c>
      <c r="AF556" s="239">
        <v>2024</v>
      </c>
      <c r="AG556" s="239">
        <v>2024</v>
      </c>
      <c r="AH556" s="239">
        <v>2024</v>
      </c>
      <c r="AI556" s="251"/>
      <c r="AJ556" s="251"/>
      <c r="AK556" s="251"/>
      <c r="AL556" s="251"/>
      <c r="AM556" s="252" t="s">
        <v>16960</v>
      </c>
      <c r="AN556" s="252" t="s">
        <v>16956</v>
      </c>
      <c r="AO556" s="252">
        <v>0</v>
      </c>
      <c r="AP556" s="252" t="s">
        <v>16968</v>
      </c>
      <c r="AQ556" s="252" t="s">
        <v>16958</v>
      </c>
      <c r="AR556" s="252">
        <v>0</v>
      </c>
      <c r="AS556" s="252"/>
      <c r="AT556" s="252"/>
      <c r="AU556" s="252"/>
      <c r="AV556" s="252"/>
      <c r="AW556" s="252" t="s">
        <v>804</v>
      </c>
      <c r="AX556" s="253">
        <v>2824.3</v>
      </c>
      <c r="AY556" s="253">
        <v>838.85</v>
      </c>
      <c r="AZ556" s="252" t="s">
        <v>2967</v>
      </c>
      <c r="BA556" s="252" t="s">
        <v>17012</v>
      </c>
      <c r="BB556" s="254"/>
      <c r="BC556" s="255">
        <f t="shared" si="216"/>
        <v>-281.29000000000008</v>
      </c>
      <c r="BD556" s="191" t="s">
        <v>16947</v>
      </c>
      <c r="BJ556" s="191" t="str">
        <f t="shared" si="223"/>
        <v>800.100</v>
      </c>
      <c r="BM556" s="191" t="s">
        <v>3918</v>
      </c>
      <c r="BN556" s="191" t="s">
        <v>3046</v>
      </c>
      <c r="BO556" s="191" t="s">
        <v>2984</v>
      </c>
      <c r="BU556" s="191" t="s">
        <v>3918</v>
      </c>
      <c r="BV556" s="191" t="s">
        <v>3046</v>
      </c>
      <c r="BW556" s="191" t="s">
        <v>2984</v>
      </c>
      <c r="CH556" s="248">
        <f t="shared" ref="CH556:CH626" si="225">D556-E556-F556-G556-H556-I556-J556-L556-N556-P556-R556-T556-U556-V556-W556-X556-Y556-Z556-AA556-AB556-AC556-AD556-AE556</f>
        <v>-1.4551915228366852E-10</v>
      </c>
    </row>
    <row r="557" spans="1:86" x14ac:dyDescent="0.3">
      <c r="A557" s="191">
        <v>1</v>
      </c>
      <c r="B557" s="256">
        <f>SUBTOTAL(9,$A$411:A557)</f>
        <v>127</v>
      </c>
      <c r="C557" s="260" t="s">
        <v>2952</v>
      </c>
      <c r="D557" s="197">
        <f t="shared" si="224"/>
        <v>5838940.7999999998</v>
      </c>
      <c r="E557" s="263">
        <v>0</v>
      </c>
      <c r="F557" s="263">
        <v>0</v>
      </c>
      <c r="G557" s="263">
        <v>0</v>
      </c>
      <c r="H557" s="263">
        <v>0</v>
      </c>
      <c r="I557" s="263">
        <v>0</v>
      </c>
      <c r="J557" s="263">
        <v>0</v>
      </c>
      <c r="K557" s="278">
        <v>0</v>
      </c>
      <c r="L557" s="263">
        <v>0</v>
      </c>
      <c r="M557" s="196">
        <v>693</v>
      </c>
      <c r="N557" s="197">
        <v>5540376.7400000002</v>
      </c>
      <c r="O557" s="263">
        <v>0</v>
      </c>
      <c r="P557" s="263">
        <v>0</v>
      </c>
      <c r="Q557" s="263">
        <v>0</v>
      </c>
      <c r="R557" s="263">
        <v>0</v>
      </c>
      <c r="S557" s="263">
        <v>0</v>
      </c>
      <c r="T557" s="263">
        <v>0</v>
      </c>
      <c r="U557" s="263">
        <v>0</v>
      </c>
      <c r="V557" s="263">
        <v>0</v>
      </c>
      <c r="W557" s="263">
        <v>0</v>
      </c>
      <c r="X557" s="263">
        <v>0</v>
      </c>
      <c r="Y557" s="263">
        <v>0</v>
      </c>
      <c r="Z557" s="263">
        <v>0</v>
      </c>
      <c r="AA557" s="263">
        <v>0</v>
      </c>
      <c r="AB557" s="263">
        <v>0</v>
      </c>
      <c r="AC557" s="197">
        <f>ROUND(N557*2.14%,2)</f>
        <v>118564.06</v>
      </c>
      <c r="AD557" s="197">
        <v>180000</v>
      </c>
      <c r="AE557" s="263">
        <v>0</v>
      </c>
      <c r="AF557" s="239">
        <v>2024</v>
      </c>
      <c r="AG557" s="239">
        <v>2024</v>
      </c>
      <c r="AH557" s="239">
        <v>2024</v>
      </c>
      <c r="AI557" s="251"/>
      <c r="AJ557" s="251"/>
      <c r="AK557" s="251"/>
      <c r="AL557" s="251"/>
      <c r="AM557" s="252" t="s">
        <v>16949</v>
      </c>
      <c r="AN557" s="252" t="s">
        <v>16953</v>
      </c>
      <c r="AO557" s="252">
        <v>0</v>
      </c>
      <c r="AP557" s="252" t="s">
        <v>16954</v>
      </c>
      <c r="AQ557" s="252" t="s">
        <v>16952</v>
      </c>
      <c r="AR557" s="252">
        <v>0</v>
      </c>
      <c r="AS557" s="252"/>
      <c r="AT557" s="252"/>
      <c r="AU557" s="252"/>
      <c r="AV557" s="252"/>
      <c r="AW557" s="252" t="s">
        <v>663</v>
      </c>
      <c r="AX557" s="253">
        <v>713</v>
      </c>
      <c r="AY557" s="253">
        <v>692</v>
      </c>
      <c r="AZ557" s="252" t="s">
        <v>2967</v>
      </c>
      <c r="BA557" s="252" t="s">
        <v>17012</v>
      </c>
      <c r="BB557" s="254"/>
      <c r="BC557" s="255">
        <f t="shared" si="216"/>
        <v>-1</v>
      </c>
      <c r="BJ557" s="191" t="str">
        <f t="shared" si="223"/>
        <v>532.460</v>
      </c>
      <c r="BM557" s="191" t="s">
        <v>3919</v>
      </c>
      <c r="BN557" s="191" t="s">
        <v>3046</v>
      </c>
      <c r="BO557" s="191" t="s">
        <v>2984</v>
      </c>
      <c r="BU557" s="191" t="s">
        <v>3919</v>
      </c>
      <c r="BV557" s="191" t="s">
        <v>3046</v>
      </c>
      <c r="BW557" s="191" t="s">
        <v>2984</v>
      </c>
      <c r="CH557" s="248">
        <f t="shared" si="225"/>
        <v>-4.0745362639427185E-10</v>
      </c>
    </row>
    <row r="558" spans="1:86" x14ac:dyDescent="0.3">
      <c r="A558" s="191">
        <v>1</v>
      </c>
      <c r="B558" s="256">
        <f>SUBTOTAL(9,$A$411:A558)</f>
        <v>128</v>
      </c>
      <c r="C558" s="260" t="s">
        <v>2949</v>
      </c>
      <c r="D558" s="197">
        <f t="shared" si="224"/>
        <v>4711932.54</v>
      </c>
      <c r="E558" s="263">
        <v>0</v>
      </c>
      <c r="F558" s="263">
        <v>0</v>
      </c>
      <c r="G558" s="263">
        <v>0</v>
      </c>
      <c r="H558" s="263">
        <v>0</v>
      </c>
      <c r="I558" s="263">
        <v>0</v>
      </c>
      <c r="J558" s="263">
        <v>0</v>
      </c>
      <c r="K558" s="278">
        <v>0</v>
      </c>
      <c r="L558" s="263">
        <v>0</v>
      </c>
      <c r="M558" s="196">
        <v>559.24</v>
      </c>
      <c r="N558" s="197">
        <v>4436981.1399999997</v>
      </c>
      <c r="O558" s="263">
        <v>0</v>
      </c>
      <c r="P558" s="263">
        <v>0</v>
      </c>
      <c r="Q558" s="263">
        <v>0</v>
      </c>
      <c r="R558" s="263">
        <v>0</v>
      </c>
      <c r="S558" s="263">
        <v>0</v>
      </c>
      <c r="T558" s="263">
        <v>0</v>
      </c>
      <c r="U558" s="263">
        <v>0</v>
      </c>
      <c r="V558" s="263">
        <v>0</v>
      </c>
      <c r="W558" s="263">
        <v>0</v>
      </c>
      <c r="X558" s="263">
        <v>0</v>
      </c>
      <c r="Y558" s="263">
        <v>0</v>
      </c>
      <c r="Z558" s="263">
        <v>0</v>
      </c>
      <c r="AA558" s="263">
        <v>0</v>
      </c>
      <c r="AB558" s="263">
        <v>0</v>
      </c>
      <c r="AC558" s="197">
        <f>ROUND(N558*2.14%,2)</f>
        <v>94951.4</v>
      </c>
      <c r="AD558" s="197">
        <v>180000</v>
      </c>
      <c r="AE558" s="263">
        <v>0</v>
      </c>
      <c r="AF558" s="239">
        <v>2024</v>
      </c>
      <c r="AG558" s="239">
        <v>2024</v>
      </c>
      <c r="AH558" s="239">
        <v>2024</v>
      </c>
      <c r="AI558" s="251"/>
      <c r="AJ558" s="251"/>
      <c r="AK558" s="251"/>
      <c r="AL558" s="251"/>
      <c r="AM558" s="252" t="s">
        <v>16953</v>
      </c>
      <c r="AN558" s="252" t="s">
        <v>16969</v>
      </c>
      <c r="AO558" s="252">
        <v>0</v>
      </c>
      <c r="AP558" s="252" t="s">
        <v>16955</v>
      </c>
      <c r="AQ558" s="252" t="s">
        <v>16966</v>
      </c>
      <c r="AR558" s="252">
        <v>0</v>
      </c>
      <c r="AS558" s="252"/>
      <c r="AT558" s="252"/>
      <c r="AU558" s="252"/>
      <c r="AV558" s="252"/>
      <c r="AW558" s="252" t="s">
        <v>617</v>
      </c>
      <c r="AX558" s="253">
        <v>635.5</v>
      </c>
      <c r="AY558" s="253">
        <v>559.24</v>
      </c>
      <c r="AZ558" s="252" t="s">
        <v>2967</v>
      </c>
      <c r="BA558" s="252" t="s">
        <v>17012</v>
      </c>
      <c r="BB558" s="254"/>
      <c r="BC558" s="255">
        <f t="shared" si="216"/>
        <v>0</v>
      </c>
      <c r="BJ558" s="191" t="str">
        <f t="shared" si="223"/>
        <v>442.000</v>
      </c>
      <c r="BM558" s="191" t="s">
        <v>3920</v>
      </c>
      <c r="BN558" s="191" t="s">
        <v>3046</v>
      </c>
      <c r="BO558" s="191" t="s">
        <v>3921</v>
      </c>
      <c r="BU558" s="191" t="s">
        <v>3920</v>
      </c>
      <c r="BV558" s="191" t="s">
        <v>3046</v>
      </c>
      <c r="BW558" s="191" t="s">
        <v>3921</v>
      </c>
      <c r="CH558" s="248">
        <f t="shared" si="225"/>
        <v>3.7834979593753815E-10</v>
      </c>
    </row>
    <row r="559" spans="1:86" x14ac:dyDescent="0.3">
      <c r="A559" s="191">
        <v>1</v>
      </c>
      <c r="B559" s="256">
        <f>SUBTOTAL(9,$A$411:A559)</f>
        <v>129</v>
      </c>
      <c r="C559" s="260" t="s">
        <v>2950</v>
      </c>
      <c r="D559" s="197">
        <f t="shared" si="224"/>
        <v>3057546.58</v>
      </c>
      <c r="E559" s="263">
        <v>0</v>
      </c>
      <c r="F559" s="263">
        <v>0</v>
      </c>
      <c r="G559" s="263">
        <v>0</v>
      </c>
      <c r="H559" s="263">
        <v>0</v>
      </c>
      <c r="I559" s="263">
        <v>0</v>
      </c>
      <c r="J559" s="263">
        <v>0</v>
      </c>
      <c r="K559" s="278">
        <v>0</v>
      </c>
      <c r="L559" s="263">
        <v>0</v>
      </c>
      <c r="M559" s="196">
        <v>0</v>
      </c>
      <c r="N559" s="196">
        <v>0</v>
      </c>
      <c r="O559" s="263">
        <v>0</v>
      </c>
      <c r="P559" s="263">
        <v>0</v>
      </c>
      <c r="Q559" s="263">
        <v>0</v>
      </c>
      <c r="R559" s="263">
        <v>0</v>
      </c>
      <c r="S559" s="263">
        <v>0</v>
      </c>
      <c r="T559" s="263">
        <v>0</v>
      </c>
      <c r="U559" s="197">
        <v>2748723.89</v>
      </c>
      <c r="V559" s="263">
        <v>0</v>
      </c>
      <c r="W559" s="263">
        <v>0</v>
      </c>
      <c r="X559" s="263">
        <v>0</v>
      </c>
      <c r="Y559" s="263">
        <v>0</v>
      </c>
      <c r="Z559" s="263">
        <v>0</v>
      </c>
      <c r="AA559" s="263">
        <v>0</v>
      </c>
      <c r="AB559" s="263">
        <v>0</v>
      </c>
      <c r="AC559" s="263">
        <f>ROUND(U559*2.14%,2)</f>
        <v>58822.69</v>
      </c>
      <c r="AD559" s="263">
        <v>250000</v>
      </c>
      <c r="AE559" s="263">
        <v>0</v>
      </c>
      <c r="AF559" s="239">
        <v>2024</v>
      </c>
      <c r="AG559" s="239">
        <v>2024</v>
      </c>
      <c r="AH559" s="239">
        <v>2024</v>
      </c>
      <c r="AI559" s="251"/>
      <c r="AJ559" s="251"/>
      <c r="AK559" s="251"/>
      <c r="AL559" s="251"/>
      <c r="AM559" s="252" t="s">
        <v>16954</v>
      </c>
      <c r="AN559" s="252" t="s">
        <v>16950</v>
      </c>
      <c r="AO559" s="252">
        <v>0</v>
      </c>
      <c r="AP559" s="252" t="s">
        <v>16964</v>
      </c>
      <c r="AQ559" s="252" t="s">
        <v>16968</v>
      </c>
      <c r="AR559" s="252" t="s">
        <v>16964</v>
      </c>
      <c r="AS559" s="252"/>
      <c r="AT559" s="252"/>
      <c r="AU559" s="252"/>
      <c r="AV559" s="252"/>
      <c r="AW559" s="252" t="s">
        <v>927</v>
      </c>
      <c r="AX559" s="253">
        <v>570.9</v>
      </c>
      <c r="AY559" s="253">
        <v>330</v>
      </c>
      <c r="AZ559" s="252" t="s">
        <v>2967</v>
      </c>
      <c r="BA559" s="252" t="s">
        <v>17012</v>
      </c>
      <c r="BB559" s="254"/>
      <c r="BC559" s="255">
        <f t="shared" si="216"/>
        <v>330</v>
      </c>
      <c r="BJ559" s="191" t="str">
        <f t="shared" si="223"/>
        <v>285.700</v>
      </c>
      <c r="BM559" s="191" t="s">
        <v>3922</v>
      </c>
      <c r="BN559" s="191" t="s">
        <v>3046</v>
      </c>
      <c r="BO559" s="191" t="s">
        <v>2984</v>
      </c>
      <c r="BU559" s="191" t="s">
        <v>3922</v>
      </c>
      <c r="BV559" s="191" t="s">
        <v>3046</v>
      </c>
      <c r="BW559" s="191" t="s">
        <v>2984</v>
      </c>
      <c r="CH559" s="248">
        <f t="shared" si="225"/>
        <v>-5.8207660913467407E-11</v>
      </c>
    </row>
    <row r="560" spans="1:86" x14ac:dyDescent="0.3">
      <c r="A560" s="191">
        <v>1</v>
      </c>
      <c r="B560" s="256">
        <f>SUBTOTAL(9,$A$411:A560)</f>
        <v>130</v>
      </c>
      <c r="C560" s="260" t="s">
        <v>2953</v>
      </c>
      <c r="D560" s="197">
        <f t="shared" si="224"/>
        <v>7456656</v>
      </c>
      <c r="E560" s="263">
        <v>0</v>
      </c>
      <c r="F560" s="263">
        <v>0</v>
      </c>
      <c r="G560" s="263">
        <v>0</v>
      </c>
      <c r="H560" s="263">
        <v>0</v>
      </c>
      <c r="I560" s="263">
        <v>0</v>
      </c>
      <c r="J560" s="263">
        <v>0</v>
      </c>
      <c r="K560" s="278">
        <v>0</v>
      </c>
      <c r="L560" s="263">
        <v>0</v>
      </c>
      <c r="M560" s="196">
        <v>885</v>
      </c>
      <c r="N560" s="197">
        <v>7124198.1600000001</v>
      </c>
      <c r="O560" s="263">
        <v>0</v>
      </c>
      <c r="P560" s="263">
        <v>0</v>
      </c>
      <c r="Q560" s="263">
        <v>0</v>
      </c>
      <c r="R560" s="263">
        <v>0</v>
      </c>
      <c r="S560" s="263">
        <v>0</v>
      </c>
      <c r="T560" s="263">
        <v>0</v>
      </c>
      <c r="U560" s="263">
        <v>0</v>
      </c>
      <c r="V560" s="263">
        <v>0</v>
      </c>
      <c r="W560" s="263">
        <v>0</v>
      </c>
      <c r="X560" s="263">
        <v>0</v>
      </c>
      <c r="Y560" s="263">
        <v>0</v>
      </c>
      <c r="Z560" s="263">
        <v>0</v>
      </c>
      <c r="AA560" s="263">
        <v>0</v>
      </c>
      <c r="AB560" s="263">
        <v>0</v>
      </c>
      <c r="AC560" s="197">
        <f>ROUND(N560*2.14%,2)</f>
        <v>152457.84</v>
      </c>
      <c r="AD560" s="197">
        <v>180000</v>
      </c>
      <c r="AE560" s="263">
        <v>0</v>
      </c>
      <c r="AF560" s="239">
        <v>2024</v>
      </c>
      <c r="AG560" s="239">
        <v>2024</v>
      </c>
      <c r="AH560" s="239">
        <v>2024</v>
      </c>
      <c r="AI560" s="251"/>
      <c r="AJ560" s="251"/>
      <c r="AK560" s="251"/>
      <c r="AL560" s="251"/>
      <c r="AM560" s="252" t="s">
        <v>16954</v>
      </c>
      <c r="AN560" s="252" t="s">
        <v>16950</v>
      </c>
      <c r="AO560" s="252">
        <v>0</v>
      </c>
      <c r="AP560" s="252" t="s">
        <v>16964</v>
      </c>
      <c r="AQ560" s="252" t="s">
        <v>16958</v>
      </c>
      <c r="AR560" s="252" t="s">
        <v>16964</v>
      </c>
      <c r="AS560" s="252"/>
      <c r="AT560" s="252"/>
      <c r="AU560" s="252"/>
      <c r="AV560" s="252"/>
      <c r="AW560" s="252" t="s">
        <v>929</v>
      </c>
      <c r="AX560" s="253">
        <v>953.3</v>
      </c>
      <c r="AY560" s="253">
        <v>681.1</v>
      </c>
      <c r="AZ560" s="252" t="s">
        <v>2967</v>
      </c>
      <c r="BA560" s="252" t="s">
        <v>17012</v>
      </c>
      <c r="BB560" s="254"/>
      <c r="BC560" s="255">
        <f t="shared" si="216"/>
        <v>-203.89999999999998</v>
      </c>
      <c r="BD560" s="191" t="s">
        <v>16946</v>
      </c>
      <c r="BJ560" s="191" t="str">
        <f t="shared" si="223"/>
        <v>681.100</v>
      </c>
      <c r="BM560" s="191" t="s">
        <v>3923</v>
      </c>
      <c r="BN560" s="191" t="s">
        <v>3006</v>
      </c>
      <c r="BO560" s="191" t="s">
        <v>3924</v>
      </c>
      <c r="BU560" s="191" t="s">
        <v>3923</v>
      </c>
      <c r="BV560" s="191" t="s">
        <v>3006</v>
      </c>
      <c r="BW560" s="191" t="s">
        <v>3924</v>
      </c>
      <c r="CH560" s="248">
        <f t="shared" si="225"/>
        <v>-1.4551915228366852E-10</v>
      </c>
    </row>
    <row r="561" spans="1:86" x14ac:dyDescent="0.3">
      <c r="B561" s="249" t="s">
        <v>2957</v>
      </c>
      <c r="C561" s="249"/>
      <c r="D561" s="246">
        <f>D562</f>
        <v>4246200</v>
      </c>
      <c r="E561" s="197">
        <f t="shared" ref="E561:AE561" si="226">E562</f>
        <v>0</v>
      </c>
      <c r="F561" s="197">
        <f t="shared" si="226"/>
        <v>0</v>
      </c>
      <c r="G561" s="197">
        <f t="shared" si="226"/>
        <v>0</v>
      </c>
      <c r="H561" s="197">
        <f t="shared" si="226"/>
        <v>0</v>
      </c>
      <c r="I561" s="197">
        <f t="shared" si="226"/>
        <v>0</v>
      </c>
      <c r="J561" s="197">
        <f t="shared" si="226"/>
        <v>0</v>
      </c>
      <c r="K561" s="247">
        <f t="shared" si="226"/>
        <v>0</v>
      </c>
      <c r="L561" s="197">
        <f t="shared" si="226"/>
        <v>0</v>
      </c>
      <c r="M561" s="197">
        <f t="shared" si="226"/>
        <v>504</v>
      </c>
      <c r="N561" s="197">
        <f t="shared" si="226"/>
        <v>3981006.46</v>
      </c>
      <c r="O561" s="197">
        <f t="shared" si="226"/>
        <v>0</v>
      </c>
      <c r="P561" s="197">
        <f t="shared" si="226"/>
        <v>0</v>
      </c>
      <c r="Q561" s="197">
        <f t="shared" si="226"/>
        <v>0</v>
      </c>
      <c r="R561" s="197">
        <f t="shared" si="226"/>
        <v>0</v>
      </c>
      <c r="S561" s="197">
        <f t="shared" si="226"/>
        <v>0</v>
      </c>
      <c r="T561" s="197">
        <f t="shared" si="226"/>
        <v>0</v>
      </c>
      <c r="U561" s="197">
        <f t="shared" si="226"/>
        <v>0</v>
      </c>
      <c r="V561" s="197">
        <f t="shared" si="226"/>
        <v>0</v>
      </c>
      <c r="W561" s="197">
        <f t="shared" si="226"/>
        <v>0</v>
      </c>
      <c r="X561" s="197">
        <f t="shared" si="226"/>
        <v>0</v>
      </c>
      <c r="Y561" s="197">
        <f t="shared" si="226"/>
        <v>0</v>
      </c>
      <c r="Z561" s="197">
        <f t="shared" si="226"/>
        <v>0</v>
      </c>
      <c r="AA561" s="197">
        <f t="shared" si="226"/>
        <v>0</v>
      </c>
      <c r="AB561" s="197">
        <f t="shared" si="226"/>
        <v>0</v>
      </c>
      <c r="AC561" s="197">
        <f t="shared" si="226"/>
        <v>85193.54</v>
      </c>
      <c r="AD561" s="197">
        <f t="shared" si="226"/>
        <v>180000</v>
      </c>
      <c r="AE561" s="197">
        <f t="shared" si="226"/>
        <v>0</v>
      </c>
      <c r="AF561" s="239" t="s">
        <v>17026</v>
      </c>
      <c r="AG561" s="239" t="s">
        <v>17026</v>
      </c>
      <c r="AH561" s="239" t="s">
        <v>17026</v>
      </c>
      <c r="AI561" s="251"/>
      <c r="AJ561" s="251"/>
      <c r="AK561" s="251"/>
      <c r="AL561" s="251"/>
      <c r="AM561" s="252"/>
      <c r="AN561" s="252"/>
      <c r="AO561" s="252"/>
      <c r="AP561" s="252"/>
      <c r="AQ561" s="252"/>
      <c r="AR561" s="252"/>
      <c r="AS561" s="252"/>
      <c r="AT561" s="252"/>
      <c r="AU561" s="252"/>
      <c r="AV561" s="252"/>
      <c r="AW561" s="252"/>
      <c r="AX561" s="253"/>
      <c r="AY561" s="253"/>
      <c r="AZ561" s="252"/>
      <c r="BA561" s="252"/>
      <c r="BB561" s="254"/>
      <c r="BC561" s="255">
        <f t="shared" si="216"/>
        <v>-504</v>
      </c>
      <c r="BJ561" s="191" t="e">
        <f t="shared" si="223"/>
        <v>#N/A</v>
      </c>
      <c r="BM561" s="191" t="s">
        <v>3925</v>
      </c>
      <c r="BN561" s="191" t="s">
        <v>3046</v>
      </c>
      <c r="BO561" s="191" t="s">
        <v>2365</v>
      </c>
      <c r="BU561" s="191" t="s">
        <v>3925</v>
      </c>
      <c r="BV561" s="191" t="s">
        <v>3046</v>
      </c>
      <c r="BW561" s="191" t="s">
        <v>2365</v>
      </c>
      <c r="CH561" s="248">
        <f t="shared" si="225"/>
        <v>5.8207660913467407E-11</v>
      </c>
    </row>
    <row r="562" spans="1:86" x14ac:dyDescent="0.3">
      <c r="A562" s="191">
        <v>1</v>
      </c>
      <c r="B562" s="256">
        <f>SUBTOTAL(9,$A$411:A562)</f>
        <v>131</v>
      </c>
      <c r="C562" s="260" t="s">
        <v>2954</v>
      </c>
      <c r="D562" s="197">
        <f>E562+F562+G562+H562+I562+J562+L562+N562+P562+R562+T562+U562+V562+W562+X562+Y562+Z562+AA562+AB562+AC562+AD562+AE562</f>
        <v>4246200</v>
      </c>
      <c r="E562" s="263">
        <v>0</v>
      </c>
      <c r="F562" s="263">
        <v>0</v>
      </c>
      <c r="G562" s="263">
        <v>0</v>
      </c>
      <c r="H562" s="263">
        <v>0</v>
      </c>
      <c r="I562" s="263">
        <v>0</v>
      </c>
      <c r="J562" s="263">
        <v>0</v>
      </c>
      <c r="K562" s="278">
        <v>0</v>
      </c>
      <c r="L562" s="263">
        <v>0</v>
      </c>
      <c r="M562" s="196">
        <v>504</v>
      </c>
      <c r="N562" s="197">
        <v>3981006.46</v>
      </c>
      <c r="O562" s="263">
        <v>0</v>
      </c>
      <c r="P562" s="263">
        <v>0</v>
      </c>
      <c r="Q562" s="263">
        <v>0</v>
      </c>
      <c r="R562" s="263">
        <v>0</v>
      </c>
      <c r="S562" s="263">
        <v>0</v>
      </c>
      <c r="T562" s="263">
        <v>0</v>
      </c>
      <c r="U562" s="263">
        <v>0</v>
      </c>
      <c r="V562" s="263">
        <v>0</v>
      </c>
      <c r="W562" s="263">
        <v>0</v>
      </c>
      <c r="X562" s="263">
        <v>0</v>
      </c>
      <c r="Y562" s="263">
        <v>0</v>
      </c>
      <c r="Z562" s="263">
        <v>0</v>
      </c>
      <c r="AA562" s="263">
        <v>0</v>
      </c>
      <c r="AB562" s="263">
        <v>0</v>
      </c>
      <c r="AC562" s="197">
        <f>ROUND(N562*2.14%,2)</f>
        <v>85193.54</v>
      </c>
      <c r="AD562" s="197">
        <v>180000</v>
      </c>
      <c r="AE562" s="263">
        <v>0</v>
      </c>
      <c r="AF562" s="239">
        <v>2024</v>
      </c>
      <c r="AG562" s="239">
        <v>2024</v>
      </c>
      <c r="AH562" s="239">
        <v>2024</v>
      </c>
      <c r="AI562" s="251"/>
      <c r="AJ562" s="251"/>
      <c r="AK562" s="251"/>
      <c r="AL562" s="251"/>
      <c r="AM562" s="252" t="s">
        <v>16953</v>
      </c>
      <c r="AN562" s="252" t="s">
        <v>16955</v>
      </c>
      <c r="AO562" s="252">
        <v>0</v>
      </c>
      <c r="AP562" s="252" t="s">
        <v>16950</v>
      </c>
      <c r="AQ562" s="252" t="s">
        <v>16972</v>
      </c>
      <c r="AR562" s="252">
        <v>0</v>
      </c>
      <c r="AS562" s="252"/>
      <c r="AT562" s="252"/>
      <c r="AU562" s="252"/>
      <c r="AV562" s="252"/>
      <c r="AW562" s="252" t="s">
        <v>667</v>
      </c>
      <c r="AX562" s="253">
        <v>351</v>
      </c>
      <c r="AY562" s="253" t="s">
        <v>2984</v>
      </c>
      <c r="AZ562" s="252" t="s">
        <v>2967</v>
      </c>
      <c r="BA562" s="252" t="s">
        <v>17012</v>
      </c>
      <c r="BB562" s="254"/>
      <c r="BC562" s="255" t="e">
        <f t="shared" si="216"/>
        <v>#VALUE!</v>
      </c>
      <c r="BJ562" s="191" t="str">
        <f t="shared" si="223"/>
        <v>нет данных</v>
      </c>
      <c r="BM562" s="191" t="s">
        <v>563</v>
      </c>
      <c r="BN562" s="191" t="s">
        <v>3046</v>
      </c>
      <c r="BO562" s="191" t="s">
        <v>1101</v>
      </c>
      <c r="BU562" s="191" t="s">
        <v>563</v>
      </c>
      <c r="BV562" s="191" t="s">
        <v>3046</v>
      </c>
      <c r="BW562" s="191" t="s">
        <v>1101</v>
      </c>
      <c r="CH562" s="248">
        <f t="shared" si="225"/>
        <v>5.8207660913467407E-11</v>
      </c>
    </row>
    <row r="563" spans="1:86" x14ac:dyDescent="0.3">
      <c r="B563" s="249" t="s">
        <v>2956</v>
      </c>
      <c r="C563" s="249"/>
      <c r="D563" s="246">
        <f>D564</f>
        <v>4996380.8</v>
      </c>
      <c r="E563" s="197">
        <f t="shared" ref="E563:AE563" si="227">E564</f>
        <v>0</v>
      </c>
      <c r="F563" s="197">
        <f t="shared" si="227"/>
        <v>0</v>
      </c>
      <c r="G563" s="197">
        <f t="shared" si="227"/>
        <v>0</v>
      </c>
      <c r="H563" s="197">
        <f t="shared" si="227"/>
        <v>0</v>
      </c>
      <c r="I563" s="197">
        <f t="shared" si="227"/>
        <v>0</v>
      </c>
      <c r="J563" s="197">
        <f t="shared" si="227"/>
        <v>0</v>
      </c>
      <c r="K563" s="247">
        <f t="shared" si="227"/>
        <v>0</v>
      </c>
      <c r="L563" s="197">
        <f t="shared" si="227"/>
        <v>0</v>
      </c>
      <c r="M563" s="197">
        <f t="shared" si="227"/>
        <v>593</v>
      </c>
      <c r="N563" s="197">
        <f t="shared" si="227"/>
        <v>4715469.75</v>
      </c>
      <c r="O563" s="197">
        <f t="shared" si="227"/>
        <v>0</v>
      </c>
      <c r="P563" s="197">
        <f t="shared" si="227"/>
        <v>0</v>
      </c>
      <c r="Q563" s="197">
        <f t="shared" si="227"/>
        <v>0</v>
      </c>
      <c r="R563" s="197">
        <f t="shared" si="227"/>
        <v>0</v>
      </c>
      <c r="S563" s="197">
        <f t="shared" si="227"/>
        <v>0</v>
      </c>
      <c r="T563" s="197">
        <f t="shared" si="227"/>
        <v>0</v>
      </c>
      <c r="U563" s="197">
        <f t="shared" si="227"/>
        <v>0</v>
      </c>
      <c r="V563" s="197">
        <f t="shared" si="227"/>
        <v>0</v>
      </c>
      <c r="W563" s="197">
        <f t="shared" si="227"/>
        <v>0</v>
      </c>
      <c r="X563" s="197">
        <f t="shared" si="227"/>
        <v>0</v>
      </c>
      <c r="Y563" s="197">
        <f t="shared" si="227"/>
        <v>0</v>
      </c>
      <c r="Z563" s="197">
        <f t="shared" si="227"/>
        <v>0</v>
      </c>
      <c r="AA563" s="197">
        <f t="shared" si="227"/>
        <v>0</v>
      </c>
      <c r="AB563" s="197">
        <f t="shared" si="227"/>
        <v>0</v>
      </c>
      <c r="AC563" s="197">
        <f t="shared" si="227"/>
        <v>100911.05</v>
      </c>
      <c r="AD563" s="197">
        <f t="shared" si="227"/>
        <v>180000</v>
      </c>
      <c r="AE563" s="197">
        <f t="shared" si="227"/>
        <v>0</v>
      </c>
      <c r="AF563" s="239" t="s">
        <v>17026</v>
      </c>
      <c r="AG563" s="239" t="s">
        <v>17026</v>
      </c>
      <c r="AH563" s="239" t="s">
        <v>17026</v>
      </c>
      <c r="AI563" s="251"/>
      <c r="AJ563" s="251"/>
      <c r="AK563" s="251"/>
      <c r="AL563" s="251"/>
      <c r="AM563" s="252"/>
      <c r="AN563" s="252"/>
      <c r="AO563" s="252"/>
      <c r="AP563" s="252"/>
      <c r="AQ563" s="252"/>
      <c r="AR563" s="252"/>
      <c r="AS563" s="252"/>
      <c r="AT563" s="252"/>
      <c r="AU563" s="252"/>
      <c r="AV563" s="252"/>
      <c r="AW563" s="252"/>
      <c r="AX563" s="253"/>
      <c r="AY563" s="253"/>
      <c r="AZ563" s="252"/>
      <c r="BA563" s="252"/>
      <c r="BB563" s="254"/>
      <c r="BC563" s="255">
        <f t="shared" si="216"/>
        <v>-593</v>
      </c>
      <c r="BJ563" s="191" t="e">
        <f t="shared" si="223"/>
        <v>#N/A</v>
      </c>
      <c r="BM563" s="191" t="s">
        <v>549</v>
      </c>
      <c r="BN563" s="191" t="s">
        <v>716</v>
      </c>
      <c r="BO563" s="191" t="s">
        <v>2984</v>
      </c>
      <c r="BU563" s="191" t="s">
        <v>549</v>
      </c>
      <c r="BV563" s="191" t="s">
        <v>716</v>
      </c>
      <c r="BW563" s="191" t="s">
        <v>2984</v>
      </c>
      <c r="CH563" s="248">
        <f t="shared" si="225"/>
        <v>-1.7462298274040222E-10</v>
      </c>
    </row>
    <row r="564" spans="1:86" x14ac:dyDescent="0.3">
      <c r="A564" s="191">
        <v>1</v>
      </c>
      <c r="B564" s="256">
        <f>SUBTOTAL(9,$A$411:A564)</f>
        <v>132</v>
      </c>
      <c r="C564" s="260" t="s">
        <v>2955</v>
      </c>
      <c r="D564" s="197">
        <f>E564+F564+G564+H564+I564+J564+L564+N564+P564+R564+T564+U564+V564+W564+X564+Y564+Z564+AA564+AB564+AC564+AD564+AE564</f>
        <v>4996380.8</v>
      </c>
      <c r="E564" s="263">
        <v>0</v>
      </c>
      <c r="F564" s="263">
        <v>0</v>
      </c>
      <c r="G564" s="263">
        <v>0</v>
      </c>
      <c r="H564" s="263">
        <v>0</v>
      </c>
      <c r="I564" s="263">
        <v>0</v>
      </c>
      <c r="J564" s="263">
        <v>0</v>
      </c>
      <c r="K564" s="278">
        <v>0</v>
      </c>
      <c r="L564" s="263">
        <v>0</v>
      </c>
      <c r="M564" s="196">
        <v>593</v>
      </c>
      <c r="N564" s="197">
        <v>4715469.75</v>
      </c>
      <c r="O564" s="263">
        <v>0</v>
      </c>
      <c r="P564" s="263">
        <v>0</v>
      </c>
      <c r="Q564" s="263">
        <v>0</v>
      </c>
      <c r="R564" s="263">
        <v>0</v>
      </c>
      <c r="S564" s="263">
        <v>0</v>
      </c>
      <c r="T564" s="263">
        <v>0</v>
      </c>
      <c r="U564" s="263">
        <v>0</v>
      </c>
      <c r="V564" s="263">
        <v>0</v>
      </c>
      <c r="W564" s="263">
        <v>0</v>
      </c>
      <c r="X564" s="263">
        <v>0</v>
      </c>
      <c r="Y564" s="263">
        <v>0</v>
      </c>
      <c r="Z564" s="263">
        <v>0</v>
      </c>
      <c r="AA564" s="263">
        <v>0</v>
      </c>
      <c r="AB564" s="263">
        <v>0</v>
      </c>
      <c r="AC564" s="197">
        <f>ROUND(N564*2.14%,2)</f>
        <v>100911.05</v>
      </c>
      <c r="AD564" s="197">
        <v>180000</v>
      </c>
      <c r="AE564" s="263">
        <v>0</v>
      </c>
      <c r="AF564" s="239">
        <v>2024</v>
      </c>
      <c r="AG564" s="239">
        <v>2024</v>
      </c>
      <c r="AH564" s="239">
        <v>2024</v>
      </c>
      <c r="AI564" s="251"/>
      <c r="AJ564" s="251"/>
      <c r="AK564" s="251"/>
      <c r="AL564" s="251"/>
      <c r="AM564" s="252" t="s">
        <v>16949</v>
      </c>
      <c r="AN564" s="252" t="s">
        <v>16955</v>
      </c>
      <c r="AO564" s="252">
        <v>0</v>
      </c>
      <c r="AP564" s="252" t="s">
        <v>16964</v>
      </c>
      <c r="AQ564" s="252" t="s">
        <v>16963</v>
      </c>
      <c r="AR564" s="252">
        <v>0</v>
      </c>
      <c r="AS564" s="252"/>
      <c r="AT564" s="252"/>
      <c r="AU564" s="252"/>
      <c r="AV564" s="252"/>
      <c r="AW564" s="252" t="s">
        <v>1502</v>
      </c>
      <c r="AX564" s="253">
        <v>503</v>
      </c>
      <c r="AY564" s="253">
        <v>592.79999999999995</v>
      </c>
      <c r="AZ564" s="252" t="s">
        <v>2967</v>
      </c>
      <c r="BA564" s="252" t="s">
        <v>17012</v>
      </c>
      <c r="BB564" s="254"/>
      <c r="BC564" s="255">
        <f t="shared" si="216"/>
        <v>-0.20000000000004547</v>
      </c>
      <c r="BJ564" s="191" t="str">
        <f t="shared" si="223"/>
        <v>455.900</v>
      </c>
      <c r="BM564" s="191" t="s">
        <v>3927</v>
      </c>
      <c r="BN564" s="191" t="s">
        <v>3046</v>
      </c>
      <c r="BO564" s="191" t="s">
        <v>2984</v>
      </c>
      <c r="BU564" s="191" t="s">
        <v>3927</v>
      </c>
      <c r="BV564" s="191" t="s">
        <v>3046</v>
      </c>
      <c r="BW564" s="191" t="s">
        <v>2984</v>
      </c>
      <c r="CH564" s="248">
        <f t="shared" si="225"/>
        <v>-1.7462298274040222E-10</v>
      </c>
    </row>
    <row r="565" spans="1:86" x14ac:dyDescent="0.3">
      <c r="B565" s="245" t="s">
        <v>40</v>
      </c>
      <c r="C565" s="257"/>
      <c r="D565" s="246">
        <f>D566+D567</f>
        <v>7113696.0700000003</v>
      </c>
      <c r="E565" s="197">
        <f>E566+E567</f>
        <v>0</v>
      </c>
      <c r="F565" s="197">
        <f t="shared" ref="F565:AD565" si="228">F566+F567</f>
        <v>0</v>
      </c>
      <c r="G565" s="197">
        <f t="shared" si="228"/>
        <v>0</v>
      </c>
      <c r="H565" s="197">
        <f t="shared" si="228"/>
        <v>0</v>
      </c>
      <c r="I565" s="197">
        <f t="shared" si="228"/>
        <v>0</v>
      </c>
      <c r="J565" s="197">
        <f t="shared" si="228"/>
        <v>0</v>
      </c>
      <c r="K565" s="247">
        <f t="shared" si="228"/>
        <v>0</v>
      </c>
      <c r="L565" s="197">
        <f t="shared" si="228"/>
        <v>0</v>
      </c>
      <c r="M565" s="197">
        <f t="shared" si="228"/>
        <v>836.2</v>
      </c>
      <c r="N565" s="197">
        <f t="shared" si="228"/>
        <v>6641566.5499999998</v>
      </c>
      <c r="O565" s="197">
        <f t="shared" si="228"/>
        <v>0</v>
      </c>
      <c r="P565" s="197">
        <f t="shared" si="228"/>
        <v>0</v>
      </c>
      <c r="Q565" s="197">
        <f t="shared" si="228"/>
        <v>0</v>
      </c>
      <c r="R565" s="197">
        <f t="shared" si="228"/>
        <v>0</v>
      </c>
      <c r="S565" s="197">
        <f t="shared" si="228"/>
        <v>0</v>
      </c>
      <c r="T565" s="197">
        <f t="shared" si="228"/>
        <v>0</v>
      </c>
      <c r="U565" s="197">
        <f t="shared" si="228"/>
        <v>0</v>
      </c>
      <c r="V565" s="197">
        <f t="shared" si="228"/>
        <v>0</v>
      </c>
      <c r="W565" s="197">
        <f t="shared" si="228"/>
        <v>0</v>
      </c>
      <c r="X565" s="197">
        <f t="shared" si="228"/>
        <v>0</v>
      </c>
      <c r="Y565" s="197">
        <f t="shared" si="228"/>
        <v>0</v>
      </c>
      <c r="Z565" s="197">
        <f t="shared" si="228"/>
        <v>0</v>
      </c>
      <c r="AA565" s="197">
        <f t="shared" si="228"/>
        <v>0</v>
      </c>
      <c r="AB565" s="197">
        <f t="shared" si="228"/>
        <v>0</v>
      </c>
      <c r="AC565" s="197">
        <f t="shared" si="228"/>
        <v>142129.51999999999</v>
      </c>
      <c r="AD565" s="197">
        <f t="shared" si="228"/>
        <v>330000</v>
      </c>
      <c r="AE565" s="197">
        <f>AE566+AE567</f>
        <v>0</v>
      </c>
      <c r="AF565" s="239" t="s">
        <v>17026</v>
      </c>
      <c r="AG565" s="239" t="s">
        <v>17026</v>
      </c>
      <c r="AH565" s="239" t="s">
        <v>17026</v>
      </c>
      <c r="AI565" s="251"/>
      <c r="AJ565" s="251"/>
      <c r="AK565" s="251"/>
      <c r="AL565" s="251"/>
      <c r="AM565" s="252"/>
      <c r="AN565" s="252"/>
      <c r="AO565" s="252"/>
      <c r="AP565" s="252"/>
      <c r="AQ565" s="252"/>
      <c r="AR565" s="252"/>
      <c r="AS565" s="252"/>
      <c r="AT565" s="252"/>
      <c r="AU565" s="252"/>
      <c r="AV565" s="252"/>
      <c r="AW565" s="252"/>
      <c r="AX565" s="253"/>
      <c r="AY565" s="253"/>
      <c r="AZ565" s="252"/>
      <c r="BA565" s="252"/>
      <c r="BB565" s="254"/>
      <c r="BC565" s="255">
        <f t="shared" si="216"/>
        <v>-836.2</v>
      </c>
      <c r="BJ565" s="191" t="e">
        <f t="shared" si="223"/>
        <v>#N/A</v>
      </c>
      <c r="BM565" s="191" t="s">
        <v>602</v>
      </c>
      <c r="BN565" s="191" t="s">
        <v>716</v>
      </c>
      <c r="BO565" s="191" t="s">
        <v>2982</v>
      </c>
      <c r="BU565" s="191" t="s">
        <v>602</v>
      </c>
      <c r="BV565" s="191" t="s">
        <v>716</v>
      </c>
      <c r="BW565" s="191" t="s">
        <v>2982</v>
      </c>
      <c r="CH565" s="248">
        <f t="shared" si="225"/>
        <v>4.6566128730773926E-10</v>
      </c>
    </row>
    <row r="566" spans="1:86" x14ac:dyDescent="0.3">
      <c r="A566" s="191">
        <v>1</v>
      </c>
      <c r="B566" s="256">
        <f>SUBTOTAL(9,$A$411:A566)</f>
        <v>133</v>
      </c>
      <c r="C566" s="257" t="s">
        <v>12342</v>
      </c>
      <c r="D566" s="197">
        <f t="shared" ref="D566:D567" si="229">E566+F566+G566+H566+I566+J566+L566+N566+P566+R566+T566+U566+V566+W566+X566+Y566+Z566+AA566+AB566+AC566+AD566+AE566</f>
        <v>2553761.35</v>
      </c>
      <c r="E566" s="197">
        <v>0</v>
      </c>
      <c r="F566" s="197">
        <v>0</v>
      </c>
      <c r="G566" s="197">
        <v>0</v>
      </c>
      <c r="H566" s="197">
        <v>0</v>
      </c>
      <c r="I566" s="197">
        <v>0</v>
      </c>
      <c r="J566" s="197">
        <v>0</v>
      </c>
      <c r="K566" s="247">
        <v>0</v>
      </c>
      <c r="L566" s="197">
        <v>0</v>
      </c>
      <c r="M566" s="197">
        <v>295</v>
      </c>
      <c r="N566" s="197">
        <v>2353398.62</v>
      </c>
      <c r="O566" s="197">
        <v>0</v>
      </c>
      <c r="P566" s="197">
        <v>0</v>
      </c>
      <c r="Q566" s="197">
        <v>0</v>
      </c>
      <c r="R566" s="197">
        <v>0</v>
      </c>
      <c r="S566" s="197">
        <v>0</v>
      </c>
      <c r="T566" s="197">
        <v>0</v>
      </c>
      <c r="U566" s="197">
        <v>0</v>
      </c>
      <c r="V566" s="197">
        <v>0</v>
      </c>
      <c r="W566" s="197">
        <v>0</v>
      </c>
      <c r="X566" s="197">
        <v>0</v>
      </c>
      <c r="Y566" s="197">
        <v>0</v>
      </c>
      <c r="Z566" s="197">
        <v>0</v>
      </c>
      <c r="AA566" s="197">
        <v>0</v>
      </c>
      <c r="AB566" s="197">
        <v>0</v>
      </c>
      <c r="AC566" s="197">
        <f>ROUND(N566*2.14%,2)</f>
        <v>50362.73</v>
      </c>
      <c r="AD566" s="197">
        <v>150000</v>
      </c>
      <c r="AE566" s="197">
        <v>0</v>
      </c>
      <c r="AF566" s="239">
        <v>2024</v>
      </c>
      <c r="AG566" s="239">
        <v>2024</v>
      </c>
      <c r="AH566" s="239">
        <v>2024</v>
      </c>
      <c r="AI566" s="251"/>
      <c r="AJ566" s="251"/>
      <c r="AK566" s="251"/>
      <c r="AL566" s="251"/>
      <c r="AM566" s="252" t="s">
        <v>16955</v>
      </c>
      <c r="AN566" s="252" t="s">
        <v>16960</v>
      </c>
      <c r="AO566" s="252"/>
      <c r="AP566" s="252" t="s">
        <v>16959</v>
      </c>
      <c r="AQ566" s="252" t="s">
        <v>16957</v>
      </c>
      <c r="AR566" s="252"/>
      <c r="AS566" s="252" t="s">
        <v>16982</v>
      </c>
      <c r="AT566" s="252"/>
      <c r="AU566" s="252"/>
      <c r="AV566" s="252"/>
      <c r="AW566" s="252"/>
      <c r="AX566" s="253"/>
      <c r="AY566" s="253">
        <v>271</v>
      </c>
      <c r="AZ566" s="252" t="s">
        <v>2967</v>
      </c>
      <c r="BA566" s="252" t="s">
        <v>17012</v>
      </c>
      <c r="BB566" s="254"/>
      <c r="BC566" s="255">
        <f t="shared" si="216"/>
        <v>-24</v>
      </c>
      <c r="CH566" s="248">
        <f t="shared" si="225"/>
        <v>-2.9103830456733704E-11</v>
      </c>
    </row>
    <row r="567" spans="1:86" x14ac:dyDescent="0.3">
      <c r="A567" s="191">
        <v>1</v>
      </c>
      <c r="B567" s="256">
        <f>SUBTOTAL(9,$A$411:A567)</f>
        <v>134</v>
      </c>
      <c r="C567" s="257" t="s">
        <v>48</v>
      </c>
      <c r="D567" s="197">
        <f t="shared" si="229"/>
        <v>4559934.72</v>
      </c>
      <c r="E567" s="197">
        <v>0</v>
      </c>
      <c r="F567" s="197">
        <v>0</v>
      </c>
      <c r="G567" s="197">
        <v>0</v>
      </c>
      <c r="H567" s="197">
        <v>0</v>
      </c>
      <c r="I567" s="197">
        <v>0</v>
      </c>
      <c r="J567" s="197">
        <v>0</v>
      </c>
      <c r="K567" s="247">
        <v>0</v>
      </c>
      <c r="L567" s="197">
        <v>0</v>
      </c>
      <c r="M567" s="197">
        <v>541.20000000000005</v>
      </c>
      <c r="N567" s="197">
        <v>4288167.93</v>
      </c>
      <c r="O567" s="197">
        <v>0</v>
      </c>
      <c r="P567" s="197">
        <v>0</v>
      </c>
      <c r="Q567" s="197">
        <v>0</v>
      </c>
      <c r="R567" s="197">
        <v>0</v>
      </c>
      <c r="S567" s="197">
        <v>0</v>
      </c>
      <c r="T567" s="197">
        <v>0</v>
      </c>
      <c r="U567" s="197">
        <v>0</v>
      </c>
      <c r="V567" s="197">
        <v>0</v>
      </c>
      <c r="W567" s="197">
        <v>0</v>
      </c>
      <c r="X567" s="197">
        <v>0</v>
      </c>
      <c r="Y567" s="197">
        <v>0</v>
      </c>
      <c r="Z567" s="197">
        <v>0</v>
      </c>
      <c r="AA567" s="197">
        <v>0</v>
      </c>
      <c r="AB567" s="197">
        <v>0</v>
      </c>
      <c r="AC567" s="197">
        <f>ROUND(N567*2.14%,2)</f>
        <v>91766.79</v>
      </c>
      <c r="AD567" s="197">
        <v>180000</v>
      </c>
      <c r="AE567" s="197">
        <v>0</v>
      </c>
      <c r="AF567" s="239">
        <v>2024</v>
      </c>
      <c r="AG567" s="239">
        <v>2024</v>
      </c>
      <c r="AH567" s="239">
        <v>2024</v>
      </c>
      <c r="AI567" s="251"/>
      <c r="AJ567" s="251"/>
      <c r="AK567" s="251"/>
      <c r="AL567" s="251"/>
      <c r="AM567" s="252" t="s">
        <v>16969</v>
      </c>
      <c r="AN567" s="252">
        <v>2017</v>
      </c>
      <c r="AO567" s="252">
        <v>0</v>
      </c>
      <c r="AP567" s="252" t="s">
        <v>16964</v>
      </c>
      <c r="AQ567" s="252">
        <v>2017</v>
      </c>
      <c r="AR567" s="252">
        <v>0</v>
      </c>
      <c r="AS567" s="302"/>
      <c r="AT567" s="252" t="s">
        <v>16976</v>
      </c>
      <c r="AU567" s="259">
        <v>236480</v>
      </c>
      <c r="AV567" s="259">
        <v>655521.81000000006</v>
      </c>
      <c r="AW567" s="252" t="s">
        <v>924</v>
      </c>
      <c r="AX567" s="253">
        <v>973.4</v>
      </c>
      <c r="AY567" s="253">
        <v>541.20000000000005</v>
      </c>
      <c r="AZ567" s="252" t="s">
        <v>2967</v>
      </c>
      <c r="BA567" s="252" t="s">
        <v>17012</v>
      </c>
      <c r="BB567" s="254"/>
      <c r="BC567" s="255">
        <f t="shared" si="216"/>
        <v>0</v>
      </c>
      <c r="BJ567" s="191" t="str">
        <f>VLOOKUP(C567,BM:BO,3,FALSE)</f>
        <v>нет данных</v>
      </c>
      <c r="BM567" s="191" t="s">
        <v>2993</v>
      </c>
      <c r="BN567" s="191" t="s">
        <v>995</v>
      </c>
      <c r="BO567" s="191" t="s">
        <v>2994</v>
      </c>
      <c r="BU567" s="191" t="s">
        <v>2993</v>
      </c>
      <c r="BV567" s="191" t="s">
        <v>995</v>
      </c>
      <c r="BW567" s="191" t="s">
        <v>2994</v>
      </c>
      <c r="CH567" s="248">
        <f t="shared" si="225"/>
        <v>5.8207660913467407E-11</v>
      </c>
    </row>
    <row r="568" spans="1:86" x14ac:dyDescent="0.3">
      <c r="B568" s="245" t="s">
        <v>45</v>
      </c>
      <c r="C568" s="257"/>
      <c r="D568" s="246">
        <f>D569</f>
        <v>7075818.8799999999</v>
      </c>
      <c r="E568" s="197">
        <f t="shared" ref="E568:AE568" si="230">E569</f>
        <v>0</v>
      </c>
      <c r="F568" s="197">
        <f t="shared" si="230"/>
        <v>0</v>
      </c>
      <c r="G568" s="197">
        <f t="shared" si="230"/>
        <v>0</v>
      </c>
      <c r="H568" s="197">
        <f t="shared" si="230"/>
        <v>0</v>
      </c>
      <c r="I568" s="197">
        <f t="shared" si="230"/>
        <v>0</v>
      </c>
      <c r="J568" s="197">
        <f t="shared" si="230"/>
        <v>0</v>
      </c>
      <c r="K568" s="247">
        <f t="shared" si="230"/>
        <v>0</v>
      </c>
      <c r="L568" s="197">
        <f t="shared" si="230"/>
        <v>0</v>
      </c>
      <c r="M568" s="197">
        <f t="shared" si="230"/>
        <v>839.8</v>
      </c>
      <c r="N568" s="197">
        <f t="shared" si="230"/>
        <v>6751340.2000000002</v>
      </c>
      <c r="O568" s="197">
        <f t="shared" si="230"/>
        <v>0</v>
      </c>
      <c r="P568" s="197">
        <f t="shared" si="230"/>
        <v>0</v>
      </c>
      <c r="Q568" s="197">
        <f t="shared" si="230"/>
        <v>0</v>
      </c>
      <c r="R568" s="197">
        <f t="shared" si="230"/>
        <v>0</v>
      </c>
      <c r="S568" s="197">
        <f t="shared" si="230"/>
        <v>0</v>
      </c>
      <c r="T568" s="197">
        <f t="shared" si="230"/>
        <v>0</v>
      </c>
      <c r="U568" s="197">
        <f t="shared" si="230"/>
        <v>0</v>
      </c>
      <c r="V568" s="197">
        <f t="shared" si="230"/>
        <v>0</v>
      </c>
      <c r="W568" s="197">
        <f t="shared" si="230"/>
        <v>0</v>
      </c>
      <c r="X568" s="197">
        <f t="shared" si="230"/>
        <v>0</v>
      </c>
      <c r="Y568" s="197">
        <f t="shared" si="230"/>
        <v>0</v>
      </c>
      <c r="Z568" s="197">
        <f t="shared" si="230"/>
        <v>0</v>
      </c>
      <c r="AA568" s="197">
        <f t="shared" si="230"/>
        <v>0</v>
      </c>
      <c r="AB568" s="197">
        <f t="shared" si="230"/>
        <v>0</v>
      </c>
      <c r="AC568" s="197">
        <f t="shared" si="230"/>
        <v>144478.68</v>
      </c>
      <c r="AD568" s="197">
        <f t="shared" si="230"/>
        <v>180000</v>
      </c>
      <c r="AE568" s="197">
        <f t="shared" si="230"/>
        <v>0</v>
      </c>
      <c r="AF568" s="239" t="s">
        <v>17026</v>
      </c>
      <c r="AG568" s="239" t="s">
        <v>17026</v>
      </c>
      <c r="AH568" s="239" t="s">
        <v>17026</v>
      </c>
      <c r="AI568" s="251"/>
      <c r="AJ568" s="251"/>
      <c r="AK568" s="251"/>
      <c r="AL568" s="251"/>
      <c r="AM568" s="252"/>
      <c r="AN568" s="252"/>
      <c r="AO568" s="252"/>
      <c r="AP568" s="252"/>
      <c r="AQ568" s="252"/>
      <c r="AR568" s="252"/>
      <c r="AS568" s="252"/>
      <c r="AT568" s="252"/>
      <c r="AU568" s="252"/>
      <c r="AV568" s="252"/>
      <c r="AW568" s="252"/>
      <c r="AX568" s="253"/>
      <c r="AY568" s="253"/>
      <c r="AZ568" s="252"/>
      <c r="BA568" s="252"/>
      <c r="BB568" s="254"/>
      <c r="BC568" s="255">
        <f t="shared" si="216"/>
        <v>-839.8</v>
      </c>
      <c r="BJ568" s="191" t="e">
        <f>VLOOKUP(C568,BM:BO,3,FALSE)</f>
        <v>#N/A</v>
      </c>
      <c r="BM568" s="191" t="s">
        <v>2986</v>
      </c>
      <c r="BN568" s="191" t="s">
        <v>632</v>
      </c>
      <c r="BO568" s="191" t="s">
        <v>2984</v>
      </c>
      <c r="BU568" s="191" t="s">
        <v>2986</v>
      </c>
      <c r="BV568" s="191" t="s">
        <v>632</v>
      </c>
      <c r="BW568" s="191" t="s">
        <v>2984</v>
      </c>
      <c r="CH568" s="248">
        <f t="shared" si="225"/>
        <v>-2.9103830456733704E-10</v>
      </c>
    </row>
    <row r="569" spans="1:86" x14ac:dyDescent="0.3">
      <c r="A569" s="191">
        <v>1</v>
      </c>
      <c r="B569" s="256">
        <f>SUBTOTAL(9,$A$411:A569)</f>
        <v>135</v>
      </c>
      <c r="C569" s="257" t="s">
        <v>46</v>
      </c>
      <c r="D569" s="197">
        <f>E569+F569+G569+H569+I569+J569+L569+N569+P569+R569+T569+U569+V569+W569+X569+Y569+Z569+AA569+AB569+AC569+AD569+AE569</f>
        <v>7075818.8799999999</v>
      </c>
      <c r="E569" s="197">
        <v>0</v>
      </c>
      <c r="F569" s="197">
        <v>0</v>
      </c>
      <c r="G569" s="197">
        <v>0</v>
      </c>
      <c r="H569" s="197">
        <v>0</v>
      </c>
      <c r="I569" s="197">
        <v>0</v>
      </c>
      <c r="J569" s="197">
        <v>0</v>
      </c>
      <c r="K569" s="247">
        <v>0</v>
      </c>
      <c r="L569" s="197">
        <v>0</v>
      </c>
      <c r="M569" s="197">
        <v>839.8</v>
      </c>
      <c r="N569" s="197">
        <v>6751340.2000000002</v>
      </c>
      <c r="O569" s="197">
        <v>0</v>
      </c>
      <c r="P569" s="197">
        <v>0</v>
      </c>
      <c r="Q569" s="197">
        <v>0</v>
      </c>
      <c r="R569" s="197">
        <v>0</v>
      </c>
      <c r="S569" s="197">
        <v>0</v>
      </c>
      <c r="T569" s="197">
        <v>0</v>
      </c>
      <c r="U569" s="197">
        <v>0</v>
      </c>
      <c r="V569" s="197">
        <v>0</v>
      </c>
      <c r="W569" s="197">
        <v>0</v>
      </c>
      <c r="X569" s="197">
        <v>0</v>
      </c>
      <c r="Y569" s="197">
        <v>0</v>
      </c>
      <c r="Z569" s="197">
        <v>0</v>
      </c>
      <c r="AA569" s="197">
        <v>0</v>
      </c>
      <c r="AB569" s="197">
        <v>0</v>
      </c>
      <c r="AC569" s="197">
        <f>ROUND(N569*2.14%,2)</f>
        <v>144478.68</v>
      </c>
      <c r="AD569" s="197">
        <v>180000</v>
      </c>
      <c r="AE569" s="197">
        <v>0</v>
      </c>
      <c r="AF569" s="239">
        <v>2024</v>
      </c>
      <c r="AG569" s="239">
        <v>2024</v>
      </c>
      <c r="AH569" s="239">
        <v>2024</v>
      </c>
      <c r="AI569" s="251"/>
      <c r="AJ569" s="251"/>
      <c r="AK569" s="251"/>
      <c r="AL569" s="251"/>
      <c r="AM569" s="252" t="s">
        <v>16970</v>
      </c>
      <c r="AN569" s="252" t="s">
        <v>16965</v>
      </c>
      <c r="AO569" s="252">
        <v>0</v>
      </c>
      <c r="AP569" s="252" t="s">
        <v>16964</v>
      </c>
      <c r="AQ569" s="252" t="s">
        <v>16964</v>
      </c>
      <c r="AR569" s="252" t="s">
        <v>16972</v>
      </c>
      <c r="AS569" s="252"/>
      <c r="AT569" s="252"/>
      <c r="AU569" s="252"/>
      <c r="AV569" s="252"/>
      <c r="AW569" s="252" t="s">
        <v>668</v>
      </c>
      <c r="AX569" s="253">
        <v>3613.5</v>
      </c>
      <c r="AY569" s="253">
        <v>840</v>
      </c>
      <c r="AZ569" s="252" t="s">
        <v>2992</v>
      </c>
      <c r="BA569" s="252" t="s">
        <v>17012</v>
      </c>
      <c r="BB569" s="254"/>
      <c r="BC569" s="255">
        <f t="shared" si="216"/>
        <v>0.20000000000004547</v>
      </c>
      <c r="BJ569" s="191" t="str">
        <f>VLOOKUP(C569,BM:BO,3,FALSE)</f>
        <v>880.000</v>
      </c>
      <c r="BM569" s="191" t="s">
        <v>2987</v>
      </c>
      <c r="BN569" s="191" t="s">
        <v>16990</v>
      </c>
      <c r="BO569" s="191" t="s">
        <v>1051</v>
      </c>
      <c r="BU569" s="191" t="s">
        <v>2987</v>
      </c>
      <c r="BV569" s="191" t="s">
        <v>16990</v>
      </c>
      <c r="BW569" s="191" t="s">
        <v>1051</v>
      </c>
      <c r="CH569" s="248">
        <f t="shared" si="225"/>
        <v>-2.9103830456733704E-10</v>
      </c>
    </row>
    <row r="570" spans="1:86" x14ac:dyDescent="0.3">
      <c r="B570" s="245" t="s">
        <v>38</v>
      </c>
      <c r="C570" s="257"/>
      <c r="D570" s="246">
        <f>D571</f>
        <v>2199081.6</v>
      </c>
      <c r="E570" s="197">
        <f t="shared" ref="E570:AE570" si="231">E571</f>
        <v>0</v>
      </c>
      <c r="F570" s="197">
        <f t="shared" si="231"/>
        <v>0</v>
      </c>
      <c r="G570" s="197">
        <f t="shared" si="231"/>
        <v>0</v>
      </c>
      <c r="H570" s="197">
        <f t="shared" si="231"/>
        <v>0</v>
      </c>
      <c r="I570" s="197">
        <f t="shared" si="231"/>
        <v>0</v>
      </c>
      <c r="J570" s="197">
        <f t="shared" si="231"/>
        <v>0</v>
      </c>
      <c r="K570" s="247">
        <f t="shared" si="231"/>
        <v>0</v>
      </c>
      <c r="L570" s="197">
        <f t="shared" si="231"/>
        <v>0</v>
      </c>
      <c r="M570" s="197">
        <f t="shared" si="231"/>
        <v>261</v>
      </c>
      <c r="N570" s="197">
        <f t="shared" si="231"/>
        <v>2006149.99</v>
      </c>
      <c r="O570" s="197">
        <f t="shared" si="231"/>
        <v>0</v>
      </c>
      <c r="P570" s="197">
        <f t="shared" si="231"/>
        <v>0</v>
      </c>
      <c r="Q570" s="197">
        <f t="shared" si="231"/>
        <v>0</v>
      </c>
      <c r="R570" s="197">
        <f t="shared" si="231"/>
        <v>0</v>
      </c>
      <c r="S570" s="197">
        <f t="shared" si="231"/>
        <v>0</v>
      </c>
      <c r="T570" s="197">
        <f t="shared" si="231"/>
        <v>0</v>
      </c>
      <c r="U570" s="197">
        <f t="shared" si="231"/>
        <v>0</v>
      </c>
      <c r="V570" s="197">
        <f t="shared" si="231"/>
        <v>0</v>
      </c>
      <c r="W570" s="197">
        <f t="shared" si="231"/>
        <v>0</v>
      </c>
      <c r="X570" s="197">
        <f t="shared" si="231"/>
        <v>0</v>
      </c>
      <c r="Y570" s="197">
        <f t="shared" si="231"/>
        <v>0</v>
      </c>
      <c r="Z570" s="197">
        <f t="shared" si="231"/>
        <v>0</v>
      </c>
      <c r="AA570" s="197">
        <f t="shared" si="231"/>
        <v>0</v>
      </c>
      <c r="AB570" s="197">
        <f t="shared" si="231"/>
        <v>0</v>
      </c>
      <c r="AC570" s="197">
        <f t="shared" si="231"/>
        <v>42931.61</v>
      </c>
      <c r="AD570" s="197">
        <f t="shared" si="231"/>
        <v>150000</v>
      </c>
      <c r="AE570" s="197">
        <f t="shared" si="231"/>
        <v>0</v>
      </c>
      <c r="AF570" s="239" t="s">
        <v>17026</v>
      </c>
      <c r="AG570" s="239" t="s">
        <v>17026</v>
      </c>
      <c r="AH570" s="239" t="s">
        <v>17026</v>
      </c>
      <c r="AI570" s="251"/>
      <c r="AJ570" s="251"/>
      <c r="AK570" s="251"/>
      <c r="AL570" s="251"/>
      <c r="AM570" s="252"/>
      <c r="AN570" s="252"/>
      <c r="AO570" s="252"/>
      <c r="AP570" s="252"/>
      <c r="AQ570" s="252"/>
      <c r="AR570" s="252"/>
      <c r="AS570" s="252"/>
      <c r="AT570" s="252"/>
      <c r="AU570" s="252"/>
      <c r="AV570" s="252"/>
      <c r="AW570" s="252"/>
      <c r="AX570" s="253"/>
      <c r="AY570" s="253"/>
      <c r="AZ570" s="252"/>
      <c r="BA570" s="252"/>
      <c r="BB570" s="254"/>
      <c r="BC570" s="255">
        <f t="shared" si="216"/>
        <v>-261</v>
      </c>
      <c r="BJ570" s="191" t="e">
        <f>VLOOKUP(C570,BM:BO,3,FALSE)</f>
        <v>#N/A</v>
      </c>
      <c r="BM570" s="191" t="s">
        <v>2989</v>
      </c>
      <c r="BN570" s="191" t="s">
        <v>2984</v>
      </c>
      <c r="BO570" s="191" t="s">
        <v>2195</v>
      </c>
      <c r="BU570" s="191" t="s">
        <v>2989</v>
      </c>
      <c r="BV570" s="191" t="s">
        <v>2984</v>
      </c>
      <c r="BW570" s="191" t="s">
        <v>2195</v>
      </c>
      <c r="CH570" s="248">
        <f t="shared" si="225"/>
        <v>1.1641532182693481E-10</v>
      </c>
    </row>
    <row r="571" spans="1:86" x14ac:dyDescent="0.3">
      <c r="A571" s="191">
        <v>1</v>
      </c>
      <c r="B571" s="256">
        <f>SUBTOTAL(9,$A$411:A571)</f>
        <v>136</v>
      </c>
      <c r="C571" s="257" t="s">
        <v>17417</v>
      </c>
      <c r="D571" s="197">
        <f t="shared" ref="D571" si="232">E571+F571+G571+H571+I571+J571+L571+N571+P571+R571+T571+U571+V571+W571+X571+Y571+Z571+AA571+AB571+AC571+AD571+AE571</f>
        <v>2199081.6</v>
      </c>
      <c r="E571" s="197">
        <v>0</v>
      </c>
      <c r="F571" s="197">
        <v>0</v>
      </c>
      <c r="G571" s="197">
        <v>0</v>
      </c>
      <c r="H571" s="197">
        <v>0</v>
      </c>
      <c r="I571" s="197">
        <v>0</v>
      </c>
      <c r="J571" s="197">
        <v>0</v>
      </c>
      <c r="K571" s="247">
        <v>0</v>
      </c>
      <c r="L571" s="197">
        <v>0</v>
      </c>
      <c r="M571" s="197">
        <v>261</v>
      </c>
      <c r="N571" s="197">
        <v>2006149.99</v>
      </c>
      <c r="O571" s="197">
        <v>0</v>
      </c>
      <c r="P571" s="197">
        <v>0</v>
      </c>
      <c r="Q571" s="197">
        <v>0</v>
      </c>
      <c r="R571" s="197">
        <v>0</v>
      </c>
      <c r="S571" s="197">
        <v>0</v>
      </c>
      <c r="T571" s="197">
        <v>0</v>
      </c>
      <c r="U571" s="197">
        <v>0</v>
      </c>
      <c r="V571" s="197">
        <v>0</v>
      </c>
      <c r="W571" s="197">
        <v>0</v>
      </c>
      <c r="X571" s="197">
        <v>0</v>
      </c>
      <c r="Y571" s="197">
        <v>0</v>
      </c>
      <c r="Z571" s="197">
        <v>0</v>
      </c>
      <c r="AA571" s="197">
        <v>0</v>
      </c>
      <c r="AB571" s="197">
        <v>0</v>
      </c>
      <c r="AC571" s="197">
        <f>ROUND(N571*2.14%,2)</f>
        <v>42931.61</v>
      </c>
      <c r="AD571" s="197">
        <v>150000</v>
      </c>
      <c r="AE571" s="197">
        <v>0</v>
      </c>
      <c r="AF571" s="239">
        <v>2024</v>
      </c>
      <c r="AG571" s="239">
        <v>2024</v>
      </c>
      <c r="AH571" s="239">
        <v>2024</v>
      </c>
      <c r="AI571" s="251"/>
      <c r="AJ571" s="251"/>
      <c r="AK571" s="251"/>
      <c r="AL571" s="251"/>
      <c r="AM571" s="252" t="s">
        <v>16953</v>
      </c>
      <c r="AN571" s="252" t="s">
        <v>16960</v>
      </c>
      <c r="AO571" s="252">
        <v>0</v>
      </c>
      <c r="AP571" s="252" t="s">
        <v>16969</v>
      </c>
      <c r="AQ571" s="252" t="s">
        <v>16972</v>
      </c>
      <c r="AR571" s="252">
        <v>0</v>
      </c>
      <c r="AS571" s="252"/>
      <c r="AT571" s="252"/>
      <c r="AU571" s="252"/>
      <c r="AV571" s="252"/>
      <c r="AW571" s="252" t="s">
        <v>640</v>
      </c>
      <c r="AX571" s="253">
        <v>313.89999999999998</v>
      </c>
      <c r="AY571" s="253">
        <v>172</v>
      </c>
      <c r="AZ571" s="252" t="s">
        <v>2967</v>
      </c>
      <c r="BA571" s="252" t="s">
        <v>17012</v>
      </c>
      <c r="BB571" s="254"/>
      <c r="BC571" s="255">
        <f t="shared" si="216"/>
        <v>-89</v>
      </c>
      <c r="BJ571" s="191" t="e">
        <f>VLOOKUP(C571,BM:BO,3,FALSE)</f>
        <v>#N/A</v>
      </c>
      <c r="BM571" s="191" t="s">
        <v>2990</v>
      </c>
      <c r="BN571" s="191" t="s">
        <v>3006</v>
      </c>
      <c r="BO571" s="191" t="s">
        <v>2991</v>
      </c>
      <c r="BU571" s="191" t="s">
        <v>2990</v>
      </c>
      <c r="BV571" s="191" t="s">
        <v>3006</v>
      </c>
      <c r="BW571" s="191" t="s">
        <v>2991</v>
      </c>
      <c r="CH571" s="248">
        <f t="shared" si="225"/>
        <v>1.1641532182693481E-10</v>
      </c>
    </row>
    <row r="572" spans="1:86" x14ac:dyDescent="0.3">
      <c r="B572" s="245" t="s">
        <v>17312</v>
      </c>
      <c r="C572" s="257"/>
      <c r="D572" s="246">
        <f>D573</f>
        <v>8671571.1799999997</v>
      </c>
      <c r="E572" s="197">
        <f t="shared" ref="E572:AE572" si="233">E573</f>
        <v>0</v>
      </c>
      <c r="F572" s="197">
        <f t="shared" si="233"/>
        <v>0</v>
      </c>
      <c r="G572" s="197">
        <f t="shared" si="233"/>
        <v>0</v>
      </c>
      <c r="H572" s="197">
        <f t="shared" si="233"/>
        <v>0</v>
      </c>
      <c r="I572" s="197">
        <f t="shared" si="233"/>
        <v>0</v>
      </c>
      <c r="J572" s="197">
        <f t="shared" si="233"/>
        <v>0</v>
      </c>
      <c r="K572" s="197">
        <f t="shared" si="233"/>
        <v>0</v>
      </c>
      <c r="L572" s="197">
        <f t="shared" si="233"/>
        <v>0</v>
      </c>
      <c r="M572" s="197">
        <f t="shared" si="233"/>
        <v>1100</v>
      </c>
      <c r="N572" s="197">
        <f t="shared" si="233"/>
        <v>8245125.4899999993</v>
      </c>
      <c r="O572" s="197">
        <f t="shared" si="233"/>
        <v>0</v>
      </c>
      <c r="P572" s="197">
        <f t="shared" si="233"/>
        <v>0</v>
      </c>
      <c r="Q572" s="197">
        <f t="shared" si="233"/>
        <v>0</v>
      </c>
      <c r="R572" s="197">
        <f t="shared" si="233"/>
        <v>0</v>
      </c>
      <c r="S572" s="197">
        <f t="shared" si="233"/>
        <v>0</v>
      </c>
      <c r="T572" s="197">
        <f t="shared" si="233"/>
        <v>0</v>
      </c>
      <c r="U572" s="197">
        <f t="shared" si="233"/>
        <v>0</v>
      </c>
      <c r="V572" s="197">
        <f t="shared" si="233"/>
        <v>0</v>
      </c>
      <c r="W572" s="197">
        <f t="shared" si="233"/>
        <v>0</v>
      </c>
      <c r="X572" s="197">
        <f t="shared" si="233"/>
        <v>0</v>
      </c>
      <c r="Y572" s="197">
        <f t="shared" si="233"/>
        <v>0</v>
      </c>
      <c r="Z572" s="197">
        <f t="shared" si="233"/>
        <v>0</v>
      </c>
      <c r="AA572" s="197">
        <f t="shared" si="233"/>
        <v>0</v>
      </c>
      <c r="AB572" s="197">
        <f t="shared" si="233"/>
        <v>0</v>
      </c>
      <c r="AC572" s="197">
        <f t="shared" si="233"/>
        <v>176445.69</v>
      </c>
      <c r="AD572" s="197">
        <f t="shared" si="233"/>
        <v>250000</v>
      </c>
      <c r="AE572" s="197">
        <f t="shared" si="233"/>
        <v>0</v>
      </c>
      <c r="AF572" s="239" t="s">
        <v>17026</v>
      </c>
      <c r="AG572" s="239" t="s">
        <v>17026</v>
      </c>
      <c r="AH572" s="239" t="s">
        <v>17026</v>
      </c>
      <c r="AM572" s="254"/>
      <c r="AN572" s="254"/>
      <c r="AO572" s="254"/>
      <c r="AP572" s="254"/>
      <c r="AQ572" s="254"/>
      <c r="AR572" s="254"/>
      <c r="AS572" s="254"/>
      <c r="AT572" s="254"/>
      <c r="AU572" s="254"/>
      <c r="AV572" s="254"/>
      <c r="AW572" s="254"/>
      <c r="AX572" s="300"/>
      <c r="AY572" s="300"/>
      <c r="AZ572" s="254"/>
      <c r="BA572" s="254"/>
      <c r="BB572" s="254"/>
      <c r="BC572" s="255"/>
      <c r="CH572" s="248"/>
    </row>
    <row r="573" spans="1:86" s="267" customFormat="1" x14ac:dyDescent="0.3">
      <c r="A573" s="191">
        <v>1</v>
      </c>
      <c r="B573" s="256">
        <f>SUBTOTAL(9,$A$411:A573)</f>
        <v>137</v>
      </c>
      <c r="C573" s="245" t="s">
        <v>12378</v>
      </c>
      <c r="D573" s="197">
        <f>E573+F573+G573+H573+I573+J573+L573+N573+P573+R573+T573+U573+V573+W573+X573+Y573+Z573+AA573+AB573+AC573+AD573+AE573</f>
        <v>8671571.1799999997</v>
      </c>
      <c r="E573" s="264">
        <v>0</v>
      </c>
      <c r="F573" s="264">
        <v>0</v>
      </c>
      <c r="G573" s="264">
        <v>0</v>
      </c>
      <c r="H573" s="264">
        <v>0</v>
      </c>
      <c r="I573" s="264">
        <v>0</v>
      </c>
      <c r="J573" s="264">
        <v>0</v>
      </c>
      <c r="K573" s="281">
        <v>0</v>
      </c>
      <c r="L573" s="264">
        <v>0</v>
      </c>
      <c r="M573" s="264">
        <v>1100</v>
      </c>
      <c r="N573" s="264">
        <f>10706925.28-2461799.79</f>
        <v>8245125.4899999993</v>
      </c>
      <c r="O573" s="264">
        <v>0</v>
      </c>
      <c r="P573" s="264">
        <v>0</v>
      </c>
      <c r="Q573" s="264">
        <v>0</v>
      </c>
      <c r="R573" s="264">
        <v>0</v>
      </c>
      <c r="S573" s="264">
        <v>0</v>
      </c>
      <c r="T573" s="264">
        <v>0</v>
      </c>
      <c r="U573" s="264">
        <v>0</v>
      </c>
      <c r="V573" s="264">
        <v>0</v>
      </c>
      <c r="W573" s="264">
        <v>0</v>
      </c>
      <c r="X573" s="264">
        <v>0</v>
      </c>
      <c r="Y573" s="264">
        <v>0</v>
      </c>
      <c r="Z573" s="264">
        <v>0</v>
      </c>
      <c r="AA573" s="264">
        <v>0</v>
      </c>
      <c r="AB573" s="264">
        <v>0</v>
      </c>
      <c r="AC573" s="264">
        <f>ROUND(N573*2.14%,2)</f>
        <v>176445.69</v>
      </c>
      <c r="AD573" s="264">
        <v>250000</v>
      </c>
      <c r="AE573" s="264">
        <v>0</v>
      </c>
      <c r="AF573" s="265">
        <v>2024</v>
      </c>
      <c r="AG573" s="265">
        <v>2024</v>
      </c>
      <c r="AH573" s="266">
        <v>2024</v>
      </c>
      <c r="BW573" s="268"/>
      <c r="CH573" s="248"/>
    </row>
    <row r="574" spans="1:86" x14ac:dyDescent="0.3">
      <c r="B574" s="249" t="s">
        <v>342</v>
      </c>
      <c r="C574" s="249"/>
      <c r="D574" s="246">
        <f>SUM(D575:D578)</f>
        <v>27862155.84</v>
      </c>
      <c r="E574" s="197">
        <f t="shared" ref="E574:AE574" si="234">SUM(E575:E578)</f>
        <v>0</v>
      </c>
      <c r="F574" s="197">
        <f t="shared" si="234"/>
        <v>0</v>
      </c>
      <c r="G574" s="197">
        <f t="shared" si="234"/>
        <v>0</v>
      </c>
      <c r="H574" s="197">
        <f t="shared" si="234"/>
        <v>0</v>
      </c>
      <c r="I574" s="197">
        <f t="shared" si="234"/>
        <v>0</v>
      </c>
      <c r="J574" s="197">
        <f t="shared" si="234"/>
        <v>0</v>
      </c>
      <c r="K574" s="247">
        <f t="shared" si="234"/>
        <v>0</v>
      </c>
      <c r="L574" s="197">
        <f t="shared" si="234"/>
        <v>0</v>
      </c>
      <c r="M574" s="197">
        <f t="shared" si="234"/>
        <v>2912</v>
      </c>
      <c r="N574" s="197">
        <f t="shared" si="234"/>
        <v>26906359.750000004</v>
      </c>
      <c r="O574" s="197">
        <f t="shared" si="234"/>
        <v>0</v>
      </c>
      <c r="P574" s="197">
        <f t="shared" si="234"/>
        <v>0</v>
      </c>
      <c r="Q574" s="197">
        <f t="shared" si="234"/>
        <v>0</v>
      </c>
      <c r="R574" s="197">
        <f t="shared" si="234"/>
        <v>0</v>
      </c>
      <c r="S574" s="197">
        <f t="shared" si="234"/>
        <v>0</v>
      </c>
      <c r="T574" s="197">
        <f t="shared" si="234"/>
        <v>0</v>
      </c>
      <c r="U574" s="197">
        <f t="shared" si="234"/>
        <v>0</v>
      </c>
      <c r="V574" s="197">
        <f t="shared" si="234"/>
        <v>0</v>
      </c>
      <c r="W574" s="197">
        <f t="shared" si="234"/>
        <v>0</v>
      </c>
      <c r="X574" s="197">
        <f t="shared" si="234"/>
        <v>0</v>
      </c>
      <c r="Y574" s="197">
        <f t="shared" si="234"/>
        <v>0</v>
      </c>
      <c r="Z574" s="197">
        <f t="shared" si="234"/>
        <v>0</v>
      </c>
      <c r="AA574" s="197">
        <f t="shared" si="234"/>
        <v>0</v>
      </c>
      <c r="AB574" s="197">
        <f t="shared" si="234"/>
        <v>0</v>
      </c>
      <c r="AC574" s="197">
        <f t="shared" si="234"/>
        <v>575796.09</v>
      </c>
      <c r="AD574" s="197">
        <f t="shared" si="234"/>
        <v>380000</v>
      </c>
      <c r="AE574" s="197">
        <f t="shared" si="234"/>
        <v>0</v>
      </c>
      <c r="AF574" s="239" t="s">
        <v>17026</v>
      </c>
      <c r="AG574" s="239" t="s">
        <v>17026</v>
      </c>
      <c r="AH574" s="239" t="s">
        <v>17026</v>
      </c>
      <c r="AI574" s="251"/>
      <c r="AJ574" s="251"/>
      <c r="AK574" s="251"/>
      <c r="AL574" s="251"/>
      <c r="AM574" s="252"/>
      <c r="AN574" s="252"/>
      <c r="AO574" s="252"/>
      <c r="AP574" s="252"/>
      <c r="AQ574" s="252"/>
      <c r="AR574" s="252"/>
      <c r="AS574" s="252"/>
      <c r="AT574" s="252"/>
      <c r="AU574" s="252"/>
      <c r="AV574" s="252"/>
      <c r="AW574" s="252"/>
      <c r="AX574" s="253"/>
      <c r="AY574" s="253"/>
      <c r="AZ574" s="252"/>
      <c r="BA574" s="252"/>
      <c r="BB574" s="254"/>
      <c r="BC574" s="255">
        <f t="shared" si="216"/>
        <v>-2912</v>
      </c>
      <c r="BJ574" s="191" t="e">
        <f t="shared" ref="BJ574:BJ580" si="235">VLOOKUP(C574,BM:BO,3,FALSE)</f>
        <v>#N/A</v>
      </c>
      <c r="BM574" s="191" t="s">
        <v>3509</v>
      </c>
      <c r="BN574" s="191" t="s">
        <v>842</v>
      </c>
      <c r="BO574" s="191" t="s">
        <v>3510</v>
      </c>
      <c r="BU574" s="191" t="s">
        <v>3509</v>
      </c>
      <c r="BV574" s="191" t="s">
        <v>842</v>
      </c>
      <c r="BW574" s="191" t="s">
        <v>3510</v>
      </c>
      <c r="CH574" s="248">
        <f t="shared" si="225"/>
        <v>-3.8417056202888489E-9</v>
      </c>
    </row>
    <row r="575" spans="1:86" x14ac:dyDescent="0.3">
      <c r="A575" s="191">
        <v>1</v>
      </c>
      <c r="B575" s="256">
        <f>SUBTOTAL(9,$A$411:A575)</f>
        <v>138</v>
      </c>
      <c r="C575" s="260" t="s">
        <v>347</v>
      </c>
      <c r="D575" s="197">
        <f t="shared" ref="D575:D578" si="236">E575+F575+G575+H575+I575+J575+L575+N575+P575+R575+T575+U575+V575+W575+X575+Y575+Z575+AA575+AB575+AC575+AD575+AE575</f>
        <v>12591733.140000001</v>
      </c>
      <c r="E575" s="263">
        <v>0</v>
      </c>
      <c r="F575" s="263">
        <v>0</v>
      </c>
      <c r="G575" s="263">
        <v>0</v>
      </c>
      <c r="H575" s="263">
        <v>0</v>
      </c>
      <c r="I575" s="263">
        <v>0</v>
      </c>
      <c r="J575" s="263">
        <v>0</v>
      </c>
      <c r="K575" s="278">
        <v>0</v>
      </c>
      <c r="L575" s="263">
        <v>0</v>
      </c>
      <c r="M575" s="197">
        <v>1302</v>
      </c>
      <c r="N575" s="197">
        <v>12132106.07</v>
      </c>
      <c r="O575" s="263">
        <v>0</v>
      </c>
      <c r="P575" s="263">
        <v>0</v>
      </c>
      <c r="Q575" s="263">
        <v>0</v>
      </c>
      <c r="R575" s="263">
        <v>0</v>
      </c>
      <c r="S575" s="263">
        <v>0</v>
      </c>
      <c r="T575" s="263">
        <v>0</v>
      </c>
      <c r="U575" s="263">
        <v>0</v>
      </c>
      <c r="V575" s="263">
        <v>0</v>
      </c>
      <c r="W575" s="263">
        <v>0</v>
      </c>
      <c r="X575" s="263">
        <v>0</v>
      </c>
      <c r="Y575" s="263">
        <v>0</v>
      </c>
      <c r="Z575" s="263">
        <v>0</v>
      </c>
      <c r="AA575" s="263">
        <v>0</v>
      </c>
      <c r="AB575" s="263">
        <v>0</v>
      </c>
      <c r="AC575" s="197">
        <f>ROUND(N575*2.14%,2)</f>
        <v>259627.07</v>
      </c>
      <c r="AD575" s="263">
        <v>200000</v>
      </c>
      <c r="AE575" s="263">
        <v>0</v>
      </c>
      <c r="AF575" s="239">
        <v>2024</v>
      </c>
      <c r="AG575" s="239">
        <v>2024</v>
      </c>
      <c r="AH575" s="239">
        <v>2024</v>
      </c>
      <c r="AI575" s="251"/>
      <c r="AJ575" s="251"/>
      <c r="AK575" s="251"/>
      <c r="AL575" s="251"/>
      <c r="AM575" s="252" t="s">
        <v>16954</v>
      </c>
      <c r="AN575" s="252" t="s">
        <v>16956</v>
      </c>
      <c r="AO575" s="252">
        <v>0</v>
      </c>
      <c r="AP575" s="252" t="s">
        <v>16972</v>
      </c>
      <c r="AQ575" s="252" t="s">
        <v>16958</v>
      </c>
      <c r="AR575" s="252" t="s">
        <v>16964</v>
      </c>
      <c r="AS575" s="252"/>
      <c r="AT575" s="252"/>
      <c r="AU575" s="252"/>
      <c r="AV575" s="252"/>
      <c r="AW575" s="252" t="s">
        <v>737</v>
      </c>
      <c r="AX575" s="253">
        <v>2587.8000000000002</v>
      </c>
      <c r="AY575" s="253">
        <v>762.28</v>
      </c>
      <c r="AZ575" s="252" t="s">
        <v>2967</v>
      </c>
      <c r="BA575" s="252" t="s">
        <v>17012</v>
      </c>
      <c r="BB575" s="254"/>
      <c r="BC575" s="255">
        <f t="shared" si="216"/>
        <v>-539.72</v>
      </c>
      <c r="BD575" s="191" t="s">
        <v>16946</v>
      </c>
      <c r="BJ575" s="191" t="str">
        <f t="shared" si="235"/>
        <v>нет данных</v>
      </c>
      <c r="BM575" s="191" t="s">
        <v>3511</v>
      </c>
      <c r="BN575" s="191" t="s">
        <v>2984</v>
      </c>
      <c r="BO575" s="191" t="s">
        <v>2984</v>
      </c>
      <c r="BU575" s="191" t="s">
        <v>3511</v>
      </c>
      <c r="BV575" s="191" t="s">
        <v>2984</v>
      </c>
      <c r="BW575" s="191" t="s">
        <v>2984</v>
      </c>
      <c r="CH575" s="248">
        <f t="shared" si="225"/>
        <v>2.9103830456733704E-10</v>
      </c>
    </row>
    <row r="576" spans="1:86" x14ac:dyDescent="0.3">
      <c r="A576" s="191">
        <v>1</v>
      </c>
      <c r="B576" s="256">
        <f>SUBTOTAL(9,$A$411:A576)</f>
        <v>139</v>
      </c>
      <c r="C576" s="260" t="s">
        <v>348</v>
      </c>
      <c r="D576" s="197">
        <f t="shared" si="236"/>
        <v>5947708.0499999998</v>
      </c>
      <c r="E576" s="263">
        <v>0</v>
      </c>
      <c r="F576" s="263">
        <v>0</v>
      </c>
      <c r="G576" s="263">
        <v>0</v>
      </c>
      <c r="H576" s="263">
        <v>0</v>
      </c>
      <c r="I576" s="263">
        <v>0</v>
      </c>
      <c r="J576" s="263">
        <v>0</v>
      </c>
      <c r="K576" s="278">
        <v>0</v>
      </c>
      <c r="L576" s="263">
        <v>0</v>
      </c>
      <c r="M576" s="197">
        <v>615</v>
      </c>
      <c r="N576" s="197">
        <v>5646865.1399999997</v>
      </c>
      <c r="O576" s="263">
        <v>0</v>
      </c>
      <c r="P576" s="263">
        <v>0</v>
      </c>
      <c r="Q576" s="263">
        <v>0</v>
      </c>
      <c r="R576" s="263">
        <v>0</v>
      </c>
      <c r="S576" s="263">
        <v>0</v>
      </c>
      <c r="T576" s="263">
        <v>0</v>
      </c>
      <c r="U576" s="263">
        <v>0</v>
      </c>
      <c r="V576" s="263">
        <v>0</v>
      </c>
      <c r="W576" s="263">
        <v>0</v>
      </c>
      <c r="X576" s="263">
        <v>0</v>
      </c>
      <c r="Y576" s="263">
        <v>0</v>
      </c>
      <c r="Z576" s="263">
        <v>0</v>
      </c>
      <c r="AA576" s="263">
        <v>0</v>
      </c>
      <c r="AB576" s="263">
        <v>0</v>
      </c>
      <c r="AC576" s="197">
        <f>ROUND(N576*2.14%,2)</f>
        <v>120842.91</v>
      </c>
      <c r="AD576" s="197">
        <v>180000</v>
      </c>
      <c r="AE576" s="263">
        <v>0</v>
      </c>
      <c r="AF576" s="239">
        <v>2024</v>
      </c>
      <c r="AG576" s="239">
        <v>2024</v>
      </c>
      <c r="AH576" s="239">
        <v>2024</v>
      </c>
      <c r="AI576" s="251"/>
      <c r="AJ576" s="251"/>
      <c r="AK576" s="251"/>
      <c r="AL576" s="251"/>
      <c r="AM576" s="252" t="s">
        <v>16954</v>
      </c>
      <c r="AN576" s="252" t="s">
        <v>16949</v>
      </c>
      <c r="AO576" s="252">
        <v>0</v>
      </c>
      <c r="AP576" s="252" t="s">
        <v>16970</v>
      </c>
      <c r="AQ576" s="252" t="s">
        <v>16952</v>
      </c>
      <c r="AR576" s="252">
        <v>0</v>
      </c>
      <c r="AS576" s="252"/>
      <c r="AT576" s="252"/>
      <c r="AU576" s="252"/>
      <c r="AV576" s="252"/>
      <c r="AW576" s="252" t="s">
        <v>995</v>
      </c>
      <c r="AX576" s="253">
        <v>615.4</v>
      </c>
      <c r="AY576" s="253">
        <v>398.26</v>
      </c>
      <c r="AZ576" s="252" t="s">
        <v>2967</v>
      </c>
      <c r="BA576" s="252" t="s">
        <v>17012</v>
      </c>
      <c r="BB576" s="254"/>
      <c r="BC576" s="255">
        <f t="shared" si="216"/>
        <v>-216.74</v>
      </c>
      <c r="BD576" s="191" t="s">
        <v>16946</v>
      </c>
      <c r="BJ576" s="191" t="str">
        <f t="shared" si="235"/>
        <v>нет данных</v>
      </c>
      <c r="BM576" s="191" t="s">
        <v>3512</v>
      </c>
      <c r="BN576" s="191" t="s">
        <v>1270</v>
      </c>
      <c r="BO576" s="191" t="s">
        <v>3513</v>
      </c>
      <c r="BU576" s="191" t="s">
        <v>3512</v>
      </c>
      <c r="BV576" s="191" t="s">
        <v>1270</v>
      </c>
      <c r="BW576" s="191" t="s">
        <v>3513</v>
      </c>
      <c r="CH576" s="248">
        <f t="shared" si="225"/>
        <v>1.4551915228366852E-10</v>
      </c>
    </row>
    <row r="577" spans="1:86" x14ac:dyDescent="0.3">
      <c r="A577" s="191">
        <v>1</v>
      </c>
      <c r="B577" s="256">
        <f>SUBTOTAL(9,$A$411:A577)</f>
        <v>140</v>
      </c>
      <c r="C577" s="260" t="s">
        <v>340</v>
      </c>
      <c r="D577" s="197">
        <f t="shared" si="236"/>
        <v>4666192.8600000003</v>
      </c>
      <c r="E577" s="263">
        <v>0</v>
      </c>
      <c r="F577" s="263">
        <v>0</v>
      </c>
      <c r="G577" s="263">
        <v>0</v>
      </c>
      <c r="H577" s="263">
        <v>0</v>
      </c>
      <c r="I577" s="263">
        <v>0</v>
      </c>
      <c r="J577" s="263">
        <v>0</v>
      </c>
      <c r="K577" s="278">
        <v>0</v>
      </c>
      <c r="L577" s="263">
        <v>0</v>
      </c>
      <c r="M577" s="279">
        <v>498</v>
      </c>
      <c r="N577" s="197">
        <v>4568428.49</v>
      </c>
      <c r="O577" s="263">
        <v>0</v>
      </c>
      <c r="P577" s="263">
        <v>0</v>
      </c>
      <c r="Q577" s="197">
        <v>0</v>
      </c>
      <c r="R577" s="197">
        <v>0</v>
      </c>
      <c r="S577" s="263">
        <v>0</v>
      </c>
      <c r="T577" s="263">
        <v>0</v>
      </c>
      <c r="U577" s="263">
        <v>0</v>
      </c>
      <c r="V577" s="263">
        <v>0</v>
      </c>
      <c r="W577" s="263">
        <v>0</v>
      </c>
      <c r="X577" s="263">
        <v>0</v>
      </c>
      <c r="Y577" s="263">
        <v>0</v>
      </c>
      <c r="Z577" s="263">
        <v>0</v>
      </c>
      <c r="AA577" s="263">
        <v>0</v>
      </c>
      <c r="AB577" s="263">
        <v>0</v>
      </c>
      <c r="AC577" s="197">
        <f>ROUND(N577*2.14%,2)</f>
        <v>97764.37</v>
      </c>
      <c r="AD577" s="197">
        <v>0</v>
      </c>
      <c r="AE577" s="263">
        <v>0</v>
      </c>
      <c r="AF577" s="239" t="s">
        <v>17052</v>
      </c>
      <c r="AG577" s="239">
        <v>2024</v>
      </c>
      <c r="AH577" s="239">
        <v>2024</v>
      </c>
      <c r="AI577" s="251"/>
      <c r="AJ577" s="251"/>
      <c r="AK577" s="251"/>
      <c r="AL577" s="251"/>
      <c r="AM577" s="252" t="s">
        <v>16949</v>
      </c>
      <c r="AN577" s="252" t="s">
        <v>16970</v>
      </c>
      <c r="AO577" s="252">
        <v>0</v>
      </c>
      <c r="AP577" s="252" t="s">
        <v>16951</v>
      </c>
      <c r="AQ577" s="252" t="s">
        <v>16968</v>
      </c>
      <c r="AR577" s="252">
        <v>0</v>
      </c>
      <c r="AS577" s="252"/>
      <c r="AT577" s="252"/>
      <c r="AU577" s="252"/>
      <c r="AV577" s="252"/>
      <c r="AW577" s="252" t="s">
        <v>1446</v>
      </c>
      <c r="AX577" s="253">
        <v>421.5</v>
      </c>
      <c r="AY577" s="253">
        <v>670</v>
      </c>
      <c r="AZ577" s="252" t="s">
        <v>2967</v>
      </c>
      <c r="BA577" s="252" t="s">
        <v>17012</v>
      </c>
      <c r="BB577" s="254"/>
      <c r="BC577" s="255">
        <f>AY577-M577</f>
        <v>172</v>
      </c>
      <c r="BJ577" s="191" t="str">
        <f t="shared" si="235"/>
        <v>нет данных</v>
      </c>
      <c r="BM577" s="191" t="s">
        <v>686</v>
      </c>
      <c r="BN577" s="191" t="s">
        <v>659</v>
      </c>
      <c r="BO577" s="191" t="s">
        <v>3498</v>
      </c>
      <c r="BU577" s="191" t="s">
        <v>686</v>
      </c>
      <c r="BV577" s="191" t="s">
        <v>659</v>
      </c>
      <c r="BW577" s="191" t="s">
        <v>3498</v>
      </c>
      <c r="CH577" s="248">
        <f t="shared" si="225"/>
        <v>1.1641532182693481E-10</v>
      </c>
    </row>
    <row r="578" spans="1:86" x14ac:dyDescent="0.3">
      <c r="A578" s="191">
        <v>1</v>
      </c>
      <c r="B578" s="256">
        <f>SUBTOTAL(9,$A$411:A578)</f>
        <v>141</v>
      </c>
      <c r="C578" s="260" t="s">
        <v>341</v>
      </c>
      <c r="D578" s="197">
        <f t="shared" si="236"/>
        <v>4656521.79</v>
      </c>
      <c r="E578" s="263">
        <v>0</v>
      </c>
      <c r="F578" s="263">
        <v>0</v>
      </c>
      <c r="G578" s="263">
        <v>0</v>
      </c>
      <c r="H578" s="263">
        <v>0</v>
      </c>
      <c r="I578" s="263">
        <v>0</v>
      </c>
      <c r="J578" s="263">
        <v>0</v>
      </c>
      <c r="K578" s="278">
        <v>0</v>
      </c>
      <c r="L578" s="263">
        <v>0</v>
      </c>
      <c r="M578" s="279">
        <v>497</v>
      </c>
      <c r="N578" s="197">
        <v>4558960.05</v>
      </c>
      <c r="O578" s="263">
        <v>0</v>
      </c>
      <c r="P578" s="263">
        <v>0</v>
      </c>
      <c r="Q578" s="197">
        <v>0</v>
      </c>
      <c r="R578" s="197">
        <v>0</v>
      </c>
      <c r="S578" s="263">
        <v>0</v>
      </c>
      <c r="T578" s="263">
        <v>0</v>
      </c>
      <c r="U578" s="263">
        <v>0</v>
      </c>
      <c r="V578" s="263">
        <v>0</v>
      </c>
      <c r="W578" s="263">
        <v>0</v>
      </c>
      <c r="X578" s="263">
        <v>0</v>
      </c>
      <c r="Y578" s="263">
        <v>0</v>
      </c>
      <c r="Z578" s="263">
        <v>0</v>
      </c>
      <c r="AA578" s="263">
        <v>0</v>
      </c>
      <c r="AB578" s="263">
        <v>0</v>
      </c>
      <c r="AC578" s="197">
        <f>ROUND(N578*2.14%,2)-0.01</f>
        <v>97561.74</v>
      </c>
      <c r="AD578" s="197">
        <v>0</v>
      </c>
      <c r="AE578" s="263">
        <v>0</v>
      </c>
      <c r="AF578" s="239" t="s">
        <v>17052</v>
      </c>
      <c r="AG578" s="239">
        <v>2024</v>
      </c>
      <c r="AH578" s="239">
        <v>2024</v>
      </c>
      <c r="AI578" s="251"/>
      <c r="AJ578" s="251"/>
      <c r="AK578" s="251"/>
      <c r="AL578" s="251"/>
      <c r="AM578" s="252" t="s">
        <v>16949</v>
      </c>
      <c r="AN578" s="252" t="s">
        <v>16953</v>
      </c>
      <c r="AO578" s="252">
        <v>0</v>
      </c>
      <c r="AP578" s="252" t="s">
        <v>16960</v>
      </c>
      <c r="AQ578" s="252" t="s">
        <v>16968</v>
      </c>
      <c r="AR578" s="252">
        <v>0</v>
      </c>
      <c r="AS578" s="252"/>
      <c r="AT578" s="252"/>
      <c r="AU578" s="252"/>
      <c r="AV578" s="252"/>
      <c r="AW578" s="252" t="s">
        <v>1422</v>
      </c>
      <c r="AX578" s="253">
        <v>440.1</v>
      </c>
      <c r="AY578" s="253">
        <v>286.07</v>
      </c>
      <c r="AZ578" s="252" t="s">
        <v>2967</v>
      </c>
      <c r="BA578" s="252" t="s">
        <v>17012</v>
      </c>
      <c r="BB578" s="254"/>
      <c r="BC578" s="255">
        <f>AY578-M578</f>
        <v>-210.93</v>
      </c>
      <c r="BD578" s="191" t="s">
        <v>16948</v>
      </c>
      <c r="BJ578" s="191" t="str">
        <f t="shared" si="235"/>
        <v>нет данных</v>
      </c>
      <c r="BM578" s="191" t="s">
        <v>3499</v>
      </c>
      <c r="BN578" s="191" t="s">
        <v>658</v>
      </c>
      <c r="BO578" s="191" t="s">
        <v>1965</v>
      </c>
      <c r="BU578" s="191" t="s">
        <v>3499</v>
      </c>
      <c r="BV578" s="191" t="s">
        <v>658</v>
      </c>
      <c r="BW578" s="191" t="s">
        <v>1965</v>
      </c>
      <c r="CH578" s="248">
        <f t="shared" si="225"/>
        <v>2.1827872842550278E-10</v>
      </c>
    </row>
    <row r="579" spans="1:86" x14ac:dyDescent="0.3">
      <c r="B579" s="249" t="s">
        <v>371</v>
      </c>
      <c r="C579" s="249"/>
      <c r="D579" s="246">
        <f>D580+D581</f>
        <v>6240219.6099999994</v>
      </c>
      <c r="E579" s="197">
        <f t="shared" ref="E579:AE579" si="237">E580+E581</f>
        <v>0</v>
      </c>
      <c r="F579" s="197">
        <f t="shared" si="237"/>
        <v>0</v>
      </c>
      <c r="G579" s="197">
        <f t="shared" si="237"/>
        <v>0</v>
      </c>
      <c r="H579" s="197">
        <f t="shared" si="237"/>
        <v>0</v>
      </c>
      <c r="I579" s="197">
        <f t="shared" si="237"/>
        <v>0</v>
      </c>
      <c r="J579" s="197">
        <f t="shared" si="237"/>
        <v>0</v>
      </c>
      <c r="K579" s="247">
        <f t="shared" si="237"/>
        <v>0</v>
      </c>
      <c r="L579" s="197">
        <f t="shared" si="237"/>
        <v>0</v>
      </c>
      <c r="M579" s="197">
        <f t="shared" si="237"/>
        <v>731.9</v>
      </c>
      <c r="N579" s="197">
        <f t="shared" si="237"/>
        <v>5874198.5899999999</v>
      </c>
      <c r="O579" s="197">
        <f t="shared" si="237"/>
        <v>0</v>
      </c>
      <c r="P579" s="197">
        <f t="shared" si="237"/>
        <v>0</v>
      </c>
      <c r="Q579" s="197">
        <f t="shared" si="237"/>
        <v>0</v>
      </c>
      <c r="R579" s="197">
        <f t="shared" si="237"/>
        <v>0</v>
      </c>
      <c r="S579" s="197">
        <f t="shared" si="237"/>
        <v>0</v>
      </c>
      <c r="T579" s="197">
        <f t="shared" si="237"/>
        <v>0</v>
      </c>
      <c r="U579" s="197">
        <f t="shared" si="237"/>
        <v>0</v>
      </c>
      <c r="V579" s="197">
        <f t="shared" si="237"/>
        <v>0</v>
      </c>
      <c r="W579" s="197">
        <f t="shared" si="237"/>
        <v>0</v>
      </c>
      <c r="X579" s="197">
        <f t="shared" si="237"/>
        <v>0</v>
      </c>
      <c r="Y579" s="197">
        <f t="shared" si="237"/>
        <v>0</v>
      </c>
      <c r="Z579" s="197">
        <f t="shared" si="237"/>
        <v>0</v>
      </c>
      <c r="AA579" s="197">
        <f t="shared" si="237"/>
        <v>0</v>
      </c>
      <c r="AB579" s="197">
        <f t="shared" si="237"/>
        <v>0</v>
      </c>
      <c r="AC579" s="197">
        <f t="shared" si="237"/>
        <v>96021.02</v>
      </c>
      <c r="AD579" s="197">
        <f t="shared" si="237"/>
        <v>150000</v>
      </c>
      <c r="AE579" s="197">
        <f t="shared" si="237"/>
        <v>120000</v>
      </c>
      <c r="AF579" s="239" t="s">
        <v>17026</v>
      </c>
      <c r="AG579" s="239" t="s">
        <v>17026</v>
      </c>
      <c r="AH579" s="239" t="s">
        <v>17026</v>
      </c>
      <c r="AI579" s="251"/>
      <c r="AJ579" s="251"/>
      <c r="AK579" s="251"/>
      <c r="AL579" s="251"/>
      <c r="AM579" s="252"/>
      <c r="AN579" s="252"/>
      <c r="AO579" s="252"/>
      <c r="AP579" s="252"/>
      <c r="AQ579" s="252"/>
      <c r="AR579" s="252"/>
      <c r="AS579" s="252"/>
      <c r="AT579" s="252"/>
      <c r="AU579" s="252"/>
      <c r="AV579" s="252"/>
      <c r="AW579" s="252"/>
      <c r="AX579" s="253"/>
      <c r="AY579" s="253"/>
      <c r="AZ579" s="252"/>
      <c r="BA579" s="252"/>
      <c r="BB579" s="254"/>
      <c r="BC579" s="255">
        <f t="shared" si="216"/>
        <v>-731.9</v>
      </c>
      <c r="BJ579" s="191" t="e">
        <f t="shared" si="235"/>
        <v>#N/A</v>
      </c>
      <c r="BM579" s="191" t="s">
        <v>3555</v>
      </c>
      <c r="BN579" s="191" t="s">
        <v>658</v>
      </c>
      <c r="BO579" s="191" t="s">
        <v>3556</v>
      </c>
      <c r="BU579" s="191" t="s">
        <v>3555</v>
      </c>
      <c r="BV579" s="191" t="s">
        <v>658</v>
      </c>
      <c r="BW579" s="191" t="s">
        <v>3556</v>
      </c>
      <c r="CH579" s="248">
        <f t="shared" si="225"/>
        <v>-4.6566128730773926E-10</v>
      </c>
    </row>
    <row r="580" spans="1:86" x14ac:dyDescent="0.3">
      <c r="A580" s="191">
        <v>1</v>
      </c>
      <c r="B580" s="256">
        <f>SUBTOTAL(9,$A$411:A580)</f>
        <v>142</v>
      </c>
      <c r="C580" s="260" t="s">
        <v>375</v>
      </c>
      <c r="D580" s="197">
        <f t="shared" ref="D580:D581" si="238">E580+F580+G580+H580+I580+J580+L580+N580+P580+R580+T580+U580+V580+W580+X580+Y580+Z580+AA580+AB580+AC580+AD580+AE580</f>
        <v>3344120.6399999997</v>
      </c>
      <c r="E580" s="263">
        <v>0</v>
      </c>
      <c r="F580" s="263">
        <v>0</v>
      </c>
      <c r="G580" s="263">
        <v>0</v>
      </c>
      <c r="H580" s="263">
        <v>0</v>
      </c>
      <c r="I580" s="263">
        <v>0</v>
      </c>
      <c r="J580" s="263">
        <v>0</v>
      </c>
      <c r="K580" s="278">
        <v>0</v>
      </c>
      <c r="L580" s="263">
        <v>0</v>
      </c>
      <c r="M580" s="197">
        <v>396.9</v>
      </c>
      <c r="N580" s="197">
        <v>3127198.59</v>
      </c>
      <c r="O580" s="263">
        <v>0</v>
      </c>
      <c r="P580" s="263">
        <v>0</v>
      </c>
      <c r="Q580" s="263">
        <v>0</v>
      </c>
      <c r="R580" s="263">
        <v>0</v>
      </c>
      <c r="S580" s="263">
        <v>0</v>
      </c>
      <c r="T580" s="263">
        <v>0</v>
      </c>
      <c r="U580" s="263">
        <v>0</v>
      </c>
      <c r="V580" s="263">
        <v>0</v>
      </c>
      <c r="W580" s="263">
        <v>0</v>
      </c>
      <c r="X580" s="263">
        <v>0</v>
      </c>
      <c r="Y580" s="263">
        <v>0</v>
      </c>
      <c r="Z580" s="263">
        <v>0</v>
      </c>
      <c r="AA580" s="263">
        <v>0</v>
      </c>
      <c r="AB580" s="263">
        <v>0</v>
      </c>
      <c r="AC580" s="197">
        <f>ROUND(N580*2.14%,2)</f>
        <v>66922.05</v>
      </c>
      <c r="AD580" s="197">
        <v>150000</v>
      </c>
      <c r="AE580" s="263">
        <v>0</v>
      </c>
      <c r="AF580" s="239">
        <v>2024</v>
      </c>
      <c r="AG580" s="239">
        <v>2024</v>
      </c>
      <c r="AH580" s="239">
        <v>2024</v>
      </c>
      <c r="AI580" s="251"/>
      <c r="AJ580" s="251"/>
      <c r="AK580" s="251"/>
      <c r="AL580" s="251"/>
      <c r="AM580" s="252" t="s">
        <v>16969</v>
      </c>
      <c r="AN580" s="252" t="s">
        <v>16950</v>
      </c>
      <c r="AO580" s="252">
        <v>0</v>
      </c>
      <c r="AP580" s="252" t="s">
        <v>16964</v>
      </c>
      <c r="AQ580" s="252" t="s">
        <v>16972</v>
      </c>
      <c r="AR580" s="252" t="s">
        <v>16964</v>
      </c>
      <c r="AS580" s="252"/>
      <c r="AT580" s="252"/>
      <c r="AU580" s="252"/>
      <c r="AV580" s="252"/>
      <c r="AW580" s="252" t="s">
        <v>622</v>
      </c>
      <c r="AX580" s="253">
        <v>517.46</v>
      </c>
      <c r="AY580" s="253">
        <v>408.5</v>
      </c>
      <c r="AZ580" s="252" t="s">
        <v>2967</v>
      </c>
      <c r="BA580" s="252" t="s">
        <v>17012</v>
      </c>
      <c r="BB580" s="254"/>
      <c r="BC580" s="255">
        <f t="shared" si="216"/>
        <v>11.600000000000023</v>
      </c>
      <c r="BJ580" s="191" t="str">
        <f t="shared" si="235"/>
        <v>371.360</v>
      </c>
      <c r="BM580" s="191" t="s">
        <v>3557</v>
      </c>
      <c r="BN580" s="191" t="s">
        <v>3253</v>
      </c>
      <c r="BO580" s="191" t="s">
        <v>1384</v>
      </c>
      <c r="BU580" s="191" t="s">
        <v>3557</v>
      </c>
      <c r="BV580" s="191" t="s">
        <v>3253</v>
      </c>
      <c r="BW580" s="191" t="s">
        <v>1384</v>
      </c>
      <c r="CH580" s="248">
        <f t="shared" si="225"/>
        <v>-1.7462298274040222E-10</v>
      </c>
    </row>
    <row r="581" spans="1:86" x14ac:dyDescent="0.3">
      <c r="A581" s="191">
        <v>1</v>
      </c>
      <c r="B581" s="256">
        <f>SUBTOTAL(9,$A$411:A581)</f>
        <v>143</v>
      </c>
      <c r="C581" s="260" t="s">
        <v>13153</v>
      </c>
      <c r="D581" s="197">
        <f t="shared" si="238"/>
        <v>2896098.97</v>
      </c>
      <c r="E581" s="263">
        <v>0</v>
      </c>
      <c r="F581" s="263">
        <v>0</v>
      </c>
      <c r="G581" s="263">
        <v>0</v>
      </c>
      <c r="H581" s="263">
        <v>0</v>
      </c>
      <c r="I581" s="263">
        <v>0</v>
      </c>
      <c r="J581" s="263">
        <v>0</v>
      </c>
      <c r="K581" s="278">
        <v>0</v>
      </c>
      <c r="L581" s="263">
        <v>0</v>
      </c>
      <c r="M581" s="279">
        <v>335</v>
      </c>
      <c r="N581" s="197">
        <v>2747000</v>
      </c>
      <c r="O581" s="263">
        <v>0</v>
      </c>
      <c r="P581" s="263">
        <v>0</v>
      </c>
      <c r="Q581" s="197">
        <v>0</v>
      </c>
      <c r="R581" s="197">
        <v>0</v>
      </c>
      <c r="S581" s="263">
        <v>0</v>
      </c>
      <c r="T581" s="263">
        <v>0</v>
      </c>
      <c r="U581" s="263">
        <v>0</v>
      </c>
      <c r="V581" s="263">
        <v>0</v>
      </c>
      <c r="W581" s="263">
        <v>0</v>
      </c>
      <c r="X581" s="263">
        <v>0</v>
      </c>
      <c r="Y581" s="263">
        <v>0</v>
      </c>
      <c r="Z581" s="263">
        <v>0</v>
      </c>
      <c r="AA581" s="263">
        <v>0</v>
      </c>
      <c r="AB581" s="263">
        <v>0</v>
      </c>
      <c r="AC581" s="197">
        <v>29098.97</v>
      </c>
      <c r="AD581" s="263">
        <v>0</v>
      </c>
      <c r="AE581" s="263">
        <v>120000</v>
      </c>
      <c r="AF581" s="239" t="s">
        <v>17052</v>
      </c>
      <c r="AG581" s="239">
        <v>2024</v>
      </c>
      <c r="AH581" s="239">
        <v>2024</v>
      </c>
      <c r="AI581" s="251"/>
      <c r="AJ581" s="251"/>
      <c r="AK581" s="251"/>
      <c r="AL581" s="251"/>
      <c r="AM581" s="252"/>
      <c r="AN581" s="252"/>
      <c r="AO581" s="252"/>
      <c r="AP581" s="252"/>
      <c r="AQ581" s="252"/>
      <c r="AR581" s="252"/>
      <c r="AS581" s="252"/>
      <c r="AT581" s="252"/>
      <c r="AU581" s="252"/>
      <c r="AV581" s="252"/>
      <c r="AW581" s="252"/>
      <c r="AX581" s="253"/>
      <c r="AY581" s="253"/>
      <c r="AZ581" s="252"/>
      <c r="BA581" s="252"/>
      <c r="BB581" s="254"/>
      <c r="BC581" s="255"/>
      <c r="CH581" s="248">
        <f t="shared" si="225"/>
        <v>2.0372681319713593E-10</v>
      </c>
    </row>
    <row r="582" spans="1:86" x14ac:dyDescent="0.3">
      <c r="B582" s="249" t="s">
        <v>374</v>
      </c>
      <c r="C582" s="249"/>
      <c r="D582" s="246">
        <f>D583</f>
        <v>2973945.68</v>
      </c>
      <c r="E582" s="197">
        <f t="shared" ref="E582:AE582" si="239">E583</f>
        <v>0</v>
      </c>
      <c r="F582" s="197">
        <f t="shared" si="239"/>
        <v>0</v>
      </c>
      <c r="G582" s="197">
        <f t="shared" si="239"/>
        <v>0</v>
      </c>
      <c r="H582" s="197">
        <f t="shared" si="239"/>
        <v>0</v>
      </c>
      <c r="I582" s="197">
        <f t="shared" si="239"/>
        <v>0</v>
      </c>
      <c r="J582" s="197">
        <f t="shared" si="239"/>
        <v>0</v>
      </c>
      <c r="K582" s="247">
        <f t="shared" si="239"/>
        <v>0</v>
      </c>
      <c r="L582" s="197">
        <f t="shared" si="239"/>
        <v>0</v>
      </c>
      <c r="M582" s="197">
        <f t="shared" si="239"/>
        <v>860</v>
      </c>
      <c r="N582" s="197">
        <f t="shared" si="239"/>
        <v>2735407.95</v>
      </c>
      <c r="O582" s="197">
        <f t="shared" si="239"/>
        <v>0</v>
      </c>
      <c r="P582" s="197">
        <f t="shared" si="239"/>
        <v>0</v>
      </c>
      <c r="Q582" s="197">
        <f t="shared" si="239"/>
        <v>0</v>
      </c>
      <c r="R582" s="197">
        <f t="shared" si="239"/>
        <v>0</v>
      </c>
      <c r="S582" s="197">
        <f t="shared" si="239"/>
        <v>0</v>
      </c>
      <c r="T582" s="197">
        <f t="shared" si="239"/>
        <v>0</v>
      </c>
      <c r="U582" s="197">
        <f t="shared" si="239"/>
        <v>0</v>
      </c>
      <c r="V582" s="197">
        <f t="shared" si="239"/>
        <v>0</v>
      </c>
      <c r="W582" s="197">
        <f t="shared" si="239"/>
        <v>0</v>
      </c>
      <c r="X582" s="197">
        <f t="shared" si="239"/>
        <v>0</v>
      </c>
      <c r="Y582" s="197">
        <f t="shared" si="239"/>
        <v>0</v>
      </c>
      <c r="Z582" s="197">
        <f t="shared" si="239"/>
        <v>0</v>
      </c>
      <c r="AA582" s="197">
        <f t="shared" si="239"/>
        <v>0</v>
      </c>
      <c r="AB582" s="197">
        <f t="shared" si="239"/>
        <v>0</v>
      </c>
      <c r="AC582" s="197">
        <f t="shared" si="239"/>
        <v>58537.73</v>
      </c>
      <c r="AD582" s="197">
        <f t="shared" si="239"/>
        <v>180000</v>
      </c>
      <c r="AE582" s="197">
        <f t="shared" si="239"/>
        <v>0</v>
      </c>
      <c r="AF582" s="239" t="s">
        <v>17026</v>
      </c>
      <c r="AG582" s="239" t="s">
        <v>17026</v>
      </c>
      <c r="AH582" s="239" t="s">
        <v>17026</v>
      </c>
      <c r="AI582" s="251"/>
      <c r="AJ582" s="251"/>
      <c r="AK582" s="251"/>
      <c r="AL582" s="251"/>
      <c r="AM582" s="252"/>
      <c r="AN582" s="252"/>
      <c r="AO582" s="252"/>
      <c r="AP582" s="252"/>
      <c r="AQ582" s="252"/>
      <c r="AR582" s="252"/>
      <c r="AS582" s="252"/>
      <c r="AT582" s="252"/>
      <c r="AU582" s="252"/>
      <c r="AV582" s="252"/>
      <c r="AW582" s="252"/>
      <c r="AX582" s="253"/>
      <c r="AY582" s="253"/>
      <c r="AZ582" s="252"/>
      <c r="BA582" s="252"/>
      <c r="BB582" s="254"/>
      <c r="BC582" s="255">
        <f t="shared" si="216"/>
        <v>-860</v>
      </c>
      <c r="BJ582" s="191" t="e">
        <f>VLOOKUP(C582,BM:BO,3,FALSE)</f>
        <v>#N/A</v>
      </c>
      <c r="BM582" s="191" t="s">
        <v>3558</v>
      </c>
      <c r="BN582" s="191" t="s">
        <v>2984</v>
      </c>
      <c r="BO582" s="191" t="s">
        <v>2984</v>
      </c>
      <c r="BU582" s="191" t="s">
        <v>3558</v>
      </c>
      <c r="BV582" s="191" t="s">
        <v>2984</v>
      </c>
      <c r="BW582" s="191" t="s">
        <v>2984</v>
      </c>
      <c r="CH582" s="248">
        <f t="shared" si="225"/>
        <v>-2.9103830456733704E-11</v>
      </c>
    </row>
    <row r="583" spans="1:86" x14ac:dyDescent="0.3">
      <c r="A583" s="191">
        <v>1</v>
      </c>
      <c r="B583" s="256">
        <f>SUBTOTAL(9,$A$411:A583)</f>
        <v>144</v>
      </c>
      <c r="C583" s="260" t="s">
        <v>376</v>
      </c>
      <c r="D583" s="197">
        <f>E583+F583+G583+H583+I583+J583+L583+N583+P583+R583+T583+U583+V583+W583+X583+Y583+Z583+AA583+AB583+AC583+AD583+AE583</f>
        <v>2973945.68</v>
      </c>
      <c r="E583" s="263">
        <v>0</v>
      </c>
      <c r="F583" s="263">
        <v>0</v>
      </c>
      <c r="G583" s="263">
        <v>0</v>
      </c>
      <c r="H583" s="263">
        <v>0</v>
      </c>
      <c r="I583" s="263">
        <v>0</v>
      </c>
      <c r="J583" s="263">
        <v>0</v>
      </c>
      <c r="K583" s="278">
        <v>0</v>
      </c>
      <c r="L583" s="263">
        <v>0</v>
      </c>
      <c r="M583" s="197">
        <v>860</v>
      </c>
      <c r="N583" s="197">
        <f>6917971.41-4182563.46</f>
        <v>2735407.95</v>
      </c>
      <c r="O583" s="263">
        <v>0</v>
      </c>
      <c r="P583" s="263">
        <v>0</v>
      </c>
      <c r="Q583" s="263">
        <v>0</v>
      </c>
      <c r="R583" s="263">
        <v>0</v>
      </c>
      <c r="S583" s="263">
        <v>0</v>
      </c>
      <c r="T583" s="263">
        <v>0</v>
      </c>
      <c r="U583" s="263">
        <v>0</v>
      </c>
      <c r="V583" s="263">
        <v>0</v>
      </c>
      <c r="W583" s="263">
        <v>0</v>
      </c>
      <c r="X583" s="263">
        <v>0</v>
      </c>
      <c r="Y583" s="263">
        <v>0</v>
      </c>
      <c r="Z583" s="263">
        <v>0</v>
      </c>
      <c r="AA583" s="263">
        <v>0</v>
      </c>
      <c r="AB583" s="263">
        <v>0</v>
      </c>
      <c r="AC583" s="197">
        <f>ROUND(N583*2.14%,2)</f>
        <v>58537.73</v>
      </c>
      <c r="AD583" s="197">
        <v>180000</v>
      </c>
      <c r="AE583" s="263">
        <v>0</v>
      </c>
      <c r="AF583" s="239">
        <v>2024</v>
      </c>
      <c r="AG583" s="239">
        <v>2024</v>
      </c>
      <c r="AH583" s="239">
        <v>2024</v>
      </c>
      <c r="AI583" s="251"/>
      <c r="AJ583" s="251"/>
      <c r="AK583" s="251"/>
      <c r="AL583" s="251"/>
      <c r="AM583" s="252" t="s">
        <v>16954</v>
      </c>
      <c r="AN583" s="252" t="s">
        <v>16956</v>
      </c>
      <c r="AO583" s="252">
        <v>0</v>
      </c>
      <c r="AP583" s="252" t="s">
        <v>16964</v>
      </c>
      <c r="AQ583" s="252" t="s">
        <v>16958</v>
      </c>
      <c r="AR583" s="252">
        <v>0</v>
      </c>
      <c r="AS583" s="252"/>
      <c r="AT583" s="252"/>
      <c r="AU583" s="252"/>
      <c r="AV583" s="252"/>
      <c r="AW583" s="252" t="s">
        <v>929</v>
      </c>
      <c r="AX583" s="253">
        <v>875.2</v>
      </c>
      <c r="AY583" s="253">
        <v>860</v>
      </c>
      <c r="AZ583" s="252" t="s">
        <v>2967</v>
      </c>
      <c r="BA583" s="252" t="s">
        <v>17012</v>
      </c>
      <c r="BB583" s="254"/>
      <c r="BC583" s="255">
        <f t="shared" si="216"/>
        <v>0</v>
      </c>
      <c r="BJ583" s="191" t="str">
        <f>VLOOKUP(C583,BM:BO,3,FALSE)</f>
        <v>659.200</v>
      </c>
      <c r="BM583" s="191" t="s">
        <v>3559</v>
      </c>
      <c r="BN583" s="191" t="s">
        <v>632</v>
      </c>
      <c r="BO583" s="191" t="s">
        <v>3560</v>
      </c>
      <c r="BU583" s="191" t="s">
        <v>3559</v>
      </c>
      <c r="BV583" s="191" t="s">
        <v>632</v>
      </c>
      <c r="BW583" s="191" t="s">
        <v>3560</v>
      </c>
      <c r="CH583" s="248">
        <f t="shared" si="225"/>
        <v>-2.9103830456733704E-11</v>
      </c>
    </row>
    <row r="584" spans="1:86" x14ac:dyDescent="0.3">
      <c r="B584" s="249" t="s">
        <v>17021</v>
      </c>
      <c r="C584" s="249"/>
      <c r="D584" s="246">
        <f>D585</f>
        <v>7222802.4000000004</v>
      </c>
      <c r="E584" s="197">
        <f t="shared" ref="E584:AE584" si="240">E585</f>
        <v>0</v>
      </c>
      <c r="F584" s="197">
        <f t="shared" si="240"/>
        <v>0</v>
      </c>
      <c r="G584" s="197">
        <f t="shared" si="240"/>
        <v>0</v>
      </c>
      <c r="H584" s="197">
        <f t="shared" si="240"/>
        <v>0</v>
      </c>
      <c r="I584" s="197">
        <f t="shared" si="240"/>
        <v>0</v>
      </c>
      <c r="J584" s="197">
        <f t="shared" si="240"/>
        <v>0</v>
      </c>
      <c r="K584" s="247">
        <f t="shared" si="240"/>
        <v>0</v>
      </c>
      <c r="L584" s="197">
        <f t="shared" si="240"/>
        <v>0</v>
      </c>
      <c r="M584" s="197">
        <f t="shared" si="240"/>
        <v>810</v>
      </c>
      <c r="N584" s="197">
        <f t="shared" si="240"/>
        <v>6895244.1699999999</v>
      </c>
      <c r="O584" s="197">
        <f t="shared" si="240"/>
        <v>0</v>
      </c>
      <c r="P584" s="197">
        <f t="shared" si="240"/>
        <v>0</v>
      </c>
      <c r="Q584" s="197">
        <f t="shared" si="240"/>
        <v>0</v>
      </c>
      <c r="R584" s="197">
        <f t="shared" si="240"/>
        <v>0</v>
      </c>
      <c r="S584" s="197">
        <f t="shared" si="240"/>
        <v>0</v>
      </c>
      <c r="T584" s="197">
        <f t="shared" si="240"/>
        <v>0</v>
      </c>
      <c r="U584" s="197">
        <f t="shared" si="240"/>
        <v>0</v>
      </c>
      <c r="V584" s="197">
        <f t="shared" si="240"/>
        <v>0</v>
      </c>
      <c r="W584" s="197">
        <f t="shared" si="240"/>
        <v>0</v>
      </c>
      <c r="X584" s="197">
        <f t="shared" si="240"/>
        <v>0</v>
      </c>
      <c r="Y584" s="197">
        <f t="shared" si="240"/>
        <v>0</v>
      </c>
      <c r="Z584" s="197">
        <f t="shared" si="240"/>
        <v>0</v>
      </c>
      <c r="AA584" s="197">
        <f t="shared" si="240"/>
        <v>0</v>
      </c>
      <c r="AB584" s="197">
        <f t="shared" si="240"/>
        <v>0</v>
      </c>
      <c r="AC584" s="197">
        <f t="shared" si="240"/>
        <v>147558.23000000001</v>
      </c>
      <c r="AD584" s="197">
        <f t="shared" si="240"/>
        <v>180000</v>
      </c>
      <c r="AE584" s="197">
        <f t="shared" si="240"/>
        <v>0</v>
      </c>
      <c r="AF584" s="239" t="s">
        <v>17026</v>
      </c>
      <c r="AG584" s="239" t="s">
        <v>17026</v>
      </c>
      <c r="AH584" s="239" t="s">
        <v>17026</v>
      </c>
      <c r="AI584" s="251"/>
      <c r="AJ584" s="251"/>
      <c r="AK584" s="251"/>
      <c r="AL584" s="251"/>
      <c r="AM584" s="252"/>
      <c r="AN584" s="252"/>
      <c r="AO584" s="252"/>
      <c r="AP584" s="252"/>
      <c r="AQ584" s="252"/>
      <c r="AR584" s="252"/>
      <c r="AS584" s="252"/>
      <c r="AT584" s="252"/>
      <c r="AU584" s="252"/>
      <c r="AV584" s="252"/>
      <c r="AW584" s="252"/>
      <c r="AX584" s="253"/>
      <c r="AY584" s="253"/>
      <c r="AZ584" s="252"/>
      <c r="BA584" s="252"/>
      <c r="BB584" s="254"/>
      <c r="BC584" s="255"/>
      <c r="BM584" s="191" t="s">
        <v>3933</v>
      </c>
      <c r="BN584" s="191" t="s">
        <v>3203</v>
      </c>
      <c r="BO584" s="191" t="s">
        <v>3934</v>
      </c>
      <c r="BU584" s="191" t="s">
        <v>3933</v>
      </c>
      <c r="BV584" s="191" t="s">
        <v>3203</v>
      </c>
      <c r="BW584" s="191" t="s">
        <v>3934</v>
      </c>
      <c r="CH584" s="248">
        <f t="shared" si="225"/>
        <v>4.3655745685100555E-10</v>
      </c>
    </row>
    <row r="585" spans="1:86" x14ac:dyDescent="0.3">
      <c r="A585" s="191">
        <v>1</v>
      </c>
      <c r="B585" s="256">
        <f>SUBTOTAL(9,$A$411:A585)</f>
        <v>145</v>
      </c>
      <c r="C585" s="260" t="s">
        <v>2493</v>
      </c>
      <c r="D585" s="197">
        <f>E585+F585+G585+H585+I585+J585+L585+N585+P585+R585+T585+U585+V585+W585+X585+Y585+Z585+AA585+AB585+AC585+AD585+AE585</f>
        <v>7222802.4000000004</v>
      </c>
      <c r="E585" s="263">
        <v>0</v>
      </c>
      <c r="F585" s="263">
        <v>0</v>
      </c>
      <c r="G585" s="263">
        <v>0</v>
      </c>
      <c r="H585" s="263">
        <v>0</v>
      </c>
      <c r="I585" s="263">
        <v>0</v>
      </c>
      <c r="J585" s="263">
        <v>0</v>
      </c>
      <c r="K585" s="278">
        <v>0</v>
      </c>
      <c r="L585" s="263">
        <v>0</v>
      </c>
      <c r="M585" s="197">
        <v>810</v>
      </c>
      <c r="N585" s="197">
        <v>6895244.1699999999</v>
      </c>
      <c r="O585" s="263">
        <v>0</v>
      </c>
      <c r="P585" s="263">
        <v>0</v>
      </c>
      <c r="Q585" s="263">
        <v>0</v>
      </c>
      <c r="R585" s="263">
        <v>0</v>
      </c>
      <c r="S585" s="263">
        <v>0</v>
      </c>
      <c r="T585" s="263">
        <v>0</v>
      </c>
      <c r="U585" s="263">
        <v>0</v>
      </c>
      <c r="V585" s="263">
        <v>0</v>
      </c>
      <c r="W585" s="263">
        <v>0</v>
      </c>
      <c r="X585" s="263">
        <v>0</v>
      </c>
      <c r="Y585" s="263">
        <v>0</v>
      </c>
      <c r="Z585" s="263">
        <v>0</v>
      </c>
      <c r="AA585" s="263">
        <v>0</v>
      </c>
      <c r="AB585" s="263">
        <v>0</v>
      </c>
      <c r="AC585" s="197">
        <f>ROUND(N585*2.14%,2)</f>
        <v>147558.23000000001</v>
      </c>
      <c r="AD585" s="197">
        <v>180000</v>
      </c>
      <c r="AE585" s="263">
        <v>0</v>
      </c>
      <c r="AF585" s="239">
        <v>2024</v>
      </c>
      <c r="AG585" s="239">
        <v>2024</v>
      </c>
      <c r="AH585" s="239">
        <v>2024</v>
      </c>
      <c r="AI585" s="251"/>
      <c r="AJ585" s="251"/>
      <c r="AK585" s="251"/>
      <c r="AL585" s="251"/>
      <c r="AM585" s="252" t="s">
        <v>16967</v>
      </c>
      <c r="AN585" s="252" t="s">
        <v>16950</v>
      </c>
      <c r="AO585" s="252"/>
      <c r="AP585" s="252" t="s">
        <v>16964</v>
      </c>
      <c r="AQ585" s="252" t="s">
        <v>16966</v>
      </c>
      <c r="AR585" s="252"/>
      <c r="AS585" s="252"/>
      <c r="AT585" s="252"/>
      <c r="AU585" s="252"/>
      <c r="AV585" s="252"/>
      <c r="AW585" s="252">
        <v>1984</v>
      </c>
      <c r="AX585" s="253">
        <v>1051.5</v>
      </c>
      <c r="AY585" s="253">
        <v>810</v>
      </c>
      <c r="AZ585" s="252" t="s">
        <v>17124</v>
      </c>
      <c r="BA585" s="252" t="s">
        <v>17012</v>
      </c>
      <c r="BB585" s="254"/>
      <c r="BC585" s="255"/>
      <c r="BM585" s="191" t="s">
        <v>3935</v>
      </c>
      <c r="BN585" s="191" t="s">
        <v>3046</v>
      </c>
      <c r="BO585" s="191" t="s">
        <v>2984</v>
      </c>
      <c r="BU585" s="191" t="s">
        <v>3935</v>
      </c>
      <c r="BV585" s="191" t="s">
        <v>3046</v>
      </c>
      <c r="BW585" s="191" t="s">
        <v>2984</v>
      </c>
      <c r="CH585" s="248">
        <f t="shared" si="225"/>
        <v>4.3655745685100555E-10</v>
      </c>
    </row>
    <row r="586" spans="1:86" x14ac:dyDescent="0.3">
      <c r="B586" s="249" t="s">
        <v>219</v>
      </c>
      <c r="C586" s="249"/>
      <c r="D586" s="246">
        <f>D587</f>
        <v>5266000</v>
      </c>
      <c r="E586" s="197">
        <f t="shared" ref="E586:AE586" si="241">E587</f>
        <v>0</v>
      </c>
      <c r="F586" s="197">
        <f t="shared" si="241"/>
        <v>0</v>
      </c>
      <c r="G586" s="197">
        <f t="shared" si="241"/>
        <v>0</v>
      </c>
      <c r="H586" s="197">
        <f t="shared" si="241"/>
        <v>0</v>
      </c>
      <c r="I586" s="197">
        <f t="shared" si="241"/>
        <v>0</v>
      </c>
      <c r="J586" s="197">
        <f t="shared" si="241"/>
        <v>0</v>
      </c>
      <c r="K586" s="247">
        <f t="shared" si="241"/>
        <v>0</v>
      </c>
      <c r="L586" s="197">
        <f t="shared" si="241"/>
        <v>0</v>
      </c>
      <c r="M586" s="197">
        <f t="shared" si="241"/>
        <v>625</v>
      </c>
      <c r="N586" s="197">
        <f t="shared" si="241"/>
        <v>4979439.9800000004</v>
      </c>
      <c r="O586" s="197">
        <f t="shared" si="241"/>
        <v>0</v>
      </c>
      <c r="P586" s="197">
        <f t="shared" si="241"/>
        <v>0</v>
      </c>
      <c r="Q586" s="197">
        <f t="shared" si="241"/>
        <v>0</v>
      </c>
      <c r="R586" s="197">
        <f t="shared" si="241"/>
        <v>0</v>
      </c>
      <c r="S586" s="197">
        <f t="shared" si="241"/>
        <v>0</v>
      </c>
      <c r="T586" s="197">
        <f t="shared" si="241"/>
        <v>0</v>
      </c>
      <c r="U586" s="197">
        <f t="shared" si="241"/>
        <v>0</v>
      </c>
      <c r="V586" s="197">
        <f t="shared" si="241"/>
        <v>0</v>
      </c>
      <c r="W586" s="197">
        <f t="shared" si="241"/>
        <v>0</v>
      </c>
      <c r="X586" s="197">
        <f t="shared" si="241"/>
        <v>0</v>
      </c>
      <c r="Y586" s="197">
        <f t="shared" si="241"/>
        <v>0</v>
      </c>
      <c r="Z586" s="197">
        <f t="shared" si="241"/>
        <v>0</v>
      </c>
      <c r="AA586" s="197">
        <f t="shared" si="241"/>
        <v>0</v>
      </c>
      <c r="AB586" s="197">
        <f t="shared" si="241"/>
        <v>0</v>
      </c>
      <c r="AC586" s="197">
        <f t="shared" si="241"/>
        <v>106560.02</v>
      </c>
      <c r="AD586" s="197">
        <f t="shared" si="241"/>
        <v>180000</v>
      </c>
      <c r="AE586" s="197">
        <f t="shared" si="241"/>
        <v>0</v>
      </c>
      <c r="AF586" s="239" t="s">
        <v>17026</v>
      </c>
      <c r="AG586" s="239" t="s">
        <v>17026</v>
      </c>
      <c r="AH586" s="239" t="s">
        <v>17026</v>
      </c>
      <c r="AI586" s="251"/>
      <c r="AJ586" s="251"/>
      <c r="AK586" s="251"/>
      <c r="AL586" s="251"/>
      <c r="AM586" s="252"/>
      <c r="AN586" s="252"/>
      <c r="AO586" s="252"/>
      <c r="AP586" s="252"/>
      <c r="AQ586" s="252"/>
      <c r="AR586" s="252"/>
      <c r="AS586" s="252"/>
      <c r="AT586" s="252"/>
      <c r="AU586" s="252"/>
      <c r="AV586" s="252"/>
      <c r="AW586" s="252"/>
      <c r="AX586" s="253"/>
      <c r="AY586" s="253"/>
      <c r="AZ586" s="252"/>
      <c r="BA586" s="252"/>
      <c r="BB586" s="254"/>
      <c r="BC586" s="255">
        <f t="shared" ref="BC586:BC627" si="242">AY586-M586</f>
        <v>-625</v>
      </c>
      <c r="BJ586" s="191" t="e">
        <f>VLOOKUP(C586,BM:BO,3,FALSE)</f>
        <v>#N/A</v>
      </c>
      <c r="BM586" s="191" t="s">
        <v>647</v>
      </c>
      <c r="BN586" s="191" t="s">
        <v>3253</v>
      </c>
      <c r="BO586" s="191" t="s">
        <v>3298</v>
      </c>
      <c r="BU586" s="191" t="s">
        <v>647</v>
      </c>
      <c r="BV586" s="191" t="s">
        <v>3253</v>
      </c>
      <c r="BW586" s="191" t="s">
        <v>3298</v>
      </c>
      <c r="CH586" s="248">
        <f t="shared" si="225"/>
        <v>-4.6566128730773926E-10</v>
      </c>
    </row>
    <row r="587" spans="1:86" x14ac:dyDescent="0.3">
      <c r="A587" s="191">
        <v>1</v>
      </c>
      <c r="B587" s="256">
        <f>SUBTOTAL(9,$A$411:A587)</f>
        <v>146</v>
      </c>
      <c r="C587" s="260" t="s">
        <v>240</v>
      </c>
      <c r="D587" s="197">
        <f>E587+F587+G587+H587+I587+J587+L587+N587+P587+R587+T587+U587+V587+W587+X587+Y587+Z587+AA587+AB587+AC587+AD587+AE587</f>
        <v>5266000</v>
      </c>
      <c r="E587" s="263">
        <v>0</v>
      </c>
      <c r="F587" s="263">
        <v>0</v>
      </c>
      <c r="G587" s="263">
        <v>0</v>
      </c>
      <c r="H587" s="263">
        <v>0</v>
      </c>
      <c r="I587" s="263">
        <v>0</v>
      </c>
      <c r="J587" s="263">
        <v>0</v>
      </c>
      <c r="K587" s="278">
        <v>0</v>
      </c>
      <c r="L587" s="263">
        <v>0</v>
      </c>
      <c r="M587" s="197">
        <v>625</v>
      </c>
      <c r="N587" s="197">
        <v>4979439.9800000004</v>
      </c>
      <c r="O587" s="263">
        <v>0</v>
      </c>
      <c r="P587" s="263">
        <v>0</v>
      </c>
      <c r="Q587" s="197">
        <v>0</v>
      </c>
      <c r="R587" s="197">
        <v>0</v>
      </c>
      <c r="S587" s="263">
        <v>0</v>
      </c>
      <c r="T587" s="263">
        <v>0</v>
      </c>
      <c r="U587" s="263">
        <v>0</v>
      </c>
      <c r="V587" s="263">
        <v>0</v>
      </c>
      <c r="W587" s="263">
        <v>0</v>
      </c>
      <c r="X587" s="263">
        <v>0</v>
      </c>
      <c r="Y587" s="263">
        <v>0</v>
      </c>
      <c r="Z587" s="263">
        <v>0</v>
      </c>
      <c r="AA587" s="263">
        <v>0</v>
      </c>
      <c r="AB587" s="263">
        <v>0</v>
      </c>
      <c r="AC587" s="197">
        <f>ROUND(N587*2.14%,2)</f>
        <v>106560.02</v>
      </c>
      <c r="AD587" s="197">
        <v>180000</v>
      </c>
      <c r="AE587" s="263">
        <v>0</v>
      </c>
      <c r="AF587" s="239">
        <v>2024</v>
      </c>
      <c r="AG587" s="239">
        <v>2024</v>
      </c>
      <c r="AH587" s="239">
        <v>2024</v>
      </c>
      <c r="AI587" s="251"/>
      <c r="AJ587" s="251"/>
      <c r="AK587" s="251"/>
      <c r="AL587" s="251"/>
      <c r="AM587" s="252" t="s">
        <v>16954</v>
      </c>
      <c r="AN587" s="252" t="s">
        <v>16951</v>
      </c>
      <c r="AO587" s="252">
        <v>0</v>
      </c>
      <c r="AP587" s="252" t="s">
        <v>16972</v>
      </c>
      <c r="AQ587" s="252" t="s">
        <v>16971</v>
      </c>
      <c r="AR587" s="252">
        <v>0</v>
      </c>
      <c r="AS587" s="252"/>
      <c r="AT587" s="252"/>
      <c r="AU587" s="252"/>
      <c r="AV587" s="252"/>
      <c r="AW587" s="252" t="s">
        <v>737</v>
      </c>
      <c r="AX587" s="253">
        <v>738.9</v>
      </c>
      <c r="AY587" s="253">
        <v>670.8</v>
      </c>
      <c r="AZ587" s="252" t="s">
        <v>2967</v>
      </c>
      <c r="BA587" s="252" t="s">
        <v>17012</v>
      </c>
      <c r="BB587" s="254"/>
      <c r="BC587" s="255">
        <f t="shared" si="242"/>
        <v>45.799999999999955</v>
      </c>
      <c r="BJ587" s="191" t="str">
        <f>VLOOKUP(C587,BM:BO,3,FALSE)</f>
        <v>516.000</v>
      </c>
      <c r="BM587" s="191" t="s">
        <v>3299</v>
      </c>
      <c r="BN587" s="191" t="s">
        <v>781</v>
      </c>
      <c r="BO587" s="191" t="s">
        <v>3300</v>
      </c>
      <c r="BU587" s="191" t="s">
        <v>3299</v>
      </c>
      <c r="BV587" s="191" t="s">
        <v>781</v>
      </c>
      <c r="BW587" s="191" t="s">
        <v>3300</v>
      </c>
      <c r="CH587" s="248">
        <f t="shared" si="225"/>
        <v>-4.6566128730773926E-10</v>
      </c>
    </row>
    <row r="588" spans="1:86" x14ac:dyDescent="0.3">
      <c r="B588" s="249" t="s">
        <v>235</v>
      </c>
      <c r="C588" s="249"/>
      <c r="D588" s="246">
        <f>D589+D590</f>
        <v>15262158.01</v>
      </c>
      <c r="E588" s="197">
        <f t="shared" ref="E588:AE588" si="243">E589+E590</f>
        <v>0</v>
      </c>
      <c r="F588" s="197">
        <f t="shared" si="243"/>
        <v>0</v>
      </c>
      <c r="G588" s="197">
        <f t="shared" si="243"/>
        <v>0</v>
      </c>
      <c r="H588" s="197">
        <f t="shared" si="243"/>
        <v>0</v>
      </c>
      <c r="I588" s="197">
        <f t="shared" si="243"/>
        <v>0</v>
      </c>
      <c r="J588" s="197">
        <f t="shared" si="243"/>
        <v>0</v>
      </c>
      <c r="K588" s="247">
        <f t="shared" si="243"/>
        <v>0</v>
      </c>
      <c r="L588" s="197">
        <f t="shared" si="243"/>
        <v>0</v>
      </c>
      <c r="M588" s="197">
        <f t="shared" si="243"/>
        <v>1331</v>
      </c>
      <c r="N588" s="197">
        <f t="shared" si="243"/>
        <v>5368221.67</v>
      </c>
      <c r="O588" s="197">
        <f t="shared" si="243"/>
        <v>0</v>
      </c>
      <c r="P588" s="197">
        <f t="shared" si="243"/>
        <v>0</v>
      </c>
      <c r="Q588" s="197">
        <f t="shared" si="243"/>
        <v>3627.2</v>
      </c>
      <c r="R588" s="197">
        <f t="shared" si="243"/>
        <v>9686642.1999999993</v>
      </c>
      <c r="S588" s="197">
        <f t="shared" si="243"/>
        <v>0</v>
      </c>
      <c r="T588" s="197">
        <f t="shared" si="243"/>
        <v>0</v>
      </c>
      <c r="U588" s="197">
        <f t="shared" si="243"/>
        <v>0</v>
      </c>
      <c r="V588" s="197">
        <f t="shared" si="243"/>
        <v>0</v>
      </c>
      <c r="W588" s="197">
        <f t="shared" si="243"/>
        <v>0</v>
      </c>
      <c r="X588" s="197">
        <f t="shared" si="243"/>
        <v>0</v>
      </c>
      <c r="Y588" s="197">
        <f t="shared" si="243"/>
        <v>0</v>
      </c>
      <c r="Z588" s="197">
        <f t="shared" si="243"/>
        <v>0</v>
      </c>
      <c r="AA588" s="197">
        <f t="shared" si="243"/>
        <v>0</v>
      </c>
      <c r="AB588" s="197">
        <f t="shared" si="243"/>
        <v>0</v>
      </c>
      <c r="AC588" s="197">
        <f t="shared" si="243"/>
        <v>207294.14</v>
      </c>
      <c r="AD588" s="197">
        <f t="shared" si="243"/>
        <v>0</v>
      </c>
      <c r="AE588" s="197">
        <f t="shared" si="243"/>
        <v>0</v>
      </c>
      <c r="AF588" s="239" t="s">
        <v>17026</v>
      </c>
      <c r="AG588" s="239" t="s">
        <v>17026</v>
      </c>
      <c r="AH588" s="239" t="s">
        <v>17026</v>
      </c>
      <c r="AI588" s="251"/>
      <c r="AJ588" s="251"/>
      <c r="AK588" s="251"/>
      <c r="AL588" s="251"/>
      <c r="AM588" s="252"/>
      <c r="AN588" s="252"/>
      <c r="AO588" s="252"/>
      <c r="AP588" s="252"/>
      <c r="AQ588" s="252"/>
      <c r="AR588" s="252"/>
      <c r="AS588" s="252"/>
      <c r="AT588" s="252"/>
      <c r="AU588" s="252"/>
      <c r="AV588" s="252"/>
      <c r="AW588" s="252"/>
      <c r="AX588" s="253"/>
      <c r="AY588" s="253"/>
      <c r="AZ588" s="252"/>
      <c r="BA588" s="252"/>
      <c r="BB588" s="254"/>
      <c r="BC588" s="255">
        <f t="shared" si="242"/>
        <v>-1331</v>
      </c>
      <c r="BJ588" s="191" t="e">
        <f>VLOOKUP(C588,BM:BO,3,FALSE)</f>
        <v>#N/A</v>
      </c>
      <c r="BM588" s="191" t="s">
        <v>3301</v>
      </c>
      <c r="BN588" s="191" t="s">
        <v>2984</v>
      </c>
      <c r="BO588" s="191" t="s">
        <v>2984</v>
      </c>
      <c r="BU588" s="191" t="s">
        <v>3301</v>
      </c>
      <c r="BV588" s="191" t="s">
        <v>2984</v>
      </c>
      <c r="BW588" s="191" t="s">
        <v>2984</v>
      </c>
      <c r="CH588" s="248">
        <f t="shared" si="225"/>
        <v>5.8207660913467407E-10</v>
      </c>
    </row>
    <row r="589" spans="1:86" x14ac:dyDescent="0.3">
      <c r="A589" s="191">
        <v>1</v>
      </c>
      <c r="B589" s="256">
        <f>SUBTOTAL(9,$A$411:A589)</f>
        <v>147</v>
      </c>
      <c r="C589" s="260" t="s">
        <v>236</v>
      </c>
      <c r="D589" s="197">
        <f>E589+F589+G589+H589+I589+J589+L589+N589+P589+R589+T589+U589+V589+W589+X589+Y589+Z589+AA589+AB589+AC589+AD589+AE589</f>
        <v>9893936.3399999999</v>
      </c>
      <c r="E589" s="263">
        <v>0</v>
      </c>
      <c r="F589" s="263">
        <v>0</v>
      </c>
      <c r="G589" s="263">
        <v>0</v>
      </c>
      <c r="H589" s="263">
        <v>0</v>
      </c>
      <c r="I589" s="263">
        <v>0</v>
      </c>
      <c r="J589" s="263">
        <v>0</v>
      </c>
      <c r="K589" s="278">
        <v>0</v>
      </c>
      <c r="L589" s="263">
        <v>0</v>
      </c>
      <c r="M589" s="197">
        <v>0</v>
      </c>
      <c r="N589" s="197">
        <v>0</v>
      </c>
      <c r="O589" s="263">
        <v>0</v>
      </c>
      <c r="P589" s="263">
        <v>0</v>
      </c>
      <c r="Q589" s="197">
        <v>3627.2</v>
      </c>
      <c r="R589" s="197">
        <v>9686642.1999999993</v>
      </c>
      <c r="S589" s="263">
        <v>0</v>
      </c>
      <c r="T589" s="263">
        <v>0</v>
      </c>
      <c r="U589" s="263">
        <v>0</v>
      </c>
      <c r="V589" s="263">
        <v>0</v>
      </c>
      <c r="W589" s="263">
        <v>0</v>
      </c>
      <c r="X589" s="263">
        <v>0</v>
      </c>
      <c r="Y589" s="263">
        <v>0</v>
      </c>
      <c r="Z589" s="263">
        <v>0</v>
      </c>
      <c r="AA589" s="263">
        <v>0</v>
      </c>
      <c r="AB589" s="263">
        <v>0</v>
      </c>
      <c r="AC589" s="197">
        <f>ROUND(R589*2.14%,2)</f>
        <v>207294.14</v>
      </c>
      <c r="AD589" s="263">
        <v>0</v>
      </c>
      <c r="AE589" s="263">
        <v>0</v>
      </c>
      <c r="AF589" s="239" t="s">
        <v>17052</v>
      </c>
      <c r="AG589" s="239">
        <v>2024</v>
      </c>
      <c r="AH589" s="239">
        <v>2024</v>
      </c>
      <c r="AI589" s="251"/>
      <c r="AJ589" s="251"/>
      <c r="AK589" s="251"/>
      <c r="AL589" s="251"/>
      <c r="AM589" s="252" t="s">
        <v>16970</v>
      </c>
      <c r="AN589" s="252" t="s">
        <v>16950</v>
      </c>
      <c r="AO589" s="252">
        <v>0</v>
      </c>
      <c r="AP589" s="252" t="s">
        <v>16964</v>
      </c>
      <c r="AQ589" s="252" t="s">
        <v>16964</v>
      </c>
      <c r="AR589" s="252">
        <v>0</v>
      </c>
      <c r="AS589" s="252" t="s">
        <v>16980</v>
      </c>
      <c r="AT589" s="252"/>
      <c r="AU589" s="252"/>
      <c r="AV589" s="252"/>
      <c r="AW589" s="252" t="s">
        <v>863</v>
      </c>
      <c r="AX589" s="253">
        <v>7146.1</v>
      </c>
      <c r="AY589" s="253">
        <v>2000</v>
      </c>
      <c r="AZ589" s="252" t="s">
        <v>2967</v>
      </c>
      <c r="BA589" s="252" t="s">
        <v>863</v>
      </c>
      <c r="BB589" s="254"/>
      <c r="BC589" s="255">
        <f t="shared" si="242"/>
        <v>2000</v>
      </c>
      <c r="BJ589" s="191" t="str">
        <f>VLOOKUP(C589,BM:BO,3,FALSE)</f>
        <v>5065.000</v>
      </c>
      <c r="BM589" s="191" t="s">
        <v>648</v>
      </c>
      <c r="BN589" s="191" t="s">
        <v>626</v>
      </c>
      <c r="BO589" s="191" t="s">
        <v>3280</v>
      </c>
      <c r="BU589" s="191" t="s">
        <v>648</v>
      </c>
      <c r="BV589" s="191" t="s">
        <v>626</v>
      </c>
      <c r="BW589" s="191" t="s">
        <v>3280</v>
      </c>
      <c r="CH589" s="248">
        <f t="shared" si="225"/>
        <v>5.8207660913467407E-10</v>
      </c>
    </row>
    <row r="590" spans="1:86" x14ac:dyDescent="0.3">
      <c r="A590" s="191">
        <v>1</v>
      </c>
      <c r="B590" s="256">
        <f>SUBTOTAL(9,$A$411:A590)</f>
        <v>148</v>
      </c>
      <c r="C590" s="260" t="s">
        <v>14441</v>
      </c>
      <c r="D590" s="197">
        <f>E590+F590+G590+H590+I590+J590+L590+N590+P590+R590+T590+U590+V590+W590+X590+Y590+Z590+AA590+AB590+AC590+AD590+AE590</f>
        <v>5368221.67</v>
      </c>
      <c r="E590" s="263">
        <v>0</v>
      </c>
      <c r="F590" s="263">
        <v>0</v>
      </c>
      <c r="G590" s="263">
        <v>0</v>
      </c>
      <c r="H590" s="263">
        <v>0</v>
      </c>
      <c r="I590" s="263">
        <v>0</v>
      </c>
      <c r="J590" s="263">
        <v>0</v>
      </c>
      <c r="K590" s="278">
        <v>0</v>
      </c>
      <c r="L590" s="263">
        <v>0</v>
      </c>
      <c r="M590" s="197">
        <v>1331</v>
      </c>
      <c r="N590" s="197">
        <v>5368221.67</v>
      </c>
      <c r="O590" s="263">
        <v>0</v>
      </c>
      <c r="P590" s="263">
        <v>0</v>
      </c>
      <c r="Q590" s="197">
        <v>0</v>
      </c>
      <c r="R590" s="197">
        <v>0</v>
      </c>
      <c r="S590" s="263">
        <v>0</v>
      </c>
      <c r="T590" s="263">
        <v>0</v>
      </c>
      <c r="U590" s="263">
        <v>0</v>
      </c>
      <c r="V590" s="263">
        <v>0</v>
      </c>
      <c r="W590" s="263">
        <v>0</v>
      </c>
      <c r="X590" s="263">
        <v>0</v>
      </c>
      <c r="Y590" s="263">
        <v>0</v>
      </c>
      <c r="Z590" s="263">
        <v>0</v>
      </c>
      <c r="AA590" s="263">
        <v>0</v>
      </c>
      <c r="AB590" s="263">
        <v>0</v>
      </c>
      <c r="AC590" s="197">
        <v>0</v>
      </c>
      <c r="AD590" s="263">
        <v>0</v>
      </c>
      <c r="AE590" s="263">
        <v>0</v>
      </c>
      <c r="AF590" s="239" t="s">
        <v>17052</v>
      </c>
      <c r="AG590" s="239">
        <v>2024</v>
      </c>
      <c r="AH590" s="239" t="s">
        <v>17052</v>
      </c>
      <c r="AI590" s="251"/>
      <c r="AJ590" s="251"/>
      <c r="AK590" s="251"/>
      <c r="AL590" s="251"/>
      <c r="AM590" s="252"/>
      <c r="AN590" s="252"/>
      <c r="AO590" s="252"/>
      <c r="AP590" s="252"/>
      <c r="AQ590" s="252"/>
      <c r="AR590" s="252"/>
      <c r="AS590" s="252"/>
      <c r="AT590" s="252"/>
      <c r="AU590" s="252"/>
      <c r="AV590" s="252"/>
      <c r="AW590" s="252"/>
      <c r="AX590" s="253"/>
      <c r="AY590" s="253"/>
      <c r="AZ590" s="252"/>
      <c r="BA590" s="252"/>
      <c r="BB590" s="254"/>
      <c r="BC590" s="255"/>
      <c r="CH590" s="248">
        <f>D590-E590-F590-G590-H590-I590-J590-L590-N590-P590-R590-T590-U590-V590-W590-X590-Y590-Z590-AA590-AB590-AC590-AD590-AE590</f>
        <v>0</v>
      </c>
    </row>
    <row r="591" spans="1:86" x14ac:dyDescent="0.3">
      <c r="B591" s="249" t="s">
        <v>220</v>
      </c>
      <c r="C591" s="249"/>
      <c r="D591" s="246">
        <f>D592+D593</f>
        <v>18347586.559999999</v>
      </c>
      <c r="E591" s="197">
        <f t="shared" ref="E591:AE591" si="244">E592+E593</f>
        <v>0</v>
      </c>
      <c r="F591" s="197">
        <f t="shared" si="244"/>
        <v>0</v>
      </c>
      <c r="G591" s="197">
        <f t="shared" si="244"/>
        <v>0</v>
      </c>
      <c r="H591" s="197">
        <f t="shared" si="244"/>
        <v>0</v>
      </c>
      <c r="I591" s="197">
        <f t="shared" si="244"/>
        <v>0</v>
      </c>
      <c r="J591" s="197">
        <f t="shared" si="244"/>
        <v>0</v>
      </c>
      <c r="K591" s="247">
        <f t="shared" si="244"/>
        <v>0</v>
      </c>
      <c r="L591" s="197">
        <f t="shared" si="244"/>
        <v>0</v>
      </c>
      <c r="M591" s="197">
        <f t="shared" si="244"/>
        <v>2177.6</v>
      </c>
      <c r="N591" s="197">
        <f t="shared" si="244"/>
        <v>17591136.240000002</v>
      </c>
      <c r="O591" s="197">
        <f t="shared" si="244"/>
        <v>0</v>
      </c>
      <c r="P591" s="197">
        <f t="shared" si="244"/>
        <v>0</v>
      </c>
      <c r="Q591" s="197">
        <f t="shared" si="244"/>
        <v>0</v>
      </c>
      <c r="R591" s="197">
        <f t="shared" si="244"/>
        <v>0</v>
      </c>
      <c r="S591" s="197">
        <f t="shared" si="244"/>
        <v>0</v>
      </c>
      <c r="T591" s="197">
        <f t="shared" si="244"/>
        <v>0</v>
      </c>
      <c r="U591" s="197">
        <f t="shared" si="244"/>
        <v>0</v>
      </c>
      <c r="V591" s="197">
        <f t="shared" si="244"/>
        <v>0</v>
      </c>
      <c r="W591" s="197">
        <f t="shared" si="244"/>
        <v>0</v>
      </c>
      <c r="X591" s="197">
        <f t="shared" si="244"/>
        <v>0</v>
      </c>
      <c r="Y591" s="197">
        <f t="shared" si="244"/>
        <v>0</v>
      </c>
      <c r="Z591" s="197">
        <f t="shared" si="244"/>
        <v>0</v>
      </c>
      <c r="AA591" s="197">
        <f t="shared" si="244"/>
        <v>0</v>
      </c>
      <c r="AB591" s="197">
        <f t="shared" si="244"/>
        <v>0</v>
      </c>
      <c r="AC591" s="197">
        <f t="shared" si="244"/>
        <v>376450.32</v>
      </c>
      <c r="AD591" s="197">
        <f t="shared" si="244"/>
        <v>380000</v>
      </c>
      <c r="AE591" s="197">
        <f t="shared" si="244"/>
        <v>0</v>
      </c>
      <c r="AF591" s="239" t="s">
        <v>17026</v>
      </c>
      <c r="AG591" s="239" t="s">
        <v>17026</v>
      </c>
      <c r="AH591" s="239" t="s">
        <v>17026</v>
      </c>
      <c r="AI591" s="251"/>
      <c r="AJ591" s="251"/>
      <c r="AK591" s="251"/>
      <c r="AL591" s="251"/>
      <c r="AM591" s="252"/>
      <c r="AN591" s="252"/>
      <c r="AO591" s="252"/>
      <c r="AP591" s="252"/>
      <c r="AQ591" s="252"/>
      <c r="AR591" s="252"/>
      <c r="AS591" s="252"/>
      <c r="AT591" s="252"/>
      <c r="AU591" s="252"/>
      <c r="AV591" s="252"/>
      <c r="AW591" s="252"/>
      <c r="AX591" s="253"/>
      <c r="AY591" s="253"/>
      <c r="AZ591" s="252"/>
      <c r="BA591" s="252"/>
      <c r="BB591" s="254"/>
      <c r="BC591" s="255">
        <f t="shared" si="242"/>
        <v>-2177.6</v>
      </c>
      <c r="BJ591" s="191" t="e">
        <f t="shared" ref="BJ591:BJ603" si="245">VLOOKUP(C591,BM:BO,3,FALSE)</f>
        <v>#N/A</v>
      </c>
      <c r="BM591" s="191" t="s">
        <v>3302</v>
      </c>
      <c r="BN591" s="191" t="s">
        <v>3006</v>
      </c>
      <c r="BO591" s="191" t="s">
        <v>3303</v>
      </c>
      <c r="BU591" s="191" t="s">
        <v>3302</v>
      </c>
      <c r="BV591" s="191" t="s">
        <v>3006</v>
      </c>
      <c r="BW591" s="191" t="s">
        <v>3303</v>
      </c>
      <c r="CH591" s="248">
        <f t="shared" si="225"/>
        <v>-3.434251993894577E-9</v>
      </c>
    </row>
    <row r="592" spans="1:86" x14ac:dyDescent="0.3">
      <c r="A592" s="191">
        <v>1</v>
      </c>
      <c r="B592" s="256">
        <f>SUBTOTAL(9,$A$411:A592)</f>
        <v>149</v>
      </c>
      <c r="C592" s="260" t="s">
        <v>241</v>
      </c>
      <c r="D592" s="197">
        <f t="shared" ref="D592:D593" si="246">E592+F592+G592+H592+I592+J592+L592+N592+P592+R592+T592+U592+V592+W592+X592+Y592+Z592+AA592+AB592+AC592+AD592+AE592</f>
        <v>12286209.92</v>
      </c>
      <c r="E592" s="263">
        <v>0</v>
      </c>
      <c r="F592" s="263">
        <v>0</v>
      </c>
      <c r="G592" s="263">
        <v>0</v>
      </c>
      <c r="H592" s="263">
        <v>0</v>
      </c>
      <c r="I592" s="263">
        <v>0</v>
      </c>
      <c r="J592" s="263">
        <v>0</v>
      </c>
      <c r="K592" s="278">
        <v>0</v>
      </c>
      <c r="L592" s="263">
        <v>0</v>
      </c>
      <c r="M592" s="197">
        <v>1458.2</v>
      </c>
      <c r="N592" s="197">
        <v>11832984.060000001</v>
      </c>
      <c r="O592" s="263">
        <v>0</v>
      </c>
      <c r="P592" s="263">
        <v>0</v>
      </c>
      <c r="Q592" s="197">
        <v>0</v>
      </c>
      <c r="R592" s="197">
        <v>0</v>
      </c>
      <c r="S592" s="263">
        <v>0</v>
      </c>
      <c r="T592" s="263">
        <v>0</v>
      </c>
      <c r="U592" s="263">
        <v>0</v>
      </c>
      <c r="V592" s="263">
        <v>0</v>
      </c>
      <c r="W592" s="263">
        <v>0</v>
      </c>
      <c r="X592" s="263">
        <v>0</v>
      </c>
      <c r="Y592" s="263">
        <v>0</v>
      </c>
      <c r="Z592" s="263">
        <v>0</v>
      </c>
      <c r="AA592" s="263">
        <v>0</v>
      </c>
      <c r="AB592" s="263">
        <v>0</v>
      </c>
      <c r="AC592" s="197">
        <f>ROUND(N592*2.14%,2)</f>
        <v>253225.86</v>
      </c>
      <c r="AD592" s="263">
        <v>200000</v>
      </c>
      <c r="AE592" s="263">
        <v>0</v>
      </c>
      <c r="AF592" s="239">
        <v>2024</v>
      </c>
      <c r="AG592" s="239">
        <v>2024</v>
      </c>
      <c r="AH592" s="239">
        <v>2024</v>
      </c>
      <c r="AI592" s="251"/>
      <c r="AJ592" s="251"/>
      <c r="AK592" s="251"/>
      <c r="AL592" s="251"/>
      <c r="AM592" s="252" t="s">
        <v>16954</v>
      </c>
      <c r="AN592" s="252" t="s">
        <v>16951</v>
      </c>
      <c r="AO592" s="252">
        <v>0</v>
      </c>
      <c r="AP592" s="252" t="s">
        <v>16964</v>
      </c>
      <c r="AQ592" s="252" t="s">
        <v>16952</v>
      </c>
      <c r="AR592" s="252" t="s">
        <v>16964</v>
      </c>
      <c r="AS592" s="252"/>
      <c r="AT592" s="252"/>
      <c r="AU592" s="252"/>
      <c r="AV592" s="252"/>
      <c r="AW592" s="252" t="s">
        <v>853</v>
      </c>
      <c r="AX592" s="253">
        <v>4547.1000000000004</v>
      </c>
      <c r="AY592" s="253">
        <v>1458.2</v>
      </c>
      <c r="AZ592" s="252" t="s">
        <v>2967</v>
      </c>
      <c r="BA592" s="252" t="s">
        <v>17012</v>
      </c>
      <c r="BB592" s="254"/>
      <c r="BC592" s="255">
        <f t="shared" si="242"/>
        <v>0</v>
      </c>
      <c r="BJ592" s="191" t="str">
        <f t="shared" si="245"/>
        <v>нет данных</v>
      </c>
      <c r="BM592" s="191" t="s">
        <v>3304</v>
      </c>
      <c r="BN592" s="191" t="s">
        <v>617</v>
      </c>
      <c r="BO592" s="191" t="s">
        <v>3306</v>
      </c>
      <c r="BU592" s="191" t="s">
        <v>3304</v>
      </c>
      <c r="BV592" s="191" t="s">
        <v>617</v>
      </c>
      <c r="BW592" s="191" t="s">
        <v>3306</v>
      </c>
      <c r="CH592" s="248">
        <f t="shared" si="225"/>
        <v>-5.8207660913467407E-10</v>
      </c>
    </row>
    <row r="593" spans="1:86" x14ac:dyDescent="0.3">
      <c r="A593" s="191">
        <v>1</v>
      </c>
      <c r="B593" s="256">
        <f>SUBTOTAL(9,$A$411:A593)</f>
        <v>150</v>
      </c>
      <c r="C593" s="260" t="s">
        <v>242</v>
      </c>
      <c r="D593" s="197">
        <f t="shared" si="246"/>
        <v>6061376.6399999997</v>
      </c>
      <c r="E593" s="263">
        <v>0</v>
      </c>
      <c r="F593" s="263">
        <v>0</v>
      </c>
      <c r="G593" s="263">
        <v>0</v>
      </c>
      <c r="H593" s="263">
        <v>0</v>
      </c>
      <c r="I593" s="263">
        <v>0</v>
      </c>
      <c r="J593" s="263">
        <v>0</v>
      </c>
      <c r="K593" s="278">
        <v>0</v>
      </c>
      <c r="L593" s="263">
        <v>0</v>
      </c>
      <c r="M593" s="197">
        <v>719.4</v>
      </c>
      <c r="N593" s="197">
        <v>5758152.1799999997</v>
      </c>
      <c r="O593" s="263">
        <v>0</v>
      </c>
      <c r="P593" s="263">
        <v>0</v>
      </c>
      <c r="Q593" s="197">
        <v>0</v>
      </c>
      <c r="R593" s="197">
        <v>0</v>
      </c>
      <c r="S593" s="263">
        <v>0</v>
      </c>
      <c r="T593" s="263">
        <v>0</v>
      </c>
      <c r="U593" s="263">
        <v>0</v>
      </c>
      <c r="V593" s="263">
        <v>0</v>
      </c>
      <c r="W593" s="263">
        <v>0</v>
      </c>
      <c r="X593" s="263">
        <v>0</v>
      </c>
      <c r="Y593" s="263">
        <v>0</v>
      </c>
      <c r="Z593" s="263">
        <v>0</v>
      </c>
      <c r="AA593" s="263">
        <v>0</v>
      </c>
      <c r="AB593" s="263">
        <v>0</v>
      </c>
      <c r="AC593" s="197">
        <f>ROUND(N593*2.14%,2)</f>
        <v>123224.46</v>
      </c>
      <c r="AD593" s="197">
        <v>180000</v>
      </c>
      <c r="AE593" s="263">
        <v>0</v>
      </c>
      <c r="AF593" s="239">
        <v>2024</v>
      </c>
      <c r="AG593" s="239">
        <v>2024</v>
      </c>
      <c r="AH593" s="239">
        <v>2024</v>
      </c>
      <c r="AI593" s="251"/>
      <c r="AJ593" s="251"/>
      <c r="AK593" s="251"/>
      <c r="AL593" s="251"/>
      <c r="AM593" s="252" t="s">
        <v>16967</v>
      </c>
      <c r="AN593" s="252" t="s">
        <v>16956</v>
      </c>
      <c r="AO593" s="252">
        <v>0</v>
      </c>
      <c r="AP593" s="252" t="s">
        <v>16964</v>
      </c>
      <c r="AQ593" s="252" t="s">
        <v>16958</v>
      </c>
      <c r="AR593" s="252" t="s">
        <v>16964</v>
      </c>
      <c r="AS593" s="252"/>
      <c r="AT593" s="252"/>
      <c r="AU593" s="252"/>
      <c r="AV593" s="252"/>
      <c r="AW593" s="252" t="s">
        <v>929</v>
      </c>
      <c r="AX593" s="253">
        <v>731.9</v>
      </c>
      <c r="AY593" s="253">
        <v>719.4</v>
      </c>
      <c r="AZ593" s="252" t="s">
        <v>2967</v>
      </c>
      <c r="BA593" s="252" t="s">
        <v>17012</v>
      </c>
      <c r="BB593" s="254"/>
      <c r="BC593" s="255">
        <f t="shared" si="242"/>
        <v>0</v>
      </c>
      <c r="BJ593" s="191" t="str">
        <f t="shared" si="245"/>
        <v>513.820</v>
      </c>
      <c r="BM593" s="191" t="s">
        <v>649</v>
      </c>
      <c r="BN593" s="191" t="s">
        <v>1270</v>
      </c>
      <c r="BO593" s="191" t="s">
        <v>3005</v>
      </c>
      <c r="BU593" s="191" t="s">
        <v>649</v>
      </c>
      <c r="BV593" s="191" t="s">
        <v>1270</v>
      </c>
      <c r="BW593" s="191" t="s">
        <v>3005</v>
      </c>
      <c r="CH593" s="248">
        <f t="shared" si="225"/>
        <v>-5.8207660913467407E-11</v>
      </c>
    </row>
    <row r="594" spans="1:86" x14ac:dyDescent="0.3">
      <c r="B594" s="249" t="s">
        <v>221</v>
      </c>
      <c r="C594" s="249"/>
      <c r="D594" s="246">
        <f>D595</f>
        <v>12189315.52</v>
      </c>
      <c r="E594" s="197">
        <f t="shared" ref="E594:AE594" si="247">E595</f>
        <v>0</v>
      </c>
      <c r="F594" s="197">
        <f t="shared" si="247"/>
        <v>0</v>
      </c>
      <c r="G594" s="197">
        <f t="shared" si="247"/>
        <v>0</v>
      </c>
      <c r="H594" s="197">
        <f t="shared" si="247"/>
        <v>0</v>
      </c>
      <c r="I594" s="197">
        <f t="shared" si="247"/>
        <v>0</v>
      </c>
      <c r="J594" s="197">
        <f t="shared" si="247"/>
        <v>0</v>
      </c>
      <c r="K594" s="247">
        <f t="shared" si="247"/>
        <v>0</v>
      </c>
      <c r="L594" s="197">
        <f t="shared" si="247"/>
        <v>0</v>
      </c>
      <c r="M594" s="197">
        <f t="shared" si="247"/>
        <v>1446.7</v>
      </c>
      <c r="N594" s="197">
        <f t="shared" si="247"/>
        <v>11738119.76</v>
      </c>
      <c r="O594" s="197">
        <f t="shared" si="247"/>
        <v>0</v>
      </c>
      <c r="P594" s="197">
        <f t="shared" si="247"/>
        <v>0</v>
      </c>
      <c r="Q594" s="197">
        <f t="shared" si="247"/>
        <v>0</v>
      </c>
      <c r="R594" s="197">
        <f t="shared" si="247"/>
        <v>0</v>
      </c>
      <c r="S594" s="197">
        <f t="shared" si="247"/>
        <v>0</v>
      </c>
      <c r="T594" s="197">
        <f t="shared" si="247"/>
        <v>0</v>
      </c>
      <c r="U594" s="197">
        <f t="shared" si="247"/>
        <v>0</v>
      </c>
      <c r="V594" s="197">
        <f t="shared" si="247"/>
        <v>0</v>
      </c>
      <c r="W594" s="197">
        <f t="shared" si="247"/>
        <v>0</v>
      </c>
      <c r="X594" s="197">
        <f t="shared" si="247"/>
        <v>0</v>
      </c>
      <c r="Y594" s="197">
        <f t="shared" si="247"/>
        <v>0</v>
      </c>
      <c r="Z594" s="197">
        <f t="shared" si="247"/>
        <v>0</v>
      </c>
      <c r="AA594" s="197">
        <f t="shared" si="247"/>
        <v>0</v>
      </c>
      <c r="AB594" s="197">
        <f t="shared" si="247"/>
        <v>0</v>
      </c>
      <c r="AC594" s="197">
        <f t="shared" si="247"/>
        <v>251195.76</v>
      </c>
      <c r="AD594" s="197">
        <f t="shared" si="247"/>
        <v>200000</v>
      </c>
      <c r="AE594" s="197">
        <f t="shared" si="247"/>
        <v>0</v>
      </c>
      <c r="AF594" s="239" t="s">
        <v>17026</v>
      </c>
      <c r="AG594" s="239" t="s">
        <v>17026</v>
      </c>
      <c r="AH594" s="239" t="s">
        <v>17026</v>
      </c>
      <c r="AI594" s="251"/>
      <c r="AJ594" s="251"/>
      <c r="AK594" s="251"/>
      <c r="AL594" s="251"/>
      <c r="AM594" s="252"/>
      <c r="AN594" s="252"/>
      <c r="AO594" s="252"/>
      <c r="AP594" s="252"/>
      <c r="AQ594" s="252"/>
      <c r="AR594" s="252"/>
      <c r="AS594" s="252"/>
      <c r="AT594" s="252"/>
      <c r="AU594" s="252"/>
      <c r="AV594" s="252"/>
      <c r="AW594" s="252"/>
      <c r="AX594" s="253"/>
      <c r="AY594" s="253"/>
      <c r="AZ594" s="252"/>
      <c r="BA594" s="252"/>
      <c r="BB594" s="254"/>
      <c r="BC594" s="255">
        <f t="shared" si="242"/>
        <v>-1446.7</v>
      </c>
      <c r="BJ594" s="191" t="e">
        <f t="shared" si="245"/>
        <v>#N/A</v>
      </c>
      <c r="BM594" s="191" t="s">
        <v>540</v>
      </c>
      <c r="BN594" s="191" t="s">
        <v>1343</v>
      </c>
      <c r="BO594" s="191" t="s">
        <v>1690</v>
      </c>
      <c r="BU594" s="191" t="s">
        <v>540</v>
      </c>
      <c r="BV594" s="191" t="s">
        <v>1343</v>
      </c>
      <c r="BW594" s="191" t="s">
        <v>1690</v>
      </c>
      <c r="CH594" s="248">
        <f t="shared" si="225"/>
        <v>-2.3283064365386963E-10</v>
      </c>
    </row>
    <row r="595" spans="1:86" x14ac:dyDescent="0.3">
      <c r="A595" s="191">
        <v>1</v>
      </c>
      <c r="B595" s="256">
        <f>SUBTOTAL(9,$A$411:A595)</f>
        <v>151</v>
      </c>
      <c r="C595" s="260" t="s">
        <v>237</v>
      </c>
      <c r="D595" s="197">
        <f>E595+F595+G595+H595+I595+J595+L595+N595+P595+R595+T595+U595+V595+W595+X595+Y595+Z595+AA595+AB595+AC595+AD595+AE595</f>
        <v>12189315.52</v>
      </c>
      <c r="E595" s="263">
        <v>0</v>
      </c>
      <c r="F595" s="263">
        <v>0</v>
      </c>
      <c r="G595" s="263">
        <v>0</v>
      </c>
      <c r="H595" s="263">
        <v>0</v>
      </c>
      <c r="I595" s="263">
        <v>0</v>
      </c>
      <c r="J595" s="263">
        <v>0</v>
      </c>
      <c r="K595" s="278">
        <v>0</v>
      </c>
      <c r="L595" s="263">
        <v>0</v>
      </c>
      <c r="M595" s="197">
        <v>1446.7</v>
      </c>
      <c r="N595" s="197">
        <v>11738119.76</v>
      </c>
      <c r="O595" s="263">
        <v>0</v>
      </c>
      <c r="P595" s="263">
        <v>0</v>
      </c>
      <c r="Q595" s="197">
        <v>0</v>
      </c>
      <c r="R595" s="197">
        <v>0</v>
      </c>
      <c r="S595" s="263">
        <v>0</v>
      </c>
      <c r="T595" s="263">
        <v>0</v>
      </c>
      <c r="U595" s="263">
        <v>0</v>
      </c>
      <c r="V595" s="263">
        <v>0</v>
      </c>
      <c r="W595" s="263">
        <v>0</v>
      </c>
      <c r="X595" s="263">
        <v>0</v>
      </c>
      <c r="Y595" s="263">
        <v>0</v>
      </c>
      <c r="Z595" s="263">
        <v>0</v>
      </c>
      <c r="AA595" s="263">
        <v>0</v>
      </c>
      <c r="AB595" s="263">
        <v>0</v>
      </c>
      <c r="AC595" s="197">
        <f>ROUND(N595*2.14%,2)</f>
        <v>251195.76</v>
      </c>
      <c r="AD595" s="263">
        <v>200000</v>
      </c>
      <c r="AE595" s="263">
        <v>0</v>
      </c>
      <c r="AF595" s="239">
        <v>2024</v>
      </c>
      <c r="AG595" s="239">
        <v>2024</v>
      </c>
      <c r="AH595" s="239">
        <v>2024</v>
      </c>
      <c r="AI595" s="251"/>
      <c r="AJ595" s="251"/>
      <c r="AK595" s="251"/>
      <c r="AL595" s="251"/>
      <c r="AM595" s="252" t="s">
        <v>16954</v>
      </c>
      <c r="AN595" s="252" t="s">
        <v>16951</v>
      </c>
      <c r="AO595" s="252">
        <v>0</v>
      </c>
      <c r="AP595" s="252" t="s">
        <v>16964</v>
      </c>
      <c r="AQ595" s="252" t="s">
        <v>16971</v>
      </c>
      <c r="AR595" s="252" t="s">
        <v>16964</v>
      </c>
      <c r="AS595" s="252"/>
      <c r="AT595" s="252"/>
      <c r="AU595" s="252"/>
      <c r="AV595" s="252"/>
      <c r="AW595" s="252" t="s">
        <v>615</v>
      </c>
      <c r="AX595" s="253">
        <v>4536.71</v>
      </c>
      <c r="AY595" s="253">
        <v>1446.7</v>
      </c>
      <c r="AZ595" s="252" t="s">
        <v>2967</v>
      </c>
      <c r="BA595" s="252" t="s">
        <v>17012</v>
      </c>
      <c r="BB595" s="254"/>
      <c r="BC595" s="255">
        <f t="shared" si="242"/>
        <v>0</v>
      </c>
      <c r="BJ595" s="191" t="str">
        <f t="shared" si="245"/>
        <v>4467.300</v>
      </c>
      <c r="BM595" s="191" t="s">
        <v>3308</v>
      </c>
      <c r="BN595" s="191" t="s">
        <v>670</v>
      </c>
      <c r="BO595" s="191" t="s">
        <v>3309</v>
      </c>
      <c r="BU595" s="191" t="s">
        <v>3308</v>
      </c>
      <c r="BV595" s="191" t="s">
        <v>670</v>
      </c>
      <c r="BW595" s="191" t="s">
        <v>3309</v>
      </c>
      <c r="CH595" s="248">
        <f t="shared" si="225"/>
        <v>-2.3283064365386963E-10</v>
      </c>
    </row>
    <row r="596" spans="1:86" x14ac:dyDescent="0.3">
      <c r="B596" s="249" t="s">
        <v>222</v>
      </c>
      <c r="C596" s="249"/>
      <c r="D596" s="246">
        <f>D597+D598</f>
        <v>23953980.800000001</v>
      </c>
      <c r="E596" s="197">
        <f t="shared" ref="E596:AE596" si="248">E597+E598</f>
        <v>0</v>
      </c>
      <c r="F596" s="197">
        <f t="shared" si="248"/>
        <v>0</v>
      </c>
      <c r="G596" s="197">
        <f t="shared" si="248"/>
        <v>0</v>
      </c>
      <c r="H596" s="197">
        <f t="shared" si="248"/>
        <v>0</v>
      </c>
      <c r="I596" s="197">
        <f t="shared" si="248"/>
        <v>0</v>
      </c>
      <c r="J596" s="197">
        <f t="shared" si="248"/>
        <v>0</v>
      </c>
      <c r="K596" s="247">
        <f t="shared" si="248"/>
        <v>0</v>
      </c>
      <c r="L596" s="197">
        <f t="shared" si="248"/>
        <v>0</v>
      </c>
      <c r="M596" s="197">
        <f t="shared" si="248"/>
        <v>2843</v>
      </c>
      <c r="N596" s="197">
        <f t="shared" si="248"/>
        <v>23080067.359999999</v>
      </c>
      <c r="O596" s="197">
        <f t="shared" si="248"/>
        <v>0</v>
      </c>
      <c r="P596" s="197">
        <f t="shared" si="248"/>
        <v>0</v>
      </c>
      <c r="Q596" s="197">
        <f t="shared" si="248"/>
        <v>0</v>
      </c>
      <c r="R596" s="197">
        <f t="shared" si="248"/>
        <v>0</v>
      </c>
      <c r="S596" s="197">
        <f t="shared" si="248"/>
        <v>0</v>
      </c>
      <c r="T596" s="197">
        <f t="shared" si="248"/>
        <v>0</v>
      </c>
      <c r="U596" s="197">
        <f t="shared" si="248"/>
        <v>0</v>
      </c>
      <c r="V596" s="197">
        <f t="shared" si="248"/>
        <v>0</v>
      </c>
      <c r="W596" s="197">
        <f t="shared" si="248"/>
        <v>0</v>
      </c>
      <c r="X596" s="197">
        <f t="shared" si="248"/>
        <v>0</v>
      </c>
      <c r="Y596" s="197">
        <f t="shared" si="248"/>
        <v>0</v>
      </c>
      <c r="Z596" s="197">
        <f t="shared" si="248"/>
        <v>0</v>
      </c>
      <c r="AA596" s="197">
        <f t="shared" si="248"/>
        <v>0</v>
      </c>
      <c r="AB596" s="197">
        <f t="shared" si="248"/>
        <v>0</v>
      </c>
      <c r="AC596" s="197">
        <f t="shared" si="248"/>
        <v>493913.44</v>
      </c>
      <c r="AD596" s="197">
        <f t="shared" si="248"/>
        <v>380000</v>
      </c>
      <c r="AE596" s="197">
        <f t="shared" si="248"/>
        <v>0</v>
      </c>
      <c r="AF596" s="239" t="s">
        <v>17026</v>
      </c>
      <c r="AG596" s="239" t="s">
        <v>17026</v>
      </c>
      <c r="AH596" s="239" t="s">
        <v>17026</v>
      </c>
      <c r="AI596" s="251"/>
      <c r="AJ596" s="251"/>
      <c r="AK596" s="251"/>
      <c r="AL596" s="251"/>
      <c r="AM596" s="252"/>
      <c r="AN596" s="252"/>
      <c r="AO596" s="252"/>
      <c r="AP596" s="252"/>
      <c r="AQ596" s="252"/>
      <c r="AR596" s="252"/>
      <c r="AS596" s="252"/>
      <c r="AT596" s="252"/>
      <c r="AU596" s="252"/>
      <c r="AV596" s="252"/>
      <c r="AW596" s="252"/>
      <c r="AX596" s="253"/>
      <c r="AY596" s="253"/>
      <c r="AZ596" s="252"/>
      <c r="BA596" s="252"/>
      <c r="BB596" s="254"/>
      <c r="BC596" s="255">
        <f t="shared" si="242"/>
        <v>-2843</v>
      </c>
      <c r="BJ596" s="191" t="e">
        <f t="shared" si="245"/>
        <v>#N/A</v>
      </c>
      <c r="BM596" s="191" t="s">
        <v>555</v>
      </c>
      <c r="BN596" s="191" t="s">
        <v>2984</v>
      </c>
      <c r="BO596" s="191" t="s">
        <v>660</v>
      </c>
      <c r="BU596" s="191" t="s">
        <v>555</v>
      </c>
      <c r="BV596" s="191" t="s">
        <v>2984</v>
      </c>
      <c r="BW596" s="191" t="s">
        <v>660</v>
      </c>
      <c r="CH596" s="248">
        <f t="shared" si="225"/>
        <v>1.3387762010097504E-9</v>
      </c>
    </row>
    <row r="597" spans="1:86" x14ac:dyDescent="0.3">
      <c r="A597" s="191">
        <v>1</v>
      </c>
      <c r="B597" s="256">
        <f>SUBTOTAL(9,$A$411:A597)</f>
        <v>152</v>
      </c>
      <c r="C597" s="260" t="s">
        <v>238</v>
      </c>
      <c r="D597" s="197">
        <f t="shared" ref="D597:D598" si="249">E597+F597+G597+H597+I597+J597+L597+N597+P597+R597+T597+U597+V597+W597+X597+Y597+Z597+AA597+AB597+AC597+AD597+AE597</f>
        <v>18435212.800000001</v>
      </c>
      <c r="E597" s="263">
        <v>0</v>
      </c>
      <c r="F597" s="263">
        <v>0</v>
      </c>
      <c r="G597" s="263">
        <v>0</v>
      </c>
      <c r="H597" s="263">
        <v>0</v>
      </c>
      <c r="I597" s="263">
        <v>0</v>
      </c>
      <c r="J597" s="263">
        <v>0</v>
      </c>
      <c r="K597" s="278">
        <v>0</v>
      </c>
      <c r="L597" s="263">
        <v>0</v>
      </c>
      <c r="M597" s="197">
        <v>2188</v>
      </c>
      <c r="N597" s="197">
        <v>17853155.280000001</v>
      </c>
      <c r="O597" s="263">
        <v>0</v>
      </c>
      <c r="P597" s="263">
        <v>0</v>
      </c>
      <c r="Q597" s="197">
        <v>0</v>
      </c>
      <c r="R597" s="197">
        <v>0</v>
      </c>
      <c r="S597" s="263">
        <v>0</v>
      </c>
      <c r="T597" s="263">
        <v>0</v>
      </c>
      <c r="U597" s="263">
        <v>0</v>
      </c>
      <c r="V597" s="263">
        <v>0</v>
      </c>
      <c r="W597" s="263">
        <v>0</v>
      </c>
      <c r="X597" s="263">
        <v>0</v>
      </c>
      <c r="Y597" s="263">
        <v>0</v>
      </c>
      <c r="Z597" s="263">
        <v>0</v>
      </c>
      <c r="AA597" s="263">
        <v>0</v>
      </c>
      <c r="AB597" s="263">
        <v>0</v>
      </c>
      <c r="AC597" s="197">
        <f>ROUND(N597*2.14%,2)</f>
        <v>382057.52</v>
      </c>
      <c r="AD597" s="263">
        <v>200000</v>
      </c>
      <c r="AE597" s="263">
        <v>0</v>
      </c>
      <c r="AF597" s="239">
        <v>2024</v>
      </c>
      <c r="AG597" s="239">
        <v>2024</v>
      </c>
      <c r="AH597" s="239">
        <v>2024</v>
      </c>
      <c r="AI597" s="251"/>
      <c r="AJ597" s="251"/>
      <c r="AK597" s="251"/>
      <c r="AL597" s="251"/>
      <c r="AM597" s="252" t="s">
        <v>16962</v>
      </c>
      <c r="AN597" s="252" t="s">
        <v>16970</v>
      </c>
      <c r="AO597" s="252">
        <v>0</v>
      </c>
      <c r="AP597" s="252" t="s">
        <v>16958</v>
      </c>
      <c r="AQ597" s="252" t="s">
        <v>16972</v>
      </c>
      <c r="AR597" s="252" t="s">
        <v>16964</v>
      </c>
      <c r="AS597" s="252"/>
      <c r="AT597" s="252"/>
      <c r="AU597" s="252"/>
      <c r="AV597" s="252"/>
      <c r="AW597" s="252" t="s">
        <v>776</v>
      </c>
      <c r="AX597" s="253">
        <v>7124.1</v>
      </c>
      <c r="AY597" s="253">
        <v>2188</v>
      </c>
      <c r="AZ597" s="252" t="s">
        <v>2967</v>
      </c>
      <c r="BA597" s="252" t="s">
        <v>3046</v>
      </c>
      <c r="BB597" s="254"/>
      <c r="BC597" s="255">
        <f t="shared" si="242"/>
        <v>0</v>
      </c>
      <c r="BJ597" s="191" t="str">
        <f t="shared" si="245"/>
        <v>1979.500</v>
      </c>
      <c r="BM597" s="191" t="s">
        <v>3310</v>
      </c>
      <c r="BN597" s="191" t="s">
        <v>632</v>
      </c>
      <c r="BO597" s="191" t="s">
        <v>3311</v>
      </c>
      <c r="BU597" s="191" t="s">
        <v>3310</v>
      </c>
      <c r="BV597" s="191" t="s">
        <v>632</v>
      </c>
      <c r="BW597" s="191" t="s">
        <v>3311</v>
      </c>
      <c r="CH597" s="248">
        <f t="shared" si="225"/>
        <v>-4.6566128730773926E-10</v>
      </c>
    </row>
    <row r="598" spans="1:86" x14ac:dyDescent="0.3">
      <c r="A598" s="191">
        <v>1</v>
      </c>
      <c r="B598" s="256">
        <f>SUBTOTAL(9,$A$411:A598)</f>
        <v>153</v>
      </c>
      <c r="C598" s="260" t="s">
        <v>239</v>
      </c>
      <c r="D598" s="197">
        <f t="shared" si="249"/>
        <v>5518768</v>
      </c>
      <c r="E598" s="263">
        <v>0</v>
      </c>
      <c r="F598" s="263">
        <v>0</v>
      </c>
      <c r="G598" s="263">
        <v>0</v>
      </c>
      <c r="H598" s="263">
        <v>0</v>
      </c>
      <c r="I598" s="263">
        <v>0</v>
      </c>
      <c r="J598" s="263">
        <v>0</v>
      </c>
      <c r="K598" s="278">
        <v>0</v>
      </c>
      <c r="L598" s="263">
        <v>0</v>
      </c>
      <c r="M598" s="197">
        <v>655</v>
      </c>
      <c r="N598" s="197">
        <v>5226912.08</v>
      </c>
      <c r="O598" s="263">
        <v>0</v>
      </c>
      <c r="P598" s="263">
        <v>0</v>
      </c>
      <c r="Q598" s="197">
        <v>0</v>
      </c>
      <c r="R598" s="197">
        <v>0</v>
      </c>
      <c r="S598" s="263">
        <v>0</v>
      </c>
      <c r="T598" s="263">
        <v>0</v>
      </c>
      <c r="U598" s="263">
        <v>0</v>
      </c>
      <c r="V598" s="263">
        <v>0</v>
      </c>
      <c r="W598" s="263">
        <v>0</v>
      </c>
      <c r="X598" s="263">
        <v>0</v>
      </c>
      <c r="Y598" s="263">
        <v>0</v>
      </c>
      <c r="Z598" s="263">
        <v>0</v>
      </c>
      <c r="AA598" s="263">
        <v>0</v>
      </c>
      <c r="AB598" s="263">
        <v>0</v>
      </c>
      <c r="AC598" s="197">
        <f>ROUND(N598*2.14%,2)</f>
        <v>111855.92</v>
      </c>
      <c r="AD598" s="197">
        <v>180000</v>
      </c>
      <c r="AE598" s="263">
        <v>0</v>
      </c>
      <c r="AF598" s="239">
        <v>2024</v>
      </c>
      <c r="AG598" s="239">
        <v>2024</v>
      </c>
      <c r="AH598" s="239">
        <v>2024</v>
      </c>
      <c r="AI598" s="251"/>
      <c r="AJ598" s="251"/>
      <c r="AK598" s="251"/>
      <c r="AL598" s="251"/>
      <c r="AM598" s="252" t="s">
        <v>16960</v>
      </c>
      <c r="AN598" s="252" t="s">
        <v>16974</v>
      </c>
      <c r="AO598" s="252">
        <v>0</v>
      </c>
      <c r="AP598" s="252" t="s">
        <v>16950</v>
      </c>
      <c r="AQ598" s="252" t="s">
        <v>16966</v>
      </c>
      <c r="AR598" s="252">
        <v>0</v>
      </c>
      <c r="AS598" s="252"/>
      <c r="AT598" s="252"/>
      <c r="AU598" s="252"/>
      <c r="AV598" s="252"/>
      <c r="AW598" s="252" t="s">
        <v>667</v>
      </c>
      <c r="AX598" s="253">
        <v>659.8</v>
      </c>
      <c r="AY598" s="253">
        <v>655</v>
      </c>
      <c r="AZ598" s="252" t="s">
        <v>2967</v>
      </c>
      <c r="BA598" s="252" t="s">
        <v>17012</v>
      </c>
      <c r="BB598" s="254"/>
      <c r="BC598" s="255">
        <f t="shared" si="242"/>
        <v>0</v>
      </c>
      <c r="BJ598" s="191" t="str">
        <f t="shared" si="245"/>
        <v>676.860</v>
      </c>
      <c r="BM598" s="191" t="s">
        <v>3312</v>
      </c>
      <c r="BN598" s="191" t="s">
        <v>2984</v>
      </c>
      <c r="BO598" s="191" t="s">
        <v>3314</v>
      </c>
      <c r="BU598" s="191" t="s">
        <v>3312</v>
      </c>
      <c r="BV598" s="191" t="s">
        <v>2984</v>
      </c>
      <c r="BW598" s="191" t="s">
        <v>3314</v>
      </c>
      <c r="CH598" s="248">
        <f t="shared" si="225"/>
        <v>-5.8207660913467407E-11</v>
      </c>
    </row>
    <row r="599" spans="1:86" x14ac:dyDescent="0.3">
      <c r="B599" s="249" t="s">
        <v>363</v>
      </c>
      <c r="C599" s="249"/>
      <c r="D599" s="246">
        <f>D600</f>
        <v>9232207</v>
      </c>
      <c r="E599" s="197">
        <f t="shared" ref="E599:AE599" si="250">E600</f>
        <v>0</v>
      </c>
      <c r="F599" s="197">
        <f t="shared" si="250"/>
        <v>0</v>
      </c>
      <c r="G599" s="197">
        <f t="shared" si="250"/>
        <v>0</v>
      </c>
      <c r="H599" s="197">
        <f t="shared" si="250"/>
        <v>0</v>
      </c>
      <c r="I599" s="197">
        <f t="shared" si="250"/>
        <v>0</v>
      </c>
      <c r="J599" s="197">
        <f t="shared" si="250"/>
        <v>0</v>
      </c>
      <c r="K599" s="247">
        <f t="shared" si="250"/>
        <v>0</v>
      </c>
      <c r="L599" s="197">
        <f t="shared" si="250"/>
        <v>0</v>
      </c>
      <c r="M599" s="197">
        <f t="shared" si="250"/>
        <v>995</v>
      </c>
      <c r="N599" s="197">
        <f t="shared" si="250"/>
        <v>8862548.4600000009</v>
      </c>
      <c r="O599" s="197">
        <f t="shared" si="250"/>
        <v>0</v>
      </c>
      <c r="P599" s="197">
        <f t="shared" si="250"/>
        <v>0</v>
      </c>
      <c r="Q599" s="197">
        <f t="shared" si="250"/>
        <v>0</v>
      </c>
      <c r="R599" s="197">
        <f t="shared" si="250"/>
        <v>0</v>
      </c>
      <c r="S599" s="197">
        <f t="shared" si="250"/>
        <v>0</v>
      </c>
      <c r="T599" s="197">
        <f t="shared" si="250"/>
        <v>0</v>
      </c>
      <c r="U599" s="197">
        <f t="shared" si="250"/>
        <v>0</v>
      </c>
      <c r="V599" s="197">
        <f t="shared" si="250"/>
        <v>0</v>
      </c>
      <c r="W599" s="197">
        <f t="shared" si="250"/>
        <v>0</v>
      </c>
      <c r="X599" s="197">
        <f t="shared" si="250"/>
        <v>0</v>
      </c>
      <c r="Y599" s="197">
        <f t="shared" si="250"/>
        <v>0</v>
      </c>
      <c r="Z599" s="197">
        <f t="shared" si="250"/>
        <v>0</v>
      </c>
      <c r="AA599" s="197">
        <f t="shared" si="250"/>
        <v>0</v>
      </c>
      <c r="AB599" s="197">
        <f t="shared" si="250"/>
        <v>0</v>
      </c>
      <c r="AC599" s="197">
        <f t="shared" si="250"/>
        <v>189658.54</v>
      </c>
      <c r="AD599" s="197">
        <f t="shared" si="250"/>
        <v>180000</v>
      </c>
      <c r="AE599" s="197">
        <f t="shared" si="250"/>
        <v>0</v>
      </c>
      <c r="AF599" s="239" t="s">
        <v>17026</v>
      </c>
      <c r="AG599" s="239" t="s">
        <v>17026</v>
      </c>
      <c r="AH599" s="239" t="s">
        <v>17026</v>
      </c>
      <c r="AI599" s="251"/>
      <c r="AJ599" s="251"/>
      <c r="AK599" s="251"/>
      <c r="AL599" s="251"/>
      <c r="AM599" s="252"/>
      <c r="AN599" s="252"/>
      <c r="AO599" s="252"/>
      <c r="AP599" s="252"/>
      <c r="AQ599" s="252"/>
      <c r="AR599" s="252"/>
      <c r="AS599" s="252"/>
      <c r="AT599" s="252"/>
      <c r="AU599" s="252"/>
      <c r="AV599" s="252"/>
      <c r="AW599" s="252"/>
      <c r="AX599" s="253"/>
      <c r="AY599" s="253"/>
      <c r="AZ599" s="252"/>
      <c r="BA599" s="252"/>
      <c r="BB599" s="254"/>
      <c r="BC599" s="255">
        <f t="shared" si="242"/>
        <v>-995</v>
      </c>
      <c r="BJ599" s="191" t="e">
        <f t="shared" si="245"/>
        <v>#N/A</v>
      </c>
      <c r="BM599" s="191" t="s">
        <v>3543</v>
      </c>
      <c r="BN599" s="191" t="s">
        <v>2984</v>
      </c>
      <c r="BO599" s="191" t="s">
        <v>2984</v>
      </c>
      <c r="BU599" s="191" t="s">
        <v>3543</v>
      </c>
      <c r="BV599" s="191" t="s">
        <v>2984</v>
      </c>
      <c r="BW599" s="191" t="s">
        <v>2984</v>
      </c>
      <c r="CH599" s="248">
        <f t="shared" si="225"/>
        <v>-9.0221874415874481E-10</v>
      </c>
    </row>
    <row r="600" spans="1:86" x14ac:dyDescent="0.3">
      <c r="A600" s="191">
        <v>1</v>
      </c>
      <c r="B600" s="256">
        <f>SUBTOTAL(9,$A$411:A600)</f>
        <v>154</v>
      </c>
      <c r="C600" s="260" t="s">
        <v>368</v>
      </c>
      <c r="D600" s="197">
        <f>E600+F600+G600+H600+I600+J600+L600+N600+P600+R600+T600+U600+V600+W600+X600+Y600+Z600+AA600+AB600+AC600+AD600+AE600</f>
        <v>9232207</v>
      </c>
      <c r="E600" s="263">
        <v>0</v>
      </c>
      <c r="F600" s="263">
        <v>0</v>
      </c>
      <c r="G600" s="263">
        <v>0</v>
      </c>
      <c r="H600" s="263">
        <v>0</v>
      </c>
      <c r="I600" s="263">
        <v>0</v>
      </c>
      <c r="J600" s="263">
        <v>0</v>
      </c>
      <c r="K600" s="278">
        <v>0</v>
      </c>
      <c r="L600" s="263">
        <v>0</v>
      </c>
      <c r="M600" s="197">
        <v>995</v>
      </c>
      <c r="N600" s="197">
        <v>8862548.4600000009</v>
      </c>
      <c r="O600" s="263">
        <v>0</v>
      </c>
      <c r="P600" s="263">
        <v>0</v>
      </c>
      <c r="Q600" s="263">
        <v>0</v>
      </c>
      <c r="R600" s="263">
        <v>0</v>
      </c>
      <c r="S600" s="263">
        <v>0</v>
      </c>
      <c r="T600" s="263">
        <v>0</v>
      </c>
      <c r="U600" s="263">
        <v>0</v>
      </c>
      <c r="V600" s="263">
        <v>0</v>
      </c>
      <c r="W600" s="263">
        <v>0</v>
      </c>
      <c r="X600" s="263">
        <v>0</v>
      </c>
      <c r="Y600" s="263">
        <v>0</v>
      </c>
      <c r="Z600" s="263">
        <v>0</v>
      </c>
      <c r="AA600" s="263">
        <v>0</v>
      </c>
      <c r="AB600" s="263">
        <v>0</v>
      </c>
      <c r="AC600" s="197">
        <f>ROUND(N600*2.14%,2)</f>
        <v>189658.54</v>
      </c>
      <c r="AD600" s="197">
        <v>180000</v>
      </c>
      <c r="AE600" s="263">
        <v>0</v>
      </c>
      <c r="AF600" s="239">
        <v>2024</v>
      </c>
      <c r="AG600" s="239">
        <v>2024</v>
      </c>
      <c r="AH600" s="239">
        <v>2024</v>
      </c>
      <c r="AI600" s="251"/>
      <c r="AJ600" s="251"/>
      <c r="AK600" s="251"/>
      <c r="AL600" s="251"/>
      <c r="AM600" s="252" t="s">
        <v>16954</v>
      </c>
      <c r="AN600" s="252" t="s">
        <v>16959</v>
      </c>
      <c r="AO600" s="252">
        <v>0</v>
      </c>
      <c r="AP600" s="252" t="s">
        <v>16964</v>
      </c>
      <c r="AQ600" s="252" t="s">
        <v>16964</v>
      </c>
      <c r="AR600" s="252" t="s">
        <v>16957</v>
      </c>
      <c r="AS600" s="252"/>
      <c r="AT600" s="252"/>
      <c r="AU600" s="252"/>
      <c r="AV600" s="252"/>
      <c r="AW600" s="252" t="s">
        <v>658</v>
      </c>
      <c r="AX600" s="253">
        <v>974.7</v>
      </c>
      <c r="AY600" s="253">
        <v>995</v>
      </c>
      <c r="AZ600" s="252" t="s">
        <v>2967</v>
      </c>
      <c r="BA600" s="252" t="s">
        <v>17012</v>
      </c>
      <c r="BB600" s="254"/>
      <c r="BC600" s="255">
        <f t="shared" si="242"/>
        <v>0</v>
      </c>
      <c r="BJ600" s="191" t="str">
        <f t="shared" si="245"/>
        <v>нет данных</v>
      </c>
      <c r="BM600" s="191" t="s">
        <v>3544</v>
      </c>
      <c r="BN600" s="191" t="s">
        <v>2984</v>
      </c>
      <c r="BO600" s="191" t="s">
        <v>2984</v>
      </c>
      <c r="BU600" s="191" t="s">
        <v>3544</v>
      </c>
      <c r="BV600" s="191" t="s">
        <v>2984</v>
      </c>
      <c r="BW600" s="191" t="s">
        <v>2984</v>
      </c>
      <c r="CH600" s="248">
        <f t="shared" si="225"/>
        <v>-9.0221874415874481E-10</v>
      </c>
    </row>
    <row r="601" spans="1:86" x14ac:dyDescent="0.3">
      <c r="B601" s="249" t="s">
        <v>269</v>
      </c>
      <c r="C601" s="249"/>
      <c r="D601" s="246">
        <f t="shared" ref="D601:AE601" si="251">SUM(D602:D610)</f>
        <v>10072790.769999998</v>
      </c>
      <c r="E601" s="197">
        <f t="shared" si="251"/>
        <v>0</v>
      </c>
      <c r="F601" s="197">
        <f t="shared" si="251"/>
        <v>3295489.6999999997</v>
      </c>
      <c r="G601" s="197">
        <f t="shared" si="251"/>
        <v>0</v>
      </c>
      <c r="H601" s="197">
        <f t="shared" si="251"/>
        <v>0</v>
      </c>
      <c r="I601" s="197">
        <f t="shared" si="251"/>
        <v>0</v>
      </c>
      <c r="J601" s="197">
        <f t="shared" si="251"/>
        <v>0</v>
      </c>
      <c r="K601" s="278">
        <f t="shared" si="251"/>
        <v>0</v>
      </c>
      <c r="L601" s="197">
        <f t="shared" si="251"/>
        <v>0</v>
      </c>
      <c r="M601" s="197">
        <f t="shared" si="251"/>
        <v>796</v>
      </c>
      <c r="N601" s="197">
        <f t="shared" si="251"/>
        <v>6272545.1399999997</v>
      </c>
      <c r="O601" s="197">
        <f t="shared" si="251"/>
        <v>0</v>
      </c>
      <c r="P601" s="197">
        <f t="shared" si="251"/>
        <v>0</v>
      </c>
      <c r="Q601" s="197">
        <f t="shared" si="251"/>
        <v>0</v>
      </c>
      <c r="R601" s="197">
        <f t="shared" si="251"/>
        <v>0</v>
      </c>
      <c r="S601" s="197">
        <f t="shared" si="251"/>
        <v>0</v>
      </c>
      <c r="T601" s="197">
        <f t="shared" si="251"/>
        <v>0</v>
      </c>
      <c r="U601" s="197">
        <f t="shared" si="251"/>
        <v>0</v>
      </c>
      <c r="V601" s="197">
        <f t="shared" si="251"/>
        <v>0</v>
      </c>
      <c r="W601" s="197">
        <f t="shared" si="251"/>
        <v>0</v>
      </c>
      <c r="X601" s="197">
        <f t="shared" si="251"/>
        <v>0</v>
      </c>
      <c r="Y601" s="197">
        <f t="shared" si="251"/>
        <v>0</v>
      </c>
      <c r="Z601" s="197">
        <f t="shared" si="251"/>
        <v>0</v>
      </c>
      <c r="AA601" s="197">
        <f t="shared" si="251"/>
        <v>0</v>
      </c>
      <c r="AB601" s="197">
        <f t="shared" si="251"/>
        <v>0</v>
      </c>
      <c r="AC601" s="197">
        <f t="shared" si="251"/>
        <v>204755.93000000002</v>
      </c>
      <c r="AD601" s="197">
        <f t="shared" si="251"/>
        <v>300000</v>
      </c>
      <c r="AE601" s="197">
        <f t="shared" si="251"/>
        <v>0</v>
      </c>
      <c r="AF601" s="239" t="s">
        <v>17026</v>
      </c>
      <c r="AG601" s="239" t="s">
        <v>17026</v>
      </c>
      <c r="AH601" s="239" t="s">
        <v>17026</v>
      </c>
      <c r="AI601" s="251"/>
      <c r="AJ601" s="251"/>
      <c r="AK601" s="251"/>
      <c r="AL601" s="251"/>
      <c r="AM601" s="252"/>
      <c r="AN601" s="252"/>
      <c r="AO601" s="252"/>
      <c r="AP601" s="252"/>
      <c r="AQ601" s="252"/>
      <c r="AR601" s="252"/>
      <c r="AS601" s="252"/>
      <c r="AT601" s="252"/>
      <c r="AU601" s="252"/>
      <c r="AV601" s="252"/>
      <c r="AW601" s="252"/>
      <c r="AX601" s="253"/>
      <c r="AY601" s="253"/>
      <c r="AZ601" s="252"/>
      <c r="BA601" s="252"/>
      <c r="BB601" s="254"/>
      <c r="BC601" s="255">
        <f t="shared" si="242"/>
        <v>-796</v>
      </c>
      <c r="BJ601" s="191" t="e">
        <f t="shared" si="245"/>
        <v>#N/A</v>
      </c>
      <c r="BM601" s="191" t="s">
        <v>3371</v>
      </c>
      <c r="BN601" s="191" t="s">
        <v>2984</v>
      </c>
      <c r="BO601" s="191" t="s">
        <v>3013</v>
      </c>
      <c r="BU601" s="191" t="s">
        <v>3371</v>
      </c>
      <c r="BV601" s="191" t="s">
        <v>2984</v>
      </c>
      <c r="BW601" s="191" t="s">
        <v>3013</v>
      </c>
      <c r="CH601" s="248">
        <f t="shared" si="225"/>
        <v>-1.280568540096283E-9</v>
      </c>
    </row>
    <row r="602" spans="1:86" x14ac:dyDescent="0.3">
      <c r="A602" s="191">
        <v>1</v>
      </c>
      <c r="B602" s="256">
        <f>SUBTOTAL(9,$A$411:A602)</f>
        <v>155</v>
      </c>
      <c r="C602" s="260" t="s">
        <v>273</v>
      </c>
      <c r="D602" s="197">
        <f t="shared" ref="D602:D603" si="252">E602+F602+G602+H602+I602+J602+L602+N602+P602+R602+T602+U602+V602+W602+X602+Y602+Z602+AA602+AB602+AC602+AD602+AE602</f>
        <v>3353388.8</v>
      </c>
      <c r="E602" s="263">
        <v>0</v>
      </c>
      <c r="F602" s="263">
        <v>0</v>
      </c>
      <c r="G602" s="263">
        <v>0</v>
      </c>
      <c r="H602" s="263">
        <v>0</v>
      </c>
      <c r="I602" s="263">
        <v>0</v>
      </c>
      <c r="J602" s="263">
        <v>0</v>
      </c>
      <c r="K602" s="278">
        <v>0</v>
      </c>
      <c r="L602" s="263">
        <v>0</v>
      </c>
      <c r="M602" s="197">
        <v>398</v>
      </c>
      <c r="N602" s="197">
        <v>3136272.57</v>
      </c>
      <c r="O602" s="263">
        <v>0</v>
      </c>
      <c r="P602" s="263">
        <v>0</v>
      </c>
      <c r="Q602" s="197">
        <v>0</v>
      </c>
      <c r="R602" s="197">
        <v>0</v>
      </c>
      <c r="S602" s="263">
        <v>0</v>
      </c>
      <c r="T602" s="263">
        <v>0</v>
      </c>
      <c r="U602" s="263">
        <v>0</v>
      </c>
      <c r="V602" s="263">
        <v>0</v>
      </c>
      <c r="W602" s="263">
        <v>0</v>
      </c>
      <c r="X602" s="263">
        <v>0</v>
      </c>
      <c r="Y602" s="263">
        <v>0</v>
      </c>
      <c r="Z602" s="263">
        <v>0</v>
      </c>
      <c r="AA602" s="263">
        <v>0</v>
      </c>
      <c r="AB602" s="263">
        <v>0</v>
      </c>
      <c r="AC602" s="197">
        <f>ROUND(N602*2.14%,2)</f>
        <v>67116.23</v>
      </c>
      <c r="AD602" s="197">
        <v>150000</v>
      </c>
      <c r="AE602" s="263">
        <v>0</v>
      </c>
      <c r="AF602" s="239">
        <v>2024</v>
      </c>
      <c r="AG602" s="239">
        <v>2024</v>
      </c>
      <c r="AH602" s="239">
        <v>2024</v>
      </c>
      <c r="AI602" s="251"/>
      <c r="AJ602" s="251"/>
      <c r="AK602" s="251"/>
      <c r="AL602" s="251"/>
      <c r="AM602" s="252" t="s">
        <v>16954</v>
      </c>
      <c r="AN602" s="252" t="s">
        <v>16956</v>
      </c>
      <c r="AO602" s="252">
        <v>0</v>
      </c>
      <c r="AP602" s="252" t="s">
        <v>16964</v>
      </c>
      <c r="AQ602" s="252" t="s">
        <v>16952</v>
      </c>
      <c r="AR602" s="252" t="s">
        <v>16964</v>
      </c>
      <c r="AS602" s="252"/>
      <c r="AT602" s="252"/>
      <c r="AU602" s="252"/>
      <c r="AV602" s="252"/>
      <c r="AW602" s="252" t="s">
        <v>784</v>
      </c>
      <c r="AX602" s="253">
        <v>778.3</v>
      </c>
      <c r="AY602" s="253">
        <v>344</v>
      </c>
      <c r="AZ602" s="252" t="s">
        <v>2967</v>
      </c>
      <c r="BA602" s="252" t="s">
        <v>17012</v>
      </c>
      <c r="BB602" s="254"/>
      <c r="BC602" s="255">
        <f t="shared" si="242"/>
        <v>-54</v>
      </c>
      <c r="BJ602" s="191" t="str">
        <f t="shared" si="245"/>
        <v>нет данных</v>
      </c>
      <c r="BM602" s="191" t="s">
        <v>3372</v>
      </c>
      <c r="BN602" s="191" t="s">
        <v>664</v>
      </c>
      <c r="BO602" s="191" t="s">
        <v>3373</v>
      </c>
      <c r="BU602" s="191" t="s">
        <v>3372</v>
      </c>
      <c r="BV602" s="191" t="s">
        <v>664</v>
      </c>
      <c r="BW602" s="191" t="s">
        <v>3373</v>
      </c>
      <c r="CH602" s="248">
        <f t="shared" si="225"/>
        <v>0</v>
      </c>
    </row>
    <row r="603" spans="1:86" x14ac:dyDescent="0.3">
      <c r="A603" s="191">
        <v>1</v>
      </c>
      <c r="B603" s="256">
        <f>SUBTOTAL(9,$A$411:A603)</f>
        <v>156</v>
      </c>
      <c r="C603" s="260" t="s">
        <v>272</v>
      </c>
      <c r="D603" s="197">
        <f t="shared" si="252"/>
        <v>3353388.8</v>
      </c>
      <c r="E603" s="263">
        <v>0</v>
      </c>
      <c r="F603" s="263">
        <v>0</v>
      </c>
      <c r="G603" s="263">
        <v>0</v>
      </c>
      <c r="H603" s="263">
        <v>0</v>
      </c>
      <c r="I603" s="263">
        <v>0</v>
      </c>
      <c r="J603" s="263">
        <v>0</v>
      </c>
      <c r="K603" s="278">
        <v>0</v>
      </c>
      <c r="L603" s="263">
        <v>0</v>
      </c>
      <c r="M603" s="197">
        <v>398</v>
      </c>
      <c r="N603" s="197">
        <v>3136272.57</v>
      </c>
      <c r="O603" s="263">
        <v>0</v>
      </c>
      <c r="P603" s="263">
        <v>0</v>
      </c>
      <c r="Q603" s="263">
        <v>0</v>
      </c>
      <c r="R603" s="263">
        <v>0</v>
      </c>
      <c r="S603" s="263">
        <v>0</v>
      </c>
      <c r="T603" s="263">
        <v>0</v>
      </c>
      <c r="U603" s="263">
        <v>0</v>
      </c>
      <c r="V603" s="263">
        <v>0</v>
      </c>
      <c r="W603" s="263">
        <v>0</v>
      </c>
      <c r="X603" s="263">
        <v>0</v>
      </c>
      <c r="Y603" s="263">
        <v>0</v>
      </c>
      <c r="Z603" s="263">
        <v>0</v>
      </c>
      <c r="AA603" s="263">
        <v>0</v>
      </c>
      <c r="AB603" s="263">
        <v>0</v>
      </c>
      <c r="AC603" s="197">
        <f>ROUND(N603*2.14%,2)</f>
        <v>67116.23</v>
      </c>
      <c r="AD603" s="197">
        <v>150000</v>
      </c>
      <c r="AE603" s="263">
        <v>0</v>
      </c>
      <c r="AF603" s="239">
        <v>2024</v>
      </c>
      <c r="AG603" s="239">
        <v>2024</v>
      </c>
      <c r="AH603" s="239">
        <v>2024</v>
      </c>
      <c r="AI603" s="251"/>
      <c r="AJ603" s="251"/>
      <c r="AK603" s="251"/>
      <c r="AL603" s="251"/>
      <c r="AM603" s="252" t="s">
        <v>16967</v>
      </c>
      <c r="AN603" s="252" t="s">
        <v>16956</v>
      </c>
      <c r="AO603" s="252">
        <v>0</v>
      </c>
      <c r="AP603" s="252" t="s">
        <v>16964</v>
      </c>
      <c r="AQ603" s="252" t="s">
        <v>16952</v>
      </c>
      <c r="AR603" s="252" t="s">
        <v>16964</v>
      </c>
      <c r="AS603" s="252"/>
      <c r="AT603" s="252"/>
      <c r="AU603" s="252"/>
      <c r="AV603" s="252"/>
      <c r="AW603" s="252" t="s">
        <v>784</v>
      </c>
      <c r="AX603" s="253">
        <v>779.9</v>
      </c>
      <c r="AY603" s="253">
        <v>344</v>
      </c>
      <c r="AZ603" s="252" t="s">
        <v>2967</v>
      </c>
      <c r="BA603" s="252" t="s">
        <v>17012</v>
      </c>
      <c r="BB603" s="254"/>
      <c r="BC603" s="255">
        <f t="shared" si="242"/>
        <v>-54</v>
      </c>
      <c r="BJ603" s="191" t="str">
        <f t="shared" si="245"/>
        <v>нет данных</v>
      </c>
      <c r="BM603" s="191" t="s">
        <v>671</v>
      </c>
      <c r="BN603" s="191" t="s">
        <v>716</v>
      </c>
      <c r="BO603" s="191" t="s">
        <v>3374</v>
      </c>
      <c r="BU603" s="191" t="s">
        <v>671</v>
      </c>
      <c r="BV603" s="191" t="s">
        <v>716</v>
      </c>
      <c r="BW603" s="191" t="s">
        <v>3374</v>
      </c>
      <c r="CH603" s="248">
        <f t="shared" si="225"/>
        <v>0</v>
      </c>
    </row>
    <row r="604" spans="1:86" s="267" customFormat="1" x14ac:dyDescent="0.3">
      <c r="A604" s="191">
        <v>1</v>
      </c>
      <c r="B604" s="256">
        <f>SUBTOTAL(9,$A$411:A604)</f>
        <v>157</v>
      </c>
      <c r="C604" s="245" t="s">
        <v>15509</v>
      </c>
      <c r="D604" s="197">
        <f t="shared" ref="D604:D610" si="253">E604+F604+G604+H604+I604+J604+L604+N604+P604+R604+T604+U604+V604+W604+X604+Y604+Z604+AA604+AB604+AC604+AD604+AE604</f>
        <v>464925.68</v>
      </c>
      <c r="E604" s="264">
        <v>0</v>
      </c>
      <c r="F604" s="264">
        <v>455184.73</v>
      </c>
      <c r="G604" s="264">
        <v>0</v>
      </c>
      <c r="H604" s="264">
        <v>0</v>
      </c>
      <c r="I604" s="264">
        <v>0</v>
      </c>
      <c r="J604" s="264">
        <v>0</v>
      </c>
      <c r="K604" s="281">
        <v>0</v>
      </c>
      <c r="L604" s="264">
        <v>0</v>
      </c>
      <c r="M604" s="264">
        <v>0</v>
      </c>
      <c r="N604" s="264">
        <v>0</v>
      </c>
      <c r="O604" s="264">
        <v>0</v>
      </c>
      <c r="P604" s="264">
        <v>0</v>
      </c>
      <c r="Q604" s="264">
        <v>0</v>
      </c>
      <c r="R604" s="264">
        <v>0</v>
      </c>
      <c r="S604" s="264">
        <v>0</v>
      </c>
      <c r="T604" s="264">
        <v>0</v>
      </c>
      <c r="U604" s="264">
        <v>0</v>
      </c>
      <c r="V604" s="264">
        <v>0</v>
      </c>
      <c r="W604" s="264">
        <v>0</v>
      </c>
      <c r="X604" s="264">
        <v>0</v>
      </c>
      <c r="Y604" s="264">
        <v>0</v>
      </c>
      <c r="Z604" s="264">
        <v>0</v>
      </c>
      <c r="AA604" s="264">
        <v>0</v>
      </c>
      <c r="AB604" s="264">
        <v>0</v>
      </c>
      <c r="AC604" s="194">
        <f t="shared" ref="AC604:AC610" si="254">ROUND(N604*2.14%,2)+ROUND(E604*2.14%,2)+ROUND(F604*2.14%,2)+ROUND(G604*2.14%,2)+ROUND(H604*2.14%,2)+ROUND(I604*2.14%,2)+ROUND(J604*2.14%,2)+ROUND(L604*2.14%,2)+ROUND(P604*2.14%,2)+ROUND(R604*2.14%,2)+ROUND(T604*2.14%,2)+ROUND(U604*2.14%,2)+ROUND(V604*2.14%,2)+ROUND(W604*2.14%,2)+ROUND(X604*2.14%,2)+ROUND(Y604*2.14%,2)+ROUND(Z604*2.14%,2)+ROUND(AA604*2.14%,2)+ROUND(AB604*2.14%,2)</f>
        <v>9740.9500000000007</v>
      </c>
      <c r="AD604" s="264">
        <v>0</v>
      </c>
      <c r="AE604" s="264">
        <v>0</v>
      </c>
      <c r="AF604" s="265" t="s">
        <v>17052</v>
      </c>
      <c r="AG604" s="265">
        <v>2024</v>
      </c>
      <c r="AH604" s="265">
        <v>2024</v>
      </c>
      <c r="BW604" s="268"/>
      <c r="CH604" s="248">
        <f t="shared" ref="CH604:CH610" si="255">D604-E604-F604-G604-H604-I604-J604-L604-N604-P604-R604-T604-U604-V604-W604-X604-Y604-Z604-AA604-AB604-AC604-AD604-AE604</f>
        <v>1.0913936421275139E-11</v>
      </c>
    </row>
    <row r="605" spans="1:86" s="267" customFormat="1" x14ac:dyDescent="0.3">
      <c r="A605" s="191">
        <v>1</v>
      </c>
      <c r="B605" s="256">
        <f>SUBTOTAL(9,$A$411:A605)</f>
        <v>158</v>
      </c>
      <c r="C605" s="245" t="s">
        <v>15511</v>
      </c>
      <c r="D605" s="197">
        <f t="shared" si="253"/>
        <v>461093.33999999997</v>
      </c>
      <c r="E605" s="264">
        <v>0</v>
      </c>
      <c r="F605" s="264">
        <v>451432.68</v>
      </c>
      <c r="G605" s="264">
        <v>0</v>
      </c>
      <c r="H605" s="264">
        <v>0</v>
      </c>
      <c r="I605" s="264">
        <v>0</v>
      </c>
      <c r="J605" s="264">
        <v>0</v>
      </c>
      <c r="K605" s="281">
        <v>0</v>
      </c>
      <c r="L605" s="264">
        <v>0</v>
      </c>
      <c r="M605" s="264">
        <v>0</v>
      </c>
      <c r="N605" s="264">
        <v>0</v>
      </c>
      <c r="O605" s="264">
        <v>0</v>
      </c>
      <c r="P605" s="264">
        <v>0</v>
      </c>
      <c r="Q605" s="264">
        <v>0</v>
      </c>
      <c r="R605" s="264">
        <v>0</v>
      </c>
      <c r="S605" s="264">
        <v>0</v>
      </c>
      <c r="T605" s="264">
        <v>0</v>
      </c>
      <c r="U605" s="264">
        <v>0</v>
      </c>
      <c r="V605" s="264">
        <v>0</v>
      </c>
      <c r="W605" s="264">
        <v>0</v>
      </c>
      <c r="X605" s="264">
        <v>0</v>
      </c>
      <c r="Y605" s="264">
        <v>0</v>
      </c>
      <c r="Z605" s="264">
        <v>0</v>
      </c>
      <c r="AA605" s="264">
        <v>0</v>
      </c>
      <c r="AB605" s="264">
        <v>0</v>
      </c>
      <c r="AC605" s="194">
        <f t="shared" si="254"/>
        <v>9660.66</v>
      </c>
      <c r="AD605" s="264">
        <v>0</v>
      </c>
      <c r="AE605" s="264">
        <v>0</v>
      </c>
      <c r="AF605" s="265" t="s">
        <v>17052</v>
      </c>
      <c r="AG605" s="265">
        <v>2024</v>
      </c>
      <c r="AH605" s="265">
        <v>2024</v>
      </c>
      <c r="BW605" s="268"/>
      <c r="CH605" s="248">
        <f t="shared" si="255"/>
        <v>-2.5465851649641991E-11</v>
      </c>
    </row>
    <row r="606" spans="1:86" s="267" customFormat="1" x14ac:dyDescent="0.3">
      <c r="A606" s="191">
        <v>1</v>
      </c>
      <c r="B606" s="256">
        <f>SUBTOTAL(9,$A$411:A606)</f>
        <v>159</v>
      </c>
      <c r="C606" s="245" t="s">
        <v>15512</v>
      </c>
      <c r="D606" s="197">
        <f t="shared" si="253"/>
        <v>463252.68000000005</v>
      </c>
      <c r="E606" s="264">
        <v>0</v>
      </c>
      <c r="F606" s="264">
        <v>453546.78</v>
      </c>
      <c r="G606" s="264">
        <v>0</v>
      </c>
      <c r="H606" s="264">
        <v>0</v>
      </c>
      <c r="I606" s="264">
        <v>0</v>
      </c>
      <c r="J606" s="264">
        <v>0</v>
      </c>
      <c r="K606" s="281">
        <v>0</v>
      </c>
      <c r="L606" s="264">
        <v>0</v>
      </c>
      <c r="M606" s="264">
        <v>0</v>
      </c>
      <c r="N606" s="264">
        <v>0</v>
      </c>
      <c r="O606" s="264">
        <v>0</v>
      </c>
      <c r="P606" s="264">
        <v>0</v>
      </c>
      <c r="Q606" s="264">
        <v>0</v>
      </c>
      <c r="R606" s="264">
        <v>0</v>
      </c>
      <c r="S606" s="264">
        <v>0</v>
      </c>
      <c r="T606" s="264">
        <v>0</v>
      </c>
      <c r="U606" s="264">
        <v>0</v>
      </c>
      <c r="V606" s="264">
        <v>0</v>
      </c>
      <c r="W606" s="264">
        <v>0</v>
      </c>
      <c r="X606" s="264">
        <v>0</v>
      </c>
      <c r="Y606" s="264">
        <v>0</v>
      </c>
      <c r="Z606" s="264">
        <v>0</v>
      </c>
      <c r="AA606" s="264">
        <v>0</v>
      </c>
      <c r="AB606" s="264">
        <v>0</v>
      </c>
      <c r="AC606" s="194">
        <f t="shared" si="254"/>
        <v>9705.9</v>
      </c>
      <c r="AD606" s="264">
        <v>0</v>
      </c>
      <c r="AE606" s="264">
        <v>0</v>
      </c>
      <c r="AF606" s="265" t="s">
        <v>17052</v>
      </c>
      <c r="AG606" s="265">
        <v>2024</v>
      </c>
      <c r="AH606" s="265">
        <v>2024</v>
      </c>
      <c r="BW606" s="268"/>
      <c r="CH606" s="248">
        <f t="shared" si="255"/>
        <v>2.3646862246096134E-11</v>
      </c>
    </row>
    <row r="607" spans="1:86" s="267" customFormat="1" x14ac:dyDescent="0.3">
      <c r="A607" s="191">
        <v>1</v>
      </c>
      <c r="B607" s="256">
        <f>SUBTOTAL(9,$A$411:A607)</f>
        <v>160</v>
      </c>
      <c r="C607" s="245" t="s">
        <v>15513</v>
      </c>
      <c r="D607" s="197">
        <f t="shared" si="253"/>
        <v>461022.00999999995</v>
      </c>
      <c r="E607" s="264">
        <v>0</v>
      </c>
      <c r="F607" s="264">
        <v>451362.85</v>
      </c>
      <c r="G607" s="264">
        <v>0</v>
      </c>
      <c r="H607" s="264">
        <v>0</v>
      </c>
      <c r="I607" s="264">
        <v>0</v>
      </c>
      <c r="J607" s="264">
        <v>0</v>
      </c>
      <c r="K607" s="281">
        <v>0</v>
      </c>
      <c r="L607" s="264">
        <v>0</v>
      </c>
      <c r="M607" s="264">
        <v>0</v>
      </c>
      <c r="N607" s="264">
        <v>0</v>
      </c>
      <c r="O607" s="264">
        <v>0</v>
      </c>
      <c r="P607" s="264">
        <v>0</v>
      </c>
      <c r="Q607" s="264">
        <v>0</v>
      </c>
      <c r="R607" s="264">
        <v>0</v>
      </c>
      <c r="S607" s="264">
        <v>0</v>
      </c>
      <c r="T607" s="264">
        <v>0</v>
      </c>
      <c r="U607" s="264">
        <v>0</v>
      </c>
      <c r="V607" s="264">
        <v>0</v>
      </c>
      <c r="W607" s="264">
        <v>0</v>
      </c>
      <c r="X607" s="264">
        <v>0</v>
      </c>
      <c r="Y607" s="264">
        <v>0</v>
      </c>
      <c r="Z607" s="264">
        <v>0</v>
      </c>
      <c r="AA607" s="264">
        <v>0</v>
      </c>
      <c r="AB607" s="264">
        <v>0</v>
      </c>
      <c r="AC607" s="194">
        <f t="shared" si="254"/>
        <v>9659.16</v>
      </c>
      <c r="AD607" s="264">
        <v>0</v>
      </c>
      <c r="AE607" s="264">
        <v>0</v>
      </c>
      <c r="AF607" s="265" t="s">
        <v>17052</v>
      </c>
      <c r="AG607" s="265">
        <v>2024</v>
      </c>
      <c r="AH607" s="265">
        <v>2024</v>
      </c>
      <c r="BW607" s="268"/>
      <c r="CH607" s="248">
        <f t="shared" si="255"/>
        <v>-2.5465851649641991E-11</v>
      </c>
    </row>
    <row r="608" spans="1:86" s="267" customFormat="1" x14ac:dyDescent="0.3">
      <c r="A608" s="191">
        <v>1</v>
      </c>
      <c r="B608" s="256">
        <f>SUBTOTAL(9,$A$411:A608)</f>
        <v>161</v>
      </c>
      <c r="C608" s="245" t="s">
        <v>15514</v>
      </c>
      <c r="D608" s="197">
        <f t="shared" si="253"/>
        <v>470223.52</v>
      </c>
      <c r="E608" s="264">
        <v>0</v>
      </c>
      <c r="F608" s="264">
        <v>460371.57</v>
      </c>
      <c r="G608" s="264">
        <v>0</v>
      </c>
      <c r="H608" s="264">
        <v>0</v>
      </c>
      <c r="I608" s="264">
        <v>0</v>
      </c>
      <c r="J608" s="264">
        <v>0</v>
      </c>
      <c r="K608" s="281">
        <v>0</v>
      </c>
      <c r="L608" s="264">
        <v>0</v>
      </c>
      <c r="M608" s="264">
        <v>0</v>
      </c>
      <c r="N608" s="264">
        <v>0</v>
      </c>
      <c r="O608" s="264">
        <v>0</v>
      </c>
      <c r="P608" s="264">
        <v>0</v>
      </c>
      <c r="Q608" s="264">
        <v>0</v>
      </c>
      <c r="R608" s="264">
        <v>0</v>
      </c>
      <c r="S608" s="264">
        <v>0</v>
      </c>
      <c r="T608" s="264">
        <v>0</v>
      </c>
      <c r="U608" s="264">
        <v>0</v>
      </c>
      <c r="V608" s="264">
        <v>0</v>
      </c>
      <c r="W608" s="264">
        <v>0</v>
      </c>
      <c r="X608" s="264">
        <v>0</v>
      </c>
      <c r="Y608" s="264">
        <v>0</v>
      </c>
      <c r="Z608" s="264">
        <v>0</v>
      </c>
      <c r="AA608" s="264">
        <v>0</v>
      </c>
      <c r="AB608" s="264">
        <v>0</v>
      </c>
      <c r="AC608" s="194">
        <f t="shared" si="254"/>
        <v>9851.9500000000007</v>
      </c>
      <c r="AD608" s="264">
        <v>0</v>
      </c>
      <c r="AE608" s="264">
        <v>0</v>
      </c>
      <c r="AF608" s="265" t="s">
        <v>17052</v>
      </c>
      <c r="AG608" s="265">
        <v>2024</v>
      </c>
      <c r="AH608" s="265">
        <v>2024</v>
      </c>
      <c r="BW608" s="268"/>
      <c r="CH608" s="248">
        <f t="shared" si="255"/>
        <v>1.0913936421275139E-11</v>
      </c>
    </row>
    <row r="609" spans="1:86" s="267" customFormat="1" x14ac:dyDescent="0.3">
      <c r="A609" s="191">
        <v>1</v>
      </c>
      <c r="B609" s="256">
        <f>SUBTOTAL(9,$A$411:A609)</f>
        <v>162</v>
      </c>
      <c r="C609" s="245" t="s">
        <v>15515</v>
      </c>
      <c r="D609" s="197">
        <f t="shared" si="253"/>
        <v>483095.25</v>
      </c>
      <c r="E609" s="264">
        <v>0</v>
      </c>
      <c r="F609" s="264">
        <v>472973.61</v>
      </c>
      <c r="G609" s="264">
        <v>0</v>
      </c>
      <c r="H609" s="264">
        <v>0</v>
      </c>
      <c r="I609" s="264">
        <v>0</v>
      </c>
      <c r="J609" s="264">
        <v>0</v>
      </c>
      <c r="K609" s="281">
        <v>0</v>
      </c>
      <c r="L609" s="264">
        <v>0</v>
      </c>
      <c r="M609" s="264">
        <v>0</v>
      </c>
      <c r="N609" s="264">
        <v>0</v>
      </c>
      <c r="O609" s="264">
        <v>0</v>
      </c>
      <c r="P609" s="264">
        <v>0</v>
      </c>
      <c r="Q609" s="264">
        <v>0</v>
      </c>
      <c r="R609" s="264">
        <v>0</v>
      </c>
      <c r="S609" s="264">
        <v>0</v>
      </c>
      <c r="T609" s="264">
        <v>0</v>
      </c>
      <c r="U609" s="264">
        <v>0</v>
      </c>
      <c r="V609" s="264">
        <v>0</v>
      </c>
      <c r="W609" s="264">
        <v>0</v>
      </c>
      <c r="X609" s="264">
        <v>0</v>
      </c>
      <c r="Y609" s="264">
        <v>0</v>
      </c>
      <c r="Z609" s="264">
        <v>0</v>
      </c>
      <c r="AA609" s="264">
        <v>0</v>
      </c>
      <c r="AB609" s="264">
        <v>0</v>
      </c>
      <c r="AC609" s="194">
        <f t="shared" si="254"/>
        <v>10121.64</v>
      </c>
      <c r="AD609" s="264">
        <v>0</v>
      </c>
      <c r="AE609" s="264">
        <v>0</v>
      </c>
      <c r="AF609" s="265" t="s">
        <v>17052</v>
      </c>
      <c r="AG609" s="265">
        <v>2024</v>
      </c>
      <c r="AH609" s="265">
        <v>2024</v>
      </c>
      <c r="BW609" s="268"/>
      <c r="CH609" s="248">
        <f t="shared" si="255"/>
        <v>1.4551915228366852E-11</v>
      </c>
    </row>
    <row r="610" spans="1:86" s="267" customFormat="1" x14ac:dyDescent="0.3">
      <c r="A610" s="191">
        <v>1</v>
      </c>
      <c r="B610" s="256">
        <f>SUBTOTAL(9,$A$411:A610)</f>
        <v>163</v>
      </c>
      <c r="C610" s="245" t="s">
        <v>15517</v>
      </c>
      <c r="D610" s="197">
        <f t="shared" si="253"/>
        <v>562400.68999999994</v>
      </c>
      <c r="E610" s="264">
        <v>0</v>
      </c>
      <c r="F610" s="264">
        <v>550617.48</v>
      </c>
      <c r="G610" s="264">
        <v>0</v>
      </c>
      <c r="H610" s="264">
        <v>0</v>
      </c>
      <c r="I610" s="264">
        <v>0</v>
      </c>
      <c r="J610" s="264">
        <v>0</v>
      </c>
      <c r="K610" s="281">
        <v>0</v>
      </c>
      <c r="L610" s="264">
        <v>0</v>
      </c>
      <c r="M610" s="264">
        <v>0</v>
      </c>
      <c r="N610" s="264">
        <v>0</v>
      </c>
      <c r="O610" s="264">
        <v>0</v>
      </c>
      <c r="P610" s="264">
        <v>0</v>
      </c>
      <c r="Q610" s="264">
        <v>0</v>
      </c>
      <c r="R610" s="264">
        <v>0</v>
      </c>
      <c r="S610" s="264">
        <v>0</v>
      </c>
      <c r="T610" s="264">
        <v>0</v>
      </c>
      <c r="U610" s="264">
        <v>0</v>
      </c>
      <c r="V610" s="264">
        <v>0</v>
      </c>
      <c r="W610" s="264">
        <v>0</v>
      </c>
      <c r="X610" s="264">
        <v>0</v>
      </c>
      <c r="Y610" s="264">
        <v>0</v>
      </c>
      <c r="Z610" s="264">
        <v>0</v>
      </c>
      <c r="AA610" s="264">
        <v>0</v>
      </c>
      <c r="AB610" s="264">
        <v>0</v>
      </c>
      <c r="AC610" s="194">
        <f t="shared" si="254"/>
        <v>11783.21</v>
      </c>
      <c r="AD610" s="264">
        <v>0</v>
      </c>
      <c r="AE610" s="264">
        <v>0</v>
      </c>
      <c r="AF610" s="265" t="s">
        <v>17052</v>
      </c>
      <c r="AG610" s="265">
        <v>2024</v>
      </c>
      <c r="AH610" s="265">
        <v>2024</v>
      </c>
      <c r="BW610" s="268"/>
      <c r="CH610" s="248">
        <f t="shared" si="255"/>
        <v>-3.637978807091713E-11</v>
      </c>
    </row>
    <row r="611" spans="1:86" x14ac:dyDescent="0.3">
      <c r="B611" s="249" t="s">
        <v>270</v>
      </c>
      <c r="C611" s="249"/>
      <c r="D611" s="246">
        <f>D612</f>
        <v>6420307.1999999993</v>
      </c>
      <c r="E611" s="197">
        <f t="shared" ref="E611:AE611" si="256">E612</f>
        <v>0</v>
      </c>
      <c r="F611" s="197">
        <f t="shared" si="256"/>
        <v>0</v>
      </c>
      <c r="G611" s="197">
        <f t="shared" si="256"/>
        <v>0</v>
      </c>
      <c r="H611" s="197">
        <f t="shared" si="256"/>
        <v>0</v>
      </c>
      <c r="I611" s="197">
        <f t="shared" si="256"/>
        <v>0</v>
      </c>
      <c r="J611" s="197">
        <f t="shared" si="256"/>
        <v>0</v>
      </c>
      <c r="K611" s="247">
        <f t="shared" si="256"/>
        <v>0</v>
      </c>
      <c r="L611" s="197">
        <f t="shared" si="256"/>
        <v>0</v>
      </c>
      <c r="M611" s="197">
        <f t="shared" si="256"/>
        <v>0</v>
      </c>
      <c r="N611" s="197">
        <f t="shared" si="256"/>
        <v>0</v>
      </c>
      <c r="O611" s="197">
        <f t="shared" si="256"/>
        <v>0</v>
      </c>
      <c r="P611" s="197">
        <f t="shared" si="256"/>
        <v>0</v>
      </c>
      <c r="Q611" s="197">
        <f t="shared" si="256"/>
        <v>0</v>
      </c>
      <c r="R611" s="197">
        <f t="shared" si="256"/>
        <v>0</v>
      </c>
      <c r="S611" s="197">
        <f t="shared" si="256"/>
        <v>84</v>
      </c>
      <c r="T611" s="197">
        <f t="shared" si="256"/>
        <v>6109562.5599999996</v>
      </c>
      <c r="U611" s="197">
        <f t="shared" si="256"/>
        <v>0</v>
      </c>
      <c r="V611" s="197">
        <f t="shared" si="256"/>
        <v>0</v>
      </c>
      <c r="W611" s="197">
        <f t="shared" si="256"/>
        <v>0</v>
      </c>
      <c r="X611" s="197">
        <f t="shared" si="256"/>
        <v>0</v>
      </c>
      <c r="Y611" s="197">
        <f t="shared" si="256"/>
        <v>0</v>
      </c>
      <c r="Z611" s="197">
        <f t="shared" si="256"/>
        <v>0</v>
      </c>
      <c r="AA611" s="197">
        <f t="shared" si="256"/>
        <v>0</v>
      </c>
      <c r="AB611" s="197">
        <f t="shared" si="256"/>
        <v>0</v>
      </c>
      <c r="AC611" s="197">
        <f t="shared" si="256"/>
        <v>130744.64</v>
      </c>
      <c r="AD611" s="197">
        <f t="shared" si="256"/>
        <v>180000</v>
      </c>
      <c r="AE611" s="197">
        <f t="shared" si="256"/>
        <v>0</v>
      </c>
      <c r="AF611" s="239" t="s">
        <v>17026</v>
      </c>
      <c r="AG611" s="239" t="s">
        <v>17026</v>
      </c>
      <c r="AH611" s="239" t="s">
        <v>17026</v>
      </c>
      <c r="AI611" s="251"/>
      <c r="AJ611" s="251"/>
      <c r="AK611" s="251"/>
      <c r="AL611" s="251"/>
      <c r="AM611" s="252"/>
      <c r="AN611" s="252"/>
      <c r="AO611" s="252"/>
      <c r="AP611" s="252"/>
      <c r="AQ611" s="252"/>
      <c r="AR611" s="252"/>
      <c r="AS611" s="252"/>
      <c r="AT611" s="252"/>
      <c r="AU611" s="252"/>
      <c r="AV611" s="252"/>
      <c r="AW611" s="252"/>
      <c r="AX611" s="253"/>
      <c r="AY611" s="253"/>
      <c r="AZ611" s="252"/>
      <c r="BA611" s="252"/>
      <c r="BB611" s="254"/>
      <c r="BC611" s="255">
        <f t="shared" si="242"/>
        <v>0</v>
      </c>
      <c r="BJ611" s="191" t="e">
        <f t="shared" ref="BJ611:BJ619" si="257">VLOOKUP(C611,BM:BO,3,FALSE)</f>
        <v>#N/A</v>
      </c>
      <c r="BM611" s="191" t="s">
        <v>672</v>
      </c>
      <c r="BN611" s="191" t="s">
        <v>1270</v>
      </c>
      <c r="BO611" s="191" t="s">
        <v>3375</v>
      </c>
      <c r="BU611" s="191" t="s">
        <v>672</v>
      </c>
      <c r="BV611" s="191" t="s">
        <v>1270</v>
      </c>
      <c r="BW611" s="191" t="s">
        <v>3375</v>
      </c>
      <c r="CH611" s="248">
        <f t="shared" si="225"/>
        <v>-3.4924596548080444E-10</v>
      </c>
    </row>
    <row r="612" spans="1:86" x14ac:dyDescent="0.3">
      <c r="A612" s="191">
        <v>1</v>
      </c>
      <c r="B612" s="256">
        <f>SUBTOTAL(9,$A$411:A612)</f>
        <v>164</v>
      </c>
      <c r="C612" s="260" t="s">
        <v>15558</v>
      </c>
      <c r="D612" s="197">
        <f>E612+F612+G612+H612+I612+J612+L612+N612+P612+R612+T612+U612+V612+W612+X612+Y612+Z612+AA612+AB612+AC612+AD612+AE612</f>
        <v>6420307.1999999993</v>
      </c>
      <c r="E612" s="263">
        <v>0</v>
      </c>
      <c r="F612" s="263">
        <v>0</v>
      </c>
      <c r="G612" s="263">
        <v>0</v>
      </c>
      <c r="H612" s="263">
        <v>0</v>
      </c>
      <c r="I612" s="263">
        <v>0</v>
      </c>
      <c r="J612" s="263">
        <v>0</v>
      </c>
      <c r="K612" s="278">
        <v>0</v>
      </c>
      <c r="L612" s="263">
        <v>0</v>
      </c>
      <c r="M612" s="197">
        <v>0</v>
      </c>
      <c r="N612" s="263">
        <v>0</v>
      </c>
      <c r="O612" s="263">
        <v>0</v>
      </c>
      <c r="P612" s="263">
        <v>0</v>
      </c>
      <c r="Q612" s="263">
        <v>0</v>
      </c>
      <c r="R612" s="263">
        <v>0</v>
      </c>
      <c r="S612" s="263">
        <v>84</v>
      </c>
      <c r="T612" s="197">
        <v>6109562.5599999996</v>
      </c>
      <c r="U612" s="263">
        <v>0</v>
      </c>
      <c r="V612" s="263">
        <v>0</v>
      </c>
      <c r="W612" s="263">
        <v>0</v>
      </c>
      <c r="X612" s="263">
        <v>0</v>
      </c>
      <c r="Y612" s="263">
        <v>0</v>
      </c>
      <c r="Z612" s="263">
        <v>0</v>
      </c>
      <c r="AA612" s="263">
        <v>0</v>
      </c>
      <c r="AB612" s="263">
        <v>0</v>
      </c>
      <c r="AC612" s="197">
        <f>ROUND(T612*2.14%,2)</f>
        <v>130744.64</v>
      </c>
      <c r="AD612" s="197">
        <v>180000</v>
      </c>
      <c r="AE612" s="263">
        <v>0</v>
      </c>
      <c r="AF612" s="239">
        <v>2024</v>
      </c>
      <c r="AG612" s="239">
        <v>2024</v>
      </c>
      <c r="AH612" s="239">
        <v>2024</v>
      </c>
      <c r="AI612" s="251"/>
      <c r="AJ612" s="251"/>
      <c r="AK612" s="251"/>
      <c r="AL612" s="251"/>
      <c r="AM612" s="252" t="s">
        <v>16958</v>
      </c>
      <c r="AN612" s="252" t="s">
        <v>16951</v>
      </c>
      <c r="AO612" s="252"/>
      <c r="AP612" s="252" t="s">
        <v>16957</v>
      </c>
      <c r="AQ612" s="252" t="s">
        <v>16954</v>
      </c>
      <c r="AR612" s="252" t="s">
        <v>16964</v>
      </c>
      <c r="AS612" s="252"/>
      <c r="AT612" s="252"/>
      <c r="AU612" s="252"/>
      <c r="AV612" s="252"/>
      <c r="AW612" s="252">
        <v>1980</v>
      </c>
      <c r="AX612" s="253">
        <v>378.6</v>
      </c>
      <c r="AY612" s="253">
        <v>459.2</v>
      </c>
      <c r="AZ612" s="252" t="s">
        <v>2967</v>
      </c>
      <c r="BA612" s="252" t="s">
        <v>17012</v>
      </c>
      <c r="BB612" s="254"/>
      <c r="BC612" s="255">
        <f t="shared" si="242"/>
        <v>459.2</v>
      </c>
      <c r="BJ612" s="191" t="str">
        <f t="shared" si="257"/>
        <v>397.100</v>
      </c>
      <c r="BM612" s="191" t="s">
        <v>3377</v>
      </c>
      <c r="BN612" s="191" t="s">
        <v>2984</v>
      </c>
      <c r="BO612" s="191" t="s">
        <v>2984</v>
      </c>
      <c r="BU612" s="191" t="s">
        <v>3377</v>
      </c>
      <c r="BV612" s="191" t="s">
        <v>2984</v>
      </c>
      <c r="BW612" s="191" t="s">
        <v>2984</v>
      </c>
      <c r="CH612" s="248">
        <f t="shared" si="225"/>
        <v>-3.4924596548080444E-10</v>
      </c>
    </row>
    <row r="613" spans="1:86" x14ac:dyDescent="0.3">
      <c r="B613" s="249" t="s">
        <v>271</v>
      </c>
      <c r="C613" s="249"/>
      <c r="D613" s="246">
        <f>D614</f>
        <v>5720982.3999999994</v>
      </c>
      <c r="E613" s="197">
        <f t="shared" ref="E613:AE613" si="258">E614</f>
        <v>0</v>
      </c>
      <c r="F613" s="197">
        <f t="shared" si="258"/>
        <v>0</v>
      </c>
      <c r="G613" s="197">
        <f t="shared" si="258"/>
        <v>0</v>
      </c>
      <c r="H613" s="197">
        <f t="shared" si="258"/>
        <v>0</v>
      </c>
      <c r="I613" s="197">
        <f t="shared" si="258"/>
        <v>0</v>
      </c>
      <c r="J613" s="197">
        <f t="shared" si="258"/>
        <v>0</v>
      </c>
      <c r="K613" s="247">
        <f t="shared" si="258"/>
        <v>0</v>
      </c>
      <c r="L613" s="197">
        <f t="shared" si="258"/>
        <v>0</v>
      </c>
      <c r="M613" s="197">
        <f t="shared" si="258"/>
        <v>679</v>
      </c>
      <c r="N613" s="197">
        <f t="shared" si="258"/>
        <v>5424889.7599999998</v>
      </c>
      <c r="O613" s="197">
        <f t="shared" si="258"/>
        <v>0</v>
      </c>
      <c r="P613" s="197">
        <f t="shared" si="258"/>
        <v>0</v>
      </c>
      <c r="Q613" s="197">
        <f t="shared" si="258"/>
        <v>0</v>
      </c>
      <c r="R613" s="197">
        <f t="shared" si="258"/>
        <v>0</v>
      </c>
      <c r="S613" s="197">
        <f t="shared" si="258"/>
        <v>0</v>
      </c>
      <c r="T613" s="197">
        <f t="shared" si="258"/>
        <v>0</v>
      </c>
      <c r="U613" s="197">
        <f t="shared" si="258"/>
        <v>0</v>
      </c>
      <c r="V613" s="197">
        <f t="shared" si="258"/>
        <v>0</v>
      </c>
      <c r="W613" s="197">
        <f t="shared" si="258"/>
        <v>0</v>
      </c>
      <c r="X613" s="197">
        <f t="shared" si="258"/>
        <v>0</v>
      </c>
      <c r="Y613" s="197">
        <f t="shared" si="258"/>
        <v>0</v>
      </c>
      <c r="Z613" s="197">
        <f t="shared" si="258"/>
        <v>0</v>
      </c>
      <c r="AA613" s="197">
        <f t="shared" si="258"/>
        <v>0</v>
      </c>
      <c r="AB613" s="197">
        <f t="shared" si="258"/>
        <v>0</v>
      </c>
      <c r="AC613" s="197">
        <f t="shared" si="258"/>
        <v>116092.64</v>
      </c>
      <c r="AD613" s="197">
        <f t="shared" si="258"/>
        <v>180000</v>
      </c>
      <c r="AE613" s="197">
        <f t="shared" si="258"/>
        <v>0</v>
      </c>
      <c r="AF613" s="239" t="s">
        <v>17026</v>
      </c>
      <c r="AG613" s="239" t="s">
        <v>17026</v>
      </c>
      <c r="AH613" s="239" t="s">
        <v>17026</v>
      </c>
      <c r="AI613" s="251"/>
      <c r="AJ613" s="251"/>
      <c r="AK613" s="251"/>
      <c r="AL613" s="251"/>
      <c r="AM613" s="252"/>
      <c r="AN613" s="252"/>
      <c r="AO613" s="252"/>
      <c r="AP613" s="252"/>
      <c r="AQ613" s="252"/>
      <c r="AR613" s="252"/>
      <c r="AS613" s="252"/>
      <c r="AT613" s="252"/>
      <c r="AU613" s="252"/>
      <c r="AV613" s="252"/>
      <c r="AW613" s="252"/>
      <c r="AX613" s="253"/>
      <c r="AY613" s="253"/>
      <c r="AZ613" s="252"/>
      <c r="BA613" s="252"/>
      <c r="BB613" s="254"/>
      <c r="BC613" s="255">
        <f t="shared" si="242"/>
        <v>-679</v>
      </c>
      <c r="BJ613" s="191" t="e">
        <f t="shared" si="257"/>
        <v>#N/A</v>
      </c>
      <c r="BM613" s="191" t="s">
        <v>673</v>
      </c>
      <c r="BN613" s="191" t="s">
        <v>659</v>
      </c>
      <c r="BO613" s="191" t="s">
        <v>3379</v>
      </c>
      <c r="BU613" s="191" t="s">
        <v>673</v>
      </c>
      <c r="BV613" s="191" t="s">
        <v>659</v>
      </c>
      <c r="BW613" s="191" t="s">
        <v>3379</v>
      </c>
      <c r="CH613" s="248">
        <f t="shared" si="225"/>
        <v>-3.4924596548080444E-10</v>
      </c>
    </row>
    <row r="614" spans="1:86" x14ac:dyDescent="0.3">
      <c r="A614" s="191">
        <v>1</v>
      </c>
      <c r="B614" s="256">
        <f>SUBTOTAL(9,$A$411:A614)</f>
        <v>165</v>
      </c>
      <c r="C614" s="260" t="s">
        <v>275</v>
      </c>
      <c r="D614" s="197">
        <f>E614+F614+G614+H614+I614+J614+L614+N614+P614+R614+T614+U614+V614+W614+X614+Y614+Z614+AA614+AB614+AC614+AD614+AE614</f>
        <v>5720982.3999999994</v>
      </c>
      <c r="E614" s="263">
        <v>0</v>
      </c>
      <c r="F614" s="263">
        <v>0</v>
      </c>
      <c r="G614" s="263">
        <v>0</v>
      </c>
      <c r="H614" s="263">
        <v>0</v>
      </c>
      <c r="I614" s="263">
        <v>0</v>
      </c>
      <c r="J614" s="263">
        <v>0</v>
      </c>
      <c r="K614" s="278">
        <v>0</v>
      </c>
      <c r="L614" s="263">
        <v>0</v>
      </c>
      <c r="M614" s="197">
        <v>679</v>
      </c>
      <c r="N614" s="197">
        <v>5424889.7599999998</v>
      </c>
      <c r="O614" s="263">
        <v>0</v>
      </c>
      <c r="P614" s="263">
        <v>0</v>
      </c>
      <c r="Q614" s="263">
        <v>0</v>
      </c>
      <c r="R614" s="263">
        <v>0</v>
      </c>
      <c r="S614" s="263">
        <v>0</v>
      </c>
      <c r="T614" s="263">
        <v>0</v>
      </c>
      <c r="U614" s="263">
        <v>0</v>
      </c>
      <c r="V614" s="263">
        <v>0</v>
      </c>
      <c r="W614" s="263">
        <v>0</v>
      </c>
      <c r="X614" s="263">
        <v>0</v>
      </c>
      <c r="Y614" s="263">
        <v>0</v>
      </c>
      <c r="Z614" s="263">
        <v>0</v>
      </c>
      <c r="AA614" s="263">
        <v>0</v>
      </c>
      <c r="AB614" s="263">
        <v>0</v>
      </c>
      <c r="AC614" s="197">
        <f>ROUND(N614*2.14%,2)</f>
        <v>116092.64</v>
      </c>
      <c r="AD614" s="197">
        <v>180000</v>
      </c>
      <c r="AE614" s="263">
        <v>0</v>
      </c>
      <c r="AF614" s="239">
        <v>2024</v>
      </c>
      <c r="AG614" s="239">
        <v>2024</v>
      </c>
      <c r="AH614" s="239">
        <v>2024</v>
      </c>
      <c r="AI614" s="251"/>
      <c r="AJ614" s="251"/>
      <c r="AK614" s="251"/>
      <c r="AL614" s="251"/>
      <c r="AM614" s="252" t="s">
        <v>16954</v>
      </c>
      <c r="AN614" s="252" t="s">
        <v>16956</v>
      </c>
      <c r="AO614" s="252">
        <v>0</v>
      </c>
      <c r="AP614" s="252" t="s">
        <v>16964</v>
      </c>
      <c r="AQ614" s="252" t="s">
        <v>16968</v>
      </c>
      <c r="AR614" s="252">
        <v>0</v>
      </c>
      <c r="AS614" s="252"/>
      <c r="AT614" s="252"/>
      <c r="AU614" s="252"/>
      <c r="AV614" s="252"/>
      <c r="AW614" s="252" t="s">
        <v>1268</v>
      </c>
      <c r="AX614" s="253">
        <v>492.1</v>
      </c>
      <c r="AY614" s="253">
        <v>587</v>
      </c>
      <c r="AZ614" s="252" t="s">
        <v>2967</v>
      </c>
      <c r="BA614" s="252" t="s">
        <v>17012</v>
      </c>
      <c r="BB614" s="254"/>
      <c r="BC614" s="255">
        <f t="shared" si="242"/>
        <v>-92</v>
      </c>
      <c r="BJ614" s="191" t="str">
        <f t="shared" si="257"/>
        <v>нет данных</v>
      </c>
      <c r="BM614" s="191" t="s">
        <v>674</v>
      </c>
      <c r="BN614" s="191" t="s">
        <v>720</v>
      </c>
      <c r="BO614" s="191" t="s">
        <v>2194</v>
      </c>
      <c r="BU614" s="191" t="s">
        <v>674</v>
      </c>
      <c r="BV614" s="191" t="s">
        <v>720</v>
      </c>
      <c r="BW614" s="191" t="s">
        <v>2194</v>
      </c>
      <c r="CH614" s="248">
        <f t="shared" si="225"/>
        <v>-3.4924596548080444E-10</v>
      </c>
    </row>
    <row r="615" spans="1:86" x14ac:dyDescent="0.3">
      <c r="B615" s="249" t="s">
        <v>261</v>
      </c>
      <c r="C615" s="249"/>
      <c r="D615" s="246">
        <f>D616</f>
        <v>3090510.08</v>
      </c>
      <c r="E615" s="197">
        <f t="shared" ref="E615:AE615" si="259">E616</f>
        <v>0</v>
      </c>
      <c r="F615" s="197">
        <f t="shared" si="259"/>
        <v>0</v>
      </c>
      <c r="G615" s="197">
        <f t="shared" si="259"/>
        <v>0</v>
      </c>
      <c r="H615" s="197">
        <f t="shared" si="259"/>
        <v>0</v>
      </c>
      <c r="I615" s="197">
        <f t="shared" si="259"/>
        <v>0</v>
      </c>
      <c r="J615" s="197">
        <f t="shared" si="259"/>
        <v>0</v>
      </c>
      <c r="K615" s="247">
        <f t="shared" si="259"/>
        <v>0</v>
      </c>
      <c r="L615" s="197">
        <f t="shared" si="259"/>
        <v>0</v>
      </c>
      <c r="M615" s="197">
        <f t="shared" si="259"/>
        <v>366.8</v>
      </c>
      <c r="N615" s="197">
        <f t="shared" si="259"/>
        <v>2878901.59</v>
      </c>
      <c r="O615" s="197">
        <f t="shared" si="259"/>
        <v>0</v>
      </c>
      <c r="P615" s="197">
        <f t="shared" si="259"/>
        <v>0</v>
      </c>
      <c r="Q615" s="197">
        <f t="shared" si="259"/>
        <v>0</v>
      </c>
      <c r="R615" s="197">
        <f t="shared" si="259"/>
        <v>0</v>
      </c>
      <c r="S615" s="197">
        <f t="shared" si="259"/>
        <v>0</v>
      </c>
      <c r="T615" s="197">
        <f t="shared" si="259"/>
        <v>0</v>
      </c>
      <c r="U615" s="197">
        <f t="shared" si="259"/>
        <v>0</v>
      </c>
      <c r="V615" s="197">
        <f t="shared" si="259"/>
        <v>0</v>
      </c>
      <c r="W615" s="197">
        <f t="shared" si="259"/>
        <v>0</v>
      </c>
      <c r="X615" s="197">
        <f t="shared" si="259"/>
        <v>0</v>
      </c>
      <c r="Y615" s="197">
        <f t="shared" si="259"/>
        <v>0</v>
      </c>
      <c r="Z615" s="197">
        <f t="shared" si="259"/>
        <v>0</v>
      </c>
      <c r="AA615" s="197">
        <f t="shared" si="259"/>
        <v>0</v>
      </c>
      <c r="AB615" s="197">
        <f t="shared" si="259"/>
        <v>0</v>
      </c>
      <c r="AC615" s="197">
        <f t="shared" si="259"/>
        <v>61608.49</v>
      </c>
      <c r="AD615" s="197">
        <f t="shared" si="259"/>
        <v>150000</v>
      </c>
      <c r="AE615" s="197">
        <f t="shared" si="259"/>
        <v>0</v>
      </c>
      <c r="AF615" s="239" t="s">
        <v>17026</v>
      </c>
      <c r="AG615" s="239" t="s">
        <v>17026</v>
      </c>
      <c r="AH615" s="239" t="s">
        <v>17026</v>
      </c>
      <c r="AI615" s="251"/>
      <c r="AJ615" s="251"/>
      <c r="AK615" s="251"/>
      <c r="AL615" s="251"/>
      <c r="AM615" s="252"/>
      <c r="AN615" s="252"/>
      <c r="AO615" s="252"/>
      <c r="AP615" s="252"/>
      <c r="AQ615" s="252"/>
      <c r="AR615" s="252"/>
      <c r="AS615" s="252"/>
      <c r="AT615" s="252"/>
      <c r="AU615" s="252"/>
      <c r="AV615" s="252"/>
      <c r="AW615" s="252"/>
      <c r="AX615" s="253"/>
      <c r="AY615" s="253"/>
      <c r="AZ615" s="252"/>
      <c r="BA615" s="252"/>
      <c r="BB615" s="254"/>
      <c r="BC615" s="255">
        <f t="shared" si="242"/>
        <v>-366.8</v>
      </c>
      <c r="BJ615" s="191" t="e">
        <f t="shared" si="257"/>
        <v>#N/A</v>
      </c>
      <c r="BM615" s="191" t="s">
        <v>3380</v>
      </c>
      <c r="BN615" s="191" t="s">
        <v>776</v>
      </c>
      <c r="BO615" s="191" t="s">
        <v>1162</v>
      </c>
      <c r="BU615" s="191" t="s">
        <v>3380</v>
      </c>
      <c r="BV615" s="191" t="s">
        <v>776</v>
      </c>
      <c r="BW615" s="191" t="s">
        <v>1162</v>
      </c>
      <c r="CH615" s="248">
        <f t="shared" si="225"/>
        <v>2.3283064365386963E-10</v>
      </c>
    </row>
    <row r="616" spans="1:86" x14ac:dyDescent="0.3">
      <c r="A616" s="191">
        <v>1</v>
      </c>
      <c r="B616" s="256">
        <f>SUBTOTAL(9,$A$411:A616)</f>
        <v>166</v>
      </c>
      <c r="C616" s="260" t="s">
        <v>276</v>
      </c>
      <c r="D616" s="197">
        <f>E616+F616+G616+H616+I616+J616+L616+N616+P616+R616+T616+U616+V616+W616+X616+Y616+Z616+AA616+AB616+AC616+AD616+AE616</f>
        <v>3090510.08</v>
      </c>
      <c r="E616" s="263">
        <v>0</v>
      </c>
      <c r="F616" s="263">
        <v>0</v>
      </c>
      <c r="G616" s="263">
        <v>0</v>
      </c>
      <c r="H616" s="263">
        <v>0</v>
      </c>
      <c r="I616" s="263">
        <v>0</v>
      </c>
      <c r="J616" s="263">
        <v>0</v>
      </c>
      <c r="K616" s="278">
        <v>0</v>
      </c>
      <c r="L616" s="263">
        <v>0</v>
      </c>
      <c r="M616" s="197">
        <v>366.8</v>
      </c>
      <c r="N616" s="197">
        <v>2878901.59</v>
      </c>
      <c r="O616" s="263">
        <v>0</v>
      </c>
      <c r="P616" s="263">
        <v>0</v>
      </c>
      <c r="Q616" s="263">
        <v>0</v>
      </c>
      <c r="R616" s="263">
        <v>0</v>
      </c>
      <c r="S616" s="263">
        <v>0</v>
      </c>
      <c r="T616" s="263">
        <v>0</v>
      </c>
      <c r="U616" s="263">
        <v>0</v>
      </c>
      <c r="V616" s="263">
        <v>0</v>
      </c>
      <c r="W616" s="263">
        <v>0</v>
      </c>
      <c r="X616" s="263">
        <v>0</v>
      </c>
      <c r="Y616" s="263">
        <v>0</v>
      </c>
      <c r="Z616" s="263">
        <v>0</v>
      </c>
      <c r="AA616" s="263">
        <v>0</v>
      </c>
      <c r="AB616" s="263">
        <v>0</v>
      </c>
      <c r="AC616" s="197">
        <f>ROUND(N616*2.14%,2)</f>
        <v>61608.49</v>
      </c>
      <c r="AD616" s="197">
        <v>150000</v>
      </c>
      <c r="AE616" s="263">
        <v>0</v>
      </c>
      <c r="AF616" s="239">
        <v>2024</v>
      </c>
      <c r="AG616" s="239">
        <v>2024</v>
      </c>
      <c r="AH616" s="239">
        <v>2024</v>
      </c>
      <c r="AI616" s="251"/>
      <c r="AJ616" s="251"/>
      <c r="AK616" s="251"/>
      <c r="AL616" s="251"/>
      <c r="AM616" s="252" t="s">
        <v>16953</v>
      </c>
      <c r="AN616" s="252" t="s">
        <v>16960</v>
      </c>
      <c r="AO616" s="252">
        <v>0</v>
      </c>
      <c r="AP616" s="252" t="s">
        <v>16970</v>
      </c>
      <c r="AQ616" s="252" t="s">
        <v>16952</v>
      </c>
      <c r="AR616" s="252">
        <v>0</v>
      </c>
      <c r="AS616" s="252"/>
      <c r="AT616" s="252"/>
      <c r="AU616" s="252"/>
      <c r="AV616" s="252"/>
      <c r="AW616" s="252" t="s">
        <v>632</v>
      </c>
      <c r="AX616" s="253">
        <v>340</v>
      </c>
      <c r="AY616" s="253">
        <v>266.76</v>
      </c>
      <c r="AZ616" s="252" t="s">
        <v>2967</v>
      </c>
      <c r="BA616" s="252" t="s">
        <v>629</v>
      </c>
      <c r="BB616" s="254"/>
      <c r="BC616" s="255">
        <f t="shared" si="242"/>
        <v>-100.04000000000002</v>
      </c>
      <c r="BJ616" s="191" t="str">
        <f t="shared" si="257"/>
        <v>нет данных</v>
      </c>
      <c r="BM616" s="191" t="s">
        <v>3381</v>
      </c>
      <c r="BN616" s="191" t="s">
        <v>3253</v>
      </c>
      <c r="BO616" s="191" t="s">
        <v>3382</v>
      </c>
      <c r="BU616" s="191" t="s">
        <v>3381</v>
      </c>
      <c r="BV616" s="191" t="s">
        <v>3253</v>
      </c>
      <c r="BW616" s="191" t="s">
        <v>3382</v>
      </c>
      <c r="CH616" s="248">
        <f t="shared" si="225"/>
        <v>2.3283064365386963E-10</v>
      </c>
    </row>
    <row r="617" spans="1:86" x14ac:dyDescent="0.3">
      <c r="B617" s="249" t="s">
        <v>263</v>
      </c>
      <c r="C617" s="249"/>
      <c r="D617" s="246">
        <f>D618+D619+D620</f>
        <v>15296017.029999999</v>
      </c>
      <c r="E617" s="197">
        <f t="shared" ref="E617:AE617" si="260">E618+E619+E620</f>
        <v>0</v>
      </c>
      <c r="F617" s="197">
        <f t="shared" si="260"/>
        <v>0</v>
      </c>
      <c r="G617" s="197">
        <f t="shared" si="260"/>
        <v>0</v>
      </c>
      <c r="H617" s="197">
        <f t="shared" si="260"/>
        <v>0</v>
      </c>
      <c r="I617" s="197">
        <f t="shared" si="260"/>
        <v>0</v>
      </c>
      <c r="J617" s="197">
        <f t="shared" si="260"/>
        <v>0</v>
      </c>
      <c r="K617" s="247">
        <f t="shared" si="260"/>
        <v>0</v>
      </c>
      <c r="L617" s="197">
        <f t="shared" si="260"/>
        <v>0</v>
      </c>
      <c r="M617" s="197">
        <f t="shared" si="260"/>
        <v>2137.4499999999998</v>
      </c>
      <c r="N617" s="197">
        <f t="shared" si="260"/>
        <v>14669380.790000001</v>
      </c>
      <c r="O617" s="197">
        <f t="shared" si="260"/>
        <v>0</v>
      </c>
      <c r="P617" s="197">
        <f t="shared" si="260"/>
        <v>0</v>
      </c>
      <c r="Q617" s="197">
        <f t="shared" si="260"/>
        <v>0</v>
      </c>
      <c r="R617" s="197">
        <f t="shared" si="260"/>
        <v>0</v>
      </c>
      <c r="S617" s="197">
        <f t="shared" si="260"/>
        <v>0</v>
      </c>
      <c r="T617" s="197">
        <f t="shared" si="260"/>
        <v>0</v>
      </c>
      <c r="U617" s="197">
        <f t="shared" si="260"/>
        <v>0</v>
      </c>
      <c r="V617" s="197">
        <f t="shared" si="260"/>
        <v>0</v>
      </c>
      <c r="W617" s="197">
        <f t="shared" si="260"/>
        <v>0</v>
      </c>
      <c r="X617" s="197">
        <f t="shared" si="260"/>
        <v>0</v>
      </c>
      <c r="Y617" s="197">
        <f t="shared" si="260"/>
        <v>0</v>
      </c>
      <c r="Z617" s="197">
        <f t="shared" si="260"/>
        <v>0</v>
      </c>
      <c r="AA617" s="197">
        <f t="shared" si="260"/>
        <v>0</v>
      </c>
      <c r="AB617" s="197">
        <f t="shared" si="260"/>
        <v>0</v>
      </c>
      <c r="AC617" s="197">
        <f t="shared" si="260"/>
        <v>266636.24</v>
      </c>
      <c r="AD617" s="197">
        <f t="shared" si="260"/>
        <v>360000</v>
      </c>
      <c r="AE617" s="197">
        <f t="shared" si="260"/>
        <v>0</v>
      </c>
      <c r="AF617" s="239" t="s">
        <v>17026</v>
      </c>
      <c r="AG617" s="239" t="s">
        <v>17026</v>
      </c>
      <c r="AH617" s="239" t="s">
        <v>17026</v>
      </c>
      <c r="AI617" s="251"/>
      <c r="AJ617" s="251"/>
      <c r="AK617" s="251"/>
      <c r="AL617" s="251"/>
      <c r="AM617" s="252"/>
      <c r="AN617" s="252"/>
      <c r="AO617" s="252"/>
      <c r="AP617" s="252"/>
      <c r="AQ617" s="252"/>
      <c r="AR617" s="252"/>
      <c r="AS617" s="252"/>
      <c r="AT617" s="252"/>
      <c r="AU617" s="252"/>
      <c r="AV617" s="252"/>
      <c r="AW617" s="252"/>
      <c r="AX617" s="253"/>
      <c r="AY617" s="253"/>
      <c r="AZ617" s="252"/>
      <c r="BA617" s="252"/>
      <c r="BB617" s="254"/>
      <c r="BC617" s="255">
        <f t="shared" si="242"/>
        <v>-2137.4499999999998</v>
      </c>
      <c r="BJ617" s="191" t="e">
        <f t="shared" si="257"/>
        <v>#N/A</v>
      </c>
      <c r="BM617" s="191" t="s">
        <v>3383</v>
      </c>
      <c r="BN617" s="191" t="s">
        <v>16989</v>
      </c>
      <c r="BO617" s="191" t="s">
        <v>3384</v>
      </c>
      <c r="BU617" s="191" t="s">
        <v>3383</v>
      </c>
      <c r="BV617" s="191" t="s">
        <v>16989</v>
      </c>
      <c r="BW617" s="191" t="s">
        <v>3384</v>
      </c>
      <c r="CH617" s="248">
        <f t="shared" si="225"/>
        <v>-1.6298145055770874E-9</v>
      </c>
    </row>
    <row r="618" spans="1:86" x14ac:dyDescent="0.3">
      <c r="A618" s="191">
        <v>1</v>
      </c>
      <c r="B618" s="256">
        <f>SUBTOTAL(9,$A$411:A618)</f>
        <v>167</v>
      </c>
      <c r="C618" s="260" t="s">
        <v>15694</v>
      </c>
      <c r="D618" s="197">
        <f t="shared" ref="D618:D619" si="261">E618+F618+G618+H618+I618+J618+L618+N618+P618+R618+T618+U618+V618+W618+X618+Y618+Z618+AA618+AB618+AC618+AD618+AE618</f>
        <v>6841033.4400000004</v>
      </c>
      <c r="E618" s="263">
        <v>0</v>
      </c>
      <c r="F618" s="263">
        <v>0</v>
      </c>
      <c r="G618" s="263">
        <v>0</v>
      </c>
      <c r="H618" s="263">
        <v>0</v>
      </c>
      <c r="I618" s="263">
        <v>0</v>
      </c>
      <c r="J618" s="263">
        <v>0</v>
      </c>
      <c r="K618" s="278">
        <v>0</v>
      </c>
      <c r="L618" s="263">
        <v>0</v>
      </c>
      <c r="M618" s="197">
        <v>856</v>
      </c>
      <c r="N618" s="197">
        <v>6521473.9000000004</v>
      </c>
      <c r="O618" s="263">
        <v>0</v>
      </c>
      <c r="P618" s="263">
        <v>0</v>
      </c>
      <c r="Q618" s="263">
        <v>0</v>
      </c>
      <c r="R618" s="263">
        <v>0</v>
      </c>
      <c r="S618" s="263">
        <v>0</v>
      </c>
      <c r="T618" s="263">
        <v>0</v>
      </c>
      <c r="U618" s="263">
        <v>0</v>
      </c>
      <c r="V618" s="263">
        <v>0</v>
      </c>
      <c r="W618" s="263">
        <v>0</v>
      </c>
      <c r="X618" s="263">
        <v>0</v>
      </c>
      <c r="Y618" s="263">
        <v>0</v>
      </c>
      <c r="Z618" s="263">
        <v>0</v>
      </c>
      <c r="AA618" s="263">
        <v>0</v>
      </c>
      <c r="AB618" s="263">
        <v>0</v>
      </c>
      <c r="AC618" s="197">
        <f>ROUND(N618*2.14%,2)</f>
        <v>139559.54</v>
      </c>
      <c r="AD618" s="197">
        <v>180000</v>
      </c>
      <c r="AE618" s="263">
        <v>0</v>
      </c>
      <c r="AF618" s="239">
        <v>2024</v>
      </c>
      <c r="AG618" s="239">
        <v>2024</v>
      </c>
      <c r="AH618" s="239">
        <v>2024</v>
      </c>
      <c r="AI618" s="251"/>
      <c r="AJ618" s="251"/>
      <c r="AK618" s="251"/>
      <c r="AL618" s="251"/>
      <c r="AM618" s="252" t="s">
        <v>16949</v>
      </c>
      <c r="AN618" s="252" t="s">
        <v>16953</v>
      </c>
      <c r="AO618" s="252"/>
      <c r="AP618" s="252" t="s">
        <v>16960</v>
      </c>
      <c r="AQ618" s="252" t="s">
        <v>16952</v>
      </c>
      <c r="AR618" s="252" t="s">
        <v>16964</v>
      </c>
      <c r="AS618" s="252"/>
      <c r="AT618" s="252"/>
      <c r="AU618" s="252"/>
      <c r="AV618" s="252"/>
      <c r="AW618" s="252">
        <v>1956</v>
      </c>
      <c r="AX618" s="253">
        <v>1785.9</v>
      </c>
      <c r="AY618" s="253">
        <v>856</v>
      </c>
      <c r="AZ618" s="252" t="s">
        <v>2967</v>
      </c>
      <c r="BA618" s="252" t="s">
        <v>17012</v>
      </c>
      <c r="BB618" s="254"/>
      <c r="BC618" s="255">
        <f t="shared" si="242"/>
        <v>0</v>
      </c>
      <c r="BJ618" s="191" t="str">
        <f t="shared" si="257"/>
        <v>612.000</v>
      </c>
      <c r="BM618" s="191" t="s">
        <v>3385</v>
      </c>
      <c r="BN618" s="191" t="s">
        <v>640</v>
      </c>
      <c r="BO618" s="191" t="s">
        <v>2984</v>
      </c>
      <c r="BU618" s="191" t="s">
        <v>3385</v>
      </c>
      <c r="BV618" s="191" t="s">
        <v>640</v>
      </c>
      <c r="BW618" s="191" t="s">
        <v>2984</v>
      </c>
      <c r="CH618" s="248">
        <f t="shared" si="225"/>
        <v>2.9103830456733704E-11</v>
      </c>
    </row>
    <row r="619" spans="1:86" x14ac:dyDescent="0.3">
      <c r="A619" s="191">
        <v>1</v>
      </c>
      <c r="B619" s="256">
        <f>SUBTOTAL(9,$A$411:A619)</f>
        <v>168</v>
      </c>
      <c r="C619" s="260" t="s">
        <v>278</v>
      </c>
      <c r="D619" s="197">
        <f t="shared" si="261"/>
        <v>6245240.1699999999</v>
      </c>
      <c r="E619" s="263">
        <v>0</v>
      </c>
      <c r="F619" s="263">
        <v>0</v>
      </c>
      <c r="G619" s="263">
        <v>0</v>
      </c>
      <c r="H619" s="263">
        <v>0</v>
      </c>
      <c r="I619" s="263">
        <v>0</v>
      </c>
      <c r="J619" s="263">
        <v>0</v>
      </c>
      <c r="K619" s="278">
        <v>0</v>
      </c>
      <c r="L619" s="263">
        <v>0</v>
      </c>
      <c r="M619" s="197">
        <v>781.45</v>
      </c>
      <c r="N619" s="197">
        <v>5938163.4699999997</v>
      </c>
      <c r="O619" s="263">
        <v>0</v>
      </c>
      <c r="P619" s="263">
        <v>0</v>
      </c>
      <c r="Q619" s="263">
        <v>0</v>
      </c>
      <c r="R619" s="263">
        <v>0</v>
      </c>
      <c r="S619" s="263">
        <v>0</v>
      </c>
      <c r="T619" s="263">
        <v>0</v>
      </c>
      <c r="U619" s="263">
        <v>0</v>
      </c>
      <c r="V619" s="263">
        <v>0</v>
      </c>
      <c r="W619" s="263">
        <v>0</v>
      </c>
      <c r="X619" s="263">
        <v>0</v>
      </c>
      <c r="Y619" s="263">
        <v>0</v>
      </c>
      <c r="Z619" s="263">
        <v>0</v>
      </c>
      <c r="AA619" s="263">
        <v>0</v>
      </c>
      <c r="AB619" s="263">
        <v>0</v>
      </c>
      <c r="AC619" s="197">
        <f>ROUND(N619*2.14%,2)</f>
        <v>127076.7</v>
      </c>
      <c r="AD619" s="197">
        <v>180000</v>
      </c>
      <c r="AE619" s="263">
        <v>0</v>
      </c>
      <c r="AF619" s="239">
        <v>2024</v>
      </c>
      <c r="AG619" s="239">
        <v>2024</v>
      </c>
      <c r="AH619" s="239">
        <v>2024</v>
      </c>
      <c r="AI619" s="251"/>
      <c r="AJ619" s="251"/>
      <c r="AK619" s="251"/>
      <c r="AL619" s="251"/>
      <c r="AM619" s="252" t="s">
        <v>16953</v>
      </c>
      <c r="AN619" s="252" t="s">
        <v>16974</v>
      </c>
      <c r="AO619" s="252">
        <v>0</v>
      </c>
      <c r="AP619" s="252" t="s">
        <v>16956</v>
      </c>
      <c r="AQ619" s="252" t="s">
        <v>16966</v>
      </c>
      <c r="AR619" s="252">
        <v>0</v>
      </c>
      <c r="AS619" s="252"/>
      <c r="AT619" s="252"/>
      <c r="AU619" s="252"/>
      <c r="AV619" s="252"/>
      <c r="AW619" s="252" t="s">
        <v>664</v>
      </c>
      <c r="AX619" s="253">
        <v>3259.36</v>
      </c>
      <c r="AY619" s="253">
        <v>674.61</v>
      </c>
      <c r="AZ619" s="252" t="s">
        <v>2967</v>
      </c>
      <c r="BA619" s="252" t="s">
        <v>17012</v>
      </c>
      <c r="BB619" s="254"/>
      <c r="BC619" s="255">
        <f t="shared" si="242"/>
        <v>-106.84000000000003</v>
      </c>
      <c r="BJ619" s="191" t="str">
        <f t="shared" si="257"/>
        <v>нет данных</v>
      </c>
      <c r="BM619" s="191" t="s">
        <v>675</v>
      </c>
      <c r="BN619" s="191" t="s">
        <v>637</v>
      </c>
      <c r="BO619" s="191" t="s">
        <v>3386</v>
      </c>
      <c r="BU619" s="191" t="s">
        <v>675</v>
      </c>
      <c r="BV619" s="191" t="s">
        <v>637</v>
      </c>
      <c r="BW619" s="191" t="s">
        <v>3386</v>
      </c>
      <c r="CH619" s="248">
        <f t="shared" si="225"/>
        <v>1.7462298274040222E-10</v>
      </c>
    </row>
    <row r="620" spans="1:86" x14ac:dyDescent="0.3">
      <c r="A620" s="191">
        <v>1</v>
      </c>
      <c r="B620" s="256">
        <f>SUBTOTAL(9,$A$411:A620)</f>
        <v>169</v>
      </c>
      <c r="C620" s="260" t="s">
        <v>15625</v>
      </c>
      <c r="D620" s="197">
        <f>E620+F620+G620+H620+I620+J620+L620+N620+P620+R620+T620+U620+V620+W620+X620+Y620+Z620+AA620+AB620+AC620+AD620+AE620</f>
        <v>2209743.4200000004</v>
      </c>
      <c r="E620" s="263">
        <v>0</v>
      </c>
      <c r="F620" s="263">
        <v>0</v>
      </c>
      <c r="G620" s="263">
        <v>0</v>
      </c>
      <c r="H620" s="263">
        <v>0</v>
      </c>
      <c r="I620" s="263">
        <v>0</v>
      </c>
      <c r="J620" s="263">
        <v>0</v>
      </c>
      <c r="K620" s="278">
        <v>0</v>
      </c>
      <c r="L620" s="263">
        <v>0</v>
      </c>
      <c r="M620" s="197">
        <v>500</v>
      </c>
      <c r="N620" s="197">
        <f>2163445.68+46297.74</f>
        <v>2209743.4200000004</v>
      </c>
      <c r="O620" s="263">
        <v>0</v>
      </c>
      <c r="P620" s="263">
        <v>0</v>
      </c>
      <c r="Q620" s="197">
        <v>0</v>
      </c>
      <c r="R620" s="197">
        <v>0</v>
      </c>
      <c r="S620" s="263">
        <v>0</v>
      </c>
      <c r="T620" s="263">
        <v>0</v>
      </c>
      <c r="U620" s="263">
        <v>0</v>
      </c>
      <c r="V620" s="263">
        <v>0</v>
      </c>
      <c r="W620" s="263">
        <v>0</v>
      </c>
      <c r="X620" s="263">
        <v>0</v>
      </c>
      <c r="Y620" s="263">
        <v>0</v>
      </c>
      <c r="Z620" s="263">
        <v>0</v>
      </c>
      <c r="AA620" s="263">
        <v>0</v>
      </c>
      <c r="AB620" s="263">
        <v>0</v>
      </c>
      <c r="AC620" s="197">
        <v>0</v>
      </c>
      <c r="AD620" s="263">
        <v>0</v>
      </c>
      <c r="AE620" s="263">
        <v>0</v>
      </c>
      <c r="AF620" s="239" t="s">
        <v>17052</v>
      </c>
      <c r="AG620" s="239">
        <v>2024</v>
      </c>
      <c r="AH620" s="239" t="s">
        <v>17052</v>
      </c>
      <c r="AI620" s="251"/>
      <c r="AJ620" s="251"/>
      <c r="AK620" s="251"/>
      <c r="AL620" s="251"/>
      <c r="AM620" s="252"/>
      <c r="AN620" s="252"/>
      <c r="AO620" s="252"/>
      <c r="AP620" s="252"/>
      <c r="AQ620" s="252"/>
      <c r="AR620" s="252"/>
      <c r="AS620" s="252"/>
      <c r="AT620" s="252"/>
      <c r="AU620" s="252"/>
      <c r="AV620" s="252"/>
      <c r="AW620" s="252"/>
      <c r="AX620" s="253"/>
      <c r="AY620" s="253"/>
      <c r="AZ620" s="252"/>
      <c r="BA620" s="252"/>
      <c r="BB620" s="254"/>
      <c r="BC620" s="255"/>
      <c r="CH620" s="248">
        <f>D620-E620-F620-G620-H620-I620-J620-L620-N620-P620-R620-T620-U620-V620-W620-X620-Y620-Z620-AA620-AB620-AC620-AD620-AE620</f>
        <v>0</v>
      </c>
    </row>
    <row r="621" spans="1:86" x14ac:dyDescent="0.3">
      <c r="B621" s="249" t="s">
        <v>266</v>
      </c>
      <c r="C621" s="249"/>
      <c r="D621" s="246">
        <f>D622+D623</f>
        <v>16195763.15</v>
      </c>
      <c r="E621" s="197">
        <f t="shared" ref="E621:AE621" si="262">E622+E623</f>
        <v>0</v>
      </c>
      <c r="F621" s="197">
        <f t="shared" si="262"/>
        <v>0</v>
      </c>
      <c r="G621" s="197">
        <f t="shared" si="262"/>
        <v>0</v>
      </c>
      <c r="H621" s="197">
        <f t="shared" si="262"/>
        <v>0</v>
      </c>
      <c r="I621" s="197">
        <f t="shared" si="262"/>
        <v>0</v>
      </c>
      <c r="J621" s="197">
        <f t="shared" si="262"/>
        <v>0</v>
      </c>
      <c r="K621" s="247">
        <f t="shared" si="262"/>
        <v>0</v>
      </c>
      <c r="L621" s="197">
        <f t="shared" si="262"/>
        <v>0</v>
      </c>
      <c r="M621" s="197">
        <f t="shared" si="262"/>
        <v>1848.8</v>
      </c>
      <c r="N621" s="197">
        <f t="shared" si="262"/>
        <v>15660625.76</v>
      </c>
      <c r="O621" s="197">
        <f t="shared" si="262"/>
        <v>0</v>
      </c>
      <c r="P621" s="197">
        <f t="shared" si="262"/>
        <v>0</v>
      </c>
      <c r="Q621" s="197">
        <f t="shared" si="262"/>
        <v>0</v>
      </c>
      <c r="R621" s="197">
        <f t="shared" si="262"/>
        <v>0</v>
      </c>
      <c r="S621" s="197">
        <f t="shared" si="262"/>
        <v>0</v>
      </c>
      <c r="T621" s="197">
        <f t="shared" si="262"/>
        <v>0</v>
      </c>
      <c r="U621" s="197">
        <f t="shared" si="262"/>
        <v>0</v>
      </c>
      <c r="V621" s="197">
        <f t="shared" si="262"/>
        <v>0</v>
      </c>
      <c r="W621" s="197">
        <f t="shared" si="262"/>
        <v>0</v>
      </c>
      <c r="X621" s="197">
        <f t="shared" si="262"/>
        <v>0</v>
      </c>
      <c r="Y621" s="197">
        <f t="shared" si="262"/>
        <v>0</v>
      </c>
      <c r="Z621" s="197">
        <f t="shared" si="262"/>
        <v>0</v>
      </c>
      <c r="AA621" s="197">
        <f t="shared" si="262"/>
        <v>0</v>
      </c>
      <c r="AB621" s="197">
        <f t="shared" si="262"/>
        <v>0</v>
      </c>
      <c r="AC621" s="197">
        <f t="shared" si="262"/>
        <v>335137.39</v>
      </c>
      <c r="AD621" s="197">
        <f t="shared" si="262"/>
        <v>200000</v>
      </c>
      <c r="AE621" s="197">
        <f t="shared" si="262"/>
        <v>0</v>
      </c>
      <c r="AF621" s="239" t="s">
        <v>17026</v>
      </c>
      <c r="AG621" s="239" t="s">
        <v>17026</v>
      </c>
      <c r="AH621" s="239" t="s">
        <v>17026</v>
      </c>
      <c r="AI621" s="251"/>
      <c r="AJ621" s="251"/>
      <c r="AK621" s="251"/>
      <c r="AL621" s="251"/>
      <c r="AM621" s="252"/>
      <c r="AN621" s="252"/>
      <c r="AO621" s="252"/>
      <c r="AP621" s="252"/>
      <c r="AQ621" s="252"/>
      <c r="AR621" s="252"/>
      <c r="AS621" s="252"/>
      <c r="AT621" s="252"/>
      <c r="AU621" s="252"/>
      <c r="AV621" s="252"/>
      <c r="AW621" s="252"/>
      <c r="AX621" s="253"/>
      <c r="AY621" s="253"/>
      <c r="AZ621" s="252"/>
      <c r="BA621" s="252"/>
      <c r="BB621" s="254"/>
      <c r="BC621" s="255">
        <f t="shared" si="242"/>
        <v>-1848.8</v>
      </c>
      <c r="BJ621" s="191" t="e">
        <f t="shared" ref="BJ621:BJ644" si="263">VLOOKUP(C621,BM:BO,3,FALSE)</f>
        <v>#N/A</v>
      </c>
      <c r="BM621" s="191" t="s">
        <v>3387</v>
      </c>
      <c r="BN621" s="191" t="s">
        <v>3084</v>
      </c>
      <c r="BO621" s="191" t="s">
        <v>2984</v>
      </c>
      <c r="BU621" s="191" t="s">
        <v>3387</v>
      </c>
      <c r="BV621" s="191" t="s">
        <v>3084</v>
      </c>
      <c r="BW621" s="191" t="s">
        <v>2984</v>
      </c>
      <c r="CH621" s="248">
        <f t="shared" si="225"/>
        <v>5.8207660913467407E-10</v>
      </c>
    </row>
    <row r="622" spans="1:86" x14ac:dyDescent="0.3">
      <c r="A622" s="191">
        <v>1</v>
      </c>
      <c r="B622" s="256">
        <f>SUBTOTAL(9,$A$411:A622)</f>
        <v>170</v>
      </c>
      <c r="C622" s="260" t="s">
        <v>279</v>
      </c>
      <c r="D622" s="197">
        <f t="shared" ref="D622:D623" si="264">E622+F622+G622+H622+I622+J622+L622+N622+P622+R622+T622+U622+V622+W622+X622+Y622+Z622+AA622+AB622+AC622+AD622+AE622</f>
        <v>13944467.15</v>
      </c>
      <c r="E622" s="263">
        <v>0</v>
      </c>
      <c r="F622" s="263">
        <v>0</v>
      </c>
      <c r="G622" s="263">
        <v>0</v>
      </c>
      <c r="H622" s="263">
        <v>0</v>
      </c>
      <c r="I622" s="263">
        <v>0</v>
      </c>
      <c r="J622" s="263">
        <v>0</v>
      </c>
      <c r="K622" s="278">
        <v>0</v>
      </c>
      <c r="L622" s="263">
        <v>0</v>
      </c>
      <c r="M622" s="197">
        <v>1563.8</v>
      </c>
      <c r="N622" s="197">
        <v>13456498.09</v>
      </c>
      <c r="O622" s="263">
        <v>0</v>
      </c>
      <c r="P622" s="263">
        <v>0</v>
      </c>
      <c r="Q622" s="263">
        <v>0</v>
      </c>
      <c r="R622" s="263">
        <v>0</v>
      </c>
      <c r="S622" s="263">
        <v>0</v>
      </c>
      <c r="T622" s="263">
        <v>0</v>
      </c>
      <c r="U622" s="263">
        <v>0</v>
      </c>
      <c r="V622" s="263">
        <v>0</v>
      </c>
      <c r="W622" s="263">
        <v>0</v>
      </c>
      <c r="X622" s="263">
        <v>0</v>
      </c>
      <c r="Y622" s="263">
        <v>0</v>
      </c>
      <c r="Z622" s="263">
        <v>0</v>
      </c>
      <c r="AA622" s="263">
        <v>0</v>
      </c>
      <c r="AB622" s="263">
        <v>0</v>
      </c>
      <c r="AC622" s="197">
        <f>ROUND(N622*2.14%,2)</f>
        <v>287969.06</v>
      </c>
      <c r="AD622" s="263">
        <v>200000</v>
      </c>
      <c r="AE622" s="263">
        <v>0</v>
      </c>
      <c r="AF622" s="239">
        <v>2024</v>
      </c>
      <c r="AG622" s="239">
        <v>2024</v>
      </c>
      <c r="AH622" s="239">
        <v>2024</v>
      </c>
      <c r="AI622" s="251"/>
      <c r="AJ622" s="251"/>
      <c r="AK622" s="251"/>
      <c r="AL622" s="251"/>
      <c r="AM622" s="252" t="s">
        <v>16967</v>
      </c>
      <c r="AN622" s="252" t="s">
        <v>16963</v>
      </c>
      <c r="AO622" s="252">
        <v>0</v>
      </c>
      <c r="AP622" s="252" t="s">
        <v>16964</v>
      </c>
      <c r="AQ622" s="252" t="s">
        <v>16964</v>
      </c>
      <c r="AR622" s="252" t="s">
        <v>16957</v>
      </c>
      <c r="AS622" s="252"/>
      <c r="AT622" s="252"/>
      <c r="AU622" s="252"/>
      <c r="AV622" s="252"/>
      <c r="AW622" s="252" t="s">
        <v>732</v>
      </c>
      <c r="AX622" s="253">
        <v>5532.2</v>
      </c>
      <c r="AY622" s="253">
        <v>1563.8</v>
      </c>
      <c r="AZ622" s="252" t="s">
        <v>2992</v>
      </c>
      <c r="BA622" s="252" t="s">
        <v>17012</v>
      </c>
      <c r="BB622" s="254"/>
      <c r="BC622" s="255">
        <f t="shared" si="242"/>
        <v>0</v>
      </c>
      <c r="BJ622" s="191" t="str">
        <f t="shared" si="263"/>
        <v>1604.000</v>
      </c>
      <c r="BM622" s="191" t="s">
        <v>3389</v>
      </c>
      <c r="BN622" s="191" t="s">
        <v>2984</v>
      </c>
      <c r="BO622" s="191" t="s">
        <v>2984</v>
      </c>
      <c r="BU622" s="191" t="s">
        <v>3389</v>
      </c>
      <c r="BV622" s="191" t="s">
        <v>2984</v>
      </c>
      <c r="BW622" s="191" t="s">
        <v>2984</v>
      </c>
      <c r="CH622" s="248">
        <f t="shared" si="225"/>
        <v>5.2386894822120667E-10</v>
      </c>
    </row>
    <row r="623" spans="1:86" x14ac:dyDescent="0.3">
      <c r="A623" s="191">
        <v>1</v>
      </c>
      <c r="B623" s="256">
        <f>SUBTOTAL(9,$A$411:A623)</f>
        <v>171</v>
      </c>
      <c r="C623" s="260" t="s">
        <v>267</v>
      </c>
      <c r="D623" s="197">
        <f t="shared" si="264"/>
        <v>2251296</v>
      </c>
      <c r="E623" s="263">
        <v>0</v>
      </c>
      <c r="F623" s="263">
        <v>0</v>
      </c>
      <c r="G623" s="263">
        <v>0</v>
      </c>
      <c r="H623" s="263">
        <v>0</v>
      </c>
      <c r="I623" s="263">
        <v>0</v>
      </c>
      <c r="J623" s="263">
        <v>0</v>
      </c>
      <c r="K623" s="278">
        <v>0</v>
      </c>
      <c r="L623" s="263">
        <v>0</v>
      </c>
      <c r="M623" s="279">
        <v>285</v>
      </c>
      <c r="N623" s="197">
        <v>2204127.67</v>
      </c>
      <c r="O623" s="263">
        <v>0</v>
      </c>
      <c r="P623" s="263">
        <v>0</v>
      </c>
      <c r="Q623" s="197">
        <v>0</v>
      </c>
      <c r="R623" s="197">
        <v>0</v>
      </c>
      <c r="S623" s="263">
        <v>0</v>
      </c>
      <c r="T623" s="263">
        <v>0</v>
      </c>
      <c r="U623" s="263">
        <v>0</v>
      </c>
      <c r="V623" s="263">
        <v>0</v>
      </c>
      <c r="W623" s="263">
        <v>0</v>
      </c>
      <c r="X623" s="263">
        <v>0</v>
      </c>
      <c r="Y623" s="263">
        <v>0</v>
      </c>
      <c r="Z623" s="263">
        <v>0</v>
      </c>
      <c r="AA623" s="263">
        <v>0</v>
      </c>
      <c r="AB623" s="263">
        <v>0</v>
      </c>
      <c r="AC623" s="197">
        <f>ROUND(N623*2.14%,2)</f>
        <v>47168.33</v>
      </c>
      <c r="AD623" s="197">
        <v>0</v>
      </c>
      <c r="AE623" s="263">
        <v>0</v>
      </c>
      <c r="AF623" s="239" t="s">
        <v>17052</v>
      </c>
      <c r="AG623" s="239">
        <v>2024</v>
      </c>
      <c r="AH623" s="239">
        <v>2024</v>
      </c>
      <c r="AI623" s="251"/>
      <c r="AJ623" s="251"/>
      <c r="AK623" s="251"/>
      <c r="AL623" s="251"/>
      <c r="AM623" s="252" t="s">
        <v>16962</v>
      </c>
      <c r="AN623" s="252" t="s">
        <v>16965</v>
      </c>
      <c r="AO623" s="252">
        <v>0</v>
      </c>
      <c r="AP623" s="252" t="s">
        <v>16960</v>
      </c>
      <c r="AQ623" s="252" t="s">
        <v>16972</v>
      </c>
      <c r="AR623" s="252">
        <v>0</v>
      </c>
      <c r="AS623" s="252" t="s">
        <v>16981</v>
      </c>
      <c r="AT623" s="252"/>
      <c r="AU623" s="252"/>
      <c r="AV623" s="252"/>
      <c r="AW623" s="252" t="s">
        <v>663</v>
      </c>
      <c r="AX623" s="253">
        <v>263.7</v>
      </c>
      <c r="AY623" s="253">
        <v>228.48</v>
      </c>
      <c r="AZ623" s="252" t="s">
        <v>2967</v>
      </c>
      <c r="BA623" s="252">
        <v>2006</v>
      </c>
      <c r="BB623" s="254"/>
      <c r="BC623" s="255">
        <f>AY623-M623</f>
        <v>-56.52000000000001</v>
      </c>
      <c r="BJ623" s="191" t="str">
        <f t="shared" si="263"/>
        <v>199.400</v>
      </c>
      <c r="BM623" s="191" t="s">
        <v>654</v>
      </c>
      <c r="BN623" s="191" t="s">
        <v>626</v>
      </c>
      <c r="BO623" s="191" t="s">
        <v>3367</v>
      </c>
      <c r="BU623" s="191" t="s">
        <v>654</v>
      </c>
      <c r="BV623" s="191" t="s">
        <v>626</v>
      </c>
      <c r="BW623" s="191" t="s">
        <v>3367</v>
      </c>
      <c r="CH623" s="248">
        <f t="shared" si="225"/>
        <v>7.2759576141834259E-11</v>
      </c>
    </row>
    <row r="624" spans="1:86" x14ac:dyDescent="0.3">
      <c r="B624" s="249" t="s">
        <v>52</v>
      </c>
      <c r="C624" s="249"/>
      <c r="D624" s="246">
        <f>D625+D626</f>
        <v>7510261.4400000004</v>
      </c>
      <c r="E624" s="197">
        <f t="shared" ref="E624:AE624" si="265">E625+E626</f>
        <v>0</v>
      </c>
      <c r="F624" s="197">
        <f t="shared" si="265"/>
        <v>0</v>
      </c>
      <c r="G624" s="197">
        <f t="shared" si="265"/>
        <v>0</v>
      </c>
      <c r="H624" s="197">
        <f t="shared" si="265"/>
        <v>0</v>
      </c>
      <c r="I624" s="197">
        <f t="shared" si="265"/>
        <v>0</v>
      </c>
      <c r="J624" s="197">
        <f t="shared" si="265"/>
        <v>0</v>
      </c>
      <c r="K624" s="247">
        <f t="shared" si="265"/>
        <v>0</v>
      </c>
      <c r="L624" s="197">
        <f t="shared" si="265"/>
        <v>0</v>
      </c>
      <c r="M624" s="197">
        <f t="shared" si="265"/>
        <v>490</v>
      </c>
      <c r="N624" s="197">
        <f t="shared" si="265"/>
        <v>3988140.2</v>
      </c>
      <c r="O624" s="197">
        <f t="shared" si="265"/>
        <v>0</v>
      </c>
      <c r="P624" s="197">
        <f t="shared" si="265"/>
        <v>0</v>
      </c>
      <c r="Q624" s="197">
        <f t="shared" si="265"/>
        <v>608</v>
      </c>
      <c r="R624" s="197">
        <f t="shared" si="265"/>
        <v>2924197.22</v>
      </c>
      <c r="S624" s="197">
        <f t="shared" si="265"/>
        <v>0</v>
      </c>
      <c r="T624" s="197">
        <f t="shared" si="265"/>
        <v>0</v>
      </c>
      <c r="U624" s="197">
        <f t="shared" si="265"/>
        <v>0</v>
      </c>
      <c r="V624" s="197">
        <f t="shared" si="265"/>
        <v>0</v>
      </c>
      <c r="W624" s="197">
        <f t="shared" si="265"/>
        <v>0</v>
      </c>
      <c r="X624" s="197">
        <f t="shared" si="265"/>
        <v>0</v>
      </c>
      <c r="Y624" s="197">
        <f t="shared" si="265"/>
        <v>0</v>
      </c>
      <c r="Z624" s="197">
        <f t="shared" si="265"/>
        <v>0</v>
      </c>
      <c r="AA624" s="197">
        <f t="shared" si="265"/>
        <v>0</v>
      </c>
      <c r="AB624" s="197">
        <f t="shared" si="265"/>
        <v>0</v>
      </c>
      <c r="AC624" s="197">
        <f t="shared" si="265"/>
        <v>147924.01999999999</v>
      </c>
      <c r="AD624" s="197">
        <f t="shared" si="265"/>
        <v>330000</v>
      </c>
      <c r="AE624" s="197">
        <f t="shared" si="265"/>
        <v>120000</v>
      </c>
      <c r="AF624" s="239" t="s">
        <v>17026</v>
      </c>
      <c r="AG624" s="239" t="s">
        <v>17026</v>
      </c>
      <c r="AH624" s="239" t="s">
        <v>17026</v>
      </c>
      <c r="AI624" s="251"/>
      <c r="AJ624" s="251"/>
      <c r="AK624" s="251"/>
      <c r="AL624" s="251"/>
      <c r="AM624" s="252"/>
      <c r="AN624" s="252"/>
      <c r="AO624" s="252"/>
      <c r="AP624" s="252"/>
      <c r="AQ624" s="252"/>
      <c r="AR624" s="252"/>
      <c r="AS624" s="252"/>
      <c r="AT624" s="252"/>
      <c r="AU624" s="252"/>
      <c r="AV624" s="252"/>
      <c r="AW624" s="252"/>
      <c r="AX624" s="253"/>
      <c r="AY624" s="253"/>
      <c r="AZ624" s="252"/>
      <c r="BA624" s="252"/>
      <c r="BB624" s="254"/>
      <c r="BC624" s="255">
        <f t="shared" si="242"/>
        <v>-490</v>
      </c>
      <c r="BJ624" s="191" t="e">
        <f t="shared" si="263"/>
        <v>#N/A</v>
      </c>
      <c r="BM624" s="191" t="s">
        <v>3018</v>
      </c>
      <c r="BN624" s="191" t="s">
        <v>1343</v>
      </c>
      <c r="BO624" s="191" t="s">
        <v>2138</v>
      </c>
      <c r="BU624" s="191" t="s">
        <v>3018</v>
      </c>
      <c r="BV624" s="191" t="s">
        <v>1343</v>
      </c>
      <c r="BW624" s="191" t="s">
        <v>2138</v>
      </c>
      <c r="CH624" s="248">
        <f t="shared" si="225"/>
        <v>0</v>
      </c>
    </row>
    <row r="625" spans="1:86" x14ac:dyDescent="0.3">
      <c r="A625" s="191">
        <v>1</v>
      </c>
      <c r="B625" s="256">
        <f>SUBTOTAL(9,$A$411:A625)</f>
        <v>172</v>
      </c>
      <c r="C625" s="260" t="s">
        <v>60</v>
      </c>
      <c r="D625" s="197">
        <f t="shared" ref="D625:D626" si="266">E625+F625+G625+H625+I625+J625+L625+N625+P625+R625+T625+U625+V625+W625+X625+Y625+Z625+AA625+AB625+AC625+AD625+AE625</f>
        <v>4223486.4000000004</v>
      </c>
      <c r="E625" s="263">
        <v>0</v>
      </c>
      <c r="F625" s="263">
        <v>0</v>
      </c>
      <c r="G625" s="263">
        <v>0</v>
      </c>
      <c r="H625" s="263">
        <v>0</v>
      </c>
      <c r="I625" s="263">
        <v>0</v>
      </c>
      <c r="J625" s="263">
        <v>0</v>
      </c>
      <c r="K625" s="278">
        <v>0</v>
      </c>
      <c r="L625" s="263">
        <v>0</v>
      </c>
      <c r="M625" s="197">
        <v>490</v>
      </c>
      <c r="N625" s="197">
        <v>3988140.2</v>
      </c>
      <c r="O625" s="263">
        <v>0</v>
      </c>
      <c r="P625" s="263">
        <v>0</v>
      </c>
      <c r="Q625" s="197">
        <v>0</v>
      </c>
      <c r="R625" s="197">
        <v>0</v>
      </c>
      <c r="S625" s="263">
        <v>0</v>
      </c>
      <c r="T625" s="263">
        <v>0</v>
      </c>
      <c r="U625" s="263">
        <v>0</v>
      </c>
      <c r="V625" s="263">
        <v>0</v>
      </c>
      <c r="W625" s="263">
        <v>0</v>
      </c>
      <c r="X625" s="263">
        <v>0</v>
      </c>
      <c r="Y625" s="263">
        <v>0</v>
      </c>
      <c r="Z625" s="263">
        <v>0</v>
      </c>
      <c r="AA625" s="263">
        <v>0</v>
      </c>
      <c r="AB625" s="263">
        <v>0</v>
      </c>
      <c r="AC625" s="197">
        <f>ROUND(N625*2.14%,2)</f>
        <v>85346.2</v>
      </c>
      <c r="AD625" s="197">
        <v>150000</v>
      </c>
      <c r="AE625" s="263">
        <v>0</v>
      </c>
      <c r="AF625" s="239">
        <v>2024</v>
      </c>
      <c r="AG625" s="239">
        <v>2024</v>
      </c>
      <c r="AH625" s="239">
        <v>2024</v>
      </c>
      <c r="AI625" s="251"/>
      <c r="AJ625" s="251"/>
      <c r="AK625" s="251"/>
      <c r="AL625" s="251"/>
      <c r="AM625" s="252" t="s">
        <v>16949</v>
      </c>
      <c r="AN625" s="252" t="s">
        <v>16949</v>
      </c>
      <c r="AO625" s="252">
        <v>0</v>
      </c>
      <c r="AP625" s="252" t="s">
        <v>16969</v>
      </c>
      <c r="AQ625" s="252" t="s">
        <v>16966</v>
      </c>
      <c r="AR625" s="252">
        <v>0</v>
      </c>
      <c r="AS625" s="252"/>
      <c r="AT625" s="252"/>
      <c r="AU625" s="252"/>
      <c r="AV625" s="252"/>
      <c r="AW625" s="252" t="s">
        <v>663</v>
      </c>
      <c r="AX625" s="253">
        <v>616.1</v>
      </c>
      <c r="AY625" s="253">
        <v>490</v>
      </c>
      <c r="AZ625" s="252" t="s">
        <v>2967</v>
      </c>
      <c r="BA625" s="252" t="s">
        <v>17012</v>
      </c>
      <c r="BB625" s="254"/>
      <c r="BC625" s="255">
        <f t="shared" si="242"/>
        <v>0</v>
      </c>
      <c r="BJ625" s="191" t="str">
        <f t="shared" si="263"/>
        <v>436.970</v>
      </c>
      <c r="BM625" s="191" t="s">
        <v>3019</v>
      </c>
      <c r="BN625" s="191" t="s">
        <v>788</v>
      </c>
      <c r="BO625" s="191" t="s">
        <v>2984</v>
      </c>
      <c r="BU625" s="191" t="s">
        <v>3019</v>
      </c>
      <c r="BV625" s="191" t="s">
        <v>788</v>
      </c>
      <c r="BW625" s="191" t="s">
        <v>2984</v>
      </c>
      <c r="CH625" s="248">
        <f t="shared" si="225"/>
        <v>1.7462298274040222E-10</v>
      </c>
    </row>
    <row r="626" spans="1:86" x14ac:dyDescent="0.3">
      <c r="A626" s="191">
        <v>1</v>
      </c>
      <c r="B626" s="256">
        <f>SUBTOTAL(9,$A$411:A626)</f>
        <v>173</v>
      </c>
      <c r="C626" s="295" t="s">
        <v>61</v>
      </c>
      <c r="D626" s="197">
        <f t="shared" si="266"/>
        <v>3286775.04</v>
      </c>
      <c r="E626" s="263">
        <v>0</v>
      </c>
      <c r="F626" s="263">
        <v>0</v>
      </c>
      <c r="G626" s="263">
        <v>0</v>
      </c>
      <c r="H626" s="263">
        <v>0</v>
      </c>
      <c r="I626" s="263">
        <v>0</v>
      </c>
      <c r="J626" s="263">
        <v>0</v>
      </c>
      <c r="K626" s="278">
        <v>0</v>
      </c>
      <c r="L626" s="263">
        <v>0</v>
      </c>
      <c r="M626" s="197">
        <v>0</v>
      </c>
      <c r="N626" s="197">
        <v>0</v>
      </c>
      <c r="O626" s="263">
        <v>0</v>
      </c>
      <c r="P626" s="263">
        <v>0</v>
      </c>
      <c r="Q626" s="263">
        <v>608</v>
      </c>
      <c r="R626" s="197">
        <v>2924197.22</v>
      </c>
      <c r="S626" s="263">
        <v>0</v>
      </c>
      <c r="T626" s="263">
        <v>0</v>
      </c>
      <c r="U626" s="263">
        <v>0</v>
      </c>
      <c r="V626" s="263">
        <v>0</v>
      </c>
      <c r="W626" s="263">
        <v>0</v>
      </c>
      <c r="X626" s="263">
        <v>0</v>
      </c>
      <c r="Y626" s="263">
        <v>0</v>
      </c>
      <c r="Z626" s="263">
        <v>0</v>
      </c>
      <c r="AA626" s="263">
        <v>0</v>
      </c>
      <c r="AB626" s="263">
        <v>0</v>
      </c>
      <c r="AC626" s="197">
        <f>ROUND(R626*2.14%,2)</f>
        <v>62577.82</v>
      </c>
      <c r="AD626" s="263">
        <v>180000</v>
      </c>
      <c r="AE626" s="263">
        <v>120000</v>
      </c>
      <c r="AF626" s="239">
        <v>2024</v>
      </c>
      <c r="AG626" s="239">
        <v>2024</v>
      </c>
      <c r="AH626" s="239">
        <v>2024</v>
      </c>
      <c r="AI626" s="251"/>
      <c r="AJ626" s="251"/>
      <c r="AK626" s="251"/>
      <c r="AL626" s="251"/>
      <c r="AM626" s="252" t="s">
        <v>16955</v>
      </c>
      <c r="AN626" s="252" t="s">
        <v>16967</v>
      </c>
      <c r="AO626" s="252">
        <v>0</v>
      </c>
      <c r="AP626" s="252" t="s">
        <v>16960</v>
      </c>
      <c r="AQ626" s="252" t="s">
        <v>16957</v>
      </c>
      <c r="AR626" s="252">
        <v>0</v>
      </c>
      <c r="AS626" s="252"/>
      <c r="AT626" s="252"/>
      <c r="AU626" s="252"/>
      <c r="AV626" s="252"/>
      <c r="AW626" s="252" t="s">
        <v>943</v>
      </c>
      <c r="AX626" s="253">
        <v>396.4</v>
      </c>
      <c r="AY626" s="253">
        <v>642</v>
      </c>
      <c r="AZ626" s="252" t="s">
        <v>2967</v>
      </c>
      <c r="BA626" s="252" t="s">
        <v>1343</v>
      </c>
      <c r="BB626" s="254"/>
      <c r="BC626" s="255">
        <f t="shared" si="242"/>
        <v>642</v>
      </c>
      <c r="BJ626" s="191" t="str">
        <f t="shared" si="263"/>
        <v>539.200</v>
      </c>
      <c r="BM626" s="191" t="s">
        <v>3020</v>
      </c>
      <c r="BN626" s="191" t="s">
        <v>1140</v>
      </c>
      <c r="BO626" s="191" t="s">
        <v>3022</v>
      </c>
      <c r="BU626" s="191" t="s">
        <v>3020</v>
      </c>
      <c r="BV626" s="191" t="s">
        <v>1140</v>
      </c>
      <c r="BW626" s="191" t="s">
        <v>3022</v>
      </c>
      <c r="CH626" s="248">
        <f t="shared" si="225"/>
        <v>-1.7462298274040222E-10</v>
      </c>
    </row>
    <row r="627" spans="1:86" x14ac:dyDescent="0.3">
      <c r="B627" s="303" t="s">
        <v>53</v>
      </c>
      <c r="C627" s="304"/>
      <c r="D627" s="246">
        <f>D628</f>
        <v>4654454.3999999994</v>
      </c>
      <c r="E627" s="197">
        <f t="shared" ref="E627:AE627" si="267">E628</f>
        <v>0</v>
      </c>
      <c r="F627" s="197">
        <f t="shared" si="267"/>
        <v>0</v>
      </c>
      <c r="G627" s="197">
        <f t="shared" si="267"/>
        <v>0</v>
      </c>
      <c r="H627" s="197">
        <f t="shared" si="267"/>
        <v>0</v>
      </c>
      <c r="I627" s="197">
        <f t="shared" si="267"/>
        <v>0</v>
      </c>
      <c r="J627" s="197">
        <f t="shared" si="267"/>
        <v>0</v>
      </c>
      <c r="K627" s="247">
        <f t="shared" si="267"/>
        <v>0</v>
      </c>
      <c r="L627" s="197">
        <f t="shared" si="267"/>
        <v>0</v>
      </c>
      <c r="M627" s="197">
        <f t="shared" si="267"/>
        <v>540</v>
      </c>
      <c r="N627" s="197">
        <f t="shared" si="267"/>
        <v>4380707.26</v>
      </c>
      <c r="O627" s="197">
        <f t="shared" si="267"/>
        <v>0</v>
      </c>
      <c r="P627" s="197">
        <f t="shared" si="267"/>
        <v>0</v>
      </c>
      <c r="Q627" s="197">
        <f t="shared" si="267"/>
        <v>0</v>
      </c>
      <c r="R627" s="197">
        <f t="shared" si="267"/>
        <v>0</v>
      </c>
      <c r="S627" s="197">
        <f t="shared" si="267"/>
        <v>0</v>
      </c>
      <c r="T627" s="197">
        <f t="shared" si="267"/>
        <v>0</v>
      </c>
      <c r="U627" s="197">
        <f t="shared" si="267"/>
        <v>0</v>
      </c>
      <c r="V627" s="197">
        <f t="shared" si="267"/>
        <v>0</v>
      </c>
      <c r="W627" s="197">
        <f t="shared" si="267"/>
        <v>0</v>
      </c>
      <c r="X627" s="197">
        <f t="shared" si="267"/>
        <v>0</v>
      </c>
      <c r="Y627" s="197">
        <f t="shared" si="267"/>
        <v>0</v>
      </c>
      <c r="Z627" s="197">
        <f t="shared" si="267"/>
        <v>0</v>
      </c>
      <c r="AA627" s="197">
        <f t="shared" si="267"/>
        <v>0</v>
      </c>
      <c r="AB627" s="197">
        <f t="shared" si="267"/>
        <v>0</v>
      </c>
      <c r="AC627" s="197">
        <f t="shared" si="267"/>
        <v>93747.14</v>
      </c>
      <c r="AD627" s="197">
        <f t="shared" si="267"/>
        <v>180000</v>
      </c>
      <c r="AE627" s="197">
        <f t="shared" si="267"/>
        <v>0</v>
      </c>
      <c r="AF627" s="239" t="s">
        <v>17026</v>
      </c>
      <c r="AG627" s="239" t="s">
        <v>17026</v>
      </c>
      <c r="AH627" s="239" t="s">
        <v>17026</v>
      </c>
      <c r="AI627" s="251"/>
      <c r="AJ627" s="251"/>
      <c r="AK627" s="251"/>
      <c r="AL627" s="251"/>
      <c r="AM627" s="252"/>
      <c r="AN627" s="252"/>
      <c r="AO627" s="252"/>
      <c r="AP627" s="252"/>
      <c r="AQ627" s="252"/>
      <c r="AR627" s="252"/>
      <c r="AS627" s="252"/>
      <c r="AT627" s="252"/>
      <c r="AU627" s="252"/>
      <c r="AV627" s="252"/>
      <c r="AW627" s="252"/>
      <c r="AX627" s="253"/>
      <c r="AY627" s="253"/>
      <c r="AZ627" s="252"/>
      <c r="BA627" s="252"/>
      <c r="BB627" s="254"/>
      <c r="BC627" s="255">
        <f t="shared" si="242"/>
        <v>-540</v>
      </c>
      <c r="BJ627" s="191" t="e">
        <f t="shared" si="263"/>
        <v>#N/A</v>
      </c>
      <c r="BM627" s="191" t="s">
        <v>3023</v>
      </c>
      <c r="BN627" s="191" t="s">
        <v>924</v>
      </c>
      <c r="BO627" s="191" t="s">
        <v>3024</v>
      </c>
      <c r="BU627" s="191" t="s">
        <v>3023</v>
      </c>
      <c r="BV627" s="191" t="s">
        <v>924</v>
      </c>
      <c r="BW627" s="191" t="s">
        <v>3024</v>
      </c>
      <c r="CH627" s="248">
        <f t="shared" ref="CH627:CH685" si="268">D627-E627-F627-G627-H627-I627-J627-L627-N627-P627-R627-T627-U627-V627-W627-X627-Y627-Z627-AA627-AB627-AC627-AD627-AE627</f>
        <v>-3.4924596548080444E-10</v>
      </c>
    </row>
    <row r="628" spans="1:86" x14ac:dyDescent="0.3">
      <c r="A628" s="191">
        <v>1</v>
      </c>
      <c r="B628" s="256">
        <f>SUBTOTAL(9,$A$411:A628)</f>
        <v>174</v>
      </c>
      <c r="C628" s="260" t="s">
        <v>62</v>
      </c>
      <c r="D628" s="197">
        <f>E628+F628+G628+H628+I628+J628+L628+N628+P628+R628+T628+U628+V628+W628+X628+Y628+Z628+AA628+AB628+AC628+AD628+AE628</f>
        <v>4654454.3999999994</v>
      </c>
      <c r="E628" s="263">
        <v>0</v>
      </c>
      <c r="F628" s="263">
        <v>0</v>
      </c>
      <c r="G628" s="263">
        <v>0</v>
      </c>
      <c r="H628" s="263">
        <v>0</v>
      </c>
      <c r="I628" s="263">
        <v>0</v>
      </c>
      <c r="J628" s="263">
        <v>0</v>
      </c>
      <c r="K628" s="278">
        <v>0</v>
      </c>
      <c r="L628" s="263">
        <v>0</v>
      </c>
      <c r="M628" s="197">
        <v>540</v>
      </c>
      <c r="N628" s="197">
        <v>4380707.26</v>
      </c>
      <c r="O628" s="263">
        <v>0</v>
      </c>
      <c r="P628" s="263">
        <v>0</v>
      </c>
      <c r="Q628" s="263">
        <v>0</v>
      </c>
      <c r="R628" s="263">
        <v>0</v>
      </c>
      <c r="S628" s="263">
        <v>0</v>
      </c>
      <c r="T628" s="263">
        <v>0</v>
      </c>
      <c r="U628" s="263">
        <v>0</v>
      </c>
      <c r="V628" s="263">
        <v>0</v>
      </c>
      <c r="W628" s="263">
        <v>0</v>
      </c>
      <c r="X628" s="263">
        <v>0</v>
      </c>
      <c r="Y628" s="263">
        <v>0</v>
      </c>
      <c r="Z628" s="263">
        <v>0</v>
      </c>
      <c r="AA628" s="263">
        <v>0</v>
      </c>
      <c r="AB628" s="263">
        <v>0</v>
      </c>
      <c r="AC628" s="197">
        <f>ROUND(N628*2.14%,2)</f>
        <v>93747.14</v>
      </c>
      <c r="AD628" s="197">
        <v>180000</v>
      </c>
      <c r="AE628" s="263">
        <v>0</v>
      </c>
      <c r="AF628" s="239">
        <v>2024</v>
      </c>
      <c r="AG628" s="239">
        <v>2024</v>
      </c>
      <c r="AH628" s="239">
        <v>2024</v>
      </c>
      <c r="AI628" s="251"/>
      <c r="AJ628" s="251"/>
      <c r="AK628" s="251"/>
      <c r="AL628" s="251"/>
      <c r="AM628" s="252" t="s">
        <v>16949</v>
      </c>
      <c r="AN628" s="252" t="s">
        <v>16954</v>
      </c>
      <c r="AO628" s="252">
        <v>0</v>
      </c>
      <c r="AP628" s="252" t="s">
        <v>16955</v>
      </c>
      <c r="AQ628" s="252" t="s">
        <v>16966</v>
      </c>
      <c r="AR628" s="252">
        <v>0</v>
      </c>
      <c r="AS628" s="252"/>
      <c r="AT628" s="252"/>
      <c r="AU628" s="252"/>
      <c r="AV628" s="252"/>
      <c r="AW628" s="252" t="s">
        <v>637</v>
      </c>
      <c r="AX628" s="253">
        <v>627.79999999999995</v>
      </c>
      <c r="AY628" s="253">
        <v>540</v>
      </c>
      <c r="AZ628" s="252" t="s">
        <v>2967</v>
      </c>
      <c r="BA628" s="252" t="s">
        <v>17012</v>
      </c>
      <c r="BB628" s="254"/>
      <c r="BC628" s="255">
        <f t="shared" ref="BC628:BC644" si="269">AY628-M628</f>
        <v>0</v>
      </c>
      <c r="BJ628" s="191" t="str">
        <f t="shared" si="263"/>
        <v>1067.000</v>
      </c>
      <c r="BM628" s="191" t="s">
        <v>3025</v>
      </c>
      <c r="BN628" s="191" t="s">
        <v>2984</v>
      </c>
      <c r="BO628" s="191" t="s">
        <v>2984</v>
      </c>
      <c r="BU628" s="191" t="s">
        <v>3025</v>
      </c>
      <c r="BV628" s="191" t="s">
        <v>2984</v>
      </c>
      <c r="BW628" s="191" t="s">
        <v>2984</v>
      </c>
      <c r="CH628" s="248">
        <f t="shared" si="268"/>
        <v>-3.4924596548080444E-10</v>
      </c>
    </row>
    <row r="629" spans="1:86" x14ac:dyDescent="0.3">
      <c r="B629" s="249" t="s">
        <v>55</v>
      </c>
      <c r="C629" s="249"/>
      <c r="D629" s="246">
        <f>D630</f>
        <v>6464520</v>
      </c>
      <c r="E629" s="197">
        <f t="shared" ref="E629:AE629" si="270">E630</f>
        <v>0</v>
      </c>
      <c r="F629" s="197">
        <f t="shared" si="270"/>
        <v>0</v>
      </c>
      <c r="G629" s="197">
        <f t="shared" si="270"/>
        <v>0</v>
      </c>
      <c r="H629" s="197">
        <f t="shared" si="270"/>
        <v>0</v>
      </c>
      <c r="I629" s="197">
        <f t="shared" si="270"/>
        <v>0</v>
      </c>
      <c r="J629" s="197">
        <f t="shared" si="270"/>
        <v>0</v>
      </c>
      <c r="K629" s="247">
        <f t="shared" si="270"/>
        <v>0</v>
      </c>
      <c r="L629" s="197">
        <f t="shared" si="270"/>
        <v>0</v>
      </c>
      <c r="M629" s="197">
        <f t="shared" si="270"/>
        <v>750</v>
      </c>
      <c r="N629" s="197">
        <f t="shared" si="270"/>
        <v>6152849.0300000003</v>
      </c>
      <c r="O629" s="197">
        <f t="shared" si="270"/>
        <v>0</v>
      </c>
      <c r="P629" s="197">
        <f t="shared" si="270"/>
        <v>0</v>
      </c>
      <c r="Q629" s="197">
        <f t="shared" si="270"/>
        <v>0</v>
      </c>
      <c r="R629" s="197">
        <f t="shared" si="270"/>
        <v>0</v>
      </c>
      <c r="S629" s="197">
        <f t="shared" si="270"/>
        <v>0</v>
      </c>
      <c r="T629" s="197">
        <f t="shared" si="270"/>
        <v>0</v>
      </c>
      <c r="U629" s="197">
        <f t="shared" si="270"/>
        <v>0</v>
      </c>
      <c r="V629" s="197">
        <f t="shared" si="270"/>
        <v>0</v>
      </c>
      <c r="W629" s="197">
        <f t="shared" si="270"/>
        <v>0</v>
      </c>
      <c r="X629" s="197">
        <f t="shared" si="270"/>
        <v>0</v>
      </c>
      <c r="Y629" s="197">
        <f t="shared" si="270"/>
        <v>0</v>
      </c>
      <c r="Z629" s="197">
        <f t="shared" si="270"/>
        <v>0</v>
      </c>
      <c r="AA629" s="197">
        <f t="shared" si="270"/>
        <v>0</v>
      </c>
      <c r="AB629" s="197">
        <f t="shared" si="270"/>
        <v>0</v>
      </c>
      <c r="AC629" s="197">
        <f t="shared" si="270"/>
        <v>131670.97</v>
      </c>
      <c r="AD629" s="197">
        <f t="shared" si="270"/>
        <v>180000</v>
      </c>
      <c r="AE629" s="197">
        <f t="shared" si="270"/>
        <v>0</v>
      </c>
      <c r="AF629" s="239" t="s">
        <v>17026</v>
      </c>
      <c r="AG629" s="239" t="s">
        <v>17026</v>
      </c>
      <c r="AH629" s="239" t="s">
        <v>17026</v>
      </c>
      <c r="AI629" s="251"/>
      <c r="AJ629" s="251"/>
      <c r="AK629" s="251"/>
      <c r="AL629" s="251"/>
      <c r="AM629" s="252"/>
      <c r="AN629" s="252"/>
      <c r="AO629" s="252"/>
      <c r="AP629" s="252"/>
      <c r="AQ629" s="252"/>
      <c r="AR629" s="252"/>
      <c r="AS629" s="252"/>
      <c r="AT629" s="252"/>
      <c r="AU629" s="252"/>
      <c r="AV629" s="252"/>
      <c r="AW629" s="252"/>
      <c r="AX629" s="253"/>
      <c r="AY629" s="253"/>
      <c r="AZ629" s="252"/>
      <c r="BA629" s="252"/>
      <c r="BB629" s="254"/>
      <c r="BC629" s="255">
        <f t="shared" si="269"/>
        <v>-750</v>
      </c>
      <c r="BJ629" s="191" t="e">
        <f t="shared" si="263"/>
        <v>#N/A</v>
      </c>
      <c r="BM629" s="191" t="s">
        <v>3026</v>
      </c>
      <c r="BN629" s="191" t="s">
        <v>663</v>
      </c>
      <c r="BO629" s="191" t="s">
        <v>3027</v>
      </c>
      <c r="BU629" s="191" t="s">
        <v>3026</v>
      </c>
      <c r="BV629" s="191" t="s">
        <v>663</v>
      </c>
      <c r="BW629" s="191" t="s">
        <v>3027</v>
      </c>
      <c r="CH629" s="248">
        <f t="shared" si="268"/>
        <v>-2.6193447411060333E-10</v>
      </c>
    </row>
    <row r="630" spans="1:86" x14ac:dyDescent="0.3">
      <c r="A630" s="191">
        <v>1</v>
      </c>
      <c r="B630" s="256">
        <f>SUBTOTAL(9,$A$411:A630)</f>
        <v>175</v>
      </c>
      <c r="C630" s="297" t="s">
        <v>63</v>
      </c>
      <c r="D630" s="197">
        <f>E630+F630+G630+H630+I630+J630+L630+N630+P630+R630+T630+U630+V630+W630+X630+Y630+Z630+AA630+AB630+AC630+AD630+AE630</f>
        <v>6464520</v>
      </c>
      <c r="E630" s="270">
        <v>0</v>
      </c>
      <c r="F630" s="270">
        <v>0</v>
      </c>
      <c r="G630" s="270">
        <v>0</v>
      </c>
      <c r="H630" s="270">
        <v>0</v>
      </c>
      <c r="I630" s="270">
        <v>0</v>
      </c>
      <c r="J630" s="270">
        <v>0</v>
      </c>
      <c r="K630" s="305">
        <v>0</v>
      </c>
      <c r="L630" s="270">
        <v>0</v>
      </c>
      <c r="M630" s="197">
        <v>750</v>
      </c>
      <c r="N630" s="197">
        <v>6152849.0300000003</v>
      </c>
      <c r="O630" s="270">
        <v>0</v>
      </c>
      <c r="P630" s="270">
        <v>0</v>
      </c>
      <c r="Q630" s="270">
        <v>0</v>
      </c>
      <c r="R630" s="270">
        <v>0</v>
      </c>
      <c r="S630" s="270">
        <v>0</v>
      </c>
      <c r="T630" s="270">
        <v>0</v>
      </c>
      <c r="U630" s="270">
        <v>0</v>
      </c>
      <c r="V630" s="270">
        <v>0</v>
      </c>
      <c r="W630" s="270">
        <v>0</v>
      </c>
      <c r="X630" s="270">
        <v>0</v>
      </c>
      <c r="Y630" s="270">
        <v>0</v>
      </c>
      <c r="Z630" s="270">
        <v>0</v>
      </c>
      <c r="AA630" s="270">
        <v>0</v>
      </c>
      <c r="AB630" s="270">
        <v>0</v>
      </c>
      <c r="AC630" s="197">
        <f>ROUND(N630*2.14%,2)</f>
        <v>131670.97</v>
      </c>
      <c r="AD630" s="197">
        <v>180000</v>
      </c>
      <c r="AE630" s="270">
        <v>0</v>
      </c>
      <c r="AF630" s="239">
        <v>2024</v>
      </c>
      <c r="AG630" s="239">
        <v>2024</v>
      </c>
      <c r="AH630" s="239">
        <v>2024</v>
      </c>
      <c r="AI630" s="251"/>
      <c r="AJ630" s="251"/>
      <c r="AK630" s="251"/>
      <c r="AL630" s="251"/>
      <c r="AM630" s="252" t="s">
        <v>16962</v>
      </c>
      <c r="AN630" s="252" t="s">
        <v>16960</v>
      </c>
      <c r="AO630" s="252">
        <v>0</v>
      </c>
      <c r="AP630" s="252" t="s">
        <v>16968</v>
      </c>
      <c r="AQ630" s="252" t="s">
        <v>16961</v>
      </c>
      <c r="AR630" s="252">
        <v>0</v>
      </c>
      <c r="AS630" s="252"/>
      <c r="AT630" s="252"/>
      <c r="AU630" s="252"/>
      <c r="AV630" s="252"/>
      <c r="AW630" s="252" t="s">
        <v>811</v>
      </c>
      <c r="AX630" s="253">
        <v>713.29</v>
      </c>
      <c r="AY630" s="253">
        <v>750</v>
      </c>
      <c r="AZ630" s="252" t="s">
        <v>2967</v>
      </c>
      <c r="BA630" s="252" t="s">
        <v>17012</v>
      </c>
      <c r="BB630" s="254"/>
      <c r="BC630" s="255">
        <f t="shared" si="269"/>
        <v>0</v>
      </c>
      <c r="BJ630" s="191" t="str">
        <f t="shared" si="263"/>
        <v>508.800</v>
      </c>
      <c r="BM630" s="191" t="s">
        <v>3028</v>
      </c>
      <c r="BN630" s="191" t="s">
        <v>2984</v>
      </c>
      <c r="BO630" s="191" t="s">
        <v>2984</v>
      </c>
      <c r="BU630" s="191" t="s">
        <v>3028</v>
      </c>
      <c r="BV630" s="191" t="s">
        <v>2984</v>
      </c>
      <c r="BW630" s="191" t="s">
        <v>2984</v>
      </c>
      <c r="CH630" s="248">
        <f t="shared" si="268"/>
        <v>-2.6193447411060333E-10</v>
      </c>
    </row>
    <row r="631" spans="1:86" x14ac:dyDescent="0.3">
      <c r="B631" s="249" t="s">
        <v>54</v>
      </c>
      <c r="C631" s="249"/>
      <c r="D631" s="246">
        <f>D632</f>
        <v>5602584</v>
      </c>
      <c r="E631" s="197">
        <f t="shared" ref="E631:AE631" si="271">E632</f>
        <v>0</v>
      </c>
      <c r="F631" s="197">
        <f t="shared" si="271"/>
        <v>0</v>
      </c>
      <c r="G631" s="197">
        <f t="shared" si="271"/>
        <v>0</v>
      </c>
      <c r="H631" s="197">
        <f t="shared" si="271"/>
        <v>0</v>
      </c>
      <c r="I631" s="197">
        <f t="shared" si="271"/>
        <v>0</v>
      </c>
      <c r="J631" s="197">
        <f t="shared" si="271"/>
        <v>0</v>
      </c>
      <c r="K631" s="247">
        <f t="shared" si="271"/>
        <v>0</v>
      </c>
      <c r="L631" s="197">
        <f t="shared" si="271"/>
        <v>0</v>
      </c>
      <c r="M631" s="197">
        <f t="shared" si="271"/>
        <v>650</v>
      </c>
      <c r="N631" s="197">
        <f t="shared" si="271"/>
        <v>5308972</v>
      </c>
      <c r="O631" s="197">
        <f t="shared" si="271"/>
        <v>0</v>
      </c>
      <c r="P631" s="197">
        <f t="shared" si="271"/>
        <v>0</v>
      </c>
      <c r="Q631" s="197">
        <f t="shared" si="271"/>
        <v>0</v>
      </c>
      <c r="R631" s="197">
        <f t="shared" si="271"/>
        <v>0</v>
      </c>
      <c r="S631" s="197">
        <f t="shared" si="271"/>
        <v>0</v>
      </c>
      <c r="T631" s="197">
        <f t="shared" si="271"/>
        <v>0</v>
      </c>
      <c r="U631" s="197">
        <f t="shared" si="271"/>
        <v>0</v>
      </c>
      <c r="V631" s="197">
        <f t="shared" si="271"/>
        <v>0</v>
      </c>
      <c r="W631" s="197">
        <f t="shared" si="271"/>
        <v>0</v>
      </c>
      <c r="X631" s="197">
        <f t="shared" si="271"/>
        <v>0</v>
      </c>
      <c r="Y631" s="197">
        <f t="shared" si="271"/>
        <v>0</v>
      </c>
      <c r="Z631" s="197">
        <f t="shared" si="271"/>
        <v>0</v>
      </c>
      <c r="AA631" s="197">
        <f t="shared" si="271"/>
        <v>0</v>
      </c>
      <c r="AB631" s="197">
        <f t="shared" si="271"/>
        <v>0</v>
      </c>
      <c r="AC631" s="197">
        <f t="shared" si="271"/>
        <v>113612</v>
      </c>
      <c r="AD631" s="197">
        <f t="shared" si="271"/>
        <v>180000</v>
      </c>
      <c r="AE631" s="197">
        <f t="shared" si="271"/>
        <v>0</v>
      </c>
      <c r="AF631" s="239" t="s">
        <v>17026</v>
      </c>
      <c r="AG631" s="239" t="s">
        <v>17026</v>
      </c>
      <c r="AH631" s="239" t="s">
        <v>17026</v>
      </c>
      <c r="AI631" s="251"/>
      <c r="AJ631" s="251"/>
      <c r="AK631" s="251"/>
      <c r="AL631" s="251"/>
      <c r="AM631" s="252"/>
      <c r="AN631" s="252"/>
      <c r="AO631" s="252"/>
      <c r="AP631" s="252"/>
      <c r="AQ631" s="252"/>
      <c r="AR631" s="252"/>
      <c r="AS631" s="252"/>
      <c r="AT631" s="252"/>
      <c r="AU631" s="252"/>
      <c r="AV631" s="252"/>
      <c r="AW631" s="252"/>
      <c r="AX631" s="253"/>
      <c r="AY631" s="253"/>
      <c r="AZ631" s="252"/>
      <c r="BA631" s="252"/>
      <c r="BB631" s="254"/>
      <c r="BC631" s="255">
        <f t="shared" si="269"/>
        <v>-650</v>
      </c>
      <c r="BJ631" s="191" t="e">
        <f t="shared" si="263"/>
        <v>#N/A</v>
      </c>
      <c r="BM631" s="191" t="s">
        <v>3030</v>
      </c>
      <c r="BN631" s="191" t="s">
        <v>664</v>
      </c>
      <c r="BO631" s="191" t="s">
        <v>3031</v>
      </c>
      <c r="BU631" s="191" t="s">
        <v>3030</v>
      </c>
      <c r="BV631" s="191" t="s">
        <v>664</v>
      </c>
      <c r="BW631" s="191" t="s">
        <v>3031</v>
      </c>
      <c r="CH631" s="248">
        <f t="shared" si="268"/>
        <v>0</v>
      </c>
    </row>
    <row r="632" spans="1:86" ht="18.75" customHeight="1" x14ac:dyDescent="0.3">
      <c r="A632" s="191">
        <v>1</v>
      </c>
      <c r="B632" s="256">
        <f>SUBTOTAL(9,$A$411:A632)</f>
        <v>176</v>
      </c>
      <c r="C632" s="297" t="s">
        <v>64</v>
      </c>
      <c r="D632" s="197">
        <f>E632+F632+G632+H632+I632+J632+L632+N632+P632+R632+T632+U632+V632+W632+X632+Y632+Z632+AA632+AB632+AC632+AD632+AE632</f>
        <v>5602584</v>
      </c>
      <c r="E632" s="263">
        <v>0</v>
      </c>
      <c r="F632" s="263">
        <v>0</v>
      </c>
      <c r="G632" s="263">
        <v>0</v>
      </c>
      <c r="H632" s="263">
        <v>0</v>
      </c>
      <c r="I632" s="263">
        <v>0</v>
      </c>
      <c r="J632" s="263">
        <v>0</v>
      </c>
      <c r="K632" s="278">
        <v>0</v>
      </c>
      <c r="L632" s="263">
        <v>0</v>
      </c>
      <c r="M632" s="197">
        <v>650</v>
      </c>
      <c r="N632" s="197">
        <v>5308972</v>
      </c>
      <c r="O632" s="263">
        <v>0</v>
      </c>
      <c r="P632" s="263">
        <v>0</v>
      </c>
      <c r="Q632" s="263">
        <v>0</v>
      </c>
      <c r="R632" s="263">
        <v>0</v>
      </c>
      <c r="S632" s="263">
        <v>0</v>
      </c>
      <c r="T632" s="263">
        <v>0</v>
      </c>
      <c r="U632" s="263">
        <v>0</v>
      </c>
      <c r="V632" s="263">
        <v>0</v>
      </c>
      <c r="W632" s="263">
        <v>0</v>
      </c>
      <c r="X632" s="263">
        <v>0</v>
      </c>
      <c r="Y632" s="263">
        <v>0</v>
      </c>
      <c r="Z632" s="263">
        <v>0</v>
      </c>
      <c r="AA632" s="263">
        <v>0</v>
      </c>
      <c r="AB632" s="263">
        <v>0</v>
      </c>
      <c r="AC632" s="197">
        <f>ROUND(N632*2.14%,2)</f>
        <v>113612</v>
      </c>
      <c r="AD632" s="197">
        <v>180000</v>
      </c>
      <c r="AE632" s="263">
        <v>0</v>
      </c>
      <c r="AF632" s="239">
        <v>2024</v>
      </c>
      <c r="AG632" s="239">
        <v>2024</v>
      </c>
      <c r="AH632" s="239">
        <v>2024</v>
      </c>
      <c r="AI632" s="251"/>
      <c r="AJ632" s="251"/>
      <c r="AK632" s="251"/>
      <c r="AL632" s="251"/>
      <c r="AM632" s="252" t="s">
        <v>16949</v>
      </c>
      <c r="AN632" s="252" t="s">
        <v>16955</v>
      </c>
      <c r="AO632" s="252">
        <v>0</v>
      </c>
      <c r="AP632" s="252" t="s">
        <v>16974</v>
      </c>
      <c r="AQ632" s="252" t="s">
        <v>16964</v>
      </c>
      <c r="AR632" s="252">
        <v>0</v>
      </c>
      <c r="AS632" s="252"/>
      <c r="AT632" s="252"/>
      <c r="AU632" s="252"/>
      <c r="AV632" s="252"/>
      <c r="AW632" s="252" t="s">
        <v>620</v>
      </c>
      <c r="AX632" s="253">
        <v>662.2</v>
      </c>
      <c r="AY632" s="253">
        <v>914.8</v>
      </c>
      <c r="AZ632" s="252" t="s">
        <v>2967</v>
      </c>
      <c r="BA632" s="252">
        <v>2004</v>
      </c>
      <c r="BB632" s="254"/>
      <c r="BC632" s="255">
        <f t="shared" si="269"/>
        <v>264.79999999999995</v>
      </c>
      <c r="BD632" s="191" t="s">
        <v>17010</v>
      </c>
      <c r="BJ632" s="191" t="str">
        <f t="shared" si="263"/>
        <v>914.800</v>
      </c>
      <c r="BM632" s="191" t="s">
        <v>603</v>
      </c>
      <c r="BN632" s="191" t="s">
        <v>3098</v>
      </c>
      <c r="BO632" s="191" t="s">
        <v>2984</v>
      </c>
      <c r="BU632" s="191" t="s">
        <v>603</v>
      </c>
      <c r="BV632" s="191" t="s">
        <v>3098</v>
      </c>
      <c r="BW632" s="191" t="s">
        <v>2984</v>
      </c>
      <c r="CH632" s="248">
        <f t="shared" si="268"/>
        <v>0</v>
      </c>
    </row>
    <row r="633" spans="1:86" x14ac:dyDescent="0.3">
      <c r="B633" s="249" t="s">
        <v>497</v>
      </c>
      <c r="C633" s="249"/>
      <c r="D633" s="246">
        <f>D634</f>
        <v>4641914.7</v>
      </c>
      <c r="E633" s="197">
        <f t="shared" ref="E633:AE633" si="272">E634</f>
        <v>0</v>
      </c>
      <c r="F633" s="197">
        <f t="shared" si="272"/>
        <v>0</v>
      </c>
      <c r="G633" s="197">
        <f t="shared" si="272"/>
        <v>0</v>
      </c>
      <c r="H633" s="197">
        <f t="shared" si="272"/>
        <v>0</v>
      </c>
      <c r="I633" s="197">
        <f t="shared" si="272"/>
        <v>0</v>
      </c>
      <c r="J633" s="197">
        <f t="shared" si="272"/>
        <v>0</v>
      </c>
      <c r="K633" s="247">
        <f t="shared" si="272"/>
        <v>0</v>
      </c>
      <c r="L633" s="197">
        <f t="shared" si="272"/>
        <v>0</v>
      </c>
      <c r="M633" s="197">
        <f t="shared" si="272"/>
        <v>570</v>
      </c>
      <c r="N633" s="197">
        <f t="shared" si="272"/>
        <v>4368430.29</v>
      </c>
      <c r="O633" s="197">
        <f t="shared" si="272"/>
        <v>0</v>
      </c>
      <c r="P633" s="197">
        <f t="shared" si="272"/>
        <v>0</v>
      </c>
      <c r="Q633" s="197">
        <f t="shared" si="272"/>
        <v>0</v>
      </c>
      <c r="R633" s="197">
        <f t="shared" si="272"/>
        <v>0</v>
      </c>
      <c r="S633" s="197">
        <f t="shared" si="272"/>
        <v>0</v>
      </c>
      <c r="T633" s="197">
        <f t="shared" si="272"/>
        <v>0</v>
      </c>
      <c r="U633" s="197">
        <f t="shared" si="272"/>
        <v>0</v>
      </c>
      <c r="V633" s="197">
        <f t="shared" si="272"/>
        <v>0</v>
      </c>
      <c r="W633" s="197">
        <f t="shared" si="272"/>
        <v>0</v>
      </c>
      <c r="X633" s="197">
        <f t="shared" si="272"/>
        <v>0</v>
      </c>
      <c r="Y633" s="197">
        <f t="shared" si="272"/>
        <v>0</v>
      </c>
      <c r="Z633" s="197">
        <f t="shared" si="272"/>
        <v>0</v>
      </c>
      <c r="AA633" s="197">
        <f t="shared" si="272"/>
        <v>0</v>
      </c>
      <c r="AB633" s="197">
        <f t="shared" si="272"/>
        <v>0</v>
      </c>
      <c r="AC633" s="197">
        <f t="shared" si="272"/>
        <v>93484.41</v>
      </c>
      <c r="AD633" s="197">
        <f t="shared" si="272"/>
        <v>180000</v>
      </c>
      <c r="AE633" s="197">
        <f t="shared" si="272"/>
        <v>0</v>
      </c>
      <c r="AF633" s="239" t="s">
        <v>17026</v>
      </c>
      <c r="AG633" s="239" t="s">
        <v>17026</v>
      </c>
      <c r="AH633" s="239" t="s">
        <v>17026</v>
      </c>
      <c r="AI633" s="251"/>
      <c r="AJ633" s="251"/>
      <c r="AK633" s="251"/>
      <c r="AL633" s="251"/>
      <c r="AM633" s="252"/>
      <c r="AN633" s="252"/>
      <c r="AO633" s="252"/>
      <c r="AP633" s="252"/>
      <c r="AQ633" s="252"/>
      <c r="AR633" s="252"/>
      <c r="AS633" s="252"/>
      <c r="AT633" s="252"/>
      <c r="AU633" s="252"/>
      <c r="AV633" s="252"/>
      <c r="AW633" s="252"/>
      <c r="AX633" s="253"/>
      <c r="AY633" s="253"/>
      <c r="AZ633" s="252"/>
      <c r="BA633" s="252"/>
      <c r="BB633" s="254"/>
      <c r="BC633" s="255">
        <f t="shared" si="269"/>
        <v>-570</v>
      </c>
      <c r="BJ633" s="191" t="e">
        <f t="shared" si="263"/>
        <v>#N/A</v>
      </c>
      <c r="BM633" s="191" t="s">
        <v>3755</v>
      </c>
      <c r="BN633" s="191" t="s">
        <v>998</v>
      </c>
      <c r="BO633" s="191" t="s">
        <v>771</v>
      </c>
      <c r="BU633" s="191" t="s">
        <v>3755</v>
      </c>
      <c r="BV633" s="191" t="s">
        <v>998</v>
      </c>
      <c r="BW633" s="191" t="s">
        <v>771</v>
      </c>
      <c r="CH633" s="248">
        <f t="shared" si="268"/>
        <v>1.4551915228366852E-10</v>
      </c>
    </row>
    <row r="634" spans="1:86" x14ac:dyDescent="0.3">
      <c r="A634" s="191">
        <v>1</v>
      </c>
      <c r="B634" s="256">
        <f>SUBTOTAL(9,$A$411:A634)</f>
        <v>177</v>
      </c>
      <c r="C634" s="260" t="s">
        <v>503</v>
      </c>
      <c r="D634" s="197">
        <f>E634+F634+G634+H634+I634+J634+L634+N634+P634+R634+T634+U634+V634+W634+X634+Y634+Z634+AA634+AB634+AC634+AD634+AE634</f>
        <v>4641914.7</v>
      </c>
      <c r="E634" s="263">
        <v>0</v>
      </c>
      <c r="F634" s="263">
        <v>0</v>
      </c>
      <c r="G634" s="263">
        <v>0</v>
      </c>
      <c r="H634" s="263">
        <v>0</v>
      </c>
      <c r="I634" s="263">
        <v>0</v>
      </c>
      <c r="J634" s="263">
        <v>0</v>
      </c>
      <c r="K634" s="278">
        <v>0</v>
      </c>
      <c r="L634" s="263">
        <v>0</v>
      </c>
      <c r="M634" s="197">
        <v>570</v>
      </c>
      <c r="N634" s="197">
        <v>4368430.29</v>
      </c>
      <c r="O634" s="263">
        <v>0</v>
      </c>
      <c r="P634" s="263">
        <v>0</v>
      </c>
      <c r="Q634" s="263">
        <v>0</v>
      </c>
      <c r="R634" s="263">
        <v>0</v>
      </c>
      <c r="S634" s="263">
        <v>0</v>
      </c>
      <c r="T634" s="263">
        <v>0</v>
      </c>
      <c r="U634" s="263">
        <v>0</v>
      </c>
      <c r="V634" s="263">
        <v>0</v>
      </c>
      <c r="W634" s="263">
        <v>0</v>
      </c>
      <c r="X634" s="263">
        <v>0</v>
      </c>
      <c r="Y634" s="263">
        <v>0</v>
      </c>
      <c r="Z634" s="263">
        <v>0</v>
      </c>
      <c r="AA634" s="263">
        <v>0</v>
      </c>
      <c r="AB634" s="263">
        <v>0</v>
      </c>
      <c r="AC634" s="197">
        <f>ROUND(N634*2.14%,2)</f>
        <v>93484.41</v>
      </c>
      <c r="AD634" s="197">
        <v>180000</v>
      </c>
      <c r="AE634" s="263">
        <v>0</v>
      </c>
      <c r="AF634" s="239">
        <v>2024</v>
      </c>
      <c r="AG634" s="239">
        <v>2024</v>
      </c>
      <c r="AH634" s="239">
        <v>2024</v>
      </c>
      <c r="AI634" s="251"/>
      <c r="AJ634" s="251"/>
      <c r="AK634" s="251"/>
      <c r="AL634" s="251"/>
      <c r="AM634" s="252" t="s">
        <v>16949</v>
      </c>
      <c r="AN634" s="252" t="s">
        <v>16959</v>
      </c>
      <c r="AO634" s="252">
        <v>0</v>
      </c>
      <c r="AP634" s="252" t="s">
        <v>16960</v>
      </c>
      <c r="AQ634" s="252" t="s">
        <v>16966</v>
      </c>
      <c r="AR634" s="252">
        <v>0</v>
      </c>
      <c r="AS634" s="252"/>
      <c r="AT634" s="252"/>
      <c r="AU634" s="252"/>
      <c r="AV634" s="252"/>
      <c r="AW634" s="252" t="s">
        <v>798</v>
      </c>
      <c r="AX634" s="253">
        <v>831.4</v>
      </c>
      <c r="AY634" s="253">
        <v>550</v>
      </c>
      <c r="AZ634" s="252" t="s">
        <v>2967</v>
      </c>
      <c r="BA634" s="252" t="s">
        <v>17012</v>
      </c>
      <c r="BB634" s="254"/>
      <c r="BC634" s="255">
        <f t="shared" si="269"/>
        <v>-20</v>
      </c>
      <c r="BJ634" s="191" t="str">
        <f t="shared" si="263"/>
        <v>546.000</v>
      </c>
      <c r="BM634" s="191" t="s">
        <v>3758</v>
      </c>
      <c r="BN634" s="191" t="s">
        <v>2980</v>
      </c>
      <c r="BO634" s="191" t="s">
        <v>3759</v>
      </c>
      <c r="BU634" s="191" t="s">
        <v>3758</v>
      </c>
      <c r="BV634" s="191" t="s">
        <v>2980</v>
      </c>
      <c r="BW634" s="191" t="s">
        <v>3759</v>
      </c>
      <c r="CH634" s="248">
        <f t="shared" si="268"/>
        <v>1.4551915228366852E-10</v>
      </c>
    </row>
    <row r="635" spans="1:86" x14ac:dyDescent="0.3">
      <c r="B635" s="249" t="s">
        <v>498</v>
      </c>
      <c r="C635" s="249"/>
      <c r="D635" s="246">
        <f>D636</f>
        <v>5080000</v>
      </c>
      <c r="E635" s="197">
        <f t="shared" ref="E635:AE635" si="273">E636</f>
        <v>0</v>
      </c>
      <c r="F635" s="197">
        <f t="shared" si="273"/>
        <v>0</v>
      </c>
      <c r="G635" s="197">
        <f t="shared" si="273"/>
        <v>0</v>
      </c>
      <c r="H635" s="197">
        <f t="shared" si="273"/>
        <v>0</v>
      </c>
      <c r="I635" s="197">
        <f t="shared" si="273"/>
        <v>0</v>
      </c>
      <c r="J635" s="197">
        <f t="shared" si="273"/>
        <v>0</v>
      </c>
      <c r="K635" s="247">
        <f t="shared" si="273"/>
        <v>0</v>
      </c>
      <c r="L635" s="197">
        <f t="shared" si="273"/>
        <v>0</v>
      </c>
      <c r="M635" s="197">
        <f t="shared" si="273"/>
        <v>0</v>
      </c>
      <c r="N635" s="197">
        <f t="shared" si="273"/>
        <v>0</v>
      </c>
      <c r="O635" s="197">
        <f t="shared" si="273"/>
        <v>0</v>
      </c>
      <c r="P635" s="197">
        <f t="shared" si="273"/>
        <v>0</v>
      </c>
      <c r="Q635" s="197">
        <f t="shared" si="273"/>
        <v>0</v>
      </c>
      <c r="R635" s="197">
        <f t="shared" si="273"/>
        <v>0</v>
      </c>
      <c r="S635" s="197">
        <f t="shared" si="273"/>
        <v>0</v>
      </c>
      <c r="T635" s="197">
        <f t="shared" si="273"/>
        <v>0</v>
      </c>
      <c r="U635" s="197">
        <f t="shared" si="273"/>
        <v>4728803.5999999996</v>
      </c>
      <c r="V635" s="197">
        <f t="shared" si="273"/>
        <v>0</v>
      </c>
      <c r="W635" s="197">
        <f t="shared" si="273"/>
        <v>0</v>
      </c>
      <c r="X635" s="197">
        <f t="shared" si="273"/>
        <v>0</v>
      </c>
      <c r="Y635" s="197">
        <f t="shared" si="273"/>
        <v>0</v>
      </c>
      <c r="Z635" s="197">
        <f t="shared" si="273"/>
        <v>0</v>
      </c>
      <c r="AA635" s="197">
        <f t="shared" si="273"/>
        <v>0</v>
      </c>
      <c r="AB635" s="197">
        <f t="shared" si="273"/>
        <v>0</v>
      </c>
      <c r="AC635" s="197">
        <f t="shared" si="273"/>
        <v>101196.4</v>
      </c>
      <c r="AD635" s="197">
        <f t="shared" si="273"/>
        <v>250000</v>
      </c>
      <c r="AE635" s="197">
        <f t="shared" si="273"/>
        <v>0</v>
      </c>
      <c r="AF635" s="239" t="s">
        <v>17026</v>
      </c>
      <c r="AG635" s="239" t="s">
        <v>17026</v>
      </c>
      <c r="AH635" s="239" t="s">
        <v>17026</v>
      </c>
      <c r="AI635" s="251"/>
      <c r="AJ635" s="251"/>
      <c r="AK635" s="251"/>
      <c r="AL635" s="251"/>
      <c r="AM635" s="252"/>
      <c r="AN635" s="252"/>
      <c r="AO635" s="252"/>
      <c r="AP635" s="252"/>
      <c r="AQ635" s="252"/>
      <c r="AR635" s="252"/>
      <c r="AS635" s="252"/>
      <c r="AT635" s="252"/>
      <c r="AU635" s="252"/>
      <c r="AV635" s="252"/>
      <c r="AW635" s="252"/>
      <c r="AX635" s="253"/>
      <c r="AY635" s="253"/>
      <c r="AZ635" s="252"/>
      <c r="BA635" s="252"/>
      <c r="BB635" s="254"/>
      <c r="BC635" s="255">
        <f t="shared" si="269"/>
        <v>0</v>
      </c>
      <c r="BJ635" s="191" t="e">
        <f t="shared" si="263"/>
        <v>#N/A</v>
      </c>
      <c r="BM635" s="191" t="s">
        <v>3760</v>
      </c>
      <c r="BN635" s="191" t="s">
        <v>2980</v>
      </c>
      <c r="BO635" s="191" t="s">
        <v>2375</v>
      </c>
      <c r="BU635" s="191" t="s">
        <v>3760</v>
      </c>
      <c r="BV635" s="191" t="s">
        <v>2980</v>
      </c>
      <c r="BW635" s="191" t="s">
        <v>2375</v>
      </c>
      <c r="CH635" s="248">
        <f t="shared" si="268"/>
        <v>3.7834979593753815E-10</v>
      </c>
    </row>
    <row r="636" spans="1:86" x14ac:dyDescent="0.3">
      <c r="A636" s="191">
        <v>1</v>
      </c>
      <c r="B636" s="256">
        <f>SUBTOTAL(9,$A$411:A636)</f>
        <v>178</v>
      </c>
      <c r="C636" s="260" t="s">
        <v>504</v>
      </c>
      <c r="D636" s="197">
        <f>E636+F636+G636+H636+I636+J636+L636+N636+P636+R636+T636+U636+V636+W636+X636+Y636+Z636+AA636+AB636+AC636+AD636+AE636</f>
        <v>5080000</v>
      </c>
      <c r="E636" s="263">
        <v>0</v>
      </c>
      <c r="F636" s="263">
        <v>0</v>
      </c>
      <c r="G636" s="263">
        <v>0</v>
      </c>
      <c r="H636" s="263">
        <v>0</v>
      </c>
      <c r="I636" s="263">
        <v>0</v>
      </c>
      <c r="J636" s="263">
        <v>0</v>
      </c>
      <c r="K636" s="278">
        <v>0</v>
      </c>
      <c r="L636" s="263">
        <v>0</v>
      </c>
      <c r="M636" s="197">
        <v>0</v>
      </c>
      <c r="N636" s="298">
        <v>0</v>
      </c>
      <c r="O636" s="263">
        <v>0</v>
      </c>
      <c r="P636" s="263">
        <v>0</v>
      </c>
      <c r="Q636" s="263">
        <v>0</v>
      </c>
      <c r="R636" s="263">
        <v>0</v>
      </c>
      <c r="S636" s="263">
        <v>0</v>
      </c>
      <c r="T636" s="263">
        <v>0</v>
      </c>
      <c r="U636" s="197">
        <v>4728803.5999999996</v>
      </c>
      <c r="V636" s="263">
        <v>0</v>
      </c>
      <c r="W636" s="263">
        <v>0</v>
      </c>
      <c r="X636" s="263">
        <v>0</v>
      </c>
      <c r="Y636" s="263">
        <v>0</v>
      </c>
      <c r="Z636" s="263">
        <v>0</v>
      </c>
      <c r="AA636" s="263">
        <v>0</v>
      </c>
      <c r="AB636" s="263">
        <v>0</v>
      </c>
      <c r="AC636" s="263">
        <f>ROUND(U636*2.14%,2)</f>
        <v>101196.4</v>
      </c>
      <c r="AD636" s="263">
        <v>250000</v>
      </c>
      <c r="AE636" s="263">
        <v>0</v>
      </c>
      <c r="AF636" s="239">
        <v>2024</v>
      </c>
      <c r="AG636" s="239">
        <v>2024</v>
      </c>
      <c r="AH636" s="239">
        <v>2024</v>
      </c>
      <c r="AI636" s="251"/>
      <c r="AJ636" s="251"/>
      <c r="AK636" s="251"/>
      <c r="AL636" s="251"/>
      <c r="AM636" s="252" t="s">
        <v>16955</v>
      </c>
      <c r="AN636" s="252" t="s">
        <v>16954</v>
      </c>
      <c r="AO636" s="252">
        <v>0</v>
      </c>
      <c r="AP636" s="252" t="s">
        <v>16958</v>
      </c>
      <c r="AQ636" s="252" t="s">
        <v>16966</v>
      </c>
      <c r="AR636" s="252">
        <v>0</v>
      </c>
      <c r="AS636" s="252" t="s">
        <v>16987</v>
      </c>
      <c r="AT636" s="252"/>
      <c r="AU636" s="252"/>
      <c r="AV636" s="252"/>
      <c r="AW636" s="252" t="s">
        <v>776</v>
      </c>
      <c r="AX636" s="253">
        <v>848.5</v>
      </c>
      <c r="AY636" s="253">
        <v>548</v>
      </c>
      <c r="AZ636" s="252" t="s">
        <v>2967</v>
      </c>
      <c r="BA636" s="252" t="s">
        <v>1343</v>
      </c>
      <c r="BB636" s="254"/>
      <c r="BC636" s="255">
        <f t="shared" si="269"/>
        <v>548</v>
      </c>
      <c r="BJ636" s="191" t="str">
        <f t="shared" si="263"/>
        <v>729.100</v>
      </c>
      <c r="BM636" s="191" t="s">
        <v>3761</v>
      </c>
      <c r="BN636" s="191" t="s">
        <v>3253</v>
      </c>
      <c r="BO636" s="191" t="s">
        <v>3763</v>
      </c>
      <c r="BU636" s="191" t="s">
        <v>3761</v>
      </c>
      <c r="BV636" s="191" t="s">
        <v>3253</v>
      </c>
      <c r="BW636" s="191" t="s">
        <v>3763</v>
      </c>
      <c r="CH636" s="248">
        <f t="shared" si="268"/>
        <v>3.7834979593753815E-10</v>
      </c>
    </row>
    <row r="637" spans="1:86" x14ac:dyDescent="0.3">
      <c r="B637" s="249" t="s">
        <v>501</v>
      </c>
      <c r="C637" s="249"/>
      <c r="D637" s="246">
        <f>D638</f>
        <v>5416381.5199999996</v>
      </c>
      <c r="E637" s="197">
        <f t="shared" ref="E637:AE637" si="274">E638</f>
        <v>0</v>
      </c>
      <c r="F637" s="197">
        <f t="shared" si="274"/>
        <v>0</v>
      </c>
      <c r="G637" s="197">
        <f t="shared" si="274"/>
        <v>0</v>
      </c>
      <c r="H637" s="197">
        <f t="shared" si="274"/>
        <v>0</v>
      </c>
      <c r="I637" s="197">
        <f t="shared" si="274"/>
        <v>0</v>
      </c>
      <c r="J637" s="197">
        <f t="shared" si="274"/>
        <v>0</v>
      </c>
      <c r="K637" s="247">
        <f t="shared" si="274"/>
        <v>0</v>
      </c>
      <c r="L637" s="197">
        <f t="shared" si="274"/>
        <v>0</v>
      </c>
      <c r="M637" s="197">
        <f t="shared" si="274"/>
        <v>665.1</v>
      </c>
      <c r="N637" s="197">
        <f t="shared" si="274"/>
        <v>5126670.7699999996</v>
      </c>
      <c r="O637" s="197">
        <f t="shared" si="274"/>
        <v>0</v>
      </c>
      <c r="P637" s="197">
        <f t="shared" si="274"/>
        <v>0</v>
      </c>
      <c r="Q637" s="197">
        <f t="shared" si="274"/>
        <v>0</v>
      </c>
      <c r="R637" s="197">
        <f t="shared" si="274"/>
        <v>0</v>
      </c>
      <c r="S637" s="197">
        <f t="shared" si="274"/>
        <v>0</v>
      </c>
      <c r="T637" s="197">
        <f t="shared" si="274"/>
        <v>0</v>
      </c>
      <c r="U637" s="197">
        <f t="shared" si="274"/>
        <v>0</v>
      </c>
      <c r="V637" s="197">
        <f t="shared" si="274"/>
        <v>0</v>
      </c>
      <c r="W637" s="197">
        <f t="shared" si="274"/>
        <v>0</v>
      </c>
      <c r="X637" s="197">
        <f t="shared" si="274"/>
        <v>0</v>
      </c>
      <c r="Y637" s="197">
        <f t="shared" si="274"/>
        <v>0</v>
      </c>
      <c r="Z637" s="197">
        <f t="shared" si="274"/>
        <v>0</v>
      </c>
      <c r="AA637" s="197">
        <f t="shared" si="274"/>
        <v>0</v>
      </c>
      <c r="AB637" s="197">
        <f t="shared" si="274"/>
        <v>0</v>
      </c>
      <c r="AC637" s="197">
        <f t="shared" si="274"/>
        <v>109710.75</v>
      </c>
      <c r="AD637" s="197">
        <f t="shared" si="274"/>
        <v>180000</v>
      </c>
      <c r="AE637" s="197">
        <f t="shared" si="274"/>
        <v>0</v>
      </c>
      <c r="AF637" s="239" t="s">
        <v>17026</v>
      </c>
      <c r="AG637" s="239" t="s">
        <v>17026</v>
      </c>
      <c r="AH637" s="239" t="s">
        <v>17026</v>
      </c>
      <c r="AI637" s="251"/>
      <c r="AJ637" s="251"/>
      <c r="AK637" s="251"/>
      <c r="AL637" s="251"/>
      <c r="AM637" s="252"/>
      <c r="AN637" s="252"/>
      <c r="AO637" s="252"/>
      <c r="AP637" s="252"/>
      <c r="AQ637" s="252"/>
      <c r="AR637" s="252"/>
      <c r="AS637" s="252"/>
      <c r="AT637" s="252"/>
      <c r="AU637" s="252"/>
      <c r="AV637" s="252"/>
      <c r="AW637" s="252"/>
      <c r="AX637" s="253"/>
      <c r="AY637" s="253"/>
      <c r="AZ637" s="252"/>
      <c r="BA637" s="252"/>
      <c r="BB637" s="254"/>
      <c r="BC637" s="255">
        <f t="shared" si="269"/>
        <v>-665.1</v>
      </c>
      <c r="BJ637" s="191" t="e">
        <f t="shared" si="263"/>
        <v>#N/A</v>
      </c>
      <c r="BM637" s="191" t="s">
        <v>3764</v>
      </c>
      <c r="BN637" s="191" t="s">
        <v>772</v>
      </c>
      <c r="BO637" s="191" t="s">
        <v>3766</v>
      </c>
      <c r="BU637" s="191" t="s">
        <v>3764</v>
      </c>
      <c r="BV637" s="191" t="s">
        <v>772</v>
      </c>
      <c r="BW637" s="191" t="s">
        <v>3766</v>
      </c>
      <c r="CH637" s="248">
        <f t="shared" si="268"/>
        <v>0</v>
      </c>
    </row>
    <row r="638" spans="1:86" x14ac:dyDescent="0.3">
      <c r="A638" s="191">
        <v>1</v>
      </c>
      <c r="B638" s="256">
        <f>SUBTOTAL(9,$A$411:A638)</f>
        <v>179</v>
      </c>
      <c r="C638" s="260" t="s">
        <v>505</v>
      </c>
      <c r="D638" s="197">
        <f>E638+F638+G638+H638+I638+J638+L638+N638+P638+R638+T638+U638+V638+W638+X638+Y638+Z638+AA638+AB638+AC638+AD638+AE638</f>
        <v>5416381.5199999996</v>
      </c>
      <c r="E638" s="263">
        <v>0</v>
      </c>
      <c r="F638" s="263">
        <v>0</v>
      </c>
      <c r="G638" s="263">
        <v>0</v>
      </c>
      <c r="H638" s="263">
        <v>0</v>
      </c>
      <c r="I638" s="263">
        <v>0</v>
      </c>
      <c r="J638" s="263">
        <v>0</v>
      </c>
      <c r="K638" s="278">
        <v>0</v>
      </c>
      <c r="L638" s="263">
        <v>0</v>
      </c>
      <c r="M638" s="197">
        <v>665.1</v>
      </c>
      <c r="N638" s="197">
        <v>5126670.7699999996</v>
      </c>
      <c r="O638" s="263">
        <v>0</v>
      </c>
      <c r="P638" s="263">
        <v>0</v>
      </c>
      <c r="Q638" s="263">
        <v>0</v>
      </c>
      <c r="R638" s="263">
        <v>0</v>
      </c>
      <c r="S638" s="263">
        <v>0</v>
      </c>
      <c r="T638" s="263">
        <v>0</v>
      </c>
      <c r="U638" s="263">
        <v>0</v>
      </c>
      <c r="V638" s="263">
        <v>0</v>
      </c>
      <c r="W638" s="263">
        <v>0</v>
      </c>
      <c r="X638" s="263">
        <v>0</v>
      </c>
      <c r="Y638" s="263">
        <v>0</v>
      </c>
      <c r="Z638" s="263">
        <v>0</v>
      </c>
      <c r="AA638" s="263">
        <v>0</v>
      </c>
      <c r="AB638" s="263">
        <v>0</v>
      </c>
      <c r="AC638" s="197">
        <f>ROUND(N638*2.14%,2)</f>
        <v>109710.75</v>
      </c>
      <c r="AD638" s="197">
        <v>180000</v>
      </c>
      <c r="AE638" s="263">
        <v>0</v>
      </c>
      <c r="AF638" s="239">
        <v>2024</v>
      </c>
      <c r="AG638" s="239">
        <v>2024</v>
      </c>
      <c r="AH638" s="239">
        <v>2024</v>
      </c>
      <c r="AI638" s="251"/>
      <c r="AJ638" s="251"/>
      <c r="AK638" s="251"/>
      <c r="AL638" s="251"/>
      <c r="AM638" s="252" t="s">
        <v>16965</v>
      </c>
      <c r="AN638" s="252" t="s">
        <v>16956</v>
      </c>
      <c r="AO638" s="252">
        <v>0</v>
      </c>
      <c r="AP638" s="252" t="s">
        <v>16959</v>
      </c>
      <c r="AQ638" s="252" t="s">
        <v>16966</v>
      </c>
      <c r="AR638" s="252" t="s">
        <v>16956</v>
      </c>
      <c r="AS638" s="252" t="s">
        <v>16985</v>
      </c>
      <c r="AT638" s="252"/>
      <c r="AU638" s="252"/>
      <c r="AV638" s="252"/>
      <c r="AW638" s="252" t="s">
        <v>811</v>
      </c>
      <c r="AX638" s="253">
        <v>713.9</v>
      </c>
      <c r="AY638" s="253">
        <v>685.22</v>
      </c>
      <c r="AZ638" s="252" t="s">
        <v>2967</v>
      </c>
      <c r="BA638" s="252" t="s">
        <v>17012</v>
      </c>
      <c r="BB638" s="254"/>
      <c r="BC638" s="255">
        <f t="shared" si="269"/>
        <v>20.120000000000005</v>
      </c>
      <c r="BJ638" s="191" t="str">
        <f t="shared" si="263"/>
        <v>497.100</v>
      </c>
      <c r="BM638" s="191" t="s">
        <v>3767</v>
      </c>
      <c r="BN638" s="191" t="s">
        <v>863</v>
      </c>
      <c r="BO638" s="191" t="s">
        <v>3769</v>
      </c>
      <c r="BU638" s="191" t="s">
        <v>3767</v>
      </c>
      <c r="BV638" s="191" t="s">
        <v>863</v>
      </c>
      <c r="BW638" s="191" t="s">
        <v>3769</v>
      </c>
      <c r="CH638" s="248">
        <f t="shared" si="268"/>
        <v>0</v>
      </c>
    </row>
    <row r="639" spans="1:86" x14ac:dyDescent="0.3">
      <c r="B639" s="249" t="s">
        <v>305</v>
      </c>
      <c r="C639" s="249"/>
      <c r="D639" s="246">
        <f>D640+D641</f>
        <v>13673874.810000001</v>
      </c>
      <c r="E639" s="197">
        <f t="shared" ref="E639:AE639" si="275">E640+E641</f>
        <v>0</v>
      </c>
      <c r="F639" s="197">
        <f t="shared" si="275"/>
        <v>0</v>
      </c>
      <c r="G639" s="197">
        <f t="shared" si="275"/>
        <v>0</v>
      </c>
      <c r="H639" s="197">
        <f t="shared" si="275"/>
        <v>0</v>
      </c>
      <c r="I639" s="197">
        <f t="shared" si="275"/>
        <v>0</v>
      </c>
      <c r="J639" s="197">
        <f t="shared" si="275"/>
        <v>0</v>
      </c>
      <c r="K639" s="247">
        <f t="shared" si="275"/>
        <v>0</v>
      </c>
      <c r="L639" s="197">
        <f t="shared" si="275"/>
        <v>0</v>
      </c>
      <c r="M639" s="197">
        <f t="shared" si="275"/>
        <v>1727</v>
      </c>
      <c r="N639" s="197">
        <f t="shared" si="275"/>
        <v>13015346.4</v>
      </c>
      <c r="O639" s="197">
        <f t="shared" si="275"/>
        <v>0</v>
      </c>
      <c r="P639" s="197">
        <f t="shared" si="275"/>
        <v>0</v>
      </c>
      <c r="Q639" s="197">
        <f t="shared" si="275"/>
        <v>0</v>
      </c>
      <c r="R639" s="197">
        <f t="shared" si="275"/>
        <v>0</v>
      </c>
      <c r="S639" s="197">
        <f t="shared" si="275"/>
        <v>0</v>
      </c>
      <c r="T639" s="197">
        <f t="shared" si="275"/>
        <v>0</v>
      </c>
      <c r="U639" s="197">
        <f t="shared" si="275"/>
        <v>0</v>
      </c>
      <c r="V639" s="197">
        <f t="shared" si="275"/>
        <v>0</v>
      </c>
      <c r="W639" s="197">
        <f t="shared" si="275"/>
        <v>0</v>
      </c>
      <c r="X639" s="197">
        <f t="shared" si="275"/>
        <v>0</v>
      </c>
      <c r="Y639" s="197">
        <f t="shared" si="275"/>
        <v>0</v>
      </c>
      <c r="Z639" s="197">
        <f t="shared" si="275"/>
        <v>0</v>
      </c>
      <c r="AA639" s="197">
        <f t="shared" si="275"/>
        <v>0</v>
      </c>
      <c r="AB639" s="197">
        <f t="shared" si="275"/>
        <v>0</v>
      </c>
      <c r="AC639" s="197">
        <f t="shared" si="275"/>
        <v>278528.40999999997</v>
      </c>
      <c r="AD639" s="197">
        <f t="shared" si="275"/>
        <v>380000</v>
      </c>
      <c r="AE639" s="197">
        <f t="shared" si="275"/>
        <v>0</v>
      </c>
      <c r="AF639" s="239" t="s">
        <v>17026</v>
      </c>
      <c r="AG639" s="239" t="s">
        <v>17026</v>
      </c>
      <c r="AH639" s="239" t="s">
        <v>17026</v>
      </c>
      <c r="AI639" s="251"/>
      <c r="AJ639" s="251"/>
      <c r="AK639" s="251"/>
      <c r="AL639" s="251"/>
      <c r="AM639" s="252"/>
      <c r="AN639" s="252"/>
      <c r="AO639" s="252"/>
      <c r="AP639" s="252"/>
      <c r="AQ639" s="252"/>
      <c r="AR639" s="252"/>
      <c r="AS639" s="252"/>
      <c r="AT639" s="252"/>
      <c r="AU639" s="252"/>
      <c r="AV639" s="252"/>
      <c r="AW639" s="252"/>
      <c r="AX639" s="253"/>
      <c r="AY639" s="253"/>
      <c r="AZ639" s="252"/>
      <c r="BA639" s="252"/>
      <c r="BB639" s="254"/>
      <c r="BC639" s="255">
        <f t="shared" si="269"/>
        <v>-1727</v>
      </c>
      <c r="BJ639" s="191" t="e">
        <f t="shared" si="263"/>
        <v>#N/A</v>
      </c>
      <c r="BM639" s="191" t="s">
        <v>3449</v>
      </c>
      <c r="BN639" s="191" t="s">
        <v>2984</v>
      </c>
      <c r="BO639" s="191" t="s">
        <v>2984</v>
      </c>
      <c r="BU639" s="191" t="s">
        <v>3449</v>
      </c>
      <c r="BV639" s="191" t="s">
        <v>2984</v>
      </c>
      <c r="BW639" s="191" t="s">
        <v>2984</v>
      </c>
      <c r="CH639" s="248">
        <f t="shared" si="268"/>
        <v>1.7462298274040222E-10</v>
      </c>
    </row>
    <row r="640" spans="1:86" x14ac:dyDescent="0.3">
      <c r="A640" s="191">
        <v>1</v>
      </c>
      <c r="B640" s="256">
        <f>SUBTOTAL(9,$A$411:A640)</f>
        <v>180</v>
      </c>
      <c r="C640" s="260" t="s">
        <v>307</v>
      </c>
      <c r="D640" s="197">
        <f t="shared" ref="D640:D641" si="276">E640+F640+G640+H640+I640+J640+L640+N640+P640+R640+T640+U640+V640+W640+X640+Y640+Z640+AA640+AB640+AC640+AD640+AE640</f>
        <v>4908976.4800000004</v>
      </c>
      <c r="E640" s="263">
        <v>0</v>
      </c>
      <c r="F640" s="263">
        <v>0</v>
      </c>
      <c r="G640" s="263">
        <v>0</v>
      </c>
      <c r="H640" s="263">
        <v>0</v>
      </c>
      <c r="I640" s="263">
        <v>0</v>
      </c>
      <c r="J640" s="263">
        <v>0</v>
      </c>
      <c r="K640" s="278">
        <v>0</v>
      </c>
      <c r="L640" s="263">
        <v>0</v>
      </c>
      <c r="M640" s="197">
        <v>620</v>
      </c>
      <c r="N640" s="197">
        <v>4629896.6900000004</v>
      </c>
      <c r="O640" s="263">
        <v>0</v>
      </c>
      <c r="P640" s="263">
        <v>0</v>
      </c>
      <c r="Q640" s="263">
        <v>0</v>
      </c>
      <c r="R640" s="263">
        <v>0</v>
      </c>
      <c r="S640" s="263">
        <v>0</v>
      </c>
      <c r="T640" s="263">
        <v>0</v>
      </c>
      <c r="U640" s="263">
        <v>0</v>
      </c>
      <c r="V640" s="263">
        <v>0</v>
      </c>
      <c r="W640" s="263">
        <v>0</v>
      </c>
      <c r="X640" s="263">
        <v>0</v>
      </c>
      <c r="Y640" s="263">
        <v>0</v>
      </c>
      <c r="Z640" s="263">
        <v>0</v>
      </c>
      <c r="AA640" s="263">
        <v>0</v>
      </c>
      <c r="AB640" s="263">
        <v>0</v>
      </c>
      <c r="AC640" s="197">
        <f>ROUND(N640*2.14%,2)</f>
        <v>99079.79</v>
      </c>
      <c r="AD640" s="197">
        <v>180000</v>
      </c>
      <c r="AE640" s="263">
        <v>0</v>
      </c>
      <c r="AF640" s="239">
        <v>2024</v>
      </c>
      <c r="AG640" s="239">
        <v>2024</v>
      </c>
      <c r="AH640" s="239">
        <v>2024</v>
      </c>
      <c r="AI640" s="251"/>
      <c r="AJ640" s="251"/>
      <c r="AK640" s="251"/>
      <c r="AL640" s="251"/>
      <c r="AM640" s="252" t="s">
        <v>16953</v>
      </c>
      <c r="AN640" s="252" t="s">
        <v>16953</v>
      </c>
      <c r="AO640" s="252">
        <v>0</v>
      </c>
      <c r="AP640" s="252" t="s">
        <v>16965</v>
      </c>
      <c r="AQ640" s="252" t="s">
        <v>16966</v>
      </c>
      <c r="AR640" s="252" t="s">
        <v>16958</v>
      </c>
      <c r="AS640" s="252"/>
      <c r="AT640" s="252"/>
      <c r="AU640" s="252"/>
      <c r="AV640" s="252"/>
      <c r="AW640" s="252" t="s">
        <v>788</v>
      </c>
      <c r="AX640" s="253">
        <v>1776.4</v>
      </c>
      <c r="AY640" s="253">
        <v>620</v>
      </c>
      <c r="AZ640" s="252" t="s">
        <v>2967</v>
      </c>
      <c r="BA640" s="252" t="s">
        <v>17012</v>
      </c>
      <c r="BB640" s="254"/>
      <c r="BC640" s="255">
        <f t="shared" si="269"/>
        <v>0</v>
      </c>
      <c r="BJ640" s="191" t="str">
        <f t="shared" si="263"/>
        <v>нет данных</v>
      </c>
      <c r="BM640" s="191" t="s">
        <v>3450</v>
      </c>
      <c r="BN640" s="191" t="s">
        <v>1343</v>
      </c>
      <c r="BO640" s="191" t="s">
        <v>2984</v>
      </c>
      <c r="BU640" s="191" t="s">
        <v>3450</v>
      </c>
      <c r="BV640" s="191" t="s">
        <v>1343</v>
      </c>
      <c r="BW640" s="191" t="s">
        <v>2984</v>
      </c>
      <c r="CH640" s="248">
        <f t="shared" si="268"/>
        <v>5.8207660913467407E-11</v>
      </c>
    </row>
    <row r="641" spans="1:86" x14ac:dyDescent="0.3">
      <c r="A641" s="191">
        <v>1</v>
      </c>
      <c r="B641" s="256">
        <f>SUBTOTAL(9,$A$411:A641)</f>
        <v>181</v>
      </c>
      <c r="C641" s="260" t="s">
        <v>308</v>
      </c>
      <c r="D641" s="197">
        <f t="shared" si="276"/>
        <v>8764898.3300000001</v>
      </c>
      <c r="E641" s="263">
        <v>0</v>
      </c>
      <c r="F641" s="263">
        <v>0</v>
      </c>
      <c r="G641" s="263">
        <v>0</v>
      </c>
      <c r="H641" s="263">
        <v>0</v>
      </c>
      <c r="I641" s="263">
        <v>0</v>
      </c>
      <c r="J641" s="263">
        <v>0</v>
      </c>
      <c r="K641" s="278">
        <v>0</v>
      </c>
      <c r="L641" s="263">
        <v>0</v>
      </c>
      <c r="M641" s="197">
        <v>1107</v>
      </c>
      <c r="N641" s="197">
        <v>8385449.71</v>
      </c>
      <c r="O641" s="263">
        <v>0</v>
      </c>
      <c r="P641" s="263">
        <v>0</v>
      </c>
      <c r="Q641" s="263">
        <v>0</v>
      </c>
      <c r="R641" s="263">
        <v>0</v>
      </c>
      <c r="S641" s="263">
        <v>0</v>
      </c>
      <c r="T641" s="263">
        <v>0</v>
      </c>
      <c r="U641" s="263">
        <v>0</v>
      </c>
      <c r="V641" s="263">
        <v>0</v>
      </c>
      <c r="W641" s="263">
        <v>0</v>
      </c>
      <c r="X641" s="263">
        <v>0</v>
      </c>
      <c r="Y641" s="263">
        <v>0</v>
      </c>
      <c r="Z641" s="263">
        <v>0</v>
      </c>
      <c r="AA641" s="263">
        <v>0</v>
      </c>
      <c r="AB641" s="263">
        <v>0</v>
      </c>
      <c r="AC641" s="197">
        <f>ROUND(N641*2.14%,2)</f>
        <v>179448.62</v>
      </c>
      <c r="AD641" s="263">
        <v>200000</v>
      </c>
      <c r="AE641" s="263">
        <v>0</v>
      </c>
      <c r="AF641" s="239">
        <v>2024</v>
      </c>
      <c r="AG641" s="239">
        <v>2024</v>
      </c>
      <c r="AH641" s="239">
        <v>2024</v>
      </c>
      <c r="AI641" s="251"/>
      <c r="AJ641" s="251"/>
      <c r="AK641" s="251"/>
      <c r="AL641" s="251"/>
      <c r="AM641" s="252" t="s">
        <v>16957</v>
      </c>
      <c r="AN641" s="252" t="s">
        <v>16974</v>
      </c>
      <c r="AO641" s="252">
        <v>0</v>
      </c>
      <c r="AP641" s="252" t="s">
        <v>16960</v>
      </c>
      <c r="AQ641" s="252" t="s">
        <v>16958</v>
      </c>
      <c r="AR641" s="252">
        <v>0</v>
      </c>
      <c r="AS641" s="252" t="s">
        <v>16980</v>
      </c>
      <c r="AT641" s="252"/>
      <c r="AU641" s="252"/>
      <c r="AV641" s="252"/>
      <c r="AW641" s="252" t="s">
        <v>772</v>
      </c>
      <c r="AX641" s="253">
        <v>1824.4</v>
      </c>
      <c r="AY641" s="253">
        <v>1107</v>
      </c>
      <c r="AZ641" s="252" t="s">
        <v>2967</v>
      </c>
      <c r="BA641" s="252" t="s">
        <v>17012</v>
      </c>
      <c r="BB641" s="254"/>
      <c r="BC641" s="255">
        <f t="shared" si="269"/>
        <v>0</v>
      </c>
      <c r="BJ641" s="191" t="str">
        <f t="shared" si="263"/>
        <v>1093.000</v>
      </c>
      <c r="BM641" s="191" t="s">
        <v>557</v>
      </c>
      <c r="BN641" s="191" t="s">
        <v>2980</v>
      </c>
      <c r="BO641" s="191" t="s">
        <v>3451</v>
      </c>
      <c r="BU641" s="191" t="s">
        <v>557</v>
      </c>
      <c r="BV641" s="191" t="s">
        <v>2980</v>
      </c>
      <c r="BW641" s="191" t="s">
        <v>3451</v>
      </c>
      <c r="CH641" s="248">
        <f t="shared" si="268"/>
        <v>1.1641532182693481E-10</v>
      </c>
    </row>
    <row r="642" spans="1:86" x14ac:dyDescent="0.3">
      <c r="B642" s="249" t="s">
        <v>309</v>
      </c>
      <c r="C642" s="249"/>
      <c r="D642" s="246">
        <f>D643+D644</f>
        <v>5923261.2000000002</v>
      </c>
      <c r="E642" s="197">
        <f t="shared" ref="E642:AE642" si="277">E643+E644</f>
        <v>0</v>
      </c>
      <c r="F642" s="197">
        <f t="shared" si="277"/>
        <v>0</v>
      </c>
      <c r="G642" s="197">
        <f t="shared" si="277"/>
        <v>0</v>
      </c>
      <c r="H642" s="197">
        <f t="shared" si="277"/>
        <v>0</v>
      </c>
      <c r="I642" s="197">
        <f t="shared" si="277"/>
        <v>0</v>
      </c>
      <c r="J642" s="197">
        <f t="shared" si="277"/>
        <v>0</v>
      </c>
      <c r="K642" s="247">
        <f t="shared" si="277"/>
        <v>0</v>
      </c>
      <c r="L642" s="197">
        <f t="shared" si="277"/>
        <v>0</v>
      </c>
      <c r="M642" s="197">
        <f t="shared" si="277"/>
        <v>300</v>
      </c>
      <c r="N642" s="197">
        <f t="shared" si="277"/>
        <v>2178687.29</v>
      </c>
      <c r="O642" s="197">
        <f t="shared" si="277"/>
        <v>0</v>
      </c>
      <c r="P642" s="197">
        <f t="shared" si="277"/>
        <v>0</v>
      </c>
      <c r="Q642" s="197">
        <f t="shared" si="277"/>
        <v>0</v>
      </c>
      <c r="R642" s="197">
        <f t="shared" si="277"/>
        <v>0</v>
      </c>
      <c r="S642" s="197">
        <f t="shared" si="277"/>
        <v>0</v>
      </c>
      <c r="T642" s="197">
        <f t="shared" si="277"/>
        <v>0</v>
      </c>
      <c r="U642" s="197">
        <f t="shared" si="277"/>
        <v>3326757.39</v>
      </c>
      <c r="V642" s="197">
        <f t="shared" si="277"/>
        <v>0</v>
      </c>
      <c r="W642" s="197">
        <f t="shared" si="277"/>
        <v>0</v>
      </c>
      <c r="X642" s="197">
        <f t="shared" si="277"/>
        <v>0</v>
      </c>
      <c r="Y642" s="197">
        <f t="shared" si="277"/>
        <v>0</v>
      </c>
      <c r="Z642" s="197">
        <f t="shared" si="277"/>
        <v>0</v>
      </c>
      <c r="AA642" s="197">
        <f t="shared" si="277"/>
        <v>0</v>
      </c>
      <c r="AB642" s="197">
        <f t="shared" si="277"/>
        <v>0</v>
      </c>
      <c r="AC642" s="197">
        <f t="shared" si="277"/>
        <v>117816.52</v>
      </c>
      <c r="AD642" s="197">
        <f t="shared" si="277"/>
        <v>300000</v>
      </c>
      <c r="AE642" s="197">
        <f t="shared" si="277"/>
        <v>0</v>
      </c>
      <c r="AF642" s="239" t="s">
        <v>17026</v>
      </c>
      <c r="AG642" s="239" t="s">
        <v>17026</v>
      </c>
      <c r="AH642" s="239" t="s">
        <v>17026</v>
      </c>
      <c r="AI642" s="251"/>
      <c r="AJ642" s="251"/>
      <c r="AK642" s="251"/>
      <c r="AL642" s="251"/>
      <c r="AM642" s="252"/>
      <c r="AN642" s="252"/>
      <c r="AO642" s="252"/>
      <c r="AP642" s="252"/>
      <c r="AQ642" s="252"/>
      <c r="AR642" s="252"/>
      <c r="AS642" s="252"/>
      <c r="AT642" s="252"/>
      <c r="AU642" s="252"/>
      <c r="AV642" s="252"/>
      <c r="AW642" s="252"/>
      <c r="AX642" s="253"/>
      <c r="AY642" s="253"/>
      <c r="AZ642" s="252"/>
      <c r="BA642" s="252"/>
      <c r="BB642" s="254"/>
      <c r="BC642" s="255">
        <f t="shared" si="269"/>
        <v>-300</v>
      </c>
      <c r="BJ642" s="191" t="e">
        <f t="shared" si="263"/>
        <v>#N/A</v>
      </c>
      <c r="BM642" s="191" t="s">
        <v>3452</v>
      </c>
      <c r="BN642" s="191" t="s">
        <v>2984</v>
      </c>
      <c r="BO642" s="191" t="s">
        <v>2984</v>
      </c>
      <c r="BU642" s="191" t="s">
        <v>3452</v>
      </c>
      <c r="BV642" s="191" t="s">
        <v>2984</v>
      </c>
      <c r="BW642" s="191" t="s">
        <v>2984</v>
      </c>
      <c r="CH642" s="248">
        <f t="shared" si="268"/>
        <v>0</v>
      </c>
    </row>
    <row r="643" spans="1:86" x14ac:dyDescent="0.3">
      <c r="A643" s="191">
        <v>1</v>
      </c>
      <c r="B643" s="256">
        <f>SUBTOTAL(9,$A$411:A643)</f>
        <v>182</v>
      </c>
      <c r="C643" s="260" t="s">
        <v>310</v>
      </c>
      <c r="D643" s="197">
        <f t="shared" ref="D643:D644" si="278">E643+F643+G643+H643+I643+J643+L643+N643+P643+R643+T643+U643+V643+W643+X643+Y643+Z643+AA643+AB643+AC643+AD643+AE643</f>
        <v>2375311.2000000002</v>
      </c>
      <c r="E643" s="263">
        <v>0</v>
      </c>
      <c r="F643" s="263">
        <v>0</v>
      </c>
      <c r="G643" s="263">
        <v>0</v>
      </c>
      <c r="H643" s="263">
        <v>0</v>
      </c>
      <c r="I643" s="263">
        <v>0</v>
      </c>
      <c r="J643" s="263">
        <v>0</v>
      </c>
      <c r="K643" s="278">
        <v>0</v>
      </c>
      <c r="L643" s="263">
        <v>0</v>
      </c>
      <c r="M643" s="196">
        <v>300</v>
      </c>
      <c r="N643" s="197">
        <v>2178687.29</v>
      </c>
      <c r="O643" s="263">
        <v>0</v>
      </c>
      <c r="P643" s="263">
        <v>0</v>
      </c>
      <c r="Q643" s="263">
        <v>0</v>
      </c>
      <c r="R643" s="263">
        <v>0</v>
      </c>
      <c r="S643" s="263">
        <v>0</v>
      </c>
      <c r="T643" s="263">
        <v>0</v>
      </c>
      <c r="U643" s="263">
        <v>0</v>
      </c>
      <c r="V643" s="263">
        <v>0</v>
      </c>
      <c r="W643" s="263">
        <v>0</v>
      </c>
      <c r="X643" s="263">
        <v>0</v>
      </c>
      <c r="Y643" s="263">
        <v>0</v>
      </c>
      <c r="Z643" s="263">
        <v>0</v>
      </c>
      <c r="AA643" s="263">
        <v>0</v>
      </c>
      <c r="AB643" s="263">
        <v>0</v>
      </c>
      <c r="AC643" s="197">
        <f>ROUND(N643*2.14%,2)</f>
        <v>46623.91</v>
      </c>
      <c r="AD643" s="197">
        <v>150000</v>
      </c>
      <c r="AE643" s="263">
        <v>0</v>
      </c>
      <c r="AF643" s="239">
        <v>2024</v>
      </c>
      <c r="AG643" s="239">
        <v>2024</v>
      </c>
      <c r="AH643" s="239">
        <v>2024</v>
      </c>
      <c r="AI643" s="251"/>
      <c r="AJ643" s="251"/>
      <c r="AK643" s="251"/>
      <c r="AL643" s="251"/>
      <c r="AM643" s="252" t="s">
        <v>16970</v>
      </c>
      <c r="AN643" s="252" t="s">
        <v>16949</v>
      </c>
      <c r="AO643" s="252">
        <v>0</v>
      </c>
      <c r="AP643" s="252" t="s">
        <v>16955</v>
      </c>
      <c r="AQ643" s="252" t="s">
        <v>16966</v>
      </c>
      <c r="AR643" s="252">
        <v>0</v>
      </c>
      <c r="AS643" s="252"/>
      <c r="AT643" s="252"/>
      <c r="AU643" s="252"/>
      <c r="AV643" s="252"/>
      <c r="AW643" s="252" t="s">
        <v>617</v>
      </c>
      <c r="AX643" s="253">
        <v>317.2</v>
      </c>
      <c r="AY643" s="253">
        <v>300</v>
      </c>
      <c r="AZ643" s="252" t="s">
        <v>2967</v>
      </c>
      <c r="BA643" s="252" t="s">
        <v>17012</v>
      </c>
      <c r="BB643" s="254"/>
      <c r="BC643" s="255">
        <f t="shared" si="269"/>
        <v>0</v>
      </c>
      <c r="BJ643" s="191" t="str">
        <f t="shared" si="263"/>
        <v>нет данных</v>
      </c>
      <c r="BM643" s="191" t="s">
        <v>558</v>
      </c>
      <c r="BN643" s="191" t="s">
        <v>2984</v>
      </c>
      <c r="BO643" s="191" t="s">
        <v>2984</v>
      </c>
      <c r="BU643" s="191" t="s">
        <v>558</v>
      </c>
      <c r="BV643" s="191" t="s">
        <v>2984</v>
      </c>
      <c r="BW643" s="191" t="s">
        <v>2984</v>
      </c>
      <c r="CH643" s="248">
        <f t="shared" si="268"/>
        <v>1.4551915228366852E-10</v>
      </c>
    </row>
    <row r="644" spans="1:86" x14ac:dyDescent="0.3">
      <c r="A644" s="191">
        <v>1</v>
      </c>
      <c r="B644" s="256">
        <f>SUBTOTAL(9,$A$411:A644)</f>
        <v>183</v>
      </c>
      <c r="C644" s="260" t="s">
        <v>311</v>
      </c>
      <c r="D644" s="197">
        <f t="shared" si="278"/>
        <v>3547950</v>
      </c>
      <c r="E644" s="263">
        <v>0</v>
      </c>
      <c r="F644" s="263">
        <v>0</v>
      </c>
      <c r="G644" s="263">
        <v>0</v>
      </c>
      <c r="H644" s="263">
        <v>0</v>
      </c>
      <c r="I644" s="263">
        <v>0</v>
      </c>
      <c r="J644" s="263">
        <v>0</v>
      </c>
      <c r="K644" s="278">
        <v>0</v>
      </c>
      <c r="L644" s="263">
        <v>0</v>
      </c>
      <c r="M644" s="197">
        <v>0</v>
      </c>
      <c r="N644" s="197">
        <v>0</v>
      </c>
      <c r="O644" s="263">
        <v>0</v>
      </c>
      <c r="P644" s="263">
        <v>0</v>
      </c>
      <c r="Q644" s="263">
        <v>0</v>
      </c>
      <c r="R644" s="263">
        <v>0</v>
      </c>
      <c r="S644" s="263">
        <v>0</v>
      </c>
      <c r="T644" s="263">
        <v>0</v>
      </c>
      <c r="U644" s="197">
        <v>3326757.39</v>
      </c>
      <c r="V644" s="263">
        <v>0</v>
      </c>
      <c r="W644" s="263">
        <v>0</v>
      </c>
      <c r="X644" s="263">
        <v>0</v>
      </c>
      <c r="Y644" s="263">
        <v>0</v>
      </c>
      <c r="Z644" s="263">
        <v>0</v>
      </c>
      <c r="AA644" s="263">
        <v>0</v>
      </c>
      <c r="AB644" s="263">
        <v>0</v>
      </c>
      <c r="AC644" s="197">
        <f>ROUND(U644*2.14%,2)</f>
        <v>71192.61</v>
      </c>
      <c r="AD644" s="197">
        <v>150000</v>
      </c>
      <c r="AE644" s="263">
        <v>0</v>
      </c>
      <c r="AF644" s="239">
        <v>2024</v>
      </c>
      <c r="AG644" s="239">
        <v>2024</v>
      </c>
      <c r="AH644" s="239">
        <v>2024</v>
      </c>
      <c r="AI644" s="251"/>
      <c r="AJ644" s="251"/>
      <c r="AK644" s="251"/>
      <c r="AL644" s="251"/>
      <c r="AM644" s="252" t="s">
        <v>16953</v>
      </c>
      <c r="AN644" s="252" t="s">
        <v>16967</v>
      </c>
      <c r="AO644" s="252">
        <v>0</v>
      </c>
      <c r="AP644" s="252" t="s">
        <v>16964</v>
      </c>
      <c r="AQ644" s="252" t="s">
        <v>16972</v>
      </c>
      <c r="AR644" s="252" t="s">
        <v>16964</v>
      </c>
      <c r="AS644" s="252"/>
      <c r="AT644" s="252"/>
      <c r="AU644" s="252"/>
      <c r="AV644" s="252"/>
      <c r="AW644" s="252" t="s">
        <v>737</v>
      </c>
      <c r="AX644" s="253">
        <v>939.4</v>
      </c>
      <c r="AY644" s="253">
        <v>381.5</v>
      </c>
      <c r="AZ644" s="252" t="s">
        <v>2992</v>
      </c>
      <c r="BA644" s="252" t="s">
        <v>17012</v>
      </c>
      <c r="BB644" s="254"/>
      <c r="BC644" s="255">
        <f t="shared" si="269"/>
        <v>381.5</v>
      </c>
      <c r="BJ644" s="191" t="str">
        <f t="shared" si="263"/>
        <v>432.400</v>
      </c>
      <c r="BM644" s="191" t="s">
        <v>559</v>
      </c>
      <c r="BN644" s="191" t="s">
        <v>663</v>
      </c>
      <c r="BO644" s="191" t="s">
        <v>1739</v>
      </c>
      <c r="BU644" s="191" t="s">
        <v>559</v>
      </c>
      <c r="BV644" s="191" t="s">
        <v>663</v>
      </c>
      <c r="BW644" s="191" t="s">
        <v>1739</v>
      </c>
      <c r="CH644" s="248">
        <f t="shared" si="268"/>
        <v>-1.1641532182693481E-10</v>
      </c>
    </row>
    <row r="645" spans="1:86" x14ac:dyDescent="0.3">
      <c r="B645" s="249" t="s">
        <v>17206</v>
      </c>
      <c r="C645" s="249"/>
      <c r="D645" s="246">
        <f t="shared" ref="D645:AE645" si="279">D646+D683+D688+D697+D707+D715+D718+D721+D725+D727+D731+D733+D735+D737+D739+D741+D745+D747+D749+D751+D753+D755+D757+D763+D766+D768+D771+D774+D777+D783+D785+D787+D789+D791+D793+D795+D798+D800+D802+D804+D806+D808+D810+D812+D814+D817</f>
        <v>811943600.29999995</v>
      </c>
      <c r="E645" s="197">
        <f t="shared" si="279"/>
        <v>690390.63</v>
      </c>
      <c r="F645" s="197">
        <f t="shared" si="279"/>
        <v>0</v>
      </c>
      <c r="G645" s="197">
        <f t="shared" si="279"/>
        <v>8249317.5999999996</v>
      </c>
      <c r="H645" s="197">
        <f t="shared" si="279"/>
        <v>357676.95</v>
      </c>
      <c r="I645" s="197">
        <f t="shared" si="279"/>
        <v>0</v>
      </c>
      <c r="J645" s="197">
        <f t="shared" si="279"/>
        <v>0</v>
      </c>
      <c r="K645" s="278">
        <f t="shared" si="279"/>
        <v>6</v>
      </c>
      <c r="L645" s="197">
        <f t="shared" si="279"/>
        <v>13428940.67</v>
      </c>
      <c r="M645" s="197">
        <f t="shared" si="279"/>
        <v>83813.900000000023</v>
      </c>
      <c r="N645" s="197">
        <f t="shared" si="279"/>
        <v>680550482.34999979</v>
      </c>
      <c r="O645" s="197">
        <f t="shared" si="279"/>
        <v>0</v>
      </c>
      <c r="P645" s="197">
        <f t="shared" si="279"/>
        <v>0</v>
      </c>
      <c r="Q645" s="197">
        <f t="shared" si="279"/>
        <v>8795.1299999999992</v>
      </c>
      <c r="R645" s="197">
        <f t="shared" si="279"/>
        <v>54087723.109999992</v>
      </c>
      <c r="S645" s="197">
        <f t="shared" si="279"/>
        <v>88.83</v>
      </c>
      <c r="T645" s="197">
        <f t="shared" si="279"/>
        <v>2790287.84</v>
      </c>
      <c r="U645" s="197">
        <f t="shared" si="279"/>
        <v>11632196.02</v>
      </c>
      <c r="V645" s="197">
        <f t="shared" si="279"/>
        <v>0</v>
      </c>
      <c r="W645" s="197">
        <f t="shared" si="279"/>
        <v>0</v>
      </c>
      <c r="X645" s="197">
        <f t="shared" si="279"/>
        <v>0</v>
      </c>
      <c r="Y645" s="197">
        <f t="shared" si="279"/>
        <v>0</v>
      </c>
      <c r="Z645" s="197">
        <f t="shared" si="279"/>
        <v>0</v>
      </c>
      <c r="AA645" s="197">
        <f t="shared" si="279"/>
        <v>0</v>
      </c>
      <c r="AB645" s="197">
        <f t="shared" si="279"/>
        <v>0</v>
      </c>
      <c r="AC645" s="197">
        <f t="shared" si="279"/>
        <v>16526585.129999995</v>
      </c>
      <c r="AD645" s="197">
        <f t="shared" si="279"/>
        <v>23630000</v>
      </c>
      <c r="AE645" s="197">
        <f t="shared" si="279"/>
        <v>0</v>
      </c>
      <c r="AF645" s="239" t="s">
        <v>17026</v>
      </c>
      <c r="AG645" s="239" t="s">
        <v>17026</v>
      </c>
      <c r="AH645" s="239" t="s">
        <v>17026</v>
      </c>
      <c r="AI645" s="251"/>
      <c r="AJ645" s="251"/>
      <c r="AK645" s="251"/>
      <c r="AL645" s="251"/>
      <c r="AM645" s="252"/>
      <c r="AN645" s="252"/>
      <c r="AO645" s="252"/>
      <c r="AP645" s="252"/>
      <c r="AQ645" s="252"/>
      <c r="AR645" s="252"/>
      <c r="AS645" s="252"/>
      <c r="AT645" s="252"/>
      <c r="AU645" s="252"/>
      <c r="AV645" s="252"/>
      <c r="AW645" s="252"/>
      <c r="AX645" s="253"/>
      <c r="AY645" s="253"/>
      <c r="AZ645" s="252"/>
      <c r="BA645" s="252"/>
      <c r="BB645" s="254"/>
      <c r="BC645" s="255"/>
      <c r="CH645" s="248">
        <f t="shared" si="268"/>
        <v>1.6391277313232422E-7</v>
      </c>
    </row>
    <row r="646" spans="1:86" x14ac:dyDescent="0.3">
      <c r="B646" s="249" t="s">
        <v>71</v>
      </c>
      <c r="C646" s="249"/>
      <c r="D646" s="246">
        <f>SUM(D647:D682)</f>
        <v>213625283.15999997</v>
      </c>
      <c r="E646" s="197">
        <f t="shared" ref="E646:AE646" si="280">SUM(E647:E682)</f>
        <v>0</v>
      </c>
      <c r="F646" s="197">
        <f t="shared" si="280"/>
        <v>0</v>
      </c>
      <c r="G646" s="197">
        <f t="shared" si="280"/>
        <v>0</v>
      </c>
      <c r="H646" s="197">
        <f t="shared" si="280"/>
        <v>0</v>
      </c>
      <c r="I646" s="197">
        <f t="shared" si="280"/>
        <v>0</v>
      </c>
      <c r="J646" s="197">
        <f t="shared" si="280"/>
        <v>0</v>
      </c>
      <c r="K646" s="278">
        <f t="shared" si="280"/>
        <v>1</v>
      </c>
      <c r="L646" s="197">
        <f t="shared" si="280"/>
        <v>2259447.8199999998</v>
      </c>
      <c r="M646" s="197">
        <f t="shared" si="280"/>
        <v>19880.099999999999</v>
      </c>
      <c r="N646" s="197">
        <f t="shared" si="280"/>
        <v>153415644.93000001</v>
      </c>
      <c r="O646" s="197">
        <f t="shared" si="280"/>
        <v>0</v>
      </c>
      <c r="P646" s="197">
        <f t="shared" si="280"/>
        <v>0</v>
      </c>
      <c r="Q646" s="197">
        <f t="shared" si="280"/>
        <v>7166.7999999999993</v>
      </c>
      <c r="R646" s="197">
        <f t="shared" si="280"/>
        <v>46376290.839999989</v>
      </c>
      <c r="S646" s="197">
        <f t="shared" si="280"/>
        <v>0</v>
      </c>
      <c r="T646" s="197">
        <f t="shared" si="280"/>
        <v>0</v>
      </c>
      <c r="U646" s="197">
        <f t="shared" si="280"/>
        <v>0</v>
      </c>
      <c r="V646" s="197">
        <f t="shared" si="280"/>
        <v>0</v>
      </c>
      <c r="W646" s="197">
        <f t="shared" si="280"/>
        <v>0</v>
      </c>
      <c r="X646" s="197">
        <f t="shared" si="280"/>
        <v>0</v>
      </c>
      <c r="Y646" s="197">
        <f t="shared" si="280"/>
        <v>0</v>
      </c>
      <c r="Z646" s="197">
        <f t="shared" si="280"/>
        <v>0</v>
      </c>
      <c r="AA646" s="197">
        <f t="shared" si="280"/>
        <v>0</v>
      </c>
      <c r="AB646" s="197">
        <f t="shared" si="280"/>
        <v>0</v>
      </c>
      <c r="AC646" s="197">
        <f t="shared" si="280"/>
        <v>4323899.5699999994</v>
      </c>
      <c r="AD646" s="197">
        <f t="shared" si="280"/>
        <v>7250000</v>
      </c>
      <c r="AE646" s="197">
        <f t="shared" si="280"/>
        <v>0</v>
      </c>
      <c r="AF646" s="239" t="s">
        <v>17026</v>
      </c>
      <c r="AG646" s="239" t="s">
        <v>17026</v>
      </c>
      <c r="AH646" s="239" t="s">
        <v>17026</v>
      </c>
      <c r="AI646" s="251"/>
      <c r="AJ646" s="251"/>
      <c r="AK646" s="251"/>
      <c r="AL646" s="251"/>
      <c r="AM646" s="252"/>
      <c r="AN646" s="252"/>
      <c r="AO646" s="252"/>
      <c r="AP646" s="252"/>
      <c r="AQ646" s="252"/>
      <c r="AR646" s="252"/>
      <c r="AS646" s="252"/>
      <c r="AT646" s="252"/>
      <c r="AU646" s="252"/>
      <c r="AV646" s="252"/>
      <c r="AW646" s="252"/>
      <c r="AX646" s="253"/>
      <c r="AY646" s="253"/>
      <c r="AZ646" s="252"/>
      <c r="BA646" s="252"/>
      <c r="BB646" s="254"/>
      <c r="BC646" s="255">
        <f t="shared" ref="BC646:BC667" si="281">AY646-M646</f>
        <v>-19880.099999999999</v>
      </c>
      <c r="BJ646" s="191" t="e">
        <f t="shared" ref="BJ646:BJ667" si="282">VLOOKUP(C646,BM:BO,3,FALSE)</f>
        <v>#N/A</v>
      </c>
      <c r="BM646" s="191" t="s">
        <v>3165</v>
      </c>
      <c r="BN646" s="191" t="s">
        <v>2984</v>
      </c>
      <c r="BO646" s="191" t="s">
        <v>2984</v>
      </c>
      <c r="BU646" s="191" t="s">
        <v>3165</v>
      </c>
      <c r="BV646" s="191" t="s">
        <v>2984</v>
      </c>
      <c r="BW646" s="191" t="s">
        <v>2984</v>
      </c>
      <c r="CH646" s="248">
        <f t="shared" si="268"/>
        <v>-2.1420419216156006E-8</v>
      </c>
    </row>
    <row r="647" spans="1:86" x14ac:dyDescent="0.3">
      <c r="A647" s="191">
        <v>1</v>
      </c>
      <c r="B647" s="256">
        <f>SUBTOTAL(9,$A$647:A647)</f>
        <v>1</v>
      </c>
      <c r="C647" s="260" t="s">
        <v>150</v>
      </c>
      <c r="D647" s="197">
        <f t="shared" ref="D647:D681" si="283">E647+F647+G647+H647+I647+J647+L647+N647+P647+R647+T647+U647+V647+W647+X647+Y647+Z647+AA647+AB647+AC647+AD647+AE647</f>
        <v>2097858.2999999998</v>
      </c>
      <c r="E647" s="263">
        <v>0</v>
      </c>
      <c r="F647" s="263">
        <v>0</v>
      </c>
      <c r="G647" s="263">
        <v>0</v>
      </c>
      <c r="H647" s="263">
        <v>0</v>
      </c>
      <c r="I647" s="263">
        <v>0</v>
      </c>
      <c r="J647" s="263">
        <v>0</v>
      </c>
      <c r="K647" s="278">
        <v>0</v>
      </c>
      <c r="L647" s="263">
        <v>0</v>
      </c>
      <c r="M647" s="196">
        <v>256</v>
      </c>
      <c r="N647" s="197">
        <v>1877676.03</v>
      </c>
      <c r="O647" s="263">
        <v>0</v>
      </c>
      <c r="P647" s="263">
        <v>0</v>
      </c>
      <c r="Q647" s="263">
        <v>0</v>
      </c>
      <c r="R647" s="263">
        <v>0</v>
      </c>
      <c r="S647" s="263">
        <v>0</v>
      </c>
      <c r="T647" s="263">
        <v>0</v>
      </c>
      <c r="U647" s="263">
        <v>0</v>
      </c>
      <c r="V647" s="263">
        <v>0</v>
      </c>
      <c r="W647" s="263">
        <v>0</v>
      </c>
      <c r="X647" s="263">
        <v>0</v>
      </c>
      <c r="Y647" s="263">
        <v>0</v>
      </c>
      <c r="Z647" s="263">
        <v>0</v>
      </c>
      <c r="AA647" s="263">
        <v>0</v>
      </c>
      <c r="AB647" s="263">
        <v>0</v>
      </c>
      <c r="AC647" s="197">
        <f>ROUND(N647*2.14%,2)</f>
        <v>40182.269999999997</v>
      </c>
      <c r="AD647" s="197">
        <v>180000</v>
      </c>
      <c r="AE647" s="263">
        <v>0</v>
      </c>
      <c r="AF647" s="239">
        <v>2025</v>
      </c>
      <c r="AG647" s="239">
        <v>2025</v>
      </c>
      <c r="AH647" s="239">
        <v>2025</v>
      </c>
      <c r="AI647" s="251"/>
      <c r="AJ647" s="251"/>
      <c r="AK647" s="251"/>
      <c r="AL647" s="251"/>
      <c r="AM647" s="252" t="s">
        <v>16955</v>
      </c>
      <c r="AN647" s="252" t="s">
        <v>16954</v>
      </c>
      <c r="AO647" s="252">
        <v>0</v>
      </c>
      <c r="AP647" s="252" t="s">
        <v>16964</v>
      </c>
      <c r="AQ647" s="252" t="s">
        <v>16958</v>
      </c>
      <c r="AR647" s="252">
        <v>0</v>
      </c>
      <c r="AS647" s="252"/>
      <c r="AT647" s="252"/>
      <c r="AU647" s="252"/>
      <c r="AV647" s="252"/>
      <c r="AW647" s="252" t="s">
        <v>663</v>
      </c>
      <c r="AX647" s="253">
        <v>269.5</v>
      </c>
      <c r="AY647" s="253">
        <v>256</v>
      </c>
      <c r="AZ647" s="252" t="s">
        <v>17015</v>
      </c>
      <c r="BA647" s="252">
        <v>2007</v>
      </c>
      <c r="BB647" s="254"/>
      <c r="BC647" s="255">
        <f t="shared" si="281"/>
        <v>0</v>
      </c>
      <c r="BJ647" s="191" t="str">
        <f t="shared" si="282"/>
        <v>269.500</v>
      </c>
      <c r="BM647" s="191" t="s">
        <v>3166</v>
      </c>
      <c r="BN647" s="191" t="s">
        <v>2984</v>
      </c>
      <c r="BO647" s="191" t="s">
        <v>2984</v>
      </c>
      <c r="BU647" s="191" t="s">
        <v>3166</v>
      </c>
      <c r="BV647" s="191" t="s">
        <v>2984</v>
      </c>
      <c r="BW647" s="191" t="s">
        <v>2984</v>
      </c>
      <c r="CH647" s="248">
        <f t="shared" si="268"/>
        <v>-2.0372681319713593E-10</v>
      </c>
    </row>
    <row r="648" spans="1:86" x14ac:dyDescent="0.3">
      <c r="A648" s="191">
        <v>1</v>
      </c>
      <c r="B648" s="256">
        <f>SUBTOTAL(9,$A$647:A648)</f>
        <v>2</v>
      </c>
      <c r="C648" s="260" t="s">
        <v>151</v>
      </c>
      <c r="D648" s="197">
        <f t="shared" si="283"/>
        <v>4031821.43</v>
      </c>
      <c r="E648" s="263">
        <v>0</v>
      </c>
      <c r="F648" s="263">
        <v>0</v>
      </c>
      <c r="G648" s="263">
        <v>0</v>
      </c>
      <c r="H648" s="263">
        <v>0</v>
      </c>
      <c r="I648" s="263">
        <v>0</v>
      </c>
      <c r="J648" s="263">
        <v>0</v>
      </c>
      <c r="K648" s="278">
        <v>0</v>
      </c>
      <c r="L648" s="263">
        <v>0</v>
      </c>
      <c r="M648" s="196">
        <v>492</v>
      </c>
      <c r="N648" s="197">
        <v>3771119.47</v>
      </c>
      <c r="O648" s="263">
        <v>0</v>
      </c>
      <c r="P648" s="263">
        <v>0</v>
      </c>
      <c r="Q648" s="263">
        <v>0</v>
      </c>
      <c r="R648" s="263">
        <v>0</v>
      </c>
      <c r="S648" s="263">
        <v>0</v>
      </c>
      <c r="T648" s="263">
        <v>0</v>
      </c>
      <c r="U648" s="263">
        <v>0</v>
      </c>
      <c r="V648" s="263">
        <v>0</v>
      </c>
      <c r="W648" s="263">
        <v>0</v>
      </c>
      <c r="X648" s="263">
        <v>0</v>
      </c>
      <c r="Y648" s="263">
        <v>0</v>
      </c>
      <c r="Z648" s="263">
        <v>0</v>
      </c>
      <c r="AA648" s="263">
        <v>0</v>
      </c>
      <c r="AB648" s="263">
        <v>0</v>
      </c>
      <c r="AC648" s="197">
        <f>ROUND(N648*2.14%,2)</f>
        <v>80701.960000000006</v>
      </c>
      <c r="AD648" s="197">
        <v>180000</v>
      </c>
      <c r="AE648" s="263">
        <v>0</v>
      </c>
      <c r="AF648" s="239">
        <v>2025</v>
      </c>
      <c r="AG648" s="239">
        <v>2025</v>
      </c>
      <c r="AH648" s="239">
        <v>2025</v>
      </c>
      <c r="AI648" s="251"/>
      <c r="AJ648" s="251"/>
      <c r="AK648" s="251"/>
      <c r="AL648" s="251"/>
      <c r="AM648" s="252" t="s">
        <v>16955</v>
      </c>
      <c r="AN648" s="252" t="s">
        <v>16954</v>
      </c>
      <c r="AO648" s="252">
        <v>0</v>
      </c>
      <c r="AP648" s="252" t="s">
        <v>16959</v>
      </c>
      <c r="AQ648" s="252" t="s">
        <v>16966</v>
      </c>
      <c r="AR648" s="252">
        <v>0</v>
      </c>
      <c r="AS648" s="252"/>
      <c r="AT648" s="252"/>
      <c r="AU648" s="252"/>
      <c r="AV648" s="252"/>
      <c r="AW648" s="252" t="s">
        <v>614</v>
      </c>
      <c r="AX648" s="253">
        <v>543</v>
      </c>
      <c r="AY648" s="253">
        <v>492</v>
      </c>
      <c r="AZ648" s="252" t="s">
        <v>17015</v>
      </c>
      <c r="BA648" s="252">
        <v>2007</v>
      </c>
      <c r="BB648" s="254"/>
      <c r="BC648" s="255">
        <f t="shared" si="281"/>
        <v>0</v>
      </c>
      <c r="BJ648" s="191" t="str">
        <f t="shared" si="282"/>
        <v>508.300</v>
      </c>
      <c r="BM648" s="191" t="s">
        <v>3167</v>
      </c>
      <c r="BN648" s="191" t="s">
        <v>2984</v>
      </c>
      <c r="BO648" s="191" t="s">
        <v>2984</v>
      </c>
      <c r="BU648" s="191" t="s">
        <v>3167</v>
      </c>
      <c r="BV648" s="191" t="s">
        <v>2984</v>
      </c>
      <c r="BW648" s="191" t="s">
        <v>2984</v>
      </c>
      <c r="CH648" s="248">
        <f t="shared" si="268"/>
        <v>-5.8207660913467407E-11</v>
      </c>
    </row>
    <row r="649" spans="1:86" x14ac:dyDescent="0.3">
      <c r="A649" s="191">
        <v>1</v>
      </c>
      <c r="B649" s="256">
        <f>SUBTOTAL(9,$A$647:A649)</f>
        <v>3</v>
      </c>
      <c r="C649" s="260" t="s">
        <v>152</v>
      </c>
      <c r="D649" s="197">
        <f t="shared" si="283"/>
        <v>6179475.7199999997</v>
      </c>
      <c r="E649" s="263">
        <v>0</v>
      </c>
      <c r="F649" s="263">
        <v>0</v>
      </c>
      <c r="G649" s="263">
        <v>0</v>
      </c>
      <c r="H649" s="263">
        <v>0</v>
      </c>
      <c r="I649" s="263">
        <v>0</v>
      </c>
      <c r="J649" s="263">
        <v>0</v>
      </c>
      <c r="K649" s="278">
        <v>0</v>
      </c>
      <c r="L649" s="263">
        <v>0</v>
      </c>
      <c r="M649" s="196">
        <v>0</v>
      </c>
      <c r="N649" s="196">
        <v>0</v>
      </c>
      <c r="O649" s="263">
        <v>0</v>
      </c>
      <c r="P649" s="263">
        <v>0</v>
      </c>
      <c r="Q649" s="263">
        <v>902</v>
      </c>
      <c r="R649" s="197">
        <v>5854195.9299999997</v>
      </c>
      <c r="S649" s="263">
        <v>0</v>
      </c>
      <c r="T649" s="263">
        <v>0</v>
      </c>
      <c r="U649" s="263">
        <v>0</v>
      </c>
      <c r="V649" s="263">
        <v>0</v>
      </c>
      <c r="W649" s="263">
        <v>0</v>
      </c>
      <c r="X649" s="263">
        <v>0</v>
      </c>
      <c r="Y649" s="263">
        <v>0</v>
      </c>
      <c r="Z649" s="263">
        <v>0</v>
      </c>
      <c r="AA649" s="263">
        <v>0</v>
      </c>
      <c r="AB649" s="263">
        <v>0</v>
      </c>
      <c r="AC649" s="197">
        <f>ROUND(R649*2.14%,2)</f>
        <v>125279.79</v>
      </c>
      <c r="AD649" s="263">
        <v>200000</v>
      </c>
      <c r="AE649" s="263">
        <v>0</v>
      </c>
      <c r="AF649" s="239">
        <v>2025</v>
      </c>
      <c r="AG649" s="239">
        <v>2025</v>
      </c>
      <c r="AH649" s="239">
        <v>2025</v>
      </c>
      <c r="AI649" s="251"/>
      <c r="AJ649" s="251"/>
      <c r="AK649" s="251"/>
      <c r="AL649" s="251"/>
      <c r="AM649" s="252" t="s">
        <v>16953</v>
      </c>
      <c r="AN649" s="252" t="s">
        <v>16956</v>
      </c>
      <c r="AO649" s="252">
        <v>0</v>
      </c>
      <c r="AP649" s="252" t="s">
        <v>16955</v>
      </c>
      <c r="AQ649" s="252" t="s">
        <v>16952</v>
      </c>
      <c r="AR649" s="252">
        <v>0</v>
      </c>
      <c r="AS649" s="252"/>
      <c r="AT649" s="252"/>
      <c r="AU649" s="252"/>
      <c r="AV649" s="252"/>
      <c r="AW649" s="252" t="s">
        <v>632</v>
      </c>
      <c r="AX649" s="253">
        <v>951.6</v>
      </c>
      <c r="AY649" s="253">
        <v>530</v>
      </c>
      <c r="AZ649" s="252" t="s">
        <v>593</v>
      </c>
      <c r="BA649" s="252" t="s">
        <v>632</v>
      </c>
      <c r="BB649" s="254"/>
      <c r="BC649" s="255">
        <f t="shared" si="281"/>
        <v>530</v>
      </c>
      <c r="BJ649" s="191" t="str">
        <f t="shared" si="282"/>
        <v>951.500</v>
      </c>
      <c r="BM649" s="191" t="s">
        <v>3169</v>
      </c>
      <c r="BN649" s="191" t="s">
        <v>1268</v>
      </c>
      <c r="BO649" s="191" t="s">
        <v>3170</v>
      </c>
      <c r="BU649" s="191" t="s">
        <v>3169</v>
      </c>
      <c r="BV649" s="191" t="s">
        <v>1268</v>
      </c>
      <c r="BW649" s="191" t="s">
        <v>3170</v>
      </c>
      <c r="CH649" s="248">
        <f t="shared" si="268"/>
        <v>5.8207660913467407E-11</v>
      </c>
    </row>
    <row r="650" spans="1:86" x14ac:dyDescent="0.3">
      <c r="A650" s="191">
        <v>1</v>
      </c>
      <c r="B650" s="256">
        <f>SUBTOTAL(9,$A$647:A650)</f>
        <v>4</v>
      </c>
      <c r="C650" s="260" t="s">
        <v>288</v>
      </c>
      <c r="D650" s="197">
        <f t="shared" si="283"/>
        <v>3294293.1199999996</v>
      </c>
      <c r="E650" s="263">
        <v>0</v>
      </c>
      <c r="F650" s="263">
        <v>0</v>
      </c>
      <c r="G650" s="263">
        <v>0</v>
      </c>
      <c r="H650" s="263">
        <v>0</v>
      </c>
      <c r="I650" s="263">
        <v>0</v>
      </c>
      <c r="J650" s="263">
        <v>0</v>
      </c>
      <c r="K650" s="278">
        <v>0</v>
      </c>
      <c r="L650" s="263">
        <v>0</v>
      </c>
      <c r="M650" s="196">
        <v>402</v>
      </c>
      <c r="N650" s="197">
        <v>3049043.59</v>
      </c>
      <c r="O650" s="263">
        <v>0</v>
      </c>
      <c r="P650" s="263">
        <v>0</v>
      </c>
      <c r="Q650" s="263">
        <v>0</v>
      </c>
      <c r="R650" s="263">
        <v>0</v>
      </c>
      <c r="S650" s="263">
        <v>0</v>
      </c>
      <c r="T650" s="263">
        <v>0</v>
      </c>
      <c r="U650" s="263">
        <v>0</v>
      </c>
      <c r="V650" s="263">
        <v>0</v>
      </c>
      <c r="W650" s="263">
        <v>0</v>
      </c>
      <c r="X650" s="263">
        <v>0</v>
      </c>
      <c r="Y650" s="263">
        <v>0</v>
      </c>
      <c r="Z650" s="263">
        <v>0</v>
      </c>
      <c r="AA650" s="263">
        <v>0</v>
      </c>
      <c r="AB650" s="263">
        <v>0</v>
      </c>
      <c r="AC650" s="197">
        <f>ROUND(N650*2.14%,2)</f>
        <v>65249.53</v>
      </c>
      <c r="AD650" s="197">
        <v>180000</v>
      </c>
      <c r="AE650" s="263">
        <v>0</v>
      </c>
      <c r="AF650" s="239">
        <v>2025</v>
      </c>
      <c r="AG650" s="239">
        <v>2025</v>
      </c>
      <c r="AH650" s="239">
        <v>2025</v>
      </c>
      <c r="AI650" s="251"/>
      <c r="AJ650" s="251"/>
      <c r="AK650" s="251"/>
      <c r="AL650" s="251"/>
      <c r="AM650" s="252" t="s">
        <v>16955</v>
      </c>
      <c r="AN650" s="252" t="s">
        <v>16959</v>
      </c>
      <c r="AO650" s="252">
        <v>0</v>
      </c>
      <c r="AP650" s="252" t="s">
        <v>16953</v>
      </c>
      <c r="AQ650" s="252" t="s">
        <v>16966</v>
      </c>
      <c r="AR650" s="252">
        <v>0</v>
      </c>
      <c r="AS650" s="252"/>
      <c r="AT650" s="252"/>
      <c r="AU650" s="252"/>
      <c r="AV650" s="252"/>
      <c r="AW650" s="252" t="s">
        <v>795</v>
      </c>
      <c r="AX650" s="253">
        <v>980.1</v>
      </c>
      <c r="AY650" s="253">
        <v>402</v>
      </c>
      <c r="AZ650" s="252" t="s">
        <v>17015</v>
      </c>
      <c r="BA650" s="252">
        <v>2007</v>
      </c>
      <c r="BB650" s="254"/>
      <c r="BC650" s="255">
        <f t="shared" si="281"/>
        <v>0</v>
      </c>
      <c r="BJ650" s="191" t="str">
        <f t="shared" si="282"/>
        <v>778.700</v>
      </c>
      <c r="BM650" s="191" t="s">
        <v>3172</v>
      </c>
      <c r="BN650" s="191" t="s">
        <v>638</v>
      </c>
      <c r="BO650" s="191" t="s">
        <v>3170</v>
      </c>
      <c r="BU650" s="191" t="s">
        <v>3172</v>
      </c>
      <c r="BV650" s="191" t="s">
        <v>638</v>
      </c>
      <c r="BW650" s="191" t="s">
        <v>3170</v>
      </c>
      <c r="CH650" s="248">
        <f t="shared" si="268"/>
        <v>-2.0372681319713593E-10</v>
      </c>
    </row>
    <row r="651" spans="1:86" x14ac:dyDescent="0.3">
      <c r="A651" s="191">
        <v>1</v>
      </c>
      <c r="B651" s="256">
        <f>SUBTOTAL(9,$A$647:A651)</f>
        <v>5</v>
      </c>
      <c r="C651" s="260" t="s">
        <v>153</v>
      </c>
      <c r="D651" s="197">
        <f t="shared" si="283"/>
        <v>6079453.1600000001</v>
      </c>
      <c r="E651" s="263">
        <v>0</v>
      </c>
      <c r="F651" s="263">
        <v>0</v>
      </c>
      <c r="G651" s="263">
        <v>0</v>
      </c>
      <c r="H651" s="263">
        <v>0</v>
      </c>
      <c r="I651" s="263">
        <v>0</v>
      </c>
      <c r="J651" s="263">
        <v>0</v>
      </c>
      <c r="K651" s="278">
        <v>0</v>
      </c>
      <c r="L651" s="263">
        <v>0</v>
      </c>
      <c r="M651" s="196">
        <v>0</v>
      </c>
      <c r="N651" s="196">
        <v>0</v>
      </c>
      <c r="O651" s="263">
        <v>0</v>
      </c>
      <c r="P651" s="263">
        <v>0</v>
      </c>
      <c r="Q651" s="263">
        <v>887.4</v>
      </c>
      <c r="R651" s="197">
        <v>5756269.0099999998</v>
      </c>
      <c r="S651" s="263">
        <v>0</v>
      </c>
      <c r="T651" s="263">
        <v>0</v>
      </c>
      <c r="U651" s="263">
        <v>0</v>
      </c>
      <c r="V651" s="263">
        <v>0</v>
      </c>
      <c r="W651" s="263">
        <v>0</v>
      </c>
      <c r="X651" s="263">
        <v>0</v>
      </c>
      <c r="Y651" s="263">
        <v>0</v>
      </c>
      <c r="Z651" s="263">
        <v>0</v>
      </c>
      <c r="AA651" s="263">
        <v>0</v>
      </c>
      <c r="AB651" s="263">
        <v>0</v>
      </c>
      <c r="AC651" s="197">
        <f>ROUND(R651*2.14%,2)-0.01</f>
        <v>123184.15000000001</v>
      </c>
      <c r="AD651" s="263">
        <v>200000</v>
      </c>
      <c r="AE651" s="263">
        <v>0</v>
      </c>
      <c r="AF651" s="239">
        <v>2025</v>
      </c>
      <c r="AG651" s="239">
        <v>2025</v>
      </c>
      <c r="AH651" s="239">
        <v>2025</v>
      </c>
      <c r="AI651" s="251"/>
      <c r="AJ651" s="251"/>
      <c r="AK651" s="251"/>
      <c r="AL651" s="251"/>
      <c r="AM651" s="252" t="s">
        <v>16953</v>
      </c>
      <c r="AN651" s="252" t="s">
        <v>16965</v>
      </c>
      <c r="AO651" s="252">
        <v>0</v>
      </c>
      <c r="AP651" s="252" t="s">
        <v>16955</v>
      </c>
      <c r="AQ651" s="252" t="s">
        <v>16952</v>
      </c>
      <c r="AR651" s="252" t="s">
        <v>16964</v>
      </c>
      <c r="AS651" s="252"/>
      <c r="AT651" s="252"/>
      <c r="AU651" s="252"/>
      <c r="AV651" s="252"/>
      <c r="AW651" s="252" t="s">
        <v>632</v>
      </c>
      <c r="AX651" s="253">
        <v>3116.4</v>
      </c>
      <c r="AY651" s="253">
        <v>1030.22</v>
      </c>
      <c r="AZ651" s="252" t="s">
        <v>593</v>
      </c>
      <c r="BA651" s="252" t="s">
        <v>3203</v>
      </c>
      <c r="BB651" s="254"/>
      <c r="BC651" s="255">
        <f t="shared" si="281"/>
        <v>1030.22</v>
      </c>
      <c r="BJ651" s="191" t="str">
        <f t="shared" si="282"/>
        <v>800.000</v>
      </c>
      <c r="BM651" s="191" t="s">
        <v>3173</v>
      </c>
      <c r="BN651" s="191" t="s">
        <v>2984</v>
      </c>
      <c r="BO651" s="191" t="s">
        <v>2984</v>
      </c>
      <c r="BU651" s="191" t="s">
        <v>3173</v>
      </c>
      <c r="BV651" s="191" t="s">
        <v>2984</v>
      </c>
      <c r="BW651" s="191" t="s">
        <v>2984</v>
      </c>
      <c r="CH651" s="248">
        <f t="shared" si="268"/>
        <v>3.4924596548080444E-10</v>
      </c>
    </row>
    <row r="652" spans="1:86" x14ac:dyDescent="0.3">
      <c r="A652" s="191">
        <v>1</v>
      </c>
      <c r="B652" s="256">
        <f>SUBTOTAL(9,$A$647:A652)</f>
        <v>6</v>
      </c>
      <c r="C652" s="260" t="s">
        <v>154</v>
      </c>
      <c r="D652" s="197">
        <f t="shared" si="283"/>
        <v>3687641.5500000003</v>
      </c>
      <c r="E652" s="263">
        <v>0</v>
      </c>
      <c r="F652" s="263">
        <v>0</v>
      </c>
      <c r="G652" s="263">
        <v>0</v>
      </c>
      <c r="H652" s="263">
        <v>0</v>
      </c>
      <c r="I652" s="263">
        <v>0</v>
      </c>
      <c r="J652" s="263">
        <v>0</v>
      </c>
      <c r="K652" s="278">
        <v>0</v>
      </c>
      <c r="L652" s="263">
        <v>0</v>
      </c>
      <c r="M652" s="196">
        <v>450</v>
      </c>
      <c r="N652" s="197">
        <v>3434150.72</v>
      </c>
      <c r="O652" s="263">
        <v>0</v>
      </c>
      <c r="P652" s="263">
        <v>0</v>
      </c>
      <c r="Q652" s="263">
        <v>0</v>
      </c>
      <c r="R652" s="263">
        <v>0</v>
      </c>
      <c r="S652" s="263">
        <v>0</v>
      </c>
      <c r="T652" s="263">
        <v>0</v>
      </c>
      <c r="U652" s="263">
        <v>0</v>
      </c>
      <c r="V652" s="263">
        <v>0</v>
      </c>
      <c r="W652" s="263">
        <v>0</v>
      </c>
      <c r="X652" s="263">
        <v>0</v>
      </c>
      <c r="Y652" s="263">
        <v>0</v>
      </c>
      <c r="Z652" s="263">
        <v>0</v>
      </c>
      <c r="AA652" s="263">
        <v>0</v>
      </c>
      <c r="AB652" s="263">
        <v>0</v>
      </c>
      <c r="AC652" s="197">
        <f t="shared" ref="AC652:AC660" si="284">ROUND(N652*2.14%,2)</f>
        <v>73490.83</v>
      </c>
      <c r="AD652" s="197">
        <v>180000</v>
      </c>
      <c r="AE652" s="263">
        <v>0</v>
      </c>
      <c r="AF652" s="239">
        <v>2025</v>
      </c>
      <c r="AG652" s="239">
        <v>2025</v>
      </c>
      <c r="AH652" s="239">
        <v>2025</v>
      </c>
      <c r="AI652" s="251"/>
      <c r="AJ652" s="251"/>
      <c r="AK652" s="251"/>
      <c r="AL652" s="251"/>
      <c r="AM652" s="252" t="s">
        <v>16955</v>
      </c>
      <c r="AN652" s="252" t="s">
        <v>16969</v>
      </c>
      <c r="AO652" s="252">
        <v>0</v>
      </c>
      <c r="AP652" s="252" t="s">
        <v>16964</v>
      </c>
      <c r="AQ652" s="252" t="s">
        <v>16958</v>
      </c>
      <c r="AR652" s="252">
        <v>0</v>
      </c>
      <c r="AS652" s="252"/>
      <c r="AT652" s="252"/>
      <c r="AU652" s="252"/>
      <c r="AV652" s="252"/>
      <c r="AW652" s="252" t="s">
        <v>795</v>
      </c>
      <c r="AX652" s="253">
        <v>548.79999999999995</v>
      </c>
      <c r="AY652" s="253">
        <v>450</v>
      </c>
      <c r="AZ652" s="252" t="s">
        <v>17015</v>
      </c>
      <c r="BA652" s="252">
        <v>2008</v>
      </c>
      <c r="BB652" s="254"/>
      <c r="BC652" s="255">
        <f t="shared" si="281"/>
        <v>0</v>
      </c>
      <c r="BJ652" s="191" t="str">
        <f t="shared" si="282"/>
        <v>361.900</v>
      </c>
      <c r="BM652" s="191" t="s">
        <v>3175</v>
      </c>
      <c r="BN652" s="191" t="s">
        <v>2984</v>
      </c>
      <c r="BO652" s="191" t="s">
        <v>2984</v>
      </c>
      <c r="BU652" s="191" t="s">
        <v>3175</v>
      </c>
      <c r="BV652" s="191" t="s">
        <v>2984</v>
      </c>
      <c r="BW652" s="191" t="s">
        <v>2984</v>
      </c>
      <c r="CH652" s="248">
        <f t="shared" si="268"/>
        <v>5.8207660913467407E-11</v>
      </c>
    </row>
    <row r="653" spans="1:86" x14ac:dyDescent="0.3">
      <c r="A653" s="191">
        <v>1</v>
      </c>
      <c r="B653" s="256">
        <f>SUBTOTAL(9,$A$647:A653)</f>
        <v>7</v>
      </c>
      <c r="C653" s="260" t="s">
        <v>155</v>
      </c>
      <c r="D653" s="197">
        <f t="shared" si="283"/>
        <v>10063164.049999999</v>
      </c>
      <c r="E653" s="263">
        <v>0</v>
      </c>
      <c r="F653" s="263">
        <v>0</v>
      </c>
      <c r="G653" s="263">
        <v>0</v>
      </c>
      <c r="H653" s="263">
        <v>0</v>
      </c>
      <c r="I653" s="263">
        <v>0</v>
      </c>
      <c r="J653" s="263">
        <v>0</v>
      </c>
      <c r="K653" s="278">
        <v>0</v>
      </c>
      <c r="L653" s="263">
        <v>0</v>
      </c>
      <c r="M653" s="196">
        <v>1228</v>
      </c>
      <c r="N653" s="197">
        <v>9627143.1899999995</v>
      </c>
      <c r="O653" s="263">
        <v>0</v>
      </c>
      <c r="P653" s="263">
        <v>0</v>
      </c>
      <c r="Q653" s="263">
        <v>0</v>
      </c>
      <c r="R653" s="263">
        <v>0</v>
      </c>
      <c r="S653" s="263">
        <v>0</v>
      </c>
      <c r="T653" s="263">
        <v>0</v>
      </c>
      <c r="U653" s="263">
        <v>0</v>
      </c>
      <c r="V653" s="263">
        <v>0</v>
      </c>
      <c r="W653" s="263">
        <v>0</v>
      </c>
      <c r="X653" s="263">
        <v>0</v>
      </c>
      <c r="Y653" s="263">
        <v>0</v>
      </c>
      <c r="Z653" s="263">
        <v>0</v>
      </c>
      <c r="AA653" s="263">
        <v>0</v>
      </c>
      <c r="AB653" s="263">
        <v>0</v>
      </c>
      <c r="AC653" s="197">
        <f t="shared" si="284"/>
        <v>206020.86</v>
      </c>
      <c r="AD653" s="197">
        <v>230000</v>
      </c>
      <c r="AE653" s="263">
        <v>0</v>
      </c>
      <c r="AF653" s="239">
        <v>2025</v>
      </c>
      <c r="AG653" s="239">
        <v>2025</v>
      </c>
      <c r="AH653" s="239">
        <v>2025</v>
      </c>
      <c r="AI653" s="251"/>
      <c r="AJ653" s="251"/>
      <c r="AK653" s="251"/>
      <c r="AL653" s="251"/>
      <c r="AM653" s="252" t="s">
        <v>16955</v>
      </c>
      <c r="AN653" s="252" t="s">
        <v>16954</v>
      </c>
      <c r="AO653" s="252">
        <v>0</v>
      </c>
      <c r="AP653" s="252" t="s">
        <v>16959</v>
      </c>
      <c r="AQ653" s="252" t="s">
        <v>16966</v>
      </c>
      <c r="AR653" s="252" t="s">
        <v>16964</v>
      </c>
      <c r="AS653" s="252"/>
      <c r="AT653" s="252"/>
      <c r="AU653" s="252"/>
      <c r="AV653" s="252"/>
      <c r="AW653" s="252" t="s">
        <v>617</v>
      </c>
      <c r="AX653" s="253">
        <v>3545.5</v>
      </c>
      <c r="AY653" s="253">
        <v>1228</v>
      </c>
      <c r="AZ653" s="252" t="s">
        <v>17015</v>
      </c>
      <c r="BA653" s="252">
        <v>2006</v>
      </c>
      <c r="BB653" s="254"/>
      <c r="BC653" s="255">
        <f t="shared" si="281"/>
        <v>0</v>
      </c>
      <c r="BJ653" s="191" t="str">
        <f t="shared" si="282"/>
        <v>884.700</v>
      </c>
      <c r="BM653" s="191" t="s">
        <v>3176</v>
      </c>
      <c r="BN653" s="191" t="s">
        <v>2984</v>
      </c>
      <c r="BO653" s="191" t="s">
        <v>2984</v>
      </c>
      <c r="BU653" s="191" t="s">
        <v>3176</v>
      </c>
      <c r="BV653" s="191" t="s">
        <v>2984</v>
      </c>
      <c r="BW653" s="191" t="s">
        <v>2984</v>
      </c>
      <c r="CH653" s="248">
        <f t="shared" si="268"/>
        <v>-5.8207660913467407E-10</v>
      </c>
    </row>
    <row r="654" spans="1:86" x14ac:dyDescent="0.3">
      <c r="A654" s="191">
        <v>1</v>
      </c>
      <c r="B654" s="256">
        <f>SUBTOTAL(9,$A$647:A654)</f>
        <v>8</v>
      </c>
      <c r="C654" s="260" t="s">
        <v>156</v>
      </c>
      <c r="D654" s="197">
        <f t="shared" si="283"/>
        <v>5657661.6099999994</v>
      </c>
      <c r="E654" s="263">
        <v>0</v>
      </c>
      <c r="F654" s="263">
        <v>0</v>
      </c>
      <c r="G654" s="263">
        <v>0</v>
      </c>
      <c r="H654" s="263">
        <v>0</v>
      </c>
      <c r="I654" s="263">
        <v>0</v>
      </c>
      <c r="J654" s="263">
        <v>0</v>
      </c>
      <c r="K654" s="278">
        <v>0</v>
      </c>
      <c r="L654" s="263">
        <v>0</v>
      </c>
      <c r="M654" s="196">
        <v>690.4</v>
      </c>
      <c r="N654" s="197">
        <v>5343314.68</v>
      </c>
      <c r="O654" s="263">
        <v>0</v>
      </c>
      <c r="P654" s="263">
        <v>0</v>
      </c>
      <c r="Q654" s="263">
        <v>0</v>
      </c>
      <c r="R654" s="263">
        <v>0</v>
      </c>
      <c r="S654" s="263">
        <v>0</v>
      </c>
      <c r="T654" s="263">
        <v>0</v>
      </c>
      <c r="U654" s="263">
        <v>0</v>
      </c>
      <c r="V654" s="263">
        <v>0</v>
      </c>
      <c r="W654" s="263">
        <v>0</v>
      </c>
      <c r="X654" s="263">
        <v>0</v>
      </c>
      <c r="Y654" s="263">
        <v>0</v>
      </c>
      <c r="Z654" s="263">
        <v>0</v>
      </c>
      <c r="AA654" s="263">
        <v>0</v>
      </c>
      <c r="AB654" s="263">
        <v>0</v>
      </c>
      <c r="AC654" s="197">
        <f t="shared" si="284"/>
        <v>114346.93</v>
      </c>
      <c r="AD654" s="197">
        <v>200000</v>
      </c>
      <c r="AE654" s="263">
        <v>0</v>
      </c>
      <c r="AF654" s="239">
        <v>2025</v>
      </c>
      <c r="AG654" s="239">
        <v>2025</v>
      </c>
      <c r="AH654" s="239">
        <v>2025</v>
      </c>
      <c r="AI654" s="251"/>
      <c r="AJ654" s="251"/>
      <c r="AK654" s="251"/>
      <c r="AL654" s="251"/>
      <c r="AM654" s="252" t="s">
        <v>16955</v>
      </c>
      <c r="AN654" s="252" t="s">
        <v>16954</v>
      </c>
      <c r="AO654" s="252">
        <v>0</v>
      </c>
      <c r="AP654" s="252" t="s">
        <v>16959</v>
      </c>
      <c r="AQ654" s="252" t="s">
        <v>16966</v>
      </c>
      <c r="AR654" s="252">
        <v>0</v>
      </c>
      <c r="AS654" s="252"/>
      <c r="AT654" s="252"/>
      <c r="AU654" s="252"/>
      <c r="AV654" s="252"/>
      <c r="AW654" s="252" t="s">
        <v>614</v>
      </c>
      <c r="AX654" s="253">
        <v>948.9</v>
      </c>
      <c r="AY654" s="253">
        <v>690.4</v>
      </c>
      <c r="AZ654" s="252" t="s">
        <v>17015</v>
      </c>
      <c r="BA654" s="252">
        <v>2005</v>
      </c>
      <c r="BB654" s="254"/>
      <c r="BC654" s="255">
        <f t="shared" si="281"/>
        <v>0</v>
      </c>
      <c r="BJ654" s="191" t="str">
        <f t="shared" si="282"/>
        <v>1950.000</v>
      </c>
      <c r="BM654" s="191" t="s">
        <v>3177</v>
      </c>
      <c r="BN654" s="191" t="s">
        <v>2984</v>
      </c>
      <c r="BO654" s="191" t="s">
        <v>2984</v>
      </c>
      <c r="BU654" s="191" t="s">
        <v>3177</v>
      </c>
      <c r="BV654" s="191" t="s">
        <v>2984</v>
      </c>
      <c r="BW654" s="191" t="s">
        <v>2984</v>
      </c>
      <c r="CH654" s="248">
        <f t="shared" si="268"/>
        <v>-2.9103830456733704E-10</v>
      </c>
    </row>
    <row r="655" spans="1:86" x14ac:dyDescent="0.3">
      <c r="A655" s="191">
        <v>1</v>
      </c>
      <c r="B655" s="256">
        <f>SUBTOTAL(9,$A$647:A655)</f>
        <v>9</v>
      </c>
      <c r="C655" s="260" t="s">
        <v>157</v>
      </c>
      <c r="D655" s="197">
        <f t="shared" si="283"/>
        <v>8358654.1799999997</v>
      </c>
      <c r="E655" s="263">
        <v>0</v>
      </c>
      <c r="F655" s="263">
        <v>0</v>
      </c>
      <c r="G655" s="263">
        <v>0</v>
      </c>
      <c r="H655" s="263">
        <v>0</v>
      </c>
      <c r="I655" s="263">
        <v>0</v>
      </c>
      <c r="J655" s="263">
        <v>0</v>
      </c>
      <c r="K655" s="278">
        <v>0</v>
      </c>
      <c r="L655" s="263">
        <v>0</v>
      </c>
      <c r="M655" s="196">
        <v>1020</v>
      </c>
      <c r="N655" s="197">
        <v>7958345.5800000001</v>
      </c>
      <c r="O655" s="263">
        <v>0</v>
      </c>
      <c r="P655" s="263">
        <v>0</v>
      </c>
      <c r="Q655" s="263">
        <v>0</v>
      </c>
      <c r="R655" s="263">
        <v>0</v>
      </c>
      <c r="S655" s="263">
        <v>0</v>
      </c>
      <c r="T655" s="263">
        <v>0</v>
      </c>
      <c r="U655" s="263">
        <v>0</v>
      </c>
      <c r="V655" s="263">
        <v>0</v>
      </c>
      <c r="W655" s="263">
        <v>0</v>
      </c>
      <c r="X655" s="263">
        <v>0</v>
      </c>
      <c r="Y655" s="263">
        <v>0</v>
      </c>
      <c r="Z655" s="263">
        <v>0</v>
      </c>
      <c r="AA655" s="263">
        <v>0</v>
      </c>
      <c r="AB655" s="263">
        <v>0</v>
      </c>
      <c r="AC655" s="197">
        <f t="shared" si="284"/>
        <v>170308.6</v>
      </c>
      <c r="AD655" s="197">
        <v>230000</v>
      </c>
      <c r="AE655" s="263">
        <v>0</v>
      </c>
      <c r="AF655" s="239">
        <v>2025</v>
      </c>
      <c r="AG655" s="239">
        <v>2025</v>
      </c>
      <c r="AH655" s="239">
        <v>2025</v>
      </c>
      <c r="AI655" s="251"/>
      <c r="AJ655" s="251"/>
      <c r="AK655" s="251"/>
      <c r="AL655" s="251"/>
      <c r="AM655" s="252" t="s">
        <v>16955</v>
      </c>
      <c r="AN655" s="252" t="s">
        <v>16967</v>
      </c>
      <c r="AO655" s="252">
        <v>0</v>
      </c>
      <c r="AP655" s="252" t="s">
        <v>16959</v>
      </c>
      <c r="AQ655" s="252" t="s">
        <v>16966</v>
      </c>
      <c r="AR655" s="252" t="s">
        <v>16964</v>
      </c>
      <c r="AS655" s="252"/>
      <c r="AT655" s="252"/>
      <c r="AU655" s="252"/>
      <c r="AV655" s="252"/>
      <c r="AW655" s="252" t="s">
        <v>632</v>
      </c>
      <c r="AX655" s="253">
        <v>2536.6999999999998</v>
      </c>
      <c r="AY655" s="253">
        <v>1020</v>
      </c>
      <c r="AZ655" s="252" t="s">
        <v>17015</v>
      </c>
      <c r="BA655" s="252">
        <v>2010</v>
      </c>
      <c r="BB655" s="254"/>
      <c r="BC655" s="255">
        <f t="shared" si="281"/>
        <v>0</v>
      </c>
      <c r="BJ655" s="191" t="str">
        <f t="shared" si="282"/>
        <v>890.200</v>
      </c>
      <c r="BM655" s="191" t="s">
        <v>3178</v>
      </c>
      <c r="BN655" s="191" t="s">
        <v>2984</v>
      </c>
      <c r="BO655" s="191" t="s">
        <v>2984</v>
      </c>
      <c r="BU655" s="191" t="s">
        <v>3178</v>
      </c>
      <c r="BV655" s="191" t="s">
        <v>2984</v>
      </c>
      <c r="BW655" s="191" t="s">
        <v>2984</v>
      </c>
      <c r="CH655" s="248">
        <f t="shared" si="268"/>
        <v>-3.7834979593753815E-10</v>
      </c>
    </row>
    <row r="656" spans="1:86" x14ac:dyDescent="0.3">
      <c r="A656" s="191">
        <v>1</v>
      </c>
      <c r="B656" s="256">
        <f>SUBTOTAL(9,$A$647:A656)</f>
        <v>10</v>
      </c>
      <c r="C656" s="260" t="s">
        <v>158</v>
      </c>
      <c r="D656" s="197">
        <f t="shared" si="283"/>
        <v>9423972.8499999996</v>
      </c>
      <c r="E656" s="263">
        <v>0</v>
      </c>
      <c r="F656" s="263">
        <v>0</v>
      </c>
      <c r="G656" s="263">
        <v>0</v>
      </c>
      <c r="H656" s="263">
        <v>0</v>
      </c>
      <c r="I656" s="263">
        <v>0</v>
      </c>
      <c r="J656" s="263">
        <v>0</v>
      </c>
      <c r="K656" s="278">
        <v>0</v>
      </c>
      <c r="L656" s="263">
        <v>0</v>
      </c>
      <c r="M656" s="196">
        <v>1150</v>
      </c>
      <c r="N656" s="197">
        <v>9001344.0899999999</v>
      </c>
      <c r="O656" s="263">
        <v>0</v>
      </c>
      <c r="P656" s="263">
        <v>0</v>
      </c>
      <c r="Q656" s="263">
        <v>0</v>
      </c>
      <c r="R656" s="263">
        <v>0</v>
      </c>
      <c r="S656" s="263">
        <v>0</v>
      </c>
      <c r="T656" s="263">
        <v>0</v>
      </c>
      <c r="U656" s="263">
        <v>0</v>
      </c>
      <c r="V656" s="263">
        <v>0</v>
      </c>
      <c r="W656" s="263">
        <v>0</v>
      </c>
      <c r="X656" s="263">
        <v>0</v>
      </c>
      <c r="Y656" s="263">
        <v>0</v>
      </c>
      <c r="Z656" s="263">
        <v>0</v>
      </c>
      <c r="AA656" s="263">
        <v>0</v>
      </c>
      <c r="AB656" s="263">
        <v>0</v>
      </c>
      <c r="AC656" s="197">
        <f t="shared" si="284"/>
        <v>192628.76</v>
      </c>
      <c r="AD656" s="197">
        <v>230000</v>
      </c>
      <c r="AE656" s="263">
        <v>0</v>
      </c>
      <c r="AF656" s="239">
        <v>2025</v>
      </c>
      <c r="AG656" s="239">
        <v>2025</v>
      </c>
      <c r="AH656" s="239">
        <v>2025</v>
      </c>
      <c r="AI656" s="251"/>
      <c r="AJ656" s="251"/>
      <c r="AK656" s="251"/>
      <c r="AL656" s="251"/>
      <c r="AM656" s="252" t="s">
        <v>16955</v>
      </c>
      <c r="AN656" s="252" t="s">
        <v>16959</v>
      </c>
      <c r="AO656" s="252">
        <v>0</v>
      </c>
      <c r="AP656" s="252" t="s">
        <v>16960</v>
      </c>
      <c r="AQ656" s="252" t="s">
        <v>16966</v>
      </c>
      <c r="AR656" s="252">
        <v>0</v>
      </c>
      <c r="AS656" s="252"/>
      <c r="AT656" s="252"/>
      <c r="AU656" s="252"/>
      <c r="AV656" s="252"/>
      <c r="AW656" s="252" t="s">
        <v>697</v>
      </c>
      <c r="AX656" s="253">
        <v>2170.4</v>
      </c>
      <c r="AY656" s="253">
        <v>1150</v>
      </c>
      <c r="AZ656" s="252" t="s">
        <v>17020</v>
      </c>
      <c r="BA656" s="252">
        <v>2008</v>
      </c>
      <c r="BB656" s="254"/>
      <c r="BC656" s="255">
        <f t="shared" si="281"/>
        <v>0</v>
      </c>
      <c r="BJ656" s="191" t="str">
        <f t="shared" si="282"/>
        <v>1039.800</v>
      </c>
      <c r="BM656" s="191" t="s">
        <v>3179</v>
      </c>
      <c r="BN656" s="191" t="s">
        <v>2984</v>
      </c>
      <c r="BO656" s="191" t="s">
        <v>2984</v>
      </c>
      <c r="BU656" s="191" t="s">
        <v>3179</v>
      </c>
      <c r="BV656" s="191" t="s">
        <v>2984</v>
      </c>
      <c r="BW656" s="191" t="s">
        <v>2984</v>
      </c>
      <c r="CH656" s="248">
        <f t="shared" si="268"/>
        <v>-2.3283064365386963E-10</v>
      </c>
    </row>
    <row r="657" spans="1:86" x14ac:dyDescent="0.3">
      <c r="A657" s="191">
        <v>1</v>
      </c>
      <c r="B657" s="256">
        <f>SUBTOTAL(9,$A$647:A657)</f>
        <v>11</v>
      </c>
      <c r="C657" s="260" t="s">
        <v>159</v>
      </c>
      <c r="D657" s="197">
        <f t="shared" si="283"/>
        <v>11974181.85</v>
      </c>
      <c r="E657" s="263">
        <v>0</v>
      </c>
      <c r="F657" s="263">
        <v>0</v>
      </c>
      <c r="G657" s="263">
        <v>0</v>
      </c>
      <c r="H657" s="263">
        <v>0</v>
      </c>
      <c r="I657" s="263">
        <v>0</v>
      </c>
      <c r="J657" s="263">
        <v>0</v>
      </c>
      <c r="K657" s="278">
        <v>0</v>
      </c>
      <c r="L657" s="263">
        <v>0</v>
      </c>
      <c r="M657" s="196">
        <v>1461.2</v>
      </c>
      <c r="N657" s="197">
        <v>11498122.039999999</v>
      </c>
      <c r="O657" s="263">
        <v>0</v>
      </c>
      <c r="P657" s="263">
        <v>0</v>
      </c>
      <c r="Q657" s="263">
        <v>0</v>
      </c>
      <c r="R657" s="263">
        <v>0</v>
      </c>
      <c r="S657" s="263">
        <v>0</v>
      </c>
      <c r="T657" s="263">
        <v>0</v>
      </c>
      <c r="U657" s="263">
        <v>0</v>
      </c>
      <c r="V657" s="263">
        <v>0</v>
      </c>
      <c r="W657" s="263">
        <v>0</v>
      </c>
      <c r="X657" s="263">
        <v>0</v>
      </c>
      <c r="Y657" s="263">
        <v>0</v>
      </c>
      <c r="Z657" s="263">
        <v>0</v>
      </c>
      <c r="AA657" s="263">
        <v>0</v>
      </c>
      <c r="AB657" s="263">
        <v>0</v>
      </c>
      <c r="AC657" s="197">
        <f t="shared" si="284"/>
        <v>246059.81</v>
      </c>
      <c r="AD657" s="197">
        <v>230000</v>
      </c>
      <c r="AE657" s="263">
        <v>0</v>
      </c>
      <c r="AF657" s="239">
        <v>2025</v>
      </c>
      <c r="AG657" s="239">
        <v>2025</v>
      </c>
      <c r="AH657" s="239">
        <v>2025</v>
      </c>
      <c r="AI657" s="251"/>
      <c r="AJ657" s="251"/>
      <c r="AK657" s="251"/>
      <c r="AL657" s="251"/>
      <c r="AM657" s="252" t="s">
        <v>16955</v>
      </c>
      <c r="AN657" s="252" t="s">
        <v>16954</v>
      </c>
      <c r="AO657" s="252">
        <v>0</v>
      </c>
      <c r="AP657" s="252" t="s">
        <v>16964</v>
      </c>
      <c r="AQ657" s="252" t="s">
        <v>16958</v>
      </c>
      <c r="AR657" s="252" t="s">
        <v>16957</v>
      </c>
      <c r="AS657" s="252"/>
      <c r="AT657" s="252"/>
      <c r="AU657" s="252"/>
      <c r="AV657" s="252"/>
      <c r="AW657" s="252" t="s">
        <v>695</v>
      </c>
      <c r="AX657" s="253">
        <v>4291.3</v>
      </c>
      <c r="AY657" s="253">
        <v>1461.2</v>
      </c>
      <c r="AZ657" s="252" t="s">
        <v>17015</v>
      </c>
      <c r="BA657" s="252">
        <v>2007</v>
      </c>
      <c r="BB657" s="254"/>
      <c r="BC657" s="255">
        <f t="shared" si="281"/>
        <v>0</v>
      </c>
      <c r="BJ657" s="191" t="str">
        <f t="shared" si="282"/>
        <v>1293.000</v>
      </c>
      <c r="BM657" s="191" t="s">
        <v>3181</v>
      </c>
      <c r="BN657" s="191" t="s">
        <v>2984</v>
      </c>
      <c r="BO657" s="191" t="s">
        <v>2984</v>
      </c>
      <c r="BU657" s="191" t="s">
        <v>3181</v>
      </c>
      <c r="BV657" s="191" t="s">
        <v>2984</v>
      </c>
      <c r="BW657" s="191" t="s">
        <v>2984</v>
      </c>
      <c r="CH657" s="248">
        <f t="shared" si="268"/>
        <v>5.2386894822120667E-10</v>
      </c>
    </row>
    <row r="658" spans="1:86" x14ac:dyDescent="0.3">
      <c r="A658" s="191">
        <v>1</v>
      </c>
      <c r="B658" s="256">
        <f>SUBTOTAL(9,$A$647:A658)</f>
        <v>12</v>
      </c>
      <c r="C658" s="260" t="s">
        <v>160</v>
      </c>
      <c r="D658" s="197">
        <f t="shared" si="283"/>
        <v>4758696.5500000007</v>
      </c>
      <c r="E658" s="263">
        <v>0</v>
      </c>
      <c r="F658" s="263">
        <v>0</v>
      </c>
      <c r="G658" s="263">
        <v>0</v>
      </c>
      <c r="H658" s="263">
        <v>0</v>
      </c>
      <c r="I658" s="263">
        <v>0</v>
      </c>
      <c r="J658" s="263">
        <v>0</v>
      </c>
      <c r="K658" s="278">
        <v>0</v>
      </c>
      <c r="L658" s="263">
        <v>0</v>
      </c>
      <c r="M658" s="196">
        <v>580.70000000000005</v>
      </c>
      <c r="N658" s="197">
        <v>4463184.4000000004</v>
      </c>
      <c r="O658" s="263">
        <v>0</v>
      </c>
      <c r="P658" s="263">
        <v>0</v>
      </c>
      <c r="Q658" s="263">
        <v>0</v>
      </c>
      <c r="R658" s="263">
        <v>0</v>
      </c>
      <c r="S658" s="263">
        <v>0</v>
      </c>
      <c r="T658" s="263">
        <v>0</v>
      </c>
      <c r="U658" s="263">
        <v>0</v>
      </c>
      <c r="V658" s="263">
        <v>0</v>
      </c>
      <c r="W658" s="263">
        <v>0</v>
      </c>
      <c r="X658" s="263">
        <v>0</v>
      </c>
      <c r="Y658" s="263">
        <v>0</v>
      </c>
      <c r="Z658" s="263">
        <v>0</v>
      </c>
      <c r="AA658" s="263">
        <v>0</v>
      </c>
      <c r="AB658" s="263">
        <v>0</v>
      </c>
      <c r="AC658" s="197">
        <f t="shared" si="284"/>
        <v>95512.15</v>
      </c>
      <c r="AD658" s="197">
        <v>200000</v>
      </c>
      <c r="AE658" s="263">
        <v>0</v>
      </c>
      <c r="AF658" s="239">
        <v>2025</v>
      </c>
      <c r="AG658" s="239">
        <v>2025</v>
      </c>
      <c r="AH658" s="239">
        <v>2025</v>
      </c>
      <c r="AI658" s="251"/>
      <c r="AJ658" s="251"/>
      <c r="AK658" s="251"/>
      <c r="AL658" s="251"/>
      <c r="AM658" s="252" t="s">
        <v>16955</v>
      </c>
      <c r="AN658" s="252" t="s">
        <v>16954</v>
      </c>
      <c r="AO658" s="252">
        <v>0</v>
      </c>
      <c r="AP658" s="252" t="s">
        <v>16959</v>
      </c>
      <c r="AQ658" s="252" t="s">
        <v>16966</v>
      </c>
      <c r="AR658" s="252" t="s">
        <v>16964</v>
      </c>
      <c r="AS658" s="252"/>
      <c r="AT658" s="252"/>
      <c r="AU658" s="252"/>
      <c r="AV658" s="252"/>
      <c r="AW658" s="252" t="s">
        <v>637</v>
      </c>
      <c r="AX658" s="253">
        <v>1571.7</v>
      </c>
      <c r="AY658" s="253">
        <v>580.70000000000005</v>
      </c>
      <c r="AZ658" s="252" t="s">
        <v>17015</v>
      </c>
      <c r="BA658" s="252">
        <v>2005</v>
      </c>
      <c r="BB658" s="254"/>
      <c r="BC658" s="255">
        <f t="shared" si="281"/>
        <v>0</v>
      </c>
      <c r="BJ658" s="191" t="str">
        <f t="shared" si="282"/>
        <v>456.200</v>
      </c>
      <c r="BM658" s="191" t="s">
        <v>3182</v>
      </c>
      <c r="BN658" s="191" t="s">
        <v>2984</v>
      </c>
      <c r="BO658" s="191" t="s">
        <v>2984</v>
      </c>
      <c r="BU658" s="191" t="s">
        <v>3182</v>
      </c>
      <c r="BV658" s="191" t="s">
        <v>2984</v>
      </c>
      <c r="BW658" s="191" t="s">
        <v>2984</v>
      </c>
      <c r="CH658" s="248">
        <f t="shared" si="268"/>
        <v>3.7834979593753815E-10</v>
      </c>
    </row>
    <row r="659" spans="1:86" x14ac:dyDescent="0.3">
      <c r="A659" s="191">
        <v>1</v>
      </c>
      <c r="B659" s="256">
        <f>SUBTOTAL(9,$A$647:A659)</f>
        <v>13</v>
      </c>
      <c r="C659" s="260" t="s">
        <v>161</v>
      </c>
      <c r="D659" s="197">
        <f t="shared" si="283"/>
        <v>9505920.4399999995</v>
      </c>
      <c r="E659" s="263">
        <v>0</v>
      </c>
      <c r="F659" s="263">
        <v>0</v>
      </c>
      <c r="G659" s="263">
        <v>0</v>
      </c>
      <c r="H659" s="263">
        <v>0</v>
      </c>
      <c r="I659" s="263">
        <v>0</v>
      </c>
      <c r="J659" s="263">
        <v>0</v>
      </c>
      <c r="K659" s="278">
        <v>0</v>
      </c>
      <c r="L659" s="263">
        <v>0</v>
      </c>
      <c r="M659" s="196">
        <v>1160</v>
      </c>
      <c r="N659" s="197">
        <v>9081574.7400000002</v>
      </c>
      <c r="O659" s="263">
        <v>0</v>
      </c>
      <c r="P659" s="263">
        <v>0</v>
      </c>
      <c r="Q659" s="263">
        <v>0</v>
      </c>
      <c r="R659" s="263">
        <v>0</v>
      </c>
      <c r="S659" s="263">
        <v>0</v>
      </c>
      <c r="T659" s="263">
        <v>0</v>
      </c>
      <c r="U659" s="263">
        <v>0</v>
      </c>
      <c r="V659" s="263">
        <v>0</v>
      </c>
      <c r="W659" s="263">
        <v>0</v>
      </c>
      <c r="X659" s="263">
        <v>0</v>
      </c>
      <c r="Y659" s="263">
        <v>0</v>
      </c>
      <c r="Z659" s="263">
        <v>0</v>
      </c>
      <c r="AA659" s="263">
        <v>0</v>
      </c>
      <c r="AB659" s="263">
        <v>0</v>
      </c>
      <c r="AC659" s="197">
        <f t="shared" si="284"/>
        <v>194345.7</v>
      </c>
      <c r="AD659" s="197">
        <v>230000</v>
      </c>
      <c r="AE659" s="263">
        <v>0</v>
      </c>
      <c r="AF659" s="239">
        <v>2025</v>
      </c>
      <c r="AG659" s="239">
        <v>2025</v>
      </c>
      <c r="AH659" s="239">
        <v>2025</v>
      </c>
      <c r="AI659" s="251"/>
      <c r="AJ659" s="251"/>
      <c r="AK659" s="251"/>
      <c r="AL659" s="251"/>
      <c r="AM659" s="252" t="s">
        <v>16955</v>
      </c>
      <c r="AN659" s="252" t="s">
        <v>16965</v>
      </c>
      <c r="AO659" s="252">
        <v>0</v>
      </c>
      <c r="AP659" s="252" t="s">
        <v>16953</v>
      </c>
      <c r="AQ659" s="252" t="s">
        <v>16952</v>
      </c>
      <c r="AR659" s="252" t="s">
        <v>16964</v>
      </c>
      <c r="AS659" s="252"/>
      <c r="AT659" s="252"/>
      <c r="AU659" s="252"/>
      <c r="AV659" s="252"/>
      <c r="AW659" s="252" t="s">
        <v>620</v>
      </c>
      <c r="AX659" s="253">
        <v>3338.7</v>
      </c>
      <c r="AY659" s="253">
        <v>1160</v>
      </c>
      <c r="AZ659" s="252" t="s">
        <v>17015</v>
      </c>
      <c r="BA659" s="252" t="s">
        <v>17012</v>
      </c>
      <c r="BB659" s="254"/>
      <c r="BC659" s="255">
        <f t="shared" si="281"/>
        <v>0</v>
      </c>
      <c r="BJ659" s="191" t="str">
        <f t="shared" si="282"/>
        <v>876.200</v>
      </c>
      <c r="BM659" s="191" t="s">
        <v>3183</v>
      </c>
      <c r="BN659" s="191" t="s">
        <v>2984</v>
      </c>
      <c r="BO659" s="191" t="s">
        <v>2984</v>
      </c>
      <c r="BU659" s="191" t="s">
        <v>3183</v>
      </c>
      <c r="BV659" s="191" t="s">
        <v>2984</v>
      </c>
      <c r="BW659" s="191" t="s">
        <v>2984</v>
      </c>
      <c r="CH659" s="248">
        <f t="shared" si="268"/>
        <v>-7.5669959187507629E-10</v>
      </c>
    </row>
    <row r="660" spans="1:86" x14ac:dyDescent="0.3">
      <c r="A660" s="191">
        <v>1</v>
      </c>
      <c r="B660" s="256">
        <f>SUBTOTAL(9,$A$647:A660)</f>
        <v>14</v>
      </c>
      <c r="C660" s="260" t="s">
        <v>5347</v>
      </c>
      <c r="D660" s="197">
        <f t="shared" si="283"/>
        <v>4056405.71</v>
      </c>
      <c r="E660" s="263">
        <v>0</v>
      </c>
      <c r="F660" s="263">
        <v>0</v>
      </c>
      <c r="G660" s="263">
        <v>0</v>
      </c>
      <c r="H660" s="263">
        <v>0</v>
      </c>
      <c r="I660" s="263">
        <v>0</v>
      </c>
      <c r="J660" s="263">
        <v>0</v>
      </c>
      <c r="K660" s="278">
        <v>0</v>
      </c>
      <c r="L660" s="263">
        <v>0</v>
      </c>
      <c r="M660" s="196">
        <v>495</v>
      </c>
      <c r="N660" s="197">
        <v>3795188.67</v>
      </c>
      <c r="O660" s="263">
        <v>0</v>
      </c>
      <c r="P660" s="263">
        <v>0</v>
      </c>
      <c r="Q660" s="263">
        <v>0</v>
      </c>
      <c r="R660" s="263">
        <v>0</v>
      </c>
      <c r="S660" s="263">
        <v>0</v>
      </c>
      <c r="T660" s="263">
        <v>0</v>
      </c>
      <c r="U660" s="263">
        <v>0</v>
      </c>
      <c r="V660" s="263">
        <v>0</v>
      </c>
      <c r="W660" s="263">
        <v>0</v>
      </c>
      <c r="X660" s="263">
        <v>0</v>
      </c>
      <c r="Y660" s="263">
        <v>0</v>
      </c>
      <c r="Z660" s="263">
        <v>0</v>
      </c>
      <c r="AA660" s="263">
        <v>0</v>
      </c>
      <c r="AB660" s="263">
        <v>0</v>
      </c>
      <c r="AC660" s="197">
        <f t="shared" si="284"/>
        <v>81217.039999999994</v>
      </c>
      <c r="AD660" s="197">
        <v>180000</v>
      </c>
      <c r="AE660" s="263">
        <v>0</v>
      </c>
      <c r="AF660" s="239">
        <v>2025</v>
      </c>
      <c r="AG660" s="239">
        <v>2025</v>
      </c>
      <c r="AH660" s="239">
        <v>2025</v>
      </c>
      <c r="AI660" s="251"/>
      <c r="AJ660" s="251"/>
      <c r="AK660" s="251"/>
      <c r="AL660" s="251"/>
      <c r="AM660" s="252" t="s">
        <v>16955</v>
      </c>
      <c r="AN660" s="252" t="s">
        <v>16969</v>
      </c>
      <c r="AO660" s="252">
        <v>0</v>
      </c>
      <c r="AP660" s="252" t="s">
        <v>16964</v>
      </c>
      <c r="AQ660" s="252" t="s">
        <v>16958</v>
      </c>
      <c r="AR660" s="252" t="s">
        <v>16957</v>
      </c>
      <c r="AS660" s="252"/>
      <c r="AT660" s="252"/>
      <c r="AU660" s="252"/>
      <c r="AV660" s="252"/>
      <c r="AW660" s="252">
        <v>1982</v>
      </c>
      <c r="AX660" s="253">
        <v>560.1</v>
      </c>
      <c r="AY660" s="253">
        <v>495</v>
      </c>
      <c r="AZ660" s="252" t="s">
        <v>17015</v>
      </c>
      <c r="BA660" s="252">
        <v>2008</v>
      </c>
      <c r="BB660" s="254"/>
      <c r="BC660" s="255">
        <f t="shared" si="281"/>
        <v>0</v>
      </c>
      <c r="BJ660" s="191" t="str">
        <f t="shared" si="282"/>
        <v>378.700</v>
      </c>
      <c r="BM660" s="191" t="s">
        <v>3185</v>
      </c>
      <c r="BN660" s="191" t="s">
        <v>2984</v>
      </c>
      <c r="BO660" s="191" t="s">
        <v>2984</v>
      </c>
      <c r="BU660" s="191" t="s">
        <v>3185</v>
      </c>
      <c r="BV660" s="191" t="s">
        <v>2984</v>
      </c>
      <c r="BW660" s="191" t="s">
        <v>2984</v>
      </c>
      <c r="CH660" s="248">
        <f t="shared" si="268"/>
        <v>5.8207660913467407E-11</v>
      </c>
    </row>
    <row r="661" spans="1:86" x14ac:dyDescent="0.3">
      <c r="A661" s="191">
        <v>1</v>
      </c>
      <c r="B661" s="256">
        <f>SUBTOTAL(9,$A$647:A661)</f>
        <v>15</v>
      </c>
      <c r="C661" s="260" t="s">
        <v>162</v>
      </c>
      <c r="D661" s="197">
        <f t="shared" si="283"/>
        <v>2766550.64</v>
      </c>
      <c r="E661" s="263">
        <v>0</v>
      </c>
      <c r="F661" s="263">
        <v>0</v>
      </c>
      <c r="G661" s="263">
        <v>0</v>
      </c>
      <c r="H661" s="263">
        <v>0</v>
      </c>
      <c r="I661" s="263">
        <v>0</v>
      </c>
      <c r="J661" s="263">
        <v>0</v>
      </c>
      <c r="K661" s="278">
        <v>0</v>
      </c>
      <c r="L661" s="263">
        <v>0</v>
      </c>
      <c r="M661" s="196">
        <v>337.6</v>
      </c>
      <c r="N661" s="197">
        <v>2532358.1800000002</v>
      </c>
      <c r="O661" s="263">
        <v>0</v>
      </c>
      <c r="P661" s="263">
        <v>0</v>
      </c>
      <c r="Q661" s="263">
        <v>0</v>
      </c>
      <c r="R661" s="263">
        <v>0</v>
      </c>
      <c r="S661" s="263">
        <v>0</v>
      </c>
      <c r="T661" s="263">
        <v>0</v>
      </c>
      <c r="U661" s="263">
        <v>0</v>
      </c>
      <c r="V661" s="263">
        <v>0</v>
      </c>
      <c r="W661" s="263">
        <v>0</v>
      </c>
      <c r="X661" s="263">
        <v>0</v>
      </c>
      <c r="Y661" s="263">
        <v>0</v>
      </c>
      <c r="Z661" s="263">
        <v>0</v>
      </c>
      <c r="AA661" s="263">
        <v>0</v>
      </c>
      <c r="AB661" s="263">
        <v>0</v>
      </c>
      <c r="AC661" s="197">
        <f>ROUND(N661*2.14%,2)-0.01</f>
        <v>54192.46</v>
      </c>
      <c r="AD661" s="197">
        <v>180000</v>
      </c>
      <c r="AE661" s="263">
        <v>0</v>
      </c>
      <c r="AF661" s="239">
        <v>2025</v>
      </c>
      <c r="AG661" s="239">
        <v>2025</v>
      </c>
      <c r="AH661" s="239">
        <v>2025</v>
      </c>
      <c r="AI661" s="251"/>
      <c r="AJ661" s="251"/>
      <c r="AK661" s="251"/>
      <c r="AL661" s="251"/>
      <c r="AM661" s="252" t="s">
        <v>16955</v>
      </c>
      <c r="AN661" s="252" t="s">
        <v>16967</v>
      </c>
      <c r="AO661" s="252">
        <v>0</v>
      </c>
      <c r="AP661" s="252" t="s">
        <v>16958</v>
      </c>
      <c r="AQ661" s="252" t="s">
        <v>16966</v>
      </c>
      <c r="AR661" s="252">
        <v>0</v>
      </c>
      <c r="AS661" s="252"/>
      <c r="AT661" s="252"/>
      <c r="AU661" s="252"/>
      <c r="AV661" s="252"/>
      <c r="AW661" s="252" t="s">
        <v>776</v>
      </c>
      <c r="AX661" s="253">
        <v>371.9</v>
      </c>
      <c r="AY661" s="253">
        <v>337.6</v>
      </c>
      <c r="AZ661" s="252" t="s">
        <v>17015</v>
      </c>
      <c r="BA661" s="252">
        <v>2008</v>
      </c>
      <c r="BB661" s="254"/>
      <c r="BC661" s="255">
        <f t="shared" si="281"/>
        <v>0</v>
      </c>
      <c r="BJ661" s="191" t="str">
        <f t="shared" si="282"/>
        <v>366.000</v>
      </c>
      <c r="BM661" s="191" t="s">
        <v>3187</v>
      </c>
      <c r="BN661" s="191" t="s">
        <v>1268</v>
      </c>
      <c r="BO661" s="191" t="s">
        <v>3188</v>
      </c>
      <c r="BU661" s="191" t="s">
        <v>3187</v>
      </c>
      <c r="BV661" s="191" t="s">
        <v>1268</v>
      </c>
      <c r="BW661" s="191" t="s">
        <v>3188</v>
      </c>
      <c r="CH661" s="248">
        <f t="shared" si="268"/>
        <v>-2.9103830456733704E-11</v>
      </c>
    </row>
    <row r="662" spans="1:86" x14ac:dyDescent="0.3">
      <c r="A662" s="191">
        <v>1</v>
      </c>
      <c r="B662" s="256">
        <f>SUBTOTAL(9,$A$647:A662)</f>
        <v>16</v>
      </c>
      <c r="C662" s="260" t="s">
        <v>163</v>
      </c>
      <c r="D662" s="197">
        <f t="shared" si="283"/>
        <v>2728854.75</v>
      </c>
      <c r="E662" s="263">
        <v>0</v>
      </c>
      <c r="F662" s="263">
        <v>0</v>
      </c>
      <c r="G662" s="263">
        <v>0</v>
      </c>
      <c r="H662" s="263">
        <v>0</v>
      </c>
      <c r="I662" s="263">
        <v>0</v>
      </c>
      <c r="J662" s="263">
        <v>0</v>
      </c>
      <c r="K662" s="278">
        <v>0</v>
      </c>
      <c r="L662" s="263">
        <v>0</v>
      </c>
      <c r="M662" s="196">
        <v>333</v>
      </c>
      <c r="N662" s="197">
        <v>2495452.08</v>
      </c>
      <c r="O662" s="263">
        <v>0</v>
      </c>
      <c r="P662" s="263">
        <v>0</v>
      </c>
      <c r="Q662" s="263">
        <v>0</v>
      </c>
      <c r="R662" s="263">
        <v>0</v>
      </c>
      <c r="S662" s="263">
        <v>0</v>
      </c>
      <c r="T662" s="263">
        <v>0</v>
      </c>
      <c r="U662" s="263">
        <v>0</v>
      </c>
      <c r="V662" s="263">
        <v>0</v>
      </c>
      <c r="W662" s="263">
        <v>0</v>
      </c>
      <c r="X662" s="263">
        <v>0</v>
      </c>
      <c r="Y662" s="263">
        <v>0</v>
      </c>
      <c r="Z662" s="263">
        <v>0</v>
      </c>
      <c r="AA662" s="263">
        <v>0</v>
      </c>
      <c r="AB662" s="263">
        <v>0</v>
      </c>
      <c r="AC662" s="197">
        <f>ROUND(N662*2.14%,2)</f>
        <v>53402.67</v>
      </c>
      <c r="AD662" s="197">
        <v>180000</v>
      </c>
      <c r="AE662" s="263">
        <v>0</v>
      </c>
      <c r="AF662" s="239">
        <v>2025</v>
      </c>
      <c r="AG662" s="239">
        <v>2025</v>
      </c>
      <c r="AH662" s="239">
        <v>2025</v>
      </c>
      <c r="AI662" s="251"/>
      <c r="AJ662" s="251"/>
      <c r="AK662" s="251"/>
      <c r="AL662" s="251"/>
      <c r="AM662" s="252" t="s">
        <v>16955</v>
      </c>
      <c r="AN662" s="252" t="s">
        <v>16967</v>
      </c>
      <c r="AO662" s="252">
        <v>0</v>
      </c>
      <c r="AP662" s="252" t="s">
        <v>16963</v>
      </c>
      <c r="AQ662" s="252" t="s">
        <v>16966</v>
      </c>
      <c r="AR662" s="252">
        <v>0</v>
      </c>
      <c r="AS662" s="252"/>
      <c r="AT662" s="252"/>
      <c r="AU662" s="252"/>
      <c r="AV662" s="252"/>
      <c r="AW662" s="252" t="s">
        <v>781</v>
      </c>
      <c r="AX662" s="253">
        <v>32</v>
      </c>
      <c r="AY662" s="253">
        <v>333</v>
      </c>
      <c r="AZ662" s="252" t="s">
        <v>17015</v>
      </c>
      <c r="BA662" s="252">
        <v>2008</v>
      </c>
      <c r="BB662" s="254"/>
      <c r="BC662" s="255">
        <f t="shared" si="281"/>
        <v>0</v>
      </c>
      <c r="BJ662" s="191" t="str">
        <f t="shared" si="282"/>
        <v>366.000</v>
      </c>
      <c r="BM662" s="191" t="s">
        <v>3189</v>
      </c>
      <c r="BN662" s="191" t="s">
        <v>2984</v>
      </c>
      <c r="BO662" s="191" t="s">
        <v>2366</v>
      </c>
      <c r="BU662" s="191" t="s">
        <v>3189</v>
      </c>
      <c r="BV662" s="191" t="s">
        <v>2984</v>
      </c>
      <c r="BW662" s="191" t="s">
        <v>2366</v>
      </c>
      <c r="CH662" s="248">
        <f t="shared" si="268"/>
        <v>-5.8207660913467407E-11</v>
      </c>
    </row>
    <row r="663" spans="1:86" x14ac:dyDescent="0.3">
      <c r="A663" s="191">
        <v>1</v>
      </c>
      <c r="B663" s="256">
        <f>SUBTOTAL(9,$A$647:A663)</f>
        <v>17</v>
      </c>
      <c r="C663" s="260" t="s">
        <v>164</v>
      </c>
      <c r="D663" s="197">
        <f t="shared" si="283"/>
        <v>2491206.7400000002</v>
      </c>
      <c r="E663" s="263">
        <v>0</v>
      </c>
      <c r="F663" s="263">
        <v>0</v>
      </c>
      <c r="G663" s="263">
        <v>0</v>
      </c>
      <c r="H663" s="263">
        <v>0</v>
      </c>
      <c r="I663" s="263">
        <v>0</v>
      </c>
      <c r="J663" s="263">
        <v>0</v>
      </c>
      <c r="K663" s="278">
        <v>0</v>
      </c>
      <c r="L663" s="263">
        <v>0</v>
      </c>
      <c r="M663" s="196">
        <v>304</v>
      </c>
      <c r="N663" s="197">
        <v>2262783.1800000002</v>
      </c>
      <c r="O663" s="263">
        <v>0</v>
      </c>
      <c r="P663" s="263">
        <v>0</v>
      </c>
      <c r="Q663" s="263">
        <v>0</v>
      </c>
      <c r="R663" s="263">
        <v>0</v>
      </c>
      <c r="S663" s="263">
        <v>0</v>
      </c>
      <c r="T663" s="263">
        <v>0</v>
      </c>
      <c r="U663" s="263">
        <v>0</v>
      </c>
      <c r="V663" s="263">
        <v>0</v>
      </c>
      <c r="W663" s="263">
        <v>0</v>
      </c>
      <c r="X663" s="263">
        <v>0</v>
      </c>
      <c r="Y663" s="263">
        <v>0</v>
      </c>
      <c r="Z663" s="263">
        <v>0</v>
      </c>
      <c r="AA663" s="263">
        <v>0</v>
      </c>
      <c r="AB663" s="263">
        <v>0</v>
      </c>
      <c r="AC663" s="197">
        <f>ROUND(N663*2.14%,2)</f>
        <v>48423.56</v>
      </c>
      <c r="AD663" s="197">
        <v>180000</v>
      </c>
      <c r="AE663" s="263">
        <v>0</v>
      </c>
      <c r="AF663" s="239">
        <v>2025</v>
      </c>
      <c r="AG663" s="239">
        <v>2025</v>
      </c>
      <c r="AH663" s="239">
        <v>2025</v>
      </c>
      <c r="AI663" s="251"/>
      <c r="AJ663" s="251"/>
      <c r="AK663" s="251"/>
      <c r="AL663" s="251"/>
      <c r="AM663" s="252" t="s">
        <v>16955</v>
      </c>
      <c r="AN663" s="252" t="s">
        <v>16967</v>
      </c>
      <c r="AO663" s="252">
        <v>0</v>
      </c>
      <c r="AP663" s="252" t="s">
        <v>16959</v>
      </c>
      <c r="AQ663" s="252" t="s">
        <v>16966</v>
      </c>
      <c r="AR663" s="252">
        <v>0</v>
      </c>
      <c r="AS663" s="252"/>
      <c r="AT663" s="252"/>
      <c r="AU663" s="252"/>
      <c r="AV663" s="252"/>
      <c r="AW663" s="252" t="s">
        <v>667</v>
      </c>
      <c r="AX663" s="253">
        <v>315.2</v>
      </c>
      <c r="AY663" s="253">
        <v>304</v>
      </c>
      <c r="AZ663" s="252" t="s">
        <v>17015</v>
      </c>
      <c r="BA663" s="252" t="s">
        <v>3203</v>
      </c>
      <c r="BB663" s="254"/>
      <c r="BC663" s="255">
        <f t="shared" si="281"/>
        <v>0</v>
      </c>
      <c r="BJ663" s="191" t="str">
        <f t="shared" si="282"/>
        <v>232.100</v>
      </c>
      <c r="BM663" s="191" t="s">
        <v>3190</v>
      </c>
      <c r="BN663" s="191" t="s">
        <v>2984</v>
      </c>
      <c r="BO663" s="191" t="s">
        <v>3191</v>
      </c>
      <c r="BU663" s="191" t="s">
        <v>3190</v>
      </c>
      <c r="BV663" s="191" t="s">
        <v>2984</v>
      </c>
      <c r="BW663" s="191" t="s">
        <v>3191</v>
      </c>
      <c r="CH663" s="248">
        <f t="shared" si="268"/>
        <v>5.8207660913467407E-11</v>
      </c>
    </row>
    <row r="664" spans="1:86" x14ac:dyDescent="0.3">
      <c r="A664" s="191">
        <v>1</v>
      </c>
      <c r="B664" s="256">
        <f>SUBTOTAL(9,$A$647:A664)</f>
        <v>18</v>
      </c>
      <c r="C664" s="260" t="s">
        <v>165</v>
      </c>
      <c r="D664" s="197">
        <f t="shared" si="283"/>
        <v>8243927.5499999998</v>
      </c>
      <c r="E664" s="263">
        <v>0</v>
      </c>
      <c r="F664" s="263">
        <v>0</v>
      </c>
      <c r="G664" s="263">
        <v>0</v>
      </c>
      <c r="H664" s="263">
        <v>0</v>
      </c>
      <c r="I664" s="263">
        <v>0</v>
      </c>
      <c r="J664" s="263">
        <v>0</v>
      </c>
      <c r="K664" s="278">
        <v>0</v>
      </c>
      <c r="L664" s="263">
        <v>0</v>
      </c>
      <c r="M664" s="196">
        <v>1006</v>
      </c>
      <c r="N664" s="197">
        <v>7846022.6600000001</v>
      </c>
      <c r="O664" s="263">
        <v>0</v>
      </c>
      <c r="P664" s="263">
        <v>0</v>
      </c>
      <c r="Q664" s="263">
        <v>0</v>
      </c>
      <c r="R664" s="263">
        <v>0</v>
      </c>
      <c r="S664" s="263">
        <v>0</v>
      </c>
      <c r="T664" s="263">
        <v>0</v>
      </c>
      <c r="U664" s="263">
        <v>0</v>
      </c>
      <c r="V664" s="263">
        <v>0</v>
      </c>
      <c r="W664" s="263">
        <v>0</v>
      </c>
      <c r="X664" s="263">
        <v>0</v>
      </c>
      <c r="Y664" s="263">
        <v>0</v>
      </c>
      <c r="Z664" s="263">
        <v>0</v>
      </c>
      <c r="AA664" s="263">
        <v>0</v>
      </c>
      <c r="AB664" s="263">
        <v>0</v>
      </c>
      <c r="AC664" s="197">
        <f>ROUND(N664*2.14%,2)+0.01</f>
        <v>167904.89</v>
      </c>
      <c r="AD664" s="197">
        <v>230000</v>
      </c>
      <c r="AE664" s="263">
        <v>0</v>
      </c>
      <c r="AF664" s="239">
        <v>2025</v>
      </c>
      <c r="AG664" s="239">
        <v>2025</v>
      </c>
      <c r="AH664" s="239">
        <v>2025</v>
      </c>
      <c r="AI664" s="251"/>
      <c r="AJ664" s="251"/>
      <c r="AK664" s="251"/>
      <c r="AL664" s="251"/>
      <c r="AM664" s="252" t="s">
        <v>16955</v>
      </c>
      <c r="AN664" s="252" t="s">
        <v>16959</v>
      </c>
      <c r="AO664" s="252">
        <v>0</v>
      </c>
      <c r="AP664" s="252" t="s">
        <v>16964</v>
      </c>
      <c r="AQ664" s="252" t="s">
        <v>16964</v>
      </c>
      <c r="AR664" s="252" t="s">
        <v>16964</v>
      </c>
      <c r="AS664" s="252"/>
      <c r="AT664" s="252"/>
      <c r="AU664" s="252"/>
      <c r="AV664" s="252"/>
      <c r="AW664" s="252" t="s">
        <v>784</v>
      </c>
      <c r="AX664" s="253">
        <v>1115.2</v>
      </c>
      <c r="AY664" s="253">
        <v>1006</v>
      </c>
      <c r="AZ664" s="252" t="s">
        <v>17015</v>
      </c>
      <c r="BA664" s="252">
        <v>2008</v>
      </c>
      <c r="BB664" s="254"/>
      <c r="BC664" s="255">
        <f t="shared" si="281"/>
        <v>0</v>
      </c>
      <c r="BJ664" s="191" t="str">
        <f t="shared" si="282"/>
        <v>761.900</v>
      </c>
      <c r="BM664" s="191" t="s">
        <v>3193</v>
      </c>
      <c r="BN664" s="191" t="s">
        <v>632</v>
      </c>
      <c r="BO664" s="191" t="s">
        <v>3194</v>
      </c>
      <c r="BU664" s="191" t="s">
        <v>3193</v>
      </c>
      <c r="BV664" s="191" t="s">
        <v>632</v>
      </c>
      <c r="BW664" s="191" t="s">
        <v>3194</v>
      </c>
      <c r="CH664" s="248">
        <f t="shared" si="268"/>
        <v>-3.4924596548080444E-10</v>
      </c>
    </row>
    <row r="665" spans="1:86" x14ac:dyDescent="0.3">
      <c r="A665" s="191">
        <v>1</v>
      </c>
      <c r="B665" s="256">
        <f>SUBTOTAL(9,$A$647:A665)</f>
        <v>19</v>
      </c>
      <c r="C665" s="260" t="s">
        <v>166</v>
      </c>
      <c r="D665" s="197">
        <f t="shared" si="283"/>
        <v>2973659.6</v>
      </c>
      <c r="E665" s="263">
        <v>0</v>
      </c>
      <c r="F665" s="263">
        <v>0</v>
      </c>
      <c r="G665" s="263">
        <v>0</v>
      </c>
      <c r="H665" s="263">
        <v>0</v>
      </c>
      <c r="I665" s="263">
        <v>0</v>
      </c>
      <c r="J665" s="263">
        <v>0</v>
      </c>
      <c r="K665" s="278">
        <v>0</v>
      </c>
      <c r="L665" s="263">
        <v>0</v>
      </c>
      <c r="M665" s="196">
        <v>380</v>
      </c>
      <c r="N665" s="197">
        <v>2735127.86</v>
      </c>
      <c r="O665" s="263">
        <v>0</v>
      </c>
      <c r="P665" s="263">
        <v>0</v>
      </c>
      <c r="Q665" s="263">
        <v>0</v>
      </c>
      <c r="R665" s="263">
        <v>0</v>
      </c>
      <c r="S665" s="263">
        <v>0</v>
      </c>
      <c r="T665" s="263">
        <v>0</v>
      </c>
      <c r="U665" s="263">
        <v>0</v>
      </c>
      <c r="V665" s="263">
        <v>0</v>
      </c>
      <c r="W665" s="263">
        <v>0</v>
      </c>
      <c r="X665" s="263">
        <v>0</v>
      </c>
      <c r="Y665" s="263">
        <v>0</v>
      </c>
      <c r="Z665" s="263">
        <v>0</v>
      </c>
      <c r="AA665" s="263">
        <v>0</v>
      </c>
      <c r="AB665" s="263">
        <v>0</v>
      </c>
      <c r="AC665" s="197">
        <f>ROUND(N665*2.14%,2)</f>
        <v>58531.74</v>
      </c>
      <c r="AD665" s="197">
        <v>180000</v>
      </c>
      <c r="AE665" s="263">
        <v>0</v>
      </c>
      <c r="AF665" s="239">
        <v>2025</v>
      </c>
      <c r="AG665" s="239">
        <v>2025</v>
      </c>
      <c r="AH665" s="239">
        <v>2025</v>
      </c>
      <c r="AI665" s="251"/>
      <c r="AJ665" s="251"/>
      <c r="AK665" s="251"/>
      <c r="AL665" s="251"/>
      <c r="AM665" s="252" t="s">
        <v>16955</v>
      </c>
      <c r="AN665" s="252" t="s">
        <v>16954</v>
      </c>
      <c r="AO665" s="252" t="s">
        <v>16971</v>
      </c>
      <c r="AP665" s="252" t="s">
        <v>16959</v>
      </c>
      <c r="AQ665" s="252" t="s">
        <v>16961</v>
      </c>
      <c r="AR665" s="252" t="s">
        <v>16964</v>
      </c>
      <c r="AS665" s="252"/>
      <c r="AT665" s="252"/>
      <c r="AU665" s="252"/>
      <c r="AV665" s="252"/>
      <c r="AW665" s="252" t="s">
        <v>788</v>
      </c>
      <c r="AX665" s="253">
        <v>2269.3000000000002</v>
      </c>
      <c r="AY665" s="253">
        <v>380</v>
      </c>
      <c r="AZ665" s="252" t="s">
        <v>17016</v>
      </c>
      <c r="BA665" s="252">
        <v>2005</v>
      </c>
      <c r="BB665" s="254"/>
      <c r="BC665" s="255">
        <f t="shared" si="281"/>
        <v>0</v>
      </c>
      <c r="BJ665" s="191" t="str">
        <f t="shared" si="282"/>
        <v>389.100</v>
      </c>
      <c r="BM665" s="191" t="s">
        <v>3195</v>
      </c>
      <c r="BN665" s="191" t="s">
        <v>2984</v>
      </c>
      <c r="BO665" s="191" t="s">
        <v>2657</v>
      </c>
      <c r="BU665" s="191" t="s">
        <v>3195</v>
      </c>
      <c r="BV665" s="191" t="s">
        <v>2984</v>
      </c>
      <c r="BW665" s="191" t="s">
        <v>2657</v>
      </c>
      <c r="CH665" s="248">
        <f t="shared" si="268"/>
        <v>2.3283064365386963E-10</v>
      </c>
    </row>
    <row r="666" spans="1:86" x14ac:dyDescent="0.3">
      <c r="A666" s="191">
        <v>1</v>
      </c>
      <c r="B666" s="256">
        <f>SUBTOTAL(9,$A$647:A666)</f>
        <v>20</v>
      </c>
      <c r="C666" s="260" t="s">
        <v>167</v>
      </c>
      <c r="D666" s="197">
        <f t="shared" si="283"/>
        <v>2877361.1999999997</v>
      </c>
      <c r="E666" s="263">
        <v>0</v>
      </c>
      <c r="F666" s="263">
        <v>0</v>
      </c>
      <c r="G666" s="263">
        <v>0</v>
      </c>
      <c r="H666" s="263">
        <v>0</v>
      </c>
      <c r="I666" s="263">
        <v>0</v>
      </c>
      <c r="J666" s="263">
        <v>0</v>
      </c>
      <c r="K666" s="278">
        <v>0</v>
      </c>
      <c r="L666" s="263">
        <v>0</v>
      </c>
      <c r="M666" s="196">
        <v>0</v>
      </c>
      <c r="N666" s="196">
        <v>0</v>
      </c>
      <c r="O666" s="263">
        <v>0</v>
      </c>
      <c r="P666" s="263">
        <v>0</v>
      </c>
      <c r="Q666" s="263">
        <v>420</v>
      </c>
      <c r="R666" s="197">
        <v>2621266.11</v>
      </c>
      <c r="S666" s="263">
        <v>0</v>
      </c>
      <c r="T666" s="263">
        <v>0</v>
      </c>
      <c r="U666" s="263">
        <v>0</v>
      </c>
      <c r="V666" s="263">
        <v>0</v>
      </c>
      <c r="W666" s="263">
        <v>0</v>
      </c>
      <c r="X666" s="263">
        <v>0</v>
      </c>
      <c r="Y666" s="263">
        <v>0</v>
      </c>
      <c r="Z666" s="263">
        <v>0</v>
      </c>
      <c r="AA666" s="263">
        <v>0</v>
      </c>
      <c r="AB666" s="263">
        <v>0</v>
      </c>
      <c r="AC666" s="197">
        <f>ROUND(R666*2.14%,2)</f>
        <v>56095.09</v>
      </c>
      <c r="AD666" s="263">
        <v>200000</v>
      </c>
      <c r="AE666" s="263">
        <v>0</v>
      </c>
      <c r="AF666" s="239">
        <v>2025</v>
      </c>
      <c r="AG666" s="239">
        <v>2025</v>
      </c>
      <c r="AH666" s="239">
        <v>2025</v>
      </c>
      <c r="AI666" s="251"/>
      <c r="AJ666" s="251"/>
      <c r="AK666" s="251"/>
      <c r="AL666" s="251"/>
      <c r="AM666" s="252" t="s">
        <v>16953</v>
      </c>
      <c r="AN666" s="252" t="s">
        <v>16965</v>
      </c>
      <c r="AO666" s="252">
        <v>0</v>
      </c>
      <c r="AP666" s="252" t="s">
        <v>16955</v>
      </c>
      <c r="AQ666" s="252" t="s">
        <v>16952</v>
      </c>
      <c r="AR666" s="252">
        <v>0</v>
      </c>
      <c r="AS666" s="252"/>
      <c r="AT666" s="252"/>
      <c r="AU666" s="252"/>
      <c r="AV666" s="252"/>
      <c r="AW666" s="252" t="s">
        <v>632</v>
      </c>
      <c r="AX666" s="253">
        <v>293.8</v>
      </c>
      <c r="AY666" s="253">
        <v>289.39999999999998</v>
      </c>
      <c r="AZ666" s="252" t="s">
        <v>593</v>
      </c>
      <c r="BA666" s="252" t="s">
        <v>632</v>
      </c>
      <c r="BB666" s="254"/>
      <c r="BC666" s="255">
        <f t="shared" si="281"/>
        <v>289.39999999999998</v>
      </c>
      <c r="BJ666" s="191" t="str">
        <f t="shared" si="282"/>
        <v>710.000</v>
      </c>
      <c r="BM666" s="191" t="s">
        <v>3196</v>
      </c>
      <c r="BN666" s="191" t="s">
        <v>2984</v>
      </c>
      <c r="BO666" s="191" t="s">
        <v>2984</v>
      </c>
      <c r="BU666" s="191" t="s">
        <v>3196</v>
      </c>
      <c r="BV666" s="191" t="s">
        <v>2984</v>
      </c>
      <c r="BW666" s="191" t="s">
        <v>2984</v>
      </c>
      <c r="CH666" s="248">
        <f t="shared" si="268"/>
        <v>-1.4551915228366852E-10</v>
      </c>
    </row>
    <row r="667" spans="1:86" x14ac:dyDescent="0.3">
      <c r="A667" s="191">
        <v>1</v>
      </c>
      <c r="B667" s="256">
        <f>SUBTOTAL(9,$A$647:A667)</f>
        <v>21</v>
      </c>
      <c r="C667" s="260" t="s">
        <v>168</v>
      </c>
      <c r="D667" s="197">
        <f t="shared" si="283"/>
        <v>1904539.0799999998</v>
      </c>
      <c r="E667" s="263">
        <v>0</v>
      </c>
      <c r="F667" s="263">
        <v>0</v>
      </c>
      <c r="G667" s="263">
        <v>0</v>
      </c>
      <c r="H667" s="263">
        <v>0</v>
      </c>
      <c r="I667" s="263">
        <v>0</v>
      </c>
      <c r="J667" s="263">
        <v>0</v>
      </c>
      <c r="K667" s="278">
        <v>0</v>
      </c>
      <c r="L667" s="263">
        <v>0</v>
      </c>
      <c r="M667" s="196">
        <v>0</v>
      </c>
      <c r="N667" s="196">
        <v>0</v>
      </c>
      <c r="O667" s="263">
        <v>0</v>
      </c>
      <c r="P667" s="263">
        <v>0</v>
      </c>
      <c r="Q667" s="263">
        <v>278</v>
      </c>
      <c r="R667" s="197">
        <v>1668826.2</v>
      </c>
      <c r="S667" s="263">
        <v>0</v>
      </c>
      <c r="T667" s="263">
        <v>0</v>
      </c>
      <c r="U667" s="263">
        <v>0</v>
      </c>
      <c r="V667" s="263">
        <v>0</v>
      </c>
      <c r="W667" s="263">
        <v>0</v>
      </c>
      <c r="X667" s="263">
        <v>0</v>
      </c>
      <c r="Y667" s="263">
        <v>0</v>
      </c>
      <c r="Z667" s="263">
        <v>0</v>
      </c>
      <c r="AA667" s="263">
        <v>0</v>
      </c>
      <c r="AB667" s="263">
        <v>0</v>
      </c>
      <c r="AC667" s="197">
        <f>ROUND(R667*2.14%,2)</f>
        <v>35712.879999999997</v>
      </c>
      <c r="AD667" s="263">
        <v>200000</v>
      </c>
      <c r="AE667" s="263">
        <v>0</v>
      </c>
      <c r="AF667" s="239">
        <v>2025</v>
      </c>
      <c r="AG667" s="239">
        <v>2025</v>
      </c>
      <c r="AH667" s="239">
        <v>2025</v>
      </c>
      <c r="AI667" s="251"/>
      <c r="AJ667" s="251"/>
      <c r="AK667" s="251"/>
      <c r="AL667" s="251"/>
      <c r="AM667" s="252" t="s">
        <v>16953</v>
      </c>
      <c r="AN667" s="252" t="s">
        <v>16956</v>
      </c>
      <c r="AO667" s="252">
        <v>0</v>
      </c>
      <c r="AP667" s="252" t="s">
        <v>16955</v>
      </c>
      <c r="AQ667" s="252" t="s">
        <v>16952</v>
      </c>
      <c r="AR667" s="252" t="s">
        <v>16964</v>
      </c>
      <c r="AS667" s="252"/>
      <c r="AT667" s="252"/>
      <c r="AU667" s="252"/>
      <c r="AV667" s="252"/>
      <c r="AW667" s="252" t="s">
        <v>637</v>
      </c>
      <c r="AX667" s="253">
        <v>925.3</v>
      </c>
      <c r="AY667" s="253">
        <v>586</v>
      </c>
      <c r="AZ667" s="252" t="s">
        <v>593</v>
      </c>
      <c r="BA667" s="252" t="s">
        <v>637</v>
      </c>
      <c r="BB667" s="254"/>
      <c r="BC667" s="255">
        <f t="shared" si="281"/>
        <v>586</v>
      </c>
      <c r="BJ667" s="191" t="str">
        <f t="shared" si="282"/>
        <v>476.000</v>
      </c>
      <c r="BM667" s="191" t="s">
        <v>3197</v>
      </c>
      <c r="BN667" s="191" t="s">
        <v>659</v>
      </c>
      <c r="BO667" s="191" t="s">
        <v>3198</v>
      </c>
      <c r="BU667" s="191" t="s">
        <v>3197</v>
      </c>
      <c r="BV667" s="191" t="s">
        <v>659</v>
      </c>
      <c r="BW667" s="191" t="s">
        <v>3198</v>
      </c>
      <c r="CH667" s="248">
        <f t="shared" si="268"/>
        <v>-1.1641532182693481E-10</v>
      </c>
    </row>
    <row r="668" spans="1:86" x14ac:dyDescent="0.3">
      <c r="A668" s="191">
        <v>1</v>
      </c>
      <c r="B668" s="256">
        <f>SUBTOTAL(9,$A$647:A668)</f>
        <v>22</v>
      </c>
      <c r="C668" s="260" t="s">
        <v>1102</v>
      </c>
      <c r="D668" s="197">
        <f t="shared" si="283"/>
        <v>2457800</v>
      </c>
      <c r="E668" s="263">
        <v>0</v>
      </c>
      <c r="F668" s="263">
        <v>0</v>
      </c>
      <c r="G668" s="263">
        <v>0</v>
      </c>
      <c r="H668" s="263">
        <v>0</v>
      </c>
      <c r="I668" s="263">
        <v>0</v>
      </c>
      <c r="J668" s="263">
        <v>0</v>
      </c>
      <c r="K668" s="278">
        <v>1</v>
      </c>
      <c r="L668" s="197">
        <v>2259447.8199999998</v>
      </c>
      <c r="M668" s="196">
        <v>0</v>
      </c>
      <c r="N668" s="196">
        <v>0</v>
      </c>
      <c r="O668" s="263">
        <v>0</v>
      </c>
      <c r="P668" s="263">
        <v>0</v>
      </c>
      <c r="Q668" s="263">
        <v>0</v>
      </c>
      <c r="R668" s="263">
        <v>0</v>
      </c>
      <c r="S668" s="263">
        <v>0</v>
      </c>
      <c r="T668" s="263">
        <v>0</v>
      </c>
      <c r="U668" s="263">
        <v>0</v>
      </c>
      <c r="V668" s="263">
        <v>0</v>
      </c>
      <c r="W668" s="263">
        <v>0</v>
      </c>
      <c r="X668" s="263">
        <v>0</v>
      </c>
      <c r="Y668" s="263">
        <v>0</v>
      </c>
      <c r="Z668" s="263">
        <v>0</v>
      </c>
      <c r="AA668" s="263">
        <v>0</v>
      </c>
      <c r="AB668" s="263">
        <v>0</v>
      </c>
      <c r="AC668" s="197">
        <f>ROUND(L668*2.14%,2)</f>
        <v>48352.18</v>
      </c>
      <c r="AD668" s="263">
        <v>150000</v>
      </c>
      <c r="AE668" s="263">
        <v>0</v>
      </c>
      <c r="AF668" s="239">
        <v>2025</v>
      </c>
      <c r="AG668" s="239">
        <v>2025</v>
      </c>
      <c r="AH668" s="239">
        <v>2025</v>
      </c>
      <c r="AI668" s="251"/>
      <c r="AJ668" s="251"/>
      <c r="AK668" s="251"/>
      <c r="AL668" s="251"/>
      <c r="AM668" s="252" t="s">
        <v>16969</v>
      </c>
      <c r="AN668" s="252" t="s">
        <v>16971</v>
      </c>
      <c r="AO668" s="252" t="s">
        <v>16967</v>
      </c>
      <c r="AP668" s="252" t="s">
        <v>16959</v>
      </c>
      <c r="AQ668" s="252" t="s">
        <v>16964</v>
      </c>
      <c r="AR668" s="252" t="s">
        <v>16957</v>
      </c>
      <c r="AS668" s="252"/>
      <c r="AT668" s="252"/>
      <c r="AU668" s="252"/>
      <c r="AV668" s="252"/>
      <c r="AW668" s="252"/>
      <c r="AX668" s="253"/>
      <c r="AY668" s="253"/>
      <c r="AZ668" s="252" t="s">
        <v>17019</v>
      </c>
      <c r="BA668" s="252"/>
      <c r="BB668" s="254"/>
      <c r="BC668" s="255"/>
      <c r="CH668" s="248">
        <f t="shared" si="268"/>
        <v>1.7462298274040222E-10</v>
      </c>
    </row>
    <row r="669" spans="1:86" x14ac:dyDescent="0.3">
      <c r="A669" s="191">
        <v>1</v>
      </c>
      <c r="B669" s="256">
        <f>SUBTOTAL(9,$A$647:A669)</f>
        <v>23</v>
      </c>
      <c r="C669" s="260" t="s">
        <v>169</v>
      </c>
      <c r="D669" s="197">
        <f t="shared" si="283"/>
        <v>4658584.8</v>
      </c>
      <c r="E669" s="263">
        <v>0</v>
      </c>
      <c r="F669" s="263">
        <v>0</v>
      </c>
      <c r="G669" s="263">
        <v>0</v>
      </c>
      <c r="H669" s="263">
        <v>0</v>
      </c>
      <c r="I669" s="263">
        <v>0</v>
      </c>
      <c r="J669" s="263">
        <v>0</v>
      </c>
      <c r="K669" s="278">
        <v>0</v>
      </c>
      <c r="L669" s="263">
        <v>0</v>
      </c>
      <c r="M669" s="196">
        <v>0</v>
      </c>
      <c r="N669" s="196">
        <v>0</v>
      </c>
      <c r="O669" s="263">
        <v>0</v>
      </c>
      <c r="P669" s="263">
        <v>0</v>
      </c>
      <c r="Q669" s="263">
        <v>680</v>
      </c>
      <c r="R669" s="197">
        <v>4365170.16</v>
      </c>
      <c r="S669" s="263">
        <v>0</v>
      </c>
      <c r="T669" s="263">
        <v>0</v>
      </c>
      <c r="U669" s="263">
        <v>0</v>
      </c>
      <c r="V669" s="263">
        <v>0</v>
      </c>
      <c r="W669" s="263">
        <v>0</v>
      </c>
      <c r="X669" s="263">
        <v>0</v>
      </c>
      <c r="Y669" s="263">
        <v>0</v>
      </c>
      <c r="Z669" s="263">
        <v>0</v>
      </c>
      <c r="AA669" s="263">
        <v>0</v>
      </c>
      <c r="AB669" s="263">
        <v>0</v>
      </c>
      <c r="AC669" s="197">
        <f>ROUND(R669*2.14%,2)</f>
        <v>93414.64</v>
      </c>
      <c r="AD669" s="263">
        <v>200000</v>
      </c>
      <c r="AE669" s="263">
        <v>0</v>
      </c>
      <c r="AF669" s="239">
        <v>2025</v>
      </c>
      <c r="AG669" s="239">
        <v>2025</v>
      </c>
      <c r="AH669" s="239">
        <v>2025</v>
      </c>
      <c r="AI669" s="251"/>
      <c r="AJ669" s="251"/>
      <c r="AK669" s="251"/>
      <c r="AL669" s="251"/>
      <c r="AM669" s="252" t="s">
        <v>16965</v>
      </c>
      <c r="AN669" s="252" t="s">
        <v>16953</v>
      </c>
      <c r="AO669" s="252">
        <v>0</v>
      </c>
      <c r="AP669" s="252" t="s">
        <v>16955</v>
      </c>
      <c r="AQ669" s="252" t="s">
        <v>16952</v>
      </c>
      <c r="AR669" s="252">
        <v>0</v>
      </c>
      <c r="AS669" s="252"/>
      <c r="AT669" s="252"/>
      <c r="AU669" s="252"/>
      <c r="AV669" s="252"/>
      <c r="AW669" s="252" t="s">
        <v>620</v>
      </c>
      <c r="AX669" s="253">
        <v>656.2</v>
      </c>
      <c r="AY669" s="253">
        <v>606</v>
      </c>
      <c r="AZ669" s="252" t="s">
        <v>593</v>
      </c>
      <c r="BA669" s="252" t="s">
        <v>620</v>
      </c>
      <c r="BB669" s="254"/>
      <c r="BC669" s="255">
        <f t="shared" ref="BC669:BC684" si="285">AY669-M669</f>
        <v>606</v>
      </c>
      <c r="BJ669" s="191" t="str">
        <f t="shared" ref="BJ669:BJ684" si="286">VLOOKUP(C669,BM:BO,3,FALSE)</f>
        <v>466.000</v>
      </c>
      <c r="BM669" s="191" t="s">
        <v>3199</v>
      </c>
      <c r="BN669" s="191" t="s">
        <v>1140</v>
      </c>
      <c r="BO669" s="191" t="s">
        <v>3200</v>
      </c>
      <c r="BU669" s="191" t="s">
        <v>3199</v>
      </c>
      <c r="BV669" s="191" t="s">
        <v>1140</v>
      </c>
      <c r="BW669" s="191" t="s">
        <v>3200</v>
      </c>
      <c r="CH669" s="248">
        <f t="shared" si="268"/>
        <v>-3.4924596548080444E-10</v>
      </c>
    </row>
    <row r="670" spans="1:86" x14ac:dyDescent="0.3">
      <c r="A670" s="191">
        <v>1</v>
      </c>
      <c r="B670" s="256">
        <f>SUBTOTAL(9,$A$647:A670)</f>
        <v>24</v>
      </c>
      <c r="C670" s="260" t="s">
        <v>171</v>
      </c>
      <c r="D670" s="197">
        <f t="shared" si="283"/>
        <v>4648299.4800000004</v>
      </c>
      <c r="E670" s="263">
        <v>0</v>
      </c>
      <c r="F670" s="263">
        <v>0</v>
      </c>
      <c r="G670" s="263">
        <v>0</v>
      </c>
      <c r="H670" s="263">
        <v>0</v>
      </c>
      <c r="I670" s="263">
        <v>0</v>
      </c>
      <c r="J670" s="263">
        <v>0</v>
      </c>
      <c r="K670" s="278">
        <v>0</v>
      </c>
      <c r="L670" s="263">
        <v>0</v>
      </c>
      <c r="M670" s="196">
        <v>594</v>
      </c>
      <c r="N670" s="197">
        <v>4355100.33</v>
      </c>
      <c r="O670" s="263">
        <v>0</v>
      </c>
      <c r="P670" s="263">
        <v>0</v>
      </c>
      <c r="Q670" s="263">
        <v>0</v>
      </c>
      <c r="R670" s="263">
        <v>0</v>
      </c>
      <c r="S670" s="263">
        <v>0</v>
      </c>
      <c r="T670" s="263">
        <v>0</v>
      </c>
      <c r="U670" s="263">
        <v>0</v>
      </c>
      <c r="V670" s="263">
        <v>0</v>
      </c>
      <c r="W670" s="263">
        <v>0</v>
      </c>
      <c r="X670" s="263">
        <v>0</v>
      </c>
      <c r="Y670" s="263">
        <v>0</v>
      </c>
      <c r="Z670" s="263">
        <v>0</v>
      </c>
      <c r="AA670" s="263">
        <v>0</v>
      </c>
      <c r="AB670" s="263">
        <v>0</v>
      </c>
      <c r="AC670" s="197">
        <f>ROUND(N670*2.14%,2)</f>
        <v>93199.15</v>
      </c>
      <c r="AD670" s="197">
        <v>200000</v>
      </c>
      <c r="AE670" s="263">
        <v>0</v>
      </c>
      <c r="AF670" s="239">
        <v>2025</v>
      </c>
      <c r="AG670" s="239">
        <v>2025</v>
      </c>
      <c r="AH670" s="239">
        <v>2025</v>
      </c>
      <c r="AI670" s="251"/>
      <c r="AJ670" s="251"/>
      <c r="AK670" s="251"/>
      <c r="AL670" s="251"/>
      <c r="AM670" s="252" t="s">
        <v>16955</v>
      </c>
      <c r="AN670" s="252" t="s">
        <v>16954</v>
      </c>
      <c r="AO670" s="252">
        <v>0</v>
      </c>
      <c r="AP670" s="252" t="s">
        <v>16964</v>
      </c>
      <c r="AQ670" s="252" t="s">
        <v>16958</v>
      </c>
      <c r="AR670" s="252" t="s">
        <v>16957</v>
      </c>
      <c r="AS670" s="252"/>
      <c r="AT670" s="252"/>
      <c r="AU670" s="252"/>
      <c r="AV670" s="252"/>
      <c r="AW670" s="252" t="s">
        <v>614</v>
      </c>
      <c r="AX670" s="253">
        <v>1426.4</v>
      </c>
      <c r="AY670" s="253">
        <v>594</v>
      </c>
      <c r="AZ670" s="252" t="s">
        <v>17016</v>
      </c>
      <c r="BA670" s="252">
        <v>2007</v>
      </c>
      <c r="BB670" s="254"/>
      <c r="BC670" s="255">
        <f t="shared" si="285"/>
        <v>0</v>
      </c>
      <c r="BJ670" s="191" t="str">
        <f t="shared" si="286"/>
        <v>472.700</v>
      </c>
      <c r="BM670" s="191" t="s">
        <v>3201</v>
      </c>
      <c r="BN670" s="191" t="s">
        <v>2984</v>
      </c>
      <c r="BO670" s="191" t="s">
        <v>2984</v>
      </c>
      <c r="BU670" s="191" t="s">
        <v>3201</v>
      </c>
      <c r="BV670" s="191" t="s">
        <v>2984</v>
      </c>
      <c r="BW670" s="191" t="s">
        <v>2984</v>
      </c>
      <c r="CH670" s="248">
        <f t="shared" si="268"/>
        <v>3.7834979593753815E-10</v>
      </c>
    </row>
    <row r="671" spans="1:86" x14ac:dyDescent="0.3">
      <c r="A671" s="191">
        <v>1</v>
      </c>
      <c r="B671" s="256">
        <f>SUBTOTAL(9,$A$647:A671)</f>
        <v>25</v>
      </c>
      <c r="C671" s="260" t="s">
        <v>172</v>
      </c>
      <c r="D671" s="197">
        <f t="shared" si="283"/>
        <v>11351380.17</v>
      </c>
      <c r="E671" s="263">
        <v>0</v>
      </c>
      <c r="F671" s="263">
        <v>0</v>
      </c>
      <c r="G671" s="263">
        <v>0</v>
      </c>
      <c r="H671" s="263">
        <v>0</v>
      </c>
      <c r="I671" s="263">
        <v>0</v>
      </c>
      <c r="J671" s="263">
        <v>0</v>
      </c>
      <c r="K671" s="278">
        <v>0</v>
      </c>
      <c r="L671" s="263">
        <v>0</v>
      </c>
      <c r="M671" s="196">
        <v>1385.2</v>
      </c>
      <c r="N671" s="197">
        <v>10888369.07</v>
      </c>
      <c r="O671" s="263">
        <v>0</v>
      </c>
      <c r="P671" s="263">
        <v>0</v>
      </c>
      <c r="Q671" s="263">
        <v>0</v>
      </c>
      <c r="R671" s="263">
        <v>0</v>
      </c>
      <c r="S671" s="263">
        <v>0</v>
      </c>
      <c r="T671" s="263">
        <v>0</v>
      </c>
      <c r="U671" s="263">
        <v>0</v>
      </c>
      <c r="V671" s="263">
        <v>0</v>
      </c>
      <c r="W671" s="263">
        <v>0</v>
      </c>
      <c r="X671" s="263">
        <v>0</v>
      </c>
      <c r="Y671" s="263">
        <v>0</v>
      </c>
      <c r="Z671" s="263">
        <v>0</v>
      </c>
      <c r="AA671" s="263">
        <v>0</v>
      </c>
      <c r="AB671" s="263">
        <v>0</v>
      </c>
      <c r="AC671" s="197">
        <f>ROUND(N671*2.14%,2)</f>
        <v>233011.1</v>
      </c>
      <c r="AD671" s="197">
        <v>230000</v>
      </c>
      <c r="AE671" s="263">
        <v>0</v>
      </c>
      <c r="AF671" s="239">
        <v>2025</v>
      </c>
      <c r="AG671" s="239">
        <v>2025</v>
      </c>
      <c r="AH671" s="239">
        <v>2025</v>
      </c>
      <c r="AI671" s="251"/>
      <c r="AJ671" s="251"/>
      <c r="AK671" s="251"/>
      <c r="AL671" s="251"/>
      <c r="AM671" s="252" t="s">
        <v>16955</v>
      </c>
      <c r="AN671" s="252" t="s">
        <v>16959</v>
      </c>
      <c r="AO671" s="252">
        <v>0</v>
      </c>
      <c r="AP671" s="252" t="s">
        <v>16963</v>
      </c>
      <c r="AQ671" s="252" t="s">
        <v>16967</v>
      </c>
      <c r="AR671" s="252">
        <v>0</v>
      </c>
      <c r="AS671" s="252"/>
      <c r="AT671" s="252"/>
      <c r="AU671" s="252"/>
      <c r="AV671" s="252"/>
      <c r="AW671" s="252" t="s">
        <v>667</v>
      </c>
      <c r="AX671" s="253">
        <v>2168.6</v>
      </c>
      <c r="AY671" s="253">
        <v>1385.2</v>
      </c>
      <c r="AZ671" s="252" t="s">
        <v>17015</v>
      </c>
      <c r="BA671" s="252">
        <v>2007</v>
      </c>
      <c r="BB671" s="254"/>
      <c r="BC671" s="255">
        <f t="shared" si="285"/>
        <v>0</v>
      </c>
      <c r="BJ671" s="191" t="str">
        <f t="shared" si="286"/>
        <v>541.400</v>
      </c>
      <c r="BM671" s="191" t="s">
        <v>3202</v>
      </c>
      <c r="BN671" s="191" t="s">
        <v>2984</v>
      </c>
      <c r="BO671" s="191" t="s">
        <v>2984</v>
      </c>
      <c r="BU671" s="191" t="s">
        <v>3202</v>
      </c>
      <c r="BV671" s="191" t="s">
        <v>2984</v>
      </c>
      <c r="BW671" s="191" t="s">
        <v>2984</v>
      </c>
      <c r="CH671" s="248">
        <f t="shared" si="268"/>
        <v>-3.7834979593753815E-10</v>
      </c>
    </row>
    <row r="672" spans="1:86" x14ac:dyDescent="0.3">
      <c r="A672" s="191">
        <v>1</v>
      </c>
      <c r="B672" s="256">
        <f>SUBTOTAL(9,$A$647:A672)</f>
        <v>26</v>
      </c>
      <c r="C672" s="260" t="s">
        <v>173</v>
      </c>
      <c r="D672" s="197">
        <f t="shared" si="283"/>
        <v>5261035.28</v>
      </c>
      <c r="E672" s="263">
        <v>0</v>
      </c>
      <c r="F672" s="263">
        <v>0</v>
      </c>
      <c r="G672" s="263">
        <v>0</v>
      </c>
      <c r="H672" s="263">
        <v>0</v>
      </c>
      <c r="I672" s="263">
        <v>0</v>
      </c>
      <c r="J672" s="263">
        <v>0</v>
      </c>
      <c r="K672" s="278">
        <v>0</v>
      </c>
      <c r="L672" s="263">
        <v>0</v>
      </c>
      <c r="M672" s="196">
        <v>642</v>
      </c>
      <c r="N672" s="197">
        <v>4954998.32</v>
      </c>
      <c r="O672" s="263">
        <v>0</v>
      </c>
      <c r="P672" s="263">
        <v>0</v>
      </c>
      <c r="Q672" s="263">
        <v>0</v>
      </c>
      <c r="R672" s="263">
        <v>0</v>
      </c>
      <c r="S672" s="263">
        <v>0</v>
      </c>
      <c r="T672" s="263">
        <v>0</v>
      </c>
      <c r="U672" s="263">
        <v>0</v>
      </c>
      <c r="V672" s="263">
        <v>0</v>
      </c>
      <c r="W672" s="263">
        <v>0</v>
      </c>
      <c r="X672" s="263">
        <v>0</v>
      </c>
      <c r="Y672" s="263">
        <v>0</v>
      </c>
      <c r="Z672" s="263">
        <v>0</v>
      </c>
      <c r="AA672" s="263">
        <v>0</v>
      </c>
      <c r="AB672" s="263">
        <v>0</v>
      </c>
      <c r="AC672" s="197">
        <f>ROUND(N672*2.14%,2)</f>
        <v>106036.96</v>
      </c>
      <c r="AD672" s="197">
        <v>200000</v>
      </c>
      <c r="AE672" s="263">
        <v>0</v>
      </c>
      <c r="AF672" s="239">
        <v>2025</v>
      </c>
      <c r="AG672" s="239">
        <v>2025</v>
      </c>
      <c r="AH672" s="239">
        <v>2025</v>
      </c>
      <c r="AI672" s="251"/>
      <c r="AJ672" s="251"/>
      <c r="AK672" s="251"/>
      <c r="AL672" s="251"/>
      <c r="AM672" s="252" t="s">
        <v>16955</v>
      </c>
      <c r="AN672" s="252" t="s">
        <v>16967</v>
      </c>
      <c r="AO672" s="252">
        <v>0</v>
      </c>
      <c r="AP672" s="252" t="s">
        <v>16964</v>
      </c>
      <c r="AQ672" s="252" t="s">
        <v>16958</v>
      </c>
      <c r="AR672" s="252">
        <v>0</v>
      </c>
      <c r="AS672" s="252"/>
      <c r="AT672" s="252"/>
      <c r="AU672" s="252"/>
      <c r="AV672" s="252"/>
      <c r="AW672" s="252" t="s">
        <v>941</v>
      </c>
      <c r="AX672" s="253">
        <v>769.5</v>
      </c>
      <c r="AY672" s="253">
        <v>642</v>
      </c>
      <c r="AZ672" s="252" t="s">
        <v>17015</v>
      </c>
      <c r="BA672" s="252">
        <v>2007</v>
      </c>
      <c r="BB672" s="254"/>
      <c r="BC672" s="255">
        <f t="shared" si="285"/>
        <v>0</v>
      </c>
      <c r="BJ672" s="191" t="str">
        <f t="shared" si="286"/>
        <v>532.700</v>
      </c>
      <c r="BM672" s="191" t="s">
        <v>3204</v>
      </c>
      <c r="BN672" s="191" t="s">
        <v>2984</v>
      </c>
      <c r="BO672" s="191" t="s">
        <v>2984</v>
      </c>
      <c r="BU672" s="191" t="s">
        <v>3204</v>
      </c>
      <c r="BV672" s="191" t="s">
        <v>2984</v>
      </c>
      <c r="BW672" s="191" t="s">
        <v>2984</v>
      </c>
      <c r="CH672" s="248">
        <f t="shared" si="268"/>
        <v>-5.8207660913467407E-11</v>
      </c>
    </row>
    <row r="673" spans="1:86" x14ac:dyDescent="0.3">
      <c r="A673" s="191">
        <v>1</v>
      </c>
      <c r="B673" s="256">
        <f>SUBTOTAL(9,$A$647:A673)</f>
        <v>27</v>
      </c>
      <c r="C673" s="260" t="s">
        <v>174</v>
      </c>
      <c r="D673" s="197">
        <f t="shared" si="283"/>
        <v>12990197.200000001</v>
      </c>
      <c r="E673" s="263">
        <v>0</v>
      </c>
      <c r="F673" s="263">
        <v>0</v>
      </c>
      <c r="G673" s="263">
        <v>0</v>
      </c>
      <c r="H673" s="263">
        <v>0</v>
      </c>
      <c r="I673" s="263">
        <v>0</v>
      </c>
      <c r="J673" s="263">
        <v>0</v>
      </c>
      <c r="K673" s="278">
        <v>0</v>
      </c>
      <c r="L673" s="263">
        <v>0</v>
      </c>
      <c r="M673" s="196">
        <v>1660</v>
      </c>
      <c r="N673" s="197">
        <v>12492850.210000001</v>
      </c>
      <c r="O673" s="263">
        <v>0</v>
      </c>
      <c r="P673" s="263">
        <v>0</v>
      </c>
      <c r="Q673" s="263">
        <v>0</v>
      </c>
      <c r="R673" s="263">
        <v>0</v>
      </c>
      <c r="S673" s="263">
        <v>0</v>
      </c>
      <c r="T673" s="263">
        <v>0</v>
      </c>
      <c r="U673" s="263">
        <v>0</v>
      </c>
      <c r="V673" s="263">
        <v>0</v>
      </c>
      <c r="W673" s="263">
        <v>0</v>
      </c>
      <c r="X673" s="263">
        <v>0</v>
      </c>
      <c r="Y673" s="263">
        <v>0</v>
      </c>
      <c r="Z673" s="263">
        <v>0</v>
      </c>
      <c r="AA673" s="263">
        <v>0</v>
      </c>
      <c r="AB673" s="263">
        <v>0</v>
      </c>
      <c r="AC673" s="197">
        <f>ROUND(N673*2.14%,2)</f>
        <v>267346.99</v>
      </c>
      <c r="AD673" s="197">
        <v>230000</v>
      </c>
      <c r="AE673" s="263">
        <v>0</v>
      </c>
      <c r="AF673" s="239">
        <v>2025</v>
      </c>
      <c r="AG673" s="239">
        <v>2025</v>
      </c>
      <c r="AH673" s="239">
        <v>2025</v>
      </c>
      <c r="AI673" s="251"/>
      <c r="AJ673" s="251"/>
      <c r="AK673" s="251"/>
      <c r="AL673" s="251"/>
      <c r="AM673" s="252" t="s">
        <v>16955</v>
      </c>
      <c r="AN673" s="252" t="s">
        <v>16967</v>
      </c>
      <c r="AO673" s="252">
        <v>0</v>
      </c>
      <c r="AP673" s="252" t="s">
        <v>16961</v>
      </c>
      <c r="AQ673" s="252" t="s">
        <v>16957</v>
      </c>
      <c r="AR673" s="252" t="s">
        <v>16964</v>
      </c>
      <c r="AS673" s="252"/>
      <c r="AT673" s="252"/>
      <c r="AU673" s="252"/>
      <c r="AV673" s="252"/>
      <c r="AW673" s="252" t="s">
        <v>1014</v>
      </c>
      <c r="AX673" s="253">
        <v>6067.3</v>
      </c>
      <c r="AY673" s="253">
        <v>1660</v>
      </c>
      <c r="AZ673" s="252" t="s">
        <v>17016</v>
      </c>
      <c r="BA673" s="252">
        <v>2008</v>
      </c>
      <c r="BB673" s="254"/>
      <c r="BC673" s="255">
        <f t="shared" si="285"/>
        <v>0</v>
      </c>
      <c r="BJ673" s="191" t="str">
        <f t="shared" si="286"/>
        <v>1723.600</v>
      </c>
      <c r="BM673" s="191" t="s">
        <v>3205</v>
      </c>
      <c r="BN673" s="191" t="s">
        <v>1140</v>
      </c>
      <c r="BO673" s="191" t="s">
        <v>3206</v>
      </c>
      <c r="BU673" s="191" t="s">
        <v>3205</v>
      </c>
      <c r="BV673" s="191" t="s">
        <v>1140</v>
      </c>
      <c r="BW673" s="191" t="s">
        <v>3206</v>
      </c>
      <c r="CH673" s="248">
        <f t="shared" si="268"/>
        <v>2.3283064365386963E-10</v>
      </c>
    </row>
    <row r="674" spans="1:86" x14ac:dyDescent="0.3">
      <c r="A674" s="191">
        <v>1</v>
      </c>
      <c r="B674" s="256">
        <f>SUBTOTAL(9,$A$647:A674)</f>
        <v>28</v>
      </c>
      <c r="C674" s="260" t="s">
        <v>175</v>
      </c>
      <c r="D674" s="197">
        <f t="shared" si="283"/>
        <v>8204567.3800000008</v>
      </c>
      <c r="E674" s="263">
        <v>0</v>
      </c>
      <c r="F674" s="263">
        <v>0</v>
      </c>
      <c r="G674" s="263">
        <v>0</v>
      </c>
      <c r="H674" s="263">
        <v>0</v>
      </c>
      <c r="I674" s="263">
        <v>0</v>
      </c>
      <c r="J674" s="263">
        <v>0</v>
      </c>
      <c r="K674" s="278">
        <v>0</v>
      </c>
      <c r="L674" s="263">
        <v>0</v>
      </c>
      <c r="M674" s="196">
        <v>0</v>
      </c>
      <c r="N674" s="196">
        <v>0</v>
      </c>
      <c r="O674" s="263">
        <v>0</v>
      </c>
      <c r="P674" s="263">
        <v>0</v>
      </c>
      <c r="Q674" s="263">
        <v>1183</v>
      </c>
      <c r="R674" s="197">
        <v>7807487.1500000004</v>
      </c>
      <c r="S674" s="263">
        <v>0</v>
      </c>
      <c r="T674" s="263">
        <v>0</v>
      </c>
      <c r="U674" s="263">
        <v>0</v>
      </c>
      <c r="V674" s="263">
        <v>0</v>
      </c>
      <c r="W674" s="263">
        <v>0</v>
      </c>
      <c r="X674" s="263">
        <v>0</v>
      </c>
      <c r="Y674" s="263">
        <v>0</v>
      </c>
      <c r="Z674" s="263">
        <v>0</v>
      </c>
      <c r="AA674" s="263">
        <v>0</v>
      </c>
      <c r="AB674" s="263">
        <v>0</v>
      </c>
      <c r="AC674" s="197">
        <f>ROUND(R674*2.14%,2)</f>
        <v>167080.23000000001</v>
      </c>
      <c r="AD674" s="263">
        <v>230000</v>
      </c>
      <c r="AE674" s="263">
        <v>0</v>
      </c>
      <c r="AF674" s="239">
        <v>2025</v>
      </c>
      <c r="AG674" s="239">
        <v>2025</v>
      </c>
      <c r="AH674" s="239">
        <v>2025</v>
      </c>
      <c r="AI674" s="251"/>
      <c r="AJ674" s="251"/>
      <c r="AK674" s="251"/>
      <c r="AL674" s="251"/>
      <c r="AM674" s="252" t="s">
        <v>16953</v>
      </c>
      <c r="AN674" s="252" t="s">
        <v>16965</v>
      </c>
      <c r="AO674" s="252">
        <v>0</v>
      </c>
      <c r="AP674" s="252" t="s">
        <v>16955</v>
      </c>
      <c r="AQ674" s="252" t="s">
        <v>16952</v>
      </c>
      <c r="AR674" s="252" t="s">
        <v>16964</v>
      </c>
      <c r="AS674" s="252"/>
      <c r="AT674" s="252"/>
      <c r="AU674" s="252"/>
      <c r="AV674" s="252"/>
      <c r="AW674" s="252" t="s">
        <v>620</v>
      </c>
      <c r="AX674" s="253">
        <v>2206.8000000000002</v>
      </c>
      <c r="AY674" s="253">
        <v>775.6</v>
      </c>
      <c r="AZ674" s="252" t="s">
        <v>593</v>
      </c>
      <c r="BA674" s="252" t="s">
        <v>620</v>
      </c>
      <c r="BB674" s="254"/>
      <c r="BC674" s="255">
        <f t="shared" si="285"/>
        <v>775.6</v>
      </c>
      <c r="BJ674" s="191" t="str">
        <f t="shared" si="286"/>
        <v>598.000</v>
      </c>
      <c r="BM674" s="191" t="s">
        <v>3207</v>
      </c>
      <c r="BN674" s="191" t="s">
        <v>3006</v>
      </c>
      <c r="BO674" s="191" t="s">
        <v>3208</v>
      </c>
      <c r="BU674" s="191" t="s">
        <v>3207</v>
      </c>
      <c r="BV674" s="191" t="s">
        <v>3006</v>
      </c>
      <c r="BW674" s="191" t="s">
        <v>3208</v>
      </c>
      <c r="CH674" s="248">
        <f t="shared" si="268"/>
        <v>4.3655745685100555E-10</v>
      </c>
    </row>
    <row r="675" spans="1:86" x14ac:dyDescent="0.3">
      <c r="A675" s="191">
        <v>1</v>
      </c>
      <c r="B675" s="256">
        <f>SUBTOTAL(9,$A$647:A675)</f>
        <v>29</v>
      </c>
      <c r="C675" s="260" t="s">
        <v>176</v>
      </c>
      <c r="D675" s="197">
        <f t="shared" si="283"/>
        <v>6377717.2999999998</v>
      </c>
      <c r="E675" s="263">
        <v>0</v>
      </c>
      <c r="F675" s="263">
        <v>0</v>
      </c>
      <c r="G675" s="263">
        <v>0</v>
      </c>
      <c r="H675" s="263">
        <v>0</v>
      </c>
      <c r="I675" s="263">
        <v>0</v>
      </c>
      <c r="J675" s="263">
        <v>0</v>
      </c>
      <c r="K675" s="278">
        <v>0</v>
      </c>
      <c r="L675" s="263">
        <v>0</v>
      </c>
      <c r="M675" s="196">
        <v>815</v>
      </c>
      <c r="N675" s="197">
        <v>6048284.0199999996</v>
      </c>
      <c r="O675" s="263">
        <v>0</v>
      </c>
      <c r="P675" s="263">
        <v>0</v>
      </c>
      <c r="Q675" s="263">
        <v>0</v>
      </c>
      <c r="R675" s="263">
        <v>0</v>
      </c>
      <c r="S675" s="263">
        <v>0</v>
      </c>
      <c r="T675" s="263">
        <v>0</v>
      </c>
      <c r="U675" s="263">
        <v>0</v>
      </c>
      <c r="V675" s="263">
        <v>0</v>
      </c>
      <c r="W675" s="263">
        <v>0</v>
      </c>
      <c r="X675" s="263">
        <v>0</v>
      </c>
      <c r="Y675" s="263">
        <v>0</v>
      </c>
      <c r="Z675" s="263">
        <v>0</v>
      </c>
      <c r="AA675" s="263">
        <v>0</v>
      </c>
      <c r="AB675" s="263">
        <v>0</v>
      </c>
      <c r="AC675" s="197">
        <f>ROUND(N675*2.14%,2)</f>
        <v>129433.28</v>
      </c>
      <c r="AD675" s="197">
        <v>200000</v>
      </c>
      <c r="AE675" s="263">
        <v>0</v>
      </c>
      <c r="AF675" s="239">
        <v>2025</v>
      </c>
      <c r="AG675" s="239">
        <v>2025</v>
      </c>
      <c r="AH675" s="239">
        <v>2025</v>
      </c>
      <c r="AI675" s="251"/>
      <c r="AJ675" s="251"/>
      <c r="AK675" s="251"/>
      <c r="AL675" s="251"/>
      <c r="AM675" s="252" t="s">
        <v>16955</v>
      </c>
      <c r="AN675" s="252" t="s">
        <v>16967</v>
      </c>
      <c r="AO675" s="252">
        <v>0</v>
      </c>
      <c r="AP675" s="252" t="s">
        <v>16959</v>
      </c>
      <c r="AQ675" s="252" t="s">
        <v>16966</v>
      </c>
      <c r="AR675" s="252">
        <v>0</v>
      </c>
      <c r="AS675" s="252"/>
      <c r="AT675" s="252"/>
      <c r="AU675" s="252"/>
      <c r="AV675" s="252"/>
      <c r="AW675" s="252" t="s">
        <v>632</v>
      </c>
      <c r="AX675" s="253">
        <v>2187.8000000000002</v>
      </c>
      <c r="AY675" s="253">
        <v>815</v>
      </c>
      <c r="AZ675" s="252" t="s">
        <v>17016</v>
      </c>
      <c r="BA675" s="252">
        <v>2008</v>
      </c>
      <c r="BB675" s="254"/>
      <c r="BC675" s="255">
        <f t="shared" si="285"/>
        <v>0</v>
      </c>
      <c r="BJ675" s="191" t="str">
        <f t="shared" si="286"/>
        <v>691.500</v>
      </c>
      <c r="BM675" s="191" t="s">
        <v>3209</v>
      </c>
      <c r="BN675" s="191" t="s">
        <v>3203</v>
      </c>
      <c r="BO675" s="191" t="s">
        <v>3210</v>
      </c>
      <c r="BU675" s="191" t="s">
        <v>3209</v>
      </c>
      <c r="BV675" s="191" t="s">
        <v>3203</v>
      </c>
      <c r="BW675" s="191" t="s">
        <v>3210</v>
      </c>
      <c r="CH675" s="248">
        <f t="shared" si="268"/>
        <v>2.6193447411060333E-10</v>
      </c>
    </row>
    <row r="676" spans="1:86" x14ac:dyDescent="0.3">
      <c r="A676" s="191">
        <v>1</v>
      </c>
      <c r="B676" s="256">
        <f>SUBTOTAL(9,$A$647:A676)</f>
        <v>30</v>
      </c>
      <c r="C676" s="260" t="s">
        <v>177</v>
      </c>
      <c r="D676" s="197">
        <f t="shared" si="283"/>
        <v>4468314.82</v>
      </c>
      <c r="E676" s="263">
        <v>0</v>
      </c>
      <c r="F676" s="263">
        <v>0</v>
      </c>
      <c r="G676" s="263">
        <v>0</v>
      </c>
      <c r="H676" s="263">
        <v>0</v>
      </c>
      <c r="I676" s="263">
        <v>0</v>
      </c>
      <c r="J676" s="263">
        <v>0</v>
      </c>
      <c r="K676" s="278">
        <v>0</v>
      </c>
      <c r="L676" s="263">
        <v>0</v>
      </c>
      <c r="M676" s="196">
        <v>571</v>
      </c>
      <c r="N676" s="197">
        <v>4178886.65</v>
      </c>
      <c r="O676" s="263">
        <v>0</v>
      </c>
      <c r="P676" s="263">
        <v>0</v>
      </c>
      <c r="Q676" s="263">
        <v>0</v>
      </c>
      <c r="R676" s="263">
        <v>0</v>
      </c>
      <c r="S676" s="263">
        <v>0</v>
      </c>
      <c r="T676" s="263">
        <v>0</v>
      </c>
      <c r="U676" s="263">
        <v>0</v>
      </c>
      <c r="V676" s="263">
        <v>0</v>
      </c>
      <c r="W676" s="263">
        <v>0</v>
      </c>
      <c r="X676" s="263">
        <v>0</v>
      </c>
      <c r="Y676" s="263">
        <v>0</v>
      </c>
      <c r="Z676" s="263">
        <v>0</v>
      </c>
      <c r="AA676" s="263">
        <v>0</v>
      </c>
      <c r="AB676" s="263">
        <v>0</v>
      </c>
      <c r="AC676" s="197">
        <f>ROUND(N676*2.14%,2)</f>
        <v>89428.17</v>
      </c>
      <c r="AD676" s="197">
        <v>200000</v>
      </c>
      <c r="AE676" s="263">
        <v>0</v>
      </c>
      <c r="AF676" s="239">
        <v>2025</v>
      </c>
      <c r="AG676" s="239">
        <v>2025</v>
      </c>
      <c r="AH676" s="239">
        <v>2025</v>
      </c>
      <c r="AI676" s="251"/>
      <c r="AJ676" s="251"/>
      <c r="AK676" s="251"/>
      <c r="AL676" s="251"/>
      <c r="AM676" s="252" t="s">
        <v>16955</v>
      </c>
      <c r="AN676" s="252" t="s">
        <v>16959</v>
      </c>
      <c r="AO676" s="252" t="s">
        <v>16958</v>
      </c>
      <c r="AP676" s="252" t="s">
        <v>16964</v>
      </c>
      <c r="AQ676" s="252" t="s">
        <v>16966</v>
      </c>
      <c r="AR676" s="252" t="s">
        <v>16964</v>
      </c>
      <c r="AS676" s="252"/>
      <c r="AT676" s="252"/>
      <c r="AU676" s="252"/>
      <c r="AV676" s="252"/>
      <c r="AW676" s="252" t="s">
        <v>853</v>
      </c>
      <c r="AX676" s="253">
        <v>4928.3</v>
      </c>
      <c r="AY676" s="253">
        <v>571</v>
      </c>
      <c r="AZ676" s="252" t="s">
        <v>17016</v>
      </c>
      <c r="BA676" s="252">
        <v>2007</v>
      </c>
      <c r="BB676" s="254"/>
      <c r="BC676" s="255">
        <f t="shared" si="285"/>
        <v>0</v>
      </c>
      <c r="BJ676" s="191" t="str">
        <f t="shared" si="286"/>
        <v>577.000</v>
      </c>
      <c r="BM676" s="191" t="s">
        <v>3211</v>
      </c>
      <c r="BN676" s="191" t="s">
        <v>2984</v>
      </c>
      <c r="BO676" s="191" t="s">
        <v>3212</v>
      </c>
      <c r="BU676" s="191" t="s">
        <v>3211</v>
      </c>
      <c r="BV676" s="191" t="s">
        <v>2984</v>
      </c>
      <c r="BW676" s="191" t="s">
        <v>3212</v>
      </c>
      <c r="CH676" s="248">
        <f t="shared" si="268"/>
        <v>4.0745362639427185E-10</v>
      </c>
    </row>
    <row r="677" spans="1:86" x14ac:dyDescent="0.3">
      <c r="A677" s="191">
        <v>1</v>
      </c>
      <c r="B677" s="256">
        <f>SUBTOTAL(9,$A$647:A677)</f>
        <v>31</v>
      </c>
      <c r="C677" s="260" t="s">
        <v>178</v>
      </c>
      <c r="D677" s="197">
        <f t="shared" si="283"/>
        <v>3458188.3</v>
      </c>
      <c r="E677" s="263">
        <v>0</v>
      </c>
      <c r="F677" s="263">
        <v>0</v>
      </c>
      <c r="G677" s="263">
        <v>0</v>
      </c>
      <c r="H677" s="263">
        <v>0</v>
      </c>
      <c r="I677" s="263">
        <v>0</v>
      </c>
      <c r="J677" s="263">
        <v>0</v>
      </c>
      <c r="K677" s="278">
        <v>0</v>
      </c>
      <c r="L677" s="263">
        <v>0</v>
      </c>
      <c r="M677" s="196">
        <v>422</v>
      </c>
      <c r="N677" s="197">
        <v>3209504.9</v>
      </c>
      <c r="O677" s="263">
        <v>0</v>
      </c>
      <c r="P677" s="263">
        <v>0</v>
      </c>
      <c r="Q677" s="263">
        <v>0</v>
      </c>
      <c r="R677" s="263">
        <v>0</v>
      </c>
      <c r="S677" s="263">
        <v>0</v>
      </c>
      <c r="T677" s="263">
        <v>0</v>
      </c>
      <c r="U677" s="263">
        <v>0</v>
      </c>
      <c r="V677" s="263">
        <v>0</v>
      </c>
      <c r="W677" s="263">
        <v>0</v>
      </c>
      <c r="X677" s="263">
        <v>0</v>
      </c>
      <c r="Y677" s="263">
        <v>0</v>
      </c>
      <c r="Z677" s="263">
        <v>0</v>
      </c>
      <c r="AA677" s="263">
        <v>0</v>
      </c>
      <c r="AB677" s="263">
        <v>0</v>
      </c>
      <c r="AC677" s="197">
        <f>ROUND(N677*2.14%,2)</f>
        <v>68683.399999999994</v>
      </c>
      <c r="AD677" s="197">
        <v>180000</v>
      </c>
      <c r="AE677" s="263">
        <v>0</v>
      </c>
      <c r="AF677" s="239">
        <v>2025</v>
      </c>
      <c r="AG677" s="239">
        <v>2025</v>
      </c>
      <c r="AH677" s="239">
        <v>2025</v>
      </c>
      <c r="AI677" s="251"/>
      <c r="AJ677" s="251"/>
      <c r="AK677" s="251"/>
      <c r="AL677" s="251"/>
      <c r="AM677" s="252" t="s">
        <v>16955</v>
      </c>
      <c r="AN677" s="252" t="s">
        <v>16959</v>
      </c>
      <c r="AO677" s="252">
        <v>0</v>
      </c>
      <c r="AP677" s="252" t="s">
        <v>16953</v>
      </c>
      <c r="AQ677" s="252" t="s">
        <v>16966</v>
      </c>
      <c r="AR677" s="252">
        <v>0</v>
      </c>
      <c r="AS677" s="252"/>
      <c r="AT677" s="252"/>
      <c r="AU677" s="252"/>
      <c r="AV677" s="252"/>
      <c r="AW677" s="252" t="s">
        <v>697</v>
      </c>
      <c r="AX677" s="253">
        <v>439.5</v>
      </c>
      <c r="AY677" s="253">
        <v>422</v>
      </c>
      <c r="AZ677" s="252" t="s">
        <v>17015</v>
      </c>
      <c r="BA677" s="252">
        <v>2005</v>
      </c>
      <c r="BB677" s="254"/>
      <c r="BC677" s="255">
        <f t="shared" si="285"/>
        <v>0</v>
      </c>
      <c r="BJ677" s="191" t="str">
        <f t="shared" si="286"/>
        <v>301.100</v>
      </c>
      <c r="BM677" s="191" t="s">
        <v>3213</v>
      </c>
      <c r="BN677" s="191" t="s">
        <v>2984</v>
      </c>
      <c r="BO677" s="191" t="s">
        <v>2984</v>
      </c>
      <c r="BU677" s="191" t="s">
        <v>3213</v>
      </c>
      <c r="BV677" s="191" t="s">
        <v>2984</v>
      </c>
      <c r="BW677" s="191" t="s">
        <v>2984</v>
      </c>
      <c r="CH677" s="248">
        <f t="shared" si="268"/>
        <v>-8.7311491370201111E-11</v>
      </c>
    </row>
    <row r="678" spans="1:86" x14ac:dyDescent="0.3">
      <c r="A678" s="191">
        <v>1</v>
      </c>
      <c r="B678" s="256">
        <f>SUBTOTAL(9,$A$647:A678)</f>
        <v>32</v>
      </c>
      <c r="C678" s="260" t="s">
        <v>179</v>
      </c>
      <c r="D678" s="197">
        <f t="shared" si="283"/>
        <v>6826881.9900000002</v>
      </c>
      <c r="E678" s="263">
        <v>0</v>
      </c>
      <c r="F678" s="263">
        <v>0</v>
      </c>
      <c r="G678" s="263">
        <v>0</v>
      </c>
      <c r="H678" s="263">
        <v>0</v>
      </c>
      <c r="I678" s="263">
        <v>0</v>
      </c>
      <c r="J678" s="263">
        <v>0</v>
      </c>
      <c r="K678" s="278">
        <v>0</v>
      </c>
      <c r="L678" s="263">
        <v>0</v>
      </c>
      <c r="M678" s="196">
        <v>0</v>
      </c>
      <c r="N678" s="196">
        <v>0</v>
      </c>
      <c r="O678" s="263">
        <v>0</v>
      </c>
      <c r="P678" s="263">
        <v>0</v>
      </c>
      <c r="Q678" s="263">
        <v>996.5</v>
      </c>
      <c r="R678" s="197">
        <v>6488037.9800000004</v>
      </c>
      <c r="S678" s="263">
        <v>0</v>
      </c>
      <c r="T678" s="263">
        <v>0</v>
      </c>
      <c r="U678" s="263">
        <v>0</v>
      </c>
      <c r="V678" s="263">
        <v>0</v>
      </c>
      <c r="W678" s="263">
        <v>0</v>
      </c>
      <c r="X678" s="263">
        <v>0</v>
      </c>
      <c r="Y678" s="263">
        <v>0</v>
      </c>
      <c r="Z678" s="263">
        <v>0</v>
      </c>
      <c r="AA678" s="263">
        <v>0</v>
      </c>
      <c r="AB678" s="263">
        <v>0</v>
      </c>
      <c r="AC678" s="197">
        <f>ROUND(R678*2.14%,2)</f>
        <v>138844.01</v>
      </c>
      <c r="AD678" s="263">
        <v>200000</v>
      </c>
      <c r="AE678" s="263">
        <v>0</v>
      </c>
      <c r="AF678" s="239">
        <v>2025</v>
      </c>
      <c r="AG678" s="239">
        <v>2025</v>
      </c>
      <c r="AH678" s="239">
        <v>2025</v>
      </c>
      <c r="AI678" s="251"/>
      <c r="AJ678" s="251"/>
      <c r="AK678" s="251"/>
      <c r="AL678" s="251"/>
      <c r="AM678" s="252" t="s">
        <v>16954</v>
      </c>
      <c r="AN678" s="252" t="s">
        <v>16956</v>
      </c>
      <c r="AO678" s="252">
        <v>0</v>
      </c>
      <c r="AP678" s="252" t="s">
        <v>16955</v>
      </c>
      <c r="AQ678" s="252" t="s">
        <v>16968</v>
      </c>
      <c r="AR678" s="252" t="s">
        <v>16964</v>
      </c>
      <c r="AS678" s="252"/>
      <c r="AT678" s="252"/>
      <c r="AU678" s="252"/>
      <c r="AV678" s="252"/>
      <c r="AW678" s="252" t="s">
        <v>637</v>
      </c>
      <c r="AX678" s="253">
        <v>1283.0999999999999</v>
      </c>
      <c r="AY678" s="253">
        <v>630</v>
      </c>
      <c r="AZ678" s="252" t="s">
        <v>593</v>
      </c>
      <c r="BA678" s="252" t="s">
        <v>637</v>
      </c>
      <c r="BB678" s="254"/>
      <c r="BC678" s="255">
        <f t="shared" si="285"/>
        <v>630</v>
      </c>
      <c r="BJ678" s="191" t="str">
        <f t="shared" si="286"/>
        <v>463.900</v>
      </c>
      <c r="BM678" s="191" t="s">
        <v>3214</v>
      </c>
      <c r="BN678" s="191" t="s">
        <v>3006</v>
      </c>
      <c r="BO678" s="191" t="s">
        <v>3215</v>
      </c>
      <c r="BU678" s="191" t="s">
        <v>3214</v>
      </c>
      <c r="BV678" s="191" t="s">
        <v>3006</v>
      </c>
      <c r="BW678" s="191" t="s">
        <v>3215</v>
      </c>
      <c r="CH678" s="248">
        <f t="shared" si="268"/>
        <v>-2.3283064365386963E-10</v>
      </c>
    </row>
    <row r="679" spans="1:86" x14ac:dyDescent="0.3">
      <c r="A679" s="191">
        <v>1</v>
      </c>
      <c r="B679" s="256">
        <f>SUBTOTAL(9,$A$647:A679)</f>
        <v>33</v>
      </c>
      <c r="C679" s="260" t="s">
        <v>180</v>
      </c>
      <c r="D679" s="197">
        <f t="shared" si="283"/>
        <v>6137685.4699999997</v>
      </c>
      <c r="E679" s="263">
        <v>0</v>
      </c>
      <c r="F679" s="263">
        <v>0</v>
      </c>
      <c r="G679" s="263">
        <v>0</v>
      </c>
      <c r="H679" s="263">
        <v>0</v>
      </c>
      <c r="I679" s="263">
        <v>0</v>
      </c>
      <c r="J679" s="263">
        <v>0</v>
      </c>
      <c r="K679" s="278">
        <v>0</v>
      </c>
      <c r="L679" s="263">
        <v>0</v>
      </c>
      <c r="M679" s="196">
        <v>0</v>
      </c>
      <c r="N679" s="196">
        <v>0</v>
      </c>
      <c r="O679" s="263">
        <v>0</v>
      </c>
      <c r="P679" s="263">
        <v>0</v>
      </c>
      <c r="Q679" s="263">
        <v>895.9</v>
      </c>
      <c r="R679" s="197">
        <v>5813281.2599999998</v>
      </c>
      <c r="S679" s="263">
        <v>0</v>
      </c>
      <c r="T679" s="263">
        <v>0</v>
      </c>
      <c r="U679" s="263">
        <v>0</v>
      </c>
      <c r="V679" s="263">
        <v>0</v>
      </c>
      <c r="W679" s="263">
        <v>0</v>
      </c>
      <c r="X679" s="263">
        <v>0</v>
      </c>
      <c r="Y679" s="263">
        <v>0</v>
      </c>
      <c r="Z679" s="263">
        <v>0</v>
      </c>
      <c r="AA679" s="263">
        <v>0</v>
      </c>
      <c r="AB679" s="263">
        <v>0</v>
      </c>
      <c r="AC679" s="197">
        <f>ROUND(R679*2.14%,2)-0.01</f>
        <v>124404.21</v>
      </c>
      <c r="AD679" s="263">
        <v>200000</v>
      </c>
      <c r="AE679" s="263">
        <v>0</v>
      </c>
      <c r="AF679" s="239">
        <v>2025</v>
      </c>
      <c r="AG679" s="239">
        <v>2025</v>
      </c>
      <c r="AH679" s="239">
        <v>2025</v>
      </c>
      <c r="AI679" s="251"/>
      <c r="AJ679" s="251"/>
      <c r="AK679" s="251"/>
      <c r="AL679" s="251"/>
      <c r="AM679" s="252" t="s">
        <v>16953</v>
      </c>
      <c r="AN679" s="252" t="s">
        <v>16956</v>
      </c>
      <c r="AO679" s="252">
        <v>0</v>
      </c>
      <c r="AP679" s="252" t="s">
        <v>16955</v>
      </c>
      <c r="AQ679" s="252" t="s">
        <v>16952</v>
      </c>
      <c r="AR679" s="252">
        <v>0</v>
      </c>
      <c r="AS679" s="252"/>
      <c r="AT679" s="252"/>
      <c r="AU679" s="252"/>
      <c r="AV679" s="252"/>
      <c r="AW679" s="252" t="s">
        <v>637</v>
      </c>
      <c r="AX679" s="253">
        <v>1433.3</v>
      </c>
      <c r="AY679" s="253">
        <v>625</v>
      </c>
      <c r="AZ679" s="252" t="s">
        <v>593</v>
      </c>
      <c r="BA679" s="252" t="s">
        <v>637</v>
      </c>
      <c r="BB679" s="254"/>
      <c r="BC679" s="255">
        <f t="shared" si="285"/>
        <v>625</v>
      </c>
      <c r="BJ679" s="191" t="str">
        <f t="shared" si="286"/>
        <v>446.300</v>
      </c>
      <c r="BM679" s="191" t="s">
        <v>3216</v>
      </c>
      <c r="BN679" s="191" t="s">
        <v>2984</v>
      </c>
      <c r="BO679" s="191" t="s">
        <v>3217</v>
      </c>
      <c r="BU679" s="191" t="s">
        <v>3216</v>
      </c>
      <c r="BV679" s="191" t="s">
        <v>2984</v>
      </c>
      <c r="BW679" s="191" t="s">
        <v>3217</v>
      </c>
      <c r="CH679" s="248">
        <f t="shared" si="268"/>
        <v>-5.8207660913467407E-11</v>
      </c>
    </row>
    <row r="680" spans="1:86" x14ac:dyDescent="0.3">
      <c r="A680" s="191">
        <v>1</v>
      </c>
      <c r="B680" s="256">
        <f>SUBTOTAL(9,$A$647:A680)</f>
        <v>34</v>
      </c>
      <c r="C680" s="260" t="s">
        <v>181</v>
      </c>
      <c r="D680" s="197">
        <f t="shared" si="283"/>
        <v>11513636.4</v>
      </c>
      <c r="E680" s="263">
        <v>0</v>
      </c>
      <c r="F680" s="263">
        <v>0</v>
      </c>
      <c r="G680" s="263">
        <v>0</v>
      </c>
      <c r="H680" s="263">
        <v>0</v>
      </c>
      <c r="I680" s="263">
        <v>0</v>
      </c>
      <c r="J680" s="263">
        <v>0</v>
      </c>
      <c r="K680" s="278">
        <v>0</v>
      </c>
      <c r="L680" s="263">
        <v>0</v>
      </c>
      <c r="M680" s="196">
        <v>1405</v>
      </c>
      <c r="N680" s="197">
        <v>11047225.77</v>
      </c>
      <c r="O680" s="263">
        <v>0</v>
      </c>
      <c r="P680" s="263">
        <v>0</v>
      </c>
      <c r="Q680" s="263">
        <v>0</v>
      </c>
      <c r="R680" s="263">
        <v>0</v>
      </c>
      <c r="S680" s="263">
        <v>0</v>
      </c>
      <c r="T680" s="263">
        <v>0</v>
      </c>
      <c r="U680" s="263">
        <v>0</v>
      </c>
      <c r="V680" s="263">
        <v>0</v>
      </c>
      <c r="W680" s="263">
        <v>0</v>
      </c>
      <c r="X680" s="263">
        <v>0</v>
      </c>
      <c r="Y680" s="263">
        <v>0</v>
      </c>
      <c r="Z680" s="263">
        <v>0</v>
      </c>
      <c r="AA680" s="263">
        <v>0</v>
      </c>
      <c r="AB680" s="263">
        <v>0</v>
      </c>
      <c r="AC680" s="197">
        <f>ROUND(N680*2.14%,2)</f>
        <v>236410.63</v>
      </c>
      <c r="AD680" s="197">
        <v>230000</v>
      </c>
      <c r="AE680" s="263">
        <v>0</v>
      </c>
      <c r="AF680" s="239">
        <v>2025</v>
      </c>
      <c r="AG680" s="239">
        <v>2025</v>
      </c>
      <c r="AH680" s="239">
        <v>2025</v>
      </c>
      <c r="AI680" s="251"/>
      <c r="AJ680" s="251"/>
      <c r="AK680" s="251"/>
      <c r="AL680" s="251"/>
      <c r="AM680" s="252" t="s">
        <v>16955</v>
      </c>
      <c r="AN680" s="252" t="s">
        <v>16959</v>
      </c>
      <c r="AO680" s="252">
        <v>0</v>
      </c>
      <c r="AP680" s="252" t="s">
        <v>16953</v>
      </c>
      <c r="AQ680" s="252" t="s">
        <v>16966</v>
      </c>
      <c r="AR680" s="252">
        <v>0</v>
      </c>
      <c r="AS680" s="252"/>
      <c r="AT680" s="252"/>
      <c r="AU680" s="252"/>
      <c r="AV680" s="252"/>
      <c r="AW680" s="252" t="s">
        <v>1008</v>
      </c>
      <c r="AX680" s="253">
        <v>2330.6</v>
      </c>
      <c r="AY680" s="253">
        <v>1405</v>
      </c>
      <c r="AZ680" s="252" t="s">
        <v>17015</v>
      </c>
      <c r="BA680" s="252">
        <v>2008</v>
      </c>
      <c r="BB680" s="254"/>
      <c r="BC680" s="255">
        <f t="shared" si="285"/>
        <v>0</v>
      </c>
      <c r="BJ680" s="191" t="str">
        <f t="shared" si="286"/>
        <v>1014.000</v>
      </c>
      <c r="BM680" s="191" t="s">
        <v>3218</v>
      </c>
      <c r="BN680" s="191" t="s">
        <v>1273</v>
      </c>
      <c r="BO680" s="191" t="s">
        <v>3219</v>
      </c>
      <c r="BU680" s="191" t="s">
        <v>3218</v>
      </c>
      <c r="BV680" s="191" t="s">
        <v>1273</v>
      </c>
      <c r="BW680" s="191" t="s">
        <v>3219</v>
      </c>
      <c r="CH680" s="248">
        <f t="shared" si="268"/>
        <v>8.149072527885437E-10</v>
      </c>
    </row>
    <row r="681" spans="1:86" x14ac:dyDescent="0.3">
      <c r="A681" s="191">
        <v>1</v>
      </c>
      <c r="B681" s="256">
        <f>SUBTOTAL(9,$A$647:A681)</f>
        <v>35</v>
      </c>
      <c r="C681" s="260" t="s">
        <v>182</v>
      </c>
      <c r="D681" s="197">
        <f t="shared" si="283"/>
        <v>6330194.6399999997</v>
      </c>
      <c r="E681" s="263">
        <v>0</v>
      </c>
      <c r="F681" s="263">
        <v>0</v>
      </c>
      <c r="G681" s="263">
        <v>0</v>
      </c>
      <c r="H681" s="263">
        <v>0</v>
      </c>
      <c r="I681" s="263">
        <v>0</v>
      </c>
      <c r="J681" s="263">
        <v>0</v>
      </c>
      <c r="K681" s="278">
        <v>0</v>
      </c>
      <c r="L681" s="263">
        <v>0</v>
      </c>
      <c r="M681" s="196">
        <v>0</v>
      </c>
      <c r="N681" s="196">
        <v>0</v>
      </c>
      <c r="O681" s="263">
        <v>0</v>
      </c>
      <c r="P681" s="263">
        <v>0</v>
      </c>
      <c r="Q681" s="263">
        <v>924</v>
      </c>
      <c r="R681" s="197">
        <v>6001757.04</v>
      </c>
      <c r="S681" s="263">
        <v>0</v>
      </c>
      <c r="T681" s="263">
        <v>0</v>
      </c>
      <c r="U681" s="263">
        <v>0</v>
      </c>
      <c r="V681" s="263">
        <v>0</v>
      </c>
      <c r="W681" s="263">
        <v>0</v>
      </c>
      <c r="X681" s="263">
        <v>0</v>
      </c>
      <c r="Y681" s="263">
        <v>0</v>
      </c>
      <c r="Z681" s="263">
        <v>0</v>
      </c>
      <c r="AA681" s="263">
        <v>0</v>
      </c>
      <c r="AB681" s="263">
        <v>0</v>
      </c>
      <c r="AC681" s="197">
        <f>ROUND(R681*2.14%,2)</f>
        <v>128437.6</v>
      </c>
      <c r="AD681" s="263">
        <v>200000</v>
      </c>
      <c r="AE681" s="263">
        <v>0</v>
      </c>
      <c r="AF681" s="239">
        <v>2025</v>
      </c>
      <c r="AG681" s="239">
        <v>2025</v>
      </c>
      <c r="AH681" s="239">
        <v>2025</v>
      </c>
      <c r="AI681" s="251"/>
      <c r="AJ681" s="251"/>
      <c r="AK681" s="251"/>
      <c r="AL681" s="251"/>
      <c r="AM681" s="252" t="s">
        <v>16954</v>
      </c>
      <c r="AN681" s="252">
        <v>2017</v>
      </c>
      <c r="AO681" s="252">
        <v>0</v>
      </c>
      <c r="AP681" s="252" t="s">
        <v>16955</v>
      </c>
      <c r="AQ681" s="252" t="s">
        <v>16963</v>
      </c>
      <c r="AR681" s="252" t="s">
        <v>16961</v>
      </c>
      <c r="AS681" s="252"/>
      <c r="AT681" s="252" t="s">
        <v>16975</v>
      </c>
      <c r="AU681" s="259">
        <v>374437.74</v>
      </c>
      <c r="AV681" s="259">
        <v>441868.92</v>
      </c>
      <c r="AW681" s="252" t="s">
        <v>1446</v>
      </c>
      <c r="AX681" s="253">
        <v>860.4</v>
      </c>
      <c r="AY681" s="253">
        <v>717</v>
      </c>
      <c r="AZ681" s="252" t="s">
        <v>593</v>
      </c>
      <c r="BA681" s="252" t="s">
        <v>1446</v>
      </c>
      <c r="BB681" s="254"/>
      <c r="BC681" s="255">
        <f t="shared" si="285"/>
        <v>717</v>
      </c>
      <c r="BJ681" s="191" t="str">
        <f t="shared" si="286"/>
        <v>534.200</v>
      </c>
      <c r="BM681" s="191" t="s">
        <v>3220</v>
      </c>
      <c r="BN681" s="191" t="s">
        <v>3003</v>
      </c>
      <c r="BO681" s="191" t="s">
        <v>3222</v>
      </c>
      <c r="BU681" s="191" t="s">
        <v>3220</v>
      </c>
      <c r="BV681" s="191" t="s">
        <v>3003</v>
      </c>
      <c r="BW681" s="191" t="s">
        <v>3222</v>
      </c>
      <c r="CH681" s="248">
        <f t="shared" si="268"/>
        <v>-3.7834979593753815E-10</v>
      </c>
    </row>
    <row r="682" spans="1:86" x14ac:dyDescent="0.3">
      <c r="A682" s="191">
        <v>1</v>
      </c>
      <c r="B682" s="256">
        <f>SUBTOTAL(9,$A$647:A682)</f>
        <v>36</v>
      </c>
      <c r="C682" s="260" t="s">
        <v>120</v>
      </c>
      <c r="D682" s="197">
        <f>E682+F682+G682+H682+I682+J682+L682+N682+P682+R682+T682+U682+V682+W682+X682+Y682+Z682+AA682+AB682+AC682+AD682+AE682</f>
        <v>5785499.8499999996</v>
      </c>
      <c r="E682" s="263">
        <v>0</v>
      </c>
      <c r="F682" s="263">
        <v>0</v>
      </c>
      <c r="G682" s="263">
        <v>0</v>
      </c>
      <c r="H682" s="263">
        <v>0</v>
      </c>
      <c r="I682" s="263">
        <v>0</v>
      </c>
      <c r="J682" s="263">
        <v>0</v>
      </c>
      <c r="K682" s="278">
        <v>0</v>
      </c>
      <c r="L682" s="263">
        <v>0</v>
      </c>
      <c r="M682" s="197">
        <v>640</v>
      </c>
      <c r="N682" s="197">
        <v>5468474.5</v>
      </c>
      <c r="O682" s="263">
        <v>0</v>
      </c>
      <c r="P682" s="263">
        <v>0</v>
      </c>
      <c r="Q682" s="197">
        <v>0</v>
      </c>
      <c r="R682" s="197">
        <v>0</v>
      </c>
      <c r="S682" s="263">
        <v>0</v>
      </c>
      <c r="T682" s="263">
        <v>0</v>
      </c>
      <c r="U682" s="263">
        <v>0</v>
      </c>
      <c r="V682" s="263">
        <v>0</v>
      </c>
      <c r="W682" s="263">
        <v>0</v>
      </c>
      <c r="X682" s="263">
        <v>0</v>
      </c>
      <c r="Y682" s="263">
        <v>0</v>
      </c>
      <c r="Z682" s="263">
        <v>0</v>
      </c>
      <c r="AA682" s="263">
        <v>0</v>
      </c>
      <c r="AB682" s="263">
        <v>0</v>
      </c>
      <c r="AC682" s="197">
        <f>ROUND(N682*2.14%,2)</f>
        <v>117025.35</v>
      </c>
      <c r="AD682" s="197">
        <v>200000</v>
      </c>
      <c r="AE682" s="263">
        <v>0</v>
      </c>
      <c r="AF682" s="239">
        <v>2025</v>
      </c>
      <c r="AG682" s="239">
        <v>2025</v>
      </c>
      <c r="AH682" s="239">
        <v>2025</v>
      </c>
      <c r="AI682" s="251"/>
      <c r="AJ682" s="251"/>
      <c r="AK682" s="251"/>
      <c r="AL682" s="251"/>
      <c r="AM682" s="252" t="s">
        <v>16962</v>
      </c>
      <c r="AN682" s="252" t="s">
        <v>16963</v>
      </c>
      <c r="AO682" s="252">
        <v>2015</v>
      </c>
      <c r="AP682" s="252" t="s">
        <v>16964</v>
      </c>
      <c r="AQ682" s="252" t="s">
        <v>16966</v>
      </c>
      <c r="AR682" s="252" t="s">
        <v>16964</v>
      </c>
      <c r="AS682" s="252"/>
      <c r="AT682" s="252" t="s">
        <v>16975</v>
      </c>
      <c r="AU682" s="259">
        <v>3218098.9</v>
      </c>
      <c r="AV682" s="259">
        <v>2437384.13</v>
      </c>
      <c r="AW682" s="252" t="s">
        <v>737</v>
      </c>
      <c r="AX682" s="253">
        <v>3947.4</v>
      </c>
      <c r="AY682" s="253">
        <v>640</v>
      </c>
      <c r="AZ682" s="252" t="s">
        <v>17016</v>
      </c>
      <c r="BA682" s="252" t="s">
        <v>720</v>
      </c>
      <c r="BB682" s="254"/>
      <c r="BC682" s="255">
        <f>AY682-M682</f>
        <v>0</v>
      </c>
      <c r="BJ682" s="191" t="str">
        <f t="shared" si="286"/>
        <v>654.850</v>
      </c>
      <c r="BM682" s="191" t="s">
        <v>3124</v>
      </c>
      <c r="BN682" s="191" t="s">
        <v>3006</v>
      </c>
      <c r="BO682" s="191" t="s">
        <v>3125</v>
      </c>
      <c r="BU682" s="191" t="s">
        <v>3124</v>
      </c>
      <c r="BV682" s="191" t="s">
        <v>3006</v>
      </c>
      <c r="BW682" s="191" t="s">
        <v>3125</v>
      </c>
      <c r="CH682" s="248">
        <f>D682-E682-F682-G682-H682-I682-J682-L682-N682-P682-R682-T682-U682-V682-W682-X682-Y682-Z682-AA682-AB682-AC682-AD682-AE682</f>
        <v>-3.7834979593753815E-10</v>
      </c>
    </row>
    <row r="683" spans="1:86" x14ac:dyDescent="0.3">
      <c r="B683" s="249" t="s">
        <v>567</v>
      </c>
      <c r="C683" s="249"/>
      <c r="D683" s="246">
        <f t="shared" ref="D683:AE683" si="287">SUM(D684:D687)</f>
        <v>33197038.509999994</v>
      </c>
      <c r="E683" s="197">
        <f t="shared" si="287"/>
        <v>0</v>
      </c>
      <c r="F683" s="197">
        <f t="shared" si="287"/>
        <v>0</v>
      </c>
      <c r="G683" s="197">
        <f t="shared" si="287"/>
        <v>0</v>
      </c>
      <c r="H683" s="197">
        <f t="shared" si="287"/>
        <v>0</v>
      </c>
      <c r="I683" s="197">
        <f t="shared" si="287"/>
        <v>0</v>
      </c>
      <c r="J683" s="197">
        <f t="shared" si="287"/>
        <v>0</v>
      </c>
      <c r="K683" s="247">
        <f t="shared" si="287"/>
        <v>0</v>
      </c>
      <c r="L683" s="197">
        <f t="shared" si="287"/>
        <v>0</v>
      </c>
      <c r="M683" s="197">
        <f t="shared" si="287"/>
        <v>2907.3</v>
      </c>
      <c r="N683" s="197">
        <f t="shared" si="287"/>
        <v>28420178.529999997</v>
      </c>
      <c r="O683" s="197">
        <f t="shared" si="287"/>
        <v>0</v>
      </c>
      <c r="P683" s="197">
        <f t="shared" si="287"/>
        <v>0</v>
      </c>
      <c r="Q683" s="197">
        <f t="shared" si="287"/>
        <v>512</v>
      </c>
      <c r="R683" s="197">
        <f t="shared" si="287"/>
        <v>3356831.96</v>
      </c>
      <c r="S683" s="197">
        <f t="shared" si="287"/>
        <v>0</v>
      </c>
      <c r="T683" s="197">
        <f t="shared" si="287"/>
        <v>0</v>
      </c>
      <c r="U683" s="197">
        <f t="shared" si="287"/>
        <v>0</v>
      </c>
      <c r="V683" s="197">
        <f t="shared" si="287"/>
        <v>0</v>
      </c>
      <c r="W683" s="197">
        <f t="shared" si="287"/>
        <v>0</v>
      </c>
      <c r="X683" s="197">
        <f t="shared" si="287"/>
        <v>0</v>
      </c>
      <c r="Y683" s="197">
        <f t="shared" si="287"/>
        <v>0</v>
      </c>
      <c r="Z683" s="197">
        <f t="shared" si="287"/>
        <v>0</v>
      </c>
      <c r="AA683" s="197">
        <f t="shared" si="287"/>
        <v>0</v>
      </c>
      <c r="AB683" s="197">
        <f t="shared" si="287"/>
        <v>0</v>
      </c>
      <c r="AC683" s="197">
        <f t="shared" si="287"/>
        <v>680028.02</v>
      </c>
      <c r="AD683" s="197">
        <f t="shared" si="287"/>
        <v>740000</v>
      </c>
      <c r="AE683" s="197">
        <f t="shared" si="287"/>
        <v>0</v>
      </c>
      <c r="AF683" s="239" t="s">
        <v>17026</v>
      </c>
      <c r="AG683" s="239" t="s">
        <v>17026</v>
      </c>
      <c r="AH683" s="239" t="s">
        <v>17026</v>
      </c>
      <c r="AI683" s="251"/>
      <c r="AJ683" s="251"/>
      <c r="AK683" s="251"/>
      <c r="AL683" s="251"/>
      <c r="AM683" s="252"/>
      <c r="AN683" s="252"/>
      <c r="AO683" s="252"/>
      <c r="AP683" s="252"/>
      <c r="AQ683" s="252"/>
      <c r="AR683" s="252"/>
      <c r="AS683" s="252"/>
      <c r="AT683" s="252"/>
      <c r="AU683" s="252"/>
      <c r="AV683" s="252"/>
      <c r="AW683" s="252"/>
      <c r="AX683" s="253"/>
      <c r="AY683" s="253"/>
      <c r="AZ683" s="252"/>
      <c r="BA683" s="252"/>
      <c r="BB683" s="254"/>
      <c r="BC683" s="255">
        <f t="shared" si="285"/>
        <v>-2907.3</v>
      </c>
      <c r="BJ683" s="191" t="e">
        <f t="shared" si="286"/>
        <v>#N/A</v>
      </c>
      <c r="BM683" s="191" t="s">
        <v>3894</v>
      </c>
      <c r="BN683" s="191" t="s">
        <v>3003</v>
      </c>
      <c r="BO683" s="191" t="s">
        <v>2984</v>
      </c>
      <c r="BU683" s="191" t="s">
        <v>3894</v>
      </c>
      <c r="BV683" s="191" t="s">
        <v>3003</v>
      </c>
      <c r="BW683" s="191" t="s">
        <v>2984</v>
      </c>
      <c r="CH683" s="248">
        <f t="shared" si="268"/>
        <v>-3.2596290111541748E-9</v>
      </c>
    </row>
    <row r="684" spans="1:86" x14ac:dyDescent="0.3">
      <c r="A684" s="191">
        <v>1</v>
      </c>
      <c r="B684" s="256">
        <f>SUBTOTAL(9,$A$647:A684)</f>
        <v>37</v>
      </c>
      <c r="C684" s="260" t="s">
        <v>586</v>
      </c>
      <c r="D684" s="197">
        <f t="shared" ref="D684:D687" si="288">E684+F684+G684+H684+I684+J684+L684+N684+P684+R684+T684+U684+V684+W684+X684+Y684+Z684+AA684+AB684+AC684+AD684+AE684</f>
        <v>3608668.1600000001</v>
      </c>
      <c r="E684" s="263">
        <v>0</v>
      </c>
      <c r="F684" s="263">
        <v>0</v>
      </c>
      <c r="G684" s="263">
        <v>0</v>
      </c>
      <c r="H684" s="263">
        <v>0</v>
      </c>
      <c r="I684" s="263">
        <v>0</v>
      </c>
      <c r="J684" s="263">
        <v>0</v>
      </c>
      <c r="K684" s="278">
        <v>0</v>
      </c>
      <c r="L684" s="263">
        <v>0</v>
      </c>
      <c r="M684" s="197">
        <v>0</v>
      </c>
      <c r="N684" s="298">
        <v>0</v>
      </c>
      <c r="O684" s="197">
        <v>0</v>
      </c>
      <c r="P684" s="298">
        <v>0</v>
      </c>
      <c r="Q684" s="197">
        <v>512</v>
      </c>
      <c r="R684" s="197">
        <v>3356831.96</v>
      </c>
      <c r="S684" s="263">
        <v>0</v>
      </c>
      <c r="T684" s="263">
        <v>0</v>
      </c>
      <c r="U684" s="263">
        <v>0</v>
      </c>
      <c r="V684" s="263">
        <v>0</v>
      </c>
      <c r="W684" s="263">
        <v>0</v>
      </c>
      <c r="X684" s="263">
        <v>0</v>
      </c>
      <c r="Y684" s="263">
        <v>0</v>
      </c>
      <c r="Z684" s="263">
        <v>0</v>
      </c>
      <c r="AA684" s="263">
        <v>0</v>
      </c>
      <c r="AB684" s="263">
        <v>0</v>
      </c>
      <c r="AC684" s="197">
        <f>ROUND(R684*2.14%,2)</f>
        <v>71836.2</v>
      </c>
      <c r="AD684" s="263">
        <v>180000</v>
      </c>
      <c r="AE684" s="263">
        <v>0</v>
      </c>
      <c r="AF684" s="239">
        <v>2025</v>
      </c>
      <c r="AG684" s="239">
        <v>2025</v>
      </c>
      <c r="AH684" s="239">
        <v>2025</v>
      </c>
      <c r="AI684" s="251"/>
      <c r="AJ684" s="251"/>
      <c r="AK684" s="251"/>
      <c r="AL684" s="251"/>
      <c r="AM684" s="252" t="s">
        <v>16955</v>
      </c>
      <c r="AN684" s="252" t="s">
        <v>16959</v>
      </c>
      <c r="AO684" s="252">
        <v>0</v>
      </c>
      <c r="AP684" s="252" t="s">
        <v>16960</v>
      </c>
      <c r="AQ684" s="252" t="s">
        <v>16961</v>
      </c>
      <c r="AR684" s="252">
        <v>0</v>
      </c>
      <c r="AS684" s="252"/>
      <c r="AT684" s="252"/>
      <c r="AU684" s="252"/>
      <c r="AV684" s="252"/>
      <c r="AW684" s="252" t="s">
        <v>697</v>
      </c>
      <c r="AX684" s="253">
        <v>398.8</v>
      </c>
      <c r="AY684" s="253">
        <v>395</v>
      </c>
      <c r="AZ684" s="252" t="s">
        <v>2967</v>
      </c>
      <c r="BA684" s="252" t="s">
        <v>3203</v>
      </c>
      <c r="BB684" s="254"/>
      <c r="BC684" s="255">
        <f t="shared" si="285"/>
        <v>395</v>
      </c>
      <c r="BJ684" s="191" t="str">
        <f t="shared" si="286"/>
        <v>398.800</v>
      </c>
      <c r="BM684" s="191" t="s">
        <v>3898</v>
      </c>
      <c r="BN684" s="191" t="s">
        <v>3253</v>
      </c>
      <c r="BO684" s="191" t="s">
        <v>2984</v>
      </c>
      <c r="BU684" s="191" t="s">
        <v>3898</v>
      </c>
      <c r="BV684" s="191" t="s">
        <v>3253</v>
      </c>
      <c r="BW684" s="191" t="s">
        <v>2984</v>
      </c>
      <c r="CH684" s="248">
        <f t="shared" si="268"/>
        <v>1.7462298274040222E-10</v>
      </c>
    </row>
    <row r="685" spans="1:86" x14ac:dyDescent="0.3">
      <c r="A685" s="191">
        <v>1</v>
      </c>
      <c r="B685" s="256">
        <f>SUBTOTAL(9,$A$647:A685)</f>
        <v>38</v>
      </c>
      <c r="C685" s="260" t="s">
        <v>9808</v>
      </c>
      <c r="D685" s="197">
        <f t="shared" si="288"/>
        <v>7402352.04</v>
      </c>
      <c r="E685" s="263">
        <v>0</v>
      </c>
      <c r="F685" s="263">
        <v>0</v>
      </c>
      <c r="G685" s="263">
        <v>0</v>
      </c>
      <c r="H685" s="263">
        <v>0</v>
      </c>
      <c r="I685" s="263">
        <v>0</v>
      </c>
      <c r="J685" s="263">
        <v>0</v>
      </c>
      <c r="K685" s="278">
        <v>0</v>
      </c>
      <c r="L685" s="263">
        <v>0</v>
      </c>
      <c r="M685" s="197">
        <v>683.8</v>
      </c>
      <c r="N685" s="197">
        <v>7071031.96</v>
      </c>
      <c r="O685" s="197">
        <v>0</v>
      </c>
      <c r="P685" s="298">
        <v>0</v>
      </c>
      <c r="Q685" s="197">
        <v>0</v>
      </c>
      <c r="R685" s="298">
        <v>0</v>
      </c>
      <c r="S685" s="263">
        <v>0</v>
      </c>
      <c r="T685" s="263">
        <v>0</v>
      </c>
      <c r="U685" s="263">
        <v>0</v>
      </c>
      <c r="V685" s="263">
        <v>0</v>
      </c>
      <c r="W685" s="263">
        <v>0</v>
      </c>
      <c r="X685" s="263">
        <v>0</v>
      </c>
      <c r="Y685" s="263">
        <v>0</v>
      </c>
      <c r="Z685" s="263">
        <v>0</v>
      </c>
      <c r="AA685" s="263">
        <v>0</v>
      </c>
      <c r="AB685" s="263">
        <v>0</v>
      </c>
      <c r="AC685" s="197">
        <f>ROUND(N685*2.14%,2)</f>
        <v>151320.07999999999</v>
      </c>
      <c r="AD685" s="197">
        <v>180000</v>
      </c>
      <c r="AE685" s="263">
        <v>0</v>
      </c>
      <c r="AF685" s="239">
        <v>2025</v>
      </c>
      <c r="AG685" s="239">
        <v>2025</v>
      </c>
      <c r="AH685" s="239">
        <v>2025</v>
      </c>
      <c r="AI685" s="251"/>
      <c r="AJ685" s="251"/>
      <c r="AK685" s="251"/>
      <c r="AL685" s="251"/>
      <c r="AM685" s="252" t="s">
        <v>16960</v>
      </c>
      <c r="AN685" s="252" t="s">
        <v>16951</v>
      </c>
      <c r="AO685" s="252"/>
      <c r="AP685" s="252" t="s">
        <v>16971</v>
      </c>
      <c r="AQ685" s="252" t="s">
        <v>16972</v>
      </c>
      <c r="AR685" s="252"/>
      <c r="AS685" s="252"/>
      <c r="AT685" s="252"/>
      <c r="AU685" s="252"/>
      <c r="AV685" s="252"/>
      <c r="AW685" s="252"/>
      <c r="AX685" s="253"/>
      <c r="AY685" s="253"/>
      <c r="AZ685" s="252" t="s">
        <v>2967</v>
      </c>
      <c r="BA685" s="252"/>
      <c r="BB685" s="254"/>
      <c r="BC685" s="255"/>
      <c r="CH685" s="248">
        <f t="shared" si="268"/>
        <v>8.7311491370201111E-11</v>
      </c>
    </row>
    <row r="686" spans="1:86" x14ac:dyDescent="0.3">
      <c r="A686" s="191">
        <v>1</v>
      </c>
      <c r="B686" s="256">
        <f>SUBTOTAL(9,$A$647:A686)</f>
        <v>39</v>
      </c>
      <c r="C686" s="260" t="s">
        <v>582</v>
      </c>
      <c r="D686" s="197">
        <f t="shared" si="288"/>
        <v>10733008.819999998</v>
      </c>
      <c r="E686" s="263">
        <v>0</v>
      </c>
      <c r="F686" s="263">
        <v>0</v>
      </c>
      <c r="G686" s="263">
        <v>0</v>
      </c>
      <c r="H686" s="263">
        <v>0</v>
      </c>
      <c r="I686" s="263">
        <v>0</v>
      </c>
      <c r="J686" s="263">
        <v>0</v>
      </c>
      <c r="K686" s="278">
        <v>0</v>
      </c>
      <c r="L686" s="263">
        <v>0</v>
      </c>
      <c r="M686" s="197">
        <v>991.5</v>
      </c>
      <c r="N686" s="197">
        <v>10331906.029999999</v>
      </c>
      <c r="O686" s="197">
        <v>0</v>
      </c>
      <c r="P686" s="298">
        <v>0</v>
      </c>
      <c r="Q686" s="197">
        <v>0</v>
      </c>
      <c r="R686" s="298">
        <v>0</v>
      </c>
      <c r="S686" s="263">
        <v>0</v>
      </c>
      <c r="T686" s="263">
        <v>0</v>
      </c>
      <c r="U686" s="263">
        <v>0</v>
      </c>
      <c r="V686" s="263">
        <v>0</v>
      </c>
      <c r="W686" s="263">
        <v>0</v>
      </c>
      <c r="X686" s="263">
        <v>0</v>
      </c>
      <c r="Y686" s="263">
        <v>0</v>
      </c>
      <c r="Z686" s="263">
        <v>0</v>
      </c>
      <c r="AA686" s="263">
        <v>0</v>
      </c>
      <c r="AB686" s="263">
        <v>0</v>
      </c>
      <c r="AC686" s="197">
        <f>ROUND(N686*2.14%,2)</f>
        <v>221102.79</v>
      </c>
      <c r="AD686" s="197">
        <v>180000</v>
      </c>
      <c r="AE686" s="263">
        <v>0</v>
      </c>
      <c r="AF686" s="239">
        <v>2025</v>
      </c>
      <c r="AG686" s="239">
        <v>2025</v>
      </c>
      <c r="AH686" s="239">
        <v>2025</v>
      </c>
      <c r="AI686" s="251"/>
      <c r="AJ686" s="251"/>
      <c r="AK686" s="251"/>
      <c r="AL686" s="251"/>
      <c r="AM686" s="252" t="s">
        <v>16954</v>
      </c>
      <c r="AN686" s="252" t="s">
        <v>16951</v>
      </c>
      <c r="AO686" s="252">
        <v>0</v>
      </c>
      <c r="AP686" s="252" t="s">
        <v>16964</v>
      </c>
      <c r="AQ686" s="252" t="s">
        <v>16968</v>
      </c>
      <c r="AR686" s="252">
        <v>0</v>
      </c>
      <c r="AS686" s="252"/>
      <c r="AT686" s="252"/>
      <c r="AU686" s="252"/>
      <c r="AV686" s="252"/>
      <c r="AW686" s="252" t="s">
        <v>929</v>
      </c>
      <c r="AX686" s="253">
        <v>917.3</v>
      </c>
      <c r="AY686" s="253">
        <v>991.5</v>
      </c>
      <c r="AZ686" s="252" t="s">
        <v>2967</v>
      </c>
      <c r="BA686" s="252" t="s">
        <v>17012</v>
      </c>
      <c r="BB686" s="254"/>
      <c r="BC686" s="255">
        <f>AY686-M686</f>
        <v>0</v>
      </c>
      <c r="BJ686" s="191" t="str">
        <f>VLOOKUP(C686,BM:BO,3,FALSE)</f>
        <v>708.200</v>
      </c>
      <c r="BM686" s="191" t="s">
        <v>755</v>
      </c>
      <c r="BN686" s="191" t="s">
        <v>3046</v>
      </c>
      <c r="BO686" s="191" t="s">
        <v>3895</v>
      </c>
      <c r="BU686" s="191" t="s">
        <v>755</v>
      </c>
      <c r="BV686" s="191" t="s">
        <v>3046</v>
      </c>
      <c r="BW686" s="191" t="s">
        <v>3895</v>
      </c>
      <c r="CH686" s="248">
        <f t="shared" ref="CH686:CH747" si="289">D686-E686-F686-G686-H686-I686-J686-L686-N686-P686-R686-T686-U686-V686-W686-X686-Y686-Z686-AA686-AB686-AC686-AD686-AE686</f>
        <v>-9.0221874415874481E-10</v>
      </c>
    </row>
    <row r="687" spans="1:86" x14ac:dyDescent="0.3">
      <c r="A687" s="191">
        <v>1</v>
      </c>
      <c r="B687" s="256">
        <f>SUBTOTAL(9,$A$647:A687)</f>
        <v>40</v>
      </c>
      <c r="C687" s="260" t="s">
        <v>572</v>
      </c>
      <c r="D687" s="197">
        <f t="shared" si="288"/>
        <v>11453009.489999998</v>
      </c>
      <c r="E687" s="263">
        <v>0</v>
      </c>
      <c r="F687" s="263">
        <v>0</v>
      </c>
      <c r="G687" s="263">
        <v>0</v>
      </c>
      <c r="H687" s="263">
        <v>0</v>
      </c>
      <c r="I687" s="263">
        <v>0</v>
      </c>
      <c r="J687" s="263">
        <v>0</v>
      </c>
      <c r="K687" s="278">
        <v>0</v>
      </c>
      <c r="L687" s="263">
        <v>0</v>
      </c>
      <c r="M687" s="197">
        <v>1232</v>
      </c>
      <c r="N687" s="197">
        <v>11017240.539999999</v>
      </c>
      <c r="O687" s="197">
        <v>0</v>
      </c>
      <c r="P687" s="298">
        <v>0</v>
      </c>
      <c r="Q687" s="197">
        <v>0</v>
      </c>
      <c r="R687" s="298">
        <v>0</v>
      </c>
      <c r="S687" s="263">
        <v>0</v>
      </c>
      <c r="T687" s="263">
        <v>0</v>
      </c>
      <c r="U687" s="263">
        <v>0</v>
      </c>
      <c r="V687" s="263">
        <v>0</v>
      </c>
      <c r="W687" s="263">
        <v>0</v>
      </c>
      <c r="X687" s="263">
        <v>0</v>
      </c>
      <c r="Y687" s="263">
        <v>0</v>
      </c>
      <c r="Z687" s="263">
        <v>0</v>
      </c>
      <c r="AA687" s="263">
        <v>0</v>
      </c>
      <c r="AB687" s="263">
        <v>0</v>
      </c>
      <c r="AC687" s="197">
        <f t="shared" ref="AC687" si="290">ROUND(N687*2.14%,2)</f>
        <v>235768.95</v>
      </c>
      <c r="AD687" s="263">
        <v>200000</v>
      </c>
      <c r="AE687" s="263">
        <v>0</v>
      </c>
      <c r="AF687" s="239">
        <v>2025</v>
      </c>
      <c r="AG687" s="239">
        <v>2025</v>
      </c>
      <c r="AH687" s="239">
        <v>2025</v>
      </c>
      <c r="AI687" s="251"/>
      <c r="AJ687" s="251"/>
      <c r="AK687" s="251"/>
      <c r="AL687" s="251"/>
      <c r="AM687" s="252" t="s">
        <v>16967</v>
      </c>
      <c r="AN687" s="252" t="s">
        <v>16956</v>
      </c>
      <c r="AO687" s="252"/>
      <c r="AP687" s="252" t="s">
        <v>16958</v>
      </c>
      <c r="AQ687" s="252" t="s">
        <v>16961</v>
      </c>
      <c r="AR687" s="252" t="s">
        <v>16964</v>
      </c>
      <c r="AS687" s="252"/>
      <c r="AT687" s="252"/>
      <c r="AU687" s="252"/>
      <c r="AV687" s="252"/>
      <c r="AW687" s="252"/>
      <c r="AX687" s="253"/>
      <c r="AY687" s="253"/>
      <c r="AZ687" s="252" t="s">
        <v>2967</v>
      </c>
      <c r="BA687" s="252"/>
      <c r="BB687" s="254"/>
      <c r="BC687" s="255"/>
      <c r="CH687" s="248">
        <f t="shared" si="289"/>
        <v>-7.5669959187507629E-10</v>
      </c>
    </row>
    <row r="688" spans="1:86" x14ac:dyDescent="0.3">
      <c r="B688" s="249" t="s">
        <v>379</v>
      </c>
      <c r="C688" s="249"/>
      <c r="D688" s="246">
        <f>SUM(D689:D696)</f>
        <v>77095279.090000004</v>
      </c>
      <c r="E688" s="197">
        <f t="shared" ref="E688:AE688" si="291">SUM(E689:E696)</f>
        <v>0</v>
      </c>
      <c r="F688" s="197">
        <f t="shared" si="291"/>
        <v>0</v>
      </c>
      <c r="G688" s="197">
        <f t="shared" si="291"/>
        <v>0</v>
      </c>
      <c r="H688" s="197">
        <f t="shared" si="291"/>
        <v>0</v>
      </c>
      <c r="I688" s="197">
        <f t="shared" si="291"/>
        <v>0</v>
      </c>
      <c r="J688" s="197">
        <f t="shared" si="291"/>
        <v>0</v>
      </c>
      <c r="K688" s="247">
        <f t="shared" si="291"/>
        <v>2</v>
      </c>
      <c r="L688" s="197">
        <f t="shared" si="291"/>
        <v>4303035.04</v>
      </c>
      <c r="M688" s="197">
        <f t="shared" si="291"/>
        <v>8303</v>
      </c>
      <c r="N688" s="197">
        <f t="shared" si="291"/>
        <v>69669237.409999996</v>
      </c>
      <c r="O688" s="197">
        <f t="shared" si="291"/>
        <v>0</v>
      </c>
      <c r="P688" s="197">
        <f t="shared" si="291"/>
        <v>0</v>
      </c>
      <c r="Q688" s="197">
        <f t="shared" si="291"/>
        <v>0</v>
      </c>
      <c r="R688" s="197">
        <f t="shared" si="291"/>
        <v>0</v>
      </c>
      <c r="S688" s="197">
        <f t="shared" si="291"/>
        <v>0</v>
      </c>
      <c r="T688" s="197">
        <f t="shared" si="291"/>
        <v>0</v>
      </c>
      <c r="U688" s="197">
        <f t="shared" si="291"/>
        <v>0</v>
      </c>
      <c r="V688" s="197">
        <f t="shared" si="291"/>
        <v>0</v>
      </c>
      <c r="W688" s="197">
        <f t="shared" si="291"/>
        <v>0</v>
      </c>
      <c r="X688" s="197">
        <f t="shared" si="291"/>
        <v>0</v>
      </c>
      <c r="Y688" s="197">
        <f t="shared" si="291"/>
        <v>0</v>
      </c>
      <c r="Z688" s="197">
        <f t="shared" si="291"/>
        <v>0</v>
      </c>
      <c r="AA688" s="197">
        <f t="shared" si="291"/>
        <v>0</v>
      </c>
      <c r="AB688" s="197">
        <f t="shared" si="291"/>
        <v>0</v>
      </c>
      <c r="AC688" s="197">
        <f t="shared" si="291"/>
        <v>1583006.6400000001</v>
      </c>
      <c r="AD688" s="197">
        <f t="shared" si="291"/>
        <v>1540000</v>
      </c>
      <c r="AE688" s="197">
        <f t="shared" si="291"/>
        <v>0</v>
      </c>
      <c r="AF688" s="239" t="s">
        <v>17026</v>
      </c>
      <c r="AG688" s="239" t="s">
        <v>17026</v>
      </c>
      <c r="AH688" s="239" t="s">
        <v>17026</v>
      </c>
      <c r="AI688" s="251"/>
      <c r="AJ688" s="251"/>
      <c r="AK688" s="251"/>
      <c r="AL688" s="251"/>
      <c r="AM688" s="252"/>
      <c r="AN688" s="252"/>
      <c r="AO688" s="252"/>
      <c r="AP688" s="252"/>
      <c r="AQ688" s="252"/>
      <c r="AR688" s="252"/>
      <c r="AS688" s="252"/>
      <c r="AT688" s="252"/>
      <c r="AU688" s="252"/>
      <c r="AV688" s="252"/>
      <c r="AW688" s="252"/>
      <c r="AX688" s="253"/>
      <c r="AY688" s="253"/>
      <c r="AZ688" s="252"/>
      <c r="BA688" s="252"/>
      <c r="BB688" s="254"/>
      <c r="BC688" s="255">
        <f t="shared" ref="BC688:BC695" si="292">AY688-M688</f>
        <v>-8303</v>
      </c>
      <c r="BJ688" s="191" t="e">
        <f>VLOOKUP(C688,BM:BO,3,FALSE)</f>
        <v>#N/A</v>
      </c>
      <c r="BM688" s="191" t="s">
        <v>3656</v>
      </c>
      <c r="BN688" s="191" t="s">
        <v>658</v>
      </c>
      <c r="BO688" s="191" t="s">
        <v>3391</v>
      </c>
      <c r="BU688" s="191" t="s">
        <v>3656</v>
      </c>
      <c r="BV688" s="191" t="s">
        <v>658</v>
      </c>
      <c r="BW688" s="191" t="s">
        <v>3391</v>
      </c>
      <c r="CH688" s="248">
        <f t="shared" si="289"/>
        <v>4.6566128730773926E-10</v>
      </c>
    </row>
    <row r="689" spans="1:86" x14ac:dyDescent="0.3">
      <c r="A689" s="191">
        <v>1</v>
      </c>
      <c r="B689" s="256">
        <f>SUBTOTAL(9,$A$647:A689)</f>
        <v>41</v>
      </c>
      <c r="C689" s="249" t="s">
        <v>11333</v>
      </c>
      <c r="D689" s="197">
        <f t="shared" ref="D689:D696" si="293">E689+F689+G689+H689+I689+J689+L689+N689+P689+R689+T689+U689+V689+W689+X689+Y689+Z689+AA689+AB689+AC689+AD689+AE689</f>
        <v>2377560</v>
      </c>
      <c r="E689" s="263">
        <v>0</v>
      </c>
      <c r="F689" s="263">
        <v>0</v>
      </c>
      <c r="G689" s="263">
        <v>0</v>
      </c>
      <c r="H689" s="263">
        <v>0</v>
      </c>
      <c r="I689" s="263">
        <v>0</v>
      </c>
      <c r="J689" s="263">
        <v>0</v>
      </c>
      <c r="K689" s="278">
        <v>1</v>
      </c>
      <c r="L689" s="197">
        <v>2151517.52</v>
      </c>
      <c r="M689" s="196">
        <v>0</v>
      </c>
      <c r="N689" s="196">
        <v>0</v>
      </c>
      <c r="O689" s="263">
        <v>0</v>
      </c>
      <c r="P689" s="263">
        <v>0</v>
      </c>
      <c r="Q689" s="263">
        <v>0</v>
      </c>
      <c r="R689" s="263">
        <v>0</v>
      </c>
      <c r="S689" s="263">
        <v>0</v>
      </c>
      <c r="T689" s="263">
        <v>0</v>
      </c>
      <c r="U689" s="263">
        <v>0</v>
      </c>
      <c r="V689" s="263">
        <v>0</v>
      </c>
      <c r="W689" s="263">
        <v>0</v>
      </c>
      <c r="X689" s="263">
        <v>0</v>
      </c>
      <c r="Y689" s="263">
        <v>0</v>
      </c>
      <c r="Z689" s="263">
        <v>0</v>
      </c>
      <c r="AA689" s="263">
        <v>0</v>
      </c>
      <c r="AB689" s="263">
        <v>0</v>
      </c>
      <c r="AC689" s="197">
        <f>ROUND(L689*2.14%,2)+0.01</f>
        <v>46042.48</v>
      </c>
      <c r="AD689" s="197">
        <v>180000</v>
      </c>
      <c r="AE689" s="263">
        <v>0</v>
      </c>
      <c r="AF689" s="239">
        <v>2025</v>
      </c>
      <c r="AG689" s="239">
        <v>2025</v>
      </c>
      <c r="AH689" s="239">
        <v>2025</v>
      </c>
      <c r="AI689" s="251"/>
      <c r="AJ689" s="251"/>
      <c r="AK689" s="251"/>
      <c r="AL689" s="251"/>
      <c r="AM689" s="252">
        <v>2017</v>
      </c>
      <c r="AN689" s="252">
        <v>2018</v>
      </c>
      <c r="AO689" s="252" t="s">
        <v>16969</v>
      </c>
      <c r="AP689" s="252">
        <v>2020</v>
      </c>
      <c r="AQ689" s="252" t="s">
        <v>16964</v>
      </c>
      <c r="AR689" s="252" t="s">
        <v>16964</v>
      </c>
      <c r="AS689" s="252"/>
      <c r="AT689" s="252" t="s">
        <v>17025</v>
      </c>
      <c r="AU689" s="252"/>
      <c r="AV689" s="252"/>
      <c r="AW689" s="252"/>
      <c r="AX689" s="253"/>
      <c r="AY689" s="253"/>
      <c r="AZ689" s="252" t="s">
        <v>2992</v>
      </c>
      <c r="BA689" s="252"/>
      <c r="BB689" s="254"/>
      <c r="BC689" s="255">
        <f t="shared" si="292"/>
        <v>0</v>
      </c>
      <c r="CH689" s="248">
        <f t="shared" si="289"/>
        <v>-2.9103830456733704E-11</v>
      </c>
    </row>
    <row r="690" spans="1:86" x14ac:dyDescent="0.3">
      <c r="A690" s="191">
        <v>1</v>
      </c>
      <c r="B690" s="256">
        <f>SUBTOTAL(9,$A$647:A690)</f>
        <v>42</v>
      </c>
      <c r="C690" s="260" t="s">
        <v>447</v>
      </c>
      <c r="D690" s="197">
        <f t="shared" si="293"/>
        <v>10682613.92</v>
      </c>
      <c r="E690" s="263">
        <v>0</v>
      </c>
      <c r="F690" s="263">
        <v>0</v>
      </c>
      <c r="G690" s="263">
        <v>0</v>
      </c>
      <c r="H690" s="263">
        <v>0</v>
      </c>
      <c r="I690" s="263">
        <v>0</v>
      </c>
      <c r="J690" s="263">
        <v>0</v>
      </c>
      <c r="K690" s="278">
        <v>0</v>
      </c>
      <c r="L690" s="263">
        <v>0</v>
      </c>
      <c r="M690" s="197">
        <v>1198</v>
      </c>
      <c r="N690" s="197">
        <v>10262986.02</v>
      </c>
      <c r="O690" s="263">
        <v>0</v>
      </c>
      <c r="P690" s="263">
        <v>0</v>
      </c>
      <c r="Q690" s="263">
        <v>0</v>
      </c>
      <c r="R690" s="263">
        <v>0</v>
      </c>
      <c r="S690" s="263">
        <v>0</v>
      </c>
      <c r="T690" s="263">
        <v>0</v>
      </c>
      <c r="U690" s="263">
        <v>0</v>
      </c>
      <c r="V690" s="263">
        <v>0</v>
      </c>
      <c r="W690" s="263">
        <v>0</v>
      </c>
      <c r="X690" s="263">
        <v>0</v>
      </c>
      <c r="Y690" s="263">
        <v>0</v>
      </c>
      <c r="Z690" s="263">
        <v>0</v>
      </c>
      <c r="AA690" s="263">
        <v>0</v>
      </c>
      <c r="AB690" s="263">
        <v>0</v>
      </c>
      <c r="AC690" s="197">
        <f t="shared" ref="AC690:AC695" si="294">ROUND(N690*2.14%,2)</f>
        <v>219627.9</v>
      </c>
      <c r="AD690" s="263">
        <v>200000</v>
      </c>
      <c r="AE690" s="263">
        <v>0</v>
      </c>
      <c r="AF690" s="239">
        <v>2025</v>
      </c>
      <c r="AG690" s="239">
        <v>2025</v>
      </c>
      <c r="AH690" s="239">
        <v>2025</v>
      </c>
      <c r="AI690" s="251"/>
      <c r="AJ690" s="251"/>
      <c r="AK690" s="251"/>
      <c r="AL690" s="251"/>
      <c r="AM690" s="252" t="s">
        <v>16954</v>
      </c>
      <c r="AN690" s="252" t="s">
        <v>16956</v>
      </c>
      <c r="AO690" s="252">
        <v>0</v>
      </c>
      <c r="AP690" s="252" t="s">
        <v>16964</v>
      </c>
      <c r="AQ690" s="252" t="s">
        <v>16952</v>
      </c>
      <c r="AR690" s="252" t="s">
        <v>16964</v>
      </c>
      <c r="AS690" s="252"/>
      <c r="AT690" s="252"/>
      <c r="AU690" s="252"/>
      <c r="AV690" s="252"/>
      <c r="AW690" s="252" t="s">
        <v>924</v>
      </c>
      <c r="AX690" s="253">
        <v>7737.4</v>
      </c>
      <c r="AY690" s="253">
        <v>1198.2</v>
      </c>
      <c r="AZ690" s="252" t="s">
        <v>2992</v>
      </c>
      <c r="BA690" s="252" t="s">
        <v>17012</v>
      </c>
      <c r="BB690" s="254"/>
      <c r="BC690" s="255">
        <f t="shared" si="292"/>
        <v>0.20000000000004547</v>
      </c>
      <c r="BJ690" s="191" t="str">
        <f>VLOOKUP(C690,BM:BO,3,FALSE)</f>
        <v>1535.000</v>
      </c>
      <c r="BM690" s="191" t="s">
        <v>3657</v>
      </c>
      <c r="BN690" s="191" t="s">
        <v>2984</v>
      </c>
      <c r="BO690" s="191" t="s">
        <v>3658</v>
      </c>
      <c r="BU690" s="191" t="s">
        <v>3657</v>
      </c>
      <c r="BV690" s="191" t="s">
        <v>2984</v>
      </c>
      <c r="BW690" s="191" t="s">
        <v>3658</v>
      </c>
      <c r="CH690" s="248">
        <f t="shared" si="289"/>
        <v>3.7834979593753815E-10</v>
      </c>
    </row>
    <row r="691" spans="1:86" x14ac:dyDescent="0.3">
      <c r="A691" s="191">
        <v>1</v>
      </c>
      <c r="B691" s="256">
        <f>SUBTOTAL(9,$A$647:A691)</f>
        <v>43</v>
      </c>
      <c r="C691" s="260" t="s">
        <v>448</v>
      </c>
      <c r="D691" s="197">
        <f t="shared" si="293"/>
        <v>22533360.080000002</v>
      </c>
      <c r="E691" s="263">
        <v>0</v>
      </c>
      <c r="F691" s="263">
        <v>0</v>
      </c>
      <c r="G691" s="263">
        <v>0</v>
      </c>
      <c r="H691" s="263">
        <v>0</v>
      </c>
      <c r="I691" s="263">
        <v>0</v>
      </c>
      <c r="J691" s="263">
        <v>0</v>
      </c>
      <c r="K691" s="278">
        <v>0</v>
      </c>
      <c r="L691" s="263">
        <v>0</v>
      </c>
      <c r="M691" s="197">
        <v>2527</v>
      </c>
      <c r="N691" s="197">
        <v>21865439.670000002</v>
      </c>
      <c r="O691" s="263">
        <v>0</v>
      </c>
      <c r="P691" s="263">
        <v>0</v>
      </c>
      <c r="Q691" s="263">
        <v>0</v>
      </c>
      <c r="R691" s="263">
        <v>0</v>
      </c>
      <c r="S691" s="263">
        <v>0</v>
      </c>
      <c r="T691" s="263">
        <v>0</v>
      </c>
      <c r="U691" s="263">
        <v>0</v>
      </c>
      <c r="V691" s="263">
        <v>0</v>
      </c>
      <c r="W691" s="263">
        <v>0</v>
      </c>
      <c r="X691" s="263">
        <v>0</v>
      </c>
      <c r="Y691" s="263">
        <v>0</v>
      </c>
      <c r="Z691" s="263">
        <v>0</v>
      </c>
      <c r="AA691" s="263">
        <v>0</v>
      </c>
      <c r="AB691" s="263">
        <v>0</v>
      </c>
      <c r="AC691" s="197">
        <f t="shared" si="294"/>
        <v>467920.41</v>
      </c>
      <c r="AD691" s="263">
        <v>200000</v>
      </c>
      <c r="AE691" s="263">
        <v>0</v>
      </c>
      <c r="AF691" s="239">
        <v>2025</v>
      </c>
      <c r="AG691" s="239">
        <v>2025</v>
      </c>
      <c r="AH691" s="239">
        <v>2025</v>
      </c>
      <c r="AI691" s="251"/>
      <c r="AJ691" s="251"/>
      <c r="AK691" s="251"/>
      <c r="AL691" s="251"/>
      <c r="AM691" s="252" t="s">
        <v>16960</v>
      </c>
      <c r="AN691" s="252" t="s">
        <v>16951</v>
      </c>
      <c r="AO691" s="252">
        <v>0</v>
      </c>
      <c r="AP691" s="252" t="s">
        <v>16971</v>
      </c>
      <c r="AQ691" s="252" t="s">
        <v>16972</v>
      </c>
      <c r="AR691" s="252" t="s">
        <v>16964</v>
      </c>
      <c r="AS691" s="252"/>
      <c r="AT691" s="252"/>
      <c r="AU691" s="252"/>
      <c r="AV691" s="252"/>
      <c r="AW691" s="252" t="s">
        <v>781</v>
      </c>
      <c r="AX691" s="253">
        <v>6247.2</v>
      </c>
      <c r="AY691" s="253">
        <v>2527</v>
      </c>
      <c r="AZ691" s="252" t="s">
        <v>2967</v>
      </c>
      <c r="BA691" s="252" t="s">
        <v>17012</v>
      </c>
      <c r="BB691" s="254"/>
      <c r="BC691" s="255">
        <f t="shared" si="292"/>
        <v>0</v>
      </c>
      <c r="BJ691" s="191" t="str">
        <f>VLOOKUP(C691,BM:BO,3,FALSE)</f>
        <v>1615.100</v>
      </c>
      <c r="BM691" s="191" t="s">
        <v>3659</v>
      </c>
      <c r="BN691" s="191" t="s">
        <v>16989</v>
      </c>
      <c r="BO691" s="191" t="s">
        <v>771</v>
      </c>
      <c r="BU691" s="191" t="s">
        <v>3659</v>
      </c>
      <c r="BV691" s="191" t="s">
        <v>16989</v>
      </c>
      <c r="BW691" s="191" t="s">
        <v>771</v>
      </c>
      <c r="CH691" s="248">
        <f t="shared" si="289"/>
        <v>1.7462298274040222E-10</v>
      </c>
    </row>
    <row r="692" spans="1:86" x14ac:dyDescent="0.3">
      <c r="A692" s="191">
        <v>1</v>
      </c>
      <c r="B692" s="256">
        <f>SUBTOTAL(9,$A$647:A692)</f>
        <v>44</v>
      </c>
      <c r="C692" s="260" t="s">
        <v>11475</v>
      </c>
      <c r="D692" s="197">
        <f t="shared" si="293"/>
        <v>4718336</v>
      </c>
      <c r="E692" s="263">
        <v>0</v>
      </c>
      <c r="F692" s="263">
        <v>0</v>
      </c>
      <c r="G692" s="263">
        <v>0</v>
      </c>
      <c r="H692" s="263">
        <v>0</v>
      </c>
      <c r="I692" s="263">
        <v>0</v>
      </c>
      <c r="J692" s="263">
        <v>0</v>
      </c>
      <c r="K692" s="278">
        <v>0</v>
      </c>
      <c r="L692" s="263">
        <v>0</v>
      </c>
      <c r="M692" s="197">
        <v>560</v>
      </c>
      <c r="N692" s="197">
        <v>4443250.4400000004</v>
      </c>
      <c r="O692" s="263">
        <v>0</v>
      </c>
      <c r="P692" s="263">
        <v>0</v>
      </c>
      <c r="Q692" s="263">
        <v>0</v>
      </c>
      <c r="R692" s="263">
        <v>0</v>
      </c>
      <c r="S692" s="263">
        <v>0</v>
      </c>
      <c r="T692" s="263">
        <v>0</v>
      </c>
      <c r="U692" s="263">
        <v>0</v>
      </c>
      <c r="V692" s="263">
        <v>0</v>
      </c>
      <c r="W692" s="263">
        <v>0</v>
      </c>
      <c r="X692" s="263">
        <v>0</v>
      </c>
      <c r="Y692" s="263">
        <v>0</v>
      </c>
      <c r="Z692" s="263">
        <v>0</v>
      </c>
      <c r="AA692" s="263">
        <v>0</v>
      </c>
      <c r="AB692" s="263">
        <v>0</v>
      </c>
      <c r="AC692" s="197">
        <f t="shared" si="294"/>
        <v>95085.56</v>
      </c>
      <c r="AD692" s="197">
        <v>180000</v>
      </c>
      <c r="AE692" s="263">
        <v>0</v>
      </c>
      <c r="AF692" s="239">
        <v>2025</v>
      </c>
      <c r="AG692" s="239">
        <v>2025</v>
      </c>
      <c r="AH692" s="239">
        <v>2025</v>
      </c>
      <c r="AI692" s="251"/>
      <c r="AJ692" s="251"/>
      <c r="AK692" s="251"/>
      <c r="AL692" s="251"/>
      <c r="AM692" s="252" t="s">
        <v>16953</v>
      </c>
      <c r="AN692" s="252" t="s">
        <v>16965</v>
      </c>
      <c r="AO692" s="252"/>
      <c r="AP692" s="252" t="s">
        <v>16955</v>
      </c>
      <c r="AQ692" s="252" t="s">
        <v>16966</v>
      </c>
      <c r="AR692" s="252"/>
      <c r="AS692" s="252"/>
      <c r="AT692" s="252"/>
      <c r="AU692" s="252"/>
      <c r="AV692" s="252"/>
      <c r="AW692" s="252">
        <v>1959</v>
      </c>
      <c r="AX692" s="253">
        <v>305.39999999999998</v>
      </c>
      <c r="AY692" s="253">
        <v>560</v>
      </c>
      <c r="AZ692" s="252" t="s">
        <v>2967</v>
      </c>
      <c r="BA692" s="252" t="s">
        <v>17012</v>
      </c>
      <c r="BB692" s="254"/>
      <c r="BC692" s="255">
        <f t="shared" si="292"/>
        <v>0</v>
      </c>
      <c r="CH692" s="248">
        <f t="shared" si="289"/>
        <v>-4.0745362639427185E-10</v>
      </c>
    </row>
    <row r="693" spans="1:86" x14ac:dyDescent="0.3">
      <c r="A693" s="191">
        <v>1</v>
      </c>
      <c r="B693" s="256">
        <f>SUBTOTAL(9,$A$647:A693)</f>
        <v>45</v>
      </c>
      <c r="C693" s="260" t="s">
        <v>449</v>
      </c>
      <c r="D693" s="197">
        <f t="shared" si="293"/>
        <v>10376037.890000001</v>
      </c>
      <c r="E693" s="263">
        <v>0</v>
      </c>
      <c r="F693" s="263">
        <v>0</v>
      </c>
      <c r="G693" s="263">
        <v>0</v>
      </c>
      <c r="H693" s="263">
        <v>0</v>
      </c>
      <c r="I693" s="263">
        <v>0</v>
      </c>
      <c r="J693" s="263">
        <v>0</v>
      </c>
      <c r="K693" s="278">
        <v>0</v>
      </c>
      <c r="L693" s="263">
        <v>0</v>
      </c>
      <c r="M693" s="197">
        <v>1166</v>
      </c>
      <c r="N693" s="197">
        <v>9962833.2599999998</v>
      </c>
      <c r="O693" s="263">
        <v>0</v>
      </c>
      <c r="P693" s="263">
        <v>0</v>
      </c>
      <c r="Q693" s="263">
        <v>0</v>
      </c>
      <c r="R693" s="263">
        <v>0</v>
      </c>
      <c r="S693" s="263">
        <v>0</v>
      </c>
      <c r="T693" s="263">
        <v>0</v>
      </c>
      <c r="U693" s="263">
        <v>0</v>
      </c>
      <c r="V693" s="263">
        <v>0</v>
      </c>
      <c r="W693" s="263">
        <v>0</v>
      </c>
      <c r="X693" s="263">
        <v>0</v>
      </c>
      <c r="Y693" s="263">
        <v>0</v>
      </c>
      <c r="Z693" s="263">
        <v>0</v>
      </c>
      <c r="AA693" s="263">
        <v>0</v>
      </c>
      <c r="AB693" s="263">
        <v>0</v>
      </c>
      <c r="AC693" s="197">
        <f t="shared" si="294"/>
        <v>213204.63</v>
      </c>
      <c r="AD693" s="263">
        <v>200000</v>
      </c>
      <c r="AE693" s="263">
        <v>0</v>
      </c>
      <c r="AF693" s="239">
        <v>2025</v>
      </c>
      <c r="AG693" s="239">
        <v>2025</v>
      </c>
      <c r="AH693" s="239">
        <v>2025</v>
      </c>
      <c r="AI693" s="251"/>
      <c r="AJ693" s="251"/>
      <c r="AK693" s="251"/>
      <c r="AL693" s="251"/>
      <c r="AM693" s="252" t="s">
        <v>16960</v>
      </c>
      <c r="AN693" s="252" t="s">
        <v>16962</v>
      </c>
      <c r="AO693" s="252">
        <v>0</v>
      </c>
      <c r="AP693" s="252" t="s">
        <v>16971</v>
      </c>
      <c r="AQ693" s="252" t="s">
        <v>16972</v>
      </c>
      <c r="AR693" s="252" t="s">
        <v>16964</v>
      </c>
      <c r="AS693" s="252"/>
      <c r="AT693" s="252"/>
      <c r="AU693" s="252"/>
      <c r="AV693" s="252"/>
      <c r="AW693" s="252" t="s">
        <v>842</v>
      </c>
      <c r="AX693" s="253">
        <v>3635.2</v>
      </c>
      <c r="AY693" s="253">
        <v>1160</v>
      </c>
      <c r="AZ693" s="252" t="s">
        <v>2967</v>
      </c>
      <c r="BA693" s="252" t="s">
        <v>17012</v>
      </c>
      <c r="BB693" s="254"/>
      <c r="BC693" s="255">
        <f t="shared" si="292"/>
        <v>-6</v>
      </c>
      <c r="BJ693" s="191" t="str">
        <f>VLOOKUP(C693,BM:BO,3,FALSE)</f>
        <v>962.000</v>
      </c>
      <c r="BM693" s="191" t="s">
        <v>3660</v>
      </c>
      <c r="BN693" s="191" t="s">
        <v>3253</v>
      </c>
      <c r="BO693" s="191" t="s">
        <v>3662</v>
      </c>
      <c r="BU693" s="191" t="s">
        <v>3660</v>
      </c>
      <c r="BV693" s="191" t="s">
        <v>3253</v>
      </c>
      <c r="BW693" s="191" t="s">
        <v>3662</v>
      </c>
      <c r="CH693" s="248">
        <f t="shared" si="289"/>
        <v>8.149072527885437E-10</v>
      </c>
    </row>
    <row r="694" spans="1:86" x14ac:dyDescent="0.3">
      <c r="A694" s="191">
        <v>1</v>
      </c>
      <c r="B694" s="256">
        <f>SUBTOTAL(9,$A$647:A694)</f>
        <v>46</v>
      </c>
      <c r="C694" s="260" t="s">
        <v>450</v>
      </c>
      <c r="D694" s="197">
        <f t="shared" si="293"/>
        <v>14492032</v>
      </c>
      <c r="E694" s="263">
        <v>0</v>
      </c>
      <c r="F694" s="263">
        <v>0</v>
      </c>
      <c r="G694" s="263">
        <v>0</v>
      </c>
      <c r="H694" s="263">
        <v>0</v>
      </c>
      <c r="I694" s="263">
        <v>0</v>
      </c>
      <c r="J694" s="263">
        <v>0</v>
      </c>
      <c r="K694" s="278">
        <v>0</v>
      </c>
      <c r="L694" s="263">
        <v>0</v>
      </c>
      <c r="M694" s="197">
        <v>1720</v>
      </c>
      <c r="N694" s="197">
        <v>13992590.560000001</v>
      </c>
      <c r="O694" s="263">
        <v>0</v>
      </c>
      <c r="P694" s="263">
        <v>0</v>
      </c>
      <c r="Q694" s="263">
        <v>0</v>
      </c>
      <c r="R694" s="263">
        <v>0</v>
      </c>
      <c r="S694" s="263">
        <v>0</v>
      </c>
      <c r="T694" s="263">
        <v>0</v>
      </c>
      <c r="U694" s="263">
        <v>0</v>
      </c>
      <c r="V694" s="263">
        <v>0</v>
      </c>
      <c r="W694" s="263">
        <v>0</v>
      </c>
      <c r="X694" s="263">
        <v>0</v>
      </c>
      <c r="Y694" s="263">
        <v>0</v>
      </c>
      <c r="Z694" s="263">
        <v>0</v>
      </c>
      <c r="AA694" s="263">
        <v>0</v>
      </c>
      <c r="AB694" s="263">
        <v>0</v>
      </c>
      <c r="AC694" s="197">
        <f t="shared" si="294"/>
        <v>299441.44</v>
      </c>
      <c r="AD694" s="263">
        <v>200000</v>
      </c>
      <c r="AE694" s="263">
        <v>0</v>
      </c>
      <c r="AF694" s="239">
        <v>2025</v>
      </c>
      <c r="AG694" s="239">
        <v>2025</v>
      </c>
      <c r="AH694" s="239">
        <v>2025</v>
      </c>
      <c r="AI694" s="251"/>
      <c r="AJ694" s="251"/>
      <c r="AK694" s="251"/>
      <c r="AL694" s="251"/>
      <c r="AM694" s="252" t="s">
        <v>16960</v>
      </c>
      <c r="AN694" s="252" t="s">
        <v>16970</v>
      </c>
      <c r="AO694" s="252">
        <v>0</v>
      </c>
      <c r="AP694" s="252" t="s">
        <v>16971</v>
      </c>
      <c r="AQ694" s="252" t="s">
        <v>16972</v>
      </c>
      <c r="AR694" s="252" t="s">
        <v>16964</v>
      </c>
      <c r="AS694" s="252"/>
      <c r="AT694" s="252"/>
      <c r="AU694" s="252"/>
      <c r="AV694" s="252"/>
      <c r="AW694" s="252" t="s">
        <v>664</v>
      </c>
      <c r="AX694" s="253">
        <v>5101.55</v>
      </c>
      <c r="AY694" s="253">
        <v>1727</v>
      </c>
      <c r="AZ694" s="252" t="s">
        <v>2967</v>
      </c>
      <c r="BA694" s="252" t="s">
        <v>17012</v>
      </c>
      <c r="BB694" s="254"/>
      <c r="BC694" s="255">
        <f t="shared" si="292"/>
        <v>7</v>
      </c>
      <c r="BJ694" s="191" t="str">
        <f>VLOOKUP(C694,BM:BO,3,FALSE)</f>
        <v>1328.900</v>
      </c>
      <c r="BM694" s="191" t="s">
        <v>518</v>
      </c>
      <c r="BN694" s="191" t="s">
        <v>716</v>
      </c>
      <c r="BO694" s="191" t="s">
        <v>3404</v>
      </c>
      <c r="BU694" s="191" t="s">
        <v>518</v>
      </c>
      <c r="BV694" s="191" t="s">
        <v>716</v>
      </c>
      <c r="BW694" s="191" t="s">
        <v>3404</v>
      </c>
      <c r="CH694" s="248">
        <f t="shared" si="289"/>
        <v>-5.2386894822120667E-10</v>
      </c>
    </row>
    <row r="695" spans="1:86" x14ac:dyDescent="0.3">
      <c r="A695" s="191">
        <v>1</v>
      </c>
      <c r="B695" s="256">
        <f>SUBTOTAL(9,$A$647:A695)</f>
        <v>47</v>
      </c>
      <c r="C695" s="260" t="s">
        <v>452</v>
      </c>
      <c r="D695" s="197">
        <f t="shared" si="293"/>
        <v>9537779.2000000011</v>
      </c>
      <c r="E695" s="263">
        <v>0</v>
      </c>
      <c r="F695" s="263">
        <v>0</v>
      </c>
      <c r="G695" s="263">
        <v>0</v>
      </c>
      <c r="H695" s="263">
        <v>0</v>
      </c>
      <c r="I695" s="263">
        <v>0</v>
      </c>
      <c r="J695" s="263">
        <v>0</v>
      </c>
      <c r="K695" s="278">
        <v>0</v>
      </c>
      <c r="L695" s="263">
        <v>0</v>
      </c>
      <c r="M695" s="197">
        <v>1132</v>
      </c>
      <c r="N695" s="197">
        <v>9142137.4600000009</v>
      </c>
      <c r="O695" s="263">
        <v>0</v>
      </c>
      <c r="P695" s="263">
        <v>0</v>
      </c>
      <c r="Q695" s="263">
        <v>0</v>
      </c>
      <c r="R695" s="263">
        <v>0</v>
      </c>
      <c r="S695" s="263">
        <v>0</v>
      </c>
      <c r="T695" s="263">
        <v>0</v>
      </c>
      <c r="U695" s="263">
        <v>0</v>
      </c>
      <c r="V695" s="263">
        <v>0</v>
      </c>
      <c r="W695" s="263">
        <v>0</v>
      </c>
      <c r="X695" s="263">
        <v>0</v>
      </c>
      <c r="Y695" s="263">
        <v>0</v>
      </c>
      <c r="Z695" s="263">
        <v>0</v>
      </c>
      <c r="AA695" s="263">
        <v>0</v>
      </c>
      <c r="AB695" s="263">
        <v>0</v>
      </c>
      <c r="AC695" s="197">
        <f t="shared" si="294"/>
        <v>195641.74</v>
      </c>
      <c r="AD695" s="263">
        <v>200000</v>
      </c>
      <c r="AE695" s="263">
        <v>0</v>
      </c>
      <c r="AF695" s="239">
        <v>2025</v>
      </c>
      <c r="AG695" s="239">
        <v>2025</v>
      </c>
      <c r="AH695" s="239">
        <v>2025</v>
      </c>
      <c r="AI695" s="251"/>
      <c r="AJ695" s="251"/>
      <c r="AK695" s="251"/>
      <c r="AL695" s="251"/>
      <c r="AM695" s="252" t="s">
        <v>16960</v>
      </c>
      <c r="AN695" s="252" t="s">
        <v>16951</v>
      </c>
      <c r="AO695" s="252">
        <v>0</v>
      </c>
      <c r="AP695" s="252" t="s">
        <v>16971</v>
      </c>
      <c r="AQ695" s="252" t="s">
        <v>16972</v>
      </c>
      <c r="AR695" s="252" t="s">
        <v>16964</v>
      </c>
      <c r="AS695" s="252"/>
      <c r="AT695" s="252"/>
      <c r="AU695" s="252"/>
      <c r="AV695" s="252"/>
      <c r="AW695" s="252" t="s">
        <v>842</v>
      </c>
      <c r="AX695" s="253">
        <v>4146.6000000000004</v>
      </c>
      <c r="AY695" s="253">
        <v>1132</v>
      </c>
      <c r="AZ695" s="252" t="s">
        <v>2967</v>
      </c>
      <c r="BA695" s="252" t="s">
        <v>17012</v>
      </c>
      <c r="BB695" s="254"/>
      <c r="BC695" s="255">
        <f t="shared" si="292"/>
        <v>0</v>
      </c>
      <c r="BJ695" s="191" t="str">
        <f>VLOOKUP(C695,BM:BO,3,FALSE)</f>
        <v>нет данных</v>
      </c>
      <c r="BM695" s="191" t="s">
        <v>3664</v>
      </c>
      <c r="BN695" s="191" t="s">
        <v>2984</v>
      </c>
      <c r="BO695" s="191" t="s">
        <v>2984</v>
      </c>
      <c r="BU695" s="191" t="s">
        <v>3664</v>
      </c>
      <c r="BV695" s="191" t="s">
        <v>2984</v>
      </c>
      <c r="BW695" s="191" t="s">
        <v>2984</v>
      </c>
      <c r="CH695" s="248">
        <f t="shared" si="289"/>
        <v>2.3283064365386963E-10</v>
      </c>
    </row>
    <row r="696" spans="1:86" x14ac:dyDescent="0.3">
      <c r="A696" s="191">
        <v>1</v>
      </c>
      <c r="B696" s="256">
        <f>SUBTOTAL(9,$A$647:A696)</f>
        <v>48</v>
      </c>
      <c r="C696" s="260" t="s">
        <v>418</v>
      </c>
      <c r="D696" s="197">
        <f t="shared" si="293"/>
        <v>2377560</v>
      </c>
      <c r="E696" s="263">
        <v>0</v>
      </c>
      <c r="F696" s="263">
        <v>0</v>
      </c>
      <c r="G696" s="263">
        <v>0</v>
      </c>
      <c r="H696" s="263">
        <v>0</v>
      </c>
      <c r="I696" s="263">
        <v>0</v>
      </c>
      <c r="J696" s="263">
        <v>0</v>
      </c>
      <c r="K696" s="306">
        <v>1</v>
      </c>
      <c r="L696" s="197">
        <v>2151517.52</v>
      </c>
      <c r="M696" s="197">
        <v>0</v>
      </c>
      <c r="N696" s="298">
        <v>0</v>
      </c>
      <c r="O696" s="263">
        <v>0</v>
      </c>
      <c r="P696" s="263">
        <v>0</v>
      </c>
      <c r="Q696" s="263">
        <v>0</v>
      </c>
      <c r="R696" s="263">
        <v>0</v>
      </c>
      <c r="S696" s="263">
        <v>0</v>
      </c>
      <c r="T696" s="263">
        <v>0</v>
      </c>
      <c r="U696" s="263">
        <v>0</v>
      </c>
      <c r="V696" s="263">
        <v>0</v>
      </c>
      <c r="W696" s="263">
        <v>0</v>
      </c>
      <c r="X696" s="263">
        <v>0</v>
      </c>
      <c r="Y696" s="263">
        <v>0</v>
      </c>
      <c r="Z696" s="263">
        <v>0</v>
      </c>
      <c r="AA696" s="263">
        <v>0</v>
      </c>
      <c r="AB696" s="263">
        <v>0</v>
      </c>
      <c r="AC696" s="197">
        <f>ROUND(L696*2.14%,2)+0.01</f>
        <v>46042.48</v>
      </c>
      <c r="AD696" s="197">
        <v>180000</v>
      </c>
      <c r="AE696" s="263">
        <v>0</v>
      </c>
      <c r="AF696" s="239">
        <v>2025</v>
      </c>
      <c r="AG696" s="239">
        <v>2025</v>
      </c>
      <c r="AH696" s="239">
        <v>2025</v>
      </c>
      <c r="AI696" s="251"/>
      <c r="AJ696" s="251"/>
      <c r="AK696" s="251"/>
      <c r="AL696" s="251"/>
      <c r="AM696" s="252">
        <v>2017</v>
      </c>
      <c r="AN696" s="252">
        <v>2017</v>
      </c>
      <c r="AO696" s="252" t="s">
        <v>16954</v>
      </c>
      <c r="AP696" s="252">
        <v>2017</v>
      </c>
      <c r="AQ696" s="252" t="s">
        <v>16971</v>
      </c>
      <c r="AR696" s="252" t="s">
        <v>16964</v>
      </c>
      <c r="AS696" s="252"/>
      <c r="AT696" s="252" t="s">
        <v>17025</v>
      </c>
      <c r="AU696" s="252"/>
      <c r="AV696" s="252"/>
      <c r="AW696" s="252"/>
      <c r="AX696" s="253"/>
      <c r="AY696" s="253"/>
      <c r="AZ696" s="252" t="s">
        <v>2992</v>
      </c>
      <c r="BA696" s="252"/>
      <c r="BB696" s="254"/>
      <c r="BC696" s="255"/>
      <c r="CH696" s="248">
        <f t="shared" si="289"/>
        <v>-2.9103830456733704E-11</v>
      </c>
    </row>
    <row r="697" spans="1:86" x14ac:dyDescent="0.3">
      <c r="B697" s="249" t="s">
        <v>199</v>
      </c>
      <c r="C697" s="249"/>
      <c r="D697" s="246">
        <f>SUM(D698:D706)</f>
        <v>61634819.170000002</v>
      </c>
      <c r="E697" s="197">
        <f t="shared" ref="E697:AE697" si="295">SUM(E698:E706)</f>
        <v>0</v>
      </c>
      <c r="F697" s="197">
        <f t="shared" si="295"/>
        <v>0</v>
      </c>
      <c r="G697" s="197">
        <f t="shared" si="295"/>
        <v>0</v>
      </c>
      <c r="H697" s="197">
        <f t="shared" si="295"/>
        <v>0</v>
      </c>
      <c r="I697" s="197">
        <f t="shared" si="295"/>
        <v>0</v>
      </c>
      <c r="J697" s="197">
        <f t="shared" si="295"/>
        <v>0</v>
      </c>
      <c r="K697" s="247">
        <f t="shared" si="295"/>
        <v>3</v>
      </c>
      <c r="L697" s="197">
        <f t="shared" si="295"/>
        <v>6866457.8100000005</v>
      </c>
      <c r="M697" s="197">
        <f t="shared" si="295"/>
        <v>6402.2</v>
      </c>
      <c r="N697" s="197">
        <f t="shared" si="295"/>
        <v>51832209.879999995</v>
      </c>
      <c r="O697" s="197">
        <f t="shared" si="295"/>
        <v>0</v>
      </c>
      <c r="P697" s="197">
        <f t="shared" si="295"/>
        <v>0</v>
      </c>
      <c r="Q697" s="197">
        <f t="shared" si="295"/>
        <v>0</v>
      </c>
      <c r="R697" s="197">
        <f t="shared" si="295"/>
        <v>0</v>
      </c>
      <c r="S697" s="197">
        <f t="shared" si="295"/>
        <v>0</v>
      </c>
      <c r="T697" s="197">
        <f t="shared" si="295"/>
        <v>0</v>
      </c>
      <c r="U697" s="197">
        <f t="shared" si="295"/>
        <v>0</v>
      </c>
      <c r="V697" s="197">
        <f t="shared" si="295"/>
        <v>0</v>
      </c>
      <c r="W697" s="197">
        <f t="shared" si="295"/>
        <v>0</v>
      </c>
      <c r="X697" s="197">
        <f t="shared" si="295"/>
        <v>0</v>
      </c>
      <c r="Y697" s="197">
        <f t="shared" si="295"/>
        <v>0</v>
      </c>
      <c r="Z697" s="197">
        <f t="shared" si="295"/>
        <v>0</v>
      </c>
      <c r="AA697" s="197">
        <f t="shared" si="295"/>
        <v>0</v>
      </c>
      <c r="AB697" s="197">
        <f t="shared" si="295"/>
        <v>0</v>
      </c>
      <c r="AC697" s="197">
        <f t="shared" si="295"/>
        <v>1256151.4800000002</v>
      </c>
      <c r="AD697" s="197">
        <f t="shared" si="295"/>
        <v>1680000</v>
      </c>
      <c r="AE697" s="197">
        <f t="shared" si="295"/>
        <v>0</v>
      </c>
      <c r="AF697" s="239" t="s">
        <v>17026</v>
      </c>
      <c r="AG697" s="239" t="s">
        <v>17026</v>
      </c>
      <c r="AH697" s="239" t="s">
        <v>17026</v>
      </c>
      <c r="AI697" s="251"/>
      <c r="AJ697" s="251"/>
      <c r="AK697" s="251"/>
      <c r="AL697" s="251"/>
      <c r="AM697" s="252"/>
      <c r="AN697" s="252"/>
      <c r="AO697" s="252"/>
      <c r="AP697" s="252"/>
      <c r="AQ697" s="252"/>
      <c r="AR697" s="252"/>
      <c r="AS697" s="252"/>
      <c r="AT697" s="252"/>
      <c r="AU697" s="252"/>
      <c r="AV697" s="252"/>
      <c r="AW697" s="252"/>
      <c r="AX697" s="253"/>
      <c r="AY697" s="253"/>
      <c r="AZ697" s="252"/>
      <c r="BA697" s="252"/>
      <c r="BB697" s="254"/>
      <c r="BC697" s="255">
        <f t="shared" ref="BC697:BC728" si="296">AY697-M697</f>
        <v>-6402.2</v>
      </c>
      <c r="BJ697" s="191" t="e">
        <f t="shared" ref="BJ697:BJ708" si="297">VLOOKUP(C697,BM:BO,3,FALSE)</f>
        <v>#N/A</v>
      </c>
      <c r="BM697" s="191" t="s">
        <v>512</v>
      </c>
      <c r="BN697" s="191" t="s">
        <v>656</v>
      </c>
      <c r="BO697" s="191" t="s">
        <v>2984</v>
      </c>
      <c r="BU697" s="191" t="s">
        <v>512</v>
      </c>
      <c r="BV697" s="191" t="s">
        <v>656</v>
      </c>
      <c r="BW697" s="191" t="s">
        <v>2984</v>
      </c>
      <c r="CH697" s="248">
        <f t="shared" si="289"/>
        <v>3.9581209421157837E-9</v>
      </c>
    </row>
    <row r="698" spans="1:86" x14ac:dyDescent="0.3">
      <c r="A698" s="191">
        <v>1</v>
      </c>
      <c r="B698" s="256">
        <f>SUBTOTAL(9,$A$647:A698)</f>
        <v>49</v>
      </c>
      <c r="C698" s="260" t="s">
        <v>210</v>
      </c>
      <c r="D698" s="197">
        <f t="shared" ref="D698:D706" si="298">E698+F698+G698+H698+I698+J698+L698+N698+P698+R698+T698+U698+V698+W698+X698+Y698+Z698+AA698+AB698+AC698+AD698+AE698</f>
        <v>9975910.4000000004</v>
      </c>
      <c r="E698" s="263">
        <v>0</v>
      </c>
      <c r="F698" s="263">
        <v>0</v>
      </c>
      <c r="G698" s="263">
        <v>0</v>
      </c>
      <c r="H698" s="263">
        <v>0</v>
      </c>
      <c r="I698" s="263">
        <v>0</v>
      </c>
      <c r="J698" s="263">
        <v>0</v>
      </c>
      <c r="K698" s="278">
        <v>0</v>
      </c>
      <c r="L698" s="263">
        <v>0</v>
      </c>
      <c r="M698" s="197">
        <v>1184</v>
      </c>
      <c r="N698" s="197">
        <v>9571089.0899999999</v>
      </c>
      <c r="O698" s="263">
        <v>0</v>
      </c>
      <c r="P698" s="263">
        <v>0</v>
      </c>
      <c r="Q698" s="263">
        <v>0</v>
      </c>
      <c r="R698" s="263">
        <v>0</v>
      </c>
      <c r="S698" s="263">
        <v>0</v>
      </c>
      <c r="T698" s="263">
        <v>0</v>
      </c>
      <c r="U698" s="263">
        <v>0</v>
      </c>
      <c r="V698" s="263">
        <v>0</v>
      </c>
      <c r="W698" s="263">
        <v>0</v>
      </c>
      <c r="X698" s="263">
        <v>0</v>
      </c>
      <c r="Y698" s="263">
        <v>0</v>
      </c>
      <c r="Z698" s="263">
        <v>0</v>
      </c>
      <c r="AA698" s="263">
        <v>0</v>
      </c>
      <c r="AB698" s="263">
        <v>0</v>
      </c>
      <c r="AC698" s="197">
        <f>ROUND(N698*2.14%,2)</f>
        <v>204821.31</v>
      </c>
      <c r="AD698" s="263">
        <v>200000</v>
      </c>
      <c r="AE698" s="263">
        <v>0</v>
      </c>
      <c r="AF698" s="239">
        <v>2025</v>
      </c>
      <c r="AG698" s="239">
        <v>2025</v>
      </c>
      <c r="AH698" s="239">
        <v>2025</v>
      </c>
      <c r="AI698" s="251"/>
      <c r="AJ698" s="251"/>
      <c r="AK698" s="251"/>
      <c r="AL698" s="251"/>
      <c r="AM698" s="252" t="s">
        <v>16960</v>
      </c>
      <c r="AN698" s="252" t="s">
        <v>16974</v>
      </c>
      <c r="AO698" s="252">
        <v>0</v>
      </c>
      <c r="AP698" s="252" t="s">
        <v>16963</v>
      </c>
      <c r="AQ698" s="252" t="s">
        <v>16972</v>
      </c>
      <c r="AR698" s="252" t="s">
        <v>16964</v>
      </c>
      <c r="AS698" s="252"/>
      <c r="AT698" s="252"/>
      <c r="AU698" s="252"/>
      <c r="AV698" s="252"/>
      <c r="AW698" s="252" t="s">
        <v>788</v>
      </c>
      <c r="AX698" s="253">
        <v>2694.8</v>
      </c>
      <c r="AY698" s="253">
        <v>1184</v>
      </c>
      <c r="AZ698" s="252" t="s">
        <v>2967</v>
      </c>
      <c r="BA698" s="252" t="s">
        <v>17012</v>
      </c>
      <c r="BB698" s="254"/>
      <c r="BC698" s="255">
        <f t="shared" si="296"/>
        <v>0</v>
      </c>
      <c r="BJ698" s="191" t="str">
        <f t="shared" si="297"/>
        <v>947.420</v>
      </c>
      <c r="BM698" s="191" t="s">
        <v>511</v>
      </c>
      <c r="BN698" s="191" t="s">
        <v>2984</v>
      </c>
      <c r="BO698" s="191" t="s">
        <v>2984</v>
      </c>
      <c r="BU698" s="191" t="s">
        <v>511</v>
      </c>
      <c r="BV698" s="191" t="s">
        <v>2984</v>
      </c>
      <c r="BW698" s="191" t="s">
        <v>2984</v>
      </c>
      <c r="CH698" s="248">
        <f t="shared" si="289"/>
        <v>5.2386894822120667E-10</v>
      </c>
    </row>
    <row r="699" spans="1:86" x14ac:dyDescent="0.3">
      <c r="A699" s="191">
        <v>1</v>
      </c>
      <c r="B699" s="256">
        <f>SUBTOTAL(9,$A$647:A699)</f>
        <v>50</v>
      </c>
      <c r="C699" s="260" t="s">
        <v>211</v>
      </c>
      <c r="D699" s="197">
        <f t="shared" si="298"/>
        <v>6277072</v>
      </c>
      <c r="E699" s="263">
        <v>0</v>
      </c>
      <c r="F699" s="263">
        <v>0</v>
      </c>
      <c r="G699" s="263">
        <v>0</v>
      </c>
      <c r="H699" s="263">
        <v>0</v>
      </c>
      <c r="I699" s="263">
        <v>0</v>
      </c>
      <c r="J699" s="263">
        <v>0</v>
      </c>
      <c r="K699" s="278">
        <v>0</v>
      </c>
      <c r="L699" s="263">
        <v>0</v>
      </c>
      <c r="M699" s="197">
        <v>745</v>
      </c>
      <c r="N699" s="197">
        <v>5969328.3700000001</v>
      </c>
      <c r="O699" s="263">
        <v>0</v>
      </c>
      <c r="P699" s="263">
        <v>0</v>
      </c>
      <c r="Q699" s="263">
        <v>0</v>
      </c>
      <c r="R699" s="263">
        <v>0</v>
      </c>
      <c r="S699" s="263">
        <v>0</v>
      </c>
      <c r="T699" s="263">
        <v>0</v>
      </c>
      <c r="U699" s="263">
        <v>0</v>
      </c>
      <c r="V699" s="263">
        <v>0</v>
      </c>
      <c r="W699" s="263">
        <v>0</v>
      </c>
      <c r="X699" s="263">
        <v>0</v>
      </c>
      <c r="Y699" s="263">
        <v>0</v>
      </c>
      <c r="Z699" s="263">
        <v>0</v>
      </c>
      <c r="AA699" s="263">
        <v>0</v>
      </c>
      <c r="AB699" s="263">
        <v>0</v>
      </c>
      <c r="AC699" s="197">
        <f>ROUND(N699*2.14%,2)</f>
        <v>127743.63</v>
      </c>
      <c r="AD699" s="197">
        <v>180000</v>
      </c>
      <c r="AE699" s="263">
        <v>0</v>
      </c>
      <c r="AF699" s="239">
        <v>2025</v>
      </c>
      <c r="AG699" s="239">
        <v>2025</v>
      </c>
      <c r="AH699" s="239">
        <v>2025</v>
      </c>
      <c r="AI699" s="251"/>
      <c r="AJ699" s="251"/>
      <c r="AK699" s="251"/>
      <c r="AL699" s="251"/>
      <c r="AM699" s="252" t="s">
        <v>16967</v>
      </c>
      <c r="AN699" s="252" t="s">
        <v>16956</v>
      </c>
      <c r="AO699" s="252">
        <v>0</v>
      </c>
      <c r="AP699" s="252" t="s">
        <v>16958</v>
      </c>
      <c r="AQ699" s="252" t="s">
        <v>16961</v>
      </c>
      <c r="AR699" s="252">
        <v>0</v>
      </c>
      <c r="AS699" s="252"/>
      <c r="AT699" s="252"/>
      <c r="AU699" s="252"/>
      <c r="AV699" s="252"/>
      <c r="AW699" s="252" t="s">
        <v>941</v>
      </c>
      <c r="AX699" s="253">
        <v>882.2</v>
      </c>
      <c r="AY699" s="253">
        <v>745</v>
      </c>
      <c r="AZ699" s="252" t="s">
        <v>2967</v>
      </c>
      <c r="BA699" s="252" t="s">
        <v>17012</v>
      </c>
      <c r="BB699" s="254"/>
      <c r="BC699" s="255">
        <f t="shared" si="296"/>
        <v>0</v>
      </c>
      <c r="BJ699" s="191" t="str">
        <f t="shared" si="297"/>
        <v>750.000</v>
      </c>
      <c r="BM699" s="191" t="s">
        <v>641</v>
      </c>
      <c r="BN699" s="191" t="s">
        <v>627</v>
      </c>
      <c r="BO699" s="191" t="s">
        <v>3264</v>
      </c>
      <c r="BU699" s="191" t="s">
        <v>641</v>
      </c>
      <c r="BV699" s="191" t="s">
        <v>627</v>
      </c>
      <c r="BW699" s="191" t="s">
        <v>3264</v>
      </c>
      <c r="CH699" s="248">
        <f t="shared" si="289"/>
        <v>-1.1641532182693481E-10</v>
      </c>
    </row>
    <row r="700" spans="1:86" x14ac:dyDescent="0.3">
      <c r="A700" s="191">
        <v>1</v>
      </c>
      <c r="B700" s="256">
        <f>SUBTOTAL(9,$A$647:A700)</f>
        <v>51</v>
      </c>
      <c r="C700" s="260" t="s">
        <v>212</v>
      </c>
      <c r="D700" s="197">
        <f t="shared" si="298"/>
        <v>9664163.1999999993</v>
      </c>
      <c r="E700" s="263">
        <v>0</v>
      </c>
      <c r="F700" s="263">
        <v>0</v>
      </c>
      <c r="G700" s="263">
        <v>0</v>
      </c>
      <c r="H700" s="263">
        <v>0</v>
      </c>
      <c r="I700" s="263">
        <v>0</v>
      </c>
      <c r="J700" s="263">
        <v>0</v>
      </c>
      <c r="K700" s="278">
        <v>0</v>
      </c>
      <c r="L700" s="263">
        <v>0</v>
      </c>
      <c r="M700" s="197">
        <v>1147</v>
      </c>
      <c r="N700" s="197">
        <v>9265873.5099999998</v>
      </c>
      <c r="O700" s="263">
        <v>0</v>
      </c>
      <c r="P700" s="263">
        <v>0</v>
      </c>
      <c r="Q700" s="263">
        <v>0</v>
      </c>
      <c r="R700" s="263">
        <v>0</v>
      </c>
      <c r="S700" s="263">
        <v>0</v>
      </c>
      <c r="T700" s="263">
        <v>0</v>
      </c>
      <c r="U700" s="263">
        <v>0</v>
      </c>
      <c r="V700" s="263">
        <v>0</v>
      </c>
      <c r="W700" s="263">
        <v>0</v>
      </c>
      <c r="X700" s="263">
        <v>0</v>
      </c>
      <c r="Y700" s="263">
        <v>0</v>
      </c>
      <c r="Z700" s="263">
        <v>0</v>
      </c>
      <c r="AA700" s="263">
        <v>0</v>
      </c>
      <c r="AB700" s="263">
        <v>0</v>
      </c>
      <c r="AC700" s="197">
        <f>ROUND(N700*2.14%,2)</f>
        <v>198289.69</v>
      </c>
      <c r="AD700" s="263">
        <v>200000</v>
      </c>
      <c r="AE700" s="263">
        <v>0</v>
      </c>
      <c r="AF700" s="239">
        <v>2025</v>
      </c>
      <c r="AG700" s="239">
        <v>2025</v>
      </c>
      <c r="AH700" s="239">
        <v>2025</v>
      </c>
      <c r="AI700" s="251"/>
      <c r="AJ700" s="251"/>
      <c r="AK700" s="251"/>
      <c r="AL700" s="251"/>
      <c r="AM700" s="252" t="s">
        <v>16953</v>
      </c>
      <c r="AN700" s="252">
        <v>2016</v>
      </c>
      <c r="AO700" s="252">
        <v>0</v>
      </c>
      <c r="AP700" s="252" t="s">
        <v>16953</v>
      </c>
      <c r="AQ700" s="252" t="s">
        <v>16968</v>
      </c>
      <c r="AR700" s="252" t="s">
        <v>16955</v>
      </c>
      <c r="AS700" s="252"/>
      <c r="AT700" s="252" t="s">
        <v>16975</v>
      </c>
      <c r="AU700" s="259">
        <v>1455111.45</v>
      </c>
      <c r="AV700" s="259">
        <v>1625990.25</v>
      </c>
      <c r="AW700" s="252" t="s">
        <v>632</v>
      </c>
      <c r="AX700" s="253">
        <v>2373</v>
      </c>
      <c r="AY700" s="253">
        <v>1147</v>
      </c>
      <c r="AZ700" s="252" t="s">
        <v>2967</v>
      </c>
      <c r="BA700" s="252" t="s">
        <v>17012</v>
      </c>
      <c r="BB700" s="254"/>
      <c r="BC700" s="255">
        <f t="shared" si="296"/>
        <v>0</v>
      </c>
      <c r="BJ700" s="191" t="str">
        <f t="shared" si="297"/>
        <v>881.900</v>
      </c>
      <c r="BM700" s="191" t="s">
        <v>539</v>
      </c>
      <c r="BN700" s="191" t="s">
        <v>16993</v>
      </c>
      <c r="BO700" s="191" t="s">
        <v>2984</v>
      </c>
      <c r="BU700" s="191" t="s">
        <v>539</v>
      </c>
      <c r="BV700" s="191" t="s">
        <v>16993</v>
      </c>
      <c r="BW700" s="191" t="s">
        <v>2984</v>
      </c>
      <c r="CH700" s="248">
        <f t="shared" si="289"/>
        <v>-5.2386894822120667E-10</v>
      </c>
    </row>
    <row r="701" spans="1:86" x14ac:dyDescent="0.3">
      <c r="A701" s="191">
        <v>1</v>
      </c>
      <c r="B701" s="256">
        <f>SUBTOTAL(9,$A$647:A701)</f>
        <v>52</v>
      </c>
      <c r="C701" s="260" t="s">
        <v>213</v>
      </c>
      <c r="D701" s="197">
        <f t="shared" si="298"/>
        <v>9689440</v>
      </c>
      <c r="E701" s="263">
        <v>0</v>
      </c>
      <c r="F701" s="263">
        <v>0</v>
      </c>
      <c r="G701" s="263">
        <v>0</v>
      </c>
      <c r="H701" s="263">
        <v>0</v>
      </c>
      <c r="I701" s="263">
        <v>0</v>
      </c>
      <c r="J701" s="263">
        <v>0</v>
      </c>
      <c r="K701" s="278">
        <v>0</v>
      </c>
      <c r="L701" s="263">
        <v>0</v>
      </c>
      <c r="M701" s="197">
        <v>1150</v>
      </c>
      <c r="N701" s="197">
        <v>9290620.7200000007</v>
      </c>
      <c r="O701" s="263">
        <v>0</v>
      </c>
      <c r="P701" s="263">
        <v>0</v>
      </c>
      <c r="Q701" s="263">
        <v>0</v>
      </c>
      <c r="R701" s="263">
        <v>0</v>
      </c>
      <c r="S701" s="263">
        <v>0</v>
      </c>
      <c r="T701" s="263">
        <v>0</v>
      </c>
      <c r="U701" s="263">
        <v>0</v>
      </c>
      <c r="V701" s="263">
        <v>0</v>
      </c>
      <c r="W701" s="263">
        <v>0</v>
      </c>
      <c r="X701" s="263">
        <v>0</v>
      </c>
      <c r="Y701" s="263">
        <v>0</v>
      </c>
      <c r="Z701" s="263">
        <v>0</v>
      </c>
      <c r="AA701" s="263">
        <v>0</v>
      </c>
      <c r="AB701" s="263">
        <v>0</v>
      </c>
      <c r="AC701" s="197">
        <f>ROUND(N701*2.14%,2)</f>
        <v>198819.28</v>
      </c>
      <c r="AD701" s="263">
        <v>200000</v>
      </c>
      <c r="AE701" s="263">
        <v>0</v>
      </c>
      <c r="AF701" s="239">
        <v>2025</v>
      </c>
      <c r="AG701" s="239">
        <v>2025</v>
      </c>
      <c r="AH701" s="239">
        <v>2025</v>
      </c>
      <c r="AI701" s="251"/>
      <c r="AJ701" s="251"/>
      <c r="AK701" s="251"/>
      <c r="AL701" s="251"/>
      <c r="AM701" s="252" t="s">
        <v>16953</v>
      </c>
      <c r="AN701" s="252" t="s">
        <v>16970</v>
      </c>
      <c r="AO701" s="252">
        <v>0</v>
      </c>
      <c r="AP701" s="252" t="s">
        <v>16959</v>
      </c>
      <c r="AQ701" s="252" t="s">
        <v>16966</v>
      </c>
      <c r="AR701" s="252" t="s">
        <v>16964</v>
      </c>
      <c r="AS701" s="252"/>
      <c r="AT701" s="252"/>
      <c r="AU701" s="252"/>
      <c r="AV701" s="252"/>
      <c r="AW701" s="252" t="s">
        <v>618</v>
      </c>
      <c r="AX701" s="253">
        <v>2711.1</v>
      </c>
      <c r="AY701" s="253">
        <v>1150</v>
      </c>
      <c r="AZ701" s="252" t="s">
        <v>2967</v>
      </c>
      <c r="BA701" s="252" t="s">
        <v>17012</v>
      </c>
      <c r="BB701" s="254"/>
      <c r="BC701" s="255">
        <f t="shared" si="296"/>
        <v>0</v>
      </c>
      <c r="BJ701" s="191" t="str">
        <f t="shared" si="297"/>
        <v>1150.000</v>
      </c>
      <c r="BM701" s="191" t="s">
        <v>642</v>
      </c>
      <c r="BN701" s="191" t="s">
        <v>1140</v>
      </c>
      <c r="BO701" s="191" t="s">
        <v>2120</v>
      </c>
      <c r="BU701" s="191" t="s">
        <v>642</v>
      </c>
      <c r="BV701" s="191" t="s">
        <v>1140</v>
      </c>
      <c r="BW701" s="191" t="s">
        <v>2120</v>
      </c>
      <c r="CH701" s="248">
        <f t="shared" si="289"/>
        <v>-6.6938810050487518E-10</v>
      </c>
    </row>
    <row r="702" spans="1:86" x14ac:dyDescent="0.3">
      <c r="A702" s="191">
        <v>1</v>
      </c>
      <c r="B702" s="256">
        <f>SUBTOTAL(9,$A$647:A702)</f>
        <v>53</v>
      </c>
      <c r="C702" s="260" t="s">
        <v>214</v>
      </c>
      <c r="D702" s="197">
        <f t="shared" si="298"/>
        <v>5788942.3700000001</v>
      </c>
      <c r="E702" s="263">
        <v>0</v>
      </c>
      <c r="F702" s="263">
        <v>0</v>
      </c>
      <c r="G702" s="263">
        <v>0</v>
      </c>
      <c r="H702" s="263">
        <v>0</v>
      </c>
      <c r="I702" s="263">
        <v>0</v>
      </c>
      <c r="J702" s="263">
        <v>0</v>
      </c>
      <c r="K702" s="278">
        <v>0</v>
      </c>
      <c r="L702" s="263">
        <v>0</v>
      </c>
      <c r="M702" s="197">
        <v>649.20000000000005</v>
      </c>
      <c r="N702" s="197">
        <v>5491425.8600000003</v>
      </c>
      <c r="O702" s="263">
        <v>0</v>
      </c>
      <c r="P702" s="263">
        <v>0</v>
      </c>
      <c r="Q702" s="263">
        <v>0</v>
      </c>
      <c r="R702" s="263">
        <v>0</v>
      </c>
      <c r="S702" s="263">
        <v>0</v>
      </c>
      <c r="T702" s="263">
        <v>0</v>
      </c>
      <c r="U702" s="263">
        <v>0</v>
      </c>
      <c r="V702" s="263">
        <v>0</v>
      </c>
      <c r="W702" s="263">
        <v>0</v>
      </c>
      <c r="X702" s="263">
        <v>0</v>
      </c>
      <c r="Y702" s="263">
        <v>0</v>
      </c>
      <c r="Z702" s="263">
        <v>0</v>
      </c>
      <c r="AA702" s="263">
        <v>0</v>
      </c>
      <c r="AB702" s="263">
        <v>0</v>
      </c>
      <c r="AC702" s="197">
        <f>ROUND(N702*2.14%,2)</f>
        <v>117516.51</v>
      </c>
      <c r="AD702" s="197">
        <v>180000</v>
      </c>
      <c r="AE702" s="263">
        <v>0</v>
      </c>
      <c r="AF702" s="239">
        <v>2025</v>
      </c>
      <c r="AG702" s="239">
        <v>2025</v>
      </c>
      <c r="AH702" s="239">
        <v>2025</v>
      </c>
      <c r="AI702" s="251"/>
      <c r="AJ702" s="251"/>
      <c r="AK702" s="251"/>
      <c r="AL702" s="251"/>
      <c r="AM702" s="252" t="s">
        <v>16955</v>
      </c>
      <c r="AN702" s="252" t="s">
        <v>16967</v>
      </c>
      <c r="AO702" s="252">
        <v>0</v>
      </c>
      <c r="AP702" s="252" t="s">
        <v>16961</v>
      </c>
      <c r="AQ702" s="252" t="s">
        <v>16966</v>
      </c>
      <c r="AR702" s="252">
        <v>0</v>
      </c>
      <c r="AS702" s="252"/>
      <c r="AT702" s="252"/>
      <c r="AU702" s="252"/>
      <c r="AV702" s="252"/>
      <c r="AW702" s="252" t="s">
        <v>1014</v>
      </c>
      <c r="AX702" s="253">
        <v>988.4</v>
      </c>
      <c r="AY702" s="253" t="s">
        <v>2984</v>
      </c>
      <c r="AZ702" s="252" t="s">
        <v>2992</v>
      </c>
      <c r="BA702" s="252">
        <v>2009</v>
      </c>
      <c r="BB702" s="254"/>
      <c r="BC702" s="255" t="e">
        <f t="shared" si="296"/>
        <v>#VALUE!</v>
      </c>
      <c r="BJ702" s="191" t="str">
        <f t="shared" si="297"/>
        <v>нет данных</v>
      </c>
      <c r="BM702" s="191" t="s">
        <v>643</v>
      </c>
      <c r="BN702" s="191" t="s">
        <v>720</v>
      </c>
      <c r="BO702" s="191" t="s">
        <v>3265</v>
      </c>
      <c r="BU702" s="191" t="s">
        <v>643</v>
      </c>
      <c r="BV702" s="191" t="s">
        <v>720</v>
      </c>
      <c r="BW702" s="191" t="s">
        <v>3265</v>
      </c>
      <c r="CH702" s="248">
        <f t="shared" si="289"/>
        <v>-2.3283064365386963E-10</v>
      </c>
    </row>
    <row r="703" spans="1:86" x14ac:dyDescent="0.3">
      <c r="A703" s="191">
        <v>1</v>
      </c>
      <c r="B703" s="256">
        <f>SUBTOTAL(9,$A$647:A703)</f>
        <v>54</v>
      </c>
      <c r="C703" s="260" t="s">
        <v>13903</v>
      </c>
      <c r="D703" s="197">
        <f t="shared" si="298"/>
        <v>2457800</v>
      </c>
      <c r="E703" s="263">
        <v>0</v>
      </c>
      <c r="F703" s="263">
        <v>0</v>
      </c>
      <c r="G703" s="263">
        <v>0</v>
      </c>
      <c r="H703" s="263">
        <v>0</v>
      </c>
      <c r="I703" s="263">
        <v>0</v>
      </c>
      <c r="J703" s="263">
        <v>0</v>
      </c>
      <c r="K703" s="278">
        <v>1</v>
      </c>
      <c r="L703" s="197">
        <v>2230076.37</v>
      </c>
      <c r="M703" s="197">
        <v>0</v>
      </c>
      <c r="N703" s="298">
        <v>0</v>
      </c>
      <c r="O703" s="263">
        <v>0</v>
      </c>
      <c r="P703" s="263">
        <v>0</v>
      </c>
      <c r="Q703" s="263">
        <v>0</v>
      </c>
      <c r="R703" s="263">
        <v>0</v>
      </c>
      <c r="S703" s="263">
        <v>0</v>
      </c>
      <c r="T703" s="263">
        <v>0</v>
      </c>
      <c r="U703" s="263">
        <v>0</v>
      </c>
      <c r="V703" s="263">
        <v>0</v>
      </c>
      <c r="W703" s="263">
        <v>0</v>
      </c>
      <c r="X703" s="263">
        <v>0</v>
      </c>
      <c r="Y703" s="263">
        <v>0</v>
      </c>
      <c r="Z703" s="263">
        <v>0</v>
      </c>
      <c r="AA703" s="263">
        <v>0</v>
      </c>
      <c r="AB703" s="263">
        <v>0</v>
      </c>
      <c r="AC703" s="197">
        <f>ROUND(L703*2.14%,2)</f>
        <v>47723.63</v>
      </c>
      <c r="AD703" s="197">
        <v>180000</v>
      </c>
      <c r="AE703" s="263">
        <v>0</v>
      </c>
      <c r="AF703" s="239">
        <v>2025</v>
      </c>
      <c r="AG703" s="239">
        <v>2025</v>
      </c>
      <c r="AH703" s="239">
        <v>2025</v>
      </c>
      <c r="AI703" s="251"/>
      <c r="AJ703" s="251"/>
      <c r="AK703" s="251"/>
      <c r="AL703" s="251"/>
      <c r="AM703" s="252" t="s">
        <v>16970</v>
      </c>
      <c r="AN703" s="252">
        <v>2016</v>
      </c>
      <c r="AO703" s="252" t="s">
        <v>16955</v>
      </c>
      <c r="AP703" s="252" t="s">
        <v>16956</v>
      </c>
      <c r="AQ703" s="252" t="s">
        <v>16972</v>
      </c>
      <c r="AR703" s="252" t="s">
        <v>16964</v>
      </c>
      <c r="AS703" s="252"/>
      <c r="AT703" s="252" t="s">
        <v>16975</v>
      </c>
      <c r="AU703" s="259">
        <v>1598827.3399999999</v>
      </c>
      <c r="AV703" s="259">
        <v>1467458.26</v>
      </c>
      <c r="AW703" s="252"/>
      <c r="AX703" s="253"/>
      <c r="AY703" s="253"/>
      <c r="AZ703" s="252" t="s">
        <v>2992</v>
      </c>
      <c r="BA703" s="252"/>
      <c r="BB703" s="254"/>
      <c r="BC703" s="255">
        <f t="shared" si="296"/>
        <v>0</v>
      </c>
      <c r="BJ703" s="191" t="str">
        <f t="shared" si="297"/>
        <v>392.500</v>
      </c>
      <c r="BM703" s="191" t="s">
        <v>644</v>
      </c>
      <c r="BN703" s="191" t="s">
        <v>2984</v>
      </c>
      <c r="BO703" s="191" t="s">
        <v>2984</v>
      </c>
      <c r="BU703" s="191" t="s">
        <v>644</v>
      </c>
      <c r="BV703" s="191" t="s">
        <v>2984</v>
      </c>
      <c r="BW703" s="191" t="s">
        <v>2984</v>
      </c>
      <c r="CH703" s="248">
        <f t="shared" si="289"/>
        <v>-1.1641532182693481E-10</v>
      </c>
    </row>
    <row r="704" spans="1:86" x14ac:dyDescent="0.3">
      <c r="A704" s="191">
        <v>1</v>
      </c>
      <c r="B704" s="256">
        <f>SUBTOTAL(9,$A$647:A704)</f>
        <v>55</v>
      </c>
      <c r="C704" s="260" t="s">
        <v>216</v>
      </c>
      <c r="D704" s="197">
        <f t="shared" si="298"/>
        <v>5308128</v>
      </c>
      <c r="E704" s="263">
        <v>0</v>
      </c>
      <c r="F704" s="263">
        <v>0</v>
      </c>
      <c r="G704" s="263">
        <v>0</v>
      </c>
      <c r="H704" s="263">
        <v>0</v>
      </c>
      <c r="I704" s="263">
        <v>0</v>
      </c>
      <c r="J704" s="263">
        <v>0</v>
      </c>
      <c r="K704" s="278">
        <v>0</v>
      </c>
      <c r="L704" s="263">
        <v>0</v>
      </c>
      <c r="M704" s="197">
        <v>630</v>
      </c>
      <c r="N704" s="197">
        <v>5020685.33</v>
      </c>
      <c r="O704" s="263">
        <v>0</v>
      </c>
      <c r="P704" s="263">
        <v>0</v>
      </c>
      <c r="Q704" s="263">
        <v>0</v>
      </c>
      <c r="R704" s="263">
        <v>0</v>
      </c>
      <c r="S704" s="263">
        <v>0</v>
      </c>
      <c r="T704" s="263">
        <v>0</v>
      </c>
      <c r="U704" s="263">
        <v>0</v>
      </c>
      <c r="V704" s="263">
        <v>0</v>
      </c>
      <c r="W704" s="263">
        <v>0</v>
      </c>
      <c r="X704" s="263">
        <v>0</v>
      </c>
      <c r="Y704" s="263">
        <v>0</v>
      </c>
      <c r="Z704" s="263">
        <v>0</v>
      </c>
      <c r="AA704" s="263">
        <v>0</v>
      </c>
      <c r="AB704" s="263">
        <v>0</v>
      </c>
      <c r="AC704" s="197">
        <f>ROUND(N704*2.14%,2)</f>
        <v>107442.67</v>
      </c>
      <c r="AD704" s="197">
        <v>180000</v>
      </c>
      <c r="AE704" s="263">
        <v>0</v>
      </c>
      <c r="AF704" s="239">
        <v>2025</v>
      </c>
      <c r="AG704" s="239">
        <v>2025</v>
      </c>
      <c r="AH704" s="239">
        <v>2025</v>
      </c>
      <c r="AI704" s="251"/>
      <c r="AJ704" s="251"/>
      <c r="AK704" s="251"/>
      <c r="AL704" s="251"/>
      <c r="AM704" s="252" t="s">
        <v>16967</v>
      </c>
      <c r="AN704" s="252" t="s">
        <v>16956</v>
      </c>
      <c r="AO704" s="252">
        <v>0</v>
      </c>
      <c r="AP704" s="252" t="s">
        <v>16958</v>
      </c>
      <c r="AQ704" s="252" t="s">
        <v>16961</v>
      </c>
      <c r="AR704" s="252">
        <v>0</v>
      </c>
      <c r="AS704" s="252"/>
      <c r="AT704" s="252"/>
      <c r="AU704" s="252"/>
      <c r="AV704" s="252"/>
      <c r="AW704" s="252" t="s">
        <v>1004</v>
      </c>
      <c r="AX704" s="253">
        <v>661.6</v>
      </c>
      <c r="AY704" s="253">
        <v>630</v>
      </c>
      <c r="AZ704" s="252" t="s">
        <v>2967</v>
      </c>
      <c r="BA704" s="252" t="s">
        <v>17012</v>
      </c>
      <c r="BB704" s="254"/>
      <c r="BC704" s="255">
        <f t="shared" si="296"/>
        <v>0</v>
      </c>
      <c r="BJ704" s="191" t="str">
        <f t="shared" si="297"/>
        <v>3186.000</v>
      </c>
      <c r="BM704" s="191" t="s">
        <v>538</v>
      </c>
      <c r="BN704" s="191" t="s">
        <v>2984</v>
      </c>
      <c r="BO704" s="191" t="s">
        <v>3266</v>
      </c>
      <c r="BU704" s="191" t="s">
        <v>538</v>
      </c>
      <c r="BV704" s="191" t="s">
        <v>2984</v>
      </c>
      <c r="BW704" s="191" t="s">
        <v>3266</v>
      </c>
      <c r="CH704" s="248">
        <f t="shared" si="289"/>
        <v>-5.8207660913467407E-11</v>
      </c>
    </row>
    <row r="705" spans="1:86" x14ac:dyDescent="0.3">
      <c r="A705" s="191">
        <v>1</v>
      </c>
      <c r="B705" s="256">
        <f>SUBTOTAL(9,$A$647:A705)</f>
        <v>56</v>
      </c>
      <c r="C705" s="260" t="s">
        <v>217</v>
      </c>
      <c r="D705" s="197">
        <f t="shared" si="298"/>
        <v>7557763.2000000002</v>
      </c>
      <c r="E705" s="263">
        <v>0</v>
      </c>
      <c r="F705" s="263">
        <v>0</v>
      </c>
      <c r="G705" s="263">
        <v>0</v>
      </c>
      <c r="H705" s="263">
        <v>0</v>
      </c>
      <c r="I705" s="263">
        <v>0</v>
      </c>
      <c r="J705" s="263">
        <v>0</v>
      </c>
      <c r="K705" s="278">
        <v>0</v>
      </c>
      <c r="L705" s="263">
        <v>0</v>
      </c>
      <c r="M705" s="197">
        <v>897</v>
      </c>
      <c r="N705" s="197">
        <v>7223187</v>
      </c>
      <c r="O705" s="263">
        <v>0</v>
      </c>
      <c r="P705" s="263">
        <v>0</v>
      </c>
      <c r="Q705" s="263">
        <v>0</v>
      </c>
      <c r="R705" s="263">
        <v>0</v>
      </c>
      <c r="S705" s="263">
        <v>0</v>
      </c>
      <c r="T705" s="263">
        <v>0</v>
      </c>
      <c r="U705" s="263">
        <v>0</v>
      </c>
      <c r="V705" s="263">
        <v>0</v>
      </c>
      <c r="W705" s="263">
        <v>0</v>
      </c>
      <c r="X705" s="263">
        <v>0</v>
      </c>
      <c r="Y705" s="263">
        <v>0</v>
      </c>
      <c r="Z705" s="263">
        <v>0</v>
      </c>
      <c r="AA705" s="263">
        <v>0</v>
      </c>
      <c r="AB705" s="263">
        <v>0</v>
      </c>
      <c r="AC705" s="197">
        <f>ROUND(N705*2.14%,2)</f>
        <v>154576.20000000001</v>
      </c>
      <c r="AD705" s="197">
        <v>180000</v>
      </c>
      <c r="AE705" s="263">
        <v>0</v>
      </c>
      <c r="AF705" s="239">
        <v>2025</v>
      </c>
      <c r="AG705" s="239">
        <v>2025</v>
      </c>
      <c r="AH705" s="239">
        <v>2025</v>
      </c>
      <c r="AI705" s="251"/>
      <c r="AJ705" s="251"/>
      <c r="AK705" s="251"/>
      <c r="AL705" s="251"/>
      <c r="AM705" s="252" t="s">
        <v>16973</v>
      </c>
      <c r="AN705" s="252" t="s">
        <v>16960</v>
      </c>
      <c r="AO705" s="252">
        <v>0</v>
      </c>
      <c r="AP705" s="252" t="s">
        <v>16963</v>
      </c>
      <c r="AQ705" s="252" t="s">
        <v>16956</v>
      </c>
      <c r="AR705" s="252">
        <v>0</v>
      </c>
      <c r="AS705" s="252"/>
      <c r="AT705" s="252"/>
      <c r="AU705" s="252"/>
      <c r="AV705" s="252"/>
      <c r="AW705" s="252" t="s">
        <v>788</v>
      </c>
      <c r="AX705" s="253">
        <v>1420.7</v>
      </c>
      <c r="AY705" s="253">
        <v>897</v>
      </c>
      <c r="AZ705" s="252" t="s">
        <v>2967</v>
      </c>
      <c r="BA705" s="252" t="s">
        <v>17012</v>
      </c>
      <c r="BB705" s="254"/>
      <c r="BC705" s="255">
        <f t="shared" si="296"/>
        <v>0</v>
      </c>
      <c r="BJ705" s="191" t="str">
        <f t="shared" si="297"/>
        <v>нет данных</v>
      </c>
      <c r="BM705" s="191" t="s">
        <v>3267</v>
      </c>
      <c r="BN705" s="191" t="s">
        <v>3006</v>
      </c>
      <c r="BO705" s="191" t="s">
        <v>3268</v>
      </c>
      <c r="BU705" s="191" t="s">
        <v>3267</v>
      </c>
      <c r="BV705" s="191" t="s">
        <v>3006</v>
      </c>
      <c r="BW705" s="191" t="s">
        <v>3268</v>
      </c>
      <c r="CH705" s="248">
        <f t="shared" si="289"/>
        <v>1.7462298274040222E-10</v>
      </c>
    </row>
    <row r="706" spans="1:86" x14ac:dyDescent="0.3">
      <c r="A706" s="191">
        <v>1</v>
      </c>
      <c r="B706" s="256">
        <f>SUBTOTAL(9,$A$647:A706)</f>
        <v>57</v>
      </c>
      <c r="C706" s="260" t="s">
        <v>218</v>
      </c>
      <c r="D706" s="197">
        <f t="shared" si="298"/>
        <v>4915600</v>
      </c>
      <c r="E706" s="263">
        <v>0</v>
      </c>
      <c r="F706" s="263">
        <v>0</v>
      </c>
      <c r="G706" s="263">
        <v>0</v>
      </c>
      <c r="H706" s="263">
        <v>0</v>
      </c>
      <c r="I706" s="263">
        <v>0</v>
      </c>
      <c r="J706" s="263">
        <v>0</v>
      </c>
      <c r="K706" s="278">
        <v>2</v>
      </c>
      <c r="L706" s="197">
        <v>4636381.4400000004</v>
      </c>
      <c r="M706" s="197">
        <v>0</v>
      </c>
      <c r="N706" s="298">
        <v>0</v>
      </c>
      <c r="O706" s="263">
        <v>0</v>
      </c>
      <c r="P706" s="263">
        <v>0</v>
      </c>
      <c r="Q706" s="263">
        <v>0</v>
      </c>
      <c r="R706" s="263">
        <v>0</v>
      </c>
      <c r="S706" s="263">
        <v>0</v>
      </c>
      <c r="T706" s="263">
        <v>0</v>
      </c>
      <c r="U706" s="263">
        <v>0</v>
      </c>
      <c r="V706" s="263">
        <v>0</v>
      </c>
      <c r="W706" s="263">
        <v>0</v>
      </c>
      <c r="X706" s="263">
        <v>0</v>
      </c>
      <c r="Y706" s="263">
        <v>0</v>
      </c>
      <c r="Z706" s="263">
        <v>0</v>
      </c>
      <c r="AA706" s="263">
        <v>0</v>
      </c>
      <c r="AB706" s="263">
        <v>0</v>
      </c>
      <c r="AC706" s="197">
        <f>ROUND(L706*2.14%,2)</f>
        <v>99218.559999999998</v>
      </c>
      <c r="AD706" s="197">
        <v>180000</v>
      </c>
      <c r="AE706" s="263">
        <v>0</v>
      </c>
      <c r="AF706" s="239">
        <v>2025</v>
      </c>
      <c r="AG706" s="239">
        <v>2025</v>
      </c>
      <c r="AH706" s="239">
        <v>2025</v>
      </c>
      <c r="AI706" s="251"/>
      <c r="AJ706" s="251"/>
      <c r="AK706" s="251"/>
      <c r="AL706" s="251"/>
      <c r="AM706" s="252" t="s">
        <v>16955</v>
      </c>
      <c r="AN706" s="252" t="s">
        <v>16958</v>
      </c>
      <c r="AO706" s="252" t="s">
        <v>16955</v>
      </c>
      <c r="AP706" s="252" t="s">
        <v>16964</v>
      </c>
      <c r="AQ706" s="252" t="s">
        <v>16964</v>
      </c>
      <c r="AR706" s="252" t="s">
        <v>16952</v>
      </c>
      <c r="AS706" s="252"/>
      <c r="AT706" s="252"/>
      <c r="AU706" s="252"/>
      <c r="AV706" s="252"/>
      <c r="AW706" s="252" t="s">
        <v>670</v>
      </c>
      <c r="AX706" s="253">
        <v>4847.8</v>
      </c>
      <c r="AY706" s="253">
        <v>635.5</v>
      </c>
      <c r="AZ706" s="252" t="s">
        <v>2992</v>
      </c>
      <c r="BA706" s="252" t="s">
        <v>2984</v>
      </c>
      <c r="BB706" s="254"/>
      <c r="BC706" s="255">
        <f t="shared" si="296"/>
        <v>635.5</v>
      </c>
      <c r="BJ706" s="191" t="str">
        <f t="shared" si="297"/>
        <v>575.400</v>
      </c>
      <c r="BM706" s="191" t="s">
        <v>645</v>
      </c>
      <c r="BN706" s="191" t="s">
        <v>615</v>
      </c>
      <c r="BO706" s="191" t="s">
        <v>3269</v>
      </c>
      <c r="BU706" s="191" t="s">
        <v>645</v>
      </c>
      <c r="BV706" s="191" t="s">
        <v>615</v>
      </c>
      <c r="BW706" s="191" t="s">
        <v>3269</v>
      </c>
      <c r="CH706" s="248">
        <f t="shared" si="289"/>
        <v>-4.0745362639427185E-10</v>
      </c>
    </row>
    <row r="707" spans="1:86" x14ac:dyDescent="0.3">
      <c r="B707" s="249" t="s">
        <v>508</v>
      </c>
      <c r="C707" s="249"/>
      <c r="D707" s="246">
        <f>SUM(D708:D714)</f>
        <v>56471101.200000003</v>
      </c>
      <c r="E707" s="197">
        <f t="shared" ref="E707:AE707" si="299">SUM(E708:E714)</f>
        <v>0</v>
      </c>
      <c r="F707" s="197">
        <f t="shared" si="299"/>
        <v>0</v>
      </c>
      <c r="G707" s="197">
        <f t="shared" si="299"/>
        <v>0</v>
      </c>
      <c r="H707" s="197">
        <f t="shared" si="299"/>
        <v>0</v>
      </c>
      <c r="I707" s="197">
        <f t="shared" si="299"/>
        <v>0</v>
      </c>
      <c r="J707" s="197">
        <f t="shared" si="299"/>
        <v>0</v>
      </c>
      <c r="K707" s="247">
        <f t="shared" si="299"/>
        <v>0</v>
      </c>
      <c r="L707" s="197">
        <f t="shared" si="299"/>
        <v>0</v>
      </c>
      <c r="M707" s="197">
        <f t="shared" si="299"/>
        <v>6690.75</v>
      </c>
      <c r="N707" s="197">
        <f t="shared" si="299"/>
        <v>53995595.450000003</v>
      </c>
      <c r="O707" s="197">
        <f t="shared" si="299"/>
        <v>0</v>
      </c>
      <c r="P707" s="197">
        <f t="shared" si="299"/>
        <v>0</v>
      </c>
      <c r="Q707" s="197">
        <f t="shared" si="299"/>
        <v>0</v>
      </c>
      <c r="R707" s="197">
        <f t="shared" si="299"/>
        <v>0</v>
      </c>
      <c r="S707" s="197">
        <f t="shared" si="299"/>
        <v>0</v>
      </c>
      <c r="T707" s="197">
        <f t="shared" si="299"/>
        <v>0</v>
      </c>
      <c r="U707" s="197">
        <f t="shared" si="299"/>
        <v>0</v>
      </c>
      <c r="V707" s="197">
        <f t="shared" si="299"/>
        <v>0</v>
      </c>
      <c r="W707" s="197">
        <f t="shared" si="299"/>
        <v>0</v>
      </c>
      <c r="X707" s="197">
        <f t="shared" si="299"/>
        <v>0</v>
      </c>
      <c r="Y707" s="197">
        <f t="shared" si="299"/>
        <v>0</v>
      </c>
      <c r="Z707" s="197">
        <f t="shared" si="299"/>
        <v>0</v>
      </c>
      <c r="AA707" s="197">
        <f t="shared" si="299"/>
        <v>0</v>
      </c>
      <c r="AB707" s="197">
        <f t="shared" si="299"/>
        <v>0</v>
      </c>
      <c r="AC707" s="197">
        <f t="shared" si="299"/>
        <v>1155505.75</v>
      </c>
      <c r="AD707" s="197">
        <f t="shared" si="299"/>
        <v>1320000</v>
      </c>
      <c r="AE707" s="197">
        <f t="shared" si="299"/>
        <v>0</v>
      </c>
      <c r="AF707" s="239" t="s">
        <v>17026</v>
      </c>
      <c r="AG707" s="239" t="s">
        <v>17026</v>
      </c>
      <c r="AH707" s="239" t="s">
        <v>17026</v>
      </c>
      <c r="AI707" s="251"/>
      <c r="AJ707" s="251"/>
      <c r="AK707" s="251"/>
      <c r="AL707" s="251"/>
      <c r="AM707" s="252"/>
      <c r="AN707" s="252"/>
      <c r="AO707" s="252"/>
      <c r="AP707" s="252"/>
      <c r="AQ707" s="252"/>
      <c r="AR707" s="252"/>
      <c r="AS707" s="252"/>
      <c r="AT707" s="252"/>
      <c r="AU707" s="252"/>
      <c r="AV707" s="252"/>
      <c r="AW707" s="252"/>
      <c r="AX707" s="253"/>
      <c r="AY707" s="253"/>
      <c r="AZ707" s="252"/>
      <c r="BA707" s="252"/>
      <c r="BB707" s="254"/>
      <c r="BC707" s="255">
        <f t="shared" si="296"/>
        <v>-6690.75</v>
      </c>
      <c r="BJ707" s="191" t="e">
        <f t="shared" si="297"/>
        <v>#N/A</v>
      </c>
      <c r="BM707" s="191" t="s">
        <v>3857</v>
      </c>
      <c r="BN707" s="191" t="s">
        <v>3003</v>
      </c>
      <c r="BO707" s="191" t="s">
        <v>3358</v>
      </c>
      <c r="BU707" s="191" t="s">
        <v>3857</v>
      </c>
      <c r="BV707" s="191" t="s">
        <v>3003</v>
      </c>
      <c r="BW707" s="191" t="s">
        <v>3358</v>
      </c>
      <c r="CH707" s="248">
        <f t="shared" si="289"/>
        <v>0</v>
      </c>
    </row>
    <row r="708" spans="1:86" x14ac:dyDescent="0.3">
      <c r="A708" s="191">
        <v>1</v>
      </c>
      <c r="B708" s="256">
        <f>SUBTOTAL(9,$A$647:A708)</f>
        <v>58</v>
      </c>
      <c r="C708" s="260" t="s">
        <v>555</v>
      </c>
      <c r="D708" s="197">
        <f t="shared" ref="D708:D714" si="300">E708+F708+G708+H708+I708+J708+L708+N708+P708+R708+T708+U708+V708+W708+X708+Y708+Z708+AA708+AB708+AC708+AD708+AE708</f>
        <v>6319200</v>
      </c>
      <c r="E708" s="263">
        <v>0</v>
      </c>
      <c r="F708" s="263">
        <v>0</v>
      </c>
      <c r="G708" s="263">
        <v>0</v>
      </c>
      <c r="H708" s="263">
        <v>0</v>
      </c>
      <c r="I708" s="263">
        <v>0</v>
      </c>
      <c r="J708" s="263">
        <v>0</v>
      </c>
      <c r="K708" s="278">
        <v>0</v>
      </c>
      <c r="L708" s="263">
        <v>0</v>
      </c>
      <c r="M708" s="197">
        <v>750</v>
      </c>
      <c r="N708" s="197">
        <v>6010573.7199999997</v>
      </c>
      <c r="O708" s="263">
        <v>0</v>
      </c>
      <c r="P708" s="263">
        <v>0</v>
      </c>
      <c r="Q708" s="263">
        <v>0</v>
      </c>
      <c r="R708" s="263">
        <v>0</v>
      </c>
      <c r="S708" s="263">
        <v>0</v>
      </c>
      <c r="T708" s="263">
        <v>0</v>
      </c>
      <c r="U708" s="263">
        <v>0</v>
      </c>
      <c r="V708" s="263">
        <v>0</v>
      </c>
      <c r="W708" s="263">
        <v>0</v>
      </c>
      <c r="X708" s="263">
        <v>0</v>
      </c>
      <c r="Y708" s="263">
        <v>0</v>
      </c>
      <c r="Z708" s="263">
        <v>0</v>
      </c>
      <c r="AA708" s="263">
        <v>0</v>
      </c>
      <c r="AB708" s="263">
        <v>0</v>
      </c>
      <c r="AC708" s="197">
        <f t="shared" ref="AC708:AC714" si="301">ROUND(N708*2.14%,2)</f>
        <v>128626.28</v>
      </c>
      <c r="AD708" s="197">
        <v>180000</v>
      </c>
      <c r="AE708" s="263">
        <v>0</v>
      </c>
      <c r="AF708" s="239">
        <v>2025</v>
      </c>
      <c r="AG708" s="239">
        <v>2025</v>
      </c>
      <c r="AH708" s="239">
        <v>2025</v>
      </c>
      <c r="AI708" s="251"/>
      <c r="AJ708" s="251"/>
      <c r="AK708" s="251"/>
      <c r="AL708" s="251"/>
      <c r="AM708" s="252" t="s">
        <v>16960</v>
      </c>
      <c r="AN708" s="252" t="s">
        <v>16951</v>
      </c>
      <c r="AO708" s="252">
        <v>0</v>
      </c>
      <c r="AP708" s="252" t="s">
        <v>16971</v>
      </c>
      <c r="AQ708" s="252" t="s">
        <v>16972</v>
      </c>
      <c r="AR708" s="252">
        <v>0</v>
      </c>
      <c r="AS708" s="252"/>
      <c r="AT708" s="252"/>
      <c r="AU708" s="252"/>
      <c r="AV708" s="252"/>
      <c r="AW708" s="252" t="s">
        <v>788</v>
      </c>
      <c r="AX708" s="253">
        <v>791.29</v>
      </c>
      <c r="AY708" s="253">
        <v>650</v>
      </c>
      <c r="AZ708" s="252" t="s">
        <v>2967</v>
      </c>
      <c r="BA708" s="252" t="s">
        <v>17012</v>
      </c>
      <c r="BB708" s="254"/>
      <c r="BC708" s="255">
        <f t="shared" si="296"/>
        <v>-100</v>
      </c>
      <c r="BJ708" s="191" t="str">
        <f t="shared" si="297"/>
        <v>500.000</v>
      </c>
      <c r="BM708" s="191" t="s">
        <v>3858</v>
      </c>
      <c r="BN708" s="191" t="s">
        <v>2984</v>
      </c>
      <c r="BO708" s="191" t="s">
        <v>1429</v>
      </c>
      <c r="BU708" s="191" t="s">
        <v>3858</v>
      </c>
      <c r="BV708" s="191" t="s">
        <v>2984</v>
      </c>
      <c r="BW708" s="191" t="s">
        <v>1429</v>
      </c>
      <c r="CH708" s="248">
        <f t="shared" si="289"/>
        <v>2.6193447411060333E-10</v>
      </c>
    </row>
    <row r="709" spans="1:86" x14ac:dyDescent="0.3">
      <c r="A709" s="191">
        <v>1</v>
      </c>
      <c r="B709" s="256">
        <f>SUBTOTAL(9,$A$647:A709)</f>
        <v>59</v>
      </c>
      <c r="C709" s="260" t="s">
        <v>3347</v>
      </c>
      <c r="D709" s="197">
        <f t="shared" si="300"/>
        <v>4657250.3999999994</v>
      </c>
      <c r="E709" s="263">
        <v>0</v>
      </c>
      <c r="F709" s="263">
        <v>0</v>
      </c>
      <c r="G709" s="263">
        <v>0</v>
      </c>
      <c r="H709" s="263">
        <v>0</v>
      </c>
      <c r="I709" s="263">
        <v>0</v>
      </c>
      <c r="J709" s="263">
        <v>0</v>
      </c>
      <c r="K709" s="278">
        <v>0</v>
      </c>
      <c r="L709" s="263">
        <v>0</v>
      </c>
      <c r="M709" s="197">
        <v>552.75</v>
      </c>
      <c r="N709" s="197">
        <v>4383444.68</v>
      </c>
      <c r="O709" s="263">
        <v>0</v>
      </c>
      <c r="P709" s="263">
        <v>0</v>
      </c>
      <c r="Q709" s="263">
        <v>0</v>
      </c>
      <c r="R709" s="263">
        <v>0</v>
      </c>
      <c r="S709" s="263">
        <v>0</v>
      </c>
      <c r="T709" s="263">
        <v>0</v>
      </c>
      <c r="U709" s="263">
        <v>0</v>
      </c>
      <c r="V709" s="263">
        <v>0</v>
      </c>
      <c r="W709" s="263">
        <v>0</v>
      </c>
      <c r="X709" s="263">
        <v>0</v>
      </c>
      <c r="Y709" s="263">
        <v>0</v>
      </c>
      <c r="Z709" s="263">
        <v>0</v>
      </c>
      <c r="AA709" s="263">
        <v>0</v>
      </c>
      <c r="AB709" s="263">
        <v>0</v>
      </c>
      <c r="AC709" s="197">
        <f t="shared" si="301"/>
        <v>93805.72</v>
      </c>
      <c r="AD709" s="197">
        <v>180000</v>
      </c>
      <c r="AE709" s="263">
        <v>0</v>
      </c>
      <c r="AF709" s="239">
        <v>2025</v>
      </c>
      <c r="AG709" s="239">
        <v>2025</v>
      </c>
      <c r="AH709" s="239">
        <v>2025</v>
      </c>
      <c r="AI709" s="251"/>
      <c r="AJ709" s="251"/>
      <c r="AK709" s="251"/>
      <c r="AL709" s="251"/>
      <c r="AM709" s="252" t="s">
        <v>16954</v>
      </c>
      <c r="AN709" s="252" t="s">
        <v>16973</v>
      </c>
      <c r="AO709" s="252"/>
      <c r="AP709" s="252" t="s">
        <v>16952</v>
      </c>
      <c r="AQ709" s="252" t="s">
        <v>16958</v>
      </c>
      <c r="AR709" s="252"/>
      <c r="AS709" s="252"/>
      <c r="AT709" s="252"/>
      <c r="AU709" s="252"/>
      <c r="AV709" s="252"/>
      <c r="AW709" s="252">
        <v>1976</v>
      </c>
      <c r="AX709" s="253">
        <v>1655.19</v>
      </c>
      <c r="AY709" s="253">
        <v>552.75</v>
      </c>
      <c r="AZ709" s="252" t="s">
        <v>2967</v>
      </c>
      <c r="BA709" s="252">
        <v>2010</v>
      </c>
      <c r="BB709" s="254"/>
      <c r="BC709" s="255">
        <f t="shared" si="296"/>
        <v>0</v>
      </c>
      <c r="CH709" s="248">
        <f t="shared" si="289"/>
        <v>-2.6193447411060333E-10</v>
      </c>
    </row>
    <row r="710" spans="1:86" x14ac:dyDescent="0.3">
      <c r="A710" s="191">
        <v>1</v>
      </c>
      <c r="B710" s="256">
        <f>SUBTOTAL(9,$A$647:A710)</f>
        <v>60</v>
      </c>
      <c r="C710" s="260" t="s">
        <v>556</v>
      </c>
      <c r="D710" s="197">
        <f t="shared" si="300"/>
        <v>5139616</v>
      </c>
      <c r="E710" s="263">
        <v>0</v>
      </c>
      <c r="F710" s="263">
        <v>0</v>
      </c>
      <c r="G710" s="263">
        <v>0</v>
      </c>
      <c r="H710" s="263">
        <v>0</v>
      </c>
      <c r="I710" s="263">
        <v>0</v>
      </c>
      <c r="J710" s="263">
        <v>0</v>
      </c>
      <c r="K710" s="278">
        <v>0</v>
      </c>
      <c r="L710" s="263">
        <v>0</v>
      </c>
      <c r="M710" s="197">
        <v>610</v>
      </c>
      <c r="N710" s="197">
        <v>4855703.9400000004</v>
      </c>
      <c r="O710" s="263">
        <v>0</v>
      </c>
      <c r="P710" s="263">
        <v>0</v>
      </c>
      <c r="Q710" s="263">
        <v>0</v>
      </c>
      <c r="R710" s="263">
        <v>0</v>
      </c>
      <c r="S710" s="263">
        <v>0</v>
      </c>
      <c r="T710" s="263">
        <v>0</v>
      </c>
      <c r="U710" s="263">
        <v>0</v>
      </c>
      <c r="V710" s="263">
        <v>0</v>
      </c>
      <c r="W710" s="263">
        <v>0</v>
      </c>
      <c r="X710" s="263">
        <v>0</v>
      </c>
      <c r="Y710" s="263">
        <v>0</v>
      </c>
      <c r="Z710" s="263">
        <v>0</v>
      </c>
      <c r="AA710" s="263">
        <v>0</v>
      </c>
      <c r="AB710" s="263">
        <v>0</v>
      </c>
      <c r="AC710" s="197">
        <f t="shared" si="301"/>
        <v>103912.06</v>
      </c>
      <c r="AD710" s="197">
        <v>180000</v>
      </c>
      <c r="AE710" s="263">
        <v>0</v>
      </c>
      <c r="AF710" s="239">
        <v>2025</v>
      </c>
      <c r="AG710" s="239">
        <v>2025</v>
      </c>
      <c r="AH710" s="239">
        <v>2025</v>
      </c>
      <c r="AI710" s="251"/>
      <c r="AJ710" s="251"/>
      <c r="AK710" s="251"/>
      <c r="AL710" s="251"/>
      <c r="AM710" s="252" t="s">
        <v>16962</v>
      </c>
      <c r="AN710" s="252" t="s">
        <v>16965</v>
      </c>
      <c r="AO710" s="252">
        <v>0</v>
      </c>
      <c r="AP710" s="252" t="s">
        <v>16957</v>
      </c>
      <c r="AQ710" s="252" t="s">
        <v>16972</v>
      </c>
      <c r="AR710" s="252">
        <v>0</v>
      </c>
      <c r="AS710" s="252"/>
      <c r="AT710" s="252"/>
      <c r="AU710" s="252"/>
      <c r="AV710" s="252"/>
      <c r="AW710" s="252" t="s">
        <v>772</v>
      </c>
      <c r="AX710" s="253">
        <v>1224.3</v>
      </c>
      <c r="AY710" s="253" t="s">
        <v>2984</v>
      </c>
      <c r="AZ710" s="252" t="s">
        <v>2967</v>
      </c>
      <c r="BA710" s="252" t="s">
        <v>17012</v>
      </c>
      <c r="BB710" s="254"/>
      <c r="BC710" s="255" t="e">
        <f t="shared" si="296"/>
        <v>#VALUE!</v>
      </c>
      <c r="BJ710" s="191" t="str">
        <f>VLOOKUP(C710,BM:BO,3,FALSE)</f>
        <v>нет данных</v>
      </c>
      <c r="BM710" s="191" t="s">
        <v>3859</v>
      </c>
      <c r="BN710" s="191" t="s">
        <v>3006</v>
      </c>
      <c r="BO710" s="191" t="s">
        <v>2363</v>
      </c>
      <c r="BU710" s="191" t="s">
        <v>3859</v>
      </c>
      <c r="BV710" s="191" t="s">
        <v>3006</v>
      </c>
      <c r="BW710" s="191" t="s">
        <v>2363</v>
      </c>
      <c r="CH710" s="248">
        <f t="shared" si="289"/>
        <v>-4.0745362639427185E-10</v>
      </c>
    </row>
    <row r="711" spans="1:86" x14ac:dyDescent="0.3">
      <c r="A711" s="191">
        <v>1</v>
      </c>
      <c r="B711" s="256">
        <f>SUBTOTAL(9,$A$647:A711)</f>
        <v>61</v>
      </c>
      <c r="C711" s="260" t="s">
        <v>557</v>
      </c>
      <c r="D711" s="197">
        <f t="shared" si="300"/>
        <v>11220000</v>
      </c>
      <c r="E711" s="263">
        <v>0</v>
      </c>
      <c r="F711" s="263">
        <v>0</v>
      </c>
      <c r="G711" s="263">
        <v>0</v>
      </c>
      <c r="H711" s="263">
        <v>0</v>
      </c>
      <c r="I711" s="263">
        <v>0</v>
      </c>
      <c r="J711" s="263">
        <v>0</v>
      </c>
      <c r="K711" s="278">
        <v>0</v>
      </c>
      <c r="L711" s="263">
        <v>0</v>
      </c>
      <c r="M711" s="197">
        <v>1320</v>
      </c>
      <c r="N711" s="197">
        <v>10789112.98</v>
      </c>
      <c r="O711" s="263">
        <v>0</v>
      </c>
      <c r="P711" s="263">
        <v>0</v>
      </c>
      <c r="Q711" s="263">
        <v>0</v>
      </c>
      <c r="R711" s="263">
        <v>0</v>
      </c>
      <c r="S711" s="263">
        <v>0</v>
      </c>
      <c r="T711" s="263">
        <v>0</v>
      </c>
      <c r="U711" s="263">
        <v>0</v>
      </c>
      <c r="V711" s="263">
        <v>0</v>
      </c>
      <c r="W711" s="263">
        <v>0</v>
      </c>
      <c r="X711" s="263">
        <v>0</v>
      </c>
      <c r="Y711" s="263">
        <v>0</v>
      </c>
      <c r="Z711" s="263">
        <v>0</v>
      </c>
      <c r="AA711" s="263">
        <v>0</v>
      </c>
      <c r="AB711" s="263">
        <v>0</v>
      </c>
      <c r="AC711" s="197">
        <f t="shared" si="301"/>
        <v>230887.02</v>
      </c>
      <c r="AD711" s="263">
        <v>200000</v>
      </c>
      <c r="AE711" s="263">
        <v>0</v>
      </c>
      <c r="AF711" s="239">
        <v>2025</v>
      </c>
      <c r="AG711" s="239">
        <v>2025</v>
      </c>
      <c r="AH711" s="239">
        <v>2025</v>
      </c>
      <c r="AI711" s="251"/>
      <c r="AJ711" s="251"/>
      <c r="AK711" s="251"/>
      <c r="AL711" s="251"/>
      <c r="AM711" s="252" t="s">
        <v>16954</v>
      </c>
      <c r="AN711" s="252" t="s">
        <v>16956</v>
      </c>
      <c r="AO711" s="252">
        <v>0</v>
      </c>
      <c r="AP711" s="252" t="s">
        <v>16966</v>
      </c>
      <c r="AQ711" s="252" t="s">
        <v>16968</v>
      </c>
      <c r="AR711" s="252" t="s">
        <v>16968</v>
      </c>
      <c r="AS711" s="252"/>
      <c r="AT711" s="252"/>
      <c r="AU711" s="252"/>
      <c r="AV711" s="252"/>
      <c r="AW711" s="252" t="s">
        <v>615</v>
      </c>
      <c r="AX711" s="253">
        <v>6351.5</v>
      </c>
      <c r="AY711" s="253" t="s">
        <v>2984</v>
      </c>
      <c r="AZ711" s="252" t="s">
        <v>3040</v>
      </c>
      <c r="BA711" s="252">
        <v>2012</v>
      </c>
      <c r="BB711" s="254"/>
      <c r="BC711" s="255" t="e">
        <f t="shared" si="296"/>
        <v>#VALUE!</v>
      </c>
      <c r="BJ711" s="191" t="str">
        <f>VLOOKUP(C711,BM:BO,3,FALSE)</f>
        <v>1318.400</v>
      </c>
      <c r="BM711" s="191" t="s">
        <v>3861</v>
      </c>
      <c r="BN711" s="191" t="s">
        <v>668</v>
      </c>
      <c r="BO711" s="191" t="s">
        <v>709</v>
      </c>
      <c r="BU711" s="191" t="s">
        <v>3861</v>
      </c>
      <c r="BV711" s="191" t="s">
        <v>668</v>
      </c>
      <c r="BW711" s="191" t="s">
        <v>709</v>
      </c>
      <c r="CH711" s="248">
        <f t="shared" si="289"/>
        <v>-4.3655745685100555E-10</v>
      </c>
    </row>
    <row r="712" spans="1:86" x14ac:dyDescent="0.3">
      <c r="A712" s="191">
        <v>1</v>
      </c>
      <c r="B712" s="256">
        <f>SUBTOTAL(9,$A$647:A712)</f>
        <v>62</v>
      </c>
      <c r="C712" s="260" t="s">
        <v>558</v>
      </c>
      <c r="D712" s="197">
        <f t="shared" si="300"/>
        <v>15166080</v>
      </c>
      <c r="E712" s="263">
        <v>0</v>
      </c>
      <c r="F712" s="263">
        <v>0</v>
      </c>
      <c r="G712" s="263">
        <v>0</v>
      </c>
      <c r="H712" s="263">
        <v>0</v>
      </c>
      <c r="I712" s="263">
        <v>0</v>
      </c>
      <c r="J712" s="263">
        <v>0</v>
      </c>
      <c r="K712" s="278">
        <v>0</v>
      </c>
      <c r="L712" s="263">
        <v>0</v>
      </c>
      <c r="M712" s="197">
        <v>1800</v>
      </c>
      <c r="N712" s="197">
        <v>14652516.15</v>
      </c>
      <c r="O712" s="263">
        <v>0</v>
      </c>
      <c r="P712" s="263">
        <v>0</v>
      </c>
      <c r="Q712" s="263">
        <v>0</v>
      </c>
      <c r="R712" s="263">
        <v>0</v>
      </c>
      <c r="S712" s="263">
        <v>0</v>
      </c>
      <c r="T712" s="263">
        <v>0</v>
      </c>
      <c r="U712" s="263">
        <v>0</v>
      </c>
      <c r="V712" s="263">
        <v>0</v>
      </c>
      <c r="W712" s="263">
        <v>0</v>
      </c>
      <c r="X712" s="263">
        <v>0</v>
      </c>
      <c r="Y712" s="263">
        <v>0</v>
      </c>
      <c r="Z712" s="263">
        <v>0</v>
      </c>
      <c r="AA712" s="263">
        <v>0</v>
      </c>
      <c r="AB712" s="263">
        <v>0</v>
      </c>
      <c r="AC712" s="197">
        <f t="shared" si="301"/>
        <v>313563.84999999998</v>
      </c>
      <c r="AD712" s="263">
        <v>200000</v>
      </c>
      <c r="AE712" s="263">
        <v>0</v>
      </c>
      <c r="AF712" s="239">
        <v>2025</v>
      </c>
      <c r="AG712" s="239">
        <v>2025</v>
      </c>
      <c r="AH712" s="239">
        <v>2025</v>
      </c>
      <c r="AI712" s="251"/>
      <c r="AJ712" s="251"/>
      <c r="AK712" s="251"/>
      <c r="AL712" s="251"/>
      <c r="AM712" s="252" t="s">
        <v>16967</v>
      </c>
      <c r="AN712" s="252" t="s">
        <v>16972</v>
      </c>
      <c r="AO712" s="252">
        <v>0</v>
      </c>
      <c r="AP712" s="252" t="s">
        <v>16964</v>
      </c>
      <c r="AQ712" s="252" t="s">
        <v>16958</v>
      </c>
      <c r="AR712" s="252" t="s">
        <v>16964</v>
      </c>
      <c r="AS712" s="252"/>
      <c r="AT712" s="252"/>
      <c r="AU712" s="252"/>
      <c r="AV712" s="252"/>
      <c r="AW712" s="252" t="s">
        <v>701</v>
      </c>
      <c r="AX712" s="253">
        <v>7459.8</v>
      </c>
      <c r="AY712" s="253">
        <v>1651.26</v>
      </c>
      <c r="AZ712" s="252" t="s">
        <v>2967</v>
      </c>
      <c r="BA712" s="252" t="s">
        <v>17012</v>
      </c>
      <c r="BB712" s="254"/>
      <c r="BC712" s="255">
        <f t="shared" si="296"/>
        <v>-148.74</v>
      </c>
      <c r="BJ712" s="191" t="str">
        <f>VLOOKUP(C712,BM:BO,3,FALSE)</f>
        <v>нет данных</v>
      </c>
      <c r="BM712" s="191" t="s">
        <v>3862</v>
      </c>
      <c r="BN712" s="191" t="s">
        <v>668</v>
      </c>
      <c r="BO712" s="191" t="s">
        <v>2984</v>
      </c>
      <c r="BU712" s="191" t="s">
        <v>3862</v>
      </c>
      <c r="BV712" s="191" t="s">
        <v>668</v>
      </c>
      <c r="BW712" s="191" t="s">
        <v>2984</v>
      </c>
      <c r="CH712" s="248">
        <f t="shared" si="289"/>
        <v>-3.4924596548080444E-10</v>
      </c>
    </row>
    <row r="713" spans="1:86" x14ac:dyDescent="0.3">
      <c r="A713" s="191">
        <v>1</v>
      </c>
      <c r="B713" s="256">
        <f>SUBTOTAL(9,$A$647:A713)</f>
        <v>63</v>
      </c>
      <c r="C713" s="260" t="s">
        <v>559</v>
      </c>
      <c r="D713" s="197">
        <f t="shared" si="300"/>
        <v>4280204.8000000007</v>
      </c>
      <c r="E713" s="263">
        <v>0</v>
      </c>
      <c r="F713" s="263">
        <v>0</v>
      </c>
      <c r="G713" s="263">
        <v>0</v>
      </c>
      <c r="H713" s="263">
        <v>0</v>
      </c>
      <c r="I713" s="263">
        <v>0</v>
      </c>
      <c r="J713" s="263">
        <v>0</v>
      </c>
      <c r="K713" s="278">
        <v>0</v>
      </c>
      <c r="L713" s="263">
        <v>0</v>
      </c>
      <c r="M713" s="197">
        <v>508</v>
      </c>
      <c r="N713" s="197">
        <v>4014298.81</v>
      </c>
      <c r="O713" s="263">
        <v>0</v>
      </c>
      <c r="P713" s="263">
        <v>0</v>
      </c>
      <c r="Q713" s="263">
        <v>0</v>
      </c>
      <c r="R713" s="263">
        <v>0</v>
      </c>
      <c r="S713" s="263">
        <v>0</v>
      </c>
      <c r="T713" s="263">
        <v>0</v>
      </c>
      <c r="U713" s="263">
        <v>0</v>
      </c>
      <c r="V713" s="263">
        <v>0</v>
      </c>
      <c r="W713" s="263">
        <v>0</v>
      </c>
      <c r="X713" s="263">
        <v>0</v>
      </c>
      <c r="Y713" s="263">
        <v>0</v>
      </c>
      <c r="Z713" s="263">
        <v>0</v>
      </c>
      <c r="AA713" s="263">
        <v>0</v>
      </c>
      <c r="AB713" s="263">
        <v>0</v>
      </c>
      <c r="AC713" s="197">
        <f t="shared" si="301"/>
        <v>85905.99</v>
      </c>
      <c r="AD713" s="197">
        <v>180000</v>
      </c>
      <c r="AE713" s="263">
        <v>0</v>
      </c>
      <c r="AF713" s="239">
        <v>2025</v>
      </c>
      <c r="AG713" s="239">
        <v>2025</v>
      </c>
      <c r="AH713" s="239">
        <v>2025</v>
      </c>
      <c r="AI713" s="251"/>
      <c r="AJ713" s="251"/>
      <c r="AK713" s="251"/>
      <c r="AL713" s="251"/>
      <c r="AM713" s="252" t="s">
        <v>16970</v>
      </c>
      <c r="AN713" s="252" t="s">
        <v>16949</v>
      </c>
      <c r="AO713" s="252">
        <v>0</v>
      </c>
      <c r="AP713" s="252" t="s">
        <v>16965</v>
      </c>
      <c r="AQ713" s="252" t="s">
        <v>16966</v>
      </c>
      <c r="AR713" s="252">
        <v>0</v>
      </c>
      <c r="AS713" s="252"/>
      <c r="AT713" s="252"/>
      <c r="AU713" s="252"/>
      <c r="AV713" s="252"/>
      <c r="AW713" s="252" t="s">
        <v>663</v>
      </c>
      <c r="AX713" s="253">
        <v>1038.8</v>
      </c>
      <c r="AY713" s="253">
        <v>508</v>
      </c>
      <c r="AZ713" s="252" t="s">
        <v>2967</v>
      </c>
      <c r="BA713" s="252" t="s">
        <v>17012</v>
      </c>
      <c r="BB713" s="254"/>
      <c r="BC713" s="255">
        <f t="shared" si="296"/>
        <v>0</v>
      </c>
      <c r="BJ713" s="191" t="str">
        <f>VLOOKUP(C713,BM:BO,3,FALSE)</f>
        <v>440.000</v>
      </c>
      <c r="BM713" s="191" t="s">
        <v>3864</v>
      </c>
      <c r="BN713" s="191" t="s">
        <v>662</v>
      </c>
      <c r="BO713" s="191" t="s">
        <v>2984</v>
      </c>
      <c r="BU713" s="191" t="s">
        <v>3864</v>
      </c>
      <c r="BV713" s="191" t="s">
        <v>662</v>
      </c>
      <c r="BW713" s="191" t="s">
        <v>2984</v>
      </c>
      <c r="CH713" s="248">
        <f t="shared" si="289"/>
        <v>6.9849193096160889E-10</v>
      </c>
    </row>
    <row r="714" spans="1:86" x14ac:dyDescent="0.3">
      <c r="A714" s="191">
        <v>1</v>
      </c>
      <c r="B714" s="256">
        <f>SUBTOTAL(9,$A$647:A714)</f>
        <v>64</v>
      </c>
      <c r="C714" s="260" t="s">
        <v>3693</v>
      </c>
      <c r="D714" s="197">
        <f t="shared" si="300"/>
        <v>9688750</v>
      </c>
      <c r="E714" s="263">
        <v>0</v>
      </c>
      <c r="F714" s="263">
        <v>0</v>
      </c>
      <c r="G714" s="263">
        <v>0</v>
      </c>
      <c r="H714" s="263">
        <v>0</v>
      </c>
      <c r="I714" s="263">
        <v>0</v>
      </c>
      <c r="J714" s="263">
        <v>0</v>
      </c>
      <c r="K714" s="278">
        <v>0</v>
      </c>
      <c r="L714" s="263">
        <v>0</v>
      </c>
      <c r="M714" s="197">
        <v>1150</v>
      </c>
      <c r="N714" s="197">
        <v>9289945.1699999999</v>
      </c>
      <c r="O714" s="263">
        <v>0</v>
      </c>
      <c r="P714" s="263">
        <v>0</v>
      </c>
      <c r="Q714" s="263">
        <v>0</v>
      </c>
      <c r="R714" s="263">
        <v>0</v>
      </c>
      <c r="S714" s="263">
        <v>0</v>
      </c>
      <c r="T714" s="263">
        <v>0</v>
      </c>
      <c r="U714" s="263">
        <v>0</v>
      </c>
      <c r="V714" s="263">
        <v>0</v>
      </c>
      <c r="W714" s="263">
        <v>0</v>
      </c>
      <c r="X714" s="263">
        <v>0</v>
      </c>
      <c r="Y714" s="263">
        <v>0</v>
      </c>
      <c r="Z714" s="263">
        <v>0</v>
      </c>
      <c r="AA714" s="263">
        <v>0</v>
      </c>
      <c r="AB714" s="263">
        <v>0</v>
      </c>
      <c r="AC714" s="197">
        <f t="shared" si="301"/>
        <v>198804.83</v>
      </c>
      <c r="AD714" s="263">
        <v>200000</v>
      </c>
      <c r="AE714" s="263">
        <v>0</v>
      </c>
      <c r="AF714" s="239">
        <v>2025</v>
      </c>
      <c r="AG714" s="239">
        <v>2025</v>
      </c>
      <c r="AH714" s="239">
        <v>2025</v>
      </c>
      <c r="AI714" s="251"/>
      <c r="AJ714" s="251"/>
      <c r="AK714" s="251"/>
      <c r="AL714" s="251"/>
      <c r="AM714" s="252" t="s">
        <v>16962</v>
      </c>
      <c r="AN714" s="252" t="s">
        <v>16959</v>
      </c>
      <c r="AO714" s="252"/>
      <c r="AP714" s="252" t="s">
        <v>16953</v>
      </c>
      <c r="AQ714" s="252" t="s">
        <v>16961</v>
      </c>
      <c r="AR714" s="252" t="s">
        <v>16963</v>
      </c>
      <c r="AS714" s="252"/>
      <c r="AT714" s="252"/>
      <c r="AU714" s="252"/>
      <c r="AV714" s="252"/>
      <c r="AW714" s="252">
        <v>1989</v>
      </c>
      <c r="AX714" s="253">
        <v>3233.6</v>
      </c>
      <c r="AY714" s="253">
        <v>1150</v>
      </c>
      <c r="AZ714" s="252" t="s">
        <v>2967</v>
      </c>
      <c r="BA714" s="252" t="s">
        <v>17012</v>
      </c>
      <c r="BB714" s="254"/>
      <c r="BC714" s="255">
        <f t="shared" si="296"/>
        <v>0</v>
      </c>
      <c r="CH714" s="248">
        <f t="shared" si="289"/>
        <v>8.7311491370201111E-11</v>
      </c>
    </row>
    <row r="715" spans="1:86" x14ac:dyDescent="0.3">
      <c r="B715" s="249" t="s">
        <v>533</v>
      </c>
      <c r="C715" s="249"/>
      <c r="D715" s="246">
        <f>SUM(D716:D717)</f>
        <v>17708184.119999997</v>
      </c>
      <c r="E715" s="197">
        <f t="shared" ref="E715:AE715" si="302">SUM(E716:E717)</f>
        <v>0</v>
      </c>
      <c r="F715" s="197">
        <f t="shared" si="302"/>
        <v>0</v>
      </c>
      <c r="G715" s="197">
        <f t="shared" si="302"/>
        <v>0</v>
      </c>
      <c r="H715" s="197">
        <f t="shared" si="302"/>
        <v>0</v>
      </c>
      <c r="I715" s="197">
        <f t="shared" si="302"/>
        <v>0</v>
      </c>
      <c r="J715" s="197">
        <f t="shared" si="302"/>
        <v>0</v>
      </c>
      <c r="K715" s="247">
        <f t="shared" si="302"/>
        <v>0</v>
      </c>
      <c r="L715" s="197">
        <f t="shared" si="302"/>
        <v>0</v>
      </c>
      <c r="M715" s="197">
        <f t="shared" si="302"/>
        <v>1993</v>
      </c>
      <c r="N715" s="197">
        <f t="shared" si="302"/>
        <v>16965130.329999998</v>
      </c>
      <c r="O715" s="197">
        <f t="shared" si="302"/>
        <v>0</v>
      </c>
      <c r="P715" s="197">
        <f t="shared" si="302"/>
        <v>0</v>
      </c>
      <c r="Q715" s="197">
        <f t="shared" si="302"/>
        <v>0</v>
      </c>
      <c r="R715" s="197">
        <f t="shared" si="302"/>
        <v>0</v>
      </c>
      <c r="S715" s="197">
        <f t="shared" si="302"/>
        <v>0</v>
      </c>
      <c r="T715" s="197">
        <f t="shared" si="302"/>
        <v>0</v>
      </c>
      <c r="U715" s="197">
        <f t="shared" si="302"/>
        <v>0</v>
      </c>
      <c r="V715" s="197">
        <f t="shared" si="302"/>
        <v>0</v>
      </c>
      <c r="W715" s="197">
        <f t="shared" si="302"/>
        <v>0</v>
      </c>
      <c r="X715" s="197">
        <f t="shared" si="302"/>
        <v>0</v>
      </c>
      <c r="Y715" s="197">
        <f t="shared" si="302"/>
        <v>0</v>
      </c>
      <c r="Z715" s="197">
        <f t="shared" si="302"/>
        <v>0</v>
      </c>
      <c r="AA715" s="197">
        <f t="shared" si="302"/>
        <v>0</v>
      </c>
      <c r="AB715" s="197">
        <f t="shared" si="302"/>
        <v>0</v>
      </c>
      <c r="AC715" s="197">
        <f t="shared" si="302"/>
        <v>363053.79000000004</v>
      </c>
      <c r="AD715" s="197">
        <f t="shared" si="302"/>
        <v>380000</v>
      </c>
      <c r="AE715" s="197">
        <f t="shared" si="302"/>
        <v>0</v>
      </c>
      <c r="AF715" s="239" t="s">
        <v>17026</v>
      </c>
      <c r="AG715" s="239" t="s">
        <v>17026</v>
      </c>
      <c r="AH715" s="239" t="s">
        <v>17026</v>
      </c>
      <c r="AI715" s="251"/>
      <c r="AJ715" s="251"/>
      <c r="AK715" s="251"/>
      <c r="AL715" s="251"/>
      <c r="AM715" s="252"/>
      <c r="AN715" s="252"/>
      <c r="AO715" s="252"/>
      <c r="AP715" s="252"/>
      <c r="AQ715" s="252"/>
      <c r="AR715" s="252"/>
      <c r="AS715" s="252"/>
      <c r="AT715" s="252"/>
      <c r="AU715" s="252"/>
      <c r="AV715" s="252"/>
      <c r="AW715" s="252"/>
      <c r="AX715" s="253"/>
      <c r="AY715" s="253"/>
      <c r="AZ715" s="252"/>
      <c r="BA715" s="252"/>
      <c r="BB715" s="254"/>
      <c r="BC715" s="255">
        <f t="shared" si="296"/>
        <v>-1993</v>
      </c>
      <c r="BJ715" s="191" t="e">
        <f t="shared" ref="BJ715:BJ746" si="303">VLOOKUP(C715,BM:BO,3,FALSE)</f>
        <v>#N/A</v>
      </c>
      <c r="BM715" s="191" t="s">
        <v>3865</v>
      </c>
      <c r="BN715" s="191" t="s">
        <v>2984</v>
      </c>
      <c r="BO715" s="191" t="s">
        <v>2984</v>
      </c>
      <c r="BU715" s="191" t="s">
        <v>3865</v>
      </c>
      <c r="BV715" s="191" t="s">
        <v>2984</v>
      </c>
      <c r="BW715" s="191" t="s">
        <v>2984</v>
      </c>
      <c r="CH715" s="248">
        <f t="shared" si="289"/>
        <v>-9.3132257461547852E-10</v>
      </c>
    </row>
    <row r="716" spans="1:86" x14ac:dyDescent="0.3">
      <c r="A716" s="191">
        <v>1</v>
      </c>
      <c r="B716" s="256">
        <f>SUBTOTAL(9,$A$647:A716)</f>
        <v>65</v>
      </c>
      <c r="C716" s="260" t="s">
        <v>561</v>
      </c>
      <c r="D716" s="197">
        <f t="shared" ref="D716:D717" si="304">E716+F716+G716+H716+I716+J716+L716+N716+P716+R716+T716+U716+V716+W716+X716+Y716+Z716+AA716+AB716+AC716+AD716+AE716</f>
        <v>9336140.879999999</v>
      </c>
      <c r="E716" s="263">
        <v>0</v>
      </c>
      <c r="F716" s="263">
        <v>0</v>
      </c>
      <c r="G716" s="263">
        <v>0</v>
      </c>
      <c r="H716" s="263">
        <v>0</v>
      </c>
      <c r="I716" s="263">
        <v>0</v>
      </c>
      <c r="J716" s="263">
        <v>0</v>
      </c>
      <c r="K716" s="278">
        <v>0</v>
      </c>
      <c r="L716" s="263">
        <v>0</v>
      </c>
      <c r="M716" s="197">
        <v>1047</v>
      </c>
      <c r="N716" s="197">
        <v>8944723.7899999991</v>
      </c>
      <c r="O716" s="263">
        <v>0</v>
      </c>
      <c r="P716" s="263">
        <v>0</v>
      </c>
      <c r="Q716" s="263">
        <v>0</v>
      </c>
      <c r="R716" s="263">
        <v>0</v>
      </c>
      <c r="S716" s="263">
        <v>0</v>
      </c>
      <c r="T716" s="263">
        <v>0</v>
      </c>
      <c r="U716" s="263">
        <v>0</v>
      </c>
      <c r="V716" s="263">
        <v>0</v>
      </c>
      <c r="W716" s="263">
        <v>0</v>
      </c>
      <c r="X716" s="263">
        <v>0</v>
      </c>
      <c r="Y716" s="263">
        <v>0</v>
      </c>
      <c r="Z716" s="263">
        <v>0</v>
      </c>
      <c r="AA716" s="263">
        <v>0</v>
      </c>
      <c r="AB716" s="263">
        <v>0</v>
      </c>
      <c r="AC716" s="197">
        <f>ROUND(N716*2.14%,2)</f>
        <v>191417.09</v>
      </c>
      <c r="AD716" s="263">
        <v>200000</v>
      </c>
      <c r="AE716" s="263">
        <v>0</v>
      </c>
      <c r="AF716" s="239">
        <v>2025</v>
      </c>
      <c r="AG716" s="239">
        <v>2025</v>
      </c>
      <c r="AH716" s="239">
        <v>2025</v>
      </c>
      <c r="AI716" s="251"/>
      <c r="AJ716" s="251"/>
      <c r="AK716" s="251"/>
      <c r="AL716" s="251"/>
      <c r="AM716" s="252" t="s">
        <v>16954</v>
      </c>
      <c r="AN716" s="252" t="s">
        <v>16974</v>
      </c>
      <c r="AO716" s="252">
        <v>2014</v>
      </c>
      <c r="AP716" s="252" t="s">
        <v>16964</v>
      </c>
      <c r="AQ716" s="252" t="s">
        <v>16968</v>
      </c>
      <c r="AR716" s="252" t="s">
        <v>16958</v>
      </c>
      <c r="AS716" s="252"/>
      <c r="AT716" s="252" t="s">
        <v>16975</v>
      </c>
      <c r="AU716" s="259">
        <v>2357957.75</v>
      </c>
      <c r="AV716" s="259">
        <v>2347436.0300000003</v>
      </c>
      <c r="AW716" s="252" t="s">
        <v>924</v>
      </c>
      <c r="AX716" s="253">
        <v>7983</v>
      </c>
      <c r="AY716" s="253">
        <v>1047</v>
      </c>
      <c r="AZ716" s="252" t="s">
        <v>2992</v>
      </c>
      <c r="BA716" s="252" t="s">
        <v>17012</v>
      </c>
      <c r="BB716" s="254"/>
      <c r="BC716" s="255">
        <f t="shared" si="296"/>
        <v>0</v>
      </c>
      <c r="BJ716" s="191" t="str">
        <f t="shared" si="303"/>
        <v>984.200</v>
      </c>
      <c r="BM716" s="191" t="s">
        <v>3866</v>
      </c>
      <c r="BN716" s="191" t="s">
        <v>2984</v>
      </c>
      <c r="BO716" s="191" t="s">
        <v>2984</v>
      </c>
      <c r="BU716" s="191" t="s">
        <v>3866</v>
      </c>
      <c r="BV716" s="191" t="s">
        <v>2984</v>
      </c>
      <c r="BW716" s="191" t="s">
        <v>2984</v>
      </c>
      <c r="CH716" s="248">
        <f t="shared" si="289"/>
        <v>-1.4551915228366852E-10</v>
      </c>
    </row>
    <row r="717" spans="1:86" x14ac:dyDescent="0.3">
      <c r="A717" s="191">
        <v>1</v>
      </c>
      <c r="B717" s="256">
        <f>SUBTOTAL(9,$A$647:A717)</f>
        <v>66</v>
      </c>
      <c r="C717" s="260" t="s">
        <v>562</v>
      </c>
      <c r="D717" s="197">
        <f t="shared" si="304"/>
        <v>8372043.2400000002</v>
      </c>
      <c r="E717" s="263">
        <v>0</v>
      </c>
      <c r="F717" s="263">
        <v>0</v>
      </c>
      <c r="G717" s="263">
        <v>0</v>
      </c>
      <c r="H717" s="263">
        <v>0</v>
      </c>
      <c r="I717" s="263">
        <v>0</v>
      </c>
      <c r="J717" s="263">
        <v>0</v>
      </c>
      <c r="K717" s="278">
        <v>0</v>
      </c>
      <c r="L717" s="263">
        <v>0</v>
      </c>
      <c r="M717" s="197">
        <v>946.00000000000011</v>
      </c>
      <c r="N717" s="197">
        <v>8020406.54</v>
      </c>
      <c r="O717" s="263">
        <v>0</v>
      </c>
      <c r="P717" s="263">
        <v>0</v>
      </c>
      <c r="Q717" s="263">
        <v>0</v>
      </c>
      <c r="R717" s="263">
        <v>0</v>
      </c>
      <c r="S717" s="263">
        <v>0</v>
      </c>
      <c r="T717" s="263">
        <v>0</v>
      </c>
      <c r="U717" s="263">
        <v>0</v>
      </c>
      <c r="V717" s="263">
        <v>0</v>
      </c>
      <c r="W717" s="263">
        <v>0</v>
      </c>
      <c r="X717" s="263">
        <v>0</v>
      </c>
      <c r="Y717" s="263">
        <v>0</v>
      </c>
      <c r="Z717" s="263">
        <v>0</v>
      </c>
      <c r="AA717" s="263">
        <v>0</v>
      </c>
      <c r="AB717" s="263">
        <v>0</v>
      </c>
      <c r="AC717" s="197">
        <f>ROUND(N717*2.14%,2)</f>
        <v>171636.7</v>
      </c>
      <c r="AD717" s="197">
        <v>180000</v>
      </c>
      <c r="AE717" s="263">
        <v>0</v>
      </c>
      <c r="AF717" s="239">
        <v>2025</v>
      </c>
      <c r="AG717" s="239">
        <v>2025</v>
      </c>
      <c r="AH717" s="239">
        <v>2025</v>
      </c>
      <c r="AI717" s="251"/>
      <c r="AJ717" s="251"/>
      <c r="AK717" s="251"/>
      <c r="AL717" s="251"/>
      <c r="AM717" s="252" t="s">
        <v>16967</v>
      </c>
      <c r="AN717" s="252" t="s">
        <v>16952</v>
      </c>
      <c r="AO717" s="252">
        <v>0</v>
      </c>
      <c r="AP717" s="252" t="s">
        <v>16964</v>
      </c>
      <c r="AQ717" s="252" t="s">
        <v>16964</v>
      </c>
      <c r="AR717" s="252" t="s">
        <v>16964</v>
      </c>
      <c r="AS717" s="252"/>
      <c r="AT717" s="252"/>
      <c r="AU717" s="252"/>
      <c r="AV717" s="252"/>
      <c r="AW717" s="252" t="s">
        <v>656</v>
      </c>
      <c r="AX717" s="253">
        <v>5480.6</v>
      </c>
      <c r="AY717" s="253">
        <v>872.7</v>
      </c>
      <c r="AZ717" s="252" t="s">
        <v>2967</v>
      </c>
      <c r="BA717" s="252" t="s">
        <v>17012</v>
      </c>
      <c r="BB717" s="254"/>
      <c r="BC717" s="255">
        <f t="shared" si="296"/>
        <v>-73.300000000000068</v>
      </c>
      <c r="BJ717" s="191" t="str">
        <f t="shared" si="303"/>
        <v>851.500</v>
      </c>
      <c r="BM717" s="191" t="s">
        <v>3868</v>
      </c>
      <c r="BN717" s="191" t="s">
        <v>2984</v>
      </c>
      <c r="BO717" s="191" t="s">
        <v>2984</v>
      </c>
      <c r="BU717" s="191" t="s">
        <v>3868</v>
      </c>
      <c r="BV717" s="191" t="s">
        <v>2984</v>
      </c>
      <c r="BW717" s="191" t="s">
        <v>2984</v>
      </c>
      <c r="CH717" s="248">
        <f t="shared" si="289"/>
        <v>1.7462298274040222E-10</v>
      </c>
    </row>
    <row r="718" spans="1:86" x14ac:dyDescent="0.3">
      <c r="B718" s="249" t="s">
        <v>534</v>
      </c>
      <c r="C718" s="249"/>
      <c r="D718" s="246">
        <f>SUM(D719:D720)</f>
        <v>17034035.52</v>
      </c>
      <c r="E718" s="197">
        <f t="shared" ref="E718:AE718" si="305">SUM(E719:E720)</f>
        <v>0</v>
      </c>
      <c r="F718" s="197">
        <f t="shared" si="305"/>
        <v>0</v>
      </c>
      <c r="G718" s="197">
        <f t="shared" si="305"/>
        <v>0</v>
      </c>
      <c r="H718" s="197">
        <f t="shared" si="305"/>
        <v>0</v>
      </c>
      <c r="I718" s="197">
        <f t="shared" si="305"/>
        <v>0</v>
      </c>
      <c r="J718" s="197">
        <f t="shared" si="305"/>
        <v>0</v>
      </c>
      <c r="K718" s="247">
        <f t="shared" si="305"/>
        <v>0</v>
      </c>
      <c r="L718" s="197">
        <f t="shared" si="305"/>
        <v>0</v>
      </c>
      <c r="M718" s="197">
        <f t="shared" si="305"/>
        <v>2021.6999999999998</v>
      </c>
      <c r="N718" s="197">
        <f t="shared" si="305"/>
        <v>16305106.239999998</v>
      </c>
      <c r="O718" s="197">
        <f t="shared" si="305"/>
        <v>0</v>
      </c>
      <c r="P718" s="197">
        <f t="shared" si="305"/>
        <v>0</v>
      </c>
      <c r="Q718" s="197">
        <f t="shared" si="305"/>
        <v>0</v>
      </c>
      <c r="R718" s="197">
        <f t="shared" si="305"/>
        <v>0</v>
      </c>
      <c r="S718" s="197">
        <f t="shared" si="305"/>
        <v>0</v>
      </c>
      <c r="T718" s="197">
        <f t="shared" si="305"/>
        <v>0</v>
      </c>
      <c r="U718" s="197">
        <f t="shared" si="305"/>
        <v>0</v>
      </c>
      <c r="V718" s="197">
        <f t="shared" si="305"/>
        <v>0</v>
      </c>
      <c r="W718" s="197">
        <f t="shared" si="305"/>
        <v>0</v>
      </c>
      <c r="X718" s="197">
        <f t="shared" si="305"/>
        <v>0</v>
      </c>
      <c r="Y718" s="197">
        <f t="shared" si="305"/>
        <v>0</v>
      </c>
      <c r="Z718" s="197">
        <f t="shared" si="305"/>
        <v>0</v>
      </c>
      <c r="AA718" s="197">
        <f t="shared" si="305"/>
        <v>0</v>
      </c>
      <c r="AB718" s="197">
        <f t="shared" si="305"/>
        <v>0</v>
      </c>
      <c r="AC718" s="197">
        <f t="shared" si="305"/>
        <v>348929.28000000003</v>
      </c>
      <c r="AD718" s="197">
        <f t="shared" si="305"/>
        <v>380000</v>
      </c>
      <c r="AE718" s="197">
        <f t="shared" si="305"/>
        <v>0</v>
      </c>
      <c r="AF718" s="239" t="s">
        <v>17026</v>
      </c>
      <c r="AG718" s="239" t="s">
        <v>17026</v>
      </c>
      <c r="AH718" s="239" t="s">
        <v>17026</v>
      </c>
      <c r="AI718" s="251"/>
      <c r="AJ718" s="251"/>
      <c r="AK718" s="251"/>
      <c r="AL718" s="251"/>
      <c r="AM718" s="252"/>
      <c r="AN718" s="252"/>
      <c r="AO718" s="252"/>
      <c r="AP718" s="252"/>
      <c r="AQ718" s="252"/>
      <c r="AR718" s="252"/>
      <c r="AS718" s="252"/>
      <c r="AT718" s="252"/>
      <c r="AU718" s="252"/>
      <c r="AV718" s="252"/>
      <c r="AW718" s="252"/>
      <c r="AX718" s="253"/>
      <c r="AY718" s="253"/>
      <c r="AZ718" s="252"/>
      <c r="BA718" s="252"/>
      <c r="BB718" s="254"/>
      <c r="BC718" s="255">
        <f t="shared" si="296"/>
        <v>-2021.6999999999998</v>
      </c>
      <c r="BJ718" s="191" t="e">
        <f t="shared" si="303"/>
        <v>#N/A</v>
      </c>
      <c r="BM718" s="191" t="s">
        <v>3870</v>
      </c>
      <c r="BN718" s="191" t="s">
        <v>16989</v>
      </c>
      <c r="BO718" s="191" t="s">
        <v>3871</v>
      </c>
      <c r="BU718" s="191" t="s">
        <v>3870</v>
      </c>
      <c r="BV718" s="191" t="s">
        <v>16989</v>
      </c>
      <c r="BW718" s="191" t="s">
        <v>3871</v>
      </c>
      <c r="CH718" s="248">
        <f t="shared" si="289"/>
        <v>1.1641532182693481E-9</v>
      </c>
    </row>
    <row r="719" spans="1:86" x14ac:dyDescent="0.3">
      <c r="A719" s="191">
        <v>1</v>
      </c>
      <c r="B719" s="256">
        <f>SUBTOTAL(9,$A$647:A719)</f>
        <v>67</v>
      </c>
      <c r="C719" s="260" t="s">
        <v>563</v>
      </c>
      <c r="D719" s="197">
        <f t="shared" ref="D719:D720" si="306">E719+F719+G719+H719+I719+J719+L719+N719+P719+R719+T719+U719+V719+W719+X719+Y719+Z719+AA719+AB719+AC719+AD719+AE719</f>
        <v>10054268.479999999</v>
      </c>
      <c r="E719" s="263">
        <v>0</v>
      </c>
      <c r="F719" s="263">
        <v>0</v>
      </c>
      <c r="G719" s="263">
        <v>0</v>
      </c>
      <c r="H719" s="263">
        <v>0</v>
      </c>
      <c r="I719" s="263">
        <v>0</v>
      </c>
      <c r="J719" s="263">
        <v>0</v>
      </c>
      <c r="K719" s="278">
        <v>0</v>
      </c>
      <c r="L719" s="263">
        <v>0</v>
      </c>
      <c r="M719" s="197">
        <v>1193.3</v>
      </c>
      <c r="N719" s="197">
        <v>9647805.4399999995</v>
      </c>
      <c r="O719" s="263">
        <v>0</v>
      </c>
      <c r="P719" s="263">
        <v>0</v>
      </c>
      <c r="Q719" s="263">
        <v>0</v>
      </c>
      <c r="R719" s="263">
        <v>0</v>
      </c>
      <c r="S719" s="263">
        <v>0</v>
      </c>
      <c r="T719" s="263">
        <v>0</v>
      </c>
      <c r="U719" s="263">
        <v>0</v>
      </c>
      <c r="V719" s="263">
        <v>0</v>
      </c>
      <c r="W719" s="263">
        <v>0</v>
      </c>
      <c r="X719" s="263">
        <v>0</v>
      </c>
      <c r="Y719" s="263">
        <v>0</v>
      </c>
      <c r="Z719" s="263">
        <v>0</v>
      </c>
      <c r="AA719" s="263">
        <v>0</v>
      </c>
      <c r="AB719" s="263">
        <v>0</v>
      </c>
      <c r="AC719" s="197">
        <f>ROUND(N719*2.14%,2)</f>
        <v>206463.04</v>
      </c>
      <c r="AD719" s="263">
        <v>200000</v>
      </c>
      <c r="AE719" s="263">
        <v>0</v>
      </c>
      <c r="AF719" s="239">
        <v>2025</v>
      </c>
      <c r="AG719" s="239">
        <v>2025</v>
      </c>
      <c r="AH719" s="239">
        <v>2025</v>
      </c>
      <c r="AI719" s="251"/>
      <c r="AJ719" s="251"/>
      <c r="AK719" s="251"/>
      <c r="AL719" s="251"/>
      <c r="AM719" s="252" t="s">
        <v>16954</v>
      </c>
      <c r="AN719" s="252" t="s">
        <v>16962</v>
      </c>
      <c r="AO719" s="252">
        <v>0</v>
      </c>
      <c r="AP719" s="252" t="s">
        <v>16951</v>
      </c>
      <c r="AQ719" s="252" t="s">
        <v>16964</v>
      </c>
      <c r="AR719" s="252" t="s">
        <v>16953</v>
      </c>
      <c r="AS719" s="252"/>
      <c r="AT719" s="252"/>
      <c r="AU719" s="252"/>
      <c r="AV719" s="252"/>
      <c r="AW719" s="252" t="s">
        <v>617</v>
      </c>
      <c r="AX719" s="253">
        <v>2574.4</v>
      </c>
      <c r="AY719" s="253">
        <v>1193.3</v>
      </c>
      <c r="AZ719" s="252" t="s">
        <v>2967</v>
      </c>
      <c r="BA719" s="252" t="s">
        <v>17012</v>
      </c>
      <c r="BB719" s="254"/>
      <c r="BC719" s="255">
        <f t="shared" si="296"/>
        <v>0</v>
      </c>
      <c r="BJ719" s="191" t="str">
        <f t="shared" si="303"/>
        <v>861.000</v>
      </c>
      <c r="BM719" s="191" t="s">
        <v>3873</v>
      </c>
      <c r="BN719" s="191" t="s">
        <v>16989</v>
      </c>
      <c r="BO719" s="191" t="s">
        <v>2984</v>
      </c>
      <c r="BU719" s="191" t="s">
        <v>3873</v>
      </c>
      <c r="BV719" s="191" t="s">
        <v>16989</v>
      </c>
      <c r="BW719" s="191" t="s">
        <v>2984</v>
      </c>
      <c r="CH719" s="248">
        <f t="shared" si="289"/>
        <v>-9.0221874415874481E-10</v>
      </c>
    </row>
    <row r="720" spans="1:86" x14ac:dyDescent="0.3">
      <c r="A720" s="191">
        <v>1</v>
      </c>
      <c r="B720" s="256">
        <f>SUBTOTAL(9,$A$647:A720)</f>
        <v>68</v>
      </c>
      <c r="C720" s="260" t="s">
        <v>564</v>
      </c>
      <c r="D720" s="197">
        <f t="shared" si="306"/>
        <v>6979767.04</v>
      </c>
      <c r="E720" s="263">
        <v>0</v>
      </c>
      <c r="F720" s="263">
        <v>0</v>
      </c>
      <c r="G720" s="263">
        <v>0</v>
      </c>
      <c r="H720" s="263">
        <v>0</v>
      </c>
      <c r="I720" s="263">
        <v>0</v>
      </c>
      <c r="J720" s="263">
        <v>0</v>
      </c>
      <c r="K720" s="278">
        <v>0</v>
      </c>
      <c r="L720" s="263">
        <v>0</v>
      </c>
      <c r="M720" s="197">
        <v>828.4</v>
      </c>
      <c r="N720" s="197">
        <v>6657300.7999999998</v>
      </c>
      <c r="O720" s="263">
        <v>0</v>
      </c>
      <c r="P720" s="263">
        <v>0</v>
      </c>
      <c r="Q720" s="263">
        <v>0</v>
      </c>
      <c r="R720" s="263">
        <v>0</v>
      </c>
      <c r="S720" s="263">
        <v>0</v>
      </c>
      <c r="T720" s="263">
        <v>0</v>
      </c>
      <c r="U720" s="263">
        <v>0</v>
      </c>
      <c r="V720" s="263">
        <v>0</v>
      </c>
      <c r="W720" s="263">
        <v>0</v>
      </c>
      <c r="X720" s="263">
        <v>0</v>
      </c>
      <c r="Y720" s="263">
        <v>0</v>
      </c>
      <c r="Z720" s="263">
        <v>0</v>
      </c>
      <c r="AA720" s="263">
        <v>0</v>
      </c>
      <c r="AB720" s="263">
        <v>0</v>
      </c>
      <c r="AC720" s="197">
        <f>ROUND(N720*2.14%,2)</f>
        <v>142466.23999999999</v>
      </c>
      <c r="AD720" s="197">
        <v>180000</v>
      </c>
      <c r="AE720" s="263">
        <v>0</v>
      </c>
      <c r="AF720" s="239">
        <v>2025</v>
      </c>
      <c r="AG720" s="239">
        <v>2025</v>
      </c>
      <c r="AH720" s="239">
        <v>2025</v>
      </c>
      <c r="AI720" s="251"/>
      <c r="AJ720" s="251"/>
      <c r="AK720" s="251"/>
      <c r="AL720" s="251"/>
      <c r="AM720" s="252" t="s">
        <v>16955</v>
      </c>
      <c r="AN720" s="252" t="s">
        <v>16959</v>
      </c>
      <c r="AO720" s="252">
        <v>0</v>
      </c>
      <c r="AP720" s="252">
        <v>2019</v>
      </c>
      <c r="AQ720" s="252" t="s">
        <v>16961</v>
      </c>
      <c r="AR720" s="252">
        <v>0</v>
      </c>
      <c r="AS720" s="252"/>
      <c r="AT720" s="252" t="s">
        <v>16975</v>
      </c>
      <c r="AU720" s="259">
        <v>3484396.9</v>
      </c>
      <c r="AV720" s="259">
        <v>584460.44999999995</v>
      </c>
      <c r="AW720" s="252" t="s">
        <v>995</v>
      </c>
      <c r="AX720" s="253">
        <v>812.7</v>
      </c>
      <c r="AY720" s="253">
        <v>751</v>
      </c>
      <c r="AZ720" s="252" t="s">
        <v>2967</v>
      </c>
      <c r="BA720" s="252">
        <v>2009</v>
      </c>
      <c r="BB720" s="254"/>
      <c r="BC720" s="255">
        <f t="shared" si="296"/>
        <v>-77.399999999999977</v>
      </c>
      <c r="BJ720" s="191" t="e">
        <f t="shared" si="303"/>
        <v>#N/A</v>
      </c>
      <c r="BM720" s="191" t="s">
        <v>3875</v>
      </c>
      <c r="BN720" s="191" t="s">
        <v>1014</v>
      </c>
      <c r="BO720" s="191" t="s">
        <v>3876</v>
      </c>
      <c r="BU720" s="191" t="s">
        <v>3875</v>
      </c>
      <c r="BV720" s="191" t="s">
        <v>1014</v>
      </c>
      <c r="BW720" s="191" t="s">
        <v>3876</v>
      </c>
      <c r="CH720" s="248">
        <f t="shared" si="289"/>
        <v>2.3283064365386963E-10</v>
      </c>
    </row>
    <row r="721" spans="1:86" x14ac:dyDescent="0.3">
      <c r="B721" s="249" t="s">
        <v>535</v>
      </c>
      <c r="C721" s="249"/>
      <c r="D721" s="246">
        <f>D722+D723+D724</f>
        <v>16380603.180000002</v>
      </c>
      <c r="E721" s="197">
        <f t="shared" ref="E721:AE721" si="307">E722+E723+E724</f>
        <v>227625.8</v>
      </c>
      <c r="F721" s="197">
        <f t="shared" si="307"/>
        <v>0</v>
      </c>
      <c r="G721" s="197">
        <f t="shared" si="307"/>
        <v>4065919.47</v>
      </c>
      <c r="H721" s="197">
        <f t="shared" si="307"/>
        <v>357676.95</v>
      </c>
      <c r="I721" s="197">
        <f t="shared" si="307"/>
        <v>0</v>
      </c>
      <c r="J721" s="197">
        <f t="shared" si="307"/>
        <v>0</v>
      </c>
      <c r="K721" s="247">
        <f t="shared" si="307"/>
        <v>0</v>
      </c>
      <c r="L721" s="197">
        <f t="shared" si="307"/>
        <v>0</v>
      </c>
      <c r="M721" s="197">
        <f t="shared" si="307"/>
        <v>1324</v>
      </c>
      <c r="N721" s="197">
        <f t="shared" si="307"/>
        <v>10886865.870000001</v>
      </c>
      <c r="O721" s="197">
        <f t="shared" si="307"/>
        <v>0</v>
      </c>
      <c r="P721" s="197">
        <f t="shared" si="307"/>
        <v>0</v>
      </c>
      <c r="Q721" s="197">
        <f t="shared" si="307"/>
        <v>0</v>
      </c>
      <c r="R721" s="197">
        <f t="shared" si="307"/>
        <v>0</v>
      </c>
      <c r="S721" s="197">
        <f t="shared" si="307"/>
        <v>0</v>
      </c>
      <c r="T721" s="197">
        <f t="shared" si="307"/>
        <v>0</v>
      </c>
      <c r="U721" s="197">
        <f t="shared" si="307"/>
        <v>0</v>
      </c>
      <c r="V721" s="197">
        <f t="shared" si="307"/>
        <v>0</v>
      </c>
      <c r="W721" s="197">
        <f t="shared" si="307"/>
        <v>0</v>
      </c>
      <c r="X721" s="197">
        <f t="shared" si="307"/>
        <v>0</v>
      </c>
      <c r="Y721" s="197">
        <f t="shared" si="307"/>
        <v>0</v>
      </c>
      <c r="Z721" s="197">
        <f t="shared" si="307"/>
        <v>0</v>
      </c>
      <c r="AA721" s="197">
        <f t="shared" si="307"/>
        <v>0</v>
      </c>
      <c r="AB721" s="197">
        <f t="shared" si="307"/>
        <v>0</v>
      </c>
      <c r="AC721" s="197">
        <f t="shared" si="307"/>
        <v>332515.08999999997</v>
      </c>
      <c r="AD721" s="197">
        <f t="shared" si="307"/>
        <v>510000</v>
      </c>
      <c r="AE721" s="197">
        <f t="shared" si="307"/>
        <v>0</v>
      </c>
      <c r="AF721" s="239" t="s">
        <v>17026</v>
      </c>
      <c r="AG721" s="239" t="s">
        <v>17026</v>
      </c>
      <c r="AH721" s="239" t="s">
        <v>17026</v>
      </c>
      <c r="AI721" s="251"/>
      <c r="AJ721" s="251"/>
      <c r="AK721" s="251"/>
      <c r="AL721" s="251"/>
      <c r="AM721" s="252"/>
      <c r="AN721" s="252"/>
      <c r="AO721" s="252"/>
      <c r="AP721" s="252"/>
      <c r="AQ721" s="252"/>
      <c r="AR721" s="252"/>
      <c r="AS721" s="252"/>
      <c r="AT721" s="252"/>
      <c r="AU721" s="252"/>
      <c r="AV721" s="252"/>
      <c r="AW721" s="252"/>
      <c r="AX721" s="253"/>
      <c r="AY721" s="253"/>
      <c r="AZ721" s="252"/>
      <c r="BA721" s="252"/>
      <c r="BB721" s="254"/>
      <c r="BC721" s="255">
        <f t="shared" si="296"/>
        <v>-1324</v>
      </c>
      <c r="BJ721" s="191" t="e">
        <f t="shared" si="303"/>
        <v>#N/A</v>
      </c>
      <c r="BM721" s="191" t="s">
        <v>751</v>
      </c>
      <c r="BN721" s="191" t="s">
        <v>2984</v>
      </c>
      <c r="BO721" s="191" t="s">
        <v>2984</v>
      </c>
      <c r="BU721" s="191" t="s">
        <v>751</v>
      </c>
      <c r="BV721" s="191" t="s">
        <v>2984</v>
      </c>
      <c r="BW721" s="191" t="s">
        <v>2984</v>
      </c>
      <c r="CH721" s="248">
        <f t="shared" si="289"/>
        <v>-1.1641532182693481E-10</v>
      </c>
    </row>
    <row r="722" spans="1:86" x14ac:dyDescent="0.3">
      <c r="A722" s="191">
        <v>1</v>
      </c>
      <c r="B722" s="256">
        <f>SUBTOTAL(9,$A$647:A722)</f>
        <v>69</v>
      </c>
      <c r="C722" s="260" t="s">
        <v>565</v>
      </c>
      <c r="D722" s="197">
        <f t="shared" ref="D722:D724" si="308">E722+F722+G722+H722+I722+J722+L722+N722+P722+R722+T722+U722+V722+W722+X722+Y722+Z722+AA722+AB722+AC722+AD722+AE722</f>
        <v>5885246.4000000004</v>
      </c>
      <c r="E722" s="263">
        <v>0</v>
      </c>
      <c r="F722" s="263">
        <v>0</v>
      </c>
      <c r="G722" s="263">
        <v>0</v>
      </c>
      <c r="H722" s="263">
        <v>0</v>
      </c>
      <c r="I722" s="263">
        <v>0</v>
      </c>
      <c r="J722" s="263">
        <v>0</v>
      </c>
      <c r="K722" s="278">
        <v>0</v>
      </c>
      <c r="L722" s="263">
        <v>0</v>
      </c>
      <c r="M722" s="197">
        <v>660</v>
      </c>
      <c r="N722" s="197">
        <v>5585712.1600000001</v>
      </c>
      <c r="O722" s="263">
        <v>0</v>
      </c>
      <c r="P722" s="263">
        <v>0</v>
      </c>
      <c r="Q722" s="263">
        <v>0</v>
      </c>
      <c r="R722" s="263">
        <v>0</v>
      </c>
      <c r="S722" s="263">
        <v>0</v>
      </c>
      <c r="T722" s="263">
        <v>0</v>
      </c>
      <c r="U722" s="263">
        <v>0</v>
      </c>
      <c r="V722" s="263">
        <v>0</v>
      </c>
      <c r="W722" s="263">
        <v>0</v>
      </c>
      <c r="X722" s="263">
        <v>0</v>
      </c>
      <c r="Y722" s="263">
        <v>0</v>
      </c>
      <c r="Z722" s="263">
        <v>0</v>
      </c>
      <c r="AA722" s="263">
        <v>0</v>
      </c>
      <c r="AB722" s="263">
        <v>0</v>
      </c>
      <c r="AC722" s="197">
        <f>ROUND(N722*2.14%,2)</f>
        <v>119534.24</v>
      </c>
      <c r="AD722" s="197">
        <v>180000</v>
      </c>
      <c r="AE722" s="263">
        <v>0</v>
      </c>
      <c r="AF722" s="239">
        <v>2025</v>
      </c>
      <c r="AG722" s="239">
        <v>2025</v>
      </c>
      <c r="AH722" s="239">
        <v>2025</v>
      </c>
      <c r="AI722" s="251"/>
      <c r="AJ722" s="251"/>
      <c r="AK722" s="251"/>
      <c r="AL722" s="251"/>
      <c r="AM722" s="252" t="s">
        <v>16949</v>
      </c>
      <c r="AN722" s="252" t="s">
        <v>16949</v>
      </c>
      <c r="AO722" s="252">
        <v>0</v>
      </c>
      <c r="AP722" s="252" t="s">
        <v>16964</v>
      </c>
      <c r="AQ722" s="252" t="s">
        <v>16964</v>
      </c>
      <c r="AR722" s="252" t="s">
        <v>16950</v>
      </c>
      <c r="AS722" s="252"/>
      <c r="AT722" s="252"/>
      <c r="AU722" s="252"/>
      <c r="AV722" s="252"/>
      <c r="AW722" s="252" t="s">
        <v>784</v>
      </c>
      <c r="AX722" s="253">
        <v>2756.73</v>
      </c>
      <c r="AY722" s="253">
        <v>660</v>
      </c>
      <c r="AZ722" s="252" t="s">
        <v>2992</v>
      </c>
      <c r="BA722" s="252" t="s">
        <v>17012</v>
      </c>
      <c r="BB722" s="254"/>
      <c r="BC722" s="255">
        <f t="shared" si="296"/>
        <v>0</v>
      </c>
      <c r="BJ722" s="191" t="str">
        <f t="shared" si="303"/>
        <v>656.000</v>
      </c>
      <c r="BM722" s="191" t="s">
        <v>752</v>
      </c>
      <c r="BN722" s="191" t="s">
        <v>2984</v>
      </c>
      <c r="BO722" s="191" t="s">
        <v>2984</v>
      </c>
      <c r="BU722" s="191" t="s">
        <v>752</v>
      </c>
      <c r="BV722" s="191" t="s">
        <v>2984</v>
      </c>
      <c r="BW722" s="191" t="s">
        <v>2984</v>
      </c>
      <c r="CH722" s="248">
        <f t="shared" si="289"/>
        <v>2.3283064365386963E-10</v>
      </c>
    </row>
    <row r="723" spans="1:86" x14ac:dyDescent="0.3">
      <c r="A723" s="191">
        <v>1</v>
      </c>
      <c r="B723" s="256">
        <f>SUBTOTAL(9,$A$647:A723)</f>
        <v>70</v>
      </c>
      <c r="C723" s="260" t="s">
        <v>566</v>
      </c>
      <c r="D723" s="197">
        <f t="shared" si="308"/>
        <v>5594598.4000000004</v>
      </c>
      <c r="E723" s="263">
        <v>0</v>
      </c>
      <c r="F723" s="263">
        <v>0</v>
      </c>
      <c r="G723" s="263">
        <v>0</v>
      </c>
      <c r="H723" s="263">
        <v>0</v>
      </c>
      <c r="I723" s="263">
        <v>0</v>
      </c>
      <c r="J723" s="263">
        <v>0</v>
      </c>
      <c r="K723" s="278">
        <v>0</v>
      </c>
      <c r="L723" s="263">
        <v>0</v>
      </c>
      <c r="M723" s="197">
        <v>664</v>
      </c>
      <c r="N723" s="197">
        <v>5301153.71</v>
      </c>
      <c r="O723" s="263">
        <v>0</v>
      </c>
      <c r="P723" s="263">
        <v>0</v>
      </c>
      <c r="Q723" s="263">
        <v>0</v>
      </c>
      <c r="R723" s="263">
        <v>0</v>
      </c>
      <c r="S723" s="263">
        <v>0</v>
      </c>
      <c r="T723" s="263">
        <v>0</v>
      </c>
      <c r="U723" s="263">
        <v>0</v>
      </c>
      <c r="V723" s="263">
        <v>0</v>
      </c>
      <c r="W723" s="263">
        <v>0</v>
      </c>
      <c r="X723" s="263">
        <v>0</v>
      </c>
      <c r="Y723" s="263">
        <v>0</v>
      </c>
      <c r="Z723" s="263">
        <v>0</v>
      </c>
      <c r="AA723" s="263">
        <v>0</v>
      </c>
      <c r="AB723" s="263">
        <v>0</v>
      </c>
      <c r="AC723" s="197">
        <f>ROUND(N723*2.14%,2)</f>
        <v>113444.69</v>
      </c>
      <c r="AD723" s="197">
        <v>180000</v>
      </c>
      <c r="AE723" s="263">
        <v>0</v>
      </c>
      <c r="AF723" s="239">
        <v>2025</v>
      </c>
      <c r="AG723" s="239">
        <v>2025</v>
      </c>
      <c r="AH723" s="239">
        <v>2025</v>
      </c>
      <c r="AI723" s="251"/>
      <c r="AJ723" s="251"/>
      <c r="AK723" s="251"/>
      <c r="AL723" s="251"/>
      <c r="AM723" s="252" t="s">
        <v>16954</v>
      </c>
      <c r="AN723" s="252" t="s">
        <v>16956</v>
      </c>
      <c r="AO723" s="252">
        <v>0</v>
      </c>
      <c r="AP723" s="252" t="s">
        <v>16961</v>
      </c>
      <c r="AQ723" s="252" t="s">
        <v>16968</v>
      </c>
      <c r="AR723" s="252">
        <v>0</v>
      </c>
      <c r="AS723" s="252"/>
      <c r="AT723" s="252"/>
      <c r="AU723" s="252"/>
      <c r="AV723" s="252"/>
      <c r="AW723" s="252" t="s">
        <v>1014</v>
      </c>
      <c r="AX723" s="253">
        <v>1530.5</v>
      </c>
      <c r="AY723" s="253">
        <v>698.34</v>
      </c>
      <c r="AZ723" s="252" t="s">
        <v>2967</v>
      </c>
      <c r="BA723" s="252" t="s">
        <v>17012</v>
      </c>
      <c r="BB723" s="254"/>
      <c r="BC723" s="255">
        <f t="shared" si="296"/>
        <v>34.340000000000032</v>
      </c>
      <c r="BJ723" s="191" t="str">
        <f t="shared" si="303"/>
        <v>520.800</v>
      </c>
      <c r="BM723" s="191" t="s">
        <v>3879</v>
      </c>
      <c r="BN723" s="191" t="s">
        <v>2984</v>
      </c>
      <c r="BO723" s="191" t="s">
        <v>2984</v>
      </c>
      <c r="BU723" s="191" t="s">
        <v>3879</v>
      </c>
      <c r="BV723" s="191" t="s">
        <v>2984</v>
      </c>
      <c r="BW723" s="191" t="s">
        <v>2984</v>
      </c>
      <c r="CH723" s="248">
        <f t="shared" si="289"/>
        <v>4.0745362639427185E-10</v>
      </c>
    </row>
    <row r="724" spans="1:86" ht="17.25" customHeight="1" x14ac:dyDescent="0.3">
      <c r="A724" s="191">
        <v>1</v>
      </c>
      <c r="B724" s="256">
        <f>SUBTOTAL(9,$A$647:A724)</f>
        <v>71</v>
      </c>
      <c r="C724" s="260" t="s">
        <v>529</v>
      </c>
      <c r="D724" s="197">
        <f t="shared" si="308"/>
        <v>4900758.3800000008</v>
      </c>
      <c r="E724" s="263">
        <v>227625.8</v>
      </c>
      <c r="F724" s="263">
        <v>0</v>
      </c>
      <c r="G724" s="263">
        <v>4065919.47</v>
      </c>
      <c r="H724" s="263">
        <v>357676.95</v>
      </c>
      <c r="I724" s="263">
        <v>0</v>
      </c>
      <c r="J724" s="263">
        <v>0</v>
      </c>
      <c r="K724" s="278">
        <v>0</v>
      </c>
      <c r="L724" s="263">
        <v>0</v>
      </c>
      <c r="M724" s="197">
        <v>0</v>
      </c>
      <c r="N724" s="298">
        <v>0</v>
      </c>
      <c r="O724" s="263">
        <v>0</v>
      </c>
      <c r="P724" s="263">
        <v>0</v>
      </c>
      <c r="Q724" s="263">
        <v>0</v>
      </c>
      <c r="R724" s="263">
        <v>0</v>
      </c>
      <c r="S724" s="263">
        <v>0</v>
      </c>
      <c r="T724" s="263">
        <v>0</v>
      </c>
      <c r="U724" s="263">
        <v>0</v>
      </c>
      <c r="V724" s="263">
        <v>0</v>
      </c>
      <c r="W724" s="263">
        <v>0</v>
      </c>
      <c r="X724" s="263">
        <v>0</v>
      </c>
      <c r="Y724" s="263">
        <v>0</v>
      </c>
      <c r="Z724" s="263">
        <v>0</v>
      </c>
      <c r="AA724" s="263">
        <v>0</v>
      </c>
      <c r="AB724" s="263">
        <v>0</v>
      </c>
      <c r="AC724" s="263">
        <f>ROUND(E724*2.14%,2)+ROUND(G724*2.14%,2)+ROUND(H724*2.14%,2)</f>
        <v>99536.159999999989</v>
      </c>
      <c r="AD724" s="263">
        <v>150000</v>
      </c>
      <c r="AE724" s="263">
        <v>0</v>
      </c>
      <c r="AF724" s="239">
        <v>2025</v>
      </c>
      <c r="AG724" s="239">
        <v>2025</v>
      </c>
      <c r="AH724" s="239">
        <v>2025</v>
      </c>
      <c r="AI724" s="251"/>
      <c r="AJ724" s="251"/>
      <c r="AK724" s="251"/>
      <c r="AL724" s="251"/>
      <c r="AM724" s="252" t="s">
        <v>16953</v>
      </c>
      <c r="AN724" s="252" t="s">
        <v>16967</v>
      </c>
      <c r="AO724" s="252">
        <v>0</v>
      </c>
      <c r="AP724" s="252" t="s">
        <v>16970</v>
      </c>
      <c r="AQ724" s="252" t="s">
        <v>16966</v>
      </c>
      <c r="AR724" s="252" t="s">
        <v>16964</v>
      </c>
      <c r="AS724" s="252"/>
      <c r="AT724" s="252"/>
      <c r="AU724" s="252"/>
      <c r="AV724" s="252"/>
      <c r="AW724" s="252" t="s">
        <v>637</v>
      </c>
      <c r="AX724" s="253">
        <v>1347.34</v>
      </c>
      <c r="AY724" s="253">
        <v>595.35</v>
      </c>
      <c r="AZ724" s="252" t="s">
        <v>2967</v>
      </c>
      <c r="BA724" s="252" t="s">
        <v>637</v>
      </c>
      <c r="BB724" s="254"/>
      <c r="BC724" s="255">
        <f t="shared" si="296"/>
        <v>595.35</v>
      </c>
      <c r="BJ724" s="191" t="str">
        <f t="shared" si="303"/>
        <v>441.000</v>
      </c>
      <c r="BM724" s="191" t="s">
        <v>3880</v>
      </c>
      <c r="BN724" s="191" t="s">
        <v>2984</v>
      </c>
      <c r="BO724" s="191" t="s">
        <v>2984</v>
      </c>
      <c r="BU724" s="191" t="s">
        <v>3880</v>
      </c>
      <c r="BV724" s="191" t="s">
        <v>2984</v>
      </c>
      <c r="BW724" s="191" t="s">
        <v>2984</v>
      </c>
      <c r="CH724" s="248">
        <f t="shared" si="289"/>
        <v>8.149072527885437E-10</v>
      </c>
    </row>
    <row r="725" spans="1:86" x14ac:dyDescent="0.3">
      <c r="B725" s="249" t="s">
        <v>53</v>
      </c>
      <c r="C725" s="249"/>
      <c r="D725" s="246">
        <f>D726</f>
        <v>5729408</v>
      </c>
      <c r="E725" s="197">
        <f t="shared" ref="E725:AE725" si="309">E726</f>
        <v>0</v>
      </c>
      <c r="F725" s="197">
        <f t="shared" si="309"/>
        <v>0</v>
      </c>
      <c r="G725" s="197">
        <f t="shared" si="309"/>
        <v>0</v>
      </c>
      <c r="H725" s="197">
        <f t="shared" si="309"/>
        <v>0</v>
      </c>
      <c r="I725" s="197">
        <f t="shared" si="309"/>
        <v>0</v>
      </c>
      <c r="J725" s="197">
        <f t="shared" si="309"/>
        <v>0</v>
      </c>
      <c r="K725" s="247">
        <f t="shared" si="309"/>
        <v>0</v>
      </c>
      <c r="L725" s="197">
        <f t="shared" si="309"/>
        <v>0</v>
      </c>
      <c r="M725" s="197">
        <f t="shared" si="309"/>
        <v>680</v>
      </c>
      <c r="N725" s="197">
        <f t="shared" si="309"/>
        <v>5433138.8300000001</v>
      </c>
      <c r="O725" s="197">
        <f t="shared" si="309"/>
        <v>0</v>
      </c>
      <c r="P725" s="197">
        <f t="shared" si="309"/>
        <v>0</v>
      </c>
      <c r="Q725" s="197">
        <f t="shared" si="309"/>
        <v>0</v>
      </c>
      <c r="R725" s="197">
        <f t="shared" si="309"/>
        <v>0</v>
      </c>
      <c r="S725" s="197">
        <f t="shared" si="309"/>
        <v>0</v>
      </c>
      <c r="T725" s="197">
        <f t="shared" si="309"/>
        <v>0</v>
      </c>
      <c r="U725" s="197">
        <f t="shared" si="309"/>
        <v>0</v>
      </c>
      <c r="V725" s="197">
        <f t="shared" si="309"/>
        <v>0</v>
      </c>
      <c r="W725" s="197">
        <f t="shared" si="309"/>
        <v>0</v>
      </c>
      <c r="X725" s="197">
        <f t="shared" si="309"/>
        <v>0</v>
      </c>
      <c r="Y725" s="197">
        <f t="shared" si="309"/>
        <v>0</v>
      </c>
      <c r="Z725" s="197">
        <f t="shared" si="309"/>
        <v>0</v>
      </c>
      <c r="AA725" s="197">
        <f t="shared" si="309"/>
        <v>0</v>
      </c>
      <c r="AB725" s="197">
        <f t="shared" si="309"/>
        <v>0</v>
      </c>
      <c r="AC725" s="197">
        <f t="shared" si="309"/>
        <v>116269.17</v>
      </c>
      <c r="AD725" s="197">
        <f t="shared" si="309"/>
        <v>180000</v>
      </c>
      <c r="AE725" s="197">
        <f t="shared" si="309"/>
        <v>0</v>
      </c>
      <c r="AF725" s="239" t="s">
        <v>17026</v>
      </c>
      <c r="AG725" s="239" t="s">
        <v>17026</v>
      </c>
      <c r="AH725" s="239" t="s">
        <v>17026</v>
      </c>
      <c r="AI725" s="251"/>
      <c r="AJ725" s="251"/>
      <c r="AK725" s="251"/>
      <c r="AL725" s="251"/>
      <c r="AM725" s="252"/>
      <c r="AN725" s="252"/>
      <c r="AO725" s="252"/>
      <c r="AP725" s="252"/>
      <c r="AQ725" s="252"/>
      <c r="AR725" s="252"/>
      <c r="AS725" s="252"/>
      <c r="AT725" s="252"/>
      <c r="AU725" s="252"/>
      <c r="AV725" s="252"/>
      <c r="AW725" s="252"/>
      <c r="AX725" s="253"/>
      <c r="AY725" s="253"/>
      <c r="AZ725" s="252"/>
      <c r="BA725" s="252"/>
      <c r="BB725" s="254"/>
      <c r="BC725" s="255">
        <f t="shared" si="296"/>
        <v>-680</v>
      </c>
      <c r="BJ725" s="191" t="e">
        <f t="shared" si="303"/>
        <v>#N/A</v>
      </c>
      <c r="BM725" s="191" t="s">
        <v>3852</v>
      </c>
      <c r="BN725" s="191" t="s">
        <v>3046</v>
      </c>
      <c r="BO725" s="191" t="s">
        <v>2430</v>
      </c>
      <c r="BU725" s="191" t="s">
        <v>3852</v>
      </c>
      <c r="BV725" s="191" t="s">
        <v>3046</v>
      </c>
      <c r="BW725" s="191" t="s">
        <v>2430</v>
      </c>
      <c r="CH725" s="248">
        <f t="shared" si="289"/>
        <v>-5.8207660913467407E-11</v>
      </c>
    </row>
    <row r="726" spans="1:86" x14ac:dyDescent="0.3">
      <c r="A726" s="191">
        <v>1</v>
      </c>
      <c r="B726" s="256">
        <f>SUBTOTAL(9,$A$647:A726)</f>
        <v>72</v>
      </c>
      <c r="C726" s="260" t="s">
        <v>553</v>
      </c>
      <c r="D726" s="197">
        <f>E726+F726+G726+H726+I726+J726+L726+N726+P726+R726+T726+U726+V726+W726+X726+Y726+Z726+AA726+AB726+AC726+AD726+AE726</f>
        <v>5729408</v>
      </c>
      <c r="E726" s="263">
        <v>0</v>
      </c>
      <c r="F726" s="263">
        <v>0</v>
      </c>
      <c r="G726" s="263">
        <v>0</v>
      </c>
      <c r="H726" s="263">
        <v>0</v>
      </c>
      <c r="I726" s="263">
        <v>0</v>
      </c>
      <c r="J726" s="263">
        <v>0</v>
      </c>
      <c r="K726" s="278">
        <v>0</v>
      </c>
      <c r="L726" s="263">
        <v>0</v>
      </c>
      <c r="M726" s="197">
        <v>680</v>
      </c>
      <c r="N726" s="197">
        <v>5433138.8300000001</v>
      </c>
      <c r="O726" s="263">
        <v>0</v>
      </c>
      <c r="P726" s="263">
        <v>0</v>
      </c>
      <c r="Q726" s="263">
        <v>0</v>
      </c>
      <c r="R726" s="263">
        <v>0</v>
      </c>
      <c r="S726" s="263">
        <v>0</v>
      </c>
      <c r="T726" s="263">
        <v>0</v>
      </c>
      <c r="U726" s="263">
        <v>0</v>
      </c>
      <c r="V726" s="263">
        <v>0</v>
      </c>
      <c r="W726" s="263">
        <v>0</v>
      </c>
      <c r="X726" s="263">
        <v>0</v>
      </c>
      <c r="Y726" s="263">
        <v>0</v>
      </c>
      <c r="Z726" s="263">
        <v>0</v>
      </c>
      <c r="AA726" s="263">
        <v>0</v>
      </c>
      <c r="AB726" s="263">
        <v>0</v>
      </c>
      <c r="AC726" s="197">
        <f>ROUND(N726*2.14%,2)</f>
        <v>116269.17</v>
      </c>
      <c r="AD726" s="197">
        <v>180000</v>
      </c>
      <c r="AE726" s="263">
        <v>0</v>
      </c>
      <c r="AF726" s="239">
        <v>2025</v>
      </c>
      <c r="AG726" s="239">
        <v>2025</v>
      </c>
      <c r="AH726" s="239">
        <v>2025</v>
      </c>
      <c r="AI726" s="251"/>
      <c r="AJ726" s="251"/>
      <c r="AK726" s="251"/>
      <c r="AL726" s="251"/>
      <c r="AM726" s="252" t="s">
        <v>16969</v>
      </c>
      <c r="AN726" s="252" t="s">
        <v>16960</v>
      </c>
      <c r="AO726" s="252">
        <v>0</v>
      </c>
      <c r="AP726" s="252" t="s">
        <v>16958</v>
      </c>
      <c r="AQ726" s="252" t="s">
        <v>16972</v>
      </c>
      <c r="AR726" s="252">
        <v>0</v>
      </c>
      <c r="AS726" s="252"/>
      <c r="AT726" s="252"/>
      <c r="AU726" s="252"/>
      <c r="AV726" s="252"/>
      <c r="AW726" s="252" t="s">
        <v>776</v>
      </c>
      <c r="AX726" s="253">
        <v>783</v>
      </c>
      <c r="AY726" s="253">
        <v>616</v>
      </c>
      <c r="AZ726" s="252" t="s">
        <v>2967</v>
      </c>
      <c r="BA726" s="252" t="s">
        <v>17012</v>
      </c>
      <c r="BB726" s="254"/>
      <c r="BC726" s="255">
        <f t="shared" si="296"/>
        <v>-64</v>
      </c>
      <c r="BJ726" s="191" t="str">
        <f t="shared" si="303"/>
        <v>нет данных</v>
      </c>
      <c r="BM726" s="191" t="s">
        <v>3853</v>
      </c>
      <c r="BN726" s="191" t="s">
        <v>3003</v>
      </c>
      <c r="BO726" s="191" t="s">
        <v>3855</v>
      </c>
      <c r="BU726" s="191" t="s">
        <v>3853</v>
      </c>
      <c r="BV726" s="191" t="s">
        <v>3003</v>
      </c>
      <c r="BW726" s="191" t="s">
        <v>3855</v>
      </c>
      <c r="CH726" s="248">
        <f t="shared" si="289"/>
        <v>-5.8207660913467407E-11</v>
      </c>
    </row>
    <row r="727" spans="1:86" x14ac:dyDescent="0.3">
      <c r="B727" s="249" t="s">
        <v>458</v>
      </c>
      <c r="C727" s="249"/>
      <c r="D727" s="246">
        <f>D728+D729+D730</f>
        <v>23013460</v>
      </c>
      <c r="E727" s="197">
        <f t="shared" ref="E727:AE727" si="310">E728+E729+E730</f>
        <v>0</v>
      </c>
      <c r="F727" s="197">
        <f t="shared" si="310"/>
        <v>0</v>
      </c>
      <c r="G727" s="197">
        <f t="shared" si="310"/>
        <v>0</v>
      </c>
      <c r="H727" s="197">
        <f t="shared" si="310"/>
        <v>0</v>
      </c>
      <c r="I727" s="197">
        <f t="shared" si="310"/>
        <v>0</v>
      </c>
      <c r="J727" s="197">
        <f t="shared" si="310"/>
        <v>0</v>
      </c>
      <c r="K727" s="247">
        <f t="shared" si="310"/>
        <v>0</v>
      </c>
      <c r="L727" s="197">
        <f t="shared" si="310"/>
        <v>0</v>
      </c>
      <c r="M727" s="197">
        <f t="shared" si="310"/>
        <v>2717.3</v>
      </c>
      <c r="N727" s="197">
        <f t="shared" si="310"/>
        <v>22012394.75</v>
      </c>
      <c r="O727" s="197">
        <f t="shared" si="310"/>
        <v>0</v>
      </c>
      <c r="P727" s="197">
        <f t="shared" si="310"/>
        <v>0</v>
      </c>
      <c r="Q727" s="197">
        <f t="shared" si="310"/>
        <v>0</v>
      </c>
      <c r="R727" s="197">
        <f t="shared" si="310"/>
        <v>0</v>
      </c>
      <c r="S727" s="197">
        <f t="shared" si="310"/>
        <v>0</v>
      </c>
      <c r="T727" s="197">
        <f t="shared" si="310"/>
        <v>0</v>
      </c>
      <c r="U727" s="197">
        <f t="shared" si="310"/>
        <v>0</v>
      </c>
      <c r="V727" s="197">
        <f t="shared" si="310"/>
        <v>0</v>
      </c>
      <c r="W727" s="197">
        <f t="shared" si="310"/>
        <v>0</v>
      </c>
      <c r="X727" s="197">
        <f t="shared" si="310"/>
        <v>0</v>
      </c>
      <c r="Y727" s="197">
        <f t="shared" si="310"/>
        <v>0</v>
      </c>
      <c r="Z727" s="197">
        <f t="shared" si="310"/>
        <v>0</v>
      </c>
      <c r="AA727" s="197">
        <f t="shared" si="310"/>
        <v>0</v>
      </c>
      <c r="AB727" s="197">
        <f t="shared" si="310"/>
        <v>0</v>
      </c>
      <c r="AC727" s="197">
        <f t="shared" si="310"/>
        <v>471065.25</v>
      </c>
      <c r="AD727" s="197">
        <f t="shared" si="310"/>
        <v>530000</v>
      </c>
      <c r="AE727" s="197">
        <f t="shared" si="310"/>
        <v>0</v>
      </c>
      <c r="AF727" s="239" t="s">
        <v>17026</v>
      </c>
      <c r="AG727" s="239" t="s">
        <v>17026</v>
      </c>
      <c r="AH727" s="239" t="s">
        <v>17026</v>
      </c>
      <c r="AI727" s="251"/>
      <c r="AJ727" s="251"/>
      <c r="AK727" s="251"/>
      <c r="AL727" s="251"/>
      <c r="AM727" s="252"/>
      <c r="AN727" s="252"/>
      <c r="AO727" s="252"/>
      <c r="AP727" s="252"/>
      <c r="AQ727" s="252"/>
      <c r="AR727" s="252"/>
      <c r="AS727" s="252"/>
      <c r="AT727" s="252"/>
      <c r="AU727" s="252"/>
      <c r="AV727" s="252"/>
      <c r="AW727" s="252"/>
      <c r="AX727" s="253"/>
      <c r="AY727" s="253"/>
      <c r="AZ727" s="252"/>
      <c r="BA727" s="252"/>
      <c r="BB727" s="254"/>
      <c r="BC727" s="255">
        <f t="shared" si="296"/>
        <v>-2717.3</v>
      </c>
      <c r="BJ727" s="191" t="e">
        <f t="shared" si="303"/>
        <v>#N/A</v>
      </c>
      <c r="BM727" s="191" t="s">
        <v>3719</v>
      </c>
      <c r="BN727" s="191" t="s">
        <v>2984</v>
      </c>
      <c r="BO727" s="191" t="s">
        <v>3720</v>
      </c>
      <c r="BU727" s="191" t="s">
        <v>3719</v>
      </c>
      <c r="BV727" s="191" t="s">
        <v>2984</v>
      </c>
      <c r="BW727" s="191" t="s">
        <v>3720</v>
      </c>
      <c r="CH727" s="248">
        <f t="shared" si="289"/>
        <v>0</v>
      </c>
    </row>
    <row r="728" spans="1:86" x14ac:dyDescent="0.3">
      <c r="A728" s="191">
        <v>1</v>
      </c>
      <c r="B728" s="256">
        <f>SUBTOTAL(9,$A$647:A728)</f>
        <v>73</v>
      </c>
      <c r="C728" s="260" t="s">
        <v>484</v>
      </c>
      <c r="D728" s="197">
        <f t="shared" ref="D728:D730" si="311">E728+F728+G728+H728+I728+J728+L728+N728+P728+R728+T728+U728+V728+W728+X728+Y728+Z728+AA728+AB728+AC728+AD728+AE728</f>
        <v>5645152</v>
      </c>
      <c r="E728" s="263">
        <v>0</v>
      </c>
      <c r="F728" s="263">
        <v>0</v>
      </c>
      <c r="G728" s="263">
        <v>0</v>
      </c>
      <c r="H728" s="263">
        <v>0</v>
      </c>
      <c r="I728" s="263">
        <v>0</v>
      </c>
      <c r="J728" s="263">
        <v>0</v>
      </c>
      <c r="K728" s="278">
        <v>0</v>
      </c>
      <c r="L728" s="263">
        <v>0</v>
      </c>
      <c r="M728" s="197">
        <v>670</v>
      </c>
      <c r="N728" s="197">
        <v>5350648.13</v>
      </c>
      <c r="O728" s="263">
        <v>0</v>
      </c>
      <c r="P728" s="263">
        <v>0</v>
      </c>
      <c r="Q728" s="263">
        <v>0</v>
      </c>
      <c r="R728" s="263">
        <v>0</v>
      </c>
      <c r="S728" s="263">
        <v>0</v>
      </c>
      <c r="T728" s="263">
        <v>0</v>
      </c>
      <c r="U728" s="263">
        <v>0</v>
      </c>
      <c r="V728" s="263">
        <v>0</v>
      </c>
      <c r="W728" s="263">
        <v>0</v>
      </c>
      <c r="X728" s="263">
        <v>0</v>
      </c>
      <c r="Y728" s="263">
        <v>0</v>
      </c>
      <c r="Z728" s="263">
        <v>0</v>
      </c>
      <c r="AA728" s="263">
        <v>0</v>
      </c>
      <c r="AB728" s="263">
        <v>0</v>
      </c>
      <c r="AC728" s="197">
        <f>ROUND(N728*2.14%,2)</f>
        <v>114503.87</v>
      </c>
      <c r="AD728" s="197">
        <v>180000</v>
      </c>
      <c r="AE728" s="263">
        <v>0</v>
      </c>
      <c r="AF728" s="239">
        <v>2025</v>
      </c>
      <c r="AG728" s="239">
        <v>2025</v>
      </c>
      <c r="AH728" s="239">
        <v>2025</v>
      </c>
      <c r="AI728" s="251"/>
      <c r="AJ728" s="251"/>
      <c r="AK728" s="251"/>
      <c r="AL728" s="251"/>
      <c r="AM728" s="252" t="s">
        <v>16967</v>
      </c>
      <c r="AN728" s="252" t="s">
        <v>16953</v>
      </c>
      <c r="AO728" s="252">
        <v>0</v>
      </c>
      <c r="AP728" s="252" t="s">
        <v>16951</v>
      </c>
      <c r="AQ728" s="252" t="s">
        <v>16961</v>
      </c>
      <c r="AR728" s="252">
        <v>0</v>
      </c>
      <c r="AS728" s="252"/>
      <c r="AT728" s="252"/>
      <c r="AU728" s="252"/>
      <c r="AV728" s="252"/>
      <c r="AW728" s="252" t="s">
        <v>664</v>
      </c>
      <c r="AX728" s="253">
        <v>792.7</v>
      </c>
      <c r="AY728" s="253">
        <v>616.32000000000005</v>
      </c>
      <c r="AZ728" s="252" t="s">
        <v>2967</v>
      </c>
      <c r="BA728" s="252" t="s">
        <v>17012</v>
      </c>
      <c r="BB728" s="254"/>
      <c r="BC728" s="255">
        <f t="shared" si="296"/>
        <v>-53.67999999999995</v>
      </c>
      <c r="BJ728" s="191" t="str">
        <f t="shared" si="303"/>
        <v>513.600</v>
      </c>
      <c r="BM728" s="191" t="s">
        <v>739</v>
      </c>
      <c r="BN728" s="191" t="s">
        <v>1270</v>
      </c>
      <c r="BO728" s="191" t="s">
        <v>2984</v>
      </c>
      <c r="BU728" s="191" t="s">
        <v>739</v>
      </c>
      <c r="BV728" s="191" t="s">
        <v>1270</v>
      </c>
      <c r="BW728" s="191" t="s">
        <v>2984</v>
      </c>
      <c r="CH728" s="248">
        <f t="shared" si="289"/>
        <v>1.1641532182693481E-10</v>
      </c>
    </row>
    <row r="729" spans="1:86" x14ac:dyDescent="0.3">
      <c r="A729" s="191">
        <v>1</v>
      </c>
      <c r="B729" s="256">
        <f>SUBTOTAL(9,$A$647:A729)</f>
        <v>74</v>
      </c>
      <c r="C729" s="260" t="s">
        <v>485</v>
      </c>
      <c r="D729" s="197">
        <f t="shared" si="311"/>
        <v>13600000</v>
      </c>
      <c r="E729" s="263">
        <v>0</v>
      </c>
      <c r="F729" s="263">
        <v>0</v>
      </c>
      <c r="G729" s="263">
        <v>0</v>
      </c>
      <c r="H729" s="263">
        <v>0</v>
      </c>
      <c r="I729" s="263">
        <v>0</v>
      </c>
      <c r="J729" s="263">
        <v>0</v>
      </c>
      <c r="K729" s="278">
        <v>0</v>
      </c>
      <c r="L729" s="263">
        <v>0</v>
      </c>
      <c r="M729" s="197">
        <v>1600</v>
      </c>
      <c r="N729" s="197">
        <v>13119248.09</v>
      </c>
      <c r="O729" s="263">
        <v>0</v>
      </c>
      <c r="P729" s="263">
        <v>0</v>
      </c>
      <c r="Q729" s="263">
        <v>0</v>
      </c>
      <c r="R729" s="263">
        <v>0</v>
      </c>
      <c r="S729" s="263">
        <v>0</v>
      </c>
      <c r="T729" s="263">
        <v>0</v>
      </c>
      <c r="U729" s="263">
        <v>0</v>
      </c>
      <c r="V729" s="263">
        <v>0</v>
      </c>
      <c r="W729" s="263">
        <v>0</v>
      </c>
      <c r="X729" s="263">
        <v>0</v>
      </c>
      <c r="Y729" s="263">
        <v>0</v>
      </c>
      <c r="Z729" s="263">
        <v>0</v>
      </c>
      <c r="AA729" s="263">
        <v>0</v>
      </c>
      <c r="AB729" s="263">
        <v>0</v>
      </c>
      <c r="AC729" s="197">
        <f>ROUND(N729*2.14%,2)</f>
        <v>280751.90999999997</v>
      </c>
      <c r="AD729" s="263">
        <v>200000</v>
      </c>
      <c r="AE729" s="263">
        <v>0</v>
      </c>
      <c r="AF729" s="239">
        <v>2025</v>
      </c>
      <c r="AG729" s="239">
        <v>2025</v>
      </c>
      <c r="AH729" s="239">
        <v>2025</v>
      </c>
      <c r="AI729" s="251"/>
      <c r="AJ729" s="251"/>
      <c r="AK729" s="251"/>
      <c r="AL729" s="251"/>
      <c r="AM729" s="252" t="s">
        <v>16955</v>
      </c>
      <c r="AN729" s="252" t="s">
        <v>16963</v>
      </c>
      <c r="AO729" s="252">
        <v>0</v>
      </c>
      <c r="AP729" s="252" t="s">
        <v>16968</v>
      </c>
      <c r="AQ729" s="252" t="s">
        <v>16964</v>
      </c>
      <c r="AR729" s="252" t="s">
        <v>16967</v>
      </c>
      <c r="AS729" s="252"/>
      <c r="AT729" s="252"/>
      <c r="AU729" s="252"/>
      <c r="AV729" s="252"/>
      <c r="AW729" s="252" t="s">
        <v>779</v>
      </c>
      <c r="AX729" s="253">
        <v>6107.5</v>
      </c>
      <c r="AY729" s="253">
        <v>1864.1</v>
      </c>
      <c r="AZ729" s="252" t="s">
        <v>2992</v>
      </c>
      <c r="BA729" s="252" t="s">
        <v>3203</v>
      </c>
      <c r="BB729" s="254"/>
      <c r="BC729" s="255">
        <f t="shared" ref="BC729:BC757" si="312">AY729-M729</f>
        <v>264.09999999999991</v>
      </c>
      <c r="BJ729" s="191" t="str">
        <f t="shared" si="303"/>
        <v>2166.500</v>
      </c>
      <c r="BM729" s="191" t="s">
        <v>740</v>
      </c>
      <c r="BN729" s="191" t="s">
        <v>2984</v>
      </c>
      <c r="BO729" s="191" t="s">
        <v>2984</v>
      </c>
      <c r="BU729" s="191" t="s">
        <v>740</v>
      </c>
      <c r="BV729" s="191" t="s">
        <v>2984</v>
      </c>
      <c r="BW729" s="191" t="s">
        <v>2984</v>
      </c>
      <c r="CH729" s="248">
        <f t="shared" si="289"/>
        <v>1.7462298274040222E-10</v>
      </c>
    </row>
    <row r="730" spans="1:86" x14ac:dyDescent="0.3">
      <c r="A730" s="191">
        <v>1</v>
      </c>
      <c r="B730" s="256">
        <f>SUBTOTAL(9,$A$647:A730)</f>
        <v>75</v>
      </c>
      <c r="C730" s="260" t="s">
        <v>486</v>
      </c>
      <c r="D730" s="197">
        <f t="shared" si="311"/>
        <v>3768308</v>
      </c>
      <c r="E730" s="263">
        <v>0</v>
      </c>
      <c r="F730" s="263">
        <v>0</v>
      </c>
      <c r="G730" s="263">
        <v>0</v>
      </c>
      <c r="H730" s="263">
        <v>0</v>
      </c>
      <c r="I730" s="263">
        <v>0</v>
      </c>
      <c r="J730" s="263">
        <v>0</v>
      </c>
      <c r="K730" s="278">
        <v>0</v>
      </c>
      <c r="L730" s="263">
        <v>0</v>
      </c>
      <c r="M730" s="197">
        <v>447.3</v>
      </c>
      <c r="N730" s="197">
        <v>3542498.53</v>
      </c>
      <c r="O730" s="263">
        <v>0</v>
      </c>
      <c r="P730" s="263">
        <v>0</v>
      </c>
      <c r="Q730" s="263">
        <v>0</v>
      </c>
      <c r="R730" s="263">
        <v>0</v>
      </c>
      <c r="S730" s="263">
        <v>0</v>
      </c>
      <c r="T730" s="263">
        <v>0</v>
      </c>
      <c r="U730" s="263">
        <v>0</v>
      </c>
      <c r="V730" s="263">
        <v>0</v>
      </c>
      <c r="W730" s="263">
        <v>0</v>
      </c>
      <c r="X730" s="263">
        <v>0</v>
      </c>
      <c r="Y730" s="263">
        <v>0</v>
      </c>
      <c r="Z730" s="263">
        <v>0</v>
      </c>
      <c r="AA730" s="263">
        <v>0</v>
      </c>
      <c r="AB730" s="263">
        <v>0</v>
      </c>
      <c r="AC730" s="197">
        <f>ROUND(N730*2.14%,2)</f>
        <v>75809.47</v>
      </c>
      <c r="AD730" s="197">
        <v>150000</v>
      </c>
      <c r="AE730" s="263">
        <v>0</v>
      </c>
      <c r="AF730" s="239">
        <v>2025</v>
      </c>
      <c r="AG730" s="239">
        <v>2025</v>
      </c>
      <c r="AH730" s="239">
        <v>2025</v>
      </c>
      <c r="AI730" s="251"/>
      <c r="AJ730" s="251"/>
      <c r="AK730" s="251"/>
      <c r="AL730" s="251"/>
      <c r="AM730" s="252" t="s">
        <v>16970</v>
      </c>
      <c r="AN730" s="252" t="s">
        <v>16958</v>
      </c>
      <c r="AO730" s="252">
        <v>0</v>
      </c>
      <c r="AP730" s="252" t="s">
        <v>16950</v>
      </c>
      <c r="AQ730" s="252" t="s">
        <v>16964</v>
      </c>
      <c r="AR730" s="252">
        <v>0</v>
      </c>
      <c r="AS730" s="252"/>
      <c r="AT730" s="252"/>
      <c r="AU730" s="252"/>
      <c r="AV730" s="252"/>
      <c r="AW730" s="252" t="s">
        <v>788</v>
      </c>
      <c r="AX730" s="253">
        <v>873.3</v>
      </c>
      <c r="AY730" s="253" t="s">
        <v>2984</v>
      </c>
      <c r="AZ730" s="252" t="s">
        <v>2967</v>
      </c>
      <c r="BA730" s="252" t="s">
        <v>17012</v>
      </c>
      <c r="BB730" s="254"/>
      <c r="BC730" s="255" t="e">
        <f t="shared" si="312"/>
        <v>#VALUE!</v>
      </c>
      <c r="BJ730" s="191" t="str">
        <f t="shared" si="303"/>
        <v>нет данных</v>
      </c>
      <c r="BM730" s="191" t="s">
        <v>3722</v>
      </c>
      <c r="BN730" s="191" t="s">
        <v>2984</v>
      </c>
      <c r="BO730" s="191" t="s">
        <v>2984</v>
      </c>
      <c r="BU730" s="191" t="s">
        <v>3722</v>
      </c>
      <c r="BV730" s="191" t="s">
        <v>2984</v>
      </c>
      <c r="BW730" s="191" t="s">
        <v>2984</v>
      </c>
      <c r="CH730" s="248">
        <f t="shared" si="289"/>
        <v>2.0372681319713593E-10</v>
      </c>
    </row>
    <row r="731" spans="1:86" x14ac:dyDescent="0.3">
      <c r="B731" s="249" t="s">
        <v>472</v>
      </c>
      <c r="C731" s="249"/>
      <c r="D731" s="246">
        <f>D732</f>
        <v>5165228.25</v>
      </c>
      <c r="E731" s="197">
        <f t="shared" ref="E731:AE731" si="313">E732</f>
        <v>0</v>
      </c>
      <c r="F731" s="197">
        <f t="shared" si="313"/>
        <v>0</v>
      </c>
      <c r="G731" s="197">
        <f t="shared" si="313"/>
        <v>0</v>
      </c>
      <c r="H731" s="197">
        <f t="shared" si="313"/>
        <v>0</v>
      </c>
      <c r="I731" s="197">
        <f t="shared" si="313"/>
        <v>0</v>
      </c>
      <c r="J731" s="197">
        <f t="shared" si="313"/>
        <v>0</v>
      </c>
      <c r="K731" s="247">
        <f t="shared" si="313"/>
        <v>0</v>
      </c>
      <c r="L731" s="197">
        <f t="shared" si="313"/>
        <v>0</v>
      </c>
      <c r="M731" s="197">
        <f t="shared" si="313"/>
        <v>614.58000000000004</v>
      </c>
      <c r="N731" s="197">
        <f t="shared" si="313"/>
        <v>4880779.57</v>
      </c>
      <c r="O731" s="197">
        <f t="shared" si="313"/>
        <v>0</v>
      </c>
      <c r="P731" s="197">
        <f t="shared" si="313"/>
        <v>0</v>
      </c>
      <c r="Q731" s="197">
        <f t="shared" si="313"/>
        <v>0</v>
      </c>
      <c r="R731" s="197">
        <f t="shared" si="313"/>
        <v>0</v>
      </c>
      <c r="S731" s="197">
        <f t="shared" si="313"/>
        <v>0</v>
      </c>
      <c r="T731" s="197">
        <f t="shared" si="313"/>
        <v>0</v>
      </c>
      <c r="U731" s="197">
        <f t="shared" si="313"/>
        <v>0</v>
      </c>
      <c r="V731" s="197">
        <f t="shared" si="313"/>
        <v>0</v>
      </c>
      <c r="W731" s="197">
        <f t="shared" si="313"/>
        <v>0</v>
      </c>
      <c r="X731" s="197">
        <f t="shared" si="313"/>
        <v>0</v>
      </c>
      <c r="Y731" s="197">
        <f t="shared" si="313"/>
        <v>0</v>
      </c>
      <c r="Z731" s="197">
        <f t="shared" si="313"/>
        <v>0</v>
      </c>
      <c r="AA731" s="197">
        <f t="shared" si="313"/>
        <v>0</v>
      </c>
      <c r="AB731" s="197">
        <f t="shared" si="313"/>
        <v>0</v>
      </c>
      <c r="AC731" s="197">
        <f t="shared" si="313"/>
        <v>104448.68</v>
      </c>
      <c r="AD731" s="197">
        <f t="shared" si="313"/>
        <v>180000</v>
      </c>
      <c r="AE731" s="197">
        <f t="shared" si="313"/>
        <v>0</v>
      </c>
      <c r="AF731" s="239" t="s">
        <v>17026</v>
      </c>
      <c r="AG731" s="239" t="s">
        <v>17026</v>
      </c>
      <c r="AH731" s="239" t="s">
        <v>17026</v>
      </c>
      <c r="AI731" s="251"/>
      <c r="AJ731" s="251"/>
      <c r="AK731" s="251"/>
      <c r="AL731" s="251"/>
      <c r="AM731" s="252"/>
      <c r="AN731" s="252"/>
      <c r="AO731" s="252"/>
      <c r="AP731" s="252"/>
      <c r="AQ731" s="252"/>
      <c r="AR731" s="252"/>
      <c r="AS731" s="252"/>
      <c r="AT731" s="252"/>
      <c r="AU731" s="252"/>
      <c r="AV731" s="252"/>
      <c r="AW731" s="252"/>
      <c r="AX731" s="253"/>
      <c r="AY731" s="253"/>
      <c r="AZ731" s="252"/>
      <c r="BA731" s="252"/>
      <c r="BB731" s="254"/>
      <c r="BC731" s="255">
        <f t="shared" si="312"/>
        <v>-614.58000000000004</v>
      </c>
      <c r="BJ731" s="191" t="e">
        <f t="shared" si="303"/>
        <v>#N/A</v>
      </c>
      <c r="BM731" s="191" t="s">
        <v>3725</v>
      </c>
      <c r="BN731" s="191" t="s">
        <v>2984</v>
      </c>
      <c r="BO731" s="191" t="s">
        <v>2984</v>
      </c>
      <c r="BU731" s="191" t="s">
        <v>3725</v>
      </c>
      <c r="BV731" s="191" t="s">
        <v>2984</v>
      </c>
      <c r="BW731" s="191" t="s">
        <v>2984</v>
      </c>
      <c r="CH731" s="248">
        <f t="shared" si="289"/>
        <v>-2.9103830456733704E-10</v>
      </c>
    </row>
    <row r="732" spans="1:86" x14ac:dyDescent="0.3">
      <c r="A732" s="191">
        <v>1</v>
      </c>
      <c r="B732" s="256">
        <f>SUBTOTAL(9,$A$647:A732)</f>
        <v>76</v>
      </c>
      <c r="C732" s="260" t="s">
        <v>487</v>
      </c>
      <c r="D732" s="197">
        <f>E732+F732+G732+H732+I732+J732+L732+N732+P732+R732+T732+U732+V732+W732+X732+Y732+Z732+AA732+AB732+AC732+AD732+AE732</f>
        <v>5165228.25</v>
      </c>
      <c r="E732" s="263">
        <v>0</v>
      </c>
      <c r="F732" s="263">
        <v>0</v>
      </c>
      <c r="G732" s="263">
        <v>0</v>
      </c>
      <c r="H732" s="263">
        <v>0</v>
      </c>
      <c r="I732" s="263">
        <v>0</v>
      </c>
      <c r="J732" s="263">
        <v>0</v>
      </c>
      <c r="K732" s="278">
        <v>0</v>
      </c>
      <c r="L732" s="263">
        <v>0</v>
      </c>
      <c r="M732" s="197">
        <v>614.58000000000004</v>
      </c>
      <c r="N732" s="197">
        <v>4880779.57</v>
      </c>
      <c r="O732" s="263">
        <v>0</v>
      </c>
      <c r="P732" s="263">
        <v>0</v>
      </c>
      <c r="Q732" s="263">
        <v>0</v>
      </c>
      <c r="R732" s="263">
        <v>0</v>
      </c>
      <c r="S732" s="263">
        <v>0</v>
      </c>
      <c r="T732" s="263">
        <v>0</v>
      </c>
      <c r="U732" s="263">
        <v>0</v>
      </c>
      <c r="V732" s="263">
        <v>0</v>
      </c>
      <c r="W732" s="263">
        <v>0</v>
      </c>
      <c r="X732" s="263">
        <v>0</v>
      </c>
      <c r="Y732" s="263">
        <v>0</v>
      </c>
      <c r="Z732" s="263">
        <v>0</v>
      </c>
      <c r="AA732" s="263">
        <v>0</v>
      </c>
      <c r="AB732" s="263">
        <v>0</v>
      </c>
      <c r="AC732" s="197">
        <f>ROUND(N732*2.14%,2)</f>
        <v>104448.68</v>
      </c>
      <c r="AD732" s="197">
        <v>180000</v>
      </c>
      <c r="AE732" s="263">
        <v>0</v>
      </c>
      <c r="AF732" s="239">
        <v>2025</v>
      </c>
      <c r="AG732" s="239">
        <v>2025</v>
      </c>
      <c r="AH732" s="239">
        <v>2025</v>
      </c>
      <c r="AI732" s="251"/>
      <c r="AJ732" s="251"/>
      <c r="AK732" s="251"/>
      <c r="AL732" s="251"/>
      <c r="AM732" s="252" t="s">
        <v>16954</v>
      </c>
      <c r="AN732" s="252" t="s">
        <v>16950</v>
      </c>
      <c r="AO732" s="252">
        <v>0</v>
      </c>
      <c r="AP732" s="252" t="s">
        <v>16964</v>
      </c>
      <c r="AQ732" s="252" t="s">
        <v>16952</v>
      </c>
      <c r="AR732" s="252">
        <v>0</v>
      </c>
      <c r="AS732" s="252"/>
      <c r="AT732" s="252"/>
      <c r="AU732" s="252"/>
      <c r="AV732" s="252"/>
      <c r="AW732" s="252" t="s">
        <v>1268</v>
      </c>
      <c r="AX732" s="253">
        <v>945.5</v>
      </c>
      <c r="AY732" s="253">
        <v>614.58000000000004</v>
      </c>
      <c r="AZ732" s="252" t="s">
        <v>2967</v>
      </c>
      <c r="BA732" s="252" t="s">
        <v>17012</v>
      </c>
      <c r="BB732" s="254"/>
      <c r="BC732" s="255">
        <f t="shared" si="312"/>
        <v>0</v>
      </c>
      <c r="BJ732" s="191" t="str">
        <f t="shared" si="303"/>
        <v>нет данных</v>
      </c>
      <c r="BM732" s="191" t="s">
        <v>3726</v>
      </c>
      <c r="BN732" s="191" t="s">
        <v>2984</v>
      </c>
      <c r="BO732" s="191" t="s">
        <v>2984</v>
      </c>
      <c r="BU732" s="191" t="s">
        <v>3726</v>
      </c>
      <c r="BV732" s="191" t="s">
        <v>2984</v>
      </c>
      <c r="BW732" s="191" t="s">
        <v>2984</v>
      </c>
      <c r="CH732" s="248">
        <f t="shared" si="289"/>
        <v>-2.9103830456733704E-10</v>
      </c>
    </row>
    <row r="733" spans="1:86" x14ac:dyDescent="0.3">
      <c r="B733" s="249" t="s">
        <v>467</v>
      </c>
      <c r="C733" s="249"/>
      <c r="D733" s="246">
        <f>D734</f>
        <v>4301052</v>
      </c>
      <c r="E733" s="197">
        <f t="shared" ref="E733:AE733" si="314">E734</f>
        <v>0</v>
      </c>
      <c r="F733" s="197">
        <f t="shared" si="314"/>
        <v>0</v>
      </c>
      <c r="G733" s="197">
        <f t="shared" si="314"/>
        <v>0</v>
      </c>
      <c r="H733" s="197">
        <f t="shared" si="314"/>
        <v>0</v>
      </c>
      <c r="I733" s="197">
        <f t="shared" si="314"/>
        <v>0</v>
      </c>
      <c r="J733" s="197">
        <f t="shared" si="314"/>
        <v>0</v>
      </c>
      <c r="K733" s="247">
        <f t="shared" si="314"/>
        <v>0</v>
      </c>
      <c r="L733" s="197">
        <f t="shared" si="314"/>
        <v>0</v>
      </c>
      <c r="M733" s="197">
        <f t="shared" si="314"/>
        <v>510</v>
      </c>
      <c r="N733" s="197">
        <f t="shared" si="314"/>
        <v>4034709.22</v>
      </c>
      <c r="O733" s="197">
        <f t="shared" si="314"/>
        <v>0</v>
      </c>
      <c r="P733" s="197">
        <f t="shared" si="314"/>
        <v>0</v>
      </c>
      <c r="Q733" s="197">
        <f t="shared" si="314"/>
        <v>0</v>
      </c>
      <c r="R733" s="197">
        <f t="shared" si="314"/>
        <v>0</v>
      </c>
      <c r="S733" s="197">
        <f t="shared" si="314"/>
        <v>0</v>
      </c>
      <c r="T733" s="197">
        <f t="shared" si="314"/>
        <v>0</v>
      </c>
      <c r="U733" s="197">
        <f t="shared" si="314"/>
        <v>0</v>
      </c>
      <c r="V733" s="197">
        <f t="shared" si="314"/>
        <v>0</v>
      </c>
      <c r="W733" s="197">
        <f t="shared" si="314"/>
        <v>0</v>
      </c>
      <c r="X733" s="197">
        <f t="shared" si="314"/>
        <v>0</v>
      </c>
      <c r="Y733" s="197">
        <f t="shared" si="314"/>
        <v>0</v>
      </c>
      <c r="Z733" s="197">
        <f t="shared" si="314"/>
        <v>0</v>
      </c>
      <c r="AA733" s="197">
        <f t="shared" si="314"/>
        <v>0</v>
      </c>
      <c r="AB733" s="197">
        <f t="shared" si="314"/>
        <v>0</v>
      </c>
      <c r="AC733" s="197">
        <f t="shared" si="314"/>
        <v>86342.78</v>
      </c>
      <c r="AD733" s="197">
        <f t="shared" si="314"/>
        <v>180000</v>
      </c>
      <c r="AE733" s="197">
        <f t="shared" si="314"/>
        <v>0</v>
      </c>
      <c r="AF733" s="239" t="s">
        <v>17026</v>
      </c>
      <c r="AG733" s="239" t="s">
        <v>17026</v>
      </c>
      <c r="AH733" s="239" t="s">
        <v>17026</v>
      </c>
      <c r="AI733" s="251"/>
      <c r="AJ733" s="251"/>
      <c r="AK733" s="251"/>
      <c r="AL733" s="251"/>
      <c r="AM733" s="252"/>
      <c r="AN733" s="252"/>
      <c r="AO733" s="252"/>
      <c r="AP733" s="252"/>
      <c r="AQ733" s="252"/>
      <c r="AR733" s="252"/>
      <c r="AS733" s="252"/>
      <c r="AT733" s="252"/>
      <c r="AU733" s="252"/>
      <c r="AV733" s="252"/>
      <c r="AW733" s="252"/>
      <c r="AX733" s="253"/>
      <c r="AY733" s="253"/>
      <c r="AZ733" s="252"/>
      <c r="BA733" s="252"/>
      <c r="BB733" s="254"/>
      <c r="BC733" s="255">
        <f t="shared" si="312"/>
        <v>-510</v>
      </c>
      <c r="BJ733" s="191" t="e">
        <f t="shared" si="303"/>
        <v>#N/A</v>
      </c>
      <c r="BM733" s="191" t="s">
        <v>3727</v>
      </c>
      <c r="BN733" s="191" t="s">
        <v>2984</v>
      </c>
      <c r="BO733" s="191" t="s">
        <v>2984</v>
      </c>
      <c r="BU733" s="191" t="s">
        <v>3727</v>
      </c>
      <c r="BV733" s="191" t="s">
        <v>2984</v>
      </c>
      <c r="BW733" s="191" t="s">
        <v>2984</v>
      </c>
      <c r="CH733" s="248">
        <f t="shared" si="289"/>
        <v>-2.0372681319713593E-10</v>
      </c>
    </row>
    <row r="734" spans="1:86" x14ac:dyDescent="0.3">
      <c r="A734" s="191">
        <v>1</v>
      </c>
      <c r="B734" s="256">
        <f>SUBTOTAL(9,$A$647:A734)</f>
        <v>77</v>
      </c>
      <c r="C734" s="260" t="s">
        <v>456</v>
      </c>
      <c r="D734" s="197">
        <f>E734+F734+G734+H734+I734+J734+L734+N734+P734+R734+T734+U734+V734+W734+X734+Y734+Z734+AA734+AB734+AC734+AD734+AE734</f>
        <v>4301052</v>
      </c>
      <c r="E734" s="263">
        <v>0</v>
      </c>
      <c r="F734" s="263">
        <v>0</v>
      </c>
      <c r="G734" s="263">
        <v>0</v>
      </c>
      <c r="H734" s="263">
        <v>0</v>
      </c>
      <c r="I734" s="263">
        <v>0</v>
      </c>
      <c r="J734" s="263">
        <v>0</v>
      </c>
      <c r="K734" s="278">
        <v>0</v>
      </c>
      <c r="L734" s="263">
        <v>0</v>
      </c>
      <c r="M734" s="197">
        <v>510</v>
      </c>
      <c r="N734" s="197">
        <v>4034709.22</v>
      </c>
      <c r="O734" s="263">
        <v>0</v>
      </c>
      <c r="P734" s="263">
        <v>0</v>
      </c>
      <c r="Q734" s="263">
        <v>0</v>
      </c>
      <c r="R734" s="263">
        <v>0</v>
      </c>
      <c r="S734" s="263">
        <v>0</v>
      </c>
      <c r="T734" s="263">
        <v>0</v>
      </c>
      <c r="U734" s="263">
        <v>0</v>
      </c>
      <c r="V734" s="263">
        <v>0</v>
      </c>
      <c r="W734" s="263">
        <v>0</v>
      </c>
      <c r="X734" s="263">
        <v>0</v>
      </c>
      <c r="Y734" s="263">
        <v>0</v>
      </c>
      <c r="Z734" s="263">
        <v>0</v>
      </c>
      <c r="AA734" s="263">
        <v>0</v>
      </c>
      <c r="AB734" s="263">
        <v>0</v>
      </c>
      <c r="AC734" s="197">
        <f>ROUND(N734*2.14%,2)</f>
        <v>86342.78</v>
      </c>
      <c r="AD734" s="197">
        <v>180000</v>
      </c>
      <c r="AE734" s="263">
        <v>0</v>
      </c>
      <c r="AF734" s="239">
        <v>2025</v>
      </c>
      <c r="AG734" s="239">
        <v>2025</v>
      </c>
      <c r="AH734" s="239">
        <v>2025</v>
      </c>
      <c r="AI734" s="251"/>
      <c r="AJ734" s="251"/>
      <c r="AK734" s="251"/>
      <c r="AL734" s="251"/>
      <c r="AM734" s="252" t="s">
        <v>16953</v>
      </c>
      <c r="AN734" s="252" t="s">
        <v>16953</v>
      </c>
      <c r="AO734" s="252">
        <v>0</v>
      </c>
      <c r="AP734" s="252" t="s">
        <v>16955</v>
      </c>
      <c r="AQ734" s="252" t="s">
        <v>16968</v>
      </c>
      <c r="AR734" s="252">
        <v>0</v>
      </c>
      <c r="AS734" s="252"/>
      <c r="AT734" s="252"/>
      <c r="AU734" s="252"/>
      <c r="AV734" s="252"/>
      <c r="AW734" s="252" t="s">
        <v>614</v>
      </c>
      <c r="AX734" s="253">
        <v>680</v>
      </c>
      <c r="AY734" s="253">
        <v>674</v>
      </c>
      <c r="AZ734" s="252" t="s">
        <v>2967</v>
      </c>
      <c r="BA734" s="252" t="s">
        <v>17012</v>
      </c>
      <c r="BB734" s="254"/>
      <c r="BC734" s="255">
        <f t="shared" si="312"/>
        <v>164</v>
      </c>
      <c r="BJ734" s="191" t="str">
        <f t="shared" si="303"/>
        <v>530.600</v>
      </c>
      <c r="BM734" s="191" t="s">
        <v>741</v>
      </c>
      <c r="BN734" s="191" t="s">
        <v>2984</v>
      </c>
      <c r="BO734" s="191" t="s">
        <v>2984</v>
      </c>
      <c r="BU734" s="191" t="s">
        <v>741</v>
      </c>
      <c r="BV734" s="191" t="s">
        <v>2984</v>
      </c>
      <c r="BW734" s="191" t="s">
        <v>2984</v>
      </c>
      <c r="CH734" s="248">
        <f t="shared" si="289"/>
        <v>-2.0372681319713593E-10</v>
      </c>
    </row>
    <row r="735" spans="1:86" x14ac:dyDescent="0.3">
      <c r="B735" s="249" t="s">
        <v>469</v>
      </c>
      <c r="C735" s="249"/>
      <c r="D735" s="246">
        <f>D736</f>
        <v>2317210.6399999997</v>
      </c>
      <c r="E735" s="197">
        <f t="shared" ref="E735:AE735" si="315">E736</f>
        <v>0</v>
      </c>
      <c r="F735" s="197">
        <f t="shared" si="315"/>
        <v>0</v>
      </c>
      <c r="G735" s="197">
        <f t="shared" si="315"/>
        <v>0</v>
      </c>
      <c r="H735" s="197">
        <f t="shared" si="315"/>
        <v>0</v>
      </c>
      <c r="I735" s="197">
        <f t="shared" si="315"/>
        <v>0</v>
      </c>
      <c r="J735" s="197">
        <f t="shared" si="315"/>
        <v>0</v>
      </c>
      <c r="K735" s="247">
        <f t="shared" si="315"/>
        <v>0</v>
      </c>
      <c r="L735" s="197">
        <f t="shared" si="315"/>
        <v>0</v>
      </c>
      <c r="M735" s="197">
        <f t="shared" si="315"/>
        <v>0</v>
      </c>
      <c r="N735" s="197">
        <f t="shared" si="315"/>
        <v>0</v>
      </c>
      <c r="O735" s="197">
        <f t="shared" si="315"/>
        <v>0</v>
      </c>
      <c r="P735" s="197">
        <f t="shared" si="315"/>
        <v>0</v>
      </c>
      <c r="Q735" s="197">
        <f t="shared" si="315"/>
        <v>479.33</v>
      </c>
      <c r="R735" s="197">
        <f t="shared" si="315"/>
        <v>2121804.0299999998</v>
      </c>
      <c r="S735" s="197">
        <f t="shared" si="315"/>
        <v>0</v>
      </c>
      <c r="T735" s="197">
        <f t="shared" si="315"/>
        <v>0</v>
      </c>
      <c r="U735" s="197">
        <f t="shared" si="315"/>
        <v>0</v>
      </c>
      <c r="V735" s="197">
        <f t="shared" si="315"/>
        <v>0</v>
      </c>
      <c r="W735" s="197">
        <f t="shared" si="315"/>
        <v>0</v>
      </c>
      <c r="X735" s="197">
        <f t="shared" si="315"/>
        <v>0</v>
      </c>
      <c r="Y735" s="197">
        <f t="shared" si="315"/>
        <v>0</v>
      </c>
      <c r="Z735" s="197">
        <f t="shared" si="315"/>
        <v>0</v>
      </c>
      <c r="AA735" s="197">
        <f t="shared" si="315"/>
        <v>0</v>
      </c>
      <c r="AB735" s="197">
        <f t="shared" si="315"/>
        <v>0</v>
      </c>
      <c r="AC735" s="197">
        <f t="shared" si="315"/>
        <v>45406.61</v>
      </c>
      <c r="AD735" s="197">
        <f t="shared" si="315"/>
        <v>150000</v>
      </c>
      <c r="AE735" s="197">
        <f t="shared" si="315"/>
        <v>0</v>
      </c>
      <c r="AF735" s="239" t="s">
        <v>17026</v>
      </c>
      <c r="AG735" s="239" t="s">
        <v>17026</v>
      </c>
      <c r="AH735" s="239" t="s">
        <v>17026</v>
      </c>
      <c r="AI735" s="251"/>
      <c r="AJ735" s="251"/>
      <c r="AK735" s="251"/>
      <c r="AL735" s="251"/>
      <c r="AM735" s="252"/>
      <c r="AN735" s="252"/>
      <c r="AO735" s="252"/>
      <c r="AP735" s="252"/>
      <c r="AQ735" s="252"/>
      <c r="AR735" s="252"/>
      <c r="AS735" s="252"/>
      <c r="AT735" s="252"/>
      <c r="AU735" s="252"/>
      <c r="AV735" s="252"/>
      <c r="AW735" s="252"/>
      <c r="AX735" s="253"/>
      <c r="AY735" s="253"/>
      <c r="AZ735" s="252"/>
      <c r="BA735" s="252"/>
      <c r="BB735" s="254"/>
      <c r="BC735" s="255">
        <f t="shared" si="312"/>
        <v>0</v>
      </c>
      <c r="BJ735" s="191" t="e">
        <f t="shared" si="303"/>
        <v>#N/A</v>
      </c>
      <c r="BM735" s="191" t="s">
        <v>742</v>
      </c>
      <c r="BN735" s="191" t="s">
        <v>2984</v>
      </c>
      <c r="BO735" s="191" t="s">
        <v>2984</v>
      </c>
      <c r="BU735" s="191" t="s">
        <v>742</v>
      </c>
      <c r="BV735" s="191" t="s">
        <v>2984</v>
      </c>
      <c r="BW735" s="191" t="s">
        <v>2984</v>
      </c>
      <c r="CH735" s="248">
        <f t="shared" si="289"/>
        <v>-1.1641532182693481E-10</v>
      </c>
    </row>
    <row r="736" spans="1:86" x14ac:dyDescent="0.3">
      <c r="A736" s="191">
        <v>1</v>
      </c>
      <c r="B736" s="256">
        <f>SUBTOTAL(9,$A$647:A736)</f>
        <v>78</v>
      </c>
      <c r="C736" s="260" t="s">
        <v>488</v>
      </c>
      <c r="D736" s="197">
        <f>E736+F736+G736+H736+I736+J736+L736+N736+P736+R736+T736+U736+V736+W736+X736+Y736+Z736+AA736+AB736+AC736+AD736+AE736</f>
        <v>2317210.6399999997</v>
      </c>
      <c r="E736" s="263">
        <v>0</v>
      </c>
      <c r="F736" s="263">
        <v>0</v>
      </c>
      <c r="G736" s="263">
        <v>0</v>
      </c>
      <c r="H736" s="263">
        <v>0</v>
      </c>
      <c r="I736" s="263">
        <v>0</v>
      </c>
      <c r="J736" s="263">
        <v>0</v>
      </c>
      <c r="K736" s="278">
        <v>0</v>
      </c>
      <c r="L736" s="263">
        <v>0</v>
      </c>
      <c r="M736" s="197">
        <v>0</v>
      </c>
      <c r="N736" s="298">
        <v>0</v>
      </c>
      <c r="O736" s="263">
        <v>0</v>
      </c>
      <c r="P736" s="263">
        <v>0</v>
      </c>
      <c r="Q736" s="263">
        <v>479.33</v>
      </c>
      <c r="R736" s="197">
        <v>2121804.0299999998</v>
      </c>
      <c r="S736" s="263">
        <v>0</v>
      </c>
      <c r="T736" s="263">
        <v>0</v>
      </c>
      <c r="U736" s="263">
        <v>0</v>
      </c>
      <c r="V736" s="263">
        <v>0</v>
      </c>
      <c r="W736" s="263">
        <v>0</v>
      </c>
      <c r="X736" s="263">
        <v>0</v>
      </c>
      <c r="Y736" s="263">
        <v>0</v>
      </c>
      <c r="Z736" s="263">
        <v>0</v>
      </c>
      <c r="AA736" s="263">
        <v>0</v>
      </c>
      <c r="AB736" s="263">
        <v>0</v>
      </c>
      <c r="AC736" s="197">
        <f>ROUND(R736*2.14%,2)</f>
        <v>45406.61</v>
      </c>
      <c r="AD736" s="263">
        <v>150000</v>
      </c>
      <c r="AE736" s="263">
        <v>0</v>
      </c>
      <c r="AF736" s="239">
        <v>2025</v>
      </c>
      <c r="AG736" s="239">
        <v>2025</v>
      </c>
      <c r="AH736" s="239">
        <v>2025</v>
      </c>
      <c r="AI736" s="251"/>
      <c r="AJ736" s="251"/>
      <c r="AK736" s="251"/>
      <c r="AL736" s="251"/>
      <c r="AM736" s="252" t="s">
        <v>16955</v>
      </c>
      <c r="AN736" s="252" t="s">
        <v>16965</v>
      </c>
      <c r="AO736" s="252">
        <v>0</v>
      </c>
      <c r="AP736" s="252" t="s">
        <v>16964</v>
      </c>
      <c r="AQ736" s="252" t="s">
        <v>16966</v>
      </c>
      <c r="AR736" s="252">
        <v>0</v>
      </c>
      <c r="AS736" s="252" t="s">
        <v>16980</v>
      </c>
      <c r="AT736" s="252"/>
      <c r="AU736" s="252"/>
      <c r="AV736" s="252"/>
      <c r="AW736" s="252" t="s">
        <v>704</v>
      </c>
      <c r="AX736" s="253">
        <v>607.4</v>
      </c>
      <c r="AY736" s="253">
        <v>716.3</v>
      </c>
      <c r="AZ736" s="252" t="s">
        <v>2967</v>
      </c>
      <c r="BA736" s="252" t="s">
        <v>3006</v>
      </c>
      <c r="BB736" s="254"/>
      <c r="BC736" s="255">
        <f t="shared" si="312"/>
        <v>716.3</v>
      </c>
      <c r="BJ736" s="191" t="str">
        <f t="shared" si="303"/>
        <v>574.300</v>
      </c>
      <c r="BM736" s="191" t="s">
        <v>743</v>
      </c>
      <c r="BN736" s="191" t="s">
        <v>2984</v>
      </c>
      <c r="BO736" s="191" t="s">
        <v>2984</v>
      </c>
      <c r="BU736" s="191" t="s">
        <v>743</v>
      </c>
      <c r="BV736" s="191" t="s">
        <v>2984</v>
      </c>
      <c r="BW736" s="191" t="s">
        <v>2984</v>
      </c>
      <c r="CH736" s="248">
        <f t="shared" si="289"/>
        <v>-1.1641532182693481E-10</v>
      </c>
    </row>
    <row r="737" spans="1:86" x14ac:dyDescent="0.3">
      <c r="B737" s="249" t="s">
        <v>481</v>
      </c>
      <c r="C737" s="249"/>
      <c r="D737" s="246">
        <f>D738</f>
        <v>5322451.5199999996</v>
      </c>
      <c r="E737" s="197">
        <f t="shared" ref="E737:AE737" si="316">E738</f>
        <v>0</v>
      </c>
      <c r="F737" s="197">
        <f t="shared" si="316"/>
        <v>0</v>
      </c>
      <c r="G737" s="197">
        <f t="shared" si="316"/>
        <v>0</v>
      </c>
      <c r="H737" s="197">
        <f t="shared" si="316"/>
        <v>0</v>
      </c>
      <c r="I737" s="197">
        <f t="shared" si="316"/>
        <v>0</v>
      </c>
      <c r="J737" s="197">
        <f t="shared" si="316"/>
        <v>0</v>
      </c>
      <c r="K737" s="247">
        <f t="shared" si="316"/>
        <v>0</v>
      </c>
      <c r="L737" s="197">
        <f t="shared" si="316"/>
        <v>0</v>
      </c>
      <c r="M737" s="197">
        <f t="shared" si="316"/>
        <v>631.70000000000005</v>
      </c>
      <c r="N737" s="197">
        <f t="shared" si="316"/>
        <v>5034708.75</v>
      </c>
      <c r="O737" s="197">
        <f t="shared" si="316"/>
        <v>0</v>
      </c>
      <c r="P737" s="197">
        <f t="shared" si="316"/>
        <v>0</v>
      </c>
      <c r="Q737" s="197">
        <f t="shared" si="316"/>
        <v>0</v>
      </c>
      <c r="R737" s="197">
        <f t="shared" si="316"/>
        <v>0</v>
      </c>
      <c r="S737" s="197">
        <f t="shared" si="316"/>
        <v>0</v>
      </c>
      <c r="T737" s="197">
        <f t="shared" si="316"/>
        <v>0</v>
      </c>
      <c r="U737" s="197">
        <f t="shared" si="316"/>
        <v>0</v>
      </c>
      <c r="V737" s="197">
        <f t="shared" si="316"/>
        <v>0</v>
      </c>
      <c r="W737" s="197">
        <f t="shared" si="316"/>
        <v>0</v>
      </c>
      <c r="X737" s="197">
        <f t="shared" si="316"/>
        <v>0</v>
      </c>
      <c r="Y737" s="197">
        <f t="shared" si="316"/>
        <v>0</v>
      </c>
      <c r="Z737" s="197">
        <f t="shared" si="316"/>
        <v>0</v>
      </c>
      <c r="AA737" s="197">
        <f t="shared" si="316"/>
        <v>0</v>
      </c>
      <c r="AB737" s="197">
        <f t="shared" si="316"/>
        <v>0</v>
      </c>
      <c r="AC737" s="197">
        <f t="shared" si="316"/>
        <v>107742.77</v>
      </c>
      <c r="AD737" s="197">
        <f t="shared" si="316"/>
        <v>180000</v>
      </c>
      <c r="AE737" s="197">
        <f t="shared" si="316"/>
        <v>0</v>
      </c>
      <c r="AF737" s="239" t="s">
        <v>17026</v>
      </c>
      <c r="AG737" s="239" t="s">
        <v>17026</v>
      </c>
      <c r="AH737" s="239" t="s">
        <v>17026</v>
      </c>
      <c r="AI737" s="251"/>
      <c r="AJ737" s="251"/>
      <c r="AK737" s="251"/>
      <c r="AL737" s="251"/>
      <c r="AM737" s="252"/>
      <c r="AN737" s="252"/>
      <c r="AO737" s="252"/>
      <c r="AP737" s="252"/>
      <c r="AQ737" s="252"/>
      <c r="AR737" s="252"/>
      <c r="AS737" s="252"/>
      <c r="AT737" s="252"/>
      <c r="AU737" s="252"/>
      <c r="AV737" s="252"/>
      <c r="AW737" s="252"/>
      <c r="AX737" s="253"/>
      <c r="AY737" s="253"/>
      <c r="AZ737" s="252"/>
      <c r="BA737" s="252"/>
      <c r="BB737" s="254"/>
      <c r="BC737" s="255">
        <f t="shared" si="312"/>
        <v>-631.70000000000005</v>
      </c>
      <c r="BJ737" s="191" t="e">
        <f t="shared" si="303"/>
        <v>#N/A</v>
      </c>
      <c r="BM737" s="191" t="s">
        <v>3729</v>
      </c>
      <c r="BN737" s="191" t="s">
        <v>2984</v>
      </c>
      <c r="BO737" s="191" t="s">
        <v>2984</v>
      </c>
      <c r="BU737" s="191" t="s">
        <v>3729</v>
      </c>
      <c r="BV737" s="191" t="s">
        <v>2984</v>
      </c>
      <c r="BW737" s="191" t="s">
        <v>2984</v>
      </c>
      <c r="CH737" s="248">
        <f t="shared" si="289"/>
        <v>-4.6566128730773926E-10</v>
      </c>
    </row>
    <row r="738" spans="1:86" x14ac:dyDescent="0.3">
      <c r="A738" s="191">
        <v>1</v>
      </c>
      <c r="B738" s="256">
        <f>SUBTOTAL(9,$A$647:A738)</f>
        <v>79</v>
      </c>
      <c r="C738" s="260" t="s">
        <v>489</v>
      </c>
      <c r="D738" s="197">
        <f>E738+F738+G738+H738+I738+J738+L738+N738+P738+R738+T738+U738+V738+W738+X738+Y738+Z738+AA738+AB738+AC738+AD738+AE738</f>
        <v>5322451.5199999996</v>
      </c>
      <c r="E738" s="263">
        <v>0</v>
      </c>
      <c r="F738" s="263">
        <v>0</v>
      </c>
      <c r="G738" s="263">
        <v>0</v>
      </c>
      <c r="H738" s="263">
        <v>0</v>
      </c>
      <c r="I738" s="263">
        <v>0</v>
      </c>
      <c r="J738" s="263">
        <v>0</v>
      </c>
      <c r="K738" s="278">
        <v>0</v>
      </c>
      <c r="L738" s="263">
        <v>0</v>
      </c>
      <c r="M738" s="197">
        <v>631.70000000000005</v>
      </c>
      <c r="N738" s="197">
        <v>5034708.75</v>
      </c>
      <c r="O738" s="263">
        <v>0</v>
      </c>
      <c r="P738" s="263">
        <v>0</v>
      </c>
      <c r="Q738" s="263">
        <v>0</v>
      </c>
      <c r="R738" s="263">
        <v>0</v>
      </c>
      <c r="S738" s="263">
        <v>0</v>
      </c>
      <c r="T738" s="263">
        <v>0</v>
      </c>
      <c r="U738" s="263">
        <v>0</v>
      </c>
      <c r="V738" s="263">
        <v>0</v>
      </c>
      <c r="W738" s="263">
        <v>0</v>
      </c>
      <c r="X738" s="263">
        <v>0</v>
      </c>
      <c r="Y738" s="263">
        <v>0</v>
      </c>
      <c r="Z738" s="263">
        <v>0</v>
      </c>
      <c r="AA738" s="263">
        <v>0</v>
      </c>
      <c r="AB738" s="263">
        <v>0</v>
      </c>
      <c r="AC738" s="197">
        <f>ROUND(N738*2.14%,2)</f>
        <v>107742.77</v>
      </c>
      <c r="AD738" s="197">
        <v>180000</v>
      </c>
      <c r="AE738" s="263">
        <v>0</v>
      </c>
      <c r="AF738" s="239">
        <v>2025</v>
      </c>
      <c r="AG738" s="239">
        <v>2025</v>
      </c>
      <c r="AH738" s="239">
        <v>2025</v>
      </c>
      <c r="AI738" s="251"/>
      <c r="AJ738" s="251"/>
      <c r="AK738" s="251"/>
      <c r="AL738" s="251"/>
      <c r="AM738" s="252" t="s">
        <v>16954</v>
      </c>
      <c r="AN738" s="252" t="s">
        <v>16950</v>
      </c>
      <c r="AO738" s="252">
        <v>0</v>
      </c>
      <c r="AP738" s="252" t="s">
        <v>16964</v>
      </c>
      <c r="AQ738" s="252" t="s">
        <v>16952</v>
      </c>
      <c r="AR738" s="252">
        <v>0</v>
      </c>
      <c r="AS738" s="252"/>
      <c r="AT738" s="252"/>
      <c r="AU738" s="252"/>
      <c r="AV738" s="252"/>
      <c r="AW738" s="252" t="s">
        <v>1268</v>
      </c>
      <c r="AX738" s="253">
        <v>736.8</v>
      </c>
      <c r="AY738" s="253">
        <v>650</v>
      </c>
      <c r="AZ738" s="252" t="s">
        <v>2967</v>
      </c>
      <c r="BA738" s="252" t="s">
        <v>17012</v>
      </c>
      <c r="BB738" s="254"/>
      <c r="BC738" s="255">
        <f t="shared" si="312"/>
        <v>18.299999999999955</v>
      </c>
      <c r="BJ738" s="191" t="str">
        <f t="shared" si="303"/>
        <v>508.000</v>
      </c>
      <c r="BM738" s="191" t="s">
        <v>3730</v>
      </c>
      <c r="BN738" s="191" t="s">
        <v>2984</v>
      </c>
      <c r="BO738" s="191" t="s">
        <v>2984</v>
      </c>
      <c r="BU738" s="191" t="s">
        <v>3730</v>
      </c>
      <c r="BV738" s="191" t="s">
        <v>2984</v>
      </c>
      <c r="BW738" s="191" t="s">
        <v>2984</v>
      </c>
      <c r="CH738" s="248">
        <f t="shared" si="289"/>
        <v>-4.6566128730773926E-10</v>
      </c>
    </row>
    <row r="739" spans="1:86" x14ac:dyDescent="0.3">
      <c r="B739" s="249" t="s">
        <v>467</v>
      </c>
      <c r="C739" s="249"/>
      <c r="D739" s="246">
        <f>D740</f>
        <v>542668</v>
      </c>
      <c r="E739" s="197">
        <f t="shared" ref="E739:AE739" si="317">E740</f>
        <v>462764.83</v>
      </c>
      <c r="F739" s="197">
        <f t="shared" si="317"/>
        <v>0</v>
      </c>
      <c r="G739" s="197">
        <f t="shared" si="317"/>
        <v>0</v>
      </c>
      <c r="H739" s="197">
        <f t="shared" si="317"/>
        <v>0</v>
      </c>
      <c r="I739" s="197">
        <f t="shared" si="317"/>
        <v>0</v>
      </c>
      <c r="J739" s="197">
        <f t="shared" si="317"/>
        <v>0</v>
      </c>
      <c r="K739" s="247">
        <f t="shared" si="317"/>
        <v>0</v>
      </c>
      <c r="L739" s="197">
        <f t="shared" si="317"/>
        <v>0</v>
      </c>
      <c r="M739" s="197">
        <f t="shared" si="317"/>
        <v>0</v>
      </c>
      <c r="N739" s="197">
        <f t="shared" si="317"/>
        <v>0</v>
      </c>
      <c r="O739" s="197">
        <f t="shared" si="317"/>
        <v>0</v>
      </c>
      <c r="P739" s="197">
        <f t="shared" si="317"/>
        <v>0</v>
      </c>
      <c r="Q739" s="197">
        <f t="shared" si="317"/>
        <v>0</v>
      </c>
      <c r="R739" s="197">
        <f t="shared" si="317"/>
        <v>0</v>
      </c>
      <c r="S739" s="197">
        <f t="shared" si="317"/>
        <v>0</v>
      </c>
      <c r="T739" s="197">
        <f t="shared" si="317"/>
        <v>0</v>
      </c>
      <c r="U739" s="197">
        <f t="shared" si="317"/>
        <v>0</v>
      </c>
      <c r="V739" s="197">
        <f t="shared" si="317"/>
        <v>0</v>
      </c>
      <c r="W739" s="197">
        <f t="shared" si="317"/>
        <v>0</v>
      </c>
      <c r="X739" s="197">
        <f t="shared" si="317"/>
        <v>0</v>
      </c>
      <c r="Y739" s="197">
        <f t="shared" si="317"/>
        <v>0</v>
      </c>
      <c r="Z739" s="197">
        <f t="shared" si="317"/>
        <v>0</v>
      </c>
      <c r="AA739" s="197">
        <f t="shared" si="317"/>
        <v>0</v>
      </c>
      <c r="AB739" s="197">
        <f t="shared" si="317"/>
        <v>0</v>
      </c>
      <c r="AC739" s="197">
        <f t="shared" si="317"/>
        <v>9903.17</v>
      </c>
      <c r="AD739" s="197">
        <f t="shared" si="317"/>
        <v>70000</v>
      </c>
      <c r="AE739" s="197">
        <f t="shared" si="317"/>
        <v>0</v>
      </c>
      <c r="AF739" s="239" t="s">
        <v>17026</v>
      </c>
      <c r="AG739" s="239" t="s">
        <v>17026</v>
      </c>
      <c r="AH739" s="239" t="s">
        <v>17026</v>
      </c>
      <c r="AI739" s="251"/>
      <c r="AJ739" s="251"/>
      <c r="AK739" s="251"/>
      <c r="AL739" s="251"/>
      <c r="AM739" s="252"/>
      <c r="AN739" s="252"/>
      <c r="AO739" s="252"/>
      <c r="AP739" s="252"/>
      <c r="AQ739" s="252"/>
      <c r="AR739" s="252"/>
      <c r="AS739" s="252"/>
      <c r="AT739" s="252"/>
      <c r="AU739" s="252"/>
      <c r="AV739" s="252"/>
      <c r="AW739" s="252"/>
      <c r="AX739" s="253"/>
      <c r="AY739" s="253"/>
      <c r="AZ739" s="252"/>
      <c r="BA739" s="252"/>
      <c r="BB739" s="254"/>
      <c r="BC739" s="255">
        <f t="shared" si="312"/>
        <v>0</v>
      </c>
      <c r="BJ739" s="191" t="e">
        <f t="shared" si="303"/>
        <v>#N/A</v>
      </c>
      <c r="BM739" s="191" t="s">
        <v>3731</v>
      </c>
      <c r="BN739" s="191" t="s">
        <v>943</v>
      </c>
      <c r="BO739" s="191" t="s">
        <v>3192</v>
      </c>
      <c r="BU739" s="191" t="s">
        <v>3731</v>
      </c>
      <c r="BV739" s="191" t="s">
        <v>943</v>
      </c>
      <c r="BW739" s="191" t="s">
        <v>3192</v>
      </c>
      <c r="CH739" s="248">
        <f t="shared" si="289"/>
        <v>-1.4551915228366852E-11</v>
      </c>
    </row>
    <row r="740" spans="1:86" x14ac:dyDescent="0.3">
      <c r="A740" s="191">
        <v>1</v>
      </c>
      <c r="B740" s="256">
        <f>SUBTOTAL(9,$A$647:A740)</f>
        <v>80</v>
      </c>
      <c r="C740" s="260" t="s">
        <v>490</v>
      </c>
      <c r="D740" s="197">
        <f>E740+F740+G740+H740+I740+J740+L740+N740+P740+R740+T740+U740+V740+W740+X740+Y740+Z740+AA740+AB740+AC740+AD740+AE740</f>
        <v>542668</v>
      </c>
      <c r="E740" s="263">
        <v>462764.83</v>
      </c>
      <c r="F740" s="263">
        <v>0</v>
      </c>
      <c r="G740" s="263">
        <v>0</v>
      </c>
      <c r="H740" s="263">
        <v>0</v>
      </c>
      <c r="I740" s="263">
        <v>0</v>
      </c>
      <c r="J740" s="263">
        <v>0</v>
      </c>
      <c r="K740" s="278">
        <v>0</v>
      </c>
      <c r="L740" s="263">
        <v>0</v>
      </c>
      <c r="M740" s="197">
        <v>0</v>
      </c>
      <c r="N740" s="298">
        <v>0</v>
      </c>
      <c r="O740" s="263">
        <v>0</v>
      </c>
      <c r="P740" s="263">
        <v>0</v>
      </c>
      <c r="Q740" s="263">
        <v>0</v>
      </c>
      <c r="R740" s="263">
        <v>0</v>
      </c>
      <c r="S740" s="263">
        <v>0</v>
      </c>
      <c r="T740" s="263">
        <v>0</v>
      </c>
      <c r="U740" s="263">
        <v>0</v>
      </c>
      <c r="V740" s="263">
        <v>0</v>
      </c>
      <c r="W740" s="263">
        <v>0</v>
      </c>
      <c r="X740" s="263">
        <v>0</v>
      </c>
      <c r="Y740" s="263">
        <v>0</v>
      </c>
      <c r="Z740" s="263">
        <v>0</v>
      </c>
      <c r="AA740" s="263">
        <v>0</v>
      </c>
      <c r="AB740" s="263">
        <v>0</v>
      </c>
      <c r="AC740" s="263">
        <f>ROUND(E740*2.14%,2)</f>
        <v>9903.17</v>
      </c>
      <c r="AD740" s="263">
        <v>70000</v>
      </c>
      <c r="AE740" s="263">
        <v>0</v>
      </c>
      <c r="AF740" s="239">
        <v>2025</v>
      </c>
      <c r="AG740" s="239">
        <v>2025</v>
      </c>
      <c r="AH740" s="239">
        <v>2025</v>
      </c>
      <c r="AI740" s="251"/>
      <c r="AJ740" s="251"/>
      <c r="AK740" s="251"/>
      <c r="AL740" s="251"/>
      <c r="AM740" s="252" t="s">
        <v>16953</v>
      </c>
      <c r="AN740" s="252" t="s">
        <v>16959</v>
      </c>
      <c r="AO740" s="252">
        <v>0</v>
      </c>
      <c r="AP740" s="252" t="s">
        <v>16955</v>
      </c>
      <c r="AQ740" s="252" t="s">
        <v>16972</v>
      </c>
      <c r="AR740" s="252">
        <v>0</v>
      </c>
      <c r="AS740" s="252" t="s">
        <v>16980</v>
      </c>
      <c r="AT740" s="252"/>
      <c r="AU740" s="252"/>
      <c r="AV740" s="252"/>
      <c r="AW740" s="252" t="s">
        <v>640</v>
      </c>
      <c r="AX740" s="253">
        <v>619</v>
      </c>
      <c r="AY740" s="253">
        <v>625.70000000000005</v>
      </c>
      <c r="AZ740" s="252" t="s">
        <v>2967</v>
      </c>
      <c r="BA740" s="252" t="s">
        <v>640</v>
      </c>
      <c r="BB740" s="254"/>
      <c r="BC740" s="255">
        <f t="shared" si="312"/>
        <v>625.70000000000005</v>
      </c>
      <c r="BJ740" s="191" t="str">
        <f t="shared" si="303"/>
        <v>нет данных</v>
      </c>
      <c r="BM740" s="191" t="s">
        <v>3733</v>
      </c>
      <c r="BN740" s="191" t="s">
        <v>664</v>
      </c>
      <c r="BO740" s="191" t="s">
        <v>3735</v>
      </c>
      <c r="BU740" s="191" t="s">
        <v>3733</v>
      </c>
      <c r="BV740" s="191" t="s">
        <v>664</v>
      </c>
      <c r="BW740" s="191" t="s">
        <v>3735</v>
      </c>
      <c r="CH740" s="248">
        <f t="shared" si="289"/>
        <v>-1.4551915228366852E-11</v>
      </c>
    </row>
    <row r="741" spans="1:86" x14ac:dyDescent="0.3">
      <c r="B741" s="249" t="s">
        <v>289</v>
      </c>
      <c r="C741" s="249"/>
      <c r="D741" s="246">
        <f>D742+D743+D744</f>
        <v>17182612.66</v>
      </c>
      <c r="E741" s="197">
        <f t="shared" ref="E741:AE741" si="318">E742+E743+E744</f>
        <v>0</v>
      </c>
      <c r="F741" s="197">
        <f t="shared" si="318"/>
        <v>0</v>
      </c>
      <c r="G741" s="197">
        <f t="shared" si="318"/>
        <v>0</v>
      </c>
      <c r="H741" s="197">
        <f t="shared" si="318"/>
        <v>0</v>
      </c>
      <c r="I741" s="197">
        <f t="shared" si="318"/>
        <v>0</v>
      </c>
      <c r="J741" s="197">
        <f t="shared" si="318"/>
        <v>0</v>
      </c>
      <c r="K741" s="247">
        <f t="shared" si="318"/>
        <v>0</v>
      </c>
      <c r="L741" s="197">
        <f t="shared" si="318"/>
        <v>0</v>
      </c>
      <c r="M741" s="197">
        <f t="shared" si="318"/>
        <v>2024.3</v>
      </c>
      <c r="N741" s="197">
        <f t="shared" si="318"/>
        <v>16227744.75</v>
      </c>
      <c r="O741" s="197">
        <f t="shared" si="318"/>
        <v>0</v>
      </c>
      <c r="P741" s="197">
        <f t="shared" si="318"/>
        <v>0</v>
      </c>
      <c r="Q741" s="197">
        <f t="shared" si="318"/>
        <v>0</v>
      </c>
      <c r="R741" s="197">
        <f t="shared" si="318"/>
        <v>0</v>
      </c>
      <c r="S741" s="197">
        <f t="shared" si="318"/>
        <v>0</v>
      </c>
      <c r="T741" s="197">
        <f t="shared" si="318"/>
        <v>0</v>
      </c>
      <c r="U741" s="197">
        <f t="shared" si="318"/>
        <v>0</v>
      </c>
      <c r="V741" s="197">
        <f t="shared" si="318"/>
        <v>0</v>
      </c>
      <c r="W741" s="197">
        <f t="shared" si="318"/>
        <v>0</v>
      </c>
      <c r="X741" s="197">
        <f t="shared" si="318"/>
        <v>0</v>
      </c>
      <c r="Y741" s="197">
        <f t="shared" si="318"/>
        <v>0</v>
      </c>
      <c r="Z741" s="197">
        <f t="shared" si="318"/>
        <v>0</v>
      </c>
      <c r="AA741" s="197">
        <f t="shared" si="318"/>
        <v>0</v>
      </c>
      <c r="AB741" s="197">
        <f t="shared" si="318"/>
        <v>0</v>
      </c>
      <c r="AC741" s="197">
        <f t="shared" si="318"/>
        <v>354867.91000000003</v>
      </c>
      <c r="AD741" s="197">
        <f t="shared" si="318"/>
        <v>600000</v>
      </c>
      <c r="AE741" s="197">
        <f t="shared" si="318"/>
        <v>0</v>
      </c>
      <c r="AF741" s="239" t="s">
        <v>17026</v>
      </c>
      <c r="AG741" s="239" t="s">
        <v>17026</v>
      </c>
      <c r="AH741" s="239" t="s">
        <v>17026</v>
      </c>
      <c r="AI741" s="251"/>
      <c r="AJ741" s="251"/>
      <c r="AK741" s="251"/>
      <c r="AL741" s="251"/>
      <c r="AM741" s="252"/>
      <c r="AN741" s="252"/>
      <c r="AO741" s="252"/>
      <c r="AP741" s="252"/>
      <c r="AQ741" s="252"/>
      <c r="AR741" s="252"/>
      <c r="AS741" s="252"/>
      <c r="AT741" s="252"/>
      <c r="AU741" s="252"/>
      <c r="AV741" s="252"/>
      <c r="AW741" s="252"/>
      <c r="AX741" s="253"/>
      <c r="AY741" s="253"/>
      <c r="AZ741" s="252"/>
      <c r="BA741" s="252"/>
      <c r="BB741" s="254"/>
      <c r="BC741" s="255">
        <f t="shared" si="312"/>
        <v>-2024.3</v>
      </c>
      <c r="BJ741" s="191" t="e">
        <f t="shared" si="303"/>
        <v>#N/A</v>
      </c>
      <c r="BM741" s="191" t="s">
        <v>3433</v>
      </c>
      <c r="BN741" s="191" t="s">
        <v>2984</v>
      </c>
      <c r="BO741" s="191" t="s">
        <v>2984</v>
      </c>
      <c r="BU741" s="191" t="s">
        <v>3433</v>
      </c>
      <c r="BV741" s="191" t="s">
        <v>2984</v>
      </c>
      <c r="BW741" s="191" t="s">
        <v>2984</v>
      </c>
      <c r="CH741" s="248">
        <f t="shared" si="289"/>
        <v>1.1641532182693481E-10</v>
      </c>
    </row>
    <row r="742" spans="1:86" x14ac:dyDescent="0.3">
      <c r="A742" s="191">
        <v>1</v>
      </c>
      <c r="B742" s="256">
        <f>SUBTOTAL(9,$A$647:A742)</f>
        <v>81</v>
      </c>
      <c r="C742" s="260" t="s">
        <v>295</v>
      </c>
      <c r="D742" s="197">
        <f t="shared" ref="D742:D744" si="319">E742+F742+G742+H742+I742+J742+L742+N742+P742+R742+T742+U742+V742+W742+X742+Y742+Z742+AA742+AB742+AC742+AD742+AE742</f>
        <v>5356038.43</v>
      </c>
      <c r="E742" s="263">
        <v>0</v>
      </c>
      <c r="F742" s="263">
        <v>0</v>
      </c>
      <c r="G742" s="263">
        <v>0</v>
      </c>
      <c r="H742" s="263">
        <v>0</v>
      </c>
      <c r="I742" s="263">
        <v>0</v>
      </c>
      <c r="J742" s="263">
        <v>0</v>
      </c>
      <c r="K742" s="278">
        <v>0</v>
      </c>
      <c r="L742" s="263">
        <v>0</v>
      </c>
      <c r="M742" s="197">
        <v>631</v>
      </c>
      <c r="N742" s="197">
        <v>5045699.21</v>
      </c>
      <c r="O742" s="263">
        <v>0</v>
      </c>
      <c r="P742" s="263">
        <v>0</v>
      </c>
      <c r="Q742" s="263">
        <v>0</v>
      </c>
      <c r="R742" s="263">
        <v>0</v>
      </c>
      <c r="S742" s="263">
        <v>0</v>
      </c>
      <c r="T742" s="263">
        <v>0</v>
      </c>
      <c r="U742" s="263">
        <v>0</v>
      </c>
      <c r="V742" s="263">
        <v>0</v>
      </c>
      <c r="W742" s="263">
        <v>0</v>
      </c>
      <c r="X742" s="263">
        <v>0</v>
      </c>
      <c r="Y742" s="263">
        <v>0</v>
      </c>
      <c r="Z742" s="263">
        <v>0</v>
      </c>
      <c r="AA742" s="263">
        <v>0</v>
      </c>
      <c r="AB742" s="263">
        <v>0</v>
      </c>
      <c r="AC742" s="263">
        <v>110339.22</v>
      </c>
      <c r="AD742" s="263">
        <v>200000</v>
      </c>
      <c r="AE742" s="263">
        <v>0</v>
      </c>
      <c r="AF742" s="239">
        <v>2025</v>
      </c>
      <c r="AG742" s="239">
        <v>2025</v>
      </c>
      <c r="AH742" s="239">
        <v>2025</v>
      </c>
      <c r="AI742" s="251"/>
      <c r="AJ742" s="251"/>
      <c r="AK742" s="251"/>
      <c r="AL742" s="251"/>
      <c r="AM742" s="252" t="s">
        <v>16960</v>
      </c>
      <c r="AN742" s="252" t="s">
        <v>16950</v>
      </c>
      <c r="AO742" s="252">
        <v>0</v>
      </c>
      <c r="AP742" s="252" t="s">
        <v>16959</v>
      </c>
      <c r="AQ742" s="252" t="s">
        <v>16972</v>
      </c>
      <c r="AR742" s="252" t="s">
        <v>16964</v>
      </c>
      <c r="AS742" s="252"/>
      <c r="AT742" s="252"/>
      <c r="AU742" s="252"/>
      <c r="AV742" s="252"/>
      <c r="AW742" s="252" t="s">
        <v>788</v>
      </c>
      <c r="AX742" s="253">
        <v>1780.6</v>
      </c>
      <c r="AY742" s="253">
        <v>631</v>
      </c>
      <c r="AZ742" s="252" t="s">
        <v>2967</v>
      </c>
      <c r="BA742" s="252" t="s">
        <v>17012</v>
      </c>
      <c r="BB742" s="254"/>
      <c r="BC742" s="255">
        <f t="shared" si="312"/>
        <v>0</v>
      </c>
      <c r="BJ742" s="191" t="str">
        <f t="shared" si="303"/>
        <v>526.000</v>
      </c>
      <c r="BM742" s="191" t="s">
        <v>3435</v>
      </c>
      <c r="BN742" s="191" t="s">
        <v>3253</v>
      </c>
      <c r="BO742" s="191" t="s">
        <v>3436</v>
      </c>
      <c r="BU742" s="191" t="s">
        <v>3435</v>
      </c>
      <c r="BV742" s="191" t="s">
        <v>3253</v>
      </c>
      <c r="BW742" s="191" t="s">
        <v>3436</v>
      </c>
      <c r="CH742" s="248">
        <f t="shared" si="289"/>
        <v>-2.6193447411060333E-10</v>
      </c>
    </row>
    <row r="743" spans="1:86" x14ac:dyDescent="0.3">
      <c r="A743" s="191">
        <v>1</v>
      </c>
      <c r="B743" s="256">
        <f>SUBTOTAL(9,$A$647:A743)</f>
        <v>82</v>
      </c>
      <c r="C743" s="260" t="s">
        <v>296</v>
      </c>
      <c r="D743" s="197">
        <f t="shared" si="319"/>
        <v>5829678.5899999999</v>
      </c>
      <c r="E743" s="263">
        <v>0</v>
      </c>
      <c r="F743" s="263">
        <v>0</v>
      </c>
      <c r="G743" s="263">
        <v>0</v>
      </c>
      <c r="H743" s="263">
        <v>0</v>
      </c>
      <c r="I743" s="263">
        <v>0</v>
      </c>
      <c r="J743" s="263">
        <v>0</v>
      </c>
      <c r="K743" s="278">
        <v>0</v>
      </c>
      <c r="L743" s="263">
        <v>0</v>
      </c>
      <c r="M743" s="197">
        <v>686.8</v>
      </c>
      <c r="N743" s="197">
        <v>5509203.4699999997</v>
      </c>
      <c r="O743" s="263">
        <v>0</v>
      </c>
      <c r="P743" s="263">
        <v>0</v>
      </c>
      <c r="Q743" s="263">
        <v>0</v>
      </c>
      <c r="R743" s="263">
        <v>0</v>
      </c>
      <c r="S743" s="263">
        <v>0</v>
      </c>
      <c r="T743" s="263">
        <v>0</v>
      </c>
      <c r="U743" s="263">
        <v>0</v>
      </c>
      <c r="V743" s="263">
        <v>0</v>
      </c>
      <c r="W743" s="263">
        <v>0</v>
      </c>
      <c r="X743" s="263">
        <v>0</v>
      </c>
      <c r="Y743" s="263">
        <v>0</v>
      </c>
      <c r="Z743" s="263">
        <v>0</v>
      </c>
      <c r="AA743" s="263">
        <v>0</v>
      </c>
      <c r="AB743" s="263">
        <v>0</v>
      </c>
      <c r="AC743" s="263">
        <v>120475.12</v>
      </c>
      <c r="AD743" s="263">
        <v>200000</v>
      </c>
      <c r="AE743" s="263">
        <v>0</v>
      </c>
      <c r="AF743" s="239">
        <v>2025</v>
      </c>
      <c r="AG743" s="239">
        <v>2025</v>
      </c>
      <c r="AH743" s="239">
        <v>2025</v>
      </c>
      <c r="AI743" s="251"/>
      <c r="AJ743" s="251"/>
      <c r="AK743" s="251"/>
      <c r="AL743" s="251"/>
      <c r="AM743" s="252" t="s">
        <v>16969</v>
      </c>
      <c r="AN743" s="252" t="s">
        <v>16959</v>
      </c>
      <c r="AO743" s="252">
        <v>0</v>
      </c>
      <c r="AP743" s="252" t="s">
        <v>16971</v>
      </c>
      <c r="AQ743" s="252" t="s">
        <v>16968</v>
      </c>
      <c r="AR743" s="252" t="s">
        <v>16964</v>
      </c>
      <c r="AS743" s="252"/>
      <c r="AT743" s="252"/>
      <c r="AU743" s="252"/>
      <c r="AV743" s="252"/>
      <c r="AW743" s="252" t="s">
        <v>658</v>
      </c>
      <c r="AX743" s="253">
        <v>1749.4</v>
      </c>
      <c r="AY743" s="253">
        <v>680</v>
      </c>
      <c r="AZ743" s="252" t="s">
        <v>17124</v>
      </c>
      <c r="BA743" s="252" t="s">
        <v>17012</v>
      </c>
      <c r="BB743" s="254"/>
      <c r="BC743" s="255">
        <f t="shared" si="312"/>
        <v>-6.7999999999999545</v>
      </c>
      <c r="BJ743" s="191" t="str">
        <f t="shared" si="303"/>
        <v>3654.000</v>
      </c>
      <c r="BM743" s="191" t="s">
        <v>3437</v>
      </c>
      <c r="BN743" s="191" t="s">
        <v>3098</v>
      </c>
      <c r="BO743" s="191" t="s">
        <v>2984</v>
      </c>
      <c r="BU743" s="191" t="s">
        <v>3437</v>
      </c>
      <c r="BV743" s="191" t="s">
        <v>3098</v>
      </c>
      <c r="BW743" s="191" t="s">
        <v>2984</v>
      </c>
      <c r="CH743" s="248">
        <f t="shared" si="289"/>
        <v>1.1641532182693481E-10</v>
      </c>
    </row>
    <row r="744" spans="1:86" x14ac:dyDescent="0.3">
      <c r="A744" s="191">
        <v>1</v>
      </c>
      <c r="B744" s="256">
        <f>SUBTOTAL(9,$A$647:A744)</f>
        <v>83</v>
      </c>
      <c r="C744" s="260" t="s">
        <v>297</v>
      </c>
      <c r="D744" s="197">
        <f t="shared" si="319"/>
        <v>5996895.6400000006</v>
      </c>
      <c r="E744" s="263">
        <v>0</v>
      </c>
      <c r="F744" s="263">
        <v>0</v>
      </c>
      <c r="G744" s="263">
        <v>0</v>
      </c>
      <c r="H744" s="263">
        <v>0</v>
      </c>
      <c r="I744" s="263">
        <v>0</v>
      </c>
      <c r="J744" s="263">
        <v>0</v>
      </c>
      <c r="K744" s="278">
        <v>0</v>
      </c>
      <c r="L744" s="263">
        <v>0</v>
      </c>
      <c r="M744" s="197">
        <v>706.5</v>
      </c>
      <c r="N744" s="197">
        <v>5672842.0700000003</v>
      </c>
      <c r="O744" s="263">
        <v>0</v>
      </c>
      <c r="P744" s="263">
        <v>0</v>
      </c>
      <c r="Q744" s="263">
        <v>0</v>
      </c>
      <c r="R744" s="263">
        <v>0</v>
      </c>
      <c r="S744" s="263">
        <v>0</v>
      </c>
      <c r="T744" s="263">
        <v>0</v>
      </c>
      <c r="U744" s="263">
        <v>0</v>
      </c>
      <c r="V744" s="263">
        <v>0</v>
      </c>
      <c r="W744" s="263">
        <v>0</v>
      </c>
      <c r="X744" s="263">
        <v>0</v>
      </c>
      <c r="Y744" s="263">
        <v>0</v>
      </c>
      <c r="Z744" s="263">
        <v>0</v>
      </c>
      <c r="AA744" s="263">
        <v>0</v>
      </c>
      <c r="AB744" s="263">
        <v>0</v>
      </c>
      <c r="AC744" s="263">
        <v>124053.57</v>
      </c>
      <c r="AD744" s="263">
        <v>200000</v>
      </c>
      <c r="AE744" s="263">
        <v>0</v>
      </c>
      <c r="AF744" s="239">
        <v>2025</v>
      </c>
      <c r="AG744" s="239">
        <v>2025</v>
      </c>
      <c r="AH744" s="239">
        <v>2025</v>
      </c>
      <c r="AI744" s="251"/>
      <c r="AJ744" s="251"/>
      <c r="AK744" s="251"/>
      <c r="AL744" s="251"/>
      <c r="AM744" s="252" t="s">
        <v>16970</v>
      </c>
      <c r="AN744" s="252" t="s">
        <v>16964</v>
      </c>
      <c r="AO744" s="252">
        <v>0</v>
      </c>
      <c r="AP744" s="252" t="s">
        <v>16967</v>
      </c>
      <c r="AQ744" s="252" t="s">
        <v>16952</v>
      </c>
      <c r="AR744" s="252">
        <v>0</v>
      </c>
      <c r="AS744" s="252"/>
      <c r="AT744" s="252"/>
      <c r="AU744" s="252"/>
      <c r="AV744" s="252"/>
      <c r="AW744" s="252" t="s">
        <v>853</v>
      </c>
      <c r="AX744" s="253">
        <v>703.7</v>
      </c>
      <c r="AY744" s="253">
        <v>706.5</v>
      </c>
      <c r="AZ744" s="252" t="s">
        <v>2967</v>
      </c>
      <c r="BA744" s="252">
        <v>2006</v>
      </c>
      <c r="BB744" s="254"/>
      <c r="BC744" s="255">
        <f t="shared" si="312"/>
        <v>0</v>
      </c>
      <c r="BJ744" s="191" t="str">
        <f t="shared" si="303"/>
        <v>1987.000</v>
      </c>
      <c r="BM744" s="191" t="s">
        <v>3438</v>
      </c>
      <c r="BN744" s="191" t="s">
        <v>3006</v>
      </c>
      <c r="BO744" s="191" t="s">
        <v>3439</v>
      </c>
      <c r="BU744" s="191" t="s">
        <v>3438</v>
      </c>
      <c r="BV744" s="191" t="s">
        <v>3006</v>
      </c>
      <c r="BW744" s="191" t="s">
        <v>3439</v>
      </c>
      <c r="CH744" s="248">
        <f t="shared" si="289"/>
        <v>2.9103830456733704E-10</v>
      </c>
    </row>
    <row r="745" spans="1:86" x14ac:dyDescent="0.3">
      <c r="B745" s="249" t="s">
        <v>298</v>
      </c>
      <c r="C745" s="249"/>
      <c r="D745" s="246">
        <f>D746</f>
        <v>6202311.5</v>
      </c>
      <c r="E745" s="197">
        <f t="shared" ref="E745:AE745" si="320">E746</f>
        <v>0</v>
      </c>
      <c r="F745" s="197">
        <f t="shared" si="320"/>
        <v>0</v>
      </c>
      <c r="G745" s="197">
        <f t="shared" si="320"/>
        <v>0</v>
      </c>
      <c r="H745" s="197">
        <f t="shared" si="320"/>
        <v>0</v>
      </c>
      <c r="I745" s="197">
        <f t="shared" si="320"/>
        <v>0</v>
      </c>
      <c r="J745" s="197">
        <f t="shared" si="320"/>
        <v>0</v>
      </c>
      <c r="K745" s="247">
        <f t="shared" si="320"/>
        <v>0</v>
      </c>
      <c r="L745" s="197">
        <f t="shared" si="320"/>
        <v>0</v>
      </c>
      <c r="M745" s="197">
        <f t="shared" si="320"/>
        <v>710</v>
      </c>
      <c r="N745" s="197">
        <f t="shared" si="320"/>
        <v>5873862.0300000003</v>
      </c>
      <c r="O745" s="197">
        <f t="shared" si="320"/>
        <v>0</v>
      </c>
      <c r="P745" s="197">
        <f t="shared" si="320"/>
        <v>0</v>
      </c>
      <c r="Q745" s="197">
        <f t="shared" si="320"/>
        <v>0</v>
      </c>
      <c r="R745" s="197">
        <f t="shared" si="320"/>
        <v>0</v>
      </c>
      <c r="S745" s="197">
        <f t="shared" si="320"/>
        <v>0</v>
      </c>
      <c r="T745" s="197">
        <f t="shared" si="320"/>
        <v>0</v>
      </c>
      <c r="U745" s="197">
        <f t="shared" si="320"/>
        <v>0</v>
      </c>
      <c r="V745" s="197">
        <f t="shared" si="320"/>
        <v>0</v>
      </c>
      <c r="W745" s="197">
        <f t="shared" si="320"/>
        <v>0</v>
      </c>
      <c r="X745" s="197">
        <f t="shared" si="320"/>
        <v>0</v>
      </c>
      <c r="Y745" s="197">
        <f t="shared" si="320"/>
        <v>0</v>
      </c>
      <c r="Z745" s="197">
        <f t="shared" si="320"/>
        <v>0</v>
      </c>
      <c r="AA745" s="197">
        <f t="shared" si="320"/>
        <v>0</v>
      </c>
      <c r="AB745" s="197">
        <f t="shared" si="320"/>
        <v>0</v>
      </c>
      <c r="AC745" s="197">
        <f t="shared" si="320"/>
        <v>128449.47</v>
      </c>
      <c r="AD745" s="197">
        <f t="shared" si="320"/>
        <v>200000</v>
      </c>
      <c r="AE745" s="197">
        <f t="shared" si="320"/>
        <v>0</v>
      </c>
      <c r="AF745" s="239" t="s">
        <v>17026</v>
      </c>
      <c r="AG745" s="239" t="s">
        <v>17026</v>
      </c>
      <c r="AH745" s="239" t="s">
        <v>17026</v>
      </c>
      <c r="AI745" s="251"/>
      <c r="AJ745" s="251"/>
      <c r="AK745" s="251"/>
      <c r="AL745" s="251"/>
      <c r="AM745" s="252"/>
      <c r="AN745" s="252"/>
      <c r="AO745" s="252"/>
      <c r="AP745" s="252"/>
      <c r="AQ745" s="252"/>
      <c r="AR745" s="252"/>
      <c r="AS745" s="252"/>
      <c r="AT745" s="252"/>
      <c r="AU745" s="252"/>
      <c r="AV745" s="252"/>
      <c r="AW745" s="252"/>
      <c r="AX745" s="253"/>
      <c r="AY745" s="253"/>
      <c r="AZ745" s="252"/>
      <c r="BA745" s="252"/>
      <c r="BB745" s="254"/>
      <c r="BC745" s="255">
        <f t="shared" si="312"/>
        <v>-710</v>
      </c>
      <c r="BJ745" s="191" t="e">
        <f t="shared" si="303"/>
        <v>#N/A</v>
      </c>
      <c r="BM745" s="191" t="s">
        <v>3440</v>
      </c>
      <c r="BN745" s="191" t="s">
        <v>1273</v>
      </c>
      <c r="BO745" s="191" t="s">
        <v>3441</v>
      </c>
      <c r="BU745" s="191" t="s">
        <v>3440</v>
      </c>
      <c r="BV745" s="191" t="s">
        <v>1273</v>
      </c>
      <c r="BW745" s="191" t="s">
        <v>3441</v>
      </c>
      <c r="CH745" s="248">
        <f t="shared" si="289"/>
        <v>-2.6193447411060333E-10</v>
      </c>
    </row>
    <row r="746" spans="1:86" x14ac:dyDescent="0.3">
      <c r="A746" s="191">
        <v>1</v>
      </c>
      <c r="B746" s="256">
        <f>SUBTOTAL(9,$A$647:A746)</f>
        <v>84</v>
      </c>
      <c r="C746" s="260" t="s">
        <v>299</v>
      </c>
      <c r="D746" s="197">
        <f>E746+F746+G746+H746+I746+J746+L746+N746+P746+R746+T746+U746+V746+W746+X746+Y746+Z746+AA746+AB746+AC746+AD746+AE746</f>
        <v>6202311.5</v>
      </c>
      <c r="E746" s="263">
        <v>0</v>
      </c>
      <c r="F746" s="263">
        <v>0</v>
      </c>
      <c r="G746" s="263">
        <v>0</v>
      </c>
      <c r="H746" s="263">
        <v>0</v>
      </c>
      <c r="I746" s="263">
        <v>0</v>
      </c>
      <c r="J746" s="263">
        <v>0</v>
      </c>
      <c r="K746" s="278">
        <v>0</v>
      </c>
      <c r="L746" s="263">
        <v>0</v>
      </c>
      <c r="M746" s="197">
        <v>710</v>
      </c>
      <c r="N746" s="197">
        <v>5873862.0300000003</v>
      </c>
      <c r="O746" s="263">
        <v>0</v>
      </c>
      <c r="P746" s="263">
        <v>0</v>
      </c>
      <c r="Q746" s="263">
        <v>0</v>
      </c>
      <c r="R746" s="263">
        <v>0</v>
      </c>
      <c r="S746" s="263">
        <v>0</v>
      </c>
      <c r="T746" s="263">
        <v>0</v>
      </c>
      <c r="U746" s="263">
        <v>0</v>
      </c>
      <c r="V746" s="263">
        <v>0</v>
      </c>
      <c r="W746" s="263">
        <v>0</v>
      </c>
      <c r="X746" s="263">
        <v>0</v>
      </c>
      <c r="Y746" s="263">
        <v>0</v>
      </c>
      <c r="Z746" s="263">
        <v>0</v>
      </c>
      <c r="AA746" s="263">
        <v>0</v>
      </c>
      <c r="AB746" s="263">
        <v>0</v>
      </c>
      <c r="AC746" s="263">
        <v>128449.47</v>
      </c>
      <c r="AD746" s="263">
        <v>200000</v>
      </c>
      <c r="AE746" s="263">
        <v>0</v>
      </c>
      <c r="AF746" s="239">
        <v>2025</v>
      </c>
      <c r="AG746" s="239">
        <v>2025</v>
      </c>
      <c r="AH746" s="239">
        <v>2025</v>
      </c>
      <c r="AI746" s="251"/>
      <c r="AJ746" s="251"/>
      <c r="AK746" s="251"/>
      <c r="AL746" s="251"/>
      <c r="AM746" s="252" t="s">
        <v>16951</v>
      </c>
      <c r="AN746" s="252" t="s">
        <v>16950</v>
      </c>
      <c r="AO746" s="252">
        <v>0</v>
      </c>
      <c r="AP746" s="252" t="s">
        <v>16954</v>
      </c>
      <c r="AQ746" s="252" t="s">
        <v>16957</v>
      </c>
      <c r="AR746" s="252">
        <v>0</v>
      </c>
      <c r="AS746" s="252" t="s">
        <v>16980</v>
      </c>
      <c r="AT746" s="252"/>
      <c r="AU746" s="252"/>
      <c r="AV746" s="252"/>
      <c r="AW746" s="252" t="s">
        <v>853</v>
      </c>
      <c r="AX746" s="253">
        <v>607.4</v>
      </c>
      <c r="AY746" s="253">
        <v>710</v>
      </c>
      <c r="AZ746" s="252" t="s">
        <v>2967</v>
      </c>
      <c r="BA746" s="252" t="s">
        <v>17012</v>
      </c>
      <c r="BB746" s="254"/>
      <c r="BC746" s="255">
        <f t="shared" si="312"/>
        <v>0</v>
      </c>
      <c r="BJ746" s="191" t="str">
        <f t="shared" si="303"/>
        <v>510.100</v>
      </c>
      <c r="BM746" s="191" t="s">
        <v>3442</v>
      </c>
      <c r="BN746" s="191" t="s">
        <v>3006</v>
      </c>
      <c r="BO746" s="191" t="s">
        <v>3443</v>
      </c>
      <c r="BU746" s="191" t="s">
        <v>3442</v>
      </c>
      <c r="BV746" s="191" t="s">
        <v>3006</v>
      </c>
      <c r="BW746" s="191" t="s">
        <v>3443</v>
      </c>
      <c r="CH746" s="248">
        <f t="shared" si="289"/>
        <v>-2.6193447411060333E-10</v>
      </c>
    </row>
    <row r="747" spans="1:86" x14ac:dyDescent="0.3">
      <c r="B747" s="249" t="s">
        <v>336</v>
      </c>
      <c r="C747" s="249"/>
      <c r="D747" s="246">
        <f>D748</f>
        <v>4945765.3100000005</v>
      </c>
      <c r="E747" s="197">
        <f t="shared" ref="E747:AE747" si="321">E748</f>
        <v>0</v>
      </c>
      <c r="F747" s="197">
        <f t="shared" si="321"/>
        <v>0</v>
      </c>
      <c r="G747" s="197">
        <f t="shared" si="321"/>
        <v>0</v>
      </c>
      <c r="H747" s="197">
        <f t="shared" si="321"/>
        <v>0</v>
      </c>
      <c r="I747" s="197">
        <f t="shared" si="321"/>
        <v>0</v>
      </c>
      <c r="J747" s="197">
        <f t="shared" si="321"/>
        <v>0</v>
      </c>
      <c r="K747" s="247">
        <f t="shared" si="321"/>
        <v>0</v>
      </c>
      <c r="L747" s="197">
        <f t="shared" si="321"/>
        <v>0</v>
      </c>
      <c r="M747" s="197">
        <f t="shared" si="321"/>
        <v>600</v>
      </c>
      <c r="N747" s="197">
        <f t="shared" si="321"/>
        <v>4665914.7300000004</v>
      </c>
      <c r="O747" s="197">
        <f t="shared" si="321"/>
        <v>0</v>
      </c>
      <c r="P747" s="197">
        <f t="shared" si="321"/>
        <v>0</v>
      </c>
      <c r="Q747" s="197">
        <f t="shared" si="321"/>
        <v>0</v>
      </c>
      <c r="R747" s="197">
        <f t="shared" si="321"/>
        <v>0</v>
      </c>
      <c r="S747" s="197">
        <f t="shared" si="321"/>
        <v>0</v>
      </c>
      <c r="T747" s="197">
        <f t="shared" si="321"/>
        <v>0</v>
      </c>
      <c r="U747" s="197">
        <f t="shared" si="321"/>
        <v>0</v>
      </c>
      <c r="V747" s="197">
        <f t="shared" si="321"/>
        <v>0</v>
      </c>
      <c r="W747" s="197">
        <f t="shared" si="321"/>
        <v>0</v>
      </c>
      <c r="X747" s="197">
        <f t="shared" si="321"/>
        <v>0</v>
      </c>
      <c r="Y747" s="197">
        <f t="shared" si="321"/>
        <v>0</v>
      </c>
      <c r="Z747" s="197">
        <f t="shared" si="321"/>
        <v>0</v>
      </c>
      <c r="AA747" s="197">
        <f t="shared" si="321"/>
        <v>0</v>
      </c>
      <c r="AB747" s="197">
        <f t="shared" si="321"/>
        <v>0</v>
      </c>
      <c r="AC747" s="197">
        <f t="shared" si="321"/>
        <v>99850.58</v>
      </c>
      <c r="AD747" s="197">
        <f t="shared" si="321"/>
        <v>180000</v>
      </c>
      <c r="AE747" s="197">
        <f t="shared" si="321"/>
        <v>0</v>
      </c>
      <c r="AF747" s="239" t="s">
        <v>17026</v>
      </c>
      <c r="AG747" s="239" t="s">
        <v>17026</v>
      </c>
      <c r="AH747" s="239" t="s">
        <v>17026</v>
      </c>
      <c r="AI747" s="251"/>
      <c r="AJ747" s="251"/>
      <c r="AK747" s="251"/>
      <c r="AL747" s="251"/>
      <c r="AM747" s="252"/>
      <c r="AN747" s="252"/>
      <c r="AO747" s="252"/>
      <c r="AP747" s="252"/>
      <c r="AQ747" s="252"/>
      <c r="AR747" s="252"/>
      <c r="AS747" s="252"/>
      <c r="AT747" s="252"/>
      <c r="AU747" s="252"/>
      <c r="AV747" s="252"/>
      <c r="AW747" s="252"/>
      <c r="AX747" s="253"/>
      <c r="AY747" s="253"/>
      <c r="AZ747" s="252"/>
      <c r="BA747" s="252"/>
      <c r="BB747" s="254"/>
      <c r="BC747" s="255">
        <f t="shared" si="312"/>
        <v>-600</v>
      </c>
      <c r="BJ747" s="191" t="e">
        <f t="shared" ref="BJ747:BJ765" si="322">VLOOKUP(C747,BM:BO,3,FALSE)</f>
        <v>#N/A</v>
      </c>
      <c r="BM747" s="191" t="s">
        <v>3483</v>
      </c>
      <c r="BN747" s="191" t="s">
        <v>720</v>
      </c>
      <c r="BO747" s="191" t="s">
        <v>3484</v>
      </c>
      <c r="BU747" s="191" t="s">
        <v>3483</v>
      </c>
      <c r="BV747" s="191" t="s">
        <v>720</v>
      </c>
      <c r="BW747" s="191" t="s">
        <v>3484</v>
      </c>
      <c r="CH747" s="248">
        <f t="shared" si="289"/>
        <v>5.8207660913467407E-11</v>
      </c>
    </row>
    <row r="748" spans="1:86" x14ac:dyDescent="0.3">
      <c r="A748" s="191">
        <v>1</v>
      </c>
      <c r="B748" s="256">
        <f>SUBTOTAL(9,$A$647:A748)</f>
        <v>85</v>
      </c>
      <c r="C748" s="260" t="s">
        <v>338</v>
      </c>
      <c r="D748" s="197">
        <f>E748+F748+G748+H748+I748+J748+L748+N748+P748+R748+T748+U748+V748+W748+X748+Y748+Z748+AA748+AB748+AC748+AD748+AE748</f>
        <v>4945765.3100000005</v>
      </c>
      <c r="E748" s="263">
        <v>0</v>
      </c>
      <c r="F748" s="263">
        <v>0</v>
      </c>
      <c r="G748" s="263">
        <v>0</v>
      </c>
      <c r="H748" s="263">
        <v>0</v>
      </c>
      <c r="I748" s="263">
        <v>0</v>
      </c>
      <c r="J748" s="263">
        <v>0</v>
      </c>
      <c r="K748" s="278">
        <v>0</v>
      </c>
      <c r="L748" s="263">
        <v>0</v>
      </c>
      <c r="M748" s="197">
        <v>600</v>
      </c>
      <c r="N748" s="197">
        <v>4665914.7300000004</v>
      </c>
      <c r="O748" s="263">
        <v>0</v>
      </c>
      <c r="P748" s="263">
        <v>0</v>
      </c>
      <c r="Q748" s="263">
        <v>0</v>
      </c>
      <c r="R748" s="263">
        <v>0</v>
      </c>
      <c r="S748" s="263">
        <v>0</v>
      </c>
      <c r="T748" s="263">
        <v>0</v>
      </c>
      <c r="U748" s="263">
        <v>0</v>
      </c>
      <c r="V748" s="263">
        <v>0</v>
      </c>
      <c r="W748" s="263">
        <v>0</v>
      </c>
      <c r="X748" s="263">
        <v>0</v>
      </c>
      <c r="Y748" s="263">
        <v>0</v>
      </c>
      <c r="Z748" s="263">
        <v>0</v>
      </c>
      <c r="AA748" s="263">
        <v>0</v>
      </c>
      <c r="AB748" s="263">
        <v>0</v>
      </c>
      <c r="AC748" s="197">
        <f>ROUND(N748*2.14%,2)</f>
        <v>99850.58</v>
      </c>
      <c r="AD748" s="197">
        <v>180000</v>
      </c>
      <c r="AE748" s="263">
        <v>0</v>
      </c>
      <c r="AF748" s="239">
        <v>2025</v>
      </c>
      <c r="AG748" s="239">
        <v>2025</v>
      </c>
      <c r="AH748" s="239">
        <v>2025</v>
      </c>
      <c r="AI748" s="251"/>
      <c r="AJ748" s="251"/>
      <c r="AK748" s="251"/>
      <c r="AL748" s="251"/>
      <c r="AM748" s="252" t="s">
        <v>16953</v>
      </c>
      <c r="AN748" s="252" t="s">
        <v>16967</v>
      </c>
      <c r="AO748" s="252">
        <v>0</v>
      </c>
      <c r="AP748" s="252" t="s">
        <v>16950</v>
      </c>
      <c r="AQ748" s="252" t="s">
        <v>16972</v>
      </c>
      <c r="AR748" s="252">
        <v>0</v>
      </c>
      <c r="AS748" s="252"/>
      <c r="AT748" s="252"/>
      <c r="AU748" s="252"/>
      <c r="AV748" s="252"/>
      <c r="AW748" s="252" t="s">
        <v>664</v>
      </c>
      <c r="AX748" s="253">
        <v>497.6</v>
      </c>
      <c r="AY748" s="253">
        <v>506</v>
      </c>
      <c r="AZ748" s="252" t="s">
        <v>2967</v>
      </c>
      <c r="BA748" s="252" t="s">
        <v>17012</v>
      </c>
      <c r="BB748" s="254"/>
      <c r="BC748" s="255">
        <f t="shared" si="312"/>
        <v>-94</v>
      </c>
      <c r="BJ748" s="191" t="str">
        <f t="shared" si="322"/>
        <v>653.900</v>
      </c>
      <c r="BM748" s="191" t="s">
        <v>3486</v>
      </c>
      <c r="BN748" s="191" t="s">
        <v>2980</v>
      </c>
      <c r="BO748" s="191" t="s">
        <v>3174</v>
      </c>
      <c r="BU748" s="191" t="s">
        <v>3486</v>
      </c>
      <c r="BV748" s="191" t="s">
        <v>2980</v>
      </c>
      <c r="BW748" s="191" t="s">
        <v>3174</v>
      </c>
      <c r="CH748" s="248">
        <f t="shared" ref="CH748:CH808" si="323">D748-E748-F748-G748-H748-I748-J748-L748-N748-P748-R748-T748-U748-V748-W748-X748-Y748-Z748-AA748-AB748-AC748-AD748-AE748</f>
        <v>5.8207660913467407E-11</v>
      </c>
    </row>
    <row r="749" spans="1:86" x14ac:dyDescent="0.3">
      <c r="B749" s="249" t="s">
        <v>337</v>
      </c>
      <c r="C749" s="249"/>
      <c r="D749" s="246">
        <f>D750</f>
        <v>3249753.92</v>
      </c>
      <c r="E749" s="197">
        <f t="shared" ref="E749:AE749" si="324">E750</f>
        <v>0</v>
      </c>
      <c r="F749" s="197">
        <f t="shared" si="324"/>
        <v>0</v>
      </c>
      <c r="G749" s="197">
        <f t="shared" si="324"/>
        <v>0</v>
      </c>
      <c r="H749" s="197">
        <f t="shared" si="324"/>
        <v>0</v>
      </c>
      <c r="I749" s="197">
        <f t="shared" si="324"/>
        <v>0</v>
      </c>
      <c r="J749" s="197">
        <f t="shared" si="324"/>
        <v>0</v>
      </c>
      <c r="K749" s="247">
        <f t="shared" si="324"/>
        <v>0</v>
      </c>
      <c r="L749" s="197">
        <f t="shared" si="324"/>
        <v>0</v>
      </c>
      <c r="M749" s="197">
        <f t="shared" si="324"/>
        <v>385.7</v>
      </c>
      <c r="N749" s="197">
        <f t="shared" si="324"/>
        <v>3034809.01</v>
      </c>
      <c r="O749" s="197">
        <f t="shared" si="324"/>
        <v>0</v>
      </c>
      <c r="P749" s="197">
        <f t="shared" si="324"/>
        <v>0</v>
      </c>
      <c r="Q749" s="197">
        <f t="shared" si="324"/>
        <v>0</v>
      </c>
      <c r="R749" s="197">
        <f t="shared" si="324"/>
        <v>0</v>
      </c>
      <c r="S749" s="197">
        <f t="shared" si="324"/>
        <v>0</v>
      </c>
      <c r="T749" s="197">
        <f t="shared" si="324"/>
        <v>0</v>
      </c>
      <c r="U749" s="197">
        <f t="shared" si="324"/>
        <v>0</v>
      </c>
      <c r="V749" s="197">
        <f t="shared" si="324"/>
        <v>0</v>
      </c>
      <c r="W749" s="197">
        <f t="shared" si="324"/>
        <v>0</v>
      </c>
      <c r="X749" s="197">
        <f t="shared" si="324"/>
        <v>0</v>
      </c>
      <c r="Y749" s="197">
        <f t="shared" si="324"/>
        <v>0</v>
      </c>
      <c r="Z749" s="197">
        <f t="shared" si="324"/>
        <v>0</v>
      </c>
      <c r="AA749" s="197">
        <f t="shared" si="324"/>
        <v>0</v>
      </c>
      <c r="AB749" s="197">
        <f t="shared" si="324"/>
        <v>0</v>
      </c>
      <c r="AC749" s="197">
        <f t="shared" si="324"/>
        <v>64944.91</v>
      </c>
      <c r="AD749" s="197">
        <f t="shared" si="324"/>
        <v>150000</v>
      </c>
      <c r="AE749" s="197">
        <f t="shared" si="324"/>
        <v>0</v>
      </c>
      <c r="AF749" s="239" t="s">
        <v>17026</v>
      </c>
      <c r="AG749" s="239" t="s">
        <v>17026</v>
      </c>
      <c r="AH749" s="239" t="s">
        <v>17026</v>
      </c>
      <c r="AI749" s="251"/>
      <c r="AJ749" s="251"/>
      <c r="AK749" s="251"/>
      <c r="AL749" s="251"/>
      <c r="AM749" s="252"/>
      <c r="AN749" s="252"/>
      <c r="AO749" s="252"/>
      <c r="AP749" s="252"/>
      <c r="AQ749" s="252"/>
      <c r="AR749" s="252"/>
      <c r="AS749" s="252"/>
      <c r="AT749" s="252"/>
      <c r="AU749" s="252"/>
      <c r="AV749" s="252"/>
      <c r="AW749" s="252"/>
      <c r="AX749" s="253"/>
      <c r="AY749" s="253"/>
      <c r="AZ749" s="252"/>
      <c r="BA749" s="252"/>
      <c r="BB749" s="254"/>
      <c r="BC749" s="255">
        <f t="shared" si="312"/>
        <v>-385.7</v>
      </c>
      <c r="BJ749" s="191" t="e">
        <f t="shared" si="322"/>
        <v>#N/A</v>
      </c>
      <c r="BM749" s="191" t="s">
        <v>3490</v>
      </c>
      <c r="BN749" s="191" t="s">
        <v>1270</v>
      </c>
      <c r="BO749" s="191" t="s">
        <v>3492</v>
      </c>
      <c r="BU749" s="191" t="s">
        <v>3490</v>
      </c>
      <c r="BV749" s="191" t="s">
        <v>1270</v>
      </c>
      <c r="BW749" s="191" t="s">
        <v>3492</v>
      </c>
      <c r="CH749" s="248">
        <f t="shared" si="323"/>
        <v>1.4551915228366852E-10</v>
      </c>
    </row>
    <row r="750" spans="1:86" x14ac:dyDescent="0.3">
      <c r="A750" s="191">
        <v>1</v>
      </c>
      <c r="B750" s="256">
        <f>SUBTOTAL(9,$A$647:A750)</f>
        <v>86</v>
      </c>
      <c r="C750" s="260" t="s">
        <v>339</v>
      </c>
      <c r="D750" s="197">
        <f>E750+F750+G750+H750+I750+J750+L750+N750+P750+R750+T750+U750+V750+W750+X750+Y750+Z750+AA750+AB750+AC750+AD750+AE750</f>
        <v>3249753.92</v>
      </c>
      <c r="E750" s="263">
        <v>0</v>
      </c>
      <c r="F750" s="263">
        <v>0</v>
      </c>
      <c r="G750" s="263">
        <v>0</v>
      </c>
      <c r="H750" s="263">
        <v>0</v>
      </c>
      <c r="I750" s="263">
        <v>0</v>
      </c>
      <c r="J750" s="263">
        <v>0</v>
      </c>
      <c r="K750" s="278">
        <v>0</v>
      </c>
      <c r="L750" s="263">
        <v>0</v>
      </c>
      <c r="M750" s="197">
        <v>385.7</v>
      </c>
      <c r="N750" s="197">
        <v>3034809.01</v>
      </c>
      <c r="O750" s="263">
        <v>0</v>
      </c>
      <c r="P750" s="263">
        <v>0</v>
      </c>
      <c r="Q750" s="263">
        <v>0</v>
      </c>
      <c r="R750" s="263">
        <v>0</v>
      </c>
      <c r="S750" s="263">
        <v>0</v>
      </c>
      <c r="T750" s="263">
        <v>0</v>
      </c>
      <c r="U750" s="263">
        <v>0</v>
      </c>
      <c r="V750" s="263">
        <v>0</v>
      </c>
      <c r="W750" s="263">
        <v>0</v>
      </c>
      <c r="X750" s="263">
        <v>0</v>
      </c>
      <c r="Y750" s="263">
        <v>0</v>
      </c>
      <c r="Z750" s="263">
        <v>0</v>
      </c>
      <c r="AA750" s="263">
        <v>0</v>
      </c>
      <c r="AB750" s="263">
        <v>0</v>
      </c>
      <c r="AC750" s="197">
        <f>ROUND(N750*2.14%,2)</f>
        <v>64944.91</v>
      </c>
      <c r="AD750" s="197">
        <v>150000</v>
      </c>
      <c r="AE750" s="263">
        <v>0</v>
      </c>
      <c r="AF750" s="239">
        <v>2025</v>
      </c>
      <c r="AG750" s="239">
        <v>2025</v>
      </c>
      <c r="AH750" s="239">
        <v>2025</v>
      </c>
      <c r="AI750" s="251"/>
      <c r="AJ750" s="251"/>
      <c r="AK750" s="251"/>
      <c r="AL750" s="251"/>
      <c r="AM750" s="252" t="s">
        <v>16960</v>
      </c>
      <c r="AN750" s="252" t="s">
        <v>16956</v>
      </c>
      <c r="AO750" s="252">
        <v>0</v>
      </c>
      <c r="AP750" s="252" t="s">
        <v>16959</v>
      </c>
      <c r="AQ750" s="252" t="s">
        <v>16961</v>
      </c>
      <c r="AR750" s="252">
        <v>0</v>
      </c>
      <c r="AS750" s="252"/>
      <c r="AT750" s="252"/>
      <c r="AU750" s="252"/>
      <c r="AV750" s="252"/>
      <c r="AW750" s="252" t="s">
        <v>811</v>
      </c>
      <c r="AX750" s="253">
        <v>425.1</v>
      </c>
      <c r="AY750" s="253">
        <v>350</v>
      </c>
      <c r="AZ750" s="252" t="s">
        <v>2967</v>
      </c>
      <c r="BA750" s="252" t="s">
        <v>17012</v>
      </c>
      <c r="BB750" s="254"/>
      <c r="BC750" s="255">
        <f t="shared" si="312"/>
        <v>-35.699999999999989</v>
      </c>
      <c r="BJ750" s="191" t="str">
        <f t="shared" si="322"/>
        <v>нет данных</v>
      </c>
      <c r="BM750" s="191" t="s">
        <v>685</v>
      </c>
      <c r="BN750" s="191" t="s">
        <v>629</v>
      </c>
      <c r="BO750" s="191" t="s">
        <v>1748</v>
      </c>
      <c r="BU750" s="191" t="s">
        <v>685</v>
      </c>
      <c r="BV750" s="191" t="s">
        <v>629</v>
      </c>
      <c r="BW750" s="191" t="s">
        <v>1748</v>
      </c>
      <c r="CH750" s="248">
        <f t="shared" si="323"/>
        <v>1.4551915228366852E-10</v>
      </c>
    </row>
    <row r="751" spans="1:86" x14ac:dyDescent="0.3">
      <c r="B751" s="249" t="s">
        <v>359</v>
      </c>
      <c r="C751" s="249"/>
      <c r="D751" s="246">
        <f>D752</f>
        <v>4441783.34</v>
      </c>
      <c r="E751" s="197">
        <f t="shared" ref="E751:AE751" si="325">E752</f>
        <v>0</v>
      </c>
      <c r="F751" s="197">
        <f t="shared" si="325"/>
        <v>0</v>
      </c>
      <c r="G751" s="197">
        <f t="shared" si="325"/>
        <v>0</v>
      </c>
      <c r="H751" s="197">
        <f t="shared" si="325"/>
        <v>0</v>
      </c>
      <c r="I751" s="197">
        <f t="shared" si="325"/>
        <v>0</v>
      </c>
      <c r="J751" s="197">
        <f t="shared" si="325"/>
        <v>0</v>
      </c>
      <c r="K751" s="247">
        <f t="shared" si="325"/>
        <v>0</v>
      </c>
      <c r="L751" s="197">
        <f t="shared" si="325"/>
        <v>0</v>
      </c>
      <c r="M751" s="197">
        <f t="shared" si="325"/>
        <v>491.37</v>
      </c>
      <c r="N751" s="197">
        <f t="shared" si="325"/>
        <v>4201863.46</v>
      </c>
      <c r="O751" s="197">
        <f t="shared" si="325"/>
        <v>0</v>
      </c>
      <c r="P751" s="197">
        <f t="shared" si="325"/>
        <v>0</v>
      </c>
      <c r="Q751" s="197">
        <f t="shared" si="325"/>
        <v>0</v>
      </c>
      <c r="R751" s="197">
        <f t="shared" si="325"/>
        <v>0</v>
      </c>
      <c r="S751" s="197">
        <f t="shared" si="325"/>
        <v>0</v>
      </c>
      <c r="T751" s="197">
        <f t="shared" si="325"/>
        <v>0</v>
      </c>
      <c r="U751" s="197">
        <f t="shared" si="325"/>
        <v>0</v>
      </c>
      <c r="V751" s="197">
        <f t="shared" si="325"/>
        <v>0</v>
      </c>
      <c r="W751" s="197">
        <f t="shared" si="325"/>
        <v>0</v>
      </c>
      <c r="X751" s="197">
        <f t="shared" si="325"/>
        <v>0</v>
      </c>
      <c r="Y751" s="197">
        <f t="shared" si="325"/>
        <v>0</v>
      </c>
      <c r="Z751" s="197">
        <f t="shared" si="325"/>
        <v>0</v>
      </c>
      <c r="AA751" s="197">
        <f t="shared" si="325"/>
        <v>0</v>
      </c>
      <c r="AB751" s="197">
        <f t="shared" si="325"/>
        <v>0</v>
      </c>
      <c r="AC751" s="197">
        <f t="shared" si="325"/>
        <v>89919.88</v>
      </c>
      <c r="AD751" s="197">
        <f t="shared" si="325"/>
        <v>150000</v>
      </c>
      <c r="AE751" s="197">
        <f t="shared" si="325"/>
        <v>0</v>
      </c>
      <c r="AF751" s="239" t="s">
        <v>17026</v>
      </c>
      <c r="AG751" s="239" t="s">
        <v>17026</v>
      </c>
      <c r="AH751" s="239" t="s">
        <v>17026</v>
      </c>
      <c r="AI751" s="251"/>
      <c r="AJ751" s="251"/>
      <c r="AK751" s="251"/>
      <c r="AL751" s="251"/>
      <c r="AM751" s="252"/>
      <c r="AN751" s="252"/>
      <c r="AO751" s="252"/>
      <c r="AP751" s="252"/>
      <c r="AQ751" s="252"/>
      <c r="AR751" s="252"/>
      <c r="AS751" s="252"/>
      <c r="AT751" s="252"/>
      <c r="AU751" s="252"/>
      <c r="AV751" s="252"/>
      <c r="AW751" s="252"/>
      <c r="AX751" s="253"/>
      <c r="AY751" s="253"/>
      <c r="AZ751" s="252"/>
      <c r="BA751" s="252"/>
      <c r="BB751" s="254"/>
      <c r="BC751" s="255">
        <f t="shared" si="312"/>
        <v>-491.37</v>
      </c>
      <c r="BJ751" s="191" t="e">
        <f t="shared" si="322"/>
        <v>#N/A</v>
      </c>
      <c r="BM751" s="191" t="s">
        <v>3530</v>
      </c>
      <c r="BN751" s="191" t="s">
        <v>3098</v>
      </c>
      <c r="BO751" s="191" t="s">
        <v>2984</v>
      </c>
      <c r="BU751" s="191" t="s">
        <v>3530</v>
      </c>
      <c r="BV751" s="191" t="s">
        <v>3098</v>
      </c>
      <c r="BW751" s="191" t="s">
        <v>2984</v>
      </c>
      <c r="CH751" s="248">
        <f t="shared" si="323"/>
        <v>-1.1641532182693481E-10</v>
      </c>
    </row>
    <row r="752" spans="1:86" x14ac:dyDescent="0.3">
      <c r="A752" s="191">
        <v>1</v>
      </c>
      <c r="B752" s="256">
        <f>SUBTOTAL(9,$A$647:A752)</f>
        <v>87</v>
      </c>
      <c r="C752" s="260" t="s">
        <v>361</v>
      </c>
      <c r="D752" s="197">
        <f>E752+F752+G752+H752+I752+J752+L752+N752+P752+R752+T752+U752+V752+W752+X752+Y752+Z752+AA752+AB752+AC752+AD752+AE752</f>
        <v>4441783.34</v>
      </c>
      <c r="E752" s="263">
        <v>0</v>
      </c>
      <c r="F752" s="263">
        <v>0</v>
      </c>
      <c r="G752" s="263">
        <v>0</v>
      </c>
      <c r="H752" s="263">
        <v>0</v>
      </c>
      <c r="I752" s="263">
        <v>0</v>
      </c>
      <c r="J752" s="263">
        <v>0</v>
      </c>
      <c r="K752" s="278">
        <v>0</v>
      </c>
      <c r="L752" s="263">
        <v>0</v>
      </c>
      <c r="M752" s="197">
        <v>491.37</v>
      </c>
      <c r="N752" s="197">
        <v>4201863.46</v>
      </c>
      <c r="O752" s="263">
        <v>0</v>
      </c>
      <c r="P752" s="263">
        <v>0</v>
      </c>
      <c r="Q752" s="263">
        <v>0</v>
      </c>
      <c r="R752" s="263">
        <v>0</v>
      </c>
      <c r="S752" s="263">
        <v>0</v>
      </c>
      <c r="T752" s="263">
        <v>0</v>
      </c>
      <c r="U752" s="263">
        <v>0</v>
      </c>
      <c r="V752" s="263">
        <v>0</v>
      </c>
      <c r="W752" s="263">
        <v>0</v>
      </c>
      <c r="X752" s="263">
        <v>0</v>
      </c>
      <c r="Y752" s="263">
        <v>0</v>
      </c>
      <c r="Z752" s="263">
        <v>0</v>
      </c>
      <c r="AA752" s="263">
        <v>0</v>
      </c>
      <c r="AB752" s="263">
        <v>0</v>
      </c>
      <c r="AC752" s="197">
        <f>ROUND(N752*2.14%,2)</f>
        <v>89919.88</v>
      </c>
      <c r="AD752" s="197">
        <v>150000</v>
      </c>
      <c r="AE752" s="263">
        <v>0</v>
      </c>
      <c r="AF752" s="239">
        <v>2025</v>
      </c>
      <c r="AG752" s="239">
        <v>2025</v>
      </c>
      <c r="AH752" s="239">
        <v>2025</v>
      </c>
      <c r="AI752" s="251"/>
      <c r="AJ752" s="251"/>
      <c r="AK752" s="251"/>
      <c r="AL752" s="251"/>
      <c r="AM752" s="252" t="s">
        <v>16949</v>
      </c>
      <c r="AN752" s="252" t="s">
        <v>16949</v>
      </c>
      <c r="AO752" s="252">
        <v>0</v>
      </c>
      <c r="AP752" s="252" t="s">
        <v>16956</v>
      </c>
      <c r="AQ752" s="252" t="s">
        <v>16962</v>
      </c>
      <c r="AR752" s="252">
        <v>0</v>
      </c>
      <c r="AS752" s="252"/>
      <c r="AT752" s="252"/>
      <c r="AU752" s="252"/>
      <c r="AV752" s="252"/>
      <c r="AW752" s="252" t="s">
        <v>842</v>
      </c>
      <c r="AX752" s="253">
        <v>513.9</v>
      </c>
      <c r="AY752" s="253">
        <v>530</v>
      </c>
      <c r="AZ752" s="252" t="s">
        <v>2967</v>
      </c>
      <c r="BA752" s="252" t="s">
        <v>17012</v>
      </c>
      <c r="BB752" s="254"/>
      <c r="BC752" s="255">
        <f t="shared" si="312"/>
        <v>38.629999999999995</v>
      </c>
      <c r="BJ752" s="191" t="str">
        <f t="shared" si="322"/>
        <v>нет данных</v>
      </c>
      <c r="BM752" s="191" t="s">
        <v>3531</v>
      </c>
      <c r="BN752" s="191" t="s">
        <v>2984</v>
      </c>
      <c r="BO752" s="191" t="s">
        <v>2984</v>
      </c>
      <c r="BU752" s="191" t="s">
        <v>3531</v>
      </c>
      <c r="BV752" s="191" t="s">
        <v>2984</v>
      </c>
      <c r="BW752" s="191" t="s">
        <v>2984</v>
      </c>
      <c r="CH752" s="248">
        <f t="shared" si="323"/>
        <v>-1.1641532182693481E-10</v>
      </c>
    </row>
    <row r="753" spans="1:86" x14ac:dyDescent="0.3">
      <c r="B753" s="249" t="s">
        <v>360</v>
      </c>
      <c r="C753" s="249"/>
      <c r="D753" s="246">
        <f>D754</f>
        <v>4274814.47</v>
      </c>
      <c r="E753" s="197">
        <f t="shared" ref="E753:AE753" si="326">E754</f>
        <v>0</v>
      </c>
      <c r="F753" s="197">
        <f t="shared" si="326"/>
        <v>0</v>
      </c>
      <c r="G753" s="197">
        <f t="shared" si="326"/>
        <v>0</v>
      </c>
      <c r="H753" s="197">
        <f t="shared" si="326"/>
        <v>0</v>
      </c>
      <c r="I753" s="197">
        <f t="shared" si="326"/>
        <v>0</v>
      </c>
      <c r="J753" s="197">
        <f t="shared" si="326"/>
        <v>0</v>
      </c>
      <c r="K753" s="247">
        <f t="shared" si="326"/>
        <v>0</v>
      </c>
      <c r="L753" s="197">
        <f t="shared" si="326"/>
        <v>0</v>
      </c>
      <c r="M753" s="197">
        <f t="shared" si="326"/>
        <v>472.9</v>
      </c>
      <c r="N753" s="197">
        <f t="shared" si="326"/>
        <v>4038392.86</v>
      </c>
      <c r="O753" s="197">
        <f t="shared" si="326"/>
        <v>0</v>
      </c>
      <c r="P753" s="197">
        <f t="shared" si="326"/>
        <v>0</v>
      </c>
      <c r="Q753" s="197">
        <f t="shared" si="326"/>
        <v>0</v>
      </c>
      <c r="R753" s="197">
        <f t="shared" si="326"/>
        <v>0</v>
      </c>
      <c r="S753" s="197">
        <f t="shared" si="326"/>
        <v>0</v>
      </c>
      <c r="T753" s="197">
        <f t="shared" si="326"/>
        <v>0</v>
      </c>
      <c r="U753" s="197">
        <f t="shared" si="326"/>
        <v>0</v>
      </c>
      <c r="V753" s="197">
        <f t="shared" si="326"/>
        <v>0</v>
      </c>
      <c r="W753" s="197">
        <f t="shared" si="326"/>
        <v>0</v>
      </c>
      <c r="X753" s="197">
        <f t="shared" si="326"/>
        <v>0</v>
      </c>
      <c r="Y753" s="197">
        <f t="shared" si="326"/>
        <v>0</v>
      </c>
      <c r="Z753" s="197">
        <f t="shared" si="326"/>
        <v>0</v>
      </c>
      <c r="AA753" s="197">
        <f t="shared" si="326"/>
        <v>0</v>
      </c>
      <c r="AB753" s="197">
        <f t="shared" si="326"/>
        <v>0</v>
      </c>
      <c r="AC753" s="197">
        <f t="shared" si="326"/>
        <v>86421.61</v>
      </c>
      <c r="AD753" s="197">
        <f t="shared" si="326"/>
        <v>150000</v>
      </c>
      <c r="AE753" s="197">
        <f t="shared" si="326"/>
        <v>0</v>
      </c>
      <c r="AF753" s="239" t="s">
        <v>17026</v>
      </c>
      <c r="AG753" s="239" t="s">
        <v>17026</v>
      </c>
      <c r="AH753" s="239" t="s">
        <v>17026</v>
      </c>
      <c r="AI753" s="251"/>
      <c r="AJ753" s="251"/>
      <c r="AK753" s="251"/>
      <c r="AL753" s="251"/>
      <c r="AM753" s="252"/>
      <c r="AN753" s="252"/>
      <c r="AO753" s="252"/>
      <c r="AP753" s="252"/>
      <c r="AQ753" s="252"/>
      <c r="AR753" s="252"/>
      <c r="AS753" s="252"/>
      <c r="AT753" s="252"/>
      <c r="AU753" s="252"/>
      <c r="AV753" s="252"/>
      <c r="AW753" s="252"/>
      <c r="AX753" s="253"/>
      <c r="AY753" s="253"/>
      <c r="AZ753" s="252"/>
      <c r="BA753" s="252"/>
      <c r="BB753" s="254"/>
      <c r="BC753" s="255">
        <f t="shared" si="312"/>
        <v>-472.9</v>
      </c>
      <c r="BJ753" s="191" t="e">
        <f t="shared" si="322"/>
        <v>#N/A</v>
      </c>
      <c r="BM753" s="191" t="s">
        <v>691</v>
      </c>
      <c r="BN753" s="191" t="s">
        <v>658</v>
      </c>
      <c r="BO753" s="191" t="s">
        <v>3532</v>
      </c>
      <c r="BU753" s="191" t="s">
        <v>691</v>
      </c>
      <c r="BV753" s="191" t="s">
        <v>658</v>
      </c>
      <c r="BW753" s="191" t="s">
        <v>3532</v>
      </c>
      <c r="CH753" s="248">
        <f t="shared" si="323"/>
        <v>-1.1641532182693481E-10</v>
      </c>
    </row>
    <row r="754" spans="1:86" x14ac:dyDescent="0.3">
      <c r="A754" s="191">
        <v>1</v>
      </c>
      <c r="B754" s="256">
        <f>SUBTOTAL(9,$A$647:A754)</f>
        <v>88</v>
      </c>
      <c r="C754" s="260" t="s">
        <v>362</v>
      </c>
      <c r="D754" s="197">
        <f>E754+F754+G754+H754+I754+J754+L754+N754+P754+R754+T754+U754+V754+W754+X754+Y754+Z754+AA754+AB754+AC754+AD754+AE754</f>
        <v>4274814.47</v>
      </c>
      <c r="E754" s="263">
        <v>0</v>
      </c>
      <c r="F754" s="263">
        <v>0</v>
      </c>
      <c r="G754" s="263">
        <v>0</v>
      </c>
      <c r="H754" s="263">
        <v>0</v>
      </c>
      <c r="I754" s="263">
        <v>0</v>
      </c>
      <c r="J754" s="263">
        <v>0</v>
      </c>
      <c r="K754" s="278">
        <v>0</v>
      </c>
      <c r="L754" s="263">
        <v>0</v>
      </c>
      <c r="M754" s="197">
        <v>472.9</v>
      </c>
      <c r="N754" s="197">
        <v>4038392.86</v>
      </c>
      <c r="O754" s="263">
        <v>0</v>
      </c>
      <c r="P754" s="263">
        <v>0</v>
      </c>
      <c r="Q754" s="263">
        <v>0</v>
      </c>
      <c r="R754" s="263">
        <v>0</v>
      </c>
      <c r="S754" s="263">
        <v>0</v>
      </c>
      <c r="T754" s="263">
        <v>0</v>
      </c>
      <c r="U754" s="263">
        <v>0</v>
      </c>
      <c r="V754" s="263">
        <v>0</v>
      </c>
      <c r="W754" s="263">
        <v>0</v>
      </c>
      <c r="X754" s="263">
        <v>0</v>
      </c>
      <c r="Y754" s="263">
        <v>0</v>
      </c>
      <c r="Z754" s="263">
        <v>0</v>
      </c>
      <c r="AA754" s="263">
        <v>0</v>
      </c>
      <c r="AB754" s="263">
        <v>0</v>
      </c>
      <c r="AC754" s="197">
        <f>ROUND(N754*2.14%,2)</f>
        <v>86421.61</v>
      </c>
      <c r="AD754" s="197">
        <v>150000</v>
      </c>
      <c r="AE754" s="263">
        <v>0</v>
      </c>
      <c r="AF754" s="239">
        <v>2025</v>
      </c>
      <c r="AG754" s="239">
        <v>2025</v>
      </c>
      <c r="AH754" s="239">
        <v>2025</v>
      </c>
      <c r="AI754" s="251"/>
      <c r="AJ754" s="251"/>
      <c r="AK754" s="251"/>
      <c r="AL754" s="251"/>
      <c r="AM754" s="252" t="s">
        <v>16954</v>
      </c>
      <c r="AN754" s="252" t="s">
        <v>16956</v>
      </c>
      <c r="AO754" s="252">
        <v>0</v>
      </c>
      <c r="AP754" s="252" t="s">
        <v>16964</v>
      </c>
      <c r="AQ754" s="252" t="s">
        <v>16966</v>
      </c>
      <c r="AR754" s="252" t="s">
        <v>16964</v>
      </c>
      <c r="AS754" s="252"/>
      <c r="AT754" s="252"/>
      <c r="AU754" s="252"/>
      <c r="AV754" s="252"/>
      <c r="AW754" s="252" t="s">
        <v>638</v>
      </c>
      <c r="AX754" s="253">
        <v>600.5</v>
      </c>
      <c r="AY754" s="253">
        <v>315.89999999999998</v>
      </c>
      <c r="AZ754" s="252" t="s">
        <v>2967</v>
      </c>
      <c r="BA754" s="252" t="s">
        <v>17012</v>
      </c>
      <c r="BB754" s="254"/>
      <c r="BC754" s="255">
        <f t="shared" si="312"/>
        <v>-157</v>
      </c>
      <c r="BD754" s="191" t="s">
        <v>16948</v>
      </c>
      <c r="BJ754" s="191" t="str">
        <f t="shared" si="322"/>
        <v>382.000</v>
      </c>
      <c r="BM754" s="191" t="s">
        <v>3533</v>
      </c>
      <c r="BN754" s="191" t="s">
        <v>2984</v>
      </c>
      <c r="BO754" s="191" t="s">
        <v>2984</v>
      </c>
      <c r="BU754" s="191" t="s">
        <v>3533</v>
      </c>
      <c r="BV754" s="191" t="s">
        <v>2984</v>
      </c>
      <c r="BW754" s="191" t="s">
        <v>2984</v>
      </c>
      <c r="CH754" s="248">
        <f t="shared" si="323"/>
        <v>-1.1641532182693481E-10</v>
      </c>
    </row>
    <row r="755" spans="1:86" x14ac:dyDescent="0.3">
      <c r="B755" s="245" t="s">
        <v>45</v>
      </c>
      <c r="C755" s="257"/>
      <c r="D755" s="246">
        <f>D756</f>
        <v>5392384</v>
      </c>
      <c r="E755" s="197">
        <f t="shared" ref="E755:AE755" si="327">E756</f>
        <v>0</v>
      </c>
      <c r="F755" s="197">
        <f t="shared" si="327"/>
        <v>0</v>
      </c>
      <c r="G755" s="197">
        <f t="shared" si="327"/>
        <v>0</v>
      </c>
      <c r="H755" s="197">
        <f t="shared" si="327"/>
        <v>0</v>
      </c>
      <c r="I755" s="197">
        <f t="shared" si="327"/>
        <v>0</v>
      </c>
      <c r="J755" s="197">
        <f t="shared" si="327"/>
        <v>0</v>
      </c>
      <c r="K755" s="247">
        <f t="shared" si="327"/>
        <v>0</v>
      </c>
      <c r="L755" s="197">
        <f t="shared" si="327"/>
        <v>0</v>
      </c>
      <c r="M755" s="197">
        <f t="shared" si="327"/>
        <v>640</v>
      </c>
      <c r="N755" s="197">
        <f t="shared" si="327"/>
        <v>5103176.03</v>
      </c>
      <c r="O755" s="197">
        <f t="shared" si="327"/>
        <v>0</v>
      </c>
      <c r="P755" s="197">
        <f t="shared" si="327"/>
        <v>0</v>
      </c>
      <c r="Q755" s="197">
        <f t="shared" si="327"/>
        <v>0</v>
      </c>
      <c r="R755" s="197">
        <f t="shared" si="327"/>
        <v>0</v>
      </c>
      <c r="S755" s="197">
        <f t="shared" si="327"/>
        <v>0</v>
      </c>
      <c r="T755" s="197">
        <f t="shared" si="327"/>
        <v>0</v>
      </c>
      <c r="U755" s="197">
        <f t="shared" si="327"/>
        <v>0</v>
      </c>
      <c r="V755" s="197">
        <f t="shared" si="327"/>
        <v>0</v>
      </c>
      <c r="W755" s="197">
        <f t="shared" si="327"/>
        <v>0</v>
      </c>
      <c r="X755" s="197">
        <f t="shared" si="327"/>
        <v>0</v>
      </c>
      <c r="Y755" s="197">
        <f t="shared" si="327"/>
        <v>0</v>
      </c>
      <c r="Z755" s="197">
        <f t="shared" si="327"/>
        <v>0</v>
      </c>
      <c r="AA755" s="197">
        <f t="shared" si="327"/>
        <v>0</v>
      </c>
      <c r="AB755" s="197">
        <f t="shared" si="327"/>
        <v>0</v>
      </c>
      <c r="AC755" s="197">
        <f t="shared" si="327"/>
        <v>109207.97</v>
      </c>
      <c r="AD755" s="197">
        <f t="shared" si="327"/>
        <v>180000</v>
      </c>
      <c r="AE755" s="197">
        <f t="shared" si="327"/>
        <v>0</v>
      </c>
      <c r="AF755" s="239" t="s">
        <v>17026</v>
      </c>
      <c r="AG755" s="239" t="s">
        <v>17026</v>
      </c>
      <c r="AH755" s="239" t="s">
        <v>17026</v>
      </c>
      <c r="AI755" s="251"/>
      <c r="AJ755" s="251"/>
      <c r="AK755" s="251"/>
      <c r="AL755" s="251"/>
      <c r="AM755" s="252"/>
      <c r="AN755" s="252"/>
      <c r="AO755" s="252"/>
      <c r="AP755" s="252"/>
      <c r="AQ755" s="252"/>
      <c r="AR755" s="252"/>
      <c r="AS755" s="252"/>
      <c r="AT755" s="252"/>
      <c r="AU755" s="252"/>
      <c r="AV755" s="252"/>
      <c r="AW755" s="252"/>
      <c r="AX755" s="253"/>
      <c r="AY755" s="253"/>
      <c r="AZ755" s="252"/>
      <c r="BA755" s="252"/>
      <c r="BB755" s="254"/>
      <c r="BC755" s="255">
        <f t="shared" si="312"/>
        <v>-640</v>
      </c>
      <c r="BJ755" s="191" t="e">
        <f t="shared" si="322"/>
        <v>#N/A</v>
      </c>
      <c r="BM755" s="191" t="s">
        <v>2997</v>
      </c>
      <c r="BN755" s="191" t="s">
        <v>3084</v>
      </c>
      <c r="BO755" s="191" t="s">
        <v>2971</v>
      </c>
      <c r="BU755" s="191" t="s">
        <v>2997</v>
      </c>
      <c r="BV755" s="191" t="s">
        <v>3084</v>
      </c>
      <c r="BW755" s="191" t="s">
        <v>2971</v>
      </c>
      <c r="CH755" s="248">
        <f t="shared" si="323"/>
        <v>-2.6193447411060333E-10</v>
      </c>
    </row>
    <row r="756" spans="1:86" x14ac:dyDescent="0.3">
      <c r="A756" s="191">
        <v>1</v>
      </c>
      <c r="B756" s="256">
        <f>SUBTOTAL(9,$A$647:A756)</f>
        <v>89</v>
      </c>
      <c r="C756" s="257" t="s">
        <v>51</v>
      </c>
      <c r="D756" s="197">
        <f>E756+F756+G756+H756+I756+J756+L756+N756+P756+R756+T756+U756+V756+W756+X756+Y756+Z756+AA756+AB756+AC756+AD756+AE756</f>
        <v>5392384</v>
      </c>
      <c r="E756" s="197">
        <v>0</v>
      </c>
      <c r="F756" s="197">
        <v>0</v>
      </c>
      <c r="G756" s="197">
        <v>0</v>
      </c>
      <c r="H756" s="197">
        <v>0</v>
      </c>
      <c r="I756" s="197">
        <v>0</v>
      </c>
      <c r="J756" s="197">
        <v>0</v>
      </c>
      <c r="K756" s="247">
        <v>0</v>
      </c>
      <c r="L756" s="197">
        <v>0</v>
      </c>
      <c r="M756" s="197">
        <v>640</v>
      </c>
      <c r="N756" s="197">
        <v>5103176.03</v>
      </c>
      <c r="O756" s="197">
        <v>0</v>
      </c>
      <c r="P756" s="197">
        <v>0</v>
      </c>
      <c r="Q756" s="197">
        <v>0</v>
      </c>
      <c r="R756" s="197">
        <v>0</v>
      </c>
      <c r="S756" s="197">
        <v>0</v>
      </c>
      <c r="T756" s="197">
        <v>0</v>
      </c>
      <c r="U756" s="197">
        <v>0</v>
      </c>
      <c r="V756" s="197">
        <v>0</v>
      </c>
      <c r="W756" s="197">
        <v>0</v>
      </c>
      <c r="X756" s="197">
        <v>0</v>
      </c>
      <c r="Y756" s="197">
        <v>0</v>
      </c>
      <c r="Z756" s="197">
        <v>0</v>
      </c>
      <c r="AA756" s="197">
        <v>0</v>
      </c>
      <c r="AB756" s="197">
        <v>0</v>
      </c>
      <c r="AC756" s="197">
        <f>ROUND(N756*2.14%,2)</f>
        <v>109207.97</v>
      </c>
      <c r="AD756" s="197">
        <v>180000</v>
      </c>
      <c r="AE756" s="197">
        <v>0</v>
      </c>
      <c r="AF756" s="239">
        <v>2025</v>
      </c>
      <c r="AG756" s="239">
        <v>2025</v>
      </c>
      <c r="AH756" s="239">
        <v>2025</v>
      </c>
      <c r="AI756" s="251"/>
      <c r="AJ756" s="251"/>
      <c r="AK756" s="251"/>
      <c r="AL756" s="251"/>
      <c r="AM756" s="252" t="s">
        <v>16967</v>
      </c>
      <c r="AN756" s="252" t="s">
        <v>16950</v>
      </c>
      <c r="AO756" s="252">
        <v>0</v>
      </c>
      <c r="AP756" s="252" t="s">
        <v>16972</v>
      </c>
      <c r="AQ756" s="252" t="s">
        <v>16968</v>
      </c>
      <c r="AR756" s="252">
        <v>0</v>
      </c>
      <c r="AS756" s="252"/>
      <c r="AT756" s="252"/>
      <c r="AU756" s="252"/>
      <c r="AV756" s="252"/>
      <c r="AW756" s="252" t="s">
        <v>737</v>
      </c>
      <c r="AX756" s="253">
        <v>1050.3</v>
      </c>
      <c r="AY756" s="253">
        <v>574</v>
      </c>
      <c r="AZ756" s="252" t="s">
        <v>2967</v>
      </c>
      <c r="BA756" s="252" t="s">
        <v>17012</v>
      </c>
      <c r="BB756" s="254"/>
      <c r="BC756" s="255">
        <f t="shared" si="312"/>
        <v>-66</v>
      </c>
      <c r="BJ756" s="191" t="str">
        <f t="shared" si="322"/>
        <v>645.700</v>
      </c>
      <c r="BM756" s="191" t="s">
        <v>2999</v>
      </c>
      <c r="BN756" s="191" t="s">
        <v>720</v>
      </c>
      <c r="BO756" s="191" t="s">
        <v>3000</v>
      </c>
      <c r="BU756" s="191" t="s">
        <v>2999</v>
      </c>
      <c r="BV756" s="191" t="s">
        <v>720</v>
      </c>
      <c r="BW756" s="191" t="s">
        <v>3000</v>
      </c>
      <c r="CH756" s="248">
        <f t="shared" si="323"/>
        <v>-2.6193447411060333E-10</v>
      </c>
    </row>
    <row r="757" spans="1:86" x14ac:dyDescent="0.3">
      <c r="B757" s="249" t="s">
        <v>349</v>
      </c>
      <c r="C757" s="249"/>
      <c r="D757" s="246">
        <f>D758+D759+D760+D761+D762</f>
        <v>18539441.189999998</v>
      </c>
      <c r="E757" s="197">
        <f t="shared" ref="E757:AE757" si="328">E758+E759+E760+E761+E762</f>
        <v>0</v>
      </c>
      <c r="F757" s="197">
        <f t="shared" si="328"/>
        <v>0</v>
      </c>
      <c r="G757" s="197">
        <f t="shared" si="328"/>
        <v>0</v>
      </c>
      <c r="H757" s="197">
        <f t="shared" si="328"/>
        <v>0</v>
      </c>
      <c r="I757" s="197">
        <f t="shared" si="328"/>
        <v>0</v>
      </c>
      <c r="J757" s="197">
        <f t="shared" si="328"/>
        <v>0</v>
      </c>
      <c r="K757" s="247">
        <f t="shared" si="328"/>
        <v>0</v>
      </c>
      <c r="L757" s="197">
        <f t="shared" si="328"/>
        <v>0</v>
      </c>
      <c r="M757" s="197">
        <f t="shared" si="328"/>
        <v>1917</v>
      </c>
      <c r="N757" s="197">
        <f t="shared" si="328"/>
        <v>17357980.399999999</v>
      </c>
      <c r="O757" s="197">
        <f t="shared" si="328"/>
        <v>0</v>
      </c>
      <c r="P757" s="197">
        <f t="shared" si="328"/>
        <v>0</v>
      </c>
      <c r="Q757" s="197">
        <f t="shared" si="328"/>
        <v>0</v>
      </c>
      <c r="R757" s="197">
        <f t="shared" si="328"/>
        <v>0</v>
      </c>
      <c r="S757" s="197">
        <f t="shared" si="328"/>
        <v>0</v>
      </c>
      <c r="T757" s="197">
        <f t="shared" si="328"/>
        <v>0</v>
      </c>
      <c r="U757" s="197">
        <f t="shared" si="328"/>
        <v>0</v>
      </c>
      <c r="V757" s="197">
        <f t="shared" si="328"/>
        <v>0</v>
      </c>
      <c r="W757" s="197">
        <f t="shared" si="328"/>
        <v>0</v>
      </c>
      <c r="X757" s="197">
        <f t="shared" si="328"/>
        <v>0</v>
      </c>
      <c r="Y757" s="197">
        <f t="shared" si="328"/>
        <v>0</v>
      </c>
      <c r="Z757" s="197">
        <f t="shared" si="328"/>
        <v>0</v>
      </c>
      <c r="AA757" s="197">
        <f t="shared" si="328"/>
        <v>0</v>
      </c>
      <c r="AB757" s="197">
        <f t="shared" si="328"/>
        <v>0</v>
      </c>
      <c r="AC757" s="197">
        <f t="shared" si="328"/>
        <v>371460.79000000004</v>
      </c>
      <c r="AD757" s="197">
        <f t="shared" si="328"/>
        <v>810000</v>
      </c>
      <c r="AE757" s="197">
        <f t="shared" si="328"/>
        <v>0</v>
      </c>
      <c r="AF757" s="239" t="s">
        <v>17026</v>
      </c>
      <c r="AG757" s="239" t="s">
        <v>17026</v>
      </c>
      <c r="AH757" s="239" t="s">
        <v>17026</v>
      </c>
      <c r="AI757" s="251"/>
      <c r="AJ757" s="251"/>
      <c r="AK757" s="251"/>
      <c r="AL757" s="251"/>
      <c r="AM757" s="252"/>
      <c r="AN757" s="252"/>
      <c r="AO757" s="252"/>
      <c r="AP757" s="252"/>
      <c r="AQ757" s="252"/>
      <c r="AR757" s="252"/>
      <c r="AS757" s="252"/>
      <c r="AT757" s="252"/>
      <c r="AU757" s="252"/>
      <c r="AV757" s="252"/>
      <c r="AW757" s="252"/>
      <c r="AX757" s="253"/>
      <c r="AY757" s="253"/>
      <c r="AZ757" s="252"/>
      <c r="BA757" s="252"/>
      <c r="BB757" s="254"/>
      <c r="BC757" s="255">
        <f t="shared" si="312"/>
        <v>-1917</v>
      </c>
      <c r="BJ757" s="191" t="e">
        <f t="shared" si="322"/>
        <v>#N/A</v>
      </c>
      <c r="BM757" s="191" t="s">
        <v>3514</v>
      </c>
      <c r="BN757" s="191" t="s">
        <v>1343</v>
      </c>
      <c r="BO757" s="191" t="s">
        <v>3062</v>
      </c>
      <c r="BU757" s="191" t="s">
        <v>3514</v>
      </c>
      <c r="BV757" s="191" t="s">
        <v>1343</v>
      </c>
      <c r="BW757" s="191" t="s">
        <v>3062</v>
      </c>
      <c r="CH757" s="248">
        <f t="shared" si="323"/>
        <v>-9.3132257461547852E-10</v>
      </c>
    </row>
    <row r="758" spans="1:86" x14ac:dyDescent="0.3">
      <c r="A758" s="191">
        <v>1</v>
      </c>
      <c r="B758" s="256">
        <f>SUBTOTAL(9,$A$647:A758)</f>
        <v>90</v>
      </c>
      <c r="C758" s="260" t="s">
        <v>350</v>
      </c>
      <c r="D758" s="197">
        <f t="shared" ref="D758:D762" si="329">E758+F758+G758+H758+I758+J758+L758+N758+P758+R758+T758+U758+V758+W758+X758+Y758+Z758+AA758+AB758+AC758+AD758+AE758</f>
        <v>5870339.4900000002</v>
      </c>
      <c r="E758" s="263">
        <v>0</v>
      </c>
      <c r="F758" s="263">
        <v>0</v>
      </c>
      <c r="G758" s="263">
        <v>0</v>
      </c>
      <c r="H758" s="263">
        <v>0</v>
      </c>
      <c r="I758" s="263">
        <v>0</v>
      </c>
      <c r="J758" s="263">
        <v>0</v>
      </c>
      <c r="K758" s="278">
        <v>0</v>
      </c>
      <c r="L758" s="263">
        <v>0</v>
      </c>
      <c r="M758" s="197">
        <v>607</v>
      </c>
      <c r="N758" s="197">
        <v>5571117.5700000003</v>
      </c>
      <c r="O758" s="263">
        <v>0</v>
      </c>
      <c r="P758" s="263">
        <v>0</v>
      </c>
      <c r="Q758" s="263">
        <v>0</v>
      </c>
      <c r="R758" s="263">
        <v>0</v>
      </c>
      <c r="S758" s="263">
        <v>0</v>
      </c>
      <c r="T758" s="263">
        <v>0</v>
      </c>
      <c r="U758" s="263">
        <v>0</v>
      </c>
      <c r="V758" s="263">
        <v>0</v>
      </c>
      <c r="W758" s="263">
        <v>0</v>
      </c>
      <c r="X758" s="263">
        <v>0</v>
      </c>
      <c r="Y758" s="263">
        <v>0</v>
      </c>
      <c r="Z758" s="263">
        <v>0</v>
      </c>
      <c r="AA758" s="263">
        <v>0</v>
      </c>
      <c r="AB758" s="263">
        <v>0</v>
      </c>
      <c r="AC758" s="197">
        <f>ROUND(N758*2.14%,2)</f>
        <v>119221.92</v>
      </c>
      <c r="AD758" s="197">
        <v>180000</v>
      </c>
      <c r="AE758" s="263">
        <v>0</v>
      </c>
      <c r="AF758" s="239">
        <v>2025</v>
      </c>
      <c r="AG758" s="239">
        <v>2025</v>
      </c>
      <c r="AH758" s="239">
        <v>2025</v>
      </c>
      <c r="AI758" s="251"/>
      <c r="AJ758" s="251"/>
      <c r="AK758" s="251"/>
      <c r="AL758" s="251"/>
      <c r="AM758" s="252" t="s">
        <v>16949</v>
      </c>
      <c r="AN758" s="252" t="s">
        <v>16970</v>
      </c>
      <c r="AO758" s="252">
        <v>0</v>
      </c>
      <c r="AP758" s="252" t="s">
        <v>16951</v>
      </c>
      <c r="AQ758" s="252" t="s">
        <v>16952</v>
      </c>
      <c r="AR758" s="252">
        <v>0</v>
      </c>
      <c r="AS758" s="252"/>
      <c r="AT758" s="252"/>
      <c r="AU758" s="252"/>
      <c r="AV758" s="252"/>
      <c r="AW758" s="252" t="s">
        <v>941</v>
      </c>
      <c r="AX758" s="253">
        <v>727.9</v>
      </c>
      <c r="AY758" s="253">
        <v>650</v>
      </c>
      <c r="AZ758" s="252" t="s">
        <v>2967</v>
      </c>
      <c r="BA758" s="252" t="s">
        <v>17012</v>
      </c>
      <c r="BB758" s="254"/>
      <c r="BC758" s="255">
        <f t="shared" ref="BC758:BC765" si="330">AY758-M758</f>
        <v>43</v>
      </c>
      <c r="BJ758" s="191" t="str">
        <f t="shared" si="322"/>
        <v>нет данных</v>
      </c>
      <c r="BM758" s="191" t="s">
        <v>3516</v>
      </c>
      <c r="BN758" s="191" t="s">
        <v>1343</v>
      </c>
      <c r="BO758" s="191" t="s">
        <v>3517</v>
      </c>
      <c r="BU758" s="191" t="s">
        <v>3516</v>
      </c>
      <c r="BV758" s="191" t="s">
        <v>1343</v>
      </c>
      <c r="BW758" s="191" t="s">
        <v>3517</v>
      </c>
      <c r="CH758" s="248">
        <f t="shared" si="323"/>
        <v>-5.8207660913467407E-11</v>
      </c>
    </row>
    <row r="759" spans="1:86" x14ac:dyDescent="0.3">
      <c r="A759" s="191">
        <v>1</v>
      </c>
      <c r="B759" s="256">
        <f>SUBTOTAL(9,$A$647:A759)</f>
        <v>91</v>
      </c>
      <c r="C759" s="260" t="s">
        <v>351</v>
      </c>
      <c r="D759" s="197">
        <f t="shared" si="329"/>
        <v>6286195.5</v>
      </c>
      <c r="E759" s="263">
        <v>0</v>
      </c>
      <c r="F759" s="263">
        <v>0</v>
      </c>
      <c r="G759" s="263">
        <v>0</v>
      </c>
      <c r="H759" s="263">
        <v>0</v>
      </c>
      <c r="I759" s="263">
        <v>0</v>
      </c>
      <c r="J759" s="263">
        <v>0</v>
      </c>
      <c r="K759" s="278">
        <v>0</v>
      </c>
      <c r="L759" s="263">
        <v>0</v>
      </c>
      <c r="M759" s="197">
        <v>650</v>
      </c>
      <c r="N759" s="197">
        <v>5978260.7199999997</v>
      </c>
      <c r="O759" s="263">
        <v>0</v>
      </c>
      <c r="P759" s="263">
        <v>0</v>
      </c>
      <c r="Q759" s="263">
        <v>0</v>
      </c>
      <c r="R759" s="263">
        <v>0</v>
      </c>
      <c r="S759" s="263">
        <v>0</v>
      </c>
      <c r="T759" s="263">
        <v>0</v>
      </c>
      <c r="U759" s="263">
        <v>0</v>
      </c>
      <c r="V759" s="263">
        <v>0</v>
      </c>
      <c r="W759" s="263">
        <v>0</v>
      </c>
      <c r="X759" s="263">
        <v>0</v>
      </c>
      <c r="Y759" s="263">
        <v>0</v>
      </c>
      <c r="Z759" s="263">
        <v>0</v>
      </c>
      <c r="AA759" s="263">
        <v>0</v>
      </c>
      <c r="AB759" s="263">
        <v>0</v>
      </c>
      <c r="AC759" s="197">
        <f>ROUND(N759*2.14%,2)</f>
        <v>127934.78</v>
      </c>
      <c r="AD759" s="197">
        <v>180000</v>
      </c>
      <c r="AE759" s="263">
        <v>0</v>
      </c>
      <c r="AF759" s="239">
        <v>2025</v>
      </c>
      <c r="AG759" s="239">
        <v>2025</v>
      </c>
      <c r="AH759" s="239">
        <v>2025</v>
      </c>
      <c r="AI759" s="251"/>
      <c r="AJ759" s="251"/>
      <c r="AK759" s="251"/>
      <c r="AL759" s="251"/>
      <c r="AM759" s="252" t="s">
        <v>16954</v>
      </c>
      <c r="AN759" s="252" t="s">
        <v>16951</v>
      </c>
      <c r="AO759" s="252">
        <v>0</v>
      </c>
      <c r="AP759" s="252" t="s">
        <v>16963</v>
      </c>
      <c r="AQ759" s="252" t="s">
        <v>16972</v>
      </c>
      <c r="AR759" s="252" t="s">
        <v>16964</v>
      </c>
      <c r="AS759" s="252"/>
      <c r="AT759" s="252"/>
      <c r="AU759" s="252"/>
      <c r="AV759" s="252"/>
      <c r="AW759" s="252" t="s">
        <v>781</v>
      </c>
      <c r="AX759" s="253">
        <v>780.2</v>
      </c>
      <c r="AY759" s="253">
        <v>470.54</v>
      </c>
      <c r="AZ759" s="252" t="s">
        <v>2967</v>
      </c>
      <c r="BA759" s="252" t="s">
        <v>17012</v>
      </c>
      <c r="BB759" s="254"/>
      <c r="BC759" s="255">
        <f t="shared" si="330"/>
        <v>-179.45999999999998</v>
      </c>
      <c r="BJ759" s="191" t="str">
        <f t="shared" si="322"/>
        <v>нет данных</v>
      </c>
      <c r="BM759" s="191" t="s">
        <v>3518</v>
      </c>
      <c r="BN759" s="191" t="s">
        <v>776</v>
      </c>
      <c r="BO759" s="191" t="s">
        <v>797</v>
      </c>
      <c r="BU759" s="191" t="s">
        <v>3518</v>
      </c>
      <c r="BV759" s="191" t="s">
        <v>776</v>
      </c>
      <c r="BW759" s="191" t="s">
        <v>797</v>
      </c>
      <c r="CH759" s="248">
        <f t="shared" si="323"/>
        <v>2.6193447411060333E-10</v>
      </c>
    </row>
    <row r="760" spans="1:86" x14ac:dyDescent="0.3">
      <c r="A760" s="191">
        <v>1</v>
      </c>
      <c r="B760" s="256">
        <f>SUBTOTAL(9,$A$647:A760)</f>
        <v>92</v>
      </c>
      <c r="C760" s="260" t="s">
        <v>352</v>
      </c>
      <c r="D760" s="197">
        <f t="shared" si="329"/>
        <v>1740792.5999999999</v>
      </c>
      <c r="E760" s="263">
        <v>0</v>
      </c>
      <c r="F760" s="263">
        <v>0</v>
      </c>
      <c r="G760" s="263">
        <v>0</v>
      </c>
      <c r="H760" s="263">
        <v>0</v>
      </c>
      <c r="I760" s="263">
        <v>0</v>
      </c>
      <c r="J760" s="263">
        <v>0</v>
      </c>
      <c r="K760" s="278">
        <v>0</v>
      </c>
      <c r="L760" s="263">
        <v>0</v>
      </c>
      <c r="M760" s="197">
        <v>180</v>
      </c>
      <c r="N760" s="197">
        <v>1557462.89</v>
      </c>
      <c r="O760" s="263">
        <v>0</v>
      </c>
      <c r="P760" s="263">
        <v>0</v>
      </c>
      <c r="Q760" s="263">
        <v>0</v>
      </c>
      <c r="R760" s="263">
        <v>0</v>
      </c>
      <c r="S760" s="263">
        <v>0</v>
      </c>
      <c r="T760" s="263">
        <v>0</v>
      </c>
      <c r="U760" s="263">
        <v>0</v>
      </c>
      <c r="V760" s="263">
        <v>0</v>
      </c>
      <c r="W760" s="263">
        <v>0</v>
      </c>
      <c r="X760" s="263">
        <v>0</v>
      </c>
      <c r="Y760" s="263">
        <v>0</v>
      </c>
      <c r="Z760" s="263">
        <v>0</v>
      </c>
      <c r="AA760" s="263">
        <v>0</v>
      </c>
      <c r="AB760" s="263">
        <v>0</v>
      </c>
      <c r="AC760" s="197">
        <f>ROUND(N760*2.14%,2)</f>
        <v>33329.71</v>
      </c>
      <c r="AD760" s="197">
        <v>150000</v>
      </c>
      <c r="AE760" s="263">
        <v>0</v>
      </c>
      <c r="AF760" s="239">
        <v>2025</v>
      </c>
      <c r="AG760" s="239">
        <v>2025</v>
      </c>
      <c r="AH760" s="239">
        <v>2025</v>
      </c>
      <c r="AI760" s="251"/>
      <c r="AJ760" s="251"/>
      <c r="AK760" s="251"/>
      <c r="AL760" s="251"/>
      <c r="AM760" s="252" t="s">
        <v>16949</v>
      </c>
      <c r="AN760" s="252" t="s">
        <v>16965</v>
      </c>
      <c r="AO760" s="252">
        <v>0</v>
      </c>
      <c r="AP760" s="252" t="s">
        <v>16969</v>
      </c>
      <c r="AQ760" s="252" t="s">
        <v>16968</v>
      </c>
      <c r="AR760" s="252">
        <v>0</v>
      </c>
      <c r="AS760" s="252"/>
      <c r="AT760" s="252"/>
      <c r="AU760" s="252"/>
      <c r="AV760" s="252"/>
      <c r="AW760" s="252" t="s">
        <v>795</v>
      </c>
      <c r="AX760" s="253">
        <v>275.7</v>
      </c>
      <c r="AY760" s="253">
        <v>164.52</v>
      </c>
      <c r="AZ760" s="252" t="s">
        <v>2967</v>
      </c>
      <c r="BA760" s="252" t="s">
        <v>17012</v>
      </c>
      <c r="BB760" s="254"/>
      <c r="BC760" s="255">
        <f t="shared" si="330"/>
        <v>-15.47999999999999</v>
      </c>
      <c r="BJ760" s="191" t="str">
        <f t="shared" si="322"/>
        <v>нет данных</v>
      </c>
      <c r="BM760" s="191" t="s">
        <v>3519</v>
      </c>
      <c r="BN760" s="191" t="s">
        <v>804</v>
      </c>
      <c r="BO760" s="191" t="s">
        <v>3520</v>
      </c>
      <c r="BU760" s="191" t="s">
        <v>3519</v>
      </c>
      <c r="BV760" s="191" t="s">
        <v>804</v>
      </c>
      <c r="BW760" s="191" t="s">
        <v>3520</v>
      </c>
      <c r="CH760" s="248">
        <f t="shared" si="323"/>
        <v>-2.9103830456733704E-11</v>
      </c>
    </row>
    <row r="761" spans="1:86" x14ac:dyDescent="0.3">
      <c r="A761" s="191">
        <v>1</v>
      </c>
      <c r="B761" s="256">
        <f>SUBTOTAL(9,$A$647:A761)</f>
        <v>93</v>
      </c>
      <c r="C761" s="260" t="s">
        <v>353</v>
      </c>
      <c r="D761" s="197">
        <f t="shared" si="329"/>
        <v>1740792.5999999999</v>
      </c>
      <c r="E761" s="263">
        <v>0</v>
      </c>
      <c r="F761" s="263">
        <v>0</v>
      </c>
      <c r="G761" s="263">
        <v>0</v>
      </c>
      <c r="H761" s="263">
        <v>0</v>
      </c>
      <c r="I761" s="263">
        <v>0</v>
      </c>
      <c r="J761" s="263">
        <v>0</v>
      </c>
      <c r="K761" s="278">
        <v>0</v>
      </c>
      <c r="L761" s="263">
        <v>0</v>
      </c>
      <c r="M761" s="197">
        <v>180</v>
      </c>
      <c r="N761" s="197">
        <v>1557462.89</v>
      </c>
      <c r="O761" s="263">
        <v>0</v>
      </c>
      <c r="P761" s="263">
        <v>0</v>
      </c>
      <c r="Q761" s="263">
        <v>0</v>
      </c>
      <c r="R761" s="263">
        <v>0</v>
      </c>
      <c r="S761" s="263">
        <v>0</v>
      </c>
      <c r="T761" s="263">
        <v>0</v>
      </c>
      <c r="U761" s="263">
        <v>0</v>
      </c>
      <c r="V761" s="263">
        <v>0</v>
      </c>
      <c r="W761" s="263">
        <v>0</v>
      </c>
      <c r="X761" s="263">
        <v>0</v>
      </c>
      <c r="Y761" s="263">
        <v>0</v>
      </c>
      <c r="Z761" s="263">
        <v>0</v>
      </c>
      <c r="AA761" s="263">
        <v>0</v>
      </c>
      <c r="AB761" s="263">
        <v>0</v>
      </c>
      <c r="AC761" s="197">
        <f>ROUND(N761*2.14%,2)</f>
        <v>33329.71</v>
      </c>
      <c r="AD761" s="197">
        <v>150000</v>
      </c>
      <c r="AE761" s="263">
        <v>0</v>
      </c>
      <c r="AF761" s="239">
        <v>2025</v>
      </c>
      <c r="AG761" s="239">
        <v>2025</v>
      </c>
      <c r="AH761" s="239">
        <v>2025</v>
      </c>
      <c r="AI761" s="251"/>
      <c r="AJ761" s="251"/>
      <c r="AK761" s="251"/>
      <c r="AL761" s="251"/>
      <c r="AM761" s="252" t="s">
        <v>16949</v>
      </c>
      <c r="AN761" s="252" t="s">
        <v>16965</v>
      </c>
      <c r="AO761" s="252">
        <v>0</v>
      </c>
      <c r="AP761" s="252" t="s">
        <v>16969</v>
      </c>
      <c r="AQ761" s="252" t="s">
        <v>16968</v>
      </c>
      <c r="AR761" s="252">
        <v>0</v>
      </c>
      <c r="AS761" s="252"/>
      <c r="AT761" s="252"/>
      <c r="AU761" s="252"/>
      <c r="AV761" s="252"/>
      <c r="AW761" s="252" t="s">
        <v>795</v>
      </c>
      <c r="AX761" s="253">
        <v>298.89999999999998</v>
      </c>
      <c r="AY761" s="253">
        <v>171.54</v>
      </c>
      <c r="AZ761" s="252" t="s">
        <v>2967</v>
      </c>
      <c r="BA761" s="252" t="s">
        <v>17012</v>
      </c>
      <c r="BB761" s="254"/>
      <c r="BC761" s="255">
        <f t="shared" si="330"/>
        <v>-8.460000000000008</v>
      </c>
      <c r="BJ761" s="191" t="str">
        <f t="shared" si="322"/>
        <v>нет данных</v>
      </c>
      <c r="BM761" s="191" t="s">
        <v>3521</v>
      </c>
      <c r="BN761" s="191" t="s">
        <v>716</v>
      </c>
      <c r="BO761" s="191" t="s">
        <v>3522</v>
      </c>
      <c r="BU761" s="191" t="s">
        <v>3521</v>
      </c>
      <c r="BV761" s="191" t="s">
        <v>716</v>
      </c>
      <c r="BW761" s="191" t="s">
        <v>3522</v>
      </c>
      <c r="CH761" s="248">
        <f t="shared" si="323"/>
        <v>-2.9103830456733704E-11</v>
      </c>
    </row>
    <row r="762" spans="1:86" x14ac:dyDescent="0.3">
      <c r="A762" s="191">
        <v>1</v>
      </c>
      <c r="B762" s="256">
        <f>SUBTOTAL(9,$A$647:A762)</f>
        <v>94</v>
      </c>
      <c r="C762" s="260" t="s">
        <v>354</v>
      </c>
      <c r="D762" s="197">
        <f t="shared" si="329"/>
        <v>2901321</v>
      </c>
      <c r="E762" s="263">
        <v>0</v>
      </c>
      <c r="F762" s="263">
        <v>0</v>
      </c>
      <c r="G762" s="263">
        <v>0</v>
      </c>
      <c r="H762" s="263">
        <v>0</v>
      </c>
      <c r="I762" s="263">
        <v>0</v>
      </c>
      <c r="J762" s="263">
        <v>0</v>
      </c>
      <c r="K762" s="278">
        <v>0</v>
      </c>
      <c r="L762" s="263">
        <v>0</v>
      </c>
      <c r="M762" s="197">
        <v>300</v>
      </c>
      <c r="N762" s="197">
        <v>2693676.33</v>
      </c>
      <c r="O762" s="263">
        <v>0</v>
      </c>
      <c r="P762" s="263">
        <v>0</v>
      </c>
      <c r="Q762" s="263">
        <v>0</v>
      </c>
      <c r="R762" s="263">
        <v>0</v>
      </c>
      <c r="S762" s="263">
        <v>0</v>
      </c>
      <c r="T762" s="263">
        <v>0</v>
      </c>
      <c r="U762" s="263">
        <v>0</v>
      </c>
      <c r="V762" s="263">
        <v>0</v>
      </c>
      <c r="W762" s="263">
        <v>0</v>
      </c>
      <c r="X762" s="263">
        <v>0</v>
      </c>
      <c r="Y762" s="263">
        <v>0</v>
      </c>
      <c r="Z762" s="263">
        <v>0</v>
      </c>
      <c r="AA762" s="263">
        <v>0</v>
      </c>
      <c r="AB762" s="263">
        <v>0</v>
      </c>
      <c r="AC762" s="197">
        <f>ROUND(N762*2.14%,2)</f>
        <v>57644.67</v>
      </c>
      <c r="AD762" s="197">
        <v>150000</v>
      </c>
      <c r="AE762" s="263">
        <v>0</v>
      </c>
      <c r="AF762" s="239">
        <v>2025</v>
      </c>
      <c r="AG762" s="239">
        <v>2025</v>
      </c>
      <c r="AH762" s="239">
        <v>2025</v>
      </c>
      <c r="AI762" s="251"/>
      <c r="AJ762" s="251"/>
      <c r="AK762" s="251"/>
      <c r="AL762" s="251"/>
      <c r="AM762" s="252" t="s">
        <v>16949</v>
      </c>
      <c r="AN762" s="252" t="s">
        <v>16970</v>
      </c>
      <c r="AO762" s="252">
        <v>0</v>
      </c>
      <c r="AP762" s="252" t="s">
        <v>16974</v>
      </c>
      <c r="AQ762" s="252" t="s">
        <v>16968</v>
      </c>
      <c r="AR762" s="252">
        <v>0</v>
      </c>
      <c r="AS762" s="252"/>
      <c r="AT762" s="252"/>
      <c r="AU762" s="252"/>
      <c r="AV762" s="252"/>
      <c r="AW762" s="252" t="s">
        <v>913</v>
      </c>
      <c r="AX762" s="253">
        <v>389.5</v>
      </c>
      <c r="AY762" s="253">
        <v>227.63</v>
      </c>
      <c r="AZ762" s="252" t="s">
        <v>2967</v>
      </c>
      <c r="BA762" s="252" t="s">
        <v>17012</v>
      </c>
      <c r="BB762" s="254"/>
      <c r="BC762" s="255">
        <f t="shared" si="330"/>
        <v>-72.37</v>
      </c>
      <c r="BJ762" s="191" t="str">
        <f t="shared" si="322"/>
        <v>нет данных</v>
      </c>
      <c r="BM762" s="191" t="s">
        <v>3523</v>
      </c>
      <c r="BN762" s="191" t="s">
        <v>1280</v>
      </c>
      <c r="BO762" s="191" t="s">
        <v>2969</v>
      </c>
      <c r="BU762" s="191" t="s">
        <v>3523</v>
      </c>
      <c r="BV762" s="191" t="s">
        <v>1280</v>
      </c>
      <c r="BW762" s="191" t="s">
        <v>2969</v>
      </c>
      <c r="CH762" s="248">
        <f t="shared" si="323"/>
        <v>-5.8207660913467407E-11</v>
      </c>
    </row>
    <row r="763" spans="1:86" x14ac:dyDescent="0.3">
      <c r="B763" s="249" t="s">
        <v>371</v>
      </c>
      <c r="C763" s="249"/>
      <c r="D763" s="246">
        <f>D764+D765</f>
        <v>9318713.5999999978</v>
      </c>
      <c r="E763" s="197">
        <f t="shared" ref="E763:AE763" si="331">E764+E765</f>
        <v>0</v>
      </c>
      <c r="F763" s="197">
        <f t="shared" si="331"/>
        <v>0</v>
      </c>
      <c r="G763" s="197">
        <f t="shared" si="331"/>
        <v>0</v>
      </c>
      <c r="H763" s="197">
        <f t="shared" si="331"/>
        <v>0</v>
      </c>
      <c r="I763" s="197">
        <f t="shared" si="331"/>
        <v>0</v>
      </c>
      <c r="J763" s="197">
        <f t="shared" si="331"/>
        <v>0</v>
      </c>
      <c r="K763" s="247">
        <f t="shared" si="331"/>
        <v>0</v>
      </c>
      <c r="L763" s="197">
        <f t="shared" si="331"/>
        <v>0</v>
      </c>
      <c r="M763" s="197">
        <f t="shared" si="331"/>
        <v>1106</v>
      </c>
      <c r="N763" s="197">
        <f t="shared" si="331"/>
        <v>8771013.8999999985</v>
      </c>
      <c r="O763" s="197">
        <f t="shared" si="331"/>
        <v>0</v>
      </c>
      <c r="P763" s="197">
        <f t="shared" si="331"/>
        <v>0</v>
      </c>
      <c r="Q763" s="197">
        <f t="shared" si="331"/>
        <v>0</v>
      </c>
      <c r="R763" s="197">
        <f t="shared" si="331"/>
        <v>0</v>
      </c>
      <c r="S763" s="197">
        <f t="shared" si="331"/>
        <v>0</v>
      </c>
      <c r="T763" s="197">
        <f t="shared" si="331"/>
        <v>0</v>
      </c>
      <c r="U763" s="197">
        <f t="shared" si="331"/>
        <v>0</v>
      </c>
      <c r="V763" s="197">
        <f t="shared" si="331"/>
        <v>0</v>
      </c>
      <c r="W763" s="197">
        <f t="shared" si="331"/>
        <v>0</v>
      </c>
      <c r="X763" s="197">
        <f t="shared" si="331"/>
        <v>0</v>
      </c>
      <c r="Y763" s="197">
        <f t="shared" si="331"/>
        <v>0</v>
      </c>
      <c r="Z763" s="197">
        <f t="shared" si="331"/>
        <v>0</v>
      </c>
      <c r="AA763" s="197">
        <f t="shared" si="331"/>
        <v>0</v>
      </c>
      <c r="AB763" s="197">
        <f t="shared" si="331"/>
        <v>0</v>
      </c>
      <c r="AC763" s="197">
        <f t="shared" si="331"/>
        <v>187699.69999999998</v>
      </c>
      <c r="AD763" s="197">
        <f t="shared" si="331"/>
        <v>360000</v>
      </c>
      <c r="AE763" s="197">
        <f t="shared" si="331"/>
        <v>0</v>
      </c>
      <c r="AF763" s="239" t="s">
        <v>17026</v>
      </c>
      <c r="AG763" s="239" t="s">
        <v>17026</v>
      </c>
      <c r="AH763" s="239" t="s">
        <v>17026</v>
      </c>
      <c r="AI763" s="251"/>
      <c r="AJ763" s="251"/>
      <c r="AK763" s="251"/>
      <c r="AL763" s="251"/>
      <c r="AM763" s="252"/>
      <c r="AN763" s="252"/>
      <c r="AO763" s="252"/>
      <c r="AP763" s="252"/>
      <c r="AQ763" s="252"/>
      <c r="AR763" s="252"/>
      <c r="AS763" s="252"/>
      <c r="AT763" s="252"/>
      <c r="AU763" s="252"/>
      <c r="AV763" s="252"/>
      <c r="AW763" s="252"/>
      <c r="AX763" s="253"/>
      <c r="AY763" s="253"/>
      <c r="AZ763" s="252"/>
      <c r="BA763" s="252"/>
      <c r="BB763" s="254"/>
      <c r="BC763" s="255">
        <f t="shared" si="330"/>
        <v>-1106</v>
      </c>
      <c r="BJ763" s="191" t="e">
        <f t="shared" si="322"/>
        <v>#N/A</v>
      </c>
      <c r="BM763" s="191" t="s">
        <v>3561</v>
      </c>
      <c r="BN763" s="191" t="s">
        <v>2984</v>
      </c>
      <c r="BO763" s="191" t="s">
        <v>3562</v>
      </c>
      <c r="BU763" s="191" t="s">
        <v>3561</v>
      </c>
      <c r="BV763" s="191" t="s">
        <v>2984</v>
      </c>
      <c r="BW763" s="191" t="s">
        <v>3562</v>
      </c>
      <c r="CH763" s="248">
        <f t="shared" si="323"/>
        <v>-6.9849193096160889E-10</v>
      </c>
    </row>
    <row r="764" spans="1:86" x14ac:dyDescent="0.3">
      <c r="A764" s="191">
        <v>1</v>
      </c>
      <c r="B764" s="256">
        <f>SUBTOTAL(9,$A$647:A764)</f>
        <v>95</v>
      </c>
      <c r="C764" s="260" t="s">
        <v>377</v>
      </c>
      <c r="D764" s="197">
        <f t="shared" ref="D764:D765" si="332">E764+F764+G764+H764+I764+J764+L764+N764+P764+R764+T764+U764+V764+W764+X764+Y764+Z764+AA764+AB764+AC764+AD764+AE764</f>
        <v>4859886.0799999991</v>
      </c>
      <c r="E764" s="263">
        <v>0</v>
      </c>
      <c r="F764" s="263">
        <v>0</v>
      </c>
      <c r="G764" s="263">
        <v>0</v>
      </c>
      <c r="H764" s="263">
        <v>0</v>
      </c>
      <c r="I764" s="263">
        <v>0</v>
      </c>
      <c r="J764" s="263">
        <v>0</v>
      </c>
      <c r="K764" s="278">
        <v>0</v>
      </c>
      <c r="L764" s="263">
        <v>0</v>
      </c>
      <c r="M764" s="197">
        <v>576.79999999999995</v>
      </c>
      <c r="N764" s="197">
        <v>4581834.8099999996</v>
      </c>
      <c r="O764" s="263">
        <v>0</v>
      </c>
      <c r="P764" s="263">
        <v>0</v>
      </c>
      <c r="Q764" s="263">
        <v>0</v>
      </c>
      <c r="R764" s="263">
        <v>0</v>
      </c>
      <c r="S764" s="263">
        <v>0</v>
      </c>
      <c r="T764" s="263">
        <v>0</v>
      </c>
      <c r="U764" s="263">
        <v>0</v>
      </c>
      <c r="V764" s="263">
        <v>0</v>
      </c>
      <c r="W764" s="263">
        <v>0</v>
      </c>
      <c r="X764" s="263">
        <v>0</v>
      </c>
      <c r="Y764" s="263">
        <v>0</v>
      </c>
      <c r="Z764" s="263">
        <v>0</v>
      </c>
      <c r="AA764" s="263">
        <v>0</v>
      </c>
      <c r="AB764" s="263">
        <v>0</v>
      </c>
      <c r="AC764" s="197">
        <f>ROUND(N764*2.14%,2)+0.01</f>
        <v>98051.26999999999</v>
      </c>
      <c r="AD764" s="197">
        <v>180000</v>
      </c>
      <c r="AE764" s="263">
        <v>0</v>
      </c>
      <c r="AF764" s="239">
        <v>2025</v>
      </c>
      <c r="AG764" s="239">
        <v>2025</v>
      </c>
      <c r="AH764" s="239">
        <v>2025</v>
      </c>
      <c r="AI764" s="251"/>
      <c r="AJ764" s="251"/>
      <c r="AK764" s="251"/>
      <c r="AL764" s="251"/>
      <c r="AM764" s="252" t="s">
        <v>16960</v>
      </c>
      <c r="AN764" s="252" t="s">
        <v>16971</v>
      </c>
      <c r="AO764" s="252">
        <v>0</v>
      </c>
      <c r="AP764" s="252" t="s">
        <v>16950</v>
      </c>
      <c r="AQ764" s="252" t="s">
        <v>16974</v>
      </c>
      <c r="AR764" s="252">
        <v>0</v>
      </c>
      <c r="AS764" s="252"/>
      <c r="AT764" s="252"/>
      <c r="AU764" s="252"/>
      <c r="AV764" s="252"/>
      <c r="AW764" s="252" t="s">
        <v>667</v>
      </c>
      <c r="AX764" s="253">
        <v>745.69</v>
      </c>
      <c r="AY764" s="253">
        <v>650</v>
      </c>
      <c r="AZ764" s="252" t="s">
        <v>2967</v>
      </c>
      <c r="BA764" s="252" t="s">
        <v>17012</v>
      </c>
      <c r="BB764" s="254"/>
      <c r="BC764" s="255">
        <f t="shared" si="330"/>
        <v>73.200000000000045</v>
      </c>
      <c r="BJ764" s="191" t="str">
        <f t="shared" si="322"/>
        <v>520.000</v>
      </c>
      <c r="BM764" s="191" t="s">
        <v>3563</v>
      </c>
      <c r="BN764" s="191" t="s">
        <v>2984</v>
      </c>
      <c r="BO764" s="191" t="s">
        <v>2984</v>
      </c>
      <c r="BU764" s="191" t="s">
        <v>3563</v>
      </c>
      <c r="BV764" s="191" t="s">
        <v>2984</v>
      </c>
      <c r="BW764" s="191" t="s">
        <v>2984</v>
      </c>
      <c r="CH764" s="248">
        <f t="shared" si="323"/>
        <v>-4.3655745685100555E-10</v>
      </c>
    </row>
    <row r="765" spans="1:86" x14ac:dyDescent="0.3">
      <c r="A765" s="191">
        <v>1</v>
      </c>
      <c r="B765" s="256">
        <f>SUBTOTAL(9,$A$647:A765)</f>
        <v>96</v>
      </c>
      <c r="C765" s="260" t="s">
        <v>378</v>
      </c>
      <c r="D765" s="197">
        <f t="shared" si="332"/>
        <v>4458827.5199999996</v>
      </c>
      <c r="E765" s="263">
        <v>0</v>
      </c>
      <c r="F765" s="263">
        <v>0</v>
      </c>
      <c r="G765" s="263">
        <v>0</v>
      </c>
      <c r="H765" s="263">
        <v>0</v>
      </c>
      <c r="I765" s="263">
        <v>0</v>
      </c>
      <c r="J765" s="263">
        <v>0</v>
      </c>
      <c r="K765" s="278">
        <v>0</v>
      </c>
      <c r="L765" s="263">
        <v>0</v>
      </c>
      <c r="M765" s="197">
        <v>529.20000000000005</v>
      </c>
      <c r="N765" s="197">
        <v>4189179.09</v>
      </c>
      <c r="O765" s="263">
        <v>0</v>
      </c>
      <c r="P765" s="263">
        <v>0</v>
      </c>
      <c r="Q765" s="263">
        <v>0</v>
      </c>
      <c r="R765" s="263">
        <v>0</v>
      </c>
      <c r="S765" s="263">
        <v>0</v>
      </c>
      <c r="T765" s="263">
        <v>0</v>
      </c>
      <c r="U765" s="263">
        <v>0</v>
      </c>
      <c r="V765" s="263">
        <v>0</v>
      </c>
      <c r="W765" s="263">
        <v>0</v>
      </c>
      <c r="X765" s="263">
        <v>0</v>
      </c>
      <c r="Y765" s="263">
        <v>0</v>
      </c>
      <c r="Z765" s="263">
        <v>0</v>
      </c>
      <c r="AA765" s="263">
        <v>0</v>
      </c>
      <c r="AB765" s="263">
        <v>0</v>
      </c>
      <c r="AC765" s="197">
        <f>ROUND(N765*2.14%,2)</f>
        <v>89648.43</v>
      </c>
      <c r="AD765" s="197">
        <v>180000</v>
      </c>
      <c r="AE765" s="263">
        <v>0</v>
      </c>
      <c r="AF765" s="239">
        <v>2025</v>
      </c>
      <c r="AG765" s="239">
        <v>2025</v>
      </c>
      <c r="AH765" s="239">
        <v>2025</v>
      </c>
      <c r="AI765" s="251"/>
      <c r="AJ765" s="251"/>
      <c r="AK765" s="251"/>
      <c r="AL765" s="251"/>
      <c r="AM765" s="252" t="s">
        <v>16954</v>
      </c>
      <c r="AN765" s="252" t="s">
        <v>16949</v>
      </c>
      <c r="AO765" s="252">
        <v>0</v>
      </c>
      <c r="AP765" s="252" t="s">
        <v>16969</v>
      </c>
      <c r="AQ765" s="252" t="s">
        <v>16966</v>
      </c>
      <c r="AR765" s="252">
        <v>0</v>
      </c>
      <c r="AS765" s="252"/>
      <c r="AT765" s="252"/>
      <c r="AU765" s="252"/>
      <c r="AV765" s="252"/>
      <c r="AW765" s="252" t="s">
        <v>637</v>
      </c>
      <c r="AX765" s="253">
        <v>574.20000000000005</v>
      </c>
      <c r="AY765" s="253">
        <v>517</v>
      </c>
      <c r="AZ765" s="252" t="s">
        <v>2967</v>
      </c>
      <c r="BA765" s="252" t="s">
        <v>17012</v>
      </c>
      <c r="BB765" s="254"/>
      <c r="BC765" s="255">
        <f t="shared" si="330"/>
        <v>-12.200000000000045</v>
      </c>
      <c r="BJ765" s="191" t="str">
        <f t="shared" si="322"/>
        <v>413.580</v>
      </c>
      <c r="BM765" s="191" t="s">
        <v>3564</v>
      </c>
      <c r="BN765" s="191" t="s">
        <v>2984</v>
      </c>
      <c r="BO765" s="191" t="s">
        <v>2984</v>
      </c>
      <c r="BU765" s="191" t="s">
        <v>3564</v>
      </c>
      <c r="BV765" s="191" t="s">
        <v>2984</v>
      </c>
      <c r="BW765" s="191" t="s">
        <v>2984</v>
      </c>
      <c r="CH765" s="248">
        <f t="shared" si="323"/>
        <v>-2.9103830456733704E-10</v>
      </c>
    </row>
    <row r="766" spans="1:86" x14ac:dyDescent="0.3">
      <c r="B766" s="249" t="s">
        <v>17021</v>
      </c>
      <c r="C766" s="249"/>
      <c r="D766" s="246">
        <f>D767</f>
        <v>8285735.04</v>
      </c>
      <c r="E766" s="197">
        <f t="shared" ref="E766:AE766" si="333">E767</f>
        <v>0</v>
      </c>
      <c r="F766" s="197">
        <f t="shared" si="333"/>
        <v>0</v>
      </c>
      <c r="G766" s="197">
        <f t="shared" si="333"/>
        <v>0</v>
      </c>
      <c r="H766" s="197">
        <f t="shared" si="333"/>
        <v>0</v>
      </c>
      <c r="I766" s="197">
        <f t="shared" si="333"/>
        <v>0</v>
      </c>
      <c r="J766" s="197">
        <f t="shared" si="333"/>
        <v>0</v>
      </c>
      <c r="K766" s="247">
        <f t="shared" si="333"/>
        <v>0</v>
      </c>
      <c r="L766" s="197">
        <f t="shared" si="333"/>
        <v>0</v>
      </c>
      <c r="M766" s="197">
        <f t="shared" si="333"/>
        <v>983.4</v>
      </c>
      <c r="N766" s="197">
        <f t="shared" si="333"/>
        <v>7935906.6399999997</v>
      </c>
      <c r="O766" s="197">
        <f t="shared" si="333"/>
        <v>0</v>
      </c>
      <c r="P766" s="197">
        <f t="shared" si="333"/>
        <v>0</v>
      </c>
      <c r="Q766" s="197">
        <f t="shared" si="333"/>
        <v>0</v>
      </c>
      <c r="R766" s="197">
        <f t="shared" si="333"/>
        <v>0</v>
      </c>
      <c r="S766" s="197">
        <f t="shared" si="333"/>
        <v>0</v>
      </c>
      <c r="T766" s="197">
        <f t="shared" si="333"/>
        <v>0</v>
      </c>
      <c r="U766" s="197">
        <f t="shared" si="333"/>
        <v>0</v>
      </c>
      <c r="V766" s="197">
        <f t="shared" si="333"/>
        <v>0</v>
      </c>
      <c r="W766" s="197">
        <f t="shared" si="333"/>
        <v>0</v>
      </c>
      <c r="X766" s="197">
        <f t="shared" si="333"/>
        <v>0</v>
      </c>
      <c r="Y766" s="197">
        <f t="shared" si="333"/>
        <v>0</v>
      </c>
      <c r="Z766" s="197">
        <f t="shared" si="333"/>
        <v>0</v>
      </c>
      <c r="AA766" s="197">
        <f t="shared" si="333"/>
        <v>0</v>
      </c>
      <c r="AB766" s="197">
        <f t="shared" si="333"/>
        <v>0</v>
      </c>
      <c r="AC766" s="197">
        <f t="shared" si="333"/>
        <v>169828.4</v>
      </c>
      <c r="AD766" s="197">
        <f t="shared" si="333"/>
        <v>180000</v>
      </c>
      <c r="AE766" s="197">
        <f t="shared" si="333"/>
        <v>0</v>
      </c>
      <c r="AF766" s="239" t="s">
        <v>17026</v>
      </c>
      <c r="AG766" s="239" t="s">
        <v>17026</v>
      </c>
      <c r="AH766" s="239" t="s">
        <v>17026</v>
      </c>
      <c r="AI766" s="251"/>
      <c r="AJ766" s="251"/>
      <c r="AK766" s="251"/>
      <c r="AL766" s="251"/>
      <c r="AM766" s="252"/>
      <c r="AN766" s="252"/>
      <c r="AO766" s="252"/>
      <c r="AP766" s="252"/>
      <c r="AQ766" s="252"/>
      <c r="AR766" s="252"/>
      <c r="AS766" s="252"/>
      <c r="AT766" s="252"/>
      <c r="AU766" s="252"/>
      <c r="AV766" s="252"/>
      <c r="AW766" s="252"/>
      <c r="AX766" s="253"/>
      <c r="AY766" s="253"/>
      <c r="AZ766" s="252"/>
      <c r="BA766" s="252"/>
      <c r="BB766" s="254"/>
      <c r="BC766" s="255"/>
      <c r="BM766" s="191" t="s">
        <v>3936</v>
      </c>
      <c r="BN766" s="191" t="s">
        <v>3046</v>
      </c>
      <c r="BO766" s="191" t="s">
        <v>2984</v>
      </c>
      <c r="BU766" s="191" t="s">
        <v>3936</v>
      </c>
      <c r="BV766" s="191" t="s">
        <v>3046</v>
      </c>
      <c r="BW766" s="191" t="s">
        <v>2984</v>
      </c>
      <c r="CH766" s="248">
        <f t="shared" si="323"/>
        <v>3.7834979593753815E-10</v>
      </c>
    </row>
    <row r="767" spans="1:86" x14ac:dyDescent="0.3">
      <c r="A767" s="191">
        <v>1</v>
      </c>
      <c r="B767" s="256">
        <f>SUBTOTAL(9,$A$647:A767)</f>
        <v>97</v>
      </c>
      <c r="C767" s="260" t="s">
        <v>2515</v>
      </c>
      <c r="D767" s="197">
        <f>E767+F767+G767+H767+I767+J767+L767+N767+P767+R767+T767+U767+V767+W767+X767+Y767+Z767+AA767+AB767+AC767+AD767+AE767</f>
        <v>8285735.04</v>
      </c>
      <c r="E767" s="263">
        <v>0</v>
      </c>
      <c r="F767" s="263">
        <v>0</v>
      </c>
      <c r="G767" s="263">
        <v>0</v>
      </c>
      <c r="H767" s="263">
        <v>0</v>
      </c>
      <c r="I767" s="263">
        <v>0</v>
      </c>
      <c r="J767" s="263">
        <v>0</v>
      </c>
      <c r="K767" s="278">
        <v>0</v>
      </c>
      <c r="L767" s="263">
        <v>0</v>
      </c>
      <c r="M767" s="196">
        <v>983.4</v>
      </c>
      <c r="N767" s="197">
        <v>7935906.6399999997</v>
      </c>
      <c r="O767" s="197">
        <v>0</v>
      </c>
      <c r="P767" s="298">
        <v>0</v>
      </c>
      <c r="Q767" s="197">
        <v>0</v>
      </c>
      <c r="R767" s="298">
        <v>0</v>
      </c>
      <c r="S767" s="263">
        <v>0</v>
      </c>
      <c r="T767" s="263">
        <v>0</v>
      </c>
      <c r="U767" s="263">
        <v>0</v>
      </c>
      <c r="V767" s="263">
        <v>0</v>
      </c>
      <c r="W767" s="263">
        <v>0</v>
      </c>
      <c r="X767" s="263">
        <v>0</v>
      </c>
      <c r="Y767" s="263">
        <v>0</v>
      </c>
      <c r="Z767" s="263">
        <v>0</v>
      </c>
      <c r="AA767" s="263">
        <v>0</v>
      </c>
      <c r="AB767" s="263">
        <v>0</v>
      </c>
      <c r="AC767" s="197">
        <f>ROUND(N767*2.14%,2)</f>
        <v>169828.4</v>
      </c>
      <c r="AD767" s="197">
        <v>180000</v>
      </c>
      <c r="AE767" s="263">
        <v>0</v>
      </c>
      <c r="AF767" s="239">
        <v>2025</v>
      </c>
      <c r="AG767" s="239">
        <v>2025</v>
      </c>
      <c r="AH767" s="239">
        <v>2025</v>
      </c>
      <c r="AI767" s="251"/>
      <c r="AJ767" s="251"/>
      <c r="AK767" s="251"/>
      <c r="AL767" s="251"/>
      <c r="AM767" s="252" t="s">
        <v>16967</v>
      </c>
      <c r="AN767" s="252" t="s">
        <v>16963</v>
      </c>
      <c r="AO767" s="252"/>
      <c r="AP767" s="252" t="s">
        <v>16964</v>
      </c>
      <c r="AQ767" s="252" t="s">
        <v>16964</v>
      </c>
      <c r="AR767" s="252" t="s">
        <v>16956</v>
      </c>
      <c r="AS767" s="252"/>
      <c r="AT767" s="252"/>
      <c r="AU767" s="252"/>
      <c r="AV767" s="252"/>
      <c r="AW767" s="252">
        <v>1988</v>
      </c>
      <c r="AX767" s="253">
        <v>915.9</v>
      </c>
      <c r="AY767" s="253">
        <v>983.4</v>
      </c>
      <c r="AZ767" s="252" t="s">
        <v>17022</v>
      </c>
      <c r="BA767" s="252" t="s">
        <v>17012</v>
      </c>
      <c r="BB767" s="254"/>
      <c r="BC767" s="255"/>
      <c r="BM767" s="191" t="s">
        <v>3937</v>
      </c>
      <c r="BN767" s="191" t="s">
        <v>640</v>
      </c>
      <c r="BO767" s="191" t="s">
        <v>3939</v>
      </c>
      <c r="BU767" s="191" t="s">
        <v>3937</v>
      </c>
      <c r="BV767" s="191" t="s">
        <v>640</v>
      </c>
      <c r="BW767" s="191" t="s">
        <v>3939</v>
      </c>
      <c r="CH767" s="248">
        <f t="shared" si="323"/>
        <v>3.7834979593753815E-10</v>
      </c>
    </row>
    <row r="768" spans="1:86" x14ac:dyDescent="0.3">
      <c r="B768" s="249" t="s">
        <v>219</v>
      </c>
      <c r="C768" s="249"/>
      <c r="D768" s="246">
        <f>D769+D770</f>
        <v>7585567.6799999997</v>
      </c>
      <c r="E768" s="197">
        <f t="shared" ref="E768:AE768" si="334">E769+E770</f>
        <v>0</v>
      </c>
      <c r="F768" s="197">
        <f t="shared" si="334"/>
        <v>0</v>
      </c>
      <c r="G768" s="197">
        <f t="shared" si="334"/>
        <v>0</v>
      </c>
      <c r="H768" s="197">
        <f t="shared" si="334"/>
        <v>0</v>
      </c>
      <c r="I768" s="197">
        <f t="shared" si="334"/>
        <v>0</v>
      </c>
      <c r="J768" s="197">
        <f t="shared" si="334"/>
        <v>0</v>
      </c>
      <c r="K768" s="247">
        <f t="shared" si="334"/>
        <v>0</v>
      </c>
      <c r="L768" s="197">
        <f t="shared" si="334"/>
        <v>0</v>
      </c>
      <c r="M768" s="197">
        <f t="shared" si="334"/>
        <v>900.3</v>
      </c>
      <c r="N768" s="197">
        <f t="shared" si="334"/>
        <v>7103551.6699999999</v>
      </c>
      <c r="O768" s="197">
        <f t="shared" si="334"/>
        <v>0</v>
      </c>
      <c r="P768" s="197">
        <f t="shared" si="334"/>
        <v>0</v>
      </c>
      <c r="Q768" s="197">
        <f t="shared" si="334"/>
        <v>0</v>
      </c>
      <c r="R768" s="197">
        <f t="shared" si="334"/>
        <v>0</v>
      </c>
      <c r="S768" s="197">
        <f t="shared" si="334"/>
        <v>0</v>
      </c>
      <c r="T768" s="197">
        <f t="shared" si="334"/>
        <v>0</v>
      </c>
      <c r="U768" s="197">
        <f t="shared" si="334"/>
        <v>0</v>
      </c>
      <c r="V768" s="197">
        <f t="shared" si="334"/>
        <v>0</v>
      </c>
      <c r="W768" s="197">
        <f t="shared" si="334"/>
        <v>0</v>
      </c>
      <c r="X768" s="197">
        <f t="shared" si="334"/>
        <v>0</v>
      </c>
      <c r="Y768" s="197">
        <f t="shared" si="334"/>
        <v>0</v>
      </c>
      <c r="Z768" s="197">
        <f t="shared" si="334"/>
        <v>0</v>
      </c>
      <c r="AA768" s="197">
        <f t="shared" si="334"/>
        <v>0</v>
      </c>
      <c r="AB768" s="197">
        <f t="shared" si="334"/>
        <v>0</v>
      </c>
      <c r="AC768" s="197">
        <f t="shared" si="334"/>
        <v>152016.01</v>
      </c>
      <c r="AD768" s="197">
        <f t="shared" si="334"/>
        <v>330000</v>
      </c>
      <c r="AE768" s="197">
        <f t="shared" si="334"/>
        <v>0</v>
      </c>
      <c r="AF768" s="239" t="s">
        <v>17026</v>
      </c>
      <c r="AG768" s="239" t="s">
        <v>17026</v>
      </c>
      <c r="AH768" s="239" t="s">
        <v>17026</v>
      </c>
      <c r="AI768" s="251"/>
      <c r="AJ768" s="251"/>
      <c r="AK768" s="251"/>
      <c r="AL768" s="251"/>
      <c r="AM768" s="252"/>
      <c r="AN768" s="252"/>
      <c r="AO768" s="252"/>
      <c r="AP768" s="252"/>
      <c r="AQ768" s="252"/>
      <c r="AR768" s="252"/>
      <c r="AS768" s="252"/>
      <c r="AT768" s="252"/>
      <c r="AU768" s="252"/>
      <c r="AV768" s="252"/>
      <c r="AW768" s="252"/>
      <c r="AX768" s="253"/>
      <c r="AY768" s="253"/>
      <c r="AZ768" s="252"/>
      <c r="BA768" s="252"/>
      <c r="BB768" s="254"/>
      <c r="BC768" s="255">
        <f t="shared" ref="BC768:BC797" si="335">AY768-M768</f>
        <v>-900.3</v>
      </c>
      <c r="BJ768" s="191" t="e">
        <f t="shared" ref="BJ768:BJ799" si="336">VLOOKUP(C768,BM:BO,3,FALSE)</f>
        <v>#N/A</v>
      </c>
      <c r="BM768" s="191" t="s">
        <v>3315</v>
      </c>
      <c r="BN768" s="191" t="s">
        <v>16989</v>
      </c>
      <c r="BO768" s="191" t="s">
        <v>3316</v>
      </c>
      <c r="BU768" s="191" t="s">
        <v>3315</v>
      </c>
      <c r="BV768" s="191" t="s">
        <v>16989</v>
      </c>
      <c r="BW768" s="191" t="s">
        <v>3316</v>
      </c>
      <c r="CH768" s="248">
        <f t="shared" si="323"/>
        <v>-2.3283064365386963E-10</v>
      </c>
    </row>
    <row r="769" spans="1:86" x14ac:dyDescent="0.3">
      <c r="A769" s="191">
        <v>1</v>
      </c>
      <c r="B769" s="256">
        <f>SUBTOTAL(9,$A$647:A769)</f>
        <v>98</v>
      </c>
      <c r="C769" s="260" t="s">
        <v>243</v>
      </c>
      <c r="D769" s="197">
        <f t="shared" ref="D769:D770" si="337">E769+F769+G769+H769+I769+J769+L769+N769+P769+R769+T769+U769+V769+W769+X769+Y769+Z769+AA769+AB769+AC769+AD769+AE769</f>
        <v>5215446.3999999994</v>
      </c>
      <c r="E769" s="263">
        <v>0</v>
      </c>
      <c r="F769" s="263">
        <v>0</v>
      </c>
      <c r="G769" s="263">
        <v>0</v>
      </c>
      <c r="H769" s="263">
        <v>0</v>
      </c>
      <c r="I769" s="263">
        <v>0</v>
      </c>
      <c r="J769" s="263">
        <v>0</v>
      </c>
      <c r="K769" s="278">
        <v>0</v>
      </c>
      <c r="L769" s="263">
        <v>0</v>
      </c>
      <c r="M769" s="197">
        <v>619</v>
      </c>
      <c r="N769" s="197">
        <v>4929945.5599999996</v>
      </c>
      <c r="O769" s="263">
        <v>0</v>
      </c>
      <c r="P769" s="263">
        <v>0</v>
      </c>
      <c r="Q769" s="263">
        <v>0</v>
      </c>
      <c r="R769" s="263">
        <v>0</v>
      </c>
      <c r="S769" s="263">
        <v>0</v>
      </c>
      <c r="T769" s="263">
        <v>0</v>
      </c>
      <c r="U769" s="263">
        <v>0</v>
      </c>
      <c r="V769" s="263">
        <v>0</v>
      </c>
      <c r="W769" s="263">
        <v>0</v>
      </c>
      <c r="X769" s="263">
        <v>0</v>
      </c>
      <c r="Y769" s="263">
        <v>0</v>
      </c>
      <c r="Z769" s="263">
        <v>0</v>
      </c>
      <c r="AA769" s="263">
        <v>0</v>
      </c>
      <c r="AB769" s="263">
        <v>0</v>
      </c>
      <c r="AC769" s="197">
        <f>ROUND(N769*2.14%,2)+0.01</f>
        <v>105500.84</v>
      </c>
      <c r="AD769" s="197">
        <v>180000</v>
      </c>
      <c r="AE769" s="263">
        <v>0</v>
      </c>
      <c r="AF769" s="239">
        <v>2025</v>
      </c>
      <c r="AG769" s="239">
        <v>2025</v>
      </c>
      <c r="AH769" s="239">
        <v>2025</v>
      </c>
      <c r="AI769" s="251"/>
      <c r="AJ769" s="251"/>
      <c r="AK769" s="251"/>
      <c r="AL769" s="251"/>
      <c r="AM769" s="252" t="s">
        <v>16953</v>
      </c>
      <c r="AN769" s="252" t="s">
        <v>16959</v>
      </c>
      <c r="AO769" s="252">
        <v>0</v>
      </c>
      <c r="AP769" s="252" t="s">
        <v>16955</v>
      </c>
      <c r="AQ769" s="252" t="s">
        <v>16966</v>
      </c>
      <c r="AR769" s="252">
        <v>0</v>
      </c>
      <c r="AS769" s="252"/>
      <c r="AT769" s="252"/>
      <c r="AU769" s="252"/>
      <c r="AV769" s="252"/>
      <c r="AW769" s="252" t="s">
        <v>667</v>
      </c>
      <c r="AX769" s="253">
        <v>630.70000000000005</v>
      </c>
      <c r="AY769" s="253">
        <v>578.6</v>
      </c>
      <c r="AZ769" s="252" t="s">
        <v>2967</v>
      </c>
      <c r="BA769" s="252" t="s">
        <v>17012</v>
      </c>
      <c r="BB769" s="254"/>
      <c r="BC769" s="255">
        <f t="shared" si="335"/>
        <v>-40.399999999999977</v>
      </c>
      <c r="BJ769" s="191" t="str">
        <f t="shared" si="336"/>
        <v>446.100</v>
      </c>
      <c r="BM769" s="191" t="s">
        <v>3317</v>
      </c>
      <c r="BN769" s="191" t="s">
        <v>16989</v>
      </c>
      <c r="BO769" s="191" t="s">
        <v>1277</v>
      </c>
      <c r="BU769" s="191" t="s">
        <v>3317</v>
      </c>
      <c r="BV769" s="191" t="s">
        <v>16989</v>
      </c>
      <c r="BW769" s="191" t="s">
        <v>1277</v>
      </c>
      <c r="CH769" s="248">
        <f t="shared" si="323"/>
        <v>-1.4551915228366852E-10</v>
      </c>
    </row>
    <row r="770" spans="1:86" x14ac:dyDescent="0.3">
      <c r="A770" s="191">
        <v>1</v>
      </c>
      <c r="B770" s="256">
        <f>SUBTOTAL(9,$A$647:A770)</f>
        <v>99</v>
      </c>
      <c r="C770" s="260" t="s">
        <v>244</v>
      </c>
      <c r="D770" s="197">
        <f t="shared" si="337"/>
        <v>2370121.2799999998</v>
      </c>
      <c r="E770" s="263">
        <v>0</v>
      </c>
      <c r="F770" s="263">
        <v>0</v>
      </c>
      <c r="G770" s="263">
        <v>0</v>
      </c>
      <c r="H770" s="263">
        <v>0</v>
      </c>
      <c r="I770" s="263">
        <v>0</v>
      </c>
      <c r="J770" s="263">
        <v>0</v>
      </c>
      <c r="K770" s="278">
        <v>0</v>
      </c>
      <c r="L770" s="263">
        <v>0</v>
      </c>
      <c r="M770" s="197">
        <v>281.3</v>
      </c>
      <c r="N770" s="197">
        <v>2173606.11</v>
      </c>
      <c r="O770" s="263">
        <v>0</v>
      </c>
      <c r="P770" s="263">
        <v>0</v>
      </c>
      <c r="Q770" s="263">
        <v>0</v>
      </c>
      <c r="R770" s="263">
        <v>0</v>
      </c>
      <c r="S770" s="263">
        <v>0</v>
      </c>
      <c r="T770" s="263">
        <v>0</v>
      </c>
      <c r="U770" s="263">
        <v>0</v>
      </c>
      <c r="V770" s="263">
        <v>0</v>
      </c>
      <c r="W770" s="263">
        <v>0</v>
      </c>
      <c r="X770" s="263">
        <v>0</v>
      </c>
      <c r="Y770" s="263">
        <v>0</v>
      </c>
      <c r="Z770" s="263">
        <v>0</v>
      </c>
      <c r="AA770" s="263">
        <v>0</v>
      </c>
      <c r="AB770" s="263">
        <v>0</v>
      </c>
      <c r="AC770" s="197">
        <f>ROUND(N770*2.14%,2)</f>
        <v>46515.17</v>
      </c>
      <c r="AD770" s="197">
        <v>150000</v>
      </c>
      <c r="AE770" s="263">
        <v>0</v>
      </c>
      <c r="AF770" s="239">
        <v>2025</v>
      </c>
      <c r="AG770" s="239">
        <v>2025</v>
      </c>
      <c r="AH770" s="239">
        <v>2025</v>
      </c>
      <c r="AI770" s="251"/>
      <c r="AJ770" s="251"/>
      <c r="AK770" s="251"/>
      <c r="AL770" s="251"/>
      <c r="AM770" s="252" t="s">
        <v>16949</v>
      </c>
      <c r="AN770" s="252" t="s">
        <v>16965</v>
      </c>
      <c r="AO770" s="252">
        <v>0</v>
      </c>
      <c r="AP770" s="252" t="s">
        <v>16969</v>
      </c>
      <c r="AQ770" s="252" t="s">
        <v>16952</v>
      </c>
      <c r="AR770" s="252">
        <v>0</v>
      </c>
      <c r="AS770" s="252"/>
      <c r="AT770" s="252"/>
      <c r="AU770" s="252"/>
      <c r="AV770" s="252"/>
      <c r="AW770" s="252" t="s">
        <v>776</v>
      </c>
      <c r="AX770" s="253">
        <v>299.7</v>
      </c>
      <c r="AY770" s="253">
        <v>294</v>
      </c>
      <c r="AZ770" s="252" t="s">
        <v>2967</v>
      </c>
      <c r="BA770" s="252" t="s">
        <v>17012</v>
      </c>
      <c r="BB770" s="254"/>
      <c r="BC770" s="255">
        <f t="shared" si="335"/>
        <v>12.699999999999989</v>
      </c>
      <c r="BJ770" s="191" t="str">
        <f t="shared" si="336"/>
        <v>226.300</v>
      </c>
      <c r="BM770" s="191" t="s">
        <v>3319</v>
      </c>
      <c r="BN770" s="191" t="s">
        <v>668</v>
      </c>
      <c r="BO770" s="191" t="s">
        <v>2984</v>
      </c>
      <c r="BU770" s="191" t="s">
        <v>3319</v>
      </c>
      <c r="BV770" s="191" t="s">
        <v>668</v>
      </c>
      <c r="BW770" s="191" t="s">
        <v>2984</v>
      </c>
      <c r="CH770" s="248">
        <f t="shared" si="323"/>
        <v>-5.8207660913467407E-11</v>
      </c>
    </row>
    <row r="771" spans="1:86" x14ac:dyDescent="0.3">
      <c r="B771" s="249" t="s">
        <v>220</v>
      </c>
      <c r="C771" s="249"/>
      <c r="D771" s="246">
        <f>D772+D773</f>
        <v>18276811.52</v>
      </c>
      <c r="E771" s="197">
        <f t="shared" ref="E771:AE771" si="338">E772+E773</f>
        <v>0</v>
      </c>
      <c r="F771" s="197">
        <f t="shared" si="338"/>
        <v>0</v>
      </c>
      <c r="G771" s="197">
        <f t="shared" si="338"/>
        <v>0</v>
      </c>
      <c r="H771" s="197">
        <f t="shared" si="338"/>
        <v>0</v>
      </c>
      <c r="I771" s="197">
        <f t="shared" si="338"/>
        <v>0</v>
      </c>
      <c r="J771" s="197">
        <f t="shared" si="338"/>
        <v>0</v>
      </c>
      <c r="K771" s="247">
        <f t="shared" si="338"/>
        <v>0</v>
      </c>
      <c r="L771" s="197">
        <f t="shared" si="338"/>
        <v>0</v>
      </c>
      <c r="M771" s="197">
        <f t="shared" si="338"/>
        <v>2169.1999999999998</v>
      </c>
      <c r="N771" s="197">
        <f t="shared" si="338"/>
        <v>17502263.09</v>
      </c>
      <c r="O771" s="197">
        <f t="shared" si="338"/>
        <v>0</v>
      </c>
      <c r="P771" s="197">
        <f t="shared" si="338"/>
        <v>0</v>
      </c>
      <c r="Q771" s="197">
        <f t="shared" si="338"/>
        <v>0</v>
      </c>
      <c r="R771" s="197">
        <f t="shared" si="338"/>
        <v>0</v>
      </c>
      <c r="S771" s="197">
        <f t="shared" si="338"/>
        <v>0</v>
      </c>
      <c r="T771" s="197">
        <f t="shared" si="338"/>
        <v>0</v>
      </c>
      <c r="U771" s="197">
        <f t="shared" si="338"/>
        <v>0</v>
      </c>
      <c r="V771" s="197">
        <f t="shared" si="338"/>
        <v>0</v>
      </c>
      <c r="W771" s="197">
        <f t="shared" si="338"/>
        <v>0</v>
      </c>
      <c r="X771" s="197">
        <f t="shared" si="338"/>
        <v>0</v>
      </c>
      <c r="Y771" s="197">
        <f t="shared" si="338"/>
        <v>0</v>
      </c>
      <c r="Z771" s="197">
        <f t="shared" si="338"/>
        <v>0</v>
      </c>
      <c r="AA771" s="197">
        <f t="shared" si="338"/>
        <v>0</v>
      </c>
      <c r="AB771" s="197">
        <f t="shared" si="338"/>
        <v>0</v>
      </c>
      <c r="AC771" s="197">
        <f t="shared" si="338"/>
        <v>374548.43</v>
      </c>
      <c r="AD771" s="197">
        <f t="shared" si="338"/>
        <v>400000</v>
      </c>
      <c r="AE771" s="197">
        <f t="shared" si="338"/>
        <v>0</v>
      </c>
      <c r="AF771" s="239" t="s">
        <v>17026</v>
      </c>
      <c r="AG771" s="239" t="s">
        <v>17026</v>
      </c>
      <c r="AH771" s="239" t="s">
        <v>17026</v>
      </c>
      <c r="AI771" s="251"/>
      <c r="AJ771" s="251"/>
      <c r="AK771" s="251"/>
      <c r="AL771" s="251"/>
      <c r="AM771" s="252"/>
      <c r="AN771" s="252"/>
      <c r="AO771" s="252"/>
      <c r="AP771" s="252"/>
      <c r="AQ771" s="252"/>
      <c r="AR771" s="252"/>
      <c r="AS771" s="252"/>
      <c r="AT771" s="252"/>
      <c r="AU771" s="252"/>
      <c r="AV771" s="252"/>
      <c r="AW771" s="252"/>
      <c r="AX771" s="253"/>
      <c r="AY771" s="253"/>
      <c r="AZ771" s="252"/>
      <c r="BA771" s="252"/>
      <c r="BB771" s="254"/>
      <c r="BC771" s="255">
        <f t="shared" si="335"/>
        <v>-2169.1999999999998</v>
      </c>
      <c r="BJ771" s="191" t="e">
        <f t="shared" si="336"/>
        <v>#N/A</v>
      </c>
      <c r="BM771" s="191" t="s">
        <v>650</v>
      </c>
      <c r="BN771" s="191" t="s">
        <v>667</v>
      </c>
      <c r="BO771" s="191" t="s">
        <v>3320</v>
      </c>
      <c r="BU771" s="191" t="s">
        <v>650</v>
      </c>
      <c r="BV771" s="191" t="s">
        <v>667</v>
      </c>
      <c r="BW771" s="191" t="s">
        <v>3320</v>
      </c>
      <c r="CH771" s="248">
        <f t="shared" si="323"/>
        <v>-2.9103830456733704E-10</v>
      </c>
    </row>
    <row r="772" spans="1:86" x14ac:dyDescent="0.3">
      <c r="A772" s="191">
        <v>1</v>
      </c>
      <c r="B772" s="256">
        <f>SUBTOTAL(9,$A$647:A772)</f>
        <v>100</v>
      </c>
      <c r="C772" s="260" t="s">
        <v>245</v>
      </c>
      <c r="D772" s="197">
        <f t="shared" ref="D772:D773" si="339">E772+F772+G772+H772+I772+J772+L772+N772+P772+R772+T772+U772+V772+W772+X772+Y772+Z772+AA772+AB772+AC772+AD772+AE772</f>
        <v>8618546.2400000002</v>
      </c>
      <c r="E772" s="263">
        <v>0</v>
      </c>
      <c r="F772" s="263">
        <v>0</v>
      </c>
      <c r="G772" s="263">
        <v>0</v>
      </c>
      <c r="H772" s="263">
        <v>0</v>
      </c>
      <c r="I772" s="263">
        <v>0</v>
      </c>
      <c r="J772" s="263">
        <v>0</v>
      </c>
      <c r="K772" s="278">
        <v>0</v>
      </c>
      <c r="L772" s="263">
        <v>0</v>
      </c>
      <c r="M772" s="197">
        <v>1022.9</v>
      </c>
      <c r="N772" s="197">
        <v>8242163.9299999997</v>
      </c>
      <c r="O772" s="263">
        <v>0</v>
      </c>
      <c r="P772" s="263">
        <v>0</v>
      </c>
      <c r="Q772" s="263">
        <v>0</v>
      </c>
      <c r="R772" s="263">
        <v>0</v>
      </c>
      <c r="S772" s="263">
        <v>0</v>
      </c>
      <c r="T772" s="263">
        <v>0</v>
      </c>
      <c r="U772" s="263">
        <v>0</v>
      </c>
      <c r="V772" s="263">
        <v>0</v>
      </c>
      <c r="W772" s="263">
        <v>0</v>
      </c>
      <c r="X772" s="263">
        <v>0</v>
      </c>
      <c r="Y772" s="263">
        <v>0</v>
      </c>
      <c r="Z772" s="263">
        <v>0</v>
      </c>
      <c r="AA772" s="263">
        <v>0</v>
      </c>
      <c r="AB772" s="263">
        <v>0</v>
      </c>
      <c r="AC772" s="197">
        <f>ROUND(N772*2.14%,2)</f>
        <v>176382.31</v>
      </c>
      <c r="AD772" s="263">
        <v>200000</v>
      </c>
      <c r="AE772" s="263">
        <v>0</v>
      </c>
      <c r="AF772" s="239">
        <v>2025</v>
      </c>
      <c r="AG772" s="239">
        <v>2025</v>
      </c>
      <c r="AH772" s="239">
        <v>2025</v>
      </c>
      <c r="AI772" s="251"/>
      <c r="AJ772" s="251"/>
      <c r="AK772" s="251"/>
      <c r="AL772" s="251"/>
      <c r="AM772" s="252" t="s">
        <v>16967</v>
      </c>
      <c r="AN772" s="252" t="s">
        <v>16956</v>
      </c>
      <c r="AO772" s="252">
        <v>0</v>
      </c>
      <c r="AP772" s="252" t="s">
        <v>16964</v>
      </c>
      <c r="AQ772" s="252" t="s">
        <v>16958</v>
      </c>
      <c r="AR772" s="252" t="s">
        <v>16964</v>
      </c>
      <c r="AS772" s="252"/>
      <c r="AT772" s="252"/>
      <c r="AU772" s="252"/>
      <c r="AV772" s="252"/>
      <c r="AW772" s="252" t="s">
        <v>927</v>
      </c>
      <c r="AX772" s="253">
        <v>966.3</v>
      </c>
      <c r="AY772" s="253">
        <v>1034.9000000000001</v>
      </c>
      <c r="AZ772" s="252" t="s">
        <v>2967</v>
      </c>
      <c r="BA772" s="252" t="s">
        <v>17012</v>
      </c>
      <c r="BB772" s="254"/>
      <c r="BC772" s="255">
        <f t="shared" si="335"/>
        <v>12.000000000000114</v>
      </c>
      <c r="BJ772" s="191" t="str">
        <f t="shared" si="336"/>
        <v>700.000</v>
      </c>
      <c r="BM772" s="191" t="s">
        <v>3321</v>
      </c>
      <c r="BN772" s="191" t="s">
        <v>788</v>
      </c>
      <c r="BO772" s="191" t="s">
        <v>3322</v>
      </c>
      <c r="BU772" s="191" t="s">
        <v>3321</v>
      </c>
      <c r="BV772" s="191" t="s">
        <v>788</v>
      </c>
      <c r="BW772" s="191" t="s">
        <v>3322</v>
      </c>
      <c r="CH772" s="248">
        <f t="shared" si="323"/>
        <v>5.2386894822120667E-10</v>
      </c>
    </row>
    <row r="773" spans="1:86" x14ac:dyDescent="0.3">
      <c r="A773" s="191">
        <v>1</v>
      </c>
      <c r="B773" s="256">
        <f>SUBTOTAL(9,$A$647:A773)</f>
        <v>101</v>
      </c>
      <c r="C773" s="260" t="s">
        <v>246</v>
      </c>
      <c r="D773" s="197">
        <f t="shared" si="339"/>
        <v>9658265.2799999993</v>
      </c>
      <c r="E773" s="263">
        <v>0</v>
      </c>
      <c r="F773" s="263">
        <v>0</v>
      </c>
      <c r="G773" s="263">
        <v>0</v>
      </c>
      <c r="H773" s="263">
        <v>0</v>
      </c>
      <c r="I773" s="263">
        <v>0</v>
      </c>
      <c r="J773" s="263">
        <v>0</v>
      </c>
      <c r="K773" s="278">
        <v>0</v>
      </c>
      <c r="L773" s="263">
        <v>0</v>
      </c>
      <c r="M773" s="197">
        <v>1146.3</v>
      </c>
      <c r="N773" s="197">
        <v>9260099.1600000001</v>
      </c>
      <c r="O773" s="263">
        <v>0</v>
      </c>
      <c r="P773" s="263">
        <v>0</v>
      </c>
      <c r="Q773" s="263">
        <v>0</v>
      </c>
      <c r="R773" s="263">
        <v>0</v>
      </c>
      <c r="S773" s="263">
        <v>0</v>
      </c>
      <c r="T773" s="263">
        <v>0</v>
      </c>
      <c r="U773" s="263">
        <v>0</v>
      </c>
      <c r="V773" s="263">
        <v>0</v>
      </c>
      <c r="W773" s="263">
        <v>0</v>
      </c>
      <c r="X773" s="263">
        <v>0</v>
      </c>
      <c r="Y773" s="263">
        <v>0</v>
      </c>
      <c r="Z773" s="263">
        <v>0</v>
      </c>
      <c r="AA773" s="263">
        <v>0</v>
      </c>
      <c r="AB773" s="263">
        <v>0</v>
      </c>
      <c r="AC773" s="197">
        <f>ROUND(N773*2.14%,2)</f>
        <v>198166.12</v>
      </c>
      <c r="AD773" s="263">
        <v>200000</v>
      </c>
      <c r="AE773" s="263">
        <v>0</v>
      </c>
      <c r="AF773" s="239">
        <v>2025</v>
      </c>
      <c r="AG773" s="239">
        <v>2025</v>
      </c>
      <c r="AH773" s="239">
        <v>2025</v>
      </c>
      <c r="AI773" s="251"/>
      <c r="AJ773" s="251"/>
      <c r="AK773" s="251"/>
      <c r="AL773" s="251"/>
      <c r="AM773" s="252" t="s">
        <v>16954</v>
      </c>
      <c r="AN773" s="252" t="s">
        <v>16951</v>
      </c>
      <c r="AO773" s="252">
        <v>0</v>
      </c>
      <c r="AP773" s="252" t="s">
        <v>16966</v>
      </c>
      <c r="AQ773" s="252" t="s">
        <v>16971</v>
      </c>
      <c r="AR773" s="252" t="s">
        <v>16956</v>
      </c>
      <c r="AS773" s="252"/>
      <c r="AT773" s="252"/>
      <c r="AU773" s="252"/>
      <c r="AV773" s="252"/>
      <c r="AW773" s="252" t="s">
        <v>615</v>
      </c>
      <c r="AX773" s="253">
        <v>3122.4</v>
      </c>
      <c r="AY773" s="253" t="s">
        <v>2984</v>
      </c>
      <c r="AZ773" s="252" t="s">
        <v>2967</v>
      </c>
      <c r="BA773" s="252" t="s">
        <v>17012</v>
      </c>
      <c r="BB773" s="254"/>
      <c r="BC773" s="255" t="e">
        <f t="shared" si="335"/>
        <v>#VALUE!</v>
      </c>
      <c r="BJ773" s="191" t="str">
        <f t="shared" si="336"/>
        <v>нет данных</v>
      </c>
      <c r="BM773" s="191" t="s">
        <v>3323</v>
      </c>
      <c r="BN773" s="191" t="s">
        <v>2984</v>
      </c>
      <c r="BO773" s="191" t="s">
        <v>3324</v>
      </c>
      <c r="BU773" s="191" t="s">
        <v>3323</v>
      </c>
      <c r="BV773" s="191" t="s">
        <v>2984</v>
      </c>
      <c r="BW773" s="191" t="s">
        <v>3324</v>
      </c>
      <c r="CH773" s="248">
        <f t="shared" si="323"/>
        <v>-8.149072527885437E-10</v>
      </c>
    </row>
    <row r="774" spans="1:86" x14ac:dyDescent="0.3">
      <c r="B774" s="249" t="s">
        <v>221</v>
      </c>
      <c r="C774" s="249"/>
      <c r="D774" s="246">
        <f>D775+D776</f>
        <v>12674630.079999998</v>
      </c>
      <c r="E774" s="197">
        <f t="shared" ref="E774:AE774" si="340">E775+E776</f>
        <v>0</v>
      </c>
      <c r="F774" s="197">
        <f t="shared" si="340"/>
        <v>0</v>
      </c>
      <c r="G774" s="197">
        <f t="shared" si="340"/>
        <v>0</v>
      </c>
      <c r="H774" s="197">
        <f t="shared" si="340"/>
        <v>0</v>
      </c>
      <c r="I774" s="197">
        <f t="shared" si="340"/>
        <v>0</v>
      </c>
      <c r="J774" s="197">
        <f t="shared" si="340"/>
        <v>0</v>
      </c>
      <c r="K774" s="247">
        <f t="shared" si="340"/>
        <v>0</v>
      </c>
      <c r="L774" s="197">
        <f t="shared" si="340"/>
        <v>0</v>
      </c>
      <c r="M774" s="197">
        <f t="shared" si="340"/>
        <v>1504.3</v>
      </c>
      <c r="N774" s="197">
        <f t="shared" si="340"/>
        <v>12056618.449999999</v>
      </c>
      <c r="O774" s="197">
        <f t="shared" si="340"/>
        <v>0</v>
      </c>
      <c r="P774" s="197">
        <f t="shared" si="340"/>
        <v>0</v>
      </c>
      <c r="Q774" s="197">
        <f t="shared" si="340"/>
        <v>0</v>
      </c>
      <c r="R774" s="197">
        <f t="shared" si="340"/>
        <v>0</v>
      </c>
      <c r="S774" s="197">
        <f t="shared" si="340"/>
        <v>0</v>
      </c>
      <c r="T774" s="197">
        <f t="shared" si="340"/>
        <v>0</v>
      </c>
      <c r="U774" s="197">
        <f t="shared" si="340"/>
        <v>0</v>
      </c>
      <c r="V774" s="197">
        <f t="shared" si="340"/>
        <v>0</v>
      </c>
      <c r="W774" s="197">
        <f t="shared" si="340"/>
        <v>0</v>
      </c>
      <c r="X774" s="197">
        <f t="shared" si="340"/>
        <v>0</v>
      </c>
      <c r="Y774" s="197">
        <f t="shared" si="340"/>
        <v>0</v>
      </c>
      <c r="Z774" s="197">
        <f t="shared" si="340"/>
        <v>0</v>
      </c>
      <c r="AA774" s="197">
        <f t="shared" si="340"/>
        <v>0</v>
      </c>
      <c r="AB774" s="197">
        <f t="shared" si="340"/>
        <v>0</v>
      </c>
      <c r="AC774" s="197">
        <f t="shared" si="340"/>
        <v>258011.63</v>
      </c>
      <c r="AD774" s="197">
        <f t="shared" si="340"/>
        <v>360000</v>
      </c>
      <c r="AE774" s="197">
        <f t="shared" si="340"/>
        <v>0</v>
      </c>
      <c r="AF774" s="239" t="s">
        <v>17026</v>
      </c>
      <c r="AG774" s="239" t="s">
        <v>17026</v>
      </c>
      <c r="AH774" s="239" t="s">
        <v>17026</v>
      </c>
      <c r="AI774" s="251"/>
      <c r="AJ774" s="251"/>
      <c r="AK774" s="251"/>
      <c r="AL774" s="251"/>
      <c r="AM774" s="252"/>
      <c r="AN774" s="252"/>
      <c r="AO774" s="252"/>
      <c r="AP774" s="252"/>
      <c r="AQ774" s="252"/>
      <c r="AR774" s="252"/>
      <c r="AS774" s="252"/>
      <c r="AT774" s="252"/>
      <c r="AU774" s="252"/>
      <c r="AV774" s="252"/>
      <c r="AW774" s="252"/>
      <c r="AX774" s="253"/>
      <c r="AY774" s="253"/>
      <c r="AZ774" s="252"/>
      <c r="BA774" s="252"/>
      <c r="BB774" s="254"/>
      <c r="BC774" s="255">
        <f t="shared" si="335"/>
        <v>-1504.3</v>
      </c>
      <c r="BJ774" s="191" t="e">
        <f t="shared" si="336"/>
        <v>#N/A</v>
      </c>
      <c r="BM774" s="191" t="s">
        <v>3325</v>
      </c>
      <c r="BN774" s="191" t="s">
        <v>2984</v>
      </c>
      <c r="BO774" s="191" t="s">
        <v>1795</v>
      </c>
      <c r="BU774" s="191" t="s">
        <v>3325</v>
      </c>
      <c r="BV774" s="191" t="s">
        <v>2984</v>
      </c>
      <c r="BW774" s="191" t="s">
        <v>1795</v>
      </c>
      <c r="CH774" s="248">
        <f t="shared" si="323"/>
        <v>-1.0477378964424133E-9</v>
      </c>
    </row>
    <row r="775" spans="1:86" x14ac:dyDescent="0.3">
      <c r="A775" s="191">
        <v>1</v>
      </c>
      <c r="B775" s="256">
        <f>SUBTOTAL(9,$A$647:A775)</f>
        <v>102</v>
      </c>
      <c r="C775" s="260" t="s">
        <v>251</v>
      </c>
      <c r="D775" s="197">
        <f t="shared" ref="D775:D776" si="341">E775+F775+G775+H775+I775+J775+L775+N775+P775+R775+T775+U775+V775+W775+X775+Y775+Z775+AA775+AB775+AC775+AD775+AE775</f>
        <v>5383115.8399999999</v>
      </c>
      <c r="E775" s="263">
        <v>0</v>
      </c>
      <c r="F775" s="263">
        <v>0</v>
      </c>
      <c r="G775" s="263">
        <v>0</v>
      </c>
      <c r="H775" s="263">
        <v>0</v>
      </c>
      <c r="I775" s="263">
        <v>0</v>
      </c>
      <c r="J775" s="263">
        <v>0</v>
      </c>
      <c r="K775" s="278">
        <v>0</v>
      </c>
      <c r="L775" s="263">
        <v>0</v>
      </c>
      <c r="M775" s="197">
        <v>638.9</v>
      </c>
      <c r="N775" s="197">
        <v>5094102.0599999996</v>
      </c>
      <c r="O775" s="263">
        <v>0</v>
      </c>
      <c r="P775" s="263">
        <v>0</v>
      </c>
      <c r="Q775" s="263">
        <v>0</v>
      </c>
      <c r="R775" s="263">
        <v>0</v>
      </c>
      <c r="S775" s="263">
        <v>0</v>
      </c>
      <c r="T775" s="263">
        <v>0</v>
      </c>
      <c r="U775" s="263">
        <v>0</v>
      </c>
      <c r="V775" s="263">
        <v>0</v>
      </c>
      <c r="W775" s="263">
        <v>0</v>
      </c>
      <c r="X775" s="263">
        <v>0</v>
      </c>
      <c r="Y775" s="263">
        <v>0</v>
      </c>
      <c r="Z775" s="263">
        <v>0</v>
      </c>
      <c r="AA775" s="263">
        <v>0</v>
      </c>
      <c r="AB775" s="263">
        <v>0</v>
      </c>
      <c r="AC775" s="197">
        <f>ROUND(N775*2.14%,2)</f>
        <v>109013.78</v>
      </c>
      <c r="AD775" s="197">
        <v>180000</v>
      </c>
      <c r="AE775" s="263">
        <v>0</v>
      </c>
      <c r="AF775" s="239">
        <v>2025</v>
      </c>
      <c r="AG775" s="239">
        <v>2025</v>
      </c>
      <c r="AH775" s="239">
        <v>2025</v>
      </c>
      <c r="AI775" s="251"/>
      <c r="AJ775" s="251"/>
      <c r="AK775" s="251"/>
      <c r="AL775" s="251"/>
      <c r="AM775" s="252" t="s">
        <v>16967</v>
      </c>
      <c r="AN775" s="252" t="s">
        <v>16956</v>
      </c>
      <c r="AO775" s="252">
        <v>0</v>
      </c>
      <c r="AP775" s="252" t="s">
        <v>16950</v>
      </c>
      <c r="AQ775" s="252" t="s">
        <v>16958</v>
      </c>
      <c r="AR775" s="252" t="s">
        <v>16964</v>
      </c>
      <c r="AS775" s="252"/>
      <c r="AT775" s="252"/>
      <c r="AU775" s="252"/>
      <c r="AV775" s="252"/>
      <c r="AW775" s="252" t="s">
        <v>1268</v>
      </c>
      <c r="AX775" s="253">
        <v>2658.84</v>
      </c>
      <c r="AY775" s="253">
        <v>638.9</v>
      </c>
      <c r="AZ775" s="252" t="s">
        <v>2967</v>
      </c>
      <c r="BA775" s="252" t="s">
        <v>17012</v>
      </c>
      <c r="BB775" s="254"/>
      <c r="BC775" s="255">
        <f t="shared" si="335"/>
        <v>0</v>
      </c>
      <c r="BJ775" s="191" t="str">
        <f t="shared" si="336"/>
        <v>560.480</v>
      </c>
      <c r="BM775" s="191" t="s">
        <v>3326</v>
      </c>
      <c r="BN775" s="191" t="s">
        <v>1140</v>
      </c>
      <c r="BO775" s="191" t="s">
        <v>3328</v>
      </c>
      <c r="BU775" s="191" t="s">
        <v>3326</v>
      </c>
      <c r="BV775" s="191" t="s">
        <v>1140</v>
      </c>
      <c r="BW775" s="191" t="s">
        <v>3328</v>
      </c>
      <c r="CH775" s="248">
        <f t="shared" si="323"/>
        <v>2.6193447411060333E-10</v>
      </c>
    </row>
    <row r="776" spans="1:86" x14ac:dyDescent="0.3">
      <c r="A776" s="191">
        <v>1</v>
      </c>
      <c r="B776" s="256">
        <f>SUBTOTAL(9,$A$647:A776)</f>
        <v>103</v>
      </c>
      <c r="C776" s="260" t="s">
        <v>247</v>
      </c>
      <c r="D776" s="197">
        <f t="shared" si="341"/>
        <v>7291514.2399999993</v>
      </c>
      <c r="E776" s="263">
        <v>0</v>
      </c>
      <c r="F776" s="263">
        <v>0</v>
      </c>
      <c r="G776" s="263">
        <v>0</v>
      </c>
      <c r="H776" s="263">
        <v>0</v>
      </c>
      <c r="I776" s="263">
        <v>0</v>
      </c>
      <c r="J776" s="263">
        <v>0</v>
      </c>
      <c r="K776" s="278">
        <v>0</v>
      </c>
      <c r="L776" s="263">
        <v>0</v>
      </c>
      <c r="M776" s="197">
        <v>865.4</v>
      </c>
      <c r="N776" s="197">
        <v>6962516.3899999997</v>
      </c>
      <c r="O776" s="263">
        <v>0</v>
      </c>
      <c r="P776" s="263">
        <v>0</v>
      </c>
      <c r="Q776" s="263">
        <v>0</v>
      </c>
      <c r="R776" s="263">
        <v>0</v>
      </c>
      <c r="S776" s="263">
        <v>0</v>
      </c>
      <c r="T776" s="263">
        <v>0</v>
      </c>
      <c r="U776" s="263">
        <v>0</v>
      </c>
      <c r="V776" s="263">
        <v>0</v>
      </c>
      <c r="W776" s="263">
        <v>0</v>
      </c>
      <c r="X776" s="263">
        <v>0</v>
      </c>
      <c r="Y776" s="263">
        <v>0</v>
      </c>
      <c r="Z776" s="263">
        <v>0</v>
      </c>
      <c r="AA776" s="263">
        <v>0</v>
      </c>
      <c r="AB776" s="263">
        <v>0</v>
      </c>
      <c r="AC776" s="197">
        <f>ROUND(N776*2.14%,2)</f>
        <v>148997.85</v>
      </c>
      <c r="AD776" s="197">
        <v>180000</v>
      </c>
      <c r="AE776" s="263">
        <v>0</v>
      </c>
      <c r="AF776" s="239">
        <v>2025</v>
      </c>
      <c r="AG776" s="239">
        <v>2025</v>
      </c>
      <c r="AH776" s="239">
        <v>2025</v>
      </c>
      <c r="AI776" s="251"/>
      <c r="AJ776" s="251"/>
      <c r="AK776" s="251"/>
      <c r="AL776" s="251"/>
      <c r="AM776" s="252" t="s">
        <v>16967</v>
      </c>
      <c r="AN776" s="252" t="s">
        <v>16951</v>
      </c>
      <c r="AO776" s="252">
        <v>0</v>
      </c>
      <c r="AP776" s="252" t="s">
        <v>16961</v>
      </c>
      <c r="AQ776" s="252" t="s">
        <v>16971</v>
      </c>
      <c r="AR776" s="252" t="s">
        <v>16964</v>
      </c>
      <c r="AS776" s="252"/>
      <c r="AT776" s="252"/>
      <c r="AU776" s="252"/>
      <c r="AV776" s="252"/>
      <c r="AW776" s="252" t="s">
        <v>1014</v>
      </c>
      <c r="AX776" s="253">
        <v>3651.64</v>
      </c>
      <c r="AY776" s="253">
        <v>865.4</v>
      </c>
      <c r="AZ776" s="252" t="s">
        <v>2967</v>
      </c>
      <c r="BA776" s="252" t="s">
        <v>17012</v>
      </c>
      <c r="BB776" s="254"/>
      <c r="BC776" s="255">
        <f t="shared" si="335"/>
        <v>0</v>
      </c>
      <c r="BJ776" s="191" t="str">
        <f t="shared" si="336"/>
        <v>773.300</v>
      </c>
      <c r="BM776" s="191" t="s">
        <v>3329</v>
      </c>
      <c r="BN776" s="191" t="s">
        <v>2980</v>
      </c>
      <c r="BO776" s="191" t="s">
        <v>3314</v>
      </c>
      <c r="BU776" s="191" t="s">
        <v>3329</v>
      </c>
      <c r="BV776" s="191" t="s">
        <v>2980</v>
      </c>
      <c r="BW776" s="191" t="s">
        <v>3314</v>
      </c>
      <c r="CH776" s="248">
        <f t="shared" si="323"/>
        <v>-3.7834979593753815E-10</v>
      </c>
    </row>
    <row r="777" spans="1:86" x14ac:dyDescent="0.3">
      <c r="B777" s="249" t="s">
        <v>222</v>
      </c>
      <c r="C777" s="249"/>
      <c r="D777" s="246">
        <f>D778+D779+D780+D781+D782</f>
        <v>17698274.210000001</v>
      </c>
      <c r="E777" s="197">
        <f t="shared" ref="E777:AE777" si="342">E778+E779+E780+E781+E782</f>
        <v>0</v>
      </c>
      <c r="F777" s="197">
        <f t="shared" si="342"/>
        <v>0</v>
      </c>
      <c r="G777" s="197">
        <f t="shared" si="342"/>
        <v>4183398.13</v>
      </c>
      <c r="H777" s="197">
        <f t="shared" si="342"/>
        <v>0</v>
      </c>
      <c r="I777" s="197">
        <f t="shared" si="342"/>
        <v>0</v>
      </c>
      <c r="J777" s="197">
        <f t="shared" si="342"/>
        <v>0</v>
      </c>
      <c r="K777" s="247">
        <f t="shared" si="342"/>
        <v>0</v>
      </c>
      <c r="L777" s="197">
        <f t="shared" si="342"/>
        <v>0</v>
      </c>
      <c r="M777" s="197">
        <f t="shared" si="342"/>
        <v>1223.0999999999999</v>
      </c>
      <c r="N777" s="197">
        <f t="shared" si="342"/>
        <v>9619494.1799999997</v>
      </c>
      <c r="O777" s="197">
        <f t="shared" si="342"/>
        <v>0</v>
      </c>
      <c r="P777" s="197">
        <f t="shared" si="342"/>
        <v>0</v>
      </c>
      <c r="Q777" s="197">
        <f t="shared" si="342"/>
        <v>0</v>
      </c>
      <c r="R777" s="197">
        <f t="shared" si="342"/>
        <v>0</v>
      </c>
      <c r="S777" s="197">
        <f t="shared" si="342"/>
        <v>88.83</v>
      </c>
      <c r="T777" s="197">
        <f t="shared" si="342"/>
        <v>2790287.84</v>
      </c>
      <c r="U777" s="197">
        <f t="shared" si="342"/>
        <v>0</v>
      </c>
      <c r="V777" s="197">
        <f t="shared" si="342"/>
        <v>0</v>
      </c>
      <c r="W777" s="197">
        <f t="shared" si="342"/>
        <v>0</v>
      </c>
      <c r="X777" s="197">
        <f t="shared" si="342"/>
        <v>0</v>
      </c>
      <c r="Y777" s="197">
        <f t="shared" si="342"/>
        <v>0</v>
      </c>
      <c r="Z777" s="197">
        <f t="shared" si="342"/>
        <v>0</v>
      </c>
      <c r="AA777" s="197">
        <f t="shared" si="342"/>
        <v>0</v>
      </c>
      <c r="AB777" s="197">
        <f t="shared" si="342"/>
        <v>0</v>
      </c>
      <c r="AC777" s="197">
        <f t="shared" si="342"/>
        <v>355094.06000000006</v>
      </c>
      <c r="AD777" s="197">
        <f t="shared" si="342"/>
        <v>750000</v>
      </c>
      <c r="AE777" s="197">
        <f t="shared" si="342"/>
        <v>0</v>
      </c>
      <c r="AF777" s="239" t="s">
        <v>17026</v>
      </c>
      <c r="AG777" s="239" t="s">
        <v>17026</v>
      </c>
      <c r="AH777" s="239" t="s">
        <v>17026</v>
      </c>
      <c r="AI777" s="251"/>
      <c r="AJ777" s="251"/>
      <c r="AK777" s="251"/>
      <c r="AL777" s="251"/>
      <c r="AM777" s="252"/>
      <c r="AN777" s="252"/>
      <c r="AO777" s="252"/>
      <c r="AP777" s="252"/>
      <c r="AQ777" s="252"/>
      <c r="AR777" s="252"/>
      <c r="AS777" s="252"/>
      <c r="AT777" s="252"/>
      <c r="AU777" s="252"/>
      <c r="AV777" s="252"/>
      <c r="AW777" s="252"/>
      <c r="AX777" s="253"/>
      <c r="AY777" s="253"/>
      <c r="AZ777" s="252"/>
      <c r="BA777" s="252"/>
      <c r="BB777" s="254"/>
      <c r="BC777" s="255">
        <f t="shared" si="335"/>
        <v>-1223.0999999999999</v>
      </c>
      <c r="BJ777" s="191" t="e">
        <f t="shared" si="336"/>
        <v>#N/A</v>
      </c>
      <c r="BM777" s="191" t="s">
        <v>3330</v>
      </c>
      <c r="BN777" s="191" t="s">
        <v>781</v>
      </c>
      <c r="BO777" s="191" t="s">
        <v>699</v>
      </c>
      <c r="BU777" s="191" t="s">
        <v>3330</v>
      </c>
      <c r="BV777" s="191" t="s">
        <v>781</v>
      </c>
      <c r="BW777" s="191" t="s">
        <v>699</v>
      </c>
      <c r="CH777" s="248">
        <f t="shared" si="323"/>
        <v>2.3283064365386963E-9</v>
      </c>
    </row>
    <row r="778" spans="1:86" x14ac:dyDescent="0.3">
      <c r="A778" s="191">
        <v>1</v>
      </c>
      <c r="B778" s="256">
        <f>SUBTOTAL(9,$A$647:A778)</f>
        <v>104</v>
      </c>
      <c r="C778" s="260" t="s">
        <v>252</v>
      </c>
      <c r="D778" s="197">
        <f t="shared" ref="D778:D782" si="343">E778+F778+G778+H778+I778+J778+L778+N778+P778+R778+T778+U778+V778+W778+X778+Y778+Z778+AA778+AB778+AC778+AD778+AE778</f>
        <v>4392922.8499999996</v>
      </c>
      <c r="E778" s="263">
        <v>0</v>
      </c>
      <c r="F778" s="263">
        <v>0</v>
      </c>
      <c r="G778" s="263">
        <v>4183398.13</v>
      </c>
      <c r="H778" s="263">
        <v>0</v>
      </c>
      <c r="I778" s="263">
        <v>0</v>
      </c>
      <c r="J778" s="263">
        <v>0</v>
      </c>
      <c r="K778" s="278">
        <v>0</v>
      </c>
      <c r="L778" s="263">
        <v>0</v>
      </c>
      <c r="M778" s="197">
        <v>0</v>
      </c>
      <c r="N778" s="298">
        <v>0</v>
      </c>
      <c r="O778" s="263">
        <v>0</v>
      </c>
      <c r="P778" s="263">
        <v>0</v>
      </c>
      <c r="Q778" s="263">
        <v>0</v>
      </c>
      <c r="R778" s="263">
        <v>0</v>
      </c>
      <c r="S778" s="263">
        <v>0</v>
      </c>
      <c r="T778" s="263">
        <v>0</v>
      </c>
      <c r="U778" s="263">
        <v>0</v>
      </c>
      <c r="V778" s="263">
        <v>0</v>
      </c>
      <c r="W778" s="263">
        <v>0</v>
      </c>
      <c r="X778" s="263">
        <v>0</v>
      </c>
      <c r="Y778" s="263">
        <v>0</v>
      </c>
      <c r="Z778" s="263">
        <v>0</v>
      </c>
      <c r="AA778" s="263">
        <v>0</v>
      </c>
      <c r="AB778" s="263">
        <v>0</v>
      </c>
      <c r="AC778" s="263">
        <f>ROUND(G778*2.14%,2)</f>
        <v>89524.72</v>
      </c>
      <c r="AD778" s="263">
        <v>120000</v>
      </c>
      <c r="AE778" s="263">
        <v>0</v>
      </c>
      <c r="AF778" s="239">
        <v>2025</v>
      </c>
      <c r="AG778" s="239">
        <v>2025</v>
      </c>
      <c r="AH778" s="239">
        <v>2025</v>
      </c>
      <c r="AI778" s="251"/>
      <c r="AJ778" s="251"/>
      <c r="AK778" s="251"/>
      <c r="AL778" s="251"/>
      <c r="AM778" s="252">
        <v>2015</v>
      </c>
      <c r="AN778" s="252" t="s">
        <v>16954</v>
      </c>
      <c r="AO778" s="252">
        <v>0</v>
      </c>
      <c r="AP778" s="252" t="s">
        <v>16968</v>
      </c>
      <c r="AQ778" s="252" t="s">
        <v>16950</v>
      </c>
      <c r="AR778" s="252" t="s">
        <v>16957</v>
      </c>
      <c r="AS778" s="252"/>
      <c r="AT778" s="252" t="s">
        <v>16975</v>
      </c>
      <c r="AU778" s="259">
        <v>1225098.74</v>
      </c>
      <c r="AV778" s="259">
        <v>1676111.39</v>
      </c>
      <c r="AW778" s="252" t="s">
        <v>811</v>
      </c>
      <c r="AX778" s="253">
        <v>3464.4</v>
      </c>
      <c r="AY778" s="253">
        <v>1150</v>
      </c>
      <c r="AZ778" s="252" t="s">
        <v>2967</v>
      </c>
      <c r="BA778" s="252" t="s">
        <v>3253</v>
      </c>
      <c r="BB778" s="254"/>
      <c r="BC778" s="255">
        <f t="shared" si="335"/>
        <v>1150</v>
      </c>
      <c r="BJ778" s="191" t="str">
        <f t="shared" si="336"/>
        <v>831.570</v>
      </c>
      <c r="BM778" s="191" t="s">
        <v>3331</v>
      </c>
      <c r="BN778" s="191" t="s">
        <v>2980</v>
      </c>
      <c r="BO778" s="191" t="s">
        <v>2392</v>
      </c>
      <c r="BU778" s="191" t="s">
        <v>3331</v>
      </c>
      <c r="BV778" s="191" t="s">
        <v>2980</v>
      </c>
      <c r="BW778" s="191" t="s">
        <v>2392</v>
      </c>
      <c r="CH778" s="248">
        <f t="shared" si="323"/>
        <v>-2.6193447411060333E-10</v>
      </c>
    </row>
    <row r="779" spans="1:86" x14ac:dyDescent="0.3">
      <c r="A779" s="191">
        <v>1</v>
      </c>
      <c r="B779" s="256">
        <f>SUBTOTAL(9,$A$647:A779)</f>
        <v>105</v>
      </c>
      <c r="C779" s="260" t="s">
        <v>253</v>
      </c>
      <c r="D779" s="197">
        <f t="shared" si="343"/>
        <v>3000000</v>
      </c>
      <c r="E779" s="263">
        <v>0</v>
      </c>
      <c r="F779" s="263">
        <v>0</v>
      </c>
      <c r="G779" s="263">
        <v>0</v>
      </c>
      <c r="H779" s="263">
        <v>0</v>
      </c>
      <c r="I779" s="263">
        <v>0</v>
      </c>
      <c r="J779" s="263">
        <v>0</v>
      </c>
      <c r="K779" s="278">
        <v>0</v>
      </c>
      <c r="L779" s="263">
        <v>0</v>
      </c>
      <c r="M779" s="197">
        <v>0</v>
      </c>
      <c r="N779" s="298">
        <v>0</v>
      </c>
      <c r="O779" s="263">
        <v>0</v>
      </c>
      <c r="P779" s="263">
        <v>0</v>
      </c>
      <c r="Q779" s="263">
        <v>0</v>
      </c>
      <c r="R779" s="263">
        <v>0</v>
      </c>
      <c r="S779" s="263">
        <v>88.83</v>
      </c>
      <c r="T779" s="263">
        <v>2790287.84</v>
      </c>
      <c r="U779" s="263">
        <v>0</v>
      </c>
      <c r="V779" s="263">
        <v>0</v>
      </c>
      <c r="W779" s="263">
        <v>0</v>
      </c>
      <c r="X779" s="263">
        <v>0</v>
      </c>
      <c r="Y779" s="263">
        <v>0</v>
      </c>
      <c r="Z779" s="263">
        <v>0</v>
      </c>
      <c r="AA779" s="263">
        <v>0</v>
      </c>
      <c r="AB779" s="263">
        <v>0</v>
      </c>
      <c r="AC779" s="263">
        <f>ROUND(T779*2.14%,2)</f>
        <v>59712.160000000003</v>
      </c>
      <c r="AD779" s="263">
        <v>150000</v>
      </c>
      <c r="AE779" s="263">
        <v>0</v>
      </c>
      <c r="AF779" s="239">
        <v>2025</v>
      </c>
      <c r="AG779" s="239">
        <v>2025</v>
      </c>
      <c r="AH779" s="239">
        <v>2025</v>
      </c>
      <c r="AI779" s="251"/>
      <c r="AJ779" s="251"/>
      <c r="AK779" s="251"/>
      <c r="AL779" s="251"/>
      <c r="AM779" s="252" t="s">
        <v>16956</v>
      </c>
      <c r="AN779" s="252" t="s">
        <v>16959</v>
      </c>
      <c r="AO779" s="252">
        <v>0</v>
      </c>
      <c r="AP779" s="252" t="s">
        <v>16970</v>
      </c>
      <c r="AQ779" s="252" t="s">
        <v>16972</v>
      </c>
      <c r="AR779" s="252">
        <v>0</v>
      </c>
      <c r="AS779" s="252" t="s">
        <v>16980</v>
      </c>
      <c r="AT779" s="252"/>
      <c r="AU779" s="252"/>
      <c r="AV779" s="252"/>
      <c r="AW779" s="252" t="s">
        <v>632</v>
      </c>
      <c r="AX779" s="253">
        <v>612.9</v>
      </c>
      <c r="AY779" s="253">
        <v>592</v>
      </c>
      <c r="AZ779" s="252" t="s">
        <v>2967</v>
      </c>
      <c r="BA779" s="252" t="s">
        <v>1140</v>
      </c>
      <c r="BB779" s="254"/>
      <c r="BC779" s="255">
        <f t="shared" si="335"/>
        <v>592</v>
      </c>
      <c r="BJ779" s="191" t="str">
        <f t="shared" si="336"/>
        <v>581.460</v>
      </c>
      <c r="BM779" s="191" t="s">
        <v>3333</v>
      </c>
      <c r="BN779" s="191" t="s">
        <v>2984</v>
      </c>
      <c r="BO779" s="191" t="s">
        <v>3334</v>
      </c>
      <c r="BU779" s="191" t="s">
        <v>3333</v>
      </c>
      <c r="BV779" s="191" t="s">
        <v>2984</v>
      </c>
      <c r="BW779" s="191" t="s">
        <v>3334</v>
      </c>
      <c r="CH779" s="248">
        <f t="shared" si="323"/>
        <v>1.4551915228366852E-10</v>
      </c>
    </row>
    <row r="780" spans="1:86" x14ac:dyDescent="0.3">
      <c r="A780" s="191">
        <v>1</v>
      </c>
      <c r="B780" s="256">
        <f>SUBTOTAL(9,$A$647:A780)</f>
        <v>106</v>
      </c>
      <c r="C780" s="260" t="s">
        <v>254</v>
      </c>
      <c r="D780" s="197">
        <f t="shared" si="343"/>
        <v>4886848</v>
      </c>
      <c r="E780" s="263">
        <v>0</v>
      </c>
      <c r="F780" s="263">
        <v>0</v>
      </c>
      <c r="G780" s="263">
        <v>0</v>
      </c>
      <c r="H780" s="263">
        <v>0</v>
      </c>
      <c r="I780" s="263">
        <v>0</v>
      </c>
      <c r="J780" s="263">
        <v>0</v>
      </c>
      <c r="K780" s="278">
        <v>0</v>
      </c>
      <c r="L780" s="263">
        <v>0</v>
      </c>
      <c r="M780" s="197">
        <v>580</v>
      </c>
      <c r="N780" s="197">
        <v>4608231.84</v>
      </c>
      <c r="O780" s="263">
        <v>0</v>
      </c>
      <c r="P780" s="263">
        <v>0</v>
      </c>
      <c r="Q780" s="263">
        <v>0</v>
      </c>
      <c r="R780" s="263">
        <v>0</v>
      </c>
      <c r="S780" s="263">
        <v>0</v>
      </c>
      <c r="T780" s="263">
        <v>0</v>
      </c>
      <c r="U780" s="263">
        <v>0</v>
      </c>
      <c r="V780" s="263">
        <v>0</v>
      </c>
      <c r="W780" s="263">
        <v>0</v>
      </c>
      <c r="X780" s="263">
        <v>0</v>
      </c>
      <c r="Y780" s="263">
        <v>0</v>
      </c>
      <c r="Z780" s="263">
        <v>0</v>
      </c>
      <c r="AA780" s="263">
        <v>0</v>
      </c>
      <c r="AB780" s="263">
        <v>0</v>
      </c>
      <c r="AC780" s="197">
        <f>ROUND(N780*2.14%,2)</f>
        <v>98616.16</v>
      </c>
      <c r="AD780" s="197">
        <v>180000</v>
      </c>
      <c r="AE780" s="263">
        <v>0</v>
      </c>
      <c r="AF780" s="239">
        <v>2025</v>
      </c>
      <c r="AG780" s="239">
        <v>2025</v>
      </c>
      <c r="AH780" s="239">
        <v>2025</v>
      </c>
      <c r="AI780" s="251"/>
      <c r="AJ780" s="251"/>
      <c r="AK780" s="251"/>
      <c r="AL780" s="251"/>
      <c r="AM780" s="252" t="s">
        <v>16953</v>
      </c>
      <c r="AN780" s="252" t="s">
        <v>16959</v>
      </c>
      <c r="AO780" s="252">
        <v>0</v>
      </c>
      <c r="AP780" s="252" t="s">
        <v>16962</v>
      </c>
      <c r="AQ780" s="252" t="s">
        <v>16952</v>
      </c>
      <c r="AR780" s="252">
        <v>0</v>
      </c>
      <c r="AS780" s="252"/>
      <c r="AT780" s="252"/>
      <c r="AU780" s="252"/>
      <c r="AV780" s="252"/>
      <c r="AW780" s="252" t="s">
        <v>637</v>
      </c>
      <c r="AX780" s="253">
        <v>638.79999999999995</v>
      </c>
      <c r="AY780" s="253">
        <v>580</v>
      </c>
      <c r="AZ780" s="252" t="s">
        <v>2967</v>
      </c>
      <c r="BA780" s="252" t="s">
        <v>17012</v>
      </c>
      <c r="BB780" s="254"/>
      <c r="BC780" s="255">
        <f t="shared" si="335"/>
        <v>0</v>
      </c>
      <c r="BJ780" s="191" t="str">
        <f t="shared" si="336"/>
        <v>744.000</v>
      </c>
      <c r="BM780" s="191" t="s">
        <v>3336</v>
      </c>
      <c r="BN780" s="191" t="s">
        <v>622</v>
      </c>
      <c r="BO780" s="191" t="s">
        <v>3337</v>
      </c>
      <c r="BU780" s="191" t="s">
        <v>3336</v>
      </c>
      <c r="BV780" s="191" t="s">
        <v>622</v>
      </c>
      <c r="BW780" s="191" t="s">
        <v>3337</v>
      </c>
      <c r="CH780" s="248">
        <f t="shared" si="323"/>
        <v>1.4551915228366852E-10</v>
      </c>
    </row>
    <row r="781" spans="1:86" x14ac:dyDescent="0.3">
      <c r="A781" s="191">
        <v>1</v>
      </c>
      <c r="B781" s="256">
        <f>SUBTOTAL(9,$A$647:A781)</f>
        <v>107</v>
      </c>
      <c r="C781" s="260" t="s">
        <v>255</v>
      </c>
      <c r="D781" s="197">
        <f t="shared" si="343"/>
        <v>2864704</v>
      </c>
      <c r="E781" s="263">
        <v>0</v>
      </c>
      <c r="F781" s="263">
        <v>0</v>
      </c>
      <c r="G781" s="263">
        <v>0</v>
      </c>
      <c r="H781" s="263">
        <v>0</v>
      </c>
      <c r="I781" s="263">
        <v>0</v>
      </c>
      <c r="J781" s="263">
        <v>0</v>
      </c>
      <c r="K781" s="278">
        <v>0</v>
      </c>
      <c r="L781" s="263">
        <v>0</v>
      </c>
      <c r="M781" s="197">
        <v>340</v>
      </c>
      <c r="N781" s="197">
        <v>2657826.5099999998</v>
      </c>
      <c r="O781" s="263">
        <v>0</v>
      </c>
      <c r="P781" s="263">
        <v>0</v>
      </c>
      <c r="Q781" s="263">
        <v>0</v>
      </c>
      <c r="R781" s="263">
        <v>0</v>
      </c>
      <c r="S781" s="263">
        <v>0</v>
      </c>
      <c r="T781" s="263">
        <v>0</v>
      </c>
      <c r="U781" s="263">
        <v>0</v>
      </c>
      <c r="V781" s="263">
        <v>0</v>
      </c>
      <c r="W781" s="263">
        <v>0</v>
      </c>
      <c r="X781" s="263">
        <v>0</v>
      </c>
      <c r="Y781" s="263">
        <v>0</v>
      </c>
      <c r="Z781" s="263">
        <v>0</v>
      </c>
      <c r="AA781" s="263">
        <v>0</v>
      </c>
      <c r="AB781" s="263">
        <v>0</v>
      </c>
      <c r="AC781" s="197">
        <f>ROUND(N781*2.14%,2)</f>
        <v>56877.49</v>
      </c>
      <c r="AD781" s="197">
        <v>150000</v>
      </c>
      <c r="AE781" s="263">
        <v>0</v>
      </c>
      <c r="AF781" s="239">
        <v>2025</v>
      </c>
      <c r="AG781" s="239">
        <v>2025</v>
      </c>
      <c r="AH781" s="239">
        <v>2025</v>
      </c>
      <c r="AI781" s="251"/>
      <c r="AJ781" s="251"/>
      <c r="AK781" s="251"/>
      <c r="AL781" s="251"/>
      <c r="AM781" s="252" t="s">
        <v>16962</v>
      </c>
      <c r="AN781" s="252" t="s">
        <v>16953</v>
      </c>
      <c r="AO781" s="252">
        <v>0</v>
      </c>
      <c r="AP781" s="252" t="s">
        <v>16951</v>
      </c>
      <c r="AQ781" s="252" t="s">
        <v>16966</v>
      </c>
      <c r="AR781" s="252" t="s">
        <v>16961</v>
      </c>
      <c r="AS781" s="252"/>
      <c r="AT781" s="252"/>
      <c r="AU781" s="252"/>
      <c r="AV781" s="252"/>
      <c r="AW781" s="252" t="s">
        <v>664</v>
      </c>
      <c r="AX781" s="253">
        <v>363.6</v>
      </c>
      <c r="AY781" s="253">
        <v>340</v>
      </c>
      <c r="AZ781" s="252" t="s">
        <v>2967</v>
      </c>
      <c r="BA781" s="252" t="s">
        <v>17012</v>
      </c>
      <c r="BB781" s="254"/>
      <c r="BC781" s="255">
        <f t="shared" si="335"/>
        <v>0</v>
      </c>
      <c r="BJ781" s="191" t="str">
        <f t="shared" si="336"/>
        <v>267.800</v>
      </c>
      <c r="BM781" s="191" t="s">
        <v>3338</v>
      </c>
      <c r="BN781" s="191" t="s">
        <v>3006</v>
      </c>
      <c r="BO781" s="191" t="s">
        <v>1434</v>
      </c>
      <c r="BU781" s="191" t="s">
        <v>3338</v>
      </c>
      <c r="BV781" s="191" t="s">
        <v>3006</v>
      </c>
      <c r="BW781" s="191" t="s">
        <v>1434</v>
      </c>
      <c r="CH781" s="248">
        <f t="shared" si="323"/>
        <v>2.3283064365386963E-10</v>
      </c>
    </row>
    <row r="782" spans="1:86" x14ac:dyDescent="0.3">
      <c r="A782" s="191">
        <v>1</v>
      </c>
      <c r="B782" s="256">
        <f>SUBTOTAL(9,$A$647:A782)</f>
        <v>108</v>
      </c>
      <c r="C782" s="260" t="s">
        <v>256</v>
      </c>
      <c r="D782" s="197">
        <f t="shared" si="343"/>
        <v>2553799.36</v>
      </c>
      <c r="E782" s="263">
        <v>0</v>
      </c>
      <c r="F782" s="263">
        <v>0</v>
      </c>
      <c r="G782" s="263">
        <v>0</v>
      </c>
      <c r="H782" s="263">
        <v>0</v>
      </c>
      <c r="I782" s="263">
        <v>0</v>
      </c>
      <c r="J782" s="263">
        <v>0</v>
      </c>
      <c r="K782" s="278">
        <v>0</v>
      </c>
      <c r="L782" s="263">
        <v>0</v>
      </c>
      <c r="M782" s="197">
        <v>303.10000000000002</v>
      </c>
      <c r="N782" s="197">
        <v>2353435.83</v>
      </c>
      <c r="O782" s="263">
        <v>0</v>
      </c>
      <c r="P782" s="263">
        <v>0</v>
      </c>
      <c r="Q782" s="263">
        <v>0</v>
      </c>
      <c r="R782" s="263">
        <v>0</v>
      </c>
      <c r="S782" s="263">
        <v>0</v>
      </c>
      <c r="T782" s="263">
        <v>0</v>
      </c>
      <c r="U782" s="263">
        <v>0</v>
      </c>
      <c r="V782" s="263">
        <v>0</v>
      </c>
      <c r="W782" s="263">
        <v>0</v>
      </c>
      <c r="X782" s="263">
        <v>0</v>
      </c>
      <c r="Y782" s="263">
        <v>0</v>
      </c>
      <c r="Z782" s="263">
        <v>0</v>
      </c>
      <c r="AA782" s="263">
        <v>0</v>
      </c>
      <c r="AB782" s="263">
        <v>0</v>
      </c>
      <c r="AC782" s="197">
        <f>ROUND(N782*2.14%,2)</f>
        <v>50363.53</v>
      </c>
      <c r="AD782" s="197">
        <v>150000</v>
      </c>
      <c r="AE782" s="263">
        <v>0</v>
      </c>
      <c r="AF782" s="239">
        <v>2025</v>
      </c>
      <c r="AG782" s="239">
        <v>2025</v>
      </c>
      <c r="AH782" s="239">
        <v>2025</v>
      </c>
      <c r="AI782" s="251"/>
      <c r="AJ782" s="251"/>
      <c r="AK782" s="251"/>
      <c r="AL782" s="251"/>
      <c r="AM782" s="252" t="s">
        <v>16969</v>
      </c>
      <c r="AN782" s="252" t="s">
        <v>16959</v>
      </c>
      <c r="AO782" s="252">
        <v>0</v>
      </c>
      <c r="AP782" s="252" t="s">
        <v>16964</v>
      </c>
      <c r="AQ782" s="252" t="s">
        <v>16964</v>
      </c>
      <c r="AR782" s="252" t="s">
        <v>16957</v>
      </c>
      <c r="AS782" s="252"/>
      <c r="AT782" s="252"/>
      <c r="AU782" s="252"/>
      <c r="AV782" s="252"/>
      <c r="AW782" s="252" t="s">
        <v>658</v>
      </c>
      <c r="AX782" s="253">
        <v>908.5</v>
      </c>
      <c r="AY782" s="253">
        <v>303.11</v>
      </c>
      <c r="AZ782" s="252" t="s">
        <v>2967</v>
      </c>
      <c r="BA782" s="252" t="s">
        <v>17012</v>
      </c>
      <c r="BB782" s="254"/>
      <c r="BC782" s="255">
        <f t="shared" si="335"/>
        <v>9.9999999999909051E-3</v>
      </c>
      <c r="BJ782" s="191" t="str">
        <f t="shared" si="336"/>
        <v>322.190</v>
      </c>
      <c r="BM782" s="191" t="s">
        <v>3339</v>
      </c>
      <c r="BN782" s="191" t="s">
        <v>1343</v>
      </c>
      <c r="BO782" s="191" t="s">
        <v>3340</v>
      </c>
      <c r="BU782" s="191" t="s">
        <v>3339</v>
      </c>
      <c r="BV782" s="191" t="s">
        <v>1343</v>
      </c>
      <c r="BW782" s="191" t="s">
        <v>3340</v>
      </c>
      <c r="CH782" s="248">
        <f t="shared" si="323"/>
        <v>-2.0372681319713593E-10</v>
      </c>
    </row>
    <row r="783" spans="1:86" x14ac:dyDescent="0.3">
      <c r="B783" s="249" t="s">
        <v>235</v>
      </c>
      <c r="C783" s="249"/>
      <c r="D783" s="246">
        <f>D784</f>
        <v>12520415.859999999</v>
      </c>
      <c r="E783" s="197">
        <f t="shared" ref="E783:AE783" si="344">E784</f>
        <v>0</v>
      </c>
      <c r="F783" s="197">
        <f t="shared" si="344"/>
        <v>0</v>
      </c>
      <c r="G783" s="197">
        <f t="shared" si="344"/>
        <v>0</v>
      </c>
      <c r="H783" s="197">
        <f t="shared" si="344"/>
        <v>0</v>
      </c>
      <c r="I783" s="197">
        <f t="shared" si="344"/>
        <v>0</v>
      </c>
      <c r="J783" s="197">
        <f t="shared" si="344"/>
        <v>0</v>
      </c>
      <c r="K783" s="247">
        <f t="shared" si="344"/>
        <v>0</v>
      </c>
      <c r="L783" s="197">
        <f t="shared" si="344"/>
        <v>0</v>
      </c>
      <c r="M783" s="197">
        <f t="shared" si="344"/>
        <v>1404.1</v>
      </c>
      <c r="N783" s="197">
        <f t="shared" si="344"/>
        <v>12062283</v>
      </c>
      <c r="O783" s="197">
        <f t="shared" si="344"/>
        <v>0</v>
      </c>
      <c r="P783" s="197">
        <f t="shared" si="344"/>
        <v>0</v>
      </c>
      <c r="Q783" s="197">
        <f t="shared" si="344"/>
        <v>0</v>
      </c>
      <c r="R783" s="197">
        <f t="shared" si="344"/>
        <v>0</v>
      </c>
      <c r="S783" s="197">
        <f t="shared" si="344"/>
        <v>0</v>
      </c>
      <c r="T783" s="197">
        <f t="shared" si="344"/>
        <v>0</v>
      </c>
      <c r="U783" s="197">
        <f t="shared" si="344"/>
        <v>0</v>
      </c>
      <c r="V783" s="197">
        <f t="shared" si="344"/>
        <v>0</v>
      </c>
      <c r="W783" s="197">
        <f t="shared" si="344"/>
        <v>0</v>
      </c>
      <c r="X783" s="197">
        <f t="shared" si="344"/>
        <v>0</v>
      </c>
      <c r="Y783" s="197">
        <f t="shared" si="344"/>
        <v>0</v>
      </c>
      <c r="Z783" s="197">
        <f t="shared" si="344"/>
        <v>0</v>
      </c>
      <c r="AA783" s="197">
        <f t="shared" si="344"/>
        <v>0</v>
      </c>
      <c r="AB783" s="197">
        <f t="shared" si="344"/>
        <v>0</v>
      </c>
      <c r="AC783" s="197">
        <f t="shared" si="344"/>
        <v>258132.86</v>
      </c>
      <c r="AD783" s="197">
        <f t="shared" si="344"/>
        <v>200000</v>
      </c>
      <c r="AE783" s="197">
        <f t="shared" si="344"/>
        <v>0</v>
      </c>
      <c r="AF783" s="239" t="s">
        <v>17026</v>
      </c>
      <c r="AG783" s="239" t="s">
        <v>17026</v>
      </c>
      <c r="AH783" s="239" t="s">
        <v>17026</v>
      </c>
      <c r="AI783" s="251"/>
      <c r="AJ783" s="251"/>
      <c r="AK783" s="251"/>
      <c r="AL783" s="251"/>
      <c r="AM783" s="252"/>
      <c r="AN783" s="252"/>
      <c r="AO783" s="252"/>
      <c r="AP783" s="252"/>
      <c r="AQ783" s="252"/>
      <c r="AR783" s="252"/>
      <c r="AS783" s="252"/>
      <c r="AT783" s="252"/>
      <c r="AU783" s="252"/>
      <c r="AV783" s="252"/>
      <c r="AW783" s="252"/>
      <c r="AX783" s="253"/>
      <c r="AY783" s="253"/>
      <c r="AZ783" s="252"/>
      <c r="BA783" s="252"/>
      <c r="BB783" s="254"/>
      <c r="BC783" s="255">
        <f t="shared" si="335"/>
        <v>-1404.1</v>
      </c>
      <c r="BJ783" s="191" t="e">
        <f t="shared" si="336"/>
        <v>#N/A</v>
      </c>
      <c r="BM783" s="191" t="s">
        <v>3341</v>
      </c>
      <c r="BN783" s="191" t="s">
        <v>2984</v>
      </c>
      <c r="BO783" s="191" t="s">
        <v>2984</v>
      </c>
      <c r="BU783" s="191" t="s">
        <v>3341</v>
      </c>
      <c r="BV783" s="191" t="s">
        <v>2984</v>
      </c>
      <c r="BW783" s="191" t="s">
        <v>2984</v>
      </c>
      <c r="CH783" s="248">
        <f t="shared" si="323"/>
        <v>-5.8207660913467407E-10</v>
      </c>
    </row>
    <row r="784" spans="1:86" x14ac:dyDescent="0.3">
      <c r="A784" s="191">
        <v>1</v>
      </c>
      <c r="B784" s="256">
        <f>SUBTOTAL(9,$A$647:A784)</f>
        <v>109</v>
      </c>
      <c r="C784" s="260" t="s">
        <v>248</v>
      </c>
      <c r="D784" s="197">
        <f>E784+F784+G784+H784+I784+J784+L784+N784+P784+R784+T784+U784+V784+W784+X784+Y784+Z784+AA784+AB784+AC784+AD784+AE784</f>
        <v>12520415.859999999</v>
      </c>
      <c r="E784" s="263">
        <v>0</v>
      </c>
      <c r="F784" s="263">
        <v>0</v>
      </c>
      <c r="G784" s="263">
        <v>0</v>
      </c>
      <c r="H784" s="263">
        <v>0</v>
      </c>
      <c r="I784" s="263">
        <v>0</v>
      </c>
      <c r="J784" s="263">
        <v>0</v>
      </c>
      <c r="K784" s="278">
        <v>0</v>
      </c>
      <c r="L784" s="263">
        <v>0</v>
      </c>
      <c r="M784" s="197">
        <v>1404.1</v>
      </c>
      <c r="N784" s="197">
        <v>12062283</v>
      </c>
      <c r="O784" s="263">
        <v>0</v>
      </c>
      <c r="P784" s="263">
        <v>0</v>
      </c>
      <c r="Q784" s="263">
        <v>0</v>
      </c>
      <c r="R784" s="263">
        <v>0</v>
      </c>
      <c r="S784" s="263">
        <v>0</v>
      </c>
      <c r="T784" s="263">
        <v>0</v>
      </c>
      <c r="U784" s="263">
        <v>0</v>
      </c>
      <c r="V784" s="263">
        <v>0</v>
      </c>
      <c r="W784" s="263">
        <v>0</v>
      </c>
      <c r="X784" s="263">
        <v>0</v>
      </c>
      <c r="Y784" s="263">
        <v>0</v>
      </c>
      <c r="Z784" s="263">
        <v>0</v>
      </c>
      <c r="AA784" s="263">
        <v>0</v>
      </c>
      <c r="AB784" s="263">
        <v>0</v>
      </c>
      <c r="AC784" s="197">
        <f>ROUND(N784*2.14%,2)</f>
        <v>258132.86</v>
      </c>
      <c r="AD784" s="263">
        <v>200000</v>
      </c>
      <c r="AE784" s="263">
        <v>0</v>
      </c>
      <c r="AF784" s="239">
        <v>2025</v>
      </c>
      <c r="AG784" s="239">
        <v>2025</v>
      </c>
      <c r="AH784" s="239">
        <v>2025</v>
      </c>
      <c r="AI784" s="251"/>
      <c r="AJ784" s="251"/>
      <c r="AK784" s="251"/>
      <c r="AL784" s="251"/>
      <c r="AM784" s="252" t="s">
        <v>16954</v>
      </c>
      <c r="AN784" s="252">
        <v>2019</v>
      </c>
      <c r="AO784" s="252">
        <v>0</v>
      </c>
      <c r="AP784" s="252" t="s">
        <v>16968</v>
      </c>
      <c r="AQ784" s="252" t="s">
        <v>16956</v>
      </c>
      <c r="AR784" s="252" t="s">
        <v>16957</v>
      </c>
      <c r="AS784" s="252"/>
      <c r="AT784" s="252" t="s">
        <v>16975</v>
      </c>
      <c r="AU784" s="259">
        <v>874041.63</v>
      </c>
      <c r="AV784" s="259">
        <v>2328223.9900000002</v>
      </c>
      <c r="AW784" s="252" t="s">
        <v>804</v>
      </c>
      <c r="AX784" s="253">
        <v>4279.1000000000004</v>
      </c>
      <c r="AY784" s="253">
        <v>1440</v>
      </c>
      <c r="AZ784" s="252" t="s">
        <v>2992</v>
      </c>
      <c r="BA784" s="252" t="s">
        <v>17014</v>
      </c>
      <c r="BB784" s="254"/>
      <c r="BC784" s="255">
        <f t="shared" si="335"/>
        <v>35.900000000000091</v>
      </c>
      <c r="BJ784" s="191" t="str">
        <f t="shared" si="336"/>
        <v>1404.000</v>
      </c>
      <c r="BM784" s="191" t="s">
        <v>651</v>
      </c>
      <c r="BN784" s="191" t="s">
        <v>624</v>
      </c>
      <c r="BO784" s="191" t="s">
        <v>3342</v>
      </c>
      <c r="BU784" s="191" t="s">
        <v>651</v>
      </c>
      <c r="BV784" s="191" t="s">
        <v>624</v>
      </c>
      <c r="BW784" s="191" t="s">
        <v>3342</v>
      </c>
      <c r="CH784" s="248">
        <f t="shared" si="323"/>
        <v>-5.8207660913467407E-10</v>
      </c>
    </row>
    <row r="785" spans="1:86" x14ac:dyDescent="0.3">
      <c r="B785" s="249" t="s">
        <v>249</v>
      </c>
      <c r="C785" s="249"/>
      <c r="D785" s="246">
        <f>D786</f>
        <v>4975316.8000000007</v>
      </c>
      <c r="E785" s="197">
        <f t="shared" ref="E785:AE785" si="345">E786</f>
        <v>0</v>
      </c>
      <c r="F785" s="197">
        <f t="shared" si="345"/>
        <v>0</v>
      </c>
      <c r="G785" s="197">
        <f t="shared" si="345"/>
        <v>0</v>
      </c>
      <c r="H785" s="197">
        <f t="shared" si="345"/>
        <v>0</v>
      </c>
      <c r="I785" s="197">
        <f t="shared" si="345"/>
        <v>0</v>
      </c>
      <c r="J785" s="197">
        <f t="shared" si="345"/>
        <v>0</v>
      </c>
      <c r="K785" s="247">
        <f t="shared" si="345"/>
        <v>0</v>
      </c>
      <c r="L785" s="197">
        <f t="shared" si="345"/>
        <v>0</v>
      </c>
      <c r="M785" s="197">
        <f t="shared" si="345"/>
        <v>590.5</v>
      </c>
      <c r="N785" s="197">
        <f t="shared" si="345"/>
        <v>4694847.07</v>
      </c>
      <c r="O785" s="197">
        <f t="shared" si="345"/>
        <v>0</v>
      </c>
      <c r="P785" s="197">
        <f t="shared" si="345"/>
        <v>0</v>
      </c>
      <c r="Q785" s="197">
        <f t="shared" si="345"/>
        <v>0</v>
      </c>
      <c r="R785" s="197">
        <f t="shared" si="345"/>
        <v>0</v>
      </c>
      <c r="S785" s="197">
        <f t="shared" si="345"/>
        <v>0</v>
      </c>
      <c r="T785" s="197">
        <f t="shared" si="345"/>
        <v>0</v>
      </c>
      <c r="U785" s="197">
        <f t="shared" si="345"/>
        <v>0</v>
      </c>
      <c r="V785" s="197">
        <f t="shared" si="345"/>
        <v>0</v>
      </c>
      <c r="W785" s="197">
        <f t="shared" si="345"/>
        <v>0</v>
      </c>
      <c r="X785" s="197">
        <f t="shared" si="345"/>
        <v>0</v>
      </c>
      <c r="Y785" s="197">
        <f t="shared" si="345"/>
        <v>0</v>
      </c>
      <c r="Z785" s="197">
        <f t="shared" si="345"/>
        <v>0</v>
      </c>
      <c r="AA785" s="197">
        <f t="shared" si="345"/>
        <v>0</v>
      </c>
      <c r="AB785" s="197">
        <f t="shared" si="345"/>
        <v>0</v>
      </c>
      <c r="AC785" s="197">
        <f t="shared" si="345"/>
        <v>100469.73</v>
      </c>
      <c r="AD785" s="197">
        <f t="shared" si="345"/>
        <v>180000</v>
      </c>
      <c r="AE785" s="197">
        <f t="shared" si="345"/>
        <v>0</v>
      </c>
      <c r="AF785" s="239" t="s">
        <v>17026</v>
      </c>
      <c r="AG785" s="239" t="s">
        <v>17026</v>
      </c>
      <c r="AH785" s="239" t="s">
        <v>17026</v>
      </c>
      <c r="AI785" s="251"/>
      <c r="AJ785" s="251"/>
      <c r="AK785" s="251"/>
      <c r="AL785" s="251"/>
      <c r="AM785" s="252"/>
      <c r="AN785" s="252"/>
      <c r="AO785" s="252"/>
      <c r="AP785" s="252"/>
      <c r="AQ785" s="252"/>
      <c r="AR785" s="252"/>
      <c r="AS785" s="252"/>
      <c r="AT785" s="252"/>
      <c r="AU785" s="252"/>
      <c r="AV785" s="252"/>
      <c r="AW785" s="252"/>
      <c r="AX785" s="253"/>
      <c r="AY785" s="253"/>
      <c r="AZ785" s="252"/>
      <c r="BA785" s="252"/>
      <c r="BB785" s="254"/>
      <c r="BC785" s="255">
        <f t="shared" si="335"/>
        <v>-590.5</v>
      </c>
      <c r="BJ785" s="191" t="e">
        <f t="shared" si="336"/>
        <v>#N/A</v>
      </c>
      <c r="BM785" s="191" t="s">
        <v>3343</v>
      </c>
      <c r="BN785" s="191" t="s">
        <v>3098</v>
      </c>
      <c r="BO785" s="191" t="s">
        <v>3344</v>
      </c>
      <c r="BU785" s="191" t="s">
        <v>3343</v>
      </c>
      <c r="BV785" s="191" t="s">
        <v>3098</v>
      </c>
      <c r="BW785" s="191" t="s">
        <v>3344</v>
      </c>
      <c r="CH785" s="248">
        <f t="shared" si="323"/>
        <v>4.6566128730773926E-10</v>
      </c>
    </row>
    <row r="786" spans="1:86" x14ac:dyDescent="0.3">
      <c r="A786" s="191">
        <v>1</v>
      </c>
      <c r="B786" s="256">
        <f>SUBTOTAL(9,$A$647:A786)</f>
        <v>110</v>
      </c>
      <c r="C786" s="260" t="s">
        <v>250</v>
      </c>
      <c r="D786" s="197">
        <f>E786+F786+G786+H786+I786+J786+L786+N786+P786+R786+T786+U786+V786+W786+X786+Y786+Z786+AA786+AB786+AC786+AD786+AE786</f>
        <v>4975316.8000000007</v>
      </c>
      <c r="E786" s="263">
        <v>0</v>
      </c>
      <c r="F786" s="263">
        <v>0</v>
      </c>
      <c r="G786" s="263">
        <v>0</v>
      </c>
      <c r="H786" s="263">
        <v>0</v>
      </c>
      <c r="I786" s="263">
        <v>0</v>
      </c>
      <c r="J786" s="263">
        <v>0</v>
      </c>
      <c r="K786" s="278">
        <v>0</v>
      </c>
      <c r="L786" s="263">
        <v>0</v>
      </c>
      <c r="M786" s="197">
        <v>590.5</v>
      </c>
      <c r="N786" s="197">
        <v>4694847.07</v>
      </c>
      <c r="O786" s="263">
        <v>0</v>
      </c>
      <c r="P786" s="263">
        <v>0</v>
      </c>
      <c r="Q786" s="263">
        <v>0</v>
      </c>
      <c r="R786" s="263">
        <v>0</v>
      </c>
      <c r="S786" s="263">
        <v>0</v>
      </c>
      <c r="T786" s="263">
        <v>0</v>
      </c>
      <c r="U786" s="263">
        <v>0</v>
      </c>
      <c r="V786" s="263">
        <v>0</v>
      </c>
      <c r="W786" s="263">
        <v>0</v>
      </c>
      <c r="X786" s="263">
        <v>0</v>
      </c>
      <c r="Y786" s="263">
        <v>0</v>
      </c>
      <c r="Z786" s="263">
        <v>0</v>
      </c>
      <c r="AA786" s="263">
        <v>0</v>
      </c>
      <c r="AB786" s="263">
        <v>0</v>
      </c>
      <c r="AC786" s="197">
        <f>ROUND(N786*2.14%,2)</f>
        <v>100469.73</v>
      </c>
      <c r="AD786" s="197">
        <v>180000</v>
      </c>
      <c r="AE786" s="263">
        <v>0</v>
      </c>
      <c r="AF786" s="239">
        <v>2025</v>
      </c>
      <c r="AG786" s="239">
        <v>2025</v>
      </c>
      <c r="AH786" s="239">
        <v>2025</v>
      </c>
      <c r="AI786" s="251"/>
      <c r="AJ786" s="251"/>
      <c r="AK786" s="251"/>
      <c r="AL786" s="251"/>
      <c r="AM786" s="252" t="s">
        <v>16954</v>
      </c>
      <c r="AN786" s="252" t="s">
        <v>16951</v>
      </c>
      <c r="AO786" s="252">
        <v>0</v>
      </c>
      <c r="AP786" s="252" t="s">
        <v>16952</v>
      </c>
      <c r="AQ786" s="252" t="s">
        <v>16971</v>
      </c>
      <c r="AR786" s="252">
        <v>0</v>
      </c>
      <c r="AS786" s="252"/>
      <c r="AT786" s="252"/>
      <c r="AU786" s="252"/>
      <c r="AV786" s="252"/>
      <c r="AW786" s="252" t="s">
        <v>853</v>
      </c>
      <c r="AX786" s="253">
        <v>747.4</v>
      </c>
      <c r="AY786" s="253">
        <v>585.20000000000005</v>
      </c>
      <c r="AZ786" s="252" t="s">
        <v>2967</v>
      </c>
      <c r="BA786" s="252" t="s">
        <v>17012</v>
      </c>
      <c r="BB786" s="254"/>
      <c r="BC786" s="255">
        <f t="shared" si="335"/>
        <v>-5.2999999999999545</v>
      </c>
      <c r="BJ786" s="191" t="str">
        <f t="shared" si="336"/>
        <v>532.100</v>
      </c>
      <c r="BM786" s="191" t="s">
        <v>652</v>
      </c>
      <c r="BN786" s="191" t="s">
        <v>656</v>
      </c>
      <c r="BO786" s="191" t="s">
        <v>3345</v>
      </c>
      <c r="BU786" s="191" t="s">
        <v>652</v>
      </c>
      <c r="BV786" s="191" t="s">
        <v>656</v>
      </c>
      <c r="BW786" s="191" t="s">
        <v>3345</v>
      </c>
      <c r="CH786" s="248">
        <f t="shared" si="323"/>
        <v>4.6566128730773926E-10</v>
      </c>
    </row>
    <row r="787" spans="1:86" x14ac:dyDescent="0.3">
      <c r="B787" s="249" t="s">
        <v>366</v>
      </c>
      <c r="C787" s="249"/>
      <c r="D787" s="246">
        <f>D788</f>
        <v>6736263.6000000006</v>
      </c>
      <c r="E787" s="197">
        <f t="shared" ref="E787:AE787" si="346">E788</f>
        <v>0</v>
      </c>
      <c r="F787" s="197">
        <f t="shared" si="346"/>
        <v>0</v>
      </c>
      <c r="G787" s="197">
        <f t="shared" si="346"/>
        <v>0</v>
      </c>
      <c r="H787" s="197">
        <f t="shared" si="346"/>
        <v>0</v>
      </c>
      <c r="I787" s="197">
        <f t="shared" si="346"/>
        <v>0</v>
      </c>
      <c r="J787" s="197">
        <f t="shared" si="346"/>
        <v>0</v>
      </c>
      <c r="K787" s="247">
        <f t="shared" si="346"/>
        <v>0</v>
      </c>
      <c r="L787" s="197">
        <f t="shared" si="346"/>
        <v>0</v>
      </c>
      <c r="M787" s="197">
        <f t="shared" si="346"/>
        <v>726</v>
      </c>
      <c r="N787" s="197">
        <f t="shared" si="346"/>
        <v>6418899.1600000001</v>
      </c>
      <c r="O787" s="197">
        <f t="shared" si="346"/>
        <v>0</v>
      </c>
      <c r="P787" s="197">
        <f t="shared" si="346"/>
        <v>0</v>
      </c>
      <c r="Q787" s="197">
        <f t="shared" si="346"/>
        <v>0</v>
      </c>
      <c r="R787" s="197">
        <f t="shared" si="346"/>
        <v>0</v>
      </c>
      <c r="S787" s="197">
        <f t="shared" si="346"/>
        <v>0</v>
      </c>
      <c r="T787" s="197">
        <f t="shared" si="346"/>
        <v>0</v>
      </c>
      <c r="U787" s="197">
        <f t="shared" si="346"/>
        <v>0</v>
      </c>
      <c r="V787" s="197">
        <f t="shared" si="346"/>
        <v>0</v>
      </c>
      <c r="W787" s="197">
        <f t="shared" si="346"/>
        <v>0</v>
      </c>
      <c r="X787" s="197">
        <f t="shared" si="346"/>
        <v>0</v>
      </c>
      <c r="Y787" s="197">
        <f t="shared" si="346"/>
        <v>0</v>
      </c>
      <c r="Z787" s="197">
        <f t="shared" si="346"/>
        <v>0</v>
      </c>
      <c r="AA787" s="197">
        <f t="shared" si="346"/>
        <v>0</v>
      </c>
      <c r="AB787" s="197">
        <f t="shared" si="346"/>
        <v>0</v>
      </c>
      <c r="AC787" s="197">
        <f t="shared" si="346"/>
        <v>137364.44</v>
      </c>
      <c r="AD787" s="197">
        <f t="shared" si="346"/>
        <v>180000</v>
      </c>
      <c r="AE787" s="197">
        <f t="shared" si="346"/>
        <v>0</v>
      </c>
      <c r="AF787" s="239" t="s">
        <v>17026</v>
      </c>
      <c r="AG787" s="239" t="s">
        <v>17026</v>
      </c>
      <c r="AH787" s="239" t="s">
        <v>17026</v>
      </c>
      <c r="AI787" s="251"/>
      <c r="AJ787" s="251"/>
      <c r="AK787" s="251"/>
      <c r="AL787" s="251"/>
      <c r="AM787" s="252"/>
      <c r="AN787" s="252"/>
      <c r="AO787" s="252"/>
      <c r="AP787" s="252"/>
      <c r="AQ787" s="252"/>
      <c r="AR787" s="252"/>
      <c r="AS787" s="252"/>
      <c r="AT787" s="252"/>
      <c r="AU787" s="252"/>
      <c r="AV787" s="252"/>
      <c r="AW787" s="252"/>
      <c r="AX787" s="253"/>
      <c r="AY787" s="253"/>
      <c r="AZ787" s="252"/>
      <c r="BA787" s="252"/>
      <c r="BB787" s="254"/>
      <c r="BC787" s="255">
        <f t="shared" si="335"/>
        <v>-726</v>
      </c>
      <c r="BJ787" s="191" t="e">
        <f t="shared" si="336"/>
        <v>#N/A</v>
      </c>
      <c r="BM787" s="191" t="s">
        <v>3539</v>
      </c>
      <c r="BN787" s="191" t="s">
        <v>16989</v>
      </c>
      <c r="BO787" s="191" t="s">
        <v>3540</v>
      </c>
      <c r="BU787" s="191" t="s">
        <v>3539</v>
      </c>
      <c r="BV787" s="191" t="s">
        <v>16989</v>
      </c>
      <c r="BW787" s="191" t="s">
        <v>3540</v>
      </c>
      <c r="CH787" s="248">
        <f t="shared" si="323"/>
        <v>4.0745362639427185E-10</v>
      </c>
    </row>
    <row r="788" spans="1:86" x14ac:dyDescent="0.3">
      <c r="A788" s="191">
        <v>1</v>
      </c>
      <c r="B788" s="256">
        <f>SUBTOTAL(9,$A$647:A788)</f>
        <v>111</v>
      </c>
      <c r="C788" s="260" t="s">
        <v>367</v>
      </c>
      <c r="D788" s="197">
        <f>E788+F788+G788+H788+I788+J788+L788+N788+P788+R788+T788+U788+V788+W788+X788+Y788+Z788+AA788+AB788+AC788+AD788+AE788</f>
        <v>6736263.6000000006</v>
      </c>
      <c r="E788" s="263">
        <v>0</v>
      </c>
      <c r="F788" s="263">
        <v>0</v>
      </c>
      <c r="G788" s="263">
        <v>0</v>
      </c>
      <c r="H788" s="263">
        <v>0</v>
      </c>
      <c r="I788" s="263">
        <v>0</v>
      </c>
      <c r="J788" s="263">
        <v>0</v>
      </c>
      <c r="K788" s="278">
        <v>0</v>
      </c>
      <c r="L788" s="263">
        <v>0</v>
      </c>
      <c r="M788" s="197">
        <v>726</v>
      </c>
      <c r="N788" s="197">
        <v>6418899.1600000001</v>
      </c>
      <c r="O788" s="263">
        <v>0</v>
      </c>
      <c r="P788" s="263">
        <v>0</v>
      </c>
      <c r="Q788" s="263">
        <v>0</v>
      </c>
      <c r="R788" s="263">
        <v>0</v>
      </c>
      <c r="S788" s="263">
        <v>0</v>
      </c>
      <c r="T788" s="263">
        <v>0</v>
      </c>
      <c r="U788" s="263">
        <v>0</v>
      </c>
      <c r="V788" s="263">
        <v>0</v>
      </c>
      <c r="W788" s="263">
        <v>0</v>
      </c>
      <c r="X788" s="263">
        <v>0</v>
      </c>
      <c r="Y788" s="263">
        <v>0</v>
      </c>
      <c r="Z788" s="263">
        <v>0</v>
      </c>
      <c r="AA788" s="263">
        <v>0</v>
      </c>
      <c r="AB788" s="263">
        <v>0</v>
      </c>
      <c r="AC788" s="197">
        <f>ROUND(N788*2.14%,2)</f>
        <v>137364.44</v>
      </c>
      <c r="AD788" s="197">
        <v>180000</v>
      </c>
      <c r="AE788" s="263">
        <v>0</v>
      </c>
      <c r="AF788" s="239">
        <v>2025</v>
      </c>
      <c r="AG788" s="239">
        <v>2025</v>
      </c>
      <c r="AH788" s="239">
        <v>2025</v>
      </c>
      <c r="AI788" s="251"/>
      <c r="AJ788" s="251"/>
      <c r="AK788" s="251"/>
      <c r="AL788" s="251"/>
      <c r="AM788" s="252" t="s">
        <v>16953</v>
      </c>
      <c r="AN788" s="252" t="s">
        <v>16954</v>
      </c>
      <c r="AO788" s="252">
        <v>0</v>
      </c>
      <c r="AP788" s="252" t="s">
        <v>16965</v>
      </c>
      <c r="AQ788" s="252" t="s">
        <v>16961</v>
      </c>
      <c r="AR788" s="252">
        <v>0</v>
      </c>
      <c r="AS788" s="252"/>
      <c r="AT788" s="252"/>
      <c r="AU788" s="252"/>
      <c r="AV788" s="252"/>
      <c r="AW788" s="252" t="s">
        <v>788</v>
      </c>
      <c r="AX788" s="253">
        <v>941.8</v>
      </c>
      <c r="AY788" s="253">
        <v>726</v>
      </c>
      <c r="AZ788" s="252" t="s">
        <v>2967</v>
      </c>
      <c r="BA788" s="252" t="s">
        <v>17012</v>
      </c>
      <c r="BB788" s="254"/>
      <c r="BC788" s="255">
        <f t="shared" si="335"/>
        <v>0</v>
      </c>
      <c r="BD788" s="191" t="s">
        <v>16946</v>
      </c>
      <c r="BJ788" s="191" t="str">
        <f t="shared" si="336"/>
        <v>733.600</v>
      </c>
      <c r="BM788" s="191" t="s">
        <v>3542</v>
      </c>
      <c r="BN788" s="191" t="s">
        <v>2984</v>
      </c>
      <c r="BO788" s="191" t="s">
        <v>2984</v>
      </c>
      <c r="BU788" s="191" t="s">
        <v>3542</v>
      </c>
      <c r="BV788" s="191" t="s">
        <v>2984</v>
      </c>
      <c r="BW788" s="191" t="s">
        <v>2984</v>
      </c>
      <c r="CH788" s="248">
        <f t="shared" si="323"/>
        <v>4.0745362639427185E-10</v>
      </c>
    </row>
    <row r="789" spans="1:86" x14ac:dyDescent="0.3">
      <c r="B789" s="249" t="s">
        <v>280</v>
      </c>
      <c r="C789" s="249"/>
      <c r="D789" s="246">
        <f>D790</f>
        <v>5982176</v>
      </c>
      <c r="E789" s="197">
        <f t="shared" ref="E789:AE789" si="347">E790</f>
        <v>0</v>
      </c>
      <c r="F789" s="197">
        <f t="shared" si="347"/>
        <v>0</v>
      </c>
      <c r="G789" s="197">
        <f t="shared" si="347"/>
        <v>0</v>
      </c>
      <c r="H789" s="197">
        <f t="shared" si="347"/>
        <v>0</v>
      </c>
      <c r="I789" s="197">
        <f t="shared" si="347"/>
        <v>0</v>
      </c>
      <c r="J789" s="197">
        <f t="shared" si="347"/>
        <v>0</v>
      </c>
      <c r="K789" s="247">
        <f t="shared" si="347"/>
        <v>0</v>
      </c>
      <c r="L789" s="197">
        <f t="shared" si="347"/>
        <v>0</v>
      </c>
      <c r="M789" s="197">
        <f t="shared" si="347"/>
        <v>710</v>
      </c>
      <c r="N789" s="197">
        <f t="shared" si="347"/>
        <v>5680610.9299999997</v>
      </c>
      <c r="O789" s="197">
        <f t="shared" si="347"/>
        <v>0</v>
      </c>
      <c r="P789" s="197">
        <f t="shared" si="347"/>
        <v>0</v>
      </c>
      <c r="Q789" s="197">
        <f t="shared" si="347"/>
        <v>0</v>
      </c>
      <c r="R789" s="197">
        <f t="shared" si="347"/>
        <v>0</v>
      </c>
      <c r="S789" s="197">
        <f t="shared" si="347"/>
        <v>0</v>
      </c>
      <c r="T789" s="197">
        <f t="shared" si="347"/>
        <v>0</v>
      </c>
      <c r="U789" s="197">
        <f t="shared" si="347"/>
        <v>0</v>
      </c>
      <c r="V789" s="197">
        <f t="shared" si="347"/>
        <v>0</v>
      </c>
      <c r="W789" s="197">
        <f t="shared" si="347"/>
        <v>0</v>
      </c>
      <c r="X789" s="197">
        <f t="shared" si="347"/>
        <v>0</v>
      </c>
      <c r="Y789" s="197">
        <f t="shared" si="347"/>
        <v>0</v>
      </c>
      <c r="Z789" s="197">
        <f t="shared" si="347"/>
        <v>0</v>
      </c>
      <c r="AA789" s="197">
        <f t="shared" si="347"/>
        <v>0</v>
      </c>
      <c r="AB789" s="197">
        <f t="shared" si="347"/>
        <v>0</v>
      </c>
      <c r="AC789" s="197">
        <f t="shared" si="347"/>
        <v>121565.07</v>
      </c>
      <c r="AD789" s="197">
        <f t="shared" si="347"/>
        <v>180000</v>
      </c>
      <c r="AE789" s="197">
        <f t="shared" si="347"/>
        <v>0</v>
      </c>
      <c r="AF789" s="239" t="s">
        <v>17026</v>
      </c>
      <c r="AG789" s="239" t="s">
        <v>17026</v>
      </c>
      <c r="AH789" s="239" t="s">
        <v>17026</v>
      </c>
      <c r="AI789" s="251"/>
      <c r="AJ789" s="251"/>
      <c r="AK789" s="251"/>
      <c r="AL789" s="251"/>
      <c r="AM789" s="252"/>
      <c r="AN789" s="252"/>
      <c r="AO789" s="252"/>
      <c r="AP789" s="252"/>
      <c r="AQ789" s="252"/>
      <c r="AR789" s="252"/>
      <c r="AS789" s="252"/>
      <c r="AT789" s="252"/>
      <c r="AU789" s="252"/>
      <c r="AV789" s="252"/>
      <c r="AW789" s="252"/>
      <c r="AX789" s="253"/>
      <c r="AY789" s="253"/>
      <c r="AZ789" s="252"/>
      <c r="BA789" s="252"/>
      <c r="BB789" s="254"/>
      <c r="BC789" s="255">
        <f t="shared" si="335"/>
        <v>-710</v>
      </c>
      <c r="BJ789" s="191" t="e">
        <f t="shared" si="336"/>
        <v>#N/A</v>
      </c>
      <c r="BM789" s="191" t="s">
        <v>3392</v>
      </c>
      <c r="BN789" s="191" t="s">
        <v>1343</v>
      </c>
      <c r="BO789" s="191" t="s">
        <v>3394</v>
      </c>
      <c r="BU789" s="191" t="s">
        <v>3392</v>
      </c>
      <c r="BV789" s="191" t="s">
        <v>1343</v>
      </c>
      <c r="BW789" s="191" t="s">
        <v>3394</v>
      </c>
      <c r="CH789" s="248">
        <f t="shared" si="323"/>
        <v>2.9103830456733704E-10</v>
      </c>
    </row>
    <row r="790" spans="1:86" x14ac:dyDescent="0.3">
      <c r="A790" s="191">
        <v>1</v>
      </c>
      <c r="B790" s="256">
        <f>SUBTOTAL(9,$A$647:A790)</f>
        <v>112</v>
      </c>
      <c r="C790" s="260" t="s">
        <v>282</v>
      </c>
      <c r="D790" s="197">
        <f>E790+F790+G790+H790+I790+J790+L790+N790+P790+R790+T790+U790+V790+W790+X790+Y790+Z790+AA790+AB790+AC790+AD790+AE790</f>
        <v>5982176</v>
      </c>
      <c r="E790" s="263">
        <v>0</v>
      </c>
      <c r="F790" s="263">
        <v>0</v>
      </c>
      <c r="G790" s="263">
        <v>0</v>
      </c>
      <c r="H790" s="263">
        <v>0</v>
      </c>
      <c r="I790" s="263">
        <v>0</v>
      </c>
      <c r="J790" s="263">
        <v>0</v>
      </c>
      <c r="K790" s="278">
        <v>0</v>
      </c>
      <c r="L790" s="263">
        <v>0</v>
      </c>
      <c r="M790" s="197">
        <v>710</v>
      </c>
      <c r="N790" s="197">
        <v>5680610.9299999997</v>
      </c>
      <c r="O790" s="263">
        <v>0</v>
      </c>
      <c r="P790" s="263">
        <v>0</v>
      </c>
      <c r="Q790" s="263">
        <v>0</v>
      </c>
      <c r="R790" s="263">
        <v>0</v>
      </c>
      <c r="S790" s="263">
        <v>0</v>
      </c>
      <c r="T790" s="263">
        <v>0</v>
      </c>
      <c r="U790" s="263">
        <v>0</v>
      </c>
      <c r="V790" s="263">
        <v>0</v>
      </c>
      <c r="W790" s="263">
        <v>0</v>
      </c>
      <c r="X790" s="263">
        <v>0</v>
      </c>
      <c r="Y790" s="263">
        <v>0</v>
      </c>
      <c r="Z790" s="263">
        <v>0</v>
      </c>
      <c r="AA790" s="263">
        <v>0</v>
      </c>
      <c r="AB790" s="263">
        <v>0</v>
      </c>
      <c r="AC790" s="197">
        <f>ROUND(N790*2.14%,2)</f>
        <v>121565.07</v>
      </c>
      <c r="AD790" s="197">
        <v>180000</v>
      </c>
      <c r="AE790" s="263">
        <v>0</v>
      </c>
      <c r="AF790" s="239">
        <v>2025</v>
      </c>
      <c r="AG790" s="239">
        <v>2025</v>
      </c>
      <c r="AH790" s="239">
        <v>2025</v>
      </c>
      <c r="AI790" s="251"/>
      <c r="AJ790" s="251"/>
      <c r="AK790" s="251"/>
      <c r="AL790" s="251"/>
      <c r="AM790" s="252" t="s">
        <v>16969</v>
      </c>
      <c r="AN790" s="252">
        <v>2016</v>
      </c>
      <c r="AO790" s="252">
        <v>0</v>
      </c>
      <c r="AP790" s="252" t="s">
        <v>16968</v>
      </c>
      <c r="AQ790" s="252" t="s">
        <v>16971</v>
      </c>
      <c r="AR790" s="252" t="s">
        <v>16964</v>
      </c>
      <c r="AS790" s="252"/>
      <c r="AT790" s="252" t="s">
        <v>16975</v>
      </c>
      <c r="AU790" s="259">
        <v>403305.91</v>
      </c>
      <c r="AV790" s="259">
        <v>358322.07</v>
      </c>
      <c r="AW790" s="252" t="s">
        <v>804</v>
      </c>
      <c r="AX790" s="253">
        <v>773.3</v>
      </c>
      <c r="AY790" s="253">
        <v>662.3</v>
      </c>
      <c r="AZ790" s="252" t="s">
        <v>2967</v>
      </c>
      <c r="BA790" s="252">
        <v>2010</v>
      </c>
      <c r="BB790" s="254"/>
      <c r="BC790" s="255">
        <f t="shared" si="335"/>
        <v>-47.700000000000045</v>
      </c>
      <c r="BJ790" s="191" t="str">
        <f t="shared" si="336"/>
        <v>503.130</v>
      </c>
      <c r="BM790" s="191" t="s">
        <v>676</v>
      </c>
      <c r="BN790" s="191" t="s">
        <v>2984</v>
      </c>
      <c r="BO790" s="191" t="s">
        <v>3395</v>
      </c>
      <c r="BU790" s="191" t="s">
        <v>676</v>
      </c>
      <c r="BV790" s="191" t="s">
        <v>2984</v>
      </c>
      <c r="BW790" s="191" t="s">
        <v>3395</v>
      </c>
      <c r="CH790" s="248">
        <f t="shared" si="323"/>
        <v>2.9103830456733704E-10</v>
      </c>
    </row>
    <row r="791" spans="1:86" x14ac:dyDescent="0.3">
      <c r="B791" s="249" t="s">
        <v>259</v>
      </c>
      <c r="C791" s="249"/>
      <c r="D791" s="246">
        <f>D792</f>
        <v>5266000</v>
      </c>
      <c r="E791" s="197">
        <f t="shared" ref="E791:AE791" si="348">E792</f>
        <v>0</v>
      </c>
      <c r="F791" s="197">
        <f t="shared" si="348"/>
        <v>0</v>
      </c>
      <c r="G791" s="197">
        <f t="shared" si="348"/>
        <v>0</v>
      </c>
      <c r="H791" s="197">
        <f t="shared" si="348"/>
        <v>0</v>
      </c>
      <c r="I791" s="197">
        <f t="shared" si="348"/>
        <v>0</v>
      </c>
      <c r="J791" s="197">
        <f t="shared" si="348"/>
        <v>0</v>
      </c>
      <c r="K791" s="247">
        <f t="shared" si="348"/>
        <v>0</v>
      </c>
      <c r="L791" s="197">
        <f t="shared" si="348"/>
        <v>0</v>
      </c>
      <c r="M791" s="197">
        <f t="shared" si="348"/>
        <v>625</v>
      </c>
      <c r="N791" s="197">
        <f t="shared" si="348"/>
        <v>4979439.9800000004</v>
      </c>
      <c r="O791" s="197">
        <f t="shared" si="348"/>
        <v>0</v>
      </c>
      <c r="P791" s="197">
        <f t="shared" si="348"/>
        <v>0</v>
      </c>
      <c r="Q791" s="197">
        <f t="shared" si="348"/>
        <v>0</v>
      </c>
      <c r="R791" s="197">
        <f t="shared" si="348"/>
        <v>0</v>
      </c>
      <c r="S791" s="197">
        <f t="shared" si="348"/>
        <v>0</v>
      </c>
      <c r="T791" s="197">
        <f t="shared" si="348"/>
        <v>0</v>
      </c>
      <c r="U791" s="197">
        <f t="shared" si="348"/>
        <v>0</v>
      </c>
      <c r="V791" s="197">
        <f t="shared" si="348"/>
        <v>0</v>
      </c>
      <c r="W791" s="197">
        <f t="shared" si="348"/>
        <v>0</v>
      </c>
      <c r="X791" s="197">
        <f t="shared" si="348"/>
        <v>0</v>
      </c>
      <c r="Y791" s="197">
        <f t="shared" si="348"/>
        <v>0</v>
      </c>
      <c r="Z791" s="197">
        <f t="shared" si="348"/>
        <v>0</v>
      </c>
      <c r="AA791" s="197">
        <f t="shared" si="348"/>
        <v>0</v>
      </c>
      <c r="AB791" s="197">
        <f t="shared" si="348"/>
        <v>0</v>
      </c>
      <c r="AC791" s="197">
        <f t="shared" si="348"/>
        <v>106560.02</v>
      </c>
      <c r="AD791" s="197">
        <f t="shared" si="348"/>
        <v>180000</v>
      </c>
      <c r="AE791" s="197">
        <f t="shared" si="348"/>
        <v>0</v>
      </c>
      <c r="AF791" s="239" t="s">
        <v>17026</v>
      </c>
      <c r="AG791" s="239" t="s">
        <v>17026</v>
      </c>
      <c r="AH791" s="239" t="s">
        <v>17026</v>
      </c>
      <c r="AI791" s="251"/>
      <c r="AJ791" s="251"/>
      <c r="AK791" s="251"/>
      <c r="AL791" s="251"/>
      <c r="AM791" s="252"/>
      <c r="AN791" s="252"/>
      <c r="AO791" s="252"/>
      <c r="AP791" s="252"/>
      <c r="AQ791" s="252"/>
      <c r="AR791" s="252"/>
      <c r="AS791" s="252"/>
      <c r="AT791" s="252"/>
      <c r="AU791" s="252"/>
      <c r="AV791" s="252"/>
      <c r="AW791" s="252"/>
      <c r="AX791" s="253"/>
      <c r="AY791" s="253"/>
      <c r="AZ791" s="252"/>
      <c r="BA791" s="252"/>
      <c r="BB791" s="254"/>
      <c r="BC791" s="255">
        <f t="shared" si="335"/>
        <v>-625</v>
      </c>
      <c r="BJ791" s="191" t="e">
        <f t="shared" si="336"/>
        <v>#N/A</v>
      </c>
      <c r="BM791" s="191" t="s">
        <v>3397</v>
      </c>
      <c r="BN791" s="191" t="s">
        <v>2984</v>
      </c>
      <c r="BO791" s="191" t="s">
        <v>3398</v>
      </c>
      <c r="BU791" s="191" t="s">
        <v>3397</v>
      </c>
      <c r="BV791" s="191" t="s">
        <v>2984</v>
      </c>
      <c r="BW791" s="191" t="s">
        <v>3398</v>
      </c>
      <c r="CH791" s="248">
        <f t="shared" si="323"/>
        <v>-4.6566128730773926E-10</v>
      </c>
    </row>
    <row r="792" spans="1:86" x14ac:dyDescent="0.3">
      <c r="A792" s="191">
        <v>1</v>
      </c>
      <c r="B792" s="256">
        <f>SUBTOTAL(9,$A$647:A792)</f>
        <v>113</v>
      </c>
      <c r="C792" s="260" t="s">
        <v>283</v>
      </c>
      <c r="D792" s="197">
        <f>E792+F792+G792+H792+I792+J792+L792+N792+P792+R792+T792+U792+V792+W792+X792+Y792+Z792+AA792+AB792+AC792+AD792+AE792</f>
        <v>5266000</v>
      </c>
      <c r="E792" s="263">
        <v>0</v>
      </c>
      <c r="F792" s="263">
        <v>0</v>
      </c>
      <c r="G792" s="263">
        <v>0</v>
      </c>
      <c r="H792" s="263">
        <v>0</v>
      </c>
      <c r="I792" s="263">
        <v>0</v>
      </c>
      <c r="J792" s="263">
        <v>0</v>
      </c>
      <c r="K792" s="278">
        <v>0</v>
      </c>
      <c r="L792" s="263">
        <v>0</v>
      </c>
      <c r="M792" s="197">
        <v>625</v>
      </c>
      <c r="N792" s="197">
        <v>4979439.9800000004</v>
      </c>
      <c r="O792" s="263">
        <v>0</v>
      </c>
      <c r="P792" s="263">
        <v>0</v>
      </c>
      <c r="Q792" s="263">
        <v>0</v>
      </c>
      <c r="R792" s="263">
        <v>0</v>
      </c>
      <c r="S792" s="263">
        <v>0</v>
      </c>
      <c r="T792" s="263">
        <v>0</v>
      </c>
      <c r="U792" s="263">
        <v>0</v>
      </c>
      <c r="V792" s="263">
        <v>0</v>
      </c>
      <c r="W792" s="263">
        <v>0</v>
      </c>
      <c r="X792" s="263">
        <v>0</v>
      </c>
      <c r="Y792" s="263">
        <v>0</v>
      </c>
      <c r="Z792" s="263">
        <v>0</v>
      </c>
      <c r="AA792" s="263">
        <v>0</v>
      </c>
      <c r="AB792" s="263">
        <v>0</v>
      </c>
      <c r="AC792" s="197">
        <f>ROUND(N792*2.14%,2)</f>
        <v>106560.02</v>
      </c>
      <c r="AD792" s="197">
        <v>180000</v>
      </c>
      <c r="AE792" s="263">
        <v>0</v>
      </c>
      <c r="AF792" s="239">
        <v>2025</v>
      </c>
      <c r="AG792" s="239">
        <v>2025</v>
      </c>
      <c r="AH792" s="239">
        <v>2025</v>
      </c>
      <c r="AI792" s="251"/>
      <c r="AJ792" s="251"/>
      <c r="AK792" s="251"/>
      <c r="AL792" s="251"/>
      <c r="AM792" s="252" t="s">
        <v>16969</v>
      </c>
      <c r="AN792" s="252">
        <v>2015</v>
      </c>
      <c r="AO792" s="252">
        <v>0</v>
      </c>
      <c r="AP792" s="252">
        <v>2016</v>
      </c>
      <c r="AQ792" s="252" t="s">
        <v>16968</v>
      </c>
      <c r="AR792" s="252">
        <v>0</v>
      </c>
      <c r="AS792" s="252"/>
      <c r="AT792" s="252" t="s">
        <v>16976</v>
      </c>
      <c r="AU792" s="259">
        <f>607070.14+76733.94</f>
        <v>683804.08000000007</v>
      </c>
      <c r="AV792" s="259">
        <v>387841.69999999995</v>
      </c>
      <c r="AW792" s="252" t="s">
        <v>618</v>
      </c>
      <c r="AX792" s="253">
        <v>660</v>
      </c>
      <c r="AY792" s="253">
        <v>520.71</v>
      </c>
      <c r="AZ792" s="252" t="s">
        <v>2967</v>
      </c>
      <c r="BA792" s="252">
        <v>2004</v>
      </c>
      <c r="BB792" s="254"/>
      <c r="BC792" s="255">
        <f t="shared" si="335"/>
        <v>-104.28999999999996</v>
      </c>
      <c r="BJ792" s="191" t="str">
        <f t="shared" si="336"/>
        <v>433.920</v>
      </c>
      <c r="BM792" s="191" t="s">
        <v>3400</v>
      </c>
      <c r="BN792" s="191" t="s">
        <v>1343</v>
      </c>
      <c r="BO792" s="191" t="s">
        <v>3401</v>
      </c>
      <c r="BU792" s="191" t="s">
        <v>3400</v>
      </c>
      <c r="BV792" s="191" t="s">
        <v>1343</v>
      </c>
      <c r="BW792" s="191" t="s">
        <v>3401</v>
      </c>
      <c r="CH792" s="248">
        <f t="shared" si="323"/>
        <v>-4.6566128730773926E-10</v>
      </c>
    </row>
    <row r="793" spans="1:86" x14ac:dyDescent="0.3">
      <c r="B793" s="249" t="s">
        <v>261</v>
      </c>
      <c r="C793" s="249"/>
      <c r="D793" s="246">
        <f>D794</f>
        <v>2764282.4000000004</v>
      </c>
      <c r="E793" s="197">
        <f t="shared" ref="E793:AE793" si="349">E794</f>
        <v>0</v>
      </c>
      <c r="F793" s="197">
        <f t="shared" si="349"/>
        <v>0</v>
      </c>
      <c r="G793" s="197">
        <f t="shared" si="349"/>
        <v>0</v>
      </c>
      <c r="H793" s="197">
        <f t="shared" si="349"/>
        <v>0</v>
      </c>
      <c r="I793" s="197">
        <f t="shared" si="349"/>
        <v>0</v>
      </c>
      <c r="J793" s="197">
        <f t="shared" si="349"/>
        <v>0</v>
      </c>
      <c r="K793" s="247">
        <f t="shared" si="349"/>
        <v>0</v>
      </c>
      <c r="L793" s="197">
        <f t="shared" si="349"/>
        <v>0</v>
      </c>
      <c r="M793" s="197">
        <f t="shared" si="349"/>
        <v>310</v>
      </c>
      <c r="N793" s="197">
        <f t="shared" si="349"/>
        <v>2559508.91</v>
      </c>
      <c r="O793" s="197">
        <f t="shared" si="349"/>
        <v>0</v>
      </c>
      <c r="P793" s="197">
        <f t="shared" si="349"/>
        <v>0</v>
      </c>
      <c r="Q793" s="197">
        <f t="shared" si="349"/>
        <v>0</v>
      </c>
      <c r="R793" s="197">
        <f t="shared" si="349"/>
        <v>0</v>
      </c>
      <c r="S793" s="197">
        <f t="shared" si="349"/>
        <v>0</v>
      </c>
      <c r="T793" s="197">
        <f t="shared" si="349"/>
        <v>0</v>
      </c>
      <c r="U793" s="197">
        <f t="shared" si="349"/>
        <v>0</v>
      </c>
      <c r="V793" s="197">
        <f t="shared" si="349"/>
        <v>0</v>
      </c>
      <c r="W793" s="197">
        <f t="shared" si="349"/>
        <v>0</v>
      </c>
      <c r="X793" s="197">
        <f t="shared" si="349"/>
        <v>0</v>
      </c>
      <c r="Y793" s="197">
        <f t="shared" si="349"/>
        <v>0</v>
      </c>
      <c r="Z793" s="197">
        <f t="shared" si="349"/>
        <v>0</v>
      </c>
      <c r="AA793" s="197">
        <f t="shared" si="349"/>
        <v>0</v>
      </c>
      <c r="AB793" s="197">
        <f t="shared" si="349"/>
        <v>0</v>
      </c>
      <c r="AC793" s="197">
        <f t="shared" si="349"/>
        <v>54773.49</v>
      </c>
      <c r="AD793" s="197">
        <f t="shared" si="349"/>
        <v>150000</v>
      </c>
      <c r="AE793" s="197">
        <f t="shared" si="349"/>
        <v>0</v>
      </c>
      <c r="AF793" s="239" t="s">
        <v>17026</v>
      </c>
      <c r="AG793" s="239" t="s">
        <v>17026</v>
      </c>
      <c r="AH793" s="239" t="s">
        <v>17026</v>
      </c>
      <c r="AI793" s="251"/>
      <c r="AJ793" s="251"/>
      <c r="AK793" s="251"/>
      <c r="AL793" s="251"/>
      <c r="AM793" s="252"/>
      <c r="AN793" s="252"/>
      <c r="AO793" s="252"/>
      <c r="AP793" s="252"/>
      <c r="AQ793" s="252"/>
      <c r="AR793" s="252"/>
      <c r="AS793" s="252"/>
      <c r="AT793" s="252"/>
      <c r="AU793" s="252"/>
      <c r="AV793" s="252"/>
      <c r="AW793" s="252"/>
      <c r="AX793" s="253"/>
      <c r="AY793" s="253"/>
      <c r="AZ793" s="252"/>
      <c r="BA793" s="252"/>
      <c r="BB793" s="254"/>
      <c r="BC793" s="255">
        <f t="shared" si="335"/>
        <v>-310</v>
      </c>
      <c r="BJ793" s="191" t="e">
        <f t="shared" si="336"/>
        <v>#N/A</v>
      </c>
      <c r="BM793" s="191" t="s">
        <v>556</v>
      </c>
      <c r="BN793" s="191" t="s">
        <v>2984</v>
      </c>
      <c r="BO793" s="191" t="s">
        <v>2984</v>
      </c>
      <c r="BU793" s="191" t="s">
        <v>556</v>
      </c>
      <c r="BV793" s="191" t="s">
        <v>2984</v>
      </c>
      <c r="BW793" s="191" t="s">
        <v>2984</v>
      </c>
      <c r="CH793" s="248">
        <f t="shared" si="323"/>
        <v>2.3283064365386963E-10</v>
      </c>
    </row>
    <row r="794" spans="1:86" x14ac:dyDescent="0.3">
      <c r="A794" s="191">
        <v>1</v>
      </c>
      <c r="B794" s="256">
        <f>SUBTOTAL(9,$A$647:A794)</f>
        <v>114</v>
      </c>
      <c r="C794" s="260" t="s">
        <v>284</v>
      </c>
      <c r="D794" s="197">
        <f>E794+F794+G794+H794+I794+J794+L794+N794+P794+R794+T794+U794+V794+W794+X794+Y794+Z794+AA794+AB794+AC794+AD794+AE794</f>
        <v>2764282.4000000004</v>
      </c>
      <c r="E794" s="263">
        <v>0</v>
      </c>
      <c r="F794" s="263">
        <v>0</v>
      </c>
      <c r="G794" s="263">
        <v>0</v>
      </c>
      <c r="H794" s="263">
        <v>0</v>
      </c>
      <c r="I794" s="263">
        <v>0</v>
      </c>
      <c r="J794" s="263">
        <v>0</v>
      </c>
      <c r="K794" s="278">
        <v>0</v>
      </c>
      <c r="L794" s="263">
        <v>0</v>
      </c>
      <c r="M794" s="197">
        <v>310</v>
      </c>
      <c r="N794" s="197">
        <v>2559508.91</v>
      </c>
      <c r="O794" s="263">
        <v>0</v>
      </c>
      <c r="P794" s="263">
        <v>0</v>
      </c>
      <c r="Q794" s="263">
        <v>0</v>
      </c>
      <c r="R794" s="263">
        <v>0</v>
      </c>
      <c r="S794" s="263">
        <v>0</v>
      </c>
      <c r="T794" s="263">
        <v>0</v>
      </c>
      <c r="U794" s="263">
        <v>0</v>
      </c>
      <c r="V794" s="263">
        <v>0</v>
      </c>
      <c r="W794" s="263">
        <v>0</v>
      </c>
      <c r="X794" s="263">
        <v>0</v>
      </c>
      <c r="Y794" s="263">
        <v>0</v>
      </c>
      <c r="Z794" s="263">
        <v>0</v>
      </c>
      <c r="AA794" s="263">
        <v>0</v>
      </c>
      <c r="AB794" s="263">
        <v>0</v>
      </c>
      <c r="AC794" s="197">
        <f>ROUND(N794*2.14%,2)</f>
        <v>54773.49</v>
      </c>
      <c r="AD794" s="197">
        <v>150000</v>
      </c>
      <c r="AE794" s="263">
        <v>0</v>
      </c>
      <c r="AF794" s="239">
        <v>2025</v>
      </c>
      <c r="AG794" s="239">
        <v>2025</v>
      </c>
      <c r="AH794" s="239">
        <v>2025</v>
      </c>
      <c r="AI794" s="251"/>
      <c r="AJ794" s="251"/>
      <c r="AK794" s="251"/>
      <c r="AL794" s="251"/>
      <c r="AM794" s="252" t="s">
        <v>16967</v>
      </c>
      <c r="AN794" s="252" t="s">
        <v>16965</v>
      </c>
      <c r="AO794" s="252">
        <v>0</v>
      </c>
      <c r="AP794" s="252" t="s">
        <v>16964</v>
      </c>
      <c r="AQ794" s="252" t="s">
        <v>16957</v>
      </c>
      <c r="AR794" s="252" t="s">
        <v>16964</v>
      </c>
      <c r="AS794" s="252"/>
      <c r="AT794" s="252"/>
      <c r="AU794" s="252"/>
      <c r="AV794" s="252"/>
      <c r="AW794" s="252" t="s">
        <v>662</v>
      </c>
      <c r="AX794" s="253">
        <v>998.3</v>
      </c>
      <c r="AY794" s="253">
        <v>307.8</v>
      </c>
      <c r="AZ794" s="252" t="s">
        <v>2992</v>
      </c>
      <c r="BA794" s="252" t="s">
        <v>17012</v>
      </c>
      <c r="BB794" s="254"/>
      <c r="BC794" s="255">
        <f t="shared" si="335"/>
        <v>-2.1999999999999886</v>
      </c>
      <c r="BJ794" s="191" t="str">
        <f t="shared" si="336"/>
        <v>нет данных</v>
      </c>
      <c r="BM794" s="191" t="s">
        <v>3402</v>
      </c>
      <c r="BN794" s="191" t="s">
        <v>3006</v>
      </c>
      <c r="BO794" s="191" t="s">
        <v>933</v>
      </c>
      <c r="BU794" s="191" t="s">
        <v>3402</v>
      </c>
      <c r="BV794" s="191" t="s">
        <v>3006</v>
      </c>
      <c r="BW794" s="191" t="s">
        <v>933</v>
      </c>
      <c r="CH794" s="248">
        <f t="shared" si="323"/>
        <v>2.3283064365386963E-10</v>
      </c>
    </row>
    <row r="795" spans="1:86" x14ac:dyDescent="0.3">
      <c r="B795" s="249" t="s">
        <v>263</v>
      </c>
      <c r="C795" s="249"/>
      <c r="D795" s="246">
        <f>D796+D797</f>
        <v>18334915.32</v>
      </c>
      <c r="E795" s="197">
        <f t="shared" ref="E795:AE795" si="350">E796+E797</f>
        <v>0</v>
      </c>
      <c r="F795" s="197">
        <f t="shared" si="350"/>
        <v>0</v>
      </c>
      <c r="G795" s="197">
        <f t="shared" si="350"/>
        <v>0</v>
      </c>
      <c r="H795" s="197">
        <f t="shared" si="350"/>
        <v>0</v>
      </c>
      <c r="I795" s="197">
        <f t="shared" si="350"/>
        <v>0</v>
      </c>
      <c r="J795" s="197">
        <f t="shared" si="350"/>
        <v>0</v>
      </c>
      <c r="K795" s="247">
        <f t="shared" si="350"/>
        <v>0</v>
      </c>
      <c r="L795" s="197">
        <f t="shared" si="350"/>
        <v>0</v>
      </c>
      <c r="M795" s="197">
        <f t="shared" si="350"/>
        <v>2176.1</v>
      </c>
      <c r="N795" s="197">
        <f t="shared" si="350"/>
        <v>17578730.489999998</v>
      </c>
      <c r="O795" s="197">
        <f t="shared" si="350"/>
        <v>0</v>
      </c>
      <c r="P795" s="197">
        <f t="shared" si="350"/>
        <v>0</v>
      </c>
      <c r="Q795" s="197">
        <f t="shared" si="350"/>
        <v>0</v>
      </c>
      <c r="R795" s="197">
        <f t="shared" si="350"/>
        <v>0</v>
      </c>
      <c r="S795" s="197">
        <f t="shared" si="350"/>
        <v>0</v>
      </c>
      <c r="T795" s="197">
        <f t="shared" si="350"/>
        <v>0</v>
      </c>
      <c r="U795" s="197">
        <f t="shared" si="350"/>
        <v>0</v>
      </c>
      <c r="V795" s="197">
        <f t="shared" si="350"/>
        <v>0</v>
      </c>
      <c r="W795" s="197">
        <f t="shared" si="350"/>
        <v>0</v>
      </c>
      <c r="X795" s="197">
        <f t="shared" si="350"/>
        <v>0</v>
      </c>
      <c r="Y795" s="197">
        <f t="shared" si="350"/>
        <v>0</v>
      </c>
      <c r="Z795" s="197">
        <f t="shared" si="350"/>
        <v>0</v>
      </c>
      <c r="AA795" s="197">
        <f t="shared" si="350"/>
        <v>0</v>
      </c>
      <c r="AB795" s="197">
        <f t="shared" si="350"/>
        <v>0</v>
      </c>
      <c r="AC795" s="197">
        <f t="shared" si="350"/>
        <v>376184.82999999996</v>
      </c>
      <c r="AD795" s="197">
        <f t="shared" si="350"/>
        <v>380000</v>
      </c>
      <c r="AE795" s="197">
        <f t="shared" si="350"/>
        <v>0</v>
      </c>
      <c r="AF795" s="239" t="s">
        <v>17026</v>
      </c>
      <c r="AG795" s="239" t="s">
        <v>17026</v>
      </c>
      <c r="AH795" s="239" t="s">
        <v>17026</v>
      </c>
      <c r="AI795" s="251"/>
      <c r="AJ795" s="251"/>
      <c r="AK795" s="251"/>
      <c r="AL795" s="251"/>
      <c r="AM795" s="252"/>
      <c r="AN795" s="252"/>
      <c r="AO795" s="252"/>
      <c r="AP795" s="252"/>
      <c r="AQ795" s="252"/>
      <c r="AR795" s="252"/>
      <c r="AS795" s="252"/>
      <c r="AT795" s="252"/>
      <c r="AU795" s="252"/>
      <c r="AV795" s="252"/>
      <c r="AW795" s="252"/>
      <c r="AX795" s="253"/>
      <c r="AY795" s="253"/>
      <c r="AZ795" s="252"/>
      <c r="BA795" s="252"/>
      <c r="BB795" s="254"/>
      <c r="BC795" s="255">
        <f t="shared" si="335"/>
        <v>-2176.1</v>
      </c>
      <c r="BJ795" s="191" t="e">
        <f t="shared" si="336"/>
        <v>#N/A</v>
      </c>
      <c r="BM795" s="191" t="s">
        <v>3403</v>
      </c>
      <c r="BN795" s="191" t="s">
        <v>614</v>
      </c>
      <c r="BO795" s="191" t="s">
        <v>3405</v>
      </c>
      <c r="BU795" s="191" t="s">
        <v>3403</v>
      </c>
      <c r="BV795" s="191" t="s">
        <v>614</v>
      </c>
      <c r="BW795" s="191" t="s">
        <v>3405</v>
      </c>
      <c r="CH795" s="248">
        <f t="shared" si="323"/>
        <v>1.9790604710578918E-9</v>
      </c>
    </row>
    <row r="796" spans="1:86" x14ac:dyDescent="0.3">
      <c r="A796" s="191">
        <v>1</v>
      </c>
      <c r="B796" s="256">
        <f>SUBTOTAL(9,$A$647:A796)</f>
        <v>115</v>
      </c>
      <c r="C796" s="260" t="s">
        <v>285</v>
      </c>
      <c r="D796" s="197">
        <f t="shared" ref="D796:D797" si="351">E796+F796+G796+H796+I796+J796+L796+N796+P796+R796+T796+U796+V796+W796+X796+Y796+Z796+AA796+AB796+AC796+AD796+AE796</f>
        <v>11594435.32</v>
      </c>
      <c r="E796" s="263">
        <v>0</v>
      </c>
      <c r="F796" s="263">
        <v>0</v>
      </c>
      <c r="G796" s="263">
        <v>0</v>
      </c>
      <c r="H796" s="263">
        <v>0</v>
      </c>
      <c r="I796" s="263">
        <v>0</v>
      </c>
      <c r="J796" s="263">
        <v>0</v>
      </c>
      <c r="K796" s="278">
        <v>0</v>
      </c>
      <c r="L796" s="263">
        <v>0</v>
      </c>
      <c r="M796" s="197">
        <v>1376.1</v>
      </c>
      <c r="N796" s="197">
        <v>11155703.27</v>
      </c>
      <c r="O796" s="263">
        <v>0</v>
      </c>
      <c r="P796" s="263">
        <v>0</v>
      </c>
      <c r="Q796" s="263">
        <v>0</v>
      </c>
      <c r="R796" s="263">
        <v>0</v>
      </c>
      <c r="S796" s="263">
        <v>0</v>
      </c>
      <c r="T796" s="263">
        <v>0</v>
      </c>
      <c r="U796" s="263">
        <v>0</v>
      </c>
      <c r="V796" s="263">
        <v>0</v>
      </c>
      <c r="W796" s="263">
        <v>0</v>
      </c>
      <c r="X796" s="263">
        <v>0</v>
      </c>
      <c r="Y796" s="263">
        <v>0</v>
      </c>
      <c r="Z796" s="263">
        <v>0</v>
      </c>
      <c r="AA796" s="263">
        <v>0</v>
      </c>
      <c r="AB796" s="263">
        <v>0</v>
      </c>
      <c r="AC796" s="197">
        <f>ROUND(N796*2.14%,2)</f>
        <v>238732.05</v>
      </c>
      <c r="AD796" s="263">
        <v>200000</v>
      </c>
      <c r="AE796" s="263">
        <v>0</v>
      </c>
      <c r="AF796" s="239">
        <v>2025</v>
      </c>
      <c r="AG796" s="239">
        <v>2025</v>
      </c>
      <c r="AH796" s="239">
        <v>2025</v>
      </c>
      <c r="AI796" s="251"/>
      <c r="AJ796" s="251"/>
      <c r="AK796" s="251"/>
      <c r="AL796" s="251"/>
      <c r="AM796" s="252" t="s">
        <v>16962</v>
      </c>
      <c r="AN796" s="252" t="s">
        <v>16969</v>
      </c>
      <c r="AO796" s="252">
        <v>0</v>
      </c>
      <c r="AP796" s="252" t="s">
        <v>16964</v>
      </c>
      <c r="AQ796" s="252" t="s">
        <v>16968</v>
      </c>
      <c r="AR796" s="252" t="s">
        <v>16964</v>
      </c>
      <c r="AS796" s="252"/>
      <c r="AT796" s="252"/>
      <c r="AU796" s="252"/>
      <c r="AV796" s="252"/>
      <c r="AW796" s="252" t="s">
        <v>776</v>
      </c>
      <c r="AX796" s="253">
        <v>3673.2</v>
      </c>
      <c r="AY796" s="253">
        <v>1200</v>
      </c>
      <c r="AZ796" s="252" t="s">
        <v>2967</v>
      </c>
      <c r="BA796" s="252">
        <v>2009</v>
      </c>
      <c r="BB796" s="254"/>
      <c r="BC796" s="255">
        <f t="shared" si="335"/>
        <v>-176.09999999999991</v>
      </c>
      <c r="BJ796" s="191" t="str">
        <f t="shared" si="336"/>
        <v>нет данных</v>
      </c>
      <c r="BM796" s="191" t="s">
        <v>3407</v>
      </c>
      <c r="BN796" s="191" t="s">
        <v>3084</v>
      </c>
      <c r="BO796" s="191" t="s">
        <v>2984</v>
      </c>
      <c r="BU796" s="191" t="s">
        <v>3407</v>
      </c>
      <c r="BV796" s="191" t="s">
        <v>3084</v>
      </c>
      <c r="BW796" s="191" t="s">
        <v>2984</v>
      </c>
      <c r="CH796" s="248">
        <f t="shared" si="323"/>
        <v>7.5669959187507629E-10</v>
      </c>
    </row>
    <row r="797" spans="1:86" x14ac:dyDescent="0.3">
      <c r="A797" s="191">
        <v>1</v>
      </c>
      <c r="B797" s="256">
        <f>SUBTOTAL(9,$A$647:A797)</f>
        <v>116</v>
      </c>
      <c r="C797" s="260" t="s">
        <v>286</v>
      </c>
      <c r="D797" s="197">
        <f t="shared" si="351"/>
        <v>6740480</v>
      </c>
      <c r="E797" s="263">
        <v>0</v>
      </c>
      <c r="F797" s="263">
        <v>0</v>
      </c>
      <c r="G797" s="263">
        <v>0</v>
      </c>
      <c r="H797" s="263">
        <v>0</v>
      </c>
      <c r="I797" s="263">
        <v>0</v>
      </c>
      <c r="J797" s="263">
        <v>0</v>
      </c>
      <c r="K797" s="278">
        <v>0</v>
      </c>
      <c r="L797" s="263">
        <v>0</v>
      </c>
      <c r="M797" s="197">
        <v>800</v>
      </c>
      <c r="N797" s="197">
        <v>6423027.2199999997</v>
      </c>
      <c r="O797" s="263">
        <v>0</v>
      </c>
      <c r="P797" s="263">
        <v>0</v>
      </c>
      <c r="Q797" s="263">
        <v>0</v>
      </c>
      <c r="R797" s="263">
        <v>0</v>
      </c>
      <c r="S797" s="263">
        <v>0</v>
      </c>
      <c r="T797" s="263">
        <v>0</v>
      </c>
      <c r="U797" s="263">
        <v>0</v>
      </c>
      <c r="V797" s="263">
        <v>0</v>
      </c>
      <c r="W797" s="263">
        <v>0</v>
      </c>
      <c r="X797" s="263">
        <v>0</v>
      </c>
      <c r="Y797" s="263">
        <v>0</v>
      </c>
      <c r="Z797" s="263">
        <v>0</v>
      </c>
      <c r="AA797" s="263">
        <v>0</v>
      </c>
      <c r="AB797" s="263">
        <v>0</v>
      </c>
      <c r="AC797" s="197">
        <f>ROUND(N797*2.14%,2)</f>
        <v>137452.78</v>
      </c>
      <c r="AD797" s="197">
        <v>180000</v>
      </c>
      <c r="AE797" s="263">
        <v>0</v>
      </c>
      <c r="AF797" s="239">
        <v>2025</v>
      </c>
      <c r="AG797" s="239">
        <v>2025</v>
      </c>
      <c r="AH797" s="239">
        <v>2025</v>
      </c>
      <c r="AI797" s="251"/>
      <c r="AJ797" s="251"/>
      <c r="AK797" s="251"/>
      <c r="AL797" s="251"/>
      <c r="AM797" s="252" t="s">
        <v>16953</v>
      </c>
      <c r="AN797" s="252" t="s">
        <v>16974</v>
      </c>
      <c r="AO797" s="252">
        <v>0</v>
      </c>
      <c r="AP797" s="252" t="s">
        <v>16951</v>
      </c>
      <c r="AQ797" s="252" t="s">
        <v>16966</v>
      </c>
      <c r="AR797" s="252">
        <v>0</v>
      </c>
      <c r="AS797" s="252"/>
      <c r="AT797" s="252"/>
      <c r="AU797" s="252"/>
      <c r="AV797" s="252"/>
      <c r="AW797" s="252" t="s">
        <v>618</v>
      </c>
      <c r="AX797" s="253">
        <v>3493.88</v>
      </c>
      <c r="AY797" s="253">
        <v>691.71</v>
      </c>
      <c r="AZ797" s="252" t="s">
        <v>2967</v>
      </c>
      <c r="BA797" s="252" t="s">
        <v>17012</v>
      </c>
      <c r="BB797" s="254"/>
      <c r="BC797" s="255">
        <f t="shared" si="335"/>
        <v>-108.28999999999996</v>
      </c>
      <c r="BJ797" s="191" t="str">
        <f t="shared" si="336"/>
        <v>нет данных</v>
      </c>
      <c r="BM797" s="191" t="s">
        <v>3408</v>
      </c>
      <c r="BN797" s="191" t="s">
        <v>776</v>
      </c>
      <c r="BO797" s="191" t="s">
        <v>3409</v>
      </c>
      <c r="BU797" s="191" t="s">
        <v>3408</v>
      </c>
      <c r="BV797" s="191" t="s">
        <v>776</v>
      </c>
      <c r="BW797" s="191" t="s">
        <v>3409</v>
      </c>
      <c r="CH797" s="248">
        <f t="shared" si="323"/>
        <v>2.6193447411060333E-10</v>
      </c>
    </row>
    <row r="798" spans="1:86" x14ac:dyDescent="0.3">
      <c r="B798" s="249" t="s">
        <v>266</v>
      </c>
      <c r="C798" s="249"/>
      <c r="D798" s="246">
        <f>D799</f>
        <v>13268555.52</v>
      </c>
      <c r="E798" s="197">
        <f t="shared" ref="E798:AE798" si="352">E799</f>
        <v>0</v>
      </c>
      <c r="F798" s="197">
        <f t="shared" si="352"/>
        <v>0</v>
      </c>
      <c r="G798" s="197">
        <f t="shared" si="352"/>
        <v>0</v>
      </c>
      <c r="H798" s="197">
        <f t="shared" si="352"/>
        <v>0</v>
      </c>
      <c r="I798" s="197">
        <f t="shared" si="352"/>
        <v>0</v>
      </c>
      <c r="J798" s="197">
        <f t="shared" si="352"/>
        <v>0</v>
      </c>
      <c r="K798" s="247">
        <f t="shared" si="352"/>
        <v>0</v>
      </c>
      <c r="L798" s="197">
        <f t="shared" si="352"/>
        <v>0</v>
      </c>
      <c r="M798" s="197">
        <f t="shared" si="352"/>
        <v>1488</v>
      </c>
      <c r="N798" s="197">
        <f t="shared" si="352"/>
        <v>12794747.91</v>
      </c>
      <c r="O798" s="197">
        <f t="shared" si="352"/>
        <v>0</v>
      </c>
      <c r="P798" s="197">
        <f t="shared" si="352"/>
        <v>0</v>
      </c>
      <c r="Q798" s="197">
        <f t="shared" si="352"/>
        <v>0</v>
      </c>
      <c r="R798" s="197">
        <f t="shared" si="352"/>
        <v>0</v>
      </c>
      <c r="S798" s="197">
        <f t="shared" si="352"/>
        <v>0</v>
      </c>
      <c r="T798" s="197">
        <f t="shared" si="352"/>
        <v>0</v>
      </c>
      <c r="U798" s="197">
        <f t="shared" si="352"/>
        <v>0</v>
      </c>
      <c r="V798" s="197">
        <f t="shared" si="352"/>
        <v>0</v>
      </c>
      <c r="W798" s="197">
        <f t="shared" si="352"/>
        <v>0</v>
      </c>
      <c r="X798" s="197">
        <f t="shared" si="352"/>
        <v>0</v>
      </c>
      <c r="Y798" s="197">
        <f t="shared" si="352"/>
        <v>0</v>
      </c>
      <c r="Z798" s="197">
        <f t="shared" si="352"/>
        <v>0</v>
      </c>
      <c r="AA798" s="197">
        <f t="shared" si="352"/>
        <v>0</v>
      </c>
      <c r="AB798" s="197">
        <f t="shared" si="352"/>
        <v>0</v>
      </c>
      <c r="AC798" s="197">
        <f t="shared" si="352"/>
        <v>273807.61</v>
      </c>
      <c r="AD798" s="197">
        <f t="shared" si="352"/>
        <v>200000</v>
      </c>
      <c r="AE798" s="197">
        <f t="shared" si="352"/>
        <v>0</v>
      </c>
      <c r="AF798" s="239" t="s">
        <v>17026</v>
      </c>
      <c r="AG798" s="239" t="s">
        <v>17026</v>
      </c>
      <c r="AH798" s="239" t="s">
        <v>17026</v>
      </c>
      <c r="AI798" s="251"/>
      <c r="AJ798" s="251"/>
      <c r="AK798" s="251"/>
      <c r="AL798" s="251"/>
      <c r="AM798" s="252"/>
      <c r="AN798" s="252"/>
      <c r="AO798" s="252"/>
      <c r="AP798" s="252"/>
      <c r="AQ798" s="252"/>
      <c r="AR798" s="252"/>
      <c r="AS798" s="252"/>
      <c r="AT798" s="252"/>
      <c r="AU798" s="252"/>
      <c r="AV798" s="252"/>
      <c r="AW798" s="252"/>
      <c r="AX798" s="253"/>
      <c r="AY798" s="253"/>
      <c r="AZ798" s="252"/>
      <c r="BA798" s="252"/>
      <c r="BB798" s="254"/>
      <c r="BC798" s="255">
        <f t="shared" ref="BC798:BC819" si="353">AY798-M798</f>
        <v>-1488</v>
      </c>
      <c r="BJ798" s="191" t="e">
        <f t="shared" si="336"/>
        <v>#N/A</v>
      </c>
      <c r="BM798" s="191" t="s">
        <v>677</v>
      </c>
      <c r="BN798" s="191" t="s">
        <v>2984</v>
      </c>
      <c r="BO798" s="191" t="s">
        <v>2984</v>
      </c>
      <c r="BU798" s="191" t="s">
        <v>677</v>
      </c>
      <c r="BV798" s="191" t="s">
        <v>2984</v>
      </c>
      <c r="BW798" s="191" t="s">
        <v>2984</v>
      </c>
      <c r="CH798" s="248">
        <f t="shared" si="323"/>
        <v>-5.8207660913467407E-10</v>
      </c>
    </row>
    <row r="799" spans="1:86" x14ac:dyDescent="0.3">
      <c r="A799" s="191">
        <v>1</v>
      </c>
      <c r="B799" s="256">
        <f>SUBTOTAL(9,$A$647:A799)</f>
        <v>117</v>
      </c>
      <c r="C799" s="260" t="s">
        <v>287</v>
      </c>
      <c r="D799" s="197">
        <f>E799+F799+G799+H799+I799+J799+L799+N799+P799+R799+T799+U799+V799+W799+X799+Y799+Z799+AA799+AB799+AC799+AD799+AE799</f>
        <v>13268555.52</v>
      </c>
      <c r="E799" s="263">
        <v>0</v>
      </c>
      <c r="F799" s="263">
        <v>0</v>
      </c>
      <c r="G799" s="263">
        <v>0</v>
      </c>
      <c r="H799" s="263">
        <v>0</v>
      </c>
      <c r="I799" s="263">
        <v>0</v>
      </c>
      <c r="J799" s="263">
        <v>0</v>
      </c>
      <c r="K799" s="278">
        <v>0</v>
      </c>
      <c r="L799" s="263">
        <v>0</v>
      </c>
      <c r="M799" s="197">
        <v>1488</v>
      </c>
      <c r="N799" s="197">
        <v>12794747.91</v>
      </c>
      <c r="O799" s="263">
        <v>0</v>
      </c>
      <c r="P799" s="263">
        <v>0</v>
      </c>
      <c r="Q799" s="263">
        <v>0</v>
      </c>
      <c r="R799" s="263">
        <v>0</v>
      </c>
      <c r="S799" s="263">
        <v>0</v>
      </c>
      <c r="T799" s="263">
        <v>0</v>
      </c>
      <c r="U799" s="263">
        <v>0</v>
      </c>
      <c r="V799" s="263">
        <v>0</v>
      </c>
      <c r="W799" s="263">
        <v>0</v>
      </c>
      <c r="X799" s="263">
        <v>0</v>
      </c>
      <c r="Y799" s="263">
        <v>0</v>
      </c>
      <c r="Z799" s="263">
        <v>0</v>
      </c>
      <c r="AA799" s="263">
        <v>0</v>
      </c>
      <c r="AB799" s="263">
        <v>0</v>
      </c>
      <c r="AC799" s="197">
        <f>ROUND(N799*2.14%,2)</f>
        <v>273807.61</v>
      </c>
      <c r="AD799" s="263">
        <v>200000</v>
      </c>
      <c r="AE799" s="263">
        <v>0</v>
      </c>
      <c r="AF799" s="239">
        <v>2025</v>
      </c>
      <c r="AG799" s="239">
        <v>2025</v>
      </c>
      <c r="AH799" s="239">
        <v>2025</v>
      </c>
      <c r="AI799" s="251"/>
      <c r="AJ799" s="251"/>
      <c r="AK799" s="251"/>
      <c r="AL799" s="251"/>
      <c r="AM799" s="252" t="s">
        <v>16969</v>
      </c>
      <c r="AN799" s="252" t="s">
        <v>16958</v>
      </c>
      <c r="AO799" s="252">
        <v>0</v>
      </c>
      <c r="AP799" s="252" t="s">
        <v>16964</v>
      </c>
      <c r="AQ799" s="252" t="s">
        <v>16964</v>
      </c>
      <c r="AR799" s="252" t="s">
        <v>16957</v>
      </c>
      <c r="AS799" s="252"/>
      <c r="AT799" s="252"/>
      <c r="AU799" s="252"/>
      <c r="AV799" s="252"/>
      <c r="AW799" s="252" t="s">
        <v>670</v>
      </c>
      <c r="AX799" s="253">
        <v>5515.1</v>
      </c>
      <c r="AY799" s="253">
        <v>1487.28</v>
      </c>
      <c r="AZ799" s="252" t="s">
        <v>2992</v>
      </c>
      <c r="BA799" s="252" t="s">
        <v>17012</v>
      </c>
      <c r="BB799" s="254"/>
      <c r="BC799" s="255">
        <f t="shared" si="353"/>
        <v>-0.72000000000002728</v>
      </c>
      <c r="BJ799" s="191" t="str">
        <f t="shared" si="336"/>
        <v>1614.800</v>
      </c>
      <c r="BM799" s="191" t="s">
        <v>3410</v>
      </c>
      <c r="BN799" s="191" t="s">
        <v>716</v>
      </c>
      <c r="BO799" s="191" t="s">
        <v>3374</v>
      </c>
      <c r="BU799" s="191" t="s">
        <v>3410</v>
      </c>
      <c r="BV799" s="191" t="s">
        <v>716</v>
      </c>
      <c r="BW799" s="191" t="s">
        <v>3374</v>
      </c>
      <c r="CH799" s="248">
        <f t="shared" si="323"/>
        <v>-5.8207660913467407E-10</v>
      </c>
    </row>
    <row r="800" spans="1:86" ht="20.25" customHeight="1" x14ac:dyDescent="0.3">
      <c r="B800" s="249" t="s">
        <v>52</v>
      </c>
      <c r="C800" s="249"/>
      <c r="D800" s="246">
        <f>D801</f>
        <v>5602584</v>
      </c>
      <c r="E800" s="197">
        <f t="shared" ref="E800:AE800" si="354">E801</f>
        <v>0</v>
      </c>
      <c r="F800" s="197">
        <f t="shared" si="354"/>
        <v>0</v>
      </c>
      <c r="G800" s="197">
        <f t="shared" si="354"/>
        <v>0</v>
      </c>
      <c r="H800" s="197">
        <f t="shared" si="354"/>
        <v>0</v>
      </c>
      <c r="I800" s="197">
        <f t="shared" si="354"/>
        <v>0</v>
      </c>
      <c r="J800" s="197">
        <f t="shared" si="354"/>
        <v>0</v>
      </c>
      <c r="K800" s="247">
        <f t="shared" si="354"/>
        <v>0</v>
      </c>
      <c r="L800" s="197">
        <f t="shared" si="354"/>
        <v>0</v>
      </c>
      <c r="M800" s="197">
        <f t="shared" si="354"/>
        <v>650</v>
      </c>
      <c r="N800" s="197">
        <f t="shared" si="354"/>
        <v>5308972</v>
      </c>
      <c r="O800" s="197">
        <f t="shared" si="354"/>
        <v>0</v>
      </c>
      <c r="P800" s="197">
        <f t="shared" si="354"/>
        <v>0</v>
      </c>
      <c r="Q800" s="197">
        <f t="shared" si="354"/>
        <v>0</v>
      </c>
      <c r="R800" s="197">
        <f t="shared" si="354"/>
        <v>0</v>
      </c>
      <c r="S800" s="197">
        <f t="shared" si="354"/>
        <v>0</v>
      </c>
      <c r="T800" s="197">
        <f t="shared" si="354"/>
        <v>0</v>
      </c>
      <c r="U800" s="197">
        <f t="shared" si="354"/>
        <v>0</v>
      </c>
      <c r="V800" s="197">
        <f t="shared" si="354"/>
        <v>0</v>
      </c>
      <c r="W800" s="197">
        <f t="shared" si="354"/>
        <v>0</v>
      </c>
      <c r="X800" s="197">
        <f t="shared" si="354"/>
        <v>0</v>
      </c>
      <c r="Y800" s="197">
        <f t="shared" si="354"/>
        <v>0</v>
      </c>
      <c r="Z800" s="197">
        <f t="shared" si="354"/>
        <v>0</v>
      </c>
      <c r="AA800" s="197">
        <f t="shared" si="354"/>
        <v>0</v>
      </c>
      <c r="AB800" s="197">
        <f t="shared" si="354"/>
        <v>0</v>
      </c>
      <c r="AC800" s="197">
        <f t="shared" si="354"/>
        <v>113612</v>
      </c>
      <c r="AD800" s="197">
        <f t="shared" si="354"/>
        <v>180000</v>
      </c>
      <c r="AE800" s="197">
        <f t="shared" si="354"/>
        <v>0</v>
      </c>
      <c r="AF800" s="239" t="s">
        <v>17026</v>
      </c>
      <c r="AG800" s="239" t="s">
        <v>17026</v>
      </c>
      <c r="AH800" s="239" t="s">
        <v>17026</v>
      </c>
      <c r="AI800" s="251"/>
      <c r="AJ800" s="251"/>
      <c r="AK800" s="251"/>
      <c r="AL800" s="251"/>
      <c r="AM800" s="252"/>
      <c r="AN800" s="252"/>
      <c r="AO800" s="252"/>
      <c r="AP800" s="252"/>
      <c r="AQ800" s="252"/>
      <c r="AR800" s="252"/>
      <c r="AS800" s="252"/>
      <c r="AT800" s="252"/>
      <c r="AU800" s="252"/>
      <c r="AV800" s="252"/>
      <c r="AW800" s="252"/>
      <c r="AX800" s="253"/>
      <c r="AY800" s="253"/>
      <c r="AZ800" s="252"/>
      <c r="BA800" s="252"/>
      <c r="BB800" s="254"/>
      <c r="BC800" s="255">
        <f t="shared" si="353"/>
        <v>-650</v>
      </c>
      <c r="BJ800" s="191" t="e">
        <f t="shared" ref="BJ800:BJ819" si="355">VLOOKUP(C800,BM:BO,3,FALSE)</f>
        <v>#N/A</v>
      </c>
      <c r="BM800" s="191" t="s">
        <v>3032</v>
      </c>
      <c r="BN800" s="191" t="s">
        <v>664</v>
      </c>
      <c r="BO800" s="191" t="s">
        <v>3033</v>
      </c>
      <c r="BU800" s="191" t="s">
        <v>3032</v>
      </c>
      <c r="BV800" s="191" t="s">
        <v>664</v>
      </c>
      <c r="BW800" s="191" t="s">
        <v>3033</v>
      </c>
      <c r="CH800" s="248">
        <f t="shared" si="323"/>
        <v>0</v>
      </c>
    </row>
    <row r="801" spans="1:86" x14ac:dyDescent="0.3">
      <c r="A801" s="191">
        <v>1</v>
      </c>
      <c r="B801" s="256">
        <f>SUBTOTAL(9,$A$647:A801)</f>
        <v>118</v>
      </c>
      <c r="C801" s="307" t="s">
        <v>15904</v>
      </c>
      <c r="D801" s="197">
        <f>E801+F801+G801+H801+I801+J801+L801+N801+P801+R801+T801+U801+V801+W801+X801+Y801+Z801+AA801+AB801+AC801+AD801+AE801</f>
        <v>5602584</v>
      </c>
      <c r="E801" s="263">
        <v>0</v>
      </c>
      <c r="F801" s="263">
        <v>0</v>
      </c>
      <c r="G801" s="263">
        <v>0</v>
      </c>
      <c r="H801" s="263">
        <v>0</v>
      </c>
      <c r="I801" s="263">
        <v>0</v>
      </c>
      <c r="J801" s="263">
        <v>0</v>
      </c>
      <c r="K801" s="278">
        <v>0</v>
      </c>
      <c r="L801" s="263">
        <v>0</v>
      </c>
      <c r="M801" s="197">
        <v>650</v>
      </c>
      <c r="N801" s="197">
        <v>5308972</v>
      </c>
      <c r="O801" s="263">
        <v>0</v>
      </c>
      <c r="P801" s="263">
        <v>0</v>
      </c>
      <c r="Q801" s="263">
        <v>0</v>
      </c>
      <c r="R801" s="263">
        <v>0</v>
      </c>
      <c r="S801" s="263">
        <v>0</v>
      </c>
      <c r="T801" s="263">
        <v>0</v>
      </c>
      <c r="U801" s="263">
        <v>0</v>
      </c>
      <c r="V801" s="263">
        <v>0</v>
      </c>
      <c r="W801" s="263">
        <v>0</v>
      </c>
      <c r="X801" s="263">
        <v>0</v>
      </c>
      <c r="Y801" s="263">
        <v>0</v>
      </c>
      <c r="Z801" s="263">
        <v>0</v>
      </c>
      <c r="AA801" s="263">
        <v>0</v>
      </c>
      <c r="AB801" s="263">
        <v>0</v>
      </c>
      <c r="AC801" s="197">
        <f>ROUND(N801*2.14%,2)</f>
        <v>113612</v>
      </c>
      <c r="AD801" s="197">
        <v>180000</v>
      </c>
      <c r="AE801" s="263">
        <v>0</v>
      </c>
      <c r="AF801" s="239">
        <v>2025</v>
      </c>
      <c r="AG801" s="239">
        <v>2025</v>
      </c>
      <c r="AH801" s="239">
        <v>2025</v>
      </c>
      <c r="AI801" s="251"/>
      <c r="AJ801" s="251"/>
      <c r="AK801" s="251"/>
      <c r="AL801" s="251"/>
      <c r="AM801" s="252" t="s">
        <v>16953</v>
      </c>
      <c r="AN801" s="252" t="s">
        <v>16951</v>
      </c>
      <c r="AO801" s="252"/>
      <c r="AP801" s="252" t="s">
        <v>16965</v>
      </c>
      <c r="AQ801" s="252" t="s">
        <v>16972</v>
      </c>
      <c r="AR801" s="252"/>
      <c r="AS801" s="252"/>
      <c r="AT801" s="252"/>
      <c r="AU801" s="252"/>
      <c r="AV801" s="252"/>
      <c r="AW801" s="252">
        <v>1969</v>
      </c>
      <c r="AX801" s="253">
        <v>691.6</v>
      </c>
      <c r="AY801" s="253">
        <v>650</v>
      </c>
      <c r="AZ801" s="252" t="s">
        <v>2967</v>
      </c>
      <c r="BA801" s="252" t="s">
        <v>17012</v>
      </c>
      <c r="BB801" s="254"/>
      <c r="BC801" s="255">
        <f t="shared" si="353"/>
        <v>0</v>
      </c>
      <c r="BJ801" s="191" t="str">
        <f t="shared" si="355"/>
        <v>556.200</v>
      </c>
      <c r="BM801" s="191" t="s">
        <v>514</v>
      </c>
      <c r="BN801" s="191" t="s">
        <v>842</v>
      </c>
      <c r="BO801" s="191" t="s">
        <v>3034</v>
      </c>
      <c r="BU801" s="191" t="s">
        <v>514</v>
      </c>
      <c r="BV801" s="191" t="s">
        <v>842</v>
      </c>
      <c r="BW801" s="191" t="s">
        <v>3034</v>
      </c>
      <c r="CH801" s="248">
        <f t="shared" si="323"/>
        <v>0</v>
      </c>
    </row>
    <row r="802" spans="1:86" x14ac:dyDescent="0.3">
      <c r="B802" s="249" t="s">
        <v>53</v>
      </c>
      <c r="C802" s="308"/>
      <c r="D802" s="246">
        <f>D803</f>
        <v>3167614.8</v>
      </c>
      <c r="E802" s="197">
        <f t="shared" ref="E802:AE802" si="356">E803</f>
        <v>0</v>
      </c>
      <c r="F802" s="197">
        <f t="shared" si="356"/>
        <v>0</v>
      </c>
      <c r="G802" s="197">
        <f t="shared" si="356"/>
        <v>0</v>
      </c>
      <c r="H802" s="197">
        <f t="shared" si="356"/>
        <v>0</v>
      </c>
      <c r="I802" s="197">
        <f t="shared" si="356"/>
        <v>0</v>
      </c>
      <c r="J802" s="197">
        <f t="shared" si="356"/>
        <v>0</v>
      </c>
      <c r="K802" s="247">
        <f t="shared" si="356"/>
        <v>0</v>
      </c>
      <c r="L802" s="197">
        <f t="shared" si="356"/>
        <v>0</v>
      </c>
      <c r="M802" s="197">
        <f t="shared" si="356"/>
        <v>367.5</v>
      </c>
      <c r="N802" s="197">
        <f t="shared" si="356"/>
        <v>2954390.84</v>
      </c>
      <c r="O802" s="197">
        <f t="shared" si="356"/>
        <v>0</v>
      </c>
      <c r="P802" s="197">
        <f t="shared" si="356"/>
        <v>0</v>
      </c>
      <c r="Q802" s="197">
        <f t="shared" si="356"/>
        <v>0</v>
      </c>
      <c r="R802" s="197">
        <f t="shared" si="356"/>
        <v>0</v>
      </c>
      <c r="S802" s="197">
        <f t="shared" si="356"/>
        <v>0</v>
      </c>
      <c r="T802" s="197">
        <f t="shared" si="356"/>
        <v>0</v>
      </c>
      <c r="U802" s="197">
        <f t="shared" si="356"/>
        <v>0</v>
      </c>
      <c r="V802" s="197">
        <f t="shared" si="356"/>
        <v>0</v>
      </c>
      <c r="W802" s="197">
        <f t="shared" si="356"/>
        <v>0</v>
      </c>
      <c r="X802" s="197">
        <f t="shared" si="356"/>
        <v>0</v>
      </c>
      <c r="Y802" s="197">
        <f t="shared" si="356"/>
        <v>0</v>
      </c>
      <c r="Z802" s="197">
        <f t="shared" si="356"/>
        <v>0</v>
      </c>
      <c r="AA802" s="197">
        <f t="shared" si="356"/>
        <v>0</v>
      </c>
      <c r="AB802" s="197">
        <f t="shared" si="356"/>
        <v>0</v>
      </c>
      <c r="AC802" s="197">
        <f t="shared" si="356"/>
        <v>63223.96</v>
      </c>
      <c r="AD802" s="197">
        <f t="shared" si="356"/>
        <v>150000</v>
      </c>
      <c r="AE802" s="197">
        <f t="shared" si="356"/>
        <v>0</v>
      </c>
      <c r="AF802" s="239" t="s">
        <v>17026</v>
      </c>
      <c r="AG802" s="239" t="s">
        <v>17026</v>
      </c>
      <c r="AH802" s="239" t="s">
        <v>17026</v>
      </c>
      <c r="AI802" s="251"/>
      <c r="AJ802" s="251"/>
      <c r="AK802" s="251"/>
      <c r="AL802" s="251"/>
      <c r="AM802" s="252"/>
      <c r="AN802" s="252"/>
      <c r="AO802" s="252"/>
      <c r="AP802" s="252"/>
      <c r="AQ802" s="252"/>
      <c r="AR802" s="252"/>
      <c r="AS802" s="252"/>
      <c r="AT802" s="252"/>
      <c r="AU802" s="252"/>
      <c r="AV802" s="252"/>
      <c r="AW802" s="252"/>
      <c r="AX802" s="253"/>
      <c r="AY802" s="253"/>
      <c r="AZ802" s="252"/>
      <c r="BA802" s="252"/>
      <c r="BB802" s="254"/>
      <c r="BC802" s="255">
        <f t="shared" si="353"/>
        <v>-367.5</v>
      </c>
      <c r="BJ802" s="191" t="e">
        <f t="shared" si="355"/>
        <v>#N/A</v>
      </c>
      <c r="BM802" s="191" t="s">
        <v>3035</v>
      </c>
      <c r="BN802" s="191" t="s">
        <v>2984</v>
      </c>
      <c r="BO802" s="191" t="s">
        <v>856</v>
      </c>
      <c r="BU802" s="191" t="s">
        <v>3035</v>
      </c>
      <c r="BV802" s="191" t="s">
        <v>2984</v>
      </c>
      <c r="BW802" s="191" t="s">
        <v>856</v>
      </c>
      <c r="CH802" s="248">
        <f t="shared" si="323"/>
        <v>-2.9103830456733704E-11</v>
      </c>
    </row>
    <row r="803" spans="1:86" x14ac:dyDescent="0.3">
      <c r="A803" s="191">
        <v>1</v>
      </c>
      <c r="B803" s="256">
        <f>SUBTOTAL(9,$A$647:A803)</f>
        <v>119</v>
      </c>
      <c r="C803" s="297" t="s">
        <v>66</v>
      </c>
      <c r="D803" s="197">
        <f>E803+F803+G803+H803+I803+J803+L803+N803+P803+R803+T803+U803+V803+W803+X803+Y803+Z803+AA803+AB803+AC803+AD803+AE803</f>
        <v>3167614.8</v>
      </c>
      <c r="E803" s="263">
        <v>0</v>
      </c>
      <c r="F803" s="263">
        <v>0</v>
      </c>
      <c r="G803" s="263">
        <v>0</v>
      </c>
      <c r="H803" s="263">
        <v>0</v>
      </c>
      <c r="I803" s="263">
        <v>0</v>
      </c>
      <c r="J803" s="263">
        <v>0</v>
      </c>
      <c r="K803" s="278">
        <v>0</v>
      </c>
      <c r="L803" s="263">
        <v>0</v>
      </c>
      <c r="M803" s="197">
        <v>367.5</v>
      </c>
      <c r="N803" s="197">
        <v>2954390.84</v>
      </c>
      <c r="O803" s="263">
        <v>0</v>
      </c>
      <c r="P803" s="263">
        <v>0</v>
      </c>
      <c r="Q803" s="263">
        <v>0</v>
      </c>
      <c r="R803" s="263">
        <v>0</v>
      </c>
      <c r="S803" s="263">
        <v>0</v>
      </c>
      <c r="T803" s="263">
        <v>0</v>
      </c>
      <c r="U803" s="263">
        <v>0</v>
      </c>
      <c r="V803" s="263">
        <v>0</v>
      </c>
      <c r="W803" s="263">
        <v>0</v>
      </c>
      <c r="X803" s="263">
        <v>0</v>
      </c>
      <c r="Y803" s="263">
        <v>0</v>
      </c>
      <c r="Z803" s="263">
        <v>0</v>
      </c>
      <c r="AA803" s="263">
        <v>0</v>
      </c>
      <c r="AB803" s="263">
        <v>0</v>
      </c>
      <c r="AC803" s="197">
        <f>ROUND(N803*2.14%,2)</f>
        <v>63223.96</v>
      </c>
      <c r="AD803" s="197">
        <v>150000</v>
      </c>
      <c r="AE803" s="263">
        <v>0</v>
      </c>
      <c r="AF803" s="239">
        <v>2025</v>
      </c>
      <c r="AG803" s="239">
        <v>2025</v>
      </c>
      <c r="AH803" s="239">
        <v>2025</v>
      </c>
      <c r="AI803" s="251"/>
      <c r="AJ803" s="251"/>
      <c r="AK803" s="251"/>
      <c r="AL803" s="251"/>
      <c r="AM803" s="252" t="s">
        <v>16949</v>
      </c>
      <c r="AN803" s="252" t="s">
        <v>16970</v>
      </c>
      <c r="AO803" s="252">
        <v>0</v>
      </c>
      <c r="AP803" s="252" t="s">
        <v>16955</v>
      </c>
      <c r="AQ803" s="252" t="s">
        <v>16966</v>
      </c>
      <c r="AR803" s="252">
        <v>0</v>
      </c>
      <c r="AS803" s="252"/>
      <c r="AT803" s="252"/>
      <c r="AU803" s="252"/>
      <c r="AV803" s="252"/>
      <c r="AW803" s="252" t="s">
        <v>617</v>
      </c>
      <c r="AX803" s="253">
        <v>649.29999999999995</v>
      </c>
      <c r="AY803" s="253">
        <v>367.5</v>
      </c>
      <c r="AZ803" s="252" t="s">
        <v>2967</v>
      </c>
      <c r="BA803" s="252" t="s">
        <v>17012</v>
      </c>
      <c r="BB803" s="254"/>
      <c r="BC803" s="255">
        <f t="shared" si="353"/>
        <v>0</v>
      </c>
      <c r="BJ803" s="191" t="str">
        <f t="shared" si="355"/>
        <v>297.700</v>
      </c>
      <c r="BM803" s="191" t="s">
        <v>3036</v>
      </c>
      <c r="BN803" s="191" t="s">
        <v>781</v>
      </c>
      <c r="BO803" s="191" t="s">
        <v>3037</v>
      </c>
      <c r="BU803" s="191" t="s">
        <v>3036</v>
      </c>
      <c r="BV803" s="191" t="s">
        <v>781</v>
      </c>
      <c r="BW803" s="191" t="s">
        <v>3037</v>
      </c>
      <c r="CH803" s="248">
        <f t="shared" si="323"/>
        <v>-2.9103830456733704E-11</v>
      </c>
    </row>
    <row r="804" spans="1:86" x14ac:dyDescent="0.3">
      <c r="B804" s="249" t="s">
        <v>55</v>
      </c>
      <c r="C804" s="249"/>
      <c r="D804" s="246">
        <f>D805</f>
        <v>4525164</v>
      </c>
      <c r="E804" s="197">
        <f t="shared" ref="E804:AE804" si="357">E805</f>
        <v>0</v>
      </c>
      <c r="F804" s="197">
        <f t="shared" si="357"/>
        <v>0</v>
      </c>
      <c r="G804" s="197">
        <f t="shared" si="357"/>
        <v>0</v>
      </c>
      <c r="H804" s="197">
        <f t="shared" si="357"/>
        <v>0</v>
      </c>
      <c r="I804" s="197">
        <f t="shared" si="357"/>
        <v>0</v>
      </c>
      <c r="J804" s="197">
        <f t="shared" si="357"/>
        <v>0</v>
      </c>
      <c r="K804" s="247">
        <f t="shared" si="357"/>
        <v>0</v>
      </c>
      <c r="L804" s="197">
        <f t="shared" si="357"/>
        <v>0</v>
      </c>
      <c r="M804" s="197">
        <f t="shared" si="357"/>
        <v>525</v>
      </c>
      <c r="N804" s="197">
        <f t="shared" si="357"/>
        <v>4254125.71</v>
      </c>
      <c r="O804" s="197">
        <f t="shared" si="357"/>
        <v>0</v>
      </c>
      <c r="P804" s="197">
        <f t="shared" si="357"/>
        <v>0</v>
      </c>
      <c r="Q804" s="197">
        <f t="shared" si="357"/>
        <v>0</v>
      </c>
      <c r="R804" s="197">
        <f t="shared" si="357"/>
        <v>0</v>
      </c>
      <c r="S804" s="197">
        <f t="shared" si="357"/>
        <v>0</v>
      </c>
      <c r="T804" s="197">
        <f t="shared" si="357"/>
        <v>0</v>
      </c>
      <c r="U804" s="197">
        <f t="shared" si="357"/>
        <v>0</v>
      </c>
      <c r="V804" s="197">
        <f t="shared" si="357"/>
        <v>0</v>
      </c>
      <c r="W804" s="197">
        <f t="shared" si="357"/>
        <v>0</v>
      </c>
      <c r="X804" s="197">
        <f t="shared" si="357"/>
        <v>0</v>
      </c>
      <c r="Y804" s="197">
        <f t="shared" si="357"/>
        <v>0</v>
      </c>
      <c r="Z804" s="197">
        <f t="shared" si="357"/>
        <v>0</v>
      </c>
      <c r="AA804" s="197">
        <f t="shared" si="357"/>
        <v>0</v>
      </c>
      <c r="AB804" s="197">
        <f t="shared" si="357"/>
        <v>0</v>
      </c>
      <c r="AC804" s="197">
        <f t="shared" si="357"/>
        <v>91038.29</v>
      </c>
      <c r="AD804" s="197">
        <f t="shared" si="357"/>
        <v>180000</v>
      </c>
      <c r="AE804" s="197">
        <f t="shared" si="357"/>
        <v>0</v>
      </c>
      <c r="AF804" s="239" t="s">
        <v>17026</v>
      </c>
      <c r="AG804" s="239" t="s">
        <v>17026</v>
      </c>
      <c r="AH804" s="239" t="s">
        <v>17026</v>
      </c>
      <c r="AI804" s="251"/>
      <c r="AJ804" s="251"/>
      <c r="AK804" s="251"/>
      <c r="AL804" s="251"/>
      <c r="AM804" s="252"/>
      <c r="AN804" s="252"/>
      <c r="AO804" s="252"/>
      <c r="AP804" s="252"/>
      <c r="AQ804" s="252"/>
      <c r="AR804" s="252"/>
      <c r="AS804" s="252"/>
      <c r="AT804" s="252"/>
      <c r="AU804" s="252"/>
      <c r="AV804" s="252"/>
      <c r="AW804" s="252"/>
      <c r="AX804" s="253"/>
      <c r="AY804" s="253"/>
      <c r="AZ804" s="252"/>
      <c r="BA804" s="252"/>
      <c r="BB804" s="254"/>
      <c r="BC804" s="255">
        <f t="shared" si="353"/>
        <v>-525</v>
      </c>
      <c r="BJ804" s="191" t="e">
        <f t="shared" si="355"/>
        <v>#N/A</v>
      </c>
      <c r="BM804" s="191" t="s">
        <v>3038</v>
      </c>
      <c r="BN804" s="191" t="s">
        <v>667</v>
      </c>
      <c r="BO804" s="191" t="s">
        <v>999</v>
      </c>
      <c r="BU804" s="191" t="s">
        <v>3038</v>
      </c>
      <c r="BV804" s="191" t="s">
        <v>667</v>
      </c>
      <c r="BW804" s="191" t="s">
        <v>999</v>
      </c>
      <c r="CH804" s="248">
        <f t="shared" si="323"/>
        <v>5.8207660913467407E-11</v>
      </c>
    </row>
    <row r="805" spans="1:86" x14ac:dyDescent="0.3">
      <c r="A805" s="191">
        <v>1</v>
      </c>
      <c r="B805" s="256">
        <f>SUBTOTAL(9,$A$647:A805)</f>
        <v>120</v>
      </c>
      <c r="C805" s="260" t="s">
        <v>67</v>
      </c>
      <c r="D805" s="197">
        <f>E805+F805+G805+H805+I805+J805+L805+N805+P805+R805+T805+U805+V805+W805+X805+Y805+Z805+AA805+AB805+AC805+AD805+AE805</f>
        <v>4525164</v>
      </c>
      <c r="E805" s="263">
        <v>0</v>
      </c>
      <c r="F805" s="263">
        <v>0</v>
      </c>
      <c r="G805" s="263">
        <v>0</v>
      </c>
      <c r="H805" s="263">
        <v>0</v>
      </c>
      <c r="I805" s="263">
        <v>0</v>
      </c>
      <c r="J805" s="263">
        <v>0</v>
      </c>
      <c r="K805" s="278">
        <v>0</v>
      </c>
      <c r="L805" s="263">
        <v>0</v>
      </c>
      <c r="M805" s="197">
        <v>525</v>
      </c>
      <c r="N805" s="197">
        <v>4254125.71</v>
      </c>
      <c r="O805" s="263">
        <v>0</v>
      </c>
      <c r="P805" s="263">
        <v>0</v>
      </c>
      <c r="Q805" s="263">
        <v>0</v>
      </c>
      <c r="R805" s="263">
        <v>0</v>
      </c>
      <c r="S805" s="263">
        <v>0</v>
      </c>
      <c r="T805" s="263">
        <v>0</v>
      </c>
      <c r="U805" s="263">
        <v>0</v>
      </c>
      <c r="V805" s="263">
        <v>0</v>
      </c>
      <c r="W805" s="263">
        <v>0</v>
      </c>
      <c r="X805" s="263">
        <v>0</v>
      </c>
      <c r="Y805" s="263">
        <v>0</v>
      </c>
      <c r="Z805" s="263">
        <v>0</v>
      </c>
      <c r="AA805" s="263">
        <v>0</v>
      </c>
      <c r="AB805" s="263">
        <v>0</v>
      </c>
      <c r="AC805" s="197">
        <f>ROUND(N805*2.14%,2)</f>
        <v>91038.29</v>
      </c>
      <c r="AD805" s="197">
        <v>180000</v>
      </c>
      <c r="AE805" s="263">
        <v>0</v>
      </c>
      <c r="AF805" s="239">
        <v>2025</v>
      </c>
      <c r="AG805" s="239">
        <v>2025</v>
      </c>
      <c r="AH805" s="239">
        <v>2025</v>
      </c>
      <c r="AI805" s="251"/>
      <c r="AJ805" s="251"/>
      <c r="AK805" s="251"/>
      <c r="AL805" s="251"/>
      <c r="AM805" s="252" t="s">
        <v>16953</v>
      </c>
      <c r="AN805" s="252" t="s">
        <v>16974</v>
      </c>
      <c r="AO805" s="252">
        <v>0</v>
      </c>
      <c r="AP805" s="252" t="s">
        <v>16951</v>
      </c>
      <c r="AQ805" s="252" t="s">
        <v>16972</v>
      </c>
      <c r="AR805" s="252">
        <v>0</v>
      </c>
      <c r="AS805" s="252"/>
      <c r="AT805" s="252"/>
      <c r="AU805" s="252"/>
      <c r="AV805" s="252"/>
      <c r="AW805" s="252" t="s">
        <v>664</v>
      </c>
      <c r="AX805" s="253">
        <v>375.2</v>
      </c>
      <c r="AY805" s="253">
        <v>525</v>
      </c>
      <c r="AZ805" s="252" t="s">
        <v>2967</v>
      </c>
      <c r="BA805" s="252" t="s">
        <v>17012</v>
      </c>
      <c r="BB805" s="254"/>
      <c r="BC805" s="255">
        <f t="shared" si="353"/>
        <v>0</v>
      </c>
      <c r="BJ805" s="191" t="str">
        <f t="shared" si="355"/>
        <v>283.600</v>
      </c>
      <c r="BM805" s="191" t="s">
        <v>3039</v>
      </c>
      <c r="BN805" s="191" t="s">
        <v>1343</v>
      </c>
      <c r="BO805" s="191" t="s">
        <v>3041</v>
      </c>
      <c r="BU805" s="191" t="s">
        <v>3039</v>
      </c>
      <c r="BV805" s="191" t="s">
        <v>1343</v>
      </c>
      <c r="BW805" s="191" t="s">
        <v>3041</v>
      </c>
      <c r="CH805" s="248">
        <f t="shared" si="323"/>
        <v>5.8207660913467407E-11</v>
      </c>
    </row>
    <row r="806" spans="1:86" x14ac:dyDescent="0.3">
      <c r="B806" s="249" t="s">
        <v>56</v>
      </c>
      <c r="C806" s="249"/>
      <c r="D806" s="246">
        <f>D807</f>
        <v>6572262</v>
      </c>
      <c r="E806" s="197">
        <f t="shared" ref="E806:AE806" si="358">E807</f>
        <v>0</v>
      </c>
      <c r="F806" s="197">
        <f t="shared" si="358"/>
        <v>0</v>
      </c>
      <c r="G806" s="197">
        <f t="shared" si="358"/>
        <v>0</v>
      </c>
      <c r="H806" s="197">
        <f t="shared" si="358"/>
        <v>0</v>
      </c>
      <c r="I806" s="197">
        <f t="shared" si="358"/>
        <v>0</v>
      </c>
      <c r="J806" s="197">
        <f t="shared" si="358"/>
        <v>0</v>
      </c>
      <c r="K806" s="247">
        <f t="shared" si="358"/>
        <v>0</v>
      </c>
      <c r="L806" s="197">
        <f t="shared" si="358"/>
        <v>0</v>
      </c>
      <c r="M806" s="197">
        <f t="shared" si="358"/>
        <v>762.5</v>
      </c>
      <c r="N806" s="197">
        <f t="shared" si="358"/>
        <v>6258333.6600000001</v>
      </c>
      <c r="O806" s="197">
        <f t="shared" si="358"/>
        <v>0</v>
      </c>
      <c r="P806" s="197">
        <f t="shared" si="358"/>
        <v>0</v>
      </c>
      <c r="Q806" s="197">
        <f t="shared" si="358"/>
        <v>0</v>
      </c>
      <c r="R806" s="197">
        <f t="shared" si="358"/>
        <v>0</v>
      </c>
      <c r="S806" s="197">
        <f t="shared" si="358"/>
        <v>0</v>
      </c>
      <c r="T806" s="197">
        <f t="shared" si="358"/>
        <v>0</v>
      </c>
      <c r="U806" s="197">
        <f t="shared" si="358"/>
        <v>0</v>
      </c>
      <c r="V806" s="197">
        <f t="shared" si="358"/>
        <v>0</v>
      </c>
      <c r="W806" s="197">
        <f t="shared" si="358"/>
        <v>0</v>
      </c>
      <c r="X806" s="197">
        <f t="shared" si="358"/>
        <v>0</v>
      </c>
      <c r="Y806" s="197">
        <f t="shared" si="358"/>
        <v>0</v>
      </c>
      <c r="Z806" s="197">
        <f t="shared" si="358"/>
        <v>0</v>
      </c>
      <c r="AA806" s="197">
        <f t="shared" si="358"/>
        <v>0</v>
      </c>
      <c r="AB806" s="197">
        <f t="shared" si="358"/>
        <v>0</v>
      </c>
      <c r="AC806" s="197">
        <f t="shared" si="358"/>
        <v>133928.34</v>
      </c>
      <c r="AD806" s="197">
        <f t="shared" si="358"/>
        <v>180000</v>
      </c>
      <c r="AE806" s="197">
        <f t="shared" si="358"/>
        <v>0</v>
      </c>
      <c r="AF806" s="239" t="s">
        <v>17026</v>
      </c>
      <c r="AG806" s="239" t="s">
        <v>17026</v>
      </c>
      <c r="AH806" s="239" t="s">
        <v>17026</v>
      </c>
      <c r="AI806" s="251"/>
      <c r="AJ806" s="251"/>
      <c r="AK806" s="251"/>
      <c r="AL806" s="251"/>
      <c r="AM806" s="252"/>
      <c r="AN806" s="252"/>
      <c r="AO806" s="252"/>
      <c r="AP806" s="252"/>
      <c r="AQ806" s="252"/>
      <c r="AR806" s="252"/>
      <c r="AS806" s="252"/>
      <c r="AT806" s="252"/>
      <c r="AU806" s="252"/>
      <c r="AV806" s="252"/>
      <c r="AW806" s="252"/>
      <c r="AX806" s="253"/>
      <c r="AY806" s="253"/>
      <c r="AZ806" s="252"/>
      <c r="BA806" s="252"/>
      <c r="BB806" s="254"/>
      <c r="BC806" s="255">
        <f t="shared" si="353"/>
        <v>-762.5</v>
      </c>
      <c r="BJ806" s="191" t="e">
        <f t="shared" si="355"/>
        <v>#N/A</v>
      </c>
      <c r="BM806" s="191" t="s">
        <v>3042</v>
      </c>
      <c r="BN806" s="191" t="s">
        <v>2984</v>
      </c>
      <c r="BO806" s="191" t="s">
        <v>2984</v>
      </c>
      <c r="BU806" s="191" t="s">
        <v>3042</v>
      </c>
      <c r="BV806" s="191" t="s">
        <v>2984</v>
      </c>
      <c r="BW806" s="191" t="s">
        <v>2984</v>
      </c>
      <c r="CH806" s="248">
        <f t="shared" si="323"/>
        <v>-1.4551915228366852E-10</v>
      </c>
    </row>
    <row r="807" spans="1:86" x14ac:dyDescent="0.3">
      <c r="A807" s="191">
        <v>1</v>
      </c>
      <c r="B807" s="256">
        <f>SUBTOTAL(9,$A$647:A807)</f>
        <v>121</v>
      </c>
      <c r="C807" s="309" t="s">
        <v>68</v>
      </c>
      <c r="D807" s="197">
        <f>E807+F807+G807+H807+I807+J807+L807+N807+P807+R807+T807+U807+V807+W807+X807+Y807+Z807+AA807+AB807+AC807+AD807+AE807</f>
        <v>6572262</v>
      </c>
      <c r="E807" s="263">
        <v>0</v>
      </c>
      <c r="F807" s="263">
        <v>0</v>
      </c>
      <c r="G807" s="263">
        <v>0</v>
      </c>
      <c r="H807" s="263">
        <v>0</v>
      </c>
      <c r="I807" s="263">
        <v>0</v>
      </c>
      <c r="J807" s="263">
        <v>0</v>
      </c>
      <c r="K807" s="278">
        <v>0</v>
      </c>
      <c r="L807" s="263">
        <v>0</v>
      </c>
      <c r="M807" s="197">
        <v>762.5</v>
      </c>
      <c r="N807" s="197">
        <v>6258333.6600000001</v>
      </c>
      <c r="O807" s="263">
        <v>0</v>
      </c>
      <c r="P807" s="263">
        <v>0</v>
      </c>
      <c r="Q807" s="263">
        <v>0</v>
      </c>
      <c r="R807" s="263">
        <v>0</v>
      </c>
      <c r="S807" s="263">
        <v>0</v>
      </c>
      <c r="T807" s="263">
        <v>0</v>
      </c>
      <c r="U807" s="263">
        <v>0</v>
      </c>
      <c r="V807" s="263">
        <v>0</v>
      </c>
      <c r="W807" s="263">
        <v>0</v>
      </c>
      <c r="X807" s="263">
        <v>0</v>
      </c>
      <c r="Y807" s="263">
        <v>0</v>
      </c>
      <c r="Z807" s="263">
        <v>0</v>
      </c>
      <c r="AA807" s="263">
        <v>0</v>
      </c>
      <c r="AB807" s="263">
        <v>0</v>
      </c>
      <c r="AC807" s="197">
        <f>ROUND(N807*2.14%,2)</f>
        <v>133928.34</v>
      </c>
      <c r="AD807" s="197">
        <v>180000</v>
      </c>
      <c r="AE807" s="263">
        <v>0</v>
      </c>
      <c r="AF807" s="239">
        <v>2025</v>
      </c>
      <c r="AG807" s="239">
        <v>2025</v>
      </c>
      <c r="AH807" s="239">
        <v>2025</v>
      </c>
      <c r="AI807" s="251"/>
      <c r="AJ807" s="251"/>
      <c r="AK807" s="251"/>
      <c r="AL807" s="251"/>
      <c r="AM807" s="252" t="s">
        <v>16960</v>
      </c>
      <c r="AN807" s="252" t="s">
        <v>16951</v>
      </c>
      <c r="AO807" s="252">
        <v>0</v>
      </c>
      <c r="AP807" s="252" t="s">
        <v>16959</v>
      </c>
      <c r="AQ807" s="252" t="s">
        <v>16972</v>
      </c>
      <c r="AR807" s="252">
        <v>0</v>
      </c>
      <c r="AS807" s="252"/>
      <c r="AT807" s="252"/>
      <c r="AU807" s="252"/>
      <c r="AV807" s="252"/>
      <c r="AW807" s="252" t="s">
        <v>811</v>
      </c>
      <c r="AX807" s="253">
        <v>946</v>
      </c>
      <c r="AY807" s="253" t="s">
        <v>2984</v>
      </c>
      <c r="AZ807" s="252" t="s">
        <v>2967</v>
      </c>
      <c r="BA807" s="252" t="s">
        <v>17012</v>
      </c>
      <c r="BB807" s="254"/>
      <c r="BC807" s="255" t="e">
        <f t="shared" si="353"/>
        <v>#VALUE!</v>
      </c>
      <c r="BJ807" s="191" t="str">
        <f t="shared" si="355"/>
        <v>0.000</v>
      </c>
      <c r="BM807" s="191" t="s">
        <v>3043</v>
      </c>
      <c r="BN807" s="191" t="s">
        <v>929</v>
      </c>
      <c r="BO807" s="191" t="s">
        <v>3044</v>
      </c>
      <c r="BU807" s="191" t="s">
        <v>3043</v>
      </c>
      <c r="BV807" s="191" t="s">
        <v>929</v>
      </c>
      <c r="BW807" s="191" t="s">
        <v>3044</v>
      </c>
      <c r="CH807" s="248">
        <f t="shared" si="323"/>
        <v>-1.4551915228366852E-10</v>
      </c>
    </row>
    <row r="808" spans="1:86" x14ac:dyDescent="0.3">
      <c r="B808" s="249" t="s">
        <v>54</v>
      </c>
      <c r="C808" s="249"/>
      <c r="D808" s="246">
        <f>D809</f>
        <v>3102969.6</v>
      </c>
      <c r="E808" s="197">
        <f t="shared" ref="E808:AE808" si="359">E809</f>
        <v>0</v>
      </c>
      <c r="F808" s="197">
        <f t="shared" si="359"/>
        <v>0</v>
      </c>
      <c r="G808" s="197">
        <f t="shared" si="359"/>
        <v>0</v>
      </c>
      <c r="H808" s="197">
        <f t="shared" si="359"/>
        <v>0</v>
      </c>
      <c r="I808" s="197">
        <f t="shared" si="359"/>
        <v>0</v>
      </c>
      <c r="J808" s="197">
        <f t="shared" si="359"/>
        <v>0</v>
      </c>
      <c r="K808" s="247">
        <f t="shared" si="359"/>
        <v>0</v>
      </c>
      <c r="L808" s="197">
        <f t="shared" si="359"/>
        <v>0</v>
      </c>
      <c r="M808" s="197">
        <f t="shared" si="359"/>
        <v>360</v>
      </c>
      <c r="N808" s="197">
        <f t="shared" si="359"/>
        <v>2891100.06</v>
      </c>
      <c r="O808" s="197">
        <f t="shared" si="359"/>
        <v>0</v>
      </c>
      <c r="P808" s="197">
        <f t="shared" si="359"/>
        <v>0</v>
      </c>
      <c r="Q808" s="197">
        <f t="shared" si="359"/>
        <v>0</v>
      </c>
      <c r="R808" s="197">
        <f t="shared" si="359"/>
        <v>0</v>
      </c>
      <c r="S808" s="197">
        <f t="shared" si="359"/>
        <v>0</v>
      </c>
      <c r="T808" s="197">
        <f t="shared" si="359"/>
        <v>0</v>
      </c>
      <c r="U808" s="197">
        <f t="shared" si="359"/>
        <v>0</v>
      </c>
      <c r="V808" s="197">
        <f t="shared" si="359"/>
        <v>0</v>
      </c>
      <c r="W808" s="197">
        <f t="shared" si="359"/>
        <v>0</v>
      </c>
      <c r="X808" s="197">
        <f t="shared" si="359"/>
        <v>0</v>
      </c>
      <c r="Y808" s="197">
        <f t="shared" si="359"/>
        <v>0</v>
      </c>
      <c r="Z808" s="197">
        <f t="shared" si="359"/>
        <v>0</v>
      </c>
      <c r="AA808" s="197">
        <f t="shared" si="359"/>
        <v>0</v>
      </c>
      <c r="AB808" s="197">
        <f t="shared" si="359"/>
        <v>0</v>
      </c>
      <c r="AC808" s="197">
        <f t="shared" si="359"/>
        <v>61869.54</v>
      </c>
      <c r="AD808" s="197">
        <f t="shared" si="359"/>
        <v>150000</v>
      </c>
      <c r="AE808" s="197">
        <f t="shared" si="359"/>
        <v>0</v>
      </c>
      <c r="AF808" s="239" t="s">
        <v>17026</v>
      </c>
      <c r="AG808" s="239" t="s">
        <v>17026</v>
      </c>
      <c r="AH808" s="239" t="s">
        <v>17026</v>
      </c>
      <c r="AI808" s="251"/>
      <c r="AJ808" s="251"/>
      <c r="AK808" s="251"/>
      <c r="AL808" s="251"/>
      <c r="AM808" s="252"/>
      <c r="AN808" s="252"/>
      <c r="AO808" s="252"/>
      <c r="AP808" s="252"/>
      <c r="AQ808" s="252"/>
      <c r="AR808" s="252"/>
      <c r="AS808" s="252"/>
      <c r="AT808" s="252"/>
      <c r="AU808" s="252"/>
      <c r="AV808" s="252"/>
      <c r="AW808" s="252"/>
      <c r="AX808" s="253"/>
      <c r="AY808" s="253"/>
      <c r="AZ808" s="252"/>
      <c r="BA808" s="252"/>
      <c r="BB808" s="254"/>
      <c r="BC808" s="255">
        <f t="shared" si="353"/>
        <v>-360</v>
      </c>
      <c r="BJ808" s="191" t="e">
        <f t="shared" si="355"/>
        <v>#N/A</v>
      </c>
      <c r="BM808" s="191" t="s">
        <v>3045</v>
      </c>
      <c r="BN808" s="191" t="s">
        <v>3046</v>
      </c>
      <c r="BO808" s="191" t="s">
        <v>3047</v>
      </c>
      <c r="BU808" s="191" t="s">
        <v>3045</v>
      </c>
      <c r="BV808" s="191" t="s">
        <v>3046</v>
      </c>
      <c r="BW808" s="191" t="s">
        <v>3047</v>
      </c>
      <c r="CH808" s="248">
        <f t="shared" si="323"/>
        <v>2.9103830456733704E-11</v>
      </c>
    </row>
    <row r="809" spans="1:86" x14ac:dyDescent="0.3">
      <c r="A809" s="191">
        <v>1</v>
      </c>
      <c r="B809" s="256">
        <f>SUBTOTAL(9,$A$647:A809)</f>
        <v>122</v>
      </c>
      <c r="C809" s="260" t="s">
        <v>69</v>
      </c>
      <c r="D809" s="197">
        <f>E809+F809+G809+H809+I809+J809+L809+N809+P809+R809+T809+U809+V809+W809+X809+Y809+Z809+AA809+AB809+AC809+AD809+AE809</f>
        <v>3102969.6</v>
      </c>
      <c r="E809" s="263">
        <v>0</v>
      </c>
      <c r="F809" s="263">
        <v>0</v>
      </c>
      <c r="G809" s="263">
        <v>0</v>
      </c>
      <c r="H809" s="263">
        <v>0</v>
      </c>
      <c r="I809" s="263">
        <v>0</v>
      </c>
      <c r="J809" s="263">
        <v>0</v>
      </c>
      <c r="K809" s="278">
        <v>0</v>
      </c>
      <c r="L809" s="263">
        <v>0</v>
      </c>
      <c r="M809" s="197">
        <v>360</v>
      </c>
      <c r="N809" s="197">
        <v>2891100.06</v>
      </c>
      <c r="O809" s="263">
        <v>0</v>
      </c>
      <c r="P809" s="263">
        <v>0</v>
      </c>
      <c r="Q809" s="263">
        <v>0</v>
      </c>
      <c r="R809" s="263">
        <v>0</v>
      </c>
      <c r="S809" s="263">
        <v>0</v>
      </c>
      <c r="T809" s="263">
        <v>0</v>
      </c>
      <c r="U809" s="263">
        <v>0</v>
      </c>
      <c r="V809" s="263">
        <v>0</v>
      </c>
      <c r="W809" s="263">
        <v>0</v>
      </c>
      <c r="X809" s="263">
        <v>0</v>
      </c>
      <c r="Y809" s="263">
        <v>0</v>
      </c>
      <c r="Z809" s="263">
        <v>0</v>
      </c>
      <c r="AA809" s="263">
        <v>0</v>
      </c>
      <c r="AB809" s="263">
        <v>0</v>
      </c>
      <c r="AC809" s="197">
        <f>ROUND(N809*2.14%,2)</f>
        <v>61869.54</v>
      </c>
      <c r="AD809" s="197">
        <v>150000</v>
      </c>
      <c r="AE809" s="263">
        <v>0</v>
      </c>
      <c r="AF809" s="239">
        <v>2025</v>
      </c>
      <c r="AG809" s="239">
        <v>2025</v>
      </c>
      <c r="AH809" s="239">
        <v>2025</v>
      </c>
      <c r="AI809" s="251"/>
      <c r="AJ809" s="251"/>
      <c r="AK809" s="251"/>
      <c r="AL809" s="251"/>
      <c r="AM809" s="252" t="s">
        <v>16953</v>
      </c>
      <c r="AN809" s="252" t="s">
        <v>16970</v>
      </c>
      <c r="AO809" s="252">
        <v>0</v>
      </c>
      <c r="AP809" s="252" t="s">
        <v>16974</v>
      </c>
      <c r="AQ809" s="252" t="s">
        <v>16966</v>
      </c>
      <c r="AR809" s="252">
        <v>0</v>
      </c>
      <c r="AS809" s="252"/>
      <c r="AT809" s="252"/>
      <c r="AU809" s="252"/>
      <c r="AV809" s="252"/>
      <c r="AW809" s="252" t="s">
        <v>617</v>
      </c>
      <c r="AX809" s="253">
        <v>372.4</v>
      </c>
      <c r="AY809" s="253">
        <v>360</v>
      </c>
      <c r="AZ809" s="252" t="s">
        <v>2967</v>
      </c>
      <c r="BA809" s="252" t="s">
        <v>17012</v>
      </c>
      <c r="BB809" s="254"/>
      <c r="BC809" s="255">
        <f t="shared" si="353"/>
        <v>0</v>
      </c>
      <c r="BJ809" s="191" t="str">
        <f t="shared" si="355"/>
        <v>288.900</v>
      </c>
      <c r="BM809" s="191" t="s">
        <v>3048</v>
      </c>
      <c r="BN809" s="191" t="s">
        <v>3046</v>
      </c>
      <c r="BO809" s="191" t="s">
        <v>3049</v>
      </c>
      <c r="BU809" s="191" t="s">
        <v>3048</v>
      </c>
      <c r="BV809" s="191" t="s">
        <v>3046</v>
      </c>
      <c r="BW809" s="191" t="s">
        <v>3049</v>
      </c>
      <c r="CH809" s="248">
        <f t="shared" ref="CH809:CH824" si="360">D809-E809-F809-G809-H809-I809-J809-L809-N809-P809-R809-T809-U809-V809-W809-X809-Y809-Z809-AA809-AB809-AC809-AD809-AE809</f>
        <v>2.9103830456733704E-11</v>
      </c>
    </row>
    <row r="810" spans="1:86" x14ac:dyDescent="0.3">
      <c r="B810" s="249" t="s">
        <v>492</v>
      </c>
      <c r="C810" s="249"/>
      <c r="D810" s="246">
        <f>D811</f>
        <v>16205981.91</v>
      </c>
      <c r="E810" s="197">
        <f t="shared" ref="E810:AE810" si="361">E811</f>
        <v>0</v>
      </c>
      <c r="F810" s="197">
        <f t="shared" si="361"/>
        <v>0</v>
      </c>
      <c r="G810" s="197">
        <f t="shared" si="361"/>
        <v>0</v>
      </c>
      <c r="H810" s="197">
        <f t="shared" si="361"/>
        <v>0</v>
      </c>
      <c r="I810" s="197">
        <f t="shared" si="361"/>
        <v>0</v>
      </c>
      <c r="J810" s="197">
        <f t="shared" si="361"/>
        <v>0</v>
      </c>
      <c r="K810" s="247">
        <f t="shared" si="361"/>
        <v>0</v>
      </c>
      <c r="L810" s="197">
        <f t="shared" si="361"/>
        <v>0</v>
      </c>
      <c r="M810" s="197">
        <f t="shared" si="361"/>
        <v>1990</v>
      </c>
      <c r="N810" s="197">
        <f t="shared" si="361"/>
        <v>15670630.42</v>
      </c>
      <c r="O810" s="197">
        <f t="shared" si="361"/>
        <v>0</v>
      </c>
      <c r="P810" s="197">
        <f t="shared" si="361"/>
        <v>0</v>
      </c>
      <c r="Q810" s="197">
        <f t="shared" si="361"/>
        <v>0</v>
      </c>
      <c r="R810" s="197">
        <f t="shared" si="361"/>
        <v>0</v>
      </c>
      <c r="S810" s="197">
        <f t="shared" si="361"/>
        <v>0</v>
      </c>
      <c r="T810" s="197">
        <f t="shared" si="361"/>
        <v>0</v>
      </c>
      <c r="U810" s="197">
        <f t="shared" si="361"/>
        <v>0</v>
      </c>
      <c r="V810" s="197">
        <f t="shared" si="361"/>
        <v>0</v>
      </c>
      <c r="W810" s="197">
        <f t="shared" si="361"/>
        <v>0</v>
      </c>
      <c r="X810" s="197">
        <f t="shared" si="361"/>
        <v>0</v>
      </c>
      <c r="Y810" s="197">
        <f t="shared" si="361"/>
        <v>0</v>
      </c>
      <c r="Z810" s="197">
        <f t="shared" si="361"/>
        <v>0</v>
      </c>
      <c r="AA810" s="197">
        <f t="shared" si="361"/>
        <v>0</v>
      </c>
      <c r="AB810" s="197">
        <f t="shared" si="361"/>
        <v>0</v>
      </c>
      <c r="AC810" s="197">
        <f t="shared" si="361"/>
        <v>335351.49</v>
      </c>
      <c r="AD810" s="197">
        <f t="shared" si="361"/>
        <v>200000</v>
      </c>
      <c r="AE810" s="197">
        <f t="shared" si="361"/>
        <v>0</v>
      </c>
      <c r="AF810" s="239" t="s">
        <v>17026</v>
      </c>
      <c r="AG810" s="239" t="s">
        <v>17026</v>
      </c>
      <c r="AH810" s="239" t="s">
        <v>17026</v>
      </c>
      <c r="AI810" s="251"/>
      <c r="AJ810" s="251"/>
      <c r="AK810" s="251"/>
      <c r="AL810" s="251"/>
      <c r="AM810" s="252"/>
      <c r="AN810" s="252"/>
      <c r="AO810" s="252"/>
      <c r="AP810" s="252"/>
      <c r="AQ810" s="252"/>
      <c r="AR810" s="252"/>
      <c r="AS810" s="252"/>
      <c r="AT810" s="252"/>
      <c r="AU810" s="252"/>
      <c r="AV810" s="252"/>
      <c r="AW810" s="252"/>
      <c r="AX810" s="253"/>
      <c r="AY810" s="253"/>
      <c r="AZ810" s="252"/>
      <c r="BA810" s="252"/>
      <c r="BB810" s="254"/>
      <c r="BC810" s="255">
        <f t="shared" si="353"/>
        <v>-1990</v>
      </c>
      <c r="BJ810" s="191" t="e">
        <f t="shared" si="355"/>
        <v>#N/A</v>
      </c>
      <c r="BM810" s="191" t="s">
        <v>3770</v>
      </c>
      <c r="BN810" s="191" t="s">
        <v>1343</v>
      </c>
      <c r="BO810" s="191" t="s">
        <v>3771</v>
      </c>
      <c r="BU810" s="191" t="s">
        <v>3770</v>
      </c>
      <c r="BV810" s="191" t="s">
        <v>1343</v>
      </c>
      <c r="BW810" s="191" t="s">
        <v>3771</v>
      </c>
      <c r="CH810" s="248">
        <f t="shared" si="360"/>
        <v>2.3283064365386963E-10</v>
      </c>
    </row>
    <row r="811" spans="1:86" x14ac:dyDescent="0.3">
      <c r="A811" s="191">
        <v>1</v>
      </c>
      <c r="B811" s="256">
        <f>SUBTOTAL(9,$A$647:A811)</f>
        <v>123</v>
      </c>
      <c r="C811" s="260" t="s">
        <v>495</v>
      </c>
      <c r="D811" s="197">
        <f>E811+F811+G811+H811+I811+J811+L811+N811+P811+R811+T811+U811+V811+W811+X811+Y811+Z811+AA811+AB811+AC811+AD811+AE811</f>
        <v>16205981.91</v>
      </c>
      <c r="E811" s="263">
        <v>0</v>
      </c>
      <c r="F811" s="263">
        <v>0</v>
      </c>
      <c r="G811" s="263">
        <v>0</v>
      </c>
      <c r="H811" s="263">
        <v>0</v>
      </c>
      <c r="I811" s="263">
        <v>0</v>
      </c>
      <c r="J811" s="263">
        <v>0</v>
      </c>
      <c r="K811" s="278">
        <v>0</v>
      </c>
      <c r="L811" s="263">
        <v>0</v>
      </c>
      <c r="M811" s="197">
        <v>1990</v>
      </c>
      <c r="N811" s="197">
        <v>15670630.42</v>
      </c>
      <c r="O811" s="263">
        <v>0</v>
      </c>
      <c r="P811" s="263">
        <v>0</v>
      </c>
      <c r="Q811" s="263">
        <v>0</v>
      </c>
      <c r="R811" s="263">
        <v>0</v>
      </c>
      <c r="S811" s="263">
        <v>0</v>
      </c>
      <c r="T811" s="263">
        <v>0</v>
      </c>
      <c r="U811" s="263">
        <v>0</v>
      </c>
      <c r="V811" s="263">
        <v>0</v>
      </c>
      <c r="W811" s="263">
        <v>0</v>
      </c>
      <c r="X811" s="263">
        <v>0</v>
      </c>
      <c r="Y811" s="263">
        <v>0</v>
      </c>
      <c r="Z811" s="263">
        <v>0</v>
      </c>
      <c r="AA811" s="263">
        <v>0</v>
      </c>
      <c r="AB811" s="263">
        <v>0</v>
      </c>
      <c r="AC811" s="197">
        <f>ROUND(N811*2.14%,2)</f>
        <v>335351.49</v>
      </c>
      <c r="AD811" s="263">
        <v>200000</v>
      </c>
      <c r="AE811" s="263">
        <v>0</v>
      </c>
      <c r="AF811" s="239">
        <v>2025</v>
      </c>
      <c r="AG811" s="239">
        <v>2025</v>
      </c>
      <c r="AH811" s="239">
        <v>2025</v>
      </c>
      <c r="AI811" s="251"/>
      <c r="AJ811" s="251"/>
      <c r="AK811" s="251"/>
      <c r="AL811" s="251"/>
      <c r="AM811" s="252" t="s">
        <v>16969</v>
      </c>
      <c r="AN811" s="252" t="s">
        <v>16958</v>
      </c>
      <c r="AO811" s="252">
        <v>0</v>
      </c>
      <c r="AP811" s="252" t="s">
        <v>16965</v>
      </c>
      <c r="AQ811" s="252" t="s">
        <v>16965</v>
      </c>
      <c r="AR811" s="252" t="s">
        <v>16961</v>
      </c>
      <c r="AS811" s="252"/>
      <c r="AT811" s="252"/>
      <c r="AU811" s="252"/>
      <c r="AV811" s="252"/>
      <c r="AW811" s="252" t="s">
        <v>670</v>
      </c>
      <c r="AX811" s="253">
        <v>3265.3</v>
      </c>
      <c r="AY811" s="253">
        <v>1396.7</v>
      </c>
      <c r="AZ811" s="252" t="s">
        <v>2967</v>
      </c>
      <c r="BA811" s="252" t="s">
        <v>17012</v>
      </c>
      <c r="BB811" s="254"/>
      <c r="BC811" s="255">
        <f t="shared" si="353"/>
        <v>-593.29999999999995</v>
      </c>
      <c r="BJ811" s="191" t="str">
        <f t="shared" si="355"/>
        <v>1396.700</v>
      </c>
      <c r="BM811" s="191" t="s">
        <v>3772</v>
      </c>
      <c r="BN811" s="191" t="s">
        <v>2980</v>
      </c>
      <c r="BO811" s="191" t="s">
        <v>3775</v>
      </c>
      <c r="BU811" s="191" t="s">
        <v>3772</v>
      </c>
      <c r="BV811" s="191" t="s">
        <v>2980</v>
      </c>
      <c r="BW811" s="191" t="s">
        <v>3775</v>
      </c>
      <c r="CH811" s="248">
        <f t="shared" si="360"/>
        <v>2.3283064365386963E-10</v>
      </c>
    </row>
    <row r="812" spans="1:86" x14ac:dyDescent="0.3">
      <c r="B812" s="249" t="s">
        <v>507</v>
      </c>
      <c r="C812" s="249"/>
      <c r="D812" s="246">
        <f>D813</f>
        <v>4039280.1599999997</v>
      </c>
      <c r="E812" s="197">
        <f t="shared" ref="E812:AE812" si="362">E813</f>
        <v>0</v>
      </c>
      <c r="F812" s="197">
        <f t="shared" si="362"/>
        <v>0</v>
      </c>
      <c r="G812" s="197">
        <f t="shared" si="362"/>
        <v>0</v>
      </c>
      <c r="H812" s="197">
        <f t="shared" si="362"/>
        <v>0</v>
      </c>
      <c r="I812" s="197">
        <f t="shared" si="362"/>
        <v>0</v>
      </c>
      <c r="J812" s="197">
        <f t="shared" si="362"/>
        <v>0</v>
      </c>
      <c r="K812" s="247">
        <f t="shared" si="362"/>
        <v>0</v>
      </c>
      <c r="L812" s="197">
        <f t="shared" si="362"/>
        <v>0</v>
      </c>
      <c r="M812" s="197">
        <f t="shared" si="362"/>
        <v>496</v>
      </c>
      <c r="N812" s="197">
        <f t="shared" si="362"/>
        <v>3807793.38</v>
      </c>
      <c r="O812" s="197">
        <f t="shared" si="362"/>
        <v>0</v>
      </c>
      <c r="P812" s="197">
        <f t="shared" si="362"/>
        <v>0</v>
      </c>
      <c r="Q812" s="197">
        <f t="shared" si="362"/>
        <v>0</v>
      </c>
      <c r="R812" s="197">
        <f t="shared" si="362"/>
        <v>0</v>
      </c>
      <c r="S812" s="197">
        <f t="shared" si="362"/>
        <v>0</v>
      </c>
      <c r="T812" s="197">
        <f t="shared" si="362"/>
        <v>0</v>
      </c>
      <c r="U812" s="197">
        <f t="shared" si="362"/>
        <v>0</v>
      </c>
      <c r="V812" s="197">
        <f t="shared" si="362"/>
        <v>0</v>
      </c>
      <c r="W812" s="197">
        <f t="shared" si="362"/>
        <v>0</v>
      </c>
      <c r="X812" s="197">
        <f t="shared" si="362"/>
        <v>0</v>
      </c>
      <c r="Y812" s="197">
        <f t="shared" si="362"/>
        <v>0</v>
      </c>
      <c r="Z812" s="197">
        <f t="shared" si="362"/>
        <v>0</v>
      </c>
      <c r="AA812" s="197">
        <f t="shared" si="362"/>
        <v>0</v>
      </c>
      <c r="AB812" s="197">
        <f t="shared" si="362"/>
        <v>0</v>
      </c>
      <c r="AC812" s="197">
        <f t="shared" si="362"/>
        <v>81486.78</v>
      </c>
      <c r="AD812" s="197">
        <f t="shared" si="362"/>
        <v>150000</v>
      </c>
      <c r="AE812" s="197">
        <f t="shared" si="362"/>
        <v>0</v>
      </c>
      <c r="AF812" s="239" t="s">
        <v>17026</v>
      </c>
      <c r="AG812" s="239" t="s">
        <v>17026</v>
      </c>
      <c r="AH812" s="239" t="s">
        <v>17026</v>
      </c>
      <c r="AI812" s="251"/>
      <c r="AJ812" s="251"/>
      <c r="AK812" s="251"/>
      <c r="AL812" s="251"/>
      <c r="AM812" s="252"/>
      <c r="AN812" s="252"/>
      <c r="AO812" s="252"/>
      <c r="AP812" s="252"/>
      <c r="AQ812" s="252"/>
      <c r="AR812" s="252"/>
      <c r="AS812" s="252"/>
      <c r="AT812" s="252"/>
      <c r="AU812" s="252"/>
      <c r="AV812" s="252"/>
      <c r="AW812" s="252"/>
      <c r="AX812" s="253"/>
      <c r="AY812" s="253"/>
      <c r="AZ812" s="252"/>
      <c r="BA812" s="252"/>
      <c r="BB812" s="254"/>
      <c r="BC812" s="255">
        <f t="shared" si="353"/>
        <v>-496</v>
      </c>
      <c r="BJ812" s="191" t="e">
        <f t="shared" si="355"/>
        <v>#N/A</v>
      </c>
      <c r="BM812" s="191" t="s">
        <v>744</v>
      </c>
      <c r="BN812" s="191" t="s">
        <v>863</v>
      </c>
      <c r="BO812" s="191" t="s">
        <v>3776</v>
      </c>
      <c r="BU812" s="191" t="s">
        <v>744</v>
      </c>
      <c r="BV812" s="191" t="s">
        <v>863</v>
      </c>
      <c r="BW812" s="191" t="s">
        <v>3776</v>
      </c>
      <c r="CH812" s="248">
        <f t="shared" si="360"/>
        <v>-2.0372681319713593E-10</v>
      </c>
    </row>
    <row r="813" spans="1:86" x14ac:dyDescent="0.3">
      <c r="A813" s="191">
        <v>1</v>
      </c>
      <c r="B813" s="256">
        <f>SUBTOTAL(9,$A$647:A813)</f>
        <v>124</v>
      </c>
      <c r="C813" s="260" t="s">
        <v>506</v>
      </c>
      <c r="D813" s="197">
        <f>E813+F813+G813+H813+I813+J813+L813+N813+P813+R813+T813+U813+V813+W813+X813+Y813+Z813+AA813+AB813+AC813+AD813+AE813</f>
        <v>4039280.1599999997</v>
      </c>
      <c r="E813" s="263">
        <v>0</v>
      </c>
      <c r="F813" s="263">
        <v>0</v>
      </c>
      <c r="G813" s="263">
        <v>0</v>
      </c>
      <c r="H813" s="263">
        <v>0</v>
      </c>
      <c r="I813" s="263">
        <v>0</v>
      </c>
      <c r="J813" s="263">
        <v>0</v>
      </c>
      <c r="K813" s="278">
        <v>0</v>
      </c>
      <c r="L813" s="263">
        <v>0</v>
      </c>
      <c r="M813" s="197">
        <v>496</v>
      </c>
      <c r="N813" s="197">
        <v>3807793.38</v>
      </c>
      <c r="O813" s="263">
        <v>0</v>
      </c>
      <c r="P813" s="263">
        <v>0</v>
      </c>
      <c r="Q813" s="263">
        <v>0</v>
      </c>
      <c r="R813" s="263">
        <v>0</v>
      </c>
      <c r="S813" s="263">
        <v>0</v>
      </c>
      <c r="T813" s="263">
        <v>0</v>
      </c>
      <c r="U813" s="263">
        <v>0</v>
      </c>
      <c r="V813" s="263">
        <v>0</v>
      </c>
      <c r="W813" s="263">
        <v>0</v>
      </c>
      <c r="X813" s="263">
        <v>0</v>
      </c>
      <c r="Y813" s="263">
        <v>0</v>
      </c>
      <c r="Z813" s="263">
        <v>0</v>
      </c>
      <c r="AA813" s="263">
        <v>0</v>
      </c>
      <c r="AB813" s="263">
        <v>0</v>
      </c>
      <c r="AC813" s="197">
        <f>ROUND(N813*2.14%,2)</f>
        <v>81486.78</v>
      </c>
      <c r="AD813" s="197">
        <v>150000</v>
      </c>
      <c r="AE813" s="263">
        <v>0</v>
      </c>
      <c r="AF813" s="239">
        <v>2025</v>
      </c>
      <c r="AG813" s="239">
        <v>2025</v>
      </c>
      <c r="AH813" s="239">
        <v>2025</v>
      </c>
      <c r="AI813" s="251"/>
      <c r="AJ813" s="251"/>
      <c r="AK813" s="251"/>
      <c r="AL813" s="251"/>
      <c r="AM813" s="252" t="s">
        <v>16969</v>
      </c>
      <c r="AN813" s="252" t="s">
        <v>16950</v>
      </c>
      <c r="AO813" s="252">
        <v>0</v>
      </c>
      <c r="AP813" s="252" t="s">
        <v>16964</v>
      </c>
      <c r="AQ813" s="252" t="s">
        <v>16957</v>
      </c>
      <c r="AR813" s="252" t="s">
        <v>16961</v>
      </c>
      <c r="AS813" s="252"/>
      <c r="AT813" s="252"/>
      <c r="AU813" s="252"/>
      <c r="AV813" s="252"/>
      <c r="AW813" s="252" t="s">
        <v>662</v>
      </c>
      <c r="AX813" s="253">
        <v>863.3</v>
      </c>
      <c r="AY813" s="253">
        <v>381</v>
      </c>
      <c r="AZ813" s="252" t="s">
        <v>2967</v>
      </c>
      <c r="BA813" s="252" t="s">
        <v>17012</v>
      </c>
      <c r="BB813" s="254"/>
      <c r="BC813" s="255">
        <f t="shared" si="353"/>
        <v>-115</v>
      </c>
      <c r="BD813" s="191" t="s">
        <v>16946</v>
      </c>
      <c r="BJ813" s="191" t="str">
        <f t="shared" si="355"/>
        <v>378.400</v>
      </c>
      <c r="BM813" s="191" t="s">
        <v>3777</v>
      </c>
      <c r="BN813" s="191" t="s">
        <v>1343</v>
      </c>
      <c r="BO813" s="191" t="s">
        <v>3065</v>
      </c>
      <c r="BU813" s="191" t="s">
        <v>3777</v>
      </c>
      <c r="BV813" s="191" t="s">
        <v>1343</v>
      </c>
      <c r="BW813" s="191" t="s">
        <v>3065</v>
      </c>
      <c r="CH813" s="248">
        <f t="shared" si="360"/>
        <v>-2.0372681319713593E-10</v>
      </c>
    </row>
    <row r="814" spans="1:86" x14ac:dyDescent="0.3">
      <c r="B814" s="249" t="s">
        <v>313</v>
      </c>
      <c r="C814" s="249"/>
      <c r="D814" s="246">
        <f>D815+D816</f>
        <v>13569014.32</v>
      </c>
      <c r="E814" s="197">
        <f t="shared" ref="E814:AE814" si="363">E815+E816</f>
        <v>0</v>
      </c>
      <c r="F814" s="197">
        <f t="shared" si="363"/>
        <v>0</v>
      </c>
      <c r="G814" s="197">
        <f t="shared" si="363"/>
        <v>0</v>
      </c>
      <c r="H814" s="197">
        <f t="shared" si="363"/>
        <v>0</v>
      </c>
      <c r="I814" s="197">
        <f t="shared" si="363"/>
        <v>0</v>
      </c>
      <c r="J814" s="197">
        <f t="shared" si="363"/>
        <v>0</v>
      </c>
      <c r="K814" s="247">
        <f t="shared" si="363"/>
        <v>0</v>
      </c>
      <c r="L814" s="197">
        <f t="shared" si="363"/>
        <v>0</v>
      </c>
      <c r="M814" s="197">
        <f t="shared" si="363"/>
        <v>830</v>
      </c>
      <c r="N814" s="197">
        <f t="shared" si="363"/>
        <v>6257777.8700000001</v>
      </c>
      <c r="O814" s="197">
        <f t="shared" si="363"/>
        <v>0</v>
      </c>
      <c r="P814" s="197">
        <f t="shared" si="363"/>
        <v>0</v>
      </c>
      <c r="Q814" s="197">
        <f t="shared" si="363"/>
        <v>0</v>
      </c>
      <c r="R814" s="197">
        <f t="shared" si="363"/>
        <v>0</v>
      </c>
      <c r="S814" s="197">
        <f t="shared" si="363"/>
        <v>0</v>
      </c>
      <c r="T814" s="197">
        <f t="shared" si="363"/>
        <v>0</v>
      </c>
      <c r="U814" s="197">
        <f t="shared" si="363"/>
        <v>6674486</v>
      </c>
      <c r="V814" s="197">
        <f t="shared" si="363"/>
        <v>0</v>
      </c>
      <c r="W814" s="197">
        <f t="shared" si="363"/>
        <v>0</v>
      </c>
      <c r="X814" s="197">
        <f t="shared" si="363"/>
        <v>0</v>
      </c>
      <c r="Y814" s="197">
        <f t="shared" si="363"/>
        <v>0</v>
      </c>
      <c r="Z814" s="197">
        <f t="shared" si="363"/>
        <v>0</v>
      </c>
      <c r="AA814" s="197">
        <f t="shared" si="363"/>
        <v>0</v>
      </c>
      <c r="AB814" s="197">
        <f t="shared" si="363"/>
        <v>0</v>
      </c>
      <c r="AC814" s="197">
        <f t="shared" si="363"/>
        <v>276750.45</v>
      </c>
      <c r="AD814" s="197">
        <f t="shared" si="363"/>
        <v>360000</v>
      </c>
      <c r="AE814" s="197">
        <f t="shared" si="363"/>
        <v>0</v>
      </c>
      <c r="AF814" s="239" t="s">
        <v>17026</v>
      </c>
      <c r="AG814" s="239" t="s">
        <v>17026</v>
      </c>
      <c r="AH814" s="239" t="s">
        <v>17026</v>
      </c>
      <c r="AI814" s="251"/>
      <c r="AJ814" s="251"/>
      <c r="AK814" s="251"/>
      <c r="AL814" s="251"/>
      <c r="AM814" s="252"/>
      <c r="AN814" s="252"/>
      <c r="AO814" s="252"/>
      <c r="AP814" s="252"/>
      <c r="AQ814" s="252"/>
      <c r="AR814" s="252"/>
      <c r="AS814" s="252"/>
      <c r="AT814" s="252"/>
      <c r="AU814" s="252"/>
      <c r="AV814" s="252"/>
      <c r="AW814" s="252"/>
      <c r="AX814" s="253"/>
      <c r="AY814" s="253"/>
      <c r="AZ814" s="252"/>
      <c r="BA814" s="252"/>
      <c r="BB814" s="254"/>
      <c r="BC814" s="255">
        <f t="shared" si="353"/>
        <v>-830</v>
      </c>
      <c r="BJ814" s="191" t="e">
        <f t="shared" si="355"/>
        <v>#N/A</v>
      </c>
      <c r="BM814" s="191" t="s">
        <v>679</v>
      </c>
      <c r="BN814" s="191" t="s">
        <v>658</v>
      </c>
      <c r="BO814" s="191" t="s">
        <v>3454</v>
      </c>
      <c r="BU814" s="191" t="s">
        <v>679</v>
      </c>
      <c r="BV814" s="191" t="s">
        <v>658</v>
      </c>
      <c r="BW814" s="191" t="s">
        <v>3454</v>
      </c>
      <c r="CH814" s="248">
        <f t="shared" si="360"/>
        <v>1.7462298274040222E-10</v>
      </c>
    </row>
    <row r="815" spans="1:86" x14ac:dyDescent="0.3">
      <c r="A815" s="191">
        <v>1</v>
      </c>
      <c r="B815" s="256">
        <f>SUBTOTAL(9,$A$647:A815)</f>
        <v>125</v>
      </c>
      <c r="C815" s="260" t="s">
        <v>312</v>
      </c>
      <c r="D815" s="197">
        <f t="shared" ref="D815:D816" si="364">E815+F815+G815+H815+I815+J815+L815+N815+P815+R815+T815+U815+V815+W815+X815+Y815+Z815+AA815+AB815+AC815+AD815+AE815</f>
        <v>6571694.3200000003</v>
      </c>
      <c r="E815" s="263">
        <v>0</v>
      </c>
      <c r="F815" s="263">
        <v>0</v>
      </c>
      <c r="G815" s="263">
        <v>0</v>
      </c>
      <c r="H815" s="263">
        <v>0</v>
      </c>
      <c r="I815" s="263">
        <v>0</v>
      </c>
      <c r="J815" s="263">
        <v>0</v>
      </c>
      <c r="K815" s="278">
        <v>0</v>
      </c>
      <c r="L815" s="263">
        <v>0</v>
      </c>
      <c r="M815" s="197">
        <v>830</v>
      </c>
      <c r="N815" s="197">
        <v>6257777.8700000001</v>
      </c>
      <c r="O815" s="263">
        <v>0</v>
      </c>
      <c r="P815" s="263">
        <v>0</v>
      </c>
      <c r="Q815" s="263">
        <v>0</v>
      </c>
      <c r="R815" s="263">
        <v>0</v>
      </c>
      <c r="S815" s="263">
        <v>0</v>
      </c>
      <c r="T815" s="263">
        <v>0</v>
      </c>
      <c r="U815" s="263">
        <v>0</v>
      </c>
      <c r="V815" s="263">
        <v>0</v>
      </c>
      <c r="W815" s="263">
        <v>0</v>
      </c>
      <c r="X815" s="263">
        <v>0</v>
      </c>
      <c r="Y815" s="263">
        <v>0</v>
      </c>
      <c r="Z815" s="263">
        <v>0</v>
      </c>
      <c r="AA815" s="263">
        <v>0</v>
      </c>
      <c r="AB815" s="263">
        <v>0</v>
      </c>
      <c r="AC815" s="197">
        <f>ROUND(N815*2.14%,2)</f>
        <v>133916.45000000001</v>
      </c>
      <c r="AD815" s="197">
        <v>180000</v>
      </c>
      <c r="AE815" s="263">
        <v>0</v>
      </c>
      <c r="AF815" s="239">
        <v>2025</v>
      </c>
      <c r="AG815" s="239">
        <v>2025</v>
      </c>
      <c r="AH815" s="239">
        <v>2025</v>
      </c>
      <c r="AI815" s="251"/>
      <c r="AJ815" s="251"/>
      <c r="AK815" s="251"/>
      <c r="AL815" s="251"/>
      <c r="AM815" s="252" t="s">
        <v>16960</v>
      </c>
      <c r="AN815" s="252" t="s">
        <v>16962</v>
      </c>
      <c r="AO815" s="252">
        <v>0</v>
      </c>
      <c r="AP815" s="252" t="s">
        <v>16957</v>
      </c>
      <c r="AQ815" s="252" t="s">
        <v>16958</v>
      </c>
      <c r="AR815" s="252">
        <v>0</v>
      </c>
      <c r="AS815" s="252"/>
      <c r="AT815" s="252"/>
      <c r="AU815" s="252"/>
      <c r="AV815" s="252"/>
      <c r="AW815" s="252" t="s">
        <v>772</v>
      </c>
      <c r="AX815" s="253">
        <v>844.6</v>
      </c>
      <c r="AY815" s="253">
        <v>830</v>
      </c>
      <c r="AZ815" s="252" t="s">
        <v>2967</v>
      </c>
      <c r="BA815" s="252" t="s">
        <v>17012</v>
      </c>
      <c r="BB815" s="254"/>
      <c r="BC815" s="255">
        <f t="shared" si="353"/>
        <v>0</v>
      </c>
      <c r="BJ815" s="191" t="str">
        <f t="shared" si="355"/>
        <v>612.200</v>
      </c>
      <c r="BM815" s="191" t="s">
        <v>3455</v>
      </c>
      <c r="BN815" s="191" t="s">
        <v>632</v>
      </c>
      <c r="BO815" s="191" t="s">
        <v>2192</v>
      </c>
      <c r="BU815" s="191" t="s">
        <v>3455</v>
      </c>
      <c r="BV815" s="191" t="s">
        <v>632</v>
      </c>
      <c r="BW815" s="191" t="s">
        <v>2192</v>
      </c>
      <c r="CH815" s="248">
        <f t="shared" si="360"/>
        <v>1.7462298274040222E-10</v>
      </c>
    </row>
    <row r="816" spans="1:86" x14ac:dyDescent="0.3">
      <c r="A816" s="191">
        <v>1</v>
      </c>
      <c r="B816" s="256">
        <f>SUBTOTAL(9,$A$647:A816)</f>
        <v>126</v>
      </c>
      <c r="C816" s="260" t="s">
        <v>314</v>
      </c>
      <c r="D816" s="197">
        <f t="shared" si="364"/>
        <v>6997320</v>
      </c>
      <c r="E816" s="263">
        <v>0</v>
      </c>
      <c r="F816" s="263">
        <v>0</v>
      </c>
      <c r="G816" s="263">
        <v>0</v>
      </c>
      <c r="H816" s="263">
        <v>0</v>
      </c>
      <c r="I816" s="263">
        <v>0</v>
      </c>
      <c r="J816" s="263">
        <v>0</v>
      </c>
      <c r="K816" s="278">
        <v>0</v>
      </c>
      <c r="L816" s="263">
        <v>0</v>
      </c>
      <c r="M816" s="197">
        <v>0</v>
      </c>
      <c r="N816" s="197">
        <v>0</v>
      </c>
      <c r="O816" s="263">
        <v>0</v>
      </c>
      <c r="P816" s="263">
        <v>0</v>
      </c>
      <c r="Q816" s="263">
        <v>0</v>
      </c>
      <c r="R816" s="263">
        <v>0</v>
      </c>
      <c r="S816" s="263">
        <v>0</v>
      </c>
      <c r="T816" s="263">
        <v>0</v>
      </c>
      <c r="U816" s="197">
        <v>6674486</v>
      </c>
      <c r="V816" s="263">
        <v>0</v>
      </c>
      <c r="W816" s="263">
        <v>0</v>
      </c>
      <c r="X816" s="263">
        <v>0</v>
      </c>
      <c r="Y816" s="263">
        <v>0</v>
      </c>
      <c r="Z816" s="263">
        <v>0</v>
      </c>
      <c r="AA816" s="263">
        <v>0</v>
      </c>
      <c r="AB816" s="263">
        <v>0</v>
      </c>
      <c r="AC816" s="197">
        <f>ROUND(U816*2.14%,2)</f>
        <v>142834</v>
      </c>
      <c r="AD816" s="197">
        <v>180000</v>
      </c>
      <c r="AE816" s="263">
        <v>0</v>
      </c>
      <c r="AF816" s="239">
        <v>2025</v>
      </c>
      <c r="AG816" s="239">
        <v>2025</v>
      </c>
      <c r="AH816" s="239">
        <v>2025</v>
      </c>
      <c r="AI816" s="251"/>
      <c r="AJ816" s="251"/>
      <c r="AK816" s="251"/>
      <c r="AL816" s="251"/>
      <c r="AM816" s="252" t="s">
        <v>16967</v>
      </c>
      <c r="AN816" s="252" t="s">
        <v>16965</v>
      </c>
      <c r="AO816" s="252">
        <v>0</v>
      </c>
      <c r="AP816" s="252" t="s">
        <v>16964</v>
      </c>
      <c r="AQ816" s="252" t="s">
        <v>16964</v>
      </c>
      <c r="AR816" s="252" t="s">
        <v>16964</v>
      </c>
      <c r="AS816" s="252"/>
      <c r="AT816" s="252"/>
      <c r="AU816" s="252"/>
      <c r="AV816" s="252"/>
      <c r="AW816" s="252" t="s">
        <v>668</v>
      </c>
      <c r="AX816" s="253">
        <v>2075.1999999999998</v>
      </c>
      <c r="AY816" s="253">
        <v>752.4</v>
      </c>
      <c r="AZ816" s="252" t="s">
        <v>2992</v>
      </c>
      <c r="BA816" s="252">
        <v>2009</v>
      </c>
      <c r="BB816" s="254"/>
      <c r="BC816" s="255">
        <f t="shared" si="353"/>
        <v>752.4</v>
      </c>
      <c r="BJ816" s="191" t="str">
        <f t="shared" si="355"/>
        <v>нет данных</v>
      </c>
      <c r="BM816" s="191" t="s">
        <v>680</v>
      </c>
      <c r="BN816" s="191" t="s">
        <v>622</v>
      </c>
      <c r="BO816" s="191" t="s">
        <v>3456</v>
      </c>
      <c r="BU816" s="191" t="s">
        <v>680</v>
      </c>
      <c r="BV816" s="191" t="s">
        <v>622</v>
      </c>
      <c r="BW816" s="191" t="s">
        <v>3456</v>
      </c>
      <c r="CH816" s="248">
        <f t="shared" si="360"/>
        <v>0</v>
      </c>
    </row>
    <row r="817" spans="1:218" x14ac:dyDescent="0.3">
      <c r="B817" s="249" t="s">
        <v>309</v>
      </c>
      <c r="C817" s="249"/>
      <c r="D817" s="246">
        <f>D818+D819</f>
        <v>7704383.129999999</v>
      </c>
      <c r="E817" s="197">
        <f t="shared" ref="E817:AE817" si="365">E818+E819</f>
        <v>0</v>
      </c>
      <c r="F817" s="197">
        <f t="shared" si="365"/>
        <v>0</v>
      </c>
      <c r="G817" s="197">
        <f t="shared" si="365"/>
        <v>0</v>
      </c>
      <c r="H817" s="197">
        <f t="shared" si="365"/>
        <v>0</v>
      </c>
      <c r="I817" s="197">
        <f t="shared" si="365"/>
        <v>0</v>
      </c>
      <c r="J817" s="197">
        <f t="shared" si="365"/>
        <v>0</v>
      </c>
      <c r="K817" s="247">
        <f t="shared" si="365"/>
        <v>0</v>
      </c>
      <c r="L817" s="197">
        <f t="shared" si="365"/>
        <v>0</v>
      </c>
      <c r="M817" s="197">
        <f t="shared" si="365"/>
        <v>0</v>
      </c>
      <c r="N817" s="197">
        <f t="shared" si="365"/>
        <v>0</v>
      </c>
      <c r="O817" s="197">
        <f t="shared" si="365"/>
        <v>0</v>
      </c>
      <c r="P817" s="197">
        <f t="shared" si="365"/>
        <v>0</v>
      </c>
      <c r="Q817" s="197">
        <f t="shared" si="365"/>
        <v>637</v>
      </c>
      <c r="R817" s="197">
        <f t="shared" si="365"/>
        <v>2232796.2799999998</v>
      </c>
      <c r="S817" s="197">
        <f t="shared" si="365"/>
        <v>0</v>
      </c>
      <c r="T817" s="197">
        <f t="shared" si="365"/>
        <v>0</v>
      </c>
      <c r="U817" s="197">
        <f t="shared" si="365"/>
        <v>4957710.0199999996</v>
      </c>
      <c r="V817" s="197">
        <f t="shared" si="365"/>
        <v>0</v>
      </c>
      <c r="W817" s="197">
        <f t="shared" si="365"/>
        <v>0</v>
      </c>
      <c r="X817" s="197">
        <f t="shared" si="365"/>
        <v>0</v>
      </c>
      <c r="Y817" s="197">
        <f t="shared" si="365"/>
        <v>0</v>
      </c>
      <c r="Z817" s="197">
        <f t="shared" si="365"/>
        <v>0</v>
      </c>
      <c r="AA817" s="197">
        <f t="shared" si="365"/>
        <v>0</v>
      </c>
      <c r="AB817" s="197">
        <f t="shared" si="365"/>
        <v>0</v>
      </c>
      <c r="AC817" s="197">
        <f t="shared" si="365"/>
        <v>153876.83000000002</v>
      </c>
      <c r="AD817" s="197">
        <f t="shared" si="365"/>
        <v>360000</v>
      </c>
      <c r="AE817" s="197">
        <f t="shared" si="365"/>
        <v>0</v>
      </c>
      <c r="AF817" s="239" t="s">
        <v>17026</v>
      </c>
      <c r="AG817" s="239" t="s">
        <v>17026</v>
      </c>
      <c r="AH817" s="239" t="s">
        <v>17026</v>
      </c>
      <c r="AI817" s="251"/>
      <c r="AJ817" s="251"/>
      <c r="AK817" s="251"/>
      <c r="AL817" s="251"/>
      <c r="AM817" s="252"/>
      <c r="AN817" s="252"/>
      <c r="AO817" s="252"/>
      <c r="AP817" s="252"/>
      <c r="AQ817" s="252"/>
      <c r="AR817" s="252"/>
      <c r="AS817" s="252"/>
      <c r="AT817" s="252"/>
      <c r="AU817" s="252"/>
      <c r="AV817" s="252"/>
      <c r="AW817" s="252"/>
      <c r="AX817" s="253"/>
      <c r="AY817" s="253"/>
      <c r="AZ817" s="252"/>
      <c r="BA817" s="252"/>
      <c r="BB817" s="254"/>
      <c r="BC817" s="255">
        <f t="shared" si="353"/>
        <v>0</v>
      </c>
      <c r="BJ817" s="191" t="e">
        <f t="shared" si="355"/>
        <v>#N/A</v>
      </c>
      <c r="BM817" s="191" t="s">
        <v>3457</v>
      </c>
      <c r="BN817" s="191" t="s">
        <v>863</v>
      </c>
      <c r="BO817" s="191" t="s">
        <v>3458</v>
      </c>
      <c r="BU817" s="191" t="s">
        <v>3457</v>
      </c>
      <c r="BV817" s="191" t="s">
        <v>863</v>
      </c>
      <c r="BW817" s="191" t="s">
        <v>3458</v>
      </c>
      <c r="CH817" s="248">
        <f t="shared" si="360"/>
        <v>5.8207660913467407E-11</v>
      </c>
    </row>
    <row r="818" spans="1:218" x14ac:dyDescent="0.3">
      <c r="A818" s="191">
        <v>1</v>
      </c>
      <c r="B818" s="256">
        <f>SUBTOTAL(9,$A$647:A818)</f>
        <v>127</v>
      </c>
      <c r="C818" s="260" t="s">
        <v>315</v>
      </c>
      <c r="D818" s="197">
        <f t="shared" ref="D818:D819" si="366">E818+F818+G818+H818+I818+J818+L818+N818+P818+R818+T818+U818+V818+W818+X818+Y818+Z818+AA818+AB818+AC818+AD818+AE818</f>
        <v>2460578.1199999996</v>
      </c>
      <c r="E818" s="263">
        <v>0</v>
      </c>
      <c r="F818" s="263">
        <v>0</v>
      </c>
      <c r="G818" s="263">
        <v>0</v>
      </c>
      <c r="H818" s="263">
        <v>0</v>
      </c>
      <c r="I818" s="263">
        <v>0</v>
      </c>
      <c r="J818" s="263">
        <v>0</v>
      </c>
      <c r="K818" s="278">
        <v>0</v>
      </c>
      <c r="L818" s="263">
        <v>0</v>
      </c>
      <c r="M818" s="197">
        <v>0</v>
      </c>
      <c r="N818" s="298">
        <v>0</v>
      </c>
      <c r="O818" s="263">
        <v>0</v>
      </c>
      <c r="P818" s="263">
        <v>0</v>
      </c>
      <c r="Q818" s="263">
        <v>637</v>
      </c>
      <c r="R818" s="197">
        <v>2232796.2799999998</v>
      </c>
      <c r="S818" s="263">
        <v>0</v>
      </c>
      <c r="T818" s="263">
        <v>0</v>
      </c>
      <c r="U818" s="263">
        <v>0</v>
      </c>
      <c r="V818" s="263">
        <v>0</v>
      </c>
      <c r="W818" s="263">
        <v>0</v>
      </c>
      <c r="X818" s="263">
        <v>0</v>
      </c>
      <c r="Y818" s="263">
        <v>0</v>
      </c>
      <c r="Z818" s="263">
        <v>0</v>
      </c>
      <c r="AA818" s="263">
        <v>0</v>
      </c>
      <c r="AB818" s="263">
        <v>0</v>
      </c>
      <c r="AC818" s="197">
        <f>ROUND(R818*2.14%,2)</f>
        <v>47781.84</v>
      </c>
      <c r="AD818" s="263">
        <v>180000</v>
      </c>
      <c r="AE818" s="263">
        <v>0</v>
      </c>
      <c r="AF818" s="239">
        <v>2025</v>
      </c>
      <c r="AG818" s="239">
        <v>2025</v>
      </c>
      <c r="AH818" s="239">
        <v>2025</v>
      </c>
      <c r="AI818" s="251"/>
      <c r="AJ818" s="251"/>
      <c r="AK818" s="251"/>
      <c r="AL818" s="251"/>
      <c r="AM818" s="252" t="s">
        <v>16970</v>
      </c>
      <c r="AN818" s="252" t="s">
        <v>16950</v>
      </c>
      <c r="AO818" s="252">
        <v>0</v>
      </c>
      <c r="AP818" s="252" t="s">
        <v>16949</v>
      </c>
      <c r="AQ818" s="252" t="s">
        <v>16972</v>
      </c>
      <c r="AR818" s="252">
        <v>0</v>
      </c>
      <c r="AS818" s="252"/>
      <c r="AT818" s="252"/>
      <c r="AU818" s="252"/>
      <c r="AV818" s="252"/>
      <c r="AW818" s="252" t="s">
        <v>800</v>
      </c>
      <c r="AX818" s="253">
        <v>585.14</v>
      </c>
      <c r="AY818" s="253">
        <v>660</v>
      </c>
      <c r="AZ818" s="252" t="s">
        <v>2967</v>
      </c>
      <c r="BA818" s="252" t="s">
        <v>1270</v>
      </c>
      <c r="BB818" s="254"/>
      <c r="BC818" s="255">
        <f t="shared" si="353"/>
        <v>660</v>
      </c>
      <c r="BJ818" s="191" t="str">
        <f t="shared" si="355"/>
        <v>нет данных</v>
      </c>
      <c r="BM818" s="191" t="s">
        <v>3459</v>
      </c>
      <c r="BN818" s="191" t="s">
        <v>624</v>
      </c>
      <c r="BO818" s="191" t="s">
        <v>3460</v>
      </c>
      <c r="BU818" s="191" t="s">
        <v>3459</v>
      </c>
      <c r="BV818" s="191" t="s">
        <v>624</v>
      </c>
      <c r="BW818" s="191" t="s">
        <v>3460</v>
      </c>
      <c r="CH818" s="248">
        <f t="shared" si="360"/>
        <v>-1.4551915228366852E-10</v>
      </c>
    </row>
    <row r="819" spans="1:218" x14ac:dyDescent="0.3">
      <c r="A819" s="191">
        <v>1</v>
      </c>
      <c r="B819" s="256">
        <f>SUBTOTAL(9,$A$647:A819)</f>
        <v>128</v>
      </c>
      <c r="C819" s="260" t="s">
        <v>316</v>
      </c>
      <c r="D819" s="197">
        <f t="shared" si="366"/>
        <v>5243805.01</v>
      </c>
      <c r="E819" s="263">
        <v>0</v>
      </c>
      <c r="F819" s="263">
        <v>0</v>
      </c>
      <c r="G819" s="263">
        <v>0</v>
      </c>
      <c r="H819" s="263">
        <v>0</v>
      </c>
      <c r="I819" s="263">
        <v>0</v>
      </c>
      <c r="J819" s="263">
        <v>0</v>
      </c>
      <c r="K819" s="278">
        <v>0</v>
      </c>
      <c r="L819" s="263">
        <v>0</v>
      </c>
      <c r="M819" s="197">
        <v>0</v>
      </c>
      <c r="N819" s="197">
        <v>0</v>
      </c>
      <c r="O819" s="263">
        <v>0</v>
      </c>
      <c r="P819" s="263">
        <v>0</v>
      </c>
      <c r="Q819" s="263">
        <v>0</v>
      </c>
      <c r="R819" s="263">
        <v>0</v>
      </c>
      <c r="S819" s="263">
        <v>0</v>
      </c>
      <c r="T819" s="263">
        <v>0</v>
      </c>
      <c r="U819" s="197">
        <v>4957710.0199999996</v>
      </c>
      <c r="V819" s="263">
        <v>0</v>
      </c>
      <c r="W819" s="263">
        <v>0</v>
      </c>
      <c r="X819" s="263">
        <v>0</v>
      </c>
      <c r="Y819" s="263">
        <v>0</v>
      </c>
      <c r="Z819" s="263">
        <v>0</v>
      </c>
      <c r="AA819" s="263">
        <v>0</v>
      </c>
      <c r="AB819" s="263">
        <v>0</v>
      </c>
      <c r="AC819" s="197">
        <f>ROUND(U819*2.14%,2)</f>
        <v>106094.99</v>
      </c>
      <c r="AD819" s="197">
        <v>180000</v>
      </c>
      <c r="AE819" s="263">
        <v>0</v>
      </c>
      <c r="AF819" s="239">
        <v>2025</v>
      </c>
      <c r="AG819" s="239">
        <v>2025</v>
      </c>
      <c r="AH819" s="239">
        <v>2025</v>
      </c>
      <c r="AI819" s="251"/>
      <c r="AJ819" s="251"/>
      <c r="AK819" s="251"/>
      <c r="AL819" s="251"/>
      <c r="AM819" s="252" t="s">
        <v>16960</v>
      </c>
      <c r="AN819" s="252" t="s">
        <v>16970</v>
      </c>
      <c r="AO819" s="252">
        <v>0</v>
      </c>
      <c r="AP819" s="252" t="s">
        <v>16964</v>
      </c>
      <c r="AQ819" s="252" t="s">
        <v>16961</v>
      </c>
      <c r="AR819" s="252" t="s">
        <v>16964</v>
      </c>
      <c r="AS819" s="252"/>
      <c r="AT819" s="252"/>
      <c r="AU819" s="252"/>
      <c r="AV819" s="252"/>
      <c r="AW819" s="252" t="s">
        <v>1014</v>
      </c>
      <c r="AX819" s="253">
        <v>1713.1</v>
      </c>
      <c r="AY819" s="253">
        <v>563.85</v>
      </c>
      <c r="AZ819" s="252" t="s">
        <v>2992</v>
      </c>
      <c r="BA819" s="252" t="s">
        <v>17012</v>
      </c>
      <c r="BB819" s="254"/>
      <c r="BC819" s="255">
        <f t="shared" si="353"/>
        <v>563.85</v>
      </c>
      <c r="BJ819" s="191" t="str">
        <f t="shared" si="355"/>
        <v>нет данных</v>
      </c>
      <c r="BM819" s="191" t="s">
        <v>3461</v>
      </c>
      <c r="BN819" s="191" t="s">
        <v>638</v>
      </c>
      <c r="BO819" s="191" t="s">
        <v>3462</v>
      </c>
      <c r="BU819" s="191" t="s">
        <v>3461</v>
      </c>
      <c r="BV819" s="191" t="s">
        <v>638</v>
      </c>
      <c r="BW819" s="191" t="s">
        <v>3462</v>
      </c>
      <c r="CH819" s="248">
        <f t="shared" si="360"/>
        <v>2.3283064365386963E-10</v>
      </c>
    </row>
    <row r="820" spans="1:218" ht="18.75" customHeight="1" x14ac:dyDescent="0.3">
      <c r="B820" s="310" t="s">
        <v>17315</v>
      </c>
      <c r="C820" s="311"/>
      <c r="D820" s="311"/>
      <c r="E820" s="311"/>
      <c r="F820" s="311"/>
      <c r="G820" s="311"/>
      <c r="H820" s="311"/>
      <c r="I820" s="311"/>
      <c r="J820" s="311"/>
      <c r="K820" s="311"/>
      <c r="L820" s="311"/>
      <c r="M820" s="311"/>
      <c r="N820" s="311"/>
      <c r="O820" s="311"/>
      <c r="P820" s="311"/>
      <c r="Q820" s="311"/>
      <c r="R820" s="311"/>
      <c r="S820" s="311"/>
      <c r="T820" s="311"/>
      <c r="U820" s="311"/>
      <c r="V820" s="311"/>
      <c r="W820" s="311"/>
      <c r="X820" s="311"/>
      <c r="Y820" s="311"/>
      <c r="Z820" s="311"/>
      <c r="AA820" s="311"/>
      <c r="AB820" s="311"/>
      <c r="AC820" s="311"/>
      <c r="AD820" s="311"/>
      <c r="AE820" s="311"/>
      <c r="AF820" s="311"/>
      <c r="AG820" s="311"/>
      <c r="AH820" s="311"/>
      <c r="AY820" s="251"/>
      <c r="BM820" s="191" t="s">
        <v>3941</v>
      </c>
      <c r="BN820" s="191" t="s">
        <v>663</v>
      </c>
      <c r="BO820" s="191" t="s">
        <v>3137</v>
      </c>
      <c r="BU820" s="191" t="s">
        <v>3941</v>
      </c>
      <c r="BV820" s="191" t="s">
        <v>663</v>
      </c>
      <c r="BW820" s="191" t="s">
        <v>3137</v>
      </c>
      <c r="CH820" s="248">
        <f t="shared" si="360"/>
        <v>0</v>
      </c>
    </row>
    <row r="821" spans="1:218" x14ac:dyDescent="0.3">
      <c r="B821" s="249" t="s">
        <v>17319</v>
      </c>
      <c r="C821" s="249"/>
      <c r="D821" s="246">
        <f>D822</f>
        <v>15649176.390000001</v>
      </c>
      <c r="E821" s="197">
        <f t="shared" ref="E821:AE821" si="367">E822</f>
        <v>0</v>
      </c>
      <c r="F821" s="197">
        <f t="shared" si="367"/>
        <v>0</v>
      </c>
      <c r="G821" s="197">
        <f t="shared" si="367"/>
        <v>0</v>
      </c>
      <c r="H821" s="197">
        <f t="shared" si="367"/>
        <v>0</v>
      </c>
      <c r="I821" s="197">
        <f t="shared" si="367"/>
        <v>4252766</v>
      </c>
      <c r="J821" s="197">
        <f t="shared" si="367"/>
        <v>0</v>
      </c>
      <c r="K821" s="195">
        <f t="shared" si="367"/>
        <v>0</v>
      </c>
      <c r="L821" s="197">
        <f t="shared" si="367"/>
        <v>0</v>
      </c>
      <c r="M821" s="197">
        <f t="shared" si="367"/>
        <v>1030.32</v>
      </c>
      <c r="N821" s="197">
        <f t="shared" si="367"/>
        <v>11185401.199999999</v>
      </c>
      <c r="O821" s="197">
        <f t="shared" si="367"/>
        <v>0</v>
      </c>
      <c r="P821" s="197">
        <f t="shared" si="367"/>
        <v>0</v>
      </c>
      <c r="Q821" s="197">
        <f t="shared" si="367"/>
        <v>0</v>
      </c>
      <c r="R821" s="197">
        <f t="shared" si="367"/>
        <v>0</v>
      </c>
      <c r="S821" s="197">
        <f t="shared" si="367"/>
        <v>0</v>
      </c>
      <c r="T821" s="197">
        <f t="shared" si="367"/>
        <v>0</v>
      </c>
      <c r="U821" s="197">
        <f t="shared" si="367"/>
        <v>0</v>
      </c>
      <c r="V821" s="197">
        <f t="shared" si="367"/>
        <v>0</v>
      </c>
      <c r="W821" s="197">
        <f t="shared" si="367"/>
        <v>0</v>
      </c>
      <c r="X821" s="197">
        <f t="shared" si="367"/>
        <v>0</v>
      </c>
      <c r="Y821" s="197">
        <f t="shared" si="367"/>
        <v>0</v>
      </c>
      <c r="Z821" s="197">
        <f t="shared" si="367"/>
        <v>0</v>
      </c>
      <c r="AA821" s="197">
        <f t="shared" si="367"/>
        <v>0</v>
      </c>
      <c r="AB821" s="197">
        <f t="shared" si="367"/>
        <v>0</v>
      </c>
      <c r="AC821" s="197">
        <f t="shared" si="367"/>
        <v>91009.19</v>
      </c>
      <c r="AD821" s="197">
        <f t="shared" si="367"/>
        <v>0</v>
      </c>
      <c r="AE821" s="197">
        <f t="shared" si="367"/>
        <v>120000</v>
      </c>
      <c r="AF821" s="239" t="s">
        <v>17316</v>
      </c>
      <c r="AG821" s="239" t="s">
        <v>17316</v>
      </c>
      <c r="AH821" s="239" t="s">
        <v>17316</v>
      </c>
      <c r="AI821" s="251"/>
      <c r="AJ821" s="251"/>
      <c r="AK821" s="251"/>
      <c r="AL821" s="251"/>
      <c r="AM821" s="252"/>
      <c r="AN821" s="252"/>
      <c r="AO821" s="252"/>
      <c r="AP821" s="252"/>
      <c r="AQ821" s="252"/>
      <c r="AR821" s="252"/>
      <c r="AS821" s="252"/>
      <c r="AT821" s="252"/>
      <c r="AU821" s="252"/>
      <c r="AV821" s="252"/>
      <c r="AW821" s="252"/>
      <c r="AX821" s="253"/>
      <c r="AY821" s="253"/>
      <c r="AZ821" s="252"/>
      <c r="BA821" s="252"/>
      <c r="BB821" s="254"/>
      <c r="BC821" s="255"/>
      <c r="BS821" s="191" t="e">
        <f>#REF!=(#REF!+#REF!+D821+E821+F821+I821+K821+M821+O821+Q821+R821+S821+X821+Y821+Z821+AA821+AB821)</f>
        <v>#REF!</v>
      </c>
      <c r="CH821" s="248">
        <f t="shared" si="360"/>
        <v>1.3387762010097504E-9</v>
      </c>
      <c r="HI821" s="191" t="s">
        <v>17317</v>
      </c>
      <c r="HJ821" s="191">
        <v>53254.36</v>
      </c>
    </row>
    <row r="822" spans="1:218" x14ac:dyDescent="0.3">
      <c r="B822" s="249" t="s">
        <v>17320</v>
      </c>
      <c r="C822" s="249"/>
      <c r="D822" s="246">
        <f>D823+D825</f>
        <v>15649176.390000001</v>
      </c>
      <c r="E822" s="197">
        <f t="shared" ref="E822:AE822" si="368">E823+E825</f>
        <v>0</v>
      </c>
      <c r="F822" s="197">
        <f t="shared" si="368"/>
        <v>0</v>
      </c>
      <c r="G822" s="197">
        <f t="shared" si="368"/>
        <v>0</v>
      </c>
      <c r="H822" s="197">
        <f t="shared" si="368"/>
        <v>0</v>
      </c>
      <c r="I822" s="197">
        <f t="shared" si="368"/>
        <v>4252766</v>
      </c>
      <c r="J822" s="197">
        <f t="shared" si="368"/>
        <v>0</v>
      </c>
      <c r="K822" s="195">
        <f t="shared" si="368"/>
        <v>0</v>
      </c>
      <c r="L822" s="197">
        <f t="shared" si="368"/>
        <v>0</v>
      </c>
      <c r="M822" s="197">
        <f t="shared" si="368"/>
        <v>1030.32</v>
      </c>
      <c r="N822" s="197">
        <f t="shared" si="368"/>
        <v>11185401.199999999</v>
      </c>
      <c r="O822" s="197">
        <f t="shared" si="368"/>
        <v>0</v>
      </c>
      <c r="P822" s="197">
        <f t="shared" si="368"/>
        <v>0</v>
      </c>
      <c r="Q822" s="197">
        <f t="shared" si="368"/>
        <v>0</v>
      </c>
      <c r="R822" s="197">
        <f t="shared" si="368"/>
        <v>0</v>
      </c>
      <c r="S822" s="197">
        <f t="shared" si="368"/>
        <v>0</v>
      </c>
      <c r="T822" s="197">
        <f t="shared" si="368"/>
        <v>0</v>
      </c>
      <c r="U822" s="197">
        <f t="shared" si="368"/>
        <v>0</v>
      </c>
      <c r="V822" s="197">
        <f t="shared" si="368"/>
        <v>0</v>
      </c>
      <c r="W822" s="197">
        <f t="shared" si="368"/>
        <v>0</v>
      </c>
      <c r="X822" s="197">
        <f t="shared" si="368"/>
        <v>0</v>
      </c>
      <c r="Y822" s="197">
        <f t="shared" si="368"/>
        <v>0</v>
      </c>
      <c r="Z822" s="197">
        <f t="shared" si="368"/>
        <v>0</v>
      </c>
      <c r="AA822" s="197">
        <f t="shared" si="368"/>
        <v>0</v>
      </c>
      <c r="AB822" s="197">
        <f t="shared" si="368"/>
        <v>0</v>
      </c>
      <c r="AC822" s="197">
        <f t="shared" si="368"/>
        <v>91009.19</v>
      </c>
      <c r="AD822" s="197">
        <f t="shared" si="368"/>
        <v>0</v>
      </c>
      <c r="AE822" s="197">
        <f t="shared" si="368"/>
        <v>120000</v>
      </c>
      <c r="AF822" s="239" t="s">
        <v>17316</v>
      </c>
      <c r="AG822" s="239" t="s">
        <v>17316</v>
      </c>
      <c r="AH822" s="239" t="s">
        <v>17316</v>
      </c>
      <c r="AI822" s="251"/>
      <c r="AJ822" s="251"/>
      <c r="AK822" s="251"/>
      <c r="AL822" s="251"/>
      <c r="AM822" s="252"/>
      <c r="AN822" s="252"/>
      <c r="AO822" s="252"/>
      <c r="AP822" s="252"/>
      <c r="AQ822" s="252"/>
      <c r="AR822" s="252"/>
      <c r="AS822" s="252"/>
      <c r="AT822" s="252"/>
      <c r="AU822" s="252"/>
      <c r="AV822" s="252"/>
      <c r="AW822" s="252"/>
      <c r="AX822" s="253"/>
      <c r="AY822" s="253"/>
      <c r="AZ822" s="252"/>
      <c r="BA822" s="252"/>
      <c r="BB822" s="254"/>
      <c r="BC822" s="255"/>
      <c r="BS822" s="191" t="e">
        <f>#REF!=(#REF!+#REF!+D822+E822+F822+I822+K822+M822+O822+Q822+R822+S822+X822+Y822+Z822+AA822+AB822)</f>
        <v>#REF!</v>
      </c>
      <c r="CH822" s="248">
        <f t="shared" si="360"/>
        <v>1.3387762010097504E-9</v>
      </c>
      <c r="HI822" s="191" t="s">
        <v>17317</v>
      </c>
      <c r="HJ822" s="191">
        <v>53254.36</v>
      </c>
    </row>
    <row r="823" spans="1:218" x14ac:dyDescent="0.3">
      <c r="B823" s="249" t="s">
        <v>266</v>
      </c>
      <c r="C823" s="249"/>
      <c r="D823" s="246">
        <f>D824</f>
        <v>4463775.1900000004</v>
      </c>
      <c r="E823" s="197">
        <f t="shared" ref="E823:AB823" si="369">SUM(E824:E824)</f>
        <v>0</v>
      </c>
      <c r="F823" s="197">
        <f t="shared" si="369"/>
        <v>0</v>
      </c>
      <c r="G823" s="197">
        <f t="shared" si="369"/>
        <v>0</v>
      </c>
      <c r="H823" s="197">
        <f t="shared" si="369"/>
        <v>0</v>
      </c>
      <c r="I823" s="197">
        <f t="shared" si="369"/>
        <v>4252766</v>
      </c>
      <c r="J823" s="197">
        <f t="shared" si="369"/>
        <v>0</v>
      </c>
      <c r="K823" s="195">
        <f t="shared" si="369"/>
        <v>0</v>
      </c>
      <c r="L823" s="197">
        <f t="shared" si="369"/>
        <v>0</v>
      </c>
      <c r="M823" s="197">
        <f t="shared" si="369"/>
        <v>0</v>
      </c>
      <c r="N823" s="197">
        <f t="shared" si="369"/>
        <v>0</v>
      </c>
      <c r="O823" s="197">
        <f t="shared" si="369"/>
        <v>0</v>
      </c>
      <c r="P823" s="197">
        <f t="shared" si="369"/>
        <v>0</v>
      </c>
      <c r="Q823" s="197">
        <f t="shared" si="369"/>
        <v>0</v>
      </c>
      <c r="R823" s="197">
        <f t="shared" si="369"/>
        <v>0</v>
      </c>
      <c r="S823" s="197">
        <f t="shared" si="369"/>
        <v>0</v>
      </c>
      <c r="T823" s="197">
        <f t="shared" si="369"/>
        <v>0</v>
      </c>
      <c r="U823" s="197">
        <f t="shared" si="369"/>
        <v>0</v>
      </c>
      <c r="V823" s="197">
        <f t="shared" si="369"/>
        <v>0</v>
      </c>
      <c r="W823" s="197">
        <f t="shared" si="369"/>
        <v>0</v>
      </c>
      <c r="X823" s="197">
        <f t="shared" si="369"/>
        <v>0</v>
      </c>
      <c r="Y823" s="197">
        <f t="shared" si="369"/>
        <v>0</v>
      </c>
      <c r="Z823" s="197">
        <f t="shared" si="369"/>
        <v>0</v>
      </c>
      <c r="AA823" s="197">
        <f t="shared" si="369"/>
        <v>0</v>
      </c>
      <c r="AB823" s="197">
        <f t="shared" si="369"/>
        <v>0</v>
      </c>
      <c r="AC823" s="197">
        <f>AC824</f>
        <v>91009.19</v>
      </c>
      <c r="AD823" s="197">
        <f t="shared" ref="AD823:AE823" si="370">AD824</f>
        <v>0</v>
      </c>
      <c r="AE823" s="197">
        <f t="shared" si="370"/>
        <v>120000</v>
      </c>
      <c r="AF823" s="239" t="s">
        <v>17316</v>
      </c>
      <c r="AG823" s="239" t="s">
        <v>17316</v>
      </c>
      <c r="AH823" s="239" t="s">
        <v>17316</v>
      </c>
      <c r="AI823" s="251"/>
      <c r="AJ823" s="251"/>
      <c r="AK823" s="251"/>
      <c r="AL823" s="251"/>
      <c r="AM823" s="252"/>
      <c r="AN823" s="252"/>
      <c r="AO823" s="252"/>
      <c r="AP823" s="252"/>
      <c r="AQ823" s="252"/>
      <c r="AR823" s="252"/>
      <c r="AS823" s="252"/>
      <c r="AT823" s="252"/>
      <c r="AU823" s="252"/>
      <c r="AV823" s="252"/>
      <c r="AW823" s="252"/>
      <c r="AX823" s="253"/>
      <c r="AY823" s="253"/>
      <c r="AZ823" s="252"/>
      <c r="BA823" s="252"/>
      <c r="BB823" s="254"/>
      <c r="BC823" s="255"/>
      <c r="BS823" s="191" t="e">
        <f>#REF!=(#REF!+#REF!+D823+E823+F823+I823+K823+M823+O823+Q823+R823+S823+X823+Y823+Z823+AA823+AB823)</f>
        <v>#REF!</v>
      </c>
      <c r="CH823" s="248">
        <f t="shared" si="360"/>
        <v>4.0745362639427185E-10</v>
      </c>
      <c r="HI823" s="191" t="s">
        <v>17318</v>
      </c>
      <c r="HJ823" s="191">
        <v>44890.35</v>
      </c>
    </row>
    <row r="824" spans="1:218" s="267" customFormat="1" x14ac:dyDescent="0.3">
      <c r="A824" s="191">
        <v>1</v>
      </c>
      <c r="B824" s="192">
        <v>1</v>
      </c>
      <c r="C824" s="193" t="s">
        <v>15442</v>
      </c>
      <c r="D824" s="194">
        <f>E824+F824+G824+H824+I824+J824+L824+N824+P824+R824+T824+U824+V824+W824+X824+Y824+Z824+AA824+AB824+AC824+AD824+AE824</f>
        <v>4463775.1900000004</v>
      </c>
      <c r="E824" s="194">
        <v>0</v>
      </c>
      <c r="F824" s="194">
        <v>0</v>
      </c>
      <c r="G824" s="194">
        <v>0</v>
      </c>
      <c r="H824" s="194">
        <v>0</v>
      </c>
      <c r="I824" s="264">
        <v>4252766</v>
      </c>
      <c r="J824" s="194">
        <v>0</v>
      </c>
      <c r="K824" s="195">
        <v>0</v>
      </c>
      <c r="L824" s="194">
        <v>0</v>
      </c>
      <c r="M824" s="194">
        <v>0</v>
      </c>
      <c r="N824" s="196">
        <v>0</v>
      </c>
      <c r="O824" s="194">
        <v>0</v>
      </c>
      <c r="P824" s="194">
        <v>0</v>
      </c>
      <c r="Q824" s="194">
        <v>0</v>
      </c>
      <c r="R824" s="194">
        <v>0</v>
      </c>
      <c r="S824" s="194">
        <v>0</v>
      </c>
      <c r="T824" s="194">
        <v>0</v>
      </c>
      <c r="U824" s="194">
        <v>0</v>
      </c>
      <c r="V824" s="194">
        <v>0</v>
      </c>
      <c r="W824" s="194">
        <v>0</v>
      </c>
      <c r="X824" s="194">
        <v>0</v>
      </c>
      <c r="Y824" s="194">
        <v>0</v>
      </c>
      <c r="Z824" s="194">
        <v>0</v>
      </c>
      <c r="AA824" s="194">
        <v>0</v>
      </c>
      <c r="AB824" s="194">
        <v>0</v>
      </c>
      <c r="AC824" s="197">
        <f>ROUND(I824*2.14%,2)</f>
        <v>91009.19</v>
      </c>
      <c r="AD824" s="263">
        <v>0</v>
      </c>
      <c r="AE824" s="263">
        <v>120000</v>
      </c>
      <c r="AF824" s="243" t="s">
        <v>17052</v>
      </c>
      <c r="AG824" s="265">
        <v>2023</v>
      </c>
      <c r="AH824" s="265">
        <v>2023</v>
      </c>
      <c r="AI824" s="244"/>
      <c r="AJ824" s="244"/>
      <c r="AK824" s="312"/>
      <c r="AL824" s="244"/>
      <c r="AM824" s="244"/>
      <c r="AR824" s="194"/>
      <c r="AS824" s="313"/>
      <c r="BC824" s="314"/>
      <c r="BO824" s="314"/>
      <c r="BR824" s="313"/>
      <c r="CE824" s="314"/>
      <c r="CH824" s="248">
        <f t="shared" si="360"/>
        <v>4.0745362639427185E-10</v>
      </c>
      <c r="EG824" s="268"/>
      <c r="EI824" s="313"/>
      <c r="ER824" s="314"/>
      <c r="FF824" s="268"/>
      <c r="FI824" s="313"/>
      <c r="FJ824" s="313"/>
      <c r="FS824" s="314"/>
      <c r="GK824" s="315"/>
      <c r="GU824" s="314"/>
      <c r="GW824" s="313"/>
    </row>
    <row r="825" spans="1:218" s="267" customFormat="1" x14ac:dyDescent="0.3">
      <c r="A825" s="191"/>
      <c r="B825" s="249" t="s">
        <v>259</v>
      </c>
      <c r="C825" s="193"/>
      <c r="D825" s="316">
        <f>D826</f>
        <v>11185401.199999999</v>
      </c>
      <c r="E825" s="194">
        <f t="shared" ref="E825:AE825" si="371">E826</f>
        <v>0</v>
      </c>
      <c r="F825" s="194">
        <f t="shared" si="371"/>
        <v>0</v>
      </c>
      <c r="G825" s="194">
        <f t="shared" si="371"/>
        <v>0</v>
      </c>
      <c r="H825" s="194">
        <f t="shared" si="371"/>
        <v>0</v>
      </c>
      <c r="I825" s="194">
        <f t="shared" si="371"/>
        <v>0</v>
      </c>
      <c r="J825" s="194">
        <f t="shared" si="371"/>
        <v>0</v>
      </c>
      <c r="K825" s="195">
        <f t="shared" si="371"/>
        <v>0</v>
      </c>
      <c r="L825" s="194">
        <f t="shared" si="371"/>
        <v>0</v>
      </c>
      <c r="M825" s="194">
        <f t="shared" si="371"/>
        <v>1030.32</v>
      </c>
      <c r="N825" s="194">
        <f t="shared" si="371"/>
        <v>11185401.199999999</v>
      </c>
      <c r="O825" s="194">
        <f t="shared" si="371"/>
        <v>0</v>
      </c>
      <c r="P825" s="194">
        <f t="shared" si="371"/>
        <v>0</v>
      </c>
      <c r="Q825" s="194">
        <f t="shared" si="371"/>
        <v>0</v>
      </c>
      <c r="R825" s="194">
        <f t="shared" si="371"/>
        <v>0</v>
      </c>
      <c r="S825" s="194">
        <f t="shared" si="371"/>
        <v>0</v>
      </c>
      <c r="T825" s="194">
        <f t="shared" si="371"/>
        <v>0</v>
      </c>
      <c r="U825" s="194">
        <f t="shared" si="371"/>
        <v>0</v>
      </c>
      <c r="V825" s="194">
        <f t="shared" si="371"/>
        <v>0</v>
      </c>
      <c r="W825" s="194">
        <f t="shared" si="371"/>
        <v>0</v>
      </c>
      <c r="X825" s="194">
        <f t="shared" si="371"/>
        <v>0</v>
      </c>
      <c r="Y825" s="194">
        <f t="shared" si="371"/>
        <v>0</v>
      </c>
      <c r="Z825" s="194">
        <f t="shared" si="371"/>
        <v>0</v>
      </c>
      <c r="AA825" s="194">
        <f t="shared" si="371"/>
        <v>0</v>
      </c>
      <c r="AB825" s="194">
        <f t="shared" si="371"/>
        <v>0</v>
      </c>
      <c r="AC825" s="194">
        <f t="shared" si="371"/>
        <v>0</v>
      </c>
      <c r="AD825" s="194">
        <f t="shared" si="371"/>
        <v>0</v>
      </c>
      <c r="AE825" s="194">
        <f t="shared" si="371"/>
        <v>0</v>
      </c>
      <c r="AF825" s="239" t="s">
        <v>17316</v>
      </c>
      <c r="AG825" s="239" t="s">
        <v>17316</v>
      </c>
      <c r="AH825" s="239" t="s">
        <v>17316</v>
      </c>
      <c r="AI825" s="244"/>
      <c r="AJ825" s="244"/>
      <c r="AK825" s="312"/>
      <c r="AL825" s="244"/>
      <c r="AM825" s="244"/>
      <c r="AR825" s="317"/>
      <c r="AS825" s="313"/>
      <c r="BC825" s="314"/>
      <c r="BO825" s="314"/>
      <c r="BR825" s="313"/>
      <c r="CE825" s="314"/>
      <c r="CH825" s="248"/>
      <c r="EG825" s="268"/>
      <c r="EI825" s="313"/>
      <c r="ER825" s="314"/>
      <c r="FF825" s="268"/>
      <c r="FI825" s="313"/>
      <c r="FJ825" s="313"/>
      <c r="FS825" s="314"/>
      <c r="GK825" s="315"/>
      <c r="GU825" s="314"/>
      <c r="GW825" s="313"/>
    </row>
    <row r="826" spans="1:218" s="267" customFormat="1" x14ac:dyDescent="0.3">
      <c r="A826" s="191"/>
      <c r="B826" s="192">
        <v>2</v>
      </c>
      <c r="C826" s="193" t="s">
        <v>15815</v>
      </c>
      <c r="D826" s="194">
        <f>E826+F826+G826+H826+I826+J826+L826+N826+P826+R826+T826+U826+V826+W826+X826+Y826+Z826+AA826+AB826+AC826+AD826+AE826</f>
        <v>11185401.199999999</v>
      </c>
      <c r="E826" s="194">
        <v>0</v>
      </c>
      <c r="F826" s="194">
        <v>0</v>
      </c>
      <c r="G826" s="194">
        <v>0</v>
      </c>
      <c r="H826" s="194">
        <v>0</v>
      </c>
      <c r="I826" s="194">
        <v>0</v>
      </c>
      <c r="J826" s="194">
        <v>0</v>
      </c>
      <c r="K826" s="195">
        <v>0</v>
      </c>
      <c r="L826" s="194">
        <v>0</v>
      </c>
      <c r="M826" s="194">
        <v>1030.32</v>
      </c>
      <c r="N826" s="196">
        <v>11185401.199999999</v>
      </c>
      <c r="O826" s="194">
        <v>0</v>
      </c>
      <c r="P826" s="194">
        <v>0</v>
      </c>
      <c r="Q826" s="194">
        <v>0</v>
      </c>
      <c r="R826" s="194">
        <v>0</v>
      </c>
      <c r="S826" s="194">
        <v>0</v>
      </c>
      <c r="T826" s="194">
        <v>0</v>
      </c>
      <c r="U826" s="194">
        <v>0</v>
      </c>
      <c r="V826" s="194">
        <v>0</v>
      </c>
      <c r="W826" s="194">
        <v>0</v>
      </c>
      <c r="X826" s="194">
        <v>0</v>
      </c>
      <c r="Y826" s="194">
        <v>0</v>
      </c>
      <c r="Z826" s="194">
        <v>0</v>
      </c>
      <c r="AA826" s="194">
        <v>0</v>
      </c>
      <c r="AB826" s="194">
        <v>0</v>
      </c>
      <c r="AC826" s="197">
        <v>0</v>
      </c>
      <c r="AD826" s="263">
        <v>0</v>
      </c>
      <c r="AE826" s="263">
        <v>0</v>
      </c>
      <c r="AF826" s="243" t="s">
        <v>17052</v>
      </c>
      <c r="AG826" s="265">
        <v>2023</v>
      </c>
      <c r="AH826" s="265" t="s">
        <v>17052</v>
      </c>
      <c r="AI826" s="244"/>
      <c r="AJ826" s="244"/>
      <c r="AK826" s="312"/>
      <c r="AL826" s="244"/>
      <c r="AM826" s="244"/>
      <c r="AR826" s="317"/>
      <c r="AS826" s="313"/>
      <c r="BC826" s="314"/>
      <c r="BO826" s="314"/>
      <c r="BR826" s="313"/>
      <c r="CE826" s="314"/>
      <c r="CH826" s="248"/>
      <c r="EG826" s="268"/>
      <c r="EI826" s="313"/>
      <c r="ER826" s="314"/>
      <c r="FF826" s="268"/>
      <c r="FI826" s="313"/>
      <c r="FJ826" s="313"/>
      <c r="FS826" s="314"/>
      <c r="GK826" s="315"/>
      <c r="GU826" s="314"/>
      <c r="GW826" s="313"/>
    </row>
    <row r="827" spans="1:218" x14ac:dyDescent="0.3">
      <c r="B827" s="310" t="s">
        <v>17421</v>
      </c>
      <c r="C827" s="311"/>
      <c r="D827" s="311"/>
      <c r="E827" s="311"/>
      <c r="F827" s="311"/>
      <c r="G827" s="311"/>
      <c r="H827" s="311"/>
      <c r="I827" s="311"/>
      <c r="J827" s="311"/>
      <c r="K827" s="311"/>
      <c r="L827" s="311"/>
      <c r="M827" s="311"/>
      <c r="N827" s="311"/>
      <c r="O827" s="311"/>
      <c r="P827" s="311"/>
      <c r="Q827" s="311"/>
      <c r="R827" s="311"/>
      <c r="S827" s="311"/>
      <c r="T827" s="311"/>
      <c r="U827" s="311"/>
      <c r="V827" s="311"/>
      <c r="W827" s="311"/>
      <c r="X827" s="311"/>
      <c r="Y827" s="311"/>
      <c r="Z827" s="311"/>
      <c r="AA827" s="311"/>
      <c r="AB827" s="311"/>
      <c r="AC827" s="311"/>
      <c r="AD827" s="311"/>
      <c r="AE827" s="311"/>
      <c r="AF827" s="311"/>
      <c r="AG827" s="311"/>
      <c r="AH827" s="311"/>
      <c r="AY827" s="251"/>
      <c r="BM827" s="191" t="s">
        <v>3942</v>
      </c>
      <c r="BN827" s="191" t="s">
        <v>3046</v>
      </c>
      <c r="BO827" s="191" t="s">
        <v>2984</v>
      </c>
      <c r="BU827" s="191" t="s">
        <v>3942</v>
      </c>
      <c r="BV827" s="191" t="s">
        <v>3046</v>
      </c>
      <c r="BW827" s="191" t="s">
        <v>2984</v>
      </c>
    </row>
    <row r="828" spans="1:218" x14ac:dyDescent="0.3">
      <c r="B828" s="249" t="s">
        <v>17319</v>
      </c>
      <c r="C828" s="249"/>
      <c r="D828" s="246">
        <f>D829</f>
        <v>151276999.55000001</v>
      </c>
      <c r="E828" s="197">
        <f t="shared" ref="E828:AE828" si="372">E829</f>
        <v>0</v>
      </c>
      <c r="F828" s="197">
        <f t="shared" si="372"/>
        <v>0</v>
      </c>
      <c r="G828" s="197">
        <f t="shared" si="372"/>
        <v>0</v>
      </c>
      <c r="H828" s="197">
        <f t="shared" si="372"/>
        <v>0</v>
      </c>
      <c r="I828" s="197">
        <f t="shared" si="372"/>
        <v>0</v>
      </c>
      <c r="J828" s="197">
        <f t="shared" si="372"/>
        <v>0</v>
      </c>
      <c r="K828" s="195">
        <f t="shared" si="372"/>
        <v>0</v>
      </c>
      <c r="L828" s="197">
        <f t="shared" si="372"/>
        <v>0</v>
      </c>
      <c r="M828" s="197">
        <f t="shared" si="372"/>
        <v>16256.51</v>
      </c>
      <c r="N828" s="197">
        <f t="shared" si="372"/>
        <v>141723289.20000002</v>
      </c>
      <c r="O828" s="197">
        <f t="shared" si="372"/>
        <v>0</v>
      </c>
      <c r="P828" s="197">
        <f t="shared" si="372"/>
        <v>0</v>
      </c>
      <c r="Q828" s="197">
        <f t="shared" si="372"/>
        <v>0</v>
      </c>
      <c r="R828" s="197">
        <f t="shared" si="372"/>
        <v>0</v>
      </c>
      <c r="S828" s="197">
        <f t="shared" si="372"/>
        <v>0</v>
      </c>
      <c r="T828" s="197">
        <f t="shared" si="372"/>
        <v>0</v>
      </c>
      <c r="U828" s="197">
        <f t="shared" si="372"/>
        <v>6423511.4400000004</v>
      </c>
      <c r="V828" s="197">
        <f t="shared" si="372"/>
        <v>0</v>
      </c>
      <c r="W828" s="197">
        <f t="shared" si="372"/>
        <v>0</v>
      </c>
      <c r="X828" s="197">
        <f t="shared" si="372"/>
        <v>0</v>
      </c>
      <c r="Y828" s="197">
        <f t="shared" si="372"/>
        <v>0</v>
      </c>
      <c r="Z828" s="197">
        <f t="shared" si="372"/>
        <v>0</v>
      </c>
      <c r="AA828" s="197">
        <f t="shared" si="372"/>
        <v>0</v>
      </c>
      <c r="AB828" s="197">
        <f t="shared" si="372"/>
        <v>0</v>
      </c>
      <c r="AC828" s="197">
        <f t="shared" si="372"/>
        <v>3130198.91</v>
      </c>
      <c r="AD828" s="197">
        <f t="shared" si="372"/>
        <v>0</v>
      </c>
      <c r="AE828" s="197">
        <f t="shared" si="372"/>
        <v>0</v>
      </c>
      <c r="AF828" s="239" t="s">
        <v>17316</v>
      </c>
      <c r="AG828" s="239" t="s">
        <v>17316</v>
      </c>
      <c r="AH828" s="239" t="s">
        <v>17316</v>
      </c>
      <c r="AI828" s="251"/>
      <c r="AJ828" s="251"/>
      <c r="AK828" s="251"/>
      <c r="AL828" s="251"/>
      <c r="AM828" s="252"/>
      <c r="AN828" s="252"/>
      <c r="AO828" s="252"/>
      <c r="AP828" s="252"/>
      <c r="AQ828" s="252"/>
      <c r="AR828" s="252"/>
      <c r="AS828" s="252"/>
      <c r="AT828" s="252"/>
      <c r="AU828" s="252"/>
      <c r="AV828" s="252"/>
      <c r="AW828" s="252"/>
      <c r="AX828" s="253"/>
      <c r="AY828" s="253"/>
      <c r="AZ828" s="252"/>
      <c r="BA828" s="252"/>
      <c r="BB828" s="254"/>
      <c r="BC828" s="255"/>
      <c r="BS828" s="191" t="e">
        <f>#REF!=(#REF!+#REF!+D828+E828+F828+I828+K828+M828+O828+Q828+R828+S828+X828+Y828+Z828+AA828+AB828)</f>
        <v>#REF!</v>
      </c>
      <c r="CH828" s="248">
        <f t="shared" ref="CH828:CH829" si="373">D828-E828-F828-G828-H828-I828-J828-L828-N828-P828-R828-T828-U828-V828-W828-X828-Y828-Z828-AA828-AB828-AC828-AD828-AE828</f>
        <v>-6.5192580223083496E-9</v>
      </c>
      <c r="HI828" s="191" t="s">
        <v>17317</v>
      </c>
      <c r="HJ828" s="191">
        <v>53254.36</v>
      </c>
    </row>
    <row r="829" spans="1:218" x14ac:dyDescent="0.3">
      <c r="B829" s="249" t="s">
        <v>17320</v>
      </c>
      <c r="C829" s="249"/>
      <c r="D829" s="246">
        <f>D830+D832+D844+D846+D848+D850+D852+D854+D856+D858+D860+D862+D864</f>
        <v>151276999.55000001</v>
      </c>
      <c r="E829" s="197">
        <f t="shared" ref="E829:AD829" si="374">E830+E832+E844+E846+E848+E850+E852+E854+E856+E858+E860+E862+E864</f>
        <v>0</v>
      </c>
      <c r="F829" s="197">
        <f t="shared" si="374"/>
        <v>0</v>
      </c>
      <c r="G829" s="197">
        <f t="shared" si="374"/>
        <v>0</v>
      </c>
      <c r="H829" s="197">
        <f t="shared" si="374"/>
        <v>0</v>
      </c>
      <c r="I829" s="197">
        <f t="shared" si="374"/>
        <v>0</v>
      </c>
      <c r="J829" s="197">
        <f t="shared" si="374"/>
        <v>0</v>
      </c>
      <c r="K829" s="195">
        <f t="shared" si="374"/>
        <v>0</v>
      </c>
      <c r="L829" s="197">
        <f t="shared" si="374"/>
        <v>0</v>
      </c>
      <c r="M829" s="197">
        <f t="shared" si="374"/>
        <v>16256.51</v>
      </c>
      <c r="N829" s="197">
        <f t="shared" si="374"/>
        <v>141723289.20000002</v>
      </c>
      <c r="O829" s="197">
        <f t="shared" si="374"/>
        <v>0</v>
      </c>
      <c r="P829" s="197">
        <f t="shared" si="374"/>
        <v>0</v>
      </c>
      <c r="Q829" s="197">
        <f t="shared" si="374"/>
        <v>0</v>
      </c>
      <c r="R829" s="197">
        <f t="shared" si="374"/>
        <v>0</v>
      </c>
      <c r="S829" s="197">
        <f t="shared" si="374"/>
        <v>0</v>
      </c>
      <c r="T829" s="197">
        <f t="shared" si="374"/>
        <v>0</v>
      </c>
      <c r="U829" s="197">
        <f t="shared" si="374"/>
        <v>6423511.4400000004</v>
      </c>
      <c r="V829" s="197">
        <f t="shared" si="374"/>
        <v>0</v>
      </c>
      <c r="W829" s="197">
        <f t="shared" si="374"/>
        <v>0</v>
      </c>
      <c r="X829" s="197">
        <f t="shared" si="374"/>
        <v>0</v>
      </c>
      <c r="Y829" s="197">
        <f t="shared" si="374"/>
        <v>0</v>
      </c>
      <c r="Z829" s="197">
        <f t="shared" si="374"/>
        <v>0</v>
      </c>
      <c r="AA829" s="197">
        <f t="shared" si="374"/>
        <v>0</v>
      </c>
      <c r="AB829" s="197">
        <f t="shared" si="374"/>
        <v>0</v>
      </c>
      <c r="AC829" s="197">
        <f t="shared" si="374"/>
        <v>3130198.91</v>
      </c>
      <c r="AD829" s="197">
        <f t="shared" si="374"/>
        <v>0</v>
      </c>
      <c r="AE829" s="197">
        <f>AE830+AE832+AE844+AE846+AE848+AE850+AE852+AE854+AE856+AE858+AE860+AE862+AE864</f>
        <v>0</v>
      </c>
      <c r="AF829" s="239" t="s">
        <v>17316</v>
      </c>
      <c r="AG829" s="239" t="s">
        <v>17316</v>
      </c>
      <c r="AH829" s="239" t="s">
        <v>17316</v>
      </c>
      <c r="AI829" s="251"/>
      <c r="AJ829" s="251"/>
      <c r="AK829" s="251"/>
      <c r="AL829" s="251"/>
      <c r="AM829" s="252"/>
      <c r="AN829" s="252"/>
      <c r="AO829" s="252"/>
      <c r="AP829" s="252"/>
      <c r="AQ829" s="252"/>
      <c r="AR829" s="252"/>
      <c r="AS829" s="252"/>
      <c r="AT829" s="252"/>
      <c r="AU829" s="252"/>
      <c r="AV829" s="252"/>
      <c r="AW829" s="252"/>
      <c r="AX829" s="253"/>
      <c r="AY829" s="253"/>
      <c r="AZ829" s="252"/>
      <c r="BA829" s="252"/>
      <c r="BB829" s="254"/>
      <c r="BC829" s="255"/>
      <c r="BS829" s="191" t="e">
        <f>#REF!=(#REF!+#REF!+D829+E829+F829+I829+K829+M829+O829+Q829+R829+S829+X829+Y829+Z829+AA829+AB829)</f>
        <v>#REF!</v>
      </c>
      <c r="CH829" s="248">
        <f t="shared" si="373"/>
        <v>-6.5192580223083496E-9</v>
      </c>
      <c r="HI829" s="191" t="s">
        <v>17317</v>
      </c>
      <c r="HJ829" s="191">
        <v>53254.36</v>
      </c>
    </row>
    <row r="830" spans="1:218" x14ac:dyDescent="0.3">
      <c r="B830" s="249" t="s">
        <v>492</v>
      </c>
      <c r="C830" s="249"/>
      <c r="D830" s="246">
        <f>D831</f>
        <v>6148791.3200000003</v>
      </c>
      <c r="E830" s="197">
        <f t="shared" ref="E830:AE830" si="375">E831</f>
        <v>0</v>
      </c>
      <c r="F830" s="197">
        <f t="shared" si="375"/>
        <v>0</v>
      </c>
      <c r="G830" s="197">
        <f t="shared" si="375"/>
        <v>0</v>
      </c>
      <c r="H830" s="197">
        <f t="shared" si="375"/>
        <v>0</v>
      </c>
      <c r="I830" s="197">
        <f t="shared" si="375"/>
        <v>0</v>
      </c>
      <c r="J830" s="197">
        <f t="shared" si="375"/>
        <v>0</v>
      </c>
      <c r="K830" s="195">
        <f t="shared" si="375"/>
        <v>0</v>
      </c>
      <c r="L830" s="197">
        <f t="shared" si="375"/>
        <v>0</v>
      </c>
      <c r="M830" s="197">
        <f t="shared" si="375"/>
        <v>1123.5999999999999</v>
      </c>
      <c r="N830" s="197">
        <f t="shared" si="375"/>
        <v>6059265.6699999999</v>
      </c>
      <c r="O830" s="197">
        <f t="shared" si="375"/>
        <v>0</v>
      </c>
      <c r="P830" s="197">
        <f t="shared" si="375"/>
        <v>0</v>
      </c>
      <c r="Q830" s="197">
        <f t="shared" si="375"/>
        <v>0</v>
      </c>
      <c r="R830" s="197">
        <f t="shared" si="375"/>
        <v>0</v>
      </c>
      <c r="S830" s="197">
        <f t="shared" si="375"/>
        <v>0</v>
      </c>
      <c r="T830" s="197">
        <f t="shared" si="375"/>
        <v>0</v>
      </c>
      <c r="U830" s="197">
        <f t="shared" si="375"/>
        <v>0</v>
      </c>
      <c r="V830" s="197">
        <f t="shared" si="375"/>
        <v>0</v>
      </c>
      <c r="W830" s="197">
        <f t="shared" si="375"/>
        <v>0</v>
      </c>
      <c r="X830" s="197">
        <f t="shared" si="375"/>
        <v>0</v>
      </c>
      <c r="Y830" s="197">
        <f t="shared" si="375"/>
        <v>0</v>
      </c>
      <c r="Z830" s="197">
        <f t="shared" si="375"/>
        <v>0</v>
      </c>
      <c r="AA830" s="197">
        <f t="shared" si="375"/>
        <v>0</v>
      </c>
      <c r="AB830" s="197">
        <f t="shared" si="375"/>
        <v>0</v>
      </c>
      <c r="AC830" s="197">
        <f t="shared" si="375"/>
        <v>89525.65</v>
      </c>
      <c r="AD830" s="197">
        <f t="shared" si="375"/>
        <v>0</v>
      </c>
      <c r="AE830" s="197">
        <f t="shared" si="375"/>
        <v>0</v>
      </c>
      <c r="AF830" s="239" t="s">
        <v>17316</v>
      </c>
      <c r="AG830" s="239" t="s">
        <v>17316</v>
      </c>
      <c r="AH830" s="239" t="s">
        <v>17316</v>
      </c>
      <c r="AM830" s="254"/>
      <c r="AN830" s="254"/>
      <c r="AO830" s="254"/>
      <c r="AP830" s="254"/>
      <c r="AQ830" s="254"/>
      <c r="AR830" s="252"/>
      <c r="AS830" s="254"/>
      <c r="AT830" s="254"/>
      <c r="AU830" s="254"/>
      <c r="AV830" s="254"/>
      <c r="AW830" s="254"/>
      <c r="AX830" s="300"/>
      <c r="AY830" s="300"/>
      <c r="AZ830" s="254"/>
      <c r="BA830" s="254"/>
      <c r="BB830" s="254"/>
      <c r="BC830" s="255"/>
      <c r="CH830" s="248"/>
    </row>
    <row r="831" spans="1:218" s="267" customFormat="1" x14ac:dyDescent="0.3">
      <c r="A831" s="191"/>
      <c r="B831" s="192">
        <v>1</v>
      </c>
      <c r="C831" s="193" t="s">
        <v>16247</v>
      </c>
      <c r="D831" s="194">
        <f>E831+F831+G831+H831+I831+J831+L831+N831+P831+R831+T831+U831+V831+W831+X831+Y831+Z831+AA831+AB831+AC831+AD831+AE831</f>
        <v>6148791.3200000003</v>
      </c>
      <c r="E831" s="194">
        <v>0</v>
      </c>
      <c r="F831" s="194">
        <v>0</v>
      </c>
      <c r="G831" s="194">
        <v>0</v>
      </c>
      <c r="H831" s="194">
        <v>0</v>
      </c>
      <c r="I831" s="194">
        <v>0</v>
      </c>
      <c r="J831" s="194">
        <v>0</v>
      </c>
      <c r="K831" s="195">
        <v>0</v>
      </c>
      <c r="L831" s="194">
        <v>0</v>
      </c>
      <c r="M831" s="194">
        <v>1123.5999999999999</v>
      </c>
      <c r="N831" s="196">
        <v>6059265.6699999999</v>
      </c>
      <c r="O831" s="194">
        <v>0</v>
      </c>
      <c r="P831" s="194">
        <v>0</v>
      </c>
      <c r="Q831" s="194">
        <v>0</v>
      </c>
      <c r="R831" s="194">
        <v>0</v>
      </c>
      <c r="S831" s="194">
        <v>0</v>
      </c>
      <c r="T831" s="194">
        <v>0</v>
      </c>
      <c r="U831" s="194">
        <v>0</v>
      </c>
      <c r="V831" s="194">
        <v>0</v>
      </c>
      <c r="W831" s="194">
        <v>0</v>
      </c>
      <c r="X831" s="194">
        <v>0</v>
      </c>
      <c r="Y831" s="194">
        <v>0</v>
      </c>
      <c r="Z831" s="194">
        <v>0</v>
      </c>
      <c r="AA831" s="194">
        <v>0</v>
      </c>
      <c r="AB831" s="194">
        <v>0</v>
      </c>
      <c r="AC831" s="197">
        <v>89525.65</v>
      </c>
      <c r="AD831" s="263">
        <v>0</v>
      </c>
      <c r="AE831" s="263">
        <v>0</v>
      </c>
      <c r="AF831" s="243" t="s">
        <v>17052</v>
      </c>
      <c r="AG831" s="265">
        <v>2023</v>
      </c>
      <c r="AH831" s="265">
        <v>2023</v>
      </c>
      <c r="AI831" s="244"/>
      <c r="AJ831" s="244"/>
      <c r="AK831" s="312"/>
      <c r="AL831" s="244"/>
      <c r="AM831" s="244"/>
      <c r="AR831" s="194"/>
      <c r="AS831" s="313"/>
      <c r="BC831" s="314"/>
      <c r="BM831" s="267" t="s">
        <v>3943</v>
      </c>
      <c r="BN831" s="267" t="s">
        <v>1343</v>
      </c>
      <c r="BO831" s="314" t="s">
        <v>3945</v>
      </c>
      <c r="BR831" s="313"/>
      <c r="BU831" s="267" t="s">
        <v>3943</v>
      </c>
      <c r="BV831" s="267" t="s">
        <v>1343</v>
      </c>
      <c r="BW831" s="267" t="s">
        <v>3945</v>
      </c>
      <c r="CE831" s="314"/>
      <c r="CH831" s="248"/>
      <c r="EG831" s="268"/>
      <c r="EI831" s="313"/>
      <c r="ER831" s="314"/>
      <c r="FF831" s="268"/>
      <c r="FI831" s="313"/>
      <c r="FJ831" s="313"/>
      <c r="FS831" s="314"/>
      <c r="GK831" s="315"/>
      <c r="GU831" s="314"/>
      <c r="GW831" s="313"/>
    </row>
    <row r="832" spans="1:218" x14ac:dyDescent="0.3">
      <c r="B832" s="249" t="s">
        <v>71</v>
      </c>
      <c r="C832" s="249"/>
      <c r="D832" s="246">
        <f>SUM(D833:D843)</f>
        <v>81477457.75</v>
      </c>
      <c r="E832" s="197">
        <f t="shared" ref="E832:AE832" si="376">SUM(E833:E843)</f>
        <v>0</v>
      </c>
      <c r="F832" s="197">
        <f t="shared" si="376"/>
        <v>0</v>
      </c>
      <c r="G832" s="197">
        <f t="shared" si="376"/>
        <v>0</v>
      </c>
      <c r="H832" s="197">
        <f t="shared" si="376"/>
        <v>0</v>
      </c>
      <c r="I832" s="197">
        <f t="shared" si="376"/>
        <v>0</v>
      </c>
      <c r="J832" s="197">
        <f t="shared" si="376"/>
        <v>0</v>
      </c>
      <c r="K832" s="195">
        <f t="shared" si="376"/>
        <v>0</v>
      </c>
      <c r="L832" s="197">
        <f t="shared" si="376"/>
        <v>0</v>
      </c>
      <c r="M832" s="197">
        <f t="shared" si="376"/>
        <v>8304.36</v>
      </c>
      <c r="N832" s="197">
        <f t="shared" si="376"/>
        <v>79770371.769999996</v>
      </c>
      <c r="O832" s="197">
        <f t="shared" si="376"/>
        <v>0</v>
      </c>
      <c r="P832" s="197">
        <f t="shared" si="376"/>
        <v>0</v>
      </c>
      <c r="Q832" s="197">
        <f t="shared" si="376"/>
        <v>0</v>
      </c>
      <c r="R832" s="197">
        <f t="shared" si="376"/>
        <v>0</v>
      </c>
      <c r="S832" s="197">
        <f t="shared" si="376"/>
        <v>0</v>
      </c>
      <c r="T832" s="197">
        <f t="shared" si="376"/>
        <v>0</v>
      </c>
      <c r="U832" s="197">
        <f t="shared" si="376"/>
        <v>0</v>
      </c>
      <c r="V832" s="197">
        <f t="shared" si="376"/>
        <v>0</v>
      </c>
      <c r="W832" s="197">
        <f t="shared" si="376"/>
        <v>0</v>
      </c>
      <c r="X832" s="197">
        <f t="shared" si="376"/>
        <v>0</v>
      </c>
      <c r="Y832" s="197">
        <f t="shared" si="376"/>
        <v>0</v>
      </c>
      <c r="Z832" s="197">
        <f t="shared" si="376"/>
        <v>0</v>
      </c>
      <c r="AA832" s="197">
        <f t="shared" si="376"/>
        <v>0</v>
      </c>
      <c r="AB832" s="197">
        <f t="shared" si="376"/>
        <v>0</v>
      </c>
      <c r="AC832" s="197">
        <f t="shared" si="376"/>
        <v>1707085.98</v>
      </c>
      <c r="AD832" s="197">
        <f t="shared" si="376"/>
        <v>0</v>
      </c>
      <c r="AE832" s="197">
        <f t="shared" si="376"/>
        <v>0</v>
      </c>
      <c r="AF832" s="239" t="s">
        <v>17316</v>
      </c>
      <c r="AG832" s="239" t="s">
        <v>17316</v>
      </c>
      <c r="AH832" s="239" t="s">
        <v>17316</v>
      </c>
      <c r="AM832" s="254"/>
      <c r="AN832" s="254"/>
      <c r="AO832" s="254"/>
      <c r="AP832" s="254"/>
      <c r="AQ832" s="254"/>
      <c r="AR832" s="252"/>
      <c r="AS832" s="254"/>
      <c r="AT832" s="254"/>
      <c r="AU832" s="254"/>
      <c r="AV832" s="254"/>
      <c r="AW832" s="254"/>
      <c r="AX832" s="300"/>
      <c r="AY832" s="300"/>
      <c r="AZ832" s="254"/>
      <c r="BA832" s="254"/>
      <c r="BB832" s="254"/>
      <c r="BC832" s="255"/>
      <c r="CH832" s="248"/>
    </row>
    <row r="833" spans="1:205" s="267" customFormat="1" x14ac:dyDescent="0.3">
      <c r="A833" s="191"/>
      <c r="B833" s="192">
        <v>2</v>
      </c>
      <c r="C833" s="193" t="s">
        <v>5068</v>
      </c>
      <c r="D833" s="194">
        <f t="shared" ref="D833:D865" si="377">E833+F833+G833+H833+I833+J833+L833+N833+P833+R833+T833+U833+V833+W833+X833+Y833+Z833+AA833+AB833+AC833+AD833+AE833</f>
        <v>4584360</v>
      </c>
      <c r="E833" s="194">
        <v>0</v>
      </c>
      <c r="F833" s="194">
        <v>0</v>
      </c>
      <c r="G833" s="194">
        <v>0</v>
      </c>
      <c r="H833" s="194">
        <v>0</v>
      </c>
      <c r="I833" s="194">
        <v>0</v>
      </c>
      <c r="J833" s="194">
        <v>0</v>
      </c>
      <c r="K833" s="195">
        <v>0</v>
      </c>
      <c r="L833" s="194">
        <v>0</v>
      </c>
      <c r="M833" s="194">
        <v>531</v>
      </c>
      <c r="N833" s="196">
        <v>4488310.16</v>
      </c>
      <c r="O833" s="194">
        <v>0</v>
      </c>
      <c r="P833" s="194">
        <v>0</v>
      </c>
      <c r="Q833" s="194">
        <v>0</v>
      </c>
      <c r="R833" s="194">
        <v>0</v>
      </c>
      <c r="S833" s="194">
        <v>0</v>
      </c>
      <c r="T833" s="194">
        <v>0</v>
      </c>
      <c r="U833" s="194">
        <v>0</v>
      </c>
      <c r="V833" s="194">
        <v>0</v>
      </c>
      <c r="W833" s="194">
        <v>0</v>
      </c>
      <c r="X833" s="194">
        <v>0</v>
      </c>
      <c r="Y833" s="194">
        <v>0</v>
      </c>
      <c r="Z833" s="194">
        <v>0</v>
      </c>
      <c r="AA833" s="194">
        <v>0</v>
      </c>
      <c r="AB833" s="194">
        <v>0</v>
      </c>
      <c r="AC833" s="197">
        <f>ROUND(N833*2.14%,2)</f>
        <v>96049.84</v>
      </c>
      <c r="AD833" s="263">
        <v>0</v>
      </c>
      <c r="AE833" s="263">
        <v>0</v>
      </c>
      <c r="AF833" s="243" t="s">
        <v>17052</v>
      </c>
      <c r="AG833" s="265">
        <v>2023</v>
      </c>
      <c r="AH833" s="265">
        <v>2023</v>
      </c>
      <c r="AI833" s="244"/>
      <c r="AJ833" s="244"/>
      <c r="AK833" s="312"/>
      <c r="AL833" s="244"/>
      <c r="AM833" s="244"/>
      <c r="AR833" s="194"/>
      <c r="AS833" s="313"/>
      <c r="BC833" s="314"/>
      <c r="BM833" s="267" t="s">
        <v>3946</v>
      </c>
      <c r="BN833" s="267" t="s">
        <v>3046</v>
      </c>
      <c r="BO833" s="314" t="s">
        <v>2984</v>
      </c>
      <c r="BR833" s="313"/>
      <c r="BU833" s="267" t="s">
        <v>3946</v>
      </c>
      <c r="BV833" s="267" t="s">
        <v>3046</v>
      </c>
      <c r="BW833" s="267" t="s">
        <v>2984</v>
      </c>
      <c r="CE833" s="314"/>
      <c r="CH833" s="248"/>
      <c r="EG833" s="268"/>
      <c r="EI833" s="313"/>
      <c r="ER833" s="314"/>
      <c r="FF833" s="268"/>
      <c r="FI833" s="313"/>
      <c r="FJ833" s="313"/>
      <c r="FS833" s="314"/>
      <c r="GK833" s="315"/>
      <c r="GU833" s="314"/>
      <c r="GW833" s="313"/>
    </row>
    <row r="834" spans="1:205" s="267" customFormat="1" x14ac:dyDescent="0.3">
      <c r="A834" s="191"/>
      <c r="B834" s="192">
        <v>3</v>
      </c>
      <c r="C834" s="193" t="s">
        <v>5116</v>
      </c>
      <c r="D834" s="194">
        <f t="shared" si="377"/>
        <v>10770680</v>
      </c>
      <c r="E834" s="194">
        <v>0</v>
      </c>
      <c r="F834" s="194">
        <v>0</v>
      </c>
      <c r="G834" s="194">
        <v>0</v>
      </c>
      <c r="H834" s="194">
        <v>0</v>
      </c>
      <c r="I834" s="194">
        <v>0</v>
      </c>
      <c r="J834" s="194">
        <v>0</v>
      </c>
      <c r="K834" s="195">
        <v>0</v>
      </c>
      <c r="L834" s="194">
        <v>0</v>
      </c>
      <c r="M834" s="194">
        <v>1033.7</v>
      </c>
      <c r="N834" s="196">
        <v>10545016.640000001</v>
      </c>
      <c r="O834" s="194">
        <v>0</v>
      </c>
      <c r="P834" s="194">
        <v>0</v>
      </c>
      <c r="Q834" s="194">
        <v>0</v>
      </c>
      <c r="R834" s="194">
        <v>0</v>
      </c>
      <c r="S834" s="194">
        <v>0</v>
      </c>
      <c r="T834" s="194">
        <v>0</v>
      </c>
      <c r="U834" s="194">
        <v>0</v>
      </c>
      <c r="V834" s="194">
        <v>0</v>
      </c>
      <c r="W834" s="194">
        <v>0</v>
      </c>
      <c r="X834" s="194">
        <v>0</v>
      </c>
      <c r="Y834" s="194">
        <v>0</v>
      </c>
      <c r="Z834" s="194">
        <v>0</v>
      </c>
      <c r="AA834" s="194">
        <v>0</v>
      </c>
      <c r="AB834" s="194">
        <v>0</v>
      </c>
      <c r="AC834" s="197">
        <f>ROUND(N834*2.14%,2)</f>
        <v>225663.35999999999</v>
      </c>
      <c r="AD834" s="263">
        <v>0</v>
      </c>
      <c r="AE834" s="263">
        <v>0</v>
      </c>
      <c r="AF834" s="243" t="s">
        <v>17052</v>
      </c>
      <c r="AG834" s="265">
        <v>2023</v>
      </c>
      <c r="AH834" s="265">
        <v>2023</v>
      </c>
      <c r="AI834" s="244"/>
      <c r="AJ834" s="244"/>
      <c r="AK834" s="312"/>
      <c r="AL834" s="244"/>
      <c r="AM834" s="244"/>
      <c r="AR834" s="194"/>
      <c r="AS834" s="313"/>
      <c r="BC834" s="314"/>
      <c r="BM834" s="267" t="s">
        <v>759</v>
      </c>
      <c r="BN834" s="267" t="s">
        <v>1343</v>
      </c>
      <c r="BO834" s="314" t="s">
        <v>2984</v>
      </c>
      <c r="BR834" s="313"/>
      <c r="BU834" s="267" t="s">
        <v>759</v>
      </c>
      <c r="BV834" s="267" t="s">
        <v>1343</v>
      </c>
      <c r="BW834" s="267" t="s">
        <v>2984</v>
      </c>
      <c r="CE834" s="314"/>
      <c r="CH834" s="248"/>
      <c r="EG834" s="268"/>
      <c r="EI834" s="313"/>
      <c r="ER834" s="314"/>
      <c r="FF834" s="268"/>
      <c r="FI834" s="313"/>
      <c r="FJ834" s="313"/>
      <c r="FS834" s="314"/>
      <c r="GK834" s="315"/>
      <c r="GU834" s="314"/>
      <c r="GW834" s="313"/>
    </row>
    <row r="835" spans="1:205" s="267" customFormat="1" x14ac:dyDescent="0.3">
      <c r="A835" s="191"/>
      <c r="B835" s="192">
        <v>4</v>
      </c>
      <c r="C835" s="193" t="s">
        <v>6238</v>
      </c>
      <c r="D835" s="194">
        <f t="shared" si="377"/>
        <v>5147181.88</v>
      </c>
      <c r="E835" s="194">
        <v>0</v>
      </c>
      <c r="F835" s="194">
        <v>0</v>
      </c>
      <c r="G835" s="194">
        <v>0</v>
      </c>
      <c r="H835" s="194">
        <v>0</v>
      </c>
      <c r="I835" s="194">
        <v>0</v>
      </c>
      <c r="J835" s="194">
        <v>0</v>
      </c>
      <c r="K835" s="195">
        <v>0</v>
      </c>
      <c r="L835" s="194">
        <v>0</v>
      </c>
      <c r="M835" s="194">
        <v>496.9</v>
      </c>
      <c r="N835" s="196">
        <v>5039340</v>
      </c>
      <c r="O835" s="194">
        <v>0</v>
      </c>
      <c r="P835" s="194">
        <v>0</v>
      </c>
      <c r="Q835" s="194">
        <v>0</v>
      </c>
      <c r="R835" s="194">
        <v>0</v>
      </c>
      <c r="S835" s="194">
        <v>0</v>
      </c>
      <c r="T835" s="194">
        <v>0</v>
      </c>
      <c r="U835" s="194">
        <v>0</v>
      </c>
      <c r="V835" s="194">
        <v>0</v>
      </c>
      <c r="W835" s="194">
        <v>0</v>
      </c>
      <c r="X835" s="194">
        <v>0</v>
      </c>
      <c r="Y835" s="194">
        <v>0</v>
      </c>
      <c r="Z835" s="194">
        <v>0</v>
      </c>
      <c r="AA835" s="194">
        <v>0</v>
      </c>
      <c r="AB835" s="194">
        <v>0</v>
      </c>
      <c r="AC835" s="197">
        <f>ROUND(N835*2.14%,2)</f>
        <v>107841.88</v>
      </c>
      <c r="AD835" s="263">
        <v>0</v>
      </c>
      <c r="AE835" s="263">
        <v>0</v>
      </c>
      <c r="AF835" s="243" t="s">
        <v>17052</v>
      </c>
      <c r="AG835" s="265">
        <v>2023</v>
      </c>
      <c r="AH835" s="265">
        <v>2023</v>
      </c>
      <c r="AI835" s="244"/>
      <c r="AJ835" s="244"/>
      <c r="AK835" s="312"/>
      <c r="AL835" s="244"/>
      <c r="AM835" s="244"/>
      <c r="AR835" s="194"/>
      <c r="AS835" s="313"/>
      <c r="BC835" s="314"/>
      <c r="BO835" s="314"/>
      <c r="BR835" s="313"/>
      <c r="CE835" s="314"/>
      <c r="CH835" s="248"/>
      <c r="EG835" s="268"/>
      <c r="EI835" s="313"/>
      <c r="ER835" s="314"/>
      <c r="FF835" s="268"/>
      <c r="FI835" s="313"/>
      <c r="FJ835" s="313"/>
      <c r="FS835" s="314"/>
      <c r="GK835" s="315"/>
      <c r="GU835" s="314"/>
      <c r="GW835" s="313"/>
    </row>
    <row r="836" spans="1:205" s="267" customFormat="1" x14ac:dyDescent="0.3">
      <c r="A836" s="191"/>
      <c r="B836" s="192">
        <v>5</v>
      </c>
      <c r="C836" s="193" t="s">
        <v>181</v>
      </c>
      <c r="D836" s="194">
        <f t="shared" si="377"/>
        <v>12214720</v>
      </c>
      <c r="E836" s="194">
        <v>0</v>
      </c>
      <c r="F836" s="194">
        <v>0</v>
      </c>
      <c r="G836" s="194">
        <v>0</v>
      </c>
      <c r="H836" s="194">
        <v>0</v>
      </c>
      <c r="I836" s="194">
        <v>0</v>
      </c>
      <c r="J836" s="194">
        <v>0</v>
      </c>
      <c r="K836" s="195">
        <v>0</v>
      </c>
      <c r="L836" s="194">
        <v>0</v>
      </c>
      <c r="M836" s="194">
        <v>1426</v>
      </c>
      <c r="N836" s="196">
        <v>11958801.640000001</v>
      </c>
      <c r="O836" s="194">
        <v>0</v>
      </c>
      <c r="P836" s="194">
        <v>0</v>
      </c>
      <c r="Q836" s="194">
        <v>0</v>
      </c>
      <c r="R836" s="194">
        <v>0</v>
      </c>
      <c r="S836" s="194">
        <v>0</v>
      </c>
      <c r="T836" s="194">
        <v>0</v>
      </c>
      <c r="U836" s="194">
        <v>0</v>
      </c>
      <c r="V836" s="194">
        <v>0</v>
      </c>
      <c r="W836" s="194">
        <v>0</v>
      </c>
      <c r="X836" s="194">
        <v>0</v>
      </c>
      <c r="Y836" s="194">
        <v>0</v>
      </c>
      <c r="Z836" s="194">
        <v>0</v>
      </c>
      <c r="AA836" s="194">
        <v>0</v>
      </c>
      <c r="AB836" s="194">
        <v>0</v>
      </c>
      <c r="AC836" s="197">
        <f t="shared" ref="AC836:AC843" si="378">ROUND(N836*2.14%,2)</f>
        <v>255918.36</v>
      </c>
      <c r="AD836" s="263">
        <v>0</v>
      </c>
      <c r="AE836" s="263">
        <v>0</v>
      </c>
      <c r="AF836" s="243" t="s">
        <v>17052</v>
      </c>
      <c r="AG836" s="265">
        <v>2023</v>
      </c>
      <c r="AH836" s="265">
        <v>2023</v>
      </c>
      <c r="AI836" s="244"/>
      <c r="AJ836" s="244"/>
      <c r="AK836" s="312"/>
      <c r="AL836" s="244"/>
      <c r="AM836" s="244"/>
      <c r="AR836" s="194"/>
      <c r="AS836" s="313"/>
      <c r="BC836" s="314"/>
      <c r="BO836" s="314"/>
      <c r="BR836" s="313"/>
      <c r="CE836" s="314"/>
      <c r="CH836" s="248"/>
      <c r="EG836" s="268"/>
      <c r="EI836" s="313"/>
      <c r="ER836" s="314"/>
      <c r="FF836" s="268"/>
      <c r="FI836" s="313"/>
      <c r="FJ836" s="313"/>
      <c r="FS836" s="314"/>
      <c r="GK836" s="315"/>
      <c r="GU836" s="314"/>
      <c r="GW836" s="313"/>
    </row>
    <row r="837" spans="1:205" s="267" customFormat="1" x14ac:dyDescent="0.3">
      <c r="A837" s="191"/>
      <c r="B837" s="192">
        <v>6</v>
      </c>
      <c r="C837" s="193" t="s">
        <v>6849</v>
      </c>
      <c r="D837" s="194">
        <f t="shared" si="377"/>
        <v>6239027.8300000001</v>
      </c>
      <c r="E837" s="194">
        <v>0</v>
      </c>
      <c r="F837" s="194">
        <v>0</v>
      </c>
      <c r="G837" s="194">
        <v>0</v>
      </c>
      <c r="H837" s="194">
        <v>0</v>
      </c>
      <c r="I837" s="194">
        <v>0</v>
      </c>
      <c r="J837" s="194">
        <v>0</v>
      </c>
      <c r="K837" s="195">
        <v>0</v>
      </c>
      <c r="L837" s="194">
        <v>0</v>
      </c>
      <c r="M837" s="194">
        <v>584.66</v>
      </c>
      <c r="N837" s="196">
        <v>6108310</v>
      </c>
      <c r="O837" s="194">
        <v>0</v>
      </c>
      <c r="P837" s="194">
        <v>0</v>
      </c>
      <c r="Q837" s="194">
        <v>0</v>
      </c>
      <c r="R837" s="194">
        <v>0</v>
      </c>
      <c r="S837" s="194">
        <v>0</v>
      </c>
      <c r="T837" s="194">
        <v>0</v>
      </c>
      <c r="U837" s="194">
        <v>0</v>
      </c>
      <c r="V837" s="194">
        <v>0</v>
      </c>
      <c r="W837" s="194">
        <v>0</v>
      </c>
      <c r="X837" s="194">
        <v>0</v>
      </c>
      <c r="Y837" s="194">
        <v>0</v>
      </c>
      <c r="Z837" s="194">
        <v>0</v>
      </c>
      <c r="AA837" s="194">
        <v>0</v>
      </c>
      <c r="AB837" s="194">
        <v>0</v>
      </c>
      <c r="AC837" s="197">
        <f t="shared" si="378"/>
        <v>130717.83</v>
      </c>
      <c r="AD837" s="263">
        <v>0</v>
      </c>
      <c r="AE837" s="263">
        <v>0</v>
      </c>
      <c r="AF837" s="243" t="s">
        <v>17052</v>
      </c>
      <c r="AG837" s="265">
        <v>2023</v>
      </c>
      <c r="AH837" s="265">
        <v>2023</v>
      </c>
      <c r="AI837" s="244"/>
      <c r="AJ837" s="244"/>
      <c r="AK837" s="312"/>
      <c r="AL837" s="244"/>
      <c r="AM837" s="244"/>
      <c r="AR837" s="194"/>
      <c r="AS837" s="313"/>
      <c r="BC837" s="314"/>
      <c r="BO837" s="314"/>
      <c r="BR837" s="313"/>
      <c r="CE837" s="314"/>
      <c r="CH837" s="248"/>
      <c r="EG837" s="268"/>
      <c r="EI837" s="313"/>
      <c r="ER837" s="314"/>
      <c r="FF837" s="268"/>
      <c r="FI837" s="313"/>
      <c r="FJ837" s="313"/>
      <c r="FS837" s="314"/>
      <c r="GK837" s="315"/>
      <c r="GU837" s="314"/>
      <c r="GW837" s="313"/>
    </row>
    <row r="838" spans="1:205" s="267" customFormat="1" x14ac:dyDescent="0.3">
      <c r="A838" s="191"/>
      <c r="B838" s="192">
        <v>7</v>
      </c>
      <c r="C838" s="193" t="s">
        <v>6825</v>
      </c>
      <c r="D838" s="194">
        <f t="shared" si="377"/>
        <v>5067104.12</v>
      </c>
      <c r="E838" s="194">
        <v>0</v>
      </c>
      <c r="F838" s="194">
        <v>0</v>
      </c>
      <c r="G838" s="194">
        <v>0</v>
      </c>
      <c r="H838" s="194">
        <v>0</v>
      </c>
      <c r="I838" s="194">
        <v>0</v>
      </c>
      <c r="J838" s="194">
        <v>0</v>
      </c>
      <c r="K838" s="195">
        <v>0</v>
      </c>
      <c r="L838" s="194">
        <v>0</v>
      </c>
      <c r="M838" s="194">
        <v>544.82000000000005</v>
      </c>
      <c r="N838" s="196">
        <v>4960940</v>
      </c>
      <c r="O838" s="194">
        <v>0</v>
      </c>
      <c r="P838" s="194">
        <v>0</v>
      </c>
      <c r="Q838" s="194">
        <v>0</v>
      </c>
      <c r="R838" s="194">
        <v>0</v>
      </c>
      <c r="S838" s="194">
        <v>0</v>
      </c>
      <c r="T838" s="194">
        <v>0</v>
      </c>
      <c r="U838" s="194">
        <v>0</v>
      </c>
      <c r="V838" s="194">
        <v>0</v>
      </c>
      <c r="W838" s="194">
        <v>0</v>
      </c>
      <c r="X838" s="194">
        <v>0</v>
      </c>
      <c r="Y838" s="194">
        <v>0</v>
      </c>
      <c r="Z838" s="194">
        <v>0</v>
      </c>
      <c r="AA838" s="194">
        <v>0</v>
      </c>
      <c r="AB838" s="194">
        <v>0</v>
      </c>
      <c r="AC838" s="197">
        <f t="shared" si="378"/>
        <v>106164.12</v>
      </c>
      <c r="AD838" s="263">
        <v>0</v>
      </c>
      <c r="AE838" s="263">
        <v>0</v>
      </c>
      <c r="AF838" s="243" t="s">
        <v>17052</v>
      </c>
      <c r="AG838" s="265">
        <v>2023</v>
      </c>
      <c r="AH838" s="265">
        <v>2023</v>
      </c>
      <c r="AI838" s="244"/>
      <c r="AJ838" s="244"/>
      <c r="AK838" s="312"/>
      <c r="AL838" s="244"/>
      <c r="AM838" s="244"/>
      <c r="AR838" s="194"/>
      <c r="AS838" s="313"/>
      <c r="BC838" s="314"/>
      <c r="BO838" s="314"/>
      <c r="BR838" s="313"/>
      <c r="CE838" s="314"/>
      <c r="CH838" s="248"/>
      <c r="EG838" s="268"/>
      <c r="EI838" s="313"/>
      <c r="ER838" s="314"/>
      <c r="FF838" s="268"/>
      <c r="FI838" s="313"/>
      <c r="FJ838" s="313"/>
      <c r="FS838" s="314"/>
      <c r="GK838" s="315"/>
      <c r="GU838" s="314"/>
      <c r="GW838" s="313"/>
    </row>
    <row r="839" spans="1:205" s="267" customFormat="1" x14ac:dyDescent="0.3">
      <c r="A839" s="191"/>
      <c r="B839" s="192">
        <v>8</v>
      </c>
      <c r="C839" s="193" t="s">
        <v>184</v>
      </c>
      <c r="D839" s="194">
        <f t="shared" si="377"/>
        <v>7561975.7599999998</v>
      </c>
      <c r="E839" s="194">
        <v>0</v>
      </c>
      <c r="F839" s="194">
        <v>0</v>
      </c>
      <c r="G839" s="194">
        <v>0</v>
      </c>
      <c r="H839" s="194">
        <v>0</v>
      </c>
      <c r="I839" s="194">
        <v>0</v>
      </c>
      <c r="J839" s="194">
        <v>0</v>
      </c>
      <c r="K839" s="195">
        <v>0</v>
      </c>
      <c r="L839" s="194">
        <v>0</v>
      </c>
      <c r="M839" s="194">
        <v>770</v>
      </c>
      <c r="N839" s="196">
        <v>7403540</v>
      </c>
      <c r="O839" s="194">
        <v>0</v>
      </c>
      <c r="P839" s="194">
        <v>0</v>
      </c>
      <c r="Q839" s="194">
        <v>0</v>
      </c>
      <c r="R839" s="194">
        <v>0</v>
      </c>
      <c r="S839" s="194">
        <v>0</v>
      </c>
      <c r="T839" s="194">
        <v>0</v>
      </c>
      <c r="U839" s="194">
        <v>0</v>
      </c>
      <c r="V839" s="194">
        <v>0</v>
      </c>
      <c r="W839" s="194">
        <v>0</v>
      </c>
      <c r="X839" s="194">
        <v>0</v>
      </c>
      <c r="Y839" s="194">
        <v>0</v>
      </c>
      <c r="Z839" s="194">
        <v>0</v>
      </c>
      <c r="AA839" s="194">
        <v>0</v>
      </c>
      <c r="AB839" s="194">
        <v>0</v>
      </c>
      <c r="AC839" s="197">
        <f t="shared" si="378"/>
        <v>158435.76</v>
      </c>
      <c r="AD839" s="263">
        <v>0</v>
      </c>
      <c r="AE839" s="263">
        <v>0</v>
      </c>
      <c r="AF839" s="243" t="s">
        <v>17052</v>
      </c>
      <c r="AG839" s="265">
        <v>2023</v>
      </c>
      <c r="AH839" s="265">
        <v>2023</v>
      </c>
      <c r="AI839" s="244"/>
      <c r="AJ839" s="244"/>
      <c r="AK839" s="312"/>
      <c r="AL839" s="244"/>
      <c r="AM839" s="244"/>
      <c r="AR839" s="194"/>
      <c r="AS839" s="313"/>
      <c r="BC839" s="314"/>
      <c r="BO839" s="314"/>
      <c r="BR839" s="313"/>
      <c r="CE839" s="314"/>
      <c r="CH839" s="248"/>
      <c r="EG839" s="268"/>
      <c r="EI839" s="313"/>
      <c r="ER839" s="314"/>
      <c r="FF839" s="268"/>
      <c r="FI839" s="313"/>
      <c r="FJ839" s="313"/>
      <c r="FS839" s="314"/>
      <c r="GK839" s="315"/>
      <c r="GU839" s="314"/>
      <c r="GW839" s="313"/>
    </row>
    <row r="840" spans="1:205" s="267" customFormat="1" x14ac:dyDescent="0.3">
      <c r="A840" s="191"/>
      <c r="B840" s="192">
        <v>9</v>
      </c>
      <c r="C840" s="193" t="s">
        <v>6731</v>
      </c>
      <c r="D840" s="194">
        <f t="shared" si="377"/>
        <v>5311964.34</v>
      </c>
      <c r="E840" s="194">
        <v>0</v>
      </c>
      <c r="F840" s="194">
        <v>0</v>
      </c>
      <c r="G840" s="194">
        <v>0</v>
      </c>
      <c r="H840" s="194">
        <v>0</v>
      </c>
      <c r="I840" s="194">
        <v>0</v>
      </c>
      <c r="J840" s="194">
        <v>0</v>
      </c>
      <c r="K840" s="195">
        <v>0</v>
      </c>
      <c r="L840" s="194">
        <v>0</v>
      </c>
      <c r="M840" s="194">
        <v>543.5</v>
      </c>
      <c r="N840" s="196">
        <v>5200670</v>
      </c>
      <c r="O840" s="194">
        <v>0</v>
      </c>
      <c r="P840" s="194">
        <v>0</v>
      </c>
      <c r="Q840" s="194">
        <v>0</v>
      </c>
      <c r="R840" s="194">
        <v>0</v>
      </c>
      <c r="S840" s="194">
        <v>0</v>
      </c>
      <c r="T840" s="194">
        <v>0</v>
      </c>
      <c r="U840" s="194">
        <v>0</v>
      </c>
      <c r="V840" s="194">
        <v>0</v>
      </c>
      <c r="W840" s="194">
        <v>0</v>
      </c>
      <c r="X840" s="194">
        <v>0</v>
      </c>
      <c r="Y840" s="194">
        <v>0</v>
      </c>
      <c r="Z840" s="194">
        <v>0</v>
      </c>
      <c r="AA840" s="194">
        <v>0</v>
      </c>
      <c r="AB840" s="194">
        <v>0</v>
      </c>
      <c r="AC840" s="197">
        <f t="shared" si="378"/>
        <v>111294.34</v>
      </c>
      <c r="AD840" s="263">
        <v>0</v>
      </c>
      <c r="AE840" s="263">
        <v>0</v>
      </c>
      <c r="AF840" s="243" t="s">
        <v>17052</v>
      </c>
      <c r="AG840" s="265">
        <v>2023</v>
      </c>
      <c r="AH840" s="265">
        <v>2023</v>
      </c>
      <c r="AI840" s="244"/>
      <c r="AJ840" s="244"/>
      <c r="AK840" s="312"/>
      <c r="AL840" s="244"/>
      <c r="AM840" s="244"/>
      <c r="AR840" s="194"/>
      <c r="AS840" s="313"/>
      <c r="BC840" s="314"/>
      <c r="BO840" s="314"/>
      <c r="BR840" s="313"/>
      <c r="CE840" s="314"/>
      <c r="CH840" s="248"/>
      <c r="EG840" s="268"/>
      <c r="EI840" s="313"/>
      <c r="ER840" s="314"/>
      <c r="FF840" s="268"/>
      <c r="FI840" s="313"/>
      <c r="FJ840" s="313"/>
      <c r="FS840" s="314"/>
      <c r="GK840" s="315"/>
      <c r="GU840" s="314"/>
      <c r="GW840" s="313"/>
    </row>
    <row r="841" spans="1:205" s="267" customFormat="1" x14ac:dyDescent="0.3">
      <c r="A841" s="191"/>
      <c r="B841" s="192">
        <v>10</v>
      </c>
      <c r="C841" s="193" t="s">
        <v>6795</v>
      </c>
      <c r="D841" s="194">
        <f t="shared" si="377"/>
        <v>5436615.9900000002</v>
      </c>
      <c r="E841" s="194">
        <v>0</v>
      </c>
      <c r="F841" s="194">
        <v>0</v>
      </c>
      <c r="G841" s="194">
        <v>0</v>
      </c>
      <c r="H841" s="194">
        <v>0</v>
      </c>
      <c r="I841" s="194">
        <v>0</v>
      </c>
      <c r="J841" s="194">
        <v>0</v>
      </c>
      <c r="K841" s="195">
        <v>0</v>
      </c>
      <c r="L841" s="194">
        <v>0</v>
      </c>
      <c r="M841" s="194">
        <v>550.45000000000005</v>
      </c>
      <c r="N841" s="196">
        <v>5322710</v>
      </c>
      <c r="O841" s="194">
        <v>0</v>
      </c>
      <c r="P841" s="194">
        <v>0</v>
      </c>
      <c r="Q841" s="194">
        <v>0</v>
      </c>
      <c r="R841" s="194">
        <v>0</v>
      </c>
      <c r="S841" s="194">
        <v>0</v>
      </c>
      <c r="T841" s="194">
        <v>0</v>
      </c>
      <c r="U841" s="194">
        <v>0</v>
      </c>
      <c r="V841" s="194">
        <v>0</v>
      </c>
      <c r="W841" s="194">
        <v>0</v>
      </c>
      <c r="X841" s="194">
        <v>0</v>
      </c>
      <c r="Y841" s="194">
        <v>0</v>
      </c>
      <c r="Z841" s="194">
        <v>0</v>
      </c>
      <c r="AA841" s="194">
        <v>0</v>
      </c>
      <c r="AB841" s="194">
        <v>0</v>
      </c>
      <c r="AC841" s="197">
        <f t="shared" si="378"/>
        <v>113905.99</v>
      </c>
      <c r="AD841" s="263">
        <v>0</v>
      </c>
      <c r="AE841" s="263">
        <v>0</v>
      </c>
      <c r="AF841" s="243" t="s">
        <v>17052</v>
      </c>
      <c r="AG841" s="265">
        <v>2023</v>
      </c>
      <c r="AH841" s="265">
        <v>2023</v>
      </c>
      <c r="AI841" s="244"/>
      <c r="AJ841" s="244"/>
      <c r="AK841" s="312"/>
      <c r="AL841" s="244"/>
      <c r="AM841" s="244"/>
      <c r="AR841" s="194"/>
      <c r="AS841" s="313"/>
      <c r="BC841" s="314"/>
      <c r="BO841" s="314"/>
      <c r="BR841" s="313"/>
      <c r="CE841" s="314"/>
      <c r="CH841" s="248"/>
      <c r="EG841" s="268"/>
      <c r="EI841" s="313"/>
      <c r="ER841" s="314"/>
      <c r="FF841" s="268"/>
      <c r="FI841" s="313"/>
      <c r="FJ841" s="313"/>
      <c r="FS841" s="314"/>
      <c r="GK841" s="315"/>
      <c r="GU841" s="314"/>
      <c r="GW841" s="313"/>
    </row>
    <row r="842" spans="1:205" s="267" customFormat="1" x14ac:dyDescent="0.3">
      <c r="A842" s="191"/>
      <c r="B842" s="192">
        <v>11</v>
      </c>
      <c r="C842" s="193" t="s">
        <v>1142</v>
      </c>
      <c r="D842" s="194">
        <f t="shared" si="377"/>
        <v>12020437.83</v>
      </c>
      <c r="E842" s="194">
        <v>0</v>
      </c>
      <c r="F842" s="194">
        <v>0</v>
      </c>
      <c r="G842" s="194">
        <v>0</v>
      </c>
      <c r="H842" s="194">
        <v>0</v>
      </c>
      <c r="I842" s="194">
        <v>0</v>
      </c>
      <c r="J842" s="194">
        <v>0</v>
      </c>
      <c r="K842" s="195">
        <v>0</v>
      </c>
      <c r="L842" s="194">
        <v>0</v>
      </c>
      <c r="M842" s="194">
        <v>1156.1300000000001</v>
      </c>
      <c r="N842" s="196">
        <v>11768590</v>
      </c>
      <c r="O842" s="194">
        <v>0</v>
      </c>
      <c r="P842" s="194">
        <v>0</v>
      </c>
      <c r="Q842" s="194">
        <v>0</v>
      </c>
      <c r="R842" s="194">
        <v>0</v>
      </c>
      <c r="S842" s="194">
        <v>0</v>
      </c>
      <c r="T842" s="194">
        <v>0</v>
      </c>
      <c r="U842" s="194">
        <v>0</v>
      </c>
      <c r="V842" s="194">
        <v>0</v>
      </c>
      <c r="W842" s="194">
        <v>0</v>
      </c>
      <c r="X842" s="194">
        <v>0</v>
      </c>
      <c r="Y842" s="194">
        <v>0</v>
      </c>
      <c r="Z842" s="194">
        <v>0</v>
      </c>
      <c r="AA842" s="194">
        <v>0</v>
      </c>
      <c r="AB842" s="194">
        <v>0</v>
      </c>
      <c r="AC842" s="197">
        <f t="shared" si="378"/>
        <v>251847.83</v>
      </c>
      <c r="AD842" s="263">
        <v>0</v>
      </c>
      <c r="AE842" s="263">
        <v>0</v>
      </c>
      <c r="AF842" s="243" t="s">
        <v>17052</v>
      </c>
      <c r="AG842" s="265">
        <v>2023</v>
      </c>
      <c r="AH842" s="265">
        <v>2023</v>
      </c>
      <c r="AI842" s="244"/>
      <c r="AJ842" s="244"/>
      <c r="AK842" s="312"/>
      <c r="AL842" s="244"/>
      <c r="AM842" s="244"/>
      <c r="AR842" s="194"/>
      <c r="AS842" s="313"/>
      <c r="BC842" s="314"/>
      <c r="BO842" s="314"/>
      <c r="BR842" s="313"/>
      <c r="CE842" s="314"/>
      <c r="CH842" s="248"/>
      <c r="EG842" s="268"/>
      <c r="EI842" s="313"/>
      <c r="ER842" s="314"/>
      <c r="FF842" s="268"/>
      <c r="FI842" s="313"/>
      <c r="FJ842" s="313"/>
      <c r="FS842" s="314"/>
      <c r="GK842" s="315"/>
      <c r="GU842" s="314"/>
      <c r="GW842" s="313"/>
    </row>
    <row r="843" spans="1:205" s="267" customFormat="1" x14ac:dyDescent="0.3">
      <c r="A843" s="191"/>
      <c r="B843" s="192">
        <v>12</v>
      </c>
      <c r="C843" s="193" t="s">
        <v>4972</v>
      </c>
      <c r="D843" s="194">
        <f t="shared" si="377"/>
        <v>7123390</v>
      </c>
      <c r="E843" s="194">
        <v>0</v>
      </c>
      <c r="F843" s="194">
        <v>0</v>
      </c>
      <c r="G843" s="194">
        <v>0</v>
      </c>
      <c r="H843" s="194">
        <v>0</v>
      </c>
      <c r="I843" s="194">
        <v>0</v>
      </c>
      <c r="J843" s="194">
        <v>0</v>
      </c>
      <c r="K843" s="195">
        <v>0</v>
      </c>
      <c r="L843" s="194">
        <v>0</v>
      </c>
      <c r="M843" s="194">
        <v>667.2</v>
      </c>
      <c r="N843" s="196">
        <v>6974143.3300000001</v>
      </c>
      <c r="O843" s="194">
        <v>0</v>
      </c>
      <c r="P843" s="194">
        <v>0</v>
      </c>
      <c r="Q843" s="194">
        <v>0</v>
      </c>
      <c r="R843" s="194">
        <v>0</v>
      </c>
      <c r="S843" s="194">
        <v>0</v>
      </c>
      <c r="T843" s="194">
        <v>0</v>
      </c>
      <c r="U843" s="194">
        <v>0</v>
      </c>
      <c r="V843" s="194">
        <v>0</v>
      </c>
      <c r="W843" s="194">
        <v>0</v>
      </c>
      <c r="X843" s="194">
        <v>0</v>
      </c>
      <c r="Y843" s="194">
        <v>0</v>
      </c>
      <c r="Z843" s="194">
        <v>0</v>
      </c>
      <c r="AA843" s="194">
        <v>0</v>
      </c>
      <c r="AB843" s="194">
        <v>0</v>
      </c>
      <c r="AC843" s="197">
        <f t="shared" si="378"/>
        <v>149246.67000000001</v>
      </c>
      <c r="AD843" s="263">
        <v>0</v>
      </c>
      <c r="AE843" s="263">
        <v>0</v>
      </c>
      <c r="AF843" s="243" t="s">
        <v>17052</v>
      </c>
      <c r="AG843" s="265">
        <v>2023</v>
      </c>
      <c r="AH843" s="265">
        <v>2023</v>
      </c>
      <c r="AI843" s="244"/>
      <c r="AJ843" s="244"/>
      <c r="AK843" s="312"/>
      <c r="AL843" s="244"/>
      <c r="AM843" s="244"/>
      <c r="AR843" s="194"/>
      <c r="AS843" s="313"/>
      <c r="BC843" s="314"/>
      <c r="BO843" s="314"/>
      <c r="BR843" s="313"/>
      <c r="CE843" s="314"/>
      <c r="CH843" s="248"/>
      <c r="EG843" s="268"/>
      <c r="EI843" s="313"/>
      <c r="ER843" s="314"/>
      <c r="FF843" s="268"/>
      <c r="FI843" s="313"/>
      <c r="FJ843" s="313"/>
      <c r="FS843" s="314"/>
      <c r="GK843" s="315"/>
      <c r="GU843" s="314"/>
      <c r="GW843" s="313"/>
    </row>
    <row r="844" spans="1:205" s="267" customFormat="1" x14ac:dyDescent="0.3">
      <c r="A844" s="191"/>
      <c r="B844" s="249" t="s">
        <v>343</v>
      </c>
      <c r="C844" s="193"/>
      <c r="D844" s="316">
        <f>D845</f>
        <v>5747868.4900000002</v>
      </c>
      <c r="E844" s="194">
        <f t="shared" ref="E844:AE844" si="379">E845</f>
        <v>0</v>
      </c>
      <c r="F844" s="194">
        <f t="shared" si="379"/>
        <v>0</v>
      </c>
      <c r="G844" s="194">
        <f t="shared" si="379"/>
        <v>0</v>
      </c>
      <c r="H844" s="194">
        <f t="shared" si="379"/>
        <v>0</v>
      </c>
      <c r="I844" s="194">
        <f t="shared" si="379"/>
        <v>0</v>
      </c>
      <c r="J844" s="194">
        <f t="shared" si="379"/>
        <v>0</v>
      </c>
      <c r="K844" s="195">
        <f t="shared" si="379"/>
        <v>0</v>
      </c>
      <c r="L844" s="194">
        <f t="shared" si="379"/>
        <v>0</v>
      </c>
      <c r="M844" s="194">
        <f t="shared" si="379"/>
        <v>765</v>
      </c>
      <c r="N844" s="194">
        <f t="shared" si="379"/>
        <v>5627441.25</v>
      </c>
      <c r="O844" s="194">
        <f t="shared" si="379"/>
        <v>0</v>
      </c>
      <c r="P844" s="194">
        <f t="shared" si="379"/>
        <v>0</v>
      </c>
      <c r="Q844" s="194">
        <f t="shared" si="379"/>
        <v>0</v>
      </c>
      <c r="R844" s="194">
        <f t="shared" si="379"/>
        <v>0</v>
      </c>
      <c r="S844" s="194">
        <f t="shared" si="379"/>
        <v>0</v>
      </c>
      <c r="T844" s="194">
        <f t="shared" si="379"/>
        <v>0</v>
      </c>
      <c r="U844" s="194">
        <f t="shared" si="379"/>
        <v>0</v>
      </c>
      <c r="V844" s="194">
        <f t="shared" si="379"/>
        <v>0</v>
      </c>
      <c r="W844" s="194">
        <f t="shared" si="379"/>
        <v>0</v>
      </c>
      <c r="X844" s="194">
        <f t="shared" si="379"/>
        <v>0</v>
      </c>
      <c r="Y844" s="194">
        <f t="shared" si="379"/>
        <v>0</v>
      </c>
      <c r="Z844" s="194">
        <f t="shared" si="379"/>
        <v>0</v>
      </c>
      <c r="AA844" s="194">
        <f t="shared" si="379"/>
        <v>0</v>
      </c>
      <c r="AB844" s="194">
        <f t="shared" si="379"/>
        <v>0</v>
      </c>
      <c r="AC844" s="194">
        <f t="shared" si="379"/>
        <v>120427.24</v>
      </c>
      <c r="AD844" s="194">
        <f t="shared" si="379"/>
        <v>0</v>
      </c>
      <c r="AE844" s="194">
        <f t="shared" si="379"/>
        <v>0</v>
      </c>
      <c r="AF844" s="239" t="s">
        <v>17316</v>
      </c>
      <c r="AG844" s="239" t="s">
        <v>17316</v>
      </c>
      <c r="AH844" s="239" t="s">
        <v>17316</v>
      </c>
      <c r="AI844" s="244"/>
      <c r="AJ844" s="244"/>
      <c r="AK844" s="312"/>
      <c r="AL844" s="244"/>
      <c r="AM844" s="244"/>
      <c r="AR844" s="194"/>
      <c r="AS844" s="313"/>
      <c r="BC844" s="314"/>
      <c r="BO844" s="314"/>
      <c r="BR844" s="313"/>
      <c r="CE844" s="314"/>
      <c r="CH844" s="248"/>
      <c r="EG844" s="268"/>
      <c r="EI844" s="313"/>
      <c r="ER844" s="314"/>
      <c r="FF844" s="268"/>
      <c r="FI844" s="313"/>
      <c r="FJ844" s="313"/>
      <c r="FS844" s="314"/>
      <c r="GK844" s="315"/>
      <c r="GU844" s="314"/>
      <c r="GW844" s="313"/>
    </row>
    <row r="845" spans="1:205" s="267" customFormat="1" x14ac:dyDescent="0.3">
      <c r="A845" s="191"/>
      <c r="B845" s="192">
        <v>13</v>
      </c>
      <c r="C845" s="193" t="s">
        <v>13027</v>
      </c>
      <c r="D845" s="194">
        <f t="shared" si="377"/>
        <v>5747868.4900000002</v>
      </c>
      <c r="E845" s="194">
        <v>0</v>
      </c>
      <c r="F845" s="194">
        <v>0</v>
      </c>
      <c r="G845" s="194">
        <v>0</v>
      </c>
      <c r="H845" s="194">
        <v>0</v>
      </c>
      <c r="I845" s="194">
        <v>0</v>
      </c>
      <c r="J845" s="194">
        <v>0</v>
      </c>
      <c r="K845" s="195">
        <v>0</v>
      </c>
      <c r="L845" s="194">
        <v>0</v>
      </c>
      <c r="M845" s="194">
        <v>765</v>
      </c>
      <c r="N845" s="196">
        <v>5627441.25</v>
      </c>
      <c r="O845" s="194">
        <v>0</v>
      </c>
      <c r="P845" s="194">
        <v>0</v>
      </c>
      <c r="Q845" s="194">
        <v>0</v>
      </c>
      <c r="R845" s="194">
        <v>0</v>
      </c>
      <c r="S845" s="194">
        <v>0</v>
      </c>
      <c r="T845" s="194">
        <v>0</v>
      </c>
      <c r="U845" s="194">
        <v>0</v>
      </c>
      <c r="V845" s="194">
        <v>0</v>
      </c>
      <c r="W845" s="194">
        <v>0</v>
      </c>
      <c r="X845" s="194">
        <v>0</v>
      </c>
      <c r="Y845" s="194">
        <v>0</v>
      </c>
      <c r="Z845" s="194">
        <v>0</v>
      </c>
      <c r="AA845" s="194">
        <v>0</v>
      </c>
      <c r="AB845" s="194">
        <v>0</v>
      </c>
      <c r="AC845" s="197">
        <f>ROUND(N845*2.14%,2)</f>
        <v>120427.24</v>
      </c>
      <c r="AD845" s="263">
        <v>0</v>
      </c>
      <c r="AE845" s="263">
        <v>0</v>
      </c>
      <c r="AF845" s="243" t="s">
        <v>17052</v>
      </c>
      <c r="AG845" s="265">
        <v>2023</v>
      </c>
      <c r="AH845" s="265">
        <v>2023</v>
      </c>
      <c r="AI845" s="244"/>
      <c r="AJ845" s="244"/>
      <c r="AK845" s="312"/>
      <c r="AL845" s="244"/>
      <c r="AM845" s="244"/>
      <c r="AR845" s="194"/>
      <c r="AS845" s="313"/>
      <c r="BC845" s="314"/>
      <c r="BM845" s="267" t="s">
        <v>3947</v>
      </c>
      <c r="BN845" s="267" t="s">
        <v>3046</v>
      </c>
      <c r="BO845" s="314" t="s">
        <v>2984</v>
      </c>
      <c r="BR845" s="313"/>
      <c r="BU845" s="267" t="s">
        <v>3947</v>
      </c>
      <c r="BV845" s="267" t="s">
        <v>3046</v>
      </c>
      <c r="BW845" s="267" t="s">
        <v>2984</v>
      </c>
      <c r="CE845" s="314"/>
      <c r="CH845" s="248"/>
      <c r="EG845" s="268"/>
      <c r="EI845" s="313"/>
      <c r="ER845" s="314"/>
      <c r="FF845" s="268"/>
      <c r="FI845" s="313"/>
      <c r="FJ845" s="313"/>
      <c r="FS845" s="314"/>
      <c r="GK845" s="315"/>
      <c r="GU845" s="314"/>
      <c r="GW845" s="313"/>
    </row>
    <row r="846" spans="1:205" s="267" customFormat="1" x14ac:dyDescent="0.3">
      <c r="A846" s="191"/>
      <c r="B846" s="249" t="s">
        <v>342</v>
      </c>
      <c r="C846" s="193"/>
      <c r="D846" s="316">
        <f>D847</f>
        <v>5975409.9800000004</v>
      </c>
      <c r="E846" s="194">
        <f t="shared" ref="E846:AE846" si="380">E847</f>
        <v>0</v>
      </c>
      <c r="F846" s="194">
        <f t="shared" si="380"/>
        <v>0</v>
      </c>
      <c r="G846" s="194">
        <f t="shared" si="380"/>
        <v>0</v>
      </c>
      <c r="H846" s="194">
        <f t="shared" si="380"/>
        <v>0</v>
      </c>
      <c r="I846" s="194">
        <f t="shared" si="380"/>
        <v>0</v>
      </c>
      <c r="J846" s="194">
        <f t="shared" si="380"/>
        <v>0</v>
      </c>
      <c r="K846" s="195">
        <f t="shared" si="380"/>
        <v>0</v>
      </c>
      <c r="L846" s="194">
        <f t="shared" si="380"/>
        <v>0</v>
      </c>
      <c r="M846" s="194">
        <f t="shared" si="380"/>
        <v>650</v>
      </c>
      <c r="N846" s="194">
        <f t="shared" si="380"/>
        <v>5850215.3700000001</v>
      </c>
      <c r="O846" s="194">
        <f t="shared" si="380"/>
        <v>0</v>
      </c>
      <c r="P846" s="194">
        <f t="shared" si="380"/>
        <v>0</v>
      </c>
      <c r="Q846" s="194">
        <f t="shared" si="380"/>
        <v>0</v>
      </c>
      <c r="R846" s="194">
        <f t="shared" si="380"/>
        <v>0</v>
      </c>
      <c r="S846" s="194">
        <f t="shared" si="380"/>
        <v>0</v>
      </c>
      <c r="T846" s="194">
        <f t="shared" si="380"/>
        <v>0</v>
      </c>
      <c r="U846" s="194">
        <f t="shared" si="380"/>
        <v>0</v>
      </c>
      <c r="V846" s="194">
        <f t="shared" si="380"/>
        <v>0</v>
      </c>
      <c r="W846" s="194">
        <f t="shared" si="380"/>
        <v>0</v>
      </c>
      <c r="X846" s="194">
        <f t="shared" si="380"/>
        <v>0</v>
      </c>
      <c r="Y846" s="194">
        <f t="shared" si="380"/>
        <v>0</v>
      </c>
      <c r="Z846" s="194">
        <f t="shared" si="380"/>
        <v>0</v>
      </c>
      <c r="AA846" s="194">
        <f t="shared" si="380"/>
        <v>0</v>
      </c>
      <c r="AB846" s="194">
        <f t="shared" si="380"/>
        <v>0</v>
      </c>
      <c r="AC846" s="194">
        <f t="shared" si="380"/>
        <v>125194.61</v>
      </c>
      <c r="AD846" s="194">
        <f t="shared" si="380"/>
        <v>0</v>
      </c>
      <c r="AE846" s="194">
        <f t="shared" si="380"/>
        <v>0</v>
      </c>
      <c r="AF846" s="239" t="s">
        <v>17316</v>
      </c>
      <c r="AG846" s="239" t="s">
        <v>17316</v>
      </c>
      <c r="AH846" s="239" t="s">
        <v>17316</v>
      </c>
      <c r="AI846" s="244"/>
      <c r="AJ846" s="244"/>
      <c r="AK846" s="312"/>
      <c r="AL846" s="244"/>
      <c r="AM846" s="244"/>
      <c r="AR846" s="194"/>
      <c r="AS846" s="313"/>
      <c r="BC846" s="314"/>
      <c r="BO846" s="314"/>
      <c r="BR846" s="313"/>
      <c r="CE846" s="314"/>
      <c r="CH846" s="248"/>
      <c r="EG846" s="268"/>
      <c r="EI846" s="313"/>
      <c r="ER846" s="314"/>
      <c r="FF846" s="268"/>
      <c r="FI846" s="313"/>
      <c r="FJ846" s="313"/>
      <c r="FS846" s="314"/>
      <c r="GK846" s="315"/>
      <c r="GU846" s="314"/>
      <c r="GW846" s="313"/>
    </row>
    <row r="847" spans="1:205" s="267" customFormat="1" x14ac:dyDescent="0.3">
      <c r="A847" s="191"/>
      <c r="B847" s="192">
        <v>14</v>
      </c>
      <c r="C847" s="193" t="s">
        <v>2244</v>
      </c>
      <c r="D847" s="194">
        <f t="shared" ref="D847" si="381">E847+F847+G847+H847+I847+J847+L847+N847+P847+R847+T847+U847+V847+W847+X847+Y847+Z847+AA847+AB847+AC847+AD847+AE847</f>
        <v>5975409.9800000004</v>
      </c>
      <c r="E847" s="194">
        <v>0</v>
      </c>
      <c r="F847" s="194">
        <v>0</v>
      </c>
      <c r="G847" s="194">
        <v>0</v>
      </c>
      <c r="H847" s="194">
        <v>0</v>
      </c>
      <c r="I847" s="194">
        <v>0</v>
      </c>
      <c r="J847" s="194">
        <v>0</v>
      </c>
      <c r="K847" s="195">
        <v>0</v>
      </c>
      <c r="L847" s="194">
        <v>0</v>
      </c>
      <c r="M847" s="194">
        <v>650</v>
      </c>
      <c r="N847" s="196">
        <v>5850215.3700000001</v>
      </c>
      <c r="O847" s="194">
        <v>0</v>
      </c>
      <c r="P847" s="194">
        <v>0</v>
      </c>
      <c r="Q847" s="194">
        <v>0</v>
      </c>
      <c r="R847" s="194">
        <v>0</v>
      </c>
      <c r="S847" s="194">
        <v>0</v>
      </c>
      <c r="T847" s="194">
        <v>0</v>
      </c>
      <c r="U847" s="194">
        <v>0</v>
      </c>
      <c r="V847" s="194">
        <v>0</v>
      </c>
      <c r="W847" s="194">
        <v>0</v>
      </c>
      <c r="X847" s="194">
        <v>0</v>
      </c>
      <c r="Y847" s="194">
        <v>0</v>
      </c>
      <c r="Z847" s="194">
        <v>0</v>
      </c>
      <c r="AA847" s="194">
        <v>0</v>
      </c>
      <c r="AB847" s="194">
        <v>0</v>
      </c>
      <c r="AC847" s="197">
        <f>ROUND(N847*2.14%,2)</f>
        <v>125194.61</v>
      </c>
      <c r="AD847" s="263">
        <v>0</v>
      </c>
      <c r="AE847" s="263">
        <v>0</v>
      </c>
      <c r="AF847" s="243" t="s">
        <v>17052</v>
      </c>
      <c r="AG847" s="265">
        <v>2023</v>
      </c>
      <c r="AH847" s="265">
        <v>2023</v>
      </c>
      <c r="AI847" s="244"/>
      <c r="AJ847" s="244"/>
      <c r="AK847" s="312"/>
      <c r="AL847" s="244"/>
      <c r="AM847" s="244"/>
      <c r="AR847" s="194"/>
      <c r="AS847" s="313"/>
      <c r="BC847" s="314"/>
      <c r="BM847" s="267" t="s">
        <v>760</v>
      </c>
      <c r="BN847" s="267" t="s">
        <v>3046</v>
      </c>
      <c r="BO847" s="314" t="s">
        <v>2984</v>
      </c>
      <c r="BR847" s="313"/>
      <c r="BU847" s="267" t="s">
        <v>760</v>
      </c>
      <c r="BV847" s="267" t="s">
        <v>3046</v>
      </c>
      <c r="BW847" s="267" t="s">
        <v>2984</v>
      </c>
      <c r="CE847" s="314"/>
      <c r="CH847" s="248"/>
      <c r="EG847" s="268"/>
      <c r="EI847" s="313"/>
      <c r="ER847" s="314"/>
      <c r="FF847" s="268"/>
      <c r="FI847" s="313"/>
      <c r="FJ847" s="313"/>
      <c r="FS847" s="314"/>
      <c r="GK847" s="315"/>
      <c r="GU847" s="314"/>
      <c r="GW847" s="313"/>
    </row>
    <row r="848" spans="1:205" s="267" customFormat="1" x14ac:dyDescent="0.3">
      <c r="A848" s="191"/>
      <c r="B848" s="249" t="s">
        <v>328</v>
      </c>
      <c r="C848" s="193"/>
      <c r="D848" s="316">
        <f>D849</f>
        <v>2594220</v>
      </c>
      <c r="E848" s="194">
        <f t="shared" ref="E848:AE848" si="382">E849</f>
        <v>0</v>
      </c>
      <c r="F848" s="194">
        <f t="shared" si="382"/>
        <v>0</v>
      </c>
      <c r="G848" s="194">
        <f t="shared" si="382"/>
        <v>0</v>
      </c>
      <c r="H848" s="194">
        <f t="shared" si="382"/>
        <v>0</v>
      </c>
      <c r="I848" s="194">
        <f t="shared" si="382"/>
        <v>0</v>
      </c>
      <c r="J848" s="194">
        <f t="shared" si="382"/>
        <v>0</v>
      </c>
      <c r="K848" s="195">
        <f t="shared" si="382"/>
        <v>0</v>
      </c>
      <c r="L848" s="194">
        <f t="shared" si="382"/>
        <v>0</v>
      </c>
      <c r="M848" s="194">
        <f t="shared" si="382"/>
        <v>404</v>
      </c>
      <c r="N848" s="194">
        <f t="shared" si="382"/>
        <v>2539866.85</v>
      </c>
      <c r="O848" s="194">
        <f t="shared" si="382"/>
        <v>0</v>
      </c>
      <c r="P848" s="194">
        <f t="shared" si="382"/>
        <v>0</v>
      </c>
      <c r="Q848" s="194">
        <f t="shared" si="382"/>
        <v>0</v>
      </c>
      <c r="R848" s="194">
        <f t="shared" si="382"/>
        <v>0</v>
      </c>
      <c r="S848" s="194">
        <f t="shared" si="382"/>
        <v>0</v>
      </c>
      <c r="T848" s="194">
        <f t="shared" si="382"/>
        <v>0</v>
      </c>
      <c r="U848" s="194">
        <f t="shared" si="382"/>
        <v>0</v>
      </c>
      <c r="V848" s="194">
        <f t="shared" si="382"/>
        <v>0</v>
      </c>
      <c r="W848" s="194">
        <f t="shared" si="382"/>
        <v>0</v>
      </c>
      <c r="X848" s="194">
        <f t="shared" si="382"/>
        <v>0</v>
      </c>
      <c r="Y848" s="194">
        <f t="shared" si="382"/>
        <v>0</v>
      </c>
      <c r="Z848" s="194">
        <f t="shared" si="382"/>
        <v>0</v>
      </c>
      <c r="AA848" s="194">
        <f t="shared" si="382"/>
        <v>0</v>
      </c>
      <c r="AB848" s="194">
        <f t="shared" si="382"/>
        <v>0</v>
      </c>
      <c r="AC848" s="194">
        <f t="shared" si="382"/>
        <v>54353.15</v>
      </c>
      <c r="AD848" s="194">
        <f t="shared" si="382"/>
        <v>0</v>
      </c>
      <c r="AE848" s="194">
        <f t="shared" si="382"/>
        <v>0</v>
      </c>
      <c r="AF848" s="239" t="s">
        <v>17316</v>
      </c>
      <c r="AG848" s="239" t="s">
        <v>17316</v>
      </c>
      <c r="AH848" s="239" t="s">
        <v>17316</v>
      </c>
      <c r="AI848" s="244"/>
      <c r="AJ848" s="244"/>
      <c r="AK848" s="312"/>
      <c r="AL848" s="244"/>
      <c r="AM848" s="244"/>
      <c r="AR848" s="194"/>
      <c r="AS848" s="313"/>
      <c r="BC848" s="314"/>
      <c r="BO848" s="314"/>
      <c r="BR848" s="313"/>
      <c r="CE848" s="314"/>
      <c r="CH848" s="248"/>
      <c r="EG848" s="268"/>
      <c r="EI848" s="313"/>
      <c r="ER848" s="314"/>
      <c r="FF848" s="268"/>
      <c r="FI848" s="313"/>
      <c r="FJ848" s="313"/>
      <c r="FS848" s="314"/>
      <c r="GK848" s="315"/>
      <c r="GU848" s="314"/>
      <c r="GW848" s="313"/>
    </row>
    <row r="849" spans="1:205" s="267" customFormat="1" x14ac:dyDescent="0.3">
      <c r="A849" s="191"/>
      <c r="B849" s="192">
        <v>15</v>
      </c>
      <c r="C849" s="193" t="s">
        <v>10004</v>
      </c>
      <c r="D849" s="194">
        <f t="shared" si="377"/>
        <v>2594220</v>
      </c>
      <c r="E849" s="194">
        <v>0</v>
      </c>
      <c r="F849" s="194">
        <v>0</v>
      </c>
      <c r="G849" s="194">
        <v>0</v>
      </c>
      <c r="H849" s="194">
        <v>0</v>
      </c>
      <c r="I849" s="194">
        <v>0</v>
      </c>
      <c r="J849" s="194">
        <v>0</v>
      </c>
      <c r="K849" s="195">
        <v>0</v>
      </c>
      <c r="L849" s="194">
        <v>0</v>
      </c>
      <c r="M849" s="194">
        <v>404</v>
      </c>
      <c r="N849" s="196">
        <v>2539866.85</v>
      </c>
      <c r="O849" s="194">
        <v>0</v>
      </c>
      <c r="P849" s="194">
        <v>0</v>
      </c>
      <c r="Q849" s="194">
        <v>0</v>
      </c>
      <c r="R849" s="194">
        <v>0</v>
      </c>
      <c r="S849" s="194">
        <v>0</v>
      </c>
      <c r="T849" s="194">
        <v>0</v>
      </c>
      <c r="U849" s="194">
        <v>0</v>
      </c>
      <c r="V849" s="194">
        <v>0</v>
      </c>
      <c r="W849" s="194">
        <v>0</v>
      </c>
      <c r="X849" s="194">
        <v>0</v>
      </c>
      <c r="Y849" s="194">
        <v>0</v>
      </c>
      <c r="Z849" s="194">
        <v>0</v>
      </c>
      <c r="AA849" s="194">
        <v>0</v>
      </c>
      <c r="AB849" s="194">
        <v>0</v>
      </c>
      <c r="AC849" s="197">
        <f>ROUND(N849*2.14%,2)</f>
        <v>54353.15</v>
      </c>
      <c r="AD849" s="263">
        <v>0</v>
      </c>
      <c r="AE849" s="263">
        <v>0</v>
      </c>
      <c r="AF849" s="243" t="s">
        <v>17052</v>
      </c>
      <c r="AG849" s="265">
        <v>2023</v>
      </c>
      <c r="AH849" s="265">
        <v>2023</v>
      </c>
      <c r="AI849" s="244"/>
      <c r="AJ849" s="244"/>
      <c r="AK849" s="312"/>
      <c r="AL849" s="244"/>
      <c r="AM849" s="244"/>
      <c r="AR849" s="194"/>
      <c r="AS849" s="313"/>
      <c r="BC849" s="314"/>
      <c r="BM849" s="267" t="s">
        <v>761</v>
      </c>
      <c r="BN849" s="267" t="s">
        <v>3203</v>
      </c>
      <c r="BO849" s="314" t="s">
        <v>3948</v>
      </c>
      <c r="BR849" s="313"/>
      <c r="BU849" s="267" t="s">
        <v>761</v>
      </c>
      <c r="BV849" s="267" t="s">
        <v>3203</v>
      </c>
      <c r="BW849" s="267" t="s">
        <v>3948</v>
      </c>
      <c r="CE849" s="314"/>
      <c r="CH849" s="248"/>
      <c r="EG849" s="268"/>
      <c r="EI849" s="313"/>
      <c r="ER849" s="314"/>
      <c r="FF849" s="268"/>
      <c r="FI849" s="313"/>
      <c r="FJ849" s="313"/>
      <c r="FS849" s="314"/>
      <c r="GK849" s="315"/>
      <c r="GU849" s="314"/>
      <c r="GW849" s="313"/>
    </row>
    <row r="850" spans="1:205" s="267" customFormat="1" x14ac:dyDescent="0.3">
      <c r="A850" s="191"/>
      <c r="B850" s="249" t="s">
        <v>305</v>
      </c>
      <c r="C850" s="193"/>
      <c r="D850" s="316">
        <f>D851</f>
        <v>4488630</v>
      </c>
      <c r="E850" s="194">
        <f t="shared" ref="E850:AE850" si="383">E851</f>
        <v>0</v>
      </c>
      <c r="F850" s="194">
        <f t="shared" si="383"/>
        <v>0</v>
      </c>
      <c r="G850" s="194">
        <f t="shared" si="383"/>
        <v>0</v>
      </c>
      <c r="H850" s="194">
        <f t="shared" si="383"/>
        <v>0</v>
      </c>
      <c r="I850" s="194">
        <f t="shared" si="383"/>
        <v>0</v>
      </c>
      <c r="J850" s="194">
        <f t="shared" si="383"/>
        <v>0</v>
      </c>
      <c r="K850" s="195">
        <f t="shared" si="383"/>
        <v>0</v>
      </c>
      <c r="L850" s="194">
        <f t="shared" si="383"/>
        <v>0</v>
      </c>
      <c r="M850" s="194">
        <f t="shared" si="383"/>
        <v>618</v>
      </c>
      <c r="N850" s="194">
        <f t="shared" si="383"/>
        <v>4394585.8600000003</v>
      </c>
      <c r="O850" s="194">
        <f t="shared" si="383"/>
        <v>0</v>
      </c>
      <c r="P850" s="194">
        <f t="shared" si="383"/>
        <v>0</v>
      </c>
      <c r="Q850" s="194">
        <f t="shared" si="383"/>
        <v>0</v>
      </c>
      <c r="R850" s="194">
        <f t="shared" si="383"/>
        <v>0</v>
      </c>
      <c r="S850" s="194">
        <f t="shared" si="383"/>
        <v>0</v>
      </c>
      <c r="T850" s="194">
        <f t="shared" si="383"/>
        <v>0</v>
      </c>
      <c r="U850" s="194">
        <f t="shared" si="383"/>
        <v>0</v>
      </c>
      <c r="V850" s="194">
        <f t="shared" si="383"/>
        <v>0</v>
      </c>
      <c r="W850" s="194">
        <f t="shared" si="383"/>
        <v>0</v>
      </c>
      <c r="X850" s="194">
        <f t="shared" si="383"/>
        <v>0</v>
      </c>
      <c r="Y850" s="194">
        <f t="shared" si="383"/>
        <v>0</v>
      </c>
      <c r="Z850" s="194">
        <f t="shared" si="383"/>
        <v>0</v>
      </c>
      <c r="AA850" s="194">
        <f t="shared" si="383"/>
        <v>0</v>
      </c>
      <c r="AB850" s="194">
        <f t="shared" si="383"/>
        <v>0</v>
      </c>
      <c r="AC850" s="194">
        <f t="shared" si="383"/>
        <v>94044.14</v>
      </c>
      <c r="AD850" s="194">
        <f t="shared" si="383"/>
        <v>0</v>
      </c>
      <c r="AE850" s="194">
        <f t="shared" si="383"/>
        <v>0</v>
      </c>
      <c r="AF850" s="239" t="s">
        <v>17316</v>
      </c>
      <c r="AG850" s="239" t="s">
        <v>17316</v>
      </c>
      <c r="AH850" s="239" t="s">
        <v>17316</v>
      </c>
      <c r="AI850" s="244"/>
      <c r="AJ850" s="244"/>
      <c r="AK850" s="312"/>
      <c r="AL850" s="244"/>
      <c r="AM850" s="244"/>
      <c r="AR850" s="194"/>
      <c r="AS850" s="313"/>
      <c r="BC850" s="314"/>
      <c r="BO850" s="314"/>
      <c r="BR850" s="313"/>
      <c r="CE850" s="314"/>
      <c r="CH850" s="248"/>
      <c r="EG850" s="268"/>
      <c r="EI850" s="313"/>
      <c r="ER850" s="314"/>
      <c r="FF850" s="268"/>
      <c r="FI850" s="313"/>
      <c r="FJ850" s="313"/>
      <c r="FS850" s="314"/>
      <c r="GK850" s="315"/>
      <c r="GU850" s="314"/>
      <c r="GW850" s="313"/>
    </row>
    <row r="851" spans="1:205" s="267" customFormat="1" x14ac:dyDescent="0.3">
      <c r="A851" s="191"/>
      <c r="B851" s="192">
        <v>16</v>
      </c>
      <c r="C851" s="193" t="s">
        <v>16773</v>
      </c>
      <c r="D851" s="194">
        <f t="shared" si="377"/>
        <v>4488630</v>
      </c>
      <c r="E851" s="194">
        <v>0</v>
      </c>
      <c r="F851" s="194">
        <v>0</v>
      </c>
      <c r="G851" s="194">
        <v>0</v>
      </c>
      <c r="H851" s="194">
        <v>0</v>
      </c>
      <c r="I851" s="194">
        <v>0</v>
      </c>
      <c r="J851" s="194">
        <v>0</v>
      </c>
      <c r="K851" s="195">
        <v>0</v>
      </c>
      <c r="L851" s="194">
        <v>0</v>
      </c>
      <c r="M851" s="194">
        <v>618</v>
      </c>
      <c r="N851" s="196">
        <v>4394585.8600000003</v>
      </c>
      <c r="O851" s="194">
        <v>0</v>
      </c>
      <c r="P851" s="194">
        <v>0</v>
      </c>
      <c r="Q851" s="194">
        <v>0</v>
      </c>
      <c r="R851" s="194">
        <v>0</v>
      </c>
      <c r="S851" s="194">
        <v>0</v>
      </c>
      <c r="T851" s="194">
        <v>0</v>
      </c>
      <c r="U851" s="194">
        <v>0</v>
      </c>
      <c r="V851" s="194">
        <v>0</v>
      </c>
      <c r="W851" s="194">
        <v>0</v>
      </c>
      <c r="X851" s="194">
        <v>0</v>
      </c>
      <c r="Y851" s="194">
        <v>0</v>
      </c>
      <c r="Z851" s="194">
        <v>0</v>
      </c>
      <c r="AA851" s="194">
        <v>0</v>
      </c>
      <c r="AB851" s="194">
        <v>0</v>
      </c>
      <c r="AC851" s="197">
        <f>ROUND(N851*2.14%,2)</f>
        <v>94044.14</v>
      </c>
      <c r="AD851" s="263">
        <v>0</v>
      </c>
      <c r="AE851" s="263">
        <v>0</v>
      </c>
      <c r="AF851" s="243" t="s">
        <v>17052</v>
      </c>
      <c r="AG851" s="265">
        <v>2023</v>
      </c>
      <c r="AH851" s="265">
        <v>2023</v>
      </c>
      <c r="AI851" s="244"/>
      <c r="AJ851" s="244"/>
      <c r="AK851" s="312"/>
      <c r="AL851" s="244"/>
      <c r="AM851" s="244"/>
      <c r="AR851" s="317"/>
      <c r="AS851" s="313"/>
      <c r="BC851" s="314"/>
      <c r="BO851" s="314"/>
      <c r="BR851" s="313"/>
      <c r="CE851" s="314"/>
      <c r="CH851" s="248"/>
      <c r="EG851" s="268"/>
      <c r="EI851" s="313"/>
      <c r="ER851" s="314"/>
      <c r="FF851" s="268"/>
      <c r="FI851" s="313"/>
      <c r="FJ851" s="313"/>
      <c r="FS851" s="314"/>
      <c r="GK851" s="315"/>
      <c r="GU851" s="314"/>
      <c r="GW851" s="313"/>
    </row>
    <row r="852" spans="1:205" s="267" customFormat="1" x14ac:dyDescent="0.3">
      <c r="A852" s="191"/>
      <c r="B852" s="249" t="s">
        <v>363</v>
      </c>
      <c r="C852" s="193"/>
      <c r="D852" s="316">
        <f>D853</f>
        <v>6383962.2599999998</v>
      </c>
      <c r="E852" s="194">
        <f t="shared" ref="E852:AE852" si="384">E853</f>
        <v>0</v>
      </c>
      <c r="F852" s="194">
        <f t="shared" si="384"/>
        <v>0</v>
      </c>
      <c r="G852" s="194">
        <f t="shared" si="384"/>
        <v>0</v>
      </c>
      <c r="H852" s="194">
        <f t="shared" si="384"/>
        <v>0</v>
      </c>
      <c r="I852" s="194">
        <f t="shared" si="384"/>
        <v>0</v>
      </c>
      <c r="J852" s="194">
        <f t="shared" si="384"/>
        <v>0</v>
      </c>
      <c r="K852" s="195">
        <f t="shared" si="384"/>
        <v>0</v>
      </c>
      <c r="L852" s="194">
        <f t="shared" si="384"/>
        <v>0</v>
      </c>
      <c r="M852" s="194">
        <f t="shared" si="384"/>
        <v>802.92</v>
      </c>
      <c r="N852" s="194">
        <f t="shared" si="384"/>
        <v>6250207.8099999996</v>
      </c>
      <c r="O852" s="194">
        <f t="shared" si="384"/>
        <v>0</v>
      </c>
      <c r="P852" s="194">
        <f t="shared" si="384"/>
        <v>0</v>
      </c>
      <c r="Q852" s="194">
        <f t="shared" si="384"/>
        <v>0</v>
      </c>
      <c r="R852" s="194">
        <f t="shared" si="384"/>
        <v>0</v>
      </c>
      <c r="S852" s="194">
        <f t="shared" si="384"/>
        <v>0</v>
      </c>
      <c r="T852" s="194">
        <f t="shared" si="384"/>
        <v>0</v>
      </c>
      <c r="U852" s="194">
        <f t="shared" si="384"/>
        <v>0</v>
      </c>
      <c r="V852" s="194">
        <f t="shared" si="384"/>
        <v>0</v>
      </c>
      <c r="W852" s="194">
        <f t="shared" si="384"/>
        <v>0</v>
      </c>
      <c r="X852" s="194">
        <f t="shared" si="384"/>
        <v>0</v>
      </c>
      <c r="Y852" s="194">
        <f t="shared" si="384"/>
        <v>0</v>
      </c>
      <c r="Z852" s="194">
        <f t="shared" si="384"/>
        <v>0</v>
      </c>
      <c r="AA852" s="194">
        <f t="shared" si="384"/>
        <v>0</v>
      </c>
      <c r="AB852" s="194">
        <f t="shared" si="384"/>
        <v>0</v>
      </c>
      <c r="AC852" s="194">
        <f t="shared" si="384"/>
        <v>133754.45000000001</v>
      </c>
      <c r="AD852" s="194">
        <f t="shared" si="384"/>
        <v>0</v>
      </c>
      <c r="AE852" s="194">
        <f t="shared" si="384"/>
        <v>0</v>
      </c>
      <c r="AF852" s="239" t="s">
        <v>17316</v>
      </c>
      <c r="AG852" s="239" t="s">
        <v>17316</v>
      </c>
      <c r="AH852" s="239" t="s">
        <v>17316</v>
      </c>
      <c r="AI852" s="244"/>
      <c r="AJ852" s="244"/>
      <c r="AK852" s="312"/>
      <c r="AL852" s="244"/>
      <c r="AM852" s="244"/>
      <c r="AR852" s="317"/>
      <c r="AS852" s="313"/>
      <c r="BC852" s="314"/>
      <c r="BO852" s="314"/>
      <c r="BR852" s="313"/>
      <c r="CE852" s="314"/>
      <c r="CH852" s="248"/>
      <c r="EG852" s="268"/>
      <c r="EI852" s="313"/>
      <c r="ER852" s="314"/>
      <c r="FF852" s="268"/>
      <c r="FI852" s="313"/>
      <c r="FJ852" s="313"/>
      <c r="FS852" s="314"/>
      <c r="GK852" s="315"/>
      <c r="GU852" s="314"/>
      <c r="GW852" s="313"/>
    </row>
    <row r="853" spans="1:205" s="267" customFormat="1" x14ac:dyDescent="0.3">
      <c r="A853" s="191"/>
      <c r="B853" s="192">
        <v>17</v>
      </c>
      <c r="C853" s="193" t="s">
        <v>15286</v>
      </c>
      <c r="D853" s="194">
        <f t="shared" si="377"/>
        <v>6383962.2599999998</v>
      </c>
      <c r="E853" s="194">
        <v>0</v>
      </c>
      <c r="F853" s="194">
        <v>0</v>
      </c>
      <c r="G853" s="194">
        <v>0</v>
      </c>
      <c r="H853" s="194">
        <v>0</v>
      </c>
      <c r="I853" s="194">
        <v>0</v>
      </c>
      <c r="J853" s="194">
        <v>0</v>
      </c>
      <c r="K853" s="195">
        <v>0</v>
      </c>
      <c r="L853" s="194">
        <v>0</v>
      </c>
      <c r="M853" s="194">
        <v>802.92</v>
      </c>
      <c r="N853" s="196">
        <v>6250207.8099999996</v>
      </c>
      <c r="O853" s="194">
        <v>0</v>
      </c>
      <c r="P853" s="194">
        <v>0</v>
      </c>
      <c r="Q853" s="194">
        <v>0</v>
      </c>
      <c r="R853" s="194">
        <v>0</v>
      </c>
      <c r="S853" s="194">
        <v>0</v>
      </c>
      <c r="T853" s="194">
        <v>0</v>
      </c>
      <c r="U853" s="194">
        <v>0</v>
      </c>
      <c r="V853" s="194">
        <v>0</v>
      </c>
      <c r="W853" s="194">
        <v>0</v>
      </c>
      <c r="X853" s="194">
        <v>0</v>
      </c>
      <c r="Y853" s="194">
        <v>0</v>
      </c>
      <c r="Z853" s="194">
        <v>0</v>
      </c>
      <c r="AA853" s="194">
        <v>0</v>
      </c>
      <c r="AB853" s="194">
        <v>0</v>
      </c>
      <c r="AC853" s="197">
        <f>ROUND(N853*2.14%,2)</f>
        <v>133754.45000000001</v>
      </c>
      <c r="AD853" s="263">
        <v>0</v>
      </c>
      <c r="AE853" s="263">
        <v>0</v>
      </c>
      <c r="AF853" s="243" t="s">
        <v>17052</v>
      </c>
      <c r="AG853" s="265">
        <v>2023</v>
      </c>
      <c r="AH853" s="265">
        <v>2023</v>
      </c>
      <c r="AI853" s="244"/>
      <c r="AJ853" s="244"/>
      <c r="AK853" s="312"/>
      <c r="AL853" s="244"/>
      <c r="AM853" s="244"/>
      <c r="AR853" s="317"/>
      <c r="AS853" s="313"/>
      <c r="BC853" s="314"/>
      <c r="BO853" s="314"/>
      <c r="BR853" s="313"/>
      <c r="CE853" s="314"/>
      <c r="CH853" s="248"/>
      <c r="EG853" s="268"/>
      <c r="EI853" s="313"/>
      <c r="ER853" s="314"/>
      <c r="FF853" s="268"/>
      <c r="FI853" s="313"/>
      <c r="FJ853" s="313"/>
      <c r="FS853" s="314"/>
      <c r="GK853" s="315"/>
      <c r="GU853" s="314"/>
      <c r="GW853" s="313"/>
    </row>
    <row r="854" spans="1:205" s="267" customFormat="1" x14ac:dyDescent="0.3">
      <c r="A854" s="191"/>
      <c r="B854" s="249" t="s">
        <v>366</v>
      </c>
      <c r="C854" s="193"/>
      <c r="D854" s="316">
        <f>D855</f>
        <v>7705763.3499999996</v>
      </c>
      <c r="E854" s="194">
        <f t="shared" ref="E854:AD854" si="385">E855</f>
        <v>0</v>
      </c>
      <c r="F854" s="194">
        <f t="shared" si="385"/>
        <v>0</v>
      </c>
      <c r="G854" s="194">
        <f t="shared" si="385"/>
        <v>0</v>
      </c>
      <c r="H854" s="194">
        <f t="shared" si="385"/>
        <v>0</v>
      </c>
      <c r="I854" s="194">
        <f t="shared" si="385"/>
        <v>0</v>
      </c>
      <c r="J854" s="194">
        <f t="shared" si="385"/>
        <v>0</v>
      </c>
      <c r="K854" s="195">
        <f t="shared" si="385"/>
        <v>0</v>
      </c>
      <c r="L854" s="194">
        <f t="shared" si="385"/>
        <v>0</v>
      </c>
      <c r="M854" s="194">
        <f t="shared" si="385"/>
        <v>890</v>
      </c>
      <c r="N854" s="194">
        <f t="shared" si="385"/>
        <v>7544315.0099999998</v>
      </c>
      <c r="O854" s="194">
        <f t="shared" si="385"/>
        <v>0</v>
      </c>
      <c r="P854" s="194">
        <f t="shared" si="385"/>
        <v>0</v>
      </c>
      <c r="Q854" s="194">
        <f t="shared" si="385"/>
        <v>0</v>
      </c>
      <c r="R854" s="194">
        <f t="shared" si="385"/>
        <v>0</v>
      </c>
      <c r="S854" s="194">
        <f t="shared" si="385"/>
        <v>0</v>
      </c>
      <c r="T854" s="194">
        <f t="shared" si="385"/>
        <v>0</v>
      </c>
      <c r="U854" s="194">
        <f t="shared" si="385"/>
        <v>0</v>
      </c>
      <c r="V854" s="194">
        <f t="shared" si="385"/>
        <v>0</v>
      </c>
      <c r="W854" s="194">
        <f t="shared" si="385"/>
        <v>0</v>
      </c>
      <c r="X854" s="194">
        <f t="shared" si="385"/>
        <v>0</v>
      </c>
      <c r="Y854" s="194">
        <f t="shared" si="385"/>
        <v>0</v>
      </c>
      <c r="Z854" s="194">
        <f t="shared" si="385"/>
        <v>0</v>
      </c>
      <c r="AA854" s="194">
        <f t="shared" si="385"/>
        <v>0</v>
      </c>
      <c r="AB854" s="194">
        <f t="shared" si="385"/>
        <v>0</v>
      </c>
      <c r="AC854" s="194">
        <f t="shared" si="385"/>
        <v>161448.34</v>
      </c>
      <c r="AD854" s="194">
        <f t="shared" si="385"/>
        <v>0</v>
      </c>
      <c r="AE854" s="194">
        <f>AE855</f>
        <v>0</v>
      </c>
      <c r="AF854" s="239" t="s">
        <v>17316</v>
      </c>
      <c r="AG854" s="239" t="s">
        <v>17316</v>
      </c>
      <c r="AH854" s="239" t="s">
        <v>17316</v>
      </c>
      <c r="AI854" s="244"/>
      <c r="AJ854" s="244"/>
      <c r="AK854" s="312"/>
      <c r="AL854" s="244"/>
      <c r="AM854" s="244"/>
      <c r="AR854" s="317"/>
      <c r="AS854" s="313"/>
      <c r="BC854" s="314"/>
      <c r="BO854" s="314"/>
      <c r="BR854" s="313"/>
      <c r="CE854" s="314"/>
      <c r="CH854" s="248"/>
      <c r="EG854" s="268"/>
      <c r="EI854" s="313"/>
      <c r="ER854" s="314"/>
      <c r="FF854" s="268"/>
      <c r="FI854" s="313"/>
      <c r="FJ854" s="313"/>
      <c r="FS854" s="314"/>
      <c r="GK854" s="315"/>
      <c r="GU854" s="314"/>
      <c r="GW854" s="313"/>
    </row>
    <row r="855" spans="1:205" s="267" customFormat="1" x14ac:dyDescent="0.3">
      <c r="A855" s="191"/>
      <c r="B855" s="192">
        <v>18</v>
      </c>
      <c r="C855" s="193" t="s">
        <v>15281</v>
      </c>
      <c r="D855" s="194">
        <f t="shared" si="377"/>
        <v>7705763.3499999996</v>
      </c>
      <c r="E855" s="194">
        <v>0</v>
      </c>
      <c r="F855" s="194">
        <v>0</v>
      </c>
      <c r="G855" s="194">
        <v>0</v>
      </c>
      <c r="H855" s="194">
        <v>0</v>
      </c>
      <c r="I855" s="194">
        <v>0</v>
      </c>
      <c r="J855" s="194">
        <v>0</v>
      </c>
      <c r="K855" s="195">
        <v>0</v>
      </c>
      <c r="L855" s="194">
        <v>0</v>
      </c>
      <c r="M855" s="194">
        <v>890</v>
      </c>
      <c r="N855" s="196">
        <v>7544315.0099999998</v>
      </c>
      <c r="O855" s="194">
        <v>0</v>
      </c>
      <c r="P855" s="194">
        <v>0</v>
      </c>
      <c r="Q855" s="194">
        <v>0</v>
      </c>
      <c r="R855" s="194">
        <v>0</v>
      </c>
      <c r="S855" s="194">
        <v>0</v>
      </c>
      <c r="T855" s="194">
        <v>0</v>
      </c>
      <c r="U855" s="194">
        <v>0</v>
      </c>
      <c r="V855" s="194">
        <v>0</v>
      </c>
      <c r="W855" s="194">
        <v>0</v>
      </c>
      <c r="X855" s="194">
        <v>0</v>
      </c>
      <c r="Y855" s="194">
        <v>0</v>
      </c>
      <c r="Z855" s="194">
        <v>0</v>
      </c>
      <c r="AA855" s="194">
        <v>0</v>
      </c>
      <c r="AB855" s="194">
        <v>0</v>
      </c>
      <c r="AC855" s="197">
        <f>ROUND(N855*2.14%,2)</f>
        <v>161448.34</v>
      </c>
      <c r="AD855" s="263">
        <v>0</v>
      </c>
      <c r="AE855" s="263">
        <v>0</v>
      </c>
      <c r="AF855" s="243" t="s">
        <v>17052</v>
      </c>
      <c r="AG855" s="265">
        <v>2023</v>
      </c>
      <c r="AH855" s="265">
        <v>2023</v>
      </c>
      <c r="AI855" s="244"/>
      <c r="AJ855" s="244"/>
      <c r="AK855" s="312"/>
      <c r="AL855" s="244"/>
      <c r="AM855" s="244"/>
      <c r="AR855" s="317"/>
      <c r="AS855" s="313"/>
      <c r="BC855" s="314"/>
      <c r="BO855" s="314"/>
      <c r="BR855" s="313"/>
      <c r="CE855" s="314"/>
      <c r="CH855" s="248"/>
      <c r="EG855" s="268"/>
      <c r="EI855" s="313"/>
      <c r="ER855" s="314"/>
      <c r="FF855" s="268"/>
      <c r="FI855" s="313"/>
      <c r="FJ855" s="313"/>
      <c r="FS855" s="314"/>
      <c r="GK855" s="315"/>
      <c r="GU855" s="314"/>
      <c r="GW855" s="313"/>
    </row>
    <row r="856" spans="1:205" s="267" customFormat="1" x14ac:dyDescent="0.3">
      <c r="A856" s="191"/>
      <c r="B856" s="249" t="s">
        <v>17363</v>
      </c>
      <c r="C856" s="193"/>
      <c r="D856" s="316">
        <f>D857</f>
        <v>5000553.84</v>
      </c>
      <c r="E856" s="194">
        <f t="shared" ref="E856:AE856" si="386">E857</f>
        <v>0</v>
      </c>
      <c r="F856" s="194">
        <f t="shared" si="386"/>
        <v>0</v>
      </c>
      <c r="G856" s="194">
        <f t="shared" si="386"/>
        <v>0</v>
      </c>
      <c r="H856" s="194">
        <f t="shared" si="386"/>
        <v>0</v>
      </c>
      <c r="I856" s="194">
        <f t="shared" si="386"/>
        <v>0</v>
      </c>
      <c r="J856" s="194">
        <f t="shared" si="386"/>
        <v>0</v>
      </c>
      <c r="K856" s="195">
        <f t="shared" si="386"/>
        <v>0</v>
      </c>
      <c r="L856" s="194">
        <f t="shared" si="386"/>
        <v>0</v>
      </c>
      <c r="M856" s="194">
        <f t="shared" si="386"/>
        <v>559</v>
      </c>
      <c r="N856" s="194">
        <f t="shared" si="386"/>
        <v>4895784.0599999996</v>
      </c>
      <c r="O856" s="194">
        <f t="shared" si="386"/>
        <v>0</v>
      </c>
      <c r="P856" s="194">
        <f t="shared" si="386"/>
        <v>0</v>
      </c>
      <c r="Q856" s="194">
        <f t="shared" si="386"/>
        <v>0</v>
      </c>
      <c r="R856" s="194">
        <f t="shared" si="386"/>
        <v>0</v>
      </c>
      <c r="S856" s="194">
        <f t="shared" si="386"/>
        <v>0</v>
      </c>
      <c r="T856" s="194">
        <f t="shared" si="386"/>
        <v>0</v>
      </c>
      <c r="U856" s="194">
        <f t="shared" si="386"/>
        <v>0</v>
      </c>
      <c r="V856" s="194">
        <f t="shared" si="386"/>
        <v>0</v>
      </c>
      <c r="W856" s="194">
        <f t="shared" si="386"/>
        <v>0</v>
      </c>
      <c r="X856" s="194">
        <f t="shared" si="386"/>
        <v>0</v>
      </c>
      <c r="Y856" s="194">
        <f t="shared" si="386"/>
        <v>0</v>
      </c>
      <c r="Z856" s="194">
        <f t="shared" si="386"/>
        <v>0</v>
      </c>
      <c r="AA856" s="194">
        <f t="shared" si="386"/>
        <v>0</v>
      </c>
      <c r="AB856" s="194">
        <f t="shared" si="386"/>
        <v>0</v>
      </c>
      <c r="AC856" s="194">
        <f t="shared" si="386"/>
        <v>104769.78</v>
      </c>
      <c r="AD856" s="194">
        <f t="shared" si="386"/>
        <v>0</v>
      </c>
      <c r="AE856" s="194">
        <f t="shared" si="386"/>
        <v>0</v>
      </c>
      <c r="AF856" s="239" t="s">
        <v>17316</v>
      </c>
      <c r="AG856" s="239" t="s">
        <v>17316</v>
      </c>
      <c r="AH856" s="239" t="s">
        <v>17316</v>
      </c>
      <c r="AI856" s="244"/>
      <c r="AJ856" s="244"/>
      <c r="AK856" s="312"/>
      <c r="AL856" s="244"/>
      <c r="AM856" s="244"/>
      <c r="AR856" s="317"/>
      <c r="AS856" s="313"/>
      <c r="BC856" s="314"/>
      <c r="BO856" s="314"/>
      <c r="BR856" s="313"/>
      <c r="CE856" s="314"/>
      <c r="CH856" s="248"/>
      <c r="EG856" s="268"/>
      <c r="EI856" s="313"/>
      <c r="ER856" s="314"/>
      <c r="FF856" s="268"/>
      <c r="FI856" s="313"/>
      <c r="FJ856" s="313"/>
      <c r="FS856" s="314"/>
      <c r="GK856" s="315"/>
      <c r="GU856" s="314"/>
      <c r="GW856" s="313"/>
    </row>
    <row r="857" spans="1:205" s="267" customFormat="1" x14ac:dyDescent="0.3">
      <c r="A857" s="191"/>
      <c r="B857" s="192">
        <v>19</v>
      </c>
      <c r="C857" s="193" t="s">
        <v>2638</v>
      </c>
      <c r="D857" s="194">
        <f t="shared" si="377"/>
        <v>5000553.84</v>
      </c>
      <c r="E857" s="194">
        <v>0</v>
      </c>
      <c r="F857" s="194">
        <v>0</v>
      </c>
      <c r="G857" s="194">
        <v>0</v>
      </c>
      <c r="H857" s="194">
        <v>0</v>
      </c>
      <c r="I857" s="194">
        <v>0</v>
      </c>
      <c r="J857" s="194">
        <v>0</v>
      </c>
      <c r="K857" s="195">
        <v>0</v>
      </c>
      <c r="L857" s="194">
        <v>0</v>
      </c>
      <c r="M857" s="194">
        <v>559</v>
      </c>
      <c r="N857" s="196">
        <v>4895784.0599999996</v>
      </c>
      <c r="O857" s="194">
        <v>0</v>
      </c>
      <c r="P857" s="194">
        <v>0</v>
      </c>
      <c r="Q857" s="194">
        <v>0</v>
      </c>
      <c r="R857" s="194">
        <v>0</v>
      </c>
      <c r="S857" s="194">
        <v>0</v>
      </c>
      <c r="T857" s="194">
        <v>0</v>
      </c>
      <c r="U857" s="194">
        <v>0</v>
      </c>
      <c r="V857" s="194">
        <v>0</v>
      </c>
      <c r="W857" s="194">
        <v>0</v>
      </c>
      <c r="X857" s="194">
        <v>0</v>
      </c>
      <c r="Y857" s="194">
        <v>0</v>
      </c>
      <c r="Z857" s="194">
        <v>0</v>
      </c>
      <c r="AA857" s="194">
        <v>0</v>
      </c>
      <c r="AB857" s="194">
        <v>0</v>
      </c>
      <c r="AC857" s="197">
        <f>ROUND(N857*2.14%,2)</f>
        <v>104769.78</v>
      </c>
      <c r="AD857" s="263">
        <v>0</v>
      </c>
      <c r="AE857" s="263">
        <v>0</v>
      </c>
      <c r="AF857" s="243" t="s">
        <v>17052</v>
      </c>
      <c r="AG857" s="265">
        <v>2023</v>
      </c>
      <c r="AH857" s="265">
        <v>2023</v>
      </c>
      <c r="AI857" s="244"/>
      <c r="AJ857" s="244"/>
      <c r="AK857" s="312"/>
      <c r="AL857" s="244"/>
      <c r="AM857" s="244"/>
      <c r="AR857" s="317"/>
      <c r="AS857" s="313"/>
      <c r="BC857" s="314"/>
      <c r="BO857" s="314"/>
      <c r="BR857" s="313"/>
      <c r="CE857" s="314"/>
      <c r="CH857" s="248"/>
      <c r="EG857" s="268"/>
      <c r="EI857" s="313"/>
      <c r="ER857" s="314"/>
      <c r="FF857" s="268"/>
      <c r="FI857" s="313"/>
      <c r="FJ857" s="313"/>
      <c r="FS857" s="314"/>
      <c r="GK857" s="315"/>
      <c r="GU857" s="314"/>
      <c r="GW857" s="313"/>
    </row>
    <row r="858" spans="1:205" s="267" customFormat="1" x14ac:dyDescent="0.3">
      <c r="A858" s="191"/>
      <c r="B858" s="249" t="s">
        <v>313</v>
      </c>
      <c r="C858" s="193"/>
      <c r="D858" s="316">
        <f>D859</f>
        <v>4750280</v>
      </c>
      <c r="E858" s="194">
        <f t="shared" ref="E858:AE858" si="387">E859</f>
        <v>0</v>
      </c>
      <c r="F858" s="194">
        <f t="shared" si="387"/>
        <v>0</v>
      </c>
      <c r="G858" s="194">
        <f t="shared" si="387"/>
        <v>0</v>
      </c>
      <c r="H858" s="194">
        <f t="shared" si="387"/>
        <v>0</v>
      </c>
      <c r="I858" s="194">
        <f t="shared" si="387"/>
        <v>0</v>
      </c>
      <c r="J858" s="194">
        <f t="shared" si="387"/>
        <v>0</v>
      </c>
      <c r="K858" s="195">
        <f t="shared" si="387"/>
        <v>0</v>
      </c>
      <c r="L858" s="194">
        <f t="shared" si="387"/>
        <v>0</v>
      </c>
      <c r="M858" s="194">
        <f t="shared" si="387"/>
        <v>568</v>
      </c>
      <c r="N858" s="194">
        <f t="shared" si="387"/>
        <v>4650753.87</v>
      </c>
      <c r="O858" s="194">
        <f t="shared" si="387"/>
        <v>0</v>
      </c>
      <c r="P858" s="194">
        <f t="shared" si="387"/>
        <v>0</v>
      </c>
      <c r="Q858" s="194">
        <f t="shared" si="387"/>
        <v>0</v>
      </c>
      <c r="R858" s="194">
        <f t="shared" si="387"/>
        <v>0</v>
      </c>
      <c r="S858" s="194">
        <f t="shared" si="387"/>
        <v>0</v>
      </c>
      <c r="T858" s="194">
        <f t="shared" si="387"/>
        <v>0</v>
      </c>
      <c r="U858" s="194">
        <f t="shared" si="387"/>
        <v>0</v>
      </c>
      <c r="V858" s="194">
        <f t="shared" si="387"/>
        <v>0</v>
      </c>
      <c r="W858" s="194">
        <f t="shared" si="387"/>
        <v>0</v>
      </c>
      <c r="X858" s="194">
        <f t="shared" si="387"/>
        <v>0</v>
      </c>
      <c r="Y858" s="194">
        <f t="shared" si="387"/>
        <v>0</v>
      </c>
      <c r="Z858" s="194">
        <f t="shared" si="387"/>
        <v>0</v>
      </c>
      <c r="AA858" s="194">
        <f t="shared" si="387"/>
        <v>0</v>
      </c>
      <c r="AB858" s="194">
        <f t="shared" si="387"/>
        <v>0</v>
      </c>
      <c r="AC858" s="194">
        <f>AC859</f>
        <v>99526.13</v>
      </c>
      <c r="AD858" s="194">
        <f t="shared" si="387"/>
        <v>0</v>
      </c>
      <c r="AE858" s="194">
        <f t="shared" si="387"/>
        <v>0</v>
      </c>
      <c r="AF858" s="239" t="s">
        <v>17316</v>
      </c>
      <c r="AG858" s="239" t="s">
        <v>17316</v>
      </c>
      <c r="AH858" s="239" t="s">
        <v>17316</v>
      </c>
      <c r="AI858" s="244"/>
      <c r="AJ858" s="244"/>
      <c r="AK858" s="312"/>
      <c r="AL858" s="244"/>
      <c r="AM858" s="244"/>
      <c r="AR858" s="317"/>
      <c r="AS858" s="313"/>
      <c r="BC858" s="314"/>
      <c r="BO858" s="314"/>
      <c r="BR858" s="313"/>
      <c r="CE858" s="314"/>
      <c r="CH858" s="248"/>
      <c r="EG858" s="268"/>
      <c r="EI858" s="313"/>
      <c r="ER858" s="314"/>
      <c r="FF858" s="268"/>
      <c r="FI858" s="313"/>
      <c r="FJ858" s="313"/>
      <c r="FS858" s="314"/>
      <c r="GK858" s="315"/>
      <c r="GU858" s="314"/>
      <c r="GW858" s="313"/>
    </row>
    <row r="859" spans="1:205" s="267" customFormat="1" x14ac:dyDescent="0.3">
      <c r="A859" s="191"/>
      <c r="B859" s="192">
        <v>20</v>
      </c>
      <c r="C859" s="193" t="s">
        <v>16844</v>
      </c>
      <c r="D859" s="194">
        <f t="shared" si="377"/>
        <v>4750280</v>
      </c>
      <c r="E859" s="194">
        <v>0</v>
      </c>
      <c r="F859" s="194">
        <v>0</v>
      </c>
      <c r="G859" s="194">
        <v>0</v>
      </c>
      <c r="H859" s="194">
        <v>0</v>
      </c>
      <c r="I859" s="194">
        <v>0</v>
      </c>
      <c r="J859" s="194">
        <v>0</v>
      </c>
      <c r="K859" s="195">
        <v>0</v>
      </c>
      <c r="L859" s="194">
        <v>0</v>
      </c>
      <c r="M859" s="194">
        <v>568</v>
      </c>
      <c r="N859" s="196">
        <v>4650753.87</v>
      </c>
      <c r="O859" s="194">
        <v>0</v>
      </c>
      <c r="P859" s="194">
        <v>0</v>
      </c>
      <c r="Q859" s="194">
        <v>0</v>
      </c>
      <c r="R859" s="194">
        <v>0</v>
      </c>
      <c r="S859" s="194">
        <v>0</v>
      </c>
      <c r="T859" s="194">
        <v>0</v>
      </c>
      <c r="U859" s="194">
        <v>0</v>
      </c>
      <c r="V859" s="194">
        <v>0</v>
      </c>
      <c r="W859" s="194">
        <v>0</v>
      </c>
      <c r="X859" s="194">
        <v>0</v>
      </c>
      <c r="Y859" s="194">
        <v>0</v>
      </c>
      <c r="Z859" s="194">
        <v>0</v>
      </c>
      <c r="AA859" s="194">
        <v>0</v>
      </c>
      <c r="AB859" s="194">
        <v>0</v>
      </c>
      <c r="AC859" s="197">
        <f>ROUND(N859*2.14%,2)</f>
        <v>99526.13</v>
      </c>
      <c r="AD859" s="263">
        <v>0</v>
      </c>
      <c r="AE859" s="263">
        <v>0</v>
      </c>
      <c r="AF859" s="243" t="s">
        <v>17052</v>
      </c>
      <c r="AG859" s="265">
        <v>2023</v>
      </c>
      <c r="AH859" s="265">
        <v>2023</v>
      </c>
      <c r="AI859" s="244"/>
      <c r="AJ859" s="244"/>
      <c r="AK859" s="312"/>
      <c r="AL859" s="244"/>
      <c r="AM859" s="244"/>
      <c r="AR859" s="317"/>
      <c r="AS859" s="313"/>
      <c r="BC859" s="314"/>
      <c r="BO859" s="314"/>
      <c r="BR859" s="313"/>
      <c r="CE859" s="314"/>
      <c r="CH859" s="248"/>
      <c r="EG859" s="268"/>
      <c r="EI859" s="313"/>
      <c r="ER859" s="314"/>
      <c r="FF859" s="268"/>
      <c r="FI859" s="313"/>
      <c r="FJ859" s="313"/>
      <c r="FS859" s="314"/>
      <c r="GK859" s="315"/>
      <c r="GU859" s="314"/>
      <c r="GW859" s="313"/>
    </row>
    <row r="860" spans="1:205" s="267" customFormat="1" x14ac:dyDescent="0.3">
      <c r="A860" s="191"/>
      <c r="B860" s="249" t="s">
        <v>17451</v>
      </c>
      <c r="C860" s="193"/>
      <c r="D860" s="316">
        <f>D861</f>
        <v>8754570.4299999997</v>
      </c>
      <c r="E860" s="194">
        <f t="shared" ref="E860:AE860" si="388">E861</f>
        <v>0</v>
      </c>
      <c r="F860" s="194">
        <f t="shared" si="388"/>
        <v>0</v>
      </c>
      <c r="G860" s="194">
        <f t="shared" si="388"/>
        <v>0</v>
      </c>
      <c r="H860" s="194">
        <f t="shared" si="388"/>
        <v>0</v>
      </c>
      <c r="I860" s="194">
        <f t="shared" si="388"/>
        <v>0</v>
      </c>
      <c r="J860" s="194">
        <f t="shared" si="388"/>
        <v>0</v>
      </c>
      <c r="K860" s="195">
        <f t="shared" si="388"/>
        <v>0</v>
      </c>
      <c r="L860" s="194">
        <f t="shared" si="388"/>
        <v>0</v>
      </c>
      <c r="M860" s="194">
        <f t="shared" si="388"/>
        <v>990</v>
      </c>
      <c r="N860" s="194">
        <f t="shared" si="388"/>
        <v>8571147.8699999992</v>
      </c>
      <c r="O860" s="194">
        <f t="shared" si="388"/>
        <v>0</v>
      </c>
      <c r="P860" s="194">
        <f t="shared" si="388"/>
        <v>0</v>
      </c>
      <c r="Q860" s="194">
        <f t="shared" si="388"/>
        <v>0</v>
      </c>
      <c r="R860" s="194">
        <f t="shared" si="388"/>
        <v>0</v>
      </c>
      <c r="S860" s="194">
        <f t="shared" si="388"/>
        <v>0</v>
      </c>
      <c r="T860" s="194">
        <f t="shared" si="388"/>
        <v>0</v>
      </c>
      <c r="U860" s="194">
        <f t="shared" si="388"/>
        <v>0</v>
      </c>
      <c r="V860" s="194">
        <f t="shared" si="388"/>
        <v>0</v>
      </c>
      <c r="W860" s="194">
        <f t="shared" si="388"/>
        <v>0</v>
      </c>
      <c r="X860" s="194">
        <f t="shared" si="388"/>
        <v>0</v>
      </c>
      <c r="Y860" s="194">
        <f t="shared" si="388"/>
        <v>0</v>
      </c>
      <c r="Z860" s="194">
        <f t="shared" si="388"/>
        <v>0</v>
      </c>
      <c r="AA860" s="194">
        <f t="shared" si="388"/>
        <v>0</v>
      </c>
      <c r="AB860" s="194">
        <f t="shared" si="388"/>
        <v>0</v>
      </c>
      <c r="AC860" s="194">
        <f t="shared" si="388"/>
        <v>183422.56</v>
      </c>
      <c r="AD860" s="194">
        <f t="shared" si="388"/>
        <v>0</v>
      </c>
      <c r="AE860" s="194">
        <f t="shared" si="388"/>
        <v>0</v>
      </c>
      <c r="AF860" s="239" t="s">
        <v>17316</v>
      </c>
      <c r="AG860" s="239" t="s">
        <v>17316</v>
      </c>
      <c r="AH860" s="239" t="s">
        <v>17316</v>
      </c>
      <c r="AI860" s="244"/>
      <c r="AJ860" s="244"/>
      <c r="AK860" s="312"/>
      <c r="AL860" s="244"/>
      <c r="AM860" s="244"/>
      <c r="AR860" s="317"/>
      <c r="AS860" s="313"/>
      <c r="BC860" s="314"/>
      <c r="BO860" s="314"/>
      <c r="BR860" s="313"/>
      <c r="CE860" s="314"/>
      <c r="CH860" s="248"/>
      <c r="EG860" s="268"/>
      <c r="EI860" s="313"/>
      <c r="ER860" s="314"/>
      <c r="FF860" s="268"/>
      <c r="FI860" s="313"/>
      <c r="FJ860" s="313"/>
      <c r="FS860" s="314"/>
      <c r="GK860" s="315"/>
      <c r="GU860" s="314"/>
      <c r="GW860" s="313"/>
    </row>
    <row r="861" spans="1:205" s="267" customFormat="1" x14ac:dyDescent="0.3">
      <c r="A861" s="191"/>
      <c r="B861" s="192">
        <v>21</v>
      </c>
      <c r="C861" s="193" t="s">
        <v>9994</v>
      </c>
      <c r="D861" s="194">
        <f t="shared" si="377"/>
        <v>8754570.4299999997</v>
      </c>
      <c r="E861" s="194">
        <v>0</v>
      </c>
      <c r="F861" s="194">
        <v>0</v>
      </c>
      <c r="G861" s="194">
        <v>0</v>
      </c>
      <c r="H861" s="194">
        <v>0</v>
      </c>
      <c r="I861" s="194">
        <v>0</v>
      </c>
      <c r="J861" s="194">
        <v>0</v>
      </c>
      <c r="K861" s="195">
        <v>0</v>
      </c>
      <c r="L861" s="194">
        <v>0</v>
      </c>
      <c r="M861" s="194">
        <v>990</v>
      </c>
      <c r="N861" s="196">
        <v>8571147.8699999992</v>
      </c>
      <c r="O861" s="194">
        <v>0</v>
      </c>
      <c r="P861" s="194">
        <v>0</v>
      </c>
      <c r="Q861" s="194">
        <v>0</v>
      </c>
      <c r="R861" s="194">
        <v>0</v>
      </c>
      <c r="S861" s="194">
        <v>0</v>
      </c>
      <c r="T861" s="194">
        <v>0</v>
      </c>
      <c r="U861" s="194">
        <v>0</v>
      </c>
      <c r="V861" s="194">
        <v>0</v>
      </c>
      <c r="W861" s="194">
        <v>0</v>
      </c>
      <c r="X861" s="194">
        <v>0</v>
      </c>
      <c r="Y861" s="194">
        <v>0</v>
      </c>
      <c r="Z861" s="194">
        <v>0</v>
      </c>
      <c r="AA861" s="194">
        <v>0</v>
      </c>
      <c r="AB861" s="194">
        <v>0</v>
      </c>
      <c r="AC861" s="197">
        <f>ROUND(N861*2.14%,2)</f>
        <v>183422.56</v>
      </c>
      <c r="AD861" s="263">
        <v>0</v>
      </c>
      <c r="AE861" s="263">
        <v>0</v>
      </c>
      <c r="AF861" s="243" t="s">
        <v>17052</v>
      </c>
      <c r="AG861" s="265">
        <v>2023</v>
      </c>
      <c r="AH861" s="265">
        <v>2023</v>
      </c>
      <c r="AI861" s="244"/>
      <c r="AJ861" s="244"/>
      <c r="AK861" s="312"/>
      <c r="AL861" s="244"/>
      <c r="AM861" s="244"/>
      <c r="AR861" s="317"/>
      <c r="AS861" s="313"/>
      <c r="BC861" s="314"/>
      <c r="BO861" s="314"/>
      <c r="BR861" s="313"/>
      <c r="CE861" s="314"/>
      <c r="CH861" s="248"/>
      <c r="EG861" s="268"/>
      <c r="EI861" s="313"/>
      <c r="ER861" s="314"/>
      <c r="FF861" s="268"/>
      <c r="FI861" s="313"/>
      <c r="FJ861" s="313"/>
      <c r="FS861" s="314"/>
      <c r="GK861" s="315"/>
      <c r="GU861" s="314"/>
      <c r="GW861" s="313"/>
    </row>
    <row r="862" spans="1:205" s="267" customFormat="1" x14ac:dyDescent="0.3">
      <c r="A862" s="191"/>
      <c r="B862" s="249" t="s">
        <v>17452</v>
      </c>
      <c r="C862" s="193"/>
      <c r="D862" s="316">
        <f>D863</f>
        <v>5688517.5499999998</v>
      </c>
      <c r="E862" s="194">
        <f t="shared" ref="E862:AE862" si="389">E863</f>
        <v>0</v>
      </c>
      <c r="F862" s="194">
        <f t="shared" si="389"/>
        <v>0</v>
      </c>
      <c r="G862" s="194">
        <f t="shared" si="389"/>
        <v>0</v>
      </c>
      <c r="H862" s="194">
        <f t="shared" si="389"/>
        <v>0</v>
      </c>
      <c r="I862" s="194">
        <f t="shared" si="389"/>
        <v>0</v>
      </c>
      <c r="J862" s="194">
        <f t="shared" si="389"/>
        <v>0</v>
      </c>
      <c r="K862" s="195">
        <f t="shared" si="389"/>
        <v>0</v>
      </c>
      <c r="L862" s="194">
        <f t="shared" si="389"/>
        <v>0</v>
      </c>
      <c r="M862" s="194">
        <f t="shared" si="389"/>
        <v>581.63</v>
      </c>
      <c r="N862" s="194">
        <f t="shared" si="389"/>
        <v>5569333.8099999996</v>
      </c>
      <c r="O862" s="194">
        <f t="shared" si="389"/>
        <v>0</v>
      </c>
      <c r="P862" s="194">
        <f t="shared" si="389"/>
        <v>0</v>
      </c>
      <c r="Q862" s="194">
        <f t="shared" si="389"/>
        <v>0</v>
      </c>
      <c r="R862" s="194">
        <f t="shared" si="389"/>
        <v>0</v>
      </c>
      <c r="S862" s="194">
        <f t="shared" si="389"/>
        <v>0</v>
      </c>
      <c r="T862" s="194">
        <f t="shared" si="389"/>
        <v>0</v>
      </c>
      <c r="U862" s="194">
        <f t="shared" si="389"/>
        <v>0</v>
      </c>
      <c r="V862" s="194">
        <f t="shared" si="389"/>
        <v>0</v>
      </c>
      <c r="W862" s="194">
        <f t="shared" si="389"/>
        <v>0</v>
      </c>
      <c r="X862" s="194">
        <f t="shared" si="389"/>
        <v>0</v>
      </c>
      <c r="Y862" s="194">
        <f t="shared" si="389"/>
        <v>0</v>
      </c>
      <c r="Z862" s="194">
        <f t="shared" si="389"/>
        <v>0</v>
      </c>
      <c r="AA862" s="194">
        <f t="shared" si="389"/>
        <v>0</v>
      </c>
      <c r="AB862" s="194">
        <f t="shared" si="389"/>
        <v>0</v>
      </c>
      <c r="AC862" s="194">
        <f t="shared" si="389"/>
        <v>119183.74</v>
      </c>
      <c r="AD862" s="194">
        <f t="shared" si="389"/>
        <v>0</v>
      </c>
      <c r="AE862" s="194">
        <f t="shared" si="389"/>
        <v>0</v>
      </c>
      <c r="AF862" s="239" t="s">
        <v>17316</v>
      </c>
      <c r="AG862" s="239" t="s">
        <v>17316</v>
      </c>
      <c r="AH862" s="239" t="s">
        <v>17316</v>
      </c>
      <c r="AI862" s="244"/>
      <c r="AJ862" s="244"/>
      <c r="AK862" s="312"/>
      <c r="AL862" s="244"/>
      <c r="AM862" s="244"/>
      <c r="AR862" s="317"/>
      <c r="AS862" s="313"/>
      <c r="BC862" s="314"/>
      <c r="BO862" s="314"/>
      <c r="BR862" s="313"/>
      <c r="CE862" s="314"/>
      <c r="CH862" s="248"/>
      <c r="EG862" s="268"/>
      <c r="EI862" s="313"/>
      <c r="ER862" s="314"/>
      <c r="FF862" s="268"/>
      <c r="FI862" s="313"/>
      <c r="FJ862" s="313"/>
      <c r="FS862" s="314"/>
      <c r="GK862" s="315"/>
      <c r="GU862" s="314"/>
      <c r="GW862" s="313"/>
    </row>
    <row r="863" spans="1:205" s="267" customFormat="1" x14ac:dyDescent="0.3">
      <c r="A863" s="191"/>
      <c r="B863" s="192">
        <v>22</v>
      </c>
      <c r="C863" s="193" t="s">
        <v>2291</v>
      </c>
      <c r="D863" s="194">
        <f t="shared" si="377"/>
        <v>5688517.5499999998</v>
      </c>
      <c r="E863" s="194">
        <v>0</v>
      </c>
      <c r="F863" s="194">
        <v>0</v>
      </c>
      <c r="G863" s="194">
        <v>0</v>
      </c>
      <c r="H863" s="194">
        <v>0</v>
      </c>
      <c r="I863" s="194">
        <v>0</v>
      </c>
      <c r="J863" s="194">
        <v>0</v>
      </c>
      <c r="K863" s="195">
        <v>0</v>
      </c>
      <c r="L863" s="194">
        <v>0</v>
      </c>
      <c r="M863" s="194">
        <v>581.63</v>
      </c>
      <c r="N863" s="196">
        <v>5569333.8099999996</v>
      </c>
      <c r="O863" s="194">
        <v>0</v>
      </c>
      <c r="P863" s="194">
        <v>0</v>
      </c>
      <c r="Q863" s="194">
        <v>0</v>
      </c>
      <c r="R863" s="194">
        <v>0</v>
      </c>
      <c r="S863" s="194">
        <v>0</v>
      </c>
      <c r="T863" s="194">
        <v>0</v>
      </c>
      <c r="U863" s="194">
        <v>0</v>
      </c>
      <c r="V863" s="194">
        <v>0</v>
      </c>
      <c r="W863" s="194">
        <v>0</v>
      </c>
      <c r="X863" s="194">
        <v>0</v>
      </c>
      <c r="Y863" s="194">
        <v>0</v>
      </c>
      <c r="Z863" s="194">
        <v>0</v>
      </c>
      <c r="AA863" s="194">
        <v>0</v>
      </c>
      <c r="AB863" s="194">
        <v>0</v>
      </c>
      <c r="AC863" s="197">
        <f>ROUND(N863*2.14%,2)</f>
        <v>119183.74</v>
      </c>
      <c r="AD863" s="263">
        <v>0</v>
      </c>
      <c r="AE863" s="263">
        <v>0</v>
      </c>
      <c r="AF863" s="243" t="s">
        <v>17052</v>
      </c>
      <c r="AG863" s="265">
        <v>2023</v>
      </c>
      <c r="AH863" s="265">
        <v>2023</v>
      </c>
      <c r="AI863" s="244"/>
      <c r="AJ863" s="244"/>
      <c r="AK863" s="312"/>
      <c r="AL863" s="244"/>
      <c r="AM863" s="244"/>
      <c r="AR863" s="317"/>
      <c r="AS863" s="313"/>
      <c r="BC863" s="314"/>
      <c r="BO863" s="314"/>
      <c r="BR863" s="313"/>
      <c r="CE863" s="314"/>
      <c r="CH863" s="248"/>
      <c r="EG863" s="268"/>
      <c r="EI863" s="313"/>
      <c r="ER863" s="314"/>
      <c r="FF863" s="268"/>
      <c r="FI863" s="313"/>
      <c r="FJ863" s="313"/>
      <c r="FS863" s="314"/>
      <c r="GK863" s="315"/>
      <c r="GU863" s="314"/>
      <c r="GW863" s="313"/>
    </row>
    <row r="864" spans="1:205" s="267" customFormat="1" x14ac:dyDescent="0.3">
      <c r="A864" s="191"/>
      <c r="B864" s="249" t="s">
        <v>2947</v>
      </c>
      <c r="C864" s="193"/>
      <c r="D864" s="316">
        <f>D865</f>
        <v>6560974.5800000001</v>
      </c>
      <c r="E864" s="194">
        <f t="shared" ref="E864:AE864" si="390">E865</f>
        <v>0</v>
      </c>
      <c r="F864" s="194">
        <f t="shared" si="390"/>
        <v>0</v>
      </c>
      <c r="G864" s="194">
        <f t="shared" si="390"/>
        <v>0</v>
      </c>
      <c r="H864" s="194">
        <f t="shared" si="390"/>
        <v>0</v>
      </c>
      <c r="I864" s="194">
        <f t="shared" si="390"/>
        <v>0</v>
      </c>
      <c r="J864" s="194">
        <f t="shared" si="390"/>
        <v>0</v>
      </c>
      <c r="K864" s="195">
        <f t="shared" si="390"/>
        <v>0</v>
      </c>
      <c r="L864" s="194">
        <f t="shared" si="390"/>
        <v>0</v>
      </c>
      <c r="M864" s="194">
        <f t="shared" si="390"/>
        <v>0</v>
      </c>
      <c r="N864" s="194">
        <f t="shared" si="390"/>
        <v>0</v>
      </c>
      <c r="O864" s="194">
        <f t="shared" si="390"/>
        <v>0</v>
      </c>
      <c r="P864" s="194">
        <f t="shared" si="390"/>
        <v>0</v>
      </c>
      <c r="Q864" s="194">
        <f t="shared" si="390"/>
        <v>0</v>
      </c>
      <c r="R864" s="194">
        <f t="shared" si="390"/>
        <v>0</v>
      </c>
      <c r="S864" s="194">
        <f t="shared" si="390"/>
        <v>0</v>
      </c>
      <c r="T864" s="194">
        <f t="shared" si="390"/>
        <v>0</v>
      </c>
      <c r="U864" s="194">
        <f t="shared" si="390"/>
        <v>6423511.4400000004</v>
      </c>
      <c r="V864" s="194">
        <f t="shared" si="390"/>
        <v>0</v>
      </c>
      <c r="W864" s="194">
        <f t="shared" si="390"/>
        <v>0</v>
      </c>
      <c r="X864" s="194">
        <f t="shared" si="390"/>
        <v>0</v>
      </c>
      <c r="Y864" s="194">
        <f t="shared" si="390"/>
        <v>0</v>
      </c>
      <c r="Z864" s="194">
        <f t="shared" si="390"/>
        <v>0</v>
      </c>
      <c r="AA864" s="194">
        <f t="shared" si="390"/>
        <v>0</v>
      </c>
      <c r="AB864" s="194">
        <f t="shared" si="390"/>
        <v>0</v>
      </c>
      <c r="AC864" s="194">
        <f t="shared" si="390"/>
        <v>137463.14000000001</v>
      </c>
      <c r="AD864" s="194">
        <f t="shared" si="390"/>
        <v>0</v>
      </c>
      <c r="AE864" s="194">
        <f t="shared" si="390"/>
        <v>0</v>
      </c>
      <c r="AF864" s="239" t="s">
        <v>17316</v>
      </c>
      <c r="AG864" s="239" t="s">
        <v>17316</v>
      </c>
      <c r="AH864" s="239" t="s">
        <v>17316</v>
      </c>
      <c r="AI864" s="244"/>
      <c r="AJ864" s="244"/>
      <c r="AK864" s="312"/>
      <c r="AL864" s="244"/>
      <c r="AM864" s="244"/>
      <c r="AR864" s="317"/>
      <c r="AS864" s="313"/>
      <c r="BC864" s="314"/>
      <c r="BO864" s="314"/>
      <c r="BR864" s="313"/>
      <c r="CE864" s="314"/>
      <c r="CH864" s="248"/>
      <c r="EG864" s="268"/>
      <c r="EI864" s="313"/>
      <c r="ER864" s="314"/>
      <c r="FF864" s="268"/>
      <c r="FI864" s="313"/>
      <c r="FJ864" s="313"/>
      <c r="FS864" s="314"/>
      <c r="GK864" s="315"/>
      <c r="GU864" s="314"/>
      <c r="GW864" s="313"/>
    </row>
    <row r="865" spans="1:218" s="267" customFormat="1" x14ac:dyDescent="0.3">
      <c r="A865" s="191"/>
      <c r="B865" s="192">
        <v>23</v>
      </c>
      <c r="C865" s="193" t="s">
        <v>10996</v>
      </c>
      <c r="D865" s="194">
        <f t="shared" si="377"/>
        <v>6560974.5800000001</v>
      </c>
      <c r="E865" s="194">
        <v>0</v>
      </c>
      <c r="F865" s="194">
        <v>0</v>
      </c>
      <c r="G865" s="194">
        <v>0</v>
      </c>
      <c r="H865" s="194">
        <v>0</v>
      </c>
      <c r="I865" s="194">
        <v>0</v>
      </c>
      <c r="J865" s="194">
        <v>0</v>
      </c>
      <c r="K865" s="195">
        <v>0</v>
      </c>
      <c r="L865" s="194">
        <v>0</v>
      </c>
      <c r="M865" s="194">
        <v>0</v>
      </c>
      <c r="N865" s="196">
        <v>0</v>
      </c>
      <c r="O865" s="194">
        <v>0</v>
      </c>
      <c r="P865" s="194">
        <v>0</v>
      </c>
      <c r="Q865" s="194">
        <v>0</v>
      </c>
      <c r="R865" s="194">
        <v>0</v>
      </c>
      <c r="S865" s="194">
        <v>0</v>
      </c>
      <c r="T865" s="194">
        <v>0</v>
      </c>
      <c r="U865" s="194">
        <v>6423511.4400000004</v>
      </c>
      <c r="V865" s="194">
        <v>0</v>
      </c>
      <c r="W865" s="194">
        <v>0</v>
      </c>
      <c r="X865" s="194">
        <v>0</v>
      </c>
      <c r="Y865" s="194">
        <v>0</v>
      </c>
      <c r="Z865" s="194">
        <v>0</v>
      </c>
      <c r="AA865" s="194">
        <v>0</v>
      </c>
      <c r="AB865" s="194">
        <v>0</v>
      </c>
      <c r="AC865" s="197">
        <f>ROUND(U865*2.14%,2)</f>
        <v>137463.14000000001</v>
      </c>
      <c r="AD865" s="263">
        <v>0</v>
      </c>
      <c r="AE865" s="263">
        <v>0</v>
      </c>
      <c r="AF865" s="243" t="s">
        <v>17052</v>
      </c>
      <c r="AG865" s="265">
        <v>2023</v>
      </c>
      <c r="AH865" s="265">
        <v>2023</v>
      </c>
      <c r="AI865" s="244"/>
      <c r="AJ865" s="244"/>
      <c r="AK865" s="312"/>
      <c r="AL865" s="244"/>
      <c r="AM865" s="244"/>
      <c r="AR865" s="317"/>
      <c r="AS865" s="313"/>
      <c r="BC865" s="314"/>
      <c r="BO865" s="314"/>
      <c r="BR865" s="313"/>
      <c r="CE865" s="314"/>
      <c r="CH865" s="248"/>
      <c r="EG865" s="268"/>
      <c r="EI865" s="313"/>
      <c r="ER865" s="314"/>
      <c r="FF865" s="268"/>
      <c r="FI865" s="313"/>
      <c r="FJ865" s="313"/>
      <c r="FS865" s="314"/>
      <c r="GK865" s="315"/>
      <c r="GU865" s="314"/>
      <c r="GW865" s="313"/>
    </row>
    <row r="866" spans="1:218" x14ac:dyDescent="0.3">
      <c r="B866" s="310" t="s">
        <v>17432</v>
      </c>
      <c r="C866" s="311"/>
      <c r="D866" s="311"/>
      <c r="E866" s="311"/>
      <c r="F866" s="311"/>
      <c r="G866" s="311"/>
      <c r="H866" s="311"/>
      <c r="I866" s="311"/>
      <c r="J866" s="311"/>
      <c r="K866" s="311"/>
      <c r="L866" s="311"/>
      <c r="M866" s="311"/>
      <c r="N866" s="311"/>
      <c r="O866" s="311"/>
      <c r="P866" s="311"/>
      <c r="Q866" s="311"/>
      <c r="R866" s="311"/>
      <c r="S866" s="311"/>
      <c r="T866" s="311"/>
      <c r="U866" s="311"/>
      <c r="V866" s="311"/>
      <c r="W866" s="311"/>
      <c r="X866" s="311"/>
      <c r="Y866" s="311"/>
      <c r="Z866" s="311"/>
      <c r="AA866" s="311"/>
      <c r="AB866" s="311"/>
      <c r="AC866" s="311"/>
      <c r="AD866" s="311"/>
      <c r="AE866" s="311"/>
      <c r="AF866" s="311"/>
      <c r="AG866" s="311"/>
      <c r="AH866" s="311"/>
      <c r="AY866" s="251"/>
      <c r="BM866" s="191" t="s">
        <v>3949</v>
      </c>
      <c r="BN866" s="191" t="s">
        <v>3046</v>
      </c>
      <c r="BO866" s="191" t="s">
        <v>2984</v>
      </c>
      <c r="BU866" s="191" t="s">
        <v>3949</v>
      </c>
      <c r="BV866" s="191" t="s">
        <v>3046</v>
      </c>
      <c r="BW866" s="191" t="s">
        <v>2984</v>
      </c>
    </row>
    <row r="867" spans="1:218" x14ac:dyDescent="0.3">
      <c r="B867" s="249" t="s">
        <v>17319</v>
      </c>
      <c r="C867" s="249"/>
      <c r="D867" s="246">
        <f>D868</f>
        <v>28378044.662</v>
      </c>
      <c r="E867" s="197">
        <f t="shared" ref="E867:AD867" si="391">E868</f>
        <v>0</v>
      </c>
      <c r="F867" s="197">
        <f t="shared" si="391"/>
        <v>0</v>
      </c>
      <c r="G867" s="197">
        <f t="shared" si="391"/>
        <v>0</v>
      </c>
      <c r="H867" s="197">
        <f t="shared" si="391"/>
        <v>0</v>
      </c>
      <c r="I867" s="197">
        <f t="shared" si="391"/>
        <v>0</v>
      </c>
      <c r="J867" s="197">
        <f t="shared" si="391"/>
        <v>0</v>
      </c>
      <c r="K867" s="247">
        <f t="shared" si="391"/>
        <v>10</v>
      </c>
      <c r="L867" s="197">
        <f t="shared" si="391"/>
        <v>28378044.662</v>
      </c>
      <c r="M867" s="197">
        <f t="shared" si="391"/>
        <v>0</v>
      </c>
      <c r="N867" s="197">
        <f t="shared" si="391"/>
        <v>0</v>
      </c>
      <c r="O867" s="197">
        <f t="shared" si="391"/>
        <v>0</v>
      </c>
      <c r="P867" s="197">
        <f t="shared" si="391"/>
        <v>0</v>
      </c>
      <c r="Q867" s="197">
        <f t="shared" si="391"/>
        <v>0</v>
      </c>
      <c r="R867" s="197">
        <f t="shared" si="391"/>
        <v>0</v>
      </c>
      <c r="S867" s="197">
        <f t="shared" si="391"/>
        <v>0</v>
      </c>
      <c r="T867" s="197">
        <f t="shared" si="391"/>
        <v>0</v>
      </c>
      <c r="U867" s="197">
        <f t="shared" si="391"/>
        <v>0</v>
      </c>
      <c r="V867" s="197">
        <f t="shared" si="391"/>
        <v>0</v>
      </c>
      <c r="W867" s="197">
        <f t="shared" si="391"/>
        <v>0</v>
      </c>
      <c r="X867" s="197">
        <f t="shared" si="391"/>
        <v>0</v>
      </c>
      <c r="Y867" s="197">
        <f t="shared" si="391"/>
        <v>0</v>
      </c>
      <c r="Z867" s="197">
        <f t="shared" si="391"/>
        <v>0</v>
      </c>
      <c r="AA867" s="197">
        <f t="shared" si="391"/>
        <v>0</v>
      </c>
      <c r="AB867" s="197">
        <f t="shared" si="391"/>
        <v>0</v>
      </c>
      <c r="AC867" s="197">
        <f t="shared" si="391"/>
        <v>0</v>
      </c>
      <c r="AD867" s="197">
        <f t="shared" si="391"/>
        <v>0</v>
      </c>
      <c r="AE867" s="197">
        <f>AE868</f>
        <v>0</v>
      </c>
      <c r="AF867" s="239" t="s">
        <v>17316</v>
      </c>
      <c r="AG867" s="239" t="s">
        <v>17316</v>
      </c>
      <c r="AH867" s="239" t="s">
        <v>17316</v>
      </c>
      <c r="AI867" s="251"/>
      <c r="AJ867" s="251"/>
      <c r="AK867" s="251"/>
      <c r="AL867" s="251"/>
      <c r="AM867" s="252"/>
      <c r="AN867" s="252"/>
      <c r="AO867" s="252"/>
      <c r="AP867" s="252"/>
      <c r="AQ867" s="252"/>
      <c r="AR867" s="252"/>
      <c r="AS867" s="252"/>
      <c r="AT867" s="252"/>
      <c r="AU867" s="252"/>
      <c r="AV867" s="252"/>
      <c r="AW867" s="252"/>
      <c r="AX867" s="253"/>
      <c r="AY867" s="253"/>
      <c r="AZ867" s="252"/>
      <c r="BA867" s="252"/>
      <c r="BB867" s="254"/>
      <c r="BC867" s="255"/>
      <c r="BS867" s="191" t="e">
        <f>#REF!=(#REF!+#REF!+D867+E867+F867+I867+K867+M867+O867+Q867+R867+S867+X867+Y867+Z867+AA867+AB867)</f>
        <v>#REF!</v>
      </c>
      <c r="CH867" s="248">
        <f t="shared" ref="CH867:CH868" si="392">D867-E867-F867-G867-H867-I867-J867-L867-N867-P867-R867-T867-U867-V867-W867-X867-Y867-Z867-AA867-AB867-AC867-AD867-AE867</f>
        <v>0</v>
      </c>
      <c r="HI867" s="191" t="s">
        <v>17317</v>
      </c>
      <c r="HJ867" s="191">
        <v>53254.36</v>
      </c>
    </row>
    <row r="868" spans="1:218" x14ac:dyDescent="0.3">
      <c r="B868" s="318" t="s">
        <v>17320</v>
      </c>
      <c r="C868" s="318"/>
      <c r="D868" s="319">
        <f>D869+D871+D873</f>
        <v>28378044.662</v>
      </c>
      <c r="E868" s="272">
        <f t="shared" ref="E868:AE868" si="393">E869+E871+E873</f>
        <v>0</v>
      </c>
      <c r="F868" s="272">
        <f t="shared" si="393"/>
        <v>0</v>
      </c>
      <c r="G868" s="272">
        <f t="shared" si="393"/>
        <v>0</v>
      </c>
      <c r="H868" s="272">
        <f t="shared" si="393"/>
        <v>0</v>
      </c>
      <c r="I868" s="272">
        <f t="shared" si="393"/>
        <v>0</v>
      </c>
      <c r="J868" s="272">
        <f t="shared" si="393"/>
        <v>0</v>
      </c>
      <c r="K868" s="247">
        <f t="shared" si="393"/>
        <v>10</v>
      </c>
      <c r="L868" s="272">
        <f t="shared" si="393"/>
        <v>28378044.662</v>
      </c>
      <c r="M868" s="272">
        <f t="shared" si="393"/>
        <v>0</v>
      </c>
      <c r="N868" s="272">
        <f t="shared" si="393"/>
        <v>0</v>
      </c>
      <c r="O868" s="272">
        <f t="shared" si="393"/>
        <v>0</v>
      </c>
      <c r="P868" s="272">
        <f t="shared" si="393"/>
        <v>0</v>
      </c>
      <c r="Q868" s="272">
        <f t="shared" si="393"/>
        <v>0</v>
      </c>
      <c r="R868" s="272">
        <f t="shared" si="393"/>
        <v>0</v>
      </c>
      <c r="S868" s="272">
        <f t="shared" si="393"/>
        <v>0</v>
      </c>
      <c r="T868" s="272">
        <f t="shared" si="393"/>
        <v>0</v>
      </c>
      <c r="U868" s="272">
        <f t="shared" si="393"/>
        <v>0</v>
      </c>
      <c r="V868" s="272">
        <f t="shared" si="393"/>
        <v>0</v>
      </c>
      <c r="W868" s="272">
        <f t="shared" si="393"/>
        <v>0</v>
      </c>
      <c r="X868" s="272">
        <f t="shared" si="393"/>
        <v>0</v>
      </c>
      <c r="Y868" s="272">
        <f t="shared" si="393"/>
        <v>0</v>
      </c>
      <c r="Z868" s="272">
        <f t="shared" si="393"/>
        <v>0</v>
      </c>
      <c r="AA868" s="272">
        <f t="shared" si="393"/>
        <v>0</v>
      </c>
      <c r="AB868" s="272">
        <f t="shared" si="393"/>
        <v>0</v>
      </c>
      <c r="AC868" s="272">
        <f t="shared" si="393"/>
        <v>0</v>
      </c>
      <c r="AD868" s="272">
        <f t="shared" si="393"/>
        <v>0</v>
      </c>
      <c r="AE868" s="272">
        <f t="shared" si="393"/>
        <v>0</v>
      </c>
      <c r="AF868" s="320" t="s">
        <v>17316</v>
      </c>
      <c r="AG868" s="320" t="s">
        <v>17316</v>
      </c>
      <c r="AH868" s="320" t="s">
        <v>17316</v>
      </c>
      <c r="AI868" s="251"/>
      <c r="AJ868" s="251"/>
      <c r="AK868" s="251"/>
      <c r="AL868" s="251"/>
      <c r="AM868" s="252"/>
      <c r="AN868" s="252"/>
      <c r="AO868" s="252"/>
      <c r="AP868" s="252"/>
      <c r="AQ868" s="252"/>
      <c r="AR868" s="252"/>
      <c r="AS868" s="252"/>
      <c r="AT868" s="252"/>
      <c r="AU868" s="252"/>
      <c r="AV868" s="252"/>
      <c r="AW868" s="252"/>
      <c r="AX868" s="253"/>
      <c r="AY868" s="253"/>
      <c r="AZ868" s="252"/>
      <c r="BA868" s="252"/>
      <c r="BB868" s="254"/>
      <c r="BC868" s="255"/>
      <c r="BS868" s="191" t="e">
        <f>#REF!=(#REF!+#REF!+D868+E868+F868+I868+K868+M868+O868+Q868+R868+S868+X868+Y868+Z868+AA868+AB868)</f>
        <v>#REF!</v>
      </c>
      <c r="CH868" s="248">
        <f t="shared" si="392"/>
        <v>0</v>
      </c>
      <c r="HI868" s="191" t="s">
        <v>17317</v>
      </c>
      <c r="HJ868" s="191">
        <v>53254.36</v>
      </c>
    </row>
    <row r="869" spans="1:218" x14ac:dyDescent="0.3">
      <c r="A869" s="251"/>
      <c r="B869" s="249" t="s">
        <v>199</v>
      </c>
      <c r="C869" s="249"/>
      <c r="D869" s="246">
        <f>D870</f>
        <v>5650813.9919999996</v>
      </c>
      <c r="E869" s="197">
        <f t="shared" ref="E869:AE869" si="394">E870</f>
        <v>0</v>
      </c>
      <c r="F869" s="197">
        <f t="shared" si="394"/>
        <v>0</v>
      </c>
      <c r="G869" s="197">
        <f t="shared" si="394"/>
        <v>0</v>
      </c>
      <c r="H869" s="197">
        <f t="shared" si="394"/>
        <v>0</v>
      </c>
      <c r="I869" s="197">
        <f t="shared" si="394"/>
        <v>0</v>
      </c>
      <c r="J869" s="197">
        <f t="shared" si="394"/>
        <v>0</v>
      </c>
      <c r="K869" s="247">
        <f t="shared" si="394"/>
        <v>2</v>
      </c>
      <c r="L869" s="197">
        <f t="shared" si="394"/>
        <v>5650813.9919999996</v>
      </c>
      <c r="M869" s="197">
        <f t="shared" si="394"/>
        <v>0</v>
      </c>
      <c r="N869" s="197">
        <f t="shared" si="394"/>
        <v>0</v>
      </c>
      <c r="O869" s="197">
        <f t="shared" si="394"/>
        <v>0</v>
      </c>
      <c r="P869" s="197">
        <f t="shared" si="394"/>
        <v>0</v>
      </c>
      <c r="Q869" s="197">
        <f t="shared" si="394"/>
        <v>0</v>
      </c>
      <c r="R869" s="197">
        <f t="shared" si="394"/>
        <v>0</v>
      </c>
      <c r="S869" s="197">
        <f t="shared" si="394"/>
        <v>0</v>
      </c>
      <c r="T869" s="197">
        <f t="shared" si="394"/>
        <v>0</v>
      </c>
      <c r="U869" s="197">
        <f t="shared" si="394"/>
        <v>0</v>
      </c>
      <c r="V869" s="197">
        <f t="shared" si="394"/>
        <v>0</v>
      </c>
      <c r="W869" s="197">
        <f t="shared" si="394"/>
        <v>0</v>
      </c>
      <c r="X869" s="197">
        <f t="shared" si="394"/>
        <v>0</v>
      </c>
      <c r="Y869" s="197">
        <f t="shared" si="394"/>
        <v>0</v>
      </c>
      <c r="Z869" s="197">
        <f t="shared" si="394"/>
        <v>0</v>
      </c>
      <c r="AA869" s="197">
        <f t="shared" si="394"/>
        <v>0</v>
      </c>
      <c r="AB869" s="197">
        <f t="shared" si="394"/>
        <v>0</v>
      </c>
      <c r="AC869" s="197">
        <f t="shared" si="394"/>
        <v>0</v>
      </c>
      <c r="AD869" s="197">
        <f t="shared" si="394"/>
        <v>0</v>
      </c>
      <c r="AE869" s="197">
        <f t="shared" si="394"/>
        <v>0</v>
      </c>
      <c r="AF869" s="239" t="s">
        <v>17316</v>
      </c>
      <c r="AG869" s="239" t="s">
        <v>17316</v>
      </c>
      <c r="AH869" s="239" t="s">
        <v>17316</v>
      </c>
      <c r="AM869" s="254"/>
      <c r="AN869" s="254"/>
      <c r="AO869" s="254"/>
      <c r="AP869" s="254"/>
      <c r="AQ869" s="254"/>
      <c r="AR869" s="254"/>
      <c r="AS869" s="254"/>
      <c r="AT869" s="254"/>
      <c r="AU869" s="254"/>
      <c r="AV869" s="254"/>
      <c r="AW869" s="254"/>
      <c r="AX869" s="300"/>
      <c r="AY869" s="253"/>
      <c r="AZ869" s="254"/>
      <c r="BA869" s="254"/>
      <c r="BB869" s="254"/>
      <c r="BC869" s="255"/>
      <c r="CH869" s="248"/>
    </row>
    <row r="870" spans="1:218" s="267" customFormat="1" x14ac:dyDescent="0.3">
      <c r="A870" s="191"/>
      <c r="B870" s="192">
        <v>1</v>
      </c>
      <c r="C870" s="193" t="s">
        <v>2327</v>
      </c>
      <c r="D870" s="194">
        <f t="shared" ref="D870" si="395">E870+F870+G870+H870+I870+J870+L870+N870+P870+R870+T870+U870+V870+W870+X870+Y870+Z870+AA870+AB870+AC870+AD870+AE870</f>
        <v>5650813.9919999996</v>
      </c>
      <c r="E870" s="321">
        <v>0</v>
      </c>
      <c r="F870" s="194">
        <v>0</v>
      </c>
      <c r="G870" s="194">
        <v>0</v>
      </c>
      <c r="H870" s="194">
        <v>0</v>
      </c>
      <c r="I870" s="194">
        <v>0</v>
      </c>
      <c r="J870" s="194">
        <v>0</v>
      </c>
      <c r="K870" s="247">
        <v>2</v>
      </c>
      <c r="L870" s="194">
        <v>5650813.9919999996</v>
      </c>
      <c r="M870" s="194">
        <v>0</v>
      </c>
      <c r="N870" s="196">
        <v>0</v>
      </c>
      <c r="O870" s="194">
        <v>0</v>
      </c>
      <c r="P870" s="194">
        <v>0</v>
      </c>
      <c r="Q870" s="194">
        <v>0</v>
      </c>
      <c r="R870" s="194">
        <v>0</v>
      </c>
      <c r="S870" s="194">
        <v>0</v>
      </c>
      <c r="T870" s="194">
        <v>0</v>
      </c>
      <c r="U870" s="194">
        <v>0</v>
      </c>
      <c r="V870" s="194">
        <v>0</v>
      </c>
      <c r="W870" s="194">
        <v>0</v>
      </c>
      <c r="X870" s="194">
        <v>0</v>
      </c>
      <c r="Y870" s="194">
        <v>0</v>
      </c>
      <c r="Z870" s="194">
        <v>0</v>
      </c>
      <c r="AA870" s="194">
        <v>0</v>
      </c>
      <c r="AB870" s="194">
        <v>0</v>
      </c>
      <c r="AC870" s="197">
        <v>0</v>
      </c>
      <c r="AD870" s="263">
        <v>0</v>
      </c>
      <c r="AE870" s="263">
        <v>0</v>
      </c>
      <c r="AF870" s="243" t="s">
        <v>17052</v>
      </c>
      <c r="AG870" s="265">
        <v>2023</v>
      </c>
      <c r="AH870" s="266" t="s">
        <v>17052</v>
      </c>
      <c r="AI870" s="244"/>
      <c r="AJ870" s="244"/>
      <c r="AK870" s="312"/>
      <c r="AL870" s="244"/>
      <c r="AM870" s="244"/>
      <c r="AR870" s="194"/>
      <c r="AS870" s="313"/>
      <c r="BC870" s="314"/>
      <c r="BM870" s="267" t="s">
        <v>3950</v>
      </c>
      <c r="BN870" s="267" t="s">
        <v>3046</v>
      </c>
      <c r="BO870" s="314" t="s">
        <v>2984</v>
      </c>
      <c r="BR870" s="313"/>
      <c r="BU870" s="267" t="s">
        <v>3950</v>
      </c>
      <c r="BV870" s="267" t="s">
        <v>3046</v>
      </c>
      <c r="BW870" s="267" t="s">
        <v>2984</v>
      </c>
      <c r="CE870" s="314"/>
      <c r="CH870" s="248"/>
      <c r="EG870" s="268"/>
      <c r="EI870" s="313"/>
      <c r="ER870" s="314"/>
      <c r="FF870" s="268"/>
      <c r="FI870" s="313"/>
      <c r="FJ870" s="313"/>
      <c r="FS870" s="314"/>
      <c r="GK870" s="315"/>
      <c r="GU870" s="314"/>
      <c r="GW870" s="313"/>
    </row>
    <row r="871" spans="1:218" x14ac:dyDescent="0.3">
      <c r="A871" s="251"/>
      <c r="B871" s="249" t="s">
        <v>71</v>
      </c>
      <c r="C871" s="249"/>
      <c r="D871" s="246">
        <f>D872</f>
        <v>2825382.83</v>
      </c>
      <c r="E871" s="197">
        <f t="shared" ref="E871:AD871" si="396">E872</f>
        <v>0</v>
      </c>
      <c r="F871" s="197">
        <f t="shared" si="396"/>
        <v>0</v>
      </c>
      <c r="G871" s="197">
        <f t="shared" si="396"/>
        <v>0</v>
      </c>
      <c r="H871" s="197">
        <f t="shared" si="396"/>
        <v>0</v>
      </c>
      <c r="I871" s="197">
        <f t="shared" si="396"/>
        <v>0</v>
      </c>
      <c r="J871" s="197">
        <f t="shared" si="396"/>
        <v>0</v>
      </c>
      <c r="K871" s="247">
        <f t="shared" si="396"/>
        <v>1</v>
      </c>
      <c r="L871" s="197">
        <f t="shared" si="396"/>
        <v>2825382.83</v>
      </c>
      <c r="M871" s="197">
        <f t="shared" si="396"/>
        <v>0</v>
      </c>
      <c r="N871" s="197">
        <f t="shared" si="396"/>
        <v>0</v>
      </c>
      <c r="O871" s="197">
        <f t="shared" si="396"/>
        <v>0</v>
      </c>
      <c r="P871" s="197">
        <f t="shared" si="396"/>
        <v>0</v>
      </c>
      <c r="Q871" s="197">
        <f t="shared" si="396"/>
        <v>0</v>
      </c>
      <c r="R871" s="197">
        <f t="shared" si="396"/>
        <v>0</v>
      </c>
      <c r="S871" s="197">
        <f t="shared" si="396"/>
        <v>0</v>
      </c>
      <c r="T871" s="197">
        <f t="shared" si="396"/>
        <v>0</v>
      </c>
      <c r="U871" s="197">
        <f t="shared" si="396"/>
        <v>0</v>
      </c>
      <c r="V871" s="197">
        <f t="shared" si="396"/>
        <v>0</v>
      </c>
      <c r="W871" s="197">
        <f t="shared" si="396"/>
        <v>0</v>
      </c>
      <c r="X871" s="197">
        <f t="shared" si="396"/>
        <v>0</v>
      </c>
      <c r="Y871" s="197">
        <f t="shared" si="396"/>
        <v>0</v>
      </c>
      <c r="Z871" s="197">
        <f t="shared" si="396"/>
        <v>0</v>
      </c>
      <c r="AA871" s="197">
        <f t="shared" si="396"/>
        <v>0</v>
      </c>
      <c r="AB871" s="197">
        <f t="shared" si="396"/>
        <v>0</v>
      </c>
      <c r="AC871" s="197">
        <f t="shared" si="396"/>
        <v>0</v>
      </c>
      <c r="AD871" s="197">
        <f t="shared" si="396"/>
        <v>0</v>
      </c>
      <c r="AE871" s="197">
        <f>AE872</f>
        <v>0</v>
      </c>
      <c r="AF871" s="239" t="s">
        <v>17316</v>
      </c>
      <c r="AG871" s="239" t="s">
        <v>17316</v>
      </c>
      <c r="AH871" s="239" t="s">
        <v>17316</v>
      </c>
      <c r="AM871" s="254"/>
      <c r="AN871" s="254"/>
      <c r="AO871" s="254"/>
      <c r="AP871" s="254"/>
      <c r="AQ871" s="254"/>
      <c r="AR871" s="254"/>
      <c r="AS871" s="254"/>
      <c r="AT871" s="254"/>
      <c r="AU871" s="254"/>
      <c r="AV871" s="254"/>
      <c r="AW871" s="254"/>
      <c r="AX871" s="300"/>
      <c r="AY871" s="253"/>
      <c r="AZ871" s="254"/>
      <c r="BA871" s="254"/>
      <c r="BB871" s="254"/>
      <c r="BC871" s="255"/>
      <c r="CH871" s="248"/>
    </row>
    <row r="872" spans="1:218" s="267" customFormat="1" x14ac:dyDescent="0.3">
      <c r="A872" s="191"/>
      <c r="B872" s="192">
        <v>2</v>
      </c>
      <c r="C872" s="193" t="s">
        <v>5480</v>
      </c>
      <c r="D872" s="194">
        <f t="shared" ref="D872" si="397">E872+F872+G872+H872+I872+J872+L872+N872+P872+R872+T872+U872+V872+W872+X872+Y872+Z872+AA872+AB872+AC872+AD872+AE872</f>
        <v>2825382.83</v>
      </c>
      <c r="E872" s="321">
        <v>0</v>
      </c>
      <c r="F872" s="194">
        <v>0</v>
      </c>
      <c r="G872" s="194">
        <v>0</v>
      </c>
      <c r="H872" s="194">
        <v>0</v>
      </c>
      <c r="I872" s="194">
        <v>0</v>
      </c>
      <c r="J872" s="194">
        <v>0</v>
      </c>
      <c r="K872" s="247">
        <v>1</v>
      </c>
      <c r="L872" s="194">
        <v>2825382.83</v>
      </c>
      <c r="M872" s="194">
        <v>0</v>
      </c>
      <c r="N872" s="196">
        <v>0</v>
      </c>
      <c r="O872" s="194">
        <v>0</v>
      </c>
      <c r="P872" s="194">
        <v>0</v>
      </c>
      <c r="Q872" s="194">
        <v>0</v>
      </c>
      <c r="R872" s="194">
        <v>0</v>
      </c>
      <c r="S872" s="194">
        <v>0</v>
      </c>
      <c r="T872" s="194">
        <v>0</v>
      </c>
      <c r="U872" s="194">
        <v>0</v>
      </c>
      <c r="V872" s="194">
        <v>0</v>
      </c>
      <c r="W872" s="194">
        <v>0</v>
      </c>
      <c r="X872" s="194">
        <v>0</v>
      </c>
      <c r="Y872" s="194">
        <v>0</v>
      </c>
      <c r="Z872" s="194">
        <v>0</v>
      </c>
      <c r="AA872" s="194">
        <v>0</v>
      </c>
      <c r="AB872" s="194">
        <v>0</v>
      </c>
      <c r="AC872" s="197">
        <v>0</v>
      </c>
      <c r="AD872" s="263">
        <v>0</v>
      </c>
      <c r="AE872" s="263">
        <v>0</v>
      </c>
      <c r="AF872" s="243" t="s">
        <v>17052</v>
      </c>
      <c r="AG872" s="265">
        <v>2023</v>
      </c>
      <c r="AH872" s="266" t="s">
        <v>17052</v>
      </c>
      <c r="AI872" s="244"/>
      <c r="AJ872" s="244"/>
      <c r="AK872" s="312"/>
      <c r="AL872" s="244"/>
      <c r="AM872" s="244"/>
      <c r="AR872" s="194"/>
      <c r="AS872" s="313"/>
      <c r="BC872" s="314"/>
      <c r="BM872" s="267" t="s">
        <v>3951</v>
      </c>
      <c r="BN872" s="267" t="s">
        <v>1343</v>
      </c>
      <c r="BO872" s="314" t="s">
        <v>3952</v>
      </c>
      <c r="BR872" s="313"/>
      <c r="BU872" s="267" t="s">
        <v>3951</v>
      </c>
      <c r="BV872" s="267" t="s">
        <v>1343</v>
      </c>
      <c r="BW872" s="267" t="s">
        <v>3952</v>
      </c>
      <c r="CE872" s="314"/>
      <c r="CH872" s="248"/>
      <c r="EG872" s="268"/>
      <c r="EI872" s="313"/>
      <c r="ER872" s="314"/>
      <c r="FF872" s="268"/>
      <c r="FI872" s="313"/>
      <c r="FJ872" s="313"/>
      <c r="FS872" s="314"/>
      <c r="GK872" s="315"/>
      <c r="GU872" s="314"/>
      <c r="GW872" s="313"/>
    </row>
    <row r="873" spans="1:218" x14ac:dyDescent="0.3">
      <c r="A873" s="251"/>
      <c r="B873" s="249" t="s">
        <v>379</v>
      </c>
      <c r="C873" s="249"/>
      <c r="D873" s="246">
        <f>D874</f>
        <v>19901847.84</v>
      </c>
      <c r="E873" s="197">
        <f t="shared" ref="E873:AE873" si="398">E874</f>
        <v>0</v>
      </c>
      <c r="F873" s="197">
        <f t="shared" si="398"/>
        <v>0</v>
      </c>
      <c r="G873" s="197">
        <f t="shared" si="398"/>
        <v>0</v>
      </c>
      <c r="H873" s="197">
        <f t="shared" si="398"/>
        <v>0</v>
      </c>
      <c r="I873" s="197">
        <f t="shared" si="398"/>
        <v>0</v>
      </c>
      <c r="J873" s="197">
        <f t="shared" si="398"/>
        <v>0</v>
      </c>
      <c r="K873" s="247">
        <f t="shared" si="398"/>
        <v>7</v>
      </c>
      <c r="L873" s="197">
        <f t="shared" si="398"/>
        <v>19901847.84</v>
      </c>
      <c r="M873" s="197">
        <f t="shared" si="398"/>
        <v>0</v>
      </c>
      <c r="N873" s="197">
        <f t="shared" si="398"/>
        <v>0</v>
      </c>
      <c r="O873" s="197">
        <f t="shared" si="398"/>
        <v>0</v>
      </c>
      <c r="P873" s="197">
        <f t="shared" si="398"/>
        <v>0</v>
      </c>
      <c r="Q873" s="197">
        <f t="shared" si="398"/>
        <v>0</v>
      </c>
      <c r="R873" s="197">
        <f t="shared" si="398"/>
        <v>0</v>
      </c>
      <c r="S873" s="197">
        <f t="shared" si="398"/>
        <v>0</v>
      </c>
      <c r="T873" s="197">
        <f t="shared" si="398"/>
        <v>0</v>
      </c>
      <c r="U873" s="197">
        <f t="shared" si="398"/>
        <v>0</v>
      </c>
      <c r="V873" s="197">
        <f t="shared" si="398"/>
        <v>0</v>
      </c>
      <c r="W873" s="197">
        <f t="shared" si="398"/>
        <v>0</v>
      </c>
      <c r="X873" s="197">
        <f t="shared" si="398"/>
        <v>0</v>
      </c>
      <c r="Y873" s="197">
        <f t="shared" si="398"/>
        <v>0</v>
      </c>
      <c r="Z873" s="197">
        <f t="shared" si="398"/>
        <v>0</v>
      </c>
      <c r="AA873" s="197">
        <f t="shared" si="398"/>
        <v>0</v>
      </c>
      <c r="AB873" s="197">
        <f t="shared" si="398"/>
        <v>0</v>
      </c>
      <c r="AC873" s="197">
        <f t="shared" si="398"/>
        <v>0</v>
      </c>
      <c r="AD873" s="197">
        <f t="shared" si="398"/>
        <v>0</v>
      </c>
      <c r="AE873" s="197">
        <f t="shared" si="398"/>
        <v>0</v>
      </c>
      <c r="AF873" s="239" t="s">
        <v>17316</v>
      </c>
      <c r="AG873" s="239" t="s">
        <v>17316</v>
      </c>
      <c r="AH873" s="239" t="s">
        <v>17316</v>
      </c>
      <c r="AM873" s="254"/>
      <c r="AN873" s="254"/>
      <c r="AO873" s="254"/>
      <c r="AP873" s="254"/>
      <c r="AQ873" s="254"/>
      <c r="AR873" s="254"/>
      <c r="AS873" s="254"/>
      <c r="AT873" s="254"/>
      <c r="AU873" s="254"/>
      <c r="AV873" s="254"/>
      <c r="AW873" s="254"/>
      <c r="AX873" s="300"/>
      <c r="AY873" s="253"/>
      <c r="AZ873" s="254"/>
      <c r="BA873" s="254"/>
      <c r="BB873" s="254"/>
      <c r="BC873" s="255"/>
      <c r="CH873" s="248"/>
    </row>
    <row r="874" spans="1:218" s="267" customFormat="1" x14ac:dyDescent="0.3">
      <c r="A874" s="191"/>
      <c r="B874" s="192">
        <v>3</v>
      </c>
      <c r="C874" s="193" t="s">
        <v>2126</v>
      </c>
      <c r="D874" s="194">
        <f t="shared" ref="D874" si="399">E874+F874+G874+H874+I874+J874+L874+N874+P874+R874+T874+U874+V874+W874+X874+Y874+Z874+AA874+AB874+AC874+AD874+AE874</f>
        <v>19901847.84</v>
      </c>
      <c r="E874" s="321">
        <v>0</v>
      </c>
      <c r="F874" s="194">
        <v>0</v>
      </c>
      <c r="G874" s="194">
        <v>0</v>
      </c>
      <c r="H874" s="194">
        <v>0</v>
      </c>
      <c r="I874" s="194">
        <v>0</v>
      </c>
      <c r="J874" s="194">
        <v>0</v>
      </c>
      <c r="K874" s="247">
        <v>7</v>
      </c>
      <c r="L874" s="194">
        <v>19901847.84</v>
      </c>
      <c r="M874" s="194">
        <v>0</v>
      </c>
      <c r="N874" s="196">
        <v>0</v>
      </c>
      <c r="O874" s="194">
        <v>0</v>
      </c>
      <c r="P874" s="194">
        <v>0</v>
      </c>
      <c r="Q874" s="194">
        <v>0</v>
      </c>
      <c r="R874" s="194">
        <v>0</v>
      </c>
      <c r="S874" s="194">
        <v>0</v>
      </c>
      <c r="T874" s="194">
        <v>0</v>
      </c>
      <c r="U874" s="194">
        <v>0</v>
      </c>
      <c r="V874" s="194">
        <v>0</v>
      </c>
      <c r="W874" s="194">
        <v>0</v>
      </c>
      <c r="X874" s="194">
        <v>0</v>
      </c>
      <c r="Y874" s="194">
        <v>0</v>
      </c>
      <c r="Z874" s="194">
        <v>0</v>
      </c>
      <c r="AA874" s="194">
        <v>0</v>
      </c>
      <c r="AB874" s="194">
        <v>0</v>
      </c>
      <c r="AC874" s="197">
        <v>0</v>
      </c>
      <c r="AD874" s="263">
        <v>0</v>
      </c>
      <c r="AE874" s="263">
        <v>0</v>
      </c>
      <c r="AF874" s="243" t="s">
        <v>17052</v>
      </c>
      <c r="AG874" s="265">
        <v>2023</v>
      </c>
      <c r="AH874" s="266" t="s">
        <v>17052</v>
      </c>
      <c r="AI874" s="244"/>
      <c r="AJ874" s="244"/>
      <c r="AK874" s="312"/>
      <c r="AL874" s="244"/>
      <c r="AM874" s="244"/>
      <c r="AR874" s="194"/>
      <c r="AS874" s="313"/>
      <c r="BC874" s="314"/>
      <c r="BM874" s="267" t="s">
        <v>762</v>
      </c>
      <c r="BN874" s="267" t="s">
        <v>2984</v>
      </c>
      <c r="BO874" s="314" t="s">
        <v>2984</v>
      </c>
      <c r="BR874" s="313"/>
      <c r="BU874" s="267" t="s">
        <v>762</v>
      </c>
      <c r="BV874" s="267" t="s">
        <v>2984</v>
      </c>
      <c r="BW874" s="267" t="s">
        <v>2984</v>
      </c>
      <c r="CE874" s="314"/>
      <c r="CH874" s="248"/>
      <c r="EG874" s="268"/>
      <c r="EI874" s="313"/>
      <c r="ER874" s="314"/>
      <c r="FF874" s="268"/>
      <c r="FI874" s="313"/>
      <c r="FJ874" s="313"/>
      <c r="FS874" s="314"/>
      <c r="GK874" s="315"/>
      <c r="GU874" s="314"/>
      <c r="GW874" s="313"/>
    </row>
    <row r="875" spans="1:218" x14ac:dyDescent="0.3">
      <c r="AY875" s="251"/>
      <c r="BM875" s="191" t="s">
        <v>3954</v>
      </c>
      <c r="BN875" s="191" t="s">
        <v>1343</v>
      </c>
      <c r="BO875" s="191" t="s">
        <v>2984</v>
      </c>
      <c r="BU875" s="191" t="s">
        <v>3954</v>
      </c>
      <c r="BV875" s="191" t="s">
        <v>1343</v>
      </c>
      <c r="BW875" s="191" t="s">
        <v>2984</v>
      </c>
    </row>
    <row r="876" spans="1:218" x14ac:dyDescent="0.3">
      <c r="AY876" s="251"/>
      <c r="BM876" s="191" t="s">
        <v>3955</v>
      </c>
      <c r="BN876" s="191" t="s">
        <v>3253</v>
      </c>
      <c r="BO876" s="191" t="s">
        <v>3956</v>
      </c>
      <c r="BU876" s="191" t="s">
        <v>3955</v>
      </c>
      <c r="BV876" s="191" t="s">
        <v>3253</v>
      </c>
      <c r="BW876" s="191" t="s">
        <v>3956</v>
      </c>
    </row>
    <row r="877" spans="1:218" x14ac:dyDescent="0.3">
      <c r="AY877" s="251"/>
      <c r="BM877" s="191" t="s">
        <v>3957</v>
      </c>
      <c r="BN877" s="191" t="s">
        <v>3046</v>
      </c>
      <c r="BO877" s="191" t="s">
        <v>3958</v>
      </c>
      <c r="BU877" s="191" t="s">
        <v>3957</v>
      </c>
      <c r="BV877" s="191" t="s">
        <v>3046</v>
      </c>
      <c r="BW877" s="191" t="s">
        <v>3958</v>
      </c>
    </row>
    <row r="878" spans="1:218" x14ac:dyDescent="0.3">
      <c r="AY878" s="251"/>
      <c r="BM878" s="191" t="s">
        <v>3960</v>
      </c>
      <c r="BN878" s="191" t="s">
        <v>3046</v>
      </c>
      <c r="BO878" s="191" t="s">
        <v>3961</v>
      </c>
      <c r="BU878" s="191" t="s">
        <v>3960</v>
      </c>
      <c r="BV878" s="191" t="s">
        <v>3046</v>
      </c>
      <c r="BW878" s="191" t="s">
        <v>3961</v>
      </c>
    </row>
    <row r="879" spans="1:218" x14ac:dyDescent="0.3">
      <c r="AY879" s="251"/>
      <c r="BM879" s="191" t="s">
        <v>763</v>
      </c>
      <c r="BN879" s="191" t="s">
        <v>1343</v>
      </c>
      <c r="BO879" s="191" t="s">
        <v>3962</v>
      </c>
      <c r="BU879" s="191" t="s">
        <v>763</v>
      </c>
      <c r="BV879" s="191" t="s">
        <v>1343</v>
      </c>
      <c r="BW879" s="191" t="s">
        <v>3962</v>
      </c>
    </row>
    <row r="880" spans="1:218" x14ac:dyDescent="0.3">
      <c r="AY880" s="251"/>
      <c r="BM880" s="191" t="s">
        <v>764</v>
      </c>
      <c r="BN880" s="191" t="s">
        <v>3046</v>
      </c>
      <c r="BO880" s="191" t="s">
        <v>2984</v>
      </c>
      <c r="BU880" s="191" t="s">
        <v>764</v>
      </c>
      <c r="BV880" s="191" t="s">
        <v>3046</v>
      </c>
      <c r="BW880" s="191" t="s">
        <v>2984</v>
      </c>
    </row>
    <row r="881" spans="51:75" x14ac:dyDescent="0.3">
      <c r="AY881" s="251"/>
      <c r="BM881" s="191" t="s">
        <v>765</v>
      </c>
      <c r="BN881" s="191" t="s">
        <v>3203</v>
      </c>
      <c r="BO881" s="191" t="s">
        <v>3963</v>
      </c>
      <c r="BU881" s="191" t="s">
        <v>765</v>
      </c>
      <c r="BV881" s="191" t="s">
        <v>3203</v>
      </c>
      <c r="BW881" s="191" t="s">
        <v>3963</v>
      </c>
    </row>
    <row r="882" spans="51:75" x14ac:dyDescent="0.3">
      <c r="AY882" s="251"/>
      <c r="BM882" s="191" t="s">
        <v>3964</v>
      </c>
      <c r="BN882" s="191" t="s">
        <v>3006</v>
      </c>
      <c r="BO882" s="191" t="s">
        <v>3965</v>
      </c>
      <c r="BU882" s="191" t="s">
        <v>3964</v>
      </c>
      <c r="BV882" s="191" t="s">
        <v>3006</v>
      </c>
      <c r="BW882" s="191" t="s">
        <v>3965</v>
      </c>
    </row>
    <row r="883" spans="51:75" x14ac:dyDescent="0.3">
      <c r="AY883" s="251"/>
      <c r="BM883" s="191" t="s">
        <v>766</v>
      </c>
      <c r="BN883" s="191" t="s">
        <v>788</v>
      </c>
      <c r="BO883" s="191" t="s">
        <v>3966</v>
      </c>
      <c r="BU883" s="191" t="s">
        <v>766</v>
      </c>
      <c r="BV883" s="191" t="s">
        <v>788</v>
      </c>
      <c r="BW883" s="191" t="s">
        <v>3966</v>
      </c>
    </row>
    <row r="884" spans="51:75" x14ac:dyDescent="0.3">
      <c r="AY884" s="251"/>
      <c r="BM884" s="191" t="s">
        <v>3967</v>
      </c>
      <c r="BN884" s="191" t="s">
        <v>2984</v>
      </c>
      <c r="BO884" s="191" t="s">
        <v>2984</v>
      </c>
      <c r="BU884" s="191" t="s">
        <v>3967</v>
      </c>
      <c r="BV884" s="191" t="s">
        <v>2984</v>
      </c>
      <c r="BW884" s="191" t="s">
        <v>2984</v>
      </c>
    </row>
    <row r="885" spans="51:75" x14ac:dyDescent="0.3">
      <c r="AY885" s="251"/>
      <c r="BM885" s="191" t="s">
        <v>3969</v>
      </c>
      <c r="BN885" s="191" t="s">
        <v>3253</v>
      </c>
      <c r="BO885" s="191" t="s">
        <v>2984</v>
      </c>
      <c r="BU885" s="191" t="s">
        <v>3969</v>
      </c>
      <c r="BV885" s="191" t="s">
        <v>3253</v>
      </c>
      <c r="BW885" s="191" t="s">
        <v>2984</v>
      </c>
    </row>
    <row r="886" spans="51:75" x14ac:dyDescent="0.3">
      <c r="AY886" s="251"/>
      <c r="BM886" s="191" t="s">
        <v>3971</v>
      </c>
      <c r="BN886" s="191" t="s">
        <v>3046</v>
      </c>
      <c r="BO886" s="191" t="s">
        <v>3973</v>
      </c>
      <c r="BU886" s="191" t="s">
        <v>3971</v>
      </c>
      <c r="BV886" s="191" t="s">
        <v>3046</v>
      </c>
      <c r="BW886" s="191" t="s">
        <v>3973</v>
      </c>
    </row>
    <row r="887" spans="51:75" x14ac:dyDescent="0.3">
      <c r="AY887" s="251"/>
      <c r="BM887" s="191" t="s">
        <v>3974</v>
      </c>
      <c r="BN887" s="191" t="s">
        <v>3046</v>
      </c>
      <c r="BO887" s="191" t="s">
        <v>2984</v>
      </c>
      <c r="BU887" s="191" t="s">
        <v>3974</v>
      </c>
      <c r="BV887" s="191" t="s">
        <v>3046</v>
      </c>
      <c r="BW887" s="191" t="s">
        <v>2984</v>
      </c>
    </row>
    <row r="888" spans="51:75" x14ac:dyDescent="0.3">
      <c r="AY888" s="251"/>
      <c r="BM888" s="191" t="s">
        <v>767</v>
      </c>
      <c r="BN888" s="191" t="s">
        <v>3046</v>
      </c>
      <c r="BO888" s="191" t="s">
        <v>2984</v>
      </c>
      <c r="BU888" s="191" t="s">
        <v>767</v>
      </c>
      <c r="BV888" s="191" t="s">
        <v>3046</v>
      </c>
      <c r="BW888" s="191" t="s">
        <v>2984</v>
      </c>
    </row>
    <row r="889" spans="51:75" x14ac:dyDescent="0.3">
      <c r="AY889" s="251"/>
      <c r="BM889" s="191" t="s">
        <v>3975</v>
      </c>
      <c r="BN889" s="191" t="s">
        <v>1343</v>
      </c>
      <c r="BO889" s="191" t="s">
        <v>3976</v>
      </c>
      <c r="BU889" s="191" t="s">
        <v>3975</v>
      </c>
      <c r="BV889" s="191" t="s">
        <v>1343</v>
      </c>
      <c r="BW889" s="191" t="s">
        <v>3976</v>
      </c>
    </row>
    <row r="890" spans="51:75" x14ac:dyDescent="0.3">
      <c r="AY890" s="251"/>
      <c r="BM890" s="191" t="s">
        <v>3977</v>
      </c>
      <c r="BN890" s="191" t="s">
        <v>3046</v>
      </c>
      <c r="BO890" s="191" t="s">
        <v>2984</v>
      </c>
      <c r="BU890" s="191" t="s">
        <v>3977</v>
      </c>
      <c r="BV890" s="191" t="s">
        <v>3046</v>
      </c>
      <c r="BW890" s="191" t="s">
        <v>2984</v>
      </c>
    </row>
    <row r="891" spans="51:75" x14ac:dyDescent="0.3">
      <c r="AY891" s="251"/>
      <c r="BM891" s="191" t="s">
        <v>768</v>
      </c>
      <c r="BN891" s="191" t="s">
        <v>1343</v>
      </c>
      <c r="BO891" s="191" t="s">
        <v>1284</v>
      </c>
      <c r="BU891" s="191" t="s">
        <v>768</v>
      </c>
      <c r="BV891" s="191" t="s">
        <v>1343</v>
      </c>
      <c r="BW891" s="191" t="s">
        <v>1284</v>
      </c>
    </row>
    <row r="892" spans="51:75" x14ac:dyDescent="0.3">
      <c r="AY892" s="251"/>
      <c r="BM892" s="191" t="s">
        <v>3978</v>
      </c>
      <c r="BN892" s="191" t="s">
        <v>1270</v>
      </c>
      <c r="BO892" s="191" t="s">
        <v>3980</v>
      </c>
      <c r="BU892" s="191" t="s">
        <v>3978</v>
      </c>
      <c r="BV892" s="191" t="s">
        <v>1270</v>
      </c>
      <c r="BW892" s="191" t="s">
        <v>3980</v>
      </c>
    </row>
    <row r="893" spans="51:75" x14ac:dyDescent="0.3">
      <c r="AY893" s="251"/>
      <c r="BM893" s="191" t="s">
        <v>3982</v>
      </c>
      <c r="BN893" s="191" t="s">
        <v>3046</v>
      </c>
      <c r="BO893" s="191" t="s">
        <v>3983</v>
      </c>
      <c r="BU893" s="191" t="s">
        <v>3982</v>
      </c>
      <c r="BV893" s="191" t="s">
        <v>3046</v>
      </c>
      <c r="BW893" s="191" t="s">
        <v>3983</v>
      </c>
    </row>
    <row r="894" spans="51:75" x14ac:dyDescent="0.3">
      <c r="AY894" s="251"/>
      <c r="BM894" s="191" t="s">
        <v>3984</v>
      </c>
      <c r="BN894" s="191" t="s">
        <v>3046</v>
      </c>
      <c r="BO894" s="191" t="s">
        <v>2984</v>
      </c>
      <c r="BU894" s="191" t="s">
        <v>3984</v>
      </c>
      <c r="BV894" s="191" t="s">
        <v>3046</v>
      </c>
      <c r="BW894" s="191" t="s">
        <v>2984</v>
      </c>
    </row>
    <row r="895" spans="51:75" x14ac:dyDescent="0.3">
      <c r="AY895" s="251"/>
      <c r="BM895" s="191" t="s">
        <v>3985</v>
      </c>
      <c r="BN895" s="191" t="s">
        <v>781</v>
      </c>
      <c r="BO895" s="191" t="s">
        <v>2984</v>
      </c>
      <c r="BU895" s="191" t="s">
        <v>3985</v>
      </c>
      <c r="BV895" s="191" t="s">
        <v>781</v>
      </c>
      <c r="BW895" s="191" t="s">
        <v>2984</v>
      </c>
    </row>
    <row r="896" spans="51:75" x14ac:dyDescent="0.3">
      <c r="AY896" s="251"/>
      <c r="BM896" s="191" t="s">
        <v>769</v>
      </c>
      <c r="BN896" s="191" t="s">
        <v>3203</v>
      </c>
      <c r="BO896" s="191" t="s">
        <v>3987</v>
      </c>
      <c r="BU896" s="191" t="s">
        <v>769</v>
      </c>
      <c r="BV896" s="191" t="s">
        <v>3203</v>
      </c>
      <c r="BW896" s="191" t="s">
        <v>3987</v>
      </c>
    </row>
    <row r="897" spans="51:75" x14ac:dyDescent="0.3">
      <c r="AY897" s="251"/>
      <c r="BM897" s="191" t="s">
        <v>3988</v>
      </c>
      <c r="BN897" s="191" t="s">
        <v>3203</v>
      </c>
      <c r="BO897" s="191" t="s">
        <v>3989</v>
      </c>
      <c r="BU897" s="191" t="s">
        <v>3988</v>
      </c>
      <c r="BV897" s="191" t="s">
        <v>3203</v>
      </c>
      <c r="BW897" s="191" t="s">
        <v>3989</v>
      </c>
    </row>
    <row r="898" spans="51:75" x14ac:dyDescent="0.3">
      <c r="AY898" s="251"/>
      <c r="BM898" s="191" t="s">
        <v>3990</v>
      </c>
      <c r="BN898" s="191" t="s">
        <v>1270</v>
      </c>
      <c r="BO898" s="191" t="s">
        <v>3991</v>
      </c>
      <c r="BU898" s="191" t="s">
        <v>3990</v>
      </c>
      <c r="BV898" s="191" t="s">
        <v>1270</v>
      </c>
      <c r="BW898" s="191" t="s">
        <v>3991</v>
      </c>
    </row>
    <row r="899" spans="51:75" x14ac:dyDescent="0.3">
      <c r="AY899" s="251"/>
      <c r="BM899" s="191" t="s">
        <v>805</v>
      </c>
      <c r="BN899" s="191" t="s">
        <v>3006</v>
      </c>
      <c r="BO899" s="191" t="s">
        <v>3337</v>
      </c>
      <c r="BU899" s="191" t="s">
        <v>805</v>
      </c>
      <c r="BV899" s="191" t="s">
        <v>3006</v>
      </c>
      <c r="BW899" s="191" t="s">
        <v>3337</v>
      </c>
    </row>
    <row r="900" spans="51:75" x14ac:dyDescent="0.3">
      <c r="AY900" s="251"/>
      <c r="BM900" s="191" t="s">
        <v>527</v>
      </c>
      <c r="BN900" s="191" t="s">
        <v>618</v>
      </c>
      <c r="BO900" s="191" t="s">
        <v>3992</v>
      </c>
      <c r="BU900" s="191" t="s">
        <v>527</v>
      </c>
      <c r="BV900" s="191" t="s">
        <v>618</v>
      </c>
      <c r="BW900" s="191" t="s">
        <v>3992</v>
      </c>
    </row>
    <row r="901" spans="51:75" x14ac:dyDescent="0.3">
      <c r="AY901" s="251"/>
      <c r="BM901" s="191" t="s">
        <v>3994</v>
      </c>
      <c r="BN901" s="191" t="s">
        <v>664</v>
      </c>
      <c r="BO901" s="191" t="s">
        <v>3996</v>
      </c>
      <c r="BU901" s="191" t="s">
        <v>3994</v>
      </c>
      <c r="BV901" s="191" t="s">
        <v>664</v>
      </c>
      <c r="BW901" s="191" t="s">
        <v>3996</v>
      </c>
    </row>
    <row r="902" spans="51:75" x14ac:dyDescent="0.3">
      <c r="AY902" s="251"/>
      <c r="BM902" s="191" t="s">
        <v>3997</v>
      </c>
      <c r="BN902" s="191" t="s">
        <v>3253</v>
      </c>
      <c r="BO902" s="191" t="s">
        <v>2984</v>
      </c>
      <c r="BU902" s="191" t="s">
        <v>3997</v>
      </c>
      <c r="BV902" s="191" t="s">
        <v>3253</v>
      </c>
      <c r="BW902" s="191" t="s">
        <v>2984</v>
      </c>
    </row>
    <row r="903" spans="51:75" x14ac:dyDescent="0.3">
      <c r="AY903" s="251"/>
      <c r="BM903" s="191" t="s">
        <v>3998</v>
      </c>
      <c r="BN903" s="191" t="s">
        <v>3046</v>
      </c>
      <c r="BO903" s="191" t="s">
        <v>2984</v>
      </c>
      <c r="BU903" s="191" t="s">
        <v>3998</v>
      </c>
      <c r="BV903" s="191" t="s">
        <v>3046</v>
      </c>
      <c r="BW903" s="191" t="s">
        <v>2984</v>
      </c>
    </row>
    <row r="904" spans="51:75" x14ac:dyDescent="0.3">
      <c r="AY904" s="251"/>
      <c r="BM904" s="191" t="s">
        <v>4000</v>
      </c>
      <c r="BN904" s="191" t="s">
        <v>3046</v>
      </c>
      <c r="BO904" s="191" t="s">
        <v>2984</v>
      </c>
      <c r="BU904" s="191" t="s">
        <v>4000</v>
      </c>
      <c r="BV904" s="191" t="s">
        <v>3046</v>
      </c>
      <c r="BW904" s="191" t="s">
        <v>2984</v>
      </c>
    </row>
    <row r="905" spans="51:75" x14ac:dyDescent="0.3">
      <c r="AY905" s="251"/>
      <c r="BM905" s="191" t="s">
        <v>4003</v>
      </c>
      <c r="BN905" s="191" t="s">
        <v>629</v>
      </c>
      <c r="BO905" s="191" t="s">
        <v>2984</v>
      </c>
      <c r="BU905" s="191" t="s">
        <v>4003</v>
      </c>
      <c r="BV905" s="191" t="s">
        <v>629</v>
      </c>
      <c r="BW905" s="191" t="s">
        <v>2984</v>
      </c>
    </row>
    <row r="906" spans="51:75" x14ac:dyDescent="0.3">
      <c r="AY906" s="251"/>
      <c r="BM906" s="191" t="s">
        <v>4004</v>
      </c>
      <c r="BN906" s="191" t="s">
        <v>3253</v>
      </c>
      <c r="BO906" s="191" t="s">
        <v>2984</v>
      </c>
      <c r="BU906" s="191" t="s">
        <v>4004</v>
      </c>
      <c r="BV906" s="191" t="s">
        <v>3253</v>
      </c>
      <c r="BW906" s="191" t="s">
        <v>2984</v>
      </c>
    </row>
    <row r="907" spans="51:75" x14ac:dyDescent="0.3">
      <c r="AY907" s="251"/>
      <c r="BM907" s="191" t="s">
        <v>806</v>
      </c>
      <c r="BN907" s="191" t="s">
        <v>3046</v>
      </c>
      <c r="BO907" s="191" t="s">
        <v>2984</v>
      </c>
      <c r="BU907" s="191" t="s">
        <v>806</v>
      </c>
      <c r="BV907" s="191" t="s">
        <v>3046</v>
      </c>
      <c r="BW907" s="191" t="s">
        <v>2984</v>
      </c>
    </row>
    <row r="908" spans="51:75" x14ac:dyDescent="0.3">
      <c r="AY908" s="251"/>
      <c r="BM908" s="191" t="s">
        <v>4005</v>
      </c>
      <c r="BN908" s="191" t="s">
        <v>1343</v>
      </c>
      <c r="BO908" s="191" t="s">
        <v>2984</v>
      </c>
      <c r="BU908" s="191" t="s">
        <v>4005</v>
      </c>
      <c r="BV908" s="191" t="s">
        <v>1343</v>
      </c>
      <c r="BW908" s="191" t="s">
        <v>2984</v>
      </c>
    </row>
    <row r="909" spans="51:75" x14ac:dyDescent="0.3">
      <c r="AY909" s="251"/>
      <c r="BM909" s="191" t="s">
        <v>4006</v>
      </c>
      <c r="BN909" s="191" t="s">
        <v>3253</v>
      </c>
      <c r="BO909" s="191" t="s">
        <v>2984</v>
      </c>
      <c r="BU909" s="191" t="s">
        <v>4006</v>
      </c>
      <c r="BV909" s="191" t="s">
        <v>3253</v>
      </c>
      <c r="BW909" s="191" t="s">
        <v>2984</v>
      </c>
    </row>
    <row r="910" spans="51:75" x14ac:dyDescent="0.3">
      <c r="AY910" s="251"/>
      <c r="BM910" s="191" t="s">
        <v>4008</v>
      </c>
      <c r="BN910" s="191" t="s">
        <v>3006</v>
      </c>
      <c r="BO910" s="191" t="s">
        <v>4010</v>
      </c>
      <c r="BU910" s="191" t="s">
        <v>4008</v>
      </c>
      <c r="BV910" s="191" t="s">
        <v>3006</v>
      </c>
      <c r="BW910" s="191" t="s">
        <v>4010</v>
      </c>
    </row>
    <row r="911" spans="51:75" x14ac:dyDescent="0.3">
      <c r="AY911" s="251"/>
      <c r="BM911" s="191" t="s">
        <v>4011</v>
      </c>
      <c r="BN911" s="191" t="s">
        <v>613</v>
      </c>
      <c r="BO911" s="191" t="s">
        <v>4012</v>
      </c>
      <c r="BU911" s="191" t="s">
        <v>4011</v>
      </c>
      <c r="BV911" s="191" t="s">
        <v>613</v>
      </c>
      <c r="BW911" s="191" t="s">
        <v>4012</v>
      </c>
    </row>
    <row r="912" spans="51:75" x14ac:dyDescent="0.3">
      <c r="AY912" s="251"/>
      <c r="BM912" s="191" t="s">
        <v>4013</v>
      </c>
      <c r="BN912" s="191" t="s">
        <v>3046</v>
      </c>
      <c r="BO912" s="191" t="s">
        <v>1429</v>
      </c>
      <c r="BU912" s="191" t="s">
        <v>4013</v>
      </c>
      <c r="BV912" s="191" t="s">
        <v>3046</v>
      </c>
      <c r="BW912" s="191" t="s">
        <v>1429</v>
      </c>
    </row>
    <row r="913" spans="51:75" x14ac:dyDescent="0.3">
      <c r="AY913" s="251"/>
      <c r="BM913" s="191" t="s">
        <v>807</v>
      </c>
      <c r="BN913" s="191" t="s">
        <v>622</v>
      </c>
      <c r="BO913" s="191" t="s">
        <v>2984</v>
      </c>
      <c r="BU913" s="191" t="s">
        <v>807</v>
      </c>
      <c r="BV913" s="191" t="s">
        <v>622</v>
      </c>
      <c r="BW913" s="191" t="s">
        <v>2984</v>
      </c>
    </row>
    <row r="914" spans="51:75" x14ac:dyDescent="0.3">
      <c r="AY914" s="251"/>
      <c r="BM914" s="191" t="s">
        <v>4015</v>
      </c>
      <c r="BN914" s="191" t="s">
        <v>1343</v>
      </c>
      <c r="BO914" s="191" t="s">
        <v>2984</v>
      </c>
      <c r="BU914" s="191" t="s">
        <v>4015</v>
      </c>
      <c r="BV914" s="191" t="s">
        <v>1343</v>
      </c>
      <c r="BW914" s="191" t="s">
        <v>2984</v>
      </c>
    </row>
    <row r="915" spans="51:75" x14ac:dyDescent="0.3">
      <c r="AY915" s="251"/>
      <c r="BM915" s="191" t="s">
        <v>4016</v>
      </c>
      <c r="BN915" s="191" t="s">
        <v>1343</v>
      </c>
      <c r="BO915" s="191" t="s">
        <v>2984</v>
      </c>
      <c r="BU915" s="191" t="s">
        <v>4016</v>
      </c>
      <c r="BV915" s="191" t="s">
        <v>1343</v>
      </c>
      <c r="BW915" s="191" t="s">
        <v>2984</v>
      </c>
    </row>
    <row r="916" spans="51:75" x14ac:dyDescent="0.3">
      <c r="AY916" s="251"/>
      <c r="BM916" s="191" t="s">
        <v>4017</v>
      </c>
      <c r="BN916" s="191" t="s">
        <v>3006</v>
      </c>
      <c r="BO916" s="191" t="s">
        <v>2984</v>
      </c>
      <c r="BU916" s="191" t="s">
        <v>4017</v>
      </c>
      <c r="BV916" s="191" t="s">
        <v>3006</v>
      </c>
      <c r="BW916" s="191" t="s">
        <v>2984</v>
      </c>
    </row>
    <row r="917" spans="51:75" x14ac:dyDescent="0.3">
      <c r="AY917" s="251"/>
      <c r="BM917" s="191" t="s">
        <v>808</v>
      </c>
      <c r="BN917" s="191" t="s">
        <v>1270</v>
      </c>
      <c r="BO917" s="191" t="s">
        <v>4018</v>
      </c>
      <c r="BU917" s="191" t="s">
        <v>808</v>
      </c>
      <c r="BV917" s="191" t="s">
        <v>1270</v>
      </c>
      <c r="BW917" s="191" t="s">
        <v>4018</v>
      </c>
    </row>
    <row r="918" spans="51:75" x14ac:dyDescent="0.3">
      <c r="AY918" s="251"/>
      <c r="BM918" s="191" t="s">
        <v>4019</v>
      </c>
      <c r="BN918" s="191" t="s">
        <v>3046</v>
      </c>
      <c r="BO918" s="191" t="s">
        <v>2984</v>
      </c>
      <c r="BU918" s="191" t="s">
        <v>4019</v>
      </c>
      <c r="BV918" s="191" t="s">
        <v>3046</v>
      </c>
      <c r="BW918" s="191" t="s">
        <v>2984</v>
      </c>
    </row>
    <row r="919" spans="51:75" x14ac:dyDescent="0.3">
      <c r="AY919" s="251"/>
      <c r="BM919" s="191" t="s">
        <v>4021</v>
      </c>
      <c r="BN919" s="191" t="s">
        <v>664</v>
      </c>
      <c r="BO919" s="191" t="s">
        <v>771</v>
      </c>
      <c r="BU919" s="191" t="s">
        <v>4021</v>
      </c>
      <c r="BV919" s="191" t="s">
        <v>664</v>
      </c>
      <c r="BW919" s="191" t="s">
        <v>771</v>
      </c>
    </row>
    <row r="920" spans="51:75" x14ac:dyDescent="0.3">
      <c r="AY920" s="251"/>
      <c r="BM920" s="191" t="s">
        <v>4023</v>
      </c>
      <c r="BN920" s="191" t="s">
        <v>632</v>
      </c>
      <c r="BO920" s="191" t="s">
        <v>771</v>
      </c>
      <c r="BU920" s="191" t="s">
        <v>4023</v>
      </c>
      <c r="BV920" s="191" t="s">
        <v>632</v>
      </c>
      <c r="BW920" s="191" t="s">
        <v>771</v>
      </c>
    </row>
    <row r="921" spans="51:75" x14ac:dyDescent="0.3">
      <c r="AY921" s="251"/>
      <c r="BM921" s="191" t="s">
        <v>4024</v>
      </c>
      <c r="BN921" s="191" t="s">
        <v>618</v>
      </c>
      <c r="BO921" s="191" t="s">
        <v>4025</v>
      </c>
      <c r="BU921" s="191" t="s">
        <v>4024</v>
      </c>
      <c r="BV921" s="191" t="s">
        <v>618</v>
      </c>
      <c r="BW921" s="191" t="s">
        <v>4025</v>
      </c>
    </row>
    <row r="922" spans="51:75" x14ac:dyDescent="0.3">
      <c r="AY922" s="251"/>
      <c r="BM922" s="191" t="s">
        <v>4026</v>
      </c>
      <c r="BN922" s="191" t="s">
        <v>664</v>
      </c>
      <c r="BO922" s="191" t="s">
        <v>4027</v>
      </c>
      <c r="BU922" s="191" t="s">
        <v>4026</v>
      </c>
      <c r="BV922" s="191" t="s">
        <v>664</v>
      </c>
      <c r="BW922" s="191" t="s">
        <v>4027</v>
      </c>
    </row>
    <row r="923" spans="51:75" x14ac:dyDescent="0.3">
      <c r="AY923" s="251"/>
      <c r="BM923" s="191" t="s">
        <v>4028</v>
      </c>
      <c r="BN923" s="191" t="s">
        <v>788</v>
      </c>
      <c r="BO923" s="191" t="s">
        <v>771</v>
      </c>
      <c r="BU923" s="191" t="s">
        <v>4028</v>
      </c>
      <c r="BV923" s="191" t="s">
        <v>788</v>
      </c>
      <c r="BW923" s="191" t="s">
        <v>771</v>
      </c>
    </row>
    <row r="924" spans="51:75" x14ac:dyDescent="0.3">
      <c r="AY924" s="251"/>
      <c r="BM924" s="191" t="s">
        <v>4029</v>
      </c>
      <c r="BN924" s="191" t="s">
        <v>617</v>
      </c>
      <c r="BO924" s="191" t="s">
        <v>771</v>
      </c>
      <c r="BU924" s="191" t="s">
        <v>4029</v>
      </c>
      <c r="BV924" s="191" t="s">
        <v>617</v>
      </c>
      <c r="BW924" s="191" t="s">
        <v>771</v>
      </c>
    </row>
    <row r="925" spans="51:75" x14ac:dyDescent="0.3">
      <c r="AY925" s="251"/>
      <c r="BM925" s="191" t="s">
        <v>4030</v>
      </c>
      <c r="BN925" s="191" t="s">
        <v>781</v>
      </c>
      <c r="BO925" s="191" t="s">
        <v>1837</v>
      </c>
      <c r="BU925" s="191" t="s">
        <v>4030</v>
      </c>
      <c r="BV925" s="191" t="s">
        <v>781</v>
      </c>
      <c r="BW925" s="191" t="s">
        <v>1837</v>
      </c>
    </row>
    <row r="926" spans="51:75" x14ac:dyDescent="0.3">
      <c r="AY926" s="251"/>
      <c r="BM926" s="191" t="s">
        <v>4031</v>
      </c>
      <c r="BN926" s="191" t="s">
        <v>772</v>
      </c>
      <c r="BO926" s="191" t="s">
        <v>4033</v>
      </c>
      <c r="BU926" s="191" t="s">
        <v>4031</v>
      </c>
      <c r="BV926" s="191" t="s">
        <v>772</v>
      </c>
      <c r="BW926" s="191" t="s">
        <v>4033</v>
      </c>
    </row>
    <row r="927" spans="51:75" x14ac:dyDescent="0.3">
      <c r="AY927" s="251"/>
      <c r="BM927" s="191" t="s">
        <v>809</v>
      </c>
      <c r="BN927" s="191" t="s">
        <v>2984</v>
      </c>
      <c r="BO927" s="191" t="s">
        <v>2984</v>
      </c>
      <c r="BU927" s="191" t="s">
        <v>809</v>
      </c>
      <c r="BV927" s="191" t="s">
        <v>2984</v>
      </c>
      <c r="BW927" s="191" t="s">
        <v>2984</v>
      </c>
    </row>
    <row r="928" spans="51:75" x14ac:dyDescent="0.3">
      <c r="AY928" s="251"/>
      <c r="BM928" s="191" t="s">
        <v>4035</v>
      </c>
      <c r="BN928" s="191" t="s">
        <v>2984</v>
      </c>
      <c r="BO928" s="191" t="s">
        <v>2984</v>
      </c>
      <c r="BU928" s="191" t="s">
        <v>4035</v>
      </c>
      <c r="BV928" s="191" t="s">
        <v>2984</v>
      </c>
      <c r="BW928" s="191" t="s">
        <v>2984</v>
      </c>
    </row>
    <row r="929" spans="51:75" x14ac:dyDescent="0.3">
      <c r="AY929" s="251"/>
      <c r="BM929" s="191" t="s">
        <v>4038</v>
      </c>
      <c r="BN929" s="191" t="s">
        <v>2984</v>
      </c>
      <c r="BO929" s="191" t="s">
        <v>2984</v>
      </c>
      <c r="BU929" s="191" t="s">
        <v>4038</v>
      </c>
      <c r="BV929" s="191" t="s">
        <v>2984</v>
      </c>
      <c r="BW929" s="191" t="s">
        <v>2984</v>
      </c>
    </row>
    <row r="930" spans="51:75" x14ac:dyDescent="0.3">
      <c r="AY930" s="251"/>
      <c r="BM930" s="191" t="s">
        <v>4040</v>
      </c>
      <c r="BN930" s="191" t="s">
        <v>3253</v>
      </c>
      <c r="BO930" s="191" t="s">
        <v>4041</v>
      </c>
      <c r="BU930" s="191" t="s">
        <v>4040</v>
      </c>
      <c r="BV930" s="191" t="s">
        <v>3253</v>
      </c>
      <c r="BW930" s="191" t="s">
        <v>4041</v>
      </c>
    </row>
    <row r="931" spans="51:75" x14ac:dyDescent="0.3">
      <c r="AY931" s="251"/>
      <c r="BM931" s="191" t="s">
        <v>4043</v>
      </c>
      <c r="BN931" s="191" t="s">
        <v>772</v>
      </c>
      <c r="BO931" s="191" t="s">
        <v>771</v>
      </c>
      <c r="BU931" s="191" t="s">
        <v>4043</v>
      </c>
      <c r="BV931" s="191" t="s">
        <v>772</v>
      </c>
      <c r="BW931" s="191" t="s">
        <v>771</v>
      </c>
    </row>
    <row r="932" spans="51:75" x14ac:dyDescent="0.3">
      <c r="AY932" s="251"/>
      <c r="BM932" s="191" t="s">
        <v>4045</v>
      </c>
      <c r="BN932" s="191" t="s">
        <v>788</v>
      </c>
      <c r="BO932" s="191" t="s">
        <v>771</v>
      </c>
      <c r="BU932" s="191" t="s">
        <v>4045</v>
      </c>
      <c r="BV932" s="191" t="s">
        <v>788</v>
      </c>
      <c r="BW932" s="191" t="s">
        <v>771</v>
      </c>
    </row>
    <row r="933" spans="51:75" x14ac:dyDescent="0.3">
      <c r="AY933" s="251"/>
      <c r="BM933" s="191" t="s">
        <v>4046</v>
      </c>
      <c r="BN933" s="191" t="s">
        <v>667</v>
      </c>
      <c r="BO933" s="191" t="s">
        <v>4047</v>
      </c>
      <c r="BU933" s="191" t="s">
        <v>4046</v>
      </c>
      <c r="BV933" s="191" t="s">
        <v>667</v>
      </c>
      <c r="BW933" s="191" t="s">
        <v>4047</v>
      </c>
    </row>
    <row r="934" spans="51:75" x14ac:dyDescent="0.3">
      <c r="AY934" s="251"/>
      <c r="BM934" s="191" t="s">
        <v>4048</v>
      </c>
      <c r="BN934" s="191" t="s">
        <v>788</v>
      </c>
      <c r="BO934" s="191" t="s">
        <v>1471</v>
      </c>
      <c r="BU934" s="191" t="s">
        <v>4048</v>
      </c>
      <c r="BV934" s="191" t="s">
        <v>788</v>
      </c>
      <c r="BW934" s="191" t="s">
        <v>1471</v>
      </c>
    </row>
    <row r="935" spans="51:75" x14ac:dyDescent="0.3">
      <c r="AY935" s="251"/>
      <c r="BM935" s="191" t="s">
        <v>4049</v>
      </c>
      <c r="BN935" s="191" t="s">
        <v>637</v>
      </c>
      <c r="BO935" s="191" t="s">
        <v>771</v>
      </c>
      <c r="BU935" s="191" t="s">
        <v>4049</v>
      </c>
      <c r="BV935" s="191" t="s">
        <v>637</v>
      </c>
      <c r="BW935" s="191" t="s">
        <v>771</v>
      </c>
    </row>
    <row r="936" spans="51:75" x14ac:dyDescent="0.3">
      <c r="AY936" s="251"/>
      <c r="BM936" s="191" t="s">
        <v>4050</v>
      </c>
      <c r="BN936" s="191" t="s">
        <v>658</v>
      </c>
      <c r="BO936" s="191" t="s">
        <v>4051</v>
      </c>
      <c r="BU936" s="191" t="s">
        <v>4050</v>
      </c>
      <c r="BV936" s="191" t="s">
        <v>658</v>
      </c>
      <c r="BW936" s="191" t="s">
        <v>4051</v>
      </c>
    </row>
    <row r="937" spans="51:75" x14ac:dyDescent="0.3">
      <c r="AY937" s="251"/>
      <c r="BM937" s="191" t="s">
        <v>4052</v>
      </c>
      <c r="BN937" s="191" t="s">
        <v>637</v>
      </c>
      <c r="BO937" s="191" t="s">
        <v>3874</v>
      </c>
      <c r="BU937" s="191" t="s">
        <v>4052</v>
      </c>
      <c r="BV937" s="191" t="s">
        <v>637</v>
      </c>
      <c r="BW937" s="191" t="s">
        <v>3874</v>
      </c>
    </row>
    <row r="938" spans="51:75" x14ac:dyDescent="0.3">
      <c r="AY938" s="251"/>
      <c r="BM938" s="191" t="s">
        <v>4054</v>
      </c>
      <c r="BN938" s="191" t="s">
        <v>620</v>
      </c>
      <c r="BO938" s="191" t="s">
        <v>1069</v>
      </c>
      <c r="BU938" s="191" t="s">
        <v>4054</v>
      </c>
      <c r="BV938" s="191" t="s">
        <v>620</v>
      </c>
      <c r="BW938" s="191" t="s">
        <v>1069</v>
      </c>
    </row>
    <row r="939" spans="51:75" x14ac:dyDescent="0.3">
      <c r="AY939" s="251"/>
      <c r="BM939" s="191" t="s">
        <v>4056</v>
      </c>
      <c r="BN939" s="191" t="s">
        <v>784</v>
      </c>
      <c r="BO939" s="191" t="s">
        <v>771</v>
      </c>
      <c r="BU939" s="191" t="s">
        <v>4056</v>
      </c>
      <c r="BV939" s="191" t="s">
        <v>784</v>
      </c>
      <c r="BW939" s="191" t="s">
        <v>771</v>
      </c>
    </row>
    <row r="940" spans="51:75" x14ac:dyDescent="0.3">
      <c r="AY940" s="251"/>
      <c r="BM940" s="191" t="s">
        <v>4057</v>
      </c>
      <c r="BN940" s="191" t="s">
        <v>1268</v>
      </c>
      <c r="BO940" s="191" t="s">
        <v>4058</v>
      </c>
      <c r="BU940" s="191" t="s">
        <v>4057</v>
      </c>
      <c r="BV940" s="191" t="s">
        <v>1268</v>
      </c>
      <c r="BW940" s="191" t="s">
        <v>4058</v>
      </c>
    </row>
    <row r="941" spans="51:75" x14ac:dyDescent="0.3">
      <c r="AY941" s="251"/>
      <c r="BM941" s="191" t="s">
        <v>4059</v>
      </c>
      <c r="BN941" s="191" t="s">
        <v>853</v>
      </c>
      <c r="BO941" s="191" t="s">
        <v>1129</v>
      </c>
      <c r="BU941" s="191" t="s">
        <v>4059</v>
      </c>
      <c r="BV941" s="191" t="s">
        <v>853</v>
      </c>
      <c r="BW941" s="191" t="s">
        <v>1129</v>
      </c>
    </row>
    <row r="942" spans="51:75" x14ac:dyDescent="0.3">
      <c r="AY942" s="251"/>
      <c r="BM942" s="191" t="s">
        <v>813</v>
      </c>
      <c r="BN942" s="191" t="s">
        <v>2984</v>
      </c>
      <c r="BO942" s="191" t="s">
        <v>2984</v>
      </c>
      <c r="BU942" s="191" t="s">
        <v>813</v>
      </c>
      <c r="BV942" s="191" t="s">
        <v>2984</v>
      </c>
      <c r="BW942" s="191" t="s">
        <v>2984</v>
      </c>
    </row>
    <row r="943" spans="51:75" x14ac:dyDescent="0.3">
      <c r="AY943" s="251"/>
      <c r="BM943" s="191" t="s">
        <v>814</v>
      </c>
      <c r="BN943" s="191" t="s">
        <v>2984</v>
      </c>
      <c r="BO943" s="191" t="s">
        <v>2984</v>
      </c>
      <c r="BU943" s="191" t="s">
        <v>814</v>
      </c>
      <c r="BV943" s="191" t="s">
        <v>2984</v>
      </c>
      <c r="BW943" s="191" t="s">
        <v>2984</v>
      </c>
    </row>
    <row r="944" spans="51:75" x14ac:dyDescent="0.3">
      <c r="AY944" s="251"/>
      <c r="BM944" s="191" t="s">
        <v>4060</v>
      </c>
      <c r="BN944" s="191" t="s">
        <v>2984</v>
      </c>
      <c r="BO944" s="191" t="s">
        <v>2984</v>
      </c>
      <c r="BU944" s="191" t="s">
        <v>4060</v>
      </c>
      <c r="BV944" s="191" t="s">
        <v>2984</v>
      </c>
      <c r="BW944" s="191" t="s">
        <v>2984</v>
      </c>
    </row>
    <row r="945" spans="51:75" x14ac:dyDescent="0.3">
      <c r="AY945" s="251"/>
      <c r="BM945" s="191" t="s">
        <v>4063</v>
      </c>
      <c r="BN945" s="191" t="s">
        <v>2984</v>
      </c>
      <c r="BO945" s="191" t="s">
        <v>2984</v>
      </c>
      <c r="BU945" s="191" t="s">
        <v>4063</v>
      </c>
      <c r="BV945" s="191" t="s">
        <v>2984</v>
      </c>
      <c r="BW945" s="191" t="s">
        <v>2984</v>
      </c>
    </row>
    <row r="946" spans="51:75" x14ac:dyDescent="0.3">
      <c r="AY946" s="251"/>
      <c r="BM946" s="191" t="s">
        <v>4064</v>
      </c>
      <c r="BN946" s="191" t="s">
        <v>2984</v>
      </c>
      <c r="BO946" s="191" t="s">
        <v>2984</v>
      </c>
      <c r="BU946" s="191" t="s">
        <v>4064</v>
      </c>
      <c r="BV946" s="191" t="s">
        <v>2984</v>
      </c>
      <c r="BW946" s="191" t="s">
        <v>2984</v>
      </c>
    </row>
    <row r="947" spans="51:75" x14ac:dyDescent="0.3">
      <c r="AY947" s="251"/>
      <c r="BM947" s="191" t="s">
        <v>815</v>
      </c>
      <c r="BN947" s="191" t="s">
        <v>2984</v>
      </c>
      <c r="BO947" s="191" t="s">
        <v>2984</v>
      </c>
      <c r="BU947" s="191" t="s">
        <v>815</v>
      </c>
      <c r="BV947" s="191" t="s">
        <v>2984</v>
      </c>
      <c r="BW947" s="191" t="s">
        <v>2984</v>
      </c>
    </row>
    <row r="948" spans="51:75" x14ac:dyDescent="0.3">
      <c r="AY948" s="251"/>
      <c r="BM948" s="191" t="s">
        <v>4068</v>
      </c>
      <c r="BN948" s="191" t="s">
        <v>2984</v>
      </c>
      <c r="BO948" s="191" t="s">
        <v>2984</v>
      </c>
      <c r="BU948" s="191" t="s">
        <v>4068</v>
      </c>
      <c r="BV948" s="191" t="s">
        <v>2984</v>
      </c>
      <c r="BW948" s="191" t="s">
        <v>2984</v>
      </c>
    </row>
    <row r="949" spans="51:75" x14ac:dyDescent="0.3">
      <c r="AY949" s="251"/>
      <c r="BM949" s="191" t="s">
        <v>816</v>
      </c>
      <c r="BN949" s="191" t="s">
        <v>2984</v>
      </c>
      <c r="BO949" s="191" t="s">
        <v>2984</v>
      </c>
      <c r="BU949" s="191" t="s">
        <v>816</v>
      </c>
      <c r="BV949" s="191" t="s">
        <v>2984</v>
      </c>
      <c r="BW949" s="191" t="s">
        <v>2984</v>
      </c>
    </row>
    <row r="950" spans="51:75" x14ac:dyDescent="0.3">
      <c r="AY950" s="251"/>
      <c r="BM950" s="191" t="s">
        <v>4070</v>
      </c>
      <c r="BN950" s="191" t="s">
        <v>2984</v>
      </c>
      <c r="BO950" s="191" t="s">
        <v>2984</v>
      </c>
      <c r="BU950" s="191" t="s">
        <v>4070</v>
      </c>
      <c r="BV950" s="191" t="s">
        <v>2984</v>
      </c>
      <c r="BW950" s="191" t="s">
        <v>2984</v>
      </c>
    </row>
    <row r="951" spans="51:75" x14ac:dyDescent="0.3">
      <c r="AY951" s="251"/>
      <c r="BM951" s="191" t="s">
        <v>817</v>
      </c>
      <c r="BN951" s="191" t="s">
        <v>2984</v>
      </c>
      <c r="BO951" s="191" t="s">
        <v>2984</v>
      </c>
      <c r="BU951" s="191" t="s">
        <v>817</v>
      </c>
      <c r="BV951" s="191" t="s">
        <v>2984</v>
      </c>
      <c r="BW951" s="191" t="s">
        <v>2984</v>
      </c>
    </row>
    <row r="952" spans="51:75" x14ac:dyDescent="0.3">
      <c r="AY952" s="251"/>
      <c r="BM952" s="191" t="s">
        <v>553</v>
      </c>
      <c r="BN952" s="191" t="s">
        <v>2984</v>
      </c>
      <c r="BO952" s="191" t="s">
        <v>2984</v>
      </c>
      <c r="BU952" s="191" t="s">
        <v>553</v>
      </c>
      <c r="BV952" s="191" t="s">
        <v>2984</v>
      </c>
      <c r="BW952" s="191" t="s">
        <v>2984</v>
      </c>
    </row>
    <row r="953" spans="51:75" x14ac:dyDescent="0.3">
      <c r="AY953" s="251"/>
      <c r="BM953" s="191" t="s">
        <v>4073</v>
      </c>
      <c r="BN953" s="191" t="s">
        <v>704</v>
      </c>
      <c r="BO953" s="191" t="s">
        <v>1263</v>
      </c>
      <c r="BU953" s="191" t="s">
        <v>4073</v>
      </c>
      <c r="BV953" s="191" t="s">
        <v>704</v>
      </c>
      <c r="BW953" s="191" t="s">
        <v>1263</v>
      </c>
    </row>
    <row r="954" spans="51:75" x14ac:dyDescent="0.3">
      <c r="AY954" s="251"/>
      <c r="BM954" s="191" t="s">
        <v>4075</v>
      </c>
      <c r="BN954" s="191" t="s">
        <v>2984</v>
      </c>
      <c r="BO954" s="191" t="s">
        <v>2984</v>
      </c>
      <c r="BU954" s="191" t="s">
        <v>4075</v>
      </c>
      <c r="BV954" s="191" t="s">
        <v>2984</v>
      </c>
      <c r="BW954" s="191" t="s">
        <v>2984</v>
      </c>
    </row>
    <row r="955" spans="51:75" x14ac:dyDescent="0.3">
      <c r="AY955" s="251"/>
      <c r="BM955" s="191" t="s">
        <v>4077</v>
      </c>
      <c r="BN955" s="191" t="s">
        <v>2984</v>
      </c>
      <c r="BO955" s="191" t="s">
        <v>2984</v>
      </c>
      <c r="BU955" s="191" t="s">
        <v>4077</v>
      </c>
      <c r="BV955" s="191" t="s">
        <v>2984</v>
      </c>
      <c r="BW955" s="191" t="s">
        <v>2984</v>
      </c>
    </row>
    <row r="956" spans="51:75" x14ac:dyDescent="0.3">
      <c r="AY956" s="251"/>
      <c r="BM956" s="191" t="s">
        <v>4079</v>
      </c>
      <c r="BN956" s="191" t="s">
        <v>2984</v>
      </c>
      <c r="BO956" s="191" t="s">
        <v>2984</v>
      </c>
      <c r="BU956" s="191" t="s">
        <v>4079</v>
      </c>
      <c r="BV956" s="191" t="s">
        <v>2984</v>
      </c>
      <c r="BW956" s="191" t="s">
        <v>2984</v>
      </c>
    </row>
    <row r="957" spans="51:75" x14ac:dyDescent="0.3">
      <c r="AY957" s="251"/>
      <c r="BM957" s="191" t="s">
        <v>4080</v>
      </c>
      <c r="BN957" s="191" t="s">
        <v>2984</v>
      </c>
      <c r="BO957" s="191" t="s">
        <v>2984</v>
      </c>
      <c r="BU957" s="191" t="s">
        <v>4080</v>
      </c>
      <c r="BV957" s="191" t="s">
        <v>2984</v>
      </c>
      <c r="BW957" s="191" t="s">
        <v>2984</v>
      </c>
    </row>
    <row r="958" spans="51:75" x14ac:dyDescent="0.3">
      <c r="AY958" s="251"/>
      <c r="BM958" s="191" t="s">
        <v>818</v>
      </c>
      <c r="BN958" s="191" t="s">
        <v>2984</v>
      </c>
      <c r="BO958" s="191" t="s">
        <v>2984</v>
      </c>
      <c r="BU958" s="191" t="s">
        <v>818</v>
      </c>
      <c r="BV958" s="191" t="s">
        <v>2984</v>
      </c>
      <c r="BW958" s="191" t="s">
        <v>2984</v>
      </c>
    </row>
    <row r="959" spans="51:75" x14ac:dyDescent="0.3">
      <c r="AY959" s="251"/>
      <c r="BM959" s="191" t="s">
        <v>4083</v>
      </c>
      <c r="BN959" s="191" t="s">
        <v>2984</v>
      </c>
      <c r="BO959" s="191" t="s">
        <v>2984</v>
      </c>
      <c r="BU959" s="191" t="s">
        <v>4083</v>
      </c>
      <c r="BV959" s="191" t="s">
        <v>2984</v>
      </c>
      <c r="BW959" s="191" t="s">
        <v>2984</v>
      </c>
    </row>
    <row r="960" spans="51:75" x14ac:dyDescent="0.3">
      <c r="AY960" s="251"/>
      <c r="BM960" s="191" t="s">
        <v>4084</v>
      </c>
      <c r="BN960" s="191" t="s">
        <v>2984</v>
      </c>
      <c r="BO960" s="191" t="s">
        <v>2984</v>
      </c>
      <c r="BU960" s="191" t="s">
        <v>4084</v>
      </c>
      <c r="BV960" s="191" t="s">
        <v>2984</v>
      </c>
      <c r="BW960" s="191" t="s">
        <v>2984</v>
      </c>
    </row>
    <row r="961" spans="51:75" x14ac:dyDescent="0.3">
      <c r="AY961" s="251"/>
      <c r="BM961" s="191" t="s">
        <v>4085</v>
      </c>
      <c r="BN961" s="191" t="s">
        <v>2984</v>
      </c>
      <c r="BO961" s="191" t="s">
        <v>2984</v>
      </c>
      <c r="BU961" s="191" t="s">
        <v>4085</v>
      </c>
      <c r="BV961" s="191" t="s">
        <v>2984</v>
      </c>
      <c r="BW961" s="191" t="s">
        <v>2984</v>
      </c>
    </row>
    <row r="962" spans="51:75" x14ac:dyDescent="0.3">
      <c r="AY962" s="251"/>
      <c r="BM962" s="191" t="s">
        <v>4086</v>
      </c>
      <c r="BN962" s="191" t="s">
        <v>2984</v>
      </c>
      <c r="BO962" s="191" t="s">
        <v>2984</v>
      </c>
      <c r="BU962" s="191" t="s">
        <v>4086</v>
      </c>
      <c r="BV962" s="191" t="s">
        <v>2984</v>
      </c>
      <c r="BW962" s="191" t="s">
        <v>2984</v>
      </c>
    </row>
    <row r="963" spans="51:75" x14ac:dyDescent="0.3">
      <c r="AY963" s="251"/>
      <c r="BM963" s="191" t="s">
        <v>4089</v>
      </c>
      <c r="BN963" s="191" t="s">
        <v>2984</v>
      </c>
      <c r="BO963" s="191" t="s">
        <v>2984</v>
      </c>
      <c r="BU963" s="191" t="s">
        <v>4089</v>
      </c>
      <c r="BV963" s="191" t="s">
        <v>2984</v>
      </c>
      <c r="BW963" s="191" t="s">
        <v>2984</v>
      </c>
    </row>
    <row r="964" spans="51:75" x14ac:dyDescent="0.3">
      <c r="AY964" s="251" t="e">
        <f>VLOOKUP(C964,#REF!, 2,FALSE)</f>
        <v>#REF!</v>
      </c>
      <c r="BM964" s="191" t="s">
        <v>819</v>
      </c>
      <c r="BN964" s="191" t="s">
        <v>2984</v>
      </c>
      <c r="BO964" s="191" t="s">
        <v>2984</v>
      </c>
      <c r="BU964" s="191" t="s">
        <v>819</v>
      </c>
      <c r="BV964" s="191" t="s">
        <v>2984</v>
      </c>
      <c r="BW964" s="191" t="s">
        <v>2984</v>
      </c>
    </row>
    <row r="965" spans="51:75" x14ac:dyDescent="0.3">
      <c r="AY965" s="251" t="e">
        <f>VLOOKUP(C965,#REF!, 2,FALSE)</f>
        <v>#REF!</v>
      </c>
      <c r="BM965" s="191" t="s">
        <v>4091</v>
      </c>
      <c r="BN965" s="191" t="s">
        <v>2984</v>
      </c>
      <c r="BO965" s="191" t="s">
        <v>2984</v>
      </c>
      <c r="BU965" s="191" t="s">
        <v>4091</v>
      </c>
      <c r="BV965" s="191" t="s">
        <v>2984</v>
      </c>
      <c r="BW965" s="191" t="s">
        <v>2984</v>
      </c>
    </row>
    <row r="966" spans="51:75" x14ac:dyDescent="0.3">
      <c r="AY966" s="251" t="e">
        <f>VLOOKUP(C966,#REF!, 2,FALSE)</f>
        <v>#REF!</v>
      </c>
      <c r="BM966" s="191" t="s">
        <v>820</v>
      </c>
      <c r="BN966" s="191" t="s">
        <v>2984</v>
      </c>
      <c r="BO966" s="191" t="s">
        <v>2984</v>
      </c>
      <c r="BU966" s="191" t="s">
        <v>820</v>
      </c>
      <c r="BV966" s="191" t="s">
        <v>2984</v>
      </c>
      <c r="BW966" s="191" t="s">
        <v>2984</v>
      </c>
    </row>
    <row r="967" spans="51:75" x14ac:dyDescent="0.3">
      <c r="AY967" s="251" t="e">
        <f>VLOOKUP(C967,#REF!, 2,FALSE)</f>
        <v>#REF!</v>
      </c>
      <c r="BM967" s="191" t="s">
        <v>4094</v>
      </c>
      <c r="BN967" s="191" t="s">
        <v>2980</v>
      </c>
      <c r="BO967" s="191" t="s">
        <v>771</v>
      </c>
      <c r="BU967" s="191" t="s">
        <v>4094</v>
      </c>
      <c r="BV967" s="191" t="s">
        <v>2980</v>
      </c>
      <c r="BW967" s="191" t="s">
        <v>771</v>
      </c>
    </row>
    <row r="968" spans="51:75" x14ac:dyDescent="0.3">
      <c r="AY968" s="251" t="e">
        <f>VLOOKUP(C968,#REF!, 2,FALSE)</f>
        <v>#REF!</v>
      </c>
      <c r="BM968" s="191" t="s">
        <v>4096</v>
      </c>
      <c r="BN968" s="191" t="s">
        <v>2980</v>
      </c>
      <c r="BO968" s="191" t="s">
        <v>4097</v>
      </c>
      <c r="BU968" s="191" t="s">
        <v>4096</v>
      </c>
      <c r="BV968" s="191" t="s">
        <v>2980</v>
      </c>
      <c r="BW968" s="191" t="s">
        <v>4097</v>
      </c>
    </row>
    <row r="969" spans="51:75" x14ac:dyDescent="0.3">
      <c r="AY969" s="251" t="e">
        <f>VLOOKUP(C969,#REF!, 2,FALSE)</f>
        <v>#REF!</v>
      </c>
      <c r="BM969" s="191" t="s">
        <v>4098</v>
      </c>
      <c r="BN969" s="191" t="s">
        <v>3253</v>
      </c>
      <c r="BO969" s="191" t="s">
        <v>771</v>
      </c>
      <c r="BU969" s="191" t="s">
        <v>4098</v>
      </c>
      <c r="BV969" s="191" t="s">
        <v>3253</v>
      </c>
      <c r="BW969" s="191" t="s">
        <v>771</v>
      </c>
    </row>
    <row r="970" spans="51:75" x14ac:dyDescent="0.3">
      <c r="AY970" s="251" t="e">
        <f>VLOOKUP(C970,#REF!, 2,FALSE)</f>
        <v>#REF!</v>
      </c>
      <c r="BM970" s="191" t="s">
        <v>4099</v>
      </c>
      <c r="BN970" s="191" t="s">
        <v>2980</v>
      </c>
      <c r="BO970" s="191" t="s">
        <v>771</v>
      </c>
      <c r="BU970" s="191" t="s">
        <v>4099</v>
      </c>
      <c r="BV970" s="191" t="s">
        <v>2980</v>
      </c>
      <c r="BW970" s="191" t="s">
        <v>771</v>
      </c>
    </row>
    <row r="971" spans="51:75" x14ac:dyDescent="0.3">
      <c r="AY971" s="251" t="e">
        <f>VLOOKUP(C971,#REF!, 2,FALSE)</f>
        <v>#REF!</v>
      </c>
      <c r="BM971" s="191" t="s">
        <v>821</v>
      </c>
      <c r="BN971" s="191" t="s">
        <v>1270</v>
      </c>
      <c r="BO971" s="191" t="s">
        <v>771</v>
      </c>
      <c r="BU971" s="191" t="s">
        <v>821</v>
      </c>
      <c r="BV971" s="191" t="s">
        <v>1270</v>
      </c>
      <c r="BW971" s="191" t="s">
        <v>771</v>
      </c>
    </row>
    <row r="972" spans="51:75" x14ac:dyDescent="0.3">
      <c r="AY972" s="251" t="e">
        <f>VLOOKUP(C972,#REF!, 2,FALSE)</f>
        <v>#REF!</v>
      </c>
      <c r="BM972" s="191" t="s">
        <v>532</v>
      </c>
      <c r="BN972" s="191" t="s">
        <v>3203</v>
      </c>
      <c r="BO972" s="191" t="s">
        <v>771</v>
      </c>
      <c r="BU972" s="191" t="s">
        <v>532</v>
      </c>
      <c r="BV972" s="191" t="s">
        <v>3203</v>
      </c>
      <c r="BW972" s="191" t="s">
        <v>771</v>
      </c>
    </row>
    <row r="973" spans="51:75" x14ac:dyDescent="0.3">
      <c r="AY973" s="251" t="e">
        <f>VLOOKUP(C973,#REF!, 2,FALSE)</f>
        <v>#REF!</v>
      </c>
      <c r="BM973" s="191" t="s">
        <v>4101</v>
      </c>
      <c r="BN973" s="191" t="s">
        <v>3088</v>
      </c>
      <c r="BO973" s="191" t="s">
        <v>4102</v>
      </c>
      <c r="BU973" s="191" t="s">
        <v>4101</v>
      </c>
      <c r="BV973" s="191" t="s">
        <v>3088</v>
      </c>
      <c r="BW973" s="191" t="s">
        <v>4102</v>
      </c>
    </row>
    <row r="974" spans="51:75" x14ac:dyDescent="0.3">
      <c r="AY974" s="251" t="e">
        <f>VLOOKUP(C974,#REF!, 2,FALSE)</f>
        <v>#REF!</v>
      </c>
      <c r="BM974" s="191" t="s">
        <v>4104</v>
      </c>
      <c r="BN974" s="191" t="s">
        <v>3006</v>
      </c>
      <c r="BO974" s="191" t="s">
        <v>4105</v>
      </c>
      <c r="BU974" s="191" t="s">
        <v>4104</v>
      </c>
      <c r="BV974" s="191" t="s">
        <v>3006</v>
      </c>
      <c r="BW974" s="191" t="s">
        <v>4105</v>
      </c>
    </row>
    <row r="975" spans="51:75" x14ac:dyDescent="0.3">
      <c r="AY975" s="251" t="e">
        <f>VLOOKUP(C975,#REF!, 2,FALSE)</f>
        <v>#REF!</v>
      </c>
      <c r="BM975" s="191" t="s">
        <v>4107</v>
      </c>
      <c r="BN975" s="191" t="s">
        <v>2980</v>
      </c>
      <c r="BO975" s="191" t="s">
        <v>4108</v>
      </c>
      <c r="BU975" s="191" t="s">
        <v>4107</v>
      </c>
      <c r="BV975" s="191" t="s">
        <v>2980</v>
      </c>
      <c r="BW975" s="191" t="s">
        <v>4108</v>
      </c>
    </row>
    <row r="976" spans="51:75" x14ac:dyDescent="0.3">
      <c r="AY976" s="251" t="e">
        <f>VLOOKUP(C976,#REF!, 2,FALSE)</f>
        <v>#REF!</v>
      </c>
      <c r="BM976" s="191" t="s">
        <v>4109</v>
      </c>
      <c r="BN976" s="191" t="s">
        <v>2984</v>
      </c>
      <c r="BO976" s="191" t="s">
        <v>4110</v>
      </c>
      <c r="BU976" s="191" t="s">
        <v>4109</v>
      </c>
      <c r="BV976" s="191" t="s">
        <v>2984</v>
      </c>
      <c r="BW976" s="191" t="s">
        <v>4110</v>
      </c>
    </row>
    <row r="977" spans="51:75" x14ac:dyDescent="0.3">
      <c r="AY977" s="251" t="e">
        <f>VLOOKUP(C977,#REF!, 2,FALSE)</f>
        <v>#REF!</v>
      </c>
      <c r="BM977" s="191" t="s">
        <v>4111</v>
      </c>
      <c r="BN977" s="191" t="s">
        <v>2984</v>
      </c>
      <c r="BO977" s="191" t="s">
        <v>1777</v>
      </c>
      <c r="BU977" s="191" t="s">
        <v>4111</v>
      </c>
      <c r="BV977" s="191" t="s">
        <v>2984</v>
      </c>
      <c r="BW977" s="191" t="s">
        <v>1777</v>
      </c>
    </row>
    <row r="978" spans="51:75" x14ac:dyDescent="0.3">
      <c r="AY978" s="251" t="e">
        <f>VLOOKUP(C978,#REF!, 2,FALSE)</f>
        <v>#REF!</v>
      </c>
      <c r="BM978" s="191" t="s">
        <v>4113</v>
      </c>
      <c r="BN978" s="191" t="s">
        <v>3253</v>
      </c>
      <c r="BO978" s="191" t="s">
        <v>1338</v>
      </c>
      <c r="BU978" s="191" t="s">
        <v>4113</v>
      </c>
      <c r="BV978" s="191" t="s">
        <v>3253</v>
      </c>
      <c r="BW978" s="191" t="s">
        <v>1338</v>
      </c>
    </row>
    <row r="979" spans="51:75" x14ac:dyDescent="0.3">
      <c r="AY979" s="251" t="e">
        <f>VLOOKUP(C979,#REF!, 2,FALSE)</f>
        <v>#REF!</v>
      </c>
      <c r="BM979" s="191" t="s">
        <v>566</v>
      </c>
      <c r="BN979" s="191" t="s">
        <v>2984</v>
      </c>
      <c r="BO979" s="191" t="s">
        <v>4115</v>
      </c>
      <c r="BU979" s="191" t="s">
        <v>566</v>
      </c>
      <c r="BV979" s="191" t="s">
        <v>2984</v>
      </c>
      <c r="BW979" s="191" t="s">
        <v>4115</v>
      </c>
    </row>
    <row r="980" spans="51:75" x14ac:dyDescent="0.3">
      <c r="AY980" s="251" t="e">
        <f>VLOOKUP(C980,#REF!, 2,FALSE)</f>
        <v>#REF!</v>
      </c>
      <c r="BM980" s="191" t="s">
        <v>4116</v>
      </c>
      <c r="BN980" s="191" t="s">
        <v>927</v>
      </c>
      <c r="BO980" s="191" t="s">
        <v>4117</v>
      </c>
      <c r="BU980" s="191" t="s">
        <v>4116</v>
      </c>
      <c r="BV980" s="191" t="s">
        <v>927</v>
      </c>
      <c r="BW980" s="191" t="s">
        <v>4117</v>
      </c>
    </row>
    <row r="981" spans="51:75" x14ac:dyDescent="0.3">
      <c r="AY981" s="251" t="e">
        <f>VLOOKUP(C981,#REF!, 2,FALSE)</f>
        <v>#REF!</v>
      </c>
      <c r="BM981" s="191" t="s">
        <v>4118</v>
      </c>
      <c r="BN981" s="191" t="s">
        <v>2984</v>
      </c>
      <c r="BO981" s="191" t="s">
        <v>4119</v>
      </c>
      <c r="BU981" s="191" t="s">
        <v>4118</v>
      </c>
      <c r="BV981" s="191" t="s">
        <v>2984</v>
      </c>
      <c r="BW981" s="191" t="s">
        <v>4119</v>
      </c>
    </row>
    <row r="982" spans="51:75" x14ac:dyDescent="0.3">
      <c r="AY982" s="251" t="e">
        <f>VLOOKUP(C982,#REF!, 2,FALSE)</f>
        <v>#REF!</v>
      </c>
      <c r="BM982" s="191" t="s">
        <v>822</v>
      </c>
      <c r="BN982" s="191" t="s">
        <v>784</v>
      </c>
      <c r="BO982" s="191" t="s">
        <v>4117</v>
      </c>
      <c r="BU982" s="191" t="s">
        <v>822</v>
      </c>
      <c r="BV982" s="191" t="s">
        <v>784</v>
      </c>
      <c r="BW982" s="191" t="s">
        <v>4117</v>
      </c>
    </row>
    <row r="983" spans="51:75" x14ac:dyDescent="0.3">
      <c r="AY983" s="251" t="e">
        <f>VLOOKUP(C983,#REF!, 2,FALSE)</f>
        <v>#REF!</v>
      </c>
      <c r="BM983" s="191" t="s">
        <v>4120</v>
      </c>
      <c r="BN983" s="191" t="s">
        <v>788</v>
      </c>
      <c r="BO983" s="191" t="s">
        <v>710</v>
      </c>
      <c r="BU983" s="191" t="s">
        <v>4120</v>
      </c>
      <c r="BV983" s="191" t="s">
        <v>788</v>
      </c>
      <c r="BW983" s="191" t="s">
        <v>710</v>
      </c>
    </row>
    <row r="984" spans="51:75" x14ac:dyDescent="0.3">
      <c r="AY984" s="251" t="e">
        <f>VLOOKUP(C984,#REF!, 2,FALSE)</f>
        <v>#REF!</v>
      </c>
      <c r="BM984" s="191" t="s">
        <v>4121</v>
      </c>
      <c r="BN984" s="191" t="s">
        <v>781</v>
      </c>
      <c r="BO984" s="191" t="s">
        <v>1338</v>
      </c>
      <c r="BU984" s="191" t="s">
        <v>4121</v>
      </c>
      <c r="BV984" s="191" t="s">
        <v>781</v>
      </c>
      <c r="BW984" s="191" t="s">
        <v>1338</v>
      </c>
    </row>
    <row r="985" spans="51:75" x14ac:dyDescent="0.3">
      <c r="AY985" s="251" t="e">
        <f>VLOOKUP(C985,#REF!, 2,FALSE)</f>
        <v>#REF!</v>
      </c>
      <c r="BM985" s="191" t="s">
        <v>4122</v>
      </c>
      <c r="BN985" s="191" t="s">
        <v>804</v>
      </c>
      <c r="BO985" s="191" t="s">
        <v>4124</v>
      </c>
      <c r="BU985" s="191" t="s">
        <v>4122</v>
      </c>
      <c r="BV985" s="191" t="s">
        <v>804</v>
      </c>
      <c r="BW985" s="191" t="s">
        <v>4124</v>
      </c>
    </row>
    <row r="986" spans="51:75" x14ac:dyDescent="0.3">
      <c r="AY986" s="251" t="e">
        <f>VLOOKUP(C986,#REF!, 2,FALSE)</f>
        <v>#REF!</v>
      </c>
      <c r="BM986" s="191" t="s">
        <v>4125</v>
      </c>
      <c r="BN986" s="191" t="s">
        <v>737</v>
      </c>
      <c r="BO986" s="191" t="s">
        <v>2057</v>
      </c>
      <c r="BU986" s="191" t="s">
        <v>4125</v>
      </c>
      <c r="BV986" s="191" t="s">
        <v>737</v>
      </c>
      <c r="BW986" s="191" t="s">
        <v>2057</v>
      </c>
    </row>
    <row r="987" spans="51:75" x14ac:dyDescent="0.3">
      <c r="AY987" s="251" t="e">
        <f>VLOOKUP(C987,#REF!, 2,FALSE)</f>
        <v>#REF!</v>
      </c>
      <c r="BM987" s="191" t="s">
        <v>4126</v>
      </c>
      <c r="BN987" s="191" t="s">
        <v>913</v>
      </c>
      <c r="BO987" s="191" t="s">
        <v>3757</v>
      </c>
      <c r="BU987" s="191" t="s">
        <v>4126</v>
      </c>
      <c r="BV987" s="191" t="s">
        <v>913</v>
      </c>
      <c r="BW987" s="191" t="s">
        <v>3757</v>
      </c>
    </row>
    <row r="988" spans="51:75" x14ac:dyDescent="0.3">
      <c r="AY988" s="251" t="e">
        <f>VLOOKUP(C988,#REF!, 2,FALSE)</f>
        <v>#REF!</v>
      </c>
      <c r="BM988" s="191" t="s">
        <v>823</v>
      </c>
      <c r="BN988" s="191" t="s">
        <v>1343</v>
      </c>
      <c r="BO988" s="191" t="s">
        <v>4128</v>
      </c>
      <c r="BU988" s="191" t="s">
        <v>823</v>
      </c>
      <c r="BV988" s="191" t="s">
        <v>1343</v>
      </c>
      <c r="BW988" s="191" t="s">
        <v>4128</v>
      </c>
    </row>
    <row r="989" spans="51:75" x14ac:dyDescent="0.3">
      <c r="AY989" s="251" t="e">
        <f>VLOOKUP(C989,#REF!, 2,FALSE)</f>
        <v>#REF!</v>
      </c>
      <c r="BM989" s="191" t="s">
        <v>4129</v>
      </c>
      <c r="BN989" s="191" t="s">
        <v>701</v>
      </c>
      <c r="BO989" s="191" t="s">
        <v>4130</v>
      </c>
      <c r="BU989" s="191" t="s">
        <v>4129</v>
      </c>
      <c r="BV989" s="191" t="s">
        <v>701</v>
      </c>
      <c r="BW989" s="191" t="s">
        <v>4130</v>
      </c>
    </row>
    <row r="990" spans="51:75" x14ac:dyDescent="0.3">
      <c r="AY990" s="251" t="e">
        <f>VLOOKUP(C990,#REF!, 2,FALSE)</f>
        <v>#REF!</v>
      </c>
      <c r="BM990" s="191" t="s">
        <v>4131</v>
      </c>
      <c r="BN990" s="191" t="s">
        <v>3203</v>
      </c>
      <c r="BO990" s="191" t="s">
        <v>4132</v>
      </c>
      <c r="BU990" s="191" t="s">
        <v>4131</v>
      </c>
      <c r="BV990" s="191" t="s">
        <v>3203</v>
      </c>
      <c r="BW990" s="191" t="s">
        <v>4132</v>
      </c>
    </row>
    <row r="991" spans="51:75" x14ac:dyDescent="0.3">
      <c r="AY991" s="251" t="e">
        <f>VLOOKUP(C991,#REF!, 2,FALSE)</f>
        <v>#REF!</v>
      </c>
      <c r="BM991" s="191" t="s">
        <v>824</v>
      </c>
      <c r="BN991" s="191" t="s">
        <v>668</v>
      </c>
      <c r="BO991" s="191" t="s">
        <v>4133</v>
      </c>
      <c r="BU991" s="191" t="s">
        <v>824</v>
      </c>
      <c r="BV991" s="191" t="s">
        <v>668</v>
      </c>
      <c r="BW991" s="191" t="s">
        <v>4133</v>
      </c>
    </row>
    <row r="992" spans="51:75" x14ac:dyDescent="0.3">
      <c r="AY992" s="251" t="e">
        <f>VLOOKUP(C992,#REF!, 2,FALSE)</f>
        <v>#REF!</v>
      </c>
      <c r="BM992" s="191" t="s">
        <v>4134</v>
      </c>
      <c r="BN992" s="191" t="s">
        <v>2984</v>
      </c>
      <c r="BO992" s="191" t="s">
        <v>2984</v>
      </c>
      <c r="BU992" s="191" t="s">
        <v>4134</v>
      </c>
      <c r="BV992" s="191" t="s">
        <v>2984</v>
      </c>
      <c r="BW992" s="191" t="s">
        <v>2984</v>
      </c>
    </row>
    <row r="993" spans="51:75" x14ac:dyDescent="0.3">
      <c r="AY993" s="251" t="e">
        <f>VLOOKUP(C993,#REF!, 2,FALSE)</f>
        <v>#REF!</v>
      </c>
      <c r="BM993" s="191" t="s">
        <v>4135</v>
      </c>
      <c r="BN993" s="191" t="s">
        <v>3203</v>
      </c>
      <c r="BO993" s="191" t="s">
        <v>2426</v>
      </c>
      <c r="BU993" s="191" t="s">
        <v>4135</v>
      </c>
      <c r="BV993" s="191" t="s">
        <v>3203</v>
      </c>
      <c r="BW993" s="191" t="s">
        <v>2426</v>
      </c>
    </row>
    <row r="994" spans="51:75" x14ac:dyDescent="0.3">
      <c r="AY994" s="251" t="e">
        <f>VLOOKUP(C994,#REF!, 2,FALSE)</f>
        <v>#REF!</v>
      </c>
      <c r="BM994" s="191" t="s">
        <v>4136</v>
      </c>
      <c r="BN994" s="191" t="s">
        <v>2984</v>
      </c>
      <c r="BO994" s="191" t="s">
        <v>4137</v>
      </c>
      <c r="BU994" s="191" t="s">
        <v>4136</v>
      </c>
      <c r="BV994" s="191" t="s">
        <v>2984</v>
      </c>
      <c r="BW994" s="191" t="s">
        <v>4137</v>
      </c>
    </row>
    <row r="995" spans="51:75" x14ac:dyDescent="0.3">
      <c r="AY995" s="251" t="e">
        <f>VLOOKUP(C995,#REF!, 2,FALSE)</f>
        <v>#REF!</v>
      </c>
      <c r="BM995" s="191" t="s">
        <v>825</v>
      </c>
      <c r="BN995" s="191" t="s">
        <v>850</v>
      </c>
      <c r="BO995" s="191" t="s">
        <v>4138</v>
      </c>
      <c r="BU995" s="191" t="s">
        <v>825</v>
      </c>
      <c r="BV995" s="191" t="s">
        <v>850</v>
      </c>
      <c r="BW995" s="191" t="s">
        <v>4138</v>
      </c>
    </row>
    <row r="996" spans="51:75" x14ac:dyDescent="0.3">
      <c r="AY996" s="251" t="e">
        <f>VLOOKUP(C996,#REF!, 2,FALSE)</f>
        <v>#REF!</v>
      </c>
      <c r="BM996" s="191" t="s">
        <v>4139</v>
      </c>
      <c r="BN996" s="191" t="s">
        <v>662</v>
      </c>
      <c r="BO996" s="191" t="s">
        <v>4140</v>
      </c>
      <c r="BU996" s="191" t="s">
        <v>4139</v>
      </c>
      <c r="BV996" s="191" t="s">
        <v>662</v>
      </c>
      <c r="BW996" s="191" t="s">
        <v>4140</v>
      </c>
    </row>
    <row r="997" spans="51:75" x14ac:dyDescent="0.3">
      <c r="AY997" s="251" t="e">
        <f>VLOOKUP(C997,#REF!, 2,FALSE)</f>
        <v>#REF!</v>
      </c>
      <c r="BM997" s="191" t="s">
        <v>531</v>
      </c>
      <c r="BN997" s="191" t="s">
        <v>3253</v>
      </c>
      <c r="BO997" s="191" t="s">
        <v>4141</v>
      </c>
      <c r="BU997" s="191" t="s">
        <v>531</v>
      </c>
      <c r="BV997" s="191" t="s">
        <v>3253</v>
      </c>
      <c r="BW997" s="191" t="s">
        <v>4141</v>
      </c>
    </row>
    <row r="998" spans="51:75" x14ac:dyDescent="0.3">
      <c r="AY998" s="251" t="e">
        <f>VLOOKUP(C998,#REF!, 2,FALSE)</f>
        <v>#REF!</v>
      </c>
      <c r="BM998" s="191" t="s">
        <v>4142</v>
      </c>
      <c r="BN998" s="191" t="s">
        <v>3046</v>
      </c>
      <c r="BO998" s="191" t="s">
        <v>4143</v>
      </c>
      <c r="BU998" s="191" t="s">
        <v>4142</v>
      </c>
      <c r="BV998" s="191" t="s">
        <v>3046</v>
      </c>
      <c r="BW998" s="191" t="s">
        <v>4143</v>
      </c>
    </row>
    <row r="999" spans="51:75" x14ac:dyDescent="0.3">
      <c r="AY999" s="251" t="e">
        <f>VLOOKUP(C999,#REF!, 2,FALSE)</f>
        <v>#REF!</v>
      </c>
      <c r="BM999" s="191" t="s">
        <v>4144</v>
      </c>
      <c r="BN999" s="191" t="s">
        <v>3253</v>
      </c>
      <c r="BO999" s="191" t="s">
        <v>4145</v>
      </c>
      <c r="BU999" s="191" t="s">
        <v>4144</v>
      </c>
      <c r="BV999" s="191" t="s">
        <v>3253</v>
      </c>
      <c r="BW999" s="191" t="s">
        <v>4145</v>
      </c>
    </row>
    <row r="1000" spans="51:75" x14ac:dyDescent="0.3">
      <c r="AY1000" s="251" t="e">
        <f>VLOOKUP(C1000,#REF!, 2,FALSE)</f>
        <v>#REF!</v>
      </c>
      <c r="BM1000" s="191" t="s">
        <v>4146</v>
      </c>
      <c r="BN1000" s="191" t="s">
        <v>3253</v>
      </c>
      <c r="BO1000" s="191" t="s">
        <v>2988</v>
      </c>
      <c r="BU1000" s="191" t="s">
        <v>4146</v>
      </c>
      <c r="BV1000" s="191" t="s">
        <v>3253</v>
      </c>
      <c r="BW1000" s="191" t="s">
        <v>2988</v>
      </c>
    </row>
    <row r="1001" spans="51:75" x14ac:dyDescent="0.3">
      <c r="AY1001" s="251" t="e">
        <f>VLOOKUP(C1001,#REF!, 2,FALSE)</f>
        <v>#REF!</v>
      </c>
      <c r="BM1001" s="191" t="s">
        <v>4147</v>
      </c>
      <c r="BN1001" s="191" t="s">
        <v>1343</v>
      </c>
      <c r="BO1001" s="191" t="s">
        <v>4148</v>
      </c>
      <c r="BU1001" s="191" t="s">
        <v>4147</v>
      </c>
      <c r="BV1001" s="191" t="s">
        <v>1343</v>
      </c>
      <c r="BW1001" s="191" t="s">
        <v>4148</v>
      </c>
    </row>
    <row r="1002" spans="51:75" x14ac:dyDescent="0.3">
      <c r="AY1002" s="251" t="e">
        <f>VLOOKUP(C1002,#REF!, 2,FALSE)</f>
        <v>#REF!</v>
      </c>
      <c r="BM1002" s="191" t="s">
        <v>826</v>
      </c>
      <c r="BN1002" s="191" t="s">
        <v>3046</v>
      </c>
      <c r="BO1002" s="191" t="s">
        <v>4149</v>
      </c>
      <c r="BU1002" s="191" t="s">
        <v>826</v>
      </c>
      <c r="BV1002" s="191" t="s">
        <v>3046</v>
      </c>
      <c r="BW1002" s="191" t="s">
        <v>4149</v>
      </c>
    </row>
    <row r="1003" spans="51:75" x14ac:dyDescent="0.3">
      <c r="AY1003" s="251" t="e">
        <f>VLOOKUP(C1003,#REF!, 2,FALSE)</f>
        <v>#REF!</v>
      </c>
      <c r="BM1003" s="191" t="s">
        <v>4150</v>
      </c>
      <c r="BN1003" s="191" t="s">
        <v>811</v>
      </c>
      <c r="BO1003" s="191" t="s">
        <v>4151</v>
      </c>
      <c r="BU1003" s="191" t="s">
        <v>4150</v>
      </c>
      <c r="BV1003" s="191" t="s">
        <v>811</v>
      </c>
      <c r="BW1003" s="191" t="s">
        <v>4151</v>
      </c>
    </row>
    <row r="1004" spans="51:75" x14ac:dyDescent="0.3">
      <c r="AY1004" s="251" t="e">
        <f>VLOOKUP(C1004,#REF!, 2,FALSE)</f>
        <v>#REF!</v>
      </c>
      <c r="BM1004" s="191" t="s">
        <v>4152</v>
      </c>
      <c r="BN1004" s="191" t="s">
        <v>3046</v>
      </c>
      <c r="BO1004" s="191" t="s">
        <v>4153</v>
      </c>
      <c r="BU1004" s="191" t="s">
        <v>4152</v>
      </c>
      <c r="BV1004" s="191" t="s">
        <v>3046</v>
      </c>
      <c r="BW1004" s="191" t="s">
        <v>4153</v>
      </c>
    </row>
    <row r="1005" spans="51:75" x14ac:dyDescent="0.3">
      <c r="AY1005" s="251" t="e">
        <f>VLOOKUP(C1005,#REF!, 2,FALSE)</f>
        <v>#REF!</v>
      </c>
      <c r="BM1005" s="191" t="s">
        <v>4154</v>
      </c>
      <c r="BN1005" s="191" t="s">
        <v>3253</v>
      </c>
      <c r="BO1005" s="191" t="s">
        <v>4156</v>
      </c>
      <c r="BU1005" s="191" t="s">
        <v>4154</v>
      </c>
      <c r="BV1005" s="191" t="s">
        <v>3253</v>
      </c>
      <c r="BW1005" s="191" t="s">
        <v>4156</v>
      </c>
    </row>
    <row r="1006" spans="51:75" x14ac:dyDescent="0.3">
      <c r="AY1006" s="251" t="e">
        <f>VLOOKUP(C1006,#REF!, 2,FALSE)</f>
        <v>#REF!</v>
      </c>
      <c r="BM1006" s="191" t="s">
        <v>4157</v>
      </c>
      <c r="BN1006" s="191" t="s">
        <v>1343</v>
      </c>
      <c r="BO1006" s="191" t="s">
        <v>4158</v>
      </c>
      <c r="BU1006" s="191" t="s">
        <v>4157</v>
      </c>
      <c r="BV1006" s="191" t="s">
        <v>1343</v>
      </c>
      <c r="BW1006" s="191" t="s">
        <v>4158</v>
      </c>
    </row>
    <row r="1007" spans="51:75" x14ac:dyDescent="0.3">
      <c r="AY1007" s="251" t="e">
        <f>VLOOKUP(C1007,#REF!, 2,FALSE)</f>
        <v>#REF!</v>
      </c>
      <c r="BM1007" s="191" t="s">
        <v>4159</v>
      </c>
      <c r="BN1007" s="191" t="s">
        <v>3203</v>
      </c>
      <c r="BO1007" s="191" t="s">
        <v>4160</v>
      </c>
      <c r="BU1007" s="191" t="s">
        <v>4159</v>
      </c>
      <c r="BV1007" s="191" t="s">
        <v>3203</v>
      </c>
      <c r="BW1007" s="191" t="s">
        <v>4160</v>
      </c>
    </row>
    <row r="1008" spans="51:75" x14ac:dyDescent="0.3">
      <c r="AY1008" s="251" t="e">
        <f>VLOOKUP(C1008,#REF!, 2,FALSE)</f>
        <v>#REF!</v>
      </c>
      <c r="BM1008" s="191" t="s">
        <v>4161</v>
      </c>
      <c r="BN1008" s="191" t="s">
        <v>3253</v>
      </c>
      <c r="BO1008" s="191" t="s">
        <v>4162</v>
      </c>
      <c r="BU1008" s="191" t="s">
        <v>4161</v>
      </c>
      <c r="BV1008" s="191" t="s">
        <v>3253</v>
      </c>
      <c r="BW1008" s="191" t="s">
        <v>4162</v>
      </c>
    </row>
    <row r="1009" spans="51:75" x14ac:dyDescent="0.3">
      <c r="AY1009" s="251" t="e">
        <f>VLOOKUP(C1009,#REF!, 2,FALSE)</f>
        <v>#REF!</v>
      </c>
      <c r="BM1009" s="191" t="s">
        <v>4163</v>
      </c>
      <c r="BN1009" s="191" t="s">
        <v>3253</v>
      </c>
      <c r="BO1009" s="191" t="s">
        <v>4164</v>
      </c>
      <c r="BU1009" s="191" t="s">
        <v>4163</v>
      </c>
      <c r="BV1009" s="191" t="s">
        <v>3253</v>
      </c>
      <c r="BW1009" s="191" t="s">
        <v>4164</v>
      </c>
    </row>
    <row r="1010" spans="51:75" x14ac:dyDescent="0.3">
      <c r="AY1010" s="251" t="e">
        <f>VLOOKUP(C1010,#REF!, 2,FALSE)</f>
        <v>#REF!</v>
      </c>
      <c r="BM1010" s="191" t="s">
        <v>827</v>
      </c>
      <c r="BN1010" s="191" t="s">
        <v>3253</v>
      </c>
      <c r="BO1010" s="191" t="s">
        <v>4165</v>
      </c>
      <c r="BU1010" s="191" t="s">
        <v>827</v>
      </c>
      <c r="BV1010" s="191" t="s">
        <v>3253</v>
      </c>
      <c r="BW1010" s="191" t="s">
        <v>4165</v>
      </c>
    </row>
    <row r="1011" spans="51:75" x14ac:dyDescent="0.3">
      <c r="AY1011" s="251" t="e">
        <f>VLOOKUP(C1011,#REF!, 2,FALSE)</f>
        <v>#REF!</v>
      </c>
      <c r="BM1011" s="191" t="s">
        <v>4166</v>
      </c>
      <c r="BN1011" s="191" t="s">
        <v>3006</v>
      </c>
      <c r="BO1011" s="191" t="s">
        <v>949</v>
      </c>
      <c r="BU1011" s="191" t="s">
        <v>4166</v>
      </c>
      <c r="BV1011" s="191" t="s">
        <v>3006</v>
      </c>
      <c r="BW1011" s="191" t="s">
        <v>949</v>
      </c>
    </row>
    <row r="1012" spans="51:75" x14ac:dyDescent="0.3">
      <c r="AY1012" s="251" t="e">
        <f>VLOOKUP(C1012,#REF!, 2,FALSE)</f>
        <v>#REF!</v>
      </c>
      <c r="BM1012" s="191" t="s">
        <v>4167</v>
      </c>
      <c r="BN1012" s="191" t="s">
        <v>842</v>
      </c>
      <c r="BO1012" s="191" t="s">
        <v>4168</v>
      </c>
      <c r="BU1012" s="191" t="s">
        <v>4167</v>
      </c>
      <c r="BV1012" s="191" t="s">
        <v>842</v>
      </c>
      <c r="BW1012" s="191" t="s">
        <v>4168</v>
      </c>
    </row>
    <row r="1013" spans="51:75" x14ac:dyDescent="0.3">
      <c r="AY1013" s="251" t="e">
        <f>VLOOKUP(C1013,#REF!, 2,FALSE)</f>
        <v>#REF!</v>
      </c>
      <c r="BM1013" s="191" t="s">
        <v>4169</v>
      </c>
      <c r="BN1013" s="191" t="s">
        <v>1343</v>
      </c>
      <c r="BO1013" s="191" t="s">
        <v>4170</v>
      </c>
      <c r="BU1013" s="191" t="s">
        <v>4169</v>
      </c>
      <c r="BV1013" s="191" t="s">
        <v>1343</v>
      </c>
      <c r="BW1013" s="191" t="s">
        <v>4170</v>
      </c>
    </row>
    <row r="1014" spans="51:75" x14ac:dyDescent="0.3">
      <c r="AY1014" s="251" t="e">
        <f>VLOOKUP(C1014,#REF!, 2,FALSE)</f>
        <v>#REF!</v>
      </c>
      <c r="BM1014" s="191" t="s">
        <v>828</v>
      </c>
      <c r="BN1014" s="191" t="s">
        <v>3003</v>
      </c>
      <c r="BO1014" s="191" t="s">
        <v>4171</v>
      </c>
      <c r="BU1014" s="191" t="s">
        <v>828</v>
      </c>
      <c r="BV1014" s="191" t="s">
        <v>3003</v>
      </c>
      <c r="BW1014" s="191" t="s">
        <v>4171</v>
      </c>
    </row>
    <row r="1015" spans="51:75" x14ac:dyDescent="0.3">
      <c r="AY1015" s="251" t="e">
        <f>VLOOKUP(C1015,#REF!, 2,FALSE)</f>
        <v>#REF!</v>
      </c>
      <c r="BM1015" s="191" t="s">
        <v>4172</v>
      </c>
      <c r="BN1015" s="191" t="s">
        <v>781</v>
      </c>
      <c r="BO1015" s="191" t="s">
        <v>4174</v>
      </c>
      <c r="BU1015" s="191" t="s">
        <v>4172</v>
      </c>
      <c r="BV1015" s="191" t="s">
        <v>781</v>
      </c>
      <c r="BW1015" s="191" t="s">
        <v>4174</v>
      </c>
    </row>
    <row r="1016" spans="51:75" x14ac:dyDescent="0.3">
      <c r="AY1016" s="251" t="e">
        <f>VLOOKUP(C1016,#REF!, 2,FALSE)</f>
        <v>#REF!</v>
      </c>
      <c r="BM1016" s="191" t="s">
        <v>4175</v>
      </c>
      <c r="BN1016" s="191" t="s">
        <v>2984</v>
      </c>
      <c r="BO1016" s="191" t="s">
        <v>2984</v>
      </c>
      <c r="BU1016" s="191" t="s">
        <v>4175</v>
      </c>
      <c r="BV1016" s="191" t="s">
        <v>2984</v>
      </c>
      <c r="BW1016" s="191" t="s">
        <v>2984</v>
      </c>
    </row>
    <row r="1017" spans="51:75" x14ac:dyDescent="0.3">
      <c r="AY1017" s="251" t="e">
        <f>VLOOKUP(C1017,#REF!, 2,FALSE)</f>
        <v>#REF!</v>
      </c>
      <c r="BM1017" s="191" t="s">
        <v>4176</v>
      </c>
      <c r="BN1017" s="191" t="s">
        <v>2984</v>
      </c>
      <c r="BO1017" s="191" t="s">
        <v>4177</v>
      </c>
      <c r="BU1017" s="191" t="s">
        <v>4176</v>
      </c>
      <c r="BV1017" s="191" t="s">
        <v>2984</v>
      </c>
      <c r="BW1017" s="191" t="s">
        <v>4177</v>
      </c>
    </row>
    <row r="1018" spans="51:75" x14ac:dyDescent="0.3">
      <c r="AY1018" s="251" t="e">
        <f>VLOOKUP(C1018,#REF!, 2,FALSE)</f>
        <v>#REF!</v>
      </c>
      <c r="BM1018" s="191" t="s">
        <v>4178</v>
      </c>
      <c r="BN1018" s="191" t="s">
        <v>697</v>
      </c>
      <c r="BO1018" s="191" t="s">
        <v>4180</v>
      </c>
      <c r="BU1018" s="191" t="s">
        <v>4178</v>
      </c>
      <c r="BV1018" s="191" t="s">
        <v>697</v>
      </c>
      <c r="BW1018" s="191" t="s">
        <v>4180</v>
      </c>
    </row>
    <row r="1019" spans="51:75" x14ac:dyDescent="0.3">
      <c r="AY1019" s="251" t="e">
        <f>VLOOKUP(C1019,#REF!, 2,FALSE)</f>
        <v>#REF!</v>
      </c>
      <c r="BM1019" s="191" t="s">
        <v>4181</v>
      </c>
      <c r="BN1019" s="191" t="s">
        <v>620</v>
      </c>
      <c r="BO1019" s="191" t="s">
        <v>4182</v>
      </c>
      <c r="BU1019" s="191" t="s">
        <v>4181</v>
      </c>
      <c r="BV1019" s="191" t="s">
        <v>620</v>
      </c>
      <c r="BW1019" s="191" t="s">
        <v>4182</v>
      </c>
    </row>
    <row r="1020" spans="51:75" x14ac:dyDescent="0.3">
      <c r="AY1020" s="251" t="e">
        <f>VLOOKUP(C1020,#REF!, 2,FALSE)</f>
        <v>#REF!</v>
      </c>
      <c r="BM1020" s="191" t="s">
        <v>552</v>
      </c>
      <c r="BN1020" s="191" t="s">
        <v>640</v>
      </c>
      <c r="BO1020" s="191" t="s">
        <v>4183</v>
      </c>
      <c r="BU1020" s="191" t="s">
        <v>552</v>
      </c>
      <c r="BV1020" s="191" t="s">
        <v>640</v>
      </c>
      <c r="BW1020" s="191" t="s">
        <v>4183</v>
      </c>
    </row>
    <row r="1021" spans="51:75" x14ac:dyDescent="0.3">
      <c r="AY1021" s="251" t="e">
        <f>VLOOKUP(C1021,#REF!, 2,FALSE)</f>
        <v>#REF!</v>
      </c>
      <c r="BM1021" s="191" t="s">
        <v>4184</v>
      </c>
      <c r="BN1021" s="191" t="s">
        <v>640</v>
      </c>
      <c r="BO1021" s="191" t="s">
        <v>4185</v>
      </c>
      <c r="BU1021" s="191" t="s">
        <v>4184</v>
      </c>
      <c r="BV1021" s="191" t="s">
        <v>640</v>
      </c>
      <c r="BW1021" s="191" t="s">
        <v>4185</v>
      </c>
    </row>
    <row r="1022" spans="51:75" x14ac:dyDescent="0.3">
      <c r="AY1022" s="251" t="e">
        <f>VLOOKUP(C1022,#REF!, 2,FALSE)</f>
        <v>#REF!</v>
      </c>
      <c r="BM1022" s="191" t="s">
        <v>4186</v>
      </c>
      <c r="BN1022" s="191" t="s">
        <v>3203</v>
      </c>
      <c r="BO1022" s="191" t="s">
        <v>4188</v>
      </c>
      <c r="BU1022" s="191" t="s">
        <v>4186</v>
      </c>
      <c r="BV1022" s="191" t="s">
        <v>3203</v>
      </c>
      <c r="BW1022" s="191" t="s">
        <v>4188</v>
      </c>
    </row>
    <row r="1023" spans="51:75" x14ac:dyDescent="0.3">
      <c r="AY1023" s="251" t="e">
        <f>VLOOKUP(C1023,#REF!, 2,FALSE)</f>
        <v>#REF!</v>
      </c>
      <c r="BM1023" s="191" t="s">
        <v>4189</v>
      </c>
      <c r="BN1023" s="191" t="s">
        <v>2984</v>
      </c>
      <c r="BO1023" s="191" t="s">
        <v>1051</v>
      </c>
      <c r="BU1023" s="191" t="s">
        <v>4189</v>
      </c>
      <c r="BV1023" s="191" t="s">
        <v>2984</v>
      </c>
      <c r="BW1023" s="191" t="s">
        <v>1051</v>
      </c>
    </row>
    <row r="1024" spans="51:75" x14ac:dyDescent="0.3">
      <c r="AY1024" s="251" t="e">
        <f>VLOOKUP(C1024,#REF!, 2,FALSE)</f>
        <v>#REF!</v>
      </c>
      <c r="BM1024" s="191" t="s">
        <v>4191</v>
      </c>
      <c r="BN1024" s="191" t="s">
        <v>3253</v>
      </c>
      <c r="BO1024" s="191" t="s">
        <v>3231</v>
      </c>
      <c r="BU1024" s="191" t="s">
        <v>4191</v>
      </c>
      <c r="BV1024" s="191" t="s">
        <v>3253</v>
      </c>
      <c r="BW1024" s="191" t="s">
        <v>3231</v>
      </c>
    </row>
    <row r="1025" spans="51:75" x14ac:dyDescent="0.3">
      <c r="AY1025" s="251" t="e">
        <f>VLOOKUP(C1025,#REF!, 2,FALSE)</f>
        <v>#REF!</v>
      </c>
      <c r="BM1025" s="191" t="s">
        <v>4192</v>
      </c>
      <c r="BN1025" s="191" t="s">
        <v>1140</v>
      </c>
      <c r="BO1025" s="191" t="s">
        <v>4193</v>
      </c>
      <c r="BU1025" s="191" t="s">
        <v>4192</v>
      </c>
      <c r="BV1025" s="191" t="s">
        <v>1140</v>
      </c>
      <c r="BW1025" s="191" t="s">
        <v>4193</v>
      </c>
    </row>
    <row r="1026" spans="51:75" x14ac:dyDescent="0.3">
      <c r="AY1026" s="251" t="e">
        <f>VLOOKUP(C1026,#REF!, 2,FALSE)</f>
        <v>#REF!</v>
      </c>
      <c r="BM1026" s="191" t="s">
        <v>4194</v>
      </c>
      <c r="BN1026" s="191" t="s">
        <v>632</v>
      </c>
      <c r="BO1026" s="191" t="s">
        <v>4196</v>
      </c>
      <c r="BU1026" s="191" t="s">
        <v>4194</v>
      </c>
      <c r="BV1026" s="191" t="s">
        <v>632</v>
      </c>
      <c r="BW1026" s="191" t="s">
        <v>4196</v>
      </c>
    </row>
    <row r="1027" spans="51:75" x14ac:dyDescent="0.3">
      <c r="AY1027" s="251" t="e">
        <f>VLOOKUP(C1027,#REF!, 2,FALSE)</f>
        <v>#REF!</v>
      </c>
      <c r="BM1027" s="191" t="s">
        <v>529</v>
      </c>
      <c r="BN1027" s="191" t="s">
        <v>637</v>
      </c>
      <c r="BO1027" s="191" t="s">
        <v>3993</v>
      </c>
      <c r="BU1027" s="191" t="s">
        <v>529</v>
      </c>
      <c r="BV1027" s="191" t="s">
        <v>637</v>
      </c>
      <c r="BW1027" s="191" t="s">
        <v>3993</v>
      </c>
    </row>
    <row r="1028" spans="51:75" x14ac:dyDescent="0.3">
      <c r="AY1028" s="251" t="e">
        <f>VLOOKUP(C1028,#REF!, 2,FALSE)</f>
        <v>#REF!</v>
      </c>
      <c r="BM1028" s="191" t="s">
        <v>829</v>
      </c>
      <c r="BN1028" s="191" t="s">
        <v>637</v>
      </c>
      <c r="BO1028" s="191" t="s">
        <v>4197</v>
      </c>
      <c r="BU1028" s="191" t="s">
        <v>829</v>
      </c>
      <c r="BV1028" s="191" t="s">
        <v>637</v>
      </c>
      <c r="BW1028" s="191" t="s">
        <v>4197</v>
      </c>
    </row>
    <row r="1029" spans="51:75" x14ac:dyDescent="0.3">
      <c r="AY1029" s="251" t="e">
        <f>VLOOKUP(C1029,#REF!, 2,FALSE)</f>
        <v>#REF!</v>
      </c>
      <c r="BM1029" s="191" t="s">
        <v>530</v>
      </c>
      <c r="BN1029" s="191" t="s">
        <v>637</v>
      </c>
      <c r="BO1029" s="191" t="s">
        <v>4198</v>
      </c>
      <c r="BU1029" s="191" t="s">
        <v>530</v>
      </c>
      <c r="BV1029" s="191" t="s">
        <v>637</v>
      </c>
      <c r="BW1029" s="191" t="s">
        <v>4198</v>
      </c>
    </row>
    <row r="1030" spans="51:75" x14ac:dyDescent="0.3">
      <c r="AY1030" s="251" t="e">
        <f>VLOOKUP(C1030,#REF!, 2,FALSE)</f>
        <v>#REF!</v>
      </c>
      <c r="BM1030" s="191" t="s">
        <v>4199</v>
      </c>
      <c r="BN1030" s="191" t="s">
        <v>3253</v>
      </c>
      <c r="BO1030" s="191" t="s">
        <v>4200</v>
      </c>
      <c r="BU1030" s="191" t="s">
        <v>4199</v>
      </c>
      <c r="BV1030" s="191" t="s">
        <v>3253</v>
      </c>
      <c r="BW1030" s="191" t="s">
        <v>4200</v>
      </c>
    </row>
    <row r="1031" spans="51:75" x14ac:dyDescent="0.3">
      <c r="AY1031" s="251" t="e">
        <f>VLOOKUP(C1031,#REF!, 2,FALSE)</f>
        <v>#REF!</v>
      </c>
      <c r="BM1031" s="191" t="s">
        <v>830</v>
      </c>
      <c r="BN1031" s="191" t="s">
        <v>1343</v>
      </c>
      <c r="BO1031" s="191" t="s">
        <v>4201</v>
      </c>
      <c r="BU1031" s="191" t="s">
        <v>830</v>
      </c>
      <c r="BV1031" s="191" t="s">
        <v>1343</v>
      </c>
      <c r="BW1031" s="191" t="s">
        <v>4201</v>
      </c>
    </row>
    <row r="1032" spans="51:75" x14ac:dyDescent="0.3">
      <c r="AY1032" s="251" t="e">
        <f>VLOOKUP(C1032,#REF!, 2,FALSE)</f>
        <v>#REF!</v>
      </c>
      <c r="BM1032" s="191" t="s">
        <v>4202</v>
      </c>
      <c r="BN1032" s="191" t="s">
        <v>3046</v>
      </c>
      <c r="BO1032" s="191" t="s">
        <v>2982</v>
      </c>
      <c r="BU1032" s="191" t="s">
        <v>4202</v>
      </c>
      <c r="BV1032" s="191" t="s">
        <v>3046</v>
      </c>
      <c r="BW1032" s="191" t="s">
        <v>2982</v>
      </c>
    </row>
    <row r="1033" spans="51:75" x14ac:dyDescent="0.3">
      <c r="AY1033" s="251" t="e">
        <f>VLOOKUP(C1033,#REF!, 2,FALSE)</f>
        <v>#REF!</v>
      </c>
      <c r="BM1033" s="191" t="s">
        <v>4203</v>
      </c>
      <c r="BN1033" s="191" t="s">
        <v>3006</v>
      </c>
      <c r="BO1033" s="191" t="s">
        <v>3158</v>
      </c>
      <c r="BU1033" s="191" t="s">
        <v>4203</v>
      </c>
      <c r="BV1033" s="191" t="s">
        <v>3006</v>
      </c>
      <c r="BW1033" s="191" t="s">
        <v>3158</v>
      </c>
    </row>
    <row r="1034" spans="51:75" x14ac:dyDescent="0.3">
      <c r="AY1034" s="251" t="e">
        <f>VLOOKUP(C1034,#REF!, 2,FALSE)</f>
        <v>#REF!</v>
      </c>
      <c r="BM1034" s="191" t="s">
        <v>4204</v>
      </c>
      <c r="BN1034" s="191" t="s">
        <v>2980</v>
      </c>
      <c r="BO1034" s="191" t="s">
        <v>3532</v>
      </c>
      <c r="BU1034" s="191" t="s">
        <v>4204</v>
      </c>
      <c r="BV1034" s="191" t="s">
        <v>2980</v>
      </c>
      <c r="BW1034" s="191" t="s">
        <v>3532</v>
      </c>
    </row>
    <row r="1035" spans="51:75" x14ac:dyDescent="0.3">
      <c r="AY1035" s="251" t="e">
        <f>VLOOKUP(C1035,#REF!, 2,FALSE)</f>
        <v>#REF!</v>
      </c>
      <c r="BM1035" s="191" t="s">
        <v>4205</v>
      </c>
      <c r="BN1035" s="191" t="s">
        <v>1268</v>
      </c>
      <c r="BO1035" s="191" t="s">
        <v>4206</v>
      </c>
      <c r="BU1035" s="191" t="s">
        <v>4205</v>
      </c>
      <c r="BV1035" s="191" t="s">
        <v>1268</v>
      </c>
      <c r="BW1035" s="191" t="s">
        <v>4206</v>
      </c>
    </row>
    <row r="1036" spans="51:75" x14ac:dyDescent="0.3">
      <c r="AY1036" s="251" t="e">
        <f>VLOOKUP(C1036,#REF!, 2,FALSE)</f>
        <v>#REF!</v>
      </c>
      <c r="BM1036" s="191" t="s">
        <v>4207</v>
      </c>
      <c r="BN1036" s="191" t="s">
        <v>3046</v>
      </c>
      <c r="BO1036" s="191" t="s">
        <v>4208</v>
      </c>
      <c r="BU1036" s="191" t="s">
        <v>4207</v>
      </c>
      <c r="BV1036" s="191" t="s">
        <v>3046</v>
      </c>
      <c r="BW1036" s="191" t="s">
        <v>4208</v>
      </c>
    </row>
    <row r="1037" spans="51:75" x14ac:dyDescent="0.3">
      <c r="AY1037" s="251" t="e">
        <f>VLOOKUP(C1037,#REF!, 2,FALSE)</f>
        <v>#REF!</v>
      </c>
      <c r="BM1037" s="191" t="s">
        <v>551</v>
      </c>
      <c r="BN1037" s="191" t="s">
        <v>2984</v>
      </c>
      <c r="BO1037" s="191" t="s">
        <v>4209</v>
      </c>
      <c r="BU1037" s="191" t="s">
        <v>551</v>
      </c>
      <c r="BV1037" s="191" t="s">
        <v>2984</v>
      </c>
      <c r="BW1037" s="191" t="s">
        <v>4209</v>
      </c>
    </row>
    <row r="1038" spans="51:75" x14ac:dyDescent="0.3">
      <c r="AY1038" s="251" t="e">
        <f>VLOOKUP(C1038,#REF!, 2,FALSE)</f>
        <v>#REF!</v>
      </c>
      <c r="BM1038" s="191" t="s">
        <v>4210</v>
      </c>
      <c r="BN1038" s="191" t="s">
        <v>3006</v>
      </c>
      <c r="BO1038" s="191" t="s">
        <v>4211</v>
      </c>
      <c r="BU1038" s="191" t="s">
        <v>4210</v>
      </c>
      <c r="BV1038" s="191" t="s">
        <v>3006</v>
      </c>
      <c r="BW1038" s="191" t="s">
        <v>4211</v>
      </c>
    </row>
    <row r="1039" spans="51:75" x14ac:dyDescent="0.3">
      <c r="AY1039" s="251" t="e">
        <f>VLOOKUP(C1039,#REF!, 2,FALSE)</f>
        <v>#REF!</v>
      </c>
      <c r="BM1039" s="191" t="s">
        <v>4212</v>
      </c>
      <c r="BN1039" s="191" t="s">
        <v>618</v>
      </c>
      <c r="BO1039" s="191" t="s">
        <v>4213</v>
      </c>
      <c r="BU1039" s="191" t="s">
        <v>4212</v>
      </c>
      <c r="BV1039" s="191" t="s">
        <v>618</v>
      </c>
      <c r="BW1039" s="191" t="s">
        <v>4213</v>
      </c>
    </row>
    <row r="1040" spans="51:75" x14ac:dyDescent="0.3">
      <c r="AY1040" s="251" t="e">
        <f>VLOOKUP(C1040,#REF!, 2,FALSE)</f>
        <v>#REF!</v>
      </c>
      <c r="BM1040" s="191" t="s">
        <v>4214</v>
      </c>
      <c r="BN1040" s="191" t="s">
        <v>1270</v>
      </c>
      <c r="BO1040" s="191" t="s">
        <v>4215</v>
      </c>
      <c r="BU1040" s="191" t="s">
        <v>4214</v>
      </c>
      <c r="BV1040" s="191" t="s">
        <v>1270</v>
      </c>
      <c r="BW1040" s="191" t="s">
        <v>4215</v>
      </c>
    </row>
    <row r="1041" spans="51:75" x14ac:dyDescent="0.3">
      <c r="AY1041" s="251" t="e">
        <f>VLOOKUP(C1041,#REF!, 2,FALSE)</f>
        <v>#REF!</v>
      </c>
      <c r="BM1041" s="191" t="s">
        <v>4216</v>
      </c>
      <c r="BN1041" s="191" t="s">
        <v>2984</v>
      </c>
      <c r="BO1041" s="191" t="s">
        <v>2984</v>
      </c>
      <c r="BU1041" s="191" t="s">
        <v>4216</v>
      </c>
      <c r="BV1041" s="191" t="s">
        <v>2984</v>
      </c>
      <c r="BW1041" s="191" t="s">
        <v>2984</v>
      </c>
    </row>
    <row r="1042" spans="51:75" x14ac:dyDescent="0.3">
      <c r="AY1042" s="251" t="e">
        <f>VLOOKUP(C1042,#REF!, 2,FALSE)</f>
        <v>#REF!</v>
      </c>
      <c r="BM1042" s="191" t="s">
        <v>831</v>
      </c>
      <c r="BN1042" s="191" t="s">
        <v>2984</v>
      </c>
      <c r="BO1042" s="191" t="s">
        <v>854</v>
      </c>
      <c r="BU1042" s="191" t="s">
        <v>831</v>
      </c>
      <c r="BV1042" s="191" t="s">
        <v>2984</v>
      </c>
      <c r="BW1042" s="191" t="s">
        <v>854</v>
      </c>
    </row>
    <row r="1043" spans="51:75" x14ac:dyDescent="0.3">
      <c r="AY1043" s="251" t="e">
        <f>VLOOKUP(C1043,#REF!, 2,FALSE)</f>
        <v>#REF!</v>
      </c>
      <c r="BM1043" s="191" t="s">
        <v>832</v>
      </c>
      <c r="BN1043" s="191" t="s">
        <v>811</v>
      </c>
      <c r="BO1043" s="191" t="s">
        <v>4217</v>
      </c>
      <c r="BU1043" s="191" t="s">
        <v>832</v>
      </c>
      <c r="BV1043" s="191" t="s">
        <v>811</v>
      </c>
      <c r="BW1043" s="191" t="s">
        <v>4217</v>
      </c>
    </row>
    <row r="1044" spans="51:75" x14ac:dyDescent="0.3">
      <c r="AY1044" s="251" t="e">
        <f>VLOOKUP(C1044,#REF!, 2,FALSE)</f>
        <v>#REF!</v>
      </c>
      <c r="BM1044" s="191" t="s">
        <v>4218</v>
      </c>
      <c r="BN1044" s="191" t="s">
        <v>3046</v>
      </c>
      <c r="BO1044" s="191" t="s">
        <v>4220</v>
      </c>
      <c r="BU1044" s="191" t="s">
        <v>4218</v>
      </c>
      <c r="BV1044" s="191" t="s">
        <v>3046</v>
      </c>
      <c r="BW1044" s="191" t="s">
        <v>4220</v>
      </c>
    </row>
    <row r="1045" spans="51:75" x14ac:dyDescent="0.3">
      <c r="AY1045" s="251" t="e">
        <f>VLOOKUP(C1045,#REF!, 2,FALSE)</f>
        <v>#REF!</v>
      </c>
      <c r="BM1045" s="191" t="s">
        <v>4221</v>
      </c>
      <c r="BN1045" s="191" t="s">
        <v>617</v>
      </c>
      <c r="BO1045" s="191" t="s">
        <v>4222</v>
      </c>
      <c r="BU1045" s="191" t="s">
        <v>4221</v>
      </c>
      <c r="BV1045" s="191" t="s">
        <v>617</v>
      </c>
      <c r="BW1045" s="191" t="s">
        <v>4222</v>
      </c>
    </row>
    <row r="1046" spans="51:75" x14ac:dyDescent="0.3">
      <c r="AY1046" s="251" t="e">
        <f>VLOOKUP(C1046,#REF!, 2,FALSE)</f>
        <v>#REF!</v>
      </c>
      <c r="BM1046" s="191" t="s">
        <v>4223</v>
      </c>
      <c r="BN1046" s="191" t="s">
        <v>664</v>
      </c>
      <c r="BO1046" s="191" t="s">
        <v>4224</v>
      </c>
      <c r="BU1046" s="191" t="s">
        <v>4223</v>
      </c>
      <c r="BV1046" s="191" t="s">
        <v>664</v>
      </c>
      <c r="BW1046" s="191" t="s">
        <v>4224</v>
      </c>
    </row>
    <row r="1047" spans="51:75" x14ac:dyDescent="0.3">
      <c r="AY1047" s="251" t="e">
        <f>VLOOKUP(C1047,#REF!, 2,FALSE)</f>
        <v>#REF!</v>
      </c>
      <c r="BM1047" s="191" t="s">
        <v>4226</v>
      </c>
      <c r="BN1047" s="191" t="s">
        <v>667</v>
      </c>
      <c r="BO1047" s="191" t="s">
        <v>2110</v>
      </c>
      <c r="BU1047" s="191" t="s">
        <v>4226</v>
      </c>
      <c r="BV1047" s="191" t="s">
        <v>667</v>
      </c>
      <c r="BW1047" s="191" t="s">
        <v>2110</v>
      </c>
    </row>
    <row r="1048" spans="51:75" x14ac:dyDescent="0.3">
      <c r="AY1048" s="251" t="e">
        <f>VLOOKUP(C1048,#REF!, 2,FALSE)</f>
        <v>#REF!</v>
      </c>
      <c r="BM1048" s="191" t="s">
        <v>4227</v>
      </c>
      <c r="BN1048" s="191" t="s">
        <v>640</v>
      </c>
      <c r="BO1048" s="191" t="s">
        <v>4228</v>
      </c>
      <c r="BU1048" s="191" t="s">
        <v>4227</v>
      </c>
      <c r="BV1048" s="191" t="s">
        <v>640</v>
      </c>
      <c r="BW1048" s="191" t="s">
        <v>4228</v>
      </c>
    </row>
    <row r="1049" spans="51:75" x14ac:dyDescent="0.3">
      <c r="AY1049" s="251" t="e">
        <f>VLOOKUP(C1049,#REF!, 2,FALSE)</f>
        <v>#REF!</v>
      </c>
      <c r="BM1049" s="191" t="s">
        <v>833</v>
      </c>
      <c r="BN1049" s="191" t="s">
        <v>1343</v>
      </c>
      <c r="BO1049" s="191" t="s">
        <v>3375</v>
      </c>
      <c r="BU1049" s="191" t="s">
        <v>833</v>
      </c>
      <c r="BV1049" s="191" t="s">
        <v>1343</v>
      </c>
      <c r="BW1049" s="191" t="s">
        <v>3375</v>
      </c>
    </row>
    <row r="1050" spans="51:75" x14ac:dyDescent="0.3">
      <c r="AY1050" s="251" t="e">
        <f>VLOOKUP(C1050,#REF!, 2,FALSE)</f>
        <v>#REF!</v>
      </c>
      <c r="BM1050" s="191" t="s">
        <v>4230</v>
      </c>
      <c r="BN1050" s="191" t="s">
        <v>3253</v>
      </c>
      <c r="BO1050" s="191" t="s">
        <v>4231</v>
      </c>
      <c r="BU1050" s="191" t="s">
        <v>4230</v>
      </c>
      <c r="BV1050" s="191" t="s">
        <v>3253</v>
      </c>
      <c r="BW1050" s="191" t="s">
        <v>4231</v>
      </c>
    </row>
    <row r="1051" spans="51:75" x14ac:dyDescent="0.3">
      <c r="AY1051" s="251" t="e">
        <f>VLOOKUP(C1051,#REF!, 2,FALSE)</f>
        <v>#REF!</v>
      </c>
      <c r="BM1051" s="191" t="s">
        <v>4232</v>
      </c>
      <c r="BN1051" s="191" t="s">
        <v>1140</v>
      </c>
      <c r="BO1051" s="191" t="s">
        <v>4233</v>
      </c>
      <c r="BU1051" s="191" t="s">
        <v>4232</v>
      </c>
      <c r="BV1051" s="191" t="s">
        <v>1140</v>
      </c>
      <c r="BW1051" s="191" t="s">
        <v>4233</v>
      </c>
    </row>
    <row r="1052" spans="51:75" x14ac:dyDescent="0.3">
      <c r="AY1052" s="251" t="e">
        <f>VLOOKUP(C1052,#REF!, 2,FALSE)</f>
        <v>#REF!</v>
      </c>
      <c r="BM1052" s="191" t="s">
        <v>4234</v>
      </c>
      <c r="BN1052" s="191" t="s">
        <v>1270</v>
      </c>
      <c r="BO1052" s="191" t="s">
        <v>4235</v>
      </c>
      <c r="BU1052" s="191" t="s">
        <v>4234</v>
      </c>
      <c r="BV1052" s="191" t="s">
        <v>1270</v>
      </c>
      <c r="BW1052" s="191" t="s">
        <v>4235</v>
      </c>
    </row>
    <row r="1053" spans="51:75" x14ac:dyDescent="0.3">
      <c r="AY1053" s="251" t="e">
        <f>VLOOKUP(C1053,#REF!, 2,FALSE)</f>
        <v>#REF!</v>
      </c>
      <c r="BM1053" s="191" t="s">
        <v>4236</v>
      </c>
      <c r="BN1053" s="191" t="s">
        <v>2984</v>
      </c>
      <c r="BO1053" s="191" t="s">
        <v>4237</v>
      </c>
      <c r="BU1053" s="191" t="s">
        <v>4236</v>
      </c>
      <c r="BV1053" s="191" t="s">
        <v>2984</v>
      </c>
      <c r="BW1053" s="191" t="s">
        <v>4237</v>
      </c>
    </row>
    <row r="1054" spans="51:75" x14ac:dyDescent="0.3">
      <c r="AY1054" s="251" t="e">
        <f>VLOOKUP(C1054,#REF!, 2,FALSE)</f>
        <v>#REF!</v>
      </c>
      <c r="BM1054" s="191" t="s">
        <v>528</v>
      </c>
      <c r="BN1054" s="191" t="s">
        <v>617</v>
      </c>
      <c r="BO1054" s="191" t="s">
        <v>4238</v>
      </c>
      <c r="BU1054" s="191" t="s">
        <v>528</v>
      </c>
      <c r="BV1054" s="191" t="s">
        <v>617</v>
      </c>
      <c r="BW1054" s="191" t="s">
        <v>4238</v>
      </c>
    </row>
    <row r="1055" spans="51:75" x14ac:dyDescent="0.3">
      <c r="AY1055" s="251" t="e">
        <f>VLOOKUP(C1055,#REF!, 2,FALSE)</f>
        <v>#REF!</v>
      </c>
      <c r="BM1055" s="191" t="s">
        <v>4239</v>
      </c>
      <c r="BN1055" s="191" t="s">
        <v>1692</v>
      </c>
      <c r="BO1055" s="191" t="s">
        <v>4240</v>
      </c>
      <c r="BU1055" s="191" t="s">
        <v>4239</v>
      </c>
      <c r="BV1055" s="191" t="s">
        <v>1692</v>
      </c>
      <c r="BW1055" s="191" t="s">
        <v>4240</v>
      </c>
    </row>
    <row r="1056" spans="51:75" x14ac:dyDescent="0.3">
      <c r="AY1056" s="251" t="e">
        <f>VLOOKUP(C1056,#REF!, 2,FALSE)</f>
        <v>#REF!</v>
      </c>
      <c r="BM1056" s="191" t="s">
        <v>565</v>
      </c>
      <c r="BN1056" s="191" t="s">
        <v>784</v>
      </c>
      <c r="BO1056" s="191" t="s">
        <v>4241</v>
      </c>
      <c r="BU1056" s="191" t="s">
        <v>565</v>
      </c>
      <c r="BV1056" s="191" t="s">
        <v>784</v>
      </c>
      <c r="BW1056" s="191" t="s">
        <v>4241</v>
      </c>
    </row>
    <row r="1057" spans="51:75" x14ac:dyDescent="0.3">
      <c r="AY1057" s="251" t="e">
        <f>VLOOKUP(C1057,#REF!, 2,FALSE)</f>
        <v>#REF!</v>
      </c>
      <c r="BM1057" s="191" t="s">
        <v>4242</v>
      </c>
      <c r="BN1057" s="191" t="s">
        <v>640</v>
      </c>
      <c r="BO1057" s="191" t="s">
        <v>1063</v>
      </c>
      <c r="BU1057" s="191" t="s">
        <v>4242</v>
      </c>
      <c r="BV1057" s="191" t="s">
        <v>640</v>
      </c>
      <c r="BW1057" s="191" t="s">
        <v>1063</v>
      </c>
    </row>
    <row r="1058" spans="51:75" x14ac:dyDescent="0.3">
      <c r="AY1058" s="251" t="e">
        <f>VLOOKUP(C1058,#REF!, 2,FALSE)</f>
        <v>#REF!</v>
      </c>
      <c r="BM1058" s="191" t="s">
        <v>4243</v>
      </c>
      <c r="BN1058" s="191" t="s">
        <v>2984</v>
      </c>
      <c r="BO1058" s="191" t="s">
        <v>4245</v>
      </c>
      <c r="BU1058" s="191" t="s">
        <v>4243</v>
      </c>
      <c r="BV1058" s="191" t="s">
        <v>2984</v>
      </c>
      <c r="BW1058" s="191" t="s">
        <v>4245</v>
      </c>
    </row>
    <row r="1059" spans="51:75" x14ac:dyDescent="0.3">
      <c r="AY1059" s="251" t="e">
        <f>VLOOKUP(C1059,#REF!, 2,FALSE)</f>
        <v>#REF!</v>
      </c>
      <c r="BM1059" s="191" t="s">
        <v>834</v>
      </c>
      <c r="BN1059" s="191" t="s">
        <v>637</v>
      </c>
      <c r="BO1059" s="191" t="s">
        <v>4246</v>
      </c>
      <c r="BU1059" s="191" t="s">
        <v>834</v>
      </c>
      <c r="BV1059" s="191" t="s">
        <v>637</v>
      </c>
      <c r="BW1059" s="191" t="s">
        <v>4246</v>
      </c>
    </row>
    <row r="1060" spans="51:75" x14ac:dyDescent="0.3">
      <c r="AY1060" s="251" t="e">
        <f>VLOOKUP(C1060,#REF!, 2,FALSE)</f>
        <v>#REF!</v>
      </c>
      <c r="BM1060" s="191" t="s">
        <v>4248</v>
      </c>
      <c r="BN1060" s="191" t="s">
        <v>2984</v>
      </c>
      <c r="BO1060" s="191" t="s">
        <v>4249</v>
      </c>
      <c r="BU1060" s="191" t="s">
        <v>4248</v>
      </c>
      <c r="BV1060" s="191" t="s">
        <v>2984</v>
      </c>
      <c r="BW1060" s="191" t="s">
        <v>4249</v>
      </c>
    </row>
    <row r="1061" spans="51:75" x14ac:dyDescent="0.3">
      <c r="AY1061" s="251" t="e">
        <f>VLOOKUP(C1061,#REF!, 2,FALSE)</f>
        <v>#REF!</v>
      </c>
      <c r="BM1061" s="191" t="s">
        <v>4250</v>
      </c>
      <c r="BN1061" s="191" t="s">
        <v>2984</v>
      </c>
      <c r="BO1061" s="191" t="s">
        <v>4251</v>
      </c>
      <c r="BU1061" s="191" t="s">
        <v>4250</v>
      </c>
      <c r="BV1061" s="191" t="s">
        <v>2984</v>
      </c>
      <c r="BW1061" s="191" t="s">
        <v>4251</v>
      </c>
    </row>
    <row r="1062" spans="51:75" x14ac:dyDescent="0.3">
      <c r="AY1062" s="251" t="e">
        <f>VLOOKUP(C1062,#REF!, 2,FALSE)</f>
        <v>#REF!</v>
      </c>
      <c r="BM1062" s="191" t="s">
        <v>4253</v>
      </c>
      <c r="BN1062" s="191" t="s">
        <v>3203</v>
      </c>
      <c r="BO1062" s="191" t="s">
        <v>4255</v>
      </c>
      <c r="BU1062" s="191" t="s">
        <v>4253</v>
      </c>
      <c r="BV1062" s="191" t="s">
        <v>3203</v>
      </c>
      <c r="BW1062" s="191" t="s">
        <v>4255</v>
      </c>
    </row>
    <row r="1063" spans="51:75" x14ac:dyDescent="0.3">
      <c r="AY1063" s="251" t="e">
        <f>VLOOKUP(C1063,#REF!, 2,FALSE)</f>
        <v>#REF!</v>
      </c>
      <c r="BM1063" s="191" t="s">
        <v>4256</v>
      </c>
      <c r="BN1063" s="191" t="s">
        <v>16989</v>
      </c>
      <c r="BO1063" s="191" t="s">
        <v>771</v>
      </c>
      <c r="BU1063" s="191" t="s">
        <v>4256</v>
      </c>
      <c r="BV1063" s="191" t="s">
        <v>16989</v>
      </c>
      <c r="BW1063" s="191" t="s">
        <v>771</v>
      </c>
    </row>
    <row r="1064" spans="51:75" x14ac:dyDescent="0.3">
      <c r="AY1064" s="251" t="e">
        <f>VLOOKUP(C1064,#REF!, 2,FALSE)</f>
        <v>#REF!</v>
      </c>
      <c r="BM1064" s="191" t="s">
        <v>4257</v>
      </c>
      <c r="BN1064" s="191" t="s">
        <v>788</v>
      </c>
      <c r="BO1064" s="191" t="s">
        <v>1522</v>
      </c>
      <c r="BU1064" s="191" t="s">
        <v>4257</v>
      </c>
      <c r="BV1064" s="191" t="s">
        <v>788</v>
      </c>
      <c r="BW1064" s="191" t="s">
        <v>1522</v>
      </c>
    </row>
    <row r="1065" spans="51:75" x14ac:dyDescent="0.3">
      <c r="AY1065" s="251" t="e">
        <f>VLOOKUP(C1065,#REF!, 2,FALSE)</f>
        <v>#REF!</v>
      </c>
      <c r="BM1065" s="191" t="s">
        <v>4259</v>
      </c>
      <c r="BN1065" s="191" t="s">
        <v>3046</v>
      </c>
      <c r="BO1065" s="191" t="s">
        <v>2937</v>
      </c>
      <c r="BU1065" s="191" t="s">
        <v>4259</v>
      </c>
      <c r="BV1065" s="191" t="s">
        <v>3046</v>
      </c>
      <c r="BW1065" s="191" t="s">
        <v>2937</v>
      </c>
    </row>
    <row r="1066" spans="51:75" x14ac:dyDescent="0.3">
      <c r="AY1066" s="251" t="e">
        <f>VLOOKUP(C1066,#REF!, 2,FALSE)</f>
        <v>#REF!</v>
      </c>
      <c r="BM1066" s="191" t="s">
        <v>4261</v>
      </c>
      <c r="BN1066" s="191" t="s">
        <v>3046</v>
      </c>
      <c r="BO1066" s="191" t="s">
        <v>4262</v>
      </c>
      <c r="BU1066" s="191" t="s">
        <v>4261</v>
      </c>
      <c r="BV1066" s="191" t="s">
        <v>3046</v>
      </c>
      <c r="BW1066" s="191" t="s">
        <v>4262</v>
      </c>
    </row>
    <row r="1067" spans="51:75" x14ac:dyDescent="0.3">
      <c r="AY1067" s="251" t="e">
        <f>VLOOKUP(C1067,#REF!, 2,FALSE)</f>
        <v>#REF!</v>
      </c>
      <c r="BM1067" s="191" t="s">
        <v>835</v>
      </c>
      <c r="BN1067" s="191" t="s">
        <v>2984</v>
      </c>
      <c r="BO1067" s="191" t="s">
        <v>4264</v>
      </c>
      <c r="BU1067" s="191" t="s">
        <v>835</v>
      </c>
      <c r="BV1067" s="191" t="s">
        <v>2984</v>
      </c>
      <c r="BW1067" s="191" t="s">
        <v>4264</v>
      </c>
    </row>
    <row r="1068" spans="51:75" x14ac:dyDescent="0.3">
      <c r="AY1068" s="251" t="e">
        <f>VLOOKUP(C1068,#REF!, 2,FALSE)</f>
        <v>#REF!</v>
      </c>
      <c r="BM1068" s="191" t="s">
        <v>4265</v>
      </c>
      <c r="BN1068" s="191" t="s">
        <v>2984</v>
      </c>
      <c r="BO1068" s="191" t="s">
        <v>2984</v>
      </c>
      <c r="BU1068" s="191" t="s">
        <v>4265</v>
      </c>
      <c r="BV1068" s="191" t="s">
        <v>2984</v>
      </c>
      <c r="BW1068" s="191" t="s">
        <v>2984</v>
      </c>
    </row>
    <row r="1069" spans="51:75" x14ac:dyDescent="0.3">
      <c r="AY1069" s="251" t="e">
        <f>VLOOKUP(C1069,#REF!, 2,FALSE)</f>
        <v>#REF!</v>
      </c>
      <c r="BM1069" s="191" t="s">
        <v>4266</v>
      </c>
      <c r="BN1069" s="191" t="s">
        <v>2984</v>
      </c>
      <c r="BO1069" s="191" t="s">
        <v>4262</v>
      </c>
      <c r="BU1069" s="191" t="s">
        <v>4266</v>
      </c>
      <c r="BV1069" s="191" t="s">
        <v>2984</v>
      </c>
      <c r="BW1069" s="191" t="s">
        <v>4262</v>
      </c>
    </row>
    <row r="1070" spans="51:75" x14ac:dyDescent="0.3">
      <c r="AY1070" s="251" t="e">
        <f>VLOOKUP(C1070,#REF!, 2,FALSE)</f>
        <v>#REF!</v>
      </c>
      <c r="BM1070" s="191" t="s">
        <v>4268</v>
      </c>
      <c r="BN1070" s="191" t="s">
        <v>614</v>
      </c>
      <c r="BO1070" s="191" t="s">
        <v>4269</v>
      </c>
      <c r="BU1070" s="191" t="s">
        <v>4268</v>
      </c>
      <c r="BV1070" s="191" t="s">
        <v>614</v>
      </c>
      <c r="BW1070" s="191" t="s">
        <v>4269</v>
      </c>
    </row>
    <row r="1071" spans="51:75" x14ac:dyDescent="0.3">
      <c r="AY1071" s="251" t="e">
        <f>VLOOKUP(C1071,#REF!, 2,FALSE)</f>
        <v>#REF!</v>
      </c>
      <c r="BM1071" s="191" t="s">
        <v>4270</v>
      </c>
      <c r="BN1071" s="191" t="s">
        <v>2984</v>
      </c>
      <c r="BO1071" s="191" t="s">
        <v>2984</v>
      </c>
      <c r="BU1071" s="191" t="s">
        <v>4270</v>
      </c>
      <c r="BV1071" s="191" t="s">
        <v>2984</v>
      </c>
      <c r="BW1071" s="191" t="s">
        <v>2984</v>
      </c>
    </row>
    <row r="1072" spans="51:75" x14ac:dyDescent="0.3">
      <c r="AY1072" s="251" t="e">
        <f>VLOOKUP(C1072,#REF!, 2,FALSE)</f>
        <v>#REF!</v>
      </c>
      <c r="BM1072" s="191" t="s">
        <v>4271</v>
      </c>
      <c r="BN1072" s="191" t="s">
        <v>2984</v>
      </c>
      <c r="BO1072" s="191" t="s">
        <v>2984</v>
      </c>
      <c r="BU1072" s="191" t="s">
        <v>4271</v>
      </c>
      <c r="BV1072" s="191" t="s">
        <v>2984</v>
      </c>
      <c r="BW1072" s="191" t="s">
        <v>2984</v>
      </c>
    </row>
    <row r="1073" spans="51:75" x14ac:dyDescent="0.3">
      <c r="AY1073" s="251" t="e">
        <f>VLOOKUP(C1073,#REF!, 2,FALSE)</f>
        <v>#REF!</v>
      </c>
      <c r="BM1073" s="191" t="s">
        <v>4272</v>
      </c>
      <c r="BN1073" s="191" t="s">
        <v>2984</v>
      </c>
      <c r="BO1073" s="191" t="s">
        <v>2984</v>
      </c>
      <c r="BU1073" s="191" t="s">
        <v>4272</v>
      </c>
      <c r="BV1073" s="191" t="s">
        <v>2984</v>
      </c>
      <c r="BW1073" s="191" t="s">
        <v>2984</v>
      </c>
    </row>
    <row r="1074" spans="51:75" x14ac:dyDescent="0.3">
      <c r="AY1074" s="251" t="e">
        <f>VLOOKUP(C1074,#REF!, 2,FALSE)</f>
        <v>#REF!</v>
      </c>
      <c r="BM1074" s="191" t="s">
        <v>4273</v>
      </c>
      <c r="BN1074" s="191" t="s">
        <v>2984</v>
      </c>
      <c r="BO1074" s="191" t="s">
        <v>2984</v>
      </c>
      <c r="BU1074" s="191" t="s">
        <v>4273</v>
      </c>
      <c r="BV1074" s="191" t="s">
        <v>2984</v>
      </c>
      <c r="BW1074" s="191" t="s">
        <v>2984</v>
      </c>
    </row>
    <row r="1075" spans="51:75" x14ac:dyDescent="0.3">
      <c r="AY1075" s="251" t="e">
        <f>VLOOKUP(C1075,#REF!, 2,FALSE)</f>
        <v>#REF!</v>
      </c>
      <c r="BM1075" s="191" t="s">
        <v>4275</v>
      </c>
      <c r="BN1075" s="191" t="s">
        <v>2984</v>
      </c>
      <c r="BO1075" s="191" t="s">
        <v>2984</v>
      </c>
      <c r="BU1075" s="191" t="s">
        <v>4275</v>
      </c>
      <c r="BV1075" s="191" t="s">
        <v>2984</v>
      </c>
      <c r="BW1075" s="191" t="s">
        <v>2984</v>
      </c>
    </row>
    <row r="1076" spans="51:75" x14ac:dyDescent="0.3">
      <c r="AY1076" s="251" t="e">
        <f>VLOOKUP(C1076,#REF!, 2,FALSE)</f>
        <v>#REF!</v>
      </c>
      <c r="BM1076" s="191" t="s">
        <v>4276</v>
      </c>
      <c r="BN1076" s="191" t="s">
        <v>2984</v>
      </c>
      <c r="BO1076" s="191" t="s">
        <v>2984</v>
      </c>
      <c r="BU1076" s="191" t="s">
        <v>4276</v>
      </c>
      <c r="BV1076" s="191" t="s">
        <v>2984</v>
      </c>
      <c r="BW1076" s="191" t="s">
        <v>2984</v>
      </c>
    </row>
    <row r="1077" spans="51:75" x14ac:dyDescent="0.3">
      <c r="AY1077" s="251" t="e">
        <f>VLOOKUP(C1077,#REF!, 2,FALSE)</f>
        <v>#REF!</v>
      </c>
      <c r="BM1077" s="191" t="s">
        <v>4277</v>
      </c>
      <c r="BN1077" s="191" t="s">
        <v>2984</v>
      </c>
      <c r="BO1077" s="191" t="s">
        <v>2984</v>
      </c>
      <c r="BU1077" s="191" t="s">
        <v>4277</v>
      </c>
      <c r="BV1077" s="191" t="s">
        <v>2984</v>
      </c>
      <c r="BW1077" s="191" t="s">
        <v>2984</v>
      </c>
    </row>
    <row r="1078" spans="51:75" x14ac:dyDescent="0.3">
      <c r="AY1078" s="251" t="e">
        <f>VLOOKUP(C1078,#REF!, 2,FALSE)</f>
        <v>#REF!</v>
      </c>
      <c r="BM1078" s="191" t="s">
        <v>4278</v>
      </c>
      <c r="BN1078" s="191" t="s">
        <v>2984</v>
      </c>
      <c r="BO1078" s="191" t="s">
        <v>2984</v>
      </c>
      <c r="BU1078" s="191" t="s">
        <v>4278</v>
      </c>
      <c r="BV1078" s="191" t="s">
        <v>2984</v>
      </c>
      <c r="BW1078" s="191" t="s">
        <v>2984</v>
      </c>
    </row>
    <row r="1079" spans="51:75" x14ac:dyDescent="0.3">
      <c r="AY1079" s="251" t="e">
        <f>VLOOKUP(C1079,#REF!, 2,FALSE)</f>
        <v>#REF!</v>
      </c>
      <c r="BM1079" s="191" t="s">
        <v>4279</v>
      </c>
      <c r="BN1079" s="191" t="s">
        <v>2984</v>
      </c>
      <c r="BO1079" s="191" t="s">
        <v>2984</v>
      </c>
      <c r="BU1079" s="191" t="s">
        <v>4279</v>
      </c>
      <c r="BV1079" s="191" t="s">
        <v>2984</v>
      </c>
      <c r="BW1079" s="191" t="s">
        <v>2984</v>
      </c>
    </row>
    <row r="1080" spans="51:75" x14ac:dyDescent="0.3">
      <c r="AY1080" s="251" t="e">
        <f>VLOOKUP(C1080,#REF!, 2,FALSE)</f>
        <v>#REF!</v>
      </c>
      <c r="BM1080" s="191" t="s">
        <v>4281</v>
      </c>
      <c r="BN1080" s="191" t="s">
        <v>2984</v>
      </c>
      <c r="BO1080" s="191" t="s">
        <v>2984</v>
      </c>
      <c r="BU1080" s="191" t="s">
        <v>4281</v>
      </c>
      <c r="BV1080" s="191" t="s">
        <v>2984</v>
      </c>
      <c r="BW1080" s="191" t="s">
        <v>2984</v>
      </c>
    </row>
    <row r="1081" spans="51:75" x14ac:dyDescent="0.3">
      <c r="AY1081" s="251" t="e">
        <f>VLOOKUP(C1081,#REF!, 2,FALSE)</f>
        <v>#REF!</v>
      </c>
      <c r="BM1081" s="191" t="s">
        <v>4282</v>
      </c>
      <c r="BN1081" s="191" t="s">
        <v>2984</v>
      </c>
      <c r="BO1081" s="191" t="s">
        <v>2984</v>
      </c>
      <c r="BU1081" s="191" t="s">
        <v>4282</v>
      </c>
      <c r="BV1081" s="191" t="s">
        <v>2984</v>
      </c>
      <c r="BW1081" s="191" t="s">
        <v>2984</v>
      </c>
    </row>
    <row r="1082" spans="51:75" x14ac:dyDescent="0.3">
      <c r="AY1082" s="251" t="e">
        <f>VLOOKUP(C1082,#REF!, 2,FALSE)</f>
        <v>#REF!</v>
      </c>
      <c r="BM1082" s="191" t="s">
        <v>4283</v>
      </c>
      <c r="BN1082" s="191" t="s">
        <v>2984</v>
      </c>
      <c r="BO1082" s="191" t="s">
        <v>2984</v>
      </c>
      <c r="BU1082" s="191" t="s">
        <v>4283</v>
      </c>
      <c r="BV1082" s="191" t="s">
        <v>2984</v>
      </c>
      <c r="BW1082" s="191" t="s">
        <v>2984</v>
      </c>
    </row>
    <row r="1083" spans="51:75" x14ac:dyDescent="0.3">
      <c r="AY1083" s="251" t="e">
        <f>VLOOKUP(C1083,#REF!, 2,FALSE)</f>
        <v>#REF!</v>
      </c>
      <c r="BM1083" s="191" t="s">
        <v>4284</v>
      </c>
      <c r="BN1083" s="191" t="s">
        <v>2984</v>
      </c>
      <c r="BO1083" s="191" t="s">
        <v>2984</v>
      </c>
      <c r="BU1083" s="191" t="s">
        <v>4284</v>
      </c>
      <c r="BV1083" s="191" t="s">
        <v>2984</v>
      </c>
      <c r="BW1083" s="191" t="s">
        <v>2984</v>
      </c>
    </row>
    <row r="1084" spans="51:75" x14ac:dyDescent="0.3">
      <c r="AY1084" s="251" t="e">
        <f>VLOOKUP(C1084,#REF!, 2,FALSE)</f>
        <v>#REF!</v>
      </c>
      <c r="BM1084" s="191" t="s">
        <v>4285</v>
      </c>
      <c r="BN1084" s="191" t="s">
        <v>2984</v>
      </c>
      <c r="BO1084" s="191" t="s">
        <v>2984</v>
      </c>
      <c r="BU1084" s="191" t="s">
        <v>4285</v>
      </c>
      <c r="BV1084" s="191" t="s">
        <v>2984</v>
      </c>
      <c r="BW1084" s="191" t="s">
        <v>2984</v>
      </c>
    </row>
    <row r="1085" spans="51:75" x14ac:dyDescent="0.3">
      <c r="AY1085" s="251" t="e">
        <f>VLOOKUP(C1085,#REF!, 2,FALSE)</f>
        <v>#REF!</v>
      </c>
      <c r="BM1085" s="191" t="s">
        <v>4286</v>
      </c>
      <c r="BN1085" s="191" t="s">
        <v>2984</v>
      </c>
      <c r="BO1085" s="191" t="s">
        <v>2984</v>
      </c>
      <c r="BU1085" s="191" t="s">
        <v>4286</v>
      </c>
      <c r="BV1085" s="191" t="s">
        <v>2984</v>
      </c>
      <c r="BW1085" s="191" t="s">
        <v>2984</v>
      </c>
    </row>
    <row r="1086" spans="51:75" x14ac:dyDescent="0.3">
      <c r="AY1086" s="251" t="e">
        <f>VLOOKUP(C1086,#REF!, 2,FALSE)</f>
        <v>#REF!</v>
      </c>
      <c r="BM1086" s="191" t="s">
        <v>4287</v>
      </c>
      <c r="BN1086" s="191" t="s">
        <v>2984</v>
      </c>
      <c r="BO1086" s="191" t="s">
        <v>2984</v>
      </c>
      <c r="BU1086" s="191" t="s">
        <v>4287</v>
      </c>
      <c r="BV1086" s="191" t="s">
        <v>2984</v>
      </c>
      <c r="BW1086" s="191" t="s">
        <v>2984</v>
      </c>
    </row>
    <row r="1087" spans="51:75" x14ac:dyDescent="0.3">
      <c r="AY1087" s="251" t="e">
        <f>VLOOKUP(C1087,#REF!, 2,FALSE)</f>
        <v>#REF!</v>
      </c>
      <c r="BM1087" s="191" t="s">
        <v>4288</v>
      </c>
      <c r="BN1087" s="191" t="s">
        <v>2984</v>
      </c>
      <c r="BO1087" s="191" t="s">
        <v>2984</v>
      </c>
      <c r="BU1087" s="191" t="s">
        <v>4288</v>
      </c>
      <c r="BV1087" s="191" t="s">
        <v>2984</v>
      </c>
      <c r="BW1087" s="191" t="s">
        <v>2984</v>
      </c>
    </row>
    <row r="1088" spans="51:75" x14ac:dyDescent="0.3">
      <c r="AY1088" s="251" t="e">
        <f>VLOOKUP(C1088,#REF!, 2,FALSE)</f>
        <v>#REF!</v>
      </c>
      <c r="BM1088" s="191" t="s">
        <v>4289</v>
      </c>
      <c r="BN1088" s="191" t="s">
        <v>627</v>
      </c>
      <c r="BO1088" s="191" t="s">
        <v>2363</v>
      </c>
      <c r="BU1088" s="191" t="s">
        <v>4289</v>
      </c>
      <c r="BV1088" s="191" t="s">
        <v>627</v>
      </c>
      <c r="BW1088" s="191" t="s">
        <v>2363</v>
      </c>
    </row>
    <row r="1089" spans="51:75" x14ac:dyDescent="0.3">
      <c r="AY1089" s="251" t="e">
        <f>VLOOKUP(C1089,#REF!, 2,FALSE)</f>
        <v>#REF!</v>
      </c>
      <c r="BM1089" s="191" t="s">
        <v>4291</v>
      </c>
      <c r="BN1089" s="191" t="s">
        <v>798</v>
      </c>
      <c r="BO1089" s="191" t="s">
        <v>2747</v>
      </c>
      <c r="BU1089" s="191" t="s">
        <v>4291</v>
      </c>
      <c r="BV1089" s="191" t="s">
        <v>798</v>
      </c>
      <c r="BW1089" s="191" t="s">
        <v>2747</v>
      </c>
    </row>
    <row r="1090" spans="51:75" x14ac:dyDescent="0.3">
      <c r="AY1090" s="251" t="e">
        <f>VLOOKUP(C1090,#REF!, 2,FALSE)</f>
        <v>#REF!</v>
      </c>
      <c r="BM1090" s="191" t="s">
        <v>4293</v>
      </c>
      <c r="BN1090" s="191" t="s">
        <v>656</v>
      </c>
      <c r="BO1090" s="191" t="s">
        <v>3472</v>
      </c>
      <c r="BU1090" s="191" t="s">
        <v>4293</v>
      </c>
      <c r="BV1090" s="191" t="s">
        <v>656</v>
      </c>
      <c r="BW1090" s="191" t="s">
        <v>3472</v>
      </c>
    </row>
    <row r="1091" spans="51:75" x14ac:dyDescent="0.3">
      <c r="AY1091" s="251" t="e">
        <f>VLOOKUP(C1091,#REF!, 2,FALSE)</f>
        <v>#REF!</v>
      </c>
      <c r="BM1091" s="191" t="s">
        <v>4294</v>
      </c>
      <c r="BN1091" s="191" t="s">
        <v>850</v>
      </c>
      <c r="BO1091" s="191" t="s">
        <v>4295</v>
      </c>
      <c r="BU1091" s="191" t="s">
        <v>4294</v>
      </c>
      <c r="BV1091" s="191" t="s">
        <v>850</v>
      </c>
      <c r="BW1091" s="191" t="s">
        <v>4295</v>
      </c>
    </row>
    <row r="1092" spans="51:75" x14ac:dyDescent="0.3">
      <c r="AY1092" s="251" t="e">
        <f>VLOOKUP(C1092,#REF!, 2,FALSE)</f>
        <v>#REF!</v>
      </c>
      <c r="BM1092" s="191" t="s">
        <v>4297</v>
      </c>
      <c r="BN1092" s="191" t="s">
        <v>3006</v>
      </c>
      <c r="BO1092" s="191" t="s">
        <v>2222</v>
      </c>
      <c r="BU1092" s="191" t="s">
        <v>4297</v>
      </c>
      <c r="BV1092" s="191" t="s">
        <v>3006</v>
      </c>
      <c r="BW1092" s="191" t="s">
        <v>2222</v>
      </c>
    </row>
    <row r="1093" spans="51:75" x14ac:dyDescent="0.3">
      <c r="AY1093" s="251" t="e">
        <f>VLOOKUP(C1093,#REF!, 2,FALSE)</f>
        <v>#REF!</v>
      </c>
      <c r="BM1093" s="191" t="s">
        <v>4298</v>
      </c>
      <c r="BN1093" s="191" t="s">
        <v>3203</v>
      </c>
      <c r="BO1093" s="191" t="s">
        <v>2432</v>
      </c>
      <c r="BU1093" s="191" t="s">
        <v>4298</v>
      </c>
      <c r="BV1093" s="191" t="s">
        <v>3203</v>
      </c>
      <c r="BW1093" s="191" t="s">
        <v>2432</v>
      </c>
    </row>
    <row r="1094" spans="51:75" x14ac:dyDescent="0.3">
      <c r="AY1094" s="251" t="e">
        <f>VLOOKUP(C1094,#REF!, 2,FALSE)</f>
        <v>#REF!</v>
      </c>
      <c r="BM1094" s="191" t="s">
        <v>4299</v>
      </c>
      <c r="BN1094" s="191" t="s">
        <v>3253</v>
      </c>
      <c r="BO1094" s="191" t="s">
        <v>3739</v>
      </c>
      <c r="BU1094" s="191" t="s">
        <v>4299</v>
      </c>
      <c r="BV1094" s="191" t="s">
        <v>3253</v>
      </c>
      <c r="BW1094" s="191" t="s">
        <v>3739</v>
      </c>
    </row>
    <row r="1095" spans="51:75" x14ac:dyDescent="0.3">
      <c r="AY1095" s="251" t="e">
        <f>VLOOKUP(C1095,#REF!, 2,FALSE)</f>
        <v>#REF!</v>
      </c>
      <c r="BM1095" s="191" t="s">
        <v>4301</v>
      </c>
      <c r="BN1095" s="191" t="s">
        <v>716</v>
      </c>
      <c r="BO1095" s="191" t="s">
        <v>4302</v>
      </c>
      <c r="BU1095" s="191" t="s">
        <v>4301</v>
      </c>
      <c r="BV1095" s="191" t="s">
        <v>716</v>
      </c>
      <c r="BW1095" s="191" t="s">
        <v>4302</v>
      </c>
    </row>
    <row r="1096" spans="51:75" x14ac:dyDescent="0.3">
      <c r="AY1096" s="251" t="e">
        <f>VLOOKUP(C1096,#REF!, 2,FALSE)</f>
        <v>#REF!</v>
      </c>
      <c r="BM1096" s="191" t="s">
        <v>4303</v>
      </c>
      <c r="BN1096" s="191" t="s">
        <v>16989</v>
      </c>
      <c r="BO1096" s="191" t="s">
        <v>771</v>
      </c>
      <c r="BU1096" s="191" t="s">
        <v>4303</v>
      </c>
      <c r="BV1096" s="191" t="s">
        <v>16989</v>
      </c>
      <c r="BW1096" s="191" t="s">
        <v>771</v>
      </c>
    </row>
    <row r="1097" spans="51:75" x14ac:dyDescent="0.3">
      <c r="AY1097" s="251" t="e">
        <f>VLOOKUP(C1097,#REF!, 2,FALSE)</f>
        <v>#REF!</v>
      </c>
      <c r="BM1097" s="191" t="s">
        <v>4305</v>
      </c>
      <c r="BN1097" s="191" t="s">
        <v>664</v>
      </c>
      <c r="BO1097" s="191" t="s">
        <v>3062</v>
      </c>
      <c r="BU1097" s="191" t="s">
        <v>4305</v>
      </c>
      <c r="BV1097" s="191" t="s">
        <v>664</v>
      </c>
      <c r="BW1097" s="191" t="s">
        <v>3062</v>
      </c>
    </row>
    <row r="1098" spans="51:75" x14ac:dyDescent="0.3">
      <c r="AY1098" s="251" t="e">
        <f>VLOOKUP(C1098,#REF!, 2,FALSE)</f>
        <v>#REF!</v>
      </c>
      <c r="BM1098" s="191" t="s">
        <v>4306</v>
      </c>
      <c r="BN1098" s="191" t="s">
        <v>3006</v>
      </c>
      <c r="BO1098" s="191" t="s">
        <v>4307</v>
      </c>
      <c r="BU1098" s="191" t="s">
        <v>4306</v>
      </c>
      <c r="BV1098" s="191" t="s">
        <v>3006</v>
      </c>
      <c r="BW1098" s="191" t="s">
        <v>4307</v>
      </c>
    </row>
    <row r="1099" spans="51:75" x14ac:dyDescent="0.3">
      <c r="AY1099" s="251" t="e">
        <f>VLOOKUP(C1099,#REF!, 2,FALSE)</f>
        <v>#REF!</v>
      </c>
      <c r="BM1099" s="191" t="s">
        <v>4308</v>
      </c>
      <c r="BN1099" s="191" t="s">
        <v>16989</v>
      </c>
      <c r="BO1099" s="191" t="s">
        <v>4309</v>
      </c>
      <c r="BU1099" s="191" t="s">
        <v>4308</v>
      </c>
      <c r="BV1099" s="191" t="s">
        <v>16989</v>
      </c>
      <c r="BW1099" s="191" t="s">
        <v>4309</v>
      </c>
    </row>
    <row r="1100" spans="51:75" x14ac:dyDescent="0.3">
      <c r="AY1100" s="251" t="e">
        <f>VLOOKUP(C1100,#REF!, 2,FALSE)</f>
        <v>#REF!</v>
      </c>
      <c r="BM1100" s="191" t="s">
        <v>4310</v>
      </c>
      <c r="BN1100" s="191" t="s">
        <v>617</v>
      </c>
      <c r="BO1100" s="191" t="s">
        <v>4312</v>
      </c>
      <c r="BU1100" s="191" t="s">
        <v>4310</v>
      </c>
      <c r="BV1100" s="191" t="s">
        <v>617</v>
      </c>
      <c r="BW1100" s="191" t="s">
        <v>4312</v>
      </c>
    </row>
    <row r="1101" spans="51:75" x14ac:dyDescent="0.3">
      <c r="AY1101" s="251" t="e">
        <f>VLOOKUP(C1101,#REF!, 2,FALSE)</f>
        <v>#REF!</v>
      </c>
      <c r="BM1101" s="191" t="s">
        <v>4313</v>
      </c>
      <c r="BN1101" s="191" t="s">
        <v>1343</v>
      </c>
      <c r="BO1101" s="191" t="s">
        <v>4314</v>
      </c>
      <c r="BU1101" s="191" t="s">
        <v>4313</v>
      </c>
      <c r="BV1101" s="191" t="s">
        <v>1343</v>
      </c>
      <c r="BW1101" s="191" t="s">
        <v>4314</v>
      </c>
    </row>
    <row r="1102" spans="51:75" x14ac:dyDescent="0.3">
      <c r="AY1102" s="251" t="e">
        <f>VLOOKUP(C1102,#REF!, 2,FALSE)</f>
        <v>#REF!</v>
      </c>
      <c r="BM1102" s="191" t="s">
        <v>4315</v>
      </c>
      <c r="BN1102" s="191" t="s">
        <v>1343</v>
      </c>
      <c r="BO1102" s="191" t="s">
        <v>4316</v>
      </c>
      <c r="BU1102" s="191" t="s">
        <v>4315</v>
      </c>
      <c r="BV1102" s="191" t="s">
        <v>1343</v>
      </c>
      <c r="BW1102" s="191" t="s">
        <v>4316</v>
      </c>
    </row>
    <row r="1103" spans="51:75" x14ac:dyDescent="0.3">
      <c r="AY1103" s="251" t="e">
        <f>VLOOKUP(C1103,#REF!, 2,FALSE)</f>
        <v>#REF!</v>
      </c>
      <c r="BM1103" s="191" t="s">
        <v>4317</v>
      </c>
      <c r="BN1103" s="191" t="s">
        <v>617</v>
      </c>
      <c r="BO1103" s="191" t="s">
        <v>4318</v>
      </c>
      <c r="BU1103" s="191" t="s">
        <v>4317</v>
      </c>
      <c r="BV1103" s="191" t="s">
        <v>617</v>
      </c>
      <c r="BW1103" s="191" t="s">
        <v>4318</v>
      </c>
    </row>
    <row r="1104" spans="51:75" x14ac:dyDescent="0.3">
      <c r="AY1104" s="251" t="e">
        <f>VLOOKUP(C1104,#REF!, 2,FALSE)</f>
        <v>#REF!</v>
      </c>
      <c r="BM1104" s="191" t="s">
        <v>4319</v>
      </c>
      <c r="BN1104" s="191" t="s">
        <v>850</v>
      </c>
      <c r="BO1104" s="191" t="s">
        <v>4316</v>
      </c>
      <c r="BU1104" s="191" t="s">
        <v>4319</v>
      </c>
      <c r="BV1104" s="191" t="s">
        <v>850</v>
      </c>
      <c r="BW1104" s="191" t="s">
        <v>4316</v>
      </c>
    </row>
    <row r="1105" spans="51:75" x14ac:dyDescent="0.3">
      <c r="AY1105" s="251" t="e">
        <f>VLOOKUP(C1105,#REF!, 2,FALSE)</f>
        <v>#REF!</v>
      </c>
      <c r="BM1105" s="191" t="s">
        <v>4320</v>
      </c>
      <c r="BN1105" s="191" t="s">
        <v>614</v>
      </c>
      <c r="BO1105" s="191" t="s">
        <v>3780</v>
      </c>
      <c r="BU1105" s="191" t="s">
        <v>4320</v>
      </c>
      <c r="BV1105" s="191" t="s">
        <v>614</v>
      </c>
      <c r="BW1105" s="191" t="s">
        <v>3780</v>
      </c>
    </row>
    <row r="1106" spans="51:75" x14ac:dyDescent="0.3">
      <c r="AY1106" s="251" t="e">
        <f>VLOOKUP(C1106,#REF!, 2,FALSE)</f>
        <v>#REF!</v>
      </c>
      <c r="BM1106" s="191" t="s">
        <v>4321</v>
      </c>
      <c r="BN1106" s="191" t="s">
        <v>667</v>
      </c>
      <c r="BO1106" s="191" t="s">
        <v>3010</v>
      </c>
      <c r="BU1106" s="191" t="s">
        <v>4321</v>
      </c>
      <c r="BV1106" s="191" t="s">
        <v>667</v>
      </c>
      <c r="BW1106" s="191" t="s">
        <v>3010</v>
      </c>
    </row>
    <row r="1107" spans="51:75" x14ac:dyDescent="0.3">
      <c r="AY1107" s="251" t="e">
        <f>VLOOKUP(C1107,#REF!, 2,FALSE)</f>
        <v>#REF!</v>
      </c>
      <c r="BM1107" s="191" t="s">
        <v>4322</v>
      </c>
      <c r="BN1107" s="191" t="s">
        <v>16989</v>
      </c>
      <c r="BO1107" s="191" t="s">
        <v>4323</v>
      </c>
      <c r="BU1107" s="191" t="s">
        <v>4322</v>
      </c>
      <c r="BV1107" s="191" t="s">
        <v>16989</v>
      </c>
      <c r="BW1107" s="191" t="s">
        <v>4323</v>
      </c>
    </row>
    <row r="1108" spans="51:75" x14ac:dyDescent="0.3">
      <c r="AY1108" s="251" t="e">
        <f>VLOOKUP(C1108,#REF!, 2,FALSE)</f>
        <v>#REF!</v>
      </c>
      <c r="BM1108" s="191" t="s">
        <v>836</v>
      </c>
      <c r="BN1108" s="191" t="s">
        <v>3098</v>
      </c>
      <c r="BO1108" s="191" t="s">
        <v>2548</v>
      </c>
      <c r="BU1108" s="191" t="s">
        <v>836</v>
      </c>
      <c r="BV1108" s="191" t="s">
        <v>3098</v>
      </c>
      <c r="BW1108" s="191" t="s">
        <v>2548</v>
      </c>
    </row>
    <row r="1109" spans="51:75" x14ac:dyDescent="0.3">
      <c r="AY1109" s="251" t="e">
        <f>VLOOKUP(C1109,#REF!, 2,FALSE)</f>
        <v>#REF!</v>
      </c>
      <c r="BM1109" s="191" t="s">
        <v>4324</v>
      </c>
      <c r="BN1109" s="191" t="s">
        <v>16989</v>
      </c>
      <c r="BO1109" s="191" t="s">
        <v>4325</v>
      </c>
      <c r="BU1109" s="191" t="s">
        <v>4324</v>
      </c>
      <c r="BV1109" s="191" t="s">
        <v>16989</v>
      </c>
      <c r="BW1109" s="191" t="s">
        <v>4325</v>
      </c>
    </row>
    <row r="1110" spans="51:75" x14ac:dyDescent="0.3">
      <c r="AY1110" s="251" t="e">
        <f>VLOOKUP(C1110,#REF!, 2,FALSE)</f>
        <v>#REF!</v>
      </c>
      <c r="BM1110" s="191" t="s">
        <v>837</v>
      </c>
      <c r="BN1110" s="191" t="s">
        <v>629</v>
      </c>
      <c r="BO1110" s="191" t="s">
        <v>859</v>
      </c>
      <c r="BU1110" s="191" t="s">
        <v>837</v>
      </c>
      <c r="BV1110" s="191" t="s">
        <v>629</v>
      </c>
      <c r="BW1110" s="191" t="s">
        <v>859</v>
      </c>
    </row>
    <row r="1111" spans="51:75" x14ac:dyDescent="0.3">
      <c r="AY1111" s="251" t="e">
        <f>VLOOKUP(C1111,#REF!, 2,FALSE)</f>
        <v>#REF!</v>
      </c>
      <c r="BM1111" s="191" t="s">
        <v>838</v>
      </c>
      <c r="BN1111" s="191" t="s">
        <v>16989</v>
      </c>
      <c r="BO1111" s="191" t="s">
        <v>4327</v>
      </c>
      <c r="BU1111" s="191" t="s">
        <v>838</v>
      </c>
      <c r="BV1111" s="191" t="s">
        <v>16989</v>
      </c>
      <c r="BW1111" s="191" t="s">
        <v>4327</v>
      </c>
    </row>
    <row r="1112" spans="51:75" x14ac:dyDescent="0.3">
      <c r="AY1112" s="251" t="e">
        <f>VLOOKUP(C1112,#REF!, 2,FALSE)</f>
        <v>#REF!</v>
      </c>
      <c r="BM1112" s="191" t="s">
        <v>4328</v>
      </c>
      <c r="BN1112" s="191" t="s">
        <v>16989</v>
      </c>
      <c r="BO1112" s="191" t="s">
        <v>715</v>
      </c>
      <c r="BU1112" s="191" t="s">
        <v>4328</v>
      </c>
      <c r="BV1112" s="191" t="s">
        <v>16989</v>
      </c>
      <c r="BW1112" s="191" t="s">
        <v>715</v>
      </c>
    </row>
    <row r="1113" spans="51:75" x14ac:dyDescent="0.3">
      <c r="AY1113" s="251" t="e">
        <f>VLOOKUP(C1113,#REF!, 2,FALSE)</f>
        <v>#REF!</v>
      </c>
      <c r="BM1113" s="191" t="s">
        <v>4329</v>
      </c>
      <c r="BN1113" s="191" t="s">
        <v>16989</v>
      </c>
      <c r="BO1113" s="191" t="s">
        <v>4331</v>
      </c>
      <c r="BU1113" s="191" t="s">
        <v>4329</v>
      </c>
      <c r="BV1113" s="191" t="s">
        <v>16989</v>
      </c>
      <c r="BW1113" s="191" t="s">
        <v>4331</v>
      </c>
    </row>
    <row r="1114" spans="51:75" x14ac:dyDescent="0.3">
      <c r="AY1114" s="251" t="e">
        <f>VLOOKUP(C1114,#REF!, 2,FALSE)</f>
        <v>#REF!</v>
      </c>
      <c r="BM1114" s="191" t="s">
        <v>4332</v>
      </c>
      <c r="BN1114" s="191" t="s">
        <v>16989</v>
      </c>
      <c r="BO1114" s="191" t="s">
        <v>2597</v>
      </c>
      <c r="BU1114" s="191" t="s">
        <v>4332</v>
      </c>
      <c r="BV1114" s="191" t="s">
        <v>16989</v>
      </c>
      <c r="BW1114" s="191" t="s">
        <v>2597</v>
      </c>
    </row>
    <row r="1115" spans="51:75" x14ac:dyDescent="0.3">
      <c r="AY1115" s="251" t="e">
        <f>VLOOKUP(C1115,#REF!, 2,FALSE)</f>
        <v>#REF!</v>
      </c>
      <c r="BM1115" s="191" t="s">
        <v>4334</v>
      </c>
      <c r="BN1115" s="191" t="s">
        <v>640</v>
      </c>
      <c r="BO1115" s="191" t="s">
        <v>4335</v>
      </c>
      <c r="BU1115" s="191" t="s">
        <v>4334</v>
      </c>
      <c r="BV1115" s="191" t="s">
        <v>640</v>
      </c>
      <c r="BW1115" s="191" t="s">
        <v>4335</v>
      </c>
    </row>
    <row r="1116" spans="51:75" x14ac:dyDescent="0.3">
      <c r="AY1116" s="251" t="e">
        <f>VLOOKUP(C1116,#REF!, 2,FALSE)</f>
        <v>#REF!</v>
      </c>
      <c r="BM1116" s="191" t="s">
        <v>4336</v>
      </c>
      <c r="BN1116" s="191" t="s">
        <v>16989</v>
      </c>
      <c r="BO1116" s="191" t="s">
        <v>4337</v>
      </c>
      <c r="BU1116" s="191" t="s">
        <v>4336</v>
      </c>
      <c r="BV1116" s="191" t="s">
        <v>16989</v>
      </c>
      <c r="BW1116" s="191" t="s">
        <v>4337</v>
      </c>
    </row>
    <row r="1117" spans="51:75" x14ac:dyDescent="0.3">
      <c r="AY1117" s="251" t="e">
        <f>VLOOKUP(C1117,#REF!, 2,FALSE)</f>
        <v>#REF!</v>
      </c>
      <c r="BM1117" s="191" t="s">
        <v>70</v>
      </c>
      <c r="BN1117" s="191" t="s">
        <v>613</v>
      </c>
      <c r="BO1117" s="191" t="s">
        <v>4337</v>
      </c>
      <c r="BU1117" s="191" t="s">
        <v>70</v>
      </c>
      <c r="BV1117" s="191" t="s">
        <v>613</v>
      </c>
      <c r="BW1117" s="191" t="s">
        <v>4337</v>
      </c>
    </row>
    <row r="1118" spans="51:75" x14ac:dyDescent="0.3">
      <c r="AY1118" s="251" t="e">
        <f>VLOOKUP(C1118,#REF!, 2,FALSE)</f>
        <v>#REF!</v>
      </c>
      <c r="BM1118" s="191" t="s">
        <v>4339</v>
      </c>
      <c r="BN1118" s="191" t="s">
        <v>995</v>
      </c>
      <c r="BO1118" s="191" t="s">
        <v>4340</v>
      </c>
      <c r="BU1118" s="191" t="s">
        <v>4339</v>
      </c>
      <c r="BV1118" s="191" t="s">
        <v>995</v>
      </c>
      <c r="BW1118" s="191" t="s">
        <v>4340</v>
      </c>
    </row>
    <row r="1119" spans="51:75" x14ac:dyDescent="0.3">
      <c r="AY1119" s="251" t="e">
        <f>VLOOKUP(C1119,#REF!, 2,FALSE)</f>
        <v>#REF!</v>
      </c>
      <c r="BM1119" s="191" t="s">
        <v>4341</v>
      </c>
      <c r="BN1119" s="191" t="s">
        <v>16989</v>
      </c>
      <c r="BO1119" s="191" t="s">
        <v>2304</v>
      </c>
      <c r="BU1119" s="191" t="s">
        <v>4341</v>
      </c>
      <c r="BV1119" s="191" t="s">
        <v>16989</v>
      </c>
      <c r="BW1119" s="191" t="s">
        <v>2304</v>
      </c>
    </row>
    <row r="1120" spans="51:75" x14ac:dyDescent="0.3">
      <c r="AY1120" s="251" t="e">
        <f>VLOOKUP(C1120,#REF!, 2,FALSE)</f>
        <v>#REF!</v>
      </c>
      <c r="BM1120" s="191" t="s">
        <v>4343</v>
      </c>
      <c r="BN1120" s="191" t="s">
        <v>16989</v>
      </c>
      <c r="BO1120" s="191" t="s">
        <v>4344</v>
      </c>
      <c r="BU1120" s="191" t="s">
        <v>4343</v>
      </c>
      <c r="BV1120" s="191" t="s">
        <v>16989</v>
      </c>
      <c r="BW1120" s="191" t="s">
        <v>4344</v>
      </c>
    </row>
    <row r="1121" spans="51:75" x14ac:dyDescent="0.3">
      <c r="AY1121" s="251" t="e">
        <f>VLOOKUP(C1121,#REF!, 2,FALSE)</f>
        <v>#REF!</v>
      </c>
      <c r="BM1121" s="191" t="s">
        <v>4346</v>
      </c>
      <c r="BN1121" s="191" t="s">
        <v>2984</v>
      </c>
      <c r="BO1121" s="191" t="s">
        <v>4347</v>
      </c>
      <c r="BU1121" s="191" t="s">
        <v>4346</v>
      </c>
      <c r="BV1121" s="191" t="s">
        <v>2984</v>
      </c>
      <c r="BW1121" s="191" t="s">
        <v>4347</v>
      </c>
    </row>
    <row r="1122" spans="51:75" x14ac:dyDescent="0.3">
      <c r="AY1122" s="251" t="e">
        <f>VLOOKUP(C1122,#REF!, 2,FALSE)</f>
        <v>#REF!</v>
      </c>
      <c r="BM1122" s="191" t="s">
        <v>839</v>
      </c>
      <c r="BN1122" s="191" t="s">
        <v>863</v>
      </c>
      <c r="BO1122" s="191" t="s">
        <v>862</v>
      </c>
      <c r="BU1122" s="191" t="s">
        <v>839</v>
      </c>
      <c r="BV1122" s="191" t="s">
        <v>863</v>
      </c>
      <c r="BW1122" s="191" t="s">
        <v>862</v>
      </c>
    </row>
    <row r="1123" spans="51:75" x14ac:dyDescent="0.3">
      <c r="AY1123" s="251" t="e">
        <f>VLOOKUP(C1123,#REF!, 2,FALSE)</f>
        <v>#REF!</v>
      </c>
      <c r="BM1123" s="191" t="s">
        <v>4349</v>
      </c>
      <c r="BN1123" s="191" t="s">
        <v>16989</v>
      </c>
      <c r="BO1123" s="191" t="s">
        <v>4350</v>
      </c>
      <c r="BU1123" s="191" t="s">
        <v>4349</v>
      </c>
      <c r="BV1123" s="191" t="s">
        <v>16989</v>
      </c>
      <c r="BW1123" s="191" t="s">
        <v>4350</v>
      </c>
    </row>
    <row r="1124" spans="51:75" x14ac:dyDescent="0.3">
      <c r="AY1124" s="251" t="e">
        <f>VLOOKUP(C1124,#REF!, 2,FALSE)</f>
        <v>#REF!</v>
      </c>
      <c r="BM1124" s="191" t="s">
        <v>4352</v>
      </c>
      <c r="BN1124" s="191" t="s">
        <v>776</v>
      </c>
      <c r="BO1124" s="191" t="s">
        <v>4353</v>
      </c>
      <c r="BU1124" s="191" t="s">
        <v>4352</v>
      </c>
      <c r="BV1124" s="191" t="s">
        <v>776</v>
      </c>
      <c r="BW1124" s="191" t="s">
        <v>4353</v>
      </c>
    </row>
    <row r="1125" spans="51:75" x14ac:dyDescent="0.3">
      <c r="AY1125" s="251" t="e">
        <f>VLOOKUP(C1125,#REF!, 2,FALSE)</f>
        <v>#REF!</v>
      </c>
      <c r="BM1125" s="191" t="s">
        <v>4356</v>
      </c>
      <c r="BN1125" s="191" t="s">
        <v>16989</v>
      </c>
      <c r="BO1125" s="191" t="s">
        <v>4357</v>
      </c>
      <c r="BU1125" s="191" t="s">
        <v>4356</v>
      </c>
      <c r="BV1125" s="191" t="s">
        <v>16989</v>
      </c>
      <c r="BW1125" s="191" t="s">
        <v>4357</v>
      </c>
    </row>
    <row r="1126" spans="51:75" x14ac:dyDescent="0.3">
      <c r="AY1126" s="251" t="e">
        <f>VLOOKUP(C1126,#REF!, 2,FALSE)</f>
        <v>#REF!</v>
      </c>
      <c r="BM1126" s="191" t="s">
        <v>4358</v>
      </c>
      <c r="BN1126" s="191" t="s">
        <v>3253</v>
      </c>
      <c r="BO1126" s="191" t="s">
        <v>4359</v>
      </c>
      <c r="BU1126" s="191" t="s">
        <v>4358</v>
      </c>
      <c r="BV1126" s="191" t="s">
        <v>3253</v>
      </c>
      <c r="BW1126" s="191" t="s">
        <v>4359</v>
      </c>
    </row>
    <row r="1127" spans="51:75" x14ac:dyDescent="0.3">
      <c r="AY1127" s="251" t="e">
        <f>VLOOKUP(C1127,#REF!, 2,FALSE)</f>
        <v>#REF!</v>
      </c>
      <c r="BM1127" s="191" t="s">
        <v>4360</v>
      </c>
      <c r="BN1127" s="191" t="s">
        <v>3098</v>
      </c>
      <c r="BO1127" s="191" t="s">
        <v>2984</v>
      </c>
      <c r="BU1127" s="191" t="s">
        <v>4360</v>
      </c>
      <c r="BV1127" s="191" t="s">
        <v>3098</v>
      </c>
      <c r="BW1127" s="191" t="s">
        <v>2984</v>
      </c>
    </row>
    <row r="1128" spans="51:75" x14ac:dyDescent="0.3">
      <c r="AY1128" s="251" t="e">
        <f>VLOOKUP(C1128,#REF!, 2,FALSE)</f>
        <v>#REF!</v>
      </c>
      <c r="BM1128" s="191" t="s">
        <v>4361</v>
      </c>
      <c r="BN1128" s="191" t="s">
        <v>627</v>
      </c>
      <c r="BO1128" s="191" t="s">
        <v>2193</v>
      </c>
      <c r="BU1128" s="191" t="s">
        <v>4361</v>
      </c>
      <c r="BV1128" s="191" t="s">
        <v>627</v>
      </c>
      <c r="BW1128" s="191" t="s">
        <v>2193</v>
      </c>
    </row>
    <row r="1129" spans="51:75" x14ac:dyDescent="0.3">
      <c r="AY1129" s="251" t="e">
        <f>VLOOKUP(C1129,#REF!, 2,FALSE)</f>
        <v>#REF!</v>
      </c>
      <c r="BM1129" s="191" t="s">
        <v>4362</v>
      </c>
      <c r="BN1129" s="191" t="s">
        <v>798</v>
      </c>
      <c r="BO1129" s="191" t="s">
        <v>3370</v>
      </c>
      <c r="BU1129" s="191" t="s">
        <v>4362</v>
      </c>
      <c r="BV1129" s="191" t="s">
        <v>798</v>
      </c>
      <c r="BW1129" s="191" t="s">
        <v>3370</v>
      </c>
    </row>
    <row r="1130" spans="51:75" x14ac:dyDescent="0.3">
      <c r="AY1130" s="251" t="e">
        <f>VLOOKUP(C1130,#REF!, 2,FALSE)</f>
        <v>#REF!</v>
      </c>
      <c r="BM1130" s="191" t="s">
        <v>4365</v>
      </c>
      <c r="BN1130" s="191" t="s">
        <v>656</v>
      </c>
      <c r="BO1130" s="191" t="s">
        <v>2193</v>
      </c>
      <c r="BU1130" s="191" t="s">
        <v>4365</v>
      </c>
      <c r="BV1130" s="191" t="s">
        <v>656</v>
      </c>
      <c r="BW1130" s="191" t="s">
        <v>2193</v>
      </c>
    </row>
    <row r="1131" spans="51:75" x14ac:dyDescent="0.3">
      <c r="AY1131" s="251" t="e">
        <f>VLOOKUP(C1131,#REF!, 2,FALSE)</f>
        <v>#REF!</v>
      </c>
      <c r="BM1131" s="191" t="s">
        <v>840</v>
      </c>
      <c r="BN1131" s="191" t="s">
        <v>701</v>
      </c>
      <c r="BO1131" s="191" t="s">
        <v>3021</v>
      </c>
      <c r="BU1131" s="191" t="s">
        <v>840</v>
      </c>
      <c r="BV1131" s="191" t="s">
        <v>701</v>
      </c>
      <c r="BW1131" s="191" t="s">
        <v>3021</v>
      </c>
    </row>
    <row r="1132" spans="51:75" x14ac:dyDescent="0.3">
      <c r="AY1132" s="251" t="e">
        <f>VLOOKUP(C1132,#REF!, 2,FALSE)</f>
        <v>#REF!</v>
      </c>
      <c r="BM1132" s="191" t="s">
        <v>4368</v>
      </c>
      <c r="BN1132" s="191" t="s">
        <v>663</v>
      </c>
      <c r="BO1132" s="191" t="s">
        <v>2193</v>
      </c>
      <c r="BU1132" s="191" t="s">
        <v>4368</v>
      </c>
      <c r="BV1132" s="191" t="s">
        <v>663</v>
      </c>
      <c r="BW1132" s="191" t="s">
        <v>2193</v>
      </c>
    </row>
    <row r="1133" spans="51:75" x14ac:dyDescent="0.3">
      <c r="AY1133" s="251" t="e">
        <f>VLOOKUP(C1133,#REF!, 2,FALSE)</f>
        <v>#REF!</v>
      </c>
      <c r="BM1133" s="191" t="s">
        <v>108</v>
      </c>
      <c r="BN1133" s="191" t="s">
        <v>626</v>
      </c>
      <c r="BO1133" s="191" t="s">
        <v>3021</v>
      </c>
      <c r="BU1133" s="191" t="s">
        <v>108</v>
      </c>
      <c r="BV1133" s="191" t="s">
        <v>626</v>
      </c>
      <c r="BW1133" s="191" t="s">
        <v>3021</v>
      </c>
    </row>
    <row r="1134" spans="51:75" x14ac:dyDescent="0.3">
      <c r="AY1134" s="251" t="e">
        <f>VLOOKUP(C1134,#REF!, 2,FALSE)</f>
        <v>#REF!</v>
      </c>
      <c r="BM1134" s="191" t="s">
        <v>4369</v>
      </c>
      <c r="BN1134" s="191" t="s">
        <v>3203</v>
      </c>
      <c r="BO1134" s="191" t="s">
        <v>4370</v>
      </c>
      <c r="BU1134" s="191" t="s">
        <v>4369</v>
      </c>
      <c r="BV1134" s="191" t="s">
        <v>3203</v>
      </c>
      <c r="BW1134" s="191" t="s">
        <v>4370</v>
      </c>
    </row>
    <row r="1135" spans="51:75" x14ac:dyDescent="0.3">
      <c r="AY1135" s="251" t="e">
        <f>VLOOKUP(C1135,#REF!, 2,FALSE)</f>
        <v>#REF!</v>
      </c>
      <c r="BM1135" s="191" t="s">
        <v>4372</v>
      </c>
      <c r="BN1135" s="191" t="s">
        <v>3203</v>
      </c>
      <c r="BO1135" s="191" t="s">
        <v>1063</v>
      </c>
      <c r="BU1135" s="191" t="s">
        <v>4372</v>
      </c>
      <c r="BV1135" s="191" t="s">
        <v>3203</v>
      </c>
      <c r="BW1135" s="191" t="s">
        <v>1063</v>
      </c>
    </row>
    <row r="1136" spans="51:75" x14ac:dyDescent="0.3">
      <c r="AY1136" s="251" t="e">
        <f>VLOOKUP(C1136,#REF!, 2,FALSE)</f>
        <v>#REF!</v>
      </c>
      <c r="BM1136" s="191" t="s">
        <v>4374</v>
      </c>
      <c r="BN1136" s="191" t="s">
        <v>1343</v>
      </c>
      <c r="BO1136" s="191" t="s">
        <v>4375</v>
      </c>
      <c r="BU1136" s="191" t="s">
        <v>4374</v>
      </c>
      <c r="BV1136" s="191" t="s">
        <v>1343</v>
      </c>
      <c r="BW1136" s="191" t="s">
        <v>4375</v>
      </c>
    </row>
    <row r="1137" spans="51:75" x14ac:dyDescent="0.3">
      <c r="AY1137" s="251" t="e">
        <f>VLOOKUP(C1137,#REF!, 2,FALSE)</f>
        <v>#REF!</v>
      </c>
      <c r="BM1137" s="191" t="s">
        <v>4376</v>
      </c>
      <c r="BN1137" s="191" t="s">
        <v>3203</v>
      </c>
      <c r="BO1137" s="191" t="s">
        <v>4377</v>
      </c>
      <c r="BU1137" s="191" t="s">
        <v>4376</v>
      </c>
      <c r="BV1137" s="191" t="s">
        <v>3203</v>
      </c>
      <c r="BW1137" s="191" t="s">
        <v>4377</v>
      </c>
    </row>
    <row r="1138" spans="51:75" x14ac:dyDescent="0.3">
      <c r="AY1138" s="251" t="e">
        <f>VLOOKUP(C1138,#REF!, 2,FALSE)</f>
        <v>#REF!</v>
      </c>
      <c r="BM1138" s="191" t="s">
        <v>4378</v>
      </c>
      <c r="BN1138" s="191" t="s">
        <v>16994</v>
      </c>
      <c r="BO1138" s="191" t="s">
        <v>771</v>
      </c>
      <c r="BU1138" s="191" t="s">
        <v>4378</v>
      </c>
      <c r="BV1138" s="191" t="s">
        <v>16994</v>
      </c>
      <c r="BW1138" s="191" t="s">
        <v>771</v>
      </c>
    </row>
    <row r="1139" spans="51:75" x14ac:dyDescent="0.3">
      <c r="AY1139" s="251" t="e">
        <f>VLOOKUP(C1139,#REF!, 2,FALSE)</f>
        <v>#REF!</v>
      </c>
      <c r="BM1139" s="191" t="s">
        <v>4379</v>
      </c>
      <c r="BN1139" s="191" t="s">
        <v>2984</v>
      </c>
      <c r="BO1139" s="191" t="s">
        <v>2984</v>
      </c>
      <c r="BU1139" s="191" t="s">
        <v>4379</v>
      </c>
      <c r="BV1139" s="191" t="s">
        <v>2984</v>
      </c>
      <c r="BW1139" s="191" t="s">
        <v>2984</v>
      </c>
    </row>
    <row r="1140" spans="51:75" x14ac:dyDescent="0.3">
      <c r="AY1140" s="251" t="e">
        <f>VLOOKUP(C1140,#REF!, 2,FALSE)</f>
        <v>#REF!</v>
      </c>
      <c r="BM1140" s="191" t="s">
        <v>4380</v>
      </c>
      <c r="BN1140" s="191" t="s">
        <v>2984</v>
      </c>
      <c r="BO1140" s="191" t="s">
        <v>2984</v>
      </c>
      <c r="BU1140" s="191" t="s">
        <v>4380</v>
      </c>
      <c r="BV1140" s="191" t="s">
        <v>2984</v>
      </c>
      <c r="BW1140" s="191" t="s">
        <v>2984</v>
      </c>
    </row>
    <row r="1141" spans="51:75" x14ac:dyDescent="0.3">
      <c r="AY1141" s="251" t="e">
        <f>VLOOKUP(C1141,#REF!, 2,FALSE)</f>
        <v>#REF!</v>
      </c>
      <c r="BM1141" s="191" t="s">
        <v>4381</v>
      </c>
      <c r="BN1141" s="191" t="s">
        <v>1140</v>
      </c>
      <c r="BO1141" s="191" t="s">
        <v>771</v>
      </c>
      <c r="BU1141" s="191" t="s">
        <v>4381</v>
      </c>
      <c r="BV1141" s="191" t="s">
        <v>1140</v>
      </c>
      <c r="BW1141" s="191" t="s">
        <v>771</v>
      </c>
    </row>
    <row r="1142" spans="51:75" x14ac:dyDescent="0.3">
      <c r="AY1142" s="251" t="e">
        <f>VLOOKUP(C1142,#REF!, 2,FALSE)</f>
        <v>#REF!</v>
      </c>
      <c r="BM1142" s="191" t="s">
        <v>4382</v>
      </c>
      <c r="BN1142" s="191" t="s">
        <v>640</v>
      </c>
      <c r="BO1142" s="191" t="s">
        <v>4383</v>
      </c>
      <c r="BU1142" s="191" t="s">
        <v>4382</v>
      </c>
      <c r="BV1142" s="191" t="s">
        <v>640</v>
      </c>
      <c r="BW1142" s="191" t="s">
        <v>4383</v>
      </c>
    </row>
    <row r="1143" spans="51:75" x14ac:dyDescent="0.3">
      <c r="AY1143" s="251" t="e">
        <f>VLOOKUP(C1143,#REF!, 2,FALSE)</f>
        <v>#REF!</v>
      </c>
      <c r="BM1143" s="191" t="s">
        <v>4386</v>
      </c>
      <c r="BN1143" s="191" t="s">
        <v>3253</v>
      </c>
      <c r="BO1143" s="191" t="s">
        <v>771</v>
      </c>
      <c r="BU1143" s="191" t="s">
        <v>4386</v>
      </c>
      <c r="BV1143" s="191" t="s">
        <v>3253</v>
      </c>
      <c r="BW1143" s="191" t="s">
        <v>771</v>
      </c>
    </row>
    <row r="1144" spans="51:75" x14ac:dyDescent="0.3">
      <c r="AY1144" s="251" t="e">
        <f>VLOOKUP(C1144,#REF!, 2,FALSE)</f>
        <v>#REF!</v>
      </c>
      <c r="BM1144" s="191" t="s">
        <v>4387</v>
      </c>
      <c r="BN1144" s="191" t="s">
        <v>3003</v>
      </c>
      <c r="BO1144" s="191" t="s">
        <v>2363</v>
      </c>
      <c r="BU1144" s="191" t="s">
        <v>4387</v>
      </c>
      <c r="BV1144" s="191" t="s">
        <v>3003</v>
      </c>
      <c r="BW1144" s="191" t="s">
        <v>2363</v>
      </c>
    </row>
    <row r="1145" spans="51:75" x14ac:dyDescent="0.3">
      <c r="AY1145" s="251" t="e">
        <f>VLOOKUP(C1145,#REF!, 2,FALSE)</f>
        <v>#REF!</v>
      </c>
      <c r="BM1145" s="191" t="s">
        <v>4388</v>
      </c>
      <c r="BN1145" s="191" t="s">
        <v>3253</v>
      </c>
      <c r="BO1145" s="191" t="s">
        <v>693</v>
      </c>
      <c r="BU1145" s="191" t="s">
        <v>4388</v>
      </c>
      <c r="BV1145" s="191" t="s">
        <v>3253</v>
      </c>
      <c r="BW1145" s="191" t="s">
        <v>693</v>
      </c>
    </row>
    <row r="1146" spans="51:75" x14ac:dyDescent="0.3">
      <c r="AY1146" s="251" t="e">
        <f>VLOOKUP(C1146,#REF!, 2,FALSE)</f>
        <v>#REF!</v>
      </c>
      <c r="BM1146" s="191" t="s">
        <v>4389</v>
      </c>
      <c r="BN1146" s="191" t="s">
        <v>3253</v>
      </c>
      <c r="BO1146" s="191" t="s">
        <v>1802</v>
      </c>
      <c r="BU1146" s="191" t="s">
        <v>4389</v>
      </c>
      <c r="BV1146" s="191" t="s">
        <v>3253</v>
      </c>
      <c r="BW1146" s="191" t="s">
        <v>1802</v>
      </c>
    </row>
    <row r="1147" spans="51:75" x14ac:dyDescent="0.3">
      <c r="AY1147" s="251" t="e">
        <f>VLOOKUP(C1147,#REF!, 2,FALSE)</f>
        <v>#REF!</v>
      </c>
      <c r="BM1147" s="191" t="s">
        <v>4390</v>
      </c>
      <c r="BN1147" s="191" t="s">
        <v>3003</v>
      </c>
      <c r="BO1147" s="191" t="s">
        <v>718</v>
      </c>
      <c r="BU1147" s="191" t="s">
        <v>4390</v>
      </c>
      <c r="BV1147" s="191" t="s">
        <v>3003</v>
      </c>
      <c r="BW1147" s="191" t="s">
        <v>718</v>
      </c>
    </row>
    <row r="1148" spans="51:75" x14ac:dyDescent="0.3">
      <c r="AY1148" s="251" t="e">
        <f>VLOOKUP(C1148,#REF!, 2,FALSE)</f>
        <v>#REF!</v>
      </c>
      <c r="BM1148" s="191" t="s">
        <v>4391</v>
      </c>
      <c r="BN1148" s="191" t="s">
        <v>2984</v>
      </c>
      <c r="BO1148" s="191" t="s">
        <v>771</v>
      </c>
      <c r="BU1148" s="191" t="s">
        <v>4391</v>
      </c>
      <c r="BV1148" s="191" t="s">
        <v>2984</v>
      </c>
      <c r="BW1148" s="191" t="s">
        <v>771</v>
      </c>
    </row>
    <row r="1149" spans="51:75" x14ac:dyDescent="0.3">
      <c r="AY1149" s="251" t="e">
        <f>VLOOKUP(C1149,#REF!, 2,FALSE)</f>
        <v>#REF!</v>
      </c>
      <c r="BM1149" s="191" t="s">
        <v>4392</v>
      </c>
      <c r="BN1149" s="191" t="s">
        <v>3003</v>
      </c>
      <c r="BO1149" s="191" t="s">
        <v>726</v>
      </c>
      <c r="BU1149" s="191" t="s">
        <v>4392</v>
      </c>
      <c r="BV1149" s="191" t="s">
        <v>3003</v>
      </c>
      <c r="BW1149" s="191" t="s">
        <v>726</v>
      </c>
    </row>
    <row r="1150" spans="51:75" x14ac:dyDescent="0.3">
      <c r="AY1150" s="251" t="e">
        <f>VLOOKUP(C1150,#REF!, 2,FALSE)</f>
        <v>#REF!</v>
      </c>
      <c r="BM1150" s="191" t="s">
        <v>4393</v>
      </c>
      <c r="BN1150" s="191" t="s">
        <v>1140</v>
      </c>
      <c r="BO1150" s="191" t="s">
        <v>726</v>
      </c>
      <c r="BU1150" s="191" t="s">
        <v>4393</v>
      </c>
      <c r="BV1150" s="191" t="s">
        <v>1140</v>
      </c>
      <c r="BW1150" s="191" t="s">
        <v>726</v>
      </c>
    </row>
    <row r="1151" spans="51:75" x14ac:dyDescent="0.3">
      <c r="AY1151" s="251" t="e">
        <f>VLOOKUP(C1151,#REF!, 2,FALSE)</f>
        <v>#REF!</v>
      </c>
      <c r="BM1151" s="191" t="s">
        <v>4394</v>
      </c>
      <c r="BN1151" s="191" t="s">
        <v>1343</v>
      </c>
      <c r="BO1151" s="191" t="s">
        <v>4396</v>
      </c>
      <c r="BU1151" s="191" t="s">
        <v>4394</v>
      </c>
      <c r="BV1151" s="191" t="s">
        <v>1343</v>
      </c>
      <c r="BW1151" s="191" t="s">
        <v>4396</v>
      </c>
    </row>
    <row r="1152" spans="51:75" x14ac:dyDescent="0.3">
      <c r="AY1152" s="251" t="e">
        <f>VLOOKUP(C1152,#REF!, 2,FALSE)</f>
        <v>#REF!</v>
      </c>
      <c r="BM1152" s="191" t="s">
        <v>4397</v>
      </c>
      <c r="BN1152" s="191" t="s">
        <v>716</v>
      </c>
      <c r="BO1152" s="191" t="s">
        <v>4399</v>
      </c>
      <c r="BU1152" s="191" t="s">
        <v>4397</v>
      </c>
      <c r="BV1152" s="191" t="s">
        <v>716</v>
      </c>
      <c r="BW1152" s="191" t="s">
        <v>4399</v>
      </c>
    </row>
    <row r="1153" spans="51:75" x14ac:dyDescent="0.3">
      <c r="AY1153" s="251" t="e">
        <f>VLOOKUP(C1153,#REF!, 2,FALSE)</f>
        <v>#REF!</v>
      </c>
      <c r="BM1153" s="191" t="s">
        <v>4400</v>
      </c>
      <c r="BN1153" s="191" t="s">
        <v>3203</v>
      </c>
      <c r="BO1153" s="191" t="s">
        <v>4401</v>
      </c>
      <c r="BU1153" s="191" t="s">
        <v>4400</v>
      </c>
      <c r="BV1153" s="191" t="s">
        <v>3203</v>
      </c>
      <c r="BW1153" s="191" t="s">
        <v>4401</v>
      </c>
    </row>
    <row r="1154" spans="51:75" x14ac:dyDescent="0.3">
      <c r="AY1154" s="251" t="e">
        <f>VLOOKUP(C1154,#REF!, 2,FALSE)</f>
        <v>#REF!</v>
      </c>
      <c r="BM1154" s="191" t="s">
        <v>4402</v>
      </c>
      <c r="BN1154" s="191" t="s">
        <v>863</v>
      </c>
      <c r="BO1154" s="191" t="s">
        <v>4403</v>
      </c>
      <c r="BU1154" s="191" t="s">
        <v>4402</v>
      </c>
      <c r="BV1154" s="191" t="s">
        <v>863</v>
      </c>
      <c r="BW1154" s="191" t="s">
        <v>4403</v>
      </c>
    </row>
    <row r="1155" spans="51:75" x14ac:dyDescent="0.3">
      <c r="AY1155" s="251" t="e">
        <f>VLOOKUP(C1155,#REF!, 2,FALSE)</f>
        <v>#REF!</v>
      </c>
      <c r="BM1155" s="191" t="s">
        <v>4405</v>
      </c>
      <c r="BN1155" s="191" t="s">
        <v>3203</v>
      </c>
      <c r="BO1155" s="191" t="s">
        <v>4406</v>
      </c>
      <c r="BU1155" s="191" t="s">
        <v>4405</v>
      </c>
      <c r="BV1155" s="191" t="s">
        <v>3203</v>
      </c>
      <c r="BW1155" s="191" t="s">
        <v>4406</v>
      </c>
    </row>
    <row r="1156" spans="51:75" x14ac:dyDescent="0.3">
      <c r="AY1156" s="251" t="e">
        <f>VLOOKUP(C1156,#REF!, 2,FALSE)</f>
        <v>#REF!</v>
      </c>
      <c r="BM1156" s="191" t="s">
        <v>4407</v>
      </c>
      <c r="BN1156" s="191" t="s">
        <v>658</v>
      </c>
      <c r="BO1156" s="191" t="s">
        <v>4409</v>
      </c>
      <c r="BU1156" s="191" t="s">
        <v>4407</v>
      </c>
      <c r="BV1156" s="191" t="s">
        <v>658</v>
      </c>
      <c r="BW1156" s="191" t="s">
        <v>4409</v>
      </c>
    </row>
    <row r="1157" spans="51:75" x14ac:dyDescent="0.3">
      <c r="AY1157" s="251" t="e">
        <f>VLOOKUP(C1157,#REF!, 2,FALSE)</f>
        <v>#REF!</v>
      </c>
      <c r="BM1157" s="191" t="s">
        <v>4411</v>
      </c>
      <c r="BN1157" s="191" t="s">
        <v>3203</v>
      </c>
      <c r="BO1157" s="191" t="s">
        <v>1164</v>
      </c>
      <c r="BU1157" s="191" t="s">
        <v>4411</v>
      </c>
      <c r="BV1157" s="191" t="s">
        <v>3203</v>
      </c>
      <c r="BW1157" s="191" t="s">
        <v>1164</v>
      </c>
    </row>
    <row r="1158" spans="51:75" x14ac:dyDescent="0.3">
      <c r="AY1158" s="251" t="e">
        <f>VLOOKUP(C1158,#REF!, 2,FALSE)</f>
        <v>#REF!</v>
      </c>
      <c r="BM1158" s="191" t="s">
        <v>4412</v>
      </c>
      <c r="BN1158" s="191" t="s">
        <v>3203</v>
      </c>
      <c r="BO1158" s="191" t="s">
        <v>4414</v>
      </c>
      <c r="BU1158" s="191" t="s">
        <v>4412</v>
      </c>
      <c r="BV1158" s="191" t="s">
        <v>3203</v>
      </c>
      <c r="BW1158" s="191" t="s">
        <v>4414</v>
      </c>
    </row>
    <row r="1159" spans="51:75" x14ac:dyDescent="0.3">
      <c r="AY1159" s="251" t="e">
        <f>VLOOKUP(C1159,#REF!, 2,FALSE)</f>
        <v>#REF!</v>
      </c>
      <c r="BM1159" s="191" t="s">
        <v>72</v>
      </c>
      <c r="BN1159" s="191" t="s">
        <v>1343</v>
      </c>
      <c r="BO1159" s="191" t="s">
        <v>1011</v>
      </c>
      <c r="BU1159" s="191" t="s">
        <v>72</v>
      </c>
      <c r="BV1159" s="191" t="s">
        <v>1343</v>
      </c>
      <c r="BW1159" s="191" t="s">
        <v>1011</v>
      </c>
    </row>
    <row r="1160" spans="51:75" x14ac:dyDescent="0.3">
      <c r="AY1160" s="251" t="e">
        <f>VLOOKUP(C1160,#REF!, 2,FALSE)</f>
        <v>#REF!</v>
      </c>
      <c r="BM1160" s="191" t="s">
        <v>109</v>
      </c>
      <c r="BN1160" s="191" t="s">
        <v>622</v>
      </c>
      <c r="BO1160" s="191" t="s">
        <v>4415</v>
      </c>
      <c r="BU1160" s="191" t="s">
        <v>109</v>
      </c>
      <c r="BV1160" s="191" t="s">
        <v>622</v>
      </c>
      <c r="BW1160" s="191" t="s">
        <v>4415</v>
      </c>
    </row>
    <row r="1161" spans="51:75" x14ac:dyDescent="0.3">
      <c r="AY1161" s="251" t="e">
        <f>VLOOKUP(C1161,#REF!, 2,FALSE)</f>
        <v>#REF!</v>
      </c>
      <c r="BM1161" s="191" t="s">
        <v>4416</v>
      </c>
      <c r="BN1161" s="191" t="s">
        <v>732</v>
      </c>
      <c r="BO1161" s="191" t="s">
        <v>4417</v>
      </c>
      <c r="BU1161" s="191" t="s">
        <v>4416</v>
      </c>
      <c r="BV1161" s="191" t="s">
        <v>732</v>
      </c>
      <c r="BW1161" s="191" t="s">
        <v>4417</v>
      </c>
    </row>
    <row r="1162" spans="51:75" x14ac:dyDescent="0.3">
      <c r="AY1162" s="251" t="e">
        <f>VLOOKUP(C1162,#REF!, 2,FALSE)</f>
        <v>#REF!</v>
      </c>
      <c r="BM1162" s="191" t="s">
        <v>4418</v>
      </c>
      <c r="BN1162" s="191" t="s">
        <v>3046</v>
      </c>
      <c r="BO1162" s="191" t="s">
        <v>4419</v>
      </c>
      <c r="BU1162" s="191" t="s">
        <v>4418</v>
      </c>
      <c r="BV1162" s="191" t="s">
        <v>3046</v>
      </c>
      <c r="BW1162" s="191" t="s">
        <v>4419</v>
      </c>
    </row>
    <row r="1163" spans="51:75" x14ac:dyDescent="0.3">
      <c r="AY1163" s="251" t="e">
        <f>VLOOKUP(C1163,#REF!, 2,FALSE)</f>
        <v>#REF!</v>
      </c>
      <c r="BM1163" s="191" t="s">
        <v>4420</v>
      </c>
      <c r="BN1163" s="191" t="s">
        <v>624</v>
      </c>
      <c r="BO1163" s="191" t="s">
        <v>4071</v>
      </c>
      <c r="BU1163" s="191" t="s">
        <v>4420</v>
      </c>
      <c r="BV1163" s="191" t="s">
        <v>624</v>
      </c>
      <c r="BW1163" s="191" t="s">
        <v>4071</v>
      </c>
    </row>
    <row r="1164" spans="51:75" x14ac:dyDescent="0.3">
      <c r="AY1164" s="251" t="e">
        <f>VLOOKUP(C1164,#REF!, 2,FALSE)</f>
        <v>#REF!</v>
      </c>
      <c r="BM1164" s="191" t="s">
        <v>4422</v>
      </c>
      <c r="BN1164" s="191" t="s">
        <v>620</v>
      </c>
      <c r="BO1164" s="191" t="s">
        <v>4423</v>
      </c>
      <c r="BU1164" s="191" t="s">
        <v>4422</v>
      </c>
      <c r="BV1164" s="191" t="s">
        <v>620</v>
      </c>
      <c r="BW1164" s="191" t="s">
        <v>4423</v>
      </c>
    </row>
    <row r="1165" spans="51:75" x14ac:dyDescent="0.3">
      <c r="AY1165" s="251" t="e">
        <f>VLOOKUP(C1165,#REF!, 2,FALSE)</f>
        <v>#REF!</v>
      </c>
      <c r="BM1165" s="191" t="s">
        <v>4424</v>
      </c>
      <c r="BN1165" s="191" t="s">
        <v>614</v>
      </c>
      <c r="BO1165" s="191" t="s">
        <v>2972</v>
      </c>
      <c r="BU1165" s="191" t="s">
        <v>4424</v>
      </c>
      <c r="BV1165" s="191" t="s">
        <v>614</v>
      </c>
      <c r="BW1165" s="191" t="s">
        <v>2972</v>
      </c>
    </row>
    <row r="1166" spans="51:75" x14ac:dyDescent="0.3">
      <c r="AY1166" s="251" t="e">
        <f>VLOOKUP(C1166,#REF!, 2,FALSE)</f>
        <v>#REF!</v>
      </c>
      <c r="BM1166" s="191" t="s">
        <v>4426</v>
      </c>
      <c r="BN1166" s="191" t="s">
        <v>620</v>
      </c>
      <c r="BO1166" s="191" t="s">
        <v>4427</v>
      </c>
      <c r="BU1166" s="191" t="s">
        <v>4426</v>
      </c>
      <c r="BV1166" s="191" t="s">
        <v>620</v>
      </c>
      <c r="BW1166" s="191" t="s">
        <v>4427</v>
      </c>
    </row>
    <row r="1167" spans="51:75" x14ac:dyDescent="0.3">
      <c r="AY1167" s="251" t="e">
        <f>VLOOKUP(C1167,#REF!, 2,FALSE)</f>
        <v>#REF!</v>
      </c>
      <c r="BM1167" s="191" t="s">
        <v>4428</v>
      </c>
      <c r="BN1167" s="191" t="s">
        <v>667</v>
      </c>
      <c r="BO1167" s="191" t="s">
        <v>4430</v>
      </c>
      <c r="BU1167" s="191" t="s">
        <v>4428</v>
      </c>
      <c r="BV1167" s="191" t="s">
        <v>667</v>
      </c>
      <c r="BW1167" s="191" t="s">
        <v>4430</v>
      </c>
    </row>
    <row r="1168" spans="51:75" x14ac:dyDescent="0.3">
      <c r="AY1168" s="251" t="e">
        <f>VLOOKUP(C1168,#REF!, 2,FALSE)</f>
        <v>#REF!</v>
      </c>
      <c r="BM1168" s="191" t="s">
        <v>866</v>
      </c>
      <c r="BN1168" s="191" t="s">
        <v>3253</v>
      </c>
      <c r="BO1168" s="191" t="s">
        <v>4431</v>
      </c>
      <c r="BU1168" s="191" t="s">
        <v>866</v>
      </c>
      <c r="BV1168" s="191" t="s">
        <v>3253</v>
      </c>
      <c r="BW1168" s="191" t="s">
        <v>4431</v>
      </c>
    </row>
    <row r="1169" spans="51:75" x14ac:dyDescent="0.3">
      <c r="AY1169" s="251" t="e">
        <f>VLOOKUP(C1169,#REF!, 2,FALSE)</f>
        <v>#REF!</v>
      </c>
      <c r="BM1169" s="191" t="s">
        <v>4432</v>
      </c>
      <c r="BN1169" s="191" t="s">
        <v>663</v>
      </c>
      <c r="BO1169" s="191" t="s">
        <v>4433</v>
      </c>
      <c r="BU1169" s="191" t="s">
        <v>4432</v>
      </c>
      <c r="BV1169" s="191" t="s">
        <v>663</v>
      </c>
      <c r="BW1169" s="191" t="s">
        <v>4433</v>
      </c>
    </row>
    <row r="1170" spans="51:75" x14ac:dyDescent="0.3">
      <c r="AY1170" s="251" t="e">
        <f>VLOOKUP(C1170,#REF!, 2,FALSE)</f>
        <v>#REF!</v>
      </c>
      <c r="BM1170" s="191" t="s">
        <v>110</v>
      </c>
      <c r="BN1170" s="191" t="s">
        <v>659</v>
      </c>
      <c r="BO1170" s="191" t="s">
        <v>4434</v>
      </c>
      <c r="BU1170" s="191" t="s">
        <v>110</v>
      </c>
      <c r="BV1170" s="191" t="s">
        <v>659</v>
      </c>
      <c r="BW1170" s="191" t="s">
        <v>4434</v>
      </c>
    </row>
    <row r="1171" spans="51:75" x14ac:dyDescent="0.3">
      <c r="AY1171" s="251" t="e">
        <f>VLOOKUP(C1171,#REF!, 2,FALSE)</f>
        <v>#REF!</v>
      </c>
      <c r="BM1171" s="191" t="s">
        <v>4436</v>
      </c>
      <c r="BN1171" s="191" t="s">
        <v>3253</v>
      </c>
      <c r="BO1171" s="191" t="s">
        <v>4437</v>
      </c>
      <c r="BU1171" s="191" t="s">
        <v>4436</v>
      </c>
      <c r="BV1171" s="191" t="s">
        <v>3253</v>
      </c>
      <c r="BW1171" s="191" t="s">
        <v>4437</v>
      </c>
    </row>
    <row r="1172" spans="51:75" x14ac:dyDescent="0.3">
      <c r="AY1172" s="251" t="e">
        <f>VLOOKUP(C1172,#REF!, 2,FALSE)</f>
        <v>#REF!</v>
      </c>
      <c r="BM1172" s="191" t="s">
        <v>4438</v>
      </c>
      <c r="BN1172" s="191" t="s">
        <v>3203</v>
      </c>
      <c r="BO1172" s="191" t="s">
        <v>4439</v>
      </c>
      <c r="BU1172" s="191" t="s">
        <v>4438</v>
      </c>
      <c r="BV1172" s="191" t="s">
        <v>3203</v>
      </c>
      <c r="BW1172" s="191" t="s">
        <v>4439</v>
      </c>
    </row>
    <row r="1173" spans="51:75" x14ac:dyDescent="0.3">
      <c r="AY1173" s="251" t="e">
        <f>VLOOKUP(C1173,#REF!, 2,FALSE)</f>
        <v>#REF!</v>
      </c>
      <c r="BM1173" s="191" t="s">
        <v>4441</v>
      </c>
      <c r="BN1173" s="191" t="s">
        <v>1014</v>
      </c>
      <c r="BO1173" s="191" t="s">
        <v>2938</v>
      </c>
      <c r="BU1173" s="191" t="s">
        <v>4441</v>
      </c>
      <c r="BV1173" s="191" t="s">
        <v>1014</v>
      </c>
      <c r="BW1173" s="191" t="s">
        <v>2938</v>
      </c>
    </row>
    <row r="1174" spans="51:75" x14ac:dyDescent="0.3">
      <c r="AY1174" s="251" t="e">
        <f>VLOOKUP(C1174,#REF!, 2,FALSE)</f>
        <v>#REF!</v>
      </c>
      <c r="BM1174" s="191" t="s">
        <v>4444</v>
      </c>
      <c r="BN1174" s="191" t="s">
        <v>3253</v>
      </c>
      <c r="BO1174" s="191" t="s">
        <v>1959</v>
      </c>
      <c r="BU1174" s="191" t="s">
        <v>4444</v>
      </c>
      <c r="BV1174" s="191" t="s">
        <v>3253</v>
      </c>
      <c r="BW1174" s="191" t="s">
        <v>1959</v>
      </c>
    </row>
    <row r="1175" spans="51:75" x14ac:dyDescent="0.3">
      <c r="AY1175" s="251" t="e">
        <f>VLOOKUP(C1175,#REF!, 2,FALSE)</f>
        <v>#REF!</v>
      </c>
      <c r="BM1175" s="191" t="s">
        <v>4445</v>
      </c>
      <c r="BN1175" s="191" t="s">
        <v>3203</v>
      </c>
      <c r="BO1175" s="191" t="s">
        <v>4446</v>
      </c>
      <c r="BU1175" s="191" t="s">
        <v>4445</v>
      </c>
      <c r="BV1175" s="191" t="s">
        <v>3203</v>
      </c>
      <c r="BW1175" s="191" t="s">
        <v>4446</v>
      </c>
    </row>
    <row r="1176" spans="51:75" x14ac:dyDescent="0.3">
      <c r="AY1176" s="251" t="e">
        <f>VLOOKUP(C1176,#REF!, 2,FALSE)</f>
        <v>#REF!</v>
      </c>
      <c r="BM1176" s="191" t="s">
        <v>4447</v>
      </c>
      <c r="BN1176" s="191" t="s">
        <v>3203</v>
      </c>
      <c r="BO1176" s="191" t="s">
        <v>4449</v>
      </c>
      <c r="BU1176" s="191" t="s">
        <v>4447</v>
      </c>
      <c r="BV1176" s="191" t="s">
        <v>3203</v>
      </c>
      <c r="BW1176" s="191" t="s">
        <v>4449</v>
      </c>
    </row>
    <row r="1177" spans="51:75" x14ac:dyDescent="0.3">
      <c r="AY1177" s="251" t="e">
        <f>VLOOKUP(C1177,#REF!, 2,FALSE)</f>
        <v>#REF!</v>
      </c>
      <c r="BM1177" s="191" t="s">
        <v>4451</v>
      </c>
      <c r="BN1177" s="191" t="s">
        <v>3203</v>
      </c>
      <c r="BO1177" s="191" t="s">
        <v>4452</v>
      </c>
      <c r="BU1177" s="191" t="s">
        <v>4451</v>
      </c>
      <c r="BV1177" s="191" t="s">
        <v>3203</v>
      </c>
      <c r="BW1177" s="191" t="s">
        <v>4452</v>
      </c>
    </row>
    <row r="1178" spans="51:75" x14ac:dyDescent="0.3">
      <c r="AY1178" s="251" t="e">
        <f>VLOOKUP(C1178,#REF!, 2,FALSE)</f>
        <v>#REF!</v>
      </c>
      <c r="BM1178" s="191" t="s">
        <v>150</v>
      </c>
      <c r="BN1178" s="191" t="s">
        <v>3203</v>
      </c>
      <c r="BO1178" s="191" t="s">
        <v>4453</v>
      </c>
      <c r="BU1178" s="191" t="s">
        <v>150</v>
      </c>
      <c r="BV1178" s="191" t="s">
        <v>3203</v>
      </c>
      <c r="BW1178" s="191" t="s">
        <v>4453</v>
      </c>
    </row>
    <row r="1179" spans="51:75" x14ac:dyDescent="0.3">
      <c r="AY1179" s="251" t="e">
        <f>VLOOKUP(C1179,#REF!, 2,FALSE)</f>
        <v>#REF!</v>
      </c>
      <c r="BM1179" s="191" t="s">
        <v>4454</v>
      </c>
      <c r="BN1179" s="191" t="s">
        <v>663</v>
      </c>
      <c r="BO1179" s="191" t="s">
        <v>1870</v>
      </c>
      <c r="BU1179" s="191" t="s">
        <v>4454</v>
      </c>
      <c r="BV1179" s="191" t="s">
        <v>663</v>
      </c>
      <c r="BW1179" s="191" t="s">
        <v>1870</v>
      </c>
    </row>
    <row r="1180" spans="51:75" x14ac:dyDescent="0.3">
      <c r="AY1180" s="251" t="e">
        <f>VLOOKUP(C1180,#REF!, 2,FALSE)</f>
        <v>#REF!</v>
      </c>
      <c r="BM1180" s="191" t="s">
        <v>867</v>
      </c>
      <c r="BN1180" s="191" t="s">
        <v>1343</v>
      </c>
      <c r="BO1180" s="191" t="s">
        <v>4456</v>
      </c>
      <c r="BU1180" s="191" t="s">
        <v>867</v>
      </c>
      <c r="BV1180" s="191" t="s">
        <v>1343</v>
      </c>
      <c r="BW1180" s="191" t="s">
        <v>4456</v>
      </c>
    </row>
    <row r="1181" spans="51:75" x14ac:dyDescent="0.3">
      <c r="AY1181" s="251" t="e">
        <f>VLOOKUP(C1181,#REF!, 2,FALSE)</f>
        <v>#REF!</v>
      </c>
      <c r="BM1181" s="191" t="s">
        <v>868</v>
      </c>
      <c r="BN1181" s="191" t="s">
        <v>3203</v>
      </c>
      <c r="BO1181" s="191" t="s">
        <v>4457</v>
      </c>
      <c r="BU1181" s="191" t="s">
        <v>868</v>
      </c>
      <c r="BV1181" s="191" t="s">
        <v>3203</v>
      </c>
      <c r="BW1181" s="191" t="s">
        <v>4457</v>
      </c>
    </row>
    <row r="1182" spans="51:75" x14ac:dyDescent="0.3">
      <c r="AY1182" s="251" t="e">
        <f>VLOOKUP(C1182,#REF!, 2,FALSE)</f>
        <v>#REF!</v>
      </c>
      <c r="BM1182" s="191" t="s">
        <v>4458</v>
      </c>
      <c r="BN1182" s="191" t="s">
        <v>663</v>
      </c>
      <c r="BO1182" s="191" t="s">
        <v>4459</v>
      </c>
      <c r="BU1182" s="191" t="s">
        <v>4458</v>
      </c>
      <c r="BV1182" s="191" t="s">
        <v>663</v>
      </c>
      <c r="BW1182" s="191" t="s">
        <v>4459</v>
      </c>
    </row>
    <row r="1183" spans="51:75" x14ac:dyDescent="0.3">
      <c r="AY1183" s="251" t="e">
        <f>VLOOKUP(C1183,#REF!, 2,FALSE)</f>
        <v>#REF!</v>
      </c>
      <c r="BM1183" s="191" t="s">
        <v>4461</v>
      </c>
      <c r="BN1183" s="191" t="s">
        <v>670</v>
      </c>
      <c r="BO1183" s="191" t="s">
        <v>1069</v>
      </c>
      <c r="BU1183" s="191" t="s">
        <v>4461</v>
      </c>
      <c r="BV1183" s="191" t="s">
        <v>670</v>
      </c>
      <c r="BW1183" s="191" t="s">
        <v>1069</v>
      </c>
    </row>
    <row r="1184" spans="51:75" x14ac:dyDescent="0.3">
      <c r="AY1184" s="251" t="e">
        <f>VLOOKUP(C1184,#REF!, 2,FALSE)</f>
        <v>#REF!</v>
      </c>
      <c r="BM1184" s="191" t="s">
        <v>4463</v>
      </c>
      <c r="BN1184" s="191" t="s">
        <v>637</v>
      </c>
      <c r="BO1184" s="191" t="s">
        <v>4464</v>
      </c>
      <c r="BU1184" s="191" t="s">
        <v>4463</v>
      </c>
      <c r="BV1184" s="191" t="s">
        <v>637</v>
      </c>
      <c r="BW1184" s="191" t="s">
        <v>4464</v>
      </c>
    </row>
    <row r="1185" spans="51:75" x14ac:dyDescent="0.3">
      <c r="AY1185" s="251" t="e">
        <f>VLOOKUP(C1185,#REF!, 2,FALSE)</f>
        <v>#REF!</v>
      </c>
      <c r="BM1185" s="191" t="s">
        <v>151</v>
      </c>
      <c r="BN1185" s="191" t="s">
        <v>863</v>
      </c>
      <c r="BO1185" s="191" t="s">
        <v>4466</v>
      </c>
      <c r="BU1185" s="191" t="s">
        <v>151</v>
      </c>
      <c r="BV1185" s="191" t="s">
        <v>863</v>
      </c>
      <c r="BW1185" s="191" t="s">
        <v>4466</v>
      </c>
    </row>
    <row r="1186" spans="51:75" x14ac:dyDescent="0.3">
      <c r="AY1186" s="251" t="e">
        <f>VLOOKUP(C1186,#REF!, 2,FALSE)</f>
        <v>#REF!</v>
      </c>
      <c r="BM1186" s="191" t="s">
        <v>4467</v>
      </c>
      <c r="BN1186" s="191" t="s">
        <v>659</v>
      </c>
      <c r="BO1186" s="191" t="s">
        <v>4469</v>
      </c>
      <c r="BU1186" s="191" t="s">
        <v>4467</v>
      </c>
      <c r="BV1186" s="191" t="s">
        <v>659</v>
      </c>
      <c r="BW1186" s="191" t="s">
        <v>4469</v>
      </c>
    </row>
    <row r="1187" spans="51:75" x14ac:dyDescent="0.3">
      <c r="AY1187" s="251" t="e">
        <f>VLOOKUP(C1187,#REF!, 2,FALSE)</f>
        <v>#REF!</v>
      </c>
      <c r="BM1187" s="191" t="s">
        <v>152</v>
      </c>
      <c r="BN1187" s="191" t="s">
        <v>632</v>
      </c>
      <c r="BO1187" s="191" t="s">
        <v>4470</v>
      </c>
      <c r="BU1187" s="191" t="s">
        <v>152</v>
      </c>
      <c r="BV1187" s="191" t="s">
        <v>632</v>
      </c>
      <c r="BW1187" s="191" t="s">
        <v>4470</v>
      </c>
    </row>
    <row r="1188" spans="51:75" x14ac:dyDescent="0.3">
      <c r="AY1188" s="251" t="e">
        <f>VLOOKUP(C1188,#REF!, 2,FALSE)</f>
        <v>#REF!</v>
      </c>
      <c r="BM1188" s="191" t="s">
        <v>869</v>
      </c>
      <c r="BN1188" s="191" t="s">
        <v>659</v>
      </c>
      <c r="BO1188" s="191" t="s">
        <v>4471</v>
      </c>
      <c r="BU1188" s="191" t="s">
        <v>869</v>
      </c>
      <c r="BV1188" s="191" t="s">
        <v>659</v>
      </c>
      <c r="BW1188" s="191" t="s">
        <v>4471</v>
      </c>
    </row>
    <row r="1189" spans="51:75" x14ac:dyDescent="0.3">
      <c r="AY1189" s="251" t="e">
        <f>VLOOKUP(C1189,#REF!, 2,FALSE)</f>
        <v>#REF!</v>
      </c>
      <c r="BM1189" s="191" t="s">
        <v>111</v>
      </c>
      <c r="BN1189" s="191" t="s">
        <v>720</v>
      </c>
      <c r="BO1189" s="191" t="s">
        <v>799</v>
      </c>
      <c r="BU1189" s="191" t="s">
        <v>111</v>
      </c>
      <c r="BV1189" s="191" t="s">
        <v>720</v>
      </c>
      <c r="BW1189" s="191" t="s">
        <v>799</v>
      </c>
    </row>
    <row r="1190" spans="51:75" x14ac:dyDescent="0.3">
      <c r="AY1190" s="251" t="e">
        <f>VLOOKUP(C1190,#REF!, 2,FALSE)</f>
        <v>#REF!</v>
      </c>
      <c r="BM1190" s="191" t="s">
        <v>870</v>
      </c>
      <c r="BN1190" s="191" t="s">
        <v>3203</v>
      </c>
      <c r="BO1190" s="191" t="s">
        <v>4473</v>
      </c>
      <c r="BU1190" s="191" t="s">
        <v>870</v>
      </c>
      <c r="BV1190" s="191" t="s">
        <v>3203</v>
      </c>
      <c r="BW1190" s="191" t="s">
        <v>4473</v>
      </c>
    </row>
    <row r="1191" spans="51:75" x14ac:dyDescent="0.3">
      <c r="AY1191" s="251" t="e">
        <f>VLOOKUP(C1191,#REF!, 2,FALSE)</f>
        <v>#REF!</v>
      </c>
      <c r="BM1191" s="191" t="s">
        <v>871</v>
      </c>
      <c r="BN1191" s="191" t="s">
        <v>3203</v>
      </c>
      <c r="BO1191" s="191" t="s">
        <v>4474</v>
      </c>
      <c r="BU1191" s="191" t="s">
        <v>871</v>
      </c>
      <c r="BV1191" s="191" t="s">
        <v>3203</v>
      </c>
      <c r="BW1191" s="191" t="s">
        <v>4474</v>
      </c>
    </row>
    <row r="1192" spans="51:75" x14ac:dyDescent="0.3">
      <c r="AY1192" s="251" t="e">
        <f>VLOOKUP(C1192,#REF!, 2,FALSE)</f>
        <v>#REF!</v>
      </c>
      <c r="BM1192" s="191" t="s">
        <v>872</v>
      </c>
      <c r="BN1192" s="191" t="s">
        <v>795</v>
      </c>
      <c r="BO1192" s="191" t="s">
        <v>4476</v>
      </c>
      <c r="BU1192" s="191" t="s">
        <v>872</v>
      </c>
      <c r="BV1192" s="191" t="s">
        <v>795</v>
      </c>
      <c r="BW1192" s="191" t="s">
        <v>4476</v>
      </c>
    </row>
    <row r="1193" spans="51:75" x14ac:dyDescent="0.3">
      <c r="AY1193" s="251" t="e">
        <f>VLOOKUP(C1193,#REF!, 2,FALSE)</f>
        <v>#REF!</v>
      </c>
      <c r="BM1193" s="191" t="s">
        <v>112</v>
      </c>
      <c r="BN1193" s="191" t="s">
        <v>706</v>
      </c>
      <c r="BO1193" s="191" t="s">
        <v>4477</v>
      </c>
      <c r="BU1193" s="191" t="s">
        <v>112</v>
      </c>
      <c r="BV1193" s="191" t="s">
        <v>706</v>
      </c>
      <c r="BW1193" s="191" t="s">
        <v>4477</v>
      </c>
    </row>
    <row r="1194" spans="51:75" x14ac:dyDescent="0.3">
      <c r="AY1194" s="251" t="e">
        <f>VLOOKUP(C1194,#REF!, 2,FALSE)</f>
        <v>#REF!</v>
      </c>
      <c r="BM1194" s="191" t="s">
        <v>873</v>
      </c>
      <c r="BN1194" s="191" t="s">
        <v>3203</v>
      </c>
      <c r="BO1194" s="191" t="s">
        <v>660</v>
      </c>
      <c r="BU1194" s="191" t="s">
        <v>873</v>
      </c>
      <c r="BV1194" s="191" t="s">
        <v>3203</v>
      </c>
      <c r="BW1194" s="191" t="s">
        <v>660</v>
      </c>
    </row>
    <row r="1195" spans="51:75" x14ac:dyDescent="0.3">
      <c r="AY1195" s="251" t="e">
        <f>VLOOKUP(C1195,#REF!, 2,FALSE)</f>
        <v>#REF!</v>
      </c>
      <c r="BM1195" s="191" t="s">
        <v>4478</v>
      </c>
      <c r="BN1195" s="191" t="s">
        <v>659</v>
      </c>
      <c r="BO1195" s="191" t="s">
        <v>2651</v>
      </c>
      <c r="BU1195" s="191" t="s">
        <v>4478</v>
      </c>
      <c r="BV1195" s="191" t="s">
        <v>659</v>
      </c>
      <c r="BW1195" s="191" t="s">
        <v>2651</v>
      </c>
    </row>
    <row r="1196" spans="51:75" x14ac:dyDescent="0.3">
      <c r="AY1196" s="251" t="e">
        <f>VLOOKUP(C1196,#REF!, 2,FALSE)</f>
        <v>#REF!</v>
      </c>
      <c r="BM1196" s="191" t="s">
        <v>113</v>
      </c>
      <c r="BN1196" s="191" t="s">
        <v>656</v>
      </c>
      <c r="BO1196" s="191" t="s">
        <v>2358</v>
      </c>
      <c r="BU1196" s="191" t="s">
        <v>113</v>
      </c>
      <c r="BV1196" s="191" t="s">
        <v>656</v>
      </c>
      <c r="BW1196" s="191" t="s">
        <v>2358</v>
      </c>
    </row>
    <row r="1197" spans="51:75" x14ac:dyDescent="0.3">
      <c r="AY1197" s="251" t="e">
        <f>VLOOKUP(C1197,#REF!, 2,FALSE)</f>
        <v>#REF!</v>
      </c>
      <c r="BM1197" s="191" t="s">
        <v>4480</v>
      </c>
      <c r="BN1197" s="191" t="s">
        <v>2984</v>
      </c>
      <c r="BO1197" s="191" t="s">
        <v>2013</v>
      </c>
      <c r="BU1197" s="191" t="s">
        <v>4480</v>
      </c>
      <c r="BV1197" s="191" t="s">
        <v>2984</v>
      </c>
      <c r="BW1197" s="191" t="s">
        <v>2013</v>
      </c>
    </row>
    <row r="1198" spans="51:75" x14ac:dyDescent="0.3">
      <c r="AY1198" s="251" t="e">
        <f>VLOOKUP(C1198,#REF!, 2,FALSE)</f>
        <v>#REF!</v>
      </c>
      <c r="BM1198" s="191" t="s">
        <v>4481</v>
      </c>
      <c r="BN1198" s="191" t="s">
        <v>656</v>
      </c>
      <c r="BO1198" s="191" t="s">
        <v>2596</v>
      </c>
      <c r="BU1198" s="191" t="s">
        <v>4481</v>
      </c>
      <c r="BV1198" s="191" t="s">
        <v>656</v>
      </c>
      <c r="BW1198" s="191" t="s">
        <v>2596</v>
      </c>
    </row>
    <row r="1199" spans="51:75" x14ac:dyDescent="0.3">
      <c r="AY1199" s="251" t="e">
        <f>VLOOKUP(C1199,#REF!, 2,FALSE)</f>
        <v>#REF!</v>
      </c>
      <c r="BM1199" s="191" t="s">
        <v>4482</v>
      </c>
      <c r="BN1199" s="191" t="s">
        <v>614</v>
      </c>
      <c r="BO1199" s="191" t="s">
        <v>2434</v>
      </c>
      <c r="BU1199" s="191" t="s">
        <v>4482</v>
      </c>
      <c r="BV1199" s="191" t="s">
        <v>614</v>
      </c>
      <c r="BW1199" s="191" t="s">
        <v>2434</v>
      </c>
    </row>
    <row r="1200" spans="51:75" x14ac:dyDescent="0.3">
      <c r="AY1200" s="251" t="e">
        <f>VLOOKUP(C1200,#REF!, 2,FALSE)</f>
        <v>#REF!</v>
      </c>
      <c r="BM1200" s="191" t="s">
        <v>4484</v>
      </c>
      <c r="BN1200" s="191" t="s">
        <v>732</v>
      </c>
      <c r="BO1200" s="191" t="s">
        <v>4486</v>
      </c>
      <c r="BU1200" s="191" t="s">
        <v>4484</v>
      </c>
      <c r="BV1200" s="191" t="s">
        <v>732</v>
      </c>
      <c r="BW1200" s="191" t="s">
        <v>4486</v>
      </c>
    </row>
    <row r="1201" spans="51:75" x14ac:dyDescent="0.3">
      <c r="AY1201" s="251" t="e">
        <f>VLOOKUP(C1201,#REF!, 2,FALSE)</f>
        <v>#REF!</v>
      </c>
      <c r="BM1201" s="191" t="s">
        <v>4487</v>
      </c>
      <c r="BN1201" s="191" t="s">
        <v>662</v>
      </c>
      <c r="BO1201" s="191" t="s">
        <v>2358</v>
      </c>
      <c r="BU1201" s="191" t="s">
        <v>4487</v>
      </c>
      <c r="BV1201" s="191" t="s">
        <v>662</v>
      </c>
      <c r="BW1201" s="191" t="s">
        <v>2358</v>
      </c>
    </row>
    <row r="1202" spans="51:75" x14ac:dyDescent="0.3">
      <c r="AY1202" s="251" t="e">
        <f>VLOOKUP(C1202,#REF!, 2,FALSE)</f>
        <v>#REF!</v>
      </c>
      <c r="BM1202" s="191" t="s">
        <v>4490</v>
      </c>
      <c r="BN1202" s="191" t="s">
        <v>732</v>
      </c>
      <c r="BO1202" s="191" t="s">
        <v>4491</v>
      </c>
      <c r="BU1202" s="191" t="s">
        <v>4490</v>
      </c>
      <c r="BV1202" s="191" t="s">
        <v>732</v>
      </c>
      <c r="BW1202" s="191" t="s">
        <v>4491</v>
      </c>
    </row>
    <row r="1203" spans="51:75" x14ac:dyDescent="0.3">
      <c r="AY1203" s="251" t="e">
        <f>VLOOKUP(C1203,#REF!, 2,FALSE)</f>
        <v>#REF!</v>
      </c>
      <c r="BM1203" s="191" t="s">
        <v>4492</v>
      </c>
      <c r="BN1203" s="191" t="s">
        <v>701</v>
      </c>
      <c r="BO1203" s="191" t="s">
        <v>2358</v>
      </c>
      <c r="BU1203" s="191" t="s">
        <v>4492</v>
      </c>
      <c r="BV1203" s="191" t="s">
        <v>701</v>
      </c>
      <c r="BW1203" s="191" t="s">
        <v>2358</v>
      </c>
    </row>
    <row r="1204" spans="51:75" x14ac:dyDescent="0.3">
      <c r="AY1204" s="251" t="e">
        <f>VLOOKUP(C1204,#REF!, 2,FALSE)</f>
        <v>#REF!</v>
      </c>
      <c r="BM1204" s="191" t="s">
        <v>4493</v>
      </c>
      <c r="BN1204" s="191" t="s">
        <v>662</v>
      </c>
      <c r="BO1204" s="191" t="s">
        <v>1001</v>
      </c>
      <c r="BU1204" s="191" t="s">
        <v>4493</v>
      </c>
      <c r="BV1204" s="191" t="s">
        <v>662</v>
      </c>
      <c r="BW1204" s="191" t="s">
        <v>1001</v>
      </c>
    </row>
    <row r="1205" spans="51:75" x14ac:dyDescent="0.3">
      <c r="AY1205" s="251" t="e">
        <f>VLOOKUP(C1205,#REF!, 2,FALSE)</f>
        <v>#REF!</v>
      </c>
      <c r="BM1205" s="191" t="s">
        <v>4494</v>
      </c>
      <c r="BN1205" s="191" t="s">
        <v>3253</v>
      </c>
      <c r="BO1205" s="191" t="s">
        <v>4495</v>
      </c>
      <c r="BU1205" s="191" t="s">
        <v>4494</v>
      </c>
      <c r="BV1205" s="191" t="s">
        <v>3253</v>
      </c>
      <c r="BW1205" s="191" t="s">
        <v>4495</v>
      </c>
    </row>
    <row r="1206" spans="51:75" x14ac:dyDescent="0.3">
      <c r="AY1206" s="251" t="e">
        <f>VLOOKUP(C1206,#REF!, 2,FALSE)</f>
        <v>#REF!</v>
      </c>
      <c r="BM1206" s="191" t="s">
        <v>4496</v>
      </c>
      <c r="BN1206" s="191" t="s">
        <v>850</v>
      </c>
      <c r="BO1206" s="191" t="s">
        <v>4491</v>
      </c>
      <c r="BU1206" s="191" t="s">
        <v>4496</v>
      </c>
      <c r="BV1206" s="191" t="s">
        <v>850</v>
      </c>
      <c r="BW1206" s="191" t="s">
        <v>4491</v>
      </c>
    </row>
    <row r="1207" spans="51:75" x14ac:dyDescent="0.3">
      <c r="AY1207" s="251" t="e">
        <f>VLOOKUP(C1207,#REF!, 2,FALSE)</f>
        <v>#REF!</v>
      </c>
      <c r="BM1207" s="191" t="s">
        <v>4497</v>
      </c>
      <c r="BN1207" s="191" t="s">
        <v>627</v>
      </c>
      <c r="BO1207" s="191" t="s">
        <v>2193</v>
      </c>
      <c r="BU1207" s="191" t="s">
        <v>4497</v>
      </c>
      <c r="BV1207" s="191" t="s">
        <v>627</v>
      </c>
      <c r="BW1207" s="191" t="s">
        <v>2193</v>
      </c>
    </row>
    <row r="1208" spans="51:75" x14ac:dyDescent="0.3">
      <c r="AY1208" s="251" t="e">
        <f>VLOOKUP(C1208,#REF!, 2,FALSE)</f>
        <v>#REF!</v>
      </c>
      <c r="BM1208" s="191" t="s">
        <v>874</v>
      </c>
      <c r="BN1208" s="191" t="s">
        <v>627</v>
      </c>
      <c r="BO1208" s="191" t="s">
        <v>1278</v>
      </c>
      <c r="BU1208" s="191" t="s">
        <v>874</v>
      </c>
      <c r="BV1208" s="191" t="s">
        <v>627</v>
      </c>
      <c r="BW1208" s="191" t="s">
        <v>1278</v>
      </c>
    </row>
    <row r="1209" spans="51:75" x14ac:dyDescent="0.3">
      <c r="AY1209" s="251" t="e">
        <f>VLOOKUP(C1209,#REF!, 2,FALSE)</f>
        <v>#REF!</v>
      </c>
      <c r="BM1209" s="191" t="s">
        <v>115</v>
      </c>
      <c r="BN1209" s="191" t="s">
        <v>659</v>
      </c>
      <c r="BO1209" s="191" t="s">
        <v>2941</v>
      </c>
      <c r="BU1209" s="191" t="s">
        <v>115</v>
      </c>
      <c r="BV1209" s="191" t="s">
        <v>659</v>
      </c>
      <c r="BW1209" s="191" t="s">
        <v>2941</v>
      </c>
    </row>
    <row r="1210" spans="51:75" x14ac:dyDescent="0.3">
      <c r="AY1210" s="251" t="e">
        <f>VLOOKUP(C1210,#REF!, 2,FALSE)</f>
        <v>#REF!</v>
      </c>
      <c r="BM1210" s="191" t="s">
        <v>4499</v>
      </c>
      <c r="BN1210" s="191" t="s">
        <v>637</v>
      </c>
      <c r="BO1210" s="191" t="s">
        <v>1389</v>
      </c>
      <c r="BU1210" s="191" t="s">
        <v>4499</v>
      </c>
      <c r="BV1210" s="191" t="s">
        <v>637</v>
      </c>
      <c r="BW1210" s="191" t="s">
        <v>1389</v>
      </c>
    </row>
    <row r="1211" spans="51:75" x14ac:dyDescent="0.3">
      <c r="AY1211" s="251" t="e">
        <f>VLOOKUP(C1211,#REF!, 2,FALSE)</f>
        <v>#REF!</v>
      </c>
      <c r="BM1211" s="191" t="s">
        <v>4501</v>
      </c>
      <c r="BN1211" s="191" t="s">
        <v>853</v>
      </c>
      <c r="BO1211" s="191" t="s">
        <v>661</v>
      </c>
      <c r="BU1211" s="191" t="s">
        <v>4501</v>
      </c>
      <c r="BV1211" s="191" t="s">
        <v>853</v>
      </c>
      <c r="BW1211" s="191" t="s">
        <v>661</v>
      </c>
    </row>
    <row r="1212" spans="51:75" x14ac:dyDescent="0.3">
      <c r="AY1212" s="251" t="e">
        <f>VLOOKUP(C1212,#REF!, 2,FALSE)</f>
        <v>#REF!</v>
      </c>
      <c r="BM1212" s="191" t="s">
        <v>288</v>
      </c>
      <c r="BN1212" s="191" t="s">
        <v>3203</v>
      </c>
      <c r="BO1212" s="191" t="s">
        <v>4503</v>
      </c>
      <c r="BU1212" s="191" t="s">
        <v>288</v>
      </c>
      <c r="BV1212" s="191" t="s">
        <v>3203</v>
      </c>
      <c r="BW1212" s="191" t="s">
        <v>4503</v>
      </c>
    </row>
    <row r="1213" spans="51:75" x14ac:dyDescent="0.3">
      <c r="AY1213" s="251" t="e">
        <f>VLOOKUP(C1213,#REF!, 2,FALSE)</f>
        <v>#REF!</v>
      </c>
      <c r="BM1213" s="191" t="s">
        <v>4505</v>
      </c>
      <c r="BN1213" s="191" t="s">
        <v>732</v>
      </c>
      <c r="BO1213" s="191" t="s">
        <v>660</v>
      </c>
      <c r="BU1213" s="191" t="s">
        <v>4505</v>
      </c>
      <c r="BV1213" s="191" t="s">
        <v>732</v>
      </c>
      <c r="BW1213" s="191" t="s">
        <v>660</v>
      </c>
    </row>
    <row r="1214" spans="51:75" x14ac:dyDescent="0.3">
      <c r="AY1214" s="251" t="e">
        <f>VLOOKUP(C1214,#REF!, 2,FALSE)</f>
        <v>#REF!</v>
      </c>
      <c r="BM1214" s="191" t="s">
        <v>4506</v>
      </c>
      <c r="BN1214" s="191" t="s">
        <v>659</v>
      </c>
      <c r="BO1214" s="191" t="s">
        <v>1537</v>
      </c>
      <c r="BU1214" s="191" t="s">
        <v>4506</v>
      </c>
      <c r="BV1214" s="191" t="s">
        <v>659</v>
      </c>
      <c r="BW1214" s="191" t="s">
        <v>1537</v>
      </c>
    </row>
    <row r="1215" spans="51:75" x14ac:dyDescent="0.3">
      <c r="AY1215" s="251" t="e">
        <f>VLOOKUP(C1215,#REF!, 2,FALSE)</f>
        <v>#REF!</v>
      </c>
      <c r="BM1215" s="191" t="s">
        <v>4507</v>
      </c>
      <c r="BN1215" s="191" t="s">
        <v>3203</v>
      </c>
      <c r="BO1215" s="191" t="s">
        <v>4509</v>
      </c>
      <c r="BU1215" s="191" t="s">
        <v>4507</v>
      </c>
      <c r="BV1215" s="191" t="s">
        <v>3203</v>
      </c>
      <c r="BW1215" s="191" t="s">
        <v>4509</v>
      </c>
    </row>
    <row r="1216" spans="51:75" x14ac:dyDescent="0.3">
      <c r="AY1216" s="251" t="e">
        <f>VLOOKUP(C1216,#REF!, 2,FALSE)</f>
        <v>#REF!</v>
      </c>
      <c r="BM1216" s="191" t="s">
        <v>153</v>
      </c>
      <c r="BN1216" s="191" t="s">
        <v>3203</v>
      </c>
      <c r="BO1216" s="191" t="s">
        <v>1202</v>
      </c>
      <c r="BU1216" s="191" t="s">
        <v>153</v>
      </c>
      <c r="BV1216" s="191" t="s">
        <v>3203</v>
      </c>
      <c r="BW1216" s="191" t="s">
        <v>1202</v>
      </c>
    </row>
    <row r="1217" spans="51:75" x14ac:dyDescent="0.3">
      <c r="AY1217" s="251" t="e">
        <f>VLOOKUP(C1217,#REF!, 2,FALSE)</f>
        <v>#REF!</v>
      </c>
      <c r="BM1217" s="191" t="s">
        <v>4510</v>
      </c>
      <c r="BN1217" s="191" t="s">
        <v>659</v>
      </c>
      <c r="BO1217" s="191" t="s">
        <v>2169</v>
      </c>
      <c r="BU1217" s="191" t="s">
        <v>4510</v>
      </c>
      <c r="BV1217" s="191" t="s">
        <v>659</v>
      </c>
      <c r="BW1217" s="191" t="s">
        <v>2169</v>
      </c>
    </row>
    <row r="1218" spans="51:75" x14ac:dyDescent="0.3">
      <c r="AY1218" s="251" t="e">
        <f>VLOOKUP(C1218,#REF!, 2,FALSE)</f>
        <v>#REF!</v>
      </c>
      <c r="BM1218" s="191" t="s">
        <v>4511</v>
      </c>
      <c r="BN1218" s="191" t="s">
        <v>624</v>
      </c>
      <c r="BO1218" s="191" t="s">
        <v>2432</v>
      </c>
      <c r="BU1218" s="191" t="s">
        <v>4511</v>
      </c>
      <c r="BV1218" s="191" t="s">
        <v>624</v>
      </c>
      <c r="BW1218" s="191" t="s">
        <v>2432</v>
      </c>
    </row>
    <row r="1219" spans="51:75" x14ac:dyDescent="0.3">
      <c r="AY1219" s="251" t="e">
        <f>VLOOKUP(C1219,#REF!, 2,FALSE)</f>
        <v>#REF!</v>
      </c>
      <c r="BM1219" s="191" t="s">
        <v>114</v>
      </c>
      <c r="BN1219" s="191" t="s">
        <v>701</v>
      </c>
      <c r="BO1219" s="191" t="s">
        <v>660</v>
      </c>
      <c r="BU1219" s="191" t="s">
        <v>114</v>
      </c>
      <c r="BV1219" s="191" t="s">
        <v>701</v>
      </c>
      <c r="BW1219" s="191" t="s">
        <v>660</v>
      </c>
    </row>
    <row r="1220" spans="51:75" x14ac:dyDescent="0.3">
      <c r="AY1220" s="251" t="e">
        <f>VLOOKUP(C1220,#REF!, 2,FALSE)</f>
        <v>#REF!</v>
      </c>
      <c r="BM1220" s="191" t="s">
        <v>116</v>
      </c>
      <c r="BN1220" s="191" t="s">
        <v>706</v>
      </c>
      <c r="BO1220" s="191" t="s">
        <v>3860</v>
      </c>
      <c r="BU1220" s="191" t="s">
        <v>116</v>
      </c>
      <c r="BV1220" s="191" t="s">
        <v>706</v>
      </c>
      <c r="BW1220" s="191" t="s">
        <v>3860</v>
      </c>
    </row>
    <row r="1221" spans="51:75" x14ac:dyDescent="0.3">
      <c r="AY1221" s="251" t="e">
        <f>VLOOKUP(C1221,#REF!, 2,FALSE)</f>
        <v>#REF!</v>
      </c>
      <c r="BM1221" s="191" t="s">
        <v>154</v>
      </c>
      <c r="BN1221" s="191" t="s">
        <v>701</v>
      </c>
      <c r="BO1221" s="191" t="s">
        <v>1211</v>
      </c>
      <c r="BU1221" s="191" t="s">
        <v>154</v>
      </c>
      <c r="BV1221" s="191" t="s">
        <v>701</v>
      </c>
      <c r="BW1221" s="191" t="s">
        <v>1211</v>
      </c>
    </row>
    <row r="1222" spans="51:75" x14ac:dyDescent="0.3">
      <c r="AY1222" s="251" t="e">
        <f>VLOOKUP(C1222,#REF!, 2,FALSE)</f>
        <v>#REF!</v>
      </c>
      <c r="BM1222" s="191" t="s">
        <v>4514</v>
      </c>
      <c r="BN1222" s="191" t="s">
        <v>706</v>
      </c>
      <c r="BO1222" s="191" t="s">
        <v>660</v>
      </c>
      <c r="BU1222" s="191" t="s">
        <v>4514</v>
      </c>
      <c r="BV1222" s="191" t="s">
        <v>706</v>
      </c>
      <c r="BW1222" s="191" t="s">
        <v>660</v>
      </c>
    </row>
    <row r="1223" spans="51:75" x14ac:dyDescent="0.3">
      <c r="AY1223" s="251" t="e">
        <f>VLOOKUP(C1223,#REF!, 2,FALSE)</f>
        <v>#REF!</v>
      </c>
      <c r="BM1223" s="191" t="s">
        <v>4515</v>
      </c>
      <c r="BN1223" s="191" t="s">
        <v>701</v>
      </c>
      <c r="BO1223" s="191" t="s">
        <v>857</v>
      </c>
      <c r="BU1223" s="191" t="s">
        <v>4515</v>
      </c>
      <c r="BV1223" s="191" t="s">
        <v>701</v>
      </c>
      <c r="BW1223" s="191" t="s">
        <v>857</v>
      </c>
    </row>
    <row r="1224" spans="51:75" x14ac:dyDescent="0.3">
      <c r="AY1224" s="251" t="e">
        <f>VLOOKUP(C1224,#REF!, 2,FALSE)</f>
        <v>#REF!</v>
      </c>
      <c r="BM1224" s="191" t="s">
        <v>875</v>
      </c>
      <c r="BN1224" s="191" t="s">
        <v>3203</v>
      </c>
      <c r="BO1224" s="191" t="s">
        <v>1461</v>
      </c>
      <c r="BU1224" s="191" t="s">
        <v>875</v>
      </c>
      <c r="BV1224" s="191" t="s">
        <v>3203</v>
      </c>
      <c r="BW1224" s="191" t="s">
        <v>1461</v>
      </c>
    </row>
    <row r="1225" spans="51:75" x14ac:dyDescent="0.3">
      <c r="AY1225" s="251" t="e">
        <f>VLOOKUP(C1225,#REF!, 2,FALSE)</f>
        <v>#REF!</v>
      </c>
      <c r="BM1225" s="191" t="s">
        <v>4516</v>
      </c>
      <c r="BN1225" s="191" t="s">
        <v>662</v>
      </c>
      <c r="BO1225" s="191" t="s">
        <v>4517</v>
      </c>
      <c r="BU1225" s="191" t="s">
        <v>4516</v>
      </c>
      <c r="BV1225" s="191" t="s">
        <v>662</v>
      </c>
      <c r="BW1225" s="191" t="s">
        <v>4517</v>
      </c>
    </row>
    <row r="1226" spans="51:75" x14ac:dyDescent="0.3">
      <c r="AY1226" s="251" t="e">
        <f>VLOOKUP(C1226,#REF!, 2,FALSE)</f>
        <v>#REF!</v>
      </c>
      <c r="BM1226" s="191" t="s">
        <v>4518</v>
      </c>
      <c r="BN1226" s="191" t="s">
        <v>3046</v>
      </c>
      <c r="BO1226" s="191" t="s">
        <v>4520</v>
      </c>
      <c r="BU1226" s="191" t="s">
        <v>4518</v>
      </c>
      <c r="BV1226" s="191" t="s">
        <v>3046</v>
      </c>
      <c r="BW1226" s="191" t="s">
        <v>4520</v>
      </c>
    </row>
    <row r="1227" spans="51:75" x14ac:dyDescent="0.3">
      <c r="AY1227" s="251" t="e">
        <f>VLOOKUP(C1227,#REF!, 2,FALSE)</f>
        <v>#REF!</v>
      </c>
      <c r="BM1227" s="191" t="s">
        <v>4521</v>
      </c>
      <c r="BN1227" s="191" t="s">
        <v>3203</v>
      </c>
      <c r="BO1227" s="191" t="s">
        <v>3762</v>
      </c>
      <c r="BU1227" s="191" t="s">
        <v>4521</v>
      </c>
      <c r="BV1227" s="191" t="s">
        <v>3203</v>
      </c>
      <c r="BW1227" s="191" t="s">
        <v>3762</v>
      </c>
    </row>
    <row r="1228" spans="51:75" x14ac:dyDescent="0.3">
      <c r="AY1228" s="251" t="e">
        <f>VLOOKUP(C1228,#REF!, 2,FALSE)</f>
        <v>#REF!</v>
      </c>
      <c r="BM1228" s="191" t="s">
        <v>4523</v>
      </c>
      <c r="BN1228" s="191" t="s">
        <v>1343</v>
      </c>
      <c r="BO1228" s="191" t="s">
        <v>1423</v>
      </c>
      <c r="BU1228" s="191" t="s">
        <v>4523</v>
      </c>
      <c r="BV1228" s="191" t="s">
        <v>1343</v>
      </c>
      <c r="BW1228" s="191" t="s">
        <v>1423</v>
      </c>
    </row>
    <row r="1229" spans="51:75" x14ac:dyDescent="0.3">
      <c r="AY1229" s="251" t="e">
        <f>VLOOKUP(C1229,#REF!, 2,FALSE)</f>
        <v>#REF!</v>
      </c>
      <c r="BM1229" s="191" t="s">
        <v>4524</v>
      </c>
      <c r="BN1229" s="191" t="s">
        <v>1343</v>
      </c>
      <c r="BO1229" s="191" t="s">
        <v>4525</v>
      </c>
      <c r="BU1229" s="191" t="s">
        <v>4524</v>
      </c>
      <c r="BV1229" s="191" t="s">
        <v>1343</v>
      </c>
      <c r="BW1229" s="191" t="s">
        <v>4525</v>
      </c>
    </row>
    <row r="1230" spans="51:75" x14ac:dyDescent="0.3">
      <c r="AY1230" s="251" t="e">
        <f>VLOOKUP(C1230,#REF!, 2,FALSE)</f>
        <v>#REF!</v>
      </c>
      <c r="BM1230" s="191" t="s">
        <v>4526</v>
      </c>
      <c r="BN1230" s="191" t="s">
        <v>3084</v>
      </c>
      <c r="BO1230" s="191" t="s">
        <v>857</v>
      </c>
      <c r="BU1230" s="191" t="s">
        <v>4526</v>
      </c>
      <c r="BV1230" s="191" t="s">
        <v>3084</v>
      </c>
      <c r="BW1230" s="191" t="s">
        <v>857</v>
      </c>
    </row>
    <row r="1231" spans="51:75" x14ac:dyDescent="0.3">
      <c r="AY1231" s="251" t="e">
        <f>VLOOKUP(C1231,#REF!, 2,FALSE)</f>
        <v>#REF!</v>
      </c>
      <c r="BM1231" s="191" t="s">
        <v>876</v>
      </c>
      <c r="BN1231" s="191" t="s">
        <v>3203</v>
      </c>
      <c r="BO1231" s="191" t="s">
        <v>4525</v>
      </c>
      <c r="BU1231" s="191" t="s">
        <v>876</v>
      </c>
      <c r="BV1231" s="191" t="s">
        <v>3203</v>
      </c>
      <c r="BW1231" s="191" t="s">
        <v>4525</v>
      </c>
    </row>
    <row r="1232" spans="51:75" x14ac:dyDescent="0.3">
      <c r="AY1232" s="251" t="e">
        <f>VLOOKUP(C1232,#REF!, 2,FALSE)</f>
        <v>#REF!</v>
      </c>
      <c r="BM1232" s="191" t="s">
        <v>4527</v>
      </c>
      <c r="BN1232" s="191" t="s">
        <v>3203</v>
      </c>
      <c r="BO1232" s="191" t="s">
        <v>3753</v>
      </c>
      <c r="BU1232" s="191" t="s">
        <v>4527</v>
      </c>
      <c r="BV1232" s="191" t="s">
        <v>3203</v>
      </c>
      <c r="BW1232" s="191" t="s">
        <v>3753</v>
      </c>
    </row>
    <row r="1233" spans="51:75" x14ac:dyDescent="0.3">
      <c r="AY1233" s="251" t="e">
        <f>VLOOKUP(C1233,#REF!, 2,FALSE)</f>
        <v>#REF!</v>
      </c>
      <c r="BM1233" s="191" t="s">
        <v>4528</v>
      </c>
      <c r="BN1233" s="191" t="s">
        <v>3253</v>
      </c>
      <c r="BO1233" s="191" t="s">
        <v>4529</v>
      </c>
      <c r="BU1233" s="191" t="s">
        <v>4528</v>
      </c>
      <c r="BV1233" s="191" t="s">
        <v>3253</v>
      </c>
      <c r="BW1233" s="191" t="s">
        <v>4529</v>
      </c>
    </row>
    <row r="1234" spans="51:75" x14ac:dyDescent="0.3">
      <c r="AY1234" s="251" t="e">
        <f>VLOOKUP(C1234,#REF!, 2,FALSE)</f>
        <v>#REF!</v>
      </c>
      <c r="BM1234" s="191" t="s">
        <v>4530</v>
      </c>
      <c r="BN1234" s="191" t="s">
        <v>3203</v>
      </c>
      <c r="BO1234" s="191" t="s">
        <v>2934</v>
      </c>
      <c r="BU1234" s="191" t="s">
        <v>4530</v>
      </c>
      <c r="BV1234" s="191" t="s">
        <v>3203</v>
      </c>
      <c r="BW1234" s="191" t="s">
        <v>2934</v>
      </c>
    </row>
    <row r="1235" spans="51:75" x14ac:dyDescent="0.3">
      <c r="AY1235" s="251" t="e">
        <f>VLOOKUP(C1235,#REF!, 2,FALSE)</f>
        <v>#REF!</v>
      </c>
      <c r="BM1235" s="191" t="s">
        <v>4531</v>
      </c>
      <c r="BN1235" s="191" t="s">
        <v>1343</v>
      </c>
      <c r="BO1235" s="191" t="s">
        <v>4532</v>
      </c>
      <c r="BU1235" s="191" t="s">
        <v>4531</v>
      </c>
      <c r="BV1235" s="191" t="s">
        <v>1343</v>
      </c>
      <c r="BW1235" s="191" t="s">
        <v>4532</v>
      </c>
    </row>
    <row r="1236" spans="51:75" x14ac:dyDescent="0.3">
      <c r="AY1236" s="251" t="e">
        <f>VLOOKUP(C1236,#REF!, 2,FALSE)</f>
        <v>#REF!</v>
      </c>
      <c r="BM1236" s="191" t="s">
        <v>4533</v>
      </c>
      <c r="BN1236" s="191" t="s">
        <v>1343</v>
      </c>
      <c r="BO1236" s="191" t="s">
        <v>2934</v>
      </c>
      <c r="BU1236" s="191" t="s">
        <v>4533</v>
      </c>
      <c r="BV1236" s="191" t="s">
        <v>1343</v>
      </c>
      <c r="BW1236" s="191" t="s">
        <v>2934</v>
      </c>
    </row>
    <row r="1237" spans="51:75" x14ac:dyDescent="0.3">
      <c r="AY1237" s="251" t="e">
        <f>VLOOKUP(C1237,#REF!, 2,FALSE)</f>
        <v>#REF!</v>
      </c>
      <c r="BM1237" s="191" t="s">
        <v>4534</v>
      </c>
      <c r="BN1237" s="191" t="s">
        <v>629</v>
      </c>
      <c r="BO1237" s="191" t="s">
        <v>4535</v>
      </c>
      <c r="BU1237" s="191" t="s">
        <v>4534</v>
      </c>
      <c r="BV1237" s="191" t="s">
        <v>629</v>
      </c>
      <c r="BW1237" s="191" t="s">
        <v>4535</v>
      </c>
    </row>
    <row r="1238" spans="51:75" x14ac:dyDescent="0.3">
      <c r="AY1238" s="251" t="e">
        <f>VLOOKUP(C1238,#REF!, 2,FALSE)</f>
        <v>#REF!</v>
      </c>
      <c r="BM1238" s="191" t="s">
        <v>4536</v>
      </c>
      <c r="BN1238" s="191" t="s">
        <v>1270</v>
      </c>
      <c r="BO1238" s="191" t="s">
        <v>2984</v>
      </c>
      <c r="BU1238" s="191" t="s">
        <v>4536</v>
      </c>
      <c r="BV1238" s="191" t="s">
        <v>1270</v>
      </c>
      <c r="BW1238" s="191" t="s">
        <v>2984</v>
      </c>
    </row>
    <row r="1239" spans="51:75" x14ac:dyDescent="0.3">
      <c r="AY1239" s="251" t="e">
        <f>VLOOKUP(C1239,#REF!, 2,FALSE)</f>
        <v>#REF!</v>
      </c>
      <c r="BM1239" s="191" t="s">
        <v>877</v>
      </c>
      <c r="BN1239" s="191" t="s">
        <v>2984</v>
      </c>
      <c r="BO1239" s="191" t="s">
        <v>4537</v>
      </c>
      <c r="BU1239" s="191" t="s">
        <v>877</v>
      </c>
      <c r="BV1239" s="191" t="s">
        <v>2984</v>
      </c>
      <c r="BW1239" s="191" t="s">
        <v>4537</v>
      </c>
    </row>
    <row r="1240" spans="51:75" x14ac:dyDescent="0.3">
      <c r="AY1240" s="251" t="e">
        <f>VLOOKUP(C1240,#REF!, 2,FALSE)</f>
        <v>#REF!</v>
      </c>
      <c r="BM1240" s="191" t="s">
        <v>4538</v>
      </c>
      <c r="BN1240" s="191" t="s">
        <v>3046</v>
      </c>
      <c r="BO1240" s="191" t="s">
        <v>996</v>
      </c>
      <c r="BU1240" s="191" t="s">
        <v>4538</v>
      </c>
      <c r="BV1240" s="191" t="s">
        <v>3046</v>
      </c>
      <c r="BW1240" s="191" t="s">
        <v>996</v>
      </c>
    </row>
    <row r="1241" spans="51:75" x14ac:dyDescent="0.3">
      <c r="AY1241" s="251" t="e">
        <f>VLOOKUP(C1241,#REF!, 2,FALSE)</f>
        <v>#REF!</v>
      </c>
      <c r="BM1241" s="191" t="s">
        <v>4539</v>
      </c>
      <c r="BN1241" s="191" t="s">
        <v>3253</v>
      </c>
      <c r="BO1241" s="191" t="s">
        <v>1058</v>
      </c>
      <c r="BU1241" s="191" t="s">
        <v>4539</v>
      </c>
      <c r="BV1241" s="191" t="s">
        <v>3253</v>
      </c>
      <c r="BW1241" s="191" t="s">
        <v>1058</v>
      </c>
    </row>
    <row r="1242" spans="51:75" x14ac:dyDescent="0.3">
      <c r="AY1242" s="251" t="e">
        <f>VLOOKUP(C1242,#REF!, 2,FALSE)</f>
        <v>#REF!</v>
      </c>
      <c r="BM1242" s="191" t="s">
        <v>4541</v>
      </c>
      <c r="BN1242" s="191" t="s">
        <v>3203</v>
      </c>
      <c r="BO1242" s="191" t="s">
        <v>4542</v>
      </c>
      <c r="BU1242" s="191" t="s">
        <v>4541</v>
      </c>
      <c r="BV1242" s="191" t="s">
        <v>3203</v>
      </c>
      <c r="BW1242" s="191" t="s">
        <v>4542</v>
      </c>
    </row>
    <row r="1243" spans="51:75" x14ac:dyDescent="0.3">
      <c r="AY1243" s="251" t="e">
        <f>VLOOKUP(C1243,#REF!, 2,FALSE)</f>
        <v>#REF!</v>
      </c>
      <c r="BM1243" s="191" t="s">
        <v>878</v>
      </c>
      <c r="BN1243" s="191" t="s">
        <v>863</v>
      </c>
      <c r="BO1243" s="191" t="s">
        <v>1059</v>
      </c>
      <c r="BU1243" s="191" t="s">
        <v>878</v>
      </c>
      <c r="BV1243" s="191" t="s">
        <v>863</v>
      </c>
      <c r="BW1243" s="191" t="s">
        <v>1059</v>
      </c>
    </row>
    <row r="1244" spans="51:75" x14ac:dyDescent="0.3">
      <c r="AY1244" s="251" t="e">
        <f>VLOOKUP(C1244,#REF!, 2,FALSE)</f>
        <v>#REF!</v>
      </c>
      <c r="BM1244" s="191" t="s">
        <v>4543</v>
      </c>
      <c r="BN1244" s="191" t="s">
        <v>3084</v>
      </c>
      <c r="BO1244" s="191" t="s">
        <v>4544</v>
      </c>
      <c r="BU1244" s="191" t="s">
        <v>4543</v>
      </c>
      <c r="BV1244" s="191" t="s">
        <v>3084</v>
      </c>
      <c r="BW1244" s="191" t="s">
        <v>4544</v>
      </c>
    </row>
    <row r="1245" spans="51:75" x14ac:dyDescent="0.3">
      <c r="AY1245" s="251" t="e">
        <f>VLOOKUP(C1245,#REF!, 2,FALSE)</f>
        <v>#REF!</v>
      </c>
      <c r="BM1245" s="191" t="s">
        <v>4546</v>
      </c>
      <c r="BN1245" s="191" t="s">
        <v>629</v>
      </c>
      <c r="BO1245" s="191" t="s">
        <v>1784</v>
      </c>
      <c r="BU1245" s="191" t="s">
        <v>4546</v>
      </c>
      <c r="BV1245" s="191" t="s">
        <v>629</v>
      </c>
      <c r="BW1245" s="191" t="s">
        <v>1784</v>
      </c>
    </row>
    <row r="1246" spans="51:75" x14ac:dyDescent="0.3">
      <c r="AY1246" s="251" t="e">
        <f>VLOOKUP(C1246,#REF!, 2,FALSE)</f>
        <v>#REF!</v>
      </c>
      <c r="BM1246" s="191" t="s">
        <v>4547</v>
      </c>
      <c r="BN1246" s="191" t="s">
        <v>3203</v>
      </c>
      <c r="BO1246" s="191" t="s">
        <v>4548</v>
      </c>
      <c r="BU1246" s="191" t="s">
        <v>4547</v>
      </c>
      <c r="BV1246" s="191" t="s">
        <v>3203</v>
      </c>
      <c r="BW1246" s="191" t="s">
        <v>4548</v>
      </c>
    </row>
    <row r="1247" spans="51:75" x14ac:dyDescent="0.3">
      <c r="AY1247" s="251" t="e">
        <f>VLOOKUP(C1247,#REF!, 2,FALSE)</f>
        <v>#REF!</v>
      </c>
      <c r="BM1247" s="191" t="s">
        <v>4549</v>
      </c>
      <c r="BN1247" s="191" t="s">
        <v>3203</v>
      </c>
      <c r="BO1247" s="191" t="s">
        <v>1340</v>
      </c>
      <c r="BU1247" s="191" t="s">
        <v>4549</v>
      </c>
      <c r="BV1247" s="191" t="s">
        <v>3203</v>
      </c>
      <c r="BW1247" s="191" t="s">
        <v>1340</v>
      </c>
    </row>
    <row r="1248" spans="51:75" x14ac:dyDescent="0.3">
      <c r="AY1248" s="251" t="e">
        <f>VLOOKUP(C1248,#REF!, 2,FALSE)</f>
        <v>#REF!</v>
      </c>
      <c r="BM1248" s="191" t="s">
        <v>4550</v>
      </c>
      <c r="BN1248" s="191" t="s">
        <v>3203</v>
      </c>
      <c r="BO1248" s="191" t="s">
        <v>1596</v>
      </c>
      <c r="BU1248" s="191" t="s">
        <v>4550</v>
      </c>
      <c r="BV1248" s="191" t="s">
        <v>3203</v>
      </c>
      <c r="BW1248" s="191" t="s">
        <v>1596</v>
      </c>
    </row>
    <row r="1249" spans="51:75" x14ac:dyDescent="0.3">
      <c r="AY1249" s="251" t="e">
        <f>VLOOKUP(C1249,#REF!, 2,FALSE)</f>
        <v>#REF!</v>
      </c>
      <c r="BM1249" s="191" t="s">
        <v>879</v>
      </c>
      <c r="BN1249" s="191" t="s">
        <v>3203</v>
      </c>
      <c r="BO1249" s="191" t="s">
        <v>2653</v>
      </c>
      <c r="BU1249" s="191" t="s">
        <v>879</v>
      </c>
      <c r="BV1249" s="191" t="s">
        <v>3203</v>
      </c>
      <c r="BW1249" s="191" t="s">
        <v>2653</v>
      </c>
    </row>
    <row r="1250" spans="51:75" x14ac:dyDescent="0.3">
      <c r="AY1250" s="251" t="e">
        <f>VLOOKUP(C1250,#REF!, 2,FALSE)</f>
        <v>#REF!</v>
      </c>
      <c r="BM1250" s="191" t="s">
        <v>4551</v>
      </c>
      <c r="BN1250" s="191" t="s">
        <v>2980</v>
      </c>
      <c r="BO1250" s="191" t="s">
        <v>1813</v>
      </c>
      <c r="BU1250" s="191" t="s">
        <v>4551</v>
      </c>
      <c r="BV1250" s="191" t="s">
        <v>2980</v>
      </c>
      <c r="BW1250" s="191" t="s">
        <v>1813</v>
      </c>
    </row>
    <row r="1251" spans="51:75" x14ac:dyDescent="0.3">
      <c r="AY1251" s="251" t="e">
        <f>VLOOKUP(C1251,#REF!, 2,FALSE)</f>
        <v>#REF!</v>
      </c>
      <c r="BM1251" s="191" t="s">
        <v>4552</v>
      </c>
      <c r="BN1251" s="191" t="s">
        <v>3006</v>
      </c>
      <c r="BO1251" s="191" t="s">
        <v>1813</v>
      </c>
      <c r="BU1251" s="191" t="s">
        <v>4552</v>
      </c>
      <c r="BV1251" s="191" t="s">
        <v>3006</v>
      </c>
      <c r="BW1251" s="191" t="s">
        <v>1813</v>
      </c>
    </row>
    <row r="1252" spans="51:75" x14ac:dyDescent="0.3">
      <c r="AY1252" s="251" t="e">
        <f>VLOOKUP(C1252,#REF!, 2,FALSE)</f>
        <v>#REF!</v>
      </c>
      <c r="BM1252" s="191" t="s">
        <v>4553</v>
      </c>
      <c r="BN1252" s="191" t="s">
        <v>2984</v>
      </c>
      <c r="BO1252" s="191" t="s">
        <v>2984</v>
      </c>
      <c r="BU1252" s="191" t="s">
        <v>4553</v>
      </c>
      <c r="BV1252" s="191" t="s">
        <v>2984</v>
      </c>
      <c r="BW1252" s="191" t="s">
        <v>2984</v>
      </c>
    </row>
    <row r="1253" spans="51:75" x14ac:dyDescent="0.3">
      <c r="AY1253" s="251" t="e">
        <f>VLOOKUP(C1253,#REF!, 2,FALSE)</f>
        <v>#REF!</v>
      </c>
      <c r="BM1253" s="191" t="s">
        <v>4555</v>
      </c>
      <c r="BN1253" s="191" t="s">
        <v>3003</v>
      </c>
      <c r="BO1253" s="191" t="s">
        <v>2941</v>
      </c>
      <c r="BU1253" s="191" t="s">
        <v>4555</v>
      </c>
      <c r="BV1253" s="191" t="s">
        <v>3003</v>
      </c>
      <c r="BW1253" s="191" t="s">
        <v>2941</v>
      </c>
    </row>
    <row r="1254" spans="51:75" x14ac:dyDescent="0.3">
      <c r="AY1254" s="251" t="e">
        <f>VLOOKUP(C1254,#REF!, 2,FALSE)</f>
        <v>#REF!</v>
      </c>
      <c r="BM1254" s="191" t="s">
        <v>4556</v>
      </c>
      <c r="BN1254" s="191" t="s">
        <v>3203</v>
      </c>
      <c r="BO1254" s="191" t="s">
        <v>4557</v>
      </c>
      <c r="BU1254" s="191" t="s">
        <v>4556</v>
      </c>
      <c r="BV1254" s="191" t="s">
        <v>3203</v>
      </c>
      <c r="BW1254" s="191" t="s">
        <v>4557</v>
      </c>
    </row>
    <row r="1255" spans="51:75" x14ac:dyDescent="0.3">
      <c r="AY1255" s="251" t="e">
        <f>VLOOKUP(C1255,#REF!, 2,FALSE)</f>
        <v>#REF!</v>
      </c>
      <c r="BM1255" s="191" t="s">
        <v>880</v>
      </c>
      <c r="BN1255" s="191" t="s">
        <v>3088</v>
      </c>
      <c r="BO1255" s="191" t="s">
        <v>4558</v>
      </c>
      <c r="BU1255" s="191" t="s">
        <v>880</v>
      </c>
      <c r="BV1255" s="191" t="s">
        <v>3088</v>
      </c>
      <c r="BW1255" s="191" t="s">
        <v>4558</v>
      </c>
    </row>
    <row r="1256" spans="51:75" x14ac:dyDescent="0.3">
      <c r="AY1256" s="251" t="e">
        <f>VLOOKUP(C1256,#REF!, 2,FALSE)</f>
        <v>#REF!</v>
      </c>
      <c r="BM1256" s="191" t="s">
        <v>4559</v>
      </c>
      <c r="BN1256" s="191" t="s">
        <v>732</v>
      </c>
      <c r="BO1256" s="191" t="s">
        <v>4560</v>
      </c>
      <c r="BU1256" s="191" t="s">
        <v>4559</v>
      </c>
      <c r="BV1256" s="191" t="s">
        <v>732</v>
      </c>
      <c r="BW1256" s="191" t="s">
        <v>4560</v>
      </c>
    </row>
    <row r="1257" spans="51:75" x14ac:dyDescent="0.3">
      <c r="AY1257" s="251" t="e">
        <f>VLOOKUP(C1257,#REF!, 2,FALSE)</f>
        <v>#REF!</v>
      </c>
      <c r="BM1257" s="191" t="s">
        <v>4562</v>
      </c>
      <c r="BN1257" s="191" t="s">
        <v>3203</v>
      </c>
      <c r="BO1257" s="191" t="s">
        <v>4563</v>
      </c>
      <c r="BU1257" s="191" t="s">
        <v>4562</v>
      </c>
      <c r="BV1257" s="191" t="s">
        <v>3203</v>
      </c>
      <c r="BW1257" s="191" t="s">
        <v>4563</v>
      </c>
    </row>
    <row r="1258" spans="51:75" x14ac:dyDescent="0.3">
      <c r="AY1258" s="251" t="e">
        <f>VLOOKUP(C1258,#REF!, 2,FALSE)</f>
        <v>#REF!</v>
      </c>
      <c r="BM1258" s="191" t="s">
        <v>881</v>
      </c>
      <c r="BN1258" s="191" t="s">
        <v>720</v>
      </c>
      <c r="BO1258" s="191" t="s">
        <v>2453</v>
      </c>
      <c r="BU1258" s="191" t="s">
        <v>881</v>
      </c>
      <c r="BV1258" s="191" t="s">
        <v>720</v>
      </c>
      <c r="BW1258" s="191" t="s">
        <v>2453</v>
      </c>
    </row>
    <row r="1259" spans="51:75" x14ac:dyDescent="0.3">
      <c r="AY1259" s="251" t="e">
        <f>VLOOKUP(C1259,#REF!, 2,FALSE)</f>
        <v>#REF!</v>
      </c>
      <c r="BM1259" s="191" t="s">
        <v>4564</v>
      </c>
      <c r="BN1259" s="191" t="s">
        <v>3006</v>
      </c>
      <c r="BO1259" s="191" t="s">
        <v>4565</v>
      </c>
      <c r="BU1259" s="191" t="s">
        <v>4564</v>
      </c>
      <c r="BV1259" s="191" t="s">
        <v>3006</v>
      </c>
      <c r="BW1259" s="191" t="s">
        <v>4565</v>
      </c>
    </row>
    <row r="1260" spans="51:75" x14ac:dyDescent="0.3">
      <c r="AY1260" s="251" t="e">
        <f>VLOOKUP(C1260,#REF!, 2,FALSE)</f>
        <v>#REF!</v>
      </c>
      <c r="BM1260" s="191" t="s">
        <v>4566</v>
      </c>
      <c r="BN1260" s="191" t="s">
        <v>776</v>
      </c>
      <c r="BO1260" s="191" t="s">
        <v>3615</v>
      </c>
      <c r="BU1260" s="191" t="s">
        <v>4566</v>
      </c>
      <c r="BV1260" s="191" t="s">
        <v>776</v>
      </c>
      <c r="BW1260" s="191" t="s">
        <v>3615</v>
      </c>
    </row>
    <row r="1261" spans="51:75" x14ac:dyDescent="0.3">
      <c r="AY1261" s="251" t="e">
        <f>VLOOKUP(C1261,#REF!, 2,FALSE)</f>
        <v>#REF!</v>
      </c>
      <c r="BM1261" s="191" t="s">
        <v>4567</v>
      </c>
      <c r="BN1261" s="191" t="s">
        <v>613</v>
      </c>
      <c r="BO1261" s="191" t="s">
        <v>4568</v>
      </c>
      <c r="BU1261" s="191" t="s">
        <v>4567</v>
      </c>
      <c r="BV1261" s="191" t="s">
        <v>613</v>
      </c>
      <c r="BW1261" s="191" t="s">
        <v>4568</v>
      </c>
    </row>
    <row r="1262" spans="51:75" x14ac:dyDescent="0.3">
      <c r="AY1262" s="251" t="e">
        <f>VLOOKUP(C1262,#REF!, 2,FALSE)</f>
        <v>#REF!</v>
      </c>
      <c r="BM1262" s="191" t="s">
        <v>4569</v>
      </c>
      <c r="BN1262" s="191" t="s">
        <v>2980</v>
      </c>
      <c r="BO1262" s="191" t="s">
        <v>4570</v>
      </c>
      <c r="BU1262" s="191" t="s">
        <v>4569</v>
      </c>
      <c r="BV1262" s="191" t="s">
        <v>2980</v>
      </c>
      <c r="BW1262" s="191" t="s">
        <v>4570</v>
      </c>
    </row>
    <row r="1263" spans="51:75" x14ac:dyDescent="0.3">
      <c r="AY1263" s="251" t="e">
        <f>VLOOKUP(C1263,#REF!, 2,FALSE)</f>
        <v>#REF!</v>
      </c>
      <c r="BM1263" s="191" t="s">
        <v>4572</v>
      </c>
      <c r="BN1263" s="191" t="s">
        <v>811</v>
      </c>
      <c r="BO1263" s="191" t="s">
        <v>4573</v>
      </c>
      <c r="BU1263" s="191" t="s">
        <v>4572</v>
      </c>
      <c r="BV1263" s="191" t="s">
        <v>811</v>
      </c>
      <c r="BW1263" s="191" t="s">
        <v>4573</v>
      </c>
    </row>
    <row r="1264" spans="51:75" x14ac:dyDescent="0.3">
      <c r="AY1264" s="251" t="e">
        <f>VLOOKUP(C1264,#REF!, 2,FALSE)</f>
        <v>#REF!</v>
      </c>
      <c r="BM1264" s="191" t="s">
        <v>4574</v>
      </c>
      <c r="BN1264" s="191" t="s">
        <v>2984</v>
      </c>
      <c r="BO1264" s="191" t="s">
        <v>2984</v>
      </c>
      <c r="BU1264" s="191" t="s">
        <v>4574</v>
      </c>
      <c r="BV1264" s="191" t="s">
        <v>2984</v>
      </c>
      <c r="BW1264" s="191" t="s">
        <v>2984</v>
      </c>
    </row>
    <row r="1265" spans="51:75" x14ac:dyDescent="0.3">
      <c r="AY1265" s="251" t="e">
        <f>VLOOKUP(C1265,#REF!, 2,FALSE)</f>
        <v>#REF!</v>
      </c>
      <c r="BM1265" s="191" t="s">
        <v>4576</v>
      </c>
      <c r="BN1265" s="191" t="s">
        <v>2984</v>
      </c>
      <c r="BO1265" s="191" t="s">
        <v>2377</v>
      </c>
      <c r="BU1265" s="191" t="s">
        <v>4576</v>
      </c>
      <c r="BV1265" s="191" t="s">
        <v>2984</v>
      </c>
      <c r="BW1265" s="191" t="s">
        <v>2377</v>
      </c>
    </row>
    <row r="1266" spans="51:75" x14ac:dyDescent="0.3">
      <c r="AY1266" s="251" t="e">
        <f>VLOOKUP(C1266,#REF!, 2,FALSE)</f>
        <v>#REF!</v>
      </c>
      <c r="BM1266" s="191" t="s">
        <v>882</v>
      </c>
      <c r="BN1266" s="191" t="s">
        <v>3046</v>
      </c>
      <c r="BO1266" s="191" t="s">
        <v>3257</v>
      </c>
      <c r="BU1266" s="191" t="s">
        <v>882</v>
      </c>
      <c r="BV1266" s="191" t="s">
        <v>3046</v>
      </c>
      <c r="BW1266" s="191" t="s">
        <v>3257</v>
      </c>
    </row>
    <row r="1267" spans="51:75" x14ac:dyDescent="0.3">
      <c r="AY1267" s="251" t="e">
        <f>VLOOKUP(C1267,#REF!, 2,FALSE)</f>
        <v>#REF!</v>
      </c>
      <c r="BM1267" s="191" t="s">
        <v>883</v>
      </c>
      <c r="BN1267" s="191" t="s">
        <v>3203</v>
      </c>
      <c r="BO1267" s="191" t="s">
        <v>4577</v>
      </c>
      <c r="BU1267" s="191" t="s">
        <v>883</v>
      </c>
      <c r="BV1267" s="191" t="s">
        <v>3203</v>
      </c>
      <c r="BW1267" s="191" t="s">
        <v>4577</v>
      </c>
    </row>
    <row r="1268" spans="51:75" x14ac:dyDescent="0.3">
      <c r="AY1268" s="251" t="e">
        <f>VLOOKUP(C1268,#REF!, 2,FALSE)</f>
        <v>#REF!</v>
      </c>
      <c r="BM1268" s="191" t="s">
        <v>884</v>
      </c>
      <c r="BN1268" s="191" t="s">
        <v>626</v>
      </c>
      <c r="BO1268" s="191" t="s">
        <v>4578</v>
      </c>
      <c r="BU1268" s="191" t="s">
        <v>884</v>
      </c>
      <c r="BV1268" s="191" t="s">
        <v>626</v>
      </c>
      <c r="BW1268" s="191" t="s">
        <v>4578</v>
      </c>
    </row>
    <row r="1269" spans="51:75" x14ac:dyDescent="0.3">
      <c r="AY1269" s="251" t="e">
        <f>VLOOKUP(C1269,#REF!, 2,FALSE)</f>
        <v>#REF!</v>
      </c>
      <c r="BM1269" s="191" t="s">
        <v>885</v>
      </c>
      <c r="BN1269" s="191" t="s">
        <v>716</v>
      </c>
      <c r="BO1269" s="191" t="s">
        <v>1662</v>
      </c>
      <c r="BU1269" s="191" t="s">
        <v>885</v>
      </c>
      <c r="BV1269" s="191" t="s">
        <v>716</v>
      </c>
      <c r="BW1269" s="191" t="s">
        <v>1662</v>
      </c>
    </row>
    <row r="1270" spans="51:75" x14ac:dyDescent="0.3">
      <c r="AY1270" s="251" t="e">
        <f>VLOOKUP(C1270,#REF!, 2,FALSE)</f>
        <v>#REF!</v>
      </c>
      <c r="BM1270" s="191" t="s">
        <v>4579</v>
      </c>
      <c r="BN1270" s="191" t="s">
        <v>3029</v>
      </c>
      <c r="BO1270" s="191" t="s">
        <v>1167</v>
      </c>
      <c r="BU1270" s="191" t="s">
        <v>4579</v>
      </c>
      <c r="BV1270" s="191" t="s">
        <v>3029</v>
      </c>
      <c r="BW1270" s="191" t="s">
        <v>1167</v>
      </c>
    </row>
    <row r="1271" spans="51:75" x14ac:dyDescent="0.3">
      <c r="AY1271" s="251" t="e">
        <f>VLOOKUP(C1271,#REF!, 2,FALSE)</f>
        <v>#REF!</v>
      </c>
      <c r="BM1271" s="191" t="s">
        <v>4580</v>
      </c>
      <c r="BN1271" s="191" t="s">
        <v>3046</v>
      </c>
      <c r="BO1271" s="191" t="s">
        <v>3171</v>
      </c>
      <c r="BU1271" s="191" t="s">
        <v>4580</v>
      </c>
      <c r="BV1271" s="191" t="s">
        <v>3046</v>
      </c>
      <c r="BW1271" s="191" t="s">
        <v>3171</v>
      </c>
    </row>
    <row r="1272" spans="51:75" x14ac:dyDescent="0.3">
      <c r="AY1272" s="251" t="e">
        <f>VLOOKUP(C1272,#REF!, 2,FALSE)</f>
        <v>#REF!</v>
      </c>
      <c r="BM1272" s="191" t="s">
        <v>4583</v>
      </c>
      <c r="BN1272" s="191" t="s">
        <v>3046</v>
      </c>
      <c r="BO1272" s="191" t="s">
        <v>3171</v>
      </c>
      <c r="BU1272" s="191" t="s">
        <v>4583</v>
      </c>
      <c r="BV1272" s="191" t="s">
        <v>3046</v>
      </c>
      <c r="BW1272" s="191" t="s">
        <v>3171</v>
      </c>
    </row>
    <row r="1273" spans="51:75" x14ac:dyDescent="0.3">
      <c r="AY1273" s="251" t="e">
        <f>VLOOKUP(C1273,#REF!, 2,FALSE)</f>
        <v>#REF!</v>
      </c>
      <c r="BM1273" s="191" t="s">
        <v>4585</v>
      </c>
      <c r="BN1273" s="191" t="s">
        <v>1343</v>
      </c>
      <c r="BO1273" s="191" t="s">
        <v>4586</v>
      </c>
      <c r="BU1273" s="191" t="s">
        <v>4585</v>
      </c>
      <c r="BV1273" s="191" t="s">
        <v>1343</v>
      </c>
      <c r="BW1273" s="191" t="s">
        <v>4586</v>
      </c>
    </row>
    <row r="1274" spans="51:75" x14ac:dyDescent="0.3">
      <c r="AY1274" s="251" t="e">
        <f>VLOOKUP(C1274,#REF!, 2,FALSE)</f>
        <v>#REF!</v>
      </c>
      <c r="BM1274" s="191" t="s">
        <v>4587</v>
      </c>
      <c r="BN1274" s="191" t="s">
        <v>927</v>
      </c>
      <c r="BO1274" s="191" t="s">
        <v>4588</v>
      </c>
      <c r="BU1274" s="191" t="s">
        <v>4587</v>
      </c>
      <c r="BV1274" s="191" t="s">
        <v>927</v>
      </c>
      <c r="BW1274" s="191" t="s">
        <v>4588</v>
      </c>
    </row>
    <row r="1275" spans="51:75" x14ac:dyDescent="0.3">
      <c r="AY1275" s="251" t="e">
        <f>VLOOKUP(C1275,#REF!, 2,FALSE)</f>
        <v>#REF!</v>
      </c>
      <c r="BM1275" s="191" t="s">
        <v>4589</v>
      </c>
      <c r="BN1275" s="191" t="s">
        <v>658</v>
      </c>
      <c r="BO1275" s="191" t="s">
        <v>1327</v>
      </c>
      <c r="BU1275" s="191" t="s">
        <v>4589</v>
      </c>
      <c r="BV1275" s="191" t="s">
        <v>658</v>
      </c>
      <c r="BW1275" s="191" t="s">
        <v>1327</v>
      </c>
    </row>
    <row r="1276" spans="51:75" x14ac:dyDescent="0.3">
      <c r="AY1276" s="251" t="e">
        <f>VLOOKUP(C1276,#REF!, 2,FALSE)</f>
        <v>#REF!</v>
      </c>
      <c r="BM1276" s="191" t="s">
        <v>4590</v>
      </c>
      <c r="BN1276" s="191" t="s">
        <v>670</v>
      </c>
      <c r="BO1276" s="191" t="s">
        <v>4591</v>
      </c>
      <c r="BU1276" s="191" t="s">
        <v>4590</v>
      </c>
      <c r="BV1276" s="191" t="s">
        <v>670</v>
      </c>
      <c r="BW1276" s="191" t="s">
        <v>4591</v>
      </c>
    </row>
    <row r="1277" spans="51:75" x14ac:dyDescent="0.3">
      <c r="AY1277" s="251" t="e">
        <f>VLOOKUP(C1277,#REF!, 2,FALSE)</f>
        <v>#REF!</v>
      </c>
      <c r="BM1277" s="191" t="s">
        <v>73</v>
      </c>
      <c r="BN1277" s="191" t="s">
        <v>706</v>
      </c>
      <c r="BO1277" s="191" t="s">
        <v>4592</v>
      </c>
      <c r="BU1277" s="191" t="s">
        <v>73</v>
      </c>
      <c r="BV1277" s="191" t="s">
        <v>706</v>
      </c>
      <c r="BW1277" s="191" t="s">
        <v>4592</v>
      </c>
    </row>
    <row r="1278" spans="51:75" x14ac:dyDescent="0.3">
      <c r="AY1278" s="251" t="e">
        <f>VLOOKUP(C1278,#REF!, 2,FALSE)</f>
        <v>#REF!</v>
      </c>
      <c r="BM1278" s="191" t="s">
        <v>4593</v>
      </c>
      <c r="BN1278" s="191" t="s">
        <v>1343</v>
      </c>
      <c r="BO1278" s="191" t="s">
        <v>4595</v>
      </c>
      <c r="BU1278" s="191" t="s">
        <v>4593</v>
      </c>
      <c r="BV1278" s="191" t="s">
        <v>1343</v>
      </c>
      <c r="BW1278" s="191" t="s">
        <v>4595</v>
      </c>
    </row>
    <row r="1279" spans="51:75" x14ac:dyDescent="0.3">
      <c r="AY1279" s="251" t="e">
        <f>VLOOKUP(C1279,#REF!, 2,FALSE)</f>
        <v>#REF!</v>
      </c>
      <c r="BM1279" s="191" t="s">
        <v>4596</v>
      </c>
      <c r="BN1279" s="191" t="s">
        <v>850</v>
      </c>
      <c r="BO1279" s="191" t="s">
        <v>4597</v>
      </c>
      <c r="BU1279" s="191" t="s">
        <v>4596</v>
      </c>
      <c r="BV1279" s="191" t="s">
        <v>850</v>
      </c>
      <c r="BW1279" s="191" t="s">
        <v>4597</v>
      </c>
    </row>
    <row r="1280" spans="51:75" x14ac:dyDescent="0.3">
      <c r="AY1280" s="251" t="e">
        <f>VLOOKUP(C1280,#REF!, 2,FALSE)</f>
        <v>#REF!</v>
      </c>
      <c r="BM1280" s="191" t="s">
        <v>4598</v>
      </c>
      <c r="BN1280" s="191" t="s">
        <v>929</v>
      </c>
      <c r="BO1280" s="191" t="s">
        <v>4599</v>
      </c>
      <c r="BU1280" s="191" t="s">
        <v>4598</v>
      </c>
      <c r="BV1280" s="191" t="s">
        <v>929</v>
      </c>
      <c r="BW1280" s="191" t="s">
        <v>4599</v>
      </c>
    </row>
    <row r="1281" spans="51:75" x14ac:dyDescent="0.3">
      <c r="AY1281" s="251" t="e">
        <f>VLOOKUP(C1281,#REF!, 2,FALSE)</f>
        <v>#REF!</v>
      </c>
      <c r="BM1281" s="191" t="s">
        <v>886</v>
      </c>
      <c r="BN1281" s="191" t="s">
        <v>16989</v>
      </c>
      <c r="BO1281" s="191" t="s">
        <v>4600</v>
      </c>
      <c r="BU1281" s="191" t="s">
        <v>886</v>
      </c>
      <c r="BV1281" s="191" t="s">
        <v>16989</v>
      </c>
      <c r="BW1281" s="191" t="s">
        <v>4600</v>
      </c>
    </row>
    <row r="1282" spans="51:75" x14ac:dyDescent="0.3">
      <c r="AY1282" s="251" t="e">
        <f>VLOOKUP(C1282,#REF!, 2,FALSE)</f>
        <v>#REF!</v>
      </c>
      <c r="BM1282" s="191" t="s">
        <v>4601</v>
      </c>
      <c r="BN1282" s="191" t="s">
        <v>720</v>
      </c>
      <c r="BO1282" s="191" t="s">
        <v>4602</v>
      </c>
      <c r="BU1282" s="191" t="s">
        <v>4601</v>
      </c>
      <c r="BV1282" s="191" t="s">
        <v>720</v>
      </c>
      <c r="BW1282" s="191" t="s">
        <v>4602</v>
      </c>
    </row>
    <row r="1283" spans="51:75" x14ac:dyDescent="0.3">
      <c r="AY1283" s="251" t="e">
        <f>VLOOKUP(C1283,#REF!, 2,FALSE)</f>
        <v>#REF!</v>
      </c>
      <c r="BM1283" s="191" t="s">
        <v>4603</v>
      </c>
      <c r="BN1283" s="191" t="s">
        <v>3203</v>
      </c>
      <c r="BO1283" s="191" t="s">
        <v>4605</v>
      </c>
      <c r="BU1283" s="191" t="s">
        <v>4603</v>
      </c>
      <c r="BV1283" s="191" t="s">
        <v>3203</v>
      </c>
      <c r="BW1283" s="191" t="s">
        <v>4605</v>
      </c>
    </row>
    <row r="1284" spans="51:75" x14ac:dyDescent="0.3">
      <c r="AY1284" s="251" t="e">
        <f>VLOOKUP(C1284,#REF!, 2,FALSE)</f>
        <v>#REF!</v>
      </c>
      <c r="BM1284" s="191" t="s">
        <v>4606</v>
      </c>
      <c r="BN1284" s="191" t="s">
        <v>850</v>
      </c>
      <c r="BO1284" s="191" t="s">
        <v>1668</v>
      </c>
      <c r="BU1284" s="191" t="s">
        <v>4606</v>
      </c>
      <c r="BV1284" s="191" t="s">
        <v>850</v>
      </c>
      <c r="BW1284" s="191" t="s">
        <v>1668</v>
      </c>
    </row>
    <row r="1285" spans="51:75" x14ac:dyDescent="0.3">
      <c r="AY1285" s="251" t="e">
        <f>VLOOKUP(C1285,#REF!, 2,FALSE)</f>
        <v>#REF!</v>
      </c>
      <c r="BM1285" s="191" t="s">
        <v>4607</v>
      </c>
      <c r="BN1285" s="191" t="s">
        <v>16989</v>
      </c>
      <c r="BO1285" s="191" t="s">
        <v>4608</v>
      </c>
      <c r="BU1285" s="191" t="s">
        <v>4607</v>
      </c>
      <c r="BV1285" s="191" t="s">
        <v>16989</v>
      </c>
      <c r="BW1285" s="191" t="s">
        <v>4608</v>
      </c>
    </row>
    <row r="1286" spans="51:75" x14ac:dyDescent="0.3">
      <c r="AY1286" s="251" t="e">
        <f>VLOOKUP(C1286,#REF!, 2,FALSE)</f>
        <v>#REF!</v>
      </c>
      <c r="BM1286" s="191" t="s">
        <v>4609</v>
      </c>
      <c r="BN1286" s="191" t="s">
        <v>3203</v>
      </c>
      <c r="BO1286" s="191" t="s">
        <v>1328</v>
      </c>
      <c r="BU1286" s="191" t="s">
        <v>4609</v>
      </c>
      <c r="BV1286" s="191" t="s">
        <v>3203</v>
      </c>
      <c r="BW1286" s="191" t="s">
        <v>1328</v>
      </c>
    </row>
    <row r="1287" spans="51:75" x14ac:dyDescent="0.3">
      <c r="AY1287" s="251" t="e">
        <f>VLOOKUP(C1287,#REF!, 2,FALSE)</f>
        <v>#REF!</v>
      </c>
      <c r="BM1287" s="191" t="s">
        <v>4610</v>
      </c>
      <c r="BN1287" s="191" t="s">
        <v>927</v>
      </c>
      <c r="BO1287" s="191" t="s">
        <v>4612</v>
      </c>
      <c r="BU1287" s="191" t="s">
        <v>4610</v>
      </c>
      <c r="BV1287" s="191" t="s">
        <v>927</v>
      </c>
      <c r="BW1287" s="191" t="s">
        <v>4612</v>
      </c>
    </row>
    <row r="1288" spans="51:75" x14ac:dyDescent="0.3">
      <c r="AY1288" s="251" t="e">
        <f>VLOOKUP(C1288,#REF!, 2,FALSE)</f>
        <v>#REF!</v>
      </c>
      <c r="BM1288" s="191" t="s">
        <v>4613</v>
      </c>
      <c r="BN1288" s="191" t="s">
        <v>16989</v>
      </c>
      <c r="BO1288" s="191" t="s">
        <v>1550</v>
      </c>
      <c r="BU1288" s="191" t="s">
        <v>4613</v>
      </c>
      <c r="BV1288" s="191" t="s">
        <v>16989</v>
      </c>
      <c r="BW1288" s="191" t="s">
        <v>1550</v>
      </c>
    </row>
    <row r="1289" spans="51:75" x14ac:dyDescent="0.3">
      <c r="AY1289" s="251" t="e">
        <f>VLOOKUP(C1289,#REF!, 2,FALSE)</f>
        <v>#REF!</v>
      </c>
      <c r="BM1289" s="191" t="s">
        <v>4614</v>
      </c>
      <c r="BN1289" s="191" t="s">
        <v>16989</v>
      </c>
      <c r="BO1289" s="191" t="s">
        <v>2099</v>
      </c>
      <c r="BU1289" s="191" t="s">
        <v>4614</v>
      </c>
      <c r="BV1289" s="191" t="s">
        <v>16989</v>
      </c>
      <c r="BW1289" s="191" t="s">
        <v>2099</v>
      </c>
    </row>
    <row r="1290" spans="51:75" x14ac:dyDescent="0.3">
      <c r="AY1290" s="251" t="e">
        <f>VLOOKUP(C1290,#REF!, 2,FALSE)</f>
        <v>#REF!</v>
      </c>
      <c r="BM1290" s="191" t="s">
        <v>4615</v>
      </c>
      <c r="BN1290" s="191" t="s">
        <v>732</v>
      </c>
      <c r="BO1290" s="191" t="s">
        <v>4616</v>
      </c>
      <c r="BU1290" s="191" t="s">
        <v>4615</v>
      </c>
      <c r="BV1290" s="191" t="s">
        <v>732</v>
      </c>
      <c r="BW1290" s="191" t="s">
        <v>4616</v>
      </c>
    </row>
    <row r="1291" spans="51:75" x14ac:dyDescent="0.3">
      <c r="AY1291" s="251" t="e">
        <f>VLOOKUP(C1291,#REF!, 2,FALSE)</f>
        <v>#REF!</v>
      </c>
      <c r="BM1291" s="191" t="s">
        <v>4617</v>
      </c>
      <c r="BN1291" s="191" t="s">
        <v>732</v>
      </c>
      <c r="BO1291" s="191" t="s">
        <v>1491</v>
      </c>
      <c r="BU1291" s="191" t="s">
        <v>4617</v>
      </c>
      <c r="BV1291" s="191" t="s">
        <v>732</v>
      </c>
      <c r="BW1291" s="191" t="s">
        <v>1491</v>
      </c>
    </row>
    <row r="1292" spans="51:75" x14ac:dyDescent="0.3">
      <c r="AY1292" s="251" t="e">
        <f>VLOOKUP(C1292,#REF!, 2,FALSE)</f>
        <v>#REF!</v>
      </c>
      <c r="BM1292" s="191" t="s">
        <v>4618</v>
      </c>
      <c r="BN1292" s="191" t="s">
        <v>929</v>
      </c>
      <c r="BO1292" s="191" t="s">
        <v>4545</v>
      </c>
      <c r="BU1292" s="191" t="s">
        <v>4618</v>
      </c>
      <c r="BV1292" s="191" t="s">
        <v>929</v>
      </c>
      <c r="BW1292" s="191" t="s">
        <v>4545</v>
      </c>
    </row>
    <row r="1293" spans="51:75" x14ac:dyDescent="0.3">
      <c r="AY1293" s="251" t="e">
        <f>VLOOKUP(C1293,#REF!, 2,FALSE)</f>
        <v>#REF!</v>
      </c>
      <c r="BM1293" s="191" t="s">
        <v>4619</v>
      </c>
      <c r="BN1293" s="191" t="s">
        <v>3203</v>
      </c>
      <c r="BO1293" s="191" t="s">
        <v>4620</v>
      </c>
      <c r="BU1293" s="191" t="s">
        <v>4619</v>
      </c>
      <c r="BV1293" s="191" t="s">
        <v>3203</v>
      </c>
      <c r="BW1293" s="191" t="s">
        <v>4620</v>
      </c>
    </row>
    <row r="1294" spans="51:75" x14ac:dyDescent="0.3">
      <c r="AY1294" s="251" t="e">
        <f>VLOOKUP(C1294,#REF!, 2,FALSE)</f>
        <v>#REF!</v>
      </c>
      <c r="BM1294" s="191" t="s">
        <v>117</v>
      </c>
      <c r="BN1294" s="191" t="s">
        <v>732</v>
      </c>
      <c r="BO1294" s="191" t="s">
        <v>625</v>
      </c>
      <c r="BU1294" s="191" t="s">
        <v>117</v>
      </c>
      <c r="BV1294" s="191" t="s">
        <v>732</v>
      </c>
      <c r="BW1294" s="191" t="s">
        <v>625</v>
      </c>
    </row>
    <row r="1295" spans="51:75" x14ac:dyDescent="0.3">
      <c r="AY1295" s="251" t="e">
        <f>VLOOKUP(C1295,#REF!, 2,FALSE)</f>
        <v>#REF!</v>
      </c>
      <c r="BM1295" s="191" t="s">
        <v>4622</v>
      </c>
      <c r="BN1295" s="191" t="s">
        <v>732</v>
      </c>
      <c r="BO1295" s="191" t="s">
        <v>4623</v>
      </c>
      <c r="BU1295" s="191" t="s">
        <v>4622</v>
      </c>
      <c r="BV1295" s="191" t="s">
        <v>732</v>
      </c>
      <c r="BW1295" s="191" t="s">
        <v>4623</v>
      </c>
    </row>
    <row r="1296" spans="51:75" x14ac:dyDescent="0.3">
      <c r="AY1296" s="251" t="e">
        <f>VLOOKUP(C1296,#REF!, 2,FALSE)</f>
        <v>#REF!</v>
      </c>
      <c r="BM1296" s="191" t="s">
        <v>4624</v>
      </c>
      <c r="BN1296" s="191" t="s">
        <v>3003</v>
      </c>
      <c r="BO1296" s="191" t="s">
        <v>4625</v>
      </c>
      <c r="BU1296" s="191" t="s">
        <v>4624</v>
      </c>
      <c r="BV1296" s="191" t="s">
        <v>3003</v>
      </c>
      <c r="BW1296" s="191" t="s">
        <v>4625</v>
      </c>
    </row>
    <row r="1297" spans="51:75" x14ac:dyDescent="0.3">
      <c r="AY1297" s="251" t="e">
        <f>VLOOKUP(C1297,#REF!, 2,FALSE)</f>
        <v>#REF!</v>
      </c>
      <c r="BM1297" s="191" t="s">
        <v>4626</v>
      </c>
      <c r="BN1297" s="191" t="s">
        <v>3046</v>
      </c>
      <c r="BO1297" s="191" t="s">
        <v>4627</v>
      </c>
      <c r="BU1297" s="191" t="s">
        <v>4626</v>
      </c>
      <c r="BV1297" s="191" t="s">
        <v>3046</v>
      </c>
      <c r="BW1297" s="191" t="s">
        <v>4627</v>
      </c>
    </row>
    <row r="1298" spans="51:75" x14ac:dyDescent="0.3">
      <c r="AY1298" s="251" t="e">
        <f>VLOOKUP(C1298,#REF!, 2,FALSE)</f>
        <v>#REF!</v>
      </c>
      <c r="BM1298" s="191" t="s">
        <v>4628</v>
      </c>
      <c r="BN1298" s="191" t="s">
        <v>3003</v>
      </c>
      <c r="BO1298" s="191" t="s">
        <v>4630</v>
      </c>
      <c r="BU1298" s="191" t="s">
        <v>4628</v>
      </c>
      <c r="BV1298" s="191" t="s">
        <v>3003</v>
      </c>
      <c r="BW1298" s="191" t="s">
        <v>4630</v>
      </c>
    </row>
    <row r="1299" spans="51:75" x14ac:dyDescent="0.3">
      <c r="AY1299" s="251" t="e">
        <f>VLOOKUP(C1299,#REF!, 2,FALSE)</f>
        <v>#REF!</v>
      </c>
      <c r="BM1299" s="191" t="s">
        <v>4631</v>
      </c>
      <c r="BN1299" s="191" t="s">
        <v>7953</v>
      </c>
      <c r="BO1299" s="191" t="s">
        <v>4632</v>
      </c>
      <c r="BU1299" s="191" t="s">
        <v>4631</v>
      </c>
      <c r="BV1299" s="191" t="s">
        <v>7953</v>
      </c>
      <c r="BW1299" s="191" t="s">
        <v>4632</v>
      </c>
    </row>
    <row r="1300" spans="51:75" x14ac:dyDescent="0.3">
      <c r="AY1300" s="251" t="e">
        <f>VLOOKUP(C1300,#REF!, 2,FALSE)</f>
        <v>#REF!</v>
      </c>
      <c r="BM1300" s="191" t="s">
        <v>4633</v>
      </c>
      <c r="BN1300" s="191" t="s">
        <v>1343</v>
      </c>
      <c r="BO1300" s="191" t="s">
        <v>4634</v>
      </c>
      <c r="BU1300" s="191" t="s">
        <v>4633</v>
      </c>
      <c r="BV1300" s="191" t="s">
        <v>1343</v>
      </c>
      <c r="BW1300" s="191" t="s">
        <v>4634</v>
      </c>
    </row>
    <row r="1301" spans="51:75" x14ac:dyDescent="0.3">
      <c r="AY1301" s="251" t="e">
        <f>VLOOKUP(C1301,#REF!, 2,FALSE)</f>
        <v>#REF!</v>
      </c>
      <c r="BM1301" s="191" t="s">
        <v>4635</v>
      </c>
      <c r="BN1301" s="191" t="s">
        <v>929</v>
      </c>
      <c r="BO1301" s="191" t="s">
        <v>4636</v>
      </c>
      <c r="BU1301" s="191" t="s">
        <v>4635</v>
      </c>
      <c r="BV1301" s="191" t="s">
        <v>929</v>
      </c>
      <c r="BW1301" s="191" t="s">
        <v>4636</v>
      </c>
    </row>
    <row r="1302" spans="51:75" x14ac:dyDescent="0.3">
      <c r="AY1302" s="251" t="e">
        <f>VLOOKUP(C1302,#REF!, 2,FALSE)</f>
        <v>#REF!</v>
      </c>
      <c r="BM1302" s="191" t="s">
        <v>4637</v>
      </c>
      <c r="BN1302" s="191" t="s">
        <v>704</v>
      </c>
      <c r="BO1302" s="191" t="s">
        <v>4638</v>
      </c>
      <c r="BU1302" s="191" t="s">
        <v>4637</v>
      </c>
      <c r="BV1302" s="191" t="s">
        <v>704</v>
      </c>
      <c r="BW1302" s="191" t="s">
        <v>4638</v>
      </c>
    </row>
    <row r="1303" spans="51:75" x14ac:dyDescent="0.3">
      <c r="AY1303" s="251" t="e">
        <f>VLOOKUP(C1303,#REF!, 2,FALSE)</f>
        <v>#REF!</v>
      </c>
      <c r="BM1303" s="191" t="s">
        <v>4639</v>
      </c>
      <c r="BN1303" s="191" t="s">
        <v>704</v>
      </c>
      <c r="BO1303" s="191" t="s">
        <v>4640</v>
      </c>
      <c r="BU1303" s="191" t="s">
        <v>4639</v>
      </c>
      <c r="BV1303" s="191" t="s">
        <v>704</v>
      </c>
      <c r="BW1303" s="191" t="s">
        <v>4640</v>
      </c>
    </row>
    <row r="1304" spans="51:75" x14ac:dyDescent="0.3">
      <c r="AY1304" s="251" t="e">
        <f>VLOOKUP(C1304,#REF!, 2,FALSE)</f>
        <v>#REF!</v>
      </c>
      <c r="BM1304" s="191" t="s">
        <v>4641</v>
      </c>
      <c r="BN1304" s="191" t="s">
        <v>3006</v>
      </c>
      <c r="BO1304" s="191" t="s">
        <v>1278</v>
      </c>
      <c r="BU1304" s="191" t="s">
        <v>4641</v>
      </c>
      <c r="BV1304" s="191" t="s">
        <v>3006</v>
      </c>
      <c r="BW1304" s="191" t="s">
        <v>1278</v>
      </c>
    </row>
    <row r="1305" spans="51:75" x14ac:dyDescent="0.3">
      <c r="AY1305" s="251" t="e">
        <f>VLOOKUP(C1305,#REF!, 2,FALSE)</f>
        <v>#REF!</v>
      </c>
      <c r="BM1305" s="191" t="s">
        <v>4643</v>
      </c>
      <c r="BN1305" s="191" t="s">
        <v>3006</v>
      </c>
      <c r="BO1305" s="191" t="s">
        <v>1963</v>
      </c>
      <c r="BU1305" s="191" t="s">
        <v>4643</v>
      </c>
      <c r="BV1305" s="191" t="s">
        <v>3006</v>
      </c>
      <c r="BW1305" s="191" t="s">
        <v>1963</v>
      </c>
    </row>
    <row r="1306" spans="51:75" x14ac:dyDescent="0.3">
      <c r="AY1306" s="251" t="e">
        <f>VLOOKUP(C1306,#REF!, 2,FALSE)</f>
        <v>#REF!</v>
      </c>
      <c r="BM1306" s="191" t="s">
        <v>4645</v>
      </c>
      <c r="BN1306" s="191" t="s">
        <v>929</v>
      </c>
      <c r="BO1306" s="191" t="s">
        <v>4646</v>
      </c>
      <c r="BU1306" s="191" t="s">
        <v>4645</v>
      </c>
      <c r="BV1306" s="191" t="s">
        <v>929</v>
      </c>
      <c r="BW1306" s="191" t="s">
        <v>4646</v>
      </c>
    </row>
    <row r="1307" spans="51:75" x14ac:dyDescent="0.3">
      <c r="AY1307" s="251" t="e">
        <f>VLOOKUP(C1307,#REF!, 2,FALSE)</f>
        <v>#REF!</v>
      </c>
      <c r="BM1307" s="191" t="s">
        <v>4647</v>
      </c>
      <c r="BN1307" s="191" t="s">
        <v>720</v>
      </c>
      <c r="BO1307" s="191" t="s">
        <v>2640</v>
      </c>
      <c r="BU1307" s="191" t="s">
        <v>4647</v>
      </c>
      <c r="BV1307" s="191" t="s">
        <v>720</v>
      </c>
      <c r="BW1307" s="191" t="s">
        <v>2640</v>
      </c>
    </row>
    <row r="1308" spans="51:75" x14ac:dyDescent="0.3">
      <c r="AY1308" s="251" t="e">
        <f>VLOOKUP(C1308,#REF!, 2,FALSE)</f>
        <v>#REF!</v>
      </c>
      <c r="BM1308" s="191" t="s">
        <v>4648</v>
      </c>
      <c r="BN1308" s="191" t="s">
        <v>716</v>
      </c>
      <c r="BO1308" s="191" t="s">
        <v>4649</v>
      </c>
      <c r="BU1308" s="191" t="s">
        <v>4648</v>
      </c>
      <c r="BV1308" s="191" t="s">
        <v>716</v>
      </c>
      <c r="BW1308" s="191" t="s">
        <v>4649</v>
      </c>
    </row>
    <row r="1309" spans="51:75" x14ac:dyDescent="0.3">
      <c r="AY1309" s="251" t="e">
        <f>VLOOKUP(C1309,#REF!, 2,FALSE)</f>
        <v>#REF!</v>
      </c>
      <c r="BM1309" s="191" t="s">
        <v>4650</v>
      </c>
      <c r="BN1309" s="191" t="s">
        <v>929</v>
      </c>
      <c r="BO1309" s="191" t="s">
        <v>4652</v>
      </c>
      <c r="BU1309" s="191" t="s">
        <v>4650</v>
      </c>
      <c r="BV1309" s="191" t="s">
        <v>929</v>
      </c>
      <c r="BW1309" s="191" t="s">
        <v>4652</v>
      </c>
    </row>
    <row r="1310" spans="51:75" x14ac:dyDescent="0.3">
      <c r="AY1310" s="251" t="e">
        <f>VLOOKUP(C1310,#REF!, 2,FALSE)</f>
        <v>#REF!</v>
      </c>
      <c r="BM1310" s="191" t="s">
        <v>4653</v>
      </c>
      <c r="BN1310" s="191" t="s">
        <v>3046</v>
      </c>
      <c r="BO1310" s="191" t="s">
        <v>4654</v>
      </c>
      <c r="BU1310" s="191" t="s">
        <v>4653</v>
      </c>
      <c r="BV1310" s="191" t="s">
        <v>3046</v>
      </c>
      <c r="BW1310" s="191" t="s">
        <v>4654</v>
      </c>
    </row>
    <row r="1311" spans="51:75" x14ac:dyDescent="0.3">
      <c r="AY1311" s="251" t="e">
        <f>VLOOKUP(C1311,#REF!, 2,FALSE)</f>
        <v>#REF!</v>
      </c>
      <c r="BM1311" s="191" t="s">
        <v>4655</v>
      </c>
      <c r="BN1311" s="191" t="s">
        <v>732</v>
      </c>
      <c r="BO1311" s="191" t="s">
        <v>1694</v>
      </c>
      <c r="BU1311" s="191" t="s">
        <v>4655</v>
      </c>
      <c r="BV1311" s="191" t="s">
        <v>732</v>
      </c>
      <c r="BW1311" s="191" t="s">
        <v>1694</v>
      </c>
    </row>
    <row r="1312" spans="51:75" x14ac:dyDescent="0.3">
      <c r="AY1312" s="251" t="e">
        <f>VLOOKUP(C1312,#REF!, 2,FALSE)</f>
        <v>#REF!</v>
      </c>
      <c r="BM1312" s="191" t="s">
        <v>4656</v>
      </c>
      <c r="BN1312" s="191" t="s">
        <v>3203</v>
      </c>
      <c r="BO1312" s="191" t="s">
        <v>4657</v>
      </c>
      <c r="BU1312" s="191" t="s">
        <v>4656</v>
      </c>
      <c r="BV1312" s="191" t="s">
        <v>3203</v>
      </c>
      <c r="BW1312" s="191" t="s">
        <v>4657</v>
      </c>
    </row>
    <row r="1313" spans="51:75" x14ac:dyDescent="0.3">
      <c r="AY1313" s="251" t="e">
        <f>VLOOKUP(C1313,#REF!, 2,FALSE)</f>
        <v>#REF!</v>
      </c>
      <c r="BM1313" s="191" t="s">
        <v>4658</v>
      </c>
      <c r="BN1313" s="191" t="s">
        <v>1268</v>
      </c>
      <c r="BO1313" s="191" t="s">
        <v>4659</v>
      </c>
      <c r="BU1313" s="191" t="s">
        <v>4658</v>
      </c>
      <c r="BV1313" s="191" t="s">
        <v>1268</v>
      </c>
      <c r="BW1313" s="191" t="s">
        <v>4659</v>
      </c>
    </row>
    <row r="1314" spans="51:75" x14ac:dyDescent="0.3">
      <c r="AY1314" s="251" t="e">
        <f>VLOOKUP(C1314,#REF!, 2,FALSE)</f>
        <v>#REF!</v>
      </c>
      <c r="BM1314" s="191" t="s">
        <v>887</v>
      </c>
      <c r="BN1314" s="191" t="s">
        <v>927</v>
      </c>
      <c r="BO1314" s="191" t="s">
        <v>4660</v>
      </c>
      <c r="BU1314" s="191" t="s">
        <v>887</v>
      </c>
      <c r="BV1314" s="191" t="s">
        <v>927</v>
      </c>
      <c r="BW1314" s="191" t="s">
        <v>4660</v>
      </c>
    </row>
    <row r="1315" spans="51:75" x14ac:dyDescent="0.3">
      <c r="AY1315" s="251" t="e">
        <f>VLOOKUP(C1315,#REF!, 2,FALSE)</f>
        <v>#REF!</v>
      </c>
      <c r="BM1315" s="191" t="s">
        <v>888</v>
      </c>
      <c r="BN1315" s="191" t="s">
        <v>929</v>
      </c>
      <c r="BO1315" s="191" t="s">
        <v>4661</v>
      </c>
      <c r="BU1315" s="191" t="s">
        <v>888</v>
      </c>
      <c r="BV1315" s="191" t="s">
        <v>929</v>
      </c>
      <c r="BW1315" s="191" t="s">
        <v>4661</v>
      </c>
    </row>
    <row r="1316" spans="51:75" x14ac:dyDescent="0.3">
      <c r="AY1316" s="251" t="e">
        <f>VLOOKUP(C1316,#REF!, 2,FALSE)</f>
        <v>#REF!</v>
      </c>
      <c r="BM1316" s="191" t="s">
        <v>4662</v>
      </c>
      <c r="BN1316" s="191" t="s">
        <v>1343</v>
      </c>
      <c r="BO1316" s="191" t="s">
        <v>4663</v>
      </c>
      <c r="BU1316" s="191" t="s">
        <v>4662</v>
      </c>
      <c r="BV1316" s="191" t="s">
        <v>1343</v>
      </c>
      <c r="BW1316" s="191" t="s">
        <v>4663</v>
      </c>
    </row>
    <row r="1317" spans="51:75" x14ac:dyDescent="0.3">
      <c r="AY1317" s="251" t="e">
        <f>VLOOKUP(C1317,#REF!, 2,FALSE)</f>
        <v>#REF!</v>
      </c>
      <c r="BM1317" s="191" t="s">
        <v>4664</v>
      </c>
      <c r="BN1317" s="191" t="s">
        <v>716</v>
      </c>
      <c r="BO1317" s="191" t="s">
        <v>4665</v>
      </c>
      <c r="BU1317" s="191" t="s">
        <v>4664</v>
      </c>
      <c r="BV1317" s="191" t="s">
        <v>716</v>
      </c>
      <c r="BW1317" s="191" t="s">
        <v>4665</v>
      </c>
    </row>
    <row r="1318" spans="51:75" x14ac:dyDescent="0.3">
      <c r="AY1318" s="251" t="e">
        <f>VLOOKUP(C1318,#REF!, 2,FALSE)</f>
        <v>#REF!</v>
      </c>
      <c r="BM1318" s="191" t="s">
        <v>889</v>
      </c>
      <c r="BN1318" s="191" t="s">
        <v>626</v>
      </c>
      <c r="BO1318" s="191" t="s">
        <v>4666</v>
      </c>
      <c r="BU1318" s="191" t="s">
        <v>889</v>
      </c>
      <c r="BV1318" s="191" t="s">
        <v>626</v>
      </c>
      <c r="BW1318" s="191" t="s">
        <v>4666</v>
      </c>
    </row>
    <row r="1319" spans="51:75" x14ac:dyDescent="0.3">
      <c r="AY1319" s="251" t="e">
        <f>VLOOKUP(C1319,#REF!, 2,FALSE)</f>
        <v>#REF!</v>
      </c>
      <c r="BM1319" s="191" t="s">
        <v>4667</v>
      </c>
      <c r="BN1319" s="191" t="s">
        <v>929</v>
      </c>
      <c r="BO1319" s="191" t="s">
        <v>4668</v>
      </c>
      <c r="BU1319" s="191" t="s">
        <v>4667</v>
      </c>
      <c r="BV1319" s="191" t="s">
        <v>929</v>
      </c>
      <c r="BW1319" s="191" t="s">
        <v>4668</v>
      </c>
    </row>
    <row r="1320" spans="51:75" x14ac:dyDescent="0.3">
      <c r="AY1320" s="251" t="e">
        <f>VLOOKUP(C1320,#REF!, 2,FALSE)</f>
        <v>#REF!</v>
      </c>
      <c r="BM1320" s="191" t="s">
        <v>4669</v>
      </c>
      <c r="BN1320" s="191" t="s">
        <v>658</v>
      </c>
      <c r="BO1320" s="191" t="s">
        <v>4670</v>
      </c>
      <c r="BU1320" s="191" t="s">
        <v>4669</v>
      </c>
      <c r="BV1320" s="191" t="s">
        <v>658</v>
      </c>
      <c r="BW1320" s="191" t="s">
        <v>4670</v>
      </c>
    </row>
    <row r="1321" spans="51:75" x14ac:dyDescent="0.3">
      <c r="AY1321" s="251" t="e">
        <f>VLOOKUP(C1321,#REF!, 2,FALSE)</f>
        <v>#REF!</v>
      </c>
      <c r="BM1321" s="191" t="s">
        <v>890</v>
      </c>
      <c r="BN1321" s="191" t="s">
        <v>929</v>
      </c>
      <c r="BO1321" s="191" t="s">
        <v>4671</v>
      </c>
      <c r="BU1321" s="191" t="s">
        <v>890</v>
      </c>
      <c r="BV1321" s="191" t="s">
        <v>929</v>
      </c>
      <c r="BW1321" s="191" t="s">
        <v>4671</v>
      </c>
    </row>
    <row r="1322" spans="51:75" x14ac:dyDescent="0.3">
      <c r="AY1322" s="251" t="e">
        <f>VLOOKUP(C1322,#REF!, 2,FALSE)</f>
        <v>#REF!</v>
      </c>
      <c r="BM1322" s="191" t="s">
        <v>4672</v>
      </c>
      <c r="BN1322" s="191" t="s">
        <v>1273</v>
      </c>
      <c r="BO1322" s="191" t="s">
        <v>4673</v>
      </c>
      <c r="BU1322" s="191" t="s">
        <v>4672</v>
      </c>
      <c r="BV1322" s="191" t="s">
        <v>1273</v>
      </c>
      <c r="BW1322" s="191" t="s">
        <v>4673</v>
      </c>
    </row>
    <row r="1323" spans="51:75" x14ac:dyDescent="0.3">
      <c r="AY1323" s="251" t="e">
        <f>VLOOKUP(C1323,#REF!, 2,FALSE)</f>
        <v>#REF!</v>
      </c>
      <c r="BM1323" s="191" t="s">
        <v>4674</v>
      </c>
      <c r="BN1323" s="191" t="s">
        <v>656</v>
      </c>
      <c r="BO1323" s="191" t="s">
        <v>4675</v>
      </c>
      <c r="BU1323" s="191" t="s">
        <v>4674</v>
      </c>
      <c r="BV1323" s="191" t="s">
        <v>656</v>
      </c>
      <c r="BW1323" s="191" t="s">
        <v>4675</v>
      </c>
    </row>
    <row r="1324" spans="51:75" x14ac:dyDescent="0.3">
      <c r="AY1324" s="251" t="e">
        <f>VLOOKUP(C1324,#REF!, 2,FALSE)</f>
        <v>#REF!</v>
      </c>
      <c r="BM1324" s="191" t="s">
        <v>891</v>
      </c>
      <c r="BN1324" s="191" t="s">
        <v>629</v>
      </c>
      <c r="BO1324" s="191" t="s">
        <v>2984</v>
      </c>
      <c r="BU1324" s="191" t="s">
        <v>891</v>
      </c>
      <c r="BV1324" s="191" t="s">
        <v>629</v>
      </c>
      <c r="BW1324" s="191" t="s">
        <v>2984</v>
      </c>
    </row>
    <row r="1325" spans="51:75" x14ac:dyDescent="0.3">
      <c r="AY1325" s="251" t="e">
        <f>VLOOKUP(C1325,#REF!, 2,FALSE)</f>
        <v>#REF!</v>
      </c>
      <c r="BM1325" s="191" t="s">
        <v>74</v>
      </c>
      <c r="BN1325" s="191" t="s">
        <v>3203</v>
      </c>
      <c r="BO1325" s="191" t="s">
        <v>852</v>
      </c>
      <c r="BU1325" s="191" t="s">
        <v>74</v>
      </c>
      <c r="BV1325" s="191" t="s">
        <v>3203</v>
      </c>
      <c r="BW1325" s="191" t="s">
        <v>852</v>
      </c>
    </row>
    <row r="1326" spans="51:75" x14ac:dyDescent="0.3">
      <c r="AY1326" s="251" t="e">
        <f>VLOOKUP(C1326,#REF!, 2,FALSE)</f>
        <v>#REF!</v>
      </c>
      <c r="BM1326" s="191" t="s">
        <v>4677</v>
      </c>
      <c r="BN1326" s="191" t="s">
        <v>1343</v>
      </c>
      <c r="BO1326" s="191" t="s">
        <v>4678</v>
      </c>
      <c r="BU1326" s="191" t="s">
        <v>4677</v>
      </c>
      <c r="BV1326" s="191" t="s">
        <v>1343</v>
      </c>
      <c r="BW1326" s="191" t="s">
        <v>4678</v>
      </c>
    </row>
    <row r="1327" spans="51:75" x14ac:dyDescent="0.3">
      <c r="AY1327" s="251" t="e">
        <f>VLOOKUP(C1327,#REF!, 2,FALSE)</f>
        <v>#REF!</v>
      </c>
      <c r="BM1327" s="191" t="s">
        <v>892</v>
      </c>
      <c r="BN1327" s="191" t="s">
        <v>2984</v>
      </c>
      <c r="BO1327" s="191" t="s">
        <v>2984</v>
      </c>
      <c r="BU1327" s="191" t="s">
        <v>892</v>
      </c>
      <c r="BV1327" s="191" t="s">
        <v>2984</v>
      </c>
      <c r="BW1327" s="191" t="s">
        <v>2984</v>
      </c>
    </row>
    <row r="1328" spans="51:75" x14ac:dyDescent="0.3">
      <c r="AY1328" s="251" t="e">
        <f>VLOOKUP(C1328,#REF!, 2,FALSE)</f>
        <v>#REF!</v>
      </c>
      <c r="BM1328" s="191" t="s">
        <v>4679</v>
      </c>
      <c r="BN1328" s="191" t="s">
        <v>1140</v>
      </c>
      <c r="BO1328" s="191" t="s">
        <v>2984</v>
      </c>
      <c r="BU1328" s="191" t="s">
        <v>4679</v>
      </c>
      <c r="BV1328" s="191" t="s">
        <v>1140</v>
      </c>
      <c r="BW1328" s="191" t="s">
        <v>2984</v>
      </c>
    </row>
    <row r="1329" spans="51:75" x14ac:dyDescent="0.3">
      <c r="AY1329" s="251" t="e">
        <f>VLOOKUP(C1329,#REF!, 2,FALSE)</f>
        <v>#REF!</v>
      </c>
      <c r="BM1329" s="191" t="s">
        <v>4680</v>
      </c>
      <c r="BN1329" s="191" t="s">
        <v>3003</v>
      </c>
      <c r="BO1329" s="191" t="s">
        <v>4274</v>
      </c>
      <c r="BU1329" s="191" t="s">
        <v>4680</v>
      </c>
      <c r="BV1329" s="191" t="s">
        <v>3003</v>
      </c>
      <c r="BW1329" s="191" t="s">
        <v>4274</v>
      </c>
    </row>
    <row r="1330" spans="51:75" x14ac:dyDescent="0.3">
      <c r="AY1330" s="251" t="e">
        <f>VLOOKUP(C1330,#REF!, 2,FALSE)</f>
        <v>#REF!</v>
      </c>
      <c r="BM1330" s="191" t="s">
        <v>4681</v>
      </c>
      <c r="BN1330" s="191" t="s">
        <v>3203</v>
      </c>
      <c r="BO1330" s="191" t="s">
        <v>2366</v>
      </c>
      <c r="BU1330" s="191" t="s">
        <v>4681</v>
      </c>
      <c r="BV1330" s="191" t="s">
        <v>3203</v>
      </c>
      <c r="BW1330" s="191" t="s">
        <v>2366</v>
      </c>
    </row>
    <row r="1331" spans="51:75" x14ac:dyDescent="0.3">
      <c r="AY1331" s="251" t="e">
        <f>VLOOKUP(C1331,#REF!, 2,FALSE)</f>
        <v>#REF!</v>
      </c>
      <c r="BM1331" s="191" t="s">
        <v>4682</v>
      </c>
      <c r="BN1331" s="191" t="s">
        <v>1140</v>
      </c>
      <c r="BO1331" s="191" t="s">
        <v>2510</v>
      </c>
      <c r="BU1331" s="191" t="s">
        <v>4682</v>
      </c>
      <c r="BV1331" s="191" t="s">
        <v>1140</v>
      </c>
      <c r="BW1331" s="191" t="s">
        <v>2510</v>
      </c>
    </row>
    <row r="1332" spans="51:75" x14ac:dyDescent="0.3">
      <c r="AY1332" s="251" t="e">
        <f>VLOOKUP(C1332,#REF!, 2,FALSE)</f>
        <v>#REF!</v>
      </c>
      <c r="BM1332" s="191" t="s">
        <v>4683</v>
      </c>
      <c r="BN1332" s="191" t="s">
        <v>1140</v>
      </c>
      <c r="BO1332" s="191" t="s">
        <v>4684</v>
      </c>
      <c r="BU1332" s="191" t="s">
        <v>4683</v>
      </c>
      <c r="BV1332" s="191" t="s">
        <v>1140</v>
      </c>
      <c r="BW1332" s="191" t="s">
        <v>4684</v>
      </c>
    </row>
    <row r="1333" spans="51:75" x14ac:dyDescent="0.3">
      <c r="AY1333" s="251" t="e">
        <f>VLOOKUP(C1333,#REF!, 2,FALSE)</f>
        <v>#REF!</v>
      </c>
      <c r="BM1333" s="191" t="s">
        <v>4685</v>
      </c>
      <c r="BN1333" s="191" t="s">
        <v>1343</v>
      </c>
      <c r="BO1333" s="191" t="s">
        <v>3280</v>
      </c>
      <c r="BU1333" s="191" t="s">
        <v>4685</v>
      </c>
      <c r="BV1333" s="191" t="s">
        <v>1343</v>
      </c>
      <c r="BW1333" s="191" t="s">
        <v>3280</v>
      </c>
    </row>
    <row r="1334" spans="51:75" x14ac:dyDescent="0.3">
      <c r="AY1334" s="251" t="e">
        <f>VLOOKUP(C1334,#REF!, 2,FALSE)</f>
        <v>#REF!</v>
      </c>
      <c r="BM1334" s="191" t="s">
        <v>4687</v>
      </c>
      <c r="BN1334" s="191" t="s">
        <v>3253</v>
      </c>
      <c r="BO1334" s="191" t="s">
        <v>1742</v>
      </c>
      <c r="BU1334" s="191" t="s">
        <v>4687</v>
      </c>
      <c r="BV1334" s="191" t="s">
        <v>3253</v>
      </c>
      <c r="BW1334" s="191" t="s">
        <v>1742</v>
      </c>
    </row>
    <row r="1335" spans="51:75" x14ac:dyDescent="0.3">
      <c r="AY1335" s="251" t="e">
        <f>VLOOKUP(C1335,#REF!, 2,FALSE)</f>
        <v>#REF!</v>
      </c>
      <c r="BM1335" s="191" t="s">
        <v>4688</v>
      </c>
      <c r="BN1335" s="191" t="s">
        <v>1343</v>
      </c>
      <c r="BO1335" s="191" t="s">
        <v>4690</v>
      </c>
      <c r="BU1335" s="191" t="s">
        <v>4688</v>
      </c>
      <c r="BV1335" s="191" t="s">
        <v>1343</v>
      </c>
      <c r="BW1335" s="191" t="s">
        <v>4690</v>
      </c>
    </row>
    <row r="1336" spans="51:75" x14ac:dyDescent="0.3">
      <c r="AY1336" s="251" t="e">
        <f>VLOOKUP(C1336,#REF!, 2,FALSE)</f>
        <v>#REF!</v>
      </c>
      <c r="BM1336" s="191" t="s">
        <v>893</v>
      </c>
      <c r="BN1336" s="191" t="s">
        <v>3203</v>
      </c>
      <c r="BO1336" s="191" t="s">
        <v>4691</v>
      </c>
      <c r="BU1336" s="191" t="s">
        <v>893</v>
      </c>
      <c r="BV1336" s="191" t="s">
        <v>3203</v>
      </c>
      <c r="BW1336" s="191" t="s">
        <v>4691</v>
      </c>
    </row>
    <row r="1337" spans="51:75" x14ac:dyDescent="0.3">
      <c r="AY1337" s="251" t="e">
        <f>VLOOKUP(C1337,#REF!, 2,FALSE)</f>
        <v>#REF!</v>
      </c>
      <c r="BM1337" s="191" t="s">
        <v>4692</v>
      </c>
      <c r="BN1337" s="191" t="s">
        <v>668</v>
      </c>
      <c r="BO1337" s="191" t="s">
        <v>4693</v>
      </c>
      <c r="BU1337" s="191" t="s">
        <v>4692</v>
      </c>
      <c r="BV1337" s="191" t="s">
        <v>668</v>
      </c>
      <c r="BW1337" s="191" t="s">
        <v>4693</v>
      </c>
    </row>
    <row r="1338" spans="51:75" x14ac:dyDescent="0.3">
      <c r="AY1338" s="251" t="e">
        <f>VLOOKUP(C1338,#REF!, 2,FALSE)</f>
        <v>#REF!</v>
      </c>
      <c r="BM1338" s="191" t="s">
        <v>4694</v>
      </c>
      <c r="BN1338" s="191" t="s">
        <v>3203</v>
      </c>
      <c r="BO1338" s="191" t="s">
        <v>4695</v>
      </c>
      <c r="BU1338" s="191" t="s">
        <v>4694</v>
      </c>
      <c r="BV1338" s="191" t="s">
        <v>3203</v>
      </c>
      <c r="BW1338" s="191" t="s">
        <v>4695</v>
      </c>
    </row>
    <row r="1339" spans="51:75" x14ac:dyDescent="0.3">
      <c r="AY1339" s="251" t="e">
        <f>VLOOKUP(C1339,#REF!, 2,FALSE)</f>
        <v>#REF!</v>
      </c>
      <c r="BM1339" s="191" t="s">
        <v>4696</v>
      </c>
      <c r="BN1339" s="191" t="s">
        <v>706</v>
      </c>
      <c r="BO1339" s="191" t="s">
        <v>4697</v>
      </c>
      <c r="BU1339" s="191" t="s">
        <v>4696</v>
      </c>
      <c r="BV1339" s="191" t="s">
        <v>706</v>
      </c>
      <c r="BW1339" s="191" t="s">
        <v>4697</v>
      </c>
    </row>
    <row r="1340" spans="51:75" x14ac:dyDescent="0.3">
      <c r="AY1340" s="251" t="e">
        <f>VLOOKUP(C1340,#REF!, 2,FALSE)</f>
        <v>#REF!</v>
      </c>
      <c r="BM1340" s="191" t="s">
        <v>4698</v>
      </c>
      <c r="BN1340" s="191" t="s">
        <v>3203</v>
      </c>
      <c r="BO1340" s="191" t="s">
        <v>4699</v>
      </c>
      <c r="BU1340" s="191" t="s">
        <v>4698</v>
      </c>
      <c r="BV1340" s="191" t="s">
        <v>3203</v>
      </c>
      <c r="BW1340" s="191" t="s">
        <v>4699</v>
      </c>
    </row>
    <row r="1341" spans="51:75" x14ac:dyDescent="0.3">
      <c r="AY1341" s="251" t="e">
        <f>VLOOKUP(C1341,#REF!, 2,FALSE)</f>
        <v>#REF!</v>
      </c>
      <c r="BM1341" s="191" t="s">
        <v>4700</v>
      </c>
      <c r="BN1341" s="191" t="s">
        <v>1343</v>
      </c>
      <c r="BO1341" s="191" t="s">
        <v>4702</v>
      </c>
      <c r="BU1341" s="191" t="s">
        <v>4700</v>
      </c>
      <c r="BV1341" s="191" t="s">
        <v>1343</v>
      </c>
      <c r="BW1341" s="191" t="s">
        <v>4702</v>
      </c>
    </row>
    <row r="1342" spans="51:75" x14ac:dyDescent="0.3">
      <c r="AY1342" s="251" t="e">
        <f>VLOOKUP(C1342,#REF!, 2,FALSE)</f>
        <v>#REF!</v>
      </c>
      <c r="BM1342" s="191" t="s">
        <v>4703</v>
      </c>
      <c r="BN1342" s="191" t="s">
        <v>3253</v>
      </c>
      <c r="BO1342" s="191" t="s">
        <v>4704</v>
      </c>
      <c r="BU1342" s="191" t="s">
        <v>4703</v>
      </c>
      <c r="BV1342" s="191" t="s">
        <v>3253</v>
      </c>
      <c r="BW1342" s="191" t="s">
        <v>4704</v>
      </c>
    </row>
    <row r="1343" spans="51:75" x14ac:dyDescent="0.3">
      <c r="AY1343" s="251" t="e">
        <f>VLOOKUP(C1343,#REF!, 2,FALSE)</f>
        <v>#REF!</v>
      </c>
      <c r="BM1343" s="191" t="s">
        <v>4705</v>
      </c>
      <c r="BN1343" s="191" t="s">
        <v>3006</v>
      </c>
      <c r="BO1343" s="191" t="s">
        <v>4409</v>
      </c>
      <c r="BU1343" s="191" t="s">
        <v>4705</v>
      </c>
      <c r="BV1343" s="191" t="s">
        <v>3006</v>
      </c>
      <c r="BW1343" s="191" t="s">
        <v>4409</v>
      </c>
    </row>
    <row r="1344" spans="51:75" x14ac:dyDescent="0.3">
      <c r="AY1344" s="251" t="e">
        <f>VLOOKUP(C1344,#REF!, 2,FALSE)</f>
        <v>#REF!</v>
      </c>
      <c r="BM1344" s="191" t="s">
        <v>4706</v>
      </c>
      <c r="BN1344" s="191" t="s">
        <v>1343</v>
      </c>
      <c r="BO1344" s="191" t="s">
        <v>3353</v>
      </c>
      <c r="BU1344" s="191" t="s">
        <v>4706</v>
      </c>
      <c r="BV1344" s="191" t="s">
        <v>1343</v>
      </c>
      <c r="BW1344" s="191" t="s">
        <v>3353</v>
      </c>
    </row>
    <row r="1345" spans="51:75" x14ac:dyDescent="0.3">
      <c r="AY1345" s="251" t="e">
        <f>VLOOKUP(C1345,#REF!, 2,FALSE)</f>
        <v>#REF!</v>
      </c>
      <c r="BM1345" s="191" t="s">
        <v>4707</v>
      </c>
      <c r="BN1345" s="191" t="s">
        <v>1343</v>
      </c>
      <c r="BO1345" s="191" t="s">
        <v>4708</v>
      </c>
      <c r="BU1345" s="191" t="s">
        <v>4707</v>
      </c>
      <c r="BV1345" s="191" t="s">
        <v>1343</v>
      </c>
      <c r="BW1345" s="191" t="s">
        <v>4708</v>
      </c>
    </row>
    <row r="1346" spans="51:75" x14ac:dyDescent="0.3">
      <c r="AY1346" s="251" t="e">
        <f>VLOOKUP(C1346,#REF!, 2,FALSE)</f>
        <v>#REF!</v>
      </c>
      <c r="BM1346" s="191" t="s">
        <v>4709</v>
      </c>
      <c r="BN1346" s="191" t="s">
        <v>1140</v>
      </c>
      <c r="BO1346" s="191" t="s">
        <v>4710</v>
      </c>
      <c r="BU1346" s="191" t="s">
        <v>4709</v>
      </c>
      <c r="BV1346" s="191" t="s">
        <v>1140</v>
      </c>
      <c r="BW1346" s="191" t="s">
        <v>4710</v>
      </c>
    </row>
    <row r="1347" spans="51:75" x14ac:dyDescent="0.3">
      <c r="AY1347" s="251" t="e">
        <f>VLOOKUP(C1347,#REF!, 2,FALSE)</f>
        <v>#REF!</v>
      </c>
      <c r="BM1347" s="191" t="s">
        <v>4711</v>
      </c>
      <c r="BN1347" s="191" t="s">
        <v>3203</v>
      </c>
      <c r="BO1347" s="191" t="s">
        <v>3651</v>
      </c>
      <c r="BU1347" s="191" t="s">
        <v>4711</v>
      </c>
      <c r="BV1347" s="191" t="s">
        <v>3203</v>
      </c>
      <c r="BW1347" s="191" t="s">
        <v>3651</v>
      </c>
    </row>
    <row r="1348" spans="51:75" x14ac:dyDescent="0.3">
      <c r="AY1348" s="251" t="e">
        <f>VLOOKUP(C1348,#REF!, 2,FALSE)</f>
        <v>#REF!</v>
      </c>
      <c r="BM1348" s="191" t="s">
        <v>894</v>
      </c>
      <c r="BN1348" s="191" t="s">
        <v>3203</v>
      </c>
      <c r="BO1348" s="191" t="s">
        <v>4712</v>
      </c>
      <c r="BU1348" s="191" t="s">
        <v>894</v>
      </c>
      <c r="BV1348" s="191" t="s">
        <v>3203</v>
      </c>
      <c r="BW1348" s="191" t="s">
        <v>4712</v>
      </c>
    </row>
    <row r="1349" spans="51:75" x14ac:dyDescent="0.3">
      <c r="AY1349" s="251" t="e">
        <f>VLOOKUP(C1349,#REF!, 2,FALSE)</f>
        <v>#REF!</v>
      </c>
      <c r="BM1349" s="191" t="s">
        <v>4713</v>
      </c>
      <c r="BN1349" s="191" t="s">
        <v>2980</v>
      </c>
      <c r="BO1349" s="191" t="s">
        <v>2991</v>
      </c>
      <c r="BU1349" s="191" t="s">
        <v>4713</v>
      </c>
      <c r="BV1349" s="191" t="s">
        <v>2980</v>
      </c>
      <c r="BW1349" s="191" t="s">
        <v>2991</v>
      </c>
    </row>
    <row r="1350" spans="51:75" x14ac:dyDescent="0.3">
      <c r="AY1350" s="251" t="e">
        <f>VLOOKUP(C1350,#REF!, 2,FALSE)</f>
        <v>#REF!</v>
      </c>
      <c r="BM1350" s="191" t="s">
        <v>118</v>
      </c>
      <c r="BN1350" s="191" t="s">
        <v>706</v>
      </c>
      <c r="BO1350" s="191" t="s">
        <v>4604</v>
      </c>
      <c r="BU1350" s="191" t="s">
        <v>118</v>
      </c>
      <c r="BV1350" s="191" t="s">
        <v>706</v>
      </c>
      <c r="BW1350" s="191" t="s">
        <v>4604</v>
      </c>
    </row>
    <row r="1351" spans="51:75" x14ac:dyDescent="0.3">
      <c r="AY1351" s="251" t="e">
        <f>VLOOKUP(C1351,#REF!, 2,FALSE)</f>
        <v>#REF!</v>
      </c>
      <c r="BM1351" s="191" t="s">
        <v>4715</v>
      </c>
      <c r="BN1351" s="191" t="s">
        <v>659</v>
      </c>
      <c r="BO1351" s="191" t="s">
        <v>4716</v>
      </c>
      <c r="BU1351" s="191" t="s">
        <v>4715</v>
      </c>
      <c r="BV1351" s="191" t="s">
        <v>659</v>
      </c>
      <c r="BW1351" s="191" t="s">
        <v>4716</v>
      </c>
    </row>
    <row r="1352" spans="51:75" x14ac:dyDescent="0.3">
      <c r="AY1352" s="251" t="e">
        <f>VLOOKUP(C1352,#REF!, 2,FALSE)</f>
        <v>#REF!</v>
      </c>
      <c r="BM1352" s="191" t="s">
        <v>4718</v>
      </c>
      <c r="BN1352" s="191" t="s">
        <v>614</v>
      </c>
      <c r="BO1352" s="191" t="s">
        <v>4719</v>
      </c>
      <c r="BU1352" s="191" t="s">
        <v>4718</v>
      </c>
      <c r="BV1352" s="191" t="s">
        <v>614</v>
      </c>
      <c r="BW1352" s="191" t="s">
        <v>4719</v>
      </c>
    </row>
    <row r="1353" spans="51:75" x14ac:dyDescent="0.3">
      <c r="AY1353" s="251" t="e">
        <f>VLOOKUP(C1353,#REF!, 2,FALSE)</f>
        <v>#REF!</v>
      </c>
      <c r="BM1353" s="191" t="s">
        <v>4720</v>
      </c>
      <c r="BN1353" s="191" t="s">
        <v>2980</v>
      </c>
      <c r="BO1353" s="191" t="s">
        <v>4722</v>
      </c>
      <c r="BU1353" s="191" t="s">
        <v>4720</v>
      </c>
      <c r="BV1353" s="191" t="s">
        <v>2980</v>
      </c>
      <c r="BW1353" s="191" t="s">
        <v>4722</v>
      </c>
    </row>
    <row r="1354" spans="51:75" x14ac:dyDescent="0.3">
      <c r="AY1354" s="251" t="e">
        <f>VLOOKUP(C1354,#REF!, 2,FALSE)</f>
        <v>#REF!</v>
      </c>
      <c r="BM1354" s="191" t="s">
        <v>4725</v>
      </c>
      <c r="BN1354" s="191" t="s">
        <v>663</v>
      </c>
      <c r="BO1354" s="191" t="s">
        <v>4726</v>
      </c>
      <c r="BU1354" s="191" t="s">
        <v>4725</v>
      </c>
      <c r="BV1354" s="191" t="s">
        <v>663</v>
      </c>
      <c r="BW1354" s="191" t="s">
        <v>4726</v>
      </c>
    </row>
    <row r="1355" spans="51:75" x14ac:dyDescent="0.3">
      <c r="AY1355" s="251" t="e">
        <f>VLOOKUP(C1355,#REF!, 2,FALSE)</f>
        <v>#REF!</v>
      </c>
      <c r="BM1355" s="191" t="s">
        <v>4727</v>
      </c>
      <c r="BN1355" s="191" t="s">
        <v>1071</v>
      </c>
      <c r="BO1355" s="191" t="s">
        <v>4728</v>
      </c>
      <c r="BU1355" s="191" t="s">
        <v>4727</v>
      </c>
      <c r="BV1355" s="191" t="s">
        <v>1071</v>
      </c>
      <c r="BW1355" s="191" t="s">
        <v>4728</v>
      </c>
    </row>
    <row r="1356" spans="51:75" x14ac:dyDescent="0.3">
      <c r="AY1356" s="251" t="e">
        <f>VLOOKUP(C1356,#REF!, 2,FALSE)</f>
        <v>#REF!</v>
      </c>
      <c r="BM1356" s="191" t="s">
        <v>4729</v>
      </c>
      <c r="BN1356" s="191" t="s">
        <v>668</v>
      </c>
      <c r="BO1356" s="191" t="s">
        <v>4730</v>
      </c>
      <c r="BU1356" s="191" t="s">
        <v>4729</v>
      </c>
      <c r="BV1356" s="191" t="s">
        <v>668</v>
      </c>
      <c r="BW1356" s="191" t="s">
        <v>4730</v>
      </c>
    </row>
    <row r="1357" spans="51:75" x14ac:dyDescent="0.3">
      <c r="AY1357" s="251" t="e">
        <f>VLOOKUP(C1357,#REF!, 2,FALSE)</f>
        <v>#REF!</v>
      </c>
      <c r="BM1357" s="191" t="s">
        <v>4731</v>
      </c>
      <c r="BN1357" s="191" t="s">
        <v>668</v>
      </c>
      <c r="BO1357" s="191" t="s">
        <v>4732</v>
      </c>
      <c r="BU1357" s="191" t="s">
        <v>4731</v>
      </c>
      <c r="BV1357" s="191" t="s">
        <v>668</v>
      </c>
      <c r="BW1357" s="191" t="s">
        <v>4732</v>
      </c>
    </row>
    <row r="1358" spans="51:75" x14ac:dyDescent="0.3">
      <c r="AY1358" s="251" t="e">
        <f>VLOOKUP(C1358,#REF!, 2,FALSE)</f>
        <v>#REF!</v>
      </c>
      <c r="BM1358" s="191" t="s">
        <v>4733</v>
      </c>
      <c r="BN1358" s="191" t="s">
        <v>663</v>
      </c>
      <c r="BO1358" s="191" t="s">
        <v>4735</v>
      </c>
      <c r="BU1358" s="191" t="s">
        <v>4733</v>
      </c>
      <c r="BV1358" s="191" t="s">
        <v>663</v>
      </c>
      <c r="BW1358" s="191" t="s">
        <v>4735</v>
      </c>
    </row>
    <row r="1359" spans="51:75" x14ac:dyDescent="0.3">
      <c r="AY1359" s="251" t="e">
        <f>VLOOKUP(C1359,#REF!, 2,FALSE)</f>
        <v>#REF!</v>
      </c>
      <c r="BM1359" s="191" t="s">
        <v>4737</v>
      </c>
      <c r="BN1359" s="191" t="s">
        <v>853</v>
      </c>
      <c r="BO1359" s="191" t="s">
        <v>3540</v>
      </c>
      <c r="BU1359" s="191" t="s">
        <v>4737</v>
      </c>
      <c r="BV1359" s="191" t="s">
        <v>853</v>
      </c>
      <c r="BW1359" s="191" t="s">
        <v>3540</v>
      </c>
    </row>
    <row r="1360" spans="51:75" x14ac:dyDescent="0.3">
      <c r="AY1360" s="251" t="e">
        <f>VLOOKUP(C1360,#REF!, 2,FALSE)</f>
        <v>#REF!</v>
      </c>
      <c r="BM1360" s="191" t="s">
        <v>4740</v>
      </c>
      <c r="BN1360" s="191" t="s">
        <v>640</v>
      </c>
      <c r="BO1360" s="191" t="s">
        <v>4741</v>
      </c>
      <c r="BU1360" s="191" t="s">
        <v>4740</v>
      </c>
      <c r="BV1360" s="191" t="s">
        <v>640</v>
      </c>
      <c r="BW1360" s="191" t="s">
        <v>4741</v>
      </c>
    </row>
    <row r="1361" spans="51:75" x14ac:dyDescent="0.3">
      <c r="AY1361" s="251" t="e">
        <f>VLOOKUP(C1361,#REF!, 2,FALSE)</f>
        <v>#REF!</v>
      </c>
      <c r="BM1361" s="191" t="s">
        <v>4742</v>
      </c>
      <c r="BN1361" s="191" t="s">
        <v>1014</v>
      </c>
      <c r="BO1361" s="191" t="s">
        <v>4744</v>
      </c>
      <c r="BU1361" s="191" t="s">
        <v>4742</v>
      </c>
      <c r="BV1361" s="191" t="s">
        <v>1014</v>
      </c>
      <c r="BW1361" s="191" t="s">
        <v>4744</v>
      </c>
    </row>
    <row r="1362" spans="51:75" x14ac:dyDescent="0.3">
      <c r="AY1362" s="251" t="e">
        <f>VLOOKUP(C1362,#REF!, 2,FALSE)</f>
        <v>#REF!</v>
      </c>
      <c r="BM1362" s="191" t="s">
        <v>4745</v>
      </c>
      <c r="BN1362" s="191" t="s">
        <v>3029</v>
      </c>
      <c r="BO1362" s="191" t="s">
        <v>785</v>
      </c>
      <c r="BU1362" s="191" t="s">
        <v>4745</v>
      </c>
      <c r="BV1362" s="191" t="s">
        <v>3029</v>
      </c>
      <c r="BW1362" s="191" t="s">
        <v>785</v>
      </c>
    </row>
    <row r="1363" spans="51:75" x14ac:dyDescent="0.3">
      <c r="AY1363" s="251" t="e">
        <f>VLOOKUP(C1363,#REF!, 2,FALSE)</f>
        <v>#REF!</v>
      </c>
      <c r="BM1363" s="191" t="s">
        <v>895</v>
      </c>
      <c r="BN1363" s="191" t="s">
        <v>3203</v>
      </c>
      <c r="BO1363" s="191" t="s">
        <v>4746</v>
      </c>
      <c r="BU1363" s="191" t="s">
        <v>895</v>
      </c>
      <c r="BV1363" s="191" t="s">
        <v>3203</v>
      </c>
      <c r="BW1363" s="191" t="s">
        <v>4746</v>
      </c>
    </row>
    <row r="1364" spans="51:75" x14ac:dyDescent="0.3">
      <c r="AY1364" s="251" t="e">
        <f>VLOOKUP(C1364,#REF!, 2,FALSE)</f>
        <v>#REF!</v>
      </c>
      <c r="BM1364" s="191" t="s">
        <v>4747</v>
      </c>
      <c r="BN1364" s="191" t="s">
        <v>781</v>
      </c>
      <c r="BO1364" s="191" t="s">
        <v>4749</v>
      </c>
      <c r="BU1364" s="191" t="s">
        <v>4747</v>
      </c>
      <c r="BV1364" s="191" t="s">
        <v>781</v>
      </c>
      <c r="BW1364" s="191" t="s">
        <v>4749</v>
      </c>
    </row>
    <row r="1365" spans="51:75" x14ac:dyDescent="0.3">
      <c r="AY1365" s="251" t="e">
        <f>VLOOKUP(C1365,#REF!, 2,FALSE)</f>
        <v>#REF!</v>
      </c>
      <c r="BM1365" s="191" t="s">
        <v>4750</v>
      </c>
      <c r="BN1365" s="191" t="s">
        <v>720</v>
      </c>
      <c r="BO1365" s="191" t="s">
        <v>3808</v>
      </c>
      <c r="BU1365" s="191" t="s">
        <v>4750</v>
      </c>
      <c r="BV1365" s="191" t="s">
        <v>720</v>
      </c>
      <c r="BW1365" s="191" t="s">
        <v>3808</v>
      </c>
    </row>
    <row r="1366" spans="51:75" x14ac:dyDescent="0.3">
      <c r="AY1366" s="251" t="e">
        <f>VLOOKUP(C1366,#REF!, 2,FALSE)</f>
        <v>#REF!</v>
      </c>
      <c r="BM1366" s="191" t="s">
        <v>4751</v>
      </c>
      <c r="BN1366" s="191" t="s">
        <v>638</v>
      </c>
      <c r="BO1366" s="191" t="s">
        <v>2984</v>
      </c>
      <c r="BU1366" s="191" t="s">
        <v>4751</v>
      </c>
      <c r="BV1366" s="191" t="s">
        <v>638</v>
      </c>
      <c r="BW1366" s="191" t="s">
        <v>2984</v>
      </c>
    </row>
    <row r="1367" spans="51:75" x14ac:dyDescent="0.3">
      <c r="AY1367" s="251" t="e">
        <f>VLOOKUP(C1367,#REF!, 2,FALSE)</f>
        <v>#REF!</v>
      </c>
      <c r="BM1367" s="191" t="s">
        <v>4753</v>
      </c>
      <c r="BN1367" s="191" t="s">
        <v>943</v>
      </c>
      <c r="BO1367" s="191" t="s">
        <v>4755</v>
      </c>
      <c r="BU1367" s="191" t="s">
        <v>4753</v>
      </c>
      <c r="BV1367" s="191" t="s">
        <v>943</v>
      </c>
      <c r="BW1367" s="191" t="s">
        <v>4755</v>
      </c>
    </row>
    <row r="1368" spans="51:75" x14ac:dyDescent="0.3">
      <c r="AY1368" s="251" t="e">
        <f>VLOOKUP(C1368,#REF!, 2,FALSE)</f>
        <v>#REF!</v>
      </c>
      <c r="BM1368" s="191" t="s">
        <v>75</v>
      </c>
      <c r="BN1368" s="191" t="s">
        <v>1014</v>
      </c>
      <c r="BO1368" s="191" t="s">
        <v>4757</v>
      </c>
      <c r="BU1368" s="191" t="s">
        <v>75</v>
      </c>
      <c r="BV1368" s="191" t="s">
        <v>1014</v>
      </c>
      <c r="BW1368" s="191" t="s">
        <v>4757</v>
      </c>
    </row>
    <row r="1369" spans="51:75" x14ac:dyDescent="0.3">
      <c r="AY1369" s="251" t="e">
        <f>VLOOKUP(C1369,#REF!, 2,FALSE)</f>
        <v>#REF!</v>
      </c>
      <c r="BM1369" s="191" t="s">
        <v>107</v>
      </c>
      <c r="BN1369" s="191" t="s">
        <v>1343</v>
      </c>
      <c r="BO1369" s="191" t="s">
        <v>4760</v>
      </c>
      <c r="BU1369" s="191" t="s">
        <v>107</v>
      </c>
      <c r="BV1369" s="191" t="s">
        <v>1343</v>
      </c>
      <c r="BW1369" s="191" t="s">
        <v>4760</v>
      </c>
    </row>
    <row r="1370" spans="51:75" x14ac:dyDescent="0.3">
      <c r="AY1370" s="251" t="e">
        <f>VLOOKUP(C1370,#REF!, 2,FALSE)</f>
        <v>#REF!</v>
      </c>
      <c r="BM1370" s="191" t="s">
        <v>4761</v>
      </c>
      <c r="BN1370" s="191" t="s">
        <v>720</v>
      </c>
      <c r="BO1370" s="191" t="s">
        <v>1739</v>
      </c>
      <c r="BU1370" s="191" t="s">
        <v>4761</v>
      </c>
      <c r="BV1370" s="191" t="s">
        <v>720</v>
      </c>
      <c r="BW1370" s="191" t="s">
        <v>1739</v>
      </c>
    </row>
    <row r="1371" spans="51:75" x14ac:dyDescent="0.3">
      <c r="AY1371" s="251" t="e">
        <f>VLOOKUP(C1371,#REF!, 2,FALSE)</f>
        <v>#REF!</v>
      </c>
      <c r="BM1371" s="191" t="s">
        <v>4763</v>
      </c>
      <c r="BN1371" s="191" t="s">
        <v>2984</v>
      </c>
      <c r="BO1371" s="191" t="s">
        <v>2984</v>
      </c>
      <c r="BU1371" s="191" t="s">
        <v>4763</v>
      </c>
      <c r="BV1371" s="191" t="s">
        <v>2984</v>
      </c>
      <c r="BW1371" s="191" t="s">
        <v>2984</v>
      </c>
    </row>
    <row r="1372" spans="51:75" x14ac:dyDescent="0.3">
      <c r="AY1372" s="251" t="e">
        <f>VLOOKUP(C1372,#REF!, 2,FALSE)</f>
        <v>#REF!</v>
      </c>
      <c r="BM1372" s="191" t="s">
        <v>4764</v>
      </c>
      <c r="BN1372" s="191" t="s">
        <v>863</v>
      </c>
      <c r="BO1372" s="191" t="s">
        <v>4765</v>
      </c>
      <c r="BU1372" s="191" t="s">
        <v>4764</v>
      </c>
      <c r="BV1372" s="191" t="s">
        <v>863</v>
      </c>
      <c r="BW1372" s="191" t="s">
        <v>4765</v>
      </c>
    </row>
    <row r="1373" spans="51:75" x14ac:dyDescent="0.3">
      <c r="AY1373" s="251" t="e">
        <f>VLOOKUP(C1373,#REF!, 2,FALSE)</f>
        <v>#REF!</v>
      </c>
      <c r="BM1373" s="191" t="s">
        <v>4766</v>
      </c>
      <c r="BN1373" s="191" t="s">
        <v>1273</v>
      </c>
      <c r="BO1373" s="191" t="s">
        <v>4767</v>
      </c>
      <c r="BU1373" s="191" t="s">
        <v>4766</v>
      </c>
      <c r="BV1373" s="191" t="s">
        <v>1273</v>
      </c>
      <c r="BW1373" s="191" t="s">
        <v>4767</v>
      </c>
    </row>
    <row r="1374" spans="51:75" x14ac:dyDescent="0.3">
      <c r="AY1374" s="251" t="e">
        <f>VLOOKUP(C1374,#REF!, 2,FALSE)</f>
        <v>#REF!</v>
      </c>
      <c r="BM1374" s="191" t="s">
        <v>896</v>
      </c>
      <c r="BN1374" s="191" t="s">
        <v>3046</v>
      </c>
      <c r="BO1374" s="191" t="s">
        <v>4768</v>
      </c>
      <c r="BU1374" s="191" t="s">
        <v>896</v>
      </c>
      <c r="BV1374" s="191" t="s">
        <v>3046</v>
      </c>
      <c r="BW1374" s="191" t="s">
        <v>4768</v>
      </c>
    </row>
    <row r="1375" spans="51:75" x14ac:dyDescent="0.3">
      <c r="AY1375" s="251" t="e">
        <f>VLOOKUP(C1375,#REF!, 2,FALSE)</f>
        <v>#REF!</v>
      </c>
      <c r="BM1375" s="191" t="s">
        <v>897</v>
      </c>
      <c r="BN1375" s="191" t="s">
        <v>701</v>
      </c>
      <c r="BO1375" s="191" t="s">
        <v>4769</v>
      </c>
      <c r="BU1375" s="191" t="s">
        <v>897</v>
      </c>
      <c r="BV1375" s="191" t="s">
        <v>701</v>
      </c>
      <c r="BW1375" s="191" t="s">
        <v>4769</v>
      </c>
    </row>
    <row r="1376" spans="51:75" x14ac:dyDescent="0.3">
      <c r="AY1376" s="251" t="e">
        <f>VLOOKUP(C1376,#REF!, 2,FALSE)</f>
        <v>#REF!</v>
      </c>
      <c r="BM1376" s="191" t="s">
        <v>898</v>
      </c>
      <c r="BN1376" s="191" t="s">
        <v>627</v>
      </c>
      <c r="BO1376" s="191" t="s">
        <v>4770</v>
      </c>
      <c r="BU1376" s="191" t="s">
        <v>898</v>
      </c>
      <c r="BV1376" s="191" t="s">
        <v>627</v>
      </c>
      <c r="BW1376" s="191" t="s">
        <v>4770</v>
      </c>
    </row>
    <row r="1377" spans="51:75" x14ac:dyDescent="0.3">
      <c r="AY1377" s="251" t="e">
        <f>VLOOKUP(C1377,#REF!, 2,FALSE)</f>
        <v>#REF!</v>
      </c>
      <c r="BM1377" s="191" t="s">
        <v>899</v>
      </c>
      <c r="BN1377" s="191" t="s">
        <v>732</v>
      </c>
      <c r="BO1377" s="191" t="s">
        <v>4644</v>
      </c>
      <c r="BU1377" s="191" t="s">
        <v>899</v>
      </c>
      <c r="BV1377" s="191" t="s">
        <v>732</v>
      </c>
      <c r="BW1377" s="191" t="s">
        <v>4644</v>
      </c>
    </row>
    <row r="1378" spans="51:75" x14ac:dyDescent="0.3">
      <c r="AY1378" s="251" t="e">
        <f>VLOOKUP(C1378,#REF!, 2,FALSE)</f>
        <v>#REF!</v>
      </c>
      <c r="BM1378" s="191" t="s">
        <v>4771</v>
      </c>
      <c r="BN1378" s="191" t="s">
        <v>1008</v>
      </c>
      <c r="BO1378" s="191" t="s">
        <v>4772</v>
      </c>
      <c r="BU1378" s="191" t="s">
        <v>4771</v>
      </c>
      <c r="BV1378" s="191" t="s">
        <v>1008</v>
      </c>
      <c r="BW1378" s="191" t="s">
        <v>4772</v>
      </c>
    </row>
    <row r="1379" spans="51:75" x14ac:dyDescent="0.3">
      <c r="AY1379" s="251" t="e">
        <f>VLOOKUP(C1379,#REF!, 2,FALSE)</f>
        <v>#REF!</v>
      </c>
      <c r="BM1379" s="191" t="s">
        <v>4773</v>
      </c>
      <c r="BN1379" s="191" t="s">
        <v>3006</v>
      </c>
      <c r="BO1379" s="191" t="s">
        <v>1663</v>
      </c>
      <c r="BU1379" s="191" t="s">
        <v>4773</v>
      </c>
      <c r="BV1379" s="191" t="s">
        <v>3006</v>
      </c>
      <c r="BW1379" s="191" t="s">
        <v>1663</v>
      </c>
    </row>
    <row r="1380" spans="51:75" x14ac:dyDescent="0.3">
      <c r="AY1380" s="251" t="e">
        <f>VLOOKUP(C1380,#REF!, 2,FALSE)</f>
        <v>#REF!</v>
      </c>
      <c r="BM1380" s="191" t="s">
        <v>4775</v>
      </c>
      <c r="BN1380" s="191" t="s">
        <v>1343</v>
      </c>
      <c r="BO1380" s="191" t="s">
        <v>2356</v>
      </c>
      <c r="BU1380" s="191" t="s">
        <v>4775</v>
      </c>
      <c r="BV1380" s="191" t="s">
        <v>1343</v>
      </c>
      <c r="BW1380" s="191" t="s">
        <v>2356</v>
      </c>
    </row>
    <row r="1381" spans="51:75" x14ac:dyDescent="0.3">
      <c r="AY1381" s="251" t="e">
        <f>VLOOKUP(C1381,#REF!, 2,FALSE)</f>
        <v>#REF!</v>
      </c>
      <c r="BM1381" s="191" t="s">
        <v>4777</v>
      </c>
      <c r="BN1381" s="191" t="s">
        <v>3098</v>
      </c>
      <c r="BO1381" s="191" t="s">
        <v>1667</v>
      </c>
      <c r="BU1381" s="191" t="s">
        <v>4777</v>
      </c>
      <c r="BV1381" s="191" t="s">
        <v>3098</v>
      </c>
      <c r="BW1381" s="191" t="s">
        <v>1667</v>
      </c>
    </row>
    <row r="1382" spans="51:75" x14ac:dyDescent="0.3">
      <c r="AY1382" s="251" t="e">
        <f>VLOOKUP(C1382,#REF!, 2,FALSE)</f>
        <v>#REF!</v>
      </c>
      <c r="BM1382" s="191" t="s">
        <v>4779</v>
      </c>
      <c r="BN1382" s="191" t="s">
        <v>863</v>
      </c>
      <c r="BO1382" s="191" t="s">
        <v>4781</v>
      </c>
      <c r="BU1382" s="191" t="s">
        <v>4779</v>
      </c>
      <c r="BV1382" s="191" t="s">
        <v>863</v>
      </c>
      <c r="BW1382" s="191" t="s">
        <v>4781</v>
      </c>
    </row>
    <row r="1383" spans="51:75" x14ac:dyDescent="0.3">
      <c r="AY1383" s="251" t="e">
        <f>VLOOKUP(C1383,#REF!, 2,FALSE)</f>
        <v>#REF!</v>
      </c>
      <c r="BM1383" s="191" t="s">
        <v>4782</v>
      </c>
      <c r="BN1383" s="191" t="s">
        <v>3006</v>
      </c>
      <c r="BO1383" s="191" t="s">
        <v>1444</v>
      </c>
      <c r="BU1383" s="191" t="s">
        <v>4782</v>
      </c>
      <c r="BV1383" s="191" t="s">
        <v>3006</v>
      </c>
      <c r="BW1383" s="191" t="s">
        <v>1444</v>
      </c>
    </row>
    <row r="1384" spans="51:75" x14ac:dyDescent="0.3">
      <c r="AY1384" s="251" t="e">
        <f>VLOOKUP(C1384,#REF!, 2,FALSE)</f>
        <v>#REF!</v>
      </c>
      <c r="BM1384" s="191" t="s">
        <v>4783</v>
      </c>
      <c r="BN1384" s="191" t="s">
        <v>701</v>
      </c>
      <c r="BO1384" s="191" t="s">
        <v>4784</v>
      </c>
      <c r="BU1384" s="191" t="s">
        <v>4783</v>
      </c>
      <c r="BV1384" s="191" t="s">
        <v>701</v>
      </c>
      <c r="BW1384" s="191" t="s">
        <v>4784</v>
      </c>
    </row>
    <row r="1385" spans="51:75" x14ac:dyDescent="0.3">
      <c r="AY1385" s="251" t="e">
        <f>VLOOKUP(C1385,#REF!, 2,FALSE)</f>
        <v>#REF!</v>
      </c>
      <c r="BM1385" s="191" t="s">
        <v>4785</v>
      </c>
      <c r="BN1385" s="191" t="s">
        <v>16995</v>
      </c>
      <c r="BO1385" s="191" t="s">
        <v>4786</v>
      </c>
      <c r="BU1385" s="191" t="s">
        <v>4785</v>
      </c>
      <c r="BV1385" s="191" t="s">
        <v>16995</v>
      </c>
      <c r="BW1385" s="191" t="s">
        <v>4786</v>
      </c>
    </row>
    <row r="1386" spans="51:75" x14ac:dyDescent="0.3">
      <c r="AY1386" s="251" t="e">
        <f>VLOOKUP(C1386,#REF!, 2,FALSE)</f>
        <v>#REF!</v>
      </c>
      <c r="BM1386" s="191" t="s">
        <v>4787</v>
      </c>
      <c r="BN1386" s="191" t="s">
        <v>2984</v>
      </c>
      <c r="BO1386" s="191" t="s">
        <v>2984</v>
      </c>
      <c r="BU1386" s="191" t="s">
        <v>4787</v>
      </c>
      <c r="BV1386" s="191" t="s">
        <v>2984</v>
      </c>
      <c r="BW1386" s="191" t="s">
        <v>2984</v>
      </c>
    </row>
    <row r="1387" spans="51:75" x14ac:dyDescent="0.3">
      <c r="AY1387" s="251" t="e">
        <f>VLOOKUP(C1387,#REF!, 2,FALSE)</f>
        <v>#REF!</v>
      </c>
      <c r="BM1387" s="191" t="s">
        <v>4788</v>
      </c>
      <c r="BN1387" s="191" t="s">
        <v>2984</v>
      </c>
      <c r="BO1387" s="191" t="s">
        <v>2984</v>
      </c>
      <c r="BU1387" s="191" t="s">
        <v>4788</v>
      </c>
      <c r="BV1387" s="191" t="s">
        <v>2984</v>
      </c>
      <c r="BW1387" s="191" t="s">
        <v>2984</v>
      </c>
    </row>
    <row r="1388" spans="51:75" x14ac:dyDescent="0.3">
      <c r="AY1388" s="251" t="e">
        <f>VLOOKUP(C1388,#REF!, 2,FALSE)</f>
        <v>#REF!</v>
      </c>
      <c r="BM1388" s="191" t="s">
        <v>4789</v>
      </c>
      <c r="BN1388" s="191" t="s">
        <v>2984</v>
      </c>
      <c r="BO1388" s="191" t="s">
        <v>2984</v>
      </c>
      <c r="BU1388" s="191" t="s">
        <v>4789</v>
      </c>
      <c r="BV1388" s="191" t="s">
        <v>2984</v>
      </c>
      <c r="BW1388" s="191" t="s">
        <v>2984</v>
      </c>
    </row>
    <row r="1389" spans="51:75" x14ac:dyDescent="0.3">
      <c r="AY1389" s="251" t="e">
        <f>VLOOKUP(C1389,#REF!, 2,FALSE)</f>
        <v>#REF!</v>
      </c>
      <c r="BM1389" s="191" t="s">
        <v>4790</v>
      </c>
      <c r="BN1389" s="191" t="s">
        <v>716</v>
      </c>
      <c r="BO1389" s="191" t="s">
        <v>4791</v>
      </c>
      <c r="BU1389" s="191" t="s">
        <v>4790</v>
      </c>
      <c r="BV1389" s="191" t="s">
        <v>716</v>
      </c>
      <c r="BW1389" s="191" t="s">
        <v>4791</v>
      </c>
    </row>
    <row r="1390" spans="51:75" x14ac:dyDescent="0.3">
      <c r="AY1390" s="251" t="e">
        <f>VLOOKUP(C1390,#REF!, 2,FALSE)</f>
        <v>#REF!</v>
      </c>
      <c r="BM1390" s="191" t="s">
        <v>4792</v>
      </c>
      <c r="BN1390" s="191" t="s">
        <v>3253</v>
      </c>
      <c r="BO1390" s="191" t="s">
        <v>2984</v>
      </c>
      <c r="BU1390" s="191" t="s">
        <v>4792</v>
      </c>
      <c r="BV1390" s="191" t="s">
        <v>3253</v>
      </c>
      <c r="BW1390" s="191" t="s">
        <v>2984</v>
      </c>
    </row>
    <row r="1391" spans="51:75" x14ac:dyDescent="0.3">
      <c r="AY1391" s="251" t="e">
        <f>VLOOKUP(C1391,#REF!, 2,FALSE)</f>
        <v>#REF!</v>
      </c>
      <c r="BM1391" s="191" t="s">
        <v>4793</v>
      </c>
      <c r="BN1391" s="191" t="s">
        <v>3046</v>
      </c>
      <c r="BO1391" s="191" t="s">
        <v>4795</v>
      </c>
      <c r="BU1391" s="191" t="s">
        <v>4793</v>
      </c>
      <c r="BV1391" s="191" t="s">
        <v>3046</v>
      </c>
      <c r="BW1391" s="191" t="s">
        <v>4795</v>
      </c>
    </row>
    <row r="1392" spans="51:75" x14ac:dyDescent="0.3">
      <c r="AY1392" s="251" t="e">
        <f>VLOOKUP(C1392,#REF!, 2,FALSE)</f>
        <v>#REF!</v>
      </c>
      <c r="BM1392" s="191" t="s">
        <v>4796</v>
      </c>
      <c r="BN1392" s="191" t="s">
        <v>701</v>
      </c>
      <c r="BO1392" s="191" t="s">
        <v>4798</v>
      </c>
      <c r="BU1392" s="191" t="s">
        <v>4796</v>
      </c>
      <c r="BV1392" s="191" t="s">
        <v>701</v>
      </c>
      <c r="BW1392" s="191" t="s">
        <v>4798</v>
      </c>
    </row>
    <row r="1393" spans="51:75" x14ac:dyDescent="0.3">
      <c r="AY1393" s="251" t="e">
        <f>VLOOKUP(C1393,#REF!, 2,FALSE)</f>
        <v>#REF!</v>
      </c>
      <c r="BM1393" s="191" t="s">
        <v>4799</v>
      </c>
      <c r="BN1393" s="191" t="s">
        <v>941</v>
      </c>
      <c r="BO1393" s="191" t="s">
        <v>2479</v>
      </c>
      <c r="BU1393" s="191" t="s">
        <v>4799</v>
      </c>
      <c r="BV1393" s="191" t="s">
        <v>941</v>
      </c>
      <c r="BW1393" s="191" t="s">
        <v>2479</v>
      </c>
    </row>
    <row r="1394" spans="51:75" x14ac:dyDescent="0.3">
      <c r="AY1394" s="251" t="e">
        <f>VLOOKUP(C1394,#REF!, 2,FALSE)</f>
        <v>#REF!</v>
      </c>
      <c r="BM1394" s="191" t="s">
        <v>900</v>
      </c>
      <c r="BN1394" s="191" t="s">
        <v>776</v>
      </c>
      <c r="BO1394" s="191" t="s">
        <v>4800</v>
      </c>
      <c r="BU1394" s="191" t="s">
        <v>900</v>
      </c>
      <c r="BV1394" s="191" t="s">
        <v>776</v>
      </c>
      <c r="BW1394" s="191" t="s">
        <v>4800</v>
      </c>
    </row>
    <row r="1395" spans="51:75" x14ac:dyDescent="0.3">
      <c r="AY1395" s="251" t="e">
        <f>VLOOKUP(C1395,#REF!, 2,FALSE)</f>
        <v>#REF!</v>
      </c>
      <c r="BM1395" s="191" t="s">
        <v>901</v>
      </c>
      <c r="BN1395" s="191" t="s">
        <v>779</v>
      </c>
      <c r="BO1395" s="191" t="s">
        <v>3801</v>
      </c>
      <c r="BU1395" s="191" t="s">
        <v>901</v>
      </c>
      <c r="BV1395" s="191" t="s">
        <v>779</v>
      </c>
      <c r="BW1395" s="191" t="s">
        <v>3801</v>
      </c>
    </row>
    <row r="1396" spans="51:75" x14ac:dyDescent="0.3">
      <c r="AY1396" s="251" t="e">
        <f>VLOOKUP(C1396,#REF!, 2,FALSE)</f>
        <v>#REF!</v>
      </c>
      <c r="BM1396" s="191" t="s">
        <v>902</v>
      </c>
      <c r="BN1396" s="191" t="s">
        <v>779</v>
      </c>
      <c r="BO1396" s="191" t="s">
        <v>4803</v>
      </c>
      <c r="BU1396" s="191" t="s">
        <v>902</v>
      </c>
      <c r="BV1396" s="191" t="s">
        <v>779</v>
      </c>
      <c r="BW1396" s="191" t="s">
        <v>4803</v>
      </c>
    </row>
    <row r="1397" spans="51:75" x14ac:dyDescent="0.3">
      <c r="AY1397" s="251" t="e">
        <f>VLOOKUP(C1397,#REF!, 2,FALSE)</f>
        <v>#REF!</v>
      </c>
      <c r="BM1397" s="191" t="s">
        <v>903</v>
      </c>
      <c r="BN1397" s="191" t="s">
        <v>947</v>
      </c>
      <c r="BO1397" s="191" t="s">
        <v>4804</v>
      </c>
      <c r="BU1397" s="191" t="s">
        <v>903</v>
      </c>
      <c r="BV1397" s="191" t="s">
        <v>947</v>
      </c>
      <c r="BW1397" s="191" t="s">
        <v>4804</v>
      </c>
    </row>
    <row r="1398" spans="51:75" x14ac:dyDescent="0.3">
      <c r="AY1398" s="251" t="e">
        <f>VLOOKUP(C1398,#REF!, 2,FALSE)</f>
        <v>#REF!</v>
      </c>
      <c r="BM1398" s="191" t="s">
        <v>4805</v>
      </c>
      <c r="BN1398" s="191" t="s">
        <v>3203</v>
      </c>
      <c r="BO1398" s="191" t="s">
        <v>4806</v>
      </c>
      <c r="BU1398" s="191" t="s">
        <v>4805</v>
      </c>
      <c r="BV1398" s="191" t="s">
        <v>3203</v>
      </c>
      <c r="BW1398" s="191" t="s">
        <v>4806</v>
      </c>
    </row>
    <row r="1399" spans="51:75" x14ac:dyDescent="0.3">
      <c r="AY1399" s="251" t="e">
        <f>VLOOKUP(C1399,#REF!, 2,FALSE)</f>
        <v>#REF!</v>
      </c>
      <c r="BM1399" s="191" t="s">
        <v>4808</v>
      </c>
      <c r="BN1399" s="191" t="s">
        <v>1343</v>
      </c>
      <c r="BO1399" s="191" t="s">
        <v>2428</v>
      </c>
      <c r="BU1399" s="191" t="s">
        <v>4808</v>
      </c>
      <c r="BV1399" s="191" t="s">
        <v>1343</v>
      </c>
      <c r="BW1399" s="191" t="s">
        <v>2428</v>
      </c>
    </row>
    <row r="1400" spans="51:75" x14ac:dyDescent="0.3">
      <c r="AY1400" s="251" t="e">
        <f>VLOOKUP(C1400,#REF!, 2,FALSE)</f>
        <v>#REF!</v>
      </c>
      <c r="BM1400" s="191" t="s">
        <v>4810</v>
      </c>
      <c r="BN1400" s="191" t="s">
        <v>3029</v>
      </c>
      <c r="BO1400" s="191" t="s">
        <v>2378</v>
      </c>
      <c r="BU1400" s="191" t="s">
        <v>4810</v>
      </c>
      <c r="BV1400" s="191" t="s">
        <v>3029</v>
      </c>
      <c r="BW1400" s="191" t="s">
        <v>2378</v>
      </c>
    </row>
    <row r="1401" spans="51:75" x14ac:dyDescent="0.3">
      <c r="AY1401" s="251" t="e">
        <f>VLOOKUP(C1401,#REF!, 2,FALSE)</f>
        <v>#REF!</v>
      </c>
      <c r="BM1401" s="191" t="s">
        <v>4812</v>
      </c>
      <c r="BN1401" s="191" t="s">
        <v>3098</v>
      </c>
      <c r="BO1401" s="191" t="s">
        <v>1263</v>
      </c>
      <c r="BU1401" s="191" t="s">
        <v>4812</v>
      </c>
      <c r="BV1401" s="191" t="s">
        <v>3098</v>
      </c>
      <c r="BW1401" s="191" t="s">
        <v>1263</v>
      </c>
    </row>
    <row r="1402" spans="51:75" x14ac:dyDescent="0.3">
      <c r="AY1402" s="251" t="e">
        <f>VLOOKUP(C1402,#REF!, 2,FALSE)</f>
        <v>#REF!</v>
      </c>
      <c r="BM1402" s="191" t="s">
        <v>4813</v>
      </c>
      <c r="BN1402" s="191" t="s">
        <v>720</v>
      </c>
      <c r="BO1402" s="191" t="s">
        <v>771</v>
      </c>
      <c r="BU1402" s="191" t="s">
        <v>4813</v>
      </c>
      <c r="BV1402" s="191" t="s">
        <v>720</v>
      </c>
      <c r="BW1402" s="191" t="s">
        <v>771</v>
      </c>
    </row>
    <row r="1403" spans="51:75" x14ac:dyDescent="0.3">
      <c r="AY1403" s="251" t="e">
        <f>VLOOKUP(C1403,#REF!, 2,FALSE)</f>
        <v>#REF!</v>
      </c>
      <c r="BM1403" s="191" t="s">
        <v>4814</v>
      </c>
      <c r="BN1403" s="191" t="s">
        <v>613</v>
      </c>
      <c r="BO1403" s="191" t="s">
        <v>3515</v>
      </c>
      <c r="BU1403" s="191" t="s">
        <v>4814</v>
      </c>
      <c r="BV1403" s="191" t="s">
        <v>613</v>
      </c>
      <c r="BW1403" s="191" t="s">
        <v>3515</v>
      </c>
    </row>
    <row r="1404" spans="51:75" x14ac:dyDescent="0.3">
      <c r="AY1404" s="251" t="e">
        <f>VLOOKUP(C1404,#REF!, 2,FALSE)</f>
        <v>#REF!</v>
      </c>
      <c r="BM1404" s="191" t="s">
        <v>4815</v>
      </c>
      <c r="BN1404" s="191" t="s">
        <v>3006</v>
      </c>
      <c r="BO1404" s="191" t="s">
        <v>4816</v>
      </c>
      <c r="BU1404" s="191" t="s">
        <v>4815</v>
      </c>
      <c r="BV1404" s="191" t="s">
        <v>3006</v>
      </c>
      <c r="BW1404" s="191" t="s">
        <v>4816</v>
      </c>
    </row>
    <row r="1405" spans="51:75" x14ac:dyDescent="0.3">
      <c r="AY1405" s="251" t="e">
        <f>VLOOKUP(C1405,#REF!, 2,FALSE)</f>
        <v>#REF!</v>
      </c>
      <c r="BM1405" s="191" t="s">
        <v>4817</v>
      </c>
      <c r="BN1405" s="191" t="s">
        <v>1343</v>
      </c>
      <c r="BO1405" s="191" t="s">
        <v>4818</v>
      </c>
      <c r="BU1405" s="191" t="s">
        <v>4817</v>
      </c>
      <c r="BV1405" s="191" t="s">
        <v>1343</v>
      </c>
      <c r="BW1405" s="191" t="s">
        <v>4818</v>
      </c>
    </row>
    <row r="1406" spans="51:75" x14ac:dyDescent="0.3">
      <c r="AY1406" s="251" t="e">
        <f>VLOOKUP(C1406,#REF!, 2,FALSE)</f>
        <v>#REF!</v>
      </c>
      <c r="BM1406" s="191" t="s">
        <v>4819</v>
      </c>
      <c r="BN1406" s="191" t="s">
        <v>667</v>
      </c>
      <c r="BO1406" s="191" t="s">
        <v>4820</v>
      </c>
      <c r="BU1406" s="191" t="s">
        <v>4819</v>
      </c>
      <c r="BV1406" s="191" t="s">
        <v>667</v>
      </c>
      <c r="BW1406" s="191" t="s">
        <v>4820</v>
      </c>
    </row>
    <row r="1407" spans="51:75" x14ac:dyDescent="0.3">
      <c r="AY1407" s="251" t="e">
        <f>VLOOKUP(C1407,#REF!, 2,FALSE)</f>
        <v>#REF!</v>
      </c>
      <c r="BM1407" s="191" t="s">
        <v>4822</v>
      </c>
      <c r="BN1407" s="191" t="s">
        <v>3006</v>
      </c>
      <c r="BO1407" s="191" t="s">
        <v>2984</v>
      </c>
      <c r="BU1407" s="191" t="s">
        <v>4822</v>
      </c>
      <c r="BV1407" s="191" t="s">
        <v>3006</v>
      </c>
      <c r="BW1407" s="191" t="s">
        <v>2984</v>
      </c>
    </row>
    <row r="1408" spans="51:75" x14ac:dyDescent="0.3">
      <c r="AY1408" s="251" t="e">
        <f>VLOOKUP(C1408,#REF!, 2,FALSE)</f>
        <v>#REF!</v>
      </c>
      <c r="BM1408" s="191" t="s">
        <v>4823</v>
      </c>
      <c r="BN1408" s="191" t="s">
        <v>1140</v>
      </c>
      <c r="BO1408" s="191" t="s">
        <v>4824</v>
      </c>
      <c r="BU1408" s="191" t="s">
        <v>4823</v>
      </c>
      <c r="BV1408" s="191" t="s">
        <v>1140</v>
      </c>
      <c r="BW1408" s="191" t="s">
        <v>4824</v>
      </c>
    </row>
    <row r="1409" spans="51:75" x14ac:dyDescent="0.3">
      <c r="AY1409" s="251" t="e">
        <f>VLOOKUP(C1409,#REF!, 2,FALSE)</f>
        <v>#REF!</v>
      </c>
      <c r="BM1409" s="191" t="s">
        <v>4825</v>
      </c>
      <c r="BN1409" s="191" t="s">
        <v>662</v>
      </c>
      <c r="BO1409" s="191" t="s">
        <v>2771</v>
      </c>
      <c r="BU1409" s="191" t="s">
        <v>4825</v>
      </c>
      <c r="BV1409" s="191" t="s">
        <v>662</v>
      </c>
      <c r="BW1409" s="191" t="s">
        <v>2771</v>
      </c>
    </row>
    <row r="1410" spans="51:75" x14ac:dyDescent="0.3">
      <c r="AY1410" s="251" t="e">
        <f>VLOOKUP(C1410,#REF!, 2,FALSE)</f>
        <v>#REF!</v>
      </c>
      <c r="BM1410" s="191" t="s">
        <v>4826</v>
      </c>
      <c r="BN1410" s="191" t="s">
        <v>1273</v>
      </c>
      <c r="BO1410" s="191" t="s">
        <v>4828</v>
      </c>
      <c r="BU1410" s="191" t="s">
        <v>4826</v>
      </c>
      <c r="BV1410" s="191" t="s">
        <v>1273</v>
      </c>
      <c r="BW1410" s="191" t="s">
        <v>4828</v>
      </c>
    </row>
    <row r="1411" spans="51:75" x14ac:dyDescent="0.3">
      <c r="AY1411" s="251" t="e">
        <f>VLOOKUP(C1411,#REF!, 2,FALSE)</f>
        <v>#REF!</v>
      </c>
      <c r="BM1411" s="191" t="s">
        <v>904</v>
      </c>
      <c r="BN1411" s="191" t="s">
        <v>3203</v>
      </c>
      <c r="BO1411" s="191" t="s">
        <v>4829</v>
      </c>
      <c r="BU1411" s="191" t="s">
        <v>904</v>
      </c>
      <c r="BV1411" s="191" t="s">
        <v>3203</v>
      </c>
      <c r="BW1411" s="191" t="s">
        <v>4829</v>
      </c>
    </row>
    <row r="1412" spans="51:75" x14ac:dyDescent="0.3">
      <c r="AY1412" s="251" t="e">
        <f>VLOOKUP(C1412,#REF!, 2,FALSE)</f>
        <v>#REF!</v>
      </c>
      <c r="BM1412" s="191" t="s">
        <v>905</v>
      </c>
      <c r="BN1412" s="191" t="s">
        <v>3203</v>
      </c>
      <c r="BO1412" s="191" t="s">
        <v>4034</v>
      </c>
      <c r="BU1412" s="191" t="s">
        <v>905</v>
      </c>
      <c r="BV1412" s="191" t="s">
        <v>3203</v>
      </c>
      <c r="BW1412" s="191" t="s">
        <v>4034</v>
      </c>
    </row>
    <row r="1413" spans="51:75" x14ac:dyDescent="0.3">
      <c r="AY1413" s="251" t="e">
        <f>VLOOKUP(C1413,#REF!, 2,FALSE)</f>
        <v>#REF!</v>
      </c>
      <c r="BM1413" s="191" t="s">
        <v>4830</v>
      </c>
      <c r="BN1413" s="191" t="s">
        <v>3203</v>
      </c>
      <c r="BO1413" s="191" t="s">
        <v>4831</v>
      </c>
      <c r="BU1413" s="191" t="s">
        <v>4830</v>
      </c>
      <c r="BV1413" s="191" t="s">
        <v>3203</v>
      </c>
      <c r="BW1413" s="191" t="s">
        <v>4831</v>
      </c>
    </row>
    <row r="1414" spans="51:75" x14ac:dyDescent="0.3">
      <c r="AY1414" s="251" t="e">
        <f>VLOOKUP(C1414,#REF!, 2,FALSE)</f>
        <v>#REF!</v>
      </c>
      <c r="BM1414" s="191" t="s">
        <v>4832</v>
      </c>
      <c r="BN1414" s="191" t="s">
        <v>16989</v>
      </c>
      <c r="BO1414" s="191" t="s">
        <v>771</v>
      </c>
      <c r="BU1414" s="191" t="s">
        <v>4832</v>
      </c>
      <c r="BV1414" s="191" t="s">
        <v>16989</v>
      </c>
      <c r="BW1414" s="191" t="s">
        <v>771</v>
      </c>
    </row>
    <row r="1415" spans="51:75" x14ac:dyDescent="0.3">
      <c r="AY1415" s="251" t="e">
        <f>VLOOKUP(C1415,#REF!, 2,FALSE)</f>
        <v>#REF!</v>
      </c>
      <c r="BM1415" s="191" t="s">
        <v>4833</v>
      </c>
      <c r="BN1415" s="191" t="s">
        <v>850</v>
      </c>
      <c r="BO1415" s="191" t="s">
        <v>4834</v>
      </c>
      <c r="BU1415" s="191" t="s">
        <v>4833</v>
      </c>
      <c r="BV1415" s="191" t="s">
        <v>850</v>
      </c>
      <c r="BW1415" s="191" t="s">
        <v>4834</v>
      </c>
    </row>
    <row r="1416" spans="51:75" x14ac:dyDescent="0.3">
      <c r="AY1416" s="251" t="e">
        <f>VLOOKUP(C1416,#REF!, 2,FALSE)</f>
        <v>#REF!</v>
      </c>
      <c r="BM1416" s="191" t="s">
        <v>4835</v>
      </c>
      <c r="BN1416" s="191" t="s">
        <v>1270</v>
      </c>
      <c r="BO1416" s="191" t="s">
        <v>771</v>
      </c>
      <c r="BU1416" s="191" t="s">
        <v>4835</v>
      </c>
      <c r="BV1416" s="191" t="s">
        <v>1270</v>
      </c>
      <c r="BW1416" s="191" t="s">
        <v>771</v>
      </c>
    </row>
    <row r="1417" spans="51:75" x14ac:dyDescent="0.3">
      <c r="AY1417" s="251" t="e">
        <f>VLOOKUP(C1417,#REF!, 2,FALSE)</f>
        <v>#REF!</v>
      </c>
      <c r="BM1417" s="191" t="s">
        <v>76</v>
      </c>
      <c r="BN1417" s="191" t="s">
        <v>2980</v>
      </c>
      <c r="BO1417" s="191" t="s">
        <v>4837</v>
      </c>
      <c r="BU1417" s="191" t="s">
        <v>76</v>
      </c>
      <c r="BV1417" s="191" t="s">
        <v>2980</v>
      </c>
      <c r="BW1417" s="191" t="s">
        <v>4837</v>
      </c>
    </row>
    <row r="1418" spans="51:75" x14ac:dyDescent="0.3">
      <c r="AY1418" s="251" t="e">
        <f>VLOOKUP(C1418,#REF!, 2,FALSE)</f>
        <v>#REF!</v>
      </c>
      <c r="BM1418" s="191" t="s">
        <v>454</v>
      </c>
      <c r="BN1418" s="191" t="s">
        <v>2980</v>
      </c>
      <c r="BO1418" s="191" t="s">
        <v>4838</v>
      </c>
      <c r="BU1418" s="191" t="s">
        <v>454</v>
      </c>
      <c r="BV1418" s="191" t="s">
        <v>2980</v>
      </c>
      <c r="BW1418" s="191" t="s">
        <v>4838</v>
      </c>
    </row>
    <row r="1419" spans="51:75" x14ac:dyDescent="0.3">
      <c r="AY1419" s="251" t="e">
        <f>VLOOKUP(C1419,#REF!, 2,FALSE)</f>
        <v>#REF!</v>
      </c>
      <c r="BM1419" s="191" t="s">
        <v>4839</v>
      </c>
      <c r="BN1419" s="191" t="s">
        <v>3203</v>
      </c>
      <c r="BO1419" s="191" t="s">
        <v>4840</v>
      </c>
      <c r="BU1419" s="191" t="s">
        <v>4839</v>
      </c>
      <c r="BV1419" s="191" t="s">
        <v>3203</v>
      </c>
      <c r="BW1419" s="191" t="s">
        <v>4840</v>
      </c>
    </row>
    <row r="1420" spans="51:75" x14ac:dyDescent="0.3">
      <c r="AY1420" s="251" t="e">
        <f>VLOOKUP(C1420,#REF!, 2,FALSE)</f>
        <v>#REF!</v>
      </c>
      <c r="BM1420" s="191" t="s">
        <v>4841</v>
      </c>
      <c r="BN1420" s="191" t="s">
        <v>3203</v>
      </c>
      <c r="BO1420" s="191" t="s">
        <v>3930</v>
      </c>
      <c r="BU1420" s="191" t="s">
        <v>4841</v>
      </c>
      <c r="BV1420" s="191" t="s">
        <v>3203</v>
      </c>
      <c r="BW1420" s="191" t="s">
        <v>3930</v>
      </c>
    </row>
    <row r="1421" spans="51:75" x14ac:dyDescent="0.3">
      <c r="AY1421" s="251" t="e">
        <f>VLOOKUP(C1421,#REF!, 2,FALSE)</f>
        <v>#REF!</v>
      </c>
      <c r="BM1421" s="191" t="s">
        <v>4843</v>
      </c>
      <c r="BN1421" s="191" t="s">
        <v>1270</v>
      </c>
      <c r="BO1421" s="191" t="s">
        <v>4844</v>
      </c>
      <c r="BU1421" s="191" t="s">
        <v>4843</v>
      </c>
      <c r="BV1421" s="191" t="s">
        <v>1270</v>
      </c>
      <c r="BW1421" s="191" t="s">
        <v>4844</v>
      </c>
    </row>
    <row r="1422" spans="51:75" x14ac:dyDescent="0.3">
      <c r="AY1422" s="251" t="e">
        <f>VLOOKUP(C1422,#REF!, 2,FALSE)</f>
        <v>#REF!</v>
      </c>
      <c r="BM1422" s="191" t="s">
        <v>4845</v>
      </c>
      <c r="BN1422" s="191" t="s">
        <v>3203</v>
      </c>
      <c r="BO1422" s="191" t="s">
        <v>4632</v>
      </c>
      <c r="BU1422" s="191" t="s">
        <v>4845</v>
      </c>
      <c r="BV1422" s="191" t="s">
        <v>3203</v>
      </c>
      <c r="BW1422" s="191" t="s">
        <v>4632</v>
      </c>
    </row>
    <row r="1423" spans="51:75" x14ac:dyDescent="0.3">
      <c r="AY1423" s="251" t="e">
        <f>VLOOKUP(C1423,#REF!, 2,FALSE)</f>
        <v>#REF!</v>
      </c>
      <c r="BM1423" s="191" t="s">
        <v>4846</v>
      </c>
      <c r="BN1423" s="191" t="s">
        <v>716</v>
      </c>
      <c r="BO1423" s="191" t="s">
        <v>4847</v>
      </c>
      <c r="BU1423" s="191" t="s">
        <v>4846</v>
      </c>
      <c r="BV1423" s="191" t="s">
        <v>716</v>
      </c>
      <c r="BW1423" s="191" t="s">
        <v>4847</v>
      </c>
    </row>
    <row r="1424" spans="51:75" x14ac:dyDescent="0.3">
      <c r="AY1424" s="251" t="e">
        <f>VLOOKUP(C1424,#REF!, 2,FALSE)</f>
        <v>#REF!</v>
      </c>
      <c r="BM1424" s="191" t="s">
        <v>4848</v>
      </c>
      <c r="BN1424" s="191" t="s">
        <v>716</v>
      </c>
      <c r="BO1424" s="191" t="s">
        <v>4849</v>
      </c>
      <c r="BU1424" s="191" t="s">
        <v>4848</v>
      </c>
      <c r="BV1424" s="191" t="s">
        <v>716</v>
      </c>
      <c r="BW1424" s="191" t="s">
        <v>4849</v>
      </c>
    </row>
    <row r="1425" spans="51:75" x14ac:dyDescent="0.3">
      <c r="AY1425" s="251" t="e">
        <f>VLOOKUP(C1425,#REF!, 2,FALSE)</f>
        <v>#REF!</v>
      </c>
      <c r="BM1425" s="191" t="s">
        <v>4850</v>
      </c>
      <c r="BN1425" s="191" t="s">
        <v>16994</v>
      </c>
      <c r="BO1425" s="191" t="s">
        <v>771</v>
      </c>
      <c r="BU1425" s="191" t="s">
        <v>4850</v>
      </c>
      <c r="BV1425" s="191" t="s">
        <v>16994</v>
      </c>
      <c r="BW1425" s="191" t="s">
        <v>771</v>
      </c>
    </row>
    <row r="1426" spans="51:75" x14ac:dyDescent="0.3">
      <c r="AY1426" s="251" t="e">
        <f>VLOOKUP(C1426,#REF!, 2,FALSE)</f>
        <v>#REF!</v>
      </c>
      <c r="BM1426" s="191" t="s">
        <v>4851</v>
      </c>
      <c r="BN1426" s="191" t="s">
        <v>706</v>
      </c>
      <c r="BO1426" s="191" t="s">
        <v>619</v>
      </c>
      <c r="BU1426" s="191" t="s">
        <v>4851</v>
      </c>
      <c r="BV1426" s="191" t="s">
        <v>706</v>
      </c>
      <c r="BW1426" s="191" t="s">
        <v>619</v>
      </c>
    </row>
    <row r="1427" spans="51:75" x14ac:dyDescent="0.3">
      <c r="AY1427" s="251" t="e">
        <f>VLOOKUP(C1427,#REF!, 2,FALSE)</f>
        <v>#REF!</v>
      </c>
      <c r="BM1427" s="191" t="s">
        <v>4852</v>
      </c>
      <c r="BN1427" s="191" t="s">
        <v>1343</v>
      </c>
      <c r="BO1427" s="191" t="s">
        <v>3804</v>
      </c>
      <c r="BU1427" s="191" t="s">
        <v>4852</v>
      </c>
      <c r="BV1427" s="191" t="s">
        <v>1343</v>
      </c>
      <c r="BW1427" s="191" t="s">
        <v>3804</v>
      </c>
    </row>
    <row r="1428" spans="51:75" x14ac:dyDescent="0.3">
      <c r="AY1428" s="251" t="e">
        <f>VLOOKUP(C1428,#REF!, 2,FALSE)</f>
        <v>#REF!</v>
      </c>
      <c r="BM1428" s="191" t="s">
        <v>4854</v>
      </c>
      <c r="BN1428" s="191" t="s">
        <v>2984</v>
      </c>
      <c r="BO1428" s="191" t="s">
        <v>4855</v>
      </c>
      <c r="BU1428" s="191" t="s">
        <v>4854</v>
      </c>
      <c r="BV1428" s="191" t="s">
        <v>2984</v>
      </c>
      <c r="BW1428" s="191" t="s">
        <v>4855</v>
      </c>
    </row>
    <row r="1429" spans="51:75" x14ac:dyDescent="0.3">
      <c r="AY1429" s="251" t="e">
        <f>VLOOKUP(C1429,#REF!, 2,FALSE)</f>
        <v>#REF!</v>
      </c>
      <c r="BM1429" s="191" t="s">
        <v>4856</v>
      </c>
      <c r="BN1429" s="191" t="s">
        <v>3203</v>
      </c>
      <c r="BO1429" s="191" t="s">
        <v>2501</v>
      </c>
      <c r="BU1429" s="191" t="s">
        <v>4856</v>
      </c>
      <c r="BV1429" s="191" t="s">
        <v>3203</v>
      </c>
      <c r="BW1429" s="191" t="s">
        <v>2501</v>
      </c>
    </row>
    <row r="1430" spans="51:75" x14ac:dyDescent="0.3">
      <c r="AY1430" s="251" t="e">
        <f>VLOOKUP(C1430,#REF!, 2,FALSE)</f>
        <v>#REF!</v>
      </c>
      <c r="BM1430" s="191" t="s">
        <v>155</v>
      </c>
      <c r="BN1430" s="191" t="s">
        <v>629</v>
      </c>
      <c r="BO1430" s="191" t="s">
        <v>4840</v>
      </c>
      <c r="BU1430" s="191" t="s">
        <v>155</v>
      </c>
      <c r="BV1430" s="191" t="s">
        <v>629</v>
      </c>
      <c r="BW1430" s="191" t="s">
        <v>4840</v>
      </c>
    </row>
    <row r="1431" spans="51:75" x14ac:dyDescent="0.3">
      <c r="AY1431" s="251" t="e">
        <f>VLOOKUP(C1431,#REF!, 2,FALSE)</f>
        <v>#REF!</v>
      </c>
      <c r="BM1431" s="191" t="s">
        <v>4858</v>
      </c>
      <c r="BN1431" s="191" t="s">
        <v>16989</v>
      </c>
      <c r="BO1431" s="191" t="s">
        <v>937</v>
      </c>
      <c r="BU1431" s="191" t="s">
        <v>4858</v>
      </c>
      <c r="BV1431" s="191" t="s">
        <v>16989</v>
      </c>
      <c r="BW1431" s="191" t="s">
        <v>937</v>
      </c>
    </row>
    <row r="1432" spans="51:75" x14ac:dyDescent="0.3">
      <c r="AY1432" s="251" t="e">
        <f>VLOOKUP(C1432,#REF!, 2,FALSE)</f>
        <v>#REF!</v>
      </c>
      <c r="BM1432" s="191" t="s">
        <v>4860</v>
      </c>
      <c r="BN1432" s="191" t="s">
        <v>3253</v>
      </c>
      <c r="BO1432" s="191" t="s">
        <v>2984</v>
      </c>
      <c r="BU1432" s="191" t="s">
        <v>4860</v>
      </c>
      <c r="BV1432" s="191" t="s">
        <v>3253</v>
      </c>
      <c r="BW1432" s="191" t="s">
        <v>2984</v>
      </c>
    </row>
    <row r="1433" spans="51:75" x14ac:dyDescent="0.3">
      <c r="AY1433" s="251" t="e">
        <f>VLOOKUP(C1433,#REF!, 2,FALSE)</f>
        <v>#REF!</v>
      </c>
      <c r="BM1433" s="191" t="s">
        <v>4861</v>
      </c>
      <c r="BN1433" s="191" t="s">
        <v>1140</v>
      </c>
      <c r="BO1433" s="191" t="s">
        <v>3077</v>
      </c>
      <c r="BU1433" s="191" t="s">
        <v>4861</v>
      </c>
      <c r="BV1433" s="191" t="s">
        <v>1140</v>
      </c>
      <c r="BW1433" s="191" t="s">
        <v>3077</v>
      </c>
    </row>
    <row r="1434" spans="51:75" x14ac:dyDescent="0.3">
      <c r="AY1434" s="251" t="e">
        <f>VLOOKUP(C1434,#REF!, 2,FALSE)</f>
        <v>#REF!</v>
      </c>
      <c r="BM1434" s="191" t="s">
        <v>4862</v>
      </c>
      <c r="BN1434" s="191" t="s">
        <v>3203</v>
      </c>
      <c r="BO1434" s="191" t="s">
        <v>4863</v>
      </c>
      <c r="BU1434" s="191" t="s">
        <v>4862</v>
      </c>
      <c r="BV1434" s="191" t="s">
        <v>3203</v>
      </c>
      <c r="BW1434" s="191" t="s">
        <v>4863</v>
      </c>
    </row>
    <row r="1435" spans="51:75" x14ac:dyDescent="0.3">
      <c r="AY1435" s="251" t="e">
        <f>VLOOKUP(C1435,#REF!, 2,FALSE)</f>
        <v>#REF!</v>
      </c>
      <c r="BM1435" s="191" t="s">
        <v>4864</v>
      </c>
      <c r="BN1435" s="191" t="s">
        <v>716</v>
      </c>
      <c r="BO1435" s="191" t="s">
        <v>2984</v>
      </c>
      <c r="BU1435" s="191" t="s">
        <v>4864</v>
      </c>
      <c r="BV1435" s="191" t="s">
        <v>716</v>
      </c>
      <c r="BW1435" s="191" t="s">
        <v>2984</v>
      </c>
    </row>
    <row r="1436" spans="51:75" x14ac:dyDescent="0.3">
      <c r="AY1436" s="251" t="e">
        <f>VLOOKUP(C1436,#REF!, 2,FALSE)</f>
        <v>#REF!</v>
      </c>
      <c r="BM1436" s="191" t="s">
        <v>4865</v>
      </c>
      <c r="BN1436" s="191" t="s">
        <v>1140</v>
      </c>
      <c r="BO1436" s="191" t="s">
        <v>3077</v>
      </c>
      <c r="BU1436" s="191" t="s">
        <v>4865</v>
      </c>
      <c r="BV1436" s="191" t="s">
        <v>1140</v>
      </c>
      <c r="BW1436" s="191" t="s">
        <v>3077</v>
      </c>
    </row>
    <row r="1437" spans="51:75" x14ac:dyDescent="0.3">
      <c r="AY1437" s="251" t="e">
        <f>VLOOKUP(C1437,#REF!, 2,FALSE)</f>
        <v>#REF!</v>
      </c>
      <c r="BM1437" s="191" t="s">
        <v>4866</v>
      </c>
      <c r="BN1437" s="191" t="s">
        <v>3203</v>
      </c>
      <c r="BO1437" s="191" t="s">
        <v>4867</v>
      </c>
      <c r="BU1437" s="191" t="s">
        <v>4866</v>
      </c>
      <c r="BV1437" s="191" t="s">
        <v>3203</v>
      </c>
      <c r="BW1437" s="191" t="s">
        <v>4867</v>
      </c>
    </row>
    <row r="1438" spans="51:75" x14ac:dyDescent="0.3">
      <c r="AY1438" s="251" t="e">
        <f>VLOOKUP(C1438,#REF!, 2,FALSE)</f>
        <v>#REF!</v>
      </c>
      <c r="BM1438" s="191" t="s">
        <v>950</v>
      </c>
      <c r="BN1438" s="191" t="s">
        <v>1140</v>
      </c>
      <c r="BO1438" s="191" t="s">
        <v>3765</v>
      </c>
      <c r="BU1438" s="191" t="s">
        <v>950</v>
      </c>
      <c r="BV1438" s="191" t="s">
        <v>1140</v>
      </c>
      <c r="BW1438" s="191" t="s">
        <v>3765</v>
      </c>
    </row>
    <row r="1439" spans="51:75" x14ac:dyDescent="0.3">
      <c r="AY1439" s="251" t="e">
        <f>VLOOKUP(C1439,#REF!, 2,FALSE)</f>
        <v>#REF!</v>
      </c>
      <c r="BM1439" s="191" t="s">
        <v>951</v>
      </c>
      <c r="BN1439" s="191" t="s">
        <v>1343</v>
      </c>
      <c r="BO1439" s="191" t="s">
        <v>4868</v>
      </c>
      <c r="BU1439" s="191" t="s">
        <v>951</v>
      </c>
      <c r="BV1439" s="191" t="s">
        <v>1343</v>
      </c>
      <c r="BW1439" s="191" t="s">
        <v>4868</v>
      </c>
    </row>
    <row r="1440" spans="51:75" x14ac:dyDescent="0.3">
      <c r="AY1440" s="251" t="e">
        <f>VLOOKUP(C1440,#REF!, 2,FALSE)</f>
        <v>#REF!</v>
      </c>
      <c r="BM1440" s="191" t="s">
        <v>4869</v>
      </c>
      <c r="BN1440" s="191" t="s">
        <v>670</v>
      </c>
      <c r="BO1440" s="191" t="s">
        <v>4871</v>
      </c>
      <c r="BU1440" s="191" t="s">
        <v>4869</v>
      </c>
      <c r="BV1440" s="191" t="s">
        <v>670</v>
      </c>
      <c r="BW1440" s="191" t="s">
        <v>4871</v>
      </c>
    </row>
    <row r="1441" spans="51:75" x14ac:dyDescent="0.3">
      <c r="AY1441" s="251" t="e">
        <f>VLOOKUP(C1441,#REF!, 2,FALSE)</f>
        <v>#REF!</v>
      </c>
      <c r="BM1441" s="191" t="s">
        <v>4872</v>
      </c>
      <c r="BN1441" s="191" t="s">
        <v>1270</v>
      </c>
      <c r="BO1441" s="191" t="s">
        <v>4873</v>
      </c>
      <c r="BU1441" s="191" t="s">
        <v>4872</v>
      </c>
      <c r="BV1441" s="191" t="s">
        <v>1270</v>
      </c>
      <c r="BW1441" s="191" t="s">
        <v>4873</v>
      </c>
    </row>
    <row r="1442" spans="51:75" x14ac:dyDescent="0.3">
      <c r="AY1442" s="251" t="e">
        <f>VLOOKUP(C1442,#REF!, 2,FALSE)</f>
        <v>#REF!</v>
      </c>
      <c r="BM1442" s="191" t="s">
        <v>4874</v>
      </c>
      <c r="BN1442" s="191" t="s">
        <v>1140</v>
      </c>
      <c r="BO1442" s="191" t="s">
        <v>4875</v>
      </c>
      <c r="BU1442" s="191" t="s">
        <v>4874</v>
      </c>
      <c r="BV1442" s="191" t="s">
        <v>1140</v>
      </c>
      <c r="BW1442" s="191" t="s">
        <v>4875</v>
      </c>
    </row>
    <row r="1443" spans="51:75" x14ac:dyDescent="0.3">
      <c r="AY1443" s="251" t="e">
        <f>VLOOKUP(C1443,#REF!, 2,FALSE)</f>
        <v>#REF!</v>
      </c>
      <c r="BM1443" s="191" t="s">
        <v>4876</v>
      </c>
      <c r="BN1443" s="191" t="s">
        <v>638</v>
      </c>
      <c r="BO1443" s="191" t="s">
        <v>2062</v>
      </c>
      <c r="BU1443" s="191" t="s">
        <v>4876</v>
      </c>
      <c r="BV1443" s="191" t="s">
        <v>638</v>
      </c>
      <c r="BW1443" s="191" t="s">
        <v>2062</v>
      </c>
    </row>
    <row r="1444" spans="51:75" x14ac:dyDescent="0.3">
      <c r="AY1444" s="251" t="e">
        <f>VLOOKUP(C1444,#REF!, 2,FALSE)</f>
        <v>#REF!</v>
      </c>
      <c r="BM1444" s="191" t="s">
        <v>4877</v>
      </c>
      <c r="BN1444" s="191" t="s">
        <v>850</v>
      </c>
      <c r="BO1444" s="191" t="s">
        <v>4878</v>
      </c>
      <c r="BU1444" s="191" t="s">
        <v>4877</v>
      </c>
      <c r="BV1444" s="191" t="s">
        <v>850</v>
      </c>
      <c r="BW1444" s="191" t="s">
        <v>4878</v>
      </c>
    </row>
    <row r="1445" spans="51:75" x14ac:dyDescent="0.3">
      <c r="AY1445" s="251" t="e">
        <f>VLOOKUP(C1445,#REF!, 2,FALSE)</f>
        <v>#REF!</v>
      </c>
      <c r="BM1445" s="191" t="s">
        <v>4879</v>
      </c>
      <c r="BN1445" s="191" t="s">
        <v>850</v>
      </c>
      <c r="BO1445" s="191" t="s">
        <v>4880</v>
      </c>
      <c r="BU1445" s="191" t="s">
        <v>4879</v>
      </c>
      <c r="BV1445" s="191" t="s">
        <v>850</v>
      </c>
      <c r="BW1445" s="191" t="s">
        <v>4880</v>
      </c>
    </row>
    <row r="1446" spans="51:75" x14ac:dyDescent="0.3">
      <c r="AY1446" s="251" t="e">
        <f>VLOOKUP(C1446,#REF!, 2,FALSE)</f>
        <v>#REF!</v>
      </c>
      <c r="BM1446" s="191" t="s">
        <v>4881</v>
      </c>
      <c r="BN1446" s="191" t="s">
        <v>3203</v>
      </c>
      <c r="BO1446" s="191" t="s">
        <v>4882</v>
      </c>
      <c r="BU1446" s="191" t="s">
        <v>4881</v>
      </c>
      <c r="BV1446" s="191" t="s">
        <v>3203</v>
      </c>
      <c r="BW1446" s="191" t="s">
        <v>4882</v>
      </c>
    </row>
    <row r="1447" spans="51:75" x14ac:dyDescent="0.3">
      <c r="AY1447" s="251" t="e">
        <f>VLOOKUP(C1447,#REF!, 2,FALSE)</f>
        <v>#REF!</v>
      </c>
      <c r="BM1447" s="191" t="s">
        <v>4883</v>
      </c>
      <c r="BN1447" s="191" t="s">
        <v>716</v>
      </c>
      <c r="BO1447" s="191" t="s">
        <v>4878</v>
      </c>
      <c r="BU1447" s="191" t="s">
        <v>4883</v>
      </c>
      <c r="BV1447" s="191" t="s">
        <v>716</v>
      </c>
      <c r="BW1447" s="191" t="s">
        <v>4878</v>
      </c>
    </row>
    <row r="1448" spans="51:75" x14ac:dyDescent="0.3">
      <c r="AY1448" s="251" t="e">
        <f>VLOOKUP(C1448,#REF!, 2,FALSE)</f>
        <v>#REF!</v>
      </c>
      <c r="BM1448" s="191" t="s">
        <v>77</v>
      </c>
      <c r="BN1448" s="191" t="s">
        <v>1343</v>
      </c>
      <c r="BO1448" s="191" t="s">
        <v>4884</v>
      </c>
      <c r="BU1448" s="191" t="s">
        <v>77</v>
      </c>
      <c r="BV1448" s="191" t="s">
        <v>1343</v>
      </c>
      <c r="BW1448" s="191" t="s">
        <v>4884</v>
      </c>
    </row>
    <row r="1449" spans="51:75" x14ac:dyDescent="0.3">
      <c r="AY1449" s="251" t="e">
        <f>VLOOKUP(C1449,#REF!, 2,FALSE)</f>
        <v>#REF!</v>
      </c>
      <c r="BM1449" s="191" t="s">
        <v>4885</v>
      </c>
      <c r="BN1449" s="191" t="s">
        <v>1140</v>
      </c>
      <c r="BO1449" s="191" t="s">
        <v>771</v>
      </c>
      <c r="BU1449" s="191" t="s">
        <v>4885</v>
      </c>
      <c r="BV1449" s="191" t="s">
        <v>1140</v>
      </c>
      <c r="BW1449" s="191" t="s">
        <v>771</v>
      </c>
    </row>
    <row r="1450" spans="51:75" x14ac:dyDescent="0.3">
      <c r="AY1450" s="251" t="e">
        <f>VLOOKUP(C1450,#REF!, 2,FALSE)</f>
        <v>#REF!</v>
      </c>
      <c r="BM1450" s="191" t="s">
        <v>4886</v>
      </c>
      <c r="BN1450" s="191" t="s">
        <v>1343</v>
      </c>
      <c r="BO1450" s="191" t="s">
        <v>4887</v>
      </c>
      <c r="BU1450" s="191" t="s">
        <v>4886</v>
      </c>
      <c r="BV1450" s="191" t="s">
        <v>1343</v>
      </c>
      <c r="BW1450" s="191" t="s">
        <v>4887</v>
      </c>
    </row>
    <row r="1451" spans="51:75" x14ac:dyDescent="0.3">
      <c r="AY1451" s="251" t="e">
        <f>VLOOKUP(C1451,#REF!, 2,FALSE)</f>
        <v>#REF!</v>
      </c>
      <c r="BM1451" s="191" t="s">
        <v>4888</v>
      </c>
      <c r="BN1451" s="191" t="s">
        <v>788</v>
      </c>
      <c r="BO1451" s="191" t="s">
        <v>4889</v>
      </c>
      <c r="BU1451" s="191" t="s">
        <v>4888</v>
      </c>
      <c r="BV1451" s="191" t="s">
        <v>788</v>
      </c>
      <c r="BW1451" s="191" t="s">
        <v>4889</v>
      </c>
    </row>
    <row r="1452" spans="51:75" x14ac:dyDescent="0.3">
      <c r="AY1452" s="251" t="e">
        <f>VLOOKUP(C1452,#REF!, 2,FALSE)</f>
        <v>#REF!</v>
      </c>
      <c r="BM1452" s="191" t="s">
        <v>4890</v>
      </c>
      <c r="BN1452" s="191" t="s">
        <v>2984</v>
      </c>
      <c r="BO1452" s="191" t="s">
        <v>771</v>
      </c>
      <c r="BU1452" s="191" t="s">
        <v>4890</v>
      </c>
      <c r="BV1452" s="191" t="s">
        <v>2984</v>
      </c>
      <c r="BW1452" s="191" t="s">
        <v>771</v>
      </c>
    </row>
    <row r="1453" spans="51:75" x14ac:dyDescent="0.3">
      <c r="AY1453" s="251" t="e">
        <f>VLOOKUP(C1453,#REF!, 2,FALSE)</f>
        <v>#REF!</v>
      </c>
      <c r="BM1453" s="191" t="s">
        <v>4891</v>
      </c>
      <c r="BN1453" s="191" t="s">
        <v>1268</v>
      </c>
      <c r="BO1453" s="191" t="s">
        <v>4893</v>
      </c>
      <c r="BU1453" s="191" t="s">
        <v>4891</v>
      </c>
      <c r="BV1453" s="191" t="s">
        <v>1268</v>
      </c>
      <c r="BW1453" s="191" t="s">
        <v>4893</v>
      </c>
    </row>
    <row r="1454" spans="51:75" x14ac:dyDescent="0.3">
      <c r="AY1454" s="251" t="e">
        <f>VLOOKUP(C1454,#REF!, 2,FALSE)</f>
        <v>#REF!</v>
      </c>
      <c r="BM1454" s="191" t="s">
        <v>4894</v>
      </c>
      <c r="BN1454" s="191" t="s">
        <v>1268</v>
      </c>
      <c r="BO1454" s="191" t="s">
        <v>4895</v>
      </c>
      <c r="BU1454" s="191" t="s">
        <v>4894</v>
      </c>
      <c r="BV1454" s="191" t="s">
        <v>1268</v>
      </c>
      <c r="BW1454" s="191" t="s">
        <v>4895</v>
      </c>
    </row>
    <row r="1455" spans="51:75" x14ac:dyDescent="0.3">
      <c r="AY1455" s="251" t="e">
        <f>VLOOKUP(C1455,#REF!, 2,FALSE)</f>
        <v>#REF!</v>
      </c>
      <c r="BM1455" s="191" t="s">
        <v>4896</v>
      </c>
      <c r="BN1455" s="191" t="s">
        <v>811</v>
      </c>
      <c r="BO1455" s="191" t="s">
        <v>4897</v>
      </c>
      <c r="BU1455" s="191" t="s">
        <v>4896</v>
      </c>
      <c r="BV1455" s="191" t="s">
        <v>811</v>
      </c>
      <c r="BW1455" s="191" t="s">
        <v>4897</v>
      </c>
    </row>
    <row r="1456" spans="51:75" x14ac:dyDescent="0.3">
      <c r="AY1456" s="251" t="e">
        <f>VLOOKUP(C1456,#REF!, 2,FALSE)</f>
        <v>#REF!</v>
      </c>
      <c r="BM1456" s="191" t="s">
        <v>4898</v>
      </c>
      <c r="BN1456" s="191" t="s">
        <v>3203</v>
      </c>
      <c r="BO1456" s="191" t="s">
        <v>2550</v>
      </c>
      <c r="BU1456" s="191" t="s">
        <v>4898</v>
      </c>
      <c r="BV1456" s="191" t="s">
        <v>3203</v>
      </c>
      <c r="BW1456" s="191" t="s">
        <v>2550</v>
      </c>
    </row>
    <row r="1457" spans="51:75" x14ac:dyDescent="0.3">
      <c r="AY1457" s="251" t="e">
        <f>VLOOKUP(C1457,#REF!, 2,FALSE)</f>
        <v>#REF!</v>
      </c>
      <c r="BM1457" s="191" t="s">
        <v>4899</v>
      </c>
      <c r="BN1457" s="191" t="s">
        <v>716</v>
      </c>
      <c r="BO1457" s="191" t="s">
        <v>2984</v>
      </c>
      <c r="BU1457" s="191" t="s">
        <v>4899</v>
      </c>
      <c r="BV1457" s="191" t="s">
        <v>716</v>
      </c>
      <c r="BW1457" s="191" t="s">
        <v>2984</v>
      </c>
    </row>
    <row r="1458" spans="51:75" x14ac:dyDescent="0.3">
      <c r="AY1458" s="251" t="e">
        <f>VLOOKUP(C1458,#REF!, 2,FALSE)</f>
        <v>#REF!</v>
      </c>
      <c r="BM1458" s="191" t="s">
        <v>4900</v>
      </c>
      <c r="BN1458" s="191" t="s">
        <v>16991</v>
      </c>
      <c r="BO1458" s="191" t="s">
        <v>4902</v>
      </c>
      <c r="BU1458" s="191" t="s">
        <v>4900</v>
      </c>
      <c r="BV1458" s="191" t="s">
        <v>16991</v>
      </c>
      <c r="BW1458" s="191" t="s">
        <v>4902</v>
      </c>
    </row>
    <row r="1459" spans="51:75" x14ac:dyDescent="0.3">
      <c r="AY1459" s="251" t="e">
        <f>VLOOKUP(C1459,#REF!, 2,FALSE)</f>
        <v>#REF!</v>
      </c>
      <c r="BM1459" s="191" t="s">
        <v>4903</v>
      </c>
      <c r="BN1459" s="191" t="s">
        <v>776</v>
      </c>
      <c r="BO1459" s="191" t="s">
        <v>4904</v>
      </c>
      <c r="BU1459" s="191" t="s">
        <v>4903</v>
      </c>
      <c r="BV1459" s="191" t="s">
        <v>776</v>
      </c>
      <c r="BW1459" s="191" t="s">
        <v>4904</v>
      </c>
    </row>
    <row r="1460" spans="51:75" x14ac:dyDescent="0.3">
      <c r="AY1460" s="251" t="e">
        <f>VLOOKUP(C1460,#REF!, 2,FALSE)</f>
        <v>#REF!</v>
      </c>
      <c r="BM1460" s="191" t="s">
        <v>952</v>
      </c>
      <c r="BN1460" s="191" t="s">
        <v>1140</v>
      </c>
      <c r="BO1460" s="191" t="s">
        <v>4905</v>
      </c>
      <c r="BU1460" s="191" t="s">
        <v>952</v>
      </c>
      <c r="BV1460" s="191" t="s">
        <v>1140</v>
      </c>
      <c r="BW1460" s="191" t="s">
        <v>4905</v>
      </c>
    </row>
    <row r="1461" spans="51:75" x14ac:dyDescent="0.3">
      <c r="AY1461" s="251" t="e">
        <f>VLOOKUP(C1461,#REF!, 2,FALSE)</f>
        <v>#REF!</v>
      </c>
      <c r="BM1461" s="191" t="s">
        <v>4906</v>
      </c>
      <c r="BN1461" s="191" t="s">
        <v>3203</v>
      </c>
      <c r="BO1461" s="191" t="s">
        <v>4907</v>
      </c>
      <c r="BU1461" s="191" t="s">
        <v>4906</v>
      </c>
      <c r="BV1461" s="191" t="s">
        <v>3203</v>
      </c>
      <c r="BW1461" s="191" t="s">
        <v>4907</v>
      </c>
    </row>
    <row r="1462" spans="51:75" x14ac:dyDescent="0.3">
      <c r="AY1462" s="251" t="e">
        <f>VLOOKUP(C1462,#REF!, 2,FALSE)</f>
        <v>#REF!</v>
      </c>
      <c r="BM1462" s="191" t="s">
        <v>4908</v>
      </c>
      <c r="BN1462" s="191" t="s">
        <v>3203</v>
      </c>
      <c r="BO1462" s="191" t="s">
        <v>4910</v>
      </c>
      <c r="BU1462" s="191" t="s">
        <v>4908</v>
      </c>
      <c r="BV1462" s="191" t="s">
        <v>3203</v>
      </c>
      <c r="BW1462" s="191" t="s">
        <v>4910</v>
      </c>
    </row>
    <row r="1463" spans="51:75" x14ac:dyDescent="0.3">
      <c r="AY1463" s="251" t="e">
        <f>VLOOKUP(C1463,#REF!, 2,FALSE)</f>
        <v>#REF!</v>
      </c>
      <c r="BM1463" s="191" t="s">
        <v>4911</v>
      </c>
      <c r="BN1463" s="191" t="s">
        <v>3203</v>
      </c>
      <c r="BO1463" s="191" t="s">
        <v>4912</v>
      </c>
      <c r="BU1463" s="191" t="s">
        <v>4911</v>
      </c>
      <c r="BV1463" s="191" t="s">
        <v>3203</v>
      </c>
      <c r="BW1463" s="191" t="s">
        <v>4912</v>
      </c>
    </row>
    <row r="1464" spans="51:75" x14ac:dyDescent="0.3">
      <c r="AY1464" s="251" t="e">
        <f>VLOOKUP(C1464,#REF!, 2,FALSE)</f>
        <v>#REF!</v>
      </c>
      <c r="BM1464" s="191" t="s">
        <v>4913</v>
      </c>
      <c r="BN1464" s="191" t="s">
        <v>1140</v>
      </c>
      <c r="BO1464" s="191" t="s">
        <v>2650</v>
      </c>
      <c r="BU1464" s="191" t="s">
        <v>4913</v>
      </c>
      <c r="BV1464" s="191" t="s">
        <v>1140</v>
      </c>
      <c r="BW1464" s="191" t="s">
        <v>2650</v>
      </c>
    </row>
    <row r="1465" spans="51:75" x14ac:dyDescent="0.3">
      <c r="AY1465" s="251" t="e">
        <f>VLOOKUP(C1465,#REF!, 2,FALSE)</f>
        <v>#REF!</v>
      </c>
      <c r="BM1465" s="191" t="s">
        <v>4914</v>
      </c>
      <c r="BN1465" s="191" t="s">
        <v>3253</v>
      </c>
      <c r="BO1465" s="191" t="s">
        <v>4915</v>
      </c>
      <c r="BU1465" s="191" t="s">
        <v>4914</v>
      </c>
      <c r="BV1465" s="191" t="s">
        <v>3253</v>
      </c>
      <c r="BW1465" s="191" t="s">
        <v>4915</v>
      </c>
    </row>
    <row r="1466" spans="51:75" x14ac:dyDescent="0.3">
      <c r="AY1466" s="251" t="e">
        <f>VLOOKUP(C1466,#REF!, 2,FALSE)</f>
        <v>#REF!</v>
      </c>
      <c r="BM1466" s="191" t="s">
        <v>4916</v>
      </c>
      <c r="BN1466" s="191" t="s">
        <v>2984</v>
      </c>
      <c r="BO1466" s="191" t="s">
        <v>2984</v>
      </c>
      <c r="BU1466" s="191" t="s">
        <v>4916</v>
      </c>
      <c r="BV1466" s="191" t="s">
        <v>2984</v>
      </c>
      <c r="BW1466" s="191" t="s">
        <v>2984</v>
      </c>
    </row>
    <row r="1467" spans="51:75" x14ac:dyDescent="0.3">
      <c r="AY1467" s="251" t="e">
        <f>VLOOKUP(C1467,#REF!, 2,FALSE)</f>
        <v>#REF!</v>
      </c>
      <c r="BM1467" s="191" t="s">
        <v>953</v>
      </c>
      <c r="BN1467" s="191" t="s">
        <v>629</v>
      </c>
      <c r="BO1467" s="191" t="s">
        <v>1553</v>
      </c>
      <c r="BU1467" s="191" t="s">
        <v>953</v>
      </c>
      <c r="BV1467" s="191" t="s">
        <v>629</v>
      </c>
      <c r="BW1467" s="191" t="s">
        <v>1553</v>
      </c>
    </row>
    <row r="1468" spans="51:75" x14ac:dyDescent="0.3">
      <c r="AY1468" s="251" t="e">
        <f>VLOOKUP(C1468,#REF!, 2,FALSE)</f>
        <v>#REF!</v>
      </c>
      <c r="BM1468" s="191" t="s">
        <v>4917</v>
      </c>
      <c r="BN1468" s="191" t="s">
        <v>863</v>
      </c>
      <c r="BO1468" s="191" t="s">
        <v>4918</v>
      </c>
      <c r="BU1468" s="191" t="s">
        <v>4917</v>
      </c>
      <c r="BV1468" s="191" t="s">
        <v>863</v>
      </c>
      <c r="BW1468" s="191" t="s">
        <v>4918</v>
      </c>
    </row>
    <row r="1469" spans="51:75" x14ac:dyDescent="0.3">
      <c r="AY1469" s="251" t="e">
        <f>VLOOKUP(C1469,#REF!, 2,FALSE)</f>
        <v>#REF!</v>
      </c>
      <c r="BM1469" s="191" t="s">
        <v>954</v>
      </c>
      <c r="BN1469" s="191" t="s">
        <v>3203</v>
      </c>
      <c r="BO1469" s="191" t="s">
        <v>4919</v>
      </c>
      <c r="BU1469" s="191" t="s">
        <v>954</v>
      </c>
      <c r="BV1469" s="191" t="s">
        <v>3203</v>
      </c>
      <c r="BW1469" s="191" t="s">
        <v>4919</v>
      </c>
    </row>
    <row r="1470" spans="51:75" x14ac:dyDescent="0.3">
      <c r="AY1470" s="251" t="e">
        <f>VLOOKUP(C1470,#REF!, 2,FALSE)</f>
        <v>#REF!</v>
      </c>
      <c r="BM1470" s="191" t="s">
        <v>4920</v>
      </c>
      <c r="BN1470" s="191" t="s">
        <v>3203</v>
      </c>
      <c r="BO1470" s="191" t="s">
        <v>4921</v>
      </c>
      <c r="BU1470" s="191" t="s">
        <v>4920</v>
      </c>
      <c r="BV1470" s="191" t="s">
        <v>3203</v>
      </c>
      <c r="BW1470" s="191" t="s">
        <v>4921</v>
      </c>
    </row>
    <row r="1471" spans="51:75" x14ac:dyDescent="0.3">
      <c r="AY1471" s="251" t="e">
        <f>VLOOKUP(C1471,#REF!, 2,FALSE)</f>
        <v>#REF!</v>
      </c>
      <c r="BM1471" s="191" t="s">
        <v>955</v>
      </c>
      <c r="BN1471" s="191" t="s">
        <v>3203</v>
      </c>
      <c r="BO1471" s="191" t="s">
        <v>4922</v>
      </c>
      <c r="BU1471" s="191" t="s">
        <v>955</v>
      </c>
      <c r="BV1471" s="191" t="s">
        <v>3203</v>
      </c>
      <c r="BW1471" s="191" t="s">
        <v>4922</v>
      </c>
    </row>
    <row r="1472" spans="51:75" x14ac:dyDescent="0.3">
      <c r="AY1472" s="251" t="e">
        <f>VLOOKUP(C1472,#REF!, 2,FALSE)</f>
        <v>#REF!</v>
      </c>
      <c r="BM1472" s="191" t="s">
        <v>4923</v>
      </c>
      <c r="BN1472" s="191" t="s">
        <v>3203</v>
      </c>
      <c r="BO1472" s="191" t="s">
        <v>1908</v>
      </c>
      <c r="BU1472" s="191" t="s">
        <v>4923</v>
      </c>
      <c r="BV1472" s="191" t="s">
        <v>3203</v>
      </c>
      <c r="BW1472" s="191" t="s">
        <v>1908</v>
      </c>
    </row>
    <row r="1473" spans="51:75" x14ac:dyDescent="0.3">
      <c r="AY1473" s="251" t="e">
        <f>VLOOKUP(C1473,#REF!, 2,FALSE)</f>
        <v>#REF!</v>
      </c>
      <c r="BM1473" s="191" t="s">
        <v>4924</v>
      </c>
      <c r="BN1473" s="191" t="s">
        <v>1343</v>
      </c>
      <c r="BO1473" s="191" t="s">
        <v>4925</v>
      </c>
      <c r="BU1473" s="191" t="s">
        <v>4924</v>
      </c>
      <c r="BV1473" s="191" t="s">
        <v>1343</v>
      </c>
      <c r="BW1473" s="191" t="s">
        <v>4925</v>
      </c>
    </row>
    <row r="1474" spans="51:75" x14ac:dyDescent="0.3">
      <c r="AY1474" s="251" t="e">
        <f>VLOOKUP(C1474,#REF!, 2,FALSE)</f>
        <v>#REF!</v>
      </c>
      <c r="BM1474" s="191" t="s">
        <v>4926</v>
      </c>
      <c r="BN1474" s="191" t="s">
        <v>3088</v>
      </c>
      <c r="BO1474" s="191" t="s">
        <v>3221</v>
      </c>
      <c r="BU1474" s="191" t="s">
        <v>4926</v>
      </c>
      <c r="BV1474" s="191" t="s">
        <v>3088</v>
      </c>
      <c r="BW1474" s="191" t="s">
        <v>3221</v>
      </c>
    </row>
    <row r="1475" spans="51:75" x14ac:dyDescent="0.3">
      <c r="AY1475" s="251" t="e">
        <f>VLOOKUP(C1475,#REF!, 2,FALSE)</f>
        <v>#REF!</v>
      </c>
      <c r="BM1475" s="191" t="s">
        <v>4927</v>
      </c>
      <c r="BN1475" s="191" t="s">
        <v>3253</v>
      </c>
      <c r="BO1475" s="191" t="s">
        <v>4878</v>
      </c>
      <c r="BU1475" s="191" t="s">
        <v>4927</v>
      </c>
      <c r="BV1475" s="191" t="s">
        <v>3253</v>
      </c>
      <c r="BW1475" s="191" t="s">
        <v>4878</v>
      </c>
    </row>
    <row r="1476" spans="51:75" x14ac:dyDescent="0.3">
      <c r="AY1476" s="251" t="e">
        <f>VLOOKUP(C1476,#REF!, 2,FALSE)</f>
        <v>#REF!</v>
      </c>
      <c r="BM1476" s="191" t="s">
        <v>4928</v>
      </c>
      <c r="BN1476" s="191" t="s">
        <v>3203</v>
      </c>
      <c r="BO1476" s="191" t="s">
        <v>4929</v>
      </c>
      <c r="BU1476" s="191" t="s">
        <v>4928</v>
      </c>
      <c r="BV1476" s="191" t="s">
        <v>3203</v>
      </c>
      <c r="BW1476" s="191" t="s">
        <v>4929</v>
      </c>
    </row>
    <row r="1477" spans="51:75" x14ac:dyDescent="0.3">
      <c r="AY1477" s="251" t="e">
        <f>VLOOKUP(C1477,#REF!, 2,FALSE)</f>
        <v>#REF!</v>
      </c>
      <c r="BM1477" s="191" t="s">
        <v>4930</v>
      </c>
      <c r="BN1477" s="191" t="s">
        <v>622</v>
      </c>
      <c r="BO1477" s="191" t="s">
        <v>2650</v>
      </c>
      <c r="BU1477" s="191" t="s">
        <v>4930</v>
      </c>
      <c r="BV1477" s="191" t="s">
        <v>622</v>
      </c>
      <c r="BW1477" s="191" t="s">
        <v>2650</v>
      </c>
    </row>
    <row r="1478" spans="51:75" x14ac:dyDescent="0.3">
      <c r="AY1478" s="251" t="e">
        <f>VLOOKUP(C1478,#REF!, 2,FALSE)</f>
        <v>#REF!</v>
      </c>
      <c r="BM1478" s="191" t="s">
        <v>4931</v>
      </c>
      <c r="BN1478" s="191" t="s">
        <v>3203</v>
      </c>
      <c r="BO1478" s="191" t="s">
        <v>4932</v>
      </c>
      <c r="BU1478" s="191" t="s">
        <v>4931</v>
      </c>
      <c r="BV1478" s="191" t="s">
        <v>3203</v>
      </c>
      <c r="BW1478" s="191" t="s">
        <v>4932</v>
      </c>
    </row>
    <row r="1479" spans="51:75" x14ac:dyDescent="0.3">
      <c r="AY1479" s="251" t="e">
        <f>VLOOKUP(C1479,#REF!, 2,FALSE)</f>
        <v>#REF!</v>
      </c>
      <c r="BM1479" s="191" t="s">
        <v>4933</v>
      </c>
      <c r="BN1479" s="191" t="s">
        <v>626</v>
      </c>
      <c r="BO1479" s="191" t="s">
        <v>771</v>
      </c>
      <c r="BU1479" s="191" t="s">
        <v>4933</v>
      </c>
      <c r="BV1479" s="191" t="s">
        <v>626</v>
      </c>
      <c r="BW1479" s="191" t="s">
        <v>771</v>
      </c>
    </row>
    <row r="1480" spans="51:75" x14ac:dyDescent="0.3">
      <c r="AY1480" s="251" t="e">
        <f>VLOOKUP(C1480,#REF!, 2,FALSE)</f>
        <v>#REF!</v>
      </c>
      <c r="BM1480" s="191" t="s">
        <v>4934</v>
      </c>
      <c r="BN1480" s="191" t="s">
        <v>3203</v>
      </c>
      <c r="BO1480" s="191" t="s">
        <v>2693</v>
      </c>
      <c r="BU1480" s="191" t="s">
        <v>4934</v>
      </c>
      <c r="BV1480" s="191" t="s">
        <v>3203</v>
      </c>
      <c r="BW1480" s="191" t="s">
        <v>2693</v>
      </c>
    </row>
    <row r="1481" spans="51:75" x14ac:dyDescent="0.3">
      <c r="AY1481" s="251" t="e">
        <f>VLOOKUP(C1481,#REF!, 2,FALSE)</f>
        <v>#REF!</v>
      </c>
      <c r="BM1481" s="191" t="s">
        <v>4935</v>
      </c>
      <c r="BN1481" s="191" t="s">
        <v>3203</v>
      </c>
      <c r="BO1481" s="191" t="s">
        <v>4936</v>
      </c>
      <c r="BU1481" s="191" t="s">
        <v>4935</v>
      </c>
      <c r="BV1481" s="191" t="s">
        <v>3203</v>
      </c>
      <c r="BW1481" s="191" t="s">
        <v>4936</v>
      </c>
    </row>
    <row r="1482" spans="51:75" x14ac:dyDescent="0.3">
      <c r="AY1482" s="251" t="e">
        <f>VLOOKUP(C1482,#REF!, 2,FALSE)</f>
        <v>#REF!</v>
      </c>
      <c r="BM1482" s="191" t="s">
        <v>4937</v>
      </c>
      <c r="BN1482" s="191" t="s">
        <v>3003</v>
      </c>
      <c r="BO1482" s="191" t="s">
        <v>4939</v>
      </c>
      <c r="BU1482" s="191" t="s">
        <v>4937</v>
      </c>
      <c r="BV1482" s="191" t="s">
        <v>3003</v>
      </c>
      <c r="BW1482" s="191" t="s">
        <v>4939</v>
      </c>
    </row>
    <row r="1483" spans="51:75" x14ac:dyDescent="0.3">
      <c r="AY1483" s="251" t="e">
        <f>VLOOKUP(C1483,#REF!, 2,FALSE)</f>
        <v>#REF!</v>
      </c>
      <c r="BM1483" s="191" t="s">
        <v>4940</v>
      </c>
      <c r="BN1483" s="191" t="s">
        <v>16989</v>
      </c>
      <c r="BO1483" s="191" t="s">
        <v>1962</v>
      </c>
      <c r="BU1483" s="191" t="s">
        <v>4940</v>
      </c>
      <c r="BV1483" s="191" t="s">
        <v>16989</v>
      </c>
      <c r="BW1483" s="191" t="s">
        <v>1962</v>
      </c>
    </row>
    <row r="1484" spans="51:75" x14ac:dyDescent="0.3">
      <c r="AY1484" s="251" t="e">
        <f>VLOOKUP(C1484,#REF!, 2,FALSE)</f>
        <v>#REF!</v>
      </c>
      <c r="BM1484" s="191" t="s">
        <v>4941</v>
      </c>
      <c r="BN1484" s="191" t="s">
        <v>3203</v>
      </c>
      <c r="BO1484" s="191" t="s">
        <v>4942</v>
      </c>
      <c r="BU1484" s="191" t="s">
        <v>4941</v>
      </c>
      <c r="BV1484" s="191" t="s">
        <v>3203</v>
      </c>
      <c r="BW1484" s="191" t="s">
        <v>4942</v>
      </c>
    </row>
    <row r="1485" spans="51:75" x14ac:dyDescent="0.3">
      <c r="AY1485" s="251" t="e">
        <f>VLOOKUP(C1485,#REF!, 2,FALSE)</f>
        <v>#REF!</v>
      </c>
      <c r="BM1485" s="191" t="s">
        <v>4943</v>
      </c>
      <c r="BN1485" s="191" t="s">
        <v>1343</v>
      </c>
      <c r="BO1485" s="191" t="s">
        <v>2984</v>
      </c>
      <c r="BU1485" s="191" t="s">
        <v>4943</v>
      </c>
      <c r="BV1485" s="191" t="s">
        <v>1343</v>
      </c>
      <c r="BW1485" s="191" t="s">
        <v>2984</v>
      </c>
    </row>
    <row r="1486" spans="51:75" x14ac:dyDescent="0.3">
      <c r="AY1486" s="251" t="e">
        <f>VLOOKUP(C1486,#REF!, 2,FALSE)</f>
        <v>#REF!</v>
      </c>
      <c r="BM1486" s="191" t="s">
        <v>4944</v>
      </c>
      <c r="BN1486" s="191" t="s">
        <v>2980</v>
      </c>
      <c r="BO1486" s="191" t="s">
        <v>2984</v>
      </c>
      <c r="BU1486" s="191" t="s">
        <v>4944</v>
      </c>
      <c r="BV1486" s="191" t="s">
        <v>2980</v>
      </c>
      <c r="BW1486" s="191" t="s">
        <v>2984</v>
      </c>
    </row>
    <row r="1487" spans="51:75" x14ac:dyDescent="0.3">
      <c r="AY1487" s="251" t="e">
        <f>VLOOKUP(C1487,#REF!, 2,FALSE)</f>
        <v>#REF!</v>
      </c>
      <c r="BM1487" s="191" t="s">
        <v>4945</v>
      </c>
      <c r="BN1487" s="191" t="s">
        <v>1343</v>
      </c>
      <c r="BO1487" s="191" t="s">
        <v>1730</v>
      </c>
      <c r="BU1487" s="191" t="s">
        <v>4945</v>
      </c>
      <c r="BV1487" s="191" t="s">
        <v>1343</v>
      </c>
      <c r="BW1487" s="191" t="s">
        <v>1730</v>
      </c>
    </row>
    <row r="1488" spans="51:75" x14ac:dyDescent="0.3">
      <c r="AY1488" s="251" t="e">
        <f>VLOOKUP(C1488,#REF!, 2,FALSE)</f>
        <v>#REF!</v>
      </c>
      <c r="BM1488" s="191" t="s">
        <v>4947</v>
      </c>
      <c r="BN1488" s="191" t="s">
        <v>1343</v>
      </c>
      <c r="BO1488" s="191" t="s">
        <v>4651</v>
      </c>
      <c r="BU1488" s="191" t="s">
        <v>4947</v>
      </c>
      <c r="BV1488" s="191" t="s">
        <v>1343</v>
      </c>
      <c r="BW1488" s="191" t="s">
        <v>4651</v>
      </c>
    </row>
    <row r="1489" spans="51:75" x14ac:dyDescent="0.3">
      <c r="AY1489" s="251" t="e">
        <f>VLOOKUP(C1489,#REF!, 2,FALSE)</f>
        <v>#REF!</v>
      </c>
      <c r="BM1489" s="191" t="s">
        <v>4949</v>
      </c>
      <c r="BN1489" s="191" t="s">
        <v>3203</v>
      </c>
      <c r="BO1489" s="191" t="s">
        <v>4950</v>
      </c>
      <c r="BU1489" s="191" t="s">
        <v>4949</v>
      </c>
      <c r="BV1489" s="191" t="s">
        <v>3203</v>
      </c>
      <c r="BW1489" s="191" t="s">
        <v>4950</v>
      </c>
    </row>
    <row r="1490" spans="51:75" x14ac:dyDescent="0.3">
      <c r="AY1490" s="251" t="e">
        <f>VLOOKUP(C1490,#REF!, 2,FALSE)</f>
        <v>#REF!</v>
      </c>
      <c r="BM1490" s="191" t="s">
        <v>4951</v>
      </c>
      <c r="BN1490" s="191" t="s">
        <v>3203</v>
      </c>
      <c r="BO1490" s="191" t="s">
        <v>4952</v>
      </c>
      <c r="BU1490" s="191" t="s">
        <v>4951</v>
      </c>
      <c r="BV1490" s="191" t="s">
        <v>3203</v>
      </c>
      <c r="BW1490" s="191" t="s">
        <v>4952</v>
      </c>
    </row>
    <row r="1491" spans="51:75" x14ac:dyDescent="0.3">
      <c r="AY1491" s="251" t="e">
        <f>VLOOKUP(C1491,#REF!, 2,FALSE)</f>
        <v>#REF!</v>
      </c>
      <c r="BM1491" s="191" t="s">
        <v>4953</v>
      </c>
      <c r="BN1491" s="191" t="s">
        <v>1140</v>
      </c>
      <c r="BO1491" s="191" t="s">
        <v>4954</v>
      </c>
      <c r="BU1491" s="191" t="s">
        <v>4953</v>
      </c>
      <c r="BV1491" s="191" t="s">
        <v>1140</v>
      </c>
      <c r="BW1491" s="191" t="s">
        <v>4954</v>
      </c>
    </row>
    <row r="1492" spans="51:75" x14ac:dyDescent="0.3">
      <c r="AY1492" s="251" t="e">
        <f>VLOOKUP(C1492,#REF!, 2,FALSE)</f>
        <v>#REF!</v>
      </c>
      <c r="BM1492" s="191" t="s">
        <v>4955</v>
      </c>
      <c r="BN1492" s="191" t="s">
        <v>3203</v>
      </c>
      <c r="BO1492" s="191" t="s">
        <v>4956</v>
      </c>
      <c r="BU1492" s="191" t="s">
        <v>4955</v>
      </c>
      <c r="BV1492" s="191" t="s">
        <v>3203</v>
      </c>
      <c r="BW1492" s="191" t="s">
        <v>4956</v>
      </c>
    </row>
    <row r="1493" spans="51:75" x14ac:dyDescent="0.3">
      <c r="AY1493" s="251" t="e">
        <f>VLOOKUP(C1493,#REF!, 2,FALSE)</f>
        <v>#REF!</v>
      </c>
      <c r="BM1493" s="191" t="s">
        <v>4957</v>
      </c>
      <c r="BN1493" s="191" t="s">
        <v>1140</v>
      </c>
      <c r="BO1493" s="191" t="s">
        <v>4958</v>
      </c>
      <c r="BU1493" s="191" t="s">
        <v>4957</v>
      </c>
      <c r="BV1493" s="191" t="s">
        <v>1140</v>
      </c>
      <c r="BW1493" s="191" t="s">
        <v>4958</v>
      </c>
    </row>
    <row r="1494" spans="51:75" x14ac:dyDescent="0.3">
      <c r="AY1494" s="251" t="e">
        <f>VLOOKUP(C1494,#REF!, 2,FALSE)</f>
        <v>#REF!</v>
      </c>
      <c r="BM1494" s="191" t="s">
        <v>4959</v>
      </c>
      <c r="BN1494" s="191" t="s">
        <v>3203</v>
      </c>
      <c r="BO1494" s="191" t="s">
        <v>4960</v>
      </c>
      <c r="BU1494" s="191" t="s">
        <v>4959</v>
      </c>
      <c r="BV1494" s="191" t="s">
        <v>3203</v>
      </c>
      <c r="BW1494" s="191" t="s">
        <v>4960</v>
      </c>
    </row>
    <row r="1495" spans="51:75" x14ac:dyDescent="0.3">
      <c r="AY1495" s="251" t="e">
        <f>VLOOKUP(C1495,#REF!, 2,FALSE)</f>
        <v>#REF!</v>
      </c>
      <c r="BM1495" s="191" t="s">
        <v>4961</v>
      </c>
      <c r="BN1495" s="191" t="s">
        <v>779</v>
      </c>
      <c r="BO1495" s="191" t="s">
        <v>810</v>
      </c>
      <c r="BU1495" s="191" t="s">
        <v>4961</v>
      </c>
      <c r="BV1495" s="191" t="s">
        <v>779</v>
      </c>
      <c r="BW1495" s="191" t="s">
        <v>810</v>
      </c>
    </row>
    <row r="1496" spans="51:75" x14ac:dyDescent="0.3">
      <c r="AY1496" s="251" t="e">
        <f>VLOOKUP(C1496,#REF!, 2,FALSE)</f>
        <v>#REF!</v>
      </c>
      <c r="BM1496" s="191" t="s">
        <v>4962</v>
      </c>
      <c r="BN1496" s="191" t="s">
        <v>3203</v>
      </c>
      <c r="BO1496" s="191" t="s">
        <v>2060</v>
      </c>
      <c r="BU1496" s="191" t="s">
        <v>4962</v>
      </c>
      <c r="BV1496" s="191" t="s">
        <v>3203</v>
      </c>
      <c r="BW1496" s="191" t="s">
        <v>2060</v>
      </c>
    </row>
    <row r="1497" spans="51:75" x14ac:dyDescent="0.3">
      <c r="AY1497" s="251" t="e">
        <f>VLOOKUP(C1497,#REF!, 2,FALSE)</f>
        <v>#REF!</v>
      </c>
      <c r="BM1497" s="191" t="s">
        <v>4963</v>
      </c>
      <c r="BN1497" s="191" t="s">
        <v>850</v>
      </c>
      <c r="BO1497" s="191" t="s">
        <v>771</v>
      </c>
      <c r="BU1497" s="191" t="s">
        <v>4963</v>
      </c>
      <c r="BV1497" s="191" t="s">
        <v>850</v>
      </c>
      <c r="BW1497" s="191" t="s">
        <v>771</v>
      </c>
    </row>
    <row r="1498" spans="51:75" x14ac:dyDescent="0.3">
      <c r="AY1498" s="251" t="e">
        <f>VLOOKUP(C1498,#REF!, 2,FALSE)</f>
        <v>#REF!</v>
      </c>
      <c r="BM1498" s="191" t="s">
        <v>4964</v>
      </c>
      <c r="BN1498" s="191" t="s">
        <v>3046</v>
      </c>
      <c r="BO1498" s="191" t="s">
        <v>810</v>
      </c>
      <c r="BU1498" s="191" t="s">
        <v>4964</v>
      </c>
      <c r="BV1498" s="191" t="s">
        <v>3046</v>
      </c>
      <c r="BW1498" s="191" t="s">
        <v>810</v>
      </c>
    </row>
    <row r="1499" spans="51:75" x14ac:dyDescent="0.3">
      <c r="AY1499" s="251" t="e">
        <f>VLOOKUP(C1499,#REF!, 2,FALSE)</f>
        <v>#REF!</v>
      </c>
      <c r="BM1499" s="191" t="s">
        <v>4965</v>
      </c>
      <c r="BN1499" s="191" t="s">
        <v>632</v>
      </c>
      <c r="BO1499" s="191" t="s">
        <v>4966</v>
      </c>
      <c r="BU1499" s="191" t="s">
        <v>4965</v>
      </c>
      <c r="BV1499" s="191" t="s">
        <v>632</v>
      </c>
      <c r="BW1499" s="191" t="s">
        <v>4966</v>
      </c>
    </row>
    <row r="1500" spans="51:75" x14ac:dyDescent="0.3">
      <c r="AY1500" s="251" t="e">
        <f>VLOOKUP(C1500,#REF!, 2,FALSE)</f>
        <v>#REF!</v>
      </c>
      <c r="BM1500" s="191" t="s">
        <v>961</v>
      </c>
      <c r="BN1500" s="191" t="s">
        <v>637</v>
      </c>
      <c r="BO1500" s="191" t="s">
        <v>4967</v>
      </c>
      <c r="BU1500" s="191" t="s">
        <v>961</v>
      </c>
      <c r="BV1500" s="191" t="s">
        <v>637</v>
      </c>
      <c r="BW1500" s="191" t="s">
        <v>4967</v>
      </c>
    </row>
    <row r="1501" spans="51:75" x14ac:dyDescent="0.3">
      <c r="AY1501" s="251" t="e">
        <f>VLOOKUP(C1501,#REF!, 2,FALSE)</f>
        <v>#REF!</v>
      </c>
      <c r="BM1501" s="191" t="s">
        <v>4968</v>
      </c>
      <c r="BN1501" s="191" t="s">
        <v>2980</v>
      </c>
      <c r="BO1501" s="191" t="s">
        <v>3728</v>
      </c>
      <c r="BU1501" s="191" t="s">
        <v>4968</v>
      </c>
      <c r="BV1501" s="191" t="s">
        <v>2980</v>
      </c>
      <c r="BW1501" s="191" t="s">
        <v>3728</v>
      </c>
    </row>
    <row r="1502" spans="51:75" x14ac:dyDescent="0.3">
      <c r="AY1502" s="251" t="e">
        <f>VLOOKUP(C1502,#REF!, 2,FALSE)</f>
        <v>#REF!</v>
      </c>
      <c r="BM1502" s="191" t="s">
        <v>156</v>
      </c>
      <c r="BN1502" s="191" t="s">
        <v>614</v>
      </c>
      <c r="BO1502" s="191" t="s">
        <v>797</v>
      </c>
      <c r="BU1502" s="191" t="s">
        <v>156</v>
      </c>
      <c r="BV1502" s="191" t="s">
        <v>614</v>
      </c>
      <c r="BW1502" s="191" t="s">
        <v>797</v>
      </c>
    </row>
    <row r="1503" spans="51:75" x14ac:dyDescent="0.3">
      <c r="AY1503" s="251" t="e">
        <f>VLOOKUP(C1503,#REF!, 2,FALSE)</f>
        <v>#REF!</v>
      </c>
      <c r="BM1503" s="191" t="s">
        <v>4970</v>
      </c>
      <c r="BN1503" s="191" t="s">
        <v>3253</v>
      </c>
      <c r="BO1503" s="191" t="s">
        <v>4971</v>
      </c>
      <c r="BU1503" s="191" t="s">
        <v>4970</v>
      </c>
      <c r="BV1503" s="191" t="s">
        <v>3253</v>
      </c>
      <c r="BW1503" s="191" t="s">
        <v>4971</v>
      </c>
    </row>
    <row r="1504" spans="51:75" x14ac:dyDescent="0.3">
      <c r="AY1504" s="251" t="e">
        <f>VLOOKUP(C1504,#REF!, 2,FALSE)</f>
        <v>#REF!</v>
      </c>
      <c r="BM1504" s="191" t="s">
        <v>962</v>
      </c>
      <c r="BN1504" s="191" t="s">
        <v>3006</v>
      </c>
      <c r="BO1504" s="191" t="s">
        <v>699</v>
      </c>
      <c r="BU1504" s="191" t="s">
        <v>962</v>
      </c>
      <c r="BV1504" s="191" t="s">
        <v>3006</v>
      </c>
      <c r="BW1504" s="191" t="s">
        <v>699</v>
      </c>
    </row>
    <row r="1505" spans="51:75" x14ac:dyDescent="0.3">
      <c r="AY1505" s="251" t="e">
        <f>VLOOKUP(C1505,#REF!, 2,FALSE)</f>
        <v>#REF!</v>
      </c>
      <c r="BM1505" s="191" t="s">
        <v>4972</v>
      </c>
      <c r="BN1505" s="191" t="s">
        <v>627</v>
      </c>
      <c r="BO1505" s="191" t="s">
        <v>4973</v>
      </c>
      <c r="BU1505" s="191" t="s">
        <v>4972</v>
      </c>
      <c r="BV1505" s="191" t="s">
        <v>627</v>
      </c>
      <c r="BW1505" s="191" t="s">
        <v>4973</v>
      </c>
    </row>
    <row r="1506" spans="51:75" x14ac:dyDescent="0.3">
      <c r="AY1506" s="251" t="e">
        <f>VLOOKUP(C1506,#REF!, 2,FALSE)</f>
        <v>#REF!</v>
      </c>
      <c r="BM1506" s="191" t="s">
        <v>4974</v>
      </c>
      <c r="BN1506" s="191" t="s">
        <v>863</v>
      </c>
      <c r="BO1506" s="191" t="s">
        <v>4975</v>
      </c>
      <c r="BU1506" s="191" t="s">
        <v>4974</v>
      </c>
      <c r="BV1506" s="191" t="s">
        <v>863</v>
      </c>
      <c r="BW1506" s="191" t="s">
        <v>4975</v>
      </c>
    </row>
    <row r="1507" spans="51:75" x14ac:dyDescent="0.3">
      <c r="AY1507" s="251" t="e">
        <f>VLOOKUP(C1507,#REF!, 2,FALSE)</f>
        <v>#REF!</v>
      </c>
      <c r="BM1507" s="191" t="s">
        <v>4977</v>
      </c>
      <c r="BN1507" s="191" t="s">
        <v>626</v>
      </c>
      <c r="BO1507" s="191" t="s">
        <v>4978</v>
      </c>
      <c r="BU1507" s="191" t="s">
        <v>4977</v>
      </c>
      <c r="BV1507" s="191" t="s">
        <v>626</v>
      </c>
      <c r="BW1507" s="191" t="s">
        <v>4978</v>
      </c>
    </row>
    <row r="1508" spans="51:75" x14ac:dyDescent="0.3">
      <c r="AY1508" s="251" t="e">
        <f>VLOOKUP(C1508,#REF!, 2,FALSE)</f>
        <v>#REF!</v>
      </c>
      <c r="BM1508" s="191" t="s">
        <v>4981</v>
      </c>
      <c r="BN1508" s="191" t="s">
        <v>720</v>
      </c>
      <c r="BO1508" s="191" t="s">
        <v>3174</v>
      </c>
      <c r="BU1508" s="191" t="s">
        <v>4981</v>
      </c>
      <c r="BV1508" s="191" t="s">
        <v>720</v>
      </c>
      <c r="BW1508" s="191" t="s">
        <v>3174</v>
      </c>
    </row>
    <row r="1509" spans="51:75" x14ac:dyDescent="0.3">
      <c r="AY1509" s="251" t="e">
        <f>VLOOKUP(C1509,#REF!, 2,FALSE)</f>
        <v>#REF!</v>
      </c>
      <c r="BM1509" s="191" t="s">
        <v>963</v>
      </c>
      <c r="BN1509" s="191" t="s">
        <v>663</v>
      </c>
      <c r="BO1509" s="191" t="s">
        <v>1668</v>
      </c>
      <c r="BU1509" s="191" t="s">
        <v>963</v>
      </c>
      <c r="BV1509" s="191" t="s">
        <v>663</v>
      </c>
      <c r="BW1509" s="191" t="s">
        <v>1668</v>
      </c>
    </row>
    <row r="1510" spans="51:75" x14ac:dyDescent="0.3">
      <c r="AY1510" s="251" t="e">
        <f>VLOOKUP(C1510,#REF!, 2,FALSE)</f>
        <v>#REF!</v>
      </c>
      <c r="BM1510" s="191" t="s">
        <v>4982</v>
      </c>
      <c r="BN1510" s="191" t="s">
        <v>3006</v>
      </c>
      <c r="BO1510" s="191" t="s">
        <v>2091</v>
      </c>
      <c r="BU1510" s="191" t="s">
        <v>4982</v>
      </c>
      <c r="BV1510" s="191" t="s">
        <v>3006</v>
      </c>
      <c r="BW1510" s="191" t="s">
        <v>2091</v>
      </c>
    </row>
    <row r="1511" spans="51:75" x14ac:dyDescent="0.3">
      <c r="AY1511" s="251" t="e">
        <f>VLOOKUP(C1511,#REF!, 2,FALSE)</f>
        <v>#REF!</v>
      </c>
      <c r="BM1511" s="191" t="s">
        <v>4983</v>
      </c>
      <c r="BN1511" s="191" t="s">
        <v>2984</v>
      </c>
      <c r="BO1511" s="191" t="s">
        <v>2984</v>
      </c>
      <c r="BU1511" s="191" t="s">
        <v>4983</v>
      </c>
      <c r="BV1511" s="191" t="s">
        <v>2984</v>
      </c>
      <c r="BW1511" s="191" t="s">
        <v>2984</v>
      </c>
    </row>
    <row r="1512" spans="51:75" x14ac:dyDescent="0.3">
      <c r="AY1512" s="251" t="e">
        <f>VLOOKUP(C1512,#REF!, 2,FALSE)</f>
        <v>#REF!</v>
      </c>
      <c r="BM1512" s="191" t="s">
        <v>4984</v>
      </c>
      <c r="BN1512" s="191" t="s">
        <v>3046</v>
      </c>
      <c r="BO1512" s="191" t="s">
        <v>4985</v>
      </c>
      <c r="BU1512" s="191" t="s">
        <v>4984</v>
      </c>
      <c r="BV1512" s="191" t="s">
        <v>3046</v>
      </c>
      <c r="BW1512" s="191" t="s">
        <v>4985</v>
      </c>
    </row>
    <row r="1513" spans="51:75" x14ac:dyDescent="0.3">
      <c r="AY1513" s="251" t="e">
        <f>VLOOKUP(C1513,#REF!, 2,FALSE)</f>
        <v>#REF!</v>
      </c>
      <c r="BM1513" s="191" t="s">
        <v>4987</v>
      </c>
      <c r="BN1513" s="191" t="s">
        <v>2984</v>
      </c>
      <c r="BO1513" s="191" t="s">
        <v>2984</v>
      </c>
      <c r="BU1513" s="191" t="s">
        <v>4987</v>
      </c>
      <c r="BV1513" s="191" t="s">
        <v>2984</v>
      </c>
      <c r="BW1513" s="191" t="s">
        <v>2984</v>
      </c>
    </row>
    <row r="1514" spans="51:75" x14ac:dyDescent="0.3">
      <c r="AY1514" s="251" t="e">
        <f>VLOOKUP(C1514,#REF!, 2,FALSE)</f>
        <v>#REF!</v>
      </c>
      <c r="BM1514" s="191" t="s">
        <v>4988</v>
      </c>
      <c r="BN1514" s="191" t="s">
        <v>662</v>
      </c>
      <c r="BO1514" s="191" t="s">
        <v>3508</v>
      </c>
      <c r="BU1514" s="191" t="s">
        <v>4988</v>
      </c>
      <c r="BV1514" s="191" t="s">
        <v>662</v>
      </c>
      <c r="BW1514" s="191" t="s">
        <v>3508</v>
      </c>
    </row>
    <row r="1515" spans="51:75" x14ac:dyDescent="0.3">
      <c r="AY1515" s="251" t="e">
        <f>VLOOKUP(C1515,#REF!, 2,FALSE)</f>
        <v>#REF!</v>
      </c>
      <c r="BM1515" s="191" t="s">
        <v>4990</v>
      </c>
      <c r="BN1515" s="191" t="s">
        <v>2984</v>
      </c>
      <c r="BO1515" s="191" t="s">
        <v>2871</v>
      </c>
      <c r="BU1515" s="191" t="s">
        <v>4990</v>
      </c>
      <c r="BV1515" s="191" t="s">
        <v>2984</v>
      </c>
      <c r="BW1515" s="191" t="s">
        <v>2871</v>
      </c>
    </row>
    <row r="1516" spans="51:75" x14ac:dyDescent="0.3">
      <c r="AY1516" s="251" t="e">
        <f>VLOOKUP(C1516,#REF!, 2,FALSE)</f>
        <v>#REF!</v>
      </c>
      <c r="BM1516" s="191" t="s">
        <v>4991</v>
      </c>
      <c r="BN1516" s="191" t="s">
        <v>3046</v>
      </c>
      <c r="BO1516" s="191" t="s">
        <v>3641</v>
      </c>
      <c r="BU1516" s="191" t="s">
        <v>4991</v>
      </c>
      <c r="BV1516" s="191" t="s">
        <v>3046</v>
      </c>
      <c r="BW1516" s="191" t="s">
        <v>3641</v>
      </c>
    </row>
    <row r="1517" spans="51:75" x14ac:dyDescent="0.3">
      <c r="AY1517" s="251" t="e">
        <f>VLOOKUP(C1517,#REF!, 2,FALSE)</f>
        <v>#REF!</v>
      </c>
      <c r="BM1517" s="191" t="s">
        <v>4992</v>
      </c>
      <c r="BN1517" s="191" t="s">
        <v>1343</v>
      </c>
      <c r="BO1517" s="191" t="s">
        <v>4993</v>
      </c>
      <c r="BU1517" s="191" t="s">
        <v>4992</v>
      </c>
      <c r="BV1517" s="191" t="s">
        <v>1343</v>
      </c>
      <c r="BW1517" s="191" t="s">
        <v>4993</v>
      </c>
    </row>
    <row r="1518" spans="51:75" x14ac:dyDescent="0.3">
      <c r="AY1518" s="251" t="e">
        <f>VLOOKUP(C1518,#REF!, 2,FALSE)</f>
        <v>#REF!</v>
      </c>
      <c r="BM1518" s="191" t="s">
        <v>4994</v>
      </c>
      <c r="BN1518" s="191" t="s">
        <v>1343</v>
      </c>
      <c r="BO1518" s="191" t="s">
        <v>4993</v>
      </c>
      <c r="BU1518" s="191" t="s">
        <v>4994</v>
      </c>
      <c r="BV1518" s="191" t="s">
        <v>1343</v>
      </c>
      <c r="BW1518" s="191" t="s">
        <v>4993</v>
      </c>
    </row>
    <row r="1519" spans="51:75" x14ac:dyDescent="0.3">
      <c r="AY1519" s="251" t="e">
        <f>VLOOKUP(C1519,#REF!, 2,FALSE)</f>
        <v>#REF!</v>
      </c>
      <c r="BM1519" s="191" t="s">
        <v>4995</v>
      </c>
      <c r="BN1519" s="191" t="s">
        <v>3046</v>
      </c>
      <c r="BO1519" s="191" t="s">
        <v>4993</v>
      </c>
      <c r="BU1519" s="191" t="s">
        <v>4995</v>
      </c>
      <c r="BV1519" s="191" t="s">
        <v>3046</v>
      </c>
      <c r="BW1519" s="191" t="s">
        <v>4993</v>
      </c>
    </row>
    <row r="1520" spans="51:75" x14ac:dyDescent="0.3">
      <c r="AY1520" s="251" t="e">
        <f>VLOOKUP(C1520,#REF!, 2,FALSE)</f>
        <v>#REF!</v>
      </c>
      <c r="BM1520" s="191" t="s">
        <v>964</v>
      </c>
      <c r="BN1520" s="191" t="s">
        <v>656</v>
      </c>
      <c r="BO1520" s="191" t="s">
        <v>4996</v>
      </c>
      <c r="BU1520" s="191" t="s">
        <v>964</v>
      </c>
      <c r="BV1520" s="191" t="s">
        <v>656</v>
      </c>
      <c r="BW1520" s="191" t="s">
        <v>4996</v>
      </c>
    </row>
    <row r="1521" spans="51:75" x14ac:dyDescent="0.3">
      <c r="AY1521" s="251" t="e">
        <f>VLOOKUP(C1521,#REF!, 2,FALSE)</f>
        <v>#REF!</v>
      </c>
      <c r="BM1521" s="191" t="s">
        <v>4997</v>
      </c>
      <c r="BN1521" s="191" t="s">
        <v>656</v>
      </c>
      <c r="BO1521" s="191" t="s">
        <v>4998</v>
      </c>
      <c r="BU1521" s="191" t="s">
        <v>4997</v>
      </c>
      <c r="BV1521" s="191" t="s">
        <v>656</v>
      </c>
      <c r="BW1521" s="191" t="s">
        <v>4998</v>
      </c>
    </row>
    <row r="1522" spans="51:75" x14ac:dyDescent="0.3">
      <c r="AY1522" s="251" t="e">
        <f>VLOOKUP(C1522,#REF!, 2,FALSE)</f>
        <v>#REF!</v>
      </c>
      <c r="BM1522" s="191" t="s">
        <v>4999</v>
      </c>
      <c r="BN1522" s="191" t="s">
        <v>943</v>
      </c>
      <c r="BO1522" s="191" t="s">
        <v>5000</v>
      </c>
      <c r="BU1522" s="191" t="s">
        <v>4999</v>
      </c>
      <c r="BV1522" s="191" t="s">
        <v>943</v>
      </c>
      <c r="BW1522" s="191" t="s">
        <v>5000</v>
      </c>
    </row>
    <row r="1523" spans="51:75" x14ac:dyDescent="0.3">
      <c r="AY1523" s="251" t="e">
        <f>VLOOKUP(C1523,#REF!, 2,FALSE)</f>
        <v>#REF!</v>
      </c>
      <c r="BM1523" s="191" t="s">
        <v>5002</v>
      </c>
      <c r="BN1523" s="191" t="s">
        <v>1343</v>
      </c>
      <c r="BO1523" s="191" t="s">
        <v>5003</v>
      </c>
      <c r="BU1523" s="191" t="s">
        <v>5002</v>
      </c>
      <c r="BV1523" s="191" t="s">
        <v>1343</v>
      </c>
      <c r="BW1523" s="191" t="s">
        <v>5003</v>
      </c>
    </row>
    <row r="1524" spans="51:75" x14ac:dyDescent="0.3">
      <c r="AY1524" s="251" t="e">
        <f>VLOOKUP(C1524,#REF!, 2,FALSE)</f>
        <v>#REF!</v>
      </c>
      <c r="BM1524" s="191" t="s">
        <v>5004</v>
      </c>
      <c r="BN1524" s="191" t="s">
        <v>3203</v>
      </c>
      <c r="BO1524" s="191" t="s">
        <v>5005</v>
      </c>
      <c r="BU1524" s="191" t="s">
        <v>5004</v>
      </c>
      <c r="BV1524" s="191" t="s">
        <v>3203</v>
      </c>
      <c r="BW1524" s="191" t="s">
        <v>5005</v>
      </c>
    </row>
    <row r="1525" spans="51:75" x14ac:dyDescent="0.3">
      <c r="AY1525" s="251" t="e">
        <f>VLOOKUP(C1525,#REF!, 2,FALSE)</f>
        <v>#REF!</v>
      </c>
      <c r="BM1525" s="191" t="s">
        <v>157</v>
      </c>
      <c r="BN1525" s="191" t="s">
        <v>3203</v>
      </c>
      <c r="BO1525" s="191" t="s">
        <v>5006</v>
      </c>
      <c r="BU1525" s="191" t="s">
        <v>157</v>
      </c>
      <c r="BV1525" s="191" t="s">
        <v>3203</v>
      </c>
      <c r="BW1525" s="191" t="s">
        <v>5006</v>
      </c>
    </row>
    <row r="1526" spans="51:75" x14ac:dyDescent="0.3">
      <c r="AY1526" s="251" t="e">
        <f>VLOOKUP(C1526,#REF!, 2,FALSE)</f>
        <v>#REF!</v>
      </c>
      <c r="BM1526" s="191" t="s">
        <v>158</v>
      </c>
      <c r="BN1526" s="191" t="s">
        <v>3203</v>
      </c>
      <c r="BO1526" s="191" t="s">
        <v>5007</v>
      </c>
      <c r="BU1526" s="191" t="s">
        <v>158</v>
      </c>
      <c r="BV1526" s="191" t="s">
        <v>3203</v>
      </c>
      <c r="BW1526" s="191" t="s">
        <v>5007</v>
      </c>
    </row>
    <row r="1527" spans="51:75" x14ac:dyDescent="0.3">
      <c r="AY1527" s="251" t="e">
        <f>VLOOKUP(C1527,#REF!, 2,FALSE)</f>
        <v>#REF!</v>
      </c>
      <c r="BM1527" s="191" t="s">
        <v>5008</v>
      </c>
      <c r="BN1527" s="191" t="s">
        <v>3203</v>
      </c>
      <c r="BO1527" s="191" t="s">
        <v>5009</v>
      </c>
      <c r="BU1527" s="191" t="s">
        <v>5008</v>
      </c>
      <c r="BV1527" s="191" t="s">
        <v>3203</v>
      </c>
      <c r="BW1527" s="191" t="s">
        <v>5009</v>
      </c>
    </row>
    <row r="1528" spans="51:75" x14ac:dyDescent="0.3">
      <c r="AY1528" s="251" t="e">
        <f>VLOOKUP(C1528,#REF!, 2,FALSE)</f>
        <v>#REF!</v>
      </c>
      <c r="BM1528" s="191" t="s">
        <v>5010</v>
      </c>
      <c r="BN1528" s="191" t="s">
        <v>1008</v>
      </c>
      <c r="BO1528" s="191" t="s">
        <v>5007</v>
      </c>
      <c r="BU1528" s="191" t="s">
        <v>5010</v>
      </c>
      <c r="BV1528" s="191" t="s">
        <v>1008</v>
      </c>
      <c r="BW1528" s="191" t="s">
        <v>5007</v>
      </c>
    </row>
    <row r="1529" spans="51:75" x14ac:dyDescent="0.3">
      <c r="AY1529" s="251" t="e">
        <f>VLOOKUP(C1529,#REF!, 2,FALSE)</f>
        <v>#REF!</v>
      </c>
      <c r="BM1529" s="191" t="s">
        <v>5011</v>
      </c>
      <c r="BN1529" s="191" t="s">
        <v>627</v>
      </c>
      <c r="BO1529" s="191" t="s">
        <v>700</v>
      </c>
      <c r="BU1529" s="191" t="s">
        <v>5011</v>
      </c>
      <c r="BV1529" s="191" t="s">
        <v>627</v>
      </c>
      <c r="BW1529" s="191" t="s">
        <v>700</v>
      </c>
    </row>
    <row r="1530" spans="51:75" x14ac:dyDescent="0.3">
      <c r="AY1530" s="251" t="e">
        <f>VLOOKUP(C1530,#REF!, 2,FALSE)</f>
        <v>#REF!</v>
      </c>
      <c r="BM1530" s="191" t="s">
        <v>5012</v>
      </c>
      <c r="BN1530" s="191" t="s">
        <v>626</v>
      </c>
      <c r="BO1530" s="191" t="s">
        <v>5014</v>
      </c>
      <c r="BU1530" s="191" t="s">
        <v>5012</v>
      </c>
      <c r="BV1530" s="191" t="s">
        <v>626</v>
      </c>
      <c r="BW1530" s="191" t="s">
        <v>5014</v>
      </c>
    </row>
    <row r="1531" spans="51:75" x14ac:dyDescent="0.3">
      <c r="AY1531" s="251" t="e">
        <f>VLOOKUP(C1531,#REF!, 2,FALSE)</f>
        <v>#REF!</v>
      </c>
      <c r="BM1531" s="191" t="s">
        <v>5015</v>
      </c>
      <c r="BN1531" s="191" t="s">
        <v>1140</v>
      </c>
      <c r="BO1531" s="191" t="s">
        <v>5016</v>
      </c>
      <c r="BU1531" s="191" t="s">
        <v>5015</v>
      </c>
      <c r="BV1531" s="191" t="s">
        <v>1140</v>
      </c>
      <c r="BW1531" s="191" t="s">
        <v>5016</v>
      </c>
    </row>
    <row r="1532" spans="51:75" x14ac:dyDescent="0.3">
      <c r="AY1532" s="251" t="e">
        <f>VLOOKUP(C1532,#REF!, 2,FALSE)</f>
        <v>#REF!</v>
      </c>
      <c r="BM1532" s="191" t="s">
        <v>5017</v>
      </c>
      <c r="BN1532" s="191" t="s">
        <v>943</v>
      </c>
      <c r="BO1532" s="191" t="s">
        <v>5019</v>
      </c>
      <c r="BU1532" s="191" t="s">
        <v>5017</v>
      </c>
      <c r="BV1532" s="191" t="s">
        <v>943</v>
      </c>
      <c r="BW1532" s="191" t="s">
        <v>5019</v>
      </c>
    </row>
    <row r="1533" spans="51:75" x14ac:dyDescent="0.3">
      <c r="AY1533" s="251" t="e">
        <f>VLOOKUP(C1533,#REF!, 2,FALSE)</f>
        <v>#REF!</v>
      </c>
      <c r="BM1533" s="191" t="s">
        <v>5020</v>
      </c>
      <c r="BN1533" s="191" t="s">
        <v>798</v>
      </c>
      <c r="BO1533" s="191" t="s">
        <v>5021</v>
      </c>
      <c r="BU1533" s="191" t="s">
        <v>5020</v>
      </c>
      <c r="BV1533" s="191" t="s">
        <v>798</v>
      </c>
      <c r="BW1533" s="191" t="s">
        <v>5021</v>
      </c>
    </row>
    <row r="1534" spans="51:75" x14ac:dyDescent="0.3">
      <c r="AY1534" s="251" t="e">
        <f>VLOOKUP(C1534,#REF!, 2,FALSE)</f>
        <v>#REF!</v>
      </c>
      <c r="BM1534" s="191" t="s">
        <v>965</v>
      </c>
      <c r="BN1534" s="191" t="s">
        <v>2980</v>
      </c>
      <c r="BO1534" s="191" t="s">
        <v>2984</v>
      </c>
      <c r="BU1534" s="191" t="s">
        <v>965</v>
      </c>
      <c r="BV1534" s="191" t="s">
        <v>2980</v>
      </c>
      <c r="BW1534" s="191" t="s">
        <v>2984</v>
      </c>
    </row>
    <row r="1535" spans="51:75" x14ac:dyDescent="0.3">
      <c r="AY1535" s="251" t="e">
        <f>VLOOKUP(C1535,#REF!, 2,FALSE)</f>
        <v>#REF!</v>
      </c>
      <c r="BM1535" s="191" t="s">
        <v>5022</v>
      </c>
      <c r="BN1535" s="191" t="s">
        <v>667</v>
      </c>
      <c r="BO1535" s="191" t="s">
        <v>5023</v>
      </c>
      <c r="BU1535" s="191" t="s">
        <v>5022</v>
      </c>
      <c r="BV1535" s="191" t="s">
        <v>667</v>
      </c>
      <c r="BW1535" s="191" t="s">
        <v>5023</v>
      </c>
    </row>
    <row r="1536" spans="51:75" x14ac:dyDescent="0.3">
      <c r="AY1536" s="251" t="e">
        <f>VLOOKUP(C1536,#REF!, 2,FALSE)</f>
        <v>#REF!</v>
      </c>
      <c r="BM1536" s="191" t="s">
        <v>5024</v>
      </c>
      <c r="BN1536" s="191" t="s">
        <v>697</v>
      </c>
      <c r="BO1536" s="191" t="s">
        <v>5025</v>
      </c>
      <c r="BU1536" s="191" t="s">
        <v>5024</v>
      </c>
      <c r="BV1536" s="191" t="s">
        <v>697</v>
      </c>
      <c r="BW1536" s="191" t="s">
        <v>5025</v>
      </c>
    </row>
    <row r="1537" spans="51:75" x14ac:dyDescent="0.3">
      <c r="AY1537" s="251" t="e">
        <f>VLOOKUP(C1537,#REF!, 2,FALSE)</f>
        <v>#REF!</v>
      </c>
      <c r="BM1537" s="191" t="s">
        <v>5026</v>
      </c>
      <c r="BN1537" s="191" t="s">
        <v>640</v>
      </c>
      <c r="BO1537" s="191" t="s">
        <v>5027</v>
      </c>
      <c r="BU1537" s="191" t="s">
        <v>5026</v>
      </c>
      <c r="BV1537" s="191" t="s">
        <v>640</v>
      </c>
      <c r="BW1537" s="191" t="s">
        <v>5027</v>
      </c>
    </row>
    <row r="1538" spans="51:75" x14ac:dyDescent="0.3">
      <c r="AY1538" s="251" t="e">
        <f>VLOOKUP(C1538,#REF!, 2,FALSE)</f>
        <v>#REF!</v>
      </c>
      <c r="BM1538" s="191" t="s">
        <v>5028</v>
      </c>
      <c r="BN1538" s="191" t="s">
        <v>3006</v>
      </c>
      <c r="BO1538" s="191" t="s">
        <v>4448</v>
      </c>
      <c r="BU1538" s="191" t="s">
        <v>5028</v>
      </c>
      <c r="BV1538" s="191" t="s">
        <v>3006</v>
      </c>
      <c r="BW1538" s="191" t="s">
        <v>4448</v>
      </c>
    </row>
    <row r="1539" spans="51:75" x14ac:dyDescent="0.3">
      <c r="AY1539" s="251" t="e">
        <f>VLOOKUP(C1539,#REF!, 2,FALSE)</f>
        <v>#REF!</v>
      </c>
      <c r="BM1539" s="191" t="s">
        <v>5031</v>
      </c>
      <c r="BN1539" s="191" t="s">
        <v>626</v>
      </c>
      <c r="BO1539" s="191" t="s">
        <v>2984</v>
      </c>
      <c r="BU1539" s="191" t="s">
        <v>5031</v>
      </c>
      <c r="BV1539" s="191" t="s">
        <v>626</v>
      </c>
      <c r="BW1539" s="191" t="s">
        <v>2984</v>
      </c>
    </row>
    <row r="1540" spans="51:75" x14ac:dyDescent="0.3">
      <c r="AY1540" s="251" t="e">
        <f>VLOOKUP(C1540,#REF!, 2,FALSE)</f>
        <v>#REF!</v>
      </c>
      <c r="BM1540" s="191" t="s">
        <v>5032</v>
      </c>
      <c r="BN1540" s="191" t="s">
        <v>3253</v>
      </c>
      <c r="BO1540" s="191" t="s">
        <v>2984</v>
      </c>
      <c r="BU1540" s="191" t="s">
        <v>5032</v>
      </c>
      <c r="BV1540" s="191" t="s">
        <v>3253</v>
      </c>
      <c r="BW1540" s="191" t="s">
        <v>2984</v>
      </c>
    </row>
    <row r="1541" spans="51:75" x14ac:dyDescent="0.3">
      <c r="AY1541" s="251" t="e">
        <f>VLOOKUP(C1541,#REF!, 2,FALSE)</f>
        <v>#REF!</v>
      </c>
      <c r="BM1541" s="191" t="s">
        <v>119</v>
      </c>
      <c r="BN1541" s="191" t="s">
        <v>1343</v>
      </c>
      <c r="BO1541" s="191" t="s">
        <v>5033</v>
      </c>
      <c r="BU1541" s="191" t="s">
        <v>119</v>
      </c>
      <c r="BV1541" s="191" t="s">
        <v>1343</v>
      </c>
      <c r="BW1541" s="191" t="s">
        <v>5033</v>
      </c>
    </row>
    <row r="1542" spans="51:75" x14ac:dyDescent="0.3">
      <c r="AY1542" s="251" t="e">
        <f>VLOOKUP(C1542,#REF!, 2,FALSE)</f>
        <v>#REF!</v>
      </c>
      <c r="BM1542" s="191" t="s">
        <v>5034</v>
      </c>
      <c r="BN1542" s="191" t="s">
        <v>3203</v>
      </c>
      <c r="BO1542" s="191" t="s">
        <v>1807</v>
      </c>
      <c r="BU1542" s="191" t="s">
        <v>5034</v>
      </c>
      <c r="BV1542" s="191" t="s">
        <v>3203</v>
      </c>
      <c r="BW1542" s="191" t="s">
        <v>1807</v>
      </c>
    </row>
    <row r="1543" spans="51:75" x14ac:dyDescent="0.3">
      <c r="AY1543" s="251" t="e">
        <f>VLOOKUP(C1543,#REF!, 2,FALSE)</f>
        <v>#REF!</v>
      </c>
      <c r="BM1543" s="191" t="s">
        <v>5035</v>
      </c>
      <c r="BN1543" s="191" t="s">
        <v>716</v>
      </c>
      <c r="BO1543" s="191" t="s">
        <v>5036</v>
      </c>
      <c r="BU1543" s="191" t="s">
        <v>5035</v>
      </c>
      <c r="BV1543" s="191" t="s">
        <v>716</v>
      </c>
      <c r="BW1543" s="191" t="s">
        <v>5036</v>
      </c>
    </row>
    <row r="1544" spans="51:75" x14ac:dyDescent="0.3">
      <c r="AY1544" s="251" t="e">
        <f>VLOOKUP(C1544,#REF!, 2,FALSE)</f>
        <v>#REF!</v>
      </c>
      <c r="BM1544" s="191" t="s">
        <v>5037</v>
      </c>
      <c r="BN1544" s="191" t="s">
        <v>3203</v>
      </c>
      <c r="BO1544" s="191" t="s">
        <v>4502</v>
      </c>
      <c r="BU1544" s="191" t="s">
        <v>5037</v>
      </c>
      <c r="BV1544" s="191" t="s">
        <v>3203</v>
      </c>
      <c r="BW1544" s="191" t="s">
        <v>4502</v>
      </c>
    </row>
    <row r="1545" spans="51:75" x14ac:dyDescent="0.3">
      <c r="AY1545" s="251" t="e">
        <f>VLOOKUP(C1545,#REF!, 2,FALSE)</f>
        <v>#REF!</v>
      </c>
      <c r="BM1545" s="191" t="s">
        <v>120</v>
      </c>
      <c r="BN1545" s="191" t="s">
        <v>720</v>
      </c>
      <c r="BO1545" s="191" t="s">
        <v>5038</v>
      </c>
      <c r="BU1545" s="191" t="s">
        <v>120</v>
      </c>
      <c r="BV1545" s="191" t="s">
        <v>720</v>
      </c>
      <c r="BW1545" s="191" t="s">
        <v>5038</v>
      </c>
    </row>
    <row r="1546" spans="51:75" x14ac:dyDescent="0.3">
      <c r="AY1546" s="251" t="e">
        <f>VLOOKUP(C1546,#REF!, 2,FALSE)</f>
        <v>#REF!</v>
      </c>
      <c r="BM1546" s="191" t="s">
        <v>5039</v>
      </c>
      <c r="BN1546" s="191" t="s">
        <v>1343</v>
      </c>
      <c r="BO1546" s="191" t="s">
        <v>5041</v>
      </c>
      <c r="BU1546" s="191" t="s">
        <v>5039</v>
      </c>
      <c r="BV1546" s="191" t="s">
        <v>1343</v>
      </c>
      <c r="BW1546" s="191" t="s">
        <v>5041</v>
      </c>
    </row>
    <row r="1547" spans="51:75" x14ac:dyDescent="0.3">
      <c r="AY1547" s="251" t="e">
        <f>VLOOKUP(C1547,#REF!, 2,FALSE)</f>
        <v>#REF!</v>
      </c>
      <c r="BM1547" s="191" t="s">
        <v>5042</v>
      </c>
      <c r="BN1547" s="191" t="s">
        <v>1343</v>
      </c>
      <c r="BO1547" s="191" t="s">
        <v>5043</v>
      </c>
      <c r="BU1547" s="191" t="s">
        <v>5042</v>
      </c>
      <c r="BV1547" s="191" t="s">
        <v>1343</v>
      </c>
      <c r="BW1547" s="191" t="s">
        <v>5043</v>
      </c>
    </row>
    <row r="1548" spans="51:75" x14ac:dyDescent="0.3">
      <c r="AY1548" s="251" t="e">
        <f>VLOOKUP(C1548,#REF!, 2,FALSE)</f>
        <v>#REF!</v>
      </c>
      <c r="BM1548" s="191" t="s">
        <v>5044</v>
      </c>
      <c r="BN1548" s="191" t="s">
        <v>1140</v>
      </c>
      <c r="BO1548" s="191" t="s">
        <v>2477</v>
      </c>
      <c r="BU1548" s="191" t="s">
        <v>5044</v>
      </c>
      <c r="BV1548" s="191" t="s">
        <v>1140</v>
      </c>
      <c r="BW1548" s="191" t="s">
        <v>2477</v>
      </c>
    </row>
    <row r="1549" spans="51:75" x14ac:dyDescent="0.3">
      <c r="AY1549" s="251" t="e">
        <f>VLOOKUP(C1549,#REF!, 2,FALSE)</f>
        <v>#REF!</v>
      </c>
      <c r="BM1549" s="191" t="s">
        <v>5045</v>
      </c>
      <c r="BN1549" s="191" t="s">
        <v>1140</v>
      </c>
      <c r="BO1549" s="191" t="s">
        <v>5046</v>
      </c>
      <c r="BU1549" s="191" t="s">
        <v>5045</v>
      </c>
      <c r="BV1549" s="191" t="s">
        <v>1140</v>
      </c>
      <c r="BW1549" s="191" t="s">
        <v>5046</v>
      </c>
    </row>
    <row r="1550" spans="51:75" x14ac:dyDescent="0.3">
      <c r="AY1550" s="251" t="e">
        <f>VLOOKUP(C1550,#REF!, 2,FALSE)</f>
        <v>#REF!</v>
      </c>
      <c r="BM1550" s="191" t="s">
        <v>5047</v>
      </c>
      <c r="BN1550" s="191" t="s">
        <v>2984</v>
      </c>
      <c r="BO1550" s="191" t="s">
        <v>5048</v>
      </c>
      <c r="BU1550" s="191" t="s">
        <v>5047</v>
      </c>
      <c r="BV1550" s="191" t="s">
        <v>2984</v>
      </c>
      <c r="BW1550" s="191" t="s">
        <v>5048</v>
      </c>
    </row>
    <row r="1551" spans="51:75" x14ac:dyDescent="0.3">
      <c r="AY1551" s="251" t="e">
        <f>VLOOKUP(C1551,#REF!, 2,FALSE)</f>
        <v>#REF!</v>
      </c>
      <c r="BM1551" s="191" t="s">
        <v>5049</v>
      </c>
      <c r="BN1551" s="191" t="s">
        <v>1343</v>
      </c>
      <c r="BO1551" s="191" t="s">
        <v>5050</v>
      </c>
      <c r="BU1551" s="191" t="s">
        <v>5049</v>
      </c>
      <c r="BV1551" s="191" t="s">
        <v>1343</v>
      </c>
      <c r="BW1551" s="191" t="s">
        <v>5050</v>
      </c>
    </row>
    <row r="1552" spans="51:75" x14ac:dyDescent="0.3">
      <c r="AY1552" s="251" t="e">
        <f>VLOOKUP(C1552,#REF!, 2,FALSE)</f>
        <v>#REF!</v>
      </c>
      <c r="BM1552" s="191" t="s">
        <v>5051</v>
      </c>
      <c r="BN1552" s="191" t="s">
        <v>2984</v>
      </c>
      <c r="BO1552" s="191" t="s">
        <v>2984</v>
      </c>
      <c r="BU1552" s="191" t="s">
        <v>5051</v>
      </c>
      <c r="BV1552" s="191" t="s">
        <v>2984</v>
      </c>
      <c r="BW1552" s="191" t="s">
        <v>2984</v>
      </c>
    </row>
    <row r="1553" spans="51:75" x14ac:dyDescent="0.3">
      <c r="AY1553" s="251" t="e">
        <f>VLOOKUP(C1553,#REF!, 2,FALSE)</f>
        <v>#REF!</v>
      </c>
      <c r="BM1553" s="191" t="s">
        <v>5053</v>
      </c>
      <c r="BN1553" s="191" t="s">
        <v>3084</v>
      </c>
      <c r="BO1553" s="191" t="s">
        <v>5054</v>
      </c>
      <c r="BU1553" s="191" t="s">
        <v>5053</v>
      </c>
      <c r="BV1553" s="191" t="s">
        <v>3084</v>
      </c>
      <c r="BW1553" s="191" t="s">
        <v>5054</v>
      </c>
    </row>
    <row r="1554" spans="51:75" x14ac:dyDescent="0.3">
      <c r="AY1554" s="251" t="e">
        <f>VLOOKUP(C1554,#REF!, 2,FALSE)</f>
        <v>#REF!</v>
      </c>
      <c r="BM1554" s="191" t="s">
        <v>5055</v>
      </c>
      <c r="BN1554" s="191" t="s">
        <v>2984</v>
      </c>
      <c r="BO1554" s="191" t="s">
        <v>5056</v>
      </c>
      <c r="BU1554" s="191" t="s">
        <v>5055</v>
      </c>
      <c r="BV1554" s="191" t="s">
        <v>2984</v>
      </c>
      <c r="BW1554" s="191" t="s">
        <v>5056</v>
      </c>
    </row>
    <row r="1555" spans="51:75" x14ac:dyDescent="0.3">
      <c r="AY1555" s="251" t="e">
        <f>VLOOKUP(C1555,#REF!, 2,FALSE)</f>
        <v>#REF!</v>
      </c>
      <c r="BM1555" s="191" t="s">
        <v>5057</v>
      </c>
      <c r="BN1555" s="191" t="s">
        <v>720</v>
      </c>
      <c r="BO1555" s="191" t="s">
        <v>4561</v>
      </c>
      <c r="BU1555" s="191" t="s">
        <v>5057</v>
      </c>
      <c r="BV1555" s="191" t="s">
        <v>720</v>
      </c>
      <c r="BW1555" s="191" t="s">
        <v>4561</v>
      </c>
    </row>
    <row r="1556" spans="51:75" x14ac:dyDescent="0.3">
      <c r="AY1556" s="251" t="e">
        <f>VLOOKUP(C1556,#REF!, 2,FALSE)</f>
        <v>#REF!</v>
      </c>
      <c r="BM1556" s="191" t="s">
        <v>5058</v>
      </c>
      <c r="BN1556" s="191" t="s">
        <v>1270</v>
      </c>
      <c r="BO1556" s="191" t="s">
        <v>5059</v>
      </c>
      <c r="BU1556" s="191" t="s">
        <v>5058</v>
      </c>
      <c r="BV1556" s="191" t="s">
        <v>1270</v>
      </c>
      <c r="BW1556" s="191" t="s">
        <v>5059</v>
      </c>
    </row>
    <row r="1557" spans="51:75" x14ac:dyDescent="0.3">
      <c r="AY1557" s="251" t="e">
        <f>VLOOKUP(C1557,#REF!, 2,FALSE)</f>
        <v>#REF!</v>
      </c>
      <c r="BM1557" s="191" t="s">
        <v>5060</v>
      </c>
      <c r="BN1557" s="191" t="s">
        <v>663</v>
      </c>
      <c r="BO1557" s="191" t="s">
        <v>5061</v>
      </c>
      <c r="BU1557" s="191" t="s">
        <v>5060</v>
      </c>
      <c r="BV1557" s="191" t="s">
        <v>663</v>
      </c>
      <c r="BW1557" s="191" t="s">
        <v>5061</v>
      </c>
    </row>
    <row r="1558" spans="51:75" x14ac:dyDescent="0.3">
      <c r="AY1558" s="251" t="e">
        <f>VLOOKUP(C1558,#REF!, 2,FALSE)</f>
        <v>#REF!</v>
      </c>
      <c r="BM1558" s="191" t="s">
        <v>159</v>
      </c>
      <c r="BN1558" s="191" t="s">
        <v>716</v>
      </c>
      <c r="BO1558" s="191" t="s">
        <v>5063</v>
      </c>
      <c r="BU1558" s="191" t="s">
        <v>159</v>
      </c>
      <c r="BV1558" s="191" t="s">
        <v>716</v>
      </c>
      <c r="BW1558" s="191" t="s">
        <v>5063</v>
      </c>
    </row>
    <row r="1559" spans="51:75" x14ac:dyDescent="0.3">
      <c r="AY1559" s="251" t="e">
        <f>VLOOKUP(C1559,#REF!, 2,FALSE)</f>
        <v>#REF!</v>
      </c>
      <c r="BM1559" s="191" t="s">
        <v>5064</v>
      </c>
      <c r="BN1559" s="191" t="s">
        <v>798</v>
      </c>
      <c r="BO1559" s="191" t="s">
        <v>5065</v>
      </c>
      <c r="BU1559" s="191" t="s">
        <v>5064</v>
      </c>
      <c r="BV1559" s="191" t="s">
        <v>798</v>
      </c>
      <c r="BW1559" s="191" t="s">
        <v>5065</v>
      </c>
    </row>
    <row r="1560" spans="51:75" x14ac:dyDescent="0.3">
      <c r="AY1560" s="251" t="e">
        <f>VLOOKUP(C1560,#REF!, 2,FALSE)</f>
        <v>#REF!</v>
      </c>
      <c r="BM1560" s="191" t="s">
        <v>5066</v>
      </c>
      <c r="BN1560" s="191" t="s">
        <v>3203</v>
      </c>
      <c r="BO1560" s="191" t="s">
        <v>2988</v>
      </c>
      <c r="BU1560" s="191" t="s">
        <v>5066</v>
      </c>
      <c r="BV1560" s="191" t="s">
        <v>3203</v>
      </c>
      <c r="BW1560" s="191" t="s">
        <v>2988</v>
      </c>
    </row>
    <row r="1561" spans="51:75" x14ac:dyDescent="0.3">
      <c r="AY1561" s="251" t="e">
        <f>VLOOKUP(C1561,#REF!, 2,FALSE)</f>
        <v>#REF!</v>
      </c>
      <c r="BM1561" s="191" t="s">
        <v>966</v>
      </c>
      <c r="BN1561" s="191" t="s">
        <v>3046</v>
      </c>
      <c r="BO1561" s="191" t="s">
        <v>5067</v>
      </c>
      <c r="BU1561" s="191" t="s">
        <v>966</v>
      </c>
      <c r="BV1561" s="191" t="s">
        <v>3046</v>
      </c>
      <c r="BW1561" s="191" t="s">
        <v>5067</v>
      </c>
    </row>
    <row r="1562" spans="51:75" x14ac:dyDescent="0.3">
      <c r="AY1562" s="251" t="e">
        <f>VLOOKUP(C1562,#REF!, 2,FALSE)</f>
        <v>#REF!</v>
      </c>
      <c r="BM1562" s="191" t="s">
        <v>5068</v>
      </c>
      <c r="BN1562" s="191" t="s">
        <v>732</v>
      </c>
      <c r="BO1562" s="191" t="s">
        <v>5069</v>
      </c>
      <c r="BU1562" s="191" t="s">
        <v>5068</v>
      </c>
      <c r="BV1562" s="191" t="s">
        <v>732</v>
      </c>
      <c r="BW1562" s="191" t="s">
        <v>5069</v>
      </c>
    </row>
    <row r="1563" spans="51:75" x14ac:dyDescent="0.3">
      <c r="AY1563" s="251" t="e">
        <f>VLOOKUP(C1563,#REF!, 2,FALSE)</f>
        <v>#REF!</v>
      </c>
      <c r="BM1563" s="191" t="s">
        <v>5070</v>
      </c>
      <c r="BN1563" s="191" t="s">
        <v>1343</v>
      </c>
      <c r="BO1563" s="191" t="s">
        <v>4414</v>
      </c>
      <c r="BU1563" s="191" t="s">
        <v>5070</v>
      </c>
      <c r="BV1563" s="191" t="s">
        <v>1343</v>
      </c>
      <c r="BW1563" s="191" t="s">
        <v>4414</v>
      </c>
    </row>
    <row r="1564" spans="51:75" x14ac:dyDescent="0.3">
      <c r="AY1564" s="251" t="e">
        <f>VLOOKUP(C1564,#REF!, 2,FALSE)</f>
        <v>#REF!</v>
      </c>
      <c r="BM1564" s="191" t="s">
        <v>5071</v>
      </c>
      <c r="BN1564" s="191" t="s">
        <v>667</v>
      </c>
      <c r="BO1564" s="191" t="s">
        <v>5072</v>
      </c>
      <c r="BU1564" s="191" t="s">
        <v>5071</v>
      </c>
      <c r="BV1564" s="191" t="s">
        <v>667</v>
      </c>
      <c r="BW1564" s="191" t="s">
        <v>5072</v>
      </c>
    </row>
    <row r="1565" spans="51:75" x14ac:dyDescent="0.3">
      <c r="AY1565" s="251" t="e">
        <f>VLOOKUP(C1565,#REF!, 2,FALSE)</f>
        <v>#REF!</v>
      </c>
      <c r="BM1565" s="191" t="s">
        <v>121</v>
      </c>
      <c r="BN1565" s="191" t="s">
        <v>626</v>
      </c>
      <c r="BO1565" s="191" t="s">
        <v>657</v>
      </c>
      <c r="BU1565" s="191" t="s">
        <v>121</v>
      </c>
      <c r="BV1565" s="191" t="s">
        <v>626</v>
      </c>
      <c r="BW1565" s="191" t="s">
        <v>657</v>
      </c>
    </row>
    <row r="1566" spans="51:75" x14ac:dyDescent="0.3">
      <c r="AY1566" s="251" t="e">
        <f>VLOOKUP(C1566,#REF!, 2,FALSE)</f>
        <v>#REF!</v>
      </c>
      <c r="BM1566" s="191" t="s">
        <v>5074</v>
      </c>
      <c r="BN1566" s="191" t="s">
        <v>1343</v>
      </c>
      <c r="BO1566" s="191" t="s">
        <v>2301</v>
      </c>
      <c r="BU1566" s="191" t="s">
        <v>5074</v>
      </c>
      <c r="BV1566" s="191" t="s">
        <v>1343</v>
      </c>
      <c r="BW1566" s="191" t="s">
        <v>2301</v>
      </c>
    </row>
    <row r="1567" spans="51:75" x14ac:dyDescent="0.3">
      <c r="AY1567" s="251" t="e">
        <f>VLOOKUP(C1567,#REF!, 2,FALSE)</f>
        <v>#REF!</v>
      </c>
      <c r="BM1567" s="191" t="s">
        <v>5075</v>
      </c>
      <c r="BN1567" s="191" t="s">
        <v>863</v>
      </c>
      <c r="BO1567" s="191" t="s">
        <v>5076</v>
      </c>
      <c r="BU1567" s="191" t="s">
        <v>5075</v>
      </c>
      <c r="BV1567" s="191" t="s">
        <v>863</v>
      </c>
      <c r="BW1567" s="191" t="s">
        <v>5076</v>
      </c>
    </row>
    <row r="1568" spans="51:75" x14ac:dyDescent="0.3">
      <c r="AY1568" s="251" t="e">
        <f>VLOOKUP(C1568,#REF!, 2,FALSE)</f>
        <v>#REF!</v>
      </c>
      <c r="BM1568" s="191" t="s">
        <v>5077</v>
      </c>
      <c r="BN1568" s="191" t="s">
        <v>3203</v>
      </c>
      <c r="BO1568" s="191" t="s">
        <v>5078</v>
      </c>
      <c r="BU1568" s="191" t="s">
        <v>5077</v>
      </c>
      <c r="BV1568" s="191" t="s">
        <v>3203</v>
      </c>
      <c r="BW1568" s="191" t="s">
        <v>5078</v>
      </c>
    </row>
    <row r="1569" spans="51:75" x14ac:dyDescent="0.3">
      <c r="AY1569" s="251" t="e">
        <f>VLOOKUP(C1569,#REF!, 2,FALSE)</f>
        <v>#REF!</v>
      </c>
      <c r="BM1569" s="191" t="s">
        <v>5080</v>
      </c>
      <c r="BN1569" s="191" t="s">
        <v>3203</v>
      </c>
      <c r="BO1569" s="191" t="s">
        <v>5082</v>
      </c>
      <c r="BU1569" s="191" t="s">
        <v>5080</v>
      </c>
      <c r="BV1569" s="191" t="s">
        <v>3203</v>
      </c>
      <c r="BW1569" s="191" t="s">
        <v>5082</v>
      </c>
    </row>
    <row r="1570" spans="51:75" x14ac:dyDescent="0.3">
      <c r="AY1570" s="251" t="e">
        <f>VLOOKUP(C1570,#REF!, 2,FALSE)</f>
        <v>#REF!</v>
      </c>
      <c r="BM1570" s="191" t="s">
        <v>5083</v>
      </c>
      <c r="BN1570" s="191" t="s">
        <v>863</v>
      </c>
      <c r="BO1570" s="191" t="s">
        <v>4717</v>
      </c>
      <c r="BU1570" s="191" t="s">
        <v>5083</v>
      </c>
      <c r="BV1570" s="191" t="s">
        <v>863</v>
      </c>
      <c r="BW1570" s="191" t="s">
        <v>4717</v>
      </c>
    </row>
    <row r="1571" spans="51:75" x14ac:dyDescent="0.3">
      <c r="AY1571" s="251" t="e">
        <f>VLOOKUP(C1571,#REF!, 2,FALSE)</f>
        <v>#REF!</v>
      </c>
      <c r="BM1571" s="191" t="s">
        <v>5086</v>
      </c>
      <c r="BN1571" s="191" t="s">
        <v>3203</v>
      </c>
      <c r="BO1571" s="191" t="s">
        <v>5087</v>
      </c>
      <c r="BU1571" s="191" t="s">
        <v>5086</v>
      </c>
      <c r="BV1571" s="191" t="s">
        <v>3203</v>
      </c>
      <c r="BW1571" s="191" t="s">
        <v>5087</v>
      </c>
    </row>
    <row r="1572" spans="51:75" x14ac:dyDescent="0.3">
      <c r="AY1572" s="251" t="e">
        <f>VLOOKUP(C1572,#REF!, 2,FALSE)</f>
        <v>#REF!</v>
      </c>
      <c r="BM1572" s="191" t="s">
        <v>967</v>
      </c>
      <c r="BN1572" s="191" t="s">
        <v>804</v>
      </c>
      <c r="BO1572" s="191" t="s">
        <v>1790</v>
      </c>
      <c r="BU1572" s="191" t="s">
        <v>967</v>
      </c>
      <c r="BV1572" s="191" t="s">
        <v>804</v>
      </c>
      <c r="BW1572" s="191" t="s">
        <v>1790</v>
      </c>
    </row>
    <row r="1573" spans="51:75" x14ac:dyDescent="0.3">
      <c r="AY1573" s="251" t="e">
        <f>VLOOKUP(C1573,#REF!, 2,FALSE)</f>
        <v>#REF!</v>
      </c>
      <c r="BM1573" s="191" t="s">
        <v>5088</v>
      </c>
      <c r="BN1573" s="191" t="s">
        <v>720</v>
      </c>
      <c r="BO1573" s="191" t="s">
        <v>802</v>
      </c>
      <c r="BU1573" s="191" t="s">
        <v>5088</v>
      </c>
      <c r="BV1573" s="191" t="s">
        <v>720</v>
      </c>
      <c r="BW1573" s="191" t="s">
        <v>802</v>
      </c>
    </row>
    <row r="1574" spans="51:75" x14ac:dyDescent="0.3">
      <c r="AY1574" s="251" t="e">
        <f>VLOOKUP(C1574,#REF!, 2,FALSE)</f>
        <v>#REF!</v>
      </c>
      <c r="BM1574" s="191" t="s">
        <v>5090</v>
      </c>
      <c r="BN1574" s="191" t="s">
        <v>863</v>
      </c>
      <c r="BO1574" s="191" t="s">
        <v>1693</v>
      </c>
      <c r="BU1574" s="191" t="s">
        <v>5090</v>
      </c>
      <c r="BV1574" s="191" t="s">
        <v>863</v>
      </c>
      <c r="BW1574" s="191" t="s">
        <v>1693</v>
      </c>
    </row>
    <row r="1575" spans="51:75" x14ac:dyDescent="0.3">
      <c r="AY1575" s="251" t="e">
        <f>VLOOKUP(C1575,#REF!, 2,FALSE)</f>
        <v>#REF!</v>
      </c>
      <c r="BM1575" s="191" t="s">
        <v>5092</v>
      </c>
      <c r="BN1575" s="191" t="s">
        <v>3203</v>
      </c>
      <c r="BO1575" s="191" t="s">
        <v>5093</v>
      </c>
      <c r="BU1575" s="191" t="s">
        <v>5092</v>
      </c>
      <c r="BV1575" s="191" t="s">
        <v>3203</v>
      </c>
      <c r="BW1575" s="191" t="s">
        <v>5093</v>
      </c>
    </row>
    <row r="1576" spans="51:75" x14ac:dyDescent="0.3">
      <c r="AY1576" s="251" t="e">
        <f>VLOOKUP(C1576,#REF!, 2,FALSE)</f>
        <v>#REF!</v>
      </c>
      <c r="BM1576" s="191" t="s">
        <v>5095</v>
      </c>
      <c r="BN1576" s="191" t="s">
        <v>795</v>
      </c>
      <c r="BO1576" s="191" t="s">
        <v>5097</v>
      </c>
      <c r="BU1576" s="191" t="s">
        <v>5095</v>
      </c>
      <c r="BV1576" s="191" t="s">
        <v>795</v>
      </c>
      <c r="BW1576" s="191" t="s">
        <v>5097</v>
      </c>
    </row>
    <row r="1577" spans="51:75" x14ac:dyDescent="0.3">
      <c r="AY1577" s="251" t="e">
        <f>VLOOKUP(C1577,#REF!, 2,FALSE)</f>
        <v>#REF!</v>
      </c>
      <c r="BM1577" s="191" t="s">
        <v>5098</v>
      </c>
      <c r="BN1577" s="191" t="s">
        <v>663</v>
      </c>
      <c r="BO1577" s="191" t="s">
        <v>5100</v>
      </c>
      <c r="BU1577" s="191" t="s">
        <v>5098</v>
      </c>
      <c r="BV1577" s="191" t="s">
        <v>663</v>
      </c>
      <c r="BW1577" s="191" t="s">
        <v>5100</v>
      </c>
    </row>
    <row r="1578" spans="51:75" x14ac:dyDescent="0.3">
      <c r="AY1578" s="251" t="e">
        <f>VLOOKUP(C1578,#REF!, 2,FALSE)</f>
        <v>#REF!</v>
      </c>
      <c r="BM1578" s="191" t="s">
        <v>5101</v>
      </c>
      <c r="BN1578" s="191" t="s">
        <v>850</v>
      </c>
      <c r="BO1578" s="191" t="s">
        <v>1387</v>
      </c>
      <c r="BU1578" s="191" t="s">
        <v>5101</v>
      </c>
      <c r="BV1578" s="191" t="s">
        <v>850</v>
      </c>
      <c r="BW1578" s="191" t="s">
        <v>1387</v>
      </c>
    </row>
    <row r="1579" spans="51:75" x14ac:dyDescent="0.3">
      <c r="AY1579" s="251" t="e">
        <f>VLOOKUP(C1579,#REF!, 2,FALSE)</f>
        <v>#REF!</v>
      </c>
      <c r="BM1579" s="191" t="s">
        <v>5102</v>
      </c>
      <c r="BN1579" s="191" t="s">
        <v>863</v>
      </c>
      <c r="BO1579" s="191" t="s">
        <v>5103</v>
      </c>
      <c r="BU1579" s="191" t="s">
        <v>5102</v>
      </c>
      <c r="BV1579" s="191" t="s">
        <v>863</v>
      </c>
      <c r="BW1579" s="191" t="s">
        <v>5103</v>
      </c>
    </row>
    <row r="1580" spans="51:75" x14ac:dyDescent="0.3">
      <c r="AY1580" s="251" t="e">
        <f>VLOOKUP(C1580,#REF!, 2,FALSE)</f>
        <v>#REF!</v>
      </c>
      <c r="BM1580" s="191" t="s">
        <v>5104</v>
      </c>
      <c r="BN1580" s="191" t="s">
        <v>1273</v>
      </c>
      <c r="BO1580" s="191" t="s">
        <v>2096</v>
      </c>
      <c r="BU1580" s="191" t="s">
        <v>5104</v>
      </c>
      <c r="BV1580" s="191" t="s">
        <v>1273</v>
      </c>
      <c r="BW1580" s="191" t="s">
        <v>2096</v>
      </c>
    </row>
    <row r="1581" spans="51:75" x14ac:dyDescent="0.3">
      <c r="AY1581" s="251" t="e">
        <f>VLOOKUP(C1581,#REF!, 2,FALSE)</f>
        <v>#REF!</v>
      </c>
      <c r="BM1581" s="191" t="s">
        <v>5107</v>
      </c>
      <c r="BN1581" s="191" t="s">
        <v>620</v>
      </c>
      <c r="BO1581" s="191" t="s">
        <v>5108</v>
      </c>
      <c r="BU1581" s="191" t="s">
        <v>5107</v>
      </c>
      <c r="BV1581" s="191" t="s">
        <v>620</v>
      </c>
      <c r="BW1581" s="191" t="s">
        <v>5108</v>
      </c>
    </row>
    <row r="1582" spans="51:75" x14ac:dyDescent="0.3">
      <c r="AY1582" s="251" t="e">
        <f>VLOOKUP(C1582,#REF!, 2,FALSE)</f>
        <v>#REF!</v>
      </c>
      <c r="BM1582" s="191" t="s">
        <v>160</v>
      </c>
      <c r="BN1582" s="191" t="s">
        <v>716</v>
      </c>
      <c r="BO1582" s="191" t="s">
        <v>5110</v>
      </c>
      <c r="BU1582" s="191" t="s">
        <v>160</v>
      </c>
      <c r="BV1582" s="191" t="s">
        <v>716</v>
      </c>
      <c r="BW1582" s="191" t="s">
        <v>5110</v>
      </c>
    </row>
    <row r="1583" spans="51:75" x14ac:dyDescent="0.3">
      <c r="AY1583" s="251" t="e">
        <f>VLOOKUP(C1583,#REF!, 2,FALSE)</f>
        <v>#REF!</v>
      </c>
      <c r="BM1583" s="191" t="s">
        <v>5111</v>
      </c>
      <c r="BN1583" s="191" t="s">
        <v>3203</v>
      </c>
      <c r="BO1583" s="191" t="s">
        <v>5112</v>
      </c>
      <c r="BU1583" s="191" t="s">
        <v>5111</v>
      </c>
      <c r="BV1583" s="191" t="s">
        <v>3203</v>
      </c>
      <c r="BW1583" s="191" t="s">
        <v>5112</v>
      </c>
    </row>
    <row r="1584" spans="51:75" x14ac:dyDescent="0.3">
      <c r="AY1584" s="251" t="e">
        <f>VLOOKUP(C1584,#REF!, 2,FALSE)</f>
        <v>#REF!</v>
      </c>
      <c r="BM1584" s="191" t="s">
        <v>968</v>
      </c>
      <c r="BN1584" s="191" t="s">
        <v>624</v>
      </c>
      <c r="BO1584" s="191" t="s">
        <v>5113</v>
      </c>
      <c r="BU1584" s="191" t="s">
        <v>968</v>
      </c>
      <c r="BV1584" s="191" t="s">
        <v>624</v>
      </c>
      <c r="BW1584" s="191" t="s">
        <v>5113</v>
      </c>
    </row>
    <row r="1585" spans="51:75" x14ac:dyDescent="0.3">
      <c r="AY1585" s="251" t="e">
        <f>VLOOKUP(C1585,#REF!, 2,FALSE)</f>
        <v>#REF!</v>
      </c>
      <c r="BM1585" s="191" t="s">
        <v>5114</v>
      </c>
      <c r="BN1585" s="191" t="s">
        <v>3203</v>
      </c>
      <c r="BO1585" s="191" t="s">
        <v>5019</v>
      </c>
      <c r="BU1585" s="191" t="s">
        <v>5114</v>
      </c>
      <c r="BV1585" s="191" t="s">
        <v>3203</v>
      </c>
      <c r="BW1585" s="191" t="s">
        <v>5019</v>
      </c>
    </row>
    <row r="1586" spans="51:75" x14ac:dyDescent="0.3">
      <c r="AY1586" s="251" t="e">
        <f>VLOOKUP(C1586,#REF!, 2,FALSE)</f>
        <v>#REF!</v>
      </c>
      <c r="BM1586" s="191" t="s">
        <v>5116</v>
      </c>
      <c r="BN1586" s="191" t="s">
        <v>3203</v>
      </c>
      <c r="BO1586" s="191" t="s">
        <v>5117</v>
      </c>
      <c r="BU1586" s="191" t="s">
        <v>5116</v>
      </c>
      <c r="BV1586" s="191" t="s">
        <v>3203</v>
      </c>
      <c r="BW1586" s="191" t="s">
        <v>5117</v>
      </c>
    </row>
    <row r="1587" spans="51:75" x14ac:dyDescent="0.3">
      <c r="AY1587" s="251" t="e">
        <f>VLOOKUP(C1587,#REF!, 2,FALSE)</f>
        <v>#REF!</v>
      </c>
      <c r="BM1587" s="191" t="s">
        <v>5118</v>
      </c>
      <c r="BN1587" s="191" t="s">
        <v>1071</v>
      </c>
      <c r="BO1587" s="191" t="s">
        <v>1058</v>
      </c>
      <c r="BU1587" s="191" t="s">
        <v>5118</v>
      </c>
      <c r="BV1587" s="191" t="s">
        <v>1071</v>
      </c>
      <c r="BW1587" s="191" t="s">
        <v>1058</v>
      </c>
    </row>
    <row r="1588" spans="51:75" x14ac:dyDescent="0.3">
      <c r="AY1588" s="251" t="e">
        <f>VLOOKUP(C1588,#REF!, 2,FALSE)</f>
        <v>#REF!</v>
      </c>
      <c r="BM1588" s="191" t="s">
        <v>5120</v>
      </c>
      <c r="BN1588" s="191" t="s">
        <v>3006</v>
      </c>
      <c r="BO1588" s="191" t="s">
        <v>2984</v>
      </c>
      <c r="BU1588" s="191" t="s">
        <v>5120</v>
      </c>
      <c r="BV1588" s="191" t="s">
        <v>3006</v>
      </c>
      <c r="BW1588" s="191" t="s">
        <v>2984</v>
      </c>
    </row>
    <row r="1589" spans="51:75" x14ac:dyDescent="0.3">
      <c r="AY1589" s="251" t="e">
        <f>VLOOKUP(C1589,#REF!, 2,FALSE)</f>
        <v>#REF!</v>
      </c>
      <c r="BM1589" s="191" t="s">
        <v>5121</v>
      </c>
      <c r="BN1589" s="191" t="s">
        <v>3203</v>
      </c>
      <c r="BO1589" s="191" t="s">
        <v>5122</v>
      </c>
      <c r="BU1589" s="191" t="s">
        <v>5121</v>
      </c>
      <c r="BV1589" s="191" t="s">
        <v>3203</v>
      </c>
      <c r="BW1589" s="191" t="s">
        <v>5122</v>
      </c>
    </row>
    <row r="1590" spans="51:75" x14ac:dyDescent="0.3">
      <c r="AY1590" s="251" t="e">
        <f>VLOOKUP(C1590,#REF!, 2,FALSE)</f>
        <v>#REF!</v>
      </c>
      <c r="BM1590" s="191" t="s">
        <v>5123</v>
      </c>
      <c r="BN1590" s="191" t="s">
        <v>2984</v>
      </c>
      <c r="BO1590" s="191" t="s">
        <v>1338</v>
      </c>
      <c r="BU1590" s="191" t="s">
        <v>5123</v>
      </c>
      <c r="BV1590" s="191" t="s">
        <v>2984</v>
      </c>
      <c r="BW1590" s="191" t="s">
        <v>1338</v>
      </c>
    </row>
    <row r="1591" spans="51:75" x14ac:dyDescent="0.3">
      <c r="AY1591" s="251" t="e">
        <f>VLOOKUP(C1591,#REF!, 2,FALSE)</f>
        <v>#REF!</v>
      </c>
      <c r="BM1591" s="191" t="s">
        <v>5124</v>
      </c>
      <c r="BN1591" s="191" t="s">
        <v>1140</v>
      </c>
      <c r="BO1591" s="191" t="s">
        <v>1049</v>
      </c>
      <c r="BU1591" s="191" t="s">
        <v>5124</v>
      </c>
      <c r="BV1591" s="191" t="s">
        <v>1140</v>
      </c>
      <c r="BW1591" s="191" t="s">
        <v>1049</v>
      </c>
    </row>
    <row r="1592" spans="51:75" x14ac:dyDescent="0.3">
      <c r="AY1592" s="251" t="e">
        <f>VLOOKUP(C1592,#REF!, 2,FALSE)</f>
        <v>#REF!</v>
      </c>
      <c r="BM1592" s="191" t="s">
        <v>5125</v>
      </c>
      <c r="BN1592" s="191" t="s">
        <v>2980</v>
      </c>
      <c r="BO1592" s="191" t="s">
        <v>2984</v>
      </c>
      <c r="BU1592" s="191" t="s">
        <v>5125</v>
      </c>
      <c r="BV1592" s="191" t="s">
        <v>2980</v>
      </c>
      <c r="BW1592" s="191" t="s">
        <v>2984</v>
      </c>
    </row>
    <row r="1593" spans="51:75" x14ac:dyDescent="0.3">
      <c r="AY1593" s="251" t="e">
        <f>VLOOKUP(C1593,#REF!, 2,FALSE)</f>
        <v>#REF!</v>
      </c>
      <c r="BM1593" s="191" t="s">
        <v>5126</v>
      </c>
      <c r="BN1593" s="191" t="s">
        <v>637</v>
      </c>
      <c r="BO1593" s="191" t="s">
        <v>5127</v>
      </c>
      <c r="BU1593" s="191" t="s">
        <v>5126</v>
      </c>
      <c r="BV1593" s="191" t="s">
        <v>637</v>
      </c>
      <c r="BW1593" s="191" t="s">
        <v>5127</v>
      </c>
    </row>
    <row r="1594" spans="51:75" x14ac:dyDescent="0.3">
      <c r="AY1594" s="251" t="e">
        <f>VLOOKUP(C1594,#REF!, 2,FALSE)</f>
        <v>#REF!</v>
      </c>
      <c r="BM1594" s="191" t="s">
        <v>5128</v>
      </c>
      <c r="BN1594" s="191" t="s">
        <v>2984</v>
      </c>
      <c r="BO1594" s="191" t="s">
        <v>2984</v>
      </c>
      <c r="BU1594" s="191" t="s">
        <v>5128</v>
      </c>
      <c r="BV1594" s="191" t="s">
        <v>2984</v>
      </c>
      <c r="BW1594" s="191" t="s">
        <v>2984</v>
      </c>
    </row>
    <row r="1595" spans="51:75" x14ac:dyDescent="0.3">
      <c r="AY1595" s="251" t="e">
        <f>VLOOKUP(C1595,#REF!, 2,FALSE)</f>
        <v>#REF!</v>
      </c>
      <c r="BM1595" s="191" t="s">
        <v>5129</v>
      </c>
      <c r="BN1595" s="191" t="s">
        <v>2984</v>
      </c>
      <c r="BO1595" s="191" t="s">
        <v>2984</v>
      </c>
      <c r="BU1595" s="191" t="s">
        <v>5129</v>
      </c>
      <c r="BV1595" s="191" t="s">
        <v>2984</v>
      </c>
      <c r="BW1595" s="191" t="s">
        <v>2984</v>
      </c>
    </row>
    <row r="1596" spans="51:75" x14ac:dyDescent="0.3">
      <c r="AY1596" s="251" t="e">
        <f>VLOOKUP(C1596,#REF!, 2,FALSE)</f>
        <v>#REF!</v>
      </c>
      <c r="BM1596" s="191" t="s">
        <v>5132</v>
      </c>
      <c r="BN1596" s="191" t="s">
        <v>656</v>
      </c>
      <c r="BO1596" s="191" t="s">
        <v>5133</v>
      </c>
      <c r="BU1596" s="191" t="s">
        <v>5132</v>
      </c>
      <c r="BV1596" s="191" t="s">
        <v>656</v>
      </c>
      <c r="BW1596" s="191" t="s">
        <v>5133</v>
      </c>
    </row>
    <row r="1597" spans="51:75" x14ac:dyDescent="0.3">
      <c r="AY1597" s="251" t="e">
        <f>VLOOKUP(C1597,#REF!, 2,FALSE)</f>
        <v>#REF!</v>
      </c>
      <c r="BM1597" s="191" t="s">
        <v>969</v>
      </c>
      <c r="BN1597" s="191" t="s">
        <v>3203</v>
      </c>
      <c r="BO1597" s="191" t="s">
        <v>2093</v>
      </c>
      <c r="BU1597" s="191" t="s">
        <v>969</v>
      </c>
      <c r="BV1597" s="191" t="s">
        <v>3203</v>
      </c>
      <c r="BW1597" s="191" t="s">
        <v>2093</v>
      </c>
    </row>
    <row r="1598" spans="51:75" x14ac:dyDescent="0.3">
      <c r="AY1598" s="251" t="e">
        <f>VLOOKUP(C1598,#REF!, 2,FALSE)</f>
        <v>#REF!</v>
      </c>
      <c r="BM1598" s="191" t="s">
        <v>970</v>
      </c>
      <c r="BN1598" s="191" t="s">
        <v>2980</v>
      </c>
      <c r="BO1598" s="191" t="s">
        <v>1006</v>
      </c>
      <c r="BU1598" s="191" t="s">
        <v>970</v>
      </c>
      <c r="BV1598" s="191" t="s">
        <v>2980</v>
      </c>
      <c r="BW1598" s="191" t="s">
        <v>1006</v>
      </c>
    </row>
    <row r="1599" spans="51:75" x14ac:dyDescent="0.3">
      <c r="AY1599" s="251" t="e">
        <f>VLOOKUP(C1599,#REF!, 2,FALSE)</f>
        <v>#REF!</v>
      </c>
      <c r="BM1599" s="191" t="s">
        <v>971</v>
      </c>
      <c r="BN1599" s="191" t="s">
        <v>618</v>
      </c>
      <c r="BO1599" s="191" t="s">
        <v>1812</v>
      </c>
      <c r="BU1599" s="191" t="s">
        <v>971</v>
      </c>
      <c r="BV1599" s="191" t="s">
        <v>618</v>
      </c>
      <c r="BW1599" s="191" t="s">
        <v>1812</v>
      </c>
    </row>
    <row r="1600" spans="51:75" x14ac:dyDescent="0.3">
      <c r="AY1600" s="251" t="e">
        <f>VLOOKUP(C1600,#REF!, 2,FALSE)</f>
        <v>#REF!</v>
      </c>
      <c r="BM1600" s="191" t="s">
        <v>5134</v>
      </c>
      <c r="BN1600" s="191" t="s">
        <v>663</v>
      </c>
      <c r="BO1600" s="191" t="s">
        <v>5135</v>
      </c>
      <c r="BU1600" s="191" t="s">
        <v>5134</v>
      </c>
      <c r="BV1600" s="191" t="s">
        <v>663</v>
      </c>
      <c r="BW1600" s="191" t="s">
        <v>5135</v>
      </c>
    </row>
    <row r="1601" spans="51:75" x14ac:dyDescent="0.3">
      <c r="AY1601" s="251" t="e">
        <f>VLOOKUP(C1601,#REF!, 2,FALSE)</f>
        <v>#REF!</v>
      </c>
      <c r="BM1601" s="191" t="s">
        <v>5137</v>
      </c>
      <c r="BN1601" s="191" t="s">
        <v>16989</v>
      </c>
      <c r="BO1601" s="191" t="s">
        <v>3171</v>
      </c>
      <c r="BU1601" s="191" t="s">
        <v>5137</v>
      </c>
      <c r="BV1601" s="191" t="s">
        <v>16989</v>
      </c>
      <c r="BW1601" s="191" t="s">
        <v>3171</v>
      </c>
    </row>
    <row r="1602" spans="51:75" x14ac:dyDescent="0.3">
      <c r="AY1602" s="251" t="e">
        <f>VLOOKUP(C1602,#REF!, 2,FALSE)</f>
        <v>#REF!</v>
      </c>
      <c r="BM1602" s="191" t="s">
        <v>5138</v>
      </c>
      <c r="BN1602" s="191" t="s">
        <v>663</v>
      </c>
      <c r="BO1602" s="191" t="s">
        <v>2826</v>
      </c>
      <c r="BU1602" s="191" t="s">
        <v>5138</v>
      </c>
      <c r="BV1602" s="191" t="s">
        <v>663</v>
      </c>
      <c r="BW1602" s="191" t="s">
        <v>2826</v>
      </c>
    </row>
    <row r="1603" spans="51:75" x14ac:dyDescent="0.3">
      <c r="AY1603" s="251" t="e">
        <f>VLOOKUP(C1603,#REF!, 2,FALSE)</f>
        <v>#REF!</v>
      </c>
      <c r="BM1603" s="191" t="s">
        <v>5139</v>
      </c>
      <c r="BN1603" s="191" t="s">
        <v>3046</v>
      </c>
      <c r="BO1603" s="191" t="s">
        <v>5140</v>
      </c>
      <c r="BU1603" s="191" t="s">
        <v>5139</v>
      </c>
      <c r="BV1603" s="191" t="s">
        <v>3046</v>
      </c>
      <c r="BW1603" s="191" t="s">
        <v>5140</v>
      </c>
    </row>
    <row r="1604" spans="51:75" x14ac:dyDescent="0.3">
      <c r="AY1604" s="251" t="e">
        <f>VLOOKUP(C1604,#REF!, 2,FALSE)</f>
        <v>#REF!</v>
      </c>
      <c r="BM1604" s="191" t="s">
        <v>5142</v>
      </c>
      <c r="BN1604" s="191" t="s">
        <v>667</v>
      </c>
      <c r="BO1604" s="191" t="s">
        <v>4123</v>
      </c>
      <c r="BU1604" s="191" t="s">
        <v>5142</v>
      </c>
      <c r="BV1604" s="191" t="s">
        <v>667</v>
      </c>
      <c r="BW1604" s="191" t="s">
        <v>4123</v>
      </c>
    </row>
    <row r="1605" spans="51:75" x14ac:dyDescent="0.3">
      <c r="AY1605" s="251" t="e">
        <f>VLOOKUP(C1605,#REF!, 2,FALSE)</f>
        <v>#REF!</v>
      </c>
      <c r="BM1605" s="191" t="s">
        <v>972</v>
      </c>
      <c r="BN1605" s="191" t="s">
        <v>863</v>
      </c>
      <c r="BO1605" s="191" t="s">
        <v>5144</v>
      </c>
      <c r="BU1605" s="191" t="s">
        <v>972</v>
      </c>
      <c r="BV1605" s="191" t="s">
        <v>863</v>
      </c>
      <c r="BW1605" s="191" t="s">
        <v>5144</v>
      </c>
    </row>
    <row r="1606" spans="51:75" x14ac:dyDescent="0.3">
      <c r="AY1606" s="251" t="e">
        <f>VLOOKUP(C1606,#REF!, 2,FALSE)</f>
        <v>#REF!</v>
      </c>
      <c r="BM1606" s="191" t="s">
        <v>5145</v>
      </c>
      <c r="BN1606" s="191" t="s">
        <v>637</v>
      </c>
      <c r="BO1606" s="191" t="s">
        <v>5146</v>
      </c>
      <c r="BU1606" s="191" t="s">
        <v>5145</v>
      </c>
      <c r="BV1606" s="191" t="s">
        <v>637</v>
      </c>
      <c r="BW1606" s="191" t="s">
        <v>5146</v>
      </c>
    </row>
    <row r="1607" spans="51:75" x14ac:dyDescent="0.3">
      <c r="AY1607" s="251" t="e">
        <f>VLOOKUP(C1607,#REF!, 2,FALSE)</f>
        <v>#REF!</v>
      </c>
      <c r="BM1607" s="191" t="s">
        <v>5147</v>
      </c>
      <c r="BN1607" s="191" t="s">
        <v>811</v>
      </c>
      <c r="BO1607" s="191" t="s">
        <v>5148</v>
      </c>
      <c r="BU1607" s="191" t="s">
        <v>5147</v>
      </c>
      <c r="BV1607" s="191" t="s">
        <v>811</v>
      </c>
      <c r="BW1607" s="191" t="s">
        <v>5148</v>
      </c>
    </row>
    <row r="1608" spans="51:75" x14ac:dyDescent="0.3">
      <c r="AY1608" s="251" t="e">
        <f>VLOOKUP(C1608,#REF!, 2,FALSE)</f>
        <v>#REF!</v>
      </c>
      <c r="BM1608" s="191" t="s">
        <v>5149</v>
      </c>
      <c r="BN1608" s="191" t="s">
        <v>3088</v>
      </c>
      <c r="BO1608" s="191" t="s">
        <v>5151</v>
      </c>
      <c r="BU1608" s="191" t="s">
        <v>5149</v>
      </c>
      <c r="BV1608" s="191" t="s">
        <v>3088</v>
      </c>
      <c r="BW1608" s="191" t="s">
        <v>5151</v>
      </c>
    </row>
    <row r="1609" spans="51:75" x14ac:dyDescent="0.3">
      <c r="AY1609" s="251" t="e">
        <f>VLOOKUP(C1609,#REF!, 2,FALSE)</f>
        <v>#REF!</v>
      </c>
      <c r="BM1609" s="191" t="s">
        <v>5152</v>
      </c>
      <c r="BN1609" s="191" t="s">
        <v>811</v>
      </c>
      <c r="BO1609" s="191" t="s">
        <v>5154</v>
      </c>
      <c r="BU1609" s="191" t="s">
        <v>5152</v>
      </c>
      <c r="BV1609" s="191" t="s">
        <v>811</v>
      </c>
      <c r="BW1609" s="191" t="s">
        <v>5154</v>
      </c>
    </row>
    <row r="1610" spans="51:75" x14ac:dyDescent="0.3">
      <c r="AY1610" s="251" t="e">
        <f>VLOOKUP(C1610,#REF!, 2,FALSE)</f>
        <v>#REF!</v>
      </c>
      <c r="BM1610" s="191" t="s">
        <v>5155</v>
      </c>
      <c r="BN1610" s="191" t="s">
        <v>2984</v>
      </c>
      <c r="BO1610" s="191" t="s">
        <v>2984</v>
      </c>
      <c r="BU1610" s="191" t="s">
        <v>5155</v>
      </c>
      <c r="BV1610" s="191" t="s">
        <v>2984</v>
      </c>
      <c r="BW1610" s="191" t="s">
        <v>2984</v>
      </c>
    </row>
    <row r="1611" spans="51:75" x14ac:dyDescent="0.3">
      <c r="AY1611" s="251" t="e">
        <f>VLOOKUP(C1611,#REF!, 2,FALSE)</f>
        <v>#REF!</v>
      </c>
      <c r="BM1611" s="191" t="s">
        <v>5156</v>
      </c>
      <c r="BN1611" s="191" t="s">
        <v>772</v>
      </c>
      <c r="BO1611" s="191" t="s">
        <v>1869</v>
      </c>
      <c r="BU1611" s="191" t="s">
        <v>5156</v>
      </c>
      <c r="BV1611" s="191" t="s">
        <v>772</v>
      </c>
      <c r="BW1611" s="191" t="s">
        <v>1869</v>
      </c>
    </row>
    <row r="1612" spans="51:75" x14ac:dyDescent="0.3">
      <c r="AY1612" s="251" t="e">
        <f>VLOOKUP(C1612,#REF!, 2,FALSE)</f>
        <v>#REF!</v>
      </c>
      <c r="BM1612" s="191" t="s">
        <v>5158</v>
      </c>
      <c r="BN1612" s="191" t="s">
        <v>638</v>
      </c>
      <c r="BO1612" s="191" t="s">
        <v>5159</v>
      </c>
      <c r="BU1612" s="191" t="s">
        <v>5158</v>
      </c>
      <c r="BV1612" s="191" t="s">
        <v>638</v>
      </c>
      <c r="BW1612" s="191" t="s">
        <v>5159</v>
      </c>
    </row>
    <row r="1613" spans="51:75" x14ac:dyDescent="0.3">
      <c r="AY1613" s="251" t="e">
        <f>VLOOKUP(C1613,#REF!, 2,FALSE)</f>
        <v>#REF!</v>
      </c>
      <c r="BM1613" s="191" t="s">
        <v>5160</v>
      </c>
      <c r="BN1613" s="191" t="s">
        <v>798</v>
      </c>
      <c r="BO1613" s="191" t="s">
        <v>3184</v>
      </c>
      <c r="BU1613" s="191" t="s">
        <v>5160</v>
      </c>
      <c r="BV1613" s="191" t="s">
        <v>798</v>
      </c>
      <c r="BW1613" s="191" t="s">
        <v>3184</v>
      </c>
    </row>
    <row r="1614" spans="51:75" x14ac:dyDescent="0.3">
      <c r="AY1614" s="251" t="e">
        <f>VLOOKUP(C1614,#REF!, 2,FALSE)</f>
        <v>#REF!</v>
      </c>
      <c r="BM1614" s="191" t="s">
        <v>973</v>
      </c>
      <c r="BN1614" s="191" t="s">
        <v>627</v>
      </c>
      <c r="BO1614" s="191" t="s">
        <v>2878</v>
      </c>
      <c r="BU1614" s="191" t="s">
        <v>973</v>
      </c>
      <c r="BV1614" s="191" t="s">
        <v>627</v>
      </c>
      <c r="BW1614" s="191" t="s">
        <v>2878</v>
      </c>
    </row>
    <row r="1615" spans="51:75" x14ac:dyDescent="0.3">
      <c r="AY1615" s="251" t="e">
        <f>VLOOKUP(C1615,#REF!, 2,FALSE)</f>
        <v>#REF!</v>
      </c>
      <c r="BM1615" s="191" t="s">
        <v>974</v>
      </c>
      <c r="BN1615" s="191" t="s">
        <v>629</v>
      </c>
      <c r="BO1615" s="191" t="s">
        <v>5164</v>
      </c>
      <c r="BU1615" s="191" t="s">
        <v>974</v>
      </c>
      <c r="BV1615" s="191" t="s">
        <v>629</v>
      </c>
      <c r="BW1615" s="191" t="s">
        <v>5164</v>
      </c>
    </row>
    <row r="1616" spans="51:75" x14ac:dyDescent="0.3">
      <c r="AY1616" s="251" t="e">
        <f>VLOOKUP(C1616,#REF!, 2,FALSE)</f>
        <v>#REF!</v>
      </c>
      <c r="BM1616" s="191" t="s">
        <v>5165</v>
      </c>
      <c r="BN1616" s="191" t="s">
        <v>3006</v>
      </c>
      <c r="BO1616" s="191" t="s">
        <v>5166</v>
      </c>
      <c r="BU1616" s="191" t="s">
        <v>5165</v>
      </c>
      <c r="BV1616" s="191" t="s">
        <v>3006</v>
      </c>
      <c r="BW1616" s="191" t="s">
        <v>5166</v>
      </c>
    </row>
    <row r="1617" spans="51:75" x14ac:dyDescent="0.3">
      <c r="AY1617" s="251" t="e">
        <f>VLOOKUP(C1617,#REF!, 2,FALSE)</f>
        <v>#REF!</v>
      </c>
      <c r="BM1617" s="191" t="s">
        <v>78</v>
      </c>
      <c r="BN1617" s="191" t="s">
        <v>2433</v>
      </c>
      <c r="BO1617" s="191" t="s">
        <v>2932</v>
      </c>
      <c r="BU1617" s="191" t="s">
        <v>78</v>
      </c>
      <c r="BV1617" s="191" t="s">
        <v>2433</v>
      </c>
      <c r="BW1617" s="191" t="s">
        <v>2932</v>
      </c>
    </row>
    <row r="1618" spans="51:75" x14ac:dyDescent="0.3">
      <c r="AY1618" s="251" t="e">
        <f>VLOOKUP(C1618,#REF!, 2,FALSE)</f>
        <v>#REF!</v>
      </c>
      <c r="BM1618" s="191" t="s">
        <v>5168</v>
      </c>
      <c r="BN1618" s="191" t="s">
        <v>1140</v>
      </c>
      <c r="BO1618" s="191" t="s">
        <v>5169</v>
      </c>
      <c r="BU1618" s="191" t="s">
        <v>5168</v>
      </c>
      <c r="BV1618" s="191" t="s">
        <v>1140</v>
      </c>
      <c r="BW1618" s="191" t="s">
        <v>5169</v>
      </c>
    </row>
    <row r="1619" spans="51:75" x14ac:dyDescent="0.3">
      <c r="AY1619" s="251" t="e">
        <f>VLOOKUP(C1619,#REF!, 2,FALSE)</f>
        <v>#REF!</v>
      </c>
      <c r="BM1619" s="191" t="s">
        <v>975</v>
      </c>
      <c r="BN1619" s="191" t="s">
        <v>701</v>
      </c>
      <c r="BO1619" s="191" t="s">
        <v>5170</v>
      </c>
      <c r="BU1619" s="191" t="s">
        <v>975</v>
      </c>
      <c r="BV1619" s="191" t="s">
        <v>701</v>
      </c>
      <c r="BW1619" s="191" t="s">
        <v>5170</v>
      </c>
    </row>
    <row r="1620" spans="51:75" x14ac:dyDescent="0.3">
      <c r="AY1620" s="251" t="e">
        <f>VLOOKUP(C1620,#REF!, 2,FALSE)</f>
        <v>#REF!</v>
      </c>
      <c r="BM1620" s="191" t="s">
        <v>5171</v>
      </c>
      <c r="BN1620" s="191" t="s">
        <v>3253</v>
      </c>
      <c r="BO1620" s="191" t="s">
        <v>2984</v>
      </c>
      <c r="BU1620" s="191" t="s">
        <v>5171</v>
      </c>
      <c r="BV1620" s="191" t="s">
        <v>3253</v>
      </c>
      <c r="BW1620" s="191" t="s">
        <v>2984</v>
      </c>
    </row>
    <row r="1621" spans="51:75" x14ac:dyDescent="0.3">
      <c r="AY1621" s="251" t="e">
        <f>VLOOKUP(C1621,#REF!, 2,FALSE)</f>
        <v>#REF!</v>
      </c>
      <c r="BM1621" s="191" t="s">
        <v>79</v>
      </c>
      <c r="BN1621" s="191" t="s">
        <v>706</v>
      </c>
      <c r="BO1621" s="191" t="s">
        <v>5173</v>
      </c>
      <c r="BU1621" s="191" t="s">
        <v>79</v>
      </c>
      <c r="BV1621" s="191" t="s">
        <v>706</v>
      </c>
      <c r="BW1621" s="191" t="s">
        <v>5173</v>
      </c>
    </row>
    <row r="1622" spans="51:75" x14ac:dyDescent="0.3">
      <c r="AY1622" s="251" t="e">
        <f>VLOOKUP(C1622,#REF!, 2,FALSE)</f>
        <v>#REF!</v>
      </c>
      <c r="BM1622" s="191" t="s">
        <v>5174</v>
      </c>
      <c r="BN1622" s="191" t="s">
        <v>637</v>
      </c>
      <c r="BO1622" s="191" t="s">
        <v>907</v>
      </c>
      <c r="BU1622" s="191" t="s">
        <v>5174</v>
      </c>
      <c r="BV1622" s="191" t="s">
        <v>637</v>
      </c>
      <c r="BW1622" s="191" t="s">
        <v>907</v>
      </c>
    </row>
    <row r="1623" spans="51:75" x14ac:dyDescent="0.3">
      <c r="AY1623" s="251" t="e">
        <f>VLOOKUP(C1623,#REF!, 2,FALSE)</f>
        <v>#REF!</v>
      </c>
      <c r="BM1623" s="191" t="s">
        <v>5175</v>
      </c>
      <c r="BN1623" s="191" t="s">
        <v>638</v>
      </c>
      <c r="BO1623" s="191" t="s">
        <v>5177</v>
      </c>
      <c r="BU1623" s="191" t="s">
        <v>5175</v>
      </c>
      <c r="BV1623" s="191" t="s">
        <v>638</v>
      </c>
      <c r="BW1623" s="191" t="s">
        <v>5177</v>
      </c>
    </row>
    <row r="1624" spans="51:75" x14ac:dyDescent="0.3">
      <c r="AY1624" s="251" t="e">
        <f>VLOOKUP(C1624,#REF!, 2,FALSE)</f>
        <v>#REF!</v>
      </c>
      <c r="BM1624" s="191" t="s">
        <v>5178</v>
      </c>
      <c r="BN1624" s="191" t="s">
        <v>632</v>
      </c>
      <c r="BO1624" s="191" t="s">
        <v>3367</v>
      </c>
      <c r="BU1624" s="191" t="s">
        <v>5178</v>
      </c>
      <c r="BV1624" s="191" t="s">
        <v>632</v>
      </c>
      <c r="BW1624" s="191" t="s">
        <v>3367</v>
      </c>
    </row>
    <row r="1625" spans="51:75" x14ac:dyDescent="0.3">
      <c r="AY1625" s="251" t="e">
        <f>VLOOKUP(C1625,#REF!, 2,FALSE)</f>
        <v>#REF!</v>
      </c>
      <c r="BM1625" s="191" t="s">
        <v>976</v>
      </c>
      <c r="BN1625" s="191" t="s">
        <v>1343</v>
      </c>
      <c r="BO1625" s="191" t="s">
        <v>2372</v>
      </c>
      <c r="BU1625" s="191" t="s">
        <v>976</v>
      </c>
      <c r="BV1625" s="191" t="s">
        <v>1343</v>
      </c>
      <c r="BW1625" s="191" t="s">
        <v>2372</v>
      </c>
    </row>
    <row r="1626" spans="51:75" x14ac:dyDescent="0.3">
      <c r="AY1626" s="251" t="e">
        <f>VLOOKUP(C1626,#REF!, 2,FALSE)</f>
        <v>#REF!</v>
      </c>
      <c r="BM1626" s="191" t="s">
        <v>977</v>
      </c>
      <c r="BN1626" s="191" t="s">
        <v>3046</v>
      </c>
      <c r="BO1626" s="191" t="s">
        <v>5181</v>
      </c>
      <c r="BU1626" s="191" t="s">
        <v>977</v>
      </c>
      <c r="BV1626" s="191" t="s">
        <v>3046</v>
      </c>
      <c r="BW1626" s="191" t="s">
        <v>5181</v>
      </c>
    </row>
    <row r="1627" spans="51:75" x14ac:dyDescent="0.3">
      <c r="AY1627" s="251" t="e">
        <f>VLOOKUP(C1627,#REF!, 2,FALSE)</f>
        <v>#REF!</v>
      </c>
      <c r="BM1627" s="191" t="s">
        <v>5182</v>
      </c>
      <c r="BN1627" s="191" t="s">
        <v>853</v>
      </c>
      <c r="BO1627" s="191" t="s">
        <v>5183</v>
      </c>
      <c r="BU1627" s="191" t="s">
        <v>5182</v>
      </c>
      <c r="BV1627" s="191" t="s">
        <v>853</v>
      </c>
      <c r="BW1627" s="191" t="s">
        <v>5183</v>
      </c>
    </row>
    <row r="1628" spans="51:75" x14ac:dyDescent="0.3">
      <c r="AY1628" s="251" t="e">
        <f>VLOOKUP(C1628,#REF!, 2,FALSE)</f>
        <v>#REF!</v>
      </c>
      <c r="BM1628" s="191" t="s">
        <v>978</v>
      </c>
      <c r="BN1628" s="191" t="s">
        <v>1343</v>
      </c>
      <c r="BO1628" s="191" t="s">
        <v>999</v>
      </c>
      <c r="BU1628" s="191" t="s">
        <v>978</v>
      </c>
      <c r="BV1628" s="191" t="s">
        <v>1343</v>
      </c>
      <c r="BW1628" s="191" t="s">
        <v>999</v>
      </c>
    </row>
    <row r="1629" spans="51:75" x14ac:dyDescent="0.3">
      <c r="AY1629" s="251" t="e">
        <f>VLOOKUP(C1629,#REF!, 2,FALSE)</f>
        <v>#REF!</v>
      </c>
      <c r="BM1629" s="191" t="s">
        <v>979</v>
      </c>
      <c r="BN1629" s="191" t="s">
        <v>3253</v>
      </c>
      <c r="BO1629" s="191" t="s">
        <v>5184</v>
      </c>
      <c r="BU1629" s="191" t="s">
        <v>979</v>
      </c>
      <c r="BV1629" s="191" t="s">
        <v>3253</v>
      </c>
      <c r="BW1629" s="191" t="s">
        <v>5184</v>
      </c>
    </row>
    <row r="1630" spans="51:75" x14ac:dyDescent="0.3">
      <c r="AY1630" s="251" t="e">
        <f>VLOOKUP(C1630,#REF!, 2,FALSE)</f>
        <v>#REF!</v>
      </c>
      <c r="BM1630" s="191" t="s">
        <v>5185</v>
      </c>
      <c r="BN1630" s="191" t="s">
        <v>3203</v>
      </c>
      <c r="BO1630" s="191" t="s">
        <v>5186</v>
      </c>
      <c r="BU1630" s="191" t="s">
        <v>5185</v>
      </c>
      <c r="BV1630" s="191" t="s">
        <v>3203</v>
      </c>
      <c r="BW1630" s="191" t="s">
        <v>5186</v>
      </c>
    </row>
    <row r="1631" spans="51:75" x14ac:dyDescent="0.3">
      <c r="AY1631" s="251" t="e">
        <f>VLOOKUP(C1631,#REF!, 2,FALSE)</f>
        <v>#REF!</v>
      </c>
      <c r="BM1631" s="191" t="s">
        <v>5187</v>
      </c>
      <c r="BN1631" s="191" t="s">
        <v>2984</v>
      </c>
      <c r="BO1631" s="191" t="s">
        <v>5188</v>
      </c>
      <c r="BU1631" s="191" t="s">
        <v>5187</v>
      </c>
      <c r="BV1631" s="191" t="s">
        <v>2984</v>
      </c>
      <c r="BW1631" s="191" t="s">
        <v>5188</v>
      </c>
    </row>
    <row r="1632" spans="51:75" x14ac:dyDescent="0.3">
      <c r="AY1632" s="251" t="e">
        <f>VLOOKUP(C1632,#REF!, 2,FALSE)</f>
        <v>#REF!</v>
      </c>
      <c r="BM1632" s="191" t="s">
        <v>5189</v>
      </c>
      <c r="BN1632" s="191" t="s">
        <v>2984</v>
      </c>
      <c r="BO1632" s="191" t="s">
        <v>2984</v>
      </c>
      <c r="BU1632" s="191" t="s">
        <v>5189</v>
      </c>
      <c r="BV1632" s="191" t="s">
        <v>2984</v>
      </c>
      <c r="BW1632" s="191" t="s">
        <v>2984</v>
      </c>
    </row>
    <row r="1633" spans="51:75" x14ac:dyDescent="0.3">
      <c r="AY1633" s="251" t="e">
        <f>VLOOKUP(C1633,#REF!, 2,FALSE)</f>
        <v>#REF!</v>
      </c>
      <c r="BM1633" s="191" t="s">
        <v>5190</v>
      </c>
      <c r="BN1633" s="191" t="s">
        <v>670</v>
      </c>
      <c r="BO1633" s="191" t="s">
        <v>5191</v>
      </c>
      <c r="BU1633" s="191" t="s">
        <v>5190</v>
      </c>
      <c r="BV1633" s="191" t="s">
        <v>670</v>
      </c>
      <c r="BW1633" s="191" t="s">
        <v>5191</v>
      </c>
    </row>
    <row r="1634" spans="51:75" x14ac:dyDescent="0.3">
      <c r="AY1634" s="251" t="e">
        <f>VLOOKUP(C1634,#REF!, 2,FALSE)</f>
        <v>#REF!</v>
      </c>
      <c r="BM1634" s="191" t="s">
        <v>980</v>
      </c>
      <c r="BN1634" s="191" t="s">
        <v>3203</v>
      </c>
      <c r="BO1634" s="191" t="s">
        <v>5192</v>
      </c>
      <c r="BU1634" s="191" t="s">
        <v>980</v>
      </c>
      <c r="BV1634" s="191" t="s">
        <v>3203</v>
      </c>
      <c r="BW1634" s="191" t="s">
        <v>5192</v>
      </c>
    </row>
    <row r="1635" spans="51:75" x14ac:dyDescent="0.3">
      <c r="AY1635" s="251" t="e">
        <f>VLOOKUP(C1635,#REF!, 2,FALSE)</f>
        <v>#REF!</v>
      </c>
      <c r="BM1635" s="191" t="s">
        <v>5193</v>
      </c>
      <c r="BN1635" s="191" t="s">
        <v>16996</v>
      </c>
      <c r="BO1635" s="191" t="s">
        <v>771</v>
      </c>
      <c r="BU1635" s="191" t="s">
        <v>5193</v>
      </c>
      <c r="BV1635" s="191" t="s">
        <v>16996</v>
      </c>
      <c r="BW1635" s="191" t="s">
        <v>771</v>
      </c>
    </row>
    <row r="1636" spans="51:75" x14ac:dyDescent="0.3">
      <c r="AY1636" s="251" t="e">
        <f>VLOOKUP(C1636,#REF!, 2,FALSE)</f>
        <v>#REF!</v>
      </c>
      <c r="BM1636" s="191" t="s">
        <v>5194</v>
      </c>
      <c r="BN1636" s="191" t="s">
        <v>2980</v>
      </c>
      <c r="BO1636" s="191" t="s">
        <v>5195</v>
      </c>
      <c r="BU1636" s="191" t="s">
        <v>5194</v>
      </c>
      <c r="BV1636" s="191" t="s">
        <v>2980</v>
      </c>
      <c r="BW1636" s="191" t="s">
        <v>5195</v>
      </c>
    </row>
    <row r="1637" spans="51:75" x14ac:dyDescent="0.3">
      <c r="AY1637" s="251" t="e">
        <f>VLOOKUP(C1637,#REF!, 2,FALSE)</f>
        <v>#REF!</v>
      </c>
      <c r="BM1637" s="191" t="s">
        <v>5196</v>
      </c>
      <c r="BN1637" s="191" t="s">
        <v>632</v>
      </c>
      <c r="BO1637" s="191" t="s">
        <v>3225</v>
      </c>
      <c r="BU1637" s="191" t="s">
        <v>5196</v>
      </c>
      <c r="BV1637" s="191" t="s">
        <v>632</v>
      </c>
      <c r="BW1637" s="191" t="s">
        <v>3225</v>
      </c>
    </row>
    <row r="1638" spans="51:75" x14ac:dyDescent="0.3">
      <c r="AY1638" s="251" t="e">
        <f>VLOOKUP(C1638,#REF!, 2,FALSE)</f>
        <v>#REF!</v>
      </c>
      <c r="BM1638" s="191" t="s">
        <v>5198</v>
      </c>
      <c r="BN1638" s="191" t="s">
        <v>3029</v>
      </c>
      <c r="BO1638" s="191" t="s">
        <v>5199</v>
      </c>
      <c r="BU1638" s="191" t="s">
        <v>5198</v>
      </c>
      <c r="BV1638" s="191" t="s">
        <v>3029</v>
      </c>
      <c r="BW1638" s="191" t="s">
        <v>5199</v>
      </c>
    </row>
    <row r="1639" spans="51:75" x14ac:dyDescent="0.3">
      <c r="AY1639" s="251" t="e">
        <f>VLOOKUP(C1639,#REF!, 2,FALSE)</f>
        <v>#REF!</v>
      </c>
      <c r="BM1639" s="191" t="s">
        <v>5200</v>
      </c>
      <c r="BN1639" s="191" t="s">
        <v>3203</v>
      </c>
      <c r="BO1639" s="191" t="s">
        <v>5201</v>
      </c>
      <c r="BU1639" s="191" t="s">
        <v>5200</v>
      </c>
      <c r="BV1639" s="191" t="s">
        <v>3203</v>
      </c>
      <c r="BW1639" s="191" t="s">
        <v>5201</v>
      </c>
    </row>
    <row r="1640" spans="51:75" x14ac:dyDescent="0.3">
      <c r="AY1640" s="251" t="e">
        <f>VLOOKUP(C1640,#REF!, 2,FALSE)</f>
        <v>#REF!</v>
      </c>
      <c r="BM1640" s="191" t="s">
        <v>5202</v>
      </c>
      <c r="BN1640" s="191" t="s">
        <v>664</v>
      </c>
      <c r="BO1640" s="191" t="s">
        <v>5203</v>
      </c>
      <c r="BU1640" s="191" t="s">
        <v>5202</v>
      </c>
      <c r="BV1640" s="191" t="s">
        <v>664</v>
      </c>
      <c r="BW1640" s="191" t="s">
        <v>5203</v>
      </c>
    </row>
    <row r="1641" spans="51:75" x14ac:dyDescent="0.3">
      <c r="AY1641" s="251" t="e">
        <f>VLOOKUP(C1641,#REF!, 2,FALSE)</f>
        <v>#REF!</v>
      </c>
      <c r="BM1641" s="191" t="s">
        <v>5204</v>
      </c>
      <c r="BN1641" s="191" t="s">
        <v>3203</v>
      </c>
      <c r="BO1641" s="191" t="s">
        <v>1383</v>
      </c>
      <c r="BU1641" s="191" t="s">
        <v>5204</v>
      </c>
      <c r="BV1641" s="191" t="s">
        <v>3203</v>
      </c>
      <c r="BW1641" s="191" t="s">
        <v>1383</v>
      </c>
    </row>
    <row r="1642" spans="51:75" x14ac:dyDescent="0.3">
      <c r="AY1642" s="251" t="e">
        <f>VLOOKUP(C1642,#REF!, 2,FALSE)</f>
        <v>#REF!</v>
      </c>
      <c r="BM1642" s="191" t="s">
        <v>5205</v>
      </c>
      <c r="BN1642" s="191" t="s">
        <v>3029</v>
      </c>
      <c r="BO1642" s="191" t="s">
        <v>5206</v>
      </c>
      <c r="BU1642" s="191" t="s">
        <v>5205</v>
      </c>
      <c r="BV1642" s="191" t="s">
        <v>3029</v>
      </c>
      <c r="BW1642" s="191" t="s">
        <v>5206</v>
      </c>
    </row>
    <row r="1643" spans="51:75" x14ac:dyDescent="0.3">
      <c r="AY1643" s="251" t="e">
        <f>VLOOKUP(C1643,#REF!, 2,FALSE)</f>
        <v>#REF!</v>
      </c>
      <c r="BM1643" s="191" t="s">
        <v>5207</v>
      </c>
      <c r="BN1643" s="191" t="s">
        <v>1343</v>
      </c>
      <c r="BO1643" s="191" t="s">
        <v>771</v>
      </c>
      <c r="BU1643" s="191" t="s">
        <v>5207</v>
      </c>
      <c r="BV1643" s="191" t="s">
        <v>1343</v>
      </c>
      <c r="BW1643" s="191" t="s">
        <v>771</v>
      </c>
    </row>
    <row r="1644" spans="51:75" x14ac:dyDescent="0.3">
      <c r="AY1644" s="251" t="e">
        <f>VLOOKUP(C1644,#REF!, 2,FALSE)</f>
        <v>#REF!</v>
      </c>
      <c r="BM1644" s="191" t="s">
        <v>5208</v>
      </c>
      <c r="BN1644" s="191" t="s">
        <v>3098</v>
      </c>
      <c r="BO1644" s="191" t="s">
        <v>5209</v>
      </c>
      <c r="BU1644" s="191" t="s">
        <v>5208</v>
      </c>
      <c r="BV1644" s="191" t="s">
        <v>3098</v>
      </c>
      <c r="BW1644" s="191" t="s">
        <v>5209</v>
      </c>
    </row>
    <row r="1645" spans="51:75" x14ac:dyDescent="0.3">
      <c r="AY1645" s="251" t="e">
        <f>VLOOKUP(C1645,#REF!, 2,FALSE)</f>
        <v>#REF!</v>
      </c>
      <c r="BM1645" s="191" t="s">
        <v>5210</v>
      </c>
      <c r="BN1645" s="191" t="s">
        <v>3203</v>
      </c>
      <c r="BO1645" s="191" t="s">
        <v>841</v>
      </c>
      <c r="BU1645" s="191" t="s">
        <v>5210</v>
      </c>
      <c r="BV1645" s="191" t="s">
        <v>3203</v>
      </c>
      <c r="BW1645" s="191" t="s">
        <v>841</v>
      </c>
    </row>
    <row r="1646" spans="51:75" x14ac:dyDescent="0.3">
      <c r="AY1646" s="251" t="e">
        <f>VLOOKUP(C1646,#REF!, 2,FALSE)</f>
        <v>#REF!</v>
      </c>
      <c r="BM1646" s="191" t="s">
        <v>80</v>
      </c>
      <c r="BN1646" s="191" t="s">
        <v>2980</v>
      </c>
      <c r="BO1646" s="191" t="s">
        <v>945</v>
      </c>
      <c r="BU1646" s="191" t="s">
        <v>80</v>
      </c>
      <c r="BV1646" s="191" t="s">
        <v>2980</v>
      </c>
      <c r="BW1646" s="191" t="s">
        <v>945</v>
      </c>
    </row>
    <row r="1647" spans="51:75" x14ac:dyDescent="0.3">
      <c r="AY1647" s="251" t="e">
        <f>VLOOKUP(C1647,#REF!, 2,FALSE)</f>
        <v>#REF!</v>
      </c>
      <c r="BM1647" s="191" t="s">
        <v>5211</v>
      </c>
      <c r="BN1647" s="191" t="s">
        <v>2980</v>
      </c>
      <c r="BO1647" s="191" t="s">
        <v>5209</v>
      </c>
      <c r="BU1647" s="191" t="s">
        <v>5211</v>
      </c>
      <c r="BV1647" s="191" t="s">
        <v>2980</v>
      </c>
      <c r="BW1647" s="191" t="s">
        <v>5209</v>
      </c>
    </row>
    <row r="1648" spans="51:75" x14ac:dyDescent="0.3">
      <c r="AY1648" s="251" t="e">
        <f>VLOOKUP(C1648,#REF!, 2,FALSE)</f>
        <v>#REF!</v>
      </c>
      <c r="BM1648" s="191" t="s">
        <v>5212</v>
      </c>
      <c r="BN1648" s="191" t="s">
        <v>3203</v>
      </c>
      <c r="BO1648" s="191" t="s">
        <v>1540</v>
      </c>
      <c r="BU1648" s="191" t="s">
        <v>5212</v>
      </c>
      <c r="BV1648" s="191" t="s">
        <v>3203</v>
      </c>
      <c r="BW1648" s="191" t="s">
        <v>1540</v>
      </c>
    </row>
    <row r="1649" spans="51:75" x14ac:dyDescent="0.3">
      <c r="AY1649" s="251" t="e">
        <f>VLOOKUP(C1649,#REF!, 2,FALSE)</f>
        <v>#REF!</v>
      </c>
      <c r="BM1649" s="191" t="s">
        <v>5214</v>
      </c>
      <c r="BN1649" s="191" t="s">
        <v>16992</v>
      </c>
      <c r="BO1649" s="191" t="s">
        <v>666</v>
      </c>
      <c r="BU1649" s="191" t="s">
        <v>5214</v>
      </c>
      <c r="BV1649" s="191" t="s">
        <v>16992</v>
      </c>
      <c r="BW1649" s="191" t="s">
        <v>666</v>
      </c>
    </row>
    <row r="1650" spans="51:75" x14ac:dyDescent="0.3">
      <c r="AY1650" s="251" t="e">
        <f>VLOOKUP(C1650,#REF!, 2,FALSE)</f>
        <v>#REF!</v>
      </c>
      <c r="BM1650" s="191" t="s">
        <v>5215</v>
      </c>
      <c r="BN1650" s="191" t="s">
        <v>1343</v>
      </c>
      <c r="BO1650" s="191" t="s">
        <v>3139</v>
      </c>
      <c r="BU1650" s="191" t="s">
        <v>5215</v>
      </c>
      <c r="BV1650" s="191" t="s">
        <v>1343</v>
      </c>
      <c r="BW1650" s="191" t="s">
        <v>3139</v>
      </c>
    </row>
    <row r="1651" spans="51:75" x14ac:dyDescent="0.3">
      <c r="AY1651" s="251" t="e">
        <f>VLOOKUP(C1651,#REF!, 2,FALSE)</f>
        <v>#REF!</v>
      </c>
      <c r="BM1651" s="191" t="s">
        <v>5216</v>
      </c>
      <c r="BN1651" s="191" t="s">
        <v>3084</v>
      </c>
      <c r="BO1651" s="191" t="s">
        <v>3198</v>
      </c>
      <c r="BU1651" s="191" t="s">
        <v>5216</v>
      </c>
      <c r="BV1651" s="191" t="s">
        <v>3084</v>
      </c>
      <c r="BW1651" s="191" t="s">
        <v>3198</v>
      </c>
    </row>
    <row r="1652" spans="51:75" x14ac:dyDescent="0.3">
      <c r="AY1652" s="251" t="e">
        <f>VLOOKUP(C1652,#REF!, 2,FALSE)</f>
        <v>#REF!</v>
      </c>
      <c r="BM1652" s="191" t="s">
        <v>5217</v>
      </c>
      <c r="BN1652" s="191" t="s">
        <v>850</v>
      </c>
      <c r="BO1652" s="191" t="s">
        <v>1597</v>
      </c>
      <c r="BU1652" s="191" t="s">
        <v>5217</v>
      </c>
      <c r="BV1652" s="191" t="s">
        <v>850</v>
      </c>
      <c r="BW1652" s="191" t="s">
        <v>1597</v>
      </c>
    </row>
    <row r="1653" spans="51:75" x14ac:dyDescent="0.3">
      <c r="AY1653" s="251" t="e">
        <f>VLOOKUP(C1653,#REF!, 2,FALSE)</f>
        <v>#REF!</v>
      </c>
      <c r="BM1653" s="191" t="s">
        <v>5218</v>
      </c>
      <c r="BN1653" s="191" t="s">
        <v>1343</v>
      </c>
      <c r="BO1653" s="191" t="s">
        <v>2257</v>
      </c>
      <c r="BU1653" s="191" t="s">
        <v>5218</v>
      </c>
      <c r="BV1653" s="191" t="s">
        <v>1343</v>
      </c>
      <c r="BW1653" s="191" t="s">
        <v>2257</v>
      </c>
    </row>
    <row r="1654" spans="51:75" x14ac:dyDescent="0.3">
      <c r="AY1654" s="251" t="e">
        <f>VLOOKUP(C1654,#REF!, 2,FALSE)</f>
        <v>#REF!</v>
      </c>
      <c r="BM1654" s="191" t="s">
        <v>5219</v>
      </c>
      <c r="BN1654" s="191" t="s">
        <v>3084</v>
      </c>
      <c r="BO1654" s="191" t="s">
        <v>2425</v>
      </c>
      <c r="BU1654" s="191" t="s">
        <v>5219</v>
      </c>
      <c r="BV1654" s="191" t="s">
        <v>3084</v>
      </c>
      <c r="BW1654" s="191" t="s">
        <v>2425</v>
      </c>
    </row>
    <row r="1655" spans="51:75" x14ac:dyDescent="0.3">
      <c r="AY1655" s="251" t="e">
        <f>VLOOKUP(C1655,#REF!, 2,FALSE)</f>
        <v>#REF!</v>
      </c>
      <c r="BM1655" s="191" t="s">
        <v>5220</v>
      </c>
      <c r="BN1655" s="191" t="s">
        <v>3084</v>
      </c>
      <c r="BO1655" s="191" t="s">
        <v>2651</v>
      </c>
      <c r="BU1655" s="191" t="s">
        <v>5220</v>
      </c>
      <c r="BV1655" s="191" t="s">
        <v>3084</v>
      </c>
      <c r="BW1655" s="191" t="s">
        <v>2651</v>
      </c>
    </row>
    <row r="1656" spans="51:75" x14ac:dyDescent="0.3">
      <c r="AY1656" s="251" t="e">
        <f>VLOOKUP(C1656,#REF!, 2,FALSE)</f>
        <v>#REF!</v>
      </c>
      <c r="BM1656" s="191" t="s">
        <v>5221</v>
      </c>
      <c r="BN1656" s="191" t="s">
        <v>3029</v>
      </c>
      <c r="BO1656" s="191" t="s">
        <v>2375</v>
      </c>
      <c r="BU1656" s="191" t="s">
        <v>5221</v>
      </c>
      <c r="BV1656" s="191" t="s">
        <v>3029</v>
      </c>
      <c r="BW1656" s="191" t="s">
        <v>2375</v>
      </c>
    </row>
    <row r="1657" spans="51:75" x14ac:dyDescent="0.3">
      <c r="AY1657" s="251" t="e">
        <f>VLOOKUP(C1657,#REF!, 2,FALSE)</f>
        <v>#REF!</v>
      </c>
      <c r="BM1657" s="191" t="s">
        <v>5222</v>
      </c>
      <c r="BN1657" s="191" t="s">
        <v>3203</v>
      </c>
      <c r="BO1657" s="191" t="s">
        <v>5223</v>
      </c>
      <c r="BU1657" s="191" t="s">
        <v>5222</v>
      </c>
      <c r="BV1657" s="191" t="s">
        <v>3203</v>
      </c>
      <c r="BW1657" s="191" t="s">
        <v>5223</v>
      </c>
    </row>
    <row r="1658" spans="51:75" x14ac:dyDescent="0.3">
      <c r="AY1658" s="251" t="e">
        <f>VLOOKUP(C1658,#REF!, 2,FALSE)</f>
        <v>#REF!</v>
      </c>
      <c r="BM1658" s="191" t="s">
        <v>5224</v>
      </c>
      <c r="BN1658" s="191" t="s">
        <v>3203</v>
      </c>
      <c r="BO1658" s="191" t="s">
        <v>1163</v>
      </c>
      <c r="BU1658" s="191" t="s">
        <v>5224</v>
      </c>
      <c r="BV1658" s="191" t="s">
        <v>3203</v>
      </c>
      <c r="BW1658" s="191" t="s">
        <v>1163</v>
      </c>
    </row>
    <row r="1659" spans="51:75" x14ac:dyDescent="0.3">
      <c r="AY1659" s="251" t="e">
        <f>VLOOKUP(C1659,#REF!, 2,FALSE)</f>
        <v>#REF!</v>
      </c>
      <c r="BM1659" s="191" t="s">
        <v>5225</v>
      </c>
      <c r="BN1659" s="191" t="s">
        <v>3203</v>
      </c>
      <c r="BO1659" s="191" t="s">
        <v>5226</v>
      </c>
      <c r="BU1659" s="191" t="s">
        <v>5225</v>
      </c>
      <c r="BV1659" s="191" t="s">
        <v>3203</v>
      </c>
      <c r="BW1659" s="191" t="s">
        <v>5226</v>
      </c>
    </row>
    <row r="1660" spans="51:75" x14ac:dyDescent="0.3">
      <c r="AY1660" s="251" t="e">
        <f>VLOOKUP(C1660,#REF!, 2,FALSE)</f>
        <v>#REF!</v>
      </c>
      <c r="BM1660" s="191" t="s">
        <v>5227</v>
      </c>
      <c r="BN1660" s="191" t="s">
        <v>2980</v>
      </c>
      <c r="BO1660" s="191" t="s">
        <v>1778</v>
      </c>
      <c r="BU1660" s="191" t="s">
        <v>5227</v>
      </c>
      <c r="BV1660" s="191" t="s">
        <v>2980</v>
      </c>
      <c r="BW1660" s="191" t="s">
        <v>1778</v>
      </c>
    </row>
    <row r="1661" spans="51:75" x14ac:dyDescent="0.3">
      <c r="AY1661" s="251" t="e">
        <f>VLOOKUP(C1661,#REF!, 2,FALSE)</f>
        <v>#REF!</v>
      </c>
      <c r="BM1661" s="191" t="s">
        <v>5228</v>
      </c>
      <c r="BN1661" s="191" t="s">
        <v>779</v>
      </c>
      <c r="BO1661" s="191" t="s">
        <v>1419</v>
      </c>
      <c r="BU1661" s="191" t="s">
        <v>5228</v>
      </c>
      <c r="BV1661" s="191" t="s">
        <v>779</v>
      </c>
      <c r="BW1661" s="191" t="s">
        <v>1419</v>
      </c>
    </row>
    <row r="1662" spans="51:75" x14ac:dyDescent="0.3">
      <c r="AY1662" s="251" t="e">
        <f>VLOOKUP(C1662,#REF!, 2,FALSE)</f>
        <v>#REF!</v>
      </c>
      <c r="BM1662" s="191" t="s">
        <v>5229</v>
      </c>
      <c r="BN1662" s="191" t="s">
        <v>3029</v>
      </c>
      <c r="BO1662" s="191" t="s">
        <v>2984</v>
      </c>
      <c r="BU1662" s="191" t="s">
        <v>5229</v>
      </c>
      <c r="BV1662" s="191" t="s">
        <v>3029</v>
      </c>
      <c r="BW1662" s="191" t="s">
        <v>2984</v>
      </c>
    </row>
    <row r="1663" spans="51:75" x14ac:dyDescent="0.3">
      <c r="AY1663" s="251" t="e">
        <f>VLOOKUP(C1663,#REF!, 2,FALSE)</f>
        <v>#REF!</v>
      </c>
      <c r="BM1663" s="191" t="s">
        <v>5230</v>
      </c>
      <c r="BN1663" s="191" t="s">
        <v>3203</v>
      </c>
      <c r="BO1663" s="191" t="s">
        <v>5231</v>
      </c>
      <c r="BU1663" s="191" t="s">
        <v>5230</v>
      </c>
      <c r="BV1663" s="191" t="s">
        <v>3203</v>
      </c>
      <c r="BW1663" s="191" t="s">
        <v>5231</v>
      </c>
    </row>
    <row r="1664" spans="51:75" x14ac:dyDescent="0.3">
      <c r="AY1664" s="251" t="e">
        <f>VLOOKUP(C1664,#REF!, 2,FALSE)</f>
        <v>#REF!</v>
      </c>
      <c r="BM1664" s="191" t="s">
        <v>5232</v>
      </c>
      <c r="BN1664" s="191" t="s">
        <v>706</v>
      </c>
      <c r="BO1664" s="191" t="s">
        <v>4519</v>
      </c>
      <c r="BU1664" s="191" t="s">
        <v>5232</v>
      </c>
      <c r="BV1664" s="191" t="s">
        <v>706</v>
      </c>
      <c r="BW1664" s="191" t="s">
        <v>4519</v>
      </c>
    </row>
    <row r="1665" spans="51:75" x14ac:dyDescent="0.3">
      <c r="AY1665" s="251" t="e">
        <f>VLOOKUP(C1665,#REF!, 2,FALSE)</f>
        <v>#REF!</v>
      </c>
      <c r="BM1665" s="191" t="s">
        <v>5233</v>
      </c>
      <c r="BN1665" s="191" t="s">
        <v>3006</v>
      </c>
      <c r="BO1665" s="191" t="s">
        <v>786</v>
      </c>
      <c r="BU1665" s="191" t="s">
        <v>5233</v>
      </c>
      <c r="BV1665" s="191" t="s">
        <v>3006</v>
      </c>
      <c r="BW1665" s="191" t="s">
        <v>786</v>
      </c>
    </row>
    <row r="1666" spans="51:75" x14ac:dyDescent="0.3">
      <c r="AY1666" s="251" t="e">
        <f>VLOOKUP(C1666,#REF!, 2,FALSE)</f>
        <v>#REF!</v>
      </c>
      <c r="BM1666" s="191" t="s">
        <v>981</v>
      </c>
      <c r="BN1666" s="191" t="s">
        <v>3203</v>
      </c>
      <c r="BO1666" s="191" t="s">
        <v>1072</v>
      </c>
      <c r="BU1666" s="191" t="s">
        <v>981</v>
      </c>
      <c r="BV1666" s="191" t="s">
        <v>3203</v>
      </c>
      <c r="BW1666" s="191" t="s">
        <v>1072</v>
      </c>
    </row>
    <row r="1667" spans="51:75" x14ac:dyDescent="0.3">
      <c r="AY1667" s="251" t="e">
        <f>VLOOKUP(C1667,#REF!, 2,FALSE)</f>
        <v>#REF!</v>
      </c>
      <c r="BM1667" s="191" t="s">
        <v>5234</v>
      </c>
      <c r="BN1667" s="191" t="s">
        <v>1140</v>
      </c>
      <c r="BO1667" s="191" t="s">
        <v>4611</v>
      </c>
      <c r="BU1667" s="191" t="s">
        <v>5234</v>
      </c>
      <c r="BV1667" s="191" t="s">
        <v>1140</v>
      </c>
      <c r="BW1667" s="191" t="s">
        <v>4611</v>
      </c>
    </row>
    <row r="1668" spans="51:75" x14ac:dyDescent="0.3">
      <c r="AY1668" s="251" t="e">
        <f>VLOOKUP(C1668,#REF!, 2,FALSE)</f>
        <v>#REF!</v>
      </c>
      <c r="BM1668" s="191" t="s">
        <v>982</v>
      </c>
      <c r="BN1668" s="191" t="s">
        <v>3203</v>
      </c>
      <c r="BO1668" s="191" t="s">
        <v>5235</v>
      </c>
      <c r="BU1668" s="191" t="s">
        <v>982</v>
      </c>
      <c r="BV1668" s="191" t="s">
        <v>3203</v>
      </c>
      <c r="BW1668" s="191" t="s">
        <v>5235</v>
      </c>
    </row>
    <row r="1669" spans="51:75" x14ac:dyDescent="0.3">
      <c r="AY1669" s="251" t="e">
        <f>VLOOKUP(C1669,#REF!, 2,FALSE)</f>
        <v>#REF!</v>
      </c>
      <c r="BM1669" s="191" t="s">
        <v>5236</v>
      </c>
      <c r="BN1669" s="191" t="s">
        <v>3203</v>
      </c>
      <c r="BO1669" s="191" t="s">
        <v>4797</v>
      </c>
      <c r="BU1669" s="191" t="s">
        <v>5236</v>
      </c>
      <c r="BV1669" s="191" t="s">
        <v>3203</v>
      </c>
      <c r="BW1669" s="191" t="s">
        <v>4797</v>
      </c>
    </row>
    <row r="1670" spans="51:75" x14ac:dyDescent="0.3">
      <c r="AY1670" s="251" t="e">
        <f>VLOOKUP(C1670,#REF!, 2,FALSE)</f>
        <v>#REF!</v>
      </c>
      <c r="BM1670" s="191" t="s">
        <v>5237</v>
      </c>
      <c r="BN1670" s="191" t="s">
        <v>3203</v>
      </c>
      <c r="BO1670" s="191" t="s">
        <v>959</v>
      </c>
      <c r="BU1670" s="191" t="s">
        <v>5237</v>
      </c>
      <c r="BV1670" s="191" t="s">
        <v>3203</v>
      </c>
      <c r="BW1670" s="191" t="s">
        <v>959</v>
      </c>
    </row>
    <row r="1671" spans="51:75" x14ac:dyDescent="0.3">
      <c r="AY1671" s="251" t="e">
        <f>VLOOKUP(C1671,#REF!, 2,FALSE)</f>
        <v>#REF!</v>
      </c>
      <c r="BM1671" s="191" t="s">
        <v>5239</v>
      </c>
      <c r="BN1671" s="191" t="s">
        <v>3203</v>
      </c>
      <c r="BO1671" s="191" t="s">
        <v>2984</v>
      </c>
      <c r="BU1671" s="191" t="s">
        <v>5239</v>
      </c>
      <c r="BV1671" s="191" t="s">
        <v>3203</v>
      </c>
      <c r="BW1671" s="191" t="s">
        <v>2984</v>
      </c>
    </row>
    <row r="1672" spans="51:75" x14ac:dyDescent="0.3">
      <c r="AY1672" s="251" t="e">
        <f>VLOOKUP(C1672,#REF!, 2,FALSE)</f>
        <v>#REF!</v>
      </c>
      <c r="BM1672" s="191" t="s">
        <v>5240</v>
      </c>
      <c r="BN1672" s="191" t="s">
        <v>629</v>
      </c>
      <c r="BO1672" s="191" t="s">
        <v>5242</v>
      </c>
      <c r="BU1672" s="191" t="s">
        <v>5240</v>
      </c>
      <c r="BV1672" s="191" t="s">
        <v>629</v>
      </c>
      <c r="BW1672" s="191" t="s">
        <v>5242</v>
      </c>
    </row>
    <row r="1673" spans="51:75" x14ac:dyDescent="0.3">
      <c r="AY1673" s="251" t="e">
        <f>VLOOKUP(C1673,#REF!, 2,FALSE)</f>
        <v>#REF!</v>
      </c>
      <c r="BM1673" s="191" t="s">
        <v>983</v>
      </c>
      <c r="BN1673" s="191" t="s">
        <v>720</v>
      </c>
      <c r="BO1673" s="191" t="s">
        <v>5243</v>
      </c>
      <c r="BU1673" s="191" t="s">
        <v>983</v>
      </c>
      <c r="BV1673" s="191" t="s">
        <v>720</v>
      </c>
      <c r="BW1673" s="191" t="s">
        <v>5243</v>
      </c>
    </row>
    <row r="1674" spans="51:75" x14ac:dyDescent="0.3">
      <c r="AY1674" s="251" t="e">
        <f>VLOOKUP(C1674,#REF!, 2,FALSE)</f>
        <v>#REF!</v>
      </c>
      <c r="BM1674" s="191" t="s">
        <v>5244</v>
      </c>
      <c r="BN1674" s="191" t="s">
        <v>716</v>
      </c>
      <c r="BO1674" s="191" t="s">
        <v>5245</v>
      </c>
      <c r="BU1674" s="191" t="s">
        <v>5244</v>
      </c>
      <c r="BV1674" s="191" t="s">
        <v>716</v>
      </c>
      <c r="BW1674" s="191" t="s">
        <v>5245</v>
      </c>
    </row>
    <row r="1675" spans="51:75" x14ac:dyDescent="0.3">
      <c r="AY1675" s="251" t="e">
        <f>VLOOKUP(C1675,#REF!, 2,FALSE)</f>
        <v>#REF!</v>
      </c>
      <c r="BM1675" s="191" t="s">
        <v>5246</v>
      </c>
      <c r="BN1675" s="191" t="s">
        <v>3203</v>
      </c>
      <c r="BO1675" s="191" t="s">
        <v>1965</v>
      </c>
      <c r="BU1675" s="191" t="s">
        <v>5246</v>
      </c>
      <c r="BV1675" s="191" t="s">
        <v>3203</v>
      </c>
      <c r="BW1675" s="191" t="s">
        <v>1965</v>
      </c>
    </row>
    <row r="1676" spans="51:75" x14ac:dyDescent="0.3">
      <c r="AY1676" s="251" t="e">
        <f>VLOOKUP(C1676,#REF!, 2,FALSE)</f>
        <v>#REF!</v>
      </c>
      <c r="BM1676" s="191" t="s">
        <v>5247</v>
      </c>
      <c r="BN1676" s="191" t="s">
        <v>629</v>
      </c>
      <c r="BO1676" s="191" t="s">
        <v>5248</v>
      </c>
      <c r="BU1676" s="191" t="s">
        <v>5247</v>
      </c>
      <c r="BV1676" s="191" t="s">
        <v>629</v>
      </c>
      <c r="BW1676" s="191" t="s">
        <v>5248</v>
      </c>
    </row>
    <row r="1677" spans="51:75" x14ac:dyDescent="0.3">
      <c r="AY1677" s="251" t="e">
        <f>VLOOKUP(C1677,#REF!, 2,FALSE)</f>
        <v>#REF!</v>
      </c>
      <c r="BM1677" s="191" t="s">
        <v>5249</v>
      </c>
      <c r="BN1677" s="191" t="s">
        <v>3203</v>
      </c>
      <c r="BO1677" s="191" t="s">
        <v>5250</v>
      </c>
      <c r="BU1677" s="191" t="s">
        <v>5249</v>
      </c>
      <c r="BV1677" s="191" t="s">
        <v>3203</v>
      </c>
      <c r="BW1677" s="191" t="s">
        <v>5250</v>
      </c>
    </row>
    <row r="1678" spans="51:75" x14ac:dyDescent="0.3">
      <c r="AY1678" s="251" t="e">
        <f>VLOOKUP(C1678,#REF!, 2,FALSE)</f>
        <v>#REF!</v>
      </c>
      <c r="BM1678" s="191" t="s">
        <v>5251</v>
      </c>
      <c r="BN1678" s="191" t="s">
        <v>716</v>
      </c>
      <c r="BO1678" s="191" t="s">
        <v>3037</v>
      </c>
      <c r="BU1678" s="191" t="s">
        <v>5251</v>
      </c>
      <c r="BV1678" s="191" t="s">
        <v>716</v>
      </c>
      <c r="BW1678" s="191" t="s">
        <v>3037</v>
      </c>
    </row>
    <row r="1679" spans="51:75" x14ac:dyDescent="0.3">
      <c r="AY1679" s="251" t="e">
        <f>VLOOKUP(C1679,#REF!, 2,FALSE)</f>
        <v>#REF!</v>
      </c>
      <c r="BM1679" s="191" t="s">
        <v>5252</v>
      </c>
      <c r="BN1679" s="191" t="s">
        <v>3203</v>
      </c>
      <c r="BO1679" s="191" t="s">
        <v>5231</v>
      </c>
      <c r="BU1679" s="191" t="s">
        <v>5252</v>
      </c>
      <c r="BV1679" s="191" t="s">
        <v>3203</v>
      </c>
      <c r="BW1679" s="191" t="s">
        <v>5231</v>
      </c>
    </row>
    <row r="1680" spans="51:75" x14ac:dyDescent="0.3">
      <c r="AY1680" s="251" t="e">
        <f>VLOOKUP(C1680,#REF!, 2,FALSE)</f>
        <v>#REF!</v>
      </c>
      <c r="BM1680" s="191" t="s">
        <v>5253</v>
      </c>
      <c r="BN1680" s="191" t="s">
        <v>3006</v>
      </c>
      <c r="BO1680" s="191" t="s">
        <v>786</v>
      </c>
      <c r="BU1680" s="191" t="s">
        <v>5253</v>
      </c>
      <c r="BV1680" s="191" t="s">
        <v>3006</v>
      </c>
      <c r="BW1680" s="191" t="s">
        <v>786</v>
      </c>
    </row>
    <row r="1681" spans="51:75" x14ac:dyDescent="0.3">
      <c r="AY1681" s="251" t="e">
        <f>VLOOKUP(C1681,#REF!, 2,FALSE)</f>
        <v>#REF!</v>
      </c>
      <c r="BM1681" s="191" t="s">
        <v>5255</v>
      </c>
      <c r="BN1681" s="191" t="s">
        <v>3203</v>
      </c>
      <c r="BO1681" s="191" t="s">
        <v>3905</v>
      </c>
      <c r="BU1681" s="191" t="s">
        <v>5255</v>
      </c>
      <c r="BV1681" s="191" t="s">
        <v>3203</v>
      </c>
      <c r="BW1681" s="191" t="s">
        <v>3905</v>
      </c>
    </row>
    <row r="1682" spans="51:75" x14ac:dyDescent="0.3">
      <c r="AY1682" s="251" t="e">
        <f>VLOOKUP(C1682,#REF!, 2,FALSE)</f>
        <v>#REF!</v>
      </c>
      <c r="BM1682" s="191" t="s">
        <v>5257</v>
      </c>
      <c r="BN1682" s="191" t="s">
        <v>788</v>
      </c>
      <c r="BO1682" s="191" t="s">
        <v>4675</v>
      </c>
      <c r="BU1682" s="191" t="s">
        <v>5257</v>
      </c>
      <c r="BV1682" s="191" t="s">
        <v>788</v>
      </c>
      <c r="BW1682" s="191" t="s">
        <v>4675</v>
      </c>
    </row>
    <row r="1683" spans="51:75" x14ac:dyDescent="0.3">
      <c r="AY1683" s="251" t="e">
        <f>VLOOKUP(C1683,#REF!, 2,FALSE)</f>
        <v>#REF!</v>
      </c>
      <c r="BM1683" s="191" t="s">
        <v>5258</v>
      </c>
      <c r="BN1683" s="191" t="s">
        <v>3006</v>
      </c>
      <c r="BO1683" s="191" t="s">
        <v>1263</v>
      </c>
      <c r="BU1683" s="191" t="s">
        <v>5258</v>
      </c>
      <c r="BV1683" s="191" t="s">
        <v>3006</v>
      </c>
      <c r="BW1683" s="191" t="s">
        <v>1263</v>
      </c>
    </row>
    <row r="1684" spans="51:75" x14ac:dyDescent="0.3">
      <c r="AY1684" s="251" t="e">
        <f>VLOOKUP(C1684,#REF!, 2,FALSE)</f>
        <v>#REF!</v>
      </c>
      <c r="BM1684" s="191" t="s">
        <v>984</v>
      </c>
      <c r="BN1684" s="191" t="s">
        <v>1343</v>
      </c>
      <c r="BO1684" s="191" t="s">
        <v>5259</v>
      </c>
      <c r="BU1684" s="191" t="s">
        <v>984</v>
      </c>
      <c r="BV1684" s="191" t="s">
        <v>1343</v>
      </c>
      <c r="BW1684" s="191" t="s">
        <v>5259</v>
      </c>
    </row>
    <row r="1685" spans="51:75" x14ac:dyDescent="0.3">
      <c r="AY1685" s="251" t="e">
        <f>VLOOKUP(C1685,#REF!, 2,FALSE)</f>
        <v>#REF!</v>
      </c>
      <c r="BM1685" s="191" t="s">
        <v>5260</v>
      </c>
      <c r="BN1685" s="191" t="s">
        <v>3203</v>
      </c>
      <c r="BO1685" s="191" t="s">
        <v>5261</v>
      </c>
      <c r="BU1685" s="191" t="s">
        <v>5260</v>
      </c>
      <c r="BV1685" s="191" t="s">
        <v>3203</v>
      </c>
      <c r="BW1685" s="191" t="s">
        <v>5261</v>
      </c>
    </row>
    <row r="1686" spans="51:75" x14ac:dyDescent="0.3">
      <c r="AY1686" s="251" t="e">
        <f>VLOOKUP(C1686,#REF!, 2,FALSE)</f>
        <v>#REF!</v>
      </c>
      <c r="BM1686" s="191" t="s">
        <v>5263</v>
      </c>
      <c r="BN1686" s="191" t="s">
        <v>3203</v>
      </c>
      <c r="BO1686" s="191" t="s">
        <v>4491</v>
      </c>
      <c r="BU1686" s="191" t="s">
        <v>5263</v>
      </c>
      <c r="BV1686" s="191" t="s">
        <v>3203</v>
      </c>
      <c r="BW1686" s="191" t="s">
        <v>4491</v>
      </c>
    </row>
    <row r="1687" spans="51:75" x14ac:dyDescent="0.3">
      <c r="AY1687" s="251" t="e">
        <f>VLOOKUP(C1687,#REF!, 2,FALSE)</f>
        <v>#REF!</v>
      </c>
      <c r="BM1687" s="191" t="s">
        <v>5264</v>
      </c>
      <c r="BN1687" s="191" t="s">
        <v>3203</v>
      </c>
      <c r="BO1687" s="191" t="s">
        <v>4801</v>
      </c>
      <c r="BU1687" s="191" t="s">
        <v>5264</v>
      </c>
      <c r="BV1687" s="191" t="s">
        <v>3203</v>
      </c>
      <c r="BW1687" s="191" t="s">
        <v>4801</v>
      </c>
    </row>
    <row r="1688" spans="51:75" x14ac:dyDescent="0.3">
      <c r="AY1688" s="251" t="e">
        <f>VLOOKUP(C1688,#REF!, 2,FALSE)</f>
        <v>#REF!</v>
      </c>
      <c r="BM1688" s="191" t="s">
        <v>5265</v>
      </c>
      <c r="BN1688" s="191" t="s">
        <v>863</v>
      </c>
      <c r="BO1688" s="191" t="s">
        <v>1338</v>
      </c>
      <c r="BU1688" s="191" t="s">
        <v>5265</v>
      </c>
      <c r="BV1688" s="191" t="s">
        <v>863</v>
      </c>
      <c r="BW1688" s="191" t="s">
        <v>1338</v>
      </c>
    </row>
    <row r="1689" spans="51:75" x14ac:dyDescent="0.3">
      <c r="AY1689" s="251" t="e">
        <f>VLOOKUP(C1689,#REF!, 2,FALSE)</f>
        <v>#REF!</v>
      </c>
      <c r="BM1689" s="191" t="s">
        <v>5266</v>
      </c>
      <c r="BN1689" s="191" t="s">
        <v>637</v>
      </c>
      <c r="BO1689" s="191" t="s">
        <v>921</v>
      </c>
      <c r="BU1689" s="191" t="s">
        <v>5266</v>
      </c>
      <c r="BV1689" s="191" t="s">
        <v>637</v>
      </c>
      <c r="BW1689" s="191" t="s">
        <v>921</v>
      </c>
    </row>
    <row r="1690" spans="51:75" x14ac:dyDescent="0.3">
      <c r="AY1690" s="251" t="e">
        <f>VLOOKUP(C1690,#REF!, 2,FALSE)</f>
        <v>#REF!</v>
      </c>
      <c r="BM1690" s="191" t="s">
        <v>985</v>
      </c>
      <c r="BN1690" s="191" t="s">
        <v>3203</v>
      </c>
      <c r="BO1690" s="191" t="s">
        <v>5267</v>
      </c>
      <c r="BU1690" s="191" t="s">
        <v>985</v>
      </c>
      <c r="BV1690" s="191" t="s">
        <v>3203</v>
      </c>
      <c r="BW1690" s="191" t="s">
        <v>5267</v>
      </c>
    </row>
    <row r="1691" spans="51:75" x14ac:dyDescent="0.3">
      <c r="AY1691" s="251" t="e">
        <f>VLOOKUP(C1691,#REF!, 2,FALSE)</f>
        <v>#REF!</v>
      </c>
      <c r="BM1691" s="191" t="s">
        <v>5268</v>
      </c>
      <c r="BN1691" s="191" t="s">
        <v>620</v>
      </c>
      <c r="BO1691" s="191" t="s">
        <v>2984</v>
      </c>
      <c r="BU1691" s="191" t="s">
        <v>5268</v>
      </c>
      <c r="BV1691" s="191" t="s">
        <v>620</v>
      </c>
      <c r="BW1691" s="191" t="s">
        <v>2984</v>
      </c>
    </row>
    <row r="1692" spans="51:75" x14ac:dyDescent="0.3">
      <c r="AY1692" s="251" t="e">
        <f>VLOOKUP(C1692,#REF!, 2,FALSE)</f>
        <v>#REF!</v>
      </c>
      <c r="BM1692" s="191" t="s">
        <v>986</v>
      </c>
      <c r="BN1692" s="191" t="s">
        <v>3203</v>
      </c>
      <c r="BO1692" s="191" t="s">
        <v>2196</v>
      </c>
      <c r="BU1692" s="191" t="s">
        <v>986</v>
      </c>
      <c r="BV1692" s="191" t="s">
        <v>3203</v>
      </c>
      <c r="BW1692" s="191" t="s">
        <v>2196</v>
      </c>
    </row>
    <row r="1693" spans="51:75" x14ac:dyDescent="0.3">
      <c r="AY1693" s="251" t="e">
        <f>VLOOKUP(C1693,#REF!, 2,FALSE)</f>
        <v>#REF!</v>
      </c>
      <c r="BM1693" s="191" t="s">
        <v>5270</v>
      </c>
      <c r="BN1693" s="191" t="s">
        <v>3203</v>
      </c>
      <c r="BO1693" s="191" t="s">
        <v>2168</v>
      </c>
      <c r="BU1693" s="191" t="s">
        <v>5270</v>
      </c>
      <c r="BV1693" s="191" t="s">
        <v>3203</v>
      </c>
      <c r="BW1693" s="191" t="s">
        <v>2168</v>
      </c>
    </row>
    <row r="1694" spans="51:75" x14ac:dyDescent="0.3">
      <c r="AY1694" s="251" t="e">
        <f>VLOOKUP(C1694,#REF!, 2,FALSE)</f>
        <v>#REF!</v>
      </c>
      <c r="BM1694" s="191" t="s">
        <v>5272</v>
      </c>
      <c r="BN1694" s="191" t="s">
        <v>2980</v>
      </c>
      <c r="BO1694" s="191" t="s">
        <v>5273</v>
      </c>
      <c r="BU1694" s="191" t="s">
        <v>5272</v>
      </c>
      <c r="BV1694" s="191" t="s">
        <v>2980</v>
      </c>
      <c r="BW1694" s="191" t="s">
        <v>5273</v>
      </c>
    </row>
    <row r="1695" spans="51:75" x14ac:dyDescent="0.3">
      <c r="AY1695" s="251" t="e">
        <f>VLOOKUP(C1695,#REF!, 2,FALSE)</f>
        <v>#REF!</v>
      </c>
      <c r="BM1695" s="191" t="s">
        <v>5274</v>
      </c>
      <c r="BN1695" s="191" t="s">
        <v>3098</v>
      </c>
      <c r="BO1695" s="191" t="s">
        <v>1612</v>
      </c>
      <c r="BU1695" s="191" t="s">
        <v>5274</v>
      </c>
      <c r="BV1695" s="191" t="s">
        <v>3098</v>
      </c>
      <c r="BW1695" s="191" t="s">
        <v>1612</v>
      </c>
    </row>
    <row r="1696" spans="51:75" x14ac:dyDescent="0.3">
      <c r="AY1696" s="251" t="e">
        <f>VLOOKUP(C1696,#REF!, 2,FALSE)</f>
        <v>#REF!</v>
      </c>
      <c r="BM1696" s="191" t="s">
        <v>987</v>
      </c>
      <c r="BN1696" s="191" t="s">
        <v>3203</v>
      </c>
      <c r="BO1696" s="191" t="s">
        <v>1328</v>
      </c>
      <c r="BU1696" s="191" t="s">
        <v>987</v>
      </c>
      <c r="BV1696" s="191" t="s">
        <v>3203</v>
      </c>
      <c r="BW1696" s="191" t="s">
        <v>1328</v>
      </c>
    </row>
    <row r="1697" spans="51:75" x14ac:dyDescent="0.3">
      <c r="AY1697" s="251" t="e">
        <f>VLOOKUP(C1697,#REF!, 2,FALSE)</f>
        <v>#REF!</v>
      </c>
      <c r="BM1697" s="191" t="s">
        <v>5275</v>
      </c>
      <c r="BN1697" s="191" t="s">
        <v>664</v>
      </c>
      <c r="BO1697" s="191" t="s">
        <v>1612</v>
      </c>
      <c r="BU1697" s="191" t="s">
        <v>5275</v>
      </c>
      <c r="BV1697" s="191" t="s">
        <v>664</v>
      </c>
      <c r="BW1697" s="191" t="s">
        <v>1612</v>
      </c>
    </row>
    <row r="1698" spans="51:75" x14ac:dyDescent="0.3">
      <c r="AY1698" s="251" t="e">
        <f>VLOOKUP(C1698,#REF!, 2,FALSE)</f>
        <v>#REF!</v>
      </c>
      <c r="BM1698" s="191" t="s">
        <v>988</v>
      </c>
      <c r="BN1698" s="191" t="s">
        <v>3203</v>
      </c>
      <c r="BO1698" s="191" t="s">
        <v>5276</v>
      </c>
      <c r="BU1698" s="191" t="s">
        <v>988</v>
      </c>
      <c r="BV1698" s="191" t="s">
        <v>3203</v>
      </c>
      <c r="BW1698" s="191" t="s">
        <v>5276</v>
      </c>
    </row>
    <row r="1699" spans="51:75" x14ac:dyDescent="0.3">
      <c r="AY1699" s="251" t="e">
        <f>VLOOKUP(C1699,#REF!, 2,FALSE)</f>
        <v>#REF!</v>
      </c>
      <c r="BM1699" s="191" t="s">
        <v>989</v>
      </c>
      <c r="BN1699" s="191" t="s">
        <v>16992</v>
      </c>
      <c r="BO1699" s="191" t="s">
        <v>4462</v>
      </c>
      <c r="BU1699" s="191" t="s">
        <v>989</v>
      </c>
      <c r="BV1699" s="191" t="s">
        <v>16992</v>
      </c>
      <c r="BW1699" s="191" t="s">
        <v>4462</v>
      </c>
    </row>
    <row r="1700" spans="51:75" x14ac:dyDescent="0.3">
      <c r="AY1700" s="251" t="e">
        <f>VLOOKUP(C1700,#REF!, 2,FALSE)</f>
        <v>#REF!</v>
      </c>
      <c r="BM1700" s="191" t="s">
        <v>5278</v>
      </c>
      <c r="BN1700" s="191" t="s">
        <v>1343</v>
      </c>
      <c r="BO1700" s="191" t="s">
        <v>5279</v>
      </c>
      <c r="BU1700" s="191" t="s">
        <v>5278</v>
      </c>
      <c r="BV1700" s="191" t="s">
        <v>1343</v>
      </c>
      <c r="BW1700" s="191" t="s">
        <v>5279</v>
      </c>
    </row>
    <row r="1701" spans="51:75" x14ac:dyDescent="0.3">
      <c r="AY1701" s="251" t="e">
        <f>VLOOKUP(C1701,#REF!, 2,FALSE)</f>
        <v>#REF!</v>
      </c>
      <c r="BM1701" s="191" t="s">
        <v>122</v>
      </c>
      <c r="BN1701" s="191" t="s">
        <v>3046</v>
      </c>
      <c r="BO1701" s="191" t="s">
        <v>5280</v>
      </c>
      <c r="BU1701" s="191" t="s">
        <v>122</v>
      </c>
      <c r="BV1701" s="191" t="s">
        <v>3046</v>
      </c>
      <c r="BW1701" s="191" t="s">
        <v>5280</v>
      </c>
    </row>
    <row r="1702" spans="51:75" x14ac:dyDescent="0.3">
      <c r="AY1702" s="251" t="e">
        <f>VLOOKUP(C1702,#REF!, 2,FALSE)</f>
        <v>#REF!</v>
      </c>
      <c r="BM1702" s="191" t="s">
        <v>990</v>
      </c>
      <c r="BN1702" s="191" t="s">
        <v>2980</v>
      </c>
      <c r="BO1702" s="191" t="s">
        <v>5281</v>
      </c>
      <c r="BU1702" s="191" t="s">
        <v>990</v>
      </c>
      <c r="BV1702" s="191" t="s">
        <v>2980</v>
      </c>
      <c r="BW1702" s="191" t="s">
        <v>5281</v>
      </c>
    </row>
    <row r="1703" spans="51:75" x14ac:dyDescent="0.3">
      <c r="AY1703" s="251" t="e">
        <f>VLOOKUP(C1703,#REF!, 2,FALSE)</f>
        <v>#REF!</v>
      </c>
      <c r="BM1703" s="191" t="s">
        <v>5282</v>
      </c>
      <c r="BN1703" s="191" t="s">
        <v>1343</v>
      </c>
      <c r="BO1703" s="191" t="s">
        <v>3506</v>
      </c>
      <c r="BU1703" s="191" t="s">
        <v>5282</v>
      </c>
      <c r="BV1703" s="191" t="s">
        <v>1343</v>
      </c>
      <c r="BW1703" s="191" t="s">
        <v>3506</v>
      </c>
    </row>
    <row r="1704" spans="51:75" x14ac:dyDescent="0.3">
      <c r="AY1704" s="251" t="e">
        <f>VLOOKUP(C1704,#REF!, 2,FALSE)</f>
        <v>#REF!</v>
      </c>
      <c r="BM1704" s="191" t="s">
        <v>991</v>
      </c>
      <c r="BN1704" s="191" t="s">
        <v>16992</v>
      </c>
      <c r="BO1704" s="191" t="s">
        <v>4435</v>
      </c>
      <c r="BU1704" s="191" t="s">
        <v>991</v>
      </c>
      <c r="BV1704" s="191" t="s">
        <v>16992</v>
      </c>
      <c r="BW1704" s="191" t="s">
        <v>4435</v>
      </c>
    </row>
    <row r="1705" spans="51:75" x14ac:dyDescent="0.3">
      <c r="AY1705" s="251" t="e">
        <f>VLOOKUP(C1705,#REF!, 2,FALSE)</f>
        <v>#REF!</v>
      </c>
      <c r="BM1705" s="191" t="s">
        <v>5283</v>
      </c>
      <c r="BN1705" s="191" t="s">
        <v>3203</v>
      </c>
      <c r="BO1705" s="191" t="s">
        <v>5284</v>
      </c>
      <c r="BU1705" s="191" t="s">
        <v>5283</v>
      </c>
      <c r="BV1705" s="191" t="s">
        <v>3203</v>
      </c>
      <c r="BW1705" s="191" t="s">
        <v>5284</v>
      </c>
    </row>
    <row r="1706" spans="51:75" x14ac:dyDescent="0.3">
      <c r="AY1706" s="251" t="e">
        <f>VLOOKUP(C1706,#REF!, 2,FALSE)</f>
        <v>#REF!</v>
      </c>
      <c r="BM1706" s="191" t="s">
        <v>5285</v>
      </c>
      <c r="BN1706" s="191" t="s">
        <v>3029</v>
      </c>
      <c r="BO1706" s="191" t="s">
        <v>5286</v>
      </c>
      <c r="BU1706" s="191" t="s">
        <v>5285</v>
      </c>
      <c r="BV1706" s="191" t="s">
        <v>3029</v>
      </c>
      <c r="BW1706" s="191" t="s">
        <v>5286</v>
      </c>
    </row>
    <row r="1707" spans="51:75" x14ac:dyDescent="0.3">
      <c r="AY1707" s="251" t="e">
        <f>VLOOKUP(C1707,#REF!, 2,FALSE)</f>
        <v>#REF!</v>
      </c>
      <c r="BM1707" s="191" t="s">
        <v>5287</v>
      </c>
      <c r="BN1707" s="191" t="s">
        <v>3203</v>
      </c>
      <c r="BO1707" s="191" t="s">
        <v>5288</v>
      </c>
      <c r="BU1707" s="191" t="s">
        <v>5287</v>
      </c>
      <c r="BV1707" s="191" t="s">
        <v>3203</v>
      </c>
      <c r="BW1707" s="191" t="s">
        <v>5288</v>
      </c>
    </row>
    <row r="1708" spans="51:75" x14ac:dyDescent="0.3">
      <c r="AY1708" s="251" t="e">
        <f>VLOOKUP(C1708,#REF!, 2,FALSE)</f>
        <v>#REF!</v>
      </c>
      <c r="BM1708" s="191" t="s">
        <v>5289</v>
      </c>
      <c r="BN1708" s="191" t="s">
        <v>3046</v>
      </c>
      <c r="BO1708" s="191" t="s">
        <v>5290</v>
      </c>
      <c r="BU1708" s="191" t="s">
        <v>5289</v>
      </c>
      <c r="BV1708" s="191" t="s">
        <v>3046</v>
      </c>
      <c r="BW1708" s="191" t="s">
        <v>5290</v>
      </c>
    </row>
    <row r="1709" spans="51:75" x14ac:dyDescent="0.3">
      <c r="AY1709" s="251" t="e">
        <f>VLOOKUP(C1709,#REF!, 2,FALSE)</f>
        <v>#REF!</v>
      </c>
      <c r="BM1709" s="191" t="s">
        <v>5291</v>
      </c>
      <c r="BN1709" s="191" t="s">
        <v>3203</v>
      </c>
      <c r="BO1709" s="191" t="s">
        <v>5292</v>
      </c>
      <c r="BU1709" s="191" t="s">
        <v>5291</v>
      </c>
      <c r="BV1709" s="191" t="s">
        <v>3203</v>
      </c>
      <c r="BW1709" s="191" t="s">
        <v>5292</v>
      </c>
    </row>
    <row r="1710" spans="51:75" x14ac:dyDescent="0.3">
      <c r="AY1710" s="251" t="e">
        <f>VLOOKUP(C1710,#REF!, 2,FALSE)</f>
        <v>#REF!</v>
      </c>
      <c r="BM1710" s="191" t="s">
        <v>992</v>
      </c>
      <c r="BN1710" s="191" t="s">
        <v>1140</v>
      </c>
      <c r="BO1710" s="191" t="s">
        <v>1266</v>
      </c>
      <c r="BU1710" s="191" t="s">
        <v>992</v>
      </c>
      <c r="BV1710" s="191" t="s">
        <v>1140</v>
      </c>
      <c r="BW1710" s="191" t="s">
        <v>1266</v>
      </c>
    </row>
    <row r="1711" spans="51:75" x14ac:dyDescent="0.3">
      <c r="AY1711" s="251" t="e">
        <f>VLOOKUP(C1711,#REF!, 2,FALSE)</f>
        <v>#REF!</v>
      </c>
      <c r="BM1711" s="191" t="s">
        <v>5293</v>
      </c>
      <c r="BN1711" s="191" t="s">
        <v>1343</v>
      </c>
      <c r="BO1711" s="191" t="s">
        <v>3617</v>
      </c>
      <c r="BU1711" s="191" t="s">
        <v>5293</v>
      </c>
      <c r="BV1711" s="191" t="s">
        <v>1343</v>
      </c>
      <c r="BW1711" s="191" t="s">
        <v>3617</v>
      </c>
    </row>
    <row r="1712" spans="51:75" x14ac:dyDescent="0.3">
      <c r="AY1712" s="251" t="e">
        <f>VLOOKUP(C1712,#REF!, 2,FALSE)</f>
        <v>#REF!</v>
      </c>
      <c r="BM1712" s="191" t="s">
        <v>5294</v>
      </c>
      <c r="BN1712" s="191" t="s">
        <v>3046</v>
      </c>
      <c r="BO1712" s="191" t="s">
        <v>5295</v>
      </c>
      <c r="BU1712" s="191" t="s">
        <v>5294</v>
      </c>
      <c r="BV1712" s="191" t="s">
        <v>3046</v>
      </c>
      <c r="BW1712" s="191" t="s">
        <v>5295</v>
      </c>
    </row>
    <row r="1713" spans="51:75" x14ac:dyDescent="0.3">
      <c r="AY1713" s="251" t="e">
        <f>VLOOKUP(C1713,#REF!, 2,FALSE)</f>
        <v>#REF!</v>
      </c>
      <c r="BM1713" s="191" t="s">
        <v>5296</v>
      </c>
      <c r="BN1713" s="191" t="s">
        <v>1343</v>
      </c>
      <c r="BO1713" s="191" t="s">
        <v>5298</v>
      </c>
      <c r="BU1713" s="191" t="s">
        <v>5296</v>
      </c>
      <c r="BV1713" s="191" t="s">
        <v>1343</v>
      </c>
      <c r="BW1713" s="191" t="s">
        <v>5298</v>
      </c>
    </row>
    <row r="1714" spans="51:75" x14ac:dyDescent="0.3">
      <c r="AY1714" s="251" t="e">
        <f>VLOOKUP(C1714,#REF!, 2,FALSE)</f>
        <v>#REF!</v>
      </c>
      <c r="BM1714" s="191" t="s">
        <v>5299</v>
      </c>
      <c r="BN1714" s="191" t="s">
        <v>3203</v>
      </c>
      <c r="BO1714" s="191" t="s">
        <v>3286</v>
      </c>
      <c r="BU1714" s="191" t="s">
        <v>5299</v>
      </c>
      <c r="BV1714" s="191" t="s">
        <v>3203</v>
      </c>
      <c r="BW1714" s="191" t="s">
        <v>3286</v>
      </c>
    </row>
    <row r="1715" spans="51:75" x14ac:dyDescent="0.3">
      <c r="AY1715" s="251" t="e">
        <f>VLOOKUP(C1715,#REF!, 2,FALSE)</f>
        <v>#REF!</v>
      </c>
      <c r="BM1715" s="191" t="s">
        <v>5301</v>
      </c>
      <c r="BN1715" s="191" t="s">
        <v>16989</v>
      </c>
      <c r="BO1715" s="191" t="s">
        <v>937</v>
      </c>
      <c r="BU1715" s="191" t="s">
        <v>5301</v>
      </c>
      <c r="BV1715" s="191" t="s">
        <v>16989</v>
      </c>
      <c r="BW1715" s="191" t="s">
        <v>937</v>
      </c>
    </row>
    <row r="1716" spans="51:75" x14ac:dyDescent="0.3">
      <c r="AY1716" s="251" t="e">
        <f>VLOOKUP(C1716,#REF!, 2,FALSE)</f>
        <v>#REF!</v>
      </c>
      <c r="BM1716" s="191" t="s">
        <v>5302</v>
      </c>
      <c r="BN1716" s="191" t="s">
        <v>788</v>
      </c>
      <c r="BO1716" s="191" t="s">
        <v>937</v>
      </c>
      <c r="BU1716" s="191" t="s">
        <v>5302</v>
      </c>
      <c r="BV1716" s="191" t="s">
        <v>788</v>
      </c>
      <c r="BW1716" s="191" t="s">
        <v>937</v>
      </c>
    </row>
    <row r="1717" spans="51:75" x14ac:dyDescent="0.3">
      <c r="AY1717" s="251" t="e">
        <f>VLOOKUP(C1717,#REF!, 2,FALSE)</f>
        <v>#REF!</v>
      </c>
      <c r="BM1717" s="191" t="s">
        <v>5303</v>
      </c>
      <c r="BN1717" s="191" t="s">
        <v>3203</v>
      </c>
      <c r="BO1717" s="191" t="s">
        <v>2984</v>
      </c>
      <c r="BU1717" s="191" t="s">
        <v>5303</v>
      </c>
      <c r="BV1717" s="191" t="s">
        <v>3203</v>
      </c>
      <c r="BW1717" s="191" t="s">
        <v>2984</v>
      </c>
    </row>
    <row r="1718" spans="51:75" x14ac:dyDescent="0.3">
      <c r="AY1718" s="251" t="e">
        <f>VLOOKUP(C1718,#REF!, 2,FALSE)</f>
        <v>#REF!</v>
      </c>
      <c r="BM1718" s="191" t="s">
        <v>5304</v>
      </c>
      <c r="BN1718" s="191" t="s">
        <v>1343</v>
      </c>
      <c r="BO1718" s="191" t="s">
        <v>666</v>
      </c>
      <c r="BU1718" s="191" t="s">
        <v>5304</v>
      </c>
      <c r="BV1718" s="191" t="s">
        <v>1343</v>
      </c>
      <c r="BW1718" s="191" t="s">
        <v>666</v>
      </c>
    </row>
    <row r="1719" spans="51:75" x14ac:dyDescent="0.3">
      <c r="AY1719" s="251" t="e">
        <f>VLOOKUP(C1719,#REF!, 2,FALSE)</f>
        <v>#REF!</v>
      </c>
      <c r="BM1719" s="191" t="s">
        <v>5305</v>
      </c>
      <c r="BN1719" s="191" t="s">
        <v>3203</v>
      </c>
      <c r="BO1719" s="191" t="s">
        <v>4644</v>
      </c>
      <c r="BU1719" s="191" t="s">
        <v>5305</v>
      </c>
      <c r="BV1719" s="191" t="s">
        <v>3203</v>
      </c>
      <c r="BW1719" s="191" t="s">
        <v>4644</v>
      </c>
    </row>
    <row r="1720" spans="51:75" x14ac:dyDescent="0.3">
      <c r="AY1720" s="251" t="e">
        <f>VLOOKUP(C1720,#REF!, 2,FALSE)</f>
        <v>#REF!</v>
      </c>
      <c r="BM1720" s="191" t="s">
        <v>1022</v>
      </c>
      <c r="BN1720" s="191" t="s">
        <v>3046</v>
      </c>
      <c r="BO1720" s="191" t="s">
        <v>2311</v>
      </c>
      <c r="BU1720" s="191" t="s">
        <v>1022</v>
      </c>
      <c r="BV1720" s="191" t="s">
        <v>3046</v>
      </c>
      <c r="BW1720" s="191" t="s">
        <v>2311</v>
      </c>
    </row>
    <row r="1721" spans="51:75" x14ac:dyDescent="0.3">
      <c r="AY1721" s="251" t="e">
        <f>VLOOKUP(C1721,#REF!, 2,FALSE)</f>
        <v>#REF!</v>
      </c>
      <c r="BM1721" s="191" t="s">
        <v>5306</v>
      </c>
      <c r="BN1721" s="191" t="s">
        <v>662</v>
      </c>
      <c r="BO1721" s="191" t="s">
        <v>5307</v>
      </c>
      <c r="BU1721" s="191" t="s">
        <v>5306</v>
      </c>
      <c r="BV1721" s="191" t="s">
        <v>662</v>
      </c>
      <c r="BW1721" s="191" t="s">
        <v>5307</v>
      </c>
    </row>
    <row r="1722" spans="51:75" x14ac:dyDescent="0.3">
      <c r="AY1722" s="251" t="e">
        <f>VLOOKUP(C1722,#REF!, 2,FALSE)</f>
        <v>#REF!</v>
      </c>
      <c r="BM1722" s="191" t="s">
        <v>5308</v>
      </c>
      <c r="BN1722" s="191" t="s">
        <v>2980</v>
      </c>
      <c r="BO1722" s="191" t="s">
        <v>936</v>
      </c>
      <c r="BU1722" s="191" t="s">
        <v>5308</v>
      </c>
      <c r="BV1722" s="191" t="s">
        <v>2980</v>
      </c>
      <c r="BW1722" s="191" t="s">
        <v>936</v>
      </c>
    </row>
    <row r="1723" spans="51:75" x14ac:dyDescent="0.3">
      <c r="AY1723" s="251" t="e">
        <f>VLOOKUP(C1723,#REF!, 2,FALSE)</f>
        <v>#REF!</v>
      </c>
      <c r="BM1723" s="191" t="s">
        <v>5309</v>
      </c>
      <c r="BN1723" s="191" t="s">
        <v>3203</v>
      </c>
      <c r="BO1723" s="191" t="s">
        <v>2984</v>
      </c>
      <c r="BU1723" s="191" t="s">
        <v>5309</v>
      </c>
      <c r="BV1723" s="191" t="s">
        <v>3203</v>
      </c>
      <c r="BW1723" s="191" t="s">
        <v>2984</v>
      </c>
    </row>
    <row r="1724" spans="51:75" x14ac:dyDescent="0.3">
      <c r="AY1724" s="251" t="e">
        <f>VLOOKUP(C1724,#REF!, 2,FALSE)</f>
        <v>#REF!</v>
      </c>
      <c r="BM1724" s="191" t="s">
        <v>5310</v>
      </c>
      <c r="BN1724" s="191" t="s">
        <v>3203</v>
      </c>
      <c r="BO1724" s="191" t="s">
        <v>623</v>
      </c>
      <c r="BU1724" s="191" t="s">
        <v>5310</v>
      </c>
      <c r="BV1724" s="191" t="s">
        <v>3203</v>
      </c>
      <c r="BW1724" s="191" t="s">
        <v>623</v>
      </c>
    </row>
    <row r="1725" spans="51:75" x14ac:dyDescent="0.3">
      <c r="AY1725" s="251" t="e">
        <f>VLOOKUP(C1725,#REF!, 2,FALSE)</f>
        <v>#REF!</v>
      </c>
      <c r="BM1725" s="191" t="s">
        <v>5311</v>
      </c>
      <c r="BN1725" s="191" t="s">
        <v>3203</v>
      </c>
      <c r="BO1725" s="191" t="s">
        <v>5312</v>
      </c>
      <c r="BU1725" s="191" t="s">
        <v>5311</v>
      </c>
      <c r="BV1725" s="191" t="s">
        <v>3203</v>
      </c>
      <c r="BW1725" s="191" t="s">
        <v>5312</v>
      </c>
    </row>
    <row r="1726" spans="51:75" x14ac:dyDescent="0.3">
      <c r="AY1726" s="251" t="e">
        <f>VLOOKUP(C1726,#REF!, 2,FALSE)</f>
        <v>#REF!</v>
      </c>
      <c r="BM1726" s="191" t="s">
        <v>1023</v>
      </c>
      <c r="BN1726" s="191" t="s">
        <v>3253</v>
      </c>
      <c r="BO1726" s="191" t="s">
        <v>3816</v>
      </c>
      <c r="BU1726" s="191" t="s">
        <v>1023</v>
      </c>
      <c r="BV1726" s="191" t="s">
        <v>3253</v>
      </c>
      <c r="BW1726" s="191" t="s">
        <v>3816</v>
      </c>
    </row>
    <row r="1727" spans="51:75" x14ac:dyDescent="0.3">
      <c r="AY1727" s="251" t="e">
        <f>VLOOKUP(C1727,#REF!, 2,FALSE)</f>
        <v>#REF!</v>
      </c>
      <c r="BM1727" s="191" t="s">
        <v>149</v>
      </c>
      <c r="BN1727" s="191" t="s">
        <v>1343</v>
      </c>
      <c r="BO1727" s="191" t="s">
        <v>5313</v>
      </c>
      <c r="BU1727" s="191" t="s">
        <v>149</v>
      </c>
      <c r="BV1727" s="191" t="s">
        <v>1343</v>
      </c>
      <c r="BW1727" s="191" t="s">
        <v>5313</v>
      </c>
    </row>
    <row r="1728" spans="51:75" x14ac:dyDescent="0.3">
      <c r="AY1728" s="251" t="e">
        <f>VLOOKUP(C1728,#REF!, 2,FALSE)</f>
        <v>#REF!</v>
      </c>
      <c r="BM1728" s="191" t="s">
        <v>5314</v>
      </c>
      <c r="BN1728" s="191" t="s">
        <v>1343</v>
      </c>
      <c r="BO1728" s="191" t="s">
        <v>5315</v>
      </c>
      <c r="BU1728" s="191" t="s">
        <v>5314</v>
      </c>
      <c r="BV1728" s="191" t="s">
        <v>1343</v>
      </c>
      <c r="BW1728" s="191" t="s">
        <v>5315</v>
      </c>
    </row>
    <row r="1729" spans="51:75" x14ac:dyDescent="0.3">
      <c r="AY1729" s="251" t="e">
        <f>VLOOKUP(C1729,#REF!, 2,FALSE)</f>
        <v>#REF!</v>
      </c>
      <c r="BM1729" s="191" t="s">
        <v>5316</v>
      </c>
      <c r="BN1729" s="191" t="s">
        <v>3006</v>
      </c>
      <c r="BO1729" s="191" t="s">
        <v>616</v>
      </c>
      <c r="BU1729" s="191" t="s">
        <v>5316</v>
      </c>
      <c r="BV1729" s="191" t="s">
        <v>3006</v>
      </c>
      <c r="BW1729" s="191" t="s">
        <v>616</v>
      </c>
    </row>
    <row r="1730" spans="51:75" x14ac:dyDescent="0.3">
      <c r="AY1730" s="251" t="e">
        <f>VLOOKUP(C1730,#REF!, 2,FALSE)</f>
        <v>#REF!</v>
      </c>
      <c r="BM1730" s="191" t="s">
        <v>5317</v>
      </c>
      <c r="BN1730" s="191" t="s">
        <v>3046</v>
      </c>
      <c r="BO1730" s="191" t="s">
        <v>1694</v>
      </c>
      <c r="BU1730" s="191" t="s">
        <v>5317</v>
      </c>
      <c r="BV1730" s="191" t="s">
        <v>3046</v>
      </c>
      <c r="BW1730" s="191" t="s">
        <v>1694</v>
      </c>
    </row>
    <row r="1731" spans="51:75" x14ac:dyDescent="0.3">
      <c r="AY1731" s="251" t="e">
        <f>VLOOKUP(C1731,#REF!, 2,FALSE)</f>
        <v>#REF!</v>
      </c>
      <c r="BM1731" s="191" t="s">
        <v>5318</v>
      </c>
      <c r="BN1731" s="191" t="s">
        <v>3203</v>
      </c>
      <c r="BO1731" s="191" t="s">
        <v>5096</v>
      </c>
      <c r="BU1731" s="191" t="s">
        <v>5318</v>
      </c>
      <c r="BV1731" s="191" t="s">
        <v>3203</v>
      </c>
      <c r="BW1731" s="191" t="s">
        <v>5096</v>
      </c>
    </row>
    <row r="1732" spans="51:75" x14ac:dyDescent="0.3">
      <c r="AY1732" s="251" t="e">
        <f>VLOOKUP(C1732,#REF!, 2,FALSE)</f>
        <v>#REF!</v>
      </c>
      <c r="BM1732" s="191" t="s">
        <v>5319</v>
      </c>
      <c r="BN1732" s="191" t="s">
        <v>3029</v>
      </c>
      <c r="BO1732" s="191" t="s">
        <v>2984</v>
      </c>
      <c r="BU1732" s="191" t="s">
        <v>5319</v>
      </c>
      <c r="BV1732" s="191" t="s">
        <v>3029</v>
      </c>
      <c r="BW1732" s="191" t="s">
        <v>2984</v>
      </c>
    </row>
    <row r="1733" spans="51:75" x14ac:dyDescent="0.3">
      <c r="AY1733" s="251" t="e">
        <f>VLOOKUP(C1733,#REF!, 2,FALSE)</f>
        <v>#REF!</v>
      </c>
      <c r="BM1733" s="191" t="s">
        <v>5320</v>
      </c>
      <c r="BN1733" s="191" t="s">
        <v>3203</v>
      </c>
      <c r="BO1733" s="191" t="s">
        <v>2474</v>
      </c>
      <c r="BU1733" s="191" t="s">
        <v>5320</v>
      </c>
      <c r="BV1733" s="191" t="s">
        <v>3203</v>
      </c>
      <c r="BW1733" s="191" t="s">
        <v>2474</v>
      </c>
    </row>
    <row r="1734" spans="51:75" x14ac:dyDescent="0.3">
      <c r="AY1734" s="251" t="e">
        <f>VLOOKUP(C1734,#REF!, 2,FALSE)</f>
        <v>#REF!</v>
      </c>
      <c r="BM1734" s="191" t="s">
        <v>5322</v>
      </c>
      <c r="BN1734" s="191" t="s">
        <v>3203</v>
      </c>
      <c r="BO1734" s="191" t="s">
        <v>2110</v>
      </c>
      <c r="BU1734" s="191" t="s">
        <v>5322</v>
      </c>
      <c r="BV1734" s="191" t="s">
        <v>3203</v>
      </c>
      <c r="BW1734" s="191" t="s">
        <v>2110</v>
      </c>
    </row>
    <row r="1735" spans="51:75" x14ac:dyDescent="0.3">
      <c r="AY1735" s="251" t="e">
        <f>VLOOKUP(C1735,#REF!, 2,FALSE)</f>
        <v>#REF!</v>
      </c>
      <c r="BM1735" s="191" t="s">
        <v>5323</v>
      </c>
      <c r="BN1735" s="191" t="s">
        <v>16991</v>
      </c>
      <c r="BO1735" s="191" t="s">
        <v>2474</v>
      </c>
      <c r="BU1735" s="191" t="s">
        <v>5323</v>
      </c>
      <c r="BV1735" s="191" t="s">
        <v>16991</v>
      </c>
      <c r="BW1735" s="191" t="s">
        <v>2474</v>
      </c>
    </row>
    <row r="1736" spans="51:75" x14ac:dyDescent="0.3">
      <c r="AY1736" s="251" t="e">
        <f>VLOOKUP(C1736,#REF!, 2,FALSE)</f>
        <v>#REF!</v>
      </c>
      <c r="BM1736" s="191" t="s">
        <v>5324</v>
      </c>
      <c r="BN1736" s="191" t="s">
        <v>1343</v>
      </c>
      <c r="BO1736" s="191" t="s">
        <v>730</v>
      </c>
      <c r="BU1736" s="191" t="s">
        <v>5324</v>
      </c>
      <c r="BV1736" s="191" t="s">
        <v>1343</v>
      </c>
      <c r="BW1736" s="191" t="s">
        <v>730</v>
      </c>
    </row>
    <row r="1737" spans="51:75" x14ac:dyDescent="0.3">
      <c r="AY1737" s="251" t="e">
        <f>VLOOKUP(C1737,#REF!, 2,FALSE)</f>
        <v>#REF!</v>
      </c>
      <c r="BM1737" s="191" t="s">
        <v>81</v>
      </c>
      <c r="BN1737" s="191" t="s">
        <v>1343</v>
      </c>
      <c r="BO1737" s="191" t="s">
        <v>5326</v>
      </c>
      <c r="BU1737" s="191" t="s">
        <v>81</v>
      </c>
      <c r="BV1737" s="191" t="s">
        <v>1343</v>
      </c>
      <c r="BW1737" s="191" t="s">
        <v>5326</v>
      </c>
    </row>
    <row r="1738" spans="51:75" x14ac:dyDescent="0.3">
      <c r="AY1738" s="251" t="e">
        <f>VLOOKUP(C1738,#REF!, 2,FALSE)</f>
        <v>#REF!</v>
      </c>
      <c r="BM1738" s="191" t="s">
        <v>5327</v>
      </c>
      <c r="BN1738" s="191" t="s">
        <v>850</v>
      </c>
      <c r="BO1738" s="191" t="s">
        <v>2984</v>
      </c>
      <c r="BU1738" s="191" t="s">
        <v>5327</v>
      </c>
      <c r="BV1738" s="191" t="s">
        <v>850</v>
      </c>
      <c r="BW1738" s="191" t="s">
        <v>2984</v>
      </c>
    </row>
    <row r="1739" spans="51:75" x14ac:dyDescent="0.3">
      <c r="AY1739" s="251" t="e">
        <f>VLOOKUP(C1739,#REF!, 2,FALSE)</f>
        <v>#REF!</v>
      </c>
      <c r="BM1739" s="191" t="s">
        <v>5328</v>
      </c>
      <c r="BN1739" s="191" t="s">
        <v>618</v>
      </c>
      <c r="BO1739" s="191" t="s">
        <v>4594</v>
      </c>
      <c r="BU1739" s="191" t="s">
        <v>5328</v>
      </c>
      <c r="BV1739" s="191" t="s">
        <v>618</v>
      </c>
      <c r="BW1739" s="191" t="s">
        <v>4594</v>
      </c>
    </row>
    <row r="1740" spans="51:75" x14ac:dyDescent="0.3">
      <c r="AY1740" s="251" t="e">
        <f>VLOOKUP(C1740,#REF!, 2,FALSE)</f>
        <v>#REF!</v>
      </c>
      <c r="BM1740" s="191" t="s">
        <v>5329</v>
      </c>
      <c r="BN1740" s="191" t="s">
        <v>3203</v>
      </c>
      <c r="BO1740" s="191" t="s">
        <v>2380</v>
      </c>
      <c r="BU1740" s="191" t="s">
        <v>5329</v>
      </c>
      <c r="BV1740" s="191" t="s">
        <v>3203</v>
      </c>
      <c r="BW1740" s="191" t="s">
        <v>2380</v>
      </c>
    </row>
    <row r="1741" spans="51:75" x14ac:dyDescent="0.3">
      <c r="AY1741" s="251" t="e">
        <f>VLOOKUP(C1741,#REF!, 2,FALSE)</f>
        <v>#REF!</v>
      </c>
      <c r="BM1741" s="191" t="s">
        <v>5330</v>
      </c>
      <c r="BN1741" s="191" t="s">
        <v>3203</v>
      </c>
      <c r="BO1741" s="191" t="s">
        <v>5331</v>
      </c>
      <c r="BU1741" s="191" t="s">
        <v>5330</v>
      </c>
      <c r="BV1741" s="191" t="s">
        <v>3203</v>
      </c>
      <c r="BW1741" s="191" t="s">
        <v>5331</v>
      </c>
    </row>
    <row r="1742" spans="51:75" x14ac:dyDescent="0.3">
      <c r="AY1742" s="251" t="e">
        <f>VLOOKUP(C1742,#REF!, 2,FALSE)</f>
        <v>#REF!</v>
      </c>
      <c r="BM1742" s="191" t="s">
        <v>161</v>
      </c>
      <c r="BN1742" s="191" t="s">
        <v>620</v>
      </c>
      <c r="BO1742" s="191" t="s">
        <v>5332</v>
      </c>
      <c r="BU1742" s="191" t="s">
        <v>161</v>
      </c>
      <c r="BV1742" s="191" t="s">
        <v>620</v>
      </c>
      <c r="BW1742" s="191" t="s">
        <v>5332</v>
      </c>
    </row>
    <row r="1743" spans="51:75" x14ac:dyDescent="0.3">
      <c r="AY1743" s="251" t="e">
        <f>VLOOKUP(C1743,#REF!, 2,FALSE)</f>
        <v>#REF!</v>
      </c>
      <c r="BM1743" s="191" t="s">
        <v>1024</v>
      </c>
      <c r="BN1743" s="191" t="s">
        <v>3203</v>
      </c>
      <c r="BO1743" s="191" t="s">
        <v>5333</v>
      </c>
      <c r="BU1743" s="191" t="s">
        <v>1024</v>
      </c>
      <c r="BV1743" s="191" t="s">
        <v>3203</v>
      </c>
      <c r="BW1743" s="191" t="s">
        <v>5333</v>
      </c>
    </row>
    <row r="1744" spans="51:75" x14ac:dyDescent="0.3">
      <c r="AY1744" s="251" t="e">
        <f>VLOOKUP(C1744,#REF!, 2,FALSE)</f>
        <v>#REF!</v>
      </c>
      <c r="BM1744" s="191" t="s">
        <v>5334</v>
      </c>
      <c r="BN1744" s="191" t="s">
        <v>617</v>
      </c>
      <c r="BO1744" s="191" t="s">
        <v>3368</v>
      </c>
      <c r="BU1744" s="191" t="s">
        <v>5334</v>
      </c>
      <c r="BV1744" s="191" t="s">
        <v>617</v>
      </c>
      <c r="BW1744" s="191" t="s">
        <v>3368</v>
      </c>
    </row>
    <row r="1745" spans="51:75" x14ac:dyDescent="0.3">
      <c r="AY1745" s="251" t="e">
        <f>VLOOKUP(C1745,#REF!, 2,FALSE)</f>
        <v>#REF!</v>
      </c>
      <c r="BM1745" s="191" t="s">
        <v>5335</v>
      </c>
      <c r="BN1745" s="191" t="s">
        <v>3203</v>
      </c>
      <c r="BO1745" s="191" t="s">
        <v>2706</v>
      </c>
      <c r="BU1745" s="191" t="s">
        <v>5335</v>
      </c>
      <c r="BV1745" s="191" t="s">
        <v>3203</v>
      </c>
      <c r="BW1745" s="191" t="s">
        <v>2706</v>
      </c>
    </row>
    <row r="1746" spans="51:75" x14ac:dyDescent="0.3">
      <c r="AY1746" s="251" t="e">
        <f>VLOOKUP(C1746,#REF!, 2,FALSE)</f>
        <v>#REF!</v>
      </c>
      <c r="BM1746" s="191" t="s">
        <v>1025</v>
      </c>
      <c r="BN1746" s="191" t="s">
        <v>3203</v>
      </c>
      <c r="BO1746" s="191" t="s">
        <v>845</v>
      </c>
      <c r="BU1746" s="191" t="s">
        <v>1025</v>
      </c>
      <c r="BV1746" s="191" t="s">
        <v>3203</v>
      </c>
      <c r="BW1746" s="191" t="s">
        <v>845</v>
      </c>
    </row>
    <row r="1747" spans="51:75" x14ac:dyDescent="0.3">
      <c r="AY1747" s="251" t="e">
        <f>VLOOKUP(C1747,#REF!, 2,FALSE)</f>
        <v>#REF!</v>
      </c>
      <c r="BM1747" s="191" t="s">
        <v>5336</v>
      </c>
      <c r="BN1747" s="191" t="s">
        <v>3203</v>
      </c>
      <c r="BO1747" s="191" t="s">
        <v>5337</v>
      </c>
      <c r="BU1747" s="191" t="s">
        <v>5336</v>
      </c>
      <c r="BV1747" s="191" t="s">
        <v>3203</v>
      </c>
      <c r="BW1747" s="191" t="s">
        <v>5337</v>
      </c>
    </row>
    <row r="1748" spans="51:75" x14ac:dyDescent="0.3">
      <c r="AY1748" s="251" t="e">
        <f>VLOOKUP(C1748,#REF!, 2,FALSE)</f>
        <v>#REF!</v>
      </c>
      <c r="BM1748" s="191" t="s">
        <v>5338</v>
      </c>
      <c r="BN1748" s="191" t="s">
        <v>3203</v>
      </c>
      <c r="BO1748" s="191" t="s">
        <v>5339</v>
      </c>
      <c r="BU1748" s="191" t="s">
        <v>5338</v>
      </c>
      <c r="BV1748" s="191" t="s">
        <v>3203</v>
      </c>
      <c r="BW1748" s="191" t="s">
        <v>5339</v>
      </c>
    </row>
    <row r="1749" spans="51:75" x14ac:dyDescent="0.3">
      <c r="AY1749" s="251" t="e">
        <f>VLOOKUP(C1749,#REF!, 2,FALSE)</f>
        <v>#REF!</v>
      </c>
      <c r="BM1749" s="191" t="s">
        <v>5340</v>
      </c>
      <c r="BN1749" s="191" t="s">
        <v>1273</v>
      </c>
      <c r="BO1749" s="191" t="s">
        <v>5341</v>
      </c>
      <c r="BU1749" s="191" t="s">
        <v>5340</v>
      </c>
      <c r="BV1749" s="191" t="s">
        <v>1273</v>
      </c>
      <c r="BW1749" s="191" t="s">
        <v>5341</v>
      </c>
    </row>
    <row r="1750" spans="51:75" x14ac:dyDescent="0.3">
      <c r="AY1750" s="251" t="e">
        <f>VLOOKUP(C1750,#REF!, 2,FALSE)</f>
        <v>#REF!</v>
      </c>
      <c r="BM1750" s="191" t="s">
        <v>5342</v>
      </c>
      <c r="BN1750" s="191" t="s">
        <v>3203</v>
      </c>
      <c r="BO1750" s="191" t="s">
        <v>5343</v>
      </c>
      <c r="BU1750" s="191" t="s">
        <v>5342</v>
      </c>
      <c r="BV1750" s="191" t="s">
        <v>3203</v>
      </c>
      <c r="BW1750" s="191" t="s">
        <v>5343</v>
      </c>
    </row>
    <row r="1751" spans="51:75" x14ac:dyDescent="0.3">
      <c r="AY1751" s="251" t="e">
        <f>VLOOKUP(C1751,#REF!, 2,FALSE)</f>
        <v>#REF!</v>
      </c>
      <c r="BM1751" s="191" t="s">
        <v>1026</v>
      </c>
      <c r="BN1751" s="191" t="s">
        <v>3203</v>
      </c>
      <c r="BO1751" s="191" t="s">
        <v>5344</v>
      </c>
      <c r="BU1751" s="191" t="s">
        <v>1026</v>
      </c>
      <c r="BV1751" s="191" t="s">
        <v>3203</v>
      </c>
      <c r="BW1751" s="191" t="s">
        <v>5344</v>
      </c>
    </row>
    <row r="1752" spans="51:75" x14ac:dyDescent="0.3">
      <c r="AY1752" s="251" t="e">
        <f>VLOOKUP(C1752,#REF!, 2,FALSE)</f>
        <v>#REF!</v>
      </c>
      <c r="BM1752" s="191" t="s">
        <v>148</v>
      </c>
      <c r="BN1752" s="191" t="s">
        <v>3203</v>
      </c>
      <c r="BO1752" s="191" t="s">
        <v>5345</v>
      </c>
      <c r="BU1752" s="191" t="s">
        <v>148</v>
      </c>
      <c r="BV1752" s="191" t="s">
        <v>3203</v>
      </c>
      <c r="BW1752" s="191" t="s">
        <v>5345</v>
      </c>
    </row>
    <row r="1753" spans="51:75" x14ac:dyDescent="0.3">
      <c r="AY1753" s="251" t="e">
        <f>VLOOKUP(C1753,#REF!, 2,FALSE)</f>
        <v>#REF!</v>
      </c>
      <c r="BM1753" s="191" t="s">
        <v>147</v>
      </c>
      <c r="BN1753" s="191" t="s">
        <v>3203</v>
      </c>
      <c r="BO1753" s="191" t="s">
        <v>5346</v>
      </c>
      <c r="BU1753" s="191" t="s">
        <v>147</v>
      </c>
      <c r="BV1753" s="191" t="s">
        <v>3203</v>
      </c>
      <c r="BW1753" s="191" t="s">
        <v>5346</v>
      </c>
    </row>
    <row r="1754" spans="51:75" x14ac:dyDescent="0.3">
      <c r="AY1754" s="251" t="e">
        <f>VLOOKUP(C1754,#REF!, 2,FALSE)</f>
        <v>#REF!</v>
      </c>
      <c r="BM1754" s="191" t="s">
        <v>5347</v>
      </c>
      <c r="BN1754" s="191" t="s">
        <v>3203</v>
      </c>
      <c r="BO1754" s="191" t="s">
        <v>5348</v>
      </c>
      <c r="BU1754" s="191" t="s">
        <v>5347</v>
      </c>
      <c r="BV1754" s="191" t="s">
        <v>3203</v>
      </c>
      <c r="BW1754" s="191" t="s">
        <v>5348</v>
      </c>
    </row>
    <row r="1755" spans="51:75" x14ac:dyDescent="0.3">
      <c r="AY1755" s="251" t="e">
        <f>VLOOKUP(C1755,#REF!, 2,FALSE)</f>
        <v>#REF!</v>
      </c>
      <c r="BM1755" s="191" t="s">
        <v>5350</v>
      </c>
      <c r="BN1755" s="191" t="s">
        <v>3203</v>
      </c>
      <c r="BO1755" s="191" t="s">
        <v>4724</v>
      </c>
      <c r="BU1755" s="191" t="s">
        <v>5350</v>
      </c>
      <c r="BV1755" s="191" t="s">
        <v>3203</v>
      </c>
      <c r="BW1755" s="191" t="s">
        <v>4724</v>
      </c>
    </row>
    <row r="1756" spans="51:75" x14ac:dyDescent="0.3">
      <c r="AY1756" s="251" t="e">
        <f>VLOOKUP(C1756,#REF!, 2,FALSE)</f>
        <v>#REF!</v>
      </c>
      <c r="BM1756" s="191" t="s">
        <v>146</v>
      </c>
      <c r="BN1756" s="191" t="s">
        <v>3203</v>
      </c>
      <c r="BO1756" s="191" t="s">
        <v>4502</v>
      </c>
      <c r="BU1756" s="191" t="s">
        <v>146</v>
      </c>
      <c r="BV1756" s="191" t="s">
        <v>3203</v>
      </c>
      <c r="BW1756" s="191" t="s">
        <v>4502</v>
      </c>
    </row>
    <row r="1757" spans="51:75" x14ac:dyDescent="0.3">
      <c r="AY1757" s="251" t="e">
        <f>VLOOKUP(C1757,#REF!, 2,FALSE)</f>
        <v>#REF!</v>
      </c>
      <c r="BM1757" s="191" t="s">
        <v>1027</v>
      </c>
      <c r="BN1757" s="191" t="s">
        <v>3203</v>
      </c>
      <c r="BO1757" s="191" t="s">
        <v>713</v>
      </c>
      <c r="BU1757" s="191" t="s">
        <v>1027</v>
      </c>
      <c r="BV1757" s="191" t="s">
        <v>3203</v>
      </c>
      <c r="BW1757" s="191" t="s">
        <v>713</v>
      </c>
    </row>
    <row r="1758" spans="51:75" x14ac:dyDescent="0.3">
      <c r="AY1758" s="251" t="e">
        <f>VLOOKUP(C1758,#REF!, 2,FALSE)</f>
        <v>#REF!</v>
      </c>
      <c r="BM1758" s="191" t="s">
        <v>82</v>
      </c>
      <c r="BN1758" s="191" t="s">
        <v>2984</v>
      </c>
      <c r="BO1758" s="191" t="s">
        <v>785</v>
      </c>
      <c r="BU1758" s="191" t="s">
        <v>82</v>
      </c>
      <c r="BV1758" s="191" t="s">
        <v>2984</v>
      </c>
      <c r="BW1758" s="191" t="s">
        <v>785</v>
      </c>
    </row>
    <row r="1759" spans="51:75" x14ac:dyDescent="0.3">
      <c r="AY1759" s="251" t="e">
        <f>VLOOKUP(C1759,#REF!, 2,FALSE)</f>
        <v>#REF!</v>
      </c>
      <c r="BM1759" s="191" t="s">
        <v>5352</v>
      </c>
      <c r="BN1759" s="191" t="s">
        <v>16989</v>
      </c>
      <c r="BO1759" s="191" t="s">
        <v>5353</v>
      </c>
      <c r="BU1759" s="191" t="s">
        <v>5352</v>
      </c>
      <c r="BV1759" s="191" t="s">
        <v>16989</v>
      </c>
      <c r="BW1759" s="191" t="s">
        <v>5353</v>
      </c>
    </row>
    <row r="1760" spans="51:75" x14ac:dyDescent="0.3">
      <c r="AY1760" s="251" t="e">
        <f>VLOOKUP(C1760,#REF!, 2,FALSE)</f>
        <v>#REF!</v>
      </c>
      <c r="BM1760" s="191" t="s">
        <v>5355</v>
      </c>
      <c r="BN1760" s="191" t="s">
        <v>850</v>
      </c>
      <c r="BO1760" s="191" t="s">
        <v>5353</v>
      </c>
      <c r="BU1760" s="191" t="s">
        <v>5355</v>
      </c>
      <c r="BV1760" s="191" t="s">
        <v>850</v>
      </c>
      <c r="BW1760" s="191" t="s">
        <v>5353</v>
      </c>
    </row>
    <row r="1761" spans="51:75" x14ac:dyDescent="0.3">
      <c r="AY1761" s="251" t="e">
        <f>VLOOKUP(C1761,#REF!, 2,FALSE)</f>
        <v>#REF!</v>
      </c>
      <c r="BM1761" s="191" t="s">
        <v>83</v>
      </c>
      <c r="BN1761" s="191" t="s">
        <v>850</v>
      </c>
      <c r="BO1761" s="191" t="s">
        <v>1667</v>
      </c>
      <c r="BU1761" s="191" t="s">
        <v>83</v>
      </c>
      <c r="BV1761" s="191" t="s">
        <v>850</v>
      </c>
      <c r="BW1761" s="191" t="s">
        <v>1667</v>
      </c>
    </row>
    <row r="1762" spans="51:75" x14ac:dyDescent="0.3">
      <c r="AY1762" s="251" t="e">
        <f>VLOOKUP(C1762,#REF!, 2,FALSE)</f>
        <v>#REF!</v>
      </c>
      <c r="BM1762" s="191" t="s">
        <v>84</v>
      </c>
      <c r="BN1762" s="191" t="s">
        <v>850</v>
      </c>
      <c r="BO1762" s="191" t="s">
        <v>3541</v>
      </c>
      <c r="BU1762" s="191" t="s">
        <v>84</v>
      </c>
      <c r="BV1762" s="191" t="s">
        <v>850</v>
      </c>
      <c r="BW1762" s="191" t="s">
        <v>3541</v>
      </c>
    </row>
    <row r="1763" spans="51:75" x14ac:dyDescent="0.3">
      <c r="AY1763" s="251" t="e">
        <f>VLOOKUP(C1763,#REF!, 2,FALSE)</f>
        <v>#REF!</v>
      </c>
      <c r="BM1763" s="191" t="s">
        <v>1028</v>
      </c>
      <c r="BN1763" s="191" t="s">
        <v>3203</v>
      </c>
      <c r="BO1763" s="191" t="s">
        <v>5357</v>
      </c>
      <c r="BU1763" s="191" t="s">
        <v>1028</v>
      </c>
      <c r="BV1763" s="191" t="s">
        <v>3203</v>
      </c>
      <c r="BW1763" s="191" t="s">
        <v>5357</v>
      </c>
    </row>
    <row r="1764" spans="51:75" x14ac:dyDescent="0.3">
      <c r="AY1764" s="251" t="e">
        <f>VLOOKUP(C1764,#REF!, 2,FALSE)</f>
        <v>#REF!</v>
      </c>
      <c r="BM1764" s="191" t="s">
        <v>1029</v>
      </c>
      <c r="BN1764" s="191" t="s">
        <v>863</v>
      </c>
      <c r="BO1764" s="191" t="s">
        <v>5358</v>
      </c>
      <c r="BU1764" s="191" t="s">
        <v>1029</v>
      </c>
      <c r="BV1764" s="191" t="s">
        <v>863</v>
      </c>
      <c r="BW1764" s="191" t="s">
        <v>5358</v>
      </c>
    </row>
    <row r="1765" spans="51:75" x14ac:dyDescent="0.3">
      <c r="AY1765" s="251" t="e">
        <f>VLOOKUP(C1765,#REF!, 2,FALSE)</f>
        <v>#REF!</v>
      </c>
      <c r="BM1765" s="191" t="s">
        <v>1030</v>
      </c>
      <c r="BN1765" s="191" t="s">
        <v>863</v>
      </c>
      <c r="BO1765" s="191" t="s">
        <v>5359</v>
      </c>
      <c r="BU1765" s="191" t="s">
        <v>1030</v>
      </c>
      <c r="BV1765" s="191" t="s">
        <v>863</v>
      </c>
      <c r="BW1765" s="191" t="s">
        <v>5359</v>
      </c>
    </row>
    <row r="1766" spans="51:75" x14ac:dyDescent="0.3">
      <c r="AY1766" s="251" t="e">
        <f>VLOOKUP(C1766,#REF!, 2,FALSE)</f>
        <v>#REF!</v>
      </c>
      <c r="BM1766" s="191" t="s">
        <v>1031</v>
      </c>
      <c r="BN1766" s="191" t="s">
        <v>863</v>
      </c>
      <c r="BO1766" s="191" t="s">
        <v>5360</v>
      </c>
      <c r="BU1766" s="191" t="s">
        <v>1031</v>
      </c>
      <c r="BV1766" s="191" t="s">
        <v>863</v>
      </c>
      <c r="BW1766" s="191" t="s">
        <v>5360</v>
      </c>
    </row>
    <row r="1767" spans="51:75" x14ac:dyDescent="0.3">
      <c r="AY1767" s="251" t="e">
        <f>VLOOKUP(C1767,#REF!, 2,FALSE)</f>
        <v>#REF!</v>
      </c>
      <c r="BM1767" s="191" t="s">
        <v>5361</v>
      </c>
      <c r="BN1767" s="191" t="s">
        <v>3203</v>
      </c>
      <c r="BO1767" s="191" t="s">
        <v>5362</v>
      </c>
      <c r="BU1767" s="191" t="s">
        <v>5361</v>
      </c>
      <c r="BV1767" s="191" t="s">
        <v>3203</v>
      </c>
      <c r="BW1767" s="191" t="s">
        <v>5362</v>
      </c>
    </row>
    <row r="1768" spans="51:75" x14ac:dyDescent="0.3">
      <c r="AY1768" s="251" t="e">
        <f>VLOOKUP(C1768,#REF!, 2,FALSE)</f>
        <v>#REF!</v>
      </c>
      <c r="BM1768" s="191" t="s">
        <v>1032</v>
      </c>
      <c r="BN1768" s="191" t="s">
        <v>3203</v>
      </c>
      <c r="BO1768" s="191" t="s">
        <v>5363</v>
      </c>
      <c r="BU1768" s="191" t="s">
        <v>1032</v>
      </c>
      <c r="BV1768" s="191" t="s">
        <v>3203</v>
      </c>
      <c r="BW1768" s="191" t="s">
        <v>5363</v>
      </c>
    </row>
    <row r="1769" spans="51:75" x14ac:dyDescent="0.3">
      <c r="AY1769" s="251" t="e">
        <f>VLOOKUP(C1769,#REF!, 2,FALSE)</f>
        <v>#REF!</v>
      </c>
      <c r="BM1769" s="191" t="s">
        <v>145</v>
      </c>
      <c r="BN1769" s="191" t="s">
        <v>3203</v>
      </c>
      <c r="BO1769" s="191" t="s">
        <v>5366</v>
      </c>
      <c r="BU1769" s="191" t="s">
        <v>145</v>
      </c>
      <c r="BV1769" s="191" t="s">
        <v>3203</v>
      </c>
      <c r="BW1769" s="191" t="s">
        <v>5366</v>
      </c>
    </row>
    <row r="1770" spans="51:75" x14ac:dyDescent="0.3">
      <c r="AY1770" s="251" t="e">
        <f>VLOOKUP(C1770,#REF!, 2,FALSE)</f>
        <v>#REF!</v>
      </c>
      <c r="BM1770" s="191" t="s">
        <v>165</v>
      </c>
      <c r="BN1770" s="191" t="s">
        <v>3203</v>
      </c>
      <c r="BO1770" s="191" t="s">
        <v>5367</v>
      </c>
      <c r="BU1770" s="191" t="s">
        <v>165</v>
      </c>
      <c r="BV1770" s="191" t="s">
        <v>3203</v>
      </c>
      <c r="BW1770" s="191" t="s">
        <v>5367</v>
      </c>
    </row>
    <row r="1771" spans="51:75" x14ac:dyDescent="0.3">
      <c r="AY1771" s="251" t="e">
        <f>VLOOKUP(C1771,#REF!, 2,FALSE)</f>
        <v>#REF!</v>
      </c>
      <c r="BM1771" s="191" t="s">
        <v>5368</v>
      </c>
      <c r="BN1771" s="191" t="s">
        <v>1071</v>
      </c>
      <c r="BO1771" s="191" t="s">
        <v>1068</v>
      </c>
      <c r="BU1771" s="191" t="s">
        <v>5368</v>
      </c>
      <c r="BV1771" s="191" t="s">
        <v>1071</v>
      </c>
      <c r="BW1771" s="191" t="s">
        <v>1068</v>
      </c>
    </row>
    <row r="1772" spans="51:75" x14ac:dyDescent="0.3">
      <c r="AY1772" s="251" t="e">
        <f>VLOOKUP(C1772,#REF!, 2,FALSE)</f>
        <v>#REF!</v>
      </c>
      <c r="BM1772" s="191" t="s">
        <v>85</v>
      </c>
      <c r="BN1772" s="191" t="s">
        <v>3203</v>
      </c>
      <c r="BO1772" s="191" t="s">
        <v>4151</v>
      </c>
      <c r="BU1772" s="191" t="s">
        <v>85</v>
      </c>
      <c r="BV1772" s="191" t="s">
        <v>3203</v>
      </c>
      <c r="BW1772" s="191" t="s">
        <v>4151</v>
      </c>
    </row>
    <row r="1773" spans="51:75" x14ac:dyDescent="0.3">
      <c r="AY1773" s="251" t="e">
        <f>VLOOKUP(C1773,#REF!, 2,FALSE)</f>
        <v>#REF!</v>
      </c>
      <c r="BM1773" s="191" t="s">
        <v>162</v>
      </c>
      <c r="BN1773" s="191" t="s">
        <v>3203</v>
      </c>
      <c r="BO1773" s="191" t="s">
        <v>4092</v>
      </c>
      <c r="BU1773" s="191" t="s">
        <v>162</v>
      </c>
      <c r="BV1773" s="191" t="s">
        <v>3203</v>
      </c>
      <c r="BW1773" s="191" t="s">
        <v>4092</v>
      </c>
    </row>
    <row r="1774" spans="51:75" x14ac:dyDescent="0.3">
      <c r="AY1774" s="251" t="e">
        <f>VLOOKUP(C1774,#REF!, 2,FALSE)</f>
        <v>#REF!</v>
      </c>
      <c r="BM1774" s="191" t="s">
        <v>163</v>
      </c>
      <c r="BN1774" s="191" t="s">
        <v>3203</v>
      </c>
      <c r="BO1774" s="191" t="s">
        <v>4092</v>
      </c>
      <c r="BU1774" s="191" t="s">
        <v>163</v>
      </c>
      <c r="BV1774" s="191" t="s">
        <v>3203</v>
      </c>
      <c r="BW1774" s="191" t="s">
        <v>4092</v>
      </c>
    </row>
    <row r="1775" spans="51:75" x14ac:dyDescent="0.3">
      <c r="AY1775" s="251" t="e">
        <f>VLOOKUP(C1775,#REF!, 2,FALSE)</f>
        <v>#REF!</v>
      </c>
      <c r="BM1775" s="191" t="s">
        <v>164</v>
      </c>
      <c r="BN1775" s="191" t="s">
        <v>3203</v>
      </c>
      <c r="BO1775" s="191" t="s">
        <v>5374</v>
      </c>
      <c r="BU1775" s="191" t="s">
        <v>164</v>
      </c>
      <c r="BV1775" s="191" t="s">
        <v>3203</v>
      </c>
      <c r="BW1775" s="191" t="s">
        <v>5374</v>
      </c>
    </row>
    <row r="1776" spans="51:75" x14ac:dyDescent="0.3">
      <c r="AY1776" s="251" t="e">
        <f>VLOOKUP(C1776,#REF!, 2,FALSE)</f>
        <v>#REF!</v>
      </c>
      <c r="BM1776" s="191" t="s">
        <v>5375</v>
      </c>
      <c r="BN1776" s="191" t="s">
        <v>16996</v>
      </c>
      <c r="BO1776" s="191" t="s">
        <v>771</v>
      </c>
      <c r="BU1776" s="191" t="s">
        <v>5375</v>
      </c>
      <c r="BV1776" s="191" t="s">
        <v>16996</v>
      </c>
      <c r="BW1776" s="191" t="s">
        <v>771</v>
      </c>
    </row>
    <row r="1777" spans="51:75" x14ac:dyDescent="0.3">
      <c r="AY1777" s="251" t="e">
        <f>VLOOKUP(C1777,#REF!, 2,FALSE)</f>
        <v>#REF!</v>
      </c>
      <c r="BM1777" s="191" t="s">
        <v>5376</v>
      </c>
      <c r="BN1777" s="191" t="s">
        <v>716</v>
      </c>
      <c r="BO1777" s="191" t="s">
        <v>771</v>
      </c>
      <c r="BU1777" s="191" t="s">
        <v>5376</v>
      </c>
      <c r="BV1777" s="191" t="s">
        <v>716</v>
      </c>
      <c r="BW1777" s="191" t="s">
        <v>771</v>
      </c>
    </row>
    <row r="1778" spans="51:75" x14ac:dyDescent="0.3">
      <c r="AY1778" s="251" t="e">
        <f>VLOOKUP(C1778,#REF!, 2,FALSE)</f>
        <v>#REF!</v>
      </c>
      <c r="BM1778" s="191" t="s">
        <v>5377</v>
      </c>
      <c r="BN1778" s="191" t="s">
        <v>701</v>
      </c>
      <c r="BO1778" s="191" t="s">
        <v>5378</v>
      </c>
      <c r="BU1778" s="191" t="s">
        <v>5377</v>
      </c>
      <c r="BV1778" s="191" t="s">
        <v>701</v>
      </c>
      <c r="BW1778" s="191" t="s">
        <v>5378</v>
      </c>
    </row>
    <row r="1779" spans="51:75" x14ac:dyDescent="0.3">
      <c r="AY1779" s="251" t="e">
        <f>VLOOKUP(C1779,#REF!, 2,FALSE)</f>
        <v>#REF!</v>
      </c>
      <c r="BM1779" s="191" t="s">
        <v>5380</v>
      </c>
      <c r="BN1779" s="191" t="s">
        <v>2980</v>
      </c>
      <c r="BO1779" s="191" t="s">
        <v>730</v>
      </c>
      <c r="BU1779" s="191" t="s">
        <v>5380</v>
      </c>
      <c r="BV1779" s="191" t="s">
        <v>2980</v>
      </c>
      <c r="BW1779" s="191" t="s">
        <v>730</v>
      </c>
    </row>
    <row r="1780" spans="51:75" x14ac:dyDescent="0.3">
      <c r="AY1780" s="251" t="e">
        <f>VLOOKUP(C1780,#REF!, 2,FALSE)</f>
        <v>#REF!</v>
      </c>
      <c r="BM1780" s="191" t="s">
        <v>1033</v>
      </c>
      <c r="BN1780" s="191" t="s">
        <v>776</v>
      </c>
      <c r="BO1780" s="191" t="s">
        <v>2718</v>
      </c>
      <c r="BU1780" s="191" t="s">
        <v>1033</v>
      </c>
      <c r="BV1780" s="191" t="s">
        <v>776</v>
      </c>
      <c r="BW1780" s="191" t="s">
        <v>2718</v>
      </c>
    </row>
    <row r="1781" spans="51:75" x14ac:dyDescent="0.3">
      <c r="AY1781" s="251" t="e">
        <f>VLOOKUP(C1781,#REF!, 2,FALSE)</f>
        <v>#REF!</v>
      </c>
      <c r="BM1781" s="191" t="s">
        <v>5381</v>
      </c>
      <c r="BN1781" s="191" t="s">
        <v>788</v>
      </c>
      <c r="BO1781" s="191" t="s">
        <v>771</v>
      </c>
      <c r="BU1781" s="191" t="s">
        <v>5381</v>
      </c>
      <c r="BV1781" s="191" t="s">
        <v>788</v>
      </c>
      <c r="BW1781" s="191" t="s">
        <v>771</v>
      </c>
    </row>
    <row r="1782" spans="51:75" x14ac:dyDescent="0.3">
      <c r="AY1782" s="251" t="e">
        <f>VLOOKUP(C1782,#REF!, 2,FALSE)</f>
        <v>#REF!</v>
      </c>
      <c r="BM1782" s="191" t="s">
        <v>166</v>
      </c>
      <c r="BN1782" s="191" t="s">
        <v>788</v>
      </c>
      <c r="BO1782" s="191" t="s">
        <v>3498</v>
      </c>
      <c r="BU1782" s="191" t="s">
        <v>166</v>
      </c>
      <c r="BV1782" s="191" t="s">
        <v>788</v>
      </c>
      <c r="BW1782" s="191" t="s">
        <v>3498</v>
      </c>
    </row>
    <row r="1783" spans="51:75" x14ac:dyDescent="0.3">
      <c r="AY1783" s="251" t="e">
        <f>VLOOKUP(C1783,#REF!, 2,FALSE)</f>
        <v>#REF!</v>
      </c>
      <c r="BM1783" s="191" t="s">
        <v>5382</v>
      </c>
      <c r="BN1783" s="191" t="s">
        <v>788</v>
      </c>
      <c r="BO1783" s="191" t="s">
        <v>5163</v>
      </c>
      <c r="BU1783" s="191" t="s">
        <v>5382</v>
      </c>
      <c r="BV1783" s="191" t="s">
        <v>788</v>
      </c>
      <c r="BW1783" s="191" t="s">
        <v>5163</v>
      </c>
    </row>
    <row r="1784" spans="51:75" x14ac:dyDescent="0.3">
      <c r="AY1784" s="251" t="e">
        <f>VLOOKUP(C1784,#REF!, 2,FALSE)</f>
        <v>#REF!</v>
      </c>
      <c r="BM1784" s="191" t="s">
        <v>5384</v>
      </c>
      <c r="BN1784" s="191" t="s">
        <v>1343</v>
      </c>
      <c r="BO1784" s="191" t="s">
        <v>5385</v>
      </c>
      <c r="BU1784" s="191" t="s">
        <v>5384</v>
      </c>
      <c r="BV1784" s="191" t="s">
        <v>1343</v>
      </c>
      <c r="BW1784" s="191" t="s">
        <v>5385</v>
      </c>
    </row>
    <row r="1785" spans="51:75" x14ac:dyDescent="0.3">
      <c r="AY1785" s="251" t="e">
        <f>VLOOKUP(C1785,#REF!, 2,FALSE)</f>
        <v>#REF!</v>
      </c>
      <c r="BM1785" s="191" t="s">
        <v>5386</v>
      </c>
      <c r="BN1785" s="191" t="s">
        <v>720</v>
      </c>
      <c r="BO1785" s="191" t="s">
        <v>5388</v>
      </c>
      <c r="BU1785" s="191" t="s">
        <v>5386</v>
      </c>
      <c r="BV1785" s="191" t="s">
        <v>720</v>
      </c>
      <c r="BW1785" s="191" t="s">
        <v>5388</v>
      </c>
    </row>
    <row r="1786" spans="51:75" x14ac:dyDescent="0.3">
      <c r="AY1786" s="251" t="e">
        <f>VLOOKUP(C1786,#REF!, 2,FALSE)</f>
        <v>#REF!</v>
      </c>
      <c r="BM1786" s="191" t="s">
        <v>5391</v>
      </c>
      <c r="BN1786" s="191" t="s">
        <v>3253</v>
      </c>
      <c r="BO1786" s="191" t="s">
        <v>2984</v>
      </c>
      <c r="BU1786" s="191" t="s">
        <v>5391</v>
      </c>
      <c r="BV1786" s="191" t="s">
        <v>3253</v>
      </c>
      <c r="BW1786" s="191" t="s">
        <v>2984</v>
      </c>
    </row>
    <row r="1787" spans="51:75" x14ac:dyDescent="0.3">
      <c r="AY1787" s="251" t="e">
        <f>VLOOKUP(C1787,#REF!, 2,FALSE)</f>
        <v>#REF!</v>
      </c>
      <c r="BM1787" s="191" t="s">
        <v>5392</v>
      </c>
      <c r="BN1787" s="191" t="s">
        <v>720</v>
      </c>
      <c r="BO1787" s="191" t="s">
        <v>5394</v>
      </c>
      <c r="BU1787" s="191" t="s">
        <v>5392</v>
      </c>
      <c r="BV1787" s="191" t="s">
        <v>720</v>
      </c>
      <c r="BW1787" s="191" t="s">
        <v>5394</v>
      </c>
    </row>
    <row r="1788" spans="51:75" x14ac:dyDescent="0.3">
      <c r="AY1788" s="251" t="e">
        <f>VLOOKUP(C1788,#REF!, 2,FALSE)</f>
        <v>#REF!</v>
      </c>
      <c r="BM1788" s="191" t="s">
        <v>5395</v>
      </c>
      <c r="BN1788" s="191" t="s">
        <v>3046</v>
      </c>
      <c r="BO1788" s="191" t="s">
        <v>5396</v>
      </c>
      <c r="BU1788" s="191" t="s">
        <v>5395</v>
      </c>
      <c r="BV1788" s="191" t="s">
        <v>3046</v>
      </c>
      <c r="BW1788" s="191" t="s">
        <v>5396</v>
      </c>
    </row>
    <row r="1789" spans="51:75" x14ac:dyDescent="0.3">
      <c r="AY1789" s="251" t="e">
        <f>VLOOKUP(C1789,#REF!, 2,FALSE)</f>
        <v>#REF!</v>
      </c>
      <c r="BM1789" s="191" t="s">
        <v>5397</v>
      </c>
      <c r="BN1789" s="191" t="s">
        <v>1343</v>
      </c>
      <c r="BO1789" s="191" t="s">
        <v>5398</v>
      </c>
      <c r="BU1789" s="191" t="s">
        <v>5397</v>
      </c>
      <c r="BV1789" s="191" t="s">
        <v>1343</v>
      </c>
      <c r="BW1789" s="191" t="s">
        <v>5398</v>
      </c>
    </row>
    <row r="1790" spans="51:75" x14ac:dyDescent="0.3">
      <c r="AY1790" s="251" t="e">
        <f>VLOOKUP(C1790,#REF!, 2,FALSE)</f>
        <v>#REF!</v>
      </c>
      <c r="BM1790" s="191" t="s">
        <v>1034</v>
      </c>
      <c r="BN1790" s="191" t="s">
        <v>3203</v>
      </c>
      <c r="BO1790" s="191" t="s">
        <v>2061</v>
      </c>
      <c r="BU1790" s="191" t="s">
        <v>1034</v>
      </c>
      <c r="BV1790" s="191" t="s">
        <v>3203</v>
      </c>
      <c r="BW1790" s="191" t="s">
        <v>2061</v>
      </c>
    </row>
    <row r="1791" spans="51:75" x14ac:dyDescent="0.3">
      <c r="AY1791" s="251" t="e">
        <f>VLOOKUP(C1791,#REF!, 2,FALSE)</f>
        <v>#REF!</v>
      </c>
      <c r="BM1791" s="191" t="s">
        <v>5399</v>
      </c>
      <c r="BN1791" s="191" t="s">
        <v>1343</v>
      </c>
      <c r="BO1791" s="191" t="s">
        <v>5400</v>
      </c>
      <c r="BU1791" s="191" t="s">
        <v>5399</v>
      </c>
      <c r="BV1791" s="191" t="s">
        <v>1343</v>
      </c>
      <c r="BW1791" s="191" t="s">
        <v>5400</v>
      </c>
    </row>
    <row r="1792" spans="51:75" x14ac:dyDescent="0.3">
      <c r="AY1792" s="251" t="e">
        <f>VLOOKUP(C1792,#REF!, 2,FALSE)</f>
        <v>#REF!</v>
      </c>
      <c r="BM1792" s="191" t="s">
        <v>5401</v>
      </c>
      <c r="BN1792" s="191" t="s">
        <v>3203</v>
      </c>
      <c r="BO1792" s="191" t="s">
        <v>5402</v>
      </c>
      <c r="BU1792" s="191" t="s">
        <v>5401</v>
      </c>
      <c r="BV1792" s="191" t="s">
        <v>3203</v>
      </c>
      <c r="BW1792" s="191" t="s">
        <v>5402</v>
      </c>
    </row>
    <row r="1793" spans="51:75" x14ac:dyDescent="0.3">
      <c r="AY1793" s="251" t="e">
        <f>VLOOKUP(C1793,#REF!, 2,FALSE)</f>
        <v>#REF!</v>
      </c>
      <c r="BM1793" s="191" t="s">
        <v>5403</v>
      </c>
      <c r="BN1793" s="191" t="s">
        <v>781</v>
      </c>
      <c r="BO1793" s="191" t="s">
        <v>5404</v>
      </c>
      <c r="BU1793" s="191" t="s">
        <v>5403</v>
      </c>
      <c r="BV1793" s="191" t="s">
        <v>781</v>
      </c>
      <c r="BW1793" s="191" t="s">
        <v>5404</v>
      </c>
    </row>
    <row r="1794" spans="51:75" x14ac:dyDescent="0.3">
      <c r="AY1794" s="251" t="e">
        <f>VLOOKUP(C1794,#REF!, 2,FALSE)</f>
        <v>#REF!</v>
      </c>
      <c r="BM1794" s="191" t="s">
        <v>5405</v>
      </c>
      <c r="BN1794" s="191" t="s">
        <v>1343</v>
      </c>
      <c r="BO1794" s="191" t="s">
        <v>5406</v>
      </c>
      <c r="BU1794" s="191" t="s">
        <v>5405</v>
      </c>
      <c r="BV1794" s="191" t="s">
        <v>1343</v>
      </c>
      <c r="BW1794" s="191" t="s">
        <v>5406</v>
      </c>
    </row>
    <row r="1795" spans="51:75" x14ac:dyDescent="0.3">
      <c r="AY1795" s="251" t="e">
        <f>VLOOKUP(C1795,#REF!, 2,FALSE)</f>
        <v>#REF!</v>
      </c>
      <c r="BM1795" s="191" t="s">
        <v>5407</v>
      </c>
      <c r="BN1795" s="191" t="s">
        <v>3203</v>
      </c>
      <c r="BO1795" s="191" t="s">
        <v>2296</v>
      </c>
      <c r="BU1795" s="191" t="s">
        <v>5407</v>
      </c>
      <c r="BV1795" s="191" t="s">
        <v>3203</v>
      </c>
      <c r="BW1795" s="191" t="s">
        <v>2296</v>
      </c>
    </row>
    <row r="1796" spans="51:75" x14ac:dyDescent="0.3">
      <c r="AY1796" s="251" t="e">
        <f>VLOOKUP(C1796,#REF!, 2,FALSE)</f>
        <v>#REF!</v>
      </c>
      <c r="BM1796" s="191" t="s">
        <v>5409</v>
      </c>
      <c r="BN1796" s="191" t="s">
        <v>3203</v>
      </c>
      <c r="BO1796" s="191" t="s">
        <v>4755</v>
      </c>
      <c r="BU1796" s="191" t="s">
        <v>5409</v>
      </c>
      <c r="BV1796" s="191" t="s">
        <v>3203</v>
      </c>
      <c r="BW1796" s="191" t="s">
        <v>4755</v>
      </c>
    </row>
    <row r="1797" spans="51:75" x14ac:dyDescent="0.3">
      <c r="AY1797" s="251" t="e">
        <f>VLOOKUP(C1797,#REF!, 2,FALSE)</f>
        <v>#REF!</v>
      </c>
      <c r="BM1797" s="191" t="s">
        <v>1035</v>
      </c>
      <c r="BN1797" s="191" t="s">
        <v>3203</v>
      </c>
      <c r="BO1797" s="191" t="s">
        <v>5410</v>
      </c>
      <c r="BU1797" s="191" t="s">
        <v>1035</v>
      </c>
      <c r="BV1797" s="191" t="s">
        <v>3203</v>
      </c>
      <c r="BW1797" s="191" t="s">
        <v>5410</v>
      </c>
    </row>
    <row r="1798" spans="51:75" x14ac:dyDescent="0.3">
      <c r="AY1798" s="251" t="e">
        <f>VLOOKUP(C1798,#REF!, 2,FALSE)</f>
        <v>#REF!</v>
      </c>
      <c r="BM1798" s="191" t="s">
        <v>5411</v>
      </c>
      <c r="BN1798" s="191" t="s">
        <v>640</v>
      </c>
      <c r="BO1798" s="191" t="s">
        <v>3902</v>
      </c>
      <c r="BU1798" s="191" t="s">
        <v>5411</v>
      </c>
      <c r="BV1798" s="191" t="s">
        <v>640</v>
      </c>
      <c r="BW1798" s="191" t="s">
        <v>3902</v>
      </c>
    </row>
    <row r="1799" spans="51:75" x14ac:dyDescent="0.3">
      <c r="AY1799" s="251" t="e">
        <f>VLOOKUP(C1799,#REF!, 2,FALSE)</f>
        <v>#REF!</v>
      </c>
      <c r="BM1799" s="191" t="s">
        <v>5412</v>
      </c>
      <c r="BN1799" s="191" t="s">
        <v>3203</v>
      </c>
      <c r="BO1799" s="191" t="s">
        <v>5413</v>
      </c>
      <c r="BU1799" s="191" t="s">
        <v>5412</v>
      </c>
      <c r="BV1799" s="191" t="s">
        <v>3203</v>
      </c>
      <c r="BW1799" s="191" t="s">
        <v>5413</v>
      </c>
    </row>
    <row r="1800" spans="51:75" x14ac:dyDescent="0.3">
      <c r="AY1800" s="251" t="e">
        <f>VLOOKUP(C1800,#REF!, 2,FALSE)</f>
        <v>#REF!</v>
      </c>
      <c r="BM1800" s="191" t="s">
        <v>1036</v>
      </c>
      <c r="BN1800" s="191" t="s">
        <v>3046</v>
      </c>
      <c r="BO1800" s="191" t="s">
        <v>5414</v>
      </c>
      <c r="BU1800" s="191" t="s">
        <v>1036</v>
      </c>
      <c r="BV1800" s="191" t="s">
        <v>3046</v>
      </c>
      <c r="BW1800" s="191" t="s">
        <v>5414</v>
      </c>
    </row>
    <row r="1801" spans="51:75" x14ac:dyDescent="0.3">
      <c r="AY1801" s="251" t="e">
        <f>VLOOKUP(C1801,#REF!, 2,FALSE)</f>
        <v>#REF!</v>
      </c>
      <c r="BM1801" s="191" t="s">
        <v>5415</v>
      </c>
      <c r="BN1801" s="191" t="s">
        <v>3203</v>
      </c>
      <c r="BO1801" s="191" t="s">
        <v>5416</v>
      </c>
      <c r="BU1801" s="191" t="s">
        <v>5415</v>
      </c>
      <c r="BV1801" s="191" t="s">
        <v>3203</v>
      </c>
      <c r="BW1801" s="191" t="s">
        <v>5416</v>
      </c>
    </row>
    <row r="1802" spans="51:75" x14ac:dyDescent="0.3">
      <c r="AY1802" s="251" t="e">
        <f>VLOOKUP(C1802,#REF!, 2,FALSE)</f>
        <v>#REF!</v>
      </c>
      <c r="BM1802" s="191" t="s">
        <v>5417</v>
      </c>
      <c r="BN1802" s="191" t="s">
        <v>16989</v>
      </c>
      <c r="BO1802" s="191" t="s">
        <v>5418</v>
      </c>
      <c r="BU1802" s="191" t="s">
        <v>5417</v>
      </c>
      <c r="BV1802" s="191" t="s">
        <v>16989</v>
      </c>
      <c r="BW1802" s="191" t="s">
        <v>5418</v>
      </c>
    </row>
    <row r="1803" spans="51:75" x14ac:dyDescent="0.3">
      <c r="AY1803" s="251" t="e">
        <f>VLOOKUP(C1803,#REF!, 2,FALSE)</f>
        <v>#REF!</v>
      </c>
      <c r="BM1803" s="191" t="s">
        <v>5419</v>
      </c>
      <c r="BN1803" s="191" t="s">
        <v>3084</v>
      </c>
      <c r="BO1803" s="191" t="s">
        <v>5420</v>
      </c>
      <c r="BU1803" s="191" t="s">
        <v>5419</v>
      </c>
      <c r="BV1803" s="191" t="s">
        <v>3084</v>
      </c>
      <c r="BW1803" s="191" t="s">
        <v>5420</v>
      </c>
    </row>
    <row r="1804" spans="51:75" x14ac:dyDescent="0.3">
      <c r="AY1804" s="251" t="e">
        <f>VLOOKUP(C1804,#REF!, 2,FALSE)</f>
        <v>#REF!</v>
      </c>
      <c r="BM1804" s="191" t="s">
        <v>5421</v>
      </c>
      <c r="BN1804" s="191" t="s">
        <v>798</v>
      </c>
      <c r="BO1804" s="191" t="s">
        <v>5422</v>
      </c>
      <c r="BU1804" s="191" t="s">
        <v>5421</v>
      </c>
      <c r="BV1804" s="191" t="s">
        <v>798</v>
      </c>
      <c r="BW1804" s="191" t="s">
        <v>5422</v>
      </c>
    </row>
    <row r="1805" spans="51:75" x14ac:dyDescent="0.3">
      <c r="AY1805" s="251" t="e">
        <f>VLOOKUP(C1805,#REF!, 2,FALSE)</f>
        <v>#REF!</v>
      </c>
      <c r="BM1805" s="191" t="s">
        <v>5424</v>
      </c>
      <c r="BN1805" s="191" t="s">
        <v>3203</v>
      </c>
      <c r="BO1805" s="191" t="s">
        <v>4267</v>
      </c>
      <c r="BU1805" s="191" t="s">
        <v>5424</v>
      </c>
      <c r="BV1805" s="191" t="s">
        <v>3203</v>
      </c>
      <c r="BW1805" s="191" t="s">
        <v>4267</v>
      </c>
    </row>
    <row r="1806" spans="51:75" x14ac:dyDescent="0.3">
      <c r="AY1806" s="251" t="e">
        <f>VLOOKUP(C1806,#REF!, 2,FALSE)</f>
        <v>#REF!</v>
      </c>
      <c r="BM1806" s="191" t="s">
        <v>5425</v>
      </c>
      <c r="BN1806" s="191" t="s">
        <v>1343</v>
      </c>
      <c r="BO1806" s="191" t="s">
        <v>5426</v>
      </c>
      <c r="BU1806" s="191" t="s">
        <v>5425</v>
      </c>
      <c r="BV1806" s="191" t="s">
        <v>1343</v>
      </c>
      <c r="BW1806" s="191" t="s">
        <v>5426</v>
      </c>
    </row>
    <row r="1807" spans="51:75" x14ac:dyDescent="0.3">
      <c r="AY1807" s="251" t="e">
        <f>VLOOKUP(C1807,#REF!, 2,FALSE)</f>
        <v>#REF!</v>
      </c>
      <c r="BM1807" s="191" t="s">
        <v>5427</v>
      </c>
      <c r="BN1807" s="191" t="s">
        <v>627</v>
      </c>
      <c r="BO1807" s="191" t="s">
        <v>3096</v>
      </c>
      <c r="BU1807" s="191" t="s">
        <v>5427</v>
      </c>
      <c r="BV1807" s="191" t="s">
        <v>627</v>
      </c>
      <c r="BW1807" s="191" t="s">
        <v>3096</v>
      </c>
    </row>
    <row r="1808" spans="51:75" x14ac:dyDescent="0.3">
      <c r="AY1808" s="251" t="e">
        <f>VLOOKUP(C1808,#REF!, 2,FALSE)</f>
        <v>#REF!</v>
      </c>
      <c r="BM1808" s="191" t="s">
        <v>5428</v>
      </c>
      <c r="BN1808" s="191" t="s">
        <v>2980</v>
      </c>
      <c r="BO1808" s="191" t="s">
        <v>5429</v>
      </c>
      <c r="BU1808" s="191" t="s">
        <v>5428</v>
      </c>
      <c r="BV1808" s="191" t="s">
        <v>2980</v>
      </c>
      <c r="BW1808" s="191" t="s">
        <v>5429</v>
      </c>
    </row>
    <row r="1809" spans="51:75" x14ac:dyDescent="0.3">
      <c r="AY1809" s="251" t="e">
        <f>VLOOKUP(C1809,#REF!, 2,FALSE)</f>
        <v>#REF!</v>
      </c>
      <c r="BM1809" s="191" t="s">
        <v>1037</v>
      </c>
      <c r="BN1809" s="191" t="s">
        <v>3046</v>
      </c>
      <c r="BO1809" s="191" t="s">
        <v>5430</v>
      </c>
      <c r="BU1809" s="191" t="s">
        <v>1037</v>
      </c>
      <c r="BV1809" s="191" t="s">
        <v>3046</v>
      </c>
      <c r="BW1809" s="191" t="s">
        <v>5430</v>
      </c>
    </row>
    <row r="1810" spans="51:75" x14ac:dyDescent="0.3">
      <c r="AY1810" s="251" t="e">
        <f>VLOOKUP(C1810,#REF!, 2,FALSE)</f>
        <v>#REF!</v>
      </c>
      <c r="BM1810" s="191" t="s">
        <v>5431</v>
      </c>
      <c r="BN1810" s="191" t="s">
        <v>614</v>
      </c>
      <c r="BO1810" s="191" t="s">
        <v>5432</v>
      </c>
      <c r="BU1810" s="191" t="s">
        <v>5431</v>
      </c>
      <c r="BV1810" s="191" t="s">
        <v>614</v>
      </c>
      <c r="BW1810" s="191" t="s">
        <v>5432</v>
      </c>
    </row>
    <row r="1811" spans="51:75" x14ac:dyDescent="0.3">
      <c r="AY1811" s="251" t="e">
        <f>VLOOKUP(C1811,#REF!, 2,FALSE)</f>
        <v>#REF!</v>
      </c>
      <c r="BM1811" s="191" t="s">
        <v>5433</v>
      </c>
      <c r="BN1811" s="191" t="s">
        <v>1343</v>
      </c>
      <c r="BO1811" s="191" t="s">
        <v>4948</v>
      </c>
      <c r="BU1811" s="191" t="s">
        <v>5433</v>
      </c>
      <c r="BV1811" s="191" t="s">
        <v>1343</v>
      </c>
      <c r="BW1811" s="191" t="s">
        <v>4948</v>
      </c>
    </row>
    <row r="1812" spans="51:75" x14ac:dyDescent="0.3">
      <c r="AY1812" s="251" t="e">
        <f>VLOOKUP(C1812,#REF!, 2,FALSE)</f>
        <v>#REF!</v>
      </c>
      <c r="BM1812" s="191" t="s">
        <v>5434</v>
      </c>
      <c r="BN1812" s="191" t="s">
        <v>640</v>
      </c>
      <c r="BO1812" s="191" t="s">
        <v>5241</v>
      </c>
      <c r="BU1812" s="191" t="s">
        <v>5434</v>
      </c>
      <c r="BV1812" s="191" t="s">
        <v>640</v>
      </c>
      <c r="BW1812" s="191" t="s">
        <v>5241</v>
      </c>
    </row>
    <row r="1813" spans="51:75" x14ac:dyDescent="0.3">
      <c r="AY1813" s="251" t="e">
        <f>VLOOKUP(C1813,#REF!, 2,FALSE)</f>
        <v>#REF!</v>
      </c>
      <c r="BM1813" s="191" t="s">
        <v>5435</v>
      </c>
      <c r="BN1813" s="191" t="s">
        <v>640</v>
      </c>
      <c r="BO1813" s="191" t="s">
        <v>2069</v>
      </c>
      <c r="BU1813" s="191" t="s">
        <v>5435</v>
      </c>
      <c r="BV1813" s="191" t="s">
        <v>640</v>
      </c>
      <c r="BW1813" s="191" t="s">
        <v>2069</v>
      </c>
    </row>
    <row r="1814" spans="51:75" x14ac:dyDescent="0.3">
      <c r="AY1814" s="251" t="e">
        <f>VLOOKUP(C1814,#REF!, 2,FALSE)</f>
        <v>#REF!</v>
      </c>
      <c r="BM1814" s="191" t="s">
        <v>144</v>
      </c>
      <c r="BN1814" s="191" t="s">
        <v>663</v>
      </c>
      <c r="BO1814" s="191" t="s">
        <v>710</v>
      </c>
      <c r="BU1814" s="191" t="s">
        <v>144</v>
      </c>
      <c r="BV1814" s="191" t="s">
        <v>663</v>
      </c>
      <c r="BW1814" s="191" t="s">
        <v>710</v>
      </c>
    </row>
    <row r="1815" spans="51:75" x14ac:dyDescent="0.3">
      <c r="AY1815" s="251" t="e">
        <f>VLOOKUP(C1815,#REF!, 2,FALSE)</f>
        <v>#REF!</v>
      </c>
      <c r="BM1815" s="191" t="s">
        <v>5436</v>
      </c>
      <c r="BN1815" s="191" t="s">
        <v>637</v>
      </c>
      <c r="BO1815" s="191" t="s">
        <v>3874</v>
      </c>
      <c r="BU1815" s="191" t="s">
        <v>5436</v>
      </c>
      <c r="BV1815" s="191" t="s">
        <v>637</v>
      </c>
      <c r="BW1815" s="191" t="s">
        <v>3874</v>
      </c>
    </row>
    <row r="1816" spans="51:75" x14ac:dyDescent="0.3">
      <c r="AY1816" s="251" t="e">
        <f>VLOOKUP(C1816,#REF!, 2,FALSE)</f>
        <v>#REF!</v>
      </c>
      <c r="BM1816" s="191" t="s">
        <v>5437</v>
      </c>
      <c r="BN1816" s="191" t="s">
        <v>732</v>
      </c>
      <c r="BO1816" s="191" t="s">
        <v>1460</v>
      </c>
      <c r="BU1816" s="191" t="s">
        <v>5437</v>
      </c>
      <c r="BV1816" s="191" t="s">
        <v>732</v>
      </c>
      <c r="BW1816" s="191" t="s">
        <v>1460</v>
      </c>
    </row>
    <row r="1817" spans="51:75" x14ac:dyDescent="0.3">
      <c r="AY1817" s="251" t="e">
        <f>VLOOKUP(C1817,#REF!, 2,FALSE)</f>
        <v>#REF!</v>
      </c>
      <c r="BM1817" s="191" t="s">
        <v>1038</v>
      </c>
      <c r="BN1817" s="191" t="s">
        <v>3203</v>
      </c>
      <c r="BO1817" s="191" t="s">
        <v>5439</v>
      </c>
      <c r="BU1817" s="191" t="s">
        <v>1038</v>
      </c>
      <c r="BV1817" s="191" t="s">
        <v>3203</v>
      </c>
      <c r="BW1817" s="191" t="s">
        <v>5439</v>
      </c>
    </row>
    <row r="1818" spans="51:75" x14ac:dyDescent="0.3">
      <c r="AY1818" s="251" t="e">
        <f>VLOOKUP(C1818,#REF!, 2,FALSE)</f>
        <v>#REF!</v>
      </c>
      <c r="BM1818" s="191" t="s">
        <v>1039</v>
      </c>
      <c r="BN1818" s="191" t="s">
        <v>3203</v>
      </c>
      <c r="BO1818" s="191" t="s">
        <v>5440</v>
      </c>
      <c r="BU1818" s="191" t="s">
        <v>1039</v>
      </c>
      <c r="BV1818" s="191" t="s">
        <v>3203</v>
      </c>
      <c r="BW1818" s="191" t="s">
        <v>5440</v>
      </c>
    </row>
    <row r="1819" spans="51:75" x14ac:dyDescent="0.3">
      <c r="AY1819" s="251" t="e">
        <f>VLOOKUP(C1819,#REF!, 2,FALSE)</f>
        <v>#REF!</v>
      </c>
      <c r="BM1819" s="191" t="s">
        <v>1040</v>
      </c>
      <c r="BN1819" s="191" t="s">
        <v>656</v>
      </c>
      <c r="BO1819" s="191" t="s">
        <v>5442</v>
      </c>
      <c r="BU1819" s="191" t="s">
        <v>1040</v>
      </c>
      <c r="BV1819" s="191" t="s">
        <v>656</v>
      </c>
      <c r="BW1819" s="191" t="s">
        <v>5442</v>
      </c>
    </row>
    <row r="1820" spans="51:75" x14ac:dyDescent="0.3">
      <c r="AY1820" s="251" t="e">
        <f>VLOOKUP(C1820,#REF!, 2,FALSE)</f>
        <v>#REF!</v>
      </c>
      <c r="BM1820" s="191" t="s">
        <v>5443</v>
      </c>
      <c r="BN1820" s="191" t="s">
        <v>3203</v>
      </c>
      <c r="BO1820" s="191" t="s">
        <v>5444</v>
      </c>
      <c r="BU1820" s="191" t="s">
        <v>5443</v>
      </c>
      <c r="BV1820" s="191" t="s">
        <v>3203</v>
      </c>
      <c r="BW1820" s="191" t="s">
        <v>5444</v>
      </c>
    </row>
    <row r="1821" spans="51:75" x14ac:dyDescent="0.3">
      <c r="AY1821" s="251" t="e">
        <f>VLOOKUP(C1821,#REF!, 2,FALSE)</f>
        <v>#REF!</v>
      </c>
      <c r="BM1821" s="191" t="s">
        <v>1041</v>
      </c>
      <c r="BN1821" s="191" t="s">
        <v>1071</v>
      </c>
      <c r="BO1821" s="191" t="s">
        <v>5445</v>
      </c>
      <c r="BU1821" s="191" t="s">
        <v>1041</v>
      </c>
      <c r="BV1821" s="191" t="s">
        <v>1071</v>
      </c>
      <c r="BW1821" s="191" t="s">
        <v>5445</v>
      </c>
    </row>
    <row r="1822" spans="51:75" x14ac:dyDescent="0.3">
      <c r="AY1822" s="251" t="e">
        <f>VLOOKUP(C1822,#REF!, 2,FALSE)</f>
        <v>#REF!</v>
      </c>
      <c r="BM1822" s="191" t="s">
        <v>5446</v>
      </c>
      <c r="BN1822" s="191" t="s">
        <v>863</v>
      </c>
      <c r="BO1822" s="191" t="s">
        <v>5447</v>
      </c>
      <c r="BU1822" s="191" t="s">
        <v>5446</v>
      </c>
      <c r="BV1822" s="191" t="s">
        <v>863</v>
      </c>
      <c r="BW1822" s="191" t="s">
        <v>5447</v>
      </c>
    </row>
    <row r="1823" spans="51:75" x14ac:dyDescent="0.3">
      <c r="AY1823" s="251" t="e">
        <f>VLOOKUP(C1823,#REF!, 2,FALSE)</f>
        <v>#REF!</v>
      </c>
      <c r="BM1823" s="191" t="s">
        <v>1042</v>
      </c>
      <c r="BN1823" s="191" t="s">
        <v>2984</v>
      </c>
      <c r="BO1823" s="191" t="s">
        <v>2984</v>
      </c>
      <c r="BU1823" s="191" t="s">
        <v>1042</v>
      </c>
      <c r="BV1823" s="191" t="s">
        <v>2984</v>
      </c>
      <c r="BW1823" s="191" t="s">
        <v>2984</v>
      </c>
    </row>
    <row r="1824" spans="51:75" x14ac:dyDescent="0.3">
      <c r="AY1824" s="251" t="e">
        <f>VLOOKUP(C1824,#REF!, 2,FALSE)</f>
        <v>#REF!</v>
      </c>
      <c r="BM1824" s="191" t="s">
        <v>5449</v>
      </c>
      <c r="BN1824" s="191" t="s">
        <v>2984</v>
      </c>
      <c r="BO1824" s="191" t="s">
        <v>5450</v>
      </c>
      <c r="BU1824" s="191" t="s">
        <v>5449</v>
      </c>
      <c r="BV1824" s="191" t="s">
        <v>2984</v>
      </c>
      <c r="BW1824" s="191" t="s">
        <v>5450</v>
      </c>
    </row>
    <row r="1825" spans="51:75" x14ac:dyDescent="0.3">
      <c r="AY1825" s="251" t="e">
        <f>VLOOKUP(C1825,#REF!, 2,FALSE)</f>
        <v>#REF!</v>
      </c>
      <c r="BM1825" s="191" t="s">
        <v>5451</v>
      </c>
      <c r="BN1825" s="191" t="s">
        <v>701</v>
      </c>
      <c r="BO1825" s="191" t="s">
        <v>5452</v>
      </c>
      <c r="BU1825" s="191" t="s">
        <v>5451</v>
      </c>
      <c r="BV1825" s="191" t="s">
        <v>701</v>
      </c>
      <c r="BW1825" s="191" t="s">
        <v>5452</v>
      </c>
    </row>
    <row r="1826" spans="51:75" x14ac:dyDescent="0.3">
      <c r="AY1826" s="251" t="e">
        <f>VLOOKUP(C1826,#REF!, 2,FALSE)</f>
        <v>#REF!</v>
      </c>
      <c r="BM1826" s="191" t="s">
        <v>5453</v>
      </c>
      <c r="BN1826" s="191" t="s">
        <v>1014</v>
      </c>
      <c r="BO1826" s="191" t="s">
        <v>5454</v>
      </c>
      <c r="BU1826" s="191" t="s">
        <v>5453</v>
      </c>
      <c r="BV1826" s="191" t="s">
        <v>1014</v>
      </c>
      <c r="BW1826" s="191" t="s">
        <v>5454</v>
      </c>
    </row>
    <row r="1827" spans="51:75" x14ac:dyDescent="0.3">
      <c r="AY1827" s="251" t="e">
        <f>VLOOKUP(C1827,#REF!, 2,FALSE)</f>
        <v>#REF!</v>
      </c>
      <c r="BM1827" s="191" t="s">
        <v>5455</v>
      </c>
      <c r="BN1827" s="191" t="s">
        <v>784</v>
      </c>
      <c r="BO1827" s="191" t="s">
        <v>5456</v>
      </c>
      <c r="BU1827" s="191" t="s">
        <v>5455</v>
      </c>
      <c r="BV1827" s="191" t="s">
        <v>784</v>
      </c>
      <c r="BW1827" s="191" t="s">
        <v>5456</v>
      </c>
    </row>
    <row r="1828" spans="51:75" x14ac:dyDescent="0.3">
      <c r="AY1828" s="251" t="e">
        <f>VLOOKUP(C1828,#REF!, 2,FALSE)</f>
        <v>#REF!</v>
      </c>
      <c r="BM1828" s="191" t="s">
        <v>5457</v>
      </c>
      <c r="BN1828" s="191" t="s">
        <v>3203</v>
      </c>
      <c r="BO1828" s="191" t="s">
        <v>5458</v>
      </c>
      <c r="BU1828" s="191" t="s">
        <v>5457</v>
      </c>
      <c r="BV1828" s="191" t="s">
        <v>3203</v>
      </c>
      <c r="BW1828" s="191" t="s">
        <v>5458</v>
      </c>
    </row>
    <row r="1829" spans="51:75" x14ac:dyDescent="0.3">
      <c r="AY1829" s="251" t="e">
        <f>VLOOKUP(C1829,#REF!, 2,FALSE)</f>
        <v>#REF!</v>
      </c>
      <c r="BM1829" s="191" t="s">
        <v>5459</v>
      </c>
      <c r="BN1829" s="191" t="s">
        <v>3203</v>
      </c>
      <c r="BO1829" s="191" t="s">
        <v>1288</v>
      </c>
      <c r="BU1829" s="191" t="s">
        <v>5459</v>
      </c>
      <c r="BV1829" s="191" t="s">
        <v>3203</v>
      </c>
      <c r="BW1829" s="191" t="s">
        <v>1288</v>
      </c>
    </row>
    <row r="1830" spans="51:75" x14ac:dyDescent="0.3">
      <c r="AY1830" s="251" t="e">
        <f>VLOOKUP(C1830,#REF!, 2,FALSE)</f>
        <v>#REF!</v>
      </c>
      <c r="BM1830" s="191" t="s">
        <v>5462</v>
      </c>
      <c r="BN1830" s="191" t="s">
        <v>637</v>
      </c>
      <c r="BO1830" s="191" t="s">
        <v>5464</v>
      </c>
      <c r="BU1830" s="191" t="s">
        <v>5462</v>
      </c>
      <c r="BV1830" s="191" t="s">
        <v>637</v>
      </c>
      <c r="BW1830" s="191" t="s">
        <v>5464</v>
      </c>
    </row>
    <row r="1831" spans="51:75" x14ac:dyDescent="0.3">
      <c r="AY1831" s="251" t="e">
        <f>VLOOKUP(C1831,#REF!, 2,FALSE)</f>
        <v>#REF!</v>
      </c>
      <c r="BM1831" s="191" t="s">
        <v>5465</v>
      </c>
      <c r="BN1831" s="191" t="s">
        <v>716</v>
      </c>
      <c r="BO1831" s="191" t="s">
        <v>5466</v>
      </c>
      <c r="BU1831" s="191" t="s">
        <v>5465</v>
      </c>
      <c r="BV1831" s="191" t="s">
        <v>716</v>
      </c>
      <c r="BW1831" s="191" t="s">
        <v>5466</v>
      </c>
    </row>
    <row r="1832" spans="51:75" x14ac:dyDescent="0.3">
      <c r="AY1832" s="251" t="e">
        <f>VLOOKUP(C1832,#REF!, 2,FALSE)</f>
        <v>#REF!</v>
      </c>
      <c r="BM1832" s="191" t="s">
        <v>86</v>
      </c>
      <c r="BN1832" s="191" t="s">
        <v>1343</v>
      </c>
      <c r="BO1832" s="191" t="s">
        <v>2108</v>
      </c>
      <c r="BU1832" s="191" t="s">
        <v>86</v>
      </c>
      <c r="BV1832" s="191" t="s">
        <v>1343</v>
      </c>
      <c r="BW1832" s="191" t="s">
        <v>2108</v>
      </c>
    </row>
    <row r="1833" spans="51:75" x14ac:dyDescent="0.3">
      <c r="AY1833" s="251" t="e">
        <f>VLOOKUP(C1833,#REF!, 2,FALSE)</f>
        <v>#REF!</v>
      </c>
      <c r="BM1833" s="191" t="s">
        <v>5468</v>
      </c>
      <c r="BN1833" s="191" t="s">
        <v>1343</v>
      </c>
      <c r="BO1833" s="191" t="s">
        <v>5469</v>
      </c>
      <c r="BU1833" s="191" t="s">
        <v>5468</v>
      </c>
      <c r="BV1833" s="191" t="s">
        <v>1343</v>
      </c>
      <c r="BW1833" s="191" t="s">
        <v>5469</v>
      </c>
    </row>
    <row r="1834" spans="51:75" x14ac:dyDescent="0.3">
      <c r="AY1834" s="251" t="e">
        <f>VLOOKUP(C1834,#REF!, 2,FALSE)</f>
        <v>#REF!</v>
      </c>
      <c r="BM1834" s="191" t="s">
        <v>5470</v>
      </c>
      <c r="BN1834" s="191" t="s">
        <v>3006</v>
      </c>
      <c r="BO1834" s="191" t="s">
        <v>3290</v>
      </c>
      <c r="BU1834" s="191" t="s">
        <v>5470</v>
      </c>
      <c r="BV1834" s="191" t="s">
        <v>3006</v>
      </c>
      <c r="BW1834" s="191" t="s">
        <v>3290</v>
      </c>
    </row>
    <row r="1835" spans="51:75" x14ac:dyDescent="0.3">
      <c r="AY1835" s="251" t="e">
        <f>VLOOKUP(C1835,#REF!, 2,FALSE)</f>
        <v>#REF!</v>
      </c>
      <c r="BM1835" s="191" t="s">
        <v>5471</v>
      </c>
      <c r="BN1835" s="191" t="s">
        <v>1343</v>
      </c>
      <c r="BO1835" s="191" t="s">
        <v>2475</v>
      </c>
      <c r="BU1835" s="191" t="s">
        <v>5471</v>
      </c>
      <c r="BV1835" s="191" t="s">
        <v>1343</v>
      </c>
      <c r="BW1835" s="191" t="s">
        <v>2475</v>
      </c>
    </row>
    <row r="1836" spans="51:75" x14ac:dyDescent="0.3">
      <c r="AY1836" s="251" t="e">
        <f>VLOOKUP(C1836,#REF!, 2,FALSE)</f>
        <v>#REF!</v>
      </c>
      <c r="BM1836" s="191" t="s">
        <v>5472</v>
      </c>
      <c r="BN1836" s="191" t="s">
        <v>779</v>
      </c>
      <c r="BO1836" s="191" t="s">
        <v>5473</v>
      </c>
      <c r="BU1836" s="191" t="s">
        <v>5472</v>
      </c>
      <c r="BV1836" s="191" t="s">
        <v>779</v>
      </c>
      <c r="BW1836" s="191" t="s">
        <v>5473</v>
      </c>
    </row>
    <row r="1837" spans="51:75" x14ac:dyDescent="0.3">
      <c r="AY1837" s="251" t="e">
        <f>VLOOKUP(C1837,#REF!, 2,FALSE)</f>
        <v>#REF!</v>
      </c>
      <c r="BM1837" s="191" t="s">
        <v>5474</v>
      </c>
      <c r="BN1837" s="191" t="s">
        <v>662</v>
      </c>
      <c r="BO1837" s="191" t="s">
        <v>5475</v>
      </c>
      <c r="BU1837" s="191" t="s">
        <v>5474</v>
      </c>
      <c r="BV1837" s="191" t="s">
        <v>662</v>
      </c>
      <c r="BW1837" s="191" t="s">
        <v>5475</v>
      </c>
    </row>
    <row r="1838" spans="51:75" x14ac:dyDescent="0.3">
      <c r="AY1838" s="251" t="e">
        <f>VLOOKUP(C1838,#REF!, 2,FALSE)</f>
        <v>#REF!</v>
      </c>
      <c r="BM1838" s="191" t="s">
        <v>5476</v>
      </c>
      <c r="BN1838" s="191" t="s">
        <v>3203</v>
      </c>
      <c r="BO1838" s="191" t="s">
        <v>1411</v>
      </c>
      <c r="BU1838" s="191" t="s">
        <v>5476</v>
      </c>
      <c r="BV1838" s="191" t="s">
        <v>3203</v>
      </c>
      <c r="BW1838" s="191" t="s">
        <v>1411</v>
      </c>
    </row>
    <row r="1839" spans="51:75" x14ac:dyDescent="0.3">
      <c r="AY1839" s="251" t="e">
        <f>VLOOKUP(C1839,#REF!, 2,FALSE)</f>
        <v>#REF!</v>
      </c>
      <c r="BM1839" s="191" t="s">
        <v>5477</v>
      </c>
      <c r="BN1839" s="191" t="s">
        <v>658</v>
      </c>
      <c r="BO1839" s="191" t="s">
        <v>5478</v>
      </c>
      <c r="BU1839" s="191" t="s">
        <v>5477</v>
      </c>
      <c r="BV1839" s="191" t="s">
        <v>658</v>
      </c>
      <c r="BW1839" s="191" t="s">
        <v>5478</v>
      </c>
    </row>
    <row r="1840" spans="51:75" x14ac:dyDescent="0.3">
      <c r="AY1840" s="251" t="e">
        <f>VLOOKUP(C1840,#REF!, 2,FALSE)</f>
        <v>#REF!</v>
      </c>
      <c r="BM1840" s="191" t="s">
        <v>5479</v>
      </c>
      <c r="BN1840" s="191" t="s">
        <v>3046</v>
      </c>
      <c r="BO1840" s="191" t="s">
        <v>4312</v>
      </c>
      <c r="BU1840" s="191" t="s">
        <v>5479</v>
      </c>
      <c r="BV1840" s="191" t="s">
        <v>3046</v>
      </c>
      <c r="BW1840" s="191" t="s">
        <v>4312</v>
      </c>
    </row>
    <row r="1841" spans="51:75" x14ac:dyDescent="0.3">
      <c r="AY1841" s="251" t="e">
        <f>VLOOKUP(C1841,#REF!, 2,FALSE)</f>
        <v>#REF!</v>
      </c>
      <c r="BM1841" s="191" t="s">
        <v>5480</v>
      </c>
      <c r="BN1841" s="191" t="s">
        <v>662</v>
      </c>
      <c r="BO1841" s="191" t="s">
        <v>5481</v>
      </c>
      <c r="BU1841" s="191" t="s">
        <v>5480</v>
      </c>
      <c r="BV1841" s="191" t="s">
        <v>662</v>
      </c>
      <c r="BW1841" s="191" t="s">
        <v>5481</v>
      </c>
    </row>
    <row r="1842" spans="51:75" x14ac:dyDescent="0.3">
      <c r="AY1842" s="251" t="e">
        <f>VLOOKUP(C1842,#REF!, 2,FALSE)</f>
        <v>#REF!</v>
      </c>
      <c r="BM1842" s="191" t="s">
        <v>5482</v>
      </c>
      <c r="BN1842" s="191" t="s">
        <v>3006</v>
      </c>
      <c r="BO1842" s="191" t="s">
        <v>5483</v>
      </c>
      <c r="BU1842" s="191" t="s">
        <v>5482</v>
      </c>
      <c r="BV1842" s="191" t="s">
        <v>3006</v>
      </c>
      <c r="BW1842" s="191" t="s">
        <v>5483</v>
      </c>
    </row>
    <row r="1843" spans="51:75" x14ac:dyDescent="0.3">
      <c r="AY1843" s="251" t="e">
        <f>VLOOKUP(C1843,#REF!, 2,FALSE)</f>
        <v>#REF!</v>
      </c>
      <c r="BM1843" s="191" t="s">
        <v>5484</v>
      </c>
      <c r="BN1843" s="191" t="s">
        <v>3088</v>
      </c>
      <c r="BO1843" s="191" t="s">
        <v>5485</v>
      </c>
      <c r="BU1843" s="191" t="s">
        <v>5484</v>
      </c>
      <c r="BV1843" s="191" t="s">
        <v>3088</v>
      </c>
      <c r="BW1843" s="191" t="s">
        <v>5485</v>
      </c>
    </row>
    <row r="1844" spans="51:75" x14ac:dyDescent="0.3">
      <c r="AY1844" s="251" t="e">
        <f>VLOOKUP(C1844,#REF!, 2,FALSE)</f>
        <v>#REF!</v>
      </c>
      <c r="BM1844" s="191" t="s">
        <v>5486</v>
      </c>
      <c r="BN1844" s="191" t="s">
        <v>1343</v>
      </c>
      <c r="BO1844" s="191" t="s">
        <v>2477</v>
      </c>
      <c r="BU1844" s="191" t="s">
        <v>5486</v>
      </c>
      <c r="BV1844" s="191" t="s">
        <v>1343</v>
      </c>
      <c r="BW1844" s="191" t="s">
        <v>2477</v>
      </c>
    </row>
    <row r="1845" spans="51:75" x14ac:dyDescent="0.3">
      <c r="AY1845" s="251" t="e">
        <f>VLOOKUP(C1845,#REF!, 2,FALSE)</f>
        <v>#REF!</v>
      </c>
      <c r="BM1845" s="191" t="s">
        <v>1043</v>
      </c>
      <c r="BN1845" s="191" t="s">
        <v>3046</v>
      </c>
      <c r="BO1845" s="191" t="s">
        <v>5488</v>
      </c>
      <c r="BU1845" s="191" t="s">
        <v>1043</v>
      </c>
      <c r="BV1845" s="191" t="s">
        <v>3046</v>
      </c>
      <c r="BW1845" s="191" t="s">
        <v>5488</v>
      </c>
    </row>
    <row r="1846" spans="51:75" x14ac:dyDescent="0.3">
      <c r="AY1846" s="251" t="e">
        <f>VLOOKUP(C1846,#REF!, 2,FALSE)</f>
        <v>#REF!</v>
      </c>
      <c r="BM1846" s="191" t="s">
        <v>5489</v>
      </c>
      <c r="BN1846" s="191" t="s">
        <v>656</v>
      </c>
      <c r="BO1846" s="191" t="s">
        <v>5478</v>
      </c>
      <c r="BU1846" s="191" t="s">
        <v>5489</v>
      </c>
      <c r="BV1846" s="191" t="s">
        <v>656</v>
      </c>
      <c r="BW1846" s="191" t="s">
        <v>5478</v>
      </c>
    </row>
    <row r="1847" spans="51:75" x14ac:dyDescent="0.3">
      <c r="AY1847" s="251" t="e">
        <f>VLOOKUP(C1847,#REF!, 2,FALSE)</f>
        <v>#REF!</v>
      </c>
      <c r="BM1847" s="191" t="s">
        <v>5491</v>
      </c>
      <c r="BN1847" s="191" t="s">
        <v>3003</v>
      </c>
      <c r="BO1847" s="191" t="s">
        <v>2984</v>
      </c>
      <c r="BU1847" s="191" t="s">
        <v>5491</v>
      </c>
      <c r="BV1847" s="191" t="s">
        <v>3003</v>
      </c>
      <c r="BW1847" s="191" t="s">
        <v>2984</v>
      </c>
    </row>
    <row r="1848" spans="51:75" x14ac:dyDescent="0.3">
      <c r="AY1848" s="251" t="e">
        <f>VLOOKUP(C1848,#REF!, 2,FALSE)</f>
        <v>#REF!</v>
      </c>
      <c r="BM1848" s="191" t="s">
        <v>5492</v>
      </c>
      <c r="BN1848" s="191" t="s">
        <v>3203</v>
      </c>
      <c r="BO1848" s="191" t="s">
        <v>5493</v>
      </c>
      <c r="BU1848" s="191" t="s">
        <v>5492</v>
      </c>
      <c r="BV1848" s="191" t="s">
        <v>3203</v>
      </c>
      <c r="BW1848" s="191" t="s">
        <v>5493</v>
      </c>
    </row>
    <row r="1849" spans="51:75" x14ac:dyDescent="0.3">
      <c r="AY1849" s="251" t="e">
        <f>VLOOKUP(C1849,#REF!, 2,FALSE)</f>
        <v>#REF!</v>
      </c>
      <c r="BM1849" s="191" t="s">
        <v>5494</v>
      </c>
      <c r="BN1849" s="191" t="s">
        <v>3203</v>
      </c>
      <c r="BO1849" s="191" t="s">
        <v>2788</v>
      </c>
      <c r="BU1849" s="191" t="s">
        <v>5494</v>
      </c>
      <c r="BV1849" s="191" t="s">
        <v>3203</v>
      </c>
      <c r="BW1849" s="191" t="s">
        <v>2788</v>
      </c>
    </row>
    <row r="1850" spans="51:75" x14ac:dyDescent="0.3">
      <c r="AY1850" s="251" t="e">
        <f>VLOOKUP(C1850,#REF!, 2,FALSE)</f>
        <v>#REF!</v>
      </c>
      <c r="BM1850" s="191" t="s">
        <v>5495</v>
      </c>
      <c r="BN1850" s="191" t="s">
        <v>716</v>
      </c>
      <c r="BO1850" s="191" t="s">
        <v>2401</v>
      </c>
      <c r="BU1850" s="191" t="s">
        <v>5495</v>
      </c>
      <c r="BV1850" s="191" t="s">
        <v>716</v>
      </c>
      <c r="BW1850" s="191" t="s">
        <v>2401</v>
      </c>
    </row>
    <row r="1851" spans="51:75" x14ac:dyDescent="0.3">
      <c r="AY1851" s="251" t="e">
        <f>VLOOKUP(C1851,#REF!, 2,FALSE)</f>
        <v>#REF!</v>
      </c>
      <c r="BM1851" s="191" t="s">
        <v>5497</v>
      </c>
      <c r="BN1851" s="191" t="s">
        <v>16989</v>
      </c>
      <c r="BO1851" s="191" t="s">
        <v>1746</v>
      </c>
      <c r="BU1851" s="191" t="s">
        <v>5497</v>
      </c>
      <c r="BV1851" s="191" t="s">
        <v>16989</v>
      </c>
      <c r="BW1851" s="191" t="s">
        <v>1746</v>
      </c>
    </row>
    <row r="1852" spans="51:75" x14ac:dyDescent="0.3">
      <c r="AY1852" s="251" t="e">
        <f>VLOOKUP(C1852,#REF!, 2,FALSE)</f>
        <v>#REF!</v>
      </c>
      <c r="BM1852" s="191" t="s">
        <v>1044</v>
      </c>
      <c r="BN1852" s="191" t="s">
        <v>1071</v>
      </c>
      <c r="BO1852" s="191" t="s">
        <v>5499</v>
      </c>
      <c r="BU1852" s="191" t="s">
        <v>1044</v>
      </c>
      <c r="BV1852" s="191" t="s">
        <v>1071</v>
      </c>
      <c r="BW1852" s="191" t="s">
        <v>5499</v>
      </c>
    </row>
    <row r="1853" spans="51:75" x14ac:dyDescent="0.3">
      <c r="AY1853" s="251" t="e">
        <f>VLOOKUP(C1853,#REF!, 2,FALSE)</f>
        <v>#REF!</v>
      </c>
      <c r="BM1853" s="191" t="s">
        <v>5500</v>
      </c>
      <c r="BN1853" s="191" t="s">
        <v>1343</v>
      </c>
      <c r="BO1853" s="191" t="s">
        <v>1597</v>
      </c>
      <c r="BU1853" s="191" t="s">
        <v>5500</v>
      </c>
      <c r="BV1853" s="191" t="s">
        <v>1343</v>
      </c>
      <c r="BW1853" s="191" t="s">
        <v>1597</v>
      </c>
    </row>
    <row r="1854" spans="51:75" x14ac:dyDescent="0.3">
      <c r="AY1854" s="251" t="e">
        <f>VLOOKUP(C1854,#REF!, 2,FALSE)</f>
        <v>#REF!</v>
      </c>
      <c r="BM1854" s="191" t="s">
        <v>5501</v>
      </c>
      <c r="BN1854" s="191" t="s">
        <v>1343</v>
      </c>
      <c r="BO1854" s="191" t="s">
        <v>5502</v>
      </c>
      <c r="BU1854" s="191" t="s">
        <v>5501</v>
      </c>
      <c r="BV1854" s="191" t="s">
        <v>1343</v>
      </c>
      <c r="BW1854" s="191" t="s">
        <v>5502</v>
      </c>
    </row>
    <row r="1855" spans="51:75" x14ac:dyDescent="0.3">
      <c r="AY1855" s="251" t="e">
        <f>VLOOKUP(C1855,#REF!, 2,FALSE)</f>
        <v>#REF!</v>
      </c>
      <c r="BM1855" s="191" t="s">
        <v>5503</v>
      </c>
      <c r="BN1855" s="191" t="s">
        <v>3203</v>
      </c>
      <c r="BO1855" s="191" t="s">
        <v>5105</v>
      </c>
      <c r="BU1855" s="191" t="s">
        <v>5503</v>
      </c>
      <c r="BV1855" s="191" t="s">
        <v>3203</v>
      </c>
      <c r="BW1855" s="191" t="s">
        <v>5105</v>
      </c>
    </row>
    <row r="1856" spans="51:75" x14ac:dyDescent="0.3">
      <c r="AY1856" s="251" t="e">
        <f>VLOOKUP(C1856,#REF!, 2,FALSE)</f>
        <v>#REF!</v>
      </c>
      <c r="BM1856" s="191" t="s">
        <v>1045</v>
      </c>
      <c r="BN1856" s="191" t="s">
        <v>776</v>
      </c>
      <c r="BO1856" s="191" t="s">
        <v>5504</v>
      </c>
      <c r="BU1856" s="191" t="s">
        <v>1045</v>
      </c>
      <c r="BV1856" s="191" t="s">
        <v>776</v>
      </c>
      <c r="BW1856" s="191" t="s">
        <v>5504</v>
      </c>
    </row>
    <row r="1857" spans="51:75" x14ac:dyDescent="0.3">
      <c r="AY1857" s="251" t="e">
        <f>VLOOKUP(C1857,#REF!, 2,FALSE)</f>
        <v>#REF!</v>
      </c>
      <c r="BM1857" s="191" t="s">
        <v>5505</v>
      </c>
      <c r="BN1857" s="191" t="s">
        <v>1343</v>
      </c>
      <c r="BO1857" s="191" t="s">
        <v>5506</v>
      </c>
      <c r="BU1857" s="191" t="s">
        <v>5505</v>
      </c>
      <c r="BV1857" s="191" t="s">
        <v>1343</v>
      </c>
      <c r="BW1857" s="191" t="s">
        <v>5506</v>
      </c>
    </row>
    <row r="1858" spans="51:75" x14ac:dyDescent="0.3">
      <c r="AY1858" s="251" t="e">
        <f>VLOOKUP(C1858,#REF!, 2,FALSE)</f>
        <v>#REF!</v>
      </c>
      <c r="BM1858" s="191" t="s">
        <v>5507</v>
      </c>
      <c r="BN1858" s="191" t="s">
        <v>3203</v>
      </c>
      <c r="BO1858" s="191" t="s">
        <v>5508</v>
      </c>
      <c r="BU1858" s="191" t="s">
        <v>5507</v>
      </c>
      <c r="BV1858" s="191" t="s">
        <v>3203</v>
      </c>
      <c r="BW1858" s="191" t="s">
        <v>5508</v>
      </c>
    </row>
    <row r="1859" spans="51:75" x14ac:dyDescent="0.3">
      <c r="AY1859" s="251" t="e">
        <f>VLOOKUP(C1859,#REF!, 2,FALSE)</f>
        <v>#REF!</v>
      </c>
      <c r="BM1859" s="191" t="s">
        <v>5509</v>
      </c>
      <c r="BN1859" s="191" t="s">
        <v>732</v>
      </c>
      <c r="BO1859" s="191" t="s">
        <v>5510</v>
      </c>
      <c r="BU1859" s="191" t="s">
        <v>5509</v>
      </c>
      <c r="BV1859" s="191" t="s">
        <v>732</v>
      </c>
      <c r="BW1859" s="191" t="s">
        <v>5510</v>
      </c>
    </row>
    <row r="1860" spans="51:75" x14ac:dyDescent="0.3">
      <c r="AY1860" s="251" t="e">
        <f>VLOOKUP(C1860,#REF!, 2,FALSE)</f>
        <v>#REF!</v>
      </c>
      <c r="BM1860" s="191" t="s">
        <v>5511</v>
      </c>
      <c r="BN1860" s="191" t="s">
        <v>3006</v>
      </c>
      <c r="BO1860" s="191" t="s">
        <v>1226</v>
      </c>
      <c r="BU1860" s="191" t="s">
        <v>5511</v>
      </c>
      <c r="BV1860" s="191" t="s">
        <v>3006</v>
      </c>
      <c r="BW1860" s="191" t="s">
        <v>1226</v>
      </c>
    </row>
    <row r="1861" spans="51:75" x14ac:dyDescent="0.3">
      <c r="AY1861" s="251" t="e">
        <f>VLOOKUP(C1861,#REF!, 2,FALSE)</f>
        <v>#REF!</v>
      </c>
      <c r="BM1861" s="191" t="s">
        <v>5512</v>
      </c>
      <c r="BN1861" s="191" t="s">
        <v>1270</v>
      </c>
      <c r="BO1861" s="191" t="s">
        <v>1385</v>
      </c>
      <c r="BU1861" s="191" t="s">
        <v>5512</v>
      </c>
      <c r="BV1861" s="191" t="s">
        <v>1270</v>
      </c>
      <c r="BW1861" s="191" t="s">
        <v>1385</v>
      </c>
    </row>
    <row r="1862" spans="51:75" x14ac:dyDescent="0.3">
      <c r="AY1862" s="251" t="e">
        <f>VLOOKUP(C1862,#REF!, 2,FALSE)</f>
        <v>#REF!</v>
      </c>
      <c r="BM1862" s="191" t="s">
        <v>5514</v>
      </c>
      <c r="BN1862" s="191" t="s">
        <v>3203</v>
      </c>
      <c r="BO1862" s="191" t="s">
        <v>5515</v>
      </c>
      <c r="BU1862" s="191" t="s">
        <v>5514</v>
      </c>
      <c r="BV1862" s="191" t="s">
        <v>3203</v>
      </c>
      <c r="BW1862" s="191" t="s">
        <v>5515</v>
      </c>
    </row>
    <row r="1863" spans="51:75" x14ac:dyDescent="0.3">
      <c r="AY1863" s="251" t="e">
        <f>VLOOKUP(C1863,#REF!, 2,FALSE)</f>
        <v>#REF!</v>
      </c>
      <c r="BM1863" s="191" t="s">
        <v>5516</v>
      </c>
      <c r="BN1863" s="191" t="s">
        <v>3203</v>
      </c>
      <c r="BO1863" s="191" t="s">
        <v>1594</v>
      </c>
      <c r="BU1863" s="191" t="s">
        <v>5516</v>
      </c>
      <c r="BV1863" s="191" t="s">
        <v>3203</v>
      </c>
      <c r="BW1863" s="191" t="s">
        <v>1594</v>
      </c>
    </row>
    <row r="1864" spans="51:75" x14ac:dyDescent="0.3">
      <c r="AY1864" s="251" t="e">
        <f>VLOOKUP(C1864,#REF!, 2,FALSE)</f>
        <v>#REF!</v>
      </c>
      <c r="BM1864" s="191" t="s">
        <v>5517</v>
      </c>
      <c r="BN1864" s="191" t="s">
        <v>3203</v>
      </c>
      <c r="BO1864" s="191" t="s">
        <v>1206</v>
      </c>
      <c r="BU1864" s="191" t="s">
        <v>5517</v>
      </c>
      <c r="BV1864" s="191" t="s">
        <v>3203</v>
      </c>
      <c r="BW1864" s="191" t="s">
        <v>1206</v>
      </c>
    </row>
    <row r="1865" spans="51:75" x14ac:dyDescent="0.3">
      <c r="AY1865" s="251" t="e">
        <f>VLOOKUP(C1865,#REF!, 2,FALSE)</f>
        <v>#REF!</v>
      </c>
      <c r="BM1865" s="191" t="s">
        <v>5518</v>
      </c>
      <c r="BN1865" s="191" t="s">
        <v>3203</v>
      </c>
      <c r="BO1865" s="191" t="s">
        <v>5519</v>
      </c>
      <c r="BU1865" s="191" t="s">
        <v>5518</v>
      </c>
      <c r="BV1865" s="191" t="s">
        <v>3203</v>
      </c>
      <c r="BW1865" s="191" t="s">
        <v>5519</v>
      </c>
    </row>
    <row r="1866" spans="51:75" x14ac:dyDescent="0.3">
      <c r="AY1866" s="251" t="e">
        <f>VLOOKUP(C1866,#REF!, 2,FALSE)</f>
        <v>#REF!</v>
      </c>
      <c r="BM1866" s="191" t="s">
        <v>5520</v>
      </c>
      <c r="BN1866" s="191" t="s">
        <v>3203</v>
      </c>
      <c r="BO1866" s="191" t="s">
        <v>5521</v>
      </c>
      <c r="BU1866" s="191" t="s">
        <v>5520</v>
      </c>
      <c r="BV1866" s="191" t="s">
        <v>3203</v>
      </c>
      <c r="BW1866" s="191" t="s">
        <v>5521</v>
      </c>
    </row>
    <row r="1867" spans="51:75" x14ac:dyDescent="0.3">
      <c r="AY1867" s="251" t="e">
        <f>VLOOKUP(C1867,#REF!, 2,FALSE)</f>
        <v>#REF!</v>
      </c>
      <c r="BM1867" s="191" t="s">
        <v>5522</v>
      </c>
      <c r="BN1867" s="191" t="s">
        <v>3203</v>
      </c>
      <c r="BO1867" s="191" t="s">
        <v>5523</v>
      </c>
      <c r="BU1867" s="191" t="s">
        <v>5522</v>
      </c>
      <c r="BV1867" s="191" t="s">
        <v>3203</v>
      </c>
      <c r="BW1867" s="191" t="s">
        <v>5523</v>
      </c>
    </row>
    <row r="1868" spans="51:75" x14ac:dyDescent="0.3">
      <c r="AY1868" s="251" t="e">
        <f>VLOOKUP(C1868,#REF!, 2,FALSE)</f>
        <v>#REF!</v>
      </c>
      <c r="BM1868" s="191" t="s">
        <v>5524</v>
      </c>
      <c r="BN1868" s="191" t="s">
        <v>3203</v>
      </c>
      <c r="BO1868" s="191" t="s">
        <v>2195</v>
      </c>
      <c r="BU1868" s="191" t="s">
        <v>5524</v>
      </c>
      <c r="BV1868" s="191" t="s">
        <v>3203</v>
      </c>
      <c r="BW1868" s="191" t="s">
        <v>2195</v>
      </c>
    </row>
    <row r="1869" spans="51:75" x14ac:dyDescent="0.3">
      <c r="AY1869" s="251" t="e">
        <f>VLOOKUP(C1869,#REF!, 2,FALSE)</f>
        <v>#REF!</v>
      </c>
      <c r="BM1869" s="191" t="s">
        <v>5526</v>
      </c>
      <c r="BN1869" s="191" t="s">
        <v>3203</v>
      </c>
      <c r="BO1869" s="191" t="s">
        <v>2544</v>
      </c>
      <c r="BU1869" s="191" t="s">
        <v>5526</v>
      </c>
      <c r="BV1869" s="191" t="s">
        <v>3203</v>
      </c>
      <c r="BW1869" s="191" t="s">
        <v>2544</v>
      </c>
    </row>
    <row r="1870" spans="51:75" x14ac:dyDescent="0.3">
      <c r="AY1870" s="251" t="e">
        <f>VLOOKUP(C1870,#REF!, 2,FALSE)</f>
        <v>#REF!</v>
      </c>
      <c r="BM1870" s="191" t="s">
        <v>1046</v>
      </c>
      <c r="BN1870" s="191" t="s">
        <v>629</v>
      </c>
      <c r="BO1870" s="191" t="s">
        <v>5527</v>
      </c>
      <c r="BU1870" s="191" t="s">
        <v>1046</v>
      </c>
      <c r="BV1870" s="191" t="s">
        <v>629</v>
      </c>
      <c r="BW1870" s="191" t="s">
        <v>5527</v>
      </c>
    </row>
    <row r="1871" spans="51:75" x14ac:dyDescent="0.3">
      <c r="AY1871" s="251" t="e">
        <f>VLOOKUP(C1871,#REF!, 2,FALSE)</f>
        <v>#REF!</v>
      </c>
      <c r="BM1871" s="191" t="s">
        <v>5528</v>
      </c>
      <c r="BN1871" s="191" t="s">
        <v>3203</v>
      </c>
      <c r="BO1871" s="191" t="s">
        <v>1058</v>
      </c>
      <c r="BU1871" s="191" t="s">
        <v>5528</v>
      </c>
      <c r="BV1871" s="191" t="s">
        <v>3203</v>
      </c>
      <c r="BW1871" s="191" t="s">
        <v>1058</v>
      </c>
    </row>
    <row r="1872" spans="51:75" x14ac:dyDescent="0.3">
      <c r="AY1872" s="251" t="e">
        <f>VLOOKUP(C1872,#REF!, 2,FALSE)</f>
        <v>#REF!</v>
      </c>
      <c r="BM1872" s="191" t="s">
        <v>5529</v>
      </c>
      <c r="BN1872" s="191" t="s">
        <v>3203</v>
      </c>
      <c r="BO1872" s="191" t="s">
        <v>1429</v>
      </c>
      <c r="BU1872" s="191" t="s">
        <v>5529</v>
      </c>
      <c r="BV1872" s="191" t="s">
        <v>3203</v>
      </c>
      <c r="BW1872" s="191" t="s">
        <v>1429</v>
      </c>
    </row>
    <row r="1873" spans="51:75" x14ac:dyDescent="0.3">
      <c r="AY1873" s="251" t="e">
        <f>VLOOKUP(C1873,#REF!, 2,FALSE)</f>
        <v>#REF!</v>
      </c>
      <c r="BM1873" s="191" t="s">
        <v>5530</v>
      </c>
      <c r="BN1873" s="191" t="s">
        <v>1343</v>
      </c>
      <c r="BO1873" s="191" t="s">
        <v>5531</v>
      </c>
      <c r="BU1873" s="191" t="s">
        <v>5530</v>
      </c>
      <c r="BV1873" s="191" t="s">
        <v>1343</v>
      </c>
      <c r="BW1873" s="191" t="s">
        <v>5531</v>
      </c>
    </row>
    <row r="1874" spans="51:75" x14ac:dyDescent="0.3">
      <c r="AY1874" s="251" t="e">
        <f>VLOOKUP(C1874,#REF!, 2,FALSE)</f>
        <v>#REF!</v>
      </c>
      <c r="BM1874" s="191" t="s">
        <v>5532</v>
      </c>
      <c r="BN1874" s="191" t="s">
        <v>3203</v>
      </c>
      <c r="BO1874" s="191" t="s">
        <v>5533</v>
      </c>
      <c r="BU1874" s="191" t="s">
        <v>5532</v>
      </c>
      <c r="BV1874" s="191" t="s">
        <v>3203</v>
      </c>
      <c r="BW1874" s="191" t="s">
        <v>5533</v>
      </c>
    </row>
    <row r="1875" spans="51:75" x14ac:dyDescent="0.3">
      <c r="AY1875" s="251" t="e">
        <f>VLOOKUP(C1875,#REF!, 2,FALSE)</f>
        <v>#REF!</v>
      </c>
      <c r="BM1875" s="191" t="s">
        <v>5534</v>
      </c>
      <c r="BN1875" s="191" t="s">
        <v>3203</v>
      </c>
      <c r="BO1875" s="191" t="s">
        <v>1073</v>
      </c>
      <c r="BU1875" s="191" t="s">
        <v>5534</v>
      </c>
      <c r="BV1875" s="191" t="s">
        <v>3203</v>
      </c>
      <c r="BW1875" s="191" t="s">
        <v>1073</v>
      </c>
    </row>
    <row r="1876" spans="51:75" x14ac:dyDescent="0.3">
      <c r="AY1876" s="251" t="e">
        <f>VLOOKUP(C1876,#REF!, 2,FALSE)</f>
        <v>#REF!</v>
      </c>
      <c r="BM1876" s="191" t="s">
        <v>5535</v>
      </c>
      <c r="BN1876" s="191" t="s">
        <v>3203</v>
      </c>
      <c r="BO1876" s="191" t="s">
        <v>771</v>
      </c>
      <c r="BU1876" s="191" t="s">
        <v>5535</v>
      </c>
      <c r="BV1876" s="191" t="s">
        <v>3203</v>
      </c>
      <c r="BW1876" s="191" t="s">
        <v>771</v>
      </c>
    </row>
    <row r="1877" spans="51:75" x14ac:dyDescent="0.3">
      <c r="AY1877" s="251" t="e">
        <f>VLOOKUP(C1877,#REF!, 2,FALSE)</f>
        <v>#REF!</v>
      </c>
      <c r="BM1877" s="191" t="s">
        <v>5536</v>
      </c>
      <c r="BN1877" s="191" t="s">
        <v>1343</v>
      </c>
      <c r="BO1877" s="191" t="s">
        <v>5537</v>
      </c>
      <c r="BU1877" s="191" t="s">
        <v>5536</v>
      </c>
      <c r="BV1877" s="191" t="s">
        <v>1343</v>
      </c>
      <c r="BW1877" s="191" t="s">
        <v>5537</v>
      </c>
    </row>
    <row r="1878" spans="51:75" x14ac:dyDescent="0.3">
      <c r="AY1878" s="251" t="e">
        <f>VLOOKUP(C1878,#REF!, 2,FALSE)</f>
        <v>#REF!</v>
      </c>
      <c r="BM1878" s="191" t="s">
        <v>5538</v>
      </c>
      <c r="BN1878" s="191" t="s">
        <v>1343</v>
      </c>
      <c r="BO1878" s="191" t="s">
        <v>1791</v>
      </c>
      <c r="BU1878" s="191" t="s">
        <v>5538</v>
      </c>
      <c r="BV1878" s="191" t="s">
        <v>1343</v>
      </c>
      <c r="BW1878" s="191" t="s">
        <v>1791</v>
      </c>
    </row>
    <row r="1879" spans="51:75" x14ac:dyDescent="0.3">
      <c r="AY1879" s="251" t="e">
        <f>VLOOKUP(C1879,#REF!, 2,FALSE)</f>
        <v>#REF!</v>
      </c>
      <c r="BM1879" s="191" t="s">
        <v>5539</v>
      </c>
      <c r="BN1879" s="191" t="s">
        <v>1343</v>
      </c>
      <c r="BO1879" s="191" t="s">
        <v>5540</v>
      </c>
      <c r="BU1879" s="191" t="s">
        <v>5539</v>
      </c>
      <c r="BV1879" s="191" t="s">
        <v>1343</v>
      </c>
      <c r="BW1879" s="191" t="s">
        <v>5540</v>
      </c>
    </row>
    <row r="1880" spans="51:75" x14ac:dyDescent="0.3">
      <c r="AY1880" s="251" t="e">
        <f>VLOOKUP(C1880,#REF!, 2,FALSE)</f>
        <v>#REF!</v>
      </c>
      <c r="BM1880" s="191" t="s">
        <v>5541</v>
      </c>
      <c r="BN1880" s="191" t="s">
        <v>2980</v>
      </c>
      <c r="BO1880" s="191" t="s">
        <v>2984</v>
      </c>
      <c r="BU1880" s="191" t="s">
        <v>5541</v>
      </c>
      <c r="BV1880" s="191" t="s">
        <v>2980</v>
      </c>
      <c r="BW1880" s="191" t="s">
        <v>2984</v>
      </c>
    </row>
    <row r="1881" spans="51:75" x14ac:dyDescent="0.3">
      <c r="AY1881" s="251" t="e">
        <f>VLOOKUP(C1881,#REF!, 2,FALSE)</f>
        <v>#REF!</v>
      </c>
      <c r="BM1881" s="191" t="s">
        <v>5542</v>
      </c>
      <c r="BN1881" s="191" t="s">
        <v>3029</v>
      </c>
      <c r="BO1881" s="191" t="s">
        <v>5543</v>
      </c>
      <c r="BU1881" s="191" t="s">
        <v>5542</v>
      </c>
      <c r="BV1881" s="191" t="s">
        <v>3029</v>
      </c>
      <c r="BW1881" s="191" t="s">
        <v>5543</v>
      </c>
    </row>
    <row r="1882" spans="51:75" x14ac:dyDescent="0.3">
      <c r="AY1882" s="251" t="e">
        <f>VLOOKUP(C1882,#REF!, 2,FALSE)</f>
        <v>#REF!</v>
      </c>
      <c r="BM1882" s="191" t="s">
        <v>5544</v>
      </c>
      <c r="BN1882" s="191" t="s">
        <v>3029</v>
      </c>
      <c r="BO1882" s="191" t="s">
        <v>5545</v>
      </c>
      <c r="BU1882" s="191" t="s">
        <v>5544</v>
      </c>
      <c r="BV1882" s="191" t="s">
        <v>3029</v>
      </c>
      <c r="BW1882" s="191" t="s">
        <v>5545</v>
      </c>
    </row>
    <row r="1883" spans="51:75" x14ac:dyDescent="0.3">
      <c r="AY1883" s="251" t="e">
        <f>VLOOKUP(C1883,#REF!, 2,FALSE)</f>
        <v>#REF!</v>
      </c>
      <c r="BM1883" s="191" t="s">
        <v>5546</v>
      </c>
      <c r="BN1883" s="191" t="s">
        <v>2984</v>
      </c>
      <c r="BO1883" s="191" t="s">
        <v>2984</v>
      </c>
      <c r="BU1883" s="191" t="s">
        <v>5546</v>
      </c>
      <c r="BV1883" s="191" t="s">
        <v>2984</v>
      </c>
      <c r="BW1883" s="191" t="s">
        <v>2984</v>
      </c>
    </row>
    <row r="1884" spans="51:75" x14ac:dyDescent="0.3">
      <c r="AY1884" s="251" t="e">
        <f>VLOOKUP(C1884,#REF!, 2,FALSE)</f>
        <v>#REF!</v>
      </c>
      <c r="BM1884" s="191" t="s">
        <v>5548</v>
      </c>
      <c r="BN1884" s="191" t="s">
        <v>3088</v>
      </c>
      <c r="BO1884" s="191" t="s">
        <v>5549</v>
      </c>
      <c r="BU1884" s="191" t="s">
        <v>5548</v>
      </c>
      <c r="BV1884" s="191" t="s">
        <v>3088</v>
      </c>
      <c r="BW1884" s="191" t="s">
        <v>5549</v>
      </c>
    </row>
    <row r="1885" spans="51:75" x14ac:dyDescent="0.3">
      <c r="AY1885" s="251" t="e">
        <f>VLOOKUP(C1885,#REF!, 2,FALSE)</f>
        <v>#REF!</v>
      </c>
      <c r="BM1885" s="191" t="s">
        <v>5550</v>
      </c>
      <c r="BN1885" s="191" t="s">
        <v>626</v>
      </c>
      <c r="BO1885" s="191" t="s">
        <v>771</v>
      </c>
      <c r="BU1885" s="191" t="s">
        <v>5550</v>
      </c>
      <c r="BV1885" s="191" t="s">
        <v>626</v>
      </c>
      <c r="BW1885" s="191" t="s">
        <v>771</v>
      </c>
    </row>
    <row r="1886" spans="51:75" x14ac:dyDescent="0.3">
      <c r="AY1886" s="251" t="e">
        <f>VLOOKUP(C1886,#REF!, 2,FALSE)</f>
        <v>#REF!</v>
      </c>
      <c r="BM1886" s="191" t="s">
        <v>1074</v>
      </c>
      <c r="BN1886" s="191" t="s">
        <v>2984</v>
      </c>
      <c r="BO1886" s="191" t="s">
        <v>5551</v>
      </c>
      <c r="BU1886" s="191" t="s">
        <v>1074</v>
      </c>
      <c r="BV1886" s="191" t="s">
        <v>2984</v>
      </c>
      <c r="BW1886" s="191" t="s">
        <v>5551</v>
      </c>
    </row>
    <row r="1887" spans="51:75" x14ac:dyDescent="0.3">
      <c r="AY1887" s="251" t="e">
        <f>VLOOKUP(C1887,#REF!, 2,FALSE)</f>
        <v>#REF!</v>
      </c>
      <c r="BM1887" s="191" t="s">
        <v>5552</v>
      </c>
      <c r="BN1887" s="191" t="s">
        <v>622</v>
      </c>
      <c r="BO1887" s="191" t="s">
        <v>4404</v>
      </c>
      <c r="BU1887" s="191" t="s">
        <v>5552</v>
      </c>
      <c r="BV1887" s="191" t="s">
        <v>622</v>
      </c>
      <c r="BW1887" s="191" t="s">
        <v>4404</v>
      </c>
    </row>
    <row r="1888" spans="51:75" x14ac:dyDescent="0.3">
      <c r="AY1888" s="251" t="e">
        <f>VLOOKUP(C1888,#REF!, 2,FALSE)</f>
        <v>#REF!</v>
      </c>
      <c r="BM1888" s="191" t="s">
        <v>5554</v>
      </c>
      <c r="BN1888" s="191" t="s">
        <v>16989</v>
      </c>
      <c r="BO1888" s="191" t="s">
        <v>5555</v>
      </c>
      <c r="BU1888" s="191" t="s">
        <v>5554</v>
      </c>
      <c r="BV1888" s="191" t="s">
        <v>16989</v>
      </c>
      <c r="BW1888" s="191" t="s">
        <v>5555</v>
      </c>
    </row>
    <row r="1889" spans="51:75" x14ac:dyDescent="0.3">
      <c r="AY1889" s="251" t="e">
        <f>VLOOKUP(C1889,#REF!, 2,FALSE)</f>
        <v>#REF!</v>
      </c>
      <c r="BM1889" s="191" t="s">
        <v>5556</v>
      </c>
      <c r="BN1889" s="191" t="s">
        <v>3203</v>
      </c>
      <c r="BO1889" s="191" t="s">
        <v>5557</v>
      </c>
      <c r="BU1889" s="191" t="s">
        <v>5556</v>
      </c>
      <c r="BV1889" s="191" t="s">
        <v>3203</v>
      </c>
      <c r="BW1889" s="191" t="s">
        <v>5557</v>
      </c>
    </row>
    <row r="1890" spans="51:75" x14ac:dyDescent="0.3">
      <c r="AY1890" s="251" t="e">
        <f>VLOOKUP(C1890,#REF!, 2,FALSE)</f>
        <v>#REF!</v>
      </c>
      <c r="BM1890" s="191" t="s">
        <v>5558</v>
      </c>
      <c r="BN1890" s="191" t="s">
        <v>863</v>
      </c>
      <c r="BO1890" s="191" t="s">
        <v>5559</v>
      </c>
      <c r="BU1890" s="191" t="s">
        <v>5558</v>
      </c>
      <c r="BV1890" s="191" t="s">
        <v>863</v>
      </c>
      <c r="BW1890" s="191" t="s">
        <v>5559</v>
      </c>
    </row>
    <row r="1891" spans="51:75" x14ac:dyDescent="0.3">
      <c r="AY1891" s="251" t="e">
        <f>VLOOKUP(C1891,#REF!, 2,FALSE)</f>
        <v>#REF!</v>
      </c>
      <c r="BM1891" s="191" t="s">
        <v>5560</v>
      </c>
      <c r="BN1891" s="191" t="s">
        <v>2984</v>
      </c>
      <c r="BO1891" s="191" t="s">
        <v>5561</v>
      </c>
      <c r="BU1891" s="191" t="s">
        <v>5560</v>
      </c>
      <c r="BV1891" s="191" t="s">
        <v>2984</v>
      </c>
      <c r="BW1891" s="191" t="s">
        <v>5561</v>
      </c>
    </row>
    <row r="1892" spans="51:75" x14ac:dyDescent="0.3">
      <c r="AY1892" s="251" t="e">
        <f>VLOOKUP(C1892,#REF!, 2,FALSE)</f>
        <v>#REF!</v>
      </c>
      <c r="BM1892" s="191" t="s">
        <v>5562</v>
      </c>
      <c r="BN1892" s="191" t="s">
        <v>3003</v>
      </c>
      <c r="BO1892" s="191" t="s">
        <v>5564</v>
      </c>
      <c r="BU1892" s="191" t="s">
        <v>5562</v>
      </c>
      <c r="BV1892" s="191" t="s">
        <v>3003</v>
      </c>
      <c r="BW1892" s="191" t="s">
        <v>5564</v>
      </c>
    </row>
    <row r="1893" spans="51:75" x14ac:dyDescent="0.3">
      <c r="AY1893" s="251" t="e">
        <f>VLOOKUP(C1893,#REF!, 2,FALSE)</f>
        <v>#REF!</v>
      </c>
      <c r="BM1893" s="191" t="s">
        <v>5565</v>
      </c>
      <c r="BN1893" s="191" t="s">
        <v>3003</v>
      </c>
      <c r="BO1893" s="191" t="s">
        <v>2984</v>
      </c>
      <c r="BU1893" s="191" t="s">
        <v>5565</v>
      </c>
      <c r="BV1893" s="191" t="s">
        <v>3003</v>
      </c>
      <c r="BW1893" s="191" t="s">
        <v>2984</v>
      </c>
    </row>
    <row r="1894" spans="51:75" x14ac:dyDescent="0.3">
      <c r="AY1894" s="251" t="e">
        <f>VLOOKUP(C1894,#REF!, 2,FALSE)</f>
        <v>#REF!</v>
      </c>
      <c r="BM1894" s="191" t="s">
        <v>5566</v>
      </c>
      <c r="BN1894" s="191" t="s">
        <v>16989</v>
      </c>
      <c r="BO1894" s="191" t="s">
        <v>5567</v>
      </c>
      <c r="BU1894" s="191" t="s">
        <v>5566</v>
      </c>
      <c r="BV1894" s="191" t="s">
        <v>16989</v>
      </c>
      <c r="BW1894" s="191" t="s">
        <v>5567</v>
      </c>
    </row>
    <row r="1895" spans="51:75" x14ac:dyDescent="0.3">
      <c r="AY1895" s="251" t="e">
        <f>VLOOKUP(C1895,#REF!, 2,FALSE)</f>
        <v>#REF!</v>
      </c>
      <c r="BM1895" s="191" t="s">
        <v>5568</v>
      </c>
      <c r="BN1895" s="191" t="s">
        <v>3253</v>
      </c>
      <c r="BO1895" s="191" t="s">
        <v>5569</v>
      </c>
      <c r="BU1895" s="191" t="s">
        <v>5568</v>
      </c>
      <c r="BV1895" s="191" t="s">
        <v>3253</v>
      </c>
      <c r="BW1895" s="191" t="s">
        <v>5569</v>
      </c>
    </row>
    <row r="1896" spans="51:75" x14ac:dyDescent="0.3">
      <c r="AY1896" s="251" t="e">
        <f>VLOOKUP(C1896,#REF!, 2,FALSE)</f>
        <v>#REF!</v>
      </c>
      <c r="BM1896" s="191" t="s">
        <v>88</v>
      </c>
      <c r="BN1896" s="191" t="s">
        <v>3203</v>
      </c>
      <c r="BO1896" s="191" t="s">
        <v>1083</v>
      </c>
      <c r="BU1896" s="191" t="s">
        <v>88</v>
      </c>
      <c r="BV1896" s="191" t="s">
        <v>3203</v>
      </c>
      <c r="BW1896" s="191" t="s">
        <v>1083</v>
      </c>
    </row>
    <row r="1897" spans="51:75" x14ac:dyDescent="0.3">
      <c r="AY1897" s="251" t="e">
        <f>VLOOKUP(C1897,#REF!, 2,FALSE)</f>
        <v>#REF!</v>
      </c>
      <c r="BM1897" s="191" t="s">
        <v>5571</v>
      </c>
      <c r="BN1897" s="191" t="s">
        <v>3084</v>
      </c>
      <c r="BO1897" s="191" t="s">
        <v>3622</v>
      </c>
      <c r="BU1897" s="191" t="s">
        <v>5571</v>
      </c>
      <c r="BV1897" s="191" t="s">
        <v>3084</v>
      </c>
      <c r="BW1897" s="191" t="s">
        <v>3622</v>
      </c>
    </row>
    <row r="1898" spans="51:75" x14ac:dyDescent="0.3">
      <c r="AY1898" s="251" t="e">
        <f>VLOOKUP(C1898,#REF!, 2,FALSE)</f>
        <v>#REF!</v>
      </c>
      <c r="BM1898" s="191" t="s">
        <v>5572</v>
      </c>
      <c r="BN1898" s="191" t="s">
        <v>3006</v>
      </c>
      <c r="BO1898" s="191" t="s">
        <v>5573</v>
      </c>
      <c r="BU1898" s="191" t="s">
        <v>5572</v>
      </c>
      <c r="BV1898" s="191" t="s">
        <v>3006</v>
      </c>
      <c r="BW1898" s="191" t="s">
        <v>5573</v>
      </c>
    </row>
    <row r="1899" spans="51:75" x14ac:dyDescent="0.3">
      <c r="AY1899" s="251" t="e">
        <f>VLOOKUP(C1899,#REF!, 2,FALSE)</f>
        <v>#REF!</v>
      </c>
      <c r="BM1899" s="191" t="s">
        <v>5574</v>
      </c>
      <c r="BN1899" s="191" t="s">
        <v>3046</v>
      </c>
      <c r="BO1899" s="191" t="s">
        <v>5575</v>
      </c>
      <c r="BU1899" s="191" t="s">
        <v>5574</v>
      </c>
      <c r="BV1899" s="191" t="s">
        <v>3046</v>
      </c>
      <c r="BW1899" s="191" t="s">
        <v>5575</v>
      </c>
    </row>
    <row r="1900" spans="51:75" x14ac:dyDescent="0.3">
      <c r="AY1900" s="251" t="e">
        <f>VLOOKUP(C1900,#REF!, 2,FALSE)</f>
        <v>#REF!</v>
      </c>
      <c r="BM1900" s="191" t="s">
        <v>5576</v>
      </c>
      <c r="BN1900" s="191" t="s">
        <v>3203</v>
      </c>
      <c r="BO1900" s="191" t="s">
        <v>3272</v>
      </c>
      <c r="BU1900" s="191" t="s">
        <v>5576</v>
      </c>
      <c r="BV1900" s="191" t="s">
        <v>3203</v>
      </c>
      <c r="BW1900" s="191" t="s">
        <v>3272</v>
      </c>
    </row>
    <row r="1901" spans="51:75" x14ac:dyDescent="0.3">
      <c r="AY1901" s="251" t="e">
        <f>VLOOKUP(C1901,#REF!, 2,FALSE)</f>
        <v>#REF!</v>
      </c>
      <c r="BM1901" s="191" t="s">
        <v>5577</v>
      </c>
      <c r="BN1901" s="191" t="s">
        <v>3203</v>
      </c>
      <c r="BO1901" s="191" t="s">
        <v>1855</v>
      </c>
      <c r="BU1901" s="191" t="s">
        <v>5577</v>
      </c>
      <c r="BV1901" s="191" t="s">
        <v>3203</v>
      </c>
      <c r="BW1901" s="191" t="s">
        <v>1855</v>
      </c>
    </row>
    <row r="1902" spans="51:75" x14ac:dyDescent="0.3">
      <c r="AY1902" s="251" t="e">
        <f>VLOOKUP(C1902,#REF!, 2,FALSE)</f>
        <v>#REF!</v>
      </c>
      <c r="BM1902" s="191" t="s">
        <v>5578</v>
      </c>
      <c r="BN1902" s="191" t="s">
        <v>3203</v>
      </c>
      <c r="BO1902" s="191" t="s">
        <v>5579</v>
      </c>
      <c r="BU1902" s="191" t="s">
        <v>5578</v>
      </c>
      <c r="BV1902" s="191" t="s">
        <v>3203</v>
      </c>
      <c r="BW1902" s="191" t="s">
        <v>5579</v>
      </c>
    </row>
    <row r="1903" spans="51:75" x14ac:dyDescent="0.3">
      <c r="AY1903" s="251" t="e">
        <f>VLOOKUP(C1903,#REF!, 2,FALSE)</f>
        <v>#REF!</v>
      </c>
      <c r="BM1903" s="191" t="s">
        <v>5581</v>
      </c>
      <c r="BN1903" s="191" t="s">
        <v>2984</v>
      </c>
      <c r="BO1903" s="191" t="s">
        <v>2984</v>
      </c>
      <c r="BU1903" s="191" t="s">
        <v>5581</v>
      </c>
      <c r="BV1903" s="191" t="s">
        <v>2984</v>
      </c>
      <c r="BW1903" s="191" t="s">
        <v>2984</v>
      </c>
    </row>
    <row r="1904" spans="51:75" x14ac:dyDescent="0.3">
      <c r="AY1904" s="251" t="e">
        <f>VLOOKUP(C1904,#REF!, 2,FALSE)</f>
        <v>#REF!</v>
      </c>
      <c r="BM1904" s="191" t="s">
        <v>5582</v>
      </c>
      <c r="BN1904" s="191" t="s">
        <v>3084</v>
      </c>
      <c r="BO1904" s="191" t="s">
        <v>5583</v>
      </c>
      <c r="BU1904" s="191" t="s">
        <v>5582</v>
      </c>
      <c r="BV1904" s="191" t="s">
        <v>3084</v>
      </c>
      <c r="BW1904" s="191" t="s">
        <v>5583</v>
      </c>
    </row>
    <row r="1905" spans="51:75" x14ac:dyDescent="0.3">
      <c r="AY1905" s="251" t="e">
        <f>VLOOKUP(C1905,#REF!, 2,FALSE)</f>
        <v>#REF!</v>
      </c>
      <c r="BM1905" s="191" t="s">
        <v>5584</v>
      </c>
      <c r="BN1905" s="191" t="s">
        <v>2984</v>
      </c>
      <c r="BO1905" s="191" t="s">
        <v>2984</v>
      </c>
      <c r="BU1905" s="191" t="s">
        <v>5584</v>
      </c>
      <c r="BV1905" s="191" t="s">
        <v>2984</v>
      </c>
      <c r="BW1905" s="191" t="s">
        <v>2984</v>
      </c>
    </row>
    <row r="1906" spans="51:75" x14ac:dyDescent="0.3">
      <c r="AY1906" s="251" t="e">
        <f>VLOOKUP(C1906,#REF!, 2,FALSE)</f>
        <v>#REF!</v>
      </c>
      <c r="BM1906" s="191" t="s">
        <v>5585</v>
      </c>
      <c r="BN1906" s="191" t="s">
        <v>3003</v>
      </c>
      <c r="BO1906" s="191" t="s">
        <v>2984</v>
      </c>
      <c r="BU1906" s="191" t="s">
        <v>5585</v>
      </c>
      <c r="BV1906" s="191" t="s">
        <v>3003</v>
      </c>
      <c r="BW1906" s="191" t="s">
        <v>2984</v>
      </c>
    </row>
    <row r="1907" spans="51:75" x14ac:dyDescent="0.3">
      <c r="AY1907" s="251" t="e">
        <f>VLOOKUP(C1907,#REF!, 2,FALSE)</f>
        <v>#REF!</v>
      </c>
      <c r="BM1907" s="191" t="s">
        <v>5586</v>
      </c>
      <c r="BN1907" s="191" t="s">
        <v>16989</v>
      </c>
      <c r="BO1907" s="191" t="s">
        <v>921</v>
      </c>
      <c r="BU1907" s="191" t="s">
        <v>5586</v>
      </c>
      <c r="BV1907" s="191" t="s">
        <v>16989</v>
      </c>
      <c r="BW1907" s="191" t="s">
        <v>921</v>
      </c>
    </row>
    <row r="1908" spans="51:75" x14ac:dyDescent="0.3">
      <c r="AY1908" s="251" t="e">
        <f>VLOOKUP(C1908,#REF!, 2,FALSE)</f>
        <v>#REF!</v>
      </c>
      <c r="BM1908" s="191" t="s">
        <v>5587</v>
      </c>
      <c r="BN1908" s="191" t="s">
        <v>3253</v>
      </c>
      <c r="BO1908" s="191" t="s">
        <v>2984</v>
      </c>
      <c r="BU1908" s="191" t="s">
        <v>5587</v>
      </c>
      <c r="BV1908" s="191" t="s">
        <v>3253</v>
      </c>
      <c r="BW1908" s="191" t="s">
        <v>2984</v>
      </c>
    </row>
    <row r="1909" spans="51:75" x14ac:dyDescent="0.3">
      <c r="AY1909" s="251" t="e">
        <f>VLOOKUP(C1909,#REF!, 2,FALSE)</f>
        <v>#REF!</v>
      </c>
      <c r="BM1909" s="191" t="s">
        <v>5588</v>
      </c>
      <c r="BN1909" s="191" t="s">
        <v>16989</v>
      </c>
      <c r="BO1909" s="191" t="s">
        <v>2996</v>
      </c>
      <c r="BU1909" s="191" t="s">
        <v>5588</v>
      </c>
      <c r="BV1909" s="191" t="s">
        <v>16989</v>
      </c>
      <c r="BW1909" s="191" t="s">
        <v>2996</v>
      </c>
    </row>
    <row r="1910" spans="51:75" x14ac:dyDescent="0.3">
      <c r="AY1910" s="251" t="e">
        <f>VLOOKUP(C1910,#REF!, 2,FALSE)</f>
        <v>#REF!</v>
      </c>
      <c r="BM1910" s="191" t="s">
        <v>1075</v>
      </c>
      <c r="BN1910" s="191" t="s">
        <v>622</v>
      </c>
      <c r="BO1910" s="191" t="s">
        <v>2094</v>
      </c>
      <c r="BU1910" s="191" t="s">
        <v>1075</v>
      </c>
      <c r="BV1910" s="191" t="s">
        <v>622</v>
      </c>
      <c r="BW1910" s="191" t="s">
        <v>2094</v>
      </c>
    </row>
    <row r="1911" spans="51:75" x14ac:dyDescent="0.3">
      <c r="AY1911" s="251" t="e">
        <f>VLOOKUP(C1911,#REF!, 2,FALSE)</f>
        <v>#REF!</v>
      </c>
      <c r="BM1911" s="191" t="s">
        <v>5589</v>
      </c>
      <c r="BN1911" s="191" t="s">
        <v>1273</v>
      </c>
      <c r="BO1911" s="191" t="s">
        <v>5590</v>
      </c>
      <c r="BU1911" s="191" t="s">
        <v>5589</v>
      </c>
      <c r="BV1911" s="191" t="s">
        <v>1273</v>
      </c>
      <c r="BW1911" s="191" t="s">
        <v>5590</v>
      </c>
    </row>
    <row r="1912" spans="51:75" x14ac:dyDescent="0.3">
      <c r="AY1912" s="251" t="e">
        <f>VLOOKUP(C1912,#REF!, 2,FALSE)</f>
        <v>#REF!</v>
      </c>
      <c r="BM1912" s="191" t="s">
        <v>5591</v>
      </c>
      <c r="BN1912" s="191" t="s">
        <v>850</v>
      </c>
      <c r="BO1912" s="191" t="s">
        <v>771</v>
      </c>
      <c r="BU1912" s="191" t="s">
        <v>5591</v>
      </c>
      <c r="BV1912" s="191" t="s">
        <v>850</v>
      </c>
      <c r="BW1912" s="191" t="s">
        <v>771</v>
      </c>
    </row>
    <row r="1913" spans="51:75" x14ac:dyDescent="0.3">
      <c r="AY1913" s="251" t="e">
        <f>VLOOKUP(C1913,#REF!, 2,FALSE)</f>
        <v>#REF!</v>
      </c>
      <c r="BM1913" s="191" t="s">
        <v>5592</v>
      </c>
      <c r="BN1913" s="191" t="s">
        <v>3003</v>
      </c>
      <c r="BO1913" s="191" t="s">
        <v>3016</v>
      </c>
      <c r="BU1913" s="191" t="s">
        <v>5592</v>
      </c>
      <c r="BV1913" s="191" t="s">
        <v>3003</v>
      </c>
      <c r="BW1913" s="191" t="s">
        <v>3016</v>
      </c>
    </row>
    <row r="1914" spans="51:75" x14ac:dyDescent="0.3">
      <c r="AY1914" s="251" t="e">
        <f>VLOOKUP(C1914,#REF!, 2,FALSE)</f>
        <v>#REF!</v>
      </c>
      <c r="BM1914" s="191" t="s">
        <v>5594</v>
      </c>
      <c r="BN1914" s="191" t="s">
        <v>16989</v>
      </c>
      <c r="BO1914" s="191" t="s">
        <v>5595</v>
      </c>
      <c r="BU1914" s="191" t="s">
        <v>5594</v>
      </c>
      <c r="BV1914" s="191" t="s">
        <v>16989</v>
      </c>
      <c r="BW1914" s="191" t="s">
        <v>5595</v>
      </c>
    </row>
    <row r="1915" spans="51:75" x14ac:dyDescent="0.3">
      <c r="AY1915" s="251" t="e">
        <f>VLOOKUP(C1915,#REF!, 2,FALSE)</f>
        <v>#REF!</v>
      </c>
      <c r="BM1915" s="191" t="s">
        <v>1076</v>
      </c>
      <c r="BN1915" s="191" t="s">
        <v>850</v>
      </c>
      <c r="BO1915" s="191" t="s">
        <v>5596</v>
      </c>
      <c r="BU1915" s="191" t="s">
        <v>1076</v>
      </c>
      <c r="BV1915" s="191" t="s">
        <v>850</v>
      </c>
      <c r="BW1915" s="191" t="s">
        <v>5596</v>
      </c>
    </row>
    <row r="1916" spans="51:75" x14ac:dyDescent="0.3">
      <c r="AY1916" s="251" t="e">
        <f>VLOOKUP(C1916,#REF!, 2,FALSE)</f>
        <v>#REF!</v>
      </c>
      <c r="BM1916" s="191" t="s">
        <v>5597</v>
      </c>
      <c r="BN1916" s="191" t="s">
        <v>3006</v>
      </c>
      <c r="BO1916" s="191" t="s">
        <v>5277</v>
      </c>
      <c r="BU1916" s="191" t="s">
        <v>5597</v>
      </c>
      <c r="BV1916" s="191" t="s">
        <v>3006</v>
      </c>
      <c r="BW1916" s="191" t="s">
        <v>5277</v>
      </c>
    </row>
    <row r="1917" spans="51:75" x14ac:dyDescent="0.3">
      <c r="AY1917" s="251" t="e">
        <f>VLOOKUP(C1917,#REF!, 2,FALSE)</f>
        <v>#REF!</v>
      </c>
      <c r="BM1917" s="191" t="s">
        <v>5598</v>
      </c>
      <c r="BN1917" s="191" t="s">
        <v>3203</v>
      </c>
      <c r="BO1917" s="191" t="s">
        <v>3554</v>
      </c>
      <c r="BU1917" s="191" t="s">
        <v>5598</v>
      </c>
      <c r="BV1917" s="191" t="s">
        <v>3203</v>
      </c>
      <c r="BW1917" s="191" t="s">
        <v>3554</v>
      </c>
    </row>
    <row r="1918" spans="51:75" x14ac:dyDescent="0.3">
      <c r="AY1918" s="251" t="e">
        <f>VLOOKUP(C1918,#REF!, 2,FALSE)</f>
        <v>#REF!</v>
      </c>
      <c r="BM1918" s="191" t="s">
        <v>5599</v>
      </c>
      <c r="BN1918" s="191" t="s">
        <v>3088</v>
      </c>
      <c r="BO1918" s="191" t="s">
        <v>2984</v>
      </c>
      <c r="BU1918" s="191" t="s">
        <v>5599</v>
      </c>
      <c r="BV1918" s="191" t="s">
        <v>3088</v>
      </c>
      <c r="BW1918" s="191" t="s">
        <v>2984</v>
      </c>
    </row>
    <row r="1919" spans="51:75" x14ac:dyDescent="0.3">
      <c r="AY1919" s="251" t="e">
        <f>VLOOKUP(C1919,#REF!, 2,FALSE)</f>
        <v>#REF!</v>
      </c>
      <c r="BM1919" s="191" t="s">
        <v>5600</v>
      </c>
      <c r="BN1919" s="191" t="s">
        <v>2984</v>
      </c>
      <c r="BO1919" s="191" t="s">
        <v>2984</v>
      </c>
      <c r="BU1919" s="191" t="s">
        <v>5600</v>
      </c>
      <c r="BV1919" s="191" t="s">
        <v>2984</v>
      </c>
      <c r="BW1919" s="191" t="s">
        <v>2984</v>
      </c>
    </row>
    <row r="1920" spans="51:75" x14ac:dyDescent="0.3">
      <c r="AY1920" s="251" t="e">
        <f>VLOOKUP(C1920,#REF!, 2,FALSE)</f>
        <v>#REF!</v>
      </c>
      <c r="BM1920" s="191" t="s">
        <v>5601</v>
      </c>
      <c r="BN1920" s="191" t="s">
        <v>668</v>
      </c>
      <c r="BO1920" s="191" t="s">
        <v>1418</v>
      </c>
      <c r="BU1920" s="191" t="s">
        <v>5601</v>
      </c>
      <c r="BV1920" s="191" t="s">
        <v>668</v>
      </c>
      <c r="BW1920" s="191" t="s">
        <v>1418</v>
      </c>
    </row>
    <row r="1921" spans="51:75" x14ac:dyDescent="0.3">
      <c r="AY1921" s="251" t="e">
        <f>VLOOKUP(C1921,#REF!, 2,FALSE)</f>
        <v>#REF!</v>
      </c>
      <c r="BM1921" s="191" t="s">
        <v>5603</v>
      </c>
      <c r="BN1921" s="191" t="s">
        <v>1343</v>
      </c>
      <c r="BO1921" s="191" t="s">
        <v>5604</v>
      </c>
      <c r="BU1921" s="191" t="s">
        <v>5603</v>
      </c>
      <c r="BV1921" s="191" t="s">
        <v>1343</v>
      </c>
      <c r="BW1921" s="191" t="s">
        <v>5604</v>
      </c>
    </row>
    <row r="1922" spans="51:75" x14ac:dyDescent="0.3">
      <c r="AY1922" s="251" t="e">
        <f>VLOOKUP(C1922,#REF!, 2,FALSE)</f>
        <v>#REF!</v>
      </c>
      <c r="BM1922" s="191" t="s">
        <v>5605</v>
      </c>
      <c r="BN1922" s="191" t="s">
        <v>16992</v>
      </c>
      <c r="BO1922" s="191" t="s">
        <v>5606</v>
      </c>
      <c r="BU1922" s="191" t="s">
        <v>5605</v>
      </c>
      <c r="BV1922" s="191" t="s">
        <v>16992</v>
      </c>
      <c r="BW1922" s="191" t="s">
        <v>5606</v>
      </c>
    </row>
    <row r="1923" spans="51:75" x14ac:dyDescent="0.3">
      <c r="AY1923" s="251" t="e">
        <f>VLOOKUP(C1923,#REF!, 2,FALSE)</f>
        <v>#REF!</v>
      </c>
      <c r="BM1923" s="191" t="s">
        <v>5608</v>
      </c>
      <c r="BN1923" s="191" t="s">
        <v>2980</v>
      </c>
      <c r="BO1923" s="191" t="s">
        <v>5609</v>
      </c>
      <c r="BU1923" s="191" t="s">
        <v>5608</v>
      </c>
      <c r="BV1923" s="191" t="s">
        <v>2980</v>
      </c>
      <c r="BW1923" s="191" t="s">
        <v>5609</v>
      </c>
    </row>
    <row r="1924" spans="51:75" x14ac:dyDescent="0.3">
      <c r="AY1924" s="251" t="e">
        <f>VLOOKUP(C1924,#REF!, 2,FALSE)</f>
        <v>#REF!</v>
      </c>
      <c r="BM1924" s="191" t="s">
        <v>5610</v>
      </c>
      <c r="BN1924" s="191" t="s">
        <v>3098</v>
      </c>
      <c r="BO1924" s="191" t="s">
        <v>3930</v>
      </c>
      <c r="BU1924" s="191" t="s">
        <v>5610</v>
      </c>
      <c r="BV1924" s="191" t="s">
        <v>3098</v>
      </c>
      <c r="BW1924" s="191" t="s">
        <v>3930</v>
      </c>
    </row>
    <row r="1925" spans="51:75" x14ac:dyDescent="0.3">
      <c r="AY1925" s="251" t="e">
        <f>VLOOKUP(C1925,#REF!, 2,FALSE)</f>
        <v>#REF!</v>
      </c>
      <c r="BM1925" s="191" t="s">
        <v>5611</v>
      </c>
      <c r="BN1925" s="191" t="s">
        <v>3029</v>
      </c>
      <c r="BO1925" s="191" t="s">
        <v>2984</v>
      </c>
      <c r="BU1925" s="191" t="s">
        <v>5611</v>
      </c>
      <c r="BV1925" s="191" t="s">
        <v>3029</v>
      </c>
      <c r="BW1925" s="191" t="s">
        <v>2984</v>
      </c>
    </row>
    <row r="1926" spans="51:75" x14ac:dyDescent="0.3">
      <c r="AY1926" s="251" t="e">
        <f>VLOOKUP(C1926,#REF!, 2,FALSE)</f>
        <v>#REF!</v>
      </c>
      <c r="BM1926" s="191" t="s">
        <v>5612</v>
      </c>
      <c r="BN1926" s="191" t="s">
        <v>632</v>
      </c>
      <c r="BO1926" s="191" t="s">
        <v>4719</v>
      </c>
      <c r="BU1926" s="191" t="s">
        <v>5612</v>
      </c>
      <c r="BV1926" s="191" t="s">
        <v>632</v>
      </c>
      <c r="BW1926" s="191" t="s">
        <v>4719</v>
      </c>
    </row>
    <row r="1927" spans="51:75" x14ac:dyDescent="0.3">
      <c r="AY1927" s="251" t="e">
        <f>VLOOKUP(C1927,#REF!, 2,FALSE)</f>
        <v>#REF!</v>
      </c>
      <c r="BM1927" s="191" t="s">
        <v>5614</v>
      </c>
      <c r="BN1927" s="191" t="s">
        <v>3203</v>
      </c>
      <c r="BO1927" s="191" t="s">
        <v>5615</v>
      </c>
      <c r="BU1927" s="191" t="s">
        <v>5614</v>
      </c>
      <c r="BV1927" s="191" t="s">
        <v>3203</v>
      </c>
      <c r="BW1927" s="191" t="s">
        <v>5615</v>
      </c>
    </row>
    <row r="1928" spans="51:75" x14ac:dyDescent="0.3">
      <c r="AY1928" s="251" t="e">
        <f>VLOOKUP(C1928,#REF!, 2,FALSE)</f>
        <v>#REF!</v>
      </c>
      <c r="BM1928" s="191" t="s">
        <v>5616</v>
      </c>
      <c r="BN1928" s="191" t="s">
        <v>1140</v>
      </c>
      <c r="BO1928" s="191" t="s">
        <v>5617</v>
      </c>
      <c r="BU1928" s="191" t="s">
        <v>5616</v>
      </c>
      <c r="BV1928" s="191" t="s">
        <v>1140</v>
      </c>
      <c r="BW1928" s="191" t="s">
        <v>5617</v>
      </c>
    </row>
    <row r="1929" spans="51:75" x14ac:dyDescent="0.3">
      <c r="AY1929" s="251" t="e">
        <f>VLOOKUP(C1929,#REF!, 2,FALSE)</f>
        <v>#REF!</v>
      </c>
      <c r="BM1929" s="191" t="s">
        <v>5618</v>
      </c>
      <c r="BN1929" s="191" t="s">
        <v>16994</v>
      </c>
      <c r="BO1929" s="191" t="s">
        <v>771</v>
      </c>
      <c r="BU1929" s="191" t="s">
        <v>5618</v>
      </c>
      <c r="BV1929" s="191" t="s">
        <v>16994</v>
      </c>
      <c r="BW1929" s="191" t="s">
        <v>771</v>
      </c>
    </row>
    <row r="1930" spans="51:75" x14ac:dyDescent="0.3">
      <c r="AY1930" s="251" t="e">
        <f>VLOOKUP(C1930,#REF!, 2,FALSE)</f>
        <v>#REF!</v>
      </c>
      <c r="BM1930" s="191" t="s">
        <v>5619</v>
      </c>
      <c r="BN1930" s="191" t="s">
        <v>620</v>
      </c>
      <c r="BO1930" s="191" t="s">
        <v>5620</v>
      </c>
      <c r="BU1930" s="191" t="s">
        <v>5619</v>
      </c>
      <c r="BV1930" s="191" t="s">
        <v>620</v>
      </c>
      <c r="BW1930" s="191" t="s">
        <v>5620</v>
      </c>
    </row>
    <row r="1931" spans="51:75" x14ac:dyDescent="0.3">
      <c r="AY1931" s="251" t="e">
        <f>VLOOKUP(C1931,#REF!, 2,FALSE)</f>
        <v>#REF!</v>
      </c>
      <c r="BM1931" s="191" t="s">
        <v>5621</v>
      </c>
      <c r="BN1931" s="191" t="s">
        <v>1140</v>
      </c>
      <c r="BO1931" s="191" t="s">
        <v>1050</v>
      </c>
      <c r="BU1931" s="191" t="s">
        <v>5621</v>
      </c>
      <c r="BV1931" s="191" t="s">
        <v>1140</v>
      </c>
      <c r="BW1931" s="191" t="s">
        <v>1050</v>
      </c>
    </row>
    <row r="1932" spans="51:75" x14ac:dyDescent="0.3">
      <c r="AY1932" s="251" t="e">
        <f>VLOOKUP(C1932,#REF!, 2,FALSE)</f>
        <v>#REF!</v>
      </c>
      <c r="BM1932" s="191" t="s">
        <v>5623</v>
      </c>
      <c r="BN1932" s="191" t="s">
        <v>622</v>
      </c>
      <c r="BO1932" s="191" t="s">
        <v>5624</v>
      </c>
      <c r="BU1932" s="191" t="s">
        <v>5623</v>
      </c>
      <c r="BV1932" s="191" t="s">
        <v>622</v>
      </c>
      <c r="BW1932" s="191" t="s">
        <v>5624</v>
      </c>
    </row>
    <row r="1933" spans="51:75" x14ac:dyDescent="0.3">
      <c r="AY1933" s="251" t="e">
        <f>VLOOKUP(C1933,#REF!, 2,FALSE)</f>
        <v>#REF!</v>
      </c>
      <c r="BM1933" s="191" t="s">
        <v>5625</v>
      </c>
      <c r="BN1933" s="191" t="s">
        <v>850</v>
      </c>
      <c r="BO1933" s="191" t="s">
        <v>771</v>
      </c>
      <c r="BU1933" s="191" t="s">
        <v>5625</v>
      </c>
      <c r="BV1933" s="191" t="s">
        <v>850</v>
      </c>
      <c r="BW1933" s="191" t="s">
        <v>771</v>
      </c>
    </row>
    <row r="1934" spans="51:75" x14ac:dyDescent="0.3">
      <c r="AY1934" s="251" t="e">
        <f>VLOOKUP(C1934,#REF!, 2,FALSE)</f>
        <v>#REF!</v>
      </c>
      <c r="BM1934" s="191" t="s">
        <v>5626</v>
      </c>
      <c r="BN1934" s="191" t="s">
        <v>1343</v>
      </c>
      <c r="BO1934" s="191" t="s">
        <v>5627</v>
      </c>
      <c r="BU1934" s="191" t="s">
        <v>5626</v>
      </c>
      <c r="BV1934" s="191" t="s">
        <v>1343</v>
      </c>
      <c r="BW1934" s="191" t="s">
        <v>5627</v>
      </c>
    </row>
    <row r="1935" spans="51:75" x14ac:dyDescent="0.3">
      <c r="AY1935" s="251" t="e">
        <f>VLOOKUP(C1935,#REF!, 2,FALSE)</f>
        <v>#REF!</v>
      </c>
      <c r="BM1935" s="191" t="s">
        <v>5628</v>
      </c>
      <c r="BN1935" s="191" t="s">
        <v>620</v>
      </c>
      <c r="BO1935" s="191" t="s">
        <v>5197</v>
      </c>
      <c r="BU1935" s="191" t="s">
        <v>5628</v>
      </c>
      <c r="BV1935" s="191" t="s">
        <v>620</v>
      </c>
      <c r="BW1935" s="191" t="s">
        <v>5197</v>
      </c>
    </row>
    <row r="1936" spans="51:75" x14ac:dyDescent="0.3">
      <c r="AY1936" s="251" t="e">
        <f>VLOOKUP(C1936,#REF!, 2,FALSE)</f>
        <v>#REF!</v>
      </c>
      <c r="BM1936" s="191" t="s">
        <v>5630</v>
      </c>
      <c r="BN1936" s="191" t="s">
        <v>663</v>
      </c>
      <c r="BO1936" s="191" t="s">
        <v>5632</v>
      </c>
      <c r="BU1936" s="191" t="s">
        <v>5630</v>
      </c>
      <c r="BV1936" s="191" t="s">
        <v>663</v>
      </c>
      <c r="BW1936" s="191" t="s">
        <v>5632</v>
      </c>
    </row>
    <row r="1937" spans="51:75" x14ac:dyDescent="0.3">
      <c r="AY1937" s="251" t="e">
        <f>VLOOKUP(C1937,#REF!, 2,FALSE)</f>
        <v>#REF!</v>
      </c>
      <c r="BM1937" s="191" t="s">
        <v>5633</v>
      </c>
      <c r="BN1937" s="191" t="s">
        <v>626</v>
      </c>
      <c r="BO1937" s="191" t="s">
        <v>2698</v>
      </c>
      <c r="BU1937" s="191" t="s">
        <v>5633</v>
      </c>
      <c r="BV1937" s="191" t="s">
        <v>626</v>
      </c>
      <c r="BW1937" s="191" t="s">
        <v>2698</v>
      </c>
    </row>
    <row r="1938" spans="51:75" x14ac:dyDescent="0.3">
      <c r="AY1938" s="251" t="e">
        <f>VLOOKUP(C1938,#REF!, 2,FALSE)</f>
        <v>#REF!</v>
      </c>
      <c r="BM1938" s="191" t="s">
        <v>5635</v>
      </c>
      <c r="BN1938" s="191" t="s">
        <v>663</v>
      </c>
      <c r="BO1938" s="191" t="s">
        <v>4022</v>
      </c>
      <c r="BU1938" s="191" t="s">
        <v>5635</v>
      </c>
      <c r="BV1938" s="191" t="s">
        <v>663</v>
      </c>
      <c r="BW1938" s="191" t="s">
        <v>4022</v>
      </c>
    </row>
    <row r="1939" spans="51:75" x14ac:dyDescent="0.3">
      <c r="AY1939" s="251" t="e">
        <f>VLOOKUP(C1939,#REF!, 2,FALSE)</f>
        <v>#REF!</v>
      </c>
      <c r="BM1939" s="191" t="s">
        <v>5636</v>
      </c>
      <c r="BN1939" s="191" t="s">
        <v>811</v>
      </c>
      <c r="BO1939" s="191" t="s">
        <v>5637</v>
      </c>
      <c r="BU1939" s="191" t="s">
        <v>5636</v>
      </c>
      <c r="BV1939" s="191" t="s">
        <v>811</v>
      </c>
      <c r="BW1939" s="191" t="s">
        <v>5637</v>
      </c>
    </row>
    <row r="1940" spans="51:75" x14ac:dyDescent="0.3">
      <c r="AY1940" s="251" t="e">
        <f>VLOOKUP(C1940,#REF!, 2,FALSE)</f>
        <v>#REF!</v>
      </c>
      <c r="BM1940" s="191" t="s">
        <v>89</v>
      </c>
      <c r="BN1940" s="191" t="s">
        <v>842</v>
      </c>
      <c r="BO1940" s="191" t="s">
        <v>707</v>
      </c>
      <c r="BU1940" s="191" t="s">
        <v>89</v>
      </c>
      <c r="BV1940" s="191" t="s">
        <v>842</v>
      </c>
      <c r="BW1940" s="191" t="s">
        <v>707</v>
      </c>
    </row>
    <row r="1941" spans="51:75" x14ac:dyDescent="0.3">
      <c r="AY1941" s="251" t="e">
        <f>VLOOKUP(C1941,#REF!, 2,FALSE)</f>
        <v>#REF!</v>
      </c>
      <c r="BM1941" s="191" t="s">
        <v>5639</v>
      </c>
      <c r="BN1941" s="191" t="s">
        <v>1343</v>
      </c>
      <c r="BO1941" s="191" t="s">
        <v>5640</v>
      </c>
      <c r="BU1941" s="191" t="s">
        <v>5639</v>
      </c>
      <c r="BV1941" s="191" t="s">
        <v>1343</v>
      </c>
      <c r="BW1941" s="191" t="s">
        <v>5640</v>
      </c>
    </row>
    <row r="1942" spans="51:75" x14ac:dyDescent="0.3">
      <c r="AY1942" s="251" t="e">
        <f>VLOOKUP(C1942,#REF!, 2,FALSE)</f>
        <v>#REF!</v>
      </c>
      <c r="BM1942" s="191" t="s">
        <v>5641</v>
      </c>
      <c r="BN1942" s="191" t="s">
        <v>800</v>
      </c>
      <c r="BO1942" s="191" t="s">
        <v>5642</v>
      </c>
      <c r="BU1942" s="191" t="s">
        <v>5641</v>
      </c>
      <c r="BV1942" s="191" t="s">
        <v>800</v>
      </c>
      <c r="BW1942" s="191" t="s">
        <v>5642</v>
      </c>
    </row>
    <row r="1943" spans="51:75" x14ac:dyDescent="0.3">
      <c r="AY1943" s="251" t="e">
        <f>VLOOKUP(C1943,#REF!, 2,FALSE)</f>
        <v>#REF!</v>
      </c>
      <c r="BM1943" s="191" t="s">
        <v>5643</v>
      </c>
      <c r="BN1943" s="191" t="s">
        <v>850</v>
      </c>
      <c r="BO1943" s="191" t="s">
        <v>2984</v>
      </c>
      <c r="BU1943" s="191" t="s">
        <v>5643</v>
      </c>
      <c r="BV1943" s="191" t="s">
        <v>850</v>
      </c>
      <c r="BW1943" s="191" t="s">
        <v>2984</v>
      </c>
    </row>
    <row r="1944" spans="51:75" x14ac:dyDescent="0.3">
      <c r="AY1944" s="251" t="e">
        <f>VLOOKUP(C1944,#REF!, 2,FALSE)</f>
        <v>#REF!</v>
      </c>
      <c r="BM1944" s="191" t="s">
        <v>5644</v>
      </c>
      <c r="BN1944" s="191" t="s">
        <v>664</v>
      </c>
      <c r="BO1944" s="191" t="s">
        <v>5645</v>
      </c>
      <c r="BU1944" s="191" t="s">
        <v>5644</v>
      </c>
      <c r="BV1944" s="191" t="s">
        <v>664</v>
      </c>
      <c r="BW1944" s="191" t="s">
        <v>5645</v>
      </c>
    </row>
    <row r="1945" spans="51:75" x14ac:dyDescent="0.3">
      <c r="AY1945" s="251" t="e">
        <f>VLOOKUP(C1945,#REF!, 2,FALSE)</f>
        <v>#REF!</v>
      </c>
      <c r="BM1945" s="191" t="s">
        <v>5646</v>
      </c>
      <c r="BN1945" s="191" t="s">
        <v>1004</v>
      </c>
      <c r="BO1945" s="191" t="s">
        <v>5647</v>
      </c>
      <c r="BU1945" s="191" t="s">
        <v>5646</v>
      </c>
      <c r="BV1945" s="191" t="s">
        <v>1004</v>
      </c>
      <c r="BW1945" s="191" t="s">
        <v>5647</v>
      </c>
    </row>
    <row r="1946" spans="51:75" x14ac:dyDescent="0.3">
      <c r="AY1946" s="251" t="e">
        <f>VLOOKUP(C1946,#REF!, 2,FALSE)</f>
        <v>#REF!</v>
      </c>
      <c r="BM1946" s="191" t="s">
        <v>5648</v>
      </c>
      <c r="BN1946" s="191" t="s">
        <v>772</v>
      </c>
      <c r="BO1946" s="191" t="s">
        <v>5650</v>
      </c>
      <c r="BU1946" s="191" t="s">
        <v>5648</v>
      </c>
      <c r="BV1946" s="191" t="s">
        <v>772</v>
      </c>
      <c r="BW1946" s="191" t="s">
        <v>5650</v>
      </c>
    </row>
    <row r="1947" spans="51:75" x14ac:dyDescent="0.3">
      <c r="AY1947" s="251" t="e">
        <f>VLOOKUP(C1947,#REF!, 2,FALSE)</f>
        <v>#REF!</v>
      </c>
      <c r="BM1947" s="191" t="s">
        <v>5651</v>
      </c>
      <c r="BN1947" s="191" t="s">
        <v>1004</v>
      </c>
      <c r="BO1947" s="191" t="s">
        <v>2936</v>
      </c>
      <c r="BU1947" s="191" t="s">
        <v>5651</v>
      </c>
      <c r="BV1947" s="191" t="s">
        <v>1004</v>
      </c>
      <c r="BW1947" s="191" t="s">
        <v>2936</v>
      </c>
    </row>
    <row r="1948" spans="51:75" x14ac:dyDescent="0.3">
      <c r="AY1948" s="251" t="e">
        <f>VLOOKUP(C1948,#REF!, 2,FALSE)</f>
        <v>#REF!</v>
      </c>
      <c r="BM1948" s="191" t="s">
        <v>5653</v>
      </c>
      <c r="BN1948" s="191" t="s">
        <v>16989</v>
      </c>
      <c r="BO1948" s="191" t="s">
        <v>5655</v>
      </c>
      <c r="BU1948" s="191" t="s">
        <v>5653</v>
      </c>
      <c r="BV1948" s="191" t="s">
        <v>16989</v>
      </c>
      <c r="BW1948" s="191" t="s">
        <v>5655</v>
      </c>
    </row>
    <row r="1949" spans="51:75" x14ac:dyDescent="0.3">
      <c r="AY1949" s="251" t="e">
        <f>VLOOKUP(C1949,#REF!, 2,FALSE)</f>
        <v>#REF!</v>
      </c>
      <c r="BM1949" s="191" t="s">
        <v>5656</v>
      </c>
      <c r="BN1949" s="191" t="s">
        <v>1004</v>
      </c>
      <c r="BO1949" s="191" t="s">
        <v>5657</v>
      </c>
      <c r="BU1949" s="191" t="s">
        <v>5656</v>
      </c>
      <c r="BV1949" s="191" t="s">
        <v>1004</v>
      </c>
      <c r="BW1949" s="191" t="s">
        <v>5657</v>
      </c>
    </row>
    <row r="1950" spans="51:75" x14ac:dyDescent="0.3">
      <c r="AY1950" s="251" t="e">
        <f>VLOOKUP(C1950,#REF!, 2,FALSE)</f>
        <v>#REF!</v>
      </c>
      <c r="BM1950" s="191" t="s">
        <v>90</v>
      </c>
      <c r="BN1950" s="191" t="s">
        <v>16989</v>
      </c>
      <c r="BO1950" s="191" t="s">
        <v>5374</v>
      </c>
      <c r="BU1950" s="191" t="s">
        <v>90</v>
      </c>
      <c r="BV1950" s="191" t="s">
        <v>16989</v>
      </c>
      <c r="BW1950" s="191" t="s">
        <v>5374</v>
      </c>
    </row>
    <row r="1951" spans="51:75" x14ac:dyDescent="0.3">
      <c r="AY1951" s="251" t="e">
        <f>VLOOKUP(C1951,#REF!, 2,FALSE)</f>
        <v>#REF!</v>
      </c>
      <c r="BM1951" s="191" t="s">
        <v>5658</v>
      </c>
      <c r="BN1951" s="191" t="s">
        <v>1004</v>
      </c>
      <c r="BO1951" s="191" t="s">
        <v>3476</v>
      </c>
      <c r="BU1951" s="191" t="s">
        <v>5658</v>
      </c>
      <c r="BV1951" s="191" t="s">
        <v>1004</v>
      </c>
      <c r="BW1951" s="191" t="s">
        <v>3476</v>
      </c>
    </row>
    <row r="1952" spans="51:75" x14ac:dyDescent="0.3">
      <c r="AY1952" s="251" t="e">
        <f>VLOOKUP(C1952,#REF!, 2,FALSE)</f>
        <v>#REF!</v>
      </c>
      <c r="BM1952" s="191" t="s">
        <v>5659</v>
      </c>
      <c r="BN1952" s="191" t="s">
        <v>2984</v>
      </c>
      <c r="BO1952" s="191" t="s">
        <v>2984</v>
      </c>
      <c r="BU1952" s="191" t="s">
        <v>5659</v>
      </c>
      <c r="BV1952" s="191" t="s">
        <v>2984</v>
      </c>
      <c r="BW1952" s="191" t="s">
        <v>2984</v>
      </c>
    </row>
    <row r="1953" spans="51:75" x14ac:dyDescent="0.3">
      <c r="AY1953" s="251" t="e">
        <f>VLOOKUP(C1953,#REF!, 2,FALSE)</f>
        <v>#REF!</v>
      </c>
      <c r="BM1953" s="191" t="s">
        <v>5660</v>
      </c>
      <c r="BN1953" s="191" t="s">
        <v>1343</v>
      </c>
      <c r="BO1953" s="191" t="s">
        <v>5661</v>
      </c>
      <c r="BU1953" s="191" t="s">
        <v>5660</v>
      </c>
      <c r="BV1953" s="191" t="s">
        <v>1343</v>
      </c>
      <c r="BW1953" s="191" t="s">
        <v>5661</v>
      </c>
    </row>
    <row r="1954" spans="51:75" x14ac:dyDescent="0.3">
      <c r="AY1954" s="251" t="e">
        <f>VLOOKUP(C1954,#REF!, 2,FALSE)</f>
        <v>#REF!</v>
      </c>
      <c r="BM1954" s="191" t="s">
        <v>5662</v>
      </c>
      <c r="BN1954" s="191" t="s">
        <v>732</v>
      </c>
      <c r="BO1954" s="191" t="s">
        <v>3465</v>
      </c>
      <c r="BU1954" s="191" t="s">
        <v>5662</v>
      </c>
      <c r="BV1954" s="191" t="s">
        <v>732</v>
      </c>
      <c r="BW1954" s="191" t="s">
        <v>3465</v>
      </c>
    </row>
    <row r="1955" spans="51:75" x14ac:dyDescent="0.3">
      <c r="AY1955" s="251" t="e">
        <f>VLOOKUP(C1955,#REF!, 2,FALSE)</f>
        <v>#REF!</v>
      </c>
      <c r="BM1955" s="191" t="s">
        <v>1077</v>
      </c>
      <c r="BN1955" s="191" t="s">
        <v>784</v>
      </c>
      <c r="BO1955" s="191" t="s">
        <v>5663</v>
      </c>
      <c r="BU1955" s="191" t="s">
        <v>1077</v>
      </c>
      <c r="BV1955" s="191" t="s">
        <v>784</v>
      </c>
      <c r="BW1955" s="191" t="s">
        <v>5663</v>
      </c>
    </row>
    <row r="1956" spans="51:75" x14ac:dyDescent="0.3">
      <c r="AY1956" s="251" t="e">
        <f>VLOOKUP(C1956,#REF!, 2,FALSE)</f>
        <v>#REF!</v>
      </c>
      <c r="BM1956" s="191" t="s">
        <v>5664</v>
      </c>
      <c r="BN1956" s="191" t="s">
        <v>737</v>
      </c>
      <c r="BO1956" s="191" t="s">
        <v>3192</v>
      </c>
      <c r="BU1956" s="191" t="s">
        <v>5664</v>
      </c>
      <c r="BV1956" s="191" t="s">
        <v>737</v>
      </c>
      <c r="BW1956" s="191" t="s">
        <v>3192</v>
      </c>
    </row>
    <row r="1957" spans="51:75" x14ac:dyDescent="0.3">
      <c r="AY1957" s="251" t="e">
        <f>VLOOKUP(C1957,#REF!, 2,FALSE)</f>
        <v>#REF!</v>
      </c>
      <c r="BM1957" s="191" t="s">
        <v>1078</v>
      </c>
      <c r="BN1957" s="191" t="s">
        <v>615</v>
      </c>
      <c r="BO1957" s="191" t="s">
        <v>5666</v>
      </c>
      <c r="BU1957" s="191" t="s">
        <v>1078</v>
      </c>
      <c r="BV1957" s="191" t="s">
        <v>615</v>
      </c>
      <c r="BW1957" s="191" t="s">
        <v>5666</v>
      </c>
    </row>
    <row r="1958" spans="51:75" x14ac:dyDescent="0.3">
      <c r="AY1958" s="251" t="e">
        <f>VLOOKUP(C1958,#REF!, 2,FALSE)</f>
        <v>#REF!</v>
      </c>
      <c r="BM1958" s="191" t="s">
        <v>5667</v>
      </c>
      <c r="BN1958" s="191" t="s">
        <v>772</v>
      </c>
      <c r="BO1958" s="191" t="s">
        <v>5668</v>
      </c>
      <c r="BU1958" s="191" t="s">
        <v>5667</v>
      </c>
      <c r="BV1958" s="191" t="s">
        <v>772</v>
      </c>
      <c r="BW1958" s="191" t="s">
        <v>5668</v>
      </c>
    </row>
    <row r="1959" spans="51:75" x14ac:dyDescent="0.3">
      <c r="AY1959" s="251" t="e">
        <f>VLOOKUP(C1959,#REF!, 2,FALSE)</f>
        <v>#REF!</v>
      </c>
      <c r="BM1959" s="191" t="s">
        <v>5669</v>
      </c>
      <c r="BN1959" s="191" t="s">
        <v>776</v>
      </c>
      <c r="BO1959" s="191" t="s">
        <v>5315</v>
      </c>
      <c r="BU1959" s="191" t="s">
        <v>5669</v>
      </c>
      <c r="BV1959" s="191" t="s">
        <v>776</v>
      </c>
      <c r="BW1959" s="191" t="s">
        <v>5315</v>
      </c>
    </row>
    <row r="1960" spans="51:75" x14ac:dyDescent="0.3">
      <c r="AY1960" s="251" t="e">
        <f>VLOOKUP(C1960,#REF!, 2,FALSE)</f>
        <v>#REF!</v>
      </c>
      <c r="BM1960" s="191" t="s">
        <v>5670</v>
      </c>
      <c r="BN1960" s="191" t="s">
        <v>1270</v>
      </c>
      <c r="BO1960" s="191" t="s">
        <v>5671</v>
      </c>
      <c r="BU1960" s="191" t="s">
        <v>5670</v>
      </c>
      <c r="BV1960" s="191" t="s">
        <v>1270</v>
      </c>
      <c r="BW1960" s="191" t="s">
        <v>5671</v>
      </c>
    </row>
    <row r="1961" spans="51:75" x14ac:dyDescent="0.3">
      <c r="AY1961" s="251" t="e">
        <f>VLOOKUP(C1961,#REF!, 2,FALSE)</f>
        <v>#REF!</v>
      </c>
      <c r="BM1961" s="191" t="s">
        <v>1079</v>
      </c>
      <c r="BN1961" s="191" t="s">
        <v>776</v>
      </c>
      <c r="BO1961" s="191" t="s">
        <v>1747</v>
      </c>
      <c r="BU1961" s="191" t="s">
        <v>1079</v>
      </c>
      <c r="BV1961" s="191" t="s">
        <v>776</v>
      </c>
      <c r="BW1961" s="191" t="s">
        <v>1747</v>
      </c>
    </row>
    <row r="1962" spans="51:75" x14ac:dyDescent="0.3">
      <c r="AY1962" s="251" t="e">
        <f>VLOOKUP(C1962,#REF!, 2,FALSE)</f>
        <v>#REF!</v>
      </c>
      <c r="BM1962" s="191" t="s">
        <v>5672</v>
      </c>
      <c r="BN1962" s="191" t="s">
        <v>706</v>
      </c>
      <c r="BO1962" s="191" t="s">
        <v>848</v>
      </c>
      <c r="BU1962" s="191" t="s">
        <v>5672</v>
      </c>
      <c r="BV1962" s="191" t="s">
        <v>706</v>
      </c>
      <c r="BW1962" s="191" t="s">
        <v>848</v>
      </c>
    </row>
    <row r="1963" spans="51:75" x14ac:dyDescent="0.3">
      <c r="AY1963" s="251" t="e">
        <f>VLOOKUP(C1963,#REF!, 2,FALSE)</f>
        <v>#REF!</v>
      </c>
      <c r="BM1963" s="191" t="s">
        <v>5673</v>
      </c>
      <c r="BN1963" s="191" t="s">
        <v>776</v>
      </c>
      <c r="BO1963" s="191" t="s">
        <v>5674</v>
      </c>
      <c r="BU1963" s="191" t="s">
        <v>5673</v>
      </c>
      <c r="BV1963" s="191" t="s">
        <v>776</v>
      </c>
      <c r="BW1963" s="191" t="s">
        <v>5674</v>
      </c>
    </row>
    <row r="1964" spans="51:75" x14ac:dyDescent="0.3">
      <c r="AY1964" s="251" t="e">
        <f>VLOOKUP(C1964,#REF!, 2,FALSE)</f>
        <v>#REF!</v>
      </c>
      <c r="BM1964" s="191" t="s">
        <v>5675</v>
      </c>
      <c r="BN1964" s="191" t="s">
        <v>716</v>
      </c>
      <c r="BO1964" s="191" t="s">
        <v>5570</v>
      </c>
      <c r="BU1964" s="191" t="s">
        <v>5675</v>
      </c>
      <c r="BV1964" s="191" t="s">
        <v>716</v>
      </c>
      <c r="BW1964" s="191" t="s">
        <v>5570</v>
      </c>
    </row>
    <row r="1965" spans="51:75" x14ac:dyDescent="0.3">
      <c r="AY1965" s="251" t="e">
        <f>VLOOKUP(C1965,#REF!, 2,FALSE)</f>
        <v>#REF!</v>
      </c>
      <c r="BM1965" s="191" t="s">
        <v>5677</v>
      </c>
      <c r="BN1965" s="191" t="s">
        <v>1140</v>
      </c>
      <c r="BO1965" s="191" t="s">
        <v>771</v>
      </c>
      <c r="BU1965" s="191" t="s">
        <v>5677</v>
      </c>
      <c r="BV1965" s="191" t="s">
        <v>1140</v>
      </c>
      <c r="BW1965" s="191" t="s">
        <v>771</v>
      </c>
    </row>
    <row r="1966" spans="51:75" x14ac:dyDescent="0.3">
      <c r="AY1966" s="251" t="e">
        <f>VLOOKUP(C1966,#REF!, 2,FALSE)</f>
        <v>#REF!</v>
      </c>
      <c r="BM1966" s="191" t="s">
        <v>5678</v>
      </c>
      <c r="BN1966" s="191" t="s">
        <v>1140</v>
      </c>
      <c r="BO1966" s="191" t="s">
        <v>771</v>
      </c>
      <c r="BU1966" s="191" t="s">
        <v>5678</v>
      </c>
      <c r="BV1966" s="191" t="s">
        <v>1140</v>
      </c>
      <c r="BW1966" s="191" t="s">
        <v>771</v>
      </c>
    </row>
    <row r="1967" spans="51:75" x14ac:dyDescent="0.3">
      <c r="AY1967" s="251" t="e">
        <f>VLOOKUP(C1967,#REF!, 2,FALSE)</f>
        <v>#REF!</v>
      </c>
      <c r="BM1967" s="191" t="s">
        <v>5679</v>
      </c>
      <c r="BN1967" s="191" t="s">
        <v>1140</v>
      </c>
      <c r="BO1967" s="191" t="s">
        <v>5680</v>
      </c>
      <c r="BU1967" s="191" t="s">
        <v>5679</v>
      </c>
      <c r="BV1967" s="191" t="s">
        <v>1140</v>
      </c>
      <c r="BW1967" s="191" t="s">
        <v>5680</v>
      </c>
    </row>
    <row r="1968" spans="51:75" x14ac:dyDescent="0.3">
      <c r="AY1968" s="251" t="e">
        <f>VLOOKUP(C1968,#REF!, 2,FALSE)</f>
        <v>#REF!</v>
      </c>
      <c r="BM1968" s="191" t="s">
        <v>5681</v>
      </c>
      <c r="BN1968" s="191" t="s">
        <v>3003</v>
      </c>
      <c r="BO1968" s="191" t="s">
        <v>5680</v>
      </c>
      <c r="BU1968" s="191" t="s">
        <v>5681</v>
      </c>
      <c r="BV1968" s="191" t="s">
        <v>3003</v>
      </c>
      <c r="BW1968" s="191" t="s">
        <v>5680</v>
      </c>
    </row>
    <row r="1969" spans="51:75" x14ac:dyDescent="0.3">
      <c r="AY1969" s="251" t="e">
        <f>VLOOKUP(C1969,#REF!, 2,FALSE)</f>
        <v>#REF!</v>
      </c>
      <c r="BM1969" s="191" t="s">
        <v>5682</v>
      </c>
      <c r="BN1969" s="191" t="s">
        <v>3003</v>
      </c>
      <c r="BO1969" s="191" t="s">
        <v>928</v>
      </c>
      <c r="BU1969" s="191" t="s">
        <v>5682</v>
      </c>
      <c r="BV1969" s="191" t="s">
        <v>3003</v>
      </c>
      <c r="BW1969" s="191" t="s">
        <v>928</v>
      </c>
    </row>
    <row r="1970" spans="51:75" x14ac:dyDescent="0.3">
      <c r="AY1970" s="251" t="e">
        <f>VLOOKUP(C1970,#REF!, 2,FALSE)</f>
        <v>#REF!</v>
      </c>
      <c r="BM1970" s="191" t="s">
        <v>5683</v>
      </c>
      <c r="BN1970" s="191" t="s">
        <v>3003</v>
      </c>
      <c r="BO1970" s="191" t="s">
        <v>5684</v>
      </c>
      <c r="BU1970" s="191" t="s">
        <v>5683</v>
      </c>
      <c r="BV1970" s="191" t="s">
        <v>3003</v>
      </c>
      <c r="BW1970" s="191" t="s">
        <v>5684</v>
      </c>
    </row>
    <row r="1971" spans="51:75" x14ac:dyDescent="0.3">
      <c r="AY1971" s="251" t="e">
        <f>VLOOKUP(C1971,#REF!, 2,FALSE)</f>
        <v>#REF!</v>
      </c>
      <c r="BM1971" s="191" t="s">
        <v>5685</v>
      </c>
      <c r="BN1971" s="191" t="s">
        <v>863</v>
      </c>
      <c r="BO1971" s="191" t="s">
        <v>5686</v>
      </c>
      <c r="BU1971" s="191" t="s">
        <v>5685</v>
      </c>
      <c r="BV1971" s="191" t="s">
        <v>863</v>
      </c>
      <c r="BW1971" s="191" t="s">
        <v>5686</v>
      </c>
    </row>
    <row r="1972" spans="51:75" x14ac:dyDescent="0.3">
      <c r="AY1972" s="251" t="e">
        <f>VLOOKUP(C1972,#REF!, 2,FALSE)</f>
        <v>#REF!</v>
      </c>
      <c r="BM1972" s="191" t="s">
        <v>5687</v>
      </c>
      <c r="BN1972" s="191" t="s">
        <v>3046</v>
      </c>
      <c r="BO1972" s="191" t="s">
        <v>2176</v>
      </c>
      <c r="BU1972" s="191" t="s">
        <v>5687</v>
      </c>
      <c r="BV1972" s="191" t="s">
        <v>3046</v>
      </c>
      <c r="BW1972" s="191" t="s">
        <v>2176</v>
      </c>
    </row>
    <row r="1973" spans="51:75" x14ac:dyDescent="0.3">
      <c r="AY1973" s="251" t="e">
        <f>VLOOKUP(C1973,#REF!, 2,FALSE)</f>
        <v>#REF!</v>
      </c>
      <c r="BM1973" s="191" t="s">
        <v>5689</v>
      </c>
      <c r="BN1973" s="191" t="s">
        <v>3088</v>
      </c>
      <c r="BO1973" s="191" t="s">
        <v>2984</v>
      </c>
      <c r="BU1973" s="191" t="s">
        <v>5689</v>
      </c>
      <c r="BV1973" s="191" t="s">
        <v>3088</v>
      </c>
      <c r="BW1973" s="191" t="s">
        <v>2984</v>
      </c>
    </row>
    <row r="1974" spans="51:75" x14ac:dyDescent="0.3">
      <c r="AY1974" s="251" t="e">
        <f>VLOOKUP(C1974,#REF!, 2,FALSE)</f>
        <v>#REF!</v>
      </c>
      <c r="BM1974" s="191" t="s">
        <v>5690</v>
      </c>
      <c r="BN1974" s="191" t="s">
        <v>3029</v>
      </c>
      <c r="BO1974" s="191" t="s">
        <v>1271</v>
      </c>
      <c r="BU1974" s="191" t="s">
        <v>5690</v>
      </c>
      <c r="BV1974" s="191" t="s">
        <v>3029</v>
      </c>
      <c r="BW1974" s="191" t="s">
        <v>1271</v>
      </c>
    </row>
    <row r="1975" spans="51:75" x14ac:dyDescent="0.3">
      <c r="AY1975" s="251" t="e">
        <f>VLOOKUP(C1975,#REF!, 2,FALSE)</f>
        <v>#REF!</v>
      </c>
      <c r="BM1975" s="191" t="s">
        <v>5691</v>
      </c>
      <c r="BN1975" s="191" t="s">
        <v>3088</v>
      </c>
      <c r="BO1975" s="191" t="s">
        <v>5692</v>
      </c>
      <c r="BU1975" s="191" t="s">
        <v>5691</v>
      </c>
      <c r="BV1975" s="191" t="s">
        <v>3088</v>
      </c>
      <c r="BW1975" s="191" t="s">
        <v>5692</v>
      </c>
    </row>
    <row r="1976" spans="51:75" x14ac:dyDescent="0.3">
      <c r="AY1976" s="251" t="e">
        <f>VLOOKUP(C1976,#REF!, 2,FALSE)</f>
        <v>#REF!</v>
      </c>
      <c r="BM1976" s="191" t="s">
        <v>5693</v>
      </c>
      <c r="BN1976" s="191" t="s">
        <v>3203</v>
      </c>
      <c r="BO1976" s="191" t="s">
        <v>5694</v>
      </c>
      <c r="BU1976" s="191" t="s">
        <v>5693</v>
      </c>
      <c r="BV1976" s="191" t="s">
        <v>3203</v>
      </c>
      <c r="BW1976" s="191" t="s">
        <v>5694</v>
      </c>
    </row>
    <row r="1977" spans="51:75" x14ac:dyDescent="0.3">
      <c r="AY1977" s="251" t="e">
        <f>VLOOKUP(C1977,#REF!, 2,FALSE)</f>
        <v>#REF!</v>
      </c>
      <c r="BM1977" s="191" t="s">
        <v>5695</v>
      </c>
      <c r="BN1977" s="191" t="s">
        <v>3203</v>
      </c>
      <c r="BO1977" s="191" t="s">
        <v>5696</v>
      </c>
      <c r="BU1977" s="191" t="s">
        <v>5695</v>
      </c>
      <c r="BV1977" s="191" t="s">
        <v>3203</v>
      </c>
      <c r="BW1977" s="191" t="s">
        <v>5696</v>
      </c>
    </row>
    <row r="1978" spans="51:75" x14ac:dyDescent="0.3">
      <c r="AY1978" s="251" t="e">
        <f>VLOOKUP(C1978,#REF!, 2,FALSE)</f>
        <v>#REF!</v>
      </c>
      <c r="BM1978" s="191" t="s">
        <v>1080</v>
      </c>
      <c r="BN1978" s="191" t="s">
        <v>3203</v>
      </c>
      <c r="BO1978" s="191" t="s">
        <v>5697</v>
      </c>
      <c r="BU1978" s="191" t="s">
        <v>1080</v>
      </c>
      <c r="BV1978" s="191" t="s">
        <v>3203</v>
      </c>
      <c r="BW1978" s="191" t="s">
        <v>5697</v>
      </c>
    </row>
    <row r="1979" spans="51:75" x14ac:dyDescent="0.3">
      <c r="AY1979" s="251" t="e">
        <f>VLOOKUP(C1979,#REF!, 2,FALSE)</f>
        <v>#REF!</v>
      </c>
      <c r="BM1979" s="191" t="s">
        <v>5698</v>
      </c>
      <c r="BN1979" s="191" t="s">
        <v>3203</v>
      </c>
      <c r="BO1979" s="191" t="s">
        <v>5699</v>
      </c>
      <c r="BU1979" s="191" t="s">
        <v>5698</v>
      </c>
      <c r="BV1979" s="191" t="s">
        <v>3203</v>
      </c>
      <c r="BW1979" s="191" t="s">
        <v>5699</v>
      </c>
    </row>
    <row r="1980" spans="51:75" x14ac:dyDescent="0.3">
      <c r="AY1980" s="251" t="e">
        <f>VLOOKUP(C1980,#REF!, 2,FALSE)</f>
        <v>#REF!</v>
      </c>
      <c r="BM1980" s="191" t="s">
        <v>5700</v>
      </c>
      <c r="BN1980" s="191" t="s">
        <v>667</v>
      </c>
      <c r="BO1980" s="191" t="s">
        <v>5701</v>
      </c>
      <c r="BU1980" s="191" t="s">
        <v>5700</v>
      </c>
      <c r="BV1980" s="191" t="s">
        <v>667</v>
      </c>
      <c r="BW1980" s="191" t="s">
        <v>5701</v>
      </c>
    </row>
    <row r="1981" spans="51:75" x14ac:dyDescent="0.3">
      <c r="AY1981" s="251" t="e">
        <f>VLOOKUP(C1981,#REF!, 2,FALSE)</f>
        <v>#REF!</v>
      </c>
      <c r="BM1981" s="191" t="s">
        <v>5702</v>
      </c>
      <c r="BN1981" s="191" t="s">
        <v>3203</v>
      </c>
      <c r="BO1981" s="191" t="s">
        <v>5703</v>
      </c>
      <c r="BU1981" s="191" t="s">
        <v>5702</v>
      </c>
      <c r="BV1981" s="191" t="s">
        <v>3203</v>
      </c>
      <c r="BW1981" s="191" t="s">
        <v>5703</v>
      </c>
    </row>
    <row r="1982" spans="51:75" x14ac:dyDescent="0.3">
      <c r="AY1982" s="251" t="e">
        <f>VLOOKUP(C1982,#REF!, 2,FALSE)</f>
        <v>#REF!</v>
      </c>
      <c r="BM1982" s="191" t="s">
        <v>1081</v>
      </c>
      <c r="BN1982" s="191" t="s">
        <v>667</v>
      </c>
      <c r="BO1982" s="191" t="s">
        <v>5704</v>
      </c>
      <c r="BU1982" s="191" t="s">
        <v>1081</v>
      </c>
      <c r="BV1982" s="191" t="s">
        <v>667</v>
      </c>
      <c r="BW1982" s="191" t="s">
        <v>5704</v>
      </c>
    </row>
    <row r="1983" spans="51:75" x14ac:dyDescent="0.3">
      <c r="AY1983" s="251" t="e">
        <f>VLOOKUP(C1983,#REF!, 2,FALSE)</f>
        <v>#REF!</v>
      </c>
      <c r="BM1983" s="191" t="s">
        <v>5705</v>
      </c>
      <c r="BN1983" s="191" t="s">
        <v>772</v>
      </c>
      <c r="BO1983" s="191" t="s">
        <v>5706</v>
      </c>
      <c r="BU1983" s="191" t="s">
        <v>5705</v>
      </c>
      <c r="BV1983" s="191" t="s">
        <v>772</v>
      </c>
      <c r="BW1983" s="191" t="s">
        <v>5706</v>
      </c>
    </row>
    <row r="1984" spans="51:75" x14ac:dyDescent="0.3">
      <c r="AY1984" s="251" t="e">
        <f>VLOOKUP(C1984,#REF!, 2,FALSE)</f>
        <v>#REF!</v>
      </c>
      <c r="BM1984" s="191" t="s">
        <v>5707</v>
      </c>
      <c r="BN1984" s="191" t="s">
        <v>3203</v>
      </c>
      <c r="BO1984" s="191" t="s">
        <v>2598</v>
      </c>
      <c r="BU1984" s="191" t="s">
        <v>5707</v>
      </c>
      <c r="BV1984" s="191" t="s">
        <v>3203</v>
      </c>
      <c r="BW1984" s="191" t="s">
        <v>2598</v>
      </c>
    </row>
    <row r="1985" spans="51:75" x14ac:dyDescent="0.3">
      <c r="AY1985" s="251" t="e">
        <f>VLOOKUP(C1985,#REF!, 2,FALSE)</f>
        <v>#REF!</v>
      </c>
      <c r="BM1985" s="191" t="s">
        <v>5708</v>
      </c>
      <c r="BN1985" s="191" t="s">
        <v>3203</v>
      </c>
      <c r="BO1985" s="191" t="s">
        <v>2984</v>
      </c>
      <c r="BU1985" s="191" t="s">
        <v>5708</v>
      </c>
      <c r="BV1985" s="191" t="s">
        <v>3203</v>
      </c>
      <c r="BW1985" s="191" t="s">
        <v>2984</v>
      </c>
    </row>
    <row r="1986" spans="51:75" x14ac:dyDescent="0.3">
      <c r="AY1986" s="251" t="e">
        <f>VLOOKUP(C1986,#REF!, 2,FALSE)</f>
        <v>#REF!</v>
      </c>
      <c r="BM1986" s="191" t="s">
        <v>5709</v>
      </c>
      <c r="BN1986" s="191" t="s">
        <v>1343</v>
      </c>
      <c r="BO1986" s="191" t="s">
        <v>5710</v>
      </c>
      <c r="BU1986" s="191" t="s">
        <v>5709</v>
      </c>
      <c r="BV1986" s="191" t="s">
        <v>1343</v>
      </c>
      <c r="BW1986" s="191" t="s">
        <v>5710</v>
      </c>
    </row>
    <row r="1987" spans="51:75" x14ac:dyDescent="0.3">
      <c r="AY1987" s="251" t="e">
        <f>VLOOKUP(C1987,#REF!, 2,FALSE)</f>
        <v>#REF!</v>
      </c>
      <c r="BM1987" s="191" t="s">
        <v>5711</v>
      </c>
      <c r="BN1987" s="191" t="s">
        <v>618</v>
      </c>
      <c r="BO1987" s="191" t="s">
        <v>3609</v>
      </c>
      <c r="BU1987" s="191" t="s">
        <v>5711</v>
      </c>
      <c r="BV1987" s="191" t="s">
        <v>618</v>
      </c>
      <c r="BW1987" s="191" t="s">
        <v>3609</v>
      </c>
    </row>
    <row r="1988" spans="51:75" x14ac:dyDescent="0.3">
      <c r="AY1988" s="251" t="e">
        <f>VLOOKUP(C1988,#REF!, 2,FALSE)</f>
        <v>#REF!</v>
      </c>
      <c r="BM1988" s="191" t="s">
        <v>5712</v>
      </c>
      <c r="BN1988" s="191" t="s">
        <v>618</v>
      </c>
      <c r="BO1988" s="191" t="s">
        <v>5713</v>
      </c>
      <c r="BU1988" s="191" t="s">
        <v>5712</v>
      </c>
      <c r="BV1988" s="191" t="s">
        <v>618</v>
      </c>
      <c r="BW1988" s="191" t="s">
        <v>5713</v>
      </c>
    </row>
    <row r="1989" spans="51:75" x14ac:dyDescent="0.3">
      <c r="AY1989" s="251" t="e">
        <f>VLOOKUP(C1989,#REF!, 2,FALSE)</f>
        <v>#REF!</v>
      </c>
      <c r="BM1989" s="191" t="s">
        <v>5714</v>
      </c>
      <c r="BN1989" s="191" t="s">
        <v>3203</v>
      </c>
      <c r="BO1989" s="191" t="s">
        <v>3280</v>
      </c>
      <c r="BU1989" s="191" t="s">
        <v>5714</v>
      </c>
      <c r="BV1989" s="191" t="s">
        <v>3203</v>
      </c>
      <c r="BW1989" s="191" t="s">
        <v>3280</v>
      </c>
    </row>
    <row r="1990" spans="51:75" x14ac:dyDescent="0.3">
      <c r="AY1990" s="251" t="e">
        <f>VLOOKUP(C1990,#REF!, 2,FALSE)</f>
        <v>#REF!</v>
      </c>
      <c r="BM1990" s="191" t="s">
        <v>5715</v>
      </c>
      <c r="BN1990" s="191" t="s">
        <v>667</v>
      </c>
      <c r="BO1990" s="191" t="s">
        <v>5716</v>
      </c>
      <c r="BU1990" s="191" t="s">
        <v>5715</v>
      </c>
      <c r="BV1990" s="191" t="s">
        <v>667</v>
      </c>
      <c r="BW1990" s="191" t="s">
        <v>5716</v>
      </c>
    </row>
    <row r="1991" spans="51:75" x14ac:dyDescent="0.3">
      <c r="AY1991" s="251" t="e">
        <f>VLOOKUP(C1991,#REF!, 2,FALSE)</f>
        <v>#REF!</v>
      </c>
      <c r="BM1991" s="191" t="s">
        <v>1082</v>
      </c>
      <c r="BN1991" s="191" t="s">
        <v>3203</v>
      </c>
      <c r="BO1991" s="191" t="s">
        <v>2501</v>
      </c>
      <c r="BU1991" s="191" t="s">
        <v>1082</v>
      </c>
      <c r="BV1991" s="191" t="s">
        <v>3203</v>
      </c>
      <c r="BW1991" s="191" t="s">
        <v>2501</v>
      </c>
    </row>
    <row r="1992" spans="51:75" x14ac:dyDescent="0.3">
      <c r="AY1992" s="251" t="e">
        <f>VLOOKUP(C1992,#REF!, 2,FALSE)</f>
        <v>#REF!</v>
      </c>
      <c r="BM1992" s="191" t="s">
        <v>5717</v>
      </c>
      <c r="BN1992" s="191" t="s">
        <v>667</v>
      </c>
      <c r="BO1992" s="191" t="s">
        <v>5718</v>
      </c>
      <c r="BU1992" s="191" t="s">
        <v>5717</v>
      </c>
      <c r="BV1992" s="191" t="s">
        <v>667</v>
      </c>
      <c r="BW1992" s="191" t="s">
        <v>5718</v>
      </c>
    </row>
    <row r="1993" spans="51:75" x14ac:dyDescent="0.3">
      <c r="AY1993" s="251" t="e">
        <f>VLOOKUP(C1993,#REF!, 2,FALSE)</f>
        <v>#REF!</v>
      </c>
      <c r="BM1993" s="191" t="s">
        <v>1088</v>
      </c>
      <c r="BN1993" s="191" t="s">
        <v>1343</v>
      </c>
      <c r="BO1993" s="191" t="s">
        <v>5719</v>
      </c>
      <c r="BU1993" s="191" t="s">
        <v>1088</v>
      </c>
      <c r="BV1993" s="191" t="s">
        <v>1343</v>
      </c>
      <c r="BW1993" s="191" t="s">
        <v>5719</v>
      </c>
    </row>
    <row r="1994" spans="51:75" x14ac:dyDescent="0.3">
      <c r="AY1994" s="251" t="e">
        <f>VLOOKUP(C1994,#REF!, 2,FALSE)</f>
        <v>#REF!</v>
      </c>
      <c r="BM1994" s="191" t="s">
        <v>5720</v>
      </c>
      <c r="BN1994" s="191" t="s">
        <v>1270</v>
      </c>
      <c r="BO1994" s="191" t="s">
        <v>3286</v>
      </c>
      <c r="BU1994" s="191" t="s">
        <v>5720</v>
      </c>
      <c r="BV1994" s="191" t="s">
        <v>1270</v>
      </c>
      <c r="BW1994" s="191" t="s">
        <v>3286</v>
      </c>
    </row>
    <row r="1995" spans="51:75" x14ac:dyDescent="0.3">
      <c r="AY1995" s="251" t="e">
        <f>VLOOKUP(C1995,#REF!, 2,FALSE)</f>
        <v>#REF!</v>
      </c>
      <c r="BM1995" s="191" t="s">
        <v>5721</v>
      </c>
      <c r="BN1995" s="191" t="s">
        <v>1270</v>
      </c>
      <c r="BO1995" s="191" t="s">
        <v>1058</v>
      </c>
      <c r="BU1995" s="191" t="s">
        <v>5721</v>
      </c>
      <c r="BV1995" s="191" t="s">
        <v>1270</v>
      </c>
      <c r="BW1995" s="191" t="s">
        <v>1058</v>
      </c>
    </row>
    <row r="1996" spans="51:75" x14ac:dyDescent="0.3">
      <c r="AY1996" s="251" t="e">
        <f>VLOOKUP(C1996,#REF!, 2,FALSE)</f>
        <v>#REF!</v>
      </c>
      <c r="BM1996" s="191" t="s">
        <v>5722</v>
      </c>
      <c r="BN1996" s="191" t="s">
        <v>3203</v>
      </c>
      <c r="BO1996" s="191" t="s">
        <v>5723</v>
      </c>
      <c r="BU1996" s="191" t="s">
        <v>5722</v>
      </c>
      <c r="BV1996" s="191" t="s">
        <v>3203</v>
      </c>
      <c r="BW1996" s="191" t="s">
        <v>5723</v>
      </c>
    </row>
    <row r="1997" spans="51:75" x14ac:dyDescent="0.3">
      <c r="AY1997" s="251" t="e">
        <f>VLOOKUP(C1997,#REF!, 2,FALSE)</f>
        <v>#REF!</v>
      </c>
      <c r="BM1997" s="191" t="s">
        <v>5724</v>
      </c>
      <c r="BN1997" s="191" t="s">
        <v>3006</v>
      </c>
      <c r="BO1997" s="191" t="s">
        <v>5725</v>
      </c>
      <c r="BU1997" s="191" t="s">
        <v>5724</v>
      </c>
      <c r="BV1997" s="191" t="s">
        <v>3006</v>
      </c>
      <c r="BW1997" s="191" t="s">
        <v>5725</v>
      </c>
    </row>
    <row r="1998" spans="51:75" x14ac:dyDescent="0.3">
      <c r="AY1998" s="251" t="e">
        <f>VLOOKUP(C1998,#REF!, 2,FALSE)</f>
        <v>#REF!</v>
      </c>
      <c r="BM1998" s="191" t="s">
        <v>5726</v>
      </c>
      <c r="BN1998" s="191" t="s">
        <v>3203</v>
      </c>
      <c r="BO1998" s="191" t="s">
        <v>1160</v>
      </c>
      <c r="BU1998" s="191" t="s">
        <v>5726</v>
      </c>
      <c r="BV1998" s="191" t="s">
        <v>3203</v>
      </c>
      <c r="BW1998" s="191" t="s">
        <v>1160</v>
      </c>
    </row>
    <row r="1999" spans="51:75" x14ac:dyDescent="0.3">
      <c r="AY1999" s="251" t="e">
        <f>VLOOKUP(C1999,#REF!, 2,FALSE)</f>
        <v>#REF!</v>
      </c>
      <c r="BM1999" s="191" t="s">
        <v>5727</v>
      </c>
      <c r="BN1999" s="191" t="s">
        <v>1343</v>
      </c>
      <c r="BO1999" s="191" t="s">
        <v>3636</v>
      </c>
      <c r="BU1999" s="191" t="s">
        <v>5727</v>
      </c>
      <c r="BV1999" s="191" t="s">
        <v>1343</v>
      </c>
      <c r="BW1999" s="191" t="s">
        <v>3636</v>
      </c>
    </row>
    <row r="2000" spans="51:75" x14ac:dyDescent="0.3">
      <c r="AY2000" s="251" t="e">
        <f>VLOOKUP(C2000,#REF!, 2,FALSE)</f>
        <v>#REF!</v>
      </c>
      <c r="BM2000" s="191" t="s">
        <v>5728</v>
      </c>
      <c r="BN2000" s="191" t="s">
        <v>1343</v>
      </c>
      <c r="BO2000" s="191" t="s">
        <v>5729</v>
      </c>
      <c r="BU2000" s="191" t="s">
        <v>5728</v>
      </c>
      <c r="BV2000" s="191" t="s">
        <v>1343</v>
      </c>
      <c r="BW2000" s="191" t="s">
        <v>5729</v>
      </c>
    </row>
    <row r="2001" spans="51:75" x14ac:dyDescent="0.3">
      <c r="AY2001" s="251" t="e">
        <f>VLOOKUP(C2001,#REF!, 2,FALSE)</f>
        <v>#REF!</v>
      </c>
      <c r="BM2001" s="191" t="s">
        <v>5730</v>
      </c>
      <c r="BN2001" s="191" t="s">
        <v>3203</v>
      </c>
      <c r="BO2001" s="191" t="s">
        <v>3378</v>
      </c>
      <c r="BU2001" s="191" t="s">
        <v>5730</v>
      </c>
      <c r="BV2001" s="191" t="s">
        <v>3203</v>
      </c>
      <c r="BW2001" s="191" t="s">
        <v>3378</v>
      </c>
    </row>
    <row r="2002" spans="51:75" x14ac:dyDescent="0.3">
      <c r="AY2002" s="251" t="e">
        <f>VLOOKUP(C2002,#REF!, 2,FALSE)</f>
        <v>#REF!</v>
      </c>
      <c r="BM2002" s="191" t="s">
        <v>5731</v>
      </c>
      <c r="BN2002" s="191" t="s">
        <v>842</v>
      </c>
      <c r="BO2002" s="191" t="s">
        <v>5732</v>
      </c>
      <c r="BU2002" s="191" t="s">
        <v>5731</v>
      </c>
      <c r="BV2002" s="191" t="s">
        <v>842</v>
      </c>
      <c r="BW2002" s="191" t="s">
        <v>5732</v>
      </c>
    </row>
    <row r="2003" spans="51:75" x14ac:dyDescent="0.3">
      <c r="AY2003" s="251" t="e">
        <f>VLOOKUP(C2003,#REF!, 2,FALSE)</f>
        <v>#REF!</v>
      </c>
      <c r="BM2003" s="191" t="s">
        <v>5733</v>
      </c>
      <c r="BN2003" s="191" t="s">
        <v>1140</v>
      </c>
      <c r="BO2003" s="191" t="s">
        <v>5734</v>
      </c>
      <c r="BU2003" s="191" t="s">
        <v>5733</v>
      </c>
      <c r="BV2003" s="191" t="s">
        <v>1140</v>
      </c>
      <c r="BW2003" s="191" t="s">
        <v>5734</v>
      </c>
    </row>
    <row r="2004" spans="51:75" x14ac:dyDescent="0.3">
      <c r="AY2004" s="251" t="e">
        <f>VLOOKUP(C2004,#REF!, 2,FALSE)</f>
        <v>#REF!</v>
      </c>
      <c r="BM2004" s="191" t="s">
        <v>5735</v>
      </c>
      <c r="BN2004" s="191" t="s">
        <v>3203</v>
      </c>
      <c r="BO2004" s="191" t="s">
        <v>5736</v>
      </c>
      <c r="BU2004" s="191" t="s">
        <v>5735</v>
      </c>
      <c r="BV2004" s="191" t="s">
        <v>3203</v>
      </c>
      <c r="BW2004" s="191" t="s">
        <v>5736</v>
      </c>
    </row>
    <row r="2005" spans="51:75" x14ac:dyDescent="0.3">
      <c r="AY2005" s="251" t="e">
        <f>VLOOKUP(C2005,#REF!, 2,FALSE)</f>
        <v>#REF!</v>
      </c>
      <c r="BM2005" s="191" t="s">
        <v>5737</v>
      </c>
      <c r="BN2005" s="191" t="s">
        <v>3006</v>
      </c>
      <c r="BO2005" s="191" t="s">
        <v>5738</v>
      </c>
      <c r="BU2005" s="191" t="s">
        <v>5737</v>
      </c>
      <c r="BV2005" s="191" t="s">
        <v>3006</v>
      </c>
      <c r="BW2005" s="191" t="s">
        <v>5738</v>
      </c>
    </row>
    <row r="2006" spans="51:75" x14ac:dyDescent="0.3">
      <c r="AY2006" s="251" t="e">
        <f>VLOOKUP(C2006,#REF!, 2,FALSE)</f>
        <v>#REF!</v>
      </c>
      <c r="BM2006" s="191" t="s">
        <v>1089</v>
      </c>
      <c r="BN2006" s="191" t="s">
        <v>667</v>
      </c>
      <c r="BO2006" s="191" t="s">
        <v>5739</v>
      </c>
      <c r="BU2006" s="191" t="s">
        <v>1089</v>
      </c>
      <c r="BV2006" s="191" t="s">
        <v>667</v>
      </c>
      <c r="BW2006" s="191" t="s">
        <v>5739</v>
      </c>
    </row>
    <row r="2007" spans="51:75" x14ac:dyDescent="0.3">
      <c r="AY2007" s="251" t="e">
        <f>VLOOKUP(C2007,#REF!, 2,FALSE)</f>
        <v>#REF!</v>
      </c>
      <c r="BM2007" s="191" t="s">
        <v>1090</v>
      </c>
      <c r="BN2007" s="191" t="s">
        <v>3203</v>
      </c>
      <c r="BO2007" s="191" t="s">
        <v>2502</v>
      </c>
      <c r="BU2007" s="191" t="s">
        <v>1090</v>
      </c>
      <c r="BV2007" s="191" t="s">
        <v>3203</v>
      </c>
      <c r="BW2007" s="191" t="s">
        <v>2502</v>
      </c>
    </row>
    <row r="2008" spans="51:75" x14ac:dyDescent="0.3">
      <c r="AY2008" s="251" t="e">
        <f>VLOOKUP(C2008,#REF!, 2,FALSE)</f>
        <v>#REF!</v>
      </c>
      <c r="BM2008" s="191" t="s">
        <v>5740</v>
      </c>
      <c r="BN2008" s="191" t="s">
        <v>3253</v>
      </c>
      <c r="BO2008" s="191" t="s">
        <v>5741</v>
      </c>
      <c r="BU2008" s="191" t="s">
        <v>5740</v>
      </c>
      <c r="BV2008" s="191" t="s">
        <v>3253</v>
      </c>
      <c r="BW2008" s="191" t="s">
        <v>5741</v>
      </c>
    </row>
    <row r="2009" spans="51:75" x14ac:dyDescent="0.3">
      <c r="AY2009" s="251" t="e">
        <f>VLOOKUP(C2009,#REF!, 2,FALSE)</f>
        <v>#REF!</v>
      </c>
      <c r="BM2009" s="191" t="s">
        <v>5742</v>
      </c>
      <c r="BN2009" s="191" t="s">
        <v>781</v>
      </c>
      <c r="BO2009" s="191" t="s">
        <v>5741</v>
      </c>
      <c r="BU2009" s="191" t="s">
        <v>5742</v>
      </c>
      <c r="BV2009" s="191" t="s">
        <v>781</v>
      </c>
      <c r="BW2009" s="191" t="s">
        <v>5741</v>
      </c>
    </row>
    <row r="2010" spans="51:75" x14ac:dyDescent="0.3">
      <c r="AY2010" s="251" t="e">
        <f>VLOOKUP(C2010,#REF!, 2,FALSE)</f>
        <v>#REF!</v>
      </c>
      <c r="BM2010" s="191" t="s">
        <v>1091</v>
      </c>
      <c r="BN2010" s="191" t="s">
        <v>3253</v>
      </c>
      <c r="BO2010" s="191" t="s">
        <v>1059</v>
      </c>
      <c r="BU2010" s="191" t="s">
        <v>1091</v>
      </c>
      <c r="BV2010" s="191" t="s">
        <v>3253</v>
      </c>
      <c r="BW2010" s="191" t="s">
        <v>1059</v>
      </c>
    </row>
    <row r="2011" spans="51:75" x14ac:dyDescent="0.3">
      <c r="AY2011" s="251" t="e">
        <f>VLOOKUP(C2011,#REF!, 2,FALSE)</f>
        <v>#REF!</v>
      </c>
      <c r="BM2011" s="191" t="s">
        <v>5743</v>
      </c>
      <c r="BN2011" s="191" t="s">
        <v>1343</v>
      </c>
      <c r="BO2011" s="191" t="s">
        <v>5744</v>
      </c>
      <c r="BU2011" s="191" t="s">
        <v>5743</v>
      </c>
      <c r="BV2011" s="191" t="s">
        <v>1343</v>
      </c>
      <c r="BW2011" s="191" t="s">
        <v>5744</v>
      </c>
    </row>
    <row r="2012" spans="51:75" x14ac:dyDescent="0.3">
      <c r="AY2012" s="251" t="e">
        <f>VLOOKUP(C2012,#REF!, 2,FALSE)</f>
        <v>#REF!</v>
      </c>
      <c r="BM2012" s="191" t="s">
        <v>1092</v>
      </c>
      <c r="BN2012" s="191" t="s">
        <v>1343</v>
      </c>
      <c r="BO2012" s="191" t="s">
        <v>738</v>
      </c>
      <c r="BU2012" s="191" t="s">
        <v>1092</v>
      </c>
      <c r="BV2012" s="191" t="s">
        <v>1343</v>
      </c>
      <c r="BW2012" s="191" t="s">
        <v>738</v>
      </c>
    </row>
    <row r="2013" spans="51:75" x14ac:dyDescent="0.3">
      <c r="AY2013" s="251" t="e">
        <f>VLOOKUP(C2013,#REF!, 2,FALSE)</f>
        <v>#REF!</v>
      </c>
      <c r="BM2013" s="191" t="s">
        <v>5745</v>
      </c>
      <c r="BN2013" s="191" t="s">
        <v>3253</v>
      </c>
      <c r="BO2013" s="191" t="s">
        <v>2984</v>
      </c>
      <c r="BU2013" s="191" t="s">
        <v>5745</v>
      </c>
      <c r="BV2013" s="191" t="s">
        <v>3253</v>
      </c>
      <c r="BW2013" s="191" t="s">
        <v>2984</v>
      </c>
    </row>
    <row r="2014" spans="51:75" x14ac:dyDescent="0.3">
      <c r="AY2014" s="251" t="e">
        <f>VLOOKUP(C2014,#REF!, 2,FALSE)</f>
        <v>#REF!</v>
      </c>
      <c r="BM2014" s="191" t="s">
        <v>5746</v>
      </c>
      <c r="BN2014" s="191" t="s">
        <v>3088</v>
      </c>
      <c r="BO2014" s="191" t="s">
        <v>5747</v>
      </c>
      <c r="BU2014" s="191" t="s">
        <v>5746</v>
      </c>
      <c r="BV2014" s="191" t="s">
        <v>3088</v>
      </c>
      <c r="BW2014" s="191" t="s">
        <v>5747</v>
      </c>
    </row>
    <row r="2015" spans="51:75" x14ac:dyDescent="0.3">
      <c r="AY2015" s="251" t="e">
        <f>VLOOKUP(C2015,#REF!, 2,FALSE)</f>
        <v>#REF!</v>
      </c>
      <c r="BM2015" s="191" t="s">
        <v>5748</v>
      </c>
      <c r="BN2015" s="191" t="s">
        <v>618</v>
      </c>
      <c r="BO2015" s="191" t="s">
        <v>4695</v>
      </c>
      <c r="BU2015" s="191" t="s">
        <v>5748</v>
      </c>
      <c r="BV2015" s="191" t="s">
        <v>618</v>
      </c>
      <c r="BW2015" s="191" t="s">
        <v>4695</v>
      </c>
    </row>
    <row r="2016" spans="51:75" x14ac:dyDescent="0.3">
      <c r="AY2016" s="251" t="e">
        <f>VLOOKUP(C2016,#REF!, 2,FALSE)</f>
        <v>#REF!</v>
      </c>
      <c r="BM2016" s="191" t="s">
        <v>5749</v>
      </c>
      <c r="BN2016" s="191" t="s">
        <v>3006</v>
      </c>
      <c r="BO2016" s="191" t="s">
        <v>923</v>
      </c>
      <c r="BU2016" s="191" t="s">
        <v>5749</v>
      </c>
      <c r="BV2016" s="191" t="s">
        <v>3006</v>
      </c>
      <c r="BW2016" s="191" t="s">
        <v>923</v>
      </c>
    </row>
    <row r="2017" spans="51:75" x14ac:dyDescent="0.3">
      <c r="AY2017" s="251" t="e">
        <f>VLOOKUP(C2017,#REF!, 2,FALSE)</f>
        <v>#REF!</v>
      </c>
      <c r="BM2017" s="191" t="s">
        <v>5750</v>
      </c>
      <c r="BN2017" s="191" t="s">
        <v>842</v>
      </c>
      <c r="BO2017" s="191" t="s">
        <v>1614</v>
      </c>
      <c r="BU2017" s="191" t="s">
        <v>5750</v>
      </c>
      <c r="BV2017" s="191" t="s">
        <v>842</v>
      </c>
      <c r="BW2017" s="191" t="s">
        <v>1614</v>
      </c>
    </row>
    <row r="2018" spans="51:75" x14ac:dyDescent="0.3">
      <c r="AY2018" s="251" t="e">
        <f>VLOOKUP(C2018,#REF!, 2,FALSE)</f>
        <v>#REF!</v>
      </c>
      <c r="BM2018" s="191" t="s">
        <v>5751</v>
      </c>
      <c r="BN2018" s="191" t="s">
        <v>3084</v>
      </c>
      <c r="BO2018" s="191" t="s">
        <v>623</v>
      </c>
      <c r="BU2018" s="191" t="s">
        <v>5751</v>
      </c>
      <c r="BV2018" s="191" t="s">
        <v>3084</v>
      </c>
      <c r="BW2018" s="191" t="s">
        <v>623</v>
      </c>
    </row>
    <row r="2019" spans="51:75" x14ac:dyDescent="0.3">
      <c r="AY2019" s="251" t="e">
        <f>VLOOKUP(C2019,#REF!, 2,FALSE)</f>
        <v>#REF!</v>
      </c>
      <c r="BM2019" s="191" t="s">
        <v>5752</v>
      </c>
      <c r="BN2019" s="191" t="s">
        <v>664</v>
      </c>
      <c r="BO2019" s="191" t="s">
        <v>4311</v>
      </c>
      <c r="BU2019" s="191" t="s">
        <v>5752</v>
      </c>
      <c r="BV2019" s="191" t="s">
        <v>664</v>
      </c>
      <c r="BW2019" s="191" t="s">
        <v>4311</v>
      </c>
    </row>
    <row r="2020" spans="51:75" x14ac:dyDescent="0.3">
      <c r="AY2020" s="251" t="e">
        <f>VLOOKUP(C2020,#REF!, 2,FALSE)</f>
        <v>#REF!</v>
      </c>
      <c r="BM2020" s="191" t="s">
        <v>5753</v>
      </c>
      <c r="BN2020" s="191" t="s">
        <v>2980</v>
      </c>
      <c r="BO2020" s="191" t="s">
        <v>5754</v>
      </c>
      <c r="BU2020" s="191" t="s">
        <v>5753</v>
      </c>
      <c r="BV2020" s="191" t="s">
        <v>2980</v>
      </c>
      <c r="BW2020" s="191" t="s">
        <v>5754</v>
      </c>
    </row>
    <row r="2021" spans="51:75" x14ac:dyDescent="0.3">
      <c r="AY2021" s="251" t="e">
        <f>VLOOKUP(C2021,#REF!, 2,FALSE)</f>
        <v>#REF!</v>
      </c>
      <c r="BM2021" s="191" t="s">
        <v>167</v>
      </c>
      <c r="BN2021" s="191" t="s">
        <v>632</v>
      </c>
      <c r="BO2021" s="191" t="s">
        <v>948</v>
      </c>
      <c r="BU2021" s="191" t="s">
        <v>167</v>
      </c>
      <c r="BV2021" s="191" t="s">
        <v>632</v>
      </c>
      <c r="BW2021" s="191" t="s">
        <v>948</v>
      </c>
    </row>
    <row r="2022" spans="51:75" x14ac:dyDescent="0.3">
      <c r="AY2022" s="251" t="e">
        <f>VLOOKUP(C2022,#REF!, 2,FALSE)</f>
        <v>#REF!</v>
      </c>
      <c r="BM2022" s="191" t="s">
        <v>5756</v>
      </c>
      <c r="BN2022" s="191" t="s">
        <v>3203</v>
      </c>
      <c r="BO2022" s="191" t="s">
        <v>2101</v>
      </c>
      <c r="BU2022" s="191" t="s">
        <v>5756</v>
      </c>
      <c r="BV2022" s="191" t="s">
        <v>3203</v>
      </c>
      <c r="BW2022" s="191" t="s">
        <v>2101</v>
      </c>
    </row>
    <row r="2023" spans="51:75" x14ac:dyDescent="0.3">
      <c r="AY2023" s="251" t="e">
        <f>VLOOKUP(C2023,#REF!, 2,FALSE)</f>
        <v>#REF!</v>
      </c>
      <c r="BM2023" s="191" t="s">
        <v>5757</v>
      </c>
      <c r="BN2023" s="191" t="s">
        <v>3006</v>
      </c>
      <c r="BO2023" s="191" t="s">
        <v>1967</v>
      </c>
      <c r="BU2023" s="191" t="s">
        <v>5757</v>
      </c>
      <c r="BV2023" s="191" t="s">
        <v>3006</v>
      </c>
      <c r="BW2023" s="191" t="s">
        <v>1967</v>
      </c>
    </row>
    <row r="2024" spans="51:75" x14ac:dyDescent="0.3">
      <c r="AY2024" s="251" t="e">
        <f>VLOOKUP(C2024,#REF!, 2,FALSE)</f>
        <v>#REF!</v>
      </c>
      <c r="BM2024" s="191" t="s">
        <v>5758</v>
      </c>
      <c r="BN2024" s="191" t="s">
        <v>3203</v>
      </c>
      <c r="BO2024" s="191" t="s">
        <v>940</v>
      </c>
      <c r="BU2024" s="191" t="s">
        <v>5758</v>
      </c>
      <c r="BV2024" s="191" t="s">
        <v>3203</v>
      </c>
      <c r="BW2024" s="191" t="s">
        <v>940</v>
      </c>
    </row>
    <row r="2025" spans="51:75" x14ac:dyDescent="0.3">
      <c r="AY2025" s="251" t="e">
        <f>VLOOKUP(C2025,#REF!, 2,FALSE)</f>
        <v>#REF!</v>
      </c>
      <c r="BM2025" s="191" t="s">
        <v>5759</v>
      </c>
      <c r="BN2025" s="191" t="s">
        <v>804</v>
      </c>
      <c r="BO2025" s="191" t="s">
        <v>1694</v>
      </c>
      <c r="BU2025" s="191" t="s">
        <v>5759</v>
      </c>
      <c r="BV2025" s="191" t="s">
        <v>804</v>
      </c>
      <c r="BW2025" s="191" t="s">
        <v>1694</v>
      </c>
    </row>
    <row r="2026" spans="51:75" x14ac:dyDescent="0.3">
      <c r="AY2026" s="251" t="e">
        <f>VLOOKUP(C2026,#REF!, 2,FALSE)</f>
        <v>#REF!</v>
      </c>
      <c r="BM2026" s="191" t="s">
        <v>5760</v>
      </c>
      <c r="BN2026" s="191" t="s">
        <v>779</v>
      </c>
      <c r="BO2026" s="191" t="s">
        <v>3623</v>
      </c>
      <c r="BU2026" s="191" t="s">
        <v>5760</v>
      </c>
      <c r="BV2026" s="191" t="s">
        <v>779</v>
      </c>
      <c r="BW2026" s="191" t="s">
        <v>3623</v>
      </c>
    </row>
    <row r="2027" spans="51:75" x14ac:dyDescent="0.3">
      <c r="AY2027" s="251" t="e">
        <f>VLOOKUP(C2027,#REF!, 2,FALSE)</f>
        <v>#REF!</v>
      </c>
      <c r="BM2027" s="191" t="s">
        <v>5761</v>
      </c>
      <c r="BN2027" s="191" t="s">
        <v>3203</v>
      </c>
      <c r="BO2027" s="191" t="s">
        <v>1266</v>
      </c>
      <c r="BU2027" s="191" t="s">
        <v>5761</v>
      </c>
      <c r="BV2027" s="191" t="s">
        <v>3203</v>
      </c>
      <c r="BW2027" s="191" t="s">
        <v>1266</v>
      </c>
    </row>
    <row r="2028" spans="51:75" x14ac:dyDescent="0.3">
      <c r="AY2028" s="251" t="e">
        <f>VLOOKUP(C2028,#REF!, 2,FALSE)</f>
        <v>#REF!</v>
      </c>
      <c r="BM2028" s="191" t="s">
        <v>5762</v>
      </c>
      <c r="BN2028" s="191" t="s">
        <v>620</v>
      </c>
      <c r="BO2028" s="191" t="s">
        <v>5763</v>
      </c>
      <c r="BU2028" s="191" t="s">
        <v>5762</v>
      </c>
      <c r="BV2028" s="191" t="s">
        <v>620</v>
      </c>
      <c r="BW2028" s="191" t="s">
        <v>5763</v>
      </c>
    </row>
    <row r="2029" spans="51:75" x14ac:dyDescent="0.3">
      <c r="AY2029" s="251" t="e">
        <f>VLOOKUP(C2029,#REF!, 2,FALSE)</f>
        <v>#REF!</v>
      </c>
      <c r="BM2029" s="191" t="s">
        <v>5765</v>
      </c>
      <c r="BN2029" s="191" t="s">
        <v>1343</v>
      </c>
      <c r="BO2029" s="191" t="s">
        <v>5766</v>
      </c>
      <c r="BU2029" s="191" t="s">
        <v>5765</v>
      </c>
      <c r="BV2029" s="191" t="s">
        <v>1343</v>
      </c>
      <c r="BW2029" s="191" t="s">
        <v>5766</v>
      </c>
    </row>
    <row r="2030" spans="51:75" x14ac:dyDescent="0.3">
      <c r="AY2030" s="251" t="e">
        <f>VLOOKUP(C2030,#REF!, 2,FALSE)</f>
        <v>#REF!</v>
      </c>
      <c r="BM2030" s="191" t="s">
        <v>168</v>
      </c>
      <c r="BN2030" s="191" t="s">
        <v>637</v>
      </c>
      <c r="BO2030" s="191" t="s">
        <v>2475</v>
      </c>
      <c r="BU2030" s="191" t="s">
        <v>168</v>
      </c>
      <c r="BV2030" s="191" t="s">
        <v>637</v>
      </c>
      <c r="BW2030" s="191" t="s">
        <v>2475</v>
      </c>
    </row>
    <row r="2031" spans="51:75" x14ac:dyDescent="0.3">
      <c r="AY2031" s="251" t="e">
        <f>VLOOKUP(C2031,#REF!, 2,FALSE)</f>
        <v>#REF!</v>
      </c>
      <c r="BM2031" s="191" t="s">
        <v>5767</v>
      </c>
      <c r="BN2031" s="191" t="s">
        <v>670</v>
      </c>
      <c r="BO2031" s="191" t="s">
        <v>5768</v>
      </c>
      <c r="BU2031" s="191" t="s">
        <v>5767</v>
      </c>
      <c r="BV2031" s="191" t="s">
        <v>670</v>
      </c>
      <c r="BW2031" s="191" t="s">
        <v>5768</v>
      </c>
    </row>
    <row r="2032" spans="51:75" x14ac:dyDescent="0.3">
      <c r="AY2032" s="251" t="e">
        <f>VLOOKUP(C2032,#REF!, 2,FALSE)</f>
        <v>#REF!</v>
      </c>
      <c r="BM2032" s="191" t="s">
        <v>5769</v>
      </c>
      <c r="BN2032" s="191" t="s">
        <v>1014</v>
      </c>
      <c r="BO2032" s="191" t="s">
        <v>1054</v>
      </c>
      <c r="BU2032" s="191" t="s">
        <v>5769</v>
      </c>
      <c r="BV2032" s="191" t="s">
        <v>1014</v>
      </c>
      <c r="BW2032" s="191" t="s">
        <v>1054</v>
      </c>
    </row>
    <row r="2033" spans="51:75" x14ac:dyDescent="0.3">
      <c r="AY2033" s="251" t="e">
        <f>VLOOKUP(C2033,#REF!, 2,FALSE)</f>
        <v>#REF!</v>
      </c>
      <c r="BM2033" s="191" t="s">
        <v>5770</v>
      </c>
      <c r="BN2033" s="191" t="s">
        <v>1014</v>
      </c>
      <c r="BO2033" s="191" t="s">
        <v>5771</v>
      </c>
      <c r="BU2033" s="191" t="s">
        <v>5770</v>
      </c>
      <c r="BV2033" s="191" t="s">
        <v>1014</v>
      </c>
      <c r="BW2033" s="191" t="s">
        <v>5771</v>
      </c>
    </row>
    <row r="2034" spans="51:75" x14ac:dyDescent="0.3">
      <c r="AY2034" s="251" t="e">
        <f>VLOOKUP(C2034,#REF!, 2,FALSE)</f>
        <v>#REF!</v>
      </c>
      <c r="BM2034" s="191" t="s">
        <v>5772</v>
      </c>
      <c r="BN2034" s="191" t="s">
        <v>658</v>
      </c>
      <c r="BO2034" s="191" t="s">
        <v>1344</v>
      </c>
      <c r="BU2034" s="191" t="s">
        <v>5772</v>
      </c>
      <c r="BV2034" s="191" t="s">
        <v>658</v>
      </c>
      <c r="BW2034" s="191" t="s">
        <v>1344</v>
      </c>
    </row>
    <row r="2035" spans="51:75" x14ac:dyDescent="0.3">
      <c r="AY2035" s="251" t="e">
        <f>VLOOKUP(C2035,#REF!, 2,FALSE)</f>
        <v>#REF!</v>
      </c>
      <c r="BM2035" s="191" t="s">
        <v>1093</v>
      </c>
      <c r="BN2035" s="191" t="s">
        <v>772</v>
      </c>
      <c r="BO2035" s="191" t="s">
        <v>2693</v>
      </c>
      <c r="BU2035" s="191" t="s">
        <v>1093</v>
      </c>
      <c r="BV2035" s="191" t="s">
        <v>772</v>
      </c>
      <c r="BW2035" s="191" t="s">
        <v>2693</v>
      </c>
    </row>
    <row r="2036" spans="51:75" x14ac:dyDescent="0.3">
      <c r="AY2036" s="251" t="e">
        <f>VLOOKUP(C2036,#REF!, 2,FALSE)</f>
        <v>#REF!</v>
      </c>
      <c r="BM2036" s="191" t="s">
        <v>143</v>
      </c>
      <c r="BN2036" s="191" t="s">
        <v>737</v>
      </c>
      <c r="BO2036" s="191" t="s">
        <v>5115</v>
      </c>
      <c r="BU2036" s="191" t="s">
        <v>143</v>
      </c>
      <c r="BV2036" s="191" t="s">
        <v>737</v>
      </c>
      <c r="BW2036" s="191" t="s">
        <v>5115</v>
      </c>
    </row>
    <row r="2037" spans="51:75" x14ac:dyDescent="0.3">
      <c r="AY2037" s="251" t="e">
        <f>VLOOKUP(C2037,#REF!, 2,FALSE)</f>
        <v>#REF!</v>
      </c>
      <c r="BM2037" s="191" t="s">
        <v>5773</v>
      </c>
      <c r="BN2037" s="191" t="s">
        <v>662</v>
      </c>
      <c r="BO2037" s="191" t="s">
        <v>2460</v>
      </c>
      <c r="BU2037" s="191" t="s">
        <v>5773</v>
      </c>
      <c r="BV2037" s="191" t="s">
        <v>662</v>
      </c>
      <c r="BW2037" s="191" t="s">
        <v>2460</v>
      </c>
    </row>
    <row r="2038" spans="51:75" x14ac:dyDescent="0.3">
      <c r="AY2038" s="251" t="e">
        <f>VLOOKUP(C2038,#REF!, 2,FALSE)</f>
        <v>#REF!</v>
      </c>
      <c r="BM2038" s="191" t="s">
        <v>5774</v>
      </c>
      <c r="BN2038" s="191" t="s">
        <v>1343</v>
      </c>
      <c r="BO2038" s="191" t="s">
        <v>1339</v>
      </c>
      <c r="BU2038" s="191" t="s">
        <v>5774</v>
      </c>
      <c r="BV2038" s="191" t="s">
        <v>1343</v>
      </c>
      <c r="BW2038" s="191" t="s">
        <v>1339</v>
      </c>
    </row>
    <row r="2039" spans="51:75" x14ac:dyDescent="0.3">
      <c r="AY2039" s="251" t="e">
        <f>VLOOKUP(C2039,#REF!, 2,FALSE)</f>
        <v>#REF!</v>
      </c>
      <c r="BM2039" s="191" t="s">
        <v>5775</v>
      </c>
      <c r="BN2039" s="191" t="s">
        <v>3203</v>
      </c>
      <c r="BO2039" s="191" t="s">
        <v>1694</v>
      </c>
      <c r="BU2039" s="191" t="s">
        <v>5775</v>
      </c>
      <c r="BV2039" s="191" t="s">
        <v>3203</v>
      </c>
      <c r="BW2039" s="191" t="s">
        <v>1694</v>
      </c>
    </row>
    <row r="2040" spans="51:75" x14ac:dyDescent="0.3">
      <c r="AY2040" s="251" t="e">
        <f>VLOOKUP(C2040,#REF!, 2,FALSE)</f>
        <v>#REF!</v>
      </c>
      <c r="BM2040" s="191" t="s">
        <v>5776</v>
      </c>
      <c r="BN2040" s="191" t="s">
        <v>2984</v>
      </c>
      <c r="BO2040" s="191" t="s">
        <v>2984</v>
      </c>
      <c r="BU2040" s="191" t="s">
        <v>5776</v>
      </c>
      <c r="BV2040" s="191" t="s">
        <v>2984</v>
      </c>
      <c r="BW2040" s="191" t="s">
        <v>2984</v>
      </c>
    </row>
    <row r="2041" spans="51:75" x14ac:dyDescent="0.3">
      <c r="AY2041" s="251" t="e">
        <f>VLOOKUP(C2041,#REF!, 2,FALSE)</f>
        <v>#REF!</v>
      </c>
      <c r="BM2041" s="191" t="s">
        <v>5777</v>
      </c>
      <c r="BN2041" s="191" t="s">
        <v>2984</v>
      </c>
      <c r="BO2041" s="191" t="s">
        <v>2984</v>
      </c>
      <c r="BU2041" s="191" t="s">
        <v>5777</v>
      </c>
      <c r="BV2041" s="191" t="s">
        <v>2984</v>
      </c>
      <c r="BW2041" s="191" t="s">
        <v>2984</v>
      </c>
    </row>
    <row r="2042" spans="51:75" x14ac:dyDescent="0.3">
      <c r="AY2042" s="251" t="e">
        <f>VLOOKUP(C2042,#REF!, 2,FALSE)</f>
        <v>#REF!</v>
      </c>
      <c r="BM2042" s="191" t="s">
        <v>5779</v>
      </c>
      <c r="BN2042" s="191" t="s">
        <v>637</v>
      </c>
      <c r="BO2042" s="191" t="s">
        <v>1522</v>
      </c>
      <c r="BU2042" s="191" t="s">
        <v>5779</v>
      </c>
      <c r="BV2042" s="191" t="s">
        <v>637</v>
      </c>
      <c r="BW2042" s="191" t="s">
        <v>1522</v>
      </c>
    </row>
    <row r="2043" spans="51:75" x14ac:dyDescent="0.3">
      <c r="AY2043" s="251" t="e">
        <f>VLOOKUP(C2043,#REF!, 2,FALSE)</f>
        <v>#REF!</v>
      </c>
      <c r="BM2043" s="191" t="s">
        <v>5780</v>
      </c>
      <c r="BN2043" s="191" t="s">
        <v>1343</v>
      </c>
      <c r="BO2043" s="191" t="s">
        <v>5135</v>
      </c>
      <c r="BU2043" s="191" t="s">
        <v>5780</v>
      </c>
      <c r="BV2043" s="191" t="s">
        <v>1343</v>
      </c>
      <c r="BW2043" s="191" t="s">
        <v>5135</v>
      </c>
    </row>
    <row r="2044" spans="51:75" x14ac:dyDescent="0.3">
      <c r="AY2044" s="251" t="e">
        <f>VLOOKUP(C2044,#REF!, 2,FALSE)</f>
        <v>#REF!</v>
      </c>
      <c r="BM2044" s="191" t="s">
        <v>5781</v>
      </c>
      <c r="BN2044" s="191" t="s">
        <v>667</v>
      </c>
      <c r="BO2044" s="191" t="s">
        <v>4699</v>
      </c>
      <c r="BU2044" s="191" t="s">
        <v>5781</v>
      </c>
      <c r="BV2044" s="191" t="s">
        <v>667</v>
      </c>
      <c r="BW2044" s="191" t="s">
        <v>4699</v>
      </c>
    </row>
    <row r="2045" spans="51:75" x14ac:dyDescent="0.3">
      <c r="AY2045" s="251" t="e">
        <f>VLOOKUP(C2045,#REF!, 2,FALSE)</f>
        <v>#REF!</v>
      </c>
      <c r="BM2045" s="191" t="s">
        <v>5782</v>
      </c>
      <c r="BN2045" s="191" t="s">
        <v>3006</v>
      </c>
      <c r="BO2045" s="191" t="s">
        <v>2984</v>
      </c>
      <c r="BU2045" s="191" t="s">
        <v>5782</v>
      </c>
      <c r="BV2045" s="191" t="s">
        <v>3006</v>
      </c>
      <c r="BW2045" s="191" t="s">
        <v>2984</v>
      </c>
    </row>
    <row r="2046" spans="51:75" x14ac:dyDescent="0.3">
      <c r="AY2046" s="251" t="e">
        <f>VLOOKUP(C2046,#REF!, 2,FALSE)</f>
        <v>#REF!</v>
      </c>
      <c r="BM2046" s="191" t="s">
        <v>5784</v>
      </c>
      <c r="BN2046" s="191" t="s">
        <v>3084</v>
      </c>
      <c r="BO2046" s="191" t="s">
        <v>1271</v>
      </c>
      <c r="BU2046" s="191" t="s">
        <v>5784</v>
      </c>
      <c r="BV2046" s="191" t="s">
        <v>3084</v>
      </c>
      <c r="BW2046" s="191" t="s">
        <v>1271</v>
      </c>
    </row>
    <row r="2047" spans="51:75" x14ac:dyDescent="0.3">
      <c r="AY2047" s="251" t="e">
        <f>VLOOKUP(C2047,#REF!, 2,FALSE)</f>
        <v>#REF!</v>
      </c>
      <c r="BM2047" s="191" t="s">
        <v>5785</v>
      </c>
      <c r="BN2047" s="191" t="s">
        <v>772</v>
      </c>
      <c r="BO2047" s="191" t="s">
        <v>5786</v>
      </c>
      <c r="BU2047" s="191" t="s">
        <v>5785</v>
      </c>
      <c r="BV2047" s="191" t="s">
        <v>772</v>
      </c>
      <c r="BW2047" s="191" t="s">
        <v>5786</v>
      </c>
    </row>
    <row r="2048" spans="51:75" x14ac:dyDescent="0.3">
      <c r="AY2048" s="251" t="e">
        <f>VLOOKUP(C2048,#REF!, 2,FALSE)</f>
        <v>#REF!</v>
      </c>
      <c r="BM2048" s="191" t="s">
        <v>91</v>
      </c>
      <c r="BN2048" s="191" t="s">
        <v>663</v>
      </c>
      <c r="BO2048" s="191" t="s">
        <v>4348</v>
      </c>
      <c r="BU2048" s="191" t="s">
        <v>91</v>
      </c>
      <c r="BV2048" s="191" t="s">
        <v>663</v>
      </c>
      <c r="BW2048" s="191" t="s">
        <v>4348</v>
      </c>
    </row>
    <row r="2049" spans="51:75" x14ac:dyDescent="0.3">
      <c r="AY2049" s="251" t="e">
        <f>VLOOKUP(C2049,#REF!, 2,FALSE)</f>
        <v>#REF!</v>
      </c>
      <c r="BM2049" s="191" t="s">
        <v>5787</v>
      </c>
      <c r="BN2049" s="191" t="s">
        <v>3088</v>
      </c>
      <c r="BO2049" s="191" t="s">
        <v>4504</v>
      </c>
      <c r="BU2049" s="191" t="s">
        <v>5787</v>
      </c>
      <c r="BV2049" s="191" t="s">
        <v>3088</v>
      </c>
      <c r="BW2049" s="191" t="s">
        <v>4504</v>
      </c>
    </row>
    <row r="2050" spans="51:75" x14ac:dyDescent="0.3">
      <c r="AY2050" s="251" t="e">
        <f>VLOOKUP(C2050,#REF!, 2,FALSE)</f>
        <v>#REF!</v>
      </c>
      <c r="BM2050" s="191" t="s">
        <v>5788</v>
      </c>
      <c r="BN2050" s="191" t="s">
        <v>1343</v>
      </c>
      <c r="BO2050" s="191" t="s">
        <v>5789</v>
      </c>
      <c r="BU2050" s="191" t="s">
        <v>5788</v>
      </c>
      <c r="BV2050" s="191" t="s">
        <v>1343</v>
      </c>
      <c r="BW2050" s="191" t="s">
        <v>5789</v>
      </c>
    </row>
    <row r="2051" spans="51:75" x14ac:dyDescent="0.3">
      <c r="AY2051" s="251" t="e">
        <f>VLOOKUP(C2051,#REF!, 2,FALSE)</f>
        <v>#REF!</v>
      </c>
      <c r="BM2051" s="191" t="s">
        <v>5790</v>
      </c>
      <c r="BN2051" s="191" t="s">
        <v>1273</v>
      </c>
      <c r="BO2051" s="191" t="s">
        <v>4849</v>
      </c>
      <c r="BU2051" s="191" t="s">
        <v>5790</v>
      </c>
      <c r="BV2051" s="191" t="s">
        <v>1273</v>
      </c>
      <c r="BW2051" s="191" t="s">
        <v>4849</v>
      </c>
    </row>
    <row r="2052" spans="51:75" x14ac:dyDescent="0.3">
      <c r="AY2052" s="251" t="e">
        <f>VLOOKUP(C2052,#REF!, 2,FALSE)</f>
        <v>#REF!</v>
      </c>
      <c r="BM2052" s="191" t="s">
        <v>5791</v>
      </c>
      <c r="BN2052" s="191" t="s">
        <v>632</v>
      </c>
      <c r="BO2052" s="191" t="s">
        <v>3930</v>
      </c>
      <c r="BU2052" s="191" t="s">
        <v>5791</v>
      </c>
      <c r="BV2052" s="191" t="s">
        <v>632</v>
      </c>
      <c r="BW2052" s="191" t="s">
        <v>3930</v>
      </c>
    </row>
    <row r="2053" spans="51:75" x14ac:dyDescent="0.3">
      <c r="AY2053" s="251" t="e">
        <f>VLOOKUP(C2053,#REF!, 2,FALSE)</f>
        <v>#REF!</v>
      </c>
      <c r="BM2053" s="191" t="s">
        <v>1094</v>
      </c>
      <c r="BN2053" s="191" t="s">
        <v>3203</v>
      </c>
      <c r="BO2053" s="191" t="s">
        <v>5792</v>
      </c>
      <c r="BU2053" s="191" t="s">
        <v>1094</v>
      </c>
      <c r="BV2053" s="191" t="s">
        <v>3203</v>
      </c>
      <c r="BW2053" s="191" t="s">
        <v>5792</v>
      </c>
    </row>
    <row r="2054" spans="51:75" x14ac:dyDescent="0.3">
      <c r="AY2054" s="251" t="e">
        <f>VLOOKUP(C2054,#REF!, 2,FALSE)</f>
        <v>#REF!</v>
      </c>
      <c r="BM2054" s="191" t="s">
        <v>5793</v>
      </c>
      <c r="BN2054" s="191" t="s">
        <v>3203</v>
      </c>
      <c r="BO2054" s="191" t="s">
        <v>5794</v>
      </c>
      <c r="BU2054" s="191" t="s">
        <v>5793</v>
      </c>
      <c r="BV2054" s="191" t="s">
        <v>3203</v>
      </c>
      <c r="BW2054" s="191" t="s">
        <v>5794</v>
      </c>
    </row>
    <row r="2055" spans="51:75" x14ac:dyDescent="0.3">
      <c r="AY2055" s="251" t="e">
        <f>VLOOKUP(C2055,#REF!, 2,FALSE)</f>
        <v>#REF!</v>
      </c>
      <c r="BM2055" s="191" t="s">
        <v>5795</v>
      </c>
      <c r="BN2055" s="191" t="s">
        <v>1343</v>
      </c>
      <c r="BO2055" s="191" t="s">
        <v>5796</v>
      </c>
      <c r="BU2055" s="191" t="s">
        <v>5795</v>
      </c>
      <c r="BV2055" s="191" t="s">
        <v>1343</v>
      </c>
      <c r="BW2055" s="191" t="s">
        <v>5796</v>
      </c>
    </row>
    <row r="2056" spans="51:75" x14ac:dyDescent="0.3">
      <c r="AY2056" s="251" t="e">
        <f>VLOOKUP(C2056,#REF!, 2,FALSE)</f>
        <v>#REF!</v>
      </c>
      <c r="BM2056" s="191" t="s">
        <v>1095</v>
      </c>
      <c r="BN2056" s="191" t="s">
        <v>850</v>
      </c>
      <c r="BO2056" s="191" t="s">
        <v>5797</v>
      </c>
      <c r="BU2056" s="191" t="s">
        <v>1095</v>
      </c>
      <c r="BV2056" s="191" t="s">
        <v>850</v>
      </c>
      <c r="BW2056" s="191" t="s">
        <v>5797</v>
      </c>
    </row>
    <row r="2057" spans="51:75" x14ac:dyDescent="0.3">
      <c r="AY2057" s="251" t="e">
        <f>VLOOKUP(C2057,#REF!, 2,FALSE)</f>
        <v>#REF!</v>
      </c>
      <c r="BM2057" s="191" t="s">
        <v>5798</v>
      </c>
      <c r="BN2057" s="191" t="s">
        <v>620</v>
      </c>
      <c r="BO2057" s="191" t="s">
        <v>5799</v>
      </c>
      <c r="BU2057" s="191" t="s">
        <v>5798</v>
      </c>
      <c r="BV2057" s="191" t="s">
        <v>620</v>
      </c>
      <c r="BW2057" s="191" t="s">
        <v>5799</v>
      </c>
    </row>
    <row r="2058" spans="51:75" x14ac:dyDescent="0.3">
      <c r="AY2058" s="251" t="e">
        <f>VLOOKUP(C2058,#REF!, 2,FALSE)</f>
        <v>#REF!</v>
      </c>
      <c r="BM2058" s="191" t="s">
        <v>5800</v>
      </c>
      <c r="BN2058" s="191" t="s">
        <v>732</v>
      </c>
      <c r="BO2058" s="191" t="s">
        <v>5801</v>
      </c>
      <c r="BU2058" s="191" t="s">
        <v>5800</v>
      </c>
      <c r="BV2058" s="191" t="s">
        <v>732</v>
      </c>
      <c r="BW2058" s="191" t="s">
        <v>5801</v>
      </c>
    </row>
    <row r="2059" spans="51:75" x14ac:dyDescent="0.3">
      <c r="AY2059" s="251" t="e">
        <f>VLOOKUP(C2059,#REF!, 2,FALSE)</f>
        <v>#REF!</v>
      </c>
      <c r="BM2059" s="191" t="s">
        <v>1096</v>
      </c>
      <c r="BN2059" s="191" t="s">
        <v>617</v>
      </c>
      <c r="BO2059" s="191" t="s">
        <v>5802</v>
      </c>
      <c r="BU2059" s="191" t="s">
        <v>1096</v>
      </c>
      <c r="BV2059" s="191" t="s">
        <v>617</v>
      </c>
      <c r="BW2059" s="191" t="s">
        <v>5802</v>
      </c>
    </row>
    <row r="2060" spans="51:75" x14ac:dyDescent="0.3">
      <c r="AY2060" s="251" t="e">
        <f>VLOOKUP(C2060,#REF!, 2,FALSE)</f>
        <v>#REF!</v>
      </c>
      <c r="BM2060" s="191" t="s">
        <v>5803</v>
      </c>
      <c r="BN2060" s="191" t="s">
        <v>842</v>
      </c>
      <c r="BO2060" s="191" t="s">
        <v>4233</v>
      </c>
      <c r="BU2060" s="191" t="s">
        <v>5803</v>
      </c>
      <c r="BV2060" s="191" t="s">
        <v>842</v>
      </c>
      <c r="BW2060" s="191" t="s">
        <v>4233</v>
      </c>
    </row>
    <row r="2061" spans="51:75" x14ac:dyDescent="0.3">
      <c r="AY2061" s="251" t="e">
        <f>VLOOKUP(C2061,#REF!, 2,FALSE)</f>
        <v>#REF!</v>
      </c>
      <c r="BM2061" s="191" t="s">
        <v>5804</v>
      </c>
      <c r="BN2061" s="191" t="s">
        <v>632</v>
      </c>
      <c r="BO2061" s="191" t="s">
        <v>5805</v>
      </c>
      <c r="BU2061" s="191" t="s">
        <v>5804</v>
      </c>
      <c r="BV2061" s="191" t="s">
        <v>632</v>
      </c>
      <c r="BW2061" s="191" t="s">
        <v>5805</v>
      </c>
    </row>
    <row r="2062" spans="51:75" x14ac:dyDescent="0.3">
      <c r="AY2062" s="251" t="e">
        <f>VLOOKUP(C2062,#REF!, 2,FALSE)</f>
        <v>#REF!</v>
      </c>
      <c r="BM2062" s="191" t="s">
        <v>92</v>
      </c>
      <c r="BN2062" s="191" t="s">
        <v>811</v>
      </c>
      <c r="BO2062" s="191" t="s">
        <v>5806</v>
      </c>
      <c r="BU2062" s="191" t="s">
        <v>92</v>
      </c>
      <c r="BV2062" s="191" t="s">
        <v>811</v>
      </c>
      <c r="BW2062" s="191" t="s">
        <v>5806</v>
      </c>
    </row>
    <row r="2063" spans="51:75" x14ac:dyDescent="0.3">
      <c r="AY2063" s="251" t="e">
        <f>VLOOKUP(C2063,#REF!, 2,FALSE)</f>
        <v>#REF!</v>
      </c>
      <c r="BM2063" s="191" t="s">
        <v>5807</v>
      </c>
      <c r="BN2063" s="191" t="s">
        <v>842</v>
      </c>
      <c r="BO2063" s="191" t="s">
        <v>3779</v>
      </c>
      <c r="BU2063" s="191" t="s">
        <v>5807</v>
      </c>
      <c r="BV2063" s="191" t="s">
        <v>842</v>
      </c>
      <c r="BW2063" s="191" t="s">
        <v>3779</v>
      </c>
    </row>
    <row r="2064" spans="51:75" x14ac:dyDescent="0.3">
      <c r="AY2064" s="251" t="e">
        <f>VLOOKUP(C2064,#REF!, 2,FALSE)</f>
        <v>#REF!</v>
      </c>
      <c r="BM2064" s="191" t="s">
        <v>5809</v>
      </c>
      <c r="BN2064" s="191" t="s">
        <v>664</v>
      </c>
      <c r="BO2064" s="191" t="s">
        <v>5810</v>
      </c>
      <c r="BU2064" s="191" t="s">
        <v>5809</v>
      </c>
      <c r="BV2064" s="191" t="s">
        <v>664</v>
      </c>
      <c r="BW2064" s="191" t="s">
        <v>5810</v>
      </c>
    </row>
    <row r="2065" spans="51:75" x14ac:dyDescent="0.3">
      <c r="AY2065" s="251" t="e">
        <f>VLOOKUP(C2065,#REF!, 2,FALSE)</f>
        <v>#REF!</v>
      </c>
      <c r="BM2065" s="191" t="s">
        <v>5811</v>
      </c>
      <c r="BN2065" s="191" t="s">
        <v>850</v>
      </c>
      <c r="BO2065" s="191" t="s">
        <v>2093</v>
      </c>
      <c r="BU2065" s="191" t="s">
        <v>5811</v>
      </c>
      <c r="BV2065" s="191" t="s">
        <v>850</v>
      </c>
      <c r="BW2065" s="191" t="s">
        <v>2093</v>
      </c>
    </row>
    <row r="2066" spans="51:75" x14ac:dyDescent="0.3">
      <c r="AY2066" s="251" t="e">
        <f>VLOOKUP(C2066,#REF!, 2,FALSE)</f>
        <v>#REF!</v>
      </c>
      <c r="BM2066" s="191" t="s">
        <v>93</v>
      </c>
      <c r="BN2066" s="191" t="s">
        <v>842</v>
      </c>
      <c r="BO2066" s="191" t="s">
        <v>5498</v>
      </c>
      <c r="BU2066" s="191" t="s">
        <v>93</v>
      </c>
      <c r="BV2066" s="191" t="s">
        <v>842</v>
      </c>
      <c r="BW2066" s="191" t="s">
        <v>5498</v>
      </c>
    </row>
    <row r="2067" spans="51:75" x14ac:dyDescent="0.3">
      <c r="AY2067" s="251" t="e">
        <f>VLOOKUP(C2067,#REF!, 2,FALSE)</f>
        <v>#REF!</v>
      </c>
      <c r="BM2067" s="191" t="s">
        <v>5812</v>
      </c>
      <c r="BN2067" s="191" t="s">
        <v>842</v>
      </c>
      <c r="BO2067" s="191" t="s">
        <v>939</v>
      </c>
      <c r="BU2067" s="191" t="s">
        <v>5812</v>
      </c>
      <c r="BV2067" s="191" t="s">
        <v>842</v>
      </c>
      <c r="BW2067" s="191" t="s">
        <v>939</v>
      </c>
    </row>
    <row r="2068" spans="51:75" x14ac:dyDescent="0.3">
      <c r="AY2068" s="251" t="e">
        <f>VLOOKUP(C2068,#REF!, 2,FALSE)</f>
        <v>#REF!</v>
      </c>
      <c r="BM2068" s="191" t="s">
        <v>5813</v>
      </c>
      <c r="BN2068" s="191" t="s">
        <v>850</v>
      </c>
      <c r="BO2068" s="191" t="s">
        <v>2984</v>
      </c>
      <c r="BU2068" s="191" t="s">
        <v>5813</v>
      </c>
      <c r="BV2068" s="191" t="s">
        <v>850</v>
      </c>
      <c r="BW2068" s="191" t="s">
        <v>2984</v>
      </c>
    </row>
    <row r="2069" spans="51:75" x14ac:dyDescent="0.3">
      <c r="AY2069" s="251" t="e">
        <f>VLOOKUP(C2069,#REF!, 2,FALSE)</f>
        <v>#REF!</v>
      </c>
      <c r="BM2069" s="191" t="s">
        <v>5814</v>
      </c>
      <c r="BN2069" s="191" t="s">
        <v>3006</v>
      </c>
      <c r="BO2069" s="191" t="s">
        <v>5816</v>
      </c>
      <c r="BU2069" s="191" t="s">
        <v>5814</v>
      </c>
      <c r="BV2069" s="191" t="s">
        <v>3006</v>
      </c>
      <c r="BW2069" s="191" t="s">
        <v>5816</v>
      </c>
    </row>
    <row r="2070" spans="51:75" x14ac:dyDescent="0.3">
      <c r="AY2070" s="251" t="e">
        <f>VLOOKUP(C2070,#REF!, 2,FALSE)</f>
        <v>#REF!</v>
      </c>
      <c r="BM2070" s="191" t="s">
        <v>5817</v>
      </c>
      <c r="BN2070" s="191" t="s">
        <v>842</v>
      </c>
      <c r="BO2070" s="191" t="s">
        <v>5498</v>
      </c>
      <c r="BU2070" s="191" t="s">
        <v>5817</v>
      </c>
      <c r="BV2070" s="191" t="s">
        <v>842</v>
      </c>
      <c r="BW2070" s="191" t="s">
        <v>5498</v>
      </c>
    </row>
    <row r="2071" spans="51:75" x14ac:dyDescent="0.3">
      <c r="AY2071" s="251" t="e">
        <f>VLOOKUP(C2071,#REF!, 2,FALSE)</f>
        <v>#REF!</v>
      </c>
      <c r="BM2071" s="191" t="s">
        <v>94</v>
      </c>
      <c r="BN2071" s="191" t="s">
        <v>667</v>
      </c>
      <c r="BO2071" s="191" t="s">
        <v>4498</v>
      </c>
      <c r="BU2071" s="191" t="s">
        <v>94</v>
      </c>
      <c r="BV2071" s="191" t="s">
        <v>667</v>
      </c>
      <c r="BW2071" s="191" t="s">
        <v>4498</v>
      </c>
    </row>
    <row r="2072" spans="51:75" x14ac:dyDescent="0.3">
      <c r="AY2072" s="251" t="e">
        <f>VLOOKUP(C2072,#REF!, 2,FALSE)</f>
        <v>#REF!</v>
      </c>
      <c r="BM2072" s="191" t="s">
        <v>5818</v>
      </c>
      <c r="BN2072" s="191" t="s">
        <v>1343</v>
      </c>
      <c r="BO2072" s="191" t="s">
        <v>5819</v>
      </c>
      <c r="BU2072" s="191" t="s">
        <v>5818</v>
      </c>
      <c r="BV2072" s="191" t="s">
        <v>1343</v>
      </c>
      <c r="BW2072" s="191" t="s">
        <v>5819</v>
      </c>
    </row>
    <row r="2073" spans="51:75" x14ac:dyDescent="0.3">
      <c r="AY2073" s="251" t="e">
        <f>VLOOKUP(C2073,#REF!, 2,FALSE)</f>
        <v>#REF!</v>
      </c>
      <c r="BM2073" s="191" t="s">
        <v>5820</v>
      </c>
      <c r="BN2073" s="191" t="s">
        <v>618</v>
      </c>
      <c r="BO2073" s="191" t="s">
        <v>2059</v>
      </c>
      <c r="BU2073" s="191" t="s">
        <v>5820</v>
      </c>
      <c r="BV2073" s="191" t="s">
        <v>618</v>
      </c>
      <c r="BW2073" s="191" t="s">
        <v>2059</v>
      </c>
    </row>
    <row r="2074" spans="51:75" x14ac:dyDescent="0.3">
      <c r="AY2074" s="251" t="e">
        <f>VLOOKUP(C2074,#REF!, 2,FALSE)</f>
        <v>#REF!</v>
      </c>
      <c r="BM2074" s="191" t="s">
        <v>5821</v>
      </c>
      <c r="BN2074" s="191" t="s">
        <v>1343</v>
      </c>
      <c r="BO2074" s="191" t="s">
        <v>5822</v>
      </c>
      <c r="BU2074" s="191" t="s">
        <v>5821</v>
      </c>
      <c r="BV2074" s="191" t="s">
        <v>1343</v>
      </c>
      <c r="BW2074" s="191" t="s">
        <v>5822</v>
      </c>
    </row>
    <row r="2075" spans="51:75" x14ac:dyDescent="0.3">
      <c r="AY2075" s="251" t="e">
        <f>VLOOKUP(C2075,#REF!, 2,FALSE)</f>
        <v>#REF!</v>
      </c>
      <c r="BM2075" s="191" t="s">
        <v>5823</v>
      </c>
      <c r="BN2075" s="191" t="s">
        <v>1343</v>
      </c>
      <c r="BO2075" s="191" t="s">
        <v>5825</v>
      </c>
      <c r="BU2075" s="191" t="s">
        <v>5823</v>
      </c>
      <c r="BV2075" s="191" t="s">
        <v>1343</v>
      </c>
      <c r="BW2075" s="191" t="s">
        <v>5825</v>
      </c>
    </row>
    <row r="2076" spans="51:75" x14ac:dyDescent="0.3">
      <c r="AY2076" s="251" t="e">
        <f>VLOOKUP(C2076,#REF!, 2,FALSE)</f>
        <v>#REF!</v>
      </c>
      <c r="BM2076" s="191" t="s">
        <v>5826</v>
      </c>
      <c r="BN2076" s="191" t="s">
        <v>929</v>
      </c>
      <c r="BO2076" s="191" t="s">
        <v>2984</v>
      </c>
      <c r="BU2076" s="191" t="s">
        <v>5826</v>
      </c>
      <c r="BV2076" s="191" t="s">
        <v>929</v>
      </c>
      <c r="BW2076" s="191" t="s">
        <v>2984</v>
      </c>
    </row>
    <row r="2077" spans="51:75" x14ac:dyDescent="0.3">
      <c r="AY2077" s="251" t="e">
        <f>VLOOKUP(C2077,#REF!, 2,FALSE)</f>
        <v>#REF!</v>
      </c>
      <c r="BM2077" s="191" t="s">
        <v>5827</v>
      </c>
      <c r="BN2077" s="191" t="s">
        <v>1273</v>
      </c>
      <c r="BO2077" s="191" t="s">
        <v>3959</v>
      </c>
      <c r="BU2077" s="191" t="s">
        <v>5827</v>
      </c>
      <c r="BV2077" s="191" t="s">
        <v>1273</v>
      </c>
      <c r="BW2077" s="191" t="s">
        <v>3959</v>
      </c>
    </row>
    <row r="2078" spans="51:75" x14ac:dyDescent="0.3">
      <c r="AY2078" s="251" t="e">
        <f>VLOOKUP(C2078,#REF!, 2,FALSE)</f>
        <v>#REF!</v>
      </c>
      <c r="BM2078" s="191" t="s">
        <v>5828</v>
      </c>
      <c r="BN2078" s="191" t="s">
        <v>670</v>
      </c>
      <c r="BO2078" s="191" t="s">
        <v>5364</v>
      </c>
      <c r="BU2078" s="191" t="s">
        <v>5828</v>
      </c>
      <c r="BV2078" s="191" t="s">
        <v>670</v>
      </c>
      <c r="BW2078" s="191" t="s">
        <v>5364</v>
      </c>
    </row>
    <row r="2079" spans="51:75" x14ac:dyDescent="0.3">
      <c r="AY2079" s="251" t="e">
        <f>VLOOKUP(C2079,#REF!, 2,FALSE)</f>
        <v>#REF!</v>
      </c>
      <c r="BM2079" s="191" t="s">
        <v>5829</v>
      </c>
      <c r="BN2079" s="191" t="s">
        <v>615</v>
      </c>
      <c r="BO2079" s="191" t="s">
        <v>5830</v>
      </c>
      <c r="BU2079" s="191" t="s">
        <v>5829</v>
      </c>
      <c r="BV2079" s="191" t="s">
        <v>615</v>
      </c>
      <c r="BW2079" s="191" t="s">
        <v>5830</v>
      </c>
    </row>
    <row r="2080" spans="51:75" x14ac:dyDescent="0.3">
      <c r="AY2080" s="251" t="e">
        <f>VLOOKUP(C2080,#REF!, 2,FALSE)</f>
        <v>#REF!</v>
      </c>
      <c r="BM2080" s="191" t="s">
        <v>5831</v>
      </c>
      <c r="BN2080" s="191" t="s">
        <v>720</v>
      </c>
      <c r="BO2080" s="191" t="s">
        <v>5832</v>
      </c>
      <c r="BU2080" s="191" t="s">
        <v>5831</v>
      </c>
      <c r="BV2080" s="191" t="s">
        <v>720</v>
      </c>
      <c r="BW2080" s="191" t="s">
        <v>5832</v>
      </c>
    </row>
    <row r="2081" spans="51:75" x14ac:dyDescent="0.3">
      <c r="AY2081" s="251" t="e">
        <f>VLOOKUP(C2081,#REF!, 2,FALSE)</f>
        <v>#REF!</v>
      </c>
      <c r="BM2081" s="191" t="s">
        <v>5833</v>
      </c>
      <c r="BN2081" s="191" t="s">
        <v>3203</v>
      </c>
      <c r="BO2081" s="191" t="s">
        <v>5834</v>
      </c>
      <c r="BU2081" s="191" t="s">
        <v>5833</v>
      </c>
      <c r="BV2081" s="191" t="s">
        <v>3203</v>
      </c>
      <c r="BW2081" s="191" t="s">
        <v>5834</v>
      </c>
    </row>
    <row r="2082" spans="51:75" x14ac:dyDescent="0.3">
      <c r="AY2082" s="251" t="e">
        <f>VLOOKUP(C2082,#REF!, 2,FALSE)</f>
        <v>#REF!</v>
      </c>
      <c r="BM2082" s="191" t="s">
        <v>5835</v>
      </c>
      <c r="BN2082" s="191" t="s">
        <v>16994</v>
      </c>
      <c r="BO2082" s="191" t="s">
        <v>5836</v>
      </c>
      <c r="BU2082" s="191" t="s">
        <v>5835</v>
      </c>
      <c r="BV2082" s="191" t="s">
        <v>16994</v>
      </c>
      <c r="BW2082" s="191" t="s">
        <v>5836</v>
      </c>
    </row>
    <row r="2083" spans="51:75" x14ac:dyDescent="0.3">
      <c r="AY2083" s="251" t="e">
        <f>VLOOKUP(C2083,#REF!, 2,FALSE)</f>
        <v>#REF!</v>
      </c>
      <c r="BM2083" s="191" t="s">
        <v>5837</v>
      </c>
      <c r="BN2083" s="191" t="s">
        <v>3203</v>
      </c>
      <c r="BO2083" s="191" t="s">
        <v>771</v>
      </c>
      <c r="BU2083" s="191" t="s">
        <v>5837</v>
      </c>
      <c r="BV2083" s="191" t="s">
        <v>3203</v>
      </c>
      <c r="BW2083" s="191" t="s">
        <v>771</v>
      </c>
    </row>
    <row r="2084" spans="51:75" x14ac:dyDescent="0.3">
      <c r="AY2084" s="251" t="e">
        <f>VLOOKUP(C2084,#REF!, 2,FALSE)</f>
        <v>#REF!</v>
      </c>
      <c r="BM2084" s="191" t="s">
        <v>5838</v>
      </c>
      <c r="BN2084" s="191" t="s">
        <v>2984</v>
      </c>
      <c r="BO2084" s="191" t="s">
        <v>5839</v>
      </c>
      <c r="BU2084" s="191" t="s">
        <v>5838</v>
      </c>
      <c r="BV2084" s="191" t="s">
        <v>2984</v>
      </c>
      <c r="BW2084" s="191" t="s">
        <v>5839</v>
      </c>
    </row>
    <row r="2085" spans="51:75" x14ac:dyDescent="0.3">
      <c r="AY2085" s="251" t="e">
        <f>VLOOKUP(C2085,#REF!, 2,FALSE)</f>
        <v>#REF!</v>
      </c>
      <c r="BM2085" s="191" t="s">
        <v>5840</v>
      </c>
      <c r="BN2085" s="191" t="s">
        <v>1343</v>
      </c>
      <c r="BO2085" s="191" t="s">
        <v>2984</v>
      </c>
      <c r="BU2085" s="191" t="s">
        <v>5840</v>
      </c>
      <c r="BV2085" s="191" t="s">
        <v>1343</v>
      </c>
      <c r="BW2085" s="191" t="s">
        <v>2984</v>
      </c>
    </row>
    <row r="2086" spans="51:75" x14ac:dyDescent="0.3">
      <c r="AY2086" s="251" t="e">
        <f>VLOOKUP(C2086,#REF!, 2,FALSE)</f>
        <v>#REF!</v>
      </c>
      <c r="BM2086" s="191" t="s">
        <v>5841</v>
      </c>
      <c r="BN2086" s="191" t="s">
        <v>2980</v>
      </c>
      <c r="BO2086" s="191" t="s">
        <v>771</v>
      </c>
      <c r="BU2086" s="191" t="s">
        <v>5841</v>
      </c>
      <c r="BV2086" s="191" t="s">
        <v>2980</v>
      </c>
      <c r="BW2086" s="191" t="s">
        <v>771</v>
      </c>
    </row>
    <row r="2087" spans="51:75" x14ac:dyDescent="0.3">
      <c r="AY2087" s="251" t="e">
        <f>VLOOKUP(C2087,#REF!, 2,FALSE)</f>
        <v>#REF!</v>
      </c>
      <c r="BM2087" s="191" t="s">
        <v>5842</v>
      </c>
      <c r="BN2087" s="191" t="s">
        <v>2980</v>
      </c>
      <c r="BO2087" s="191" t="s">
        <v>5843</v>
      </c>
      <c r="BU2087" s="191" t="s">
        <v>5842</v>
      </c>
      <c r="BV2087" s="191" t="s">
        <v>2980</v>
      </c>
      <c r="BW2087" s="191" t="s">
        <v>5843</v>
      </c>
    </row>
    <row r="2088" spans="51:75" x14ac:dyDescent="0.3">
      <c r="AY2088" s="251" t="e">
        <f>VLOOKUP(C2088,#REF!, 2,FALSE)</f>
        <v>#REF!</v>
      </c>
      <c r="BM2088" s="191" t="s">
        <v>5844</v>
      </c>
      <c r="BN2088" s="191" t="s">
        <v>3006</v>
      </c>
      <c r="BO2088" s="191" t="s">
        <v>771</v>
      </c>
      <c r="BU2088" s="191" t="s">
        <v>5844</v>
      </c>
      <c r="BV2088" s="191" t="s">
        <v>3006</v>
      </c>
      <c r="BW2088" s="191" t="s">
        <v>771</v>
      </c>
    </row>
    <row r="2089" spans="51:75" x14ac:dyDescent="0.3">
      <c r="AY2089" s="251" t="e">
        <f>VLOOKUP(C2089,#REF!, 2,FALSE)</f>
        <v>#REF!</v>
      </c>
      <c r="BM2089" s="191" t="s">
        <v>5845</v>
      </c>
      <c r="BN2089" s="191" t="s">
        <v>3203</v>
      </c>
      <c r="BO2089" s="191" t="s">
        <v>771</v>
      </c>
      <c r="BU2089" s="191" t="s">
        <v>5845</v>
      </c>
      <c r="BV2089" s="191" t="s">
        <v>3203</v>
      </c>
      <c r="BW2089" s="191" t="s">
        <v>771</v>
      </c>
    </row>
    <row r="2090" spans="51:75" x14ac:dyDescent="0.3">
      <c r="AY2090" s="251" t="e">
        <f>VLOOKUP(C2090,#REF!, 2,FALSE)</f>
        <v>#REF!</v>
      </c>
      <c r="BM2090" s="191" t="s">
        <v>5846</v>
      </c>
      <c r="BN2090" s="191" t="s">
        <v>3203</v>
      </c>
      <c r="BO2090" s="191" t="s">
        <v>771</v>
      </c>
      <c r="BU2090" s="191" t="s">
        <v>5846</v>
      </c>
      <c r="BV2090" s="191" t="s">
        <v>3203</v>
      </c>
      <c r="BW2090" s="191" t="s">
        <v>771</v>
      </c>
    </row>
    <row r="2091" spans="51:75" x14ac:dyDescent="0.3">
      <c r="AY2091" s="251" t="e">
        <f>VLOOKUP(C2091,#REF!, 2,FALSE)</f>
        <v>#REF!</v>
      </c>
      <c r="BM2091" s="191" t="s">
        <v>5847</v>
      </c>
      <c r="BN2091" s="191" t="s">
        <v>2984</v>
      </c>
      <c r="BO2091" s="191" t="s">
        <v>771</v>
      </c>
      <c r="BU2091" s="191" t="s">
        <v>5847</v>
      </c>
      <c r="BV2091" s="191" t="s">
        <v>2984</v>
      </c>
      <c r="BW2091" s="191" t="s">
        <v>771</v>
      </c>
    </row>
    <row r="2092" spans="51:75" x14ac:dyDescent="0.3">
      <c r="AY2092" s="251" t="e">
        <f>VLOOKUP(C2092,#REF!, 2,FALSE)</f>
        <v>#REF!</v>
      </c>
      <c r="BM2092" s="191" t="s">
        <v>5848</v>
      </c>
      <c r="BN2092" s="191" t="s">
        <v>2980</v>
      </c>
      <c r="BO2092" s="191" t="s">
        <v>771</v>
      </c>
      <c r="BU2092" s="191" t="s">
        <v>5848</v>
      </c>
      <c r="BV2092" s="191" t="s">
        <v>2980</v>
      </c>
      <c r="BW2092" s="191" t="s">
        <v>771</v>
      </c>
    </row>
    <row r="2093" spans="51:75" x14ac:dyDescent="0.3">
      <c r="AY2093" s="251" t="e">
        <f>VLOOKUP(C2093,#REF!, 2,FALSE)</f>
        <v>#REF!</v>
      </c>
      <c r="BM2093" s="191" t="s">
        <v>5849</v>
      </c>
      <c r="BN2093" s="191" t="s">
        <v>1343</v>
      </c>
      <c r="BO2093" s="191" t="s">
        <v>5850</v>
      </c>
      <c r="BU2093" s="191" t="s">
        <v>5849</v>
      </c>
      <c r="BV2093" s="191" t="s">
        <v>1343</v>
      </c>
      <c r="BW2093" s="191" t="s">
        <v>5850</v>
      </c>
    </row>
    <row r="2094" spans="51:75" x14ac:dyDescent="0.3">
      <c r="AY2094" s="251" t="e">
        <f>VLOOKUP(C2094,#REF!, 2,FALSE)</f>
        <v>#REF!</v>
      </c>
      <c r="BM2094" s="191" t="s">
        <v>5851</v>
      </c>
      <c r="BN2094" s="191" t="s">
        <v>2980</v>
      </c>
      <c r="BO2094" s="191" t="s">
        <v>1271</v>
      </c>
      <c r="BU2094" s="191" t="s">
        <v>5851</v>
      </c>
      <c r="BV2094" s="191" t="s">
        <v>2980</v>
      </c>
      <c r="BW2094" s="191" t="s">
        <v>1271</v>
      </c>
    </row>
    <row r="2095" spans="51:75" x14ac:dyDescent="0.3">
      <c r="AY2095" s="251" t="e">
        <f>VLOOKUP(C2095,#REF!, 2,FALSE)</f>
        <v>#REF!</v>
      </c>
      <c r="BM2095" s="191" t="s">
        <v>5853</v>
      </c>
      <c r="BN2095" s="191" t="s">
        <v>701</v>
      </c>
      <c r="BO2095" s="191" t="s">
        <v>3376</v>
      </c>
      <c r="BU2095" s="191" t="s">
        <v>5853</v>
      </c>
      <c r="BV2095" s="191" t="s">
        <v>701</v>
      </c>
      <c r="BW2095" s="191" t="s">
        <v>3376</v>
      </c>
    </row>
    <row r="2096" spans="51:75" x14ac:dyDescent="0.3">
      <c r="AY2096" s="251" t="e">
        <f>VLOOKUP(C2096,#REF!, 2,FALSE)</f>
        <v>#REF!</v>
      </c>
      <c r="BM2096" s="191" t="s">
        <v>5854</v>
      </c>
      <c r="BN2096" s="191" t="s">
        <v>850</v>
      </c>
      <c r="BO2096" s="191" t="s">
        <v>2984</v>
      </c>
      <c r="BU2096" s="191" t="s">
        <v>5854</v>
      </c>
      <c r="BV2096" s="191" t="s">
        <v>850</v>
      </c>
      <c r="BW2096" s="191" t="s">
        <v>2984</v>
      </c>
    </row>
    <row r="2097" spans="51:75" x14ac:dyDescent="0.3">
      <c r="AY2097" s="251" t="e">
        <f>VLOOKUP(C2097,#REF!, 2,FALSE)</f>
        <v>#REF!</v>
      </c>
      <c r="BM2097" s="191" t="s">
        <v>95</v>
      </c>
      <c r="BN2097" s="191" t="s">
        <v>3203</v>
      </c>
      <c r="BO2097" s="191" t="s">
        <v>5855</v>
      </c>
      <c r="BU2097" s="191" t="s">
        <v>95</v>
      </c>
      <c r="BV2097" s="191" t="s">
        <v>3203</v>
      </c>
      <c r="BW2097" s="191" t="s">
        <v>5855</v>
      </c>
    </row>
    <row r="2098" spans="51:75" x14ac:dyDescent="0.3">
      <c r="AY2098" s="251" t="e">
        <f>VLOOKUP(C2098,#REF!, 2,FALSE)</f>
        <v>#REF!</v>
      </c>
      <c r="BM2098" s="191" t="s">
        <v>1102</v>
      </c>
      <c r="BN2098" s="191" t="s">
        <v>1273</v>
      </c>
      <c r="BO2098" s="191" t="s">
        <v>1120</v>
      </c>
      <c r="BU2098" s="191" t="s">
        <v>1102</v>
      </c>
      <c r="BV2098" s="191" t="s">
        <v>1273</v>
      </c>
      <c r="BW2098" s="191" t="s">
        <v>1120</v>
      </c>
    </row>
    <row r="2099" spans="51:75" x14ac:dyDescent="0.3">
      <c r="AY2099" s="251" t="e">
        <f>VLOOKUP(C2099,#REF!, 2,FALSE)</f>
        <v>#REF!</v>
      </c>
      <c r="BM2099" s="191" t="s">
        <v>5856</v>
      </c>
      <c r="BN2099" s="191" t="s">
        <v>3203</v>
      </c>
      <c r="BO2099" s="191" t="s">
        <v>778</v>
      </c>
      <c r="BU2099" s="191" t="s">
        <v>5856</v>
      </c>
      <c r="BV2099" s="191" t="s">
        <v>3203</v>
      </c>
      <c r="BW2099" s="191" t="s">
        <v>778</v>
      </c>
    </row>
    <row r="2100" spans="51:75" x14ac:dyDescent="0.3">
      <c r="AY2100" s="251" t="e">
        <f>VLOOKUP(C2100,#REF!, 2,FALSE)</f>
        <v>#REF!</v>
      </c>
      <c r="BM2100" s="191" t="s">
        <v>5857</v>
      </c>
      <c r="BN2100" s="191" t="s">
        <v>863</v>
      </c>
      <c r="BO2100" s="191" t="s">
        <v>4425</v>
      </c>
      <c r="BU2100" s="191" t="s">
        <v>5857</v>
      </c>
      <c r="BV2100" s="191" t="s">
        <v>863</v>
      </c>
      <c r="BW2100" s="191" t="s">
        <v>4425</v>
      </c>
    </row>
    <row r="2101" spans="51:75" x14ac:dyDescent="0.3">
      <c r="AY2101" s="251" t="e">
        <f>VLOOKUP(C2101,#REF!, 2,FALSE)</f>
        <v>#REF!</v>
      </c>
      <c r="BM2101" s="191" t="s">
        <v>5858</v>
      </c>
      <c r="BN2101" s="191" t="s">
        <v>1343</v>
      </c>
      <c r="BO2101" s="191" t="s">
        <v>3463</v>
      </c>
      <c r="BU2101" s="191" t="s">
        <v>5858</v>
      </c>
      <c r="BV2101" s="191" t="s">
        <v>1343</v>
      </c>
      <c r="BW2101" s="191" t="s">
        <v>3463</v>
      </c>
    </row>
    <row r="2102" spans="51:75" x14ac:dyDescent="0.3">
      <c r="AY2102" s="251" t="e">
        <f>VLOOKUP(C2102,#REF!, 2,FALSE)</f>
        <v>#REF!</v>
      </c>
      <c r="BM2102" s="191" t="s">
        <v>5859</v>
      </c>
      <c r="BN2102" s="191" t="s">
        <v>629</v>
      </c>
      <c r="BO2102" s="191" t="s">
        <v>4295</v>
      </c>
      <c r="BU2102" s="191" t="s">
        <v>5859</v>
      </c>
      <c r="BV2102" s="191" t="s">
        <v>629</v>
      </c>
      <c r="BW2102" s="191" t="s">
        <v>4295</v>
      </c>
    </row>
    <row r="2103" spans="51:75" x14ac:dyDescent="0.3">
      <c r="AY2103" s="251" t="e">
        <f>VLOOKUP(C2103,#REF!, 2,FALSE)</f>
        <v>#REF!</v>
      </c>
      <c r="BM2103" s="191" t="s">
        <v>5861</v>
      </c>
      <c r="BN2103" s="191" t="s">
        <v>3203</v>
      </c>
      <c r="BO2103" s="191" t="s">
        <v>3226</v>
      </c>
      <c r="BU2103" s="191" t="s">
        <v>5861</v>
      </c>
      <c r="BV2103" s="191" t="s">
        <v>3203</v>
      </c>
      <c r="BW2103" s="191" t="s">
        <v>3226</v>
      </c>
    </row>
    <row r="2104" spans="51:75" x14ac:dyDescent="0.3">
      <c r="AY2104" s="251" t="e">
        <f>VLOOKUP(C2104,#REF!, 2,FALSE)</f>
        <v>#REF!</v>
      </c>
      <c r="BM2104" s="191" t="s">
        <v>5863</v>
      </c>
      <c r="BN2104" s="191" t="s">
        <v>3203</v>
      </c>
      <c r="BO2104" s="191" t="s">
        <v>2250</v>
      </c>
      <c r="BU2104" s="191" t="s">
        <v>5863</v>
      </c>
      <c r="BV2104" s="191" t="s">
        <v>3203</v>
      </c>
      <c r="BW2104" s="191" t="s">
        <v>2250</v>
      </c>
    </row>
    <row r="2105" spans="51:75" x14ac:dyDescent="0.3">
      <c r="AY2105" s="251" t="e">
        <f>VLOOKUP(C2105,#REF!, 2,FALSE)</f>
        <v>#REF!</v>
      </c>
      <c r="BM2105" s="191" t="s">
        <v>5866</v>
      </c>
      <c r="BN2105" s="191" t="s">
        <v>662</v>
      </c>
      <c r="BO2105" s="191" t="s">
        <v>5867</v>
      </c>
      <c r="BU2105" s="191" t="s">
        <v>5866</v>
      </c>
      <c r="BV2105" s="191" t="s">
        <v>662</v>
      </c>
      <c r="BW2105" s="191" t="s">
        <v>5867</v>
      </c>
    </row>
    <row r="2106" spans="51:75" x14ac:dyDescent="0.3">
      <c r="AY2106" s="251" t="e">
        <f>VLOOKUP(C2106,#REF!, 2,FALSE)</f>
        <v>#REF!</v>
      </c>
      <c r="BM2106" s="191" t="s">
        <v>5868</v>
      </c>
      <c r="BN2106" s="191" t="s">
        <v>3203</v>
      </c>
      <c r="BO2106" s="191" t="s">
        <v>5870</v>
      </c>
      <c r="BU2106" s="191" t="s">
        <v>5868</v>
      </c>
      <c r="BV2106" s="191" t="s">
        <v>3203</v>
      </c>
      <c r="BW2106" s="191" t="s">
        <v>5870</v>
      </c>
    </row>
    <row r="2107" spans="51:75" x14ac:dyDescent="0.3">
      <c r="AY2107" s="251" t="e">
        <f>VLOOKUP(C2107,#REF!, 2,FALSE)</f>
        <v>#REF!</v>
      </c>
      <c r="BM2107" s="191" t="s">
        <v>5871</v>
      </c>
      <c r="BN2107" s="191" t="s">
        <v>629</v>
      </c>
      <c r="BO2107" s="191" t="s">
        <v>5873</v>
      </c>
      <c r="BU2107" s="191" t="s">
        <v>5871</v>
      </c>
      <c r="BV2107" s="191" t="s">
        <v>629</v>
      </c>
      <c r="BW2107" s="191" t="s">
        <v>5873</v>
      </c>
    </row>
    <row r="2108" spans="51:75" x14ac:dyDescent="0.3">
      <c r="AY2108" s="251" t="e">
        <f>VLOOKUP(C2108,#REF!, 2,FALSE)</f>
        <v>#REF!</v>
      </c>
      <c r="BM2108" s="191" t="s">
        <v>5874</v>
      </c>
      <c r="BN2108" s="191" t="s">
        <v>863</v>
      </c>
      <c r="BO2108" s="191" t="s">
        <v>5875</v>
      </c>
      <c r="BU2108" s="191" t="s">
        <v>5874</v>
      </c>
      <c r="BV2108" s="191" t="s">
        <v>863</v>
      </c>
      <c r="BW2108" s="191" t="s">
        <v>5875</v>
      </c>
    </row>
    <row r="2109" spans="51:75" x14ac:dyDescent="0.3">
      <c r="AY2109" s="251" t="e">
        <f>VLOOKUP(C2109,#REF!, 2,FALSE)</f>
        <v>#REF!</v>
      </c>
      <c r="BM2109" s="191" t="s">
        <v>5876</v>
      </c>
      <c r="BN2109" s="191" t="s">
        <v>640</v>
      </c>
      <c r="BO2109" s="191" t="s">
        <v>1914</v>
      </c>
      <c r="BU2109" s="191" t="s">
        <v>5876</v>
      </c>
      <c r="BV2109" s="191" t="s">
        <v>640</v>
      </c>
      <c r="BW2109" s="191" t="s">
        <v>1914</v>
      </c>
    </row>
    <row r="2110" spans="51:75" x14ac:dyDescent="0.3">
      <c r="AY2110" s="251" t="e">
        <f>VLOOKUP(C2110,#REF!, 2,FALSE)</f>
        <v>#REF!</v>
      </c>
      <c r="BM2110" s="191" t="s">
        <v>1103</v>
      </c>
      <c r="BN2110" s="191" t="s">
        <v>16989</v>
      </c>
      <c r="BO2110" s="191" t="s">
        <v>5877</v>
      </c>
      <c r="BU2110" s="191" t="s">
        <v>1103</v>
      </c>
      <c r="BV2110" s="191" t="s">
        <v>16989</v>
      </c>
      <c r="BW2110" s="191" t="s">
        <v>5877</v>
      </c>
    </row>
    <row r="2111" spans="51:75" x14ac:dyDescent="0.3">
      <c r="AY2111" s="251" t="e">
        <f>VLOOKUP(C2111,#REF!, 2,FALSE)</f>
        <v>#REF!</v>
      </c>
      <c r="BM2111" s="191" t="s">
        <v>5878</v>
      </c>
      <c r="BN2111" s="191" t="s">
        <v>2980</v>
      </c>
      <c r="BO2111" s="191" t="s">
        <v>4185</v>
      </c>
      <c r="BU2111" s="191" t="s">
        <v>5878</v>
      </c>
      <c r="BV2111" s="191" t="s">
        <v>2980</v>
      </c>
      <c r="BW2111" s="191" t="s">
        <v>4185</v>
      </c>
    </row>
    <row r="2112" spans="51:75" x14ac:dyDescent="0.3">
      <c r="AY2112" s="251" t="e">
        <f>VLOOKUP(C2112,#REF!, 2,FALSE)</f>
        <v>#REF!</v>
      </c>
      <c r="BM2112" s="191" t="s">
        <v>5879</v>
      </c>
      <c r="BN2112" s="191" t="s">
        <v>3203</v>
      </c>
      <c r="BO2112" s="191" t="s">
        <v>5880</v>
      </c>
      <c r="BU2112" s="191" t="s">
        <v>5879</v>
      </c>
      <c r="BV2112" s="191" t="s">
        <v>3203</v>
      </c>
      <c r="BW2112" s="191" t="s">
        <v>5880</v>
      </c>
    </row>
    <row r="2113" spans="51:75" x14ac:dyDescent="0.3">
      <c r="AY2113" s="251" t="e">
        <f>VLOOKUP(C2113,#REF!, 2,FALSE)</f>
        <v>#REF!</v>
      </c>
      <c r="BM2113" s="191" t="s">
        <v>1104</v>
      </c>
      <c r="BN2113" s="191" t="s">
        <v>3046</v>
      </c>
      <c r="BO2113" s="191" t="s">
        <v>1122</v>
      </c>
      <c r="BU2113" s="191" t="s">
        <v>1104</v>
      </c>
      <c r="BV2113" s="191" t="s">
        <v>3046</v>
      </c>
      <c r="BW2113" s="191" t="s">
        <v>1122</v>
      </c>
    </row>
    <row r="2114" spans="51:75" x14ac:dyDescent="0.3">
      <c r="AY2114" s="251" t="e">
        <f>VLOOKUP(C2114,#REF!, 2,FALSE)</f>
        <v>#REF!</v>
      </c>
      <c r="BM2114" s="191" t="s">
        <v>5881</v>
      </c>
      <c r="BN2114" s="191" t="s">
        <v>664</v>
      </c>
      <c r="BO2114" s="191" t="s">
        <v>1661</v>
      </c>
      <c r="BU2114" s="191" t="s">
        <v>5881</v>
      </c>
      <c r="BV2114" s="191" t="s">
        <v>664</v>
      </c>
      <c r="BW2114" s="191" t="s">
        <v>1661</v>
      </c>
    </row>
    <row r="2115" spans="51:75" x14ac:dyDescent="0.3">
      <c r="AY2115" s="251" t="e">
        <f>VLOOKUP(C2115,#REF!, 2,FALSE)</f>
        <v>#REF!</v>
      </c>
      <c r="BM2115" s="191" t="s">
        <v>5883</v>
      </c>
      <c r="BN2115" s="191" t="s">
        <v>2984</v>
      </c>
      <c r="BO2115" s="191" t="s">
        <v>1966</v>
      </c>
      <c r="BU2115" s="191" t="s">
        <v>5883</v>
      </c>
      <c r="BV2115" s="191" t="s">
        <v>2984</v>
      </c>
      <c r="BW2115" s="191" t="s">
        <v>1966</v>
      </c>
    </row>
    <row r="2116" spans="51:75" x14ac:dyDescent="0.3">
      <c r="AY2116" s="251" t="e">
        <f>VLOOKUP(C2116,#REF!, 2,FALSE)</f>
        <v>#REF!</v>
      </c>
      <c r="BM2116" s="191" t="s">
        <v>5884</v>
      </c>
      <c r="BN2116" s="191" t="s">
        <v>695</v>
      </c>
      <c r="BO2116" s="191" t="s">
        <v>5885</v>
      </c>
      <c r="BU2116" s="191" t="s">
        <v>5884</v>
      </c>
      <c r="BV2116" s="191" t="s">
        <v>695</v>
      </c>
      <c r="BW2116" s="191" t="s">
        <v>5885</v>
      </c>
    </row>
    <row r="2117" spans="51:75" x14ac:dyDescent="0.3">
      <c r="AY2117" s="251" t="e">
        <f>VLOOKUP(C2117,#REF!, 2,FALSE)</f>
        <v>#REF!</v>
      </c>
      <c r="BM2117" s="191" t="s">
        <v>5886</v>
      </c>
      <c r="BN2117" s="191" t="s">
        <v>798</v>
      </c>
      <c r="BO2117" s="191" t="s">
        <v>5887</v>
      </c>
      <c r="BU2117" s="191" t="s">
        <v>5886</v>
      </c>
      <c r="BV2117" s="191" t="s">
        <v>798</v>
      </c>
      <c r="BW2117" s="191" t="s">
        <v>5887</v>
      </c>
    </row>
    <row r="2118" spans="51:75" x14ac:dyDescent="0.3">
      <c r="AY2118" s="251" t="e">
        <f>VLOOKUP(C2118,#REF!, 2,FALSE)</f>
        <v>#REF!</v>
      </c>
      <c r="BM2118" s="191" t="s">
        <v>5888</v>
      </c>
      <c r="BN2118" s="191" t="s">
        <v>1270</v>
      </c>
      <c r="BO2118" s="191" t="s">
        <v>773</v>
      </c>
      <c r="BU2118" s="191" t="s">
        <v>5888</v>
      </c>
      <c r="BV2118" s="191" t="s">
        <v>1270</v>
      </c>
      <c r="BW2118" s="191" t="s">
        <v>773</v>
      </c>
    </row>
    <row r="2119" spans="51:75" x14ac:dyDescent="0.3">
      <c r="AY2119" s="251" t="e">
        <f>VLOOKUP(C2119,#REF!, 2,FALSE)</f>
        <v>#REF!</v>
      </c>
      <c r="BM2119" s="191" t="s">
        <v>5890</v>
      </c>
      <c r="BN2119" s="191" t="s">
        <v>1446</v>
      </c>
      <c r="BO2119" s="191" t="s">
        <v>2794</v>
      </c>
      <c r="BU2119" s="191" t="s">
        <v>5890</v>
      </c>
      <c r="BV2119" s="191" t="s">
        <v>1446</v>
      </c>
      <c r="BW2119" s="191" t="s">
        <v>2794</v>
      </c>
    </row>
    <row r="2120" spans="51:75" x14ac:dyDescent="0.3">
      <c r="AY2120" s="251" t="e">
        <f>VLOOKUP(C2120,#REF!, 2,FALSE)</f>
        <v>#REF!</v>
      </c>
      <c r="BM2120" s="191" t="s">
        <v>1105</v>
      </c>
      <c r="BN2120" s="191" t="s">
        <v>620</v>
      </c>
      <c r="BO2120" s="191" t="s">
        <v>2393</v>
      </c>
      <c r="BU2120" s="191" t="s">
        <v>1105</v>
      </c>
      <c r="BV2120" s="191" t="s">
        <v>620</v>
      </c>
      <c r="BW2120" s="191" t="s">
        <v>2393</v>
      </c>
    </row>
    <row r="2121" spans="51:75" x14ac:dyDescent="0.3">
      <c r="AY2121" s="251" t="e">
        <f>VLOOKUP(C2121,#REF!, 2,FALSE)</f>
        <v>#REF!</v>
      </c>
      <c r="BM2121" s="191" t="s">
        <v>5891</v>
      </c>
      <c r="BN2121" s="191" t="s">
        <v>798</v>
      </c>
      <c r="BO2121" s="191" t="s">
        <v>3184</v>
      </c>
      <c r="BU2121" s="191" t="s">
        <v>5891</v>
      </c>
      <c r="BV2121" s="191" t="s">
        <v>798</v>
      </c>
      <c r="BW2121" s="191" t="s">
        <v>3184</v>
      </c>
    </row>
    <row r="2122" spans="51:75" x14ac:dyDescent="0.3">
      <c r="AY2122" s="251" t="e">
        <f>VLOOKUP(C2122,#REF!, 2,FALSE)</f>
        <v>#REF!</v>
      </c>
      <c r="BM2122" s="191" t="s">
        <v>5892</v>
      </c>
      <c r="BN2122" s="191" t="s">
        <v>626</v>
      </c>
      <c r="BO2122" s="191" t="s">
        <v>2396</v>
      </c>
      <c r="BU2122" s="191" t="s">
        <v>5892</v>
      </c>
      <c r="BV2122" s="191" t="s">
        <v>626</v>
      </c>
      <c r="BW2122" s="191" t="s">
        <v>2396</v>
      </c>
    </row>
    <row r="2123" spans="51:75" x14ac:dyDescent="0.3">
      <c r="AY2123" s="251" t="e">
        <f>VLOOKUP(C2123,#REF!, 2,FALSE)</f>
        <v>#REF!</v>
      </c>
      <c r="BM2123" s="191" t="s">
        <v>141</v>
      </c>
      <c r="BN2123" s="191" t="s">
        <v>3203</v>
      </c>
      <c r="BO2123" s="191" t="s">
        <v>5119</v>
      </c>
      <c r="BU2123" s="191" t="s">
        <v>141</v>
      </c>
      <c r="BV2123" s="191" t="s">
        <v>3203</v>
      </c>
      <c r="BW2123" s="191" t="s">
        <v>5119</v>
      </c>
    </row>
    <row r="2124" spans="51:75" x14ac:dyDescent="0.3">
      <c r="AY2124" s="251" t="e">
        <f>VLOOKUP(C2124,#REF!, 2,FALSE)</f>
        <v>#REF!</v>
      </c>
      <c r="BM2124" s="191" t="s">
        <v>5893</v>
      </c>
      <c r="BN2124" s="191" t="s">
        <v>798</v>
      </c>
      <c r="BO2124" s="191" t="s">
        <v>5894</v>
      </c>
      <c r="BU2124" s="191" t="s">
        <v>5893</v>
      </c>
      <c r="BV2124" s="191" t="s">
        <v>798</v>
      </c>
      <c r="BW2124" s="191" t="s">
        <v>5894</v>
      </c>
    </row>
    <row r="2125" spans="51:75" x14ac:dyDescent="0.3">
      <c r="AY2125" s="251" t="e">
        <f>VLOOKUP(C2125,#REF!, 2,FALSE)</f>
        <v>#REF!</v>
      </c>
      <c r="BM2125" s="191" t="s">
        <v>5895</v>
      </c>
      <c r="BN2125" s="191" t="s">
        <v>16989</v>
      </c>
      <c r="BO2125" s="191" t="s">
        <v>5896</v>
      </c>
      <c r="BU2125" s="191" t="s">
        <v>5895</v>
      </c>
      <c r="BV2125" s="191" t="s">
        <v>16989</v>
      </c>
      <c r="BW2125" s="191" t="s">
        <v>5896</v>
      </c>
    </row>
    <row r="2126" spans="51:75" x14ac:dyDescent="0.3">
      <c r="AY2126" s="251" t="e">
        <f>VLOOKUP(C2126,#REF!, 2,FALSE)</f>
        <v>#REF!</v>
      </c>
      <c r="BM2126" s="191" t="s">
        <v>5897</v>
      </c>
      <c r="BN2126" s="191" t="s">
        <v>784</v>
      </c>
      <c r="BO2126" s="191" t="s">
        <v>5622</v>
      </c>
      <c r="BU2126" s="191" t="s">
        <v>5897</v>
      </c>
      <c r="BV2126" s="191" t="s">
        <v>784</v>
      </c>
      <c r="BW2126" s="191" t="s">
        <v>5622</v>
      </c>
    </row>
    <row r="2127" spans="51:75" x14ac:dyDescent="0.3">
      <c r="AY2127" s="251" t="e">
        <f>VLOOKUP(C2127,#REF!, 2,FALSE)</f>
        <v>#REF!</v>
      </c>
      <c r="BM2127" s="191" t="s">
        <v>5898</v>
      </c>
      <c r="BN2127" s="191" t="s">
        <v>668</v>
      </c>
      <c r="BO2127" s="191" t="s">
        <v>1061</v>
      </c>
      <c r="BU2127" s="191" t="s">
        <v>5898</v>
      </c>
      <c r="BV2127" s="191" t="s">
        <v>668</v>
      </c>
      <c r="BW2127" s="191" t="s">
        <v>1061</v>
      </c>
    </row>
    <row r="2128" spans="51:75" x14ac:dyDescent="0.3">
      <c r="AY2128" s="251" t="e">
        <f>VLOOKUP(C2128,#REF!, 2,FALSE)</f>
        <v>#REF!</v>
      </c>
      <c r="BM2128" s="191" t="s">
        <v>5899</v>
      </c>
      <c r="BN2128" s="191" t="s">
        <v>2984</v>
      </c>
      <c r="BO2128" s="191" t="s">
        <v>4345</v>
      </c>
      <c r="BU2128" s="191" t="s">
        <v>5899</v>
      </c>
      <c r="BV2128" s="191" t="s">
        <v>2984</v>
      </c>
      <c r="BW2128" s="191" t="s">
        <v>4345</v>
      </c>
    </row>
    <row r="2129" spans="51:75" x14ac:dyDescent="0.3">
      <c r="AY2129" s="251" t="e">
        <f>VLOOKUP(C2129,#REF!, 2,FALSE)</f>
        <v>#REF!</v>
      </c>
      <c r="BM2129" s="191" t="s">
        <v>5900</v>
      </c>
      <c r="BN2129" s="191" t="s">
        <v>798</v>
      </c>
      <c r="BO2129" s="191" t="s">
        <v>2880</v>
      </c>
      <c r="BU2129" s="191" t="s">
        <v>5900</v>
      </c>
      <c r="BV2129" s="191" t="s">
        <v>798</v>
      </c>
      <c r="BW2129" s="191" t="s">
        <v>2880</v>
      </c>
    </row>
    <row r="2130" spans="51:75" x14ac:dyDescent="0.3">
      <c r="AY2130" s="251" t="e">
        <f>VLOOKUP(C2130,#REF!, 2,FALSE)</f>
        <v>#REF!</v>
      </c>
      <c r="BM2130" s="191" t="s">
        <v>5901</v>
      </c>
      <c r="BN2130" s="191" t="s">
        <v>614</v>
      </c>
      <c r="BO2130" s="191" t="s">
        <v>5902</v>
      </c>
      <c r="BU2130" s="191" t="s">
        <v>5901</v>
      </c>
      <c r="BV2130" s="191" t="s">
        <v>614</v>
      </c>
      <c r="BW2130" s="191" t="s">
        <v>5902</v>
      </c>
    </row>
    <row r="2131" spans="51:75" x14ac:dyDescent="0.3">
      <c r="AY2131" s="251" t="e">
        <f>VLOOKUP(C2131,#REF!, 2,FALSE)</f>
        <v>#REF!</v>
      </c>
      <c r="BM2131" s="191" t="s">
        <v>5903</v>
      </c>
      <c r="BN2131" s="191" t="s">
        <v>614</v>
      </c>
      <c r="BO2131" s="191" t="s">
        <v>771</v>
      </c>
      <c r="BU2131" s="191" t="s">
        <v>5903</v>
      </c>
      <c r="BV2131" s="191" t="s">
        <v>614</v>
      </c>
      <c r="BW2131" s="191" t="s">
        <v>771</v>
      </c>
    </row>
    <row r="2132" spans="51:75" x14ac:dyDescent="0.3">
      <c r="AY2132" s="251" t="e">
        <f>VLOOKUP(C2132,#REF!, 2,FALSE)</f>
        <v>#REF!</v>
      </c>
      <c r="BM2132" s="191" t="s">
        <v>5905</v>
      </c>
      <c r="BN2132" s="191" t="s">
        <v>637</v>
      </c>
      <c r="BO2132" s="191" t="s">
        <v>2874</v>
      </c>
      <c r="BU2132" s="191" t="s">
        <v>5905</v>
      </c>
      <c r="BV2132" s="191" t="s">
        <v>637</v>
      </c>
      <c r="BW2132" s="191" t="s">
        <v>2874</v>
      </c>
    </row>
    <row r="2133" spans="51:75" x14ac:dyDescent="0.3">
      <c r="AY2133" s="251" t="e">
        <f>VLOOKUP(C2133,#REF!, 2,FALSE)</f>
        <v>#REF!</v>
      </c>
      <c r="BM2133" s="191" t="s">
        <v>5908</v>
      </c>
      <c r="BN2133" s="191" t="s">
        <v>941</v>
      </c>
      <c r="BO2133" s="191" t="s">
        <v>1677</v>
      </c>
      <c r="BU2133" s="191" t="s">
        <v>5908</v>
      </c>
      <c r="BV2133" s="191" t="s">
        <v>941</v>
      </c>
      <c r="BW2133" s="191" t="s">
        <v>1677</v>
      </c>
    </row>
    <row r="2134" spans="51:75" x14ac:dyDescent="0.3">
      <c r="AY2134" s="251" t="e">
        <f>VLOOKUP(C2134,#REF!, 2,FALSE)</f>
        <v>#REF!</v>
      </c>
      <c r="BM2134" s="191" t="s">
        <v>142</v>
      </c>
      <c r="BN2134" s="191" t="s">
        <v>1273</v>
      </c>
      <c r="BO2134" s="191" t="s">
        <v>5909</v>
      </c>
      <c r="BU2134" s="191" t="s">
        <v>142</v>
      </c>
      <c r="BV2134" s="191" t="s">
        <v>1273</v>
      </c>
      <c r="BW2134" s="191" t="s">
        <v>5909</v>
      </c>
    </row>
    <row r="2135" spans="51:75" x14ac:dyDescent="0.3">
      <c r="AY2135" s="251" t="e">
        <f>VLOOKUP(C2135,#REF!, 2,FALSE)</f>
        <v>#REF!</v>
      </c>
      <c r="BM2135" s="191" t="s">
        <v>5910</v>
      </c>
      <c r="BN2135" s="191" t="s">
        <v>941</v>
      </c>
      <c r="BO2135" s="191" t="s">
        <v>5911</v>
      </c>
      <c r="BU2135" s="191" t="s">
        <v>5910</v>
      </c>
      <c r="BV2135" s="191" t="s">
        <v>941</v>
      </c>
      <c r="BW2135" s="191" t="s">
        <v>5911</v>
      </c>
    </row>
    <row r="2136" spans="51:75" x14ac:dyDescent="0.3">
      <c r="AY2136" s="251" t="e">
        <f>VLOOKUP(C2136,#REF!, 2,FALSE)</f>
        <v>#REF!</v>
      </c>
      <c r="BM2136" s="191" t="s">
        <v>5913</v>
      </c>
      <c r="BN2136" s="191" t="s">
        <v>614</v>
      </c>
      <c r="BO2136" s="191" t="s">
        <v>4058</v>
      </c>
      <c r="BU2136" s="191" t="s">
        <v>5913</v>
      </c>
      <c r="BV2136" s="191" t="s">
        <v>614</v>
      </c>
      <c r="BW2136" s="191" t="s">
        <v>4058</v>
      </c>
    </row>
    <row r="2137" spans="51:75" x14ac:dyDescent="0.3">
      <c r="AY2137" s="251" t="e">
        <f>VLOOKUP(C2137,#REF!, 2,FALSE)</f>
        <v>#REF!</v>
      </c>
      <c r="BM2137" s="191" t="s">
        <v>5914</v>
      </c>
      <c r="BN2137" s="191" t="s">
        <v>941</v>
      </c>
      <c r="BO2137" s="191" t="s">
        <v>1400</v>
      </c>
      <c r="BU2137" s="191" t="s">
        <v>5914</v>
      </c>
      <c r="BV2137" s="191" t="s">
        <v>941</v>
      </c>
      <c r="BW2137" s="191" t="s">
        <v>1400</v>
      </c>
    </row>
    <row r="2138" spans="51:75" x14ac:dyDescent="0.3">
      <c r="AY2138" s="251" t="e">
        <f>VLOOKUP(C2138,#REF!, 2,FALSE)</f>
        <v>#REF!</v>
      </c>
      <c r="BM2138" s="191" t="s">
        <v>1106</v>
      </c>
      <c r="BN2138" s="191" t="s">
        <v>720</v>
      </c>
      <c r="BO2138" s="191" t="s">
        <v>5916</v>
      </c>
      <c r="BU2138" s="191" t="s">
        <v>1106</v>
      </c>
      <c r="BV2138" s="191" t="s">
        <v>720</v>
      </c>
      <c r="BW2138" s="191" t="s">
        <v>5916</v>
      </c>
    </row>
    <row r="2139" spans="51:75" x14ac:dyDescent="0.3">
      <c r="AY2139" s="251" t="e">
        <f>VLOOKUP(C2139,#REF!, 2,FALSE)</f>
        <v>#REF!</v>
      </c>
      <c r="BM2139" s="191" t="s">
        <v>5917</v>
      </c>
      <c r="BN2139" s="191" t="s">
        <v>3006</v>
      </c>
      <c r="BO2139" s="191" t="s">
        <v>5131</v>
      </c>
      <c r="BU2139" s="191" t="s">
        <v>5917</v>
      </c>
      <c r="BV2139" s="191" t="s">
        <v>3006</v>
      </c>
      <c r="BW2139" s="191" t="s">
        <v>5131</v>
      </c>
    </row>
    <row r="2140" spans="51:75" x14ac:dyDescent="0.3">
      <c r="AY2140" s="251" t="e">
        <f>VLOOKUP(C2140,#REF!, 2,FALSE)</f>
        <v>#REF!</v>
      </c>
      <c r="BM2140" s="191" t="s">
        <v>1107</v>
      </c>
      <c r="BN2140" s="191" t="s">
        <v>16989</v>
      </c>
      <c r="BO2140" s="191" t="s">
        <v>5918</v>
      </c>
      <c r="BU2140" s="191" t="s">
        <v>1107</v>
      </c>
      <c r="BV2140" s="191" t="s">
        <v>16989</v>
      </c>
      <c r="BW2140" s="191" t="s">
        <v>5918</v>
      </c>
    </row>
    <row r="2141" spans="51:75" x14ac:dyDescent="0.3">
      <c r="AY2141" s="251" t="e">
        <f>VLOOKUP(C2141,#REF!, 2,FALSE)</f>
        <v>#REF!</v>
      </c>
      <c r="BM2141" s="191" t="s">
        <v>5919</v>
      </c>
      <c r="BN2141" s="191" t="s">
        <v>1446</v>
      </c>
      <c r="BO2141" s="191" t="s">
        <v>5920</v>
      </c>
      <c r="BU2141" s="191" t="s">
        <v>5919</v>
      </c>
      <c r="BV2141" s="191" t="s">
        <v>1446</v>
      </c>
      <c r="BW2141" s="191" t="s">
        <v>5920</v>
      </c>
    </row>
    <row r="2142" spans="51:75" x14ac:dyDescent="0.3">
      <c r="AY2142" s="251" t="e">
        <f>VLOOKUP(C2142,#REF!, 2,FALSE)</f>
        <v>#REF!</v>
      </c>
      <c r="BM2142" s="191" t="s">
        <v>5921</v>
      </c>
      <c r="BN2142" s="191" t="s">
        <v>3006</v>
      </c>
      <c r="BO2142" s="191" t="s">
        <v>3907</v>
      </c>
      <c r="BU2142" s="191" t="s">
        <v>5921</v>
      </c>
      <c r="BV2142" s="191" t="s">
        <v>3006</v>
      </c>
      <c r="BW2142" s="191" t="s">
        <v>3907</v>
      </c>
    </row>
    <row r="2143" spans="51:75" x14ac:dyDescent="0.3">
      <c r="AY2143" s="251" t="e">
        <f>VLOOKUP(C2143,#REF!, 2,FALSE)</f>
        <v>#REF!</v>
      </c>
      <c r="BM2143" s="191" t="s">
        <v>5923</v>
      </c>
      <c r="BN2143" s="191" t="s">
        <v>3006</v>
      </c>
      <c r="BO2143" s="191" t="s">
        <v>2748</v>
      </c>
      <c r="BU2143" s="191" t="s">
        <v>5923</v>
      </c>
      <c r="BV2143" s="191" t="s">
        <v>3006</v>
      </c>
      <c r="BW2143" s="191" t="s">
        <v>2748</v>
      </c>
    </row>
    <row r="2144" spans="51:75" x14ac:dyDescent="0.3">
      <c r="AY2144" s="251" t="e">
        <f>VLOOKUP(C2144,#REF!, 2,FALSE)</f>
        <v>#REF!</v>
      </c>
      <c r="BM2144" s="191" t="s">
        <v>169</v>
      </c>
      <c r="BN2144" s="191" t="s">
        <v>620</v>
      </c>
      <c r="BO2144" s="191" t="s">
        <v>5924</v>
      </c>
      <c r="BU2144" s="191" t="s">
        <v>169</v>
      </c>
      <c r="BV2144" s="191" t="s">
        <v>620</v>
      </c>
      <c r="BW2144" s="191" t="s">
        <v>5924</v>
      </c>
    </row>
    <row r="2145" spans="51:75" x14ac:dyDescent="0.3">
      <c r="AY2145" s="251" t="e">
        <f>VLOOKUP(C2145,#REF!, 2,FALSE)</f>
        <v>#REF!</v>
      </c>
      <c r="BM2145" s="191" t="s">
        <v>5926</v>
      </c>
      <c r="BN2145" s="191" t="s">
        <v>3203</v>
      </c>
      <c r="BO2145" s="191" t="s">
        <v>5927</v>
      </c>
      <c r="BU2145" s="191" t="s">
        <v>5926</v>
      </c>
      <c r="BV2145" s="191" t="s">
        <v>3203</v>
      </c>
      <c r="BW2145" s="191" t="s">
        <v>5927</v>
      </c>
    </row>
    <row r="2146" spans="51:75" x14ac:dyDescent="0.3">
      <c r="AY2146" s="251" t="e">
        <f>VLOOKUP(C2146,#REF!, 2,FALSE)</f>
        <v>#REF!</v>
      </c>
      <c r="BM2146" s="191" t="s">
        <v>1108</v>
      </c>
      <c r="BN2146" s="191" t="s">
        <v>695</v>
      </c>
      <c r="BO2146" s="191" t="s">
        <v>1380</v>
      </c>
      <c r="BU2146" s="191" t="s">
        <v>1108</v>
      </c>
      <c r="BV2146" s="191" t="s">
        <v>695</v>
      </c>
      <c r="BW2146" s="191" t="s">
        <v>1380</v>
      </c>
    </row>
    <row r="2147" spans="51:75" x14ac:dyDescent="0.3">
      <c r="AY2147" s="251" t="e">
        <f>VLOOKUP(C2147,#REF!, 2,FALSE)</f>
        <v>#REF!</v>
      </c>
      <c r="BM2147" s="191" t="s">
        <v>5929</v>
      </c>
      <c r="BN2147" s="191" t="s">
        <v>804</v>
      </c>
      <c r="BO2147" s="191" t="s">
        <v>1733</v>
      </c>
      <c r="BU2147" s="191" t="s">
        <v>5929</v>
      </c>
      <c r="BV2147" s="191" t="s">
        <v>804</v>
      </c>
      <c r="BW2147" s="191" t="s">
        <v>1733</v>
      </c>
    </row>
    <row r="2148" spans="51:75" x14ac:dyDescent="0.3">
      <c r="AY2148" s="251" t="e">
        <f>VLOOKUP(C2148,#REF!, 2,FALSE)</f>
        <v>#REF!</v>
      </c>
      <c r="BM2148" s="191" t="s">
        <v>5930</v>
      </c>
      <c r="BN2148" s="191" t="s">
        <v>3203</v>
      </c>
      <c r="BO2148" s="191" t="s">
        <v>5931</v>
      </c>
      <c r="BU2148" s="191" t="s">
        <v>5930</v>
      </c>
      <c r="BV2148" s="191" t="s">
        <v>3203</v>
      </c>
      <c r="BW2148" s="191" t="s">
        <v>5931</v>
      </c>
    </row>
    <row r="2149" spans="51:75" x14ac:dyDescent="0.3">
      <c r="AY2149" s="251" t="e">
        <f>VLOOKUP(C2149,#REF!, 2,FALSE)</f>
        <v>#REF!</v>
      </c>
      <c r="BM2149" s="191" t="s">
        <v>5932</v>
      </c>
      <c r="BN2149" s="191" t="s">
        <v>1343</v>
      </c>
      <c r="BO2149" s="191" t="s">
        <v>5173</v>
      </c>
      <c r="BU2149" s="191" t="s">
        <v>5932</v>
      </c>
      <c r="BV2149" s="191" t="s">
        <v>1343</v>
      </c>
      <c r="BW2149" s="191" t="s">
        <v>5173</v>
      </c>
    </row>
    <row r="2150" spans="51:75" x14ac:dyDescent="0.3">
      <c r="AY2150" s="251" t="e">
        <f>VLOOKUP(C2150,#REF!, 2,FALSE)</f>
        <v>#REF!</v>
      </c>
      <c r="BM2150" s="191" t="s">
        <v>5933</v>
      </c>
      <c r="BN2150" s="191" t="s">
        <v>3203</v>
      </c>
      <c r="BO2150" s="191" t="s">
        <v>5934</v>
      </c>
      <c r="BU2150" s="191" t="s">
        <v>5933</v>
      </c>
      <c r="BV2150" s="191" t="s">
        <v>3203</v>
      </c>
      <c r="BW2150" s="191" t="s">
        <v>5934</v>
      </c>
    </row>
    <row r="2151" spans="51:75" x14ac:dyDescent="0.3">
      <c r="AY2151" s="251" t="e">
        <f>VLOOKUP(C2151,#REF!, 2,FALSE)</f>
        <v>#REF!</v>
      </c>
      <c r="BM2151" s="191" t="s">
        <v>5935</v>
      </c>
      <c r="BN2151" s="191" t="s">
        <v>3203</v>
      </c>
      <c r="BO2151" s="191" t="s">
        <v>5369</v>
      </c>
      <c r="BU2151" s="191" t="s">
        <v>5935</v>
      </c>
      <c r="BV2151" s="191" t="s">
        <v>3203</v>
      </c>
      <c r="BW2151" s="191" t="s">
        <v>5369</v>
      </c>
    </row>
    <row r="2152" spans="51:75" x14ac:dyDescent="0.3">
      <c r="AY2152" s="251" t="e">
        <f>VLOOKUP(C2152,#REF!, 2,FALSE)</f>
        <v>#REF!</v>
      </c>
      <c r="BM2152" s="191" t="s">
        <v>5936</v>
      </c>
      <c r="BN2152" s="191" t="s">
        <v>3203</v>
      </c>
      <c r="BO2152" s="191" t="s">
        <v>4252</v>
      </c>
      <c r="BU2152" s="191" t="s">
        <v>5936</v>
      </c>
      <c r="BV2152" s="191" t="s">
        <v>3203</v>
      </c>
      <c r="BW2152" s="191" t="s">
        <v>4252</v>
      </c>
    </row>
    <row r="2153" spans="51:75" x14ac:dyDescent="0.3">
      <c r="AY2153" s="251" t="e">
        <f>VLOOKUP(C2153,#REF!, 2,FALSE)</f>
        <v>#REF!</v>
      </c>
      <c r="BM2153" s="191" t="s">
        <v>1109</v>
      </c>
      <c r="BN2153" s="191" t="s">
        <v>863</v>
      </c>
      <c r="BO2153" s="191" t="s">
        <v>5937</v>
      </c>
      <c r="BU2153" s="191" t="s">
        <v>1109</v>
      </c>
      <c r="BV2153" s="191" t="s">
        <v>863</v>
      </c>
      <c r="BW2153" s="191" t="s">
        <v>5937</v>
      </c>
    </row>
    <row r="2154" spans="51:75" x14ac:dyDescent="0.3">
      <c r="AY2154" s="251" t="e">
        <f>VLOOKUP(C2154,#REF!, 2,FALSE)</f>
        <v>#REF!</v>
      </c>
      <c r="BM2154" s="191" t="s">
        <v>5938</v>
      </c>
      <c r="BN2154" s="191" t="s">
        <v>853</v>
      </c>
      <c r="BO2154" s="191" t="s">
        <v>5939</v>
      </c>
      <c r="BU2154" s="191" t="s">
        <v>5938</v>
      </c>
      <c r="BV2154" s="191" t="s">
        <v>853</v>
      </c>
      <c r="BW2154" s="191" t="s">
        <v>5939</v>
      </c>
    </row>
    <row r="2155" spans="51:75" x14ac:dyDescent="0.3">
      <c r="AY2155" s="251" t="e">
        <f>VLOOKUP(C2155,#REF!, 2,FALSE)</f>
        <v>#REF!</v>
      </c>
      <c r="BM2155" s="191" t="s">
        <v>5940</v>
      </c>
      <c r="BN2155" s="191" t="s">
        <v>1343</v>
      </c>
      <c r="BO2155" s="191" t="s">
        <v>5941</v>
      </c>
      <c r="BU2155" s="191" t="s">
        <v>5940</v>
      </c>
      <c r="BV2155" s="191" t="s">
        <v>1343</v>
      </c>
      <c r="BW2155" s="191" t="s">
        <v>5941</v>
      </c>
    </row>
    <row r="2156" spans="51:75" x14ac:dyDescent="0.3">
      <c r="AY2156" s="251" t="e">
        <f>VLOOKUP(C2156,#REF!, 2,FALSE)</f>
        <v>#REF!</v>
      </c>
      <c r="BM2156" s="191" t="s">
        <v>5942</v>
      </c>
      <c r="BN2156" s="191" t="s">
        <v>3203</v>
      </c>
      <c r="BO2156" s="191" t="s">
        <v>5943</v>
      </c>
      <c r="BU2156" s="191" t="s">
        <v>5942</v>
      </c>
      <c r="BV2156" s="191" t="s">
        <v>3203</v>
      </c>
      <c r="BW2156" s="191" t="s">
        <v>5943</v>
      </c>
    </row>
    <row r="2157" spans="51:75" x14ac:dyDescent="0.3">
      <c r="AY2157" s="251" t="e">
        <f>VLOOKUP(C2157,#REF!, 2,FALSE)</f>
        <v>#REF!</v>
      </c>
      <c r="BM2157" s="191" t="s">
        <v>5944</v>
      </c>
      <c r="BN2157" s="191" t="s">
        <v>1343</v>
      </c>
      <c r="BO2157" s="191" t="s">
        <v>5945</v>
      </c>
      <c r="BU2157" s="191" t="s">
        <v>5944</v>
      </c>
      <c r="BV2157" s="191" t="s">
        <v>1343</v>
      </c>
      <c r="BW2157" s="191" t="s">
        <v>5945</v>
      </c>
    </row>
    <row r="2158" spans="51:75" x14ac:dyDescent="0.3">
      <c r="AY2158" s="251" t="e">
        <f>VLOOKUP(C2158,#REF!, 2,FALSE)</f>
        <v>#REF!</v>
      </c>
      <c r="BM2158" s="191" t="s">
        <v>1110</v>
      </c>
      <c r="BN2158" s="191" t="s">
        <v>863</v>
      </c>
      <c r="BO2158" s="191" t="s">
        <v>5946</v>
      </c>
      <c r="BU2158" s="191" t="s">
        <v>1110</v>
      </c>
      <c r="BV2158" s="191" t="s">
        <v>863</v>
      </c>
      <c r="BW2158" s="191" t="s">
        <v>5946</v>
      </c>
    </row>
    <row r="2159" spans="51:75" x14ac:dyDescent="0.3">
      <c r="AY2159" s="251" t="e">
        <f>VLOOKUP(C2159,#REF!, 2,FALSE)</f>
        <v>#REF!</v>
      </c>
      <c r="BM2159" s="191" t="s">
        <v>5947</v>
      </c>
      <c r="BN2159" s="191" t="s">
        <v>772</v>
      </c>
      <c r="BO2159" s="191" t="s">
        <v>3621</v>
      </c>
      <c r="BU2159" s="191" t="s">
        <v>5947</v>
      </c>
      <c r="BV2159" s="191" t="s">
        <v>772</v>
      </c>
      <c r="BW2159" s="191" t="s">
        <v>3621</v>
      </c>
    </row>
    <row r="2160" spans="51:75" x14ac:dyDescent="0.3">
      <c r="AY2160" s="251" t="e">
        <f>VLOOKUP(C2160,#REF!, 2,FALSE)</f>
        <v>#REF!</v>
      </c>
      <c r="BM2160" s="191" t="s">
        <v>5948</v>
      </c>
      <c r="BN2160" s="191" t="s">
        <v>1343</v>
      </c>
      <c r="BO2160" s="191" t="s">
        <v>5949</v>
      </c>
      <c r="BU2160" s="191" t="s">
        <v>5948</v>
      </c>
      <c r="BV2160" s="191" t="s">
        <v>1343</v>
      </c>
      <c r="BW2160" s="191" t="s">
        <v>5949</v>
      </c>
    </row>
    <row r="2161" spans="51:75" x14ac:dyDescent="0.3">
      <c r="AY2161" s="251" t="e">
        <f>VLOOKUP(C2161,#REF!, 2,FALSE)</f>
        <v>#REF!</v>
      </c>
      <c r="BM2161" s="191" t="s">
        <v>5950</v>
      </c>
      <c r="BN2161" s="191" t="s">
        <v>927</v>
      </c>
      <c r="BO2161" s="191" t="s">
        <v>5951</v>
      </c>
      <c r="BU2161" s="191" t="s">
        <v>5950</v>
      </c>
      <c r="BV2161" s="191" t="s">
        <v>927</v>
      </c>
      <c r="BW2161" s="191" t="s">
        <v>5951</v>
      </c>
    </row>
    <row r="2162" spans="51:75" x14ac:dyDescent="0.3">
      <c r="AY2162" s="251" t="e">
        <f>VLOOKUP(C2162,#REF!, 2,FALSE)</f>
        <v>#REF!</v>
      </c>
      <c r="BM2162" s="191" t="s">
        <v>5952</v>
      </c>
      <c r="BN2162" s="191" t="s">
        <v>620</v>
      </c>
      <c r="BO2162" s="191" t="s">
        <v>5953</v>
      </c>
      <c r="BU2162" s="191" t="s">
        <v>5952</v>
      </c>
      <c r="BV2162" s="191" t="s">
        <v>620</v>
      </c>
      <c r="BW2162" s="191" t="s">
        <v>5953</v>
      </c>
    </row>
    <row r="2163" spans="51:75" x14ac:dyDescent="0.3">
      <c r="AY2163" s="251" t="e">
        <f>VLOOKUP(C2163,#REF!, 2,FALSE)</f>
        <v>#REF!</v>
      </c>
      <c r="BM2163" s="191" t="s">
        <v>5954</v>
      </c>
      <c r="BN2163" s="191" t="s">
        <v>656</v>
      </c>
      <c r="BO2163" s="191" t="s">
        <v>5955</v>
      </c>
      <c r="BU2163" s="191" t="s">
        <v>5954</v>
      </c>
      <c r="BV2163" s="191" t="s">
        <v>656</v>
      </c>
      <c r="BW2163" s="191" t="s">
        <v>5955</v>
      </c>
    </row>
    <row r="2164" spans="51:75" x14ac:dyDescent="0.3">
      <c r="AY2164" s="251" t="e">
        <f>VLOOKUP(C2164,#REF!, 2,FALSE)</f>
        <v>#REF!</v>
      </c>
      <c r="BM2164" s="191" t="s">
        <v>5956</v>
      </c>
      <c r="BN2164" s="191" t="s">
        <v>3088</v>
      </c>
      <c r="BO2164" s="191" t="s">
        <v>5957</v>
      </c>
      <c r="BU2164" s="191" t="s">
        <v>5956</v>
      </c>
      <c r="BV2164" s="191" t="s">
        <v>3088</v>
      </c>
      <c r="BW2164" s="191" t="s">
        <v>5957</v>
      </c>
    </row>
    <row r="2165" spans="51:75" x14ac:dyDescent="0.3">
      <c r="AY2165" s="251" t="e">
        <f>VLOOKUP(C2165,#REF!, 2,FALSE)</f>
        <v>#REF!</v>
      </c>
      <c r="BM2165" s="191" t="s">
        <v>1111</v>
      </c>
      <c r="BN2165" s="191" t="s">
        <v>2984</v>
      </c>
      <c r="BO2165" s="191" t="s">
        <v>2984</v>
      </c>
      <c r="BU2165" s="191" t="s">
        <v>1111</v>
      </c>
      <c r="BV2165" s="191" t="s">
        <v>2984</v>
      </c>
      <c r="BW2165" s="191" t="s">
        <v>2984</v>
      </c>
    </row>
    <row r="2166" spans="51:75" x14ac:dyDescent="0.3">
      <c r="AY2166" s="251" t="e">
        <f>VLOOKUP(C2166,#REF!, 2,FALSE)</f>
        <v>#REF!</v>
      </c>
      <c r="BM2166" s="191" t="s">
        <v>5959</v>
      </c>
      <c r="BN2166" s="191" t="s">
        <v>3029</v>
      </c>
      <c r="BO2166" s="191" t="s">
        <v>2984</v>
      </c>
      <c r="BU2166" s="191" t="s">
        <v>5959</v>
      </c>
      <c r="BV2166" s="191" t="s">
        <v>3029</v>
      </c>
      <c r="BW2166" s="191" t="s">
        <v>2984</v>
      </c>
    </row>
    <row r="2167" spans="51:75" x14ac:dyDescent="0.3">
      <c r="AY2167" s="251" t="e">
        <f>VLOOKUP(C2167,#REF!, 2,FALSE)</f>
        <v>#REF!</v>
      </c>
      <c r="BM2167" s="191" t="s">
        <v>5960</v>
      </c>
      <c r="BN2167" s="191" t="s">
        <v>5961</v>
      </c>
      <c r="BO2167" s="191" t="s">
        <v>2167</v>
      </c>
      <c r="BU2167" s="191" t="s">
        <v>5960</v>
      </c>
      <c r="BV2167" s="191" t="s">
        <v>5961</v>
      </c>
      <c r="BW2167" s="191" t="s">
        <v>2167</v>
      </c>
    </row>
    <row r="2168" spans="51:75" x14ac:dyDescent="0.3">
      <c r="AY2168" s="251" t="e">
        <f>VLOOKUP(C2168,#REF!, 2,FALSE)</f>
        <v>#REF!</v>
      </c>
      <c r="BM2168" s="191" t="s">
        <v>5963</v>
      </c>
      <c r="BN2168" s="191" t="s">
        <v>1268</v>
      </c>
      <c r="BO2168" s="191" t="s">
        <v>5964</v>
      </c>
      <c r="BU2168" s="191" t="s">
        <v>5963</v>
      </c>
      <c r="BV2168" s="191" t="s">
        <v>1268</v>
      </c>
      <c r="BW2168" s="191" t="s">
        <v>5964</v>
      </c>
    </row>
    <row r="2169" spans="51:75" x14ac:dyDescent="0.3">
      <c r="AY2169" s="251" t="e">
        <f>VLOOKUP(C2169,#REF!, 2,FALSE)</f>
        <v>#REF!</v>
      </c>
      <c r="BM2169" s="191" t="s">
        <v>5965</v>
      </c>
      <c r="BN2169" s="191" t="s">
        <v>629</v>
      </c>
      <c r="BO2169" s="191" t="s">
        <v>2553</v>
      </c>
      <c r="BU2169" s="191" t="s">
        <v>5965</v>
      </c>
      <c r="BV2169" s="191" t="s">
        <v>629</v>
      </c>
      <c r="BW2169" s="191" t="s">
        <v>2553</v>
      </c>
    </row>
    <row r="2170" spans="51:75" x14ac:dyDescent="0.3">
      <c r="AY2170" s="251" t="e">
        <f>VLOOKUP(C2170,#REF!, 2,FALSE)</f>
        <v>#REF!</v>
      </c>
      <c r="BM2170" s="191" t="s">
        <v>5966</v>
      </c>
      <c r="BN2170" s="191" t="s">
        <v>3253</v>
      </c>
      <c r="BO2170" s="191" t="s">
        <v>5967</v>
      </c>
      <c r="BU2170" s="191" t="s">
        <v>5966</v>
      </c>
      <c r="BV2170" s="191" t="s">
        <v>3253</v>
      </c>
      <c r="BW2170" s="191" t="s">
        <v>5967</v>
      </c>
    </row>
    <row r="2171" spans="51:75" x14ac:dyDescent="0.3">
      <c r="AY2171" s="251" t="e">
        <f>VLOOKUP(C2171,#REF!, 2,FALSE)</f>
        <v>#REF!</v>
      </c>
      <c r="BM2171" s="191" t="s">
        <v>5968</v>
      </c>
      <c r="BN2171" s="191" t="s">
        <v>637</v>
      </c>
      <c r="BO2171" s="191" t="s">
        <v>4767</v>
      </c>
      <c r="BU2171" s="191" t="s">
        <v>5968</v>
      </c>
      <c r="BV2171" s="191" t="s">
        <v>637</v>
      </c>
      <c r="BW2171" s="191" t="s">
        <v>4767</v>
      </c>
    </row>
    <row r="2172" spans="51:75" x14ac:dyDescent="0.3">
      <c r="AY2172" s="251" t="e">
        <f>VLOOKUP(C2172,#REF!, 2,FALSE)</f>
        <v>#REF!</v>
      </c>
      <c r="BM2172" s="191" t="s">
        <v>5970</v>
      </c>
      <c r="BN2172" s="191" t="s">
        <v>629</v>
      </c>
      <c r="BO2172" s="191" t="s">
        <v>3439</v>
      </c>
      <c r="BU2172" s="191" t="s">
        <v>5970</v>
      </c>
      <c r="BV2172" s="191" t="s">
        <v>629</v>
      </c>
      <c r="BW2172" s="191" t="s">
        <v>3439</v>
      </c>
    </row>
    <row r="2173" spans="51:75" x14ac:dyDescent="0.3">
      <c r="AY2173" s="251" t="e">
        <f>VLOOKUP(C2173,#REF!, 2,FALSE)</f>
        <v>#REF!</v>
      </c>
      <c r="BM2173" s="191" t="s">
        <v>5972</v>
      </c>
      <c r="BN2173" s="191" t="s">
        <v>1014</v>
      </c>
      <c r="BO2173" s="191" t="s">
        <v>3968</v>
      </c>
      <c r="BU2173" s="191" t="s">
        <v>5972</v>
      </c>
      <c r="BV2173" s="191" t="s">
        <v>1014</v>
      </c>
      <c r="BW2173" s="191" t="s">
        <v>3968</v>
      </c>
    </row>
    <row r="2174" spans="51:75" x14ac:dyDescent="0.3">
      <c r="AY2174" s="251" t="e">
        <f>VLOOKUP(C2174,#REF!, 2,FALSE)</f>
        <v>#REF!</v>
      </c>
      <c r="BM2174" s="191" t="s">
        <v>5975</v>
      </c>
      <c r="BN2174" s="191" t="s">
        <v>706</v>
      </c>
      <c r="BO2174" s="191" t="s">
        <v>3378</v>
      </c>
      <c r="BU2174" s="191" t="s">
        <v>5975</v>
      </c>
      <c r="BV2174" s="191" t="s">
        <v>706</v>
      </c>
      <c r="BW2174" s="191" t="s">
        <v>3378</v>
      </c>
    </row>
    <row r="2175" spans="51:75" x14ac:dyDescent="0.3">
      <c r="AY2175" s="251" t="e">
        <f>VLOOKUP(C2175,#REF!, 2,FALSE)</f>
        <v>#REF!</v>
      </c>
      <c r="BM2175" s="191" t="s">
        <v>5977</v>
      </c>
      <c r="BN2175" s="191" t="s">
        <v>663</v>
      </c>
      <c r="BO2175" s="191" t="s">
        <v>5978</v>
      </c>
      <c r="BU2175" s="191" t="s">
        <v>5977</v>
      </c>
      <c r="BV2175" s="191" t="s">
        <v>663</v>
      </c>
      <c r="BW2175" s="191" t="s">
        <v>5978</v>
      </c>
    </row>
    <row r="2176" spans="51:75" x14ac:dyDescent="0.3">
      <c r="AY2176" s="251" t="e">
        <f>VLOOKUP(C2176,#REF!, 2,FALSE)</f>
        <v>#REF!</v>
      </c>
      <c r="BM2176" s="191" t="s">
        <v>5979</v>
      </c>
      <c r="BN2176" s="191" t="s">
        <v>3029</v>
      </c>
      <c r="BO2176" s="191" t="s">
        <v>4450</v>
      </c>
      <c r="BU2176" s="191" t="s">
        <v>5979</v>
      </c>
      <c r="BV2176" s="191" t="s">
        <v>3029</v>
      </c>
      <c r="BW2176" s="191" t="s">
        <v>4450</v>
      </c>
    </row>
    <row r="2177" spans="51:75" x14ac:dyDescent="0.3">
      <c r="AY2177" s="251" t="e">
        <f>VLOOKUP(C2177,#REF!, 2,FALSE)</f>
        <v>#REF!</v>
      </c>
      <c r="BM2177" s="191" t="s">
        <v>5980</v>
      </c>
      <c r="BN2177" s="191" t="s">
        <v>3029</v>
      </c>
      <c r="BO2177" s="191" t="s">
        <v>5981</v>
      </c>
      <c r="BU2177" s="191" t="s">
        <v>5980</v>
      </c>
      <c r="BV2177" s="191" t="s">
        <v>3029</v>
      </c>
      <c r="BW2177" s="191" t="s">
        <v>5981</v>
      </c>
    </row>
    <row r="2178" spans="51:75" x14ac:dyDescent="0.3">
      <c r="AY2178" s="251" t="e">
        <f>VLOOKUP(C2178,#REF!, 2,FALSE)</f>
        <v>#REF!</v>
      </c>
      <c r="BM2178" s="191" t="s">
        <v>5982</v>
      </c>
      <c r="BN2178" s="191" t="s">
        <v>663</v>
      </c>
      <c r="BO2178" s="191" t="s">
        <v>5983</v>
      </c>
      <c r="BU2178" s="191" t="s">
        <v>5982</v>
      </c>
      <c r="BV2178" s="191" t="s">
        <v>663</v>
      </c>
      <c r="BW2178" s="191" t="s">
        <v>5983</v>
      </c>
    </row>
    <row r="2179" spans="51:75" x14ac:dyDescent="0.3">
      <c r="AY2179" s="251" t="e">
        <f>VLOOKUP(C2179,#REF!, 2,FALSE)</f>
        <v>#REF!</v>
      </c>
      <c r="BM2179" s="191" t="s">
        <v>1112</v>
      </c>
      <c r="BN2179" s="191" t="s">
        <v>670</v>
      </c>
      <c r="BO2179" s="191" t="s">
        <v>5984</v>
      </c>
      <c r="BU2179" s="191" t="s">
        <v>1112</v>
      </c>
      <c r="BV2179" s="191" t="s">
        <v>670</v>
      </c>
      <c r="BW2179" s="191" t="s">
        <v>5984</v>
      </c>
    </row>
    <row r="2180" spans="51:75" x14ac:dyDescent="0.3">
      <c r="AY2180" s="251" t="e">
        <f>VLOOKUP(C2180,#REF!, 2,FALSE)</f>
        <v>#REF!</v>
      </c>
      <c r="BM2180" s="191" t="s">
        <v>5985</v>
      </c>
      <c r="BN2180" s="191" t="s">
        <v>620</v>
      </c>
      <c r="BO2180" s="191" t="s">
        <v>4433</v>
      </c>
      <c r="BU2180" s="191" t="s">
        <v>5985</v>
      </c>
      <c r="BV2180" s="191" t="s">
        <v>620</v>
      </c>
      <c r="BW2180" s="191" t="s">
        <v>4433</v>
      </c>
    </row>
    <row r="2181" spans="51:75" x14ac:dyDescent="0.3">
      <c r="AY2181" s="251" t="e">
        <f>VLOOKUP(C2181,#REF!, 2,FALSE)</f>
        <v>#REF!</v>
      </c>
      <c r="BM2181" s="191" t="s">
        <v>5986</v>
      </c>
      <c r="BN2181" s="191" t="s">
        <v>16989</v>
      </c>
      <c r="BO2181" s="191" t="s">
        <v>1194</v>
      </c>
      <c r="BU2181" s="191" t="s">
        <v>5986</v>
      </c>
      <c r="BV2181" s="191" t="s">
        <v>16989</v>
      </c>
      <c r="BW2181" s="191" t="s">
        <v>1194</v>
      </c>
    </row>
    <row r="2182" spans="51:75" x14ac:dyDescent="0.3">
      <c r="AY2182" s="251" t="e">
        <f>VLOOKUP(C2182,#REF!, 2,FALSE)</f>
        <v>#REF!</v>
      </c>
      <c r="BM2182" s="191" t="s">
        <v>5987</v>
      </c>
      <c r="BN2182" s="191" t="s">
        <v>3006</v>
      </c>
      <c r="BO2182" s="191" t="s">
        <v>2984</v>
      </c>
      <c r="BU2182" s="191" t="s">
        <v>5987</v>
      </c>
      <c r="BV2182" s="191" t="s">
        <v>3006</v>
      </c>
      <c r="BW2182" s="191" t="s">
        <v>2984</v>
      </c>
    </row>
    <row r="2183" spans="51:75" x14ac:dyDescent="0.3">
      <c r="AY2183" s="251" t="e">
        <f>VLOOKUP(C2183,#REF!, 2,FALSE)</f>
        <v>#REF!</v>
      </c>
      <c r="BM2183" s="191" t="s">
        <v>5988</v>
      </c>
      <c r="BN2183" s="191" t="s">
        <v>632</v>
      </c>
      <c r="BO2183" s="191" t="s">
        <v>2984</v>
      </c>
      <c r="BU2183" s="191" t="s">
        <v>5988</v>
      </c>
      <c r="BV2183" s="191" t="s">
        <v>632</v>
      </c>
      <c r="BW2183" s="191" t="s">
        <v>2984</v>
      </c>
    </row>
    <row r="2184" spans="51:75" x14ac:dyDescent="0.3">
      <c r="AY2184" s="251" t="e">
        <f>VLOOKUP(C2184,#REF!, 2,FALSE)</f>
        <v>#REF!</v>
      </c>
      <c r="BM2184" s="191" t="s">
        <v>5989</v>
      </c>
      <c r="BN2184" s="191" t="s">
        <v>3046</v>
      </c>
      <c r="BO2184" s="191" t="s">
        <v>5990</v>
      </c>
      <c r="BU2184" s="191" t="s">
        <v>5989</v>
      </c>
      <c r="BV2184" s="191" t="s">
        <v>3046</v>
      </c>
      <c r="BW2184" s="191" t="s">
        <v>5990</v>
      </c>
    </row>
    <row r="2185" spans="51:75" x14ac:dyDescent="0.3">
      <c r="AY2185" s="251" t="e">
        <f>VLOOKUP(C2185,#REF!, 2,FALSE)</f>
        <v>#REF!</v>
      </c>
      <c r="BM2185" s="191" t="s">
        <v>5991</v>
      </c>
      <c r="BN2185" s="191" t="s">
        <v>614</v>
      </c>
      <c r="BO2185" s="191" t="s">
        <v>5992</v>
      </c>
      <c r="BU2185" s="191" t="s">
        <v>5991</v>
      </c>
      <c r="BV2185" s="191" t="s">
        <v>614</v>
      </c>
      <c r="BW2185" s="191" t="s">
        <v>5992</v>
      </c>
    </row>
    <row r="2186" spans="51:75" x14ac:dyDescent="0.3">
      <c r="AY2186" s="251" t="e">
        <f>VLOOKUP(C2186,#REF!, 2,FALSE)</f>
        <v>#REF!</v>
      </c>
      <c r="BM2186" s="191" t="s">
        <v>1113</v>
      </c>
      <c r="BN2186" s="191" t="s">
        <v>1126</v>
      </c>
      <c r="BO2186" s="191" t="s">
        <v>5993</v>
      </c>
      <c r="BU2186" s="191" t="s">
        <v>1113</v>
      </c>
      <c r="BV2186" s="191" t="s">
        <v>1126</v>
      </c>
      <c r="BW2186" s="191" t="s">
        <v>5993</v>
      </c>
    </row>
    <row r="2187" spans="51:75" x14ac:dyDescent="0.3">
      <c r="AY2187" s="251" t="e">
        <f>VLOOKUP(C2187,#REF!, 2,FALSE)</f>
        <v>#REF!</v>
      </c>
      <c r="BM2187" s="191" t="s">
        <v>5994</v>
      </c>
      <c r="BN2187" s="191" t="s">
        <v>3203</v>
      </c>
      <c r="BO2187" s="191" t="s">
        <v>2984</v>
      </c>
      <c r="BU2187" s="191" t="s">
        <v>5994</v>
      </c>
      <c r="BV2187" s="191" t="s">
        <v>3203</v>
      </c>
      <c r="BW2187" s="191" t="s">
        <v>2984</v>
      </c>
    </row>
    <row r="2188" spans="51:75" x14ac:dyDescent="0.3">
      <c r="AY2188" s="251" t="e">
        <f>VLOOKUP(C2188,#REF!, 2,FALSE)</f>
        <v>#REF!</v>
      </c>
      <c r="BM2188" s="191" t="s">
        <v>170</v>
      </c>
      <c r="BN2188" s="191" t="s">
        <v>3203</v>
      </c>
      <c r="BO2188" s="191" t="s">
        <v>2984</v>
      </c>
      <c r="BU2188" s="191" t="s">
        <v>170</v>
      </c>
      <c r="BV2188" s="191" t="s">
        <v>3203</v>
      </c>
      <c r="BW2188" s="191" t="s">
        <v>2984</v>
      </c>
    </row>
    <row r="2189" spans="51:75" x14ac:dyDescent="0.3">
      <c r="AY2189" s="251" t="e">
        <f>VLOOKUP(C2189,#REF!, 2,FALSE)</f>
        <v>#REF!</v>
      </c>
      <c r="BM2189" s="191" t="s">
        <v>5995</v>
      </c>
      <c r="BN2189" s="191" t="s">
        <v>3084</v>
      </c>
      <c r="BO2189" s="191" t="s">
        <v>2984</v>
      </c>
      <c r="BU2189" s="191" t="s">
        <v>5995</v>
      </c>
      <c r="BV2189" s="191" t="s">
        <v>3084</v>
      </c>
      <c r="BW2189" s="191" t="s">
        <v>2984</v>
      </c>
    </row>
    <row r="2190" spans="51:75" x14ac:dyDescent="0.3">
      <c r="AY2190" s="251" t="e">
        <f>VLOOKUP(C2190,#REF!, 2,FALSE)</f>
        <v>#REF!</v>
      </c>
      <c r="BM2190" s="191" t="s">
        <v>5996</v>
      </c>
      <c r="BN2190" s="191" t="s">
        <v>2984</v>
      </c>
      <c r="BO2190" s="191" t="s">
        <v>5997</v>
      </c>
      <c r="BU2190" s="191" t="s">
        <v>5996</v>
      </c>
      <c r="BV2190" s="191" t="s">
        <v>2984</v>
      </c>
      <c r="BW2190" s="191" t="s">
        <v>5997</v>
      </c>
    </row>
    <row r="2191" spans="51:75" x14ac:dyDescent="0.3">
      <c r="AY2191" s="251" t="e">
        <f>VLOOKUP(C2191,#REF!, 2,FALSE)</f>
        <v>#REF!</v>
      </c>
      <c r="BM2191" s="191" t="s">
        <v>5998</v>
      </c>
      <c r="BN2191" s="191" t="s">
        <v>2984</v>
      </c>
      <c r="BO2191" s="191" t="s">
        <v>2984</v>
      </c>
      <c r="BU2191" s="191" t="s">
        <v>5998</v>
      </c>
      <c r="BV2191" s="191" t="s">
        <v>2984</v>
      </c>
      <c r="BW2191" s="191" t="s">
        <v>2984</v>
      </c>
    </row>
    <row r="2192" spans="51:75" x14ac:dyDescent="0.3">
      <c r="AY2192" s="251" t="e">
        <f>VLOOKUP(C2192,#REF!, 2,FALSE)</f>
        <v>#REF!</v>
      </c>
      <c r="BM2192" s="191" t="s">
        <v>5999</v>
      </c>
      <c r="BN2192" s="191" t="s">
        <v>2984</v>
      </c>
      <c r="BO2192" s="191" t="s">
        <v>2984</v>
      </c>
      <c r="BU2192" s="191" t="s">
        <v>5999</v>
      </c>
      <c r="BV2192" s="191" t="s">
        <v>2984</v>
      </c>
      <c r="BW2192" s="191" t="s">
        <v>2984</v>
      </c>
    </row>
    <row r="2193" spans="51:75" x14ac:dyDescent="0.3">
      <c r="AY2193" s="251" t="e">
        <f>VLOOKUP(C2193,#REF!, 2,FALSE)</f>
        <v>#REF!</v>
      </c>
      <c r="BM2193" s="191" t="s">
        <v>6000</v>
      </c>
      <c r="BN2193" s="191" t="s">
        <v>622</v>
      </c>
      <c r="BO2193" s="191" t="s">
        <v>6001</v>
      </c>
      <c r="BU2193" s="191" t="s">
        <v>6000</v>
      </c>
      <c r="BV2193" s="191" t="s">
        <v>622</v>
      </c>
      <c r="BW2193" s="191" t="s">
        <v>6001</v>
      </c>
    </row>
    <row r="2194" spans="51:75" x14ac:dyDescent="0.3">
      <c r="AY2194" s="251" t="e">
        <f>VLOOKUP(C2194,#REF!, 2,FALSE)</f>
        <v>#REF!</v>
      </c>
      <c r="BM2194" s="191" t="s">
        <v>1114</v>
      </c>
      <c r="BN2194" s="191" t="s">
        <v>624</v>
      </c>
      <c r="BO2194" s="191" t="s">
        <v>2266</v>
      </c>
      <c r="BU2194" s="191" t="s">
        <v>1114</v>
      </c>
      <c r="BV2194" s="191" t="s">
        <v>624</v>
      </c>
      <c r="BW2194" s="191" t="s">
        <v>2266</v>
      </c>
    </row>
    <row r="2195" spans="51:75" x14ac:dyDescent="0.3">
      <c r="AY2195" s="251" t="e">
        <f>VLOOKUP(C2195,#REF!, 2,FALSE)</f>
        <v>#REF!</v>
      </c>
      <c r="BM2195" s="191" t="s">
        <v>6002</v>
      </c>
      <c r="BN2195" s="191" t="s">
        <v>804</v>
      </c>
      <c r="BO2195" s="191" t="s">
        <v>6003</v>
      </c>
      <c r="BU2195" s="191" t="s">
        <v>6002</v>
      </c>
      <c r="BV2195" s="191" t="s">
        <v>804</v>
      </c>
      <c r="BW2195" s="191" t="s">
        <v>6003</v>
      </c>
    </row>
    <row r="2196" spans="51:75" x14ac:dyDescent="0.3">
      <c r="AY2196" s="251" t="e">
        <f>VLOOKUP(C2196,#REF!, 2,FALSE)</f>
        <v>#REF!</v>
      </c>
      <c r="BM2196" s="191" t="s">
        <v>6004</v>
      </c>
      <c r="BN2196" s="191" t="s">
        <v>3253</v>
      </c>
      <c r="BO2196" s="191" t="s">
        <v>771</v>
      </c>
      <c r="BU2196" s="191" t="s">
        <v>6004</v>
      </c>
      <c r="BV2196" s="191" t="s">
        <v>3253</v>
      </c>
      <c r="BW2196" s="191" t="s">
        <v>771</v>
      </c>
    </row>
    <row r="2197" spans="51:75" x14ac:dyDescent="0.3">
      <c r="AY2197" s="251" t="e">
        <f>VLOOKUP(C2197,#REF!, 2,FALSE)</f>
        <v>#REF!</v>
      </c>
      <c r="BM2197" s="191" t="s">
        <v>6005</v>
      </c>
      <c r="BN2197" s="191" t="s">
        <v>617</v>
      </c>
      <c r="BO2197" s="191" t="s">
        <v>6006</v>
      </c>
      <c r="BU2197" s="191" t="s">
        <v>6005</v>
      </c>
      <c r="BV2197" s="191" t="s">
        <v>617</v>
      </c>
      <c r="BW2197" s="191" t="s">
        <v>6006</v>
      </c>
    </row>
    <row r="2198" spans="51:75" x14ac:dyDescent="0.3">
      <c r="AY2198" s="251" t="e">
        <f>VLOOKUP(C2198,#REF!, 2,FALSE)</f>
        <v>#REF!</v>
      </c>
      <c r="BM2198" s="191" t="s">
        <v>6007</v>
      </c>
      <c r="BN2198" s="191" t="s">
        <v>2984</v>
      </c>
      <c r="BO2198" s="191" t="s">
        <v>6008</v>
      </c>
      <c r="BU2198" s="191" t="s">
        <v>6007</v>
      </c>
      <c r="BV2198" s="191" t="s">
        <v>2984</v>
      </c>
      <c r="BW2198" s="191" t="s">
        <v>6008</v>
      </c>
    </row>
    <row r="2199" spans="51:75" x14ac:dyDescent="0.3">
      <c r="AY2199" s="251" t="e">
        <f>VLOOKUP(C2199,#REF!, 2,FALSE)</f>
        <v>#REF!</v>
      </c>
      <c r="BM2199" s="191" t="s">
        <v>6009</v>
      </c>
      <c r="BN2199" s="191" t="s">
        <v>3006</v>
      </c>
      <c r="BO2199" s="191" t="s">
        <v>1779</v>
      </c>
      <c r="BU2199" s="191" t="s">
        <v>6009</v>
      </c>
      <c r="BV2199" s="191" t="s">
        <v>3006</v>
      </c>
      <c r="BW2199" s="191" t="s">
        <v>1779</v>
      </c>
    </row>
    <row r="2200" spans="51:75" x14ac:dyDescent="0.3">
      <c r="AY2200" s="251" t="e">
        <f>VLOOKUP(C2200,#REF!, 2,FALSE)</f>
        <v>#REF!</v>
      </c>
      <c r="BM2200" s="191" t="s">
        <v>6010</v>
      </c>
      <c r="BN2200" s="191" t="s">
        <v>614</v>
      </c>
      <c r="BO2200" s="191" t="s">
        <v>1124</v>
      </c>
      <c r="BU2200" s="191" t="s">
        <v>6010</v>
      </c>
      <c r="BV2200" s="191" t="s">
        <v>614</v>
      </c>
      <c r="BW2200" s="191" t="s">
        <v>1124</v>
      </c>
    </row>
    <row r="2201" spans="51:75" x14ac:dyDescent="0.3">
      <c r="AY2201" s="251" t="e">
        <f>VLOOKUP(C2201,#REF!, 2,FALSE)</f>
        <v>#REF!</v>
      </c>
      <c r="BM2201" s="191" t="s">
        <v>6011</v>
      </c>
      <c r="BN2201" s="191" t="s">
        <v>637</v>
      </c>
      <c r="BO2201" s="191" t="s">
        <v>1017</v>
      </c>
      <c r="BU2201" s="191" t="s">
        <v>6011</v>
      </c>
      <c r="BV2201" s="191" t="s">
        <v>637</v>
      </c>
      <c r="BW2201" s="191" t="s">
        <v>1017</v>
      </c>
    </row>
    <row r="2202" spans="51:75" x14ac:dyDescent="0.3">
      <c r="AY2202" s="251" t="e">
        <f>VLOOKUP(C2202,#REF!, 2,FALSE)</f>
        <v>#REF!</v>
      </c>
      <c r="BM2202" s="191" t="s">
        <v>6012</v>
      </c>
      <c r="BN2202" s="191" t="s">
        <v>632</v>
      </c>
      <c r="BO2202" s="191" t="s">
        <v>1166</v>
      </c>
      <c r="BU2202" s="191" t="s">
        <v>6012</v>
      </c>
      <c r="BV2202" s="191" t="s">
        <v>632</v>
      </c>
      <c r="BW2202" s="191" t="s">
        <v>1166</v>
      </c>
    </row>
    <row r="2203" spans="51:75" x14ac:dyDescent="0.3">
      <c r="AY2203" s="251" t="e">
        <f>VLOOKUP(C2203,#REF!, 2,FALSE)</f>
        <v>#REF!</v>
      </c>
      <c r="BM2203" s="191" t="s">
        <v>6013</v>
      </c>
      <c r="BN2203" s="191" t="s">
        <v>614</v>
      </c>
      <c r="BO2203" s="191" t="s">
        <v>1376</v>
      </c>
      <c r="BU2203" s="191" t="s">
        <v>6013</v>
      </c>
      <c r="BV2203" s="191" t="s">
        <v>614</v>
      </c>
      <c r="BW2203" s="191" t="s">
        <v>1376</v>
      </c>
    </row>
    <row r="2204" spans="51:75" x14ac:dyDescent="0.3">
      <c r="AY2204" s="251" t="e">
        <f>VLOOKUP(C2204,#REF!, 2,FALSE)</f>
        <v>#REF!</v>
      </c>
      <c r="BM2204" s="191" t="s">
        <v>6015</v>
      </c>
      <c r="BN2204" s="191" t="s">
        <v>3006</v>
      </c>
      <c r="BO2204" s="191" t="s">
        <v>2984</v>
      </c>
      <c r="BU2204" s="191" t="s">
        <v>6015</v>
      </c>
      <c r="BV2204" s="191" t="s">
        <v>3006</v>
      </c>
      <c r="BW2204" s="191" t="s">
        <v>2984</v>
      </c>
    </row>
    <row r="2205" spans="51:75" x14ac:dyDescent="0.3">
      <c r="AY2205" s="251" t="e">
        <f>VLOOKUP(C2205,#REF!, 2,FALSE)</f>
        <v>#REF!</v>
      </c>
      <c r="BM2205" s="191" t="s">
        <v>6016</v>
      </c>
      <c r="BN2205" s="191" t="s">
        <v>3006</v>
      </c>
      <c r="BO2205" s="191" t="s">
        <v>2984</v>
      </c>
      <c r="BU2205" s="191" t="s">
        <v>6016</v>
      </c>
      <c r="BV2205" s="191" t="s">
        <v>3006</v>
      </c>
      <c r="BW2205" s="191" t="s">
        <v>2984</v>
      </c>
    </row>
    <row r="2206" spans="51:75" x14ac:dyDescent="0.3">
      <c r="AY2206" s="251" t="e">
        <f>VLOOKUP(C2206,#REF!, 2,FALSE)</f>
        <v>#REF!</v>
      </c>
      <c r="BM2206" s="191" t="s">
        <v>6017</v>
      </c>
      <c r="BN2206" s="191" t="s">
        <v>3006</v>
      </c>
      <c r="BO2206" s="191" t="s">
        <v>2984</v>
      </c>
      <c r="BU2206" s="191" t="s">
        <v>6017</v>
      </c>
      <c r="BV2206" s="191" t="s">
        <v>3006</v>
      </c>
      <c r="BW2206" s="191" t="s">
        <v>2984</v>
      </c>
    </row>
    <row r="2207" spans="51:75" x14ac:dyDescent="0.3">
      <c r="AY2207" s="251" t="e">
        <f>VLOOKUP(C2207,#REF!, 2,FALSE)</f>
        <v>#REF!</v>
      </c>
      <c r="BM2207" s="191" t="s">
        <v>1115</v>
      </c>
      <c r="BN2207" s="191" t="s">
        <v>640</v>
      </c>
      <c r="BO2207" s="191" t="s">
        <v>3111</v>
      </c>
      <c r="BU2207" s="191" t="s">
        <v>1115</v>
      </c>
      <c r="BV2207" s="191" t="s">
        <v>640</v>
      </c>
      <c r="BW2207" s="191" t="s">
        <v>3111</v>
      </c>
    </row>
    <row r="2208" spans="51:75" x14ac:dyDescent="0.3">
      <c r="AY2208" s="251" t="e">
        <f>VLOOKUP(C2208,#REF!, 2,FALSE)</f>
        <v>#REF!</v>
      </c>
      <c r="BM2208" s="191" t="s">
        <v>6018</v>
      </c>
      <c r="BN2208" s="191" t="s">
        <v>3003</v>
      </c>
      <c r="BO2208" s="191" t="s">
        <v>6019</v>
      </c>
      <c r="BU2208" s="191" t="s">
        <v>6018</v>
      </c>
      <c r="BV2208" s="191" t="s">
        <v>3003</v>
      </c>
      <c r="BW2208" s="191" t="s">
        <v>6019</v>
      </c>
    </row>
    <row r="2209" spans="51:75" x14ac:dyDescent="0.3">
      <c r="AY2209" s="251" t="e">
        <f>VLOOKUP(C2209,#REF!, 2,FALSE)</f>
        <v>#REF!</v>
      </c>
      <c r="BM2209" s="191" t="s">
        <v>1116</v>
      </c>
      <c r="BN2209" s="191" t="s">
        <v>1343</v>
      </c>
      <c r="BO2209" s="191" t="s">
        <v>6020</v>
      </c>
      <c r="BU2209" s="191" t="s">
        <v>1116</v>
      </c>
      <c r="BV2209" s="191" t="s">
        <v>1343</v>
      </c>
      <c r="BW2209" s="191" t="s">
        <v>6020</v>
      </c>
    </row>
    <row r="2210" spans="51:75" x14ac:dyDescent="0.3">
      <c r="AY2210" s="251" t="e">
        <f>VLOOKUP(C2210,#REF!, 2,FALSE)</f>
        <v>#REF!</v>
      </c>
      <c r="BM2210" s="191" t="s">
        <v>6022</v>
      </c>
      <c r="BN2210" s="191" t="s">
        <v>842</v>
      </c>
      <c r="BO2210" s="191" t="s">
        <v>6023</v>
      </c>
      <c r="BU2210" s="191" t="s">
        <v>6022</v>
      </c>
      <c r="BV2210" s="191" t="s">
        <v>842</v>
      </c>
      <c r="BW2210" s="191" t="s">
        <v>6023</v>
      </c>
    </row>
    <row r="2211" spans="51:75" x14ac:dyDescent="0.3">
      <c r="AY2211" s="251" t="e">
        <f>VLOOKUP(C2211,#REF!, 2,FALSE)</f>
        <v>#REF!</v>
      </c>
      <c r="BM2211" s="191" t="s">
        <v>6024</v>
      </c>
      <c r="BN2211" s="191" t="s">
        <v>16989</v>
      </c>
      <c r="BO2211" s="191" t="s">
        <v>3067</v>
      </c>
      <c r="BU2211" s="191" t="s">
        <v>6024</v>
      </c>
      <c r="BV2211" s="191" t="s">
        <v>16989</v>
      </c>
      <c r="BW2211" s="191" t="s">
        <v>3067</v>
      </c>
    </row>
    <row r="2212" spans="51:75" x14ac:dyDescent="0.3">
      <c r="AY2212" s="251" t="e">
        <f>VLOOKUP(C2212,#REF!, 2,FALSE)</f>
        <v>#REF!</v>
      </c>
      <c r="BM2212" s="191" t="s">
        <v>6025</v>
      </c>
      <c r="BN2212" s="191" t="s">
        <v>3203</v>
      </c>
      <c r="BO2212" s="191" t="s">
        <v>849</v>
      </c>
      <c r="BU2212" s="191" t="s">
        <v>6025</v>
      </c>
      <c r="BV2212" s="191" t="s">
        <v>3203</v>
      </c>
      <c r="BW2212" s="191" t="s">
        <v>849</v>
      </c>
    </row>
    <row r="2213" spans="51:75" x14ac:dyDescent="0.3">
      <c r="AY2213" s="251" t="e">
        <f>VLOOKUP(C2213,#REF!, 2,FALSE)</f>
        <v>#REF!</v>
      </c>
      <c r="BM2213" s="191" t="s">
        <v>171</v>
      </c>
      <c r="BN2213" s="191" t="s">
        <v>1343</v>
      </c>
      <c r="BO2213" s="191" t="s">
        <v>6026</v>
      </c>
      <c r="BU2213" s="191" t="s">
        <v>171</v>
      </c>
      <c r="BV2213" s="191" t="s">
        <v>1343</v>
      </c>
      <c r="BW2213" s="191" t="s">
        <v>6026</v>
      </c>
    </row>
    <row r="2214" spans="51:75" x14ac:dyDescent="0.3">
      <c r="AY2214" s="251" t="e">
        <f>VLOOKUP(C2214,#REF!, 2,FALSE)</f>
        <v>#REF!</v>
      </c>
      <c r="BM2214" s="191" t="s">
        <v>6027</v>
      </c>
      <c r="BN2214" s="191" t="s">
        <v>16989</v>
      </c>
      <c r="BO2214" s="191" t="s">
        <v>957</v>
      </c>
      <c r="BU2214" s="191" t="s">
        <v>6027</v>
      </c>
      <c r="BV2214" s="191" t="s">
        <v>16989</v>
      </c>
      <c r="BW2214" s="191" t="s">
        <v>957</v>
      </c>
    </row>
    <row r="2215" spans="51:75" x14ac:dyDescent="0.3">
      <c r="AY2215" s="251" t="e">
        <f>VLOOKUP(C2215,#REF!, 2,FALSE)</f>
        <v>#REF!</v>
      </c>
      <c r="BM2215" s="191" t="s">
        <v>6028</v>
      </c>
      <c r="BN2215" s="191" t="s">
        <v>3084</v>
      </c>
      <c r="BO2215" s="191" t="s">
        <v>6029</v>
      </c>
      <c r="BU2215" s="191" t="s">
        <v>6028</v>
      </c>
      <c r="BV2215" s="191" t="s">
        <v>3084</v>
      </c>
      <c r="BW2215" s="191" t="s">
        <v>6029</v>
      </c>
    </row>
    <row r="2216" spans="51:75" x14ac:dyDescent="0.3">
      <c r="AY2216" s="251" t="e">
        <f>VLOOKUP(C2216,#REF!, 2,FALSE)</f>
        <v>#REF!</v>
      </c>
      <c r="BM2216" s="191" t="s">
        <v>6030</v>
      </c>
      <c r="BN2216" s="191" t="s">
        <v>1343</v>
      </c>
      <c r="BO2216" s="191" t="s">
        <v>6031</v>
      </c>
      <c r="BU2216" s="191" t="s">
        <v>6030</v>
      </c>
      <c r="BV2216" s="191" t="s">
        <v>1343</v>
      </c>
      <c r="BW2216" s="191" t="s">
        <v>6031</v>
      </c>
    </row>
    <row r="2217" spans="51:75" x14ac:dyDescent="0.3">
      <c r="AY2217" s="251" t="e">
        <f>VLOOKUP(C2217,#REF!, 2,FALSE)</f>
        <v>#REF!</v>
      </c>
      <c r="BM2217" s="191" t="s">
        <v>6032</v>
      </c>
      <c r="BN2217" s="191" t="s">
        <v>16989</v>
      </c>
      <c r="BO2217" s="191" t="s">
        <v>6033</v>
      </c>
      <c r="BU2217" s="191" t="s">
        <v>6032</v>
      </c>
      <c r="BV2217" s="191" t="s">
        <v>16989</v>
      </c>
      <c r="BW2217" s="191" t="s">
        <v>6033</v>
      </c>
    </row>
    <row r="2218" spans="51:75" x14ac:dyDescent="0.3">
      <c r="AY2218" s="251" t="e">
        <f>VLOOKUP(C2218,#REF!, 2,FALSE)</f>
        <v>#REF!</v>
      </c>
      <c r="BM2218" s="191" t="s">
        <v>6034</v>
      </c>
      <c r="BN2218" s="191" t="s">
        <v>1140</v>
      </c>
      <c r="BO2218" s="191" t="s">
        <v>6035</v>
      </c>
      <c r="BU2218" s="191" t="s">
        <v>6034</v>
      </c>
      <c r="BV2218" s="191" t="s">
        <v>1140</v>
      </c>
      <c r="BW2218" s="191" t="s">
        <v>6035</v>
      </c>
    </row>
    <row r="2219" spans="51:75" x14ac:dyDescent="0.3">
      <c r="AY2219" s="251" t="e">
        <f>VLOOKUP(C2219,#REF!, 2,FALSE)</f>
        <v>#REF!</v>
      </c>
      <c r="BM2219" s="191" t="s">
        <v>1117</v>
      </c>
      <c r="BN2219" s="191" t="s">
        <v>1140</v>
      </c>
      <c r="BO2219" s="191" t="s">
        <v>6036</v>
      </c>
      <c r="BU2219" s="191" t="s">
        <v>1117</v>
      </c>
      <c r="BV2219" s="191" t="s">
        <v>1140</v>
      </c>
      <c r="BW2219" s="191" t="s">
        <v>6036</v>
      </c>
    </row>
    <row r="2220" spans="51:75" x14ac:dyDescent="0.3">
      <c r="AY2220" s="251" t="e">
        <f>VLOOKUP(C2220,#REF!, 2,FALSE)</f>
        <v>#REF!</v>
      </c>
      <c r="BM2220" s="191" t="s">
        <v>6037</v>
      </c>
      <c r="BN2220" s="191" t="s">
        <v>656</v>
      </c>
      <c r="BO2220" s="191" t="s">
        <v>5741</v>
      </c>
      <c r="BU2220" s="191" t="s">
        <v>6037</v>
      </c>
      <c r="BV2220" s="191" t="s">
        <v>656</v>
      </c>
      <c r="BW2220" s="191" t="s">
        <v>5741</v>
      </c>
    </row>
    <row r="2221" spans="51:75" x14ac:dyDescent="0.3">
      <c r="AY2221" s="251" t="e">
        <f>VLOOKUP(C2221,#REF!, 2,FALSE)</f>
        <v>#REF!</v>
      </c>
      <c r="BM2221" s="191" t="s">
        <v>6038</v>
      </c>
      <c r="BN2221" s="191" t="s">
        <v>16989</v>
      </c>
      <c r="BO2221" s="191" t="s">
        <v>3479</v>
      </c>
      <c r="BU2221" s="191" t="s">
        <v>6038</v>
      </c>
      <c r="BV2221" s="191" t="s">
        <v>16989</v>
      </c>
      <c r="BW2221" s="191" t="s">
        <v>3479</v>
      </c>
    </row>
    <row r="2222" spans="51:75" x14ac:dyDescent="0.3">
      <c r="AY2222" s="251" t="e">
        <f>VLOOKUP(C2222,#REF!, 2,FALSE)</f>
        <v>#REF!</v>
      </c>
      <c r="BM2222" s="191" t="s">
        <v>6039</v>
      </c>
      <c r="BN2222" s="191" t="s">
        <v>3203</v>
      </c>
      <c r="BO2222" s="191" t="s">
        <v>6040</v>
      </c>
      <c r="BU2222" s="191" t="s">
        <v>6039</v>
      </c>
      <c r="BV2222" s="191" t="s">
        <v>3203</v>
      </c>
      <c r="BW2222" s="191" t="s">
        <v>6040</v>
      </c>
    </row>
    <row r="2223" spans="51:75" x14ac:dyDescent="0.3">
      <c r="AY2223" s="251" t="e">
        <f>VLOOKUP(C2223,#REF!, 2,FALSE)</f>
        <v>#REF!</v>
      </c>
      <c r="BM2223" s="191" t="s">
        <v>6041</v>
      </c>
      <c r="BN2223" s="191" t="s">
        <v>16989</v>
      </c>
      <c r="BO2223" s="191" t="s">
        <v>5162</v>
      </c>
      <c r="BU2223" s="191" t="s">
        <v>6041</v>
      </c>
      <c r="BV2223" s="191" t="s">
        <v>16989</v>
      </c>
      <c r="BW2223" s="191" t="s">
        <v>5162</v>
      </c>
    </row>
    <row r="2224" spans="51:75" x14ac:dyDescent="0.3">
      <c r="AY2224" s="251" t="e">
        <f>VLOOKUP(C2224,#REF!, 2,FALSE)</f>
        <v>#REF!</v>
      </c>
      <c r="BM2224" s="191" t="s">
        <v>6042</v>
      </c>
      <c r="BN2224" s="191" t="s">
        <v>16989</v>
      </c>
      <c r="BO2224" s="191" t="s">
        <v>3874</v>
      </c>
      <c r="BU2224" s="191" t="s">
        <v>6042</v>
      </c>
      <c r="BV2224" s="191" t="s">
        <v>16989</v>
      </c>
      <c r="BW2224" s="191" t="s">
        <v>3874</v>
      </c>
    </row>
    <row r="2225" spans="51:75" x14ac:dyDescent="0.3">
      <c r="AY2225" s="251" t="e">
        <f>VLOOKUP(C2225,#REF!, 2,FALSE)</f>
        <v>#REF!</v>
      </c>
      <c r="BM2225" s="191" t="s">
        <v>6043</v>
      </c>
      <c r="BN2225" s="191" t="s">
        <v>626</v>
      </c>
      <c r="BO2225" s="191" t="s">
        <v>771</v>
      </c>
      <c r="BU2225" s="191" t="s">
        <v>6043</v>
      </c>
      <c r="BV2225" s="191" t="s">
        <v>626</v>
      </c>
      <c r="BW2225" s="191" t="s">
        <v>771</v>
      </c>
    </row>
    <row r="2226" spans="51:75" x14ac:dyDescent="0.3">
      <c r="AY2226" s="251" t="e">
        <f>VLOOKUP(C2226,#REF!, 2,FALSE)</f>
        <v>#REF!</v>
      </c>
      <c r="BM2226" s="191" t="s">
        <v>6044</v>
      </c>
      <c r="BN2226" s="191" t="s">
        <v>3046</v>
      </c>
      <c r="BO2226" s="191" t="s">
        <v>6045</v>
      </c>
      <c r="BU2226" s="191" t="s">
        <v>6044</v>
      </c>
      <c r="BV2226" s="191" t="s">
        <v>3046</v>
      </c>
      <c r="BW2226" s="191" t="s">
        <v>6045</v>
      </c>
    </row>
    <row r="2227" spans="51:75" x14ac:dyDescent="0.3">
      <c r="AY2227" s="251" t="e">
        <f>VLOOKUP(C2227,#REF!, 2,FALSE)</f>
        <v>#REF!</v>
      </c>
      <c r="BM2227" s="191" t="s">
        <v>6046</v>
      </c>
      <c r="BN2227" s="191" t="s">
        <v>3088</v>
      </c>
      <c r="BO2227" s="191" t="s">
        <v>2984</v>
      </c>
      <c r="BU2227" s="191" t="s">
        <v>6046</v>
      </c>
      <c r="BV2227" s="191" t="s">
        <v>3088</v>
      </c>
      <c r="BW2227" s="191" t="s">
        <v>2984</v>
      </c>
    </row>
    <row r="2228" spans="51:75" x14ac:dyDescent="0.3">
      <c r="AY2228" s="251" t="e">
        <f>VLOOKUP(C2228,#REF!, 2,FALSE)</f>
        <v>#REF!</v>
      </c>
      <c r="BM2228" s="191" t="s">
        <v>6047</v>
      </c>
      <c r="BN2228" s="191" t="s">
        <v>16989</v>
      </c>
      <c r="BO2228" s="191" t="s">
        <v>6048</v>
      </c>
      <c r="BU2228" s="191" t="s">
        <v>6047</v>
      </c>
      <c r="BV2228" s="191" t="s">
        <v>16989</v>
      </c>
      <c r="BW2228" s="191" t="s">
        <v>6048</v>
      </c>
    </row>
    <row r="2229" spans="51:75" x14ac:dyDescent="0.3">
      <c r="AY2229" s="251" t="e">
        <f>VLOOKUP(C2229,#REF!, 2,FALSE)</f>
        <v>#REF!</v>
      </c>
      <c r="BM2229" s="191" t="s">
        <v>6049</v>
      </c>
      <c r="BN2229" s="191" t="s">
        <v>16989</v>
      </c>
      <c r="BO2229" s="191" t="s">
        <v>2984</v>
      </c>
      <c r="BU2229" s="191" t="s">
        <v>6049</v>
      </c>
      <c r="BV2229" s="191" t="s">
        <v>16989</v>
      </c>
      <c r="BW2229" s="191" t="s">
        <v>2984</v>
      </c>
    </row>
    <row r="2230" spans="51:75" x14ac:dyDescent="0.3">
      <c r="AY2230" s="251" t="e">
        <f>VLOOKUP(C2230,#REF!, 2,FALSE)</f>
        <v>#REF!</v>
      </c>
      <c r="BM2230" s="191" t="s">
        <v>6050</v>
      </c>
      <c r="BN2230" s="191" t="s">
        <v>2984</v>
      </c>
      <c r="BO2230" s="191" t="s">
        <v>771</v>
      </c>
      <c r="BU2230" s="191" t="s">
        <v>6050</v>
      </c>
      <c r="BV2230" s="191" t="s">
        <v>2984</v>
      </c>
      <c r="BW2230" s="191" t="s">
        <v>771</v>
      </c>
    </row>
    <row r="2231" spans="51:75" x14ac:dyDescent="0.3">
      <c r="AY2231" s="251" t="e">
        <f>VLOOKUP(C2231,#REF!, 2,FALSE)</f>
        <v>#REF!</v>
      </c>
      <c r="BM2231" s="191" t="s">
        <v>6051</v>
      </c>
      <c r="BN2231" s="191" t="s">
        <v>3253</v>
      </c>
      <c r="BO2231" s="191" t="s">
        <v>6052</v>
      </c>
      <c r="BU2231" s="191" t="s">
        <v>6051</v>
      </c>
      <c r="BV2231" s="191" t="s">
        <v>3253</v>
      </c>
      <c r="BW2231" s="191" t="s">
        <v>6052</v>
      </c>
    </row>
    <row r="2232" spans="51:75" x14ac:dyDescent="0.3">
      <c r="AY2232" s="251" t="e">
        <f>VLOOKUP(C2232,#REF!, 2,FALSE)</f>
        <v>#REF!</v>
      </c>
      <c r="BM2232" s="191" t="s">
        <v>6053</v>
      </c>
      <c r="BN2232" s="191" t="s">
        <v>3253</v>
      </c>
      <c r="BO2232" s="191" t="s">
        <v>5372</v>
      </c>
      <c r="BU2232" s="191" t="s">
        <v>6053</v>
      </c>
      <c r="BV2232" s="191" t="s">
        <v>3253</v>
      </c>
      <c r="BW2232" s="191" t="s">
        <v>5372</v>
      </c>
    </row>
    <row r="2233" spans="51:75" x14ac:dyDescent="0.3">
      <c r="AY2233" s="251" t="e">
        <f>VLOOKUP(C2233,#REF!, 2,FALSE)</f>
        <v>#REF!</v>
      </c>
      <c r="BM2233" s="191" t="s">
        <v>6054</v>
      </c>
      <c r="BN2233" s="191" t="s">
        <v>3029</v>
      </c>
      <c r="BO2233" s="191" t="s">
        <v>6055</v>
      </c>
      <c r="BU2233" s="191" t="s">
        <v>6054</v>
      </c>
      <c r="BV2233" s="191" t="s">
        <v>3029</v>
      </c>
      <c r="BW2233" s="191" t="s">
        <v>6055</v>
      </c>
    </row>
    <row r="2234" spans="51:75" x14ac:dyDescent="0.3">
      <c r="AY2234" s="251" t="e">
        <f>VLOOKUP(C2234,#REF!, 2,FALSE)</f>
        <v>#REF!</v>
      </c>
      <c r="BM2234" s="191" t="s">
        <v>6056</v>
      </c>
      <c r="BN2234" s="191" t="s">
        <v>16989</v>
      </c>
      <c r="BO2234" s="191" t="s">
        <v>6057</v>
      </c>
      <c r="BU2234" s="191" t="s">
        <v>6056</v>
      </c>
      <c r="BV2234" s="191" t="s">
        <v>16989</v>
      </c>
      <c r="BW2234" s="191" t="s">
        <v>6057</v>
      </c>
    </row>
    <row r="2235" spans="51:75" x14ac:dyDescent="0.3">
      <c r="AY2235" s="251" t="e">
        <f>VLOOKUP(C2235,#REF!, 2,FALSE)</f>
        <v>#REF!</v>
      </c>
      <c r="BM2235" s="191" t="s">
        <v>6058</v>
      </c>
      <c r="BN2235" s="191" t="s">
        <v>863</v>
      </c>
      <c r="BO2235" s="191" t="s">
        <v>6059</v>
      </c>
      <c r="BU2235" s="191" t="s">
        <v>6058</v>
      </c>
      <c r="BV2235" s="191" t="s">
        <v>863</v>
      </c>
      <c r="BW2235" s="191" t="s">
        <v>6059</v>
      </c>
    </row>
    <row r="2236" spans="51:75" x14ac:dyDescent="0.3">
      <c r="AY2236" s="251" t="e">
        <f>VLOOKUP(C2236,#REF!, 2,FALSE)</f>
        <v>#REF!</v>
      </c>
      <c r="BM2236" s="191" t="s">
        <v>6060</v>
      </c>
      <c r="BN2236" s="191" t="s">
        <v>16989</v>
      </c>
      <c r="BO2236" s="191" t="s">
        <v>2771</v>
      </c>
      <c r="BU2236" s="191" t="s">
        <v>6060</v>
      </c>
      <c r="BV2236" s="191" t="s">
        <v>16989</v>
      </c>
      <c r="BW2236" s="191" t="s">
        <v>2771</v>
      </c>
    </row>
    <row r="2237" spans="51:75" x14ac:dyDescent="0.3">
      <c r="AY2237" s="251" t="e">
        <f>VLOOKUP(C2237,#REF!, 2,FALSE)</f>
        <v>#REF!</v>
      </c>
      <c r="BM2237" s="191" t="s">
        <v>6061</v>
      </c>
      <c r="BN2237" s="191" t="s">
        <v>1446</v>
      </c>
      <c r="BO2237" s="191" t="s">
        <v>6062</v>
      </c>
      <c r="BU2237" s="191" t="s">
        <v>6061</v>
      </c>
      <c r="BV2237" s="191" t="s">
        <v>1446</v>
      </c>
      <c r="BW2237" s="191" t="s">
        <v>6062</v>
      </c>
    </row>
    <row r="2238" spans="51:75" x14ac:dyDescent="0.3">
      <c r="AY2238" s="251" t="e">
        <f>VLOOKUP(C2238,#REF!, 2,FALSE)</f>
        <v>#REF!</v>
      </c>
      <c r="BM2238" s="191" t="s">
        <v>1118</v>
      </c>
      <c r="BN2238" s="191" t="s">
        <v>3253</v>
      </c>
      <c r="BO2238" s="191" t="s">
        <v>6063</v>
      </c>
      <c r="BU2238" s="191" t="s">
        <v>1118</v>
      </c>
      <c r="BV2238" s="191" t="s">
        <v>3253</v>
      </c>
      <c r="BW2238" s="191" t="s">
        <v>6063</v>
      </c>
    </row>
    <row r="2239" spans="51:75" x14ac:dyDescent="0.3">
      <c r="AY2239" s="251" t="e">
        <f>VLOOKUP(C2239,#REF!, 2,FALSE)</f>
        <v>#REF!</v>
      </c>
      <c r="BM2239" s="191" t="s">
        <v>6064</v>
      </c>
      <c r="BN2239" s="191" t="s">
        <v>1343</v>
      </c>
      <c r="BO2239" s="191" t="s">
        <v>6066</v>
      </c>
      <c r="BU2239" s="191" t="s">
        <v>6064</v>
      </c>
      <c r="BV2239" s="191" t="s">
        <v>1343</v>
      </c>
      <c r="BW2239" s="191" t="s">
        <v>6066</v>
      </c>
    </row>
    <row r="2240" spans="51:75" x14ac:dyDescent="0.3">
      <c r="AY2240" s="251" t="e">
        <f>VLOOKUP(C2240,#REF!, 2,FALSE)</f>
        <v>#REF!</v>
      </c>
      <c r="BM2240" s="191" t="s">
        <v>6067</v>
      </c>
      <c r="BN2240" s="191" t="s">
        <v>716</v>
      </c>
      <c r="BO2240" s="191" t="s">
        <v>6068</v>
      </c>
      <c r="BU2240" s="191" t="s">
        <v>6067</v>
      </c>
      <c r="BV2240" s="191" t="s">
        <v>716</v>
      </c>
      <c r="BW2240" s="191" t="s">
        <v>6068</v>
      </c>
    </row>
    <row r="2241" spans="51:75" x14ac:dyDescent="0.3">
      <c r="AY2241" s="251" t="e">
        <f>VLOOKUP(C2241,#REF!, 2,FALSE)</f>
        <v>#REF!</v>
      </c>
      <c r="BM2241" s="191" t="s">
        <v>6069</v>
      </c>
      <c r="BN2241" s="191" t="s">
        <v>614</v>
      </c>
      <c r="BO2241" s="191" t="s">
        <v>6070</v>
      </c>
      <c r="BU2241" s="191" t="s">
        <v>6069</v>
      </c>
      <c r="BV2241" s="191" t="s">
        <v>614</v>
      </c>
      <c r="BW2241" s="191" t="s">
        <v>6070</v>
      </c>
    </row>
    <row r="2242" spans="51:75" x14ac:dyDescent="0.3">
      <c r="AY2242" s="251" t="e">
        <f>VLOOKUP(C2242,#REF!, 2,FALSE)</f>
        <v>#REF!</v>
      </c>
      <c r="BM2242" s="191" t="s">
        <v>6071</v>
      </c>
      <c r="BN2242" s="191" t="s">
        <v>16989</v>
      </c>
      <c r="BO2242" s="191" t="s">
        <v>6072</v>
      </c>
      <c r="BU2242" s="191" t="s">
        <v>6071</v>
      </c>
      <c r="BV2242" s="191" t="s">
        <v>16989</v>
      </c>
      <c r="BW2242" s="191" t="s">
        <v>6072</v>
      </c>
    </row>
    <row r="2243" spans="51:75" x14ac:dyDescent="0.3">
      <c r="AY2243" s="251" t="e">
        <f>VLOOKUP(C2243,#REF!, 2,FALSE)</f>
        <v>#REF!</v>
      </c>
      <c r="BM2243" s="191" t="s">
        <v>6073</v>
      </c>
      <c r="BN2243" s="191" t="s">
        <v>632</v>
      </c>
      <c r="BO2243" s="191" t="s">
        <v>6074</v>
      </c>
      <c r="BU2243" s="191" t="s">
        <v>6073</v>
      </c>
      <c r="BV2243" s="191" t="s">
        <v>632</v>
      </c>
      <c r="BW2243" s="191" t="s">
        <v>6074</v>
      </c>
    </row>
    <row r="2244" spans="51:75" x14ac:dyDescent="0.3">
      <c r="AY2244" s="251" t="e">
        <f>VLOOKUP(C2244,#REF!, 2,FALSE)</f>
        <v>#REF!</v>
      </c>
      <c r="BM2244" s="191" t="s">
        <v>6075</v>
      </c>
      <c r="BN2244" s="191" t="s">
        <v>3098</v>
      </c>
      <c r="BO2244" s="191" t="s">
        <v>2984</v>
      </c>
      <c r="BU2244" s="191" t="s">
        <v>6075</v>
      </c>
      <c r="BV2244" s="191" t="s">
        <v>3098</v>
      </c>
      <c r="BW2244" s="191" t="s">
        <v>2984</v>
      </c>
    </row>
    <row r="2245" spans="51:75" x14ac:dyDescent="0.3">
      <c r="AY2245" s="251" t="e">
        <f>VLOOKUP(C2245,#REF!, 2,FALSE)</f>
        <v>#REF!</v>
      </c>
      <c r="BM2245" s="191" t="s">
        <v>1119</v>
      </c>
      <c r="BN2245" s="191" t="s">
        <v>626</v>
      </c>
      <c r="BO2245" s="191" t="s">
        <v>3721</v>
      </c>
      <c r="BU2245" s="191" t="s">
        <v>1119</v>
      </c>
      <c r="BV2245" s="191" t="s">
        <v>626</v>
      </c>
      <c r="BW2245" s="191" t="s">
        <v>3721</v>
      </c>
    </row>
    <row r="2246" spans="51:75" x14ac:dyDescent="0.3">
      <c r="AY2246" s="251" t="e">
        <f>VLOOKUP(C2246,#REF!, 2,FALSE)</f>
        <v>#REF!</v>
      </c>
      <c r="BM2246" s="191" t="s">
        <v>6076</v>
      </c>
      <c r="BN2246" s="191" t="s">
        <v>2984</v>
      </c>
      <c r="BO2246" s="191" t="s">
        <v>2984</v>
      </c>
      <c r="BU2246" s="191" t="s">
        <v>6076</v>
      </c>
      <c r="BV2246" s="191" t="s">
        <v>2984</v>
      </c>
      <c r="BW2246" s="191" t="s">
        <v>2984</v>
      </c>
    </row>
    <row r="2247" spans="51:75" x14ac:dyDescent="0.3">
      <c r="AY2247" s="251" t="e">
        <f>VLOOKUP(C2247,#REF!, 2,FALSE)</f>
        <v>#REF!</v>
      </c>
      <c r="BM2247" s="191" t="s">
        <v>6077</v>
      </c>
      <c r="BN2247" s="191" t="s">
        <v>3088</v>
      </c>
      <c r="BO2247" s="191" t="s">
        <v>1490</v>
      </c>
      <c r="BU2247" s="191" t="s">
        <v>6077</v>
      </c>
      <c r="BV2247" s="191" t="s">
        <v>3088</v>
      </c>
      <c r="BW2247" s="191" t="s">
        <v>1490</v>
      </c>
    </row>
    <row r="2248" spans="51:75" x14ac:dyDescent="0.3">
      <c r="AY2248" s="251" t="e">
        <f>VLOOKUP(C2248,#REF!, 2,FALSE)</f>
        <v>#REF!</v>
      </c>
      <c r="BM2248" s="191" t="s">
        <v>6078</v>
      </c>
      <c r="BN2248" s="191" t="s">
        <v>2984</v>
      </c>
      <c r="BO2248" s="191" t="s">
        <v>2984</v>
      </c>
      <c r="BU2248" s="191" t="s">
        <v>6078</v>
      </c>
      <c r="BV2248" s="191" t="s">
        <v>2984</v>
      </c>
      <c r="BW2248" s="191" t="s">
        <v>2984</v>
      </c>
    </row>
    <row r="2249" spans="51:75" x14ac:dyDescent="0.3">
      <c r="AY2249" s="251" t="e">
        <f>VLOOKUP(C2249,#REF!, 2,FALSE)</f>
        <v>#REF!</v>
      </c>
      <c r="BM2249" s="191" t="s">
        <v>6079</v>
      </c>
      <c r="BN2249" s="191" t="s">
        <v>3046</v>
      </c>
      <c r="BO2249" s="191" t="s">
        <v>6080</v>
      </c>
      <c r="BU2249" s="191" t="s">
        <v>6079</v>
      </c>
      <c r="BV2249" s="191" t="s">
        <v>3046</v>
      </c>
      <c r="BW2249" s="191" t="s">
        <v>6080</v>
      </c>
    </row>
    <row r="2250" spans="51:75" x14ac:dyDescent="0.3">
      <c r="AY2250" s="251" t="e">
        <f>VLOOKUP(C2250,#REF!, 2,FALSE)</f>
        <v>#REF!</v>
      </c>
      <c r="BM2250" s="191" t="s">
        <v>6081</v>
      </c>
      <c r="BN2250" s="191" t="s">
        <v>1273</v>
      </c>
      <c r="BO2250" s="191" t="s">
        <v>4292</v>
      </c>
      <c r="BU2250" s="191" t="s">
        <v>6081</v>
      </c>
      <c r="BV2250" s="191" t="s">
        <v>1273</v>
      </c>
      <c r="BW2250" s="191" t="s">
        <v>4292</v>
      </c>
    </row>
    <row r="2251" spans="51:75" x14ac:dyDescent="0.3">
      <c r="AY2251" s="251" t="e">
        <f>VLOOKUP(C2251,#REF!, 2,FALSE)</f>
        <v>#REF!</v>
      </c>
      <c r="BM2251" s="191" t="s">
        <v>6083</v>
      </c>
      <c r="BN2251" s="191" t="s">
        <v>720</v>
      </c>
      <c r="BO2251" s="191" t="s">
        <v>1903</v>
      </c>
      <c r="BU2251" s="191" t="s">
        <v>6083</v>
      </c>
      <c r="BV2251" s="191" t="s">
        <v>720</v>
      </c>
      <c r="BW2251" s="191" t="s">
        <v>1903</v>
      </c>
    </row>
    <row r="2252" spans="51:75" x14ac:dyDescent="0.3">
      <c r="AY2252" s="251" t="e">
        <f>VLOOKUP(C2252,#REF!, 2,FALSE)</f>
        <v>#REF!</v>
      </c>
      <c r="BM2252" s="191" t="s">
        <v>6084</v>
      </c>
      <c r="BN2252" s="191" t="s">
        <v>664</v>
      </c>
      <c r="BO2252" s="191" t="s">
        <v>6085</v>
      </c>
      <c r="BU2252" s="191" t="s">
        <v>6084</v>
      </c>
      <c r="BV2252" s="191" t="s">
        <v>664</v>
      </c>
      <c r="BW2252" s="191" t="s">
        <v>6085</v>
      </c>
    </row>
    <row r="2253" spans="51:75" x14ac:dyDescent="0.3">
      <c r="AY2253" s="251" t="e">
        <f>VLOOKUP(C2253,#REF!, 2,FALSE)</f>
        <v>#REF!</v>
      </c>
      <c r="BM2253" s="191" t="s">
        <v>6086</v>
      </c>
      <c r="BN2253" s="191" t="s">
        <v>842</v>
      </c>
      <c r="BO2253" s="191" t="s">
        <v>3109</v>
      </c>
      <c r="BU2253" s="191" t="s">
        <v>6086</v>
      </c>
      <c r="BV2253" s="191" t="s">
        <v>842</v>
      </c>
      <c r="BW2253" s="191" t="s">
        <v>3109</v>
      </c>
    </row>
    <row r="2254" spans="51:75" x14ac:dyDescent="0.3">
      <c r="AY2254" s="251" t="e">
        <f>VLOOKUP(C2254,#REF!, 2,FALSE)</f>
        <v>#REF!</v>
      </c>
      <c r="BM2254" s="191" t="s">
        <v>6087</v>
      </c>
      <c r="BN2254" s="191" t="s">
        <v>3203</v>
      </c>
      <c r="BO2254" s="191" t="s">
        <v>4634</v>
      </c>
      <c r="BU2254" s="191" t="s">
        <v>6087</v>
      </c>
      <c r="BV2254" s="191" t="s">
        <v>3203</v>
      </c>
      <c r="BW2254" s="191" t="s">
        <v>4634</v>
      </c>
    </row>
    <row r="2255" spans="51:75" x14ac:dyDescent="0.3">
      <c r="AY2255" s="251" t="e">
        <f>VLOOKUP(C2255,#REF!, 2,FALSE)</f>
        <v>#REF!</v>
      </c>
      <c r="BM2255" s="191" t="s">
        <v>6088</v>
      </c>
      <c r="BN2255" s="191" t="s">
        <v>2984</v>
      </c>
      <c r="BO2255" s="191" t="s">
        <v>2984</v>
      </c>
      <c r="BU2255" s="191" t="s">
        <v>6088</v>
      </c>
      <c r="BV2255" s="191" t="s">
        <v>2984</v>
      </c>
      <c r="BW2255" s="191" t="s">
        <v>2984</v>
      </c>
    </row>
    <row r="2256" spans="51:75" x14ac:dyDescent="0.3">
      <c r="AY2256" s="251" t="e">
        <f>VLOOKUP(C2256,#REF!, 2,FALSE)</f>
        <v>#REF!</v>
      </c>
      <c r="BM2256" s="191" t="s">
        <v>6089</v>
      </c>
      <c r="BN2256" s="191" t="s">
        <v>2984</v>
      </c>
      <c r="BO2256" s="191" t="s">
        <v>4859</v>
      </c>
      <c r="BU2256" s="191" t="s">
        <v>6089</v>
      </c>
      <c r="BV2256" s="191" t="s">
        <v>2984</v>
      </c>
      <c r="BW2256" s="191" t="s">
        <v>4859</v>
      </c>
    </row>
    <row r="2257" spans="51:75" x14ac:dyDescent="0.3">
      <c r="AY2257" s="251" t="e">
        <f>VLOOKUP(C2257,#REF!, 2,FALSE)</f>
        <v>#REF!</v>
      </c>
      <c r="BM2257" s="191" t="s">
        <v>6090</v>
      </c>
      <c r="BN2257" s="191" t="s">
        <v>2984</v>
      </c>
      <c r="BO2257" s="191" t="s">
        <v>2984</v>
      </c>
      <c r="BU2257" s="191" t="s">
        <v>6090</v>
      </c>
      <c r="BV2257" s="191" t="s">
        <v>2984</v>
      </c>
      <c r="BW2257" s="191" t="s">
        <v>2984</v>
      </c>
    </row>
    <row r="2258" spans="51:75" x14ac:dyDescent="0.3">
      <c r="AY2258" s="251" t="e">
        <f>VLOOKUP(C2258,#REF!, 2,FALSE)</f>
        <v>#REF!</v>
      </c>
      <c r="BM2258" s="191" t="s">
        <v>6091</v>
      </c>
      <c r="BN2258" s="191" t="s">
        <v>2984</v>
      </c>
      <c r="BO2258" s="191" t="s">
        <v>2984</v>
      </c>
      <c r="BU2258" s="191" t="s">
        <v>6091</v>
      </c>
      <c r="BV2258" s="191" t="s">
        <v>2984</v>
      </c>
      <c r="BW2258" s="191" t="s">
        <v>2984</v>
      </c>
    </row>
    <row r="2259" spans="51:75" x14ac:dyDescent="0.3">
      <c r="AY2259" s="251" t="e">
        <f>VLOOKUP(C2259,#REF!, 2,FALSE)</f>
        <v>#REF!</v>
      </c>
      <c r="BM2259" s="191" t="s">
        <v>96</v>
      </c>
      <c r="BN2259" s="191" t="s">
        <v>618</v>
      </c>
      <c r="BO2259" s="191" t="s">
        <v>3117</v>
      </c>
      <c r="BU2259" s="191" t="s">
        <v>96</v>
      </c>
      <c r="BV2259" s="191" t="s">
        <v>618</v>
      </c>
      <c r="BW2259" s="191" t="s">
        <v>3117</v>
      </c>
    </row>
    <row r="2260" spans="51:75" x14ac:dyDescent="0.3">
      <c r="AY2260" s="251" t="e">
        <f>VLOOKUP(C2260,#REF!, 2,FALSE)</f>
        <v>#REF!</v>
      </c>
      <c r="BM2260" s="191" t="s">
        <v>6092</v>
      </c>
      <c r="BN2260" s="191" t="s">
        <v>667</v>
      </c>
      <c r="BO2260" s="191" t="s">
        <v>6093</v>
      </c>
      <c r="BU2260" s="191" t="s">
        <v>6092</v>
      </c>
      <c r="BV2260" s="191" t="s">
        <v>667</v>
      </c>
      <c r="BW2260" s="191" t="s">
        <v>6093</v>
      </c>
    </row>
    <row r="2261" spans="51:75" x14ac:dyDescent="0.3">
      <c r="AY2261" s="251" t="e">
        <f>VLOOKUP(C2261,#REF!, 2,FALSE)</f>
        <v>#REF!</v>
      </c>
      <c r="BM2261" s="191" t="s">
        <v>6094</v>
      </c>
      <c r="BN2261" s="191" t="s">
        <v>3003</v>
      </c>
      <c r="BO2261" s="191" t="s">
        <v>2984</v>
      </c>
      <c r="BU2261" s="191" t="s">
        <v>6094</v>
      </c>
      <c r="BV2261" s="191" t="s">
        <v>3003</v>
      </c>
      <c r="BW2261" s="191" t="s">
        <v>2984</v>
      </c>
    </row>
    <row r="2262" spans="51:75" x14ac:dyDescent="0.3">
      <c r="AY2262" s="251" t="e">
        <f>VLOOKUP(C2262,#REF!, 2,FALSE)</f>
        <v>#REF!</v>
      </c>
      <c r="BM2262" s="191" t="s">
        <v>6095</v>
      </c>
      <c r="BN2262" s="191" t="s">
        <v>2984</v>
      </c>
      <c r="BO2262" s="191" t="s">
        <v>2984</v>
      </c>
      <c r="BU2262" s="191" t="s">
        <v>6095</v>
      </c>
      <c r="BV2262" s="191" t="s">
        <v>2984</v>
      </c>
      <c r="BW2262" s="191" t="s">
        <v>2984</v>
      </c>
    </row>
    <row r="2263" spans="51:75" x14ac:dyDescent="0.3">
      <c r="AY2263" s="251" t="e">
        <f>VLOOKUP(C2263,#REF!, 2,FALSE)</f>
        <v>#REF!</v>
      </c>
      <c r="BM2263" s="191" t="s">
        <v>6096</v>
      </c>
      <c r="BN2263" s="191" t="s">
        <v>3006</v>
      </c>
      <c r="BO2263" s="191" t="s">
        <v>2984</v>
      </c>
      <c r="BU2263" s="191" t="s">
        <v>6096</v>
      </c>
      <c r="BV2263" s="191" t="s">
        <v>3006</v>
      </c>
      <c r="BW2263" s="191" t="s">
        <v>2984</v>
      </c>
    </row>
    <row r="2264" spans="51:75" x14ac:dyDescent="0.3">
      <c r="AY2264" s="251" t="e">
        <f>VLOOKUP(C2264,#REF!, 2,FALSE)</f>
        <v>#REF!</v>
      </c>
      <c r="BM2264" s="191" t="s">
        <v>1132</v>
      </c>
      <c r="BN2264" s="191" t="s">
        <v>863</v>
      </c>
      <c r="BO2264" s="191" t="s">
        <v>4237</v>
      </c>
      <c r="BU2264" s="191" t="s">
        <v>1132</v>
      </c>
      <c r="BV2264" s="191" t="s">
        <v>863</v>
      </c>
      <c r="BW2264" s="191" t="s">
        <v>4237</v>
      </c>
    </row>
    <row r="2265" spans="51:75" x14ac:dyDescent="0.3">
      <c r="AY2265" s="251" t="e">
        <f>VLOOKUP(C2265,#REF!, 2,FALSE)</f>
        <v>#REF!</v>
      </c>
      <c r="BM2265" s="191" t="s">
        <v>6097</v>
      </c>
      <c r="BN2265" s="191" t="s">
        <v>2984</v>
      </c>
      <c r="BO2265" s="191" t="s">
        <v>2984</v>
      </c>
      <c r="BU2265" s="191" t="s">
        <v>6097</v>
      </c>
      <c r="BV2265" s="191" t="s">
        <v>2984</v>
      </c>
      <c r="BW2265" s="191" t="s">
        <v>2984</v>
      </c>
    </row>
    <row r="2266" spans="51:75" x14ac:dyDescent="0.3">
      <c r="AY2266" s="251" t="e">
        <f>VLOOKUP(C2266,#REF!, 2,FALSE)</f>
        <v>#REF!</v>
      </c>
      <c r="BM2266" s="191" t="s">
        <v>6099</v>
      </c>
      <c r="BN2266" s="191" t="s">
        <v>2984</v>
      </c>
      <c r="BO2266" s="191" t="s">
        <v>948</v>
      </c>
      <c r="BU2266" s="191" t="s">
        <v>6099</v>
      </c>
      <c r="BV2266" s="191" t="s">
        <v>2984</v>
      </c>
      <c r="BW2266" s="191" t="s">
        <v>948</v>
      </c>
    </row>
    <row r="2267" spans="51:75" x14ac:dyDescent="0.3">
      <c r="AY2267" s="251" t="e">
        <f>VLOOKUP(C2267,#REF!, 2,FALSE)</f>
        <v>#REF!</v>
      </c>
      <c r="BM2267" s="191" t="s">
        <v>6100</v>
      </c>
      <c r="BN2267" s="191" t="s">
        <v>615</v>
      </c>
      <c r="BO2267" s="191" t="s">
        <v>6101</v>
      </c>
      <c r="BU2267" s="191" t="s">
        <v>6100</v>
      </c>
      <c r="BV2267" s="191" t="s">
        <v>615</v>
      </c>
      <c r="BW2267" s="191" t="s">
        <v>6101</v>
      </c>
    </row>
    <row r="2268" spans="51:75" x14ac:dyDescent="0.3">
      <c r="AY2268" s="251" t="e">
        <f>VLOOKUP(C2268,#REF!, 2,FALSE)</f>
        <v>#REF!</v>
      </c>
      <c r="BM2268" s="191" t="s">
        <v>6102</v>
      </c>
      <c r="BN2268" s="191" t="s">
        <v>622</v>
      </c>
      <c r="BO2268" s="191" t="s">
        <v>6103</v>
      </c>
      <c r="BU2268" s="191" t="s">
        <v>6102</v>
      </c>
      <c r="BV2268" s="191" t="s">
        <v>622</v>
      </c>
      <c r="BW2268" s="191" t="s">
        <v>6103</v>
      </c>
    </row>
    <row r="2269" spans="51:75" x14ac:dyDescent="0.3">
      <c r="AY2269" s="251" t="e">
        <f>VLOOKUP(C2269,#REF!, 2,FALSE)</f>
        <v>#REF!</v>
      </c>
      <c r="BM2269" s="191" t="s">
        <v>6104</v>
      </c>
      <c r="BN2269" s="191" t="s">
        <v>663</v>
      </c>
      <c r="BO2269" s="191" t="s">
        <v>6105</v>
      </c>
      <c r="BU2269" s="191" t="s">
        <v>6104</v>
      </c>
      <c r="BV2269" s="191" t="s">
        <v>663</v>
      </c>
      <c r="BW2269" s="191" t="s">
        <v>6105</v>
      </c>
    </row>
    <row r="2270" spans="51:75" x14ac:dyDescent="0.3">
      <c r="AY2270" s="251" t="e">
        <f>VLOOKUP(C2270,#REF!, 2,FALSE)</f>
        <v>#REF!</v>
      </c>
      <c r="BM2270" s="191" t="s">
        <v>6106</v>
      </c>
      <c r="BN2270" s="191" t="s">
        <v>811</v>
      </c>
      <c r="BO2270" s="191" t="s">
        <v>707</v>
      </c>
      <c r="BU2270" s="191" t="s">
        <v>6106</v>
      </c>
      <c r="BV2270" s="191" t="s">
        <v>811</v>
      </c>
      <c r="BW2270" s="191" t="s">
        <v>707</v>
      </c>
    </row>
    <row r="2271" spans="51:75" x14ac:dyDescent="0.3">
      <c r="AY2271" s="251" t="e">
        <f>VLOOKUP(C2271,#REF!, 2,FALSE)</f>
        <v>#REF!</v>
      </c>
      <c r="BM2271" s="191" t="s">
        <v>6107</v>
      </c>
      <c r="BN2271" s="191" t="s">
        <v>663</v>
      </c>
      <c r="BO2271" s="191" t="s">
        <v>5256</v>
      </c>
      <c r="BU2271" s="191" t="s">
        <v>6107</v>
      </c>
      <c r="BV2271" s="191" t="s">
        <v>663</v>
      </c>
      <c r="BW2271" s="191" t="s">
        <v>5256</v>
      </c>
    </row>
    <row r="2272" spans="51:75" x14ac:dyDescent="0.3">
      <c r="AY2272" s="251" t="e">
        <f>VLOOKUP(C2272,#REF!, 2,FALSE)</f>
        <v>#REF!</v>
      </c>
      <c r="BM2272" s="191" t="s">
        <v>6108</v>
      </c>
      <c r="BN2272" s="191" t="s">
        <v>663</v>
      </c>
      <c r="BO2272" s="191" t="s">
        <v>1662</v>
      </c>
      <c r="BU2272" s="191" t="s">
        <v>6108</v>
      </c>
      <c r="BV2272" s="191" t="s">
        <v>663</v>
      </c>
      <c r="BW2272" s="191" t="s">
        <v>1662</v>
      </c>
    </row>
    <row r="2273" spans="51:75" x14ac:dyDescent="0.3">
      <c r="AY2273" s="251" t="e">
        <f>VLOOKUP(C2273,#REF!, 2,FALSE)</f>
        <v>#REF!</v>
      </c>
      <c r="BM2273" s="191" t="s">
        <v>6110</v>
      </c>
      <c r="BN2273" s="191" t="s">
        <v>3203</v>
      </c>
      <c r="BO2273" s="191" t="s">
        <v>791</v>
      </c>
      <c r="BU2273" s="191" t="s">
        <v>6110</v>
      </c>
      <c r="BV2273" s="191" t="s">
        <v>3203</v>
      </c>
      <c r="BW2273" s="191" t="s">
        <v>791</v>
      </c>
    </row>
    <row r="2274" spans="51:75" x14ac:dyDescent="0.3">
      <c r="AY2274" s="251" t="e">
        <f>VLOOKUP(C2274,#REF!, 2,FALSE)</f>
        <v>#REF!</v>
      </c>
      <c r="BM2274" s="191" t="s">
        <v>6111</v>
      </c>
      <c r="BN2274" s="191" t="s">
        <v>656</v>
      </c>
      <c r="BO2274" s="191" t="s">
        <v>661</v>
      </c>
      <c r="BU2274" s="191" t="s">
        <v>6111</v>
      </c>
      <c r="BV2274" s="191" t="s">
        <v>656</v>
      </c>
      <c r="BW2274" s="191" t="s">
        <v>661</v>
      </c>
    </row>
    <row r="2275" spans="51:75" x14ac:dyDescent="0.3">
      <c r="AY2275" s="251" t="e">
        <f>VLOOKUP(C2275,#REF!, 2,FALSE)</f>
        <v>#REF!</v>
      </c>
      <c r="BM2275" s="191" t="s">
        <v>6112</v>
      </c>
      <c r="BN2275" s="191" t="s">
        <v>3203</v>
      </c>
      <c r="BO2275" s="191" t="s">
        <v>3911</v>
      </c>
      <c r="BU2275" s="191" t="s">
        <v>6112</v>
      </c>
      <c r="BV2275" s="191" t="s">
        <v>3203</v>
      </c>
      <c r="BW2275" s="191" t="s">
        <v>3911</v>
      </c>
    </row>
    <row r="2276" spans="51:75" x14ac:dyDescent="0.3">
      <c r="AY2276" s="251" t="e">
        <f>VLOOKUP(C2276,#REF!, 2,FALSE)</f>
        <v>#REF!</v>
      </c>
      <c r="BM2276" s="191" t="s">
        <v>6114</v>
      </c>
      <c r="BN2276" s="191" t="s">
        <v>811</v>
      </c>
      <c r="BO2276" s="191" t="s">
        <v>1208</v>
      </c>
      <c r="BU2276" s="191" t="s">
        <v>6114</v>
      </c>
      <c r="BV2276" s="191" t="s">
        <v>811</v>
      </c>
      <c r="BW2276" s="191" t="s">
        <v>1208</v>
      </c>
    </row>
    <row r="2277" spans="51:75" x14ac:dyDescent="0.3">
      <c r="AY2277" s="251" t="e">
        <f>VLOOKUP(C2277,#REF!, 2,FALSE)</f>
        <v>#REF!</v>
      </c>
      <c r="BM2277" s="191" t="s">
        <v>6116</v>
      </c>
      <c r="BN2277" s="191" t="s">
        <v>706</v>
      </c>
      <c r="BO2277" s="191" t="s">
        <v>730</v>
      </c>
      <c r="BU2277" s="191" t="s">
        <v>6116</v>
      </c>
      <c r="BV2277" s="191" t="s">
        <v>706</v>
      </c>
      <c r="BW2277" s="191" t="s">
        <v>730</v>
      </c>
    </row>
    <row r="2278" spans="51:75" x14ac:dyDescent="0.3">
      <c r="AY2278" s="251" t="e">
        <f>VLOOKUP(C2278,#REF!, 2,FALSE)</f>
        <v>#REF!</v>
      </c>
      <c r="BM2278" s="191" t="s">
        <v>6119</v>
      </c>
      <c r="BN2278" s="191" t="s">
        <v>1008</v>
      </c>
      <c r="BO2278" s="191" t="s">
        <v>4701</v>
      </c>
      <c r="BU2278" s="191" t="s">
        <v>6119</v>
      </c>
      <c r="BV2278" s="191" t="s">
        <v>1008</v>
      </c>
      <c r="BW2278" s="191" t="s">
        <v>4701</v>
      </c>
    </row>
    <row r="2279" spans="51:75" x14ac:dyDescent="0.3">
      <c r="AY2279" s="251" t="e">
        <f>VLOOKUP(C2279,#REF!, 2,FALSE)</f>
        <v>#REF!</v>
      </c>
      <c r="BM2279" s="191" t="s">
        <v>6120</v>
      </c>
      <c r="BN2279" s="191" t="s">
        <v>16994</v>
      </c>
      <c r="BO2279" s="191" t="s">
        <v>1271</v>
      </c>
      <c r="BU2279" s="191" t="s">
        <v>6120</v>
      </c>
      <c r="BV2279" s="191" t="s">
        <v>16994</v>
      </c>
      <c r="BW2279" s="191" t="s">
        <v>1271</v>
      </c>
    </row>
    <row r="2280" spans="51:75" x14ac:dyDescent="0.3">
      <c r="AY2280" s="251" t="e">
        <f>VLOOKUP(C2280,#REF!, 2,FALSE)</f>
        <v>#REF!</v>
      </c>
      <c r="BM2280" s="191" t="s">
        <v>6121</v>
      </c>
      <c r="BN2280" s="191" t="s">
        <v>850</v>
      </c>
      <c r="BO2280" s="191" t="s">
        <v>6122</v>
      </c>
      <c r="BU2280" s="191" t="s">
        <v>6121</v>
      </c>
      <c r="BV2280" s="191" t="s">
        <v>850</v>
      </c>
      <c r="BW2280" s="191" t="s">
        <v>6122</v>
      </c>
    </row>
    <row r="2281" spans="51:75" x14ac:dyDescent="0.3">
      <c r="AY2281" s="251" t="e">
        <f>VLOOKUP(C2281,#REF!, 2,FALSE)</f>
        <v>#REF!</v>
      </c>
      <c r="BM2281" s="191" t="s">
        <v>1133</v>
      </c>
      <c r="BN2281" s="191" t="s">
        <v>1343</v>
      </c>
      <c r="BO2281" s="191" t="s">
        <v>6123</v>
      </c>
      <c r="BU2281" s="191" t="s">
        <v>1133</v>
      </c>
      <c r="BV2281" s="191" t="s">
        <v>1343</v>
      </c>
      <c r="BW2281" s="191" t="s">
        <v>6123</v>
      </c>
    </row>
    <row r="2282" spans="51:75" x14ac:dyDescent="0.3">
      <c r="AY2282" s="251" t="e">
        <f>VLOOKUP(C2282,#REF!, 2,FALSE)</f>
        <v>#REF!</v>
      </c>
      <c r="BM2282" s="191" t="s">
        <v>6124</v>
      </c>
      <c r="BN2282" s="191" t="s">
        <v>811</v>
      </c>
      <c r="BO2282" s="191" t="s">
        <v>1605</v>
      </c>
      <c r="BU2282" s="191" t="s">
        <v>6124</v>
      </c>
      <c r="BV2282" s="191" t="s">
        <v>811</v>
      </c>
      <c r="BW2282" s="191" t="s">
        <v>1605</v>
      </c>
    </row>
    <row r="2283" spans="51:75" x14ac:dyDescent="0.3">
      <c r="AY2283" s="251" t="e">
        <f>VLOOKUP(C2283,#REF!, 2,FALSE)</f>
        <v>#REF!</v>
      </c>
      <c r="BM2283" s="191" t="s">
        <v>140</v>
      </c>
      <c r="BN2283" s="191" t="s">
        <v>2980</v>
      </c>
      <c r="BO2283" s="191" t="s">
        <v>6125</v>
      </c>
      <c r="BU2283" s="191" t="s">
        <v>140</v>
      </c>
      <c r="BV2283" s="191" t="s">
        <v>2980</v>
      </c>
      <c r="BW2283" s="191" t="s">
        <v>6125</v>
      </c>
    </row>
    <row r="2284" spans="51:75" x14ac:dyDescent="0.3">
      <c r="AY2284" s="251" t="e">
        <f>VLOOKUP(C2284,#REF!, 2,FALSE)</f>
        <v>#REF!</v>
      </c>
      <c r="BM2284" s="191" t="s">
        <v>6126</v>
      </c>
      <c r="BN2284" s="191" t="s">
        <v>853</v>
      </c>
      <c r="BO2284" s="191" t="s">
        <v>6128</v>
      </c>
      <c r="BU2284" s="191" t="s">
        <v>6126</v>
      </c>
      <c r="BV2284" s="191" t="s">
        <v>853</v>
      </c>
      <c r="BW2284" s="191" t="s">
        <v>6128</v>
      </c>
    </row>
    <row r="2285" spans="51:75" x14ac:dyDescent="0.3">
      <c r="AY2285" s="251" t="e">
        <f>VLOOKUP(C2285,#REF!, 2,FALSE)</f>
        <v>#REF!</v>
      </c>
      <c r="BM2285" s="191" t="s">
        <v>6129</v>
      </c>
      <c r="BN2285" s="191" t="s">
        <v>1014</v>
      </c>
      <c r="BO2285" s="191" t="s">
        <v>6130</v>
      </c>
      <c r="BU2285" s="191" t="s">
        <v>6129</v>
      </c>
      <c r="BV2285" s="191" t="s">
        <v>1014</v>
      </c>
      <c r="BW2285" s="191" t="s">
        <v>6130</v>
      </c>
    </row>
    <row r="2286" spans="51:75" x14ac:dyDescent="0.3">
      <c r="AY2286" s="251" t="e">
        <f>VLOOKUP(C2286,#REF!, 2,FALSE)</f>
        <v>#REF!</v>
      </c>
      <c r="BM2286" s="191" t="s">
        <v>6131</v>
      </c>
      <c r="BN2286" s="191" t="s">
        <v>637</v>
      </c>
      <c r="BO2286" s="191" t="s">
        <v>6128</v>
      </c>
      <c r="BU2286" s="191" t="s">
        <v>6131</v>
      </c>
      <c r="BV2286" s="191" t="s">
        <v>637</v>
      </c>
      <c r="BW2286" s="191" t="s">
        <v>6128</v>
      </c>
    </row>
    <row r="2287" spans="51:75" x14ac:dyDescent="0.3">
      <c r="AY2287" s="251" t="e">
        <f>VLOOKUP(C2287,#REF!, 2,FALSE)</f>
        <v>#REF!</v>
      </c>
      <c r="BM2287" s="191" t="s">
        <v>6132</v>
      </c>
      <c r="BN2287" s="191" t="s">
        <v>664</v>
      </c>
      <c r="BO2287" s="191" t="s">
        <v>2984</v>
      </c>
      <c r="BU2287" s="191" t="s">
        <v>6132</v>
      </c>
      <c r="BV2287" s="191" t="s">
        <v>664</v>
      </c>
      <c r="BW2287" s="191" t="s">
        <v>2984</v>
      </c>
    </row>
    <row r="2288" spans="51:75" x14ac:dyDescent="0.3">
      <c r="AY2288" s="251" t="e">
        <f>VLOOKUP(C2288,#REF!, 2,FALSE)</f>
        <v>#REF!</v>
      </c>
      <c r="BM2288" s="191" t="s">
        <v>6134</v>
      </c>
      <c r="BN2288" s="191" t="s">
        <v>620</v>
      </c>
      <c r="BO2288" s="191" t="s">
        <v>2984</v>
      </c>
      <c r="BU2288" s="191" t="s">
        <v>6134</v>
      </c>
      <c r="BV2288" s="191" t="s">
        <v>620</v>
      </c>
      <c r="BW2288" s="191" t="s">
        <v>2984</v>
      </c>
    </row>
    <row r="2289" spans="51:75" x14ac:dyDescent="0.3">
      <c r="AY2289" s="251" t="e">
        <f>VLOOKUP(C2289,#REF!, 2,FALSE)</f>
        <v>#REF!</v>
      </c>
      <c r="BM2289" s="191" t="s">
        <v>6135</v>
      </c>
      <c r="BN2289" s="191" t="s">
        <v>2980</v>
      </c>
      <c r="BO2289" s="191" t="s">
        <v>2984</v>
      </c>
      <c r="BU2289" s="191" t="s">
        <v>6135</v>
      </c>
      <c r="BV2289" s="191" t="s">
        <v>2980</v>
      </c>
      <c r="BW2289" s="191" t="s">
        <v>2984</v>
      </c>
    </row>
    <row r="2290" spans="51:75" x14ac:dyDescent="0.3">
      <c r="AY2290" s="251" t="e">
        <f>VLOOKUP(C2290,#REF!, 2,FALSE)</f>
        <v>#REF!</v>
      </c>
      <c r="BM2290" s="191" t="s">
        <v>6136</v>
      </c>
      <c r="BN2290" s="191" t="s">
        <v>618</v>
      </c>
      <c r="BO2290" s="191" t="s">
        <v>771</v>
      </c>
      <c r="BU2290" s="191" t="s">
        <v>6136</v>
      </c>
      <c r="BV2290" s="191" t="s">
        <v>618</v>
      </c>
      <c r="BW2290" s="191" t="s">
        <v>771</v>
      </c>
    </row>
    <row r="2291" spans="51:75" x14ac:dyDescent="0.3">
      <c r="AY2291" s="251" t="e">
        <f>VLOOKUP(C2291,#REF!, 2,FALSE)</f>
        <v>#REF!</v>
      </c>
      <c r="BM2291" s="191" t="s">
        <v>6138</v>
      </c>
      <c r="BN2291" s="191" t="s">
        <v>788</v>
      </c>
      <c r="BO2291" s="191" t="s">
        <v>2372</v>
      </c>
      <c r="BU2291" s="191" t="s">
        <v>6138</v>
      </c>
      <c r="BV2291" s="191" t="s">
        <v>788</v>
      </c>
      <c r="BW2291" s="191" t="s">
        <v>2372</v>
      </c>
    </row>
    <row r="2292" spans="51:75" x14ac:dyDescent="0.3">
      <c r="AY2292" s="251" t="e">
        <f>VLOOKUP(C2292,#REF!, 2,FALSE)</f>
        <v>#REF!</v>
      </c>
      <c r="BM2292" s="191" t="s">
        <v>6139</v>
      </c>
      <c r="BN2292" s="191" t="s">
        <v>811</v>
      </c>
      <c r="BO2292" s="191" t="s">
        <v>2984</v>
      </c>
      <c r="BU2292" s="191" t="s">
        <v>6139</v>
      </c>
      <c r="BV2292" s="191" t="s">
        <v>811</v>
      </c>
      <c r="BW2292" s="191" t="s">
        <v>2984</v>
      </c>
    </row>
    <row r="2293" spans="51:75" x14ac:dyDescent="0.3">
      <c r="AY2293" s="251" t="e">
        <f>VLOOKUP(C2293,#REF!, 2,FALSE)</f>
        <v>#REF!</v>
      </c>
      <c r="BM2293" s="191" t="s">
        <v>6141</v>
      </c>
      <c r="BN2293" s="191" t="s">
        <v>811</v>
      </c>
      <c r="BO2293" s="191" t="s">
        <v>2984</v>
      </c>
      <c r="BU2293" s="191" t="s">
        <v>6141</v>
      </c>
      <c r="BV2293" s="191" t="s">
        <v>811</v>
      </c>
      <c r="BW2293" s="191" t="s">
        <v>2984</v>
      </c>
    </row>
    <row r="2294" spans="51:75" x14ac:dyDescent="0.3">
      <c r="AY2294" s="251" t="e">
        <f>VLOOKUP(C2294,#REF!, 2,FALSE)</f>
        <v>#REF!</v>
      </c>
      <c r="BM2294" s="191" t="s">
        <v>6143</v>
      </c>
      <c r="BN2294" s="191" t="s">
        <v>624</v>
      </c>
      <c r="BO2294" s="191" t="s">
        <v>6144</v>
      </c>
      <c r="BU2294" s="191" t="s">
        <v>6143</v>
      </c>
      <c r="BV2294" s="191" t="s">
        <v>624</v>
      </c>
      <c r="BW2294" s="191" t="s">
        <v>6144</v>
      </c>
    </row>
    <row r="2295" spans="51:75" x14ac:dyDescent="0.3">
      <c r="AY2295" s="251" t="e">
        <f>VLOOKUP(C2295,#REF!, 2,FALSE)</f>
        <v>#REF!</v>
      </c>
      <c r="BM2295" s="191" t="s">
        <v>1134</v>
      </c>
      <c r="BN2295" s="191" t="s">
        <v>863</v>
      </c>
      <c r="BO2295" s="191" t="s">
        <v>6145</v>
      </c>
      <c r="BU2295" s="191" t="s">
        <v>1134</v>
      </c>
      <c r="BV2295" s="191" t="s">
        <v>863</v>
      </c>
      <c r="BW2295" s="191" t="s">
        <v>6145</v>
      </c>
    </row>
    <row r="2296" spans="51:75" x14ac:dyDescent="0.3">
      <c r="AY2296" s="251" t="e">
        <f>VLOOKUP(C2296,#REF!, 2,FALSE)</f>
        <v>#REF!</v>
      </c>
      <c r="BM2296" s="191" t="s">
        <v>6146</v>
      </c>
      <c r="BN2296" s="191" t="s">
        <v>798</v>
      </c>
      <c r="BO2296" s="191" t="s">
        <v>1285</v>
      </c>
      <c r="BU2296" s="191" t="s">
        <v>6146</v>
      </c>
      <c r="BV2296" s="191" t="s">
        <v>798</v>
      </c>
      <c r="BW2296" s="191" t="s">
        <v>1285</v>
      </c>
    </row>
    <row r="2297" spans="51:75" x14ac:dyDescent="0.3">
      <c r="AY2297" s="251" t="e">
        <f>VLOOKUP(C2297,#REF!, 2,FALSE)</f>
        <v>#REF!</v>
      </c>
      <c r="BM2297" s="191" t="s">
        <v>6149</v>
      </c>
      <c r="BN2297" s="191" t="s">
        <v>1343</v>
      </c>
      <c r="BO2297" s="191" t="s">
        <v>6150</v>
      </c>
      <c r="BU2297" s="191" t="s">
        <v>6149</v>
      </c>
      <c r="BV2297" s="191" t="s">
        <v>1343</v>
      </c>
      <c r="BW2297" s="191" t="s">
        <v>6150</v>
      </c>
    </row>
    <row r="2298" spans="51:75" x14ac:dyDescent="0.3">
      <c r="AY2298" s="251" t="e">
        <f>VLOOKUP(C2298,#REF!, 2,FALSE)</f>
        <v>#REF!</v>
      </c>
      <c r="BM2298" s="191" t="s">
        <v>6151</v>
      </c>
      <c r="BN2298" s="191" t="s">
        <v>16990</v>
      </c>
      <c r="BO2298" s="191" t="s">
        <v>1191</v>
      </c>
      <c r="BU2298" s="191" t="s">
        <v>6151</v>
      </c>
      <c r="BV2298" s="191" t="s">
        <v>16990</v>
      </c>
      <c r="BW2298" s="191" t="s">
        <v>1191</v>
      </c>
    </row>
    <row r="2299" spans="51:75" x14ac:dyDescent="0.3">
      <c r="AY2299" s="251" t="e">
        <f>VLOOKUP(C2299,#REF!, 2,FALSE)</f>
        <v>#REF!</v>
      </c>
      <c r="BM2299" s="191" t="s">
        <v>6152</v>
      </c>
      <c r="BN2299" s="191" t="s">
        <v>3006</v>
      </c>
      <c r="BO2299" s="191" t="s">
        <v>2984</v>
      </c>
      <c r="BU2299" s="191" t="s">
        <v>6152</v>
      </c>
      <c r="BV2299" s="191" t="s">
        <v>3006</v>
      </c>
      <c r="BW2299" s="191" t="s">
        <v>2984</v>
      </c>
    </row>
    <row r="2300" spans="51:75" x14ac:dyDescent="0.3">
      <c r="AY2300" s="251" t="e">
        <f>VLOOKUP(C2300,#REF!, 2,FALSE)</f>
        <v>#REF!</v>
      </c>
      <c r="BM2300" s="191" t="s">
        <v>6153</v>
      </c>
      <c r="BN2300" s="191" t="s">
        <v>3006</v>
      </c>
      <c r="BO2300" s="191" t="s">
        <v>2984</v>
      </c>
      <c r="BU2300" s="191" t="s">
        <v>6153</v>
      </c>
      <c r="BV2300" s="191" t="s">
        <v>3006</v>
      </c>
      <c r="BW2300" s="191" t="s">
        <v>2984</v>
      </c>
    </row>
    <row r="2301" spans="51:75" x14ac:dyDescent="0.3">
      <c r="AY2301" s="251" t="e">
        <f>VLOOKUP(C2301,#REF!, 2,FALSE)</f>
        <v>#REF!</v>
      </c>
      <c r="BM2301" s="191" t="s">
        <v>6154</v>
      </c>
      <c r="BN2301" s="191" t="s">
        <v>3253</v>
      </c>
      <c r="BO2301" s="191" t="s">
        <v>2984</v>
      </c>
      <c r="BU2301" s="191" t="s">
        <v>6154</v>
      </c>
      <c r="BV2301" s="191" t="s">
        <v>3253</v>
      </c>
      <c r="BW2301" s="191" t="s">
        <v>2984</v>
      </c>
    </row>
    <row r="2302" spans="51:75" x14ac:dyDescent="0.3">
      <c r="AY2302" s="251" t="e">
        <f>VLOOKUP(C2302,#REF!, 2,FALSE)</f>
        <v>#REF!</v>
      </c>
      <c r="BM2302" s="191" t="s">
        <v>6155</v>
      </c>
      <c r="BN2302" s="191" t="s">
        <v>3253</v>
      </c>
      <c r="BO2302" s="191" t="s">
        <v>1335</v>
      </c>
      <c r="BU2302" s="191" t="s">
        <v>6155</v>
      </c>
      <c r="BV2302" s="191" t="s">
        <v>3253</v>
      </c>
      <c r="BW2302" s="191" t="s">
        <v>1335</v>
      </c>
    </row>
    <row r="2303" spans="51:75" x14ac:dyDescent="0.3">
      <c r="AY2303" s="251" t="e">
        <f>VLOOKUP(C2303,#REF!, 2,FALSE)</f>
        <v>#REF!</v>
      </c>
      <c r="BM2303" s="191" t="s">
        <v>6156</v>
      </c>
      <c r="BN2303" s="191" t="s">
        <v>3253</v>
      </c>
      <c r="BO2303" s="191" t="s">
        <v>6157</v>
      </c>
      <c r="BU2303" s="191" t="s">
        <v>6156</v>
      </c>
      <c r="BV2303" s="191" t="s">
        <v>3253</v>
      </c>
      <c r="BW2303" s="191" t="s">
        <v>6157</v>
      </c>
    </row>
    <row r="2304" spans="51:75" x14ac:dyDescent="0.3">
      <c r="AY2304" s="251" t="e">
        <f>VLOOKUP(C2304,#REF!, 2,FALSE)</f>
        <v>#REF!</v>
      </c>
      <c r="BM2304" s="191" t="s">
        <v>6158</v>
      </c>
      <c r="BN2304" s="191" t="s">
        <v>2980</v>
      </c>
      <c r="BO2304" s="191" t="s">
        <v>2984</v>
      </c>
      <c r="BU2304" s="191" t="s">
        <v>6158</v>
      </c>
      <c r="BV2304" s="191" t="s">
        <v>2980</v>
      </c>
      <c r="BW2304" s="191" t="s">
        <v>2984</v>
      </c>
    </row>
    <row r="2305" spans="51:75" x14ac:dyDescent="0.3">
      <c r="AY2305" s="251" t="e">
        <f>VLOOKUP(C2305,#REF!, 2,FALSE)</f>
        <v>#REF!</v>
      </c>
      <c r="BM2305" s="191" t="s">
        <v>6159</v>
      </c>
      <c r="BN2305" s="191" t="s">
        <v>3003</v>
      </c>
      <c r="BO2305" s="191" t="s">
        <v>1787</v>
      </c>
      <c r="BU2305" s="191" t="s">
        <v>6159</v>
      </c>
      <c r="BV2305" s="191" t="s">
        <v>3003</v>
      </c>
      <c r="BW2305" s="191" t="s">
        <v>1787</v>
      </c>
    </row>
    <row r="2306" spans="51:75" x14ac:dyDescent="0.3">
      <c r="AY2306" s="251" t="e">
        <f>VLOOKUP(C2306,#REF!, 2,FALSE)</f>
        <v>#REF!</v>
      </c>
      <c r="BM2306" s="191" t="s">
        <v>6160</v>
      </c>
      <c r="BN2306" s="191" t="s">
        <v>2984</v>
      </c>
      <c r="BO2306" s="191" t="s">
        <v>2984</v>
      </c>
      <c r="BU2306" s="191" t="s">
        <v>6160</v>
      </c>
      <c r="BV2306" s="191" t="s">
        <v>2984</v>
      </c>
      <c r="BW2306" s="191" t="s">
        <v>2984</v>
      </c>
    </row>
    <row r="2307" spans="51:75" x14ac:dyDescent="0.3">
      <c r="AY2307" s="251" t="e">
        <f>VLOOKUP(C2307,#REF!, 2,FALSE)</f>
        <v>#REF!</v>
      </c>
      <c r="BM2307" s="191" t="s">
        <v>6161</v>
      </c>
      <c r="BN2307" s="191" t="s">
        <v>2984</v>
      </c>
      <c r="BO2307" s="191" t="s">
        <v>6162</v>
      </c>
      <c r="BU2307" s="191" t="s">
        <v>6161</v>
      </c>
      <c r="BV2307" s="191" t="s">
        <v>2984</v>
      </c>
      <c r="BW2307" s="191" t="s">
        <v>6162</v>
      </c>
    </row>
    <row r="2308" spans="51:75" x14ac:dyDescent="0.3">
      <c r="AY2308" s="251" t="e">
        <f>VLOOKUP(C2308,#REF!, 2,FALSE)</f>
        <v>#REF!</v>
      </c>
      <c r="BM2308" s="191" t="s">
        <v>6163</v>
      </c>
      <c r="BN2308" s="191" t="s">
        <v>658</v>
      </c>
      <c r="BO2308" s="191" t="s">
        <v>2257</v>
      </c>
      <c r="BU2308" s="191" t="s">
        <v>6163</v>
      </c>
      <c r="BV2308" s="191" t="s">
        <v>658</v>
      </c>
      <c r="BW2308" s="191" t="s">
        <v>2257</v>
      </c>
    </row>
    <row r="2309" spans="51:75" x14ac:dyDescent="0.3">
      <c r="AY2309" s="251" t="e">
        <f>VLOOKUP(C2309,#REF!, 2,FALSE)</f>
        <v>#REF!</v>
      </c>
      <c r="BM2309" s="191" t="s">
        <v>6164</v>
      </c>
      <c r="BN2309" s="191" t="s">
        <v>3203</v>
      </c>
      <c r="BO2309" s="191" t="s">
        <v>6165</v>
      </c>
      <c r="BU2309" s="191" t="s">
        <v>6164</v>
      </c>
      <c r="BV2309" s="191" t="s">
        <v>3203</v>
      </c>
      <c r="BW2309" s="191" t="s">
        <v>6165</v>
      </c>
    </row>
    <row r="2310" spans="51:75" x14ac:dyDescent="0.3">
      <c r="AY2310" s="251" t="e">
        <f>VLOOKUP(C2310,#REF!, 2,FALSE)</f>
        <v>#REF!</v>
      </c>
      <c r="BM2310" s="191" t="s">
        <v>6166</v>
      </c>
      <c r="BN2310" s="191" t="s">
        <v>3046</v>
      </c>
      <c r="BO2310" s="191" t="s">
        <v>5934</v>
      </c>
      <c r="BU2310" s="191" t="s">
        <v>6166</v>
      </c>
      <c r="BV2310" s="191" t="s">
        <v>3046</v>
      </c>
      <c r="BW2310" s="191" t="s">
        <v>5934</v>
      </c>
    </row>
    <row r="2311" spans="51:75" x14ac:dyDescent="0.3">
      <c r="AY2311" s="251" t="e">
        <f>VLOOKUP(C2311,#REF!, 2,FALSE)</f>
        <v>#REF!</v>
      </c>
      <c r="BM2311" s="191" t="s">
        <v>6167</v>
      </c>
      <c r="BN2311" s="191" t="s">
        <v>1140</v>
      </c>
      <c r="BO2311" s="191" t="s">
        <v>6168</v>
      </c>
      <c r="BU2311" s="191" t="s">
        <v>6167</v>
      </c>
      <c r="BV2311" s="191" t="s">
        <v>1140</v>
      </c>
      <c r="BW2311" s="191" t="s">
        <v>6168</v>
      </c>
    </row>
    <row r="2312" spans="51:75" x14ac:dyDescent="0.3">
      <c r="AY2312" s="251" t="e">
        <f>VLOOKUP(C2312,#REF!, 2,FALSE)</f>
        <v>#REF!</v>
      </c>
      <c r="BM2312" s="191" t="s">
        <v>6169</v>
      </c>
      <c r="BN2312" s="191" t="s">
        <v>3203</v>
      </c>
      <c r="BO2312" s="191" t="s">
        <v>6170</v>
      </c>
      <c r="BU2312" s="191" t="s">
        <v>6169</v>
      </c>
      <c r="BV2312" s="191" t="s">
        <v>3203</v>
      </c>
      <c r="BW2312" s="191" t="s">
        <v>6170</v>
      </c>
    </row>
    <row r="2313" spans="51:75" x14ac:dyDescent="0.3">
      <c r="AY2313" s="251" t="e">
        <f>VLOOKUP(C2313,#REF!, 2,FALSE)</f>
        <v>#REF!</v>
      </c>
      <c r="BM2313" s="191" t="s">
        <v>6171</v>
      </c>
      <c r="BN2313" s="191" t="s">
        <v>1140</v>
      </c>
      <c r="BO2313" s="191" t="s">
        <v>6172</v>
      </c>
      <c r="BU2313" s="191" t="s">
        <v>6171</v>
      </c>
      <c r="BV2313" s="191" t="s">
        <v>1140</v>
      </c>
      <c r="BW2313" s="191" t="s">
        <v>6172</v>
      </c>
    </row>
    <row r="2314" spans="51:75" x14ac:dyDescent="0.3">
      <c r="AY2314" s="251" t="e">
        <f>VLOOKUP(C2314,#REF!, 2,FALSE)</f>
        <v>#REF!</v>
      </c>
      <c r="BM2314" s="191" t="s">
        <v>139</v>
      </c>
      <c r="BN2314" s="191" t="s">
        <v>1343</v>
      </c>
      <c r="BO2314" s="191" t="s">
        <v>3808</v>
      </c>
      <c r="BU2314" s="191" t="s">
        <v>139</v>
      </c>
      <c r="BV2314" s="191" t="s">
        <v>1343</v>
      </c>
      <c r="BW2314" s="191" t="s">
        <v>3808</v>
      </c>
    </row>
    <row r="2315" spans="51:75" x14ac:dyDescent="0.3">
      <c r="AY2315" s="251" t="e">
        <f>VLOOKUP(C2315,#REF!, 2,FALSE)</f>
        <v>#REF!</v>
      </c>
      <c r="BM2315" s="191" t="s">
        <v>6173</v>
      </c>
      <c r="BN2315" s="191" t="s">
        <v>850</v>
      </c>
      <c r="BO2315" s="191" t="s">
        <v>2643</v>
      </c>
      <c r="BU2315" s="191" t="s">
        <v>6173</v>
      </c>
      <c r="BV2315" s="191" t="s">
        <v>850</v>
      </c>
      <c r="BW2315" s="191" t="s">
        <v>2643</v>
      </c>
    </row>
    <row r="2316" spans="51:75" x14ac:dyDescent="0.3">
      <c r="AY2316" s="251" t="e">
        <f>VLOOKUP(C2316,#REF!, 2,FALSE)</f>
        <v>#REF!</v>
      </c>
      <c r="BM2316" s="191" t="s">
        <v>6174</v>
      </c>
      <c r="BN2316" s="191" t="s">
        <v>3203</v>
      </c>
      <c r="BO2316" s="191" t="s">
        <v>6176</v>
      </c>
      <c r="BU2316" s="191" t="s">
        <v>6174</v>
      </c>
      <c r="BV2316" s="191" t="s">
        <v>3203</v>
      </c>
      <c r="BW2316" s="191" t="s">
        <v>6176</v>
      </c>
    </row>
    <row r="2317" spans="51:75" x14ac:dyDescent="0.3">
      <c r="AY2317" s="251" t="e">
        <f>VLOOKUP(C2317,#REF!, 2,FALSE)</f>
        <v>#REF!</v>
      </c>
      <c r="BM2317" s="191" t="s">
        <v>6177</v>
      </c>
      <c r="BN2317" s="191" t="s">
        <v>1140</v>
      </c>
      <c r="BO2317" s="191" t="s">
        <v>2643</v>
      </c>
      <c r="BU2317" s="191" t="s">
        <v>6177</v>
      </c>
      <c r="BV2317" s="191" t="s">
        <v>1140</v>
      </c>
      <c r="BW2317" s="191" t="s">
        <v>2643</v>
      </c>
    </row>
    <row r="2318" spans="51:75" x14ac:dyDescent="0.3">
      <c r="AY2318" s="251" t="e">
        <f>VLOOKUP(C2318,#REF!, 2,FALSE)</f>
        <v>#REF!</v>
      </c>
      <c r="BM2318" s="191" t="s">
        <v>6178</v>
      </c>
      <c r="BN2318" s="191" t="s">
        <v>3203</v>
      </c>
      <c r="BO2318" s="191" t="s">
        <v>4173</v>
      </c>
      <c r="BU2318" s="191" t="s">
        <v>6178</v>
      </c>
      <c r="BV2318" s="191" t="s">
        <v>3203</v>
      </c>
      <c r="BW2318" s="191" t="s">
        <v>4173</v>
      </c>
    </row>
    <row r="2319" spans="51:75" x14ac:dyDescent="0.3">
      <c r="AY2319" s="251" t="e">
        <f>VLOOKUP(C2319,#REF!, 2,FALSE)</f>
        <v>#REF!</v>
      </c>
      <c r="BM2319" s="191" t="s">
        <v>6180</v>
      </c>
      <c r="BN2319" s="191" t="s">
        <v>16992</v>
      </c>
      <c r="BO2319" s="191" t="s">
        <v>1285</v>
      </c>
      <c r="BU2319" s="191" t="s">
        <v>6180</v>
      </c>
      <c r="BV2319" s="191" t="s">
        <v>16992</v>
      </c>
      <c r="BW2319" s="191" t="s">
        <v>1285</v>
      </c>
    </row>
    <row r="2320" spans="51:75" x14ac:dyDescent="0.3">
      <c r="AY2320" s="251" t="e">
        <f>VLOOKUP(C2320,#REF!, 2,FALSE)</f>
        <v>#REF!</v>
      </c>
      <c r="BM2320" s="191" t="s">
        <v>6181</v>
      </c>
      <c r="BN2320" s="191" t="s">
        <v>658</v>
      </c>
      <c r="BO2320" s="191" t="s">
        <v>6183</v>
      </c>
      <c r="BU2320" s="191" t="s">
        <v>6181</v>
      </c>
      <c r="BV2320" s="191" t="s">
        <v>658</v>
      </c>
      <c r="BW2320" s="191" t="s">
        <v>6183</v>
      </c>
    </row>
    <row r="2321" spans="51:75" x14ac:dyDescent="0.3">
      <c r="AY2321" s="251" t="e">
        <f>VLOOKUP(C2321,#REF!, 2,FALSE)</f>
        <v>#REF!</v>
      </c>
      <c r="BM2321" s="191" t="s">
        <v>6184</v>
      </c>
      <c r="BN2321" s="191" t="s">
        <v>3203</v>
      </c>
      <c r="BO2321" s="191" t="s">
        <v>6185</v>
      </c>
      <c r="BU2321" s="191" t="s">
        <v>6184</v>
      </c>
      <c r="BV2321" s="191" t="s">
        <v>3203</v>
      </c>
      <c r="BW2321" s="191" t="s">
        <v>6185</v>
      </c>
    </row>
    <row r="2322" spans="51:75" x14ac:dyDescent="0.3">
      <c r="AY2322" s="251" t="e">
        <f>VLOOKUP(C2322,#REF!, 2,FALSE)</f>
        <v>#REF!</v>
      </c>
      <c r="BM2322" s="191" t="s">
        <v>6186</v>
      </c>
      <c r="BN2322" s="191" t="s">
        <v>658</v>
      </c>
      <c r="BO2322" s="191" t="s">
        <v>6187</v>
      </c>
      <c r="BU2322" s="191" t="s">
        <v>6186</v>
      </c>
      <c r="BV2322" s="191" t="s">
        <v>658</v>
      </c>
      <c r="BW2322" s="191" t="s">
        <v>6187</v>
      </c>
    </row>
    <row r="2323" spans="51:75" x14ac:dyDescent="0.3">
      <c r="AY2323" s="251" t="e">
        <f>VLOOKUP(C2323,#REF!, 2,FALSE)</f>
        <v>#REF!</v>
      </c>
      <c r="BM2323" s="191" t="s">
        <v>1135</v>
      </c>
      <c r="BN2323" s="191" t="s">
        <v>1273</v>
      </c>
      <c r="BO2323" s="191" t="s">
        <v>6188</v>
      </c>
      <c r="BU2323" s="191" t="s">
        <v>1135</v>
      </c>
      <c r="BV2323" s="191" t="s">
        <v>1273</v>
      </c>
      <c r="BW2323" s="191" t="s">
        <v>6188</v>
      </c>
    </row>
    <row r="2324" spans="51:75" x14ac:dyDescent="0.3">
      <c r="AY2324" s="251" t="e">
        <f>VLOOKUP(C2324,#REF!, 2,FALSE)</f>
        <v>#REF!</v>
      </c>
      <c r="BM2324" s="191" t="s">
        <v>6189</v>
      </c>
      <c r="BN2324" s="191" t="s">
        <v>716</v>
      </c>
      <c r="BO2324" s="191" t="s">
        <v>2984</v>
      </c>
      <c r="BU2324" s="191" t="s">
        <v>6189</v>
      </c>
      <c r="BV2324" s="191" t="s">
        <v>716</v>
      </c>
      <c r="BW2324" s="191" t="s">
        <v>2984</v>
      </c>
    </row>
    <row r="2325" spans="51:75" x14ac:dyDescent="0.3">
      <c r="AY2325" s="251" t="e">
        <f>VLOOKUP(C2325,#REF!, 2,FALSE)</f>
        <v>#REF!</v>
      </c>
      <c r="BM2325" s="191" t="s">
        <v>6190</v>
      </c>
      <c r="BN2325" s="191" t="s">
        <v>850</v>
      </c>
      <c r="BO2325" s="191" t="s">
        <v>6191</v>
      </c>
      <c r="BU2325" s="191" t="s">
        <v>6190</v>
      </c>
      <c r="BV2325" s="191" t="s">
        <v>850</v>
      </c>
      <c r="BW2325" s="191" t="s">
        <v>6191</v>
      </c>
    </row>
    <row r="2326" spans="51:75" x14ac:dyDescent="0.3">
      <c r="AY2326" s="251" t="e">
        <f>VLOOKUP(C2326,#REF!, 2,FALSE)</f>
        <v>#REF!</v>
      </c>
      <c r="BM2326" s="191" t="s">
        <v>6192</v>
      </c>
      <c r="BN2326" s="191" t="s">
        <v>2984</v>
      </c>
      <c r="BO2326" s="191" t="s">
        <v>771</v>
      </c>
      <c r="BU2326" s="191" t="s">
        <v>6192</v>
      </c>
      <c r="BV2326" s="191" t="s">
        <v>2984</v>
      </c>
      <c r="BW2326" s="191" t="s">
        <v>771</v>
      </c>
    </row>
    <row r="2327" spans="51:75" x14ac:dyDescent="0.3">
      <c r="AY2327" s="251" t="e">
        <f>VLOOKUP(C2327,#REF!, 2,FALSE)</f>
        <v>#REF!</v>
      </c>
      <c r="BM2327" s="191" t="s">
        <v>6193</v>
      </c>
      <c r="BN2327" s="191" t="s">
        <v>656</v>
      </c>
      <c r="BO2327" s="191" t="s">
        <v>6194</v>
      </c>
      <c r="BU2327" s="191" t="s">
        <v>6193</v>
      </c>
      <c r="BV2327" s="191" t="s">
        <v>656</v>
      </c>
      <c r="BW2327" s="191" t="s">
        <v>6194</v>
      </c>
    </row>
    <row r="2328" spans="51:75" x14ac:dyDescent="0.3">
      <c r="AY2328" s="251" t="e">
        <f>VLOOKUP(C2328,#REF!, 2,FALSE)</f>
        <v>#REF!</v>
      </c>
      <c r="BM2328" s="191" t="s">
        <v>6195</v>
      </c>
      <c r="BN2328" s="191" t="s">
        <v>658</v>
      </c>
      <c r="BO2328" s="191" t="s">
        <v>6197</v>
      </c>
      <c r="BU2328" s="191" t="s">
        <v>6195</v>
      </c>
      <c r="BV2328" s="191" t="s">
        <v>658</v>
      </c>
      <c r="BW2328" s="191" t="s">
        <v>6197</v>
      </c>
    </row>
    <row r="2329" spans="51:75" x14ac:dyDescent="0.3">
      <c r="AY2329" s="251" t="e">
        <f>VLOOKUP(C2329,#REF!, 2,FALSE)</f>
        <v>#REF!</v>
      </c>
      <c r="BM2329" s="191" t="s">
        <v>6198</v>
      </c>
      <c r="BN2329" s="191" t="s">
        <v>3203</v>
      </c>
      <c r="BO2329" s="191" t="s">
        <v>6199</v>
      </c>
      <c r="BU2329" s="191" t="s">
        <v>6198</v>
      </c>
      <c r="BV2329" s="191" t="s">
        <v>3203</v>
      </c>
      <c r="BW2329" s="191" t="s">
        <v>6199</v>
      </c>
    </row>
    <row r="2330" spans="51:75" x14ac:dyDescent="0.3">
      <c r="AY2330" s="251" t="e">
        <f>VLOOKUP(C2330,#REF!, 2,FALSE)</f>
        <v>#REF!</v>
      </c>
      <c r="BM2330" s="191" t="s">
        <v>1136</v>
      </c>
      <c r="BN2330" s="191" t="s">
        <v>16990</v>
      </c>
      <c r="BO2330" s="191" t="s">
        <v>2984</v>
      </c>
      <c r="BU2330" s="191" t="s">
        <v>1136</v>
      </c>
      <c r="BV2330" s="191" t="s">
        <v>16990</v>
      </c>
      <c r="BW2330" s="191" t="s">
        <v>2984</v>
      </c>
    </row>
    <row r="2331" spans="51:75" x14ac:dyDescent="0.3">
      <c r="AY2331" s="251" t="e">
        <f>VLOOKUP(C2331,#REF!, 2,FALSE)</f>
        <v>#REF!</v>
      </c>
      <c r="BM2331" s="191" t="s">
        <v>6200</v>
      </c>
      <c r="BN2331" s="191" t="s">
        <v>3003</v>
      </c>
      <c r="BO2331" s="191" t="s">
        <v>1834</v>
      </c>
      <c r="BU2331" s="191" t="s">
        <v>6200</v>
      </c>
      <c r="BV2331" s="191" t="s">
        <v>3003</v>
      </c>
      <c r="BW2331" s="191" t="s">
        <v>1834</v>
      </c>
    </row>
    <row r="2332" spans="51:75" x14ac:dyDescent="0.3">
      <c r="AY2332" s="251" t="e">
        <f>VLOOKUP(C2332,#REF!, 2,FALSE)</f>
        <v>#REF!</v>
      </c>
      <c r="BM2332" s="191" t="s">
        <v>6201</v>
      </c>
      <c r="BN2332" s="191" t="s">
        <v>3253</v>
      </c>
      <c r="BO2332" s="191" t="s">
        <v>2693</v>
      </c>
      <c r="BU2332" s="191" t="s">
        <v>6201</v>
      </c>
      <c r="BV2332" s="191" t="s">
        <v>3253</v>
      </c>
      <c r="BW2332" s="191" t="s">
        <v>2693</v>
      </c>
    </row>
    <row r="2333" spans="51:75" x14ac:dyDescent="0.3">
      <c r="AY2333" s="251" t="e">
        <f>VLOOKUP(C2333,#REF!, 2,FALSE)</f>
        <v>#REF!</v>
      </c>
      <c r="BM2333" s="191" t="s">
        <v>1137</v>
      </c>
      <c r="BN2333" s="191" t="s">
        <v>3203</v>
      </c>
      <c r="BO2333" s="191" t="s">
        <v>6202</v>
      </c>
      <c r="BU2333" s="191" t="s">
        <v>1137</v>
      </c>
      <c r="BV2333" s="191" t="s">
        <v>3203</v>
      </c>
      <c r="BW2333" s="191" t="s">
        <v>6202</v>
      </c>
    </row>
    <row r="2334" spans="51:75" x14ac:dyDescent="0.3">
      <c r="AY2334" s="251" t="e">
        <f>VLOOKUP(C2334,#REF!, 2,FALSE)</f>
        <v>#REF!</v>
      </c>
      <c r="BM2334" s="191" t="s">
        <v>6203</v>
      </c>
      <c r="BN2334" s="191" t="s">
        <v>1343</v>
      </c>
      <c r="BO2334" s="191" t="s">
        <v>6204</v>
      </c>
      <c r="BU2334" s="191" t="s">
        <v>6203</v>
      </c>
      <c r="BV2334" s="191" t="s">
        <v>1343</v>
      </c>
      <c r="BW2334" s="191" t="s">
        <v>6204</v>
      </c>
    </row>
    <row r="2335" spans="51:75" x14ac:dyDescent="0.3">
      <c r="AY2335" s="251" t="e">
        <f>VLOOKUP(C2335,#REF!, 2,FALSE)</f>
        <v>#REF!</v>
      </c>
      <c r="BM2335" s="191" t="s">
        <v>6205</v>
      </c>
      <c r="BN2335" s="191" t="s">
        <v>659</v>
      </c>
      <c r="BO2335" s="191" t="s">
        <v>956</v>
      </c>
      <c r="BU2335" s="191" t="s">
        <v>6205</v>
      </c>
      <c r="BV2335" s="191" t="s">
        <v>659</v>
      </c>
      <c r="BW2335" s="191" t="s">
        <v>956</v>
      </c>
    </row>
    <row r="2336" spans="51:75" x14ac:dyDescent="0.3">
      <c r="AY2336" s="251" t="e">
        <f>VLOOKUP(C2336,#REF!, 2,FALSE)</f>
        <v>#REF!</v>
      </c>
      <c r="BM2336" s="191" t="s">
        <v>6206</v>
      </c>
      <c r="BN2336" s="191" t="s">
        <v>1343</v>
      </c>
      <c r="BO2336" s="191" t="s">
        <v>3238</v>
      </c>
      <c r="BU2336" s="191" t="s">
        <v>6206</v>
      </c>
      <c r="BV2336" s="191" t="s">
        <v>1343</v>
      </c>
      <c r="BW2336" s="191" t="s">
        <v>3238</v>
      </c>
    </row>
    <row r="2337" spans="51:75" x14ac:dyDescent="0.3">
      <c r="AY2337" s="251" t="e">
        <f>VLOOKUP(C2337,#REF!, 2,FALSE)</f>
        <v>#REF!</v>
      </c>
      <c r="BM2337" s="191" t="s">
        <v>6208</v>
      </c>
      <c r="BN2337" s="191" t="s">
        <v>2984</v>
      </c>
      <c r="BO2337" s="191" t="s">
        <v>6209</v>
      </c>
      <c r="BU2337" s="191" t="s">
        <v>6208</v>
      </c>
      <c r="BV2337" s="191" t="s">
        <v>2984</v>
      </c>
      <c r="BW2337" s="191" t="s">
        <v>6209</v>
      </c>
    </row>
    <row r="2338" spans="51:75" x14ac:dyDescent="0.3">
      <c r="AY2338" s="251" t="e">
        <f>VLOOKUP(C2338,#REF!, 2,FALSE)</f>
        <v>#REF!</v>
      </c>
      <c r="BM2338" s="191" t="s">
        <v>6210</v>
      </c>
      <c r="BN2338" s="191" t="s">
        <v>3098</v>
      </c>
      <c r="BO2338" s="191" t="s">
        <v>6211</v>
      </c>
      <c r="BU2338" s="191" t="s">
        <v>6210</v>
      </c>
      <c r="BV2338" s="191" t="s">
        <v>3098</v>
      </c>
      <c r="BW2338" s="191" t="s">
        <v>6211</v>
      </c>
    </row>
    <row r="2339" spans="51:75" x14ac:dyDescent="0.3">
      <c r="AY2339" s="251" t="e">
        <f>VLOOKUP(C2339,#REF!, 2,FALSE)</f>
        <v>#REF!</v>
      </c>
      <c r="BM2339" s="191" t="s">
        <v>6212</v>
      </c>
      <c r="BN2339" s="191" t="s">
        <v>3006</v>
      </c>
      <c r="BO2339" s="191" t="s">
        <v>2984</v>
      </c>
      <c r="BU2339" s="191" t="s">
        <v>6212</v>
      </c>
      <c r="BV2339" s="191" t="s">
        <v>3006</v>
      </c>
      <c r="BW2339" s="191" t="s">
        <v>2984</v>
      </c>
    </row>
    <row r="2340" spans="51:75" x14ac:dyDescent="0.3">
      <c r="AY2340" s="251" t="e">
        <f>VLOOKUP(C2340,#REF!, 2,FALSE)</f>
        <v>#REF!</v>
      </c>
      <c r="BM2340" s="191" t="s">
        <v>6213</v>
      </c>
      <c r="BN2340" s="191" t="s">
        <v>3006</v>
      </c>
      <c r="BO2340" s="191" t="s">
        <v>2984</v>
      </c>
      <c r="BU2340" s="191" t="s">
        <v>6213</v>
      </c>
      <c r="BV2340" s="191" t="s">
        <v>3006</v>
      </c>
      <c r="BW2340" s="191" t="s">
        <v>2984</v>
      </c>
    </row>
    <row r="2341" spans="51:75" x14ac:dyDescent="0.3">
      <c r="AY2341" s="251" t="e">
        <f>VLOOKUP(C2341,#REF!, 2,FALSE)</f>
        <v>#REF!</v>
      </c>
      <c r="BM2341" s="191" t="s">
        <v>6214</v>
      </c>
      <c r="BN2341" s="191" t="s">
        <v>3253</v>
      </c>
      <c r="BO2341" s="191" t="s">
        <v>6215</v>
      </c>
      <c r="BU2341" s="191" t="s">
        <v>6214</v>
      </c>
      <c r="BV2341" s="191" t="s">
        <v>3253</v>
      </c>
      <c r="BW2341" s="191" t="s">
        <v>6215</v>
      </c>
    </row>
    <row r="2342" spans="51:75" x14ac:dyDescent="0.3">
      <c r="AY2342" s="251" t="e">
        <f>VLOOKUP(C2342,#REF!, 2,FALSE)</f>
        <v>#REF!</v>
      </c>
      <c r="BM2342" s="191" t="s">
        <v>6216</v>
      </c>
      <c r="BN2342" s="191" t="s">
        <v>16990</v>
      </c>
      <c r="BO2342" s="191" t="s">
        <v>6217</v>
      </c>
      <c r="BU2342" s="191" t="s">
        <v>6216</v>
      </c>
      <c r="BV2342" s="191" t="s">
        <v>16990</v>
      </c>
      <c r="BW2342" s="191" t="s">
        <v>6217</v>
      </c>
    </row>
    <row r="2343" spans="51:75" x14ac:dyDescent="0.3">
      <c r="AY2343" s="251" t="e">
        <f>VLOOKUP(C2343,#REF!, 2,FALSE)</f>
        <v>#REF!</v>
      </c>
      <c r="BM2343" s="191" t="s">
        <v>6218</v>
      </c>
      <c r="BN2343" s="191" t="s">
        <v>3253</v>
      </c>
      <c r="BO2343" s="191" t="s">
        <v>6219</v>
      </c>
      <c r="BU2343" s="191" t="s">
        <v>6218</v>
      </c>
      <c r="BV2343" s="191" t="s">
        <v>3253</v>
      </c>
      <c r="BW2343" s="191" t="s">
        <v>6219</v>
      </c>
    </row>
    <row r="2344" spans="51:75" x14ac:dyDescent="0.3">
      <c r="AY2344" s="251" t="e">
        <f>VLOOKUP(C2344,#REF!, 2,FALSE)</f>
        <v>#REF!</v>
      </c>
      <c r="BM2344" s="191" t="s">
        <v>6220</v>
      </c>
      <c r="BN2344" s="191" t="s">
        <v>3006</v>
      </c>
      <c r="BO2344" s="191" t="s">
        <v>6221</v>
      </c>
      <c r="BU2344" s="191" t="s">
        <v>6220</v>
      </c>
      <c r="BV2344" s="191" t="s">
        <v>3006</v>
      </c>
      <c r="BW2344" s="191" t="s">
        <v>6221</v>
      </c>
    </row>
    <row r="2345" spans="51:75" x14ac:dyDescent="0.3">
      <c r="AY2345" s="251" t="e">
        <f>VLOOKUP(C2345,#REF!, 2,FALSE)</f>
        <v>#REF!</v>
      </c>
      <c r="BM2345" s="191" t="s">
        <v>6222</v>
      </c>
      <c r="BN2345" s="191" t="s">
        <v>3084</v>
      </c>
      <c r="BO2345" s="191" t="s">
        <v>2984</v>
      </c>
      <c r="BU2345" s="191" t="s">
        <v>6222</v>
      </c>
      <c r="BV2345" s="191" t="s">
        <v>3084</v>
      </c>
      <c r="BW2345" s="191" t="s">
        <v>2984</v>
      </c>
    </row>
    <row r="2346" spans="51:75" x14ac:dyDescent="0.3">
      <c r="AY2346" s="251" t="e">
        <f>VLOOKUP(C2346,#REF!, 2,FALSE)</f>
        <v>#REF!</v>
      </c>
      <c r="BM2346" s="191" t="s">
        <v>6223</v>
      </c>
      <c r="BN2346" s="191" t="s">
        <v>3088</v>
      </c>
      <c r="BO2346" s="191" t="s">
        <v>2984</v>
      </c>
      <c r="BU2346" s="191" t="s">
        <v>6223</v>
      </c>
      <c r="BV2346" s="191" t="s">
        <v>3088</v>
      </c>
      <c r="BW2346" s="191" t="s">
        <v>2984</v>
      </c>
    </row>
    <row r="2347" spans="51:75" x14ac:dyDescent="0.3">
      <c r="AY2347" s="251" t="e">
        <f>VLOOKUP(C2347,#REF!, 2,FALSE)</f>
        <v>#REF!</v>
      </c>
      <c r="BM2347" s="191" t="s">
        <v>6224</v>
      </c>
      <c r="BN2347" s="191" t="s">
        <v>3098</v>
      </c>
      <c r="BO2347" s="191" t="s">
        <v>771</v>
      </c>
      <c r="BU2347" s="191" t="s">
        <v>6224</v>
      </c>
      <c r="BV2347" s="191" t="s">
        <v>3098</v>
      </c>
      <c r="BW2347" s="191" t="s">
        <v>771</v>
      </c>
    </row>
    <row r="2348" spans="51:75" x14ac:dyDescent="0.3">
      <c r="AY2348" s="251" t="e">
        <f>VLOOKUP(C2348,#REF!, 2,FALSE)</f>
        <v>#REF!</v>
      </c>
      <c r="BM2348" s="191" t="s">
        <v>6225</v>
      </c>
      <c r="BN2348" s="191" t="s">
        <v>1270</v>
      </c>
      <c r="BO2348" s="191" t="s">
        <v>6226</v>
      </c>
      <c r="BU2348" s="191" t="s">
        <v>6225</v>
      </c>
      <c r="BV2348" s="191" t="s">
        <v>1270</v>
      </c>
      <c r="BW2348" s="191" t="s">
        <v>6226</v>
      </c>
    </row>
    <row r="2349" spans="51:75" x14ac:dyDescent="0.3">
      <c r="AY2349" s="251" t="e">
        <f>VLOOKUP(C2349,#REF!, 2,FALSE)</f>
        <v>#REF!</v>
      </c>
      <c r="BM2349" s="191" t="s">
        <v>6227</v>
      </c>
      <c r="BN2349" s="191" t="s">
        <v>3088</v>
      </c>
      <c r="BO2349" s="191" t="s">
        <v>2984</v>
      </c>
      <c r="BU2349" s="191" t="s">
        <v>6227</v>
      </c>
      <c r="BV2349" s="191" t="s">
        <v>3088</v>
      </c>
      <c r="BW2349" s="191" t="s">
        <v>2984</v>
      </c>
    </row>
    <row r="2350" spans="51:75" x14ac:dyDescent="0.3">
      <c r="AY2350" s="251" t="e">
        <f>VLOOKUP(C2350,#REF!, 2,FALSE)</f>
        <v>#REF!</v>
      </c>
      <c r="BM2350" s="191" t="s">
        <v>6228</v>
      </c>
      <c r="BN2350" s="191" t="s">
        <v>3203</v>
      </c>
      <c r="BO2350" s="191" t="s">
        <v>6229</v>
      </c>
      <c r="BU2350" s="191" t="s">
        <v>6228</v>
      </c>
      <c r="BV2350" s="191" t="s">
        <v>3203</v>
      </c>
      <c r="BW2350" s="191" t="s">
        <v>6229</v>
      </c>
    </row>
    <row r="2351" spans="51:75" x14ac:dyDescent="0.3">
      <c r="AY2351" s="251" t="e">
        <f>VLOOKUP(C2351,#REF!, 2,FALSE)</f>
        <v>#REF!</v>
      </c>
      <c r="BM2351" s="191" t="s">
        <v>6230</v>
      </c>
      <c r="BN2351" s="191" t="s">
        <v>706</v>
      </c>
      <c r="BO2351" s="191" t="s">
        <v>661</v>
      </c>
      <c r="BU2351" s="191" t="s">
        <v>6230</v>
      </c>
      <c r="BV2351" s="191" t="s">
        <v>706</v>
      </c>
      <c r="BW2351" s="191" t="s">
        <v>661</v>
      </c>
    </row>
    <row r="2352" spans="51:75" x14ac:dyDescent="0.3">
      <c r="AY2352" s="251" t="e">
        <f>VLOOKUP(C2352,#REF!, 2,FALSE)</f>
        <v>#REF!</v>
      </c>
      <c r="BM2352" s="191" t="s">
        <v>6231</v>
      </c>
      <c r="BN2352" s="191" t="s">
        <v>3006</v>
      </c>
      <c r="BO2352" s="191" t="s">
        <v>5179</v>
      </c>
      <c r="BU2352" s="191" t="s">
        <v>6231</v>
      </c>
      <c r="BV2352" s="191" t="s">
        <v>3006</v>
      </c>
      <c r="BW2352" s="191" t="s">
        <v>5179</v>
      </c>
    </row>
    <row r="2353" spans="51:75" x14ac:dyDescent="0.3">
      <c r="AY2353" s="251" t="e">
        <f>VLOOKUP(C2353,#REF!, 2,FALSE)</f>
        <v>#REF!</v>
      </c>
      <c r="BM2353" s="191" t="s">
        <v>6232</v>
      </c>
      <c r="BN2353" s="191" t="s">
        <v>624</v>
      </c>
      <c r="BO2353" s="191" t="s">
        <v>993</v>
      </c>
      <c r="BU2353" s="191" t="s">
        <v>6232</v>
      </c>
      <c r="BV2353" s="191" t="s">
        <v>624</v>
      </c>
      <c r="BW2353" s="191" t="s">
        <v>993</v>
      </c>
    </row>
    <row r="2354" spans="51:75" x14ac:dyDescent="0.3">
      <c r="AY2354" s="251" t="e">
        <f>VLOOKUP(C2354,#REF!, 2,FALSE)</f>
        <v>#REF!</v>
      </c>
      <c r="BM2354" s="191" t="s">
        <v>6234</v>
      </c>
      <c r="BN2354" s="191" t="s">
        <v>3006</v>
      </c>
      <c r="BO2354" s="191" t="s">
        <v>660</v>
      </c>
      <c r="BU2354" s="191" t="s">
        <v>6234</v>
      </c>
      <c r="BV2354" s="191" t="s">
        <v>3006</v>
      </c>
      <c r="BW2354" s="191" t="s">
        <v>660</v>
      </c>
    </row>
    <row r="2355" spans="51:75" x14ac:dyDescent="0.3">
      <c r="AY2355" s="251" t="e">
        <f>VLOOKUP(C2355,#REF!, 2,FALSE)</f>
        <v>#REF!</v>
      </c>
      <c r="BM2355" s="191" t="s">
        <v>6236</v>
      </c>
      <c r="BN2355" s="191" t="s">
        <v>626</v>
      </c>
      <c r="BO2355" s="191" t="s">
        <v>6237</v>
      </c>
      <c r="BU2355" s="191" t="s">
        <v>6236</v>
      </c>
      <c r="BV2355" s="191" t="s">
        <v>626</v>
      </c>
      <c r="BW2355" s="191" t="s">
        <v>6237</v>
      </c>
    </row>
    <row r="2356" spans="51:75" x14ac:dyDescent="0.3">
      <c r="AY2356" s="251" t="e">
        <f>VLOOKUP(C2356,#REF!, 2,FALSE)</f>
        <v>#REF!</v>
      </c>
      <c r="BM2356" s="191" t="s">
        <v>6238</v>
      </c>
      <c r="BN2356" s="191" t="s">
        <v>1343</v>
      </c>
      <c r="BO2356" s="191" t="s">
        <v>6239</v>
      </c>
      <c r="BU2356" s="191" t="s">
        <v>6238</v>
      </c>
      <c r="BV2356" s="191" t="s">
        <v>1343</v>
      </c>
      <c r="BW2356" s="191" t="s">
        <v>6239</v>
      </c>
    </row>
    <row r="2357" spans="51:75" x14ac:dyDescent="0.3">
      <c r="AY2357" s="251" t="e">
        <f>VLOOKUP(C2357,#REF!, 2,FALSE)</f>
        <v>#REF!</v>
      </c>
      <c r="BM2357" s="191" t="s">
        <v>6240</v>
      </c>
      <c r="BN2357" s="191" t="s">
        <v>706</v>
      </c>
      <c r="BO2357" s="191" t="s">
        <v>2372</v>
      </c>
      <c r="BU2357" s="191" t="s">
        <v>6240</v>
      </c>
      <c r="BV2357" s="191" t="s">
        <v>706</v>
      </c>
      <c r="BW2357" s="191" t="s">
        <v>2372</v>
      </c>
    </row>
    <row r="2358" spans="51:75" x14ac:dyDescent="0.3">
      <c r="AY2358" s="251" t="e">
        <f>VLOOKUP(C2358,#REF!, 2,FALSE)</f>
        <v>#REF!</v>
      </c>
      <c r="BM2358" s="191" t="s">
        <v>6241</v>
      </c>
      <c r="BN2358" s="191" t="s">
        <v>3203</v>
      </c>
      <c r="BO2358" s="191" t="s">
        <v>6243</v>
      </c>
      <c r="BU2358" s="191" t="s">
        <v>6241</v>
      </c>
      <c r="BV2358" s="191" t="s">
        <v>3203</v>
      </c>
      <c r="BW2358" s="191" t="s">
        <v>6243</v>
      </c>
    </row>
    <row r="2359" spans="51:75" x14ac:dyDescent="0.3">
      <c r="AY2359" s="251" t="e">
        <f>VLOOKUP(C2359,#REF!, 2,FALSE)</f>
        <v>#REF!</v>
      </c>
      <c r="BM2359" s="191" t="s">
        <v>6244</v>
      </c>
      <c r="BN2359" s="191" t="s">
        <v>620</v>
      </c>
      <c r="BO2359" s="191" t="s">
        <v>6246</v>
      </c>
      <c r="BU2359" s="191" t="s">
        <v>6244</v>
      </c>
      <c r="BV2359" s="191" t="s">
        <v>620</v>
      </c>
      <c r="BW2359" s="191" t="s">
        <v>6246</v>
      </c>
    </row>
    <row r="2360" spans="51:75" x14ac:dyDescent="0.3">
      <c r="AY2360" s="251" t="e">
        <f>VLOOKUP(C2360,#REF!, 2,FALSE)</f>
        <v>#REF!</v>
      </c>
      <c r="BM2360" s="191" t="s">
        <v>6248</v>
      </c>
      <c r="BN2360" s="191" t="s">
        <v>2984</v>
      </c>
      <c r="BO2360" s="191" t="s">
        <v>2984</v>
      </c>
      <c r="BU2360" s="191" t="s">
        <v>6248</v>
      </c>
      <c r="BV2360" s="191" t="s">
        <v>2984</v>
      </c>
      <c r="BW2360" s="191" t="s">
        <v>2984</v>
      </c>
    </row>
    <row r="2361" spans="51:75" x14ac:dyDescent="0.3">
      <c r="AY2361" s="251" t="e">
        <f>VLOOKUP(C2361,#REF!, 2,FALSE)</f>
        <v>#REF!</v>
      </c>
      <c r="BM2361" s="191" t="s">
        <v>6249</v>
      </c>
      <c r="BN2361" s="191" t="s">
        <v>732</v>
      </c>
      <c r="BO2361" s="191" t="s">
        <v>6251</v>
      </c>
      <c r="BU2361" s="191" t="s">
        <v>6249</v>
      </c>
      <c r="BV2361" s="191" t="s">
        <v>732</v>
      </c>
      <c r="BW2361" s="191" t="s">
        <v>6251</v>
      </c>
    </row>
    <row r="2362" spans="51:75" x14ac:dyDescent="0.3">
      <c r="AY2362" s="251" t="e">
        <f>VLOOKUP(C2362,#REF!, 2,FALSE)</f>
        <v>#REF!</v>
      </c>
      <c r="BM2362" s="191" t="s">
        <v>6253</v>
      </c>
      <c r="BN2362" s="191" t="s">
        <v>732</v>
      </c>
      <c r="BO2362" s="191" t="s">
        <v>3305</v>
      </c>
      <c r="BU2362" s="191" t="s">
        <v>6253</v>
      </c>
      <c r="BV2362" s="191" t="s">
        <v>732</v>
      </c>
      <c r="BW2362" s="191" t="s">
        <v>3305</v>
      </c>
    </row>
    <row r="2363" spans="51:75" x14ac:dyDescent="0.3">
      <c r="AY2363" s="251" t="e">
        <f>VLOOKUP(C2363,#REF!, 2,FALSE)</f>
        <v>#REF!</v>
      </c>
      <c r="BM2363" s="191" t="s">
        <v>6254</v>
      </c>
      <c r="BN2363" s="191" t="s">
        <v>850</v>
      </c>
      <c r="BO2363" s="191" t="s">
        <v>2984</v>
      </c>
      <c r="BU2363" s="191" t="s">
        <v>6254</v>
      </c>
      <c r="BV2363" s="191" t="s">
        <v>850</v>
      </c>
      <c r="BW2363" s="191" t="s">
        <v>2984</v>
      </c>
    </row>
    <row r="2364" spans="51:75" x14ac:dyDescent="0.3">
      <c r="AY2364" s="251" t="e">
        <f>VLOOKUP(C2364,#REF!, 2,FALSE)</f>
        <v>#REF!</v>
      </c>
      <c r="BM2364" s="191" t="s">
        <v>6255</v>
      </c>
      <c r="BN2364" s="191" t="s">
        <v>637</v>
      </c>
      <c r="BO2364" s="191" t="s">
        <v>6256</v>
      </c>
      <c r="BU2364" s="191" t="s">
        <v>6255</v>
      </c>
      <c r="BV2364" s="191" t="s">
        <v>637</v>
      </c>
      <c r="BW2364" s="191" t="s">
        <v>6256</v>
      </c>
    </row>
    <row r="2365" spans="51:75" x14ac:dyDescent="0.3">
      <c r="AY2365" s="251" t="e">
        <f>VLOOKUP(C2365,#REF!, 2,FALSE)</f>
        <v>#REF!</v>
      </c>
      <c r="BM2365" s="191" t="s">
        <v>6257</v>
      </c>
      <c r="BN2365" s="191" t="s">
        <v>850</v>
      </c>
      <c r="BO2365" s="191" t="s">
        <v>5341</v>
      </c>
      <c r="BU2365" s="191" t="s">
        <v>6257</v>
      </c>
      <c r="BV2365" s="191" t="s">
        <v>850</v>
      </c>
      <c r="BW2365" s="191" t="s">
        <v>5341</v>
      </c>
    </row>
    <row r="2366" spans="51:75" x14ac:dyDescent="0.3">
      <c r="AY2366" s="251" t="e">
        <f>VLOOKUP(C2366,#REF!, 2,FALSE)</f>
        <v>#REF!</v>
      </c>
      <c r="BM2366" s="191" t="s">
        <v>6258</v>
      </c>
      <c r="BN2366" s="191" t="s">
        <v>3253</v>
      </c>
      <c r="BO2366" s="191" t="s">
        <v>6252</v>
      </c>
      <c r="BU2366" s="191" t="s">
        <v>6258</v>
      </c>
      <c r="BV2366" s="191" t="s">
        <v>3253</v>
      </c>
      <c r="BW2366" s="191" t="s">
        <v>6252</v>
      </c>
    </row>
    <row r="2367" spans="51:75" x14ac:dyDescent="0.3">
      <c r="AY2367" s="251" t="e">
        <f>VLOOKUP(C2367,#REF!, 2,FALSE)</f>
        <v>#REF!</v>
      </c>
      <c r="BM2367" s="191" t="s">
        <v>6259</v>
      </c>
      <c r="BN2367" s="191" t="s">
        <v>3006</v>
      </c>
      <c r="BO2367" s="191" t="s">
        <v>771</v>
      </c>
      <c r="BU2367" s="191" t="s">
        <v>6259</v>
      </c>
      <c r="BV2367" s="191" t="s">
        <v>3006</v>
      </c>
      <c r="BW2367" s="191" t="s">
        <v>771</v>
      </c>
    </row>
    <row r="2368" spans="51:75" x14ac:dyDescent="0.3">
      <c r="AY2368" s="251" t="e">
        <f>VLOOKUP(C2368,#REF!, 2,FALSE)</f>
        <v>#REF!</v>
      </c>
      <c r="BM2368" s="191" t="s">
        <v>6260</v>
      </c>
      <c r="BN2368" s="191" t="s">
        <v>3084</v>
      </c>
      <c r="BO2368" s="191" t="s">
        <v>2984</v>
      </c>
      <c r="BU2368" s="191" t="s">
        <v>6260</v>
      </c>
      <c r="BV2368" s="191" t="s">
        <v>3084</v>
      </c>
      <c r="BW2368" s="191" t="s">
        <v>2984</v>
      </c>
    </row>
    <row r="2369" spans="51:75" x14ac:dyDescent="0.3">
      <c r="AY2369" s="251" t="e">
        <f>VLOOKUP(C2369,#REF!, 2,FALSE)</f>
        <v>#REF!</v>
      </c>
      <c r="BM2369" s="191" t="s">
        <v>6261</v>
      </c>
      <c r="BN2369" s="191" t="s">
        <v>3088</v>
      </c>
      <c r="BO2369" s="191" t="s">
        <v>771</v>
      </c>
      <c r="BU2369" s="191" t="s">
        <v>6261</v>
      </c>
      <c r="BV2369" s="191" t="s">
        <v>3088</v>
      </c>
      <c r="BW2369" s="191" t="s">
        <v>771</v>
      </c>
    </row>
    <row r="2370" spans="51:75" x14ac:dyDescent="0.3">
      <c r="AY2370" s="251" t="e">
        <f>VLOOKUP(C2370,#REF!, 2,FALSE)</f>
        <v>#REF!</v>
      </c>
      <c r="BM2370" s="191" t="s">
        <v>6262</v>
      </c>
      <c r="BN2370" s="191" t="s">
        <v>3084</v>
      </c>
      <c r="BO2370" s="191" t="s">
        <v>6263</v>
      </c>
      <c r="BU2370" s="191" t="s">
        <v>6262</v>
      </c>
      <c r="BV2370" s="191" t="s">
        <v>3084</v>
      </c>
      <c r="BW2370" s="191" t="s">
        <v>6263</v>
      </c>
    </row>
    <row r="2371" spans="51:75" x14ac:dyDescent="0.3">
      <c r="AY2371" s="251" t="e">
        <f>VLOOKUP(C2371,#REF!, 2,FALSE)</f>
        <v>#REF!</v>
      </c>
      <c r="BM2371" s="191" t="s">
        <v>6264</v>
      </c>
      <c r="BN2371" s="191" t="s">
        <v>3088</v>
      </c>
      <c r="BO2371" s="191" t="s">
        <v>2984</v>
      </c>
      <c r="BU2371" s="191" t="s">
        <v>6264</v>
      </c>
      <c r="BV2371" s="191" t="s">
        <v>3088</v>
      </c>
      <c r="BW2371" s="191" t="s">
        <v>2984</v>
      </c>
    </row>
    <row r="2372" spans="51:75" x14ac:dyDescent="0.3">
      <c r="AY2372" s="251" t="e">
        <f>VLOOKUP(C2372,#REF!, 2,FALSE)</f>
        <v>#REF!</v>
      </c>
      <c r="BM2372" s="191" t="s">
        <v>6265</v>
      </c>
      <c r="BN2372" s="191" t="s">
        <v>3088</v>
      </c>
      <c r="BO2372" s="191" t="s">
        <v>771</v>
      </c>
      <c r="BU2372" s="191" t="s">
        <v>6265</v>
      </c>
      <c r="BV2372" s="191" t="s">
        <v>3088</v>
      </c>
      <c r="BW2372" s="191" t="s">
        <v>771</v>
      </c>
    </row>
    <row r="2373" spans="51:75" x14ac:dyDescent="0.3">
      <c r="AY2373" s="251" t="e">
        <f>VLOOKUP(C2373,#REF!, 2,FALSE)</f>
        <v>#REF!</v>
      </c>
      <c r="BM2373" s="191" t="s">
        <v>6266</v>
      </c>
      <c r="BN2373" s="191" t="s">
        <v>3088</v>
      </c>
      <c r="BO2373" s="191" t="s">
        <v>771</v>
      </c>
      <c r="BU2373" s="191" t="s">
        <v>6266</v>
      </c>
      <c r="BV2373" s="191" t="s">
        <v>3088</v>
      </c>
      <c r="BW2373" s="191" t="s">
        <v>771</v>
      </c>
    </row>
    <row r="2374" spans="51:75" x14ac:dyDescent="0.3">
      <c r="AY2374" s="251" t="e">
        <f>VLOOKUP(C2374,#REF!, 2,FALSE)</f>
        <v>#REF!</v>
      </c>
      <c r="BM2374" s="191" t="s">
        <v>6267</v>
      </c>
      <c r="BN2374" s="191" t="s">
        <v>3088</v>
      </c>
      <c r="BO2374" s="191" t="s">
        <v>771</v>
      </c>
      <c r="BU2374" s="191" t="s">
        <v>6267</v>
      </c>
      <c r="BV2374" s="191" t="s">
        <v>3088</v>
      </c>
      <c r="BW2374" s="191" t="s">
        <v>771</v>
      </c>
    </row>
    <row r="2375" spans="51:75" x14ac:dyDescent="0.3">
      <c r="AY2375" s="251" t="e">
        <f>VLOOKUP(C2375,#REF!, 2,FALSE)</f>
        <v>#REF!</v>
      </c>
      <c r="BM2375" s="191" t="s">
        <v>6268</v>
      </c>
      <c r="BN2375" s="191" t="s">
        <v>3253</v>
      </c>
      <c r="BO2375" s="191" t="s">
        <v>4348</v>
      </c>
      <c r="BU2375" s="191" t="s">
        <v>6268</v>
      </c>
      <c r="BV2375" s="191" t="s">
        <v>3253</v>
      </c>
      <c r="BW2375" s="191" t="s">
        <v>4348</v>
      </c>
    </row>
    <row r="2376" spans="51:75" x14ac:dyDescent="0.3">
      <c r="AY2376" s="251" t="e">
        <f>VLOOKUP(C2376,#REF!, 2,FALSE)</f>
        <v>#REF!</v>
      </c>
      <c r="BM2376" s="191" t="s">
        <v>6269</v>
      </c>
      <c r="BN2376" s="191" t="s">
        <v>3253</v>
      </c>
      <c r="BO2376" s="191" t="s">
        <v>1904</v>
      </c>
      <c r="BU2376" s="191" t="s">
        <v>6269</v>
      </c>
      <c r="BV2376" s="191" t="s">
        <v>3253</v>
      </c>
      <c r="BW2376" s="191" t="s">
        <v>1904</v>
      </c>
    </row>
    <row r="2377" spans="51:75" x14ac:dyDescent="0.3">
      <c r="AY2377" s="251" t="e">
        <f>VLOOKUP(C2377,#REF!, 2,FALSE)</f>
        <v>#REF!</v>
      </c>
      <c r="BM2377" s="191" t="s">
        <v>6271</v>
      </c>
      <c r="BN2377" s="191" t="s">
        <v>3253</v>
      </c>
      <c r="BO2377" s="191" t="s">
        <v>6272</v>
      </c>
      <c r="BU2377" s="191" t="s">
        <v>6271</v>
      </c>
      <c r="BV2377" s="191" t="s">
        <v>3253</v>
      </c>
      <c r="BW2377" s="191" t="s">
        <v>6272</v>
      </c>
    </row>
    <row r="2378" spans="51:75" x14ac:dyDescent="0.3">
      <c r="AY2378" s="251" t="e">
        <f>VLOOKUP(C2378,#REF!, 2,FALSE)</f>
        <v>#REF!</v>
      </c>
      <c r="BM2378" s="191" t="s">
        <v>6273</v>
      </c>
      <c r="BN2378" s="191" t="s">
        <v>3253</v>
      </c>
      <c r="BO2378" s="191" t="s">
        <v>2984</v>
      </c>
      <c r="BU2378" s="191" t="s">
        <v>6273</v>
      </c>
      <c r="BV2378" s="191" t="s">
        <v>3253</v>
      </c>
      <c r="BW2378" s="191" t="s">
        <v>2984</v>
      </c>
    </row>
    <row r="2379" spans="51:75" x14ac:dyDescent="0.3">
      <c r="AY2379" s="251" t="e">
        <f>VLOOKUP(C2379,#REF!, 2,FALSE)</f>
        <v>#REF!</v>
      </c>
      <c r="BM2379" s="191" t="s">
        <v>6274</v>
      </c>
      <c r="BN2379" s="191" t="s">
        <v>3088</v>
      </c>
      <c r="BO2379" s="191" t="s">
        <v>2984</v>
      </c>
      <c r="BU2379" s="191" t="s">
        <v>6274</v>
      </c>
      <c r="BV2379" s="191" t="s">
        <v>3088</v>
      </c>
      <c r="BW2379" s="191" t="s">
        <v>2984</v>
      </c>
    </row>
    <row r="2380" spans="51:75" x14ac:dyDescent="0.3">
      <c r="AY2380" s="251" t="e">
        <f>VLOOKUP(C2380,#REF!, 2,FALSE)</f>
        <v>#REF!</v>
      </c>
      <c r="BM2380" s="191" t="s">
        <v>6276</v>
      </c>
      <c r="BN2380" s="191" t="s">
        <v>16989</v>
      </c>
      <c r="BO2380" s="191" t="s">
        <v>6277</v>
      </c>
      <c r="BU2380" s="191" t="s">
        <v>6276</v>
      </c>
      <c r="BV2380" s="191" t="s">
        <v>16989</v>
      </c>
      <c r="BW2380" s="191" t="s">
        <v>6277</v>
      </c>
    </row>
    <row r="2381" spans="51:75" x14ac:dyDescent="0.3">
      <c r="AY2381" s="251" t="e">
        <f>VLOOKUP(C2381,#REF!, 2,FALSE)</f>
        <v>#REF!</v>
      </c>
      <c r="BM2381" s="191" t="s">
        <v>6278</v>
      </c>
      <c r="BN2381" s="191" t="s">
        <v>663</v>
      </c>
      <c r="BO2381" s="191" t="s">
        <v>6279</v>
      </c>
      <c r="BU2381" s="191" t="s">
        <v>6278</v>
      </c>
      <c r="BV2381" s="191" t="s">
        <v>663</v>
      </c>
      <c r="BW2381" s="191" t="s">
        <v>6279</v>
      </c>
    </row>
    <row r="2382" spans="51:75" x14ac:dyDescent="0.3">
      <c r="AY2382" s="251" t="e">
        <f>VLOOKUP(C2382,#REF!, 2,FALSE)</f>
        <v>#REF!</v>
      </c>
      <c r="BM2382" s="191" t="s">
        <v>6280</v>
      </c>
      <c r="BN2382" s="191" t="s">
        <v>697</v>
      </c>
      <c r="BO2382" s="191" t="s">
        <v>6281</v>
      </c>
      <c r="BU2382" s="191" t="s">
        <v>6280</v>
      </c>
      <c r="BV2382" s="191" t="s">
        <v>697</v>
      </c>
      <c r="BW2382" s="191" t="s">
        <v>6281</v>
      </c>
    </row>
    <row r="2383" spans="51:75" x14ac:dyDescent="0.3">
      <c r="AY2383" s="251" t="e">
        <f>VLOOKUP(C2383,#REF!, 2,FALSE)</f>
        <v>#REF!</v>
      </c>
      <c r="BM2383" s="191" t="s">
        <v>6282</v>
      </c>
      <c r="BN2383" s="191" t="s">
        <v>614</v>
      </c>
      <c r="BO2383" s="191" t="s">
        <v>6283</v>
      </c>
      <c r="BU2383" s="191" t="s">
        <v>6282</v>
      </c>
      <c r="BV2383" s="191" t="s">
        <v>614</v>
      </c>
      <c r="BW2383" s="191" t="s">
        <v>6283</v>
      </c>
    </row>
    <row r="2384" spans="51:75" x14ac:dyDescent="0.3">
      <c r="AY2384" s="251" t="e">
        <f>VLOOKUP(C2384,#REF!, 2,FALSE)</f>
        <v>#REF!</v>
      </c>
      <c r="BM2384" s="191" t="s">
        <v>6284</v>
      </c>
      <c r="BN2384" s="191" t="s">
        <v>1343</v>
      </c>
      <c r="BO2384" s="191" t="s">
        <v>771</v>
      </c>
      <c r="BU2384" s="191" t="s">
        <v>6284</v>
      </c>
      <c r="BV2384" s="191" t="s">
        <v>1343</v>
      </c>
      <c r="BW2384" s="191" t="s">
        <v>771</v>
      </c>
    </row>
    <row r="2385" spans="51:75" x14ac:dyDescent="0.3">
      <c r="AY2385" s="251" t="e">
        <f>VLOOKUP(C2385,#REF!, 2,FALSE)</f>
        <v>#REF!</v>
      </c>
      <c r="BM2385" s="191" t="s">
        <v>6285</v>
      </c>
      <c r="BN2385" s="191" t="s">
        <v>1343</v>
      </c>
      <c r="BO2385" s="191" t="s">
        <v>771</v>
      </c>
      <c r="BU2385" s="191" t="s">
        <v>6285</v>
      </c>
      <c r="BV2385" s="191" t="s">
        <v>1343</v>
      </c>
      <c r="BW2385" s="191" t="s">
        <v>771</v>
      </c>
    </row>
    <row r="2386" spans="51:75" x14ac:dyDescent="0.3">
      <c r="AY2386" s="251" t="e">
        <f>VLOOKUP(C2386,#REF!, 2,FALSE)</f>
        <v>#REF!</v>
      </c>
      <c r="BM2386" s="191" t="s">
        <v>6286</v>
      </c>
      <c r="BN2386" s="191" t="s">
        <v>3084</v>
      </c>
      <c r="BO2386" s="191" t="s">
        <v>1161</v>
      </c>
      <c r="BU2386" s="191" t="s">
        <v>6286</v>
      </c>
      <c r="BV2386" s="191" t="s">
        <v>3084</v>
      </c>
      <c r="BW2386" s="191" t="s">
        <v>1161</v>
      </c>
    </row>
    <row r="2387" spans="51:75" x14ac:dyDescent="0.3">
      <c r="AY2387" s="251" t="e">
        <f>VLOOKUP(C2387,#REF!, 2,FALSE)</f>
        <v>#REF!</v>
      </c>
      <c r="BM2387" s="191" t="s">
        <v>6287</v>
      </c>
      <c r="BN2387" s="191" t="s">
        <v>3253</v>
      </c>
      <c r="BO2387" s="191" t="s">
        <v>3262</v>
      </c>
      <c r="BU2387" s="191" t="s">
        <v>6287</v>
      </c>
      <c r="BV2387" s="191" t="s">
        <v>3253</v>
      </c>
      <c r="BW2387" s="191" t="s">
        <v>3262</v>
      </c>
    </row>
    <row r="2388" spans="51:75" x14ac:dyDescent="0.3">
      <c r="AY2388" s="251" t="e">
        <f>VLOOKUP(C2388,#REF!, 2,FALSE)</f>
        <v>#REF!</v>
      </c>
      <c r="BM2388" s="191" t="s">
        <v>6288</v>
      </c>
      <c r="BN2388" s="191" t="s">
        <v>668</v>
      </c>
      <c r="BO2388" s="191" t="s">
        <v>771</v>
      </c>
      <c r="BU2388" s="191" t="s">
        <v>6288</v>
      </c>
      <c r="BV2388" s="191" t="s">
        <v>668</v>
      </c>
      <c r="BW2388" s="191" t="s">
        <v>771</v>
      </c>
    </row>
    <row r="2389" spans="51:75" x14ac:dyDescent="0.3">
      <c r="AY2389" s="251" t="e">
        <f>VLOOKUP(C2389,#REF!, 2,FALSE)</f>
        <v>#REF!</v>
      </c>
      <c r="BM2389" s="191" t="s">
        <v>6289</v>
      </c>
      <c r="BN2389" s="191" t="s">
        <v>626</v>
      </c>
      <c r="BO2389" s="191" t="s">
        <v>771</v>
      </c>
      <c r="BU2389" s="191" t="s">
        <v>6289</v>
      </c>
      <c r="BV2389" s="191" t="s">
        <v>626</v>
      </c>
      <c r="BW2389" s="191" t="s">
        <v>771</v>
      </c>
    </row>
    <row r="2390" spans="51:75" x14ac:dyDescent="0.3">
      <c r="AY2390" s="251" t="e">
        <f>VLOOKUP(C2390,#REF!, 2,FALSE)</f>
        <v>#REF!</v>
      </c>
      <c r="BM2390" s="191" t="s">
        <v>6290</v>
      </c>
      <c r="BN2390" s="191" t="s">
        <v>1343</v>
      </c>
      <c r="BO2390" s="191" t="s">
        <v>771</v>
      </c>
      <c r="BU2390" s="191" t="s">
        <v>6290</v>
      </c>
      <c r="BV2390" s="191" t="s">
        <v>1343</v>
      </c>
      <c r="BW2390" s="191" t="s">
        <v>771</v>
      </c>
    </row>
    <row r="2391" spans="51:75" x14ac:dyDescent="0.3">
      <c r="AY2391" s="251" t="e">
        <f>VLOOKUP(C2391,#REF!, 2,FALSE)</f>
        <v>#REF!</v>
      </c>
      <c r="BM2391" s="191" t="s">
        <v>6291</v>
      </c>
      <c r="BN2391" s="191" t="s">
        <v>720</v>
      </c>
      <c r="BO2391" s="191" t="s">
        <v>6292</v>
      </c>
      <c r="BU2391" s="191" t="s">
        <v>6291</v>
      </c>
      <c r="BV2391" s="191" t="s">
        <v>720</v>
      </c>
      <c r="BW2391" s="191" t="s">
        <v>6292</v>
      </c>
    </row>
    <row r="2392" spans="51:75" x14ac:dyDescent="0.3">
      <c r="AY2392" s="251" t="e">
        <f>VLOOKUP(C2392,#REF!, 2,FALSE)</f>
        <v>#REF!</v>
      </c>
      <c r="BM2392" s="191" t="s">
        <v>1141</v>
      </c>
      <c r="BN2392" s="191" t="s">
        <v>2980</v>
      </c>
      <c r="BO2392" s="191" t="s">
        <v>700</v>
      </c>
      <c r="BU2392" s="191" t="s">
        <v>1141</v>
      </c>
      <c r="BV2392" s="191" t="s">
        <v>2980</v>
      </c>
      <c r="BW2392" s="191" t="s">
        <v>700</v>
      </c>
    </row>
    <row r="2393" spans="51:75" x14ac:dyDescent="0.3">
      <c r="AY2393" s="251" t="e">
        <f>VLOOKUP(C2393,#REF!, 2,FALSE)</f>
        <v>#REF!</v>
      </c>
      <c r="BM2393" s="191" t="s">
        <v>1142</v>
      </c>
      <c r="BN2393" s="191" t="s">
        <v>3203</v>
      </c>
      <c r="BO2393" s="191" t="s">
        <v>771</v>
      </c>
      <c r="BU2393" s="191" t="s">
        <v>1142</v>
      </c>
      <c r="BV2393" s="191" t="s">
        <v>3203</v>
      </c>
      <c r="BW2393" s="191" t="s">
        <v>771</v>
      </c>
    </row>
    <row r="2394" spans="51:75" x14ac:dyDescent="0.3">
      <c r="AY2394" s="251" t="e">
        <f>VLOOKUP(C2394,#REF!, 2,FALSE)</f>
        <v>#REF!</v>
      </c>
      <c r="BM2394" s="191" t="s">
        <v>6293</v>
      </c>
      <c r="BN2394" s="191" t="s">
        <v>662</v>
      </c>
      <c r="BO2394" s="191" t="s">
        <v>4429</v>
      </c>
      <c r="BU2394" s="191" t="s">
        <v>6293</v>
      </c>
      <c r="BV2394" s="191" t="s">
        <v>662</v>
      </c>
      <c r="BW2394" s="191" t="s">
        <v>4429</v>
      </c>
    </row>
    <row r="2395" spans="51:75" x14ac:dyDescent="0.3">
      <c r="AY2395" s="251" t="e">
        <f>VLOOKUP(C2395,#REF!, 2,FALSE)</f>
        <v>#REF!</v>
      </c>
      <c r="BM2395" s="191" t="s">
        <v>6294</v>
      </c>
      <c r="BN2395" s="191" t="s">
        <v>3006</v>
      </c>
      <c r="BO2395" s="191" t="s">
        <v>6296</v>
      </c>
      <c r="BU2395" s="191" t="s">
        <v>6294</v>
      </c>
      <c r="BV2395" s="191" t="s">
        <v>3006</v>
      </c>
      <c r="BW2395" s="191" t="s">
        <v>6296</v>
      </c>
    </row>
    <row r="2396" spans="51:75" x14ac:dyDescent="0.3">
      <c r="AY2396" s="251" t="e">
        <f>VLOOKUP(C2396,#REF!, 2,FALSE)</f>
        <v>#REF!</v>
      </c>
      <c r="BM2396" s="191" t="s">
        <v>6298</v>
      </c>
      <c r="BN2396" s="191" t="s">
        <v>3203</v>
      </c>
      <c r="BO2396" s="191" t="s">
        <v>6300</v>
      </c>
      <c r="BU2396" s="191" t="s">
        <v>6298</v>
      </c>
      <c r="BV2396" s="191" t="s">
        <v>3203</v>
      </c>
      <c r="BW2396" s="191" t="s">
        <v>6300</v>
      </c>
    </row>
    <row r="2397" spans="51:75" x14ac:dyDescent="0.3">
      <c r="AY2397" s="251" t="e">
        <f>VLOOKUP(C2397,#REF!, 2,FALSE)</f>
        <v>#REF!</v>
      </c>
      <c r="BM2397" s="191" t="s">
        <v>6301</v>
      </c>
      <c r="BN2397" s="191" t="s">
        <v>720</v>
      </c>
      <c r="BO2397" s="191" t="s">
        <v>6302</v>
      </c>
      <c r="BU2397" s="191" t="s">
        <v>6301</v>
      </c>
      <c r="BV2397" s="191" t="s">
        <v>720</v>
      </c>
      <c r="BW2397" s="191" t="s">
        <v>6302</v>
      </c>
    </row>
    <row r="2398" spans="51:75" x14ac:dyDescent="0.3">
      <c r="AY2398" s="251" t="e">
        <f>VLOOKUP(C2398,#REF!, 2,FALSE)</f>
        <v>#REF!</v>
      </c>
      <c r="BM2398" s="191" t="s">
        <v>6303</v>
      </c>
      <c r="BN2398" s="191" t="s">
        <v>1071</v>
      </c>
      <c r="BO2398" s="191" t="s">
        <v>4522</v>
      </c>
      <c r="BU2398" s="191" t="s">
        <v>6303</v>
      </c>
      <c r="BV2398" s="191" t="s">
        <v>1071</v>
      </c>
      <c r="BW2398" s="191" t="s">
        <v>4522</v>
      </c>
    </row>
    <row r="2399" spans="51:75" x14ac:dyDescent="0.3">
      <c r="AY2399" s="251" t="e">
        <f>VLOOKUP(C2399,#REF!, 2,FALSE)</f>
        <v>#REF!</v>
      </c>
      <c r="BM2399" s="191" t="s">
        <v>6305</v>
      </c>
      <c r="BN2399" s="191" t="s">
        <v>16994</v>
      </c>
      <c r="BO2399" s="191" t="s">
        <v>771</v>
      </c>
      <c r="BU2399" s="191" t="s">
        <v>6305</v>
      </c>
      <c r="BV2399" s="191" t="s">
        <v>16994</v>
      </c>
      <c r="BW2399" s="191" t="s">
        <v>771</v>
      </c>
    </row>
    <row r="2400" spans="51:75" x14ac:dyDescent="0.3">
      <c r="AY2400" s="251" t="e">
        <f>VLOOKUP(C2400,#REF!, 2,FALSE)</f>
        <v>#REF!</v>
      </c>
      <c r="BM2400" s="191" t="s">
        <v>6306</v>
      </c>
      <c r="BN2400" s="191" t="s">
        <v>3006</v>
      </c>
      <c r="BO2400" s="191" t="s">
        <v>771</v>
      </c>
      <c r="BU2400" s="191" t="s">
        <v>6306</v>
      </c>
      <c r="BV2400" s="191" t="s">
        <v>3006</v>
      </c>
      <c r="BW2400" s="191" t="s">
        <v>771</v>
      </c>
    </row>
    <row r="2401" spans="51:75" x14ac:dyDescent="0.3">
      <c r="AY2401" s="251" t="e">
        <f>VLOOKUP(C2401,#REF!, 2,FALSE)</f>
        <v>#REF!</v>
      </c>
      <c r="BM2401" s="191" t="s">
        <v>6309</v>
      </c>
      <c r="BN2401" s="191" t="s">
        <v>1140</v>
      </c>
      <c r="BO2401" s="191" t="s">
        <v>6311</v>
      </c>
      <c r="BU2401" s="191" t="s">
        <v>6309</v>
      </c>
      <c r="BV2401" s="191" t="s">
        <v>1140</v>
      </c>
      <c r="BW2401" s="191" t="s">
        <v>6311</v>
      </c>
    </row>
    <row r="2402" spans="51:75" x14ac:dyDescent="0.3">
      <c r="AY2402" s="251" t="e">
        <f>VLOOKUP(C2402,#REF!, 2,FALSE)</f>
        <v>#REF!</v>
      </c>
      <c r="BM2402" s="191" t="s">
        <v>6312</v>
      </c>
      <c r="BN2402" s="191" t="s">
        <v>2980</v>
      </c>
      <c r="BO2402" s="191" t="s">
        <v>6313</v>
      </c>
      <c r="BU2402" s="191" t="s">
        <v>6312</v>
      </c>
      <c r="BV2402" s="191" t="s">
        <v>2980</v>
      </c>
      <c r="BW2402" s="191" t="s">
        <v>6313</v>
      </c>
    </row>
    <row r="2403" spans="51:75" x14ac:dyDescent="0.3">
      <c r="AY2403" s="251" t="e">
        <f>VLOOKUP(C2403,#REF!, 2,FALSE)</f>
        <v>#REF!</v>
      </c>
      <c r="BM2403" s="191" t="s">
        <v>6314</v>
      </c>
      <c r="BN2403" s="191" t="s">
        <v>788</v>
      </c>
      <c r="BO2403" s="191" t="s">
        <v>771</v>
      </c>
      <c r="BU2403" s="191" t="s">
        <v>6314</v>
      </c>
      <c r="BV2403" s="191" t="s">
        <v>788</v>
      </c>
      <c r="BW2403" s="191" t="s">
        <v>771</v>
      </c>
    </row>
    <row r="2404" spans="51:75" x14ac:dyDescent="0.3">
      <c r="AY2404" s="251" t="e">
        <f>VLOOKUP(C2404,#REF!, 2,FALSE)</f>
        <v>#REF!</v>
      </c>
      <c r="BM2404" s="191" t="s">
        <v>6316</v>
      </c>
      <c r="BN2404" s="191" t="s">
        <v>3203</v>
      </c>
      <c r="BO2404" s="191" t="s">
        <v>5872</v>
      </c>
      <c r="BU2404" s="191" t="s">
        <v>6316</v>
      </c>
      <c r="BV2404" s="191" t="s">
        <v>3203</v>
      </c>
      <c r="BW2404" s="191" t="s">
        <v>5872</v>
      </c>
    </row>
    <row r="2405" spans="51:75" x14ac:dyDescent="0.3">
      <c r="AY2405" s="251" t="e">
        <f>VLOOKUP(C2405,#REF!, 2,FALSE)</f>
        <v>#REF!</v>
      </c>
      <c r="BM2405" s="191" t="s">
        <v>6317</v>
      </c>
      <c r="BN2405" s="191" t="s">
        <v>3084</v>
      </c>
      <c r="BO2405" s="191" t="s">
        <v>2984</v>
      </c>
      <c r="BU2405" s="191" t="s">
        <v>6317</v>
      </c>
      <c r="BV2405" s="191" t="s">
        <v>3084</v>
      </c>
      <c r="BW2405" s="191" t="s">
        <v>2984</v>
      </c>
    </row>
    <row r="2406" spans="51:75" x14ac:dyDescent="0.3">
      <c r="AY2406" s="251" t="e">
        <f>VLOOKUP(C2406,#REF!, 2,FALSE)</f>
        <v>#REF!</v>
      </c>
      <c r="BM2406" s="191" t="s">
        <v>172</v>
      </c>
      <c r="BN2406" s="191" t="s">
        <v>3203</v>
      </c>
      <c r="BO2406" s="191" t="s">
        <v>2981</v>
      </c>
      <c r="BU2406" s="191" t="s">
        <v>172</v>
      </c>
      <c r="BV2406" s="191" t="s">
        <v>3203</v>
      </c>
      <c r="BW2406" s="191" t="s">
        <v>2981</v>
      </c>
    </row>
    <row r="2407" spans="51:75" x14ac:dyDescent="0.3">
      <c r="AY2407" s="251" t="e">
        <f>VLOOKUP(C2407,#REF!, 2,FALSE)</f>
        <v>#REF!</v>
      </c>
      <c r="BM2407" s="191" t="s">
        <v>6318</v>
      </c>
      <c r="BN2407" s="191" t="s">
        <v>706</v>
      </c>
      <c r="BO2407" s="191" t="s">
        <v>6320</v>
      </c>
      <c r="BU2407" s="191" t="s">
        <v>6318</v>
      </c>
      <c r="BV2407" s="191" t="s">
        <v>706</v>
      </c>
      <c r="BW2407" s="191" t="s">
        <v>6320</v>
      </c>
    </row>
    <row r="2408" spans="51:75" x14ac:dyDescent="0.3">
      <c r="AY2408" s="251" t="e">
        <f>VLOOKUP(C2408,#REF!, 2,FALSE)</f>
        <v>#REF!</v>
      </c>
      <c r="BM2408" s="191" t="s">
        <v>6321</v>
      </c>
      <c r="BN2408" s="191" t="s">
        <v>627</v>
      </c>
      <c r="BO2408" s="191" t="s">
        <v>771</v>
      </c>
      <c r="BU2408" s="191" t="s">
        <v>6321</v>
      </c>
      <c r="BV2408" s="191" t="s">
        <v>627</v>
      </c>
      <c r="BW2408" s="191" t="s">
        <v>771</v>
      </c>
    </row>
    <row r="2409" spans="51:75" x14ac:dyDescent="0.3">
      <c r="AY2409" s="251" t="e">
        <f>VLOOKUP(C2409,#REF!, 2,FALSE)</f>
        <v>#REF!</v>
      </c>
      <c r="BM2409" s="191" t="s">
        <v>6322</v>
      </c>
      <c r="BN2409" s="191" t="s">
        <v>3006</v>
      </c>
      <c r="BO2409" s="191" t="s">
        <v>1263</v>
      </c>
      <c r="BU2409" s="191" t="s">
        <v>6322</v>
      </c>
      <c r="BV2409" s="191" t="s">
        <v>3006</v>
      </c>
      <c r="BW2409" s="191" t="s">
        <v>1263</v>
      </c>
    </row>
    <row r="2410" spans="51:75" x14ac:dyDescent="0.3">
      <c r="AY2410" s="251" t="e">
        <f>VLOOKUP(C2410,#REF!, 2,FALSE)</f>
        <v>#REF!</v>
      </c>
      <c r="BM2410" s="191" t="s">
        <v>6324</v>
      </c>
      <c r="BN2410" s="191" t="s">
        <v>640</v>
      </c>
      <c r="BO2410" s="191" t="s">
        <v>1660</v>
      </c>
      <c r="BU2410" s="191" t="s">
        <v>6324</v>
      </c>
      <c r="BV2410" s="191" t="s">
        <v>640</v>
      </c>
      <c r="BW2410" s="191" t="s">
        <v>1660</v>
      </c>
    </row>
    <row r="2411" spans="51:75" x14ac:dyDescent="0.3">
      <c r="AY2411" s="251" t="e">
        <f>VLOOKUP(C2411,#REF!, 2,FALSE)</f>
        <v>#REF!</v>
      </c>
      <c r="BM2411" s="191" t="s">
        <v>6325</v>
      </c>
      <c r="BN2411" s="191" t="s">
        <v>3203</v>
      </c>
      <c r="BO2411" s="191" t="s">
        <v>6327</v>
      </c>
      <c r="BU2411" s="191" t="s">
        <v>6325</v>
      </c>
      <c r="BV2411" s="191" t="s">
        <v>3203</v>
      </c>
      <c r="BW2411" s="191" t="s">
        <v>6327</v>
      </c>
    </row>
    <row r="2412" spans="51:75" x14ac:dyDescent="0.3">
      <c r="AY2412" s="251" t="e">
        <f>VLOOKUP(C2412,#REF!, 2,FALSE)</f>
        <v>#REF!</v>
      </c>
      <c r="BM2412" s="191" t="s">
        <v>6328</v>
      </c>
      <c r="BN2412" s="191" t="s">
        <v>1343</v>
      </c>
      <c r="BO2412" s="191" t="s">
        <v>3355</v>
      </c>
      <c r="BU2412" s="191" t="s">
        <v>6328</v>
      </c>
      <c r="BV2412" s="191" t="s">
        <v>1343</v>
      </c>
      <c r="BW2412" s="191" t="s">
        <v>3355</v>
      </c>
    </row>
    <row r="2413" spans="51:75" x14ac:dyDescent="0.3">
      <c r="AY2413" s="251" t="e">
        <f>VLOOKUP(C2413,#REF!, 2,FALSE)</f>
        <v>#REF!</v>
      </c>
      <c r="BM2413" s="191" t="s">
        <v>6329</v>
      </c>
      <c r="BN2413" s="191" t="s">
        <v>850</v>
      </c>
      <c r="BO2413" s="191" t="s">
        <v>2984</v>
      </c>
      <c r="BU2413" s="191" t="s">
        <v>6329</v>
      </c>
      <c r="BV2413" s="191" t="s">
        <v>850</v>
      </c>
      <c r="BW2413" s="191" t="s">
        <v>2984</v>
      </c>
    </row>
    <row r="2414" spans="51:75" x14ac:dyDescent="0.3">
      <c r="AY2414" s="251" t="e">
        <f>VLOOKUP(C2414,#REF!, 2,FALSE)</f>
        <v>#REF!</v>
      </c>
      <c r="BM2414" s="191" t="s">
        <v>6330</v>
      </c>
      <c r="BN2414" s="191" t="s">
        <v>3003</v>
      </c>
      <c r="BO2414" s="191" t="s">
        <v>4036</v>
      </c>
      <c r="BU2414" s="191" t="s">
        <v>6330</v>
      </c>
      <c r="BV2414" s="191" t="s">
        <v>3003</v>
      </c>
      <c r="BW2414" s="191" t="s">
        <v>4036</v>
      </c>
    </row>
    <row r="2415" spans="51:75" x14ac:dyDescent="0.3">
      <c r="AY2415" s="251" t="e">
        <f>VLOOKUP(C2415,#REF!, 2,FALSE)</f>
        <v>#REF!</v>
      </c>
      <c r="BM2415" s="191" t="s">
        <v>6331</v>
      </c>
      <c r="BN2415" s="191" t="s">
        <v>800</v>
      </c>
      <c r="BO2415" s="191" t="s">
        <v>4071</v>
      </c>
      <c r="BU2415" s="191" t="s">
        <v>6331</v>
      </c>
      <c r="BV2415" s="191" t="s">
        <v>800</v>
      </c>
      <c r="BW2415" s="191" t="s">
        <v>4071</v>
      </c>
    </row>
    <row r="2416" spans="51:75" x14ac:dyDescent="0.3">
      <c r="AY2416" s="251" t="e">
        <f>VLOOKUP(C2416,#REF!, 2,FALSE)</f>
        <v>#REF!</v>
      </c>
      <c r="BM2416" s="191" t="s">
        <v>6333</v>
      </c>
      <c r="BN2416" s="191" t="s">
        <v>706</v>
      </c>
      <c r="BO2416" s="191" t="s">
        <v>771</v>
      </c>
      <c r="BU2416" s="191" t="s">
        <v>6333</v>
      </c>
      <c r="BV2416" s="191" t="s">
        <v>706</v>
      </c>
      <c r="BW2416" s="191" t="s">
        <v>771</v>
      </c>
    </row>
    <row r="2417" spans="51:75" x14ac:dyDescent="0.3">
      <c r="AY2417" s="251" t="e">
        <f>VLOOKUP(C2417,#REF!, 2,FALSE)</f>
        <v>#REF!</v>
      </c>
      <c r="BM2417" s="191" t="s">
        <v>6334</v>
      </c>
      <c r="BN2417" s="191" t="s">
        <v>3098</v>
      </c>
      <c r="BO2417" s="191" t="s">
        <v>6335</v>
      </c>
      <c r="BU2417" s="191" t="s">
        <v>6334</v>
      </c>
      <c r="BV2417" s="191" t="s">
        <v>3098</v>
      </c>
      <c r="BW2417" s="191" t="s">
        <v>6335</v>
      </c>
    </row>
    <row r="2418" spans="51:75" x14ac:dyDescent="0.3">
      <c r="AY2418" s="251" t="e">
        <f>VLOOKUP(C2418,#REF!, 2,FALSE)</f>
        <v>#REF!</v>
      </c>
      <c r="BM2418" s="191" t="s">
        <v>6336</v>
      </c>
      <c r="BN2418" s="191" t="s">
        <v>16992</v>
      </c>
      <c r="BO2418" s="191" t="s">
        <v>6338</v>
      </c>
      <c r="BU2418" s="191" t="s">
        <v>6336</v>
      </c>
      <c r="BV2418" s="191" t="s">
        <v>16992</v>
      </c>
      <c r="BW2418" s="191" t="s">
        <v>6338</v>
      </c>
    </row>
    <row r="2419" spans="51:75" x14ac:dyDescent="0.3">
      <c r="AY2419" s="251" t="e">
        <f>VLOOKUP(C2419,#REF!, 2,FALSE)</f>
        <v>#REF!</v>
      </c>
      <c r="BM2419" s="191" t="s">
        <v>6339</v>
      </c>
      <c r="BN2419" s="191" t="s">
        <v>3029</v>
      </c>
      <c r="BO2419" s="191" t="s">
        <v>6340</v>
      </c>
      <c r="BU2419" s="191" t="s">
        <v>6339</v>
      </c>
      <c r="BV2419" s="191" t="s">
        <v>3029</v>
      </c>
      <c r="BW2419" s="191" t="s">
        <v>6340</v>
      </c>
    </row>
    <row r="2420" spans="51:75" x14ac:dyDescent="0.3">
      <c r="AY2420" s="251" t="e">
        <f>VLOOKUP(C2420,#REF!, 2,FALSE)</f>
        <v>#REF!</v>
      </c>
      <c r="BM2420" s="191" t="s">
        <v>1146</v>
      </c>
      <c r="BN2420" s="191" t="s">
        <v>3203</v>
      </c>
      <c r="BO2420" s="191" t="s">
        <v>4404</v>
      </c>
      <c r="BU2420" s="191" t="s">
        <v>1146</v>
      </c>
      <c r="BV2420" s="191" t="s">
        <v>3203</v>
      </c>
      <c r="BW2420" s="191" t="s">
        <v>4404</v>
      </c>
    </row>
    <row r="2421" spans="51:75" x14ac:dyDescent="0.3">
      <c r="AY2421" s="251" t="e">
        <f>VLOOKUP(C2421,#REF!, 2,FALSE)</f>
        <v>#REF!</v>
      </c>
      <c r="BM2421" s="191" t="s">
        <v>6341</v>
      </c>
      <c r="BN2421" s="191" t="s">
        <v>3098</v>
      </c>
      <c r="BO2421" s="191" t="s">
        <v>1158</v>
      </c>
      <c r="BU2421" s="191" t="s">
        <v>6341</v>
      </c>
      <c r="BV2421" s="191" t="s">
        <v>3098</v>
      </c>
      <c r="BW2421" s="191" t="s">
        <v>1158</v>
      </c>
    </row>
    <row r="2422" spans="51:75" x14ac:dyDescent="0.3">
      <c r="AY2422" s="251" t="e">
        <f>VLOOKUP(C2422,#REF!, 2,FALSE)</f>
        <v>#REF!</v>
      </c>
      <c r="BM2422" s="191" t="s">
        <v>6342</v>
      </c>
      <c r="BN2422" s="191" t="s">
        <v>1343</v>
      </c>
      <c r="BO2422" s="191" t="s">
        <v>3464</v>
      </c>
      <c r="BU2422" s="191" t="s">
        <v>6342</v>
      </c>
      <c r="BV2422" s="191" t="s">
        <v>1343</v>
      </c>
      <c r="BW2422" s="191" t="s">
        <v>3464</v>
      </c>
    </row>
    <row r="2423" spans="51:75" x14ac:dyDescent="0.3">
      <c r="AY2423" s="251" t="e">
        <f>VLOOKUP(C2423,#REF!, 2,FALSE)</f>
        <v>#REF!</v>
      </c>
      <c r="BM2423" s="191" t="s">
        <v>6343</v>
      </c>
      <c r="BN2423" s="191" t="s">
        <v>16997</v>
      </c>
      <c r="BO2423" s="191" t="s">
        <v>6344</v>
      </c>
      <c r="BU2423" s="191" t="s">
        <v>6343</v>
      </c>
      <c r="BV2423" s="191" t="s">
        <v>16997</v>
      </c>
      <c r="BW2423" s="191" t="s">
        <v>6344</v>
      </c>
    </row>
    <row r="2424" spans="51:75" x14ac:dyDescent="0.3">
      <c r="AY2424" s="251" t="e">
        <f>VLOOKUP(C2424,#REF!, 2,FALSE)</f>
        <v>#REF!</v>
      </c>
      <c r="BM2424" s="191" t="s">
        <v>6345</v>
      </c>
      <c r="BN2424" s="191" t="s">
        <v>3203</v>
      </c>
      <c r="BO2424" s="191" t="s">
        <v>6346</v>
      </c>
      <c r="BU2424" s="191" t="s">
        <v>6345</v>
      </c>
      <c r="BV2424" s="191" t="s">
        <v>3203</v>
      </c>
      <c r="BW2424" s="191" t="s">
        <v>6346</v>
      </c>
    </row>
    <row r="2425" spans="51:75" x14ac:dyDescent="0.3">
      <c r="AY2425" s="251" t="e">
        <f>VLOOKUP(C2425,#REF!, 2,FALSE)</f>
        <v>#REF!</v>
      </c>
      <c r="BM2425" s="191" t="s">
        <v>6347</v>
      </c>
      <c r="BN2425" s="191" t="s">
        <v>3203</v>
      </c>
      <c r="BO2425" s="191" t="s">
        <v>6348</v>
      </c>
      <c r="BU2425" s="191" t="s">
        <v>6347</v>
      </c>
      <c r="BV2425" s="191" t="s">
        <v>3203</v>
      </c>
      <c r="BW2425" s="191" t="s">
        <v>6348</v>
      </c>
    </row>
    <row r="2426" spans="51:75" x14ac:dyDescent="0.3">
      <c r="AY2426" s="251" t="e">
        <f>VLOOKUP(C2426,#REF!, 2,FALSE)</f>
        <v>#REF!</v>
      </c>
      <c r="BM2426" s="191" t="s">
        <v>6349</v>
      </c>
      <c r="BN2426" s="191" t="s">
        <v>2984</v>
      </c>
      <c r="BO2426" s="191" t="s">
        <v>2984</v>
      </c>
      <c r="BU2426" s="191" t="s">
        <v>6349</v>
      </c>
      <c r="BV2426" s="191" t="s">
        <v>2984</v>
      </c>
      <c r="BW2426" s="191" t="s">
        <v>2984</v>
      </c>
    </row>
    <row r="2427" spans="51:75" x14ac:dyDescent="0.3">
      <c r="AY2427" s="251" t="e">
        <f>VLOOKUP(C2427,#REF!, 2,FALSE)</f>
        <v>#REF!</v>
      </c>
      <c r="BM2427" s="191" t="s">
        <v>6350</v>
      </c>
      <c r="BN2427" s="191" t="s">
        <v>1270</v>
      </c>
      <c r="BO2427" s="191" t="s">
        <v>2984</v>
      </c>
      <c r="BU2427" s="191" t="s">
        <v>6350</v>
      </c>
      <c r="BV2427" s="191" t="s">
        <v>1270</v>
      </c>
      <c r="BW2427" s="191" t="s">
        <v>2984</v>
      </c>
    </row>
    <row r="2428" spans="51:75" x14ac:dyDescent="0.3">
      <c r="AY2428" s="251" t="e">
        <f>VLOOKUP(C2428,#REF!, 2,FALSE)</f>
        <v>#REF!</v>
      </c>
      <c r="BM2428" s="191" t="s">
        <v>6351</v>
      </c>
      <c r="BN2428" s="191" t="s">
        <v>1140</v>
      </c>
      <c r="BO2428" s="191" t="s">
        <v>6352</v>
      </c>
      <c r="BU2428" s="191" t="s">
        <v>6351</v>
      </c>
      <c r="BV2428" s="191" t="s">
        <v>1140</v>
      </c>
      <c r="BW2428" s="191" t="s">
        <v>6352</v>
      </c>
    </row>
    <row r="2429" spans="51:75" x14ac:dyDescent="0.3">
      <c r="AY2429" s="251" t="e">
        <f>VLOOKUP(C2429,#REF!, 2,FALSE)</f>
        <v>#REF!</v>
      </c>
      <c r="BM2429" s="191" t="s">
        <v>6353</v>
      </c>
      <c r="BN2429" s="191" t="s">
        <v>924</v>
      </c>
      <c r="BO2429" s="191" t="s">
        <v>6354</v>
      </c>
      <c r="BU2429" s="191" t="s">
        <v>6353</v>
      </c>
      <c r="BV2429" s="191" t="s">
        <v>924</v>
      </c>
      <c r="BW2429" s="191" t="s">
        <v>6354</v>
      </c>
    </row>
    <row r="2430" spans="51:75" x14ac:dyDescent="0.3">
      <c r="AY2430" s="251" t="e">
        <f>VLOOKUP(C2430,#REF!, 2,FALSE)</f>
        <v>#REF!</v>
      </c>
      <c r="BM2430" s="191" t="s">
        <v>6355</v>
      </c>
      <c r="BN2430" s="191" t="s">
        <v>637</v>
      </c>
      <c r="BO2430" s="191" t="s">
        <v>4969</v>
      </c>
      <c r="BU2430" s="191" t="s">
        <v>6355</v>
      </c>
      <c r="BV2430" s="191" t="s">
        <v>637</v>
      </c>
      <c r="BW2430" s="191" t="s">
        <v>4969</v>
      </c>
    </row>
    <row r="2431" spans="51:75" x14ac:dyDescent="0.3">
      <c r="AY2431" s="251" t="e">
        <f>VLOOKUP(C2431,#REF!, 2,FALSE)</f>
        <v>#REF!</v>
      </c>
      <c r="BM2431" s="191" t="s">
        <v>138</v>
      </c>
      <c r="BN2431" s="191" t="s">
        <v>804</v>
      </c>
      <c r="BO2431" s="191" t="s">
        <v>6356</v>
      </c>
      <c r="BU2431" s="191" t="s">
        <v>138</v>
      </c>
      <c r="BV2431" s="191" t="s">
        <v>804</v>
      </c>
      <c r="BW2431" s="191" t="s">
        <v>6356</v>
      </c>
    </row>
    <row r="2432" spans="51:75" x14ac:dyDescent="0.3">
      <c r="AY2432" s="251" t="e">
        <f>VLOOKUP(C2432,#REF!, 2,FALSE)</f>
        <v>#REF!</v>
      </c>
      <c r="BM2432" s="191" t="s">
        <v>6357</v>
      </c>
      <c r="BN2432" s="191" t="s">
        <v>632</v>
      </c>
      <c r="BO2432" s="191" t="s">
        <v>6358</v>
      </c>
      <c r="BU2432" s="191" t="s">
        <v>6357</v>
      </c>
      <c r="BV2432" s="191" t="s">
        <v>632</v>
      </c>
      <c r="BW2432" s="191" t="s">
        <v>6358</v>
      </c>
    </row>
    <row r="2433" spans="51:75" x14ac:dyDescent="0.3">
      <c r="AY2433" s="251" t="e">
        <f>VLOOKUP(C2433,#REF!, 2,FALSE)</f>
        <v>#REF!</v>
      </c>
      <c r="BM2433" s="191" t="s">
        <v>1147</v>
      </c>
      <c r="BN2433" s="191" t="s">
        <v>640</v>
      </c>
      <c r="BO2433" s="191" t="s">
        <v>3152</v>
      </c>
      <c r="BU2433" s="191" t="s">
        <v>1147</v>
      </c>
      <c r="BV2433" s="191" t="s">
        <v>640</v>
      </c>
      <c r="BW2433" s="191" t="s">
        <v>3152</v>
      </c>
    </row>
    <row r="2434" spans="51:75" x14ac:dyDescent="0.3">
      <c r="AY2434" s="251" t="e">
        <f>VLOOKUP(C2434,#REF!, 2,FALSE)</f>
        <v>#REF!</v>
      </c>
      <c r="BM2434" s="191" t="s">
        <v>6359</v>
      </c>
      <c r="BN2434" s="191" t="s">
        <v>3006</v>
      </c>
      <c r="BO2434" s="191" t="s">
        <v>843</v>
      </c>
      <c r="BU2434" s="191" t="s">
        <v>6359</v>
      </c>
      <c r="BV2434" s="191" t="s">
        <v>3006</v>
      </c>
      <c r="BW2434" s="191" t="s">
        <v>843</v>
      </c>
    </row>
    <row r="2435" spans="51:75" x14ac:dyDescent="0.3">
      <c r="AY2435" s="251" t="e">
        <f>VLOOKUP(C2435,#REF!, 2,FALSE)</f>
        <v>#REF!</v>
      </c>
      <c r="BM2435" s="191" t="s">
        <v>6360</v>
      </c>
      <c r="BN2435" s="191" t="s">
        <v>640</v>
      </c>
      <c r="BO2435" s="191" t="s">
        <v>2357</v>
      </c>
      <c r="BU2435" s="191" t="s">
        <v>6360</v>
      </c>
      <c r="BV2435" s="191" t="s">
        <v>640</v>
      </c>
      <c r="BW2435" s="191" t="s">
        <v>2357</v>
      </c>
    </row>
    <row r="2436" spans="51:75" x14ac:dyDescent="0.3">
      <c r="AY2436" s="251" t="e">
        <f>VLOOKUP(C2436,#REF!, 2,FALSE)</f>
        <v>#REF!</v>
      </c>
      <c r="BM2436" s="191" t="s">
        <v>1148</v>
      </c>
      <c r="BN2436" s="191" t="s">
        <v>637</v>
      </c>
      <c r="BO2436" s="191" t="s">
        <v>6361</v>
      </c>
      <c r="BU2436" s="191" t="s">
        <v>1148</v>
      </c>
      <c r="BV2436" s="191" t="s">
        <v>637</v>
      </c>
      <c r="BW2436" s="191" t="s">
        <v>6361</v>
      </c>
    </row>
    <row r="2437" spans="51:75" x14ac:dyDescent="0.3">
      <c r="AY2437" s="251" t="e">
        <f>VLOOKUP(C2437,#REF!, 2,FALSE)</f>
        <v>#REF!</v>
      </c>
      <c r="BM2437" s="191" t="s">
        <v>1149</v>
      </c>
      <c r="BN2437" s="191" t="s">
        <v>3046</v>
      </c>
      <c r="BO2437" s="191" t="s">
        <v>6362</v>
      </c>
      <c r="BU2437" s="191" t="s">
        <v>1149</v>
      </c>
      <c r="BV2437" s="191" t="s">
        <v>3046</v>
      </c>
      <c r="BW2437" s="191" t="s">
        <v>6362</v>
      </c>
    </row>
    <row r="2438" spans="51:75" x14ac:dyDescent="0.3">
      <c r="AY2438" s="251" t="e">
        <f>VLOOKUP(C2438,#REF!, 2,FALSE)</f>
        <v>#REF!</v>
      </c>
      <c r="BM2438" s="191" t="s">
        <v>6363</v>
      </c>
      <c r="BN2438" s="191" t="s">
        <v>638</v>
      </c>
      <c r="BO2438" s="191" t="s">
        <v>6364</v>
      </c>
      <c r="BU2438" s="191" t="s">
        <v>6363</v>
      </c>
      <c r="BV2438" s="191" t="s">
        <v>638</v>
      </c>
      <c r="BW2438" s="191" t="s">
        <v>6364</v>
      </c>
    </row>
    <row r="2439" spans="51:75" x14ac:dyDescent="0.3">
      <c r="AY2439" s="251" t="e">
        <f>VLOOKUP(C2439,#REF!, 2,FALSE)</f>
        <v>#REF!</v>
      </c>
      <c r="BM2439" s="191" t="s">
        <v>6365</v>
      </c>
      <c r="BN2439" s="191" t="s">
        <v>16998</v>
      </c>
      <c r="BO2439" s="191" t="s">
        <v>6366</v>
      </c>
      <c r="BU2439" s="191" t="s">
        <v>6365</v>
      </c>
      <c r="BV2439" s="191" t="s">
        <v>16998</v>
      </c>
      <c r="BW2439" s="191" t="s">
        <v>6366</v>
      </c>
    </row>
    <row r="2440" spans="51:75" x14ac:dyDescent="0.3">
      <c r="AY2440" s="251" t="e">
        <f>VLOOKUP(C2440,#REF!, 2,FALSE)</f>
        <v>#REF!</v>
      </c>
      <c r="BM2440" s="191" t="s">
        <v>6367</v>
      </c>
      <c r="BN2440" s="191" t="s">
        <v>3203</v>
      </c>
      <c r="BO2440" s="191" t="s">
        <v>6368</v>
      </c>
      <c r="BU2440" s="191" t="s">
        <v>6367</v>
      </c>
      <c r="BV2440" s="191" t="s">
        <v>3203</v>
      </c>
      <c r="BW2440" s="191" t="s">
        <v>6368</v>
      </c>
    </row>
    <row r="2441" spans="51:75" x14ac:dyDescent="0.3">
      <c r="AY2441" s="251" t="e">
        <f>VLOOKUP(C2441,#REF!, 2,FALSE)</f>
        <v>#REF!</v>
      </c>
      <c r="BM2441" s="191" t="s">
        <v>6369</v>
      </c>
      <c r="BN2441" s="191" t="s">
        <v>863</v>
      </c>
      <c r="BO2441" s="191" t="s">
        <v>2870</v>
      </c>
      <c r="BU2441" s="191" t="s">
        <v>6369</v>
      </c>
      <c r="BV2441" s="191" t="s">
        <v>863</v>
      </c>
      <c r="BW2441" s="191" t="s">
        <v>2870</v>
      </c>
    </row>
    <row r="2442" spans="51:75" x14ac:dyDescent="0.3">
      <c r="AY2442" s="251" t="e">
        <f>VLOOKUP(C2442,#REF!, 2,FALSE)</f>
        <v>#REF!</v>
      </c>
      <c r="BM2442" s="191" t="s">
        <v>6370</v>
      </c>
      <c r="BN2442" s="191" t="s">
        <v>629</v>
      </c>
      <c r="BO2442" s="191" t="s">
        <v>6371</v>
      </c>
      <c r="BU2442" s="191" t="s">
        <v>6370</v>
      </c>
      <c r="BV2442" s="191" t="s">
        <v>629</v>
      </c>
      <c r="BW2442" s="191" t="s">
        <v>6371</v>
      </c>
    </row>
    <row r="2443" spans="51:75" x14ac:dyDescent="0.3">
      <c r="AY2443" s="251" t="e">
        <f>VLOOKUP(C2443,#REF!, 2,FALSE)</f>
        <v>#REF!</v>
      </c>
      <c r="BM2443" s="191" t="s">
        <v>1150</v>
      </c>
      <c r="BN2443" s="191" t="s">
        <v>3046</v>
      </c>
      <c r="BO2443" s="191" t="s">
        <v>6372</v>
      </c>
      <c r="BU2443" s="191" t="s">
        <v>1150</v>
      </c>
      <c r="BV2443" s="191" t="s">
        <v>3046</v>
      </c>
      <c r="BW2443" s="191" t="s">
        <v>6372</v>
      </c>
    </row>
    <row r="2444" spans="51:75" x14ac:dyDescent="0.3">
      <c r="AY2444" s="251" t="e">
        <f>VLOOKUP(C2444,#REF!, 2,FALSE)</f>
        <v>#REF!</v>
      </c>
      <c r="BM2444" s="191" t="s">
        <v>6373</v>
      </c>
      <c r="BN2444" s="191" t="s">
        <v>1343</v>
      </c>
      <c r="BO2444" s="191" t="s">
        <v>6376</v>
      </c>
      <c r="BU2444" s="191" t="s">
        <v>6373</v>
      </c>
      <c r="BV2444" s="191" t="s">
        <v>1343</v>
      </c>
      <c r="BW2444" s="191" t="s">
        <v>6376</v>
      </c>
    </row>
    <row r="2445" spans="51:75" x14ac:dyDescent="0.3">
      <c r="AY2445" s="251" t="e">
        <f>VLOOKUP(C2445,#REF!, 2,FALSE)</f>
        <v>#REF!</v>
      </c>
      <c r="BM2445" s="191" t="s">
        <v>1151</v>
      </c>
      <c r="BN2445" s="191" t="s">
        <v>3046</v>
      </c>
      <c r="BO2445" s="191" t="s">
        <v>6378</v>
      </c>
      <c r="BU2445" s="191" t="s">
        <v>1151</v>
      </c>
      <c r="BV2445" s="191" t="s">
        <v>3046</v>
      </c>
      <c r="BW2445" s="191" t="s">
        <v>6378</v>
      </c>
    </row>
    <row r="2446" spans="51:75" x14ac:dyDescent="0.3">
      <c r="AY2446" s="251" t="e">
        <f>VLOOKUP(C2446,#REF!, 2,FALSE)</f>
        <v>#REF!</v>
      </c>
      <c r="BM2446" s="191" t="s">
        <v>6380</v>
      </c>
      <c r="BN2446" s="191" t="s">
        <v>618</v>
      </c>
      <c r="BO2446" s="191" t="s">
        <v>6381</v>
      </c>
      <c r="BU2446" s="191" t="s">
        <v>6380</v>
      </c>
      <c r="BV2446" s="191" t="s">
        <v>618</v>
      </c>
      <c r="BW2446" s="191" t="s">
        <v>6381</v>
      </c>
    </row>
    <row r="2447" spans="51:75" x14ac:dyDescent="0.3">
      <c r="AY2447" s="251" t="e">
        <f>VLOOKUP(C2447,#REF!, 2,FALSE)</f>
        <v>#REF!</v>
      </c>
      <c r="BM2447" s="191" t="s">
        <v>6382</v>
      </c>
      <c r="BN2447" s="191" t="s">
        <v>842</v>
      </c>
      <c r="BO2447" s="191" t="s">
        <v>3485</v>
      </c>
      <c r="BU2447" s="191" t="s">
        <v>6382</v>
      </c>
      <c r="BV2447" s="191" t="s">
        <v>842</v>
      </c>
      <c r="BW2447" s="191" t="s">
        <v>3485</v>
      </c>
    </row>
    <row r="2448" spans="51:75" x14ac:dyDescent="0.3">
      <c r="AY2448" s="251" t="e">
        <f>VLOOKUP(C2448,#REF!, 2,FALSE)</f>
        <v>#REF!</v>
      </c>
      <c r="BM2448" s="191" t="s">
        <v>6384</v>
      </c>
      <c r="BN2448" s="191" t="s">
        <v>2980</v>
      </c>
      <c r="BO2448" s="191" t="s">
        <v>3365</v>
      </c>
      <c r="BU2448" s="191" t="s">
        <v>6384</v>
      </c>
      <c r="BV2448" s="191" t="s">
        <v>2980</v>
      </c>
      <c r="BW2448" s="191" t="s">
        <v>3365</v>
      </c>
    </row>
    <row r="2449" spans="51:75" x14ac:dyDescent="0.3">
      <c r="AY2449" s="251" t="e">
        <f>VLOOKUP(C2449,#REF!, 2,FALSE)</f>
        <v>#REF!</v>
      </c>
      <c r="BM2449" s="191" t="s">
        <v>6385</v>
      </c>
      <c r="BN2449" s="191" t="s">
        <v>2980</v>
      </c>
      <c r="BO2449" s="191" t="s">
        <v>1470</v>
      </c>
      <c r="BU2449" s="191" t="s">
        <v>6385</v>
      </c>
      <c r="BV2449" s="191" t="s">
        <v>2980</v>
      </c>
      <c r="BW2449" s="191" t="s">
        <v>1470</v>
      </c>
    </row>
    <row r="2450" spans="51:75" x14ac:dyDescent="0.3">
      <c r="AY2450" s="251" t="e">
        <f>VLOOKUP(C2450,#REF!, 2,FALSE)</f>
        <v>#REF!</v>
      </c>
      <c r="BM2450" s="191" t="s">
        <v>1152</v>
      </c>
      <c r="BN2450" s="191" t="s">
        <v>850</v>
      </c>
      <c r="BO2450" s="191" t="s">
        <v>1286</v>
      </c>
      <c r="BU2450" s="191" t="s">
        <v>1152</v>
      </c>
      <c r="BV2450" s="191" t="s">
        <v>850</v>
      </c>
      <c r="BW2450" s="191" t="s">
        <v>1286</v>
      </c>
    </row>
    <row r="2451" spans="51:75" x14ac:dyDescent="0.3">
      <c r="AY2451" s="251" t="e">
        <f>VLOOKUP(C2451,#REF!, 2,FALSE)</f>
        <v>#REF!</v>
      </c>
      <c r="BM2451" s="191" t="s">
        <v>1153</v>
      </c>
      <c r="BN2451" s="191" t="s">
        <v>3203</v>
      </c>
      <c r="BO2451" s="191" t="s">
        <v>6386</v>
      </c>
      <c r="BU2451" s="191" t="s">
        <v>1153</v>
      </c>
      <c r="BV2451" s="191" t="s">
        <v>3203</v>
      </c>
      <c r="BW2451" s="191" t="s">
        <v>6386</v>
      </c>
    </row>
    <row r="2452" spans="51:75" x14ac:dyDescent="0.3">
      <c r="AY2452" s="251" t="e">
        <f>VLOOKUP(C2452,#REF!, 2,FALSE)</f>
        <v>#REF!</v>
      </c>
      <c r="BM2452" s="191" t="s">
        <v>137</v>
      </c>
      <c r="BN2452" s="191" t="s">
        <v>1343</v>
      </c>
      <c r="BO2452" s="191" t="s">
        <v>1344</v>
      </c>
      <c r="BU2452" s="191" t="s">
        <v>137</v>
      </c>
      <c r="BV2452" s="191" t="s">
        <v>1343</v>
      </c>
      <c r="BW2452" s="191" t="s">
        <v>1344</v>
      </c>
    </row>
    <row r="2453" spans="51:75" x14ac:dyDescent="0.3">
      <c r="AY2453" s="251" t="e">
        <f>VLOOKUP(C2453,#REF!, 2,FALSE)</f>
        <v>#REF!</v>
      </c>
      <c r="BM2453" s="191" t="s">
        <v>6389</v>
      </c>
      <c r="BN2453" s="191" t="s">
        <v>2980</v>
      </c>
      <c r="BO2453" s="191" t="s">
        <v>6390</v>
      </c>
      <c r="BU2453" s="191" t="s">
        <v>6389</v>
      </c>
      <c r="BV2453" s="191" t="s">
        <v>2980</v>
      </c>
      <c r="BW2453" s="191" t="s">
        <v>6390</v>
      </c>
    </row>
    <row r="2454" spans="51:75" x14ac:dyDescent="0.3">
      <c r="AY2454" s="251" t="e">
        <f>VLOOKUP(C2454,#REF!, 2,FALSE)</f>
        <v>#REF!</v>
      </c>
      <c r="BM2454" s="191" t="s">
        <v>6391</v>
      </c>
      <c r="BN2454" s="191" t="s">
        <v>1343</v>
      </c>
      <c r="BO2454" s="191" t="s">
        <v>6392</v>
      </c>
      <c r="BU2454" s="191" t="s">
        <v>6391</v>
      </c>
      <c r="BV2454" s="191" t="s">
        <v>1343</v>
      </c>
      <c r="BW2454" s="191" t="s">
        <v>6392</v>
      </c>
    </row>
    <row r="2455" spans="51:75" x14ac:dyDescent="0.3">
      <c r="AY2455" s="251" t="e">
        <f>VLOOKUP(C2455,#REF!, 2,FALSE)</f>
        <v>#REF!</v>
      </c>
      <c r="BM2455" s="191" t="s">
        <v>6393</v>
      </c>
      <c r="BN2455" s="191" t="s">
        <v>1343</v>
      </c>
      <c r="BO2455" s="191" t="s">
        <v>6394</v>
      </c>
      <c r="BU2455" s="191" t="s">
        <v>6393</v>
      </c>
      <c r="BV2455" s="191" t="s">
        <v>1343</v>
      </c>
      <c r="BW2455" s="191" t="s">
        <v>6394</v>
      </c>
    </row>
    <row r="2456" spans="51:75" x14ac:dyDescent="0.3">
      <c r="AY2456" s="251" t="e">
        <f>VLOOKUP(C2456,#REF!, 2,FALSE)</f>
        <v>#REF!</v>
      </c>
      <c r="BM2456" s="191" t="s">
        <v>6395</v>
      </c>
      <c r="BN2456" s="191" t="s">
        <v>3046</v>
      </c>
      <c r="BO2456" s="191" t="s">
        <v>6396</v>
      </c>
      <c r="BU2456" s="191" t="s">
        <v>6395</v>
      </c>
      <c r="BV2456" s="191" t="s">
        <v>3046</v>
      </c>
      <c r="BW2456" s="191" t="s">
        <v>6396</v>
      </c>
    </row>
    <row r="2457" spans="51:75" x14ac:dyDescent="0.3">
      <c r="AY2457" s="251" t="e">
        <f>VLOOKUP(C2457,#REF!, 2,FALSE)</f>
        <v>#REF!</v>
      </c>
      <c r="BM2457" s="191" t="s">
        <v>6397</v>
      </c>
      <c r="BN2457" s="191" t="s">
        <v>1270</v>
      </c>
      <c r="BO2457" s="191" t="s">
        <v>6398</v>
      </c>
      <c r="BU2457" s="191" t="s">
        <v>6397</v>
      </c>
      <c r="BV2457" s="191" t="s">
        <v>1270</v>
      </c>
      <c r="BW2457" s="191" t="s">
        <v>6398</v>
      </c>
    </row>
    <row r="2458" spans="51:75" x14ac:dyDescent="0.3">
      <c r="AY2458" s="251" t="e">
        <f>VLOOKUP(C2458,#REF!, 2,FALSE)</f>
        <v>#REF!</v>
      </c>
      <c r="BM2458" s="191" t="s">
        <v>6399</v>
      </c>
      <c r="BN2458" s="191" t="s">
        <v>2980</v>
      </c>
      <c r="BO2458" s="191" t="s">
        <v>4748</v>
      </c>
      <c r="BU2458" s="191" t="s">
        <v>6399</v>
      </c>
      <c r="BV2458" s="191" t="s">
        <v>2980</v>
      </c>
      <c r="BW2458" s="191" t="s">
        <v>4748</v>
      </c>
    </row>
    <row r="2459" spans="51:75" x14ac:dyDescent="0.3">
      <c r="AY2459" s="251" t="e">
        <f>VLOOKUP(C2459,#REF!, 2,FALSE)</f>
        <v>#REF!</v>
      </c>
      <c r="BM2459" s="191" t="s">
        <v>6402</v>
      </c>
      <c r="BN2459" s="191" t="s">
        <v>1071</v>
      </c>
      <c r="BO2459" s="191" t="s">
        <v>3171</v>
      </c>
      <c r="BU2459" s="191" t="s">
        <v>6402</v>
      </c>
      <c r="BV2459" s="191" t="s">
        <v>1071</v>
      </c>
      <c r="BW2459" s="191" t="s">
        <v>3171</v>
      </c>
    </row>
    <row r="2460" spans="51:75" x14ac:dyDescent="0.3">
      <c r="AY2460" s="251" t="e">
        <f>VLOOKUP(C2460,#REF!, 2,FALSE)</f>
        <v>#REF!</v>
      </c>
      <c r="BM2460" s="191" t="s">
        <v>1154</v>
      </c>
      <c r="BN2460" s="191" t="s">
        <v>3203</v>
      </c>
      <c r="BO2460" s="191" t="s">
        <v>1165</v>
      </c>
      <c r="BU2460" s="191" t="s">
        <v>1154</v>
      </c>
      <c r="BV2460" s="191" t="s">
        <v>3203</v>
      </c>
      <c r="BW2460" s="191" t="s">
        <v>1165</v>
      </c>
    </row>
    <row r="2461" spans="51:75" x14ac:dyDescent="0.3">
      <c r="AY2461" s="251" t="e">
        <f>VLOOKUP(C2461,#REF!, 2,FALSE)</f>
        <v>#REF!</v>
      </c>
      <c r="BM2461" s="191" t="s">
        <v>6403</v>
      </c>
      <c r="BN2461" s="191" t="s">
        <v>720</v>
      </c>
      <c r="BO2461" s="191" t="s">
        <v>6404</v>
      </c>
      <c r="BU2461" s="191" t="s">
        <v>6403</v>
      </c>
      <c r="BV2461" s="191" t="s">
        <v>720</v>
      </c>
      <c r="BW2461" s="191" t="s">
        <v>6404</v>
      </c>
    </row>
    <row r="2462" spans="51:75" x14ac:dyDescent="0.3">
      <c r="AY2462" s="251" t="e">
        <f>VLOOKUP(C2462,#REF!, 2,FALSE)</f>
        <v>#REF!</v>
      </c>
      <c r="BM2462" s="191" t="s">
        <v>6405</v>
      </c>
      <c r="BN2462" s="191" t="s">
        <v>629</v>
      </c>
      <c r="BO2462" s="191" t="s">
        <v>6406</v>
      </c>
      <c r="BU2462" s="191" t="s">
        <v>6405</v>
      </c>
      <c r="BV2462" s="191" t="s">
        <v>629</v>
      </c>
      <c r="BW2462" s="191" t="s">
        <v>6406</v>
      </c>
    </row>
    <row r="2463" spans="51:75" x14ac:dyDescent="0.3">
      <c r="AY2463" s="251" t="e">
        <f>VLOOKUP(C2463,#REF!, 2,FALSE)</f>
        <v>#REF!</v>
      </c>
      <c r="BM2463" s="191" t="s">
        <v>1155</v>
      </c>
      <c r="BN2463" s="191" t="s">
        <v>3046</v>
      </c>
      <c r="BO2463" s="191" t="s">
        <v>1087</v>
      </c>
      <c r="BU2463" s="191" t="s">
        <v>1155</v>
      </c>
      <c r="BV2463" s="191" t="s">
        <v>3046</v>
      </c>
      <c r="BW2463" s="191" t="s">
        <v>1087</v>
      </c>
    </row>
    <row r="2464" spans="51:75" x14ac:dyDescent="0.3">
      <c r="AY2464" s="251" t="e">
        <f>VLOOKUP(C2464,#REF!, 2,FALSE)</f>
        <v>#REF!</v>
      </c>
      <c r="BM2464" s="191" t="s">
        <v>6407</v>
      </c>
      <c r="BN2464" s="191" t="s">
        <v>3203</v>
      </c>
      <c r="BO2464" s="191" t="s">
        <v>5922</v>
      </c>
      <c r="BU2464" s="191" t="s">
        <v>6407</v>
      </c>
      <c r="BV2464" s="191" t="s">
        <v>3203</v>
      </c>
      <c r="BW2464" s="191" t="s">
        <v>5922</v>
      </c>
    </row>
    <row r="2465" spans="51:75" x14ac:dyDescent="0.3">
      <c r="AY2465" s="251" t="e">
        <f>VLOOKUP(C2465,#REF!, 2,FALSE)</f>
        <v>#REF!</v>
      </c>
      <c r="BM2465" s="191" t="s">
        <v>6408</v>
      </c>
      <c r="BN2465" s="191" t="s">
        <v>3046</v>
      </c>
      <c r="BO2465" s="191" t="s">
        <v>6411</v>
      </c>
      <c r="BU2465" s="191" t="s">
        <v>6408</v>
      </c>
      <c r="BV2465" s="191" t="s">
        <v>3046</v>
      </c>
      <c r="BW2465" s="191" t="s">
        <v>6411</v>
      </c>
    </row>
    <row r="2466" spans="51:75" x14ac:dyDescent="0.3">
      <c r="AY2466" s="251" t="e">
        <f>VLOOKUP(C2466,#REF!, 2,FALSE)</f>
        <v>#REF!</v>
      </c>
      <c r="BM2466" s="191" t="s">
        <v>1156</v>
      </c>
      <c r="BN2466" s="191" t="s">
        <v>3203</v>
      </c>
      <c r="BO2466" s="191" t="s">
        <v>6412</v>
      </c>
      <c r="BU2466" s="191" t="s">
        <v>1156</v>
      </c>
      <c r="BV2466" s="191" t="s">
        <v>3203</v>
      </c>
      <c r="BW2466" s="191" t="s">
        <v>6412</v>
      </c>
    </row>
    <row r="2467" spans="51:75" x14ac:dyDescent="0.3">
      <c r="AY2467" s="251" t="e">
        <f>VLOOKUP(C2467,#REF!, 2,FALSE)</f>
        <v>#REF!</v>
      </c>
      <c r="BM2467" s="191" t="s">
        <v>1157</v>
      </c>
      <c r="BN2467" s="191" t="s">
        <v>670</v>
      </c>
      <c r="BO2467" s="191" t="s">
        <v>6413</v>
      </c>
      <c r="BU2467" s="191" t="s">
        <v>1157</v>
      </c>
      <c r="BV2467" s="191" t="s">
        <v>670</v>
      </c>
      <c r="BW2467" s="191" t="s">
        <v>6413</v>
      </c>
    </row>
    <row r="2468" spans="51:75" x14ac:dyDescent="0.3">
      <c r="AY2468" s="251" t="e">
        <f>VLOOKUP(C2468,#REF!, 2,FALSE)</f>
        <v>#REF!</v>
      </c>
      <c r="BM2468" s="191" t="s">
        <v>6415</v>
      </c>
      <c r="BN2468" s="191" t="s">
        <v>1071</v>
      </c>
      <c r="BO2468" s="191" t="s">
        <v>6416</v>
      </c>
      <c r="BU2468" s="191" t="s">
        <v>6415</v>
      </c>
      <c r="BV2468" s="191" t="s">
        <v>1071</v>
      </c>
      <c r="BW2468" s="191" t="s">
        <v>6416</v>
      </c>
    </row>
    <row r="2469" spans="51:75" x14ac:dyDescent="0.3">
      <c r="AY2469" s="251" t="e">
        <f>VLOOKUP(C2469,#REF!, 2,FALSE)</f>
        <v>#REF!</v>
      </c>
      <c r="BM2469" s="191" t="s">
        <v>6418</v>
      </c>
      <c r="BN2469" s="191" t="s">
        <v>663</v>
      </c>
      <c r="BO2469" s="191" t="s">
        <v>4067</v>
      </c>
      <c r="BU2469" s="191" t="s">
        <v>6418</v>
      </c>
      <c r="BV2469" s="191" t="s">
        <v>663</v>
      </c>
      <c r="BW2469" s="191" t="s">
        <v>4067</v>
      </c>
    </row>
    <row r="2470" spans="51:75" x14ac:dyDescent="0.3">
      <c r="AY2470" s="251" t="e">
        <f>VLOOKUP(C2470,#REF!, 2,FALSE)</f>
        <v>#REF!</v>
      </c>
      <c r="BM2470" s="191" t="s">
        <v>6420</v>
      </c>
      <c r="BN2470" s="191" t="s">
        <v>2980</v>
      </c>
      <c r="BO2470" s="191" t="s">
        <v>771</v>
      </c>
      <c r="BU2470" s="191" t="s">
        <v>6420</v>
      </c>
      <c r="BV2470" s="191" t="s">
        <v>2980</v>
      </c>
      <c r="BW2470" s="191" t="s">
        <v>771</v>
      </c>
    </row>
    <row r="2471" spans="51:75" x14ac:dyDescent="0.3">
      <c r="AY2471" s="251" t="e">
        <f>VLOOKUP(C2471,#REF!, 2,FALSE)</f>
        <v>#REF!</v>
      </c>
      <c r="BM2471" s="191" t="s">
        <v>6421</v>
      </c>
      <c r="BN2471" s="191" t="s">
        <v>3046</v>
      </c>
      <c r="BO2471" s="191" t="s">
        <v>771</v>
      </c>
      <c r="BU2471" s="191" t="s">
        <v>6421</v>
      </c>
      <c r="BV2471" s="191" t="s">
        <v>3046</v>
      </c>
      <c r="BW2471" s="191" t="s">
        <v>771</v>
      </c>
    </row>
    <row r="2472" spans="51:75" x14ac:dyDescent="0.3">
      <c r="AY2472" s="251" t="e">
        <f>VLOOKUP(C2472,#REF!, 2,FALSE)</f>
        <v>#REF!</v>
      </c>
      <c r="BM2472" s="191" t="s">
        <v>6423</v>
      </c>
      <c r="BN2472" s="191" t="s">
        <v>3084</v>
      </c>
      <c r="BO2472" s="191" t="s">
        <v>6219</v>
      </c>
      <c r="BU2472" s="191" t="s">
        <v>6423</v>
      </c>
      <c r="BV2472" s="191" t="s">
        <v>3084</v>
      </c>
      <c r="BW2472" s="191" t="s">
        <v>6219</v>
      </c>
    </row>
    <row r="2473" spans="51:75" x14ac:dyDescent="0.3">
      <c r="AY2473" s="251" t="e">
        <f>VLOOKUP(C2473,#REF!, 2,FALSE)</f>
        <v>#REF!</v>
      </c>
      <c r="BM2473" s="191" t="s">
        <v>6424</v>
      </c>
      <c r="BN2473" s="191" t="s">
        <v>3084</v>
      </c>
      <c r="BO2473" s="191" t="s">
        <v>1271</v>
      </c>
      <c r="BU2473" s="191" t="s">
        <v>6424</v>
      </c>
      <c r="BV2473" s="191" t="s">
        <v>3084</v>
      </c>
      <c r="BW2473" s="191" t="s">
        <v>1271</v>
      </c>
    </row>
    <row r="2474" spans="51:75" x14ac:dyDescent="0.3">
      <c r="AY2474" s="251" t="e">
        <f>VLOOKUP(C2474,#REF!, 2,FALSE)</f>
        <v>#REF!</v>
      </c>
      <c r="BM2474" s="191" t="s">
        <v>6425</v>
      </c>
      <c r="BN2474" s="191" t="s">
        <v>2984</v>
      </c>
      <c r="BO2474" s="191" t="s">
        <v>2984</v>
      </c>
      <c r="BU2474" s="191" t="s">
        <v>6425</v>
      </c>
      <c r="BV2474" s="191" t="s">
        <v>2984</v>
      </c>
      <c r="BW2474" s="191" t="s">
        <v>2984</v>
      </c>
    </row>
    <row r="2475" spans="51:75" x14ac:dyDescent="0.3">
      <c r="AY2475" s="251" t="e">
        <f>VLOOKUP(C2475,#REF!, 2,FALSE)</f>
        <v>#REF!</v>
      </c>
      <c r="BM2475" s="191" t="s">
        <v>6426</v>
      </c>
      <c r="BN2475" s="191" t="s">
        <v>663</v>
      </c>
      <c r="BO2475" s="191" t="s">
        <v>6428</v>
      </c>
      <c r="BU2475" s="191" t="s">
        <v>6426</v>
      </c>
      <c r="BV2475" s="191" t="s">
        <v>663</v>
      </c>
      <c r="BW2475" s="191" t="s">
        <v>6428</v>
      </c>
    </row>
    <row r="2476" spans="51:75" x14ac:dyDescent="0.3">
      <c r="AY2476" s="251" t="e">
        <f>VLOOKUP(C2476,#REF!, 2,FALSE)</f>
        <v>#REF!</v>
      </c>
      <c r="BM2476" s="191" t="s">
        <v>6429</v>
      </c>
      <c r="BN2476" s="191" t="s">
        <v>695</v>
      </c>
      <c r="BO2476" s="191" t="s">
        <v>1665</v>
      </c>
      <c r="BU2476" s="191" t="s">
        <v>6429</v>
      </c>
      <c r="BV2476" s="191" t="s">
        <v>695</v>
      </c>
      <c r="BW2476" s="191" t="s">
        <v>1665</v>
      </c>
    </row>
    <row r="2477" spans="51:75" x14ac:dyDescent="0.3">
      <c r="AY2477" s="251" t="e">
        <f>VLOOKUP(C2477,#REF!, 2,FALSE)</f>
        <v>#REF!</v>
      </c>
      <c r="BM2477" s="191" t="s">
        <v>6431</v>
      </c>
      <c r="BN2477" s="191" t="s">
        <v>626</v>
      </c>
      <c r="BO2477" s="191" t="s">
        <v>6432</v>
      </c>
      <c r="BU2477" s="191" t="s">
        <v>6431</v>
      </c>
      <c r="BV2477" s="191" t="s">
        <v>626</v>
      </c>
      <c r="BW2477" s="191" t="s">
        <v>6432</v>
      </c>
    </row>
    <row r="2478" spans="51:75" x14ac:dyDescent="0.3">
      <c r="AY2478" s="251" t="e">
        <f>VLOOKUP(C2478,#REF!, 2,FALSE)</f>
        <v>#REF!</v>
      </c>
      <c r="BM2478" s="191" t="s">
        <v>6433</v>
      </c>
      <c r="BN2478" s="191" t="s">
        <v>629</v>
      </c>
      <c r="BO2478" s="191" t="s">
        <v>771</v>
      </c>
      <c r="BU2478" s="191" t="s">
        <v>6433</v>
      </c>
      <c r="BV2478" s="191" t="s">
        <v>629</v>
      </c>
      <c r="BW2478" s="191" t="s">
        <v>771</v>
      </c>
    </row>
    <row r="2479" spans="51:75" x14ac:dyDescent="0.3">
      <c r="AY2479" s="251" t="e">
        <f>VLOOKUP(C2479,#REF!, 2,FALSE)</f>
        <v>#REF!</v>
      </c>
      <c r="BM2479" s="191" t="s">
        <v>6434</v>
      </c>
      <c r="BN2479" s="191" t="s">
        <v>811</v>
      </c>
      <c r="BO2479" s="191" t="s">
        <v>6435</v>
      </c>
      <c r="BU2479" s="191" t="s">
        <v>6434</v>
      </c>
      <c r="BV2479" s="191" t="s">
        <v>811</v>
      </c>
      <c r="BW2479" s="191" t="s">
        <v>6435</v>
      </c>
    </row>
    <row r="2480" spans="51:75" x14ac:dyDescent="0.3">
      <c r="AY2480" s="251" t="e">
        <f>VLOOKUP(C2480,#REF!, 2,FALSE)</f>
        <v>#REF!</v>
      </c>
      <c r="BM2480" s="191" t="s">
        <v>1168</v>
      </c>
      <c r="BN2480" s="191" t="s">
        <v>1192</v>
      </c>
      <c r="BO2480" s="191" t="s">
        <v>694</v>
      </c>
      <c r="BU2480" s="191" t="s">
        <v>1168</v>
      </c>
      <c r="BV2480" s="191" t="s">
        <v>1192</v>
      </c>
      <c r="BW2480" s="191" t="s">
        <v>694</v>
      </c>
    </row>
    <row r="2481" spans="51:75" x14ac:dyDescent="0.3">
      <c r="AY2481" s="251" t="e">
        <f>VLOOKUP(C2481,#REF!, 2,FALSE)</f>
        <v>#REF!</v>
      </c>
      <c r="BM2481" s="191" t="s">
        <v>1169</v>
      </c>
      <c r="BN2481" s="191" t="s">
        <v>784</v>
      </c>
      <c r="BO2481" s="191" t="s">
        <v>2119</v>
      </c>
      <c r="BU2481" s="191" t="s">
        <v>1169</v>
      </c>
      <c r="BV2481" s="191" t="s">
        <v>784</v>
      </c>
      <c r="BW2481" s="191" t="s">
        <v>2119</v>
      </c>
    </row>
    <row r="2482" spans="51:75" x14ac:dyDescent="0.3">
      <c r="AY2482" s="251" t="e">
        <f>VLOOKUP(C2482,#REF!, 2,FALSE)</f>
        <v>#REF!</v>
      </c>
      <c r="BM2482" s="191" t="s">
        <v>1170</v>
      </c>
      <c r="BN2482" s="191" t="s">
        <v>1192</v>
      </c>
      <c r="BO2482" s="191" t="s">
        <v>6436</v>
      </c>
      <c r="BU2482" s="191" t="s">
        <v>1170</v>
      </c>
      <c r="BV2482" s="191" t="s">
        <v>1192</v>
      </c>
      <c r="BW2482" s="191" t="s">
        <v>6436</v>
      </c>
    </row>
    <row r="2483" spans="51:75" x14ac:dyDescent="0.3">
      <c r="AY2483" s="251" t="e">
        <f>VLOOKUP(C2483,#REF!, 2,FALSE)</f>
        <v>#REF!</v>
      </c>
      <c r="BM2483" s="191" t="s">
        <v>6437</v>
      </c>
      <c r="BN2483" s="191" t="s">
        <v>3203</v>
      </c>
      <c r="BO2483" s="191" t="s">
        <v>4244</v>
      </c>
      <c r="BU2483" s="191" t="s">
        <v>6437</v>
      </c>
      <c r="BV2483" s="191" t="s">
        <v>3203</v>
      </c>
      <c r="BW2483" s="191" t="s">
        <v>4244</v>
      </c>
    </row>
    <row r="2484" spans="51:75" x14ac:dyDescent="0.3">
      <c r="AY2484" s="251" t="e">
        <f>VLOOKUP(C2484,#REF!, 2,FALSE)</f>
        <v>#REF!</v>
      </c>
      <c r="BM2484" s="191" t="s">
        <v>6438</v>
      </c>
      <c r="BN2484" s="191" t="s">
        <v>3203</v>
      </c>
      <c r="BO2484" s="191" t="s">
        <v>6439</v>
      </c>
      <c r="BU2484" s="191" t="s">
        <v>6438</v>
      </c>
      <c r="BV2484" s="191" t="s">
        <v>3203</v>
      </c>
      <c r="BW2484" s="191" t="s">
        <v>6439</v>
      </c>
    </row>
    <row r="2485" spans="51:75" x14ac:dyDescent="0.3">
      <c r="AY2485" s="251" t="e">
        <f>VLOOKUP(C2485,#REF!, 2,FALSE)</f>
        <v>#REF!</v>
      </c>
      <c r="BM2485" s="191" t="s">
        <v>6440</v>
      </c>
      <c r="BN2485" s="191" t="s">
        <v>3203</v>
      </c>
      <c r="BO2485" s="191" t="s">
        <v>6441</v>
      </c>
      <c r="BU2485" s="191" t="s">
        <v>6440</v>
      </c>
      <c r="BV2485" s="191" t="s">
        <v>3203</v>
      </c>
      <c r="BW2485" s="191" t="s">
        <v>6441</v>
      </c>
    </row>
    <row r="2486" spans="51:75" x14ac:dyDescent="0.3">
      <c r="AY2486" s="251" t="e">
        <f>VLOOKUP(C2486,#REF!, 2,FALSE)</f>
        <v>#REF!</v>
      </c>
      <c r="BM2486" s="191" t="s">
        <v>6442</v>
      </c>
      <c r="BN2486" s="191" t="s">
        <v>704</v>
      </c>
      <c r="BO2486" s="191" t="s">
        <v>6443</v>
      </c>
      <c r="BU2486" s="191" t="s">
        <v>6442</v>
      </c>
      <c r="BV2486" s="191" t="s">
        <v>704</v>
      </c>
      <c r="BW2486" s="191" t="s">
        <v>6443</v>
      </c>
    </row>
    <row r="2487" spans="51:75" x14ac:dyDescent="0.3">
      <c r="AY2487" s="251" t="e">
        <f>VLOOKUP(C2487,#REF!, 2,FALSE)</f>
        <v>#REF!</v>
      </c>
      <c r="BM2487" s="191" t="s">
        <v>6444</v>
      </c>
      <c r="BN2487" s="191" t="s">
        <v>1343</v>
      </c>
      <c r="BO2487" s="191" t="s">
        <v>6445</v>
      </c>
      <c r="BU2487" s="191" t="s">
        <v>6444</v>
      </c>
      <c r="BV2487" s="191" t="s">
        <v>1343</v>
      </c>
      <c r="BW2487" s="191" t="s">
        <v>6445</v>
      </c>
    </row>
    <row r="2488" spans="51:75" x14ac:dyDescent="0.3">
      <c r="AY2488" s="251" t="e">
        <f>VLOOKUP(C2488,#REF!, 2,FALSE)</f>
        <v>#REF!</v>
      </c>
      <c r="BM2488" s="191" t="s">
        <v>6446</v>
      </c>
      <c r="BN2488" s="191" t="s">
        <v>1343</v>
      </c>
      <c r="BO2488" s="191" t="s">
        <v>6319</v>
      </c>
      <c r="BU2488" s="191" t="s">
        <v>6446</v>
      </c>
      <c r="BV2488" s="191" t="s">
        <v>1343</v>
      </c>
      <c r="BW2488" s="191" t="s">
        <v>6319</v>
      </c>
    </row>
    <row r="2489" spans="51:75" x14ac:dyDescent="0.3">
      <c r="AY2489" s="251" t="e">
        <f>VLOOKUP(C2489,#REF!, 2,FALSE)</f>
        <v>#REF!</v>
      </c>
      <c r="BM2489" s="191" t="s">
        <v>6447</v>
      </c>
      <c r="BN2489" s="191" t="s">
        <v>622</v>
      </c>
      <c r="BO2489" s="191" t="s">
        <v>6449</v>
      </c>
      <c r="BU2489" s="191" t="s">
        <v>6447</v>
      </c>
      <c r="BV2489" s="191" t="s">
        <v>622</v>
      </c>
      <c r="BW2489" s="191" t="s">
        <v>6449</v>
      </c>
    </row>
    <row r="2490" spans="51:75" x14ac:dyDescent="0.3">
      <c r="AY2490" s="251" t="e">
        <f>VLOOKUP(C2490,#REF!, 2,FALSE)</f>
        <v>#REF!</v>
      </c>
      <c r="BM2490" s="191" t="s">
        <v>6450</v>
      </c>
      <c r="BN2490" s="191" t="s">
        <v>3203</v>
      </c>
      <c r="BO2490" s="191" t="s">
        <v>2554</v>
      </c>
      <c r="BU2490" s="191" t="s">
        <v>6450</v>
      </c>
      <c r="BV2490" s="191" t="s">
        <v>3203</v>
      </c>
      <c r="BW2490" s="191" t="s">
        <v>2554</v>
      </c>
    </row>
    <row r="2491" spans="51:75" x14ac:dyDescent="0.3">
      <c r="AY2491" s="251" t="e">
        <f>VLOOKUP(C2491,#REF!, 2,FALSE)</f>
        <v>#REF!</v>
      </c>
      <c r="BM2491" s="191" t="s">
        <v>1171</v>
      </c>
      <c r="BN2491" s="191" t="s">
        <v>668</v>
      </c>
      <c r="BO2491" s="191" t="s">
        <v>926</v>
      </c>
      <c r="BU2491" s="191" t="s">
        <v>1171</v>
      </c>
      <c r="BV2491" s="191" t="s">
        <v>668</v>
      </c>
      <c r="BW2491" s="191" t="s">
        <v>926</v>
      </c>
    </row>
    <row r="2492" spans="51:75" x14ac:dyDescent="0.3">
      <c r="AY2492" s="251" t="e">
        <f>VLOOKUP(C2492,#REF!, 2,FALSE)</f>
        <v>#REF!</v>
      </c>
      <c r="BM2492" s="191" t="s">
        <v>6451</v>
      </c>
      <c r="BN2492" s="191" t="s">
        <v>626</v>
      </c>
      <c r="BO2492" s="191" t="s">
        <v>1271</v>
      </c>
      <c r="BU2492" s="191" t="s">
        <v>6451</v>
      </c>
      <c r="BV2492" s="191" t="s">
        <v>626</v>
      </c>
      <c r="BW2492" s="191" t="s">
        <v>1271</v>
      </c>
    </row>
    <row r="2493" spans="51:75" x14ac:dyDescent="0.3">
      <c r="AY2493" s="251" t="e">
        <f>VLOOKUP(C2493,#REF!, 2,FALSE)</f>
        <v>#REF!</v>
      </c>
      <c r="BM2493" s="191" t="s">
        <v>6452</v>
      </c>
      <c r="BN2493" s="191" t="s">
        <v>3203</v>
      </c>
      <c r="BO2493" s="191" t="s">
        <v>5703</v>
      </c>
      <c r="BU2493" s="191" t="s">
        <v>6452</v>
      </c>
      <c r="BV2493" s="191" t="s">
        <v>3203</v>
      </c>
      <c r="BW2493" s="191" t="s">
        <v>5703</v>
      </c>
    </row>
    <row r="2494" spans="51:75" x14ac:dyDescent="0.3">
      <c r="AY2494" s="251" t="e">
        <f>VLOOKUP(C2494,#REF!, 2,FALSE)</f>
        <v>#REF!</v>
      </c>
      <c r="BM2494" s="191" t="s">
        <v>1172</v>
      </c>
      <c r="BN2494" s="191" t="s">
        <v>3203</v>
      </c>
      <c r="BO2494" s="191" t="s">
        <v>5354</v>
      </c>
      <c r="BU2494" s="191" t="s">
        <v>1172</v>
      </c>
      <c r="BV2494" s="191" t="s">
        <v>3203</v>
      </c>
      <c r="BW2494" s="191" t="s">
        <v>5354</v>
      </c>
    </row>
    <row r="2495" spans="51:75" x14ac:dyDescent="0.3">
      <c r="AY2495" s="251" t="e">
        <f>VLOOKUP(C2495,#REF!, 2,FALSE)</f>
        <v>#REF!</v>
      </c>
      <c r="BM2495" s="191" t="s">
        <v>6453</v>
      </c>
      <c r="BN2495" s="191" t="s">
        <v>781</v>
      </c>
      <c r="BO2495" s="191" t="s">
        <v>6454</v>
      </c>
      <c r="BU2495" s="191" t="s">
        <v>6453</v>
      </c>
      <c r="BV2495" s="191" t="s">
        <v>781</v>
      </c>
      <c r="BW2495" s="191" t="s">
        <v>6454</v>
      </c>
    </row>
    <row r="2496" spans="51:75" x14ac:dyDescent="0.3">
      <c r="AY2496" s="251" t="e">
        <f>VLOOKUP(C2496,#REF!, 2,FALSE)</f>
        <v>#REF!</v>
      </c>
      <c r="BM2496" s="191" t="s">
        <v>6455</v>
      </c>
      <c r="BN2496" s="191" t="s">
        <v>3203</v>
      </c>
      <c r="BO2496" s="191" t="s">
        <v>6456</v>
      </c>
      <c r="BU2496" s="191" t="s">
        <v>6455</v>
      </c>
      <c r="BV2496" s="191" t="s">
        <v>3203</v>
      </c>
      <c r="BW2496" s="191" t="s">
        <v>6456</v>
      </c>
    </row>
    <row r="2497" spans="51:75" x14ac:dyDescent="0.3">
      <c r="AY2497" s="251" t="e">
        <f>VLOOKUP(C2497,#REF!, 2,FALSE)</f>
        <v>#REF!</v>
      </c>
      <c r="BM2497" s="191" t="s">
        <v>6457</v>
      </c>
      <c r="BN2497" s="191" t="s">
        <v>1140</v>
      </c>
      <c r="BO2497" s="191" t="s">
        <v>6458</v>
      </c>
      <c r="BU2497" s="191" t="s">
        <v>6457</v>
      </c>
      <c r="BV2497" s="191" t="s">
        <v>1140</v>
      </c>
      <c r="BW2497" s="191" t="s">
        <v>6458</v>
      </c>
    </row>
    <row r="2498" spans="51:75" x14ac:dyDescent="0.3">
      <c r="AY2498" s="251" t="e">
        <f>VLOOKUP(C2498,#REF!, 2,FALSE)</f>
        <v>#REF!</v>
      </c>
      <c r="BM2498" s="191" t="s">
        <v>6459</v>
      </c>
      <c r="BN2498" s="191" t="s">
        <v>3203</v>
      </c>
      <c r="BO2498" s="191" t="s">
        <v>6461</v>
      </c>
      <c r="BU2498" s="191" t="s">
        <v>6459</v>
      </c>
      <c r="BV2498" s="191" t="s">
        <v>3203</v>
      </c>
      <c r="BW2498" s="191" t="s">
        <v>6461</v>
      </c>
    </row>
    <row r="2499" spans="51:75" x14ac:dyDescent="0.3">
      <c r="AY2499" s="251" t="e">
        <f>VLOOKUP(C2499,#REF!, 2,FALSE)</f>
        <v>#REF!</v>
      </c>
      <c r="BM2499" s="191" t="s">
        <v>6462</v>
      </c>
      <c r="BN2499" s="191" t="s">
        <v>3203</v>
      </c>
      <c r="BO2499" s="191" t="s">
        <v>6463</v>
      </c>
      <c r="BU2499" s="191" t="s">
        <v>6462</v>
      </c>
      <c r="BV2499" s="191" t="s">
        <v>3203</v>
      </c>
      <c r="BW2499" s="191" t="s">
        <v>6463</v>
      </c>
    </row>
    <row r="2500" spans="51:75" x14ac:dyDescent="0.3">
      <c r="AY2500" s="251" t="e">
        <f>VLOOKUP(C2500,#REF!, 2,FALSE)</f>
        <v>#REF!</v>
      </c>
      <c r="BM2500" s="191" t="s">
        <v>1173</v>
      </c>
      <c r="BN2500" s="191" t="s">
        <v>3203</v>
      </c>
      <c r="BO2500" s="191" t="s">
        <v>6464</v>
      </c>
      <c r="BU2500" s="191" t="s">
        <v>1173</v>
      </c>
      <c r="BV2500" s="191" t="s">
        <v>3203</v>
      </c>
      <c r="BW2500" s="191" t="s">
        <v>6464</v>
      </c>
    </row>
    <row r="2501" spans="51:75" x14ac:dyDescent="0.3">
      <c r="AY2501" s="251" t="e">
        <f>VLOOKUP(C2501,#REF!, 2,FALSE)</f>
        <v>#REF!</v>
      </c>
      <c r="BM2501" s="191" t="s">
        <v>1174</v>
      </c>
      <c r="BN2501" s="191" t="s">
        <v>863</v>
      </c>
      <c r="BO2501" s="191" t="s">
        <v>6465</v>
      </c>
      <c r="BU2501" s="191" t="s">
        <v>1174</v>
      </c>
      <c r="BV2501" s="191" t="s">
        <v>863</v>
      </c>
      <c r="BW2501" s="191" t="s">
        <v>6465</v>
      </c>
    </row>
    <row r="2502" spans="51:75" x14ac:dyDescent="0.3">
      <c r="AY2502" s="251" t="e">
        <f>VLOOKUP(C2502,#REF!, 2,FALSE)</f>
        <v>#REF!</v>
      </c>
      <c r="BM2502" s="191" t="s">
        <v>6466</v>
      </c>
      <c r="BN2502" s="191" t="s">
        <v>1343</v>
      </c>
      <c r="BO2502" s="191" t="s">
        <v>3062</v>
      </c>
      <c r="BU2502" s="191" t="s">
        <v>6466</v>
      </c>
      <c r="BV2502" s="191" t="s">
        <v>1343</v>
      </c>
      <c r="BW2502" s="191" t="s">
        <v>3062</v>
      </c>
    </row>
    <row r="2503" spans="51:75" x14ac:dyDescent="0.3">
      <c r="AY2503" s="251" t="e">
        <f>VLOOKUP(C2503,#REF!, 2,FALSE)</f>
        <v>#REF!</v>
      </c>
      <c r="BM2503" s="191" t="s">
        <v>6467</v>
      </c>
      <c r="BN2503" s="191" t="s">
        <v>16991</v>
      </c>
      <c r="BO2503" s="191" t="s">
        <v>5555</v>
      </c>
      <c r="BU2503" s="191" t="s">
        <v>6467</v>
      </c>
      <c r="BV2503" s="191" t="s">
        <v>16991</v>
      </c>
      <c r="BW2503" s="191" t="s">
        <v>5555</v>
      </c>
    </row>
    <row r="2504" spans="51:75" x14ac:dyDescent="0.3">
      <c r="AY2504" s="251" t="e">
        <f>VLOOKUP(C2504,#REF!, 2,FALSE)</f>
        <v>#REF!</v>
      </c>
      <c r="BM2504" s="191" t="s">
        <v>6468</v>
      </c>
      <c r="BN2504" s="191" t="s">
        <v>3006</v>
      </c>
      <c r="BO2504" s="191" t="s">
        <v>6469</v>
      </c>
      <c r="BU2504" s="191" t="s">
        <v>6468</v>
      </c>
      <c r="BV2504" s="191" t="s">
        <v>3006</v>
      </c>
      <c r="BW2504" s="191" t="s">
        <v>6469</v>
      </c>
    </row>
    <row r="2505" spans="51:75" x14ac:dyDescent="0.3">
      <c r="AY2505" s="251" t="e">
        <f>VLOOKUP(C2505,#REF!, 2,FALSE)</f>
        <v>#REF!</v>
      </c>
      <c r="BM2505" s="191" t="s">
        <v>6470</v>
      </c>
      <c r="BN2505" s="191" t="s">
        <v>3088</v>
      </c>
      <c r="BO2505" s="191" t="s">
        <v>1271</v>
      </c>
      <c r="BU2505" s="191" t="s">
        <v>6470</v>
      </c>
      <c r="BV2505" s="191" t="s">
        <v>3088</v>
      </c>
      <c r="BW2505" s="191" t="s">
        <v>1271</v>
      </c>
    </row>
    <row r="2506" spans="51:75" x14ac:dyDescent="0.3">
      <c r="AY2506" s="251" t="e">
        <f>VLOOKUP(C2506,#REF!, 2,FALSE)</f>
        <v>#REF!</v>
      </c>
      <c r="BM2506" s="191" t="s">
        <v>6471</v>
      </c>
      <c r="BN2506" s="191" t="s">
        <v>2984</v>
      </c>
      <c r="BO2506" s="191" t="s">
        <v>771</v>
      </c>
      <c r="BU2506" s="191" t="s">
        <v>6471</v>
      </c>
      <c r="BV2506" s="191" t="s">
        <v>2984</v>
      </c>
      <c r="BW2506" s="191" t="s">
        <v>771</v>
      </c>
    </row>
    <row r="2507" spans="51:75" x14ac:dyDescent="0.3">
      <c r="AY2507" s="251" t="e">
        <f>VLOOKUP(C2507,#REF!, 2,FALSE)</f>
        <v>#REF!</v>
      </c>
      <c r="BM2507" s="191" t="s">
        <v>6472</v>
      </c>
      <c r="BN2507" s="191" t="s">
        <v>3006</v>
      </c>
      <c r="BO2507" s="191" t="s">
        <v>6473</v>
      </c>
      <c r="BU2507" s="191" t="s">
        <v>6472</v>
      </c>
      <c r="BV2507" s="191" t="s">
        <v>3006</v>
      </c>
      <c r="BW2507" s="191" t="s">
        <v>6473</v>
      </c>
    </row>
    <row r="2508" spans="51:75" x14ac:dyDescent="0.3">
      <c r="AY2508" s="251" t="e">
        <f>VLOOKUP(C2508,#REF!, 2,FALSE)</f>
        <v>#REF!</v>
      </c>
      <c r="BM2508" s="191" t="s">
        <v>6474</v>
      </c>
      <c r="BN2508" s="191" t="s">
        <v>3006</v>
      </c>
      <c r="BO2508" s="191" t="s">
        <v>6469</v>
      </c>
      <c r="BU2508" s="191" t="s">
        <v>6474</v>
      </c>
      <c r="BV2508" s="191" t="s">
        <v>3006</v>
      </c>
      <c r="BW2508" s="191" t="s">
        <v>6469</v>
      </c>
    </row>
    <row r="2509" spans="51:75" x14ac:dyDescent="0.3">
      <c r="AY2509" s="251" t="e">
        <f>VLOOKUP(C2509,#REF!, 2,FALSE)</f>
        <v>#REF!</v>
      </c>
      <c r="BM2509" s="191" t="s">
        <v>6475</v>
      </c>
      <c r="BN2509" s="191" t="s">
        <v>3088</v>
      </c>
      <c r="BO2509" s="191" t="s">
        <v>1271</v>
      </c>
      <c r="BU2509" s="191" t="s">
        <v>6475</v>
      </c>
      <c r="BV2509" s="191" t="s">
        <v>3088</v>
      </c>
      <c r="BW2509" s="191" t="s">
        <v>1271</v>
      </c>
    </row>
    <row r="2510" spans="51:75" x14ac:dyDescent="0.3">
      <c r="AY2510" s="251" t="e">
        <f>VLOOKUP(C2510,#REF!, 2,FALSE)</f>
        <v>#REF!</v>
      </c>
      <c r="BM2510" s="191" t="s">
        <v>6476</v>
      </c>
      <c r="BN2510" s="191" t="s">
        <v>3006</v>
      </c>
      <c r="BO2510" s="191" t="s">
        <v>1271</v>
      </c>
      <c r="BU2510" s="191" t="s">
        <v>6476</v>
      </c>
      <c r="BV2510" s="191" t="s">
        <v>3006</v>
      </c>
      <c r="BW2510" s="191" t="s">
        <v>1271</v>
      </c>
    </row>
    <row r="2511" spans="51:75" x14ac:dyDescent="0.3">
      <c r="AY2511" s="251" t="e">
        <f>VLOOKUP(C2511,#REF!, 2,FALSE)</f>
        <v>#REF!</v>
      </c>
      <c r="BM2511" s="191" t="s">
        <v>6477</v>
      </c>
      <c r="BN2511" s="191" t="s">
        <v>3088</v>
      </c>
      <c r="BO2511" s="191" t="s">
        <v>1271</v>
      </c>
      <c r="BU2511" s="191" t="s">
        <v>6477</v>
      </c>
      <c r="BV2511" s="191" t="s">
        <v>3088</v>
      </c>
      <c r="BW2511" s="191" t="s">
        <v>1271</v>
      </c>
    </row>
    <row r="2512" spans="51:75" x14ac:dyDescent="0.3">
      <c r="AY2512" s="251" t="e">
        <f>VLOOKUP(C2512,#REF!, 2,FALSE)</f>
        <v>#REF!</v>
      </c>
      <c r="BM2512" s="191" t="s">
        <v>6478</v>
      </c>
      <c r="BN2512" s="191" t="s">
        <v>3006</v>
      </c>
      <c r="BO2512" s="191" t="s">
        <v>2984</v>
      </c>
      <c r="BU2512" s="191" t="s">
        <v>6478</v>
      </c>
      <c r="BV2512" s="191" t="s">
        <v>3006</v>
      </c>
      <c r="BW2512" s="191" t="s">
        <v>2984</v>
      </c>
    </row>
    <row r="2513" spans="51:75" x14ac:dyDescent="0.3">
      <c r="AY2513" s="251" t="e">
        <f>VLOOKUP(C2513,#REF!, 2,FALSE)</f>
        <v>#REF!</v>
      </c>
      <c r="BM2513" s="191" t="s">
        <v>6479</v>
      </c>
      <c r="BN2513" s="191" t="s">
        <v>3006</v>
      </c>
      <c r="BO2513" s="191" t="s">
        <v>1271</v>
      </c>
      <c r="BU2513" s="191" t="s">
        <v>6479</v>
      </c>
      <c r="BV2513" s="191" t="s">
        <v>3006</v>
      </c>
      <c r="BW2513" s="191" t="s">
        <v>1271</v>
      </c>
    </row>
    <row r="2514" spans="51:75" x14ac:dyDescent="0.3">
      <c r="AY2514" s="251" t="e">
        <f>VLOOKUP(C2514,#REF!, 2,FALSE)</f>
        <v>#REF!</v>
      </c>
      <c r="BM2514" s="191" t="s">
        <v>6481</v>
      </c>
      <c r="BN2514" s="191" t="s">
        <v>3006</v>
      </c>
      <c r="BO2514" s="191" t="s">
        <v>1271</v>
      </c>
      <c r="BU2514" s="191" t="s">
        <v>6481</v>
      </c>
      <c r="BV2514" s="191" t="s">
        <v>3006</v>
      </c>
      <c r="BW2514" s="191" t="s">
        <v>1271</v>
      </c>
    </row>
    <row r="2515" spans="51:75" x14ac:dyDescent="0.3">
      <c r="AY2515" s="251" t="e">
        <f>VLOOKUP(C2515,#REF!, 2,FALSE)</f>
        <v>#REF!</v>
      </c>
      <c r="BM2515" s="191" t="s">
        <v>6482</v>
      </c>
      <c r="BN2515" s="191" t="s">
        <v>1343</v>
      </c>
      <c r="BO2515" s="191" t="s">
        <v>1974</v>
      </c>
      <c r="BU2515" s="191" t="s">
        <v>6482</v>
      </c>
      <c r="BV2515" s="191" t="s">
        <v>1343</v>
      </c>
      <c r="BW2515" s="191" t="s">
        <v>1974</v>
      </c>
    </row>
    <row r="2516" spans="51:75" x14ac:dyDescent="0.3">
      <c r="AY2516" s="251" t="e">
        <f>VLOOKUP(C2516,#REF!, 2,FALSE)</f>
        <v>#REF!</v>
      </c>
      <c r="BM2516" s="191" t="s">
        <v>6483</v>
      </c>
      <c r="BN2516" s="191" t="s">
        <v>3003</v>
      </c>
      <c r="BO2516" s="191" t="s">
        <v>6484</v>
      </c>
      <c r="BU2516" s="191" t="s">
        <v>6483</v>
      </c>
      <c r="BV2516" s="191" t="s">
        <v>3003</v>
      </c>
      <c r="BW2516" s="191" t="s">
        <v>6484</v>
      </c>
    </row>
    <row r="2517" spans="51:75" x14ac:dyDescent="0.3">
      <c r="AY2517" s="251" t="e">
        <f>VLOOKUP(C2517,#REF!, 2,FALSE)</f>
        <v>#REF!</v>
      </c>
      <c r="BM2517" s="191" t="s">
        <v>6485</v>
      </c>
      <c r="BN2517" s="191" t="s">
        <v>3253</v>
      </c>
      <c r="BO2517" s="191" t="s">
        <v>948</v>
      </c>
      <c r="BU2517" s="191" t="s">
        <v>6485</v>
      </c>
      <c r="BV2517" s="191" t="s">
        <v>3253</v>
      </c>
      <c r="BW2517" s="191" t="s">
        <v>948</v>
      </c>
    </row>
    <row r="2518" spans="51:75" x14ac:dyDescent="0.3">
      <c r="AY2518" s="251" t="e">
        <f>VLOOKUP(C2518,#REF!, 2,FALSE)</f>
        <v>#REF!</v>
      </c>
      <c r="BM2518" s="191" t="s">
        <v>6486</v>
      </c>
      <c r="BN2518" s="191" t="s">
        <v>3253</v>
      </c>
      <c r="BO2518" s="191" t="s">
        <v>5531</v>
      </c>
      <c r="BU2518" s="191" t="s">
        <v>6486</v>
      </c>
      <c r="BV2518" s="191" t="s">
        <v>3253</v>
      </c>
      <c r="BW2518" s="191" t="s">
        <v>5531</v>
      </c>
    </row>
    <row r="2519" spans="51:75" x14ac:dyDescent="0.3">
      <c r="AY2519" s="251" t="e">
        <f>VLOOKUP(C2519,#REF!, 2,FALSE)</f>
        <v>#REF!</v>
      </c>
      <c r="BM2519" s="191" t="s">
        <v>6487</v>
      </c>
      <c r="BN2519" s="191" t="s">
        <v>3253</v>
      </c>
      <c r="BO2519" s="191" t="s">
        <v>937</v>
      </c>
      <c r="BU2519" s="191" t="s">
        <v>6487</v>
      </c>
      <c r="BV2519" s="191" t="s">
        <v>3253</v>
      </c>
      <c r="BW2519" s="191" t="s">
        <v>937</v>
      </c>
    </row>
    <row r="2520" spans="51:75" x14ac:dyDescent="0.3">
      <c r="AY2520" s="251" t="e">
        <f>VLOOKUP(C2520,#REF!, 2,FALSE)</f>
        <v>#REF!</v>
      </c>
      <c r="BM2520" s="191" t="s">
        <v>6488</v>
      </c>
      <c r="BN2520" s="191" t="s">
        <v>3088</v>
      </c>
      <c r="BO2520" s="191" t="s">
        <v>1271</v>
      </c>
      <c r="BU2520" s="191" t="s">
        <v>6488</v>
      </c>
      <c r="BV2520" s="191" t="s">
        <v>3088</v>
      </c>
      <c r="BW2520" s="191" t="s">
        <v>1271</v>
      </c>
    </row>
    <row r="2521" spans="51:75" x14ac:dyDescent="0.3">
      <c r="AY2521" s="251" t="e">
        <f>VLOOKUP(C2521,#REF!, 2,FALSE)</f>
        <v>#REF!</v>
      </c>
      <c r="BM2521" s="191" t="s">
        <v>6489</v>
      </c>
      <c r="BN2521" s="191" t="s">
        <v>3084</v>
      </c>
      <c r="BO2521" s="191" t="s">
        <v>1271</v>
      </c>
      <c r="BU2521" s="191" t="s">
        <v>6489</v>
      </c>
      <c r="BV2521" s="191" t="s">
        <v>3084</v>
      </c>
      <c r="BW2521" s="191" t="s">
        <v>1271</v>
      </c>
    </row>
    <row r="2522" spans="51:75" x14ac:dyDescent="0.3">
      <c r="AY2522" s="251" t="e">
        <f>VLOOKUP(C2522,#REF!, 2,FALSE)</f>
        <v>#REF!</v>
      </c>
      <c r="BM2522" s="191" t="s">
        <v>6490</v>
      </c>
      <c r="BN2522" s="191" t="s">
        <v>3084</v>
      </c>
      <c r="BO2522" s="191" t="s">
        <v>1271</v>
      </c>
      <c r="BU2522" s="191" t="s">
        <v>6490</v>
      </c>
      <c r="BV2522" s="191" t="s">
        <v>3084</v>
      </c>
      <c r="BW2522" s="191" t="s">
        <v>1271</v>
      </c>
    </row>
    <row r="2523" spans="51:75" x14ac:dyDescent="0.3">
      <c r="AY2523" s="251" t="e">
        <f>VLOOKUP(C2523,#REF!, 2,FALSE)</f>
        <v>#REF!</v>
      </c>
      <c r="BM2523" s="191" t="s">
        <v>6491</v>
      </c>
      <c r="BN2523" s="191" t="s">
        <v>3084</v>
      </c>
      <c r="BO2523" s="191" t="s">
        <v>1271</v>
      </c>
      <c r="BU2523" s="191" t="s">
        <v>6491</v>
      </c>
      <c r="BV2523" s="191" t="s">
        <v>3084</v>
      </c>
      <c r="BW2523" s="191" t="s">
        <v>1271</v>
      </c>
    </row>
    <row r="2524" spans="51:75" x14ac:dyDescent="0.3">
      <c r="AY2524" s="251" t="e">
        <f>VLOOKUP(C2524,#REF!, 2,FALSE)</f>
        <v>#REF!</v>
      </c>
      <c r="BM2524" s="191" t="s">
        <v>6492</v>
      </c>
      <c r="BN2524" s="191" t="s">
        <v>3029</v>
      </c>
      <c r="BO2524" s="191" t="s">
        <v>1271</v>
      </c>
      <c r="BU2524" s="191" t="s">
        <v>6492</v>
      </c>
      <c r="BV2524" s="191" t="s">
        <v>3029</v>
      </c>
      <c r="BW2524" s="191" t="s">
        <v>1271</v>
      </c>
    </row>
    <row r="2525" spans="51:75" x14ac:dyDescent="0.3">
      <c r="AY2525" s="251" t="e">
        <f>VLOOKUP(C2525,#REF!, 2,FALSE)</f>
        <v>#REF!</v>
      </c>
      <c r="BM2525" s="191" t="s">
        <v>6493</v>
      </c>
      <c r="BN2525" s="191" t="s">
        <v>3029</v>
      </c>
      <c r="BO2525" s="191" t="s">
        <v>1271</v>
      </c>
      <c r="BU2525" s="191" t="s">
        <v>6493</v>
      </c>
      <c r="BV2525" s="191" t="s">
        <v>3029</v>
      </c>
      <c r="BW2525" s="191" t="s">
        <v>1271</v>
      </c>
    </row>
    <row r="2526" spans="51:75" x14ac:dyDescent="0.3">
      <c r="AY2526" s="251" t="e">
        <f>VLOOKUP(C2526,#REF!, 2,FALSE)</f>
        <v>#REF!</v>
      </c>
      <c r="BM2526" s="191" t="s">
        <v>6494</v>
      </c>
      <c r="BN2526" s="191" t="s">
        <v>1343</v>
      </c>
      <c r="BO2526" s="191" t="s">
        <v>5341</v>
      </c>
      <c r="BU2526" s="191" t="s">
        <v>6494</v>
      </c>
      <c r="BV2526" s="191" t="s">
        <v>1343</v>
      </c>
      <c r="BW2526" s="191" t="s">
        <v>5341</v>
      </c>
    </row>
    <row r="2527" spans="51:75" x14ac:dyDescent="0.3">
      <c r="AY2527" s="251" t="e">
        <f>VLOOKUP(C2527,#REF!, 2,FALSE)</f>
        <v>#REF!</v>
      </c>
      <c r="BM2527" s="191" t="s">
        <v>6496</v>
      </c>
      <c r="BN2527" s="191" t="s">
        <v>620</v>
      </c>
      <c r="BO2527" s="191" t="s">
        <v>6497</v>
      </c>
      <c r="BU2527" s="191" t="s">
        <v>6496</v>
      </c>
      <c r="BV2527" s="191" t="s">
        <v>620</v>
      </c>
      <c r="BW2527" s="191" t="s">
        <v>6497</v>
      </c>
    </row>
    <row r="2528" spans="51:75" x14ac:dyDescent="0.3">
      <c r="AY2528" s="251" t="e">
        <f>VLOOKUP(C2528,#REF!, 2,FALSE)</f>
        <v>#REF!</v>
      </c>
      <c r="BM2528" s="191" t="s">
        <v>6498</v>
      </c>
      <c r="BN2528" s="191" t="s">
        <v>670</v>
      </c>
      <c r="BO2528" s="191" t="s">
        <v>6499</v>
      </c>
      <c r="BU2528" s="191" t="s">
        <v>6498</v>
      </c>
      <c r="BV2528" s="191" t="s">
        <v>670</v>
      </c>
      <c r="BW2528" s="191" t="s">
        <v>6499</v>
      </c>
    </row>
    <row r="2529" spans="51:75" x14ac:dyDescent="0.3">
      <c r="AY2529" s="251" t="e">
        <f>VLOOKUP(C2529,#REF!, 2,FALSE)</f>
        <v>#REF!</v>
      </c>
      <c r="BM2529" s="191" t="s">
        <v>6500</v>
      </c>
      <c r="BN2529" s="191" t="s">
        <v>640</v>
      </c>
      <c r="BO2529" s="191" t="s">
        <v>2826</v>
      </c>
      <c r="BU2529" s="191" t="s">
        <v>6500</v>
      </c>
      <c r="BV2529" s="191" t="s">
        <v>640</v>
      </c>
      <c r="BW2529" s="191" t="s">
        <v>2826</v>
      </c>
    </row>
    <row r="2530" spans="51:75" x14ac:dyDescent="0.3">
      <c r="AY2530" s="251" t="e">
        <f>VLOOKUP(C2530,#REF!, 2,FALSE)</f>
        <v>#REF!</v>
      </c>
      <c r="BM2530" s="191" t="s">
        <v>6501</v>
      </c>
      <c r="BN2530" s="191" t="s">
        <v>929</v>
      </c>
      <c r="BO2530" s="191" t="s">
        <v>6503</v>
      </c>
      <c r="BU2530" s="191" t="s">
        <v>6501</v>
      </c>
      <c r="BV2530" s="191" t="s">
        <v>929</v>
      </c>
      <c r="BW2530" s="191" t="s">
        <v>6503</v>
      </c>
    </row>
    <row r="2531" spans="51:75" x14ac:dyDescent="0.3">
      <c r="AY2531" s="251" t="e">
        <f>VLOOKUP(C2531,#REF!, 2,FALSE)</f>
        <v>#REF!</v>
      </c>
      <c r="BM2531" s="191" t="s">
        <v>1175</v>
      </c>
      <c r="BN2531" s="191" t="s">
        <v>16989</v>
      </c>
      <c r="BO2531" s="191" t="s">
        <v>6504</v>
      </c>
      <c r="BU2531" s="191" t="s">
        <v>1175</v>
      </c>
      <c r="BV2531" s="191" t="s">
        <v>16989</v>
      </c>
      <c r="BW2531" s="191" t="s">
        <v>6504</v>
      </c>
    </row>
    <row r="2532" spans="51:75" x14ac:dyDescent="0.3">
      <c r="AY2532" s="251" t="e">
        <f>VLOOKUP(C2532,#REF!, 2,FALSE)</f>
        <v>#REF!</v>
      </c>
      <c r="BM2532" s="191" t="s">
        <v>6505</v>
      </c>
      <c r="BN2532" s="191" t="s">
        <v>16989</v>
      </c>
      <c r="BO2532" s="191" t="s">
        <v>4686</v>
      </c>
      <c r="BU2532" s="191" t="s">
        <v>6505</v>
      </c>
      <c r="BV2532" s="191" t="s">
        <v>16989</v>
      </c>
      <c r="BW2532" s="191" t="s">
        <v>4686</v>
      </c>
    </row>
    <row r="2533" spans="51:75" x14ac:dyDescent="0.3">
      <c r="AY2533" s="251" t="e">
        <f>VLOOKUP(C2533,#REF!, 2,FALSE)</f>
        <v>#REF!</v>
      </c>
      <c r="BM2533" s="191" t="s">
        <v>6507</v>
      </c>
      <c r="BN2533" s="191" t="s">
        <v>850</v>
      </c>
      <c r="BO2533" s="191" t="s">
        <v>6508</v>
      </c>
      <c r="BU2533" s="191" t="s">
        <v>6507</v>
      </c>
      <c r="BV2533" s="191" t="s">
        <v>850</v>
      </c>
      <c r="BW2533" s="191" t="s">
        <v>6508</v>
      </c>
    </row>
    <row r="2534" spans="51:75" x14ac:dyDescent="0.3">
      <c r="AY2534" s="251" t="e">
        <f>VLOOKUP(C2534,#REF!, 2,FALSE)</f>
        <v>#REF!</v>
      </c>
      <c r="BM2534" s="191" t="s">
        <v>6509</v>
      </c>
      <c r="BN2534" s="191" t="s">
        <v>3253</v>
      </c>
      <c r="BO2534" s="191" t="s">
        <v>6510</v>
      </c>
      <c r="BU2534" s="191" t="s">
        <v>6509</v>
      </c>
      <c r="BV2534" s="191" t="s">
        <v>3253</v>
      </c>
      <c r="BW2534" s="191" t="s">
        <v>6510</v>
      </c>
    </row>
    <row r="2535" spans="51:75" x14ac:dyDescent="0.3">
      <c r="AY2535" s="251" t="e">
        <f>VLOOKUP(C2535,#REF!, 2,FALSE)</f>
        <v>#REF!</v>
      </c>
      <c r="BM2535" s="191" t="s">
        <v>6511</v>
      </c>
      <c r="BN2535" s="191" t="s">
        <v>626</v>
      </c>
      <c r="BO2535" s="191" t="s">
        <v>6512</v>
      </c>
      <c r="BU2535" s="191" t="s">
        <v>6511</v>
      </c>
      <c r="BV2535" s="191" t="s">
        <v>626</v>
      </c>
      <c r="BW2535" s="191" t="s">
        <v>6512</v>
      </c>
    </row>
    <row r="2536" spans="51:75" x14ac:dyDescent="0.3">
      <c r="AY2536" s="251" t="e">
        <f>VLOOKUP(C2536,#REF!, 2,FALSE)</f>
        <v>#REF!</v>
      </c>
      <c r="BM2536" s="191" t="s">
        <v>6513</v>
      </c>
      <c r="BN2536" s="191" t="s">
        <v>670</v>
      </c>
      <c r="BO2536" s="191" t="s">
        <v>6514</v>
      </c>
      <c r="BU2536" s="191" t="s">
        <v>6513</v>
      </c>
      <c r="BV2536" s="191" t="s">
        <v>670</v>
      </c>
      <c r="BW2536" s="191" t="s">
        <v>6514</v>
      </c>
    </row>
    <row r="2537" spans="51:75" x14ac:dyDescent="0.3">
      <c r="AY2537" s="251" t="e">
        <f>VLOOKUP(C2537,#REF!, 2,FALSE)</f>
        <v>#REF!</v>
      </c>
      <c r="BM2537" s="191" t="s">
        <v>6516</v>
      </c>
      <c r="BN2537" s="191" t="s">
        <v>1273</v>
      </c>
      <c r="BO2537" s="191" t="s">
        <v>6517</v>
      </c>
      <c r="BU2537" s="191" t="s">
        <v>6516</v>
      </c>
      <c r="BV2537" s="191" t="s">
        <v>1273</v>
      </c>
      <c r="BW2537" s="191" t="s">
        <v>6517</v>
      </c>
    </row>
    <row r="2538" spans="51:75" x14ac:dyDescent="0.3">
      <c r="AY2538" s="251" t="e">
        <f>VLOOKUP(C2538,#REF!, 2,FALSE)</f>
        <v>#REF!</v>
      </c>
      <c r="BM2538" s="191" t="s">
        <v>6518</v>
      </c>
      <c r="BN2538" s="191" t="s">
        <v>3029</v>
      </c>
      <c r="BO2538" s="191" t="s">
        <v>6519</v>
      </c>
      <c r="BU2538" s="191" t="s">
        <v>6518</v>
      </c>
      <c r="BV2538" s="191" t="s">
        <v>3029</v>
      </c>
      <c r="BW2538" s="191" t="s">
        <v>6519</v>
      </c>
    </row>
    <row r="2539" spans="51:75" x14ac:dyDescent="0.3">
      <c r="AY2539" s="251" t="e">
        <f>VLOOKUP(C2539,#REF!, 2,FALSE)</f>
        <v>#REF!</v>
      </c>
      <c r="BM2539" s="191" t="s">
        <v>6520</v>
      </c>
      <c r="BN2539" s="191" t="s">
        <v>640</v>
      </c>
      <c r="BO2539" s="191" t="s">
        <v>6295</v>
      </c>
      <c r="BU2539" s="191" t="s">
        <v>6520</v>
      </c>
      <c r="BV2539" s="191" t="s">
        <v>640</v>
      </c>
      <c r="BW2539" s="191" t="s">
        <v>6295</v>
      </c>
    </row>
    <row r="2540" spans="51:75" x14ac:dyDescent="0.3">
      <c r="AY2540" s="251" t="e">
        <f>VLOOKUP(C2540,#REF!, 2,FALSE)</f>
        <v>#REF!</v>
      </c>
      <c r="BM2540" s="191" t="s">
        <v>6522</v>
      </c>
      <c r="BN2540" s="191" t="s">
        <v>3203</v>
      </c>
      <c r="BO2540" s="191" t="s">
        <v>6523</v>
      </c>
      <c r="BU2540" s="191" t="s">
        <v>6522</v>
      </c>
      <c r="BV2540" s="191" t="s">
        <v>3203</v>
      </c>
      <c r="BW2540" s="191" t="s">
        <v>6523</v>
      </c>
    </row>
    <row r="2541" spans="51:75" x14ac:dyDescent="0.3">
      <c r="AY2541" s="251" t="e">
        <f>VLOOKUP(C2541,#REF!, 2,FALSE)</f>
        <v>#REF!</v>
      </c>
      <c r="BM2541" s="191" t="s">
        <v>6524</v>
      </c>
      <c r="BN2541" s="191" t="s">
        <v>2984</v>
      </c>
      <c r="BO2541" s="191" t="s">
        <v>2984</v>
      </c>
      <c r="BU2541" s="191" t="s">
        <v>6524</v>
      </c>
      <c r="BV2541" s="191" t="s">
        <v>2984</v>
      </c>
      <c r="BW2541" s="191" t="s">
        <v>2984</v>
      </c>
    </row>
    <row r="2542" spans="51:75" x14ac:dyDescent="0.3">
      <c r="AY2542" s="251" t="e">
        <f>VLOOKUP(C2542,#REF!, 2,FALSE)</f>
        <v>#REF!</v>
      </c>
      <c r="BM2542" s="191" t="s">
        <v>1176</v>
      </c>
      <c r="BN2542" s="191" t="s">
        <v>2980</v>
      </c>
      <c r="BO2542" s="191" t="s">
        <v>6525</v>
      </c>
      <c r="BU2542" s="191" t="s">
        <v>1176</v>
      </c>
      <c r="BV2542" s="191" t="s">
        <v>2980</v>
      </c>
      <c r="BW2542" s="191" t="s">
        <v>6525</v>
      </c>
    </row>
    <row r="2543" spans="51:75" x14ac:dyDescent="0.3">
      <c r="AY2543" s="251" t="e">
        <f>VLOOKUP(C2543,#REF!, 2,FALSE)</f>
        <v>#REF!</v>
      </c>
      <c r="BM2543" s="191" t="s">
        <v>6526</v>
      </c>
      <c r="BN2543" s="191" t="s">
        <v>2984</v>
      </c>
      <c r="BO2543" s="191" t="s">
        <v>2984</v>
      </c>
      <c r="BU2543" s="191" t="s">
        <v>6526</v>
      </c>
      <c r="BV2543" s="191" t="s">
        <v>2984</v>
      </c>
      <c r="BW2543" s="191" t="s">
        <v>2984</v>
      </c>
    </row>
    <row r="2544" spans="51:75" x14ac:dyDescent="0.3">
      <c r="AY2544" s="251" t="e">
        <f>VLOOKUP(C2544,#REF!, 2,FALSE)</f>
        <v>#REF!</v>
      </c>
      <c r="BM2544" s="191" t="s">
        <v>6527</v>
      </c>
      <c r="BN2544" s="191" t="s">
        <v>850</v>
      </c>
      <c r="BO2544" s="191" t="s">
        <v>1069</v>
      </c>
      <c r="BU2544" s="191" t="s">
        <v>6527</v>
      </c>
      <c r="BV2544" s="191" t="s">
        <v>850</v>
      </c>
      <c r="BW2544" s="191" t="s">
        <v>1069</v>
      </c>
    </row>
    <row r="2545" spans="51:75" x14ac:dyDescent="0.3">
      <c r="AY2545" s="251" t="e">
        <f>VLOOKUP(C2545,#REF!, 2,FALSE)</f>
        <v>#REF!</v>
      </c>
      <c r="BM2545" s="191" t="s">
        <v>1177</v>
      </c>
      <c r="BN2545" s="191" t="s">
        <v>853</v>
      </c>
      <c r="BO2545" s="191" t="s">
        <v>6529</v>
      </c>
      <c r="BU2545" s="191" t="s">
        <v>1177</v>
      </c>
      <c r="BV2545" s="191" t="s">
        <v>853</v>
      </c>
      <c r="BW2545" s="191" t="s">
        <v>6529</v>
      </c>
    </row>
    <row r="2546" spans="51:75" x14ac:dyDescent="0.3">
      <c r="AY2546" s="251" t="e">
        <f>VLOOKUP(C2546,#REF!, 2,FALSE)</f>
        <v>#REF!</v>
      </c>
      <c r="BM2546" s="191" t="s">
        <v>6530</v>
      </c>
      <c r="BN2546" s="191" t="s">
        <v>632</v>
      </c>
      <c r="BO2546" s="191" t="s">
        <v>4421</v>
      </c>
      <c r="BU2546" s="191" t="s">
        <v>6530</v>
      </c>
      <c r="BV2546" s="191" t="s">
        <v>632</v>
      </c>
      <c r="BW2546" s="191" t="s">
        <v>4421</v>
      </c>
    </row>
    <row r="2547" spans="51:75" x14ac:dyDescent="0.3">
      <c r="AY2547" s="251" t="e">
        <f>VLOOKUP(C2547,#REF!, 2,FALSE)</f>
        <v>#REF!</v>
      </c>
      <c r="BM2547" s="191" t="s">
        <v>6531</v>
      </c>
      <c r="BN2547" s="191" t="s">
        <v>716</v>
      </c>
      <c r="BO2547" s="191" t="s">
        <v>6532</v>
      </c>
      <c r="BU2547" s="191" t="s">
        <v>6531</v>
      </c>
      <c r="BV2547" s="191" t="s">
        <v>716</v>
      </c>
      <c r="BW2547" s="191" t="s">
        <v>6532</v>
      </c>
    </row>
    <row r="2548" spans="51:75" x14ac:dyDescent="0.3">
      <c r="AY2548" s="251" t="e">
        <f>VLOOKUP(C2548,#REF!, 2,FALSE)</f>
        <v>#REF!</v>
      </c>
      <c r="BM2548" s="191" t="s">
        <v>6533</v>
      </c>
      <c r="BN2548" s="191" t="s">
        <v>663</v>
      </c>
      <c r="BO2548" s="191" t="s">
        <v>6534</v>
      </c>
      <c r="BU2548" s="191" t="s">
        <v>6533</v>
      </c>
      <c r="BV2548" s="191" t="s">
        <v>663</v>
      </c>
      <c r="BW2548" s="191" t="s">
        <v>6534</v>
      </c>
    </row>
    <row r="2549" spans="51:75" x14ac:dyDescent="0.3">
      <c r="AY2549" s="251" t="e">
        <f>VLOOKUP(C2549,#REF!, 2,FALSE)</f>
        <v>#REF!</v>
      </c>
      <c r="BM2549" s="191" t="s">
        <v>1178</v>
      </c>
      <c r="BN2549" s="191" t="s">
        <v>716</v>
      </c>
      <c r="BO2549" s="191" t="s">
        <v>6535</v>
      </c>
      <c r="BU2549" s="191" t="s">
        <v>1178</v>
      </c>
      <c r="BV2549" s="191" t="s">
        <v>716</v>
      </c>
      <c r="BW2549" s="191" t="s">
        <v>6535</v>
      </c>
    </row>
    <row r="2550" spans="51:75" x14ac:dyDescent="0.3">
      <c r="AY2550" s="251" t="e">
        <f>VLOOKUP(C2550,#REF!, 2,FALSE)</f>
        <v>#REF!</v>
      </c>
      <c r="BM2550" s="191" t="s">
        <v>6536</v>
      </c>
      <c r="BN2550" s="191" t="s">
        <v>16989</v>
      </c>
      <c r="BO2550" s="191" t="s">
        <v>6537</v>
      </c>
      <c r="BU2550" s="191" t="s">
        <v>6536</v>
      </c>
      <c r="BV2550" s="191" t="s">
        <v>16989</v>
      </c>
      <c r="BW2550" s="191" t="s">
        <v>6537</v>
      </c>
    </row>
    <row r="2551" spans="51:75" x14ac:dyDescent="0.3">
      <c r="AY2551" s="251" t="e">
        <f>VLOOKUP(C2551,#REF!, 2,FALSE)</f>
        <v>#REF!</v>
      </c>
      <c r="BM2551" s="191" t="s">
        <v>1179</v>
      </c>
      <c r="BN2551" s="191" t="s">
        <v>716</v>
      </c>
      <c r="BO2551" s="191" t="s">
        <v>6538</v>
      </c>
      <c r="BU2551" s="191" t="s">
        <v>1179</v>
      </c>
      <c r="BV2551" s="191" t="s">
        <v>716</v>
      </c>
      <c r="BW2551" s="191" t="s">
        <v>6538</v>
      </c>
    </row>
    <row r="2552" spans="51:75" x14ac:dyDescent="0.3">
      <c r="AY2552" s="251" t="e">
        <f>VLOOKUP(C2552,#REF!, 2,FALSE)</f>
        <v>#REF!</v>
      </c>
      <c r="BM2552" s="191" t="s">
        <v>173</v>
      </c>
      <c r="BN2552" s="191" t="s">
        <v>3203</v>
      </c>
      <c r="BO2552" s="191" t="s">
        <v>6539</v>
      </c>
      <c r="BU2552" s="191" t="s">
        <v>173</v>
      </c>
      <c r="BV2552" s="191" t="s">
        <v>3203</v>
      </c>
      <c r="BW2552" s="191" t="s">
        <v>6539</v>
      </c>
    </row>
    <row r="2553" spans="51:75" x14ac:dyDescent="0.3">
      <c r="AY2553" s="251" t="e">
        <f>VLOOKUP(C2553,#REF!, 2,FALSE)</f>
        <v>#REF!</v>
      </c>
      <c r="BM2553" s="191" t="s">
        <v>6541</v>
      </c>
      <c r="BN2553" s="191" t="s">
        <v>16989</v>
      </c>
      <c r="BO2553" s="191" t="s">
        <v>6542</v>
      </c>
      <c r="BU2553" s="191" t="s">
        <v>6541</v>
      </c>
      <c r="BV2553" s="191" t="s">
        <v>16989</v>
      </c>
      <c r="BW2553" s="191" t="s">
        <v>6542</v>
      </c>
    </row>
    <row r="2554" spans="51:75" x14ac:dyDescent="0.3">
      <c r="AY2554" s="251" t="e">
        <f>VLOOKUP(C2554,#REF!, 2,FALSE)</f>
        <v>#REF!</v>
      </c>
      <c r="BM2554" s="191" t="s">
        <v>1180</v>
      </c>
      <c r="BN2554" s="191" t="s">
        <v>3046</v>
      </c>
      <c r="BO2554" s="191" t="s">
        <v>4592</v>
      </c>
      <c r="BU2554" s="191" t="s">
        <v>1180</v>
      </c>
      <c r="BV2554" s="191" t="s">
        <v>3046</v>
      </c>
      <c r="BW2554" s="191" t="s">
        <v>4592</v>
      </c>
    </row>
    <row r="2555" spans="51:75" x14ac:dyDescent="0.3">
      <c r="AY2555" s="251" t="e">
        <f>VLOOKUP(C2555,#REF!, 2,FALSE)</f>
        <v>#REF!</v>
      </c>
      <c r="BM2555" s="191" t="s">
        <v>6543</v>
      </c>
      <c r="BN2555" s="191" t="s">
        <v>1273</v>
      </c>
      <c r="BO2555" s="191" t="s">
        <v>2984</v>
      </c>
      <c r="BU2555" s="191" t="s">
        <v>6543</v>
      </c>
      <c r="BV2555" s="191" t="s">
        <v>1273</v>
      </c>
      <c r="BW2555" s="191" t="s">
        <v>2984</v>
      </c>
    </row>
    <row r="2556" spans="51:75" x14ac:dyDescent="0.3">
      <c r="AY2556" s="251" t="e">
        <f>VLOOKUP(C2556,#REF!, 2,FALSE)</f>
        <v>#REF!</v>
      </c>
      <c r="BM2556" s="191" t="s">
        <v>6544</v>
      </c>
      <c r="BN2556" s="191" t="s">
        <v>632</v>
      </c>
      <c r="BO2556" s="191" t="s">
        <v>5976</v>
      </c>
      <c r="BU2556" s="191" t="s">
        <v>6544</v>
      </c>
      <c r="BV2556" s="191" t="s">
        <v>632</v>
      </c>
      <c r="BW2556" s="191" t="s">
        <v>5976</v>
      </c>
    </row>
    <row r="2557" spans="51:75" x14ac:dyDescent="0.3">
      <c r="AY2557" s="251" t="e">
        <f>VLOOKUP(C2557,#REF!, 2,FALSE)</f>
        <v>#REF!</v>
      </c>
      <c r="BM2557" s="191" t="s">
        <v>1181</v>
      </c>
      <c r="BN2557" s="191" t="s">
        <v>1004</v>
      </c>
      <c r="BO2557" s="191" t="s">
        <v>5645</v>
      </c>
      <c r="BU2557" s="191" t="s">
        <v>1181</v>
      </c>
      <c r="BV2557" s="191" t="s">
        <v>1004</v>
      </c>
      <c r="BW2557" s="191" t="s">
        <v>5645</v>
      </c>
    </row>
    <row r="2558" spans="51:75" x14ac:dyDescent="0.3">
      <c r="AY2558" s="251" t="e">
        <f>VLOOKUP(C2558,#REF!, 2,FALSE)</f>
        <v>#REF!</v>
      </c>
      <c r="BM2558" s="191" t="s">
        <v>1182</v>
      </c>
      <c r="BN2558" s="191" t="s">
        <v>1004</v>
      </c>
      <c r="BO2558" s="191" t="s">
        <v>1519</v>
      </c>
      <c r="BU2558" s="191" t="s">
        <v>1182</v>
      </c>
      <c r="BV2558" s="191" t="s">
        <v>1004</v>
      </c>
      <c r="BW2558" s="191" t="s">
        <v>1519</v>
      </c>
    </row>
    <row r="2559" spans="51:75" x14ac:dyDescent="0.3">
      <c r="AY2559" s="251" t="e">
        <f>VLOOKUP(C2559,#REF!, 2,FALSE)</f>
        <v>#REF!</v>
      </c>
      <c r="BM2559" s="191" t="s">
        <v>6547</v>
      </c>
      <c r="BN2559" s="191" t="s">
        <v>16989</v>
      </c>
      <c r="BO2559" s="191" t="s">
        <v>6548</v>
      </c>
      <c r="BU2559" s="191" t="s">
        <v>6547</v>
      </c>
      <c r="BV2559" s="191" t="s">
        <v>16989</v>
      </c>
      <c r="BW2559" s="191" t="s">
        <v>6548</v>
      </c>
    </row>
    <row r="2560" spans="51:75" x14ac:dyDescent="0.3">
      <c r="AY2560" s="251" t="e">
        <f>VLOOKUP(C2560,#REF!, 2,FALSE)</f>
        <v>#REF!</v>
      </c>
      <c r="BM2560" s="191" t="s">
        <v>1183</v>
      </c>
      <c r="BN2560" s="191" t="s">
        <v>1004</v>
      </c>
      <c r="BO2560" s="191" t="s">
        <v>6549</v>
      </c>
      <c r="BU2560" s="191" t="s">
        <v>1183</v>
      </c>
      <c r="BV2560" s="191" t="s">
        <v>1004</v>
      </c>
      <c r="BW2560" s="191" t="s">
        <v>6549</v>
      </c>
    </row>
    <row r="2561" spans="51:75" x14ac:dyDescent="0.3">
      <c r="AY2561" s="251" t="e">
        <f>VLOOKUP(C2561,#REF!, 2,FALSE)</f>
        <v>#REF!</v>
      </c>
      <c r="BM2561" s="191" t="s">
        <v>6550</v>
      </c>
      <c r="BN2561" s="191" t="s">
        <v>16989</v>
      </c>
      <c r="BO2561" s="191" t="s">
        <v>6551</v>
      </c>
      <c r="BU2561" s="191" t="s">
        <v>6550</v>
      </c>
      <c r="BV2561" s="191" t="s">
        <v>16989</v>
      </c>
      <c r="BW2561" s="191" t="s">
        <v>6551</v>
      </c>
    </row>
    <row r="2562" spans="51:75" x14ac:dyDescent="0.3">
      <c r="AY2562" s="251" t="e">
        <f>VLOOKUP(C2562,#REF!, 2,FALSE)</f>
        <v>#REF!</v>
      </c>
      <c r="BM2562" s="191" t="s">
        <v>1184</v>
      </c>
      <c r="BN2562" s="191" t="s">
        <v>1343</v>
      </c>
      <c r="BO2562" s="191" t="s">
        <v>2298</v>
      </c>
      <c r="BU2562" s="191" t="s">
        <v>1184</v>
      </c>
      <c r="BV2562" s="191" t="s">
        <v>1343</v>
      </c>
      <c r="BW2562" s="191" t="s">
        <v>2298</v>
      </c>
    </row>
    <row r="2563" spans="51:75" x14ac:dyDescent="0.3">
      <c r="AY2563" s="251" t="e">
        <f>VLOOKUP(C2563,#REF!, 2,FALSE)</f>
        <v>#REF!</v>
      </c>
      <c r="BM2563" s="191" t="s">
        <v>6552</v>
      </c>
      <c r="BN2563" s="191" t="s">
        <v>1343</v>
      </c>
      <c r="BO2563" s="191" t="s">
        <v>6553</v>
      </c>
      <c r="BU2563" s="191" t="s">
        <v>6552</v>
      </c>
      <c r="BV2563" s="191" t="s">
        <v>1343</v>
      </c>
      <c r="BW2563" s="191" t="s">
        <v>6553</v>
      </c>
    </row>
    <row r="2564" spans="51:75" x14ac:dyDescent="0.3">
      <c r="AY2564" s="251" t="e">
        <f>VLOOKUP(C2564,#REF!, 2,FALSE)</f>
        <v>#REF!</v>
      </c>
      <c r="BM2564" s="191" t="s">
        <v>6554</v>
      </c>
      <c r="BN2564" s="191" t="s">
        <v>16989</v>
      </c>
      <c r="BO2564" s="191" t="s">
        <v>6555</v>
      </c>
      <c r="BU2564" s="191" t="s">
        <v>6554</v>
      </c>
      <c r="BV2564" s="191" t="s">
        <v>16989</v>
      </c>
      <c r="BW2564" s="191" t="s">
        <v>6555</v>
      </c>
    </row>
    <row r="2565" spans="51:75" x14ac:dyDescent="0.3">
      <c r="AY2565" s="251" t="e">
        <f>VLOOKUP(C2565,#REF!, 2,FALSE)</f>
        <v>#REF!</v>
      </c>
      <c r="BM2565" s="191" t="s">
        <v>6556</v>
      </c>
      <c r="BN2565" s="191" t="s">
        <v>2984</v>
      </c>
      <c r="BO2565" s="191" t="s">
        <v>6557</v>
      </c>
      <c r="BU2565" s="191" t="s">
        <v>6556</v>
      </c>
      <c r="BV2565" s="191" t="s">
        <v>2984</v>
      </c>
      <c r="BW2565" s="191" t="s">
        <v>6557</v>
      </c>
    </row>
    <row r="2566" spans="51:75" x14ac:dyDescent="0.3">
      <c r="AY2566" s="251" t="e">
        <f>VLOOKUP(C2566,#REF!, 2,FALSE)</f>
        <v>#REF!</v>
      </c>
      <c r="BM2566" s="191" t="s">
        <v>6558</v>
      </c>
      <c r="BN2566" s="191" t="s">
        <v>16989</v>
      </c>
      <c r="BO2566" s="191" t="s">
        <v>1375</v>
      </c>
      <c r="BU2566" s="191" t="s">
        <v>6558</v>
      </c>
      <c r="BV2566" s="191" t="s">
        <v>16989</v>
      </c>
      <c r="BW2566" s="191" t="s">
        <v>1375</v>
      </c>
    </row>
    <row r="2567" spans="51:75" x14ac:dyDescent="0.3">
      <c r="AY2567" s="251" t="e">
        <f>VLOOKUP(C2567,#REF!, 2,FALSE)</f>
        <v>#REF!</v>
      </c>
      <c r="BM2567" s="191" t="s">
        <v>6559</v>
      </c>
      <c r="BN2567" s="191" t="s">
        <v>640</v>
      </c>
      <c r="BO2567" s="191" t="s">
        <v>4503</v>
      </c>
      <c r="BU2567" s="191" t="s">
        <v>6559</v>
      </c>
      <c r="BV2567" s="191" t="s">
        <v>640</v>
      </c>
      <c r="BW2567" s="191" t="s">
        <v>4503</v>
      </c>
    </row>
    <row r="2568" spans="51:75" x14ac:dyDescent="0.3">
      <c r="AY2568" s="251" t="e">
        <f>VLOOKUP(C2568,#REF!, 2,FALSE)</f>
        <v>#REF!</v>
      </c>
      <c r="BM2568" s="191" t="s">
        <v>87</v>
      </c>
      <c r="BN2568" s="191" t="s">
        <v>1343</v>
      </c>
      <c r="BO2568" s="191" t="s">
        <v>2446</v>
      </c>
      <c r="BU2568" s="191" t="s">
        <v>87</v>
      </c>
      <c r="BV2568" s="191" t="s">
        <v>1343</v>
      </c>
      <c r="BW2568" s="191" t="s">
        <v>2446</v>
      </c>
    </row>
    <row r="2569" spans="51:75" x14ac:dyDescent="0.3">
      <c r="AY2569" s="251" t="e">
        <f>VLOOKUP(C2569,#REF!, 2,FALSE)</f>
        <v>#REF!</v>
      </c>
      <c r="BM2569" s="191" t="s">
        <v>6560</v>
      </c>
      <c r="BN2569" s="191" t="s">
        <v>716</v>
      </c>
      <c r="BO2569" s="191" t="s">
        <v>6561</v>
      </c>
      <c r="BU2569" s="191" t="s">
        <v>6560</v>
      </c>
      <c r="BV2569" s="191" t="s">
        <v>716</v>
      </c>
      <c r="BW2569" s="191" t="s">
        <v>6561</v>
      </c>
    </row>
    <row r="2570" spans="51:75" x14ac:dyDescent="0.3">
      <c r="AY2570" s="251" t="e">
        <f>VLOOKUP(C2570,#REF!, 2,FALSE)</f>
        <v>#REF!</v>
      </c>
      <c r="BM2570" s="191" t="s">
        <v>6562</v>
      </c>
      <c r="BN2570" s="191" t="s">
        <v>1343</v>
      </c>
      <c r="BO2570" s="191" t="s">
        <v>2109</v>
      </c>
      <c r="BU2570" s="191" t="s">
        <v>6562</v>
      </c>
      <c r="BV2570" s="191" t="s">
        <v>1343</v>
      </c>
      <c r="BW2570" s="191" t="s">
        <v>2109</v>
      </c>
    </row>
    <row r="2571" spans="51:75" x14ac:dyDescent="0.3">
      <c r="AY2571" s="251" t="e">
        <f>VLOOKUP(C2571,#REF!, 2,FALSE)</f>
        <v>#REF!</v>
      </c>
      <c r="BM2571" s="191" t="s">
        <v>1185</v>
      </c>
      <c r="BN2571" s="191" t="s">
        <v>1343</v>
      </c>
      <c r="BO2571" s="191" t="s">
        <v>6463</v>
      </c>
      <c r="BU2571" s="191" t="s">
        <v>1185</v>
      </c>
      <c r="BV2571" s="191" t="s">
        <v>1343</v>
      </c>
      <c r="BW2571" s="191" t="s">
        <v>6463</v>
      </c>
    </row>
    <row r="2572" spans="51:75" x14ac:dyDescent="0.3">
      <c r="AY2572" s="251" t="e">
        <f>VLOOKUP(C2572,#REF!, 2,FALSE)</f>
        <v>#REF!</v>
      </c>
      <c r="BM2572" s="191" t="s">
        <v>136</v>
      </c>
      <c r="BN2572" s="191" t="s">
        <v>720</v>
      </c>
      <c r="BO2572" s="191" t="s">
        <v>661</v>
      </c>
      <c r="BU2572" s="191" t="s">
        <v>136</v>
      </c>
      <c r="BV2572" s="191" t="s">
        <v>720</v>
      </c>
      <c r="BW2572" s="191" t="s">
        <v>661</v>
      </c>
    </row>
    <row r="2573" spans="51:75" x14ac:dyDescent="0.3">
      <c r="AY2573" s="251" t="e">
        <f>VLOOKUP(C2573,#REF!, 2,FALSE)</f>
        <v>#REF!</v>
      </c>
      <c r="BM2573" s="191" t="s">
        <v>1186</v>
      </c>
      <c r="BN2573" s="191" t="s">
        <v>1343</v>
      </c>
      <c r="BO2573" s="191" t="s">
        <v>6563</v>
      </c>
      <c r="BU2573" s="191" t="s">
        <v>1186</v>
      </c>
      <c r="BV2573" s="191" t="s">
        <v>1343</v>
      </c>
      <c r="BW2573" s="191" t="s">
        <v>6563</v>
      </c>
    </row>
    <row r="2574" spans="51:75" x14ac:dyDescent="0.3">
      <c r="AY2574" s="251" t="e">
        <f>VLOOKUP(C2574,#REF!, 2,FALSE)</f>
        <v>#REF!</v>
      </c>
      <c r="BM2574" s="191" t="s">
        <v>6564</v>
      </c>
      <c r="BN2574" s="191" t="s">
        <v>1343</v>
      </c>
      <c r="BO2574" s="191" t="s">
        <v>6565</v>
      </c>
      <c r="BU2574" s="191" t="s">
        <v>6564</v>
      </c>
      <c r="BV2574" s="191" t="s">
        <v>1343</v>
      </c>
      <c r="BW2574" s="191" t="s">
        <v>6565</v>
      </c>
    </row>
    <row r="2575" spans="51:75" x14ac:dyDescent="0.3">
      <c r="AY2575" s="251" t="e">
        <f>VLOOKUP(C2575,#REF!, 2,FALSE)</f>
        <v>#REF!</v>
      </c>
      <c r="BM2575" s="191" t="s">
        <v>6566</v>
      </c>
      <c r="BN2575" s="191" t="s">
        <v>664</v>
      </c>
      <c r="BO2575" s="191" t="s">
        <v>6567</v>
      </c>
      <c r="BU2575" s="191" t="s">
        <v>6566</v>
      </c>
      <c r="BV2575" s="191" t="s">
        <v>664</v>
      </c>
      <c r="BW2575" s="191" t="s">
        <v>6567</v>
      </c>
    </row>
    <row r="2576" spans="51:75" x14ac:dyDescent="0.3">
      <c r="AY2576" s="251" t="e">
        <f>VLOOKUP(C2576,#REF!, 2,FALSE)</f>
        <v>#REF!</v>
      </c>
      <c r="BM2576" s="191" t="s">
        <v>6568</v>
      </c>
      <c r="BN2576" s="191" t="s">
        <v>811</v>
      </c>
      <c r="BO2576" s="191" t="s">
        <v>6570</v>
      </c>
      <c r="BU2576" s="191" t="s">
        <v>6568</v>
      </c>
      <c r="BV2576" s="191" t="s">
        <v>811</v>
      </c>
      <c r="BW2576" s="191" t="s">
        <v>6570</v>
      </c>
    </row>
    <row r="2577" spans="51:75" x14ac:dyDescent="0.3">
      <c r="AY2577" s="251" t="e">
        <f>VLOOKUP(C2577,#REF!, 2,FALSE)</f>
        <v>#REF!</v>
      </c>
      <c r="BM2577" s="191" t="s">
        <v>6571</v>
      </c>
      <c r="BN2577" s="191" t="s">
        <v>924</v>
      </c>
      <c r="BO2577" s="191" t="s">
        <v>6416</v>
      </c>
      <c r="BU2577" s="191" t="s">
        <v>6571</v>
      </c>
      <c r="BV2577" s="191" t="s">
        <v>924</v>
      </c>
      <c r="BW2577" s="191" t="s">
        <v>6416</v>
      </c>
    </row>
    <row r="2578" spans="51:75" x14ac:dyDescent="0.3">
      <c r="AY2578" s="251" t="e">
        <f>VLOOKUP(C2578,#REF!, 2,FALSE)</f>
        <v>#REF!</v>
      </c>
      <c r="BM2578" s="191" t="s">
        <v>6573</v>
      </c>
      <c r="BN2578" s="191" t="s">
        <v>800</v>
      </c>
      <c r="BO2578" s="191" t="s">
        <v>6574</v>
      </c>
      <c r="BU2578" s="191" t="s">
        <v>6573</v>
      </c>
      <c r="BV2578" s="191" t="s">
        <v>800</v>
      </c>
      <c r="BW2578" s="191" t="s">
        <v>6574</v>
      </c>
    </row>
    <row r="2579" spans="51:75" x14ac:dyDescent="0.3">
      <c r="AY2579" s="251" t="e">
        <f>VLOOKUP(C2579,#REF!, 2,FALSE)</f>
        <v>#REF!</v>
      </c>
      <c r="BM2579" s="191" t="s">
        <v>6575</v>
      </c>
      <c r="BN2579" s="191" t="s">
        <v>697</v>
      </c>
      <c r="BO2579" s="191" t="s">
        <v>6576</v>
      </c>
      <c r="BU2579" s="191" t="s">
        <v>6575</v>
      </c>
      <c r="BV2579" s="191" t="s">
        <v>697</v>
      </c>
      <c r="BW2579" s="191" t="s">
        <v>6576</v>
      </c>
    </row>
    <row r="2580" spans="51:75" x14ac:dyDescent="0.3">
      <c r="AY2580" s="251" t="e">
        <f>VLOOKUP(C2580,#REF!, 2,FALSE)</f>
        <v>#REF!</v>
      </c>
      <c r="BM2580" s="191" t="s">
        <v>6577</v>
      </c>
      <c r="BN2580" s="191" t="s">
        <v>697</v>
      </c>
      <c r="BO2580" s="191" t="s">
        <v>1739</v>
      </c>
      <c r="BU2580" s="191" t="s">
        <v>6577</v>
      </c>
      <c r="BV2580" s="191" t="s">
        <v>697</v>
      </c>
      <c r="BW2580" s="191" t="s">
        <v>1739</v>
      </c>
    </row>
    <row r="2581" spans="51:75" x14ac:dyDescent="0.3">
      <c r="AY2581" s="251" t="e">
        <f>VLOOKUP(C2581,#REF!, 2,FALSE)</f>
        <v>#REF!</v>
      </c>
      <c r="BM2581" s="191" t="s">
        <v>6578</v>
      </c>
      <c r="BN2581" s="191" t="s">
        <v>3003</v>
      </c>
      <c r="BO2581" s="191" t="s">
        <v>6579</v>
      </c>
      <c r="BU2581" s="191" t="s">
        <v>6578</v>
      </c>
      <c r="BV2581" s="191" t="s">
        <v>3003</v>
      </c>
      <c r="BW2581" s="191" t="s">
        <v>6579</v>
      </c>
    </row>
    <row r="2582" spans="51:75" x14ac:dyDescent="0.3">
      <c r="AY2582" s="251" t="e">
        <f>VLOOKUP(C2582,#REF!, 2,FALSE)</f>
        <v>#REF!</v>
      </c>
      <c r="BM2582" s="191" t="s">
        <v>6580</v>
      </c>
      <c r="BN2582" s="191" t="s">
        <v>3046</v>
      </c>
      <c r="BO2582" s="191" t="s">
        <v>6581</v>
      </c>
      <c r="BU2582" s="191" t="s">
        <v>6580</v>
      </c>
      <c r="BV2582" s="191" t="s">
        <v>3046</v>
      </c>
      <c r="BW2582" s="191" t="s">
        <v>6581</v>
      </c>
    </row>
    <row r="2583" spans="51:75" x14ac:dyDescent="0.3">
      <c r="AY2583" s="251" t="e">
        <f>VLOOKUP(C2583,#REF!, 2,FALSE)</f>
        <v>#REF!</v>
      </c>
      <c r="BM2583" s="191" t="s">
        <v>6582</v>
      </c>
      <c r="BN2583" s="191" t="s">
        <v>800</v>
      </c>
      <c r="BO2583" s="191" t="s">
        <v>6583</v>
      </c>
      <c r="BU2583" s="191" t="s">
        <v>6582</v>
      </c>
      <c r="BV2583" s="191" t="s">
        <v>800</v>
      </c>
      <c r="BW2583" s="191" t="s">
        <v>6583</v>
      </c>
    </row>
    <row r="2584" spans="51:75" x14ac:dyDescent="0.3">
      <c r="AY2584" s="251" t="e">
        <f>VLOOKUP(C2584,#REF!, 2,FALSE)</f>
        <v>#REF!</v>
      </c>
      <c r="BM2584" s="191" t="s">
        <v>6585</v>
      </c>
      <c r="BN2584" s="191" t="s">
        <v>662</v>
      </c>
      <c r="BO2584" s="191" t="s">
        <v>6586</v>
      </c>
      <c r="BU2584" s="191" t="s">
        <v>6585</v>
      </c>
      <c r="BV2584" s="191" t="s">
        <v>662</v>
      </c>
      <c r="BW2584" s="191" t="s">
        <v>6586</v>
      </c>
    </row>
    <row r="2585" spans="51:75" x14ac:dyDescent="0.3">
      <c r="AY2585" s="251" t="e">
        <f>VLOOKUP(C2585,#REF!, 2,FALSE)</f>
        <v>#REF!</v>
      </c>
      <c r="BM2585" s="191" t="s">
        <v>6587</v>
      </c>
      <c r="BN2585" s="191" t="s">
        <v>788</v>
      </c>
      <c r="BO2585" s="191" t="s">
        <v>6588</v>
      </c>
      <c r="BU2585" s="191" t="s">
        <v>6587</v>
      </c>
      <c r="BV2585" s="191" t="s">
        <v>788</v>
      </c>
      <c r="BW2585" s="191" t="s">
        <v>6588</v>
      </c>
    </row>
    <row r="2586" spans="51:75" x14ac:dyDescent="0.3">
      <c r="AY2586" s="251" t="e">
        <f>VLOOKUP(C2586,#REF!, 2,FALSE)</f>
        <v>#REF!</v>
      </c>
      <c r="BM2586" s="191" t="s">
        <v>6589</v>
      </c>
      <c r="BN2586" s="191" t="s">
        <v>2984</v>
      </c>
      <c r="BO2586" s="191" t="s">
        <v>6590</v>
      </c>
      <c r="BU2586" s="191" t="s">
        <v>6589</v>
      </c>
      <c r="BV2586" s="191" t="s">
        <v>2984</v>
      </c>
      <c r="BW2586" s="191" t="s">
        <v>6590</v>
      </c>
    </row>
    <row r="2587" spans="51:75" x14ac:dyDescent="0.3">
      <c r="AY2587" s="251" t="e">
        <f>VLOOKUP(C2587,#REF!, 2,FALSE)</f>
        <v>#REF!</v>
      </c>
      <c r="BM2587" s="191" t="s">
        <v>6591</v>
      </c>
      <c r="BN2587" s="191" t="s">
        <v>3088</v>
      </c>
      <c r="BO2587" s="191" t="s">
        <v>6592</v>
      </c>
      <c r="BU2587" s="191" t="s">
        <v>6591</v>
      </c>
      <c r="BV2587" s="191" t="s">
        <v>3088</v>
      </c>
      <c r="BW2587" s="191" t="s">
        <v>6592</v>
      </c>
    </row>
    <row r="2588" spans="51:75" x14ac:dyDescent="0.3">
      <c r="AY2588" s="251" t="e">
        <f>VLOOKUP(C2588,#REF!, 2,FALSE)</f>
        <v>#REF!</v>
      </c>
      <c r="BM2588" s="191" t="s">
        <v>6593</v>
      </c>
      <c r="BN2588" s="191" t="s">
        <v>16989</v>
      </c>
      <c r="BO2588" s="191" t="s">
        <v>6594</v>
      </c>
      <c r="BU2588" s="191" t="s">
        <v>6593</v>
      </c>
      <c r="BV2588" s="191" t="s">
        <v>16989</v>
      </c>
      <c r="BW2588" s="191" t="s">
        <v>6594</v>
      </c>
    </row>
    <row r="2589" spans="51:75" x14ac:dyDescent="0.3">
      <c r="AY2589" s="251" t="e">
        <f>VLOOKUP(C2589,#REF!, 2,FALSE)</f>
        <v>#REF!</v>
      </c>
      <c r="BM2589" s="191" t="s">
        <v>6595</v>
      </c>
      <c r="BN2589" s="191" t="s">
        <v>16989</v>
      </c>
      <c r="BO2589" s="191" t="s">
        <v>6596</v>
      </c>
      <c r="BU2589" s="191" t="s">
        <v>6595</v>
      </c>
      <c r="BV2589" s="191" t="s">
        <v>16989</v>
      </c>
      <c r="BW2589" s="191" t="s">
        <v>6596</v>
      </c>
    </row>
    <row r="2590" spans="51:75" x14ac:dyDescent="0.3">
      <c r="AY2590" s="251" t="e">
        <f>VLOOKUP(C2590,#REF!, 2,FALSE)</f>
        <v>#REF!</v>
      </c>
      <c r="BM2590" s="191" t="s">
        <v>1187</v>
      </c>
      <c r="BN2590" s="191" t="s">
        <v>16992</v>
      </c>
      <c r="BO2590" s="191" t="s">
        <v>6597</v>
      </c>
      <c r="BU2590" s="191" t="s">
        <v>1187</v>
      </c>
      <c r="BV2590" s="191" t="s">
        <v>16992</v>
      </c>
      <c r="BW2590" s="191" t="s">
        <v>6597</v>
      </c>
    </row>
    <row r="2591" spans="51:75" x14ac:dyDescent="0.3">
      <c r="AY2591" s="251" t="e">
        <f>VLOOKUP(C2591,#REF!, 2,FALSE)</f>
        <v>#REF!</v>
      </c>
      <c r="BM2591" s="191" t="s">
        <v>6598</v>
      </c>
      <c r="BN2591" s="191" t="s">
        <v>629</v>
      </c>
      <c r="BO2591" s="191" t="s">
        <v>6599</v>
      </c>
      <c r="BU2591" s="191" t="s">
        <v>6598</v>
      </c>
      <c r="BV2591" s="191" t="s">
        <v>629</v>
      </c>
      <c r="BW2591" s="191" t="s">
        <v>6599</v>
      </c>
    </row>
    <row r="2592" spans="51:75" x14ac:dyDescent="0.3">
      <c r="AY2592" s="251" t="e">
        <f>VLOOKUP(C2592,#REF!, 2,FALSE)</f>
        <v>#REF!</v>
      </c>
      <c r="BM2592" s="191" t="s">
        <v>6600</v>
      </c>
      <c r="BN2592" s="191" t="s">
        <v>668</v>
      </c>
      <c r="BO2592" s="191" t="s">
        <v>2569</v>
      </c>
      <c r="BU2592" s="191" t="s">
        <v>6600</v>
      </c>
      <c r="BV2592" s="191" t="s">
        <v>668</v>
      </c>
      <c r="BW2592" s="191" t="s">
        <v>2569</v>
      </c>
    </row>
    <row r="2593" spans="51:75" x14ac:dyDescent="0.3">
      <c r="AY2593" s="251" t="e">
        <f>VLOOKUP(C2593,#REF!, 2,FALSE)</f>
        <v>#REF!</v>
      </c>
      <c r="BM2593" s="191" t="s">
        <v>6601</v>
      </c>
      <c r="BN2593" s="191" t="s">
        <v>658</v>
      </c>
      <c r="BO2593" s="191" t="s">
        <v>2984</v>
      </c>
      <c r="BU2593" s="191" t="s">
        <v>6601</v>
      </c>
      <c r="BV2593" s="191" t="s">
        <v>658</v>
      </c>
      <c r="BW2593" s="191" t="s">
        <v>2984</v>
      </c>
    </row>
    <row r="2594" spans="51:75" x14ac:dyDescent="0.3">
      <c r="AY2594" s="251" t="e">
        <f>VLOOKUP(C2594,#REF!, 2,FALSE)</f>
        <v>#REF!</v>
      </c>
      <c r="BM2594" s="191" t="s">
        <v>1188</v>
      </c>
      <c r="BN2594" s="191" t="s">
        <v>924</v>
      </c>
      <c r="BO2594" s="191" t="s">
        <v>6602</v>
      </c>
      <c r="BU2594" s="191" t="s">
        <v>1188</v>
      </c>
      <c r="BV2594" s="191" t="s">
        <v>924</v>
      </c>
      <c r="BW2594" s="191" t="s">
        <v>6602</v>
      </c>
    </row>
    <row r="2595" spans="51:75" x14ac:dyDescent="0.3">
      <c r="AY2595" s="251" t="e">
        <f>VLOOKUP(C2595,#REF!, 2,FALSE)</f>
        <v>#REF!</v>
      </c>
      <c r="BM2595" s="191" t="s">
        <v>1189</v>
      </c>
      <c r="BN2595" s="191" t="s">
        <v>776</v>
      </c>
      <c r="BO2595" s="191" t="s">
        <v>4443</v>
      </c>
      <c r="BU2595" s="191" t="s">
        <v>1189</v>
      </c>
      <c r="BV2595" s="191" t="s">
        <v>776</v>
      </c>
      <c r="BW2595" s="191" t="s">
        <v>4443</v>
      </c>
    </row>
    <row r="2596" spans="51:75" x14ac:dyDescent="0.3">
      <c r="AY2596" s="251" t="e">
        <f>VLOOKUP(C2596,#REF!, 2,FALSE)</f>
        <v>#REF!</v>
      </c>
      <c r="BM2596" s="191" t="s">
        <v>6603</v>
      </c>
      <c r="BN2596" s="191" t="s">
        <v>1268</v>
      </c>
      <c r="BO2596" s="191" t="s">
        <v>4351</v>
      </c>
      <c r="BU2596" s="191" t="s">
        <v>6603</v>
      </c>
      <c r="BV2596" s="191" t="s">
        <v>1268</v>
      </c>
      <c r="BW2596" s="191" t="s">
        <v>4351</v>
      </c>
    </row>
    <row r="2597" spans="51:75" x14ac:dyDescent="0.3">
      <c r="AY2597" s="251" t="e">
        <f>VLOOKUP(C2597,#REF!, 2,FALSE)</f>
        <v>#REF!</v>
      </c>
      <c r="BM2597" s="191" t="s">
        <v>6604</v>
      </c>
      <c r="BN2597" s="191" t="s">
        <v>16989</v>
      </c>
      <c r="BO2597" s="191" t="s">
        <v>6605</v>
      </c>
      <c r="BU2597" s="191" t="s">
        <v>6604</v>
      </c>
      <c r="BV2597" s="191" t="s">
        <v>16989</v>
      </c>
      <c r="BW2597" s="191" t="s">
        <v>6605</v>
      </c>
    </row>
    <row r="2598" spans="51:75" x14ac:dyDescent="0.3">
      <c r="AY2598" s="251" t="e">
        <f>VLOOKUP(C2598,#REF!, 2,FALSE)</f>
        <v>#REF!</v>
      </c>
      <c r="BM2598" s="191" t="s">
        <v>6606</v>
      </c>
      <c r="BN2598" s="191" t="s">
        <v>3006</v>
      </c>
      <c r="BO2598" s="191" t="s">
        <v>2984</v>
      </c>
      <c r="BU2598" s="191" t="s">
        <v>6606</v>
      </c>
      <c r="BV2598" s="191" t="s">
        <v>3006</v>
      </c>
      <c r="BW2598" s="191" t="s">
        <v>2984</v>
      </c>
    </row>
    <row r="2599" spans="51:75" x14ac:dyDescent="0.3">
      <c r="AY2599" s="251" t="e">
        <f>VLOOKUP(C2599,#REF!, 2,FALSE)</f>
        <v>#REF!</v>
      </c>
      <c r="BM2599" s="191" t="s">
        <v>6607</v>
      </c>
      <c r="BN2599" s="191" t="s">
        <v>3203</v>
      </c>
      <c r="BO2599" s="191" t="s">
        <v>6608</v>
      </c>
      <c r="BU2599" s="191" t="s">
        <v>6607</v>
      </c>
      <c r="BV2599" s="191" t="s">
        <v>3203</v>
      </c>
      <c r="BW2599" s="191" t="s">
        <v>6608</v>
      </c>
    </row>
    <row r="2600" spans="51:75" x14ac:dyDescent="0.3">
      <c r="AY2600" s="251" t="e">
        <f>VLOOKUP(C2600,#REF!, 2,FALSE)</f>
        <v>#REF!</v>
      </c>
      <c r="BM2600" s="191" t="s">
        <v>6609</v>
      </c>
      <c r="BN2600" s="191" t="s">
        <v>2980</v>
      </c>
      <c r="BO2600" s="191" t="s">
        <v>5473</v>
      </c>
      <c r="BU2600" s="191" t="s">
        <v>6609</v>
      </c>
      <c r="BV2600" s="191" t="s">
        <v>2980</v>
      </c>
      <c r="BW2600" s="191" t="s">
        <v>5473</v>
      </c>
    </row>
    <row r="2601" spans="51:75" x14ac:dyDescent="0.3">
      <c r="AY2601" s="251" t="e">
        <f>VLOOKUP(C2601,#REF!, 2,FALSE)</f>
        <v>#REF!</v>
      </c>
      <c r="BM2601" s="191" t="s">
        <v>6610</v>
      </c>
      <c r="BN2601" s="191" t="s">
        <v>1140</v>
      </c>
      <c r="BO2601" s="191" t="s">
        <v>4820</v>
      </c>
      <c r="BU2601" s="191" t="s">
        <v>6610</v>
      </c>
      <c r="BV2601" s="191" t="s">
        <v>1140</v>
      </c>
      <c r="BW2601" s="191" t="s">
        <v>4820</v>
      </c>
    </row>
    <row r="2602" spans="51:75" x14ac:dyDescent="0.3">
      <c r="AY2602" s="251" t="e">
        <f>VLOOKUP(C2602,#REF!, 2,FALSE)</f>
        <v>#REF!</v>
      </c>
      <c r="BM2602" s="191" t="s">
        <v>6611</v>
      </c>
      <c r="BN2602" s="191" t="s">
        <v>1343</v>
      </c>
      <c r="BO2602" s="191" t="s">
        <v>771</v>
      </c>
      <c r="BU2602" s="191" t="s">
        <v>6611</v>
      </c>
      <c r="BV2602" s="191" t="s">
        <v>1343</v>
      </c>
      <c r="BW2602" s="191" t="s">
        <v>771</v>
      </c>
    </row>
    <row r="2603" spans="51:75" x14ac:dyDescent="0.3">
      <c r="AY2603" s="251" t="e">
        <f>VLOOKUP(C2603,#REF!, 2,FALSE)</f>
        <v>#REF!</v>
      </c>
      <c r="BM2603" s="191" t="s">
        <v>6612</v>
      </c>
      <c r="BN2603" s="191" t="s">
        <v>1140</v>
      </c>
      <c r="BO2603" s="191" t="s">
        <v>1375</v>
      </c>
      <c r="BU2603" s="191" t="s">
        <v>6612</v>
      </c>
      <c r="BV2603" s="191" t="s">
        <v>1140</v>
      </c>
      <c r="BW2603" s="191" t="s">
        <v>1375</v>
      </c>
    </row>
    <row r="2604" spans="51:75" x14ac:dyDescent="0.3">
      <c r="AY2604" s="251" t="e">
        <f>VLOOKUP(C2604,#REF!, 2,FALSE)</f>
        <v>#REF!</v>
      </c>
      <c r="BM2604" s="191" t="s">
        <v>6613</v>
      </c>
      <c r="BN2604" s="191" t="s">
        <v>3006</v>
      </c>
      <c r="BO2604" s="191" t="s">
        <v>6614</v>
      </c>
      <c r="BU2604" s="191" t="s">
        <v>6613</v>
      </c>
      <c r="BV2604" s="191" t="s">
        <v>3006</v>
      </c>
      <c r="BW2604" s="191" t="s">
        <v>6614</v>
      </c>
    </row>
    <row r="2605" spans="51:75" x14ac:dyDescent="0.3">
      <c r="AY2605" s="251" t="e">
        <f>VLOOKUP(C2605,#REF!, 2,FALSE)</f>
        <v>#REF!</v>
      </c>
      <c r="BM2605" s="191" t="s">
        <v>6615</v>
      </c>
      <c r="BN2605" s="191" t="s">
        <v>663</v>
      </c>
      <c r="BO2605" s="191" t="s">
        <v>6616</v>
      </c>
      <c r="BU2605" s="191" t="s">
        <v>6615</v>
      </c>
      <c r="BV2605" s="191" t="s">
        <v>663</v>
      </c>
      <c r="BW2605" s="191" t="s">
        <v>6616</v>
      </c>
    </row>
    <row r="2606" spans="51:75" x14ac:dyDescent="0.3">
      <c r="AY2606" s="251" t="e">
        <f>VLOOKUP(C2606,#REF!, 2,FALSE)</f>
        <v>#REF!</v>
      </c>
      <c r="BM2606" s="191" t="s">
        <v>6618</v>
      </c>
      <c r="BN2606" s="191" t="s">
        <v>3046</v>
      </c>
      <c r="BO2606" s="191" t="s">
        <v>6412</v>
      </c>
      <c r="BU2606" s="191" t="s">
        <v>6618</v>
      </c>
      <c r="BV2606" s="191" t="s">
        <v>3046</v>
      </c>
      <c r="BW2606" s="191" t="s">
        <v>6412</v>
      </c>
    </row>
    <row r="2607" spans="51:75" x14ac:dyDescent="0.3">
      <c r="AY2607" s="251" t="e">
        <f>VLOOKUP(C2607,#REF!, 2,FALSE)</f>
        <v>#REF!</v>
      </c>
      <c r="BM2607" s="191" t="s">
        <v>6619</v>
      </c>
      <c r="BN2607" s="191" t="s">
        <v>3253</v>
      </c>
      <c r="BO2607" s="191" t="s">
        <v>6621</v>
      </c>
      <c r="BU2607" s="191" t="s">
        <v>6619</v>
      </c>
      <c r="BV2607" s="191" t="s">
        <v>3253</v>
      </c>
      <c r="BW2607" s="191" t="s">
        <v>6621</v>
      </c>
    </row>
    <row r="2608" spans="51:75" x14ac:dyDescent="0.3">
      <c r="AY2608" s="251" t="e">
        <f>VLOOKUP(C2608,#REF!, 2,FALSE)</f>
        <v>#REF!</v>
      </c>
      <c r="BM2608" s="191" t="s">
        <v>1190</v>
      </c>
      <c r="BN2608" s="191" t="s">
        <v>695</v>
      </c>
      <c r="BO2608" s="191" t="s">
        <v>6623</v>
      </c>
      <c r="BU2608" s="191" t="s">
        <v>1190</v>
      </c>
      <c r="BV2608" s="191" t="s">
        <v>695</v>
      </c>
      <c r="BW2608" s="191" t="s">
        <v>6623</v>
      </c>
    </row>
    <row r="2609" spans="51:75" x14ac:dyDescent="0.3">
      <c r="AY2609" s="251" t="e">
        <f>VLOOKUP(C2609,#REF!, 2,FALSE)</f>
        <v>#REF!</v>
      </c>
      <c r="BM2609" s="191" t="s">
        <v>6624</v>
      </c>
      <c r="BN2609" s="191" t="s">
        <v>622</v>
      </c>
      <c r="BO2609" s="191" t="s">
        <v>6625</v>
      </c>
      <c r="BU2609" s="191" t="s">
        <v>6624</v>
      </c>
      <c r="BV2609" s="191" t="s">
        <v>622</v>
      </c>
      <c r="BW2609" s="191" t="s">
        <v>6625</v>
      </c>
    </row>
    <row r="2610" spans="51:75" x14ac:dyDescent="0.3">
      <c r="AY2610" s="251" t="e">
        <f>VLOOKUP(C2610,#REF!, 2,FALSE)</f>
        <v>#REF!</v>
      </c>
      <c r="BM2610" s="191" t="s">
        <v>6626</v>
      </c>
      <c r="BN2610" s="191" t="s">
        <v>3203</v>
      </c>
      <c r="BO2610" s="191" t="s">
        <v>2984</v>
      </c>
      <c r="BU2610" s="191" t="s">
        <v>6626</v>
      </c>
      <c r="BV2610" s="191" t="s">
        <v>3203</v>
      </c>
      <c r="BW2610" s="191" t="s">
        <v>2984</v>
      </c>
    </row>
    <row r="2611" spans="51:75" x14ac:dyDescent="0.3">
      <c r="AY2611" s="251" t="e">
        <f>VLOOKUP(C2611,#REF!, 2,FALSE)</f>
        <v>#REF!</v>
      </c>
      <c r="BM2611" s="191" t="s">
        <v>6627</v>
      </c>
      <c r="BN2611" s="191" t="s">
        <v>732</v>
      </c>
      <c r="BO2611" s="191" t="s">
        <v>6628</v>
      </c>
      <c r="BU2611" s="191" t="s">
        <v>6627</v>
      </c>
      <c r="BV2611" s="191" t="s">
        <v>732</v>
      </c>
      <c r="BW2611" s="191" t="s">
        <v>6628</v>
      </c>
    </row>
    <row r="2612" spans="51:75" x14ac:dyDescent="0.3">
      <c r="AY2612" s="251" t="e">
        <f>VLOOKUP(C2612,#REF!, 2,FALSE)</f>
        <v>#REF!</v>
      </c>
      <c r="BM2612" s="191" t="s">
        <v>6629</v>
      </c>
      <c r="BN2612" s="191" t="s">
        <v>662</v>
      </c>
      <c r="BO2612" s="191" t="s">
        <v>6630</v>
      </c>
      <c r="BU2612" s="191" t="s">
        <v>6629</v>
      </c>
      <c r="BV2612" s="191" t="s">
        <v>662</v>
      </c>
      <c r="BW2612" s="191" t="s">
        <v>6630</v>
      </c>
    </row>
    <row r="2613" spans="51:75" x14ac:dyDescent="0.3">
      <c r="AY2613" s="251" t="e">
        <f>VLOOKUP(C2613,#REF!, 2,FALSE)</f>
        <v>#REF!</v>
      </c>
      <c r="BM2613" s="191" t="s">
        <v>6631</v>
      </c>
      <c r="BN2613" s="191" t="s">
        <v>3046</v>
      </c>
      <c r="BO2613" s="191" t="s">
        <v>3981</v>
      </c>
      <c r="BU2613" s="191" t="s">
        <v>6631</v>
      </c>
      <c r="BV2613" s="191" t="s">
        <v>3046</v>
      </c>
      <c r="BW2613" s="191" t="s">
        <v>3981</v>
      </c>
    </row>
    <row r="2614" spans="51:75" x14ac:dyDescent="0.3">
      <c r="AY2614" s="251" t="e">
        <f>VLOOKUP(C2614,#REF!, 2,FALSE)</f>
        <v>#REF!</v>
      </c>
      <c r="BM2614" s="191" t="s">
        <v>97</v>
      </c>
      <c r="BN2614" s="191" t="s">
        <v>1071</v>
      </c>
      <c r="BO2614" s="191" t="s">
        <v>6632</v>
      </c>
      <c r="BU2614" s="191" t="s">
        <v>97</v>
      </c>
      <c r="BV2614" s="191" t="s">
        <v>1071</v>
      </c>
      <c r="BW2614" s="191" t="s">
        <v>6632</v>
      </c>
    </row>
    <row r="2615" spans="51:75" x14ac:dyDescent="0.3">
      <c r="AY2615" s="251" t="e">
        <f>VLOOKUP(C2615,#REF!, 2,FALSE)</f>
        <v>#REF!</v>
      </c>
      <c r="BM2615" s="191" t="s">
        <v>174</v>
      </c>
      <c r="BN2615" s="191" t="s">
        <v>3203</v>
      </c>
      <c r="BO2615" s="191" t="s">
        <v>6633</v>
      </c>
      <c r="BU2615" s="191" t="s">
        <v>174</v>
      </c>
      <c r="BV2615" s="191" t="s">
        <v>3203</v>
      </c>
      <c r="BW2615" s="191" t="s">
        <v>6633</v>
      </c>
    </row>
    <row r="2616" spans="51:75" x14ac:dyDescent="0.3">
      <c r="AY2616" s="251" t="e">
        <f>VLOOKUP(C2616,#REF!, 2,FALSE)</f>
        <v>#REF!</v>
      </c>
      <c r="BM2616" s="191" t="s">
        <v>6634</v>
      </c>
      <c r="BN2616" s="191" t="s">
        <v>850</v>
      </c>
      <c r="BO2616" s="191" t="s">
        <v>771</v>
      </c>
      <c r="BU2616" s="191" t="s">
        <v>6634</v>
      </c>
      <c r="BV2616" s="191" t="s">
        <v>850</v>
      </c>
      <c r="BW2616" s="191" t="s">
        <v>771</v>
      </c>
    </row>
    <row r="2617" spans="51:75" x14ac:dyDescent="0.3">
      <c r="AY2617" s="251" t="e">
        <f>VLOOKUP(C2617,#REF!, 2,FALSE)</f>
        <v>#REF!</v>
      </c>
      <c r="BM2617" s="191" t="s">
        <v>6635</v>
      </c>
      <c r="BN2617" s="191" t="s">
        <v>3203</v>
      </c>
      <c r="BO2617" s="191" t="s">
        <v>6636</v>
      </c>
      <c r="BU2617" s="191" t="s">
        <v>6635</v>
      </c>
      <c r="BV2617" s="191" t="s">
        <v>3203</v>
      </c>
      <c r="BW2617" s="191" t="s">
        <v>6636</v>
      </c>
    </row>
    <row r="2618" spans="51:75" x14ac:dyDescent="0.3">
      <c r="AY2618" s="251" t="e">
        <f>VLOOKUP(C2618,#REF!, 2,FALSE)</f>
        <v>#REF!</v>
      </c>
      <c r="BM2618" s="191" t="s">
        <v>6637</v>
      </c>
      <c r="BN2618" s="191" t="s">
        <v>614</v>
      </c>
      <c r="BO2618" s="191" t="s">
        <v>6638</v>
      </c>
      <c r="BU2618" s="191" t="s">
        <v>6637</v>
      </c>
      <c r="BV2618" s="191" t="s">
        <v>614</v>
      </c>
      <c r="BW2618" s="191" t="s">
        <v>6638</v>
      </c>
    </row>
    <row r="2619" spans="51:75" x14ac:dyDescent="0.3">
      <c r="AY2619" s="251" t="e">
        <f>VLOOKUP(C2619,#REF!, 2,FALSE)</f>
        <v>#REF!</v>
      </c>
      <c r="BM2619" s="191" t="s">
        <v>6639</v>
      </c>
      <c r="BN2619" s="191" t="s">
        <v>795</v>
      </c>
      <c r="BO2619" s="191" t="s">
        <v>1910</v>
      </c>
      <c r="BU2619" s="191" t="s">
        <v>6639</v>
      </c>
      <c r="BV2619" s="191" t="s">
        <v>795</v>
      </c>
      <c r="BW2619" s="191" t="s">
        <v>1910</v>
      </c>
    </row>
    <row r="2620" spans="51:75" x14ac:dyDescent="0.3">
      <c r="AY2620" s="251" t="e">
        <f>VLOOKUP(C2620,#REF!, 2,FALSE)</f>
        <v>#REF!</v>
      </c>
      <c r="BM2620" s="191" t="s">
        <v>6640</v>
      </c>
      <c r="BN2620" s="191" t="s">
        <v>662</v>
      </c>
      <c r="BO2620" s="191" t="s">
        <v>6641</v>
      </c>
      <c r="BU2620" s="191" t="s">
        <v>6640</v>
      </c>
      <c r="BV2620" s="191" t="s">
        <v>662</v>
      </c>
      <c r="BW2620" s="191" t="s">
        <v>6641</v>
      </c>
    </row>
    <row r="2621" spans="51:75" x14ac:dyDescent="0.3">
      <c r="AY2621" s="251" t="e">
        <f>VLOOKUP(C2621,#REF!, 2,FALSE)</f>
        <v>#REF!</v>
      </c>
      <c r="BM2621" s="191" t="s">
        <v>6642</v>
      </c>
      <c r="BN2621" s="191" t="s">
        <v>3203</v>
      </c>
      <c r="BO2621" s="191" t="s">
        <v>6643</v>
      </c>
      <c r="BU2621" s="191" t="s">
        <v>6642</v>
      </c>
      <c r="BV2621" s="191" t="s">
        <v>3203</v>
      </c>
      <c r="BW2621" s="191" t="s">
        <v>6643</v>
      </c>
    </row>
    <row r="2622" spans="51:75" x14ac:dyDescent="0.3">
      <c r="AY2622" s="251" t="e">
        <f>VLOOKUP(C2622,#REF!, 2,FALSE)</f>
        <v>#REF!</v>
      </c>
      <c r="BM2622" s="191" t="s">
        <v>6644</v>
      </c>
      <c r="BN2622" s="191" t="s">
        <v>3253</v>
      </c>
      <c r="BO2622" s="191" t="s">
        <v>771</v>
      </c>
      <c r="BU2622" s="191" t="s">
        <v>6644</v>
      </c>
      <c r="BV2622" s="191" t="s">
        <v>3253</v>
      </c>
      <c r="BW2622" s="191" t="s">
        <v>771</v>
      </c>
    </row>
    <row r="2623" spans="51:75" x14ac:dyDescent="0.3">
      <c r="AY2623" s="251" t="e">
        <f>VLOOKUP(C2623,#REF!, 2,FALSE)</f>
        <v>#REF!</v>
      </c>
      <c r="BM2623" s="191" t="s">
        <v>6645</v>
      </c>
      <c r="BN2623" s="191" t="s">
        <v>795</v>
      </c>
      <c r="BO2623" s="191" t="s">
        <v>6646</v>
      </c>
      <c r="BU2623" s="191" t="s">
        <v>6645</v>
      </c>
      <c r="BV2623" s="191" t="s">
        <v>795</v>
      </c>
      <c r="BW2623" s="191" t="s">
        <v>6646</v>
      </c>
    </row>
    <row r="2624" spans="51:75" x14ac:dyDescent="0.3">
      <c r="AY2624" s="251" t="e">
        <f>VLOOKUP(C2624,#REF!, 2,FALSE)</f>
        <v>#REF!</v>
      </c>
      <c r="BM2624" s="191" t="s">
        <v>6647</v>
      </c>
      <c r="BN2624" s="191" t="s">
        <v>1273</v>
      </c>
      <c r="BO2624" s="191" t="s">
        <v>6648</v>
      </c>
      <c r="BU2624" s="191" t="s">
        <v>6647</v>
      </c>
      <c r="BV2624" s="191" t="s">
        <v>1273</v>
      </c>
      <c r="BW2624" s="191" t="s">
        <v>6648</v>
      </c>
    </row>
    <row r="2625" spans="51:75" x14ac:dyDescent="0.3">
      <c r="AY2625" s="251" t="e">
        <f>VLOOKUP(C2625,#REF!, 2,FALSE)</f>
        <v>#REF!</v>
      </c>
      <c r="BM2625" s="191" t="s">
        <v>1214</v>
      </c>
      <c r="BN2625" s="191" t="s">
        <v>695</v>
      </c>
      <c r="BO2625" s="191" t="s">
        <v>6649</v>
      </c>
      <c r="BU2625" s="191" t="s">
        <v>1214</v>
      </c>
      <c r="BV2625" s="191" t="s">
        <v>695</v>
      </c>
      <c r="BW2625" s="191" t="s">
        <v>6649</v>
      </c>
    </row>
    <row r="2626" spans="51:75" x14ac:dyDescent="0.3">
      <c r="AY2626" s="251" t="e">
        <f>VLOOKUP(C2626,#REF!, 2,FALSE)</f>
        <v>#REF!</v>
      </c>
      <c r="BM2626" s="191" t="s">
        <v>6650</v>
      </c>
      <c r="BN2626" s="191" t="s">
        <v>615</v>
      </c>
      <c r="BO2626" s="191" t="s">
        <v>6652</v>
      </c>
      <c r="BU2626" s="191" t="s">
        <v>6650</v>
      </c>
      <c r="BV2626" s="191" t="s">
        <v>615</v>
      </c>
      <c r="BW2626" s="191" t="s">
        <v>6652</v>
      </c>
    </row>
    <row r="2627" spans="51:75" x14ac:dyDescent="0.3">
      <c r="AY2627" s="251" t="e">
        <f>VLOOKUP(C2627,#REF!, 2,FALSE)</f>
        <v>#REF!</v>
      </c>
      <c r="BM2627" s="191" t="s">
        <v>6653</v>
      </c>
      <c r="BN2627" s="191" t="s">
        <v>3203</v>
      </c>
      <c r="BO2627" s="191" t="s">
        <v>6654</v>
      </c>
      <c r="BU2627" s="191" t="s">
        <v>6653</v>
      </c>
      <c r="BV2627" s="191" t="s">
        <v>3203</v>
      </c>
      <c r="BW2627" s="191" t="s">
        <v>6654</v>
      </c>
    </row>
    <row r="2628" spans="51:75" x14ac:dyDescent="0.3">
      <c r="AY2628" s="251" t="e">
        <f>VLOOKUP(C2628,#REF!, 2,FALSE)</f>
        <v>#REF!</v>
      </c>
      <c r="BM2628" s="191" t="s">
        <v>1215</v>
      </c>
      <c r="BN2628" s="191" t="s">
        <v>1343</v>
      </c>
      <c r="BO2628" s="191" t="s">
        <v>2984</v>
      </c>
      <c r="BU2628" s="191" t="s">
        <v>1215</v>
      </c>
      <c r="BV2628" s="191" t="s">
        <v>1343</v>
      </c>
      <c r="BW2628" s="191" t="s">
        <v>2984</v>
      </c>
    </row>
    <row r="2629" spans="51:75" x14ac:dyDescent="0.3">
      <c r="AY2629" s="251" t="e">
        <f>VLOOKUP(C2629,#REF!, 2,FALSE)</f>
        <v>#REF!</v>
      </c>
      <c r="BM2629" s="191" t="s">
        <v>6655</v>
      </c>
      <c r="BN2629" s="191" t="s">
        <v>1343</v>
      </c>
      <c r="BO2629" s="191" t="s">
        <v>6656</v>
      </c>
      <c r="BU2629" s="191" t="s">
        <v>6655</v>
      </c>
      <c r="BV2629" s="191" t="s">
        <v>1343</v>
      </c>
      <c r="BW2629" s="191" t="s">
        <v>6656</v>
      </c>
    </row>
    <row r="2630" spans="51:75" x14ac:dyDescent="0.3">
      <c r="AY2630" s="251" t="e">
        <f>VLOOKUP(C2630,#REF!, 2,FALSE)</f>
        <v>#REF!</v>
      </c>
      <c r="BM2630" s="191" t="s">
        <v>6657</v>
      </c>
      <c r="BN2630" s="191" t="s">
        <v>3203</v>
      </c>
      <c r="BO2630" s="191" t="s">
        <v>5869</v>
      </c>
      <c r="BU2630" s="191" t="s">
        <v>6657</v>
      </c>
      <c r="BV2630" s="191" t="s">
        <v>3203</v>
      </c>
      <c r="BW2630" s="191" t="s">
        <v>5869</v>
      </c>
    </row>
    <row r="2631" spans="51:75" x14ac:dyDescent="0.3">
      <c r="AY2631" s="251" t="e">
        <f>VLOOKUP(C2631,#REF!, 2,FALSE)</f>
        <v>#REF!</v>
      </c>
      <c r="BM2631" s="191" t="s">
        <v>6658</v>
      </c>
      <c r="BN2631" s="191" t="s">
        <v>3203</v>
      </c>
      <c r="BO2631" s="191" t="s">
        <v>1519</v>
      </c>
      <c r="BU2631" s="191" t="s">
        <v>6658</v>
      </c>
      <c r="BV2631" s="191" t="s">
        <v>3203</v>
      </c>
      <c r="BW2631" s="191" t="s">
        <v>1519</v>
      </c>
    </row>
    <row r="2632" spans="51:75" x14ac:dyDescent="0.3">
      <c r="AY2632" s="251" t="e">
        <f>VLOOKUP(C2632,#REF!, 2,FALSE)</f>
        <v>#REF!</v>
      </c>
      <c r="BM2632" s="191" t="s">
        <v>6659</v>
      </c>
      <c r="BN2632" s="191" t="s">
        <v>716</v>
      </c>
      <c r="BO2632" s="191" t="s">
        <v>1062</v>
      </c>
      <c r="BU2632" s="191" t="s">
        <v>6659</v>
      </c>
      <c r="BV2632" s="191" t="s">
        <v>716</v>
      </c>
      <c r="BW2632" s="191" t="s">
        <v>1062</v>
      </c>
    </row>
    <row r="2633" spans="51:75" x14ac:dyDescent="0.3">
      <c r="AY2633" s="251" t="e">
        <f>VLOOKUP(C2633,#REF!, 2,FALSE)</f>
        <v>#REF!</v>
      </c>
      <c r="BM2633" s="191" t="s">
        <v>6660</v>
      </c>
      <c r="BN2633" s="191" t="s">
        <v>629</v>
      </c>
      <c r="BO2633" s="191" t="s">
        <v>1160</v>
      </c>
      <c r="BU2633" s="191" t="s">
        <v>6660</v>
      </c>
      <c r="BV2633" s="191" t="s">
        <v>629</v>
      </c>
      <c r="BW2633" s="191" t="s">
        <v>1160</v>
      </c>
    </row>
    <row r="2634" spans="51:75" x14ac:dyDescent="0.3">
      <c r="AY2634" s="251" t="e">
        <f>VLOOKUP(C2634,#REF!, 2,FALSE)</f>
        <v>#REF!</v>
      </c>
      <c r="BM2634" s="191" t="s">
        <v>6661</v>
      </c>
      <c r="BN2634" s="191" t="s">
        <v>3203</v>
      </c>
      <c r="BO2634" s="191" t="s">
        <v>1668</v>
      </c>
      <c r="BU2634" s="191" t="s">
        <v>6661</v>
      </c>
      <c r="BV2634" s="191" t="s">
        <v>3203</v>
      </c>
      <c r="BW2634" s="191" t="s">
        <v>1668</v>
      </c>
    </row>
    <row r="2635" spans="51:75" x14ac:dyDescent="0.3">
      <c r="AY2635" s="251" t="e">
        <f>VLOOKUP(C2635,#REF!, 2,FALSE)</f>
        <v>#REF!</v>
      </c>
      <c r="BM2635" s="191" t="s">
        <v>6662</v>
      </c>
      <c r="BN2635" s="191" t="s">
        <v>3203</v>
      </c>
      <c r="BO2635" s="191" t="s">
        <v>728</v>
      </c>
      <c r="BU2635" s="191" t="s">
        <v>6662</v>
      </c>
      <c r="BV2635" s="191" t="s">
        <v>3203</v>
      </c>
      <c r="BW2635" s="191" t="s">
        <v>728</v>
      </c>
    </row>
    <row r="2636" spans="51:75" x14ac:dyDescent="0.3">
      <c r="AY2636" s="251" t="e">
        <f>VLOOKUP(C2636,#REF!, 2,FALSE)</f>
        <v>#REF!</v>
      </c>
      <c r="BM2636" s="191" t="s">
        <v>6663</v>
      </c>
      <c r="BN2636" s="191" t="s">
        <v>3203</v>
      </c>
      <c r="BO2636" s="191" t="s">
        <v>1060</v>
      </c>
      <c r="BU2636" s="191" t="s">
        <v>6663</v>
      </c>
      <c r="BV2636" s="191" t="s">
        <v>3203</v>
      </c>
      <c r="BW2636" s="191" t="s">
        <v>1060</v>
      </c>
    </row>
    <row r="2637" spans="51:75" x14ac:dyDescent="0.3">
      <c r="AY2637" s="251" t="e">
        <f>VLOOKUP(C2637,#REF!, 2,FALSE)</f>
        <v>#REF!</v>
      </c>
      <c r="BM2637" s="191" t="s">
        <v>6664</v>
      </c>
      <c r="BN2637" s="191" t="s">
        <v>3203</v>
      </c>
      <c r="BO2637" s="191" t="s">
        <v>3668</v>
      </c>
      <c r="BU2637" s="191" t="s">
        <v>6664</v>
      </c>
      <c r="BV2637" s="191" t="s">
        <v>3203</v>
      </c>
      <c r="BW2637" s="191" t="s">
        <v>3668</v>
      </c>
    </row>
    <row r="2638" spans="51:75" x14ac:dyDescent="0.3">
      <c r="AY2638" s="251" t="e">
        <f>VLOOKUP(C2638,#REF!, 2,FALSE)</f>
        <v>#REF!</v>
      </c>
      <c r="BM2638" s="191" t="s">
        <v>6665</v>
      </c>
      <c r="BN2638" s="191" t="s">
        <v>3006</v>
      </c>
      <c r="BO2638" s="191" t="s">
        <v>6666</v>
      </c>
      <c r="BU2638" s="191" t="s">
        <v>6665</v>
      </c>
      <c r="BV2638" s="191" t="s">
        <v>3006</v>
      </c>
      <c r="BW2638" s="191" t="s">
        <v>6666</v>
      </c>
    </row>
    <row r="2639" spans="51:75" x14ac:dyDescent="0.3">
      <c r="AY2639" s="251" t="e">
        <f>VLOOKUP(C2639,#REF!, 2,FALSE)</f>
        <v>#REF!</v>
      </c>
      <c r="BM2639" s="191" t="s">
        <v>134</v>
      </c>
      <c r="BN2639" s="191" t="s">
        <v>3203</v>
      </c>
      <c r="BO2639" s="191" t="s">
        <v>1419</v>
      </c>
      <c r="BU2639" s="191" t="s">
        <v>134</v>
      </c>
      <c r="BV2639" s="191" t="s">
        <v>3203</v>
      </c>
      <c r="BW2639" s="191" t="s">
        <v>1419</v>
      </c>
    </row>
    <row r="2640" spans="51:75" x14ac:dyDescent="0.3">
      <c r="AY2640" s="251" t="e">
        <f>VLOOKUP(C2640,#REF!, 2,FALSE)</f>
        <v>#REF!</v>
      </c>
      <c r="BM2640" s="191" t="s">
        <v>6667</v>
      </c>
      <c r="BN2640" s="191" t="s">
        <v>3203</v>
      </c>
      <c r="BO2640" s="191" t="s">
        <v>1741</v>
      </c>
      <c r="BU2640" s="191" t="s">
        <v>6667</v>
      </c>
      <c r="BV2640" s="191" t="s">
        <v>3203</v>
      </c>
      <c r="BW2640" s="191" t="s">
        <v>1741</v>
      </c>
    </row>
    <row r="2641" spans="51:75" x14ac:dyDescent="0.3">
      <c r="AY2641" s="251" t="e">
        <f>VLOOKUP(C2641,#REF!, 2,FALSE)</f>
        <v>#REF!</v>
      </c>
      <c r="BM2641" s="191" t="s">
        <v>6668</v>
      </c>
      <c r="BN2641" s="191" t="s">
        <v>1270</v>
      </c>
      <c r="BO2641" s="191" t="s">
        <v>6669</v>
      </c>
      <c r="BU2641" s="191" t="s">
        <v>6668</v>
      </c>
      <c r="BV2641" s="191" t="s">
        <v>1270</v>
      </c>
      <c r="BW2641" s="191" t="s">
        <v>6669</v>
      </c>
    </row>
    <row r="2642" spans="51:75" x14ac:dyDescent="0.3">
      <c r="AY2642" s="251" t="e">
        <f>VLOOKUP(C2642,#REF!, 2,FALSE)</f>
        <v>#REF!</v>
      </c>
      <c r="BM2642" s="191" t="s">
        <v>1216</v>
      </c>
      <c r="BN2642" s="191" t="s">
        <v>3203</v>
      </c>
      <c r="BO2642" s="191" t="s">
        <v>1419</v>
      </c>
      <c r="BU2642" s="191" t="s">
        <v>1216</v>
      </c>
      <c r="BV2642" s="191" t="s">
        <v>3203</v>
      </c>
      <c r="BW2642" s="191" t="s">
        <v>1419</v>
      </c>
    </row>
    <row r="2643" spans="51:75" x14ac:dyDescent="0.3">
      <c r="AY2643" s="251" t="e">
        <f>VLOOKUP(C2643,#REF!, 2,FALSE)</f>
        <v>#REF!</v>
      </c>
      <c r="BM2643" s="191" t="s">
        <v>135</v>
      </c>
      <c r="BN2643" s="191" t="s">
        <v>3203</v>
      </c>
      <c r="BO2643" s="191" t="s">
        <v>1055</v>
      </c>
      <c r="BU2643" s="191" t="s">
        <v>135</v>
      </c>
      <c r="BV2643" s="191" t="s">
        <v>3203</v>
      </c>
      <c r="BW2643" s="191" t="s">
        <v>1055</v>
      </c>
    </row>
    <row r="2644" spans="51:75" x14ac:dyDescent="0.3">
      <c r="AY2644" s="251" t="e">
        <f>VLOOKUP(C2644,#REF!, 2,FALSE)</f>
        <v>#REF!</v>
      </c>
      <c r="BM2644" s="191" t="s">
        <v>6670</v>
      </c>
      <c r="BN2644" s="191" t="s">
        <v>850</v>
      </c>
      <c r="BO2644" s="191" t="s">
        <v>6671</v>
      </c>
      <c r="BU2644" s="191" t="s">
        <v>6670</v>
      </c>
      <c r="BV2644" s="191" t="s">
        <v>850</v>
      </c>
      <c r="BW2644" s="191" t="s">
        <v>6671</v>
      </c>
    </row>
    <row r="2645" spans="51:75" x14ac:dyDescent="0.3">
      <c r="AY2645" s="251" t="e">
        <f>VLOOKUP(C2645,#REF!, 2,FALSE)</f>
        <v>#REF!</v>
      </c>
      <c r="BM2645" s="191" t="s">
        <v>6672</v>
      </c>
      <c r="BN2645" s="191" t="s">
        <v>3203</v>
      </c>
      <c r="BO2645" s="191" t="s">
        <v>2098</v>
      </c>
      <c r="BU2645" s="191" t="s">
        <v>6672</v>
      </c>
      <c r="BV2645" s="191" t="s">
        <v>3203</v>
      </c>
      <c r="BW2645" s="191" t="s">
        <v>2098</v>
      </c>
    </row>
    <row r="2646" spans="51:75" x14ac:dyDescent="0.3">
      <c r="AY2646" s="251" t="e">
        <f>VLOOKUP(C2646,#REF!, 2,FALSE)</f>
        <v>#REF!</v>
      </c>
      <c r="BM2646" s="191" t="s">
        <v>6673</v>
      </c>
      <c r="BN2646" s="191" t="s">
        <v>3203</v>
      </c>
      <c r="BO2646" s="191" t="s">
        <v>6674</v>
      </c>
      <c r="BU2646" s="191" t="s">
        <v>6673</v>
      </c>
      <c r="BV2646" s="191" t="s">
        <v>3203</v>
      </c>
      <c r="BW2646" s="191" t="s">
        <v>6674</v>
      </c>
    </row>
    <row r="2647" spans="51:75" x14ac:dyDescent="0.3">
      <c r="AY2647" s="251" t="e">
        <f>VLOOKUP(C2647,#REF!, 2,FALSE)</f>
        <v>#REF!</v>
      </c>
      <c r="BM2647" s="191" t="s">
        <v>6676</v>
      </c>
      <c r="BN2647" s="191" t="s">
        <v>716</v>
      </c>
      <c r="BO2647" s="191" t="s">
        <v>1668</v>
      </c>
      <c r="BU2647" s="191" t="s">
        <v>6676</v>
      </c>
      <c r="BV2647" s="191" t="s">
        <v>716</v>
      </c>
      <c r="BW2647" s="191" t="s">
        <v>1668</v>
      </c>
    </row>
    <row r="2648" spans="51:75" x14ac:dyDescent="0.3">
      <c r="AY2648" s="251" t="e">
        <f>VLOOKUP(C2648,#REF!, 2,FALSE)</f>
        <v>#REF!</v>
      </c>
      <c r="BM2648" s="191" t="s">
        <v>6677</v>
      </c>
      <c r="BN2648" s="191" t="s">
        <v>3203</v>
      </c>
      <c r="BO2648" s="191" t="s">
        <v>5778</v>
      </c>
      <c r="BU2648" s="191" t="s">
        <v>6677</v>
      </c>
      <c r="BV2648" s="191" t="s">
        <v>3203</v>
      </c>
      <c r="BW2648" s="191" t="s">
        <v>5778</v>
      </c>
    </row>
    <row r="2649" spans="51:75" x14ac:dyDescent="0.3">
      <c r="AY2649" s="251" t="e">
        <f>VLOOKUP(C2649,#REF!, 2,FALSE)</f>
        <v>#REF!</v>
      </c>
      <c r="BM2649" s="191" t="s">
        <v>6678</v>
      </c>
      <c r="BN2649" s="191" t="s">
        <v>3203</v>
      </c>
      <c r="BO2649" s="191" t="s">
        <v>6679</v>
      </c>
      <c r="BU2649" s="191" t="s">
        <v>6678</v>
      </c>
      <c r="BV2649" s="191" t="s">
        <v>3203</v>
      </c>
      <c r="BW2649" s="191" t="s">
        <v>6679</v>
      </c>
    </row>
    <row r="2650" spans="51:75" x14ac:dyDescent="0.3">
      <c r="AY2650" s="251" t="e">
        <f>VLOOKUP(C2650,#REF!, 2,FALSE)</f>
        <v>#REF!</v>
      </c>
      <c r="BM2650" s="191" t="s">
        <v>1217</v>
      </c>
      <c r="BN2650" s="191" t="s">
        <v>3203</v>
      </c>
      <c r="BO2650" s="191" t="s">
        <v>6680</v>
      </c>
      <c r="BU2650" s="191" t="s">
        <v>1217</v>
      </c>
      <c r="BV2650" s="191" t="s">
        <v>3203</v>
      </c>
      <c r="BW2650" s="191" t="s">
        <v>6680</v>
      </c>
    </row>
    <row r="2651" spans="51:75" x14ac:dyDescent="0.3">
      <c r="AY2651" s="251" t="e">
        <f>VLOOKUP(C2651,#REF!, 2,FALSE)</f>
        <v>#REF!</v>
      </c>
      <c r="BM2651" s="191" t="s">
        <v>6682</v>
      </c>
      <c r="BN2651" s="191" t="s">
        <v>3203</v>
      </c>
      <c r="BO2651" s="191" t="s">
        <v>1744</v>
      </c>
      <c r="BU2651" s="191" t="s">
        <v>6682</v>
      </c>
      <c r="BV2651" s="191" t="s">
        <v>3203</v>
      </c>
      <c r="BW2651" s="191" t="s">
        <v>1744</v>
      </c>
    </row>
    <row r="2652" spans="51:75" x14ac:dyDescent="0.3">
      <c r="AY2652" s="251" t="e">
        <f>VLOOKUP(C2652,#REF!, 2,FALSE)</f>
        <v>#REF!</v>
      </c>
      <c r="BM2652" s="191" t="s">
        <v>6683</v>
      </c>
      <c r="BN2652" s="191" t="s">
        <v>781</v>
      </c>
      <c r="BO2652" s="191" t="s">
        <v>6684</v>
      </c>
      <c r="BU2652" s="191" t="s">
        <v>6683</v>
      </c>
      <c r="BV2652" s="191" t="s">
        <v>781</v>
      </c>
      <c r="BW2652" s="191" t="s">
        <v>6684</v>
      </c>
    </row>
    <row r="2653" spans="51:75" x14ac:dyDescent="0.3">
      <c r="AY2653" s="251" t="e">
        <f>VLOOKUP(C2653,#REF!, 2,FALSE)</f>
        <v>#REF!</v>
      </c>
      <c r="BM2653" s="191" t="s">
        <v>6685</v>
      </c>
      <c r="BN2653" s="191" t="s">
        <v>1343</v>
      </c>
      <c r="BO2653" s="191" t="s">
        <v>6686</v>
      </c>
      <c r="BU2653" s="191" t="s">
        <v>6685</v>
      </c>
      <c r="BV2653" s="191" t="s">
        <v>1343</v>
      </c>
      <c r="BW2653" s="191" t="s">
        <v>6686</v>
      </c>
    </row>
    <row r="2654" spans="51:75" x14ac:dyDescent="0.3">
      <c r="AY2654" s="251" t="e">
        <f>VLOOKUP(C2654,#REF!, 2,FALSE)</f>
        <v>#REF!</v>
      </c>
      <c r="BM2654" s="191" t="s">
        <v>6687</v>
      </c>
      <c r="BN2654" s="191" t="s">
        <v>850</v>
      </c>
      <c r="BO2654" s="191" t="s">
        <v>1747</v>
      </c>
      <c r="BU2654" s="191" t="s">
        <v>6687</v>
      </c>
      <c r="BV2654" s="191" t="s">
        <v>850</v>
      </c>
      <c r="BW2654" s="191" t="s">
        <v>1747</v>
      </c>
    </row>
    <row r="2655" spans="51:75" x14ac:dyDescent="0.3">
      <c r="AY2655" s="251" t="e">
        <f>VLOOKUP(C2655,#REF!, 2,FALSE)</f>
        <v>#REF!</v>
      </c>
      <c r="BM2655" s="191" t="s">
        <v>6688</v>
      </c>
      <c r="BN2655" s="191" t="s">
        <v>3203</v>
      </c>
      <c r="BO2655" s="191" t="s">
        <v>6689</v>
      </c>
      <c r="BU2655" s="191" t="s">
        <v>6688</v>
      </c>
      <c r="BV2655" s="191" t="s">
        <v>3203</v>
      </c>
      <c r="BW2655" s="191" t="s">
        <v>6689</v>
      </c>
    </row>
    <row r="2656" spans="51:75" x14ac:dyDescent="0.3">
      <c r="AY2656" s="251" t="e">
        <f>VLOOKUP(C2656,#REF!, 2,FALSE)</f>
        <v>#REF!</v>
      </c>
      <c r="BM2656" s="191" t="s">
        <v>6690</v>
      </c>
      <c r="BN2656" s="191" t="s">
        <v>1343</v>
      </c>
      <c r="BO2656" s="191" t="s">
        <v>6691</v>
      </c>
      <c r="BU2656" s="191" t="s">
        <v>6690</v>
      </c>
      <c r="BV2656" s="191" t="s">
        <v>1343</v>
      </c>
      <c r="BW2656" s="191" t="s">
        <v>6691</v>
      </c>
    </row>
    <row r="2657" spans="51:75" x14ac:dyDescent="0.3">
      <c r="AY2657" s="251" t="e">
        <f>VLOOKUP(C2657,#REF!, 2,FALSE)</f>
        <v>#REF!</v>
      </c>
      <c r="BM2657" s="191" t="s">
        <v>6692</v>
      </c>
      <c r="BN2657" s="191" t="s">
        <v>3006</v>
      </c>
      <c r="BO2657" s="191" t="s">
        <v>6693</v>
      </c>
      <c r="BU2657" s="191" t="s">
        <v>6692</v>
      </c>
      <c r="BV2657" s="191" t="s">
        <v>3006</v>
      </c>
      <c r="BW2657" s="191" t="s">
        <v>6693</v>
      </c>
    </row>
    <row r="2658" spans="51:75" x14ac:dyDescent="0.3">
      <c r="AY2658" s="251" t="e">
        <f>VLOOKUP(C2658,#REF!, 2,FALSE)</f>
        <v>#REF!</v>
      </c>
      <c r="BM2658" s="191" t="s">
        <v>6694</v>
      </c>
      <c r="BN2658" s="191" t="s">
        <v>850</v>
      </c>
      <c r="BO2658" s="191" t="s">
        <v>1747</v>
      </c>
      <c r="BU2658" s="191" t="s">
        <v>6694</v>
      </c>
      <c r="BV2658" s="191" t="s">
        <v>850</v>
      </c>
      <c r="BW2658" s="191" t="s">
        <v>1747</v>
      </c>
    </row>
    <row r="2659" spans="51:75" x14ac:dyDescent="0.3">
      <c r="AY2659" s="251" t="e">
        <f>VLOOKUP(C2659,#REF!, 2,FALSE)</f>
        <v>#REF!</v>
      </c>
      <c r="BM2659" s="191" t="s">
        <v>6696</v>
      </c>
      <c r="BN2659" s="191" t="s">
        <v>3203</v>
      </c>
      <c r="BO2659" s="191" t="s">
        <v>1058</v>
      </c>
      <c r="BU2659" s="191" t="s">
        <v>6696</v>
      </c>
      <c r="BV2659" s="191" t="s">
        <v>3203</v>
      </c>
      <c r="BW2659" s="191" t="s">
        <v>1058</v>
      </c>
    </row>
    <row r="2660" spans="51:75" x14ac:dyDescent="0.3">
      <c r="AY2660" s="251" t="e">
        <f>VLOOKUP(C2660,#REF!, 2,FALSE)</f>
        <v>#REF!</v>
      </c>
      <c r="BM2660" s="191" t="s">
        <v>1218</v>
      </c>
      <c r="BN2660" s="191" t="s">
        <v>3046</v>
      </c>
      <c r="BO2660" s="191" t="s">
        <v>771</v>
      </c>
      <c r="BU2660" s="191" t="s">
        <v>1218</v>
      </c>
      <c r="BV2660" s="191" t="s">
        <v>3046</v>
      </c>
      <c r="BW2660" s="191" t="s">
        <v>771</v>
      </c>
    </row>
    <row r="2661" spans="51:75" x14ac:dyDescent="0.3">
      <c r="AY2661" s="251" t="e">
        <f>VLOOKUP(C2661,#REF!, 2,FALSE)</f>
        <v>#REF!</v>
      </c>
      <c r="BM2661" s="191" t="s">
        <v>6697</v>
      </c>
      <c r="BN2661" s="191" t="s">
        <v>3203</v>
      </c>
      <c r="BO2661" s="191" t="s">
        <v>5862</v>
      </c>
      <c r="BU2661" s="191" t="s">
        <v>6697</v>
      </c>
      <c r="BV2661" s="191" t="s">
        <v>3203</v>
      </c>
      <c r="BW2661" s="191" t="s">
        <v>5862</v>
      </c>
    </row>
    <row r="2662" spans="51:75" x14ac:dyDescent="0.3">
      <c r="AY2662" s="251" t="e">
        <f>VLOOKUP(C2662,#REF!, 2,FALSE)</f>
        <v>#REF!</v>
      </c>
      <c r="BM2662" s="191" t="s">
        <v>6698</v>
      </c>
      <c r="BN2662" s="191" t="s">
        <v>629</v>
      </c>
      <c r="BO2662" s="191" t="s">
        <v>5485</v>
      </c>
      <c r="BU2662" s="191" t="s">
        <v>6698</v>
      </c>
      <c r="BV2662" s="191" t="s">
        <v>629</v>
      </c>
      <c r="BW2662" s="191" t="s">
        <v>5485</v>
      </c>
    </row>
    <row r="2663" spans="51:75" x14ac:dyDescent="0.3">
      <c r="AY2663" s="251" t="e">
        <f>VLOOKUP(C2663,#REF!, 2,FALSE)</f>
        <v>#REF!</v>
      </c>
      <c r="BM2663" s="191" t="s">
        <v>6699</v>
      </c>
      <c r="BN2663" s="191" t="s">
        <v>3203</v>
      </c>
      <c r="BO2663" s="191" t="s">
        <v>6700</v>
      </c>
      <c r="BU2663" s="191" t="s">
        <v>6699</v>
      </c>
      <c r="BV2663" s="191" t="s">
        <v>3203</v>
      </c>
      <c r="BW2663" s="191" t="s">
        <v>6700</v>
      </c>
    </row>
    <row r="2664" spans="51:75" x14ac:dyDescent="0.3">
      <c r="AY2664" s="251" t="e">
        <f>VLOOKUP(C2664,#REF!, 2,FALSE)</f>
        <v>#REF!</v>
      </c>
      <c r="BM2664" s="191" t="s">
        <v>6701</v>
      </c>
      <c r="BN2664" s="191" t="s">
        <v>3203</v>
      </c>
      <c r="BO2664" s="191" t="s">
        <v>6703</v>
      </c>
      <c r="BU2664" s="191" t="s">
        <v>6701</v>
      </c>
      <c r="BV2664" s="191" t="s">
        <v>3203</v>
      </c>
      <c r="BW2664" s="191" t="s">
        <v>6703</v>
      </c>
    </row>
    <row r="2665" spans="51:75" x14ac:dyDescent="0.3">
      <c r="AY2665" s="251" t="e">
        <f>VLOOKUP(C2665,#REF!, 2,FALSE)</f>
        <v>#REF!</v>
      </c>
      <c r="BM2665" s="191" t="s">
        <v>6704</v>
      </c>
      <c r="BN2665" s="191" t="s">
        <v>3203</v>
      </c>
      <c r="BO2665" s="191" t="s">
        <v>6705</v>
      </c>
      <c r="BU2665" s="191" t="s">
        <v>6704</v>
      </c>
      <c r="BV2665" s="191" t="s">
        <v>3203</v>
      </c>
      <c r="BW2665" s="191" t="s">
        <v>6705</v>
      </c>
    </row>
    <row r="2666" spans="51:75" x14ac:dyDescent="0.3">
      <c r="AY2666" s="251" t="e">
        <f>VLOOKUP(C2666,#REF!, 2,FALSE)</f>
        <v>#REF!</v>
      </c>
      <c r="BM2666" s="191" t="s">
        <v>6706</v>
      </c>
      <c r="BN2666" s="191" t="s">
        <v>3203</v>
      </c>
      <c r="BO2666" s="191" t="s">
        <v>5487</v>
      </c>
      <c r="BU2666" s="191" t="s">
        <v>6706</v>
      </c>
      <c r="BV2666" s="191" t="s">
        <v>3203</v>
      </c>
      <c r="BW2666" s="191" t="s">
        <v>5487</v>
      </c>
    </row>
    <row r="2667" spans="51:75" x14ac:dyDescent="0.3">
      <c r="AY2667" s="251" t="e">
        <f>VLOOKUP(C2667,#REF!, 2,FALSE)</f>
        <v>#REF!</v>
      </c>
      <c r="BM2667" s="191" t="s">
        <v>6708</v>
      </c>
      <c r="BN2667" s="191" t="s">
        <v>3253</v>
      </c>
      <c r="BO2667" s="191" t="s">
        <v>771</v>
      </c>
      <c r="BU2667" s="191" t="s">
        <v>6708</v>
      </c>
      <c r="BV2667" s="191" t="s">
        <v>3253</v>
      </c>
      <c r="BW2667" s="191" t="s">
        <v>771</v>
      </c>
    </row>
    <row r="2668" spans="51:75" x14ac:dyDescent="0.3">
      <c r="AY2668" s="251" t="e">
        <f>VLOOKUP(C2668,#REF!, 2,FALSE)</f>
        <v>#REF!</v>
      </c>
      <c r="BM2668" s="191" t="s">
        <v>6709</v>
      </c>
      <c r="BN2668" s="191" t="s">
        <v>3203</v>
      </c>
      <c r="BO2668" s="191" t="s">
        <v>1202</v>
      </c>
      <c r="BU2668" s="191" t="s">
        <v>6709</v>
      </c>
      <c r="BV2668" s="191" t="s">
        <v>3203</v>
      </c>
      <c r="BW2668" s="191" t="s">
        <v>1202</v>
      </c>
    </row>
    <row r="2669" spans="51:75" x14ac:dyDescent="0.3">
      <c r="AY2669" s="251" t="e">
        <f>VLOOKUP(C2669,#REF!, 2,FALSE)</f>
        <v>#REF!</v>
      </c>
      <c r="BM2669" s="191" t="s">
        <v>6710</v>
      </c>
      <c r="BN2669" s="191" t="s">
        <v>1270</v>
      </c>
      <c r="BO2669" s="191" t="s">
        <v>6711</v>
      </c>
      <c r="BU2669" s="191" t="s">
        <v>6710</v>
      </c>
      <c r="BV2669" s="191" t="s">
        <v>1270</v>
      </c>
      <c r="BW2669" s="191" t="s">
        <v>6711</v>
      </c>
    </row>
    <row r="2670" spans="51:75" x14ac:dyDescent="0.3">
      <c r="AY2670" s="251" t="e">
        <f>VLOOKUP(C2670,#REF!, 2,FALSE)</f>
        <v>#REF!</v>
      </c>
      <c r="BM2670" s="191" t="s">
        <v>6713</v>
      </c>
      <c r="BN2670" s="191" t="s">
        <v>701</v>
      </c>
      <c r="BO2670" s="191" t="s">
        <v>6714</v>
      </c>
      <c r="BU2670" s="191" t="s">
        <v>6713</v>
      </c>
      <c r="BV2670" s="191" t="s">
        <v>701</v>
      </c>
      <c r="BW2670" s="191" t="s">
        <v>6714</v>
      </c>
    </row>
    <row r="2671" spans="51:75" x14ac:dyDescent="0.3">
      <c r="AY2671" s="251" t="e">
        <f>VLOOKUP(C2671,#REF!, 2,FALSE)</f>
        <v>#REF!</v>
      </c>
      <c r="BM2671" s="191" t="s">
        <v>6715</v>
      </c>
      <c r="BN2671" s="191" t="s">
        <v>3046</v>
      </c>
      <c r="BO2671" s="191" t="s">
        <v>2011</v>
      </c>
      <c r="BU2671" s="191" t="s">
        <v>6715</v>
      </c>
      <c r="BV2671" s="191" t="s">
        <v>3046</v>
      </c>
      <c r="BW2671" s="191" t="s">
        <v>2011</v>
      </c>
    </row>
    <row r="2672" spans="51:75" x14ac:dyDescent="0.3">
      <c r="AY2672" s="251" t="e">
        <f>VLOOKUP(C2672,#REF!, 2,FALSE)</f>
        <v>#REF!</v>
      </c>
      <c r="BM2672" s="191" t="s">
        <v>6716</v>
      </c>
      <c r="BN2672" s="191" t="s">
        <v>3203</v>
      </c>
      <c r="BO2672" s="191" t="s">
        <v>6717</v>
      </c>
      <c r="BU2672" s="191" t="s">
        <v>6716</v>
      </c>
      <c r="BV2672" s="191" t="s">
        <v>3203</v>
      </c>
      <c r="BW2672" s="191" t="s">
        <v>6717</v>
      </c>
    </row>
    <row r="2673" spans="51:75" x14ac:dyDescent="0.3">
      <c r="AY2673" s="251" t="e">
        <f>VLOOKUP(C2673,#REF!, 2,FALSE)</f>
        <v>#REF!</v>
      </c>
      <c r="BM2673" s="191" t="s">
        <v>1219</v>
      </c>
      <c r="BN2673" s="191" t="s">
        <v>1004</v>
      </c>
      <c r="BO2673" s="191" t="s">
        <v>6718</v>
      </c>
      <c r="BU2673" s="191" t="s">
        <v>1219</v>
      </c>
      <c r="BV2673" s="191" t="s">
        <v>1004</v>
      </c>
      <c r="BW2673" s="191" t="s">
        <v>6718</v>
      </c>
    </row>
    <row r="2674" spans="51:75" x14ac:dyDescent="0.3">
      <c r="AY2674" s="251" t="e">
        <f>VLOOKUP(C2674,#REF!, 2,FALSE)</f>
        <v>#REF!</v>
      </c>
      <c r="BM2674" s="191" t="s">
        <v>6719</v>
      </c>
      <c r="BN2674" s="191" t="s">
        <v>3253</v>
      </c>
      <c r="BO2674" s="191" t="s">
        <v>2984</v>
      </c>
      <c r="BU2674" s="191" t="s">
        <v>6719</v>
      </c>
      <c r="BV2674" s="191" t="s">
        <v>3253</v>
      </c>
      <c r="BW2674" s="191" t="s">
        <v>2984</v>
      </c>
    </row>
    <row r="2675" spans="51:75" x14ac:dyDescent="0.3">
      <c r="AY2675" s="251" t="e">
        <f>VLOOKUP(C2675,#REF!, 2,FALSE)</f>
        <v>#REF!</v>
      </c>
      <c r="BM2675" s="191" t="s">
        <v>6720</v>
      </c>
      <c r="BN2675" s="191" t="s">
        <v>1140</v>
      </c>
      <c r="BO2675" s="191" t="s">
        <v>6721</v>
      </c>
      <c r="BU2675" s="191" t="s">
        <v>6720</v>
      </c>
      <c r="BV2675" s="191" t="s">
        <v>1140</v>
      </c>
      <c r="BW2675" s="191" t="s">
        <v>6721</v>
      </c>
    </row>
    <row r="2676" spans="51:75" x14ac:dyDescent="0.3">
      <c r="AY2676" s="251" t="e">
        <f>VLOOKUP(C2676,#REF!, 2,FALSE)</f>
        <v>#REF!</v>
      </c>
      <c r="BM2676" s="191" t="s">
        <v>6722</v>
      </c>
      <c r="BN2676" s="191" t="s">
        <v>1140</v>
      </c>
      <c r="BO2676" s="191" t="s">
        <v>6275</v>
      </c>
      <c r="BU2676" s="191" t="s">
        <v>6722</v>
      </c>
      <c r="BV2676" s="191" t="s">
        <v>1140</v>
      </c>
      <c r="BW2676" s="191" t="s">
        <v>6275</v>
      </c>
    </row>
    <row r="2677" spans="51:75" x14ac:dyDescent="0.3">
      <c r="AY2677" s="251" t="e">
        <f>VLOOKUP(C2677,#REF!, 2,FALSE)</f>
        <v>#REF!</v>
      </c>
      <c r="BM2677" s="191" t="s">
        <v>1220</v>
      </c>
      <c r="BN2677" s="191" t="s">
        <v>16989</v>
      </c>
      <c r="BO2677" s="191" t="s">
        <v>5755</v>
      </c>
      <c r="BU2677" s="191" t="s">
        <v>1220</v>
      </c>
      <c r="BV2677" s="191" t="s">
        <v>16989</v>
      </c>
      <c r="BW2677" s="191" t="s">
        <v>5755</v>
      </c>
    </row>
    <row r="2678" spans="51:75" x14ac:dyDescent="0.3">
      <c r="AY2678" s="251" t="e">
        <f>VLOOKUP(C2678,#REF!, 2,FALSE)</f>
        <v>#REF!</v>
      </c>
      <c r="BM2678" s="191" t="s">
        <v>6723</v>
      </c>
      <c r="BN2678" s="191" t="s">
        <v>3088</v>
      </c>
      <c r="BO2678" s="191" t="s">
        <v>6724</v>
      </c>
      <c r="BU2678" s="191" t="s">
        <v>6723</v>
      </c>
      <c r="BV2678" s="191" t="s">
        <v>3088</v>
      </c>
      <c r="BW2678" s="191" t="s">
        <v>6724</v>
      </c>
    </row>
    <row r="2679" spans="51:75" x14ac:dyDescent="0.3">
      <c r="AY2679" s="251" t="e">
        <f>VLOOKUP(C2679,#REF!, 2,FALSE)</f>
        <v>#REF!</v>
      </c>
      <c r="BM2679" s="191" t="s">
        <v>6725</v>
      </c>
      <c r="BN2679" s="191" t="s">
        <v>2984</v>
      </c>
      <c r="BO2679" s="191" t="s">
        <v>6726</v>
      </c>
      <c r="BU2679" s="191" t="s">
        <v>6725</v>
      </c>
      <c r="BV2679" s="191" t="s">
        <v>2984</v>
      </c>
      <c r="BW2679" s="191" t="s">
        <v>6726</v>
      </c>
    </row>
    <row r="2680" spans="51:75" x14ac:dyDescent="0.3">
      <c r="AY2680" s="251" t="e">
        <f>VLOOKUP(C2680,#REF!, 2,FALSE)</f>
        <v>#REF!</v>
      </c>
      <c r="BM2680" s="191" t="s">
        <v>6727</v>
      </c>
      <c r="BN2680" s="191" t="s">
        <v>701</v>
      </c>
      <c r="BO2680" s="191" t="s">
        <v>6728</v>
      </c>
      <c r="BU2680" s="191" t="s">
        <v>6727</v>
      </c>
      <c r="BV2680" s="191" t="s">
        <v>701</v>
      </c>
      <c r="BW2680" s="191" t="s">
        <v>6728</v>
      </c>
    </row>
    <row r="2681" spans="51:75" x14ac:dyDescent="0.3">
      <c r="AY2681" s="251" t="e">
        <f>VLOOKUP(C2681,#REF!, 2,FALSE)</f>
        <v>#REF!</v>
      </c>
      <c r="BM2681" s="191" t="s">
        <v>6729</v>
      </c>
      <c r="BN2681" s="191" t="s">
        <v>659</v>
      </c>
      <c r="BO2681" s="191" t="s">
        <v>6730</v>
      </c>
      <c r="BU2681" s="191" t="s">
        <v>6729</v>
      </c>
      <c r="BV2681" s="191" t="s">
        <v>659</v>
      </c>
      <c r="BW2681" s="191" t="s">
        <v>6730</v>
      </c>
    </row>
    <row r="2682" spans="51:75" x14ac:dyDescent="0.3">
      <c r="AY2682" s="251" t="e">
        <f>VLOOKUP(C2682,#REF!, 2,FALSE)</f>
        <v>#REF!</v>
      </c>
      <c r="BM2682" s="191" t="s">
        <v>6731</v>
      </c>
      <c r="BN2682" s="191" t="s">
        <v>626</v>
      </c>
      <c r="BO2682" s="191" t="s">
        <v>6732</v>
      </c>
      <c r="BU2682" s="191" t="s">
        <v>6731</v>
      </c>
      <c r="BV2682" s="191" t="s">
        <v>626</v>
      </c>
      <c r="BW2682" s="191" t="s">
        <v>6732</v>
      </c>
    </row>
    <row r="2683" spans="51:75" x14ac:dyDescent="0.3">
      <c r="AY2683" s="251" t="e">
        <f>VLOOKUP(C2683,#REF!, 2,FALSE)</f>
        <v>#REF!</v>
      </c>
      <c r="BM2683" s="191" t="s">
        <v>1221</v>
      </c>
      <c r="BN2683" s="191" t="s">
        <v>2984</v>
      </c>
      <c r="BO2683" s="191" t="s">
        <v>2984</v>
      </c>
      <c r="BU2683" s="191" t="s">
        <v>1221</v>
      </c>
      <c r="BV2683" s="191" t="s">
        <v>2984</v>
      </c>
      <c r="BW2683" s="191" t="s">
        <v>2984</v>
      </c>
    </row>
    <row r="2684" spans="51:75" x14ac:dyDescent="0.3">
      <c r="AY2684" s="251" t="e">
        <f>VLOOKUP(C2684,#REF!, 2,FALSE)</f>
        <v>#REF!</v>
      </c>
      <c r="BM2684" s="191" t="s">
        <v>6733</v>
      </c>
      <c r="BN2684" s="191" t="s">
        <v>3029</v>
      </c>
      <c r="BO2684" s="191" t="s">
        <v>6734</v>
      </c>
      <c r="BU2684" s="191" t="s">
        <v>6733</v>
      </c>
      <c r="BV2684" s="191" t="s">
        <v>3029</v>
      </c>
      <c r="BW2684" s="191" t="s">
        <v>6734</v>
      </c>
    </row>
    <row r="2685" spans="51:75" x14ac:dyDescent="0.3">
      <c r="AY2685" s="251" t="e">
        <f>VLOOKUP(C2685,#REF!, 2,FALSE)</f>
        <v>#REF!</v>
      </c>
      <c r="BM2685" s="191" t="s">
        <v>1222</v>
      </c>
      <c r="BN2685" s="191" t="s">
        <v>16989</v>
      </c>
      <c r="BO2685" s="191" t="s">
        <v>6735</v>
      </c>
      <c r="BU2685" s="191" t="s">
        <v>1222</v>
      </c>
      <c r="BV2685" s="191" t="s">
        <v>16989</v>
      </c>
      <c r="BW2685" s="191" t="s">
        <v>6735</v>
      </c>
    </row>
    <row r="2686" spans="51:75" x14ac:dyDescent="0.3">
      <c r="AY2686" s="251" t="e">
        <f>VLOOKUP(C2686,#REF!, 2,FALSE)</f>
        <v>#REF!</v>
      </c>
      <c r="BM2686" s="191" t="s">
        <v>6736</v>
      </c>
      <c r="BN2686" s="191" t="s">
        <v>16989</v>
      </c>
      <c r="BO2686" s="191" t="s">
        <v>6737</v>
      </c>
      <c r="BU2686" s="191" t="s">
        <v>6736</v>
      </c>
      <c r="BV2686" s="191" t="s">
        <v>16989</v>
      </c>
      <c r="BW2686" s="191" t="s">
        <v>6737</v>
      </c>
    </row>
    <row r="2687" spans="51:75" x14ac:dyDescent="0.3">
      <c r="AY2687" s="251" t="e">
        <f>VLOOKUP(C2687,#REF!, 2,FALSE)</f>
        <v>#REF!</v>
      </c>
      <c r="BM2687" s="191" t="s">
        <v>6738</v>
      </c>
      <c r="BN2687" s="191" t="s">
        <v>2984</v>
      </c>
      <c r="BO2687" s="191" t="s">
        <v>6739</v>
      </c>
      <c r="BU2687" s="191" t="s">
        <v>6738</v>
      </c>
      <c r="BV2687" s="191" t="s">
        <v>2984</v>
      </c>
      <c r="BW2687" s="191" t="s">
        <v>6739</v>
      </c>
    </row>
    <row r="2688" spans="51:75" x14ac:dyDescent="0.3">
      <c r="AY2688" s="251" t="e">
        <f>VLOOKUP(C2688,#REF!, 2,FALSE)</f>
        <v>#REF!</v>
      </c>
      <c r="BM2688" s="191" t="s">
        <v>6740</v>
      </c>
      <c r="BN2688" s="191" t="s">
        <v>1343</v>
      </c>
      <c r="BO2688" s="191" t="s">
        <v>5927</v>
      </c>
      <c r="BU2688" s="191" t="s">
        <v>6740</v>
      </c>
      <c r="BV2688" s="191" t="s">
        <v>1343</v>
      </c>
      <c r="BW2688" s="191" t="s">
        <v>5927</v>
      </c>
    </row>
    <row r="2689" spans="51:75" x14ac:dyDescent="0.3">
      <c r="AY2689" s="251" t="e">
        <f>VLOOKUP(C2689,#REF!, 2,FALSE)</f>
        <v>#REF!</v>
      </c>
      <c r="BM2689" s="191" t="s">
        <v>6741</v>
      </c>
      <c r="BN2689" s="191" t="s">
        <v>3046</v>
      </c>
      <c r="BO2689" s="191" t="s">
        <v>709</v>
      </c>
      <c r="BU2689" s="191" t="s">
        <v>6741</v>
      </c>
      <c r="BV2689" s="191" t="s">
        <v>3046</v>
      </c>
      <c r="BW2689" s="191" t="s">
        <v>709</v>
      </c>
    </row>
    <row r="2690" spans="51:75" x14ac:dyDescent="0.3">
      <c r="AY2690" s="251" t="e">
        <f>VLOOKUP(C2690,#REF!, 2,FALSE)</f>
        <v>#REF!</v>
      </c>
      <c r="BM2690" s="191" t="s">
        <v>6742</v>
      </c>
      <c r="BN2690" s="191" t="s">
        <v>3253</v>
      </c>
      <c r="BO2690" s="191" t="s">
        <v>2984</v>
      </c>
      <c r="BU2690" s="191" t="s">
        <v>6742</v>
      </c>
      <c r="BV2690" s="191" t="s">
        <v>3253</v>
      </c>
      <c r="BW2690" s="191" t="s">
        <v>2984</v>
      </c>
    </row>
    <row r="2691" spans="51:75" x14ac:dyDescent="0.3">
      <c r="AY2691" s="251" t="e">
        <f>VLOOKUP(C2691,#REF!, 2,FALSE)</f>
        <v>#REF!</v>
      </c>
      <c r="BM2691" s="191" t="s">
        <v>6743</v>
      </c>
      <c r="BN2691" s="191" t="s">
        <v>16989</v>
      </c>
      <c r="BO2691" s="191" t="s">
        <v>6744</v>
      </c>
      <c r="BU2691" s="191" t="s">
        <v>6743</v>
      </c>
      <c r="BV2691" s="191" t="s">
        <v>16989</v>
      </c>
      <c r="BW2691" s="191" t="s">
        <v>6744</v>
      </c>
    </row>
    <row r="2692" spans="51:75" x14ac:dyDescent="0.3">
      <c r="AY2692" s="251" t="e">
        <f>VLOOKUP(C2692,#REF!, 2,FALSE)</f>
        <v>#REF!</v>
      </c>
      <c r="BM2692" s="191" t="s">
        <v>6745</v>
      </c>
      <c r="BN2692" s="191" t="s">
        <v>16989</v>
      </c>
      <c r="BO2692" s="191" t="s">
        <v>6746</v>
      </c>
      <c r="BU2692" s="191" t="s">
        <v>6745</v>
      </c>
      <c r="BV2692" s="191" t="s">
        <v>16989</v>
      </c>
      <c r="BW2692" s="191" t="s">
        <v>6746</v>
      </c>
    </row>
    <row r="2693" spans="51:75" x14ac:dyDescent="0.3">
      <c r="AY2693" s="251" t="e">
        <f>VLOOKUP(C2693,#REF!, 2,FALSE)</f>
        <v>#REF!</v>
      </c>
      <c r="BM2693" s="191" t="s">
        <v>6747</v>
      </c>
      <c r="BN2693" s="191" t="s">
        <v>16989</v>
      </c>
      <c r="BO2693" s="191" t="s">
        <v>6748</v>
      </c>
      <c r="BU2693" s="191" t="s">
        <v>6747</v>
      </c>
      <c r="BV2693" s="191" t="s">
        <v>16989</v>
      </c>
      <c r="BW2693" s="191" t="s">
        <v>6748</v>
      </c>
    </row>
    <row r="2694" spans="51:75" x14ac:dyDescent="0.3">
      <c r="AY2694" s="251" t="e">
        <f>VLOOKUP(C2694,#REF!, 2,FALSE)</f>
        <v>#REF!</v>
      </c>
      <c r="BM2694" s="191" t="s">
        <v>6749</v>
      </c>
      <c r="BN2694" s="191" t="s">
        <v>16989</v>
      </c>
      <c r="BO2694" s="191" t="s">
        <v>3970</v>
      </c>
      <c r="BU2694" s="191" t="s">
        <v>6749</v>
      </c>
      <c r="BV2694" s="191" t="s">
        <v>16989</v>
      </c>
      <c r="BW2694" s="191" t="s">
        <v>3970</v>
      </c>
    </row>
    <row r="2695" spans="51:75" x14ac:dyDescent="0.3">
      <c r="AY2695" s="251" t="e">
        <f>VLOOKUP(C2695,#REF!, 2,FALSE)</f>
        <v>#REF!</v>
      </c>
      <c r="BM2695" s="191" t="s">
        <v>132</v>
      </c>
      <c r="BN2695" s="191" t="s">
        <v>3006</v>
      </c>
      <c r="BO2695" s="191" t="s">
        <v>3953</v>
      </c>
      <c r="BU2695" s="191" t="s">
        <v>132</v>
      </c>
      <c r="BV2695" s="191" t="s">
        <v>3006</v>
      </c>
      <c r="BW2695" s="191" t="s">
        <v>3953</v>
      </c>
    </row>
    <row r="2696" spans="51:75" x14ac:dyDescent="0.3">
      <c r="AY2696" s="251" t="e">
        <f>VLOOKUP(C2696,#REF!, 2,FALSE)</f>
        <v>#REF!</v>
      </c>
      <c r="BM2696" s="191" t="s">
        <v>175</v>
      </c>
      <c r="BN2696" s="191" t="s">
        <v>620</v>
      </c>
      <c r="BO2696" s="191" t="s">
        <v>3013</v>
      </c>
      <c r="BU2696" s="191" t="s">
        <v>175</v>
      </c>
      <c r="BV2696" s="191" t="s">
        <v>620</v>
      </c>
      <c r="BW2696" s="191" t="s">
        <v>3013</v>
      </c>
    </row>
    <row r="2697" spans="51:75" x14ac:dyDescent="0.3">
      <c r="AY2697" s="251" t="e">
        <f>VLOOKUP(C2697,#REF!, 2,FALSE)</f>
        <v>#REF!</v>
      </c>
      <c r="BM2697" s="191" t="s">
        <v>6752</v>
      </c>
      <c r="BN2697" s="191" t="s">
        <v>16989</v>
      </c>
      <c r="BO2697" s="191" t="s">
        <v>5907</v>
      </c>
      <c r="BU2697" s="191" t="s">
        <v>6752</v>
      </c>
      <c r="BV2697" s="191" t="s">
        <v>16989</v>
      </c>
      <c r="BW2697" s="191" t="s">
        <v>5907</v>
      </c>
    </row>
    <row r="2698" spans="51:75" x14ac:dyDescent="0.3">
      <c r="AY2698" s="251" t="e">
        <f>VLOOKUP(C2698,#REF!, 2,FALSE)</f>
        <v>#REF!</v>
      </c>
      <c r="BM2698" s="191" t="s">
        <v>6753</v>
      </c>
      <c r="BN2698" s="191" t="s">
        <v>2984</v>
      </c>
      <c r="BO2698" s="191" t="s">
        <v>2984</v>
      </c>
      <c r="BU2698" s="191" t="s">
        <v>6753</v>
      </c>
      <c r="BV2698" s="191" t="s">
        <v>2984</v>
      </c>
      <c r="BW2698" s="191" t="s">
        <v>2984</v>
      </c>
    </row>
    <row r="2699" spans="51:75" x14ac:dyDescent="0.3">
      <c r="AY2699" s="251" t="e">
        <f>VLOOKUP(C2699,#REF!, 2,FALSE)</f>
        <v>#REF!</v>
      </c>
      <c r="BM2699" s="191" t="s">
        <v>6754</v>
      </c>
      <c r="BN2699" s="191" t="s">
        <v>667</v>
      </c>
      <c r="BO2699" s="191" t="s">
        <v>2984</v>
      </c>
      <c r="BU2699" s="191" t="s">
        <v>6754</v>
      </c>
      <c r="BV2699" s="191" t="s">
        <v>667</v>
      </c>
      <c r="BW2699" s="191" t="s">
        <v>2984</v>
      </c>
    </row>
    <row r="2700" spans="51:75" x14ac:dyDescent="0.3">
      <c r="AY2700" s="251" t="e">
        <f>VLOOKUP(C2700,#REF!, 2,FALSE)</f>
        <v>#REF!</v>
      </c>
      <c r="BM2700" s="191" t="s">
        <v>6755</v>
      </c>
      <c r="BN2700" s="191" t="s">
        <v>16989</v>
      </c>
      <c r="BO2700" s="191" t="s">
        <v>6756</v>
      </c>
      <c r="BU2700" s="191" t="s">
        <v>6755</v>
      </c>
      <c r="BV2700" s="191" t="s">
        <v>16989</v>
      </c>
      <c r="BW2700" s="191" t="s">
        <v>6756</v>
      </c>
    </row>
    <row r="2701" spans="51:75" x14ac:dyDescent="0.3">
      <c r="AY2701" s="251" t="e">
        <f>VLOOKUP(C2701,#REF!, 2,FALSE)</f>
        <v>#REF!</v>
      </c>
      <c r="BM2701" s="191" t="s">
        <v>6757</v>
      </c>
      <c r="BN2701" s="191" t="s">
        <v>2980</v>
      </c>
      <c r="BO2701" s="191" t="s">
        <v>6758</v>
      </c>
      <c r="BU2701" s="191" t="s">
        <v>6757</v>
      </c>
      <c r="BV2701" s="191" t="s">
        <v>2980</v>
      </c>
      <c r="BW2701" s="191" t="s">
        <v>6758</v>
      </c>
    </row>
    <row r="2702" spans="51:75" x14ac:dyDescent="0.3">
      <c r="AY2702" s="251" t="e">
        <f>VLOOKUP(C2702,#REF!, 2,FALSE)</f>
        <v>#REF!</v>
      </c>
      <c r="BM2702" s="191" t="s">
        <v>6759</v>
      </c>
      <c r="BN2702" s="191" t="s">
        <v>1343</v>
      </c>
      <c r="BO2702" s="191" t="s">
        <v>665</v>
      </c>
      <c r="BU2702" s="191" t="s">
        <v>6759</v>
      </c>
      <c r="BV2702" s="191" t="s">
        <v>1343</v>
      </c>
      <c r="BW2702" s="191" t="s">
        <v>665</v>
      </c>
    </row>
    <row r="2703" spans="51:75" x14ac:dyDescent="0.3">
      <c r="AY2703" s="251" t="e">
        <f>VLOOKUP(C2703,#REF!, 2,FALSE)</f>
        <v>#REF!</v>
      </c>
      <c r="BM2703" s="191" t="s">
        <v>6760</v>
      </c>
      <c r="BN2703" s="191" t="s">
        <v>16989</v>
      </c>
      <c r="BO2703" s="191" t="s">
        <v>6761</v>
      </c>
      <c r="BU2703" s="191" t="s">
        <v>6760</v>
      </c>
      <c r="BV2703" s="191" t="s">
        <v>16989</v>
      </c>
      <c r="BW2703" s="191" t="s">
        <v>6761</v>
      </c>
    </row>
    <row r="2704" spans="51:75" x14ac:dyDescent="0.3">
      <c r="AY2704" s="251" t="e">
        <f>VLOOKUP(C2704,#REF!, 2,FALSE)</f>
        <v>#REF!</v>
      </c>
      <c r="BM2704" s="191" t="s">
        <v>6762</v>
      </c>
      <c r="BN2704" s="191" t="s">
        <v>16989</v>
      </c>
      <c r="BO2704" s="191" t="s">
        <v>4442</v>
      </c>
      <c r="BU2704" s="191" t="s">
        <v>6762</v>
      </c>
      <c r="BV2704" s="191" t="s">
        <v>16989</v>
      </c>
      <c r="BW2704" s="191" t="s">
        <v>4442</v>
      </c>
    </row>
    <row r="2705" spans="51:75" x14ac:dyDescent="0.3">
      <c r="AY2705" s="251" t="e">
        <f>VLOOKUP(C2705,#REF!, 2,FALSE)</f>
        <v>#REF!</v>
      </c>
      <c r="BM2705" s="191" t="s">
        <v>6763</v>
      </c>
      <c r="BN2705" s="191" t="s">
        <v>16989</v>
      </c>
      <c r="BO2705" s="191" t="s">
        <v>5030</v>
      </c>
      <c r="BU2705" s="191" t="s">
        <v>6763</v>
      </c>
      <c r="BV2705" s="191" t="s">
        <v>16989</v>
      </c>
      <c r="BW2705" s="191" t="s">
        <v>5030</v>
      </c>
    </row>
    <row r="2706" spans="51:75" x14ac:dyDescent="0.3">
      <c r="AY2706" s="251" t="e">
        <f>VLOOKUP(C2706,#REF!, 2,FALSE)</f>
        <v>#REF!</v>
      </c>
      <c r="BM2706" s="191" t="s">
        <v>6764</v>
      </c>
      <c r="BN2706" s="191" t="s">
        <v>16989</v>
      </c>
      <c r="BO2706" s="191" t="s">
        <v>1329</v>
      </c>
      <c r="BU2706" s="191" t="s">
        <v>6764</v>
      </c>
      <c r="BV2706" s="191" t="s">
        <v>16989</v>
      </c>
      <c r="BW2706" s="191" t="s">
        <v>1329</v>
      </c>
    </row>
    <row r="2707" spans="51:75" x14ac:dyDescent="0.3">
      <c r="AY2707" s="251" t="e">
        <f>VLOOKUP(C2707,#REF!, 2,FALSE)</f>
        <v>#REF!</v>
      </c>
      <c r="BM2707" s="191" t="s">
        <v>6766</v>
      </c>
      <c r="BN2707" s="191" t="s">
        <v>16989</v>
      </c>
      <c r="BO2707" s="191" t="s">
        <v>6767</v>
      </c>
      <c r="BU2707" s="191" t="s">
        <v>6766</v>
      </c>
      <c r="BV2707" s="191" t="s">
        <v>16989</v>
      </c>
      <c r="BW2707" s="191" t="s">
        <v>6767</v>
      </c>
    </row>
    <row r="2708" spans="51:75" x14ac:dyDescent="0.3">
      <c r="AY2708" s="251" t="e">
        <f>VLOOKUP(C2708,#REF!, 2,FALSE)</f>
        <v>#REF!</v>
      </c>
      <c r="BM2708" s="191" t="s">
        <v>6768</v>
      </c>
      <c r="BN2708" s="191" t="s">
        <v>16989</v>
      </c>
      <c r="BO2708" s="191" t="s">
        <v>6769</v>
      </c>
      <c r="BU2708" s="191" t="s">
        <v>6768</v>
      </c>
      <c r="BV2708" s="191" t="s">
        <v>16989</v>
      </c>
      <c r="BW2708" s="191" t="s">
        <v>6769</v>
      </c>
    </row>
    <row r="2709" spans="51:75" x14ac:dyDescent="0.3">
      <c r="AY2709" s="251" t="e">
        <f>VLOOKUP(C2709,#REF!, 2,FALSE)</f>
        <v>#REF!</v>
      </c>
      <c r="BM2709" s="191" t="s">
        <v>6770</v>
      </c>
      <c r="BN2709" s="191" t="s">
        <v>16989</v>
      </c>
      <c r="BO2709" s="191" t="s">
        <v>6771</v>
      </c>
      <c r="BU2709" s="191" t="s">
        <v>6770</v>
      </c>
      <c r="BV2709" s="191" t="s">
        <v>16989</v>
      </c>
      <c r="BW2709" s="191" t="s">
        <v>6771</v>
      </c>
    </row>
    <row r="2710" spans="51:75" x14ac:dyDescent="0.3">
      <c r="AY2710" s="251" t="e">
        <f>VLOOKUP(C2710,#REF!, 2,FALSE)</f>
        <v>#REF!</v>
      </c>
      <c r="BM2710" s="191" t="s">
        <v>133</v>
      </c>
      <c r="BN2710" s="191" t="s">
        <v>720</v>
      </c>
      <c r="BO2710" s="191" t="s">
        <v>6772</v>
      </c>
      <c r="BU2710" s="191" t="s">
        <v>133</v>
      </c>
      <c r="BV2710" s="191" t="s">
        <v>720</v>
      </c>
      <c r="BW2710" s="191" t="s">
        <v>6772</v>
      </c>
    </row>
    <row r="2711" spans="51:75" x14ac:dyDescent="0.3">
      <c r="AY2711" s="251" t="e">
        <f>VLOOKUP(C2711,#REF!, 2,FALSE)</f>
        <v>#REF!</v>
      </c>
      <c r="BM2711" s="191" t="s">
        <v>6773</v>
      </c>
      <c r="BN2711" s="191" t="s">
        <v>16989</v>
      </c>
      <c r="BO2711" s="191" t="s">
        <v>6774</v>
      </c>
      <c r="BU2711" s="191" t="s">
        <v>6773</v>
      </c>
      <c r="BV2711" s="191" t="s">
        <v>16989</v>
      </c>
      <c r="BW2711" s="191" t="s">
        <v>6774</v>
      </c>
    </row>
    <row r="2712" spans="51:75" x14ac:dyDescent="0.3">
      <c r="AY2712" s="251" t="e">
        <f>VLOOKUP(C2712,#REF!, 2,FALSE)</f>
        <v>#REF!</v>
      </c>
      <c r="BM2712" s="191" t="s">
        <v>6775</v>
      </c>
      <c r="BN2712" s="191" t="s">
        <v>716</v>
      </c>
      <c r="BO2712" s="191" t="s">
        <v>6776</v>
      </c>
      <c r="BU2712" s="191" t="s">
        <v>6775</v>
      </c>
      <c r="BV2712" s="191" t="s">
        <v>716</v>
      </c>
      <c r="BW2712" s="191" t="s">
        <v>6776</v>
      </c>
    </row>
    <row r="2713" spans="51:75" x14ac:dyDescent="0.3">
      <c r="AY2713" s="251" t="e">
        <f>VLOOKUP(C2713,#REF!, 2,FALSE)</f>
        <v>#REF!</v>
      </c>
      <c r="BM2713" s="191" t="s">
        <v>6777</v>
      </c>
      <c r="BN2713" s="191" t="s">
        <v>617</v>
      </c>
      <c r="BO2713" s="191" t="s">
        <v>6778</v>
      </c>
      <c r="BU2713" s="191" t="s">
        <v>6777</v>
      </c>
      <c r="BV2713" s="191" t="s">
        <v>617</v>
      </c>
      <c r="BW2713" s="191" t="s">
        <v>6778</v>
      </c>
    </row>
    <row r="2714" spans="51:75" x14ac:dyDescent="0.3">
      <c r="AY2714" s="251" t="e">
        <f>VLOOKUP(C2714,#REF!, 2,FALSE)</f>
        <v>#REF!</v>
      </c>
      <c r="BM2714" s="191" t="s">
        <v>6779</v>
      </c>
      <c r="BN2714" s="191" t="s">
        <v>16989</v>
      </c>
      <c r="BO2714" s="191" t="s">
        <v>6780</v>
      </c>
      <c r="BU2714" s="191" t="s">
        <v>6779</v>
      </c>
      <c r="BV2714" s="191" t="s">
        <v>16989</v>
      </c>
      <c r="BW2714" s="191" t="s">
        <v>6780</v>
      </c>
    </row>
    <row r="2715" spans="51:75" x14ac:dyDescent="0.3">
      <c r="AY2715" s="251" t="e">
        <f>VLOOKUP(C2715,#REF!, 2,FALSE)</f>
        <v>#REF!</v>
      </c>
      <c r="BM2715" s="191" t="s">
        <v>1232</v>
      </c>
      <c r="BN2715" s="191" t="s">
        <v>16989</v>
      </c>
      <c r="BO2715" s="191" t="s">
        <v>6781</v>
      </c>
      <c r="BU2715" s="191" t="s">
        <v>1232</v>
      </c>
      <c r="BV2715" s="191" t="s">
        <v>16989</v>
      </c>
      <c r="BW2715" s="191" t="s">
        <v>6781</v>
      </c>
    </row>
    <row r="2716" spans="51:75" x14ac:dyDescent="0.3">
      <c r="AY2716" s="251" t="e">
        <f>VLOOKUP(C2716,#REF!, 2,FALSE)</f>
        <v>#REF!</v>
      </c>
      <c r="BM2716" s="191" t="s">
        <v>6782</v>
      </c>
      <c r="BN2716" s="191" t="s">
        <v>16989</v>
      </c>
      <c r="BO2716" s="191" t="s">
        <v>6783</v>
      </c>
      <c r="BU2716" s="191" t="s">
        <v>6782</v>
      </c>
      <c r="BV2716" s="191" t="s">
        <v>16989</v>
      </c>
      <c r="BW2716" s="191" t="s">
        <v>6783</v>
      </c>
    </row>
    <row r="2717" spans="51:75" x14ac:dyDescent="0.3">
      <c r="AY2717" s="251" t="e">
        <f>VLOOKUP(C2717,#REF!, 2,FALSE)</f>
        <v>#REF!</v>
      </c>
      <c r="BM2717" s="191" t="s">
        <v>6784</v>
      </c>
      <c r="BN2717" s="191" t="s">
        <v>3006</v>
      </c>
      <c r="BO2717" s="191" t="s">
        <v>6785</v>
      </c>
      <c r="BU2717" s="191" t="s">
        <v>6784</v>
      </c>
      <c r="BV2717" s="191" t="s">
        <v>3006</v>
      </c>
      <c r="BW2717" s="191" t="s">
        <v>6785</v>
      </c>
    </row>
    <row r="2718" spans="51:75" x14ac:dyDescent="0.3">
      <c r="AY2718" s="251" t="e">
        <f>VLOOKUP(C2718,#REF!, 2,FALSE)</f>
        <v>#REF!</v>
      </c>
      <c r="BM2718" s="191" t="s">
        <v>6786</v>
      </c>
      <c r="BN2718" s="191" t="s">
        <v>3088</v>
      </c>
      <c r="BO2718" s="191" t="s">
        <v>6787</v>
      </c>
      <c r="BU2718" s="191" t="s">
        <v>6786</v>
      </c>
      <c r="BV2718" s="191" t="s">
        <v>3088</v>
      </c>
      <c r="BW2718" s="191" t="s">
        <v>6787</v>
      </c>
    </row>
    <row r="2719" spans="51:75" x14ac:dyDescent="0.3">
      <c r="AY2719" s="251" t="e">
        <f>VLOOKUP(C2719,#REF!, 2,FALSE)</f>
        <v>#REF!</v>
      </c>
      <c r="BM2719" s="191" t="s">
        <v>6788</v>
      </c>
      <c r="BN2719" s="191" t="s">
        <v>16989</v>
      </c>
      <c r="BO2719" s="191" t="s">
        <v>1436</v>
      </c>
      <c r="BU2719" s="191" t="s">
        <v>6788</v>
      </c>
      <c r="BV2719" s="191" t="s">
        <v>16989</v>
      </c>
      <c r="BW2719" s="191" t="s">
        <v>1436</v>
      </c>
    </row>
    <row r="2720" spans="51:75" x14ac:dyDescent="0.3">
      <c r="AY2720" s="251" t="e">
        <f>VLOOKUP(C2720,#REF!, 2,FALSE)</f>
        <v>#REF!</v>
      </c>
      <c r="BM2720" s="191" t="s">
        <v>6789</v>
      </c>
      <c r="BN2720" s="191" t="s">
        <v>3029</v>
      </c>
      <c r="BO2720" s="191" t="s">
        <v>6790</v>
      </c>
      <c r="BU2720" s="191" t="s">
        <v>6789</v>
      </c>
      <c r="BV2720" s="191" t="s">
        <v>3029</v>
      </c>
      <c r="BW2720" s="191" t="s">
        <v>6790</v>
      </c>
    </row>
    <row r="2721" spans="51:75" x14ac:dyDescent="0.3">
      <c r="AY2721" s="251" t="e">
        <f>VLOOKUP(C2721,#REF!, 2,FALSE)</f>
        <v>#REF!</v>
      </c>
      <c r="BM2721" s="191" t="s">
        <v>6791</v>
      </c>
      <c r="BN2721" s="191" t="s">
        <v>863</v>
      </c>
      <c r="BO2721" s="191" t="s">
        <v>6792</v>
      </c>
      <c r="BU2721" s="191" t="s">
        <v>6791</v>
      </c>
      <c r="BV2721" s="191" t="s">
        <v>863</v>
      </c>
      <c r="BW2721" s="191" t="s">
        <v>6792</v>
      </c>
    </row>
    <row r="2722" spans="51:75" x14ac:dyDescent="0.3">
      <c r="AY2722" s="251" t="e">
        <f>VLOOKUP(C2722,#REF!, 2,FALSE)</f>
        <v>#REF!</v>
      </c>
      <c r="BM2722" s="191" t="s">
        <v>6794</v>
      </c>
      <c r="BN2722" s="191" t="s">
        <v>3203</v>
      </c>
      <c r="BO2722" s="191" t="s">
        <v>3899</v>
      </c>
      <c r="BU2722" s="191" t="s">
        <v>6794</v>
      </c>
      <c r="BV2722" s="191" t="s">
        <v>3203</v>
      </c>
      <c r="BW2722" s="191" t="s">
        <v>3899</v>
      </c>
    </row>
    <row r="2723" spans="51:75" x14ac:dyDescent="0.3">
      <c r="AY2723" s="251" t="e">
        <f>VLOOKUP(C2723,#REF!, 2,FALSE)</f>
        <v>#REF!</v>
      </c>
      <c r="BM2723" s="191" t="s">
        <v>6795</v>
      </c>
      <c r="BN2723" s="191" t="s">
        <v>629</v>
      </c>
      <c r="BO2723" s="191" t="s">
        <v>6796</v>
      </c>
      <c r="BU2723" s="191" t="s">
        <v>6795</v>
      </c>
      <c r="BV2723" s="191" t="s">
        <v>629</v>
      </c>
      <c r="BW2723" s="191" t="s">
        <v>6796</v>
      </c>
    </row>
    <row r="2724" spans="51:75" x14ac:dyDescent="0.3">
      <c r="AY2724" s="251" t="e">
        <f>VLOOKUP(C2724,#REF!, 2,FALSE)</f>
        <v>#REF!</v>
      </c>
      <c r="BM2724" s="191" t="s">
        <v>6797</v>
      </c>
      <c r="BN2724" s="191" t="s">
        <v>1343</v>
      </c>
      <c r="BO2724" s="191" t="s">
        <v>6798</v>
      </c>
      <c r="BU2724" s="191" t="s">
        <v>6797</v>
      </c>
      <c r="BV2724" s="191" t="s">
        <v>1343</v>
      </c>
      <c r="BW2724" s="191" t="s">
        <v>6798</v>
      </c>
    </row>
    <row r="2725" spans="51:75" x14ac:dyDescent="0.3">
      <c r="AY2725" s="251" t="e">
        <f>VLOOKUP(C2725,#REF!, 2,FALSE)</f>
        <v>#REF!</v>
      </c>
      <c r="BM2725" s="191" t="s">
        <v>6799</v>
      </c>
      <c r="BN2725" s="191" t="s">
        <v>16989</v>
      </c>
      <c r="BO2725" s="191" t="s">
        <v>6801</v>
      </c>
      <c r="BU2725" s="191" t="s">
        <v>6799</v>
      </c>
      <c r="BV2725" s="191" t="s">
        <v>16989</v>
      </c>
      <c r="BW2725" s="191" t="s">
        <v>6801</v>
      </c>
    </row>
    <row r="2726" spans="51:75" x14ac:dyDescent="0.3">
      <c r="AY2726" s="251" t="e">
        <f>VLOOKUP(C2726,#REF!, 2,FALSE)</f>
        <v>#REF!</v>
      </c>
      <c r="BM2726" s="191" t="s">
        <v>1233</v>
      </c>
      <c r="BN2726" s="191" t="s">
        <v>1014</v>
      </c>
      <c r="BO2726" s="191" t="s">
        <v>6802</v>
      </c>
      <c r="BU2726" s="191" t="s">
        <v>1233</v>
      </c>
      <c r="BV2726" s="191" t="s">
        <v>1014</v>
      </c>
      <c r="BW2726" s="191" t="s">
        <v>6802</v>
      </c>
    </row>
    <row r="2727" spans="51:75" x14ac:dyDescent="0.3">
      <c r="AY2727" s="251" t="e">
        <f>VLOOKUP(C2727,#REF!, 2,FALSE)</f>
        <v>#REF!</v>
      </c>
      <c r="BM2727" s="191" t="s">
        <v>6804</v>
      </c>
      <c r="BN2727" s="191" t="s">
        <v>795</v>
      </c>
      <c r="BO2727" s="191" t="s">
        <v>6805</v>
      </c>
      <c r="BU2727" s="191" t="s">
        <v>6804</v>
      </c>
      <c r="BV2727" s="191" t="s">
        <v>795</v>
      </c>
      <c r="BW2727" s="191" t="s">
        <v>6805</v>
      </c>
    </row>
    <row r="2728" spans="51:75" x14ac:dyDescent="0.3">
      <c r="AY2728" s="251" t="e">
        <f>VLOOKUP(C2728,#REF!, 2,FALSE)</f>
        <v>#REF!</v>
      </c>
      <c r="BM2728" s="191" t="s">
        <v>6806</v>
      </c>
      <c r="BN2728" s="191" t="s">
        <v>795</v>
      </c>
      <c r="BO2728" s="191" t="s">
        <v>4267</v>
      </c>
      <c r="BU2728" s="191" t="s">
        <v>6806</v>
      </c>
      <c r="BV2728" s="191" t="s">
        <v>795</v>
      </c>
      <c r="BW2728" s="191" t="s">
        <v>4267</v>
      </c>
    </row>
    <row r="2729" spans="51:75" x14ac:dyDescent="0.3">
      <c r="AY2729" s="251" t="e">
        <f>VLOOKUP(C2729,#REF!, 2,FALSE)</f>
        <v>#REF!</v>
      </c>
      <c r="BM2729" s="191" t="s">
        <v>6807</v>
      </c>
      <c r="BN2729" s="191" t="s">
        <v>804</v>
      </c>
      <c r="BO2729" s="191" t="s">
        <v>3567</v>
      </c>
      <c r="BU2729" s="191" t="s">
        <v>6807</v>
      </c>
      <c r="BV2729" s="191" t="s">
        <v>804</v>
      </c>
      <c r="BW2729" s="191" t="s">
        <v>3567</v>
      </c>
    </row>
    <row r="2730" spans="51:75" x14ac:dyDescent="0.3">
      <c r="AY2730" s="251" t="e">
        <f>VLOOKUP(C2730,#REF!, 2,FALSE)</f>
        <v>#REF!</v>
      </c>
      <c r="BM2730" s="191" t="s">
        <v>6808</v>
      </c>
      <c r="BN2730" s="191" t="s">
        <v>795</v>
      </c>
      <c r="BO2730" s="191" t="s">
        <v>6809</v>
      </c>
      <c r="BU2730" s="191" t="s">
        <v>6808</v>
      </c>
      <c r="BV2730" s="191" t="s">
        <v>795</v>
      </c>
      <c r="BW2730" s="191" t="s">
        <v>6809</v>
      </c>
    </row>
    <row r="2731" spans="51:75" x14ac:dyDescent="0.3">
      <c r="AY2731" s="251" t="e">
        <f>VLOOKUP(C2731,#REF!, 2,FALSE)</f>
        <v>#REF!</v>
      </c>
      <c r="BM2731" s="191" t="s">
        <v>6810</v>
      </c>
      <c r="BN2731" s="191" t="s">
        <v>16989</v>
      </c>
      <c r="BO2731" s="191" t="s">
        <v>2426</v>
      </c>
      <c r="BU2731" s="191" t="s">
        <v>6810</v>
      </c>
      <c r="BV2731" s="191" t="s">
        <v>16989</v>
      </c>
      <c r="BW2731" s="191" t="s">
        <v>2426</v>
      </c>
    </row>
    <row r="2732" spans="51:75" x14ac:dyDescent="0.3">
      <c r="AY2732" s="251" t="e">
        <f>VLOOKUP(C2732,#REF!, 2,FALSE)</f>
        <v>#REF!</v>
      </c>
      <c r="BM2732" s="191" t="s">
        <v>6811</v>
      </c>
      <c r="BN2732" s="191" t="s">
        <v>941</v>
      </c>
      <c r="BO2732" s="191" t="s">
        <v>6812</v>
      </c>
      <c r="BU2732" s="191" t="s">
        <v>6811</v>
      </c>
      <c r="BV2732" s="191" t="s">
        <v>941</v>
      </c>
      <c r="BW2732" s="191" t="s">
        <v>6812</v>
      </c>
    </row>
    <row r="2733" spans="51:75" x14ac:dyDescent="0.3">
      <c r="AY2733" s="251" t="e">
        <f>VLOOKUP(C2733,#REF!, 2,FALSE)</f>
        <v>#REF!</v>
      </c>
      <c r="BM2733" s="191" t="s">
        <v>6813</v>
      </c>
      <c r="BN2733" s="191" t="s">
        <v>941</v>
      </c>
      <c r="BO2733" s="191" t="s">
        <v>6814</v>
      </c>
      <c r="BU2733" s="191" t="s">
        <v>6813</v>
      </c>
      <c r="BV2733" s="191" t="s">
        <v>941</v>
      </c>
      <c r="BW2733" s="191" t="s">
        <v>6814</v>
      </c>
    </row>
    <row r="2734" spans="51:75" x14ac:dyDescent="0.3">
      <c r="AY2734" s="251" t="e">
        <f>VLOOKUP(C2734,#REF!, 2,FALSE)</f>
        <v>#REF!</v>
      </c>
      <c r="BM2734" s="191" t="s">
        <v>1234</v>
      </c>
      <c r="BN2734" s="191" t="s">
        <v>853</v>
      </c>
      <c r="BO2734" s="191" t="s">
        <v>6816</v>
      </c>
      <c r="BU2734" s="191" t="s">
        <v>1234</v>
      </c>
      <c r="BV2734" s="191" t="s">
        <v>853</v>
      </c>
      <c r="BW2734" s="191" t="s">
        <v>6816</v>
      </c>
    </row>
    <row r="2735" spans="51:75" x14ac:dyDescent="0.3">
      <c r="AY2735" s="251" t="e">
        <f>VLOOKUP(C2735,#REF!, 2,FALSE)</f>
        <v>#REF!</v>
      </c>
      <c r="BM2735" s="191" t="s">
        <v>6818</v>
      </c>
      <c r="BN2735" s="191" t="s">
        <v>2984</v>
      </c>
      <c r="BO2735" s="191" t="s">
        <v>6819</v>
      </c>
      <c r="BU2735" s="191" t="s">
        <v>6818</v>
      </c>
      <c r="BV2735" s="191" t="s">
        <v>2984</v>
      </c>
      <c r="BW2735" s="191" t="s">
        <v>6819</v>
      </c>
    </row>
    <row r="2736" spans="51:75" x14ac:dyDescent="0.3">
      <c r="AY2736" s="251" t="e">
        <f>VLOOKUP(C2736,#REF!, 2,FALSE)</f>
        <v>#REF!</v>
      </c>
      <c r="BM2736" s="191" t="s">
        <v>6820</v>
      </c>
      <c r="BN2736" s="191" t="s">
        <v>3098</v>
      </c>
      <c r="BO2736" s="191" t="s">
        <v>1271</v>
      </c>
      <c r="BU2736" s="191" t="s">
        <v>6820</v>
      </c>
      <c r="BV2736" s="191" t="s">
        <v>3098</v>
      </c>
      <c r="BW2736" s="191" t="s">
        <v>1271</v>
      </c>
    </row>
    <row r="2737" spans="51:75" x14ac:dyDescent="0.3">
      <c r="AY2737" s="251" t="e">
        <f>VLOOKUP(C2737,#REF!, 2,FALSE)</f>
        <v>#REF!</v>
      </c>
      <c r="BM2737" s="191" t="s">
        <v>1235</v>
      </c>
      <c r="BN2737" s="191" t="s">
        <v>632</v>
      </c>
      <c r="BO2737" s="191" t="s">
        <v>6821</v>
      </c>
      <c r="BU2737" s="191" t="s">
        <v>1235</v>
      </c>
      <c r="BV2737" s="191" t="s">
        <v>632</v>
      </c>
      <c r="BW2737" s="191" t="s">
        <v>6821</v>
      </c>
    </row>
    <row r="2738" spans="51:75" x14ac:dyDescent="0.3">
      <c r="AY2738" s="251" t="e">
        <f>VLOOKUP(C2738,#REF!, 2,FALSE)</f>
        <v>#REF!</v>
      </c>
      <c r="BM2738" s="191" t="s">
        <v>6822</v>
      </c>
      <c r="BN2738" s="191" t="s">
        <v>617</v>
      </c>
      <c r="BO2738" s="191" t="s">
        <v>6823</v>
      </c>
      <c r="BU2738" s="191" t="s">
        <v>6822</v>
      </c>
      <c r="BV2738" s="191" t="s">
        <v>617</v>
      </c>
      <c r="BW2738" s="191" t="s">
        <v>6823</v>
      </c>
    </row>
    <row r="2739" spans="51:75" x14ac:dyDescent="0.3">
      <c r="AY2739" s="251" t="e">
        <f>VLOOKUP(C2739,#REF!, 2,FALSE)</f>
        <v>#REF!</v>
      </c>
      <c r="BM2739" s="191" t="s">
        <v>6825</v>
      </c>
      <c r="BN2739" s="191" t="s">
        <v>618</v>
      </c>
      <c r="BO2739" s="191" t="s">
        <v>6826</v>
      </c>
      <c r="BU2739" s="191" t="s">
        <v>6825</v>
      </c>
      <c r="BV2739" s="191" t="s">
        <v>618</v>
      </c>
      <c r="BW2739" s="191" t="s">
        <v>6826</v>
      </c>
    </row>
    <row r="2740" spans="51:75" x14ac:dyDescent="0.3">
      <c r="AY2740" s="251" t="e">
        <f>VLOOKUP(C2740,#REF!, 2,FALSE)</f>
        <v>#REF!</v>
      </c>
      <c r="BM2740" s="191" t="s">
        <v>6827</v>
      </c>
      <c r="BN2740" s="191" t="s">
        <v>732</v>
      </c>
      <c r="BO2740" s="191" t="s">
        <v>2984</v>
      </c>
      <c r="BU2740" s="191" t="s">
        <v>6827</v>
      </c>
      <c r="BV2740" s="191" t="s">
        <v>732</v>
      </c>
      <c r="BW2740" s="191" t="s">
        <v>2984</v>
      </c>
    </row>
    <row r="2741" spans="51:75" x14ac:dyDescent="0.3">
      <c r="AY2741" s="251" t="e">
        <f>VLOOKUP(C2741,#REF!, 2,FALSE)</f>
        <v>#REF!</v>
      </c>
      <c r="BM2741" s="191" t="s">
        <v>6828</v>
      </c>
      <c r="BN2741" s="191" t="s">
        <v>1270</v>
      </c>
      <c r="BO2741" s="191" t="s">
        <v>1016</v>
      </c>
      <c r="BU2741" s="191" t="s">
        <v>6828</v>
      </c>
      <c r="BV2741" s="191" t="s">
        <v>1270</v>
      </c>
      <c r="BW2741" s="191" t="s">
        <v>1016</v>
      </c>
    </row>
    <row r="2742" spans="51:75" x14ac:dyDescent="0.3">
      <c r="AY2742" s="251" t="e">
        <f>VLOOKUP(C2742,#REF!, 2,FALSE)</f>
        <v>#REF!</v>
      </c>
      <c r="BM2742" s="191" t="s">
        <v>1236</v>
      </c>
      <c r="BN2742" s="191" t="s">
        <v>863</v>
      </c>
      <c r="BO2742" s="191" t="s">
        <v>6829</v>
      </c>
      <c r="BU2742" s="191" t="s">
        <v>1236</v>
      </c>
      <c r="BV2742" s="191" t="s">
        <v>863</v>
      </c>
      <c r="BW2742" s="191" t="s">
        <v>6829</v>
      </c>
    </row>
    <row r="2743" spans="51:75" x14ac:dyDescent="0.3">
      <c r="AY2743" s="251" t="e">
        <f>VLOOKUP(C2743,#REF!, 2,FALSE)</f>
        <v>#REF!</v>
      </c>
      <c r="BM2743" s="191" t="s">
        <v>6830</v>
      </c>
      <c r="BN2743" s="191" t="s">
        <v>2980</v>
      </c>
      <c r="BO2743" s="191" t="s">
        <v>6831</v>
      </c>
      <c r="BU2743" s="191" t="s">
        <v>6830</v>
      </c>
      <c r="BV2743" s="191" t="s">
        <v>2980</v>
      </c>
      <c r="BW2743" s="191" t="s">
        <v>6831</v>
      </c>
    </row>
    <row r="2744" spans="51:75" x14ac:dyDescent="0.3">
      <c r="AY2744" s="251" t="e">
        <f>VLOOKUP(C2744,#REF!, 2,FALSE)</f>
        <v>#REF!</v>
      </c>
      <c r="BM2744" s="191" t="s">
        <v>6832</v>
      </c>
      <c r="BN2744" s="191" t="s">
        <v>659</v>
      </c>
      <c r="BO2744" s="191" t="s">
        <v>6833</v>
      </c>
      <c r="BU2744" s="191" t="s">
        <v>6832</v>
      </c>
      <c r="BV2744" s="191" t="s">
        <v>659</v>
      </c>
      <c r="BW2744" s="191" t="s">
        <v>6833</v>
      </c>
    </row>
    <row r="2745" spans="51:75" x14ac:dyDescent="0.3">
      <c r="AY2745" s="251" t="e">
        <f>VLOOKUP(C2745,#REF!, 2,FALSE)</f>
        <v>#REF!</v>
      </c>
      <c r="BM2745" s="191" t="s">
        <v>6834</v>
      </c>
      <c r="BN2745" s="191" t="s">
        <v>659</v>
      </c>
      <c r="BO2745" s="191" t="s">
        <v>865</v>
      </c>
      <c r="BU2745" s="191" t="s">
        <v>6834</v>
      </c>
      <c r="BV2745" s="191" t="s">
        <v>659</v>
      </c>
      <c r="BW2745" s="191" t="s">
        <v>865</v>
      </c>
    </row>
    <row r="2746" spans="51:75" x14ac:dyDescent="0.3">
      <c r="AY2746" s="251" t="e">
        <f>VLOOKUP(C2746,#REF!, 2,FALSE)</f>
        <v>#REF!</v>
      </c>
      <c r="BM2746" s="191" t="s">
        <v>1237</v>
      </c>
      <c r="BN2746" s="191" t="s">
        <v>670</v>
      </c>
      <c r="BO2746" s="191" t="s">
        <v>1265</v>
      </c>
      <c r="BU2746" s="191" t="s">
        <v>1237</v>
      </c>
      <c r="BV2746" s="191" t="s">
        <v>670</v>
      </c>
      <c r="BW2746" s="191" t="s">
        <v>1265</v>
      </c>
    </row>
    <row r="2747" spans="51:75" x14ac:dyDescent="0.3">
      <c r="AY2747" s="251" t="e">
        <f>VLOOKUP(C2747,#REF!, 2,FALSE)</f>
        <v>#REF!</v>
      </c>
      <c r="BM2747" s="191" t="s">
        <v>6835</v>
      </c>
      <c r="BN2747" s="191" t="s">
        <v>1140</v>
      </c>
      <c r="BO2747" s="191" t="s">
        <v>6250</v>
      </c>
      <c r="BU2747" s="191" t="s">
        <v>6835</v>
      </c>
      <c r="BV2747" s="191" t="s">
        <v>1140</v>
      </c>
      <c r="BW2747" s="191" t="s">
        <v>6250</v>
      </c>
    </row>
    <row r="2748" spans="51:75" x14ac:dyDescent="0.3">
      <c r="AY2748" s="251" t="e">
        <f>VLOOKUP(C2748,#REF!, 2,FALSE)</f>
        <v>#REF!</v>
      </c>
      <c r="BM2748" s="191" t="s">
        <v>6837</v>
      </c>
      <c r="BN2748" s="191" t="s">
        <v>3006</v>
      </c>
      <c r="BO2748" s="191" t="s">
        <v>5036</v>
      </c>
      <c r="BU2748" s="191" t="s">
        <v>6837</v>
      </c>
      <c r="BV2748" s="191" t="s">
        <v>3006</v>
      </c>
      <c r="BW2748" s="191" t="s">
        <v>5036</v>
      </c>
    </row>
    <row r="2749" spans="51:75" x14ac:dyDescent="0.3">
      <c r="AY2749" s="251" t="e">
        <f>VLOOKUP(C2749,#REF!, 2,FALSE)</f>
        <v>#REF!</v>
      </c>
      <c r="BM2749" s="191" t="s">
        <v>6838</v>
      </c>
      <c r="BN2749" s="191" t="s">
        <v>659</v>
      </c>
      <c r="BO2749" s="191" t="s">
        <v>4067</v>
      </c>
      <c r="BU2749" s="191" t="s">
        <v>6838</v>
      </c>
      <c r="BV2749" s="191" t="s">
        <v>659</v>
      </c>
      <c r="BW2749" s="191" t="s">
        <v>4067</v>
      </c>
    </row>
    <row r="2750" spans="51:75" x14ac:dyDescent="0.3">
      <c r="AY2750" s="251" t="e">
        <f>VLOOKUP(C2750,#REF!, 2,FALSE)</f>
        <v>#REF!</v>
      </c>
      <c r="BM2750" s="191" t="s">
        <v>6839</v>
      </c>
      <c r="BN2750" s="191" t="s">
        <v>659</v>
      </c>
      <c r="BO2750" s="191" t="s">
        <v>6840</v>
      </c>
      <c r="BU2750" s="191" t="s">
        <v>6839</v>
      </c>
      <c r="BV2750" s="191" t="s">
        <v>659</v>
      </c>
      <c r="BW2750" s="191" t="s">
        <v>6840</v>
      </c>
    </row>
    <row r="2751" spans="51:75" x14ac:dyDescent="0.3">
      <c r="AY2751" s="251" t="e">
        <f>VLOOKUP(C2751,#REF!, 2,FALSE)</f>
        <v>#REF!</v>
      </c>
      <c r="BM2751" s="191" t="s">
        <v>6841</v>
      </c>
      <c r="BN2751" s="191" t="s">
        <v>659</v>
      </c>
      <c r="BO2751" s="191" t="s">
        <v>6182</v>
      </c>
      <c r="BU2751" s="191" t="s">
        <v>6841</v>
      </c>
      <c r="BV2751" s="191" t="s">
        <v>659</v>
      </c>
      <c r="BW2751" s="191" t="s">
        <v>6182</v>
      </c>
    </row>
    <row r="2752" spans="51:75" x14ac:dyDescent="0.3">
      <c r="AY2752" s="251" t="e">
        <f>VLOOKUP(C2752,#REF!, 2,FALSE)</f>
        <v>#REF!</v>
      </c>
      <c r="BM2752" s="191" t="s">
        <v>6842</v>
      </c>
      <c r="BN2752" s="191" t="s">
        <v>1270</v>
      </c>
      <c r="BO2752" s="191" t="s">
        <v>6831</v>
      </c>
      <c r="BU2752" s="191" t="s">
        <v>6842</v>
      </c>
      <c r="BV2752" s="191" t="s">
        <v>1270</v>
      </c>
      <c r="BW2752" s="191" t="s">
        <v>6831</v>
      </c>
    </row>
    <row r="2753" spans="51:75" x14ac:dyDescent="0.3">
      <c r="AY2753" s="251" t="e">
        <f>VLOOKUP(C2753,#REF!, 2,FALSE)</f>
        <v>#REF!</v>
      </c>
      <c r="BM2753" s="191" t="s">
        <v>6843</v>
      </c>
      <c r="BN2753" s="191" t="s">
        <v>1343</v>
      </c>
      <c r="BO2753" s="191" t="s">
        <v>726</v>
      </c>
      <c r="BU2753" s="191" t="s">
        <v>6843</v>
      </c>
      <c r="BV2753" s="191" t="s">
        <v>1343</v>
      </c>
      <c r="BW2753" s="191" t="s">
        <v>726</v>
      </c>
    </row>
    <row r="2754" spans="51:75" x14ac:dyDescent="0.3">
      <c r="AY2754" s="251" t="e">
        <f>VLOOKUP(C2754,#REF!, 2,FALSE)</f>
        <v>#REF!</v>
      </c>
      <c r="BM2754" s="191" t="s">
        <v>6844</v>
      </c>
      <c r="BN2754" s="191" t="s">
        <v>659</v>
      </c>
      <c r="BO2754" s="191" t="s">
        <v>6845</v>
      </c>
      <c r="BU2754" s="191" t="s">
        <v>6844</v>
      </c>
      <c r="BV2754" s="191" t="s">
        <v>659</v>
      </c>
      <c r="BW2754" s="191" t="s">
        <v>6845</v>
      </c>
    </row>
    <row r="2755" spans="51:75" x14ac:dyDescent="0.3">
      <c r="AY2755" s="251" t="e">
        <f>VLOOKUP(C2755,#REF!, 2,FALSE)</f>
        <v>#REF!</v>
      </c>
      <c r="BM2755" s="191" t="s">
        <v>1238</v>
      </c>
      <c r="BN2755" s="191" t="s">
        <v>1140</v>
      </c>
      <c r="BO2755" s="191" t="s">
        <v>6845</v>
      </c>
      <c r="BU2755" s="191" t="s">
        <v>1238</v>
      </c>
      <c r="BV2755" s="191" t="s">
        <v>1140</v>
      </c>
      <c r="BW2755" s="191" t="s">
        <v>6845</v>
      </c>
    </row>
    <row r="2756" spans="51:75" x14ac:dyDescent="0.3">
      <c r="AY2756" s="251" t="e">
        <f>VLOOKUP(C2756,#REF!, 2,FALSE)</f>
        <v>#REF!</v>
      </c>
      <c r="BM2756" s="191" t="s">
        <v>6846</v>
      </c>
      <c r="BN2756" s="191" t="s">
        <v>658</v>
      </c>
      <c r="BO2756" s="191" t="s">
        <v>2652</v>
      </c>
      <c r="BU2756" s="191" t="s">
        <v>6846</v>
      </c>
      <c r="BV2756" s="191" t="s">
        <v>658</v>
      </c>
      <c r="BW2756" s="191" t="s">
        <v>2652</v>
      </c>
    </row>
    <row r="2757" spans="51:75" x14ac:dyDescent="0.3">
      <c r="AY2757" s="251" t="e">
        <f>VLOOKUP(C2757,#REF!, 2,FALSE)</f>
        <v>#REF!</v>
      </c>
      <c r="BM2757" s="191" t="s">
        <v>6847</v>
      </c>
      <c r="BN2757" s="191" t="s">
        <v>3006</v>
      </c>
      <c r="BO2757" s="191" t="s">
        <v>1009</v>
      </c>
      <c r="BU2757" s="191" t="s">
        <v>6847</v>
      </c>
      <c r="BV2757" s="191" t="s">
        <v>3006</v>
      </c>
      <c r="BW2757" s="191" t="s">
        <v>1009</v>
      </c>
    </row>
    <row r="2758" spans="51:75" x14ac:dyDescent="0.3">
      <c r="AY2758" s="251" t="e">
        <f>VLOOKUP(C2758,#REF!, 2,FALSE)</f>
        <v>#REF!</v>
      </c>
      <c r="BM2758" s="191" t="s">
        <v>6848</v>
      </c>
      <c r="BN2758" s="191" t="s">
        <v>3006</v>
      </c>
      <c r="BO2758" s="191" t="s">
        <v>4333</v>
      </c>
      <c r="BU2758" s="191" t="s">
        <v>6848</v>
      </c>
      <c r="BV2758" s="191" t="s">
        <v>3006</v>
      </c>
      <c r="BW2758" s="191" t="s">
        <v>4333</v>
      </c>
    </row>
    <row r="2759" spans="51:75" x14ac:dyDescent="0.3">
      <c r="AY2759" s="251" t="e">
        <f>VLOOKUP(C2759,#REF!, 2,FALSE)</f>
        <v>#REF!</v>
      </c>
      <c r="BM2759" s="191" t="s">
        <v>6849</v>
      </c>
      <c r="BN2759" s="191" t="s">
        <v>1343</v>
      </c>
      <c r="BO2759" s="191" t="s">
        <v>2261</v>
      </c>
      <c r="BU2759" s="191" t="s">
        <v>6849</v>
      </c>
      <c r="BV2759" s="191" t="s">
        <v>1343</v>
      </c>
      <c r="BW2759" s="191" t="s">
        <v>2261</v>
      </c>
    </row>
    <row r="2760" spans="51:75" x14ac:dyDescent="0.3">
      <c r="AY2760" s="251" t="e">
        <f>VLOOKUP(C2760,#REF!, 2,FALSE)</f>
        <v>#REF!</v>
      </c>
      <c r="BM2760" s="191" t="s">
        <v>6851</v>
      </c>
      <c r="BN2760" s="191" t="s">
        <v>624</v>
      </c>
      <c r="BO2760" s="191" t="s">
        <v>1868</v>
      </c>
      <c r="BU2760" s="191" t="s">
        <v>6851</v>
      </c>
      <c r="BV2760" s="191" t="s">
        <v>624</v>
      </c>
      <c r="BW2760" s="191" t="s">
        <v>1868</v>
      </c>
    </row>
    <row r="2761" spans="51:75" x14ac:dyDescent="0.3">
      <c r="AY2761" s="251" t="e">
        <f>VLOOKUP(C2761,#REF!, 2,FALSE)</f>
        <v>#REF!</v>
      </c>
      <c r="BM2761" s="191" t="s">
        <v>6852</v>
      </c>
      <c r="BN2761" s="191" t="s">
        <v>1273</v>
      </c>
      <c r="BO2761" s="191" t="s">
        <v>6853</v>
      </c>
      <c r="BU2761" s="191" t="s">
        <v>6852</v>
      </c>
      <c r="BV2761" s="191" t="s">
        <v>1273</v>
      </c>
      <c r="BW2761" s="191" t="s">
        <v>6853</v>
      </c>
    </row>
    <row r="2762" spans="51:75" x14ac:dyDescent="0.3">
      <c r="AY2762" s="251" t="e">
        <f>VLOOKUP(C2762,#REF!, 2,FALSE)</f>
        <v>#REF!</v>
      </c>
      <c r="BM2762" s="191" t="s">
        <v>1239</v>
      </c>
      <c r="BN2762" s="191" t="s">
        <v>3253</v>
      </c>
      <c r="BO2762" s="191" t="s">
        <v>4485</v>
      </c>
      <c r="BU2762" s="191" t="s">
        <v>1239</v>
      </c>
      <c r="BV2762" s="191" t="s">
        <v>3253</v>
      </c>
      <c r="BW2762" s="191" t="s">
        <v>4485</v>
      </c>
    </row>
    <row r="2763" spans="51:75" x14ac:dyDescent="0.3">
      <c r="AY2763" s="251" t="e">
        <f>VLOOKUP(C2763,#REF!, 2,FALSE)</f>
        <v>#REF!</v>
      </c>
      <c r="BM2763" s="191" t="s">
        <v>1240</v>
      </c>
      <c r="BN2763" s="191" t="s">
        <v>3046</v>
      </c>
      <c r="BO2763" s="191" t="s">
        <v>6854</v>
      </c>
      <c r="BU2763" s="191" t="s">
        <v>1240</v>
      </c>
      <c r="BV2763" s="191" t="s">
        <v>3046</v>
      </c>
      <c r="BW2763" s="191" t="s">
        <v>6854</v>
      </c>
    </row>
    <row r="2764" spans="51:75" x14ac:dyDescent="0.3">
      <c r="AY2764" s="251" t="e">
        <f>VLOOKUP(C2764,#REF!, 2,FALSE)</f>
        <v>#REF!</v>
      </c>
      <c r="BM2764" s="191" t="s">
        <v>6855</v>
      </c>
      <c r="BN2764" s="191" t="s">
        <v>863</v>
      </c>
      <c r="BO2764" s="191" t="s">
        <v>1055</v>
      </c>
      <c r="BU2764" s="191" t="s">
        <v>6855</v>
      </c>
      <c r="BV2764" s="191" t="s">
        <v>863</v>
      </c>
      <c r="BW2764" s="191" t="s">
        <v>1055</v>
      </c>
    </row>
    <row r="2765" spans="51:75" x14ac:dyDescent="0.3">
      <c r="AY2765" s="251" t="e">
        <f>VLOOKUP(C2765,#REF!, 2,FALSE)</f>
        <v>#REF!</v>
      </c>
      <c r="BM2765" s="191" t="s">
        <v>6856</v>
      </c>
      <c r="BN2765" s="191" t="s">
        <v>16989</v>
      </c>
      <c r="BO2765" s="191" t="s">
        <v>6857</v>
      </c>
      <c r="BU2765" s="191" t="s">
        <v>6856</v>
      </c>
      <c r="BV2765" s="191" t="s">
        <v>16989</v>
      </c>
      <c r="BW2765" s="191" t="s">
        <v>6857</v>
      </c>
    </row>
    <row r="2766" spans="51:75" x14ac:dyDescent="0.3">
      <c r="AY2766" s="251" t="e">
        <f>VLOOKUP(C2766,#REF!, 2,FALSE)</f>
        <v>#REF!</v>
      </c>
      <c r="BM2766" s="191" t="s">
        <v>1241</v>
      </c>
      <c r="BN2766" s="191" t="s">
        <v>1343</v>
      </c>
      <c r="BO2766" s="191" t="s">
        <v>6854</v>
      </c>
      <c r="BU2766" s="191" t="s">
        <v>1241</v>
      </c>
      <c r="BV2766" s="191" t="s">
        <v>1343</v>
      </c>
      <c r="BW2766" s="191" t="s">
        <v>6854</v>
      </c>
    </row>
    <row r="2767" spans="51:75" x14ac:dyDescent="0.3">
      <c r="AY2767" s="251" t="e">
        <f>VLOOKUP(C2767,#REF!, 2,FALSE)</f>
        <v>#REF!</v>
      </c>
      <c r="BM2767" s="191" t="s">
        <v>6858</v>
      </c>
      <c r="BN2767" s="191" t="s">
        <v>1343</v>
      </c>
      <c r="BO2767" s="191" t="s">
        <v>6859</v>
      </c>
      <c r="BU2767" s="191" t="s">
        <v>6858</v>
      </c>
      <c r="BV2767" s="191" t="s">
        <v>1343</v>
      </c>
      <c r="BW2767" s="191" t="s">
        <v>6859</v>
      </c>
    </row>
    <row r="2768" spans="51:75" x14ac:dyDescent="0.3">
      <c r="AY2768" s="251" t="e">
        <f>VLOOKUP(C2768,#REF!, 2,FALSE)</f>
        <v>#REF!</v>
      </c>
      <c r="BM2768" s="191" t="s">
        <v>6860</v>
      </c>
      <c r="BN2768" s="191" t="s">
        <v>624</v>
      </c>
      <c r="BO2768" s="191" t="s">
        <v>3537</v>
      </c>
      <c r="BU2768" s="191" t="s">
        <v>6860</v>
      </c>
      <c r="BV2768" s="191" t="s">
        <v>624</v>
      </c>
      <c r="BW2768" s="191" t="s">
        <v>3537</v>
      </c>
    </row>
    <row r="2769" spans="51:75" x14ac:dyDescent="0.3">
      <c r="AY2769" s="251" t="e">
        <f>VLOOKUP(C2769,#REF!, 2,FALSE)</f>
        <v>#REF!</v>
      </c>
      <c r="BM2769" s="191" t="s">
        <v>6861</v>
      </c>
      <c r="BN2769" s="191" t="s">
        <v>670</v>
      </c>
      <c r="BO2769" s="191" t="s">
        <v>6862</v>
      </c>
      <c r="BU2769" s="191" t="s">
        <v>6861</v>
      </c>
      <c r="BV2769" s="191" t="s">
        <v>670</v>
      </c>
      <c r="BW2769" s="191" t="s">
        <v>6862</v>
      </c>
    </row>
    <row r="2770" spans="51:75" x14ac:dyDescent="0.3">
      <c r="AY2770" s="251" t="e">
        <f>VLOOKUP(C2770,#REF!, 2,FALSE)</f>
        <v>#REF!</v>
      </c>
      <c r="BM2770" s="191" t="s">
        <v>6863</v>
      </c>
      <c r="BN2770" s="191" t="s">
        <v>16989</v>
      </c>
      <c r="BO2770" s="191" t="s">
        <v>5602</v>
      </c>
      <c r="BU2770" s="191" t="s">
        <v>6863</v>
      </c>
      <c r="BV2770" s="191" t="s">
        <v>16989</v>
      </c>
      <c r="BW2770" s="191" t="s">
        <v>5602</v>
      </c>
    </row>
    <row r="2771" spans="51:75" x14ac:dyDescent="0.3">
      <c r="AY2771" s="251" t="e">
        <f>VLOOKUP(C2771,#REF!, 2,FALSE)</f>
        <v>#REF!</v>
      </c>
      <c r="BM2771" s="191" t="s">
        <v>6864</v>
      </c>
      <c r="BN2771" s="191" t="s">
        <v>3046</v>
      </c>
      <c r="BO2771" s="191" t="s">
        <v>771</v>
      </c>
      <c r="BU2771" s="191" t="s">
        <v>6864</v>
      </c>
      <c r="BV2771" s="191" t="s">
        <v>3046</v>
      </c>
      <c r="BW2771" s="191" t="s">
        <v>771</v>
      </c>
    </row>
    <row r="2772" spans="51:75" x14ac:dyDescent="0.3">
      <c r="AY2772" s="251" t="e">
        <f>VLOOKUP(C2772,#REF!, 2,FALSE)</f>
        <v>#REF!</v>
      </c>
      <c r="BM2772" s="191" t="s">
        <v>1242</v>
      </c>
      <c r="BN2772" s="191" t="s">
        <v>16989</v>
      </c>
      <c r="BO2772" s="191" t="s">
        <v>2805</v>
      </c>
      <c r="BU2772" s="191" t="s">
        <v>1242</v>
      </c>
      <c r="BV2772" s="191" t="s">
        <v>16989</v>
      </c>
      <c r="BW2772" s="191" t="s">
        <v>2805</v>
      </c>
    </row>
    <row r="2773" spans="51:75" x14ac:dyDescent="0.3">
      <c r="AY2773" s="251" t="e">
        <f>VLOOKUP(C2773,#REF!, 2,FALSE)</f>
        <v>#REF!</v>
      </c>
      <c r="BM2773" s="191" t="s">
        <v>6865</v>
      </c>
      <c r="BN2773" s="191" t="s">
        <v>3253</v>
      </c>
      <c r="BO2773" s="191" t="s">
        <v>6866</v>
      </c>
      <c r="BU2773" s="191" t="s">
        <v>6865</v>
      </c>
      <c r="BV2773" s="191" t="s">
        <v>3253</v>
      </c>
      <c r="BW2773" s="191" t="s">
        <v>6866</v>
      </c>
    </row>
    <row r="2774" spans="51:75" x14ac:dyDescent="0.3">
      <c r="AY2774" s="251" t="e">
        <f>VLOOKUP(C2774,#REF!, 2,FALSE)</f>
        <v>#REF!</v>
      </c>
      <c r="BM2774" s="191" t="s">
        <v>6867</v>
      </c>
      <c r="BN2774" s="191" t="s">
        <v>659</v>
      </c>
      <c r="BO2774" s="191" t="s">
        <v>3016</v>
      </c>
      <c r="BU2774" s="191" t="s">
        <v>6867</v>
      </c>
      <c r="BV2774" s="191" t="s">
        <v>659</v>
      </c>
      <c r="BW2774" s="191" t="s">
        <v>3016</v>
      </c>
    </row>
    <row r="2775" spans="51:75" x14ac:dyDescent="0.3">
      <c r="AY2775" s="251" t="e">
        <f>VLOOKUP(C2775,#REF!, 2,FALSE)</f>
        <v>#REF!</v>
      </c>
      <c r="BM2775" s="191" t="s">
        <v>6868</v>
      </c>
      <c r="BN2775" s="191" t="s">
        <v>670</v>
      </c>
      <c r="BO2775" s="191" t="s">
        <v>6569</v>
      </c>
      <c r="BU2775" s="191" t="s">
        <v>6868</v>
      </c>
      <c r="BV2775" s="191" t="s">
        <v>670</v>
      </c>
      <c r="BW2775" s="191" t="s">
        <v>6569</v>
      </c>
    </row>
    <row r="2776" spans="51:75" x14ac:dyDescent="0.3">
      <c r="AY2776" s="251" t="e">
        <f>VLOOKUP(C2776,#REF!, 2,FALSE)</f>
        <v>#REF!</v>
      </c>
      <c r="BM2776" s="191" t="s">
        <v>6869</v>
      </c>
      <c r="BN2776" s="191" t="s">
        <v>16999</v>
      </c>
      <c r="BO2776" s="191" t="s">
        <v>6632</v>
      </c>
      <c r="BU2776" s="191" t="s">
        <v>6869</v>
      </c>
      <c r="BV2776" s="191" t="s">
        <v>16999</v>
      </c>
      <c r="BW2776" s="191" t="s">
        <v>6632</v>
      </c>
    </row>
    <row r="2777" spans="51:75" x14ac:dyDescent="0.3">
      <c r="AY2777" s="251" t="e">
        <f>VLOOKUP(C2777,#REF!, 2,FALSE)</f>
        <v>#REF!</v>
      </c>
      <c r="BM2777" s="191" t="s">
        <v>1243</v>
      </c>
      <c r="BN2777" s="191" t="s">
        <v>3046</v>
      </c>
      <c r="BO2777" s="191" t="s">
        <v>6870</v>
      </c>
      <c r="BU2777" s="191" t="s">
        <v>1243</v>
      </c>
      <c r="BV2777" s="191" t="s">
        <v>3046</v>
      </c>
      <c r="BW2777" s="191" t="s">
        <v>6870</v>
      </c>
    </row>
    <row r="2778" spans="51:75" x14ac:dyDescent="0.3">
      <c r="AY2778" s="251" t="e">
        <f>VLOOKUP(C2778,#REF!, 2,FALSE)</f>
        <v>#REF!</v>
      </c>
      <c r="BM2778" s="191" t="s">
        <v>6871</v>
      </c>
      <c r="BN2778" s="191" t="s">
        <v>3006</v>
      </c>
      <c r="BO2778" s="191" t="s">
        <v>1336</v>
      </c>
      <c r="BU2778" s="191" t="s">
        <v>6871</v>
      </c>
      <c r="BV2778" s="191" t="s">
        <v>3006</v>
      </c>
      <c r="BW2778" s="191" t="s">
        <v>1336</v>
      </c>
    </row>
    <row r="2779" spans="51:75" x14ac:dyDescent="0.3">
      <c r="AY2779" s="251" t="e">
        <f>VLOOKUP(C2779,#REF!, 2,FALSE)</f>
        <v>#REF!</v>
      </c>
      <c r="BM2779" s="191" t="s">
        <v>6872</v>
      </c>
      <c r="BN2779" s="191" t="s">
        <v>863</v>
      </c>
      <c r="BO2779" s="191" t="s">
        <v>6874</v>
      </c>
      <c r="BU2779" s="191" t="s">
        <v>6872</v>
      </c>
      <c r="BV2779" s="191" t="s">
        <v>863</v>
      </c>
      <c r="BW2779" s="191" t="s">
        <v>6874</v>
      </c>
    </row>
    <row r="2780" spans="51:75" x14ac:dyDescent="0.3">
      <c r="AY2780" s="251" t="e">
        <f>VLOOKUP(C2780,#REF!, 2,FALSE)</f>
        <v>#REF!</v>
      </c>
      <c r="BM2780" s="191" t="s">
        <v>1244</v>
      </c>
      <c r="BN2780" s="191" t="s">
        <v>2980</v>
      </c>
      <c r="BO2780" s="191" t="s">
        <v>6875</v>
      </c>
      <c r="BU2780" s="191" t="s">
        <v>1244</v>
      </c>
      <c r="BV2780" s="191" t="s">
        <v>2980</v>
      </c>
      <c r="BW2780" s="191" t="s">
        <v>6875</v>
      </c>
    </row>
    <row r="2781" spans="51:75" x14ac:dyDescent="0.3">
      <c r="AY2781" s="251" t="e">
        <f>VLOOKUP(C2781,#REF!, 2,FALSE)</f>
        <v>#REF!</v>
      </c>
      <c r="BM2781" s="191" t="s">
        <v>6876</v>
      </c>
      <c r="BN2781" s="191" t="s">
        <v>3006</v>
      </c>
      <c r="BO2781" s="191" t="s">
        <v>6877</v>
      </c>
      <c r="BU2781" s="191" t="s">
        <v>6876</v>
      </c>
      <c r="BV2781" s="191" t="s">
        <v>3006</v>
      </c>
      <c r="BW2781" s="191" t="s">
        <v>6877</v>
      </c>
    </row>
    <row r="2782" spans="51:75" x14ac:dyDescent="0.3">
      <c r="AY2782" s="251" t="e">
        <f>VLOOKUP(C2782,#REF!, 2,FALSE)</f>
        <v>#REF!</v>
      </c>
      <c r="BM2782" s="191" t="s">
        <v>1245</v>
      </c>
      <c r="BN2782" s="191" t="s">
        <v>1270</v>
      </c>
      <c r="BO2782" s="191" t="s">
        <v>6878</v>
      </c>
      <c r="BU2782" s="191" t="s">
        <v>1245</v>
      </c>
      <c r="BV2782" s="191" t="s">
        <v>1270</v>
      </c>
      <c r="BW2782" s="191" t="s">
        <v>6878</v>
      </c>
    </row>
    <row r="2783" spans="51:75" x14ac:dyDescent="0.3">
      <c r="AY2783" s="251" t="e">
        <f>VLOOKUP(C2783,#REF!, 2,FALSE)</f>
        <v>#REF!</v>
      </c>
      <c r="BM2783" s="191" t="s">
        <v>98</v>
      </c>
      <c r="BN2783" s="191" t="s">
        <v>624</v>
      </c>
      <c r="BO2783" s="191" t="s">
        <v>6879</v>
      </c>
      <c r="BU2783" s="191" t="s">
        <v>98</v>
      </c>
      <c r="BV2783" s="191" t="s">
        <v>624</v>
      </c>
      <c r="BW2783" s="191" t="s">
        <v>6879</v>
      </c>
    </row>
    <row r="2784" spans="51:75" x14ac:dyDescent="0.3">
      <c r="AY2784" s="251" t="e">
        <f>VLOOKUP(C2784,#REF!, 2,FALSE)</f>
        <v>#REF!</v>
      </c>
      <c r="BM2784" s="191" t="s">
        <v>1246</v>
      </c>
      <c r="BN2784" s="191" t="s">
        <v>16989</v>
      </c>
      <c r="BO2784" s="191" t="s">
        <v>3744</v>
      </c>
      <c r="BU2784" s="191" t="s">
        <v>1246</v>
      </c>
      <c r="BV2784" s="191" t="s">
        <v>16989</v>
      </c>
      <c r="BW2784" s="191" t="s">
        <v>3744</v>
      </c>
    </row>
    <row r="2785" spans="51:75" x14ac:dyDescent="0.3">
      <c r="AY2785" s="251" t="e">
        <f>VLOOKUP(C2785,#REF!, 2,FALSE)</f>
        <v>#REF!</v>
      </c>
      <c r="BM2785" s="191" t="s">
        <v>6880</v>
      </c>
      <c r="BN2785" s="191" t="s">
        <v>924</v>
      </c>
      <c r="BO2785" s="191" t="s">
        <v>4375</v>
      </c>
      <c r="BU2785" s="191" t="s">
        <v>6880</v>
      </c>
      <c r="BV2785" s="191" t="s">
        <v>924</v>
      </c>
      <c r="BW2785" s="191" t="s">
        <v>4375</v>
      </c>
    </row>
    <row r="2786" spans="51:75" x14ac:dyDescent="0.3">
      <c r="AY2786" s="251" t="e">
        <f>VLOOKUP(C2786,#REF!, 2,FALSE)</f>
        <v>#REF!</v>
      </c>
      <c r="BM2786" s="191" t="s">
        <v>1247</v>
      </c>
      <c r="BN2786" s="191" t="s">
        <v>924</v>
      </c>
      <c r="BO2786" s="191" t="s">
        <v>1674</v>
      </c>
      <c r="BU2786" s="191" t="s">
        <v>1247</v>
      </c>
      <c r="BV2786" s="191" t="s">
        <v>924</v>
      </c>
      <c r="BW2786" s="191" t="s">
        <v>1674</v>
      </c>
    </row>
    <row r="2787" spans="51:75" x14ac:dyDescent="0.3">
      <c r="AY2787" s="251" t="e">
        <f>VLOOKUP(C2787,#REF!, 2,FALSE)</f>
        <v>#REF!</v>
      </c>
      <c r="BM2787" s="191" t="s">
        <v>6881</v>
      </c>
      <c r="BN2787" s="191" t="s">
        <v>3203</v>
      </c>
      <c r="BO2787" s="191" t="s">
        <v>6882</v>
      </c>
      <c r="BU2787" s="191" t="s">
        <v>6881</v>
      </c>
      <c r="BV2787" s="191" t="s">
        <v>3203</v>
      </c>
      <c r="BW2787" s="191" t="s">
        <v>6882</v>
      </c>
    </row>
    <row r="2788" spans="51:75" x14ac:dyDescent="0.3">
      <c r="AY2788" s="251" t="e">
        <f>VLOOKUP(C2788,#REF!, 2,FALSE)</f>
        <v>#REF!</v>
      </c>
      <c r="BM2788" s="191" t="s">
        <v>6883</v>
      </c>
      <c r="BN2788" s="191" t="s">
        <v>3203</v>
      </c>
      <c r="BO2788" s="191" t="s">
        <v>6884</v>
      </c>
      <c r="BU2788" s="191" t="s">
        <v>6883</v>
      </c>
      <c r="BV2788" s="191" t="s">
        <v>3203</v>
      </c>
      <c r="BW2788" s="191" t="s">
        <v>6884</v>
      </c>
    </row>
    <row r="2789" spans="51:75" x14ac:dyDescent="0.3">
      <c r="AY2789" s="251" t="e">
        <f>VLOOKUP(C2789,#REF!, 2,FALSE)</f>
        <v>#REF!</v>
      </c>
      <c r="BM2789" s="191" t="s">
        <v>6886</v>
      </c>
      <c r="BN2789" s="191" t="s">
        <v>3006</v>
      </c>
      <c r="BO2789" s="191" t="s">
        <v>6887</v>
      </c>
      <c r="BU2789" s="191" t="s">
        <v>6886</v>
      </c>
      <c r="BV2789" s="191" t="s">
        <v>3006</v>
      </c>
      <c r="BW2789" s="191" t="s">
        <v>6887</v>
      </c>
    </row>
    <row r="2790" spans="51:75" x14ac:dyDescent="0.3">
      <c r="AY2790" s="251" t="e">
        <f>VLOOKUP(C2790,#REF!, 2,FALSE)</f>
        <v>#REF!</v>
      </c>
      <c r="BM2790" s="191" t="s">
        <v>6888</v>
      </c>
      <c r="BN2790" s="191" t="s">
        <v>618</v>
      </c>
      <c r="BO2790" s="191" t="s">
        <v>6889</v>
      </c>
      <c r="BU2790" s="191" t="s">
        <v>6888</v>
      </c>
      <c r="BV2790" s="191" t="s">
        <v>618</v>
      </c>
      <c r="BW2790" s="191" t="s">
        <v>6889</v>
      </c>
    </row>
    <row r="2791" spans="51:75" x14ac:dyDescent="0.3">
      <c r="AY2791" s="251" t="e">
        <f>VLOOKUP(C2791,#REF!, 2,FALSE)</f>
        <v>#REF!</v>
      </c>
      <c r="BM2791" s="191" t="s">
        <v>6890</v>
      </c>
      <c r="BN2791" s="191" t="s">
        <v>3203</v>
      </c>
      <c r="BO2791" s="191" t="s">
        <v>2313</v>
      </c>
      <c r="BU2791" s="191" t="s">
        <v>6890</v>
      </c>
      <c r="BV2791" s="191" t="s">
        <v>3203</v>
      </c>
      <c r="BW2791" s="191" t="s">
        <v>2313</v>
      </c>
    </row>
    <row r="2792" spans="51:75" x14ac:dyDescent="0.3">
      <c r="AY2792" s="251" t="e">
        <f>VLOOKUP(C2792,#REF!, 2,FALSE)</f>
        <v>#REF!</v>
      </c>
      <c r="BM2792" s="191" t="s">
        <v>1248</v>
      </c>
      <c r="BN2792" s="191" t="s">
        <v>664</v>
      </c>
      <c r="BO2792" s="191" t="s">
        <v>5924</v>
      </c>
      <c r="BU2792" s="191" t="s">
        <v>1248</v>
      </c>
      <c r="BV2792" s="191" t="s">
        <v>664</v>
      </c>
      <c r="BW2792" s="191" t="s">
        <v>5924</v>
      </c>
    </row>
    <row r="2793" spans="51:75" x14ac:dyDescent="0.3">
      <c r="AY2793" s="251" t="e">
        <f>VLOOKUP(C2793,#REF!, 2,FALSE)</f>
        <v>#REF!</v>
      </c>
      <c r="BM2793" s="191" t="s">
        <v>6891</v>
      </c>
      <c r="BN2793" s="191" t="s">
        <v>3088</v>
      </c>
      <c r="BO2793" s="191" t="s">
        <v>2984</v>
      </c>
      <c r="BU2793" s="191" t="s">
        <v>6891</v>
      </c>
      <c r="BV2793" s="191" t="s">
        <v>3088</v>
      </c>
      <c r="BW2793" s="191" t="s">
        <v>2984</v>
      </c>
    </row>
    <row r="2794" spans="51:75" x14ac:dyDescent="0.3">
      <c r="AY2794" s="251" t="e">
        <f>VLOOKUP(C2794,#REF!, 2,FALSE)</f>
        <v>#REF!</v>
      </c>
      <c r="BM2794" s="191" t="s">
        <v>6892</v>
      </c>
      <c r="BN2794" s="191" t="s">
        <v>3088</v>
      </c>
      <c r="BO2794" s="191" t="s">
        <v>771</v>
      </c>
      <c r="BU2794" s="191" t="s">
        <v>6892</v>
      </c>
      <c r="BV2794" s="191" t="s">
        <v>3088</v>
      </c>
      <c r="BW2794" s="191" t="s">
        <v>771</v>
      </c>
    </row>
    <row r="2795" spans="51:75" x14ac:dyDescent="0.3">
      <c r="AY2795" s="251" t="e">
        <f>VLOOKUP(C2795,#REF!, 2,FALSE)</f>
        <v>#REF!</v>
      </c>
      <c r="BM2795" s="191" t="s">
        <v>6893</v>
      </c>
      <c r="BN2795" s="191" t="s">
        <v>3006</v>
      </c>
      <c r="BO2795" s="191" t="s">
        <v>2984</v>
      </c>
      <c r="BU2795" s="191" t="s">
        <v>6893</v>
      </c>
      <c r="BV2795" s="191" t="s">
        <v>3006</v>
      </c>
      <c r="BW2795" s="191" t="s">
        <v>2984</v>
      </c>
    </row>
    <row r="2796" spans="51:75" x14ac:dyDescent="0.3">
      <c r="AY2796" s="251" t="e">
        <f>VLOOKUP(C2796,#REF!, 2,FALSE)</f>
        <v>#REF!</v>
      </c>
      <c r="BM2796" s="191" t="s">
        <v>6894</v>
      </c>
      <c r="BN2796" s="191" t="s">
        <v>850</v>
      </c>
      <c r="BO2796" s="191" t="s">
        <v>6895</v>
      </c>
      <c r="BU2796" s="191" t="s">
        <v>6894</v>
      </c>
      <c r="BV2796" s="191" t="s">
        <v>850</v>
      </c>
      <c r="BW2796" s="191" t="s">
        <v>6895</v>
      </c>
    </row>
    <row r="2797" spans="51:75" x14ac:dyDescent="0.3">
      <c r="AY2797" s="251" t="e">
        <f>VLOOKUP(C2797,#REF!, 2,FALSE)</f>
        <v>#REF!</v>
      </c>
      <c r="BM2797" s="191" t="s">
        <v>6896</v>
      </c>
      <c r="BN2797" s="191" t="s">
        <v>3203</v>
      </c>
      <c r="BO2797" s="191" t="s">
        <v>6897</v>
      </c>
      <c r="BU2797" s="191" t="s">
        <v>6896</v>
      </c>
      <c r="BV2797" s="191" t="s">
        <v>3203</v>
      </c>
      <c r="BW2797" s="191" t="s">
        <v>6897</v>
      </c>
    </row>
    <row r="2798" spans="51:75" x14ac:dyDescent="0.3">
      <c r="AY2798" s="251" t="e">
        <f>VLOOKUP(C2798,#REF!, 2,FALSE)</f>
        <v>#REF!</v>
      </c>
      <c r="BM2798" s="191" t="s">
        <v>6898</v>
      </c>
      <c r="BN2798" s="191" t="s">
        <v>1343</v>
      </c>
      <c r="BO2798" s="191" t="s">
        <v>6899</v>
      </c>
      <c r="BU2798" s="191" t="s">
        <v>6898</v>
      </c>
      <c r="BV2798" s="191" t="s">
        <v>1343</v>
      </c>
      <c r="BW2798" s="191" t="s">
        <v>6899</v>
      </c>
    </row>
    <row r="2799" spans="51:75" x14ac:dyDescent="0.3">
      <c r="AY2799" s="251" t="e">
        <f>VLOOKUP(C2799,#REF!, 2,FALSE)</f>
        <v>#REF!</v>
      </c>
      <c r="BM2799" s="191" t="s">
        <v>6900</v>
      </c>
      <c r="BN2799" s="191" t="s">
        <v>2980</v>
      </c>
      <c r="BO2799" s="191" t="s">
        <v>6901</v>
      </c>
      <c r="BU2799" s="191" t="s">
        <v>6900</v>
      </c>
      <c r="BV2799" s="191" t="s">
        <v>2980</v>
      </c>
      <c r="BW2799" s="191" t="s">
        <v>6901</v>
      </c>
    </row>
    <row r="2800" spans="51:75" x14ac:dyDescent="0.3">
      <c r="AY2800" s="251" t="e">
        <f>VLOOKUP(C2800,#REF!, 2,FALSE)</f>
        <v>#REF!</v>
      </c>
      <c r="BM2800" s="191" t="s">
        <v>6902</v>
      </c>
      <c r="BN2800" s="191" t="s">
        <v>3003</v>
      </c>
      <c r="BO2800" s="191" t="s">
        <v>5490</v>
      </c>
      <c r="BU2800" s="191" t="s">
        <v>6902</v>
      </c>
      <c r="BV2800" s="191" t="s">
        <v>3003</v>
      </c>
      <c r="BW2800" s="191" t="s">
        <v>5490</v>
      </c>
    </row>
    <row r="2801" spans="51:75" x14ac:dyDescent="0.3">
      <c r="AY2801" s="251" t="e">
        <f>VLOOKUP(C2801,#REF!, 2,FALSE)</f>
        <v>#REF!</v>
      </c>
      <c r="BM2801" s="191" t="s">
        <v>6903</v>
      </c>
      <c r="BN2801" s="191" t="s">
        <v>3098</v>
      </c>
      <c r="BO2801" s="191" t="s">
        <v>6904</v>
      </c>
      <c r="BU2801" s="191" t="s">
        <v>6903</v>
      </c>
      <c r="BV2801" s="191" t="s">
        <v>3098</v>
      </c>
      <c r="BW2801" s="191" t="s">
        <v>6904</v>
      </c>
    </row>
    <row r="2802" spans="51:75" x14ac:dyDescent="0.3">
      <c r="AY2802" s="251" t="e">
        <f>VLOOKUP(C2802,#REF!, 2,FALSE)</f>
        <v>#REF!</v>
      </c>
      <c r="BM2802" s="191" t="s">
        <v>6905</v>
      </c>
      <c r="BN2802" s="191" t="s">
        <v>842</v>
      </c>
      <c r="BO2802" s="191" t="s">
        <v>2242</v>
      </c>
      <c r="BU2802" s="191" t="s">
        <v>6905</v>
      </c>
      <c r="BV2802" s="191" t="s">
        <v>842</v>
      </c>
      <c r="BW2802" s="191" t="s">
        <v>2242</v>
      </c>
    </row>
    <row r="2803" spans="51:75" x14ac:dyDescent="0.3">
      <c r="AY2803" s="251" t="e">
        <f>VLOOKUP(C2803,#REF!, 2,FALSE)</f>
        <v>#REF!</v>
      </c>
      <c r="BM2803" s="191" t="s">
        <v>6906</v>
      </c>
      <c r="BN2803" s="191" t="s">
        <v>659</v>
      </c>
      <c r="BO2803" s="191" t="s">
        <v>6907</v>
      </c>
      <c r="BU2803" s="191" t="s">
        <v>6906</v>
      </c>
      <c r="BV2803" s="191" t="s">
        <v>659</v>
      </c>
      <c r="BW2803" s="191" t="s">
        <v>6907</v>
      </c>
    </row>
    <row r="2804" spans="51:75" x14ac:dyDescent="0.3">
      <c r="AY2804" s="251" t="e">
        <f>VLOOKUP(C2804,#REF!, 2,FALSE)</f>
        <v>#REF!</v>
      </c>
      <c r="BM2804" s="191" t="s">
        <v>1249</v>
      </c>
      <c r="BN2804" s="191" t="s">
        <v>3203</v>
      </c>
      <c r="BO2804" s="191" t="s">
        <v>6908</v>
      </c>
      <c r="BU2804" s="191" t="s">
        <v>1249</v>
      </c>
      <c r="BV2804" s="191" t="s">
        <v>3203</v>
      </c>
      <c r="BW2804" s="191" t="s">
        <v>6908</v>
      </c>
    </row>
    <row r="2805" spans="51:75" x14ac:dyDescent="0.3">
      <c r="AY2805" s="251" t="e">
        <f>VLOOKUP(C2805,#REF!, 2,FALSE)</f>
        <v>#REF!</v>
      </c>
      <c r="BM2805" s="191" t="s">
        <v>6909</v>
      </c>
      <c r="BN2805" s="191" t="s">
        <v>1343</v>
      </c>
      <c r="BO2805" s="191" t="s">
        <v>6910</v>
      </c>
      <c r="BU2805" s="191" t="s">
        <v>6909</v>
      </c>
      <c r="BV2805" s="191" t="s">
        <v>1343</v>
      </c>
      <c r="BW2805" s="191" t="s">
        <v>6910</v>
      </c>
    </row>
    <row r="2806" spans="51:75" x14ac:dyDescent="0.3">
      <c r="AY2806" s="251" t="e">
        <f>VLOOKUP(C2806,#REF!, 2,FALSE)</f>
        <v>#REF!</v>
      </c>
      <c r="BM2806" s="191" t="s">
        <v>6911</v>
      </c>
      <c r="BN2806" s="191" t="s">
        <v>632</v>
      </c>
      <c r="BO2806" s="191" t="s">
        <v>6912</v>
      </c>
      <c r="BU2806" s="191" t="s">
        <v>6911</v>
      </c>
      <c r="BV2806" s="191" t="s">
        <v>632</v>
      </c>
      <c r="BW2806" s="191" t="s">
        <v>6912</v>
      </c>
    </row>
    <row r="2807" spans="51:75" x14ac:dyDescent="0.3">
      <c r="AY2807" s="251" t="e">
        <f>VLOOKUP(C2807,#REF!, 2,FALSE)</f>
        <v>#REF!</v>
      </c>
      <c r="BM2807" s="191" t="s">
        <v>6915</v>
      </c>
      <c r="BN2807" s="191" t="s">
        <v>659</v>
      </c>
      <c r="BO2807" s="191" t="s">
        <v>3373</v>
      </c>
      <c r="BU2807" s="191" t="s">
        <v>6915</v>
      </c>
      <c r="BV2807" s="191" t="s">
        <v>659</v>
      </c>
      <c r="BW2807" s="191" t="s">
        <v>3373</v>
      </c>
    </row>
    <row r="2808" spans="51:75" x14ac:dyDescent="0.3">
      <c r="AY2808" s="251" t="e">
        <f>VLOOKUP(C2808,#REF!, 2,FALSE)</f>
        <v>#REF!</v>
      </c>
      <c r="BM2808" s="191" t="s">
        <v>1250</v>
      </c>
      <c r="BN2808" s="191" t="s">
        <v>3203</v>
      </c>
      <c r="BO2808" s="191" t="s">
        <v>4034</v>
      </c>
      <c r="BU2808" s="191" t="s">
        <v>1250</v>
      </c>
      <c r="BV2808" s="191" t="s">
        <v>3203</v>
      </c>
      <c r="BW2808" s="191" t="s">
        <v>4034</v>
      </c>
    </row>
    <row r="2809" spans="51:75" x14ac:dyDescent="0.3">
      <c r="AY2809" s="251" t="e">
        <f>VLOOKUP(C2809,#REF!, 2,FALSE)</f>
        <v>#REF!</v>
      </c>
      <c r="BM2809" s="191" t="s">
        <v>6918</v>
      </c>
      <c r="BN2809" s="191" t="s">
        <v>659</v>
      </c>
      <c r="BO2809" s="191" t="s">
        <v>6379</v>
      </c>
      <c r="BU2809" s="191" t="s">
        <v>6918</v>
      </c>
      <c r="BV2809" s="191" t="s">
        <v>659</v>
      </c>
      <c r="BW2809" s="191" t="s">
        <v>6379</v>
      </c>
    </row>
    <row r="2810" spans="51:75" x14ac:dyDescent="0.3">
      <c r="AY2810" s="251" t="e">
        <f>VLOOKUP(C2810,#REF!, 2,FALSE)</f>
        <v>#REF!</v>
      </c>
      <c r="BM2810" s="191" t="s">
        <v>6920</v>
      </c>
      <c r="BN2810" s="191" t="s">
        <v>659</v>
      </c>
      <c r="BO2810" s="191" t="s">
        <v>6921</v>
      </c>
      <c r="BU2810" s="191" t="s">
        <v>6920</v>
      </c>
      <c r="BV2810" s="191" t="s">
        <v>659</v>
      </c>
      <c r="BW2810" s="191" t="s">
        <v>6921</v>
      </c>
    </row>
    <row r="2811" spans="51:75" x14ac:dyDescent="0.3">
      <c r="AY2811" s="251" t="e">
        <f>VLOOKUP(C2811,#REF!, 2,FALSE)</f>
        <v>#REF!</v>
      </c>
      <c r="BM2811" s="191" t="s">
        <v>6922</v>
      </c>
      <c r="BN2811" s="191" t="s">
        <v>659</v>
      </c>
      <c r="BO2811" s="191" t="s">
        <v>1664</v>
      </c>
      <c r="BU2811" s="191" t="s">
        <v>6922</v>
      </c>
      <c r="BV2811" s="191" t="s">
        <v>659</v>
      </c>
      <c r="BW2811" s="191" t="s">
        <v>1664</v>
      </c>
    </row>
    <row r="2812" spans="51:75" x14ac:dyDescent="0.3">
      <c r="AY2812" s="251" t="e">
        <f>VLOOKUP(C2812,#REF!, 2,FALSE)</f>
        <v>#REF!</v>
      </c>
      <c r="BM2812" s="191" t="s">
        <v>6923</v>
      </c>
      <c r="BN2812" s="191" t="s">
        <v>659</v>
      </c>
      <c r="BO2812" s="191" t="s">
        <v>6925</v>
      </c>
      <c r="BU2812" s="191" t="s">
        <v>6923</v>
      </c>
      <c r="BV2812" s="191" t="s">
        <v>659</v>
      </c>
      <c r="BW2812" s="191" t="s">
        <v>6925</v>
      </c>
    </row>
    <row r="2813" spans="51:75" x14ac:dyDescent="0.3">
      <c r="AY2813" s="251" t="e">
        <f>VLOOKUP(C2813,#REF!, 2,FALSE)</f>
        <v>#REF!</v>
      </c>
      <c r="BM2813" s="191" t="s">
        <v>6927</v>
      </c>
      <c r="BN2813" s="191" t="s">
        <v>617</v>
      </c>
      <c r="BO2813" s="191" t="s">
        <v>6928</v>
      </c>
      <c r="BU2813" s="191" t="s">
        <v>6927</v>
      </c>
      <c r="BV2813" s="191" t="s">
        <v>617</v>
      </c>
      <c r="BW2813" s="191" t="s">
        <v>6928</v>
      </c>
    </row>
    <row r="2814" spans="51:75" x14ac:dyDescent="0.3">
      <c r="AY2814" s="251" t="e">
        <f>VLOOKUP(C2814,#REF!, 2,FALSE)</f>
        <v>#REF!</v>
      </c>
      <c r="BM2814" s="191" t="s">
        <v>6929</v>
      </c>
      <c r="BN2814" s="191" t="s">
        <v>2980</v>
      </c>
      <c r="BO2814" s="191" t="s">
        <v>6930</v>
      </c>
      <c r="BU2814" s="191" t="s">
        <v>6929</v>
      </c>
      <c r="BV2814" s="191" t="s">
        <v>2980</v>
      </c>
      <c r="BW2814" s="191" t="s">
        <v>6930</v>
      </c>
    </row>
    <row r="2815" spans="51:75" x14ac:dyDescent="0.3">
      <c r="AY2815" s="251" t="e">
        <f>VLOOKUP(C2815,#REF!, 2,FALSE)</f>
        <v>#REF!</v>
      </c>
      <c r="BM2815" s="191" t="s">
        <v>6931</v>
      </c>
      <c r="BN2815" s="191" t="s">
        <v>3253</v>
      </c>
      <c r="BO2815" s="191" t="s">
        <v>6932</v>
      </c>
      <c r="BU2815" s="191" t="s">
        <v>6931</v>
      </c>
      <c r="BV2815" s="191" t="s">
        <v>3253</v>
      </c>
      <c r="BW2815" s="191" t="s">
        <v>6932</v>
      </c>
    </row>
    <row r="2816" spans="51:75" x14ac:dyDescent="0.3">
      <c r="AY2816" s="251" t="e">
        <f>VLOOKUP(C2816,#REF!, 2,FALSE)</f>
        <v>#REF!</v>
      </c>
      <c r="BM2816" s="191" t="s">
        <v>6933</v>
      </c>
      <c r="BN2816" s="191" t="s">
        <v>663</v>
      </c>
      <c r="BO2816" s="191" t="s">
        <v>6930</v>
      </c>
      <c r="BU2816" s="191" t="s">
        <v>6933</v>
      </c>
      <c r="BV2816" s="191" t="s">
        <v>663</v>
      </c>
      <c r="BW2816" s="191" t="s">
        <v>6930</v>
      </c>
    </row>
    <row r="2817" spans="51:75" x14ac:dyDescent="0.3">
      <c r="AY2817" s="251" t="e">
        <f>VLOOKUP(C2817,#REF!, 2,FALSE)</f>
        <v>#REF!</v>
      </c>
      <c r="BM2817" s="191" t="s">
        <v>6934</v>
      </c>
      <c r="BN2817" s="191" t="s">
        <v>663</v>
      </c>
      <c r="BO2817" s="191" t="s">
        <v>6935</v>
      </c>
      <c r="BU2817" s="191" t="s">
        <v>6934</v>
      </c>
      <c r="BV2817" s="191" t="s">
        <v>663</v>
      </c>
      <c r="BW2817" s="191" t="s">
        <v>6935</v>
      </c>
    </row>
    <row r="2818" spans="51:75" x14ac:dyDescent="0.3">
      <c r="AY2818" s="251" t="e">
        <f>VLOOKUP(C2818,#REF!, 2,FALSE)</f>
        <v>#REF!</v>
      </c>
      <c r="BM2818" s="191" t="s">
        <v>6937</v>
      </c>
      <c r="BN2818" s="191" t="s">
        <v>927</v>
      </c>
      <c r="BO2818" s="191" t="s">
        <v>6938</v>
      </c>
      <c r="BU2818" s="191" t="s">
        <v>6937</v>
      </c>
      <c r="BV2818" s="191" t="s">
        <v>927</v>
      </c>
      <c r="BW2818" s="191" t="s">
        <v>6938</v>
      </c>
    </row>
    <row r="2819" spans="51:75" x14ac:dyDescent="0.3">
      <c r="AY2819" s="251" t="e">
        <f>VLOOKUP(C2819,#REF!, 2,FALSE)</f>
        <v>#REF!</v>
      </c>
      <c r="BM2819" s="191" t="s">
        <v>6939</v>
      </c>
      <c r="BN2819" s="191" t="s">
        <v>663</v>
      </c>
      <c r="BO2819" s="191" t="s">
        <v>6940</v>
      </c>
      <c r="BU2819" s="191" t="s">
        <v>6939</v>
      </c>
      <c r="BV2819" s="191" t="s">
        <v>663</v>
      </c>
      <c r="BW2819" s="191" t="s">
        <v>6940</v>
      </c>
    </row>
    <row r="2820" spans="51:75" x14ac:dyDescent="0.3">
      <c r="AY2820" s="251" t="e">
        <f>VLOOKUP(C2820,#REF!, 2,FALSE)</f>
        <v>#REF!</v>
      </c>
      <c r="BM2820" s="191" t="s">
        <v>6941</v>
      </c>
      <c r="BN2820" s="191" t="s">
        <v>663</v>
      </c>
      <c r="BO2820" s="191" t="s">
        <v>6942</v>
      </c>
      <c r="BU2820" s="191" t="s">
        <v>6941</v>
      </c>
      <c r="BV2820" s="191" t="s">
        <v>663</v>
      </c>
      <c r="BW2820" s="191" t="s">
        <v>6942</v>
      </c>
    </row>
    <row r="2821" spans="51:75" x14ac:dyDescent="0.3">
      <c r="AY2821" s="251" t="e">
        <f>VLOOKUP(C2821,#REF!, 2,FALSE)</f>
        <v>#REF!</v>
      </c>
      <c r="BM2821" s="191" t="s">
        <v>6943</v>
      </c>
      <c r="BN2821" s="191" t="s">
        <v>614</v>
      </c>
      <c r="BO2821" s="191" t="s">
        <v>2984</v>
      </c>
      <c r="BU2821" s="191" t="s">
        <v>6943</v>
      </c>
      <c r="BV2821" s="191" t="s">
        <v>614</v>
      </c>
      <c r="BW2821" s="191" t="s">
        <v>2984</v>
      </c>
    </row>
    <row r="2822" spans="51:75" x14ac:dyDescent="0.3">
      <c r="AY2822" s="251" t="e">
        <f>VLOOKUP(C2822,#REF!, 2,FALSE)</f>
        <v>#REF!</v>
      </c>
      <c r="BM2822" s="191" t="s">
        <v>6945</v>
      </c>
      <c r="BN2822" s="191" t="s">
        <v>659</v>
      </c>
      <c r="BO2822" s="191" t="s">
        <v>5353</v>
      </c>
      <c r="BU2822" s="191" t="s">
        <v>6945</v>
      </c>
      <c r="BV2822" s="191" t="s">
        <v>659</v>
      </c>
      <c r="BW2822" s="191" t="s">
        <v>5353</v>
      </c>
    </row>
    <row r="2823" spans="51:75" x14ac:dyDescent="0.3">
      <c r="AY2823" s="251" t="e">
        <f>VLOOKUP(C2823,#REF!, 2,FALSE)</f>
        <v>#REF!</v>
      </c>
      <c r="BM2823" s="191" t="s">
        <v>6946</v>
      </c>
      <c r="BN2823" s="191" t="s">
        <v>626</v>
      </c>
      <c r="BO2823" s="191" t="s">
        <v>6947</v>
      </c>
      <c r="BU2823" s="191" t="s">
        <v>6946</v>
      </c>
      <c r="BV2823" s="191" t="s">
        <v>626</v>
      </c>
      <c r="BW2823" s="191" t="s">
        <v>6947</v>
      </c>
    </row>
    <row r="2824" spans="51:75" x14ac:dyDescent="0.3">
      <c r="AY2824" s="251" t="e">
        <f>VLOOKUP(C2824,#REF!, 2,FALSE)</f>
        <v>#REF!</v>
      </c>
      <c r="BM2824" s="191" t="s">
        <v>6948</v>
      </c>
      <c r="BN2824" s="191" t="s">
        <v>800</v>
      </c>
      <c r="BO2824" s="191" t="s">
        <v>6949</v>
      </c>
      <c r="BU2824" s="191" t="s">
        <v>6948</v>
      </c>
      <c r="BV2824" s="191" t="s">
        <v>800</v>
      </c>
      <c r="BW2824" s="191" t="s">
        <v>6949</v>
      </c>
    </row>
    <row r="2825" spans="51:75" x14ac:dyDescent="0.3">
      <c r="AY2825" s="251" t="e">
        <f>VLOOKUP(C2825,#REF!, 2,FALSE)</f>
        <v>#REF!</v>
      </c>
      <c r="BM2825" s="191" t="s">
        <v>6950</v>
      </c>
      <c r="BN2825" s="191" t="s">
        <v>16989</v>
      </c>
      <c r="BO2825" s="191" t="s">
        <v>771</v>
      </c>
      <c r="BU2825" s="191" t="s">
        <v>6950</v>
      </c>
      <c r="BV2825" s="191" t="s">
        <v>16989</v>
      </c>
      <c r="BW2825" s="191" t="s">
        <v>771</v>
      </c>
    </row>
    <row r="2826" spans="51:75" x14ac:dyDescent="0.3">
      <c r="AY2826" s="251" t="e">
        <f>VLOOKUP(C2826,#REF!, 2,FALSE)</f>
        <v>#REF!</v>
      </c>
      <c r="BM2826" s="191" t="s">
        <v>1251</v>
      </c>
      <c r="BN2826" s="191" t="s">
        <v>1280</v>
      </c>
      <c r="BO2826" s="191" t="s">
        <v>3930</v>
      </c>
      <c r="BU2826" s="191" t="s">
        <v>1251</v>
      </c>
      <c r="BV2826" s="191" t="s">
        <v>1280</v>
      </c>
      <c r="BW2826" s="191" t="s">
        <v>3930</v>
      </c>
    </row>
    <row r="2827" spans="51:75" x14ac:dyDescent="0.3">
      <c r="AY2827" s="251" t="e">
        <f>VLOOKUP(C2827,#REF!, 2,FALSE)</f>
        <v>#REF!</v>
      </c>
      <c r="BM2827" s="191" t="s">
        <v>1252</v>
      </c>
      <c r="BN2827" s="191" t="s">
        <v>1280</v>
      </c>
      <c r="BO2827" s="191" t="s">
        <v>6951</v>
      </c>
      <c r="BU2827" s="191" t="s">
        <v>1252</v>
      </c>
      <c r="BV2827" s="191" t="s">
        <v>1280</v>
      </c>
      <c r="BW2827" s="191" t="s">
        <v>6951</v>
      </c>
    </row>
    <row r="2828" spans="51:75" x14ac:dyDescent="0.3">
      <c r="AY2828" s="251" t="e">
        <f>VLOOKUP(C2828,#REF!, 2,FALSE)</f>
        <v>#REF!</v>
      </c>
      <c r="BM2828" s="191" t="s">
        <v>6953</v>
      </c>
      <c r="BN2828" s="191" t="s">
        <v>781</v>
      </c>
      <c r="BO2828" s="191" t="s">
        <v>6954</v>
      </c>
      <c r="BU2828" s="191" t="s">
        <v>6953</v>
      </c>
      <c r="BV2828" s="191" t="s">
        <v>781</v>
      </c>
      <c r="BW2828" s="191" t="s">
        <v>6954</v>
      </c>
    </row>
    <row r="2829" spans="51:75" x14ac:dyDescent="0.3">
      <c r="AY2829" s="251" t="e">
        <f>VLOOKUP(C2829,#REF!, 2,FALSE)</f>
        <v>#REF!</v>
      </c>
      <c r="BM2829" s="191" t="s">
        <v>6955</v>
      </c>
      <c r="BN2829" s="191" t="s">
        <v>17000</v>
      </c>
      <c r="BO2829" s="191" t="s">
        <v>6956</v>
      </c>
      <c r="BU2829" s="191" t="s">
        <v>6955</v>
      </c>
      <c r="BV2829" s="191" t="s">
        <v>17000</v>
      </c>
      <c r="BW2829" s="191" t="s">
        <v>6956</v>
      </c>
    </row>
    <row r="2830" spans="51:75" x14ac:dyDescent="0.3">
      <c r="AY2830" s="251" t="e">
        <f>VLOOKUP(C2830,#REF!, 2,FALSE)</f>
        <v>#REF!</v>
      </c>
      <c r="BM2830" s="191" t="s">
        <v>6957</v>
      </c>
      <c r="BN2830" s="191" t="s">
        <v>3003</v>
      </c>
      <c r="BO2830" s="191" t="s">
        <v>2984</v>
      </c>
      <c r="BU2830" s="191" t="s">
        <v>6957</v>
      </c>
      <c r="BV2830" s="191" t="s">
        <v>3003</v>
      </c>
      <c r="BW2830" s="191" t="s">
        <v>2984</v>
      </c>
    </row>
    <row r="2831" spans="51:75" x14ac:dyDescent="0.3">
      <c r="AY2831" s="251" t="e">
        <f>VLOOKUP(C2831,#REF!, 2,FALSE)</f>
        <v>#REF!</v>
      </c>
      <c r="BM2831" s="191" t="s">
        <v>6959</v>
      </c>
      <c r="BN2831" s="191" t="s">
        <v>850</v>
      </c>
      <c r="BO2831" s="191" t="s">
        <v>6960</v>
      </c>
      <c r="BU2831" s="191" t="s">
        <v>6959</v>
      </c>
      <c r="BV2831" s="191" t="s">
        <v>850</v>
      </c>
      <c r="BW2831" s="191" t="s">
        <v>6960</v>
      </c>
    </row>
    <row r="2832" spans="51:75" x14ac:dyDescent="0.3">
      <c r="AY2832" s="251" t="e">
        <f>VLOOKUP(C2832,#REF!, 2,FALSE)</f>
        <v>#REF!</v>
      </c>
      <c r="BM2832" s="191" t="s">
        <v>6961</v>
      </c>
      <c r="BN2832" s="191" t="s">
        <v>3029</v>
      </c>
      <c r="BO2832" s="191" t="s">
        <v>4160</v>
      </c>
      <c r="BU2832" s="191" t="s">
        <v>6961</v>
      </c>
      <c r="BV2832" s="191" t="s">
        <v>3029</v>
      </c>
      <c r="BW2832" s="191" t="s">
        <v>4160</v>
      </c>
    </row>
    <row r="2833" spans="51:75" x14ac:dyDescent="0.3">
      <c r="AY2833" s="251" t="e">
        <f>VLOOKUP(C2833,#REF!, 2,FALSE)</f>
        <v>#REF!</v>
      </c>
      <c r="BM2833" s="191" t="s">
        <v>6962</v>
      </c>
      <c r="BN2833" s="191" t="s">
        <v>3003</v>
      </c>
      <c r="BO2833" s="191" t="s">
        <v>6963</v>
      </c>
      <c r="BU2833" s="191" t="s">
        <v>6962</v>
      </c>
      <c r="BV2833" s="191" t="s">
        <v>3003</v>
      </c>
      <c r="BW2833" s="191" t="s">
        <v>6963</v>
      </c>
    </row>
    <row r="2834" spans="51:75" x14ac:dyDescent="0.3">
      <c r="AY2834" s="251" t="e">
        <f>VLOOKUP(C2834,#REF!, 2,FALSE)</f>
        <v>#REF!</v>
      </c>
      <c r="BM2834" s="191" t="s">
        <v>6964</v>
      </c>
      <c r="BN2834" s="191" t="s">
        <v>3088</v>
      </c>
      <c r="BO2834" s="191" t="s">
        <v>6965</v>
      </c>
      <c r="BU2834" s="191" t="s">
        <v>6964</v>
      </c>
      <c r="BV2834" s="191" t="s">
        <v>3088</v>
      </c>
      <c r="BW2834" s="191" t="s">
        <v>6965</v>
      </c>
    </row>
    <row r="2835" spans="51:75" x14ac:dyDescent="0.3">
      <c r="AY2835" s="251" t="e">
        <f>VLOOKUP(C2835,#REF!, 2,FALSE)</f>
        <v>#REF!</v>
      </c>
      <c r="BM2835" s="191" t="s">
        <v>6967</v>
      </c>
      <c r="BN2835" s="191" t="s">
        <v>1343</v>
      </c>
      <c r="BO2835" s="191" t="s">
        <v>6968</v>
      </c>
      <c r="BU2835" s="191" t="s">
        <v>6967</v>
      </c>
      <c r="BV2835" s="191" t="s">
        <v>1343</v>
      </c>
      <c r="BW2835" s="191" t="s">
        <v>6968</v>
      </c>
    </row>
    <row r="2836" spans="51:75" x14ac:dyDescent="0.3">
      <c r="AY2836" s="251" t="e">
        <f>VLOOKUP(C2836,#REF!, 2,FALSE)</f>
        <v>#REF!</v>
      </c>
      <c r="BM2836" s="191" t="s">
        <v>6969</v>
      </c>
      <c r="BN2836" s="191" t="s">
        <v>1343</v>
      </c>
      <c r="BO2836" s="191" t="s">
        <v>6970</v>
      </c>
      <c r="BU2836" s="191" t="s">
        <v>6969</v>
      </c>
      <c r="BV2836" s="191" t="s">
        <v>1343</v>
      </c>
      <c r="BW2836" s="191" t="s">
        <v>6970</v>
      </c>
    </row>
    <row r="2837" spans="51:75" x14ac:dyDescent="0.3">
      <c r="AY2837" s="251" t="e">
        <f>VLOOKUP(C2837,#REF!, 2,FALSE)</f>
        <v>#REF!</v>
      </c>
      <c r="BM2837" s="191" t="s">
        <v>1253</v>
      </c>
      <c r="BN2837" s="191" t="s">
        <v>3006</v>
      </c>
      <c r="BO2837" s="191" t="s">
        <v>5882</v>
      </c>
      <c r="BU2837" s="191" t="s">
        <v>1253</v>
      </c>
      <c r="BV2837" s="191" t="s">
        <v>3006</v>
      </c>
      <c r="BW2837" s="191" t="s">
        <v>5882</v>
      </c>
    </row>
    <row r="2838" spans="51:75" x14ac:dyDescent="0.3">
      <c r="AY2838" s="251" t="e">
        <f>VLOOKUP(C2838,#REF!, 2,FALSE)</f>
        <v>#REF!</v>
      </c>
      <c r="BM2838" s="191" t="s">
        <v>176</v>
      </c>
      <c r="BN2838" s="191" t="s">
        <v>3203</v>
      </c>
      <c r="BO2838" s="191" t="s">
        <v>5694</v>
      </c>
      <c r="BU2838" s="191" t="s">
        <v>176</v>
      </c>
      <c r="BV2838" s="191" t="s">
        <v>3203</v>
      </c>
      <c r="BW2838" s="191" t="s">
        <v>5694</v>
      </c>
    </row>
    <row r="2839" spans="51:75" x14ac:dyDescent="0.3">
      <c r="AY2839" s="251" t="e">
        <f>VLOOKUP(C2839,#REF!, 2,FALSE)</f>
        <v>#REF!</v>
      </c>
      <c r="BM2839" s="191" t="s">
        <v>6971</v>
      </c>
      <c r="BN2839" s="191" t="s">
        <v>624</v>
      </c>
      <c r="BO2839" s="191" t="s">
        <v>6179</v>
      </c>
      <c r="BU2839" s="191" t="s">
        <v>6971</v>
      </c>
      <c r="BV2839" s="191" t="s">
        <v>624</v>
      </c>
      <c r="BW2839" s="191" t="s">
        <v>6179</v>
      </c>
    </row>
    <row r="2840" spans="51:75" x14ac:dyDescent="0.3">
      <c r="AY2840" s="251" t="e">
        <f>VLOOKUP(C2840,#REF!, 2,FALSE)</f>
        <v>#REF!</v>
      </c>
      <c r="BM2840" s="191" t="s">
        <v>6972</v>
      </c>
      <c r="BN2840" s="191" t="s">
        <v>3006</v>
      </c>
      <c r="BO2840" s="191" t="s">
        <v>4034</v>
      </c>
      <c r="BU2840" s="191" t="s">
        <v>6972</v>
      </c>
      <c r="BV2840" s="191" t="s">
        <v>3006</v>
      </c>
      <c r="BW2840" s="191" t="s">
        <v>4034</v>
      </c>
    </row>
    <row r="2841" spans="51:75" x14ac:dyDescent="0.3">
      <c r="AY2841" s="251" t="e">
        <f>VLOOKUP(C2841,#REF!, 2,FALSE)</f>
        <v>#REF!</v>
      </c>
      <c r="BM2841" s="191" t="s">
        <v>6974</v>
      </c>
      <c r="BN2841" s="191" t="s">
        <v>16994</v>
      </c>
      <c r="BO2841" s="191" t="s">
        <v>5269</v>
      </c>
      <c r="BU2841" s="191" t="s">
        <v>6974</v>
      </c>
      <c r="BV2841" s="191" t="s">
        <v>16994</v>
      </c>
      <c r="BW2841" s="191" t="s">
        <v>5269</v>
      </c>
    </row>
    <row r="2842" spans="51:75" x14ac:dyDescent="0.3">
      <c r="AY2842" s="251" t="e">
        <f>VLOOKUP(C2842,#REF!, 2,FALSE)</f>
        <v>#REF!</v>
      </c>
      <c r="BM2842" s="191" t="s">
        <v>6975</v>
      </c>
      <c r="BN2842" s="191" t="s">
        <v>16994</v>
      </c>
      <c r="BO2842" s="191" t="s">
        <v>1271</v>
      </c>
      <c r="BU2842" s="191" t="s">
        <v>6975</v>
      </c>
      <c r="BV2842" s="191" t="s">
        <v>16994</v>
      </c>
      <c r="BW2842" s="191" t="s">
        <v>1271</v>
      </c>
    </row>
    <row r="2843" spans="51:75" x14ac:dyDescent="0.3">
      <c r="AY2843" s="251" t="e">
        <f>VLOOKUP(C2843,#REF!, 2,FALSE)</f>
        <v>#REF!</v>
      </c>
      <c r="BM2843" s="191" t="s">
        <v>6976</v>
      </c>
      <c r="BN2843" s="191" t="s">
        <v>16994</v>
      </c>
      <c r="BO2843" s="191" t="s">
        <v>771</v>
      </c>
      <c r="BU2843" s="191" t="s">
        <v>6976</v>
      </c>
      <c r="BV2843" s="191" t="s">
        <v>16994</v>
      </c>
      <c r="BW2843" s="191" t="s">
        <v>771</v>
      </c>
    </row>
    <row r="2844" spans="51:75" x14ac:dyDescent="0.3">
      <c r="AY2844" s="251" t="e">
        <f>VLOOKUP(C2844,#REF!, 2,FALSE)</f>
        <v>#REF!</v>
      </c>
      <c r="BM2844" s="191" t="s">
        <v>6977</v>
      </c>
      <c r="BN2844" s="191" t="s">
        <v>2984</v>
      </c>
      <c r="BO2844" s="191" t="s">
        <v>2984</v>
      </c>
      <c r="BU2844" s="191" t="s">
        <v>6977</v>
      </c>
      <c r="BV2844" s="191" t="s">
        <v>2984</v>
      </c>
      <c r="BW2844" s="191" t="s">
        <v>2984</v>
      </c>
    </row>
    <row r="2845" spans="51:75" x14ac:dyDescent="0.3">
      <c r="AY2845" s="251" t="e">
        <f>VLOOKUP(C2845,#REF!, 2,FALSE)</f>
        <v>#REF!</v>
      </c>
      <c r="BM2845" s="191" t="s">
        <v>6978</v>
      </c>
      <c r="BN2845" s="191" t="s">
        <v>2984</v>
      </c>
      <c r="BO2845" s="191" t="s">
        <v>2984</v>
      </c>
      <c r="BU2845" s="191" t="s">
        <v>6978</v>
      </c>
      <c r="BV2845" s="191" t="s">
        <v>2984</v>
      </c>
      <c r="BW2845" s="191" t="s">
        <v>2984</v>
      </c>
    </row>
    <row r="2846" spans="51:75" x14ac:dyDescent="0.3">
      <c r="AY2846" s="251" t="e">
        <f>VLOOKUP(C2846,#REF!, 2,FALSE)</f>
        <v>#REF!</v>
      </c>
      <c r="BM2846" s="191" t="s">
        <v>6979</v>
      </c>
      <c r="BN2846" s="191" t="s">
        <v>2984</v>
      </c>
      <c r="BO2846" s="191" t="s">
        <v>2984</v>
      </c>
      <c r="BU2846" s="191" t="s">
        <v>6979</v>
      </c>
      <c r="BV2846" s="191" t="s">
        <v>2984</v>
      </c>
      <c r="BW2846" s="191" t="s">
        <v>2984</v>
      </c>
    </row>
    <row r="2847" spans="51:75" x14ac:dyDescent="0.3">
      <c r="AY2847" s="251" t="e">
        <f>VLOOKUP(C2847,#REF!, 2,FALSE)</f>
        <v>#REF!</v>
      </c>
      <c r="BM2847" s="191" t="s">
        <v>6980</v>
      </c>
      <c r="BN2847" s="191" t="s">
        <v>3203</v>
      </c>
      <c r="BO2847" s="191" t="s">
        <v>3139</v>
      </c>
      <c r="BU2847" s="191" t="s">
        <v>6980</v>
      </c>
      <c r="BV2847" s="191" t="s">
        <v>3203</v>
      </c>
      <c r="BW2847" s="191" t="s">
        <v>3139</v>
      </c>
    </row>
    <row r="2848" spans="51:75" x14ac:dyDescent="0.3">
      <c r="AY2848" s="251" t="e">
        <f>VLOOKUP(C2848,#REF!, 2,FALSE)</f>
        <v>#REF!</v>
      </c>
      <c r="BM2848" s="191" t="s">
        <v>6981</v>
      </c>
      <c r="BN2848" s="191" t="s">
        <v>632</v>
      </c>
      <c r="BO2848" s="191" t="s">
        <v>6982</v>
      </c>
      <c r="BU2848" s="191" t="s">
        <v>6981</v>
      </c>
      <c r="BV2848" s="191" t="s">
        <v>632</v>
      </c>
      <c r="BW2848" s="191" t="s">
        <v>6982</v>
      </c>
    </row>
    <row r="2849" spans="51:75" x14ac:dyDescent="0.3">
      <c r="AY2849" s="251" t="e">
        <f>VLOOKUP(C2849,#REF!, 2,FALSE)</f>
        <v>#REF!</v>
      </c>
      <c r="BM2849" s="191" t="s">
        <v>6983</v>
      </c>
      <c r="BN2849" s="191" t="s">
        <v>3029</v>
      </c>
      <c r="BO2849" s="191" t="s">
        <v>1694</v>
      </c>
      <c r="BU2849" s="191" t="s">
        <v>6983</v>
      </c>
      <c r="BV2849" s="191" t="s">
        <v>3029</v>
      </c>
      <c r="BW2849" s="191" t="s">
        <v>1694</v>
      </c>
    </row>
    <row r="2850" spans="51:75" x14ac:dyDescent="0.3">
      <c r="AY2850" s="251" t="e">
        <f>VLOOKUP(C2850,#REF!, 2,FALSE)</f>
        <v>#REF!</v>
      </c>
      <c r="BM2850" s="191" t="s">
        <v>6984</v>
      </c>
      <c r="BN2850" s="191" t="s">
        <v>667</v>
      </c>
      <c r="BO2850" s="191" t="s">
        <v>1694</v>
      </c>
      <c r="BU2850" s="191" t="s">
        <v>6984</v>
      </c>
      <c r="BV2850" s="191" t="s">
        <v>667</v>
      </c>
      <c r="BW2850" s="191" t="s">
        <v>1694</v>
      </c>
    </row>
    <row r="2851" spans="51:75" x14ac:dyDescent="0.3">
      <c r="AY2851" s="251" t="e">
        <f>VLOOKUP(C2851,#REF!, 2,FALSE)</f>
        <v>#REF!</v>
      </c>
      <c r="BM2851" s="191" t="s">
        <v>6985</v>
      </c>
      <c r="BN2851" s="191" t="s">
        <v>16989</v>
      </c>
      <c r="BO2851" s="191" t="s">
        <v>4542</v>
      </c>
      <c r="BU2851" s="191" t="s">
        <v>6985</v>
      </c>
      <c r="BV2851" s="191" t="s">
        <v>16989</v>
      </c>
      <c r="BW2851" s="191" t="s">
        <v>4542</v>
      </c>
    </row>
    <row r="2852" spans="51:75" x14ac:dyDescent="0.3">
      <c r="AY2852" s="251" t="e">
        <f>VLOOKUP(C2852,#REF!, 2,FALSE)</f>
        <v>#REF!</v>
      </c>
      <c r="BM2852" s="191" t="s">
        <v>6986</v>
      </c>
      <c r="BN2852" s="191" t="s">
        <v>3203</v>
      </c>
      <c r="BO2852" s="191" t="s">
        <v>771</v>
      </c>
      <c r="BU2852" s="191" t="s">
        <v>6986</v>
      </c>
      <c r="BV2852" s="191" t="s">
        <v>3203</v>
      </c>
      <c r="BW2852" s="191" t="s">
        <v>771</v>
      </c>
    </row>
    <row r="2853" spans="51:75" x14ac:dyDescent="0.3">
      <c r="AY2853" s="251" t="e">
        <f>VLOOKUP(C2853,#REF!, 2,FALSE)</f>
        <v>#REF!</v>
      </c>
      <c r="BM2853" s="191" t="s">
        <v>1254</v>
      </c>
      <c r="BN2853" s="191" t="s">
        <v>3203</v>
      </c>
      <c r="BO2853" s="191" t="s">
        <v>6987</v>
      </c>
      <c r="BU2853" s="191" t="s">
        <v>1254</v>
      </c>
      <c r="BV2853" s="191" t="s">
        <v>3203</v>
      </c>
      <c r="BW2853" s="191" t="s">
        <v>6987</v>
      </c>
    </row>
    <row r="2854" spans="51:75" x14ac:dyDescent="0.3">
      <c r="AY2854" s="251" t="e">
        <f>VLOOKUP(C2854,#REF!, 2,FALSE)</f>
        <v>#REF!</v>
      </c>
      <c r="BM2854" s="191" t="s">
        <v>6988</v>
      </c>
      <c r="BN2854" s="191" t="s">
        <v>3203</v>
      </c>
      <c r="BO2854" s="191" t="s">
        <v>5744</v>
      </c>
      <c r="BU2854" s="191" t="s">
        <v>6988</v>
      </c>
      <c r="BV2854" s="191" t="s">
        <v>3203</v>
      </c>
      <c r="BW2854" s="191" t="s">
        <v>5744</v>
      </c>
    </row>
    <row r="2855" spans="51:75" x14ac:dyDescent="0.3">
      <c r="AY2855" s="251" t="e">
        <f>VLOOKUP(C2855,#REF!, 2,FALSE)</f>
        <v>#REF!</v>
      </c>
      <c r="BM2855" s="191" t="s">
        <v>6989</v>
      </c>
      <c r="BN2855" s="191" t="s">
        <v>667</v>
      </c>
      <c r="BO2855" s="191" t="s">
        <v>1694</v>
      </c>
      <c r="BU2855" s="191" t="s">
        <v>6989</v>
      </c>
      <c r="BV2855" s="191" t="s">
        <v>667</v>
      </c>
      <c r="BW2855" s="191" t="s">
        <v>1694</v>
      </c>
    </row>
    <row r="2856" spans="51:75" x14ac:dyDescent="0.3">
      <c r="AY2856" s="251" t="e">
        <f>VLOOKUP(C2856,#REF!, 2,FALSE)</f>
        <v>#REF!</v>
      </c>
      <c r="BM2856" s="191" t="s">
        <v>6990</v>
      </c>
      <c r="BN2856" s="191" t="s">
        <v>16989</v>
      </c>
      <c r="BO2856" s="191" t="s">
        <v>771</v>
      </c>
      <c r="BU2856" s="191" t="s">
        <v>6990</v>
      </c>
      <c r="BV2856" s="191" t="s">
        <v>16989</v>
      </c>
      <c r="BW2856" s="191" t="s">
        <v>771</v>
      </c>
    </row>
    <row r="2857" spans="51:75" x14ac:dyDescent="0.3">
      <c r="AY2857" s="251" t="e">
        <f>VLOOKUP(C2857,#REF!, 2,FALSE)</f>
        <v>#REF!</v>
      </c>
      <c r="BM2857" s="191" t="s">
        <v>6991</v>
      </c>
      <c r="BN2857" s="191" t="s">
        <v>3088</v>
      </c>
      <c r="BO2857" s="191" t="s">
        <v>6992</v>
      </c>
      <c r="BU2857" s="191" t="s">
        <v>6991</v>
      </c>
      <c r="BV2857" s="191" t="s">
        <v>3088</v>
      </c>
      <c r="BW2857" s="191" t="s">
        <v>6992</v>
      </c>
    </row>
    <row r="2858" spans="51:75" x14ac:dyDescent="0.3">
      <c r="AY2858" s="251" t="e">
        <f>VLOOKUP(C2858,#REF!, 2,FALSE)</f>
        <v>#REF!</v>
      </c>
      <c r="BM2858" s="191" t="s">
        <v>6993</v>
      </c>
      <c r="BN2858" s="191" t="s">
        <v>3084</v>
      </c>
      <c r="BO2858" s="191" t="s">
        <v>2984</v>
      </c>
      <c r="BU2858" s="191" t="s">
        <v>6993</v>
      </c>
      <c r="BV2858" s="191" t="s">
        <v>3084</v>
      </c>
      <c r="BW2858" s="191" t="s">
        <v>2984</v>
      </c>
    </row>
    <row r="2859" spans="51:75" x14ac:dyDescent="0.3">
      <c r="AY2859" s="251" t="e">
        <f>VLOOKUP(C2859,#REF!, 2,FALSE)</f>
        <v>#REF!</v>
      </c>
      <c r="BM2859" s="191" t="s">
        <v>6994</v>
      </c>
      <c r="BN2859" s="191" t="s">
        <v>3084</v>
      </c>
      <c r="BO2859" s="191" t="s">
        <v>6995</v>
      </c>
      <c r="BU2859" s="191" t="s">
        <v>6994</v>
      </c>
      <c r="BV2859" s="191" t="s">
        <v>3084</v>
      </c>
      <c r="BW2859" s="191" t="s">
        <v>6995</v>
      </c>
    </row>
    <row r="2860" spans="51:75" x14ac:dyDescent="0.3">
      <c r="AY2860" s="251" t="e">
        <f>VLOOKUP(C2860,#REF!, 2,FALSE)</f>
        <v>#REF!</v>
      </c>
      <c r="BM2860" s="191" t="s">
        <v>6996</v>
      </c>
      <c r="BN2860" s="191" t="s">
        <v>3046</v>
      </c>
      <c r="BO2860" s="191" t="s">
        <v>2984</v>
      </c>
      <c r="BU2860" s="191" t="s">
        <v>6996</v>
      </c>
      <c r="BV2860" s="191" t="s">
        <v>3046</v>
      </c>
      <c r="BW2860" s="191" t="s">
        <v>2984</v>
      </c>
    </row>
    <row r="2861" spans="51:75" x14ac:dyDescent="0.3">
      <c r="AY2861" s="251" t="e">
        <f>VLOOKUP(C2861,#REF!, 2,FALSE)</f>
        <v>#REF!</v>
      </c>
      <c r="BM2861" s="191" t="s">
        <v>6997</v>
      </c>
      <c r="BN2861" s="191" t="s">
        <v>1343</v>
      </c>
      <c r="BO2861" s="191" t="s">
        <v>6998</v>
      </c>
      <c r="BU2861" s="191" t="s">
        <v>6997</v>
      </c>
      <c r="BV2861" s="191" t="s">
        <v>1343</v>
      </c>
      <c r="BW2861" s="191" t="s">
        <v>6998</v>
      </c>
    </row>
    <row r="2862" spans="51:75" x14ac:dyDescent="0.3">
      <c r="AY2862" s="251" t="e">
        <f>VLOOKUP(C2862,#REF!, 2,FALSE)</f>
        <v>#REF!</v>
      </c>
      <c r="BM2862" s="191" t="s">
        <v>6999</v>
      </c>
      <c r="BN2862" s="191" t="s">
        <v>3203</v>
      </c>
      <c r="BO2862" s="191" t="s">
        <v>5076</v>
      </c>
      <c r="BU2862" s="191" t="s">
        <v>6999</v>
      </c>
      <c r="BV2862" s="191" t="s">
        <v>3203</v>
      </c>
      <c r="BW2862" s="191" t="s">
        <v>5076</v>
      </c>
    </row>
    <row r="2863" spans="51:75" x14ac:dyDescent="0.3">
      <c r="AY2863" s="251" t="e">
        <f>VLOOKUP(C2863,#REF!, 2,FALSE)</f>
        <v>#REF!</v>
      </c>
      <c r="BM2863" s="191" t="s">
        <v>7000</v>
      </c>
      <c r="BN2863" s="191" t="s">
        <v>781</v>
      </c>
      <c r="BO2863" s="191" t="s">
        <v>4701</v>
      </c>
      <c r="BU2863" s="191" t="s">
        <v>7000</v>
      </c>
      <c r="BV2863" s="191" t="s">
        <v>781</v>
      </c>
      <c r="BW2863" s="191" t="s">
        <v>4701</v>
      </c>
    </row>
    <row r="2864" spans="51:75" x14ac:dyDescent="0.3">
      <c r="AY2864" s="251" t="e">
        <f>VLOOKUP(C2864,#REF!, 2,FALSE)</f>
        <v>#REF!</v>
      </c>
      <c r="BM2864" s="191" t="s">
        <v>7001</v>
      </c>
      <c r="BN2864" s="191" t="s">
        <v>3203</v>
      </c>
      <c r="BO2864" s="191" t="s">
        <v>6675</v>
      </c>
      <c r="BU2864" s="191" t="s">
        <v>7001</v>
      </c>
      <c r="BV2864" s="191" t="s">
        <v>3203</v>
      </c>
      <c r="BW2864" s="191" t="s">
        <v>6675</v>
      </c>
    </row>
    <row r="2865" spans="51:75" x14ac:dyDescent="0.3">
      <c r="AY2865" s="251" t="e">
        <f>VLOOKUP(C2865,#REF!, 2,FALSE)</f>
        <v>#REF!</v>
      </c>
      <c r="BM2865" s="191" t="s">
        <v>7002</v>
      </c>
      <c r="BN2865" s="191" t="s">
        <v>3203</v>
      </c>
      <c r="BO2865" s="191" t="s">
        <v>2984</v>
      </c>
      <c r="BU2865" s="191" t="s">
        <v>7002</v>
      </c>
      <c r="BV2865" s="191" t="s">
        <v>3203</v>
      </c>
      <c r="BW2865" s="191" t="s">
        <v>2984</v>
      </c>
    </row>
    <row r="2866" spans="51:75" x14ac:dyDescent="0.3">
      <c r="AY2866" s="251" t="e">
        <f>VLOOKUP(C2866,#REF!, 2,FALSE)</f>
        <v>#REF!</v>
      </c>
      <c r="BM2866" s="191" t="s">
        <v>7004</v>
      </c>
      <c r="BN2866" s="191" t="s">
        <v>662</v>
      </c>
      <c r="BO2866" s="191" t="s">
        <v>7005</v>
      </c>
      <c r="BU2866" s="191" t="s">
        <v>7004</v>
      </c>
      <c r="BV2866" s="191" t="s">
        <v>662</v>
      </c>
      <c r="BW2866" s="191" t="s">
        <v>7005</v>
      </c>
    </row>
    <row r="2867" spans="51:75" x14ac:dyDescent="0.3">
      <c r="AY2867" s="251" t="e">
        <f>VLOOKUP(C2867,#REF!, 2,FALSE)</f>
        <v>#REF!</v>
      </c>
      <c r="BM2867" s="191" t="s">
        <v>7006</v>
      </c>
      <c r="BN2867" s="191" t="s">
        <v>2980</v>
      </c>
      <c r="BO2867" s="191" t="s">
        <v>7007</v>
      </c>
      <c r="BU2867" s="191" t="s">
        <v>7006</v>
      </c>
      <c r="BV2867" s="191" t="s">
        <v>2980</v>
      </c>
      <c r="BW2867" s="191" t="s">
        <v>7007</v>
      </c>
    </row>
    <row r="2868" spans="51:75" x14ac:dyDescent="0.3">
      <c r="AY2868" s="251" t="e">
        <f>VLOOKUP(C2868,#REF!, 2,FALSE)</f>
        <v>#REF!</v>
      </c>
      <c r="BM2868" s="191" t="s">
        <v>7008</v>
      </c>
      <c r="BN2868" s="191" t="s">
        <v>3203</v>
      </c>
      <c r="BO2868" s="191" t="s">
        <v>7009</v>
      </c>
      <c r="BU2868" s="191" t="s">
        <v>7008</v>
      </c>
      <c r="BV2868" s="191" t="s">
        <v>3203</v>
      </c>
      <c r="BW2868" s="191" t="s">
        <v>7009</v>
      </c>
    </row>
    <row r="2869" spans="51:75" x14ac:dyDescent="0.3">
      <c r="AY2869" s="251" t="e">
        <f>VLOOKUP(C2869,#REF!, 2,FALSE)</f>
        <v>#REF!</v>
      </c>
      <c r="BM2869" s="191" t="s">
        <v>7010</v>
      </c>
      <c r="BN2869" s="191" t="s">
        <v>1343</v>
      </c>
      <c r="BO2869" s="191" t="s">
        <v>7011</v>
      </c>
      <c r="BU2869" s="191" t="s">
        <v>7010</v>
      </c>
      <c r="BV2869" s="191" t="s">
        <v>1343</v>
      </c>
      <c r="BW2869" s="191" t="s">
        <v>7011</v>
      </c>
    </row>
    <row r="2870" spans="51:75" x14ac:dyDescent="0.3">
      <c r="AY2870" s="251" t="e">
        <f>VLOOKUP(C2870,#REF!, 2,FALSE)</f>
        <v>#REF!</v>
      </c>
      <c r="BM2870" s="191" t="s">
        <v>7012</v>
      </c>
      <c r="BN2870" s="191" t="s">
        <v>624</v>
      </c>
      <c r="BO2870" s="191" t="s">
        <v>7013</v>
      </c>
      <c r="BU2870" s="191" t="s">
        <v>7012</v>
      </c>
      <c r="BV2870" s="191" t="s">
        <v>624</v>
      </c>
      <c r="BW2870" s="191" t="s">
        <v>7013</v>
      </c>
    </row>
    <row r="2871" spans="51:75" x14ac:dyDescent="0.3">
      <c r="AY2871" s="251" t="e">
        <f>VLOOKUP(C2871,#REF!, 2,FALSE)</f>
        <v>#REF!</v>
      </c>
      <c r="BM2871" s="191" t="s">
        <v>7014</v>
      </c>
      <c r="BN2871" s="191" t="s">
        <v>3084</v>
      </c>
      <c r="BO2871" s="191" t="s">
        <v>7015</v>
      </c>
      <c r="BU2871" s="191" t="s">
        <v>7014</v>
      </c>
      <c r="BV2871" s="191" t="s">
        <v>3084</v>
      </c>
      <c r="BW2871" s="191" t="s">
        <v>7015</v>
      </c>
    </row>
    <row r="2872" spans="51:75" x14ac:dyDescent="0.3">
      <c r="AY2872" s="251" t="e">
        <f>VLOOKUP(C2872,#REF!, 2,FALSE)</f>
        <v>#REF!</v>
      </c>
      <c r="BM2872" s="191" t="s">
        <v>7016</v>
      </c>
      <c r="BN2872" s="191" t="s">
        <v>3203</v>
      </c>
      <c r="BO2872" s="191" t="s">
        <v>2984</v>
      </c>
      <c r="BU2872" s="191" t="s">
        <v>7016</v>
      </c>
      <c r="BV2872" s="191" t="s">
        <v>3203</v>
      </c>
      <c r="BW2872" s="191" t="s">
        <v>2984</v>
      </c>
    </row>
    <row r="2873" spans="51:75" x14ac:dyDescent="0.3">
      <c r="AY2873" s="251" t="e">
        <f>VLOOKUP(C2873,#REF!, 2,FALSE)</f>
        <v>#REF!</v>
      </c>
      <c r="BM2873" s="191" t="s">
        <v>7017</v>
      </c>
      <c r="BN2873" s="191" t="s">
        <v>3006</v>
      </c>
      <c r="BO2873" s="191" t="s">
        <v>4836</v>
      </c>
      <c r="BU2873" s="191" t="s">
        <v>7017</v>
      </c>
      <c r="BV2873" s="191" t="s">
        <v>3006</v>
      </c>
      <c r="BW2873" s="191" t="s">
        <v>4836</v>
      </c>
    </row>
    <row r="2874" spans="51:75" x14ac:dyDescent="0.3">
      <c r="AY2874" s="251" t="e">
        <f>VLOOKUP(C2874,#REF!, 2,FALSE)</f>
        <v>#REF!</v>
      </c>
      <c r="BM2874" s="191" t="s">
        <v>7018</v>
      </c>
      <c r="BN2874" s="191" t="s">
        <v>2984</v>
      </c>
      <c r="BO2874" s="191" t="s">
        <v>2984</v>
      </c>
      <c r="BU2874" s="191" t="s">
        <v>7018</v>
      </c>
      <c r="BV2874" s="191" t="s">
        <v>2984</v>
      </c>
      <c r="BW2874" s="191" t="s">
        <v>2984</v>
      </c>
    </row>
    <row r="2875" spans="51:75" x14ac:dyDescent="0.3">
      <c r="AY2875" s="251" t="e">
        <f>VLOOKUP(C2875,#REF!, 2,FALSE)</f>
        <v>#REF!</v>
      </c>
      <c r="BM2875" s="191" t="s">
        <v>7019</v>
      </c>
      <c r="BN2875" s="191" t="s">
        <v>3203</v>
      </c>
      <c r="BO2875" s="191" t="s">
        <v>7015</v>
      </c>
      <c r="BU2875" s="191" t="s">
        <v>7019</v>
      </c>
      <c r="BV2875" s="191" t="s">
        <v>3203</v>
      </c>
      <c r="BW2875" s="191" t="s">
        <v>7015</v>
      </c>
    </row>
    <row r="2876" spans="51:75" x14ac:dyDescent="0.3">
      <c r="AY2876" s="251" t="e">
        <f>VLOOKUP(C2876,#REF!, 2,FALSE)</f>
        <v>#REF!</v>
      </c>
      <c r="BM2876" s="191" t="s">
        <v>7020</v>
      </c>
      <c r="BN2876" s="191" t="s">
        <v>3046</v>
      </c>
      <c r="BO2876" s="191" t="s">
        <v>7021</v>
      </c>
      <c r="BU2876" s="191" t="s">
        <v>7020</v>
      </c>
      <c r="BV2876" s="191" t="s">
        <v>3046</v>
      </c>
      <c r="BW2876" s="191" t="s">
        <v>7021</v>
      </c>
    </row>
    <row r="2877" spans="51:75" x14ac:dyDescent="0.3">
      <c r="AY2877" s="251" t="e">
        <f>VLOOKUP(C2877,#REF!, 2,FALSE)</f>
        <v>#REF!</v>
      </c>
      <c r="BM2877" s="191" t="s">
        <v>7022</v>
      </c>
      <c r="BN2877" s="191" t="s">
        <v>3203</v>
      </c>
      <c r="BO2877" s="191" t="s">
        <v>2984</v>
      </c>
      <c r="BU2877" s="191" t="s">
        <v>7022</v>
      </c>
      <c r="BV2877" s="191" t="s">
        <v>3203</v>
      </c>
      <c r="BW2877" s="191" t="s">
        <v>2984</v>
      </c>
    </row>
    <row r="2878" spans="51:75" x14ac:dyDescent="0.3">
      <c r="AY2878" s="251" t="e">
        <f>VLOOKUP(C2878,#REF!, 2,FALSE)</f>
        <v>#REF!</v>
      </c>
      <c r="BM2878" s="191" t="s">
        <v>7023</v>
      </c>
      <c r="BN2878" s="191" t="s">
        <v>3203</v>
      </c>
      <c r="BO2878" s="191" t="s">
        <v>2984</v>
      </c>
      <c r="BU2878" s="191" t="s">
        <v>7023</v>
      </c>
      <c r="BV2878" s="191" t="s">
        <v>3203</v>
      </c>
      <c r="BW2878" s="191" t="s">
        <v>2984</v>
      </c>
    </row>
    <row r="2879" spans="51:75" x14ac:dyDescent="0.3">
      <c r="AY2879" s="251" t="e">
        <f>VLOOKUP(C2879,#REF!, 2,FALSE)</f>
        <v>#REF!</v>
      </c>
      <c r="BM2879" s="191" t="s">
        <v>7024</v>
      </c>
      <c r="BN2879" s="191" t="s">
        <v>2980</v>
      </c>
      <c r="BO2879" s="191" t="s">
        <v>7015</v>
      </c>
      <c r="BU2879" s="191" t="s">
        <v>7024</v>
      </c>
      <c r="BV2879" s="191" t="s">
        <v>2980</v>
      </c>
      <c r="BW2879" s="191" t="s">
        <v>7015</v>
      </c>
    </row>
    <row r="2880" spans="51:75" x14ac:dyDescent="0.3">
      <c r="AY2880" s="251" t="e">
        <f>VLOOKUP(C2880,#REF!, 2,FALSE)</f>
        <v>#REF!</v>
      </c>
      <c r="BM2880" s="191" t="s">
        <v>7025</v>
      </c>
      <c r="BN2880" s="191" t="s">
        <v>3253</v>
      </c>
      <c r="BO2880" s="191" t="s">
        <v>2984</v>
      </c>
      <c r="BU2880" s="191" t="s">
        <v>7025</v>
      </c>
      <c r="BV2880" s="191" t="s">
        <v>3253</v>
      </c>
      <c r="BW2880" s="191" t="s">
        <v>2984</v>
      </c>
    </row>
    <row r="2881" spans="51:75" x14ac:dyDescent="0.3">
      <c r="AY2881" s="251" t="e">
        <f>VLOOKUP(C2881,#REF!, 2,FALSE)</f>
        <v>#REF!</v>
      </c>
      <c r="BM2881" s="191" t="s">
        <v>7026</v>
      </c>
      <c r="BN2881" s="191" t="s">
        <v>3253</v>
      </c>
      <c r="BO2881" s="191" t="s">
        <v>4695</v>
      </c>
      <c r="BU2881" s="191" t="s">
        <v>7026</v>
      </c>
      <c r="BV2881" s="191" t="s">
        <v>3253</v>
      </c>
      <c r="BW2881" s="191" t="s">
        <v>4695</v>
      </c>
    </row>
    <row r="2882" spans="51:75" x14ac:dyDescent="0.3">
      <c r="AY2882" s="251" t="e">
        <f>VLOOKUP(C2882,#REF!, 2,FALSE)</f>
        <v>#REF!</v>
      </c>
      <c r="BM2882" s="191" t="s">
        <v>7027</v>
      </c>
      <c r="BN2882" s="191" t="s">
        <v>1343</v>
      </c>
      <c r="BO2882" s="191" t="s">
        <v>2984</v>
      </c>
      <c r="BU2882" s="191" t="s">
        <v>7027</v>
      </c>
      <c r="BV2882" s="191" t="s">
        <v>1343</v>
      </c>
      <c r="BW2882" s="191" t="s">
        <v>2984</v>
      </c>
    </row>
    <row r="2883" spans="51:75" x14ac:dyDescent="0.3">
      <c r="AY2883" s="251" t="e">
        <f>VLOOKUP(C2883,#REF!, 2,FALSE)</f>
        <v>#REF!</v>
      </c>
      <c r="BM2883" s="191" t="s">
        <v>7028</v>
      </c>
      <c r="BN2883" s="191" t="s">
        <v>2980</v>
      </c>
      <c r="BO2883" s="191" t="s">
        <v>7029</v>
      </c>
      <c r="BU2883" s="191" t="s">
        <v>7028</v>
      </c>
      <c r="BV2883" s="191" t="s">
        <v>2980</v>
      </c>
      <c r="BW2883" s="191" t="s">
        <v>7029</v>
      </c>
    </row>
    <row r="2884" spans="51:75" x14ac:dyDescent="0.3">
      <c r="AY2884" s="251" t="e">
        <f>VLOOKUP(C2884,#REF!, 2,FALSE)</f>
        <v>#REF!</v>
      </c>
      <c r="BM2884" s="191" t="s">
        <v>7030</v>
      </c>
      <c r="BN2884" s="191" t="s">
        <v>3046</v>
      </c>
      <c r="BO2884" s="191" t="s">
        <v>3721</v>
      </c>
      <c r="BU2884" s="191" t="s">
        <v>7030</v>
      </c>
      <c r="BV2884" s="191" t="s">
        <v>3046</v>
      </c>
      <c r="BW2884" s="191" t="s">
        <v>3721</v>
      </c>
    </row>
    <row r="2885" spans="51:75" x14ac:dyDescent="0.3">
      <c r="AY2885" s="251" t="e">
        <f>VLOOKUP(C2885,#REF!, 2,FALSE)</f>
        <v>#REF!</v>
      </c>
      <c r="BM2885" s="191" t="s">
        <v>1255</v>
      </c>
      <c r="BN2885" s="191" t="s">
        <v>3203</v>
      </c>
      <c r="BO2885" s="191" t="s">
        <v>7031</v>
      </c>
      <c r="BU2885" s="191" t="s">
        <v>1255</v>
      </c>
      <c r="BV2885" s="191" t="s">
        <v>3203</v>
      </c>
      <c r="BW2885" s="191" t="s">
        <v>7031</v>
      </c>
    </row>
    <row r="2886" spans="51:75" x14ac:dyDescent="0.3">
      <c r="AY2886" s="251" t="e">
        <f>VLOOKUP(C2886,#REF!, 2,FALSE)</f>
        <v>#REF!</v>
      </c>
      <c r="BM2886" s="191" t="s">
        <v>7032</v>
      </c>
      <c r="BN2886" s="191" t="s">
        <v>3006</v>
      </c>
      <c r="BO2886" s="191" t="s">
        <v>7033</v>
      </c>
      <c r="BU2886" s="191" t="s">
        <v>7032</v>
      </c>
      <c r="BV2886" s="191" t="s">
        <v>3006</v>
      </c>
      <c r="BW2886" s="191" t="s">
        <v>7033</v>
      </c>
    </row>
    <row r="2887" spans="51:75" x14ac:dyDescent="0.3">
      <c r="AY2887" s="251" t="e">
        <f>VLOOKUP(C2887,#REF!, 2,FALSE)</f>
        <v>#REF!</v>
      </c>
      <c r="BM2887" s="191" t="s">
        <v>7034</v>
      </c>
      <c r="BN2887" s="191" t="s">
        <v>3006</v>
      </c>
      <c r="BO2887" s="191" t="s">
        <v>7035</v>
      </c>
      <c r="BU2887" s="191" t="s">
        <v>7034</v>
      </c>
      <c r="BV2887" s="191" t="s">
        <v>3006</v>
      </c>
      <c r="BW2887" s="191" t="s">
        <v>7035</v>
      </c>
    </row>
    <row r="2888" spans="51:75" x14ac:dyDescent="0.3">
      <c r="AY2888" s="251" t="e">
        <f>VLOOKUP(C2888,#REF!, 2,FALSE)</f>
        <v>#REF!</v>
      </c>
      <c r="BM2888" s="191" t="s">
        <v>7036</v>
      </c>
      <c r="BN2888" s="191" t="s">
        <v>2980</v>
      </c>
      <c r="BO2888" s="191" t="s">
        <v>5007</v>
      </c>
      <c r="BU2888" s="191" t="s">
        <v>7036</v>
      </c>
      <c r="BV2888" s="191" t="s">
        <v>2980</v>
      </c>
      <c r="BW2888" s="191" t="s">
        <v>5007</v>
      </c>
    </row>
    <row r="2889" spans="51:75" x14ac:dyDescent="0.3">
      <c r="AY2889" s="251" t="e">
        <f>VLOOKUP(C2889,#REF!, 2,FALSE)</f>
        <v>#REF!</v>
      </c>
      <c r="BM2889" s="191" t="s">
        <v>1256</v>
      </c>
      <c r="BN2889" s="191" t="s">
        <v>670</v>
      </c>
      <c r="BO2889" s="191" t="s">
        <v>7037</v>
      </c>
      <c r="BU2889" s="191" t="s">
        <v>1256</v>
      </c>
      <c r="BV2889" s="191" t="s">
        <v>670</v>
      </c>
      <c r="BW2889" s="191" t="s">
        <v>7037</v>
      </c>
    </row>
    <row r="2890" spans="51:75" x14ac:dyDescent="0.3">
      <c r="AY2890" s="251" t="e">
        <f>VLOOKUP(C2890,#REF!, 2,FALSE)</f>
        <v>#REF!</v>
      </c>
      <c r="BM2890" s="191" t="s">
        <v>7038</v>
      </c>
      <c r="BN2890" s="191" t="s">
        <v>2984</v>
      </c>
      <c r="BO2890" s="191" t="s">
        <v>4836</v>
      </c>
      <c r="BU2890" s="191" t="s">
        <v>7038</v>
      </c>
      <c r="BV2890" s="191" t="s">
        <v>2984</v>
      </c>
      <c r="BW2890" s="191" t="s">
        <v>4836</v>
      </c>
    </row>
    <row r="2891" spans="51:75" x14ac:dyDescent="0.3">
      <c r="AY2891" s="251" t="e">
        <f>VLOOKUP(C2891,#REF!, 2,FALSE)</f>
        <v>#REF!</v>
      </c>
      <c r="BM2891" s="191" t="s">
        <v>7039</v>
      </c>
      <c r="BN2891" s="191" t="s">
        <v>3098</v>
      </c>
      <c r="BO2891" s="191" t="s">
        <v>7040</v>
      </c>
      <c r="BU2891" s="191" t="s">
        <v>7039</v>
      </c>
      <c r="BV2891" s="191" t="s">
        <v>3098</v>
      </c>
      <c r="BW2891" s="191" t="s">
        <v>7040</v>
      </c>
    </row>
    <row r="2892" spans="51:75" x14ac:dyDescent="0.3">
      <c r="AY2892" s="251" t="e">
        <f>VLOOKUP(C2892,#REF!, 2,FALSE)</f>
        <v>#REF!</v>
      </c>
      <c r="BM2892" s="191" t="s">
        <v>7041</v>
      </c>
      <c r="BN2892" s="191" t="s">
        <v>629</v>
      </c>
      <c r="BO2892" s="191" t="s">
        <v>7040</v>
      </c>
      <c r="BU2892" s="191" t="s">
        <v>7041</v>
      </c>
      <c r="BV2892" s="191" t="s">
        <v>629</v>
      </c>
      <c r="BW2892" s="191" t="s">
        <v>7040</v>
      </c>
    </row>
    <row r="2893" spans="51:75" x14ac:dyDescent="0.3">
      <c r="AY2893" s="251" t="e">
        <f>VLOOKUP(C2893,#REF!, 2,FALSE)</f>
        <v>#REF!</v>
      </c>
      <c r="BM2893" s="191" t="s">
        <v>7042</v>
      </c>
      <c r="BN2893" s="191" t="s">
        <v>2984</v>
      </c>
      <c r="BO2893" s="191" t="s">
        <v>3884</v>
      </c>
      <c r="BU2893" s="191" t="s">
        <v>7042</v>
      </c>
      <c r="BV2893" s="191" t="s">
        <v>2984</v>
      </c>
      <c r="BW2893" s="191" t="s">
        <v>3884</v>
      </c>
    </row>
    <row r="2894" spans="51:75" x14ac:dyDescent="0.3">
      <c r="AY2894" s="251" t="e">
        <f>VLOOKUP(C2894,#REF!, 2,FALSE)</f>
        <v>#REF!</v>
      </c>
      <c r="BM2894" s="191" t="s">
        <v>7043</v>
      </c>
      <c r="BN2894" s="191" t="s">
        <v>1140</v>
      </c>
      <c r="BO2894" s="191" t="s">
        <v>2984</v>
      </c>
      <c r="BU2894" s="191" t="s">
        <v>7043</v>
      </c>
      <c r="BV2894" s="191" t="s">
        <v>1140</v>
      </c>
      <c r="BW2894" s="191" t="s">
        <v>2984</v>
      </c>
    </row>
    <row r="2895" spans="51:75" x14ac:dyDescent="0.3">
      <c r="AY2895" s="251" t="e">
        <f>VLOOKUP(C2895,#REF!, 2,FALSE)</f>
        <v>#REF!</v>
      </c>
      <c r="BM2895" s="191" t="s">
        <v>7044</v>
      </c>
      <c r="BN2895" s="191" t="s">
        <v>3253</v>
      </c>
      <c r="BO2895" s="191" t="s">
        <v>2984</v>
      </c>
      <c r="BU2895" s="191" t="s">
        <v>7044</v>
      </c>
      <c r="BV2895" s="191" t="s">
        <v>3253</v>
      </c>
      <c r="BW2895" s="191" t="s">
        <v>2984</v>
      </c>
    </row>
    <row r="2896" spans="51:75" x14ac:dyDescent="0.3">
      <c r="AY2896" s="251" t="e">
        <f>VLOOKUP(C2896,#REF!, 2,FALSE)</f>
        <v>#REF!</v>
      </c>
      <c r="BM2896" s="191" t="s">
        <v>7045</v>
      </c>
      <c r="BN2896" s="191" t="s">
        <v>3006</v>
      </c>
      <c r="BO2896" s="191" t="s">
        <v>2984</v>
      </c>
      <c r="BU2896" s="191" t="s">
        <v>7045</v>
      </c>
      <c r="BV2896" s="191" t="s">
        <v>3006</v>
      </c>
      <c r="BW2896" s="191" t="s">
        <v>2984</v>
      </c>
    </row>
    <row r="2897" spans="51:75" x14ac:dyDescent="0.3">
      <c r="AY2897" s="251" t="e">
        <f>VLOOKUP(C2897,#REF!, 2,FALSE)</f>
        <v>#REF!</v>
      </c>
      <c r="BM2897" s="191" t="s">
        <v>7046</v>
      </c>
      <c r="BN2897" s="191" t="s">
        <v>3253</v>
      </c>
      <c r="BO2897" s="191" t="s">
        <v>2984</v>
      </c>
      <c r="BU2897" s="191" t="s">
        <v>7046</v>
      </c>
      <c r="BV2897" s="191" t="s">
        <v>3253</v>
      </c>
      <c r="BW2897" s="191" t="s">
        <v>2984</v>
      </c>
    </row>
    <row r="2898" spans="51:75" x14ac:dyDescent="0.3">
      <c r="AY2898" s="251" t="e">
        <f>VLOOKUP(C2898,#REF!, 2,FALSE)</f>
        <v>#REF!</v>
      </c>
      <c r="BM2898" s="191" t="s">
        <v>7047</v>
      </c>
      <c r="BN2898" s="191" t="s">
        <v>3203</v>
      </c>
      <c r="BO2898" s="191" t="s">
        <v>7048</v>
      </c>
      <c r="BU2898" s="191" t="s">
        <v>7047</v>
      </c>
      <c r="BV2898" s="191" t="s">
        <v>3203</v>
      </c>
      <c r="BW2898" s="191" t="s">
        <v>7048</v>
      </c>
    </row>
    <row r="2899" spans="51:75" x14ac:dyDescent="0.3">
      <c r="AY2899" s="251" t="e">
        <f>VLOOKUP(C2899,#REF!, 2,FALSE)</f>
        <v>#REF!</v>
      </c>
      <c r="BM2899" s="191" t="s">
        <v>7049</v>
      </c>
      <c r="BN2899" s="191" t="s">
        <v>1140</v>
      </c>
      <c r="BO2899" s="191" t="s">
        <v>2984</v>
      </c>
      <c r="BU2899" s="191" t="s">
        <v>7049</v>
      </c>
      <c r="BV2899" s="191" t="s">
        <v>1140</v>
      </c>
      <c r="BW2899" s="191" t="s">
        <v>2984</v>
      </c>
    </row>
    <row r="2900" spans="51:75" x14ac:dyDescent="0.3">
      <c r="AY2900" s="251" t="e">
        <f>VLOOKUP(C2900,#REF!, 2,FALSE)</f>
        <v>#REF!</v>
      </c>
      <c r="BM2900" s="191" t="s">
        <v>7050</v>
      </c>
      <c r="BN2900" s="191" t="s">
        <v>3203</v>
      </c>
      <c r="BO2900" s="191" t="s">
        <v>1209</v>
      </c>
      <c r="BU2900" s="191" t="s">
        <v>7050</v>
      </c>
      <c r="BV2900" s="191" t="s">
        <v>3203</v>
      </c>
      <c r="BW2900" s="191" t="s">
        <v>1209</v>
      </c>
    </row>
    <row r="2901" spans="51:75" x14ac:dyDescent="0.3">
      <c r="AY2901" s="251" t="e">
        <f>VLOOKUP(C2901,#REF!, 2,FALSE)</f>
        <v>#REF!</v>
      </c>
      <c r="BM2901" s="191" t="s">
        <v>7051</v>
      </c>
      <c r="BN2901" s="191" t="s">
        <v>1343</v>
      </c>
      <c r="BO2901" s="191" t="s">
        <v>2984</v>
      </c>
      <c r="BU2901" s="191" t="s">
        <v>7051</v>
      </c>
      <c r="BV2901" s="191" t="s">
        <v>1343</v>
      </c>
      <c r="BW2901" s="191" t="s">
        <v>2984</v>
      </c>
    </row>
    <row r="2902" spans="51:75" x14ac:dyDescent="0.3">
      <c r="AY2902" s="251" t="e">
        <f>VLOOKUP(C2902,#REF!, 2,FALSE)</f>
        <v>#REF!</v>
      </c>
      <c r="BM2902" s="191" t="s">
        <v>7052</v>
      </c>
      <c r="BN2902" s="191" t="s">
        <v>1343</v>
      </c>
      <c r="BO2902" s="191" t="s">
        <v>5676</v>
      </c>
      <c r="BU2902" s="191" t="s">
        <v>7052</v>
      </c>
      <c r="BV2902" s="191" t="s">
        <v>1343</v>
      </c>
      <c r="BW2902" s="191" t="s">
        <v>5676</v>
      </c>
    </row>
    <row r="2903" spans="51:75" x14ac:dyDescent="0.3">
      <c r="AY2903" s="251" t="e">
        <f>VLOOKUP(C2903,#REF!, 2,FALSE)</f>
        <v>#REF!</v>
      </c>
      <c r="BM2903" s="191" t="s">
        <v>7053</v>
      </c>
      <c r="BN2903" s="191" t="s">
        <v>2984</v>
      </c>
      <c r="BO2903" s="191" t="s">
        <v>2984</v>
      </c>
      <c r="BU2903" s="191" t="s">
        <v>7053</v>
      </c>
      <c r="BV2903" s="191" t="s">
        <v>2984</v>
      </c>
      <c r="BW2903" s="191" t="s">
        <v>2984</v>
      </c>
    </row>
    <row r="2904" spans="51:75" x14ac:dyDescent="0.3">
      <c r="AY2904" s="251" t="e">
        <f>VLOOKUP(C2904,#REF!, 2,FALSE)</f>
        <v>#REF!</v>
      </c>
      <c r="BM2904" s="191" t="s">
        <v>7054</v>
      </c>
      <c r="BN2904" s="191" t="s">
        <v>617</v>
      </c>
      <c r="BO2904" s="191" t="s">
        <v>2984</v>
      </c>
      <c r="BU2904" s="191" t="s">
        <v>7054</v>
      </c>
      <c r="BV2904" s="191" t="s">
        <v>617</v>
      </c>
      <c r="BW2904" s="191" t="s">
        <v>2984</v>
      </c>
    </row>
    <row r="2905" spans="51:75" x14ac:dyDescent="0.3">
      <c r="AY2905" s="251" t="e">
        <f>VLOOKUP(C2905,#REF!, 2,FALSE)</f>
        <v>#REF!</v>
      </c>
      <c r="BM2905" s="191" t="s">
        <v>7055</v>
      </c>
      <c r="BN2905" s="191" t="s">
        <v>3203</v>
      </c>
      <c r="BO2905" s="191" t="s">
        <v>4452</v>
      </c>
      <c r="BU2905" s="191" t="s">
        <v>7055</v>
      </c>
      <c r="BV2905" s="191" t="s">
        <v>3203</v>
      </c>
      <c r="BW2905" s="191" t="s">
        <v>4452</v>
      </c>
    </row>
    <row r="2906" spans="51:75" x14ac:dyDescent="0.3">
      <c r="AY2906" s="251" t="e">
        <f>VLOOKUP(C2906,#REF!, 2,FALSE)</f>
        <v>#REF!</v>
      </c>
      <c r="BM2906" s="191" t="s">
        <v>7056</v>
      </c>
      <c r="BN2906" s="191" t="s">
        <v>1343</v>
      </c>
      <c r="BO2906" s="191" t="s">
        <v>2984</v>
      </c>
      <c r="BU2906" s="191" t="s">
        <v>7056</v>
      </c>
      <c r="BV2906" s="191" t="s">
        <v>1343</v>
      </c>
      <c r="BW2906" s="191" t="s">
        <v>2984</v>
      </c>
    </row>
    <row r="2907" spans="51:75" x14ac:dyDescent="0.3">
      <c r="AY2907" s="251" t="e">
        <f>VLOOKUP(C2907,#REF!, 2,FALSE)</f>
        <v>#REF!</v>
      </c>
      <c r="BM2907" s="191" t="s">
        <v>7057</v>
      </c>
      <c r="BN2907" s="191" t="s">
        <v>1343</v>
      </c>
      <c r="BO2907" s="191" t="s">
        <v>7058</v>
      </c>
      <c r="BU2907" s="191" t="s">
        <v>7057</v>
      </c>
      <c r="BV2907" s="191" t="s">
        <v>1343</v>
      </c>
      <c r="BW2907" s="191" t="s">
        <v>7058</v>
      </c>
    </row>
    <row r="2908" spans="51:75" x14ac:dyDescent="0.3">
      <c r="AY2908" s="251" t="e">
        <f>VLOOKUP(C2908,#REF!, 2,FALSE)</f>
        <v>#REF!</v>
      </c>
      <c r="BM2908" s="191" t="s">
        <v>7059</v>
      </c>
      <c r="BN2908" s="191" t="s">
        <v>1140</v>
      </c>
      <c r="BO2908" s="191" t="s">
        <v>2984</v>
      </c>
      <c r="BU2908" s="191" t="s">
        <v>7059</v>
      </c>
      <c r="BV2908" s="191" t="s">
        <v>1140</v>
      </c>
      <c r="BW2908" s="191" t="s">
        <v>2984</v>
      </c>
    </row>
    <row r="2909" spans="51:75" x14ac:dyDescent="0.3">
      <c r="AY2909" s="251" t="e">
        <f>VLOOKUP(C2909,#REF!, 2,FALSE)</f>
        <v>#REF!</v>
      </c>
      <c r="BM2909" s="191" t="s">
        <v>7060</v>
      </c>
      <c r="BN2909" s="191" t="s">
        <v>3203</v>
      </c>
      <c r="BO2909" s="191" t="s">
        <v>3318</v>
      </c>
      <c r="BU2909" s="191" t="s">
        <v>7060</v>
      </c>
      <c r="BV2909" s="191" t="s">
        <v>3203</v>
      </c>
      <c r="BW2909" s="191" t="s">
        <v>3318</v>
      </c>
    </row>
    <row r="2910" spans="51:75" x14ac:dyDescent="0.3">
      <c r="AY2910" s="251" t="e">
        <f>VLOOKUP(C2910,#REF!, 2,FALSE)</f>
        <v>#REF!</v>
      </c>
      <c r="BM2910" s="191" t="s">
        <v>7061</v>
      </c>
      <c r="BN2910" s="191" t="s">
        <v>3203</v>
      </c>
      <c r="BO2910" s="191" t="s">
        <v>2984</v>
      </c>
      <c r="BU2910" s="191" t="s">
        <v>7061</v>
      </c>
      <c r="BV2910" s="191" t="s">
        <v>3203</v>
      </c>
      <c r="BW2910" s="191" t="s">
        <v>2984</v>
      </c>
    </row>
    <row r="2911" spans="51:75" x14ac:dyDescent="0.3">
      <c r="AY2911" s="251" t="e">
        <f>VLOOKUP(C2911,#REF!, 2,FALSE)</f>
        <v>#REF!</v>
      </c>
      <c r="BM2911" s="191" t="s">
        <v>7062</v>
      </c>
      <c r="BN2911" s="191" t="s">
        <v>1343</v>
      </c>
      <c r="BO2911" s="191" t="s">
        <v>6954</v>
      </c>
      <c r="BU2911" s="191" t="s">
        <v>7062</v>
      </c>
      <c r="BV2911" s="191" t="s">
        <v>1343</v>
      </c>
      <c r="BW2911" s="191" t="s">
        <v>6954</v>
      </c>
    </row>
    <row r="2912" spans="51:75" x14ac:dyDescent="0.3">
      <c r="AY2912" s="251" t="e">
        <f>VLOOKUP(C2912,#REF!, 2,FALSE)</f>
        <v>#REF!</v>
      </c>
      <c r="BM2912" s="191" t="s">
        <v>7063</v>
      </c>
      <c r="BN2912" s="191" t="s">
        <v>3203</v>
      </c>
      <c r="BO2912" s="191" t="s">
        <v>7064</v>
      </c>
      <c r="BU2912" s="191" t="s">
        <v>7063</v>
      </c>
      <c r="BV2912" s="191" t="s">
        <v>3203</v>
      </c>
      <c r="BW2912" s="191" t="s">
        <v>7064</v>
      </c>
    </row>
    <row r="2913" spans="51:75" x14ac:dyDescent="0.3">
      <c r="AY2913" s="251" t="e">
        <f>VLOOKUP(C2913,#REF!, 2,FALSE)</f>
        <v>#REF!</v>
      </c>
      <c r="BM2913" s="191" t="s">
        <v>7065</v>
      </c>
      <c r="BN2913" s="191" t="s">
        <v>3084</v>
      </c>
      <c r="BO2913" s="191" t="s">
        <v>3054</v>
      </c>
      <c r="BU2913" s="191" t="s">
        <v>7065</v>
      </c>
      <c r="BV2913" s="191" t="s">
        <v>3084</v>
      </c>
      <c r="BW2913" s="191" t="s">
        <v>3054</v>
      </c>
    </row>
    <row r="2914" spans="51:75" x14ac:dyDescent="0.3">
      <c r="AY2914" s="251" t="e">
        <f>VLOOKUP(C2914,#REF!, 2,FALSE)</f>
        <v>#REF!</v>
      </c>
      <c r="BM2914" s="191" t="s">
        <v>7066</v>
      </c>
      <c r="BN2914" s="191" t="s">
        <v>620</v>
      </c>
      <c r="BO2914" s="191" t="s">
        <v>7067</v>
      </c>
      <c r="BU2914" s="191" t="s">
        <v>7066</v>
      </c>
      <c r="BV2914" s="191" t="s">
        <v>620</v>
      </c>
      <c r="BW2914" s="191" t="s">
        <v>7067</v>
      </c>
    </row>
    <row r="2915" spans="51:75" x14ac:dyDescent="0.3">
      <c r="AY2915" s="251" t="e">
        <f>VLOOKUP(C2915,#REF!, 2,FALSE)</f>
        <v>#REF!</v>
      </c>
      <c r="BM2915" s="191" t="s">
        <v>7068</v>
      </c>
      <c r="BN2915" s="191" t="s">
        <v>1343</v>
      </c>
      <c r="BO2915" s="191" t="s">
        <v>6651</v>
      </c>
      <c r="BU2915" s="191" t="s">
        <v>7068</v>
      </c>
      <c r="BV2915" s="191" t="s">
        <v>1343</v>
      </c>
      <c r="BW2915" s="191" t="s">
        <v>6651</v>
      </c>
    </row>
    <row r="2916" spans="51:75" x14ac:dyDescent="0.3">
      <c r="AY2916" s="251" t="e">
        <f>VLOOKUP(C2916,#REF!, 2,FALSE)</f>
        <v>#REF!</v>
      </c>
      <c r="BM2916" s="191" t="s">
        <v>7069</v>
      </c>
      <c r="BN2916" s="191" t="s">
        <v>3098</v>
      </c>
      <c r="BO2916" s="191" t="s">
        <v>771</v>
      </c>
      <c r="BU2916" s="191" t="s">
        <v>7069</v>
      </c>
      <c r="BV2916" s="191" t="s">
        <v>3098</v>
      </c>
      <c r="BW2916" s="191" t="s">
        <v>771</v>
      </c>
    </row>
    <row r="2917" spans="51:75" x14ac:dyDescent="0.3">
      <c r="AY2917" s="251" t="e">
        <f>VLOOKUP(C2917,#REF!, 2,FALSE)</f>
        <v>#REF!</v>
      </c>
      <c r="BM2917" s="191" t="s">
        <v>7070</v>
      </c>
      <c r="BN2917" s="191" t="s">
        <v>3098</v>
      </c>
      <c r="BO2917" s="191" t="s">
        <v>2984</v>
      </c>
      <c r="BU2917" s="191" t="s">
        <v>7070</v>
      </c>
      <c r="BV2917" s="191" t="s">
        <v>3098</v>
      </c>
      <c r="BW2917" s="191" t="s">
        <v>2984</v>
      </c>
    </row>
    <row r="2918" spans="51:75" x14ac:dyDescent="0.3">
      <c r="AY2918" s="251" t="e">
        <f>VLOOKUP(C2918,#REF!, 2,FALSE)</f>
        <v>#REF!</v>
      </c>
      <c r="BM2918" s="191" t="s">
        <v>1257</v>
      </c>
      <c r="BN2918" s="191" t="s">
        <v>1343</v>
      </c>
      <c r="BO2918" s="191" t="s">
        <v>1661</v>
      </c>
      <c r="BU2918" s="191" t="s">
        <v>1257</v>
      </c>
      <c r="BV2918" s="191" t="s">
        <v>1343</v>
      </c>
      <c r="BW2918" s="191" t="s">
        <v>1661</v>
      </c>
    </row>
    <row r="2919" spans="51:75" x14ac:dyDescent="0.3">
      <c r="AY2919" s="251" t="e">
        <f>VLOOKUP(C2919,#REF!, 2,FALSE)</f>
        <v>#REF!</v>
      </c>
      <c r="BM2919" s="191" t="s">
        <v>7071</v>
      </c>
      <c r="BN2919" s="191" t="s">
        <v>3203</v>
      </c>
      <c r="BO2919" s="191" t="s">
        <v>3541</v>
      </c>
      <c r="BU2919" s="191" t="s">
        <v>7071</v>
      </c>
      <c r="BV2919" s="191" t="s">
        <v>3203</v>
      </c>
      <c r="BW2919" s="191" t="s">
        <v>3541</v>
      </c>
    </row>
    <row r="2920" spans="51:75" x14ac:dyDescent="0.3">
      <c r="AY2920" s="251" t="e">
        <f>VLOOKUP(C2920,#REF!, 2,FALSE)</f>
        <v>#REF!</v>
      </c>
      <c r="BM2920" s="191" t="s">
        <v>7072</v>
      </c>
      <c r="BN2920" s="191" t="s">
        <v>3203</v>
      </c>
      <c r="BO2920" s="191" t="s">
        <v>5763</v>
      </c>
      <c r="BU2920" s="191" t="s">
        <v>7072</v>
      </c>
      <c r="BV2920" s="191" t="s">
        <v>3203</v>
      </c>
      <c r="BW2920" s="191" t="s">
        <v>5763</v>
      </c>
    </row>
    <row r="2921" spans="51:75" x14ac:dyDescent="0.3">
      <c r="AY2921" s="251" t="e">
        <f>VLOOKUP(C2921,#REF!, 2,FALSE)</f>
        <v>#REF!</v>
      </c>
      <c r="BM2921" s="191" t="s">
        <v>1258</v>
      </c>
      <c r="BN2921" s="191" t="s">
        <v>795</v>
      </c>
      <c r="BO2921" s="191" t="s">
        <v>1204</v>
      </c>
      <c r="BU2921" s="191" t="s">
        <v>1258</v>
      </c>
      <c r="BV2921" s="191" t="s">
        <v>795</v>
      </c>
      <c r="BW2921" s="191" t="s">
        <v>1204</v>
      </c>
    </row>
    <row r="2922" spans="51:75" x14ac:dyDescent="0.3">
      <c r="AY2922" s="251" t="e">
        <f>VLOOKUP(C2922,#REF!, 2,FALSE)</f>
        <v>#REF!</v>
      </c>
      <c r="BM2922" s="191" t="s">
        <v>7073</v>
      </c>
      <c r="BN2922" s="191" t="s">
        <v>3046</v>
      </c>
      <c r="BO2922" s="191" t="s">
        <v>2930</v>
      </c>
      <c r="BU2922" s="191" t="s">
        <v>7073</v>
      </c>
      <c r="BV2922" s="191" t="s">
        <v>3046</v>
      </c>
      <c r="BW2922" s="191" t="s">
        <v>2930</v>
      </c>
    </row>
    <row r="2923" spans="51:75" x14ac:dyDescent="0.3">
      <c r="AY2923" s="251" t="e">
        <f>VLOOKUP(C2923,#REF!, 2,FALSE)</f>
        <v>#REF!</v>
      </c>
      <c r="BM2923" s="191" t="s">
        <v>7074</v>
      </c>
      <c r="BN2923" s="191" t="s">
        <v>3046</v>
      </c>
      <c r="BO2923" s="191" t="s">
        <v>7076</v>
      </c>
      <c r="BU2923" s="191" t="s">
        <v>7074</v>
      </c>
      <c r="BV2923" s="191" t="s">
        <v>3046</v>
      </c>
      <c r="BW2923" s="191" t="s">
        <v>7076</v>
      </c>
    </row>
    <row r="2924" spans="51:75" x14ac:dyDescent="0.3">
      <c r="AY2924" s="251" t="e">
        <f>VLOOKUP(C2924,#REF!, 2,FALSE)</f>
        <v>#REF!</v>
      </c>
      <c r="BM2924" s="191" t="s">
        <v>7077</v>
      </c>
      <c r="BN2924" s="191" t="s">
        <v>842</v>
      </c>
      <c r="BO2924" s="191" t="s">
        <v>7078</v>
      </c>
      <c r="BU2924" s="191" t="s">
        <v>7077</v>
      </c>
      <c r="BV2924" s="191" t="s">
        <v>842</v>
      </c>
      <c r="BW2924" s="191" t="s">
        <v>7078</v>
      </c>
    </row>
    <row r="2925" spans="51:75" x14ac:dyDescent="0.3">
      <c r="AY2925" s="251" t="e">
        <f>VLOOKUP(C2925,#REF!, 2,FALSE)</f>
        <v>#REF!</v>
      </c>
      <c r="BM2925" s="191" t="s">
        <v>7079</v>
      </c>
      <c r="BN2925" s="191" t="s">
        <v>3046</v>
      </c>
      <c r="BO2925" s="191" t="s">
        <v>1743</v>
      </c>
      <c r="BU2925" s="191" t="s">
        <v>7079</v>
      </c>
      <c r="BV2925" s="191" t="s">
        <v>3046</v>
      </c>
      <c r="BW2925" s="191" t="s">
        <v>1743</v>
      </c>
    </row>
    <row r="2926" spans="51:75" x14ac:dyDescent="0.3">
      <c r="AY2926" s="251" t="e">
        <f>VLOOKUP(C2926,#REF!, 2,FALSE)</f>
        <v>#REF!</v>
      </c>
      <c r="BM2926" s="191" t="s">
        <v>1259</v>
      </c>
      <c r="BN2926" s="191" t="s">
        <v>1004</v>
      </c>
      <c r="BO2926" s="191" t="s">
        <v>7080</v>
      </c>
      <c r="BU2926" s="191" t="s">
        <v>1259</v>
      </c>
      <c r="BV2926" s="191" t="s">
        <v>1004</v>
      </c>
      <c r="BW2926" s="191" t="s">
        <v>7080</v>
      </c>
    </row>
    <row r="2927" spans="51:75" x14ac:dyDescent="0.3">
      <c r="AY2927" s="251" t="e">
        <f>VLOOKUP(C2927,#REF!, 2,FALSE)</f>
        <v>#REF!</v>
      </c>
      <c r="BM2927" s="191" t="s">
        <v>131</v>
      </c>
      <c r="BN2927" s="191" t="s">
        <v>626</v>
      </c>
      <c r="BO2927" s="191" t="s">
        <v>7082</v>
      </c>
      <c r="BU2927" s="191" t="s">
        <v>131</v>
      </c>
      <c r="BV2927" s="191" t="s">
        <v>626</v>
      </c>
      <c r="BW2927" s="191" t="s">
        <v>7082</v>
      </c>
    </row>
    <row r="2928" spans="51:75" x14ac:dyDescent="0.3">
      <c r="AY2928" s="251" t="e">
        <f>VLOOKUP(C2928,#REF!, 2,FALSE)</f>
        <v>#REF!</v>
      </c>
      <c r="BM2928" s="191" t="s">
        <v>7083</v>
      </c>
      <c r="BN2928" s="191" t="s">
        <v>2984</v>
      </c>
      <c r="BO2928" s="191" t="s">
        <v>2984</v>
      </c>
      <c r="BU2928" s="191" t="s">
        <v>7083</v>
      </c>
      <c r="BV2928" s="191" t="s">
        <v>2984</v>
      </c>
      <c r="BW2928" s="191" t="s">
        <v>2984</v>
      </c>
    </row>
    <row r="2929" spans="51:75" x14ac:dyDescent="0.3">
      <c r="AY2929" s="251" t="e">
        <f>VLOOKUP(C2929,#REF!, 2,FALSE)</f>
        <v>#REF!</v>
      </c>
      <c r="BM2929" s="191" t="s">
        <v>7084</v>
      </c>
      <c r="BN2929" s="191" t="s">
        <v>1343</v>
      </c>
      <c r="BO2929" s="191" t="s">
        <v>7085</v>
      </c>
      <c r="BU2929" s="191" t="s">
        <v>7084</v>
      </c>
      <c r="BV2929" s="191" t="s">
        <v>1343</v>
      </c>
      <c r="BW2929" s="191" t="s">
        <v>7085</v>
      </c>
    </row>
    <row r="2930" spans="51:75" x14ac:dyDescent="0.3">
      <c r="AY2930" s="251" t="e">
        <f>VLOOKUP(C2930,#REF!, 2,FALSE)</f>
        <v>#REF!</v>
      </c>
      <c r="BM2930" s="191" t="s">
        <v>7086</v>
      </c>
      <c r="BN2930" s="191" t="s">
        <v>2980</v>
      </c>
      <c r="BO2930" s="191" t="s">
        <v>7087</v>
      </c>
      <c r="BU2930" s="191" t="s">
        <v>7086</v>
      </c>
      <c r="BV2930" s="191" t="s">
        <v>2980</v>
      </c>
      <c r="BW2930" s="191" t="s">
        <v>7087</v>
      </c>
    </row>
    <row r="2931" spans="51:75" x14ac:dyDescent="0.3">
      <c r="AY2931" s="251" t="e">
        <f>VLOOKUP(C2931,#REF!, 2,FALSE)</f>
        <v>#REF!</v>
      </c>
      <c r="BM2931" s="191" t="s">
        <v>1289</v>
      </c>
      <c r="BN2931" s="191" t="s">
        <v>637</v>
      </c>
      <c r="BO2931" s="191" t="s">
        <v>4462</v>
      </c>
      <c r="BU2931" s="191" t="s">
        <v>1289</v>
      </c>
      <c r="BV2931" s="191" t="s">
        <v>637</v>
      </c>
      <c r="BW2931" s="191" t="s">
        <v>4462</v>
      </c>
    </row>
    <row r="2932" spans="51:75" x14ac:dyDescent="0.3">
      <c r="AY2932" s="251" t="e">
        <f>VLOOKUP(C2932,#REF!, 2,FALSE)</f>
        <v>#REF!</v>
      </c>
      <c r="BM2932" s="191" t="s">
        <v>7088</v>
      </c>
      <c r="BN2932" s="191" t="s">
        <v>626</v>
      </c>
      <c r="BO2932" s="191" t="s">
        <v>2749</v>
      </c>
      <c r="BU2932" s="191" t="s">
        <v>7088</v>
      </c>
      <c r="BV2932" s="191" t="s">
        <v>626</v>
      </c>
      <c r="BW2932" s="191" t="s">
        <v>2749</v>
      </c>
    </row>
    <row r="2933" spans="51:75" x14ac:dyDescent="0.3">
      <c r="AY2933" s="251" t="e">
        <f>VLOOKUP(C2933,#REF!, 2,FALSE)</f>
        <v>#REF!</v>
      </c>
      <c r="BM2933" s="191" t="s">
        <v>7089</v>
      </c>
      <c r="BN2933" s="191" t="s">
        <v>3253</v>
      </c>
      <c r="BO2933" s="191" t="s">
        <v>7090</v>
      </c>
      <c r="BU2933" s="191" t="s">
        <v>7089</v>
      </c>
      <c r="BV2933" s="191" t="s">
        <v>3253</v>
      </c>
      <c r="BW2933" s="191" t="s">
        <v>7090</v>
      </c>
    </row>
    <row r="2934" spans="51:75" x14ac:dyDescent="0.3">
      <c r="AY2934" s="251" t="e">
        <f>VLOOKUP(C2934,#REF!, 2,FALSE)</f>
        <v>#REF!</v>
      </c>
      <c r="BM2934" s="191" t="s">
        <v>7091</v>
      </c>
      <c r="BN2934" s="191" t="s">
        <v>3253</v>
      </c>
      <c r="BO2934" s="191" t="s">
        <v>7092</v>
      </c>
      <c r="BU2934" s="191" t="s">
        <v>7091</v>
      </c>
      <c r="BV2934" s="191" t="s">
        <v>3253</v>
      </c>
      <c r="BW2934" s="191" t="s">
        <v>7092</v>
      </c>
    </row>
    <row r="2935" spans="51:75" x14ac:dyDescent="0.3">
      <c r="AY2935" s="251" t="e">
        <f>VLOOKUP(C2935,#REF!, 2,FALSE)</f>
        <v>#REF!</v>
      </c>
      <c r="BM2935" s="191" t="s">
        <v>7093</v>
      </c>
      <c r="BN2935" s="191" t="s">
        <v>3253</v>
      </c>
      <c r="BO2935" s="191" t="s">
        <v>2984</v>
      </c>
      <c r="BU2935" s="191" t="s">
        <v>7093</v>
      </c>
      <c r="BV2935" s="191" t="s">
        <v>3253</v>
      </c>
      <c r="BW2935" s="191" t="s">
        <v>2984</v>
      </c>
    </row>
    <row r="2936" spans="51:75" x14ac:dyDescent="0.3">
      <c r="AY2936" s="251" t="e">
        <f>VLOOKUP(C2936,#REF!, 2,FALSE)</f>
        <v>#REF!</v>
      </c>
      <c r="BM2936" s="191" t="s">
        <v>7094</v>
      </c>
      <c r="BN2936" s="191" t="s">
        <v>670</v>
      </c>
      <c r="BO2936" s="191" t="s">
        <v>6711</v>
      </c>
      <c r="BU2936" s="191" t="s">
        <v>7094</v>
      </c>
      <c r="BV2936" s="191" t="s">
        <v>670</v>
      </c>
      <c r="BW2936" s="191" t="s">
        <v>6711</v>
      </c>
    </row>
    <row r="2937" spans="51:75" x14ac:dyDescent="0.3">
      <c r="AY2937" s="251" t="e">
        <f>VLOOKUP(C2937,#REF!, 2,FALSE)</f>
        <v>#REF!</v>
      </c>
      <c r="BM2937" s="191" t="s">
        <v>7095</v>
      </c>
      <c r="BN2937" s="191" t="s">
        <v>3006</v>
      </c>
      <c r="BO2937" s="191" t="s">
        <v>726</v>
      </c>
      <c r="BU2937" s="191" t="s">
        <v>7095</v>
      </c>
      <c r="BV2937" s="191" t="s">
        <v>3006</v>
      </c>
      <c r="BW2937" s="191" t="s">
        <v>726</v>
      </c>
    </row>
    <row r="2938" spans="51:75" x14ac:dyDescent="0.3">
      <c r="AY2938" s="251" t="e">
        <f>VLOOKUP(C2938,#REF!, 2,FALSE)</f>
        <v>#REF!</v>
      </c>
      <c r="BM2938" s="191" t="s">
        <v>1290</v>
      </c>
      <c r="BN2938" s="191" t="s">
        <v>632</v>
      </c>
      <c r="BO2938" s="191" t="s">
        <v>3863</v>
      </c>
      <c r="BU2938" s="191" t="s">
        <v>1290</v>
      </c>
      <c r="BV2938" s="191" t="s">
        <v>632</v>
      </c>
      <c r="BW2938" s="191" t="s">
        <v>3863</v>
      </c>
    </row>
    <row r="2939" spans="51:75" x14ac:dyDescent="0.3">
      <c r="AY2939" s="251" t="e">
        <f>VLOOKUP(C2939,#REF!, 2,FALSE)</f>
        <v>#REF!</v>
      </c>
      <c r="BM2939" s="191" t="s">
        <v>7096</v>
      </c>
      <c r="BN2939" s="191" t="s">
        <v>3253</v>
      </c>
      <c r="BO2939" s="191" t="s">
        <v>4500</v>
      </c>
      <c r="BU2939" s="191" t="s">
        <v>7096</v>
      </c>
      <c r="BV2939" s="191" t="s">
        <v>3253</v>
      </c>
      <c r="BW2939" s="191" t="s">
        <v>4500</v>
      </c>
    </row>
    <row r="2940" spans="51:75" x14ac:dyDescent="0.3">
      <c r="AY2940" s="251" t="e">
        <f>VLOOKUP(C2940,#REF!, 2,FALSE)</f>
        <v>#REF!</v>
      </c>
      <c r="BM2940" s="191" t="s">
        <v>7097</v>
      </c>
      <c r="BN2940" s="191" t="s">
        <v>927</v>
      </c>
      <c r="BO2940" s="191" t="s">
        <v>7098</v>
      </c>
      <c r="BU2940" s="191" t="s">
        <v>7097</v>
      </c>
      <c r="BV2940" s="191" t="s">
        <v>927</v>
      </c>
      <c r="BW2940" s="191" t="s">
        <v>7098</v>
      </c>
    </row>
    <row r="2941" spans="51:75" x14ac:dyDescent="0.3">
      <c r="AY2941" s="251" t="e">
        <f>VLOOKUP(C2941,#REF!, 2,FALSE)</f>
        <v>#REF!</v>
      </c>
      <c r="BM2941" s="191" t="s">
        <v>7099</v>
      </c>
      <c r="BN2941" s="191" t="s">
        <v>637</v>
      </c>
      <c r="BO2941" s="191" t="s">
        <v>5432</v>
      </c>
      <c r="BU2941" s="191" t="s">
        <v>7099</v>
      </c>
      <c r="BV2941" s="191" t="s">
        <v>637</v>
      </c>
      <c r="BW2941" s="191" t="s">
        <v>5432</v>
      </c>
    </row>
    <row r="2942" spans="51:75" x14ac:dyDescent="0.3">
      <c r="AY2942" s="251" t="e">
        <f>VLOOKUP(C2942,#REF!, 2,FALSE)</f>
        <v>#REF!</v>
      </c>
      <c r="BM2942" s="191" t="s">
        <v>7100</v>
      </c>
      <c r="BN2942" s="191" t="s">
        <v>1273</v>
      </c>
      <c r="BO2942" s="191" t="s">
        <v>7101</v>
      </c>
      <c r="BU2942" s="191" t="s">
        <v>7100</v>
      </c>
      <c r="BV2942" s="191" t="s">
        <v>1273</v>
      </c>
      <c r="BW2942" s="191" t="s">
        <v>7101</v>
      </c>
    </row>
    <row r="2943" spans="51:75" x14ac:dyDescent="0.3">
      <c r="AY2943" s="251" t="e">
        <f>VLOOKUP(C2943,#REF!, 2,FALSE)</f>
        <v>#REF!</v>
      </c>
      <c r="BM2943" s="191" t="s">
        <v>7102</v>
      </c>
      <c r="BN2943" s="191" t="s">
        <v>1343</v>
      </c>
      <c r="BO2943" s="191" t="s">
        <v>7103</v>
      </c>
      <c r="BU2943" s="191" t="s">
        <v>7102</v>
      </c>
      <c r="BV2943" s="191" t="s">
        <v>1343</v>
      </c>
      <c r="BW2943" s="191" t="s">
        <v>7103</v>
      </c>
    </row>
    <row r="2944" spans="51:75" x14ac:dyDescent="0.3">
      <c r="AY2944" s="251" t="e">
        <f>VLOOKUP(C2944,#REF!, 2,FALSE)</f>
        <v>#REF!</v>
      </c>
      <c r="BM2944" s="191" t="s">
        <v>7104</v>
      </c>
      <c r="BN2944" s="191" t="s">
        <v>3088</v>
      </c>
      <c r="BO2944" s="191" t="s">
        <v>2984</v>
      </c>
      <c r="BU2944" s="191" t="s">
        <v>7104</v>
      </c>
      <c r="BV2944" s="191" t="s">
        <v>3088</v>
      </c>
      <c r="BW2944" s="191" t="s">
        <v>2984</v>
      </c>
    </row>
    <row r="2945" spans="51:75" x14ac:dyDescent="0.3">
      <c r="AY2945" s="251" t="e">
        <f>VLOOKUP(C2945,#REF!, 2,FALSE)</f>
        <v>#REF!</v>
      </c>
      <c r="BM2945" s="191" t="s">
        <v>7105</v>
      </c>
      <c r="BN2945" s="191" t="s">
        <v>1140</v>
      </c>
      <c r="BO2945" s="191" t="s">
        <v>7106</v>
      </c>
      <c r="BU2945" s="191" t="s">
        <v>7105</v>
      </c>
      <c r="BV2945" s="191" t="s">
        <v>1140</v>
      </c>
      <c r="BW2945" s="191" t="s">
        <v>7106</v>
      </c>
    </row>
    <row r="2946" spans="51:75" x14ac:dyDescent="0.3">
      <c r="AY2946" s="251" t="e">
        <f>VLOOKUP(C2946,#REF!, 2,FALSE)</f>
        <v>#REF!</v>
      </c>
      <c r="BM2946" s="191" t="s">
        <v>7107</v>
      </c>
      <c r="BN2946" s="191" t="s">
        <v>3203</v>
      </c>
      <c r="BO2946" s="191" t="s">
        <v>7108</v>
      </c>
      <c r="BU2946" s="191" t="s">
        <v>7107</v>
      </c>
      <c r="BV2946" s="191" t="s">
        <v>3203</v>
      </c>
      <c r="BW2946" s="191" t="s">
        <v>7108</v>
      </c>
    </row>
    <row r="2947" spans="51:75" x14ac:dyDescent="0.3">
      <c r="AY2947" s="251" t="e">
        <f>VLOOKUP(C2947,#REF!, 2,FALSE)</f>
        <v>#REF!</v>
      </c>
      <c r="BM2947" s="191" t="s">
        <v>1291</v>
      </c>
      <c r="BN2947" s="191" t="s">
        <v>16992</v>
      </c>
      <c r="BO2947" s="191" t="s">
        <v>5365</v>
      </c>
      <c r="BU2947" s="191" t="s">
        <v>1291</v>
      </c>
      <c r="BV2947" s="191" t="s">
        <v>16992</v>
      </c>
      <c r="BW2947" s="191" t="s">
        <v>5365</v>
      </c>
    </row>
    <row r="2948" spans="51:75" x14ac:dyDescent="0.3">
      <c r="AY2948" s="251" t="e">
        <f>VLOOKUP(C2948,#REF!, 2,FALSE)</f>
        <v>#REF!</v>
      </c>
      <c r="BM2948" s="191" t="s">
        <v>7109</v>
      </c>
      <c r="BN2948" s="191" t="s">
        <v>1140</v>
      </c>
      <c r="BO2948" s="191" t="s">
        <v>7110</v>
      </c>
      <c r="BU2948" s="191" t="s">
        <v>7109</v>
      </c>
      <c r="BV2948" s="191" t="s">
        <v>1140</v>
      </c>
      <c r="BW2948" s="191" t="s">
        <v>7110</v>
      </c>
    </row>
    <row r="2949" spans="51:75" x14ac:dyDescent="0.3">
      <c r="AY2949" s="251" t="e">
        <f>VLOOKUP(C2949,#REF!, 2,FALSE)</f>
        <v>#REF!</v>
      </c>
      <c r="BM2949" s="191" t="s">
        <v>7111</v>
      </c>
      <c r="BN2949" s="191" t="s">
        <v>3203</v>
      </c>
      <c r="BO2949" s="191" t="s">
        <v>945</v>
      </c>
      <c r="BU2949" s="191" t="s">
        <v>7111</v>
      </c>
      <c r="BV2949" s="191" t="s">
        <v>3203</v>
      </c>
      <c r="BW2949" s="191" t="s">
        <v>945</v>
      </c>
    </row>
    <row r="2950" spans="51:75" x14ac:dyDescent="0.3">
      <c r="AY2950" s="251" t="e">
        <f>VLOOKUP(C2950,#REF!, 2,FALSE)</f>
        <v>#REF!</v>
      </c>
      <c r="BM2950" s="191" t="s">
        <v>7112</v>
      </c>
      <c r="BN2950" s="191" t="s">
        <v>3098</v>
      </c>
      <c r="BO2950" s="191" t="s">
        <v>7113</v>
      </c>
      <c r="BU2950" s="191" t="s">
        <v>7112</v>
      </c>
      <c r="BV2950" s="191" t="s">
        <v>3098</v>
      </c>
      <c r="BW2950" s="191" t="s">
        <v>7113</v>
      </c>
    </row>
    <row r="2951" spans="51:75" x14ac:dyDescent="0.3">
      <c r="AY2951" s="251" t="e">
        <f>VLOOKUP(C2951,#REF!, 2,FALSE)</f>
        <v>#REF!</v>
      </c>
      <c r="BM2951" s="191" t="s">
        <v>177</v>
      </c>
      <c r="BN2951" s="191" t="s">
        <v>3203</v>
      </c>
      <c r="BO2951" s="191" t="s">
        <v>1745</v>
      </c>
      <c r="BU2951" s="191" t="s">
        <v>177</v>
      </c>
      <c r="BV2951" s="191" t="s">
        <v>3203</v>
      </c>
      <c r="BW2951" s="191" t="s">
        <v>1745</v>
      </c>
    </row>
    <row r="2952" spans="51:75" x14ac:dyDescent="0.3">
      <c r="AY2952" s="251" t="e">
        <f>VLOOKUP(C2952,#REF!, 2,FALSE)</f>
        <v>#REF!</v>
      </c>
      <c r="BM2952" s="191" t="s">
        <v>7114</v>
      </c>
      <c r="BN2952" s="191" t="s">
        <v>1343</v>
      </c>
      <c r="BO2952" s="191" t="s">
        <v>5862</v>
      </c>
      <c r="BU2952" s="191" t="s">
        <v>7114</v>
      </c>
      <c r="BV2952" s="191" t="s">
        <v>1343</v>
      </c>
      <c r="BW2952" s="191" t="s">
        <v>5862</v>
      </c>
    </row>
    <row r="2953" spans="51:75" x14ac:dyDescent="0.3">
      <c r="AY2953" s="251" t="e">
        <f>VLOOKUP(C2953,#REF!, 2,FALSE)</f>
        <v>#REF!</v>
      </c>
      <c r="BM2953" s="191" t="s">
        <v>1292</v>
      </c>
      <c r="BN2953" s="191" t="s">
        <v>3203</v>
      </c>
      <c r="BO2953" s="191" t="s">
        <v>717</v>
      </c>
      <c r="BU2953" s="191" t="s">
        <v>1292</v>
      </c>
      <c r="BV2953" s="191" t="s">
        <v>3203</v>
      </c>
      <c r="BW2953" s="191" t="s">
        <v>717</v>
      </c>
    </row>
    <row r="2954" spans="51:75" x14ac:dyDescent="0.3">
      <c r="AY2954" s="251" t="e">
        <f>VLOOKUP(C2954,#REF!, 2,FALSE)</f>
        <v>#REF!</v>
      </c>
      <c r="BM2954" s="191" t="s">
        <v>7115</v>
      </c>
      <c r="BN2954" s="191" t="s">
        <v>3084</v>
      </c>
      <c r="BO2954" s="191" t="s">
        <v>5105</v>
      </c>
      <c r="BU2954" s="191" t="s">
        <v>7115</v>
      </c>
      <c r="BV2954" s="191" t="s">
        <v>3084</v>
      </c>
      <c r="BW2954" s="191" t="s">
        <v>5105</v>
      </c>
    </row>
    <row r="2955" spans="51:75" x14ac:dyDescent="0.3">
      <c r="AY2955" s="251" t="e">
        <f>VLOOKUP(C2955,#REF!, 2,FALSE)</f>
        <v>#REF!</v>
      </c>
      <c r="BM2955" s="191" t="s">
        <v>7116</v>
      </c>
      <c r="BN2955" s="191" t="s">
        <v>1343</v>
      </c>
      <c r="BO2955" s="191" t="s">
        <v>2887</v>
      </c>
      <c r="BU2955" s="191" t="s">
        <v>7116</v>
      </c>
      <c r="BV2955" s="191" t="s">
        <v>1343</v>
      </c>
      <c r="BW2955" s="191" t="s">
        <v>2887</v>
      </c>
    </row>
    <row r="2956" spans="51:75" x14ac:dyDescent="0.3">
      <c r="AY2956" s="251" t="e">
        <f>VLOOKUP(C2956,#REF!, 2,FALSE)</f>
        <v>#REF!</v>
      </c>
      <c r="BM2956" s="191" t="s">
        <v>7117</v>
      </c>
      <c r="BN2956" s="191" t="s">
        <v>3029</v>
      </c>
      <c r="BO2956" s="191" t="s">
        <v>4173</v>
      </c>
      <c r="BU2956" s="191" t="s">
        <v>7117</v>
      </c>
      <c r="BV2956" s="191" t="s">
        <v>3029</v>
      </c>
      <c r="BW2956" s="191" t="s">
        <v>4173</v>
      </c>
    </row>
    <row r="2957" spans="51:75" x14ac:dyDescent="0.3">
      <c r="AY2957" s="251" t="e">
        <f>VLOOKUP(C2957,#REF!, 2,FALSE)</f>
        <v>#REF!</v>
      </c>
      <c r="BM2957" s="191" t="s">
        <v>7118</v>
      </c>
      <c r="BN2957" s="191" t="s">
        <v>863</v>
      </c>
      <c r="BO2957" s="191" t="s">
        <v>945</v>
      </c>
      <c r="BU2957" s="191" t="s">
        <v>7118</v>
      </c>
      <c r="BV2957" s="191" t="s">
        <v>863</v>
      </c>
      <c r="BW2957" s="191" t="s">
        <v>945</v>
      </c>
    </row>
    <row r="2958" spans="51:75" x14ac:dyDescent="0.3">
      <c r="AY2958" s="251" t="e">
        <f>VLOOKUP(C2958,#REF!, 2,FALSE)</f>
        <v>#REF!</v>
      </c>
      <c r="BM2958" s="191" t="s">
        <v>7119</v>
      </c>
      <c r="BN2958" s="191" t="s">
        <v>16992</v>
      </c>
      <c r="BO2958" s="191" t="s">
        <v>666</v>
      </c>
      <c r="BU2958" s="191" t="s">
        <v>7119</v>
      </c>
      <c r="BV2958" s="191" t="s">
        <v>16992</v>
      </c>
      <c r="BW2958" s="191" t="s">
        <v>666</v>
      </c>
    </row>
    <row r="2959" spans="51:75" x14ac:dyDescent="0.3">
      <c r="AY2959" s="251" t="e">
        <f>VLOOKUP(C2959,#REF!, 2,FALSE)</f>
        <v>#REF!</v>
      </c>
      <c r="BM2959" s="191" t="s">
        <v>7120</v>
      </c>
      <c r="BN2959" s="191" t="s">
        <v>3029</v>
      </c>
      <c r="BO2959" s="191" t="s">
        <v>4408</v>
      </c>
      <c r="BU2959" s="191" t="s">
        <v>7120</v>
      </c>
      <c r="BV2959" s="191" t="s">
        <v>3029</v>
      </c>
      <c r="BW2959" s="191" t="s">
        <v>4408</v>
      </c>
    </row>
    <row r="2960" spans="51:75" x14ac:dyDescent="0.3">
      <c r="AY2960" s="251" t="e">
        <f>VLOOKUP(C2960,#REF!, 2,FALSE)</f>
        <v>#REF!</v>
      </c>
      <c r="BM2960" s="191" t="s">
        <v>7121</v>
      </c>
      <c r="BN2960" s="191" t="s">
        <v>1270</v>
      </c>
      <c r="BO2960" s="191" t="s">
        <v>1202</v>
      </c>
      <c r="BU2960" s="191" t="s">
        <v>7121</v>
      </c>
      <c r="BV2960" s="191" t="s">
        <v>1270</v>
      </c>
      <c r="BW2960" s="191" t="s">
        <v>1202</v>
      </c>
    </row>
    <row r="2961" spans="51:75" x14ac:dyDescent="0.3">
      <c r="AY2961" s="251" t="e">
        <f>VLOOKUP(C2961,#REF!, 2,FALSE)</f>
        <v>#REF!</v>
      </c>
      <c r="BM2961" s="191" t="s">
        <v>7122</v>
      </c>
      <c r="BN2961" s="191" t="s">
        <v>3203</v>
      </c>
      <c r="BO2961" s="191" t="s">
        <v>7123</v>
      </c>
      <c r="BU2961" s="191" t="s">
        <v>7122</v>
      </c>
      <c r="BV2961" s="191" t="s">
        <v>3203</v>
      </c>
      <c r="BW2961" s="191" t="s">
        <v>7123</v>
      </c>
    </row>
    <row r="2962" spans="51:75" x14ac:dyDescent="0.3">
      <c r="AY2962" s="251" t="e">
        <f>VLOOKUP(C2962,#REF!, 2,FALSE)</f>
        <v>#REF!</v>
      </c>
      <c r="BM2962" s="191" t="s">
        <v>7124</v>
      </c>
      <c r="BN2962" s="191" t="s">
        <v>772</v>
      </c>
      <c r="BO2962" s="191" t="s">
        <v>2192</v>
      </c>
      <c r="BU2962" s="191" t="s">
        <v>7124</v>
      </c>
      <c r="BV2962" s="191" t="s">
        <v>772</v>
      </c>
      <c r="BW2962" s="191" t="s">
        <v>2192</v>
      </c>
    </row>
    <row r="2963" spans="51:75" x14ac:dyDescent="0.3">
      <c r="AY2963" s="251" t="e">
        <f>VLOOKUP(C2963,#REF!, 2,FALSE)</f>
        <v>#REF!</v>
      </c>
      <c r="BM2963" s="191" t="s">
        <v>130</v>
      </c>
      <c r="BN2963" s="191" t="s">
        <v>16989</v>
      </c>
      <c r="BO2963" s="191" t="s">
        <v>5018</v>
      </c>
      <c r="BU2963" s="191" t="s">
        <v>130</v>
      </c>
      <c r="BV2963" s="191" t="s">
        <v>16989</v>
      </c>
      <c r="BW2963" s="191" t="s">
        <v>5018</v>
      </c>
    </row>
    <row r="2964" spans="51:75" x14ac:dyDescent="0.3">
      <c r="AY2964" s="251" t="e">
        <f>VLOOKUP(C2964,#REF!, 2,FALSE)</f>
        <v>#REF!</v>
      </c>
      <c r="BM2964" s="191" t="s">
        <v>1293</v>
      </c>
      <c r="BN2964" s="191" t="s">
        <v>2984</v>
      </c>
      <c r="BO2964" s="191" t="s">
        <v>3335</v>
      </c>
      <c r="BU2964" s="191" t="s">
        <v>1293</v>
      </c>
      <c r="BV2964" s="191" t="s">
        <v>2984</v>
      </c>
      <c r="BW2964" s="191" t="s">
        <v>3335</v>
      </c>
    </row>
    <row r="2965" spans="51:75" x14ac:dyDescent="0.3">
      <c r="AY2965" s="251" t="e">
        <f>VLOOKUP(C2965,#REF!, 2,FALSE)</f>
        <v>#REF!</v>
      </c>
      <c r="BM2965" s="191" t="s">
        <v>1294</v>
      </c>
      <c r="BN2965" s="191" t="s">
        <v>2984</v>
      </c>
      <c r="BO2965" s="191" t="s">
        <v>2877</v>
      </c>
      <c r="BU2965" s="191" t="s">
        <v>1294</v>
      </c>
      <c r="BV2965" s="191" t="s">
        <v>2984</v>
      </c>
      <c r="BW2965" s="191" t="s">
        <v>2877</v>
      </c>
    </row>
    <row r="2966" spans="51:75" x14ac:dyDescent="0.3">
      <c r="AY2966" s="251" t="e">
        <f>VLOOKUP(C2966,#REF!, 2,FALSE)</f>
        <v>#REF!</v>
      </c>
      <c r="BM2966" s="191" t="s">
        <v>7126</v>
      </c>
      <c r="BN2966" s="191" t="s">
        <v>16989</v>
      </c>
      <c r="BO2966" s="191" t="s">
        <v>1728</v>
      </c>
      <c r="BU2966" s="191" t="s">
        <v>7126</v>
      </c>
      <c r="BV2966" s="191" t="s">
        <v>16989</v>
      </c>
      <c r="BW2966" s="191" t="s">
        <v>1728</v>
      </c>
    </row>
    <row r="2967" spans="51:75" x14ac:dyDescent="0.3">
      <c r="AY2967" s="251" t="e">
        <f>VLOOKUP(C2967,#REF!, 2,FALSE)</f>
        <v>#REF!</v>
      </c>
      <c r="BM2967" s="191" t="s">
        <v>7127</v>
      </c>
      <c r="BN2967" s="191" t="s">
        <v>704</v>
      </c>
      <c r="BO2967" s="191" t="s">
        <v>1213</v>
      </c>
      <c r="BU2967" s="191" t="s">
        <v>7127</v>
      </c>
      <c r="BV2967" s="191" t="s">
        <v>704</v>
      </c>
      <c r="BW2967" s="191" t="s">
        <v>1213</v>
      </c>
    </row>
    <row r="2968" spans="51:75" x14ac:dyDescent="0.3">
      <c r="AY2968" s="251" t="e">
        <f>VLOOKUP(C2968,#REF!, 2,FALSE)</f>
        <v>#REF!</v>
      </c>
      <c r="BM2968" s="191" t="s">
        <v>7128</v>
      </c>
      <c r="BN2968" s="191" t="s">
        <v>659</v>
      </c>
      <c r="BO2968" s="191" t="s">
        <v>2644</v>
      </c>
      <c r="BU2968" s="191" t="s">
        <v>7128</v>
      </c>
      <c r="BV2968" s="191" t="s">
        <v>659</v>
      </c>
      <c r="BW2968" s="191" t="s">
        <v>2644</v>
      </c>
    </row>
    <row r="2969" spans="51:75" x14ac:dyDescent="0.3">
      <c r="AY2969" s="251" t="e">
        <f>VLOOKUP(C2969,#REF!, 2,FALSE)</f>
        <v>#REF!</v>
      </c>
      <c r="BM2969" s="191" t="s">
        <v>1295</v>
      </c>
      <c r="BN2969" s="191" t="s">
        <v>2984</v>
      </c>
      <c r="BO2969" s="191" t="s">
        <v>5089</v>
      </c>
      <c r="BU2969" s="191" t="s">
        <v>1295</v>
      </c>
      <c r="BV2969" s="191" t="s">
        <v>2984</v>
      </c>
      <c r="BW2969" s="191" t="s">
        <v>5089</v>
      </c>
    </row>
    <row r="2970" spans="51:75" x14ac:dyDescent="0.3">
      <c r="AY2970" s="251" t="e">
        <f>VLOOKUP(C2970,#REF!, 2,FALSE)</f>
        <v>#REF!</v>
      </c>
      <c r="BM2970" s="191" t="s">
        <v>7129</v>
      </c>
      <c r="BN2970" s="191" t="s">
        <v>2984</v>
      </c>
      <c r="BO2970" s="191" t="s">
        <v>2984</v>
      </c>
      <c r="BU2970" s="191" t="s">
        <v>7129</v>
      </c>
      <c r="BV2970" s="191" t="s">
        <v>2984</v>
      </c>
      <c r="BW2970" s="191" t="s">
        <v>2984</v>
      </c>
    </row>
    <row r="2971" spans="51:75" x14ac:dyDescent="0.3">
      <c r="AY2971" s="251" t="e">
        <f>VLOOKUP(C2971,#REF!, 2,FALSE)</f>
        <v>#REF!</v>
      </c>
      <c r="BM2971" s="191" t="s">
        <v>7130</v>
      </c>
      <c r="BN2971" s="191" t="s">
        <v>1343</v>
      </c>
      <c r="BO2971" s="191" t="s">
        <v>6674</v>
      </c>
      <c r="BU2971" s="191" t="s">
        <v>7130</v>
      </c>
      <c r="BV2971" s="191" t="s">
        <v>1343</v>
      </c>
      <c r="BW2971" s="191" t="s">
        <v>6674</v>
      </c>
    </row>
    <row r="2972" spans="51:75" x14ac:dyDescent="0.3">
      <c r="AY2972" s="251" t="e">
        <f>VLOOKUP(C2972,#REF!, 2,FALSE)</f>
        <v>#REF!</v>
      </c>
      <c r="BM2972" s="191" t="s">
        <v>7131</v>
      </c>
      <c r="BN2972" s="191" t="s">
        <v>3006</v>
      </c>
      <c r="BO2972" s="191" t="s">
        <v>7132</v>
      </c>
      <c r="BU2972" s="191" t="s">
        <v>7131</v>
      </c>
      <c r="BV2972" s="191" t="s">
        <v>3006</v>
      </c>
      <c r="BW2972" s="191" t="s">
        <v>7132</v>
      </c>
    </row>
    <row r="2973" spans="51:75" x14ac:dyDescent="0.3">
      <c r="AY2973" s="251" t="e">
        <f>VLOOKUP(C2973,#REF!, 2,FALSE)</f>
        <v>#REF!</v>
      </c>
      <c r="BM2973" s="191" t="s">
        <v>7133</v>
      </c>
      <c r="BN2973" s="191" t="s">
        <v>2984</v>
      </c>
      <c r="BO2973" s="191" t="s">
        <v>6082</v>
      </c>
      <c r="BU2973" s="191" t="s">
        <v>7133</v>
      </c>
      <c r="BV2973" s="191" t="s">
        <v>2984</v>
      </c>
      <c r="BW2973" s="191" t="s">
        <v>6082</v>
      </c>
    </row>
    <row r="2974" spans="51:75" x14ac:dyDescent="0.3">
      <c r="AY2974" s="251" t="e">
        <f>VLOOKUP(C2974,#REF!, 2,FALSE)</f>
        <v>#REF!</v>
      </c>
      <c r="BM2974" s="191" t="s">
        <v>7134</v>
      </c>
      <c r="BN2974" s="191" t="s">
        <v>716</v>
      </c>
      <c r="BO2974" s="191" t="s">
        <v>7135</v>
      </c>
      <c r="BU2974" s="191" t="s">
        <v>7134</v>
      </c>
      <c r="BV2974" s="191" t="s">
        <v>716</v>
      </c>
      <c r="BW2974" s="191" t="s">
        <v>7135</v>
      </c>
    </row>
    <row r="2975" spans="51:75" x14ac:dyDescent="0.3">
      <c r="AY2975" s="251" t="e">
        <f>VLOOKUP(C2975,#REF!, 2,FALSE)</f>
        <v>#REF!</v>
      </c>
      <c r="BM2975" s="191" t="s">
        <v>7136</v>
      </c>
      <c r="BN2975" s="191" t="s">
        <v>629</v>
      </c>
      <c r="BO2975" s="191" t="s">
        <v>7137</v>
      </c>
      <c r="BU2975" s="191" t="s">
        <v>7136</v>
      </c>
      <c r="BV2975" s="191" t="s">
        <v>629</v>
      </c>
      <c r="BW2975" s="191" t="s">
        <v>7137</v>
      </c>
    </row>
    <row r="2976" spans="51:75" x14ac:dyDescent="0.3">
      <c r="AY2976" s="251" t="e">
        <f>VLOOKUP(C2976,#REF!, 2,FALSE)</f>
        <v>#REF!</v>
      </c>
      <c r="BM2976" s="191" t="s">
        <v>7138</v>
      </c>
      <c r="BN2976" s="191" t="s">
        <v>1343</v>
      </c>
      <c r="BO2976" s="191" t="s">
        <v>1539</v>
      </c>
      <c r="BU2976" s="191" t="s">
        <v>7138</v>
      </c>
      <c r="BV2976" s="191" t="s">
        <v>1343</v>
      </c>
      <c r="BW2976" s="191" t="s">
        <v>1539</v>
      </c>
    </row>
    <row r="2977" spans="51:75" x14ac:dyDescent="0.3">
      <c r="AY2977" s="251" t="e">
        <f>VLOOKUP(C2977,#REF!, 2,FALSE)</f>
        <v>#REF!</v>
      </c>
      <c r="BM2977" s="191" t="s">
        <v>1296</v>
      </c>
      <c r="BN2977" s="191" t="s">
        <v>16989</v>
      </c>
      <c r="BO2977" s="191" t="s">
        <v>661</v>
      </c>
      <c r="BU2977" s="191" t="s">
        <v>1296</v>
      </c>
      <c r="BV2977" s="191" t="s">
        <v>16989</v>
      </c>
      <c r="BW2977" s="191" t="s">
        <v>661</v>
      </c>
    </row>
    <row r="2978" spans="51:75" x14ac:dyDescent="0.3">
      <c r="AY2978" s="251" t="e">
        <f>VLOOKUP(C2978,#REF!, 2,FALSE)</f>
        <v>#REF!</v>
      </c>
      <c r="BM2978" s="191" t="s">
        <v>7141</v>
      </c>
      <c r="BN2978" s="191" t="s">
        <v>2984</v>
      </c>
      <c r="BO2978" s="191" t="s">
        <v>1145</v>
      </c>
      <c r="BU2978" s="191" t="s">
        <v>7141</v>
      </c>
      <c r="BV2978" s="191" t="s">
        <v>2984</v>
      </c>
      <c r="BW2978" s="191" t="s">
        <v>1145</v>
      </c>
    </row>
    <row r="2979" spans="51:75" x14ac:dyDescent="0.3">
      <c r="AY2979" s="251" t="e">
        <f>VLOOKUP(C2979,#REF!, 2,FALSE)</f>
        <v>#REF!</v>
      </c>
      <c r="BM2979" s="191" t="s">
        <v>1297</v>
      </c>
      <c r="BN2979" s="191" t="s">
        <v>1270</v>
      </c>
      <c r="BO2979" s="191" t="s">
        <v>2430</v>
      </c>
      <c r="BU2979" s="191" t="s">
        <v>1297</v>
      </c>
      <c r="BV2979" s="191" t="s">
        <v>1270</v>
      </c>
      <c r="BW2979" s="191" t="s">
        <v>2430</v>
      </c>
    </row>
    <row r="2980" spans="51:75" x14ac:dyDescent="0.3">
      <c r="AY2980" s="251" t="e">
        <f>VLOOKUP(C2980,#REF!, 2,FALSE)</f>
        <v>#REF!</v>
      </c>
      <c r="BM2980" s="191" t="s">
        <v>7142</v>
      </c>
      <c r="BN2980" s="191" t="s">
        <v>1268</v>
      </c>
      <c r="BO2980" s="191" t="s">
        <v>1207</v>
      </c>
      <c r="BU2980" s="191" t="s">
        <v>7142</v>
      </c>
      <c r="BV2980" s="191" t="s">
        <v>1268</v>
      </c>
      <c r="BW2980" s="191" t="s">
        <v>1207</v>
      </c>
    </row>
    <row r="2981" spans="51:75" x14ac:dyDescent="0.3">
      <c r="AY2981" s="251" t="e">
        <f>VLOOKUP(C2981,#REF!, 2,FALSE)</f>
        <v>#REF!</v>
      </c>
      <c r="BM2981" s="191" t="s">
        <v>7143</v>
      </c>
      <c r="BN2981" s="191" t="s">
        <v>1343</v>
      </c>
      <c r="BO2981" s="191" t="s">
        <v>6884</v>
      </c>
      <c r="BU2981" s="191" t="s">
        <v>7143</v>
      </c>
      <c r="BV2981" s="191" t="s">
        <v>1343</v>
      </c>
      <c r="BW2981" s="191" t="s">
        <v>6884</v>
      </c>
    </row>
    <row r="2982" spans="51:75" x14ac:dyDescent="0.3">
      <c r="AY2982" s="251" t="e">
        <f>VLOOKUP(C2982,#REF!, 2,FALSE)</f>
        <v>#REF!</v>
      </c>
      <c r="BM2982" s="191" t="s">
        <v>7145</v>
      </c>
      <c r="BN2982" s="191" t="s">
        <v>3046</v>
      </c>
      <c r="BO2982" s="191" t="s">
        <v>3744</v>
      </c>
      <c r="BU2982" s="191" t="s">
        <v>7145</v>
      </c>
      <c r="BV2982" s="191" t="s">
        <v>3046</v>
      </c>
      <c r="BW2982" s="191" t="s">
        <v>3744</v>
      </c>
    </row>
    <row r="2983" spans="51:75" x14ac:dyDescent="0.3">
      <c r="AY2983" s="251" t="e">
        <f>VLOOKUP(C2983,#REF!, 2,FALSE)</f>
        <v>#REF!</v>
      </c>
      <c r="BM2983" s="191" t="s">
        <v>7146</v>
      </c>
      <c r="BN2983" s="191" t="s">
        <v>1343</v>
      </c>
      <c r="BO2983" s="191" t="s">
        <v>3932</v>
      </c>
      <c r="BU2983" s="191" t="s">
        <v>7146</v>
      </c>
      <c r="BV2983" s="191" t="s">
        <v>1343</v>
      </c>
      <c r="BW2983" s="191" t="s">
        <v>3932</v>
      </c>
    </row>
    <row r="2984" spans="51:75" x14ac:dyDescent="0.3">
      <c r="AY2984" s="251" t="e">
        <f>VLOOKUP(C2984,#REF!, 2,FALSE)</f>
        <v>#REF!</v>
      </c>
      <c r="BM2984" s="191" t="s">
        <v>1298</v>
      </c>
      <c r="BN2984" s="191" t="s">
        <v>2984</v>
      </c>
      <c r="BO2984" s="191" t="s">
        <v>7147</v>
      </c>
      <c r="BU2984" s="191" t="s">
        <v>1298</v>
      </c>
      <c r="BV2984" s="191" t="s">
        <v>2984</v>
      </c>
      <c r="BW2984" s="191" t="s">
        <v>7147</v>
      </c>
    </row>
    <row r="2985" spans="51:75" x14ac:dyDescent="0.3">
      <c r="AY2985" s="251" t="e">
        <f>VLOOKUP(C2985,#REF!, 2,FALSE)</f>
        <v>#REF!</v>
      </c>
      <c r="BM2985" s="191" t="s">
        <v>7148</v>
      </c>
      <c r="BN2985" s="191" t="s">
        <v>3253</v>
      </c>
      <c r="BO2985" s="191" t="s">
        <v>1017</v>
      </c>
      <c r="BU2985" s="191" t="s">
        <v>7148</v>
      </c>
      <c r="BV2985" s="191" t="s">
        <v>3253</v>
      </c>
      <c r="BW2985" s="191" t="s">
        <v>1017</v>
      </c>
    </row>
    <row r="2986" spans="51:75" x14ac:dyDescent="0.3">
      <c r="AY2986" s="251" t="e">
        <f>VLOOKUP(C2986,#REF!, 2,FALSE)</f>
        <v>#REF!</v>
      </c>
      <c r="BM2986" s="191" t="s">
        <v>7149</v>
      </c>
      <c r="BN2986" s="191" t="s">
        <v>3003</v>
      </c>
      <c r="BO2986" s="191" t="s">
        <v>7150</v>
      </c>
      <c r="BU2986" s="191" t="s">
        <v>7149</v>
      </c>
      <c r="BV2986" s="191" t="s">
        <v>3003</v>
      </c>
      <c r="BW2986" s="191" t="s">
        <v>7150</v>
      </c>
    </row>
    <row r="2987" spans="51:75" x14ac:dyDescent="0.3">
      <c r="AY2987" s="251" t="e">
        <f>VLOOKUP(C2987,#REF!, 2,FALSE)</f>
        <v>#REF!</v>
      </c>
      <c r="BM2987" s="191" t="s">
        <v>7151</v>
      </c>
      <c r="BN2987" s="191" t="s">
        <v>704</v>
      </c>
      <c r="BO2987" s="191" t="s">
        <v>1264</v>
      </c>
      <c r="BU2987" s="191" t="s">
        <v>7151</v>
      </c>
      <c r="BV2987" s="191" t="s">
        <v>704</v>
      </c>
      <c r="BW2987" s="191" t="s">
        <v>1264</v>
      </c>
    </row>
    <row r="2988" spans="51:75" x14ac:dyDescent="0.3">
      <c r="AY2988" s="251" t="e">
        <f>VLOOKUP(C2988,#REF!, 2,FALSE)</f>
        <v>#REF!</v>
      </c>
      <c r="BM2988" s="191" t="s">
        <v>7152</v>
      </c>
      <c r="BN2988" s="191" t="s">
        <v>16989</v>
      </c>
      <c r="BO2988" s="191" t="s">
        <v>5460</v>
      </c>
      <c r="BU2988" s="191" t="s">
        <v>7152</v>
      </c>
      <c r="BV2988" s="191" t="s">
        <v>16989</v>
      </c>
      <c r="BW2988" s="191" t="s">
        <v>5460</v>
      </c>
    </row>
    <row r="2989" spans="51:75" x14ac:dyDescent="0.3">
      <c r="AY2989" s="251" t="e">
        <f>VLOOKUP(C2989,#REF!, 2,FALSE)</f>
        <v>#REF!</v>
      </c>
      <c r="BM2989" s="191" t="s">
        <v>7155</v>
      </c>
      <c r="BN2989" s="191" t="s">
        <v>772</v>
      </c>
      <c r="BO2989" s="191" t="s">
        <v>1857</v>
      </c>
      <c r="BU2989" s="191" t="s">
        <v>7155</v>
      </c>
      <c r="BV2989" s="191" t="s">
        <v>772</v>
      </c>
      <c r="BW2989" s="191" t="s">
        <v>1857</v>
      </c>
    </row>
    <row r="2990" spans="51:75" x14ac:dyDescent="0.3">
      <c r="AY2990" s="251" t="e">
        <f>VLOOKUP(C2990,#REF!, 2,FALSE)</f>
        <v>#REF!</v>
      </c>
      <c r="BM2990" s="191" t="s">
        <v>7156</v>
      </c>
      <c r="BN2990" s="191" t="s">
        <v>16989</v>
      </c>
      <c r="BO2990" s="191" t="s">
        <v>2367</v>
      </c>
      <c r="BU2990" s="191" t="s">
        <v>7156</v>
      </c>
      <c r="BV2990" s="191" t="s">
        <v>16989</v>
      </c>
      <c r="BW2990" s="191" t="s">
        <v>2367</v>
      </c>
    </row>
    <row r="2991" spans="51:75" x14ac:dyDescent="0.3">
      <c r="AY2991" s="251" t="e">
        <f>VLOOKUP(C2991,#REF!, 2,FALSE)</f>
        <v>#REF!</v>
      </c>
      <c r="BM2991" s="191" t="s">
        <v>7157</v>
      </c>
      <c r="BN2991" s="191" t="s">
        <v>2984</v>
      </c>
      <c r="BO2991" s="191" t="s">
        <v>993</v>
      </c>
      <c r="BU2991" s="191" t="s">
        <v>7157</v>
      </c>
      <c r="BV2991" s="191" t="s">
        <v>2984</v>
      </c>
      <c r="BW2991" s="191" t="s">
        <v>993</v>
      </c>
    </row>
    <row r="2992" spans="51:75" x14ac:dyDescent="0.3">
      <c r="AY2992" s="251" t="e">
        <f>VLOOKUP(C2992,#REF!, 2,FALSE)</f>
        <v>#REF!</v>
      </c>
      <c r="BM2992" s="191" t="s">
        <v>7158</v>
      </c>
      <c r="BN2992" s="191" t="s">
        <v>670</v>
      </c>
      <c r="BO2992" s="191" t="s">
        <v>7159</v>
      </c>
      <c r="BU2992" s="191" t="s">
        <v>7158</v>
      </c>
      <c r="BV2992" s="191" t="s">
        <v>670</v>
      </c>
      <c r="BW2992" s="191" t="s">
        <v>7159</v>
      </c>
    </row>
    <row r="2993" spans="51:75" x14ac:dyDescent="0.3">
      <c r="AY2993" s="251" t="e">
        <f>VLOOKUP(C2993,#REF!, 2,FALSE)</f>
        <v>#REF!</v>
      </c>
      <c r="BM2993" s="191" t="s">
        <v>178</v>
      </c>
      <c r="BN2993" s="191" t="s">
        <v>716</v>
      </c>
      <c r="BO2993" s="191" t="s">
        <v>7161</v>
      </c>
      <c r="BU2993" s="191" t="s">
        <v>178</v>
      </c>
      <c r="BV2993" s="191" t="s">
        <v>716</v>
      </c>
      <c r="BW2993" s="191" t="s">
        <v>7161</v>
      </c>
    </row>
    <row r="2994" spans="51:75" x14ac:dyDescent="0.3">
      <c r="AY2994" s="251" t="e">
        <f>VLOOKUP(C2994,#REF!, 2,FALSE)</f>
        <v>#REF!</v>
      </c>
      <c r="BM2994" s="191" t="s">
        <v>7163</v>
      </c>
      <c r="BN2994" s="191" t="s">
        <v>640</v>
      </c>
      <c r="BO2994" s="191" t="s">
        <v>4364</v>
      </c>
      <c r="BU2994" s="191" t="s">
        <v>7163</v>
      </c>
      <c r="BV2994" s="191" t="s">
        <v>640</v>
      </c>
      <c r="BW2994" s="191" t="s">
        <v>4364</v>
      </c>
    </row>
    <row r="2995" spans="51:75" x14ac:dyDescent="0.3">
      <c r="AY2995" s="251" t="e">
        <f>VLOOKUP(C2995,#REF!, 2,FALSE)</f>
        <v>#REF!</v>
      </c>
      <c r="BM2995" s="191" t="s">
        <v>7165</v>
      </c>
      <c r="BN2995" s="191" t="s">
        <v>1268</v>
      </c>
      <c r="BO2995" s="191" t="s">
        <v>7167</v>
      </c>
      <c r="BU2995" s="191" t="s">
        <v>7165</v>
      </c>
      <c r="BV2995" s="191" t="s">
        <v>1268</v>
      </c>
      <c r="BW2995" s="191" t="s">
        <v>7167</v>
      </c>
    </row>
    <row r="2996" spans="51:75" x14ac:dyDescent="0.3">
      <c r="AY2996" s="251" t="e">
        <f>VLOOKUP(C2996,#REF!, 2,FALSE)</f>
        <v>#REF!</v>
      </c>
      <c r="BM2996" s="191" t="s">
        <v>7168</v>
      </c>
      <c r="BN2996" s="191" t="s">
        <v>3253</v>
      </c>
      <c r="BO2996" s="191" t="s">
        <v>7169</v>
      </c>
      <c r="BU2996" s="191" t="s">
        <v>7168</v>
      </c>
      <c r="BV2996" s="191" t="s">
        <v>3253</v>
      </c>
      <c r="BW2996" s="191" t="s">
        <v>7169</v>
      </c>
    </row>
    <row r="2997" spans="51:75" x14ac:dyDescent="0.3">
      <c r="AY2997" s="251" t="e">
        <f>VLOOKUP(C2997,#REF!, 2,FALSE)</f>
        <v>#REF!</v>
      </c>
      <c r="BM2997" s="191" t="s">
        <v>7170</v>
      </c>
      <c r="BN2997" s="191" t="s">
        <v>3003</v>
      </c>
      <c r="BO2997" s="191" t="s">
        <v>771</v>
      </c>
      <c r="BU2997" s="191" t="s">
        <v>7170</v>
      </c>
      <c r="BV2997" s="191" t="s">
        <v>3003</v>
      </c>
      <c r="BW2997" s="191" t="s">
        <v>771</v>
      </c>
    </row>
    <row r="2998" spans="51:75" x14ac:dyDescent="0.3">
      <c r="AY2998" s="251" t="e">
        <f>VLOOKUP(C2998,#REF!, 2,FALSE)</f>
        <v>#REF!</v>
      </c>
      <c r="BM2998" s="191" t="s">
        <v>7171</v>
      </c>
      <c r="BN2998" s="191" t="s">
        <v>624</v>
      </c>
      <c r="BO2998" s="191" t="s">
        <v>4367</v>
      </c>
      <c r="BU2998" s="191" t="s">
        <v>7171</v>
      </c>
      <c r="BV2998" s="191" t="s">
        <v>624</v>
      </c>
      <c r="BW2998" s="191" t="s">
        <v>4367</v>
      </c>
    </row>
    <row r="2999" spans="51:75" x14ac:dyDescent="0.3">
      <c r="AY2999" s="251" t="e">
        <f>VLOOKUP(C2999,#REF!, 2,FALSE)</f>
        <v>#REF!</v>
      </c>
      <c r="BM2999" s="191" t="s">
        <v>99</v>
      </c>
      <c r="BN2999" s="191" t="s">
        <v>697</v>
      </c>
      <c r="BO2999" s="191" t="s">
        <v>7172</v>
      </c>
      <c r="BU2999" s="191" t="s">
        <v>99</v>
      </c>
      <c r="BV2999" s="191" t="s">
        <v>697</v>
      </c>
      <c r="BW2999" s="191" t="s">
        <v>7172</v>
      </c>
    </row>
    <row r="3000" spans="51:75" x14ac:dyDescent="0.3">
      <c r="AY3000" s="251" t="e">
        <f>VLOOKUP(C3000,#REF!, 2,FALSE)</f>
        <v>#REF!</v>
      </c>
      <c r="BM3000" s="191" t="s">
        <v>7173</v>
      </c>
      <c r="BN3000" s="191" t="s">
        <v>798</v>
      </c>
      <c r="BO3000" s="191" t="s">
        <v>7174</v>
      </c>
      <c r="BU3000" s="191" t="s">
        <v>7173</v>
      </c>
      <c r="BV3000" s="191" t="s">
        <v>798</v>
      </c>
      <c r="BW3000" s="191" t="s">
        <v>7174</v>
      </c>
    </row>
    <row r="3001" spans="51:75" x14ac:dyDescent="0.3">
      <c r="AY3001" s="251" t="e">
        <f>VLOOKUP(C3001,#REF!, 2,FALSE)</f>
        <v>#REF!</v>
      </c>
      <c r="BM3001" s="191" t="s">
        <v>7175</v>
      </c>
      <c r="BN3001" s="191" t="s">
        <v>697</v>
      </c>
      <c r="BO3001" s="191" t="s">
        <v>5353</v>
      </c>
      <c r="BU3001" s="191" t="s">
        <v>7175</v>
      </c>
      <c r="BV3001" s="191" t="s">
        <v>697</v>
      </c>
      <c r="BW3001" s="191" t="s">
        <v>5353</v>
      </c>
    </row>
    <row r="3002" spans="51:75" x14ac:dyDescent="0.3">
      <c r="AY3002" s="251" t="e">
        <f>VLOOKUP(C3002,#REF!, 2,FALSE)</f>
        <v>#REF!</v>
      </c>
      <c r="BM3002" s="191" t="s">
        <v>179</v>
      </c>
      <c r="BN3002" s="191" t="s">
        <v>637</v>
      </c>
      <c r="BO3002" s="191" t="s">
        <v>7176</v>
      </c>
      <c r="BU3002" s="191" t="s">
        <v>179</v>
      </c>
      <c r="BV3002" s="191" t="s">
        <v>637</v>
      </c>
      <c r="BW3002" s="191" t="s">
        <v>7176</v>
      </c>
    </row>
    <row r="3003" spans="51:75" x14ac:dyDescent="0.3">
      <c r="AY3003" s="251" t="e">
        <f>VLOOKUP(C3003,#REF!, 2,FALSE)</f>
        <v>#REF!</v>
      </c>
      <c r="BM3003" s="191" t="s">
        <v>180</v>
      </c>
      <c r="BN3003" s="191" t="s">
        <v>637</v>
      </c>
      <c r="BO3003" s="191" t="s">
        <v>7177</v>
      </c>
      <c r="BU3003" s="191" t="s">
        <v>180</v>
      </c>
      <c r="BV3003" s="191" t="s">
        <v>637</v>
      </c>
      <c r="BW3003" s="191" t="s">
        <v>7177</v>
      </c>
    </row>
    <row r="3004" spans="51:75" x14ac:dyDescent="0.3">
      <c r="AY3004" s="251" t="e">
        <f>VLOOKUP(C3004,#REF!, 2,FALSE)</f>
        <v>#REF!</v>
      </c>
      <c r="BM3004" s="191" t="s">
        <v>7178</v>
      </c>
      <c r="BN3004" s="191" t="s">
        <v>2984</v>
      </c>
      <c r="BO3004" s="191" t="s">
        <v>2984</v>
      </c>
      <c r="BU3004" s="191" t="s">
        <v>7178</v>
      </c>
      <c r="BV3004" s="191" t="s">
        <v>2984</v>
      </c>
      <c r="BW3004" s="191" t="s">
        <v>2984</v>
      </c>
    </row>
    <row r="3005" spans="51:75" x14ac:dyDescent="0.3">
      <c r="AY3005" s="251" t="e">
        <f>VLOOKUP(C3005,#REF!, 2,FALSE)</f>
        <v>#REF!</v>
      </c>
      <c r="BM3005" s="191" t="s">
        <v>7179</v>
      </c>
      <c r="BN3005" s="191" t="s">
        <v>1140</v>
      </c>
      <c r="BO3005" s="191" t="s">
        <v>6592</v>
      </c>
      <c r="BU3005" s="191" t="s">
        <v>7179</v>
      </c>
      <c r="BV3005" s="191" t="s">
        <v>1140</v>
      </c>
      <c r="BW3005" s="191" t="s">
        <v>6592</v>
      </c>
    </row>
    <row r="3006" spans="51:75" x14ac:dyDescent="0.3">
      <c r="AY3006" s="251" t="e">
        <f>VLOOKUP(C3006,#REF!, 2,FALSE)</f>
        <v>#REF!</v>
      </c>
      <c r="BM3006" s="191" t="s">
        <v>1299</v>
      </c>
      <c r="BN3006" s="191" t="s">
        <v>720</v>
      </c>
      <c r="BO3006" s="191" t="s">
        <v>1283</v>
      </c>
      <c r="BU3006" s="191" t="s">
        <v>1299</v>
      </c>
      <c r="BV3006" s="191" t="s">
        <v>720</v>
      </c>
      <c r="BW3006" s="191" t="s">
        <v>1283</v>
      </c>
    </row>
    <row r="3007" spans="51:75" x14ac:dyDescent="0.3">
      <c r="AY3007" s="251" t="e">
        <f>VLOOKUP(C3007,#REF!, 2,FALSE)</f>
        <v>#REF!</v>
      </c>
      <c r="BM3007" s="191" t="s">
        <v>1300</v>
      </c>
      <c r="BN3007" s="191" t="s">
        <v>716</v>
      </c>
      <c r="BO3007" s="191" t="s">
        <v>1330</v>
      </c>
      <c r="BU3007" s="191" t="s">
        <v>1300</v>
      </c>
      <c r="BV3007" s="191" t="s">
        <v>716</v>
      </c>
      <c r="BW3007" s="191" t="s">
        <v>1330</v>
      </c>
    </row>
    <row r="3008" spans="51:75" x14ac:dyDescent="0.3">
      <c r="AY3008" s="251" t="e">
        <f>VLOOKUP(C3008,#REF!, 2,FALSE)</f>
        <v>#REF!</v>
      </c>
      <c r="BM3008" s="191" t="s">
        <v>1301</v>
      </c>
      <c r="BN3008" s="191" t="s">
        <v>626</v>
      </c>
      <c r="BO3008" s="191" t="s">
        <v>2887</v>
      </c>
      <c r="BU3008" s="191" t="s">
        <v>1301</v>
      </c>
      <c r="BV3008" s="191" t="s">
        <v>626</v>
      </c>
      <c r="BW3008" s="191" t="s">
        <v>2887</v>
      </c>
    </row>
    <row r="3009" spans="51:75" x14ac:dyDescent="0.3">
      <c r="AY3009" s="251" t="e">
        <f>VLOOKUP(C3009,#REF!, 2,FALSE)</f>
        <v>#REF!</v>
      </c>
      <c r="BM3009" s="191" t="s">
        <v>7180</v>
      </c>
      <c r="BN3009" s="191" t="s">
        <v>1273</v>
      </c>
      <c r="BO3009" s="191" t="s">
        <v>7181</v>
      </c>
      <c r="BU3009" s="191" t="s">
        <v>7180</v>
      </c>
      <c r="BV3009" s="191" t="s">
        <v>1273</v>
      </c>
      <c r="BW3009" s="191" t="s">
        <v>7181</v>
      </c>
    </row>
    <row r="3010" spans="51:75" x14ac:dyDescent="0.3">
      <c r="AY3010" s="251" t="e">
        <f>VLOOKUP(C3010,#REF!, 2,FALSE)</f>
        <v>#REF!</v>
      </c>
      <c r="BM3010" s="191" t="s">
        <v>7182</v>
      </c>
      <c r="BN3010" s="191" t="s">
        <v>3203</v>
      </c>
      <c r="BO3010" s="191" t="s">
        <v>771</v>
      </c>
      <c r="BU3010" s="191" t="s">
        <v>7182</v>
      </c>
      <c r="BV3010" s="191" t="s">
        <v>3203</v>
      </c>
      <c r="BW3010" s="191" t="s">
        <v>771</v>
      </c>
    </row>
    <row r="3011" spans="51:75" x14ac:dyDescent="0.3">
      <c r="AY3011" s="251" t="e">
        <f>VLOOKUP(C3011,#REF!, 2,FALSE)</f>
        <v>#REF!</v>
      </c>
      <c r="BM3011" s="191" t="s">
        <v>7183</v>
      </c>
      <c r="BN3011" s="191" t="s">
        <v>3006</v>
      </c>
      <c r="BO3011" s="191" t="s">
        <v>7184</v>
      </c>
      <c r="BU3011" s="191" t="s">
        <v>7183</v>
      </c>
      <c r="BV3011" s="191" t="s">
        <v>3006</v>
      </c>
      <c r="BW3011" s="191" t="s">
        <v>7184</v>
      </c>
    </row>
    <row r="3012" spans="51:75" x14ac:dyDescent="0.3">
      <c r="AY3012" s="251" t="e">
        <f>VLOOKUP(C3012,#REF!, 2,FALSE)</f>
        <v>#REF!</v>
      </c>
      <c r="BM3012" s="191" t="s">
        <v>7185</v>
      </c>
      <c r="BN3012" s="191" t="s">
        <v>3006</v>
      </c>
      <c r="BO3012" s="191" t="s">
        <v>7186</v>
      </c>
      <c r="BU3012" s="191" t="s">
        <v>7185</v>
      </c>
      <c r="BV3012" s="191" t="s">
        <v>3006</v>
      </c>
      <c r="BW3012" s="191" t="s">
        <v>7186</v>
      </c>
    </row>
    <row r="3013" spans="51:75" x14ac:dyDescent="0.3">
      <c r="AY3013" s="251" t="e">
        <f>VLOOKUP(C3013,#REF!, 2,FALSE)</f>
        <v>#REF!</v>
      </c>
      <c r="BM3013" s="191" t="s">
        <v>7187</v>
      </c>
      <c r="BN3013" s="191" t="s">
        <v>3046</v>
      </c>
      <c r="BO3013" s="191" t="s">
        <v>1087</v>
      </c>
      <c r="BU3013" s="191" t="s">
        <v>7187</v>
      </c>
      <c r="BV3013" s="191" t="s">
        <v>3046</v>
      </c>
      <c r="BW3013" s="191" t="s">
        <v>1087</v>
      </c>
    </row>
    <row r="3014" spans="51:75" x14ac:dyDescent="0.3">
      <c r="AY3014" s="251" t="e">
        <f>VLOOKUP(C3014,#REF!, 2,FALSE)</f>
        <v>#REF!</v>
      </c>
      <c r="BM3014" s="191" t="s">
        <v>7188</v>
      </c>
      <c r="BN3014" s="191" t="s">
        <v>3046</v>
      </c>
      <c r="BO3014" s="191" t="s">
        <v>771</v>
      </c>
      <c r="BU3014" s="191" t="s">
        <v>7188</v>
      </c>
      <c r="BV3014" s="191" t="s">
        <v>3046</v>
      </c>
      <c r="BW3014" s="191" t="s">
        <v>771</v>
      </c>
    </row>
    <row r="3015" spans="51:75" x14ac:dyDescent="0.3">
      <c r="AY3015" s="251" t="e">
        <f>VLOOKUP(C3015,#REF!, 2,FALSE)</f>
        <v>#REF!</v>
      </c>
      <c r="BM3015" s="191" t="s">
        <v>1302</v>
      </c>
      <c r="BN3015" s="191" t="s">
        <v>3046</v>
      </c>
      <c r="BO3015" s="191" t="s">
        <v>7189</v>
      </c>
      <c r="BU3015" s="191" t="s">
        <v>1302</v>
      </c>
      <c r="BV3015" s="191" t="s">
        <v>3046</v>
      </c>
      <c r="BW3015" s="191" t="s">
        <v>7189</v>
      </c>
    </row>
    <row r="3016" spans="51:75" x14ac:dyDescent="0.3">
      <c r="AY3016" s="251" t="e">
        <f>VLOOKUP(C3016,#REF!, 2,FALSE)</f>
        <v>#REF!</v>
      </c>
      <c r="BM3016" s="191" t="s">
        <v>7190</v>
      </c>
      <c r="BN3016" s="191" t="s">
        <v>1140</v>
      </c>
      <c r="BO3016" s="191" t="s">
        <v>6714</v>
      </c>
      <c r="BU3016" s="191" t="s">
        <v>7190</v>
      </c>
      <c r="BV3016" s="191" t="s">
        <v>1140</v>
      </c>
      <c r="BW3016" s="191" t="s">
        <v>6714</v>
      </c>
    </row>
    <row r="3017" spans="51:75" x14ac:dyDescent="0.3">
      <c r="AY3017" s="251" t="e">
        <f>VLOOKUP(C3017,#REF!, 2,FALSE)</f>
        <v>#REF!</v>
      </c>
      <c r="BM3017" s="191" t="s">
        <v>7191</v>
      </c>
      <c r="BN3017" s="191" t="s">
        <v>3203</v>
      </c>
      <c r="BO3017" s="191" t="s">
        <v>7192</v>
      </c>
      <c r="BU3017" s="191" t="s">
        <v>7191</v>
      </c>
      <c r="BV3017" s="191" t="s">
        <v>3203</v>
      </c>
      <c r="BW3017" s="191" t="s">
        <v>7192</v>
      </c>
    </row>
    <row r="3018" spans="51:75" x14ac:dyDescent="0.3">
      <c r="AY3018" s="251" t="e">
        <f>VLOOKUP(C3018,#REF!, 2,FALSE)</f>
        <v>#REF!</v>
      </c>
      <c r="BM3018" s="191" t="s">
        <v>7193</v>
      </c>
      <c r="BN3018" s="191" t="s">
        <v>2980</v>
      </c>
      <c r="BO3018" s="191" t="s">
        <v>7194</v>
      </c>
      <c r="BU3018" s="191" t="s">
        <v>7193</v>
      </c>
      <c r="BV3018" s="191" t="s">
        <v>2980</v>
      </c>
      <c r="BW3018" s="191" t="s">
        <v>7194</v>
      </c>
    </row>
    <row r="3019" spans="51:75" x14ac:dyDescent="0.3">
      <c r="AY3019" s="251" t="e">
        <f>VLOOKUP(C3019,#REF!, 2,FALSE)</f>
        <v>#REF!</v>
      </c>
      <c r="BM3019" s="191" t="s">
        <v>7195</v>
      </c>
      <c r="BN3019" s="191" t="s">
        <v>3203</v>
      </c>
      <c r="BO3019" s="191" t="s">
        <v>771</v>
      </c>
      <c r="BU3019" s="191" t="s">
        <v>7195</v>
      </c>
      <c r="BV3019" s="191" t="s">
        <v>3203</v>
      </c>
      <c r="BW3019" s="191" t="s">
        <v>771</v>
      </c>
    </row>
    <row r="3020" spans="51:75" x14ac:dyDescent="0.3">
      <c r="AY3020" s="251" t="e">
        <f>VLOOKUP(C3020,#REF!, 2,FALSE)</f>
        <v>#REF!</v>
      </c>
      <c r="BM3020" s="191" t="s">
        <v>7196</v>
      </c>
      <c r="BN3020" s="191" t="s">
        <v>3046</v>
      </c>
      <c r="BO3020" s="191" t="s">
        <v>5783</v>
      </c>
      <c r="BU3020" s="191" t="s">
        <v>7196</v>
      </c>
      <c r="BV3020" s="191" t="s">
        <v>3046</v>
      </c>
      <c r="BW3020" s="191" t="s">
        <v>5783</v>
      </c>
    </row>
    <row r="3021" spans="51:75" x14ac:dyDescent="0.3">
      <c r="AY3021" s="251" t="e">
        <f>VLOOKUP(C3021,#REF!, 2,FALSE)</f>
        <v>#REF!</v>
      </c>
      <c r="BM3021" s="191" t="s">
        <v>7197</v>
      </c>
      <c r="BN3021" s="191" t="s">
        <v>3203</v>
      </c>
      <c r="BO3021" s="191" t="s">
        <v>731</v>
      </c>
      <c r="BU3021" s="191" t="s">
        <v>7197</v>
      </c>
      <c r="BV3021" s="191" t="s">
        <v>3203</v>
      </c>
      <c r="BW3021" s="191" t="s">
        <v>731</v>
      </c>
    </row>
    <row r="3022" spans="51:75" x14ac:dyDescent="0.3">
      <c r="AY3022" s="251" t="e">
        <f>VLOOKUP(C3022,#REF!, 2,FALSE)</f>
        <v>#REF!</v>
      </c>
      <c r="BM3022" s="191" t="s">
        <v>7198</v>
      </c>
      <c r="BN3022" s="191" t="s">
        <v>622</v>
      </c>
      <c r="BO3022" s="191" t="s">
        <v>960</v>
      </c>
      <c r="BU3022" s="191" t="s">
        <v>7198</v>
      </c>
      <c r="BV3022" s="191" t="s">
        <v>622</v>
      </c>
      <c r="BW3022" s="191" t="s">
        <v>960</v>
      </c>
    </row>
    <row r="3023" spans="51:75" x14ac:dyDescent="0.3">
      <c r="AY3023" s="251" t="e">
        <f>VLOOKUP(C3023,#REF!, 2,FALSE)</f>
        <v>#REF!</v>
      </c>
      <c r="BM3023" s="191" t="s">
        <v>7199</v>
      </c>
      <c r="BN3023" s="191" t="s">
        <v>3203</v>
      </c>
      <c r="BO3023" s="191" t="s">
        <v>7200</v>
      </c>
      <c r="BU3023" s="191" t="s">
        <v>7199</v>
      </c>
      <c r="BV3023" s="191" t="s">
        <v>3203</v>
      </c>
      <c r="BW3023" s="191" t="s">
        <v>7200</v>
      </c>
    </row>
    <row r="3024" spans="51:75" x14ac:dyDescent="0.3">
      <c r="AY3024" s="251" t="e">
        <f>VLOOKUP(C3024,#REF!, 2,FALSE)</f>
        <v>#REF!</v>
      </c>
      <c r="BM3024" s="191" t="s">
        <v>7201</v>
      </c>
      <c r="BN3024" s="191" t="s">
        <v>16989</v>
      </c>
      <c r="BO3024" s="191" t="s">
        <v>7203</v>
      </c>
      <c r="BU3024" s="191" t="s">
        <v>7201</v>
      </c>
      <c r="BV3024" s="191" t="s">
        <v>16989</v>
      </c>
      <c r="BW3024" s="191" t="s">
        <v>7203</v>
      </c>
    </row>
    <row r="3025" spans="51:75" x14ac:dyDescent="0.3">
      <c r="AY3025" s="251" t="e">
        <f>VLOOKUP(C3025,#REF!, 2,FALSE)</f>
        <v>#REF!</v>
      </c>
      <c r="BM3025" s="191" t="s">
        <v>1303</v>
      </c>
      <c r="BN3025" s="191" t="s">
        <v>1343</v>
      </c>
      <c r="BO3025" s="191" t="s">
        <v>4901</v>
      </c>
      <c r="BU3025" s="191" t="s">
        <v>1303</v>
      </c>
      <c r="BV3025" s="191" t="s">
        <v>1343</v>
      </c>
      <c r="BW3025" s="191" t="s">
        <v>4901</v>
      </c>
    </row>
    <row r="3026" spans="51:75" x14ac:dyDescent="0.3">
      <c r="AY3026" s="251" t="e">
        <f>VLOOKUP(C3026,#REF!, 2,FALSE)</f>
        <v>#REF!</v>
      </c>
      <c r="BM3026" s="191" t="s">
        <v>7204</v>
      </c>
      <c r="BN3026" s="191" t="s">
        <v>3203</v>
      </c>
      <c r="BO3026" s="191" t="s">
        <v>7205</v>
      </c>
      <c r="BU3026" s="191" t="s">
        <v>7204</v>
      </c>
      <c r="BV3026" s="191" t="s">
        <v>3203</v>
      </c>
      <c r="BW3026" s="191" t="s">
        <v>7205</v>
      </c>
    </row>
    <row r="3027" spans="51:75" x14ac:dyDescent="0.3">
      <c r="AY3027" s="251" t="e">
        <f>VLOOKUP(C3027,#REF!, 2,FALSE)</f>
        <v>#REF!</v>
      </c>
      <c r="BM3027" s="191" t="s">
        <v>7206</v>
      </c>
      <c r="BN3027" s="191" t="s">
        <v>1140</v>
      </c>
      <c r="BO3027" s="191" t="s">
        <v>2375</v>
      </c>
      <c r="BU3027" s="191" t="s">
        <v>7206</v>
      </c>
      <c r="BV3027" s="191" t="s">
        <v>1140</v>
      </c>
      <c r="BW3027" s="191" t="s">
        <v>2375</v>
      </c>
    </row>
    <row r="3028" spans="51:75" x14ac:dyDescent="0.3">
      <c r="AY3028" s="251" t="e">
        <f>VLOOKUP(C3028,#REF!, 2,FALSE)</f>
        <v>#REF!</v>
      </c>
      <c r="BM3028" s="191" t="s">
        <v>7207</v>
      </c>
      <c r="BN3028" s="191" t="s">
        <v>3006</v>
      </c>
      <c r="BO3028" s="191" t="s">
        <v>7208</v>
      </c>
      <c r="BU3028" s="191" t="s">
        <v>7207</v>
      </c>
      <c r="BV3028" s="191" t="s">
        <v>3006</v>
      </c>
      <c r="BW3028" s="191" t="s">
        <v>7208</v>
      </c>
    </row>
    <row r="3029" spans="51:75" x14ac:dyDescent="0.3">
      <c r="AY3029" s="251" t="e">
        <f>VLOOKUP(C3029,#REF!, 2,FALSE)</f>
        <v>#REF!</v>
      </c>
      <c r="BM3029" s="191" t="s">
        <v>7209</v>
      </c>
      <c r="BN3029" s="191" t="s">
        <v>3029</v>
      </c>
      <c r="BO3029" s="191" t="s">
        <v>7210</v>
      </c>
      <c r="BU3029" s="191" t="s">
        <v>7209</v>
      </c>
      <c r="BV3029" s="191" t="s">
        <v>3029</v>
      </c>
      <c r="BW3029" s="191" t="s">
        <v>7210</v>
      </c>
    </row>
    <row r="3030" spans="51:75" x14ac:dyDescent="0.3">
      <c r="AY3030" s="251" t="e">
        <f>VLOOKUP(C3030,#REF!, 2,FALSE)</f>
        <v>#REF!</v>
      </c>
      <c r="BM3030" s="191" t="s">
        <v>7211</v>
      </c>
      <c r="BN3030" s="191" t="s">
        <v>3006</v>
      </c>
      <c r="BO3030" s="191" t="s">
        <v>7208</v>
      </c>
      <c r="BU3030" s="191" t="s">
        <v>7211</v>
      </c>
      <c r="BV3030" s="191" t="s">
        <v>3006</v>
      </c>
      <c r="BW3030" s="191" t="s">
        <v>7208</v>
      </c>
    </row>
    <row r="3031" spans="51:75" x14ac:dyDescent="0.3">
      <c r="AY3031" s="251" t="e">
        <f>VLOOKUP(C3031,#REF!, 2,FALSE)</f>
        <v>#REF!</v>
      </c>
      <c r="BM3031" s="191" t="s">
        <v>7212</v>
      </c>
      <c r="BN3031" s="191" t="s">
        <v>3006</v>
      </c>
      <c r="BO3031" s="191" t="s">
        <v>1791</v>
      </c>
      <c r="BU3031" s="191" t="s">
        <v>7212</v>
      </c>
      <c r="BV3031" s="191" t="s">
        <v>3006</v>
      </c>
      <c r="BW3031" s="191" t="s">
        <v>1791</v>
      </c>
    </row>
    <row r="3032" spans="51:75" x14ac:dyDescent="0.3">
      <c r="AY3032" s="251" t="e">
        <f>VLOOKUP(C3032,#REF!, 2,FALSE)</f>
        <v>#REF!</v>
      </c>
      <c r="BM3032" s="191" t="s">
        <v>7213</v>
      </c>
      <c r="BN3032" s="191" t="s">
        <v>3098</v>
      </c>
      <c r="BO3032" s="191" t="s">
        <v>7214</v>
      </c>
      <c r="BU3032" s="191" t="s">
        <v>7213</v>
      </c>
      <c r="BV3032" s="191" t="s">
        <v>3098</v>
      </c>
      <c r="BW3032" s="191" t="s">
        <v>7214</v>
      </c>
    </row>
    <row r="3033" spans="51:75" x14ac:dyDescent="0.3">
      <c r="AY3033" s="251" t="e">
        <f>VLOOKUP(C3033,#REF!, 2,FALSE)</f>
        <v>#REF!</v>
      </c>
      <c r="BM3033" s="191" t="s">
        <v>1304</v>
      </c>
      <c r="BN3033" s="191" t="s">
        <v>2980</v>
      </c>
      <c r="BO3033" s="191" t="s">
        <v>7215</v>
      </c>
      <c r="BU3033" s="191" t="s">
        <v>1304</v>
      </c>
      <c r="BV3033" s="191" t="s">
        <v>2980</v>
      </c>
      <c r="BW3033" s="191" t="s">
        <v>7215</v>
      </c>
    </row>
    <row r="3034" spans="51:75" x14ac:dyDescent="0.3">
      <c r="AY3034" s="251" t="e">
        <f>VLOOKUP(C3034,#REF!, 2,FALSE)</f>
        <v>#REF!</v>
      </c>
      <c r="BM3034" s="191" t="s">
        <v>7216</v>
      </c>
      <c r="BN3034" s="191" t="s">
        <v>3006</v>
      </c>
      <c r="BO3034" s="191" t="s">
        <v>942</v>
      </c>
      <c r="BU3034" s="191" t="s">
        <v>7216</v>
      </c>
      <c r="BV3034" s="191" t="s">
        <v>3006</v>
      </c>
      <c r="BW3034" s="191" t="s">
        <v>942</v>
      </c>
    </row>
    <row r="3035" spans="51:75" x14ac:dyDescent="0.3">
      <c r="AY3035" s="251" t="e">
        <f>VLOOKUP(C3035,#REF!, 2,FALSE)</f>
        <v>#REF!</v>
      </c>
      <c r="BM3035" s="191" t="s">
        <v>7217</v>
      </c>
      <c r="BN3035" s="191" t="s">
        <v>850</v>
      </c>
      <c r="BO3035" s="191" t="s">
        <v>7218</v>
      </c>
      <c r="BU3035" s="191" t="s">
        <v>7217</v>
      </c>
      <c r="BV3035" s="191" t="s">
        <v>850</v>
      </c>
      <c r="BW3035" s="191" t="s">
        <v>7218</v>
      </c>
    </row>
    <row r="3036" spans="51:75" x14ac:dyDescent="0.3">
      <c r="AY3036" s="251" t="e">
        <f>VLOOKUP(C3036,#REF!, 2,FALSE)</f>
        <v>#REF!</v>
      </c>
      <c r="BM3036" s="191" t="s">
        <v>1305</v>
      </c>
      <c r="BN3036" s="191" t="s">
        <v>720</v>
      </c>
      <c r="BO3036" s="191" t="s">
        <v>1693</v>
      </c>
      <c r="BU3036" s="191" t="s">
        <v>1305</v>
      </c>
      <c r="BV3036" s="191" t="s">
        <v>720</v>
      </c>
      <c r="BW3036" s="191" t="s">
        <v>1693</v>
      </c>
    </row>
    <row r="3037" spans="51:75" x14ac:dyDescent="0.3">
      <c r="AY3037" s="251" t="e">
        <f>VLOOKUP(C3037,#REF!, 2,FALSE)</f>
        <v>#REF!</v>
      </c>
      <c r="BM3037" s="191" t="s">
        <v>7219</v>
      </c>
      <c r="BN3037" s="191" t="s">
        <v>716</v>
      </c>
      <c r="BO3037" s="191" t="s">
        <v>7220</v>
      </c>
      <c r="BU3037" s="191" t="s">
        <v>7219</v>
      </c>
      <c r="BV3037" s="191" t="s">
        <v>716</v>
      </c>
      <c r="BW3037" s="191" t="s">
        <v>7220</v>
      </c>
    </row>
    <row r="3038" spans="51:75" x14ac:dyDescent="0.3">
      <c r="AY3038" s="251" t="e">
        <f>VLOOKUP(C3038,#REF!, 2,FALSE)</f>
        <v>#REF!</v>
      </c>
      <c r="BM3038" s="191" t="s">
        <v>100</v>
      </c>
      <c r="BN3038" s="191" t="s">
        <v>664</v>
      </c>
      <c r="BO3038" s="191" t="s">
        <v>7221</v>
      </c>
      <c r="BU3038" s="191" t="s">
        <v>100</v>
      </c>
      <c r="BV3038" s="191" t="s">
        <v>664</v>
      </c>
      <c r="BW3038" s="191" t="s">
        <v>7221</v>
      </c>
    </row>
    <row r="3039" spans="51:75" x14ac:dyDescent="0.3">
      <c r="AY3039" s="251" t="e">
        <f>VLOOKUP(C3039,#REF!, 2,FALSE)</f>
        <v>#REF!</v>
      </c>
      <c r="BM3039" s="191" t="s">
        <v>7223</v>
      </c>
      <c r="BN3039" s="191" t="s">
        <v>3088</v>
      </c>
      <c r="BO3039" s="191" t="s">
        <v>1063</v>
      </c>
      <c r="BU3039" s="191" t="s">
        <v>7223</v>
      </c>
      <c r="BV3039" s="191" t="s">
        <v>3088</v>
      </c>
      <c r="BW3039" s="191" t="s">
        <v>1063</v>
      </c>
    </row>
    <row r="3040" spans="51:75" x14ac:dyDescent="0.3">
      <c r="AY3040" s="251" t="e">
        <f>VLOOKUP(C3040,#REF!, 2,FALSE)</f>
        <v>#REF!</v>
      </c>
      <c r="BM3040" s="191" t="s">
        <v>7224</v>
      </c>
      <c r="BN3040" s="191" t="s">
        <v>2980</v>
      </c>
      <c r="BO3040" s="191" t="s">
        <v>698</v>
      </c>
      <c r="BU3040" s="191" t="s">
        <v>7224</v>
      </c>
      <c r="BV3040" s="191" t="s">
        <v>2980</v>
      </c>
      <c r="BW3040" s="191" t="s">
        <v>698</v>
      </c>
    </row>
    <row r="3041" spans="51:75" x14ac:dyDescent="0.3">
      <c r="AY3041" s="251" t="e">
        <f>VLOOKUP(C3041,#REF!, 2,FALSE)</f>
        <v>#REF!</v>
      </c>
      <c r="BM3041" s="191" t="s">
        <v>7225</v>
      </c>
      <c r="BN3041" s="191" t="s">
        <v>1343</v>
      </c>
      <c r="BO3041" s="191" t="s">
        <v>693</v>
      </c>
      <c r="BU3041" s="191" t="s">
        <v>7225</v>
      </c>
      <c r="BV3041" s="191" t="s">
        <v>1343</v>
      </c>
      <c r="BW3041" s="191" t="s">
        <v>693</v>
      </c>
    </row>
    <row r="3042" spans="51:75" x14ac:dyDescent="0.3">
      <c r="AY3042" s="251" t="e">
        <f>VLOOKUP(C3042,#REF!, 2,FALSE)</f>
        <v>#REF!</v>
      </c>
      <c r="BM3042" s="191" t="s">
        <v>7226</v>
      </c>
      <c r="BN3042" s="191" t="s">
        <v>659</v>
      </c>
      <c r="BO3042" s="191" t="s">
        <v>7227</v>
      </c>
      <c r="BU3042" s="191" t="s">
        <v>7226</v>
      </c>
      <c r="BV3042" s="191" t="s">
        <v>659</v>
      </c>
      <c r="BW3042" s="191" t="s">
        <v>7227</v>
      </c>
    </row>
    <row r="3043" spans="51:75" x14ac:dyDescent="0.3">
      <c r="AY3043" s="251" t="e">
        <f>VLOOKUP(C3043,#REF!, 2,FALSE)</f>
        <v>#REF!</v>
      </c>
      <c r="BM3043" s="191" t="s">
        <v>101</v>
      </c>
      <c r="BN3043" s="191" t="s">
        <v>3203</v>
      </c>
      <c r="BO3043" s="191" t="s">
        <v>5271</v>
      </c>
      <c r="BU3043" s="191" t="s">
        <v>101</v>
      </c>
      <c r="BV3043" s="191" t="s">
        <v>3203</v>
      </c>
      <c r="BW3043" s="191" t="s">
        <v>5271</v>
      </c>
    </row>
    <row r="3044" spans="51:75" x14ac:dyDescent="0.3">
      <c r="AY3044" s="251" t="e">
        <f>VLOOKUP(C3044,#REF!, 2,FALSE)</f>
        <v>#REF!</v>
      </c>
      <c r="BM3044" s="191" t="s">
        <v>7228</v>
      </c>
      <c r="BN3044" s="191" t="s">
        <v>614</v>
      </c>
      <c r="BO3044" s="191" t="s">
        <v>1739</v>
      </c>
      <c r="BU3044" s="191" t="s">
        <v>7228</v>
      </c>
      <c r="BV3044" s="191" t="s">
        <v>614</v>
      </c>
      <c r="BW3044" s="191" t="s">
        <v>1739</v>
      </c>
    </row>
    <row r="3045" spans="51:75" x14ac:dyDescent="0.3">
      <c r="AY3045" s="251" t="e">
        <f>VLOOKUP(C3045,#REF!, 2,FALSE)</f>
        <v>#REF!</v>
      </c>
      <c r="BM3045" s="191" t="s">
        <v>7229</v>
      </c>
      <c r="BN3045" s="191" t="s">
        <v>3088</v>
      </c>
      <c r="BO3045" s="191" t="s">
        <v>857</v>
      </c>
      <c r="BU3045" s="191" t="s">
        <v>7229</v>
      </c>
      <c r="BV3045" s="191" t="s">
        <v>3088</v>
      </c>
      <c r="BW3045" s="191" t="s">
        <v>857</v>
      </c>
    </row>
    <row r="3046" spans="51:75" x14ac:dyDescent="0.3">
      <c r="AY3046" s="251" t="e">
        <f>VLOOKUP(C3046,#REF!, 2,FALSE)</f>
        <v>#REF!</v>
      </c>
      <c r="BM3046" s="191" t="s">
        <v>1306</v>
      </c>
      <c r="BN3046" s="191" t="s">
        <v>3203</v>
      </c>
      <c r="BO3046" s="191" t="s">
        <v>4743</v>
      </c>
      <c r="BU3046" s="191" t="s">
        <v>1306</v>
      </c>
      <c r="BV3046" s="191" t="s">
        <v>3203</v>
      </c>
      <c r="BW3046" s="191" t="s">
        <v>4743</v>
      </c>
    </row>
    <row r="3047" spans="51:75" x14ac:dyDescent="0.3">
      <c r="AY3047" s="251" t="e">
        <f>VLOOKUP(C3047,#REF!, 2,FALSE)</f>
        <v>#REF!</v>
      </c>
      <c r="BM3047" s="191" t="s">
        <v>7230</v>
      </c>
      <c r="BN3047" s="191" t="s">
        <v>3203</v>
      </c>
      <c r="BO3047" s="191" t="s">
        <v>2984</v>
      </c>
      <c r="BU3047" s="191" t="s">
        <v>7230</v>
      </c>
      <c r="BV3047" s="191" t="s">
        <v>3203</v>
      </c>
      <c r="BW3047" s="191" t="s">
        <v>2984</v>
      </c>
    </row>
    <row r="3048" spans="51:75" x14ac:dyDescent="0.3">
      <c r="AY3048" s="251" t="e">
        <f>VLOOKUP(C3048,#REF!, 2,FALSE)</f>
        <v>#REF!</v>
      </c>
      <c r="BM3048" s="191" t="s">
        <v>7231</v>
      </c>
      <c r="BN3048" s="191" t="s">
        <v>667</v>
      </c>
      <c r="BO3048" s="191" t="s">
        <v>2984</v>
      </c>
      <c r="BU3048" s="191" t="s">
        <v>7231</v>
      </c>
      <c r="BV3048" s="191" t="s">
        <v>667</v>
      </c>
      <c r="BW3048" s="191" t="s">
        <v>2984</v>
      </c>
    </row>
    <row r="3049" spans="51:75" x14ac:dyDescent="0.3">
      <c r="AY3049" s="251" t="e">
        <f>VLOOKUP(C3049,#REF!, 2,FALSE)</f>
        <v>#REF!</v>
      </c>
      <c r="BM3049" s="191" t="s">
        <v>7232</v>
      </c>
      <c r="BN3049" s="191" t="s">
        <v>2984</v>
      </c>
      <c r="BO3049" s="191" t="s">
        <v>2984</v>
      </c>
      <c r="BU3049" s="191" t="s">
        <v>7232</v>
      </c>
      <c r="BV3049" s="191" t="s">
        <v>2984</v>
      </c>
      <c r="BW3049" s="191" t="s">
        <v>2984</v>
      </c>
    </row>
    <row r="3050" spans="51:75" x14ac:dyDescent="0.3">
      <c r="AY3050" s="251" t="e">
        <f>VLOOKUP(C3050,#REF!, 2,FALSE)</f>
        <v>#REF!</v>
      </c>
      <c r="BM3050" s="191" t="s">
        <v>7233</v>
      </c>
      <c r="BN3050" s="191" t="s">
        <v>3084</v>
      </c>
      <c r="BO3050" s="191" t="s">
        <v>2984</v>
      </c>
      <c r="BU3050" s="191" t="s">
        <v>7233</v>
      </c>
      <c r="BV3050" s="191" t="s">
        <v>3084</v>
      </c>
      <c r="BW3050" s="191" t="s">
        <v>2984</v>
      </c>
    </row>
    <row r="3051" spans="51:75" x14ac:dyDescent="0.3">
      <c r="AY3051" s="251" t="e">
        <f>VLOOKUP(C3051,#REF!, 2,FALSE)</f>
        <v>#REF!</v>
      </c>
      <c r="BM3051" s="191" t="s">
        <v>7234</v>
      </c>
      <c r="BN3051" s="191" t="s">
        <v>663</v>
      </c>
      <c r="BO3051" s="191" t="s">
        <v>6730</v>
      </c>
      <c r="BU3051" s="191" t="s">
        <v>7234</v>
      </c>
      <c r="BV3051" s="191" t="s">
        <v>663</v>
      </c>
      <c r="BW3051" s="191" t="s">
        <v>6730</v>
      </c>
    </row>
    <row r="3052" spans="51:75" x14ac:dyDescent="0.3">
      <c r="AY3052" s="251" t="e">
        <f>VLOOKUP(C3052,#REF!, 2,FALSE)</f>
        <v>#REF!</v>
      </c>
      <c r="BM3052" s="191" t="s">
        <v>7237</v>
      </c>
      <c r="BN3052" s="191" t="s">
        <v>3203</v>
      </c>
      <c r="BO3052" s="191" t="s">
        <v>5719</v>
      </c>
      <c r="BU3052" s="191" t="s">
        <v>7237</v>
      </c>
      <c r="BV3052" s="191" t="s">
        <v>3203</v>
      </c>
      <c r="BW3052" s="191" t="s">
        <v>5719</v>
      </c>
    </row>
    <row r="3053" spans="51:75" x14ac:dyDescent="0.3">
      <c r="AY3053" s="251" t="e">
        <f>VLOOKUP(C3053,#REF!, 2,FALSE)</f>
        <v>#REF!</v>
      </c>
      <c r="BM3053" s="191" t="s">
        <v>7238</v>
      </c>
      <c r="BN3053" s="191" t="s">
        <v>3006</v>
      </c>
      <c r="BO3053" s="191" t="s">
        <v>7239</v>
      </c>
      <c r="BU3053" s="191" t="s">
        <v>7238</v>
      </c>
      <c r="BV3053" s="191" t="s">
        <v>3006</v>
      </c>
      <c r="BW3053" s="191" t="s">
        <v>7239</v>
      </c>
    </row>
    <row r="3054" spans="51:75" x14ac:dyDescent="0.3">
      <c r="AY3054" s="251" t="e">
        <f>VLOOKUP(C3054,#REF!, 2,FALSE)</f>
        <v>#REF!</v>
      </c>
      <c r="BM3054" s="191" t="s">
        <v>7240</v>
      </c>
      <c r="BN3054" s="191" t="s">
        <v>3203</v>
      </c>
      <c r="BO3054" s="191" t="s">
        <v>7241</v>
      </c>
      <c r="BU3054" s="191" t="s">
        <v>7240</v>
      </c>
      <c r="BV3054" s="191" t="s">
        <v>3203</v>
      </c>
      <c r="BW3054" s="191" t="s">
        <v>7241</v>
      </c>
    </row>
    <row r="3055" spans="51:75" x14ac:dyDescent="0.3">
      <c r="AY3055" s="251" t="e">
        <f>VLOOKUP(C3055,#REF!, 2,FALSE)</f>
        <v>#REF!</v>
      </c>
      <c r="BM3055" s="191" t="s">
        <v>7242</v>
      </c>
      <c r="BN3055" s="191" t="s">
        <v>3003</v>
      </c>
      <c r="BO3055" s="191" t="s">
        <v>7243</v>
      </c>
      <c r="BU3055" s="191" t="s">
        <v>7242</v>
      </c>
      <c r="BV3055" s="191" t="s">
        <v>3003</v>
      </c>
      <c r="BW3055" s="191" t="s">
        <v>7243</v>
      </c>
    </row>
    <row r="3056" spans="51:75" x14ac:dyDescent="0.3">
      <c r="AY3056" s="251" t="e">
        <f>VLOOKUP(C3056,#REF!, 2,FALSE)</f>
        <v>#REF!</v>
      </c>
      <c r="BM3056" s="191" t="s">
        <v>7244</v>
      </c>
      <c r="BN3056" s="191" t="s">
        <v>663</v>
      </c>
      <c r="BO3056" s="191" t="s">
        <v>7245</v>
      </c>
      <c r="BU3056" s="191" t="s">
        <v>7244</v>
      </c>
      <c r="BV3056" s="191" t="s">
        <v>663</v>
      </c>
      <c r="BW3056" s="191" t="s">
        <v>7245</v>
      </c>
    </row>
    <row r="3057" spans="51:75" x14ac:dyDescent="0.3">
      <c r="AY3057" s="251" t="e">
        <f>VLOOKUP(C3057,#REF!, 2,FALSE)</f>
        <v>#REF!</v>
      </c>
      <c r="BM3057" s="191" t="s">
        <v>7246</v>
      </c>
      <c r="BN3057" s="191" t="s">
        <v>3006</v>
      </c>
      <c r="BO3057" s="191" t="s">
        <v>7247</v>
      </c>
      <c r="BU3057" s="191" t="s">
        <v>7246</v>
      </c>
      <c r="BV3057" s="191" t="s">
        <v>3006</v>
      </c>
      <c r="BW3057" s="191" t="s">
        <v>7247</v>
      </c>
    </row>
    <row r="3058" spans="51:75" x14ac:dyDescent="0.3">
      <c r="AY3058" s="251" t="e">
        <f>VLOOKUP(C3058,#REF!, 2,FALSE)</f>
        <v>#REF!</v>
      </c>
      <c r="BM3058" s="191" t="s">
        <v>7248</v>
      </c>
      <c r="BN3058" s="191" t="s">
        <v>1343</v>
      </c>
      <c r="BO3058" s="191" t="s">
        <v>4430</v>
      </c>
      <c r="BU3058" s="191" t="s">
        <v>7248</v>
      </c>
      <c r="BV3058" s="191" t="s">
        <v>1343</v>
      </c>
      <c r="BW3058" s="191" t="s">
        <v>4430</v>
      </c>
    </row>
    <row r="3059" spans="51:75" x14ac:dyDescent="0.3">
      <c r="AY3059" s="251" t="e">
        <f>VLOOKUP(C3059,#REF!, 2,FALSE)</f>
        <v>#REF!</v>
      </c>
      <c r="BM3059" s="191" t="s">
        <v>7250</v>
      </c>
      <c r="BN3059" s="191" t="s">
        <v>3088</v>
      </c>
      <c r="BO3059" s="191" t="s">
        <v>2891</v>
      </c>
      <c r="BU3059" s="191" t="s">
        <v>7250</v>
      </c>
      <c r="BV3059" s="191" t="s">
        <v>3088</v>
      </c>
      <c r="BW3059" s="191" t="s">
        <v>2891</v>
      </c>
    </row>
    <row r="3060" spans="51:75" x14ac:dyDescent="0.3">
      <c r="AY3060" s="251" t="e">
        <f>VLOOKUP(C3060,#REF!, 2,FALSE)</f>
        <v>#REF!</v>
      </c>
      <c r="BM3060" s="191" t="s">
        <v>7251</v>
      </c>
      <c r="BN3060" s="191" t="s">
        <v>632</v>
      </c>
      <c r="BO3060" s="191" t="s">
        <v>7252</v>
      </c>
      <c r="BU3060" s="191" t="s">
        <v>7251</v>
      </c>
      <c r="BV3060" s="191" t="s">
        <v>632</v>
      </c>
      <c r="BW3060" s="191" t="s">
        <v>7252</v>
      </c>
    </row>
    <row r="3061" spans="51:75" x14ac:dyDescent="0.3">
      <c r="AY3061" s="251" t="e">
        <f>VLOOKUP(C3061,#REF!, 2,FALSE)</f>
        <v>#REF!</v>
      </c>
      <c r="BM3061" s="191" t="s">
        <v>7253</v>
      </c>
      <c r="BN3061" s="191" t="s">
        <v>3006</v>
      </c>
      <c r="BO3061" s="191" t="s">
        <v>5353</v>
      </c>
      <c r="BU3061" s="191" t="s">
        <v>7253</v>
      </c>
      <c r="BV3061" s="191" t="s">
        <v>3006</v>
      </c>
      <c r="BW3061" s="191" t="s">
        <v>5353</v>
      </c>
    </row>
    <row r="3062" spans="51:75" x14ac:dyDescent="0.3">
      <c r="AY3062" s="251" t="e">
        <f>VLOOKUP(C3062,#REF!, 2,FALSE)</f>
        <v>#REF!</v>
      </c>
      <c r="BM3062" s="191" t="s">
        <v>7255</v>
      </c>
      <c r="BN3062" s="191" t="s">
        <v>1140</v>
      </c>
      <c r="BO3062" s="191" t="s">
        <v>7256</v>
      </c>
      <c r="BU3062" s="191" t="s">
        <v>7255</v>
      </c>
      <c r="BV3062" s="191" t="s">
        <v>1140</v>
      </c>
      <c r="BW3062" s="191" t="s">
        <v>7256</v>
      </c>
    </row>
    <row r="3063" spans="51:75" x14ac:dyDescent="0.3">
      <c r="AY3063" s="251" t="e">
        <f>VLOOKUP(C3063,#REF!, 2,FALSE)</f>
        <v>#REF!</v>
      </c>
      <c r="BM3063" s="191" t="s">
        <v>7257</v>
      </c>
      <c r="BN3063" s="191" t="s">
        <v>16989</v>
      </c>
      <c r="BO3063" s="191" t="s">
        <v>6951</v>
      </c>
      <c r="BU3063" s="191" t="s">
        <v>7257</v>
      </c>
      <c r="BV3063" s="191" t="s">
        <v>16989</v>
      </c>
      <c r="BW3063" s="191" t="s">
        <v>6951</v>
      </c>
    </row>
    <row r="3064" spans="51:75" x14ac:dyDescent="0.3">
      <c r="AY3064" s="251" t="e">
        <f>VLOOKUP(C3064,#REF!, 2,FALSE)</f>
        <v>#REF!</v>
      </c>
      <c r="BM3064" s="191" t="s">
        <v>7259</v>
      </c>
      <c r="BN3064" s="191" t="s">
        <v>850</v>
      </c>
      <c r="BO3064" s="191" t="s">
        <v>7260</v>
      </c>
      <c r="BU3064" s="191" t="s">
        <v>7259</v>
      </c>
      <c r="BV3064" s="191" t="s">
        <v>850</v>
      </c>
      <c r="BW3064" s="191" t="s">
        <v>7260</v>
      </c>
    </row>
    <row r="3065" spans="51:75" x14ac:dyDescent="0.3">
      <c r="AY3065" s="251" t="e">
        <f>VLOOKUP(C3065,#REF!, 2,FALSE)</f>
        <v>#REF!</v>
      </c>
      <c r="BM3065" s="191" t="s">
        <v>7261</v>
      </c>
      <c r="BN3065" s="191" t="s">
        <v>850</v>
      </c>
      <c r="BO3065" s="191" t="s">
        <v>2984</v>
      </c>
      <c r="BU3065" s="191" t="s">
        <v>7261</v>
      </c>
      <c r="BV3065" s="191" t="s">
        <v>850</v>
      </c>
      <c r="BW3065" s="191" t="s">
        <v>2984</v>
      </c>
    </row>
    <row r="3066" spans="51:75" x14ac:dyDescent="0.3">
      <c r="AY3066" s="251" t="e">
        <f>VLOOKUP(C3066,#REF!, 2,FALSE)</f>
        <v>#REF!</v>
      </c>
      <c r="BM3066" s="191" t="s">
        <v>7262</v>
      </c>
      <c r="BN3066" s="191" t="s">
        <v>3006</v>
      </c>
      <c r="BO3066" s="191" t="s">
        <v>7263</v>
      </c>
      <c r="BU3066" s="191" t="s">
        <v>7262</v>
      </c>
      <c r="BV3066" s="191" t="s">
        <v>3006</v>
      </c>
      <c r="BW3066" s="191" t="s">
        <v>7263</v>
      </c>
    </row>
    <row r="3067" spans="51:75" x14ac:dyDescent="0.3">
      <c r="AY3067" s="251" t="e">
        <f>VLOOKUP(C3067,#REF!, 2,FALSE)</f>
        <v>#REF!</v>
      </c>
      <c r="BM3067" s="191" t="s">
        <v>7264</v>
      </c>
      <c r="BN3067" s="191" t="s">
        <v>662</v>
      </c>
      <c r="BO3067" s="191" t="s">
        <v>7265</v>
      </c>
      <c r="BU3067" s="191" t="s">
        <v>7264</v>
      </c>
      <c r="BV3067" s="191" t="s">
        <v>662</v>
      </c>
      <c r="BW3067" s="191" t="s">
        <v>7265</v>
      </c>
    </row>
    <row r="3068" spans="51:75" x14ac:dyDescent="0.3">
      <c r="AY3068" s="251" t="e">
        <f>VLOOKUP(C3068,#REF!, 2,FALSE)</f>
        <v>#REF!</v>
      </c>
      <c r="BM3068" s="191" t="s">
        <v>7266</v>
      </c>
      <c r="BN3068" s="191" t="s">
        <v>3203</v>
      </c>
      <c r="BO3068" s="191" t="s">
        <v>2754</v>
      </c>
      <c r="BU3068" s="191" t="s">
        <v>7266</v>
      </c>
      <c r="BV3068" s="191" t="s">
        <v>3203</v>
      </c>
      <c r="BW3068" s="191" t="s">
        <v>2754</v>
      </c>
    </row>
    <row r="3069" spans="51:75" x14ac:dyDescent="0.3">
      <c r="AY3069" s="251" t="e">
        <f>VLOOKUP(C3069,#REF!, 2,FALSE)</f>
        <v>#REF!</v>
      </c>
      <c r="BM3069" s="191" t="s">
        <v>7267</v>
      </c>
      <c r="BN3069" s="191" t="s">
        <v>2984</v>
      </c>
      <c r="BO3069" s="191" t="s">
        <v>2984</v>
      </c>
      <c r="BU3069" s="191" t="s">
        <v>7267</v>
      </c>
      <c r="BV3069" s="191" t="s">
        <v>2984</v>
      </c>
      <c r="BW3069" s="191" t="s">
        <v>2984</v>
      </c>
    </row>
    <row r="3070" spans="51:75" x14ac:dyDescent="0.3">
      <c r="AY3070" s="251" t="e">
        <f>VLOOKUP(C3070,#REF!, 2,FALSE)</f>
        <v>#REF!</v>
      </c>
      <c r="BM3070" s="191" t="s">
        <v>1307</v>
      </c>
      <c r="BN3070" s="191" t="s">
        <v>863</v>
      </c>
      <c r="BO3070" s="191" t="s">
        <v>7268</v>
      </c>
      <c r="BU3070" s="191" t="s">
        <v>1307</v>
      </c>
      <c r="BV3070" s="191" t="s">
        <v>863</v>
      </c>
      <c r="BW3070" s="191" t="s">
        <v>7268</v>
      </c>
    </row>
    <row r="3071" spans="51:75" x14ac:dyDescent="0.3">
      <c r="AY3071" s="251" t="e">
        <f>VLOOKUP(C3071,#REF!, 2,FALSE)</f>
        <v>#REF!</v>
      </c>
      <c r="BM3071" s="191" t="s">
        <v>7269</v>
      </c>
      <c r="BN3071" s="191" t="s">
        <v>16989</v>
      </c>
      <c r="BO3071" s="191" t="s">
        <v>7270</v>
      </c>
      <c r="BU3071" s="191" t="s">
        <v>7269</v>
      </c>
      <c r="BV3071" s="191" t="s">
        <v>16989</v>
      </c>
      <c r="BW3071" s="191" t="s">
        <v>7270</v>
      </c>
    </row>
    <row r="3072" spans="51:75" x14ac:dyDescent="0.3">
      <c r="AY3072" s="251" t="e">
        <f>VLOOKUP(C3072,#REF!, 2,FALSE)</f>
        <v>#REF!</v>
      </c>
      <c r="BM3072" s="191" t="s">
        <v>1308</v>
      </c>
      <c r="BN3072" s="191" t="s">
        <v>16989</v>
      </c>
      <c r="BO3072" s="191" t="s">
        <v>7271</v>
      </c>
      <c r="BU3072" s="191" t="s">
        <v>1308</v>
      </c>
      <c r="BV3072" s="191" t="s">
        <v>16989</v>
      </c>
      <c r="BW3072" s="191" t="s">
        <v>7271</v>
      </c>
    </row>
    <row r="3073" spans="51:75" x14ac:dyDescent="0.3">
      <c r="AY3073" s="251" t="e">
        <f>VLOOKUP(C3073,#REF!, 2,FALSE)</f>
        <v>#REF!</v>
      </c>
      <c r="BM3073" s="191" t="s">
        <v>1309</v>
      </c>
      <c r="BN3073" s="191" t="s">
        <v>16989</v>
      </c>
      <c r="BO3073" s="191" t="s">
        <v>1380</v>
      </c>
      <c r="BU3073" s="191" t="s">
        <v>1309</v>
      </c>
      <c r="BV3073" s="191" t="s">
        <v>16989</v>
      </c>
      <c r="BW3073" s="191" t="s">
        <v>1380</v>
      </c>
    </row>
    <row r="3074" spans="51:75" x14ac:dyDescent="0.3">
      <c r="AY3074" s="251" t="e">
        <f>VLOOKUP(C3074,#REF!, 2,FALSE)</f>
        <v>#REF!</v>
      </c>
      <c r="BM3074" s="191" t="s">
        <v>7272</v>
      </c>
      <c r="BN3074" s="191" t="s">
        <v>3203</v>
      </c>
      <c r="BO3074" s="191" t="s">
        <v>7273</v>
      </c>
      <c r="BU3074" s="191" t="s">
        <v>7272</v>
      </c>
      <c r="BV3074" s="191" t="s">
        <v>3203</v>
      </c>
      <c r="BW3074" s="191" t="s">
        <v>7273</v>
      </c>
    </row>
    <row r="3075" spans="51:75" x14ac:dyDescent="0.3">
      <c r="AY3075" s="251" t="e">
        <f>VLOOKUP(C3075,#REF!, 2,FALSE)</f>
        <v>#REF!</v>
      </c>
      <c r="BM3075" s="191" t="s">
        <v>1310</v>
      </c>
      <c r="BN3075" s="191" t="s">
        <v>3203</v>
      </c>
      <c r="BO3075" s="191" t="s">
        <v>1001</v>
      </c>
      <c r="BU3075" s="191" t="s">
        <v>1310</v>
      </c>
      <c r="BV3075" s="191" t="s">
        <v>3203</v>
      </c>
      <c r="BW3075" s="191" t="s">
        <v>1001</v>
      </c>
    </row>
    <row r="3076" spans="51:75" x14ac:dyDescent="0.3">
      <c r="AY3076" s="251" t="e">
        <f>VLOOKUP(C3076,#REF!, 2,FALSE)</f>
        <v>#REF!</v>
      </c>
      <c r="BM3076" s="191" t="s">
        <v>7274</v>
      </c>
      <c r="BN3076" s="191" t="s">
        <v>716</v>
      </c>
      <c r="BO3076" s="191" t="s">
        <v>7275</v>
      </c>
      <c r="BU3076" s="191" t="s">
        <v>7274</v>
      </c>
      <c r="BV3076" s="191" t="s">
        <v>716</v>
      </c>
      <c r="BW3076" s="191" t="s">
        <v>7275</v>
      </c>
    </row>
    <row r="3077" spans="51:75" x14ac:dyDescent="0.3">
      <c r="AY3077" s="251" t="e">
        <f>VLOOKUP(C3077,#REF!, 2,FALSE)</f>
        <v>#REF!</v>
      </c>
      <c r="BM3077" s="191" t="s">
        <v>7276</v>
      </c>
      <c r="BN3077" s="191" t="s">
        <v>3046</v>
      </c>
      <c r="BO3077" s="191" t="s">
        <v>7277</v>
      </c>
      <c r="BU3077" s="191" t="s">
        <v>7276</v>
      </c>
      <c r="BV3077" s="191" t="s">
        <v>3046</v>
      </c>
      <c r="BW3077" s="191" t="s">
        <v>7277</v>
      </c>
    </row>
    <row r="3078" spans="51:75" x14ac:dyDescent="0.3">
      <c r="AY3078" s="251" t="e">
        <f>VLOOKUP(C3078,#REF!, 2,FALSE)</f>
        <v>#REF!</v>
      </c>
      <c r="BM3078" s="191" t="s">
        <v>7278</v>
      </c>
      <c r="BN3078" s="191" t="s">
        <v>3203</v>
      </c>
      <c r="BO3078" s="191" t="s">
        <v>7279</v>
      </c>
      <c r="BU3078" s="191" t="s">
        <v>7278</v>
      </c>
      <c r="BV3078" s="191" t="s">
        <v>3203</v>
      </c>
      <c r="BW3078" s="191" t="s">
        <v>7279</v>
      </c>
    </row>
    <row r="3079" spans="51:75" x14ac:dyDescent="0.3">
      <c r="AY3079" s="251" t="e">
        <f>VLOOKUP(C3079,#REF!, 2,FALSE)</f>
        <v>#REF!</v>
      </c>
      <c r="BM3079" s="191" t="s">
        <v>7280</v>
      </c>
      <c r="BN3079" s="191" t="s">
        <v>668</v>
      </c>
      <c r="BO3079" s="191" t="s">
        <v>7281</v>
      </c>
      <c r="BU3079" s="191" t="s">
        <v>7280</v>
      </c>
      <c r="BV3079" s="191" t="s">
        <v>668</v>
      </c>
      <c r="BW3079" s="191" t="s">
        <v>7281</v>
      </c>
    </row>
    <row r="3080" spans="51:75" x14ac:dyDescent="0.3">
      <c r="AY3080" s="251" t="e">
        <f>VLOOKUP(C3080,#REF!, 2,FALSE)</f>
        <v>#REF!</v>
      </c>
      <c r="BM3080" s="191" t="s">
        <v>7282</v>
      </c>
      <c r="BN3080" s="191" t="s">
        <v>658</v>
      </c>
      <c r="BO3080" s="191" t="s">
        <v>6765</v>
      </c>
      <c r="BU3080" s="191" t="s">
        <v>7282</v>
      </c>
      <c r="BV3080" s="191" t="s">
        <v>658</v>
      </c>
      <c r="BW3080" s="191" t="s">
        <v>6765</v>
      </c>
    </row>
    <row r="3081" spans="51:75" x14ac:dyDescent="0.3">
      <c r="AY3081" s="251" t="e">
        <f>VLOOKUP(C3081,#REF!, 2,FALSE)</f>
        <v>#REF!</v>
      </c>
      <c r="BM3081" s="191" t="s">
        <v>7283</v>
      </c>
      <c r="BN3081" s="191" t="s">
        <v>1343</v>
      </c>
      <c r="BO3081" s="191" t="s">
        <v>7285</v>
      </c>
      <c r="BU3081" s="191" t="s">
        <v>7283</v>
      </c>
      <c r="BV3081" s="191" t="s">
        <v>1343</v>
      </c>
      <c r="BW3081" s="191" t="s">
        <v>7285</v>
      </c>
    </row>
    <row r="3082" spans="51:75" x14ac:dyDescent="0.3">
      <c r="AY3082" s="251" t="e">
        <f>VLOOKUP(C3082,#REF!, 2,FALSE)</f>
        <v>#REF!</v>
      </c>
      <c r="BM3082" s="191" t="s">
        <v>7286</v>
      </c>
      <c r="BN3082" s="191" t="s">
        <v>1343</v>
      </c>
      <c r="BO3082" s="191" t="s">
        <v>7288</v>
      </c>
      <c r="BU3082" s="191" t="s">
        <v>7286</v>
      </c>
      <c r="BV3082" s="191" t="s">
        <v>1343</v>
      </c>
      <c r="BW3082" s="191" t="s">
        <v>7288</v>
      </c>
    </row>
    <row r="3083" spans="51:75" x14ac:dyDescent="0.3">
      <c r="AY3083" s="251" t="e">
        <f>VLOOKUP(C3083,#REF!, 2,FALSE)</f>
        <v>#REF!</v>
      </c>
      <c r="BM3083" s="191" t="s">
        <v>7289</v>
      </c>
      <c r="BN3083" s="191" t="s">
        <v>1343</v>
      </c>
      <c r="BO3083" s="191" t="s">
        <v>4247</v>
      </c>
      <c r="BU3083" s="191" t="s">
        <v>7289</v>
      </c>
      <c r="BV3083" s="191" t="s">
        <v>1343</v>
      </c>
      <c r="BW3083" s="191" t="s">
        <v>4247</v>
      </c>
    </row>
    <row r="3084" spans="51:75" x14ac:dyDescent="0.3">
      <c r="AY3084" s="251" t="e">
        <f>VLOOKUP(C3084,#REF!, 2,FALSE)</f>
        <v>#REF!</v>
      </c>
      <c r="BM3084" s="191" t="s">
        <v>7290</v>
      </c>
      <c r="BN3084" s="191" t="s">
        <v>629</v>
      </c>
      <c r="BO3084" s="191" t="s">
        <v>7291</v>
      </c>
      <c r="BU3084" s="191" t="s">
        <v>7290</v>
      </c>
      <c r="BV3084" s="191" t="s">
        <v>629</v>
      </c>
      <c r="BW3084" s="191" t="s">
        <v>7291</v>
      </c>
    </row>
    <row r="3085" spans="51:75" x14ac:dyDescent="0.3">
      <c r="AY3085" s="251" t="e">
        <f>VLOOKUP(C3085,#REF!, 2,FALSE)</f>
        <v>#REF!</v>
      </c>
      <c r="BM3085" s="191" t="s">
        <v>7292</v>
      </c>
      <c r="BN3085" s="191" t="s">
        <v>637</v>
      </c>
      <c r="BO3085" s="191" t="s">
        <v>7293</v>
      </c>
      <c r="BU3085" s="191" t="s">
        <v>7292</v>
      </c>
      <c r="BV3085" s="191" t="s">
        <v>637</v>
      </c>
      <c r="BW3085" s="191" t="s">
        <v>7293</v>
      </c>
    </row>
    <row r="3086" spans="51:75" x14ac:dyDescent="0.3">
      <c r="AY3086" s="251" t="e">
        <f>VLOOKUP(C3086,#REF!, 2,FALSE)</f>
        <v>#REF!</v>
      </c>
      <c r="BM3086" s="191" t="s">
        <v>7294</v>
      </c>
      <c r="BN3086" s="191" t="s">
        <v>17001</v>
      </c>
      <c r="BO3086" s="191" t="s">
        <v>1331</v>
      </c>
      <c r="BU3086" s="191" t="s">
        <v>7294</v>
      </c>
      <c r="BV3086" s="191" t="s">
        <v>17001</v>
      </c>
      <c r="BW3086" s="191" t="s">
        <v>1331</v>
      </c>
    </row>
    <row r="3087" spans="51:75" x14ac:dyDescent="0.3">
      <c r="AY3087" s="251" t="e">
        <f>VLOOKUP(C3087,#REF!, 2,FALSE)</f>
        <v>#REF!</v>
      </c>
      <c r="BM3087" s="191" t="s">
        <v>7295</v>
      </c>
      <c r="BN3087" s="191" t="s">
        <v>701</v>
      </c>
      <c r="BO3087" s="191" t="s">
        <v>1834</v>
      </c>
      <c r="BU3087" s="191" t="s">
        <v>7295</v>
      </c>
      <c r="BV3087" s="191" t="s">
        <v>701</v>
      </c>
      <c r="BW3087" s="191" t="s">
        <v>1834</v>
      </c>
    </row>
    <row r="3088" spans="51:75" x14ac:dyDescent="0.3">
      <c r="AY3088" s="251" t="e">
        <f>VLOOKUP(C3088,#REF!, 2,FALSE)</f>
        <v>#REF!</v>
      </c>
      <c r="BM3088" s="191" t="s">
        <v>7296</v>
      </c>
      <c r="BN3088" s="191" t="s">
        <v>626</v>
      </c>
      <c r="BO3088" s="191" t="s">
        <v>7297</v>
      </c>
      <c r="BU3088" s="191" t="s">
        <v>7296</v>
      </c>
      <c r="BV3088" s="191" t="s">
        <v>626</v>
      </c>
      <c r="BW3088" s="191" t="s">
        <v>7297</v>
      </c>
    </row>
    <row r="3089" spans="51:75" x14ac:dyDescent="0.3">
      <c r="AY3089" s="251" t="e">
        <f>VLOOKUP(C3089,#REF!, 2,FALSE)</f>
        <v>#REF!</v>
      </c>
      <c r="BM3089" s="191" t="s">
        <v>7298</v>
      </c>
      <c r="BN3089" s="191" t="s">
        <v>3046</v>
      </c>
      <c r="BO3089" s="191" t="s">
        <v>7299</v>
      </c>
      <c r="BU3089" s="191" t="s">
        <v>7298</v>
      </c>
      <c r="BV3089" s="191" t="s">
        <v>3046</v>
      </c>
      <c r="BW3089" s="191" t="s">
        <v>7299</v>
      </c>
    </row>
    <row r="3090" spans="51:75" x14ac:dyDescent="0.3">
      <c r="AY3090" s="251" t="e">
        <f>VLOOKUP(C3090,#REF!, 2,FALSE)</f>
        <v>#REF!</v>
      </c>
      <c r="BM3090" s="191" t="s">
        <v>7300</v>
      </c>
      <c r="BN3090" s="191" t="s">
        <v>637</v>
      </c>
      <c r="BO3090" s="191" t="s">
        <v>771</v>
      </c>
      <c r="BU3090" s="191" t="s">
        <v>7300</v>
      </c>
      <c r="BV3090" s="191" t="s">
        <v>637</v>
      </c>
      <c r="BW3090" s="191" t="s">
        <v>771</v>
      </c>
    </row>
    <row r="3091" spans="51:75" x14ac:dyDescent="0.3">
      <c r="AY3091" s="251" t="e">
        <f>VLOOKUP(C3091,#REF!, 2,FALSE)</f>
        <v>#REF!</v>
      </c>
      <c r="BM3091" s="191" t="s">
        <v>7301</v>
      </c>
      <c r="BN3091" s="191" t="s">
        <v>1343</v>
      </c>
      <c r="BO3091" s="191" t="s">
        <v>7302</v>
      </c>
      <c r="BU3091" s="191" t="s">
        <v>7301</v>
      </c>
      <c r="BV3091" s="191" t="s">
        <v>1343</v>
      </c>
      <c r="BW3091" s="191" t="s">
        <v>7302</v>
      </c>
    </row>
    <row r="3092" spans="51:75" x14ac:dyDescent="0.3">
      <c r="AY3092" s="251" t="e">
        <f>VLOOKUP(C3092,#REF!, 2,FALSE)</f>
        <v>#REF!</v>
      </c>
      <c r="BM3092" s="191" t="s">
        <v>7303</v>
      </c>
      <c r="BN3092" s="191" t="s">
        <v>720</v>
      </c>
      <c r="BO3092" s="191" t="s">
        <v>1599</v>
      </c>
      <c r="BU3092" s="191" t="s">
        <v>7303</v>
      </c>
      <c r="BV3092" s="191" t="s">
        <v>720</v>
      </c>
      <c r="BW3092" s="191" t="s">
        <v>1599</v>
      </c>
    </row>
    <row r="3093" spans="51:75" x14ac:dyDescent="0.3">
      <c r="AY3093" s="251" t="e">
        <f>VLOOKUP(C3093,#REF!, 2,FALSE)</f>
        <v>#REF!</v>
      </c>
      <c r="BM3093" s="191" t="s">
        <v>7304</v>
      </c>
      <c r="BN3093" s="191" t="s">
        <v>3088</v>
      </c>
      <c r="BO3093" s="191" t="s">
        <v>7305</v>
      </c>
      <c r="BU3093" s="191" t="s">
        <v>7304</v>
      </c>
      <c r="BV3093" s="191" t="s">
        <v>3088</v>
      </c>
      <c r="BW3093" s="191" t="s">
        <v>7305</v>
      </c>
    </row>
    <row r="3094" spans="51:75" x14ac:dyDescent="0.3">
      <c r="AY3094" s="251" t="e">
        <f>VLOOKUP(C3094,#REF!, 2,FALSE)</f>
        <v>#REF!</v>
      </c>
      <c r="BM3094" s="191" t="s">
        <v>7306</v>
      </c>
      <c r="BN3094" s="191" t="s">
        <v>3203</v>
      </c>
      <c r="BO3094" s="191" t="s">
        <v>7308</v>
      </c>
      <c r="BU3094" s="191" t="s">
        <v>7306</v>
      </c>
      <c r="BV3094" s="191" t="s">
        <v>3203</v>
      </c>
      <c r="BW3094" s="191" t="s">
        <v>7308</v>
      </c>
    </row>
    <row r="3095" spans="51:75" x14ac:dyDescent="0.3">
      <c r="AY3095" s="251" t="e">
        <f>VLOOKUP(C3095,#REF!, 2,FALSE)</f>
        <v>#REF!</v>
      </c>
      <c r="BM3095" s="191" t="s">
        <v>7309</v>
      </c>
      <c r="BN3095" s="191" t="s">
        <v>2984</v>
      </c>
      <c r="BO3095" s="191" t="s">
        <v>2984</v>
      </c>
      <c r="BU3095" s="191" t="s">
        <v>7309</v>
      </c>
      <c r="BV3095" s="191" t="s">
        <v>2984</v>
      </c>
      <c r="BW3095" s="191" t="s">
        <v>2984</v>
      </c>
    </row>
    <row r="3096" spans="51:75" x14ac:dyDescent="0.3">
      <c r="AY3096" s="251" t="e">
        <f>VLOOKUP(C3096,#REF!, 2,FALSE)</f>
        <v>#REF!</v>
      </c>
      <c r="BM3096" s="191" t="s">
        <v>1311</v>
      </c>
      <c r="BN3096" s="191" t="s">
        <v>3203</v>
      </c>
      <c r="BO3096" s="191" t="s">
        <v>7310</v>
      </c>
      <c r="BU3096" s="191" t="s">
        <v>1311</v>
      </c>
      <c r="BV3096" s="191" t="s">
        <v>3203</v>
      </c>
      <c r="BW3096" s="191" t="s">
        <v>7310</v>
      </c>
    </row>
    <row r="3097" spans="51:75" x14ac:dyDescent="0.3">
      <c r="AY3097" s="251" t="e">
        <f>VLOOKUP(C3097,#REF!, 2,FALSE)</f>
        <v>#REF!</v>
      </c>
      <c r="BM3097" s="191" t="s">
        <v>7311</v>
      </c>
      <c r="BN3097" s="191" t="s">
        <v>1140</v>
      </c>
      <c r="BO3097" s="191" t="s">
        <v>2193</v>
      </c>
      <c r="BU3097" s="191" t="s">
        <v>7311</v>
      </c>
      <c r="BV3097" s="191" t="s">
        <v>1140</v>
      </c>
      <c r="BW3097" s="191" t="s">
        <v>2193</v>
      </c>
    </row>
    <row r="3098" spans="51:75" x14ac:dyDescent="0.3">
      <c r="AY3098" s="251" t="e">
        <f>VLOOKUP(C3098,#REF!, 2,FALSE)</f>
        <v>#REF!</v>
      </c>
      <c r="BM3098" s="191" t="s">
        <v>7312</v>
      </c>
      <c r="BN3098" s="191" t="s">
        <v>1343</v>
      </c>
      <c r="BO3098" s="191" t="s">
        <v>1735</v>
      </c>
      <c r="BU3098" s="191" t="s">
        <v>7312</v>
      </c>
      <c r="BV3098" s="191" t="s">
        <v>1343</v>
      </c>
      <c r="BW3098" s="191" t="s">
        <v>1735</v>
      </c>
    </row>
    <row r="3099" spans="51:75" x14ac:dyDescent="0.3">
      <c r="AY3099" s="251" t="e">
        <f>VLOOKUP(C3099,#REF!, 2,FALSE)</f>
        <v>#REF!</v>
      </c>
      <c r="BM3099" s="191" t="s">
        <v>7313</v>
      </c>
      <c r="BN3099" s="191" t="s">
        <v>1343</v>
      </c>
      <c r="BO3099" s="191" t="s">
        <v>7314</v>
      </c>
      <c r="BU3099" s="191" t="s">
        <v>7313</v>
      </c>
      <c r="BV3099" s="191" t="s">
        <v>1343</v>
      </c>
      <c r="BW3099" s="191" t="s">
        <v>7314</v>
      </c>
    </row>
    <row r="3100" spans="51:75" x14ac:dyDescent="0.3">
      <c r="AY3100" s="251" t="e">
        <f>VLOOKUP(C3100,#REF!, 2,FALSE)</f>
        <v>#REF!</v>
      </c>
      <c r="BM3100" s="191" t="s">
        <v>7315</v>
      </c>
      <c r="BN3100" s="191" t="s">
        <v>1343</v>
      </c>
      <c r="BO3100" s="191" t="s">
        <v>7316</v>
      </c>
      <c r="BU3100" s="191" t="s">
        <v>7315</v>
      </c>
      <c r="BV3100" s="191" t="s">
        <v>1343</v>
      </c>
      <c r="BW3100" s="191" t="s">
        <v>7316</v>
      </c>
    </row>
    <row r="3101" spans="51:75" x14ac:dyDescent="0.3">
      <c r="AY3101" s="251" t="e">
        <f>VLOOKUP(C3101,#REF!, 2,FALSE)</f>
        <v>#REF!</v>
      </c>
      <c r="BM3101" s="191" t="s">
        <v>7317</v>
      </c>
      <c r="BN3101" s="191" t="s">
        <v>3203</v>
      </c>
      <c r="BO3101" s="191" t="s">
        <v>5370</v>
      </c>
      <c r="BU3101" s="191" t="s">
        <v>7317</v>
      </c>
      <c r="BV3101" s="191" t="s">
        <v>3203</v>
      </c>
      <c r="BW3101" s="191" t="s">
        <v>5370</v>
      </c>
    </row>
    <row r="3102" spans="51:75" x14ac:dyDescent="0.3">
      <c r="AY3102" s="251" t="e">
        <f>VLOOKUP(C3102,#REF!, 2,FALSE)</f>
        <v>#REF!</v>
      </c>
      <c r="BM3102" s="191" t="s">
        <v>1312</v>
      </c>
      <c r="BN3102" s="191" t="s">
        <v>1343</v>
      </c>
      <c r="BO3102" s="191" t="s">
        <v>7302</v>
      </c>
      <c r="BU3102" s="191" t="s">
        <v>1312</v>
      </c>
      <c r="BV3102" s="191" t="s">
        <v>1343</v>
      </c>
      <c r="BW3102" s="191" t="s">
        <v>7302</v>
      </c>
    </row>
    <row r="3103" spans="51:75" x14ac:dyDescent="0.3">
      <c r="AY3103" s="251" t="e">
        <f>VLOOKUP(C3103,#REF!, 2,FALSE)</f>
        <v>#REF!</v>
      </c>
      <c r="BM3103" s="191" t="s">
        <v>181</v>
      </c>
      <c r="BN3103" s="191" t="s">
        <v>3203</v>
      </c>
      <c r="BO3103" s="191" t="s">
        <v>3056</v>
      </c>
      <c r="BU3103" s="191" t="s">
        <v>181</v>
      </c>
      <c r="BV3103" s="191" t="s">
        <v>3203</v>
      </c>
      <c r="BW3103" s="191" t="s">
        <v>3056</v>
      </c>
    </row>
    <row r="3104" spans="51:75" x14ac:dyDescent="0.3">
      <c r="AY3104" s="251" t="e">
        <f>VLOOKUP(C3104,#REF!, 2,FALSE)</f>
        <v>#REF!</v>
      </c>
      <c r="BM3104" s="191" t="s">
        <v>7318</v>
      </c>
      <c r="BN3104" s="191" t="s">
        <v>3006</v>
      </c>
      <c r="BO3104" s="191" t="s">
        <v>7319</v>
      </c>
      <c r="BU3104" s="191" t="s">
        <v>7318</v>
      </c>
      <c r="BV3104" s="191" t="s">
        <v>3006</v>
      </c>
      <c r="BW3104" s="191" t="s">
        <v>7319</v>
      </c>
    </row>
    <row r="3105" spans="51:75" x14ac:dyDescent="0.3">
      <c r="AY3105" s="251" t="e">
        <f>VLOOKUP(C3105,#REF!, 2,FALSE)</f>
        <v>#REF!</v>
      </c>
      <c r="BM3105" s="191" t="s">
        <v>7320</v>
      </c>
      <c r="BN3105" s="191" t="s">
        <v>2980</v>
      </c>
      <c r="BO3105" s="191" t="s">
        <v>7321</v>
      </c>
      <c r="BU3105" s="191" t="s">
        <v>7320</v>
      </c>
      <c r="BV3105" s="191" t="s">
        <v>2980</v>
      </c>
      <c r="BW3105" s="191" t="s">
        <v>7321</v>
      </c>
    </row>
    <row r="3106" spans="51:75" x14ac:dyDescent="0.3">
      <c r="AY3106" s="251" t="e">
        <f>VLOOKUP(C3106,#REF!, 2,FALSE)</f>
        <v>#REF!</v>
      </c>
      <c r="BM3106" s="191" t="s">
        <v>7322</v>
      </c>
      <c r="BN3106" s="191" t="s">
        <v>626</v>
      </c>
      <c r="BO3106" s="191" t="s">
        <v>660</v>
      </c>
      <c r="BU3106" s="191" t="s">
        <v>7322</v>
      </c>
      <c r="BV3106" s="191" t="s">
        <v>626</v>
      </c>
      <c r="BW3106" s="191" t="s">
        <v>660</v>
      </c>
    </row>
    <row r="3107" spans="51:75" x14ac:dyDescent="0.3">
      <c r="AY3107" s="251" t="e">
        <f>VLOOKUP(C3107,#REF!, 2,FALSE)</f>
        <v>#REF!</v>
      </c>
      <c r="BM3107" s="191" t="s">
        <v>7323</v>
      </c>
      <c r="BN3107" s="191" t="s">
        <v>795</v>
      </c>
      <c r="BO3107" s="191" t="s">
        <v>1906</v>
      </c>
      <c r="BU3107" s="191" t="s">
        <v>7323</v>
      </c>
      <c r="BV3107" s="191" t="s">
        <v>795</v>
      </c>
      <c r="BW3107" s="191" t="s">
        <v>1906</v>
      </c>
    </row>
    <row r="3108" spans="51:75" x14ac:dyDescent="0.3">
      <c r="AY3108" s="251" t="e">
        <f>VLOOKUP(C3108,#REF!, 2,FALSE)</f>
        <v>#REF!</v>
      </c>
      <c r="BM3108" s="191" t="s">
        <v>7325</v>
      </c>
      <c r="BN3108" s="191" t="s">
        <v>1343</v>
      </c>
      <c r="BO3108" s="191" t="s">
        <v>7327</v>
      </c>
      <c r="BU3108" s="191" t="s">
        <v>7325</v>
      </c>
      <c r="BV3108" s="191" t="s">
        <v>1343</v>
      </c>
      <c r="BW3108" s="191" t="s">
        <v>7327</v>
      </c>
    </row>
    <row r="3109" spans="51:75" x14ac:dyDescent="0.3">
      <c r="AY3109" s="251" t="e">
        <f>VLOOKUP(C3109,#REF!, 2,FALSE)</f>
        <v>#REF!</v>
      </c>
      <c r="BM3109" s="191" t="s">
        <v>7328</v>
      </c>
      <c r="BN3109" s="191" t="s">
        <v>795</v>
      </c>
      <c r="BO3109" s="191" t="s">
        <v>1193</v>
      </c>
      <c r="BU3109" s="191" t="s">
        <v>7328</v>
      </c>
      <c r="BV3109" s="191" t="s">
        <v>795</v>
      </c>
      <c r="BW3109" s="191" t="s">
        <v>1193</v>
      </c>
    </row>
    <row r="3110" spans="51:75" x14ac:dyDescent="0.3">
      <c r="AY3110" s="251" t="e">
        <f>VLOOKUP(C3110,#REF!, 2,FALSE)</f>
        <v>#REF!</v>
      </c>
      <c r="BM3110" s="191" t="s">
        <v>7330</v>
      </c>
      <c r="BN3110" s="191" t="s">
        <v>2984</v>
      </c>
      <c r="BO3110" s="191" t="s">
        <v>2984</v>
      </c>
      <c r="BU3110" s="191" t="s">
        <v>7330</v>
      </c>
      <c r="BV3110" s="191" t="s">
        <v>2984</v>
      </c>
      <c r="BW3110" s="191" t="s">
        <v>2984</v>
      </c>
    </row>
    <row r="3111" spans="51:75" x14ac:dyDescent="0.3">
      <c r="AY3111" s="251" t="e">
        <f>VLOOKUP(C3111,#REF!, 2,FALSE)</f>
        <v>#REF!</v>
      </c>
      <c r="BM3111" s="191" t="s">
        <v>7331</v>
      </c>
      <c r="BN3111" s="191" t="s">
        <v>924</v>
      </c>
      <c r="BO3111" s="191" t="s">
        <v>5438</v>
      </c>
      <c r="BU3111" s="191" t="s">
        <v>7331</v>
      </c>
      <c r="BV3111" s="191" t="s">
        <v>924</v>
      </c>
      <c r="BW3111" s="191" t="s">
        <v>5438</v>
      </c>
    </row>
    <row r="3112" spans="51:75" x14ac:dyDescent="0.3">
      <c r="AY3112" s="251" t="e">
        <f>VLOOKUP(C3112,#REF!, 2,FALSE)</f>
        <v>#REF!</v>
      </c>
      <c r="BM3112" s="191" t="s">
        <v>7332</v>
      </c>
      <c r="BN3112" s="191" t="s">
        <v>2984</v>
      </c>
      <c r="BO3112" s="191" t="s">
        <v>2984</v>
      </c>
      <c r="BU3112" s="191" t="s">
        <v>7332</v>
      </c>
      <c r="BV3112" s="191" t="s">
        <v>2984</v>
      </c>
      <c r="BW3112" s="191" t="s">
        <v>2984</v>
      </c>
    </row>
    <row r="3113" spans="51:75" x14ac:dyDescent="0.3">
      <c r="AY3113" s="251" t="e">
        <f>VLOOKUP(C3113,#REF!, 2,FALSE)</f>
        <v>#REF!</v>
      </c>
      <c r="BM3113" s="191" t="s">
        <v>102</v>
      </c>
      <c r="BN3113" s="191" t="s">
        <v>3253</v>
      </c>
      <c r="BO3113" s="191" t="s">
        <v>3493</v>
      </c>
      <c r="BU3113" s="191" t="s">
        <v>102</v>
      </c>
      <c r="BV3113" s="191" t="s">
        <v>3253</v>
      </c>
      <c r="BW3113" s="191" t="s">
        <v>3493</v>
      </c>
    </row>
    <row r="3114" spans="51:75" x14ac:dyDescent="0.3">
      <c r="AY3114" s="251" t="e">
        <f>VLOOKUP(C3114,#REF!, 2,FALSE)</f>
        <v>#REF!</v>
      </c>
      <c r="BM3114" s="191" t="s">
        <v>7334</v>
      </c>
      <c r="BN3114" s="191" t="s">
        <v>667</v>
      </c>
      <c r="BO3114" s="191" t="s">
        <v>1061</v>
      </c>
      <c r="BU3114" s="191" t="s">
        <v>7334</v>
      </c>
      <c r="BV3114" s="191" t="s">
        <v>667</v>
      </c>
      <c r="BW3114" s="191" t="s">
        <v>1061</v>
      </c>
    </row>
    <row r="3115" spans="51:75" x14ac:dyDescent="0.3">
      <c r="AY3115" s="251" t="e">
        <f>VLOOKUP(C3115,#REF!, 2,FALSE)</f>
        <v>#REF!</v>
      </c>
      <c r="BM3115" s="191" t="s">
        <v>7335</v>
      </c>
      <c r="BN3115" s="191" t="s">
        <v>3203</v>
      </c>
      <c r="BO3115" s="191" t="s">
        <v>1792</v>
      </c>
      <c r="BU3115" s="191" t="s">
        <v>7335</v>
      </c>
      <c r="BV3115" s="191" t="s">
        <v>3203</v>
      </c>
      <c r="BW3115" s="191" t="s">
        <v>1792</v>
      </c>
    </row>
    <row r="3116" spans="51:75" x14ac:dyDescent="0.3">
      <c r="AY3116" s="251" t="e">
        <f>VLOOKUP(C3116,#REF!, 2,FALSE)</f>
        <v>#REF!</v>
      </c>
      <c r="BM3116" s="191" t="s">
        <v>7336</v>
      </c>
      <c r="BN3116" s="191" t="s">
        <v>732</v>
      </c>
      <c r="BO3116" s="191" t="s">
        <v>1339</v>
      </c>
      <c r="BU3116" s="191" t="s">
        <v>7336</v>
      </c>
      <c r="BV3116" s="191" t="s">
        <v>732</v>
      </c>
      <c r="BW3116" s="191" t="s">
        <v>1339</v>
      </c>
    </row>
    <row r="3117" spans="51:75" x14ac:dyDescent="0.3">
      <c r="AY3117" s="251" t="e">
        <f>VLOOKUP(C3117,#REF!, 2,FALSE)</f>
        <v>#REF!</v>
      </c>
      <c r="BM3117" s="191" t="s">
        <v>7337</v>
      </c>
      <c r="BN3117" s="191" t="s">
        <v>850</v>
      </c>
      <c r="BO3117" s="191" t="s">
        <v>1061</v>
      </c>
      <c r="BU3117" s="191" t="s">
        <v>7337</v>
      </c>
      <c r="BV3117" s="191" t="s">
        <v>850</v>
      </c>
      <c r="BW3117" s="191" t="s">
        <v>1061</v>
      </c>
    </row>
    <row r="3118" spans="51:75" x14ac:dyDescent="0.3">
      <c r="AY3118" s="251" t="e">
        <f>VLOOKUP(C3118,#REF!, 2,FALSE)</f>
        <v>#REF!</v>
      </c>
      <c r="BM3118" s="191" t="s">
        <v>1313</v>
      </c>
      <c r="BN3118" s="191" t="s">
        <v>3088</v>
      </c>
      <c r="BO3118" s="191" t="s">
        <v>7338</v>
      </c>
      <c r="BU3118" s="191" t="s">
        <v>1313</v>
      </c>
      <c r="BV3118" s="191" t="s">
        <v>3088</v>
      </c>
      <c r="BW3118" s="191" t="s">
        <v>7338</v>
      </c>
    </row>
    <row r="3119" spans="51:75" x14ac:dyDescent="0.3">
      <c r="AY3119" s="251" t="e">
        <f>VLOOKUP(C3119,#REF!, 2,FALSE)</f>
        <v>#REF!</v>
      </c>
      <c r="BM3119" s="191" t="s">
        <v>7339</v>
      </c>
      <c r="BN3119" s="191" t="s">
        <v>3253</v>
      </c>
      <c r="BO3119" s="191" t="s">
        <v>1198</v>
      </c>
      <c r="BU3119" s="191" t="s">
        <v>7339</v>
      </c>
      <c r="BV3119" s="191" t="s">
        <v>3253</v>
      </c>
      <c r="BW3119" s="191" t="s">
        <v>1198</v>
      </c>
    </row>
    <row r="3120" spans="51:75" x14ac:dyDescent="0.3">
      <c r="AY3120" s="251" t="e">
        <f>VLOOKUP(C3120,#REF!, 2,FALSE)</f>
        <v>#REF!</v>
      </c>
      <c r="BM3120" s="191" t="s">
        <v>182</v>
      </c>
      <c r="BN3120" s="191" t="s">
        <v>1446</v>
      </c>
      <c r="BO3120" s="191" t="s">
        <v>7341</v>
      </c>
      <c r="BU3120" s="191" t="s">
        <v>182</v>
      </c>
      <c r="BV3120" s="191" t="s">
        <v>1446</v>
      </c>
      <c r="BW3120" s="191" t="s">
        <v>7341</v>
      </c>
    </row>
    <row r="3121" spans="51:75" x14ac:dyDescent="0.3">
      <c r="AY3121" s="251" t="e">
        <f>VLOOKUP(C3121,#REF!, 2,FALSE)</f>
        <v>#REF!</v>
      </c>
      <c r="BM3121" s="191" t="s">
        <v>7342</v>
      </c>
      <c r="BN3121" s="191" t="s">
        <v>1343</v>
      </c>
      <c r="BO3121" s="191" t="s">
        <v>7343</v>
      </c>
      <c r="BU3121" s="191" t="s">
        <v>7342</v>
      </c>
      <c r="BV3121" s="191" t="s">
        <v>1343</v>
      </c>
      <c r="BW3121" s="191" t="s">
        <v>7343</v>
      </c>
    </row>
    <row r="3122" spans="51:75" x14ac:dyDescent="0.3">
      <c r="AY3122" s="251" t="e">
        <f>VLOOKUP(C3122,#REF!, 2,FALSE)</f>
        <v>#REF!</v>
      </c>
      <c r="BM3122" s="191" t="s">
        <v>7344</v>
      </c>
      <c r="BN3122" s="191" t="s">
        <v>3046</v>
      </c>
      <c r="BO3122" s="191" t="s">
        <v>7345</v>
      </c>
      <c r="BU3122" s="191" t="s">
        <v>7344</v>
      </c>
      <c r="BV3122" s="191" t="s">
        <v>3046</v>
      </c>
      <c r="BW3122" s="191" t="s">
        <v>7345</v>
      </c>
    </row>
    <row r="3123" spans="51:75" x14ac:dyDescent="0.3">
      <c r="AY3123" s="251" t="e">
        <f>VLOOKUP(C3123,#REF!, 2,FALSE)</f>
        <v>#REF!</v>
      </c>
      <c r="BM3123" s="191" t="s">
        <v>7347</v>
      </c>
      <c r="BN3123" s="191" t="s">
        <v>3006</v>
      </c>
      <c r="BO3123" s="191" t="s">
        <v>4774</v>
      </c>
      <c r="BU3123" s="191" t="s">
        <v>7347</v>
      </c>
      <c r="BV3123" s="191" t="s">
        <v>3006</v>
      </c>
      <c r="BW3123" s="191" t="s">
        <v>4774</v>
      </c>
    </row>
    <row r="3124" spans="51:75" x14ac:dyDescent="0.3">
      <c r="AY3124" s="251" t="e">
        <f>VLOOKUP(C3124,#REF!, 2,FALSE)</f>
        <v>#REF!</v>
      </c>
      <c r="BM3124" s="191" t="s">
        <v>7348</v>
      </c>
      <c r="BN3124" s="191" t="s">
        <v>624</v>
      </c>
      <c r="BO3124" s="191" t="s">
        <v>7349</v>
      </c>
      <c r="BU3124" s="191" t="s">
        <v>7348</v>
      </c>
      <c r="BV3124" s="191" t="s">
        <v>624</v>
      </c>
      <c r="BW3124" s="191" t="s">
        <v>7349</v>
      </c>
    </row>
    <row r="3125" spans="51:75" x14ac:dyDescent="0.3">
      <c r="AY3125" s="251" t="e">
        <f>VLOOKUP(C3125,#REF!, 2,FALSE)</f>
        <v>#REF!</v>
      </c>
      <c r="BM3125" s="191" t="s">
        <v>7350</v>
      </c>
      <c r="BN3125" s="191" t="s">
        <v>624</v>
      </c>
      <c r="BO3125" s="191" t="s">
        <v>7351</v>
      </c>
      <c r="BU3125" s="191" t="s">
        <v>7350</v>
      </c>
      <c r="BV3125" s="191" t="s">
        <v>624</v>
      </c>
      <c r="BW3125" s="191" t="s">
        <v>7351</v>
      </c>
    </row>
    <row r="3126" spans="51:75" x14ac:dyDescent="0.3">
      <c r="AY3126" s="251" t="e">
        <f>VLOOKUP(C3126,#REF!, 2,FALSE)</f>
        <v>#REF!</v>
      </c>
      <c r="BM3126" s="191" t="s">
        <v>129</v>
      </c>
      <c r="BN3126" s="191" t="s">
        <v>16989</v>
      </c>
      <c r="BO3126" s="191" t="s">
        <v>7353</v>
      </c>
      <c r="BU3126" s="191" t="s">
        <v>129</v>
      </c>
      <c r="BV3126" s="191" t="s">
        <v>16989</v>
      </c>
      <c r="BW3126" s="191" t="s">
        <v>7353</v>
      </c>
    </row>
    <row r="3127" spans="51:75" x14ac:dyDescent="0.3">
      <c r="AY3127" s="251" t="e">
        <f>VLOOKUP(C3127,#REF!, 2,FALSE)</f>
        <v>#REF!</v>
      </c>
      <c r="BM3127" s="191" t="s">
        <v>7354</v>
      </c>
      <c r="BN3127" s="191" t="s">
        <v>624</v>
      </c>
      <c r="BO3127" s="191" t="s">
        <v>7355</v>
      </c>
      <c r="BU3127" s="191" t="s">
        <v>7354</v>
      </c>
      <c r="BV3127" s="191" t="s">
        <v>624</v>
      </c>
      <c r="BW3127" s="191" t="s">
        <v>7355</v>
      </c>
    </row>
    <row r="3128" spans="51:75" x14ac:dyDescent="0.3">
      <c r="AY3128" s="251" t="e">
        <f>VLOOKUP(C3128,#REF!, 2,FALSE)</f>
        <v>#REF!</v>
      </c>
      <c r="BM3128" s="191" t="s">
        <v>7356</v>
      </c>
      <c r="BN3128" s="191" t="s">
        <v>798</v>
      </c>
      <c r="BO3128" s="191" t="s">
        <v>712</v>
      </c>
      <c r="BU3128" s="191" t="s">
        <v>7356</v>
      </c>
      <c r="BV3128" s="191" t="s">
        <v>798</v>
      </c>
      <c r="BW3128" s="191" t="s">
        <v>712</v>
      </c>
    </row>
    <row r="3129" spans="51:75" x14ac:dyDescent="0.3">
      <c r="AY3129" s="251" t="e">
        <f>VLOOKUP(C3129,#REF!, 2,FALSE)</f>
        <v>#REF!</v>
      </c>
      <c r="BM3129" s="191" t="s">
        <v>7359</v>
      </c>
      <c r="BN3129" s="191" t="s">
        <v>3046</v>
      </c>
      <c r="BO3129" s="191" t="s">
        <v>7360</v>
      </c>
      <c r="BU3129" s="191" t="s">
        <v>7359</v>
      </c>
      <c r="BV3129" s="191" t="s">
        <v>3046</v>
      </c>
      <c r="BW3129" s="191" t="s">
        <v>7360</v>
      </c>
    </row>
    <row r="3130" spans="51:75" x14ac:dyDescent="0.3">
      <c r="AY3130" s="251" t="e">
        <f>VLOOKUP(C3130,#REF!, 2,FALSE)</f>
        <v>#REF!</v>
      </c>
      <c r="BM3130" s="191" t="s">
        <v>7361</v>
      </c>
      <c r="BN3130" s="191" t="s">
        <v>663</v>
      </c>
      <c r="BO3130" s="191" t="s">
        <v>7362</v>
      </c>
      <c r="BU3130" s="191" t="s">
        <v>7361</v>
      </c>
      <c r="BV3130" s="191" t="s">
        <v>663</v>
      </c>
      <c r="BW3130" s="191" t="s">
        <v>7362</v>
      </c>
    </row>
    <row r="3131" spans="51:75" x14ac:dyDescent="0.3">
      <c r="AY3131" s="251" t="e">
        <f>VLOOKUP(C3131,#REF!, 2,FALSE)</f>
        <v>#REF!</v>
      </c>
      <c r="BM3131" s="191" t="s">
        <v>7363</v>
      </c>
      <c r="BN3131" s="191" t="s">
        <v>697</v>
      </c>
      <c r="BO3131" s="191" t="s">
        <v>4489</v>
      </c>
      <c r="BU3131" s="191" t="s">
        <v>7363</v>
      </c>
      <c r="BV3131" s="191" t="s">
        <v>697</v>
      </c>
      <c r="BW3131" s="191" t="s">
        <v>4489</v>
      </c>
    </row>
    <row r="3132" spans="51:75" x14ac:dyDescent="0.3">
      <c r="AY3132" s="251" t="e">
        <f>VLOOKUP(C3132,#REF!, 2,FALSE)</f>
        <v>#REF!</v>
      </c>
      <c r="BM3132" s="191" t="s">
        <v>7364</v>
      </c>
      <c r="BN3132" s="191" t="s">
        <v>2980</v>
      </c>
      <c r="BO3132" s="191" t="s">
        <v>6137</v>
      </c>
      <c r="BU3132" s="191" t="s">
        <v>7364</v>
      </c>
      <c r="BV3132" s="191" t="s">
        <v>2980</v>
      </c>
      <c r="BW3132" s="191" t="s">
        <v>6137</v>
      </c>
    </row>
    <row r="3133" spans="51:75" x14ac:dyDescent="0.3">
      <c r="AY3133" s="251" t="e">
        <f>VLOOKUP(C3133,#REF!, 2,FALSE)</f>
        <v>#REF!</v>
      </c>
      <c r="BM3133" s="191" t="s">
        <v>7366</v>
      </c>
      <c r="BN3133" s="191" t="s">
        <v>624</v>
      </c>
      <c r="BO3133" s="191" t="s">
        <v>7367</v>
      </c>
      <c r="BU3133" s="191" t="s">
        <v>7366</v>
      </c>
      <c r="BV3133" s="191" t="s">
        <v>624</v>
      </c>
      <c r="BW3133" s="191" t="s">
        <v>7367</v>
      </c>
    </row>
    <row r="3134" spans="51:75" x14ac:dyDescent="0.3">
      <c r="AY3134" s="251" t="e">
        <f>VLOOKUP(C3134,#REF!, 2,FALSE)</f>
        <v>#REF!</v>
      </c>
      <c r="BM3134" s="191" t="s">
        <v>7368</v>
      </c>
      <c r="BN3134" s="191" t="s">
        <v>3203</v>
      </c>
      <c r="BO3134" s="191" t="s">
        <v>7369</v>
      </c>
      <c r="BU3134" s="191" t="s">
        <v>7368</v>
      </c>
      <c r="BV3134" s="191" t="s">
        <v>3203</v>
      </c>
      <c r="BW3134" s="191" t="s">
        <v>7369</v>
      </c>
    </row>
    <row r="3135" spans="51:75" x14ac:dyDescent="0.3">
      <c r="AY3135" s="251" t="e">
        <f>VLOOKUP(C3135,#REF!, 2,FALSE)</f>
        <v>#REF!</v>
      </c>
      <c r="BM3135" s="191" t="s">
        <v>7370</v>
      </c>
      <c r="BN3135" s="191" t="s">
        <v>3088</v>
      </c>
      <c r="BO3135" s="191" t="s">
        <v>7371</v>
      </c>
      <c r="BU3135" s="191" t="s">
        <v>7370</v>
      </c>
      <c r="BV3135" s="191" t="s">
        <v>3088</v>
      </c>
      <c r="BW3135" s="191" t="s">
        <v>7371</v>
      </c>
    </row>
    <row r="3136" spans="51:75" x14ac:dyDescent="0.3">
      <c r="AY3136" s="251" t="e">
        <f>VLOOKUP(C3136,#REF!, 2,FALSE)</f>
        <v>#REF!</v>
      </c>
      <c r="BM3136" s="191" t="s">
        <v>7372</v>
      </c>
      <c r="BN3136" s="191" t="s">
        <v>798</v>
      </c>
      <c r="BO3136" s="191" t="s">
        <v>7373</v>
      </c>
      <c r="BU3136" s="191" t="s">
        <v>7372</v>
      </c>
      <c r="BV3136" s="191" t="s">
        <v>798</v>
      </c>
      <c r="BW3136" s="191" t="s">
        <v>7373</v>
      </c>
    </row>
    <row r="3137" spans="51:75" x14ac:dyDescent="0.3">
      <c r="AY3137" s="251" t="e">
        <f>VLOOKUP(C3137,#REF!, 2,FALSE)</f>
        <v>#REF!</v>
      </c>
      <c r="BM3137" s="191" t="s">
        <v>7374</v>
      </c>
      <c r="BN3137" s="191" t="s">
        <v>624</v>
      </c>
      <c r="BO3137" s="191" t="s">
        <v>7375</v>
      </c>
      <c r="BU3137" s="191" t="s">
        <v>7374</v>
      </c>
      <c r="BV3137" s="191" t="s">
        <v>624</v>
      </c>
      <c r="BW3137" s="191" t="s">
        <v>7375</v>
      </c>
    </row>
    <row r="3138" spans="51:75" x14ac:dyDescent="0.3">
      <c r="AY3138" s="251" t="e">
        <f>VLOOKUP(C3138,#REF!, 2,FALSE)</f>
        <v>#REF!</v>
      </c>
      <c r="BM3138" s="191" t="s">
        <v>7376</v>
      </c>
      <c r="BN3138" s="191" t="s">
        <v>3253</v>
      </c>
      <c r="BO3138" s="191" t="s">
        <v>7377</v>
      </c>
      <c r="BU3138" s="191" t="s">
        <v>7376</v>
      </c>
      <c r="BV3138" s="191" t="s">
        <v>3253</v>
      </c>
      <c r="BW3138" s="191" t="s">
        <v>7377</v>
      </c>
    </row>
    <row r="3139" spans="51:75" x14ac:dyDescent="0.3">
      <c r="AY3139" s="251" t="e">
        <f>VLOOKUP(C3139,#REF!, 2,FALSE)</f>
        <v>#REF!</v>
      </c>
      <c r="BM3139" s="191" t="s">
        <v>7379</v>
      </c>
      <c r="BN3139" s="191" t="s">
        <v>695</v>
      </c>
      <c r="BO3139" s="191" t="s">
        <v>7380</v>
      </c>
      <c r="BU3139" s="191" t="s">
        <v>7379</v>
      </c>
      <c r="BV3139" s="191" t="s">
        <v>695</v>
      </c>
      <c r="BW3139" s="191" t="s">
        <v>7380</v>
      </c>
    </row>
    <row r="3140" spans="51:75" x14ac:dyDescent="0.3">
      <c r="AY3140" s="251" t="e">
        <f>VLOOKUP(C3140,#REF!, 2,FALSE)</f>
        <v>#REF!</v>
      </c>
      <c r="BM3140" s="191" t="s">
        <v>7381</v>
      </c>
      <c r="BN3140" s="191" t="s">
        <v>995</v>
      </c>
      <c r="BO3140" s="191" t="s">
        <v>6576</v>
      </c>
      <c r="BU3140" s="191" t="s">
        <v>7381</v>
      </c>
      <c r="BV3140" s="191" t="s">
        <v>995</v>
      </c>
      <c r="BW3140" s="191" t="s">
        <v>6576</v>
      </c>
    </row>
    <row r="3141" spans="51:75" x14ac:dyDescent="0.3">
      <c r="AY3141" s="251" t="e">
        <f>VLOOKUP(C3141,#REF!, 2,FALSE)</f>
        <v>#REF!</v>
      </c>
      <c r="BM3141" s="191" t="s">
        <v>7382</v>
      </c>
      <c r="BN3141" s="191" t="s">
        <v>637</v>
      </c>
      <c r="BO3141" s="191" t="s">
        <v>810</v>
      </c>
      <c r="BU3141" s="191" t="s">
        <v>7382</v>
      </c>
      <c r="BV3141" s="191" t="s">
        <v>637</v>
      </c>
      <c r="BW3141" s="191" t="s">
        <v>810</v>
      </c>
    </row>
    <row r="3142" spans="51:75" x14ac:dyDescent="0.3">
      <c r="AY3142" s="251" t="e">
        <f>VLOOKUP(C3142,#REF!, 2,FALSE)</f>
        <v>#REF!</v>
      </c>
      <c r="BM3142" s="191" t="s">
        <v>7383</v>
      </c>
      <c r="BN3142" s="191" t="s">
        <v>716</v>
      </c>
      <c r="BO3142" s="191" t="s">
        <v>4723</v>
      </c>
      <c r="BU3142" s="191" t="s">
        <v>7383</v>
      </c>
      <c r="BV3142" s="191" t="s">
        <v>716</v>
      </c>
      <c r="BW3142" s="191" t="s">
        <v>4723</v>
      </c>
    </row>
    <row r="3143" spans="51:75" x14ac:dyDescent="0.3">
      <c r="AY3143" s="251" t="e">
        <f>VLOOKUP(C3143,#REF!, 2,FALSE)</f>
        <v>#REF!</v>
      </c>
      <c r="BM3143" s="191" t="s">
        <v>7384</v>
      </c>
      <c r="BN3143" s="191" t="s">
        <v>716</v>
      </c>
      <c r="BO3143" s="191" t="s">
        <v>7387</v>
      </c>
      <c r="BU3143" s="191" t="s">
        <v>7384</v>
      </c>
      <c r="BV3143" s="191" t="s">
        <v>716</v>
      </c>
      <c r="BW3143" s="191" t="s">
        <v>7387</v>
      </c>
    </row>
    <row r="3144" spans="51:75" x14ac:dyDescent="0.3">
      <c r="AY3144" s="251" t="e">
        <f>VLOOKUP(C3144,#REF!, 2,FALSE)</f>
        <v>#REF!</v>
      </c>
      <c r="BM3144" s="191" t="s">
        <v>7388</v>
      </c>
      <c r="BN3144" s="191" t="s">
        <v>1343</v>
      </c>
      <c r="BO3144" s="191" t="s">
        <v>5978</v>
      </c>
      <c r="BU3144" s="191" t="s">
        <v>7388</v>
      </c>
      <c r="BV3144" s="191" t="s">
        <v>1343</v>
      </c>
      <c r="BW3144" s="191" t="s">
        <v>5978</v>
      </c>
    </row>
    <row r="3145" spans="51:75" x14ac:dyDescent="0.3">
      <c r="AY3145" s="251" t="e">
        <f>VLOOKUP(C3145,#REF!, 2,FALSE)</f>
        <v>#REF!</v>
      </c>
      <c r="BM3145" s="191" t="s">
        <v>7389</v>
      </c>
      <c r="BN3145" s="191" t="s">
        <v>17002</v>
      </c>
      <c r="BO3145" s="191" t="s">
        <v>2755</v>
      </c>
      <c r="BU3145" s="191" t="s">
        <v>7389</v>
      </c>
      <c r="BV3145" s="191" t="s">
        <v>17002</v>
      </c>
      <c r="BW3145" s="191" t="s">
        <v>2755</v>
      </c>
    </row>
    <row r="3146" spans="51:75" x14ac:dyDescent="0.3">
      <c r="AY3146" s="251" t="e">
        <f>VLOOKUP(C3146,#REF!, 2,FALSE)</f>
        <v>#REF!</v>
      </c>
      <c r="BM3146" s="191" t="s">
        <v>7390</v>
      </c>
      <c r="BN3146" s="191" t="s">
        <v>3006</v>
      </c>
      <c r="BO3146" s="191" t="s">
        <v>7391</v>
      </c>
      <c r="BU3146" s="191" t="s">
        <v>7390</v>
      </c>
      <c r="BV3146" s="191" t="s">
        <v>3006</v>
      </c>
      <c r="BW3146" s="191" t="s">
        <v>7391</v>
      </c>
    </row>
    <row r="3147" spans="51:75" x14ac:dyDescent="0.3">
      <c r="AY3147" s="251" t="e">
        <f>VLOOKUP(C3147,#REF!, 2,FALSE)</f>
        <v>#REF!</v>
      </c>
      <c r="BM3147" s="191" t="s">
        <v>7392</v>
      </c>
      <c r="BN3147" s="191" t="s">
        <v>626</v>
      </c>
      <c r="BO3147" s="191" t="s">
        <v>4772</v>
      </c>
      <c r="BU3147" s="191" t="s">
        <v>7392</v>
      </c>
      <c r="BV3147" s="191" t="s">
        <v>626</v>
      </c>
      <c r="BW3147" s="191" t="s">
        <v>4772</v>
      </c>
    </row>
    <row r="3148" spans="51:75" x14ac:dyDescent="0.3">
      <c r="AY3148" s="251" t="e">
        <f>VLOOKUP(C3148,#REF!, 2,FALSE)</f>
        <v>#REF!</v>
      </c>
      <c r="BM3148" s="191" t="s">
        <v>1314</v>
      </c>
      <c r="BN3148" s="191" t="s">
        <v>3203</v>
      </c>
      <c r="BO3148" s="191" t="s">
        <v>7394</v>
      </c>
      <c r="BU3148" s="191" t="s">
        <v>1314</v>
      </c>
      <c r="BV3148" s="191" t="s">
        <v>3203</v>
      </c>
      <c r="BW3148" s="191" t="s">
        <v>7394</v>
      </c>
    </row>
    <row r="3149" spans="51:75" x14ac:dyDescent="0.3">
      <c r="AY3149" s="251" t="e">
        <f>VLOOKUP(C3149,#REF!, 2,FALSE)</f>
        <v>#REF!</v>
      </c>
      <c r="BM3149" s="191" t="s">
        <v>7395</v>
      </c>
      <c r="BN3149" s="191" t="s">
        <v>3203</v>
      </c>
      <c r="BO3149" s="191" t="s">
        <v>1600</v>
      </c>
      <c r="BU3149" s="191" t="s">
        <v>7395</v>
      </c>
      <c r="BV3149" s="191" t="s">
        <v>3203</v>
      </c>
      <c r="BW3149" s="191" t="s">
        <v>1600</v>
      </c>
    </row>
    <row r="3150" spans="51:75" x14ac:dyDescent="0.3">
      <c r="AY3150" s="251" t="e">
        <f>VLOOKUP(C3150,#REF!, 2,FALSE)</f>
        <v>#REF!</v>
      </c>
      <c r="BM3150" s="191" t="s">
        <v>7396</v>
      </c>
      <c r="BN3150" s="191" t="s">
        <v>3203</v>
      </c>
      <c r="BO3150" s="191" t="s">
        <v>2985</v>
      </c>
      <c r="BU3150" s="191" t="s">
        <v>7396</v>
      </c>
      <c r="BV3150" s="191" t="s">
        <v>3203</v>
      </c>
      <c r="BW3150" s="191" t="s">
        <v>2985</v>
      </c>
    </row>
    <row r="3151" spans="51:75" x14ac:dyDescent="0.3">
      <c r="AY3151" s="251" t="e">
        <f>VLOOKUP(C3151,#REF!, 2,FALSE)</f>
        <v>#REF!</v>
      </c>
      <c r="BM3151" s="191" t="s">
        <v>7398</v>
      </c>
      <c r="BN3151" s="191" t="s">
        <v>624</v>
      </c>
      <c r="BO3151" s="191" t="s">
        <v>3944</v>
      </c>
      <c r="BU3151" s="191" t="s">
        <v>7398</v>
      </c>
      <c r="BV3151" s="191" t="s">
        <v>624</v>
      </c>
      <c r="BW3151" s="191" t="s">
        <v>3944</v>
      </c>
    </row>
    <row r="3152" spans="51:75" x14ac:dyDescent="0.3">
      <c r="AY3152" s="251" t="e">
        <f>VLOOKUP(C3152,#REF!, 2,FALSE)</f>
        <v>#REF!</v>
      </c>
      <c r="BM3152" s="191" t="s">
        <v>7399</v>
      </c>
      <c r="BN3152" s="191" t="s">
        <v>3003</v>
      </c>
      <c r="BO3152" s="191" t="s">
        <v>6899</v>
      </c>
      <c r="BU3152" s="191" t="s">
        <v>7399</v>
      </c>
      <c r="BV3152" s="191" t="s">
        <v>3003</v>
      </c>
      <c r="BW3152" s="191" t="s">
        <v>6899</v>
      </c>
    </row>
    <row r="3153" spans="51:75" x14ac:dyDescent="0.3">
      <c r="AY3153" s="251" t="e">
        <f>VLOOKUP(C3153,#REF!, 2,FALSE)</f>
        <v>#REF!</v>
      </c>
      <c r="BM3153" s="191" t="s">
        <v>7400</v>
      </c>
      <c r="BN3153" s="191" t="s">
        <v>779</v>
      </c>
      <c r="BO3153" s="191" t="s">
        <v>7401</v>
      </c>
      <c r="BU3153" s="191" t="s">
        <v>7400</v>
      </c>
      <c r="BV3153" s="191" t="s">
        <v>779</v>
      </c>
      <c r="BW3153" s="191" t="s">
        <v>7401</v>
      </c>
    </row>
    <row r="3154" spans="51:75" x14ac:dyDescent="0.3">
      <c r="AY3154" s="251" t="e">
        <f>VLOOKUP(C3154,#REF!, 2,FALSE)</f>
        <v>#REF!</v>
      </c>
      <c r="BM3154" s="191" t="s">
        <v>7402</v>
      </c>
      <c r="BN3154" s="191" t="s">
        <v>16989</v>
      </c>
      <c r="BO3154" s="191" t="s">
        <v>1271</v>
      </c>
      <c r="BU3154" s="191" t="s">
        <v>7402</v>
      </c>
      <c r="BV3154" s="191" t="s">
        <v>16989</v>
      </c>
      <c r="BW3154" s="191" t="s">
        <v>1271</v>
      </c>
    </row>
    <row r="3155" spans="51:75" x14ac:dyDescent="0.3">
      <c r="AY3155" s="251" t="e">
        <f>VLOOKUP(C3155,#REF!, 2,FALSE)</f>
        <v>#REF!</v>
      </c>
      <c r="BM3155" s="191" t="s">
        <v>7403</v>
      </c>
      <c r="BN3155" s="191" t="s">
        <v>3203</v>
      </c>
      <c r="BO3155" s="191" t="s">
        <v>5907</v>
      </c>
      <c r="BU3155" s="191" t="s">
        <v>7403</v>
      </c>
      <c r="BV3155" s="191" t="s">
        <v>3203</v>
      </c>
      <c r="BW3155" s="191" t="s">
        <v>5907</v>
      </c>
    </row>
    <row r="3156" spans="51:75" x14ac:dyDescent="0.3">
      <c r="AY3156" s="251" t="e">
        <f>VLOOKUP(C3156,#REF!, 2,FALSE)</f>
        <v>#REF!</v>
      </c>
      <c r="BM3156" s="191" t="s">
        <v>1315</v>
      </c>
      <c r="BN3156" s="191" t="s">
        <v>3253</v>
      </c>
      <c r="BO3156" s="191" t="s">
        <v>7404</v>
      </c>
      <c r="BU3156" s="191" t="s">
        <v>1315</v>
      </c>
      <c r="BV3156" s="191" t="s">
        <v>3253</v>
      </c>
      <c r="BW3156" s="191" t="s">
        <v>7404</v>
      </c>
    </row>
    <row r="3157" spans="51:75" x14ac:dyDescent="0.3">
      <c r="AY3157" s="251" t="e">
        <f>VLOOKUP(C3157,#REF!, 2,FALSE)</f>
        <v>#REF!</v>
      </c>
      <c r="BM3157" s="191" t="s">
        <v>7405</v>
      </c>
      <c r="BN3157" s="191" t="s">
        <v>3253</v>
      </c>
      <c r="BO3157" s="191" t="s">
        <v>726</v>
      </c>
      <c r="BU3157" s="191" t="s">
        <v>7405</v>
      </c>
      <c r="BV3157" s="191" t="s">
        <v>3253</v>
      </c>
      <c r="BW3157" s="191" t="s">
        <v>726</v>
      </c>
    </row>
    <row r="3158" spans="51:75" x14ac:dyDescent="0.3">
      <c r="AY3158" s="251" t="e">
        <f>VLOOKUP(C3158,#REF!, 2,FALSE)</f>
        <v>#REF!</v>
      </c>
      <c r="BM3158" s="191" t="s">
        <v>7406</v>
      </c>
      <c r="BN3158" s="191" t="s">
        <v>1446</v>
      </c>
      <c r="BO3158" s="191" t="s">
        <v>7407</v>
      </c>
      <c r="BU3158" s="191" t="s">
        <v>7406</v>
      </c>
      <c r="BV3158" s="191" t="s">
        <v>1446</v>
      </c>
      <c r="BW3158" s="191" t="s">
        <v>7407</v>
      </c>
    </row>
    <row r="3159" spans="51:75" x14ac:dyDescent="0.3">
      <c r="AY3159" s="251" t="e">
        <f>VLOOKUP(C3159,#REF!, 2,FALSE)</f>
        <v>#REF!</v>
      </c>
      <c r="BM3159" s="191" t="s">
        <v>7409</v>
      </c>
      <c r="BN3159" s="191" t="s">
        <v>3006</v>
      </c>
      <c r="BO3159" s="191" t="s">
        <v>7410</v>
      </c>
      <c r="BU3159" s="191" t="s">
        <v>7409</v>
      </c>
      <c r="BV3159" s="191" t="s">
        <v>3006</v>
      </c>
      <c r="BW3159" s="191" t="s">
        <v>7410</v>
      </c>
    </row>
    <row r="3160" spans="51:75" x14ac:dyDescent="0.3">
      <c r="AY3160" s="251" t="e">
        <f>VLOOKUP(C3160,#REF!, 2,FALSE)</f>
        <v>#REF!</v>
      </c>
      <c r="BM3160" s="191" t="s">
        <v>7411</v>
      </c>
      <c r="BN3160" s="191" t="s">
        <v>804</v>
      </c>
      <c r="BO3160" s="191" t="s">
        <v>7412</v>
      </c>
      <c r="BU3160" s="191" t="s">
        <v>7411</v>
      </c>
      <c r="BV3160" s="191" t="s">
        <v>804</v>
      </c>
      <c r="BW3160" s="191" t="s">
        <v>7412</v>
      </c>
    </row>
    <row r="3161" spans="51:75" x14ac:dyDescent="0.3">
      <c r="AY3161" s="251" t="e">
        <f>VLOOKUP(C3161,#REF!, 2,FALSE)</f>
        <v>#REF!</v>
      </c>
      <c r="BM3161" s="191" t="s">
        <v>7413</v>
      </c>
      <c r="BN3161" s="191" t="s">
        <v>640</v>
      </c>
      <c r="BO3161" s="191" t="s">
        <v>7031</v>
      </c>
      <c r="BU3161" s="191" t="s">
        <v>7413</v>
      </c>
      <c r="BV3161" s="191" t="s">
        <v>640</v>
      </c>
      <c r="BW3161" s="191" t="s">
        <v>7031</v>
      </c>
    </row>
    <row r="3162" spans="51:75" x14ac:dyDescent="0.3">
      <c r="AY3162" s="251" t="e">
        <f>VLOOKUP(C3162,#REF!, 2,FALSE)</f>
        <v>#REF!</v>
      </c>
      <c r="BM3162" s="191" t="s">
        <v>183</v>
      </c>
      <c r="BN3162" s="191" t="s">
        <v>640</v>
      </c>
      <c r="BO3162" s="191" t="s">
        <v>7415</v>
      </c>
      <c r="BU3162" s="191" t="s">
        <v>183</v>
      </c>
      <c r="BV3162" s="191" t="s">
        <v>640</v>
      </c>
      <c r="BW3162" s="191" t="s">
        <v>7415</v>
      </c>
    </row>
    <row r="3163" spans="51:75" x14ac:dyDescent="0.3">
      <c r="AY3163" s="251" t="e">
        <f>VLOOKUP(C3163,#REF!, 2,FALSE)</f>
        <v>#REF!</v>
      </c>
      <c r="BM3163" s="191" t="s">
        <v>103</v>
      </c>
      <c r="BN3163" s="191" t="s">
        <v>701</v>
      </c>
      <c r="BO3163" s="191" t="s">
        <v>7416</v>
      </c>
      <c r="BU3163" s="191" t="s">
        <v>103</v>
      </c>
      <c r="BV3163" s="191" t="s">
        <v>701</v>
      </c>
      <c r="BW3163" s="191" t="s">
        <v>7416</v>
      </c>
    </row>
    <row r="3164" spans="51:75" x14ac:dyDescent="0.3">
      <c r="AY3164" s="251" t="e">
        <f>VLOOKUP(C3164,#REF!, 2,FALSE)</f>
        <v>#REF!</v>
      </c>
      <c r="BM3164" s="191" t="s">
        <v>7417</v>
      </c>
      <c r="BN3164" s="191" t="s">
        <v>624</v>
      </c>
      <c r="BO3164" s="191" t="s">
        <v>5172</v>
      </c>
      <c r="BU3164" s="191" t="s">
        <v>7417</v>
      </c>
      <c r="BV3164" s="191" t="s">
        <v>624</v>
      </c>
      <c r="BW3164" s="191" t="s">
        <v>5172</v>
      </c>
    </row>
    <row r="3165" spans="51:75" x14ac:dyDescent="0.3">
      <c r="AY3165" s="251" t="e">
        <f>VLOOKUP(C3165,#REF!, 2,FALSE)</f>
        <v>#REF!</v>
      </c>
      <c r="BM3165" s="191" t="s">
        <v>7418</v>
      </c>
      <c r="BN3165" s="191" t="s">
        <v>850</v>
      </c>
      <c r="BO3165" s="191" t="s">
        <v>7419</v>
      </c>
      <c r="BU3165" s="191" t="s">
        <v>7418</v>
      </c>
      <c r="BV3165" s="191" t="s">
        <v>850</v>
      </c>
      <c r="BW3165" s="191" t="s">
        <v>7419</v>
      </c>
    </row>
    <row r="3166" spans="51:75" x14ac:dyDescent="0.3">
      <c r="AY3166" s="251" t="e">
        <f>VLOOKUP(C3166,#REF!, 2,FALSE)</f>
        <v>#REF!</v>
      </c>
      <c r="BM3166" s="191" t="s">
        <v>7420</v>
      </c>
      <c r="BN3166" s="191" t="s">
        <v>640</v>
      </c>
      <c r="BO3166" s="191" t="s">
        <v>5273</v>
      </c>
      <c r="BU3166" s="191" t="s">
        <v>7420</v>
      </c>
      <c r="BV3166" s="191" t="s">
        <v>640</v>
      </c>
      <c r="BW3166" s="191" t="s">
        <v>5273</v>
      </c>
    </row>
    <row r="3167" spans="51:75" x14ac:dyDescent="0.3">
      <c r="AY3167" s="251" t="e">
        <f>VLOOKUP(C3167,#REF!, 2,FALSE)</f>
        <v>#REF!</v>
      </c>
      <c r="BM3167" s="191" t="s">
        <v>7421</v>
      </c>
      <c r="BN3167" s="191" t="s">
        <v>620</v>
      </c>
      <c r="BO3167" s="191" t="s">
        <v>1793</v>
      </c>
      <c r="BU3167" s="191" t="s">
        <v>7421</v>
      </c>
      <c r="BV3167" s="191" t="s">
        <v>620</v>
      </c>
      <c r="BW3167" s="191" t="s">
        <v>1793</v>
      </c>
    </row>
    <row r="3168" spans="51:75" x14ac:dyDescent="0.3">
      <c r="AY3168" s="251" t="e">
        <f>VLOOKUP(C3168,#REF!, 2,FALSE)</f>
        <v>#REF!</v>
      </c>
      <c r="BM3168" s="191" t="s">
        <v>7422</v>
      </c>
      <c r="BN3168" s="191" t="s">
        <v>640</v>
      </c>
      <c r="BO3168" s="191" t="s">
        <v>4295</v>
      </c>
      <c r="BU3168" s="191" t="s">
        <v>7422</v>
      </c>
      <c r="BV3168" s="191" t="s">
        <v>640</v>
      </c>
      <c r="BW3168" s="191" t="s">
        <v>4295</v>
      </c>
    </row>
    <row r="3169" spans="51:75" x14ac:dyDescent="0.3">
      <c r="AY3169" s="251" t="e">
        <f>VLOOKUP(C3169,#REF!, 2,FALSE)</f>
        <v>#REF!</v>
      </c>
      <c r="BM3169" s="191" t="s">
        <v>7423</v>
      </c>
      <c r="BN3169" s="191" t="s">
        <v>16989</v>
      </c>
      <c r="BO3169" s="191" t="s">
        <v>7424</v>
      </c>
      <c r="BU3169" s="191" t="s">
        <v>7423</v>
      </c>
      <c r="BV3169" s="191" t="s">
        <v>16989</v>
      </c>
      <c r="BW3169" s="191" t="s">
        <v>7424</v>
      </c>
    </row>
    <row r="3170" spans="51:75" x14ac:dyDescent="0.3">
      <c r="AY3170" s="251" t="e">
        <f>VLOOKUP(C3170,#REF!, 2,FALSE)</f>
        <v>#REF!</v>
      </c>
      <c r="BM3170" s="191" t="s">
        <v>1316</v>
      </c>
      <c r="BN3170" s="191" t="s">
        <v>629</v>
      </c>
      <c r="BO3170" s="191" t="s">
        <v>1525</v>
      </c>
      <c r="BU3170" s="191" t="s">
        <v>1316</v>
      </c>
      <c r="BV3170" s="191" t="s">
        <v>629</v>
      </c>
      <c r="BW3170" s="191" t="s">
        <v>1525</v>
      </c>
    </row>
    <row r="3171" spans="51:75" x14ac:dyDescent="0.3">
      <c r="AY3171" s="251" t="e">
        <f>VLOOKUP(C3171,#REF!, 2,FALSE)</f>
        <v>#REF!</v>
      </c>
      <c r="BM3171" s="191" t="s">
        <v>7425</v>
      </c>
      <c r="BN3171" s="191" t="s">
        <v>3006</v>
      </c>
      <c r="BO3171" s="191" t="s">
        <v>2984</v>
      </c>
      <c r="BU3171" s="191" t="s">
        <v>7425</v>
      </c>
      <c r="BV3171" s="191" t="s">
        <v>3006</v>
      </c>
      <c r="BW3171" s="191" t="s">
        <v>2984</v>
      </c>
    </row>
    <row r="3172" spans="51:75" x14ac:dyDescent="0.3">
      <c r="AY3172" s="251" t="e">
        <f>VLOOKUP(C3172,#REF!, 2,FALSE)</f>
        <v>#REF!</v>
      </c>
      <c r="BM3172" s="191" t="s">
        <v>7426</v>
      </c>
      <c r="BN3172" s="191" t="s">
        <v>2984</v>
      </c>
      <c r="BO3172" s="191" t="s">
        <v>7427</v>
      </c>
      <c r="BU3172" s="191" t="s">
        <v>7426</v>
      </c>
      <c r="BV3172" s="191" t="s">
        <v>2984</v>
      </c>
      <c r="BW3172" s="191" t="s">
        <v>7427</v>
      </c>
    </row>
    <row r="3173" spans="51:75" x14ac:dyDescent="0.3">
      <c r="AY3173" s="251" t="e">
        <f>VLOOKUP(C3173,#REF!, 2,FALSE)</f>
        <v>#REF!</v>
      </c>
      <c r="BM3173" s="191" t="s">
        <v>1317</v>
      </c>
      <c r="BN3173" s="191" t="s">
        <v>16989</v>
      </c>
      <c r="BO3173" s="191" t="s">
        <v>7428</v>
      </c>
      <c r="BU3173" s="191" t="s">
        <v>1317</v>
      </c>
      <c r="BV3173" s="191" t="s">
        <v>16989</v>
      </c>
      <c r="BW3173" s="191" t="s">
        <v>7428</v>
      </c>
    </row>
    <row r="3174" spans="51:75" x14ac:dyDescent="0.3">
      <c r="AY3174" s="251" t="e">
        <f>VLOOKUP(C3174,#REF!, 2,FALSE)</f>
        <v>#REF!</v>
      </c>
      <c r="BM3174" s="191" t="s">
        <v>7429</v>
      </c>
      <c r="BN3174" s="191" t="s">
        <v>16989</v>
      </c>
      <c r="BO3174" s="191" t="s">
        <v>7430</v>
      </c>
      <c r="BU3174" s="191" t="s">
        <v>7429</v>
      </c>
      <c r="BV3174" s="191" t="s">
        <v>16989</v>
      </c>
      <c r="BW3174" s="191" t="s">
        <v>7430</v>
      </c>
    </row>
    <row r="3175" spans="51:75" x14ac:dyDescent="0.3">
      <c r="AY3175" s="251" t="e">
        <f>VLOOKUP(C3175,#REF!, 2,FALSE)</f>
        <v>#REF!</v>
      </c>
      <c r="BM3175" s="191" t="s">
        <v>7431</v>
      </c>
      <c r="BN3175" s="191" t="s">
        <v>16989</v>
      </c>
      <c r="BO3175" s="191" t="s">
        <v>7432</v>
      </c>
      <c r="BU3175" s="191" t="s">
        <v>7431</v>
      </c>
      <c r="BV3175" s="191" t="s">
        <v>16989</v>
      </c>
      <c r="BW3175" s="191" t="s">
        <v>7432</v>
      </c>
    </row>
    <row r="3176" spans="51:75" x14ac:dyDescent="0.3">
      <c r="AY3176" s="251" t="e">
        <f>VLOOKUP(C3176,#REF!, 2,FALSE)</f>
        <v>#REF!</v>
      </c>
      <c r="BM3176" s="191" t="s">
        <v>7433</v>
      </c>
      <c r="BN3176" s="191" t="s">
        <v>614</v>
      </c>
      <c r="BO3176" s="191" t="s">
        <v>7203</v>
      </c>
      <c r="BU3176" s="191" t="s">
        <v>7433</v>
      </c>
      <c r="BV3176" s="191" t="s">
        <v>614</v>
      </c>
      <c r="BW3176" s="191" t="s">
        <v>7203</v>
      </c>
    </row>
    <row r="3177" spans="51:75" x14ac:dyDescent="0.3">
      <c r="AY3177" s="251" t="e">
        <f>VLOOKUP(C3177,#REF!, 2,FALSE)</f>
        <v>#REF!</v>
      </c>
      <c r="BM3177" s="191" t="s">
        <v>7435</v>
      </c>
      <c r="BN3177" s="191" t="s">
        <v>798</v>
      </c>
      <c r="BO3177" s="191" t="s">
        <v>7436</v>
      </c>
      <c r="BU3177" s="191" t="s">
        <v>7435</v>
      </c>
      <c r="BV3177" s="191" t="s">
        <v>798</v>
      </c>
      <c r="BW3177" s="191" t="s">
        <v>7436</v>
      </c>
    </row>
    <row r="3178" spans="51:75" x14ac:dyDescent="0.3">
      <c r="AY3178" s="251" t="e">
        <f>VLOOKUP(C3178,#REF!, 2,FALSE)</f>
        <v>#REF!</v>
      </c>
      <c r="BM3178" s="191" t="s">
        <v>7438</v>
      </c>
      <c r="BN3178" s="191" t="s">
        <v>640</v>
      </c>
      <c r="BO3178" s="191" t="s">
        <v>7439</v>
      </c>
      <c r="BU3178" s="191" t="s">
        <v>7438</v>
      </c>
      <c r="BV3178" s="191" t="s">
        <v>640</v>
      </c>
      <c r="BW3178" s="191" t="s">
        <v>7439</v>
      </c>
    </row>
    <row r="3179" spans="51:75" x14ac:dyDescent="0.3">
      <c r="AY3179" s="251" t="e">
        <f>VLOOKUP(C3179,#REF!, 2,FALSE)</f>
        <v>#REF!</v>
      </c>
      <c r="BM3179" s="191" t="s">
        <v>7440</v>
      </c>
      <c r="BN3179" s="191" t="s">
        <v>16989</v>
      </c>
      <c r="BO3179" s="191" t="s">
        <v>7441</v>
      </c>
      <c r="BU3179" s="191" t="s">
        <v>7440</v>
      </c>
      <c r="BV3179" s="191" t="s">
        <v>16989</v>
      </c>
      <c r="BW3179" s="191" t="s">
        <v>7441</v>
      </c>
    </row>
    <row r="3180" spans="51:75" x14ac:dyDescent="0.3">
      <c r="AY3180" s="251" t="e">
        <f>VLOOKUP(C3180,#REF!, 2,FALSE)</f>
        <v>#REF!</v>
      </c>
      <c r="BM3180" s="191" t="s">
        <v>7442</v>
      </c>
      <c r="BN3180" s="191" t="s">
        <v>3006</v>
      </c>
      <c r="BO3180" s="191" t="s">
        <v>2984</v>
      </c>
      <c r="BU3180" s="191" t="s">
        <v>7442</v>
      </c>
      <c r="BV3180" s="191" t="s">
        <v>3006</v>
      </c>
      <c r="BW3180" s="191" t="s">
        <v>2984</v>
      </c>
    </row>
    <row r="3181" spans="51:75" x14ac:dyDescent="0.3">
      <c r="AY3181" s="251" t="e">
        <f>VLOOKUP(C3181,#REF!, 2,FALSE)</f>
        <v>#REF!</v>
      </c>
      <c r="BM3181" s="191" t="s">
        <v>7443</v>
      </c>
      <c r="BN3181" s="191" t="s">
        <v>626</v>
      </c>
      <c r="BO3181" s="191" t="s">
        <v>2548</v>
      </c>
      <c r="BU3181" s="191" t="s">
        <v>7443</v>
      </c>
      <c r="BV3181" s="191" t="s">
        <v>626</v>
      </c>
      <c r="BW3181" s="191" t="s">
        <v>2548</v>
      </c>
    </row>
    <row r="3182" spans="51:75" x14ac:dyDescent="0.3">
      <c r="AY3182" s="251" t="e">
        <f>VLOOKUP(C3182,#REF!, 2,FALSE)</f>
        <v>#REF!</v>
      </c>
      <c r="BM3182" s="191" t="s">
        <v>7444</v>
      </c>
      <c r="BN3182" s="191" t="s">
        <v>3253</v>
      </c>
      <c r="BO3182" s="191" t="s">
        <v>3332</v>
      </c>
      <c r="BU3182" s="191" t="s">
        <v>7444</v>
      </c>
      <c r="BV3182" s="191" t="s">
        <v>3253</v>
      </c>
      <c r="BW3182" s="191" t="s">
        <v>3332</v>
      </c>
    </row>
    <row r="3183" spans="51:75" x14ac:dyDescent="0.3">
      <c r="AY3183" s="251" t="e">
        <f>VLOOKUP(C3183,#REF!, 2,FALSE)</f>
        <v>#REF!</v>
      </c>
      <c r="BM3183" s="191" t="s">
        <v>7445</v>
      </c>
      <c r="BN3183" s="191" t="s">
        <v>16989</v>
      </c>
      <c r="BO3183" s="191" t="s">
        <v>7446</v>
      </c>
      <c r="BU3183" s="191" t="s">
        <v>7445</v>
      </c>
      <c r="BV3183" s="191" t="s">
        <v>16989</v>
      </c>
      <c r="BW3183" s="191" t="s">
        <v>7446</v>
      </c>
    </row>
    <row r="3184" spans="51:75" x14ac:dyDescent="0.3">
      <c r="AY3184" s="251" t="e">
        <f>VLOOKUP(C3184,#REF!, 2,FALSE)</f>
        <v>#REF!</v>
      </c>
      <c r="BM3184" s="191" t="s">
        <v>7447</v>
      </c>
      <c r="BN3184" s="191" t="s">
        <v>3046</v>
      </c>
      <c r="BO3184" s="191" t="s">
        <v>3358</v>
      </c>
      <c r="BU3184" s="191" t="s">
        <v>7447</v>
      </c>
      <c r="BV3184" s="191" t="s">
        <v>3046</v>
      </c>
      <c r="BW3184" s="191" t="s">
        <v>3358</v>
      </c>
    </row>
    <row r="3185" spans="51:75" x14ac:dyDescent="0.3">
      <c r="AY3185" s="251" t="e">
        <f>VLOOKUP(C3185,#REF!, 2,FALSE)</f>
        <v>#REF!</v>
      </c>
      <c r="BM3185" s="191" t="s">
        <v>7448</v>
      </c>
      <c r="BN3185" s="191" t="s">
        <v>614</v>
      </c>
      <c r="BO3185" s="191" t="s">
        <v>3915</v>
      </c>
      <c r="BU3185" s="191" t="s">
        <v>7448</v>
      </c>
      <c r="BV3185" s="191" t="s">
        <v>614</v>
      </c>
      <c r="BW3185" s="191" t="s">
        <v>3915</v>
      </c>
    </row>
    <row r="3186" spans="51:75" x14ac:dyDescent="0.3">
      <c r="AY3186" s="251" t="e">
        <f>VLOOKUP(C3186,#REF!, 2,FALSE)</f>
        <v>#REF!</v>
      </c>
      <c r="BM3186" s="191" t="s">
        <v>7450</v>
      </c>
      <c r="BN3186" s="191" t="s">
        <v>663</v>
      </c>
      <c r="BO3186" s="191" t="s">
        <v>3384</v>
      </c>
      <c r="BU3186" s="191" t="s">
        <v>7450</v>
      </c>
      <c r="BV3186" s="191" t="s">
        <v>663</v>
      </c>
      <c r="BW3186" s="191" t="s">
        <v>3384</v>
      </c>
    </row>
    <row r="3187" spans="51:75" x14ac:dyDescent="0.3">
      <c r="AY3187" s="251" t="e">
        <f>VLOOKUP(C3187,#REF!, 2,FALSE)</f>
        <v>#REF!</v>
      </c>
      <c r="BM3187" s="191" t="s">
        <v>7451</v>
      </c>
      <c r="BN3187" s="191" t="s">
        <v>663</v>
      </c>
      <c r="BO3187" s="191" t="s">
        <v>6430</v>
      </c>
      <c r="BU3187" s="191" t="s">
        <v>7451</v>
      </c>
      <c r="BV3187" s="191" t="s">
        <v>663</v>
      </c>
      <c r="BW3187" s="191" t="s">
        <v>6430</v>
      </c>
    </row>
    <row r="3188" spans="51:75" x14ac:dyDescent="0.3">
      <c r="AY3188" s="251" t="e">
        <f>VLOOKUP(C3188,#REF!, 2,FALSE)</f>
        <v>#REF!</v>
      </c>
      <c r="BM3188" s="191" t="s">
        <v>7452</v>
      </c>
      <c r="BN3188" s="191" t="s">
        <v>3203</v>
      </c>
      <c r="BO3188" s="191" t="s">
        <v>3675</v>
      </c>
      <c r="BU3188" s="191" t="s">
        <v>7452</v>
      </c>
      <c r="BV3188" s="191" t="s">
        <v>3203</v>
      </c>
      <c r="BW3188" s="191" t="s">
        <v>3675</v>
      </c>
    </row>
    <row r="3189" spans="51:75" x14ac:dyDescent="0.3">
      <c r="AY3189" s="251" t="e">
        <f>VLOOKUP(C3189,#REF!, 2,FALSE)</f>
        <v>#REF!</v>
      </c>
      <c r="BM3189" s="191" t="s">
        <v>7453</v>
      </c>
      <c r="BN3189" s="191" t="s">
        <v>663</v>
      </c>
      <c r="BO3189" s="191" t="s">
        <v>7454</v>
      </c>
      <c r="BU3189" s="191" t="s">
        <v>7453</v>
      </c>
      <c r="BV3189" s="191" t="s">
        <v>663</v>
      </c>
      <c r="BW3189" s="191" t="s">
        <v>7454</v>
      </c>
    </row>
    <row r="3190" spans="51:75" x14ac:dyDescent="0.3">
      <c r="AY3190" s="251" t="e">
        <f>VLOOKUP(C3190,#REF!, 2,FALSE)</f>
        <v>#REF!</v>
      </c>
      <c r="BM3190" s="191" t="s">
        <v>7455</v>
      </c>
      <c r="BN3190" s="191" t="s">
        <v>663</v>
      </c>
      <c r="BO3190" s="191" t="s">
        <v>1807</v>
      </c>
      <c r="BU3190" s="191" t="s">
        <v>7455</v>
      </c>
      <c r="BV3190" s="191" t="s">
        <v>663</v>
      </c>
      <c r="BW3190" s="191" t="s">
        <v>1807</v>
      </c>
    </row>
    <row r="3191" spans="51:75" x14ac:dyDescent="0.3">
      <c r="AY3191" s="251" t="e">
        <f>VLOOKUP(C3191,#REF!, 2,FALSE)</f>
        <v>#REF!</v>
      </c>
      <c r="BM3191" s="191" t="s">
        <v>1318</v>
      </c>
      <c r="BN3191" s="191" t="s">
        <v>3203</v>
      </c>
      <c r="BO3191" s="191" t="s">
        <v>2548</v>
      </c>
      <c r="BU3191" s="191" t="s">
        <v>1318</v>
      </c>
      <c r="BV3191" s="191" t="s">
        <v>3203</v>
      </c>
      <c r="BW3191" s="191" t="s">
        <v>2548</v>
      </c>
    </row>
    <row r="3192" spans="51:75" x14ac:dyDescent="0.3">
      <c r="AY3192" s="251" t="e">
        <f>VLOOKUP(C3192,#REF!, 2,FALSE)</f>
        <v>#REF!</v>
      </c>
      <c r="BM3192" s="191" t="s">
        <v>1319</v>
      </c>
      <c r="BN3192" s="191" t="s">
        <v>3203</v>
      </c>
      <c r="BO3192" s="191" t="s">
        <v>5238</v>
      </c>
      <c r="BU3192" s="191" t="s">
        <v>1319</v>
      </c>
      <c r="BV3192" s="191" t="s">
        <v>3203</v>
      </c>
      <c r="BW3192" s="191" t="s">
        <v>5238</v>
      </c>
    </row>
    <row r="3193" spans="51:75" x14ac:dyDescent="0.3">
      <c r="AY3193" s="251" t="e">
        <f>VLOOKUP(C3193,#REF!, 2,FALSE)</f>
        <v>#REF!</v>
      </c>
      <c r="BM3193" s="191" t="s">
        <v>7456</v>
      </c>
      <c r="BN3193" s="191" t="s">
        <v>3203</v>
      </c>
      <c r="BO3193" s="191" t="s">
        <v>3386</v>
      </c>
      <c r="BU3193" s="191" t="s">
        <v>7456</v>
      </c>
      <c r="BV3193" s="191" t="s">
        <v>3203</v>
      </c>
      <c r="BW3193" s="191" t="s">
        <v>3386</v>
      </c>
    </row>
    <row r="3194" spans="51:75" x14ac:dyDescent="0.3">
      <c r="AY3194" s="251" t="e">
        <f>VLOOKUP(C3194,#REF!, 2,FALSE)</f>
        <v>#REF!</v>
      </c>
      <c r="BM3194" s="191" t="s">
        <v>7457</v>
      </c>
      <c r="BN3194" s="191" t="s">
        <v>614</v>
      </c>
      <c r="BO3194" s="191" t="s">
        <v>6732</v>
      </c>
      <c r="BU3194" s="191" t="s">
        <v>7457</v>
      </c>
      <c r="BV3194" s="191" t="s">
        <v>614</v>
      </c>
      <c r="BW3194" s="191" t="s">
        <v>6732</v>
      </c>
    </row>
    <row r="3195" spans="51:75" x14ac:dyDescent="0.3">
      <c r="AY3195" s="251" t="e">
        <f>VLOOKUP(C3195,#REF!, 2,FALSE)</f>
        <v>#REF!</v>
      </c>
      <c r="BM3195" s="191" t="s">
        <v>7459</v>
      </c>
      <c r="BN3195" s="191" t="s">
        <v>663</v>
      </c>
      <c r="BO3195" s="191" t="s">
        <v>7460</v>
      </c>
      <c r="BU3195" s="191" t="s">
        <v>7459</v>
      </c>
      <c r="BV3195" s="191" t="s">
        <v>663</v>
      </c>
      <c r="BW3195" s="191" t="s">
        <v>7460</v>
      </c>
    </row>
    <row r="3196" spans="51:75" x14ac:dyDescent="0.3">
      <c r="AY3196" s="251" t="e">
        <f>VLOOKUP(C3196,#REF!, 2,FALSE)</f>
        <v>#REF!</v>
      </c>
      <c r="BM3196" s="191" t="s">
        <v>7461</v>
      </c>
      <c r="BN3196" s="191" t="s">
        <v>618</v>
      </c>
      <c r="BO3196" s="191" t="s">
        <v>7462</v>
      </c>
      <c r="BU3196" s="191" t="s">
        <v>7461</v>
      </c>
      <c r="BV3196" s="191" t="s">
        <v>618</v>
      </c>
      <c r="BW3196" s="191" t="s">
        <v>7462</v>
      </c>
    </row>
    <row r="3197" spans="51:75" x14ac:dyDescent="0.3">
      <c r="AY3197" s="251" t="e">
        <f>VLOOKUP(C3197,#REF!, 2,FALSE)</f>
        <v>#REF!</v>
      </c>
      <c r="BM3197" s="191" t="s">
        <v>7463</v>
      </c>
      <c r="BN3197" s="191" t="s">
        <v>2984</v>
      </c>
      <c r="BO3197" s="191" t="s">
        <v>1191</v>
      </c>
      <c r="BU3197" s="191" t="s">
        <v>7463</v>
      </c>
      <c r="BV3197" s="191" t="s">
        <v>2984</v>
      </c>
      <c r="BW3197" s="191" t="s">
        <v>1191</v>
      </c>
    </row>
    <row r="3198" spans="51:75" x14ac:dyDescent="0.3">
      <c r="AY3198" s="251" t="e">
        <f>VLOOKUP(C3198,#REF!, 2,FALSE)</f>
        <v>#REF!</v>
      </c>
      <c r="BM3198" s="191" t="s">
        <v>7464</v>
      </c>
      <c r="BN3198" s="191" t="s">
        <v>1270</v>
      </c>
      <c r="BO3198" s="191" t="s">
        <v>7465</v>
      </c>
      <c r="BU3198" s="191" t="s">
        <v>7464</v>
      </c>
      <c r="BV3198" s="191" t="s">
        <v>1270</v>
      </c>
      <c r="BW3198" s="191" t="s">
        <v>7465</v>
      </c>
    </row>
    <row r="3199" spans="51:75" x14ac:dyDescent="0.3">
      <c r="AY3199" s="251" t="e">
        <f>VLOOKUP(C3199,#REF!, 2,FALSE)</f>
        <v>#REF!</v>
      </c>
      <c r="BM3199" s="191" t="s">
        <v>7466</v>
      </c>
      <c r="BN3199" s="191" t="s">
        <v>2984</v>
      </c>
      <c r="BO3199" s="191" t="s">
        <v>2984</v>
      </c>
      <c r="BU3199" s="191" t="s">
        <v>7466</v>
      </c>
      <c r="BV3199" s="191" t="s">
        <v>2984</v>
      </c>
      <c r="BW3199" s="191" t="s">
        <v>2984</v>
      </c>
    </row>
    <row r="3200" spans="51:75" x14ac:dyDescent="0.3">
      <c r="AY3200" s="251" t="e">
        <f>VLOOKUP(C3200,#REF!, 2,FALSE)</f>
        <v>#REF!</v>
      </c>
      <c r="BM3200" s="191" t="s">
        <v>7467</v>
      </c>
      <c r="BN3200" s="191" t="s">
        <v>3046</v>
      </c>
      <c r="BO3200" s="191" t="s">
        <v>7468</v>
      </c>
      <c r="BU3200" s="191" t="s">
        <v>7467</v>
      </c>
      <c r="BV3200" s="191" t="s">
        <v>3046</v>
      </c>
      <c r="BW3200" s="191" t="s">
        <v>7468</v>
      </c>
    </row>
    <row r="3201" spans="51:75" x14ac:dyDescent="0.3">
      <c r="AY3201" s="251" t="e">
        <f>VLOOKUP(C3201,#REF!, 2,FALSE)</f>
        <v>#REF!</v>
      </c>
      <c r="BM3201" s="191" t="s">
        <v>7469</v>
      </c>
      <c r="BN3201" s="191" t="s">
        <v>2980</v>
      </c>
      <c r="BO3201" s="191" t="s">
        <v>7333</v>
      </c>
      <c r="BU3201" s="191" t="s">
        <v>7469</v>
      </c>
      <c r="BV3201" s="191" t="s">
        <v>2980</v>
      </c>
      <c r="BW3201" s="191" t="s">
        <v>7333</v>
      </c>
    </row>
    <row r="3202" spans="51:75" x14ac:dyDescent="0.3">
      <c r="AY3202" s="251" t="e">
        <f>VLOOKUP(C3202,#REF!, 2,FALSE)</f>
        <v>#REF!</v>
      </c>
      <c r="BM3202" s="191" t="s">
        <v>7470</v>
      </c>
      <c r="BN3202" s="191" t="s">
        <v>2984</v>
      </c>
      <c r="BO3202" s="191" t="s">
        <v>1191</v>
      </c>
      <c r="BU3202" s="191" t="s">
        <v>7470</v>
      </c>
      <c r="BV3202" s="191" t="s">
        <v>2984</v>
      </c>
      <c r="BW3202" s="191" t="s">
        <v>1191</v>
      </c>
    </row>
    <row r="3203" spans="51:75" x14ac:dyDescent="0.3">
      <c r="AY3203" s="251" t="e">
        <f>VLOOKUP(C3203,#REF!, 2,FALSE)</f>
        <v>#REF!</v>
      </c>
      <c r="BM3203" s="191" t="s">
        <v>7471</v>
      </c>
      <c r="BN3203" s="191" t="s">
        <v>1270</v>
      </c>
      <c r="BO3203" s="191" t="s">
        <v>7472</v>
      </c>
      <c r="BU3203" s="191" t="s">
        <v>7471</v>
      </c>
      <c r="BV3203" s="191" t="s">
        <v>1270</v>
      </c>
      <c r="BW3203" s="191" t="s">
        <v>7472</v>
      </c>
    </row>
    <row r="3204" spans="51:75" x14ac:dyDescent="0.3">
      <c r="AY3204" s="251" t="e">
        <f>VLOOKUP(C3204,#REF!, 2,FALSE)</f>
        <v>#REF!</v>
      </c>
      <c r="BM3204" s="191" t="s">
        <v>1320</v>
      </c>
      <c r="BN3204" s="191" t="s">
        <v>1343</v>
      </c>
      <c r="BO3204" s="191" t="s">
        <v>7473</v>
      </c>
      <c r="BU3204" s="191" t="s">
        <v>1320</v>
      </c>
      <c r="BV3204" s="191" t="s">
        <v>1343</v>
      </c>
      <c r="BW3204" s="191" t="s">
        <v>7473</v>
      </c>
    </row>
    <row r="3205" spans="51:75" x14ac:dyDescent="0.3">
      <c r="AY3205" s="251" t="e">
        <f>VLOOKUP(C3205,#REF!, 2,FALSE)</f>
        <v>#REF!</v>
      </c>
      <c r="BM3205" s="191" t="s">
        <v>7474</v>
      </c>
      <c r="BN3205" s="191" t="s">
        <v>3203</v>
      </c>
      <c r="BO3205" s="191" t="s">
        <v>3491</v>
      </c>
      <c r="BU3205" s="191" t="s">
        <v>7474</v>
      </c>
      <c r="BV3205" s="191" t="s">
        <v>3203</v>
      </c>
      <c r="BW3205" s="191" t="s">
        <v>3491</v>
      </c>
    </row>
    <row r="3206" spans="51:75" x14ac:dyDescent="0.3">
      <c r="AY3206" s="251" t="e">
        <f>VLOOKUP(C3206,#REF!, 2,FALSE)</f>
        <v>#REF!</v>
      </c>
      <c r="BM3206" s="191" t="s">
        <v>1321</v>
      </c>
      <c r="BN3206" s="191" t="s">
        <v>1343</v>
      </c>
      <c r="BO3206" s="191" t="s">
        <v>3805</v>
      </c>
      <c r="BU3206" s="191" t="s">
        <v>1321</v>
      </c>
      <c r="BV3206" s="191" t="s">
        <v>1343</v>
      </c>
      <c r="BW3206" s="191" t="s">
        <v>3805</v>
      </c>
    </row>
    <row r="3207" spans="51:75" x14ac:dyDescent="0.3">
      <c r="AY3207" s="251" t="e">
        <f>VLOOKUP(C3207,#REF!, 2,FALSE)</f>
        <v>#REF!</v>
      </c>
      <c r="BM3207" s="191" t="s">
        <v>104</v>
      </c>
      <c r="BN3207" s="191" t="s">
        <v>2980</v>
      </c>
      <c r="BO3207" s="191" t="s">
        <v>7475</v>
      </c>
      <c r="BU3207" s="191" t="s">
        <v>104</v>
      </c>
      <c r="BV3207" s="191" t="s">
        <v>2980</v>
      </c>
      <c r="BW3207" s="191" t="s">
        <v>7475</v>
      </c>
    </row>
    <row r="3208" spans="51:75" x14ac:dyDescent="0.3">
      <c r="AY3208" s="251" t="e">
        <f>VLOOKUP(C3208,#REF!, 2,FALSE)</f>
        <v>#REF!</v>
      </c>
      <c r="BM3208" s="191" t="s">
        <v>7476</v>
      </c>
      <c r="BN3208" s="191" t="s">
        <v>16989</v>
      </c>
      <c r="BO3208" s="191" t="s">
        <v>5084</v>
      </c>
      <c r="BU3208" s="191" t="s">
        <v>7476</v>
      </c>
      <c r="BV3208" s="191" t="s">
        <v>16989</v>
      </c>
      <c r="BW3208" s="191" t="s">
        <v>5084</v>
      </c>
    </row>
    <row r="3209" spans="51:75" x14ac:dyDescent="0.3">
      <c r="AY3209" s="251" t="e">
        <f>VLOOKUP(C3209,#REF!, 2,FALSE)</f>
        <v>#REF!</v>
      </c>
      <c r="BM3209" s="191" t="s">
        <v>7478</v>
      </c>
      <c r="BN3209" s="191" t="s">
        <v>658</v>
      </c>
      <c r="BO3209" s="191" t="s">
        <v>7479</v>
      </c>
      <c r="BU3209" s="191" t="s">
        <v>7478</v>
      </c>
      <c r="BV3209" s="191" t="s">
        <v>658</v>
      </c>
      <c r="BW3209" s="191" t="s">
        <v>7479</v>
      </c>
    </row>
    <row r="3210" spans="51:75" x14ac:dyDescent="0.3">
      <c r="AY3210" s="251" t="e">
        <f>VLOOKUP(C3210,#REF!, 2,FALSE)</f>
        <v>#REF!</v>
      </c>
      <c r="BM3210" s="191" t="s">
        <v>7480</v>
      </c>
      <c r="BN3210" s="191" t="s">
        <v>1343</v>
      </c>
      <c r="BO3210" s="191" t="s">
        <v>7481</v>
      </c>
      <c r="BU3210" s="191" t="s">
        <v>7480</v>
      </c>
      <c r="BV3210" s="191" t="s">
        <v>1343</v>
      </c>
      <c r="BW3210" s="191" t="s">
        <v>7481</v>
      </c>
    </row>
    <row r="3211" spans="51:75" x14ac:dyDescent="0.3">
      <c r="AY3211" s="251" t="e">
        <f>VLOOKUP(C3211,#REF!, 2,FALSE)</f>
        <v>#REF!</v>
      </c>
      <c r="BM3211" s="191" t="s">
        <v>1322</v>
      </c>
      <c r="BN3211" s="191" t="s">
        <v>1343</v>
      </c>
      <c r="BO3211" s="191" t="s">
        <v>7482</v>
      </c>
      <c r="BU3211" s="191" t="s">
        <v>1322</v>
      </c>
      <c r="BV3211" s="191" t="s">
        <v>1343</v>
      </c>
      <c r="BW3211" s="191" t="s">
        <v>7482</v>
      </c>
    </row>
    <row r="3212" spans="51:75" x14ac:dyDescent="0.3">
      <c r="AY3212" s="251" t="e">
        <f>VLOOKUP(C3212,#REF!, 2,FALSE)</f>
        <v>#REF!</v>
      </c>
      <c r="BM3212" s="191" t="s">
        <v>7483</v>
      </c>
      <c r="BN3212" s="191" t="s">
        <v>16992</v>
      </c>
      <c r="BO3212" s="191" t="s">
        <v>698</v>
      </c>
      <c r="BU3212" s="191" t="s">
        <v>7483</v>
      </c>
      <c r="BV3212" s="191" t="s">
        <v>16992</v>
      </c>
      <c r="BW3212" s="191" t="s">
        <v>698</v>
      </c>
    </row>
    <row r="3213" spans="51:75" x14ac:dyDescent="0.3">
      <c r="AY3213" s="251" t="e">
        <f>VLOOKUP(C3213,#REF!, 2,FALSE)</f>
        <v>#REF!</v>
      </c>
      <c r="BM3213" s="191" t="s">
        <v>7484</v>
      </c>
      <c r="BN3213" s="191" t="s">
        <v>1270</v>
      </c>
      <c r="BO3213" s="191" t="s">
        <v>7485</v>
      </c>
      <c r="BU3213" s="191" t="s">
        <v>7484</v>
      </c>
      <c r="BV3213" s="191" t="s">
        <v>1270</v>
      </c>
      <c r="BW3213" s="191" t="s">
        <v>7485</v>
      </c>
    </row>
    <row r="3214" spans="51:75" x14ac:dyDescent="0.3">
      <c r="AY3214" s="251" t="e">
        <f>VLOOKUP(C3214,#REF!, 2,FALSE)</f>
        <v>#REF!</v>
      </c>
      <c r="BM3214" s="191" t="s">
        <v>7486</v>
      </c>
      <c r="BN3214" s="191" t="s">
        <v>1270</v>
      </c>
      <c r="BO3214" s="191" t="s">
        <v>7487</v>
      </c>
      <c r="BU3214" s="191" t="s">
        <v>7486</v>
      </c>
      <c r="BV3214" s="191" t="s">
        <v>1270</v>
      </c>
      <c r="BW3214" s="191" t="s">
        <v>7487</v>
      </c>
    </row>
    <row r="3215" spans="51:75" x14ac:dyDescent="0.3">
      <c r="AY3215" s="251" t="e">
        <f>VLOOKUP(C3215,#REF!, 2,FALSE)</f>
        <v>#REF!</v>
      </c>
      <c r="BM3215" s="191" t="s">
        <v>7488</v>
      </c>
      <c r="BN3215" s="191" t="s">
        <v>1270</v>
      </c>
      <c r="BO3215" s="191" t="s">
        <v>7489</v>
      </c>
      <c r="BU3215" s="191" t="s">
        <v>7488</v>
      </c>
      <c r="BV3215" s="191" t="s">
        <v>1270</v>
      </c>
      <c r="BW3215" s="191" t="s">
        <v>7489</v>
      </c>
    </row>
    <row r="3216" spans="51:75" x14ac:dyDescent="0.3">
      <c r="AY3216" s="251" t="e">
        <f>VLOOKUP(C3216,#REF!, 2,FALSE)</f>
        <v>#REF!</v>
      </c>
      <c r="BM3216" s="191" t="s">
        <v>128</v>
      </c>
      <c r="BN3216" s="191" t="s">
        <v>720</v>
      </c>
      <c r="BO3216" s="191" t="s">
        <v>7490</v>
      </c>
      <c r="BU3216" s="191" t="s">
        <v>128</v>
      </c>
      <c r="BV3216" s="191" t="s">
        <v>720</v>
      </c>
      <c r="BW3216" s="191" t="s">
        <v>7490</v>
      </c>
    </row>
    <row r="3217" spans="51:75" x14ac:dyDescent="0.3">
      <c r="AY3217" s="251" t="e">
        <f>VLOOKUP(C3217,#REF!, 2,FALSE)</f>
        <v>#REF!</v>
      </c>
      <c r="BM3217" s="191" t="s">
        <v>7491</v>
      </c>
      <c r="BN3217" s="191" t="s">
        <v>3006</v>
      </c>
      <c r="BO3217" s="191" t="s">
        <v>7492</v>
      </c>
      <c r="BU3217" s="191" t="s">
        <v>7491</v>
      </c>
      <c r="BV3217" s="191" t="s">
        <v>3006</v>
      </c>
      <c r="BW3217" s="191" t="s">
        <v>7492</v>
      </c>
    </row>
    <row r="3218" spans="51:75" x14ac:dyDescent="0.3">
      <c r="AY3218" s="251" t="e">
        <f>VLOOKUP(C3218,#REF!, 2,FALSE)</f>
        <v>#REF!</v>
      </c>
      <c r="BM3218" s="191" t="s">
        <v>7494</v>
      </c>
      <c r="BN3218" s="191" t="s">
        <v>2984</v>
      </c>
      <c r="BO3218" s="191" t="s">
        <v>2984</v>
      </c>
      <c r="BU3218" s="191" t="s">
        <v>7494</v>
      </c>
      <c r="BV3218" s="191" t="s">
        <v>2984</v>
      </c>
      <c r="BW3218" s="191" t="s">
        <v>2984</v>
      </c>
    </row>
    <row r="3219" spans="51:75" x14ac:dyDescent="0.3">
      <c r="AY3219" s="251" t="e">
        <f>VLOOKUP(C3219,#REF!, 2,FALSE)</f>
        <v>#REF!</v>
      </c>
      <c r="BM3219" s="191" t="s">
        <v>7495</v>
      </c>
      <c r="BN3219" s="191" t="s">
        <v>798</v>
      </c>
      <c r="BO3219" s="191" t="s">
        <v>7497</v>
      </c>
      <c r="BU3219" s="191" t="s">
        <v>7495</v>
      </c>
      <c r="BV3219" s="191" t="s">
        <v>798</v>
      </c>
      <c r="BW3219" s="191" t="s">
        <v>7497</v>
      </c>
    </row>
    <row r="3220" spans="51:75" x14ac:dyDescent="0.3">
      <c r="AY3220" s="251" t="e">
        <f>VLOOKUP(C3220,#REF!, 2,FALSE)</f>
        <v>#REF!</v>
      </c>
      <c r="BM3220" s="191" t="s">
        <v>7498</v>
      </c>
      <c r="BN3220" s="191" t="s">
        <v>624</v>
      </c>
      <c r="BO3220" s="191" t="s">
        <v>7439</v>
      </c>
      <c r="BU3220" s="191" t="s">
        <v>7498</v>
      </c>
      <c r="BV3220" s="191" t="s">
        <v>624</v>
      </c>
      <c r="BW3220" s="191" t="s">
        <v>7439</v>
      </c>
    </row>
    <row r="3221" spans="51:75" x14ac:dyDescent="0.3">
      <c r="AY3221" s="251" t="e">
        <f>VLOOKUP(C3221,#REF!, 2,FALSE)</f>
        <v>#REF!</v>
      </c>
      <c r="BM3221" s="191" t="s">
        <v>7499</v>
      </c>
      <c r="BN3221" s="191" t="s">
        <v>779</v>
      </c>
      <c r="BO3221" s="191" t="s">
        <v>7501</v>
      </c>
      <c r="BU3221" s="191" t="s">
        <v>7499</v>
      </c>
      <c r="BV3221" s="191" t="s">
        <v>779</v>
      </c>
      <c r="BW3221" s="191" t="s">
        <v>7501</v>
      </c>
    </row>
    <row r="3222" spans="51:75" x14ac:dyDescent="0.3">
      <c r="AY3222" s="251" t="e">
        <f>VLOOKUP(C3222,#REF!, 2,FALSE)</f>
        <v>#REF!</v>
      </c>
      <c r="BM3222" s="191" t="s">
        <v>7503</v>
      </c>
      <c r="BN3222" s="191" t="s">
        <v>16989</v>
      </c>
      <c r="BO3222" s="191" t="s">
        <v>1059</v>
      </c>
      <c r="BU3222" s="191" t="s">
        <v>7503</v>
      </c>
      <c r="BV3222" s="191" t="s">
        <v>16989</v>
      </c>
      <c r="BW3222" s="191" t="s">
        <v>1059</v>
      </c>
    </row>
    <row r="3223" spans="51:75" x14ac:dyDescent="0.3">
      <c r="AY3223" s="251" t="e">
        <f>VLOOKUP(C3223,#REF!, 2,FALSE)</f>
        <v>#REF!</v>
      </c>
      <c r="BM3223" s="191" t="s">
        <v>184</v>
      </c>
      <c r="BN3223" s="191" t="s">
        <v>2223</v>
      </c>
      <c r="BO3223" s="191" t="s">
        <v>7505</v>
      </c>
      <c r="BU3223" s="191" t="s">
        <v>184</v>
      </c>
      <c r="BV3223" s="191" t="s">
        <v>2223</v>
      </c>
      <c r="BW3223" s="191" t="s">
        <v>7505</v>
      </c>
    </row>
    <row r="3224" spans="51:75" x14ac:dyDescent="0.3">
      <c r="AY3224" s="251" t="e">
        <f>VLOOKUP(C3224,#REF!, 2,FALSE)</f>
        <v>#REF!</v>
      </c>
      <c r="BM3224" s="191" t="s">
        <v>7506</v>
      </c>
      <c r="BN3224" s="191" t="s">
        <v>720</v>
      </c>
      <c r="BO3224" s="191" t="s">
        <v>7507</v>
      </c>
      <c r="BU3224" s="191" t="s">
        <v>7506</v>
      </c>
      <c r="BV3224" s="191" t="s">
        <v>720</v>
      </c>
      <c r="BW3224" s="191" t="s">
        <v>7507</v>
      </c>
    </row>
    <row r="3225" spans="51:75" x14ac:dyDescent="0.3">
      <c r="AY3225" s="251" t="e">
        <f>VLOOKUP(C3225,#REF!, 2,FALSE)</f>
        <v>#REF!</v>
      </c>
      <c r="BM3225" s="191" t="s">
        <v>7508</v>
      </c>
      <c r="BN3225" s="191" t="s">
        <v>3098</v>
      </c>
      <c r="BO3225" s="191" t="s">
        <v>7509</v>
      </c>
      <c r="BU3225" s="191" t="s">
        <v>7508</v>
      </c>
      <c r="BV3225" s="191" t="s">
        <v>3098</v>
      </c>
      <c r="BW3225" s="191" t="s">
        <v>7509</v>
      </c>
    </row>
    <row r="3226" spans="51:75" x14ac:dyDescent="0.3">
      <c r="AY3226" s="251" t="e">
        <f>VLOOKUP(C3226,#REF!, 2,FALSE)</f>
        <v>#REF!</v>
      </c>
      <c r="BM3226" s="191" t="s">
        <v>7510</v>
      </c>
      <c r="BN3226" s="191" t="s">
        <v>667</v>
      </c>
      <c r="BO3226" s="191" t="s">
        <v>7512</v>
      </c>
      <c r="BU3226" s="191" t="s">
        <v>7510</v>
      </c>
      <c r="BV3226" s="191" t="s">
        <v>667</v>
      </c>
      <c r="BW3226" s="191" t="s">
        <v>7512</v>
      </c>
    </row>
    <row r="3227" spans="51:75" x14ac:dyDescent="0.3">
      <c r="AY3227" s="251" t="e">
        <f>VLOOKUP(C3227,#REF!, 2,FALSE)</f>
        <v>#REF!</v>
      </c>
      <c r="BM3227" s="191" t="s">
        <v>7513</v>
      </c>
      <c r="BN3227" s="191" t="s">
        <v>663</v>
      </c>
      <c r="BO3227" s="191" t="s">
        <v>7514</v>
      </c>
      <c r="BU3227" s="191" t="s">
        <v>7513</v>
      </c>
      <c r="BV3227" s="191" t="s">
        <v>663</v>
      </c>
      <c r="BW3227" s="191" t="s">
        <v>7514</v>
      </c>
    </row>
    <row r="3228" spans="51:75" x14ac:dyDescent="0.3">
      <c r="AY3228" s="251" t="e">
        <f>VLOOKUP(C3228,#REF!, 2,FALSE)</f>
        <v>#REF!</v>
      </c>
      <c r="BM3228" s="191" t="s">
        <v>7516</v>
      </c>
      <c r="BN3228" s="191" t="s">
        <v>3046</v>
      </c>
      <c r="BO3228" s="191" t="s">
        <v>7517</v>
      </c>
      <c r="BU3228" s="191" t="s">
        <v>7516</v>
      </c>
      <c r="BV3228" s="191" t="s">
        <v>3046</v>
      </c>
      <c r="BW3228" s="191" t="s">
        <v>7517</v>
      </c>
    </row>
    <row r="3229" spans="51:75" x14ac:dyDescent="0.3">
      <c r="AY3229" s="251" t="e">
        <f>VLOOKUP(C3229,#REF!, 2,FALSE)</f>
        <v>#REF!</v>
      </c>
      <c r="BM3229" s="191" t="s">
        <v>7518</v>
      </c>
      <c r="BN3229" s="191" t="s">
        <v>798</v>
      </c>
      <c r="BO3229" s="191" t="s">
        <v>7401</v>
      </c>
      <c r="BU3229" s="191" t="s">
        <v>7518</v>
      </c>
      <c r="BV3229" s="191" t="s">
        <v>798</v>
      </c>
      <c r="BW3229" s="191" t="s">
        <v>7401</v>
      </c>
    </row>
    <row r="3230" spans="51:75" x14ac:dyDescent="0.3">
      <c r="AY3230" s="251" t="e">
        <f>VLOOKUP(C3230,#REF!, 2,FALSE)</f>
        <v>#REF!</v>
      </c>
      <c r="BM3230" s="191" t="s">
        <v>7519</v>
      </c>
      <c r="BN3230" s="191" t="s">
        <v>16989</v>
      </c>
      <c r="BO3230" s="191" t="s">
        <v>7520</v>
      </c>
      <c r="BU3230" s="191" t="s">
        <v>7519</v>
      </c>
      <c r="BV3230" s="191" t="s">
        <v>16989</v>
      </c>
      <c r="BW3230" s="191" t="s">
        <v>7520</v>
      </c>
    </row>
    <row r="3231" spans="51:75" x14ac:dyDescent="0.3">
      <c r="AY3231" s="251" t="e">
        <f>VLOOKUP(C3231,#REF!, 2,FALSE)</f>
        <v>#REF!</v>
      </c>
      <c r="BM3231" s="191" t="s">
        <v>1323</v>
      </c>
      <c r="BN3231" s="191" t="s">
        <v>3203</v>
      </c>
      <c r="BO3231" s="191" t="s">
        <v>7177</v>
      </c>
      <c r="BU3231" s="191" t="s">
        <v>1323</v>
      </c>
      <c r="BV3231" s="191" t="s">
        <v>3203</v>
      </c>
      <c r="BW3231" s="191" t="s">
        <v>7177</v>
      </c>
    </row>
    <row r="3232" spans="51:75" x14ac:dyDescent="0.3">
      <c r="AY3232" s="251" t="e">
        <f>VLOOKUP(C3232,#REF!, 2,FALSE)</f>
        <v>#REF!</v>
      </c>
      <c r="BM3232" s="191" t="s">
        <v>7521</v>
      </c>
      <c r="BN3232" s="191" t="s">
        <v>663</v>
      </c>
      <c r="BO3232" s="191" t="s">
        <v>5151</v>
      </c>
      <c r="BU3232" s="191" t="s">
        <v>7521</v>
      </c>
      <c r="BV3232" s="191" t="s">
        <v>663</v>
      </c>
      <c r="BW3232" s="191" t="s">
        <v>5151</v>
      </c>
    </row>
    <row r="3233" spans="51:75" x14ac:dyDescent="0.3">
      <c r="AY3233" s="251" t="e">
        <f>VLOOKUP(C3233,#REF!, 2,FALSE)</f>
        <v>#REF!</v>
      </c>
      <c r="BM3233" s="191" t="s">
        <v>7523</v>
      </c>
      <c r="BN3233" s="191" t="s">
        <v>624</v>
      </c>
      <c r="BO3233" s="191" t="s">
        <v>7524</v>
      </c>
      <c r="BU3233" s="191" t="s">
        <v>7523</v>
      </c>
      <c r="BV3233" s="191" t="s">
        <v>624</v>
      </c>
      <c r="BW3233" s="191" t="s">
        <v>7524</v>
      </c>
    </row>
    <row r="3234" spans="51:75" x14ac:dyDescent="0.3">
      <c r="AY3234" s="251" t="e">
        <f>VLOOKUP(C3234,#REF!, 2,FALSE)</f>
        <v>#REF!</v>
      </c>
      <c r="BM3234" s="191" t="s">
        <v>7525</v>
      </c>
      <c r="BN3234" s="191" t="s">
        <v>16989</v>
      </c>
      <c r="BO3234" s="191" t="s">
        <v>5911</v>
      </c>
      <c r="BU3234" s="191" t="s">
        <v>7525</v>
      </c>
      <c r="BV3234" s="191" t="s">
        <v>16989</v>
      </c>
      <c r="BW3234" s="191" t="s">
        <v>5911</v>
      </c>
    </row>
    <row r="3235" spans="51:75" x14ac:dyDescent="0.3">
      <c r="AY3235" s="251" t="e">
        <f>VLOOKUP(C3235,#REF!, 2,FALSE)</f>
        <v>#REF!</v>
      </c>
      <c r="BM3235" s="191" t="s">
        <v>7526</v>
      </c>
      <c r="BN3235" s="191" t="s">
        <v>614</v>
      </c>
      <c r="BO3235" s="191" t="s">
        <v>3799</v>
      </c>
      <c r="BU3235" s="191" t="s">
        <v>7526</v>
      </c>
      <c r="BV3235" s="191" t="s">
        <v>614</v>
      </c>
      <c r="BW3235" s="191" t="s">
        <v>3799</v>
      </c>
    </row>
    <row r="3236" spans="51:75" x14ac:dyDescent="0.3">
      <c r="AY3236" s="251" t="e">
        <f>VLOOKUP(C3236,#REF!, 2,FALSE)</f>
        <v>#REF!</v>
      </c>
      <c r="BM3236" s="191" t="s">
        <v>7528</v>
      </c>
      <c r="BN3236" s="191" t="s">
        <v>2980</v>
      </c>
      <c r="BO3236" s="191" t="s">
        <v>7529</v>
      </c>
      <c r="BU3236" s="191" t="s">
        <v>7528</v>
      </c>
      <c r="BV3236" s="191" t="s">
        <v>2980</v>
      </c>
      <c r="BW3236" s="191" t="s">
        <v>7529</v>
      </c>
    </row>
    <row r="3237" spans="51:75" x14ac:dyDescent="0.3">
      <c r="AY3237" s="251" t="e">
        <f>VLOOKUP(C3237,#REF!, 2,FALSE)</f>
        <v>#REF!</v>
      </c>
      <c r="BM3237" s="191" t="s">
        <v>7530</v>
      </c>
      <c r="BN3237" s="191" t="s">
        <v>3203</v>
      </c>
      <c r="BO3237" s="191" t="s">
        <v>3027</v>
      </c>
      <c r="BU3237" s="191" t="s">
        <v>7530</v>
      </c>
      <c r="BV3237" s="191" t="s">
        <v>3203</v>
      </c>
      <c r="BW3237" s="191" t="s">
        <v>3027</v>
      </c>
    </row>
    <row r="3238" spans="51:75" x14ac:dyDescent="0.3">
      <c r="AY3238" s="251" t="e">
        <f>VLOOKUP(C3238,#REF!, 2,FALSE)</f>
        <v>#REF!</v>
      </c>
      <c r="BM3238" s="191" t="s">
        <v>7531</v>
      </c>
      <c r="BN3238" s="191" t="s">
        <v>2980</v>
      </c>
      <c r="BO3238" s="191" t="s">
        <v>6128</v>
      </c>
      <c r="BU3238" s="191" t="s">
        <v>7531</v>
      </c>
      <c r="BV3238" s="191" t="s">
        <v>2980</v>
      </c>
      <c r="BW3238" s="191" t="s">
        <v>6128</v>
      </c>
    </row>
    <row r="3239" spans="51:75" x14ac:dyDescent="0.3">
      <c r="AY3239" s="251" t="e">
        <f>VLOOKUP(C3239,#REF!, 2,FALSE)</f>
        <v>#REF!</v>
      </c>
      <c r="BM3239" s="191" t="s">
        <v>7532</v>
      </c>
      <c r="BN3239" s="191" t="s">
        <v>2980</v>
      </c>
      <c r="BO3239" s="191" t="s">
        <v>855</v>
      </c>
      <c r="BU3239" s="191" t="s">
        <v>7532</v>
      </c>
      <c r="BV3239" s="191" t="s">
        <v>2980</v>
      </c>
      <c r="BW3239" s="191" t="s">
        <v>855</v>
      </c>
    </row>
    <row r="3240" spans="51:75" x14ac:dyDescent="0.3">
      <c r="AY3240" s="251" t="e">
        <f>VLOOKUP(C3240,#REF!, 2,FALSE)</f>
        <v>#REF!</v>
      </c>
      <c r="BM3240" s="191" t="s">
        <v>7533</v>
      </c>
      <c r="BN3240" s="191" t="s">
        <v>614</v>
      </c>
      <c r="BO3240" s="191" t="s">
        <v>7534</v>
      </c>
      <c r="BU3240" s="191" t="s">
        <v>7533</v>
      </c>
      <c r="BV3240" s="191" t="s">
        <v>614</v>
      </c>
      <c r="BW3240" s="191" t="s">
        <v>7534</v>
      </c>
    </row>
    <row r="3241" spans="51:75" x14ac:dyDescent="0.3">
      <c r="AY3241" s="251" t="e">
        <f>VLOOKUP(C3241,#REF!, 2,FALSE)</f>
        <v>#REF!</v>
      </c>
      <c r="BM3241" s="191" t="s">
        <v>7535</v>
      </c>
      <c r="BN3241" s="191" t="s">
        <v>663</v>
      </c>
      <c r="BO3241" s="191" t="s">
        <v>5747</v>
      </c>
      <c r="BU3241" s="191" t="s">
        <v>7535</v>
      </c>
      <c r="BV3241" s="191" t="s">
        <v>663</v>
      </c>
      <c r="BW3241" s="191" t="s">
        <v>5747</v>
      </c>
    </row>
    <row r="3242" spans="51:75" x14ac:dyDescent="0.3">
      <c r="AY3242" s="251" t="e">
        <f>VLOOKUP(C3242,#REF!, 2,FALSE)</f>
        <v>#REF!</v>
      </c>
      <c r="BM3242" s="191" t="s">
        <v>7537</v>
      </c>
      <c r="BN3242" s="191" t="s">
        <v>663</v>
      </c>
      <c r="BO3242" s="191" t="s">
        <v>2891</v>
      </c>
      <c r="BU3242" s="191" t="s">
        <v>7537</v>
      </c>
      <c r="BV3242" s="191" t="s">
        <v>663</v>
      </c>
      <c r="BW3242" s="191" t="s">
        <v>2891</v>
      </c>
    </row>
    <row r="3243" spans="51:75" x14ac:dyDescent="0.3">
      <c r="AY3243" s="251" t="e">
        <f>VLOOKUP(C3243,#REF!, 2,FALSE)</f>
        <v>#REF!</v>
      </c>
      <c r="BM3243" s="191" t="s">
        <v>7539</v>
      </c>
      <c r="BN3243" s="191" t="s">
        <v>3203</v>
      </c>
      <c r="BO3243" s="191" t="s">
        <v>7540</v>
      </c>
      <c r="BU3243" s="191" t="s">
        <v>7539</v>
      </c>
      <c r="BV3243" s="191" t="s">
        <v>3203</v>
      </c>
      <c r="BW3243" s="191" t="s">
        <v>7540</v>
      </c>
    </row>
    <row r="3244" spans="51:75" x14ac:dyDescent="0.3">
      <c r="AY3244" s="251" t="e">
        <f>VLOOKUP(C3244,#REF!, 2,FALSE)</f>
        <v>#REF!</v>
      </c>
      <c r="BM3244" s="191" t="s">
        <v>7541</v>
      </c>
      <c r="BN3244" s="191" t="s">
        <v>3006</v>
      </c>
      <c r="BO3244" s="191" t="s">
        <v>7543</v>
      </c>
      <c r="BU3244" s="191" t="s">
        <v>7541</v>
      </c>
      <c r="BV3244" s="191" t="s">
        <v>3006</v>
      </c>
      <c r="BW3244" s="191" t="s">
        <v>7543</v>
      </c>
    </row>
    <row r="3245" spans="51:75" x14ac:dyDescent="0.3">
      <c r="AY3245" s="251" t="e">
        <f>VLOOKUP(C3245,#REF!, 2,FALSE)</f>
        <v>#REF!</v>
      </c>
      <c r="BM3245" s="191" t="s">
        <v>127</v>
      </c>
      <c r="BN3245" s="191" t="s">
        <v>3203</v>
      </c>
      <c r="BO3245" s="191" t="s">
        <v>7540</v>
      </c>
      <c r="BU3245" s="191" t="s">
        <v>127</v>
      </c>
      <c r="BV3245" s="191" t="s">
        <v>3203</v>
      </c>
      <c r="BW3245" s="191" t="s">
        <v>7540</v>
      </c>
    </row>
    <row r="3246" spans="51:75" x14ac:dyDescent="0.3">
      <c r="AY3246" s="251" t="e">
        <f>VLOOKUP(C3246,#REF!, 2,FALSE)</f>
        <v>#REF!</v>
      </c>
      <c r="BM3246" s="191" t="s">
        <v>7544</v>
      </c>
      <c r="BN3246" s="191" t="s">
        <v>863</v>
      </c>
      <c r="BO3246" s="191" t="s">
        <v>7545</v>
      </c>
      <c r="BU3246" s="191" t="s">
        <v>7544</v>
      </c>
      <c r="BV3246" s="191" t="s">
        <v>863</v>
      </c>
      <c r="BW3246" s="191" t="s">
        <v>7545</v>
      </c>
    </row>
    <row r="3247" spans="51:75" x14ac:dyDescent="0.3">
      <c r="AY3247" s="251" t="e">
        <f>VLOOKUP(C3247,#REF!, 2,FALSE)</f>
        <v>#REF!</v>
      </c>
      <c r="BM3247" s="191" t="s">
        <v>7547</v>
      </c>
      <c r="BN3247" s="191" t="s">
        <v>863</v>
      </c>
      <c r="BO3247" s="191" t="s">
        <v>7548</v>
      </c>
      <c r="BU3247" s="191" t="s">
        <v>7547</v>
      </c>
      <c r="BV3247" s="191" t="s">
        <v>863</v>
      </c>
      <c r="BW3247" s="191" t="s">
        <v>7548</v>
      </c>
    </row>
    <row r="3248" spans="51:75" x14ac:dyDescent="0.3">
      <c r="AY3248" s="251" t="e">
        <f>VLOOKUP(C3248,#REF!, 2,FALSE)</f>
        <v>#REF!</v>
      </c>
      <c r="BM3248" s="191" t="s">
        <v>7549</v>
      </c>
      <c r="BN3248" s="191" t="s">
        <v>1343</v>
      </c>
      <c r="BO3248" s="191" t="s">
        <v>7550</v>
      </c>
      <c r="BU3248" s="191" t="s">
        <v>7549</v>
      </c>
      <c r="BV3248" s="191" t="s">
        <v>1343</v>
      </c>
      <c r="BW3248" s="191" t="s">
        <v>7550</v>
      </c>
    </row>
    <row r="3249" spans="51:75" x14ac:dyDescent="0.3">
      <c r="AY3249" s="251" t="e">
        <f>VLOOKUP(C3249,#REF!, 2,FALSE)</f>
        <v>#REF!</v>
      </c>
      <c r="BM3249" s="191" t="s">
        <v>7551</v>
      </c>
      <c r="BN3249" s="191" t="s">
        <v>863</v>
      </c>
      <c r="BO3249" s="191" t="s">
        <v>7552</v>
      </c>
      <c r="BU3249" s="191" t="s">
        <v>7551</v>
      </c>
      <c r="BV3249" s="191" t="s">
        <v>863</v>
      </c>
      <c r="BW3249" s="191" t="s">
        <v>7552</v>
      </c>
    </row>
    <row r="3250" spans="51:75" x14ac:dyDescent="0.3">
      <c r="AY3250" s="251" t="e">
        <f>VLOOKUP(C3250,#REF!, 2,FALSE)</f>
        <v>#REF!</v>
      </c>
      <c r="BM3250" s="191" t="s">
        <v>7553</v>
      </c>
      <c r="BN3250" s="191" t="s">
        <v>16989</v>
      </c>
      <c r="BO3250" s="191" t="s">
        <v>5321</v>
      </c>
      <c r="BU3250" s="191" t="s">
        <v>7553</v>
      </c>
      <c r="BV3250" s="191" t="s">
        <v>16989</v>
      </c>
      <c r="BW3250" s="191" t="s">
        <v>5321</v>
      </c>
    </row>
    <row r="3251" spans="51:75" x14ac:dyDescent="0.3">
      <c r="AY3251" s="251" t="e">
        <f>VLOOKUP(C3251,#REF!, 2,FALSE)</f>
        <v>#REF!</v>
      </c>
      <c r="BM3251" s="191" t="s">
        <v>7554</v>
      </c>
      <c r="BN3251" s="191" t="s">
        <v>863</v>
      </c>
      <c r="BO3251" s="191" t="s">
        <v>6448</v>
      </c>
      <c r="BU3251" s="191" t="s">
        <v>7554</v>
      </c>
      <c r="BV3251" s="191" t="s">
        <v>863</v>
      </c>
      <c r="BW3251" s="191" t="s">
        <v>6448</v>
      </c>
    </row>
    <row r="3252" spans="51:75" x14ac:dyDescent="0.3">
      <c r="AY3252" s="251" t="e">
        <f>VLOOKUP(C3252,#REF!, 2,FALSE)</f>
        <v>#REF!</v>
      </c>
      <c r="BM3252" s="191" t="s">
        <v>7555</v>
      </c>
      <c r="BN3252" s="191" t="s">
        <v>850</v>
      </c>
      <c r="BO3252" s="191" t="s">
        <v>771</v>
      </c>
      <c r="BU3252" s="191" t="s">
        <v>7555</v>
      </c>
      <c r="BV3252" s="191" t="s">
        <v>850</v>
      </c>
      <c r="BW3252" s="191" t="s">
        <v>771</v>
      </c>
    </row>
    <row r="3253" spans="51:75" x14ac:dyDescent="0.3">
      <c r="AY3253" s="251" t="e">
        <f>VLOOKUP(C3253,#REF!, 2,FALSE)</f>
        <v>#REF!</v>
      </c>
      <c r="BM3253" s="191" t="s">
        <v>7556</v>
      </c>
      <c r="BN3253" s="191" t="s">
        <v>798</v>
      </c>
      <c r="BO3253" s="191" t="s">
        <v>3601</v>
      </c>
      <c r="BU3253" s="191" t="s">
        <v>7556</v>
      </c>
      <c r="BV3253" s="191" t="s">
        <v>798</v>
      </c>
      <c r="BW3253" s="191" t="s">
        <v>3601</v>
      </c>
    </row>
    <row r="3254" spans="51:75" x14ac:dyDescent="0.3">
      <c r="AY3254" s="251" t="e">
        <f>VLOOKUP(C3254,#REF!, 2,FALSE)</f>
        <v>#REF!</v>
      </c>
      <c r="BM3254" s="191" t="s">
        <v>7558</v>
      </c>
      <c r="BN3254" s="191" t="s">
        <v>632</v>
      </c>
      <c r="BO3254" s="191" t="s">
        <v>7559</v>
      </c>
      <c r="BU3254" s="191" t="s">
        <v>7558</v>
      </c>
      <c r="BV3254" s="191" t="s">
        <v>632</v>
      </c>
      <c r="BW3254" s="191" t="s">
        <v>7559</v>
      </c>
    </row>
    <row r="3255" spans="51:75" x14ac:dyDescent="0.3">
      <c r="AY3255" s="251" t="e">
        <f>VLOOKUP(C3255,#REF!, 2,FALSE)</f>
        <v>#REF!</v>
      </c>
      <c r="BM3255" s="191" t="s">
        <v>7560</v>
      </c>
      <c r="BN3255" s="191" t="s">
        <v>632</v>
      </c>
      <c r="BO3255" s="191" t="s">
        <v>3640</v>
      </c>
      <c r="BU3255" s="191" t="s">
        <v>7560</v>
      </c>
      <c r="BV3255" s="191" t="s">
        <v>632</v>
      </c>
      <c r="BW3255" s="191" t="s">
        <v>3640</v>
      </c>
    </row>
    <row r="3256" spans="51:75" x14ac:dyDescent="0.3">
      <c r="AY3256" s="251" t="e">
        <f>VLOOKUP(C3256,#REF!, 2,FALSE)</f>
        <v>#REF!</v>
      </c>
      <c r="BM3256" s="191" t="s">
        <v>1324</v>
      </c>
      <c r="BN3256" s="191" t="s">
        <v>3203</v>
      </c>
      <c r="BO3256" s="191" t="s">
        <v>845</v>
      </c>
      <c r="BU3256" s="191" t="s">
        <v>1324</v>
      </c>
      <c r="BV3256" s="191" t="s">
        <v>3203</v>
      </c>
      <c r="BW3256" s="191" t="s">
        <v>845</v>
      </c>
    </row>
    <row r="3257" spans="51:75" x14ac:dyDescent="0.3">
      <c r="AY3257" s="251" t="e">
        <f>VLOOKUP(C3257,#REF!, 2,FALSE)</f>
        <v>#REF!</v>
      </c>
      <c r="BM3257" s="191" t="s">
        <v>7561</v>
      </c>
      <c r="BN3257" s="191" t="s">
        <v>2980</v>
      </c>
      <c r="BO3257" s="191" t="s">
        <v>7562</v>
      </c>
      <c r="BU3257" s="191" t="s">
        <v>7561</v>
      </c>
      <c r="BV3257" s="191" t="s">
        <v>2980</v>
      </c>
      <c r="BW3257" s="191" t="s">
        <v>7562</v>
      </c>
    </row>
    <row r="3258" spans="51:75" x14ac:dyDescent="0.3">
      <c r="AY3258" s="251" t="e">
        <f>VLOOKUP(C3258,#REF!, 2,FALSE)</f>
        <v>#REF!</v>
      </c>
      <c r="BM3258" s="191" t="s">
        <v>7563</v>
      </c>
      <c r="BN3258" s="191" t="s">
        <v>632</v>
      </c>
      <c r="BO3258" s="191" t="s">
        <v>7564</v>
      </c>
      <c r="BU3258" s="191" t="s">
        <v>7563</v>
      </c>
      <c r="BV3258" s="191" t="s">
        <v>632</v>
      </c>
      <c r="BW3258" s="191" t="s">
        <v>7564</v>
      </c>
    </row>
    <row r="3259" spans="51:75" x14ac:dyDescent="0.3">
      <c r="AY3259" s="251" t="e">
        <f>VLOOKUP(C3259,#REF!, 2,FALSE)</f>
        <v>#REF!</v>
      </c>
      <c r="BM3259" s="191" t="s">
        <v>7565</v>
      </c>
      <c r="BN3259" s="191" t="s">
        <v>842</v>
      </c>
      <c r="BO3259" s="191" t="s">
        <v>7567</v>
      </c>
      <c r="BU3259" s="191" t="s">
        <v>7565</v>
      </c>
      <c r="BV3259" s="191" t="s">
        <v>842</v>
      </c>
      <c r="BW3259" s="191" t="s">
        <v>7567</v>
      </c>
    </row>
    <row r="3260" spans="51:75" x14ac:dyDescent="0.3">
      <c r="AY3260" s="251" t="e">
        <f>VLOOKUP(C3260,#REF!, 2,FALSE)</f>
        <v>#REF!</v>
      </c>
      <c r="BM3260" s="191" t="s">
        <v>7568</v>
      </c>
      <c r="BN3260" s="191" t="s">
        <v>16996</v>
      </c>
      <c r="BO3260" s="191" t="s">
        <v>2984</v>
      </c>
      <c r="BU3260" s="191" t="s">
        <v>7568</v>
      </c>
      <c r="BV3260" s="191" t="s">
        <v>16996</v>
      </c>
      <c r="BW3260" s="191" t="s">
        <v>2984</v>
      </c>
    </row>
    <row r="3261" spans="51:75" x14ac:dyDescent="0.3">
      <c r="AY3261" s="251" t="e">
        <f>VLOOKUP(C3261,#REF!, 2,FALSE)</f>
        <v>#REF!</v>
      </c>
      <c r="BM3261" s="191" t="s">
        <v>7569</v>
      </c>
      <c r="BN3261" s="191" t="s">
        <v>664</v>
      </c>
      <c r="BO3261" s="191" t="s">
        <v>7570</v>
      </c>
      <c r="BU3261" s="191" t="s">
        <v>7569</v>
      </c>
      <c r="BV3261" s="191" t="s">
        <v>664</v>
      </c>
      <c r="BW3261" s="191" t="s">
        <v>7570</v>
      </c>
    </row>
    <row r="3262" spans="51:75" x14ac:dyDescent="0.3">
      <c r="AY3262" s="251" t="e">
        <f>VLOOKUP(C3262,#REF!, 2,FALSE)</f>
        <v>#REF!</v>
      </c>
      <c r="BM3262" s="191" t="s">
        <v>1325</v>
      </c>
      <c r="BN3262" s="191" t="s">
        <v>850</v>
      </c>
      <c r="BO3262" s="191" t="s">
        <v>1346</v>
      </c>
      <c r="BU3262" s="191" t="s">
        <v>1325</v>
      </c>
      <c r="BV3262" s="191" t="s">
        <v>850</v>
      </c>
      <c r="BW3262" s="191" t="s">
        <v>1346</v>
      </c>
    </row>
    <row r="3263" spans="51:75" x14ac:dyDescent="0.3">
      <c r="AY3263" s="251" t="e">
        <f>VLOOKUP(C3263,#REF!, 2,FALSE)</f>
        <v>#REF!</v>
      </c>
      <c r="BM3263" s="191" t="s">
        <v>7571</v>
      </c>
      <c r="BN3263" s="191" t="s">
        <v>632</v>
      </c>
      <c r="BO3263" s="191" t="s">
        <v>7572</v>
      </c>
      <c r="BU3263" s="191" t="s">
        <v>7571</v>
      </c>
      <c r="BV3263" s="191" t="s">
        <v>632</v>
      </c>
      <c r="BW3263" s="191" t="s">
        <v>7572</v>
      </c>
    </row>
    <row r="3264" spans="51:75" x14ac:dyDescent="0.3">
      <c r="AY3264" s="251" t="e">
        <f>VLOOKUP(C3264,#REF!, 2,FALSE)</f>
        <v>#REF!</v>
      </c>
      <c r="BM3264" s="191" t="s">
        <v>7573</v>
      </c>
      <c r="BN3264" s="191" t="s">
        <v>617</v>
      </c>
      <c r="BO3264" s="191" t="s">
        <v>7574</v>
      </c>
      <c r="BU3264" s="191" t="s">
        <v>7573</v>
      </c>
      <c r="BV3264" s="191" t="s">
        <v>617</v>
      </c>
      <c r="BW3264" s="191" t="s">
        <v>7574</v>
      </c>
    </row>
    <row r="3265" spans="51:75" x14ac:dyDescent="0.3">
      <c r="AY3265" s="251" t="e">
        <f>VLOOKUP(C3265,#REF!, 2,FALSE)</f>
        <v>#REF!</v>
      </c>
      <c r="BM3265" s="191" t="s">
        <v>7575</v>
      </c>
      <c r="BN3265" s="191" t="s">
        <v>842</v>
      </c>
      <c r="BO3265" s="191" t="s">
        <v>7576</v>
      </c>
      <c r="BU3265" s="191" t="s">
        <v>7575</v>
      </c>
      <c r="BV3265" s="191" t="s">
        <v>842</v>
      </c>
      <c r="BW3265" s="191" t="s">
        <v>7576</v>
      </c>
    </row>
    <row r="3266" spans="51:75" x14ac:dyDescent="0.3">
      <c r="AY3266" s="251" t="e">
        <f>VLOOKUP(C3266,#REF!, 2,FALSE)</f>
        <v>#REF!</v>
      </c>
      <c r="BM3266" s="191" t="s">
        <v>7577</v>
      </c>
      <c r="BN3266" s="191" t="s">
        <v>659</v>
      </c>
      <c r="BO3266" s="191" t="s">
        <v>7578</v>
      </c>
      <c r="BU3266" s="191" t="s">
        <v>7577</v>
      </c>
      <c r="BV3266" s="191" t="s">
        <v>659</v>
      </c>
      <c r="BW3266" s="191" t="s">
        <v>7578</v>
      </c>
    </row>
    <row r="3267" spans="51:75" x14ac:dyDescent="0.3">
      <c r="AY3267" s="251" t="e">
        <f>VLOOKUP(C3267,#REF!, 2,FALSE)</f>
        <v>#REF!</v>
      </c>
      <c r="BM3267" s="191" t="s">
        <v>1347</v>
      </c>
      <c r="BN3267" s="191" t="s">
        <v>3203</v>
      </c>
      <c r="BO3267" s="191" t="s">
        <v>7579</v>
      </c>
      <c r="BU3267" s="191" t="s">
        <v>1347</v>
      </c>
      <c r="BV3267" s="191" t="s">
        <v>3203</v>
      </c>
      <c r="BW3267" s="191" t="s">
        <v>7579</v>
      </c>
    </row>
    <row r="3268" spans="51:75" x14ac:dyDescent="0.3">
      <c r="AY3268" s="251" t="e">
        <f>VLOOKUP(C3268,#REF!, 2,FALSE)</f>
        <v>#REF!</v>
      </c>
      <c r="BM3268" s="191" t="s">
        <v>7580</v>
      </c>
      <c r="BN3268" s="191" t="s">
        <v>3006</v>
      </c>
      <c r="BO3268" s="191" t="s">
        <v>7581</v>
      </c>
      <c r="BU3268" s="191" t="s">
        <v>7580</v>
      </c>
      <c r="BV3268" s="191" t="s">
        <v>3006</v>
      </c>
      <c r="BW3268" s="191" t="s">
        <v>7581</v>
      </c>
    </row>
    <row r="3269" spans="51:75" x14ac:dyDescent="0.3">
      <c r="AY3269" s="251" t="e">
        <f>VLOOKUP(C3269,#REF!, 2,FALSE)</f>
        <v>#REF!</v>
      </c>
      <c r="BM3269" s="191" t="s">
        <v>7582</v>
      </c>
      <c r="BN3269" s="191" t="s">
        <v>3006</v>
      </c>
      <c r="BO3269" s="191" t="s">
        <v>4114</v>
      </c>
      <c r="BU3269" s="191" t="s">
        <v>7582</v>
      </c>
      <c r="BV3269" s="191" t="s">
        <v>3006</v>
      </c>
      <c r="BW3269" s="191" t="s">
        <v>4114</v>
      </c>
    </row>
    <row r="3270" spans="51:75" x14ac:dyDescent="0.3">
      <c r="AY3270" s="251" t="e">
        <f>VLOOKUP(C3270,#REF!, 2,FALSE)</f>
        <v>#REF!</v>
      </c>
      <c r="BM3270" s="191" t="s">
        <v>7583</v>
      </c>
      <c r="BN3270" s="191" t="s">
        <v>3203</v>
      </c>
      <c r="BO3270" s="191" t="s">
        <v>7584</v>
      </c>
      <c r="BU3270" s="191" t="s">
        <v>7583</v>
      </c>
      <c r="BV3270" s="191" t="s">
        <v>3203</v>
      </c>
      <c r="BW3270" s="191" t="s">
        <v>7584</v>
      </c>
    </row>
    <row r="3271" spans="51:75" x14ac:dyDescent="0.3">
      <c r="AY3271" s="251" t="e">
        <f>VLOOKUP(C3271,#REF!, 2,FALSE)</f>
        <v>#REF!</v>
      </c>
      <c r="BM3271" s="191" t="s">
        <v>7585</v>
      </c>
      <c r="BN3271" s="191" t="s">
        <v>3203</v>
      </c>
      <c r="BO3271" s="191" t="s">
        <v>7586</v>
      </c>
      <c r="BU3271" s="191" t="s">
        <v>7585</v>
      </c>
      <c r="BV3271" s="191" t="s">
        <v>3203</v>
      </c>
      <c r="BW3271" s="191" t="s">
        <v>7586</v>
      </c>
    </row>
    <row r="3272" spans="51:75" x14ac:dyDescent="0.3">
      <c r="AY3272" s="251" t="e">
        <f>VLOOKUP(C3272,#REF!, 2,FALSE)</f>
        <v>#REF!</v>
      </c>
      <c r="BM3272" s="191" t="s">
        <v>7587</v>
      </c>
      <c r="BN3272" s="191" t="s">
        <v>618</v>
      </c>
      <c r="BO3272" s="191" t="s">
        <v>7588</v>
      </c>
      <c r="BU3272" s="191" t="s">
        <v>7587</v>
      </c>
      <c r="BV3272" s="191" t="s">
        <v>618</v>
      </c>
      <c r="BW3272" s="191" t="s">
        <v>7588</v>
      </c>
    </row>
    <row r="3273" spans="51:75" x14ac:dyDescent="0.3">
      <c r="AY3273" s="251" t="e">
        <f>VLOOKUP(C3273,#REF!, 2,FALSE)</f>
        <v>#REF!</v>
      </c>
      <c r="BM3273" s="191" t="s">
        <v>7589</v>
      </c>
      <c r="BN3273" s="191" t="s">
        <v>617</v>
      </c>
      <c r="BO3273" s="191" t="s">
        <v>7590</v>
      </c>
      <c r="BU3273" s="191" t="s">
        <v>7589</v>
      </c>
      <c r="BV3273" s="191" t="s">
        <v>617</v>
      </c>
      <c r="BW3273" s="191" t="s">
        <v>7590</v>
      </c>
    </row>
    <row r="3274" spans="51:75" x14ac:dyDescent="0.3">
      <c r="AY3274" s="251" t="e">
        <f>VLOOKUP(C3274,#REF!, 2,FALSE)</f>
        <v>#REF!</v>
      </c>
      <c r="BM3274" s="191" t="s">
        <v>7591</v>
      </c>
      <c r="BN3274" s="191" t="s">
        <v>615</v>
      </c>
      <c r="BO3274" s="191" t="s">
        <v>1278</v>
      </c>
      <c r="BU3274" s="191" t="s">
        <v>7591</v>
      </c>
      <c r="BV3274" s="191" t="s">
        <v>615</v>
      </c>
      <c r="BW3274" s="191" t="s">
        <v>1278</v>
      </c>
    </row>
    <row r="3275" spans="51:75" x14ac:dyDescent="0.3">
      <c r="AY3275" s="251" t="e">
        <f>VLOOKUP(C3275,#REF!, 2,FALSE)</f>
        <v>#REF!</v>
      </c>
      <c r="BM3275" s="191" t="s">
        <v>7593</v>
      </c>
      <c r="BN3275" s="191" t="s">
        <v>620</v>
      </c>
      <c r="BO3275" s="191" t="s">
        <v>5973</v>
      </c>
      <c r="BU3275" s="191" t="s">
        <v>7593</v>
      </c>
      <c r="BV3275" s="191" t="s">
        <v>620</v>
      </c>
      <c r="BW3275" s="191" t="s">
        <v>5973</v>
      </c>
    </row>
    <row r="3276" spans="51:75" x14ac:dyDescent="0.3">
      <c r="AY3276" s="251" t="e">
        <f>VLOOKUP(C3276,#REF!, 2,FALSE)</f>
        <v>#REF!</v>
      </c>
      <c r="BM3276" s="191" t="s">
        <v>7594</v>
      </c>
      <c r="BN3276" s="191" t="s">
        <v>2980</v>
      </c>
      <c r="BO3276" s="191" t="s">
        <v>7595</v>
      </c>
      <c r="BU3276" s="191" t="s">
        <v>7594</v>
      </c>
      <c r="BV3276" s="191" t="s">
        <v>2980</v>
      </c>
      <c r="BW3276" s="191" t="s">
        <v>7595</v>
      </c>
    </row>
    <row r="3277" spans="51:75" x14ac:dyDescent="0.3">
      <c r="AY3277" s="251" t="e">
        <f>VLOOKUP(C3277,#REF!, 2,FALSE)</f>
        <v>#REF!</v>
      </c>
      <c r="BM3277" s="191" t="s">
        <v>7597</v>
      </c>
      <c r="BN3277" s="191" t="s">
        <v>3253</v>
      </c>
      <c r="BO3277" s="191" t="s">
        <v>7599</v>
      </c>
      <c r="BU3277" s="191" t="s">
        <v>7597</v>
      </c>
      <c r="BV3277" s="191" t="s">
        <v>3253</v>
      </c>
      <c r="BW3277" s="191" t="s">
        <v>7599</v>
      </c>
    </row>
    <row r="3278" spans="51:75" x14ac:dyDescent="0.3">
      <c r="AY3278" s="251" t="e">
        <f>VLOOKUP(C3278,#REF!, 2,FALSE)</f>
        <v>#REF!</v>
      </c>
      <c r="BM3278" s="191" t="s">
        <v>7600</v>
      </c>
      <c r="BN3278" s="191" t="s">
        <v>3006</v>
      </c>
      <c r="BO3278" s="191" t="s">
        <v>2355</v>
      </c>
      <c r="BU3278" s="191" t="s">
        <v>7600</v>
      </c>
      <c r="BV3278" s="191" t="s">
        <v>3006</v>
      </c>
      <c r="BW3278" s="191" t="s">
        <v>2355</v>
      </c>
    </row>
    <row r="3279" spans="51:75" x14ac:dyDescent="0.3">
      <c r="AY3279" s="251" t="e">
        <f>VLOOKUP(C3279,#REF!, 2,FALSE)</f>
        <v>#REF!</v>
      </c>
      <c r="BM3279" s="191" t="s">
        <v>7601</v>
      </c>
      <c r="BN3279" s="191" t="s">
        <v>632</v>
      </c>
      <c r="BO3279" s="191" t="s">
        <v>7602</v>
      </c>
      <c r="BU3279" s="191" t="s">
        <v>7601</v>
      </c>
      <c r="BV3279" s="191" t="s">
        <v>632</v>
      </c>
      <c r="BW3279" s="191" t="s">
        <v>7602</v>
      </c>
    </row>
    <row r="3280" spans="51:75" x14ac:dyDescent="0.3">
      <c r="AY3280" s="251" t="e">
        <f>VLOOKUP(C3280,#REF!, 2,FALSE)</f>
        <v>#REF!</v>
      </c>
      <c r="BM3280" s="191" t="s">
        <v>7603</v>
      </c>
      <c r="BN3280" s="191" t="s">
        <v>863</v>
      </c>
      <c r="BO3280" s="191" t="s">
        <v>7604</v>
      </c>
      <c r="BU3280" s="191" t="s">
        <v>7603</v>
      </c>
      <c r="BV3280" s="191" t="s">
        <v>863</v>
      </c>
      <c r="BW3280" s="191" t="s">
        <v>7604</v>
      </c>
    </row>
    <row r="3281" spans="51:75" x14ac:dyDescent="0.3">
      <c r="AY3281" s="251" t="e">
        <f>VLOOKUP(C3281,#REF!, 2,FALSE)</f>
        <v>#REF!</v>
      </c>
      <c r="BM3281" s="191" t="s">
        <v>1348</v>
      </c>
      <c r="BN3281" s="191" t="s">
        <v>1343</v>
      </c>
      <c r="BO3281" s="191" t="s">
        <v>3781</v>
      </c>
      <c r="BU3281" s="191" t="s">
        <v>1348</v>
      </c>
      <c r="BV3281" s="191" t="s">
        <v>1343</v>
      </c>
      <c r="BW3281" s="191" t="s">
        <v>3781</v>
      </c>
    </row>
    <row r="3282" spans="51:75" x14ac:dyDescent="0.3">
      <c r="AY3282" s="251" t="e">
        <f>VLOOKUP(C3282,#REF!, 2,FALSE)</f>
        <v>#REF!</v>
      </c>
      <c r="BM3282" s="191" t="s">
        <v>7605</v>
      </c>
      <c r="BN3282" s="191" t="s">
        <v>706</v>
      </c>
      <c r="BO3282" s="191" t="s">
        <v>7606</v>
      </c>
      <c r="BU3282" s="191" t="s">
        <v>7605</v>
      </c>
      <c r="BV3282" s="191" t="s">
        <v>706</v>
      </c>
      <c r="BW3282" s="191" t="s">
        <v>7606</v>
      </c>
    </row>
    <row r="3283" spans="51:75" x14ac:dyDescent="0.3">
      <c r="AY3283" s="251" t="e">
        <f>VLOOKUP(C3283,#REF!, 2,FALSE)</f>
        <v>#REF!</v>
      </c>
      <c r="BM3283" s="191" t="s">
        <v>7607</v>
      </c>
      <c r="BN3283" s="191" t="s">
        <v>697</v>
      </c>
      <c r="BO3283" s="191" t="s">
        <v>2358</v>
      </c>
      <c r="BU3283" s="191" t="s">
        <v>7607</v>
      </c>
      <c r="BV3283" s="191" t="s">
        <v>697</v>
      </c>
      <c r="BW3283" s="191" t="s">
        <v>2358</v>
      </c>
    </row>
    <row r="3284" spans="51:75" x14ac:dyDescent="0.3">
      <c r="AY3284" s="251" t="e">
        <f>VLOOKUP(C3284,#REF!, 2,FALSE)</f>
        <v>#REF!</v>
      </c>
      <c r="BM3284" s="191" t="s">
        <v>7608</v>
      </c>
      <c r="BN3284" s="191" t="s">
        <v>2984</v>
      </c>
      <c r="BO3284" s="191" t="s">
        <v>2984</v>
      </c>
      <c r="BU3284" s="191" t="s">
        <v>7608</v>
      </c>
      <c r="BV3284" s="191" t="s">
        <v>2984</v>
      </c>
      <c r="BW3284" s="191" t="s">
        <v>2984</v>
      </c>
    </row>
    <row r="3285" spans="51:75" x14ac:dyDescent="0.3">
      <c r="AY3285" s="251" t="e">
        <f>VLOOKUP(C3285,#REF!, 2,FALSE)</f>
        <v>#REF!</v>
      </c>
      <c r="BM3285" s="191" t="s">
        <v>7609</v>
      </c>
      <c r="BN3285" s="191" t="s">
        <v>2984</v>
      </c>
      <c r="BO3285" s="191" t="s">
        <v>2984</v>
      </c>
      <c r="BU3285" s="191" t="s">
        <v>7609</v>
      </c>
      <c r="BV3285" s="191" t="s">
        <v>2984</v>
      </c>
      <c r="BW3285" s="191" t="s">
        <v>2984</v>
      </c>
    </row>
    <row r="3286" spans="51:75" x14ac:dyDescent="0.3">
      <c r="AY3286" s="251" t="e">
        <f>VLOOKUP(C3286,#REF!, 2,FALSE)</f>
        <v>#REF!</v>
      </c>
      <c r="BM3286" s="191" t="s">
        <v>1349</v>
      </c>
      <c r="BN3286" s="191" t="s">
        <v>627</v>
      </c>
      <c r="BO3286" s="191" t="s">
        <v>7610</v>
      </c>
      <c r="BU3286" s="191" t="s">
        <v>1349</v>
      </c>
      <c r="BV3286" s="191" t="s">
        <v>627</v>
      </c>
      <c r="BW3286" s="191" t="s">
        <v>7610</v>
      </c>
    </row>
    <row r="3287" spans="51:75" x14ac:dyDescent="0.3">
      <c r="AY3287" s="251" t="e">
        <f>VLOOKUP(C3287,#REF!, 2,FALSE)</f>
        <v>#REF!</v>
      </c>
      <c r="BM3287" s="191" t="s">
        <v>7611</v>
      </c>
      <c r="BN3287" s="191" t="s">
        <v>853</v>
      </c>
      <c r="BO3287" s="191" t="s">
        <v>4373</v>
      </c>
      <c r="BU3287" s="191" t="s">
        <v>7611</v>
      </c>
      <c r="BV3287" s="191" t="s">
        <v>853</v>
      </c>
      <c r="BW3287" s="191" t="s">
        <v>4373</v>
      </c>
    </row>
    <row r="3288" spans="51:75" x14ac:dyDescent="0.3">
      <c r="AY3288" s="251" t="e">
        <f>VLOOKUP(C3288,#REF!, 2,FALSE)</f>
        <v>#REF!</v>
      </c>
      <c r="BM3288" s="191" t="s">
        <v>1350</v>
      </c>
      <c r="BN3288" s="191" t="s">
        <v>670</v>
      </c>
      <c r="BO3288" s="191" t="s">
        <v>7612</v>
      </c>
      <c r="BU3288" s="191" t="s">
        <v>1350</v>
      </c>
      <c r="BV3288" s="191" t="s">
        <v>670</v>
      </c>
      <c r="BW3288" s="191" t="s">
        <v>7612</v>
      </c>
    </row>
    <row r="3289" spans="51:75" x14ac:dyDescent="0.3">
      <c r="AY3289" s="251" t="e">
        <f>VLOOKUP(C3289,#REF!, 2,FALSE)</f>
        <v>#REF!</v>
      </c>
      <c r="BM3289" s="191" t="s">
        <v>7613</v>
      </c>
      <c r="BN3289" s="191" t="s">
        <v>1343</v>
      </c>
      <c r="BO3289" s="191" t="s">
        <v>7614</v>
      </c>
      <c r="BU3289" s="191" t="s">
        <v>7613</v>
      </c>
      <c r="BV3289" s="191" t="s">
        <v>1343</v>
      </c>
      <c r="BW3289" s="191" t="s">
        <v>7614</v>
      </c>
    </row>
    <row r="3290" spans="51:75" x14ac:dyDescent="0.3">
      <c r="AY3290" s="251" t="e">
        <f>VLOOKUP(C3290,#REF!, 2,FALSE)</f>
        <v>#REF!</v>
      </c>
      <c r="BM3290" s="191" t="s">
        <v>7616</v>
      </c>
      <c r="BN3290" s="191" t="s">
        <v>640</v>
      </c>
      <c r="BO3290" s="191" t="s">
        <v>7617</v>
      </c>
      <c r="BU3290" s="191" t="s">
        <v>7616</v>
      </c>
      <c r="BV3290" s="191" t="s">
        <v>640</v>
      </c>
      <c r="BW3290" s="191" t="s">
        <v>7617</v>
      </c>
    </row>
    <row r="3291" spans="51:75" x14ac:dyDescent="0.3">
      <c r="AY3291" s="251" t="e">
        <f>VLOOKUP(C3291,#REF!, 2,FALSE)</f>
        <v>#REF!</v>
      </c>
      <c r="BM3291" s="191" t="s">
        <v>7619</v>
      </c>
      <c r="BN3291" s="191" t="s">
        <v>663</v>
      </c>
      <c r="BO3291" s="191" t="s">
        <v>714</v>
      </c>
      <c r="BU3291" s="191" t="s">
        <v>7619</v>
      </c>
      <c r="BV3291" s="191" t="s">
        <v>663</v>
      </c>
      <c r="BW3291" s="191" t="s">
        <v>714</v>
      </c>
    </row>
    <row r="3292" spans="51:75" x14ac:dyDescent="0.3">
      <c r="AY3292" s="251" t="e">
        <f>VLOOKUP(C3292,#REF!, 2,FALSE)</f>
        <v>#REF!</v>
      </c>
      <c r="BM3292" s="191" t="s">
        <v>7620</v>
      </c>
      <c r="BN3292" s="191" t="s">
        <v>614</v>
      </c>
      <c r="BO3292" s="191" t="s">
        <v>7621</v>
      </c>
      <c r="BU3292" s="191" t="s">
        <v>7620</v>
      </c>
      <c r="BV3292" s="191" t="s">
        <v>614</v>
      </c>
      <c r="BW3292" s="191" t="s">
        <v>7621</v>
      </c>
    </row>
    <row r="3293" spans="51:75" x14ac:dyDescent="0.3">
      <c r="AY3293" s="251" t="e">
        <f>VLOOKUP(C3293,#REF!, 2,FALSE)</f>
        <v>#REF!</v>
      </c>
      <c r="BM3293" s="191" t="s">
        <v>7622</v>
      </c>
      <c r="BN3293" s="191" t="s">
        <v>667</v>
      </c>
      <c r="BO3293" s="191" t="s">
        <v>7624</v>
      </c>
      <c r="BU3293" s="191" t="s">
        <v>7622</v>
      </c>
      <c r="BV3293" s="191" t="s">
        <v>667</v>
      </c>
      <c r="BW3293" s="191" t="s">
        <v>7624</v>
      </c>
    </row>
    <row r="3294" spans="51:75" x14ac:dyDescent="0.3">
      <c r="AY3294" s="251" t="e">
        <f>VLOOKUP(C3294,#REF!, 2,FALSE)</f>
        <v>#REF!</v>
      </c>
      <c r="BM3294" s="191" t="s">
        <v>7626</v>
      </c>
      <c r="BN3294" s="191" t="s">
        <v>2980</v>
      </c>
      <c r="BO3294" s="191" t="s">
        <v>7627</v>
      </c>
      <c r="BU3294" s="191" t="s">
        <v>7626</v>
      </c>
      <c r="BV3294" s="191" t="s">
        <v>2980</v>
      </c>
      <c r="BW3294" s="191" t="s">
        <v>7627</v>
      </c>
    </row>
    <row r="3295" spans="51:75" x14ac:dyDescent="0.3">
      <c r="AY3295" s="251" t="e">
        <f>VLOOKUP(C3295,#REF!, 2,FALSE)</f>
        <v>#REF!</v>
      </c>
      <c r="BM3295" s="191" t="s">
        <v>7628</v>
      </c>
      <c r="BN3295" s="191" t="s">
        <v>776</v>
      </c>
      <c r="BO3295" s="191" t="s">
        <v>3082</v>
      </c>
      <c r="BU3295" s="191" t="s">
        <v>7628</v>
      </c>
      <c r="BV3295" s="191" t="s">
        <v>776</v>
      </c>
      <c r="BW3295" s="191" t="s">
        <v>3082</v>
      </c>
    </row>
    <row r="3296" spans="51:75" x14ac:dyDescent="0.3">
      <c r="AY3296" s="251" t="e">
        <f>VLOOKUP(C3296,#REF!, 2,FALSE)</f>
        <v>#REF!</v>
      </c>
      <c r="BM3296" s="191" t="s">
        <v>1351</v>
      </c>
      <c r="BN3296" s="191" t="s">
        <v>3203</v>
      </c>
      <c r="BO3296" s="191" t="s">
        <v>6803</v>
      </c>
      <c r="BU3296" s="191" t="s">
        <v>1351</v>
      </c>
      <c r="BV3296" s="191" t="s">
        <v>3203</v>
      </c>
      <c r="BW3296" s="191" t="s">
        <v>6803</v>
      </c>
    </row>
    <row r="3297" spans="51:75" x14ac:dyDescent="0.3">
      <c r="AY3297" s="251" t="e">
        <f>VLOOKUP(C3297,#REF!, 2,FALSE)</f>
        <v>#REF!</v>
      </c>
      <c r="BM3297" s="191" t="s">
        <v>7630</v>
      </c>
      <c r="BN3297" s="191" t="s">
        <v>663</v>
      </c>
      <c r="BO3297" s="191" t="s">
        <v>2360</v>
      </c>
      <c r="BU3297" s="191" t="s">
        <v>7630</v>
      </c>
      <c r="BV3297" s="191" t="s">
        <v>663</v>
      </c>
      <c r="BW3297" s="191" t="s">
        <v>2360</v>
      </c>
    </row>
    <row r="3298" spans="51:75" x14ac:dyDescent="0.3">
      <c r="AY3298" s="251" t="e">
        <f>VLOOKUP(C3298,#REF!, 2,FALSE)</f>
        <v>#REF!</v>
      </c>
      <c r="BM3298" s="191" t="s">
        <v>105</v>
      </c>
      <c r="BN3298" s="191" t="s">
        <v>663</v>
      </c>
      <c r="BO3298" s="191" t="s">
        <v>5406</v>
      </c>
      <c r="BU3298" s="191" t="s">
        <v>105</v>
      </c>
      <c r="BV3298" s="191" t="s">
        <v>663</v>
      </c>
      <c r="BW3298" s="191" t="s">
        <v>5406</v>
      </c>
    </row>
    <row r="3299" spans="51:75" x14ac:dyDescent="0.3">
      <c r="AY3299" s="251" t="e">
        <f>VLOOKUP(C3299,#REF!, 2,FALSE)</f>
        <v>#REF!</v>
      </c>
      <c r="BM3299" s="191" t="s">
        <v>7631</v>
      </c>
      <c r="BN3299" s="191" t="s">
        <v>732</v>
      </c>
      <c r="BO3299" s="191" t="s">
        <v>3396</v>
      </c>
      <c r="BU3299" s="191" t="s">
        <v>7631</v>
      </c>
      <c r="BV3299" s="191" t="s">
        <v>732</v>
      </c>
      <c r="BW3299" s="191" t="s">
        <v>3396</v>
      </c>
    </row>
    <row r="3300" spans="51:75" x14ac:dyDescent="0.3">
      <c r="AY3300" s="251" t="e">
        <f>VLOOKUP(C3300,#REF!, 2,FALSE)</f>
        <v>#REF!</v>
      </c>
      <c r="BM3300" s="191" t="s">
        <v>126</v>
      </c>
      <c r="BN3300" s="191" t="s">
        <v>3046</v>
      </c>
      <c r="BO3300" s="191" t="s">
        <v>7632</v>
      </c>
      <c r="BU3300" s="191" t="s">
        <v>126</v>
      </c>
      <c r="BV3300" s="191" t="s">
        <v>3046</v>
      </c>
      <c r="BW3300" s="191" t="s">
        <v>7632</v>
      </c>
    </row>
    <row r="3301" spans="51:75" x14ac:dyDescent="0.3">
      <c r="AY3301" s="251" t="e">
        <f>VLOOKUP(C3301,#REF!, 2,FALSE)</f>
        <v>#REF!</v>
      </c>
      <c r="BM3301" s="191" t="s">
        <v>7633</v>
      </c>
      <c r="BN3301" s="191" t="s">
        <v>3203</v>
      </c>
      <c r="BO3301" s="191" t="s">
        <v>7387</v>
      </c>
      <c r="BU3301" s="191" t="s">
        <v>7633</v>
      </c>
      <c r="BV3301" s="191" t="s">
        <v>3203</v>
      </c>
      <c r="BW3301" s="191" t="s">
        <v>7387</v>
      </c>
    </row>
    <row r="3302" spans="51:75" x14ac:dyDescent="0.3">
      <c r="AY3302" s="251" t="e">
        <f>VLOOKUP(C3302,#REF!, 2,FALSE)</f>
        <v>#REF!</v>
      </c>
      <c r="BM3302" s="191" t="s">
        <v>1352</v>
      </c>
      <c r="BN3302" s="191" t="s">
        <v>640</v>
      </c>
      <c r="BO3302" s="191" t="s">
        <v>1658</v>
      </c>
      <c r="BU3302" s="191" t="s">
        <v>1352</v>
      </c>
      <c r="BV3302" s="191" t="s">
        <v>640</v>
      </c>
      <c r="BW3302" s="191" t="s">
        <v>1658</v>
      </c>
    </row>
    <row r="3303" spans="51:75" x14ac:dyDescent="0.3">
      <c r="AY3303" s="251" t="e">
        <f>VLOOKUP(C3303,#REF!, 2,FALSE)</f>
        <v>#REF!</v>
      </c>
      <c r="BM3303" s="191" t="s">
        <v>7635</v>
      </c>
      <c r="BN3303" s="191" t="s">
        <v>3203</v>
      </c>
      <c r="BO3303" s="191" t="s">
        <v>7387</v>
      </c>
      <c r="BU3303" s="191" t="s">
        <v>7635</v>
      </c>
      <c r="BV3303" s="191" t="s">
        <v>3203</v>
      </c>
      <c r="BW3303" s="191" t="s">
        <v>7387</v>
      </c>
    </row>
    <row r="3304" spans="51:75" x14ac:dyDescent="0.3">
      <c r="AY3304" s="251" t="e">
        <f>VLOOKUP(C3304,#REF!, 2,FALSE)</f>
        <v>#REF!</v>
      </c>
      <c r="BM3304" s="191" t="s">
        <v>7636</v>
      </c>
      <c r="BN3304" s="191" t="s">
        <v>863</v>
      </c>
      <c r="BO3304" s="191" t="s">
        <v>730</v>
      </c>
      <c r="BU3304" s="191" t="s">
        <v>7636</v>
      </c>
      <c r="BV3304" s="191" t="s">
        <v>863</v>
      </c>
      <c r="BW3304" s="191" t="s">
        <v>730</v>
      </c>
    </row>
    <row r="3305" spans="51:75" x14ac:dyDescent="0.3">
      <c r="AY3305" s="251" t="e">
        <f>VLOOKUP(C3305,#REF!, 2,FALSE)</f>
        <v>#REF!</v>
      </c>
      <c r="BM3305" s="191" t="s">
        <v>7637</v>
      </c>
      <c r="BN3305" s="191" t="s">
        <v>3203</v>
      </c>
      <c r="BO3305" s="191" t="s">
        <v>2393</v>
      </c>
      <c r="BU3305" s="191" t="s">
        <v>7637</v>
      </c>
      <c r="BV3305" s="191" t="s">
        <v>3203</v>
      </c>
      <c r="BW3305" s="191" t="s">
        <v>2393</v>
      </c>
    </row>
    <row r="3306" spans="51:75" x14ac:dyDescent="0.3">
      <c r="AY3306" s="251" t="e">
        <f>VLOOKUP(C3306,#REF!, 2,FALSE)</f>
        <v>#REF!</v>
      </c>
      <c r="BM3306" s="191" t="s">
        <v>7638</v>
      </c>
      <c r="BN3306" s="191" t="s">
        <v>720</v>
      </c>
      <c r="BO3306" s="191" t="s">
        <v>698</v>
      </c>
      <c r="BU3306" s="191" t="s">
        <v>7638</v>
      </c>
      <c r="BV3306" s="191" t="s">
        <v>720</v>
      </c>
      <c r="BW3306" s="191" t="s">
        <v>698</v>
      </c>
    </row>
    <row r="3307" spans="51:75" x14ac:dyDescent="0.3">
      <c r="AY3307" s="251" t="e">
        <f>VLOOKUP(C3307,#REF!, 2,FALSE)</f>
        <v>#REF!</v>
      </c>
      <c r="BM3307" s="191" t="s">
        <v>1353</v>
      </c>
      <c r="BN3307" s="191" t="s">
        <v>716</v>
      </c>
      <c r="BO3307" s="191" t="s">
        <v>693</v>
      </c>
      <c r="BU3307" s="191" t="s">
        <v>1353</v>
      </c>
      <c r="BV3307" s="191" t="s">
        <v>716</v>
      </c>
      <c r="BW3307" s="191" t="s">
        <v>693</v>
      </c>
    </row>
    <row r="3308" spans="51:75" x14ac:dyDescent="0.3">
      <c r="AY3308" s="251" t="e">
        <f>VLOOKUP(C3308,#REF!, 2,FALSE)</f>
        <v>#REF!</v>
      </c>
      <c r="BM3308" s="191" t="s">
        <v>7639</v>
      </c>
      <c r="BN3308" s="191" t="s">
        <v>3203</v>
      </c>
      <c r="BO3308" s="191" t="s">
        <v>1426</v>
      </c>
      <c r="BU3308" s="191" t="s">
        <v>7639</v>
      </c>
      <c r="BV3308" s="191" t="s">
        <v>3203</v>
      </c>
      <c r="BW3308" s="191" t="s">
        <v>1426</v>
      </c>
    </row>
    <row r="3309" spans="51:75" x14ac:dyDescent="0.3">
      <c r="AY3309" s="251" t="e">
        <f>VLOOKUP(C3309,#REF!, 2,FALSE)</f>
        <v>#REF!</v>
      </c>
      <c r="BM3309" s="191" t="s">
        <v>7640</v>
      </c>
      <c r="BN3309" s="191" t="s">
        <v>3203</v>
      </c>
      <c r="BO3309" s="191" t="s">
        <v>3972</v>
      </c>
      <c r="BU3309" s="191" t="s">
        <v>7640</v>
      </c>
      <c r="BV3309" s="191" t="s">
        <v>3203</v>
      </c>
      <c r="BW3309" s="191" t="s">
        <v>3972</v>
      </c>
    </row>
    <row r="3310" spans="51:75" x14ac:dyDescent="0.3">
      <c r="AY3310" s="251" t="e">
        <f>VLOOKUP(C3310,#REF!, 2,FALSE)</f>
        <v>#REF!</v>
      </c>
      <c r="BM3310" s="191" t="s">
        <v>7641</v>
      </c>
      <c r="BN3310" s="191" t="s">
        <v>3203</v>
      </c>
      <c r="BO3310" s="191" t="s">
        <v>698</v>
      </c>
      <c r="BU3310" s="191" t="s">
        <v>7641</v>
      </c>
      <c r="BV3310" s="191" t="s">
        <v>3203</v>
      </c>
      <c r="BW3310" s="191" t="s">
        <v>698</v>
      </c>
    </row>
    <row r="3311" spans="51:75" x14ac:dyDescent="0.3">
      <c r="AY3311" s="251" t="e">
        <f>VLOOKUP(C3311,#REF!, 2,FALSE)</f>
        <v>#REF!</v>
      </c>
      <c r="BM3311" s="191" t="s">
        <v>7642</v>
      </c>
      <c r="BN3311" s="191" t="s">
        <v>3006</v>
      </c>
      <c r="BO3311" s="191" t="s">
        <v>1444</v>
      </c>
      <c r="BU3311" s="191" t="s">
        <v>7642</v>
      </c>
      <c r="BV3311" s="191" t="s">
        <v>3006</v>
      </c>
      <c r="BW3311" s="191" t="s">
        <v>1444</v>
      </c>
    </row>
    <row r="3312" spans="51:75" x14ac:dyDescent="0.3">
      <c r="AY3312" s="251" t="e">
        <f>VLOOKUP(C3312,#REF!, 2,FALSE)</f>
        <v>#REF!</v>
      </c>
      <c r="BM3312" s="191" t="s">
        <v>7643</v>
      </c>
      <c r="BN3312" s="191" t="s">
        <v>1343</v>
      </c>
      <c r="BO3312" s="191" t="s">
        <v>1398</v>
      </c>
      <c r="BU3312" s="191" t="s">
        <v>7643</v>
      </c>
      <c r="BV3312" s="191" t="s">
        <v>1343</v>
      </c>
      <c r="BW3312" s="191" t="s">
        <v>1398</v>
      </c>
    </row>
    <row r="3313" spans="51:75" x14ac:dyDescent="0.3">
      <c r="AY3313" s="251" t="e">
        <f>VLOOKUP(C3313,#REF!, 2,FALSE)</f>
        <v>#REF!</v>
      </c>
      <c r="BM3313" s="191" t="s">
        <v>7644</v>
      </c>
      <c r="BN3313" s="191" t="s">
        <v>615</v>
      </c>
      <c r="BO3313" s="191" t="s">
        <v>7645</v>
      </c>
      <c r="BU3313" s="191" t="s">
        <v>7644</v>
      </c>
      <c r="BV3313" s="191" t="s">
        <v>615</v>
      </c>
      <c r="BW3313" s="191" t="s">
        <v>7645</v>
      </c>
    </row>
    <row r="3314" spans="51:75" x14ac:dyDescent="0.3">
      <c r="AY3314" s="251" t="e">
        <f>VLOOKUP(C3314,#REF!, 2,FALSE)</f>
        <v>#REF!</v>
      </c>
      <c r="BM3314" s="191" t="s">
        <v>7646</v>
      </c>
      <c r="BN3314" s="191" t="s">
        <v>779</v>
      </c>
      <c r="BO3314" s="191" t="s">
        <v>7647</v>
      </c>
      <c r="BU3314" s="191" t="s">
        <v>7646</v>
      </c>
      <c r="BV3314" s="191" t="s">
        <v>779</v>
      </c>
      <c r="BW3314" s="191" t="s">
        <v>7647</v>
      </c>
    </row>
    <row r="3315" spans="51:75" x14ac:dyDescent="0.3">
      <c r="AY3315" s="251" t="e">
        <f>VLOOKUP(C3315,#REF!, 2,FALSE)</f>
        <v>#REF!</v>
      </c>
      <c r="BM3315" s="191" t="s">
        <v>7649</v>
      </c>
      <c r="BN3315" s="191" t="s">
        <v>720</v>
      </c>
      <c r="BO3315" s="191" t="s">
        <v>1410</v>
      </c>
      <c r="BU3315" s="191" t="s">
        <v>7649</v>
      </c>
      <c r="BV3315" s="191" t="s">
        <v>720</v>
      </c>
      <c r="BW3315" s="191" t="s">
        <v>1410</v>
      </c>
    </row>
    <row r="3316" spans="51:75" x14ac:dyDescent="0.3">
      <c r="AY3316" s="251" t="e">
        <f>VLOOKUP(C3316,#REF!, 2,FALSE)</f>
        <v>#REF!</v>
      </c>
      <c r="BM3316" s="191" t="s">
        <v>7650</v>
      </c>
      <c r="BN3316" s="191" t="s">
        <v>3006</v>
      </c>
      <c r="BO3316" s="191" t="s">
        <v>7651</v>
      </c>
      <c r="BU3316" s="191" t="s">
        <v>7650</v>
      </c>
      <c r="BV3316" s="191" t="s">
        <v>3006</v>
      </c>
      <c r="BW3316" s="191" t="s">
        <v>7651</v>
      </c>
    </row>
    <row r="3317" spans="51:75" x14ac:dyDescent="0.3">
      <c r="AY3317" s="251" t="e">
        <f>VLOOKUP(C3317,#REF!, 2,FALSE)</f>
        <v>#REF!</v>
      </c>
      <c r="BM3317" s="191" t="s">
        <v>7652</v>
      </c>
      <c r="BN3317" s="191" t="s">
        <v>781</v>
      </c>
      <c r="BO3317" s="191" t="s">
        <v>6919</v>
      </c>
      <c r="BU3317" s="191" t="s">
        <v>7652</v>
      </c>
      <c r="BV3317" s="191" t="s">
        <v>781</v>
      </c>
      <c r="BW3317" s="191" t="s">
        <v>6919</v>
      </c>
    </row>
    <row r="3318" spans="51:75" x14ac:dyDescent="0.3">
      <c r="AY3318" s="251" t="e">
        <f>VLOOKUP(C3318,#REF!, 2,FALSE)</f>
        <v>#REF!</v>
      </c>
      <c r="BM3318" s="191" t="s">
        <v>7653</v>
      </c>
      <c r="BN3318" s="191" t="s">
        <v>704</v>
      </c>
      <c r="BO3318" s="191" t="s">
        <v>7654</v>
      </c>
      <c r="BU3318" s="191" t="s">
        <v>7653</v>
      </c>
      <c r="BV3318" s="191" t="s">
        <v>704</v>
      </c>
      <c r="BW3318" s="191" t="s">
        <v>7654</v>
      </c>
    </row>
    <row r="3319" spans="51:75" x14ac:dyDescent="0.3">
      <c r="AY3319" s="251" t="e">
        <f>VLOOKUP(C3319,#REF!, 2,FALSE)</f>
        <v>#REF!</v>
      </c>
      <c r="BM3319" s="191" t="s">
        <v>1354</v>
      </c>
      <c r="BN3319" s="191" t="s">
        <v>638</v>
      </c>
      <c r="BO3319" s="191" t="s">
        <v>7655</v>
      </c>
      <c r="BU3319" s="191" t="s">
        <v>1354</v>
      </c>
      <c r="BV3319" s="191" t="s">
        <v>638</v>
      </c>
      <c r="BW3319" s="191" t="s">
        <v>7655</v>
      </c>
    </row>
    <row r="3320" spans="51:75" x14ac:dyDescent="0.3">
      <c r="AY3320" s="251" t="e">
        <f>VLOOKUP(C3320,#REF!, 2,FALSE)</f>
        <v>#REF!</v>
      </c>
      <c r="BM3320" s="191" t="s">
        <v>7656</v>
      </c>
      <c r="BN3320" s="191" t="s">
        <v>670</v>
      </c>
      <c r="BO3320" s="191" t="s">
        <v>7657</v>
      </c>
      <c r="BU3320" s="191" t="s">
        <v>7656</v>
      </c>
      <c r="BV3320" s="191" t="s">
        <v>670</v>
      </c>
      <c r="BW3320" s="191" t="s">
        <v>7657</v>
      </c>
    </row>
    <row r="3321" spans="51:75" x14ac:dyDescent="0.3">
      <c r="AY3321" s="251" t="e">
        <f>VLOOKUP(C3321,#REF!, 2,FALSE)</f>
        <v>#REF!</v>
      </c>
      <c r="BM3321" s="191" t="s">
        <v>7658</v>
      </c>
      <c r="BN3321" s="191" t="s">
        <v>3203</v>
      </c>
      <c r="BO3321" s="191" t="s">
        <v>7659</v>
      </c>
      <c r="BU3321" s="191" t="s">
        <v>7658</v>
      </c>
      <c r="BV3321" s="191" t="s">
        <v>3203</v>
      </c>
      <c r="BW3321" s="191" t="s">
        <v>7659</v>
      </c>
    </row>
    <row r="3322" spans="51:75" x14ac:dyDescent="0.3">
      <c r="AY3322" s="251" t="e">
        <f>VLOOKUP(C3322,#REF!, 2,FALSE)</f>
        <v>#REF!</v>
      </c>
      <c r="BM3322" s="191" t="s">
        <v>7660</v>
      </c>
      <c r="BN3322" s="191" t="s">
        <v>663</v>
      </c>
      <c r="BO3322" s="191" t="s">
        <v>3348</v>
      </c>
      <c r="BU3322" s="191" t="s">
        <v>7660</v>
      </c>
      <c r="BV3322" s="191" t="s">
        <v>663</v>
      </c>
      <c r="BW3322" s="191" t="s">
        <v>3348</v>
      </c>
    </row>
    <row r="3323" spans="51:75" x14ac:dyDescent="0.3">
      <c r="AY3323" s="251" t="e">
        <f>VLOOKUP(C3323,#REF!, 2,FALSE)</f>
        <v>#REF!</v>
      </c>
      <c r="BM3323" s="191" t="s">
        <v>7661</v>
      </c>
      <c r="BN3323" s="191" t="s">
        <v>3203</v>
      </c>
      <c r="BO3323" s="191" t="s">
        <v>7663</v>
      </c>
      <c r="BU3323" s="191" t="s">
        <v>7661</v>
      </c>
      <c r="BV3323" s="191" t="s">
        <v>3203</v>
      </c>
      <c r="BW3323" s="191" t="s">
        <v>7663</v>
      </c>
    </row>
    <row r="3324" spans="51:75" x14ac:dyDescent="0.3">
      <c r="AY3324" s="251" t="e">
        <f>VLOOKUP(C3324,#REF!, 2,FALSE)</f>
        <v>#REF!</v>
      </c>
      <c r="BM3324" s="191" t="s">
        <v>7664</v>
      </c>
      <c r="BN3324" s="191" t="s">
        <v>3203</v>
      </c>
      <c r="BO3324" s="191" t="s">
        <v>7665</v>
      </c>
      <c r="BU3324" s="191" t="s">
        <v>7664</v>
      </c>
      <c r="BV3324" s="191" t="s">
        <v>3203</v>
      </c>
      <c r="BW3324" s="191" t="s">
        <v>7665</v>
      </c>
    </row>
    <row r="3325" spans="51:75" x14ac:dyDescent="0.3">
      <c r="AY3325" s="251" t="e">
        <f>VLOOKUP(C3325,#REF!, 2,FALSE)</f>
        <v>#REF!</v>
      </c>
      <c r="BM3325" s="191" t="s">
        <v>7666</v>
      </c>
      <c r="BN3325" s="191" t="s">
        <v>3203</v>
      </c>
      <c r="BO3325" s="191" t="s">
        <v>698</v>
      </c>
      <c r="BU3325" s="191" t="s">
        <v>7666</v>
      </c>
      <c r="BV3325" s="191" t="s">
        <v>3203</v>
      </c>
      <c r="BW3325" s="191" t="s">
        <v>698</v>
      </c>
    </row>
    <row r="3326" spans="51:75" x14ac:dyDescent="0.3">
      <c r="AY3326" s="251" t="e">
        <f>VLOOKUP(C3326,#REF!, 2,FALSE)</f>
        <v>#REF!</v>
      </c>
      <c r="BM3326" s="191" t="s">
        <v>7667</v>
      </c>
      <c r="BN3326" s="191" t="s">
        <v>3203</v>
      </c>
      <c r="BO3326" s="191" t="s">
        <v>4408</v>
      </c>
      <c r="BU3326" s="191" t="s">
        <v>7667</v>
      </c>
      <c r="BV3326" s="191" t="s">
        <v>3203</v>
      </c>
      <c r="BW3326" s="191" t="s">
        <v>4408</v>
      </c>
    </row>
    <row r="3327" spans="51:75" x14ac:dyDescent="0.3">
      <c r="AY3327" s="251" t="e">
        <f>VLOOKUP(C3327,#REF!, 2,FALSE)</f>
        <v>#REF!</v>
      </c>
      <c r="BM3327" s="191" t="s">
        <v>7668</v>
      </c>
      <c r="BN3327" s="191" t="s">
        <v>863</v>
      </c>
      <c r="BO3327" s="191" t="s">
        <v>628</v>
      </c>
      <c r="BU3327" s="191" t="s">
        <v>7668</v>
      </c>
      <c r="BV3327" s="191" t="s">
        <v>863</v>
      </c>
      <c r="BW3327" s="191" t="s">
        <v>628</v>
      </c>
    </row>
    <row r="3328" spans="51:75" x14ac:dyDescent="0.3">
      <c r="AY3328" s="251" t="e">
        <f>VLOOKUP(C3328,#REF!, 2,FALSE)</f>
        <v>#REF!</v>
      </c>
      <c r="BM3328" s="191" t="s">
        <v>125</v>
      </c>
      <c r="BN3328" s="191" t="s">
        <v>720</v>
      </c>
      <c r="BO3328" s="191" t="s">
        <v>7669</v>
      </c>
      <c r="BU3328" s="191" t="s">
        <v>125</v>
      </c>
      <c r="BV3328" s="191" t="s">
        <v>720</v>
      </c>
      <c r="BW3328" s="191" t="s">
        <v>7669</v>
      </c>
    </row>
    <row r="3329" spans="51:75" x14ac:dyDescent="0.3">
      <c r="AY3329" s="251" t="e">
        <f>VLOOKUP(C3329,#REF!, 2,FALSE)</f>
        <v>#REF!</v>
      </c>
      <c r="BM3329" s="191" t="s">
        <v>7670</v>
      </c>
      <c r="BN3329" s="191" t="s">
        <v>720</v>
      </c>
      <c r="BO3329" s="191" t="s">
        <v>2171</v>
      </c>
      <c r="BU3329" s="191" t="s">
        <v>7670</v>
      </c>
      <c r="BV3329" s="191" t="s">
        <v>720</v>
      </c>
      <c r="BW3329" s="191" t="s">
        <v>2171</v>
      </c>
    </row>
    <row r="3330" spans="51:75" x14ac:dyDescent="0.3">
      <c r="AY3330" s="251" t="e">
        <f>VLOOKUP(C3330,#REF!, 2,FALSE)</f>
        <v>#REF!</v>
      </c>
      <c r="BM3330" s="191" t="s">
        <v>7671</v>
      </c>
      <c r="BN3330" s="191" t="s">
        <v>850</v>
      </c>
      <c r="BO3330" s="191" t="s">
        <v>4127</v>
      </c>
      <c r="BU3330" s="191" t="s">
        <v>7671</v>
      </c>
      <c r="BV3330" s="191" t="s">
        <v>850</v>
      </c>
      <c r="BW3330" s="191" t="s">
        <v>4127</v>
      </c>
    </row>
    <row r="3331" spans="51:75" x14ac:dyDescent="0.3">
      <c r="AY3331" s="251" t="e">
        <f>VLOOKUP(C3331,#REF!, 2,FALSE)</f>
        <v>#REF!</v>
      </c>
      <c r="BM3331" s="191" t="s">
        <v>7672</v>
      </c>
      <c r="BN3331" s="191" t="s">
        <v>2980</v>
      </c>
      <c r="BO3331" s="191" t="s">
        <v>5865</v>
      </c>
      <c r="BU3331" s="191" t="s">
        <v>7672</v>
      </c>
      <c r="BV3331" s="191" t="s">
        <v>2980</v>
      </c>
      <c r="BW3331" s="191" t="s">
        <v>5865</v>
      </c>
    </row>
    <row r="3332" spans="51:75" x14ac:dyDescent="0.3">
      <c r="AY3332" s="251" t="e">
        <f>VLOOKUP(C3332,#REF!, 2,FALSE)</f>
        <v>#REF!</v>
      </c>
      <c r="BM3332" s="191" t="s">
        <v>1355</v>
      </c>
      <c r="BN3332" s="191" t="s">
        <v>3203</v>
      </c>
      <c r="BO3332" s="191" t="s">
        <v>619</v>
      </c>
      <c r="BU3332" s="191" t="s">
        <v>1355</v>
      </c>
      <c r="BV3332" s="191" t="s">
        <v>3203</v>
      </c>
      <c r="BW3332" s="191" t="s">
        <v>619</v>
      </c>
    </row>
    <row r="3333" spans="51:75" x14ac:dyDescent="0.3">
      <c r="AY3333" s="251" t="e">
        <f>VLOOKUP(C3333,#REF!, 2,FALSE)</f>
        <v>#REF!</v>
      </c>
      <c r="BM3333" s="191" t="s">
        <v>7673</v>
      </c>
      <c r="BN3333" s="191" t="s">
        <v>3203</v>
      </c>
      <c r="BO3333" s="191" t="s">
        <v>628</v>
      </c>
      <c r="BU3333" s="191" t="s">
        <v>7673</v>
      </c>
      <c r="BV3333" s="191" t="s">
        <v>3203</v>
      </c>
      <c r="BW3333" s="191" t="s">
        <v>628</v>
      </c>
    </row>
    <row r="3334" spans="51:75" x14ac:dyDescent="0.3">
      <c r="AY3334" s="251" t="e">
        <f>VLOOKUP(C3334,#REF!, 2,FALSE)</f>
        <v>#REF!</v>
      </c>
      <c r="BM3334" s="191" t="s">
        <v>7674</v>
      </c>
      <c r="BN3334" s="191" t="s">
        <v>3203</v>
      </c>
      <c r="BO3334" s="191" t="s">
        <v>693</v>
      </c>
      <c r="BU3334" s="191" t="s">
        <v>7674</v>
      </c>
      <c r="BV3334" s="191" t="s">
        <v>3203</v>
      </c>
      <c r="BW3334" s="191" t="s">
        <v>693</v>
      </c>
    </row>
    <row r="3335" spans="51:75" x14ac:dyDescent="0.3">
      <c r="AY3335" s="251" t="e">
        <f>VLOOKUP(C3335,#REF!, 2,FALSE)</f>
        <v>#REF!</v>
      </c>
      <c r="BM3335" s="191" t="s">
        <v>7675</v>
      </c>
      <c r="BN3335" s="191" t="s">
        <v>3203</v>
      </c>
      <c r="BO3335" s="191" t="s">
        <v>698</v>
      </c>
      <c r="BU3335" s="191" t="s">
        <v>7675</v>
      </c>
      <c r="BV3335" s="191" t="s">
        <v>3203</v>
      </c>
      <c r="BW3335" s="191" t="s">
        <v>698</v>
      </c>
    </row>
    <row r="3336" spans="51:75" x14ac:dyDescent="0.3">
      <c r="AY3336" s="251" t="e">
        <f>VLOOKUP(C3336,#REF!, 2,FALSE)</f>
        <v>#REF!</v>
      </c>
      <c r="BM3336" s="191" t="s">
        <v>7676</v>
      </c>
      <c r="BN3336" s="191" t="s">
        <v>1140</v>
      </c>
      <c r="BO3336" s="191" t="s">
        <v>7677</v>
      </c>
      <c r="BU3336" s="191" t="s">
        <v>7676</v>
      </c>
      <c r="BV3336" s="191" t="s">
        <v>1140</v>
      </c>
      <c r="BW3336" s="191" t="s">
        <v>7677</v>
      </c>
    </row>
    <row r="3337" spans="51:75" x14ac:dyDescent="0.3">
      <c r="AY3337" s="251" t="e">
        <f>VLOOKUP(C3337,#REF!, 2,FALSE)</f>
        <v>#REF!</v>
      </c>
      <c r="BM3337" s="191" t="s">
        <v>7678</v>
      </c>
      <c r="BN3337" s="191" t="s">
        <v>3203</v>
      </c>
      <c r="BO3337" s="191" t="s">
        <v>698</v>
      </c>
      <c r="BU3337" s="191" t="s">
        <v>7678</v>
      </c>
      <c r="BV3337" s="191" t="s">
        <v>3203</v>
      </c>
      <c r="BW3337" s="191" t="s">
        <v>698</v>
      </c>
    </row>
    <row r="3338" spans="51:75" x14ac:dyDescent="0.3">
      <c r="AY3338" s="251" t="e">
        <f>VLOOKUP(C3338,#REF!, 2,FALSE)</f>
        <v>#REF!</v>
      </c>
      <c r="BM3338" s="191" t="s">
        <v>1356</v>
      </c>
      <c r="BN3338" s="191" t="s">
        <v>3203</v>
      </c>
      <c r="BO3338" s="191" t="s">
        <v>698</v>
      </c>
      <c r="BU3338" s="191" t="s">
        <v>1356</v>
      </c>
      <c r="BV3338" s="191" t="s">
        <v>3203</v>
      </c>
      <c r="BW3338" s="191" t="s">
        <v>698</v>
      </c>
    </row>
    <row r="3339" spans="51:75" x14ac:dyDescent="0.3">
      <c r="AY3339" s="251" t="e">
        <f>VLOOKUP(C3339,#REF!, 2,FALSE)</f>
        <v>#REF!</v>
      </c>
      <c r="BM3339" s="191" t="s">
        <v>7680</v>
      </c>
      <c r="BN3339" s="191" t="s">
        <v>667</v>
      </c>
      <c r="BO3339" s="191" t="s">
        <v>1225</v>
      </c>
      <c r="BU3339" s="191" t="s">
        <v>7680</v>
      </c>
      <c r="BV3339" s="191" t="s">
        <v>667</v>
      </c>
      <c r="BW3339" s="191" t="s">
        <v>1225</v>
      </c>
    </row>
    <row r="3340" spans="51:75" x14ac:dyDescent="0.3">
      <c r="AY3340" s="251" t="e">
        <f>VLOOKUP(C3340,#REF!, 2,FALSE)</f>
        <v>#REF!</v>
      </c>
      <c r="BM3340" s="191" t="s">
        <v>1357</v>
      </c>
      <c r="BN3340" s="191" t="s">
        <v>16992</v>
      </c>
      <c r="BO3340" s="191" t="s">
        <v>4798</v>
      </c>
      <c r="BU3340" s="191" t="s">
        <v>1357</v>
      </c>
      <c r="BV3340" s="191" t="s">
        <v>16992</v>
      </c>
      <c r="BW3340" s="191" t="s">
        <v>4798</v>
      </c>
    </row>
    <row r="3341" spans="51:75" x14ac:dyDescent="0.3">
      <c r="AY3341" s="251" t="e">
        <f>VLOOKUP(C3341,#REF!, 2,FALSE)</f>
        <v>#REF!</v>
      </c>
      <c r="BM3341" s="191" t="s">
        <v>1358</v>
      </c>
      <c r="BN3341" s="191" t="s">
        <v>850</v>
      </c>
      <c r="BO3341" s="191" t="s">
        <v>5523</v>
      </c>
      <c r="BU3341" s="191" t="s">
        <v>1358</v>
      </c>
      <c r="BV3341" s="191" t="s">
        <v>850</v>
      </c>
      <c r="BW3341" s="191" t="s">
        <v>5523</v>
      </c>
    </row>
    <row r="3342" spans="51:75" x14ac:dyDescent="0.3">
      <c r="AY3342" s="251" t="e">
        <f>VLOOKUP(C3342,#REF!, 2,FALSE)</f>
        <v>#REF!</v>
      </c>
      <c r="BM3342" s="191" t="s">
        <v>7681</v>
      </c>
      <c r="BN3342" s="191" t="s">
        <v>3046</v>
      </c>
      <c r="BO3342" s="191" t="s">
        <v>7682</v>
      </c>
      <c r="BU3342" s="191" t="s">
        <v>7681</v>
      </c>
      <c r="BV3342" s="191" t="s">
        <v>3046</v>
      </c>
      <c r="BW3342" s="191" t="s">
        <v>7682</v>
      </c>
    </row>
    <row r="3343" spans="51:75" x14ac:dyDescent="0.3">
      <c r="AY3343" s="251" t="e">
        <f>VLOOKUP(C3343,#REF!, 2,FALSE)</f>
        <v>#REF!</v>
      </c>
      <c r="BM3343" s="191" t="s">
        <v>7683</v>
      </c>
      <c r="BN3343" s="191" t="s">
        <v>3006</v>
      </c>
      <c r="BO3343" s="191" t="s">
        <v>2099</v>
      </c>
      <c r="BU3343" s="191" t="s">
        <v>7683</v>
      </c>
      <c r="BV3343" s="191" t="s">
        <v>3006</v>
      </c>
      <c r="BW3343" s="191" t="s">
        <v>2099</v>
      </c>
    </row>
    <row r="3344" spans="51:75" x14ac:dyDescent="0.3">
      <c r="AY3344" s="251" t="e">
        <f>VLOOKUP(C3344,#REF!, 2,FALSE)</f>
        <v>#REF!</v>
      </c>
      <c r="BM3344" s="191" t="s">
        <v>7684</v>
      </c>
      <c r="BN3344" s="191" t="s">
        <v>3203</v>
      </c>
      <c r="BO3344" s="191" t="s">
        <v>7685</v>
      </c>
      <c r="BU3344" s="191" t="s">
        <v>7684</v>
      </c>
      <c r="BV3344" s="191" t="s">
        <v>3203</v>
      </c>
      <c r="BW3344" s="191" t="s">
        <v>7685</v>
      </c>
    </row>
    <row r="3345" spans="51:75" x14ac:dyDescent="0.3">
      <c r="AY3345" s="251" t="e">
        <f>VLOOKUP(C3345,#REF!, 2,FALSE)</f>
        <v>#REF!</v>
      </c>
      <c r="BM3345" s="191" t="s">
        <v>7686</v>
      </c>
      <c r="BN3345" s="191" t="s">
        <v>3084</v>
      </c>
      <c r="BO3345" s="191" t="s">
        <v>3762</v>
      </c>
      <c r="BU3345" s="191" t="s">
        <v>7686</v>
      </c>
      <c r="BV3345" s="191" t="s">
        <v>3084</v>
      </c>
      <c r="BW3345" s="191" t="s">
        <v>3762</v>
      </c>
    </row>
    <row r="3346" spans="51:75" x14ac:dyDescent="0.3">
      <c r="AY3346" s="251" t="e">
        <f>VLOOKUP(C3346,#REF!, 2,FALSE)</f>
        <v>#REF!</v>
      </c>
      <c r="BM3346" s="191" t="s">
        <v>7687</v>
      </c>
      <c r="BN3346" s="191" t="s">
        <v>3029</v>
      </c>
      <c r="BO3346" s="191" t="s">
        <v>7504</v>
      </c>
      <c r="BU3346" s="191" t="s">
        <v>7687</v>
      </c>
      <c r="BV3346" s="191" t="s">
        <v>3029</v>
      </c>
      <c r="BW3346" s="191" t="s">
        <v>7504</v>
      </c>
    </row>
    <row r="3347" spans="51:75" x14ac:dyDescent="0.3">
      <c r="AY3347" s="251" t="e">
        <f>VLOOKUP(C3347,#REF!, 2,FALSE)</f>
        <v>#REF!</v>
      </c>
      <c r="BM3347" s="191" t="s">
        <v>7688</v>
      </c>
      <c r="BN3347" s="191" t="s">
        <v>3029</v>
      </c>
      <c r="BO3347" s="191" t="s">
        <v>2479</v>
      </c>
      <c r="BU3347" s="191" t="s">
        <v>7688</v>
      </c>
      <c r="BV3347" s="191" t="s">
        <v>3029</v>
      </c>
      <c r="BW3347" s="191" t="s">
        <v>2479</v>
      </c>
    </row>
    <row r="3348" spans="51:75" x14ac:dyDescent="0.3">
      <c r="AY3348" s="251" t="e">
        <f>VLOOKUP(C3348,#REF!, 2,FALSE)</f>
        <v>#REF!</v>
      </c>
      <c r="BM3348" s="191" t="s">
        <v>1359</v>
      </c>
      <c r="BN3348" s="191" t="s">
        <v>3253</v>
      </c>
      <c r="BO3348" s="191" t="s">
        <v>710</v>
      </c>
      <c r="BU3348" s="191" t="s">
        <v>1359</v>
      </c>
      <c r="BV3348" s="191" t="s">
        <v>3253</v>
      </c>
      <c r="BW3348" s="191" t="s">
        <v>710</v>
      </c>
    </row>
    <row r="3349" spans="51:75" x14ac:dyDescent="0.3">
      <c r="AY3349" s="251" t="e">
        <f>VLOOKUP(C3349,#REF!, 2,FALSE)</f>
        <v>#REF!</v>
      </c>
      <c r="BM3349" s="191" t="s">
        <v>106</v>
      </c>
      <c r="BN3349" s="191" t="s">
        <v>1140</v>
      </c>
      <c r="BO3349" s="191" t="s">
        <v>5105</v>
      </c>
      <c r="BU3349" s="191" t="s">
        <v>106</v>
      </c>
      <c r="BV3349" s="191" t="s">
        <v>1140</v>
      </c>
      <c r="BW3349" s="191" t="s">
        <v>5105</v>
      </c>
    </row>
    <row r="3350" spans="51:75" x14ac:dyDescent="0.3">
      <c r="AY3350" s="251" t="e">
        <f>VLOOKUP(C3350,#REF!, 2,FALSE)</f>
        <v>#REF!</v>
      </c>
      <c r="BM3350" s="191" t="s">
        <v>7689</v>
      </c>
      <c r="BN3350" s="191" t="s">
        <v>3046</v>
      </c>
      <c r="BO3350" s="191" t="s">
        <v>6728</v>
      </c>
      <c r="BU3350" s="191" t="s">
        <v>7689</v>
      </c>
      <c r="BV3350" s="191" t="s">
        <v>3046</v>
      </c>
      <c r="BW3350" s="191" t="s">
        <v>6728</v>
      </c>
    </row>
    <row r="3351" spans="51:75" x14ac:dyDescent="0.3">
      <c r="AY3351" s="251" t="e">
        <f>VLOOKUP(C3351,#REF!, 2,FALSE)</f>
        <v>#REF!</v>
      </c>
      <c r="BM3351" s="191" t="s">
        <v>7690</v>
      </c>
      <c r="BN3351" s="191" t="s">
        <v>1140</v>
      </c>
      <c r="BO3351" s="191" t="s">
        <v>7691</v>
      </c>
      <c r="BU3351" s="191" t="s">
        <v>7690</v>
      </c>
      <c r="BV3351" s="191" t="s">
        <v>1140</v>
      </c>
      <c r="BW3351" s="191" t="s">
        <v>7691</v>
      </c>
    </row>
    <row r="3352" spans="51:75" x14ac:dyDescent="0.3">
      <c r="AY3352" s="251" t="e">
        <f>VLOOKUP(C3352,#REF!, 2,FALSE)</f>
        <v>#REF!</v>
      </c>
      <c r="BM3352" s="191" t="s">
        <v>7692</v>
      </c>
      <c r="BN3352" s="191" t="s">
        <v>16992</v>
      </c>
      <c r="BO3352" s="191" t="s">
        <v>1751</v>
      </c>
      <c r="BU3352" s="191" t="s">
        <v>7692</v>
      </c>
      <c r="BV3352" s="191" t="s">
        <v>16992</v>
      </c>
      <c r="BW3352" s="191" t="s">
        <v>1751</v>
      </c>
    </row>
    <row r="3353" spans="51:75" x14ac:dyDescent="0.3">
      <c r="AY3353" s="251" t="e">
        <f>VLOOKUP(C3353,#REF!, 2,FALSE)</f>
        <v>#REF!</v>
      </c>
      <c r="BM3353" s="191" t="s">
        <v>1360</v>
      </c>
      <c r="BN3353" s="191" t="s">
        <v>16992</v>
      </c>
      <c r="BO3353" s="191" t="s">
        <v>7693</v>
      </c>
      <c r="BU3353" s="191" t="s">
        <v>1360</v>
      </c>
      <c r="BV3353" s="191" t="s">
        <v>16992</v>
      </c>
      <c r="BW3353" s="191" t="s">
        <v>7693</v>
      </c>
    </row>
    <row r="3354" spans="51:75" x14ac:dyDescent="0.3">
      <c r="AY3354" s="251" t="e">
        <f>VLOOKUP(C3354,#REF!, 2,FALSE)</f>
        <v>#REF!</v>
      </c>
      <c r="BM3354" s="191" t="s">
        <v>7694</v>
      </c>
      <c r="BN3354" s="191" t="s">
        <v>3253</v>
      </c>
      <c r="BO3354" s="191" t="s">
        <v>5281</v>
      </c>
      <c r="BU3354" s="191" t="s">
        <v>7694</v>
      </c>
      <c r="BV3354" s="191" t="s">
        <v>3253</v>
      </c>
      <c r="BW3354" s="191" t="s">
        <v>5281</v>
      </c>
    </row>
    <row r="3355" spans="51:75" x14ac:dyDescent="0.3">
      <c r="AY3355" s="251" t="e">
        <f>VLOOKUP(C3355,#REF!, 2,FALSE)</f>
        <v>#REF!</v>
      </c>
      <c r="BM3355" s="191" t="s">
        <v>7695</v>
      </c>
      <c r="BN3355" s="191" t="s">
        <v>627</v>
      </c>
      <c r="BO3355" s="191" t="s">
        <v>7696</v>
      </c>
      <c r="BU3355" s="191" t="s">
        <v>7695</v>
      </c>
      <c r="BV3355" s="191" t="s">
        <v>627</v>
      </c>
      <c r="BW3355" s="191" t="s">
        <v>7696</v>
      </c>
    </row>
    <row r="3356" spans="51:75" x14ac:dyDescent="0.3">
      <c r="AY3356" s="251" t="e">
        <f>VLOOKUP(C3356,#REF!, 2,FALSE)</f>
        <v>#REF!</v>
      </c>
      <c r="BM3356" s="191" t="s">
        <v>1361</v>
      </c>
      <c r="BN3356" s="191" t="s">
        <v>3253</v>
      </c>
      <c r="BO3356" s="191" t="s">
        <v>1056</v>
      </c>
      <c r="BU3356" s="191" t="s">
        <v>1361</v>
      </c>
      <c r="BV3356" s="191" t="s">
        <v>3253</v>
      </c>
      <c r="BW3356" s="191" t="s">
        <v>1056</v>
      </c>
    </row>
    <row r="3357" spans="51:75" x14ac:dyDescent="0.3">
      <c r="AY3357" s="251" t="e">
        <f>VLOOKUP(C3357,#REF!, 2,FALSE)</f>
        <v>#REF!</v>
      </c>
      <c r="BM3357" s="191" t="s">
        <v>7697</v>
      </c>
      <c r="BN3357" s="191" t="s">
        <v>3006</v>
      </c>
      <c r="BO3357" s="191" t="s">
        <v>5106</v>
      </c>
      <c r="BU3357" s="191" t="s">
        <v>7697</v>
      </c>
      <c r="BV3357" s="191" t="s">
        <v>3006</v>
      </c>
      <c r="BW3357" s="191" t="s">
        <v>5106</v>
      </c>
    </row>
    <row r="3358" spans="51:75" x14ac:dyDescent="0.3">
      <c r="AY3358" s="251" t="e">
        <f>VLOOKUP(C3358,#REF!, 2,FALSE)</f>
        <v>#REF!</v>
      </c>
      <c r="BM3358" s="191" t="s">
        <v>7698</v>
      </c>
      <c r="BN3358" s="191" t="s">
        <v>1343</v>
      </c>
      <c r="BO3358" s="191" t="s">
        <v>5519</v>
      </c>
      <c r="BU3358" s="191" t="s">
        <v>7698</v>
      </c>
      <c r="BV3358" s="191" t="s">
        <v>1343</v>
      </c>
      <c r="BW3358" s="191" t="s">
        <v>5519</v>
      </c>
    </row>
    <row r="3359" spans="51:75" x14ac:dyDescent="0.3">
      <c r="AY3359" s="251" t="e">
        <f>VLOOKUP(C3359,#REF!, 2,FALSE)</f>
        <v>#REF!</v>
      </c>
      <c r="BM3359" s="191" t="s">
        <v>7699</v>
      </c>
      <c r="BN3359" s="191" t="s">
        <v>1343</v>
      </c>
      <c r="BO3359" s="191" t="s">
        <v>7700</v>
      </c>
      <c r="BU3359" s="191" t="s">
        <v>7699</v>
      </c>
      <c r="BV3359" s="191" t="s">
        <v>1343</v>
      </c>
      <c r="BW3359" s="191" t="s">
        <v>7700</v>
      </c>
    </row>
    <row r="3360" spans="51:75" x14ac:dyDescent="0.3">
      <c r="AY3360" s="251" t="e">
        <f>VLOOKUP(C3360,#REF!, 2,FALSE)</f>
        <v>#REF!</v>
      </c>
      <c r="BM3360" s="191" t="s">
        <v>7701</v>
      </c>
      <c r="BN3360" s="191" t="s">
        <v>3006</v>
      </c>
      <c r="BO3360" s="191" t="s">
        <v>3576</v>
      </c>
      <c r="BU3360" s="191" t="s">
        <v>7701</v>
      </c>
      <c r="BV3360" s="191" t="s">
        <v>3006</v>
      </c>
      <c r="BW3360" s="191" t="s">
        <v>3576</v>
      </c>
    </row>
    <row r="3361" spans="51:75" x14ac:dyDescent="0.3">
      <c r="AY3361" s="251" t="e">
        <f>VLOOKUP(C3361,#REF!, 2,FALSE)</f>
        <v>#REF!</v>
      </c>
      <c r="BM3361" s="191" t="s">
        <v>7702</v>
      </c>
      <c r="BN3361" s="191" t="s">
        <v>1140</v>
      </c>
      <c r="BO3361" s="191" t="s">
        <v>1601</v>
      </c>
      <c r="BU3361" s="191" t="s">
        <v>7702</v>
      </c>
      <c r="BV3361" s="191" t="s">
        <v>1140</v>
      </c>
      <c r="BW3361" s="191" t="s">
        <v>1601</v>
      </c>
    </row>
    <row r="3362" spans="51:75" x14ac:dyDescent="0.3">
      <c r="AY3362" s="251" t="e">
        <f>VLOOKUP(C3362,#REF!, 2,FALSE)</f>
        <v>#REF!</v>
      </c>
      <c r="BM3362" s="191" t="s">
        <v>7703</v>
      </c>
      <c r="BN3362" s="191" t="s">
        <v>3203</v>
      </c>
      <c r="BO3362" s="191" t="s">
        <v>2888</v>
      </c>
      <c r="BU3362" s="191" t="s">
        <v>7703</v>
      </c>
      <c r="BV3362" s="191" t="s">
        <v>3203</v>
      </c>
      <c r="BW3362" s="191" t="s">
        <v>2888</v>
      </c>
    </row>
    <row r="3363" spans="51:75" x14ac:dyDescent="0.3">
      <c r="AY3363" s="251" t="e">
        <f>VLOOKUP(C3363,#REF!, 2,FALSE)</f>
        <v>#REF!</v>
      </c>
      <c r="BM3363" s="191" t="s">
        <v>1362</v>
      </c>
      <c r="BN3363" s="191" t="s">
        <v>779</v>
      </c>
      <c r="BO3363" s="191" t="s">
        <v>7704</v>
      </c>
      <c r="BU3363" s="191" t="s">
        <v>1362</v>
      </c>
      <c r="BV3363" s="191" t="s">
        <v>779</v>
      </c>
      <c r="BW3363" s="191" t="s">
        <v>7704</v>
      </c>
    </row>
    <row r="3364" spans="51:75" x14ac:dyDescent="0.3">
      <c r="AY3364" s="251" t="e">
        <f>VLOOKUP(C3364,#REF!, 2,FALSE)</f>
        <v>#REF!</v>
      </c>
      <c r="BM3364" s="191" t="s">
        <v>1363</v>
      </c>
      <c r="BN3364" s="191" t="s">
        <v>3203</v>
      </c>
      <c r="BO3364" s="191" t="s">
        <v>1231</v>
      </c>
      <c r="BU3364" s="191" t="s">
        <v>1363</v>
      </c>
      <c r="BV3364" s="191" t="s">
        <v>3203</v>
      </c>
      <c r="BW3364" s="191" t="s">
        <v>1231</v>
      </c>
    </row>
    <row r="3365" spans="51:75" x14ac:dyDescent="0.3">
      <c r="AY3365" s="251" t="e">
        <f>VLOOKUP(C3365,#REF!, 2,FALSE)</f>
        <v>#REF!</v>
      </c>
      <c r="BM3365" s="191" t="s">
        <v>7705</v>
      </c>
      <c r="BN3365" s="191" t="s">
        <v>1343</v>
      </c>
      <c r="BO3365" s="191" t="s">
        <v>7706</v>
      </c>
      <c r="BU3365" s="191" t="s">
        <v>7705</v>
      </c>
      <c r="BV3365" s="191" t="s">
        <v>1343</v>
      </c>
      <c r="BW3365" s="191" t="s">
        <v>7706</v>
      </c>
    </row>
    <row r="3366" spans="51:75" x14ac:dyDescent="0.3">
      <c r="AY3366" s="251" t="e">
        <f>VLOOKUP(C3366,#REF!, 2,FALSE)</f>
        <v>#REF!</v>
      </c>
      <c r="BM3366" s="191" t="s">
        <v>7707</v>
      </c>
      <c r="BN3366" s="191" t="s">
        <v>638</v>
      </c>
      <c r="BO3366" s="191" t="s">
        <v>7708</v>
      </c>
      <c r="BU3366" s="191" t="s">
        <v>7707</v>
      </c>
      <c r="BV3366" s="191" t="s">
        <v>638</v>
      </c>
      <c r="BW3366" s="191" t="s">
        <v>7708</v>
      </c>
    </row>
    <row r="3367" spans="51:75" x14ac:dyDescent="0.3">
      <c r="AY3367" s="251" t="e">
        <f>VLOOKUP(C3367,#REF!, 2,FALSE)</f>
        <v>#REF!</v>
      </c>
      <c r="BM3367" s="191" t="s">
        <v>7709</v>
      </c>
      <c r="BN3367" s="191" t="s">
        <v>1273</v>
      </c>
      <c r="BO3367" s="191" t="s">
        <v>5096</v>
      </c>
      <c r="BU3367" s="191" t="s">
        <v>7709</v>
      </c>
      <c r="BV3367" s="191" t="s">
        <v>1273</v>
      </c>
      <c r="BW3367" s="191" t="s">
        <v>5096</v>
      </c>
    </row>
    <row r="3368" spans="51:75" x14ac:dyDescent="0.3">
      <c r="AY3368" s="251" t="e">
        <f>VLOOKUP(C3368,#REF!, 2,FALSE)</f>
        <v>#REF!</v>
      </c>
      <c r="BM3368" s="191" t="s">
        <v>7711</v>
      </c>
      <c r="BN3368" s="191" t="s">
        <v>850</v>
      </c>
      <c r="BO3368" s="191" t="s">
        <v>7712</v>
      </c>
      <c r="BU3368" s="191" t="s">
        <v>7711</v>
      </c>
      <c r="BV3368" s="191" t="s">
        <v>850</v>
      </c>
      <c r="BW3368" s="191" t="s">
        <v>7712</v>
      </c>
    </row>
    <row r="3369" spans="51:75" x14ac:dyDescent="0.3">
      <c r="AY3369" s="251" t="e">
        <f>VLOOKUP(C3369,#REF!, 2,FALSE)</f>
        <v>#REF!</v>
      </c>
      <c r="BM3369" s="191" t="s">
        <v>7713</v>
      </c>
      <c r="BN3369" s="191" t="s">
        <v>850</v>
      </c>
      <c r="BO3369" s="191" t="s">
        <v>5927</v>
      </c>
      <c r="BU3369" s="191" t="s">
        <v>7713</v>
      </c>
      <c r="BV3369" s="191" t="s">
        <v>850</v>
      </c>
      <c r="BW3369" s="191" t="s">
        <v>5927</v>
      </c>
    </row>
    <row r="3370" spans="51:75" x14ac:dyDescent="0.3">
      <c r="AY3370" s="251" t="e">
        <f>VLOOKUP(C3370,#REF!, 2,FALSE)</f>
        <v>#REF!</v>
      </c>
      <c r="BM3370" s="191" t="s">
        <v>7714</v>
      </c>
      <c r="BN3370" s="191" t="s">
        <v>3046</v>
      </c>
      <c r="BO3370" s="191" t="s">
        <v>4512</v>
      </c>
      <c r="BU3370" s="191" t="s">
        <v>7714</v>
      </c>
      <c r="BV3370" s="191" t="s">
        <v>3046</v>
      </c>
      <c r="BW3370" s="191" t="s">
        <v>4512</v>
      </c>
    </row>
    <row r="3371" spans="51:75" x14ac:dyDescent="0.3">
      <c r="AY3371" s="251" t="e">
        <f>VLOOKUP(C3371,#REF!, 2,FALSE)</f>
        <v>#REF!</v>
      </c>
      <c r="BM3371" s="191" t="s">
        <v>7715</v>
      </c>
      <c r="BN3371" s="191" t="s">
        <v>1343</v>
      </c>
      <c r="BO3371" s="191" t="s">
        <v>7712</v>
      </c>
      <c r="BU3371" s="191" t="s">
        <v>7715</v>
      </c>
      <c r="BV3371" s="191" t="s">
        <v>1343</v>
      </c>
      <c r="BW3371" s="191" t="s">
        <v>7712</v>
      </c>
    </row>
    <row r="3372" spans="51:75" x14ac:dyDescent="0.3">
      <c r="AY3372" s="251" t="e">
        <f>VLOOKUP(C3372,#REF!, 2,FALSE)</f>
        <v>#REF!</v>
      </c>
      <c r="BM3372" s="191" t="s">
        <v>7716</v>
      </c>
      <c r="BN3372" s="191" t="s">
        <v>3203</v>
      </c>
      <c r="BO3372" s="191" t="s">
        <v>4333</v>
      </c>
      <c r="BU3372" s="191" t="s">
        <v>7716</v>
      </c>
      <c r="BV3372" s="191" t="s">
        <v>3203</v>
      </c>
      <c r="BW3372" s="191" t="s">
        <v>4333</v>
      </c>
    </row>
    <row r="3373" spans="51:75" x14ac:dyDescent="0.3">
      <c r="AY3373" s="251" t="e">
        <f>VLOOKUP(C3373,#REF!, 2,FALSE)</f>
        <v>#REF!</v>
      </c>
      <c r="BM3373" s="191" t="s">
        <v>7717</v>
      </c>
      <c r="BN3373" s="191" t="s">
        <v>3253</v>
      </c>
      <c r="BO3373" s="191" t="s">
        <v>7718</v>
      </c>
      <c r="BU3373" s="191" t="s">
        <v>7717</v>
      </c>
      <c r="BV3373" s="191" t="s">
        <v>3253</v>
      </c>
      <c r="BW3373" s="191" t="s">
        <v>7718</v>
      </c>
    </row>
    <row r="3374" spans="51:75" x14ac:dyDescent="0.3">
      <c r="AY3374" s="251" t="e">
        <f>VLOOKUP(C3374,#REF!, 2,FALSE)</f>
        <v>#REF!</v>
      </c>
      <c r="BM3374" s="191" t="s">
        <v>7719</v>
      </c>
      <c r="BN3374" s="191" t="s">
        <v>3203</v>
      </c>
      <c r="BO3374" s="191" t="s">
        <v>3791</v>
      </c>
      <c r="BU3374" s="191" t="s">
        <v>7719</v>
      </c>
      <c r="BV3374" s="191" t="s">
        <v>3203</v>
      </c>
      <c r="BW3374" s="191" t="s">
        <v>3791</v>
      </c>
    </row>
    <row r="3375" spans="51:75" x14ac:dyDescent="0.3">
      <c r="AY3375" s="251" t="e">
        <f>VLOOKUP(C3375,#REF!, 2,FALSE)</f>
        <v>#REF!</v>
      </c>
      <c r="BM3375" s="191" t="s">
        <v>124</v>
      </c>
      <c r="BN3375" s="191" t="s">
        <v>2980</v>
      </c>
      <c r="BO3375" s="191" t="s">
        <v>3791</v>
      </c>
      <c r="BU3375" s="191" t="s">
        <v>124</v>
      </c>
      <c r="BV3375" s="191" t="s">
        <v>2980</v>
      </c>
      <c r="BW3375" s="191" t="s">
        <v>3791</v>
      </c>
    </row>
    <row r="3376" spans="51:75" x14ac:dyDescent="0.3">
      <c r="AY3376" s="251" t="e">
        <f>VLOOKUP(C3376,#REF!, 2,FALSE)</f>
        <v>#REF!</v>
      </c>
      <c r="BM3376" s="191" t="s">
        <v>7720</v>
      </c>
      <c r="BN3376" s="191" t="s">
        <v>3088</v>
      </c>
      <c r="BO3376" s="191" t="s">
        <v>5356</v>
      </c>
      <c r="BU3376" s="191" t="s">
        <v>7720</v>
      </c>
      <c r="BV3376" s="191" t="s">
        <v>3088</v>
      </c>
      <c r="BW3376" s="191" t="s">
        <v>5356</v>
      </c>
    </row>
    <row r="3377" spans="51:75" x14ac:dyDescent="0.3">
      <c r="AY3377" s="251" t="e">
        <f>VLOOKUP(C3377,#REF!, 2,FALSE)</f>
        <v>#REF!</v>
      </c>
      <c r="BM3377" s="191" t="s">
        <v>7721</v>
      </c>
      <c r="BN3377" s="191" t="s">
        <v>781</v>
      </c>
      <c r="BO3377" s="191" t="s">
        <v>7722</v>
      </c>
      <c r="BU3377" s="191" t="s">
        <v>7721</v>
      </c>
      <c r="BV3377" s="191" t="s">
        <v>781</v>
      </c>
      <c r="BW3377" s="191" t="s">
        <v>7722</v>
      </c>
    </row>
    <row r="3378" spans="51:75" x14ac:dyDescent="0.3">
      <c r="AY3378" s="251" t="e">
        <f>VLOOKUP(C3378,#REF!, 2,FALSE)</f>
        <v>#REF!</v>
      </c>
      <c r="BM3378" s="191" t="s">
        <v>7723</v>
      </c>
      <c r="BN3378" s="191" t="s">
        <v>720</v>
      </c>
      <c r="BO3378" s="191" t="s">
        <v>7710</v>
      </c>
      <c r="BU3378" s="191" t="s">
        <v>7723</v>
      </c>
      <c r="BV3378" s="191" t="s">
        <v>720</v>
      </c>
      <c r="BW3378" s="191" t="s">
        <v>7710</v>
      </c>
    </row>
    <row r="3379" spans="51:75" x14ac:dyDescent="0.3">
      <c r="AY3379" s="251" t="e">
        <f>VLOOKUP(C3379,#REF!, 2,FALSE)</f>
        <v>#REF!</v>
      </c>
      <c r="BM3379" s="191" t="s">
        <v>7724</v>
      </c>
      <c r="BN3379" s="191" t="s">
        <v>629</v>
      </c>
      <c r="BO3379" s="191" t="s">
        <v>1282</v>
      </c>
      <c r="BU3379" s="191" t="s">
        <v>7724</v>
      </c>
      <c r="BV3379" s="191" t="s">
        <v>629</v>
      </c>
      <c r="BW3379" s="191" t="s">
        <v>1282</v>
      </c>
    </row>
    <row r="3380" spans="51:75" x14ac:dyDescent="0.3">
      <c r="AY3380" s="251" t="e">
        <f>VLOOKUP(C3380,#REF!, 2,FALSE)</f>
        <v>#REF!</v>
      </c>
      <c r="BM3380" s="191" t="s">
        <v>1364</v>
      </c>
      <c r="BN3380" s="191" t="s">
        <v>1343</v>
      </c>
      <c r="BO3380" s="191" t="s">
        <v>771</v>
      </c>
      <c r="BU3380" s="191" t="s">
        <v>1364</v>
      </c>
      <c r="BV3380" s="191" t="s">
        <v>1343</v>
      </c>
      <c r="BW3380" s="191" t="s">
        <v>771</v>
      </c>
    </row>
    <row r="3381" spans="51:75" x14ac:dyDescent="0.3">
      <c r="AY3381" s="251" t="e">
        <f>VLOOKUP(C3381,#REF!, 2,FALSE)</f>
        <v>#REF!</v>
      </c>
      <c r="BM3381" s="191" t="s">
        <v>7725</v>
      </c>
      <c r="BN3381" s="191" t="s">
        <v>3203</v>
      </c>
      <c r="BO3381" s="191" t="s">
        <v>1208</v>
      </c>
      <c r="BU3381" s="191" t="s">
        <v>7725</v>
      </c>
      <c r="BV3381" s="191" t="s">
        <v>3203</v>
      </c>
      <c r="BW3381" s="191" t="s">
        <v>1208</v>
      </c>
    </row>
    <row r="3382" spans="51:75" x14ac:dyDescent="0.3">
      <c r="AY3382" s="251" t="e">
        <f>VLOOKUP(C3382,#REF!, 2,FALSE)</f>
        <v>#REF!</v>
      </c>
      <c r="BM3382" s="191" t="s">
        <v>7726</v>
      </c>
      <c r="BN3382" s="191" t="s">
        <v>3046</v>
      </c>
      <c r="BO3382" s="191" t="s">
        <v>7727</v>
      </c>
      <c r="BU3382" s="191" t="s">
        <v>7726</v>
      </c>
      <c r="BV3382" s="191" t="s">
        <v>3046</v>
      </c>
      <c r="BW3382" s="191" t="s">
        <v>7727</v>
      </c>
    </row>
    <row r="3383" spans="51:75" x14ac:dyDescent="0.3">
      <c r="AY3383" s="251" t="e">
        <f>VLOOKUP(C3383,#REF!, 2,FALSE)</f>
        <v>#REF!</v>
      </c>
      <c r="BM3383" s="191" t="s">
        <v>7728</v>
      </c>
      <c r="BN3383" s="191" t="s">
        <v>1343</v>
      </c>
      <c r="BO3383" s="191" t="s">
        <v>3762</v>
      </c>
      <c r="BU3383" s="191" t="s">
        <v>7728</v>
      </c>
      <c r="BV3383" s="191" t="s">
        <v>1343</v>
      </c>
      <c r="BW3383" s="191" t="s">
        <v>3762</v>
      </c>
    </row>
    <row r="3384" spans="51:75" x14ac:dyDescent="0.3">
      <c r="AY3384" s="251" t="e">
        <f>VLOOKUP(C3384,#REF!, 2,FALSE)</f>
        <v>#REF!</v>
      </c>
      <c r="BM3384" s="191" t="s">
        <v>7729</v>
      </c>
      <c r="BN3384" s="191" t="s">
        <v>2984</v>
      </c>
      <c r="BO3384" s="191" t="s">
        <v>2984</v>
      </c>
      <c r="BU3384" s="191" t="s">
        <v>7729</v>
      </c>
      <c r="BV3384" s="191" t="s">
        <v>2984</v>
      </c>
      <c r="BW3384" s="191" t="s">
        <v>2984</v>
      </c>
    </row>
    <row r="3385" spans="51:75" x14ac:dyDescent="0.3">
      <c r="AY3385" s="251" t="e">
        <f>VLOOKUP(C3385,#REF!, 2,FALSE)</f>
        <v>#REF!</v>
      </c>
      <c r="BM3385" s="191" t="s">
        <v>7730</v>
      </c>
      <c r="BN3385" s="191" t="s">
        <v>2980</v>
      </c>
      <c r="BO3385" s="191" t="s">
        <v>2401</v>
      </c>
      <c r="BU3385" s="191" t="s">
        <v>7730</v>
      </c>
      <c r="BV3385" s="191" t="s">
        <v>2980</v>
      </c>
      <c r="BW3385" s="191" t="s">
        <v>2401</v>
      </c>
    </row>
    <row r="3386" spans="51:75" x14ac:dyDescent="0.3">
      <c r="AY3386" s="251" t="e">
        <f>VLOOKUP(C3386,#REF!, 2,FALSE)</f>
        <v>#REF!</v>
      </c>
      <c r="BM3386" s="191" t="s">
        <v>7731</v>
      </c>
      <c r="BN3386" s="191" t="s">
        <v>629</v>
      </c>
      <c r="BO3386" s="191" t="s">
        <v>1205</v>
      </c>
      <c r="BU3386" s="191" t="s">
        <v>7731</v>
      </c>
      <c r="BV3386" s="191" t="s">
        <v>629</v>
      </c>
      <c r="BW3386" s="191" t="s">
        <v>1205</v>
      </c>
    </row>
    <row r="3387" spans="51:75" x14ac:dyDescent="0.3">
      <c r="AY3387" s="251" t="e">
        <f>VLOOKUP(C3387,#REF!, 2,FALSE)</f>
        <v>#REF!</v>
      </c>
      <c r="BM3387" s="191" t="s">
        <v>7732</v>
      </c>
      <c r="BN3387" s="191" t="s">
        <v>3029</v>
      </c>
      <c r="BO3387" s="191" t="s">
        <v>771</v>
      </c>
      <c r="BU3387" s="191" t="s">
        <v>7732</v>
      </c>
      <c r="BV3387" s="191" t="s">
        <v>3029</v>
      </c>
      <c r="BW3387" s="191" t="s">
        <v>771</v>
      </c>
    </row>
    <row r="3388" spans="51:75" x14ac:dyDescent="0.3">
      <c r="AY3388" s="251" t="e">
        <f>VLOOKUP(C3388,#REF!, 2,FALSE)</f>
        <v>#REF!</v>
      </c>
      <c r="BM3388" s="191" t="s">
        <v>7733</v>
      </c>
      <c r="BN3388" s="191" t="s">
        <v>3029</v>
      </c>
      <c r="BO3388" s="191" t="s">
        <v>771</v>
      </c>
      <c r="BU3388" s="191" t="s">
        <v>7733</v>
      </c>
      <c r="BV3388" s="191" t="s">
        <v>3029</v>
      </c>
      <c r="BW3388" s="191" t="s">
        <v>771</v>
      </c>
    </row>
    <row r="3389" spans="51:75" x14ac:dyDescent="0.3">
      <c r="AY3389" s="251" t="e">
        <f>VLOOKUP(C3389,#REF!, 2,FALSE)</f>
        <v>#REF!</v>
      </c>
      <c r="BM3389" s="191" t="s">
        <v>7734</v>
      </c>
      <c r="BN3389" s="191" t="s">
        <v>3029</v>
      </c>
      <c r="BO3389" s="191" t="s">
        <v>771</v>
      </c>
      <c r="BU3389" s="191" t="s">
        <v>7734</v>
      </c>
      <c r="BV3389" s="191" t="s">
        <v>3029</v>
      </c>
      <c r="BW3389" s="191" t="s">
        <v>771</v>
      </c>
    </row>
    <row r="3390" spans="51:75" x14ac:dyDescent="0.3">
      <c r="AY3390" s="251" t="e">
        <f>VLOOKUP(C3390,#REF!, 2,FALSE)</f>
        <v>#REF!</v>
      </c>
      <c r="BM3390" s="191" t="s">
        <v>7735</v>
      </c>
      <c r="BN3390" s="191" t="s">
        <v>3006</v>
      </c>
      <c r="BO3390" s="191" t="s">
        <v>2056</v>
      </c>
      <c r="BU3390" s="191" t="s">
        <v>7735</v>
      </c>
      <c r="BV3390" s="191" t="s">
        <v>3006</v>
      </c>
      <c r="BW3390" s="191" t="s">
        <v>2056</v>
      </c>
    </row>
    <row r="3391" spans="51:75" x14ac:dyDescent="0.3">
      <c r="AY3391" s="251" t="e">
        <f>VLOOKUP(C3391,#REF!, 2,FALSE)</f>
        <v>#REF!</v>
      </c>
      <c r="BM3391" s="191" t="s">
        <v>7736</v>
      </c>
      <c r="BN3391" s="191" t="s">
        <v>3003</v>
      </c>
      <c r="BO3391" s="191" t="s">
        <v>666</v>
      </c>
      <c r="BU3391" s="191" t="s">
        <v>7736</v>
      </c>
      <c r="BV3391" s="191" t="s">
        <v>3003</v>
      </c>
      <c r="BW3391" s="191" t="s">
        <v>666</v>
      </c>
    </row>
    <row r="3392" spans="51:75" x14ac:dyDescent="0.3">
      <c r="AY3392" s="251" t="e">
        <f>VLOOKUP(C3392,#REF!, 2,FALSE)</f>
        <v>#REF!</v>
      </c>
      <c r="BM3392" s="191" t="s">
        <v>7737</v>
      </c>
      <c r="BN3392" s="191" t="s">
        <v>3088</v>
      </c>
      <c r="BO3392" s="191" t="s">
        <v>2984</v>
      </c>
      <c r="BU3392" s="191" t="s">
        <v>7737</v>
      </c>
      <c r="BV3392" s="191" t="s">
        <v>3088</v>
      </c>
      <c r="BW3392" s="191" t="s">
        <v>2984</v>
      </c>
    </row>
    <row r="3393" spans="51:75" x14ac:dyDescent="0.3">
      <c r="AY3393" s="251" t="e">
        <f>VLOOKUP(C3393,#REF!, 2,FALSE)</f>
        <v>#REF!</v>
      </c>
      <c r="BM3393" s="191" t="s">
        <v>7738</v>
      </c>
      <c r="BN3393" s="191" t="s">
        <v>1140</v>
      </c>
      <c r="BO3393" s="191" t="s">
        <v>1143</v>
      </c>
      <c r="BU3393" s="191" t="s">
        <v>7738</v>
      </c>
      <c r="BV3393" s="191" t="s">
        <v>1140</v>
      </c>
      <c r="BW3393" s="191" t="s">
        <v>1143</v>
      </c>
    </row>
    <row r="3394" spans="51:75" x14ac:dyDescent="0.3">
      <c r="AY3394" s="251" t="e">
        <f>VLOOKUP(C3394,#REF!, 2,FALSE)</f>
        <v>#REF!</v>
      </c>
      <c r="BM3394" s="191" t="s">
        <v>7739</v>
      </c>
      <c r="BN3394" s="191" t="s">
        <v>3084</v>
      </c>
      <c r="BO3394" s="191" t="s">
        <v>2984</v>
      </c>
      <c r="BU3394" s="191" t="s">
        <v>7739</v>
      </c>
      <c r="BV3394" s="191" t="s">
        <v>3084</v>
      </c>
      <c r="BW3394" s="191" t="s">
        <v>2984</v>
      </c>
    </row>
    <row r="3395" spans="51:75" x14ac:dyDescent="0.3">
      <c r="AY3395" s="251" t="e">
        <f>VLOOKUP(C3395,#REF!, 2,FALSE)</f>
        <v>#REF!</v>
      </c>
      <c r="BM3395" s="191" t="s">
        <v>7740</v>
      </c>
      <c r="BN3395" s="191" t="s">
        <v>1140</v>
      </c>
      <c r="BO3395" s="191" t="s">
        <v>1378</v>
      </c>
      <c r="BU3395" s="191" t="s">
        <v>7740</v>
      </c>
      <c r="BV3395" s="191" t="s">
        <v>1140</v>
      </c>
      <c r="BW3395" s="191" t="s">
        <v>1378</v>
      </c>
    </row>
    <row r="3396" spans="51:75" x14ac:dyDescent="0.3">
      <c r="AY3396" s="251" t="e">
        <f>VLOOKUP(C3396,#REF!, 2,FALSE)</f>
        <v>#REF!</v>
      </c>
      <c r="BM3396" s="191" t="s">
        <v>7741</v>
      </c>
      <c r="BN3396" s="191" t="s">
        <v>3006</v>
      </c>
      <c r="BO3396" s="191" t="s">
        <v>2984</v>
      </c>
      <c r="BU3396" s="191" t="s">
        <v>7741</v>
      </c>
      <c r="BV3396" s="191" t="s">
        <v>3006</v>
      </c>
      <c r="BW3396" s="191" t="s">
        <v>2984</v>
      </c>
    </row>
    <row r="3397" spans="51:75" x14ac:dyDescent="0.3">
      <c r="AY3397" s="251" t="e">
        <f>VLOOKUP(C3397,#REF!, 2,FALSE)</f>
        <v>#REF!</v>
      </c>
      <c r="BM3397" s="191" t="s">
        <v>7742</v>
      </c>
      <c r="BN3397" s="191" t="s">
        <v>811</v>
      </c>
      <c r="BO3397" s="191" t="s">
        <v>7743</v>
      </c>
      <c r="BU3397" s="191" t="s">
        <v>7742</v>
      </c>
      <c r="BV3397" s="191" t="s">
        <v>811</v>
      </c>
      <c r="BW3397" s="191" t="s">
        <v>7743</v>
      </c>
    </row>
    <row r="3398" spans="51:75" x14ac:dyDescent="0.3">
      <c r="AY3398" s="251" t="e">
        <f>VLOOKUP(C3398,#REF!, 2,FALSE)</f>
        <v>#REF!</v>
      </c>
      <c r="BM3398" s="191" t="s">
        <v>7744</v>
      </c>
      <c r="BN3398" s="191" t="s">
        <v>624</v>
      </c>
      <c r="BO3398" s="191" t="s">
        <v>1339</v>
      </c>
      <c r="BU3398" s="191" t="s">
        <v>7744</v>
      </c>
      <c r="BV3398" s="191" t="s">
        <v>624</v>
      </c>
      <c r="BW3398" s="191" t="s">
        <v>1339</v>
      </c>
    </row>
    <row r="3399" spans="51:75" x14ac:dyDescent="0.3">
      <c r="AY3399" s="251" t="e">
        <f>VLOOKUP(C3399,#REF!, 2,FALSE)</f>
        <v>#REF!</v>
      </c>
      <c r="BM3399" s="191" t="s">
        <v>123</v>
      </c>
      <c r="BN3399" s="191" t="s">
        <v>656</v>
      </c>
      <c r="BO3399" s="191" t="s">
        <v>7746</v>
      </c>
      <c r="BU3399" s="191" t="s">
        <v>123</v>
      </c>
      <c r="BV3399" s="191" t="s">
        <v>656</v>
      </c>
      <c r="BW3399" s="191" t="s">
        <v>7746</v>
      </c>
    </row>
    <row r="3400" spans="51:75" x14ac:dyDescent="0.3">
      <c r="AY3400" s="251" t="e">
        <f>VLOOKUP(C3400,#REF!, 2,FALSE)</f>
        <v>#REF!</v>
      </c>
      <c r="BM3400" s="191" t="s">
        <v>7747</v>
      </c>
      <c r="BN3400" s="191" t="s">
        <v>624</v>
      </c>
      <c r="BO3400" s="191" t="s">
        <v>7748</v>
      </c>
      <c r="BU3400" s="191" t="s">
        <v>7747</v>
      </c>
      <c r="BV3400" s="191" t="s">
        <v>624</v>
      </c>
      <c r="BW3400" s="191" t="s">
        <v>7748</v>
      </c>
    </row>
    <row r="3401" spans="51:75" x14ac:dyDescent="0.3">
      <c r="AY3401" s="251" t="e">
        <f>VLOOKUP(C3401,#REF!, 2,FALSE)</f>
        <v>#REF!</v>
      </c>
      <c r="BM3401" s="191" t="s">
        <v>7749</v>
      </c>
      <c r="BN3401" s="191" t="s">
        <v>3203</v>
      </c>
      <c r="BO3401" s="191" t="s">
        <v>933</v>
      </c>
      <c r="BU3401" s="191" t="s">
        <v>7749</v>
      </c>
      <c r="BV3401" s="191" t="s">
        <v>3203</v>
      </c>
      <c r="BW3401" s="191" t="s">
        <v>933</v>
      </c>
    </row>
    <row r="3402" spans="51:75" x14ac:dyDescent="0.3">
      <c r="AY3402" s="251" t="e">
        <f>VLOOKUP(C3402,#REF!, 2,FALSE)</f>
        <v>#REF!</v>
      </c>
      <c r="BM3402" s="191" t="s">
        <v>7750</v>
      </c>
      <c r="BN3402" s="191" t="s">
        <v>3203</v>
      </c>
      <c r="BO3402" s="191" t="s">
        <v>6973</v>
      </c>
      <c r="BU3402" s="191" t="s">
        <v>7750</v>
      </c>
      <c r="BV3402" s="191" t="s">
        <v>3203</v>
      </c>
      <c r="BW3402" s="191" t="s">
        <v>6973</v>
      </c>
    </row>
    <row r="3403" spans="51:75" x14ac:dyDescent="0.3">
      <c r="AY3403" s="251" t="e">
        <f>VLOOKUP(C3403,#REF!, 2,FALSE)</f>
        <v>#REF!</v>
      </c>
      <c r="BM3403" s="191" t="s">
        <v>7751</v>
      </c>
      <c r="BN3403" s="191" t="s">
        <v>1343</v>
      </c>
      <c r="BO3403" s="191" t="s">
        <v>4691</v>
      </c>
      <c r="BU3403" s="191" t="s">
        <v>7751</v>
      </c>
      <c r="BV3403" s="191" t="s">
        <v>1343</v>
      </c>
      <c r="BW3403" s="191" t="s">
        <v>4691</v>
      </c>
    </row>
    <row r="3404" spans="51:75" x14ac:dyDescent="0.3">
      <c r="AY3404" s="251" t="e">
        <f>VLOOKUP(C3404,#REF!, 2,FALSE)</f>
        <v>#REF!</v>
      </c>
      <c r="BM3404" s="191" t="s">
        <v>1365</v>
      </c>
      <c r="BN3404" s="191" t="s">
        <v>716</v>
      </c>
      <c r="BO3404" s="191" t="s">
        <v>3573</v>
      </c>
      <c r="BU3404" s="191" t="s">
        <v>1365</v>
      </c>
      <c r="BV3404" s="191" t="s">
        <v>716</v>
      </c>
      <c r="BW3404" s="191" t="s">
        <v>3573</v>
      </c>
    </row>
    <row r="3405" spans="51:75" x14ac:dyDescent="0.3">
      <c r="AY3405" s="251" t="e">
        <f>VLOOKUP(C3405,#REF!, 2,FALSE)</f>
        <v>#REF!</v>
      </c>
      <c r="BM3405" s="191" t="s">
        <v>7752</v>
      </c>
      <c r="BN3405" s="191" t="s">
        <v>1343</v>
      </c>
      <c r="BO3405" s="191" t="s">
        <v>1498</v>
      </c>
      <c r="BU3405" s="191" t="s">
        <v>7752</v>
      </c>
      <c r="BV3405" s="191" t="s">
        <v>1343</v>
      </c>
      <c r="BW3405" s="191" t="s">
        <v>1498</v>
      </c>
    </row>
    <row r="3406" spans="51:75" x14ac:dyDescent="0.3">
      <c r="AY3406" s="251" t="e">
        <f>VLOOKUP(C3406,#REF!, 2,FALSE)</f>
        <v>#REF!</v>
      </c>
      <c r="BM3406" s="191" t="s">
        <v>7753</v>
      </c>
      <c r="BN3406" s="191" t="s">
        <v>863</v>
      </c>
      <c r="BO3406" s="191" t="s">
        <v>7754</v>
      </c>
      <c r="BU3406" s="191" t="s">
        <v>7753</v>
      </c>
      <c r="BV3406" s="191" t="s">
        <v>863</v>
      </c>
      <c r="BW3406" s="191" t="s">
        <v>7754</v>
      </c>
    </row>
    <row r="3407" spans="51:75" x14ac:dyDescent="0.3">
      <c r="AY3407" s="251" t="e">
        <f>VLOOKUP(C3407,#REF!, 2,FALSE)</f>
        <v>#REF!</v>
      </c>
      <c r="BM3407" s="191" t="s">
        <v>1366</v>
      </c>
      <c r="BN3407" s="191" t="s">
        <v>863</v>
      </c>
      <c r="BO3407" s="191" t="s">
        <v>3854</v>
      </c>
      <c r="BU3407" s="191" t="s">
        <v>1366</v>
      </c>
      <c r="BV3407" s="191" t="s">
        <v>863</v>
      </c>
      <c r="BW3407" s="191" t="s">
        <v>3854</v>
      </c>
    </row>
    <row r="3408" spans="51:75" x14ac:dyDescent="0.3">
      <c r="AY3408" s="251" t="e">
        <f>VLOOKUP(C3408,#REF!, 2,FALSE)</f>
        <v>#REF!</v>
      </c>
      <c r="BM3408" s="191" t="s">
        <v>7755</v>
      </c>
      <c r="BN3408" s="191" t="s">
        <v>3203</v>
      </c>
      <c r="BO3408" s="191" t="s">
        <v>6307</v>
      </c>
      <c r="BU3408" s="191" t="s">
        <v>7755</v>
      </c>
      <c r="BV3408" s="191" t="s">
        <v>3203</v>
      </c>
      <c r="BW3408" s="191" t="s">
        <v>6307</v>
      </c>
    </row>
    <row r="3409" spans="51:75" x14ac:dyDescent="0.3">
      <c r="AY3409" s="251" t="e">
        <f>VLOOKUP(C3409,#REF!, 2,FALSE)</f>
        <v>#REF!</v>
      </c>
      <c r="BM3409" s="191" t="s">
        <v>7756</v>
      </c>
      <c r="BN3409" s="191" t="s">
        <v>1343</v>
      </c>
      <c r="BO3409" s="191" t="s">
        <v>6021</v>
      </c>
      <c r="BU3409" s="191" t="s">
        <v>7756</v>
      </c>
      <c r="BV3409" s="191" t="s">
        <v>1343</v>
      </c>
      <c r="BW3409" s="191" t="s">
        <v>6021</v>
      </c>
    </row>
    <row r="3410" spans="51:75" x14ac:dyDescent="0.3">
      <c r="AY3410" s="251" t="e">
        <f>VLOOKUP(C3410,#REF!, 2,FALSE)</f>
        <v>#REF!</v>
      </c>
      <c r="BM3410" s="191" t="s">
        <v>7757</v>
      </c>
      <c r="BN3410" s="191" t="s">
        <v>627</v>
      </c>
      <c r="BO3410" s="191" t="s">
        <v>4827</v>
      </c>
      <c r="BU3410" s="191" t="s">
        <v>7757</v>
      </c>
      <c r="BV3410" s="191" t="s">
        <v>627</v>
      </c>
      <c r="BW3410" s="191" t="s">
        <v>4827</v>
      </c>
    </row>
    <row r="3411" spans="51:75" x14ac:dyDescent="0.3">
      <c r="AY3411" s="251" t="e">
        <f>VLOOKUP(C3411,#REF!, 2,FALSE)</f>
        <v>#REF!</v>
      </c>
      <c r="BM3411" s="191" t="s">
        <v>7758</v>
      </c>
      <c r="BN3411" s="191" t="s">
        <v>1343</v>
      </c>
      <c r="BO3411" s="191" t="s">
        <v>7760</v>
      </c>
      <c r="BU3411" s="191" t="s">
        <v>7758</v>
      </c>
      <c r="BV3411" s="191" t="s">
        <v>1343</v>
      </c>
      <c r="BW3411" s="191" t="s">
        <v>7760</v>
      </c>
    </row>
    <row r="3412" spans="51:75" x14ac:dyDescent="0.3">
      <c r="AY3412" s="251" t="e">
        <f>VLOOKUP(C3412,#REF!, 2,FALSE)</f>
        <v>#REF!</v>
      </c>
      <c r="BM3412" s="191" t="s">
        <v>7761</v>
      </c>
      <c r="BN3412" s="191" t="s">
        <v>1343</v>
      </c>
      <c r="BO3412" s="191" t="s">
        <v>3390</v>
      </c>
      <c r="BU3412" s="191" t="s">
        <v>7761</v>
      </c>
      <c r="BV3412" s="191" t="s">
        <v>1343</v>
      </c>
      <c r="BW3412" s="191" t="s">
        <v>3390</v>
      </c>
    </row>
    <row r="3413" spans="51:75" x14ac:dyDescent="0.3">
      <c r="AY3413" s="251" t="e">
        <f>VLOOKUP(C3413,#REF!, 2,FALSE)</f>
        <v>#REF!</v>
      </c>
      <c r="BM3413" s="191" t="s">
        <v>1367</v>
      </c>
      <c r="BN3413" s="191" t="s">
        <v>627</v>
      </c>
      <c r="BO3413" s="191" t="s">
        <v>7762</v>
      </c>
      <c r="BU3413" s="191" t="s">
        <v>1367</v>
      </c>
      <c r="BV3413" s="191" t="s">
        <v>627</v>
      </c>
      <c r="BW3413" s="191" t="s">
        <v>7762</v>
      </c>
    </row>
    <row r="3414" spans="51:75" x14ac:dyDescent="0.3">
      <c r="AY3414" s="251" t="e">
        <f>VLOOKUP(C3414,#REF!, 2,FALSE)</f>
        <v>#REF!</v>
      </c>
      <c r="BM3414" s="191" t="s">
        <v>7763</v>
      </c>
      <c r="BN3414" s="191" t="s">
        <v>850</v>
      </c>
      <c r="BO3414" s="191" t="s">
        <v>5974</v>
      </c>
      <c r="BU3414" s="191" t="s">
        <v>7763</v>
      </c>
      <c r="BV3414" s="191" t="s">
        <v>850</v>
      </c>
      <c r="BW3414" s="191" t="s">
        <v>5974</v>
      </c>
    </row>
    <row r="3415" spans="51:75" x14ac:dyDescent="0.3">
      <c r="AY3415" s="251" t="e">
        <f>VLOOKUP(C3415,#REF!, 2,FALSE)</f>
        <v>#REF!</v>
      </c>
      <c r="BM3415" s="191" t="s">
        <v>7764</v>
      </c>
      <c r="BN3415" s="191" t="s">
        <v>701</v>
      </c>
      <c r="BO3415" s="191" t="s">
        <v>7765</v>
      </c>
      <c r="BU3415" s="191" t="s">
        <v>7764</v>
      </c>
      <c r="BV3415" s="191" t="s">
        <v>701</v>
      </c>
      <c r="BW3415" s="191" t="s">
        <v>7765</v>
      </c>
    </row>
    <row r="3416" spans="51:75" x14ac:dyDescent="0.3">
      <c r="AY3416" s="251" t="e">
        <f>VLOOKUP(C3416,#REF!, 2,FALSE)</f>
        <v>#REF!</v>
      </c>
      <c r="BM3416" s="191" t="s">
        <v>7766</v>
      </c>
      <c r="BN3416" s="191" t="s">
        <v>3046</v>
      </c>
      <c r="BO3416" s="191" t="s">
        <v>847</v>
      </c>
      <c r="BU3416" s="191" t="s">
        <v>7766</v>
      </c>
      <c r="BV3416" s="191" t="s">
        <v>3046</v>
      </c>
      <c r="BW3416" s="191" t="s">
        <v>847</v>
      </c>
    </row>
    <row r="3417" spans="51:75" x14ac:dyDescent="0.3">
      <c r="AY3417" s="251" t="e">
        <f>VLOOKUP(C3417,#REF!, 2,FALSE)</f>
        <v>#REF!</v>
      </c>
      <c r="BM3417" s="191" t="s">
        <v>1368</v>
      </c>
      <c r="BN3417" s="191" t="s">
        <v>1343</v>
      </c>
      <c r="BO3417" s="191" t="s">
        <v>6602</v>
      </c>
      <c r="BU3417" s="191" t="s">
        <v>1368</v>
      </c>
      <c r="BV3417" s="191" t="s">
        <v>1343</v>
      </c>
      <c r="BW3417" s="191" t="s">
        <v>6602</v>
      </c>
    </row>
    <row r="3418" spans="51:75" x14ac:dyDescent="0.3">
      <c r="AY3418" s="251" t="e">
        <f>VLOOKUP(C3418,#REF!, 2,FALSE)</f>
        <v>#REF!</v>
      </c>
      <c r="BM3418" s="191" t="s">
        <v>7767</v>
      </c>
      <c r="BN3418" s="191" t="s">
        <v>863</v>
      </c>
      <c r="BO3418" s="191" t="s">
        <v>6800</v>
      </c>
      <c r="BU3418" s="191" t="s">
        <v>7767</v>
      </c>
      <c r="BV3418" s="191" t="s">
        <v>863</v>
      </c>
      <c r="BW3418" s="191" t="s">
        <v>6800</v>
      </c>
    </row>
    <row r="3419" spans="51:75" x14ac:dyDescent="0.3">
      <c r="AY3419" s="251" t="e">
        <f>VLOOKUP(C3419,#REF!, 2,FALSE)</f>
        <v>#REF!</v>
      </c>
      <c r="BM3419" s="191" t="s">
        <v>7768</v>
      </c>
      <c r="BN3419" s="191" t="s">
        <v>668</v>
      </c>
      <c r="BO3419" s="191" t="s">
        <v>7769</v>
      </c>
      <c r="BU3419" s="191" t="s">
        <v>7768</v>
      </c>
      <c r="BV3419" s="191" t="s">
        <v>668</v>
      </c>
      <c r="BW3419" s="191" t="s">
        <v>7769</v>
      </c>
    </row>
    <row r="3420" spans="51:75" x14ac:dyDescent="0.3">
      <c r="AY3420" s="251" t="e">
        <f>VLOOKUP(C3420,#REF!, 2,FALSE)</f>
        <v>#REF!</v>
      </c>
      <c r="BM3420" s="191" t="s">
        <v>7770</v>
      </c>
      <c r="BN3420" s="191" t="s">
        <v>3203</v>
      </c>
      <c r="BO3420" s="191" t="s">
        <v>1679</v>
      </c>
      <c r="BU3420" s="191" t="s">
        <v>7770</v>
      </c>
      <c r="BV3420" s="191" t="s">
        <v>3203</v>
      </c>
      <c r="BW3420" s="191" t="s">
        <v>1679</v>
      </c>
    </row>
    <row r="3421" spans="51:75" x14ac:dyDescent="0.3">
      <c r="AY3421" s="251" t="e">
        <f>VLOOKUP(C3421,#REF!, 2,FALSE)</f>
        <v>#REF!</v>
      </c>
      <c r="BM3421" s="191" t="s">
        <v>7771</v>
      </c>
      <c r="BN3421" s="191" t="s">
        <v>1140</v>
      </c>
      <c r="BO3421" s="191" t="s">
        <v>7772</v>
      </c>
      <c r="BU3421" s="191" t="s">
        <v>7771</v>
      </c>
      <c r="BV3421" s="191" t="s">
        <v>1140</v>
      </c>
      <c r="BW3421" s="191" t="s">
        <v>7772</v>
      </c>
    </row>
    <row r="3422" spans="51:75" x14ac:dyDescent="0.3">
      <c r="AY3422" s="251" t="e">
        <f>VLOOKUP(C3422,#REF!, 2,FALSE)</f>
        <v>#REF!</v>
      </c>
      <c r="BM3422" s="191" t="s">
        <v>7773</v>
      </c>
      <c r="BN3422" s="191" t="s">
        <v>2980</v>
      </c>
      <c r="BO3422" s="191" t="s">
        <v>7774</v>
      </c>
      <c r="BU3422" s="191" t="s">
        <v>7773</v>
      </c>
      <c r="BV3422" s="191" t="s">
        <v>2980</v>
      </c>
      <c r="BW3422" s="191" t="s">
        <v>7774</v>
      </c>
    </row>
    <row r="3423" spans="51:75" x14ac:dyDescent="0.3">
      <c r="AY3423" s="251" t="e">
        <f>VLOOKUP(C3423,#REF!, 2,FALSE)</f>
        <v>#REF!</v>
      </c>
      <c r="BM3423" s="191" t="s">
        <v>7775</v>
      </c>
      <c r="BN3423" s="191" t="s">
        <v>1343</v>
      </c>
      <c r="BO3423" s="191" t="s">
        <v>771</v>
      </c>
      <c r="BU3423" s="191" t="s">
        <v>7775</v>
      </c>
      <c r="BV3423" s="191" t="s">
        <v>1343</v>
      </c>
      <c r="BW3423" s="191" t="s">
        <v>771</v>
      </c>
    </row>
    <row r="3424" spans="51:75" x14ac:dyDescent="0.3">
      <c r="AY3424" s="251" t="e">
        <f>VLOOKUP(C3424,#REF!, 2,FALSE)</f>
        <v>#REF!</v>
      </c>
      <c r="BM3424" s="191" t="s">
        <v>7776</v>
      </c>
      <c r="BN3424" s="191" t="s">
        <v>1140</v>
      </c>
      <c r="BO3424" s="191" t="s">
        <v>7777</v>
      </c>
      <c r="BU3424" s="191" t="s">
        <v>7776</v>
      </c>
      <c r="BV3424" s="191" t="s">
        <v>1140</v>
      </c>
      <c r="BW3424" s="191" t="s">
        <v>7777</v>
      </c>
    </row>
    <row r="3425" spans="51:75" x14ac:dyDescent="0.3">
      <c r="AY3425" s="251" t="e">
        <f>VLOOKUP(C3425,#REF!, 2,FALSE)</f>
        <v>#REF!</v>
      </c>
      <c r="BM3425" s="191" t="s">
        <v>7778</v>
      </c>
      <c r="BN3425" s="191" t="s">
        <v>1273</v>
      </c>
      <c r="BO3425" s="191" t="s">
        <v>1605</v>
      </c>
      <c r="BU3425" s="191" t="s">
        <v>7778</v>
      </c>
      <c r="BV3425" s="191" t="s">
        <v>1273</v>
      </c>
      <c r="BW3425" s="191" t="s">
        <v>1605</v>
      </c>
    </row>
    <row r="3426" spans="51:75" x14ac:dyDescent="0.3">
      <c r="AY3426" s="251" t="e">
        <f>VLOOKUP(C3426,#REF!, 2,FALSE)</f>
        <v>#REF!</v>
      </c>
      <c r="BM3426" s="191" t="s">
        <v>7779</v>
      </c>
      <c r="BN3426" s="191" t="s">
        <v>626</v>
      </c>
      <c r="BO3426" s="191" t="s">
        <v>7780</v>
      </c>
      <c r="BU3426" s="191" t="s">
        <v>7779</v>
      </c>
      <c r="BV3426" s="191" t="s">
        <v>626</v>
      </c>
      <c r="BW3426" s="191" t="s">
        <v>7780</v>
      </c>
    </row>
    <row r="3427" spans="51:75" x14ac:dyDescent="0.3">
      <c r="AY3427" s="251" t="e">
        <f>VLOOKUP(C3427,#REF!, 2,FALSE)</f>
        <v>#REF!</v>
      </c>
      <c r="BM3427" s="191" t="s">
        <v>7781</v>
      </c>
      <c r="BN3427" s="191" t="s">
        <v>3203</v>
      </c>
      <c r="BO3427" s="191" t="s">
        <v>7782</v>
      </c>
      <c r="BU3427" s="191" t="s">
        <v>7781</v>
      </c>
      <c r="BV3427" s="191" t="s">
        <v>3203</v>
      </c>
      <c r="BW3427" s="191" t="s">
        <v>7782</v>
      </c>
    </row>
    <row r="3428" spans="51:75" x14ac:dyDescent="0.3">
      <c r="AY3428" s="251" t="e">
        <f>VLOOKUP(C3428,#REF!, 2,FALSE)</f>
        <v>#REF!</v>
      </c>
      <c r="BM3428" s="191" t="s">
        <v>7783</v>
      </c>
      <c r="BN3428" s="191" t="s">
        <v>3253</v>
      </c>
      <c r="BO3428" s="191" t="s">
        <v>2984</v>
      </c>
      <c r="BU3428" s="191" t="s">
        <v>7783</v>
      </c>
      <c r="BV3428" s="191" t="s">
        <v>3253</v>
      </c>
      <c r="BW3428" s="191" t="s">
        <v>2984</v>
      </c>
    </row>
    <row r="3429" spans="51:75" x14ac:dyDescent="0.3">
      <c r="AY3429" s="251" t="e">
        <f>VLOOKUP(C3429,#REF!, 2,FALSE)</f>
        <v>#REF!</v>
      </c>
      <c r="BM3429" s="191" t="s">
        <v>7784</v>
      </c>
      <c r="BN3429" s="191" t="s">
        <v>1140</v>
      </c>
      <c r="BO3429" s="191" t="s">
        <v>7785</v>
      </c>
      <c r="BU3429" s="191" t="s">
        <v>7784</v>
      </c>
      <c r="BV3429" s="191" t="s">
        <v>1140</v>
      </c>
      <c r="BW3429" s="191" t="s">
        <v>7785</v>
      </c>
    </row>
    <row r="3430" spans="51:75" x14ac:dyDescent="0.3">
      <c r="AY3430" s="251" t="e">
        <f>VLOOKUP(C3430,#REF!, 2,FALSE)</f>
        <v>#REF!</v>
      </c>
      <c r="BM3430" s="191" t="s">
        <v>7786</v>
      </c>
      <c r="BN3430" s="191" t="s">
        <v>1343</v>
      </c>
      <c r="BO3430" s="191" t="s">
        <v>7787</v>
      </c>
      <c r="BU3430" s="191" t="s">
        <v>7786</v>
      </c>
      <c r="BV3430" s="191" t="s">
        <v>1343</v>
      </c>
      <c r="BW3430" s="191" t="s">
        <v>7787</v>
      </c>
    </row>
    <row r="3431" spans="51:75" x14ac:dyDescent="0.3">
      <c r="AY3431" s="251" t="e">
        <f>VLOOKUP(C3431,#REF!, 2,FALSE)</f>
        <v>#REF!</v>
      </c>
      <c r="BM3431" s="191" t="s">
        <v>7788</v>
      </c>
      <c r="BN3431" s="191" t="s">
        <v>629</v>
      </c>
      <c r="BO3431" s="191" t="s">
        <v>7789</v>
      </c>
      <c r="BU3431" s="191" t="s">
        <v>7788</v>
      </c>
      <c r="BV3431" s="191" t="s">
        <v>629</v>
      </c>
      <c r="BW3431" s="191" t="s">
        <v>7789</v>
      </c>
    </row>
    <row r="3432" spans="51:75" x14ac:dyDescent="0.3">
      <c r="AY3432" s="251" t="e">
        <f>VLOOKUP(C3432,#REF!, 2,FALSE)</f>
        <v>#REF!</v>
      </c>
      <c r="BM3432" s="191" t="s">
        <v>7790</v>
      </c>
      <c r="BN3432" s="191" t="s">
        <v>2980</v>
      </c>
      <c r="BO3432" s="191" t="s">
        <v>1596</v>
      </c>
      <c r="BU3432" s="191" t="s">
        <v>7790</v>
      </c>
      <c r="BV3432" s="191" t="s">
        <v>2980</v>
      </c>
      <c r="BW3432" s="191" t="s">
        <v>1596</v>
      </c>
    </row>
    <row r="3433" spans="51:75" x14ac:dyDescent="0.3">
      <c r="AY3433" s="251" t="e">
        <f>VLOOKUP(C3433,#REF!, 2,FALSE)</f>
        <v>#REF!</v>
      </c>
      <c r="BM3433" s="191" t="s">
        <v>7791</v>
      </c>
      <c r="BN3433" s="191" t="s">
        <v>626</v>
      </c>
      <c r="BO3433" s="191" t="s">
        <v>7793</v>
      </c>
      <c r="BU3433" s="191" t="s">
        <v>7791</v>
      </c>
      <c r="BV3433" s="191" t="s">
        <v>626</v>
      </c>
      <c r="BW3433" s="191" t="s">
        <v>7793</v>
      </c>
    </row>
    <row r="3434" spans="51:75" x14ac:dyDescent="0.3">
      <c r="AY3434" s="251" t="e">
        <f>VLOOKUP(C3434,#REF!, 2,FALSE)</f>
        <v>#REF!</v>
      </c>
      <c r="BM3434" s="191" t="s">
        <v>7794</v>
      </c>
      <c r="BN3434" s="191" t="s">
        <v>3203</v>
      </c>
      <c r="BO3434" s="191" t="s">
        <v>7795</v>
      </c>
      <c r="BU3434" s="191" t="s">
        <v>7794</v>
      </c>
      <c r="BV3434" s="191" t="s">
        <v>3203</v>
      </c>
      <c r="BW3434" s="191" t="s">
        <v>7795</v>
      </c>
    </row>
    <row r="3435" spans="51:75" x14ac:dyDescent="0.3">
      <c r="AY3435" s="251" t="e">
        <f>VLOOKUP(C3435,#REF!, 2,FALSE)</f>
        <v>#REF!</v>
      </c>
      <c r="BM3435" s="191" t="s">
        <v>7796</v>
      </c>
      <c r="BN3435" s="191" t="s">
        <v>629</v>
      </c>
      <c r="BO3435" s="191" t="s">
        <v>7797</v>
      </c>
      <c r="BU3435" s="191" t="s">
        <v>7796</v>
      </c>
      <c r="BV3435" s="191" t="s">
        <v>629</v>
      </c>
      <c r="BW3435" s="191" t="s">
        <v>7797</v>
      </c>
    </row>
    <row r="3436" spans="51:75" x14ac:dyDescent="0.3">
      <c r="AY3436" s="251" t="e">
        <f>VLOOKUP(C3436,#REF!, 2,FALSE)</f>
        <v>#REF!</v>
      </c>
      <c r="BM3436" s="191" t="s">
        <v>7798</v>
      </c>
      <c r="BN3436" s="191" t="s">
        <v>3203</v>
      </c>
      <c r="BO3436" s="191" t="s">
        <v>7799</v>
      </c>
      <c r="BU3436" s="191" t="s">
        <v>7798</v>
      </c>
      <c r="BV3436" s="191" t="s">
        <v>3203</v>
      </c>
      <c r="BW3436" s="191" t="s">
        <v>7799</v>
      </c>
    </row>
    <row r="3437" spans="51:75" x14ac:dyDescent="0.3">
      <c r="AY3437" s="251" t="e">
        <f>VLOOKUP(C3437,#REF!, 2,FALSE)</f>
        <v>#REF!</v>
      </c>
      <c r="BM3437" s="191" t="s">
        <v>7800</v>
      </c>
      <c r="BN3437" s="191" t="s">
        <v>863</v>
      </c>
      <c r="BO3437" s="191" t="s">
        <v>7801</v>
      </c>
      <c r="BU3437" s="191" t="s">
        <v>7800</v>
      </c>
      <c r="BV3437" s="191" t="s">
        <v>863</v>
      </c>
      <c r="BW3437" s="191" t="s">
        <v>7801</v>
      </c>
    </row>
    <row r="3438" spans="51:75" x14ac:dyDescent="0.3">
      <c r="AY3438" s="251" t="e">
        <f>VLOOKUP(C3438,#REF!, 2,FALSE)</f>
        <v>#REF!</v>
      </c>
      <c r="BM3438" s="191" t="s">
        <v>7802</v>
      </c>
      <c r="BN3438" s="191" t="s">
        <v>720</v>
      </c>
      <c r="BO3438" s="191" t="s">
        <v>7803</v>
      </c>
      <c r="BU3438" s="191" t="s">
        <v>7802</v>
      </c>
      <c r="BV3438" s="191" t="s">
        <v>720</v>
      </c>
      <c r="BW3438" s="191" t="s">
        <v>7803</v>
      </c>
    </row>
    <row r="3439" spans="51:75" x14ac:dyDescent="0.3">
      <c r="AY3439" s="251" t="e">
        <f>VLOOKUP(C3439,#REF!, 2,FALSE)</f>
        <v>#REF!</v>
      </c>
      <c r="BM3439" s="191" t="s">
        <v>7804</v>
      </c>
      <c r="BN3439" s="191" t="s">
        <v>3203</v>
      </c>
      <c r="BO3439" s="191" t="s">
        <v>7805</v>
      </c>
      <c r="BU3439" s="191" t="s">
        <v>7804</v>
      </c>
      <c r="BV3439" s="191" t="s">
        <v>3203</v>
      </c>
      <c r="BW3439" s="191" t="s">
        <v>7805</v>
      </c>
    </row>
    <row r="3440" spans="51:75" x14ac:dyDescent="0.3">
      <c r="AY3440" s="251" t="e">
        <f>VLOOKUP(C3440,#REF!, 2,FALSE)</f>
        <v>#REF!</v>
      </c>
      <c r="BM3440" s="191" t="s">
        <v>1369</v>
      </c>
      <c r="BN3440" s="191" t="s">
        <v>3203</v>
      </c>
      <c r="BO3440" s="191" t="s">
        <v>1332</v>
      </c>
      <c r="BU3440" s="191" t="s">
        <v>1369</v>
      </c>
      <c r="BV3440" s="191" t="s">
        <v>3203</v>
      </c>
      <c r="BW3440" s="191" t="s">
        <v>1332</v>
      </c>
    </row>
    <row r="3441" spans="51:75" x14ac:dyDescent="0.3">
      <c r="AY3441" s="251" t="e">
        <f>VLOOKUP(C3441,#REF!, 2,FALSE)</f>
        <v>#REF!</v>
      </c>
      <c r="BM3441" s="191" t="s">
        <v>1370</v>
      </c>
      <c r="BN3441" s="191" t="s">
        <v>3203</v>
      </c>
      <c r="BO3441" s="191" t="s">
        <v>4479</v>
      </c>
      <c r="BU3441" s="191" t="s">
        <v>1370</v>
      </c>
      <c r="BV3441" s="191" t="s">
        <v>3203</v>
      </c>
      <c r="BW3441" s="191" t="s">
        <v>4479</v>
      </c>
    </row>
    <row r="3442" spans="51:75" x14ac:dyDescent="0.3">
      <c r="AY3442" s="251" t="e">
        <f>VLOOKUP(C3442,#REF!, 2,FALSE)</f>
        <v>#REF!</v>
      </c>
      <c r="BM3442" s="191" t="s">
        <v>1371</v>
      </c>
      <c r="BN3442" s="191" t="s">
        <v>863</v>
      </c>
      <c r="BO3442" s="191" t="s">
        <v>1838</v>
      </c>
      <c r="BU3442" s="191" t="s">
        <v>1371</v>
      </c>
      <c r="BV3442" s="191" t="s">
        <v>863</v>
      </c>
      <c r="BW3442" s="191" t="s">
        <v>1838</v>
      </c>
    </row>
    <row r="3443" spans="51:75" x14ac:dyDescent="0.3">
      <c r="AY3443" s="251" t="e">
        <f>VLOOKUP(C3443,#REF!, 2,FALSE)</f>
        <v>#REF!</v>
      </c>
      <c r="BM3443" s="191" t="s">
        <v>7806</v>
      </c>
      <c r="BN3443" s="191" t="s">
        <v>776</v>
      </c>
      <c r="BO3443" s="191" t="s">
        <v>1786</v>
      </c>
      <c r="BU3443" s="191" t="s">
        <v>7806</v>
      </c>
      <c r="BV3443" s="191" t="s">
        <v>776</v>
      </c>
      <c r="BW3443" s="191" t="s">
        <v>1786</v>
      </c>
    </row>
    <row r="3444" spans="51:75" x14ac:dyDescent="0.3">
      <c r="AY3444" s="251" t="e">
        <f>VLOOKUP(C3444,#REF!, 2,FALSE)</f>
        <v>#REF!</v>
      </c>
      <c r="BM3444" s="191" t="s">
        <v>1372</v>
      </c>
      <c r="BN3444" s="191" t="s">
        <v>3203</v>
      </c>
      <c r="BO3444" s="191" t="s">
        <v>1138</v>
      </c>
      <c r="BU3444" s="191" t="s">
        <v>1372</v>
      </c>
      <c r="BV3444" s="191" t="s">
        <v>3203</v>
      </c>
      <c r="BW3444" s="191" t="s">
        <v>1138</v>
      </c>
    </row>
    <row r="3445" spans="51:75" x14ac:dyDescent="0.3">
      <c r="AY3445" s="251" t="e">
        <f>VLOOKUP(C3445,#REF!, 2,FALSE)</f>
        <v>#REF!</v>
      </c>
      <c r="BM3445" s="191" t="s">
        <v>7808</v>
      </c>
      <c r="BN3445" s="191" t="s">
        <v>781</v>
      </c>
      <c r="BO3445" s="191" t="s">
        <v>4986</v>
      </c>
      <c r="BU3445" s="191" t="s">
        <v>7808</v>
      </c>
      <c r="BV3445" s="191" t="s">
        <v>781</v>
      </c>
      <c r="BW3445" s="191" t="s">
        <v>4986</v>
      </c>
    </row>
    <row r="3446" spans="51:75" x14ac:dyDescent="0.3">
      <c r="AY3446" s="251" t="e">
        <f>VLOOKUP(C3446,#REF!, 2,FALSE)</f>
        <v>#REF!</v>
      </c>
      <c r="BM3446" s="191" t="s">
        <v>7810</v>
      </c>
      <c r="BN3446" s="191" t="s">
        <v>863</v>
      </c>
      <c r="BO3446" s="191" t="s">
        <v>1612</v>
      </c>
      <c r="BU3446" s="191" t="s">
        <v>7810</v>
      </c>
      <c r="BV3446" s="191" t="s">
        <v>863</v>
      </c>
      <c r="BW3446" s="191" t="s">
        <v>1612</v>
      </c>
    </row>
    <row r="3447" spans="51:75" x14ac:dyDescent="0.3">
      <c r="AY3447" s="251" t="e">
        <f>VLOOKUP(C3447,#REF!, 2,FALSE)</f>
        <v>#REF!</v>
      </c>
      <c r="BM3447" s="191" t="s">
        <v>7811</v>
      </c>
      <c r="BN3447" s="191" t="s">
        <v>941</v>
      </c>
      <c r="BO3447" s="191" t="s">
        <v>3757</v>
      </c>
      <c r="BU3447" s="191" t="s">
        <v>7811</v>
      </c>
      <c r="BV3447" s="191" t="s">
        <v>941</v>
      </c>
      <c r="BW3447" s="191" t="s">
        <v>3757</v>
      </c>
    </row>
    <row r="3448" spans="51:75" x14ac:dyDescent="0.3">
      <c r="AY3448" s="251" t="e">
        <f>VLOOKUP(C3448,#REF!, 2,FALSE)</f>
        <v>#REF!</v>
      </c>
      <c r="BM3448" s="191" t="s">
        <v>7812</v>
      </c>
      <c r="BN3448" s="191" t="s">
        <v>853</v>
      </c>
      <c r="BO3448" s="191" t="s">
        <v>2055</v>
      </c>
      <c r="BU3448" s="191" t="s">
        <v>7812</v>
      </c>
      <c r="BV3448" s="191" t="s">
        <v>853</v>
      </c>
      <c r="BW3448" s="191" t="s">
        <v>2055</v>
      </c>
    </row>
    <row r="3449" spans="51:75" x14ac:dyDescent="0.3">
      <c r="AY3449" s="251" t="e">
        <f>VLOOKUP(C3449,#REF!, 2,FALSE)</f>
        <v>#REF!</v>
      </c>
      <c r="BM3449" s="191" t="s">
        <v>7813</v>
      </c>
      <c r="BN3449" s="191" t="s">
        <v>638</v>
      </c>
      <c r="BO3449" s="191" t="s">
        <v>7815</v>
      </c>
      <c r="BU3449" s="191" t="s">
        <v>7813</v>
      </c>
      <c r="BV3449" s="191" t="s">
        <v>638</v>
      </c>
      <c r="BW3449" s="191" t="s">
        <v>7815</v>
      </c>
    </row>
    <row r="3450" spans="51:75" x14ac:dyDescent="0.3">
      <c r="AY3450" s="251" t="e">
        <f>VLOOKUP(C3450,#REF!, 2,FALSE)</f>
        <v>#REF!</v>
      </c>
      <c r="BM3450" s="191" t="s">
        <v>7816</v>
      </c>
      <c r="BN3450" s="191" t="s">
        <v>779</v>
      </c>
      <c r="BO3450" s="191" t="s">
        <v>7818</v>
      </c>
      <c r="BU3450" s="191" t="s">
        <v>7816</v>
      </c>
      <c r="BV3450" s="191" t="s">
        <v>779</v>
      </c>
      <c r="BW3450" s="191" t="s">
        <v>7818</v>
      </c>
    </row>
    <row r="3451" spans="51:75" x14ac:dyDescent="0.3">
      <c r="AY3451" s="251" t="e">
        <f>VLOOKUP(C3451,#REF!, 2,FALSE)</f>
        <v>#REF!</v>
      </c>
      <c r="BM3451" s="191" t="s">
        <v>7819</v>
      </c>
      <c r="BN3451" s="191" t="s">
        <v>637</v>
      </c>
      <c r="BO3451" s="191" t="s">
        <v>7820</v>
      </c>
      <c r="BU3451" s="191" t="s">
        <v>7819</v>
      </c>
      <c r="BV3451" s="191" t="s">
        <v>637</v>
      </c>
      <c r="BW3451" s="191" t="s">
        <v>7820</v>
      </c>
    </row>
    <row r="3452" spans="51:75" x14ac:dyDescent="0.3">
      <c r="AY3452" s="251" t="e">
        <f>VLOOKUP(C3452,#REF!, 2,FALSE)</f>
        <v>#REF!</v>
      </c>
      <c r="BM3452" s="191" t="s">
        <v>7821</v>
      </c>
      <c r="BN3452" s="191" t="s">
        <v>863</v>
      </c>
      <c r="BO3452" s="191" t="s">
        <v>7617</v>
      </c>
      <c r="BU3452" s="191" t="s">
        <v>7821</v>
      </c>
      <c r="BV3452" s="191" t="s">
        <v>863</v>
      </c>
      <c r="BW3452" s="191" t="s">
        <v>7617</v>
      </c>
    </row>
    <row r="3453" spans="51:75" x14ac:dyDescent="0.3">
      <c r="AY3453" s="251" t="e">
        <f>VLOOKUP(C3453,#REF!, 2,FALSE)</f>
        <v>#REF!</v>
      </c>
      <c r="BM3453" s="191" t="s">
        <v>7823</v>
      </c>
      <c r="BN3453" s="191" t="s">
        <v>2984</v>
      </c>
      <c r="BO3453" s="191" t="s">
        <v>2984</v>
      </c>
      <c r="BU3453" s="191" t="s">
        <v>7823</v>
      </c>
      <c r="BV3453" s="191" t="s">
        <v>2984</v>
      </c>
      <c r="BW3453" s="191" t="s">
        <v>2984</v>
      </c>
    </row>
    <row r="3454" spans="51:75" x14ac:dyDescent="0.3">
      <c r="AY3454" s="251" t="e">
        <f>VLOOKUP(C3454,#REF!, 2,FALSE)</f>
        <v>#REF!</v>
      </c>
      <c r="BM3454" s="191" t="s">
        <v>7826</v>
      </c>
      <c r="BN3454" s="191" t="s">
        <v>863</v>
      </c>
      <c r="BO3454" s="191" t="s">
        <v>2789</v>
      </c>
      <c r="BU3454" s="191" t="s">
        <v>7826</v>
      </c>
      <c r="BV3454" s="191" t="s">
        <v>863</v>
      </c>
      <c r="BW3454" s="191" t="s">
        <v>2789</v>
      </c>
    </row>
    <row r="3455" spans="51:75" x14ac:dyDescent="0.3">
      <c r="AY3455" s="251" t="e">
        <f>VLOOKUP(C3455,#REF!, 2,FALSE)</f>
        <v>#REF!</v>
      </c>
      <c r="BM3455" s="191" t="s">
        <v>7828</v>
      </c>
      <c r="BN3455" s="191" t="s">
        <v>788</v>
      </c>
      <c r="BO3455" s="191" t="s">
        <v>1959</v>
      </c>
      <c r="BU3455" s="191" t="s">
        <v>7828</v>
      </c>
      <c r="BV3455" s="191" t="s">
        <v>788</v>
      </c>
      <c r="BW3455" s="191" t="s">
        <v>1959</v>
      </c>
    </row>
    <row r="3456" spans="51:75" x14ac:dyDescent="0.3">
      <c r="AY3456" s="251" t="e">
        <f>VLOOKUP(C3456,#REF!, 2,FALSE)</f>
        <v>#REF!</v>
      </c>
      <c r="BM3456" s="191" t="s">
        <v>7829</v>
      </c>
      <c r="BN3456" s="191" t="s">
        <v>3203</v>
      </c>
      <c r="BO3456" s="191" t="s">
        <v>7830</v>
      </c>
      <c r="BU3456" s="191" t="s">
        <v>7829</v>
      </c>
      <c r="BV3456" s="191" t="s">
        <v>3203</v>
      </c>
      <c r="BW3456" s="191" t="s">
        <v>7830</v>
      </c>
    </row>
    <row r="3457" spans="51:75" x14ac:dyDescent="0.3">
      <c r="AY3457" s="251" t="e">
        <f>VLOOKUP(C3457,#REF!, 2,FALSE)</f>
        <v>#REF!</v>
      </c>
      <c r="BM3457" s="191" t="s">
        <v>7831</v>
      </c>
      <c r="BN3457" s="191" t="s">
        <v>3006</v>
      </c>
      <c r="BO3457" s="191" t="s">
        <v>2984</v>
      </c>
      <c r="BU3457" s="191" t="s">
        <v>7831</v>
      </c>
      <c r="BV3457" s="191" t="s">
        <v>3006</v>
      </c>
      <c r="BW3457" s="191" t="s">
        <v>2984</v>
      </c>
    </row>
    <row r="3458" spans="51:75" x14ac:dyDescent="0.3">
      <c r="AY3458" s="251" t="e">
        <f>VLOOKUP(C3458,#REF!, 2,FALSE)</f>
        <v>#REF!</v>
      </c>
      <c r="BM3458" s="191" t="s">
        <v>7832</v>
      </c>
      <c r="BN3458" s="191" t="s">
        <v>995</v>
      </c>
      <c r="BO3458" s="191" t="s">
        <v>7833</v>
      </c>
      <c r="BU3458" s="191" t="s">
        <v>7832</v>
      </c>
      <c r="BV3458" s="191" t="s">
        <v>995</v>
      </c>
      <c r="BW3458" s="191" t="s">
        <v>7833</v>
      </c>
    </row>
    <row r="3459" spans="51:75" x14ac:dyDescent="0.3">
      <c r="AY3459" s="251" t="e">
        <f>VLOOKUP(C3459,#REF!, 2,FALSE)</f>
        <v>#REF!</v>
      </c>
      <c r="BM3459" s="191" t="s">
        <v>7834</v>
      </c>
      <c r="BN3459" s="191" t="s">
        <v>863</v>
      </c>
      <c r="BO3459" s="191" t="s">
        <v>4183</v>
      </c>
      <c r="BU3459" s="191" t="s">
        <v>7834</v>
      </c>
      <c r="BV3459" s="191" t="s">
        <v>863</v>
      </c>
      <c r="BW3459" s="191" t="s">
        <v>4183</v>
      </c>
    </row>
    <row r="3460" spans="51:75" x14ac:dyDescent="0.3">
      <c r="AY3460" s="251" t="e">
        <f>VLOOKUP(C3460,#REF!, 2,FALSE)</f>
        <v>#REF!</v>
      </c>
      <c r="BM3460" s="191" t="s">
        <v>7835</v>
      </c>
      <c r="BN3460" s="191" t="s">
        <v>3253</v>
      </c>
      <c r="BO3460" s="191" t="s">
        <v>7836</v>
      </c>
      <c r="BU3460" s="191" t="s">
        <v>7835</v>
      </c>
      <c r="BV3460" s="191" t="s">
        <v>3253</v>
      </c>
      <c r="BW3460" s="191" t="s">
        <v>7836</v>
      </c>
    </row>
    <row r="3461" spans="51:75" x14ac:dyDescent="0.3">
      <c r="AY3461" s="251" t="e">
        <f>VLOOKUP(C3461,#REF!, 2,FALSE)</f>
        <v>#REF!</v>
      </c>
      <c r="BM3461" s="191" t="s">
        <v>7837</v>
      </c>
      <c r="BN3461" s="191" t="s">
        <v>863</v>
      </c>
      <c r="BO3461" s="191" t="s">
        <v>1519</v>
      </c>
      <c r="BU3461" s="191" t="s">
        <v>7837</v>
      </c>
      <c r="BV3461" s="191" t="s">
        <v>863</v>
      </c>
      <c r="BW3461" s="191" t="s">
        <v>1519</v>
      </c>
    </row>
    <row r="3462" spans="51:75" x14ac:dyDescent="0.3">
      <c r="AY3462" s="251" t="e">
        <f>VLOOKUP(C3462,#REF!, 2,FALSE)</f>
        <v>#REF!</v>
      </c>
      <c r="BM3462" s="191" t="s">
        <v>7839</v>
      </c>
      <c r="BN3462" s="191" t="s">
        <v>863</v>
      </c>
      <c r="BO3462" s="191" t="s">
        <v>7840</v>
      </c>
      <c r="BU3462" s="191" t="s">
        <v>7839</v>
      </c>
      <c r="BV3462" s="191" t="s">
        <v>863</v>
      </c>
      <c r="BW3462" s="191" t="s">
        <v>7840</v>
      </c>
    </row>
    <row r="3463" spans="51:75" x14ac:dyDescent="0.3">
      <c r="AY3463" s="251" t="e">
        <f>VLOOKUP(C3463,#REF!, 2,FALSE)</f>
        <v>#REF!</v>
      </c>
      <c r="BM3463" s="191" t="s">
        <v>1373</v>
      </c>
      <c r="BN3463" s="191" t="s">
        <v>863</v>
      </c>
      <c r="BO3463" s="191" t="s">
        <v>2752</v>
      </c>
      <c r="BU3463" s="191" t="s">
        <v>1373</v>
      </c>
      <c r="BV3463" s="191" t="s">
        <v>863</v>
      </c>
      <c r="BW3463" s="191" t="s">
        <v>2752</v>
      </c>
    </row>
    <row r="3464" spans="51:75" x14ac:dyDescent="0.3">
      <c r="AY3464" s="251" t="e">
        <f>VLOOKUP(C3464,#REF!, 2,FALSE)</f>
        <v>#REF!</v>
      </c>
      <c r="BM3464" s="191" t="s">
        <v>7841</v>
      </c>
      <c r="BN3464" s="191" t="s">
        <v>3253</v>
      </c>
      <c r="BO3464" s="191" t="s">
        <v>3591</v>
      </c>
      <c r="BU3464" s="191" t="s">
        <v>7841</v>
      </c>
      <c r="BV3464" s="191" t="s">
        <v>3253</v>
      </c>
      <c r="BW3464" s="191" t="s">
        <v>3591</v>
      </c>
    </row>
    <row r="3465" spans="51:75" x14ac:dyDescent="0.3">
      <c r="AY3465" s="251" t="e">
        <f>VLOOKUP(C3465,#REF!, 2,FALSE)</f>
        <v>#REF!</v>
      </c>
      <c r="BM3465" s="191" t="s">
        <v>7842</v>
      </c>
      <c r="BN3465" s="191" t="s">
        <v>1343</v>
      </c>
      <c r="BO3465" s="191" t="s">
        <v>7843</v>
      </c>
      <c r="BU3465" s="191" t="s">
        <v>7842</v>
      </c>
      <c r="BV3465" s="191" t="s">
        <v>1343</v>
      </c>
      <c r="BW3465" s="191" t="s">
        <v>7843</v>
      </c>
    </row>
    <row r="3466" spans="51:75" x14ac:dyDescent="0.3">
      <c r="AY3466" s="251" t="e">
        <f>VLOOKUP(C3466,#REF!, 2,FALSE)</f>
        <v>#REF!</v>
      </c>
      <c r="BM3466" s="191" t="s">
        <v>7844</v>
      </c>
      <c r="BN3466" s="191" t="s">
        <v>3006</v>
      </c>
      <c r="BO3466" s="191" t="s">
        <v>2984</v>
      </c>
      <c r="BU3466" s="191" t="s">
        <v>7844</v>
      </c>
      <c r="BV3466" s="191" t="s">
        <v>3006</v>
      </c>
      <c r="BW3466" s="191" t="s">
        <v>2984</v>
      </c>
    </row>
    <row r="3467" spans="51:75" x14ac:dyDescent="0.3">
      <c r="AY3467" s="251" t="e">
        <f>VLOOKUP(C3467,#REF!, 2,FALSE)</f>
        <v>#REF!</v>
      </c>
      <c r="BM3467" s="191" t="s">
        <v>7845</v>
      </c>
      <c r="BN3467" s="191" t="s">
        <v>2980</v>
      </c>
      <c r="BO3467" s="191" t="s">
        <v>2261</v>
      </c>
      <c r="BU3467" s="191" t="s">
        <v>7845</v>
      </c>
      <c r="BV3467" s="191" t="s">
        <v>2980</v>
      </c>
      <c r="BW3467" s="191" t="s">
        <v>2261</v>
      </c>
    </row>
    <row r="3468" spans="51:75" x14ac:dyDescent="0.3">
      <c r="AY3468" s="251" t="e">
        <f>VLOOKUP(C3468,#REF!, 2,FALSE)</f>
        <v>#REF!</v>
      </c>
      <c r="BM3468" s="191" t="s">
        <v>7846</v>
      </c>
      <c r="BN3468" s="191" t="s">
        <v>3253</v>
      </c>
      <c r="BO3468" s="191" t="s">
        <v>2984</v>
      </c>
      <c r="BU3468" s="191" t="s">
        <v>7846</v>
      </c>
      <c r="BV3468" s="191" t="s">
        <v>3253</v>
      </c>
      <c r="BW3468" s="191" t="s">
        <v>2984</v>
      </c>
    </row>
    <row r="3469" spans="51:75" x14ac:dyDescent="0.3">
      <c r="AY3469" s="251" t="e">
        <f>VLOOKUP(C3469,#REF!, 2,FALSE)</f>
        <v>#REF!</v>
      </c>
      <c r="BM3469" s="191" t="s">
        <v>7847</v>
      </c>
      <c r="BN3469" s="191" t="s">
        <v>2980</v>
      </c>
      <c r="BO3469" s="191" t="s">
        <v>7848</v>
      </c>
      <c r="BU3469" s="191" t="s">
        <v>7847</v>
      </c>
      <c r="BV3469" s="191" t="s">
        <v>2980</v>
      </c>
      <c r="BW3469" s="191" t="s">
        <v>7848</v>
      </c>
    </row>
    <row r="3470" spans="51:75" x14ac:dyDescent="0.3">
      <c r="AY3470" s="251" t="e">
        <f>VLOOKUP(C3470,#REF!, 2,FALSE)</f>
        <v>#REF!</v>
      </c>
      <c r="BM3470" s="191" t="s">
        <v>7849</v>
      </c>
      <c r="BN3470" s="191" t="s">
        <v>1270</v>
      </c>
      <c r="BO3470" s="191" t="s">
        <v>7850</v>
      </c>
      <c r="BU3470" s="191" t="s">
        <v>7849</v>
      </c>
      <c r="BV3470" s="191" t="s">
        <v>1270</v>
      </c>
      <c r="BW3470" s="191" t="s">
        <v>7850</v>
      </c>
    </row>
    <row r="3471" spans="51:75" x14ac:dyDescent="0.3">
      <c r="AY3471" s="251" t="e">
        <f>VLOOKUP(C3471,#REF!, 2,FALSE)</f>
        <v>#REF!</v>
      </c>
      <c r="BM3471" s="191" t="s">
        <v>7851</v>
      </c>
      <c r="BN3471" s="191" t="s">
        <v>3088</v>
      </c>
      <c r="BO3471" s="191" t="s">
        <v>2984</v>
      </c>
      <c r="BU3471" s="191" t="s">
        <v>7851</v>
      </c>
      <c r="BV3471" s="191" t="s">
        <v>3088</v>
      </c>
      <c r="BW3471" s="191" t="s">
        <v>2984</v>
      </c>
    </row>
    <row r="3472" spans="51:75" x14ac:dyDescent="0.3">
      <c r="AY3472" s="251" t="e">
        <f>VLOOKUP(C3472,#REF!, 2,FALSE)</f>
        <v>#REF!</v>
      </c>
      <c r="BM3472" s="191" t="s">
        <v>7852</v>
      </c>
      <c r="BN3472" s="191" t="s">
        <v>3084</v>
      </c>
      <c r="BO3472" s="191" t="s">
        <v>2984</v>
      </c>
      <c r="BU3472" s="191" t="s">
        <v>7852</v>
      </c>
      <c r="BV3472" s="191" t="s">
        <v>3084</v>
      </c>
      <c r="BW3472" s="191" t="s">
        <v>2984</v>
      </c>
    </row>
    <row r="3473" spans="51:75" x14ac:dyDescent="0.3">
      <c r="AY3473" s="251" t="e">
        <f>VLOOKUP(C3473,#REF!, 2,FALSE)</f>
        <v>#REF!</v>
      </c>
      <c r="BM3473" s="191" t="s">
        <v>7853</v>
      </c>
      <c r="BN3473" s="191" t="s">
        <v>701</v>
      </c>
      <c r="BO3473" s="191" t="s">
        <v>7854</v>
      </c>
      <c r="BU3473" s="191" t="s">
        <v>7853</v>
      </c>
      <c r="BV3473" s="191" t="s">
        <v>701</v>
      </c>
      <c r="BW3473" s="191" t="s">
        <v>7854</v>
      </c>
    </row>
    <row r="3474" spans="51:75" x14ac:dyDescent="0.3">
      <c r="AY3474" s="251" t="e">
        <f>VLOOKUP(C3474,#REF!, 2,FALSE)</f>
        <v>#REF!</v>
      </c>
      <c r="BM3474" s="191" t="s">
        <v>7855</v>
      </c>
      <c r="BN3474" s="191" t="s">
        <v>1343</v>
      </c>
      <c r="BO3474" s="191" t="s">
        <v>1841</v>
      </c>
      <c r="BU3474" s="191" t="s">
        <v>7855</v>
      </c>
      <c r="BV3474" s="191" t="s">
        <v>1343</v>
      </c>
      <c r="BW3474" s="191" t="s">
        <v>1841</v>
      </c>
    </row>
    <row r="3475" spans="51:75" x14ac:dyDescent="0.3">
      <c r="AY3475" s="251" t="e">
        <f>VLOOKUP(C3475,#REF!, 2,FALSE)</f>
        <v>#REF!</v>
      </c>
      <c r="BM3475" s="191" t="s">
        <v>7856</v>
      </c>
      <c r="BN3475" s="191" t="s">
        <v>781</v>
      </c>
      <c r="BO3475" s="191" t="s">
        <v>7615</v>
      </c>
      <c r="BU3475" s="191" t="s">
        <v>7856</v>
      </c>
      <c r="BV3475" s="191" t="s">
        <v>781</v>
      </c>
      <c r="BW3475" s="191" t="s">
        <v>7615</v>
      </c>
    </row>
    <row r="3476" spans="51:75" x14ac:dyDescent="0.3">
      <c r="AY3476" s="251" t="e">
        <f>VLOOKUP(C3476,#REF!, 2,FALSE)</f>
        <v>#REF!</v>
      </c>
      <c r="BM3476" s="191" t="s">
        <v>1392</v>
      </c>
      <c r="BN3476" s="191" t="s">
        <v>3203</v>
      </c>
      <c r="BO3476" s="191" t="s">
        <v>7857</v>
      </c>
      <c r="BU3476" s="191" t="s">
        <v>1392</v>
      </c>
      <c r="BV3476" s="191" t="s">
        <v>3203</v>
      </c>
      <c r="BW3476" s="191" t="s">
        <v>7857</v>
      </c>
    </row>
    <row r="3477" spans="51:75" x14ac:dyDescent="0.3">
      <c r="AY3477" s="251" t="e">
        <f>VLOOKUP(C3477,#REF!, 2,FALSE)</f>
        <v>#REF!</v>
      </c>
      <c r="BM3477" s="191" t="s">
        <v>7858</v>
      </c>
      <c r="BN3477" s="191" t="s">
        <v>701</v>
      </c>
      <c r="BO3477" s="191" t="s">
        <v>7859</v>
      </c>
      <c r="BU3477" s="191" t="s">
        <v>7858</v>
      </c>
      <c r="BV3477" s="191" t="s">
        <v>701</v>
      </c>
      <c r="BW3477" s="191" t="s">
        <v>7859</v>
      </c>
    </row>
    <row r="3478" spans="51:75" x14ac:dyDescent="0.3">
      <c r="AY3478" s="251" t="e">
        <f>VLOOKUP(C3478,#REF!, 2,FALSE)</f>
        <v>#REF!</v>
      </c>
      <c r="BM3478" s="191" t="s">
        <v>7860</v>
      </c>
      <c r="BN3478" s="191" t="s">
        <v>850</v>
      </c>
      <c r="BO3478" s="191" t="s">
        <v>7861</v>
      </c>
      <c r="BU3478" s="191" t="s">
        <v>7860</v>
      </c>
      <c r="BV3478" s="191" t="s">
        <v>850</v>
      </c>
      <c r="BW3478" s="191" t="s">
        <v>7861</v>
      </c>
    </row>
    <row r="3479" spans="51:75" x14ac:dyDescent="0.3">
      <c r="AY3479" s="251" t="e">
        <f>VLOOKUP(C3479,#REF!, 2,FALSE)</f>
        <v>#REF!</v>
      </c>
      <c r="BM3479" s="191" t="s">
        <v>7862</v>
      </c>
      <c r="BN3479" s="191" t="s">
        <v>16989</v>
      </c>
      <c r="BO3479" s="191" t="s">
        <v>7863</v>
      </c>
      <c r="BU3479" s="191" t="s">
        <v>7862</v>
      </c>
      <c r="BV3479" s="191" t="s">
        <v>16989</v>
      </c>
      <c r="BW3479" s="191" t="s">
        <v>7863</v>
      </c>
    </row>
    <row r="3480" spans="51:75" x14ac:dyDescent="0.3">
      <c r="AY3480" s="251" t="e">
        <f>VLOOKUP(C3480,#REF!, 2,FALSE)</f>
        <v>#REF!</v>
      </c>
      <c r="BM3480" s="191" t="s">
        <v>7865</v>
      </c>
      <c r="BN3480" s="191" t="s">
        <v>2980</v>
      </c>
      <c r="BO3480" s="191" t="s">
        <v>7867</v>
      </c>
      <c r="BU3480" s="191" t="s">
        <v>7865</v>
      </c>
      <c r="BV3480" s="191" t="s">
        <v>2980</v>
      </c>
      <c r="BW3480" s="191" t="s">
        <v>7867</v>
      </c>
    </row>
    <row r="3481" spans="51:75" x14ac:dyDescent="0.3">
      <c r="AY3481" s="251" t="e">
        <f>VLOOKUP(C3481,#REF!, 2,FALSE)</f>
        <v>#REF!</v>
      </c>
      <c r="BM3481" s="191" t="s">
        <v>7868</v>
      </c>
      <c r="BN3481" s="191" t="s">
        <v>2984</v>
      </c>
      <c r="BO3481" s="191" t="s">
        <v>2984</v>
      </c>
      <c r="BU3481" s="191" t="s">
        <v>7868</v>
      </c>
      <c r="BV3481" s="191" t="s">
        <v>2984</v>
      </c>
      <c r="BW3481" s="191" t="s">
        <v>2984</v>
      </c>
    </row>
    <row r="3482" spans="51:75" x14ac:dyDescent="0.3">
      <c r="AY3482" s="251" t="e">
        <f>VLOOKUP(C3482,#REF!, 2,FALSE)</f>
        <v>#REF!</v>
      </c>
      <c r="BM3482" s="191" t="s">
        <v>7870</v>
      </c>
      <c r="BN3482" s="191" t="s">
        <v>2984</v>
      </c>
      <c r="BO3482" s="191" t="s">
        <v>6707</v>
      </c>
      <c r="BU3482" s="191" t="s">
        <v>7870</v>
      </c>
      <c r="BV3482" s="191" t="s">
        <v>2984</v>
      </c>
      <c r="BW3482" s="191" t="s">
        <v>6707</v>
      </c>
    </row>
    <row r="3483" spans="51:75" x14ac:dyDescent="0.3">
      <c r="AY3483" s="251" t="e">
        <f>VLOOKUP(C3483,#REF!, 2,FALSE)</f>
        <v>#REF!</v>
      </c>
      <c r="BM3483" s="191" t="s">
        <v>1393</v>
      </c>
      <c r="BN3483" s="191" t="s">
        <v>927</v>
      </c>
      <c r="BO3483" s="191" t="s">
        <v>7871</v>
      </c>
      <c r="BU3483" s="191" t="s">
        <v>1393</v>
      </c>
      <c r="BV3483" s="191" t="s">
        <v>927</v>
      </c>
      <c r="BW3483" s="191" t="s">
        <v>7871</v>
      </c>
    </row>
    <row r="3484" spans="51:75" x14ac:dyDescent="0.3">
      <c r="AY3484" s="251" t="e">
        <f>VLOOKUP(C3484,#REF!, 2,FALSE)</f>
        <v>#REF!</v>
      </c>
      <c r="BM3484" s="191" t="s">
        <v>7873</v>
      </c>
      <c r="BN3484" s="191" t="s">
        <v>2984</v>
      </c>
      <c r="BO3484" s="191" t="s">
        <v>2984</v>
      </c>
      <c r="BU3484" s="191" t="s">
        <v>7873</v>
      </c>
      <c r="BV3484" s="191" t="s">
        <v>2984</v>
      </c>
      <c r="BW3484" s="191" t="s">
        <v>2984</v>
      </c>
    </row>
    <row r="3485" spans="51:75" x14ac:dyDescent="0.3">
      <c r="AY3485" s="251" t="e">
        <f>VLOOKUP(C3485,#REF!, 2,FALSE)</f>
        <v>#REF!</v>
      </c>
      <c r="BM3485" s="191" t="s">
        <v>7874</v>
      </c>
      <c r="BN3485" s="191" t="s">
        <v>3046</v>
      </c>
      <c r="BO3485" s="191" t="s">
        <v>3282</v>
      </c>
      <c r="BU3485" s="191" t="s">
        <v>7874</v>
      </c>
      <c r="BV3485" s="191" t="s">
        <v>3046</v>
      </c>
      <c r="BW3485" s="191" t="s">
        <v>3282</v>
      </c>
    </row>
    <row r="3486" spans="51:75" x14ac:dyDescent="0.3">
      <c r="AY3486" s="251" t="e">
        <f>VLOOKUP(C3486,#REF!, 2,FALSE)</f>
        <v>#REF!</v>
      </c>
      <c r="BM3486" s="191" t="s">
        <v>7875</v>
      </c>
      <c r="BN3486" s="191" t="s">
        <v>3046</v>
      </c>
      <c r="BO3486" s="191" t="s">
        <v>6982</v>
      </c>
      <c r="BU3486" s="191" t="s">
        <v>7875</v>
      </c>
      <c r="BV3486" s="191" t="s">
        <v>3046</v>
      </c>
      <c r="BW3486" s="191" t="s">
        <v>6982</v>
      </c>
    </row>
    <row r="3487" spans="51:75" x14ac:dyDescent="0.3">
      <c r="AY3487" s="251" t="e">
        <f>VLOOKUP(C3487,#REF!, 2,FALSE)</f>
        <v>#REF!</v>
      </c>
      <c r="BM3487" s="191" t="s">
        <v>7876</v>
      </c>
      <c r="BN3487" s="191" t="s">
        <v>2984</v>
      </c>
      <c r="BO3487" s="191" t="s">
        <v>2984</v>
      </c>
      <c r="BU3487" s="191" t="s">
        <v>7876</v>
      </c>
      <c r="BV3487" s="191" t="s">
        <v>2984</v>
      </c>
      <c r="BW3487" s="191" t="s">
        <v>2984</v>
      </c>
    </row>
    <row r="3488" spans="51:75" x14ac:dyDescent="0.3">
      <c r="AY3488" s="251" t="e">
        <f>VLOOKUP(C3488,#REF!, 2,FALSE)</f>
        <v>#REF!</v>
      </c>
      <c r="BM3488" s="191" t="s">
        <v>7877</v>
      </c>
      <c r="BN3488" s="191" t="s">
        <v>2984</v>
      </c>
      <c r="BO3488" s="191" t="s">
        <v>2984</v>
      </c>
      <c r="BU3488" s="191" t="s">
        <v>7877</v>
      </c>
      <c r="BV3488" s="191" t="s">
        <v>2984</v>
      </c>
      <c r="BW3488" s="191" t="s">
        <v>2984</v>
      </c>
    </row>
    <row r="3489" spans="51:75" x14ac:dyDescent="0.3">
      <c r="AY3489" s="251" t="e">
        <f>VLOOKUP(C3489,#REF!, 2,FALSE)</f>
        <v>#REF!</v>
      </c>
      <c r="BM3489" s="191" t="s">
        <v>7880</v>
      </c>
      <c r="BN3489" s="191" t="s">
        <v>2984</v>
      </c>
      <c r="BO3489" s="191" t="s">
        <v>7881</v>
      </c>
      <c r="BU3489" s="191" t="s">
        <v>7880</v>
      </c>
      <c r="BV3489" s="191" t="s">
        <v>2984</v>
      </c>
      <c r="BW3489" s="191" t="s">
        <v>7881</v>
      </c>
    </row>
    <row r="3490" spans="51:75" x14ac:dyDescent="0.3">
      <c r="AY3490" s="251" t="e">
        <f>VLOOKUP(C3490,#REF!, 2,FALSE)</f>
        <v>#REF!</v>
      </c>
      <c r="BM3490" s="191" t="s">
        <v>7882</v>
      </c>
      <c r="BN3490" s="191" t="s">
        <v>3006</v>
      </c>
      <c r="BO3490" s="191" t="s">
        <v>5448</v>
      </c>
      <c r="BU3490" s="191" t="s">
        <v>7882</v>
      </c>
      <c r="BV3490" s="191" t="s">
        <v>3006</v>
      </c>
      <c r="BW3490" s="191" t="s">
        <v>5448</v>
      </c>
    </row>
    <row r="3491" spans="51:75" x14ac:dyDescent="0.3">
      <c r="AY3491" s="251" t="e">
        <f>VLOOKUP(C3491,#REF!, 2,FALSE)</f>
        <v>#REF!</v>
      </c>
      <c r="BM3491" s="191" t="s">
        <v>1394</v>
      </c>
      <c r="BN3491" s="191" t="s">
        <v>3203</v>
      </c>
      <c r="BO3491" s="191" t="s">
        <v>7883</v>
      </c>
      <c r="BU3491" s="191" t="s">
        <v>1394</v>
      </c>
      <c r="BV3491" s="191" t="s">
        <v>3203</v>
      </c>
      <c r="BW3491" s="191" t="s">
        <v>7883</v>
      </c>
    </row>
    <row r="3492" spans="51:75" x14ac:dyDescent="0.3">
      <c r="AY3492" s="251" t="e">
        <f>VLOOKUP(C3492,#REF!, 2,FALSE)</f>
        <v>#REF!</v>
      </c>
      <c r="BM3492" s="191" t="s">
        <v>1395</v>
      </c>
      <c r="BN3492" s="191" t="s">
        <v>2984</v>
      </c>
      <c r="BO3492" s="191" t="s">
        <v>7884</v>
      </c>
      <c r="BU3492" s="191" t="s">
        <v>1395</v>
      </c>
      <c r="BV3492" s="191" t="s">
        <v>2984</v>
      </c>
      <c r="BW3492" s="191" t="s">
        <v>7884</v>
      </c>
    </row>
    <row r="3493" spans="51:75" x14ac:dyDescent="0.3">
      <c r="AY3493" s="251" t="e">
        <f>VLOOKUP(C3493,#REF!, 2,FALSE)</f>
        <v>#REF!</v>
      </c>
      <c r="BM3493" s="191" t="s">
        <v>1396</v>
      </c>
      <c r="BN3493" s="191" t="s">
        <v>2984</v>
      </c>
      <c r="BO3493" s="191" t="s">
        <v>7884</v>
      </c>
      <c r="BU3493" s="191" t="s">
        <v>1396</v>
      </c>
      <c r="BV3493" s="191" t="s">
        <v>2984</v>
      </c>
      <c r="BW3493" s="191" t="s">
        <v>7884</v>
      </c>
    </row>
    <row r="3494" spans="51:75" x14ac:dyDescent="0.3">
      <c r="AY3494" s="251" t="e">
        <f>VLOOKUP(C3494,#REF!, 2,FALSE)</f>
        <v>#REF!</v>
      </c>
      <c r="BM3494" s="191" t="s">
        <v>1397</v>
      </c>
      <c r="BN3494" s="191" t="s">
        <v>2984</v>
      </c>
      <c r="BO3494" s="191" t="s">
        <v>7885</v>
      </c>
      <c r="BU3494" s="191" t="s">
        <v>1397</v>
      </c>
      <c r="BV3494" s="191" t="s">
        <v>2984</v>
      </c>
      <c r="BW3494" s="191" t="s">
        <v>7885</v>
      </c>
    </row>
    <row r="3495" spans="51:75" x14ac:dyDescent="0.3">
      <c r="AY3495" s="251" t="e">
        <f>VLOOKUP(C3495,#REF!, 2,FALSE)</f>
        <v>#REF!</v>
      </c>
      <c r="BM3495" s="191" t="s">
        <v>7886</v>
      </c>
      <c r="BN3495" s="191" t="s">
        <v>2984</v>
      </c>
      <c r="BO3495" s="191" t="s">
        <v>2984</v>
      </c>
      <c r="BU3495" s="191" t="s">
        <v>7886</v>
      </c>
      <c r="BV3495" s="191" t="s">
        <v>2984</v>
      </c>
      <c r="BW3495" s="191" t="s">
        <v>2984</v>
      </c>
    </row>
    <row r="3496" spans="51:75" x14ac:dyDescent="0.3">
      <c r="AY3496" s="251" t="e">
        <f>VLOOKUP(C3496,#REF!, 2,FALSE)</f>
        <v>#REF!</v>
      </c>
      <c r="BM3496" s="191" t="s">
        <v>7887</v>
      </c>
      <c r="BN3496" s="191" t="s">
        <v>2984</v>
      </c>
      <c r="BO3496" s="191" t="s">
        <v>2984</v>
      </c>
      <c r="BU3496" s="191" t="s">
        <v>7887</v>
      </c>
      <c r="BV3496" s="191" t="s">
        <v>2984</v>
      </c>
      <c r="BW3496" s="191" t="s">
        <v>2984</v>
      </c>
    </row>
    <row r="3497" spans="51:75" x14ac:dyDescent="0.3">
      <c r="AY3497" s="251" t="e">
        <f>VLOOKUP(C3497,#REF!, 2,FALSE)</f>
        <v>#REF!</v>
      </c>
      <c r="BM3497" s="191" t="s">
        <v>7888</v>
      </c>
      <c r="BN3497" s="191" t="s">
        <v>2984</v>
      </c>
      <c r="BO3497" s="191" t="s">
        <v>7889</v>
      </c>
      <c r="BU3497" s="191" t="s">
        <v>7888</v>
      </c>
      <c r="BV3497" s="191" t="s">
        <v>2984</v>
      </c>
      <c r="BW3497" s="191" t="s">
        <v>7889</v>
      </c>
    </row>
    <row r="3498" spans="51:75" x14ac:dyDescent="0.3">
      <c r="AY3498" s="251" t="e">
        <f>VLOOKUP(C3498,#REF!, 2,FALSE)</f>
        <v>#REF!</v>
      </c>
      <c r="BM3498" s="191" t="s">
        <v>476</v>
      </c>
      <c r="BN3498" s="191" t="s">
        <v>2984</v>
      </c>
      <c r="BO3498" s="191" t="s">
        <v>2984</v>
      </c>
      <c r="BU3498" s="191" t="s">
        <v>476</v>
      </c>
      <c r="BV3498" s="191" t="s">
        <v>2984</v>
      </c>
      <c r="BW3498" s="191" t="s">
        <v>2984</v>
      </c>
    </row>
    <row r="3499" spans="51:75" x14ac:dyDescent="0.3">
      <c r="AY3499" s="251" t="e">
        <f>VLOOKUP(C3499,#REF!, 2,FALSE)</f>
        <v>#REF!</v>
      </c>
      <c r="BM3499" s="191" t="s">
        <v>7891</v>
      </c>
      <c r="BN3499" s="191" t="s">
        <v>2984</v>
      </c>
      <c r="BO3499" s="191" t="s">
        <v>2984</v>
      </c>
      <c r="BU3499" s="191" t="s">
        <v>7891</v>
      </c>
      <c r="BV3499" s="191" t="s">
        <v>2984</v>
      </c>
      <c r="BW3499" s="191" t="s">
        <v>2984</v>
      </c>
    </row>
    <row r="3500" spans="51:75" x14ac:dyDescent="0.3">
      <c r="AY3500" s="251" t="e">
        <f>VLOOKUP(C3500,#REF!, 2,FALSE)</f>
        <v>#REF!</v>
      </c>
      <c r="BM3500" s="191" t="s">
        <v>7892</v>
      </c>
      <c r="BN3500" s="191" t="s">
        <v>2980</v>
      </c>
      <c r="BO3500" s="191" t="s">
        <v>7893</v>
      </c>
      <c r="BU3500" s="191" t="s">
        <v>7892</v>
      </c>
      <c r="BV3500" s="191" t="s">
        <v>2980</v>
      </c>
      <c r="BW3500" s="191" t="s">
        <v>7893</v>
      </c>
    </row>
    <row r="3501" spans="51:75" x14ac:dyDescent="0.3">
      <c r="AY3501" s="251" t="e">
        <f>VLOOKUP(C3501,#REF!, 2,FALSE)</f>
        <v>#REF!</v>
      </c>
      <c r="BM3501" s="191" t="s">
        <v>7894</v>
      </c>
      <c r="BN3501" s="191" t="s">
        <v>1343</v>
      </c>
      <c r="BO3501" s="191" t="s">
        <v>2984</v>
      </c>
      <c r="BU3501" s="191" t="s">
        <v>7894</v>
      </c>
      <c r="BV3501" s="191" t="s">
        <v>1343</v>
      </c>
      <c r="BW3501" s="191" t="s">
        <v>2984</v>
      </c>
    </row>
    <row r="3502" spans="51:75" x14ac:dyDescent="0.3">
      <c r="AY3502" s="251" t="e">
        <f>VLOOKUP(C3502,#REF!, 2,FALSE)</f>
        <v>#REF!</v>
      </c>
      <c r="BM3502" s="191" t="s">
        <v>7896</v>
      </c>
      <c r="BN3502" s="191" t="s">
        <v>2984</v>
      </c>
      <c r="BO3502" s="191" t="s">
        <v>2984</v>
      </c>
      <c r="BU3502" s="191" t="s">
        <v>7896</v>
      </c>
      <c r="BV3502" s="191" t="s">
        <v>2984</v>
      </c>
      <c r="BW3502" s="191" t="s">
        <v>2984</v>
      </c>
    </row>
    <row r="3503" spans="51:75" x14ac:dyDescent="0.3">
      <c r="AY3503" s="251" t="e">
        <f>VLOOKUP(C3503,#REF!, 2,FALSE)</f>
        <v>#REF!</v>
      </c>
      <c r="BM3503" s="191" t="s">
        <v>7898</v>
      </c>
      <c r="BN3503" s="191" t="s">
        <v>2984</v>
      </c>
      <c r="BO3503" s="191" t="s">
        <v>2984</v>
      </c>
      <c r="BU3503" s="191" t="s">
        <v>7898</v>
      </c>
      <c r="BV3503" s="191" t="s">
        <v>2984</v>
      </c>
      <c r="BW3503" s="191" t="s">
        <v>2984</v>
      </c>
    </row>
    <row r="3504" spans="51:75" x14ac:dyDescent="0.3">
      <c r="AY3504" s="251" t="e">
        <f>VLOOKUP(C3504,#REF!, 2,FALSE)</f>
        <v>#REF!</v>
      </c>
      <c r="BM3504" s="191" t="s">
        <v>7901</v>
      </c>
      <c r="BN3504" s="191" t="s">
        <v>2984</v>
      </c>
      <c r="BO3504" s="191" t="s">
        <v>2984</v>
      </c>
      <c r="BU3504" s="191" t="s">
        <v>7901</v>
      </c>
      <c r="BV3504" s="191" t="s">
        <v>2984</v>
      </c>
      <c r="BW3504" s="191" t="s">
        <v>2984</v>
      </c>
    </row>
    <row r="3505" spans="51:75" x14ac:dyDescent="0.3">
      <c r="AY3505" s="251" t="e">
        <f>VLOOKUP(C3505,#REF!, 2,FALSE)</f>
        <v>#REF!</v>
      </c>
      <c r="BM3505" s="191" t="s">
        <v>7903</v>
      </c>
      <c r="BN3505" s="191" t="s">
        <v>804</v>
      </c>
      <c r="BO3505" s="191" t="s">
        <v>7905</v>
      </c>
      <c r="BU3505" s="191" t="s">
        <v>7903</v>
      </c>
      <c r="BV3505" s="191" t="s">
        <v>804</v>
      </c>
      <c r="BW3505" s="191" t="s">
        <v>7905</v>
      </c>
    </row>
    <row r="3506" spans="51:75" x14ac:dyDescent="0.3">
      <c r="AY3506" s="251" t="e">
        <f>VLOOKUP(C3506,#REF!, 2,FALSE)</f>
        <v>#REF!</v>
      </c>
      <c r="BM3506" s="191" t="s">
        <v>7906</v>
      </c>
      <c r="BN3506" s="191" t="s">
        <v>853</v>
      </c>
      <c r="BO3506" s="191" t="s">
        <v>7907</v>
      </c>
      <c r="BU3506" s="191" t="s">
        <v>7906</v>
      </c>
      <c r="BV3506" s="191" t="s">
        <v>853</v>
      </c>
      <c r="BW3506" s="191" t="s">
        <v>7907</v>
      </c>
    </row>
    <row r="3507" spans="51:75" x14ac:dyDescent="0.3">
      <c r="AY3507" s="251" t="e">
        <f>VLOOKUP(C3507,#REF!, 2,FALSE)</f>
        <v>#REF!</v>
      </c>
      <c r="BM3507" s="191" t="s">
        <v>7908</v>
      </c>
      <c r="BN3507" s="191" t="s">
        <v>617</v>
      </c>
      <c r="BO3507" s="191" t="s">
        <v>7910</v>
      </c>
      <c r="BU3507" s="191" t="s">
        <v>7908</v>
      </c>
      <c r="BV3507" s="191" t="s">
        <v>617</v>
      </c>
      <c r="BW3507" s="191" t="s">
        <v>7910</v>
      </c>
    </row>
    <row r="3508" spans="51:75" x14ac:dyDescent="0.3">
      <c r="AY3508" s="251" t="e">
        <f>VLOOKUP(C3508,#REF!, 2,FALSE)</f>
        <v>#REF!</v>
      </c>
      <c r="BM3508" s="191" t="s">
        <v>7911</v>
      </c>
      <c r="BN3508" s="191" t="s">
        <v>2984</v>
      </c>
      <c r="BO3508" s="191" t="s">
        <v>2984</v>
      </c>
      <c r="BU3508" s="191" t="s">
        <v>7911</v>
      </c>
      <c r="BV3508" s="191" t="s">
        <v>2984</v>
      </c>
      <c r="BW3508" s="191" t="s">
        <v>2984</v>
      </c>
    </row>
    <row r="3509" spans="51:75" x14ac:dyDescent="0.3">
      <c r="AY3509" s="251" t="e">
        <f>VLOOKUP(C3509,#REF!, 2,FALSE)</f>
        <v>#REF!</v>
      </c>
      <c r="BM3509" s="191" t="s">
        <v>7912</v>
      </c>
      <c r="BN3509" s="191" t="s">
        <v>795</v>
      </c>
      <c r="BO3509" s="191" t="s">
        <v>7914</v>
      </c>
      <c r="BU3509" s="191" t="s">
        <v>7912</v>
      </c>
      <c r="BV3509" s="191" t="s">
        <v>795</v>
      </c>
      <c r="BW3509" s="191" t="s">
        <v>7914</v>
      </c>
    </row>
    <row r="3510" spans="51:75" x14ac:dyDescent="0.3">
      <c r="AY3510" s="251" t="e">
        <f>VLOOKUP(C3510,#REF!, 2,FALSE)</f>
        <v>#REF!</v>
      </c>
      <c r="BM3510" s="191" t="s">
        <v>7916</v>
      </c>
      <c r="BN3510" s="191" t="s">
        <v>2984</v>
      </c>
      <c r="BO3510" s="191" t="s">
        <v>2984</v>
      </c>
      <c r="BU3510" s="191" t="s">
        <v>7916</v>
      </c>
      <c r="BV3510" s="191" t="s">
        <v>2984</v>
      </c>
      <c r="BW3510" s="191" t="s">
        <v>2984</v>
      </c>
    </row>
    <row r="3511" spans="51:75" x14ac:dyDescent="0.3">
      <c r="AY3511" s="251" t="e">
        <f>VLOOKUP(C3511,#REF!, 2,FALSE)</f>
        <v>#REF!</v>
      </c>
      <c r="BM3511" s="191" t="s">
        <v>1405</v>
      </c>
      <c r="BN3511" s="191" t="s">
        <v>629</v>
      </c>
      <c r="BO3511" s="191" t="s">
        <v>7917</v>
      </c>
      <c r="BU3511" s="191" t="s">
        <v>1405</v>
      </c>
      <c r="BV3511" s="191" t="s">
        <v>629</v>
      </c>
      <c r="BW3511" s="191" t="s">
        <v>7917</v>
      </c>
    </row>
    <row r="3512" spans="51:75" x14ac:dyDescent="0.3">
      <c r="AY3512" s="251" t="e">
        <f>VLOOKUP(C3512,#REF!, 2,FALSE)</f>
        <v>#REF!</v>
      </c>
      <c r="BM3512" s="191" t="s">
        <v>7919</v>
      </c>
      <c r="BN3512" s="191" t="s">
        <v>2984</v>
      </c>
      <c r="BO3512" s="191" t="s">
        <v>2984</v>
      </c>
      <c r="BU3512" s="191" t="s">
        <v>7919</v>
      </c>
      <c r="BV3512" s="191" t="s">
        <v>2984</v>
      </c>
      <c r="BW3512" s="191" t="s">
        <v>2984</v>
      </c>
    </row>
    <row r="3513" spans="51:75" x14ac:dyDescent="0.3">
      <c r="AY3513" s="251" t="e">
        <f>VLOOKUP(C3513,#REF!, 2,FALSE)</f>
        <v>#REF!</v>
      </c>
      <c r="BM3513" s="191" t="s">
        <v>7921</v>
      </c>
      <c r="BN3513" s="191" t="s">
        <v>3003</v>
      </c>
      <c r="BO3513" s="191" t="s">
        <v>7923</v>
      </c>
      <c r="BU3513" s="191" t="s">
        <v>7921</v>
      </c>
      <c r="BV3513" s="191" t="s">
        <v>3003</v>
      </c>
      <c r="BW3513" s="191" t="s">
        <v>7923</v>
      </c>
    </row>
    <row r="3514" spans="51:75" x14ac:dyDescent="0.3">
      <c r="AY3514" s="251" t="e">
        <f>VLOOKUP(C3514,#REF!, 2,FALSE)</f>
        <v>#REF!</v>
      </c>
      <c r="BM3514" s="191" t="s">
        <v>7924</v>
      </c>
      <c r="BN3514" s="191" t="s">
        <v>2984</v>
      </c>
      <c r="BO3514" s="191" t="s">
        <v>2984</v>
      </c>
      <c r="BU3514" s="191" t="s">
        <v>7924</v>
      </c>
      <c r="BV3514" s="191" t="s">
        <v>2984</v>
      </c>
      <c r="BW3514" s="191" t="s">
        <v>2984</v>
      </c>
    </row>
    <row r="3515" spans="51:75" x14ac:dyDescent="0.3">
      <c r="AY3515" s="251" t="e">
        <f>VLOOKUP(C3515,#REF!, 2,FALSE)</f>
        <v>#REF!</v>
      </c>
      <c r="BM3515" s="191" t="s">
        <v>7926</v>
      </c>
      <c r="BN3515" s="191" t="s">
        <v>2984</v>
      </c>
      <c r="BO3515" s="191" t="s">
        <v>2984</v>
      </c>
      <c r="BU3515" s="191" t="s">
        <v>7926</v>
      </c>
      <c r="BV3515" s="191" t="s">
        <v>2984</v>
      </c>
      <c r="BW3515" s="191" t="s">
        <v>2984</v>
      </c>
    </row>
    <row r="3516" spans="51:75" x14ac:dyDescent="0.3">
      <c r="AY3516" s="251" t="e">
        <f>VLOOKUP(C3516,#REF!, 2,FALSE)</f>
        <v>#REF!</v>
      </c>
      <c r="BM3516" s="191" t="s">
        <v>7927</v>
      </c>
      <c r="BN3516" s="191" t="s">
        <v>2984</v>
      </c>
      <c r="BO3516" s="191" t="s">
        <v>2984</v>
      </c>
      <c r="BU3516" s="191" t="s">
        <v>7927</v>
      </c>
      <c r="BV3516" s="191" t="s">
        <v>2984</v>
      </c>
      <c r="BW3516" s="191" t="s">
        <v>2984</v>
      </c>
    </row>
    <row r="3517" spans="51:75" x14ac:dyDescent="0.3">
      <c r="AY3517" s="251" t="e">
        <f>VLOOKUP(C3517,#REF!, 2,FALSE)</f>
        <v>#REF!</v>
      </c>
      <c r="BM3517" s="191" t="s">
        <v>7928</v>
      </c>
      <c r="BN3517" s="191" t="s">
        <v>2984</v>
      </c>
      <c r="BO3517" s="191" t="s">
        <v>2984</v>
      </c>
      <c r="BU3517" s="191" t="s">
        <v>7928</v>
      </c>
      <c r="BV3517" s="191" t="s">
        <v>2984</v>
      </c>
      <c r="BW3517" s="191" t="s">
        <v>2984</v>
      </c>
    </row>
    <row r="3518" spans="51:75" x14ac:dyDescent="0.3">
      <c r="AY3518" s="251" t="e">
        <f>VLOOKUP(C3518,#REF!, 2,FALSE)</f>
        <v>#REF!</v>
      </c>
      <c r="BM3518" s="191" t="s">
        <v>7929</v>
      </c>
      <c r="BN3518" s="191" t="s">
        <v>2984</v>
      </c>
      <c r="BO3518" s="191" t="s">
        <v>2984</v>
      </c>
      <c r="BU3518" s="191" t="s">
        <v>7929</v>
      </c>
      <c r="BV3518" s="191" t="s">
        <v>2984</v>
      </c>
      <c r="BW3518" s="191" t="s">
        <v>2984</v>
      </c>
    </row>
    <row r="3519" spans="51:75" x14ac:dyDescent="0.3">
      <c r="AY3519" s="251" t="e">
        <f>VLOOKUP(C3519,#REF!, 2,FALSE)</f>
        <v>#REF!</v>
      </c>
      <c r="BM3519" s="191" t="s">
        <v>7930</v>
      </c>
      <c r="BN3519" s="191" t="s">
        <v>629</v>
      </c>
      <c r="BO3519" s="191" t="s">
        <v>7931</v>
      </c>
      <c r="BU3519" s="191" t="s">
        <v>7930</v>
      </c>
      <c r="BV3519" s="191" t="s">
        <v>629</v>
      </c>
      <c r="BW3519" s="191" t="s">
        <v>7931</v>
      </c>
    </row>
    <row r="3520" spans="51:75" x14ac:dyDescent="0.3">
      <c r="AY3520" s="251" t="e">
        <f>VLOOKUP(C3520,#REF!, 2,FALSE)</f>
        <v>#REF!</v>
      </c>
      <c r="BM3520" s="191" t="s">
        <v>7932</v>
      </c>
      <c r="BN3520" s="191" t="s">
        <v>2984</v>
      </c>
      <c r="BO3520" s="191" t="s">
        <v>4870</v>
      </c>
      <c r="BU3520" s="191" t="s">
        <v>7932</v>
      </c>
      <c r="BV3520" s="191" t="s">
        <v>2984</v>
      </c>
      <c r="BW3520" s="191" t="s">
        <v>4870</v>
      </c>
    </row>
    <row r="3521" spans="51:75" x14ac:dyDescent="0.3">
      <c r="AY3521" s="251" t="e">
        <f>VLOOKUP(C3521,#REF!, 2,FALSE)</f>
        <v>#REF!</v>
      </c>
      <c r="BM3521" s="191" t="s">
        <v>1408</v>
      </c>
      <c r="BN3521" s="191" t="s">
        <v>1343</v>
      </c>
      <c r="BO3521" s="191" t="s">
        <v>7933</v>
      </c>
      <c r="BU3521" s="191" t="s">
        <v>1408</v>
      </c>
      <c r="BV3521" s="191" t="s">
        <v>1343</v>
      </c>
      <c r="BW3521" s="191" t="s">
        <v>7933</v>
      </c>
    </row>
    <row r="3522" spans="51:75" x14ac:dyDescent="0.3">
      <c r="AY3522" s="251" t="e">
        <f>VLOOKUP(C3522,#REF!, 2,FALSE)</f>
        <v>#REF!</v>
      </c>
      <c r="BM3522" s="191" t="s">
        <v>1409</v>
      </c>
      <c r="BN3522" s="191" t="s">
        <v>2984</v>
      </c>
      <c r="BO3522" s="191" t="s">
        <v>7934</v>
      </c>
      <c r="BU3522" s="191" t="s">
        <v>1409</v>
      </c>
      <c r="BV3522" s="191" t="s">
        <v>2984</v>
      </c>
      <c r="BW3522" s="191" t="s">
        <v>7934</v>
      </c>
    </row>
    <row r="3523" spans="51:75" x14ac:dyDescent="0.3">
      <c r="AY3523" s="251" t="e">
        <f>VLOOKUP(C3523,#REF!, 2,FALSE)</f>
        <v>#REF!</v>
      </c>
      <c r="BM3523" s="191" t="s">
        <v>7935</v>
      </c>
      <c r="BN3523" s="191" t="s">
        <v>2984</v>
      </c>
      <c r="BO3523" s="191" t="s">
        <v>7936</v>
      </c>
      <c r="BU3523" s="191" t="s">
        <v>7935</v>
      </c>
      <c r="BV3523" s="191" t="s">
        <v>2984</v>
      </c>
      <c r="BW3523" s="191" t="s">
        <v>7936</v>
      </c>
    </row>
    <row r="3524" spans="51:75" x14ac:dyDescent="0.3">
      <c r="AY3524" s="251" t="e">
        <f>VLOOKUP(C3524,#REF!, 2,FALSE)</f>
        <v>#REF!</v>
      </c>
      <c r="BM3524" s="191" t="s">
        <v>7937</v>
      </c>
      <c r="BN3524" s="191" t="s">
        <v>2984</v>
      </c>
      <c r="BO3524" s="191" t="s">
        <v>2975</v>
      </c>
      <c r="BU3524" s="191" t="s">
        <v>7937</v>
      </c>
      <c r="BV3524" s="191" t="s">
        <v>2984</v>
      </c>
      <c r="BW3524" s="191" t="s">
        <v>2975</v>
      </c>
    </row>
    <row r="3525" spans="51:75" x14ac:dyDescent="0.3">
      <c r="AY3525" s="251" t="e">
        <f>VLOOKUP(C3525,#REF!, 2,FALSE)</f>
        <v>#REF!</v>
      </c>
      <c r="BM3525" s="191" t="s">
        <v>7940</v>
      </c>
      <c r="BN3525" s="191" t="s">
        <v>2984</v>
      </c>
      <c r="BO3525" s="191" t="s">
        <v>6914</v>
      </c>
      <c r="BU3525" s="191" t="s">
        <v>7940</v>
      </c>
      <c r="BV3525" s="191" t="s">
        <v>2984</v>
      </c>
      <c r="BW3525" s="191" t="s">
        <v>6914</v>
      </c>
    </row>
    <row r="3526" spans="51:75" x14ac:dyDescent="0.3">
      <c r="AY3526" s="251" t="e">
        <f>VLOOKUP(C3526,#REF!, 2,FALSE)</f>
        <v>#REF!</v>
      </c>
      <c r="BM3526" s="191" t="s">
        <v>7942</v>
      </c>
      <c r="BN3526" s="191" t="s">
        <v>2984</v>
      </c>
      <c r="BO3526" s="191" t="s">
        <v>2984</v>
      </c>
      <c r="BU3526" s="191" t="s">
        <v>7942</v>
      </c>
      <c r="BV3526" s="191" t="s">
        <v>2984</v>
      </c>
      <c r="BW3526" s="191" t="s">
        <v>2984</v>
      </c>
    </row>
    <row r="3527" spans="51:75" x14ac:dyDescent="0.3">
      <c r="AY3527" s="251" t="e">
        <f>VLOOKUP(C3527,#REF!, 2,FALSE)</f>
        <v>#REF!</v>
      </c>
      <c r="BM3527" s="191" t="s">
        <v>7943</v>
      </c>
      <c r="BN3527" s="191" t="s">
        <v>2984</v>
      </c>
      <c r="BO3527" s="191" t="s">
        <v>1129</v>
      </c>
      <c r="BU3527" s="191" t="s">
        <v>7943</v>
      </c>
      <c r="BV3527" s="191" t="s">
        <v>2984</v>
      </c>
      <c r="BW3527" s="191" t="s">
        <v>1129</v>
      </c>
    </row>
    <row r="3528" spans="51:75" x14ac:dyDescent="0.3">
      <c r="AY3528" s="251" t="e">
        <f>VLOOKUP(C3528,#REF!, 2,FALSE)</f>
        <v>#REF!</v>
      </c>
      <c r="BM3528" s="191" t="s">
        <v>7945</v>
      </c>
      <c r="BN3528" s="191" t="s">
        <v>2984</v>
      </c>
      <c r="BO3528" s="191" t="s">
        <v>2984</v>
      </c>
      <c r="BU3528" s="191" t="s">
        <v>7945</v>
      </c>
      <c r="BV3528" s="191" t="s">
        <v>2984</v>
      </c>
      <c r="BW3528" s="191" t="s">
        <v>2984</v>
      </c>
    </row>
    <row r="3529" spans="51:75" x14ac:dyDescent="0.3">
      <c r="AY3529" s="251" t="e">
        <f>VLOOKUP(C3529,#REF!, 2,FALSE)</f>
        <v>#REF!</v>
      </c>
      <c r="BM3529" s="191" t="s">
        <v>7946</v>
      </c>
      <c r="BN3529" s="191" t="s">
        <v>1343</v>
      </c>
      <c r="BO3529" s="191" t="s">
        <v>7947</v>
      </c>
      <c r="BU3529" s="191" t="s">
        <v>7946</v>
      </c>
      <c r="BV3529" s="191" t="s">
        <v>1343</v>
      </c>
      <c r="BW3529" s="191" t="s">
        <v>7947</v>
      </c>
    </row>
    <row r="3530" spans="51:75" x14ac:dyDescent="0.3">
      <c r="AY3530" s="251" t="e">
        <f>VLOOKUP(C3530,#REF!, 2,FALSE)</f>
        <v>#REF!</v>
      </c>
      <c r="BM3530" s="191" t="s">
        <v>7948</v>
      </c>
      <c r="BN3530" s="191" t="s">
        <v>2984</v>
      </c>
      <c r="BO3530" s="191" t="s">
        <v>2984</v>
      </c>
      <c r="BU3530" s="191" t="s">
        <v>7948</v>
      </c>
      <c r="BV3530" s="191" t="s">
        <v>2984</v>
      </c>
      <c r="BW3530" s="191" t="s">
        <v>2984</v>
      </c>
    </row>
    <row r="3531" spans="51:75" x14ac:dyDescent="0.3">
      <c r="AY3531" s="251" t="e">
        <f>VLOOKUP(C3531,#REF!, 2,FALSE)</f>
        <v>#REF!</v>
      </c>
      <c r="BM3531" s="191" t="s">
        <v>7949</v>
      </c>
      <c r="BN3531" s="191" t="s">
        <v>2984</v>
      </c>
      <c r="BO3531" s="191" t="s">
        <v>2984</v>
      </c>
      <c r="BU3531" s="191" t="s">
        <v>7949</v>
      </c>
      <c r="BV3531" s="191" t="s">
        <v>2984</v>
      </c>
      <c r="BW3531" s="191" t="s">
        <v>2984</v>
      </c>
    </row>
    <row r="3532" spans="51:75" x14ac:dyDescent="0.3">
      <c r="AY3532" s="251" t="e">
        <f>VLOOKUP(C3532,#REF!, 2,FALSE)</f>
        <v>#REF!</v>
      </c>
      <c r="BM3532" s="191" t="s">
        <v>7950</v>
      </c>
      <c r="BN3532" s="191" t="s">
        <v>2984</v>
      </c>
      <c r="BO3532" s="191" t="s">
        <v>2984</v>
      </c>
      <c r="BU3532" s="191" t="s">
        <v>7950</v>
      </c>
      <c r="BV3532" s="191" t="s">
        <v>2984</v>
      </c>
      <c r="BW3532" s="191" t="s">
        <v>2984</v>
      </c>
    </row>
    <row r="3533" spans="51:75" x14ac:dyDescent="0.3">
      <c r="AY3533" s="251" t="e">
        <f>VLOOKUP(C3533,#REF!, 2,FALSE)</f>
        <v>#REF!</v>
      </c>
      <c r="BM3533" s="191" t="s">
        <v>7951</v>
      </c>
      <c r="BN3533" s="191" t="s">
        <v>2984</v>
      </c>
      <c r="BO3533" s="191" t="s">
        <v>2984</v>
      </c>
      <c r="BU3533" s="191" t="s">
        <v>7951</v>
      </c>
      <c r="BV3533" s="191" t="s">
        <v>2984</v>
      </c>
      <c r="BW3533" s="191" t="s">
        <v>2984</v>
      </c>
    </row>
    <row r="3534" spans="51:75" x14ac:dyDescent="0.3">
      <c r="AY3534" s="251" t="e">
        <f>VLOOKUP(C3534,#REF!, 2,FALSE)</f>
        <v>#REF!</v>
      </c>
      <c r="BM3534" s="191" t="s">
        <v>7954</v>
      </c>
      <c r="BN3534" s="191" t="s">
        <v>2984</v>
      </c>
      <c r="BO3534" s="191" t="s">
        <v>2984</v>
      </c>
      <c r="BU3534" s="191" t="s">
        <v>7954</v>
      </c>
      <c r="BV3534" s="191" t="s">
        <v>2984</v>
      </c>
      <c r="BW3534" s="191" t="s">
        <v>2984</v>
      </c>
    </row>
    <row r="3535" spans="51:75" x14ac:dyDescent="0.3">
      <c r="AY3535" s="251" t="e">
        <f>VLOOKUP(C3535,#REF!, 2,FALSE)</f>
        <v>#REF!</v>
      </c>
      <c r="BM3535" s="191" t="s">
        <v>7955</v>
      </c>
      <c r="BN3535" s="191" t="s">
        <v>2984</v>
      </c>
      <c r="BO3535" s="191" t="s">
        <v>2984</v>
      </c>
      <c r="BU3535" s="191" t="s">
        <v>7955</v>
      </c>
      <c r="BV3535" s="191" t="s">
        <v>2984</v>
      </c>
      <c r="BW3535" s="191" t="s">
        <v>2984</v>
      </c>
    </row>
    <row r="3536" spans="51:75" x14ac:dyDescent="0.3">
      <c r="AY3536" s="251" t="e">
        <f>VLOOKUP(C3536,#REF!, 2,FALSE)</f>
        <v>#REF!</v>
      </c>
      <c r="BM3536" s="191" t="s">
        <v>1412</v>
      </c>
      <c r="BN3536" s="191" t="s">
        <v>2984</v>
      </c>
      <c r="BO3536" s="191" t="s">
        <v>2984</v>
      </c>
      <c r="BU3536" s="191" t="s">
        <v>1412</v>
      </c>
      <c r="BV3536" s="191" t="s">
        <v>2984</v>
      </c>
      <c r="BW3536" s="191" t="s">
        <v>2984</v>
      </c>
    </row>
    <row r="3537" spans="51:75" x14ac:dyDescent="0.3">
      <c r="AY3537" s="251" t="e">
        <f>VLOOKUP(C3537,#REF!, 2,FALSE)</f>
        <v>#REF!</v>
      </c>
      <c r="BM3537" s="191" t="s">
        <v>7956</v>
      </c>
      <c r="BN3537" s="191" t="s">
        <v>2984</v>
      </c>
      <c r="BO3537" s="191" t="s">
        <v>2984</v>
      </c>
      <c r="BU3537" s="191" t="s">
        <v>7956</v>
      </c>
      <c r="BV3537" s="191" t="s">
        <v>2984</v>
      </c>
      <c r="BW3537" s="191" t="s">
        <v>2984</v>
      </c>
    </row>
    <row r="3538" spans="51:75" x14ac:dyDescent="0.3">
      <c r="AY3538" s="251" t="e">
        <f>VLOOKUP(C3538,#REF!, 2,FALSE)</f>
        <v>#REF!</v>
      </c>
      <c r="BM3538" s="191" t="s">
        <v>1413</v>
      </c>
      <c r="BN3538" s="191" t="s">
        <v>3046</v>
      </c>
      <c r="BO3538" s="191" t="s">
        <v>7957</v>
      </c>
      <c r="BU3538" s="191" t="s">
        <v>1413</v>
      </c>
      <c r="BV3538" s="191" t="s">
        <v>3046</v>
      </c>
      <c r="BW3538" s="191" t="s">
        <v>7957</v>
      </c>
    </row>
    <row r="3539" spans="51:75" x14ac:dyDescent="0.3">
      <c r="AY3539" s="251" t="e">
        <f>VLOOKUP(C3539,#REF!, 2,FALSE)</f>
        <v>#REF!</v>
      </c>
      <c r="BM3539" s="191" t="s">
        <v>1414</v>
      </c>
      <c r="BN3539" s="191" t="s">
        <v>3046</v>
      </c>
      <c r="BO3539" s="191" t="s">
        <v>7958</v>
      </c>
      <c r="BU3539" s="191" t="s">
        <v>1414</v>
      </c>
      <c r="BV3539" s="191" t="s">
        <v>3046</v>
      </c>
      <c r="BW3539" s="191" t="s">
        <v>7958</v>
      </c>
    </row>
    <row r="3540" spans="51:75" x14ac:dyDescent="0.3">
      <c r="AY3540" s="251" t="e">
        <f>VLOOKUP(C3540,#REF!, 2,FALSE)</f>
        <v>#REF!</v>
      </c>
      <c r="BM3540" s="191" t="s">
        <v>1415</v>
      </c>
      <c r="BN3540" s="191" t="s">
        <v>3046</v>
      </c>
      <c r="BO3540" s="191" t="s">
        <v>7960</v>
      </c>
      <c r="BU3540" s="191" t="s">
        <v>1415</v>
      </c>
      <c r="BV3540" s="191" t="s">
        <v>3046</v>
      </c>
      <c r="BW3540" s="191" t="s">
        <v>7960</v>
      </c>
    </row>
    <row r="3541" spans="51:75" x14ac:dyDescent="0.3">
      <c r="AY3541" s="251" t="e">
        <f>VLOOKUP(C3541,#REF!, 2,FALSE)</f>
        <v>#REF!</v>
      </c>
      <c r="BM3541" s="191" t="s">
        <v>7961</v>
      </c>
      <c r="BN3541" s="191" t="s">
        <v>3203</v>
      </c>
      <c r="BO3541" s="191" t="s">
        <v>2984</v>
      </c>
      <c r="BU3541" s="191" t="s">
        <v>7961</v>
      </c>
      <c r="BV3541" s="191" t="s">
        <v>3203</v>
      </c>
      <c r="BW3541" s="191" t="s">
        <v>2984</v>
      </c>
    </row>
    <row r="3542" spans="51:75" x14ac:dyDescent="0.3">
      <c r="AY3542" s="251" t="e">
        <f>VLOOKUP(C3542,#REF!, 2,FALSE)</f>
        <v>#REF!</v>
      </c>
      <c r="BM3542" s="191" t="s">
        <v>7963</v>
      </c>
      <c r="BN3542" s="191" t="s">
        <v>3253</v>
      </c>
      <c r="BO3542" s="191" t="s">
        <v>2984</v>
      </c>
      <c r="BU3542" s="191" t="s">
        <v>7963</v>
      </c>
      <c r="BV3542" s="191" t="s">
        <v>3253</v>
      </c>
      <c r="BW3542" s="191" t="s">
        <v>2984</v>
      </c>
    </row>
    <row r="3543" spans="51:75" x14ac:dyDescent="0.3">
      <c r="AY3543" s="251" t="e">
        <f>VLOOKUP(C3543,#REF!, 2,FALSE)</f>
        <v>#REF!</v>
      </c>
      <c r="BM3543" s="191" t="s">
        <v>7964</v>
      </c>
      <c r="BN3543" s="191" t="s">
        <v>3046</v>
      </c>
      <c r="BO3543" s="191" t="s">
        <v>5351</v>
      </c>
      <c r="BU3543" s="191" t="s">
        <v>7964</v>
      </c>
      <c r="BV3543" s="191" t="s">
        <v>3046</v>
      </c>
      <c r="BW3543" s="191" t="s">
        <v>5351</v>
      </c>
    </row>
    <row r="3544" spans="51:75" x14ac:dyDescent="0.3">
      <c r="AY3544" s="251" t="e">
        <f>VLOOKUP(C3544,#REF!, 2,FALSE)</f>
        <v>#REF!</v>
      </c>
      <c r="BM3544" s="191" t="s">
        <v>7965</v>
      </c>
      <c r="BN3544" s="191" t="s">
        <v>2394</v>
      </c>
      <c r="BO3544" s="191" t="s">
        <v>2984</v>
      </c>
      <c r="BU3544" s="191" t="s">
        <v>7965</v>
      </c>
      <c r="BV3544" s="191" t="s">
        <v>2394</v>
      </c>
      <c r="BW3544" s="191" t="s">
        <v>2984</v>
      </c>
    </row>
    <row r="3545" spans="51:75" x14ac:dyDescent="0.3">
      <c r="AY3545" s="251" t="e">
        <f>VLOOKUP(C3545,#REF!, 2,FALSE)</f>
        <v>#REF!</v>
      </c>
      <c r="BM3545" s="191" t="s">
        <v>7966</v>
      </c>
      <c r="BN3545" s="191" t="s">
        <v>3006</v>
      </c>
      <c r="BO3545" s="191" t="s">
        <v>2984</v>
      </c>
      <c r="BU3545" s="191" t="s">
        <v>7966</v>
      </c>
      <c r="BV3545" s="191" t="s">
        <v>3006</v>
      </c>
      <c r="BW3545" s="191" t="s">
        <v>2984</v>
      </c>
    </row>
    <row r="3546" spans="51:75" x14ac:dyDescent="0.3">
      <c r="AY3546" s="251" t="e">
        <f>VLOOKUP(C3546,#REF!, 2,FALSE)</f>
        <v>#REF!</v>
      </c>
      <c r="BM3546" s="191" t="s">
        <v>7967</v>
      </c>
      <c r="BN3546" s="191" t="s">
        <v>1734</v>
      </c>
      <c r="BO3546" s="191" t="s">
        <v>7970</v>
      </c>
      <c r="BU3546" s="191" t="s">
        <v>7967</v>
      </c>
      <c r="BV3546" s="191" t="s">
        <v>1734</v>
      </c>
      <c r="BW3546" s="191" t="s">
        <v>7970</v>
      </c>
    </row>
    <row r="3547" spans="51:75" x14ac:dyDescent="0.3">
      <c r="AY3547" s="251" t="e">
        <f>VLOOKUP(C3547,#REF!, 2,FALSE)</f>
        <v>#REF!</v>
      </c>
      <c r="BM3547" s="191" t="s">
        <v>7971</v>
      </c>
      <c r="BN3547" s="191" t="s">
        <v>2984</v>
      </c>
      <c r="BO3547" s="191" t="s">
        <v>2984</v>
      </c>
      <c r="BU3547" s="191" t="s">
        <v>7971</v>
      </c>
      <c r="BV3547" s="191" t="s">
        <v>2984</v>
      </c>
      <c r="BW3547" s="191" t="s">
        <v>2984</v>
      </c>
    </row>
    <row r="3548" spans="51:75" x14ac:dyDescent="0.3">
      <c r="AY3548" s="251" t="e">
        <f>VLOOKUP(C3548,#REF!, 2,FALSE)</f>
        <v>#REF!</v>
      </c>
      <c r="BM3548" s="191" t="s">
        <v>7973</v>
      </c>
      <c r="BN3548" s="191" t="s">
        <v>2984</v>
      </c>
      <c r="BO3548" s="191" t="s">
        <v>2984</v>
      </c>
      <c r="BU3548" s="191" t="s">
        <v>7973</v>
      </c>
      <c r="BV3548" s="191" t="s">
        <v>2984</v>
      </c>
      <c r="BW3548" s="191" t="s">
        <v>2984</v>
      </c>
    </row>
    <row r="3549" spans="51:75" x14ac:dyDescent="0.3">
      <c r="AY3549" s="251" t="e">
        <f>VLOOKUP(C3549,#REF!, 2,FALSE)</f>
        <v>#REF!</v>
      </c>
      <c r="BM3549" s="191" t="s">
        <v>7974</v>
      </c>
      <c r="BN3549" s="191" t="s">
        <v>2984</v>
      </c>
      <c r="BO3549" s="191" t="s">
        <v>2984</v>
      </c>
      <c r="BU3549" s="191" t="s">
        <v>7974</v>
      </c>
      <c r="BV3549" s="191" t="s">
        <v>2984</v>
      </c>
      <c r="BW3549" s="191" t="s">
        <v>2984</v>
      </c>
    </row>
    <row r="3550" spans="51:75" x14ac:dyDescent="0.3">
      <c r="AY3550" s="251" t="e">
        <f>VLOOKUP(C3550,#REF!, 2,FALSE)</f>
        <v>#REF!</v>
      </c>
      <c r="BM3550" s="191" t="s">
        <v>485</v>
      </c>
      <c r="BN3550" s="191" t="s">
        <v>3203</v>
      </c>
      <c r="BO3550" s="191" t="s">
        <v>7976</v>
      </c>
      <c r="BU3550" s="191" t="s">
        <v>485</v>
      </c>
      <c r="BV3550" s="191" t="s">
        <v>3203</v>
      </c>
      <c r="BW3550" s="191" t="s">
        <v>7976</v>
      </c>
    </row>
    <row r="3551" spans="51:75" x14ac:dyDescent="0.3">
      <c r="AY3551" s="251" t="e">
        <f>VLOOKUP(C3551,#REF!, 2,FALSE)</f>
        <v>#REF!</v>
      </c>
      <c r="BM3551" s="191" t="s">
        <v>7977</v>
      </c>
      <c r="BN3551" s="191" t="s">
        <v>3203</v>
      </c>
      <c r="BO3551" s="191" t="s">
        <v>7978</v>
      </c>
      <c r="BU3551" s="191" t="s">
        <v>7977</v>
      </c>
      <c r="BV3551" s="191" t="s">
        <v>3203</v>
      </c>
      <c r="BW3551" s="191" t="s">
        <v>7978</v>
      </c>
    </row>
    <row r="3552" spans="51:75" x14ac:dyDescent="0.3">
      <c r="AY3552" s="251" t="e">
        <f>VLOOKUP(C3552,#REF!, 2,FALSE)</f>
        <v>#REF!</v>
      </c>
      <c r="BM3552" s="191" t="s">
        <v>1416</v>
      </c>
      <c r="BN3552" s="191" t="s">
        <v>720</v>
      </c>
      <c r="BO3552" s="191" t="s">
        <v>7979</v>
      </c>
      <c r="BU3552" s="191" t="s">
        <v>1416</v>
      </c>
      <c r="BV3552" s="191" t="s">
        <v>720</v>
      </c>
      <c r="BW3552" s="191" t="s">
        <v>7979</v>
      </c>
    </row>
    <row r="3553" spans="51:75" x14ac:dyDescent="0.3">
      <c r="AY3553" s="251" t="e">
        <f>VLOOKUP(C3553,#REF!, 2,FALSE)</f>
        <v>#REF!</v>
      </c>
      <c r="BM3553" s="191" t="s">
        <v>7980</v>
      </c>
      <c r="BN3553" s="191" t="s">
        <v>1343</v>
      </c>
      <c r="BO3553" s="191" t="s">
        <v>1603</v>
      </c>
      <c r="BU3553" s="191" t="s">
        <v>7980</v>
      </c>
      <c r="BV3553" s="191" t="s">
        <v>1343</v>
      </c>
      <c r="BW3553" s="191" t="s">
        <v>1603</v>
      </c>
    </row>
    <row r="3554" spans="51:75" x14ac:dyDescent="0.3">
      <c r="AY3554" s="251" t="e">
        <f>VLOOKUP(C3554,#REF!, 2,FALSE)</f>
        <v>#REF!</v>
      </c>
      <c r="BM3554" s="191" t="s">
        <v>7981</v>
      </c>
      <c r="BN3554" s="191" t="s">
        <v>2984</v>
      </c>
      <c r="BO3554" s="191" t="s">
        <v>7982</v>
      </c>
      <c r="BU3554" s="191" t="s">
        <v>7981</v>
      </c>
      <c r="BV3554" s="191" t="s">
        <v>2984</v>
      </c>
      <c r="BW3554" s="191" t="s">
        <v>7982</v>
      </c>
    </row>
    <row r="3555" spans="51:75" x14ac:dyDescent="0.3">
      <c r="AY3555" s="251" t="e">
        <f>VLOOKUP(C3555,#REF!, 2,FALSE)</f>
        <v>#REF!</v>
      </c>
      <c r="BM3555" s="191" t="s">
        <v>7983</v>
      </c>
      <c r="BN3555" s="191" t="s">
        <v>1343</v>
      </c>
      <c r="BO3555" s="191" t="s">
        <v>7984</v>
      </c>
      <c r="BU3555" s="191" t="s">
        <v>7983</v>
      </c>
      <c r="BV3555" s="191" t="s">
        <v>1343</v>
      </c>
      <c r="BW3555" s="191" t="s">
        <v>7984</v>
      </c>
    </row>
    <row r="3556" spans="51:75" x14ac:dyDescent="0.3">
      <c r="AY3556" s="251" t="e">
        <f>VLOOKUP(C3556,#REF!, 2,FALSE)</f>
        <v>#REF!</v>
      </c>
      <c r="BM3556" s="191" t="s">
        <v>1417</v>
      </c>
      <c r="BN3556" s="191" t="s">
        <v>2984</v>
      </c>
      <c r="BO3556" s="191" t="s">
        <v>2984</v>
      </c>
      <c r="BU3556" s="191" t="s">
        <v>1417</v>
      </c>
      <c r="BV3556" s="191" t="s">
        <v>2984</v>
      </c>
      <c r="BW3556" s="191" t="s">
        <v>2984</v>
      </c>
    </row>
    <row r="3557" spans="51:75" x14ac:dyDescent="0.3">
      <c r="AY3557" s="251" t="e">
        <f>VLOOKUP(C3557,#REF!, 2,FALSE)</f>
        <v>#REF!</v>
      </c>
      <c r="BM3557" s="191" t="s">
        <v>7985</v>
      </c>
      <c r="BN3557" s="191" t="s">
        <v>2984</v>
      </c>
      <c r="BO3557" s="191" t="s">
        <v>2984</v>
      </c>
      <c r="BU3557" s="191" t="s">
        <v>7985</v>
      </c>
      <c r="BV3557" s="191" t="s">
        <v>2984</v>
      </c>
      <c r="BW3557" s="191" t="s">
        <v>2984</v>
      </c>
    </row>
    <row r="3558" spans="51:75" x14ac:dyDescent="0.3">
      <c r="AY3558" s="251" t="e">
        <f>VLOOKUP(C3558,#REF!, 2,FALSE)</f>
        <v>#REF!</v>
      </c>
      <c r="BM3558" s="191" t="s">
        <v>464</v>
      </c>
      <c r="BN3558" s="191" t="s">
        <v>1343</v>
      </c>
      <c r="BO3558" s="191" t="s">
        <v>3573</v>
      </c>
      <c r="BU3558" s="191" t="s">
        <v>464</v>
      </c>
      <c r="BV3558" s="191" t="s">
        <v>1343</v>
      </c>
      <c r="BW3558" s="191" t="s">
        <v>3573</v>
      </c>
    </row>
    <row r="3559" spans="51:75" x14ac:dyDescent="0.3">
      <c r="AY3559" s="251" t="e">
        <f>VLOOKUP(C3559,#REF!, 2,FALSE)</f>
        <v>#REF!</v>
      </c>
      <c r="BM3559" s="191" t="s">
        <v>7986</v>
      </c>
      <c r="BN3559" s="191" t="s">
        <v>2984</v>
      </c>
      <c r="BO3559" s="191" t="s">
        <v>2984</v>
      </c>
      <c r="BU3559" s="191" t="s">
        <v>7986</v>
      </c>
      <c r="BV3559" s="191" t="s">
        <v>2984</v>
      </c>
      <c r="BW3559" s="191" t="s">
        <v>2984</v>
      </c>
    </row>
    <row r="3560" spans="51:75" x14ac:dyDescent="0.3">
      <c r="AY3560" s="251" t="e">
        <f>VLOOKUP(C3560,#REF!, 2,FALSE)</f>
        <v>#REF!</v>
      </c>
      <c r="BM3560" s="191" t="s">
        <v>7987</v>
      </c>
      <c r="BN3560" s="191" t="s">
        <v>2984</v>
      </c>
      <c r="BO3560" s="191" t="s">
        <v>2984</v>
      </c>
      <c r="BU3560" s="191" t="s">
        <v>7987</v>
      </c>
      <c r="BV3560" s="191" t="s">
        <v>2984</v>
      </c>
      <c r="BW3560" s="191" t="s">
        <v>2984</v>
      </c>
    </row>
    <row r="3561" spans="51:75" x14ac:dyDescent="0.3">
      <c r="AY3561" s="251" t="e">
        <f>VLOOKUP(C3561,#REF!, 2,FALSE)</f>
        <v>#REF!</v>
      </c>
      <c r="BM3561" s="191" t="s">
        <v>1424</v>
      </c>
      <c r="BN3561" s="191" t="s">
        <v>1343</v>
      </c>
      <c r="BO3561" s="191" t="s">
        <v>7988</v>
      </c>
      <c r="BU3561" s="191" t="s">
        <v>1424</v>
      </c>
      <c r="BV3561" s="191" t="s">
        <v>1343</v>
      </c>
      <c r="BW3561" s="191" t="s">
        <v>7988</v>
      </c>
    </row>
    <row r="3562" spans="51:75" x14ac:dyDescent="0.3">
      <c r="AY3562" s="251" t="e">
        <f>VLOOKUP(C3562,#REF!, 2,FALSE)</f>
        <v>#REF!</v>
      </c>
      <c r="BM3562" s="191" t="s">
        <v>7989</v>
      </c>
      <c r="BN3562" s="191" t="s">
        <v>2984</v>
      </c>
      <c r="BO3562" s="191" t="s">
        <v>2984</v>
      </c>
      <c r="BU3562" s="191" t="s">
        <v>7989</v>
      </c>
      <c r="BV3562" s="191" t="s">
        <v>2984</v>
      </c>
      <c r="BW3562" s="191" t="s">
        <v>2984</v>
      </c>
    </row>
    <row r="3563" spans="51:75" x14ac:dyDescent="0.3">
      <c r="AY3563" s="251" t="e">
        <f>VLOOKUP(C3563,#REF!, 2,FALSE)</f>
        <v>#REF!</v>
      </c>
      <c r="BM3563" s="191" t="s">
        <v>7990</v>
      </c>
      <c r="BN3563" s="191" t="s">
        <v>2984</v>
      </c>
      <c r="BO3563" s="191" t="s">
        <v>2984</v>
      </c>
      <c r="BU3563" s="191" t="s">
        <v>7990</v>
      </c>
      <c r="BV3563" s="191" t="s">
        <v>2984</v>
      </c>
      <c r="BW3563" s="191" t="s">
        <v>2984</v>
      </c>
    </row>
    <row r="3564" spans="51:75" x14ac:dyDescent="0.3">
      <c r="AY3564" s="251" t="e">
        <f>VLOOKUP(C3564,#REF!, 2,FALSE)</f>
        <v>#REF!</v>
      </c>
      <c r="BM3564" s="191" t="s">
        <v>7991</v>
      </c>
      <c r="BN3564" s="191" t="s">
        <v>863</v>
      </c>
      <c r="BO3564" s="191" t="s">
        <v>3599</v>
      </c>
      <c r="BU3564" s="191" t="s">
        <v>7991</v>
      </c>
      <c r="BV3564" s="191" t="s">
        <v>863</v>
      </c>
      <c r="BW3564" s="191" t="s">
        <v>3599</v>
      </c>
    </row>
    <row r="3565" spans="51:75" x14ac:dyDescent="0.3">
      <c r="AY3565" s="251" t="e">
        <f>VLOOKUP(C3565,#REF!, 2,FALSE)</f>
        <v>#REF!</v>
      </c>
      <c r="BM3565" s="191" t="s">
        <v>7992</v>
      </c>
      <c r="BN3565" s="191" t="s">
        <v>2984</v>
      </c>
      <c r="BO3565" s="191" t="s">
        <v>2984</v>
      </c>
      <c r="BU3565" s="191" t="s">
        <v>7992</v>
      </c>
      <c r="BV3565" s="191" t="s">
        <v>2984</v>
      </c>
      <c r="BW3565" s="191" t="s">
        <v>2984</v>
      </c>
    </row>
    <row r="3566" spans="51:75" x14ac:dyDescent="0.3">
      <c r="AY3566" s="251" t="e">
        <f>VLOOKUP(C3566,#REF!, 2,FALSE)</f>
        <v>#REF!</v>
      </c>
      <c r="BM3566" s="191" t="s">
        <v>7993</v>
      </c>
      <c r="BN3566" s="191" t="s">
        <v>2984</v>
      </c>
      <c r="BO3566" s="191" t="s">
        <v>2984</v>
      </c>
      <c r="BU3566" s="191" t="s">
        <v>7993</v>
      </c>
      <c r="BV3566" s="191" t="s">
        <v>2984</v>
      </c>
      <c r="BW3566" s="191" t="s">
        <v>2984</v>
      </c>
    </row>
    <row r="3567" spans="51:75" x14ac:dyDescent="0.3">
      <c r="AY3567" s="251" t="e">
        <f>VLOOKUP(C3567,#REF!, 2,FALSE)</f>
        <v>#REF!</v>
      </c>
      <c r="BM3567" s="191" t="s">
        <v>457</v>
      </c>
      <c r="BN3567" s="191" t="s">
        <v>2984</v>
      </c>
      <c r="BO3567" s="191" t="s">
        <v>2984</v>
      </c>
      <c r="BU3567" s="191" t="s">
        <v>457</v>
      </c>
      <c r="BV3567" s="191" t="s">
        <v>2984</v>
      </c>
      <c r="BW3567" s="191" t="s">
        <v>2984</v>
      </c>
    </row>
    <row r="3568" spans="51:75" x14ac:dyDescent="0.3">
      <c r="AY3568" s="251" t="e">
        <f>VLOOKUP(C3568,#REF!, 2,FALSE)</f>
        <v>#REF!</v>
      </c>
      <c r="BM3568" s="191" t="s">
        <v>7994</v>
      </c>
      <c r="BN3568" s="191" t="s">
        <v>2984</v>
      </c>
      <c r="BO3568" s="191" t="s">
        <v>2984</v>
      </c>
      <c r="BU3568" s="191" t="s">
        <v>7994</v>
      </c>
      <c r="BV3568" s="191" t="s">
        <v>2984</v>
      </c>
      <c r="BW3568" s="191" t="s">
        <v>2984</v>
      </c>
    </row>
    <row r="3569" spans="51:75" x14ac:dyDescent="0.3">
      <c r="AY3569" s="251" t="e">
        <f>VLOOKUP(C3569,#REF!, 2,FALSE)</f>
        <v>#REF!</v>
      </c>
      <c r="BM3569" s="191" t="s">
        <v>7995</v>
      </c>
      <c r="BN3569" s="191" t="s">
        <v>2984</v>
      </c>
      <c r="BO3569" s="191" t="s">
        <v>2984</v>
      </c>
      <c r="BU3569" s="191" t="s">
        <v>7995</v>
      </c>
      <c r="BV3569" s="191" t="s">
        <v>2984</v>
      </c>
      <c r="BW3569" s="191" t="s">
        <v>2984</v>
      </c>
    </row>
    <row r="3570" spans="51:75" x14ac:dyDescent="0.3">
      <c r="AY3570" s="251" t="e">
        <f>VLOOKUP(C3570,#REF!, 2,FALSE)</f>
        <v>#REF!</v>
      </c>
      <c r="BM3570" s="191" t="s">
        <v>1425</v>
      </c>
      <c r="BN3570" s="191" t="s">
        <v>1343</v>
      </c>
      <c r="BO3570" s="191" t="s">
        <v>7997</v>
      </c>
      <c r="BU3570" s="191" t="s">
        <v>1425</v>
      </c>
      <c r="BV3570" s="191" t="s">
        <v>1343</v>
      </c>
      <c r="BW3570" s="191" t="s">
        <v>7997</v>
      </c>
    </row>
    <row r="3571" spans="51:75" x14ac:dyDescent="0.3">
      <c r="AY3571" s="251" t="e">
        <f>VLOOKUP(C3571,#REF!, 2,FALSE)</f>
        <v>#REF!</v>
      </c>
      <c r="BM3571" s="191" t="s">
        <v>7998</v>
      </c>
      <c r="BN3571" s="191" t="s">
        <v>2984</v>
      </c>
      <c r="BO3571" s="191" t="s">
        <v>2984</v>
      </c>
      <c r="BU3571" s="191" t="s">
        <v>7998</v>
      </c>
      <c r="BV3571" s="191" t="s">
        <v>2984</v>
      </c>
      <c r="BW3571" s="191" t="s">
        <v>2984</v>
      </c>
    </row>
    <row r="3572" spans="51:75" x14ac:dyDescent="0.3">
      <c r="AY3572" s="251" t="e">
        <f>VLOOKUP(C3572,#REF!, 2,FALSE)</f>
        <v>#REF!</v>
      </c>
      <c r="BM3572" s="191" t="s">
        <v>7999</v>
      </c>
      <c r="BN3572" s="191" t="s">
        <v>2984</v>
      </c>
      <c r="BO3572" s="191" t="s">
        <v>2984</v>
      </c>
      <c r="BU3572" s="191" t="s">
        <v>7999</v>
      </c>
      <c r="BV3572" s="191" t="s">
        <v>2984</v>
      </c>
      <c r="BW3572" s="191" t="s">
        <v>2984</v>
      </c>
    </row>
    <row r="3573" spans="51:75" x14ac:dyDescent="0.3">
      <c r="AY3573" s="251" t="e">
        <f>VLOOKUP(C3573,#REF!, 2,FALSE)</f>
        <v>#REF!</v>
      </c>
      <c r="BM3573" s="191" t="s">
        <v>8000</v>
      </c>
      <c r="BN3573" s="191" t="s">
        <v>2984</v>
      </c>
      <c r="BO3573" s="191" t="s">
        <v>2984</v>
      </c>
      <c r="BU3573" s="191" t="s">
        <v>8000</v>
      </c>
      <c r="BV3573" s="191" t="s">
        <v>2984</v>
      </c>
      <c r="BW3573" s="191" t="s">
        <v>2984</v>
      </c>
    </row>
    <row r="3574" spans="51:75" x14ac:dyDescent="0.3">
      <c r="AY3574" s="251" t="e">
        <f>VLOOKUP(C3574,#REF!, 2,FALSE)</f>
        <v>#REF!</v>
      </c>
      <c r="BM3574" s="191" t="s">
        <v>8001</v>
      </c>
      <c r="BN3574" s="191" t="s">
        <v>2984</v>
      </c>
      <c r="BO3574" s="191" t="s">
        <v>2984</v>
      </c>
      <c r="BU3574" s="191" t="s">
        <v>8001</v>
      </c>
      <c r="BV3574" s="191" t="s">
        <v>2984</v>
      </c>
      <c r="BW3574" s="191" t="s">
        <v>2984</v>
      </c>
    </row>
    <row r="3575" spans="51:75" x14ac:dyDescent="0.3">
      <c r="AY3575" s="251" t="e">
        <f>VLOOKUP(C3575,#REF!, 2,FALSE)</f>
        <v>#REF!</v>
      </c>
      <c r="BM3575" s="191" t="s">
        <v>8002</v>
      </c>
      <c r="BN3575" s="191" t="s">
        <v>2984</v>
      </c>
      <c r="BO3575" s="191" t="s">
        <v>2984</v>
      </c>
      <c r="BU3575" s="191" t="s">
        <v>8002</v>
      </c>
      <c r="BV3575" s="191" t="s">
        <v>2984</v>
      </c>
      <c r="BW3575" s="191" t="s">
        <v>2984</v>
      </c>
    </row>
    <row r="3576" spans="51:75" x14ac:dyDescent="0.3">
      <c r="AY3576" s="251" t="e">
        <f>VLOOKUP(C3576,#REF!, 2,FALSE)</f>
        <v>#REF!</v>
      </c>
      <c r="BM3576" s="191" t="s">
        <v>8003</v>
      </c>
      <c r="BN3576" s="191" t="s">
        <v>2984</v>
      </c>
      <c r="BO3576" s="191" t="s">
        <v>2984</v>
      </c>
      <c r="BU3576" s="191" t="s">
        <v>8003</v>
      </c>
      <c r="BV3576" s="191" t="s">
        <v>2984</v>
      </c>
      <c r="BW3576" s="191" t="s">
        <v>2984</v>
      </c>
    </row>
    <row r="3577" spans="51:75" x14ac:dyDescent="0.3">
      <c r="AY3577" s="251" t="e">
        <f>VLOOKUP(C3577,#REF!, 2,FALSE)</f>
        <v>#REF!</v>
      </c>
      <c r="BM3577" s="191" t="s">
        <v>1427</v>
      </c>
      <c r="BN3577" s="191" t="s">
        <v>2984</v>
      </c>
      <c r="BO3577" s="191" t="s">
        <v>2984</v>
      </c>
      <c r="BU3577" s="191" t="s">
        <v>1427</v>
      </c>
      <c r="BV3577" s="191" t="s">
        <v>2984</v>
      </c>
      <c r="BW3577" s="191" t="s">
        <v>2984</v>
      </c>
    </row>
    <row r="3578" spans="51:75" x14ac:dyDescent="0.3">
      <c r="AY3578" s="251" t="e">
        <f>VLOOKUP(C3578,#REF!, 2,FALSE)</f>
        <v>#REF!</v>
      </c>
      <c r="BM3578" s="191" t="s">
        <v>8005</v>
      </c>
      <c r="BN3578" s="191" t="s">
        <v>2984</v>
      </c>
      <c r="BO3578" s="191" t="s">
        <v>2984</v>
      </c>
      <c r="BU3578" s="191" t="s">
        <v>8005</v>
      </c>
      <c r="BV3578" s="191" t="s">
        <v>2984</v>
      </c>
      <c r="BW3578" s="191" t="s">
        <v>2984</v>
      </c>
    </row>
    <row r="3579" spans="51:75" x14ac:dyDescent="0.3">
      <c r="AY3579" s="251" t="e">
        <f>VLOOKUP(C3579,#REF!, 2,FALSE)</f>
        <v>#REF!</v>
      </c>
      <c r="BM3579" s="191" t="s">
        <v>8007</v>
      </c>
      <c r="BN3579" s="191" t="s">
        <v>2984</v>
      </c>
      <c r="BO3579" s="191" t="s">
        <v>2984</v>
      </c>
      <c r="BU3579" s="191" t="s">
        <v>8007</v>
      </c>
      <c r="BV3579" s="191" t="s">
        <v>2984</v>
      </c>
      <c r="BW3579" s="191" t="s">
        <v>2984</v>
      </c>
    </row>
    <row r="3580" spans="51:75" x14ac:dyDescent="0.3">
      <c r="AY3580" s="251" t="e">
        <f>VLOOKUP(C3580,#REF!, 2,FALSE)</f>
        <v>#REF!</v>
      </c>
      <c r="BM3580" s="191" t="s">
        <v>8008</v>
      </c>
      <c r="BN3580" s="191" t="s">
        <v>2984</v>
      </c>
      <c r="BO3580" s="191" t="s">
        <v>2984</v>
      </c>
      <c r="BU3580" s="191" t="s">
        <v>8008</v>
      </c>
      <c r="BV3580" s="191" t="s">
        <v>2984</v>
      </c>
      <c r="BW3580" s="191" t="s">
        <v>2984</v>
      </c>
    </row>
    <row r="3581" spans="51:75" x14ac:dyDescent="0.3">
      <c r="AY3581" s="251" t="e">
        <f>VLOOKUP(C3581,#REF!, 2,FALSE)</f>
        <v>#REF!</v>
      </c>
      <c r="BM3581" s="191" t="s">
        <v>484</v>
      </c>
      <c r="BN3581" s="191" t="s">
        <v>2984</v>
      </c>
      <c r="BO3581" s="191" t="s">
        <v>5359</v>
      </c>
      <c r="BU3581" s="191" t="s">
        <v>484</v>
      </c>
      <c r="BV3581" s="191" t="s">
        <v>2984</v>
      </c>
      <c r="BW3581" s="191" t="s">
        <v>5359</v>
      </c>
    </row>
    <row r="3582" spans="51:75" x14ac:dyDescent="0.3">
      <c r="AY3582" s="251" t="e">
        <f>VLOOKUP(C3582,#REF!, 2,FALSE)</f>
        <v>#REF!</v>
      </c>
      <c r="BM3582" s="191" t="s">
        <v>8009</v>
      </c>
      <c r="BN3582" s="191" t="s">
        <v>2984</v>
      </c>
      <c r="BO3582" s="191" t="s">
        <v>2984</v>
      </c>
      <c r="BU3582" s="191" t="s">
        <v>8009</v>
      </c>
      <c r="BV3582" s="191" t="s">
        <v>2984</v>
      </c>
      <c r="BW3582" s="191" t="s">
        <v>2984</v>
      </c>
    </row>
    <row r="3583" spans="51:75" x14ac:dyDescent="0.3">
      <c r="AY3583" s="251" t="e">
        <f>VLOOKUP(C3583,#REF!, 2,FALSE)</f>
        <v>#REF!</v>
      </c>
      <c r="BM3583" s="191" t="s">
        <v>8010</v>
      </c>
      <c r="BN3583" s="191" t="s">
        <v>2984</v>
      </c>
      <c r="BO3583" s="191" t="s">
        <v>785</v>
      </c>
      <c r="BU3583" s="191" t="s">
        <v>8010</v>
      </c>
      <c r="BV3583" s="191" t="s">
        <v>2984</v>
      </c>
      <c r="BW3583" s="191" t="s">
        <v>785</v>
      </c>
    </row>
    <row r="3584" spans="51:75" x14ac:dyDescent="0.3">
      <c r="AY3584" s="251" t="e">
        <f>VLOOKUP(C3584,#REF!, 2,FALSE)</f>
        <v>#REF!</v>
      </c>
      <c r="BM3584" s="191" t="s">
        <v>8011</v>
      </c>
      <c r="BN3584" s="191" t="s">
        <v>2984</v>
      </c>
      <c r="BO3584" s="191" t="s">
        <v>7502</v>
      </c>
      <c r="BU3584" s="191" t="s">
        <v>8011</v>
      </c>
      <c r="BV3584" s="191" t="s">
        <v>2984</v>
      </c>
      <c r="BW3584" s="191" t="s">
        <v>7502</v>
      </c>
    </row>
    <row r="3585" spans="51:75" x14ac:dyDescent="0.3">
      <c r="AY3585" s="251" t="e">
        <f>VLOOKUP(C3585,#REF!, 2,FALSE)</f>
        <v>#REF!</v>
      </c>
      <c r="BM3585" s="191" t="s">
        <v>1428</v>
      </c>
      <c r="BN3585" s="191" t="s">
        <v>2984</v>
      </c>
      <c r="BO3585" s="191" t="s">
        <v>8012</v>
      </c>
      <c r="BU3585" s="191" t="s">
        <v>1428</v>
      </c>
      <c r="BV3585" s="191" t="s">
        <v>2984</v>
      </c>
      <c r="BW3585" s="191" t="s">
        <v>8012</v>
      </c>
    </row>
    <row r="3586" spans="51:75" x14ac:dyDescent="0.3">
      <c r="AY3586" s="251" t="e">
        <f>VLOOKUP(C3586,#REF!, 2,FALSE)</f>
        <v>#REF!</v>
      </c>
      <c r="BM3586" s="191" t="s">
        <v>8013</v>
      </c>
      <c r="BN3586" s="191" t="s">
        <v>2984</v>
      </c>
      <c r="BO3586" s="191" t="s">
        <v>4738</v>
      </c>
      <c r="BU3586" s="191" t="s">
        <v>8013</v>
      </c>
      <c r="BV3586" s="191" t="s">
        <v>2984</v>
      </c>
      <c r="BW3586" s="191" t="s">
        <v>4738</v>
      </c>
    </row>
    <row r="3587" spans="51:75" x14ac:dyDescent="0.3">
      <c r="AY3587" s="251" t="e">
        <f>VLOOKUP(C3587,#REF!, 2,FALSE)</f>
        <v>#REF!</v>
      </c>
      <c r="BM3587" s="191" t="s">
        <v>8014</v>
      </c>
      <c r="BN3587" s="191" t="s">
        <v>2984</v>
      </c>
      <c r="BO3587" s="191" t="s">
        <v>4020</v>
      </c>
      <c r="BU3587" s="191" t="s">
        <v>8014</v>
      </c>
      <c r="BV3587" s="191" t="s">
        <v>2984</v>
      </c>
      <c r="BW3587" s="191" t="s">
        <v>4020</v>
      </c>
    </row>
    <row r="3588" spans="51:75" x14ac:dyDescent="0.3">
      <c r="AY3588" s="251" t="e">
        <f>VLOOKUP(C3588,#REF!, 2,FALSE)</f>
        <v>#REF!</v>
      </c>
      <c r="BM3588" s="191" t="s">
        <v>8015</v>
      </c>
      <c r="BN3588" s="191" t="s">
        <v>2984</v>
      </c>
      <c r="BO3588" s="191" t="s">
        <v>1955</v>
      </c>
      <c r="BU3588" s="191" t="s">
        <v>8015</v>
      </c>
      <c r="BV3588" s="191" t="s">
        <v>2984</v>
      </c>
      <c r="BW3588" s="191" t="s">
        <v>1955</v>
      </c>
    </row>
    <row r="3589" spans="51:75" x14ac:dyDescent="0.3">
      <c r="AY3589" s="251" t="e">
        <f>VLOOKUP(C3589,#REF!, 2,FALSE)</f>
        <v>#REF!</v>
      </c>
      <c r="BM3589" s="191" t="s">
        <v>8016</v>
      </c>
      <c r="BN3589" s="191" t="s">
        <v>2984</v>
      </c>
      <c r="BO3589" s="191" t="s">
        <v>4475</v>
      </c>
      <c r="BU3589" s="191" t="s">
        <v>8016</v>
      </c>
      <c r="BV3589" s="191" t="s">
        <v>2984</v>
      </c>
      <c r="BW3589" s="191" t="s">
        <v>4475</v>
      </c>
    </row>
    <row r="3590" spans="51:75" x14ac:dyDescent="0.3">
      <c r="AY3590" s="251" t="e">
        <f>VLOOKUP(C3590,#REF!, 2,FALSE)</f>
        <v>#REF!</v>
      </c>
      <c r="BM3590" s="191" t="s">
        <v>8017</v>
      </c>
      <c r="BN3590" s="191" t="s">
        <v>2984</v>
      </c>
      <c r="BO3590" s="191" t="s">
        <v>2984</v>
      </c>
      <c r="BU3590" s="191" t="s">
        <v>8017</v>
      </c>
      <c r="BV3590" s="191" t="s">
        <v>2984</v>
      </c>
      <c r="BW3590" s="191" t="s">
        <v>2984</v>
      </c>
    </row>
    <row r="3591" spans="51:75" x14ac:dyDescent="0.3">
      <c r="AY3591" s="251" t="e">
        <f>VLOOKUP(C3591,#REF!, 2,FALSE)</f>
        <v>#REF!</v>
      </c>
      <c r="BM3591" s="191" t="s">
        <v>8018</v>
      </c>
      <c r="BN3591" s="191" t="s">
        <v>2984</v>
      </c>
      <c r="BO3591" s="191" t="s">
        <v>8019</v>
      </c>
      <c r="BU3591" s="191" t="s">
        <v>8018</v>
      </c>
      <c r="BV3591" s="191" t="s">
        <v>2984</v>
      </c>
      <c r="BW3591" s="191" t="s">
        <v>8019</v>
      </c>
    </row>
    <row r="3592" spans="51:75" x14ac:dyDescent="0.3">
      <c r="AY3592" s="251" t="e">
        <f>VLOOKUP(C3592,#REF!, 2,FALSE)</f>
        <v>#REF!</v>
      </c>
      <c r="BM3592" s="191" t="s">
        <v>8021</v>
      </c>
      <c r="BN3592" s="191" t="s">
        <v>2984</v>
      </c>
      <c r="BO3592" s="191" t="s">
        <v>5688</v>
      </c>
      <c r="BU3592" s="191" t="s">
        <v>8021</v>
      </c>
      <c r="BV3592" s="191" t="s">
        <v>2984</v>
      </c>
      <c r="BW3592" s="191" t="s">
        <v>5688</v>
      </c>
    </row>
    <row r="3593" spans="51:75" x14ac:dyDescent="0.3">
      <c r="AY3593" s="251" t="e">
        <f>VLOOKUP(C3593,#REF!, 2,FALSE)</f>
        <v>#REF!</v>
      </c>
      <c r="BM3593" s="191" t="s">
        <v>8022</v>
      </c>
      <c r="BN3593" s="191" t="s">
        <v>2984</v>
      </c>
      <c r="BO3593" s="191" t="s">
        <v>2984</v>
      </c>
      <c r="BU3593" s="191" t="s">
        <v>8022</v>
      </c>
      <c r="BV3593" s="191" t="s">
        <v>2984</v>
      </c>
      <c r="BW3593" s="191" t="s">
        <v>2984</v>
      </c>
    </row>
    <row r="3594" spans="51:75" x14ac:dyDescent="0.3">
      <c r="AY3594" s="251" t="e">
        <f>VLOOKUP(C3594,#REF!, 2,FALSE)</f>
        <v>#REF!</v>
      </c>
      <c r="BM3594" s="191" t="s">
        <v>8023</v>
      </c>
      <c r="BN3594" s="191" t="s">
        <v>2984</v>
      </c>
      <c r="BO3594" s="191" t="s">
        <v>2984</v>
      </c>
      <c r="BU3594" s="191" t="s">
        <v>8023</v>
      </c>
      <c r="BV3594" s="191" t="s">
        <v>2984</v>
      </c>
      <c r="BW3594" s="191" t="s">
        <v>2984</v>
      </c>
    </row>
    <row r="3595" spans="51:75" x14ac:dyDescent="0.3">
      <c r="AY3595" s="251" t="e">
        <f>VLOOKUP(C3595,#REF!, 2,FALSE)</f>
        <v>#REF!</v>
      </c>
      <c r="BM3595" s="191" t="s">
        <v>8026</v>
      </c>
      <c r="BN3595" s="191" t="s">
        <v>2984</v>
      </c>
      <c r="BO3595" s="191" t="s">
        <v>2984</v>
      </c>
      <c r="BU3595" s="191" t="s">
        <v>8026</v>
      </c>
      <c r="BV3595" s="191" t="s">
        <v>2984</v>
      </c>
      <c r="BW3595" s="191" t="s">
        <v>2984</v>
      </c>
    </row>
    <row r="3596" spans="51:75" x14ac:dyDescent="0.3">
      <c r="AY3596" s="251" t="e">
        <f>VLOOKUP(C3596,#REF!, 2,FALSE)</f>
        <v>#REF!</v>
      </c>
      <c r="BM3596" s="191" t="s">
        <v>8027</v>
      </c>
      <c r="BN3596" s="191" t="s">
        <v>2984</v>
      </c>
      <c r="BO3596" s="191" t="s">
        <v>2984</v>
      </c>
      <c r="BU3596" s="191" t="s">
        <v>8027</v>
      </c>
      <c r="BV3596" s="191" t="s">
        <v>2984</v>
      </c>
      <c r="BW3596" s="191" t="s">
        <v>2984</v>
      </c>
    </row>
    <row r="3597" spans="51:75" x14ac:dyDescent="0.3">
      <c r="AY3597" s="251" t="e">
        <f>VLOOKUP(C3597,#REF!, 2,FALSE)</f>
        <v>#REF!</v>
      </c>
      <c r="BM3597" s="191" t="s">
        <v>8028</v>
      </c>
      <c r="BN3597" s="191" t="s">
        <v>2984</v>
      </c>
      <c r="BO3597" s="191" t="s">
        <v>2984</v>
      </c>
      <c r="BU3597" s="191" t="s">
        <v>8028</v>
      </c>
      <c r="BV3597" s="191" t="s">
        <v>2984</v>
      </c>
      <c r="BW3597" s="191" t="s">
        <v>2984</v>
      </c>
    </row>
    <row r="3598" spans="51:75" x14ac:dyDescent="0.3">
      <c r="AY3598" s="251" t="e">
        <f>VLOOKUP(C3598,#REF!, 2,FALSE)</f>
        <v>#REF!</v>
      </c>
      <c r="BM3598" s="191" t="s">
        <v>8030</v>
      </c>
      <c r="BN3598" s="191" t="s">
        <v>2984</v>
      </c>
      <c r="BO3598" s="191" t="s">
        <v>2984</v>
      </c>
      <c r="BU3598" s="191" t="s">
        <v>8030</v>
      </c>
      <c r="BV3598" s="191" t="s">
        <v>2984</v>
      </c>
      <c r="BW3598" s="191" t="s">
        <v>2984</v>
      </c>
    </row>
    <row r="3599" spans="51:75" x14ac:dyDescent="0.3">
      <c r="AY3599" s="251" t="e">
        <f>VLOOKUP(C3599,#REF!, 2,FALSE)</f>
        <v>#REF!</v>
      </c>
      <c r="BM3599" s="191" t="s">
        <v>8032</v>
      </c>
      <c r="BN3599" s="191" t="s">
        <v>2984</v>
      </c>
      <c r="BO3599" s="191" t="s">
        <v>2984</v>
      </c>
      <c r="BU3599" s="191" t="s">
        <v>8032</v>
      </c>
      <c r="BV3599" s="191" t="s">
        <v>2984</v>
      </c>
      <c r="BW3599" s="191" t="s">
        <v>2984</v>
      </c>
    </row>
    <row r="3600" spans="51:75" x14ac:dyDescent="0.3">
      <c r="AY3600" s="251" t="e">
        <f>VLOOKUP(C3600,#REF!, 2,FALSE)</f>
        <v>#REF!</v>
      </c>
      <c r="BM3600" s="191" t="s">
        <v>8034</v>
      </c>
      <c r="BN3600" s="191" t="s">
        <v>2984</v>
      </c>
      <c r="BO3600" s="191" t="s">
        <v>2984</v>
      </c>
      <c r="BU3600" s="191" t="s">
        <v>8034</v>
      </c>
      <c r="BV3600" s="191" t="s">
        <v>2984</v>
      </c>
      <c r="BW3600" s="191" t="s">
        <v>2984</v>
      </c>
    </row>
    <row r="3601" spans="51:75" x14ac:dyDescent="0.3">
      <c r="AY3601" s="251" t="e">
        <f>VLOOKUP(C3601,#REF!, 2,FALSE)</f>
        <v>#REF!</v>
      </c>
      <c r="BM3601" s="191" t="s">
        <v>8035</v>
      </c>
      <c r="BN3601" s="191" t="s">
        <v>2984</v>
      </c>
      <c r="BO3601" s="191" t="s">
        <v>8036</v>
      </c>
      <c r="BU3601" s="191" t="s">
        <v>8035</v>
      </c>
      <c r="BV3601" s="191" t="s">
        <v>2984</v>
      </c>
      <c r="BW3601" s="191" t="s">
        <v>8036</v>
      </c>
    </row>
    <row r="3602" spans="51:75" x14ac:dyDescent="0.3">
      <c r="AY3602" s="251" t="e">
        <f>VLOOKUP(C3602,#REF!, 2,FALSE)</f>
        <v>#REF!</v>
      </c>
      <c r="BM3602" s="191" t="s">
        <v>8037</v>
      </c>
      <c r="BN3602" s="191" t="s">
        <v>2984</v>
      </c>
      <c r="BO3602" s="191" t="s">
        <v>3174</v>
      </c>
      <c r="BU3602" s="191" t="s">
        <v>8037</v>
      </c>
      <c r="BV3602" s="191" t="s">
        <v>2984</v>
      </c>
      <c r="BW3602" s="191" t="s">
        <v>3174</v>
      </c>
    </row>
    <row r="3603" spans="51:75" x14ac:dyDescent="0.3">
      <c r="AY3603" s="251" t="e">
        <f>VLOOKUP(C3603,#REF!, 2,FALSE)</f>
        <v>#REF!</v>
      </c>
      <c r="BM3603" s="191" t="s">
        <v>1430</v>
      </c>
      <c r="BN3603" s="191" t="s">
        <v>3046</v>
      </c>
      <c r="BO3603" s="191" t="s">
        <v>771</v>
      </c>
      <c r="BU3603" s="191" t="s">
        <v>1430</v>
      </c>
      <c r="BV3603" s="191" t="s">
        <v>3046</v>
      </c>
      <c r="BW3603" s="191" t="s">
        <v>771</v>
      </c>
    </row>
    <row r="3604" spans="51:75" x14ac:dyDescent="0.3">
      <c r="AY3604" s="251" t="e">
        <f>VLOOKUP(C3604,#REF!, 2,FALSE)</f>
        <v>#REF!</v>
      </c>
      <c r="BM3604" s="191" t="s">
        <v>8039</v>
      </c>
      <c r="BN3604" s="191" t="s">
        <v>2984</v>
      </c>
      <c r="BO3604" s="191" t="s">
        <v>2984</v>
      </c>
      <c r="BU3604" s="191" t="s">
        <v>8039</v>
      </c>
      <c r="BV3604" s="191" t="s">
        <v>2984</v>
      </c>
      <c r="BW3604" s="191" t="s">
        <v>2984</v>
      </c>
    </row>
    <row r="3605" spans="51:75" x14ac:dyDescent="0.3">
      <c r="AY3605" s="251" t="e">
        <f>VLOOKUP(C3605,#REF!, 2,FALSE)</f>
        <v>#REF!</v>
      </c>
      <c r="BM3605" s="191" t="s">
        <v>8040</v>
      </c>
      <c r="BN3605" s="191" t="s">
        <v>2984</v>
      </c>
      <c r="BO3605" s="191" t="s">
        <v>2172</v>
      </c>
      <c r="BU3605" s="191" t="s">
        <v>8040</v>
      </c>
      <c r="BV3605" s="191" t="s">
        <v>2984</v>
      </c>
      <c r="BW3605" s="191" t="s">
        <v>2172</v>
      </c>
    </row>
    <row r="3606" spans="51:75" x14ac:dyDescent="0.3">
      <c r="AY3606" s="251" t="e">
        <f>VLOOKUP(C3606,#REF!, 2,FALSE)</f>
        <v>#REF!</v>
      </c>
      <c r="BM3606" s="191" t="s">
        <v>8041</v>
      </c>
      <c r="BN3606" s="191" t="s">
        <v>2984</v>
      </c>
      <c r="BO3606" s="191" t="s">
        <v>8042</v>
      </c>
      <c r="BU3606" s="191" t="s">
        <v>8041</v>
      </c>
      <c r="BV3606" s="191" t="s">
        <v>2984</v>
      </c>
      <c r="BW3606" s="191" t="s">
        <v>8042</v>
      </c>
    </row>
    <row r="3607" spans="51:75" x14ac:dyDescent="0.3">
      <c r="AY3607" s="251" t="e">
        <f>VLOOKUP(C3607,#REF!, 2,FALSE)</f>
        <v>#REF!</v>
      </c>
      <c r="BM3607" s="191" t="s">
        <v>1431</v>
      </c>
      <c r="BN3607" s="191" t="s">
        <v>2984</v>
      </c>
      <c r="BO3607" s="191" t="s">
        <v>3489</v>
      </c>
      <c r="BU3607" s="191" t="s">
        <v>1431</v>
      </c>
      <c r="BV3607" s="191" t="s">
        <v>2984</v>
      </c>
      <c r="BW3607" s="191" t="s">
        <v>3489</v>
      </c>
    </row>
    <row r="3608" spans="51:75" x14ac:dyDescent="0.3">
      <c r="AY3608" s="251" t="e">
        <f>VLOOKUP(C3608,#REF!, 2,FALSE)</f>
        <v>#REF!</v>
      </c>
      <c r="BM3608" s="191" t="s">
        <v>8044</v>
      </c>
      <c r="BN3608" s="191" t="s">
        <v>2984</v>
      </c>
      <c r="BO3608" s="191" t="s">
        <v>2984</v>
      </c>
      <c r="BU3608" s="191" t="s">
        <v>8044</v>
      </c>
      <c r="BV3608" s="191" t="s">
        <v>2984</v>
      </c>
      <c r="BW3608" s="191" t="s">
        <v>2984</v>
      </c>
    </row>
    <row r="3609" spans="51:75" x14ac:dyDescent="0.3">
      <c r="AY3609" s="251" t="e">
        <f>VLOOKUP(C3609,#REF!, 2,FALSE)</f>
        <v>#REF!</v>
      </c>
      <c r="BM3609" s="191" t="s">
        <v>8045</v>
      </c>
      <c r="BN3609" s="191" t="s">
        <v>2984</v>
      </c>
      <c r="BO3609" s="191" t="s">
        <v>8046</v>
      </c>
      <c r="BU3609" s="191" t="s">
        <v>8045</v>
      </c>
      <c r="BV3609" s="191" t="s">
        <v>2984</v>
      </c>
      <c r="BW3609" s="191" t="s">
        <v>8046</v>
      </c>
    </row>
    <row r="3610" spans="51:75" x14ac:dyDescent="0.3">
      <c r="AY3610" s="251" t="e">
        <f>VLOOKUP(C3610,#REF!, 2,FALSE)</f>
        <v>#REF!</v>
      </c>
      <c r="BM3610" s="191" t="s">
        <v>8047</v>
      </c>
      <c r="BN3610" s="191" t="s">
        <v>2984</v>
      </c>
      <c r="BO3610" s="191" t="s">
        <v>2984</v>
      </c>
      <c r="BU3610" s="191" t="s">
        <v>8047</v>
      </c>
      <c r="BV3610" s="191" t="s">
        <v>2984</v>
      </c>
      <c r="BW3610" s="191" t="s">
        <v>2984</v>
      </c>
    </row>
    <row r="3611" spans="51:75" x14ac:dyDescent="0.3">
      <c r="AY3611" s="251" t="e">
        <f>VLOOKUP(C3611,#REF!, 2,FALSE)</f>
        <v>#REF!</v>
      </c>
      <c r="BM3611" s="191" t="s">
        <v>8049</v>
      </c>
      <c r="BN3611" s="191" t="s">
        <v>2984</v>
      </c>
      <c r="BO3611" s="191" t="s">
        <v>8050</v>
      </c>
      <c r="BU3611" s="191" t="s">
        <v>8049</v>
      </c>
      <c r="BV3611" s="191" t="s">
        <v>2984</v>
      </c>
      <c r="BW3611" s="191" t="s">
        <v>8050</v>
      </c>
    </row>
    <row r="3612" spans="51:75" x14ac:dyDescent="0.3">
      <c r="AY3612" s="251" t="e">
        <f>VLOOKUP(C3612,#REF!, 2,FALSE)</f>
        <v>#REF!</v>
      </c>
      <c r="BM3612" s="191" t="s">
        <v>8051</v>
      </c>
      <c r="BN3612" s="191" t="s">
        <v>2984</v>
      </c>
      <c r="BO3612" s="191" t="s">
        <v>8052</v>
      </c>
      <c r="BU3612" s="191" t="s">
        <v>8051</v>
      </c>
      <c r="BV3612" s="191" t="s">
        <v>2984</v>
      </c>
      <c r="BW3612" s="191" t="s">
        <v>8052</v>
      </c>
    </row>
    <row r="3613" spans="51:75" x14ac:dyDescent="0.3">
      <c r="AY3613" s="251" t="e">
        <f>VLOOKUP(C3613,#REF!, 2,FALSE)</f>
        <v>#REF!</v>
      </c>
      <c r="BM3613" s="191" t="s">
        <v>460</v>
      </c>
      <c r="BN3613" s="191" t="s">
        <v>2984</v>
      </c>
      <c r="BO3613" s="191" t="s">
        <v>2984</v>
      </c>
      <c r="BU3613" s="191" t="s">
        <v>460</v>
      </c>
      <c r="BV3613" s="191" t="s">
        <v>2984</v>
      </c>
      <c r="BW3613" s="191" t="s">
        <v>2984</v>
      </c>
    </row>
    <row r="3614" spans="51:75" x14ac:dyDescent="0.3">
      <c r="AY3614" s="251" t="e">
        <f>VLOOKUP(C3614,#REF!, 2,FALSE)</f>
        <v>#REF!</v>
      </c>
      <c r="BM3614" s="191" t="s">
        <v>8055</v>
      </c>
      <c r="BN3614" s="191" t="s">
        <v>2984</v>
      </c>
      <c r="BO3614" s="191" t="s">
        <v>1403</v>
      </c>
      <c r="BU3614" s="191" t="s">
        <v>8055</v>
      </c>
      <c r="BV3614" s="191" t="s">
        <v>2984</v>
      </c>
      <c r="BW3614" s="191" t="s">
        <v>1403</v>
      </c>
    </row>
    <row r="3615" spans="51:75" x14ac:dyDescent="0.3">
      <c r="AY3615" s="251" t="e">
        <f>VLOOKUP(C3615,#REF!, 2,FALSE)</f>
        <v>#REF!</v>
      </c>
      <c r="BM3615" s="191" t="s">
        <v>8056</v>
      </c>
      <c r="BN3615" s="191" t="s">
        <v>2984</v>
      </c>
      <c r="BO3615" s="191" t="s">
        <v>780</v>
      </c>
      <c r="BU3615" s="191" t="s">
        <v>8056</v>
      </c>
      <c r="BV3615" s="191" t="s">
        <v>2984</v>
      </c>
      <c r="BW3615" s="191" t="s">
        <v>780</v>
      </c>
    </row>
    <row r="3616" spans="51:75" x14ac:dyDescent="0.3">
      <c r="AY3616" s="251" t="e">
        <f>VLOOKUP(C3616,#REF!, 2,FALSE)</f>
        <v>#REF!</v>
      </c>
      <c r="BM3616" s="191" t="s">
        <v>8057</v>
      </c>
      <c r="BN3616" s="191" t="s">
        <v>2984</v>
      </c>
      <c r="BO3616" s="191" t="s">
        <v>2984</v>
      </c>
      <c r="BU3616" s="191" t="s">
        <v>8057</v>
      </c>
      <c r="BV3616" s="191" t="s">
        <v>2984</v>
      </c>
      <c r="BW3616" s="191" t="s">
        <v>2984</v>
      </c>
    </row>
    <row r="3617" spans="51:75" x14ac:dyDescent="0.3">
      <c r="AY3617" s="251" t="e">
        <f>VLOOKUP(C3617,#REF!, 2,FALSE)</f>
        <v>#REF!</v>
      </c>
      <c r="BM3617" s="191" t="s">
        <v>8058</v>
      </c>
      <c r="BN3617" s="191" t="s">
        <v>2984</v>
      </c>
      <c r="BO3617" s="191" t="s">
        <v>8059</v>
      </c>
      <c r="BU3617" s="191" t="s">
        <v>8058</v>
      </c>
      <c r="BV3617" s="191" t="s">
        <v>2984</v>
      </c>
      <c r="BW3617" s="191" t="s">
        <v>8059</v>
      </c>
    </row>
    <row r="3618" spans="51:75" x14ac:dyDescent="0.3">
      <c r="AY3618" s="251" t="e">
        <f>VLOOKUP(C3618,#REF!, 2,FALSE)</f>
        <v>#REF!</v>
      </c>
      <c r="BM3618" s="191" t="s">
        <v>8060</v>
      </c>
      <c r="BN3618" s="191" t="s">
        <v>2984</v>
      </c>
      <c r="BO3618" s="191" t="s">
        <v>6935</v>
      </c>
      <c r="BU3618" s="191" t="s">
        <v>8060</v>
      </c>
      <c r="BV3618" s="191" t="s">
        <v>2984</v>
      </c>
      <c r="BW3618" s="191" t="s">
        <v>6935</v>
      </c>
    </row>
    <row r="3619" spans="51:75" x14ac:dyDescent="0.3">
      <c r="AY3619" s="251" t="e">
        <f>VLOOKUP(C3619,#REF!, 2,FALSE)</f>
        <v>#REF!</v>
      </c>
      <c r="BM3619" s="191" t="s">
        <v>8061</v>
      </c>
      <c r="BN3619" s="191" t="s">
        <v>792</v>
      </c>
      <c r="BO3619" s="191" t="s">
        <v>2359</v>
      </c>
      <c r="BU3619" s="191" t="s">
        <v>8061</v>
      </c>
      <c r="BV3619" s="191" t="s">
        <v>792</v>
      </c>
      <c r="BW3619" s="191" t="s">
        <v>2359</v>
      </c>
    </row>
    <row r="3620" spans="51:75" x14ac:dyDescent="0.3">
      <c r="AY3620" s="251" t="e">
        <f>VLOOKUP(C3620,#REF!, 2,FALSE)</f>
        <v>#REF!</v>
      </c>
      <c r="BM3620" s="191" t="s">
        <v>8062</v>
      </c>
      <c r="BN3620" s="191" t="s">
        <v>2984</v>
      </c>
      <c r="BO3620" s="191" t="s">
        <v>2984</v>
      </c>
      <c r="BU3620" s="191" t="s">
        <v>8062</v>
      </c>
      <c r="BV3620" s="191" t="s">
        <v>2984</v>
      </c>
      <c r="BW3620" s="191" t="s">
        <v>2984</v>
      </c>
    </row>
    <row r="3621" spans="51:75" x14ac:dyDescent="0.3">
      <c r="AY3621" s="251" t="e">
        <f>VLOOKUP(C3621,#REF!, 2,FALSE)</f>
        <v>#REF!</v>
      </c>
      <c r="BM3621" s="191" t="s">
        <v>8064</v>
      </c>
      <c r="BN3621" s="191" t="s">
        <v>2984</v>
      </c>
      <c r="BO3621" s="191" t="s">
        <v>2984</v>
      </c>
      <c r="BU3621" s="191" t="s">
        <v>8064</v>
      </c>
      <c r="BV3621" s="191" t="s">
        <v>2984</v>
      </c>
      <c r="BW3621" s="191" t="s">
        <v>2984</v>
      </c>
    </row>
    <row r="3622" spans="51:75" x14ac:dyDescent="0.3">
      <c r="AY3622" s="251" t="e">
        <f>VLOOKUP(C3622,#REF!, 2,FALSE)</f>
        <v>#REF!</v>
      </c>
      <c r="BM3622" s="191" t="s">
        <v>8065</v>
      </c>
      <c r="BN3622" s="191" t="s">
        <v>1270</v>
      </c>
      <c r="BO3622" s="191" t="s">
        <v>8066</v>
      </c>
      <c r="BU3622" s="191" t="s">
        <v>8065</v>
      </c>
      <c r="BV3622" s="191" t="s">
        <v>1270</v>
      </c>
      <c r="BW3622" s="191" t="s">
        <v>8066</v>
      </c>
    </row>
    <row r="3623" spans="51:75" x14ac:dyDescent="0.3">
      <c r="AY3623" s="251" t="e">
        <f>VLOOKUP(C3623,#REF!, 2,FALSE)</f>
        <v>#REF!</v>
      </c>
      <c r="BM3623" s="191" t="s">
        <v>1432</v>
      </c>
      <c r="BN3623" s="191" t="s">
        <v>3046</v>
      </c>
      <c r="BO3623" s="191" t="s">
        <v>8067</v>
      </c>
      <c r="BU3623" s="191" t="s">
        <v>1432</v>
      </c>
      <c r="BV3623" s="191" t="s">
        <v>3046</v>
      </c>
      <c r="BW3623" s="191" t="s">
        <v>8067</v>
      </c>
    </row>
    <row r="3624" spans="51:75" x14ac:dyDescent="0.3">
      <c r="AY3624" s="251" t="e">
        <f>VLOOKUP(C3624,#REF!, 2,FALSE)</f>
        <v>#REF!</v>
      </c>
      <c r="BM3624" s="191" t="s">
        <v>8068</v>
      </c>
      <c r="BN3624" s="191" t="s">
        <v>2394</v>
      </c>
      <c r="BO3624" s="191" t="s">
        <v>8069</v>
      </c>
      <c r="BU3624" s="191" t="s">
        <v>8068</v>
      </c>
      <c r="BV3624" s="191" t="s">
        <v>2394</v>
      </c>
      <c r="BW3624" s="191" t="s">
        <v>8069</v>
      </c>
    </row>
    <row r="3625" spans="51:75" x14ac:dyDescent="0.3">
      <c r="AY3625" s="251" t="e">
        <f>VLOOKUP(C3625,#REF!, 2,FALSE)</f>
        <v>#REF!</v>
      </c>
      <c r="BM3625" s="191" t="s">
        <v>8070</v>
      </c>
      <c r="BN3625" s="191" t="s">
        <v>2984</v>
      </c>
      <c r="BO3625" s="191" t="s">
        <v>8071</v>
      </c>
      <c r="BU3625" s="191" t="s">
        <v>8070</v>
      </c>
      <c r="BV3625" s="191" t="s">
        <v>2984</v>
      </c>
      <c r="BW3625" s="191" t="s">
        <v>8071</v>
      </c>
    </row>
    <row r="3626" spans="51:75" x14ac:dyDescent="0.3">
      <c r="AY3626" s="251" t="e">
        <f>VLOOKUP(C3626,#REF!, 2,FALSE)</f>
        <v>#REF!</v>
      </c>
      <c r="BM3626" s="191" t="s">
        <v>8072</v>
      </c>
      <c r="BN3626" s="191" t="s">
        <v>620</v>
      </c>
      <c r="BO3626" s="191" t="s">
        <v>2369</v>
      </c>
      <c r="BU3626" s="191" t="s">
        <v>8072</v>
      </c>
      <c r="BV3626" s="191" t="s">
        <v>620</v>
      </c>
      <c r="BW3626" s="191" t="s">
        <v>2369</v>
      </c>
    </row>
    <row r="3627" spans="51:75" x14ac:dyDescent="0.3">
      <c r="AY3627" s="251" t="e">
        <f>VLOOKUP(C3627,#REF!, 2,FALSE)</f>
        <v>#REF!</v>
      </c>
      <c r="BM3627" s="191" t="s">
        <v>8074</v>
      </c>
      <c r="BN3627" s="191" t="s">
        <v>2984</v>
      </c>
      <c r="BO3627" s="191" t="s">
        <v>2984</v>
      </c>
      <c r="BU3627" s="191" t="s">
        <v>8074</v>
      </c>
      <c r="BV3627" s="191" t="s">
        <v>2984</v>
      </c>
      <c r="BW3627" s="191" t="s">
        <v>2984</v>
      </c>
    </row>
    <row r="3628" spans="51:75" x14ac:dyDescent="0.3">
      <c r="AY3628" s="251" t="e">
        <f>VLOOKUP(C3628,#REF!, 2,FALSE)</f>
        <v>#REF!</v>
      </c>
      <c r="BM3628" s="191" t="s">
        <v>8075</v>
      </c>
      <c r="BN3628" s="191" t="s">
        <v>2984</v>
      </c>
      <c r="BO3628" s="191" t="s">
        <v>2984</v>
      </c>
      <c r="BU3628" s="191" t="s">
        <v>8075</v>
      </c>
      <c r="BV3628" s="191" t="s">
        <v>2984</v>
      </c>
      <c r="BW3628" s="191" t="s">
        <v>2984</v>
      </c>
    </row>
    <row r="3629" spans="51:75" x14ac:dyDescent="0.3">
      <c r="AY3629" s="251" t="e">
        <f>VLOOKUP(C3629,#REF!, 2,FALSE)</f>
        <v>#REF!</v>
      </c>
      <c r="BM3629" s="191" t="s">
        <v>8076</v>
      </c>
      <c r="BN3629" s="191" t="s">
        <v>2984</v>
      </c>
      <c r="BO3629" s="191" t="s">
        <v>2984</v>
      </c>
      <c r="BU3629" s="191" t="s">
        <v>8076</v>
      </c>
      <c r="BV3629" s="191" t="s">
        <v>2984</v>
      </c>
      <c r="BW3629" s="191" t="s">
        <v>2984</v>
      </c>
    </row>
    <row r="3630" spans="51:75" x14ac:dyDescent="0.3">
      <c r="AY3630" s="251" t="e">
        <f>VLOOKUP(C3630,#REF!, 2,FALSE)</f>
        <v>#REF!</v>
      </c>
      <c r="BM3630" s="191" t="s">
        <v>8077</v>
      </c>
      <c r="BN3630" s="191" t="s">
        <v>2984</v>
      </c>
      <c r="BO3630" s="191" t="s">
        <v>2984</v>
      </c>
      <c r="BU3630" s="191" t="s">
        <v>8077</v>
      </c>
      <c r="BV3630" s="191" t="s">
        <v>2984</v>
      </c>
      <c r="BW3630" s="191" t="s">
        <v>2984</v>
      </c>
    </row>
    <row r="3631" spans="51:75" x14ac:dyDescent="0.3">
      <c r="AY3631" s="251" t="e">
        <f>VLOOKUP(C3631,#REF!, 2,FALSE)</f>
        <v>#REF!</v>
      </c>
      <c r="BM3631" s="191" t="s">
        <v>8079</v>
      </c>
      <c r="BN3631" s="191" t="s">
        <v>2984</v>
      </c>
      <c r="BO3631" s="191" t="s">
        <v>2984</v>
      </c>
      <c r="BU3631" s="191" t="s">
        <v>8079</v>
      </c>
      <c r="BV3631" s="191" t="s">
        <v>2984</v>
      </c>
      <c r="BW3631" s="191" t="s">
        <v>2984</v>
      </c>
    </row>
    <row r="3632" spans="51:75" x14ac:dyDescent="0.3">
      <c r="AY3632" s="251" t="e">
        <f>VLOOKUP(C3632,#REF!, 2,FALSE)</f>
        <v>#REF!</v>
      </c>
      <c r="BM3632" s="191" t="s">
        <v>459</v>
      </c>
      <c r="BN3632" s="191" t="s">
        <v>2984</v>
      </c>
      <c r="BO3632" s="191" t="s">
        <v>2984</v>
      </c>
      <c r="BU3632" s="191" t="s">
        <v>459</v>
      </c>
      <c r="BV3632" s="191" t="s">
        <v>2984</v>
      </c>
      <c r="BW3632" s="191" t="s">
        <v>2984</v>
      </c>
    </row>
    <row r="3633" spans="51:75" x14ac:dyDescent="0.3">
      <c r="AY3633" s="251" t="e">
        <f>VLOOKUP(C3633,#REF!, 2,FALSE)</f>
        <v>#REF!</v>
      </c>
      <c r="BM3633" s="191" t="s">
        <v>8081</v>
      </c>
      <c r="BN3633" s="191" t="s">
        <v>2984</v>
      </c>
      <c r="BO3633" s="191" t="s">
        <v>771</v>
      </c>
      <c r="BU3633" s="191" t="s">
        <v>8081</v>
      </c>
      <c r="BV3633" s="191" t="s">
        <v>2984</v>
      </c>
      <c r="BW3633" s="191" t="s">
        <v>771</v>
      </c>
    </row>
    <row r="3634" spans="51:75" x14ac:dyDescent="0.3">
      <c r="AY3634" s="251" t="e">
        <f>VLOOKUP(C3634,#REF!, 2,FALSE)</f>
        <v>#REF!</v>
      </c>
      <c r="BM3634" s="191" t="s">
        <v>8082</v>
      </c>
      <c r="BN3634" s="191" t="s">
        <v>2984</v>
      </c>
      <c r="BO3634" s="191" t="s">
        <v>2984</v>
      </c>
      <c r="BU3634" s="191" t="s">
        <v>8082</v>
      </c>
      <c r="BV3634" s="191" t="s">
        <v>2984</v>
      </c>
      <c r="BW3634" s="191" t="s">
        <v>2984</v>
      </c>
    </row>
    <row r="3635" spans="51:75" x14ac:dyDescent="0.3">
      <c r="AY3635" s="251" t="e">
        <f>VLOOKUP(C3635,#REF!, 2,FALSE)</f>
        <v>#REF!</v>
      </c>
      <c r="BM3635" s="191" t="s">
        <v>8083</v>
      </c>
      <c r="BN3635" s="191" t="s">
        <v>2984</v>
      </c>
      <c r="BO3635" s="191" t="s">
        <v>2984</v>
      </c>
      <c r="BU3635" s="191" t="s">
        <v>8083</v>
      </c>
      <c r="BV3635" s="191" t="s">
        <v>2984</v>
      </c>
      <c r="BW3635" s="191" t="s">
        <v>2984</v>
      </c>
    </row>
    <row r="3636" spans="51:75" x14ac:dyDescent="0.3">
      <c r="AY3636" s="251" t="e">
        <f>VLOOKUP(C3636,#REF!, 2,FALSE)</f>
        <v>#REF!</v>
      </c>
      <c r="BM3636" s="191" t="s">
        <v>8085</v>
      </c>
      <c r="BN3636" s="191" t="s">
        <v>2984</v>
      </c>
      <c r="BO3636" s="191" t="s">
        <v>2984</v>
      </c>
      <c r="BU3636" s="191" t="s">
        <v>8085</v>
      </c>
      <c r="BV3636" s="191" t="s">
        <v>2984</v>
      </c>
      <c r="BW3636" s="191" t="s">
        <v>2984</v>
      </c>
    </row>
    <row r="3637" spans="51:75" x14ac:dyDescent="0.3">
      <c r="AY3637" s="251" t="e">
        <f>VLOOKUP(C3637,#REF!, 2,FALSE)</f>
        <v>#REF!</v>
      </c>
      <c r="BM3637" s="191" t="s">
        <v>8087</v>
      </c>
      <c r="BN3637" s="191" t="s">
        <v>2980</v>
      </c>
      <c r="BO3637" s="191" t="s">
        <v>7147</v>
      </c>
      <c r="BU3637" s="191" t="s">
        <v>8087</v>
      </c>
      <c r="BV3637" s="191" t="s">
        <v>2980</v>
      </c>
      <c r="BW3637" s="191" t="s">
        <v>7147</v>
      </c>
    </row>
    <row r="3638" spans="51:75" x14ac:dyDescent="0.3">
      <c r="AY3638" s="251" t="e">
        <f>VLOOKUP(C3638,#REF!, 2,FALSE)</f>
        <v>#REF!</v>
      </c>
      <c r="BM3638" s="191" t="s">
        <v>1433</v>
      </c>
      <c r="BN3638" s="191" t="s">
        <v>2984</v>
      </c>
      <c r="BO3638" s="191" t="s">
        <v>2984</v>
      </c>
      <c r="BU3638" s="191" t="s">
        <v>1433</v>
      </c>
      <c r="BV3638" s="191" t="s">
        <v>2984</v>
      </c>
      <c r="BW3638" s="191" t="s">
        <v>2984</v>
      </c>
    </row>
    <row r="3639" spans="51:75" x14ac:dyDescent="0.3">
      <c r="AY3639" s="251" t="e">
        <f>VLOOKUP(C3639,#REF!, 2,FALSE)</f>
        <v>#REF!</v>
      </c>
      <c r="BM3639" s="191" t="s">
        <v>8088</v>
      </c>
      <c r="BN3639" s="191" t="s">
        <v>1343</v>
      </c>
      <c r="BO3639" s="191" t="s">
        <v>8089</v>
      </c>
      <c r="BU3639" s="191" t="s">
        <v>8088</v>
      </c>
      <c r="BV3639" s="191" t="s">
        <v>1343</v>
      </c>
      <c r="BW3639" s="191" t="s">
        <v>8089</v>
      </c>
    </row>
    <row r="3640" spans="51:75" x14ac:dyDescent="0.3">
      <c r="AY3640" s="251" t="e">
        <f>VLOOKUP(C3640,#REF!, 2,FALSE)</f>
        <v>#REF!</v>
      </c>
      <c r="BM3640" s="191" t="s">
        <v>8090</v>
      </c>
      <c r="BN3640" s="191" t="s">
        <v>2984</v>
      </c>
      <c r="BO3640" s="191" t="s">
        <v>2984</v>
      </c>
      <c r="BU3640" s="191" t="s">
        <v>8090</v>
      </c>
      <c r="BV3640" s="191" t="s">
        <v>2984</v>
      </c>
      <c r="BW3640" s="191" t="s">
        <v>2984</v>
      </c>
    </row>
    <row r="3641" spans="51:75" x14ac:dyDescent="0.3">
      <c r="AY3641" s="251" t="e">
        <f>VLOOKUP(C3641,#REF!, 2,FALSE)</f>
        <v>#REF!</v>
      </c>
      <c r="BM3641" s="191" t="s">
        <v>8091</v>
      </c>
      <c r="BN3641" s="191" t="s">
        <v>943</v>
      </c>
      <c r="BO3641" s="191" t="s">
        <v>8092</v>
      </c>
      <c r="BU3641" s="191" t="s">
        <v>8091</v>
      </c>
      <c r="BV3641" s="191" t="s">
        <v>943</v>
      </c>
      <c r="BW3641" s="191" t="s">
        <v>8092</v>
      </c>
    </row>
    <row r="3642" spans="51:75" x14ac:dyDescent="0.3">
      <c r="AY3642" s="251" t="e">
        <f>VLOOKUP(C3642,#REF!, 2,FALSE)</f>
        <v>#REF!</v>
      </c>
      <c r="BM3642" s="191" t="s">
        <v>8093</v>
      </c>
      <c r="BN3642" s="191" t="s">
        <v>2984</v>
      </c>
      <c r="BO3642" s="191" t="s">
        <v>2984</v>
      </c>
      <c r="BU3642" s="191" t="s">
        <v>8093</v>
      </c>
      <c r="BV3642" s="191" t="s">
        <v>2984</v>
      </c>
      <c r="BW3642" s="191" t="s">
        <v>2984</v>
      </c>
    </row>
    <row r="3643" spans="51:75" x14ac:dyDescent="0.3">
      <c r="AY3643" s="251" t="e">
        <f>VLOOKUP(C3643,#REF!, 2,FALSE)</f>
        <v>#REF!</v>
      </c>
      <c r="BM3643" s="191" t="s">
        <v>8095</v>
      </c>
      <c r="BN3643" s="191" t="s">
        <v>3003</v>
      </c>
      <c r="BO3643" s="191" t="s">
        <v>8096</v>
      </c>
      <c r="BU3643" s="191" t="s">
        <v>8095</v>
      </c>
      <c r="BV3643" s="191" t="s">
        <v>3003</v>
      </c>
      <c r="BW3643" s="191" t="s">
        <v>8096</v>
      </c>
    </row>
    <row r="3644" spans="51:75" x14ac:dyDescent="0.3">
      <c r="AY3644" s="251" t="e">
        <f>VLOOKUP(C3644,#REF!, 2,FALSE)</f>
        <v>#REF!</v>
      </c>
      <c r="BM3644" s="191" t="s">
        <v>8097</v>
      </c>
      <c r="BN3644" s="191" t="s">
        <v>2984</v>
      </c>
      <c r="BO3644" s="191" t="s">
        <v>2984</v>
      </c>
      <c r="BU3644" s="191" t="s">
        <v>8097</v>
      </c>
      <c r="BV3644" s="191" t="s">
        <v>2984</v>
      </c>
      <c r="BW3644" s="191" t="s">
        <v>2984</v>
      </c>
    </row>
    <row r="3645" spans="51:75" x14ac:dyDescent="0.3">
      <c r="AY3645" s="251" t="e">
        <f>VLOOKUP(C3645,#REF!, 2,FALSE)</f>
        <v>#REF!</v>
      </c>
      <c r="BM3645" s="191" t="s">
        <v>8098</v>
      </c>
      <c r="BN3645" s="191" t="s">
        <v>2984</v>
      </c>
      <c r="BO3645" s="191" t="s">
        <v>2984</v>
      </c>
      <c r="BU3645" s="191" t="s">
        <v>8098</v>
      </c>
      <c r="BV3645" s="191" t="s">
        <v>2984</v>
      </c>
      <c r="BW3645" s="191" t="s">
        <v>2984</v>
      </c>
    </row>
    <row r="3646" spans="51:75" x14ac:dyDescent="0.3">
      <c r="AY3646" s="251" t="e">
        <f>VLOOKUP(C3646,#REF!, 2,FALSE)</f>
        <v>#REF!</v>
      </c>
      <c r="BM3646" s="191" t="s">
        <v>8099</v>
      </c>
      <c r="BN3646" s="191" t="s">
        <v>2984</v>
      </c>
      <c r="BO3646" s="191" t="s">
        <v>2984</v>
      </c>
      <c r="BU3646" s="191" t="s">
        <v>8099</v>
      </c>
      <c r="BV3646" s="191" t="s">
        <v>2984</v>
      </c>
      <c r="BW3646" s="191" t="s">
        <v>2984</v>
      </c>
    </row>
    <row r="3647" spans="51:75" x14ac:dyDescent="0.3">
      <c r="AY3647" s="251" t="e">
        <f>VLOOKUP(C3647,#REF!, 2,FALSE)</f>
        <v>#REF!</v>
      </c>
      <c r="BM3647" s="191" t="s">
        <v>8100</v>
      </c>
      <c r="BN3647" s="191" t="s">
        <v>2984</v>
      </c>
      <c r="BO3647" s="191" t="s">
        <v>2984</v>
      </c>
      <c r="BU3647" s="191" t="s">
        <v>8100</v>
      </c>
      <c r="BV3647" s="191" t="s">
        <v>2984</v>
      </c>
      <c r="BW3647" s="191" t="s">
        <v>2984</v>
      </c>
    </row>
    <row r="3648" spans="51:75" x14ac:dyDescent="0.3">
      <c r="AY3648" s="251" t="e">
        <f>VLOOKUP(C3648,#REF!, 2,FALSE)</f>
        <v>#REF!</v>
      </c>
      <c r="BM3648" s="191" t="s">
        <v>8101</v>
      </c>
      <c r="BN3648" s="191" t="s">
        <v>2984</v>
      </c>
      <c r="BO3648" s="191" t="s">
        <v>2984</v>
      </c>
      <c r="BU3648" s="191" t="s">
        <v>8101</v>
      </c>
      <c r="BV3648" s="191" t="s">
        <v>2984</v>
      </c>
      <c r="BW3648" s="191" t="s">
        <v>2984</v>
      </c>
    </row>
    <row r="3649" spans="51:75" x14ac:dyDescent="0.3">
      <c r="AY3649" s="251" t="e">
        <f>VLOOKUP(C3649,#REF!, 2,FALSE)</f>
        <v>#REF!</v>
      </c>
      <c r="BM3649" s="191" t="s">
        <v>8102</v>
      </c>
      <c r="BN3649" s="191" t="s">
        <v>2984</v>
      </c>
      <c r="BO3649" s="191" t="s">
        <v>2984</v>
      </c>
      <c r="BU3649" s="191" t="s">
        <v>8102</v>
      </c>
      <c r="BV3649" s="191" t="s">
        <v>2984</v>
      </c>
      <c r="BW3649" s="191" t="s">
        <v>2984</v>
      </c>
    </row>
    <row r="3650" spans="51:75" x14ac:dyDescent="0.3">
      <c r="AY3650" s="251" t="e">
        <f>VLOOKUP(C3650,#REF!, 2,FALSE)</f>
        <v>#REF!</v>
      </c>
      <c r="BM3650" s="191" t="s">
        <v>8103</v>
      </c>
      <c r="BN3650" s="191" t="s">
        <v>2984</v>
      </c>
      <c r="BO3650" s="191" t="s">
        <v>2984</v>
      </c>
      <c r="BU3650" s="191" t="s">
        <v>8103</v>
      </c>
      <c r="BV3650" s="191" t="s">
        <v>2984</v>
      </c>
      <c r="BW3650" s="191" t="s">
        <v>2984</v>
      </c>
    </row>
    <row r="3651" spans="51:75" x14ac:dyDescent="0.3">
      <c r="AY3651" s="251" t="e">
        <f>VLOOKUP(C3651,#REF!, 2,FALSE)</f>
        <v>#REF!</v>
      </c>
      <c r="BM3651" s="191" t="s">
        <v>8105</v>
      </c>
      <c r="BN3651" s="191" t="s">
        <v>2984</v>
      </c>
      <c r="BO3651" s="191" t="s">
        <v>2984</v>
      </c>
      <c r="BU3651" s="191" t="s">
        <v>8105</v>
      </c>
      <c r="BV3651" s="191" t="s">
        <v>2984</v>
      </c>
      <c r="BW3651" s="191" t="s">
        <v>2984</v>
      </c>
    </row>
    <row r="3652" spans="51:75" x14ac:dyDescent="0.3">
      <c r="AY3652" s="251" t="e">
        <f>VLOOKUP(C3652,#REF!, 2,FALSE)</f>
        <v>#REF!</v>
      </c>
      <c r="BM3652" s="191" t="s">
        <v>8106</v>
      </c>
      <c r="BN3652" s="191" t="s">
        <v>2984</v>
      </c>
      <c r="BO3652" s="191" t="s">
        <v>2984</v>
      </c>
      <c r="BU3652" s="191" t="s">
        <v>8106</v>
      </c>
      <c r="BV3652" s="191" t="s">
        <v>2984</v>
      </c>
      <c r="BW3652" s="191" t="s">
        <v>2984</v>
      </c>
    </row>
    <row r="3653" spans="51:75" x14ac:dyDescent="0.3">
      <c r="AY3653" s="251" t="e">
        <f>VLOOKUP(C3653,#REF!, 2,FALSE)</f>
        <v>#REF!</v>
      </c>
      <c r="BM3653" s="191" t="s">
        <v>8109</v>
      </c>
      <c r="BN3653" s="191" t="s">
        <v>2984</v>
      </c>
      <c r="BO3653" s="191" t="s">
        <v>2984</v>
      </c>
      <c r="BU3653" s="191" t="s">
        <v>8109</v>
      </c>
      <c r="BV3653" s="191" t="s">
        <v>2984</v>
      </c>
      <c r="BW3653" s="191" t="s">
        <v>2984</v>
      </c>
    </row>
    <row r="3654" spans="51:75" x14ac:dyDescent="0.3">
      <c r="AY3654" s="251" t="e">
        <f>VLOOKUP(C3654,#REF!, 2,FALSE)</f>
        <v>#REF!</v>
      </c>
      <c r="BM3654" s="191" t="s">
        <v>8110</v>
      </c>
      <c r="BN3654" s="191" t="s">
        <v>2984</v>
      </c>
      <c r="BO3654" s="191" t="s">
        <v>2984</v>
      </c>
      <c r="BU3654" s="191" t="s">
        <v>8110</v>
      </c>
      <c r="BV3654" s="191" t="s">
        <v>2984</v>
      </c>
      <c r="BW3654" s="191" t="s">
        <v>2984</v>
      </c>
    </row>
    <row r="3655" spans="51:75" x14ac:dyDescent="0.3">
      <c r="AY3655" s="251" t="e">
        <f>VLOOKUP(C3655,#REF!, 2,FALSE)</f>
        <v>#REF!</v>
      </c>
      <c r="BM3655" s="191" t="s">
        <v>8111</v>
      </c>
      <c r="BN3655" s="191" t="s">
        <v>2984</v>
      </c>
      <c r="BO3655" s="191" t="s">
        <v>2984</v>
      </c>
      <c r="BU3655" s="191" t="s">
        <v>8111</v>
      </c>
      <c r="BV3655" s="191" t="s">
        <v>2984</v>
      </c>
      <c r="BW3655" s="191" t="s">
        <v>2984</v>
      </c>
    </row>
    <row r="3656" spans="51:75" x14ac:dyDescent="0.3">
      <c r="AY3656" s="251" t="e">
        <f>VLOOKUP(C3656,#REF!, 2,FALSE)</f>
        <v>#REF!</v>
      </c>
      <c r="BM3656" s="191" t="s">
        <v>8112</v>
      </c>
      <c r="BN3656" s="191" t="s">
        <v>2984</v>
      </c>
      <c r="BO3656" s="191" t="s">
        <v>2984</v>
      </c>
      <c r="BU3656" s="191" t="s">
        <v>8112</v>
      </c>
      <c r="BV3656" s="191" t="s">
        <v>2984</v>
      </c>
      <c r="BW3656" s="191" t="s">
        <v>2984</v>
      </c>
    </row>
    <row r="3657" spans="51:75" x14ac:dyDescent="0.3">
      <c r="AY3657" s="251" t="e">
        <f>VLOOKUP(C3657,#REF!, 2,FALSE)</f>
        <v>#REF!</v>
      </c>
      <c r="BM3657" s="191" t="s">
        <v>8114</v>
      </c>
      <c r="BN3657" s="191" t="s">
        <v>2984</v>
      </c>
      <c r="BO3657" s="191" t="s">
        <v>2984</v>
      </c>
      <c r="BU3657" s="191" t="s">
        <v>8114</v>
      </c>
      <c r="BV3657" s="191" t="s">
        <v>2984</v>
      </c>
      <c r="BW3657" s="191" t="s">
        <v>2984</v>
      </c>
    </row>
    <row r="3658" spans="51:75" x14ac:dyDescent="0.3">
      <c r="AY3658" s="251" t="e">
        <f>VLOOKUP(C3658,#REF!, 2,FALSE)</f>
        <v>#REF!</v>
      </c>
      <c r="BM3658" s="191" t="s">
        <v>8115</v>
      </c>
      <c r="BN3658" s="191" t="s">
        <v>2984</v>
      </c>
      <c r="BO3658" s="191" t="s">
        <v>3365</v>
      </c>
      <c r="BU3658" s="191" t="s">
        <v>8115</v>
      </c>
      <c r="BV3658" s="191" t="s">
        <v>2984</v>
      </c>
      <c r="BW3658" s="191" t="s">
        <v>3365</v>
      </c>
    </row>
    <row r="3659" spans="51:75" x14ac:dyDescent="0.3">
      <c r="AY3659" s="251" t="e">
        <f>VLOOKUP(C3659,#REF!, 2,FALSE)</f>
        <v>#REF!</v>
      </c>
      <c r="BM3659" s="191" t="s">
        <v>8116</v>
      </c>
      <c r="BN3659" s="191" t="s">
        <v>2984</v>
      </c>
      <c r="BO3659" s="191" t="s">
        <v>2984</v>
      </c>
      <c r="BU3659" s="191" t="s">
        <v>8116</v>
      </c>
      <c r="BV3659" s="191" t="s">
        <v>2984</v>
      </c>
      <c r="BW3659" s="191" t="s">
        <v>2984</v>
      </c>
    </row>
    <row r="3660" spans="51:75" x14ac:dyDescent="0.3">
      <c r="AY3660" s="251" t="e">
        <f>VLOOKUP(C3660,#REF!, 2,FALSE)</f>
        <v>#REF!</v>
      </c>
      <c r="BM3660" s="191" t="s">
        <v>8118</v>
      </c>
      <c r="BN3660" s="191" t="s">
        <v>2984</v>
      </c>
      <c r="BO3660" s="191" t="s">
        <v>2984</v>
      </c>
      <c r="BU3660" s="191" t="s">
        <v>8118</v>
      </c>
      <c r="BV3660" s="191" t="s">
        <v>2984</v>
      </c>
      <c r="BW3660" s="191" t="s">
        <v>2984</v>
      </c>
    </row>
    <row r="3661" spans="51:75" x14ac:dyDescent="0.3">
      <c r="AY3661" s="251" t="e">
        <f>VLOOKUP(C3661,#REF!, 2,FALSE)</f>
        <v>#REF!</v>
      </c>
      <c r="BM3661" s="191" t="s">
        <v>475</v>
      </c>
      <c r="BN3661" s="191" t="s">
        <v>2984</v>
      </c>
      <c r="BO3661" s="191" t="s">
        <v>8119</v>
      </c>
      <c r="BU3661" s="191" t="s">
        <v>475</v>
      </c>
      <c r="BV3661" s="191" t="s">
        <v>2984</v>
      </c>
      <c r="BW3661" s="191" t="s">
        <v>8119</v>
      </c>
    </row>
    <row r="3662" spans="51:75" x14ac:dyDescent="0.3">
      <c r="AY3662" s="251" t="e">
        <f>VLOOKUP(C3662,#REF!, 2,FALSE)</f>
        <v>#REF!</v>
      </c>
      <c r="BM3662" s="191" t="s">
        <v>8120</v>
      </c>
      <c r="BN3662" s="191" t="s">
        <v>2984</v>
      </c>
      <c r="BO3662" s="191" t="s">
        <v>2984</v>
      </c>
      <c r="BU3662" s="191" t="s">
        <v>8120</v>
      </c>
      <c r="BV3662" s="191" t="s">
        <v>2984</v>
      </c>
      <c r="BW3662" s="191" t="s">
        <v>2984</v>
      </c>
    </row>
    <row r="3663" spans="51:75" x14ac:dyDescent="0.3">
      <c r="AY3663" s="251" t="e">
        <f>VLOOKUP(C3663,#REF!, 2,FALSE)</f>
        <v>#REF!</v>
      </c>
      <c r="BM3663" s="191" t="s">
        <v>8121</v>
      </c>
      <c r="BN3663" s="191" t="s">
        <v>2984</v>
      </c>
      <c r="BO3663" s="191" t="s">
        <v>2984</v>
      </c>
      <c r="BU3663" s="191" t="s">
        <v>8121</v>
      </c>
      <c r="BV3663" s="191" t="s">
        <v>2984</v>
      </c>
      <c r="BW3663" s="191" t="s">
        <v>2984</v>
      </c>
    </row>
    <row r="3664" spans="51:75" x14ac:dyDescent="0.3">
      <c r="AY3664" s="251" t="e">
        <f>VLOOKUP(C3664,#REF!, 2,FALSE)</f>
        <v>#REF!</v>
      </c>
      <c r="BM3664" s="191" t="s">
        <v>8122</v>
      </c>
      <c r="BN3664" s="191" t="s">
        <v>2984</v>
      </c>
      <c r="BO3664" s="191" t="s">
        <v>2984</v>
      </c>
      <c r="BU3664" s="191" t="s">
        <v>8122</v>
      </c>
      <c r="BV3664" s="191" t="s">
        <v>2984</v>
      </c>
      <c r="BW3664" s="191" t="s">
        <v>2984</v>
      </c>
    </row>
    <row r="3665" spans="51:75" x14ac:dyDescent="0.3">
      <c r="AY3665" s="251" t="e">
        <f>VLOOKUP(C3665,#REF!, 2,FALSE)</f>
        <v>#REF!</v>
      </c>
      <c r="BM3665" s="191" t="s">
        <v>8123</v>
      </c>
      <c r="BN3665" s="191" t="s">
        <v>2984</v>
      </c>
      <c r="BO3665" s="191" t="s">
        <v>8124</v>
      </c>
      <c r="BU3665" s="191" t="s">
        <v>8123</v>
      </c>
      <c r="BV3665" s="191" t="s">
        <v>2984</v>
      </c>
      <c r="BW3665" s="191" t="s">
        <v>8124</v>
      </c>
    </row>
    <row r="3666" spans="51:75" x14ac:dyDescent="0.3">
      <c r="AY3666" s="251" t="e">
        <f>VLOOKUP(C3666,#REF!, 2,FALSE)</f>
        <v>#REF!</v>
      </c>
      <c r="BM3666" s="191" t="s">
        <v>8125</v>
      </c>
      <c r="BN3666" s="191" t="s">
        <v>2984</v>
      </c>
      <c r="BO3666" s="191" t="s">
        <v>2984</v>
      </c>
      <c r="BU3666" s="191" t="s">
        <v>8125</v>
      </c>
      <c r="BV3666" s="191" t="s">
        <v>2984</v>
      </c>
      <c r="BW3666" s="191" t="s">
        <v>2984</v>
      </c>
    </row>
    <row r="3667" spans="51:75" x14ac:dyDescent="0.3">
      <c r="AY3667" s="251" t="e">
        <f>VLOOKUP(C3667,#REF!, 2,FALSE)</f>
        <v>#REF!</v>
      </c>
      <c r="BM3667" s="191" t="s">
        <v>8127</v>
      </c>
      <c r="BN3667" s="191" t="s">
        <v>632</v>
      </c>
      <c r="BO3667" s="191" t="s">
        <v>8128</v>
      </c>
      <c r="BU3667" s="191" t="s">
        <v>8127</v>
      </c>
      <c r="BV3667" s="191" t="s">
        <v>632</v>
      </c>
      <c r="BW3667" s="191" t="s">
        <v>8128</v>
      </c>
    </row>
    <row r="3668" spans="51:75" x14ac:dyDescent="0.3">
      <c r="AY3668" s="251" t="e">
        <f>VLOOKUP(C3668,#REF!, 2,FALSE)</f>
        <v>#REF!</v>
      </c>
      <c r="BM3668" s="191" t="s">
        <v>8129</v>
      </c>
      <c r="BN3668" s="191" t="s">
        <v>2984</v>
      </c>
      <c r="BO3668" s="191" t="s">
        <v>2984</v>
      </c>
      <c r="BU3668" s="191" t="s">
        <v>8129</v>
      </c>
      <c r="BV3668" s="191" t="s">
        <v>2984</v>
      </c>
      <c r="BW3668" s="191" t="s">
        <v>2984</v>
      </c>
    </row>
    <row r="3669" spans="51:75" x14ac:dyDescent="0.3">
      <c r="AY3669" s="251" t="e">
        <f>VLOOKUP(C3669,#REF!, 2,FALSE)</f>
        <v>#REF!</v>
      </c>
      <c r="BM3669" s="191" t="s">
        <v>8130</v>
      </c>
      <c r="BN3669" s="191" t="s">
        <v>2984</v>
      </c>
      <c r="BO3669" s="191" t="s">
        <v>2984</v>
      </c>
      <c r="BU3669" s="191" t="s">
        <v>8130</v>
      </c>
      <c r="BV3669" s="191" t="s">
        <v>2984</v>
      </c>
      <c r="BW3669" s="191" t="s">
        <v>2984</v>
      </c>
    </row>
    <row r="3670" spans="51:75" x14ac:dyDescent="0.3">
      <c r="AY3670" s="251" t="e">
        <f>VLOOKUP(C3670,#REF!, 2,FALSE)</f>
        <v>#REF!</v>
      </c>
      <c r="BM3670" s="191" t="s">
        <v>8131</v>
      </c>
      <c r="BN3670" s="191" t="s">
        <v>2984</v>
      </c>
      <c r="BO3670" s="191" t="s">
        <v>2984</v>
      </c>
      <c r="BU3670" s="191" t="s">
        <v>8131</v>
      </c>
      <c r="BV3670" s="191" t="s">
        <v>2984</v>
      </c>
      <c r="BW3670" s="191" t="s">
        <v>2984</v>
      </c>
    </row>
    <row r="3671" spans="51:75" x14ac:dyDescent="0.3">
      <c r="AY3671" s="251" t="e">
        <f>VLOOKUP(C3671,#REF!, 2,FALSE)</f>
        <v>#REF!</v>
      </c>
      <c r="BM3671" s="191" t="s">
        <v>8132</v>
      </c>
      <c r="BN3671" s="191" t="s">
        <v>2984</v>
      </c>
      <c r="BO3671" s="191" t="s">
        <v>2984</v>
      </c>
      <c r="BU3671" s="191" t="s">
        <v>8132</v>
      </c>
      <c r="BV3671" s="191" t="s">
        <v>2984</v>
      </c>
      <c r="BW3671" s="191" t="s">
        <v>2984</v>
      </c>
    </row>
    <row r="3672" spans="51:75" x14ac:dyDescent="0.3">
      <c r="AY3672" s="251" t="e">
        <f>VLOOKUP(C3672,#REF!, 2,FALSE)</f>
        <v>#REF!</v>
      </c>
      <c r="BM3672" s="191" t="s">
        <v>8133</v>
      </c>
      <c r="BN3672" s="191" t="s">
        <v>2984</v>
      </c>
      <c r="BO3672" s="191" t="s">
        <v>2984</v>
      </c>
      <c r="BU3672" s="191" t="s">
        <v>8133</v>
      </c>
      <c r="BV3672" s="191" t="s">
        <v>2984</v>
      </c>
      <c r="BW3672" s="191" t="s">
        <v>2984</v>
      </c>
    </row>
    <row r="3673" spans="51:75" x14ac:dyDescent="0.3">
      <c r="AY3673" s="251" t="e">
        <f>VLOOKUP(C3673,#REF!, 2,FALSE)</f>
        <v>#REF!</v>
      </c>
      <c r="BM3673" s="191" t="s">
        <v>8134</v>
      </c>
      <c r="BN3673" s="191" t="s">
        <v>3046</v>
      </c>
      <c r="BO3673" s="191" t="s">
        <v>2984</v>
      </c>
      <c r="BU3673" s="191" t="s">
        <v>8134</v>
      </c>
      <c r="BV3673" s="191" t="s">
        <v>3046</v>
      </c>
      <c r="BW3673" s="191" t="s">
        <v>2984</v>
      </c>
    </row>
    <row r="3674" spans="51:75" x14ac:dyDescent="0.3">
      <c r="AY3674" s="251" t="e">
        <f>VLOOKUP(C3674,#REF!, 2,FALSE)</f>
        <v>#REF!</v>
      </c>
      <c r="BM3674" s="191" t="s">
        <v>8136</v>
      </c>
      <c r="BN3674" s="191" t="s">
        <v>2984</v>
      </c>
      <c r="BO3674" s="191" t="s">
        <v>2984</v>
      </c>
      <c r="BU3674" s="191" t="s">
        <v>8136</v>
      </c>
      <c r="BV3674" s="191" t="s">
        <v>2984</v>
      </c>
      <c r="BW3674" s="191" t="s">
        <v>2984</v>
      </c>
    </row>
    <row r="3675" spans="51:75" x14ac:dyDescent="0.3">
      <c r="AY3675" s="251" t="e">
        <f>VLOOKUP(C3675,#REF!, 2,FALSE)</f>
        <v>#REF!</v>
      </c>
      <c r="BM3675" s="191" t="s">
        <v>8137</v>
      </c>
      <c r="BN3675" s="191" t="s">
        <v>2980</v>
      </c>
      <c r="BO3675" s="191" t="s">
        <v>8138</v>
      </c>
      <c r="BU3675" s="191" t="s">
        <v>8137</v>
      </c>
      <c r="BV3675" s="191" t="s">
        <v>2980</v>
      </c>
      <c r="BW3675" s="191" t="s">
        <v>8138</v>
      </c>
    </row>
    <row r="3676" spans="51:75" x14ac:dyDescent="0.3">
      <c r="AY3676" s="251" t="e">
        <f>VLOOKUP(C3676,#REF!, 2,FALSE)</f>
        <v>#REF!</v>
      </c>
      <c r="BM3676" s="191" t="s">
        <v>8139</v>
      </c>
      <c r="BN3676" s="191" t="s">
        <v>2984</v>
      </c>
      <c r="BO3676" s="191" t="s">
        <v>2984</v>
      </c>
      <c r="BU3676" s="191" t="s">
        <v>8139</v>
      </c>
      <c r="BV3676" s="191" t="s">
        <v>2984</v>
      </c>
      <c r="BW3676" s="191" t="s">
        <v>2984</v>
      </c>
    </row>
    <row r="3677" spans="51:75" x14ac:dyDescent="0.3">
      <c r="AY3677" s="251" t="e">
        <f>VLOOKUP(C3677,#REF!, 2,FALSE)</f>
        <v>#REF!</v>
      </c>
      <c r="BM3677" s="191" t="s">
        <v>8140</v>
      </c>
      <c r="BN3677" s="191" t="s">
        <v>2984</v>
      </c>
      <c r="BO3677" s="191" t="s">
        <v>8141</v>
      </c>
      <c r="BU3677" s="191" t="s">
        <v>8140</v>
      </c>
      <c r="BV3677" s="191" t="s">
        <v>2984</v>
      </c>
      <c r="BW3677" s="191" t="s">
        <v>8141</v>
      </c>
    </row>
    <row r="3678" spans="51:75" x14ac:dyDescent="0.3">
      <c r="AY3678" s="251" t="e">
        <f>VLOOKUP(C3678,#REF!, 2,FALSE)</f>
        <v>#REF!</v>
      </c>
      <c r="BM3678" s="191" t="s">
        <v>8142</v>
      </c>
      <c r="BN3678" s="191" t="s">
        <v>2984</v>
      </c>
      <c r="BO3678" s="191" t="s">
        <v>2984</v>
      </c>
      <c r="BU3678" s="191" t="s">
        <v>8142</v>
      </c>
      <c r="BV3678" s="191" t="s">
        <v>2984</v>
      </c>
      <c r="BW3678" s="191" t="s">
        <v>2984</v>
      </c>
    </row>
    <row r="3679" spans="51:75" x14ac:dyDescent="0.3">
      <c r="AY3679" s="251" t="e">
        <f>VLOOKUP(C3679,#REF!, 2,FALSE)</f>
        <v>#REF!</v>
      </c>
      <c r="BM3679" s="191" t="s">
        <v>8143</v>
      </c>
      <c r="BN3679" s="191" t="s">
        <v>2984</v>
      </c>
      <c r="BO3679" s="191" t="s">
        <v>2984</v>
      </c>
      <c r="BU3679" s="191" t="s">
        <v>8143</v>
      </c>
      <c r="BV3679" s="191" t="s">
        <v>2984</v>
      </c>
      <c r="BW3679" s="191" t="s">
        <v>2984</v>
      </c>
    </row>
    <row r="3680" spans="51:75" x14ac:dyDescent="0.3">
      <c r="AY3680" s="251" t="e">
        <f>VLOOKUP(C3680,#REF!, 2,FALSE)</f>
        <v>#REF!</v>
      </c>
      <c r="BM3680" s="191" t="s">
        <v>8145</v>
      </c>
      <c r="BN3680" s="191" t="s">
        <v>2984</v>
      </c>
      <c r="BO3680" s="191" t="s">
        <v>2984</v>
      </c>
      <c r="BU3680" s="191" t="s">
        <v>8145</v>
      </c>
      <c r="BV3680" s="191" t="s">
        <v>2984</v>
      </c>
      <c r="BW3680" s="191" t="s">
        <v>2984</v>
      </c>
    </row>
    <row r="3681" spans="51:75" x14ac:dyDescent="0.3">
      <c r="AY3681" s="251" t="e">
        <f>VLOOKUP(C3681,#REF!, 2,FALSE)</f>
        <v>#REF!</v>
      </c>
      <c r="BM3681" s="191" t="s">
        <v>8147</v>
      </c>
      <c r="BN3681" s="191" t="s">
        <v>2984</v>
      </c>
      <c r="BO3681" s="191" t="s">
        <v>2984</v>
      </c>
      <c r="BU3681" s="191" t="s">
        <v>8147</v>
      </c>
      <c r="BV3681" s="191" t="s">
        <v>2984</v>
      </c>
      <c r="BW3681" s="191" t="s">
        <v>2984</v>
      </c>
    </row>
    <row r="3682" spans="51:75" x14ac:dyDescent="0.3">
      <c r="AY3682" s="251" t="e">
        <f>VLOOKUP(C3682,#REF!, 2,FALSE)</f>
        <v>#REF!</v>
      </c>
      <c r="BM3682" s="191" t="s">
        <v>8148</v>
      </c>
      <c r="BN3682" s="191" t="s">
        <v>2984</v>
      </c>
      <c r="BO3682" s="191" t="s">
        <v>2984</v>
      </c>
      <c r="BU3682" s="191" t="s">
        <v>8148</v>
      </c>
      <c r="BV3682" s="191" t="s">
        <v>2984</v>
      </c>
      <c r="BW3682" s="191" t="s">
        <v>2984</v>
      </c>
    </row>
    <row r="3683" spans="51:75" x14ac:dyDescent="0.3">
      <c r="AY3683" s="251" t="e">
        <f>VLOOKUP(C3683,#REF!, 2,FALSE)</f>
        <v>#REF!</v>
      </c>
      <c r="BM3683" s="191" t="s">
        <v>8149</v>
      </c>
      <c r="BN3683" s="191" t="s">
        <v>2984</v>
      </c>
      <c r="BO3683" s="191" t="s">
        <v>2984</v>
      </c>
      <c r="BU3683" s="191" t="s">
        <v>8149</v>
      </c>
      <c r="BV3683" s="191" t="s">
        <v>2984</v>
      </c>
      <c r="BW3683" s="191" t="s">
        <v>2984</v>
      </c>
    </row>
    <row r="3684" spans="51:75" x14ac:dyDescent="0.3">
      <c r="AY3684" s="251" t="e">
        <f>VLOOKUP(C3684,#REF!, 2,FALSE)</f>
        <v>#REF!</v>
      </c>
      <c r="BM3684" s="191" t="s">
        <v>8150</v>
      </c>
      <c r="BN3684" s="191" t="s">
        <v>2984</v>
      </c>
      <c r="BO3684" s="191" t="s">
        <v>2984</v>
      </c>
      <c r="BU3684" s="191" t="s">
        <v>8150</v>
      </c>
      <c r="BV3684" s="191" t="s">
        <v>2984</v>
      </c>
      <c r="BW3684" s="191" t="s">
        <v>2984</v>
      </c>
    </row>
    <row r="3685" spans="51:75" x14ac:dyDescent="0.3">
      <c r="AY3685" s="251" t="e">
        <f>VLOOKUP(C3685,#REF!, 2,FALSE)</f>
        <v>#REF!</v>
      </c>
      <c r="BM3685" s="191" t="s">
        <v>8151</v>
      </c>
      <c r="BN3685" s="191" t="s">
        <v>2984</v>
      </c>
      <c r="BO3685" s="191" t="s">
        <v>2984</v>
      </c>
      <c r="BU3685" s="191" t="s">
        <v>8151</v>
      </c>
      <c r="BV3685" s="191" t="s">
        <v>2984</v>
      </c>
      <c r="BW3685" s="191" t="s">
        <v>2984</v>
      </c>
    </row>
    <row r="3686" spans="51:75" x14ac:dyDescent="0.3">
      <c r="AY3686" s="251" t="e">
        <f>VLOOKUP(C3686,#REF!, 2,FALSE)</f>
        <v>#REF!</v>
      </c>
      <c r="BM3686" s="191" t="s">
        <v>8152</v>
      </c>
      <c r="BN3686" s="191" t="s">
        <v>2984</v>
      </c>
      <c r="BO3686" s="191" t="s">
        <v>2984</v>
      </c>
      <c r="BU3686" s="191" t="s">
        <v>8152</v>
      </c>
      <c r="BV3686" s="191" t="s">
        <v>2984</v>
      </c>
      <c r="BW3686" s="191" t="s">
        <v>2984</v>
      </c>
    </row>
    <row r="3687" spans="51:75" x14ac:dyDescent="0.3">
      <c r="AY3687" s="251" t="e">
        <f>VLOOKUP(C3687,#REF!, 2,FALSE)</f>
        <v>#REF!</v>
      </c>
      <c r="BM3687" s="191" t="s">
        <v>8154</v>
      </c>
      <c r="BN3687" s="191" t="s">
        <v>2984</v>
      </c>
      <c r="BO3687" s="191" t="s">
        <v>2984</v>
      </c>
      <c r="BU3687" s="191" t="s">
        <v>8154</v>
      </c>
      <c r="BV3687" s="191" t="s">
        <v>2984</v>
      </c>
      <c r="BW3687" s="191" t="s">
        <v>2984</v>
      </c>
    </row>
    <row r="3688" spans="51:75" x14ac:dyDescent="0.3">
      <c r="AY3688" s="251" t="e">
        <f>VLOOKUP(C3688,#REF!, 2,FALSE)</f>
        <v>#REF!</v>
      </c>
      <c r="BM3688" s="191" t="s">
        <v>8155</v>
      </c>
      <c r="BN3688" s="191" t="s">
        <v>2984</v>
      </c>
      <c r="BO3688" s="191" t="s">
        <v>2984</v>
      </c>
      <c r="BU3688" s="191" t="s">
        <v>8155</v>
      </c>
      <c r="BV3688" s="191" t="s">
        <v>2984</v>
      </c>
      <c r="BW3688" s="191" t="s">
        <v>2984</v>
      </c>
    </row>
    <row r="3689" spans="51:75" x14ac:dyDescent="0.3">
      <c r="AY3689" s="251" t="e">
        <f>VLOOKUP(C3689,#REF!, 2,FALSE)</f>
        <v>#REF!</v>
      </c>
      <c r="BM3689" s="191" t="s">
        <v>8158</v>
      </c>
      <c r="BN3689" s="191" t="s">
        <v>2984</v>
      </c>
      <c r="BO3689" s="191" t="s">
        <v>2984</v>
      </c>
      <c r="BU3689" s="191" t="s">
        <v>8158</v>
      </c>
      <c r="BV3689" s="191" t="s">
        <v>2984</v>
      </c>
      <c r="BW3689" s="191" t="s">
        <v>2984</v>
      </c>
    </row>
    <row r="3690" spans="51:75" x14ac:dyDescent="0.3">
      <c r="AY3690" s="251" t="e">
        <f>VLOOKUP(C3690,#REF!, 2,FALSE)</f>
        <v>#REF!</v>
      </c>
      <c r="BM3690" s="191" t="s">
        <v>8159</v>
      </c>
      <c r="BN3690" s="191" t="s">
        <v>2984</v>
      </c>
      <c r="BO3690" s="191" t="s">
        <v>2984</v>
      </c>
      <c r="BU3690" s="191" t="s">
        <v>8159</v>
      </c>
      <c r="BV3690" s="191" t="s">
        <v>2984</v>
      </c>
      <c r="BW3690" s="191" t="s">
        <v>2984</v>
      </c>
    </row>
    <row r="3691" spans="51:75" x14ac:dyDescent="0.3">
      <c r="AY3691" s="251" t="e">
        <f>VLOOKUP(C3691,#REF!, 2,FALSE)</f>
        <v>#REF!</v>
      </c>
      <c r="BM3691" s="191" t="s">
        <v>8160</v>
      </c>
      <c r="BN3691" s="191" t="s">
        <v>2984</v>
      </c>
      <c r="BO3691" s="191" t="s">
        <v>2984</v>
      </c>
      <c r="BU3691" s="191" t="s">
        <v>8160</v>
      </c>
      <c r="BV3691" s="191" t="s">
        <v>2984</v>
      </c>
      <c r="BW3691" s="191" t="s">
        <v>2984</v>
      </c>
    </row>
    <row r="3692" spans="51:75" x14ac:dyDescent="0.3">
      <c r="AY3692" s="251" t="e">
        <f>VLOOKUP(C3692,#REF!, 2,FALSE)</f>
        <v>#REF!</v>
      </c>
      <c r="BM3692" s="191" t="s">
        <v>8162</v>
      </c>
      <c r="BN3692" s="191" t="s">
        <v>2984</v>
      </c>
      <c r="BO3692" s="191" t="s">
        <v>2984</v>
      </c>
      <c r="BU3692" s="191" t="s">
        <v>8162</v>
      </c>
      <c r="BV3692" s="191" t="s">
        <v>2984</v>
      </c>
      <c r="BW3692" s="191" t="s">
        <v>2984</v>
      </c>
    </row>
    <row r="3693" spans="51:75" x14ac:dyDescent="0.3">
      <c r="AY3693" s="251" t="e">
        <f>VLOOKUP(C3693,#REF!, 2,FALSE)</f>
        <v>#REF!</v>
      </c>
      <c r="BM3693" s="191" t="s">
        <v>8163</v>
      </c>
      <c r="BN3693" s="191" t="s">
        <v>2984</v>
      </c>
      <c r="BO3693" s="191" t="s">
        <v>2984</v>
      </c>
      <c r="BU3693" s="191" t="s">
        <v>8163</v>
      </c>
      <c r="BV3693" s="191" t="s">
        <v>2984</v>
      </c>
      <c r="BW3693" s="191" t="s">
        <v>2984</v>
      </c>
    </row>
    <row r="3694" spans="51:75" x14ac:dyDescent="0.3">
      <c r="AY3694" s="251" t="e">
        <f>VLOOKUP(C3694,#REF!, 2,FALSE)</f>
        <v>#REF!</v>
      </c>
      <c r="BM3694" s="191" t="s">
        <v>8164</v>
      </c>
      <c r="BN3694" s="191" t="s">
        <v>2984</v>
      </c>
      <c r="BO3694" s="191" t="s">
        <v>2984</v>
      </c>
      <c r="BU3694" s="191" t="s">
        <v>8164</v>
      </c>
      <c r="BV3694" s="191" t="s">
        <v>2984</v>
      </c>
      <c r="BW3694" s="191" t="s">
        <v>2984</v>
      </c>
    </row>
    <row r="3695" spans="51:75" x14ac:dyDescent="0.3">
      <c r="AY3695" s="251" t="e">
        <f>VLOOKUP(C3695,#REF!, 2,FALSE)</f>
        <v>#REF!</v>
      </c>
      <c r="BM3695" s="191" t="s">
        <v>8166</v>
      </c>
      <c r="BN3695" s="191" t="s">
        <v>2984</v>
      </c>
      <c r="BO3695" s="191" t="s">
        <v>2984</v>
      </c>
      <c r="BU3695" s="191" t="s">
        <v>8166</v>
      </c>
      <c r="BV3695" s="191" t="s">
        <v>2984</v>
      </c>
      <c r="BW3695" s="191" t="s">
        <v>2984</v>
      </c>
    </row>
    <row r="3696" spans="51:75" x14ac:dyDescent="0.3">
      <c r="AY3696" s="251" t="e">
        <f>VLOOKUP(C3696,#REF!, 2,FALSE)</f>
        <v>#REF!</v>
      </c>
      <c r="BM3696" s="191" t="s">
        <v>8167</v>
      </c>
      <c r="BN3696" s="191" t="s">
        <v>2984</v>
      </c>
      <c r="BO3696" s="191" t="s">
        <v>2984</v>
      </c>
      <c r="BU3696" s="191" t="s">
        <v>8167</v>
      </c>
      <c r="BV3696" s="191" t="s">
        <v>2984</v>
      </c>
      <c r="BW3696" s="191" t="s">
        <v>2984</v>
      </c>
    </row>
    <row r="3697" spans="51:75" x14ac:dyDescent="0.3">
      <c r="AY3697" s="251" t="e">
        <f>VLOOKUP(C3697,#REF!, 2,FALSE)</f>
        <v>#REF!</v>
      </c>
      <c r="BM3697" s="191" t="s">
        <v>8168</v>
      </c>
      <c r="BN3697" s="191" t="s">
        <v>2984</v>
      </c>
      <c r="BO3697" s="191" t="s">
        <v>2984</v>
      </c>
      <c r="BU3697" s="191" t="s">
        <v>8168</v>
      </c>
      <c r="BV3697" s="191" t="s">
        <v>2984</v>
      </c>
      <c r="BW3697" s="191" t="s">
        <v>2984</v>
      </c>
    </row>
    <row r="3698" spans="51:75" x14ac:dyDescent="0.3">
      <c r="AY3698" s="251" t="e">
        <f>VLOOKUP(C3698,#REF!, 2,FALSE)</f>
        <v>#REF!</v>
      </c>
      <c r="BM3698" s="191" t="s">
        <v>8169</v>
      </c>
      <c r="BN3698" s="191" t="s">
        <v>2984</v>
      </c>
      <c r="BO3698" s="191" t="s">
        <v>2984</v>
      </c>
      <c r="BU3698" s="191" t="s">
        <v>8169</v>
      </c>
      <c r="BV3698" s="191" t="s">
        <v>2984</v>
      </c>
      <c r="BW3698" s="191" t="s">
        <v>2984</v>
      </c>
    </row>
    <row r="3699" spans="51:75" x14ac:dyDescent="0.3">
      <c r="AY3699" s="251" t="e">
        <f>VLOOKUP(C3699,#REF!, 2,FALSE)</f>
        <v>#REF!</v>
      </c>
      <c r="BM3699" s="191" t="s">
        <v>8170</v>
      </c>
      <c r="BN3699" s="191" t="s">
        <v>3006</v>
      </c>
      <c r="BO3699" s="191" t="s">
        <v>2984</v>
      </c>
      <c r="BU3699" s="191" t="s">
        <v>8170</v>
      </c>
      <c r="BV3699" s="191" t="s">
        <v>3006</v>
      </c>
      <c r="BW3699" s="191" t="s">
        <v>2984</v>
      </c>
    </row>
    <row r="3700" spans="51:75" x14ac:dyDescent="0.3">
      <c r="AY3700" s="251" t="e">
        <f>VLOOKUP(C3700,#REF!, 2,FALSE)</f>
        <v>#REF!</v>
      </c>
      <c r="BM3700" s="191" t="s">
        <v>8171</v>
      </c>
      <c r="BN3700" s="191" t="s">
        <v>2984</v>
      </c>
      <c r="BO3700" s="191" t="s">
        <v>2984</v>
      </c>
      <c r="BU3700" s="191" t="s">
        <v>8171</v>
      </c>
      <c r="BV3700" s="191" t="s">
        <v>2984</v>
      </c>
      <c r="BW3700" s="191" t="s">
        <v>2984</v>
      </c>
    </row>
    <row r="3701" spans="51:75" x14ac:dyDescent="0.3">
      <c r="AY3701" s="251" t="e">
        <f>VLOOKUP(C3701,#REF!, 2,FALSE)</f>
        <v>#REF!</v>
      </c>
      <c r="BM3701" s="191" t="s">
        <v>8172</v>
      </c>
      <c r="BN3701" s="191" t="s">
        <v>3253</v>
      </c>
      <c r="BO3701" s="191" t="s">
        <v>8173</v>
      </c>
      <c r="BU3701" s="191" t="s">
        <v>8172</v>
      </c>
      <c r="BV3701" s="191" t="s">
        <v>3253</v>
      </c>
      <c r="BW3701" s="191" t="s">
        <v>8173</v>
      </c>
    </row>
    <row r="3702" spans="51:75" x14ac:dyDescent="0.3">
      <c r="AY3702" s="251" t="e">
        <f>VLOOKUP(C3702,#REF!, 2,FALSE)</f>
        <v>#REF!</v>
      </c>
      <c r="BM3702" s="191" t="s">
        <v>8174</v>
      </c>
      <c r="BN3702" s="191" t="s">
        <v>2984</v>
      </c>
      <c r="BO3702" s="191" t="s">
        <v>771</v>
      </c>
      <c r="BU3702" s="191" t="s">
        <v>8174</v>
      </c>
      <c r="BV3702" s="191" t="s">
        <v>2984</v>
      </c>
      <c r="BW3702" s="191" t="s">
        <v>771</v>
      </c>
    </row>
    <row r="3703" spans="51:75" x14ac:dyDescent="0.3">
      <c r="AY3703" s="251" t="e">
        <f>VLOOKUP(C3703,#REF!, 2,FALSE)</f>
        <v>#REF!</v>
      </c>
      <c r="BM3703" s="191" t="s">
        <v>8176</v>
      </c>
      <c r="BN3703" s="191" t="s">
        <v>2984</v>
      </c>
      <c r="BO3703" s="191" t="s">
        <v>2984</v>
      </c>
      <c r="BU3703" s="191" t="s">
        <v>8176</v>
      </c>
      <c r="BV3703" s="191" t="s">
        <v>2984</v>
      </c>
      <c r="BW3703" s="191" t="s">
        <v>2984</v>
      </c>
    </row>
    <row r="3704" spans="51:75" x14ac:dyDescent="0.3">
      <c r="AY3704" s="251" t="e">
        <f>VLOOKUP(C3704,#REF!, 2,FALSE)</f>
        <v>#REF!</v>
      </c>
      <c r="BM3704" s="191" t="s">
        <v>8177</v>
      </c>
      <c r="BN3704" s="191" t="s">
        <v>3203</v>
      </c>
      <c r="BO3704" s="191" t="s">
        <v>1595</v>
      </c>
      <c r="BU3704" s="191" t="s">
        <v>8177</v>
      </c>
      <c r="BV3704" s="191" t="s">
        <v>3203</v>
      </c>
      <c r="BW3704" s="191" t="s">
        <v>1595</v>
      </c>
    </row>
    <row r="3705" spans="51:75" x14ac:dyDescent="0.3">
      <c r="AY3705" s="251" t="e">
        <f>VLOOKUP(C3705,#REF!, 2,FALSE)</f>
        <v>#REF!</v>
      </c>
      <c r="BM3705" s="191" t="s">
        <v>8178</v>
      </c>
      <c r="BN3705" s="191" t="s">
        <v>863</v>
      </c>
      <c r="BO3705" s="191" t="s">
        <v>1595</v>
      </c>
      <c r="BU3705" s="191" t="s">
        <v>8178</v>
      </c>
      <c r="BV3705" s="191" t="s">
        <v>863</v>
      </c>
      <c r="BW3705" s="191" t="s">
        <v>1595</v>
      </c>
    </row>
    <row r="3706" spans="51:75" x14ac:dyDescent="0.3">
      <c r="AY3706" s="251" t="e">
        <f>VLOOKUP(C3706,#REF!, 2,FALSE)</f>
        <v>#REF!</v>
      </c>
      <c r="BM3706" s="191" t="s">
        <v>8179</v>
      </c>
      <c r="BN3706" s="191" t="s">
        <v>2984</v>
      </c>
      <c r="BO3706" s="191" t="s">
        <v>2984</v>
      </c>
      <c r="BU3706" s="191" t="s">
        <v>8179</v>
      </c>
      <c r="BV3706" s="191" t="s">
        <v>2984</v>
      </c>
      <c r="BW3706" s="191" t="s">
        <v>2984</v>
      </c>
    </row>
    <row r="3707" spans="51:75" x14ac:dyDescent="0.3">
      <c r="AY3707" s="251" t="e">
        <f>VLOOKUP(C3707,#REF!, 2,FALSE)</f>
        <v>#REF!</v>
      </c>
      <c r="BM3707" s="191" t="s">
        <v>8180</v>
      </c>
      <c r="BN3707" s="191" t="s">
        <v>2984</v>
      </c>
      <c r="BO3707" s="191" t="s">
        <v>2984</v>
      </c>
      <c r="BU3707" s="191" t="s">
        <v>8180</v>
      </c>
      <c r="BV3707" s="191" t="s">
        <v>2984</v>
      </c>
      <c r="BW3707" s="191" t="s">
        <v>2984</v>
      </c>
    </row>
    <row r="3708" spans="51:75" x14ac:dyDescent="0.3">
      <c r="AY3708" s="251" t="e">
        <f>VLOOKUP(C3708,#REF!, 2,FALSE)</f>
        <v>#REF!</v>
      </c>
      <c r="BM3708" s="191" t="s">
        <v>8181</v>
      </c>
      <c r="BN3708" s="191" t="s">
        <v>2980</v>
      </c>
      <c r="BO3708" s="191" t="s">
        <v>8182</v>
      </c>
      <c r="BU3708" s="191" t="s">
        <v>8181</v>
      </c>
      <c r="BV3708" s="191" t="s">
        <v>2980</v>
      </c>
      <c r="BW3708" s="191" t="s">
        <v>8182</v>
      </c>
    </row>
    <row r="3709" spans="51:75" x14ac:dyDescent="0.3">
      <c r="AY3709" s="251" t="e">
        <f>VLOOKUP(C3709,#REF!, 2,FALSE)</f>
        <v>#REF!</v>
      </c>
      <c r="BM3709" s="191" t="s">
        <v>8183</v>
      </c>
      <c r="BN3709" s="191" t="s">
        <v>2984</v>
      </c>
      <c r="BO3709" s="191" t="s">
        <v>2984</v>
      </c>
      <c r="BU3709" s="191" t="s">
        <v>8183</v>
      </c>
      <c r="BV3709" s="191" t="s">
        <v>2984</v>
      </c>
      <c r="BW3709" s="191" t="s">
        <v>2984</v>
      </c>
    </row>
    <row r="3710" spans="51:75" x14ac:dyDescent="0.3">
      <c r="AY3710" s="251" t="e">
        <f>VLOOKUP(C3710,#REF!, 2,FALSE)</f>
        <v>#REF!</v>
      </c>
      <c r="BM3710" s="191" t="s">
        <v>8184</v>
      </c>
      <c r="BN3710" s="191" t="s">
        <v>2984</v>
      </c>
      <c r="BO3710" s="191" t="s">
        <v>2984</v>
      </c>
      <c r="BU3710" s="191" t="s">
        <v>8184</v>
      </c>
      <c r="BV3710" s="191" t="s">
        <v>2984</v>
      </c>
      <c r="BW3710" s="191" t="s">
        <v>2984</v>
      </c>
    </row>
    <row r="3711" spans="51:75" x14ac:dyDescent="0.3">
      <c r="AY3711" s="251" t="e">
        <f>VLOOKUP(C3711,#REF!, 2,FALSE)</f>
        <v>#REF!</v>
      </c>
      <c r="BM3711" s="191" t="s">
        <v>8185</v>
      </c>
      <c r="BN3711" s="191" t="s">
        <v>2984</v>
      </c>
      <c r="BO3711" s="191" t="s">
        <v>8187</v>
      </c>
      <c r="BU3711" s="191" t="s">
        <v>8185</v>
      </c>
      <c r="BV3711" s="191" t="s">
        <v>2984</v>
      </c>
      <c r="BW3711" s="191" t="s">
        <v>8187</v>
      </c>
    </row>
    <row r="3712" spans="51:75" x14ac:dyDescent="0.3">
      <c r="AY3712" s="251" t="e">
        <f>VLOOKUP(C3712,#REF!, 2,FALSE)</f>
        <v>#REF!</v>
      </c>
      <c r="BM3712" s="191" t="s">
        <v>8188</v>
      </c>
      <c r="BN3712" s="191" t="s">
        <v>2984</v>
      </c>
      <c r="BO3712" s="191" t="s">
        <v>2984</v>
      </c>
      <c r="BU3712" s="191" t="s">
        <v>8188</v>
      </c>
      <c r="BV3712" s="191" t="s">
        <v>2984</v>
      </c>
      <c r="BW3712" s="191" t="s">
        <v>2984</v>
      </c>
    </row>
    <row r="3713" spans="51:75" x14ac:dyDescent="0.3">
      <c r="AY3713" s="251" t="e">
        <f>VLOOKUP(C3713,#REF!, 2,FALSE)</f>
        <v>#REF!</v>
      </c>
      <c r="BM3713" s="191" t="s">
        <v>8189</v>
      </c>
      <c r="BN3713" s="191" t="s">
        <v>2984</v>
      </c>
      <c r="BO3713" s="191" t="s">
        <v>2984</v>
      </c>
      <c r="BU3713" s="191" t="s">
        <v>8189</v>
      </c>
      <c r="BV3713" s="191" t="s">
        <v>2984</v>
      </c>
      <c r="BW3713" s="191" t="s">
        <v>2984</v>
      </c>
    </row>
    <row r="3714" spans="51:75" x14ac:dyDescent="0.3">
      <c r="AY3714" s="251" t="e">
        <f>VLOOKUP(C3714,#REF!, 2,FALSE)</f>
        <v>#REF!</v>
      </c>
      <c r="BM3714" s="191" t="s">
        <v>8190</v>
      </c>
      <c r="BN3714" s="191" t="s">
        <v>2984</v>
      </c>
      <c r="BO3714" s="191" t="s">
        <v>851</v>
      </c>
      <c r="BU3714" s="191" t="s">
        <v>8190</v>
      </c>
      <c r="BV3714" s="191" t="s">
        <v>2984</v>
      </c>
      <c r="BW3714" s="191" t="s">
        <v>851</v>
      </c>
    </row>
    <row r="3715" spans="51:75" x14ac:dyDescent="0.3">
      <c r="AY3715" s="251" t="e">
        <f>VLOOKUP(C3715,#REF!, 2,FALSE)</f>
        <v>#REF!</v>
      </c>
      <c r="BM3715" s="191" t="s">
        <v>8191</v>
      </c>
      <c r="BN3715" s="191" t="s">
        <v>2984</v>
      </c>
      <c r="BO3715" s="191" t="s">
        <v>851</v>
      </c>
      <c r="BU3715" s="191" t="s">
        <v>8191</v>
      </c>
      <c r="BV3715" s="191" t="s">
        <v>2984</v>
      </c>
      <c r="BW3715" s="191" t="s">
        <v>851</v>
      </c>
    </row>
    <row r="3716" spans="51:75" x14ac:dyDescent="0.3">
      <c r="AY3716" s="251" t="e">
        <f>VLOOKUP(C3716,#REF!, 2,FALSE)</f>
        <v>#REF!</v>
      </c>
      <c r="BM3716" s="191" t="s">
        <v>8192</v>
      </c>
      <c r="BN3716" s="191" t="s">
        <v>2984</v>
      </c>
      <c r="BO3716" s="191" t="s">
        <v>2984</v>
      </c>
      <c r="BU3716" s="191" t="s">
        <v>8192</v>
      </c>
      <c r="BV3716" s="191" t="s">
        <v>2984</v>
      </c>
      <c r="BW3716" s="191" t="s">
        <v>2984</v>
      </c>
    </row>
    <row r="3717" spans="51:75" x14ac:dyDescent="0.3">
      <c r="AY3717" s="251" t="e">
        <f>VLOOKUP(C3717,#REF!, 2,FALSE)</f>
        <v>#REF!</v>
      </c>
      <c r="BM3717" s="191" t="s">
        <v>8193</v>
      </c>
      <c r="BN3717" s="191" t="s">
        <v>3046</v>
      </c>
      <c r="BO3717" s="191" t="s">
        <v>8194</v>
      </c>
      <c r="BU3717" s="191" t="s">
        <v>8193</v>
      </c>
      <c r="BV3717" s="191" t="s">
        <v>3046</v>
      </c>
      <c r="BW3717" s="191" t="s">
        <v>8194</v>
      </c>
    </row>
    <row r="3718" spans="51:75" x14ac:dyDescent="0.3">
      <c r="AY3718" s="251" t="e">
        <f>VLOOKUP(C3718,#REF!, 2,FALSE)</f>
        <v>#REF!</v>
      </c>
      <c r="BM3718" s="191" t="s">
        <v>8195</v>
      </c>
      <c r="BN3718" s="191" t="s">
        <v>2984</v>
      </c>
      <c r="BO3718" s="191" t="s">
        <v>8196</v>
      </c>
      <c r="BU3718" s="191" t="s">
        <v>8195</v>
      </c>
      <c r="BV3718" s="191" t="s">
        <v>2984</v>
      </c>
      <c r="BW3718" s="191" t="s">
        <v>8196</v>
      </c>
    </row>
    <row r="3719" spans="51:75" x14ac:dyDescent="0.3">
      <c r="AY3719" s="251" t="e">
        <f>VLOOKUP(C3719,#REF!, 2,FALSE)</f>
        <v>#REF!</v>
      </c>
      <c r="BM3719" s="191" t="s">
        <v>8197</v>
      </c>
      <c r="BN3719" s="191" t="s">
        <v>2984</v>
      </c>
      <c r="BO3719" s="191" t="s">
        <v>2984</v>
      </c>
      <c r="BU3719" s="191" t="s">
        <v>8197</v>
      </c>
      <c r="BV3719" s="191" t="s">
        <v>2984</v>
      </c>
      <c r="BW3719" s="191" t="s">
        <v>2984</v>
      </c>
    </row>
    <row r="3720" spans="51:75" x14ac:dyDescent="0.3">
      <c r="AY3720" s="251" t="e">
        <f>VLOOKUP(C3720,#REF!, 2,FALSE)</f>
        <v>#REF!</v>
      </c>
      <c r="BM3720" s="191" t="s">
        <v>8198</v>
      </c>
      <c r="BN3720" s="191" t="s">
        <v>2984</v>
      </c>
      <c r="BO3720" s="191" t="s">
        <v>8199</v>
      </c>
      <c r="BU3720" s="191" t="s">
        <v>8198</v>
      </c>
      <c r="BV3720" s="191" t="s">
        <v>2984</v>
      </c>
      <c r="BW3720" s="191" t="s">
        <v>8199</v>
      </c>
    </row>
    <row r="3721" spans="51:75" x14ac:dyDescent="0.3">
      <c r="AY3721" s="251" t="e">
        <f>VLOOKUP(C3721,#REF!, 2,FALSE)</f>
        <v>#REF!</v>
      </c>
      <c r="BM3721" s="191" t="s">
        <v>8200</v>
      </c>
      <c r="BN3721" s="191" t="s">
        <v>3046</v>
      </c>
      <c r="BO3721" s="191" t="s">
        <v>8201</v>
      </c>
      <c r="BU3721" s="191" t="s">
        <v>8200</v>
      </c>
      <c r="BV3721" s="191" t="s">
        <v>3046</v>
      </c>
      <c r="BW3721" s="191" t="s">
        <v>8201</v>
      </c>
    </row>
    <row r="3722" spans="51:75" x14ac:dyDescent="0.3">
      <c r="AY3722" s="251" t="e">
        <f>VLOOKUP(C3722,#REF!, 2,FALSE)</f>
        <v>#REF!</v>
      </c>
      <c r="BM3722" s="191" t="s">
        <v>8202</v>
      </c>
      <c r="BN3722" s="191" t="s">
        <v>2984</v>
      </c>
      <c r="BO3722" s="191" t="s">
        <v>2984</v>
      </c>
      <c r="BU3722" s="191" t="s">
        <v>8202</v>
      </c>
      <c r="BV3722" s="191" t="s">
        <v>2984</v>
      </c>
      <c r="BW3722" s="191" t="s">
        <v>2984</v>
      </c>
    </row>
    <row r="3723" spans="51:75" x14ac:dyDescent="0.3">
      <c r="AY3723" s="251" t="e">
        <f>VLOOKUP(C3723,#REF!, 2,FALSE)</f>
        <v>#REF!</v>
      </c>
      <c r="BM3723" s="191" t="s">
        <v>8203</v>
      </c>
      <c r="BN3723" s="191" t="s">
        <v>2984</v>
      </c>
      <c r="BO3723" s="191" t="s">
        <v>2984</v>
      </c>
      <c r="BU3723" s="191" t="s">
        <v>8203</v>
      </c>
      <c r="BV3723" s="191" t="s">
        <v>2984</v>
      </c>
      <c r="BW3723" s="191" t="s">
        <v>2984</v>
      </c>
    </row>
    <row r="3724" spans="51:75" x14ac:dyDescent="0.3">
      <c r="AY3724" s="251" t="e">
        <f>VLOOKUP(C3724,#REF!, 2,FALSE)</f>
        <v>#REF!</v>
      </c>
      <c r="BM3724" s="191" t="s">
        <v>8204</v>
      </c>
      <c r="BN3724" s="191" t="s">
        <v>2984</v>
      </c>
      <c r="BO3724" s="191" t="s">
        <v>2984</v>
      </c>
      <c r="BU3724" s="191" t="s">
        <v>8204</v>
      </c>
      <c r="BV3724" s="191" t="s">
        <v>2984</v>
      </c>
      <c r="BW3724" s="191" t="s">
        <v>2984</v>
      </c>
    </row>
    <row r="3725" spans="51:75" x14ac:dyDescent="0.3">
      <c r="AY3725" s="251" t="e">
        <f>VLOOKUP(C3725,#REF!, 2,FALSE)</f>
        <v>#REF!</v>
      </c>
      <c r="BM3725" s="191" t="s">
        <v>8205</v>
      </c>
      <c r="BN3725" s="191" t="s">
        <v>2984</v>
      </c>
      <c r="BO3725" s="191" t="s">
        <v>2984</v>
      </c>
      <c r="BU3725" s="191" t="s">
        <v>8205</v>
      </c>
      <c r="BV3725" s="191" t="s">
        <v>2984</v>
      </c>
      <c r="BW3725" s="191" t="s">
        <v>2984</v>
      </c>
    </row>
    <row r="3726" spans="51:75" x14ac:dyDescent="0.3">
      <c r="AY3726" s="251" t="e">
        <f>VLOOKUP(C3726,#REF!, 2,FALSE)</f>
        <v>#REF!</v>
      </c>
      <c r="BM3726" s="191" t="s">
        <v>8206</v>
      </c>
      <c r="BN3726" s="191" t="s">
        <v>2984</v>
      </c>
      <c r="BO3726" s="191" t="s">
        <v>2984</v>
      </c>
      <c r="BU3726" s="191" t="s">
        <v>8206</v>
      </c>
      <c r="BV3726" s="191" t="s">
        <v>2984</v>
      </c>
      <c r="BW3726" s="191" t="s">
        <v>2984</v>
      </c>
    </row>
    <row r="3727" spans="51:75" x14ac:dyDescent="0.3">
      <c r="AY3727" s="251" t="e">
        <f>VLOOKUP(C3727,#REF!, 2,FALSE)</f>
        <v>#REF!</v>
      </c>
      <c r="BM3727" s="191" t="s">
        <v>8207</v>
      </c>
      <c r="BN3727" s="191" t="s">
        <v>3046</v>
      </c>
      <c r="BO3727" s="191" t="s">
        <v>8208</v>
      </c>
      <c r="BU3727" s="191" t="s">
        <v>8207</v>
      </c>
      <c r="BV3727" s="191" t="s">
        <v>3046</v>
      </c>
      <c r="BW3727" s="191" t="s">
        <v>8208</v>
      </c>
    </row>
    <row r="3728" spans="51:75" x14ac:dyDescent="0.3">
      <c r="AY3728" s="251" t="e">
        <f>VLOOKUP(C3728,#REF!, 2,FALSE)</f>
        <v>#REF!</v>
      </c>
      <c r="BM3728" s="191" t="s">
        <v>8209</v>
      </c>
      <c r="BN3728" s="191" t="s">
        <v>2984</v>
      </c>
      <c r="BO3728" s="191" t="s">
        <v>2984</v>
      </c>
      <c r="BU3728" s="191" t="s">
        <v>8209</v>
      </c>
      <c r="BV3728" s="191" t="s">
        <v>2984</v>
      </c>
      <c r="BW3728" s="191" t="s">
        <v>2984</v>
      </c>
    </row>
    <row r="3729" spans="51:75" x14ac:dyDescent="0.3">
      <c r="AY3729" s="251" t="e">
        <f>VLOOKUP(C3729,#REF!, 2,FALSE)</f>
        <v>#REF!</v>
      </c>
      <c r="BM3729" s="191" t="s">
        <v>1437</v>
      </c>
      <c r="BN3729" s="191" t="s">
        <v>3046</v>
      </c>
      <c r="BO3729" s="191" t="s">
        <v>1058</v>
      </c>
      <c r="BU3729" s="191" t="s">
        <v>1437</v>
      </c>
      <c r="BV3729" s="191" t="s">
        <v>3046</v>
      </c>
      <c r="BW3729" s="191" t="s">
        <v>1058</v>
      </c>
    </row>
    <row r="3730" spans="51:75" x14ac:dyDescent="0.3">
      <c r="AY3730" s="251" t="e">
        <f>VLOOKUP(C3730,#REF!, 2,FALSE)</f>
        <v>#REF!</v>
      </c>
      <c r="BM3730" s="191" t="s">
        <v>8210</v>
      </c>
      <c r="BN3730" s="191" t="s">
        <v>3046</v>
      </c>
      <c r="BO3730" s="191" t="s">
        <v>8211</v>
      </c>
      <c r="BU3730" s="191" t="s">
        <v>8210</v>
      </c>
      <c r="BV3730" s="191" t="s">
        <v>3046</v>
      </c>
      <c r="BW3730" s="191" t="s">
        <v>8211</v>
      </c>
    </row>
    <row r="3731" spans="51:75" x14ac:dyDescent="0.3">
      <c r="AY3731" s="251" t="e">
        <f>VLOOKUP(C3731,#REF!, 2,FALSE)</f>
        <v>#REF!</v>
      </c>
      <c r="BM3731" s="191" t="s">
        <v>8212</v>
      </c>
      <c r="BN3731" s="191" t="s">
        <v>3046</v>
      </c>
      <c r="BO3731" s="191" t="s">
        <v>1121</v>
      </c>
      <c r="BU3731" s="191" t="s">
        <v>8212</v>
      </c>
      <c r="BV3731" s="191" t="s">
        <v>3046</v>
      </c>
      <c r="BW3731" s="191" t="s">
        <v>1121</v>
      </c>
    </row>
    <row r="3732" spans="51:75" x14ac:dyDescent="0.3">
      <c r="AY3732" s="251" t="e">
        <f>VLOOKUP(C3732,#REF!, 2,FALSE)</f>
        <v>#REF!</v>
      </c>
      <c r="BM3732" s="191" t="s">
        <v>8213</v>
      </c>
      <c r="BN3732" s="191" t="s">
        <v>3046</v>
      </c>
      <c r="BO3732" s="191" t="s">
        <v>3709</v>
      </c>
      <c r="BU3732" s="191" t="s">
        <v>8213</v>
      </c>
      <c r="BV3732" s="191" t="s">
        <v>3046</v>
      </c>
      <c r="BW3732" s="191" t="s">
        <v>3709</v>
      </c>
    </row>
    <row r="3733" spans="51:75" x14ac:dyDescent="0.3">
      <c r="AY3733" s="251" t="e">
        <f>VLOOKUP(C3733,#REF!, 2,FALSE)</f>
        <v>#REF!</v>
      </c>
      <c r="BM3733" s="191" t="s">
        <v>1438</v>
      </c>
      <c r="BN3733" s="191" t="s">
        <v>3046</v>
      </c>
      <c r="BO3733" s="191" t="s">
        <v>8215</v>
      </c>
      <c r="BU3733" s="191" t="s">
        <v>1438</v>
      </c>
      <c r="BV3733" s="191" t="s">
        <v>3046</v>
      </c>
      <c r="BW3733" s="191" t="s">
        <v>8215</v>
      </c>
    </row>
    <row r="3734" spans="51:75" x14ac:dyDescent="0.3">
      <c r="AY3734" s="251" t="e">
        <f>VLOOKUP(C3734,#REF!, 2,FALSE)</f>
        <v>#REF!</v>
      </c>
      <c r="BM3734" s="191" t="s">
        <v>1439</v>
      </c>
      <c r="BN3734" s="191" t="s">
        <v>3203</v>
      </c>
      <c r="BO3734" s="191" t="s">
        <v>8216</v>
      </c>
      <c r="BU3734" s="191" t="s">
        <v>1439</v>
      </c>
      <c r="BV3734" s="191" t="s">
        <v>3203</v>
      </c>
      <c r="BW3734" s="191" t="s">
        <v>8216</v>
      </c>
    </row>
    <row r="3735" spans="51:75" x14ac:dyDescent="0.3">
      <c r="AY3735" s="251" t="e">
        <f>VLOOKUP(C3735,#REF!, 2,FALSE)</f>
        <v>#REF!</v>
      </c>
      <c r="BM3735" s="191" t="s">
        <v>8217</v>
      </c>
      <c r="BN3735" s="191" t="s">
        <v>2984</v>
      </c>
      <c r="BO3735" s="191" t="s">
        <v>2984</v>
      </c>
      <c r="BU3735" s="191" t="s">
        <v>8217</v>
      </c>
      <c r="BV3735" s="191" t="s">
        <v>2984</v>
      </c>
      <c r="BW3735" s="191" t="s">
        <v>2984</v>
      </c>
    </row>
    <row r="3736" spans="51:75" x14ac:dyDescent="0.3">
      <c r="AY3736" s="251" t="e">
        <f>VLOOKUP(C3736,#REF!, 2,FALSE)</f>
        <v>#REF!</v>
      </c>
      <c r="BM3736" s="191" t="s">
        <v>8218</v>
      </c>
      <c r="BN3736" s="191" t="s">
        <v>2984</v>
      </c>
      <c r="BO3736" s="191" t="s">
        <v>2984</v>
      </c>
      <c r="BU3736" s="191" t="s">
        <v>8218</v>
      </c>
      <c r="BV3736" s="191" t="s">
        <v>2984</v>
      </c>
      <c r="BW3736" s="191" t="s">
        <v>2984</v>
      </c>
    </row>
    <row r="3737" spans="51:75" x14ac:dyDescent="0.3">
      <c r="AY3737" s="251" t="e">
        <f>VLOOKUP(C3737,#REF!, 2,FALSE)</f>
        <v>#REF!</v>
      </c>
      <c r="BM3737" s="191" t="s">
        <v>8219</v>
      </c>
      <c r="BN3737" s="191" t="s">
        <v>1343</v>
      </c>
      <c r="BO3737" s="191" t="s">
        <v>8221</v>
      </c>
      <c r="BU3737" s="191" t="s">
        <v>8219</v>
      </c>
      <c r="BV3737" s="191" t="s">
        <v>1343</v>
      </c>
      <c r="BW3737" s="191" t="s">
        <v>8221</v>
      </c>
    </row>
    <row r="3738" spans="51:75" x14ac:dyDescent="0.3">
      <c r="AY3738" s="251" t="e">
        <f>VLOOKUP(C3738,#REF!, 2,FALSE)</f>
        <v>#REF!</v>
      </c>
      <c r="BM3738" s="191" t="s">
        <v>8222</v>
      </c>
      <c r="BN3738" s="191" t="s">
        <v>2984</v>
      </c>
      <c r="BO3738" s="191" t="s">
        <v>2984</v>
      </c>
      <c r="BU3738" s="191" t="s">
        <v>8222</v>
      </c>
      <c r="BV3738" s="191" t="s">
        <v>2984</v>
      </c>
      <c r="BW3738" s="191" t="s">
        <v>2984</v>
      </c>
    </row>
    <row r="3739" spans="51:75" x14ac:dyDescent="0.3">
      <c r="AY3739" s="251" t="e">
        <f>VLOOKUP(C3739,#REF!, 2,FALSE)</f>
        <v>#REF!</v>
      </c>
      <c r="BM3739" s="191" t="s">
        <v>8223</v>
      </c>
      <c r="BN3739" s="191" t="s">
        <v>2984</v>
      </c>
      <c r="BO3739" s="191" t="s">
        <v>2984</v>
      </c>
      <c r="BU3739" s="191" t="s">
        <v>8223</v>
      </c>
      <c r="BV3739" s="191" t="s">
        <v>2984</v>
      </c>
      <c r="BW3739" s="191" t="s">
        <v>2984</v>
      </c>
    </row>
    <row r="3740" spans="51:75" x14ac:dyDescent="0.3">
      <c r="AY3740" s="251" t="e">
        <f>VLOOKUP(C3740,#REF!, 2,FALSE)</f>
        <v>#REF!</v>
      </c>
      <c r="BM3740" s="191" t="s">
        <v>8225</v>
      </c>
      <c r="BN3740" s="191" t="s">
        <v>2984</v>
      </c>
      <c r="BO3740" s="191" t="s">
        <v>2984</v>
      </c>
      <c r="BU3740" s="191" t="s">
        <v>8225</v>
      </c>
      <c r="BV3740" s="191" t="s">
        <v>2984</v>
      </c>
      <c r="BW3740" s="191" t="s">
        <v>2984</v>
      </c>
    </row>
    <row r="3741" spans="51:75" x14ac:dyDescent="0.3">
      <c r="AY3741" s="251" t="e">
        <f>VLOOKUP(C3741,#REF!, 2,FALSE)</f>
        <v>#REF!</v>
      </c>
      <c r="BM3741" s="191" t="s">
        <v>8227</v>
      </c>
      <c r="BN3741" s="191" t="s">
        <v>1343</v>
      </c>
      <c r="BO3741" s="191" t="s">
        <v>8228</v>
      </c>
      <c r="BU3741" s="191" t="s">
        <v>8227</v>
      </c>
      <c r="BV3741" s="191" t="s">
        <v>1343</v>
      </c>
      <c r="BW3741" s="191" t="s">
        <v>8228</v>
      </c>
    </row>
    <row r="3742" spans="51:75" x14ac:dyDescent="0.3">
      <c r="AY3742" s="251" t="e">
        <f>VLOOKUP(C3742,#REF!, 2,FALSE)</f>
        <v>#REF!</v>
      </c>
      <c r="BM3742" s="191" t="s">
        <v>8229</v>
      </c>
      <c r="BN3742" s="191" t="s">
        <v>2984</v>
      </c>
      <c r="BO3742" s="191" t="s">
        <v>2984</v>
      </c>
      <c r="BU3742" s="191" t="s">
        <v>8229</v>
      </c>
      <c r="BV3742" s="191" t="s">
        <v>2984</v>
      </c>
      <c r="BW3742" s="191" t="s">
        <v>2984</v>
      </c>
    </row>
    <row r="3743" spans="51:75" x14ac:dyDescent="0.3">
      <c r="AY3743" s="251" t="e">
        <f>VLOOKUP(C3743,#REF!, 2,FALSE)</f>
        <v>#REF!</v>
      </c>
      <c r="BM3743" s="191" t="s">
        <v>8230</v>
      </c>
      <c r="BN3743" s="191" t="s">
        <v>2984</v>
      </c>
      <c r="BO3743" s="191" t="s">
        <v>2984</v>
      </c>
      <c r="BU3743" s="191" t="s">
        <v>8230</v>
      </c>
      <c r="BV3743" s="191" t="s">
        <v>2984</v>
      </c>
      <c r="BW3743" s="191" t="s">
        <v>2984</v>
      </c>
    </row>
    <row r="3744" spans="51:75" x14ac:dyDescent="0.3">
      <c r="AY3744" s="251" t="e">
        <f>VLOOKUP(C3744,#REF!, 2,FALSE)</f>
        <v>#REF!</v>
      </c>
      <c r="BM3744" s="191" t="s">
        <v>8232</v>
      </c>
      <c r="BN3744" s="191" t="s">
        <v>1692</v>
      </c>
      <c r="BO3744" s="191" t="s">
        <v>8235</v>
      </c>
      <c r="BU3744" s="191" t="s">
        <v>8232</v>
      </c>
      <c r="BV3744" s="191" t="s">
        <v>1692</v>
      </c>
      <c r="BW3744" s="191" t="s">
        <v>8235</v>
      </c>
    </row>
    <row r="3745" spans="51:75" x14ac:dyDescent="0.3">
      <c r="AY3745" s="251" t="e">
        <f>VLOOKUP(C3745,#REF!, 2,FALSE)</f>
        <v>#REF!</v>
      </c>
      <c r="BM3745" s="191" t="s">
        <v>8236</v>
      </c>
      <c r="BN3745" s="191" t="s">
        <v>2984</v>
      </c>
      <c r="BO3745" s="191" t="s">
        <v>2984</v>
      </c>
      <c r="BU3745" s="191" t="s">
        <v>8236</v>
      </c>
      <c r="BV3745" s="191" t="s">
        <v>2984</v>
      </c>
      <c r="BW3745" s="191" t="s">
        <v>2984</v>
      </c>
    </row>
    <row r="3746" spans="51:75" x14ac:dyDescent="0.3">
      <c r="AY3746" s="251" t="e">
        <f>VLOOKUP(C3746,#REF!, 2,FALSE)</f>
        <v>#REF!</v>
      </c>
      <c r="BM3746" s="191" t="s">
        <v>8237</v>
      </c>
      <c r="BN3746" s="191" t="s">
        <v>2984</v>
      </c>
      <c r="BO3746" s="191" t="s">
        <v>2984</v>
      </c>
      <c r="BU3746" s="191" t="s">
        <v>8237</v>
      </c>
      <c r="BV3746" s="191" t="s">
        <v>2984</v>
      </c>
      <c r="BW3746" s="191" t="s">
        <v>2984</v>
      </c>
    </row>
    <row r="3747" spans="51:75" x14ac:dyDescent="0.3">
      <c r="AY3747" s="251" t="e">
        <f>VLOOKUP(C3747,#REF!, 2,FALSE)</f>
        <v>#REF!</v>
      </c>
      <c r="BM3747" s="191" t="s">
        <v>8238</v>
      </c>
      <c r="BN3747" s="191" t="s">
        <v>1497</v>
      </c>
      <c r="BO3747" s="191" t="s">
        <v>6247</v>
      </c>
      <c r="BU3747" s="191" t="s">
        <v>8238</v>
      </c>
      <c r="BV3747" s="191" t="s">
        <v>1497</v>
      </c>
      <c r="BW3747" s="191" t="s">
        <v>6247</v>
      </c>
    </row>
    <row r="3748" spans="51:75" x14ac:dyDescent="0.3">
      <c r="AY3748" s="251" t="e">
        <f>VLOOKUP(C3748,#REF!, 2,FALSE)</f>
        <v>#REF!</v>
      </c>
      <c r="BM3748" s="191" t="s">
        <v>8240</v>
      </c>
      <c r="BN3748" s="191" t="s">
        <v>2984</v>
      </c>
      <c r="BO3748" s="191" t="s">
        <v>2984</v>
      </c>
      <c r="BU3748" s="191" t="s">
        <v>8240</v>
      </c>
      <c r="BV3748" s="191" t="s">
        <v>2984</v>
      </c>
      <c r="BW3748" s="191" t="s">
        <v>2984</v>
      </c>
    </row>
    <row r="3749" spans="51:75" x14ac:dyDescent="0.3">
      <c r="AY3749" s="251" t="e">
        <f>VLOOKUP(C3749,#REF!, 2,FALSE)</f>
        <v>#REF!</v>
      </c>
      <c r="BM3749" s="191" t="s">
        <v>8243</v>
      </c>
      <c r="BN3749" s="191" t="s">
        <v>2984</v>
      </c>
      <c r="BO3749" s="191" t="s">
        <v>2984</v>
      </c>
      <c r="BU3749" s="191" t="s">
        <v>8243</v>
      </c>
      <c r="BV3749" s="191" t="s">
        <v>2984</v>
      </c>
      <c r="BW3749" s="191" t="s">
        <v>2984</v>
      </c>
    </row>
    <row r="3750" spans="51:75" x14ac:dyDescent="0.3">
      <c r="AY3750" s="251" t="e">
        <f>VLOOKUP(C3750,#REF!, 2,FALSE)</f>
        <v>#REF!</v>
      </c>
      <c r="BM3750" s="191" t="s">
        <v>8244</v>
      </c>
      <c r="BN3750" s="191" t="s">
        <v>2984</v>
      </c>
      <c r="BO3750" s="191" t="s">
        <v>2984</v>
      </c>
      <c r="BU3750" s="191" t="s">
        <v>8244</v>
      </c>
      <c r="BV3750" s="191" t="s">
        <v>2984</v>
      </c>
      <c r="BW3750" s="191" t="s">
        <v>2984</v>
      </c>
    </row>
    <row r="3751" spans="51:75" x14ac:dyDescent="0.3">
      <c r="AY3751" s="251" t="e">
        <f>VLOOKUP(C3751,#REF!, 2,FALSE)</f>
        <v>#REF!</v>
      </c>
      <c r="BM3751" s="191" t="s">
        <v>8246</v>
      </c>
      <c r="BN3751" s="191" t="s">
        <v>2984</v>
      </c>
      <c r="BO3751" s="191" t="s">
        <v>8247</v>
      </c>
      <c r="BU3751" s="191" t="s">
        <v>8246</v>
      </c>
      <c r="BV3751" s="191" t="s">
        <v>2984</v>
      </c>
      <c r="BW3751" s="191" t="s">
        <v>8247</v>
      </c>
    </row>
    <row r="3752" spans="51:75" x14ac:dyDescent="0.3">
      <c r="AY3752" s="251" t="e">
        <f>VLOOKUP(C3752,#REF!, 2,FALSE)</f>
        <v>#REF!</v>
      </c>
      <c r="BM3752" s="191" t="s">
        <v>8248</v>
      </c>
      <c r="BN3752" s="191" t="s">
        <v>2984</v>
      </c>
      <c r="BO3752" s="191" t="s">
        <v>2984</v>
      </c>
      <c r="BU3752" s="191" t="s">
        <v>8248</v>
      </c>
      <c r="BV3752" s="191" t="s">
        <v>2984</v>
      </c>
      <c r="BW3752" s="191" t="s">
        <v>2984</v>
      </c>
    </row>
    <row r="3753" spans="51:75" x14ac:dyDescent="0.3">
      <c r="AY3753" s="251" t="e">
        <f>VLOOKUP(C3753,#REF!, 2,FALSE)</f>
        <v>#REF!</v>
      </c>
      <c r="BM3753" s="191" t="s">
        <v>8249</v>
      </c>
      <c r="BN3753" s="191" t="s">
        <v>2984</v>
      </c>
      <c r="BO3753" s="191" t="s">
        <v>2984</v>
      </c>
      <c r="BU3753" s="191" t="s">
        <v>8249</v>
      </c>
      <c r="BV3753" s="191" t="s">
        <v>2984</v>
      </c>
      <c r="BW3753" s="191" t="s">
        <v>2984</v>
      </c>
    </row>
    <row r="3754" spans="51:75" x14ac:dyDescent="0.3">
      <c r="AY3754" s="251" t="e">
        <f>VLOOKUP(C3754,#REF!, 2,FALSE)</f>
        <v>#REF!</v>
      </c>
      <c r="BM3754" s="191" t="s">
        <v>8251</v>
      </c>
      <c r="BN3754" s="191" t="s">
        <v>16989</v>
      </c>
      <c r="BO3754" s="191" t="s">
        <v>8252</v>
      </c>
      <c r="BU3754" s="191" t="s">
        <v>8251</v>
      </c>
      <c r="BV3754" s="191" t="s">
        <v>16989</v>
      </c>
      <c r="BW3754" s="191" t="s">
        <v>8252</v>
      </c>
    </row>
    <row r="3755" spans="51:75" x14ac:dyDescent="0.3">
      <c r="AY3755" s="251" t="e">
        <f>VLOOKUP(C3755,#REF!, 2,FALSE)</f>
        <v>#REF!</v>
      </c>
      <c r="BM3755" s="191" t="s">
        <v>8253</v>
      </c>
      <c r="BN3755" s="191" t="s">
        <v>2984</v>
      </c>
      <c r="BO3755" s="191" t="s">
        <v>2984</v>
      </c>
      <c r="BU3755" s="191" t="s">
        <v>8253</v>
      </c>
      <c r="BV3755" s="191" t="s">
        <v>2984</v>
      </c>
      <c r="BW3755" s="191" t="s">
        <v>2984</v>
      </c>
    </row>
    <row r="3756" spans="51:75" x14ac:dyDescent="0.3">
      <c r="AY3756" s="251" t="e">
        <f>VLOOKUP(C3756,#REF!, 2,FALSE)</f>
        <v>#REF!</v>
      </c>
      <c r="BM3756" s="191" t="s">
        <v>8254</v>
      </c>
      <c r="BN3756" s="191" t="s">
        <v>2984</v>
      </c>
      <c r="BO3756" s="191" t="s">
        <v>2984</v>
      </c>
      <c r="BU3756" s="191" t="s">
        <v>8254</v>
      </c>
      <c r="BV3756" s="191" t="s">
        <v>2984</v>
      </c>
      <c r="BW3756" s="191" t="s">
        <v>2984</v>
      </c>
    </row>
    <row r="3757" spans="51:75" x14ac:dyDescent="0.3">
      <c r="AY3757" s="251" t="e">
        <f>VLOOKUP(C3757,#REF!, 2,FALSE)</f>
        <v>#REF!</v>
      </c>
      <c r="BM3757" s="191" t="s">
        <v>8256</v>
      </c>
      <c r="BN3757" s="191" t="s">
        <v>2984</v>
      </c>
      <c r="BO3757" s="191" t="s">
        <v>2984</v>
      </c>
      <c r="BU3757" s="191" t="s">
        <v>8256</v>
      </c>
      <c r="BV3757" s="191" t="s">
        <v>2984</v>
      </c>
      <c r="BW3757" s="191" t="s">
        <v>2984</v>
      </c>
    </row>
    <row r="3758" spans="51:75" x14ac:dyDescent="0.3">
      <c r="AY3758" s="251" t="e">
        <f>VLOOKUP(C3758,#REF!, 2,FALSE)</f>
        <v>#REF!</v>
      </c>
      <c r="BM3758" s="191" t="s">
        <v>8258</v>
      </c>
      <c r="BN3758" s="191" t="s">
        <v>2984</v>
      </c>
      <c r="BO3758" s="191" t="s">
        <v>2984</v>
      </c>
      <c r="BU3758" s="191" t="s">
        <v>8258</v>
      </c>
      <c r="BV3758" s="191" t="s">
        <v>2984</v>
      </c>
      <c r="BW3758" s="191" t="s">
        <v>2984</v>
      </c>
    </row>
    <row r="3759" spans="51:75" x14ac:dyDescent="0.3">
      <c r="AY3759" s="251" t="e">
        <f>VLOOKUP(C3759,#REF!, 2,FALSE)</f>
        <v>#REF!</v>
      </c>
      <c r="BM3759" s="191" t="s">
        <v>8259</v>
      </c>
      <c r="BN3759" s="191" t="s">
        <v>2984</v>
      </c>
      <c r="BO3759" s="191" t="s">
        <v>2984</v>
      </c>
      <c r="BU3759" s="191" t="s">
        <v>8259</v>
      </c>
      <c r="BV3759" s="191" t="s">
        <v>2984</v>
      </c>
      <c r="BW3759" s="191" t="s">
        <v>2984</v>
      </c>
    </row>
    <row r="3760" spans="51:75" x14ac:dyDescent="0.3">
      <c r="AY3760" s="251" t="e">
        <f>VLOOKUP(C3760,#REF!, 2,FALSE)</f>
        <v>#REF!</v>
      </c>
      <c r="BM3760" s="191" t="s">
        <v>461</v>
      </c>
      <c r="BN3760" s="191" t="s">
        <v>2984</v>
      </c>
      <c r="BO3760" s="191" t="s">
        <v>2984</v>
      </c>
      <c r="BU3760" s="191" t="s">
        <v>461</v>
      </c>
      <c r="BV3760" s="191" t="s">
        <v>2984</v>
      </c>
      <c r="BW3760" s="191" t="s">
        <v>2984</v>
      </c>
    </row>
    <row r="3761" spans="51:75" x14ac:dyDescent="0.3">
      <c r="AY3761" s="251" t="e">
        <f>VLOOKUP(C3761,#REF!, 2,FALSE)</f>
        <v>#REF!</v>
      </c>
      <c r="BM3761" s="191" t="s">
        <v>8260</v>
      </c>
      <c r="BN3761" s="191" t="s">
        <v>863</v>
      </c>
      <c r="BO3761" s="191" t="s">
        <v>2792</v>
      </c>
      <c r="BU3761" s="191" t="s">
        <v>8260</v>
      </c>
      <c r="BV3761" s="191" t="s">
        <v>863</v>
      </c>
      <c r="BW3761" s="191" t="s">
        <v>2792</v>
      </c>
    </row>
    <row r="3762" spans="51:75" x14ac:dyDescent="0.3">
      <c r="AY3762" s="251" t="e">
        <f>VLOOKUP(C3762,#REF!, 2,FALSE)</f>
        <v>#REF!</v>
      </c>
      <c r="BM3762" s="191" t="s">
        <v>8261</v>
      </c>
      <c r="BN3762" s="191" t="s">
        <v>2984</v>
      </c>
      <c r="BO3762" s="191" t="s">
        <v>2984</v>
      </c>
      <c r="BU3762" s="191" t="s">
        <v>8261</v>
      </c>
      <c r="BV3762" s="191" t="s">
        <v>2984</v>
      </c>
      <c r="BW3762" s="191" t="s">
        <v>2984</v>
      </c>
    </row>
    <row r="3763" spans="51:75" x14ac:dyDescent="0.3">
      <c r="AY3763" s="251" t="e">
        <f>VLOOKUP(C3763,#REF!, 2,FALSE)</f>
        <v>#REF!</v>
      </c>
      <c r="BM3763" s="191" t="s">
        <v>8262</v>
      </c>
      <c r="BN3763" s="191" t="s">
        <v>2984</v>
      </c>
      <c r="BO3763" s="191" t="s">
        <v>8263</v>
      </c>
      <c r="BU3763" s="191" t="s">
        <v>8262</v>
      </c>
      <c r="BV3763" s="191" t="s">
        <v>2984</v>
      </c>
      <c r="BW3763" s="191" t="s">
        <v>8263</v>
      </c>
    </row>
    <row r="3764" spans="51:75" x14ac:dyDescent="0.3">
      <c r="AY3764" s="251" t="e">
        <f>VLOOKUP(C3764,#REF!, 2,FALSE)</f>
        <v>#REF!</v>
      </c>
      <c r="BM3764" s="191" t="s">
        <v>8264</v>
      </c>
      <c r="BN3764" s="191" t="s">
        <v>2984</v>
      </c>
      <c r="BO3764" s="191" t="s">
        <v>8265</v>
      </c>
      <c r="BU3764" s="191" t="s">
        <v>8264</v>
      </c>
      <c r="BV3764" s="191" t="s">
        <v>2984</v>
      </c>
      <c r="BW3764" s="191" t="s">
        <v>8265</v>
      </c>
    </row>
    <row r="3765" spans="51:75" x14ac:dyDescent="0.3">
      <c r="AY3765" s="251" t="e">
        <f>VLOOKUP(C3765,#REF!, 2,FALSE)</f>
        <v>#REF!</v>
      </c>
      <c r="BM3765" s="191" t="s">
        <v>8266</v>
      </c>
      <c r="BN3765" s="191" t="s">
        <v>2984</v>
      </c>
      <c r="BO3765" s="191" t="s">
        <v>2984</v>
      </c>
      <c r="BU3765" s="191" t="s">
        <v>8266</v>
      </c>
      <c r="BV3765" s="191" t="s">
        <v>2984</v>
      </c>
      <c r="BW3765" s="191" t="s">
        <v>2984</v>
      </c>
    </row>
    <row r="3766" spans="51:75" x14ac:dyDescent="0.3">
      <c r="AY3766" s="251" t="e">
        <f>VLOOKUP(C3766,#REF!, 2,FALSE)</f>
        <v>#REF!</v>
      </c>
      <c r="BM3766" s="191" t="s">
        <v>1440</v>
      </c>
      <c r="BN3766" s="191" t="s">
        <v>2984</v>
      </c>
      <c r="BO3766" s="191" t="s">
        <v>3928</v>
      </c>
      <c r="BU3766" s="191" t="s">
        <v>1440</v>
      </c>
      <c r="BV3766" s="191" t="s">
        <v>2984</v>
      </c>
      <c r="BW3766" s="191" t="s">
        <v>3928</v>
      </c>
    </row>
    <row r="3767" spans="51:75" x14ac:dyDescent="0.3">
      <c r="AY3767" s="251" t="e">
        <f>VLOOKUP(C3767,#REF!, 2,FALSE)</f>
        <v>#REF!</v>
      </c>
      <c r="BM3767" s="191" t="s">
        <v>8267</v>
      </c>
      <c r="BN3767" s="191" t="s">
        <v>2984</v>
      </c>
      <c r="BO3767" s="191" t="s">
        <v>8268</v>
      </c>
      <c r="BU3767" s="191" t="s">
        <v>8267</v>
      </c>
      <c r="BV3767" s="191" t="s">
        <v>2984</v>
      </c>
      <c r="BW3767" s="191" t="s">
        <v>8268</v>
      </c>
    </row>
    <row r="3768" spans="51:75" x14ac:dyDescent="0.3">
      <c r="AY3768" s="251" t="e">
        <f>VLOOKUP(C3768,#REF!, 2,FALSE)</f>
        <v>#REF!</v>
      </c>
      <c r="BM3768" s="191" t="s">
        <v>8269</v>
      </c>
      <c r="BN3768" s="191" t="s">
        <v>2984</v>
      </c>
      <c r="BO3768" s="191" t="s">
        <v>8271</v>
      </c>
      <c r="BU3768" s="191" t="s">
        <v>8269</v>
      </c>
      <c r="BV3768" s="191" t="s">
        <v>2984</v>
      </c>
      <c r="BW3768" s="191" t="s">
        <v>8271</v>
      </c>
    </row>
    <row r="3769" spans="51:75" x14ac:dyDescent="0.3">
      <c r="AY3769" s="251" t="e">
        <f>VLOOKUP(C3769,#REF!, 2,FALSE)</f>
        <v>#REF!</v>
      </c>
      <c r="BM3769" s="191" t="s">
        <v>8272</v>
      </c>
      <c r="BN3769" s="191" t="s">
        <v>2984</v>
      </c>
      <c r="BO3769" s="191" t="s">
        <v>2984</v>
      </c>
      <c r="BU3769" s="191" t="s">
        <v>8272</v>
      </c>
      <c r="BV3769" s="191" t="s">
        <v>2984</v>
      </c>
      <c r="BW3769" s="191" t="s">
        <v>2984</v>
      </c>
    </row>
    <row r="3770" spans="51:75" x14ac:dyDescent="0.3">
      <c r="AY3770" s="251" t="e">
        <f>VLOOKUP(C3770,#REF!, 2,FALSE)</f>
        <v>#REF!</v>
      </c>
      <c r="BM3770" s="191" t="s">
        <v>8274</v>
      </c>
      <c r="BN3770" s="191" t="s">
        <v>2984</v>
      </c>
      <c r="BO3770" s="191" t="s">
        <v>8275</v>
      </c>
      <c r="BU3770" s="191" t="s">
        <v>8274</v>
      </c>
      <c r="BV3770" s="191" t="s">
        <v>2984</v>
      </c>
      <c r="BW3770" s="191" t="s">
        <v>8275</v>
      </c>
    </row>
    <row r="3771" spans="51:75" x14ac:dyDescent="0.3">
      <c r="AY3771" s="251" t="e">
        <f>VLOOKUP(C3771,#REF!, 2,FALSE)</f>
        <v>#REF!</v>
      </c>
      <c r="BM3771" s="191" t="s">
        <v>8276</v>
      </c>
      <c r="BN3771" s="191" t="s">
        <v>2984</v>
      </c>
      <c r="BO3771" s="191" t="s">
        <v>4228</v>
      </c>
      <c r="BU3771" s="191" t="s">
        <v>8276</v>
      </c>
      <c r="BV3771" s="191" t="s">
        <v>2984</v>
      </c>
      <c r="BW3771" s="191" t="s">
        <v>4228</v>
      </c>
    </row>
    <row r="3772" spans="51:75" x14ac:dyDescent="0.3">
      <c r="AY3772" s="251" t="e">
        <f>VLOOKUP(C3772,#REF!, 2,FALSE)</f>
        <v>#REF!</v>
      </c>
      <c r="BM3772" s="191" t="s">
        <v>1441</v>
      </c>
      <c r="BN3772" s="191" t="s">
        <v>2984</v>
      </c>
      <c r="BO3772" s="191" t="s">
        <v>8278</v>
      </c>
      <c r="BU3772" s="191" t="s">
        <v>1441</v>
      </c>
      <c r="BV3772" s="191" t="s">
        <v>2984</v>
      </c>
      <c r="BW3772" s="191" t="s">
        <v>8278</v>
      </c>
    </row>
    <row r="3773" spans="51:75" x14ac:dyDescent="0.3">
      <c r="AY3773" s="251" t="e">
        <f>VLOOKUP(C3773,#REF!, 2,FALSE)</f>
        <v>#REF!</v>
      </c>
      <c r="BM3773" s="191" t="s">
        <v>1442</v>
      </c>
      <c r="BN3773" s="191" t="s">
        <v>2984</v>
      </c>
      <c r="BO3773" s="191" t="s">
        <v>2984</v>
      </c>
      <c r="BU3773" s="191" t="s">
        <v>1442</v>
      </c>
      <c r="BV3773" s="191" t="s">
        <v>2984</v>
      </c>
      <c r="BW3773" s="191" t="s">
        <v>2984</v>
      </c>
    </row>
    <row r="3774" spans="51:75" x14ac:dyDescent="0.3">
      <c r="AY3774" s="251" t="e">
        <f>VLOOKUP(C3774,#REF!, 2,FALSE)</f>
        <v>#REF!</v>
      </c>
      <c r="BM3774" s="191" t="s">
        <v>8279</v>
      </c>
      <c r="BN3774" s="191" t="s">
        <v>2984</v>
      </c>
      <c r="BO3774" s="191" t="s">
        <v>7153</v>
      </c>
      <c r="BU3774" s="191" t="s">
        <v>8279</v>
      </c>
      <c r="BV3774" s="191" t="s">
        <v>2984</v>
      </c>
      <c r="BW3774" s="191" t="s">
        <v>7153</v>
      </c>
    </row>
    <row r="3775" spans="51:75" x14ac:dyDescent="0.3">
      <c r="AY3775" s="251" t="e">
        <f>VLOOKUP(C3775,#REF!, 2,FALSE)</f>
        <v>#REF!</v>
      </c>
      <c r="BM3775" s="191" t="s">
        <v>8280</v>
      </c>
      <c r="BN3775" s="191" t="s">
        <v>1343</v>
      </c>
      <c r="BO3775" s="191" t="s">
        <v>639</v>
      </c>
      <c r="BU3775" s="191" t="s">
        <v>8280</v>
      </c>
      <c r="BV3775" s="191" t="s">
        <v>1343</v>
      </c>
      <c r="BW3775" s="191" t="s">
        <v>639</v>
      </c>
    </row>
    <row r="3776" spans="51:75" x14ac:dyDescent="0.3">
      <c r="AY3776" s="251" t="e">
        <f>VLOOKUP(C3776,#REF!, 2,FALSE)</f>
        <v>#REF!</v>
      </c>
      <c r="BM3776" s="191" t="s">
        <v>8282</v>
      </c>
      <c r="BN3776" s="191" t="s">
        <v>2984</v>
      </c>
      <c r="BO3776" s="191" t="s">
        <v>8283</v>
      </c>
      <c r="BU3776" s="191" t="s">
        <v>8282</v>
      </c>
      <c r="BV3776" s="191" t="s">
        <v>2984</v>
      </c>
      <c r="BW3776" s="191" t="s">
        <v>8283</v>
      </c>
    </row>
    <row r="3777" spans="51:75" x14ac:dyDescent="0.3">
      <c r="AY3777" s="251" t="e">
        <f>VLOOKUP(C3777,#REF!, 2,FALSE)</f>
        <v>#REF!</v>
      </c>
      <c r="BM3777" s="191" t="s">
        <v>8285</v>
      </c>
      <c r="BN3777" s="191" t="s">
        <v>2984</v>
      </c>
      <c r="BO3777" s="191" t="s">
        <v>6414</v>
      </c>
      <c r="BU3777" s="191" t="s">
        <v>8285</v>
      </c>
      <c r="BV3777" s="191" t="s">
        <v>2984</v>
      </c>
      <c r="BW3777" s="191" t="s">
        <v>6414</v>
      </c>
    </row>
    <row r="3778" spans="51:75" x14ac:dyDescent="0.3">
      <c r="AY3778" s="251" t="e">
        <f>VLOOKUP(C3778,#REF!, 2,FALSE)</f>
        <v>#REF!</v>
      </c>
      <c r="BM3778" s="191" t="s">
        <v>8286</v>
      </c>
      <c r="BN3778" s="191" t="s">
        <v>2984</v>
      </c>
      <c r="BO3778" s="191" t="s">
        <v>2984</v>
      </c>
      <c r="BU3778" s="191" t="s">
        <v>8286</v>
      </c>
      <c r="BV3778" s="191" t="s">
        <v>2984</v>
      </c>
      <c r="BW3778" s="191" t="s">
        <v>2984</v>
      </c>
    </row>
    <row r="3779" spans="51:75" x14ac:dyDescent="0.3">
      <c r="AY3779" s="251" t="e">
        <f>VLOOKUP(C3779,#REF!, 2,FALSE)</f>
        <v>#REF!</v>
      </c>
      <c r="BM3779" s="191" t="s">
        <v>8287</v>
      </c>
      <c r="BN3779" s="191" t="s">
        <v>2984</v>
      </c>
      <c r="BO3779" s="191" t="s">
        <v>2984</v>
      </c>
      <c r="BU3779" s="191" t="s">
        <v>8287</v>
      </c>
      <c r="BV3779" s="191" t="s">
        <v>2984</v>
      </c>
      <c r="BW3779" s="191" t="s">
        <v>2984</v>
      </c>
    </row>
    <row r="3780" spans="51:75" x14ac:dyDescent="0.3">
      <c r="AY3780" s="251" t="e">
        <f>VLOOKUP(C3780,#REF!, 2,FALSE)</f>
        <v>#REF!</v>
      </c>
      <c r="BM3780" s="191" t="s">
        <v>8288</v>
      </c>
      <c r="BN3780" s="191" t="s">
        <v>2984</v>
      </c>
      <c r="BO3780" s="191" t="s">
        <v>2984</v>
      </c>
      <c r="BU3780" s="191" t="s">
        <v>8288</v>
      </c>
      <c r="BV3780" s="191" t="s">
        <v>2984</v>
      </c>
      <c r="BW3780" s="191" t="s">
        <v>2984</v>
      </c>
    </row>
    <row r="3781" spans="51:75" x14ac:dyDescent="0.3">
      <c r="AY3781" s="251" t="e">
        <f>VLOOKUP(C3781,#REF!, 2,FALSE)</f>
        <v>#REF!</v>
      </c>
      <c r="BM3781" s="191" t="s">
        <v>8289</v>
      </c>
      <c r="BN3781" s="191" t="s">
        <v>2984</v>
      </c>
      <c r="BO3781" s="191" t="s">
        <v>2984</v>
      </c>
      <c r="BU3781" s="191" t="s">
        <v>8289</v>
      </c>
      <c r="BV3781" s="191" t="s">
        <v>2984</v>
      </c>
      <c r="BW3781" s="191" t="s">
        <v>2984</v>
      </c>
    </row>
    <row r="3782" spans="51:75" x14ac:dyDescent="0.3">
      <c r="AY3782" s="251" t="e">
        <f>VLOOKUP(C3782,#REF!, 2,FALSE)</f>
        <v>#REF!</v>
      </c>
      <c r="BM3782" s="191" t="s">
        <v>8290</v>
      </c>
      <c r="BN3782" s="191" t="s">
        <v>2984</v>
      </c>
      <c r="BO3782" s="191" t="s">
        <v>2984</v>
      </c>
      <c r="BU3782" s="191" t="s">
        <v>8290</v>
      </c>
      <c r="BV3782" s="191" t="s">
        <v>2984</v>
      </c>
      <c r="BW3782" s="191" t="s">
        <v>2984</v>
      </c>
    </row>
    <row r="3783" spans="51:75" x14ac:dyDescent="0.3">
      <c r="AY3783" s="251" t="e">
        <f>VLOOKUP(C3783,#REF!, 2,FALSE)</f>
        <v>#REF!</v>
      </c>
      <c r="BM3783" s="191" t="s">
        <v>8291</v>
      </c>
      <c r="BN3783" s="191" t="s">
        <v>2984</v>
      </c>
      <c r="BO3783" s="191" t="s">
        <v>2984</v>
      </c>
      <c r="BU3783" s="191" t="s">
        <v>8291</v>
      </c>
      <c r="BV3783" s="191" t="s">
        <v>2984</v>
      </c>
      <c r="BW3783" s="191" t="s">
        <v>2984</v>
      </c>
    </row>
    <row r="3784" spans="51:75" x14ac:dyDescent="0.3">
      <c r="AY3784" s="251" t="e">
        <f>VLOOKUP(C3784,#REF!, 2,FALSE)</f>
        <v>#REF!</v>
      </c>
      <c r="BM3784" s="191" t="s">
        <v>8292</v>
      </c>
      <c r="BN3784" s="191" t="s">
        <v>2984</v>
      </c>
      <c r="BO3784" s="191" t="s">
        <v>2984</v>
      </c>
      <c r="BU3784" s="191" t="s">
        <v>8292</v>
      </c>
      <c r="BV3784" s="191" t="s">
        <v>2984</v>
      </c>
      <c r="BW3784" s="191" t="s">
        <v>2984</v>
      </c>
    </row>
    <row r="3785" spans="51:75" x14ac:dyDescent="0.3">
      <c r="AY3785" s="251" t="e">
        <f>VLOOKUP(C3785,#REF!, 2,FALSE)</f>
        <v>#REF!</v>
      </c>
      <c r="BM3785" s="191" t="s">
        <v>8293</v>
      </c>
      <c r="BN3785" s="191" t="s">
        <v>2984</v>
      </c>
      <c r="BO3785" s="191" t="s">
        <v>8294</v>
      </c>
      <c r="BU3785" s="191" t="s">
        <v>8293</v>
      </c>
      <c r="BV3785" s="191" t="s">
        <v>2984</v>
      </c>
      <c r="BW3785" s="191" t="s">
        <v>8294</v>
      </c>
    </row>
    <row r="3786" spans="51:75" x14ac:dyDescent="0.3">
      <c r="AY3786" s="251" t="e">
        <f>VLOOKUP(C3786,#REF!, 2,FALSE)</f>
        <v>#REF!</v>
      </c>
      <c r="BM3786" s="191" t="s">
        <v>8295</v>
      </c>
      <c r="BN3786" s="191" t="s">
        <v>2984</v>
      </c>
      <c r="BO3786" s="191" t="s">
        <v>2984</v>
      </c>
      <c r="BU3786" s="191" t="s">
        <v>8295</v>
      </c>
      <c r="BV3786" s="191" t="s">
        <v>2984</v>
      </c>
      <c r="BW3786" s="191" t="s">
        <v>2984</v>
      </c>
    </row>
    <row r="3787" spans="51:75" x14ac:dyDescent="0.3">
      <c r="AY3787" s="251" t="e">
        <f>VLOOKUP(C3787,#REF!, 2,FALSE)</f>
        <v>#REF!</v>
      </c>
      <c r="BM3787" s="191" t="s">
        <v>1447</v>
      </c>
      <c r="BN3787" s="191" t="s">
        <v>2984</v>
      </c>
      <c r="BO3787" s="191" t="s">
        <v>7879</v>
      </c>
      <c r="BU3787" s="191" t="s">
        <v>1447</v>
      </c>
      <c r="BV3787" s="191" t="s">
        <v>2984</v>
      </c>
      <c r="BW3787" s="191" t="s">
        <v>7879</v>
      </c>
    </row>
    <row r="3788" spans="51:75" x14ac:dyDescent="0.3">
      <c r="AY3788" s="251" t="e">
        <f>VLOOKUP(C3788,#REF!, 2,FALSE)</f>
        <v>#REF!</v>
      </c>
      <c r="BM3788" s="191" t="s">
        <v>8297</v>
      </c>
      <c r="BN3788" s="191" t="s">
        <v>2984</v>
      </c>
      <c r="BO3788" s="191" t="s">
        <v>8298</v>
      </c>
      <c r="BU3788" s="191" t="s">
        <v>8297</v>
      </c>
      <c r="BV3788" s="191" t="s">
        <v>2984</v>
      </c>
      <c r="BW3788" s="191" t="s">
        <v>8298</v>
      </c>
    </row>
    <row r="3789" spans="51:75" x14ac:dyDescent="0.3">
      <c r="AY3789" s="251" t="e">
        <f>VLOOKUP(C3789,#REF!, 2,FALSE)</f>
        <v>#REF!</v>
      </c>
      <c r="BM3789" s="191" t="s">
        <v>8299</v>
      </c>
      <c r="BN3789" s="191" t="s">
        <v>2984</v>
      </c>
      <c r="BO3789" s="191" t="s">
        <v>8300</v>
      </c>
      <c r="BU3789" s="191" t="s">
        <v>8299</v>
      </c>
      <c r="BV3789" s="191" t="s">
        <v>2984</v>
      </c>
      <c r="BW3789" s="191" t="s">
        <v>8300</v>
      </c>
    </row>
    <row r="3790" spans="51:75" x14ac:dyDescent="0.3">
      <c r="AY3790" s="251" t="e">
        <f>VLOOKUP(C3790,#REF!, 2,FALSE)</f>
        <v>#REF!</v>
      </c>
      <c r="BM3790" s="191" t="s">
        <v>8301</v>
      </c>
      <c r="BN3790" s="191" t="s">
        <v>2984</v>
      </c>
      <c r="BO3790" s="191" t="s">
        <v>8303</v>
      </c>
      <c r="BU3790" s="191" t="s">
        <v>8301</v>
      </c>
      <c r="BV3790" s="191" t="s">
        <v>2984</v>
      </c>
      <c r="BW3790" s="191" t="s">
        <v>8303</v>
      </c>
    </row>
    <row r="3791" spans="51:75" x14ac:dyDescent="0.3">
      <c r="AY3791" s="251" t="e">
        <f>VLOOKUP(C3791,#REF!, 2,FALSE)</f>
        <v>#REF!</v>
      </c>
      <c r="BM3791" s="191" t="s">
        <v>8304</v>
      </c>
      <c r="BN3791" s="191" t="s">
        <v>2984</v>
      </c>
      <c r="BO3791" s="191" t="s">
        <v>8305</v>
      </c>
      <c r="BU3791" s="191" t="s">
        <v>8304</v>
      </c>
      <c r="BV3791" s="191" t="s">
        <v>2984</v>
      </c>
      <c r="BW3791" s="191" t="s">
        <v>8305</v>
      </c>
    </row>
    <row r="3792" spans="51:75" x14ac:dyDescent="0.3">
      <c r="AY3792" s="251" t="e">
        <f>VLOOKUP(C3792,#REF!, 2,FALSE)</f>
        <v>#REF!</v>
      </c>
      <c r="BM3792" s="191" t="s">
        <v>8306</v>
      </c>
      <c r="BN3792" s="191" t="s">
        <v>2984</v>
      </c>
      <c r="BO3792" s="191" t="s">
        <v>8307</v>
      </c>
      <c r="BU3792" s="191" t="s">
        <v>8306</v>
      </c>
      <c r="BV3792" s="191" t="s">
        <v>2984</v>
      </c>
      <c r="BW3792" s="191" t="s">
        <v>8307</v>
      </c>
    </row>
    <row r="3793" spans="51:75" x14ac:dyDescent="0.3">
      <c r="AY3793" s="251" t="e">
        <f>VLOOKUP(C3793,#REF!, 2,FALSE)</f>
        <v>#REF!</v>
      </c>
      <c r="BM3793" s="191" t="s">
        <v>8308</v>
      </c>
      <c r="BN3793" s="191" t="s">
        <v>2984</v>
      </c>
      <c r="BO3793" s="191" t="s">
        <v>8309</v>
      </c>
      <c r="BU3793" s="191" t="s">
        <v>8308</v>
      </c>
      <c r="BV3793" s="191" t="s">
        <v>2984</v>
      </c>
      <c r="BW3793" s="191" t="s">
        <v>8309</v>
      </c>
    </row>
    <row r="3794" spans="51:75" x14ac:dyDescent="0.3">
      <c r="AY3794" s="251" t="e">
        <f>VLOOKUP(C3794,#REF!, 2,FALSE)</f>
        <v>#REF!</v>
      </c>
      <c r="BM3794" s="191" t="s">
        <v>8310</v>
      </c>
      <c r="BN3794" s="191" t="s">
        <v>2984</v>
      </c>
      <c r="BO3794" s="191" t="s">
        <v>8311</v>
      </c>
      <c r="BU3794" s="191" t="s">
        <v>8310</v>
      </c>
      <c r="BV3794" s="191" t="s">
        <v>2984</v>
      </c>
      <c r="BW3794" s="191" t="s">
        <v>8311</v>
      </c>
    </row>
    <row r="3795" spans="51:75" x14ac:dyDescent="0.3">
      <c r="AY3795" s="251" t="e">
        <f>VLOOKUP(C3795,#REF!, 2,FALSE)</f>
        <v>#REF!</v>
      </c>
      <c r="BM3795" s="191" t="s">
        <v>8312</v>
      </c>
      <c r="BN3795" s="191" t="s">
        <v>2984</v>
      </c>
      <c r="BO3795" s="191" t="s">
        <v>8313</v>
      </c>
      <c r="BU3795" s="191" t="s">
        <v>8312</v>
      </c>
      <c r="BV3795" s="191" t="s">
        <v>2984</v>
      </c>
      <c r="BW3795" s="191" t="s">
        <v>8313</v>
      </c>
    </row>
    <row r="3796" spans="51:75" x14ac:dyDescent="0.3">
      <c r="AY3796" s="251" t="e">
        <f>VLOOKUP(C3796,#REF!, 2,FALSE)</f>
        <v>#REF!</v>
      </c>
      <c r="BM3796" s="191" t="s">
        <v>8314</v>
      </c>
      <c r="BN3796" s="191" t="s">
        <v>2984</v>
      </c>
      <c r="BO3796" s="191" t="s">
        <v>8315</v>
      </c>
      <c r="BU3796" s="191" t="s">
        <v>8314</v>
      </c>
      <c r="BV3796" s="191" t="s">
        <v>2984</v>
      </c>
      <c r="BW3796" s="191" t="s">
        <v>8315</v>
      </c>
    </row>
    <row r="3797" spans="51:75" x14ac:dyDescent="0.3">
      <c r="AY3797" s="251" t="e">
        <f>VLOOKUP(C3797,#REF!, 2,FALSE)</f>
        <v>#REF!</v>
      </c>
      <c r="BM3797" s="191" t="s">
        <v>1448</v>
      </c>
      <c r="BN3797" s="191" t="s">
        <v>2984</v>
      </c>
      <c r="BO3797" s="191" t="s">
        <v>8316</v>
      </c>
      <c r="BU3797" s="191" t="s">
        <v>1448</v>
      </c>
      <c r="BV3797" s="191" t="s">
        <v>2984</v>
      </c>
      <c r="BW3797" s="191" t="s">
        <v>8316</v>
      </c>
    </row>
    <row r="3798" spans="51:75" x14ac:dyDescent="0.3">
      <c r="AY3798" s="251" t="e">
        <f>VLOOKUP(C3798,#REF!, 2,FALSE)</f>
        <v>#REF!</v>
      </c>
      <c r="BM3798" s="191" t="s">
        <v>8317</v>
      </c>
      <c r="BN3798" s="191" t="s">
        <v>2984</v>
      </c>
      <c r="BO3798" s="191" t="s">
        <v>3180</v>
      </c>
      <c r="BU3798" s="191" t="s">
        <v>8317</v>
      </c>
      <c r="BV3798" s="191" t="s">
        <v>2984</v>
      </c>
      <c r="BW3798" s="191" t="s">
        <v>3180</v>
      </c>
    </row>
    <row r="3799" spans="51:75" x14ac:dyDescent="0.3">
      <c r="AY3799" s="251" t="e">
        <f>VLOOKUP(C3799,#REF!, 2,FALSE)</f>
        <v>#REF!</v>
      </c>
      <c r="BM3799" s="191" t="s">
        <v>1450</v>
      </c>
      <c r="BN3799" s="191" t="s">
        <v>2984</v>
      </c>
      <c r="BO3799" s="191" t="s">
        <v>8318</v>
      </c>
      <c r="BU3799" s="191" t="s">
        <v>1450</v>
      </c>
      <c r="BV3799" s="191" t="s">
        <v>2984</v>
      </c>
      <c r="BW3799" s="191" t="s">
        <v>8318</v>
      </c>
    </row>
    <row r="3800" spans="51:75" x14ac:dyDescent="0.3">
      <c r="AY3800" s="251" t="e">
        <f>VLOOKUP(C3800,#REF!, 2,FALSE)</f>
        <v>#REF!</v>
      </c>
      <c r="BM3800" s="191" t="s">
        <v>8319</v>
      </c>
      <c r="BN3800" s="191" t="s">
        <v>2984</v>
      </c>
      <c r="BO3800" s="191" t="s">
        <v>2984</v>
      </c>
      <c r="BU3800" s="191" t="s">
        <v>8319</v>
      </c>
      <c r="BV3800" s="191" t="s">
        <v>2984</v>
      </c>
      <c r="BW3800" s="191" t="s">
        <v>2984</v>
      </c>
    </row>
    <row r="3801" spans="51:75" x14ac:dyDescent="0.3">
      <c r="AY3801" s="251" t="e">
        <f>VLOOKUP(C3801,#REF!, 2,FALSE)</f>
        <v>#REF!</v>
      </c>
      <c r="BM3801" s="191" t="s">
        <v>8320</v>
      </c>
      <c r="BN3801" s="191" t="s">
        <v>2984</v>
      </c>
      <c r="BO3801" s="191" t="s">
        <v>8321</v>
      </c>
      <c r="BU3801" s="191" t="s">
        <v>8320</v>
      </c>
      <c r="BV3801" s="191" t="s">
        <v>2984</v>
      </c>
      <c r="BW3801" s="191" t="s">
        <v>8321</v>
      </c>
    </row>
    <row r="3802" spans="51:75" x14ac:dyDescent="0.3">
      <c r="AY3802" s="251" t="e">
        <f>VLOOKUP(C3802,#REF!, 2,FALSE)</f>
        <v>#REF!</v>
      </c>
      <c r="BM3802" s="191" t="s">
        <v>1451</v>
      </c>
      <c r="BN3802" s="191" t="s">
        <v>2984</v>
      </c>
      <c r="BO3802" s="191" t="s">
        <v>8322</v>
      </c>
      <c r="BU3802" s="191" t="s">
        <v>1451</v>
      </c>
      <c r="BV3802" s="191" t="s">
        <v>2984</v>
      </c>
      <c r="BW3802" s="191" t="s">
        <v>8322</v>
      </c>
    </row>
    <row r="3803" spans="51:75" x14ac:dyDescent="0.3">
      <c r="AY3803" s="251" t="e">
        <f>VLOOKUP(C3803,#REF!, 2,FALSE)</f>
        <v>#REF!</v>
      </c>
      <c r="BM3803" s="191" t="s">
        <v>8323</v>
      </c>
      <c r="BN3803" s="191" t="s">
        <v>2984</v>
      </c>
      <c r="BO3803" s="191" t="s">
        <v>2984</v>
      </c>
      <c r="BU3803" s="191" t="s">
        <v>8323</v>
      </c>
      <c r="BV3803" s="191" t="s">
        <v>2984</v>
      </c>
      <c r="BW3803" s="191" t="s">
        <v>2984</v>
      </c>
    </row>
    <row r="3804" spans="51:75" x14ac:dyDescent="0.3">
      <c r="AY3804" s="251" t="e">
        <f>VLOOKUP(C3804,#REF!, 2,FALSE)</f>
        <v>#REF!</v>
      </c>
      <c r="BM3804" s="191" t="s">
        <v>8324</v>
      </c>
      <c r="BN3804" s="191" t="s">
        <v>2984</v>
      </c>
      <c r="BO3804" s="191" t="s">
        <v>2696</v>
      </c>
      <c r="BU3804" s="191" t="s">
        <v>8324</v>
      </c>
      <c r="BV3804" s="191" t="s">
        <v>2984</v>
      </c>
      <c r="BW3804" s="191" t="s">
        <v>2696</v>
      </c>
    </row>
    <row r="3805" spans="51:75" x14ac:dyDescent="0.3">
      <c r="AY3805" s="251" t="e">
        <f>VLOOKUP(C3805,#REF!, 2,FALSE)</f>
        <v>#REF!</v>
      </c>
      <c r="BM3805" s="191" t="s">
        <v>8325</v>
      </c>
      <c r="BN3805" s="191" t="s">
        <v>2984</v>
      </c>
      <c r="BO3805" s="191" t="s">
        <v>1958</v>
      </c>
      <c r="BU3805" s="191" t="s">
        <v>8325</v>
      </c>
      <c r="BV3805" s="191" t="s">
        <v>2984</v>
      </c>
      <c r="BW3805" s="191" t="s">
        <v>1958</v>
      </c>
    </row>
    <row r="3806" spans="51:75" x14ac:dyDescent="0.3">
      <c r="AY3806" s="251" t="e">
        <f>VLOOKUP(C3806,#REF!, 2,FALSE)</f>
        <v>#REF!</v>
      </c>
      <c r="BM3806" s="191" t="s">
        <v>1452</v>
      </c>
      <c r="BN3806" s="191" t="s">
        <v>2984</v>
      </c>
      <c r="BO3806" s="191" t="s">
        <v>5650</v>
      </c>
      <c r="BU3806" s="191" t="s">
        <v>1452</v>
      </c>
      <c r="BV3806" s="191" t="s">
        <v>2984</v>
      </c>
      <c r="BW3806" s="191" t="s">
        <v>5650</v>
      </c>
    </row>
    <row r="3807" spans="51:75" x14ac:dyDescent="0.3">
      <c r="AY3807" s="251" t="e">
        <f>VLOOKUP(C3807,#REF!, 2,FALSE)</f>
        <v>#REF!</v>
      </c>
      <c r="BM3807" s="191" t="s">
        <v>8326</v>
      </c>
      <c r="BN3807" s="191" t="s">
        <v>2984</v>
      </c>
      <c r="BO3807" s="191" t="s">
        <v>6695</v>
      </c>
      <c r="BU3807" s="191" t="s">
        <v>8326</v>
      </c>
      <c r="BV3807" s="191" t="s">
        <v>2984</v>
      </c>
      <c r="BW3807" s="191" t="s">
        <v>6695</v>
      </c>
    </row>
    <row r="3808" spans="51:75" x14ac:dyDescent="0.3">
      <c r="AY3808" s="251" t="e">
        <f>VLOOKUP(C3808,#REF!, 2,FALSE)</f>
        <v>#REF!</v>
      </c>
      <c r="BM3808" s="191" t="s">
        <v>8327</v>
      </c>
      <c r="BN3808" s="191" t="s">
        <v>2984</v>
      </c>
      <c r="BO3808" s="191" t="s">
        <v>8328</v>
      </c>
      <c r="BU3808" s="191" t="s">
        <v>8327</v>
      </c>
      <c r="BV3808" s="191" t="s">
        <v>2984</v>
      </c>
      <c r="BW3808" s="191" t="s">
        <v>8328</v>
      </c>
    </row>
    <row r="3809" spans="51:75" x14ac:dyDescent="0.3">
      <c r="AY3809" s="251" t="e">
        <f>VLOOKUP(C3809,#REF!, 2,FALSE)</f>
        <v>#REF!</v>
      </c>
      <c r="BM3809" s="191" t="s">
        <v>8329</v>
      </c>
      <c r="BN3809" s="191" t="s">
        <v>2984</v>
      </c>
      <c r="BO3809" s="191" t="s">
        <v>2261</v>
      </c>
      <c r="BU3809" s="191" t="s">
        <v>8329</v>
      </c>
      <c r="BV3809" s="191" t="s">
        <v>2984</v>
      </c>
      <c r="BW3809" s="191" t="s">
        <v>2261</v>
      </c>
    </row>
    <row r="3810" spans="51:75" x14ac:dyDescent="0.3">
      <c r="AY3810" s="251" t="e">
        <f>VLOOKUP(C3810,#REF!, 2,FALSE)</f>
        <v>#REF!</v>
      </c>
      <c r="BM3810" s="191" t="s">
        <v>8330</v>
      </c>
      <c r="BN3810" s="191" t="s">
        <v>2984</v>
      </c>
      <c r="BO3810" s="191" t="s">
        <v>4034</v>
      </c>
      <c r="BU3810" s="191" t="s">
        <v>8330</v>
      </c>
      <c r="BV3810" s="191" t="s">
        <v>2984</v>
      </c>
      <c r="BW3810" s="191" t="s">
        <v>4034</v>
      </c>
    </row>
    <row r="3811" spans="51:75" x14ac:dyDescent="0.3">
      <c r="AY3811" s="251" t="e">
        <f>VLOOKUP(C3811,#REF!, 2,FALSE)</f>
        <v>#REF!</v>
      </c>
      <c r="BM3811" s="191" t="s">
        <v>8332</v>
      </c>
      <c r="BN3811" s="191" t="s">
        <v>2984</v>
      </c>
      <c r="BO3811" s="191" t="s">
        <v>2984</v>
      </c>
      <c r="BU3811" s="191" t="s">
        <v>8332</v>
      </c>
      <c r="BV3811" s="191" t="s">
        <v>2984</v>
      </c>
      <c r="BW3811" s="191" t="s">
        <v>2984</v>
      </c>
    </row>
    <row r="3812" spans="51:75" x14ac:dyDescent="0.3">
      <c r="AY3812" s="251" t="e">
        <f>VLOOKUP(C3812,#REF!, 2,FALSE)</f>
        <v>#REF!</v>
      </c>
      <c r="BM3812" s="191" t="s">
        <v>8333</v>
      </c>
      <c r="BN3812" s="191" t="s">
        <v>2984</v>
      </c>
      <c r="BO3812" s="191" t="s">
        <v>2984</v>
      </c>
      <c r="BU3812" s="191" t="s">
        <v>8333</v>
      </c>
      <c r="BV3812" s="191" t="s">
        <v>2984</v>
      </c>
      <c r="BW3812" s="191" t="s">
        <v>2984</v>
      </c>
    </row>
    <row r="3813" spans="51:75" x14ac:dyDescent="0.3">
      <c r="AY3813" s="251" t="e">
        <f>VLOOKUP(C3813,#REF!, 2,FALSE)</f>
        <v>#REF!</v>
      </c>
      <c r="BM3813" s="191" t="s">
        <v>8334</v>
      </c>
      <c r="BN3813" s="191" t="s">
        <v>2984</v>
      </c>
      <c r="BO3813" s="191" t="s">
        <v>8335</v>
      </c>
      <c r="BU3813" s="191" t="s">
        <v>8334</v>
      </c>
      <c r="BV3813" s="191" t="s">
        <v>2984</v>
      </c>
      <c r="BW3813" s="191" t="s">
        <v>8335</v>
      </c>
    </row>
    <row r="3814" spans="51:75" x14ac:dyDescent="0.3">
      <c r="AY3814" s="251" t="e">
        <f>VLOOKUP(C3814,#REF!, 2,FALSE)</f>
        <v>#REF!</v>
      </c>
      <c r="BM3814" s="191" t="s">
        <v>8336</v>
      </c>
      <c r="BN3814" s="191" t="s">
        <v>2984</v>
      </c>
      <c r="BO3814" s="191" t="s">
        <v>8337</v>
      </c>
      <c r="BU3814" s="191" t="s">
        <v>8336</v>
      </c>
      <c r="BV3814" s="191" t="s">
        <v>2984</v>
      </c>
      <c r="BW3814" s="191" t="s">
        <v>8337</v>
      </c>
    </row>
    <row r="3815" spans="51:75" x14ac:dyDescent="0.3">
      <c r="AY3815" s="251" t="e">
        <f>VLOOKUP(C3815,#REF!, 2,FALSE)</f>
        <v>#REF!</v>
      </c>
      <c r="BM3815" s="191" t="s">
        <v>1453</v>
      </c>
      <c r="BN3815" s="191" t="s">
        <v>2984</v>
      </c>
      <c r="BO3815" s="191" t="s">
        <v>2984</v>
      </c>
      <c r="BU3815" s="191" t="s">
        <v>1453</v>
      </c>
      <c r="BV3815" s="191" t="s">
        <v>2984</v>
      </c>
      <c r="BW3815" s="191" t="s">
        <v>2984</v>
      </c>
    </row>
    <row r="3816" spans="51:75" x14ac:dyDescent="0.3">
      <c r="AY3816" s="251" t="e">
        <f>VLOOKUP(C3816,#REF!, 2,FALSE)</f>
        <v>#REF!</v>
      </c>
      <c r="BM3816" s="191" t="s">
        <v>8338</v>
      </c>
      <c r="BN3816" s="191" t="s">
        <v>772</v>
      </c>
      <c r="BO3816" s="191" t="s">
        <v>8340</v>
      </c>
      <c r="BU3816" s="191" t="s">
        <v>8338</v>
      </c>
      <c r="BV3816" s="191" t="s">
        <v>772</v>
      </c>
      <c r="BW3816" s="191" t="s">
        <v>8340</v>
      </c>
    </row>
    <row r="3817" spans="51:75" x14ac:dyDescent="0.3">
      <c r="AY3817" s="251" t="e">
        <f>VLOOKUP(C3817,#REF!, 2,FALSE)</f>
        <v>#REF!</v>
      </c>
      <c r="BM3817" s="191" t="s">
        <v>8341</v>
      </c>
      <c r="BN3817" s="191" t="s">
        <v>1343</v>
      </c>
      <c r="BO3817" s="191" t="s">
        <v>5650</v>
      </c>
      <c r="BU3817" s="191" t="s">
        <v>8341</v>
      </c>
      <c r="BV3817" s="191" t="s">
        <v>1343</v>
      </c>
      <c r="BW3817" s="191" t="s">
        <v>5650</v>
      </c>
    </row>
    <row r="3818" spans="51:75" x14ac:dyDescent="0.3">
      <c r="AY3818" s="251" t="e">
        <f>VLOOKUP(C3818,#REF!, 2,FALSE)</f>
        <v>#REF!</v>
      </c>
      <c r="BM3818" s="191" t="s">
        <v>8342</v>
      </c>
      <c r="BN3818" s="191" t="s">
        <v>667</v>
      </c>
      <c r="BO3818" s="191" t="s">
        <v>6103</v>
      </c>
      <c r="BU3818" s="191" t="s">
        <v>8342</v>
      </c>
      <c r="BV3818" s="191" t="s">
        <v>667</v>
      </c>
      <c r="BW3818" s="191" t="s">
        <v>6103</v>
      </c>
    </row>
    <row r="3819" spans="51:75" x14ac:dyDescent="0.3">
      <c r="AY3819" s="251" t="e">
        <f>VLOOKUP(C3819,#REF!, 2,FALSE)</f>
        <v>#REF!</v>
      </c>
      <c r="BM3819" s="191" t="s">
        <v>8343</v>
      </c>
      <c r="BN3819" s="191" t="s">
        <v>2984</v>
      </c>
      <c r="BO3819" s="191" t="s">
        <v>2984</v>
      </c>
      <c r="BU3819" s="191" t="s">
        <v>8343</v>
      </c>
      <c r="BV3819" s="191" t="s">
        <v>2984</v>
      </c>
      <c r="BW3819" s="191" t="s">
        <v>2984</v>
      </c>
    </row>
    <row r="3820" spans="51:75" x14ac:dyDescent="0.3">
      <c r="AY3820" s="251" t="e">
        <f>VLOOKUP(C3820,#REF!, 2,FALSE)</f>
        <v>#REF!</v>
      </c>
      <c r="BM3820" s="191" t="s">
        <v>1454</v>
      </c>
      <c r="BN3820" s="191" t="s">
        <v>3003</v>
      </c>
      <c r="BO3820" s="191" t="s">
        <v>3911</v>
      </c>
      <c r="BU3820" s="191" t="s">
        <v>1454</v>
      </c>
      <c r="BV3820" s="191" t="s">
        <v>3003</v>
      </c>
      <c r="BW3820" s="191" t="s">
        <v>3911</v>
      </c>
    </row>
    <row r="3821" spans="51:75" x14ac:dyDescent="0.3">
      <c r="AY3821" s="251" t="e">
        <f>VLOOKUP(C3821,#REF!, 2,FALSE)</f>
        <v>#REF!</v>
      </c>
      <c r="BM3821" s="191" t="s">
        <v>8345</v>
      </c>
      <c r="BN3821" s="191" t="s">
        <v>804</v>
      </c>
      <c r="BO3821" s="191" t="s">
        <v>8346</v>
      </c>
      <c r="BU3821" s="191" t="s">
        <v>8345</v>
      </c>
      <c r="BV3821" s="191" t="s">
        <v>804</v>
      </c>
      <c r="BW3821" s="191" t="s">
        <v>8346</v>
      </c>
    </row>
    <row r="3822" spans="51:75" x14ac:dyDescent="0.3">
      <c r="AY3822" s="251" t="e">
        <f>VLOOKUP(C3822,#REF!, 2,FALSE)</f>
        <v>#REF!</v>
      </c>
      <c r="BM3822" s="191" t="s">
        <v>8347</v>
      </c>
      <c r="BN3822" s="191" t="s">
        <v>798</v>
      </c>
      <c r="BO3822" s="191" t="s">
        <v>8348</v>
      </c>
      <c r="BU3822" s="191" t="s">
        <v>8347</v>
      </c>
      <c r="BV3822" s="191" t="s">
        <v>798</v>
      </c>
      <c r="BW3822" s="191" t="s">
        <v>8348</v>
      </c>
    </row>
    <row r="3823" spans="51:75" x14ac:dyDescent="0.3">
      <c r="AY3823" s="251" t="e">
        <f>VLOOKUP(C3823,#REF!, 2,FALSE)</f>
        <v>#REF!</v>
      </c>
      <c r="BM3823" s="191" t="s">
        <v>8349</v>
      </c>
      <c r="BN3823" s="191" t="s">
        <v>2984</v>
      </c>
      <c r="BO3823" s="191" t="s">
        <v>2984</v>
      </c>
      <c r="BU3823" s="191" t="s">
        <v>8349</v>
      </c>
      <c r="BV3823" s="191" t="s">
        <v>2984</v>
      </c>
      <c r="BW3823" s="191" t="s">
        <v>2984</v>
      </c>
    </row>
    <row r="3824" spans="51:75" x14ac:dyDescent="0.3">
      <c r="AY3824" s="251" t="e">
        <f>VLOOKUP(C3824,#REF!, 2,FALSE)</f>
        <v>#REF!</v>
      </c>
      <c r="BM3824" s="191" t="s">
        <v>8350</v>
      </c>
      <c r="BN3824" s="191" t="s">
        <v>617</v>
      </c>
      <c r="BO3824" s="191" t="s">
        <v>8351</v>
      </c>
      <c r="BU3824" s="191" t="s">
        <v>8350</v>
      </c>
      <c r="BV3824" s="191" t="s">
        <v>617</v>
      </c>
      <c r="BW3824" s="191" t="s">
        <v>8351</v>
      </c>
    </row>
    <row r="3825" spans="51:75" x14ac:dyDescent="0.3">
      <c r="AY3825" s="251" t="e">
        <f>VLOOKUP(C3825,#REF!, 2,FALSE)</f>
        <v>#REF!</v>
      </c>
      <c r="BM3825" s="191" t="s">
        <v>8354</v>
      </c>
      <c r="BN3825" s="191" t="s">
        <v>781</v>
      </c>
      <c r="BO3825" s="191" t="s">
        <v>2984</v>
      </c>
      <c r="BU3825" s="191" t="s">
        <v>8354</v>
      </c>
      <c r="BV3825" s="191" t="s">
        <v>781</v>
      </c>
      <c r="BW3825" s="191" t="s">
        <v>2984</v>
      </c>
    </row>
    <row r="3826" spans="51:75" x14ac:dyDescent="0.3">
      <c r="AY3826" s="251" t="e">
        <f>VLOOKUP(C3826,#REF!, 2,FALSE)</f>
        <v>#REF!</v>
      </c>
      <c r="BM3826" s="191" t="s">
        <v>8356</v>
      </c>
      <c r="BN3826" s="191" t="s">
        <v>8355</v>
      </c>
      <c r="BO3826" s="191" t="s">
        <v>8357</v>
      </c>
      <c r="BU3826" s="191" t="s">
        <v>8356</v>
      </c>
      <c r="BV3826" s="191" t="s">
        <v>8355</v>
      </c>
      <c r="BW3826" s="191" t="s">
        <v>8357</v>
      </c>
    </row>
    <row r="3827" spans="51:75" x14ac:dyDescent="0.3">
      <c r="AY3827" s="251" t="e">
        <f>VLOOKUP(C3827,#REF!, 2,FALSE)</f>
        <v>#REF!</v>
      </c>
      <c r="BM3827" s="191" t="s">
        <v>8358</v>
      </c>
      <c r="BN3827" s="191" t="s">
        <v>2984</v>
      </c>
      <c r="BO3827" s="191" t="s">
        <v>2984</v>
      </c>
      <c r="BU3827" s="191" t="s">
        <v>8358</v>
      </c>
      <c r="BV3827" s="191" t="s">
        <v>2984</v>
      </c>
      <c r="BW3827" s="191" t="s">
        <v>2984</v>
      </c>
    </row>
    <row r="3828" spans="51:75" x14ac:dyDescent="0.3">
      <c r="AY3828" s="251" t="e">
        <f>VLOOKUP(C3828,#REF!, 2,FALSE)</f>
        <v>#REF!</v>
      </c>
      <c r="BM3828" s="191" t="s">
        <v>8359</v>
      </c>
      <c r="BN3828" s="191" t="s">
        <v>2984</v>
      </c>
      <c r="BO3828" s="191" t="s">
        <v>2984</v>
      </c>
      <c r="BU3828" s="191" t="s">
        <v>8359</v>
      </c>
      <c r="BV3828" s="191" t="s">
        <v>2984</v>
      </c>
      <c r="BW3828" s="191" t="s">
        <v>2984</v>
      </c>
    </row>
    <row r="3829" spans="51:75" x14ac:dyDescent="0.3">
      <c r="AY3829" s="251" t="e">
        <f>VLOOKUP(C3829,#REF!, 2,FALSE)</f>
        <v>#REF!</v>
      </c>
      <c r="BM3829" s="191" t="s">
        <v>8362</v>
      </c>
      <c r="BN3829" s="191" t="s">
        <v>779</v>
      </c>
      <c r="BO3829" s="191" t="s">
        <v>2984</v>
      </c>
      <c r="BU3829" s="191" t="s">
        <v>8362</v>
      </c>
      <c r="BV3829" s="191" t="s">
        <v>779</v>
      </c>
      <c r="BW3829" s="191" t="s">
        <v>2984</v>
      </c>
    </row>
    <row r="3830" spans="51:75" x14ac:dyDescent="0.3">
      <c r="AY3830" s="251" t="e">
        <f>VLOOKUP(C3830,#REF!, 2,FALSE)</f>
        <v>#REF!</v>
      </c>
      <c r="BM3830" s="191" t="s">
        <v>8363</v>
      </c>
      <c r="BN3830" s="191" t="s">
        <v>3003</v>
      </c>
      <c r="BO3830" s="191" t="s">
        <v>3458</v>
      </c>
      <c r="BU3830" s="191" t="s">
        <v>8363</v>
      </c>
      <c r="BV3830" s="191" t="s">
        <v>3003</v>
      </c>
      <c r="BW3830" s="191" t="s">
        <v>3458</v>
      </c>
    </row>
    <row r="3831" spans="51:75" x14ac:dyDescent="0.3">
      <c r="AY3831" s="251" t="e">
        <f>VLOOKUP(C3831,#REF!, 2,FALSE)</f>
        <v>#REF!</v>
      </c>
      <c r="BM3831" s="191" t="s">
        <v>8364</v>
      </c>
      <c r="BN3831" s="191" t="s">
        <v>3003</v>
      </c>
      <c r="BO3831" s="191" t="s">
        <v>2650</v>
      </c>
      <c r="BU3831" s="191" t="s">
        <v>8364</v>
      </c>
      <c r="BV3831" s="191" t="s">
        <v>3003</v>
      </c>
      <c r="BW3831" s="191" t="s">
        <v>2650</v>
      </c>
    </row>
    <row r="3832" spans="51:75" x14ac:dyDescent="0.3">
      <c r="AY3832" s="251" t="e">
        <f>VLOOKUP(C3832,#REF!, 2,FALSE)</f>
        <v>#REF!</v>
      </c>
      <c r="BM3832" s="191" t="s">
        <v>8365</v>
      </c>
      <c r="BN3832" s="191" t="s">
        <v>3046</v>
      </c>
      <c r="BO3832" s="191" t="s">
        <v>2395</v>
      </c>
      <c r="BU3832" s="191" t="s">
        <v>8365</v>
      </c>
      <c r="BV3832" s="191" t="s">
        <v>3046</v>
      </c>
      <c r="BW3832" s="191" t="s">
        <v>2395</v>
      </c>
    </row>
    <row r="3833" spans="51:75" x14ac:dyDescent="0.3">
      <c r="AY3833" s="251" t="e">
        <f>VLOOKUP(C3833,#REF!, 2,FALSE)</f>
        <v>#REF!</v>
      </c>
      <c r="BM3833" s="191" t="s">
        <v>8367</v>
      </c>
      <c r="BN3833" s="191" t="s">
        <v>3006</v>
      </c>
      <c r="BO3833" s="191" t="s">
        <v>4842</v>
      </c>
      <c r="BU3833" s="191" t="s">
        <v>8367</v>
      </c>
      <c r="BV3833" s="191" t="s">
        <v>3006</v>
      </c>
      <c r="BW3833" s="191" t="s">
        <v>4842</v>
      </c>
    </row>
    <row r="3834" spans="51:75" x14ac:dyDescent="0.3">
      <c r="AY3834" s="251" t="e">
        <f>VLOOKUP(C3834,#REF!, 2,FALSE)</f>
        <v>#REF!</v>
      </c>
      <c r="BM3834" s="191" t="s">
        <v>8368</v>
      </c>
      <c r="BN3834" s="191" t="s">
        <v>2984</v>
      </c>
      <c r="BO3834" s="191" t="s">
        <v>2984</v>
      </c>
      <c r="BU3834" s="191" t="s">
        <v>8368</v>
      </c>
      <c r="BV3834" s="191" t="s">
        <v>2984</v>
      </c>
      <c r="BW3834" s="191" t="s">
        <v>2984</v>
      </c>
    </row>
    <row r="3835" spans="51:75" x14ac:dyDescent="0.3">
      <c r="AY3835" s="251" t="e">
        <f>VLOOKUP(C3835,#REF!, 2,FALSE)</f>
        <v>#REF!</v>
      </c>
      <c r="BM3835" s="191" t="s">
        <v>8369</v>
      </c>
      <c r="BN3835" s="191" t="s">
        <v>1842</v>
      </c>
      <c r="BO3835" s="191" t="s">
        <v>2984</v>
      </c>
      <c r="BU3835" s="191" t="s">
        <v>8369</v>
      </c>
      <c r="BV3835" s="191" t="s">
        <v>1842</v>
      </c>
      <c r="BW3835" s="191" t="s">
        <v>2984</v>
      </c>
    </row>
    <row r="3836" spans="51:75" x14ac:dyDescent="0.3">
      <c r="AY3836" s="251" t="e">
        <f>VLOOKUP(C3836,#REF!, 2,FALSE)</f>
        <v>#REF!</v>
      </c>
      <c r="BM3836" s="191" t="s">
        <v>8371</v>
      </c>
      <c r="BN3836" s="191" t="s">
        <v>2984</v>
      </c>
      <c r="BO3836" s="191" t="s">
        <v>2984</v>
      </c>
      <c r="BU3836" s="191" t="s">
        <v>8371</v>
      </c>
      <c r="BV3836" s="191" t="s">
        <v>2984</v>
      </c>
      <c r="BW3836" s="191" t="s">
        <v>2984</v>
      </c>
    </row>
    <row r="3837" spans="51:75" x14ac:dyDescent="0.3">
      <c r="AY3837" s="251" t="e">
        <f>VLOOKUP(C3837,#REF!, 2,FALSE)</f>
        <v>#REF!</v>
      </c>
      <c r="BM3837" s="191" t="s">
        <v>8373</v>
      </c>
      <c r="BN3837" s="191" t="s">
        <v>2984</v>
      </c>
      <c r="BO3837" s="191" t="s">
        <v>8374</v>
      </c>
      <c r="BU3837" s="191" t="s">
        <v>8373</v>
      </c>
      <c r="BV3837" s="191" t="s">
        <v>2984</v>
      </c>
      <c r="BW3837" s="191" t="s">
        <v>8374</v>
      </c>
    </row>
    <row r="3838" spans="51:75" x14ac:dyDescent="0.3">
      <c r="AY3838" s="251" t="e">
        <f>VLOOKUP(C3838,#REF!, 2,FALSE)</f>
        <v>#REF!</v>
      </c>
      <c r="BM3838" s="191" t="s">
        <v>8375</v>
      </c>
      <c r="BN3838" s="191" t="s">
        <v>2984</v>
      </c>
      <c r="BO3838" s="191" t="s">
        <v>2984</v>
      </c>
      <c r="BU3838" s="191" t="s">
        <v>8375</v>
      </c>
      <c r="BV3838" s="191" t="s">
        <v>2984</v>
      </c>
      <c r="BW3838" s="191" t="s">
        <v>2984</v>
      </c>
    </row>
    <row r="3839" spans="51:75" x14ac:dyDescent="0.3">
      <c r="AY3839" s="251" t="e">
        <f>VLOOKUP(C3839,#REF!, 2,FALSE)</f>
        <v>#REF!</v>
      </c>
      <c r="BM3839" s="191" t="s">
        <v>8376</v>
      </c>
      <c r="BN3839" s="191" t="s">
        <v>2984</v>
      </c>
      <c r="BO3839" s="191" t="s">
        <v>2984</v>
      </c>
      <c r="BU3839" s="191" t="s">
        <v>8376</v>
      </c>
      <c r="BV3839" s="191" t="s">
        <v>2984</v>
      </c>
      <c r="BW3839" s="191" t="s">
        <v>2984</v>
      </c>
    </row>
    <row r="3840" spans="51:75" x14ac:dyDescent="0.3">
      <c r="AY3840" s="251" t="e">
        <f>VLOOKUP(C3840,#REF!, 2,FALSE)</f>
        <v>#REF!</v>
      </c>
      <c r="BM3840" s="191" t="s">
        <v>8379</v>
      </c>
      <c r="BN3840" s="191" t="s">
        <v>2984</v>
      </c>
      <c r="BO3840" s="191" t="s">
        <v>2984</v>
      </c>
      <c r="BU3840" s="191" t="s">
        <v>8379</v>
      </c>
      <c r="BV3840" s="191" t="s">
        <v>2984</v>
      </c>
      <c r="BW3840" s="191" t="s">
        <v>2984</v>
      </c>
    </row>
    <row r="3841" spans="51:75" x14ac:dyDescent="0.3">
      <c r="AY3841" s="251" t="e">
        <f>VLOOKUP(C3841,#REF!, 2,FALSE)</f>
        <v>#REF!</v>
      </c>
      <c r="BM3841" s="191" t="s">
        <v>8380</v>
      </c>
      <c r="BN3841" s="191" t="s">
        <v>788</v>
      </c>
      <c r="BO3841" s="191" t="s">
        <v>8381</v>
      </c>
      <c r="BU3841" s="191" t="s">
        <v>8380</v>
      </c>
      <c r="BV3841" s="191" t="s">
        <v>788</v>
      </c>
      <c r="BW3841" s="191" t="s">
        <v>8381</v>
      </c>
    </row>
    <row r="3842" spans="51:75" x14ac:dyDescent="0.3">
      <c r="AY3842" s="251" t="e">
        <f>VLOOKUP(C3842,#REF!, 2,FALSE)</f>
        <v>#REF!</v>
      </c>
      <c r="BM3842" s="191" t="s">
        <v>8382</v>
      </c>
      <c r="BN3842" s="191" t="s">
        <v>2984</v>
      </c>
      <c r="BO3842" s="191" t="s">
        <v>1193</v>
      </c>
      <c r="BU3842" s="191" t="s">
        <v>8382</v>
      </c>
      <c r="BV3842" s="191" t="s">
        <v>2984</v>
      </c>
      <c r="BW3842" s="191" t="s">
        <v>1193</v>
      </c>
    </row>
    <row r="3843" spans="51:75" x14ac:dyDescent="0.3">
      <c r="AY3843" s="251" t="e">
        <f>VLOOKUP(C3843,#REF!, 2,FALSE)</f>
        <v>#REF!</v>
      </c>
      <c r="BM3843" s="191" t="s">
        <v>8383</v>
      </c>
      <c r="BN3843" s="191" t="s">
        <v>8384</v>
      </c>
      <c r="BO3843" s="191" t="s">
        <v>4976</v>
      </c>
      <c r="BU3843" s="191" t="s">
        <v>8383</v>
      </c>
      <c r="BV3843" s="191" t="s">
        <v>8384</v>
      </c>
      <c r="BW3843" s="191" t="s">
        <v>4976</v>
      </c>
    </row>
    <row r="3844" spans="51:75" x14ac:dyDescent="0.3">
      <c r="AY3844" s="251" t="e">
        <f>VLOOKUP(C3844,#REF!, 2,FALSE)</f>
        <v>#REF!</v>
      </c>
      <c r="BM3844" s="191" t="s">
        <v>8385</v>
      </c>
      <c r="BN3844" s="191" t="s">
        <v>2984</v>
      </c>
      <c r="BO3844" s="191" t="s">
        <v>2984</v>
      </c>
      <c r="BU3844" s="191" t="s">
        <v>8385</v>
      </c>
      <c r="BV3844" s="191" t="s">
        <v>2984</v>
      </c>
      <c r="BW3844" s="191" t="s">
        <v>2984</v>
      </c>
    </row>
    <row r="3845" spans="51:75" x14ac:dyDescent="0.3">
      <c r="AY3845" s="251" t="e">
        <f>VLOOKUP(C3845,#REF!, 2,FALSE)</f>
        <v>#REF!</v>
      </c>
      <c r="BM3845" s="191" t="s">
        <v>8386</v>
      </c>
      <c r="BN3845" s="191" t="s">
        <v>2984</v>
      </c>
      <c r="BO3845" s="191" t="s">
        <v>2984</v>
      </c>
      <c r="BU3845" s="191" t="s">
        <v>8386</v>
      </c>
      <c r="BV3845" s="191" t="s">
        <v>2984</v>
      </c>
      <c r="BW3845" s="191" t="s">
        <v>2984</v>
      </c>
    </row>
    <row r="3846" spans="51:75" x14ac:dyDescent="0.3">
      <c r="AY3846" s="251" t="e">
        <f>VLOOKUP(C3846,#REF!, 2,FALSE)</f>
        <v>#REF!</v>
      </c>
      <c r="BM3846" s="191" t="s">
        <v>8387</v>
      </c>
      <c r="BN3846" s="191" t="s">
        <v>2984</v>
      </c>
      <c r="BO3846" s="191" t="s">
        <v>2984</v>
      </c>
      <c r="BU3846" s="191" t="s">
        <v>8387</v>
      </c>
      <c r="BV3846" s="191" t="s">
        <v>2984</v>
      </c>
      <c r="BW3846" s="191" t="s">
        <v>2984</v>
      </c>
    </row>
    <row r="3847" spans="51:75" x14ac:dyDescent="0.3">
      <c r="AY3847" s="251" t="e">
        <f>VLOOKUP(C3847,#REF!, 2,FALSE)</f>
        <v>#REF!</v>
      </c>
      <c r="BM3847" s="191" t="s">
        <v>8389</v>
      </c>
      <c r="BN3847" s="191" t="s">
        <v>2984</v>
      </c>
      <c r="BO3847" s="191" t="s">
        <v>2984</v>
      </c>
      <c r="BU3847" s="191" t="s">
        <v>8389</v>
      </c>
      <c r="BV3847" s="191" t="s">
        <v>2984</v>
      </c>
      <c r="BW3847" s="191" t="s">
        <v>2984</v>
      </c>
    </row>
    <row r="3848" spans="51:75" x14ac:dyDescent="0.3">
      <c r="AY3848" s="251" t="e">
        <f>VLOOKUP(C3848,#REF!, 2,FALSE)</f>
        <v>#REF!</v>
      </c>
      <c r="BM3848" s="191" t="s">
        <v>8390</v>
      </c>
      <c r="BN3848" s="191" t="s">
        <v>2984</v>
      </c>
      <c r="BO3848" s="191" t="s">
        <v>2984</v>
      </c>
      <c r="BU3848" s="191" t="s">
        <v>8390</v>
      </c>
      <c r="BV3848" s="191" t="s">
        <v>2984</v>
      </c>
      <c r="BW3848" s="191" t="s">
        <v>2984</v>
      </c>
    </row>
    <row r="3849" spans="51:75" x14ac:dyDescent="0.3">
      <c r="AY3849" s="251" t="e">
        <f>VLOOKUP(C3849,#REF!, 2,FALSE)</f>
        <v>#REF!</v>
      </c>
      <c r="BM3849" s="191" t="s">
        <v>8391</v>
      </c>
      <c r="BN3849" s="191" t="s">
        <v>2984</v>
      </c>
      <c r="BO3849" s="191" t="s">
        <v>2984</v>
      </c>
      <c r="BU3849" s="191" t="s">
        <v>8391</v>
      </c>
      <c r="BV3849" s="191" t="s">
        <v>2984</v>
      </c>
      <c r="BW3849" s="191" t="s">
        <v>2984</v>
      </c>
    </row>
    <row r="3850" spans="51:75" x14ac:dyDescent="0.3">
      <c r="AY3850" s="251" t="e">
        <f>VLOOKUP(C3850,#REF!, 2,FALSE)</f>
        <v>#REF!</v>
      </c>
      <c r="BM3850" s="191" t="s">
        <v>8392</v>
      </c>
      <c r="BN3850" s="191" t="s">
        <v>779</v>
      </c>
      <c r="BO3850" s="191" t="s">
        <v>3952</v>
      </c>
      <c r="BU3850" s="191" t="s">
        <v>8392</v>
      </c>
      <c r="BV3850" s="191" t="s">
        <v>779</v>
      </c>
      <c r="BW3850" s="191" t="s">
        <v>3952</v>
      </c>
    </row>
    <row r="3851" spans="51:75" x14ac:dyDescent="0.3">
      <c r="AY3851" s="251" t="e">
        <f>VLOOKUP(C3851,#REF!, 2,FALSE)</f>
        <v>#REF!</v>
      </c>
      <c r="BM3851" s="191" t="s">
        <v>8393</v>
      </c>
      <c r="BN3851" s="191" t="s">
        <v>8241</v>
      </c>
      <c r="BO3851" s="191" t="s">
        <v>8395</v>
      </c>
      <c r="BU3851" s="191" t="s">
        <v>8393</v>
      </c>
      <c r="BV3851" s="191" t="s">
        <v>8241</v>
      </c>
      <c r="BW3851" s="191" t="s">
        <v>8395</v>
      </c>
    </row>
    <row r="3852" spans="51:75" x14ac:dyDescent="0.3">
      <c r="AY3852" s="251" t="e">
        <f>VLOOKUP(C3852,#REF!, 2,FALSE)</f>
        <v>#REF!</v>
      </c>
      <c r="BM3852" s="191" t="s">
        <v>8396</v>
      </c>
      <c r="BN3852" s="191" t="s">
        <v>2984</v>
      </c>
      <c r="BO3852" s="191" t="s">
        <v>2984</v>
      </c>
      <c r="BU3852" s="191" t="s">
        <v>8396</v>
      </c>
      <c r="BV3852" s="191" t="s">
        <v>2984</v>
      </c>
      <c r="BW3852" s="191" t="s">
        <v>2984</v>
      </c>
    </row>
    <row r="3853" spans="51:75" x14ac:dyDescent="0.3">
      <c r="AY3853" s="251" t="e">
        <f>VLOOKUP(C3853,#REF!, 2,FALSE)</f>
        <v>#REF!</v>
      </c>
      <c r="BM3853" s="191" t="s">
        <v>8397</v>
      </c>
      <c r="BN3853" s="191" t="s">
        <v>779</v>
      </c>
      <c r="BO3853" s="191" t="s">
        <v>2984</v>
      </c>
      <c r="BU3853" s="191" t="s">
        <v>8397</v>
      </c>
      <c r="BV3853" s="191" t="s">
        <v>779</v>
      </c>
      <c r="BW3853" s="191" t="s">
        <v>2984</v>
      </c>
    </row>
    <row r="3854" spans="51:75" x14ac:dyDescent="0.3">
      <c r="AY3854" s="251" t="e">
        <f>VLOOKUP(C3854,#REF!, 2,FALSE)</f>
        <v>#REF!</v>
      </c>
      <c r="BM3854" s="191" t="s">
        <v>8399</v>
      </c>
      <c r="BN3854" s="191" t="s">
        <v>2984</v>
      </c>
      <c r="BO3854" s="191" t="s">
        <v>2984</v>
      </c>
      <c r="BU3854" s="191" t="s">
        <v>8399</v>
      </c>
      <c r="BV3854" s="191" t="s">
        <v>2984</v>
      </c>
      <c r="BW3854" s="191" t="s">
        <v>2984</v>
      </c>
    </row>
    <row r="3855" spans="51:75" x14ac:dyDescent="0.3">
      <c r="AY3855" s="251" t="e">
        <f>VLOOKUP(C3855,#REF!, 2,FALSE)</f>
        <v>#REF!</v>
      </c>
      <c r="BM3855" s="191" t="s">
        <v>8401</v>
      </c>
      <c r="BN3855" s="191" t="s">
        <v>2984</v>
      </c>
      <c r="BO3855" s="191" t="s">
        <v>2984</v>
      </c>
      <c r="BU3855" s="191" t="s">
        <v>8401</v>
      </c>
      <c r="BV3855" s="191" t="s">
        <v>2984</v>
      </c>
      <c r="BW3855" s="191" t="s">
        <v>2984</v>
      </c>
    </row>
    <row r="3856" spans="51:75" x14ac:dyDescent="0.3">
      <c r="AY3856" s="251" t="e">
        <f>VLOOKUP(C3856,#REF!, 2,FALSE)</f>
        <v>#REF!</v>
      </c>
      <c r="BM3856" s="191" t="s">
        <v>8403</v>
      </c>
      <c r="BN3856" s="191" t="s">
        <v>2984</v>
      </c>
      <c r="BO3856" s="191" t="s">
        <v>2984</v>
      </c>
      <c r="BU3856" s="191" t="s">
        <v>8403</v>
      </c>
      <c r="BV3856" s="191" t="s">
        <v>2984</v>
      </c>
      <c r="BW3856" s="191" t="s">
        <v>2984</v>
      </c>
    </row>
    <row r="3857" spans="51:75" x14ac:dyDescent="0.3">
      <c r="AY3857" s="251" t="e">
        <f>VLOOKUP(C3857,#REF!, 2,FALSE)</f>
        <v>#REF!</v>
      </c>
      <c r="BM3857" s="191" t="s">
        <v>8404</v>
      </c>
      <c r="BN3857" s="191" t="s">
        <v>3203</v>
      </c>
      <c r="BO3857" s="191" t="s">
        <v>7326</v>
      </c>
      <c r="BU3857" s="191" t="s">
        <v>8404</v>
      </c>
      <c r="BV3857" s="191" t="s">
        <v>3203</v>
      </c>
      <c r="BW3857" s="191" t="s">
        <v>7326</v>
      </c>
    </row>
    <row r="3858" spans="51:75" x14ac:dyDescent="0.3">
      <c r="AY3858" s="251" t="e">
        <f>VLOOKUP(C3858,#REF!, 2,FALSE)</f>
        <v>#REF!</v>
      </c>
      <c r="BM3858" s="191" t="s">
        <v>1457</v>
      </c>
      <c r="BN3858" s="191" t="s">
        <v>668</v>
      </c>
      <c r="BO3858" s="191" t="s">
        <v>1460</v>
      </c>
      <c r="BU3858" s="191" t="s">
        <v>1457</v>
      </c>
      <c r="BV3858" s="191" t="s">
        <v>668</v>
      </c>
      <c r="BW3858" s="191" t="s">
        <v>1460</v>
      </c>
    </row>
    <row r="3859" spans="51:75" x14ac:dyDescent="0.3">
      <c r="AY3859" s="251" t="e">
        <f>VLOOKUP(C3859,#REF!, 2,FALSE)</f>
        <v>#REF!</v>
      </c>
      <c r="BM3859" s="191" t="s">
        <v>8406</v>
      </c>
      <c r="BN3859" s="191" t="s">
        <v>617</v>
      </c>
      <c r="BO3859" s="191" t="s">
        <v>4762</v>
      </c>
      <c r="BU3859" s="191" t="s">
        <v>8406</v>
      </c>
      <c r="BV3859" s="191" t="s">
        <v>617</v>
      </c>
      <c r="BW3859" s="191" t="s">
        <v>4762</v>
      </c>
    </row>
    <row r="3860" spans="51:75" x14ac:dyDescent="0.3">
      <c r="AY3860" s="251" t="e">
        <f>VLOOKUP(C3860,#REF!, 2,FALSE)</f>
        <v>#REF!</v>
      </c>
      <c r="BM3860" s="191" t="s">
        <v>8407</v>
      </c>
      <c r="BN3860" s="191" t="s">
        <v>614</v>
      </c>
      <c r="BO3860" s="191" t="s">
        <v>2984</v>
      </c>
      <c r="BU3860" s="191" t="s">
        <v>8407</v>
      </c>
      <c r="BV3860" s="191" t="s">
        <v>614</v>
      </c>
      <c r="BW3860" s="191" t="s">
        <v>2984</v>
      </c>
    </row>
    <row r="3861" spans="51:75" x14ac:dyDescent="0.3">
      <c r="AY3861" s="251" t="e">
        <f>VLOOKUP(C3861,#REF!, 2,FALSE)</f>
        <v>#REF!</v>
      </c>
      <c r="BM3861" s="191" t="s">
        <v>8410</v>
      </c>
      <c r="BN3861" s="191" t="s">
        <v>2984</v>
      </c>
      <c r="BO3861" s="191" t="s">
        <v>2984</v>
      </c>
      <c r="BU3861" s="191" t="s">
        <v>8410</v>
      </c>
      <c r="BV3861" s="191" t="s">
        <v>2984</v>
      </c>
      <c r="BW3861" s="191" t="s">
        <v>2984</v>
      </c>
    </row>
    <row r="3862" spans="51:75" x14ac:dyDescent="0.3">
      <c r="AY3862" s="251" t="e">
        <f>VLOOKUP(C3862,#REF!, 2,FALSE)</f>
        <v>#REF!</v>
      </c>
      <c r="BM3862" s="191" t="s">
        <v>1458</v>
      </c>
      <c r="BN3862" s="191" t="s">
        <v>3203</v>
      </c>
      <c r="BO3862" s="191" t="s">
        <v>8412</v>
      </c>
      <c r="BU3862" s="191" t="s">
        <v>1458</v>
      </c>
      <c r="BV3862" s="191" t="s">
        <v>3203</v>
      </c>
      <c r="BW3862" s="191" t="s">
        <v>8412</v>
      </c>
    </row>
    <row r="3863" spans="51:75" x14ac:dyDescent="0.3">
      <c r="AY3863" s="251" t="e">
        <f>VLOOKUP(C3863,#REF!, 2,FALSE)</f>
        <v>#REF!</v>
      </c>
      <c r="BM3863" s="191" t="s">
        <v>8413</v>
      </c>
      <c r="BN3863" s="191" t="s">
        <v>2984</v>
      </c>
      <c r="BO3863" s="191" t="s">
        <v>2984</v>
      </c>
      <c r="BU3863" s="191" t="s">
        <v>8413</v>
      </c>
      <c r="BV3863" s="191" t="s">
        <v>2984</v>
      </c>
      <c r="BW3863" s="191" t="s">
        <v>2984</v>
      </c>
    </row>
    <row r="3864" spans="51:75" x14ac:dyDescent="0.3">
      <c r="AY3864" s="251" t="e">
        <f>VLOOKUP(C3864,#REF!, 2,FALSE)</f>
        <v>#REF!</v>
      </c>
      <c r="BM3864" s="191" t="s">
        <v>8414</v>
      </c>
      <c r="BN3864" s="191" t="s">
        <v>2984</v>
      </c>
      <c r="BO3864" s="191" t="s">
        <v>2984</v>
      </c>
      <c r="BU3864" s="191" t="s">
        <v>8414</v>
      </c>
      <c r="BV3864" s="191" t="s">
        <v>2984</v>
      </c>
      <c r="BW3864" s="191" t="s">
        <v>2984</v>
      </c>
    </row>
    <row r="3865" spans="51:75" x14ac:dyDescent="0.3">
      <c r="AY3865" s="251" t="e">
        <f>VLOOKUP(C3865,#REF!, 2,FALSE)</f>
        <v>#REF!</v>
      </c>
      <c r="BM3865" s="191" t="s">
        <v>8415</v>
      </c>
      <c r="BN3865" s="191" t="s">
        <v>2984</v>
      </c>
      <c r="BO3865" s="191" t="s">
        <v>2984</v>
      </c>
      <c r="BU3865" s="191" t="s">
        <v>8415</v>
      </c>
      <c r="BV3865" s="191" t="s">
        <v>2984</v>
      </c>
      <c r="BW3865" s="191" t="s">
        <v>2984</v>
      </c>
    </row>
    <row r="3866" spans="51:75" x14ac:dyDescent="0.3">
      <c r="AY3866" s="251" t="e">
        <f>VLOOKUP(C3866,#REF!, 2,FALSE)</f>
        <v>#REF!</v>
      </c>
      <c r="BM3866" s="191" t="s">
        <v>8417</v>
      </c>
      <c r="BN3866" s="191" t="s">
        <v>2984</v>
      </c>
      <c r="BO3866" s="191" t="s">
        <v>2984</v>
      </c>
      <c r="BU3866" s="191" t="s">
        <v>8417</v>
      </c>
      <c r="BV3866" s="191" t="s">
        <v>2984</v>
      </c>
      <c r="BW3866" s="191" t="s">
        <v>2984</v>
      </c>
    </row>
    <row r="3867" spans="51:75" x14ac:dyDescent="0.3">
      <c r="AY3867" s="251" t="e">
        <f>VLOOKUP(C3867,#REF!, 2,FALSE)</f>
        <v>#REF!</v>
      </c>
      <c r="BM3867" s="191" t="s">
        <v>8419</v>
      </c>
      <c r="BN3867" s="191" t="s">
        <v>2984</v>
      </c>
      <c r="BO3867" s="191" t="s">
        <v>2984</v>
      </c>
      <c r="BU3867" s="191" t="s">
        <v>8419</v>
      </c>
      <c r="BV3867" s="191" t="s">
        <v>2984</v>
      </c>
      <c r="BW3867" s="191" t="s">
        <v>2984</v>
      </c>
    </row>
    <row r="3868" spans="51:75" x14ac:dyDescent="0.3">
      <c r="AY3868" s="251" t="e">
        <f>VLOOKUP(C3868,#REF!, 2,FALSE)</f>
        <v>#REF!</v>
      </c>
      <c r="BM3868" s="191" t="s">
        <v>1459</v>
      </c>
      <c r="BN3868" s="191" t="s">
        <v>863</v>
      </c>
      <c r="BO3868" s="191" t="s">
        <v>3142</v>
      </c>
      <c r="BU3868" s="191" t="s">
        <v>1459</v>
      </c>
      <c r="BV3868" s="191" t="s">
        <v>863</v>
      </c>
      <c r="BW3868" s="191" t="s">
        <v>3142</v>
      </c>
    </row>
    <row r="3869" spans="51:75" x14ac:dyDescent="0.3">
      <c r="AY3869" s="251" t="e">
        <f>VLOOKUP(C3869,#REF!, 2,FALSE)</f>
        <v>#REF!</v>
      </c>
      <c r="BM3869" s="191" t="s">
        <v>8421</v>
      </c>
      <c r="BN3869" s="191" t="s">
        <v>943</v>
      </c>
      <c r="BO3869" s="191" t="s">
        <v>6127</v>
      </c>
      <c r="BU3869" s="191" t="s">
        <v>8421</v>
      </c>
      <c r="BV3869" s="191" t="s">
        <v>943</v>
      </c>
      <c r="BW3869" s="191" t="s">
        <v>6127</v>
      </c>
    </row>
    <row r="3870" spans="51:75" x14ac:dyDescent="0.3">
      <c r="AY3870" s="251" t="e">
        <f>VLOOKUP(C3870,#REF!, 2,FALSE)</f>
        <v>#REF!</v>
      </c>
      <c r="BM3870" s="191" t="s">
        <v>8424</v>
      </c>
      <c r="BN3870" s="191" t="s">
        <v>2984</v>
      </c>
      <c r="BO3870" s="191" t="s">
        <v>2984</v>
      </c>
      <c r="BU3870" s="191" t="s">
        <v>8424</v>
      </c>
      <c r="BV3870" s="191" t="s">
        <v>2984</v>
      </c>
      <c r="BW3870" s="191" t="s">
        <v>2984</v>
      </c>
    </row>
    <row r="3871" spans="51:75" x14ac:dyDescent="0.3">
      <c r="AY3871" s="251" t="e">
        <f>VLOOKUP(C3871,#REF!, 2,FALSE)</f>
        <v>#REF!</v>
      </c>
      <c r="BM3871" s="191" t="s">
        <v>486</v>
      </c>
      <c r="BN3871" s="191" t="s">
        <v>2984</v>
      </c>
      <c r="BO3871" s="191" t="s">
        <v>2984</v>
      </c>
      <c r="BU3871" s="191" t="s">
        <v>486</v>
      </c>
      <c r="BV3871" s="191" t="s">
        <v>2984</v>
      </c>
      <c r="BW3871" s="191" t="s">
        <v>2984</v>
      </c>
    </row>
    <row r="3872" spans="51:75" x14ac:dyDescent="0.3">
      <c r="AY3872" s="251" t="e">
        <f>VLOOKUP(C3872,#REF!, 2,FALSE)</f>
        <v>#REF!</v>
      </c>
      <c r="BM3872" s="191" t="s">
        <v>8425</v>
      </c>
      <c r="BN3872" s="191" t="s">
        <v>2984</v>
      </c>
      <c r="BO3872" s="191" t="s">
        <v>1604</v>
      </c>
      <c r="BU3872" s="191" t="s">
        <v>8425</v>
      </c>
      <c r="BV3872" s="191" t="s">
        <v>2984</v>
      </c>
      <c r="BW3872" s="191" t="s">
        <v>1604</v>
      </c>
    </row>
    <row r="3873" spans="51:75" x14ac:dyDescent="0.3">
      <c r="AY3873" s="251" t="e">
        <f>VLOOKUP(C3873,#REF!, 2,FALSE)</f>
        <v>#REF!</v>
      </c>
      <c r="BM3873" s="191" t="s">
        <v>8426</v>
      </c>
      <c r="BN3873" s="191" t="s">
        <v>2984</v>
      </c>
      <c r="BO3873" s="191" t="s">
        <v>2984</v>
      </c>
      <c r="BU3873" s="191" t="s">
        <v>8426</v>
      </c>
      <c r="BV3873" s="191" t="s">
        <v>2984</v>
      </c>
      <c r="BW3873" s="191" t="s">
        <v>2984</v>
      </c>
    </row>
    <row r="3874" spans="51:75" x14ac:dyDescent="0.3">
      <c r="AY3874" s="251" t="e">
        <f>VLOOKUP(C3874,#REF!, 2,FALSE)</f>
        <v>#REF!</v>
      </c>
      <c r="BM3874" s="191" t="s">
        <v>8427</v>
      </c>
      <c r="BN3874" s="191" t="s">
        <v>2984</v>
      </c>
      <c r="BO3874" s="191" t="s">
        <v>8428</v>
      </c>
      <c r="BU3874" s="191" t="s">
        <v>8427</v>
      </c>
      <c r="BV3874" s="191" t="s">
        <v>2984</v>
      </c>
      <c r="BW3874" s="191" t="s">
        <v>8428</v>
      </c>
    </row>
    <row r="3875" spans="51:75" x14ac:dyDescent="0.3">
      <c r="AY3875" s="251" t="e">
        <f>VLOOKUP(C3875,#REF!, 2,FALSE)</f>
        <v>#REF!</v>
      </c>
      <c r="BM3875" s="191" t="s">
        <v>8429</v>
      </c>
      <c r="BN3875" s="191" t="s">
        <v>2984</v>
      </c>
      <c r="BO3875" s="191" t="s">
        <v>8430</v>
      </c>
      <c r="BU3875" s="191" t="s">
        <v>8429</v>
      </c>
      <c r="BV3875" s="191" t="s">
        <v>2984</v>
      </c>
      <c r="BW3875" s="191" t="s">
        <v>8430</v>
      </c>
    </row>
    <row r="3876" spans="51:75" x14ac:dyDescent="0.3">
      <c r="AY3876" s="251" t="e">
        <f>VLOOKUP(C3876,#REF!, 2,FALSE)</f>
        <v>#REF!</v>
      </c>
      <c r="BM3876" s="191" t="s">
        <v>8431</v>
      </c>
      <c r="BN3876" s="191" t="s">
        <v>2984</v>
      </c>
      <c r="BO3876" s="191" t="s">
        <v>2984</v>
      </c>
      <c r="BU3876" s="191" t="s">
        <v>8431</v>
      </c>
      <c r="BV3876" s="191" t="s">
        <v>2984</v>
      </c>
      <c r="BW3876" s="191" t="s">
        <v>2984</v>
      </c>
    </row>
    <row r="3877" spans="51:75" x14ac:dyDescent="0.3">
      <c r="AY3877" s="251" t="e">
        <f>VLOOKUP(C3877,#REF!, 2,FALSE)</f>
        <v>#REF!</v>
      </c>
      <c r="BM3877" s="191" t="s">
        <v>8432</v>
      </c>
      <c r="BN3877" s="191" t="s">
        <v>2984</v>
      </c>
      <c r="BO3877" s="191" t="s">
        <v>2984</v>
      </c>
      <c r="BU3877" s="191" t="s">
        <v>8432</v>
      </c>
      <c r="BV3877" s="191" t="s">
        <v>2984</v>
      </c>
      <c r="BW3877" s="191" t="s">
        <v>2984</v>
      </c>
    </row>
    <row r="3878" spans="51:75" x14ac:dyDescent="0.3">
      <c r="AY3878" s="251" t="e">
        <f>VLOOKUP(C3878,#REF!, 2,FALSE)</f>
        <v>#REF!</v>
      </c>
      <c r="BM3878" s="191" t="s">
        <v>8433</v>
      </c>
      <c r="BN3878" s="191" t="s">
        <v>2984</v>
      </c>
      <c r="BO3878" s="191" t="s">
        <v>2984</v>
      </c>
      <c r="BU3878" s="191" t="s">
        <v>8433</v>
      </c>
      <c r="BV3878" s="191" t="s">
        <v>2984</v>
      </c>
      <c r="BW3878" s="191" t="s">
        <v>2984</v>
      </c>
    </row>
    <row r="3879" spans="51:75" x14ac:dyDescent="0.3">
      <c r="AY3879" s="251" t="e">
        <f>VLOOKUP(C3879,#REF!, 2,FALSE)</f>
        <v>#REF!</v>
      </c>
      <c r="BM3879" s="191" t="s">
        <v>8434</v>
      </c>
      <c r="BN3879" s="191" t="s">
        <v>2984</v>
      </c>
      <c r="BO3879" s="191" t="s">
        <v>5085</v>
      </c>
      <c r="BU3879" s="191" t="s">
        <v>8434</v>
      </c>
      <c r="BV3879" s="191" t="s">
        <v>2984</v>
      </c>
      <c r="BW3879" s="191" t="s">
        <v>5085</v>
      </c>
    </row>
    <row r="3880" spans="51:75" x14ac:dyDescent="0.3">
      <c r="AY3880" s="251" t="e">
        <f>VLOOKUP(C3880,#REF!, 2,FALSE)</f>
        <v>#REF!</v>
      </c>
      <c r="BM3880" s="191" t="s">
        <v>8435</v>
      </c>
      <c r="BN3880" s="191" t="s">
        <v>2984</v>
      </c>
      <c r="BO3880" s="191" t="s">
        <v>8436</v>
      </c>
      <c r="BU3880" s="191" t="s">
        <v>8435</v>
      </c>
      <c r="BV3880" s="191" t="s">
        <v>2984</v>
      </c>
      <c r="BW3880" s="191" t="s">
        <v>8436</v>
      </c>
    </row>
    <row r="3881" spans="51:75" x14ac:dyDescent="0.3">
      <c r="AY3881" s="251" t="e">
        <f>VLOOKUP(C3881,#REF!, 2,FALSE)</f>
        <v>#REF!</v>
      </c>
      <c r="BM3881" s="191" t="s">
        <v>8437</v>
      </c>
      <c r="BN3881" s="191" t="s">
        <v>2984</v>
      </c>
      <c r="BO3881" s="191" t="s">
        <v>2984</v>
      </c>
      <c r="BU3881" s="191" t="s">
        <v>8437</v>
      </c>
      <c r="BV3881" s="191" t="s">
        <v>2984</v>
      </c>
      <c r="BW3881" s="191" t="s">
        <v>2984</v>
      </c>
    </row>
    <row r="3882" spans="51:75" x14ac:dyDescent="0.3">
      <c r="AY3882" s="251" t="e">
        <f>VLOOKUP(C3882,#REF!, 2,FALSE)</f>
        <v>#REF!</v>
      </c>
      <c r="BM3882" s="191" t="s">
        <v>8438</v>
      </c>
      <c r="BN3882" s="191" t="s">
        <v>2984</v>
      </c>
      <c r="BO3882" s="191" t="s">
        <v>2984</v>
      </c>
      <c r="BU3882" s="191" t="s">
        <v>8438</v>
      </c>
      <c r="BV3882" s="191" t="s">
        <v>2984</v>
      </c>
      <c r="BW3882" s="191" t="s">
        <v>2984</v>
      </c>
    </row>
    <row r="3883" spans="51:75" x14ac:dyDescent="0.3">
      <c r="AY3883" s="251" t="e">
        <f>VLOOKUP(C3883,#REF!, 2,FALSE)</f>
        <v>#REF!</v>
      </c>
      <c r="BM3883" s="191" t="s">
        <v>8439</v>
      </c>
      <c r="BN3883" s="191" t="s">
        <v>2984</v>
      </c>
      <c r="BO3883" s="191" t="s">
        <v>2984</v>
      </c>
      <c r="BU3883" s="191" t="s">
        <v>8439</v>
      </c>
      <c r="BV3883" s="191" t="s">
        <v>2984</v>
      </c>
      <c r="BW3883" s="191" t="s">
        <v>2984</v>
      </c>
    </row>
    <row r="3884" spans="51:75" x14ac:dyDescent="0.3">
      <c r="AY3884" s="251" t="e">
        <f>VLOOKUP(C3884,#REF!, 2,FALSE)</f>
        <v>#REF!</v>
      </c>
      <c r="BM3884" s="191" t="s">
        <v>8440</v>
      </c>
      <c r="BN3884" s="191" t="s">
        <v>2984</v>
      </c>
      <c r="BO3884" s="191" t="s">
        <v>2984</v>
      </c>
      <c r="BU3884" s="191" t="s">
        <v>8440</v>
      </c>
      <c r="BV3884" s="191" t="s">
        <v>2984</v>
      </c>
      <c r="BW3884" s="191" t="s">
        <v>2984</v>
      </c>
    </row>
    <row r="3885" spans="51:75" x14ac:dyDescent="0.3">
      <c r="AY3885" s="251" t="e">
        <f>VLOOKUP(C3885,#REF!, 2,FALSE)</f>
        <v>#REF!</v>
      </c>
      <c r="BM3885" s="191" t="s">
        <v>8441</v>
      </c>
      <c r="BN3885" s="191" t="s">
        <v>2984</v>
      </c>
      <c r="BO3885" s="191" t="s">
        <v>2984</v>
      </c>
      <c r="BU3885" s="191" t="s">
        <v>8441</v>
      </c>
      <c r="BV3885" s="191" t="s">
        <v>2984</v>
      </c>
      <c r="BW3885" s="191" t="s">
        <v>2984</v>
      </c>
    </row>
    <row r="3886" spans="51:75" x14ac:dyDescent="0.3">
      <c r="AY3886" s="251" t="e">
        <f>VLOOKUP(C3886,#REF!, 2,FALSE)</f>
        <v>#REF!</v>
      </c>
      <c r="BM3886" s="191" t="s">
        <v>8442</v>
      </c>
      <c r="BN3886" s="191" t="s">
        <v>2984</v>
      </c>
      <c r="BO3886" s="191" t="s">
        <v>2984</v>
      </c>
      <c r="BU3886" s="191" t="s">
        <v>8442</v>
      </c>
      <c r="BV3886" s="191" t="s">
        <v>2984</v>
      </c>
      <c r="BW3886" s="191" t="s">
        <v>2984</v>
      </c>
    </row>
    <row r="3887" spans="51:75" x14ac:dyDescent="0.3">
      <c r="AY3887" s="251" t="e">
        <f>VLOOKUP(C3887,#REF!, 2,FALSE)</f>
        <v>#REF!</v>
      </c>
      <c r="BM3887" s="191" t="s">
        <v>8444</v>
      </c>
      <c r="BN3887" s="191" t="s">
        <v>2984</v>
      </c>
      <c r="BO3887" s="191" t="s">
        <v>2984</v>
      </c>
      <c r="BU3887" s="191" t="s">
        <v>8444</v>
      </c>
      <c r="BV3887" s="191" t="s">
        <v>2984</v>
      </c>
      <c r="BW3887" s="191" t="s">
        <v>2984</v>
      </c>
    </row>
    <row r="3888" spans="51:75" x14ac:dyDescent="0.3">
      <c r="AY3888" s="251" t="e">
        <f>VLOOKUP(C3888,#REF!, 2,FALSE)</f>
        <v>#REF!</v>
      </c>
      <c r="BM3888" s="191" t="s">
        <v>8445</v>
      </c>
      <c r="BN3888" s="191" t="s">
        <v>2984</v>
      </c>
      <c r="BO3888" s="191" t="s">
        <v>2984</v>
      </c>
      <c r="BU3888" s="191" t="s">
        <v>8445</v>
      </c>
      <c r="BV3888" s="191" t="s">
        <v>2984</v>
      </c>
      <c r="BW3888" s="191" t="s">
        <v>2984</v>
      </c>
    </row>
    <row r="3889" spans="51:75" x14ac:dyDescent="0.3">
      <c r="AY3889" s="251" t="e">
        <f>VLOOKUP(C3889,#REF!, 2,FALSE)</f>
        <v>#REF!</v>
      </c>
      <c r="BM3889" s="191" t="s">
        <v>8446</v>
      </c>
      <c r="BN3889" s="191" t="s">
        <v>2984</v>
      </c>
      <c r="BO3889" s="191" t="s">
        <v>771</v>
      </c>
      <c r="BU3889" s="191" t="s">
        <v>8446</v>
      </c>
      <c r="BV3889" s="191" t="s">
        <v>2984</v>
      </c>
      <c r="BW3889" s="191" t="s">
        <v>771</v>
      </c>
    </row>
    <row r="3890" spans="51:75" x14ac:dyDescent="0.3">
      <c r="AY3890" s="251" t="e">
        <f>VLOOKUP(C3890,#REF!, 2,FALSE)</f>
        <v>#REF!</v>
      </c>
      <c r="BM3890" s="191" t="s">
        <v>8447</v>
      </c>
      <c r="BN3890" s="191" t="s">
        <v>2984</v>
      </c>
      <c r="BO3890" s="191" t="s">
        <v>2984</v>
      </c>
      <c r="BU3890" s="191" t="s">
        <v>8447</v>
      </c>
      <c r="BV3890" s="191" t="s">
        <v>2984</v>
      </c>
      <c r="BW3890" s="191" t="s">
        <v>2984</v>
      </c>
    </row>
    <row r="3891" spans="51:75" x14ac:dyDescent="0.3">
      <c r="AY3891" s="251" t="e">
        <f>VLOOKUP(C3891,#REF!, 2,FALSE)</f>
        <v>#REF!</v>
      </c>
      <c r="BM3891" s="191" t="s">
        <v>8448</v>
      </c>
      <c r="BN3891" s="191" t="s">
        <v>2984</v>
      </c>
      <c r="BO3891" s="191" t="s">
        <v>8449</v>
      </c>
      <c r="BU3891" s="191" t="s">
        <v>8448</v>
      </c>
      <c r="BV3891" s="191" t="s">
        <v>2984</v>
      </c>
      <c r="BW3891" s="191" t="s">
        <v>8449</v>
      </c>
    </row>
    <row r="3892" spans="51:75" x14ac:dyDescent="0.3">
      <c r="AY3892" s="251" t="e">
        <f>VLOOKUP(C3892,#REF!, 2,FALSE)</f>
        <v>#REF!</v>
      </c>
      <c r="BM3892" s="191" t="s">
        <v>8450</v>
      </c>
      <c r="BN3892" s="191" t="s">
        <v>2984</v>
      </c>
      <c r="BO3892" s="191" t="s">
        <v>8451</v>
      </c>
      <c r="BU3892" s="191" t="s">
        <v>8450</v>
      </c>
      <c r="BV3892" s="191" t="s">
        <v>2984</v>
      </c>
      <c r="BW3892" s="191" t="s">
        <v>8451</v>
      </c>
    </row>
    <row r="3893" spans="51:75" x14ac:dyDescent="0.3">
      <c r="AY3893" s="251" t="e">
        <f>VLOOKUP(C3893,#REF!, 2,FALSE)</f>
        <v>#REF!</v>
      </c>
      <c r="BM3893" s="191" t="s">
        <v>8452</v>
      </c>
      <c r="BN3893" s="191" t="s">
        <v>2984</v>
      </c>
      <c r="BO3893" s="191" t="s">
        <v>2984</v>
      </c>
      <c r="BU3893" s="191" t="s">
        <v>8452</v>
      </c>
      <c r="BV3893" s="191" t="s">
        <v>2984</v>
      </c>
      <c r="BW3893" s="191" t="s">
        <v>2984</v>
      </c>
    </row>
    <row r="3894" spans="51:75" x14ac:dyDescent="0.3">
      <c r="AY3894" s="251" t="e">
        <f>VLOOKUP(C3894,#REF!, 2,FALSE)</f>
        <v>#REF!</v>
      </c>
      <c r="BM3894" s="191" t="s">
        <v>8453</v>
      </c>
      <c r="BN3894" s="191" t="s">
        <v>2984</v>
      </c>
      <c r="BO3894" s="191" t="s">
        <v>2984</v>
      </c>
      <c r="BU3894" s="191" t="s">
        <v>8453</v>
      </c>
      <c r="BV3894" s="191" t="s">
        <v>2984</v>
      </c>
      <c r="BW3894" s="191" t="s">
        <v>2984</v>
      </c>
    </row>
    <row r="3895" spans="51:75" x14ac:dyDescent="0.3">
      <c r="AY3895" s="251" t="e">
        <f>VLOOKUP(C3895,#REF!, 2,FALSE)</f>
        <v>#REF!</v>
      </c>
      <c r="BM3895" s="191" t="s">
        <v>8454</v>
      </c>
      <c r="BN3895" s="191" t="s">
        <v>1343</v>
      </c>
      <c r="BO3895" s="191" t="s">
        <v>8455</v>
      </c>
      <c r="BU3895" s="191" t="s">
        <v>8454</v>
      </c>
      <c r="BV3895" s="191" t="s">
        <v>1343</v>
      </c>
      <c r="BW3895" s="191" t="s">
        <v>8455</v>
      </c>
    </row>
    <row r="3896" spans="51:75" x14ac:dyDescent="0.3">
      <c r="AY3896" s="251" t="e">
        <f>VLOOKUP(C3896,#REF!, 2,FALSE)</f>
        <v>#REF!</v>
      </c>
      <c r="BM3896" s="191" t="s">
        <v>8456</v>
      </c>
      <c r="BN3896" s="191" t="s">
        <v>2984</v>
      </c>
      <c r="BO3896" s="191" t="s">
        <v>2984</v>
      </c>
      <c r="BU3896" s="191" t="s">
        <v>8456</v>
      </c>
      <c r="BV3896" s="191" t="s">
        <v>2984</v>
      </c>
      <c r="BW3896" s="191" t="s">
        <v>2984</v>
      </c>
    </row>
    <row r="3897" spans="51:75" x14ac:dyDescent="0.3">
      <c r="AY3897" s="251" t="e">
        <f>VLOOKUP(C3897,#REF!, 2,FALSE)</f>
        <v>#REF!</v>
      </c>
      <c r="BM3897" s="191" t="s">
        <v>8457</v>
      </c>
      <c r="BN3897" s="191" t="s">
        <v>2984</v>
      </c>
      <c r="BO3897" s="191" t="s">
        <v>2984</v>
      </c>
      <c r="BU3897" s="191" t="s">
        <v>8457</v>
      </c>
      <c r="BV3897" s="191" t="s">
        <v>2984</v>
      </c>
      <c r="BW3897" s="191" t="s">
        <v>2984</v>
      </c>
    </row>
    <row r="3898" spans="51:75" x14ac:dyDescent="0.3">
      <c r="AY3898" s="251" t="e">
        <f>VLOOKUP(C3898,#REF!, 2,FALSE)</f>
        <v>#REF!</v>
      </c>
      <c r="BM3898" s="191" t="s">
        <v>8459</v>
      </c>
      <c r="BN3898" s="191" t="s">
        <v>2984</v>
      </c>
      <c r="BO3898" s="191" t="s">
        <v>2984</v>
      </c>
      <c r="BU3898" s="191" t="s">
        <v>8459</v>
      </c>
      <c r="BV3898" s="191" t="s">
        <v>2984</v>
      </c>
      <c r="BW3898" s="191" t="s">
        <v>2984</v>
      </c>
    </row>
    <row r="3899" spans="51:75" x14ac:dyDescent="0.3">
      <c r="AY3899" s="251" t="e">
        <f>VLOOKUP(C3899,#REF!, 2,FALSE)</f>
        <v>#REF!</v>
      </c>
      <c r="BM3899" s="191" t="s">
        <v>463</v>
      </c>
      <c r="BN3899" s="191" t="s">
        <v>2984</v>
      </c>
      <c r="BO3899" s="191" t="s">
        <v>2984</v>
      </c>
      <c r="BU3899" s="191" t="s">
        <v>463</v>
      </c>
      <c r="BV3899" s="191" t="s">
        <v>2984</v>
      </c>
      <c r="BW3899" s="191" t="s">
        <v>2984</v>
      </c>
    </row>
    <row r="3900" spans="51:75" x14ac:dyDescent="0.3">
      <c r="AY3900" s="251" t="e">
        <f>VLOOKUP(C3900,#REF!, 2,FALSE)</f>
        <v>#REF!</v>
      </c>
      <c r="BM3900" s="191" t="s">
        <v>8461</v>
      </c>
      <c r="BN3900" s="191" t="s">
        <v>2984</v>
      </c>
      <c r="BO3900" s="191" t="s">
        <v>2984</v>
      </c>
      <c r="BU3900" s="191" t="s">
        <v>8461</v>
      </c>
      <c r="BV3900" s="191" t="s">
        <v>2984</v>
      </c>
      <c r="BW3900" s="191" t="s">
        <v>2984</v>
      </c>
    </row>
    <row r="3901" spans="51:75" x14ac:dyDescent="0.3">
      <c r="AY3901" s="251" t="e">
        <f>VLOOKUP(C3901,#REF!, 2,FALSE)</f>
        <v>#REF!</v>
      </c>
      <c r="BM3901" s="191" t="s">
        <v>8462</v>
      </c>
      <c r="BN3901" s="191" t="s">
        <v>2984</v>
      </c>
      <c r="BO3901" s="191" t="s">
        <v>2984</v>
      </c>
      <c r="BU3901" s="191" t="s">
        <v>8462</v>
      </c>
      <c r="BV3901" s="191" t="s">
        <v>2984</v>
      </c>
      <c r="BW3901" s="191" t="s">
        <v>2984</v>
      </c>
    </row>
    <row r="3902" spans="51:75" x14ac:dyDescent="0.3">
      <c r="AY3902" s="251" t="e">
        <f>VLOOKUP(C3902,#REF!, 2,FALSE)</f>
        <v>#REF!</v>
      </c>
      <c r="BM3902" s="191" t="s">
        <v>8463</v>
      </c>
      <c r="BN3902" s="191" t="s">
        <v>2984</v>
      </c>
      <c r="BO3902" s="191" t="s">
        <v>2984</v>
      </c>
      <c r="BU3902" s="191" t="s">
        <v>8463</v>
      </c>
      <c r="BV3902" s="191" t="s">
        <v>2984</v>
      </c>
      <c r="BW3902" s="191" t="s">
        <v>2984</v>
      </c>
    </row>
    <row r="3903" spans="51:75" x14ac:dyDescent="0.3">
      <c r="AY3903" s="251" t="e">
        <f>VLOOKUP(C3903,#REF!, 2,FALSE)</f>
        <v>#REF!</v>
      </c>
      <c r="BM3903" s="191" t="s">
        <v>8464</v>
      </c>
      <c r="BN3903" s="191" t="s">
        <v>2984</v>
      </c>
      <c r="BO3903" s="191" t="s">
        <v>2984</v>
      </c>
      <c r="BU3903" s="191" t="s">
        <v>8464</v>
      </c>
      <c r="BV3903" s="191" t="s">
        <v>2984</v>
      </c>
      <c r="BW3903" s="191" t="s">
        <v>2984</v>
      </c>
    </row>
    <row r="3904" spans="51:75" x14ac:dyDescent="0.3">
      <c r="AY3904" s="251" t="e">
        <f>VLOOKUP(C3904,#REF!, 2,FALSE)</f>
        <v>#REF!</v>
      </c>
      <c r="BM3904" s="191" t="s">
        <v>8465</v>
      </c>
      <c r="BN3904" s="191" t="s">
        <v>2984</v>
      </c>
      <c r="BO3904" s="191" t="s">
        <v>2984</v>
      </c>
      <c r="BU3904" s="191" t="s">
        <v>8465</v>
      </c>
      <c r="BV3904" s="191" t="s">
        <v>2984</v>
      </c>
      <c r="BW3904" s="191" t="s">
        <v>2984</v>
      </c>
    </row>
    <row r="3905" spans="51:75" x14ac:dyDescent="0.3">
      <c r="AY3905" s="251" t="e">
        <f>VLOOKUP(C3905,#REF!, 2,FALSE)</f>
        <v>#REF!</v>
      </c>
      <c r="BM3905" s="191" t="s">
        <v>1463</v>
      </c>
      <c r="BN3905" s="191" t="s">
        <v>2984</v>
      </c>
      <c r="BO3905" s="191" t="s">
        <v>2984</v>
      </c>
      <c r="BU3905" s="191" t="s">
        <v>1463</v>
      </c>
      <c r="BV3905" s="191" t="s">
        <v>2984</v>
      </c>
      <c r="BW3905" s="191" t="s">
        <v>2984</v>
      </c>
    </row>
    <row r="3906" spans="51:75" x14ac:dyDescent="0.3">
      <c r="AY3906" s="251" t="e">
        <f>VLOOKUP(C3906,#REF!, 2,FALSE)</f>
        <v>#REF!</v>
      </c>
      <c r="BM3906" s="191" t="s">
        <v>1464</v>
      </c>
      <c r="BN3906" s="191" t="s">
        <v>2984</v>
      </c>
      <c r="BO3906" s="191" t="s">
        <v>2984</v>
      </c>
      <c r="BU3906" s="191" t="s">
        <v>1464</v>
      </c>
      <c r="BV3906" s="191" t="s">
        <v>2984</v>
      </c>
      <c r="BW3906" s="191" t="s">
        <v>2984</v>
      </c>
    </row>
    <row r="3907" spans="51:75" x14ac:dyDescent="0.3">
      <c r="AY3907" s="251" t="e">
        <f>VLOOKUP(C3907,#REF!, 2,FALSE)</f>
        <v>#REF!</v>
      </c>
      <c r="BM3907" s="191" t="s">
        <v>8467</v>
      </c>
      <c r="BN3907" s="191" t="s">
        <v>2984</v>
      </c>
      <c r="BO3907" s="191" t="s">
        <v>2984</v>
      </c>
      <c r="BU3907" s="191" t="s">
        <v>8467</v>
      </c>
      <c r="BV3907" s="191" t="s">
        <v>2984</v>
      </c>
      <c r="BW3907" s="191" t="s">
        <v>2984</v>
      </c>
    </row>
    <row r="3908" spans="51:75" x14ac:dyDescent="0.3">
      <c r="AY3908" s="251" t="e">
        <f>VLOOKUP(C3908,#REF!, 2,FALSE)</f>
        <v>#REF!</v>
      </c>
      <c r="BM3908" s="191" t="s">
        <v>8468</v>
      </c>
      <c r="BN3908" s="191" t="s">
        <v>2984</v>
      </c>
      <c r="BO3908" s="191" t="s">
        <v>8469</v>
      </c>
      <c r="BU3908" s="191" t="s">
        <v>8468</v>
      </c>
      <c r="BV3908" s="191" t="s">
        <v>2984</v>
      </c>
      <c r="BW3908" s="191" t="s">
        <v>8469</v>
      </c>
    </row>
    <row r="3909" spans="51:75" x14ac:dyDescent="0.3">
      <c r="AY3909" s="251" t="e">
        <f>VLOOKUP(C3909,#REF!, 2,FALSE)</f>
        <v>#REF!</v>
      </c>
      <c r="BM3909" s="191" t="s">
        <v>8471</v>
      </c>
      <c r="BN3909" s="191" t="s">
        <v>853</v>
      </c>
      <c r="BO3909" s="191" t="s">
        <v>8472</v>
      </c>
      <c r="BU3909" s="191" t="s">
        <v>8471</v>
      </c>
      <c r="BV3909" s="191" t="s">
        <v>853</v>
      </c>
      <c r="BW3909" s="191" t="s">
        <v>8472</v>
      </c>
    </row>
    <row r="3910" spans="51:75" x14ac:dyDescent="0.3">
      <c r="AY3910" s="251" t="e">
        <f>VLOOKUP(C3910,#REF!, 2,FALSE)</f>
        <v>#REF!</v>
      </c>
      <c r="BM3910" s="191" t="s">
        <v>8473</v>
      </c>
      <c r="BN3910" s="191" t="s">
        <v>3006</v>
      </c>
      <c r="BO3910" s="191" t="s">
        <v>2881</v>
      </c>
      <c r="BU3910" s="191" t="s">
        <v>8473</v>
      </c>
      <c r="BV3910" s="191" t="s">
        <v>3006</v>
      </c>
      <c r="BW3910" s="191" t="s">
        <v>2881</v>
      </c>
    </row>
    <row r="3911" spans="51:75" x14ac:dyDescent="0.3">
      <c r="AY3911" s="251" t="e">
        <f>VLOOKUP(C3911,#REF!, 2,FALSE)</f>
        <v>#REF!</v>
      </c>
      <c r="BM3911" s="191" t="s">
        <v>489</v>
      </c>
      <c r="BN3911" s="191" t="s">
        <v>16989</v>
      </c>
      <c r="BO3911" s="191" t="s">
        <v>1859</v>
      </c>
      <c r="BU3911" s="191" t="s">
        <v>489</v>
      </c>
      <c r="BV3911" s="191" t="s">
        <v>16989</v>
      </c>
      <c r="BW3911" s="191" t="s">
        <v>1859</v>
      </c>
    </row>
    <row r="3912" spans="51:75" x14ac:dyDescent="0.3">
      <c r="AY3912" s="251" t="e">
        <f>VLOOKUP(C3912,#REF!, 2,FALSE)</f>
        <v>#REF!</v>
      </c>
      <c r="BM3912" s="191" t="s">
        <v>8474</v>
      </c>
      <c r="BN3912" s="191" t="s">
        <v>929</v>
      </c>
      <c r="BO3912" s="191" t="s">
        <v>1342</v>
      </c>
      <c r="BU3912" s="191" t="s">
        <v>8474</v>
      </c>
      <c r="BV3912" s="191" t="s">
        <v>929</v>
      </c>
      <c r="BW3912" s="191" t="s">
        <v>1342</v>
      </c>
    </row>
    <row r="3913" spans="51:75" x14ac:dyDescent="0.3">
      <c r="AY3913" s="251" t="e">
        <f>VLOOKUP(C3913,#REF!, 2,FALSE)</f>
        <v>#REF!</v>
      </c>
      <c r="BM3913" s="191" t="s">
        <v>1465</v>
      </c>
      <c r="BN3913" s="191" t="s">
        <v>924</v>
      </c>
      <c r="BO3913" s="191" t="s">
        <v>3537</v>
      </c>
      <c r="BU3913" s="191" t="s">
        <v>1465</v>
      </c>
      <c r="BV3913" s="191" t="s">
        <v>924</v>
      </c>
      <c r="BW3913" s="191" t="s">
        <v>3537</v>
      </c>
    </row>
    <row r="3914" spans="51:75" x14ac:dyDescent="0.3">
      <c r="AY3914" s="251" t="e">
        <f>VLOOKUP(C3914,#REF!, 2,FALSE)</f>
        <v>#REF!</v>
      </c>
      <c r="BM3914" s="191" t="s">
        <v>8477</v>
      </c>
      <c r="BN3914" s="191" t="s">
        <v>3003</v>
      </c>
      <c r="BO3914" s="191" t="s">
        <v>8478</v>
      </c>
      <c r="BU3914" s="191" t="s">
        <v>8477</v>
      </c>
      <c r="BV3914" s="191" t="s">
        <v>3003</v>
      </c>
      <c r="BW3914" s="191" t="s">
        <v>8478</v>
      </c>
    </row>
    <row r="3915" spans="51:75" x14ac:dyDescent="0.3">
      <c r="AY3915" s="251" t="e">
        <f>VLOOKUP(C3915,#REF!, 2,FALSE)</f>
        <v>#REF!</v>
      </c>
      <c r="BM3915" s="191" t="s">
        <v>1466</v>
      </c>
      <c r="BN3915" s="191" t="s">
        <v>16989</v>
      </c>
      <c r="BO3915" s="191" t="s">
        <v>8479</v>
      </c>
      <c r="BU3915" s="191" t="s">
        <v>1466</v>
      </c>
      <c r="BV3915" s="191" t="s">
        <v>16989</v>
      </c>
      <c r="BW3915" s="191" t="s">
        <v>8479</v>
      </c>
    </row>
    <row r="3916" spans="51:75" x14ac:dyDescent="0.3">
      <c r="AY3916" s="251" t="e">
        <f>VLOOKUP(C3916,#REF!, 2,FALSE)</f>
        <v>#REF!</v>
      </c>
      <c r="BM3916" s="191" t="s">
        <v>480</v>
      </c>
      <c r="BN3916" s="191" t="s">
        <v>3006</v>
      </c>
      <c r="BO3916" s="191" t="s">
        <v>3673</v>
      </c>
      <c r="BU3916" s="191" t="s">
        <v>480</v>
      </c>
      <c r="BV3916" s="191" t="s">
        <v>3006</v>
      </c>
      <c r="BW3916" s="191" t="s">
        <v>3673</v>
      </c>
    </row>
    <row r="3917" spans="51:75" x14ac:dyDescent="0.3">
      <c r="AY3917" s="251" t="e">
        <f>VLOOKUP(C3917,#REF!, 2,FALSE)</f>
        <v>#REF!</v>
      </c>
      <c r="BM3917" s="191" t="s">
        <v>8480</v>
      </c>
      <c r="BN3917" s="191" t="s">
        <v>3046</v>
      </c>
      <c r="BO3917" s="191" t="s">
        <v>8481</v>
      </c>
      <c r="BU3917" s="191" t="s">
        <v>8480</v>
      </c>
      <c r="BV3917" s="191" t="s">
        <v>3046</v>
      </c>
      <c r="BW3917" s="191" t="s">
        <v>8481</v>
      </c>
    </row>
    <row r="3918" spans="51:75" x14ac:dyDescent="0.3">
      <c r="AY3918" s="251" t="e">
        <f>VLOOKUP(C3918,#REF!, 2,FALSE)</f>
        <v>#REF!</v>
      </c>
      <c r="BM3918" s="191" t="s">
        <v>1467</v>
      </c>
      <c r="BN3918" s="191" t="s">
        <v>3003</v>
      </c>
      <c r="BO3918" s="191" t="s">
        <v>8482</v>
      </c>
      <c r="BU3918" s="191" t="s">
        <v>1467</v>
      </c>
      <c r="BV3918" s="191" t="s">
        <v>3003</v>
      </c>
      <c r="BW3918" s="191" t="s">
        <v>8482</v>
      </c>
    </row>
    <row r="3919" spans="51:75" x14ac:dyDescent="0.3">
      <c r="AY3919" s="251" t="e">
        <f>VLOOKUP(C3919,#REF!, 2,FALSE)</f>
        <v>#REF!</v>
      </c>
      <c r="BM3919" s="191" t="s">
        <v>8483</v>
      </c>
      <c r="BN3919" s="191" t="s">
        <v>3253</v>
      </c>
      <c r="BO3919" s="191" t="s">
        <v>2984</v>
      </c>
      <c r="BU3919" s="191" t="s">
        <v>8483</v>
      </c>
      <c r="BV3919" s="191" t="s">
        <v>3253</v>
      </c>
      <c r="BW3919" s="191" t="s">
        <v>2984</v>
      </c>
    </row>
    <row r="3920" spans="51:75" x14ac:dyDescent="0.3">
      <c r="AY3920" s="251" t="e">
        <f>VLOOKUP(C3920,#REF!, 2,FALSE)</f>
        <v>#REF!</v>
      </c>
      <c r="BM3920" s="191" t="s">
        <v>8485</v>
      </c>
      <c r="BN3920" s="191" t="s">
        <v>3003</v>
      </c>
      <c r="BO3920" s="191" t="s">
        <v>4772</v>
      </c>
      <c r="BU3920" s="191" t="s">
        <v>8485</v>
      </c>
      <c r="BV3920" s="191" t="s">
        <v>3003</v>
      </c>
      <c r="BW3920" s="191" t="s">
        <v>4772</v>
      </c>
    </row>
    <row r="3921" spans="51:75" x14ac:dyDescent="0.3">
      <c r="AY3921" s="251" t="e">
        <f>VLOOKUP(C3921,#REF!, 2,FALSE)</f>
        <v>#REF!</v>
      </c>
      <c r="BM3921" s="191" t="s">
        <v>8487</v>
      </c>
      <c r="BN3921" s="191" t="s">
        <v>1343</v>
      </c>
      <c r="BO3921" s="191" t="s">
        <v>2984</v>
      </c>
      <c r="BU3921" s="191" t="s">
        <v>8487</v>
      </c>
      <c r="BV3921" s="191" t="s">
        <v>1343</v>
      </c>
      <c r="BW3921" s="191" t="s">
        <v>2984</v>
      </c>
    </row>
    <row r="3922" spans="51:75" x14ac:dyDescent="0.3">
      <c r="AY3922" s="251" t="e">
        <f>VLOOKUP(C3922,#REF!, 2,FALSE)</f>
        <v>#REF!</v>
      </c>
      <c r="BM3922" s="191" t="s">
        <v>8488</v>
      </c>
      <c r="BN3922" s="191" t="s">
        <v>3006</v>
      </c>
      <c r="BO3922" s="191" t="s">
        <v>2984</v>
      </c>
      <c r="BU3922" s="191" t="s">
        <v>8488</v>
      </c>
      <c r="BV3922" s="191" t="s">
        <v>3006</v>
      </c>
      <c r="BW3922" s="191" t="s">
        <v>2984</v>
      </c>
    </row>
    <row r="3923" spans="51:75" x14ac:dyDescent="0.3">
      <c r="AY3923" s="251" t="e">
        <f>VLOOKUP(C3923,#REF!, 2,FALSE)</f>
        <v>#REF!</v>
      </c>
      <c r="BM3923" s="191" t="s">
        <v>488</v>
      </c>
      <c r="BN3923" s="191" t="s">
        <v>3006</v>
      </c>
      <c r="BO3923" s="191" t="s">
        <v>8490</v>
      </c>
      <c r="BU3923" s="191" t="s">
        <v>488</v>
      </c>
      <c r="BV3923" s="191" t="s">
        <v>3006</v>
      </c>
      <c r="BW3923" s="191" t="s">
        <v>8490</v>
      </c>
    </row>
    <row r="3924" spans="51:75" x14ac:dyDescent="0.3">
      <c r="AY3924" s="251" t="e">
        <f>VLOOKUP(C3924,#REF!, 2,FALSE)</f>
        <v>#REF!</v>
      </c>
      <c r="BM3924" s="191" t="s">
        <v>8491</v>
      </c>
      <c r="BN3924" s="191" t="s">
        <v>1343</v>
      </c>
      <c r="BO3924" s="191" t="s">
        <v>8492</v>
      </c>
      <c r="BU3924" s="191" t="s">
        <v>8491</v>
      </c>
      <c r="BV3924" s="191" t="s">
        <v>1343</v>
      </c>
      <c r="BW3924" s="191" t="s">
        <v>8492</v>
      </c>
    </row>
    <row r="3925" spans="51:75" x14ac:dyDescent="0.3">
      <c r="AY3925" s="251" t="e">
        <f>VLOOKUP(C3925,#REF!, 2,FALSE)</f>
        <v>#REF!</v>
      </c>
      <c r="BM3925" s="191" t="s">
        <v>8493</v>
      </c>
      <c r="BN3925" s="191" t="s">
        <v>2984</v>
      </c>
      <c r="BO3925" s="191" t="s">
        <v>8494</v>
      </c>
      <c r="BU3925" s="191" t="s">
        <v>8493</v>
      </c>
      <c r="BV3925" s="191" t="s">
        <v>2984</v>
      </c>
      <c r="BW3925" s="191" t="s">
        <v>8494</v>
      </c>
    </row>
    <row r="3926" spans="51:75" x14ac:dyDescent="0.3">
      <c r="AY3926" s="251" t="e">
        <f>VLOOKUP(C3926,#REF!, 2,FALSE)</f>
        <v>#REF!</v>
      </c>
      <c r="BM3926" s="191" t="s">
        <v>8495</v>
      </c>
      <c r="BN3926" s="191" t="s">
        <v>2984</v>
      </c>
      <c r="BO3926" s="191" t="s">
        <v>8496</v>
      </c>
      <c r="BU3926" s="191" t="s">
        <v>8495</v>
      </c>
      <c r="BV3926" s="191" t="s">
        <v>2984</v>
      </c>
      <c r="BW3926" s="191" t="s">
        <v>8496</v>
      </c>
    </row>
    <row r="3927" spans="51:75" x14ac:dyDescent="0.3">
      <c r="AY3927" s="251" t="e">
        <f>VLOOKUP(C3927,#REF!, 2,FALSE)</f>
        <v>#REF!</v>
      </c>
      <c r="BM3927" s="191" t="s">
        <v>8497</v>
      </c>
      <c r="BN3927" s="191" t="s">
        <v>16989</v>
      </c>
      <c r="BO3927" s="191" t="s">
        <v>1125</v>
      </c>
      <c r="BU3927" s="191" t="s">
        <v>8497</v>
      </c>
      <c r="BV3927" s="191" t="s">
        <v>16989</v>
      </c>
      <c r="BW3927" s="191" t="s">
        <v>1125</v>
      </c>
    </row>
    <row r="3928" spans="51:75" x14ac:dyDescent="0.3">
      <c r="AY3928" s="251" t="e">
        <f>VLOOKUP(C3928,#REF!, 2,FALSE)</f>
        <v>#REF!</v>
      </c>
      <c r="BM3928" s="191" t="s">
        <v>8498</v>
      </c>
      <c r="BN3928" s="191" t="s">
        <v>16989</v>
      </c>
      <c r="BO3928" s="191" t="s">
        <v>6674</v>
      </c>
      <c r="BU3928" s="191" t="s">
        <v>8498</v>
      </c>
      <c r="BV3928" s="191" t="s">
        <v>16989</v>
      </c>
      <c r="BW3928" s="191" t="s">
        <v>6674</v>
      </c>
    </row>
    <row r="3929" spans="51:75" x14ac:dyDescent="0.3">
      <c r="AY3929" s="251" t="e">
        <f>VLOOKUP(C3929,#REF!, 2,FALSE)</f>
        <v>#REF!</v>
      </c>
      <c r="BM3929" s="191" t="s">
        <v>1468</v>
      </c>
      <c r="BN3929" s="191" t="s">
        <v>16989</v>
      </c>
      <c r="BO3929" s="191" t="s">
        <v>8499</v>
      </c>
      <c r="BU3929" s="191" t="s">
        <v>1468</v>
      </c>
      <c r="BV3929" s="191" t="s">
        <v>16989</v>
      </c>
      <c r="BW3929" s="191" t="s">
        <v>8499</v>
      </c>
    </row>
    <row r="3930" spans="51:75" x14ac:dyDescent="0.3">
      <c r="AY3930" s="251" t="e">
        <f>VLOOKUP(C3930,#REF!, 2,FALSE)</f>
        <v>#REF!</v>
      </c>
      <c r="BM3930" s="191" t="s">
        <v>1469</v>
      </c>
      <c r="BN3930" s="191" t="s">
        <v>16989</v>
      </c>
      <c r="BO3930" s="191" t="s">
        <v>8500</v>
      </c>
      <c r="BU3930" s="191" t="s">
        <v>1469</v>
      </c>
      <c r="BV3930" s="191" t="s">
        <v>16989</v>
      </c>
      <c r="BW3930" s="191" t="s">
        <v>8500</v>
      </c>
    </row>
    <row r="3931" spans="51:75" x14ac:dyDescent="0.3">
      <c r="AY3931" s="251" t="e">
        <f>VLOOKUP(C3931,#REF!, 2,FALSE)</f>
        <v>#REF!</v>
      </c>
      <c r="BM3931" s="191" t="s">
        <v>8501</v>
      </c>
      <c r="BN3931" s="191" t="s">
        <v>704</v>
      </c>
      <c r="BO3931" s="191" t="s">
        <v>3587</v>
      </c>
      <c r="BU3931" s="191" t="s">
        <v>8501</v>
      </c>
      <c r="BV3931" s="191" t="s">
        <v>704</v>
      </c>
      <c r="BW3931" s="191" t="s">
        <v>3587</v>
      </c>
    </row>
    <row r="3932" spans="51:75" x14ac:dyDescent="0.3">
      <c r="AY3932" s="251" t="e">
        <f>VLOOKUP(C3932,#REF!, 2,FALSE)</f>
        <v>#REF!</v>
      </c>
      <c r="BM3932" s="191" t="s">
        <v>8502</v>
      </c>
      <c r="BN3932" s="191" t="s">
        <v>615</v>
      </c>
      <c r="BO3932" s="191" t="s">
        <v>2984</v>
      </c>
      <c r="BU3932" s="191" t="s">
        <v>8502</v>
      </c>
      <c r="BV3932" s="191" t="s">
        <v>615</v>
      </c>
      <c r="BW3932" s="191" t="s">
        <v>2984</v>
      </c>
    </row>
    <row r="3933" spans="51:75" x14ac:dyDescent="0.3">
      <c r="AY3933" s="251" t="e">
        <f>VLOOKUP(C3933,#REF!, 2,FALSE)</f>
        <v>#REF!</v>
      </c>
      <c r="BM3933" s="191" t="s">
        <v>473</v>
      </c>
      <c r="BN3933" s="191" t="s">
        <v>927</v>
      </c>
      <c r="BO3933" s="191" t="s">
        <v>2984</v>
      </c>
      <c r="BU3933" s="191" t="s">
        <v>473</v>
      </c>
      <c r="BV3933" s="191" t="s">
        <v>927</v>
      </c>
      <c r="BW3933" s="191" t="s">
        <v>2984</v>
      </c>
    </row>
    <row r="3934" spans="51:75" x14ac:dyDescent="0.3">
      <c r="AY3934" s="251" t="e">
        <f>VLOOKUP(C3934,#REF!, 2,FALSE)</f>
        <v>#REF!</v>
      </c>
      <c r="BM3934" s="191" t="s">
        <v>8504</v>
      </c>
      <c r="BN3934" s="191" t="s">
        <v>2452</v>
      </c>
      <c r="BO3934" s="191" t="s">
        <v>8505</v>
      </c>
      <c r="BU3934" s="191" t="s">
        <v>8504</v>
      </c>
      <c r="BV3934" s="191" t="s">
        <v>2452</v>
      </c>
      <c r="BW3934" s="191" t="s">
        <v>8505</v>
      </c>
    </row>
    <row r="3935" spans="51:75" x14ac:dyDescent="0.3">
      <c r="AY3935" s="251" t="e">
        <f>VLOOKUP(C3935,#REF!, 2,FALSE)</f>
        <v>#REF!</v>
      </c>
      <c r="BM3935" s="191" t="s">
        <v>8507</v>
      </c>
      <c r="BN3935" s="191" t="s">
        <v>614</v>
      </c>
      <c r="BO3935" s="191" t="s">
        <v>2984</v>
      </c>
      <c r="BU3935" s="191" t="s">
        <v>8507</v>
      </c>
      <c r="BV3935" s="191" t="s">
        <v>614</v>
      </c>
      <c r="BW3935" s="191" t="s">
        <v>2984</v>
      </c>
    </row>
    <row r="3936" spans="51:75" x14ac:dyDescent="0.3">
      <c r="AY3936" s="251" t="e">
        <f>VLOOKUP(C3936,#REF!, 2,FALSE)</f>
        <v>#REF!</v>
      </c>
      <c r="BM3936" s="191" t="s">
        <v>8508</v>
      </c>
      <c r="BN3936" s="191" t="s">
        <v>667</v>
      </c>
      <c r="BO3936" s="191" t="s">
        <v>4446</v>
      </c>
      <c r="BU3936" s="191" t="s">
        <v>8508</v>
      </c>
      <c r="BV3936" s="191" t="s">
        <v>667</v>
      </c>
      <c r="BW3936" s="191" t="s">
        <v>4446</v>
      </c>
    </row>
    <row r="3937" spans="51:75" x14ac:dyDescent="0.3">
      <c r="AY3937" s="251" t="e">
        <f>VLOOKUP(C3937,#REF!, 2,FALSE)</f>
        <v>#REF!</v>
      </c>
      <c r="BM3937" s="191" t="s">
        <v>8509</v>
      </c>
      <c r="BN3937" s="191" t="s">
        <v>667</v>
      </c>
      <c r="BO3937" s="191" t="s">
        <v>8511</v>
      </c>
      <c r="BU3937" s="191" t="s">
        <v>8509</v>
      </c>
      <c r="BV3937" s="191" t="s">
        <v>667</v>
      </c>
      <c r="BW3937" s="191" t="s">
        <v>8511</v>
      </c>
    </row>
    <row r="3938" spans="51:75" x14ac:dyDescent="0.3">
      <c r="AY3938" s="251" t="e">
        <f>VLOOKUP(C3938,#REF!, 2,FALSE)</f>
        <v>#REF!</v>
      </c>
      <c r="BM3938" s="191" t="s">
        <v>8513</v>
      </c>
      <c r="BN3938" s="191" t="s">
        <v>3088</v>
      </c>
      <c r="BO3938" s="191" t="s">
        <v>8514</v>
      </c>
      <c r="BU3938" s="191" t="s">
        <v>8513</v>
      </c>
      <c r="BV3938" s="191" t="s">
        <v>3088</v>
      </c>
      <c r="BW3938" s="191" t="s">
        <v>8514</v>
      </c>
    </row>
    <row r="3939" spans="51:75" x14ac:dyDescent="0.3">
      <c r="AY3939" s="251" t="e">
        <f>VLOOKUP(C3939,#REF!, 2,FALSE)</f>
        <v>#REF!</v>
      </c>
      <c r="BM3939" s="191" t="s">
        <v>8515</v>
      </c>
      <c r="BN3939" s="191" t="s">
        <v>614</v>
      </c>
      <c r="BO3939" s="191" t="s">
        <v>5353</v>
      </c>
      <c r="BU3939" s="191" t="s">
        <v>8515</v>
      </c>
      <c r="BV3939" s="191" t="s">
        <v>614</v>
      </c>
      <c r="BW3939" s="191" t="s">
        <v>5353</v>
      </c>
    </row>
    <row r="3940" spans="51:75" x14ac:dyDescent="0.3">
      <c r="AY3940" s="251" t="e">
        <f>VLOOKUP(C3940,#REF!, 2,FALSE)</f>
        <v>#REF!</v>
      </c>
      <c r="BM3940" s="191" t="s">
        <v>8516</v>
      </c>
      <c r="BN3940" s="191" t="s">
        <v>853</v>
      </c>
      <c r="BO3940" s="191" t="s">
        <v>3916</v>
      </c>
      <c r="BU3940" s="191" t="s">
        <v>8516</v>
      </c>
      <c r="BV3940" s="191" t="s">
        <v>853</v>
      </c>
      <c r="BW3940" s="191" t="s">
        <v>3916</v>
      </c>
    </row>
    <row r="3941" spans="51:75" x14ac:dyDescent="0.3">
      <c r="AY3941" s="251" t="e">
        <f>VLOOKUP(C3941,#REF!, 2,FALSE)</f>
        <v>#REF!</v>
      </c>
      <c r="BM3941" s="191" t="s">
        <v>8517</v>
      </c>
      <c r="BN3941" s="191" t="s">
        <v>853</v>
      </c>
      <c r="BO3941" s="191" t="s">
        <v>8518</v>
      </c>
      <c r="BU3941" s="191" t="s">
        <v>8517</v>
      </c>
      <c r="BV3941" s="191" t="s">
        <v>853</v>
      </c>
      <c r="BW3941" s="191" t="s">
        <v>8518</v>
      </c>
    </row>
    <row r="3942" spans="51:75" x14ac:dyDescent="0.3">
      <c r="AY3942" s="251" t="e">
        <f>VLOOKUP(C3942,#REF!, 2,FALSE)</f>
        <v>#REF!</v>
      </c>
      <c r="BM3942" s="191" t="s">
        <v>8519</v>
      </c>
      <c r="BN3942" s="191" t="s">
        <v>3006</v>
      </c>
      <c r="BO3942" s="191" t="s">
        <v>8520</v>
      </c>
      <c r="BU3942" s="191" t="s">
        <v>8519</v>
      </c>
      <c r="BV3942" s="191" t="s">
        <v>3006</v>
      </c>
      <c r="BW3942" s="191" t="s">
        <v>8520</v>
      </c>
    </row>
    <row r="3943" spans="51:75" x14ac:dyDescent="0.3">
      <c r="AY3943" s="251" t="e">
        <f>VLOOKUP(C3943,#REF!, 2,FALSE)</f>
        <v>#REF!</v>
      </c>
      <c r="BM3943" s="191" t="s">
        <v>8521</v>
      </c>
      <c r="BN3943" s="191" t="s">
        <v>2984</v>
      </c>
      <c r="BO3943" s="191" t="s">
        <v>2984</v>
      </c>
      <c r="BU3943" s="191" t="s">
        <v>8521</v>
      </c>
      <c r="BV3943" s="191" t="s">
        <v>2984</v>
      </c>
      <c r="BW3943" s="191" t="s">
        <v>2984</v>
      </c>
    </row>
    <row r="3944" spans="51:75" x14ac:dyDescent="0.3">
      <c r="AY3944" s="251" t="e">
        <f>VLOOKUP(C3944,#REF!, 2,FALSE)</f>
        <v>#REF!</v>
      </c>
      <c r="BM3944" s="191" t="s">
        <v>8523</v>
      </c>
      <c r="BN3944" s="191" t="s">
        <v>16989</v>
      </c>
      <c r="BO3944" s="191" t="s">
        <v>8524</v>
      </c>
      <c r="BU3944" s="191" t="s">
        <v>8523</v>
      </c>
      <c r="BV3944" s="191" t="s">
        <v>16989</v>
      </c>
      <c r="BW3944" s="191" t="s">
        <v>8524</v>
      </c>
    </row>
    <row r="3945" spans="51:75" x14ac:dyDescent="0.3">
      <c r="AY3945" s="251" t="e">
        <f>VLOOKUP(C3945,#REF!, 2,FALSE)</f>
        <v>#REF!</v>
      </c>
      <c r="BM3945" s="191" t="s">
        <v>8525</v>
      </c>
      <c r="BN3945" s="191" t="s">
        <v>2984</v>
      </c>
      <c r="BO3945" s="191" t="s">
        <v>2984</v>
      </c>
      <c r="BU3945" s="191" t="s">
        <v>8525</v>
      </c>
      <c r="BV3945" s="191" t="s">
        <v>2984</v>
      </c>
      <c r="BW3945" s="191" t="s">
        <v>2984</v>
      </c>
    </row>
    <row r="3946" spans="51:75" x14ac:dyDescent="0.3">
      <c r="AY3946" s="251" t="e">
        <f>VLOOKUP(C3946,#REF!, 2,FALSE)</f>
        <v>#REF!</v>
      </c>
      <c r="BM3946" s="191" t="s">
        <v>8526</v>
      </c>
      <c r="BN3946" s="191" t="s">
        <v>2984</v>
      </c>
      <c r="BO3946" s="191" t="s">
        <v>2984</v>
      </c>
      <c r="BU3946" s="191" t="s">
        <v>8526</v>
      </c>
      <c r="BV3946" s="191" t="s">
        <v>2984</v>
      </c>
      <c r="BW3946" s="191" t="s">
        <v>2984</v>
      </c>
    </row>
    <row r="3947" spans="51:75" x14ac:dyDescent="0.3">
      <c r="AY3947" s="251" t="e">
        <f>VLOOKUP(C3947,#REF!, 2,FALSE)</f>
        <v>#REF!</v>
      </c>
      <c r="BM3947" s="191" t="s">
        <v>8528</v>
      </c>
      <c r="BN3947" s="191" t="s">
        <v>16989</v>
      </c>
      <c r="BO3947" s="191" t="s">
        <v>1263</v>
      </c>
      <c r="BU3947" s="191" t="s">
        <v>8528</v>
      </c>
      <c r="BV3947" s="191" t="s">
        <v>16989</v>
      </c>
      <c r="BW3947" s="191" t="s">
        <v>1263</v>
      </c>
    </row>
    <row r="3948" spans="51:75" x14ac:dyDescent="0.3">
      <c r="AY3948" s="251" t="e">
        <f>VLOOKUP(C3948,#REF!, 2,FALSE)</f>
        <v>#REF!</v>
      </c>
      <c r="BM3948" s="191" t="s">
        <v>8529</v>
      </c>
      <c r="BN3948" s="191" t="s">
        <v>2984</v>
      </c>
      <c r="BO3948" s="191" t="s">
        <v>2984</v>
      </c>
      <c r="BU3948" s="191" t="s">
        <v>8529</v>
      </c>
      <c r="BV3948" s="191" t="s">
        <v>2984</v>
      </c>
      <c r="BW3948" s="191" t="s">
        <v>2984</v>
      </c>
    </row>
    <row r="3949" spans="51:75" x14ac:dyDescent="0.3">
      <c r="AY3949" s="251" t="e">
        <f>VLOOKUP(C3949,#REF!, 2,FALSE)</f>
        <v>#REF!</v>
      </c>
      <c r="BM3949" s="191" t="s">
        <v>8530</v>
      </c>
      <c r="BN3949" s="191" t="s">
        <v>2984</v>
      </c>
      <c r="BO3949" s="191" t="s">
        <v>2984</v>
      </c>
      <c r="BU3949" s="191" t="s">
        <v>8530</v>
      </c>
      <c r="BV3949" s="191" t="s">
        <v>2984</v>
      </c>
      <c r="BW3949" s="191" t="s">
        <v>2984</v>
      </c>
    </row>
    <row r="3950" spans="51:75" x14ac:dyDescent="0.3">
      <c r="AY3950" s="251" t="e">
        <f>VLOOKUP(C3950,#REF!, 2,FALSE)</f>
        <v>#REF!</v>
      </c>
      <c r="BM3950" s="191" t="s">
        <v>8531</v>
      </c>
      <c r="BN3950" s="191" t="s">
        <v>622</v>
      </c>
      <c r="BO3950" s="191" t="s">
        <v>2984</v>
      </c>
      <c r="BU3950" s="191" t="s">
        <v>8531</v>
      </c>
      <c r="BV3950" s="191" t="s">
        <v>622</v>
      </c>
      <c r="BW3950" s="191" t="s">
        <v>2984</v>
      </c>
    </row>
    <row r="3951" spans="51:75" x14ac:dyDescent="0.3">
      <c r="AY3951" s="251" t="e">
        <f>VLOOKUP(C3951,#REF!, 2,FALSE)</f>
        <v>#REF!</v>
      </c>
      <c r="BM3951" s="191" t="s">
        <v>8532</v>
      </c>
      <c r="BN3951" s="191" t="s">
        <v>711</v>
      </c>
      <c r="BO3951" s="191" t="s">
        <v>2984</v>
      </c>
      <c r="BU3951" s="191" t="s">
        <v>8532</v>
      </c>
      <c r="BV3951" s="191" t="s">
        <v>711</v>
      </c>
      <c r="BW3951" s="191" t="s">
        <v>2984</v>
      </c>
    </row>
    <row r="3952" spans="51:75" x14ac:dyDescent="0.3">
      <c r="AY3952" s="251" t="e">
        <f>VLOOKUP(C3952,#REF!, 2,FALSE)</f>
        <v>#REF!</v>
      </c>
      <c r="BM3952" s="191" t="s">
        <v>456</v>
      </c>
      <c r="BN3952" s="191" t="s">
        <v>614</v>
      </c>
      <c r="BO3952" s="191" t="s">
        <v>8535</v>
      </c>
      <c r="BU3952" s="191" t="s">
        <v>456</v>
      </c>
      <c r="BV3952" s="191" t="s">
        <v>614</v>
      </c>
      <c r="BW3952" s="191" t="s">
        <v>8535</v>
      </c>
    </row>
    <row r="3953" spans="51:75" x14ac:dyDescent="0.3">
      <c r="AY3953" s="251" t="e">
        <f>VLOOKUP(C3953,#REF!, 2,FALSE)</f>
        <v>#REF!</v>
      </c>
      <c r="BM3953" s="191" t="s">
        <v>8536</v>
      </c>
      <c r="BN3953" s="191" t="s">
        <v>1401</v>
      </c>
      <c r="BO3953" s="191" t="s">
        <v>2984</v>
      </c>
      <c r="BU3953" s="191" t="s">
        <v>8536</v>
      </c>
      <c r="BV3953" s="191" t="s">
        <v>1401</v>
      </c>
      <c r="BW3953" s="191" t="s">
        <v>2984</v>
      </c>
    </row>
    <row r="3954" spans="51:75" x14ac:dyDescent="0.3">
      <c r="AY3954" s="251" t="e">
        <f>VLOOKUP(C3954,#REF!, 2,FALSE)</f>
        <v>#REF!</v>
      </c>
      <c r="BM3954" s="191" t="s">
        <v>8537</v>
      </c>
      <c r="BN3954" s="191" t="s">
        <v>637</v>
      </c>
      <c r="BO3954" s="191" t="s">
        <v>2984</v>
      </c>
      <c r="BU3954" s="191" t="s">
        <v>8537</v>
      </c>
      <c r="BV3954" s="191" t="s">
        <v>637</v>
      </c>
      <c r="BW3954" s="191" t="s">
        <v>2984</v>
      </c>
    </row>
    <row r="3955" spans="51:75" x14ac:dyDescent="0.3">
      <c r="AY3955" s="251" t="e">
        <f>VLOOKUP(C3955,#REF!, 2,FALSE)</f>
        <v>#REF!</v>
      </c>
      <c r="BM3955" s="191" t="s">
        <v>8538</v>
      </c>
      <c r="BN3955" s="191" t="s">
        <v>2984</v>
      </c>
      <c r="BO3955" s="191" t="s">
        <v>8539</v>
      </c>
      <c r="BU3955" s="191" t="s">
        <v>8538</v>
      </c>
      <c r="BV3955" s="191" t="s">
        <v>2984</v>
      </c>
      <c r="BW3955" s="191" t="s">
        <v>8539</v>
      </c>
    </row>
    <row r="3956" spans="51:75" x14ac:dyDescent="0.3">
      <c r="AY3956" s="251" t="e">
        <f>VLOOKUP(C3956,#REF!, 2,FALSE)</f>
        <v>#REF!</v>
      </c>
      <c r="BM3956" s="191" t="s">
        <v>8540</v>
      </c>
      <c r="BN3956" s="191" t="s">
        <v>667</v>
      </c>
      <c r="BO3956" s="191" t="s">
        <v>2984</v>
      </c>
      <c r="BU3956" s="191" t="s">
        <v>8540</v>
      </c>
      <c r="BV3956" s="191" t="s">
        <v>667</v>
      </c>
      <c r="BW3956" s="191" t="s">
        <v>2984</v>
      </c>
    </row>
    <row r="3957" spans="51:75" x14ac:dyDescent="0.3">
      <c r="AY3957" s="251" t="e">
        <f>VLOOKUP(C3957,#REF!, 2,FALSE)</f>
        <v>#REF!</v>
      </c>
      <c r="BM3957" s="191" t="s">
        <v>8541</v>
      </c>
      <c r="BN3957" s="191" t="s">
        <v>3006</v>
      </c>
      <c r="BO3957" s="191" t="s">
        <v>1263</v>
      </c>
      <c r="BU3957" s="191" t="s">
        <v>8541</v>
      </c>
      <c r="BV3957" s="191" t="s">
        <v>3006</v>
      </c>
      <c r="BW3957" s="191" t="s">
        <v>1263</v>
      </c>
    </row>
    <row r="3958" spans="51:75" x14ac:dyDescent="0.3">
      <c r="AY3958" s="251" t="e">
        <f>VLOOKUP(C3958,#REF!, 2,FALSE)</f>
        <v>#REF!</v>
      </c>
      <c r="BM3958" s="191" t="s">
        <v>8542</v>
      </c>
      <c r="BN3958" s="191" t="s">
        <v>2984</v>
      </c>
      <c r="BO3958" s="191" t="s">
        <v>2984</v>
      </c>
      <c r="BU3958" s="191" t="s">
        <v>8542</v>
      </c>
      <c r="BV3958" s="191" t="s">
        <v>2984</v>
      </c>
      <c r="BW3958" s="191" t="s">
        <v>2984</v>
      </c>
    </row>
    <row r="3959" spans="51:75" x14ac:dyDescent="0.3">
      <c r="AY3959" s="251" t="e">
        <f>VLOOKUP(C3959,#REF!, 2,FALSE)</f>
        <v>#REF!</v>
      </c>
      <c r="BM3959" s="191" t="s">
        <v>8544</v>
      </c>
      <c r="BN3959" s="191" t="s">
        <v>3088</v>
      </c>
      <c r="BO3959" s="191" t="s">
        <v>2984</v>
      </c>
      <c r="BU3959" s="191" t="s">
        <v>8544</v>
      </c>
      <c r="BV3959" s="191" t="s">
        <v>3088</v>
      </c>
      <c r="BW3959" s="191" t="s">
        <v>2984</v>
      </c>
    </row>
    <row r="3960" spans="51:75" x14ac:dyDescent="0.3">
      <c r="AY3960" s="251" t="e">
        <f>VLOOKUP(C3960,#REF!, 2,FALSE)</f>
        <v>#REF!</v>
      </c>
      <c r="BM3960" s="191" t="s">
        <v>8546</v>
      </c>
      <c r="BN3960" s="191" t="s">
        <v>1401</v>
      </c>
      <c r="BO3960" s="191" t="s">
        <v>2984</v>
      </c>
      <c r="BU3960" s="191" t="s">
        <v>8546</v>
      </c>
      <c r="BV3960" s="191" t="s">
        <v>1401</v>
      </c>
      <c r="BW3960" s="191" t="s">
        <v>2984</v>
      </c>
    </row>
    <row r="3961" spans="51:75" x14ac:dyDescent="0.3">
      <c r="AY3961" s="251" t="e">
        <f>VLOOKUP(C3961,#REF!, 2,FALSE)</f>
        <v>#REF!</v>
      </c>
      <c r="BM3961" s="191" t="s">
        <v>8547</v>
      </c>
      <c r="BN3961" s="191" t="s">
        <v>16989</v>
      </c>
      <c r="BO3961" s="191" t="s">
        <v>8549</v>
      </c>
      <c r="BU3961" s="191" t="s">
        <v>8547</v>
      </c>
      <c r="BV3961" s="191" t="s">
        <v>16989</v>
      </c>
      <c r="BW3961" s="191" t="s">
        <v>8549</v>
      </c>
    </row>
    <row r="3962" spans="51:75" x14ac:dyDescent="0.3">
      <c r="AY3962" s="251" t="e">
        <f>VLOOKUP(C3962,#REF!, 2,FALSE)</f>
        <v>#REF!</v>
      </c>
      <c r="BM3962" s="191" t="s">
        <v>8550</v>
      </c>
      <c r="BN3962" s="191" t="s">
        <v>929</v>
      </c>
      <c r="BO3962" s="191" t="s">
        <v>738</v>
      </c>
      <c r="BU3962" s="191" t="s">
        <v>8550</v>
      </c>
      <c r="BV3962" s="191" t="s">
        <v>929</v>
      </c>
      <c r="BW3962" s="191" t="s">
        <v>738</v>
      </c>
    </row>
    <row r="3963" spans="51:75" x14ac:dyDescent="0.3">
      <c r="AY3963" s="251" t="e">
        <f>VLOOKUP(C3963,#REF!, 2,FALSE)</f>
        <v>#REF!</v>
      </c>
      <c r="BM3963" s="191" t="s">
        <v>8551</v>
      </c>
      <c r="BN3963" s="191" t="s">
        <v>947</v>
      </c>
      <c r="BO3963" s="191" t="s">
        <v>2984</v>
      </c>
      <c r="BU3963" s="191" t="s">
        <v>8551</v>
      </c>
      <c r="BV3963" s="191" t="s">
        <v>947</v>
      </c>
      <c r="BW3963" s="191" t="s">
        <v>2984</v>
      </c>
    </row>
    <row r="3964" spans="51:75" x14ac:dyDescent="0.3">
      <c r="AY3964" s="251" t="e">
        <f>VLOOKUP(C3964,#REF!, 2,FALSE)</f>
        <v>#REF!</v>
      </c>
      <c r="BM3964" s="191" t="s">
        <v>8552</v>
      </c>
      <c r="BN3964" s="191" t="s">
        <v>2984</v>
      </c>
      <c r="BO3964" s="191" t="s">
        <v>2984</v>
      </c>
      <c r="BU3964" s="191" t="s">
        <v>8552</v>
      </c>
      <c r="BV3964" s="191" t="s">
        <v>2984</v>
      </c>
      <c r="BW3964" s="191" t="s">
        <v>2984</v>
      </c>
    </row>
    <row r="3965" spans="51:75" x14ac:dyDescent="0.3">
      <c r="AY3965" s="251" t="e">
        <f>VLOOKUP(C3965,#REF!, 2,FALSE)</f>
        <v>#REF!</v>
      </c>
      <c r="BM3965" s="191" t="s">
        <v>8553</v>
      </c>
      <c r="BN3965" s="191" t="s">
        <v>2984</v>
      </c>
      <c r="BO3965" s="191" t="s">
        <v>2984</v>
      </c>
      <c r="BU3965" s="191" t="s">
        <v>8553</v>
      </c>
      <c r="BV3965" s="191" t="s">
        <v>2984</v>
      </c>
      <c r="BW3965" s="191" t="s">
        <v>2984</v>
      </c>
    </row>
    <row r="3966" spans="51:75" x14ac:dyDescent="0.3">
      <c r="AY3966" s="251" t="e">
        <f>VLOOKUP(C3966,#REF!, 2,FALSE)</f>
        <v>#REF!</v>
      </c>
      <c r="BM3966" s="191" t="s">
        <v>8554</v>
      </c>
      <c r="BN3966" s="191" t="s">
        <v>804</v>
      </c>
      <c r="BO3966" s="191" t="s">
        <v>2984</v>
      </c>
      <c r="BU3966" s="191" t="s">
        <v>8554</v>
      </c>
      <c r="BV3966" s="191" t="s">
        <v>804</v>
      </c>
      <c r="BW3966" s="191" t="s">
        <v>2984</v>
      </c>
    </row>
    <row r="3967" spans="51:75" x14ac:dyDescent="0.3">
      <c r="AY3967" s="251" t="e">
        <f>VLOOKUP(C3967,#REF!, 2,FALSE)</f>
        <v>#REF!</v>
      </c>
      <c r="BM3967" s="191" t="s">
        <v>8555</v>
      </c>
      <c r="BN3967" s="191" t="s">
        <v>2984</v>
      </c>
      <c r="BO3967" s="191" t="s">
        <v>2984</v>
      </c>
      <c r="BU3967" s="191" t="s">
        <v>8555</v>
      </c>
      <c r="BV3967" s="191" t="s">
        <v>2984</v>
      </c>
      <c r="BW3967" s="191" t="s">
        <v>2984</v>
      </c>
    </row>
    <row r="3968" spans="51:75" x14ac:dyDescent="0.3">
      <c r="AY3968" s="251" t="e">
        <f>VLOOKUP(C3968,#REF!, 2,FALSE)</f>
        <v>#REF!</v>
      </c>
      <c r="BM3968" s="191" t="s">
        <v>8556</v>
      </c>
      <c r="BN3968" s="191" t="s">
        <v>2984</v>
      </c>
      <c r="BO3968" s="191" t="s">
        <v>8557</v>
      </c>
      <c r="BU3968" s="191" t="s">
        <v>8556</v>
      </c>
      <c r="BV3968" s="191" t="s">
        <v>2984</v>
      </c>
      <c r="BW3968" s="191" t="s">
        <v>8557</v>
      </c>
    </row>
    <row r="3969" spans="51:75" x14ac:dyDescent="0.3">
      <c r="AY3969" s="251" t="e">
        <f>VLOOKUP(C3969,#REF!, 2,FALSE)</f>
        <v>#REF!</v>
      </c>
      <c r="BM3969" s="191" t="s">
        <v>8558</v>
      </c>
      <c r="BN3969" s="191" t="s">
        <v>640</v>
      </c>
      <c r="BO3969" s="191" t="s">
        <v>2984</v>
      </c>
      <c r="BU3969" s="191" t="s">
        <v>8558</v>
      </c>
      <c r="BV3969" s="191" t="s">
        <v>640</v>
      </c>
      <c r="BW3969" s="191" t="s">
        <v>2984</v>
      </c>
    </row>
    <row r="3970" spans="51:75" x14ac:dyDescent="0.3">
      <c r="AY3970" s="251" t="e">
        <f>VLOOKUP(C3970,#REF!, 2,FALSE)</f>
        <v>#REF!</v>
      </c>
      <c r="BM3970" s="191" t="s">
        <v>8559</v>
      </c>
      <c r="BN3970" s="191" t="s">
        <v>2984</v>
      </c>
      <c r="BO3970" s="191" t="s">
        <v>7235</v>
      </c>
      <c r="BU3970" s="191" t="s">
        <v>8559</v>
      </c>
      <c r="BV3970" s="191" t="s">
        <v>2984</v>
      </c>
      <c r="BW3970" s="191" t="s">
        <v>7235</v>
      </c>
    </row>
    <row r="3971" spans="51:75" x14ac:dyDescent="0.3">
      <c r="AY3971" s="251" t="e">
        <f>VLOOKUP(C3971,#REF!, 2,FALSE)</f>
        <v>#REF!</v>
      </c>
      <c r="BM3971" s="191" t="s">
        <v>8561</v>
      </c>
      <c r="BN3971" s="191" t="s">
        <v>2984</v>
      </c>
      <c r="BO3971" s="191" t="s">
        <v>4384</v>
      </c>
      <c r="BU3971" s="191" t="s">
        <v>8561</v>
      </c>
      <c r="BV3971" s="191" t="s">
        <v>2984</v>
      </c>
      <c r="BW3971" s="191" t="s">
        <v>4384</v>
      </c>
    </row>
    <row r="3972" spans="51:75" x14ac:dyDescent="0.3">
      <c r="AY3972" s="251" t="e">
        <f>VLOOKUP(C3972,#REF!, 2,FALSE)</f>
        <v>#REF!</v>
      </c>
      <c r="BM3972" s="191" t="s">
        <v>8562</v>
      </c>
      <c r="BN3972" s="191" t="s">
        <v>2984</v>
      </c>
      <c r="BO3972" s="191" t="s">
        <v>5461</v>
      </c>
      <c r="BU3972" s="191" t="s">
        <v>8562</v>
      </c>
      <c r="BV3972" s="191" t="s">
        <v>2984</v>
      </c>
      <c r="BW3972" s="191" t="s">
        <v>5461</v>
      </c>
    </row>
    <row r="3973" spans="51:75" x14ac:dyDescent="0.3">
      <c r="AY3973" s="251" t="e">
        <f>VLOOKUP(C3973,#REF!, 2,FALSE)</f>
        <v>#REF!</v>
      </c>
      <c r="BM3973" s="191" t="s">
        <v>8563</v>
      </c>
      <c r="BN3973" s="191" t="s">
        <v>2984</v>
      </c>
      <c r="BO3973" s="191" t="s">
        <v>1956</v>
      </c>
      <c r="BU3973" s="191" t="s">
        <v>8563</v>
      </c>
      <c r="BV3973" s="191" t="s">
        <v>2984</v>
      </c>
      <c r="BW3973" s="191" t="s">
        <v>1956</v>
      </c>
    </row>
    <row r="3974" spans="51:75" x14ac:dyDescent="0.3">
      <c r="AY3974" s="251" t="e">
        <f>VLOOKUP(C3974,#REF!, 2,FALSE)</f>
        <v>#REF!</v>
      </c>
      <c r="BM3974" s="191" t="s">
        <v>8564</v>
      </c>
      <c r="BN3974" s="191" t="s">
        <v>924</v>
      </c>
      <c r="BO3974" s="191" t="s">
        <v>8565</v>
      </c>
      <c r="BU3974" s="191" t="s">
        <v>8564</v>
      </c>
      <c r="BV3974" s="191" t="s">
        <v>924</v>
      </c>
      <c r="BW3974" s="191" t="s">
        <v>8565</v>
      </c>
    </row>
    <row r="3975" spans="51:75" x14ac:dyDescent="0.3">
      <c r="AY3975" s="251" t="e">
        <f>VLOOKUP(C3975,#REF!, 2,FALSE)</f>
        <v>#REF!</v>
      </c>
      <c r="BM3975" s="191" t="s">
        <v>8566</v>
      </c>
      <c r="BN3975" s="191" t="s">
        <v>2980</v>
      </c>
      <c r="BO3975" s="191" t="s">
        <v>2372</v>
      </c>
      <c r="BU3975" s="191" t="s">
        <v>8566</v>
      </c>
      <c r="BV3975" s="191" t="s">
        <v>2980</v>
      </c>
      <c r="BW3975" s="191" t="s">
        <v>2372</v>
      </c>
    </row>
    <row r="3976" spans="51:75" x14ac:dyDescent="0.3">
      <c r="AY3976" s="251" t="e">
        <f>VLOOKUP(C3976,#REF!, 2,FALSE)</f>
        <v>#REF!</v>
      </c>
      <c r="BM3976" s="191" t="s">
        <v>8568</v>
      </c>
      <c r="BN3976" s="191" t="s">
        <v>622</v>
      </c>
      <c r="BO3976" s="191" t="s">
        <v>8569</v>
      </c>
      <c r="BU3976" s="191" t="s">
        <v>8568</v>
      </c>
      <c r="BV3976" s="191" t="s">
        <v>622</v>
      </c>
      <c r="BW3976" s="191" t="s">
        <v>8569</v>
      </c>
    </row>
    <row r="3977" spans="51:75" x14ac:dyDescent="0.3">
      <c r="AY3977" s="251" t="e">
        <f>VLOOKUP(C3977,#REF!, 2,FALSE)</f>
        <v>#REF!</v>
      </c>
      <c r="BM3977" s="191" t="s">
        <v>8570</v>
      </c>
      <c r="BN3977" s="191" t="s">
        <v>2984</v>
      </c>
      <c r="BO3977" s="191" t="s">
        <v>8571</v>
      </c>
      <c r="BU3977" s="191" t="s">
        <v>8570</v>
      </c>
      <c r="BV3977" s="191" t="s">
        <v>2984</v>
      </c>
      <c r="BW3977" s="191" t="s">
        <v>8571</v>
      </c>
    </row>
    <row r="3978" spans="51:75" x14ac:dyDescent="0.3">
      <c r="AY3978" s="251" t="e">
        <f>VLOOKUP(C3978,#REF!, 2,FALSE)</f>
        <v>#REF!</v>
      </c>
      <c r="BM3978" s="191" t="s">
        <v>8572</v>
      </c>
      <c r="BN3978" s="191" t="s">
        <v>2984</v>
      </c>
      <c r="BO3978" s="191" t="s">
        <v>6584</v>
      </c>
      <c r="BU3978" s="191" t="s">
        <v>8572</v>
      </c>
      <c r="BV3978" s="191" t="s">
        <v>2984</v>
      </c>
      <c r="BW3978" s="191" t="s">
        <v>6584</v>
      </c>
    </row>
    <row r="3979" spans="51:75" x14ac:dyDescent="0.3">
      <c r="AY3979" s="251" t="e">
        <f>VLOOKUP(C3979,#REF!, 2,FALSE)</f>
        <v>#REF!</v>
      </c>
      <c r="BM3979" s="191" t="s">
        <v>8573</v>
      </c>
      <c r="BN3979" s="191" t="s">
        <v>640</v>
      </c>
      <c r="BO3979" s="191" t="s">
        <v>2984</v>
      </c>
      <c r="BU3979" s="191" t="s">
        <v>8573</v>
      </c>
      <c r="BV3979" s="191" t="s">
        <v>640</v>
      </c>
      <c r="BW3979" s="191" t="s">
        <v>2984</v>
      </c>
    </row>
    <row r="3980" spans="51:75" x14ac:dyDescent="0.3">
      <c r="AY3980" s="251" t="e">
        <f>VLOOKUP(C3980,#REF!, 2,FALSE)</f>
        <v>#REF!</v>
      </c>
      <c r="BM3980" s="191" t="s">
        <v>8574</v>
      </c>
      <c r="BN3980" s="191" t="s">
        <v>2984</v>
      </c>
      <c r="BO3980" s="191" t="s">
        <v>2984</v>
      </c>
      <c r="BU3980" s="191" t="s">
        <v>8574</v>
      </c>
      <c r="BV3980" s="191" t="s">
        <v>2984</v>
      </c>
      <c r="BW3980" s="191" t="s">
        <v>2984</v>
      </c>
    </row>
    <row r="3981" spans="51:75" x14ac:dyDescent="0.3">
      <c r="AY3981" s="251" t="e">
        <f>VLOOKUP(C3981,#REF!, 2,FALSE)</f>
        <v>#REF!</v>
      </c>
      <c r="BM3981" s="191" t="s">
        <v>8576</v>
      </c>
      <c r="BN3981" s="191" t="s">
        <v>772</v>
      </c>
      <c r="BO3981" s="191" t="s">
        <v>8577</v>
      </c>
      <c r="BU3981" s="191" t="s">
        <v>8576</v>
      </c>
      <c r="BV3981" s="191" t="s">
        <v>772</v>
      </c>
      <c r="BW3981" s="191" t="s">
        <v>8577</v>
      </c>
    </row>
    <row r="3982" spans="51:75" x14ac:dyDescent="0.3">
      <c r="AY3982" s="251" t="e">
        <f>VLOOKUP(C3982,#REF!, 2,FALSE)</f>
        <v>#REF!</v>
      </c>
      <c r="BM3982" s="191" t="s">
        <v>8578</v>
      </c>
      <c r="BN3982" s="191" t="s">
        <v>784</v>
      </c>
      <c r="BO3982" s="191" t="s">
        <v>5665</v>
      </c>
      <c r="BU3982" s="191" t="s">
        <v>8578</v>
      </c>
      <c r="BV3982" s="191" t="s">
        <v>784</v>
      </c>
      <c r="BW3982" s="191" t="s">
        <v>5665</v>
      </c>
    </row>
    <row r="3983" spans="51:75" x14ac:dyDescent="0.3">
      <c r="AY3983" s="251" t="e">
        <f>VLOOKUP(C3983,#REF!, 2,FALSE)</f>
        <v>#REF!</v>
      </c>
      <c r="BM3983" s="191" t="s">
        <v>8579</v>
      </c>
      <c r="BN3983" s="191" t="s">
        <v>781</v>
      </c>
      <c r="BO3983" s="191" t="s">
        <v>2984</v>
      </c>
      <c r="BU3983" s="191" t="s">
        <v>8579</v>
      </c>
      <c r="BV3983" s="191" t="s">
        <v>781</v>
      </c>
      <c r="BW3983" s="191" t="s">
        <v>2984</v>
      </c>
    </row>
    <row r="3984" spans="51:75" x14ac:dyDescent="0.3">
      <c r="AY3984" s="251" t="e">
        <f>VLOOKUP(C3984,#REF!, 2,FALSE)</f>
        <v>#REF!</v>
      </c>
      <c r="BM3984" s="191" t="s">
        <v>8580</v>
      </c>
      <c r="BN3984" s="191" t="s">
        <v>779</v>
      </c>
      <c r="BO3984" s="191" t="s">
        <v>8582</v>
      </c>
      <c r="BU3984" s="191" t="s">
        <v>8580</v>
      </c>
      <c r="BV3984" s="191" t="s">
        <v>779</v>
      </c>
      <c r="BW3984" s="191" t="s">
        <v>8582</v>
      </c>
    </row>
    <row r="3985" spans="51:75" x14ac:dyDescent="0.3">
      <c r="AY3985" s="251" t="e">
        <f>VLOOKUP(C3985,#REF!, 2,FALSE)</f>
        <v>#REF!</v>
      </c>
      <c r="BM3985" s="191" t="s">
        <v>8583</v>
      </c>
      <c r="BN3985" s="191" t="s">
        <v>811</v>
      </c>
      <c r="BO3985" s="191" t="s">
        <v>5764</v>
      </c>
      <c r="BU3985" s="191" t="s">
        <v>8583</v>
      </c>
      <c r="BV3985" s="191" t="s">
        <v>811</v>
      </c>
      <c r="BW3985" s="191" t="s">
        <v>5764</v>
      </c>
    </row>
    <row r="3986" spans="51:75" x14ac:dyDescent="0.3">
      <c r="AY3986" s="251" t="e">
        <f>VLOOKUP(C3986,#REF!, 2,FALSE)</f>
        <v>#REF!</v>
      </c>
      <c r="BM3986" s="191" t="s">
        <v>8584</v>
      </c>
      <c r="BN3986" s="191" t="s">
        <v>618</v>
      </c>
      <c r="BO3986" s="191" t="s">
        <v>2984</v>
      </c>
      <c r="BU3986" s="191" t="s">
        <v>8584</v>
      </c>
      <c r="BV3986" s="191" t="s">
        <v>618</v>
      </c>
      <c r="BW3986" s="191" t="s">
        <v>2984</v>
      </c>
    </row>
    <row r="3987" spans="51:75" x14ac:dyDescent="0.3">
      <c r="AY3987" s="251" t="e">
        <f>VLOOKUP(C3987,#REF!, 2,FALSE)</f>
        <v>#REF!</v>
      </c>
      <c r="BM3987" s="191" t="s">
        <v>8585</v>
      </c>
      <c r="BN3987" s="191" t="s">
        <v>667</v>
      </c>
      <c r="BO3987" s="191" t="s">
        <v>8586</v>
      </c>
      <c r="BU3987" s="191" t="s">
        <v>8585</v>
      </c>
      <c r="BV3987" s="191" t="s">
        <v>667</v>
      </c>
      <c r="BW3987" s="191" t="s">
        <v>8586</v>
      </c>
    </row>
    <row r="3988" spans="51:75" x14ac:dyDescent="0.3">
      <c r="AY3988" s="251" t="e">
        <f>VLOOKUP(C3988,#REF!, 2,FALSE)</f>
        <v>#REF!</v>
      </c>
      <c r="BM3988" s="191" t="s">
        <v>8587</v>
      </c>
      <c r="BN3988" s="191" t="s">
        <v>788</v>
      </c>
      <c r="BO3988" s="191" t="s">
        <v>2984</v>
      </c>
      <c r="BU3988" s="191" t="s">
        <v>8587</v>
      </c>
      <c r="BV3988" s="191" t="s">
        <v>788</v>
      </c>
      <c r="BW3988" s="191" t="s">
        <v>2984</v>
      </c>
    </row>
    <row r="3989" spans="51:75" x14ac:dyDescent="0.3">
      <c r="AY3989" s="251" t="e">
        <f>VLOOKUP(C3989,#REF!, 2,FALSE)</f>
        <v>#REF!</v>
      </c>
      <c r="BM3989" s="191" t="s">
        <v>8588</v>
      </c>
      <c r="BN3989" s="191" t="s">
        <v>803</v>
      </c>
      <c r="BO3989" s="191" t="s">
        <v>2984</v>
      </c>
      <c r="BU3989" s="191" t="s">
        <v>8588</v>
      </c>
      <c r="BV3989" s="191" t="s">
        <v>803</v>
      </c>
      <c r="BW3989" s="191" t="s">
        <v>2984</v>
      </c>
    </row>
    <row r="3990" spans="51:75" x14ac:dyDescent="0.3">
      <c r="AY3990" s="251" t="e">
        <f>VLOOKUP(C3990,#REF!, 2,FALSE)</f>
        <v>#REF!</v>
      </c>
      <c r="BM3990" s="191" t="s">
        <v>8590</v>
      </c>
      <c r="BN3990" s="191" t="s">
        <v>3006</v>
      </c>
      <c r="BO3990" s="191" t="s">
        <v>4337</v>
      </c>
      <c r="BU3990" s="191" t="s">
        <v>8590</v>
      </c>
      <c r="BV3990" s="191" t="s">
        <v>3006</v>
      </c>
      <c r="BW3990" s="191" t="s">
        <v>4337</v>
      </c>
    </row>
    <row r="3991" spans="51:75" x14ac:dyDescent="0.3">
      <c r="AY3991" s="251" t="e">
        <f>VLOOKUP(C3991,#REF!, 2,FALSE)</f>
        <v>#REF!</v>
      </c>
      <c r="BM3991" s="191" t="s">
        <v>1472</v>
      </c>
      <c r="BN3991" s="191" t="s">
        <v>2984</v>
      </c>
      <c r="BO3991" s="191" t="s">
        <v>8591</v>
      </c>
      <c r="BU3991" s="191" t="s">
        <v>1472</v>
      </c>
      <c r="BV3991" s="191" t="s">
        <v>2984</v>
      </c>
      <c r="BW3991" s="191" t="s">
        <v>8591</v>
      </c>
    </row>
    <row r="3992" spans="51:75" x14ac:dyDescent="0.3">
      <c r="AY3992" s="251" t="e">
        <f>VLOOKUP(C3992,#REF!, 2,FALSE)</f>
        <v>#REF!</v>
      </c>
      <c r="BM3992" s="191" t="s">
        <v>8592</v>
      </c>
      <c r="BN3992" s="191" t="s">
        <v>2984</v>
      </c>
      <c r="BO3992" s="191" t="s">
        <v>8593</v>
      </c>
      <c r="BU3992" s="191" t="s">
        <v>8592</v>
      </c>
      <c r="BV3992" s="191" t="s">
        <v>2984</v>
      </c>
      <c r="BW3992" s="191" t="s">
        <v>8593</v>
      </c>
    </row>
    <row r="3993" spans="51:75" x14ac:dyDescent="0.3">
      <c r="AY3993" s="251" t="e">
        <f>VLOOKUP(C3993,#REF!, 2,FALSE)</f>
        <v>#REF!</v>
      </c>
      <c r="BM3993" s="191" t="s">
        <v>8594</v>
      </c>
      <c r="BN3993" s="191" t="s">
        <v>620</v>
      </c>
      <c r="BO3993" s="191" t="s">
        <v>3133</v>
      </c>
      <c r="BU3993" s="191" t="s">
        <v>8594</v>
      </c>
      <c r="BV3993" s="191" t="s">
        <v>620</v>
      </c>
      <c r="BW3993" s="191" t="s">
        <v>3133</v>
      </c>
    </row>
    <row r="3994" spans="51:75" x14ac:dyDescent="0.3">
      <c r="AY3994" s="251" t="e">
        <f>VLOOKUP(C3994,#REF!, 2,FALSE)</f>
        <v>#REF!</v>
      </c>
      <c r="BM3994" s="191" t="s">
        <v>8596</v>
      </c>
      <c r="BN3994" s="191" t="s">
        <v>788</v>
      </c>
      <c r="BO3994" s="191" t="s">
        <v>8597</v>
      </c>
      <c r="BU3994" s="191" t="s">
        <v>8596</v>
      </c>
      <c r="BV3994" s="191" t="s">
        <v>788</v>
      </c>
      <c r="BW3994" s="191" t="s">
        <v>8597</v>
      </c>
    </row>
    <row r="3995" spans="51:75" x14ac:dyDescent="0.3">
      <c r="AY3995" s="251" t="e">
        <f>VLOOKUP(C3995,#REF!, 2,FALSE)</f>
        <v>#REF!</v>
      </c>
      <c r="BM3995" s="191" t="s">
        <v>8598</v>
      </c>
      <c r="BN3995" s="191" t="s">
        <v>776</v>
      </c>
      <c r="BO3995" s="191" t="s">
        <v>1666</v>
      </c>
      <c r="BU3995" s="191" t="s">
        <v>8598</v>
      </c>
      <c r="BV3995" s="191" t="s">
        <v>776</v>
      </c>
      <c r="BW3995" s="191" t="s">
        <v>1666</v>
      </c>
    </row>
    <row r="3996" spans="51:75" x14ac:dyDescent="0.3">
      <c r="AY3996" s="251" t="e">
        <f>VLOOKUP(C3996,#REF!, 2,FALSE)</f>
        <v>#REF!</v>
      </c>
      <c r="BM3996" s="191" t="s">
        <v>8599</v>
      </c>
      <c r="BN3996" s="191" t="s">
        <v>2980</v>
      </c>
      <c r="BO3996" s="191" t="s">
        <v>8600</v>
      </c>
      <c r="BU3996" s="191" t="s">
        <v>8599</v>
      </c>
      <c r="BV3996" s="191" t="s">
        <v>2980</v>
      </c>
      <c r="BW3996" s="191" t="s">
        <v>8600</v>
      </c>
    </row>
    <row r="3997" spans="51:75" x14ac:dyDescent="0.3">
      <c r="AY3997" s="251" t="e">
        <f>VLOOKUP(C3997,#REF!, 2,FALSE)</f>
        <v>#REF!</v>
      </c>
      <c r="BM3997" s="191" t="s">
        <v>8601</v>
      </c>
      <c r="BN3997" s="191" t="s">
        <v>667</v>
      </c>
      <c r="BO3997" s="191" t="s">
        <v>1777</v>
      </c>
      <c r="BU3997" s="191" t="s">
        <v>8601</v>
      </c>
      <c r="BV3997" s="191" t="s">
        <v>667</v>
      </c>
      <c r="BW3997" s="191" t="s">
        <v>1777</v>
      </c>
    </row>
    <row r="3998" spans="51:75" x14ac:dyDescent="0.3">
      <c r="AY3998" s="251" t="e">
        <f>VLOOKUP(C3998,#REF!, 2,FALSE)</f>
        <v>#REF!</v>
      </c>
      <c r="BM3998" s="191" t="s">
        <v>8602</v>
      </c>
      <c r="BN3998" s="191" t="s">
        <v>788</v>
      </c>
      <c r="BO3998" s="191" t="s">
        <v>8603</v>
      </c>
      <c r="BU3998" s="191" t="s">
        <v>8602</v>
      </c>
      <c r="BV3998" s="191" t="s">
        <v>788</v>
      </c>
      <c r="BW3998" s="191" t="s">
        <v>8603</v>
      </c>
    </row>
    <row r="3999" spans="51:75" x14ac:dyDescent="0.3">
      <c r="AY3999" s="251" t="e">
        <f>VLOOKUP(C3999,#REF!, 2,FALSE)</f>
        <v>#REF!</v>
      </c>
      <c r="BM3999" s="191" t="s">
        <v>8604</v>
      </c>
      <c r="BN3999" s="191" t="s">
        <v>667</v>
      </c>
      <c r="BO3999" s="191" t="s">
        <v>3804</v>
      </c>
      <c r="BU3999" s="191" t="s">
        <v>8604</v>
      </c>
      <c r="BV3999" s="191" t="s">
        <v>667</v>
      </c>
      <c r="BW3999" s="191" t="s">
        <v>3804</v>
      </c>
    </row>
    <row r="4000" spans="51:75" x14ac:dyDescent="0.3">
      <c r="AY4000" s="251" t="e">
        <f>VLOOKUP(C4000,#REF!, 2,FALSE)</f>
        <v>#REF!</v>
      </c>
      <c r="BM4000" s="191" t="s">
        <v>8605</v>
      </c>
      <c r="BN4000" s="191" t="s">
        <v>3006</v>
      </c>
      <c r="BO4000" s="191" t="s">
        <v>1777</v>
      </c>
      <c r="BU4000" s="191" t="s">
        <v>8605</v>
      </c>
      <c r="BV4000" s="191" t="s">
        <v>3006</v>
      </c>
      <c r="BW4000" s="191" t="s">
        <v>1777</v>
      </c>
    </row>
    <row r="4001" spans="51:75" x14ac:dyDescent="0.3">
      <c r="AY4001" s="251" t="e">
        <f>VLOOKUP(C4001,#REF!, 2,FALSE)</f>
        <v>#REF!</v>
      </c>
      <c r="BM4001" s="191" t="s">
        <v>8606</v>
      </c>
      <c r="BN4001" s="191" t="s">
        <v>853</v>
      </c>
      <c r="BO4001" s="191" t="s">
        <v>8607</v>
      </c>
      <c r="BU4001" s="191" t="s">
        <v>8606</v>
      </c>
      <c r="BV4001" s="191" t="s">
        <v>853</v>
      </c>
      <c r="BW4001" s="191" t="s">
        <v>8607</v>
      </c>
    </row>
    <row r="4002" spans="51:75" x14ac:dyDescent="0.3">
      <c r="AY4002" s="251" t="e">
        <f>VLOOKUP(C4002,#REF!, 2,FALSE)</f>
        <v>#REF!</v>
      </c>
      <c r="BM4002" s="191" t="s">
        <v>8608</v>
      </c>
      <c r="BN4002" s="191" t="s">
        <v>781</v>
      </c>
      <c r="BO4002" s="191" t="s">
        <v>1859</v>
      </c>
      <c r="BU4002" s="191" t="s">
        <v>8608</v>
      </c>
      <c r="BV4002" s="191" t="s">
        <v>781</v>
      </c>
      <c r="BW4002" s="191" t="s">
        <v>1859</v>
      </c>
    </row>
    <row r="4003" spans="51:75" x14ac:dyDescent="0.3">
      <c r="AY4003" s="251" t="e">
        <f>VLOOKUP(C4003,#REF!, 2,FALSE)</f>
        <v>#REF!</v>
      </c>
      <c r="BM4003" s="191" t="s">
        <v>1473</v>
      </c>
      <c r="BN4003" s="191" t="s">
        <v>811</v>
      </c>
      <c r="BO4003" s="191" t="s">
        <v>8609</v>
      </c>
      <c r="BU4003" s="191" t="s">
        <v>1473</v>
      </c>
      <c r="BV4003" s="191" t="s">
        <v>811</v>
      </c>
      <c r="BW4003" s="191" t="s">
        <v>8609</v>
      </c>
    </row>
    <row r="4004" spans="51:75" x14ac:dyDescent="0.3">
      <c r="AY4004" s="251" t="e">
        <f>VLOOKUP(C4004,#REF!, 2,FALSE)</f>
        <v>#REF!</v>
      </c>
      <c r="BM4004" s="191" t="s">
        <v>8610</v>
      </c>
      <c r="BN4004" s="191" t="s">
        <v>617</v>
      </c>
      <c r="BO4004" s="191" t="s">
        <v>2984</v>
      </c>
      <c r="BU4004" s="191" t="s">
        <v>8610</v>
      </c>
      <c r="BV4004" s="191" t="s">
        <v>617</v>
      </c>
      <c r="BW4004" s="191" t="s">
        <v>2984</v>
      </c>
    </row>
    <row r="4005" spans="51:75" x14ac:dyDescent="0.3">
      <c r="AY4005" s="251" t="e">
        <f>VLOOKUP(C4005,#REF!, 2,FALSE)</f>
        <v>#REF!</v>
      </c>
      <c r="BM4005" s="191" t="s">
        <v>1474</v>
      </c>
      <c r="BN4005" s="191" t="s">
        <v>667</v>
      </c>
      <c r="BO4005" s="191" t="s">
        <v>660</v>
      </c>
      <c r="BU4005" s="191" t="s">
        <v>1474</v>
      </c>
      <c r="BV4005" s="191" t="s">
        <v>667</v>
      </c>
      <c r="BW4005" s="191" t="s">
        <v>660</v>
      </c>
    </row>
    <row r="4006" spans="51:75" x14ac:dyDescent="0.3">
      <c r="AY4006" s="251" t="e">
        <f>VLOOKUP(C4006,#REF!, 2,FALSE)</f>
        <v>#REF!</v>
      </c>
      <c r="BM4006" s="191" t="s">
        <v>8611</v>
      </c>
      <c r="BN4006" s="191" t="s">
        <v>853</v>
      </c>
      <c r="BO4006" s="191" t="s">
        <v>6311</v>
      </c>
      <c r="BU4006" s="191" t="s">
        <v>8611</v>
      </c>
      <c r="BV4006" s="191" t="s">
        <v>853</v>
      </c>
      <c r="BW4006" s="191" t="s">
        <v>6311</v>
      </c>
    </row>
    <row r="4007" spans="51:75" x14ac:dyDescent="0.3">
      <c r="AY4007" s="251" t="e">
        <f>VLOOKUP(C4007,#REF!, 2,FALSE)</f>
        <v>#REF!</v>
      </c>
      <c r="BM4007" s="191" t="s">
        <v>1475</v>
      </c>
      <c r="BN4007" s="191" t="s">
        <v>737</v>
      </c>
      <c r="BO4007" s="191" t="s">
        <v>8612</v>
      </c>
      <c r="BU4007" s="191" t="s">
        <v>1475</v>
      </c>
      <c r="BV4007" s="191" t="s">
        <v>737</v>
      </c>
      <c r="BW4007" s="191" t="s">
        <v>8612</v>
      </c>
    </row>
    <row r="4008" spans="51:75" x14ac:dyDescent="0.3">
      <c r="AY4008" s="251" t="e">
        <f>VLOOKUP(C4008,#REF!, 2,FALSE)</f>
        <v>#REF!</v>
      </c>
      <c r="BM4008" s="191" t="s">
        <v>8613</v>
      </c>
      <c r="BN4008" s="191" t="s">
        <v>704</v>
      </c>
      <c r="BO4008" s="191" t="s">
        <v>5533</v>
      </c>
      <c r="BU4008" s="191" t="s">
        <v>8613</v>
      </c>
      <c r="BV4008" s="191" t="s">
        <v>704</v>
      </c>
      <c r="BW4008" s="191" t="s">
        <v>5533</v>
      </c>
    </row>
    <row r="4009" spans="51:75" x14ac:dyDescent="0.3">
      <c r="AY4009" s="251" t="e">
        <f>VLOOKUP(C4009,#REF!, 2,FALSE)</f>
        <v>#REF!</v>
      </c>
      <c r="BM4009" s="191" t="s">
        <v>8614</v>
      </c>
      <c r="BN4009" s="191" t="s">
        <v>706</v>
      </c>
      <c r="BO4009" s="191" t="s">
        <v>8615</v>
      </c>
      <c r="BU4009" s="191" t="s">
        <v>8614</v>
      </c>
      <c r="BV4009" s="191" t="s">
        <v>706</v>
      </c>
      <c r="BW4009" s="191" t="s">
        <v>8615</v>
      </c>
    </row>
    <row r="4010" spans="51:75" x14ac:dyDescent="0.3">
      <c r="AY4010" s="251" t="e">
        <f>VLOOKUP(C4010,#REF!, 2,FALSE)</f>
        <v>#REF!</v>
      </c>
      <c r="BM4010" s="191" t="s">
        <v>1476</v>
      </c>
      <c r="BN4010" s="191" t="s">
        <v>784</v>
      </c>
      <c r="BO4010" s="191" t="s">
        <v>8616</v>
      </c>
      <c r="BU4010" s="191" t="s">
        <v>1476</v>
      </c>
      <c r="BV4010" s="191" t="s">
        <v>784</v>
      </c>
      <c r="BW4010" s="191" t="s">
        <v>8616</v>
      </c>
    </row>
    <row r="4011" spans="51:75" x14ac:dyDescent="0.3">
      <c r="AY4011" s="251" t="e">
        <f>VLOOKUP(C4011,#REF!, 2,FALSE)</f>
        <v>#REF!</v>
      </c>
      <c r="BM4011" s="191" t="s">
        <v>8617</v>
      </c>
      <c r="BN4011" s="191" t="s">
        <v>637</v>
      </c>
      <c r="BO4011" s="191" t="s">
        <v>8618</v>
      </c>
      <c r="BU4011" s="191" t="s">
        <v>8617</v>
      </c>
      <c r="BV4011" s="191" t="s">
        <v>637</v>
      </c>
      <c r="BW4011" s="191" t="s">
        <v>8618</v>
      </c>
    </row>
    <row r="4012" spans="51:75" x14ac:dyDescent="0.3">
      <c r="AY4012" s="251" t="e">
        <f>VLOOKUP(C4012,#REF!, 2,FALSE)</f>
        <v>#REF!</v>
      </c>
      <c r="BM4012" s="191" t="s">
        <v>8619</v>
      </c>
      <c r="BN4012" s="191" t="s">
        <v>3003</v>
      </c>
      <c r="BO4012" s="191" t="s">
        <v>8620</v>
      </c>
      <c r="BU4012" s="191" t="s">
        <v>8619</v>
      </c>
      <c r="BV4012" s="191" t="s">
        <v>3003</v>
      </c>
      <c r="BW4012" s="191" t="s">
        <v>8620</v>
      </c>
    </row>
    <row r="4013" spans="51:75" x14ac:dyDescent="0.3">
      <c r="AY4013" s="251" t="e">
        <f>VLOOKUP(C4013,#REF!, 2,FALSE)</f>
        <v>#REF!</v>
      </c>
      <c r="BM4013" s="191" t="s">
        <v>8621</v>
      </c>
      <c r="BN4013" s="191" t="s">
        <v>3253</v>
      </c>
      <c r="BO4013" s="191" t="s">
        <v>3257</v>
      </c>
      <c r="BU4013" s="191" t="s">
        <v>8621</v>
      </c>
      <c r="BV4013" s="191" t="s">
        <v>3253</v>
      </c>
      <c r="BW4013" s="191" t="s">
        <v>3257</v>
      </c>
    </row>
    <row r="4014" spans="51:75" x14ac:dyDescent="0.3">
      <c r="AY4014" s="251" t="e">
        <f>VLOOKUP(C4014,#REF!, 2,FALSE)</f>
        <v>#REF!</v>
      </c>
      <c r="BM4014" s="191" t="s">
        <v>1477</v>
      </c>
      <c r="BN4014" s="191" t="s">
        <v>656</v>
      </c>
      <c r="BO4014" s="191" t="s">
        <v>8622</v>
      </c>
      <c r="BU4014" s="191" t="s">
        <v>1477</v>
      </c>
      <c r="BV4014" s="191" t="s">
        <v>656</v>
      </c>
      <c r="BW4014" s="191" t="s">
        <v>8622</v>
      </c>
    </row>
    <row r="4015" spans="51:75" x14ac:dyDescent="0.3">
      <c r="AY4015" s="251" t="e">
        <f>VLOOKUP(C4015,#REF!, 2,FALSE)</f>
        <v>#REF!</v>
      </c>
      <c r="BM4015" s="191" t="s">
        <v>8623</v>
      </c>
      <c r="BN4015" s="191" t="s">
        <v>8624</v>
      </c>
      <c r="BO4015" s="191" t="s">
        <v>8625</v>
      </c>
      <c r="BU4015" s="191" t="s">
        <v>8623</v>
      </c>
      <c r="BV4015" s="191" t="s">
        <v>8624</v>
      </c>
      <c r="BW4015" s="191" t="s">
        <v>8625</v>
      </c>
    </row>
    <row r="4016" spans="51:75" x14ac:dyDescent="0.3">
      <c r="AY4016" s="251" t="e">
        <f>VLOOKUP(C4016,#REF!, 2,FALSE)</f>
        <v>#REF!</v>
      </c>
      <c r="BM4016" s="191" t="s">
        <v>8626</v>
      </c>
      <c r="BN4016" s="191" t="s">
        <v>2984</v>
      </c>
      <c r="BO4016" s="191" t="s">
        <v>2554</v>
      </c>
      <c r="BU4016" s="191" t="s">
        <v>8626</v>
      </c>
      <c r="BV4016" s="191" t="s">
        <v>2984</v>
      </c>
      <c r="BW4016" s="191" t="s">
        <v>2554</v>
      </c>
    </row>
    <row r="4017" spans="51:75" x14ac:dyDescent="0.3">
      <c r="AY4017" s="251" t="e">
        <f>VLOOKUP(C4017,#REF!, 2,FALSE)</f>
        <v>#REF!</v>
      </c>
      <c r="BM4017" s="191" t="s">
        <v>8627</v>
      </c>
      <c r="BN4017" s="191" t="s">
        <v>811</v>
      </c>
      <c r="BO4017" s="191" t="s">
        <v>2984</v>
      </c>
      <c r="BU4017" s="191" t="s">
        <v>8627</v>
      </c>
      <c r="BV4017" s="191" t="s">
        <v>811</v>
      </c>
      <c r="BW4017" s="191" t="s">
        <v>2984</v>
      </c>
    </row>
    <row r="4018" spans="51:75" x14ac:dyDescent="0.3">
      <c r="AY4018" s="251" t="e">
        <f>VLOOKUP(C4018,#REF!, 2,FALSE)</f>
        <v>#REF!</v>
      </c>
      <c r="BM4018" s="191" t="s">
        <v>8628</v>
      </c>
      <c r="BN4018" s="191" t="s">
        <v>2980</v>
      </c>
      <c r="BO4018" s="191" t="s">
        <v>2984</v>
      </c>
      <c r="BU4018" s="191" t="s">
        <v>8628</v>
      </c>
      <c r="BV4018" s="191" t="s">
        <v>2980</v>
      </c>
      <c r="BW4018" s="191" t="s">
        <v>2984</v>
      </c>
    </row>
    <row r="4019" spans="51:75" x14ac:dyDescent="0.3">
      <c r="AY4019" s="251" t="e">
        <f>VLOOKUP(C4019,#REF!, 2,FALSE)</f>
        <v>#REF!</v>
      </c>
      <c r="BM4019" s="191" t="s">
        <v>8629</v>
      </c>
      <c r="BN4019" s="191" t="s">
        <v>804</v>
      </c>
      <c r="BO4019" s="191" t="s">
        <v>2984</v>
      </c>
      <c r="BU4019" s="191" t="s">
        <v>8629</v>
      </c>
      <c r="BV4019" s="191" t="s">
        <v>804</v>
      </c>
      <c r="BW4019" s="191" t="s">
        <v>2984</v>
      </c>
    </row>
    <row r="4020" spans="51:75" x14ac:dyDescent="0.3">
      <c r="AY4020" s="251" t="e">
        <f>VLOOKUP(C4020,#REF!, 2,FALSE)</f>
        <v>#REF!</v>
      </c>
      <c r="BM4020" s="191" t="s">
        <v>8630</v>
      </c>
      <c r="BN4020" s="191" t="s">
        <v>737</v>
      </c>
      <c r="BO4020" s="191" t="s">
        <v>8631</v>
      </c>
      <c r="BU4020" s="191" t="s">
        <v>8630</v>
      </c>
      <c r="BV4020" s="191" t="s">
        <v>737</v>
      </c>
      <c r="BW4020" s="191" t="s">
        <v>8631</v>
      </c>
    </row>
    <row r="4021" spans="51:75" x14ac:dyDescent="0.3">
      <c r="AY4021" s="251" t="e">
        <f>VLOOKUP(C4021,#REF!, 2,FALSE)</f>
        <v>#REF!</v>
      </c>
      <c r="BM4021" s="191" t="s">
        <v>8632</v>
      </c>
      <c r="BN4021" s="191" t="s">
        <v>3253</v>
      </c>
      <c r="BO4021" s="191" t="s">
        <v>7243</v>
      </c>
      <c r="BU4021" s="191" t="s">
        <v>8632</v>
      </c>
      <c r="BV4021" s="191" t="s">
        <v>3253</v>
      </c>
      <c r="BW4021" s="191" t="s">
        <v>7243</v>
      </c>
    </row>
    <row r="4022" spans="51:75" x14ac:dyDescent="0.3">
      <c r="AY4022" s="251" t="e">
        <f>VLOOKUP(C4022,#REF!, 2,FALSE)</f>
        <v>#REF!</v>
      </c>
      <c r="BM4022" s="191" t="s">
        <v>483</v>
      </c>
      <c r="BN4022" s="191" t="s">
        <v>659</v>
      </c>
      <c r="BO4022" s="191" t="s">
        <v>2984</v>
      </c>
      <c r="BU4022" s="191" t="s">
        <v>483</v>
      </c>
      <c r="BV4022" s="191" t="s">
        <v>659</v>
      </c>
      <c r="BW4022" s="191" t="s">
        <v>2984</v>
      </c>
    </row>
    <row r="4023" spans="51:75" x14ac:dyDescent="0.3">
      <c r="AY4023" s="251" t="e">
        <f>VLOOKUP(C4023,#REF!, 2,FALSE)</f>
        <v>#REF!</v>
      </c>
      <c r="BM4023" s="191" t="s">
        <v>8633</v>
      </c>
      <c r="BN4023" s="191" t="s">
        <v>2980</v>
      </c>
      <c r="BO4023" s="191" t="s">
        <v>2984</v>
      </c>
      <c r="BU4023" s="191" t="s">
        <v>8633</v>
      </c>
      <c r="BV4023" s="191" t="s">
        <v>2980</v>
      </c>
      <c r="BW4023" s="191" t="s">
        <v>2984</v>
      </c>
    </row>
    <row r="4024" spans="51:75" x14ac:dyDescent="0.3">
      <c r="AY4024" s="251" t="e">
        <f>VLOOKUP(C4024,#REF!, 2,FALSE)</f>
        <v>#REF!</v>
      </c>
      <c r="BM4024" s="191" t="s">
        <v>8634</v>
      </c>
      <c r="BN4024" s="191" t="s">
        <v>667</v>
      </c>
      <c r="BO4024" s="191" t="s">
        <v>2984</v>
      </c>
      <c r="BU4024" s="191" t="s">
        <v>8634</v>
      </c>
      <c r="BV4024" s="191" t="s">
        <v>667</v>
      </c>
      <c r="BW4024" s="191" t="s">
        <v>2984</v>
      </c>
    </row>
    <row r="4025" spans="51:75" x14ac:dyDescent="0.3">
      <c r="AY4025" s="251" t="e">
        <f>VLOOKUP(C4025,#REF!, 2,FALSE)</f>
        <v>#REF!</v>
      </c>
      <c r="BM4025" s="191" t="s">
        <v>8635</v>
      </c>
      <c r="BN4025" s="191" t="s">
        <v>2980</v>
      </c>
      <c r="BO4025" s="191" t="s">
        <v>2984</v>
      </c>
      <c r="BU4025" s="191" t="s">
        <v>8635</v>
      </c>
      <c r="BV4025" s="191" t="s">
        <v>2980</v>
      </c>
      <c r="BW4025" s="191" t="s">
        <v>2984</v>
      </c>
    </row>
    <row r="4026" spans="51:75" x14ac:dyDescent="0.3">
      <c r="AY4026" s="251" t="e">
        <f>VLOOKUP(C4026,#REF!, 2,FALSE)</f>
        <v>#REF!</v>
      </c>
      <c r="BM4026" s="191" t="s">
        <v>8636</v>
      </c>
      <c r="BN4026" s="191" t="s">
        <v>2980</v>
      </c>
      <c r="BO4026" s="191" t="s">
        <v>2984</v>
      </c>
      <c r="BU4026" s="191" t="s">
        <v>8636</v>
      </c>
      <c r="BV4026" s="191" t="s">
        <v>2980</v>
      </c>
      <c r="BW4026" s="191" t="s">
        <v>2984</v>
      </c>
    </row>
    <row r="4027" spans="51:75" x14ac:dyDescent="0.3">
      <c r="AY4027" s="251" t="e">
        <f>VLOOKUP(C4027,#REF!, 2,FALSE)</f>
        <v>#REF!</v>
      </c>
      <c r="BM4027" s="191" t="s">
        <v>8639</v>
      </c>
      <c r="BN4027" s="191" t="s">
        <v>2980</v>
      </c>
      <c r="BO4027" s="191" t="s">
        <v>2984</v>
      </c>
      <c r="BU4027" s="191" t="s">
        <v>8639</v>
      </c>
      <c r="BV4027" s="191" t="s">
        <v>2980</v>
      </c>
      <c r="BW4027" s="191" t="s">
        <v>2984</v>
      </c>
    </row>
    <row r="4028" spans="51:75" x14ac:dyDescent="0.3">
      <c r="AY4028" s="251" t="e">
        <f>VLOOKUP(C4028,#REF!, 2,FALSE)</f>
        <v>#REF!</v>
      </c>
      <c r="BM4028" s="191" t="s">
        <v>8641</v>
      </c>
      <c r="BN4028" s="191" t="s">
        <v>811</v>
      </c>
      <c r="BO4028" s="191" t="s">
        <v>2984</v>
      </c>
      <c r="BU4028" s="191" t="s">
        <v>8641</v>
      </c>
      <c r="BV4028" s="191" t="s">
        <v>811</v>
      </c>
      <c r="BW4028" s="191" t="s">
        <v>2984</v>
      </c>
    </row>
    <row r="4029" spans="51:75" x14ac:dyDescent="0.3">
      <c r="AY4029" s="251" t="e">
        <f>VLOOKUP(C4029,#REF!, 2,FALSE)</f>
        <v>#REF!</v>
      </c>
      <c r="BM4029" s="191" t="s">
        <v>1478</v>
      </c>
      <c r="BN4029" s="191" t="s">
        <v>662</v>
      </c>
      <c r="BO4029" s="191" t="s">
        <v>8642</v>
      </c>
      <c r="BU4029" s="191" t="s">
        <v>1478</v>
      </c>
      <c r="BV4029" s="191" t="s">
        <v>662</v>
      </c>
      <c r="BW4029" s="191" t="s">
        <v>8642</v>
      </c>
    </row>
    <row r="4030" spans="51:75" x14ac:dyDescent="0.3">
      <c r="AY4030" s="251" t="e">
        <f>VLOOKUP(C4030,#REF!, 2,FALSE)</f>
        <v>#REF!</v>
      </c>
      <c r="BM4030" s="191" t="s">
        <v>8643</v>
      </c>
      <c r="BN4030" s="191" t="s">
        <v>772</v>
      </c>
      <c r="BO4030" s="191" t="s">
        <v>8644</v>
      </c>
      <c r="BU4030" s="191" t="s">
        <v>8643</v>
      </c>
      <c r="BV4030" s="191" t="s">
        <v>772</v>
      </c>
      <c r="BW4030" s="191" t="s">
        <v>8644</v>
      </c>
    </row>
    <row r="4031" spans="51:75" x14ac:dyDescent="0.3">
      <c r="AY4031" s="251" t="e">
        <f>VLOOKUP(C4031,#REF!, 2,FALSE)</f>
        <v>#REF!</v>
      </c>
      <c r="BM4031" s="191" t="s">
        <v>8645</v>
      </c>
      <c r="BN4031" s="191" t="s">
        <v>772</v>
      </c>
      <c r="BO4031" s="191" t="s">
        <v>8646</v>
      </c>
      <c r="BU4031" s="191" t="s">
        <v>8645</v>
      </c>
      <c r="BV4031" s="191" t="s">
        <v>772</v>
      </c>
      <c r="BW4031" s="191" t="s">
        <v>8646</v>
      </c>
    </row>
    <row r="4032" spans="51:75" x14ac:dyDescent="0.3">
      <c r="AY4032" s="251" t="e">
        <f>VLOOKUP(C4032,#REF!, 2,FALSE)</f>
        <v>#REF!</v>
      </c>
      <c r="BM4032" s="191" t="s">
        <v>8647</v>
      </c>
      <c r="BN4032" s="191" t="s">
        <v>1268</v>
      </c>
      <c r="BO4032" s="191" t="s">
        <v>8648</v>
      </c>
      <c r="BU4032" s="191" t="s">
        <v>8647</v>
      </c>
      <c r="BV4032" s="191" t="s">
        <v>1268</v>
      </c>
      <c r="BW4032" s="191" t="s">
        <v>8648</v>
      </c>
    </row>
    <row r="4033" spans="51:75" x14ac:dyDescent="0.3">
      <c r="AY4033" s="251" t="e">
        <f>VLOOKUP(C4033,#REF!, 2,FALSE)</f>
        <v>#REF!</v>
      </c>
      <c r="BM4033" s="191" t="s">
        <v>8649</v>
      </c>
      <c r="BN4033" s="191" t="s">
        <v>737</v>
      </c>
      <c r="BO4033" s="191" t="s">
        <v>2984</v>
      </c>
      <c r="BU4033" s="191" t="s">
        <v>8649</v>
      </c>
      <c r="BV4033" s="191" t="s">
        <v>737</v>
      </c>
      <c r="BW4033" s="191" t="s">
        <v>2984</v>
      </c>
    </row>
    <row r="4034" spans="51:75" x14ac:dyDescent="0.3">
      <c r="AY4034" s="251" t="e">
        <f>VLOOKUP(C4034,#REF!, 2,FALSE)</f>
        <v>#REF!</v>
      </c>
      <c r="BM4034" s="191" t="s">
        <v>8651</v>
      </c>
      <c r="BN4034" s="191" t="s">
        <v>3003</v>
      </c>
      <c r="BO4034" s="191" t="s">
        <v>2984</v>
      </c>
      <c r="BU4034" s="191" t="s">
        <v>8651</v>
      </c>
      <c r="BV4034" s="191" t="s">
        <v>3003</v>
      </c>
      <c r="BW4034" s="191" t="s">
        <v>2984</v>
      </c>
    </row>
    <row r="4035" spans="51:75" x14ac:dyDescent="0.3">
      <c r="AY4035" s="251" t="e">
        <f>VLOOKUP(C4035,#REF!, 2,FALSE)</f>
        <v>#REF!</v>
      </c>
      <c r="BM4035" s="191" t="s">
        <v>8652</v>
      </c>
      <c r="BN4035" s="191" t="s">
        <v>1014</v>
      </c>
      <c r="BO4035" s="191" t="s">
        <v>2984</v>
      </c>
      <c r="BU4035" s="191" t="s">
        <v>8652</v>
      </c>
      <c r="BV4035" s="191" t="s">
        <v>1014</v>
      </c>
      <c r="BW4035" s="191" t="s">
        <v>2984</v>
      </c>
    </row>
    <row r="4036" spans="51:75" x14ac:dyDescent="0.3">
      <c r="AY4036" s="251" t="e">
        <f>VLOOKUP(C4036,#REF!, 2,FALSE)</f>
        <v>#REF!</v>
      </c>
      <c r="BM4036" s="191" t="s">
        <v>1479</v>
      </c>
      <c r="BN4036" s="191" t="s">
        <v>732</v>
      </c>
      <c r="BO4036" s="191" t="s">
        <v>2984</v>
      </c>
      <c r="BU4036" s="191" t="s">
        <v>1479</v>
      </c>
      <c r="BV4036" s="191" t="s">
        <v>732</v>
      </c>
      <c r="BW4036" s="191" t="s">
        <v>2984</v>
      </c>
    </row>
    <row r="4037" spans="51:75" x14ac:dyDescent="0.3">
      <c r="AY4037" s="251" t="e">
        <f>VLOOKUP(C4037,#REF!, 2,FALSE)</f>
        <v>#REF!</v>
      </c>
      <c r="BM4037" s="191" t="s">
        <v>8653</v>
      </c>
      <c r="BN4037" s="191" t="s">
        <v>3003</v>
      </c>
      <c r="BO4037" s="191" t="s">
        <v>4383</v>
      </c>
      <c r="BU4037" s="191" t="s">
        <v>8653</v>
      </c>
      <c r="BV4037" s="191" t="s">
        <v>3003</v>
      </c>
      <c r="BW4037" s="191" t="s">
        <v>4383</v>
      </c>
    </row>
    <row r="4038" spans="51:75" x14ac:dyDescent="0.3">
      <c r="AY4038" s="251" t="e">
        <f>VLOOKUP(C4038,#REF!, 2,FALSE)</f>
        <v>#REF!</v>
      </c>
      <c r="BM4038" s="191" t="s">
        <v>8656</v>
      </c>
      <c r="BN4038" s="191" t="s">
        <v>640</v>
      </c>
      <c r="BO4038" s="191" t="s">
        <v>8658</v>
      </c>
      <c r="BU4038" s="191" t="s">
        <v>8656</v>
      </c>
      <c r="BV4038" s="191" t="s">
        <v>640</v>
      </c>
      <c r="BW4038" s="191" t="s">
        <v>8658</v>
      </c>
    </row>
    <row r="4039" spans="51:75" x14ac:dyDescent="0.3">
      <c r="AY4039" s="251" t="e">
        <f>VLOOKUP(C4039,#REF!, 2,FALSE)</f>
        <v>#REF!</v>
      </c>
      <c r="BM4039" s="191" t="s">
        <v>8659</v>
      </c>
      <c r="BN4039" s="191" t="s">
        <v>788</v>
      </c>
      <c r="BO4039" s="191" t="s">
        <v>8660</v>
      </c>
      <c r="BU4039" s="191" t="s">
        <v>8659</v>
      </c>
      <c r="BV4039" s="191" t="s">
        <v>788</v>
      </c>
      <c r="BW4039" s="191" t="s">
        <v>8660</v>
      </c>
    </row>
    <row r="4040" spans="51:75" x14ac:dyDescent="0.3">
      <c r="AY4040" s="251" t="e">
        <f>VLOOKUP(C4040,#REF!, 2,FALSE)</f>
        <v>#REF!</v>
      </c>
      <c r="BM4040" s="191" t="s">
        <v>8661</v>
      </c>
      <c r="BN4040" s="191" t="s">
        <v>779</v>
      </c>
      <c r="BO4040" s="191" t="s">
        <v>2984</v>
      </c>
      <c r="BU4040" s="191" t="s">
        <v>8661</v>
      </c>
      <c r="BV4040" s="191" t="s">
        <v>779</v>
      </c>
      <c r="BW4040" s="191" t="s">
        <v>2984</v>
      </c>
    </row>
    <row r="4041" spans="51:75" x14ac:dyDescent="0.3">
      <c r="AY4041" s="251" t="e">
        <f>VLOOKUP(C4041,#REF!, 2,FALSE)</f>
        <v>#REF!</v>
      </c>
      <c r="BM4041" s="191" t="s">
        <v>8662</v>
      </c>
      <c r="BN4041" s="191" t="s">
        <v>804</v>
      </c>
      <c r="BO4041" s="191" t="s">
        <v>2984</v>
      </c>
      <c r="BU4041" s="191" t="s">
        <v>8662</v>
      </c>
      <c r="BV4041" s="191" t="s">
        <v>804</v>
      </c>
      <c r="BW4041" s="191" t="s">
        <v>2984</v>
      </c>
    </row>
    <row r="4042" spans="51:75" x14ac:dyDescent="0.3">
      <c r="AY4042" s="251" t="e">
        <f>VLOOKUP(C4042,#REF!, 2,FALSE)</f>
        <v>#REF!</v>
      </c>
      <c r="BM4042" s="191" t="s">
        <v>8663</v>
      </c>
      <c r="BN4042" s="191" t="s">
        <v>1014</v>
      </c>
      <c r="BO4042" s="191" t="s">
        <v>2298</v>
      </c>
      <c r="BU4042" s="191" t="s">
        <v>8663</v>
      </c>
      <c r="BV4042" s="191" t="s">
        <v>1014</v>
      </c>
      <c r="BW4042" s="191" t="s">
        <v>2298</v>
      </c>
    </row>
    <row r="4043" spans="51:75" x14ac:dyDescent="0.3">
      <c r="AY4043" s="251" t="e">
        <f>VLOOKUP(C4043,#REF!, 2,FALSE)</f>
        <v>#REF!</v>
      </c>
      <c r="BM4043" s="191" t="s">
        <v>8664</v>
      </c>
      <c r="BN4043" s="191" t="s">
        <v>1014</v>
      </c>
      <c r="BO4043" s="191" t="s">
        <v>8665</v>
      </c>
      <c r="BU4043" s="191" t="s">
        <v>8664</v>
      </c>
      <c r="BV4043" s="191" t="s">
        <v>1014</v>
      </c>
      <c r="BW4043" s="191" t="s">
        <v>8665</v>
      </c>
    </row>
    <row r="4044" spans="51:75" x14ac:dyDescent="0.3">
      <c r="AY4044" s="251" t="e">
        <f>VLOOKUP(C4044,#REF!, 2,FALSE)</f>
        <v>#REF!</v>
      </c>
      <c r="BM4044" s="191" t="s">
        <v>8666</v>
      </c>
      <c r="BN4044" s="191" t="s">
        <v>842</v>
      </c>
      <c r="BO4044" s="191" t="s">
        <v>5135</v>
      </c>
      <c r="BU4044" s="191" t="s">
        <v>8666</v>
      </c>
      <c r="BV4044" s="191" t="s">
        <v>842</v>
      </c>
      <c r="BW4044" s="191" t="s">
        <v>5135</v>
      </c>
    </row>
    <row r="4045" spans="51:75" x14ac:dyDescent="0.3">
      <c r="AY4045" s="251" t="e">
        <f>VLOOKUP(C4045,#REF!, 2,FALSE)</f>
        <v>#REF!</v>
      </c>
      <c r="BM4045" s="191" t="s">
        <v>8668</v>
      </c>
      <c r="BN4045" s="191" t="s">
        <v>772</v>
      </c>
      <c r="BO4045" s="191" t="s">
        <v>1342</v>
      </c>
      <c r="BU4045" s="191" t="s">
        <v>8668</v>
      </c>
      <c r="BV4045" s="191" t="s">
        <v>772</v>
      </c>
      <c r="BW4045" s="191" t="s">
        <v>1342</v>
      </c>
    </row>
    <row r="4046" spans="51:75" x14ac:dyDescent="0.3">
      <c r="AY4046" s="251" t="e">
        <f>VLOOKUP(C4046,#REF!, 2,FALSE)</f>
        <v>#REF!</v>
      </c>
      <c r="BM4046" s="191" t="s">
        <v>8669</v>
      </c>
      <c r="BN4046" s="191" t="s">
        <v>3253</v>
      </c>
      <c r="BO4046" s="191" t="s">
        <v>2889</v>
      </c>
      <c r="BU4046" s="191" t="s">
        <v>8669</v>
      </c>
      <c r="BV4046" s="191" t="s">
        <v>3253</v>
      </c>
      <c r="BW4046" s="191" t="s">
        <v>2889</v>
      </c>
    </row>
    <row r="4047" spans="51:75" x14ac:dyDescent="0.3">
      <c r="AY4047" s="251" t="e">
        <f>VLOOKUP(C4047,#REF!, 2,FALSE)</f>
        <v>#REF!</v>
      </c>
      <c r="BM4047" s="191" t="s">
        <v>8671</v>
      </c>
      <c r="BN4047" s="191" t="s">
        <v>632</v>
      </c>
      <c r="BO4047" s="191" t="s">
        <v>4383</v>
      </c>
      <c r="BU4047" s="191" t="s">
        <v>8671</v>
      </c>
      <c r="BV4047" s="191" t="s">
        <v>632</v>
      </c>
      <c r="BW4047" s="191" t="s">
        <v>4383</v>
      </c>
    </row>
    <row r="4048" spans="51:75" x14ac:dyDescent="0.3">
      <c r="AY4048" s="251" t="e">
        <f>VLOOKUP(C4048,#REF!, 2,FALSE)</f>
        <v>#REF!</v>
      </c>
      <c r="BM4048" s="191" t="s">
        <v>8672</v>
      </c>
      <c r="BN4048" s="191" t="s">
        <v>618</v>
      </c>
      <c r="BO4048" s="191" t="s">
        <v>8674</v>
      </c>
      <c r="BU4048" s="191" t="s">
        <v>8672</v>
      </c>
      <c r="BV4048" s="191" t="s">
        <v>618</v>
      </c>
      <c r="BW4048" s="191" t="s">
        <v>8674</v>
      </c>
    </row>
    <row r="4049" spans="51:75" x14ac:dyDescent="0.3">
      <c r="AY4049" s="251" t="e">
        <f>VLOOKUP(C4049,#REF!, 2,FALSE)</f>
        <v>#REF!</v>
      </c>
      <c r="BM4049" s="191" t="s">
        <v>8675</v>
      </c>
      <c r="BN4049" s="191" t="s">
        <v>664</v>
      </c>
      <c r="BO4049" s="191" t="s">
        <v>8676</v>
      </c>
      <c r="BU4049" s="191" t="s">
        <v>8675</v>
      </c>
      <c r="BV4049" s="191" t="s">
        <v>664</v>
      </c>
      <c r="BW4049" s="191" t="s">
        <v>8676</v>
      </c>
    </row>
    <row r="4050" spans="51:75" x14ac:dyDescent="0.3">
      <c r="AY4050" s="251" t="e">
        <f>VLOOKUP(C4050,#REF!, 2,FALSE)</f>
        <v>#REF!</v>
      </c>
      <c r="BM4050" s="191" t="s">
        <v>8677</v>
      </c>
      <c r="BN4050" s="191" t="s">
        <v>1270</v>
      </c>
      <c r="BO4050" s="191" t="s">
        <v>2984</v>
      </c>
      <c r="BU4050" s="191" t="s">
        <v>8677</v>
      </c>
      <c r="BV4050" s="191" t="s">
        <v>1270</v>
      </c>
      <c r="BW4050" s="191" t="s">
        <v>2984</v>
      </c>
    </row>
    <row r="4051" spans="51:75" x14ac:dyDescent="0.3">
      <c r="AY4051" s="251" t="e">
        <f>VLOOKUP(C4051,#REF!, 2,FALSE)</f>
        <v>#REF!</v>
      </c>
      <c r="BM4051" s="191" t="s">
        <v>8679</v>
      </c>
      <c r="BN4051" s="191" t="s">
        <v>842</v>
      </c>
      <c r="BO4051" s="191" t="s">
        <v>2984</v>
      </c>
      <c r="BU4051" s="191" t="s">
        <v>8679</v>
      </c>
      <c r="BV4051" s="191" t="s">
        <v>842</v>
      </c>
      <c r="BW4051" s="191" t="s">
        <v>2984</v>
      </c>
    </row>
    <row r="4052" spans="51:75" x14ac:dyDescent="0.3">
      <c r="AY4052" s="251" t="e">
        <f>VLOOKUP(C4052,#REF!, 2,FALSE)</f>
        <v>#REF!</v>
      </c>
      <c r="BM4052" s="191" t="s">
        <v>8680</v>
      </c>
      <c r="BN4052" s="191" t="s">
        <v>804</v>
      </c>
      <c r="BO4052" s="191" t="s">
        <v>8682</v>
      </c>
      <c r="BU4052" s="191" t="s">
        <v>8680</v>
      </c>
      <c r="BV4052" s="191" t="s">
        <v>804</v>
      </c>
      <c r="BW4052" s="191" t="s">
        <v>8682</v>
      </c>
    </row>
    <row r="4053" spans="51:75" x14ac:dyDescent="0.3">
      <c r="AY4053" s="251" t="e">
        <f>VLOOKUP(C4053,#REF!, 2,FALSE)</f>
        <v>#REF!</v>
      </c>
      <c r="BM4053" s="191" t="s">
        <v>8684</v>
      </c>
      <c r="BN4053" s="191" t="s">
        <v>788</v>
      </c>
      <c r="BO4053" s="191" t="s">
        <v>8685</v>
      </c>
      <c r="BU4053" s="191" t="s">
        <v>8684</v>
      </c>
      <c r="BV4053" s="191" t="s">
        <v>788</v>
      </c>
      <c r="BW4053" s="191" t="s">
        <v>8685</v>
      </c>
    </row>
    <row r="4054" spans="51:75" x14ac:dyDescent="0.3">
      <c r="AY4054" s="251" t="e">
        <f>VLOOKUP(C4054,#REF!, 2,FALSE)</f>
        <v>#REF!</v>
      </c>
      <c r="BM4054" s="191" t="s">
        <v>8686</v>
      </c>
      <c r="BN4054" s="191" t="s">
        <v>632</v>
      </c>
      <c r="BO4054" s="191" t="s">
        <v>2984</v>
      </c>
      <c r="BU4054" s="191" t="s">
        <v>8686</v>
      </c>
      <c r="BV4054" s="191" t="s">
        <v>632</v>
      </c>
      <c r="BW4054" s="191" t="s">
        <v>2984</v>
      </c>
    </row>
    <row r="4055" spans="51:75" x14ac:dyDescent="0.3">
      <c r="AY4055" s="251" t="e">
        <f>VLOOKUP(C4055,#REF!, 2,FALSE)</f>
        <v>#REF!</v>
      </c>
      <c r="BM4055" s="191" t="s">
        <v>1480</v>
      </c>
      <c r="BN4055" s="191" t="s">
        <v>3253</v>
      </c>
      <c r="BO4055" s="191" t="s">
        <v>2653</v>
      </c>
      <c r="BU4055" s="191" t="s">
        <v>1480</v>
      </c>
      <c r="BV4055" s="191" t="s">
        <v>3253</v>
      </c>
      <c r="BW4055" s="191" t="s">
        <v>2653</v>
      </c>
    </row>
    <row r="4056" spans="51:75" x14ac:dyDescent="0.3">
      <c r="AY4056" s="251" t="e">
        <f>VLOOKUP(C4056,#REF!, 2,FALSE)</f>
        <v>#REF!</v>
      </c>
      <c r="BM4056" s="191" t="s">
        <v>8687</v>
      </c>
      <c r="BN4056" s="191" t="s">
        <v>3006</v>
      </c>
      <c r="BO4056" s="191" t="s">
        <v>2984</v>
      </c>
      <c r="BU4056" s="191" t="s">
        <v>8687</v>
      </c>
      <c r="BV4056" s="191" t="s">
        <v>3006</v>
      </c>
      <c r="BW4056" s="191" t="s">
        <v>2984</v>
      </c>
    </row>
    <row r="4057" spans="51:75" x14ac:dyDescent="0.3">
      <c r="AY4057" s="251" t="e">
        <f>VLOOKUP(C4057,#REF!, 2,FALSE)</f>
        <v>#REF!</v>
      </c>
      <c r="BM4057" s="191" t="s">
        <v>8688</v>
      </c>
      <c r="BN4057" s="191" t="s">
        <v>1270</v>
      </c>
      <c r="BO4057" s="191" t="s">
        <v>8689</v>
      </c>
      <c r="BU4057" s="191" t="s">
        <v>8688</v>
      </c>
      <c r="BV4057" s="191" t="s">
        <v>1270</v>
      </c>
      <c r="BW4057" s="191" t="s">
        <v>8689</v>
      </c>
    </row>
    <row r="4058" spans="51:75" x14ac:dyDescent="0.3">
      <c r="AY4058" s="251" t="e">
        <f>VLOOKUP(C4058,#REF!, 2,FALSE)</f>
        <v>#REF!</v>
      </c>
      <c r="BM4058" s="191" t="s">
        <v>8690</v>
      </c>
      <c r="BN4058" s="191" t="s">
        <v>781</v>
      </c>
      <c r="BO4058" s="191" t="s">
        <v>8691</v>
      </c>
      <c r="BU4058" s="191" t="s">
        <v>8690</v>
      </c>
      <c r="BV4058" s="191" t="s">
        <v>781</v>
      </c>
      <c r="BW4058" s="191" t="s">
        <v>8691</v>
      </c>
    </row>
    <row r="4059" spans="51:75" x14ac:dyDescent="0.3">
      <c r="AY4059" s="251" t="e">
        <f>VLOOKUP(C4059,#REF!, 2,FALSE)</f>
        <v>#REF!</v>
      </c>
      <c r="BM4059" s="191" t="s">
        <v>8693</v>
      </c>
      <c r="BN4059" s="191" t="s">
        <v>640</v>
      </c>
      <c r="BO4059" s="191" t="s">
        <v>8694</v>
      </c>
      <c r="BU4059" s="191" t="s">
        <v>8693</v>
      </c>
      <c r="BV4059" s="191" t="s">
        <v>640</v>
      </c>
      <c r="BW4059" s="191" t="s">
        <v>8694</v>
      </c>
    </row>
    <row r="4060" spans="51:75" x14ac:dyDescent="0.3">
      <c r="AY4060" s="251" t="e">
        <f>VLOOKUP(C4060,#REF!, 2,FALSE)</f>
        <v>#REF!</v>
      </c>
      <c r="BM4060" s="191" t="s">
        <v>8695</v>
      </c>
      <c r="BN4060" s="191" t="s">
        <v>640</v>
      </c>
      <c r="BO4060" s="191" t="s">
        <v>8697</v>
      </c>
      <c r="BU4060" s="191" t="s">
        <v>8695</v>
      </c>
      <c r="BV4060" s="191" t="s">
        <v>640</v>
      </c>
      <c r="BW4060" s="191" t="s">
        <v>8697</v>
      </c>
    </row>
    <row r="4061" spans="51:75" x14ac:dyDescent="0.3">
      <c r="AY4061" s="251" t="e">
        <f>VLOOKUP(C4061,#REF!, 2,FALSE)</f>
        <v>#REF!</v>
      </c>
      <c r="BM4061" s="191" t="s">
        <v>8699</v>
      </c>
      <c r="BN4061" s="191" t="s">
        <v>614</v>
      </c>
      <c r="BO4061" s="191" t="s">
        <v>2984</v>
      </c>
      <c r="BU4061" s="191" t="s">
        <v>8699</v>
      </c>
      <c r="BV4061" s="191" t="s">
        <v>614</v>
      </c>
      <c r="BW4061" s="191" t="s">
        <v>2984</v>
      </c>
    </row>
    <row r="4062" spans="51:75" x14ac:dyDescent="0.3">
      <c r="AY4062" s="251" t="e">
        <f>VLOOKUP(C4062,#REF!, 2,FALSE)</f>
        <v>#REF!</v>
      </c>
      <c r="BM4062" s="191" t="s">
        <v>8701</v>
      </c>
      <c r="BN4062" s="191" t="s">
        <v>711</v>
      </c>
      <c r="BO4062" s="191" t="s">
        <v>2984</v>
      </c>
      <c r="BU4062" s="191" t="s">
        <v>8701</v>
      </c>
      <c r="BV4062" s="191" t="s">
        <v>711</v>
      </c>
      <c r="BW4062" s="191" t="s">
        <v>2984</v>
      </c>
    </row>
    <row r="4063" spans="51:75" x14ac:dyDescent="0.3">
      <c r="AY4063" s="251" t="e">
        <f>VLOOKUP(C4063,#REF!, 2,FALSE)</f>
        <v>#REF!</v>
      </c>
      <c r="BM4063" s="191" t="s">
        <v>8702</v>
      </c>
      <c r="BN4063" s="191" t="s">
        <v>1270</v>
      </c>
      <c r="BO4063" s="191" t="s">
        <v>2984</v>
      </c>
      <c r="BU4063" s="191" t="s">
        <v>8702</v>
      </c>
      <c r="BV4063" s="191" t="s">
        <v>1270</v>
      </c>
      <c r="BW4063" s="191" t="s">
        <v>2984</v>
      </c>
    </row>
    <row r="4064" spans="51:75" x14ac:dyDescent="0.3">
      <c r="AY4064" s="251" t="e">
        <f>VLOOKUP(C4064,#REF!, 2,FALSE)</f>
        <v>#REF!</v>
      </c>
      <c r="BM4064" s="191" t="s">
        <v>8705</v>
      </c>
      <c r="BN4064" s="191" t="s">
        <v>711</v>
      </c>
      <c r="BO4064" s="191" t="s">
        <v>2984</v>
      </c>
      <c r="BU4064" s="191" t="s">
        <v>8705</v>
      </c>
      <c r="BV4064" s="191" t="s">
        <v>711</v>
      </c>
      <c r="BW4064" s="191" t="s">
        <v>2984</v>
      </c>
    </row>
    <row r="4065" spans="51:75" x14ac:dyDescent="0.3">
      <c r="AY4065" s="251" t="e">
        <f>VLOOKUP(C4065,#REF!, 2,FALSE)</f>
        <v>#REF!</v>
      </c>
      <c r="BM4065" s="191" t="s">
        <v>8707</v>
      </c>
      <c r="BN4065" s="191" t="s">
        <v>711</v>
      </c>
      <c r="BO4065" s="191" t="s">
        <v>2984</v>
      </c>
      <c r="BU4065" s="191" t="s">
        <v>8707</v>
      </c>
      <c r="BV4065" s="191" t="s">
        <v>711</v>
      </c>
      <c r="BW4065" s="191" t="s">
        <v>2984</v>
      </c>
    </row>
    <row r="4066" spans="51:75" x14ac:dyDescent="0.3">
      <c r="AY4066" s="251" t="e">
        <f>VLOOKUP(C4066,#REF!, 2,FALSE)</f>
        <v>#REF!</v>
      </c>
      <c r="BM4066" s="191" t="s">
        <v>8708</v>
      </c>
      <c r="BN4066" s="191" t="s">
        <v>711</v>
      </c>
      <c r="BO4066" s="191" t="s">
        <v>2984</v>
      </c>
      <c r="BU4066" s="191" t="s">
        <v>8708</v>
      </c>
      <c r="BV4066" s="191" t="s">
        <v>711</v>
      </c>
      <c r="BW4066" s="191" t="s">
        <v>2984</v>
      </c>
    </row>
    <row r="4067" spans="51:75" x14ac:dyDescent="0.3">
      <c r="AY4067" s="251" t="e">
        <f>VLOOKUP(C4067,#REF!, 2,FALSE)</f>
        <v>#REF!</v>
      </c>
      <c r="BM4067" s="191" t="s">
        <v>8709</v>
      </c>
      <c r="BN4067" s="191" t="s">
        <v>929</v>
      </c>
      <c r="BO4067" s="191" t="s">
        <v>2984</v>
      </c>
      <c r="BU4067" s="191" t="s">
        <v>8709</v>
      </c>
      <c r="BV4067" s="191" t="s">
        <v>929</v>
      </c>
      <c r="BW4067" s="191" t="s">
        <v>2984</v>
      </c>
    </row>
    <row r="4068" spans="51:75" x14ac:dyDescent="0.3">
      <c r="AY4068" s="251" t="e">
        <f>VLOOKUP(C4068,#REF!, 2,FALSE)</f>
        <v>#REF!</v>
      </c>
      <c r="BM4068" s="191" t="s">
        <v>8710</v>
      </c>
      <c r="BN4068" s="191" t="s">
        <v>1497</v>
      </c>
      <c r="BO4068" s="191" t="s">
        <v>2984</v>
      </c>
      <c r="BU4068" s="191" t="s">
        <v>8710</v>
      </c>
      <c r="BV4068" s="191" t="s">
        <v>1497</v>
      </c>
      <c r="BW4068" s="191" t="s">
        <v>2984</v>
      </c>
    </row>
    <row r="4069" spans="51:75" x14ac:dyDescent="0.3">
      <c r="AY4069" s="251" t="e">
        <f>VLOOKUP(C4069,#REF!, 2,FALSE)</f>
        <v>#REF!</v>
      </c>
      <c r="BM4069" s="191" t="s">
        <v>8712</v>
      </c>
      <c r="BN4069" s="191" t="s">
        <v>637</v>
      </c>
      <c r="BO4069" s="191" t="s">
        <v>8713</v>
      </c>
      <c r="BU4069" s="191" t="s">
        <v>8712</v>
      </c>
      <c r="BV4069" s="191" t="s">
        <v>637</v>
      </c>
      <c r="BW4069" s="191" t="s">
        <v>8713</v>
      </c>
    </row>
    <row r="4070" spans="51:75" x14ac:dyDescent="0.3">
      <c r="AY4070" s="251" t="e">
        <f>VLOOKUP(C4070,#REF!, 2,FALSE)</f>
        <v>#REF!</v>
      </c>
      <c r="BM4070" s="191" t="s">
        <v>8714</v>
      </c>
      <c r="BN4070" s="191" t="s">
        <v>618</v>
      </c>
      <c r="BO4070" s="191" t="s">
        <v>2984</v>
      </c>
      <c r="BU4070" s="191" t="s">
        <v>8714</v>
      </c>
      <c r="BV4070" s="191" t="s">
        <v>618</v>
      </c>
      <c r="BW4070" s="191" t="s">
        <v>2984</v>
      </c>
    </row>
    <row r="4071" spans="51:75" x14ac:dyDescent="0.3">
      <c r="AY4071" s="251" t="e">
        <f>VLOOKUP(C4071,#REF!, 2,FALSE)</f>
        <v>#REF!</v>
      </c>
      <c r="BM4071" s="191" t="s">
        <v>8715</v>
      </c>
      <c r="BN4071" s="191" t="s">
        <v>640</v>
      </c>
      <c r="BO4071" s="191" t="s">
        <v>2984</v>
      </c>
      <c r="BU4071" s="191" t="s">
        <v>8715</v>
      </c>
      <c r="BV4071" s="191" t="s">
        <v>640</v>
      </c>
      <c r="BW4071" s="191" t="s">
        <v>2984</v>
      </c>
    </row>
    <row r="4072" spans="51:75" x14ac:dyDescent="0.3">
      <c r="AY4072" s="251" t="e">
        <f>VLOOKUP(C4072,#REF!, 2,FALSE)</f>
        <v>#REF!</v>
      </c>
      <c r="BM4072" s="191" t="s">
        <v>8716</v>
      </c>
      <c r="BN4072" s="191" t="s">
        <v>614</v>
      </c>
      <c r="BO4072" s="191" t="s">
        <v>2984</v>
      </c>
      <c r="BU4072" s="191" t="s">
        <v>8716</v>
      </c>
      <c r="BV4072" s="191" t="s">
        <v>614</v>
      </c>
      <c r="BW4072" s="191" t="s">
        <v>2984</v>
      </c>
    </row>
    <row r="4073" spans="51:75" x14ac:dyDescent="0.3">
      <c r="AY4073" s="251" t="e">
        <f>VLOOKUP(C4073,#REF!, 2,FALSE)</f>
        <v>#REF!</v>
      </c>
      <c r="BM4073" s="191" t="s">
        <v>8717</v>
      </c>
      <c r="BN4073" s="191" t="s">
        <v>618</v>
      </c>
      <c r="BO4073" s="191" t="s">
        <v>2984</v>
      </c>
      <c r="BU4073" s="191" t="s">
        <v>8717</v>
      </c>
      <c r="BV4073" s="191" t="s">
        <v>618</v>
      </c>
      <c r="BW4073" s="191" t="s">
        <v>2984</v>
      </c>
    </row>
    <row r="4074" spans="51:75" x14ac:dyDescent="0.3">
      <c r="AY4074" s="251" t="e">
        <f>VLOOKUP(C4074,#REF!, 2,FALSE)</f>
        <v>#REF!</v>
      </c>
      <c r="BM4074" s="191" t="s">
        <v>8719</v>
      </c>
      <c r="BN4074" s="191" t="s">
        <v>711</v>
      </c>
      <c r="BO4074" s="191" t="s">
        <v>2984</v>
      </c>
      <c r="BU4074" s="191" t="s">
        <v>8719</v>
      </c>
      <c r="BV4074" s="191" t="s">
        <v>711</v>
      </c>
      <c r="BW4074" s="191" t="s">
        <v>2984</v>
      </c>
    </row>
    <row r="4075" spans="51:75" x14ac:dyDescent="0.3">
      <c r="AY4075" s="251" t="e">
        <f>VLOOKUP(C4075,#REF!, 2,FALSE)</f>
        <v>#REF!</v>
      </c>
      <c r="BM4075" s="191" t="s">
        <v>1481</v>
      </c>
      <c r="BN4075" s="191" t="s">
        <v>941</v>
      </c>
      <c r="BO4075" s="191" t="s">
        <v>2984</v>
      </c>
      <c r="BU4075" s="191" t="s">
        <v>1481</v>
      </c>
      <c r="BV4075" s="191" t="s">
        <v>941</v>
      </c>
      <c r="BW4075" s="191" t="s">
        <v>2984</v>
      </c>
    </row>
    <row r="4076" spans="51:75" x14ac:dyDescent="0.3">
      <c r="AY4076" s="251" t="e">
        <f>VLOOKUP(C4076,#REF!, 2,FALSE)</f>
        <v>#REF!</v>
      </c>
      <c r="BM4076" s="191" t="s">
        <v>1482</v>
      </c>
      <c r="BN4076" s="191" t="s">
        <v>1497</v>
      </c>
      <c r="BO4076" s="191" t="s">
        <v>2984</v>
      </c>
      <c r="BU4076" s="191" t="s">
        <v>1482</v>
      </c>
      <c r="BV4076" s="191" t="s">
        <v>1497</v>
      </c>
      <c r="BW4076" s="191" t="s">
        <v>2984</v>
      </c>
    </row>
    <row r="4077" spans="51:75" x14ac:dyDescent="0.3">
      <c r="AY4077" s="251" t="e">
        <f>VLOOKUP(C4077,#REF!, 2,FALSE)</f>
        <v>#REF!</v>
      </c>
      <c r="BM4077" s="191" t="s">
        <v>8721</v>
      </c>
      <c r="BN4077" s="191" t="s">
        <v>1497</v>
      </c>
      <c r="BO4077" s="191" t="s">
        <v>2984</v>
      </c>
      <c r="BU4077" s="191" t="s">
        <v>8721</v>
      </c>
      <c r="BV4077" s="191" t="s">
        <v>1497</v>
      </c>
      <c r="BW4077" s="191" t="s">
        <v>2984</v>
      </c>
    </row>
    <row r="4078" spans="51:75" x14ac:dyDescent="0.3">
      <c r="AY4078" s="251" t="e">
        <f>VLOOKUP(C4078,#REF!, 2,FALSE)</f>
        <v>#REF!</v>
      </c>
      <c r="BM4078" s="191" t="s">
        <v>1483</v>
      </c>
      <c r="BN4078" s="191" t="s">
        <v>2984</v>
      </c>
      <c r="BO4078" s="191" t="s">
        <v>2984</v>
      </c>
      <c r="BU4078" s="191" t="s">
        <v>1483</v>
      </c>
      <c r="BV4078" s="191" t="s">
        <v>2984</v>
      </c>
      <c r="BW4078" s="191" t="s">
        <v>2984</v>
      </c>
    </row>
    <row r="4079" spans="51:75" x14ac:dyDescent="0.3">
      <c r="AY4079" s="251" t="e">
        <f>VLOOKUP(C4079,#REF!, 2,FALSE)</f>
        <v>#REF!</v>
      </c>
      <c r="BM4079" s="191" t="s">
        <v>1484</v>
      </c>
      <c r="BN4079" s="191" t="s">
        <v>662</v>
      </c>
      <c r="BO4079" s="191" t="s">
        <v>2984</v>
      </c>
      <c r="BU4079" s="191" t="s">
        <v>1484</v>
      </c>
      <c r="BV4079" s="191" t="s">
        <v>662</v>
      </c>
      <c r="BW4079" s="191" t="s">
        <v>2984</v>
      </c>
    </row>
    <row r="4080" spans="51:75" x14ac:dyDescent="0.3">
      <c r="AY4080" s="251" t="e">
        <f>VLOOKUP(C4080,#REF!, 2,FALSE)</f>
        <v>#REF!</v>
      </c>
      <c r="BM4080" s="191" t="s">
        <v>8722</v>
      </c>
      <c r="BN4080" s="191" t="s">
        <v>615</v>
      </c>
      <c r="BO4080" s="191" t="s">
        <v>2984</v>
      </c>
      <c r="BU4080" s="191" t="s">
        <v>8722</v>
      </c>
      <c r="BV4080" s="191" t="s">
        <v>615</v>
      </c>
      <c r="BW4080" s="191" t="s">
        <v>2984</v>
      </c>
    </row>
    <row r="4081" spans="51:75" x14ac:dyDescent="0.3">
      <c r="AY4081" s="251" t="e">
        <f>VLOOKUP(C4081,#REF!, 2,FALSE)</f>
        <v>#REF!</v>
      </c>
      <c r="BM4081" s="191" t="s">
        <v>1485</v>
      </c>
      <c r="BN4081" s="191" t="s">
        <v>2984</v>
      </c>
      <c r="BO4081" s="191" t="s">
        <v>2984</v>
      </c>
      <c r="BU4081" s="191" t="s">
        <v>1485</v>
      </c>
      <c r="BV4081" s="191" t="s">
        <v>2984</v>
      </c>
      <c r="BW4081" s="191" t="s">
        <v>2984</v>
      </c>
    </row>
    <row r="4082" spans="51:75" x14ac:dyDescent="0.3">
      <c r="AY4082" s="251" t="e">
        <f>VLOOKUP(C4082,#REF!, 2,FALSE)</f>
        <v>#REF!</v>
      </c>
      <c r="BM4082" s="191" t="s">
        <v>1486</v>
      </c>
      <c r="BN4082" s="191" t="s">
        <v>924</v>
      </c>
      <c r="BO4082" s="191" t="s">
        <v>2984</v>
      </c>
      <c r="BU4082" s="191" t="s">
        <v>1486</v>
      </c>
      <c r="BV4082" s="191" t="s">
        <v>924</v>
      </c>
      <c r="BW4082" s="191" t="s">
        <v>2984</v>
      </c>
    </row>
    <row r="4083" spans="51:75" x14ac:dyDescent="0.3">
      <c r="AY4083" s="251" t="e">
        <f>VLOOKUP(C4083,#REF!, 2,FALSE)</f>
        <v>#REF!</v>
      </c>
      <c r="BM4083" s="191" t="s">
        <v>1487</v>
      </c>
      <c r="BN4083" s="191" t="s">
        <v>622</v>
      </c>
      <c r="BO4083" s="191" t="s">
        <v>2984</v>
      </c>
      <c r="BU4083" s="191" t="s">
        <v>1487</v>
      </c>
      <c r="BV4083" s="191" t="s">
        <v>622</v>
      </c>
      <c r="BW4083" s="191" t="s">
        <v>2984</v>
      </c>
    </row>
    <row r="4084" spans="51:75" x14ac:dyDescent="0.3">
      <c r="AY4084" s="251" t="e">
        <f>VLOOKUP(C4084,#REF!, 2,FALSE)</f>
        <v>#REF!</v>
      </c>
      <c r="BM4084" s="191" t="s">
        <v>8723</v>
      </c>
      <c r="BN4084" s="191" t="s">
        <v>929</v>
      </c>
      <c r="BO4084" s="191" t="s">
        <v>8724</v>
      </c>
      <c r="BU4084" s="191" t="s">
        <v>8723</v>
      </c>
      <c r="BV4084" s="191" t="s">
        <v>929</v>
      </c>
      <c r="BW4084" s="191" t="s">
        <v>8724</v>
      </c>
    </row>
    <row r="4085" spans="51:75" x14ac:dyDescent="0.3">
      <c r="AY4085" s="251" t="e">
        <f>VLOOKUP(C4085,#REF!, 2,FALSE)</f>
        <v>#REF!</v>
      </c>
      <c r="BM4085" s="191" t="s">
        <v>8725</v>
      </c>
      <c r="BN4085" s="191" t="s">
        <v>924</v>
      </c>
      <c r="BO4085" s="191" t="s">
        <v>2984</v>
      </c>
      <c r="BU4085" s="191" t="s">
        <v>8725</v>
      </c>
      <c r="BV4085" s="191" t="s">
        <v>924</v>
      </c>
      <c r="BW4085" s="191" t="s">
        <v>2984</v>
      </c>
    </row>
    <row r="4086" spans="51:75" x14ac:dyDescent="0.3">
      <c r="AY4086" s="251" t="e">
        <f>VLOOKUP(C4086,#REF!, 2,FALSE)</f>
        <v>#REF!</v>
      </c>
      <c r="BM4086" s="191" t="s">
        <v>8727</v>
      </c>
      <c r="BN4086" s="191" t="s">
        <v>16989</v>
      </c>
      <c r="BO4086" s="191" t="s">
        <v>2984</v>
      </c>
      <c r="BU4086" s="191" t="s">
        <v>8727</v>
      </c>
      <c r="BV4086" s="191" t="s">
        <v>16989</v>
      </c>
      <c r="BW4086" s="191" t="s">
        <v>2984</v>
      </c>
    </row>
    <row r="4087" spans="51:75" x14ac:dyDescent="0.3">
      <c r="AY4087" s="251" t="e">
        <f>VLOOKUP(C4087,#REF!, 2,FALSE)</f>
        <v>#REF!</v>
      </c>
      <c r="BM4087" s="191" t="s">
        <v>8728</v>
      </c>
      <c r="BN4087" s="191" t="s">
        <v>16989</v>
      </c>
      <c r="BO4087" s="191" t="s">
        <v>2984</v>
      </c>
      <c r="BU4087" s="191" t="s">
        <v>8728</v>
      </c>
      <c r="BV4087" s="191" t="s">
        <v>16989</v>
      </c>
      <c r="BW4087" s="191" t="s">
        <v>2984</v>
      </c>
    </row>
    <row r="4088" spans="51:75" x14ac:dyDescent="0.3">
      <c r="AY4088" s="251" t="e">
        <f>VLOOKUP(C4088,#REF!, 2,FALSE)</f>
        <v>#REF!</v>
      </c>
      <c r="BM4088" s="191" t="s">
        <v>482</v>
      </c>
      <c r="BN4088" s="191" t="s">
        <v>16989</v>
      </c>
      <c r="BO4088" s="191" t="s">
        <v>2984</v>
      </c>
      <c r="BU4088" s="191" t="s">
        <v>482</v>
      </c>
      <c r="BV4088" s="191" t="s">
        <v>16989</v>
      </c>
      <c r="BW4088" s="191" t="s">
        <v>2984</v>
      </c>
    </row>
    <row r="4089" spans="51:75" x14ac:dyDescent="0.3">
      <c r="AY4089" s="251" t="e">
        <f>VLOOKUP(C4089,#REF!, 2,FALSE)</f>
        <v>#REF!</v>
      </c>
      <c r="BM4089" s="191" t="s">
        <v>8729</v>
      </c>
      <c r="BN4089" s="191" t="s">
        <v>3253</v>
      </c>
      <c r="BO4089" s="191" t="s">
        <v>2984</v>
      </c>
      <c r="BU4089" s="191" t="s">
        <v>8729</v>
      </c>
      <c r="BV4089" s="191" t="s">
        <v>3253</v>
      </c>
      <c r="BW4089" s="191" t="s">
        <v>2984</v>
      </c>
    </row>
    <row r="4090" spans="51:75" x14ac:dyDescent="0.3">
      <c r="AY4090" s="251" t="e">
        <f>VLOOKUP(C4090,#REF!, 2,FALSE)</f>
        <v>#REF!</v>
      </c>
      <c r="BM4090" s="191" t="s">
        <v>1488</v>
      </c>
      <c r="BN4090" s="191" t="s">
        <v>16989</v>
      </c>
      <c r="BO4090" s="191" t="s">
        <v>2984</v>
      </c>
      <c r="BU4090" s="191" t="s">
        <v>1488</v>
      </c>
      <c r="BV4090" s="191" t="s">
        <v>16989</v>
      </c>
      <c r="BW4090" s="191" t="s">
        <v>2984</v>
      </c>
    </row>
    <row r="4091" spans="51:75" x14ac:dyDescent="0.3">
      <c r="AY4091" s="251" t="e">
        <f>VLOOKUP(C4091,#REF!, 2,FALSE)</f>
        <v>#REF!</v>
      </c>
      <c r="BM4091" s="191" t="s">
        <v>490</v>
      </c>
      <c r="BN4091" s="191" t="s">
        <v>640</v>
      </c>
      <c r="BO4091" s="191" t="s">
        <v>2984</v>
      </c>
      <c r="BU4091" s="191" t="s">
        <v>490</v>
      </c>
      <c r="BV4091" s="191" t="s">
        <v>640</v>
      </c>
      <c r="BW4091" s="191" t="s">
        <v>2984</v>
      </c>
    </row>
    <row r="4092" spans="51:75" x14ac:dyDescent="0.3">
      <c r="AY4092" s="251" t="e">
        <f>VLOOKUP(C4092,#REF!, 2,FALSE)</f>
        <v>#REF!</v>
      </c>
      <c r="BM4092" s="191" t="s">
        <v>8730</v>
      </c>
      <c r="BN4092" s="191" t="s">
        <v>16989</v>
      </c>
      <c r="BO4092" s="191" t="s">
        <v>2984</v>
      </c>
      <c r="BU4092" s="191" t="s">
        <v>8730</v>
      </c>
      <c r="BV4092" s="191" t="s">
        <v>16989</v>
      </c>
      <c r="BW4092" s="191" t="s">
        <v>2984</v>
      </c>
    </row>
    <row r="4093" spans="51:75" x14ac:dyDescent="0.3">
      <c r="AY4093" s="251" t="e">
        <f>VLOOKUP(C4093,#REF!, 2,FALSE)</f>
        <v>#REF!</v>
      </c>
      <c r="BM4093" s="191" t="s">
        <v>8731</v>
      </c>
      <c r="BN4093" s="191" t="s">
        <v>16989</v>
      </c>
      <c r="BO4093" s="191" t="s">
        <v>2984</v>
      </c>
      <c r="BU4093" s="191" t="s">
        <v>8731</v>
      </c>
      <c r="BV4093" s="191" t="s">
        <v>16989</v>
      </c>
      <c r="BW4093" s="191" t="s">
        <v>2984</v>
      </c>
    </row>
    <row r="4094" spans="51:75" x14ac:dyDescent="0.3">
      <c r="AY4094" s="251" t="e">
        <f>VLOOKUP(C4094,#REF!, 2,FALSE)</f>
        <v>#REF!</v>
      </c>
      <c r="BM4094" s="191" t="s">
        <v>471</v>
      </c>
      <c r="BN4094" s="191" t="s">
        <v>16989</v>
      </c>
      <c r="BO4094" s="191" t="s">
        <v>2984</v>
      </c>
      <c r="BU4094" s="191" t="s">
        <v>471</v>
      </c>
      <c r="BV4094" s="191" t="s">
        <v>16989</v>
      </c>
      <c r="BW4094" s="191" t="s">
        <v>2984</v>
      </c>
    </row>
    <row r="4095" spans="51:75" x14ac:dyDescent="0.3">
      <c r="AY4095" s="251" t="e">
        <f>VLOOKUP(C4095,#REF!, 2,FALSE)</f>
        <v>#REF!</v>
      </c>
      <c r="BM4095" s="191" t="s">
        <v>1489</v>
      </c>
      <c r="BN4095" s="191" t="s">
        <v>16989</v>
      </c>
      <c r="BO4095" s="191" t="s">
        <v>2984</v>
      </c>
      <c r="BU4095" s="191" t="s">
        <v>1489</v>
      </c>
      <c r="BV4095" s="191" t="s">
        <v>16989</v>
      </c>
      <c r="BW4095" s="191" t="s">
        <v>2984</v>
      </c>
    </row>
    <row r="4096" spans="51:75" x14ac:dyDescent="0.3">
      <c r="AY4096" s="251" t="e">
        <f>VLOOKUP(C4096,#REF!, 2,FALSE)</f>
        <v>#REF!</v>
      </c>
      <c r="BM4096" s="191" t="s">
        <v>1504</v>
      </c>
      <c r="BN4096" s="191" t="s">
        <v>16989</v>
      </c>
      <c r="BO4096" s="191" t="s">
        <v>2984</v>
      </c>
      <c r="BU4096" s="191" t="s">
        <v>1504</v>
      </c>
      <c r="BV4096" s="191" t="s">
        <v>16989</v>
      </c>
      <c r="BW4096" s="191" t="s">
        <v>2984</v>
      </c>
    </row>
    <row r="4097" spans="51:75" x14ac:dyDescent="0.3">
      <c r="AY4097" s="251" t="e">
        <f>VLOOKUP(C4097,#REF!, 2,FALSE)</f>
        <v>#REF!</v>
      </c>
      <c r="BM4097" s="191" t="s">
        <v>1505</v>
      </c>
      <c r="BN4097" s="191" t="s">
        <v>16989</v>
      </c>
      <c r="BO4097" s="191" t="s">
        <v>2984</v>
      </c>
      <c r="BU4097" s="191" t="s">
        <v>1505</v>
      </c>
      <c r="BV4097" s="191" t="s">
        <v>16989</v>
      </c>
      <c r="BW4097" s="191" t="s">
        <v>2984</v>
      </c>
    </row>
    <row r="4098" spans="51:75" x14ac:dyDescent="0.3">
      <c r="AY4098" s="251" t="e">
        <f>VLOOKUP(C4098,#REF!, 2,FALSE)</f>
        <v>#REF!</v>
      </c>
      <c r="BM4098" s="191" t="s">
        <v>1506</v>
      </c>
      <c r="BN4098" s="191" t="s">
        <v>16989</v>
      </c>
      <c r="BO4098" s="191" t="s">
        <v>2984</v>
      </c>
      <c r="BU4098" s="191" t="s">
        <v>1506</v>
      </c>
      <c r="BV4098" s="191" t="s">
        <v>16989</v>
      </c>
      <c r="BW4098" s="191" t="s">
        <v>2984</v>
      </c>
    </row>
    <row r="4099" spans="51:75" x14ac:dyDescent="0.3">
      <c r="AY4099" s="251" t="e">
        <f>VLOOKUP(C4099,#REF!, 2,FALSE)</f>
        <v>#REF!</v>
      </c>
      <c r="BM4099" s="191" t="s">
        <v>8733</v>
      </c>
      <c r="BN4099" s="191" t="s">
        <v>16989</v>
      </c>
      <c r="BO4099" s="191" t="s">
        <v>2984</v>
      </c>
      <c r="BU4099" s="191" t="s">
        <v>8733</v>
      </c>
      <c r="BV4099" s="191" t="s">
        <v>16989</v>
      </c>
      <c r="BW4099" s="191" t="s">
        <v>2984</v>
      </c>
    </row>
    <row r="4100" spans="51:75" x14ac:dyDescent="0.3">
      <c r="AY4100" s="251" t="e">
        <f>VLOOKUP(C4100,#REF!, 2,FALSE)</f>
        <v>#REF!</v>
      </c>
      <c r="BM4100" s="191" t="s">
        <v>1507</v>
      </c>
      <c r="BN4100" s="191" t="s">
        <v>640</v>
      </c>
      <c r="BO4100" s="191" t="s">
        <v>2984</v>
      </c>
      <c r="BU4100" s="191" t="s">
        <v>1507</v>
      </c>
      <c r="BV4100" s="191" t="s">
        <v>640</v>
      </c>
      <c r="BW4100" s="191" t="s">
        <v>2984</v>
      </c>
    </row>
    <row r="4101" spans="51:75" x14ac:dyDescent="0.3">
      <c r="AY4101" s="251" t="e">
        <f>VLOOKUP(C4101,#REF!, 2,FALSE)</f>
        <v>#REF!</v>
      </c>
      <c r="BM4101" s="191" t="s">
        <v>8734</v>
      </c>
      <c r="BN4101" s="191" t="s">
        <v>16989</v>
      </c>
      <c r="BO4101" s="191" t="s">
        <v>2984</v>
      </c>
      <c r="BU4101" s="191" t="s">
        <v>8734</v>
      </c>
      <c r="BV4101" s="191" t="s">
        <v>16989</v>
      </c>
      <c r="BW4101" s="191" t="s">
        <v>2984</v>
      </c>
    </row>
    <row r="4102" spans="51:75" x14ac:dyDescent="0.3">
      <c r="AY4102" s="251" t="e">
        <f>VLOOKUP(C4102,#REF!, 2,FALSE)</f>
        <v>#REF!</v>
      </c>
      <c r="BM4102" s="191" t="s">
        <v>8735</v>
      </c>
      <c r="BN4102" s="191" t="s">
        <v>3006</v>
      </c>
      <c r="BO4102" s="191" t="s">
        <v>2984</v>
      </c>
      <c r="BU4102" s="191" t="s">
        <v>8735</v>
      </c>
      <c r="BV4102" s="191" t="s">
        <v>3006</v>
      </c>
      <c r="BW4102" s="191" t="s">
        <v>2984</v>
      </c>
    </row>
    <row r="4103" spans="51:75" x14ac:dyDescent="0.3">
      <c r="AY4103" s="251" t="e">
        <f>VLOOKUP(C4103,#REF!, 2,FALSE)</f>
        <v>#REF!</v>
      </c>
      <c r="BM4103" s="191" t="s">
        <v>8736</v>
      </c>
      <c r="BN4103" s="191" t="s">
        <v>16989</v>
      </c>
      <c r="BO4103" s="191" t="s">
        <v>2984</v>
      </c>
      <c r="BU4103" s="191" t="s">
        <v>8736</v>
      </c>
      <c r="BV4103" s="191" t="s">
        <v>16989</v>
      </c>
      <c r="BW4103" s="191" t="s">
        <v>2984</v>
      </c>
    </row>
    <row r="4104" spans="51:75" x14ac:dyDescent="0.3">
      <c r="AY4104" s="251" t="e">
        <f>VLOOKUP(C4104,#REF!, 2,FALSE)</f>
        <v>#REF!</v>
      </c>
      <c r="BM4104" s="191" t="s">
        <v>8738</v>
      </c>
      <c r="BN4104" s="191" t="s">
        <v>16989</v>
      </c>
      <c r="BO4104" s="191" t="s">
        <v>2984</v>
      </c>
      <c r="BU4104" s="191" t="s">
        <v>8738</v>
      </c>
      <c r="BV4104" s="191" t="s">
        <v>16989</v>
      </c>
      <c r="BW4104" s="191" t="s">
        <v>2984</v>
      </c>
    </row>
    <row r="4105" spans="51:75" x14ac:dyDescent="0.3">
      <c r="AY4105" s="251" t="e">
        <f>VLOOKUP(C4105,#REF!, 2,FALSE)</f>
        <v>#REF!</v>
      </c>
      <c r="BM4105" s="191" t="s">
        <v>1510</v>
      </c>
      <c r="BN4105" s="191" t="s">
        <v>1446</v>
      </c>
      <c r="BO4105" s="191" t="s">
        <v>2984</v>
      </c>
      <c r="BU4105" s="191" t="s">
        <v>1510</v>
      </c>
      <c r="BV4105" s="191" t="s">
        <v>1446</v>
      </c>
      <c r="BW4105" s="191" t="s">
        <v>2984</v>
      </c>
    </row>
    <row r="4106" spans="51:75" x14ac:dyDescent="0.3">
      <c r="AY4106" s="251" t="e">
        <f>VLOOKUP(C4106,#REF!, 2,FALSE)</f>
        <v>#REF!</v>
      </c>
      <c r="BM4106" s="191" t="s">
        <v>8739</v>
      </c>
      <c r="BN4106" s="191" t="s">
        <v>1446</v>
      </c>
      <c r="BO4106" s="191" t="s">
        <v>2984</v>
      </c>
      <c r="BU4106" s="191" t="s">
        <v>8739</v>
      </c>
      <c r="BV4106" s="191" t="s">
        <v>1446</v>
      </c>
      <c r="BW4106" s="191" t="s">
        <v>2984</v>
      </c>
    </row>
    <row r="4107" spans="51:75" x14ac:dyDescent="0.3">
      <c r="AY4107" s="251" t="e">
        <f>VLOOKUP(C4107,#REF!, 2,FALSE)</f>
        <v>#REF!</v>
      </c>
      <c r="BM4107" s="191" t="s">
        <v>8740</v>
      </c>
      <c r="BN4107" s="191" t="s">
        <v>798</v>
      </c>
      <c r="BO4107" s="191" t="s">
        <v>2984</v>
      </c>
      <c r="BU4107" s="191" t="s">
        <v>8740</v>
      </c>
      <c r="BV4107" s="191" t="s">
        <v>798</v>
      </c>
      <c r="BW4107" s="191" t="s">
        <v>2984</v>
      </c>
    </row>
    <row r="4108" spans="51:75" x14ac:dyDescent="0.3">
      <c r="AY4108" s="251" t="e">
        <f>VLOOKUP(C4108,#REF!, 2,FALSE)</f>
        <v>#REF!</v>
      </c>
      <c r="BM4108" s="191" t="s">
        <v>8742</v>
      </c>
      <c r="BN4108" s="191" t="s">
        <v>2984</v>
      </c>
      <c r="BO4108" s="191" t="s">
        <v>2984</v>
      </c>
      <c r="BU4108" s="191" t="s">
        <v>8742</v>
      </c>
      <c r="BV4108" s="191" t="s">
        <v>2984</v>
      </c>
      <c r="BW4108" s="191" t="s">
        <v>2984</v>
      </c>
    </row>
    <row r="4109" spans="51:75" x14ac:dyDescent="0.3">
      <c r="AY4109" s="251" t="e">
        <f>VLOOKUP(C4109,#REF!, 2,FALSE)</f>
        <v>#REF!</v>
      </c>
      <c r="BM4109" s="191" t="s">
        <v>8744</v>
      </c>
      <c r="BN4109" s="191" t="s">
        <v>2984</v>
      </c>
      <c r="BO4109" s="191" t="s">
        <v>2984</v>
      </c>
      <c r="BU4109" s="191" t="s">
        <v>8744</v>
      </c>
      <c r="BV4109" s="191" t="s">
        <v>2984</v>
      </c>
      <c r="BW4109" s="191" t="s">
        <v>2984</v>
      </c>
    </row>
    <row r="4110" spans="51:75" x14ac:dyDescent="0.3">
      <c r="AY4110" s="251" t="e">
        <f>VLOOKUP(C4110,#REF!, 2,FALSE)</f>
        <v>#REF!</v>
      </c>
      <c r="BM4110" s="191" t="s">
        <v>8745</v>
      </c>
      <c r="BN4110" s="191" t="s">
        <v>2984</v>
      </c>
      <c r="BO4110" s="191" t="s">
        <v>2984</v>
      </c>
      <c r="BU4110" s="191" t="s">
        <v>8745</v>
      </c>
      <c r="BV4110" s="191" t="s">
        <v>2984</v>
      </c>
      <c r="BW4110" s="191" t="s">
        <v>2984</v>
      </c>
    </row>
    <row r="4111" spans="51:75" x14ac:dyDescent="0.3">
      <c r="AY4111" s="251" t="e">
        <f>VLOOKUP(C4111,#REF!, 2,FALSE)</f>
        <v>#REF!</v>
      </c>
      <c r="BM4111" s="191" t="s">
        <v>8746</v>
      </c>
      <c r="BN4111" s="191" t="s">
        <v>16989</v>
      </c>
      <c r="BO4111" s="191" t="s">
        <v>2984</v>
      </c>
      <c r="BU4111" s="191" t="s">
        <v>8746</v>
      </c>
      <c r="BV4111" s="191" t="s">
        <v>16989</v>
      </c>
      <c r="BW4111" s="191" t="s">
        <v>2984</v>
      </c>
    </row>
    <row r="4112" spans="51:75" x14ac:dyDescent="0.3">
      <c r="AY4112" s="251" t="e">
        <f>VLOOKUP(C4112,#REF!, 2,FALSE)</f>
        <v>#REF!</v>
      </c>
      <c r="BM4112" s="191" t="s">
        <v>8747</v>
      </c>
      <c r="BN4112" s="191" t="s">
        <v>2984</v>
      </c>
      <c r="BO4112" s="191" t="s">
        <v>2984</v>
      </c>
      <c r="BU4112" s="191" t="s">
        <v>8747</v>
      </c>
      <c r="BV4112" s="191" t="s">
        <v>2984</v>
      </c>
      <c r="BW4112" s="191" t="s">
        <v>2984</v>
      </c>
    </row>
    <row r="4113" spans="51:75" x14ac:dyDescent="0.3">
      <c r="AY4113" s="251" t="e">
        <f>VLOOKUP(C4113,#REF!, 2,FALSE)</f>
        <v>#REF!</v>
      </c>
      <c r="BM4113" s="191" t="s">
        <v>8749</v>
      </c>
      <c r="BN4113" s="191" t="s">
        <v>1014</v>
      </c>
      <c r="BO4113" s="191" t="s">
        <v>2984</v>
      </c>
      <c r="BU4113" s="191" t="s">
        <v>8749</v>
      </c>
      <c r="BV4113" s="191" t="s">
        <v>1014</v>
      </c>
      <c r="BW4113" s="191" t="s">
        <v>2984</v>
      </c>
    </row>
    <row r="4114" spans="51:75" x14ac:dyDescent="0.3">
      <c r="AY4114" s="251" t="e">
        <f>VLOOKUP(C4114,#REF!, 2,FALSE)</f>
        <v>#REF!</v>
      </c>
      <c r="BM4114" s="191" t="s">
        <v>8750</v>
      </c>
      <c r="BN4114" s="191" t="s">
        <v>16989</v>
      </c>
      <c r="BO4114" s="191" t="s">
        <v>2984</v>
      </c>
      <c r="BU4114" s="191" t="s">
        <v>8750</v>
      </c>
      <c r="BV4114" s="191" t="s">
        <v>16989</v>
      </c>
      <c r="BW4114" s="191" t="s">
        <v>2984</v>
      </c>
    </row>
    <row r="4115" spans="51:75" x14ac:dyDescent="0.3">
      <c r="AY4115" s="251" t="e">
        <f>VLOOKUP(C4115,#REF!, 2,FALSE)</f>
        <v>#REF!</v>
      </c>
      <c r="BM4115" s="191" t="s">
        <v>8751</v>
      </c>
      <c r="BN4115" s="191" t="s">
        <v>1268</v>
      </c>
      <c r="BO4115" s="191" t="s">
        <v>8752</v>
      </c>
      <c r="BU4115" s="191" t="s">
        <v>8751</v>
      </c>
      <c r="BV4115" s="191" t="s">
        <v>1268</v>
      </c>
      <c r="BW4115" s="191" t="s">
        <v>8752</v>
      </c>
    </row>
    <row r="4116" spans="51:75" x14ac:dyDescent="0.3">
      <c r="AY4116" s="251" t="e">
        <f>VLOOKUP(C4116,#REF!, 2,FALSE)</f>
        <v>#REF!</v>
      </c>
      <c r="BM4116" s="191" t="s">
        <v>8753</v>
      </c>
      <c r="BN4116" s="191" t="s">
        <v>16989</v>
      </c>
      <c r="BO4116" s="191" t="s">
        <v>2984</v>
      </c>
      <c r="BU4116" s="191" t="s">
        <v>8753</v>
      </c>
      <c r="BV4116" s="191" t="s">
        <v>16989</v>
      </c>
      <c r="BW4116" s="191" t="s">
        <v>2984</v>
      </c>
    </row>
    <row r="4117" spans="51:75" x14ac:dyDescent="0.3">
      <c r="AY4117" s="251" t="e">
        <f>VLOOKUP(C4117,#REF!, 2,FALSE)</f>
        <v>#REF!</v>
      </c>
      <c r="BM4117" s="191" t="s">
        <v>8754</v>
      </c>
      <c r="BN4117" s="191" t="s">
        <v>792</v>
      </c>
      <c r="BO4117" s="191" t="s">
        <v>8755</v>
      </c>
      <c r="BU4117" s="191" t="s">
        <v>8754</v>
      </c>
      <c r="BV4117" s="191" t="s">
        <v>792</v>
      </c>
      <c r="BW4117" s="191" t="s">
        <v>8755</v>
      </c>
    </row>
    <row r="4118" spans="51:75" x14ac:dyDescent="0.3">
      <c r="AY4118" s="251" t="e">
        <f>VLOOKUP(C4118,#REF!, 2,FALSE)</f>
        <v>#REF!</v>
      </c>
      <c r="BM4118" s="191" t="s">
        <v>8756</v>
      </c>
      <c r="BN4118" s="191" t="s">
        <v>16989</v>
      </c>
      <c r="BO4118" s="191" t="s">
        <v>2984</v>
      </c>
      <c r="BU4118" s="191" t="s">
        <v>8756</v>
      </c>
      <c r="BV4118" s="191" t="s">
        <v>16989</v>
      </c>
      <c r="BW4118" s="191" t="s">
        <v>2984</v>
      </c>
    </row>
    <row r="4119" spans="51:75" x14ac:dyDescent="0.3">
      <c r="AY4119" s="251" t="e">
        <f>VLOOKUP(C4119,#REF!, 2,FALSE)</f>
        <v>#REF!</v>
      </c>
      <c r="BM4119" s="191" t="s">
        <v>8758</v>
      </c>
      <c r="BN4119" s="191" t="s">
        <v>16989</v>
      </c>
      <c r="BO4119" s="191" t="s">
        <v>2984</v>
      </c>
      <c r="BU4119" s="191" t="s">
        <v>8758</v>
      </c>
      <c r="BV4119" s="191" t="s">
        <v>16989</v>
      </c>
      <c r="BW4119" s="191" t="s">
        <v>2984</v>
      </c>
    </row>
    <row r="4120" spans="51:75" x14ac:dyDescent="0.3">
      <c r="AY4120" s="251" t="e">
        <f>VLOOKUP(C4120,#REF!, 2,FALSE)</f>
        <v>#REF!</v>
      </c>
      <c r="BM4120" s="191" t="s">
        <v>491</v>
      </c>
      <c r="BN4120" s="191" t="s">
        <v>2984</v>
      </c>
      <c r="BO4120" s="191" t="s">
        <v>2984</v>
      </c>
      <c r="BU4120" s="191" t="s">
        <v>491</v>
      </c>
      <c r="BV4120" s="191" t="s">
        <v>2984</v>
      </c>
      <c r="BW4120" s="191" t="s">
        <v>2984</v>
      </c>
    </row>
    <row r="4121" spans="51:75" x14ac:dyDescent="0.3">
      <c r="AY4121" s="251" t="e">
        <f>VLOOKUP(C4121,#REF!, 2,FALSE)</f>
        <v>#REF!</v>
      </c>
      <c r="BM4121" s="191" t="s">
        <v>455</v>
      </c>
      <c r="BN4121" s="191" t="s">
        <v>2984</v>
      </c>
      <c r="BO4121" s="191" t="s">
        <v>2984</v>
      </c>
      <c r="BU4121" s="191" t="s">
        <v>455</v>
      </c>
      <c r="BV4121" s="191" t="s">
        <v>2984</v>
      </c>
      <c r="BW4121" s="191" t="s">
        <v>2984</v>
      </c>
    </row>
    <row r="4122" spans="51:75" x14ac:dyDescent="0.3">
      <c r="AY4122" s="251" t="e">
        <f>VLOOKUP(C4122,#REF!, 2,FALSE)</f>
        <v>#REF!</v>
      </c>
      <c r="BM4122" s="191" t="s">
        <v>1511</v>
      </c>
      <c r="BN4122" s="191" t="s">
        <v>3253</v>
      </c>
      <c r="BO4122" s="191" t="s">
        <v>2984</v>
      </c>
      <c r="BU4122" s="191" t="s">
        <v>1511</v>
      </c>
      <c r="BV4122" s="191" t="s">
        <v>3253</v>
      </c>
      <c r="BW4122" s="191" t="s">
        <v>2984</v>
      </c>
    </row>
    <row r="4123" spans="51:75" x14ac:dyDescent="0.3">
      <c r="AY4123" s="251" t="e">
        <f>VLOOKUP(C4123,#REF!, 2,FALSE)</f>
        <v>#REF!</v>
      </c>
      <c r="BM4123" s="191" t="s">
        <v>8761</v>
      </c>
      <c r="BN4123" s="191" t="s">
        <v>16989</v>
      </c>
      <c r="BO4123" s="191" t="s">
        <v>2984</v>
      </c>
      <c r="BU4123" s="191" t="s">
        <v>8761</v>
      </c>
      <c r="BV4123" s="191" t="s">
        <v>16989</v>
      </c>
      <c r="BW4123" s="191" t="s">
        <v>2984</v>
      </c>
    </row>
    <row r="4124" spans="51:75" x14ac:dyDescent="0.3">
      <c r="AY4124" s="251" t="e">
        <f>VLOOKUP(C4124,#REF!, 2,FALSE)</f>
        <v>#REF!</v>
      </c>
      <c r="BM4124" s="191" t="s">
        <v>8762</v>
      </c>
      <c r="BN4124" s="191" t="s">
        <v>2984</v>
      </c>
      <c r="BO4124" s="191" t="s">
        <v>2984</v>
      </c>
      <c r="BU4124" s="191" t="s">
        <v>8762</v>
      </c>
      <c r="BV4124" s="191" t="s">
        <v>2984</v>
      </c>
      <c r="BW4124" s="191" t="s">
        <v>2984</v>
      </c>
    </row>
    <row r="4125" spans="51:75" x14ac:dyDescent="0.3">
      <c r="AY4125" s="251" t="e">
        <f>VLOOKUP(C4125,#REF!, 2,FALSE)</f>
        <v>#REF!</v>
      </c>
      <c r="BM4125" s="191" t="s">
        <v>8763</v>
      </c>
      <c r="BN4125" s="191" t="s">
        <v>2984</v>
      </c>
      <c r="BO4125" s="191" t="s">
        <v>2984</v>
      </c>
      <c r="BU4125" s="191" t="s">
        <v>8763</v>
      </c>
      <c r="BV4125" s="191" t="s">
        <v>2984</v>
      </c>
      <c r="BW4125" s="191" t="s">
        <v>2984</v>
      </c>
    </row>
    <row r="4126" spans="51:75" x14ac:dyDescent="0.3">
      <c r="AY4126" s="251" t="e">
        <f>VLOOKUP(C4126,#REF!, 2,FALSE)</f>
        <v>#REF!</v>
      </c>
      <c r="BM4126" s="191" t="s">
        <v>8764</v>
      </c>
      <c r="BN4126" s="191" t="s">
        <v>2984</v>
      </c>
      <c r="BO4126" s="191" t="s">
        <v>2984</v>
      </c>
      <c r="BU4126" s="191" t="s">
        <v>8764</v>
      </c>
      <c r="BV4126" s="191" t="s">
        <v>2984</v>
      </c>
      <c r="BW4126" s="191" t="s">
        <v>2984</v>
      </c>
    </row>
    <row r="4127" spans="51:75" x14ac:dyDescent="0.3">
      <c r="AY4127" s="251" t="e">
        <f>VLOOKUP(C4127,#REF!, 2,FALSE)</f>
        <v>#REF!</v>
      </c>
      <c r="BM4127" s="191" t="s">
        <v>8765</v>
      </c>
      <c r="BN4127" s="191" t="s">
        <v>2984</v>
      </c>
      <c r="BO4127" s="191" t="s">
        <v>2984</v>
      </c>
      <c r="BU4127" s="191" t="s">
        <v>8765</v>
      </c>
      <c r="BV4127" s="191" t="s">
        <v>2984</v>
      </c>
      <c r="BW4127" s="191" t="s">
        <v>2984</v>
      </c>
    </row>
    <row r="4128" spans="51:75" x14ac:dyDescent="0.3">
      <c r="AY4128" s="251" t="e">
        <f>VLOOKUP(C4128,#REF!, 2,FALSE)</f>
        <v>#REF!</v>
      </c>
      <c r="BM4128" s="191" t="s">
        <v>8766</v>
      </c>
      <c r="BN4128" s="191" t="s">
        <v>3253</v>
      </c>
      <c r="BO4128" s="191" t="s">
        <v>2175</v>
      </c>
      <c r="BU4128" s="191" t="s">
        <v>8766</v>
      </c>
      <c r="BV4128" s="191" t="s">
        <v>3253</v>
      </c>
      <c r="BW4128" s="191" t="s">
        <v>2175</v>
      </c>
    </row>
    <row r="4129" spans="51:75" x14ac:dyDescent="0.3">
      <c r="AY4129" s="251" t="e">
        <f>VLOOKUP(C4129,#REF!, 2,FALSE)</f>
        <v>#REF!</v>
      </c>
      <c r="BM4129" s="191" t="s">
        <v>8767</v>
      </c>
      <c r="BN4129" s="191" t="s">
        <v>732</v>
      </c>
      <c r="BO4129" s="191" t="s">
        <v>2984</v>
      </c>
      <c r="BU4129" s="191" t="s">
        <v>8767</v>
      </c>
      <c r="BV4129" s="191" t="s">
        <v>732</v>
      </c>
      <c r="BW4129" s="191" t="s">
        <v>2984</v>
      </c>
    </row>
    <row r="4130" spans="51:75" x14ac:dyDescent="0.3">
      <c r="AY4130" s="251" t="e">
        <f>VLOOKUP(C4130,#REF!, 2,FALSE)</f>
        <v>#REF!</v>
      </c>
      <c r="BM4130" s="191" t="s">
        <v>1512</v>
      </c>
      <c r="BN4130" s="191" t="s">
        <v>16989</v>
      </c>
      <c r="BO4130" s="191" t="s">
        <v>2984</v>
      </c>
      <c r="BU4130" s="191" t="s">
        <v>1512</v>
      </c>
      <c r="BV4130" s="191" t="s">
        <v>16989</v>
      </c>
      <c r="BW4130" s="191" t="s">
        <v>2984</v>
      </c>
    </row>
    <row r="4131" spans="51:75" x14ac:dyDescent="0.3">
      <c r="AY4131" s="251" t="e">
        <f>VLOOKUP(C4131,#REF!, 2,FALSE)</f>
        <v>#REF!</v>
      </c>
      <c r="BM4131" s="191" t="s">
        <v>8768</v>
      </c>
      <c r="BN4131" s="191" t="s">
        <v>3006</v>
      </c>
      <c r="BO4131" s="191" t="s">
        <v>8769</v>
      </c>
      <c r="BU4131" s="191" t="s">
        <v>8768</v>
      </c>
      <c r="BV4131" s="191" t="s">
        <v>3006</v>
      </c>
      <c r="BW4131" s="191" t="s">
        <v>8769</v>
      </c>
    </row>
    <row r="4132" spans="51:75" x14ac:dyDescent="0.3">
      <c r="AY4132" s="251" t="e">
        <f>VLOOKUP(C4132,#REF!, 2,FALSE)</f>
        <v>#REF!</v>
      </c>
      <c r="BM4132" s="191" t="s">
        <v>8770</v>
      </c>
      <c r="BN4132" s="191" t="s">
        <v>784</v>
      </c>
      <c r="BO4132" s="191" t="s">
        <v>2984</v>
      </c>
      <c r="BU4132" s="191" t="s">
        <v>8770</v>
      </c>
      <c r="BV4132" s="191" t="s">
        <v>784</v>
      </c>
      <c r="BW4132" s="191" t="s">
        <v>2984</v>
      </c>
    </row>
    <row r="4133" spans="51:75" x14ac:dyDescent="0.3">
      <c r="AY4133" s="251" t="e">
        <f>VLOOKUP(C4133,#REF!, 2,FALSE)</f>
        <v>#REF!</v>
      </c>
      <c r="BM4133" s="191" t="s">
        <v>8771</v>
      </c>
      <c r="BN4133" s="191" t="s">
        <v>16989</v>
      </c>
      <c r="BO4133" s="191" t="s">
        <v>2984</v>
      </c>
      <c r="BU4133" s="191" t="s">
        <v>8771</v>
      </c>
      <c r="BV4133" s="191" t="s">
        <v>16989</v>
      </c>
      <c r="BW4133" s="191" t="s">
        <v>2984</v>
      </c>
    </row>
    <row r="4134" spans="51:75" x14ac:dyDescent="0.3">
      <c r="AY4134" s="251" t="e">
        <f>VLOOKUP(C4134,#REF!, 2,FALSE)</f>
        <v>#REF!</v>
      </c>
      <c r="BM4134" s="191" t="s">
        <v>8772</v>
      </c>
      <c r="BN4134" s="191" t="s">
        <v>16989</v>
      </c>
      <c r="BO4134" s="191" t="s">
        <v>2984</v>
      </c>
      <c r="BU4134" s="191" t="s">
        <v>8772</v>
      </c>
      <c r="BV4134" s="191" t="s">
        <v>16989</v>
      </c>
      <c r="BW4134" s="191" t="s">
        <v>2984</v>
      </c>
    </row>
    <row r="4135" spans="51:75" x14ac:dyDescent="0.3">
      <c r="AY4135" s="251" t="e">
        <f>VLOOKUP(C4135,#REF!, 2,FALSE)</f>
        <v>#REF!</v>
      </c>
      <c r="BM4135" s="191" t="s">
        <v>8773</v>
      </c>
      <c r="BN4135" s="191" t="s">
        <v>16989</v>
      </c>
      <c r="BO4135" s="191" t="s">
        <v>2984</v>
      </c>
      <c r="BU4135" s="191" t="s">
        <v>8773</v>
      </c>
      <c r="BV4135" s="191" t="s">
        <v>16989</v>
      </c>
      <c r="BW4135" s="191" t="s">
        <v>2984</v>
      </c>
    </row>
    <row r="4136" spans="51:75" x14ac:dyDescent="0.3">
      <c r="AY4136" s="251" t="e">
        <f>VLOOKUP(C4136,#REF!, 2,FALSE)</f>
        <v>#REF!</v>
      </c>
      <c r="BM4136" s="191" t="s">
        <v>1513</v>
      </c>
      <c r="BN4136" s="191" t="s">
        <v>16989</v>
      </c>
      <c r="BO4136" s="191" t="s">
        <v>2984</v>
      </c>
      <c r="BU4136" s="191" t="s">
        <v>1513</v>
      </c>
      <c r="BV4136" s="191" t="s">
        <v>16989</v>
      </c>
      <c r="BW4136" s="191" t="s">
        <v>2984</v>
      </c>
    </row>
    <row r="4137" spans="51:75" x14ac:dyDescent="0.3">
      <c r="AY4137" s="251" t="e">
        <f>VLOOKUP(C4137,#REF!, 2,FALSE)</f>
        <v>#REF!</v>
      </c>
      <c r="BM4137" s="191" t="s">
        <v>8774</v>
      </c>
      <c r="BN4137" s="191" t="s">
        <v>16989</v>
      </c>
      <c r="BO4137" s="191" t="s">
        <v>2984</v>
      </c>
      <c r="BU4137" s="191" t="s">
        <v>8774</v>
      </c>
      <c r="BV4137" s="191" t="s">
        <v>16989</v>
      </c>
      <c r="BW4137" s="191" t="s">
        <v>2984</v>
      </c>
    </row>
    <row r="4138" spans="51:75" x14ac:dyDescent="0.3">
      <c r="AY4138" s="251" t="e">
        <f>VLOOKUP(C4138,#REF!, 2,FALSE)</f>
        <v>#REF!</v>
      </c>
      <c r="BM4138" s="191" t="s">
        <v>8775</v>
      </c>
      <c r="BN4138" s="191" t="s">
        <v>16989</v>
      </c>
      <c r="BO4138" s="191" t="s">
        <v>2984</v>
      </c>
      <c r="BU4138" s="191" t="s">
        <v>8775</v>
      </c>
      <c r="BV4138" s="191" t="s">
        <v>16989</v>
      </c>
      <c r="BW4138" s="191" t="s">
        <v>2984</v>
      </c>
    </row>
    <row r="4139" spans="51:75" x14ac:dyDescent="0.3">
      <c r="AY4139" s="251" t="e">
        <f>VLOOKUP(C4139,#REF!, 2,FALSE)</f>
        <v>#REF!</v>
      </c>
      <c r="BM4139" s="191" t="s">
        <v>8776</v>
      </c>
      <c r="BN4139" s="191" t="s">
        <v>663</v>
      </c>
      <c r="BO4139" s="191" t="s">
        <v>2984</v>
      </c>
      <c r="BU4139" s="191" t="s">
        <v>8776</v>
      </c>
      <c r="BV4139" s="191" t="s">
        <v>663</v>
      </c>
      <c r="BW4139" s="191" t="s">
        <v>2984</v>
      </c>
    </row>
    <row r="4140" spans="51:75" x14ac:dyDescent="0.3">
      <c r="AY4140" s="251" t="e">
        <f>VLOOKUP(C4140,#REF!, 2,FALSE)</f>
        <v>#REF!</v>
      </c>
      <c r="BM4140" s="191" t="s">
        <v>1514</v>
      </c>
      <c r="BN4140" s="191" t="s">
        <v>16989</v>
      </c>
      <c r="BO4140" s="191" t="s">
        <v>2984</v>
      </c>
      <c r="BU4140" s="191" t="s">
        <v>1514</v>
      </c>
      <c r="BV4140" s="191" t="s">
        <v>16989</v>
      </c>
      <c r="BW4140" s="191" t="s">
        <v>2984</v>
      </c>
    </row>
    <row r="4141" spans="51:75" x14ac:dyDescent="0.3">
      <c r="AY4141" s="251" t="e">
        <f>VLOOKUP(C4141,#REF!, 2,FALSE)</f>
        <v>#REF!</v>
      </c>
      <c r="BM4141" s="191" t="s">
        <v>8779</v>
      </c>
      <c r="BN4141" s="191" t="s">
        <v>16989</v>
      </c>
      <c r="BO4141" s="191" t="s">
        <v>2984</v>
      </c>
      <c r="BU4141" s="191" t="s">
        <v>8779</v>
      </c>
      <c r="BV4141" s="191" t="s">
        <v>16989</v>
      </c>
      <c r="BW4141" s="191" t="s">
        <v>2984</v>
      </c>
    </row>
    <row r="4142" spans="51:75" x14ac:dyDescent="0.3">
      <c r="AY4142" s="251" t="e">
        <f>VLOOKUP(C4142,#REF!, 2,FALSE)</f>
        <v>#REF!</v>
      </c>
      <c r="BM4142" s="191" t="s">
        <v>8780</v>
      </c>
      <c r="BN4142" s="191" t="s">
        <v>3003</v>
      </c>
      <c r="BO4142" s="191" t="s">
        <v>2984</v>
      </c>
      <c r="BU4142" s="191" t="s">
        <v>8780</v>
      </c>
      <c r="BV4142" s="191" t="s">
        <v>3003</v>
      </c>
      <c r="BW4142" s="191" t="s">
        <v>2984</v>
      </c>
    </row>
    <row r="4143" spans="51:75" x14ac:dyDescent="0.3">
      <c r="AY4143" s="251" t="e">
        <f>VLOOKUP(C4143,#REF!, 2,FALSE)</f>
        <v>#REF!</v>
      </c>
      <c r="BM4143" s="191" t="s">
        <v>8783</v>
      </c>
      <c r="BN4143" s="191" t="s">
        <v>16989</v>
      </c>
      <c r="BO4143" s="191" t="s">
        <v>2984</v>
      </c>
      <c r="BU4143" s="191" t="s">
        <v>8783</v>
      </c>
      <c r="BV4143" s="191" t="s">
        <v>16989</v>
      </c>
      <c r="BW4143" s="191" t="s">
        <v>2984</v>
      </c>
    </row>
    <row r="4144" spans="51:75" x14ac:dyDescent="0.3">
      <c r="AY4144" s="251" t="e">
        <f>VLOOKUP(C4144,#REF!, 2,FALSE)</f>
        <v>#REF!</v>
      </c>
      <c r="BM4144" s="191" t="s">
        <v>1515</v>
      </c>
      <c r="BN4144" s="191" t="s">
        <v>16989</v>
      </c>
      <c r="BO4144" s="191" t="s">
        <v>2984</v>
      </c>
      <c r="BU4144" s="191" t="s">
        <v>1515</v>
      </c>
      <c r="BV4144" s="191" t="s">
        <v>16989</v>
      </c>
      <c r="BW4144" s="191" t="s">
        <v>2984</v>
      </c>
    </row>
    <row r="4145" spans="51:75" x14ac:dyDescent="0.3">
      <c r="AY4145" s="251" t="e">
        <f>VLOOKUP(C4145,#REF!, 2,FALSE)</f>
        <v>#REF!</v>
      </c>
      <c r="BM4145" s="191" t="s">
        <v>1516</v>
      </c>
      <c r="BN4145" s="191" t="s">
        <v>1010</v>
      </c>
      <c r="BO4145" s="191" t="s">
        <v>2984</v>
      </c>
      <c r="BU4145" s="191" t="s">
        <v>1516</v>
      </c>
      <c r="BV4145" s="191" t="s">
        <v>1010</v>
      </c>
      <c r="BW4145" s="191" t="s">
        <v>2984</v>
      </c>
    </row>
    <row r="4146" spans="51:75" x14ac:dyDescent="0.3">
      <c r="AY4146" s="251" t="e">
        <f>VLOOKUP(C4146,#REF!, 2,FALSE)</f>
        <v>#REF!</v>
      </c>
      <c r="BM4146" s="191" t="s">
        <v>1517</v>
      </c>
      <c r="BN4146" s="191" t="s">
        <v>16989</v>
      </c>
      <c r="BO4146" s="191" t="s">
        <v>2984</v>
      </c>
      <c r="BU4146" s="191" t="s">
        <v>1517</v>
      </c>
      <c r="BV4146" s="191" t="s">
        <v>16989</v>
      </c>
      <c r="BW4146" s="191" t="s">
        <v>2984</v>
      </c>
    </row>
    <row r="4147" spans="51:75" x14ac:dyDescent="0.3">
      <c r="AY4147" s="251" t="e">
        <f>VLOOKUP(C4147,#REF!, 2,FALSE)</f>
        <v>#REF!</v>
      </c>
      <c r="BM4147" s="191" t="s">
        <v>8785</v>
      </c>
      <c r="BN4147" s="191" t="s">
        <v>3253</v>
      </c>
      <c r="BO4147" s="191" t="s">
        <v>2984</v>
      </c>
      <c r="BU4147" s="191" t="s">
        <v>8785</v>
      </c>
      <c r="BV4147" s="191" t="s">
        <v>3253</v>
      </c>
      <c r="BW4147" s="191" t="s">
        <v>2984</v>
      </c>
    </row>
    <row r="4148" spans="51:75" x14ac:dyDescent="0.3">
      <c r="AY4148" s="251" t="e">
        <f>VLOOKUP(C4148,#REF!, 2,FALSE)</f>
        <v>#REF!</v>
      </c>
      <c r="BM4148" s="191" t="s">
        <v>8786</v>
      </c>
      <c r="BN4148" s="191" t="s">
        <v>16989</v>
      </c>
      <c r="BO4148" s="191" t="s">
        <v>2984</v>
      </c>
      <c r="BU4148" s="191" t="s">
        <v>8786</v>
      </c>
      <c r="BV4148" s="191" t="s">
        <v>16989</v>
      </c>
      <c r="BW4148" s="191" t="s">
        <v>2984</v>
      </c>
    </row>
    <row r="4149" spans="51:75" x14ac:dyDescent="0.3">
      <c r="AY4149" s="251" t="e">
        <f>VLOOKUP(C4149,#REF!, 2,FALSE)</f>
        <v>#REF!</v>
      </c>
      <c r="BM4149" s="191" t="s">
        <v>1518</v>
      </c>
      <c r="BN4149" s="191" t="s">
        <v>16989</v>
      </c>
      <c r="BO4149" s="191" t="s">
        <v>2984</v>
      </c>
      <c r="BU4149" s="191" t="s">
        <v>1518</v>
      </c>
      <c r="BV4149" s="191" t="s">
        <v>16989</v>
      </c>
      <c r="BW4149" s="191" t="s">
        <v>2984</v>
      </c>
    </row>
    <row r="4150" spans="51:75" x14ac:dyDescent="0.3">
      <c r="AY4150" s="251" t="e">
        <f>VLOOKUP(C4150,#REF!, 2,FALSE)</f>
        <v>#REF!</v>
      </c>
      <c r="BM4150" s="191" t="s">
        <v>8787</v>
      </c>
      <c r="BN4150" s="191" t="s">
        <v>2984</v>
      </c>
      <c r="BO4150" s="191" t="s">
        <v>2984</v>
      </c>
      <c r="BU4150" s="191" t="s">
        <v>8787</v>
      </c>
      <c r="BV4150" s="191" t="s">
        <v>2984</v>
      </c>
      <c r="BW4150" s="191" t="s">
        <v>2984</v>
      </c>
    </row>
    <row r="4151" spans="51:75" x14ac:dyDescent="0.3">
      <c r="AY4151" s="251" t="e">
        <f>VLOOKUP(C4151,#REF!, 2,FALSE)</f>
        <v>#REF!</v>
      </c>
      <c r="BM4151" s="191" t="s">
        <v>8789</v>
      </c>
      <c r="BN4151" s="191" t="s">
        <v>2984</v>
      </c>
      <c r="BO4151" s="191" t="s">
        <v>2984</v>
      </c>
      <c r="BU4151" s="191" t="s">
        <v>8789</v>
      </c>
      <c r="BV4151" s="191" t="s">
        <v>2984</v>
      </c>
      <c r="BW4151" s="191" t="s">
        <v>2984</v>
      </c>
    </row>
    <row r="4152" spans="51:75" x14ac:dyDescent="0.3">
      <c r="AY4152" s="251" t="e">
        <f>VLOOKUP(C4152,#REF!, 2,FALSE)</f>
        <v>#REF!</v>
      </c>
      <c r="BM4152" s="191" t="s">
        <v>8790</v>
      </c>
      <c r="BN4152" s="191" t="s">
        <v>2984</v>
      </c>
      <c r="BO4152" s="191" t="s">
        <v>1678</v>
      </c>
      <c r="BU4152" s="191" t="s">
        <v>8790</v>
      </c>
      <c r="BV4152" s="191" t="s">
        <v>2984</v>
      </c>
      <c r="BW4152" s="191" t="s">
        <v>1678</v>
      </c>
    </row>
    <row r="4153" spans="51:75" x14ac:dyDescent="0.3">
      <c r="AY4153" s="251" t="e">
        <f>VLOOKUP(C4153,#REF!, 2,FALSE)</f>
        <v>#REF!</v>
      </c>
      <c r="BM4153" s="191" t="s">
        <v>477</v>
      </c>
      <c r="BN4153" s="191" t="s">
        <v>2984</v>
      </c>
      <c r="BO4153" s="191" t="s">
        <v>8791</v>
      </c>
      <c r="BU4153" s="191" t="s">
        <v>477</v>
      </c>
      <c r="BV4153" s="191" t="s">
        <v>2984</v>
      </c>
      <c r="BW4153" s="191" t="s">
        <v>8791</v>
      </c>
    </row>
    <row r="4154" spans="51:75" x14ac:dyDescent="0.3">
      <c r="AY4154" s="251" t="e">
        <f>VLOOKUP(C4154,#REF!, 2,FALSE)</f>
        <v>#REF!</v>
      </c>
      <c r="BM4154" s="191" t="s">
        <v>8792</v>
      </c>
      <c r="BN4154" s="191" t="s">
        <v>2984</v>
      </c>
      <c r="BO4154" s="191" t="s">
        <v>5448</v>
      </c>
      <c r="BU4154" s="191" t="s">
        <v>8792</v>
      </c>
      <c r="BV4154" s="191" t="s">
        <v>2984</v>
      </c>
      <c r="BW4154" s="191" t="s">
        <v>5448</v>
      </c>
    </row>
    <row r="4155" spans="51:75" x14ac:dyDescent="0.3">
      <c r="AY4155" s="251" t="e">
        <f>VLOOKUP(C4155,#REF!, 2,FALSE)</f>
        <v>#REF!</v>
      </c>
      <c r="BM4155" s="191" t="s">
        <v>462</v>
      </c>
      <c r="BN4155" s="191" t="s">
        <v>2984</v>
      </c>
      <c r="BO4155" s="191" t="s">
        <v>2869</v>
      </c>
      <c r="BU4155" s="191" t="s">
        <v>462</v>
      </c>
      <c r="BV4155" s="191" t="s">
        <v>2984</v>
      </c>
      <c r="BW4155" s="191" t="s">
        <v>2869</v>
      </c>
    </row>
    <row r="4156" spans="51:75" x14ac:dyDescent="0.3">
      <c r="AY4156" s="251" t="e">
        <f>VLOOKUP(C4156,#REF!, 2,FALSE)</f>
        <v>#REF!</v>
      </c>
      <c r="BM4156" s="191" t="s">
        <v>8793</v>
      </c>
      <c r="BN4156" s="191" t="s">
        <v>2984</v>
      </c>
      <c r="BO4156" s="191" t="s">
        <v>2984</v>
      </c>
      <c r="BU4156" s="191" t="s">
        <v>8793</v>
      </c>
      <c r="BV4156" s="191" t="s">
        <v>2984</v>
      </c>
      <c r="BW4156" s="191" t="s">
        <v>2984</v>
      </c>
    </row>
    <row r="4157" spans="51:75" x14ac:dyDescent="0.3">
      <c r="AY4157" s="251" t="e">
        <f>VLOOKUP(C4157,#REF!, 2,FALSE)</f>
        <v>#REF!</v>
      </c>
      <c r="BM4157" s="191" t="s">
        <v>8794</v>
      </c>
      <c r="BN4157" s="191" t="s">
        <v>2984</v>
      </c>
      <c r="BO4157" s="191" t="s">
        <v>2984</v>
      </c>
      <c r="BU4157" s="191" t="s">
        <v>8794</v>
      </c>
      <c r="BV4157" s="191" t="s">
        <v>2984</v>
      </c>
      <c r="BW4157" s="191" t="s">
        <v>2984</v>
      </c>
    </row>
    <row r="4158" spans="51:75" x14ac:dyDescent="0.3">
      <c r="AY4158" s="251" t="e">
        <f>VLOOKUP(C4158,#REF!, 2,FALSE)</f>
        <v>#REF!</v>
      </c>
      <c r="BM4158" s="191" t="s">
        <v>8795</v>
      </c>
      <c r="BN4158" s="191" t="s">
        <v>2984</v>
      </c>
      <c r="BO4158" s="191" t="s">
        <v>2984</v>
      </c>
      <c r="BU4158" s="191" t="s">
        <v>8795</v>
      </c>
      <c r="BV4158" s="191" t="s">
        <v>2984</v>
      </c>
      <c r="BW4158" s="191" t="s">
        <v>2984</v>
      </c>
    </row>
    <row r="4159" spans="51:75" x14ac:dyDescent="0.3">
      <c r="AY4159" s="251" t="e">
        <f>VLOOKUP(C4159,#REF!, 2,FALSE)</f>
        <v>#REF!</v>
      </c>
      <c r="BM4159" s="191" t="s">
        <v>8796</v>
      </c>
      <c r="BN4159" s="191" t="s">
        <v>2984</v>
      </c>
      <c r="BO4159" s="191" t="s">
        <v>2984</v>
      </c>
      <c r="BU4159" s="191" t="s">
        <v>8796</v>
      </c>
      <c r="BV4159" s="191" t="s">
        <v>2984</v>
      </c>
      <c r="BW4159" s="191" t="s">
        <v>2984</v>
      </c>
    </row>
    <row r="4160" spans="51:75" x14ac:dyDescent="0.3">
      <c r="AY4160" s="251" t="e">
        <f>VLOOKUP(C4160,#REF!, 2,FALSE)</f>
        <v>#REF!</v>
      </c>
      <c r="BM4160" s="191" t="s">
        <v>8797</v>
      </c>
      <c r="BN4160" s="191" t="s">
        <v>2984</v>
      </c>
      <c r="BO4160" s="191" t="s">
        <v>2984</v>
      </c>
      <c r="BU4160" s="191" t="s">
        <v>8797</v>
      </c>
      <c r="BV4160" s="191" t="s">
        <v>2984</v>
      </c>
      <c r="BW4160" s="191" t="s">
        <v>2984</v>
      </c>
    </row>
    <row r="4161" spans="51:75" x14ac:dyDescent="0.3">
      <c r="AY4161" s="251" t="e">
        <f>VLOOKUP(C4161,#REF!, 2,FALSE)</f>
        <v>#REF!</v>
      </c>
      <c r="BM4161" s="191" t="s">
        <v>1523</v>
      </c>
      <c r="BN4161" s="191" t="s">
        <v>2984</v>
      </c>
      <c r="BO4161" s="191" t="s">
        <v>2984</v>
      </c>
      <c r="BU4161" s="191" t="s">
        <v>1523</v>
      </c>
      <c r="BV4161" s="191" t="s">
        <v>2984</v>
      </c>
      <c r="BW4161" s="191" t="s">
        <v>2984</v>
      </c>
    </row>
    <row r="4162" spans="51:75" x14ac:dyDescent="0.3">
      <c r="AY4162" s="251" t="e">
        <f>VLOOKUP(C4162,#REF!, 2,FALSE)</f>
        <v>#REF!</v>
      </c>
      <c r="BM4162" s="191" t="s">
        <v>8798</v>
      </c>
      <c r="BN4162" s="191" t="s">
        <v>2984</v>
      </c>
      <c r="BO4162" s="191" t="s">
        <v>2984</v>
      </c>
      <c r="BU4162" s="191" t="s">
        <v>8798</v>
      </c>
      <c r="BV4162" s="191" t="s">
        <v>2984</v>
      </c>
      <c r="BW4162" s="191" t="s">
        <v>2984</v>
      </c>
    </row>
    <row r="4163" spans="51:75" x14ac:dyDescent="0.3">
      <c r="AY4163" s="251" t="e">
        <f>VLOOKUP(C4163,#REF!, 2,FALSE)</f>
        <v>#REF!</v>
      </c>
      <c r="BM4163" s="191" t="s">
        <v>8799</v>
      </c>
      <c r="BN4163" s="191" t="s">
        <v>2984</v>
      </c>
      <c r="BO4163" s="191" t="s">
        <v>2984</v>
      </c>
      <c r="BU4163" s="191" t="s">
        <v>8799</v>
      </c>
      <c r="BV4163" s="191" t="s">
        <v>2984</v>
      </c>
      <c r="BW4163" s="191" t="s">
        <v>2984</v>
      </c>
    </row>
    <row r="4164" spans="51:75" x14ac:dyDescent="0.3">
      <c r="AY4164" s="251" t="e">
        <f>VLOOKUP(C4164,#REF!, 2,FALSE)</f>
        <v>#REF!</v>
      </c>
      <c r="BM4164" s="191" t="s">
        <v>8800</v>
      </c>
      <c r="BN4164" s="191" t="s">
        <v>811</v>
      </c>
      <c r="BO4164" s="191" t="s">
        <v>2984</v>
      </c>
      <c r="BU4164" s="191" t="s">
        <v>8800</v>
      </c>
      <c r="BV4164" s="191" t="s">
        <v>811</v>
      </c>
      <c r="BW4164" s="191" t="s">
        <v>2984</v>
      </c>
    </row>
    <row r="4165" spans="51:75" x14ac:dyDescent="0.3">
      <c r="AY4165" s="251" t="e">
        <f>VLOOKUP(C4165,#REF!, 2,FALSE)</f>
        <v>#REF!</v>
      </c>
      <c r="BM4165" s="191" t="s">
        <v>8802</v>
      </c>
      <c r="BN4165" s="191" t="s">
        <v>2984</v>
      </c>
      <c r="BO4165" s="191" t="s">
        <v>8803</v>
      </c>
      <c r="BU4165" s="191" t="s">
        <v>8802</v>
      </c>
      <c r="BV4165" s="191" t="s">
        <v>2984</v>
      </c>
      <c r="BW4165" s="191" t="s">
        <v>8803</v>
      </c>
    </row>
    <row r="4166" spans="51:75" x14ac:dyDescent="0.3">
      <c r="AY4166" s="251" t="e">
        <f>VLOOKUP(C4166,#REF!, 2,FALSE)</f>
        <v>#REF!</v>
      </c>
      <c r="BM4166" s="191" t="s">
        <v>8804</v>
      </c>
      <c r="BN4166" s="191" t="s">
        <v>2984</v>
      </c>
      <c r="BO4166" s="191" t="s">
        <v>8805</v>
      </c>
      <c r="BU4166" s="191" t="s">
        <v>8804</v>
      </c>
      <c r="BV4166" s="191" t="s">
        <v>2984</v>
      </c>
      <c r="BW4166" s="191" t="s">
        <v>8805</v>
      </c>
    </row>
    <row r="4167" spans="51:75" x14ac:dyDescent="0.3">
      <c r="AY4167" s="251" t="e">
        <f>VLOOKUP(C4167,#REF!, 2,FALSE)</f>
        <v>#REF!</v>
      </c>
      <c r="BM4167" s="191" t="s">
        <v>8806</v>
      </c>
      <c r="BN4167" s="191" t="s">
        <v>2984</v>
      </c>
      <c r="BO4167" s="191" t="s">
        <v>2650</v>
      </c>
      <c r="BU4167" s="191" t="s">
        <v>8806</v>
      </c>
      <c r="BV4167" s="191" t="s">
        <v>2984</v>
      </c>
      <c r="BW4167" s="191" t="s">
        <v>2650</v>
      </c>
    </row>
    <row r="4168" spans="51:75" x14ac:dyDescent="0.3">
      <c r="AY4168" s="251" t="e">
        <f>VLOOKUP(C4168,#REF!, 2,FALSE)</f>
        <v>#REF!</v>
      </c>
      <c r="BM4168" s="191" t="s">
        <v>8807</v>
      </c>
      <c r="BN4168" s="191" t="s">
        <v>2984</v>
      </c>
      <c r="BO4168" s="191" t="s">
        <v>4351</v>
      </c>
      <c r="BU4168" s="191" t="s">
        <v>8807</v>
      </c>
      <c r="BV4168" s="191" t="s">
        <v>2984</v>
      </c>
      <c r="BW4168" s="191" t="s">
        <v>4351</v>
      </c>
    </row>
    <row r="4169" spans="51:75" x14ac:dyDescent="0.3">
      <c r="AY4169" s="251" t="e">
        <f>VLOOKUP(C4169,#REF!, 2,FALSE)</f>
        <v>#REF!</v>
      </c>
      <c r="BM4169" s="191" t="s">
        <v>1526</v>
      </c>
      <c r="BN4169" s="191" t="s">
        <v>2984</v>
      </c>
      <c r="BO4169" s="191" t="s">
        <v>8808</v>
      </c>
      <c r="BU4169" s="191" t="s">
        <v>1526</v>
      </c>
      <c r="BV4169" s="191" t="s">
        <v>2984</v>
      </c>
      <c r="BW4169" s="191" t="s">
        <v>8808</v>
      </c>
    </row>
    <row r="4170" spans="51:75" x14ac:dyDescent="0.3">
      <c r="AY4170" s="251" t="e">
        <f>VLOOKUP(C4170,#REF!, 2,FALSE)</f>
        <v>#REF!</v>
      </c>
      <c r="BM4170" s="191" t="s">
        <v>1527</v>
      </c>
      <c r="BN4170" s="191" t="s">
        <v>2984</v>
      </c>
      <c r="BO4170" s="191" t="s">
        <v>8809</v>
      </c>
      <c r="BU4170" s="191" t="s">
        <v>1527</v>
      </c>
      <c r="BV4170" s="191" t="s">
        <v>2984</v>
      </c>
      <c r="BW4170" s="191" t="s">
        <v>8809</v>
      </c>
    </row>
    <row r="4171" spans="51:75" x14ac:dyDescent="0.3">
      <c r="AY4171" s="251" t="e">
        <f>VLOOKUP(C4171,#REF!, 2,FALSE)</f>
        <v>#REF!</v>
      </c>
      <c r="BM4171" s="191" t="s">
        <v>8810</v>
      </c>
      <c r="BN4171" s="191" t="s">
        <v>2984</v>
      </c>
      <c r="BO4171" s="191" t="s">
        <v>2984</v>
      </c>
      <c r="BU4171" s="191" t="s">
        <v>8810</v>
      </c>
      <c r="BV4171" s="191" t="s">
        <v>2984</v>
      </c>
      <c r="BW4171" s="191" t="s">
        <v>2984</v>
      </c>
    </row>
    <row r="4172" spans="51:75" x14ac:dyDescent="0.3">
      <c r="AY4172" s="251" t="e">
        <f>VLOOKUP(C4172,#REF!, 2,FALSE)</f>
        <v>#REF!</v>
      </c>
      <c r="BM4172" s="191" t="s">
        <v>8811</v>
      </c>
      <c r="BN4172" s="191" t="s">
        <v>618</v>
      </c>
      <c r="BO4172" s="191" t="s">
        <v>2984</v>
      </c>
      <c r="BU4172" s="191" t="s">
        <v>8811</v>
      </c>
      <c r="BV4172" s="191" t="s">
        <v>618</v>
      </c>
      <c r="BW4172" s="191" t="s">
        <v>2984</v>
      </c>
    </row>
    <row r="4173" spans="51:75" x14ac:dyDescent="0.3">
      <c r="AY4173" s="251" t="e">
        <f>VLOOKUP(C4173,#REF!, 2,FALSE)</f>
        <v>#REF!</v>
      </c>
      <c r="BM4173" s="191" t="s">
        <v>8814</v>
      </c>
      <c r="BN4173" s="191" t="s">
        <v>842</v>
      </c>
      <c r="BO4173" s="191" t="s">
        <v>2984</v>
      </c>
      <c r="BU4173" s="191" t="s">
        <v>8814</v>
      </c>
      <c r="BV4173" s="191" t="s">
        <v>842</v>
      </c>
      <c r="BW4173" s="191" t="s">
        <v>2984</v>
      </c>
    </row>
    <row r="4174" spans="51:75" x14ac:dyDescent="0.3">
      <c r="AY4174" s="251" t="e">
        <f>VLOOKUP(C4174,#REF!, 2,FALSE)</f>
        <v>#REF!</v>
      </c>
      <c r="BM4174" s="191" t="s">
        <v>8815</v>
      </c>
      <c r="BN4174" s="191" t="s">
        <v>3006</v>
      </c>
      <c r="BO4174" s="191" t="s">
        <v>2984</v>
      </c>
      <c r="BU4174" s="191" t="s">
        <v>8815</v>
      </c>
      <c r="BV4174" s="191" t="s">
        <v>3006</v>
      </c>
      <c r="BW4174" s="191" t="s">
        <v>2984</v>
      </c>
    </row>
    <row r="4175" spans="51:75" x14ac:dyDescent="0.3">
      <c r="AY4175" s="251" t="e">
        <f>VLOOKUP(C4175,#REF!, 2,FALSE)</f>
        <v>#REF!</v>
      </c>
      <c r="BM4175" s="191" t="s">
        <v>487</v>
      </c>
      <c r="BN4175" s="191" t="s">
        <v>1268</v>
      </c>
      <c r="BO4175" s="191" t="s">
        <v>2984</v>
      </c>
      <c r="BU4175" s="191" t="s">
        <v>487</v>
      </c>
      <c r="BV4175" s="191" t="s">
        <v>1268</v>
      </c>
      <c r="BW4175" s="191" t="s">
        <v>2984</v>
      </c>
    </row>
    <row r="4176" spans="51:75" x14ac:dyDescent="0.3">
      <c r="AY4176" s="251" t="e">
        <f>VLOOKUP(C4176,#REF!, 2,FALSE)</f>
        <v>#REF!</v>
      </c>
      <c r="BM4176" s="191" t="s">
        <v>1528</v>
      </c>
      <c r="BN4176" s="191" t="s">
        <v>784</v>
      </c>
      <c r="BO4176" s="191" t="s">
        <v>2984</v>
      </c>
      <c r="BU4176" s="191" t="s">
        <v>1528</v>
      </c>
      <c r="BV4176" s="191" t="s">
        <v>784</v>
      </c>
      <c r="BW4176" s="191" t="s">
        <v>2984</v>
      </c>
    </row>
    <row r="4177" spans="51:75" x14ac:dyDescent="0.3">
      <c r="AY4177" s="251" t="e">
        <f>VLOOKUP(C4177,#REF!, 2,FALSE)</f>
        <v>#REF!</v>
      </c>
      <c r="BM4177" s="191" t="s">
        <v>1529</v>
      </c>
      <c r="BN4177" s="191" t="s">
        <v>668</v>
      </c>
      <c r="BO4177" s="191" t="s">
        <v>2984</v>
      </c>
      <c r="BU4177" s="191" t="s">
        <v>1529</v>
      </c>
      <c r="BV4177" s="191" t="s">
        <v>668</v>
      </c>
      <c r="BW4177" s="191" t="s">
        <v>2984</v>
      </c>
    </row>
    <row r="4178" spans="51:75" x14ac:dyDescent="0.3">
      <c r="AY4178" s="251" t="e">
        <f>VLOOKUP(C4178,#REF!, 2,FALSE)</f>
        <v>#REF!</v>
      </c>
      <c r="BM4178" s="191" t="s">
        <v>1530</v>
      </c>
      <c r="BN4178" s="191" t="s">
        <v>638</v>
      </c>
      <c r="BO4178" s="191" t="s">
        <v>2984</v>
      </c>
      <c r="BU4178" s="191" t="s">
        <v>1530</v>
      </c>
      <c r="BV4178" s="191" t="s">
        <v>638</v>
      </c>
      <c r="BW4178" s="191" t="s">
        <v>2984</v>
      </c>
    </row>
    <row r="4179" spans="51:75" x14ac:dyDescent="0.3">
      <c r="AY4179" s="251" t="e">
        <f>VLOOKUP(C4179,#REF!, 2,FALSE)</f>
        <v>#REF!</v>
      </c>
      <c r="BM4179" s="191" t="s">
        <v>1531</v>
      </c>
      <c r="BN4179" s="191" t="s">
        <v>668</v>
      </c>
      <c r="BO4179" s="191" t="s">
        <v>2984</v>
      </c>
      <c r="BU4179" s="191" t="s">
        <v>1531</v>
      </c>
      <c r="BV4179" s="191" t="s">
        <v>668</v>
      </c>
      <c r="BW4179" s="191" t="s">
        <v>2984</v>
      </c>
    </row>
    <row r="4180" spans="51:75" x14ac:dyDescent="0.3">
      <c r="AY4180" s="251" t="e">
        <f>VLOOKUP(C4180,#REF!, 2,FALSE)</f>
        <v>#REF!</v>
      </c>
      <c r="BM4180" s="191" t="s">
        <v>8817</v>
      </c>
      <c r="BN4180" s="191" t="s">
        <v>811</v>
      </c>
      <c r="BO4180" s="191" t="s">
        <v>2984</v>
      </c>
      <c r="BU4180" s="191" t="s">
        <v>8817</v>
      </c>
      <c r="BV4180" s="191" t="s">
        <v>811</v>
      </c>
      <c r="BW4180" s="191" t="s">
        <v>2984</v>
      </c>
    </row>
    <row r="4181" spans="51:75" x14ac:dyDescent="0.3">
      <c r="AY4181" s="251" t="e">
        <f>VLOOKUP(C4181,#REF!, 2,FALSE)</f>
        <v>#REF!</v>
      </c>
      <c r="BM4181" s="191" t="s">
        <v>8818</v>
      </c>
      <c r="BN4181" s="191" t="s">
        <v>811</v>
      </c>
      <c r="BO4181" s="191" t="s">
        <v>2984</v>
      </c>
      <c r="BU4181" s="191" t="s">
        <v>8818</v>
      </c>
      <c r="BV4181" s="191" t="s">
        <v>811</v>
      </c>
      <c r="BW4181" s="191" t="s">
        <v>2984</v>
      </c>
    </row>
    <row r="4182" spans="51:75" x14ac:dyDescent="0.3">
      <c r="AY4182" s="251" t="e">
        <f>VLOOKUP(C4182,#REF!, 2,FALSE)</f>
        <v>#REF!</v>
      </c>
      <c r="BM4182" s="191" t="s">
        <v>8819</v>
      </c>
      <c r="BN4182" s="191" t="s">
        <v>811</v>
      </c>
      <c r="BO4182" s="191" t="s">
        <v>4453</v>
      </c>
      <c r="BU4182" s="191" t="s">
        <v>8819</v>
      </c>
      <c r="BV4182" s="191" t="s">
        <v>811</v>
      </c>
      <c r="BW4182" s="191" t="s">
        <v>4453</v>
      </c>
    </row>
    <row r="4183" spans="51:75" x14ac:dyDescent="0.3">
      <c r="AY4183" s="251" t="e">
        <f>VLOOKUP(C4183,#REF!, 2,FALSE)</f>
        <v>#REF!</v>
      </c>
      <c r="BM4183" s="191" t="s">
        <v>8821</v>
      </c>
      <c r="BN4183" s="191" t="s">
        <v>811</v>
      </c>
      <c r="BO4183" s="191" t="s">
        <v>4453</v>
      </c>
      <c r="BU4183" s="191" t="s">
        <v>8821</v>
      </c>
      <c r="BV4183" s="191" t="s">
        <v>811</v>
      </c>
      <c r="BW4183" s="191" t="s">
        <v>4453</v>
      </c>
    </row>
    <row r="4184" spans="51:75" x14ac:dyDescent="0.3">
      <c r="AY4184" s="251" t="e">
        <f>VLOOKUP(C4184,#REF!, 2,FALSE)</f>
        <v>#REF!</v>
      </c>
      <c r="BM4184" s="191" t="s">
        <v>8822</v>
      </c>
      <c r="BN4184" s="191" t="s">
        <v>2984</v>
      </c>
      <c r="BO4184" s="191" t="s">
        <v>4453</v>
      </c>
      <c r="BU4184" s="191" t="s">
        <v>8822</v>
      </c>
      <c r="BV4184" s="191" t="s">
        <v>2984</v>
      </c>
      <c r="BW4184" s="191" t="s">
        <v>4453</v>
      </c>
    </row>
    <row r="4185" spans="51:75" x14ac:dyDescent="0.3">
      <c r="AY4185" s="251" t="e">
        <f>VLOOKUP(C4185,#REF!, 2,FALSE)</f>
        <v>#REF!</v>
      </c>
      <c r="BM4185" s="191" t="s">
        <v>8824</v>
      </c>
      <c r="BN4185" s="191" t="s">
        <v>695</v>
      </c>
      <c r="BO4185" s="191" t="s">
        <v>7902</v>
      </c>
      <c r="BU4185" s="191" t="s">
        <v>8824</v>
      </c>
      <c r="BV4185" s="191" t="s">
        <v>695</v>
      </c>
      <c r="BW4185" s="191" t="s">
        <v>7902</v>
      </c>
    </row>
    <row r="4186" spans="51:75" x14ac:dyDescent="0.3">
      <c r="AY4186" s="251" t="e">
        <f>VLOOKUP(C4186,#REF!, 2,FALSE)</f>
        <v>#REF!</v>
      </c>
      <c r="BM4186" s="191" t="s">
        <v>8826</v>
      </c>
      <c r="BN4186" s="191" t="s">
        <v>16989</v>
      </c>
      <c r="BO4186" s="191" t="s">
        <v>2984</v>
      </c>
      <c r="BU4186" s="191" t="s">
        <v>8826</v>
      </c>
      <c r="BV4186" s="191" t="s">
        <v>16989</v>
      </c>
      <c r="BW4186" s="191" t="s">
        <v>2984</v>
      </c>
    </row>
    <row r="4187" spans="51:75" x14ac:dyDescent="0.3">
      <c r="AY4187" s="251" t="e">
        <f>VLOOKUP(C4187,#REF!, 2,FALSE)</f>
        <v>#REF!</v>
      </c>
      <c r="BM4187" s="191" t="s">
        <v>8827</v>
      </c>
      <c r="BN4187" s="191" t="s">
        <v>16989</v>
      </c>
      <c r="BO4187" s="191" t="s">
        <v>2984</v>
      </c>
      <c r="BU4187" s="191" t="s">
        <v>8827</v>
      </c>
      <c r="BV4187" s="191" t="s">
        <v>16989</v>
      </c>
      <c r="BW4187" s="191" t="s">
        <v>2984</v>
      </c>
    </row>
    <row r="4188" spans="51:75" x14ac:dyDescent="0.3">
      <c r="AY4188" s="251" t="e">
        <f>VLOOKUP(C4188,#REF!, 2,FALSE)</f>
        <v>#REF!</v>
      </c>
      <c r="BM4188" s="191" t="s">
        <v>8830</v>
      </c>
      <c r="BN4188" s="191" t="s">
        <v>2984</v>
      </c>
      <c r="BO4188" s="191" t="s">
        <v>8296</v>
      </c>
      <c r="BU4188" s="191" t="s">
        <v>8830</v>
      </c>
      <c r="BV4188" s="191" t="s">
        <v>2984</v>
      </c>
      <c r="BW4188" s="191" t="s">
        <v>8296</v>
      </c>
    </row>
    <row r="4189" spans="51:75" x14ac:dyDescent="0.3">
      <c r="AY4189" s="251" t="e">
        <f>VLOOKUP(C4189,#REF!, 2,FALSE)</f>
        <v>#REF!</v>
      </c>
      <c r="BM4189" s="191" t="s">
        <v>8831</v>
      </c>
      <c r="BN4189" s="191" t="s">
        <v>2984</v>
      </c>
      <c r="BO4189" s="191" t="s">
        <v>3601</v>
      </c>
      <c r="BU4189" s="191" t="s">
        <v>8831</v>
      </c>
      <c r="BV4189" s="191" t="s">
        <v>2984</v>
      </c>
      <c r="BW4189" s="191" t="s">
        <v>3601</v>
      </c>
    </row>
    <row r="4190" spans="51:75" x14ac:dyDescent="0.3">
      <c r="AY4190" s="251" t="e">
        <f>VLOOKUP(C4190,#REF!, 2,FALSE)</f>
        <v>#REF!</v>
      </c>
      <c r="BM4190" s="191" t="s">
        <v>8832</v>
      </c>
      <c r="BN4190" s="191" t="s">
        <v>2984</v>
      </c>
      <c r="BO4190" s="191" t="s">
        <v>8833</v>
      </c>
      <c r="BU4190" s="191" t="s">
        <v>8832</v>
      </c>
      <c r="BV4190" s="191" t="s">
        <v>2984</v>
      </c>
      <c r="BW4190" s="191" t="s">
        <v>8833</v>
      </c>
    </row>
    <row r="4191" spans="51:75" x14ac:dyDescent="0.3">
      <c r="AY4191" s="251" t="e">
        <f>VLOOKUP(C4191,#REF!, 2,FALSE)</f>
        <v>#REF!</v>
      </c>
      <c r="BM4191" s="191" t="s">
        <v>1532</v>
      </c>
      <c r="BN4191" s="191" t="s">
        <v>16989</v>
      </c>
      <c r="BO4191" s="191" t="s">
        <v>8703</v>
      </c>
      <c r="BU4191" s="191" t="s">
        <v>1532</v>
      </c>
      <c r="BV4191" s="191" t="s">
        <v>16989</v>
      </c>
      <c r="BW4191" s="191" t="s">
        <v>8703</v>
      </c>
    </row>
    <row r="4192" spans="51:75" x14ac:dyDescent="0.3">
      <c r="AY4192" s="251" t="e">
        <f>VLOOKUP(C4192,#REF!, 2,FALSE)</f>
        <v>#REF!</v>
      </c>
      <c r="BM4192" s="191" t="s">
        <v>1533</v>
      </c>
      <c r="BN4192" s="191" t="s">
        <v>16989</v>
      </c>
      <c r="BO4192" s="191" t="s">
        <v>8700</v>
      </c>
      <c r="BU4192" s="191" t="s">
        <v>1533</v>
      </c>
      <c r="BV4192" s="191" t="s">
        <v>16989</v>
      </c>
      <c r="BW4192" s="191" t="s">
        <v>8700</v>
      </c>
    </row>
    <row r="4193" spans="51:75" x14ac:dyDescent="0.3">
      <c r="AY4193" s="251" t="e">
        <f>VLOOKUP(C4193,#REF!, 2,FALSE)</f>
        <v>#REF!</v>
      </c>
      <c r="BM4193" s="191" t="s">
        <v>8834</v>
      </c>
      <c r="BN4193" s="191" t="s">
        <v>3003</v>
      </c>
      <c r="BO4193" s="191" t="s">
        <v>4364</v>
      </c>
      <c r="BU4193" s="191" t="s">
        <v>8834</v>
      </c>
      <c r="BV4193" s="191" t="s">
        <v>3003</v>
      </c>
      <c r="BW4193" s="191" t="s">
        <v>4364</v>
      </c>
    </row>
    <row r="4194" spans="51:75" x14ac:dyDescent="0.3">
      <c r="AY4194" s="251" t="e">
        <f>VLOOKUP(C4194,#REF!, 2,FALSE)</f>
        <v>#REF!</v>
      </c>
      <c r="BM4194" s="191" t="s">
        <v>8835</v>
      </c>
      <c r="BN4194" s="191" t="s">
        <v>2984</v>
      </c>
      <c r="BO4194" s="191" t="s">
        <v>2984</v>
      </c>
      <c r="BU4194" s="191" t="s">
        <v>8835</v>
      </c>
      <c r="BV4194" s="191" t="s">
        <v>2984</v>
      </c>
      <c r="BW4194" s="191" t="s">
        <v>2984</v>
      </c>
    </row>
    <row r="4195" spans="51:75" x14ac:dyDescent="0.3">
      <c r="AY4195" s="251" t="e">
        <f>VLOOKUP(C4195,#REF!, 2,FALSE)</f>
        <v>#REF!</v>
      </c>
      <c r="BM4195" s="191" t="s">
        <v>8836</v>
      </c>
      <c r="BN4195" s="191" t="s">
        <v>711</v>
      </c>
      <c r="BO4195" s="191" t="s">
        <v>2984</v>
      </c>
      <c r="BU4195" s="191" t="s">
        <v>8836</v>
      </c>
      <c r="BV4195" s="191" t="s">
        <v>711</v>
      </c>
      <c r="BW4195" s="191" t="s">
        <v>2984</v>
      </c>
    </row>
    <row r="4196" spans="51:75" x14ac:dyDescent="0.3">
      <c r="AY4196" s="251" t="e">
        <f>VLOOKUP(C4196,#REF!, 2,FALSE)</f>
        <v>#REF!</v>
      </c>
      <c r="BM4196" s="191" t="s">
        <v>8837</v>
      </c>
      <c r="BN4196" s="191" t="s">
        <v>3253</v>
      </c>
      <c r="BO4196" s="191" t="s">
        <v>2984</v>
      </c>
      <c r="BU4196" s="191" t="s">
        <v>8837</v>
      </c>
      <c r="BV4196" s="191" t="s">
        <v>3253</v>
      </c>
      <c r="BW4196" s="191" t="s">
        <v>2984</v>
      </c>
    </row>
    <row r="4197" spans="51:75" x14ac:dyDescent="0.3">
      <c r="AY4197" s="251" t="e">
        <f>VLOOKUP(C4197,#REF!, 2,FALSE)</f>
        <v>#REF!</v>
      </c>
      <c r="BM4197" s="191" t="s">
        <v>8840</v>
      </c>
      <c r="BN4197" s="191" t="s">
        <v>16989</v>
      </c>
      <c r="BO4197" s="191" t="s">
        <v>2984</v>
      </c>
      <c r="BU4197" s="191" t="s">
        <v>8840</v>
      </c>
      <c r="BV4197" s="191" t="s">
        <v>16989</v>
      </c>
      <c r="BW4197" s="191" t="s">
        <v>2984</v>
      </c>
    </row>
    <row r="4198" spans="51:75" x14ac:dyDescent="0.3">
      <c r="AY4198" s="251" t="e">
        <f>VLOOKUP(C4198,#REF!, 2,FALSE)</f>
        <v>#REF!</v>
      </c>
      <c r="BM4198" s="191" t="s">
        <v>8843</v>
      </c>
      <c r="BN4198" s="191" t="s">
        <v>16989</v>
      </c>
      <c r="BO4198" s="191" t="s">
        <v>2984</v>
      </c>
      <c r="BU4198" s="191" t="s">
        <v>8843</v>
      </c>
      <c r="BV4198" s="191" t="s">
        <v>16989</v>
      </c>
      <c r="BW4198" s="191" t="s">
        <v>2984</v>
      </c>
    </row>
    <row r="4199" spans="51:75" x14ac:dyDescent="0.3">
      <c r="AY4199" s="251" t="e">
        <f>VLOOKUP(C4199,#REF!, 2,FALSE)</f>
        <v>#REF!</v>
      </c>
      <c r="BM4199" s="191" t="s">
        <v>8844</v>
      </c>
      <c r="BN4199" s="191" t="s">
        <v>16989</v>
      </c>
      <c r="BO4199" s="191" t="s">
        <v>2984</v>
      </c>
      <c r="BU4199" s="191" t="s">
        <v>8844</v>
      </c>
      <c r="BV4199" s="191" t="s">
        <v>16989</v>
      </c>
      <c r="BW4199" s="191" t="s">
        <v>2984</v>
      </c>
    </row>
    <row r="4200" spans="51:75" x14ac:dyDescent="0.3">
      <c r="AY4200" s="251" t="e">
        <f>VLOOKUP(C4200,#REF!, 2,FALSE)</f>
        <v>#REF!</v>
      </c>
      <c r="BM4200" s="191" t="s">
        <v>1534</v>
      </c>
      <c r="BN4200" s="191" t="s">
        <v>16989</v>
      </c>
      <c r="BO4200" s="191" t="s">
        <v>2984</v>
      </c>
      <c r="BU4200" s="191" t="s">
        <v>1534</v>
      </c>
      <c r="BV4200" s="191" t="s">
        <v>16989</v>
      </c>
      <c r="BW4200" s="191" t="s">
        <v>2984</v>
      </c>
    </row>
    <row r="4201" spans="51:75" x14ac:dyDescent="0.3">
      <c r="AY4201" s="251" t="e">
        <f>VLOOKUP(C4201,#REF!, 2,FALSE)</f>
        <v>#REF!</v>
      </c>
      <c r="BM4201" s="191" t="s">
        <v>8845</v>
      </c>
      <c r="BN4201" s="191" t="s">
        <v>622</v>
      </c>
      <c r="BO4201" s="191" t="s">
        <v>2984</v>
      </c>
      <c r="BU4201" s="191" t="s">
        <v>8845</v>
      </c>
      <c r="BV4201" s="191" t="s">
        <v>622</v>
      </c>
      <c r="BW4201" s="191" t="s">
        <v>2984</v>
      </c>
    </row>
    <row r="4202" spans="51:75" x14ac:dyDescent="0.3">
      <c r="AY4202" s="251" t="e">
        <f>VLOOKUP(C4202,#REF!, 2,FALSE)</f>
        <v>#REF!</v>
      </c>
      <c r="BM4202" s="191" t="s">
        <v>8847</v>
      </c>
      <c r="BN4202" s="191" t="s">
        <v>16989</v>
      </c>
      <c r="BO4202" s="191" t="s">
        <v>2984</v>
      </c>
      <c r="BU4202" s="191" t="s">
        <v>8847</v>
      </c>
      <c r="BV4202" s="191" t="s">
        <v>16989</v>
      </c>
      <c r="BW4202" s="191" t="s">
        <v>2984</v>
      </c>
    </row>
    <row r="4203" spans="51:75" x14ac:dyDescent="0.3">
      <c r="AY4203" s="251" t="e">
        <f>VLOOKUP(C4203,#REF!, 2,FALSE)</f>
        <v>#REF!</v>
      </c>
      <c r="BM4203" s="191" t="s">
        <v>8848</v>
      </c>
      <c r="BN4203" s="191" t="s">
        <v>16989</v>
      </c>
      <c r="BO4203" s="191" t="s">
        <v>2984</v>
      </c>
      <c r="BU4203" s="191" t="s">
        <v>8848</v>
      </c>
      <c r="BV4203" s="191" t="s">
        <v>16989</v>
      </c>
      <c r="BW4203" s="191" t="s">
        <v>2984</v>
      </c>
    </row>
    <row r="4204" spans="51:75" x14ac:dyDescent="0.3">
      <c r="AY4204" s="251" t="e">
        <f>VLOOKUP(C4204,#REF!, 2,FALSE)</f>
        <v>#REF!</v>
      </c>
      <c r="BM4204" s="191" t="s">
        <v>8849</v>
      </c>
      <c r="BN4204" s="191" t="s">
        <v>3006</v>
      </c>
      <c r="BO4204" s="191" t="s">
        <v>2984</v>
      </c>
      <c r="BU4204" s="191" t="s">
        <v>8849</v>
      </c>
      <c r="BV4204" s="191" t="s">
        <v>3006</v>
      </c>
      <c r="BW4204" s="191" t="s">
        <v>2984</v>
      </c>
    </row>
    <row r="4205" spans="51:75" x14ac:dyDescent="0.3">
      <c r="AY4205" s="251" t="e">
        <f>VLOOKUP(C4205,#REF!, 2,FALSE)</f>
        <v>#REF!</v>
      </c>
      <c r="BM4205" s="191" t="s">
        <v>8850</v>
      </c>
      <c r="BN4205" s="191" t="s">
        <v>2984</v>
      </c>
      <c r="BO4205" s="191" t="s">
        <v>2984</v>
      </c>
      <c r="BU4205" s="191" t="s">
        <v>8850</v>
      </c>
      <c r="BV4205" s="191" t="s">
        <v>2984</v>
      </c>
      <c r="BW4205" s="191" t="s">
        <v>2984</v>
      </c>
    </row>
    <row r="4206" spans="51:75" x14ac:dyDescent="0.3">
      <c r="AY4206" s="251" t="e">
        <f>VLOOKUP(C4206,#REF!, 2,FALSE)</f>
        <v>#REF!</v>
      </c>
      <c r="BM4206" s="191" t="s">
        <v>1535</v>
      </c>
      <c r="BN4206" s="191" t="s">
        <v>662</v>
      </c>
      <c r="BO4206" s="191" t="s">
        <v>5341</v>
      </c>
      <c r="BU4206" s="191" t="s">
        <v>1535</v>
      </c>
      <c r="BV4206" s="191" t="s">
        <v>662</v>
      </c>
      <c r="BW4206" s="191" t="s">
        <v>5341</v>
      </c>
    </row>
    <row r="4207" spans="51:75" x14ac:dyDescent="0.3">
      <c r="AY4207" s="251" t="e">
        <f>VLOOKUP(C4207,#REF!, 2,FALSE)</f>
        <v>#REF!</v>
      </c>
      <c r="BM4207" s="191" t="s">
        <v>8852</v>
      </c>
      <c r="BN4207" s="191" t="s">
        <v>811</v>
      </c>
      <c r="BO4207" s="191" t="s">
        <v>2793</v>
      </c>
      <c r="BU4207" s="191" t="s">
        <v>8852</v>
      </c>
      <c r="BV4207" s="191" t="s">
        <v>811</v>
      </c>
      <c r="BW4207" s="191" t="s">
        <v>2793</v>
      </c>
    </row>
    <row r="4208" spans="51:75" x14ac:dyDescent="0.3">
      <c r="AY4208" s="251" t="e">
        <f>VLOOKUP(C4208,#REF!, 2,FALSE)</f>
        <v>#REF!</v>
      </c>
      <c r="BM4208" s="191" t="s">
        <v>8853</v>
      </c>
      <c r="BN4208" s="191" t="s">
        <v>853</v>
      </c>
      <c r="BO4208" s="191" t="s">
        <v>7679</v>
      </c>
      <c r="BU4208" s="191" t="s">
        <v>8853</v>
      </c>
      <c r="BV4208" s="191" t="s">
        <v>853</v>
      </c>
      <c r="BW4208" s="191" t="s">
        <v>7679</v>
      </c>
    </row>
    <row r="4209" spans="51:75" x14ac:dyDescent="0.3">
      <c r="AY4209" s="251" t="e">
        <f>VLOOKUP(C4209,#REF!, 2,FALSE)</f>
        <v>#REF!</v>
      </c>
      <c r="BM4209" s="191" t="s">
        <v>8854</v>
      </c>
      <c r="BN4209" s="191" t="s">
        <v>667</v>
      </c>
      <c r="BO4209" s="191" t="s">
        <v>8855</v>
      </c>
      <c r="BU4209" s="191" t="s">
        <v>8854</v>
      </c>
      <c r="BV4209" s="191" t="s">
        <v>667</v>
      </c>
      <c r="BW4209" s="191" t="s">
        <v>8855</v>
      </c>
    </row>
    <row r="4210" spans="51:75" x14ac:dyDescent="0.3">
      <c r="AY4210" s="251" t="e">
        <f>VLOOKUP(C4210,#REF!, 2,FALSE)</f>
        <v>#REF!</v>
      </c>
      <c r="BM4210" s="191" t="s">
        <v>8856</v>
      </c>
      <c r="BN4210" s="191" t="s">
        <v>804</v>
      </c>
      <c r="BO4210" s="191" t="s">
        <v>4584</v>
      </c>
      <c r="BU4210" s="191" t="s">
        <v>8856</v>
      </c>
      <c r="BV4210" s="191" t="s">
        <v>804</v>
      </c>
      <c r="BW4210" s="191" t="s">
        <v>4584</v>
      </c>
    </row>
    <row r="4211" spans="51:75" x14ac:dyDescent="0.3">
      <c r="AY4211" s="251" t="e">
        <f>VLOOKUP(C4211,#REF!, 2,FALSE)</f>
        <v>#REF!</v>
      </c>
      <c r="BM4211" s="191" t="s">
        <v>8857</v>
      </c>
      <c r="BN4211" s="191" t="s">
        <v>618</v>
      </c>
      <c r="BO4211" s="191" t="s">
        <v>8858</v>
      </c>
      <c r="BU4211" s="191" t="s">
        <v>8857</v>
      </c>
      <c r="BV4211" s="191" t="s">
        <v>618</v>
      </c>
      <c r="BW4211" s="191" t="s">
        <v>8858</v>
      </c>
    </row>
    <row r="4212" spans="51:75" x14ac:dyDescent="0.3">
      <c r="AY4212" s="251" t="e">
        <f>VLOOKUP(C4212,#REF!, 2,FALSE)</f>
        <v>#REF!</v>
      </c>
      <c r="BM4212" s="191" t="s">
        <v>8859</v>
      </c>
      <c r="BN4212" s="191" t="s">
        <v>617</v>
      </c>
      <c r="BO4212" s="191" t="s">
        <v>8860</v>
      </c>
      <c r="BU4212" s="191" t="s">
        <v>8859</v>
      </c>
      <c r="BV4212" s="191" t="s">
        <v>617</v>
      </c>
      <c r="BW4212" s="191" t="s">
        <v>8860</v>
      </c>
    </row>
    <row r="4213" spans="51:75" x14ac:dyDescent="0.3">
      <c r="AY4213" s="251" t="e">
        <f>VLOOKUP(C4213,#REF!, 2,FALSE)</f>
        <v>#REF!</v>
      </c>
      <c r="BM4213" s="191" t="s">
        <v>8861</v>
      </c>
      <c r="BN4213" s="191" t="s">
        <v>16989</v>
      </c>
      <c r="BO4213" s="191" t="s">
        <v>2984</v>
      </c>
      <c r="BU4213" s="191" t="s">
        <v>8861</v>
      </c>
      <c r="BV4213" s="191" t="s">
        <v>16989</v>
      </c>
      <c r="BW4213" s="191" t="s">
        <v>2984</v>
      </c>
    </row>
    <row r="4214" spans="51:75" x14ac:dyDescent="0.3">
      <c r="AY4214" s="251" t="e">
        <f>VLOOKUP(C4214,#REF!, 2,FALSE)</f>
        <v>#REF!</v>
      </c>
      <c r="BM4214" s="191" t="s">
        <v>8863</v>
      </c>
      <c r="BN4214" s="191" t="s">
        <v>667</v>
      </c>
      <c r="BO4214" s="191" t="s">
        <v>8864</v>
      </c>
      <c r="BU4214" s="191" t="s">
        <v>8863</v>
      </c>
      <c r="BV4214" s="191" t="s">
        <v>667</v>
      </c>
      <c r="BW4214" s="191" t="s">
        <v>8864</v>
      </c>
    </row>
    <row r="4215" spans="51:75" x14ac:dyDescent="0.3">
      <c r="AY4215" s="251" t="e">
        <f>VLOOKUP(C4215,#REF!, 2,FALSE)</f>
        <v>#REF!</v>
      </c>
      <c r="BM4215" s="191" t="s">
        <v>8865</v>
      </c>
      <c r="BN4215" s="191" t="s">
        <v>3006</v>
      </c>
      <c r="BO4215" s="191" t="s">
        <v>8866</v>
      </c>
      <c r="BU4215" s="191" t="s">
        <v>8865</v>
      </c>
      <c r="BV4215" s="191" t="s">
        <v>3006</v>
      </c>
      <c r="BW4215" s="191" t="s">
        <v>8866</v>
      </c>
    </row>
    <row r="4216" spans="51:75" x14ac:dyDescent="0.3">
      <c r="AY4216" s="251" t="e">
        <f>VLOOKUP(C4216,#REF!, 2,FALSE)</f>
        <v>#REF!</v>
      </c>
      <c r="BM4216" s="191" t="s">
        <v>8868</v>
      </c>
      <c r="BN4216" s="191" t="s">
        <v>772</v>
      </c>
      <c r="BO4216" s="191" t="s">
        <v>6622</v>
      </c>
      <c r="BU4216" s="191" t="s">
        <v>8868</v>
      </c>
      <c r="BV4216" s="191" t="s">
        <v>772</v>
      </c>
      <c r="BW4216" s="191" t="s">
        <v>6622</v>
      </c>
    </row>
    <row r="4217" spans="51:75" x14ac:dyDescent="0.3">
      <c r="AY4217" s="251" t="e">
        <f>VLOOKUP(C4217,#REF!, 2,FALSE)</f>
        <v>#REF!</v>
      </c>
      <c r="BM4217" s="191" t="s">
        <v>1536</v>
      </c>
      <c r="BN4217" s="191" t="s">
        <v>784</v>
      </c>
      <c r="BO4217" s="191" t="s">
        <v>8870</v>
      </c>
      <c r="BU4217" s="191" t="s">
        <v>1536</v>
      </c>
      <c r="BV4217" s="191" t="s">
        <v>784</v>
      </c>
      <c r="BW4217" s="191" t="s">
        <v>8870</v>
      </c>
    </row>
    <row r="4218" spans="51:75" x14ac:dyDescent="0.3">
      <c r="AY4218" s="251" t="e">
        <f>VLOOKUP(C4218,#REF!, 2,FALSE)</f>
        <v>#REF!</v>
      </c>
      <c r="BM4218" s="191" t="s">
        <v>8872</v>
      </c>
      <c r="BN4218" s="191" t="s">
        <v>667</v>
      </c>
      <c r="BO4218" s="191" t="s">
        <v>8873</v>
      </c>
      <c r="BU4218" s="191" t="s">
        <v>8872</v>
      </c>
      <c r="BV4218" s="191" t="s">
        <v>667</v>
      </c>
      <c r="BW4218" s="191" t="s">
        <v>8873</v>
      </c>
    </row>
    <row r="4219" spans="51:75" x14ac:dyDescent="0.3">
      <c r="AY4219" s="251" t="e">
        <f>VLOOKUP(C4219,#REF!, 2,FALSE)</f>
        <v>#REF!</v>
      </c>
      <c r="BM4219" s="191" t="s">
        <v>8874</v>
      </c>
      <c r="BN4219" s="191" t="s">
        <v>664</v>
      </c>
      <c r="BO4219" s="191" t="s">
        <v>8692</v>
      </c>
      <c r="BU4219" s="191" t="s">
        <v>8874</v>
      </c>
      <c r="BV4219" s="191" t="s">
        <v>664</v>
      </c>
      <c r="BW4219" s="191" t="s">
        <v>8692</v>
      </c>
    </row>
    <row r="4220" spans="51:75" x14ac:dyDescent="0.3">
      <c r="AY4220" s="251" t="e">
        <f>VLOOKUP(C4220,#REF!, 2,FALSE)</f>
        <v>#REF!</v>
      </c>
      <c r="BM4220" s="191" t="s">
        <v>8875</v>
      </c>
      <c r="BN4220" s="191" t="s">
        <v>2984</v>
      </c>
      <c r="BO4220" s="191" t="s">
        <v>2984</v>
      </c>
      <c r="BU4220" s="191" t="s">
        <v>8875</v>
      </c>
      <c r="BV4220" s="191" t="s">
        <v>2984</v>
      </c>
      <c r="BW4220" s="191" t="s">
        <v>2984</v>
      </c>
    </row>
    <row r="4221" spans="51:75" x14ac:dyDescent="0.3">
      <c r="AY4221" s="251" t="e">
        <f>VLOOKUP(C4221,#REF!, 2,FALSE)</f>
        <v>#REF!</v>
      </c>
      <c r="BM4221" s="191" t="s">
        <v>8876</v>
      </c>
      <c r="BN4221" s="191" t="s">
        <v>2984</v>
      </c>
      <c r="BO4221" s="191" t="s">
        <v>2984</v>
      </c>
      <c r="BU4221" s="191" t="s">
        <v>8876</v>
      </c>
      <c r="BV4221" s="191" t="s">
        <v>2984</v>
      </c>
      <c r="BW4221" s="191" t="s">
        <v>2984</v>
      </c>
    </row>
    <row r="4222" spans="51:75" x14ac:dyDescent="0.3">
      <c r="AY4222" s="251" t="e">
        <f>VLOOKUP(C4222,#REF!, 2,FALSE)</f>
        <v>#REF!</v>
      </c>
      <c r="BM4222" s="191" t="s">
        <v>8877</v>
      </c>
      <c r="BN4222" s="191" t="s">
        <v>2984</v>
      </c>
      <c r="BO4222" s="191" t="s">
        <v>2984</v>
      </c>
      <c r="BU4222" s="191" t="s">
        <v>8877</v>
      </c>
      <c r="BV4222" s="191" t="s">
        <v>2984</v>
      </c>
      <c r="BW4222" s="191" t="s">
        <v>2984</v>
      </c>
    </row>
    <row r="4223" spans="51:75" x14ac:dyDescent="0.3">
      <c r="AY4223" s="251" t="e">
        <f>VLOOKUP(C4223,#REF!, 2,FALSE)</f>
        <v>#REF!</v>
      </c>
      <c r="BM4223" s="191" t="s">
        <v>8878</v>
      </c>
      <c r="BN4223" s="191" t="s">
        <v>3046</v>
      </c>
      <c r="BO4223" s="191" t="s">
        <v>5067</v>
      </c>
      <c r="BU4223" s="191" t="s">
        <v>8878</v>
      </c>
      <c r="BV4223" s="191" t="s">
        <v>3046</v>
      </c>
      <c r="BW4223" s="191" t="s">
        <v>5067</v>
      </c>
    </row>
    <row r="4224" spans="51:75" x14ac:dyDescent="0.3">
      <c r="AY4224" s="251" t="e">
        <f>VLOOKUP(C4224,#REF!, 2,FALSE)</f>
        <v>#REF!</v>
      </c>
      <c r="BM4224" s="191" t="s">
        <v>479</v>
      </c>
      <c r="BN4224" s="191" t="s">
        <v>3046</v>
      </c>
      <c r="BO4224" s="191" t="s">
        <v>1065</v>
      </c>
      <c r="BU4224" s="191" t="s">
        <v>479</v>
      </c>
      <c r="BV4224" s="191" t="s">
        <v>3046</v>
      </c>
      <c r="BW4224" s="191" t="s">
        <v>1065</v>
      </c>
    </row>
    <row r="4225" spans="51:75" x14ac:dyDescent="0.3">
      <c r="AY4225" s="251" t="e">
        <f>VLOOKUP(C4225,#REF!, 2,FALSE)</f>
        <v>#REF!</v>
      </c>
      <c r="BM4225" s="191" t="s">
        <v>8879</v>
      </c>
      <c r="BN4225" s="191" t="s">
        <v>1343</v>
      </c>
      <c r="BO4225" s="191" t="s">
        <v>7113</v>
      </c>
      <c r="BU4225" s="191" t="s">
        <v>8879</v>
      </c>
      <c r="BV4225" s="191" t="s">
        <v>1343</v>
      </c>
      <c r="BW4225" s="191" t="s">
        <v>7113</v>
      </c>
    </row>
    <row r="4226" spans="51:75" x14ac:dyDescent="0.3">
      <c r="AY4226" s="251" t="e">
        <f>VLOOKUP(C4226,#REF!, 2,FALSE)</f>
        <v>#REF!</v>
      </c>
      <c r="BM4226" s="191" t="s">
        <v>8881</v>
      </c>
      <c r="BN4226" s="191" t="s">
        <v>2980</v>
      </c>
      <c r="BO4226" s="191" t="s">
        <v>8882</v>
      </c>
      <c r="BU4226" s="191" t="s">
        <v>8881</v>
      </c>
      <c r="BV4226" s="191" t="s">
        <v>2980</v>
      </c>
      <c r="BW4226" s="191" t="s">
        <v>8882</v>
      </c>
    </row>
    <row r="4227" spans="51:75" x14ac:dyDescent="0.3">
      <c r="AY4227" s="251" t="e">
        <f>VLOOKUP(C4227,#REF!, 2,FALSE)</f>
        <v>#REF!</v>
      </c>
      <c r="BM4227" s="191" t="s">
        <v>8883</v>
      </c>
      <c r="BN4227" s="191" t="s">
        <v>3046</v>
      </c>
      <c r="BO4227" s="191" t="s">
        <v>8885</v>
      </c>
      <c r="BU4227" s="191" t="s">
        <v>8883</v>
      </c>
      <c r="BV4227" s="191" t="s">
        <v>3046</v>
      </c>
      <c r="BW4227" s="191" t="s">
        <v>8885</v>
      </c>
    </row>
    <row r="4228" spans="51:75" x14ac:dyDescent="0.3">
      <c r="AY4228" s="251" t="e">
        <f>VLOOKUP(C4228,#REF!, 2,FALSE)</f>
        <v>#REF!</v>
      </c>
      <c r="BM4228" s="191" t="s">
        <v>468</v>
      </c>
      <c r="BN4228" s="191" t="s">
        <v>3046</v>
      </c>
      <c r="BO4228" s="191" t="s">
        <v>8886</v>
      </c>
      <c r="BU4228" s="191" t="s">
        <v>468</v>
      </c>
      <c r="BV4228" s="191" t="s">
        <v>3046</v>
      </c>
      <c r="BW4228" s="191" t="s">
        <v>8886</v>
      </c>
    </row>
    <row r="4229" spans="51:75" x14ac:dyDescent="0.3">
      <c r="AY4229" s="251" t="e">
        <f>VLOOKUP(C4229,#REF!, 2,FALSE)</f>
        <v>#REF!</v>
      </c>
      <c r="BM4229" s="191" t="s">
        <v>8887</v>
      </c>
      <c r="BN4229" s="191" t="s">
        <v>3046</v>
      </c>
      <c r="BO4229" s="191" t="s">
        <v>8888</v>
      </c>
      <c r="BU4229" s="191" t="s">
        <v>8887</v>
      </c>
      <c r="BV4229" s="191" t="s">
        <v>3046</v>
      </c>
      <c r="BW4229" s="191" t="s">
        <v>8888</v>
      </c>
    </row>
    <row r="4230" spans="51:75" x14ac:dyDescent="0.3">
      <c r="AY4230" s="251" t="e">
        <f>VLOOKUP(C4230,#REF!, 2,FALSE)</f>
        <v>#REF!</v>
      </c>
      <c r="BM4230" s="191" t="s">
        <v>8890</v>
      </c>
      <c r="BN4230" s="191" t="s">
        <v>3046</v>
      </c>
      <c r="BO4230" s="191" t="s">
        <v>7925</v>
      </c>
      <c r="BU4230" s="191" t="s">
        <v>8890</v>
      </c>
      <c r="BV4230" s="191" t="s">
        <v>3046</v>
      </c>
      <c r="BW4230" s="191" t="s">
        <v>7925</v>
      </c>
    </row>
    <row r="4231" spans="51:75" x14ac:dyDescent="0.3">
      <c r="AY4231" s="251" t="e">
        <f>VLOOKUP(C4231,#REF!, 2,FALSE)</f>
        <v>#REF!</v>
      </c>
      <c r="BM4231" s="191" t="s">
        <v>8892</v>
      </c>
      <c r="BN4231" s="191" t="s">
        <v>1343</v>
      </c>
      <c r="BO4231" s="191" t="s">
        <v>4468</v>
      </c>
      <c r="BU4231" s="191" t="s">
        <v>8892</v>
      </c>
      <c r="BV4231" s="191" t="s">
        <v>1343</v>
      </c>
      <c r="BW4231" s="191" t="s">
        <v>4468</v>
      </c>
    </row>
    <row r="4232" spans="51:75" x14ac:dyDescent="0.3">
      <c r="AY4232" s="251" t="e">
        <f>VLOOKUP(C4232,#REF!, 2,FALSE)</f>
        <v>#REF!</v>
      </c>
      <c r="BM4232" s="191" t="s">
        <v>8893</v>
      </c>
      <c r="BN4232" s="191" t="s">
        <v>1343</v>
      </c>
      <c r="BO4232" s="191" t="s">
        <v>7160</v>
      </c>
      <c r="BU4232" s="191" t="s">
        <v>8893</v>
      </c>
      <c r="BV4232" s="191" t="s">
        <v>1343</v>
      </c>
      <c r="BW4232" s="191" t="s">
        <v>7160</v>
      </c>
    </row>
    <row r="4233" spans="51:75" x14ac:dyDescent="0.3">
      <c r="AY4233" s="251" t="e">
        <f>VLOOKUP(C4233,#REF!, 2,FALSE)</f>
        <v>#REF!</v>
      </c>
      <c r="BM4233" s="191" t="s">
        <v>8894</v>
      </c>
      <c r="BN4233" s="191" t="s">
        <v>3006</v>
      </c>
      <c r="BO4233" s="191" t="s">
        <v>5357</v>
      </c>
      <c r="BU4233" s="191" t="s">
        <v>8894</v>
      </c>
      <c r="BV4233" s="191" t="s">
        <v>3006</v>
      </c>
      <c r="BW4233" s="191" t="s">
        <v>5357</v>
      </c>
    </row>
    <row r="4234" spans="51:75" x14ac:dyDescent="0.3">
      <c r="AY4234" s="251" t="e">
        <f>VLOOKUP(C4234,#REF!, 2,FALSE)</f>
        <v>#REF!</v>
      </c>
      <c r="BM4234" s="191" t="s">
        <v>8895</v>
      </c>
      <c r="BN4234" s="191" t="s">
        <v>1343</v>
      </c>
      <c r="BO4234" s="191" t="s">
        <v>8897</v>
      </c>
      <c r="BU4234" s="191" t="s">
        <v>8895</v>
      </c>
      <c r="BV4234" s="191" t="s">
        <v>1343</v>
      </c>
      <c r="BW4234" s="191" t="s">
        <v>8897</v>
      </c>
    </row>
    <row r="4235" spans="51:75" x14ac:dyDescent="0.3">
      <c r="AY4235" s="251" t="e">
        <f>VLOOKUP(C4235,#REF!, 2,FALSE)</f>
        <v>#REF!</v>
      </c>
      <c r="BM4235" s="191" t="s">
        <v>1541</v>
      </c>
      <c r="BN4235" s="191" t="s">
        <v>3046</v>
      </c>
      <c r="BO4235" s="191" t="s">
        <v>8898</v>
      </c>
      <c r="BU4235" s="191" t="s">
        <v>1541</v>
      </c>
      <c r="BV4235" s="191" t="s">
        <v>3046</v>
      </c>
      <c r="BW4235" s="191" t="s">
        <v>8898</v>
      </c>
    </row>
    <row r="4236" spans="51:75" x14ac:dyDescent="0.3">
      <c r="AY4236" s="251" t="e">
        <f>VLOOKUP(C4236,#REF!, 2,FALSE)</f>
        <v>#REF!</v>
      </c>
      <c r="BM4236" s="191" t="s">
        <v>1542</v>
      </c>
      <c r="BN4236" s="191" t="s">
        <v>1270</v>
      </c>
      <c r="BO4236" s="191" t="s">
        <v>2881</v>
      </c>
      <c r="BU4236" s="191" t="s">
        <v>1542</v>
      </c>
      <c r="BV4236" s="191" t="s">
        <v>1270</v>
      </c>
      <c r="BW4236" s="191" t="s">
        <v>2881</v>
      </c>
    </row>
    <row r="4237" spans="51:75" x14ac:dyDescent="0.3">
      <c r="AY4237" s="251" t="e">
        <f>VLOOKUP(C4237,#REF!, 2,FALSE)</f>
        <v>#REF!</v>
      </c>
      <c r="BM4237" s="191" t="s">
        <v>1543</v>
      </c>
      <c r="BN4237" s="191" t="s">
        <v>1343</v>
      </c>
      <c r="BO4237" s="191" t="s">
        <v>5143</v>
      </c>
      <c r="BU4237" s="191" t="s">
        <v>1543</v>
      </c>
      <c r="BV4237" s="191" t="s">
        <v>1343</v>
      </c>
      <c r="BW4237" s="191" t="s">
        <v>5143</v>
      </c>
    </row>
    <row r="4238" spans="51:75" x14ac:dyDescent="0.3">
      <c r="AY4238" s="251" t="e">
        <f>VLOOKUP(C4238,#REF!, 2,FALSE)</f>
        <v>#REF!</v>
      </c>
      <c r="BM4238" s="191" t="s">
        <v>1544</v>
      </c>
      <c r="BN4238" s="191" t="s">
        <v>1343</v>
      </c>
      <c r="BO4238" s="191" t="s">
        <v>8466</v>
      </c>
      <c r="BU4238" s="191" t="s">
        <v>1544</v>
      </c>
      <c r="BV4238" s="191" t="s">
        <v>1343</v>
      </c>
      <c r="BW4238" s="191" t="s">
        <v>8466</v>
      </c>
    </row>
    <row r="4239" spans="51:75" x14ac:dyDescent="0.3">
      <c r="AY4239" s="251" t="e">
        <f>VLOOKUP(C4239,#REF!, 2,FALSE)</f>
        <v>#REF!</v>
      </c>
      <c r="BM4239" s="191" t="s">
        <v>8899</v>
      </c>
      <c r="BN4239" s="191" t="s">
        <v>1343</v>
      </c>
      <c r="BO4239" s="191" t="s">
        <v>6780</v>
      </c>
      <c r="BU4239" s="191" t="s">
        <v>8899</v>
      </c>
      <c r="BV4239" s="191" t="s">
        <v>1343</v>
      </c>
      <c r="BW4239" s="191" t="s">
        <v>6780</v>
      </c>
    </row>
    <row r="4240" spans="51:75" x14ac:dyDescent="0.3">
      <c r="AY4240" s="251" t="e">
        <f>VLOOKUP(C4240,#REF!, 2,FALSE)</f>
        <v>#REF!</v>
      </c>
      <c r="BM4240" s="191" t="s">
        <v>8901</v>
      </c>
      <c r="BN4240" s="191" t="s">
        <v>1343</v>
      </c>
      <c r="BO4240" s="191" t="s">
        <v>2984</v>
      </c>
      <c r="BU4240" s="191" t="s">
        <v>8901</v>
      </c>
      <c r="BV4240" s="191" t="s">
        <v>1343</v>
      </c>
      <c r="BW4240" s="191" t="s">
        <v>2984</v>
      </c>
    </row>
    <row r="4241" spans="51:75" x14ac:dyDescent="0.3">
      <c r="AY4241" s="251" t="e">
        <f>VLOOKUP(C4241,#REF!, 2,FALSE)</f>
        <v>#REF!</v>
      </c>
      <c r="BM4241" s="191" t="s">
        <v>8902</v>
      </c>
      <c r="BN4241" s="191" t="s">
        <v>1343</v>
      </c>
      <c r="BO4241" s="191" t="s">
        <v>2984</v>
      </c>
      <c r="BU4241" s="191" t="s">
        <v>8902</v>
      </c>
      <c r="BV4241" s="191" t="s">
        <v>1343</v>
      </c>
      <c r="BW4241" s="191" t="s">
        <v>2984</v>
      </c>
    </row>
    <row r="4242" spans="51:75" x14ac:dyDescent="0.3">
      <c r="AY4242" s="251" t="e">
        <f>VLOOKUP(C4242,#REF!, 2,FALSE)</f>
        <v>#REF!</v>
      </c>
      <c r="BM4242" s="191" t="s">
        <v>8903</v>
      </c>
      <c r="BN4242" s="191" t="s">
        <v>2980</v>
      </c>
      <c r="BO4242" s="191" t="s">
        <v>2984</v>
      </c>
      <c r="BU4242" s="191" t="s">
        <v>8903</v>
      </c>
      <c r="BV4242" s="191" t="s">
        <v>2980</v>
      </c>
      <c r="BW4242" s="191" t="s">
        <v>2984</v>
      </c>
    </row>
    <row r="4243" spans="51:75" x14ac:dyDescent="0.3">
      <c r="AY4243" s="251" t="e">
        <f>VLOOKUP(C4243,#REF!, 2,FALSE)</f>
        <v>#REF!</v>
      </c>
      <c r="BM4243" s="191" t="s">
        <v>1545</v>
      </c>
      <c r="BN4243" s="191" t="s">
        <v>2980</v>
      </c>
      <c r="BO4243" s="191" t="s">
        <v>2984</v>
      </c>
      <c r="BU4243" s="191" t="s">
        <v>1545</v>
      </c>
      <c r="BV4243" s="191" t="s">
        <v>2980</v>
      </c>
      <c r="BW4243" s="191" t="s">
        <v>2984</v>
      </c>
    </row>
    <row r="4244" spans="51:75" x14ac:dyDescent="0.3">
      <c r="AY4244" s="251" t="e">
        <f>VLOOKUP(C4244,#REF!, 2,FALSE)</f>
        <v>#REF!</v>
      </c>
      <c r="BM4244" s="191" t="s">
        <v>1546</v>
      </c>
      <c r="BN4244" s="191" t="s">
        <v>695</v>
      </c>
      <c r="BO4244" s="191" t="s">
        <v>2984</v>
      </c>
      <c r="BU4244" s="191" t="s">
        <v>1546</v>
      </c>
      <c r="BV4244" s="191" t="s">
        <v>695</v>
      </c>
      <c r="BW4244" s="191" t="s">
        <v>2984</v>
      </c>
    </row>
    <row r="4245" spans="51:75" x14ac:dyDescent="0.3">
      <c r="AY4245" s="251" t="e">
        <f>VLOOKUP(C4245,#REF!, 2,FALSE)</f>
        <v>#REF!</v>
      </c>
      <c r="BM4245" s="191" t="s">
        <v>8905</v>
      </c>
      <c r="BN4245" s="191" t="s">
        <v>1140</v>
      </c>
      <c r="BO4245" s="191" t="s">
        <v>8906</v>
      </c>
      <c r="BU4245" s="191" t="s">
        <v>8905</v>
      </c>
      <c r="BV4245" s="191" t="s">
        <v>1140</v>
      </c>
      <c r="BW4245" s="191" t="s">
        <v>8906</v>
      </c>
    </row>
    <row r="4246" spans="51:75" x14ac:dyDescent="0.3">
      <c r="AY4246" s="251" t="e">
        <f>VLOOKUP(C4246,#REF!, 2,FALSE)</f>
        <v>#REF!</v>
      </c>
      <c r="BM4246" s="191" t="s">
        <v>1547</v>
      </c>
      <c r="BN4246" s="191" t="s">
        <v>1343</v>
      </c>
      <c r="BO4246" s="191" t="s">
        <v>782</v>
      </c>
      <c r="BU4246" s="191" t="s">
        <v>1547</v>
      </c>
      <c r="BV4246" s="191" t="s">
        <v>1343</v>
      </c>
      <c r="BW4246" s="191" t="s">
        <v>782</v>
      </c>
    </row>
    <row r="4247" spans="51:75" x14ac:dyDescent="0.3">
      <c r="AY4247" s="251" t="e">
        <f>VLOOKUP(C4247,#REF!, 2,FALSE)</f>
        <v>#REF!</v>
      </c>
      <c r="BM4247" s="191" t="s">
        <v>8907</v>
      </c>
      <c r="BN4247" s="191" t="s">
        <v>1140</v>
      </c>
      <c r="BO4247" s="191" t="s">
        <v>8908</v>
      </c>
      <c r="BU4247" s="191" t="s">
        <v>8907</v>
      </c>
      <c r="BV4247" s="191" t="s">
        <v>1140</v>
      </c>
      <c r="BW4247" s="191" t="s">
        <v>8908</v>
      </c>
    </row>
    <row r="4248" spans="51:75" x14ac:dyDescent="0.3">
      <c r="AY4248" s="251" t="e">
        <f>VLOOKUP(C4248,#REF!, 2,FALSE)</f>
        <v>#REF!</v>
      </c>
      <c r="BM4248" s="191" t="s">
        <v>8909</v>
      </c>
      <c r="BN4248" s="191" t="s">
        <v>2984</v>
      </c>
      <c r="BO4248" s="191" t="s">
        <v>2984</v>
      </c>
      <c r="BU4248" s="191" t="s">
        <v>8909</v>
      </c>
      <c r="BV4248" s="191" t="s">
        <v>2984</v>
      </c>
      <c r="BW4248" s="191" t="s">
        <v>2984</v>
      </c>
    </row>
    <row r="4249" spans="51:75" x14ac:dyDescent="0.3">
      <c r="AY4249" s="251" t="e">
        <f>VLOOKUP(C4249,#REF!, 2,FALSE)</f>
        <v>#REF!</v>
      </c>
      <c r="BM4249" s="191" t="s">
        <v>8911</v>
      </c>
      <c r="BN4249" s="191" t="s">
        <v>637</v>
      </c>
      <c r="BO4249" s="191" t="s">
        <v>2984</v>
      </c>
      <c r="BU4249" s="191" t="s">
        <v>8911</v>
      </c>
      <c r="BV4249" s="191" t="s">
        <v>637</v>
      </c>
      <c r="BW4249" s="191" t="s">
        <v>2984</v>
      </c>
    </row>
    <row r="4250" spans="51:75" x14ac:dyDescent="0.3">
      <c r="AY4250" s="251" t="e">
        <f>VLOOKUP(C4250,#REF!, 2,FALSE)</f>
        <v>#REF!</v>
      </c>
      <c r="BM4250" s="191" t="s">
        <v>8912</v>
      </c>
      <c r="BN4250" s="191" t="s">
        <v>16989</v>
      </c>
      <c r="BO4250" s="191" t="s">
        <v>8913</v>
      </c>
      <c r="BU4250" s="191" t="s">
        <v>8912</v>
      </c>
      <c r="BV4250" s="191" t="s">
        <v>16989</v>
      </c>
      <c r="BW4250" s="191" t="s">
        <v>8913</v>
      </c>
    </row>
    <row r="4251" spans="51:75" x14ac:dyDescent="0.3">
      <c r="AY4251" s="251" t="e">
        <f>VLOOKUP(C4251,#REF!, 2,FALSE)</f>
        <v>#REF!</v>
      </c>
      <c r="BM4251" s="191" t="s">
        <v>8914</v>
      </c>
      <c r="BN4251" s="191" t="s">
        <v>16989</v>
      </c>
      <c r="BO4251" s="191" t="s">
        <v>2984</v>
      </c>
      <c r="BU4251" s="191" t="s">
        <v>8914</v>
      </c>
      <c r="BV4251" s="191" t="s">
        <v>16989</v>
      </c>
      <c r="BW4251" s="191" t="s">
        <v>2984</v>
      </c>
    </row>
    <row r="4252" spans="51:75" x14ac:dyDescent="0.3">
      <c r="AY4252" s="251" t="e">
        <f>VLOOKUP(C4252,#REF!, 2,FALSE)</f>
        <v>#REF!</v>
      </c>
      <c r="BM4252" s="191" t="s">
        <v>1548</v>
      </c>
      <c r="BN4252" s="191" t="s">
        <v>16989</v>
      </c>
      <c r="BO4252" s="191" t="s">
        <v>2984</v>
      </c>
      <c r="BU4252" s="191" t="s">
        <v>1548</v>
      </c>
      <c r="BV4252" s="191" t="s">
        <v>16989</v>
      </c>
      <c r="BW4252" s="191" t="s">
        <v>2984</v>
      </c>
    </row>
    <row r="4253" spans="51:75" x14ac:dyDescent="0.3">
      <c r="AY4253" s="251" t="e">
        <f>VLOOKUP(C4253,#REF!, 2,FALSE)</f>
        <v>#REF!</v>
      </c>
      <c r="BM4253" s="191" t="s">
        <v>8915</v>
      </c>
      <c r="BN4253" s="191" t="s">
        <v>16989</v>
      </c>
      <c r="BO4253" s="191" t="s">
        <v>8043</v>
      </c>
      <c r="BU4253" s="191" t="s">
        <v>8915</v>
      </c>
      <c r="BV4253" s="191" t="s">
        <v>16989</v>
      </c>
      <c r="BW4253" s="191" t="s">
        <v>8043</v>
      </c>
    </row>
    <row r="4254" spans="51:75" x14ac:dyDescent="0.3">
      <c r="AY4254" s="251" t="e">
        <f>VLOOKUP(C4254,#REF!, 2,FALSE)</f>
        <v>#REF!</v>
      </c>
      <c r="BM4254" s="191" t="s">
        <v>8916</v>
      </c>
      <c r="BN4254" s="191" t="s">
        <v>16989</v>
      </c>
      <c r="BO4254" s="191" t="s">
        <v>2984</v>
      </c>
      <c r="BU4254" s="191" t="s">
        <v>8916</v>
      </c>
      <c r="BV4254" s="191" t="s">
        <v>16989</v>
      </c>
      <c r="BW4254" s="191" t="s">
        <v>2984</v>
      </c>
    </row>
    <row r="4255" spans="51:75" x14ac:dyDescent="0.3">
      <c r="AY4255" s="251" t="e">
        <f>VLOOKUP(C4255,#REF!, 2,FALSE)</f>
        <v>#REF!</v>
      </c>
      <c r="BM4255" s="191" t="s">
        <v>8917</v>
      </c>
      <c r="BN4255" s="191" t="s">
        <v>2984</v>
      </c>
      <c r="BO4255" s="191" t="s">
        <v>2984</v>
      </c>
      <c r="BU4255" s="191" t="s">
        <v>8917</v>
      </c>
      <c r="BV4255" s="191" t="s">
        <v>2984</v>
      </c>
      <c r="BW4255" s="191" t="s">
        <v>2984</v>
      </c>
    </row>
    <row r="4256" spans="51:75" x14ac:dyDescent="0.3">
      <c r="AY4256" s="251" t="e">
        <f>VLOOKUP(C4256,#REF!, 2,FALSE)</f>
        <v>#REF!</v>
      </c>
      <c r="BM4256" s="191" t="s">
        <v>8918</v>
      </c>
      <c r="BN4256" s="191" t="s">
        <v>3003</v>
      </c>
      <c r="BO4256" s="191" t="s">
        <v>8031</v>
      </c>
      <c r="BU4256" s="191" t="s">
        <v>8918</v>
      </c>
      <c r="BV4256" s="191" t="s">
        <v>3003</v>
      </c>
      <c r="BW4256" s="191" t="s">
        <v>8031</v>
      </c>
    </row>
    <row r="4257" spans="51:75" x14ac:dyDescent="0.3">
      <c r="AY4257" s="251" t="e">
        <f>VLOOKUP(C4257,#REF!, 2,FALSE)</f>
        <v>#REF!</v>
      </c>
      <c r="BM4257" s="191" t="s">
        <v>8920</v>
      </c>
      <c r="BN4257" s="191" t="s">
        <v>842</v>
      </c>
      <c r="BO4257" s="191" t="s">
        <v>3404</v>
      </c>
      <c r="BU4257" s="191" t="s">
        <v>8920</v>
      </c>
      <c r="BV4257" s="191" t="s">
        <v>842</v>
      </c>
      <c r="BW4257" s="191" t="s">
        <v>3404</v>
      </c>
    </row>
    <row r="4258" spans="51:75" x14ac:dyDescent="0.3">
      <c r="AY4258" s="251" t="e">
        <f>VLOOKUP(C4258,#REF!, 2,FALSE)</f>
        <v>#REF!</v>
      </c>
      <c r="BM4258" s="191" t="s">
        <v>8923</v>
      </c>
      <c r="BN4258" s="191" t="s">
        <v>16989</v>
      </c>
      <c r="BO4258" s="191" t="s">
        <v>2984</v>
      </c>
      <c r="BU4258" s="191" t="s">
        <v>8923</v>
      </c>
      <c r="BV4258" s="191" t="s">
        <v>16989</v>
      </c>
      <c r="BW4258" s="191" t="s">
        <v>2984</v>
      </c>
    </row>
    <row r="4259" spans="51:75" x14ac:dyDescent="0.3">
      <c r="AY4259" s="251" t="e">
        <f>VLOOKUP(C4259,#REF!, 2,FALSE)</f>
        <v>#REF!</v>
      </c>
      <c r="BM4259" s="191" t="s">
        <v>8925</v>
      </c>
      <c r="BN4259" s="191" t="s">
        <v>16989</v>
      </c>
      <c r="BO4259" s="191" t="s">
        <v>699</v>
      </c>
      <c r="BU4259" s="191" t="s">
        <v>8925</v>
      </c>
      <c r="BV4259" s="191" t="s">
        <v>16989</v>
      </c>
      <c r="BW4259" s="191" t="s">
        <v>699</v>
      </c>
    </row>
    <row r="4260" spans="51:75" x14ac:dyDescent="0.3">
      <c r="AY4260" s="251" t="e">
        <f>VLOOKUP(C4260,#REF!, 2,FALSE)</f>
        <v>#REF!</v>
      </c>
      <c r="BM4260" s="191" t="s">
        <v>8926</v>
      </c>
      <c r="BN4260" s="191" t="s">
        <v>16989</v>
      </c>
      <c r="BO4260" s="191" t="s">
        <v>4721</v>
      </c>
      <c r="BU4260" s="191" t="s">
        <v>8926</v>
      </c>
      <c r="BV4260" s="191" t="s">
        <v>16989</v>
      </c>
      <c r="BW4260" s="191" t="s">
        <v>4721</v>
      </c>
    </row>
    <row r="4261" spans="51:75" x14ac:dyDescent="0.3">
      <c r="AY4261" s="251" t="e">
        <f>VLOOKUP(C4261,#REF!, 2,FALSE)</f>
        <v>#REF!</v>
      </c>
      <c r="BM4261" s="191" t="s">
        <v>8927</v>
      </c>
      <c r="BN4261" s="191" t="s">
        <v>16989</v>
      </c>
      <c r="BO4261" s="191" t="s">
        <v>2984</v>
      </c>
      <c r="BU4261" s="191" t="s">
        <v>8927</v>
      </c>
      <c r="BV4261" s="191" t="s">
        <v>16989</v>
      </c>
      <c r="BW4261" s="191" t="s">
        <v>2984</v>
      </c>
    </row>
    <row r="4262" spans="51:75" x14ac:dyDescent="0.3">
      <c r="AY4262" s="251" t="e">
        <f>VLOOKUP(C4262,#REF!, 2,FALSE)</f>
        <v>#REF!</v>
      </c>
      <c r="BM4262" s="191" t="s">
        <v>8928</v>
      </c>
      <c r="BN4262" s="191" t="s">
        <v>16989</v>
      </c>
      <c r="BO4262" s="191" t="s">
        <v>2984</v>
      </c>
      <c r="BU4262" s="191" t="s">
        <v>8928</v>
      </c>
      <c r="BV4262" s="191" t="s">
        <v>16989</v>
      </c>
      <c r="BW4262" s="191" t="s">
        <v>2984</v>
      </c>
    </row>
    <row r="4263" spans="51:75" x14ac:dyDescent="0.3">
      <c r="AY4263" s="251" t="e">
        <f>VLOOKUP(C4263,#REF!, 2,FALSE)</f>
        <v>#REF!</v>
      </c>
      <c r="BM4263" s="191" t="s">
        <v>8929</v>
      </c>
      <c r="BN4263" s="191" t="s">
        <v>16989</v>
      </c>
      <c r="BO4263" s="191" t="s">
        <v>2984</v>
      </c>
      <c r="BU4263" s="191" t="s">
        <v>8929</v>
      </c>
      <c r="BV4263" s="191" t="s">
        <v>16989</v>
      </c>
      <c r="BW4263" s="191" t="s">
        <v>2984</v>
      </c>
    </row>
    <row r="4264" spans="51:75" x14ac:dyDescent="0.3">
      <c r="AY4264" s="251" t="e">
        <f>VLOOKUP(C4264,#REF!, 2,FALSE)</f>
        <v>#REF!</v>
      </c>
      <c r="BM4264" s="191" t="s">
        <v>1549</v>
      </c>
      <c r="BN4264" s="191" t="s">
        <v>16989</v>
      </c>
      <c r="BO4264" s="191" t="s">
        <v>3335</v>
      </c>
      <c r="BU4264" s="191" t="s">
        <v>1549</v>
      </c>
      <c r="BV4264" s="191" t="s">
        <v>16989</v>
      </c>
      <c r="BW4264" s="191" t="s">
        <v>3335</v>
      </c>
    </row>
    <row r="4265" spans="51:75" x14ac:dyDescent="0.3">
      <c r="AY4265" s="251" t="e">
        <f>VLOOKUP(C4265,#REF!, 2,FALSE)</f>
        <v>#REF!</v>
      </c>
      <c r="BM4265" s="191" t="s">
        <v>1554</v>
      </c>
      <c r="BN4265" s="191" t="s">
        <v>16989</v>
      </c>
      <c r="BO4265" s="191" t="s">
        <v>2984</v>
      </c>
      <c r="BU4265" s="191" t="s">
        <v>1554</v>
      </c>
      <c r="BV4265" s="191" t="s">
        <v>16989</v>
      </c>
      <c r="BW4265" s="191" t="s">
        <v>2984</v>
      </c>
    </row>
    <row r="4266" spans="51:75" x14ac:dyDescent="0.3">
      <c r="AY4266" s="251" t="e">
        <f>VLOOKUP(C4266,#REF!, 2,FALSE)</f>
        <v>#REF!</v>
      </c>
      <c r="BM4266" s="191" t="s">
        <v>8932</v>
      </c>
      <c r="BN4266" s="191" t="s">
        <v>2984</v>
      </c>
      <c r="BO4266" s="191" t="s">
        <v>8934</v>
      </c>
      <c r="BU4266" s="191" t="s">
        <v>8932</v>
      </c>
      <c r="BV4266" s="191" t="s">
        <v>2984</v>
      </c>
      <c r="BW4266" s="191" t="s">
        <v>8934</v>
      </c>
    </row>
    <row r="4267" spans="51:75" x14ac:dyDescent="0.3">
      <c r="AY4267" s="251" t="e">
        <f>VLOOKUP(C4267,#REF!, 2,FALSE)</f>
        <v>#REF!</v>
      </c>
      <c r="BM4267" s="191" t="s">
        <v>8935</v>
      </c>
      <c r="BN4267" s="191" t="s">
        <v>2984</v>
      </c>
      <c r="BO4267" s="191" t="s">
        <v>2984</v>
      </c>
      <c r="BU4267" s="191" t="s">
        <v>8935</v>
      </c>
      <c r="BV4267" s="191" t="s">
        <v>2984</v>
      </c>
      <c r="BW4267" s="191" t="s">
        <v>2984</v>
      </c>
    </row>
    <row r="4268" spans="51:75" x14ac:dyDescent="0.3">
      <c r="AY4268" s="251" t="e">
        <f>VLOOKUP(C4268,#REF!, 2,FALSE)</f>
        <v>#REF!</v>
      </c>
      <c r="BM4268" s="191" t="s">
        <v>8936</v>
      </c>
      <c r="BN4268" s="191" t="s">
        <v>2984</v>
      </c>
      <c r="BO4268" s="191" t="s">
        <v>8937</v>
      </c>
      <c r="BU4268" s="191" t="s">
        <v>8936</v>
      </c>
      <c r="BV4268" s="191" t="s">
        <v>2984</v>
      </c>
      <c r="BW4268" s="191" t="s">
        <v>8937</v>
      </c>
    </row>
    <row r="4269" spans="51:75" x14ac:dyDescent="0.3">
      <c r="AY4269" s="251" t="e">
        <f>VLOOKUP(C4269,#REF!, 2,FALSE)</f>
        <v>#REF!</v>
      </c>
      <c r="BM4269" s="191" t="s">
        <v>8938</v>
      </c>
      <c r="BN4269" s="191" t="s">
        <v>2984</v>
      </c>
      <c r="BO4269" s="191" t="s">
        <v>2984</v>
      </c>
      <c r="BU4269" s="191" t="s">
        <v>8938</v>
      </c>
      <c r="BV4269" s="191" t="s">
        <v>2984</v>
      </c>
      <c r="BW4269" s="191" t="s">
        <v>2984</v>
      </c>
    </row>
    <row r="4270" spans="51:75" x14ac:dyDescent="0.3">
      <c r="AY4270" s="251" t="e">
        <f>VLOOKUP(C4270,#REF!, 2,FALSE)</f>
        <v>#REF!</v>
      </c>
      <c r="BM4270" s="191" t="s">
        <v>8939</v>
      </c>
      <c r="BN4270" s="191" t="s">
        <v>2984</v>
      </c>
      <c r="BO4270" s="191" t="s">
        <v>2984</v>
      </c>
      <c r="BU4270" s="191" t="s">
        <v>8939</v>
      </c>
      <c r="BV4270" s="191" t="s">
        <v>2984</v>
      </c>
      <c r="BW4270" s="191" t="s">
        <v>2984</v>
      </c>
    </row>
    <row r="4271" spans="51:75" x14ac:dyDescent="0.3">
      <c r="AY4271" s="251" t="e">
        <f>VLOOKUP(C4271,#REF!, 2,FALSE)</f>
        <v>#REF!</v>
      </c>
      <c r="BM4271" s="191" t="s">
        <v>8940</v>
      </c>
      <c r="BN4271" s="191" t="s">
        <v>2984</v>
      </c>
      <c r="BO4271" s="191" t="s">
        <v>8941</v>
      </c>
      <c r="BU4271" s="191" t="s">
        <v>8940</v>
      </c>
      <c r="BV4271" s="191" t="s">
        <v>2984</v>
      </c>
      <c r="BW4271" s="191" t="s">
        <v>8941</v>
      </c>
    </row>
    <row r="4272" spans="51:75" x14ac:dyDescent="0.3">
      <c r="AY4272" s="251" t="e">
        <f>VLOOKUP(C4272,#REF!, 2,FALSE)</f>
        <v>#REF!</v>
      </c>
      <c r="BM4272" s="191" t="s">
        <v>8942</v>
      </c>
      <c r="BN4272" s="191" t="s">
        <v>2984</v>
      </c>
      <c r="BO4272" s="191" t="s">
        <v>2984</v>
      </c>
      <c r="BU4272" s="191" t="s">
        <v>8942</v>
      </c>
      <c r="BV4272" s="191" t="s">
        <v>2984</v>
      </c>
      <c r="BW4272" s="191" t="s">
        <v>2984</v>
      </c>
    </row>
    <row r="4273" spans="51:75" x14ac:dyDescent="0.3">
      <c r="AY4273" s="251" t="e">
        <f>VLOOKUP(C4273,#REF!, 2,FALSE)</f>
        <v>#REF!</v>
      </c>
      <c r="BM4273" s="191" t="s">
        <v>8943</v>
      </c>
      <c r="BN4273" s="191" t="s">
        <v>2984</v>
      </c>
      <c r="BO4273" s="191" t="s">
        <v>8944</v>
      </c>
      <c r="BU4273" s="191" t="s">
        <v>8943</v>
      </c>
      <c r="BV4273" s="191" t="s">
        <v>2984</v>
      </c>
      <c r="BW4273" s="191" t="s">
        <v>8944</v>
      </c>
    </row>
    <row r="4274" spans="51:75" x14ac:dyDescent="0.3">
      <c r="AY4274" s="251" t="e">
        <f>VLOOKUP(C4274,#REF!, 2,FALSE)</f>
        <v>#REF!</v>
      </c>
      <c r="BM4274" s="191" t="s">
        <v>1555</v>
      </c>
      <c r="BN4274" s="191" t="s">
        <v>2984</v>
      </c>
      <c r="BO4274" s="191" t="s">
        <v>2984</v>
      </c>
      <c r="BU4274" s="191" t="s">
        <v>1555</v>
      </c>
      <c r="BV4274" s="191" t="s">
        <v>2984</v>
      </c>
      <c r="BW4274" s="191" t="s">
        <v>2984</v>
      </c>
    </row>
    <row r="4275" spans="51:75" x14ac:dyDescent="0.3">
      <c r="AY4275" s="251" t="e">
        <f>VLOOKUP(C4275,#REF!, 2,FALSE)</f>
        <v>#REF!</v>
      </c>
      <c r="BM4275" s="191" t="s">
        <v>8945</v>
      </c>
      <c r="BN4275" s="191" t="s">
        <v>2984</v>
      </c>
      <c r="BO4275" s="191" t="s">
        <v>2984</v>
      </c>
      <c r="BU4275" s="191" t="s">
        <v>8945</v>
      </c>
      <c r="BV4275" s="191" t="s">
        <v>2984</v>
      </c>
      <c r="BW4275" s="191" t="s">
        <v>2984</v>
      </c>
    </row>
    <row r="4276" spans="51:75" x14ac:dyDescent="0.3">
      <c r="AY4276" s="251" t="e">
        <f>VLOOKUP(C4276,#REF!, 2,FALSE)</f>
        <v>#REF!</v>
      </c>
      <c r="BM4276" s="191" t="s">
        <v>1557</v>
      </c>
      <c r="BN4276" s="191" t="s">
        <v>2984</v>
      </c>
      <c r="BO4276" s="191" t="s">
        <v>8946</v>
      </c>
      <c r="BU4276" s="191" t="s">
        <v>1557</v>
      </c>
      <c r="BV4276" s="191" t="s">
        <v>2984</v>
      </c>
      <c r="BW4276" s="191" t="s">
        <v>8946</v>
      </c>
    </row>
    <row r="4277" spans="51:75" x14ac:dyDescent="0.3">
      <c r="AY4277" s="251" t="e">
        <f>VLOOKUP(C4277,#REF!, 2,FALSE)</f>
        <v>#REF!</v>
      </c>
      <c r="BM4277" s="191" t="s">
        <v>8947</v>
      </c>
      <c r="BN4277" s="191" t="s">
        <v>2984</v>
      </c>
      <c r="BO4277" s="191" t="s">
        <v>2984</v>
      </c>
      <c r="BU4277" s="191" t="s">
        <v>8947</v>
      </c>
      <c r="BV4277" s="191" t="s">
        <v>2984</v>
      </c>
      <c r="BW4277" s="191" t="s">
        <v>2984</v>
      </c>
    </row>
    <row r="4278" spans="51:75" x14ac:dyDescent="0.3">
      <c r="AY4278" s="251" t="e">
        <f>VLOOKUP(C4278,#REF!, 2,FALSE)</f>
        <v>#REF!</v>
      </c>
      <c r="BM4278" s="191" t="s">
        <v>8948</v>
      </c>
      <c r="BN4278" s="191" t="s">
        <v>2984</v>
      </c>
      <c r="BO4278" s="191" t="s">
        <v>7595</v>
      </c>
      <c r="BU4278" s="191" t="s">
        <v>8948</v>
      </c>
      <c r="BV4278" s="191" t="s">
        <v>2984</v>
      </c>
      <c r="BW4278" s="191" t="s">
        <v>7595</v>
      </c>
    </row>
    <row r="4279" spans="51:75" x14ac:dyDescent="0.3">
      <c r="AY4279" s="251" t="e">
        <f>VLOOKUP(C4279,#REF!, 2,FALSE)</f>
        <v>#REF!</v>
      </c>
      <c r="BM4279" s="191" t="s">
        <v>8949</v>
      </c>
      <c r="BN4279" s="191" t="s">
        <v>2984</v>
      </c>
      <c r="BO4279" s="191" t="s">
        <v>8950</v>
      </c>
      <c r="BU4279" s="191" t="s">
        <v>8949</v>
      </c>
      <c r="BV4279" s="191" t="s">
        <v>2984</v>
      </c>
      <c r="BW4279" s="191" t="s">
        <v>8950</v>
      </c>
    </row>
    <row r="4280" spans="51:75" x14ac:dyDescent="0.3">
      <c r="AY4280" s="251" t="e">
        <f>VLOOKUP(C4280,#REF!, 2,FALSE)</f>
        <v>#REF!</v>
      </c>
      <c r="BM4280" s="191" t="s">
        <v>8951</v>
      </c>
      <c r="BN4280" s="191" t="s">
        <v>2984</v>
      </c>
      <c r="BO4280" s="191" t="s">
        <v>2425</v>
      </c>
      <c r="BU4280" s="191" t="s">
        <v>8951</v>
      </c>
      <c r="BV4280" s="191" t="s">
        <v>2984</v>
      </c>
      <c r="BW4280" s="191" t="s">
        <v>2425</v>
      </c>
    </row>
    <row r="4281" spans="51:75" x14ac:dyDescent="0.3">
      <c r="AY4281" s="251" t="e">
        <f>VLOOKUP(C4281,#REF!, 2,FALSE)</f>
        <v>#REF!</v>
      </c>
      <c r="BM4281" s="191" t="s">
        <v>1558</v>
      </c>
      <c r="BN4281" s="191" t="s">
        <v>2984</v>
      </c>
      <c r="BO4281" s="191" t="s">
        <v>8952</v>
      </c>
      <c r="BU4281" s="191" t="s">
        <v>1558</v>
      </c>
      <c r="BV4281" s="191" t="s">
        <v>2984</v>
      </c>
      <c r="BW4281" s="191" t="s">
        <v>8952</v>
      </c>
    </row>
    <row r="4282" spans="51:75" x14ac:dyDescent="0.3">
      <c r="AY4282" s="251" t="e">
        <f>VLOOKUP(C4282,#REF!, 2,FALSE)</f>
        <v>#REF!</v>
      </c>
      <c r="BM4282" s="191" t="s">
        <v>8953</v>
      </c>
      <c r="BN4282" s="191" t="s">
        <v>2984</v>
      </c>
      <c r="BO4282" s="191" t="s">
        <v>2984</v>
      </c>
      <c r="BU4282" s="191" t="s">
        <v>8953</v>
      </c>
      <c r="BV4282" s="191" t="s">
        <v>2984</v>
      </c>
      <c r="BW4282" s="191" t="s">
        <v>2984</v>
      </c>
    </row>
    <row r="4283" spans="51:75" x14ac:dyDescent="0.3">
      <c r="AY4283" s="251" t="e">
        <f>VLOOKUP(C4283,#REF!, 2,FALSE)</f>
        <v>#REF!</v>
      </c>
      <c r="BM4283" s="191" t="s">
        <v>8954</v>
      </c>
      <c r="BN4283" s="191" t="s">
        <v>776</v>
      </c>
      <c r="BO4283" s="191" t="s">
        <v>2984</v>
      </c>
      <c r="BU4283" s="191" t="s">
        <v>8954</v>
      </c>
      <c r="BV4283" s="191" t="s">
        <v>776</v>
      </c>
      <c r="BW4283" s="191" t="s">
        <v>2984</v>
      </c>
    </row>
    <row r="4284" spans="51:75" x14ac:dyDescent="0.3">
      <c r="AY4284" s="251" t="e">
        <f>VLOOKUP(C4284,#REF!, 2,FALSE)</f>
        <v>#REF!</v>
      </c>
      <c r="BM4284" s="191" t="s">
        <v>8955</v>
      </c>
      <c r="BN4284" s="191" t="s">
        <v>811</v>
      </c>
      <c r="BO4284" s="191" t="s">
        <v>2984</v>
      </c>
      <c r="BU4284" s="191" t="s">
        <v>8955</v>
      </c>
      <c r="BV4284" s="191" t="s">
        <v>811</v>
      </c>
      <c r="BW4284" s="191" t="s">
        <v>2984</v>
      </c>
    </row>
    <row r="4285" spans="51:75" x14ac:dyDescent="0.3">
      <c r="AY4285" s="251" t="e">
        <f>VLOOKUP(C4285,#REF!, 2,FALSE)</f>
        <v>#REF!</v>
      </c>
      <c r="BM4285" s="191" t="s">
        <v>8956</v>
      </c>
      <c r="BN4285" s="191" t="s">
        <v>737</v>
      </c>
      <c r="BO4285" s="191" t="s">
        <v>2984</v>
      </c>
      <c r="BU4285" s="191" t="s">
        <v>8956</v>
      </c>
      <c r="BV4285" s="191" t="s">
        <v>737</v>
      </c>
      <c r="BW4285" s="191" t="s">
        <v>2984</v>
      </c>
    </row>
    <row r="4286" spans="51:75" x14ac:dyDescent="0.3">
      <c r="AY4286" s="251" t="e">
        <f>VLOOKUP(C4286,#REF!, 2,FALSE)</f>
        <v>#REF!</v>
      </c>
      <c r="BM4286" s="191" t="s">
        <v>8957</v>
      </c>
      <c r="BN4286" s="191" t="s">
        <v>704</v>
      </c>
      <c r="BO4286" s="191" t="s">
        <v>2984</v>
      </c>
      <c r="BU4286" s="191" t="s">
        <v>8957</v>
      </c>
      <c r="BV4286" s="191" t="s">
        <v>704</v>
      </c>
      <c r="BW4286" s="191" t="s">
        <v>2984</v>
      </c>
    </row>
    <row r="4287" spans="51:75" x14ac:dyDescent="0.3">
      <c r="AY4287" s="251" t="e">
        <f>VLOOKUP(C4287,#REF!, 2,FALSE)</f>
        <v>#REF!</v>
      </c>
      <c r="BM4287" s="191" t="s">
        <v>474</v>
      </c>
      <c r="BN4287" s="191" t="s">
        <v>924</v>
      </c>
      <c r="BO4287" s="191" t="s">
        <v>3348</v>
      </c>
      <c r="BU4287" s="191" t="s">
        <v>474</v>
      </c>
      <c r="BV4287" s="191" t="s">
        <v>924</v>
      </c>
      <c r="BW4287" s="191" t="s">
        <v>3348</v>
      </c>
    </row>
    <row r="4288" spans="51:75" x14ac:dyDescent="0.3">
      <c r="AY4288" s="251" t="e">
        <f>VLOOKUP(C4288,#REF!, 2,FALSE)</f>
        <v>#REF!</v>
      </c>
      <c r="BM4288" s="191" t="s">
        <v>8958</v>
      </c>
      <c r="BN4288" s="191" t="s">
        <v>2984</v>
      </c>
      <c r="BO4288" s="191" t="s">
        <v>2984</v>
      </c>
      <c r="BU4288" s="191" t="s">
        <v>8958</v>
      </c>
      <c r="BV4288" s="191" t="s">
        <v>2984</v>
      </c>
      <c r="BW4288" s="191" t="s">
        <v>2984</v>
      </c>
    </row>
    <row r="4289" spans="51:75" x14ac:dyDescent="0.3">
      <c r="AY4289" s="251" t="e">
        <f>VLOOKUP(C4289,#REF!, 2,FALSE)</f>
        <v>#REF!</v>
      </c>
      <c r="BM4289" s="191" t="s">
        <v>8959</v>
      </c>
      <c r="BN4289" s="191" t="s">
        <v>804</v>
      </c>
      <c r="BO4289" s="191" t="s">
        <v>2984</v>
      </c>
      <c r="BU4289" s="191" t="s">
        <v>8959</v>
      </c>
      <c r="BV4289" s="191" t="s">
        <v>804</v>
      </c>
      <c r="BW4289" s="191" t="s">
        <v>2984</v>
      </c>
    </row>
    <row r="4290" spans="51:75" x14ac:dyDescent="0.3">
      <c r="AY4290" s="251" t="e">
        <f>VLOOKUP(C4290,#REF!, 2,FALSE)</f>
        <v>#REF!</v>
      </c>
      <c r="BM4290" s="191" t="s">
        <v>466</v>
      </c>
      <c r="BN4290" s="191" t="s">
        <v>1268</v>
      </c>
      <c r="BO4290" s="191" t="s">
        <v>726</v>
      </c>
      <c r="BU4290" s="191" t="s">
        <v>466</v>
      </c>
      <c r="BV4290" s="191" t="s">
        <v>1268</v>
      </c>
      <c r="BW4290" s="191" t="s">
        <v>726</v>
      </c>
    </row>
    <row r="4291" spans="51:75" x14ac:dyDescent="0.3">
      <c r="AY4291" s="251" t="e">
        <f>VLOOKUP(C4291,#REF!, 2,FALSE)</f>
        <v>#REF!</v>
      </c>
      <c r="BM4291" s="191" t="s">
        <v>478</v>
      </c>
      <c r="BN4291" s="191" t="s">
        <v>2984</v>
      </c>
      <c r="BO4291" s="191" t="s">
        <v>2984</v>
      </c>
      <c r="BU4291" s="191" t="s">
        <v>478</v>
      </c>
      <c r="BV4291" s="191" t="s">
        <v>2984</v>
      </c>
      <c r="BW4291" s="191" t="s">
        <v>2984</v>
      </c>
    </row>
    <row r="4292" spans="51:75" x14ac:dyDescent="0.3">
      <c r="AY4292" s="251" t="e">
        <f>VLOOKUP(C4292,#REF!, 2,FALSE)</f>
        <v>#REF!</v>
      </c>
      <c r="BM4292" s="191" t="s">
        <v>8961</v>
      </c>
      <c r="BN4292" s="191" t="s">
        <v>3006</v>
      </c>
      <c r="BO4292" s="191" t="s">
        <v>2984</v>
      </c>
      <c r="BU4292" s="191" t="s">
        <v>8961</v>
      </c>
      <c r="BV4292" s="191" t="s">
        <v>3006</v>
      </c>
      <c r="BW4292" s="191" t="s">
        <v>2984</v>
      </c>
    </row>
    <row r="4293" spans="51:75" x14ac:dyDescent="0.3">
      <c r="AY4293" s="251" t="e">
        <f>VLOOKUP(C4293,#REF!, 2,FALSE)</f>
        <v>#REF!</v>
      </c>
      <c r="BM4293" s="191" t="s">
        <v>8963</v>
      </c>
      <c r="BN4293" s="191" t="s">
        <v>1343</v>
      </c>
      <c r="BO4293" s="191" t="s">
        <v>8086</v>
      </c>
      <c r="BU4293" s="191" t="s">
        <v>8963</v>
      </c>
      <c r="BV4293" s="191" t="s">
        <v>1343</v>
      </c>
      <c r="BW4293" s="191" t="s">
        <v>8086</v>
      </c>
    </row>
    <row r="4294" spans="51:75" x14ac:dyDescent="0.3">
      <c r="AY4294" s="251" t="e">
        <f>VLOOKUP(C4294,#REF!, 2,FALSE)</f>
        <v>#REF!</v>
      </c>
      <c r="BM4294" s="191" t="s">
        <v>8964</v>
      </c>
      <c r="BN4294" s="191" t="s">
        <v>1343</v>
      </c>
      <c r="BO4294" s="191" t="s">
        <v>8965</v>
      </c>
      <c r="BU4294" s="191" t="s">
        <v>8964</v>
      </c>
      <c r="BV4294" s="191" t="s">
        <v>1343</v>
      </c>
      <c r="BW4294" s="191" t="s">
        <v>8965</v>
      </c>
    </row>
    <row r="4295" spans="51:75" x14ac:dyDescent="0.3">
      <c r="AY4295" s="251" t="e">
        <f>VLOOKUP(C4295,#REF!, 2,FALSE)</f>
        <v>#REF!</v>
      </c>
      <c r="BM4295" s="191" t="s">
        <v>8966</v>
      </c>
      <c r="BN4295" s="191" t="s">
        <v>1343</v>
      </c>
      <c r="BO4295" s="191" t="s">
        <v>2984</v>
      </c>
      <c r="BU4295" s="191" t="s">
        <v>8966</v>
      </c>
      <c r="BV4295" s="191" t="s">
        <v>1343</v>
      </c>
      <c r="BW4295" s="191" t="s">
        <v>2984</v>
      </c>
    </row>
    <row r="4296" spans="51:75" x14ac:dyDescent="0.3">
      <c r="AY4296" s="251" t="e">
        <f>VLOOKUP(C4296,#REF!, 2,FALSE)</f>
        <v>#REF!</v>
      </c>
      <c r="BM4296" s="191" t="s">
        <v>8967</v>
      </c>
      <c r="BN4296" s="191" t="s">
        <v>3253</v>
      </c>
      <c r="BO4296" s="191" t="s">
        <v>2984</v>
      </c>
      <c r="BU4296" s="191" t="s">
        <v>8967</v>
      </c>
      <c r="BV4296" s="191" t="s">
        <v>3253</v>
      </c>
      <c r="BW4296" s="191" t="s">
        <v>2984</v>
      </c>
    </row>
    <row r="4297" spans="51:75" x14ac:dyDescent="0.3">
      <c r="AY4297" s="251" t="e">
        <f>VLOOKUP(C4297,#REF!, 2,FALSE)</f>
        <v>#REF!</v>
      </c>
      <c r="BM4297" s="191" t="s">
        <v>8968</v>
      </c>
      <c r="BN4297" s="191" t="s">
        <v>3006</v>
      </c>
      <c r="BO4297" s="191" t="s">
        <v>2984</v>
      </c>
      <c r="BU4297" s="191" t="s">
        <v>8968</v>
      </c>
      <c r="BV4297" s="191" t="s">
        <v>3006</v>
      </c>
      <c r="BW4297" s="191" t="s">
        <v>2984</v>
      </c>
    </row>
    <row r="4298" spans="51:75" x14ac:dyDescent="0.3">
      <c r="AY4298" s="251" t="e">
        <f>VLOOKUP(C4298,#REF!, 2,FALSE)</f>
        <v>#REF!</v>
      </c>
      <c r="BM4298" s="191" t="s">
        <v>8969</v>
      </c>
      <c r="BN4298" s="191" t="s">
        <v>3003</v>
      </c>
      <c r="BO4298" s="191" t="s">
        <v>7496</v>
      </c>
      <c r="BU4298" s="191" t="s">
        <v>8969</v>
      </c>
      <c r="BV4298" s="191" t="s">
        <v>3003</v>
      </c>
      <c r="BW4298" s="191" t="s">
        <v>7496</v>
      </c>
    </row>
    <row r="4299" spans="51:75" x14ac:dyDescent="0.3">
      <c r="AY4299" s="251" t="e">
        <f>VLOOKUP(C4299,#REF!, 2,FALSE)</f>
        <v>#REF!</v>
      </c>
      <c r="BM4299" s="191" t="s">
        <v>8970</v>
      </c>
      <c r="BN4299" s="191" t="s">
        <v>3046</v>
      </c>
      <c r="BO4299" s="191" t="s">
        <v>8971</v>
      </c>
      <c r="BU4299" s="191" t="s">
        <v>8970</v>
      </c>
      <c r="BV4299" s="191" t="s">
        <v>3046</v>
      </c>
      <c r="BW4299" s="191" t="s">
        <v>8971</v>
      </c>
    </row>
    <row r="4300" spans="51:75" x14ac:dyDescent="0.3">
      <c r="AY4300" s="251" t="e">
        <f>VLOOKUP(C4300,#REF!, 2,FALSE)</f>
        <v>#REF!</v>
      </c>
      <c r="BM4300" s="191" t="s">
        <v>8972</v>
      </c>
      <c r="BN4300" s="191" t="s">
        <v>3046</v>
      </c>
      <c r="BO4300" s="191" t="s">
        <v>8973</v>
      </c>
      <c r="BU4300" s="191" t="s">
        <v>8972</v>
      </c>
      <c r="BV4300" s="191" t="s">
        <v>3046</v>
      </c>
      <c r="BW4300" s="191" t="s">
        <v>8973</v>
      </c>
    </row>
    <row r="4301" spans="51:75" x14ac:dyDescent="0.3">
      <c r="AY4301" s="251" t="e">
        <f>VLOOKUP(C4301,#REF!, 2,FALSE)</f>
        <v>#REF!</v>
      </c>
      <c r="BM4301" s="191" t="s">
        <v>8974</v>
      </c>
      <c r="BN4301" s="191" t="s">
        <v>3046</v>
      </c>
      <c r="BO4301" s="191" t="s">
        <v>8975</v>
      </c>
      <c r="BU4301" s="191" t="s">
        <v>8974</v>
      </c>
      <c r="BV4301" s="191" t="s">
        <v>3046</v>
      </c>
      <c r="BW4301" s="191" t="s">
        <v>8975</v>
      </c>
    </row>
    <row r="4302" spans="51:75" x14ac:dyDescent="0.3">
      <c r="AY4302" s="251" t="e">
        <f>VLOOKUP(C4302,#REF!, 2,FALSE)</f>
        <v>#REF!</v>
      </c>
      <c r="BM4302" s="191" t="s">
        <v>1559</v>
      </c>
      <c r="BN4302" s="191" t="s">
        <v>3046</v>
      </c>
      <c r="BO4302" s="191" t="s">
        <v>8976</v>
      </c>
      <c r="BU4302" s="191" t="s">
        <v>1559</v>
      </c>
      <c r="BV4302" s="191" t="s">
        <v>3046</v>
      </c>
      <c r="BW4302" s="191" t="s">
        <v>8976</v>
      </c>
    </row>
    <row r="4303" spans="51:75" x14ac:dyDescent="0.3">
      <c r="AY4303" s="251" t="e">
        <f>VLOOKUP(C4303,#REF!, 2,FALSE)</f>
        <v>#REF!</v>
      </c>
      <c r="BM4303" s="191" t="s">
        <v>1560</v>
      </c>
      <c r="BN4303" s="191" t="s">
        <v>16989</v>
      </c>
      <c r="BO4303" s="191" t="s">
        <v>8977</v>
      </c>
      <c r="BU4303" s="191" t="s">
        <v>1560</v>
      </c>
      <c r="BV4303" s="191" t="s">
        <v>16989</v>
      </c>
      <c r="BW4303" s="191" t="s">
        <v>8977</v>
      </c>
    </row>
    <row r="4304" spans="51:75" x14ac:dyDescent="0.3">
      <c r="AY4304" s="251" t="e">
        <f>VLOOKUP(C4304,#REF!, 2,FALSE)</f>
        <v>#REF!</v>
      </c>
      <c r="BM4304" s="191" t="s">
        <v>1561</v>
      </c>
      <c r="BN4304" s="191" t="s">
        <v>3046</v>
      </c>
      <c r="BO4304" s="191" t="s">
        <v>8975</v>
      </c>
      <c r="BU4304" s="191" t="s">
        <v>1561</v>
      </c>
      <c r="BV4304" s="191" t="s">
        <v>3046</v>
      </c>
      <c r="BW4304" s="191" t="s">
        <v>8975</v>
      </c>
    </row>
    <row r="4305" spans="51:75" x14ac:dyDescent="0.3">
      <c r="AY4305" s="251" t="e">
        <f>VLOOKUP(C4305,#REF!, 2,FALSE)</f>
        <v>#REF!</v>
      </c>
      <c r="BM4305" s="191" t="s">
        <v>8978</v>
      </c>
      <c r="BN4305" s="191" t="s">
        <v>2980</v>
      </c>
      <c r="BO4305" s="191" t="s">
        <v>3774</v>
      </c>
      <c r="BU4305" s="191" t="s">
        <v>8978</v>
      </c>
      <c r="BV4305" s="191" t="s">
        <v>2980</v>
      </c>
      <c r="BW4305" s="191" t="s">
        <v>3774</v>
      </c>
    </row>
    <row r="4306" spans="51:75" x14ac:dyDescent="0.3">
      <c r="AY4306" s="251" t="e">
        <f>VLOOKUP(C4306,#REF!, 2,FALSE)</f>
        <v>#REF!</v>
      </c>
      <c r="BM4306" s="191" t="s">
        <v>1562</v>
      </c>
      <c r="BN4306" s="191" t="s">
        <v>3046</v>
      </c>
      <c r="BO4306" s="191" t="s">
        <v>1855</v>
      </c>
      <c r="BU4306" s="191" t="s">
        <v>1562</v>
      </c>
      <c r="BV4306" s="191" t="s">
        <v>3046</v>
      </c>
      <c r="BW4306" s="191" t="s">
        <v>1855</v>
      </c>
    </row>
    <row r="4307" spans="51:75" x14ac:dyDescent="0.3">
      <c r="AY4307" s="251" t="e">
        <f>VLOOKUP(C4307,#REF!, 2,FALSE)</f>
        <v>#REF!</v>
      </c>
      <c r="BM4307" s="191" t="s">
        <v>1563</v>
      </c>
      <c r="BN4307" s="191" t="s">
        <v>863</v>
      </c>
      <c r="BO4307" s="191" t="s">
        <v>8979</v>
      </c>
      <c r="BU4307" s="191" t="s">
        <v>1563</v>
      </c>
      <c r="BV4307" s="191" t="s">
        <v>863</v>
      </c>
      <c r="BW4307" s="191" t="s">
        <v>8979</v>
      </c>
    </row>
    <row r="4308" spans="51:75" x14ac:dyDescent="0.3">
      <c r="AY4308" s="251" t="e">
        <f>VLOOKUP(C4308,#REF!, 2,FALSE)</f>
        <v>#REF!</v>
      </c>
      <c r="BM4308" s="191" t="s">
        <v>8980</v>
      </c>
      <c r="BN4308" s="191" t="s">
        <v>706</v>
      </c>
      <c r="BO4308" s="191" t="s">
        <v>8981</v>
      </c>
      <c r="BU4308" s="191" t="s">
        <v>8980</v>
      </c>
      <c r="BV4308" s="191" t="s">
        <v>706</v>
      </c>
      <c r="BW4308" s="191" t="s">
        <v>8981</v>
      </c>
    </row>
    <row r="4309" spans="51:75" x14ac:dyDescent="0.3">
      <c r="AY4309" s="251" t="e">
        <f>VLOOKUP(C4309,#REF!, 2,FALSE)</f>
        <v>#REF!</v>
      </c>
      <c r="BM4309" s="191" t="s">
        <v>8982</v>
      </c>
      <c r="BN4309" s="191" t="s">
        <v>667</v>
      </c>
      <c r="BO4309" s="191" t="s">
        <v>8361</v>
      </c>
      <c r="BU4309" s="191" t="s">
        <v>8982</v>
      </c>
      <c r="BV4309" s="191" t="s">
        <v>667</v>
      </c>
      <c r="BW4309" s="191" t="s">
        <v>8361</v>
      </c>
    </row>
    <row r="4310" spans="51:75" x14ac:dyDescent="0.3">
      <c r="AY4310" s="251" t="e">
        <f>VLOOKUP(C4310,#REF!, 2,FALSE)</f>
        <v>#REF!</v>
      </c>
      <c r="BM4310" s="191" t="s">
        <v>8983</v>
      </c>
      <c r="BN4310" s="191" t="s">
        <v>16989</v>
      </c>
      <c r="BO4310" s="191" t="s">
        <v>5148</v>
      </c>
      <c r="BU4310" s="191" t="s">
        <v>8983</v>
      </c>
      <c r="BV4310" s="191" t="s">
        <v>16989</v>
      </c>
      <c r="BW4310" s="191" t="s">
        <v>5148</v>
      </c>
    </row>
    <row r="4311" spans="51:75" x14ac:dyDescent="0.3">
      <c r="AY4311" s="251" t="e">
        <f>VLOOKUP(C4311,#REF!, 2,FALSE)</f>
        <v>#REF!</v>
      </c>
      <c r="BM4311" s="191" t="s">
        <v>8985</v>
      </c>
      <c r="BN4311" s="191" t="s">
        <v>779</v>
      </c>
      <c r="BO4311" s="191" t="s">
        <v>8986</v>
      </c>
      <c r="BU4311" s="191" t="s">
        <v>8985</v>
      </c>
      <c r="BV4311" s="191" t="s">
        <v>779</v>
      </c>
      <c r="BW4311" s="191" t="s">
        <v>8986</v>
      </c>
    </row>
    <row r="4312" spans="51:75" x14ac:dyDescent="0.3">
      <c r="AY4312" s="251" t="e">
        <f>VLOOKUP(C4312,#REF!, 2,FALSE)</f>
        <v>#REF!</v>
      </c>
      <c r="BM4312" s="191" t="s">
        <v>8987</v>
      </c>
      <c r="BN4312" s="191" t="s">
        <v>779</v>
      </c>
      <c r="BO4312" s="191" t="s">
        <v>8988</v>
      </c>
      <c r="BU4312" s="191" t="s">
        <v>8987</v>
      </c>
      <c r="BV4312" s="191" t="s">
        <v>779</v>
      </c>
      <c r="BW4312" s="191" t="s">
        <v>8988</v>
      </c>
    </row>
    <row r="4313" spans="51:75" x14ac:dyDescent="0.3">
      <c r="AY4313" s="251" t="e">
        <f>VLOOKUP(C4313,#REF!, 2,FALSE)</f>
        <v>#REF!</v>
      </c>
      <c r="BM4313" s="191" t="s">
        <v>8989</v>
      </c>
      <c r="BN4313" s="191" t="s">
        <v>667</v>
      </c>
      <c r="BO4313" s="191" t="s">
        <v>8990</v>
      </c>
      <c r="BU4313" s="191" t="s">
        <v>8989</v>
      </c>
      <c r="BV4313" s="191" t="s">
        <v>667</v>
      </c>
      <c r="BW4313" s="191" t="s">
        <v>8990</v>
      </c>
    </row>
    <row r="4314" spans="51:75" x14ac:dyDescent="0.3">
      <c r="AY4314" s="251" t="e">
        <f>VLOOKUP(C4314,#REF!, 2,FALSE)</f>
        <v>#REF!</v>
      </c>
      <c r="BM4314" s="191" t="s">
        <v>8992</v>
      </c>
      <c r="BN4314" s="191" t="s">
        <v>3046</v>
      </c>
      <c r="BO4314" s="191" t="s">
        <v>8224</v>
      </c>
      <c r="BU4314" s="191" t="s">
        <v>8992</v>
      </c>
      <c r="BV4314" s="191" t="s">
        <v>3046</v>
      </c>
      <c r="BW4314" s="191" t="s">
        <v>8224</v>
      </c>
    </row>
    <row r="4315" spans="51:75" x14ac:dyDescent="0.3">
      <c r="AY4315" s="251" t="e">
        <f>VLOOKUP(C4315,#REF!, 2,FALSE)</f>
        <v>#REF!</v>
      </c>
      <c r="BM4315" s="191" t="s">
        <v>8993</v>
      </c>
      <c r="BN4315" s="191" t="s">
        <v>3003</v>
      </c>
      <c r="BO4315" s="191" t="s">
        <v>5606</v>
      </c>
      <c r="BU4315" s="191" t="s">
        <v>8993</v>
      </c>
      <c r="BV4315" s="191" t="s">
        <v>3003</v>
      </c>
      <c r="BW4315" s="191" t="s">
        <v>5606</v>
      </c>
    </row>
    <row r="4316" spans="51:75" x14ac:dyDescent="0.3">
      <c r="AY4316" s="251" t="e">
        <f>VLOOKUP(C4316,#REF!, 2,FALSE)</f>
        <v>#REF!</v>
      </c>
      <c r="BM4316" s="191" t="s">
        <v>8996</v>
      </c>
      <c r="BN4316" s="191" t="s">
        <v>737</v>
      </c>
      <c r="BO4316" s="191" t="s">
        <v>7814</v>
      </c>
      <c r="BU4316" s="191" t="s">
        <v>8996</v>
      </c>
      <c r="BV4316" s="191" t="s">
        <v>737</v>
      </c>
      <c r="BW4316" s="191" t="s">
        <v>7814</v>
      </c>
    </row>
    <row r="4317" spans="51:75" x14ac:dyDescent="0.3">
      <c r="AY4317" s="251" t="e">
        <f>VLOOKUP(C4317,#REF!, 2,FALSE)</f>
        <v>#REF!</v>
      </c>
      <c r="BM4317" s="191" t="s">
        <v>8997</v>
      </c>
      <c r="BN4317" s="191" t="s">
        <v>716</v>
      </c>
      <c r="BO4317" s="191" t="s">
        <v>1224</v>
      </c>
      <c r="BU4317" s="191" t="s">
        <v>8997</v>
      </c>
      <c r="BV4317" s="191" t="s">
        <v>716</v>
      </c>
      <c r="BW4317" s="191" t="s">
        <v>1224</v>
      </c>
    </row>
    <row r="4318" spans="51:75" x14ac:dyDescent="0.3">
      <c r="AY4318" s="251" t="e">
        <f>VLOOKUP(C4318,#REF!, 2,FALSE)</f>
        <v>#REF!</v>
      </c>
      <c r="BM4318" s="191" t="s">
        <v>8998</v>
      </c>
      <c r="BN4318" s="191" t="s">
        <v>716</v>
      </c>
      <c r="BO4318" s="191" t="s">
        <v>8999</v>
      </c>
      <c r="BU4318" s="191" t="s">
        <v>8998</v>
      </c>
      <c r="BV4318" s="191" t="s">
        <v>716</v>
      </c>
      <c r="BW4318" s="191" t="s">
        <v>8999</v>
      </c>
    </row>
    <row r="4319" spans="51:75" x14ac:dyDescent="0.3">
      <c r="AY4319" s="251" t="e">
        <f>VLOOKUP(C4319,#REF!, 2,FALSE)</f>
        <v>#REF!</v>
      </c>
      <c r="BM4319" s="191" t="s">
        <v>9000</v>
      </c>
      <c r="BN4319" s="191" t="s">
        <v>788</v>
      </c>
      <c r="BO4319" s="191" t="s">
        <v>3996</v>
      </c>
      <c r="BU4319" s="191" t="s">
        <v>9000</v>
      </c>
      <c r="BV4319" s="191" t="s">
        <v>788</v>
      </c>
      <c r="BW4319" s="191" t="s">
        <v>3996</v>
      </c>
    </row>
    <row r="4320" spans="51:75" x14ac:dyDescent="0.3">
      <c r="AY4320" s="251" t="e">
        <f>VLOOKUP(C4320,#REF!, 2,FALSE)</f>
        <v>#REF!</v>
      </c>
      <c r="BM4320" s="191" t="s">
        <v>9001</v>
      </c>
      <c r="BN4320" s="191" t="s">
        <v>613</v>
      </c>
      <c r="BO4320" s="191" t="s">
        <v>1067</v>
      </c>
      <c r="BU4320" s="191" t="s">
        <v>9001</v>
      </c>
      <c r="BV4320" s="191" t="s">
        <v>613</v>
      </c>
      <c r="BW4320" s="191" t="s">
        <v>1067</v>
      </c>
    </row>
    <row r="4321" spans="51:75" x14ac:dyDescent="0.3">
      <c r="AY4321" s="251" t="e">
        <f>VLOOKUP(C4321,#REF!, 2,FALSE)</f>
        <v>#REF!</v>
      </c>
      <c r="BM4321" s="191" t="s">
        <v>9002</v>
      </c>
      <c r="BN4321" s="191" t="s">
        <v>1014</v>
      </c>
      <c r="BO4321" s="191" t="s">
        <v>8302</v>
      </c>
      <c r="BU4321" s="191" t="s">
        <v>9002</v>
      </c>
      <c r="BV4321" s="191" t="s">
        <v>1014</v>
      </c>
      <c r="BW4321" s="191" t="s">
        <v>8302</v>
      </c>
    </row>
    <row r="4322" spans="51:75" x14ac:dyDescent="0.3">
      <c r="AY4322" s="251" t="e">
        <f>VLOOKUP(C4322,#REF!, 2,FALSE)</f>
        <v>#REF!</v>
      </c>
      <c r="BM4322" s="191" t="s">
        <v>9003</v>
      </c>
      <c r="BN4322" s="191" t="s">
        <v>779</v>
      </c>
      <c r="BO4322" s="191" t="s">
        <v>9005</v>
      </c>
      <c r="BU4322" s="191" t="s">
        <v>9003</v>
      </c>
      <c r="BV4322" s="191" t="s">
        <v>779</v>
      </c>
      <c r="BW4322" s="191" t="s">
        <v>9005</v>
      </c>
    </row>
    <row r="4323" spans="51:75" x14ac:dyDescent="0.3">
      <c r="AY4323" s="251" t="e">
        <f>VLOOKUP(C4323,#REF!, 2,FALSE)</f>
        <v>#REF!</v>
      </c>
      <c r="BM4323" s="191" t="s">
        <v>9006</v>
      </c>
      <c r="BN4323" s="191" t="s">
        <v>788</v>
      </c>
      <c r="BO4323" s="191" t="s">
        <v>8402</v>
      </c>
      <c r="BU4323" s="191" t="s">
        <v>9006</v>
      </c>
      <c r="BV4323" s="191" t="s">
        <v>788</v>
      </c>
      <c r="BW4323" s="191" t="s">
        <v>8402</v>
      </c>
    </row>
    <row r="4324" spans="51:75" x14ac:dyDescent="0.3">
      <c r="AY4324" s="251" t="e">
        <f>VLOOKUP(C4324,#REF!, 2,FALSE)</f>
        <v>#REF!</v>
      </c>
      <c r="BM4324" s="191" t="s">
        <v>290</v>
      </c>
      <c r="BN4324" s="191" t="s">
        <v>3046</v>
      </c>
      <c r="BO4324" s="191" t="s">
        <v>9007</v>
      </c>
      <c r="BU4324" s="191" t="s">
        <v>290</v>
      </c>
      <c r="BV4324" s="191" t="s">
        <v>3046</v>
      </c>
      <c r="BW4324" s="191" t="s">
        <v>9007</v>
      </c>
    </row>
    <row r="4325" spans="51:75" x14ac:dyDescent="0.3">
      <c r="AY4325" s="251" t="e">
        <f>VLOOKUP(C4325,#REF!, 2,FALSE)</f>
        <v>#REF!</v>
      </c>
      <c r="BM4325" s="191" t="s">
        <v>9008</v>
      </c>
      <c r="BN4325" s="191" t="s">
        <v>3046</v>
      </c>
      <c r="BO4325" s="191" t="s">
        <v>9009</v>
      </c>
      <c r="BU4325" s="191" t="s">
        <v>9008</v>
      </c>
      <c r="BV4325" s="191" t="s">
        <v>3046</v>
      </c>
      <c r="BW4325" s="191" t="s">
        <v>9009</v>
      </c>
    </row>
    <row r="4326" spans="51:75" x14ac:dyDescent="0.3">
      <c r="AY4326" s="251" t="e">
        <f>VLOOKUP(C4326,#REF!, 2,FALSE)</f>
        <v>#REF!</v>
      </c>
      <c r="BM4326" s="191" t="s">
        <v>1564</v>
      </c>
      <c r="BN4326" s="191" t="s">
        <v>3046</v>
      </c>
      <c r="BO4326" s="191" t="s">
        <v>8208</v>
      </c>
      <c r="BU4326" s="191" t="s">
        <v>1564</v>
      </c>
      <c r="BV4326" s="191" t="s">
        <v>3046</v>
      </c>
      <c r="BW4326" s="191" t="s">
        <v>8208</v>
      </c>
    </row>
    <row r="4327" spans="51:75" x14ac:dyDescent="0.3">
      <c r="AY4327" s="251" t="e">
        <f>VLOOKUP(C4327,#REF!, 2,FALSE)</f>
        <v>#REF!</v>
      </c>
      <c r="BM4327" s="191" t="s">
        <v>9010</v>
      </c>
      <c r="BN4327" s="191" t="s">
        <v>788</v>
      </c>
      <c r="BO4327" s="191" t="s">
        <v>5755</v>
      </c>
      <c r="BU4327" s="191" t="s">
        <v>9010</v>
      </c>
      <c r="BV4327" s="191" t="s">
        <v>788</v>
      </c>
      <c r="BW4327" s="191" t="s">
        <v>5755</v>
      </c>
    </row>
    <row r="4328" spans="51:75" x14ac:dyDescent="0.3">
      <c r="AY4328" s="251" t="e">
        <f>VLOOKUP(C4328,#REF!, 2,FALSE)</f>
        <v>#REF!</v>
      </c>
      <c r="BM4328" s="191" t="s">
        <v>9011</v>
      </c>
      <c r="BN4328" s="191" t="s">
        <v>788</v>
      </c>
      <c r="BO4328" s="191" t="s">
        <v>9012</v>
      </c>
      <c r="BU4328" s="191" t="s">
        <v>9011</v>
      </c>
      <c r="BV4328" s="191" t="s">
        <v>788</v>
      </c>
      <c r="BW4328" s="191" t="s">
        <v>9012</v>
      </c>
    </row>
    <row r="4329" spans="51:75" x14ac:dyDescent="0.3">
      <c r="AY4329" s="251" t="e">
        <f>VLOOKUP(C4329,#REF!, 2,FALSE)</f>
        <v>#REF!</v>
      </c>
      <c r="BM4329" s="191" t="s">
        <v>9013</v>
      </c>
      <c r="BN4329" s="191" t="s">
        <v>2980</v>
      </c>
      <c r="BO4329" s="191" t="s">
        <v>9015</v>
      </c>
      <c r="BU4329" s="191" t="s">
        <v>9013</v>
      </c>
      <c r="BV4329" s="191" t="s">
        <v>2980</v>
      </c>
      <c r="BW4329" s="191" t="s">
        <v>9015</v>
      </c>
    </row>
    <row r="4330" spans="51:75" x14ac:dyDescent="0.3">
      <c r="AY4330" s="251" t="e">
        <f>VLOOKUP(C4330,#REF!, 2,FALSE)</f>
        <v>#REF!</v>
      </c>
      <c r="BM4330" s="191" t="s">
        <v>9017</v>
      </c>
      <c r="BN4330" s="191" t="s">
        <v>3203</v>
      </c>
      <c r="BO4330" s="191" t="s">
        <v>9018</v>
      </c>
      <c r="BU4330" s="191" t="s">
        <v>9017</v>
      </c>
      <c r="BV4330" s="191" t="s">
        <v>3203</v>
      </c>
      <c r="BW4330" s="191" t="s">
        <v>9018</v>
      </c>
    </row>
    <row r="4331" spans="51:75" x14ac:dyDescent="0.3">
      <c r="AY4331" s="251" t="e">
        <f>VLOOKUP(C4331,#REF!, 2,FALSE)</f>
        <v>#REF!</v>
      </c>
      <c r="BM4331" s="191" t="s">
        <v>9019</v>
      </c>
      <c r="BN4331" s="191" t="s">
        <v>2980</v>
      </c>
      <c r="BO4331" s="191" t="s">
        <v>1605</v>
      </c>
      <c r="BU4331" s="191" t="s">
        <v>9019</v>
      </c>
      <c r="BV4331" s="191" t="s">
        <v>2980</v>
      </c>
      <c r="BW4331" s="191" t="s">
        <v>1605</v>
      </c>
    </row>
    <row r="4332" spans="51:75" x14ac:dyDescent="0.3">
      <c r="AY4332" s="251" t="e">
        <f>VLOOKUP(C4332,#REF!, 2,FALSE)</f>
        <v>#REF!</v>
      </c>
      <c r="BM4332" s="191" t="s">
        <v>9020</v>
      </c>
      <c r="BN4332" s="191" t="s">
        <v>1273</v>
      </c>
      <c r="BO4332" s="191" t="s">
        <v>6197</v>
      </c>
      <c r="BU4332" s="191" t="s">
        <v>9020</v>
      </c>
      <c r="BV4332" s="191" t="s">
        <v>1273</v>
      </c>
      <c r="BW4332" s="191" t="s">
        <v>6197</v>
      </c>
    </row>
    <row r="4333" spans="51:75" x14ac:dyDescent="0.3">
      <c r="AY4333" s="251" t="e">
        <f>VLOOKUP(C4333,#REF!, 2,FALSE)</f>
        <v>#REF!</v>
      </c>
      <c r="BM4333" s="191" t="s">
        <v>9022</v>
      </c>
      <c r="BN4333" s="191" t="s">
        <v>737</v>
      </c>
      <c r="BO4333" s="191" t="s">
        <v>2883</v>
      </c>
      <c r="BU4333" s="191" t="s">
        <v>9022</v>
      </c>
      <c r="BV4333" s="191" t="s">
        <v>737</v>
      </c>
      <c r="BW4333" s="191" t="s">
        <v>2883</v>
      </c>
    </row>
    <row r="4334" spans="51:75" x14ac:dyDescent="0.3">
      <c r="AY4334" s="251" t="e">
        <f>VLOOKUP(C4334,#REF!, 2,FALSE)</f>
        <v>#REF!</v>
      </c>
      <c r="BM4334" s="191" t="s">
        <v>9024</v>
      </c>
      <c r="BN4334" s="191" t="s">
        <v>618</v>
      </c>
      <c r="BO4334" s="191" t="s">
        <v>8991</v>
      </c>
      <c r="BU4334" s="191" t="s">
        <v>9024</v>
      </c>
      <c r="BV4334" s="191" t="s">
        <v>618</v>
      </c>
      <c r="BW4334" s="191" t="s">
        <v>8991</v>
      </c>
    </row>
    <row r="4335" spans="51:75" x14ac:dyDescent="0.3">
      <c r="AY4335" s="251" t="e">
        <f>VLOOKUP(C4335,#REF!, 2,FALSE)</f>
        <v>#REF!</v>
      </c>
      <c r="BM4335" s="191" t="s">
        <v>9026</v>
      </c>
      <c r="BN4335" s="191" t="s">
        <v>3046</v>
      </c>
      <c r="BO4335" s="191" t="s">
        <v>9027</v>
      </c>
      <c r="BU4335" s="191" t="s">
        <v>9026</v>
      </c>
      <c r="BV4335" s="191" t="s">
        <v>3046</v>
      </c>
      <c r="BW4335" s="191" t="s">
        <v>9027</v>
      </c>
    </row>
    <row r="4336" spans="51:75" x14ac:dyDescent="0.3">
      <c r="AY4336" s="251" t="e">
        <f>VLOOKUP(C4336,#REF!, 2,FALSE)</f>
        <v>#REF!</v>
      </c>
      <c r="BM4336" s="191" t="s">
        <v>9028</v>
      </c>
      <c r="BN4336" s="191" t="s">
        <v>706</v>
      </c>
      <c r="BO4336" s="191" t="s">
        <v>9029</v>
      </c>
      <c r="BU4336" s="191" t="s">
        <v>9028</v>
      </c>
      <c r="BV4336" s="191" t="s">
        <v>706</v>
      </c>
      <c r="BW4336" s="191" t="s">
        <v>9029</v>
      </c>
    </row>
    <row r="4337" spans="51:75" x14ac:dyDescent="0.3">
      <c r="AY4337" s="251" t="e">
        <f>VLOOKUP(C4337,#REF!, 2,FALSE)</f>
        <v>#REF!</v>
      </c>
      <c r="BM4337" s="191" t="s">
        <v>9030</v>
      </c>
      <c r="BN4337" s="191" t="s">
        <v>659</v>
      </c>
      <c r="BO4337" s="191" t="s">
        <v>6196</v>
      </c>
      <c r="BU4337" s="191" t="s">
        <v>9030</v>
      </c>
      <c r="BV4337" s="191" t="s">
        <v>659</v>
      </c>
      <c r="BW4337" s="191" t="s">
        <v>6196</v>
      </c>
    </row>
    <row r="4338" spans="51:75" x14ac:dyDescent="0.3">
      <c r="AY4338" s="251" t="e">
        <f>VLOOKUP(C4338,#REF!, 2,FALSE)</f>
        <v>#REF!</v>
      </c>
      <c r="BM4338" s="191" t="s">
        <v>291</v>
      </c>
      <c r="BN4338" s="191" t="s">
        <v>2980</v>
      </c>
      <c r="BO4338" s="191" t="s">
        <v>9031</v>
      </c>
      <c r="BU4338" s="191" t="s">
        <v>291</v>
      </c>
      <c r="BV4338" s="191" t="s">
        <v>2980</v>
      </c>
      <c r="BW4338" s="191" t="s">
        <v>9031</v>
      </c>
    </row>
    <row r="4339" spans="51:75" x14ac:dyDescent="0.3">
      <c r="AY4339" s="251" t="e">
        <f>VLOOKUP(C4339,#REF!, 2,FALSE)</f>
        <v>#REF!</v>
      </c>
      <c r="BM4339" s="191" t="s">
        <v>9032</v>
      </c>
      <c r="BN4339" s="191" t="s">
        <v>784</v>
      </c>
      <c r="BO4339" s="191" t="s">
        <v>9033</v>
      </c>
      <c r="BU4339" s="191" t="s">
        <v>9032</v>
      </c>
      <c r="BV4339" s="191" t="s">
        <v>784</v>
      </c>
      <c r="BW4339" s="191" t="s">
        <v>9033</v>
      </c>
    </row>
    <row r="4340" spans="51:75" x14ac:dyDescent="0.3">
      <c r="AY4340" s="251" t="e">
        <f>VLOOKUP(C4340,#REF!, 2,FALSE)</f>
        <v>#REF!</v>
      </c>
      <c r="BM4340" s="191" t="s">
        <v>9034</v>
      </c>
      <c r="BN4340" s="191" t="s">
        <v>737</v>
      </c>
      <c r="BO4340" s="191" t="s">
        <v>3524</v>
      </c>
      <c r="BU4340" s="191" t="s">
        <v>9034</v>
      </c>
      <c r="BV4340" s="191" t="s">
        <v>737</v>
      </c>
      <c r="BW4340" s="191" t="s">
        <v>3524</v>
      </c>
    </row>
    <row r="4341" spans="51:75" x14ac:dyDescent="0.3">
      <c r="AY4341" s="251" t="e">
        <f>VLOOKUP(C4341,#REF!, 2,FALSE)</f>
        <v>#REF!</v>
      </c>
      <c r="BM4341" s="191" t="s">
        <v>9036</v>
      </c>
      <c r="BN4341" s="191" t="s">
        <v>784</v>
      </c>
      <c r="BO4341" s="191" t="s">
        <v>699</v>
      </c>
      <c r="BU4341" s="191" t="s">
        <v>9036</v>
      </c>
      <c r="BV4341" s="191" t="s">
        <v>784</v>
      </c>
      <c r="BW4341" s="191" t="s">
        <v>699</v>
      </c>
    </row>
    <row r="4342" spans="51:75" x14ac:dyDescent="0.3">
      <c r="AY4342" s="251" t="e">
        <f>VLOOKUP(C4342,#REF!, 2,FALSE)</f>
        <v>#REF!</v>
      </c>
      <c r="BM4342" s="191" t="s">
        <v>9037</v>
      </c>
      <c r="BN4342" s="191" t="s">
        <v>664</v>
      </c>
      <c r="BO4342" s="191" t="s">
        <v>9038</v>
      </c>
      <c r="BU4342" s="191" t="s">
        <v>9037</v>
      </c>
      <c r="BV4342" s="191" t="s">
        <v>664</v>
      </c>
      <c r="BW4342" s="191" t="s">
        <v>9038</v>
      </c>
    </row>
    <row r="4343" spans="51:75" x14ac:dyDescent="0.3">
      <c r="AY4343" s="251" t="e">
        <f>VLOOKUP(C4343,#REF!, 2,FALSE)</f>
        <v>#REF!</v>
      </c>
      <c r="BM4343" s="191" t="s">
        <v>303</v>
      </c>
      <c r="BN4343" s="191" t="s">
        <v>788</v>
      </c>
      <c r="BO4343" s="191" t="s">
        <v>9038</v>
      </c>
      <c r="BU4343" s="191" t="s">
        <v>303</v>
      </c>
      <c r="BV4343" s="191" t="s">
        <v>788</v>
      </c>
      <c r="BW4343" s="191" t="s">
        <v>9038</v>
      </c>
    </row>
    <row r="4344" spans="51:75" x14ac:dyDescent="0.3">
      <c r="AY4344" s="251" t="e">
        <f>VLOOKUP(C4344,#REF!, 2,FALSE)</f>
        <v>#REF!</v>
      </c>
      <c r="BM4344" s="191" t="s">
        <v>9039</v>
      </c>
      <c r="BN4344" s="191" t="s">
        <v>811</v>
      </c>
      <c r="BO4344" s="191" t="s">
        <v>9038</v>
      </c>
      <c r="BU4344" s="191" t="s">
        <v>9039</v>
      </c>
      <c r="BV4344" s="191" t="s">
        <v>811</v>
      </c>
      <c r="BW4344" s="191" t="s">
        <v>9038</v>
      </c>
    </row>
    <row r="4345" spans="51:75" x14ac:dyDescent="0.3">
      <c r="AY4345" s="251" t="e">
        <f>VLOOKUP(C4345,#REF!, 2,FALSE)</f>
        <v>#REF!</v>
      </c>
      <c r="BM4345" s="191" t="s">
        <v>9040</v>
      </c>
      <c r="BN4345" s="191" t="s">
        <v>3046</v>
      </c>
      <c r="BO4345" s="191" t="s">
        <v>3906</v>
      </c>
      <c r="BU4345" s="191" t="s">
        <v>9040</v>
      </c>
      <c r="BV4345" s="191" t="s">
        <v>3046</v>
      </c>
      <c r="BW4345" s="191" t="s">
        <v>3906</v>
      </c>
    </row>
    <row r="4346" spans="51:75" x14ac:dyDescent="0.3">
      <c r="AY4346" s="251" t="e">
        <f>VLOOKUP(C4346,#REF!, 2,FALSE)</f>
        <v>#REF!</v>
      </c>
      <c r="BM4346" s="191" t="s">
        <v>9041</v>
      </c>
      <c r="BN4346" s="191" t="s">
        <v>737</v>
      </c>
      <c r="BO4346" s="191" t="s">
        <v>9042</v>
      </c>
      <c r="BU4346" s="191" t="s">
        <v>9041</v>
      </c>
      <c r="BV4346" s="191" t="s">
        <v>737</v>
      </c>
      <c r="BW4346" s="191" t="s">
        <v>9042</v>
      </c>
    </row>
    <row r="4347" spans="51:75" x14ac:dyDescent="0.3">
      <c r="AY4347" s="251" t="e">
        <f>VLOOKUP(C4347,#REF!, 2,FALSE)</f>
        <v>#REF!</v>
      </c>
      <c r="BM4347" s="191" t="s">
        <v>9043</v>
      </c>
      <c r="BN4347" s="191" t="s">
        <v>613</v>
      </c>
      <c r="BO4347" s="191" t="s">
        <v>2434</v>
      </c>
      <c r="BU4347" s="191" t="s">
        <v>9043</v>
      </c>
      <c r="BV4347" s="191" t="s">
        <v>613</v>
      </c>
      <c r="BW4347" s="191" t="s">
        <v>2434</v>
      </c>
    </row>
    <row r="4348" spans="51:75" x14ac:dyDescent="0.3">
      <c r="AY4348" s="251" t="e">
        <f>VLOOKUP(C4348,#REF!, 2,FALSE)</f>
        <v>#REF!</v>
      </c>
      <c r="BM4348" s="191" t="s">
        <v>1565</v>
      </c>
      <c r="BN4348" s="191" t="s">
        <v>3046</v>
      </c>
      <c r="BO4348" s="191" t="s">
        <v>2191</v>
      </c>
      <c r="BU4348" s="191" t="s">
        <v>1565</v>
      </c>
      <c r="BV4348" s="191" t="s">
        <v>3046</v>
      </c>
      <c r="BW4348" s="191" t="s">
        <v>2191</v>
      </c>
    </row>
    <row r="4349" spans="51:75" x14ac:dyDescent="0.3">
      <c r="AY4349" s="251" t="e">
        <f>VLOOKUP(C4349,#REF!, 2,FALSE)</f>
        <v>#REF!</v>
      </c>
      <c r="BM4349" s="191" t="s">
        <v>9044</v>
      </c>
      <c r="BN4349" s="191" t="s">
        <v>3046</v>
      </c>
      <c r="BO4349" s="191" t="s">
        <v>9045</v>
      </c>
      <c r="BU4349" s="191" t="s">
        <v>9044</v>
      </c>
      <c r="BV4349" s="191" t="s">
        <v>3046</v>
      </c>
      <c r="BW4349" s="191" t="s">
        <v>9045</v>
      </c>
    </row>
    <row r="4350" spans="51:75" x14ac:dyDescent="0.3">
      <c r="AY4350" s="251" t="e">
        <f>VLOOKUP(C4350,#REF!, 2,FALSE)</f>
        <v>#REF!</v>
      </c>
      <c r="BM4350" s="191" t="s">
        <v>1566</v>
      </c>
      <c r="BN4350" s="191" t="s">
        <v>804</v>
      </c>
      <c r="BO4350" s="191" t="s">
        <v>5226</v>
      </c>
      <c r="BU4350" s="191" t="s">
        <v>1566</v>
      </c>
      <c r="BV4350" s="191" t="s">
        <v>804</v>
      </c>
      <c r="BW4350" s="191" t="s">
        <v>5226</v>
      </c>
    </row>
    <row r="4351" spans="51:75" x14ac:dyDescent="0.3">
      <c r="AY4351" s="251" t="e">
        <f>VLOOKUP(C4351,#REF!, 2,FALSE)</f>
        <v>#REF!</v>
      </c>
      <c r="BM4351" s="191" t="s">
        <v>9046</v>
      </c>
      <c r="BN4351" s="191" t="s">
        <v>3046</v>
      </c>
      <c r="BO4351" s="191" t="s">
        <v>9047</v>
      </c>
      <c r="BU4351" s="191" t="s">
        <v>9046</v>
      </c>
      <c r="BV4351" s="191" t="s">
        <v>3046</v>
      </c>
      <c r="BW4351" s="191" t="s">
        <v>9047</v>
      </c>
    </row>
    <row r="4352" spans="51:75" x14ac:dyDescent="0.3">
      <c r="AY4352" s="251" t="e">
        <f>VLOOKUP(C4352,#REF!, 2,FALSE)</f>
        <v>#REF!</v>
      </c>
      <c r="BM4352" s="191" t="s">
        <v>1567</v>
      </c>
      <c r="BN4352" s="191" t="s">
        <v>638</v>
      </c>
      <c r="BO4352" s="191" t="s">
        <v>1614</v>
      </c>
      <c r="BU4352" s="191" t="s">
        <v>1567</v>
      </c>
      <c r="BV4352" s="191" t="s">
        <v>638</v>
      </c>
      <c r="BW4352" s="191" t="s">
        <v>1614</v>
      </c>
    </row>
    <row r="4353" spans="51:75" x14ac:dyDescent="0.3">
      <c r="AY4353" s="251" t="e">
        <f>VLOOKUP(C4353,#REF!, 2,FALSE)</f>
        <v>#REF!</v>
      </c>
      <c r="BM4353" s="191" t="s">
        <v>9048</v>
      </c>
      <c r="BN4353" s="191" t="s">
        <v>784</v>
      </c>
      <c r="BO4353" s="191" t="s">
        <v>9049</v>
      </c>
      <c r="BU4353" s="191" t="s">
        <v>9048</v>
      </c>
      <c r="BV4353" s="191" t="s">
        <v>784</v>
      </c>
      <c r="BW4353" s="191" t="s">
        <v>9049</v>
      </c>
    </row>
    <row r="4354" spans="51:75" x14ac:dyDescent="0.3">
      <c r="AY4354" s="251" t="e">
        <f>VLOOKUP(C4354,#REF!, 2,FALSE)</f>
        <v>#REF!</v>
      </c>
      <c r="BM4354" s="191" t="s">
        <v>9050</v>
      </c>
      <c r="BN4354" s="191" t="s">
        <v>784</v>
      </c>
      <c r="BO4354" s="191" t="s">
        <v>9051</v>
      </c>
      <c r="BU4354" s="191" t="s">
        <v>9050</v>
      </c>
      <c r="BV4354" s="191" t="s">
        <v>784</v>
      </c>
      <c r="BW4354" s="191" t="s">
        <v>9051</v>
      </c>
    </row>
    <row r="4355" spans="51:75" x14ac:dyDescent="0.3">
      <c r="AY4355" s="251" t="e">
        <f>VLOOKUP(C4355,#REF!, 2,FALSE)</f>
        <v>#REF!</v>
      </c>
      <c r="BM4355" s="191" t="s">
        <v>1568</v>
      </c>
      <c r="BN4355" s="191" t="s">
        <v>637</v>
      </c>
      <c r="BO4355" s="191" t="s">
        <v>6751</v>
      </c>
      <c r="BU4355" s="191" t="s">
        <v>1568</v>
      </c>
      <c r="BV4355" s="191" t="s">
        <v>637</v>
      </c>
      <c r="BW4355" s="191" t="s">
        <v>6751</v>
      </c>
    </row>
    <row r="4356" spans="51:75" x14ac:dyDescent="0.3">
      <c r="AY4356" s="251" t="e">
        <f>VLOOKUP(C4356,#REF!, 2,FALSE)</f>
        <v>#REF!</v>
      </c>
      <c r="BM4356" s="191" t="s">
        <v>9053</v>
      </c>
      <c r="BN4356" s="191" t="s">
        <v>3046</v>
      </c>
      <c r="BO4356" s="191" t="s">
        <v>9054</v>
      </c>
      <c r="BU4356" s="191" t="s">
        <v>9053</v>
      </c>
      <c r="BV4356" s="191" t="s">
        <v>3046</v>
      </c>
      <c r="BW4356" s="191" t="s">
        <v>9054</v>
      </c>
    </row>
    <row r="4357" spans="51:75" x14ac:dyDescent="0.3">
      <c r="AY4357" s="251" t="e">
        <f>VLOOKUP(C4357,#REF!, 2,FALSE)</f>
        <v>#REF!</v>
      </c>
      <c r="BM4357" s="191" t="s">
        <v>9055</v>
      </c>
      <c r="BN4357" s="191" t="s">
        <v>668</v>
      </c>
      <c r="BO4357" s="191" t="s">
        <v>9056</v>
      </c>
      <c r="BU4357" s="191" t="s">
        <v>9055</v>
      </c>
      <c r="BV4357" s="191" t="s">
        <v>668</v>
      </c>
      <c r="BW4357" s="191" t="s">
        <v>9056</v>
      </c>
    </row>
    <row r="4358" spans="51:75" x14ac:dyDescent="0.3">
      <c r="AY4358" s="251" t="e">
        <f>VLOOKUP(C4358,#REF!, 2,FALSE)</f>
        <v>#REF!</v>
      </c>
      <c r="BM4358" s="191" t="s">
        <v>9057</v>
      </c>
      <c r="BN4358" s="191" t="s">
        <v>1071</v>
      </c>
      <c r="BO4358" s="191" t="s">
        <v>699</v>
      </c>
      <c r="BU4358" s="191" t="s">
        <v>9057</v>
      </c>
      <c r="BV4358" s="191" t="s">
        <v>1071</v>
      </c>
      <c r="BW4358" s="191" t="s">
        <v>699</v>
      </c>
    </row>
    <row r="4359" spans="51:75" x14ac:dyDescent="0.3">
      <c r="AY4359" s="251" t="e">
        <f>VLOOKUP(C4359,#REF!, 2,FALSE)</f>
        <v>#REF!</v>
      </c>
      <c r="BM4359" s="191" t="s">
        <v>9058</v>
      </c>
      <c r="BN4359" s="191" t="s">
        <v>3046</v>
      </c>
      <c r="BO4359" s="191" t="s">
        <v>5547</v>
      </c>
      <c r="BU4359" s="191" t="s">
        <v>9058</v>
      </c>
      <c r="BV4359" s="191" t="s">
        <v>3046</v>
      </c>
      <c r="BW4359" s="191" t="s">
        <v>5547</v>
      </c>
    </row>
    <row r="4360" spans="51:75" x14ac:dyDescent="0.3">
      <c r="AY4360" s="251" t="e">
        <f>VLOOKUP(C4360,#REF!, 2,FALSE)</f>
        <v>#REF!</v>
      </c>
      <c r="BM4360" s="191" t="s">
        <v>9059</v>
      </c>
      <c r="BN4360" s="191" t="s">
        <v>1071</v>
      </c>
      <c r="BO4360" s="191" t="s">
        <v>1687</v>
      </c>
      <c r="BU4360" s="191" t="s">
        <v>9059</v>
      </c>
      <c r="BV4360" s="191" t="s">
        <v>1071</v>
      </c>
      <c r="BW4360" s="191" t="s">
        <v>1687</v>
      </c>
    </row>
    <row r="4361" spans="51:75" x14ac:dyDescent="0.3">
      <c r="AY4361" s="251" t="e">
        <f>VLOOKUP(C4361,#REF!, 2,FALSE)</f>
        <v>#REF!</v>
      </c>
      <c r="BM4361" s="191" t="s">
        <v>293</v>
      </c>
      <c r="BN4361" s="191" t="s">
        <v>615</v>
      </c>
      <c r="BO4361" s="191" t="s">
        <v>5864</v>
      </c>
      <c r="BU4361" s="191" t="s">
        <v>293</v>
      </c>
      <c r="BV4361" s="191" t="s">
        <v>615</v>
      </c>
      <c r="BW4361" s="191" t="s">
        <v>5864</v>
      </c>
    </row>
    <row r="4362" spans="51:75" x14ac:dyDescent="0.3">
      <c r="AY4362" s="251" t="e">
        <f>VLOOKUP(C4362,#REF!, 2,FALSE)</f>
        <v>#REF!</v>
      </c>
      <c r="BM4362" s="191" t="s">
        <v>9060</v>
      </c>
      <c r="BN4362" s="191" t="s">
        <v>732</v>
      </c>
      <c r="BO4362" s="191" t="s">
        <v>2499</v>
      </c>
      <c r="BU4362" s="191" t="s">
        <v>9060</v>
      </c>
      <c r="BV4362" s="191" t="s">
        <v>732</v>
      </c>
      <c r="BW4362" s="191" t="s">
        <v>2499</v>
      </c>
    </row>
    <row r="4363" spans="51:75" x14ac:dyDescent="0.3">
      <c r="AY4363" s="251" t="e">
        <f>VLOOKUP(C4363,#REF!, 2,FALSE)</f>
        <v>#REF!</v>
      </c>
      <c r="BM4363" s="191" t="s">
        <v>1569</v>
      </c>
      <c r="BN4363" s="191" t="s">
        <v>638</v>
      </c>
      <c r="BO4363" s="191" t="s">
        <v>5356</v>
      </c>
      <c r="BU4363" s="191" t="s">
        <v>1569</v>
      </c>
      <c r="BV4363" s="191" t="s">
        <v>638</v>
      </c>
      <c r="BW4363" s="191" t="s">
        <v>5356</v>
      </c>
    </row>
    <row r="4364" spans="51:75" x14ac:dyDescent="0.3">
      <c r="AY4364" s="251" t="e">
        <f>VLOOKUP(C4364,#REF!, 2,FALSE)</f>
        <v>#REF!</v>
      </c>
      <c r="BM4364" s="191" t="s">
        <v>9062</v>
      </c>
      <c r="BN4364" s="191" t="s">
        <v>664</v>
      </c>
      <c r="BO4364" s="191" t="s">
        <v>6952</v>
      </c>
      <c r="BU4364" s="191" t="s">
        <v>9062</v>
      </c>
      <c r="BV4364" s="191" t="s">
        <v>664</v>
      </c>
      <c r="BW4364" s="191" t="s">
        <v>6952</v>
      </c>
    </row>
    <row r="4365" spans="51:75" x14ac:dyDescent="0.3">
      <c r="AY4365" s="251" t="e">
        <f>VLOOKUP(C4365,#REF!, 2,FALSE)</f>
        <v>#REF!</v>
      </c>
      <c r="BM4365" s="191" t="s">
        <v>9064</v>
      </c>
      <c r="BN4365" s="191" t="s">
        <v>853</v>
      </c>
      <c r="BO4365" s="191" t="s">
        <v>8825</v>
      </c>
      <c r="BU4365" s="191" t="s">
        <v>9064</v>
      </c>
      <c r="BV4365" s="191" t="s">
        <v>853</v>
      </c>
      <c r="BW4365" s="191" t="s">
        <v>8825</v>
      </c>
    </row>
    <row r="4366" spans="51:75" x14ac:dyDescent="0.3">
      <c r="AY4366" s="251" t="e">
        <f>VLOOKUP(C4366,#REF!, 2,FALSE)</f>
        <v>#REF!</v>
      </c>
      <c r="BM4366" s="191" t="s">
        <v>1570</v>
      </c>
      <c r="BN4366" s="191" t="s">
        <v>3046</v>
      </c>
      <c r="BO4366" s="191" t="s">
        <v>791</v>
      </c>
      <c r="BU4366" s="191" t="s">
        <v>1570</v>
      </c>
      <c r="BV4366" s="191" t="s">
        <v>3046</v>
      </c>
      <c r="BW4366" s="191" t="s">
        <v>791</v>
      </c>
    </row>
    <row r="4367" spans="51:75" x14ac:dyDescent="0.3">
      <c r="AY4367" s="251" t="e">
        <f>VLOOKUP(C4367,#REF!, 2,FALSE)</f>
        <v>#REF!</v>
      </c>
      <c r="BM4367" s="191" t="s">
        <v>9065</v>
      </c>
      <c r="BN4367" s="191" t="s">
        <v>784</v>
      </c>
      <c r="BO4367" s="191" t="s">
        <v>6821</v>
      </c>
      <c r="BU4367" s="191" t="s">
        <v>9065</v>
      </c>
      <c r="BV4367" s="191" t="s">
        <v>784</v>
      </c>
      <c r="BW4367" s="191" t="s">
        <v>6821</v>
      </c>
    </row>
    <row r="4368" spans="51:75" x14ac:dyDescent="0.3">
      <c r="AY4368" s="251" t="e">
        <f>VLOOKUP(C4368,#REF!, 2,FALSE)</f>
        <v>#REF!</v>
      </c>
      <c r="BM4368" s="191" t="s">
        <v>9066</v>
      </c>
      <c r="BN4368" s="191" t="s">
        <v>638</v>
      </c>
      <c r="BO4368" s="191" t="s">
        <v>801</v>
      </c>
      <c r="BU4368" s="191" t="s">
        <v>9066</v>
      </c>
      <c r="BV4368" s="191" t="s">
        <v>638</v>
      </c>
      <c r="BW4368" s="191" t="s">
        <v>801</v>
      </c>
    </row>
    <row r="4369" spans="51:75" x14ac:dyDescent="0.3">
      <c r="AY4369" s="251" t="e">
        <f>VLOOKUP(C4369,#REF!, 2,FALSE)</f>
        <v>#REF!</v>
      </c>
      <c r="BM4369" s="191" t="s">
        <v>1571</v>
      </c>
      <c r="BN4369" s="191" t="s">
        <v>924</v>
      </c>
      <c r="BO4369" s="191" t="s">
        <v>7866</v>
      </c>
      <c r="BU4369" s="191" t="s">
        <v>1571</v>
      </c>
      <c r="BV4369" s="191" t="s">
        <v>924</v>
      </c>
      <c r="BW4369" s="191" t="s">
        <v>7866</v>
      </c>
    </row>
    <row r="4370" spans="51:75" x14ac:dyDescent="0.3">
      <c r="AY4370" s="251" t="e">
        <f>VLOOKUP(C4370,#REF!, 2,FALSE)</f>
        <v>#REF!</v>
      </c>
      <c r="BM4370" s="191" t="s">
        <v>9067</v>
      </c>
      <c r="BN4370" s="191" t="s">
        <v>811</v>
      </c>
      <c r="BO4370" s="191" t="s">
        <v>9068</v>
      </c>
      <c r="BU4370" s="191" t="s">
        <v>9067</v>
      </c>
      <c r="BV4370" s="191" t="s">
        <v>811</v>
      </c>
      <c r="BW4370" s="191" t="s">
        <v>9068</v>
      </c>
    </row>
    <row r="4371" spans="51:75" x14ac:dyDescent="0.3">
      <c r="AY4371" s="251" t="e">
        <f>VLOOKUP(C4371,#REF!, 2,FALSE)</f>
        <v>#REF!</v>
      </c>
      <c r="BM4371" s="191" t="s">
        <v>9069</v>
      </c>
      <c r="BN4371" s="191" t="s">
        <v>781</v>
      </c>
      <c r="BO4371" s="191" t="s">
        <v>7164</v>
      </c>
      <c r="BU4371" s="191" t="s">
        <v>9069</v>
      </c>
      <c r="BV4371" s="191" t="s">
        <v>781</v>
      </c>
      <c r="BW4371" s="191" t="s">
        <v>7164</v>
      </c>
    </row>
    <row r="4372" spans="51:75" x14ac:dyDescent="0.3">
      <c r="AY4372" s="251" t="e">
        <f>VLOOKUP(C4372,#REF!, 2,FALSE)</f>
        <v>#REF!</v>
      </c>
      <c r="BM4372" s="191" t="s">
        <v>297</v>
      </c>
      <c r="BN4372" s="191" t="s">
        <v>853</v>
      </c>
      <c r="BO4372" s="191" t="s">
        <v>9070</v>
      </c>
      <c r="BU4372" s="191" t="s">
        <v>297</v>
      </c>
      <c r="BV4372" s="191" t="s">
        <v>853</v>
      </c>
      <c r="BW4372" s="191" t="s">
        <v>9070</v>
      </c>
    </row>
    <row r="4373" spans="51:75" x14ac:dyDescent="0.3">
      <c r="AY4373" s="251" t="e">
        <f>VLOOKUP(C4373,#REF!, 2,FALSE)</f>
        <v>#REF!</v>
      </c>
      <c r="BM4373" s="191" t="s">
        <v>9072</v>
      </c>
      <c r="BN4373" s="191" t="s">
        <v>3046</v>
      </c>
      <c r="BO4373" s="191" t="s">
        <v>1386</v>
      </c>
      <c r="BU4373" s="191" t="s">
        <v>9072</v>
      </c>
      <c r="BV4373" s="191" t="s">
        <v>3046</v>
      </c>
      <c r="BW4373" s="191" t="s">
        <v>1386</v>
      </c>
    </row>
    <row r="4374" spans="51:75" x14ac:dyDescent="0.3">
      <c r="AY4374" s="251" t="e">
        <f>VLOOKUP(C4374,#REF!, 2,FALSE)</f>
        <v>#REF!</v>
      </c>
      <c r="BM4374" s="191" t="s">
        <v>1572</v>
      </c>
      <c r="BN4374" s="191" t="s">
        <v>924</v>
      </c>
      <c r="BO4374" s="191" t="s">
        <v>8988</v>
      </c>
      <c r="BU4374" s="191" t="s">
        <v>1572</v>
      </c>
      <c r="BV4374" s="191" t="s">
        <v>924</v>
      </c>
      <c r="BW4374" s="191" t="s">
        <v>8988</v>
      </c>
    </row>
    <row r="4375" spans="51:75" x14ac:dyDescent="0.3">
      <c r="AY4375" s="251" t="e">
        <f>VLOOKUP(C4375,#REF!, 2,FALSE)</f>
        <v>#REF!</v>
      </c>
      <c r="BM4375" s="191" t="s">
        <v>9073</v>
      </c>
      <c r="BN4375" s="191" t="s">
        <v>779</v>
      </c>
      <c r="BO4375" s="191" t="s">
        <v>9074</v>
      </c>
      <c r="BU4375" s="191" t="s">
        <v>9073</v>
      </c>
      <c r="BV4375" s="191" t="s">
        <v>779</v>
      </c>
      <c r="BW4375" s="191" t="s">
        <v>9074</v>
      </c>
    </row>
    <row r="4376" spans="51:75" x14ac:dyDescent="0.3">
      <c r="AY4376" s="251" t="e">
        <f>VLOOKUP(C4376,#REF!, 2,FALSE)</f>
        <v>#REF!</v>
      </c>
      <c r="BM4376" s="191" t="s">
        <v>9075</v>
      </c>
      <c r="BN4376" s="191" t="s">
        <v>3046</v>
      </c>
      <c r="BO4376" s="191" t="s">
        <v>7147</v>
      </c>
      <c r="BU4376" s="191" t="s">
        <v>9075</v>
      </c>
      <c r="BV4376" s="191" t="s">
        <v>3046</v>
      </c>
      <c r="BW4376" s="191" t="s">
        <v>7147</v>
      </c>
    </row>
    <row r="4377" spans="51:75" x14ac:dyDescent="0.3">
      <c r="AY4377" s="251" t="e">
        <f>VLOOKUP(C4377,#REF!, 2,FALSE)</f>
        <v>#REF!</v>
      </c>
      <c r="BM4377" s="191" t="s">
        <v>9076</v>
      </c>
      <c r="BN4377" s="191" t="s">
        <v>1343</v>
      </c>
      <c r="BO4377" s="191" t="s">
        <v>4219</v>
      </c>
      <c r="BU4377" s="191" t="s">
        <v>9076</v>
      </c>
      <c r="BV4377" s="191" t="s">
        <v>1343</v>
      </c>
      <c r="BW4377" s="191" t="s">
        <v>4219</v>
      </c>
    </row>
    <row r="4378" spans="51:75" x14ac:dyDescent="0.3">
      <c r="AY4378" s="251" t="e">
        <f>VLOOKUP(C4378,#REF!, 2,FALSE)</f>
        <v>#REF!</v>
      </c>
      <c r="BM4378" s="191" t="s">
        <v>1573</v>
      </c>
      <c r="BN4378" s="191" t="s">
        <v>784</v>
      </c>
      <c r="BO4378" s="191" t="s">
        <v>1161</v>
      </c>
      <c r="BU4378" s="191" t="s">
        <v>1573</v>
      </c>
      <c r="BV4378" s="191" t="s">
        <v>784</v>
      </c>
      <c r="BW4378" s="191" t="s">
        <v>1161</v>
      </c>
    </row>
    <row r="4379" spans="51:75" x14ac:dyDescent="0.3">
      <c r="AY4379" s="251" t="e">
        <f>VLOOKUP(C4379,#REF!, 2,FALSE)</f>
        <v>#REF!</v>
      </c>
      <c r="BM4379" s="191" t="s">
        <v>9077</v>
      </c>
      <c r="BN4379" s="191" t="s">
        <v>3088</v>
      </c>
      <c r="BO4379" s="191" t="s">
        <v>9078</v>
      </c>
      <c r="BU4379" s="191" t="s">
        <v>9077</v>
      </c>
      <c r="BV4379" s="191" t="s">
        <v>3088</v>
      </c>
      <c r="BW4379" s="191" t="s">
        <v>9078</v>
      </c>
    </row>
    <row r="4380" spans="51:75" x14ac:dyDescent="0.3">
      <c r="AY4380" s="251" t="e">
        <f>VLOOKUP(C4380,#REF!, 2,FALSE)</f>
        <v>#REF!</v>
      </c>
      <c r="BM4380" s="191" t="s">
        <v>9079</v>
      </c>
      <c r="BN4380" s="191" t="s">
        <v>3088</v>
      </c>
      <c r="BO4380" s="191" t="s">
        <v>9081</v>
      </c>
      <c r="BU4380" s="191" t="s">
        <v>9079</v>
      </c>
      <c r="BV4380" s="191" t="s">
        <v>3088</v>
      </c>
      <c r="BW4380" s="191" t="s">
        <v>9081</v>
      </c>
    </row>
    <row r="4381" spans="51:75" x14ac:dyDescent="0.3">
      <c r="AY4381" s="251" t="e">
        <f>VLOOKUP(C4381,#REF!, 2,FALSE)</f>
        <v>#REF!</v>
      </c>
      <c r="BM4381" s="191" t="s">
        <v>9082</v>
      </c>
      <c r="BN4381" s="191" t="s">
        <v>943</v>
      </c>
      <c r="BO4381" s="191" t="s">
        <v>9083</v>
      </c>
      <c r="BU4381" s="191" t="s">
        <v>9082</v>
      </c>
      <c r="BV4381" s="191" t="s">
        <v>943</v>
      </c>
      <c r="BW4381" s="191" t="s">
        <v>9083</v>
      </c>
    </row>
    <row r="4382" spans="51:75" x14ac:dyDescent="0.3">
      <c r="AY4382" s="251" t="e">
        <f>VLOOKUP(C4382,#REF!, 2,FALSE)</f>
        <v>#REF!</v>
      </c>
      <c r="BM4382" s="191" t="s">
        <v>9085</v>
      </c>
      <c r="BN4382" s="191" t="s">
        <v>3253</v>
      </c>
      <c r="BO4382" s="191" t="s">
        <v>7557</v>
      </c>
      <c r="BU4382" s="191" t="s">
        <v>9085</v>
      </c>
      <c r="BV4382" s="191" t="s">
        <v>3253</v>
      </c>
      <c r="BW4382" s="191" t="s">
        <v>7557</v>
      </c>
    </row>
    <row r="4383" spans="51:75" x14ac:dyDescent="0.3">
      <c r="AY4383" s="251" t="e">
        <f>VLOOKUP(C4383,#REF!, 2,FALSE)</f>
        <v>#REF!</v>
      </c>
      <c r="BM4383" s="191" t="s">
        <v>9086</v>
      </c>
      <c r="BN4383" s="191" t="s">
        <v>629</v>
      </c>
      <c r="BO4383" s="191" t="s">
        <v>5580</v>
      </c>
      <c r="BU4383" s="191" t="s">
        <v>9086</v>
      </c>
      <c r="BV4383" s="191" t="s">
        <v>629</v>
      </c>
      <c r="BW4383" s="191" t="s">
        <v>5580</v>
      </c>
    </row>
    <row r="4384" spans="51:75" x14ac:dyDescent="0.3">
      <c r="AY4384" s="251" t="e">
        <f>VLOOKUP(C4384,#REF!, 2,FALSE)</f>
        <v>#REF!</v>
      </c>
      <c r="BM4384" s="191" t="s">
        <v>1574</v>
      </c>
      <c r="BN4384" s="191" t="s">
        <v>640</v>
      </c>
      <c r="BO4384" s="191" t="s">
        <v>1283</v>
      </c>
      <c r="BU4384" s="191" t="s">
        <v>1574</v>
      </c>
      <c r="BV4384" s="191" t="s">
        <v>640</v>
      </c>
      <c r="BW4384" s="191" t="s">
        <v>1283</v>
      </c>
    </row>
    <row r="4385" spans="51:75" x14ac:dyDescent="0.3">
      <c r="AY4385" s="251" t="e">
        <f>VLOOKUP(C4385,#REF!, 2,FALSE)</f>
        <v>#REF!</v>
      </c>
      <c r="BM4385" s="191" t="s">
        <v>1575</v>
      </c>
      <c r="BN4385" s="191" t="s">
        <v>784</v>
      </c>
      <c r="BO4385" s="191" t="s">
        <v>9088</v>
      </c>
      <c r="BU4385" s="191" t="s">
        <v>1575</v>
      </c>
      <c r="BV4385" s="191" t="s">
        <v>784</v>
      </c>
      <c r="BW4385" s="191" t="s">
        <v>9088</v>
      </c>
    </row>
    <row r="4386" spans="51:75" x14ac:dyDescent="0.3">
      <c r="AY4386" s="251" t="e">
        <f>VLOOKUP(C4386,#REF!, 2,FALSE)</f>
        <v>#REF!</v>
      </c>
      <c r="BM4386" s="191" t="s">
        <v>9089</v>
      </c>
      <c r="BN4386" s="191" t="s">
        <v>3006</v>
      </c>
      <c r="BO4386" s="191" t="s">
        <v>9090</v>
      </c>
      <c r="BU4386" s="191" t="s">
        <v>9089</v>
      </c>
      <c r="BV4386" s="191" t="s">
        <v>3006</v>
      </c>
      <c r="BW4386" s="191" t="s">
        <v>9090</v>
      </c>
    </row>
    <row r="4387" spans="51:75" x14ac:dyDescent="0.3">
      <c r="AY4387" s="251" t="e">
        <f>VLOOKUP(C4387,#REF!, 2,FALSE)</f>
        <v>#REF!</v>
      </c>
      <c r="BM4387" s="191" t="s">
        <v>9092</v>
      </c>
      <c r="BN4387" s="191" t="s">
        <v>941</v>
      </c>
      <c r="BO4387" s="191" t="s">
        <v>9093</v>
      </c>
      <c r="BU4387" s="191" t="s">
        <v>9092</v>
      </c>
      <c r="BV4387" s="191" t="s">
        <v>941</v>
      </c>
      <c r="BW4387" s="191" t="s">
        <v>9093</v>
      </c>
    </row>
    <row r="4388" spans="51:75" x14ac:dyDescent="0.3">
      <c r="AY4388" s="251" t="e">
        <f>VLOOKUP(C4388,#REF!, 2,FALSE)</f>
        <v>#REF!</v>
      </c>
      <c r="BM4388" s="191" t="s">
        <v>9094</v>
      </c>
      <c r="BN4388" s="191" t="s">
        <v>811</v>
      </c>
      <c r="BO4388" s="191" t="s">
        <v>3532</v>
      </c>
      <c r="BU4388" s="191" t="s">
        <v>9094</v>
      </c>
      <c r="BV4388" s="191" t="s">
        <v>811</v>
      </c>
      <c r="BW4388" s="191" t="s">
        <v>3532</v>
      </c>
    </row>
    <row r="4389" spans="51:75" x14ac:dyDescent="0.3">
      <c r="AY4389" s="251" t="e">
        <f>VLOOKUP(C4389,#REF!, 2,FALSE)</f>
        <v>#REF!</v>
      </c>
      <c r="BM4389" s="191" t="s">
        <v>9095</v>
      </c>
      <c r="BN4389" s="191" t="s">
        <v>913</v>
      </c>
      <c r="BO4389" s="191" t="s">
        <v>5390</v>
      </c>
      <c r="BU4389" s="191" t="s">
        <v>9095</v>
      </c>
      <c r="BV4389" s="191" t="s">
        <v>913</v>
      </c>
      <c r="BW4389" s="191" t="s">
        <v>5390</v>
      </c>
    </row>
    <row r="4390" spans="51:75" x14ac:dyDescent="0.3">
      <c r="AY4390" s="251" t="e">
        <f>VLOOKUP(C4390,#REF!, 2,FALSE)</f>
        <v>#REF!</v>
      </c>
      <c r="BM4390" s="191" t="s">
        <v>9097</v>
      </c>
      <c r="BN4390" s="191" t="s">
        <v>3046</v>
      </c>
      <c r="BO4390" s="191" t="s">
        <v>5389</v>
      </c>
      <c r="BU4390" s="191" t="s">
        <v>9097</v>
      </c>
      <c r="BV4390" s="191" t="s">
        <v>3046</v>
      </c>
      <c r="BW4390" s="191" t="s">
        <v>5389</v>
      </c>
    </row>
    <row r="4391" spans="51:75" x14ac:dyDescent="0.3">
      <c r="AY4391" s="251" t="e">
        <f>VLOOKUP(C4391,#REF!, 2,FALSE)</f>
        <v>#REF!</v>
      </c>
      <c r="BM4391" s="191" t="s">
        <v>9098</v>
      </c>
      <c r="BN4391" s="191" t="s">
        <v>3046</v>
      </c>
      <c r="BO4391" s="191" t="s">
        <v>9099</v>
      </c>
      <c r="BU4391" s="191" t="s">
        <v>9098</v>
      </c>
      <c r="BV4391" s="191" t="s">
        <v>3046</v>
      </c>
      <c r="BW4391" s="191" t="s">
        <v>9099</v>
      </c>
    </row>
    <row r="4392" spans="51:75" x14ac:dyDescent="0.3">
      <c r="AY4392" s="251" t="e">
        <f>VLOOKUP(C4392,#REF!, 2,FALSE)</f>
        <v>#REF!</v>
      </c>
      <c r="BM4392" s="191" t="s">
        <v>1576</v>
      </c>
      <c r="BN4392" s="191" t="s">
        <v>615</v>
      </c>
      <c r="BO4392" s="191" t="s">
        <v>699</v>
      </c>
      <c r="BU4392" s="191" t="s">
        <v>1576</v>
      </c>
      <c r="BV4392" s="191" t="s">
        <v>615</v>
      </c>
      <c r="BW4392" s="191" t="s">
        <v>699</v>
      </c>
    </row>
    <row r="4393" spans="51:75" x14ac:dyDescent="0.3">
      <c r="AY4393" s="251" t="e">
        <f>VLOOKUP(C4393,#REF!, 2,FALSE)</f>
        <v>#REF!</v>
      </c>
      <c r="BM4393" s="191" t="s">
        <v>9100</v>
      </c>
      <c r="BN4393" s="191" t="s">
        <v>3046</v>
      </c>
      <c r="BO4393" s="191" t="s">
        <v>8685</v>
      </c>
      <c r="BU4393" s="191" t="s">
        <v>9100</v>
      </c>
      <c r="BV4393" s="191" t="s">
        <v>3046</v>
      </c>
      <c r="BW4393" s="191" t="s">
        <v>8685</v>
      </c>
    </row>
    <row r="4394" spans="51:75" x14ac:dyDescent="0.3">
      <c r="AY4394" s="251" t="e">
        <f>VLOOKUP(C4394,#REF!, 2,FALSE)</f>
        <v>#REF!</v>
      </c>
      <c r="BM4394" s="191" t="s">
        <v>9101</v>
      </c>
      <c r="BN4394" s="191" t="s">
        <v>638</v>
      </c>
      <c r="BO4394" s="191" t="s">
        <v>8411</v>
      </c>
      <c r="BU4394" s="191" t="s">
        <v>9101</v>
      </c>
      <c r="BV4394" s="191" t="s">
        <v>638</v>
      </c>
      <c r="BW4394" s="191" t="s">
        <v>8411</v>
      </c>
    </row>
    <row r="4395" spans="51:75" x14ac:dyDescent="0.3">
      <c r="AY4395" s="251" t="e">
        <f>VLOOKUP(C4395,#REF!, 2,FALSE)</f>
        <v>#REF!</v>
      </c>
      <c r="BM4395" s="191" t="s">
        <v>9102</v>
      </c>
      <c r="BN4395" s="191" t="s">
        <v>3006</v>
      </c>
      <c r="BO4395" s="191" t="s">
        <v>1052</v>
      </c>
      <c r="BU4395" s="191" t="s">
        <v>9102</v>
      </c>
      <c r="BV4395" s="191" t="s">
        <v>3006</v>
      </c>
      <c r="BW4395" s="191" t="s">
        <v>1052</v>
      </c>
    </row>
    <row r="4396" spans="51:75" x14ac:dyDescent="0.3">
      <c r="AY4396" s="251" t="e">
        <f>VLOOKUP(C4396,#REF!, 2,FALSE)</f>
        <v>#REF!</v>
      </c>
      <c r="BM4396" s="191" t="s">
        <v>1577</v>
      </c>
      <c r="BN4396" s="191" t="s">
        <v>798</v>
      </c>
      <c r="BO4396" s="191" t="s">
        <v>1790</v>
      </c>
      <c r="BU4396" s="191" t="s">
        <v>1577</v>
      </c>
      <c r="BV4396" s="191" t="s">
        <v>798</v>
      </c>
      <c r="BW4396" s="191" t="s">
        <v>1790</v>
      </c>
    </row>
    <row r="4397" spans="51:75" x14ac:dyDescent="0.3">
      <c r="AY4397" s="251" t="e">
        <f>VLOOKUP(C4397,#REF!, 2,FALSE)</f>
        <v>#REF!</v>
      </c>
      <c r="BM4397" s="191" t="s">
        <v>9103</v>
      </c>
      <c r="BN4397" s="191" t="s">
        <v>3006</v>
      </c>
      <c r="BO4397" s="191" t="s">
        <v>2396</v>
      </c>
      <c r="BU4397" s="191" t="s">
        <v>9103</v>
      </c>
      <c r="BV4397" s="191" t="s">
        <v>3006</v>
      </c>
      <c r="BW4397" s="191" t="s">
        <v>2396</v>
      </c>
    </row>
    <row r="4398" spans="51:75" x14ac:dyDescent="0.3">
      <c r="AY4398" s="251" t="e">
        <f>VLOOKUP(C4398,#REF!, 2,FALSE)</f>
        <v>#REF!</v>
      </c>
      <c r="BM4398" s="191" t="s">
        <v>9106</v>
      </c>
      <c r="BN4398" s="191" t="s">
        <v>3046</v>
      </c>
      <c r="BO4398" s="191" t="s">
        <v>9107</v>
      </c>
      <c r="BU4398" s="191" t="s">
        <v>9106</v>
      </c>
      <c r="BV4398" s="191" t="s">
        <v>3046</v>
      </c>
      <c r="BW4398" s="191" t="s">
        <v>9107</v>
      </c>
    </row>
    <row r="4399" spans="51:75" x14ac:dyDescent="0.3">
      <c r="AY4399" s="251" t="e">
        <f>VLOOKUP(C4399,#REF!, 2,FALSE)</f>
        <v>#REF!</v>
      </c>
      <c r="BM4399" s="191" t="s">
        <v>1578</v>
      </c>
      <c r="BN4399" s="191" t="s">
        <v>927</v>
      </c>
      <c r="BO4399" s="191" t="s">
        <v>7357</v>
      </c>
      <c r="BU4399" s="191" t="s">
        <v>1578</v>
      </c>
      <c r="BV4399" s="191" t="s">
        <v>927</v>
      </c>
      <c r="BW4399" s="191" t="s">
        <v>7357</v>
      </c>
    </row>
    <row r="4400" spans="51:75" x14ac:dyDescent="0.3">
      <c r="AY4400" s="251" t="e">
        <f>VLOOKUP(C4400,#REF!, 2,FALSE)</f>
        <v>#REF!</v>
      </c>
      <c r="BM4400" s="191" t="s">
        <v>9108</v>
      </c>
      <c r="BN4400" s="191" t="s">
        <v>3046</v>
      </c>
      <c r="BO4400" s="191" t="s">
        <v>9109</v>
      </c>
      <c r="BU4400" s="191" t="s">
        <v>9108</v>
      </c>
      <c r="BV4400" s="191" t="s">
        <v>3046</v>
      </c>
      <c r="BW4400" s="191" t="s">
        <v>9109</v>
      </c>
    </row>
    <row r="4401" spans="51:75" x14ac:dyDescent="0.3">
      <c r="AY4401" s="251" t="e">
        <f>VLOOKUP(C4401,#REF!, 2,FALSE)</f>
        <v>#REF!</v>
      </c>
      <c r="BM4401" s="191" t="s">
        <v>9110</v>
      </c>
      <c r="BN4401" s="191" t="s">
        <v>3046</v>
      </c>
      <c r="BO4401" s="191" t="s">
        <v>2706</v>
      </c>
      <c r="BU4401" s="191" t="s">
        <v>9110</v>
      </c>
      <c r="BV4401" s="191" t="s">
        <v>3046</v>
      </c>
      <c r="BW4401" s="191" t="s">
        <v>2706</v>
      </c>
    </row>
    <row r="4402" spans="51:75" x14ac:dyDescent="0.3">
      <c r="AY4402" s="251" t="e">
        <f>VLOOKUP(C4402,#REF!, 2,FALSE)</f>
        <v>#REF!</v>
      </c>
      <c r="BM4402" s="191" t="s">
        <v>9111</v>
      </c>
      <c r="BN4402" s="191" t="s">
        <v>659</v>
      </c>
      <c r="BO4402" s="191" t="s">
        <v>9081</v>
      </c>
      <c r="BU4402" s="191" t="s">
        <v>9111</v>
      </c>
      <c r="BV4402" s="191" t="s">
        <v>659</v>
      </c>
      <c r="BW4402" s="191" t="s">
        <v>9081</v>
      </c>
    </row>
    <row r="4403" spans="51:75" x14ac:dyDescent="0.3">
      <c r="AY4403" s="251" t="e">
        <f>VLOOKUP(C4403,#REF!, 2,FALSE)</f>
        <v>#REF!</v>
      </c>
      <c r="BM4403" s="191" t="s">
        <v>9112</v>
      </c>
      <c r="BN4403" s="191" t="s">
        <v>3253</v>
      </c>
      <c r="BO4403" s="191" t="s">
        <v>703</v>
      </c>
      <c r="BU4403" s="191" t="s">
        <v>9112</v>
      </c>
      <c r="BV4403" s="191" t="s">
        <v>3253</v>
      </c>
      <c r="BW4403" s="191" t="s">
        <v>703</v>
      </c>
    </row>
    <row r="4404" spans="51:75" x14ac:dyDescent="0.3">
      <c r="AY4404" s="251" t="e">
        <f>VLOOKUP(C4404,#REF!, 2,FALSE)</f>
        <v>#REF!</v>
      </c>
      <c r="BM4404" s="191" t="s">
        <v>9113</v>
      </c>
      <c r="BN4404" s="191" t="s">
        <v>614</v>
      </c>
      <c r="BO4404" s="191" t="s">
        <v>9056</v>
      </c>
      <c r="BU4404" s="191" t="s">
        <v>9113</v>
      </c>
      <c r="BV4404" s="191" t="s">
        <v>614</v>
      </c>
      <c r="BW4404" s="191" t="s">
        <v>9056</v>
      </c>
    </row>
    <row r="4405" spans="51:75" x14ac:dyDescent="0.3">
      <c r="AY4405" s="251" t="e">
        <f>VLOOKUP(C4405,#REF!, 2,FALSE)</f>
        <v>#REF!</v>
      </c>
      <c r="BM4405" s="191" t="s">
        <v>1579</v>
      </c>
      <c r="BN4405" s="191" t="s">
        <v>784</v>
      </c>
      <c r="BO4405" s="191" t="s">
        <v>2396</v>
      </c>
      <c r="BU4405" s="191" t="s">
        <v>1579</v>
      </c>
      <c r="BV4405" s="191" t="s">
        <v>784</v>
      </c>
      <c r="BW4405" s="191" t="s">
        <v>2396</v>
      </c>
    </row>
    <row r="4406" spans="51:75" x14ac:dyDescent="0.3">
      <c r="AY4406" s="251" t="e">
        <f>VLOOKUP(C4406,#REF!, 2,FALSE)</f>
        <v>#REF!</v>
      </c>
      <c r="BM4406" s="191" t="s">
        <v>9114</v>
      </c>
      <c r="BN4406" s="191" t="s">
        <v>772</v>
      </c>
      <c r="BO4406" s="191" t="s">
        <v>2874</v>
      </c>
      <c r="BU4406" s="191" t="s">
        <v>9114</v>
      </c>
      <c r="BV4406" s="191" t="s">
        <v>772</v>
      </c>
      <c r="BW4406" s="191" t="s">
        <v>2874</v>
      </c>
    </row>
    <row r="4407" spans="51:75" x14ac:dyDescent="0.3">
      <c r="AY4407" s="251" t="e">
        <f>VLOOKUP(C4407,#REF!, 2,FALSE)</f>
        <v>#REF!</v>
      </c>
      <c r="BM4407" s="191" t="s">
        <v>9115</v>
      </c>
      <c r="BN4407" s="191" t="s">
        <v>3046</v>
      </c>
      <c r="BO4407" s="191" t="s">
        <v>944</v>
      </c>
      <c r="BU4407" s="191" t="s">
        <v>9115</v>
      </c>
      <c r="BV4407" s="191" t="s">
        <v>3046</v>
      </c>
      <c r="BW4407" s="191" t="s">
        <v>944</v>
      </c>
    </row>
    <row r="4408" spans="51:75" x14ac:dyDescent="0.3">
      <c r="AY4408" s="251" t="e">
        <f>VLOOKUP(C4408,#REF!, 2,FALSE)</f>
        <v>#REF!</v>
      </c>
      <c r="BM4408" s="191" t="s">
        <v>9117</v>
      </c>
      <c r="BN4408" s="191" t="s">
        <v>3046</v>
      </c>
      <c r="BO4408" s="191" t="s">
        <v>8994</v>
      </c>
      <c r="BU4408" s="191" t="s">
        <v>9117</v>
      </c>
      <c r="BV4408" s="191" t="s">
        <v>3046</v>
      </c>
      <c r="BW4408" s="191" t="s">
        <v>8994</v>
      </c>
    </row>
    <row r="4409" spans="51:75" x14ac:dyDescent="0.3">
      <c r="AY4409" s="251" t="e">
        <f>VLOOKUP(C4409,#REF!, 2,FALSE)</f>
        <v>#REF!</v>
      </c>
      <c r="BM4409" s="191" t="s">
        <v>1580</v>
      </c>
      <c r="BN4409" s="191" t="s">
        <v>1268</v>
      </c>
      <c r="BO4409" s="191" t="s">
        <v>7557</v>
      </c>
      <c r="BU4409" s="191" t="s">
        <v>1580</v>
      </c>
      <c r="BV4409" s="191" t="s">
        <v>1268</v>
      </c>
      <c r="BW4409" s="191" t="s">
        <v>7557</v>
      </c>
    </row>
    <row r="4410" spans="51:75" x14ac:dyDescent="0.3">
      <c r="AY4410" s="251" t="e">
        <f>VLOOKUP(C4410,#REF!, 2,FALSE)</f>
        <v>#REF!</v>
      </c>
      <c r="BM4410" s="191" t="s">
        <v>9118</v>
      </c>
      <c r="BN4410" s="191" t="s">
        <v>772</v>
      </c>
      <c r="BO4410" s="191" t="s">
        <v>3532</v>
      </c>
      <c r="BU4410" s="191" t="s">
        <v>9118</v>
      </c>
      <c r="BV4410" s="191" t="s">
        <v>772</v>
      </c>
      <c r="BW4410" s="191" t="s">
        <v>3532</v>
      </c>
    </row>
    <row r="4411" spans="51:75" x14ac:dyDescent="0.3">
      <c r="AY4411" s="251" t="e">
        <f>VLOOKUP(C4411,#REF!, 2,FALSE)</f>
        <v>#REF!</v>
      </c>
      <c r="BM4411" s="191" t="s">
        <v>9119</v>
      </c>
      <c r="BN4411" s="191" t="s">
        <v>637</v>
      </c>
      <c r="BO4411" s="191" t="s">
        <v>6014</v>
      </c>
      <c r="BU4411" s="191" t="s">
        <v>9119</v>
      </c>
      <c r="BV4411" s="191" t="s">
        <v>637</v>
      </c>
      <c r="BW4411" s="191" t="s">
        <v>6014</v>
      </c>
    </row>
    <row r="4412" spans="51:75" x14ac:dyDescent="0.3">
      <c r="AY4412" s="251" t="e">
        <f>VLOOKUP(C4412,#REF!, 2,FALSE)</f>
        <v>#REF!</v>
      </c>
      <c r="BM4412" s="191" t="s">
        <v>9120</v>
      </c>
      <c r="BN4412" s="191" t="s">
        <v>1268</v>
      </c>
      <c r="BO4412" s="191" t="s">
        <v>2396</v>
      </c>
      <c r="BU4412" s="191" t="s">
        <v>9120</v>
      </c>
      <c r="BV4412" s="191" t="s">
        <v>1268</v>
      </c>
      <c r="BW4412" s="191" t="s">
        <v>2396</v>
      </c>
    </row>
    <row r="4413" spans="51:75" x14ac:dyDescent="0.3">
      <c r="AY4413" s="251" t="e">
        <f>VLOOKUP(C4413,#REF!, 2,FALSE)</f>
        <v>#REF!</v>
      </c>
      <c r="BM4413" s="191" t="s">
        <v>9121</v>
      </c>
      <c r="BN4413" s="191" t="s">
        <v>913</v>
      </c>
      <c r="BO4413" s="191" t="s">
        <v>9122</v>
      </c>
      <c r="BU4413" s="191" t="s">
        <v>9121</v>
      </c>
      <c r="BV4413" s="191" t="s">
        <v>913</v>
      </c>
      <c r="BW4413" s="191" t="s">
        <v>9122</v>
      </c>
    </row>
    <row r="4414" spans="51:75" x14ac:dyDescent="0.3">
      <c r="AY4414" s="251" t="e">
        <f>VLOOKUP(C4414,#REF!, 2,FALSE)</f>
        <v>#REF!</v>
      </c>
      <c r="BM4414" s="191" t="s">
        <v>1581</v>
      </c>
      <c r="BN4414" s="191" t="s">
        <v>1268</v>
      </c>
      <c r="BO4414" s="191" t="s">
        <v>2446</v>
      </c>
      <c r="BU4414" s="191" t="s">
        <v>1581</v>
      </c>
      <c r="BV4414" s="191" t="s">
        <v>1268</v>
      </c>
      <c r="BW4414" s="191" t="s">
        <v>2446</v>
      </c>
    </row>
    <row r="4415" spans="51:75" x14ac:dyDescent="0.3">
      <c r="AY4415" s="251" t="e">
        <f>VLOOKUP(C4415,#REF!, 2,FALSE)</f>
        <v>#REF!</v>
      </c>
      <c r="BM4415" s="191" t="s">
        <v>9123</v>
      </c>
      <c r="BN4415" s="191" t="s">
        <v>3046</v>
      </c>
      <c r="BO4415" s="191" t="s">
        <v>9124</v>
      </c>
      <c r="BU4415" s="191" t="s">
        <v>9123</v>
      </c>
      <c r="BV4415" s="191" t="s">
        <v>3046</v>
      </c>
      <c r="BW4415" s="191" t="s">
        <v>9124</v>
      </c>
    </row>
    <row r="4416" spans="51:75" x14ac:dyDescent="0.3">
      <c r="AY4416" s="251" t="e">
        <f>VLOOKUP(C4416,#REF!, 2,FALSE)</f>
        <v>#REF!</v>
      </c>
      <c r="BM4416" s="191" t="s">
        <v>9125</v>
      </c>
      <c r="BN4416" s="191" t="s">
        <v>618</v>
      </c>
      <c r="BO4416" s="191" t="s">
        <v>9126</v>
      </c>
      <c r="BU4416" s="191" t="s">
        <v>9125</v>
      </c>
      <c r="BV4416" s="191" t="s">
        <v>618</v>
      </c>
      <c r="BW4416" s="191" t="s">
        <v>9126</v>
      </c>
    </row>
    <row r="4417" spans="51:75" x14ac:dyDescent="0.3">
      <c r="AY4417" s="251" t="e">
        <f>VLOOKUP(C4417,#REF!, 2,FALSE)</f>
        <v>#REF!</v>
      </c>
      <c r="BM4417" s="191" t="s">
        <v>9127</v>
      </c>
      <c r="BN4417" s="191" t="s">
        <v>3046</v>
      </c>
      <c r="BO4417" s="191" t="s">
        <v>9129</v>
      </c>
      <c r="BU4417" s="191" t="s">
        <v>9127</v>
      </c>
      <c r="BV4417" s="191" t="s">
        <v>3046</v>
      </c>
      <c r="BW4417" s="191" t="s">
        <v>9129</v>
      </c>
    </row>
    <row r="4418" spans="51:75" x14ac:dyDescent="0.3">
      <c r="AY4418" s="251" t="e">
        <f>VLOOKUP(C4418,#REF!, 2,FALSE)</f>
        <v>#REF!</v>
      </c>
      <c r="BM4418" s="191" t="s">
        <v>9130</v>
      </c>
      <c r="BN4418" s="191" t="s">
        <v>3046</v>
      </c>
      <c r="BO4418" s="191" t="s">
        <v>921</v>
      </c>
      <c r="BU4418" s="191" t="s">
        <v>9130</v>
      </c>
      <c r="BV4418" s="191" t="s">
        <v>3046</v>
      </c>
      <c r="BW4418" s="191" t="s">
        <v>921</v>
      </c>
    </row>
    <row r="4419" spans="51:75" x14ac:dyDescent="0.3">
      <c r="AY4419" s="251" t="e">
        <f>VLOOKUP(C4419,#REF!, 2,FALSE)</f>
        <v>#REF!</v>
      </c>
      <c r="BM4419" s="191" t="s">
        <v>295</v>
      </c>
      <c r="BN4419" s="191" t="s">
        <v>3046</v>
      </c>
      <c r="BO4419" s="191" t="s">
        <v>2055</v>
      </c>
      <c r="BU4419" s="191" t="s">
        <v>295</v>
      </c>
      <c r="BV4419" s="191" t="s">
        <v>3046</v>
      </c>
      <c r="BW4419" s="191" t="s">
        <v>2055</v>
      </c>
    </row>
    <row r="4420" spans="51:75" x14ac:dyDescent="0.3">
      <c r="AY4420" s="251" t="e">
        <f>VLOOKUP(C4420,#REF!, 2,FALSE)</f>
        <v>#REF!</v>
      </c>
      <c r="BM4420" s="191" t="s">
        <v>9131</v>
      </c>
      <c r="BN4420" s="191" t="s">
        <v>3046</v>
      </c>
      <c r="BO4420" s="191" t="s">
        <v>8823</v>
      </c>
      <c r="BU4420" s="191" t="s">
        <v>9131</v>
      </c>
      <c r="BV4420" s="191" t="s">
        <v>3046</v>
      </c>
      <c r="BW4420" s="191" t="s">
        <v>8823</v>
      </c>
    </row>
    <row r="4421" spans="51:75" x14ac:dyDescent="0.3">
      <c r="AY4421" s="251" t="e">
        <f>VLOOKUP(C4421,#REF!, 2,FALSE)</f>
        <v>#REF!</v>
      </c>
      <c r="BM4421" s="191" t="s">
        <v>9132</v>
      </c>
      <c r="BN4421" s="191" t="s">
        <v>3046</v>
      </c>
      <c r="BO4421" s="191" t="s">
        <v>9134</v>
      </c>
      <c r="BU4421" s="191" t="s">
        <v>9132</v>
      </c>
      <c r="BV4421" s="191" t="s">
        <v>3046</v>
      </c>
      <c r="BW4421" s="191" t="s">
        <v>9134</v>
      </c>
    </row>
    <row r="4422" spans="51:75" x14ac:dyDescent="0.3">
      <c r="AY4422" s="251" t="e">
        <f>VLOOKUP(C4422,#REF!, 2,FALSE)</f>
        <v>#REF!</v>
      </c>
      <c r="BM4422" s="191" t="s">
        <v>9135</v>
      </c>
      <c r="BN4422" s="191" t="s">
        <v>3046</v>
      </c>
      <c r="BO4422" s="191" t="s">
        <v>6098</v>
      </c>
      <c r="BU4422" s="191" t="s">
        <v>9135</v>
      </c>
      <c r="BV4422" s="191" t="s">
        <v>3046</v>
      </c>
      <c r="BW4422" s="191" t="s">
        <v>6098</v>
      </c>
    </row>
    <row r="4423" spans="51:75" x14ac:dyDescent="0.3">
      <c r="AY4423" s="251" t="e">
        <f>VLOOKUP(C4423,#REF!, 2,FALSE)</f>
        <v>#REF!</v>
      </c>
      <c r="BM4423" s="191" t="s">
        <v>9136</v>
      </c>
      <c r="BN4423" s="191" t="s">
        <v>624</v>
      </c>
      <c r="BO4423" s="191" t="s">
        <v>9137</v>
      </c>
      <c r="BU4423" s="191" t="s">
        <v>9136</v>
      </c>
      <c r="BV4423" s="191" t="s">
        <v>624</v>
      </c>
      <c r="BW4423" s="191" t="s">
        <v>9137</v>
      </c>
    </row>
    <row r="4424" spans="51:75" x14ac:dyDescent="0.3">
      <c r="AY4424" s="251" t="e">
        <f>VLOOKUP(C4424,#REF!, 2,FALSE)</f>
        <v>#REF!</v>
      </c>
      <c r="BM4424" s="191" t="s">
        <v>9138</v>
      </c>
      <c r="BN4424" s="191" t="s">
        <v>3253</v>
      </c>
      <c r="BO4424" s="191" t="s">
        <v>9139</v>
      </c>
      <c r="BU4424" s="191" t="s">
        <v>9138</v>
      </c>
      <c r="BV4424" s="191" t="s">
        <v>3253</v>
      </c>
      <c r="BW4424" s="191" t="s">
        <v>9139</v>
      </c>
    </row>
    <row r="4425" spans="51:75" x14ac:dyDescent="0.3">
      <c r="AY4425" s="251" t="e">
        <f>VLOOKUP(C4425,#REF!, 2,FALSE)</f>
        <v>#REF!</v>
      </c>
      <c r="BM4425" s="191" t="s">
        <v>9140</v>
      </c>
      <c r="BN4425" s="191" t="s">
        <v>1268</v>
      </c>
      <c r="BO4425" s="191" t="s">
        <v>8683</v>
      </c>
      <c r="BU4425" s="191" t="s">
        <v>9140</v>
      </c>
      <c r="BV4425" s="191" t="s">
        <v>1268</v>
      </c>
      <c r="BW4425" s="191" t="s">
        <v>8683</v>
      </c>
    </row>
    <row r="4426" spans="51:75" x14ac:dyDescent="0.3">
      <c r="AY4426" s="251" t="e">
        <f>VLOOKUP(C4426,#REF!, 2,FALSE)</f>
        <v>#REF!</v>
      </c>
      <c r="BM4426" s="191" t="s">
        <v>9141</v>
      </c>
      <c r="BN4426" s="191" t="s">
        <v>632</v>
      </c>
      <c r="BO4426" s="191" t="s">
        <v>8589</v>
      </c>
      <c r="BU4426" s="191" t="s">
        <v>9141</v>
      </c>
      <c r="BV4426" s="191" t="s">
        <v>632</v>
      </c>
      <c r="BW4426" s="191" t="s">
        <v>8589</v>
      </c>
    </row>
    <row r="4427" spans="51:75" x14ac:dyDescent="0.3">
      <c r="AY4427" s="251" t="e">
        <f>VLOOKUP(C4427,#REF!, 2,FALSE)</f>
        <v>#REF!</v>
      </c>
      <c r="BM4427" s="191" t="s">
        <v>9142</v>
      </c>
      <c r="BN4427" s="191" t="s">
        <v>772</v>
      </c>
      <c r="BO4427" s="191" t="s">
        <v>3744</v>
      </c>
      <c r="BU4427" s="191" t="s">
        <v>9142</v>
      </c>
      <c r="BV4427" s="191" t="s">
        <v>772</v>
      </c>
      <c r="BW4427" s="191" t="s">
        <v>3744</v>
      </c>
    </row>
    <row r="4428" spans="51:75" x14ac:dyDescent="0.3">
      <c r="AY4428" s="251" t="e">
        <f>VLOOKUP(C4428,#REF!, 2,FALSE)</f>
        <v>#REF!</v>
      </c>
      <c r="BM4428" s="191" t="s">
        <v>9143</v>
      </c>
      <c r="BN4428" s="191" t="s">
        <v>2980</v>
      </c>
      <c r="BO4428" s="191" t="s">
        <v>3532</v>
      </c>
      <c r="BU4428" s="191" t="s">
        <v>9143</v>
      </c>
      <c r="BV4428" s="191" t="s">
        <v>2980</v>
      </c>
      <c r="BW4428" s="191" t="s">
        <v>3532</v>
      </c>
    </row>
    <row r="4429" spans="51:75" x14ac:dyDescent="0.3">
      <c r="AY4429" s="251" t="e">
        <f>VLOOKUP(C4429,#REF!, 2,FALSE)</f>
        <v>#REF!</v>
      </c>
      <c r="BM4429" s="191" t="s">
        <v>9144</v>
      </c>
      <c r="BN4429" s="191" t="s">
        <v>853</v>
      </c>
      <c r="BO4429" s="191" t="s">
        <v>2396</v>
      </c>
      <c r="BU4429" s="191" t="s">
        <v>9144</v>
      </c>
      <c r="BV4429" s="191" t="s">
        <v>853</v>
      </c>
      <c r="BW4429" s="191" t="s">
        <v>2396</v>
      </c>
    </row>
    <row r="4430" spans="51:75" x14ac:dyDescent="0.3">
      <c r="AY4430" s="251" t="e">
        <f>VLOOKUP(C4430,#REF!, 2,FALSE)</f>
        <v>#REF!</v>
      </c>
      <c r="BM4430" s="191" t="s">
        <v>9145</v>
      </c>
      <c r="BN4430" s="191" t="s">
        <v>3046</v>
      </c>
      <c r="BO4430" s="191" t="s">
        <v>8113</v>
      </c>
      <c r="BU4430" s="191" t="s">
        <v>9145</v>
      </c>
      <c r="BV4430" s="191" t="s">
        <v>3046</v>
      </c>
      <c r="BW4430" s="191" t="s">
        <v>8113</v>
      </c>
    </row>
    <row r="4431" spans="51:75" x14ac:dyDescent="0.3">
      <c r="AY4431" s="251" t="e">
        <f>VLOOKUP(C4431,#REF!, 2,FALSE)</f>
        <v>#REF!</v>
      </c>
      <c r="BM4431" s="191" t="s">
        <v>9146</v>
      </c>
      <c r="BN4431" s="191" t="s">
        <v>3046</v>
      </c>
      <c r="BO4431" s="191" t="s">
        <v>4689</v>
      </c>
      <c r="BU4431" s="191" t="s">
        <v>9146</v>
      </c>
      <c r="BV4431" s="191" t="s">
        <v>3046</v>
      </c>
      <c r="BW4431" s="191" t="s">
        <v>4689</v>
      </c>
    </row>
    <row r="4432" spans="51:75" x14ac:dyDescent="0.3">
      <c r="AY4432" s="251" t="e">
        <f>VLOOKUP(C4432,#REF!, 2,FALSE)</f>
        <v>#REF!</v>
      </c>
      <c r="BM4432" s="191" t="s">
        <v>9147</v>
      </c>
      <c r="BN4432" s="191" t="s">
        <v>668</v>
      </c>
      <c r="BO4432" s="191" t="s">
        <v>2751</v>
      </c>
      <c r="BU4432" s="191" t="s">
        <v>9147</v>
      </c>
      <c r="BV4432" s="191" t="s">
        <v>668</v>
      </c>
      <c r="BW4432" s="191" t="s">
        <v>2751</v>
      </c>
    </row>
    <row r="4433" spans="51:75" x14ac:dyDescent="0.3">
      <c r="AY4433" s="251" t="e">
        <f>VLOOKUP(C4433,#REF!, 2,FALSE)</f>
        <v>#REF!</v>
      </c>
      <c r="BM4433" s="191" t="s">
        <v>1582</v>
      </c>
      <c r="BN4433" s="191" t="s">
        <v>929</v>
      </c>
      <c r="BO4433" s="191" t="s">
        <v>9148</v>
      </c>
      <c r="BU4433" s="191" t="s">
        <v>1582</v>
      </c>
      <c r="BV4433" s="191" t="s">
        <v>929</v>
      </c>
      <c r="BW4433" s="191" t="s">
        <v>9148</v>
      </c>
    </row>
    <row r="4434" spans="51:75" x14ac:dyDescent="0.3">
      <c r="AY4434" s="251" t="e">
        <f>VLOOKUP(C4434,#REF!, 2,FALSE)</f>
        <v>#REF!</v>
      </c>
      <c r="BM4434" s="191" t="s">
        <v>1583</v>
      </c>
      <c r="BN4434" s="191" t="s">
        <v>2980</v>
      </c>
      <c r="BO4434" s="191" t="s">
        <v>6117</v>
      </c>
      <c r="BU4434" s="191" t="s">
        <v>1583</v>
      </c>
      <c r="BV4434" s="191" t="s">
        <v>2980</v>
      </c>
      <c r="BW4434" s="191" t="s">
        <v>6117</v>
      </c>
    </row>
    <row r="4435" spans="51:75" x14ac:dyDescent="0.3">
      <c r="AY4435" s="251" t="e">
        <f>VLOOKUP(C4435,#REF!, 2,FALSE)</f>
        <v>#REF!</v>
      </c>
      <c r="BM4435" s="191" t="s">
        <v>9149</v>
      </c>
      <c r="BN4435" s="191" t="s">
        <v>614</v>
      </c>
      <c r="BO4435" s="191" t="s">
        <v>9150</v>
      </c>
      <c r="BU4435" s="191" t="s">
        <v>9149</v>
      </c>
      <c r="BV4435" s="191" t="s">
        <v>614</v>
      </c>
      <c r="BW4435" s="191" t="s">
        <v>9150</v>
      </c>
    </row>
    <row r="4436" spans="51:75" x14ac:dyDescent="0.3">
      <c r="AY4436" s="251" t="e">
        <f>VLOOKUP(C4436,#REF!, 2,FALSE)</f>
        <v>#REF!</v>
      </c>
      <c r="BM4436" s="191" t="s">
        <v>9151</v>
      </c>
      <c r="BN4436" s="191" t="s">
        <v>924</v>
      </c>
      <c r="BO4436" s="191" t="s">
        <v>8458</v>
      </c>
      <c r="BU4436" s="191" t="s">
        <v>9151</v>
      </c>
      <c r="BV4436" s="191" t="s">
        <v>924</v>
      </c>
      <c r="BW4436" s="191" t="s">
        <v>8458</v>
      </c>
    </row>
    <row r="4437" spans="51:75" x14ac:dyDescent="0.3">
      <c r="AY4437" s="251" t="e">
        <f>VLOOKUP(C4437,#REF!, 2,FALSE)</f>
        <v>#REF!</v>
      </c>
      <c r="BM4437" s="191" t="s">
        <v>9152</v>
      </c>
      <c r="BN4437" s="191" t="s">
        <v>1071</v>
      </c>
      <c r="BO4437" s="191" t="s">
        <v>7557</v>
      </c>
      <c r="BU4437" s="191" t="s">
        <v>9152</v>
      </c>
      <c r="BV4437" s="191" t="s">
        <v>1071</v>
      </c>
      <c r="BW4437" s="191" t="s">
        <v>7557</v>
      </c>
    </row>
    <row r="4438" spans="51:75" x14ac:dyDescent="0.3">
      <c r="AY4438" s="251" t="e">
        <f>VLOOKUP(C4438,#REF!, 2,FALSE)</f>
        <v>#REF!</v>
      </c>
      <c r="BM4438" s="191" t="s">
        <v>9153</v>
      </c>
      <c r="BN4438" s="191" t="s">
        <v>3046</v>
      </c>
      <c r="BO4438" s="191" t="s">
        <v>9029</v>
      </c>
      <c r="BU4438" s="191" t="s">
        <v>9153</v>
      </c>
      <c r="BV4438" s="191" t="s">
        <v>3046</v>
      </c>
      <c r="BW4438" s="191" t="s">
        <v>9029</v>
      </c>
    </row>
    <row r="4439" spans="51:75" x14ac:dyDescent="0.3">
      <c r="AY4439" s="251" t="e">
        <f>VLOOKUP(C4439,#REF!, 2,FALSE)</f>
        <v>#REF!</v>
      </c>
      <c r="BM4439" s="191" t="s">
        <v>9154</v>
      </c>
      <c r="BN4439" s="191" t="s">
        <v>3046</v>
      </c>
      <c r="BO4439" s="191" t="s">
        <v>9155</v>
      </c>
      <c r="BU4439" s="191" t="s">
        <v>9154</v>
      </c>
      <c r="BV4439" s="191" t="s">
        <v>3046</v>
      </c>
      <c r="BW4439" s="191" t="s">
        <v>9155</v>
      </c>
    </row>
    <row r="4440" spans="51:75" x14ac:dyDescent="0.3">
      <c r="AY4440" s="251" t="e">
        <f>VLOOKUP(C4440,#REF!, 2,FALSE)</f>
        <v>#REF!</v>
      </c>
      <c r="BM4440" s="191" t="s">
        <v>1584</v>
      </c>
      <c r="BN4440" s="191" t="s">
        <v>2980</v>
      </c>
      <c r="BO4440" s="191" t="s">
        <v>5209</v>
      </c>
      <c r="BU4440" s="191" t="s">
        <v>1584</v>
      </c>
      <c r="BV4440" s="191" t="s">
        <v>2980</v>
      </c>
      <c r="BW4440" s="191" t="s">
        <v>5209</v>
      </c>
    </row>
    <row r="4441" spans="51:75" x14ac:dyDescent="0.3">
      <c r="AY4441" s="251" t="e">
        <f>VLOOKUP(C4441,#REF!, 2,FALSE)</f>
        <v>#REF!</v>
      </c>
      <c r="BM4441" s="191" t="s">
        <v>296</v>
      </c>
      <c r="BN4441" s="191" t="s">
        <v>658</v>
      </c>
      <c r="BO4441" s="191" t="s">
        <v>9156</v>
      </c>
      <c r="BU4441" s="191" t="s">
        <v>296</v>
      </c>
      <c r="BV4441" s="191" t="s">
        <v>658</v>
      </c>
      <c r="BW4441" s="191" t="s">
        <v>9156</v>
      </c>
    </row>
    <row r="4442" spans="51:75" x14ac:dyDescent="0.3">
      <c r="AY4442" s="251" t="e">
        <f>VLOOKUP(C4442,#REF!, 2,FALSE)</f>
        <v>#REF!</v>
      </c>
      <c r="BM4442" s="191" t="s">
        <v>9157</v>
      </c>
      <c r="BN4442" s="191" t="s">
        <v>1343</v>
      </c>
      <c r="BO4442" s="191" t="s">
        <v>6836</v>
      </c>
      <c r="BU4442" s="191" t="s">
        <v>9157</v>
      </c>
      <c r="BV4442" s="191" t="s">
        <v>1343</v>
      </c>
      <c r="BW4442" s="191" t="s">
        <v>6836</v>
      </c>
    </row>
    <row r="4443" spans="51:75" x14ac:dyDescent="0.3">
      <c r="AY4443" s="251" t="e">
        <f>VLOOKUP(C4443,#REF!, 2,FALSE)</f>
        <v>#REF!</v>
      </c>
      <c r="BM4443" s="191" t="s">
        <v>9158</v>
      </c>
      <c r="BN4443" s="191" t="s">
        <v>667</v>
      </c>
      <c r="BO4443" s="191" t="s">
        <v>9159</v>
      </c>
      <c r="BU4443" s="191" t="s">
        <v>9158</v>
      </c>
      <c r="BV4443" s="191" t="s">
        <v>667</v>
      </c>
      <c r="BW4443" s="191" t="s">
        <v>9159</v>
      </c>
    </row>
    <row r="4444" spans="51:75" x14ac:dyDescent="0.3">
      <c r="AY4444" s="251" t="e">
        <f>VLOOKUP(C4444,#REF!, 2,FALSE)</f>
        <v>#REF!</v>
      </c>
      <c r="BM4444" s="191" t="s">
        <v>9160</v>
      </c>
      <c r="BN4444" s="191" t="s">
        <v>658</v>
      </c>
      <c r="BO4444" s="191" t="s">
        <v>2396</v>
      </c>
      <c r="BU4444" s="191" t="s">
        <v>9160</v>
      </c>
      <c r="BV4444" s="191" t="s">
        <v>658</v>
      </c>
      <c r="BW4444" s="191" t="s">
        <v>2396</v>
      </c>
    </row>
    <row r="4445" spans="51:75" x14ac:dyDescent="0.3">
      <c r="AY4445" s="251" t="e">
        <f>VLOOKUP(C4445,#REF!, 2,FALSE)</f>
        <v>#REF!</v>
      </c>
      <c r="BM4445" s="191" t="s">
        <v>9161</v>
      </c>
      <c r="BN4445" s="191" t="s">
        <v>927</v>
      </c>
      <c r="BO4445" s="191" t="s">
        <v>5356</v>
      </c>
      <c r="BU4445" s="191" t="s">
        <v>9161</v>
      </c>
      <c r="BV4445" s="191" t="s">
        <v>927</v>
      </c>
      <c r="BW4445" s="191" t="s">
        <v>5356</v>
      </c>
    </row>
    <row r="4446" spans="51:75" x14ac:dyDescent="0.3">
      <c r="AY4446" s="251" t="e">
        <f>VLOOKUP(C4446,#REF!, 2,FALSE)</f>
        <v>#REF!</v>
      </c>
      <c r="BM4446" s="191" t="s">
        <v>294</v>
      </c>
      <c r="BN4446" s="191" t="s">
        <v>3046</v>
      </c>
      <c r="BO4446" s="191" t="s">
        <v>5860</v>
      </c>
      <c r="BU4446" s="191" t="s">
        <v>294</v>
      </c>
      <c r="BV4446" s="191" t="s">
        <v>3046</v>
      </c>
      <c r="BW4446" s="191" t="s">
        <v>5860</v>
      </c>
    </row>
    <row r="4447" spans="51:75" x14ac:dyDescent="0.3">
      <c r="AY4447" s="251" t="e">
        <f>VLOOKUP(C4447,#REF!, 2,FALSE)</f>
        <v>#REF!</v>
      </c>
      <c r="BM4447" s="191" t="s">
        <v>9162</v>
      </c>
      <c r="BN4447" s="191" t="s">
        <v>3046</v>
      </c>
      <c r="BO4447" s="191" t="s">
        <v>9163</v>
      </c>
      <c r="BU4447" s="191" t="s">
        <v>9162</v>
      </c>
      <c r="BV4447" s="191" t="s">
        <v>3046</v>
      </c>
      <c r="BW4447" s="191" t="s">
        <v>9163</v>
      </c>
    </row>
    <row r="4448" spans="51:75" x14ac:dyDescent="0.3">
      <c r="AY4448" s="251" t="e">
        <f>VLOOKUP(C4448,#REF!, 2,FALSE)</f>
        <v>#REF!</v>
      </c>
      <c r="BM4448" s="191" t="s">
        <v>9164</v>
      </c>
      <c r="BN4448" s="191" t="s">
        <v>1343</v>
      </c>
      <c r="BO4448" s="191" t="s">
        <v>9165</v>
      </c>
      <c r="BU4448" s="191" t="s">
        <v>9164</v>
      </c>
      <c r="BV4448" s="191" t="s">
        <v>1343</v>
      </c>
      <c r="BW4448" s="191" t="s">
        <v>9165</v>
      </c>
    </row>
    <row r="4449" spans="51:75" x14ac:dyDescent="0.3">
      <c r="AY4449" s="251" t="e">
        <f>VLOOKUP(C4449,#REF!, 2,FALSE)</f>
        <v>#REF!</v>
      </c>
      <c r="BM4449" s="191" t="s">
        <v>1585</v>
      </c>
      <c r="BN4449" s="191" t="s">
        <v>929</v>
      </c>
      <c r="BO4449" s="191" t="s">
        <v>9166</v>
      </c>
      <c r="BU4449" s="191" t="s">
        <v>1585</v>
      </c>
      <c r="BV4449" s="191" t="s">
        <v>929</v>
      </c>
      <c r="BW4449" s="191" t="s">
        <v>9166</v>
      </c>
    </row>
    <row r="4450" spans="51:75" x14ac:dyDescent="0.3">
      <c r="AY4450" s="251" t="e">
        <f>VLOOKUP(C4450,#REF!, 2,FALSE)</f>
        <v>#REF!</v>
      </c>
      <c r="BM4450" s="191" t="s">
        <v>9167</v>
      </c>
      <c r="BN4450" s="191" t="s">
        <v>779</v>
      </c>
      <c r="BO4450" s="191" t="s">
        <v>9168</v>
      </c>
      <c r="BU4450" s="191" t="s">
        <v>9167</v>
      </c>
      <c r="BV4450" s="191" t="s">
        <v>779</v>
      </c>
      <c r="BW4450" s="191" t="s">
        <v>9168</v>
      </c>
    </row>
    <row r="4451" spans="51:75" x14ac:dyDescent="0.3">
      <c r="AY4451" s="251" t="e">
        <f>VLOOKUP(C4451,#REF!, 2,FALSE)</f>
        <v>#REF!</v>
      </c>
      <c r="BM4451" s="191" t="s">
        <v>9169</v>
      </c>
      <c r="BN4451" s="191" t="s">
        <v>772</v>
      </c>
      <c r="BO4451" s="191" t="s">
        <v>2013</v>
      </c>
      <c r="BU4451" s="191" t="s">
        <v>9169</v>
      </c>
      <c r="BV4451" s="191" t="s">
        <v>772</v>
      </c>
      <c r="BW4451" s="191" t="s">
        <v>2013</v>
      </c>
    </row>
    <row r="4452" spans="51:75" x14ac:dyDescent="0.3">
      <c r="AY4452" s="251" t="e">
        <f>VLOOKUP(C4452,#REF!, 2,FALSE)</f>
        <v>#REF!</v>
      </c>
      <c r="BM4452" s="191" t="s">
        <v>9170</v>
      </c>
      <c r="BN4452" s="191" t="s">
        <v>3046</v>
      </c>
      <c r="BO4452" s="191" t="s">
        <v>9171</v>
      </c>
      <c r="BU4452" s="191" t="s">
        <v>9170</v>
      </c>
      <c r="BV4452" s="191" t="s">
        <v>3046</v>
      </c>
      <c r="BW4452" s="191" t="s">
        <v>9171</v>
      </c>
    </row>
    <row r="4453" spans="51:75" x14ac:dyDescent="0.3">
      <c r="AY4453" s="251" t="e">
        <f>VLOOKUP(C4453,#REF!, 2,FALSE)</f>
        <v>#REF!</v>
      </c>
      <c r="BM4453" s="191" t="s">
        <v>9172</v>
      </c>
      <c r="BN4453" s="191" t="s">
        <v>656</v>
      </c>
      <c r="BO4453" s="191" t="s">
        <v>2548</v>
      </c>
      <c r="BU4453" s="191" t="s">
        <v>9172</v>
      </c>
      <c r="BV4453" s="191" t="s">
        <v>656</v>
      </c>
      <c r="BW4453" s="191" t="s">
        <v>2548</v>
      </c>
    </row>
    <row r="4454" spans="51:75" x14ac:dyDescent="0.3">
      <c r="AY4454" s="251" t="e">
        <f>VLOOKUP(C4454,#REF!, 2,FALSE)</f>
        <v>#REF!</v>
      </c>
      <c r="BM4454" s="191" t="s">
        <v>9175</v>
      </c>
      <c r="BN4454" s="191" t="s">
        <v>614</v>
      </c>
      <c r="BO4454" s="191" t="s">
        <v>9177</v>
      </c>
      <c r="BU4454" s="191" t="s">
        <v>9175</v>
      </c>
      <c r="BV4454" s="191" t="s">
        <v>614</v>
      </c>
      <c r="BW4454" s="191" t="s">
        <v>9177</v>
      </c>
    </row>
    <row r="4455" spans="51:75" x14ac:dyDescent="0.3">
      <c r="AY4455" s="251" t="e">
        <f>VLOOKUP(C4455,#REF!, 2,FALSE)</f>
        <v>#REF!</v>
      </c>
      <c r="BM4455" s="191" t="s">
        <v>1586</v>
      </c>
      <c r="BN4455" s="191" t="s">
        <v>662</v>
      </c>
      <c r="BO4455" s="191" t="s">
        <v>1615</v>
      </c>
      <c r="BU4455" s="191" t="s">
        <v>1586</v>
      </c>
      <c r="BV4455" s="191" t="s">
        <v>662</v>
      </c>
      <c r="BW4455" s="191" t="s">
        <v>1615</v>
      </c>
    </row>
    <row r="4456" spans="51:75" x14ac:dyDescent="0.3">
      <c r="AY4456" s="251" t="e">
        <f>VLOOKUP(C4456,#REF!, 2,FALSE)</f>
        <v>#REF!</v>
      </c>
      <c r="BM4456" s="191" t="s">
        <v>1587</v>
      </c>
      <c r="BN4456" s="191" t="s">
        <v>3046</v>
      </c>
      <c r="BO4456" s="191" t="s">
        <v>9178</v>
      </c>
      <c r="BU4456" s="191" t="s">
        <v>1587</v>
      </c>
      <c r="BV4456" s="191" t="s">
        <v>3046</v>
      </c>
      <c r="BW4456" s="191" t="s">
        <v>9178</v>
      </c>
    </row>
    <row r="4457" spans="51:75" x14ac:dyDescent="0.3">
      <c r="AY4457" s="251" t="e">
        <f>VLOOKUP(C4457,#REF!, 2,FALSE)</f>
        <v>#REF!</v>
      </c>
      <c r="BM4457" s="191" t="s">
        <v>9179</v>
      </c>
      <c r="BN4457" s="191" t="s">
        <v>737</v>
      </c>
      <c r="BO4457" s="191" t="s">
        <v>9180</v>
      </c>
      <c r="BU4457" s="191" t="s">
        <v>9179</v>
      </c>
      <c r="BV4457" s="191" t="s">
        <v>737</v>
      </c>
      <c r="BW4457" s="191" t="s">
        <v>9180</v>
      </c>
    </row>
    <row r="4458" spans="51:75" x14ac:dyDescent="0.3">
      <c r="AY4458" s="251" t="e">
        <f>VLOOKUP(C4458,#REF!, 2,FALSE)</f>
        <v>#REF!</v>
      </c>
      <c r="BM4458" s="191" t="s">
        <v>1588</v>
      </c>
      <c r="BN4458" s="191" t="s">
        <v>929</v>
      </c>
      <c r="BO4458" s="191" t="s">
        <v>1967</v>
      </c>
      <c r="BU4458" s="191" t="s">
        <v>1588</v>
      </c>
      <c r="BV4458" s="191" t="s">
        <v>929</v>
      </c>
      <c r="BW4458" s="191" t="s">
        <v>1967</v>
      </c>
    </row>
    <row r="4459" spans="51:75" x14ac:dyDescent="0.3">
      <c r="AY4459" s="251" t="e">
        <f>VLOOKUP(C4459,#REF!, 2,FALSE)</f>
        <v>#REF!</v>
      </c>
      <c r="BM4459" s="191" t="s">
        <v>1589</v>
      </c>
      <c r="BN4459" s="191" t="s">
        <v>1140</v>
      </c>
      <c r="BO4459" s="191" t="s">
        <v>3532</v>
      </c>
      <c r="BU4459" s="191" t="s">
        <v>1589</v>
      </c>
      <c r="BV4459" s="191" t="s">
        <v>1140</v>
      </c>
      <c r="BW4459" s="191" t="s">
        <v>3532</v>
      </c>
    </row>
    <row r="4460" spans="51:75" x14ac:dyDescent="0.3">
      <c r="AY4460" s="251" t="e">
        <f>VLOOKUP(C4460,#REF!, 2,FALSE)</f>
        <v>#REF!</v>
      </c>
      <c r="BM4460" s="191" t="s">
        <v>9181</v>
      </c>
      <c r="BN4460" s="191" t="s">
        <v>3046</v>
      </c>
      <c r="BO4460" s="191" t="s">
        <v>1690</v>
      </c>
      <c r="BU4460" s="191" t="s">
        <v>9181</v>
      </c>
      <c r="BV4460" s="191" t="s">
        <v>3046</v>
      </c>
      <c r="BW4460" s="191" t="s">
        <v>1690</v>
      </c>
    </row>
    <row r="4461" spans="51:75" x14ac:dyDescent="0.3">
      <c r="AY4461" s="251" t="e">
        <f>VLOOKUP(C4461,#REF!, 2,FALSE)</f>
        <v>#REF!</v>
      </c>
      <c r="BM4461" s="191" t="s">
        <v>9182</v>
      </c>
      <c r="BN4461" s="191" t="s">
        <v>781</v>
      </c>
      <c r="BO4461" s="191" t="s">
        <v>728</v>
      </c>
      <c r="BU4461" s="191" t="s">
        <v>9182</v>
      </c>
      <c r="BV4461" s="191" t="s">
        <v>781</v>
      </c>
      <c r="BW4461" s="191" t="s">
        <v>728</v>
      </c>
    </row>
    <row r="4462" spans="51:75" x14ac:dyDescent="0.3">
      <c r="AY4462" s="251" t="e">
        <f>VLOOKUP(C4462,#REF!, 2,FALSE)</f>
        <v>#REF!</v>
      </c>
      <c r="BM4462" s="191" t="s">
        <v>9184</v>
      </c>
      <c r="BN4462" s="191" t="s">
        <v>3046</v>
      </c>
      <c r="BO4462" s="191" t="s">
        <v>4739</v>
      </c>
      <c r="BU4462" s="191" t="s">
        <v>9184</v>
      </c>
      <c r="BV4462" s="191" t="s">
        <v>3046</v>
      </c>
      <c r="BW4462" s="191" t="s">
        <v>4739</v>
      </c>
    </row>
    <row r="4463" spans="51:75" x14ac:dyDescent="0.3">
      <c r="AY4463" s="251" t="e">
        <f>VLOOKUP(C4463,#REF!, 2,FALSE)</f>
        <v>#REF!</v>
      </c>
      <c r="BM4463" s="191" t="s">
        <v>1590</v>
      </c>
      <c r="BN4463" s="191" t="s">
        <v>622</v>
      </c>
      <c r="BO4463" s="191" t="s">
        <v>8233</v>
      </c>
      <c r="BU4463" s="191" t="s">
        <v>1590</v>
      </c>
      <c r="BV4463" s="191" t="s">
        <v>622</v>
      </c>
      <c r="BW4463" s="191" t="s">
        <v>8233</v>
      </c>
    </row>
    <row r="4464" spans="51:75" x14ac:dyDescent="0.3">
      <c r="AY4464" s="251" t="e">
        <f>VLOOKUP(C4464,#REF!, 2,FALSE)</f>
        <v>#REF!</v>
      </c>
      <c r="BM4464" s="191" t="s">
        <v>1618</v>
      </c>
      <c r="BN4464" s="191" t="s">
        <v>668</v>
      </c>
      <c r="BO4464" s="191" t="s">
        <v>8059</v>
      </c>
      <c r="BU4464" s="191" t="s">
        <v>1618</v>
      </c>
      <c r="BV4464" s="191" t="s">
        <v>668</v>
      </c>
      <c r="BW4464" s="191" t="s">
        <v>8059</v>
      </c>
    </row>
    <row r="4465" spans="51:75" x14ac:dyDescent="0.3">
      <c r="AY4465" s="251" t="e">
        <f>VLOOKUP(C4465,#REF!, 2,FALSE)</f>
        <v>#REF!</v>
      </c>
      <c r="BM4465" s="191" t="s">
        <v>9185</v>
      </c>
      <c r="BN4465" s="191" t="s">
        <v>3046</v>
      </c>
      <c r="BO4465" s="191" t="s">
        <v>5906</v>
      </c>
      <c r="BU4465" s="191" t="s">
        <v>9185</v>
      </c>
      <c r="BV4465" s="191" t="s">
        <v>3046</v>
      </c>
      <c r="BW4465" s="191" t="s">
        <v>5906</v>
      </c>
    </row>
    <row r="4466" spans="51:75" x14ac:dyDescent="0.3">
      <c r="AY4466" s="251" t="e">
        <f>VLOOKUP(C4466,#REF!, 2,FALSE)</f>
        <v>#REF!</v>
      </c>
      <c r="BM4466" s="191" t="s">
        <v>9186</v>
      </c>
      <c r="BN4466" s="191" t="s">
        <v>779</v>
      </c>
      <c r="BO4466" s="191" t="s">
        <v>4123</v>
      </c>
      <c r="BU4466" s="191" t="s">
        <v>9186</v>
      </c>
      <c r="BV4466" s="191" t="s">
        <v>779</v>
      </c>
      <c r="BW4466" s="191" t="s">
        <v>4123</v>
      </c>
    </row>
    <row r="4467" spans="51:75" x14ac:dyDescent="0.3">
      <c r="AY4467" s="251" t="e">
        <f>VLOOKUP(C4467,#REF!, 2,FALSE)</f>
        <v>#REF!</v>
      </c>
      <c r="BM4467" s="191" t="s">
        <v>9187</v>
      </c>
      <c r="BN4467" s="191" t="s">
        <v>772</v>
      </c>
      <c r="BO4467" s="191" t="s">
        <v>9188</v>
      </c>
      <c r="BU4467" s="191" t="s">
        <v>9187</v>
      </c>
      <c r="BV4467" s="191" t="s">
        <v>772</v>
      </c>
      <c r="BW4467" s="191" t="s">
        <v>9188</v>
      </c>
    </row>
    <row r="4468" spans="51:75" x14ac:dyDescent="0.3">
      <c r="AY4468" s="251" t="e">
        <f>VLOOKUP(C4468,#REF!, 2,FALSE)</f>
        <v>#REF!</v>
      </c>
      <c r="BM4468" s="191" t="s">
        <v>9190</v>
      </c>
      <c r="BN4468" s="191" t="s">
        <v>3046</v>
      </c>
      <c r="BO4468" s="191" t="s">
        <v>9150</v>
      </c>
      <c r="BU4468" s="191" t="s">
        <v>9190</v>
      </c>
      <c r="BV4468" s="191" t="s">
        <v>3046</v>
      </c>
      <c r="BW4468" s="191" t="s">
        <v>9150</v>
      </c>
    </row>
    <row r="4469" spans="51:75" x14ac:dyDescent="0.3">
      <c r="AY4469" s="251" t="e">
        <f>VLOOKUP(C4469,#REF!, 2,FALSE)</f>
        <v>#REF!</v>
      </c>
      <c r="BM4469" s="191" t="s">
        <v>1619</v>
      </c>
      <c r="BN4469" s="191" t="s">
        <v>16989</v>
      </c>
      <c r="BO4469" s="191" t="s">
        <v>9191</v>
      </c>
      <c r="BU4469" s="191" t="s">
        <v>1619</v>
      </c>
      <c r="BV4469" s="191" t="s">
        <v>16989</v>
      </c>
      <c r="BW4469" s="191" t="s">
        <v>9191</v>
      </c>
    </row>
    <row r="4470" spans="51:75" x14ac:dyDescent="0.3">
      <c r="AY4470" s="251" t="e">
        <f>VLOOKUP(C4470,#REF!, 2,FALSE)</f>
        <v>#REF!</v>
      </c>
      <c r="BM4470" s="191" t="s">
        <v>1620</v>
      </c>
      <c r="BN4470" s="191" t="s">
        <v>924</v>
      </c>
      <c r="BO4470" s="191" t="s">
        <v>8458</v>
      </c>
      <c r="BU4470" s="191" t="s">
        <v>1620</v>
      </c>
      <c r="BV4470" s="191" t="s">
        <v>924</v>
      </c>
      <c r="BW4470" s="191" t="s">
        <v>8458</v>
      </c>
    </row>
    <row r="4471" spans="51:75" x14ac:dyDescent="0.3">
      <c r="AY4471" s="251" t="e">
        <f>VLOOKUP(C4471,#REF!, 2,FALSE)</f>
        <v>#REF!</v>
      </c>
      <c r="BM4471" s="191" t="s">
        <v>9192</v>
      </c>
      <c r="BN4471" s="191" t="s">
        <v>627</v>
      </c>
      <c r="BO4471" s="191" t="s">
        <v>8458</v>
      </c>
      <c r="BU4471" s="191" t="s">
        <v>9192</v>
      </c>
      <c r="BV4471" s="191" t="s">
        <v>627</v>
      </c>
      <c r="BW4471" s="191" t="s">
        <v>8458</v>
      </c>
    </row>
    <row r="4472" spans="51:75" x14ac:dyDescent="0.3">
      <c r="AY4472" s="251" t="e">
        <f>VLOOKUP(C4472,#REF!, 2,FALSE)</f>
        <v>#REF!</v>
      </c>
      <c r="BM4472" s="191" t="s">
        <v>9193</v>
      </c>
      <c r="BN4472" s="191" t="s">
        <v>658</v>
      </c>
      <c r="BO4472" s="191" t="s">
        <v>9194</v>
      </c>
      <c r="BU4472" s="191" t="s">
        <v>9193</v>
      </c>
      <c r="BV4472" s="191" t="s">
        <v>658</v>
      </c>
      <c r="BW4472" s="191" t="s">
        <v>9194</v>
      </c>
    </row>
    <row r="4473" spans="51:75" x14ac:dyDescent="0.3">
      <c r="AY4473" s="251" t="e">
        <f>VLOOKUP(C4473,#REF!, 2,FALSE)</f>
        <v>#REF!</v>
      </c>
      <c r="BM4473" s="191" t="s">
        <v>9196</v>
      </c>
      <c r="BN4473" s="191" t="s">
        <v>624</v>
      </c>
      <c r="BO4473" s="191" t="s">
        <v>9197</v>
      </c>
      <c r="BU4473" s="191" t="s">
        <v>9196</v>
      </c>
      <c r="BV4473" s="191" t="s">
        <v>624</v>
      </c>
      <c r="BW4473" s="191" t="s">
        <v>9197</v>
      </c>
    </row>
    <row r="4474" spans="51:75" x14ac:dyDescent="0.3">
      <c r="AY4474" s="251" t="e">
        <f>VLOOKUP(C4474,#REF!, 2,FALSE)</f>
        <v>#REF!</v>
      </c>
      <c r="BM4474" s="191" t="s">
        <v>9198</v>
      </c>
      <c r="BN4474" s="191" t="s">
        <v>1071</v>
      </c>
      <c r="BO4474" s="191" t="s">
        <v>9197</v>
      </c>
      <c r="BU4474" s="191" t="s">
        <v>9198</v>
      </c>
      <c r="BV4474" s="191" t="s">
        <v>1071</v>
      </c>
      <c r="BW4474" s="191" t="s">
        <v>9197</v>
      </c>
    </row>
    <row r="4475" spans="51:75" x14ac:dyDescent="0.3">
      <c r="AY4475" s="251" t="e">
        <f>VLOOKUP(C4475,#REF!, 2,FALSE)</f>
        <v>#REF!</v>
      </c>
      <c r="BM4475" s="191" t="s">
        <v>9199</v>
      </c>
      <c r="BN4475" s="191" t="s">
        <v>716</v>
      </c>
      <c r="BO4475" s="191" t="s">
        <v>9200</v>
      </c>
      <c r="BU4475" s="191" t="s">
        <v>9199</v>
      </c>
      <c r="BV4475" s="191" t="s">
        <v>716</v>
      </c>
      <c r="BW4475" s="191" t="s">
        <v>9200</v>
      </c>
    </row>
    <row r="4476" spans="51:75" x14ac:dyDescent="0.3">
      <c r="AY4476" s="251" t="e">
        <f>VLOOKUP(C4476,#REF!, 2,FALSE)</f>
        <v>#REF!</v>
      </c>
      <c r="BM4476" s="191" t="s">
        <v>9201</v>
      </c>
      <c r="BN4476" s="191" t="s">
        <v>16989</v>
      </c>
      <c r="BO4476" s="191" t="s">
        <v>6821</v>
      </c>
      <c r="BU4476" s="191" t="s">
        <v>9201</v>
      </c>
      <c r="BV4476" s="191" t="s">
        <v>16989</v>
      </c>
      <c r="BW4476" s="191" t="s">
        <v>6821</v>
      </c>
    </row>
    <row r="4477" spans="51:75" x14ac:dyDescent="0.3">
      <c r="AY4477" s="251" t="e">
        <f>VLOOKUP(C4477,#REF!, 2,FALSE)</f>
        <v>#REF!</v>
      </c>
      <c r="BM4477" s="191" t="s">
        <v>9202</v>
      </c>
      <c r="BN4477" s="191" t="s">
        <v>3203</v>
      </c>
      <c r="BO4477" s="191" t="s">
        <v>9203</v>
      </c>
      <c r="BU4477" s="191" t="s">
        <v>9202</v>
      </c>
      <c r="BV4477" s="191" t="s">
        <v>3203</v>
      </c>
      <c r="BW4477" s="191" t="s">
        <v>9203</v>
      </c>
    </row>
    <row r="4478" spans="51:75" x14ac:dyDescent="0.3">
      <c r="AY4478" s="251" t="e">
        <f>VLOOKUP(C4478,#REF!, 2,FALSE)</f>
        <v>#REF!</v>
      </c>
      <c r="BM4478" s="191" t="s">
        <v>9204</v>
      </c>
      <c r="BN4478" s="191" t="s">
        <v>811</v>
      </c>
      <c r="BO4478" s="191" t="s">
        <v>7172</v>
      </c>
      <c r="BU4478" s="191" t="s">
        <v>9204</v>
      </c>
      <c r="BV4478" s="191" t="s">
        <v>811</v>
      </c>
      <c r="BW4478" s="191" t="s">
        <v>7172</v>
      </c>
    </row>
    <row r="4479" spans="51:75" x14ac:dyDescent="0.3">
      <c r="AY4479" s="251" t="e">
        <f>VLOOKUP(C4479,#REF!, 2,FALSE)</f>
        <v>#REF!</v>
      </c>
      <c r="BM4479" s="191" t="s">
        <v>9206</v>
      </c>
      <c r="BN4479" s="191" t="s">
        <v>16989</v>
      </c>
      <c r="BO4479" s="191" t="s">
        <v>9207</v>
      </c>
      <c r="BU4479" s="191" t="s">
        <v>9206</v>
      </c>
      <c r="BV4479" s="191" t="s">
        <v>16989</v>
      </c>
      <c r="BW4479" s="191" t="s">
        <v>9207</v>
      </c>
    </row>
    <row r="4480" spans="51:75" x14ac:dyDescent="0.3">
      <c r="AY4480" s="251" t="e">
        <f>VLOOKUP(C4480,#REF!, 2,FALSE)</f>
        <v>#REF!</v>
      </c>
      <c r="BM4480" s="191" t="s">
        <v>9208</v>
      </c>
      <c r="BN4480" s="191" t="s">
        <v>16989</v>
      </c>
      <c r="BO4480" s="191" t="s">
        <v>8458</v>
      </c>
      <c r="BU4480" s="191" t="s">
        <v>9208</v>
      </c>
      <c r="BV4480" s="191" t="s">
        <v>16989</v>
      </c>
      <c r="BW4480" s="191" t="s">
        <v>8458</v>
      </c>
    </row>
    <row r="4481" spans="51:75" x14ac:dyDescent="0.3">
      <c r="AY4481" s="251" t="e">
        <f>VLOOKUP(C4481,#REF!, 2,FALSE)</f>
        <v>#REF!</v>
      </c>
      <c r="BM4481" s="191" t="s">
        <v>9209</v>
      </c>
      <c r="BN4481" s="191" t="s">
        <v>627</v>
      </c>
      <c r="BO4481" s="191" t="s">
        <v>9211</v>
      </c>
      <c r="BU4481" s="191" t="s">
        <v>9209</v>
      </c>
      <c r="BV4481" s="191" t="s">
        <v>627</v>
      </c>
      <c r="BW4481" s="191" t="s">
        <v>9211</v>
      </c>
    </row>
    <row r="4482" spans="51:75" x14ac:dyDescent="0.3">
      <c r="AY4482" s="251" t="e">
        <f>VLOOKUP(C4482,#REF!, 2,FALSE)</f>
        <v>#REF!</v>
      </c>
      <c r="BM4482" s="191" t="s">
        <v>9213</v>
      </c>
      <c r="BN4482" s="191" t="s">
        <v>627</v>
      </c>
      <c r="BO4482" s="191" t="s">
        <v>8033</v>
      </c>
      <c r="BU4482" s="191" t="s">
        <v>9213</v>
      </c>
      <c r="BV4482" s="191" t="s">
        <v>627</v>
      </c>
      <c r="BW4482" s="191" t="s">
        <v>8033</v>
      </c>
    </row>
    <row r="4483" spans="51:75" x14ac:dyDescent="0.3">
      <c r="AY4483" s="251" t="e">
        <f>VLOOKUP(C4483,#REF!, 2,FALSE)</f>
        <v>#REF!</v>
      </c>
      <c r="BM4483" s="191" t="s">
        <v>9214</v>
      </c>
      <c r="BN4483" s="191" t="s">
        <v>1343</v>
      </c>
      <c r="BO4483" s="191" t="s">
        <v>9215</v>
      </c>
      <c r="BU4483" s="191" t="s">
        <v>9214</v>
      </c>
      <c r="BV4483" s="191" t="s">
        <v>1343</v>
      </c>
      <c r="BW4483" s="191" t="s">
        <v>9215</v>
      </c>
    </row>
    <row r="4484" spans="51:75" x14ac:dyDescent="0.3">
      <c r="AY4484" s="251" t="e">
        <f>VLOOKUP(C4484,#REF!, 2,FALSE)</f>
        <v>#REF!</v>
      </c>
      <c r="BM4484" s="191" t="s">
        <v>9216</v>
      </c>
      <c r="BN4484" s="191" t="s">
        <v>1343</v>
      </c>
      <c r="BO4484" s="191" t="s">
        <v>9197</v>
      </c>
      <c r="BU4484" s="191" t="s">
        <v>9216</v>
      </c>
      <c r="BV4484" s="191" t="s">
        <v>1343</v>
      </c>
      <c r="BW4484" s="191" t="s">
        <v>9197</v>
      </c>
    </row>
    <row r="4485" spans="51:75" x14ac:dyDescent="0.3">
      <c r="AY4485" s="251" t="e">
        <f>VLOOKUP(C4485,#REF!, 2,FALSE)</f>
        <v>#REF!</v>
      </c>
      <c r="BM4485" s="191" t="s">
        <v>9217</v>
      </c>
      <c r="BN4485" s="191" t="s">
        <v>1343</v>
      </c>
      <c r="BO4485" s="191" t="s">
        <v>8458</v>
      </c>
      <c r="BU4485" s="191" t="s">
        <v>9217</v>
      </c>
      <c r="BV4485" s="191" t="s">
        <v>1343</v>
      </c>
      <c r="BW4485" s="191" t="s">
        <v>8458</v>
      </c>
    </row>
    <row r="4486" spans="51:75" x14ac:dyDescent="0.3">
      <c r="AY4486" s="251" t="e">
        <f>VLOOKUP(C4486,#REF!, 2,FALSE)</f>
        <v>#REF!</v>
      </c>
      <c r="BM4486" s="191" t="s">
        <v>1621</v>
      </c>
      <c r="BN4486" s="191" t="s">
        <v>16989</v>
      </c>
      <c r="BO4486" s="191" t="s">
        <v>9219</v>
      </c>
      <c r="BU4486" s="191" t="s">
        <v>1621</v>
      </c>
      <c r="BV4486" s="191" t="s">
        <v>16989</v>
      </c>
      <c r="BW4486" s="191" t="s">
        <v>9219</v>
      </c>
    </row>
    <row r="4487" spans="51:75" x14ac:dyDescent="0.3">
      <c r="AY4487" s="251" t="e">
        <f>VLOOKUP(C4487,#REF!, 2,FALSE)</f>
        <v>#REF!</v>
      </c>
      <c r="BM4487" s="191" t="s">
        <v>1622</v>
      </c>
      <c r="BN4487" s="191" t="s">
        <v>16989</v>
      </c>
      <c r="BO4487" s="191" t="s">
        <v>2511</v>
      </c>
      <c r="BU4487" s="191" t="s">
        <v>1622</v>
      </c>
      <c r="BV4487" s="191" t="s">
        <v>16989</v>
      </c>
      <c r="BW4487" s="191" t="s">
        <v>2511</v>
      </c>
    </row>
    <row r="4488" spans="51:75" x14ac:dyDescent="0.3">
      <c r="AY4488" s="251" t="e">
        <f>VLOOKUP(C4488,#REF!, 2,FALSE)</f>
        <v>#REF!</v>
      </c>
      <c r="BM4488" s="191" t="s">
        <v>9220</v>
      </c>
      <c r="BN4488" s="191" t="s">
        <v>1273</v>
      </c>
      <c r="BO4488" s="191" t="s">
        <v>8839</v>
      </c>
      <c r="BU4488" s="191" t="s">
        <v>9220</v>
      </c>
      <c r="BV4488" s="191" t="s">
        <v>1273</v>
      </c>
      <c r="BW4488" s="191" t="s">
        <v>8839</v>
      </c>
    </row>
    <row r="4489" spans="51:75" x14ac:dyDescent="0.3">
      <c r="AY4489" s="251" t="e">
        <f>VLOOKUP(C4489,#REF!, 2,FALSE)</f>
        <v>#REF!</v>
      </c>
      <c r="BM4489" s="191" t="s">
        <v>9221</v>
      </c>
      <c r="BN4489" s="191" t="s">
        <v>3006</v>
      </c>
      <c r="BO4489" s="191" t="s">
        <v>7864</v>
      </c>
      <c r="BU4489" s="191" t="s">
        <v>9221</v>
      </c>
      <c r="BV4489" s="191" t="s">
        <v>3006</v>
      </c>
      <c r="BW4489" s="191" t="s">
        <v>7864</v>
      </c>
    </row>
    <row r="4490" spans="51:75" x14ac:dyDescent="0.3">
      <c r="AY4490" s="251" t="e">
        <f>VLOOKUP(C4490,#REF!, 2,FALSE)</f>
        <v>#REF!</v>
      </c>
      <c r="BM4490" s="191" t="s">
        <v>9222</v>
      </c>
      <c r="BN4490" s="191" t="s">
        <v>3253</v>
      </c>
      <c r="BO4490" s="191" t="s">
        <v>789</v>
      </c>
      <c r="BU4490" s="191" t="s">
        <v>9222</v>
      </c>
      <c r="BV4490" s="191" t="s">
        <v>3253</v>
      </c>
      <c r="BW4490" s="191" t="s">
        <v>789</v>
      </c>
    </row>
    <row r="4491" spans="51:75" x14ac:dyDescent="0.3">
      <c r="AY4491" s="251" t="e">
        <f>VLOOKUP(C4491,#REF!, 2,FALSE)</f>
        <v>#REF!</v>
      </c>
      <c r="BM4491" s="191" t="s">
        <v>299</v>
      </c>
      <c r="BN4491" s="191" t="s">
        <v>1273</v>
      </c>
      <c r="BO4491" s="191" t="s">
        <v>6113</v>
      </c>
      <c r="BU4491" s="191" t="s">
        <v>299</v>
      </c>
      <c r="BV4491" s="191" t="s">
        <v>1273</v>
      </c>
      <c r="BW4491" s="191" t="s">
        <v>6113</v>
      </c>
    </row>
    <row r="4492" spans="51:75" x14ac:dyDescent="0.3">
      <c r="AY4492" s="251" t="e">
        <f>VLOOKUP(C4492,#REF!, 2,FALSE)</f>
        <v>#REF!</v>
      </c>
      <c r="BM4492" s="191" t="s">
        <v>9223</v>
      </c>
      <c r="BN4492" s="191" t="s">
        <v>2984</v>
      </c>
      <c r="BO4492" s="191" t="s">
        <v>9225</v>
      </c>
      <c r="BU4492" s="191" t="s">
        <v>9223</v>
      </c>
      <c r="BV4492" s="191" t="s">
        <v>2984</v>
      </c>
      <c r="BW4492" s="191" t="s">
        <v>9225</v>
      </c>
    </row>
    <row r="4493" spans="51:75" x14ac:dyDescent="0.3">
      <c r="AY4493" s="251" t="e">
        <f>VLOOKUP(C4493,#REF!, 2,FALSE)</f>
        <v>#REF!</v>
      </c>
      <c r="BM4493" s="191" t="s">
        <v>9226</v>
      </c>
      <c r="BN4493" s="191" t="s">
        <v>16989</v>
      </c>
      <c r="BO4493" s="191" t="s">
        <v>1100</v>
      </c>
      <c r="BU4493" s="191" t="s">
        <v>9226</v>
      </c>
      <c r="BV4493" s="191" t="s">
        <v>16989</v>
      </c>
      <c r="BW4493" s="191" t="s">
        <v>1100</v>
      </c>
    </row>
    <row r="4494" spans="51:75" x14ac:dyDescent="0.3">
      <c r="AY4494" s="251" t="e">
        <f>VLOOKUP(C4494,#REF!, 2,FALSE)</f>
        <v>#REF!</v>
      </c>
      <c r="BM4494" s="191" t="s">
        <v>9227</v>
      </c>
      <c r="BN4494" s="191" t="s">
        <v>1140</v>
      </c>
      <c r="BO4494" s="191" t="s">
        <v>4081</v>
      </c>
      <c r="BU4494" s="191" t="s">
        <v>9227</v>
      </c>
      <c r="BV4494" s="191" t="s">
        <v>1140</v>
      </c>
      <c r="BW4494" s="191" t="s">
        <v>4081</v>
      </c>
    </row>
    <row r="4495" spans="51:75" x14ac:dyDescent="0.3">
      <c r="AY4495" s="251" t="e">
        <f>VLOOKUP(C4495,#REF!, 2,FALSE)</f>
        <v>#REF!</v>
      </c>
      <c r="BM4495" s="191" t="s">
        <v>9228</v>
      </c>
      <c r="BN4495" s="191" t="s">
        <v>1273</v>
      </c>
      <c r="BO4495" s="191" t="s">
        <v>1065</v>
      </c>
      <c r="BU4495" s="191" t="s">
        <v>9228</v>
      </c>
      <c r="BV4495" s="191" t="s">
        <v>1273</v>
      </c>
      <c r="BW4495" s="191" t="s">
        <v>1065</v>
      </c>
    </row>
    <row r="4496" spans="51:75" x14ac:dyDescent="0.3">
      <c r="AY4496" s="251" t="e">
        <f>VLOOKUP(C4496,#REF!, 2,FALSE)</f>
        <v>#REF!</v>
      </c>
      <c r="BM4496" s="191" t="s">
        <v>9229</v>
      </c>
      <c r="BN4496" s="191" t="s">
        <v>16989</v>
      </c>
      <c r="BO4496" s="191" t="s">
        <v>5464</v>
      </c>
      <c r="BU4496" s="191" t="s">
        <v>9229</v>
      </c>
      <c r="BV4496" s="191" t="s">
        <v>16989</v>
      </c>
      <c r="BW4496" s="191" t="s">
        <v>5464</v>
      </c>
    </row>
    <row r="4497" spans="51:75" x14ac:dyDescent="0.3">
      <c r="AY4497" s="251" t="e">
        <f>VLOOKUP(C4497,#REF!, 2,FALSE)</f>
        <v>#REF!</v>
      </c>
      <c r="BM4497" s="191" t="s">
        <v>9230</v>
      </c>
      <c r="BN4497" s="191" t="s">
        <v>16989</v>
      </c>
      <c r="BO4497" s="191" t="s">
        <v>9231</v>
      </c>
      <c r="BU4497" s="191" t="s">
        <v>9230</v>
      </c>
      <c r="BV4497" s="191" t="s">
        <v>16989</v>
      </c>
      <c r="BW4497" s="191" t="s">
        <v>9231</v>
      </c>
    </row>
    <row r="4498" spans="51:75" x14ac:dyDescent="0.3">
      <c r="AY4498" s="251" t="e">
        <f>VLOOKUP(C4498,#REF!, 2,FALSE)</f>
        <v>#REF!</v>
      </c>
      <c r="BM4498" s="191" t="s">
        <v>9232</v>
      </c>
      <c r="BN4498" s="191" t="s">
        <v>662</v>
      </c>
      <c r="BO4498" s="191" t="s">
        <v>8458</v>
      </c>
      <c r="BU4498" s="191" t="s">
        <v>9232</v>
      </c>
      <c r="BV4498" s="191" t="s">
        <v>662</v>
      </c>
      <c r="BW4498" s="191" t="s">
        <v>8458</v>
      </c>
    </row>
    <row r="4499" spans="51:75" x14ac:dyDescent="0.3">
      <c r="AY4499" s="251" t="e">
        <f>VLOOKUP(C4499,#REF!, 2,FALSE)</f>
        <v>#REF!</v>
      </c>
      <c r="BM4499" s="191" t="s">
        <v>9234</v>
      </c>
      <c r="BN4499" s="191" t="s">
        <v>670</v>
      </c>
      <c r="BO4499" s="191" t="s">
        <v>3160</v>
      </c>
      <c r="BU4499" s="191" t="s">
        <v>9234</v>
      </c>
      <c r="BV4499" s="191" t="s">
        <v>670</v>
      </c>
      <c r="BW4499" s="191" t="s">
        <v>3160</v>
      </c>
    </row>
    <row r="4500" spans="51:75" x14ac:dyDescent="0.3">
      <c r="AY4500" s="251" t="e">
        <f>VLOOKUP(C4500,#REF!, 2,FALSE)</f>
        <v>#REF!</v>
      </c>
      <c r="BM4500" s="191" t="s">
        <v>9235</v>
      </c>
      <c r="BN4500" s="191" t="s">
        <v>1273</v>
      </c>
      <c r="BO4500" s="191" t="s">
        <v>1968</v>
      </c>
      <c r="BU4500" s="191" t="s">
        <v>9235</v>
      </c>
      <c r="BV4500" s="191" t="s">
        <v>1273</v>
      </c>
      <c r="BW4500" s="191" t="s">
        <v>1968</v>
      </c>
    </row>
    <row r="4501" spans="51:75" x14ac:dyDescent="0.3">
      <c r="AY4501" s="251" t="e">
        <f>VLOOKUP(C4501,#REF!, 2,FALSE)</f>
        <v>#REF!</v>
      </c>
      <c r="BM4501" s="191" t="s">
        <v>1623</v>
      </c>
      <c r="BN4501" s="191" t="s">
        <v>784</v>
      </c>
      <c r="BO4501" s="191" t="s">
        <v>9211</v>
      </c>
      <c r="BU4501" s="191" t="s">
        <v>1623</v>
      </c>
      <c r="BV4501" s="191" t="s">
        <v>784</v>
      </c>
      <c r="BW4501" s="191" t="s">
        <v>9211</v>
      </c>
    </row>
    <row r="4502" spans="51:75" x14ac:dyDescent="0.3">
      <c r="AY4502" s="251" t="e">
        <f>VLOOKUP(C4502,#REF!, 2,FALSE)</f>
        <v>#REF!</v>
      </c>
      <c r="BM4502" s="191" t="s">
        <v>1624</v>
      </c>
      <c r="BN4502" s="191" t="s">
        <v>1270</v>
      </c>
      <c r="BO4502" s="191" t="s">
        <v>9211</v>
      </c>
      <c r="BU4502" s="191" t="s">
        <v>1624</v>
      </c>
      <c r="BV4502" s="191" t="s">
        <v>1270</v>
      </c>
      <c r="BW4502" s="191" t="s">
        <v>9211</v>
      </c>
    </row>
    <row r="4503" spans="51:75" x14ac:dyDescent="0.3">
      <c r="AY4503" s="251" t="e">
        <f>VLOOKUP(C4503,#REF!, 2,FALSE)</f>
        <v>#REF!</v>
      </c>
      <c r="BM4503" s="191" t="s">
        <v>1625</v>
      </c>
      <c r="BN4503" s="191" t="s">
        <v>638</v>
      </c>
      <c r="BO4503" s="191" t="s">
        <v>8231</v>
      </c>
      <c r="BU4503" s="191" t="s">
        <v>1625</v>
      </c>
      <c r="BV4503" s="191" t="s">
        <v>638</v>
      </c>
      <c r="BW4503" s="191" t="s">
        <v>8231</v>
      </c>
    </row>
    <row r="4504" spans="51:75" x14ac:dyDescent="0.3">
      <c r="AY4504" s="251" t="e">
        <f>VLOOKUP(C4504,#REF!, 2,FALSE)</f>
        <v>#REF!</v>
      </c>
      <c r="BM4504" s="191" t="s">
        <v>9236</v>
      </c>
      <c r="BN4504" s="191" t="s">
        <v>16989</v>
      </c>
      <c r="BO4504" s="191" t="s">
        <v>6850</v>
      </c>
      <c r="BU4504" s="191" t="s">
        <v>9236</v>
      </c>
      <c r="BV4504" s="191" t="s">
        <v>16989</v>
      </c>
      <c r="BW4504" s="191" t="s">
        <v>6850</v>
      </c>
    </row>
    <row r="4505" spans="51:75" x14ac:dyDescent="0.3">
      <c r="AY4505" s="251" t="e">
        <f>VLOOKUP(C4505,#REF!, 2,FALSE)</f>
        <v>#REF!</v>
      </c>
      <c r="BM4505" s="191" t="s">
        <v>9237</v>
      </c>
      <c r="BN4505" s="191" t="s">
        <v>1343</v>
      </c>
      <c r="BO4505" s="191" t="s">
        <v>2827</v>
      </c>
      <c r="BU4505" s="191" t="s">
        <v>9237</v>
      </c>
      <c r="BV4505" s="191" t="s">
        <v>1343</v>
      </c>
      <c r="BW4505" s="191" t="s">
        <v>2827</v>
      </c>
    </row>
    <row r="4506" spans="51:75" x14ac:dyDescent="0.3">
      <c r="AY4506" s="251" t="e">
        <f>VLOOKUP(C4506,#REF!, 2,FALSE)</f>
        <v>#REF!</v>
      </c>
      <c r="BM4506" s="191" t="s">
        <v>9238</v>
      </c>
      <c r="BN4506" s="191" t="s">
        <v>1343</v>
      </c>
      <c r="BO4506" s="191" t="s">
        <v>9239</v>
      </c>
      <c r="BU4506" s="191" t="s">
        <v>9238</v>
      </c>
      <c r="BV4506" s="191" t="s">
        <v>1343</v>
      </c>
      <c r="BW4506" s="191" t="s">
        <v>9239</v>
      </c>
    </row>
    <row r="4507" spans="51:75" x14ac:dyDescent="0.3">
      <c r="AY4507" s="251" t="e">
        <f>VLOOKUP(C4507,#REF!, 2,FALSE)</f>
        <v>#REF!</v>
      </c>
      <c r="BM4507" s="191" t="s">
        <v>9240</v>
      </c>
      <c r="BN4507" s="191" t="s">
        <v>1343</v>
      </c>
      <c r="BO4507" s="191" t="s">
        <v>9218</v>
      </c>
      <c r="BU4507" s="191" t="s">
        <v>9240</v>
      </c>
      <c r="BV4507" s="191" t="s">
        <v>1343</v>
      </c>
      <c r="BW4507" s="191" t="s">
        <v>9218</v>
      </c>
    </row>
    <row r="4508" spans="51:75" x14ac:dyDescent="0.3">
      <c r="AY4508" s="251" t="e">
        <f>VLOOKUP(C4508,#REF!, 2,FALSE)</f>
        <v>#REF!</v>
      </c>
      <c r="BM4508" s="191" t="s">
        <v>1626</v>
      </c>
      <c r="BN4508" s="191" t="s">
        <v>3046</v>
      </c>
      <c r="BO4508" s="191" t="s">
        <v>9241</v>
      </c>
      <c r="BU4508" s="191" t="s">
        <v>1626</v>
      </c>
      <c r="BV4508" s="191" t="s">
        <v>3046</v>
      </c>
      <c r="BW4508" s="191" t="s">
        <v>9241</v>
      </c>
    </row>
    <row r="4509" spans="51:75" x14ac:dyDescent="0.3">
      <c r="AY4509" s="251" t="e">
        <f>VLOOKUP(C4509,#REF!, 2,FALSE)</f>
        <v>#REF!</v>
      </c>
      <c r="BM4509" s="191" t="s">
        <v>9242</v>
      </c>
      <c r="BN4509" s="191" t="s">
        <v>3046</v>
      </c>
      <c r="BO4509" s="191" t="s">
        <v>9243</v>
      </c>
      <c r="BU4509" s="191" t="s">
        <v>9242</v>
      </c>
      <c r="BV4509" s="191" t="s">
        <v>3046</v>
      </c>
      <c r="BW4509" s="191" t="s">
        <v>9243</v>
      </c>
    </row>
    <row r="4510" spans="51:75" x14ac:dyDescent="0.3">
      <c r="AY4510" s="251" t="e">
        <f>VLOOKUP(C4510,#REF!, 2,FALSE)</f>
        <v>#REF!</v>
      </c>
      <c r="BM4510" s="191" t="s">
        <v>1627</v>
      </c>
      <c r="BN4510" s="191" t="s">
        <v>1343</v>
      </c>
      <c r="BO4510" s="191" t="s">
        <v>3138</v>
      </c>
      <c r="BU4510" s="191" t="s">
        <v>1627</v>
      </c>
      <c r="BV4510" s="191" t="s">
        <v>1343</v>
      </c>
      <c r="BW4510" s="191" t="s">
        <v>3138</v>
      </c>
    </row>
    <row r="4511" spans="51:75" x14ac:dyDescent="0.3">
      <c r="AY4511" s="251" t="e">
        <f>VLOOKUP(C4511,#REF!, 2,FALSE)</f>
        <v>#REF!</v>
      </c>
      <c r="BM4511" s="191" t="s">
        <v>9245</v>
      </c>
      <c r="BN4511" s="191" t="s">
        <v>1343</v>
      </c>
      <c r="BO4511" s="191" t="s">
        <v>9241</v>
      </c>
      <c r="BU4511" s="191" t="s">
        <v>9245</v>
      </c>
      <c r="BV4511" s="191" t="s">
        <v>1343</v>
      </c>
      <c r="BW4511" s="191" t="s">
        <v>9241</v>
      </c>
    </row>
    <row r="4512" spans="51:75" x14ac:dyDescent="0.3">
      <c r="AY4512" s="251" t="e">
        <f>VLOOKUP(C4512,#REF!, 2,FALSE)</f>
        <v>#REF!</v>
      </c>
      <c r="BM4512" s="191" t="s">
        <v>9246</v>
      </c>
      <c r="BN4512" s="191" t="s">
        <v>3203</v>
      </c>
      <c r="BO4512" s="191" t="s">
        <v>3405</v>
      </c>
      <c r="BU4512" s="191" t="s">
        <v>9246</v>
      </c>
      <c r="BV4512" s="191" t="s">
        <v>3203</v>
      </c>
      <c r="BW4512" s="191" t="s">
        <v>3405</v>
      </c>
    </row>
    <row r="4513" spans="51:75" x14ac:dyDescent="0.3">
      <c r="AY4513" s="251" t="e">
        <f>VLOOKUP(C4513,#REF!, 2,FALSE)</f>
        <v>#REF!</v>
      </c>
      <c r="BM4513" s="191" t="s">
        <v>9247</v>
      </c>
      <c r="BN4513" s="191" t="s">
        <v>16989</v>
      </c>
      <c r="BO4513" s="191" t="s">
        <v>4231</v>
      </c>
      <c r="BU4513" s="191" t="s">
        <v>9247</v>
      </c>
      <c r="BV4513" s="191" t="s">
        <v>16989</v>
      </c>
      <c r="BW4513" s="191" t="s">
        <v>4231</v>
      </c>
    </row>
    <row r="4514" spans="51:75" x14ac:dyDescent="0.3">
      <c r="AY4514" s="251" t="e">
        <f>VLOOKUP(C4514,#REF!, 2,FALSE)</f>
        <v>#REF!</v>
      </c>
      <c r="BM4514" s="191" t="s">
        <v>9249</v>
      </c>
      <c r="BN4514" s="191" t="s">
        <v>16989</v>
      </c>
      <c r="BO4514" s="191" t="s">
        <v>8704</v>
      </c>
      <c r="BU4514" s="191" t="s">
        <v>9249</v>
      </c>
      <c r="BV4514" s="191" t="s">
        <v>16989</v>
      </c>
      <c r="BW4514" s="191" t="s">
        <v>8704</v>
      </c>
    </row>
    <row r="4515" spans="51:75" x14ac:dyDescent="0.3">
      <c r="AY4515" s="251" t="e">
        <f>VLOOKUP(C4515,#REF!, 2,FALSE)</f>
        <v>#REF!</v>
      </c>
      <c r="BM4515" s="191" t="s">
        <v>9252</v>
      </c>
      <c r="BN4515" s="191" t="s">
        <v>16989</v>
      </c>
      <c r="BO4515" s="191" t="s">
        <v>9253</v>
      </c>
      <c r="BU4515" s="191" t="s">
        <v>9252</v>
      </c>
      <c r="BV4515" s="191" t="s">
        <v>16989</v>
      </c>
      <c r="BW4515" s="191" t="s">
        <v>9253</v>
      </c>
    </row>
    <row r="4516" spans="51:75" x14ac:dyDescent="0.3">
      <c r="AY4516" s="251" t="e">
        <f>VLOOKUP(C4516,#REF!, 2,FALSE)</f>
        <v>#REF!</v>
      </c>
      <c r="BM4516" s="191" t="s">
        <v>9254</v>
      </c>
      <c r="BN4516" s="191" t="s">
        <v>3046</v>
      </c>
      <c r="BO4516" s="191" t="s">
        <v>1128</v>
      </c>
      <c r="BU4516" s="191" t="s">
        <v>9254</v>
      </c>
      <c r="BV4516" s="191" t="s">
        <v>3046</v>
      </c>
      <c r="BW4516" s="191" t="s">
        <v>1128</v>
      </c>
    </row>
    <row r="4517" spans="51:75" x14ac:dyDescent="0.3">
      <c r="AY4517" s="251" t="e">
        <f>VLOOKUP(C4517,#REF!, 2,FALSE)</f>
        <v>#REF!</v>
      </c>
      <c r="BM4517" s="191" t="s">
        <v>9256</v>
      </c>
      <c r="BN4517" s="191" t="s">
        <v>3046</v>
      </c>
      <c r="BO4517" s="191" t="s">
        <v>9257</v>
      </c>
      <c r="BU4517" s="191" t="s">
        <v>9256</v>
      </c>
      <c r="BV4517" s="191" t="s">
        <v>3046</v>
      </c>
      <c r="BW4517" s="191" t="s">
        <v>9257</v>
      </c>
    </row>
    <row r="4518" spans="51:75" x14ac:dyDescent="0.3">
      <c r="AY4518" s="251" t="e">
        <f>VLOOKUP(C4518,#REF!, 2,FALSE)</f>
        <v>#REF!</v>
      </c>
      <c r="BM4518" s="191" t="s">
        <v>9259</v>
      </c>
      <c r="BN4518" s="191" t="s">
        <v>3046</v>
      </c>
      <c r="BO4518" s="191" t="s">
        <v>8718</v>
      </c>
      <c r="BU4518" s="191" t="s">
        <v>9259</v>
      </c>
      <c r="BV4518" s="191" t="s">
        <v>3046</v>
      </c>
      <c r="BW4518" s="191" t="s">
        <v>8718</v>
      </c>
    </row>
    <row r="4519" spans="51:75" x14ac:dyDescent="0.3">
      <c r="AY4519" s="251" t="e">
        <f>VLOOKUP(C4519,#REF!, 2,FALSE)</f>
        <v>#REF!</v>
      </c>
      <c r="BM4519" s="191" t="s">
        <v>9260</v>
      </c>
      <c r="BN4519" s="191" t="s">
        <v>3046</v>
      </c>
      <c r="BO4519" s="191" t="s">
        <v>1674</v>
      </c>
      <c r="BU4519" s="191" t="s">
        <v>9260</v>
      </c>
      <c r="BV4519" s="191" t="s">
        <v>3046</v>
      </c>
      <c r="BW4519" s="191" t="s">
        <v>1674</v>
      </c>
    </row>
    <row r="4520" spans="51:75" x14ac:dyDescent="0.3">
      <c r="AY4520" s="251" t="e">
        <f>VLOOKUP(C4520,#REF!, 2,FALSE)</f>
        <v>#REF!</v>
      </c>
      <c r="BM4520" s="191" t="s">
        <v>9261</v>
      </c>
      <c r="BN4520" s="191" t="s">
        <v>3046</v>
      </c>
      <c r="BO4520" s="191" t="s">
        <v>8423</v>
      </c>
      <c r="BU4520" s="191" t="s">
        <v>9261</v>
      </c>
      <c r="BV4520" s="191" t="s">
        <v>3046</v>
      </c>
      <c r="BW4520" s="191" t="s">
        <v>8423</v>
      </c>
    </row>
    <row r="4521" spans="51:75" x14ac:dyDescent="0.3">
      <c r="AY4521" s="251" t="e">
        <f>VLOOKUP(C4521,#REF!, 2,FALSE)</f>
        <v>#REF!</v>
      </c>
      <c r="BM4521" s="191" t="s">
        <v>9262</v>
      </c>
      <c r="BN4521" s="191" t="s">
        <v>1343</v>
      </c>
      <c r="BO4521" s="191" t="s">
        <v>8423</v>
      </c>
      <c r="BU4521" s="191" t="s">
        <v>9262</v>
      </c>
      <c r="BV4521" s="191" t="s">
        <v>1343</v>
      </c>
      <c r="BW4521" s="191" t="s">
        <v>8423</v>
      </c>
    </row>
    <row r="4522" spans="51:75" x14ac:dyDescent="0.3">
      <c r="AY4522" s="251" t="e">
        <f>VLOOKUP(C4522,#REF!, 2,FALSE)</f>
        <v>#REF!</v>
      </c>
      <c r="BM4522" s="191" t="s">
        <v>9264</v>
      </c>
      <c r="BN4522" s="191" t="s">
        <v>3046</v>
      </c>
      <c r="BO4522" s="191" t="s">
        <v>1339</v>
      </c>
      <c r="BU4522" s="191" t="s">
        <v>9264</v>
      </c>
      <c r="BV4522" s="191" t="s">
        <v>3046</v>
      </c>
      <c r="BW4522" s="191" t="s">
        <v>1339</v>
      </c>
    </row>
    <row r="4523" spans="51:75" x14ac:dyDescent="0.3">
      <c r="AY4523" s="251" t="e">
        <f>VLOOKUP(C4523,#REF!, 2,FALSE)</f>
        <v>#REF!</v>
      </c>
      <c r="BM4523" s="191" t="s">
        <v>9265</v>
      </c>
      <c r="BN4523" s="191" t="s">
        <v>16989</v>
      </c>
      <c r="BO4523" s="191" t="s">
        <v>9266</v>
      </c>
      <c r="BU4523" s="191" t="s">
        <v>9265</v>
      </c>
      <c r="BV4523" s="191" t="s">
        <v>16989</v>
      </c>
      <c r="BW4523" s="191" t="s">
        <v>9266</v>
      </c>
    </row>
    <row r="4524" spans="51:75" x14ac:dyDescent="0.3">
      <c r="AY4524" s="251" t="e">
        <f>VLOOKUP(C4524,#REF!, 2,FALSE)</f>
        <v>#REF!</v>
      </c>
      <c r="BM4524" s="191" t="s">
        <v>9267</v>
      </c>
      <c r="BN4524" s="191" t="s">
        <v>16989</v>
      </c>
      <c r="BO4524" s="191" t="s">
        <v>6802</v>
      </c>
      <c r="BU4524" s="191" t="s">
        <v>9267</v>
      </c>
      <c r="BV4524" s="191" t="s">
        <v>16989</v>
      </c>
      <c r="BW4524" s="191" t="s">
        <v>6802</v>
      </c>
    </row>
    <row r="4525" spans="51:75" x14ac:dyDescent="0.3">
      <c r="AY4525" s="251" t="e">
        <f>VLOOKUP(C4525,#REF!, 2,FALSE)</f>
        <v>#REF!</v>
      </c>
      <c r="BM4525" s="191" t="s">
        <v>9268</v>
      </c>
      <c r="BN4525" s="191" t="s">
        <v>16989</v>
      </c>
      <c r="BO4525" s="191" t="s">
        <v>8025</v>
      </c>
      <c r="BU4525" s="191" t="s">
        <v>9268</v>
      </c>
      <c r="BV4525" s="191" t="s">
        <v>16989</v>
      </c>
      <c r="BW4525" s="191" t="s">
        <v>8025</v>
      </c>
    </row>
    <row r="4526" spans="51:75" x14ac:dyDescent="0.3">
      <c r="AY4526" s="251" t="e">
        <f>VLOOKUP(C4526,#REF!, 2,FALSE)</f>
        <v>#REF!</v>
      </c>
      <c r="BM4526" s="191" t="s">
        <v>9269</v>
      </c>
      <c r="BN4526" s="191" t="s">
        <v>3046</v>
      </c>
      <c r="BO4526" s="191" t="s">
        <v>2692</v>
      </c>
      <c r="BU4526" s="191" t="s">
        <v>9269</v>
      </c>
      <c r="BV4526" s="191" t="s">
        <v>3046</v>
      </c>
      <c r="BW4526" s="191" t="s">
        <v>2692</v>
      </c>
    </row>
    <row r="4527" spans="51:75" x14ac:dyDescent="0.3">
      <c r="AY4527" s="251" t="e">
        <f>VLOOKUP(C4527,#REF!, 2,FALSE)</f>
        <v>#REF!</v>
      </c>
      <c r="BM4527" s="191" t="s">
        <v>9270</v>
      </c>
      <c r="BN4527" s="191" t="s">
        <v>2984</v>
      </c>
      <c r="BO4527" s="191" t="s">
        <v>2984</v>
      </c>
      <c r="BU4527" s="191" t="s">
        <v>9270</v>
      </c>
      <c r="BV4527" s="191" t="s">
        <v>2984</v>
      </c>
      <c r="BW4527" s="191" t="s">
        <v>2984</v>
      </c>
    </row>
    <row r="4528" spans="51:75" x14ac:dyDescent="0.3">
      <c r="AY4528" s="251" t="e">
        <f>VLOOKUP(C4528,#REF!, 2,FALSE)</f>
        <v>#REF!</v>
      </c>
      <c r="BM4528" s="191" t="s">
        <v>9272</v>
      </c>
      <c r="BN4528" s="191" t="s">
        <v>1343</v>
      </c>
      <c r="BO4528" s="191" t="s">
        <v>2692</v>
      </c>
      <c r="BU4528" s="191" t="s">
        <v>9272</v>
      </c>
      <c r="BV4528" s="191" t="s">
        <v>1343</v>
      </c>
      <c r="BW4528" s="191" t="s">
        <v>2692</v>
      </c>
    </row>
    <row r="4529" spans="51:75" x14ac:dyDescent="0.3">
      <c r="AY4529" s="251" t="e">
        <f>VLOOKUP(C4529,#REF!, 2,FALSE)</f>
        <v>#REF!</v>
      </c>
      <c r="BM4529" s="191" t="s">
        <v>9273</v>
      </c>
      <c r="BN4529" s="191" t="s">
        <v>1343</v>
      </c>
      <c r="BO4529" s="191" t="s">
        <v>2692</v>
      </c>
      <c r="BU4529" s="191" t="s">
        <v>9273</v>
      </c>
      <c r="BV4529" s="191" t="s">
        <v>1343</v>
      </c>
      <c r="BW4529" s="191" t="s">
        <v>2692</v>
      </c>
    </row>
    <row r="4530" spans="51:75" x14ac:dyDescent="0.3">
      <c r="AY4530" s="251" t="e">
        <f>VLOOKUP(C4530,#REF!, 2,FALSE)</f>
        <v>#REF!</v>
      </c>
      <c r="BM4530" s="191" t="s">
        <v>300</v>
      </c>
      <c r="BN4530" s="191" t="s">
        <v>772</v>
      </c>
      <c r="BO4530" s="191" t="s">
        <v>1279</v>
      </c>
      <c r="BU4530" s="191" t="s">
        <v>300</v>
      </c>
      <c r="BV4530" s="191" t="s">
        <v>772</v>
      </c>
      <c r="BW4530" s="191" t="s">
        <v>1279</v>
      </c>
    </row>
    <row r="4531" spans="51:75" x14ac:dyDescent="0.3">
      <c r="AY4531" s="251" t="e">
        <f>VLOOKUP(C4531,#REF!, 2,FALSE)</f>
        <v>#REF!</v>
      </c>
      <c r="BM4531" s="191" t="s">
        <v>9274</v>
      </c>
      <c r="BN4531" s="191" t="s">
        <v>16989</v>
      </c>
      <c r="BO4531" s="191" t="s">
        <v>9275</v>
      </c>
      <c r="BU4531" s="191" t="s">
        <v>9274</v>
      </c>
      <c r="BV4531" s="191" t="s">
        <v>16989</v>
      </c>
      <c r="BW4531" s="191" t="s">
        <v>9275</v>
      </c>
    </row>
    <row r="4532" spans="51:75" x14ac:dyDescent="0.3">
      <c r="AY4532" s="251" t="e">
        <f>VLOOKUP(C4532,#REF!, 2,FALSE)</f>
        <v>#REF!</v>
      </c>
      <c r="BM4532" s="191" t="s">
        <v>9276</v>
      </c>
      <c r="BN4532" s="191" t="s">
        <v>16989</v>
      </c>
      <c r="BO4532" s="191" t="s">
        <v>7915</v>
      </c>
      <c r="BU4532" s="191" t="s">
        <v>9276</v>
      </c>
      <c r="BV4532" s="191" t="s">
        <v>16989</v>
      </c>
      <c r="BW4532" s="191" t="s">
        <v>7915</v>
      </c>
    </row>
    <row r="4533" spans="51:75" x14ac:dyDescent="0.3">
      <c r="AY4533" s="251" t="e">
        <f>VLOOKUP(C4533,#REF!, 2,FALSE)</f>
        <v>#REF!</v>
      </c>
      <c r="BM4533" s="191" t="s">
        <v>9277</v>
      </c>
      <c r="BN4533" s="191" t="s">
        <v>629</v>
      </c>
      <c r="BO4533" s="191" t="s">
        <v>9278</v>
      </c>
      <c r="BU4533" s="191" t="s">
        <v>9277</v>
      </c>
      <c r="BV4533" s="191" t="s">
        <v>629</v>
      </c>
      <c r="BW4533" s="191" t="s">
        <v>9278</v>
      </c>
    </row>
    <row r="4534" spans="51:75" x14ac:dyDescent="0.3">
      <c r="AY4534" s="251" t="e">
        <f>VLOOKUP(C4534,#REF!, 2,FALSE)</f>
        <v>#REF!</v>
      </c>
      <c r="BM4534" s="191" t="s">
        <v>9279</v>
      </c>
      <c r="BN4534" s="191" t="s">
        <v>811</v>
      </c>
      <c r="BO4534" s="191" t="s">
        <v>9280</v>
      </c>
      <c r="BU4534" s="191" t="s">
        <v>9279</v>
      </c>
      <c r="BV4534" s="191" t="s">
        <v>811</v>
      </c>
      <c r="BW4534" s="191" t="s">
        <v>9280</v>
      </c>
    </row>
    <row r="4535" spans="51:75" x14ac:dyDescent="0.3">
      <c r="AY4535" s="251" t="e">
        <f>VLOOKUP(C4535,#REF!, 2,FALSE)</f>
        <v>#REF!</v>
      </c>
      <c r="BM4535" s="191" t="s">
        <v>9281</v>
      </c>
      <c r="BN4535" s="191" t="s">
        <v>626</v>
      </c>
      <c r="BO4535" s="191" t="s">
        <v>9282</v>
      </c>
      <c r="BU4535" s="191" t="s">
        <v>9281</v>
      </c>
      <c r="BV4535" s="191" t="s">
        <v>626</v>
      </c>
      <c r="BW4535" s="191" t="s">
        <v>9282</v>
      </c>
    </row>
    <row r="4536" spans="51:75" x14ac:dyDescent="0.3">
      <c r="AY4536" s="251" t="e">
        <f>VLOOKUP(C4536,#REF!, 2,FALSE)</f>
        <v>#REF!</v>
      </c>
      <c r="BM4536" s="191" t="s">
        <v>9283</v>
      </c>
      <c r="BN4536" s="191" t="s">
        <v>811</v>
      </c>
      <c r="BO4536" s="191" t="s">
        <v>9176</v>
      </c>
      <c r="BU4536" s="191" t="s">
        <v>9283</v>
      </c>
      <c r="BV4536" s="191" t="s">
        <v>811</v>
      </c>
      <c r="BW4536" s="191" t="s">
        <v>9176</v>
      </c>
    </row>
    <row r="4537" spans="51:75" x14ac:dyDescent="0.3">
      <c r="AY4537" s="251" t="e">
        <f>VLOOKUP(C4537,#REF!, 2,FALSE)</f>
        <v>#REF!</v>
      </c>
      <c r="BM4537" s="191" t="s">
        <v>1628</v>
      </c>
      <c r="BN4537" s="191" t="s">
        <v>1270</v>
      </c>
      <c r="BO4537" s="191" t="s">
        <v>9278</v>
      </c>
      <c r="BU4537" s="191" t="s">
        <v>1628</v>
      </c>
      <c r="BV4537" s="191" t="s">
        <v>1270</v>
      </c>
      <c r="BW4537" s="191" t="s">
        <v>9278</v>
      </c>
    </row>
    <row r="4538" spans="51:75" x14ac:dyDescent="0.3">
      <c r="AY4538" s="251" t="e">
        <f>VLOOKUP(C4538,#REF!, 2,FALSE)</f>
        <v>#REF!</v>
      </c>
      <c r="BM4538" s="191" t="s">
        <v>9284</v>
      </c>
      <c r="BN4538" s="191" t="s">
        <v>658</v>
      </c>
      <c r="BO4538" s="191" t="s">
        <v>2173</v>
      </c>
      <c r="BU4538" s="191" t="s">
        <v>9284</v>
      </c>
      <c r="BV4538" s="191" t="s">
        <v>658</v>
      </c>
      <c r="BW4538" s="191" t="s">
        <v>2173</v>
      </c>
    </row>
    <row r="4539" spans="51:75" x14ac:dyDescent="0.3">
      <c r="AY4539" s="251" t="e">
        <f>VLOOKUP(C4539,#REF!, 2,FALSE)</f>
        <v>#REF!</v>
      </c>
      <c r="BM4539" s="191" t="s">
        <v>9285</v>
      </c>
      <c r="BN4539" s="191" t="s">
        <v>626</v>
      </c>
      <c r="BO4539" s="191" t="s">
        <v>8443</v>
      </c>
      <c r="BU4539" s="191" t="s">
        <v>9285</v>
      </c>
      <c r="BV4539" s="191" t="s">
        <v>626</v>
      </c>
      <c r="BW4539" s="191" t="s">
        <v>8443</v>
      </c>
    </row>
    <row r="4540" spans="51:75" x14ac:dyDescent="0.3">
      <c r="AY4540" s="251" t="e">
        <f>VLOOKUP(C4540,#REF!, 2,FALSE)</f>
        <v>#REF!</v>
      </c>
      <c r="BM4540" s="191" t="s">
        <v>9287</v>
      </c>
      <c r="BN4540" s="191" t="s">
        <v>853</v>
      </c>
      <c r="BO4540" s="191" t="s">
        <v>8522</v>
      </c>
      <c r="BU4540" s="191" t="s">
        <v>9287</v>
      </c>
      <c r="BV4540" s="191" t="s">
        <v>853</v>
      </c>
      <c r="BW4540" s="191" t="s">
        <v>8522</v>
      </c>
    </row>
    <row r="4541" spans="51:75" x14ac:dyDescent="0.3">
      <c r="AY4541" s="251" t="e">
        <f>VLOOKUP(C4541,#REF!, 2,FALSE)</f>
        <v>#REF!</v>
      </c>
      <c r="BM4541" s="191" t="s">
        <v>9288</v>
      </c>
      <c r="BN4541" s="191" t="s">
        <v>850</v>
      </c>
      <c r="BO4541" s="191" t="s">
        <v>4495</v>
      </c>
      <c r="BU4541" s="191" t="s">
        <v>9288</v>
      </c>
      <c r="BV4541" s="191" t="s">
        <v>850</v>
      </c>
      <c r="BW4541" s="191" t="s">
        <v>4495</v>
      </c>
    </row>
    <row r="4542" spans="51:75" x14ac:dyDescent="0.3">
      <c r="AY4542" s="251" t="e">
        <f>VLOOKUP(C4542,#REF!, 2,FALSE)</f>
        <v>#REF!</v>
      </c>
      <c r="BM4542" s="191" t="s">
        <v>9290</v>
      </c>
      <c r="BN4542" s="191" t="s">
        <v>16989</v>
      </c>
      <c r="BO4542" s="191" t="s">
        <v>2511</v>
      </c>
      <c r="BU4542" s="191" t="s">
        <v>9290</v>
      </c>
      <c r="BV4542" s="191" t="s">
        <v>16989</v>
      </c>
      <c r="BW4542" s="191" t="s">
        <v>2511</v>
      </c>
    </row>
    <row r="4543" spans="51:75" x14ac:dyDescent="0.3">
      <c r="AY4543" s="251" t="e">
        <f>VLOOKUP(C4543,#REF!, 2,FALSE)</f>
        <v>#REF!</v>
      </c>
      <c r="BM4543" s="191" t="s">
        <v>9291</v>
      </c>
      <c r="BN4543" s="191" t="s">
        <v>16989</v>
      </c>
      <c r="BO4543" s="191" t="s">
        <v>1053</v>
      </c>
      <c r="BU4543" s="191" t="s">
        <v>9291</v>
      </c>
      <c r="BV4543" s="191" t="s">
        <v>16989</v>
      </c>
      <c r="BW4543" s="191" t="s">
        <v>1053</v>
      </c>
    </row>
    <row r="4544" spans="51:75" x14ac:dyDescent="0.3">
      <c r="AY4544" s="251" t="e">
        <f>VLOOKUP(C4544,#REF!, 2,FALSE)</f>
        <v>#REF!</v>
      </c>
      <c r="BM4544" s="191" t="s">
        <v>9292</v>
      </c>
      <c r="BN4544" s="191" t="s">
        <v>16989</v>
      </c>
      <c r="BO4544" s="191" t="s">
        <v>2173</v>
      </c>
      <c r="BU4544" s="191" t="s">
        <v>9292</v>
      </c>
      <c r="BV4544" s="191" t="s">
        <v>16989</v>
      </c>
      <c r="BW4544" s="191" t="s">
        <v>2173</v>
      </c>
    </row>
    <row r="4545" spans="51:75" x14ac:dyDescent="0.3">
      <c r="AY4545" s="251" t="e">
        <f>VLOOKUP(C4545,#REF!, 2,FALSE)</f>
        <v>#REF!</v>
      </c>
      <c r="BM4545" s="191" t="s">
        <v>9294</v>
      </c>
      <c r="BN4545" s="191" t="s">
        <v>776</v>
      </c>
      <c r="BO4545" s="191" t="s">
        <v>9194</v>
      </c>
      <c r="BU4545" s="191" t="s">
        <v>9294</v>
      </c>
      <c r="BV4545" s="191" t="s">
        <v>776</v>
      </c>
      <c r="BW4545" s="191" t="s">
        <v>9194</v>
      </c>
    </row>
    <row r="4546" spans="51:75" x14ac:dyDescent="0.3">
      <c r="AY4546" s="251" t="e">
        <f>VLOOKUP(C4546,#REF!, 2,FALSE)</f>
        <v>#REF!</v>
      </c>
      <c r="BM4546" s="191" t="s">
        <v>9295</v>
      </c>
      <c r="BN4546" s="191" t="s">
        <v>16989</v>
      </c>
      <c r="BO4546" s="191" t="s">
        <v>9296</v>
      </c>
      <c r="BU4546" s="191" t="s">
        <v>9295</v>
      </c>
      <c r="BV4546" s="191" t="s">
        <v>16989</v>
      </c>
      <c r="BW4546" s="191" t="s">
        <v>9296</v>
      </c>
    </row>
    <row r="4547" spans="51:75" x14ac:dyDescent="0.3">
      <c r="AY4547" s="251" t="e">
        <f>VLOOKUP(C4547,#REF!, 2,FALSE)</f>
        <v>#REF!</v>
      </c>
      <c r="BM4547" s="191" t="s">
        <v>9297</v>
      </c>
      <c r="BN4547" s="191" t="s">
        <v>16989</v>
      </c>
      <c r="BO4547" s="191" t="s">
        <v>9250</v>
      </c>
      <c r="BU4547" s="191" t="s">
        <v>9297</v>
      </c>
      <c r="BV4547" s="191" t="s">
        <v>16989</v>
      </c>
      <c r="BW4547" s="191" t="s">
        <v>9250</v>
      </c>
    </row>
    <row r="4548" spans="51:75" x14ac:dyDescent="0.3">
      <c r="AY4548" s="251" t="e">
        <f>VLOOKUP(C4548,#REF!, 2,FALSE)</f>
        <v>#REF!</v>
      </c>
      <c r="BM4548" s="191" t="s">
        <v>9298</v>
      </c>
      <c r="BN4548" s="191" t="s">
        <v>626</v>
      </c>
      <c r="BO4548" s="191" t="s">
        <v>9299</v>
      </c>
      <c r="BU4548" s="191" t="s">
        <v>9298</v>
      </c>
      <c r="BV4548" s="191" t="s">
        <v>626</v>
      </c>
      <c r="BW4548" s="191" t="s">
        <v>9299</v>
      </c>
    </row>
    <row r="4549" spans="51:75" x14ac:dyDescent="0.3">
      <c r="AY4549" s="251" t="e">
        <f>VLOOKUP(C4549,#REF!, 2,FALSE)</f>
        <v>#REF!</v>
      </c>
      <c r="BM4549" s="191" t="s">
        <v>9300</v>
      </c>
      <c r="BN4549" s="191" t="s">
        <v>1343</v>
      </c>
      <c r="BO4549" s="191" t="s">
        <v>2692</v>
      </c>
      <c r="BU4549" s="191" t="s">
        <v>9300</v>
      </c>
      <c r="BV4549" s="191" t="s">
        <v>1343</v>
      </c>
      <c r="BW4549" s="191" t="s">
        <v>2692</v>
      </c>
    </row>
    <row r="4550" spans="51:75" x14ac:dyDescent="0.3">
      <c r="AY4550" s="251" t="e">
        <f>VLOOKUP(C4550,#REF!, 2,FALSE)</f>
        <v>#REF!</v>
      </c>
      <c r="BM4550" s="191" t="s">
        <v>9301</v>
      </c>
      <c r="BN4550" s="191" t="s">
        <v>3046</v>
      </c>
      <c r="BO4550" s="191" t="s">
        <v>8033</v>
      </c>
      <c r="BU4550" s="191" t="s">
        <v>9301</v>
      </c>
      <c r="BV4550" s="191" t="s">
        <v>3046</v>
      </c>
      <c r="BW4550" s="191" t="s">
        <v>8033</v>
      </c>
    </row>
    <row r="4551" spans="51:75" x14ac:dyDescent="0.3">
      <c r="AY4551" s="251" t="e">
        <f>VLOOKUP(C4551,#REF!, 2,FALSE)</f>
        <v>#REF!</v>
      </c>
      <c r="BM4551" s="191" t="s">
        <v>9302</v>
      </c>
      <c r="BN4551" s="191" t="s">
        <v>1270</v>
      </c>
      <c r="BO4551" s="191" t="s">
        <v>9303</v>
      </c>
      <c r="BU4551" s="191" t="s">
        <v>9302</v>
      </c>
      <c r="BV4551" s="191" t="s">
        <v>1270</v>
      </c>
      <c r="BW4551" s="191" t="s">
        <v>9303</v>
      </c>
    </row>
    <row r="4552" spans="51:75" x14ac:dyDescent="0.3">
      <c r="AY4552" s="251" t="e">
        <f>VLOOKUP(C4552,#REF!, 2,FALSE)</f>
        <v>#REF!</v>
      </c>
      <c r="BM4552" s="191" t="s">
        <v>9304</v>
      </c>
      <c r="BN4552" s="191" t="s">
        <v>16989</v>
      </c>
      <c r="BO4552" s="191" t="s">
        <v>8839</v>
      </c>
      <c r="BU4552" s="191" t="s">
        <v>9304</v>
      </c>
      <c r="BV4552" s="191" t="s">
        <v>16989</v>
      </c>
      <c r="BW4552" s="191" t="s">
        <v>8839</v>
      </c>
    </row>
    <row r="4553" spans="51:75" x14ac:dyDescent="0.3">
      <c r="AY4553" s="251" t="e">
        <f>VLOOKUP(C4553,#REF!, 2,FALSE)</f>
        <v>#REF!</v>
      </c>
      <c r="BM4553" s="191" t="s">
        <v>9305</v>
      </c>
      <c r="BN4553" s="191" t="s">
        <v>3203</v>
      </c>
      <c r="BO4553" s="191" t="s">
        <v>9306</v>
      </c>
      <c r="BU4553" s="191" t="s">
        <v>9305</v>
      </c>
      <c r="BV4553" s="191" t="s">
        <v>3203</v>
      </c>
      <c r="BW4553" s="191" t="s">
        <v>9306</v>
      </c>
    </row>
    <row r="4554" spans="51:75" x14ac:dyDescent="0.3">
      <c r="AY4554" s="251" t="e">
        <f>VLOOKUP(C4554,#REF!, 2,FALSE)</f>
        <v>#REF!</v>
      </c>
      <c r="BM4554" s="191" t="s">
        <v>9308</v>
      </c>
      <c r="BN4554" s="191" t="s">
        <v>16989</v>
      </c>
      <c r="BO4554" s="191" t="s">
        <v>9309</v>
      </c>
      <c r="BU4554" s="191" t="s">
        <v>9308</v>
      </c>
      <c r="BV4554" s="191" t="s">
        <v>16989</v>
      </c>
      <c r="BW4554" s="191" t="s">
        <v>9309</v>
      </c>
    </row>
    <row r="4555" spans="51:75" x14ac:dyDescent="0.3">
      <c r="AY4555" s="251" t="e">
        <f>VLOOKUP(C4555,#REF!, 2,FALSE)</f>
        <v>#REF!</v>
      </c>
      <c r="BM4555" s="191" t="s">
        <v>9310</v>
      </c>
      <c r="BN4555" s="191" t="s">
        <v>3203</v>
      </c>
      <c r="BO4555" s="191" t="s">
        <v>7629</v>
      </c>
      <c r="BU4555" s="191" t="s">
        <v>9310</v>
      </c>
      <c r="BV4555" s="191" t="s">
        <v>3203</v>
      </c>
      <c r="BW4555" s="191" t="s">
        <v>7629</v>
      </c>
    </row>
    <row r="4556" spans="51:75" x14ac:dyDescent="0.3">
      <c r="AY4556" s="251" t="e">
        <f>VLOOKUP(C4556,#REF!, 2,FALSE)</f>
        <v>#REF!</v>
      </c>
      <c r="BM4556" s="191" t="s">
        <v>9311</v>
      </c>
      <c r="BN4556" s="191" t="s">
        <v>16989</v>
      </c>
      <c r="BO4556" s="191" t="s">
        <v>7035</v>
      </c>
      <c r="BU4556" s="191" t="s">
        <v>9311</v>
      </c>
      <c r="BV4556" s="191" t="s">
        <v>16989</v>
      </c>
      <c r="BW4556" s="191" t="s">
        <v>7035</v>
      </c>
    </row>
    <row r="4557" spans="51:75" x14ac:dyDescent="0.3">
      <c r="AY4557" s="251" t="e">
        <f>VLOOKUP(C4557,#REF!, 2,FALSE)</f>
        <v>#REF!</v>
      </c>
      <c r="BM4557" s="191" t="s">
        <v>9312</v>
      </c>
      <c r="BN4557" s="191" t="s">
        <v>2984</v>
      </c>
      <c r="BO4557" s="191" t="s">
        <v>9219</v>
      </c>
      <c r="BU4557" s="191" t="s">
        <v>9312</v>
      </c>
      <c r="BV4557" s="191" t="s">
        <v>2984</v>
      </c>
      <c r="BW4557" s="191" t="s">
        <v>9219</v>
      </c>
    </row>
    <row r="4558" spans="51:75" x14ac:dyDescent="0.3">
      <c r="AY4558" s="251" t="e">
        <f>VLOOKUP(C4558,#REF!, 2,FALSE)</f>
        <v>#REF!</v>
      </c>
      <c r="BM4558" s="191" t="s">
        <v>1629</v>
      </c>
      <c r="BN4558" s="191" t="s">
        <v>1343</v>
      </c>
      <c r="BO4558" s="191" t="s">
        <v>9176</v>
      </c>
      <c r="BU4558" s="191" t="s">
        <v>1629</v>
      </c>
      <c r="BV4558" s="191" t="s">
        <v>1343</v>
      </c>
      <c r="BW4558" s="191" t="s">
        <v>9176</v>
      </c>
    </row>
    <row r="4559" spans="51:75" x14ac:dyDescent="0.3">
      <c r="AY4559" s="251" t="e">
        <f>VLOOKUP(C4559,#REF!, 2,FALSE)</f>
        <v>#REF!</v>
      </c>
      <c r="BM4559" s="191" t="s">
        <v>9313</v>
      </c>
      <c r="BN4559" s="191" t="s">
        <v>1343</v>
      </c>
      <c r="BO4559" s="191" t="s">
        <v>9231</v>
      </c>
      <c r="BU4559" s="191" t="s">
        <v>9313</v>
      </c>
      <c r="BV4559" s="191" t="s">
        <v>1343</v>
      </c>
      <c r="BW4559" s="191" t="s">
        <v>9231</v>
      </c>
    </row>
    <row r="4560" spans="51:75" x14ac:dyDescent="0.3">
      <c r="AY4560" s="251" t="e">
        <f>VLOOKUP(C4560,#REF!, 2,FALSE)</f>
        <v>#REF!</v>
      </c>
      <c r="BM4560" s="191" t="s">
        <v>1630</v>
      </c>
      <c r="BN4560" s="191" t="s">
        <v>1343</v>
      </c>
      <c r="BO4560" s="191" t="s">
        <v>9231</v>
      </c>
      <c r="BU4560" s="191" t="s">
        <v>1630</v>
      </c>
      <c r="BV4560" s="191" t="s">
        <v>1343</v>
      </c>
      <c r="BW4560" s="191" t="s">
        <v>9231</v>
      </c>
    </row>
    <row r="4561" spans="51:75" x14ac:dyDescent="0.3">
      <c r="AY4561" s="251" t="e">
        <f>VLOOKUP(C4561,#REF!, 2,FALSE)</f>
        <v>#REF!</v>
      </c>
      <c r="BM4561" s="191" t="s">
        <v>1631</v>
      </c>
      <c r="BN4561" s="191" t="s">
        <v>3046</v>
      </c>
      <c r="BO4561" s="191" t="s">
        <v>9315</v>
      </c>
      <c r="BU4561" s="191" t="s">
        <v>1631</v>
      </c>
      <c r="BV4561" s="191" t="s">
        <v>3046</v>
      </c>
      <c r="BW4561" s="191" t="s">
        <v>9315</v>
      </c>
    </row>
    <row r="4562" spans="51:75" x14ac:dyDescent="0.3">
      <c r="AY4562" s="251" t="e">
        <f>VLOOKUP(C4562,#REF!, 2,FALSE)</f>
        <v>#REF!</v>
      </c>
      <c r="BM4562" s="191" t="s">
        <v>9316</v>
      </c>
      <c r="BN4562" s="191" t="s">
        <v>16989</v>
      </c>
      <c r="BO4562" s="191" t="s">
        <v>4455</v>
      </c>
      <c r="BU4562" s="191" t="s">
        <v>9316</v>
      </c>
      <c r="BV4562" s="191" t="s">
        <v>16989</v>
      </c>
      <c r="BW4562" s="191" t="s">
        <v>4455</v>
      </c>
    </row>
    <row r="4563" spans="51:75" x14ac:dyDescent="0.3">
      <c r="AY4563" s="251" t="e">
        <f>VLOOKUP(C4563,#REF!, 2,FALSE)</f>
        <v>#REF!</v>
      </c>
      <c r="BM4563" s="191" t="s">
        <v>301</v>
      </c>
      <c r="BN4563" s="191" t="s">
        <v>16989</v>
      </c>
      <c r="BO4563" s="191" t="s">
        <v>2054</v>
      </c>
      <c r="BU4563" s="191" t="s">
        <v>301</v>
      </c>
      <c r="BV4563" s="191" t="s">
        <v>16989</v>
      </c>
      <c r="BW4563" s="191" t="s">
        <v>2054</v>
      </c>
    </row>
    <row r="4564" spans="51:75" x14ac:dyDescent="0.3">
      <c r="AY4564" s="251" t="e">
        <f>VLOOKUP(C4564,#REF!, 2,FALSE)</f>
        <v>#REF!</v>
      </c>
      <c r="BM4564" s="191" t="s">
        <v>302</v>
      </c>
      <c r="BN4564" s="191" t="s">
        <v>16989</v>
      </c>
      <c r="BO4564" s="191" t="s">
        <v>7172</v>
      </c>
      <c r="BU4564" s="191" t="s">
        <v>302</v>
      </c>
      <c r="BV4564" s="191" t="s">
        <v>16989</v>
      </c>
      <c r="BW4564" s="191" t="s">
        <v>7172</v>
      </c>
    </row>
    <row r="4565" spans="51:75" x14ac:dyDescent="0.3">
      <c r="AY4565" s="251" t="e">
        <f>VLOOKUP(C4565,#REF!, 2,FALSE)</f>
        <v>#REF!</v>
      </c>
      <c r="BM4565" s="191" t="s">
        <v>9317</v>
      </c>
      <c r="BN4565" s="191" t="s">
        <v>16989</v>
      </c>
      <c r="BO4565" s="191" t="s">
        <v>8682</v>
      </c>
      <c r="BU4565" s="191" t="s">
        <v>9317</v>
      </c>
      <c r="BV4565" s="191" t="s">
        <v>16989</v>
      </c>
      <c r="BW4565" s="191" t="s">
        <v>8682</v>
      </c>
    </row>
    <row r="4566" spans="51:75" x14ac:dyDescent="0.3">
      <c r="AY4566" s="251" t="e">
        <f>VLOOKUP(C4566,#REF!, 2,FALSE)</f>
        <v>#REF!</v>
      </c>
      <c r="BM4566" s="191" t="s">
        <v>9318</v>
      </c>
      <c r="BN4566" s="191" t="s">
        <v>16989</v>
      </c>
      <c r="BO4566" s="191" t="s">
        <v>9319</v>
      </c>
      <c r="BU4566" s="191" t="s">
        <v>9318</v>
      </c>
      <c r="BV4566" s="191" t="s">
        <v>16989</v>
      </c>
      <c r="BW4566" s="191" t="s">
        <v>9319</v>
      </c>
    </row>
    <row r="4567" spans="51:75" x14ac:dyDescent="0.3">
      <c r="AY4567" s="251" t="e">
        <f>VLOOKUP(C4567,#REF!, 2,FALSE)</f>
        <v>#REF!</v>
      </c>
      <c r="BM4567" s="191" t="s">
        <v>9320</v>
      </c>
      <c r="BN4567" s="191" t="s">
        <v>1343</v>
      </c>
      <c r="BO4567" s="191" t="s">
        <v>9321</v>
      </c>
      <c r="BU4567" s="191" t="s">
        <v>9320</v>
      </c>
      <c r="BV4567" s="191" t="s">
        <v>1343</v>
      </c>
      <c r="BW4567" s="191" t="s">
        <v>9321</v>
      </c>
    </row>
    <row r="4568" spans="51:75" x14ac:dyDescent="0.3">
      <c r="AY4568" s="251" t="e">
        <f>VLOOKUP(C4568,#REF!, 2,FALSE)</f>
        <v>#REF!</v>
      </c>
      <c r="BM4568" s="191" t="s">
        <v>9322</v>
      </c>
      <c r="BN4568" s="191" t="s">
        <v>1343</v>
      </c>
      <c r="BO4568" s="191" t="s">
        <v>5990</v>
      </c>
      <c r="BU4568" s="191" t="s">
        <v>9322</v>
      </c>
      <c r="BV4568" s="191" t="s">
        <v>1343</v>
      </c>
      <c r="BW4568" s="191" t="s">
        <v>5990</v>
      </c>
    </row>
    <row r="4569" spans="51:75" x14ac:dyDescent="0.3">
      <c r="AY4569" s="251" t="e">
        <f>VLOOKUP(C4569,#REF!, 2,FALSE)</f>
        <v>#REF!</v>
      </c>
      <c r="BM4569" s="191" t="s">
        <v>9323</v>
      </c>
      <c r="BN4569" s="191" t="s">
        <v>1343</v>
      </c>
      <c r="BO4569" s="191" t="s">
        <v>9324</v>
      </c>
      <c r="BU4569" s="191" t="s">
        <v>9323</v>
      </c>
      <c r="BV4569" s="191" t="s">
        <v>1343</v>
      </c>
      <c r="BW4569" s="191" t="s">
        <v>9324</v>
      </c>
    </row>
    <row r="4570" spans="51:75" x14ac:dyDescent="0.3">
      <c r="AY4570" s="251" t="e">
        <f>VLOOKUP(C4570,#REF!, 2,FALSE)</f>
        <v>#REF!</v>
      </c>
      <c r="BM4570" s="191" t="s">
        <v>9325</v>
      </c>
      <c r="BN4570" s="191" t="s">
        <v>1343</v>
      </c>
      <c r="BO4570" s="191" t="s">
        <v>7581</v>
      </c>
      <c r="BU4570" s="191" t="s">
        <v>9325</v>
      </c>
      <c r="BV4570" s="191" t="s">
        <v>1343</v>
      </c>
      <c r="BW4570" s="191" t="s">
        <v>7581</v>
      </c>
    </row>
    <row r="4571" spans="51:75" x14ac:dyDescent="0.3">
      <c r="AY4571" s="251" t="e">
        <f>VLOOKUP(C4571,#REF!, 2,FALSE)</f>
        <v>#REF!</v>
      </c>
      <c r="BM4571" s="191" t="s">
        <v>9326</v>
      </c>
      <c r="BN4571" s="191" t="s">
        <v>1343</v>
      </c>
      <c r="BO4571" s="191" t="s">
        <v>3596</v>
      </c>
      <c r="BU4571" s="191" t="s">
        <v>9326</v>
      </c>
      <c r="BV4571" s="191" t="s">
        <v>1343</v>
      </c>
      <c r="BW4571" s="191" t="s">
        <v>3596</v>
      </c>
    </row>
    <row r="4572" spans="51:75" x14ac:dyDescent="0.3">
      <c r="AY4572" s="251" t="e">
        <f>VLOOKUP(C4572,#REF!, 2,FALSE)</f>
        <v>#REF!</v>
      </c>
      <c r="BM4572" s="191" t="s">
        <v>9327</v>
      </c>
      <c r="BN4572" s="191" t="s">
        <v>16989</v>
      </c>
      <c r="BO4572" s="191" t="s">
        <v>9328</v>
      </c>
      <c r="BU4572" s="191" t="s">
        <v>9327</v>
      </c>
      <c r="BV4572" s="191" t="s">
        <v>16989</v>
      </c>
      <c r="BW4572" s="191" t="s">
        <v>9328</v>
      </c>
    </row>
    <row r="4573" spans="51:75" x14ac:dyDescent="0.3">
      <c r="AY4573" s="251" t="e">
        <f>VLOOKUP(C4573,#REF!, 2,FALSE)</f>
        <v>#REF!</v>
      </c>
      <c r="BM4573" s="191" t="s">
        <v>1632</v>
      </c>
      <c r="BN4573" s="191" t="s">
        <v>16989</v>
      </c>
      <c r="BO4573" s="191" t="s">
        <v>8791</v>
      </c>
      <c r="BU4573" s="191" t="s">
        <v>1632</v>
      </c>
      <c r="BV4573" s="191" t="s">
        <v>16989</v>
      </c>
      <c r="BW4573" s="191" t="s">
        <v>8791</v>
      </c>
    </row>
    <row r="4574" spans="51:75" x14ac:dyDescent="0.3">
      <c r="AY4574" s="251" t="e">
        <f>VLOOKUP(C4574,#REF!, 2,FALSE)</f>
        <v>#REF!</v>
      </c>
      <c r="BM4574" s="191" t="s">
        <v>9329</v>
      </c>
      <c r="BN4574" s="191" t="s">
        <v>16989</v>
      </c>
      <c r="BO4574" s="191" t="s">
        <v>2511</v>
      </c>
      <c r="BU4574" s="191" t="s">
        <v>9329</v>
      </c>
      <c r="BV4574" s="191" t="s">
        <v>16989</v>
      </c>
      <c r="BW4574" s="191" t="s">
        <v>2511</v>
      </c>
    </row>
    <row r="4575" spans="51:75" x14ac:dyDescent="0.3">
      <c r="AY4575" s="251" t="e">
        <f>VLOOKUP(C4575,#REF!, 2,FALSE)</f>
        <v>#REF!</v>
      </c>
      <c r="BM4575" s="191" t="s">
        <v>9330</v>
      </c>
      <c r="BN4575" s="191" t="s">
        <v>16989</v>
      </c>
      <c r="BO4575" s="191" t="s">
        <v>7035</v>
      </c>
      <c r="BU4575" s="191" t="s">
        <v>9330</v>
      </c>
      <c r="BV4575" s="191" t="s">
        <v>16989</v>
      </c>
      <c r="BW4575" s="191" t="s">
        <v>7035</v>
      </c>
    </row>
    <row r="4576" spans="51:75" x14ac:dyDescent="0.3">
      <c r="AY4576" s="251" t="e">
        <f>VLOOKUP(C4576,#REF!, 2,FALSE)</f>
        <v>#REF!</v>
      </c>
      <c r="BM4576" s="191" t="s">
        <v>9331</v>
      </c>
      <c r="BN4576" s="191" t="s">
        <v>1343</v>
      </c>
      <c r="BO4576" s="191" t="s">
        <v>9332</v>
      </c>
      <c r="BU4576" s="191" t="s">
        <v>9331</v>
      </c>
      <c r="BV4576" s="191" t="s">
        <v>1343</v>
      </c>
      <c r="BW4576" s="191" t="s">
        <v>9332</v>
      </c>
    </row>
    <row r="4577" spans="51:75" x14ac:dyDescent="0.3">
      <c r="AY4577" s="251" t="e">
        <f>VLOOKUP(C4577,#REF!, 2,FALSE)</f>
        <v>#REF!</v>
      </c>
      <c r="BM4577" s="191" t="s">
        <v>1633</v>
      </c>
      <c r="BN4577" s="191" t="s">
        <v>3203</v>
      </c>
      <c r="BO4577" s="191" t="s">
        <v>9333</v>
      </c>
      <c r="BU4577" s="191" t="s">
        <v>1633</v>
      </c>
      <c r="BV4577" s="191" t="s">
        <v>3203</v>
      </c>
      <c r="BW4577" s="191" t="s">
        <v>9333</v>
      </c>
    </row>
    <row r="4578" spans="51:75" x14ac:dyDescent="0.3">
      <c r="AY4578" s="251" t="e">
        <f>VLOOKUP(C4578,#REF!, 2,FALSE)</f>
        <v>#REF!</v>
      </c>
      <c r="BM4578" s="191" t="s">
        <v>9334</v>
      </c>
      <c r="BN4578" s="191" t="s">
        <v>613</v>
      </c>
      <c r="BO4578" s="191" t="s">
        <v>2446</v>
      </c>
      <c r="BU4578" s="191" t="s">
        <v>9334</v>
      </c>
      <c r="BV4578" s="191" t="s">
        <v>613</v>
      </c>
      <c r="BW4578" s="191" t="s">
        <v>2446</v>
      </c>
    </row>
    <row r="4579" spans="51:75" x14ac:dyDescent="0.3">
      <c r="AY4579" s="251" t="e">
        <f>VLOOKUP(C4579,#REF!, 2,FALSE)</f>
        <v>#REF!</v>
      </c>
      <c r="BM4579" s="191" t="s">
        <v>1634</v>
      </c>
      <c r="BN4579" s="191" t="s">
        <v>3203</v>
      </c>
      <c r="BO4579" s="191" t="s">
        <v>9335</v>
      </c>
      <c r="BU4579" s="191" t="s">
        <v>1634</v>
      </c>
      <c r="BV4579" s="191" t="s">
        <v>3203</v>
      </c>
      <c r="BW4579" s="191" t="s">
        <v>9335</v>
      </c>
    </row>
    <row r="4580" spans="51:75" x14ac:dyDescent="0.3">
      <c r="AY4580" s="251" t="e">
        <f>VLOOKUP(C4580,#REF!, 2,FALSE)</f>
        <v>#REF!</v>
      </c>
      <c r="BM4580" s="191" t="s">
        <v>9336</v>
      </c>
      <c r="BN4580" s="191" t="s">
        <v>863</v>
      </c>
      <c r="BO4580" s="191" t="s">
        <v>9337</v>
      </c>
      <c r="BU4580" s="191" t="s">
        <v>9336</v>
      </c>
      <c r="BV4580" s="191" t="s">
        <v>863</v>
      </c>
      <c r="BW4580" s="191" t="s">
        <v>9337</v>
      </c>
    </row>
    <row r="4581" spans="51:75" x14ac:dyDescent="0.3">
      <c r="AY4581" s="251" t="e">
        <f>VLOOKUP(C4581,#REF!, 2,FALSE)</f>
        <v>#REF!</v>
      </c>
      <c r="BM4581" s="191" t="s">
        <v>1635</v>
      </c>
      <c r="BN4581" s="191" t="s">
        <v>1343</v>
      </c>
      <c r="BO4581" s="191" t="s">
        <v>9189</v>
      </c>
      <c r="BU4581" s="191" t="s">
        <v>1635</v>
      </c>
      <c r="BV4581" s="191" t="s">
        <v>1343</v>
      </c>
      <c r="BW4581" s="191" t="s">
        <v>9189</v>
      </c>
    </row>
    <row r="4582" spans="51:75" x14ac:dyDescent="0.3">
      <c r="AY4582" s="251" t="e">
        <f>VLOOKUP(C4582,#REF!, 2,FALSE)</f>
        <v>#REF!</v>
      </c>
      <c r="BM4582" s="191" t="s">
        <v>9338</v>
      </c>
      <c r="BN4582" s="191" t="s">
        <v>863</v>
      </c>
      <c r="BO4582" s="191" t="s">
        <v>3931</v>
      </c>
      <c r="BU4582" s="191" t="s">
        <v>9338</v>
      </c>
      <c r="BV4582" s="191" t="s">
        <v>863</v>
      </c>
      <c r="BW4582" s="191" t="s">
        <v>3931</v>
      </c>
    </row>
    <row r="4583" spans="51:75" x14ac:dyDescent="0.3">
      <c r="AY4583" s="251" t="e">
        <f>VLOOKUP(C4583,#REF!, 2,FALSE)</f>
        <v>#REF!</v>
      </c>
      <c r="BM4583" s="191" t="s">
        <v>9339</v>
      </c>
      <c r="BN4583" s="191" t="s">
        <v>620</v>
      </c>
      <c r="BO4583" s="191" t="s">
        <v>4042</v>
      </c>
      <c r="BU4583" s="191" t="s">
        <v>9339</v>
      </c>
      <c r="BV4583" s="191" t="s">
        <v>620</v>
      </c>
      <c r="BW4583" s="191" t="s">
        <v>4042</v>
      </c>
    </row>
    <row r="4584" spans="51:75" x14ac:dyDescent="0.3">
      <c r="AY4584" s="251" t="e">
        <f>VLOOKUP(C4584,#REF!, 2,FALSE)</f>
        <v>#REF!</v>
      </c>
      <c r="BM4584" s="191" t="s">
        <v>9341</v>
      </c>
      <c r="BN4584" s="191" t="s">
        <v>1343</v>
      </c>
      <c r="BO4584" s="191" t="s">
        <v>9343</v>
      </c>
      <c r="BU4584" s="191" t="s">
        <v>9341</v>
      </c>
      <c r="BV4584" s="191" t="s">
        <v>1343</v>
      </c>
      <c r="BW4584" s="191" t="s">
        <v>9343</v>
      </c>
    </row>
    <row r="4585" spans="51:75" x14ac:dyDescent="0.3">
      <c r="AY4585" s="251" t="e">
        <f>VLOOKUP(C4585,#REF!, 2,FALSE)</f>
        <v>#REF!</v>
      </c>
      <c r="BM4585" s="191" t="s">
        <v>9344</v>
      </c>
      <c r="BN4585" s="191" t="s">
        <v>617</v>
      </c>
      <c r="BO4585" s="191" t="s">
        <v>9345</v>
      </c>
      <c r="BU4585" s="191" t="s">
        <v>9344</v>
      </c>
      <c r="BV4585" s="191" t="s">
        <v>617</v>
      </c>
      <c r="BW4585" s="191" t="s">
        <v>9345</v>
      </c>
    </row>
    <row r="4586" spans="51:75" x14ac:dyDescent="0.3">
      <c r="AY4586" s="251" t="e">
        <f>VLOOKUP(C4586,#REF!, 2,FALSE)</f>
        <v>#REF!</v>
      </c>
      <c r="BM4586" s="191" t="s">
        <v>9346</v>
      </c>
      <c r="BN4586" s="191" t="s">
        <v>2980</v>
      </c>
      <c r="BO4586" s="191" t="s">
        <v>7817</v>
      </c>
      <c r="BU4586" s="191" t="s">
        <v>9346</v>
      </c>
      <c r="BV4586" s="191" t="s">
        <v>2980</v>
      </c>
      <c r="BW4586" s="191" t="s">
        <v>7817</v>
      </c>
    </row>
    <row r="4587" spans="51:75" x14ac:dyDescent="0.3">
      <c r="AY4587" s="251" t="e">
        <f>VLOOKUP(C4587,#REF!, 2,FALSE)</f>
        <v>#REF!</v>
      </c>
      <c r="BM4587" s="191" t="s">
        <v>9347</v>
      </c>
      <c r="BN4587" s="191" t="s">
        <v>2980</v>
      </c>
      <c r="BO4587" s="191" t="s">
        <v>9348</v>
      </c>
      <c r="BU4587" s="191" t="s">
        <v>9347</v>
      </c>
      <c r="BV4587" s="191" t="s">
        <v>2980</v>
      </c>
      <c r="BW4587" s="191" t="s">
        <v>9348</v>
      </c>
    </row>
    <row r="4588" spans="51:75" x14ac:dyDescent="0.3">
      <c r="AY4588" s="251" t="e">
        <f>VLOOKUP(C4588,#REF!, 2,FALSE)</f>
        <v>#REF!</v>
      </c>
      <c r="BM4588" s="191" t="s">
        <v>9349</v>
      </c>
      <c r="BN4588" s="191" t="s">
        <v>3253</v>
      </c>
      <c r="BO4588" s="191" t="s">
        <v>3031</v>
      </c>
      <c r="BU4588" s="191" t="s">
        <v>9349</v>
      </c>
      <c r="BV4588" s="191" t="s">
        <v>3253</v>
      </c>
      <c r="BW4588" s="191" t="s">
        <v>3031</v>
      </c>
    </row>
    <row r="4589" spans="51:75" x14ac:dyDescent="0.3">
      <c r="AY4589" s="251" t="e">
        <f>VLOOKUP(C4589,#REF!, 2,FALSE)</f>
        <v>#REF!</v>
      </c>
      <c r="BM4589" s="191" t="s">
        <v>9350</v>
      </c>
      <c r="BN4589" s="191" t="s">
        <v>613</v>
      </c>
      <c r="BO4589" s="191" t="s">
        <v>3871</v>
      </c>
      <c r="BU4589" s="191" t="s">
        <v>9350</v>
      </c>
      <c r="BV4589" s="191" t="s">
        <v>613</v>
      </c>
      <c r="BW4589" s="191" t="s">
        <v>3871</v>
      </c>
    </row>
    <row r="4590" spans="51:75" x14ac:dyDescent="0.3">
      <c r="AY4590" s="251" t="e">
        <f>VLOOKUP(C4590,#REF!, 2,FALSE)</f>
        <v>#REF!</v>
      </c>
      <c r="BM4590" s="191" t="s">
        <v>9351</v>
      </c>
      <c r="BN4590" s="191" t="s">
        <v>1343</v>
      </c>
      <c r="BO4590" s="191" t="s">
        <v>1087</v>
      </c>
      <c r="BU4590" s="191" t="s">
        <v>9351</v>
      </c>
      <c r="BV4590" s="191" t="s">
        <v>1343</v>
      </c>
      <c r="BW4590" s="191" t="s">
        <v>1087</v>
      </c>
    </row>
    <row r="4591" spans="51:75" x14ac:dyDescent="0.3">
      <c r="AY4591" s="251" t="e">
        <f>VLOOKUP(C4591,#REF!, 2,FALSE)</f>
        <v>#REF!</v>
      </c>
      <c r="BM4591" s="191" t="s">
        <v>9352</v>
      </c>
      <c r="BN4591" s="191" t="s">
        <v>695</v>
      </c>
      <c r="BO4591" s="191" t="s">
        <v>9353</v>
      </c>
      <c r="BU4591" s="191" t="s">
        <v>9352</v>
      </c>
      <c r="BV4591" s="191" t="s">
        <v>695</v>
      </c>
      <c r="BW4591" s="191" t="s">
        <v>9353</v>
      </c>
    </row>
    <row r="4592" spans="51:75" x14ac:dyDescent="0.3">
      <c r="AY4592" s="251" t="e">
        <f>VLOOKUP(C4592,#REF!, 2,FALSE)</f>
        <v>#REF!</v>
      </c>
      <c r="BM4592" s="191" t="s">
        <v>9354</v>
      </c>
      <c r="BN4592" s="191" t="s">
        <v>3253</v>
      </c>
      <c r="BO4592" s="191" t="s">
        <v>9016</v>
      </c>
      <c r="BU4592" s="191" t="s">
        <v>9354</v>
      </c>
      <c r="BV4592" s="191" t="s">
        <v>3253</v>
      </c>
      <c r="BW4592" s="191" t="s">
        <v>9016</v>
      </c>
    </row>
    <row r="4593" spans="51:75" x14ac:dyDescent="0.3">
      <c r="AY4593" s="251" t="e">
        <f>VLOOKUP(C4593,#REF!, 2,FALSE)</f>
        <v>#REF!</v>
      </c>
      <c r="BM4593" s="191" t="s">
        <v>9355</v>
      </c>
      <c r="BN4593" s="191" t="s">
        <v>664</v>
      </c>
      <c r="BO4593" s="191" t="s">
        <v>9357</v>
      </c>
      <c r="BU4593" s="191" t="s">
        <v>9355</v>
      </c>
      <c r="BV4593" s="191" t="s">
        <v>664</v>
      </c>
      <c r="BW4593" s="191" t="s">
        <v>9357</v>
      </c>
    </row>
    <row r="4594" spans="51:75" x14ac:dyDescent="0.3">
      <c r="AY4594" s="251" t="e">
        <f>VLOOKUP(C4594,#REF!, 2,FALSE)</f>
        <v>#REF!</v>
      </c>
      <c r="BM4594" s="191" t="s">
        <v>579</v>
      </c>
      <c r="BN4594" s="191" t="s">
        <v>788</v>
      </c>
      <c r="BO4594" s="191" t="s">
        <v>9358</v>
      </c>
      <c r="BU4594" s="191" t="s">
        <v>579</v>
      </c>
      <c r="BV4594" s="191" t="s">
        <v>788</v>
      </c>
      <c r="BW4594" s="191" t="s">
        <v>9358</v>
      </c>
    </row>
    <row r="4595" spans="51:75" x14ac:dyDescent="0.3">
      <c r="AY4595" s="251" t="e">
        <f>VLOOKUP(C4595,#REF!, 2,FALSE)</f>
        <v>#REF!</v>
      </c>
      <c r="BM4595" s="191" t="s">
        <v>570</v>
      </c>
      <c r="BN4595" s="191" t="s">
        <v>779</v>
      </c>
      <c r="BO4595" s="191" t="s">
        <v>4575</v>
      </c>
      <c r="BU4595" s="191" t="s">
        <v>570</v>
      </c>
      <c r="BV4595" s="191" t="s">
        <v>779</v>
      </c>
      <c r="BW4595" s="191" t="s">
        <v>4575</v>
      </c>
    </row>
    <row r="4596" spans="51:75" x14ac:dyDescent="0.3">
      <c r="AY4596" s="251" t="e">
        <f>VLOOKUP(C4596,#REF!, 2,FALSE)</f>
        <v>#REF!</v>
      </c>
      <c r="BM4596" s="191" t="s">
        <v>9359</v>
      </c>
      <c r="BN4596" s="191" t="s">
        <v>3203</v>
      </c>
      <c r="BO4596" s="191" t="s">
        <v>9360</v>
      </c>
      <c r="BU4596" s="191" t="s">
        <v>9359</v>
      </c>
      <c r="BV4596" s="191" t="s">
        <v>3203</v>
      </c>
      <c r="BW4596" s="191" t="s">
        <v>9360</v>
      </c>
    </row>
    <row r="4597" spans="51:75" x14ac:dyDescent="0.3">
      <c r="AY4597" s="251" t="e">
        <f>VLOOKUP(C4597,#REF!, 2,FALSE)</f>
        <v>#REF!</v>
      </c>
      <c r="BM4597" s="191" t="s">
        <v>571</v>
      </c>
      <c r="BN4597" s="191" t="s">
        <v>638</v>
      </c>
      <c r="BO4597" s="191" t="s">
        <v>4554</v>
      </c>
      <c r="BU4597" s="191" t="s">
        <v>571</v>
      </c>
      <c r="BV4597" s="191" t="s">
        <v>638</v>
      </c>
      <c r="BW4597" s="191" t="s">
        <v>4554</v>
      </c>
    </row>
    <row r="4598" spans="51:75" x14ac:dyDescent="0.3">
      <c r="AY4598" s="251" t="e">
        <f>VLOOKUP(C4598,#REF!, 2,FALSE)</f>
        <v>#REF!</v>
      </c>
      <c r="BM4598" s="191" t="s">
        <v>9361</v>
      </c>
      <c r="BN4598" s="191" t="s">
        <v>3046</v>
      </c>
      <c r="BO4598" s="191" t="s">
        <v>3840</v>
      </c>
      <c r="BU4598" s="191" t="s">
        <v>9361</v>
      </c>
      <c r="BV4598" s="191" t="s">
        <v>3046</v>
      </c>
      <c r="BW4598" s="191" t="s">
        <v>3840</v>
      </c>
    </row>
    <row r="4599" spans="51:75" x14ac:dyDescent="0.3">
      <c r="AY4599" s="251" t="e">
        <f>VLOOKUP(C4599,#REF!, 2,FALSE)</f>
        <v>#REF!</v>
      </c>
      <c r="BM4599" s="191" t="s">
        <v>9363</v>
      </c>
      <c r="BN4599" s="191" t="s">
        <v>863</v>
      </c>
      <c r="BO4599" s="191" t="s">
        <v>5161</v>
      </c>
      <c r="BU4599" s="191" t="s">
        <v>9363</v>
      </c>
      <c r="BV4599" s="191" t="s">
        <v>863</v>
      </c>
      <c r="BW4599" s="191" t="s">
        <v>5161</v>
      </c>
    </row>
    <row r="4600" spans="51:75" x14ac:dyDescent="0.3">
      <c r="AY4600" s="251" t="e">
        <f>VLOOKUP(C4600,#REF!, 2,FALSE)</f>
        <v>#REF!</v>
      </c>
      <c r="BM4600" s="191" t="s">
        <v>1636</v>
      </c>
      <c r="BN4600" s="191" t="s">
        <v>3203</v>
      </c>
      <c r="BO4600" s="191" t="s">
        <v>9364</v>
      </c>
      <c r="BU4600" s="191" t="s">
        <v>1636</v>
      </c>
      <c r="BV4600" s="191" t="s">
        <v>3203</v>
      </c>
      <c r="BW4600" s="191" t="s">
        <v>9364</v>
      </c>
    </row>
    <row r="4601" spans="51:75" x14ac:dyDescent="0.3">
      <c r="AY4601" s="251" t="e">
        <f>VLOOKUP(C4601,#REF!, 2,FALSE)</f>
        <v>#REF!</v>
      </c>
      <c r="BM4601" s="191" t="s">
        <v>9365</v>
      </c>
      <c r="BN4601" s="191" t="s">
        <v>2980</v>
      </c>
      <c r="BO4601" s="191" t="s">
        <v>5607</v>
      </c>
      <c r="BU4601" s="191" t="s">
        <v>9365</v>
      </c>
      <c r="BV4601" s="191" t="s">
        <v>2980</v>
      </c>
      <c r="BW4601" s="191" t="s">
        <v>5607</v>
      </c>
    </row>
    <row r="4602" spans="51:75" x14ac:dyDescent="0.3">
      <c r="AY4602" s="251" t="e">
        <f>VLOOKUP(C4602,#REF!, 2,FALSE)</f>
        <v>#REF!</v>
      </c>
      <c r="BM4602" s="191" t="s">
        <v>9366</v>
      </c>
      <c r="BN4602" s="191" t="s">
        <v>659</v>
      </c>
      <c r="BO4602" s="191" t="s">
        <v>4756</v>
      </c>
      <c r="BU4602" s="191" t="s">
        <v>9366</v>
      </c>
      <c r="BV4602" s="191" t="s">
        <v>659</v>
      </c>
      <c r="BW4602" s="191" t="s">
        <v>4756</v>
      </c>
    </row>
    <row r="4603" spans="51:75" x14ac:dyDescent="0.3">
      <c r="AY4603" s="251" t="e">
        <f>VLOOKUP(C4603,#REF!, 2,FALSE)</f>
        <v>#REF!</v>
      </c>
      <c r="BM4603" s="191" t="s">
        <v>9368</v>
      </c>
      <c r="BN4603" s="191" t="s">
        <v>2980</v>
      </c>
      <c r="BO4603" s="191" t="s">
        <v>9369</v>
      </c>
      <c r="BU4603" s="191" t="s">
        <v>9368</v>
      </c>
      <c r="BV4603" s="191" t="s">
        <v>2980</v>
      </c>
      <c r="BW4603" s="191" t="s">
        <v>9369</v>
      </c>
    </row>
    <row r="4604" spans="51:75" x14ac:dyDescent="0.3">
      <c r="AY4604" s="251" t="e">
        <f>VLOOKUP(C4604,#REF!, 2,FALSE)</f>
        <v>#REF!</v>
      </c>
      <c r="BM4604" s="191" t="s">
        <v>9370</v>
      </c>
      <c r="BN4604" s="191" t="s">
        <v>3253</v>
      </c>
      <c r="BO4604" s="191" t="s">
        <v>3012</v>
      </c>
      <c r="BU4604" s="191" t="s">
        <v>9370</v>
      </c>
      <c r="BV4604" s="191" t="s">
        <v>3253</v>
      </c>
      <c r="BW4604" s="191" t="s">
        <v>3012</v>
      </c>
    </row>
    <row r="4605" spans="51:75" x14ac:dyDescent="0.3">
      <c r="AY4605" s="251" t="e">
        <f>VLOOKUP(C4605,#REF!, 2,FALSE)</f>
        <v>#REF!</v>
      </c>
      <c r="BM4605" s="191" t="s">
        <v>9371</v>
      </c>
      <c r="BN4605" s="191" t="s">
        <v>3253</v>
      </c>
      <c r="BO4605" s="191" t="s">
        <v>9372</v>
      </c>
      <c r="BU4605" s="191" t="s">
        <v>9371</v>
      </c>
      <c r="BV4605" s="191" t="s">
        <v>3253</v>
      </c>
      <c r="BW4605" s="191" t="s">
        <v>9372</v>
      </c>
    </row>
    <row r="4606" spans="51:75" x14ac:dyDescent="0.3">
      <c r="AY4606" s="251" t="e">
        <f>VLOOKUP(C4606,#REF!, 2,FALSE)</f>
        <v>#REF!</v>
      </c>
      <c r="BM4606" s="191" t="s">
        <v>9373</v>
      </c>
      <c r="BN4606" s="191" t="s">
        <v>737</v>
      </c>
      <c r="BO4606" s="191" t="s">
        <v>7236</v>
      </c>
      <c r="BU4606" s="191" t="s">
        <v>9373</v>
      </c>
      <c r="BV4606" s="191" t="s">
        <v>737</v>
      </c>
      <c r="BW4606" s="191" t="s">
        <v>7236</v>
      </c>
    </row>
    <row r="4607" spans="51:75" x14ac:dyDescent="0.3">
      <c r="AY4607" s="251" t="e">
        <f>VLOOKUP(C4607,#REF!, 2,FALSE)</f>
        <v>#REF!</v>
      </c>
      <c r="BM4607" s="191" t="s">
        <v>9374</v>
      </c>
      <c r="BN4607" s="191" t="s">
        <v>800</v>
      </c>
      <c r="BO4607" s="191" t="s">
        <v>5904</v>
      </c>
      <c r="BU4607" s="191" t="s">
        <v>9374</v>
      </c>
      <c r="BV4607" s="191" t="s">
        <v>800</v>
      </c>
      <c r="BW4607" s="191" t="s">
        <v>5904</v>
      </c>
    </row>
    <row r="4608" spans="51:75" x14ac:dyDescent="0.3">
      <c r="AY4608" s="251" t="e">
        <f>VLOOKUP(C4608,#REF!, 2,FALSE)</f>
        <v>#REF!</v>
      </c>
      <c r="BM4608" s="191" t="s">
        <v>1637</v>
      </c>
      <c r="BN4608" s="191" t="s">
        <v>798</v>
      </c>
      <c r="BO4608" s="191" t="s">
        <v>9375</v>
      </c>
      <c r="BU4608" s="191" t="s">
        <v>1637</v>
      </c>
      <c r="BV4608" s="191" t="s">
        <v>798</v>
      </c>
      <c r="BW4608" s="191" t="s">
        <v>9375</v>
      </c>
    </row>
    <row r="4609" spans="51:75" x14ac:dyDescent="0.3">
      <c r="AY4609" s="251" t="e">
        <f>VLOOKUP(C4609,#REF!, 2,FALSE)</f>
        <v>#REF!</v>
      </c>
      <c r="BM4609" s="191" t="s">
        <v>1638</v>
      </c>
      <c r="BN4609" s="191" t="s">
        <v>1071</v>
      </c>
      <c r="BO4609" s="191" t="s">
        <v>8667</v>
      </c>
      <c r="BU4609" s="191" t="s">
        <v>1638</v>
      </c>
      <c r="BV4609" s="191" t="s">
        <v>1071</v>
      </c>
      <c r="BW4609" s="191" t="s">
        <v>8667</v>
      </c>
    </row>
    <row r="4610" spans="51:75" x14ac:dyDescent="0.3">
      <c r="AY4610" s="251" t="e">
        <f>VLOOKUP(C4610,#REF!, 2,FALSE)</f>
        <v>#REF!</v>
      </c>
      <c r="BM4610" s="191" t="s">
        <v>9376</v>
      </c>
      <c r="BN4610" s="191" t="s">
        <v>800</v>
      </c>
      <c r="BO4610" s="191" t="s">
        <v>2984</v>
      </c>
      <c r="BU4610" s="191" t="s">
        <v>9376</v>
      </c>
      <c r="BV4610" s="191" t="s">
        <v>800</v>
      </c>
      <c r="BW4610" s="191" t="s">
        <v>2984</v>
      </c>
    </row>
    <row r="4611" spans="51:75" x14ac:dyDescent="0.3">
      <c r="AY4611" s="251" t="e">
        <f>VLOOKUP(C4611,#REF!, 2,FALSE)</f>
        <v>#REF!</v>
      </c>
      <c r="BM4611" s="191" t="s">
        <v>9377</v>
      </c>
      <c r="BN4611" s="191" t="s">
        <v>798</v>
      </c>
      <c r="BO4611" s="191" t="s">
        <v>9378</v>
      </c>
      <c r="BU4611" s="191" t="s">
        <v>9377</v>
      </c>
      <c r="BV4611" s="191" t="s">
        <v>798</v>
      </c>
      <c r="BW4611" s="191" t="s">
        <v>9378</v>
      </c>
    </row>
    <row r="4612" spans="51:75" x14ac:dyDescent="0.3">
      <c r="AY4612" s="251" t="e">
        <f>VLOOKUP(C4612,#REF!, 2,FALSE)</f>
        <v>#REF!</v>
      </c>
      <c r="BM4612" s="191" t="s">
        <v>9379</v>
      </c>
      <c r="BN4612" s="191" t="s">
        <v>779</v>
      </c>
      <c r="BO4612" s="191" t="s">
        <v>8597</v>
      </c>
      <c r="BU4612" s="191" t="s">
        <v>9379</v>
      </c>
      <c r="BV4612" s="191" t="s">
        <v>779</v>
      </c>
      <c r="BW4612" s="191" t="s">
        <v>8597</v>
      </c>
    </row>
    <row r="4613" spans="51:75" x14ac:dyDescent="0.3">
      <c r="AY4613" s="251" t="e">
        <f>VLOOKUP(C4613,#REF!, 2,FALSE)</f>
        <v>#REF!</v>
      </c>
      <c r="BM4613" s="191" t="s">
        <v>9380</v>
      </c>
      <c r="BN4613" s="191" t="s">
        <v>618</v>
      </c>
      <c r="BO4613" s="191" t="s">
        <v>2721</v>
      </c>
      <c r="BU4613" s="191" t="s">
        <v>9380</v>
      </c>
      <c r="BV4613" s="191" t="s">
        <v>618</v>
      </c>
      <c r="BW4613" s="191" t="s">
        <v>2721</v>
      </c>
    </row>
    <row r="4614" spans="51:75" x14ac:dyDescent="0.3">
      <c r="AY4614" s="251" t="e">
        <f>VLOOKUP(C4614,#REF!, 2,FALSE)</f>
        <v>#REF!</v>
      </c>
      <c r="BM4614" s="191" t="s">
        <v>9381</v>
      </c>
      <c r="BN4614" s="191" t="s">
        <v>618</v>
      </c>
      <c r="BO4614" s="191" t="s">
        <v>787</v>
      </c>
      <c r="BU4614" s="191" t="s">
        <v>9381</v>
      </c>
      <c r="BV4614" s="191" t="s">
        <v>618</v>
      </c>
      <c r="BW4614" s="191" t="s">
        <v>787</v>
      </c>
    </row>
    <row r="4615" spans="51:75" x14ac:dyDescent="0.3">
      <c r="AY4615" s="251" t="e">
        <f>VLOOKUP(C4615,#REF!, 2,FALSE)</f>
        <v>#REF!</v>
      </c>
      <c r="BM4615" s="191" t="s">
        <v>9382</v>
      </c>
      <c r="BN4615" s="191" t="s">
        <v>617</v>
      </c>
      <c r="BO4615" s="191" t="s">
        <v>9383</v>
      </c>
      <c r="BU4615" s="191" t="s">
        <v>9382</v>
      </c>
      <c r="BV4615" s="191" t="s">
        <v>617</v>
      </c>
      <c r="BW4615" s="191" t="s">
        <v>9383</v>
      </c>
    </row>
    <row r="4616" spans="51:75" x14ac:dyDescent="0.3">
      <c r="AY4616" s="251" t="e">
        <f>VLOOKUP(C4616,#REF!, 2,FALSE)</f>
        <v>#REF!</v>
      </c>
      <c r="BM4616" s="191" t="s">
        <v>9384</v>
      </c>
      <c r="BN4616" s="191" t="s">
        <v>663</v>
      </c>
      <c r="BO4616" s="191" t="s">
        <v>5141</v>
      </c>
      <c r="BU4616" s="191" t="s">
        <v>9384</v>
      </c>
      <c r="BV4616" s="191" t="s">
        <v>663</v>
      </c>
      <c r="BW4616" s="191" t="s">
        <v>5141</v>
      </c>
    </row>
    <row r="4617" spans="51:75" x14ac:dyDescent="0.3">
      <c r="AY4617" s="251" t="e">
        <f>VLOOKUP(C4617,#REF!, 2,FALSE)</f>
        <v>#REF!</v>
      </c>
      <c r="BM4617" s="191" t="s">
        <v>9386</v>
      </c>
      <c r="BN4617" s="191" t="s">
        <v>663</v>
      </c>
      <c r="BO4617" s="191" t="s">
        <v>9218</v>
      </c>
      <c r="BU4617" s="191" t="s">
        <v>9386</v>
      </c>
      <c r="BV4617" s="191" t="s">
        <v>663</v>
      </c>
      <c r="BW4617" s="191" t="s">
        <v>9218</v>
      </c>
    </row>
    <row r="4618" spans="51:75" x14ac:dyDescent="0.3">
      <c r="AY4618" s="251" t="e">
        <f>VLOOKUP(C4618,#REF!, 2,FALSE)</f>
        <v>#REF!</v>
      </c>
      <c r="BM4618" s="191" t="s">
        <v>9387</v>
      </c>
      <c r="BN4618" s="191" t="s">
        <v>697</v>
      </c>
      <c r="BO4618" s="191" t="s">
        <v>9388</v>
      </c>
      <c r="BU4618" s="191" t="s">
        <v>9387</v>
      </c>
      <c r="BV4618" s="191" t="s">
        <v>697</v>
      </c>
      <c r="BW4618" s="191" t="s">
        <v>9388</v>
      </c>
    </row>
    <row r="4619" spans="51:75" x14ac:dyDescent="0.3">
      <c r="AY4619" s="251" t="e">
        <f>VLOOKUP(C4619,#REF!, 2,FALSE)</f>
        <v>#REF!</v>
      </c>
      <c r="BM4619" s="191" t="s">
        <v>1639</v>
      </c>
      <c r="BN4619" s="191" t="s">
        <v>863</v>
      </c>
      <c r="BO4619" s="191" t="s">
        <v>9389</v>
      </c>
      <c r="BU4619" s="191" t="s">
        <v>1639</v>
      </c>
      <c r="BV4619" s="191" t="s">
        <v>863</v>
      </c>
      <c r="BW4619" s="191" t="s">
        <v>9389</v>
      </c>
    </row>
    <row r="4620" spans="51:75" x14ac:dyDescent="0.3">
      <c r="AY4620" s="251" t="e">
        <f>VLOOKUP(C4620,#REF!, 2,FALSE)</f>
        <v>#REF!</v>
      </c>
      <c r="BM4620" s="191" t="s">
        <v>9390</v>
      </c>
      <c r="BN4620" s="191" t="s">
        <v>863</v>
      </c>
      <c r="BO4620" s="191" t="s">
        <v>3138</v>
      </c>
      <c r="BU4620" s="191" t="s">
        <v>9390</v>
      </c>
      <c r="BV4620" s="191" t="s">
        <v>863</v>
      </c>
      <c r="BW4620" s="191" t="s">
        <v>3138</v>
      </c>
    </row>
    <row r="4621" spans="51:75" x14ac:dyDescent="0.3">
      <c r="AY4621" s="251" t="e">
        <f>VLOOKUP(C4621,#REF!, 2,FALSE)</f>
        <v>#REF!</v>
      </c>
      <c r="BM4621" s="191" t="s">
        <v>1640</v>
      </c>
      <c r="BN4621" s="191" t="s">
        <v>863</v>
      </c>
      <c r="BO4621" s="191" t="s">
        <v>4092</v>
      </c>
      <c r="BU4621" s="191" t="s">
        <v>1640</v>
      </c>
      <c r="BV4621" s="191" t="s">
        <v>863</v>
      </c>
      <c r="BW4621" s="191" t="s">
        <v>4092</v>
      </c>
    </row>
    <row r="4622" spans="51:75" x14ac:dyDescent="0.3">
      <c r="AY4622" s="251" t="e">
        <f>VLOOKUP(C4622,#REF!, 2,FALSE)</f>
        <v>#REF!</v>
      </c>
      <c r="BM4622" s="191" t="s">
        <v>1641</v>
      </c>
      <c r="BN4622" s="191" t="s">
        <v>781</v>
      </c>
      <c r="BO4622" s="191" t="s">
        <v>2165</v>
      </c>
      <c r="BU4622" s="191" t="s">
        <v>1641</v>
      </c>
      <c r="BV4622" s="191" t="s">
        <v>781</v>
      </c>
      <c r="BW4622" s="191" t="s">
        <v>2165</v>
      </c>
    </row>
    <row r="4623" spans="51:75" x14ac:dyDescent="0.3">
      <c r="AY4623" s="251" t="e">
        <f>VLOOKUP(C4623,#REF!, 2,FALSE)</f>
        <v>#REF!</v>
      </c>
      <c r="BM4623" s="191" t="s">
        <v>9392</v>
      </c>
      <c r="BN4623" s="191" t="s">
        <v>614</v>
      </c>
      <c r="BO4623" s="191" t="s">
        <v>9393</v>
      </c>
      <c r="BU4623" s="191" t="s">
        <v>9392</v>
      </c>
      <c r="BV4623" s="191" t="s">
        <v>614</v>
      </c>
      <c r="BW4623" s="191" t="s">
        <v>9393</v>
      </c>
    </row>
    <row r="4624" spans="51:75" x14ac:dyDescent="0.3">
      <c r="AY4624" s="251" t="e">
        <f>VLOOKUP(C4624,#REF!, 2,FALSE)</f>
        <v>#REF!</v>
      </c>
      <c r="BM4624" s="191" t="s">
        <v>9394</v>
      </c>
      <c r="BN4624" s="191" t="s">
        <v>1343</v>
      </c>
      <c r="BO4624" s="191" t="s">
        <v>8496</v>
      </c>
      <c r="BU4624" s="191" t="s">
        <v>9394</v>
      </c>
      <c r="BV4624" s="191" t="s">
        <v>1343</v>
      </c>
      <c r="BW4624" s="191" t="s">
        <v>8496</v>
      </c>
    </row>
    <row r="4625" spans="51:75" x14ac:dyDescent="0.3">
      <c r="AY4625" s="251" t="e">
        <f>VLOOKUP(C4625,#REF!, 2,FALSE)</f>
        <v>#REF!</v>
      </c>
      <c r="BM4625" s="191" t="s">
        <v>581</v>
      </c>
      <c r="BN4625" s="191" t="s">
        <v>667</v>
      </c>
      <c r="BO4625" s="191" t="s">
        <v>9395</v>
      </c>
      <c r="BU4625" s="191" t="s">
        <v>581</v>
      </c>
      <c r="BV4625" s="191" t="s">
        <v>667</v>
      </c>
      <c r="BW4625" s="191" t="s">
        <v>9395</v>
      </c>
    </row>
    <row r="4626" spans="51:75" x14ac:dyDescent="0.3">
      <c r="AY4626" s="251" t="e">
        <f>VLOOKUP(C4626,#REF!, 2,FALSE)</f>
        <v>#REF!</v>
      </c>
      <c r="BM4626" s="191" t="s">
        <v>9396</v>
      </c>
      <c r="BN4626" s="191" t="s">
        <v>811</v>
      </c>
      <c r="BO4626" s="191" t="s">
        <v>1599</v>
      </c>
      <c r="BU4626" s="191" t="s">
        <v>9396</v>
      </c>
      <c r="BV4626" s="191" t="s">
        <v>811</v>
      </c>
      <c r="BW4626" s="191" t="s">
        <v>1599</v>
      </c>
    </row>
    <row r="4627" spans="51:75" x14ac:dyDescent="0.3">
      <c r="AY4627" s="251" t="e">
        <f>VLOOKUP(C4627,#REF!, 2,FALSE)</f>
        <v>#REF!</v>
      </c>
      <c r="BM4627" s="191" t="s">
        <v>9397</v>
      </c>
      <c r="BN4627" s="191" t="s">
        <v>620</v>
      </c>
      <c r="BO4627" s="191" t="s">
        <v>9398</v>
      </c>
      <c r="BU4627" s="191" t="s">
        <v>9397</v>
      </c>
      <c r="BV4627" s="191" t="s">
        <v>620</v>
      </c>
      <c r="BW4627" s="191" t="s">
        <v>9398</v>
      </c>
    </row>
    <row r="4628" spans="51:75" x14ac:dyDescent="0.3">
      <c r="AY4628" s="251" t="e">
        <f>VLOOKUP(C4628,#REF!, 2,FALSE)</f>
        <v>#REF!</v>
      </c>
      <c r="BM4628" s="191" t="s">
        <v>9399</v>
      </c>
      <c r="BN4628" s="191" t="s">
        <v>622</v>
      </c>
      <c r="BO4628" s="191" t="s">
        <v>3869</v>
      </c>
      <c r="BU4628" s="191" t="s">
        <v>9399</v>
      </c>
      <c r="BV4628" s="191" t="s">
        <v>622</v>
      </c>
      <c r="BW4628" s="191" t="s">
        <v>3869</v>
      </c>
    </row>
    <row r="4629" spans="51:75" x14ac:dyDescent="0.3">
      <c r="AY4629" s="251" t="e">
        <f>VLOOKUP(C4629,#REF!, 2,FALSE)</f>
        <v>#REF!</v>
      </c>
      <c r="BM4629" s="191" t="s">
        <v>9400</v>
      </c>
      <c r="BN4629" s="191" t="s">
        <v>3203</v>
      </c>
      <c r="BO4629" s="191" t="s">
        <v>5729</v>
      </c>
      <c r="BU4629" s="191" t="s">
        <v>9400</v>
      </c>
      <c r="BV4629" s="191" t="s">
        <v>3203</v>
      </c>
      <c r="BW4629" s="191" t="s">
        <v>5729</v>
      </c>
    </row>
    <row r="4630" spans="51:75" x14ac:dyDescent="0.3">
      <c r="AY4630" s="251" t="e">
        <f>VLOOKUP(C4630,#REF!, 2,FALSE)</f>
        <v>#REF!</v>
      </c>
      <c r="BM4630" s="191" t="s">
        <v>9401</v>
      </c>
      <c r="BN4630" s="191" t="s">
        <v>842</v>
      </c>
      <c r="BO4630" s="191" t="s">
        <v>6836</v>
      </c>
      <c r="BU4630" s="191" t="s">
        <v>9401</v>
      </c>
      <c r="BV4630" s="191" t="s">
        <v>842</v>
      </c>
      <c r="BW4630" s="191" t="s">
        <v>6836</v>
      </c>
    </row>
    <row r="4631" spans="51:75" x14ac:dyDescent="0.3">
      <c r="AY4631" s="251" t="e">
        <f>VLOOKUP(C4631,#REF!, 2,FALSE)</f>
        <v>#REF!</v>
      </c>
      <c r="BM4631" s="191" t="s">
        <v>9402</v>
      </c>
      <c r="BN4631" s="191" t="s">
        <v>3006</v>
      </c>
      <c r="BO4631" s="191" t="s">
        <v>8665</v>
      </c>
      <c r="BU4631" s="191" t="s">
        <v>9402</v>
      </c>
      <c r="BV4631" s="191" t="s">
        <v>3006</v>
      </c>
      <c r="BW4631" s="191" t="s">
        <v>8665</v>
      </c>
    </row>
    <row r="4632" spans="51:75" x14ac:dyDescent="0.3">
      <c r="AY4632" s="251" t="e">
        <f>VLOOKUP(C4632,#REF!, 2,FALSE)</f>
        <v>#REF!</v>
      </c>
      <c r="BM4632" s="191" t="s">
        <v>1642</v>
      </c>
      <c r="BN4632" s="191" t="s">
        <v>3203</v>
      </c>
      <c r="BO4632" s="191" t="s">
        <v>9403</v>
      </c>
      <c r="BU4632" s="191" t="s">
        <v>1642</v>
      </c>
      <c r="BV4632" s="191" t="s">
        <v>3203</v>
      </c>
      <c r="BW4632" s="191" t="s">
        <v>9403</v>
      </c>
    </row>
    <row r="4633" spans="51:75" x14ac:dyDescent="0.3">
      <c r="AY4633" s="251" t="e">
        <f>VLOOKUP(C4633,#REF!, 2,FALSE)</f>
        <v>#REF!</v>
      </c>
      <c r="BM4633" s="191" t="s">
        <v>1643</v>
      </c>
      <c r="BN4633" s="191" t="s">
        <v>788</v>
      </c>
      <c r="BO4633" s="191" t="s">
        <v>3587</v>
      </c>
      <c r="BU4633" s="191" t="s">
        <v>1643</v>
      </c>
      <c r="BV4633" s="191" t="s">
        <v>788</v>
      </c>
      <c r="BW4633" s="191" t="s">
        <v>3587</v>
      </c>
    </row>
    <row r="4634" spans="51:75" x14ac:dyDescent="0.3">
      <c r="AY4634" s="251" t="e">
        <f>VLOOKUP(C4634,#REF!, 2,FALSE)</f>
        <v>#REF!</v>
      </c>
      <c r="BM4634" s="191" t="s">
        <v>1644</v>
      </c>
      <c r="BN4634" s="191" t="s">
        <v>788</v>
      </c>
      <c r="BO4634" s="191" t="s">
        <v>9405</v>
      </c>
      <c r="BU4634" s="191" t="s">
        <v>1644</v>
      </c>
      <c r="BV4634" s="191" t="s">
        <v>788</v>
      </c>
      <c r="BW4634" s="191" t="s">
        <v>9405</v>
      </c>
    </row>
    <row r="4635" spans="51:75" x14ac:dyDescent="0.3">
      <c r="AY4635" s="251" t="e">
        <f>VLOOKUP(C4635,#REF!, 2,FALSE)</f>
        <v>#REF!</v>
      </c>
      <c r="BM4635" s="191" t="s">
        <v>9406</v>
      </c>
      <c r="BN4635" s="191" t="s">
        <v>804</v>
      </c>
      <c r="BO4635" s="191" t="s">
        <v>9407</v>
      </c>
      <c r="BU4635" s="191" t="s">
        <v>9406</v>
      </c>
      <c r="BV4635" s="191" t="s">
        <v>804</v>
      </c>
      <c r="BW4635" s="191" t="s">
        <v>9407</v>
      </c>
    </row>
    <row r="4636" spans="51:75" x14ac:dyDescent="0.3">
      <c r="AY4636" s="251" t="e">
        <f>VLOOKUP(C4636,#REF!, 2,FALSE)</f>
        <v>#REF!</v>
      </c>
      <c r="BM4636" s="191" t="s">
        <v>1645</v>
      </c>
      <c r="BN4636" s="191" t="s">
        <v>3203</v>
      </c>
      <c r="BO4636" s="191" t="s">
        <v>9408</v>
      </c>
      <c r="BU4636" s="191" t="s">
        <v>1645</v>
      </c>
      <c r="BV4636" s="191" t="s">
        <v>3203</v>
      </c>
      <c r="BW4636" s="191" t="s">
        <v>9408</v>
      </c>
    </row>
    <row r="4637" spans="51:75" x14ac:dyDescent="0.3">
      <c r="AY4637" s="251" t="e">
        <f>VLOOKUP(C4637,#REF!, 2,FALSE)</f>
        <v>#REF!</v>
      </c>
      <c r="BM4637" s="191" t="s">
        <v>9409</v>
      </c>
      <c r="BN4637" s="191" t="s">
        <v>772</v>
      </c>
      <c r="BO4637" s="191" t="s">
        <v>5696</v>
      </c>
      <c r="BU4637" s="191" t="s">
        <v>9409</v>
      </c>
      <c r="BV4637" s="191" t="s">
        <v>772</v>
      </c>
      <c r="BW4637" s="191" t="s">
        <v>5696</v>
      </c>
    </row>
    <row r="4638" spans="51:75" x14ac:dyDescent="0.3">
      <c r="AY4638" s="251" t="e">
        <f>VLOOKUP(C4638,#REF!, 2,FALSE)</f>
        <v>#REF!</v>
      </c>
      <c r="BM4638" s="191" t="s">
        <v>1646</v>
      </c>
      <c r="BN4638" s="191" t="s">
        <v>3203</v>
      </c>
      <c r="BO4638" s="191" t="s">
        <v>9410</v>
      </c>
      <c r="BU4638" s="191" t="s">
        <v>1646</v>
      </c>
      <c r="BV4638" s="191" t="s">
        <v>3203</v>
      </c>
      <c r="BW4638" s="191" t="s">
        <v>9410</v>
      </c>
    </row>
    <row r="4639" spans="51:75" x14ac:dyDescent="0.3">
      <c r="AY4639" s="251" t="e">
        <f>VLOOKUP(C4639,#REF!, 2,FALSE)</f>
        <v>#REF!</v>
      </c>
      <c r="BM4639" s="191" t="s">
        <v>582</v>
      </c>
      <c r="BN4639" s="191" t="s">
        <v>929</v>
      </c>
      <c r="BO4639" s="191" t="s">
        <v>2699</v>
      </c>
      <c r="BU4639" s="191" t="s">
        <v>582</v>
      </c>
      <c r="BV4639" s="191" t="s">
        <v>929</v>
      </c>
      <c r="BW4639" s="191" t="s">
        <v>2699</v>
      </c>
    </row>
    <row r="4640" spans="51:75" x14ac:dyDescent="0.3">
      <c r="AY4640" s="251" t="e">
        <f>VLOOKUP(C4640,#REF!, 2,FALSE)</f>
        <v>#REF!</v>
      </c>
      <c r="BM4640" s="191" t="s">
        <v>9411</v>
      </c>
      <c r="BN4640" s="191" t="s">
        <v>776</v>
      </c>
      <c r="BO4640" s="191" t="s">
        <v>1730</v>
      </c>
      <c r="BU4640" s="191" t="s">
        <v>9411</v>
      </c>
      <c r="BV4640" s="191" t="s">
        <v>776</v>
      </c>
      <c r="BW4640" s="191" t="s">
        <v>1730</v>
      </c>
    </row>
    <row r="4641" spans="51:75" x14ac:dyDescent="0.3">
      <c r="AY4641" s="251" t="e">
        <f>VLOOKUP(C4641,#REF!, 2,FALSE)</f>
        <v>#REF!</v>
      </c>
      <c r="BM4641" s="191" t="s">
        <v>9412</v>
      </c>
      <c r="BN4641" s="191" t="s">
        <v>2980</v>
      </c>
      <c r="BO4641" s="191" t="s">
        <v>8534</v>
      </c>
      <c r="BU4641" s="191" t="s">
        <v>9412</v>
      </c>
      <c r="BV4641" s="191" t="s">
        <v>2980</v>
      </c>
      <c r="BW4641" s="191" t="s">
        <v>8534</v>
      </c>
    </row>
    <row r="4642" spans="51:75" x14ac:dyDescent="0.3">
      <c r="AY4642" s="251" t="e">
        <f>VLOOKUP(C4642,#REF!, 2,FALSE)</f>
        <v>#REF!</v>
      </c>
      <c r="BM4642" s="191" t="s">
        <v>9413</v>
      </c>
      <c r="BN4642" s="191" t="s">
        <v>638</v>
      </c>
      <c r="BO4642" s="191" t="s">
        <v>9414</v>
      </c>
      <c r="BU4642" s="191" t="s">
        <v>9413</v>
      </c>
      <c r="BV4642" s="191" t="s">
        <v>638</v>
      </c>
      <c r="BW4642" s="191" t="s">
        <v>9414</v>
      </c>
    </row>
    <row r="4643" spans="51:75" x14ac:dyDescent="0.3">
      <c r="AY4643" s="251" t="e">
        <f>VLOOKUP(C4643,#REF!, 2,FALSE)</f>
        <v>#REF!</v>
      </c>
      <c r="BM4643" s="191" t="s">
        <v>9415</v>
      </c>
      <c r="BN4643" s="191" t="s">
        <v>737</v>
      </c>
      <c r="BO4643" s="191" t="s">
        <v>7969</v>
      </c>
      <c r="BU4643" s="191" t="s">
        <v>9415</v>
      </c>
      <c r="BV4643" s="191" t="s">
        <v>737</v>
      </c>
      <c r="BW4643" s="191" t="s">
        <v>7969</v>
      </c>
    </row>
    <row r="4644" spans="51:75" x14ac:dyDescent="0.3">
      <c r="AY4644" s="251" t="e">
        <f>VLOOKUP(C4644,#REF!, 2,FALSE)</f>
        <v>#REF!</v>
      </c>
      <c r="BM4644" s="191" t="s">
        <v>9416</v>
      </c>
      <c r="BN4644" s="191" t="s">
        <v>1268</v>
      </c>
      <c r="BO4644" s="191" t="s">
        <v>8869</v>
      </c>
      <c r="BU4644" s="191" t="s">
        <v>9416</v>
      </c>
      <c r="BV4644" s="191" t="s">
        <v>1268</v>
      </c>
      <c r="BW4644" s="191" t="s">
        <v>8869</v>
      </c>
    </row>
    <row r="4645" spans="51:75" x14ac:dyDescent="0.3">
      <c r="AY4645" s="251" t="e">
        <f>VLOOKUP(C4645,#REF!, 2,FALSE)</f>
        <v>#REF!</v>
      </c>
      <c r="BM4645" s="191" t="s">
        <v>9417</v>
      </c>
      <c r="BN4645" s="191" t="s">
        <v>853</v>
      </c>
      <c r="BO4645" s="191" t="s">
        <v>9418</v>
      </c>
      <c r="BU4645" s="191" t="s">
        <v>9417</v>
      </c>
      <c r="BV4645" s="191" t="s">
        <v>853</v>
      </c>
      <c r="BW4645" s="191" t="s">
        <v>9418</v>
      </c>
    </row>
    <row r="4646" spans="51:75" x14ac:dyDescent="0.3">
      <c r="AY4646" s="251" t="e">
        <f>VLOOKUP(C4646,#REF!, 2,FALSE)</f>
        <v>#REF!</v>
      </c>
      <c r="BM4646" s="191" t="s">
        <v>9419</v>
      </c>
      <c r="BN4646" s="191" t="s">
        <v>927</v>
      </c>
      <c r="BO4646" s="191" t="s">
        <v>945</v>
      </c>
      <c r="BU4646" s="191" t="s">
        <v>9419</v>
      </c>
      <c r="BV4646" s="191" t="s">
        <v>927</v>
      </c>
      <c r="BW4646" s="191" t="s">
        <v>945</v>
      </c>
    </row>
    <row r="4647" spans="51:75" x14ac:dyDescent="0.3">
      <c r="AY4647" s="251" t="e">
        <f>VLOOKUP(C4647,#REF!, 2,FALSE)</f>
        <v>#REF!</v>
      </c>
      <c r="BM4647" s="191" t="s">
        <v>1647</v>
      </c>
      <c r="BN4647" s="191" t="s">
        <v>1014</v>
      </c>
      <c r="BO4647" s="191" t="s">
        <v>9421</v>
      </c>
      <c r="BU4647" s="191" t="s">
        <v>1647</v>
      </c>
      <c r="BV4647" s="191" t="s">
        <v>1014</v>
      </c>
      <c r="BW4647" s="191" t="s">
        <v>9421</v>
      </c>
    </row>
    <row r="4648" spans="51:75" x14ac:dyDescent="0.3">
      <c r="AY4648" s="251" t="e">
        <f>VLOOKUP(C4648,#REF!, 2,FALSE)</f>
        <v>#REF!</v>
      </c>
      <c r="BM4648" s="191" t="s">
        <v>9422</v>
      </c>
      <c r="BN4648" s="191" t="s">
        <v>927</v>
      </c>
      <c r="BO4648" s="191" t="s">
        <v>1967</v>
      </c>
      <c r="BU4648" s="191" t="s">
        <v>9422</v>
      </c>
      <c r="BV4648" s="191" t="s">
        <v>927</v>
      </c>
      <c r="BW4648" s="191" t="s">
        <v>1967</v>
      </c>
    </row>
    <row r="4649" spans="51:75" x14ac:dyDescent="0.3">
      <c r="AY4649" s="251" t="e">
        <f>VLOOKUP(C4649,#REF!, 2,FALSE)</f>
        <v>#REF!</v>
      </c>
      <c r="BM4649" s="191" t="s">
        <v>9423</v>
      </c>
      <c r="BN4649" s="191" t="s">
        <v>784</v>
      </c>
      <c r="BO4649" s="191" t="s">
        <v>9424</v>
      </c>
      <c r="BU4649" s="191" t="s">
        <v>9423</v>
      </c>
      <c r="BV4649" s="191" t="s">
        <v>784</v>
      </c>
      <c r="BW4649" s="191" t="s">
        <v>9424</v>
      </c>
    </row>
    <row r="4650" spans="51:75" x14ac:dyDescent="0.3">
      <c r="AY4650" s="251" t="e">
        <f>VLOOKUP(C4650,#REF!, 2,FALSE)</f>
        <v>#REF!</v>
      </c>
      <c r="BM4650" s="191" t="s">
        <v>9426</v>
      </c>
      <c r="BN4650" s="191" t="s">
        <v>2980</v>
      </c>
      <c r="BO4650" s="191" t="s">
        <v>9427</v>
      </c>
      <c r="BU4650" s="191" t="s">
        <v>9426</v>
      </c>
      <c r="BV4650" s="191" t="s">
        <v>2980</v>
      </c>
      <c r="BW4650" s="191" t="s">
        <v>9427</v>
      </c>
    </row>
    <row r="4651" spans="51:75" x14ac:dyDescent="0.3">
      <c r="AY4651" s="251" t="e">
        <f>VLOOKUP(C4651,#REF!, 2,FALSE)</f>
        <v>#REF!</v>
      </c>
      <c r="BM4651" s="191" t="s">
        <v>9428</v>
      </c>
      <c r="BN4651" s="191" t="s">
        <v>3203</v>
      </c>
      <c r="BO4651" s="191" t="s">
        <v>9429</v>
      </c>
      <c r="BU4651" s="191" t="s">
        <v>9428</v>
      </c>
      <c r="BV4651" s="191" t="s">
        <v>3203</v>
      </c>
      <c r="BW4651" s="191" t="s">
        <v>9429</v>
      </c>
    </row>
    <row r="4652" spans="51:75" x14ac:dyDescent="0.3">
      <c r="AY4652" s="251" t="e">
        <f>VLOOKUP(C4652,#REF!, 2,FALSE)</f>
        <v>#REF!</v>
      </c>
      <c r="BM4652" s="191" t="s">
        <v>9430</v>
      </c>
      <c r="BN4652" s="191" t="s">
        <v>947</v>
      </c>
      <c r="BO4652" s="191" t="s">
        <v>785</v>
      </c>
      <c r="BU4652" s="191" t="s">
        <v>9430</v>
      </c>
      <c r="BV4652" s="191" t="s">
        <v>947</v>
      </c>
      <c r="BW4652" s="191" t="s">
        <v>785</v>
      </c>
    </row>
    <row r="4653" spans="51:75" x14ac:dyDescent="0.3">
      <c r="AY4653" s="251" t="e">
        <f>VLOOKUP(C4653,#REF!, 2,FALSE)</f>
        <v>#REF!</v>
      </c>
      <c r="BM4653" s="191" t="s">
        <v>9431</v>
      </c>
      <c r="BN4653" s="191" t="s">
        <v>842</v>
      </c>
      <c r="BO4653" s="191" t="s">
        <v>2174</v>
      </c>
      <c r="BU4653" s="191" t="s">
        <v>9431</v>
      </c>
      <c r="BV4653" s="191" t="s">
        <v>842</v>
      </c>
      <c r="BW4653" s="191" t="s">
        <v>2174</v>
      </c>
    </row>
    <row r="4654" spans="51:75" x14ac:dyDescent="0.3">
      <c r="AY4654" s="251" t="e">
        <f>VLOOKUP(C4654,#REF!, 2,FALSE)</f>
        <v>#REF!</v>
      </c>
      <c r="BM4654" s="191" t="s">
        <v>9432</v>
      </c>
      <c r="BN4654" s="191" t="s">
        <v>613</v>
      </c>
      <c r="BO4654" s="191" t="s">
        <v>4946</v>
      </c>
      <c r="BU4654" s="191" t="s">
        <v>9432</v>
      </c>
      <c r="BV4654" s="191" t="s">
        <v>613</v>
      </c>
      <c r="BW4654" s="191" t="s">
        <v>4946</v>
      </c>
    </row>
    <row r="4655" spans="51:75" x14ac:dyDescent="0.3">
      <c r="AY4655" s="251" t="e">
        <f>VLOOKUP(C4655,#REF!, 2,FALSE)</f>
        <v>#REF!</v>
      </c>
      <c r="BM4655" s="191" t="s">
        <v>9433</v>
      </c>
      <c r="BN4655" s="191" t="s">
        <v>776</v>
      </c>
      <c r="BO4655" s="191" t="s">
        <v>2300</v>
      </c>
      <c r="BU4655" s="191" t="s">
        <v>9433</v>
      </c>
      <c r="BV4655" s="191" t="s">
        <v>776</v>
      </c>
      <c r="BW4655" s="191" t="s">
        <v>2300</v>
      </c>
    </row>
    <row r="4656" spans="51:75" x14ac:dyDescent="0.3">
      <c r="AY4656" s="251" t="e">
        <f>VLOOKUP(C4656,#REF!, 2,FALSE)</f>
        <v>#REF!</v>
      </c>
      <c r="BM4656" s="191" t="s">
        <v>1648</v>
      </c>
      <c r="BN4656" s="191" t="s">
        <v>1280</v>
      </c>
      <c r="BO4656" s="191" t="s">
        <v>2092</v>
      </c>
      <c r="BU4656" s="191" t="s">
        <v>1648</v>
      </c>
      <c r="BV4656" s="191" t="s">
        <v>1280</v>
      </c>
      <c r="BW4656" s="191" t="s">
        <v>2092</v>
      </c>
    </row>
    <row r="4657" spans="51:75" x14ac:dyDescent="0.3">
      <c r="AY4657" s="251" t="e">
        <f>VLOOKUP(C4657,#REF!, 2,FALSE)</f>
        <v>#REF!</v>
      </c>
      <c r="BM4657" s="191" t="s">
        <v>9435</v>
      </c>
      <c r="BN4657" s="191" t="s">
        <v>667</v>
      </c>
      <c r="BO4657" s="191" t="s">
        <v>9436</v>
      </c>
      <c r="BU4657" s="191" t="s">
        <v>9435</v>
      </c>
      <c r="BV4657" s="191" t="s">
        <v>667</v>
      </c>
      <c r="BW4657" s="191" t="s">
        <v>9436</v>
      </c>
    </row>
    <row r="4658" spans="51:75" x14ac:dyDescent="0.3">
      <c r="AY4658" s="251" t="e">
        <f>VLOOKUP(C4658,#REF!, 2,FALSE)</f>
        <v>#REF!</v>
      </c>
      <c r="BM4658" s="191" t="s">
        <v>1649</v>
      </c>
      <c r="BN4658" s="191" t="s">
        <v>941</v>
      </c>
      <c r="BO4658" s="191" t="s">
        <v>9437</v>
      </c>
      <c r="BU4658" s="191" t="s">
        <v>1649</v>
      </c>
      <c r="BV4658" s="191" t="s">
        <v>941</v>
      </c>
      <c r="BW4658" s="191" t="s">
        <v>9437</v>
      </c>
    </row>
    <row r="4659" spans="51:75" x14ac:dyDescent="0.3">
      <c r="AY4659" s="251" t="e">
        <f>VLOOKUP(C4659,#REF!, 2,FALSE)</f>
        <v>#REF!</v>
      </c>
      <c r="BM4659" s="191" t="s">
        <v>1650</v>
      </c>
      <c r="BN4659" s="191" t="s">
        <v>863</v>
      </c>
      <c r="BO4659" s="191" t="s">
        <v>1780</v>
      </c>
      <c r="BU4659" s="191" t="s">
        <v>1650</v>
      </c>
      <c r="BV4659" s="191" t="s">
        <v>863</v>
      </c>
      <c r="BW4659" s="191" t="s">
        <v>1780</v>
      </c>
    </row>
    <row r="4660" spans="51:75" x14ac:dyDescent="0.3">
      <c r="AY4660" s="251" t="e">
        <f>VLOOKUP(C4660,#REF!, 2,FALSE)</f>
        <v>#REF!</v>
      </c>
      <c r="BM4660" s="191" t="s">
        <v>9438</v>
      </c>
      <c r="BN4660" s="191" t="s">
        <v>637</v>
      </c>
      <c r="BO4660" s="191" t="s">
        <v>9439</v>
      </c>
      <c r="BU4660" s="191" t="s">
        <v>9438</v>
      </c>
      <c r="BV4660" s="191" t="s">
        <v>637</v>
      </c>
      <c r="BW4660" s="191" t="s">
        <v>9439</v>
      </c>
    </row>
    <row r="4661" spans="51:75" x14ac:dyDescent="0.3">
      <c r="AY4661" s="251" t="e">
        <f>VLOOKUP(C4661,#REF!, 2,FALSE)</f>
        <v>#REF!</v>
      </c>
      <c r="BM4661" s="191" t="s">
        <v>9441</v>
      </c>
      <c r="BN4661" s="191" t="s">
        <v>1343</v>
      </c>
      <c r="BO4661" s="191" t="s">
        <v>3825</v>
      </c>
      <c r="BU4661" s="191" t="s">
        <v>9441</v>
      </c>
      <c r="BV4661" s="191" t="s">
        <v>1343</v>
      </c>
      <c r="BW4661" s="191" t="s">
        <v>3825</v>
      </c>
    </row>
    <row r="4662" spans="51:75" x14ac:dyDescent="0.3">
      <c r="AY4662" s="251" t="e">
        <f>VLOOKUP(C4662,#REF!, 2,FALSE)</f>
        <v>#REF!</v>
      </c>
      <c r="BM4662" s="191" t="s">
        <v>9443</v>
      </c>
      <c r="BN4662" s="191" t="s">
        <v>3203</v>
      </c>
      <c r="BO4662" s="191" t="s">
        <v>6803</v>
      </c>
      <c r="BU4662" s="191" t="s">
        <v>9443</v>
      </c>
      <c r="BV4662" s="191" t="s">
        <v>3203</v>
      </c>
      <c r="BW4662" s="191" t="s">
        <v>6803</v>
      </c>
    </row>
    <row r="4663" spans="51:75" x14ac:dyDescent="0.3">
      <c r="AY4663" s="251" t="e">
        <f>VLOOKUP(C4663,#REF!, 2,FALSE)</f>
        <v>#REF!</v>
      </c>
      <c r="BM4663" s="191" t="s">
        <v>1651</v>
      </c>
      <c r="BN4663" s="191" t="s">
        <v>995</v>
      </c>
      <c r="BO4663" s="191" t="s">
        <v>9444</v>
      </c>
      <c r="BU4663" s="191" t="s">
        <v>1651</v>
      </c>
      <c r="BV4663" s="191" t="s">
        <v>995</v>
      </c>
      <c r="BW4663" s="191" t="s">
        <v>9444</v>
      </c>
    </row>
    <row r="4664" spans="51:75" x14ac:dyDescent="0.3">
      <c r="AY4664" s="251" t="e">
        <f>VLOOKUP(C4664,#REF!, 2,FALSE)</f>
        <v>#REF!</v>
      </c>
      <c r="BM4664" s="191" t="s">
        <v>583</v>
      </c>
      <c r="BN4664" s="191" t="s">
        <v>662</v>
      </c>
      <c r="BO4664" s="191" t="s">
        <v>8063</v>
      </c>
      <c r="BU4664" s="191" t="s">
        <v>583</v>
      </c>
      <c r="BV4664" s="191" t="s">
        <v>662</v>
      </c>
      <c r="BW4664" s="191" t="s">
        <v>8063</v>
      </c>
    </row>
    <row r="4665" spans="51:75" x14ac:dyDescent="0.3">
      <c r="AY4665" s="251" t="e">
        <f>VLOOKUP(C4665,#REF!, 2,FALSE)</f>
        <v>#REF!</v>
      </c>
      <c r="BM4665" s="191" t="s">
        <v>578</v>
      </c>
      <c r="BN4665" s="191" t="s">
        <v>697</v>
      </c>
      <c r="BO4665" s="191" t="s">
        <v>3601</v>
      </c>
      <c r="BU4665" s="191" t="s">
        <v>578</v>
      </c>
      <c r="BV4665" s="191" t="s">
        <v>697</v>
      </c>
      <c r="BW4665" s="191" t="s">
        <v>3601</v>
      </c>
    </row>
    <row r="4666" spans="51:75" x14ac:dyDescent="0.3">
      <c r="AY4666" s="251" t="e">
        <f>VLOOKUP(C4666,#REF!, 2,FALSE)</f>
        <v>#REF!</v>
      </c>
      <c r="BM4666" s="191" t="s">
        <v>9445</v>
      </c>
      <c r="BN4666" s="191" t="s">
        <v>1270</v>
      </c>
      <c r="BO4666" s="191" t="s">
        <v>9446</v>
      </c>
      <c r="BU4666" s="191" t="s">
        <v>9445</v>
      </c>
      <c r="BV4666" s="191" t="s">
        <v>1270</v>
      </c>
      <c r="BW4666" s="191" t="s">
        <v>9446</v>
      </c>
    </row>
    <row r="4667" spans="51:75" x14ac:dyDescent="0.3">
      <c r="AY4667" s="251" t="e">
        <f>VLOOKUP(C4667,#REF!, 2,FALSE)</f>
        <v>#REF!</v>
      </c>
      <c r="BM4667" s="191" t="s">
        <v>9447</v>
      </c>
      <c r="BN4667" s="191" t="s">
        <v>3253</v>
      </c>
      <c r="BO4667" s="191" t="s">
        <v>9448</v>
      </c>
      <c r="BU4667" s="191" t="s">
        <v>9447</v>
      </c>
      <c r="BV4667" s="191" t="s">
        <v>3253</v>
      </c>
      <c r="BW4667" s="191" t="s">
        <v>9448</v>
      </c>
    </row>
    <row r="4668" spans="51:75" x14ac:dyDescent="0.3">
      <c r="AY4668" s="251" t="e">
        <f>VLOOKUP(C4668,#REF!, 2,FALSE)</f>
        <v>#REF!</v>
      </c>
      <c r="BM4668" s="191" t="s">
        <v>9449</v>
      </c>
      <c r="BN4668" s="191" t="s">
        <v>3253</v>
      </c>
      <c r="BO4668" s="191" t="s">
        <v>6323</v>
      </c>
      <c r="BU4668" s="191" t="s">
        <v>9449</v>
      </c>
      <c r="BV4668" s="191" t="s">
        <v>3253</v>
      </c>
      <c r="BW4668" s="191" t="s">
        <v>6323</v>
      </c>
    </row>
    <row r="4669" spans="51:75" x14ac:dyDescent="0.3">
      <c r="AY4669" s="251" t="e">
        <f>VLOOKUP(C4669,#REF!, 2,FALSE)</f>
        <v>#REF!</v>
      </c>
      <c r="BM4669" s="191" t="s">
        <v>9450</v>
      </c>
      <c r="BN4669" s="191" t="s">
        <v>800</v>
      </c>
      <c r="BO4669" s="191" t="s">
        <v>3888</v>
      </c>
      <c r="BU4669" s="191" t="s">
        <v>9450</v>
      </c>
      <c r="BV4669" s="191" t="s">
        <v>800</v>
      </c>
      <c r="BW4669" s="191" t="s">
        <v>3888</v>
      </c>
    </row>
    <row r="4670" spans="51:75" x14ac:dyDescent="0.3">
      <c r="AY4670" s="251" t="e">
        <f>VLOOKUP(C4670,#REF!, 2,FALSE)</f>
        <v>#REF!</v>
      </c>
      <c r="BM4670" s="191" t="s">
        <v>586</v>
      </c>
      <c r="BN4670" s="191" t="s">
        <v>3203</v>
      </c>
      <c r="BO4670" s="191" t="s">
        <v>9451</v>
      </c>
      <c r="BU4670" s="191" t="s">
        <v>586</v>
      </c>
      <c r="BV4670" s="191" t="s">
        <v>3203</v>
      </c>
      <c r="BW4670" s="191" t="s">
        <v>9451</v>
      </c>
    </row>
    <row r="4671" spans="51:75" x14ac:dyDescent="0.3">
      <c r="AY4671" s="251" t="e">
        <f>VLOOKUP(C4671,#REF!, 2,FALSE)</f>
        <v>#REF!</v>
      </c>
      <c r="BM4671" s="191" t="s">
        <v>9452</v>
      </c>
      <c r="BN4671" s="191" t="s">
        <v>656</v>
      </c>
      <c r="BO4671" s="191" t="s">
        <v>9087</v>
      </c>
      <c r="BU4671" s="191" t="s">
        <v>9452</v>
      </c>
      <c r="BV4671" s="191" t="s">
        <v>656</v>
      </c>
      <c r="BW4671" s="191" t="s">
        <v>9087</v>
      </c>
    </row>
    <row r="4672" spans="51:75" x14ac:dyDescent="0.3">
      <c r="AY4672" s="251" t="e">
        <f>VLOOKUP(C4672,#REF!, 2,FALSE)</f>
        <v>#REF!</v>
      </c>
      <c r="BM4672" s="191" t="s">
        <v>9454</v>
      </c>
      <c r="BN4672" s="191" t="s">
        <v>695</v>
      </c>
      <c r="BO4672" s="191" t="s">
        <v>9456</v>
      </c>
      <c r="BU4672" s="191" t="s">
        <v>9454</v>
      </c>
      <c r="BV4672" s="191" t="s">
        <v>695</v>
      </c>
      <c r="BW4672" s="191" t="s">
        <v>9456</v>
      </c>
    </row>
    <row r="4673" spans="51:75" x14ac:dyDescent="0.3">
      <c r="AY4673" s="251" t="e">
        <f>VLOOKUP(C4673,#REF!, 2,FALSE)</f>
        <v>#REF!</v>
      </c>
      <c r="BM4673" s="191" t="s">
        <v>9457</v>
      </c>
      <c r="BN4673" s="191" t="s">
        <v>800</v>
      </c>
      <c r="BO4673" s="191" t="s">
        <v>8654</v>
      </c>
      <c r="BU4673" s="191" t="s">
        <v>9457</v>
      </c>
      <c r="BV4673" s="191" t="s">
        <v>800</v>
      </c>
      <c r="BW4673" s="191" t="s">
        <v>8654</v>
      </c>
    </row>
    <row r="4674" spans="51:75" x14ac:dyDescent="0.3">
      <c r="AY4674" s="251" t="e">
        <f>VLOOKUP(C4674,#REF!, 2,FALSE)</f>
        <v>#REF!</v>
      </c>
      <c r="BM4674" s="191" t="s">
        <v>9460</v>
      </c>
      <c r="BN4674" s="191" t="s">
        <v>1446</v>
      </c>
      <c r="BO4674" s="191" t="s">
        <v>1522</v>
      </c>
      <c r="BU4674" s="191" t="s">
        <v>9460</v>
      </c>
      <c r="BV4674" s="191" t="s">
        <v>1446</v>
      </c>
      <c r="BW4674" s="191" t="s">
        <v>1522</v>
      </c>
    </row>
    <row r="4675" spans="51:75" x14ac:dyDescent="0.3">
      <c r="AY4675" s="251" t="e">
        <f>VLOOKUP(C4675,#REF!, 2,FALSE)</f>
        <v>#REF!</v>
      </c>
      <c r="BM4675" s="191" t="s">
        <v>9461</v>
      </c>
      <c r="BN4675" s="191" t="s">
        <v>704</v>
      </c>
      <c r="BO4675" s="191" t="s">
        <v>2885</v>
      </c>
      <c r="BU4675" s="191" t="s">
        <v>9461</v>
      </c>
      <c r="BV4675" s="191" t="s">
        <v>704</v>
      </c>
      <c r="BW4675" s="191" t="s">
        <v>2885</v>
      </c>
    </row>
    <row r="4676" spans="51:75" x14ac:dyDescent="0.3">
      <c r="AY4676" s="251" t="e">
        <f>VLOOKUP(C4676,#REF!, 2,FALSE)</f>
        <v>#REF!</v>
      </c>
      <c r="BM4676" s="191" t="s">
        <v>9462</v>
      </c>
      <c r="BN4676" s="191" t="s">
        <v>1343</v>
      </c>
      <c r="BO4676" s="191" t="s">
        <v>9463</v>
      </c>
      <c r="BU4676" s="191" t="s">
        <v>9462</v>
      </c>
      <c r="BV4676" s="191" t="s">
        <v>1343</v>
      </c>
      <c r="BW4676" s="191" t="s">
        <v>9463</v>
      </c>
    </row>
    <row r="4677" spans="51:75" x14ac:dyDescent="0.3">
      <c r="AY4677" s="251" t="e">
        <f>VLOOKUP(C4677,#REF!, 2,FALSE)</f>
        <v>#REF!</v>
      </c>
      <c r="BM4677" s="191" t="s">
        <v>9464</v>
      </c>
      <c r="BN4677" s="191" t="s">
        <v>701</v>
      </c>
      <c r="BO4677" s="191" t="s">
        <v>9465</v>
      </c>
      <c r="BU4677" s="191" t="s">
        <v>9464</v>
      </c>
      <c r="BV4677" s="191" t="s">
        <v>701</v>
      </c>
      <c r="BW4677" s="191" t="s">
        <v>9465</v>
      </c>
    </row>
    <row r="4678" spans="51:75" x14ac:dyDescent="0.3">
      <c r="AY4678" s="251" t="e">
        <f>VLOOKUP(C4678,#REF!, 2,FALSE)</f>
        <v>#REF!</v>
      </c>
      <c r="BM4678" s="191" t="s">
        <v>9466</v>
      </c>
      <c r="BN4678" s="191" t="s">
        <v>1343</v>
      </c>
      <c r="BO4678" s="191" t="s">
        <v>2363</v>
      </c>
      <c r="BU4678" s="191" t="s">
        <v>9466</v>
      </c>
      <c r="BV4678" s="191" t="s">
        <v>1343</v>
      </c>
      <c r="BW4678" s="191" t="s">
        <v>2363</v>
      </c>
    </row>
    <row r="4679" spans="51:75" x14ac:dyDescent="0.3">
      <c r="AY4679" s="251" t="e">
        <f>VLOOKUP(C4679,#REF!, 2,FALSE)</f>
        <v>#REF!</v>
      </c>
      <c r="BM4679" s="191" t="s">
        <v>9467</v>
      </c>
      <c r="BN4679" s="191" t="s">
        <v>3046</v>
      </c>
      <c r="BO4679" s="191" t="s">
        <v>3843</v>
      </c>
      <c r="BU4679" s="191" t="s">
        <v>9467</v>
      </c>
      <c r="BV4679" s="191" t="s">
        <v>3046</v>
      </c>
      <c r="BW4679" s="191" t="s">
        <v>3843</v>
      </c>
    </row>
    <row r="4680" spans="51:75" x14ac:dyDescent="0.3">
      <c r="AY4680" s="251" t="e">
        <f>VLOOKUP(C4680,#REF!, 2,FALSE)</f>
        <v>#REF!</v>
      </c>
      <c r="BM4680" s="191" t="s">
        <v>9468</v>
      </c>
      <c r="BN4680" s="191" t="s">
        <v>863</v>
      </c>
      <c r="BO4680" s="191" t="s">
        <v>2984</v>
      </c>
      <c r="BU4680" s="191" t="s">
        <v>9468</v>
      </c>
      <c r="BV4680" s="191" t="s">
        <v>863</v>
      </c>
      <c r="BW4680" s="191" t="s">
        <v>2984</v>
      </c>
    </row>
    <row r="4681" spans="51:75" x14ac:dyDescent="0.3">
      <c r="AY4681" s="251" t="e">
        <f>VLOOKUP(C4681,#REF!, 2,FALSE)</f>
        <v>#REF!</v>
      </c>
      <c r="BM4681" s="191" t="s">
        <v>9469</v>
      </c>
      <c r="BN4681" s="191" t="s">
        <v>1343</v>
      </c>
      <c r="BO4681" s="191" t="s">
        <v>9470</v>
      </c>
      <c r="BU4681" s="191" t="s">
        <v>9469</v>
      </c>
      <c r="BV4681" s="191" t="s">
        <v>1343</v>
      </c>
      <c r="BW4681" s="191" t="s">
        <v>9470</v>
      </c>
    </row>
    <row r="4682" spans="51:75" x14ac:dyDescent="0.3">
      <c r="AY4682" s="251" t="e">
        <f>VLOOKUP(C4682,#REF!, 2,FALSE)</f>
        <v>#REF!</v>
      </c>
      <c r="BM4682" s="191" t="s">
        <v>9471</v>
      </c>
      <c r="BN4682" s="191" t="s">
        <v>3203</v>
      </c>
      <c r="BO4682" s="191" t="s">
        <v>4103</v>
      </c>
      <c r="BU4682" s="191" t="s">
        <v>9471</v>
      </c>
      <c r="BV4682" s="191" t="s">
        <v>3203</v>
      </c>
      <c r="BW4682" s="191" t="s">
        <v>4103</v>
      </c>
    </row>
    <row r="4683" spans="51:75" x14ac:dyDescent="0.3">
      <c r="AY4683" s="251" t="e">
        <f>VLOOKUP(C4683,#REF!, 2,FALSE)</f>
        <v>#REF!</v>
      </c>
      <c r="BM4683" s="191" t="s">
        <v>9472</v>
      </c>
      <c r="BN4683" s="191" t="s">
        <v>3253</v>
      </c>
      <c r="BO4683" s="191" t="s">
        <v>7258</v>
      </c>
      <c r="BU4683" s="191" t="s">
        <v>9472</v>
      </c>
      <c r="BV4683" s="191" t="s">
        <v>3253</v>
      </c>
      <c r="BW4683" s="191" t="s">
        <v>7258</v>
      </c>
    </row>
    <row r="4684" spans="51:75" x14ac:dyDescent="0.3">
      <c r="AY4684" s="251" t="e">
        <f>VLOOKUP(C4684,#REF!, 2,FALSE)</f>
        <v>#REF!</v>
      </c>
      <c r="BM4684" s="191" t="s">
        <v>584</v>
      </c>
      <c r="BN4684" s="191" t="s">
        <v>620</v>
      </c>
      <c r="BO4684" s="191" t="s">
        <v>9474</v>
      </c>
      <c r="BU4684" s="191" t="s">
        <v>584</v>
      </c>
      <c r="BV4684" s="191" t="s">
        <v>620</v>
      </c>
      <c r="BW4684" s="191" t="s">
        <v>9474</v>
      </c>
    </row>
    <row r="4685" spans="51:75" x14ac:dyDescent="0.3">
      <c r="AY4685" s="251" t="e">
        <f>VLOOKUP(C4685,#REF!, 2,FALSE)</f>
        <v>#REF!</v>
      </c>
      <c r="BM4685" s="191" t="s">
        <v>9475</v>
      </c>
      <c r="BN4685" s="191" t="s">
        <v>629</v>
      </c>
      <c r="BO4685" s="191" t="s">
        <v>9476</v>
      </c>
      <c r="BU4685" s="191" t="s">
        <v>9475</v>
      </c>
      <c r="BV4685" s="191" t="s">
        <v>629</v>
      </c>
      <c r="BW4685" s="191" t="s">
        <v>9476</v>
      </c>
    </row>
    <row r="4686" spans="51:75" x14ac:dyDescent="0.3">
      <c r="AY4686" s="251" t="e">
        <f>VLOOKUP(C4686,#REF!, 2,FALSE)</f>
        <v>#REF!</v>
      </c>
      <c r="BM4686" s="191" t="s">
        <v>9477</v>
      </c>
      <c r="BN4686" s="191" t="s">
        <v>629</v>
      </c>
      <c r="BO4686" s="191" t="s">
        <v>8352</v>
      </c>
      <c r="BU4686" s="191" t="s">
        <v>9477</v>
      </c>
      <c r="BV4686" s="191" t="s">
        <v>629</v>
      </c>
      <c r="BW4686" s="191" t="s">
        <v>8352</v>
      </c>
    </row>
    <row r="4687" spans="51:75" x14ac:dyDescent="0.3">
      <c r="AY4687" s="251" t="e">
        <f>VLOOKUP(C4687,#REF!, 2,FALSE)</f>
        <v>#REF!</v>
      </c>
      <c r="BM4687" s="191" t="s">
        <v>9478</v>
      </c>
      <c r="BN4687" s="191" t="s">
        <v>863</v>
      </c>
      <c r="BO4687" s="191" t="s">
        <v>4367</v>
      </c>
      <c r="BU4687" s="191" t="s">
        <v>9478</v>
      </c>
      <c r="BV4687" s="191" t="s">
        <v>863</v>
      </c>
      <c r="BW4687" s="191" t="s">
        <v>4367</v>
      </c>
    </row>
    <row r="4688" spans="51:75" x14ac:dyDescent="0.3">
      <c r="AY4688" s="251" t="e">
        <f>VLOOKUP(C4688,#REF!, 2,FALSE)</f>
        <v>#REF!</v>
      </c>
      <c r="BM4688" s="191" t="s">
        <v>9479</v>
      </c>
      <c r="BN4688" s="191" t="s">
        <v>663</v>
      </c>
      <c r="BO4688" s="191" t="s">
        <v>6826</v>
      </c>
      <c r="BU4688" s="191" t="s">
        <v>9479</v>
      </c>
      <c r="BV4688" s="191" t="s">
        <v>663</v>
      </c>
      <c r="BW4688" s="191" t="s">
        <v>6826</v>
      </c>
    </row>
    <row r="4689" spans="51:75" x14ac:dyDescent="0.3">
      <c r="AY4689" s="251" t="e">
        <f>VLOOKUP(C4689,#REF!, 2,FALSE)</f>
        <v>#REF!</v>
      </c>
      <c r="BM4689" s="191" t="s">
        <v>9481</v>
      </c>
      <c r="BN4689" s="191" t="s">
        <v>863</v>
      </c>
      <c r="BO4689" s="191" t="s">
        <v>9482</v>
      </c>
      <c r="BU4689" s="191" t="s">
        <v>9481</v>
      </c>
      <c r="BV4689" s="191" t="s">
        <v>863</v>
      </c>
      <c r="BW4689" s="191" t="s">
        <v>9482</v>
      </c>
    </row>
    <row r="4690" spans="51:75" x14ac:dyDescent="0.3">
      <c r="AY4690" s="251" t="e">
        <f>VLOOKUP(C4690,#REF!, 2,FALSE)</f>
        <v>#REF!</v>
      </c>
      <c r="BM4690" s="191" t="s">
        <v>9483</v>
      </c>
      <c r="BN4690" s="191" t="s">
        <v>697</v>
      </c>
      <c r="BO4690" s="191" t="s">
        <v>8512</v>
      </c>
      <c r="BU4690" s="191" t="s">
        <v>9483</v>
      </c>
      <c r="BV4690" s="191" t="s">
        <v>697</v>
      </c>
      <c r="BW4690" s="191" t="s">
        <v>8512</v>
      </c>
    </row>
    <row r="4691" spans="51:75" x14ac:dyDescent="0.3">
      <c r="AY4691" s="251" t="e">
        <f>VLOOKUP(C4691,#REF!, 2,FALSE)</f>
        <v>#REF!</v>
      </c>
      <c r="BM4691" s="191" t="s">
        <v>9484</v>
      </c>
      <c r="BN4691" s="191" t="s">
        <v>3253</v>
      </c>
      <c r="BO4691" s="191" t="s">
        <v>5496</v>
      </c>
      <c r="BU4691" s="191" t="s">
        <v>9484</v>
      </c>
      <c r="BV4691" s="191" t="s">
        <v>3253</v>
      </c>
      <c r="BW4691" s="191" t="s">
        <v>5496</v>
      </c>
    </row>
    <row r="4692" spans="51:75" x14ac:dyDescent="0.3">
      <c r="AY4692" s="251" t="e">
        <f>VLOOKUP(C4692,#REF!, 2,FALSE)</f>
        <v>#REF!</v>
      </c>
      <c r="BM4692" s="191" t="s">
        <v>9485</v>
      </c>
      <c r="BN4692" s="191" t="s">
        <v>16989</v>
      </c>
      <c r="BO4692" s="191" t="s">
        <v>6928</v>
      </c>
      <c r="BU4692" s="191" t="s">
        <v>9485</v>
      </c>
      <c r="BV4692" s="191" t="s">
        <v>16989</v>
      </c>
      <c r="BW4692" s="191" t="s">
        <v>6928</v>
      </c>
    </row>
    <row r="4693" spans="51:75" x14ac:dyDescent="0.3">
      <c r="AY4693" s="251" t="e">
        <f>VLOOKUP(C4693,#REF!, 2,FALSE)</f>
        <v>#REF!</v>
      </c>
      <c r="BM4693" s="191" t="s">
        <v>1652</v>
      </c>
      <c r="BN4693" s="191" t="s">
        <v>1071</v>
      </c>
      <c r="BO4693" s="191" t="s">
        <v>9486</v>
      </c>
      <c r="BU4693" s="191" t="s">
        <v>1652</v>
      </c>
      <c r="BV4693" s="191" t="s">
        <v>1071</v>
      </c>
      <c r="BW4693" s="191" t="s">
        <v>9486</v>
      </c>
    </row>
    <row r="4694" spans="51:75" x14ac:dyDescent="0.3">
      <c r="AY4694" s="251" t="e">
        <f>VLOOKUP(C4694,#REF!, 2,FALSE)</f>
        <v>#REF!</v>
      </c>
      <c r="BM4694" s="191" t="s">
        <v>9488</v>
      </c>
      <c r="BN4694" s="191" t="s">
        <v>637</v>
      </c>
      <c r="BO4694" s="191" t="s">
        <v>2885</v>
      </c>
      <c r="BU4694" s="191" t="s">
        <v>9488</v>
      </c>
      <c r="BV4694" s="191" t="s">
        <v>637</v>
      </c>
      <c r="BW4694" s="191" t="s">
        <v>2885</v>
      </c>
    </row>
    <row r="4695" spans="51:75" x14ac:dyDescent="0.3">
      <c r="AY4695" s="251" t="e">
        <f>VLOOKUP(C4695,#REF!, 2,FALSE)</f>
        <v>#REF!</v>
      </c>
      <c r="BM4695" s="191" t="s">
        <v>9490</v>
      </c>
      <c r="BN4695" s="191" t="s">
        <v>798</v>
      </c>
      <c r="BO4695" s="191" t="s">
        <v>7830</v>
      </c>
      <c r="BU4695" s="191" t="s">
        <v>9490</v>
      </c>
      <c r="BV4695" s="191" t="s">
        <v>798</v>
      </c>
      <c r="BW4695" s="191" t="s">
        <v>7830</v>
      </c>
    </row>
    <row r="4696" spans="51:75" x14ac:dyDescent="0.3">
      <c r="AY4696" s="251" t="e">
        <f>VLOOKUP(C4696,#REF!, 2,FALSE)</f>
        <v>#REF!</v>
      </c>
      <c r="BM4696" s="191" t="s">
        <v>9491</v>
      </c>
      <c r="BN4696" s="191" t="s">
        <v>663</v>
      </c>
      <c r="BO4696" s="191" t="s">
        <v>1694</v>
      </c>
      <c r="BU4696" s="191" t="s">
        <v>9491</v>
      </c>
      <c r="BV4696" s="191" t="s">
        <v>663</v>
      </c>
      <c r="BW4696" s="191" t="s">
        <v>1694</v>
      </c>
    </row>
    <row r="4697" spans="51:75" x14ac:dyDescent="0.3">
      <c r="AY4697" s="251" t="e">
        <f>VLOOKUP(C4697,#REF!, 2,FALSE)</f>
        <v>#REF!</v>
      </c>
      <c r="BM4697" s="191" t="s">
        <v>1653</v>
      </c>
      <c r="BN4697" s="191" t="s">
        <v>667</v>
      </c>
      <c r="BO4697" s="191" t="s">
        <v>3773</v>
      </c>
      <c r="BU4697" s="191" t="s">
        <v>1653</v>
      </c>
      <c r="BV4697" s="191" t="s">
        <v>667</v>
      </c>
      <c r="BW4697" s="191" t="s">
        <v>3773</v>
      </c>
    </row>
    <row r="4698" spans="51:75" x14ac:dyDescent="0.3">
      <c r="AY4698" s="251" t="e">
        <f>VLOOKUP(C4698,#REF!, 2,FALSE)</f>
        <v>#REF!</v>
      </c>
      <c r="BM4698" s="191" t="s">
        <v>9492</v>
      </c>
      <c r="BN4698" s="191" t="s">
        <v>663</v>
      </c>
      <c r="BO4698" s="191" t="s">
        <v>2172</v>
      </c>
      <c r="BU4698" s="191" t="s">
        <v>9492</v>
      </c>
      <c r="BV4698" s="191" t="s">
        <v>663</v>
      </c>
      <c r="BW4698" s="191" t="s">
        <v>2172</v>
      </c>
    </row>
    <row r="4699" spans="51:75" x14ac:dyDescent="0.3">
      <c r="AY4699" s="251" t="e">
        <f>VLOOKUP(C4699,#REF!, 2,FALSE)</f>
        <v>#REF!</v>
      </c>
      <c r="BM4699" s="191" t="s">
        <v>1654</v>
      </c>
      <c r="BN4699" s="191" t="s">
        <v>1071</v>
      </c>
      <c r="BO4699" s="191" t="s">
        <v>5438</v>
      </c>
      <c r="BU4699" s="191" t="s">
        <v>1654</v>
      </c>
      <c r="BV4699" s="191" t="s">
        <v>1071</v>
      </c>
      <c r="BW4699" s="191" t="s">
        <v>5438</v>
      </c>
    </row>
    <row r="4700" spans="51:75" x14ac:dyDescent="0.3">
      <c r="AY4700" s="251" t="e">
        <f>VLOOKUP(C4700,#REF!, 2,FALSE)</f>
        <v>#REF!</v>
      </c>
      <c r="BM4700" s="191" t="s">
        <v>1655</v>
      </c>
      <c r="BN4700" s="191" t="s">
        <v>663</v>
      </c>
      <c r="BO4700" s="191" t="s">
        <v>9494</v>
      </c>
      <c r="BU4700" s="191" t="s">
        <v>1655</v>
      </c>
      <c r="BV4700" s="191" t="s">
        <v>663</v>
      </c>
      <c r="BW4700" s="191" t="s">
        <v>9494</v>
      </c>
    </row>
    <row r="4701" spans="51:75" x14ac:dyDescent="0.3">
      <c r="AY4701" s="251" t="e">
        <f>VLOOKUP(C4701,#REF!, 2,FALSE)</f>
        <v>#REF!</v>
      </c>
      <c r="BM4701" s="191" t="s">
        <v>9495</v>
      </c>
      <c r="BN4701" s="191" t="s">
        <v>695</v>
      </c>
      <c r="BO4701" s="191" t="s">
        <v>9211</v>
      </c>
      <c r="BU4701" s="191" t="s">
        <v>9495</v>
      </c>
      <c r="BV4701" s="191" t="s">
        <v>695</v>
      </c>
      <c r="BW4701" s="191" t="s">
        <v>9211</v>
      </c>
    </row>
    <row r="4702" spans="51:75" x14ac:dyDescent="0.3">
      <c r="AY4702" s="251" t="e">
        <f>VLOOKUP(C4702,#REF!, 2,FALSE)</f>
        <v>#REF!</v>
      </c>
      <c r="BM4702" s="191" t="s">
        <v>9496</v>
      </c>
      <c r="BN4702" s="191" t="s">
        <v>1343</v>
      </c>
      <c r="BO4702" s="191" t="s">
        <v>9497</v>
      </c>
      <c r="BU4702" s="191" t="s">
        <v>9496</v>
      </c>
      <c r="BV4702" s="191" t="s">
        <v>1343</v>
      </c>
      <c r="BW4702" s="191" t="s">
        <v>9497</v>
      </c>
    </row>
    <row r="4703" spans="51:75" x14ac:dyDescent="0.3">
      <c r="AY4703" s="251" t="e">
        <f>VLOOKUP(C4703,#REF!, 2,FALSE)</f>
        <v>#REF!</v>
      </c>
      <c r="BM4703" s="191" t="s">
        <v>569</v>
      </c>
      <c r="BN4703" s="191" t="s">
        <v>667</v>
      </c>
      <c r="BO4703" s="191" t="s">
        <v>9498</v>
      </c>
      <c r="BU4703" s="191" t="s">
        <v>569</v>
      </c>
      <c r="BV4703" s="191" t="s">
        <v>667</v>
      </c>
      <c r="BW4703" s="191" t="s">
        <v>9498</v>
      </c>
    </row>
    <row r="4704" spans="51:75" x14ac:dyDescent="0.3">
      <c r="AY4704" s="251" t="e">
        <f>VLOOKUP(C4704,#REF!, 2,FALSE)</f>
        <v>#REF!</v>
      </c>
      <c r="BM4704" s="191" t="s">
        <v>9499</v>
      </c>
      <c r="BN4704" s="191" t="s">
        <v>716</v>
      </c>
      <c r="BO4704" s="191" t="s">
        <v>9501</v>
      </c>
      <c r="BU4704" s="191" t="s">
        <v>9499</v>
      </c>
      <c r="BV4704" s="191" t="s">
        <v>716</v>
      </c>
      <c r="BW4704" s="191" t="s">
        <v>9501</v>
      </c>
    </row>
    <row r="4705" spans="51:75" x14ac:dyDescent="0.3">
      <c r="AY4705" s="251" t="e">
        <f>VLOOKUP(C4705,#REF!, 2,FALSE)</f>
        <v>#REF!</v>
      </c>
      <c r="BM4705" s="191" t="s">
        <v>9502</v>
      </c>
      <c r="BN4705" s="191" t="s">
        <v>3088</v>
      </c>
      <c r="BO4705" s="191" t="s">
        <v>9503</v>
      </c>
      <c r="BU4705" s="191" t="s">
        <v>9502</v>
      </c>
      <c r="BV4705" s="191" t="s">
        <v>3088</v>
      </c>
      <c r="BW4705" s="191" t="s">
        <v>9503</v>
      </c>
    </row>
    <row r="4706" spans="51:75" x14ac:dyDescent="0.3">
      <c r="AY4706" s="251" t="e">
        <f>VLOOKUP(C4706,#REF!, 2,FALSE)</f>
        <v>#REF!</v>
      </c>
      <c r="BM4706" s="191" t="s">
        <v>9504</v>
      </c>
      <c r="BN4706" s="191" t="s">
        <v>2980</v>
      </c>
      <c r="BO4706" s="191" t="s">
        <v>9505</v>
      </c>
      <c r="BU4706" s="191" t="s">
        <v>9504</v>
      </c>
      <c r="BV4706" s="191" t="s">
        <v>2980</v>
      </c>
      <c r="BW4706" s="191" t="s">
        <v>9505</v>
      </c>
    </row>
    <row r="4707" spans="51:75" x14ac:dyDescent="0.3">
      <c r="AY4707" s="251" t="e">
        <f>VLOOKUP(C4707,#REF!, 2,FALSE)</f>
        <v>#REF!</v>
      </c>
      <c r="BM4707" s="191" t="s">
        <v>9506</v>
      </c>
      <c r="BN4707" s="191" t="s">
        <v>2980</v>
      </c>
      <c r="BO4707" s="191" t="s">
        <v>4695</v>
      </c>
      <c r="BU4707" s="191" t="s">
        <v>9506</v>
      </c>
      <c r="BV4707" s="191" t="s">
        <v>2980</v>
      </c>
      <c r="BW4707" s="191" t="s">
        <v>4695</v>
      </c>
    </row>
    <row r="4708" spans="51:75" x14ac:dyDescent="0.3">
      <c r="AY4708" s="251" t="e">
        <f>VLOOKUP(C4708,#REF!, 2,FALSE)</f>
        <v>#REF!</v>
      </c>
      <c r="BM4708" s="191" t="s">
        <v>9507</v>
      </c>
      <c r="BN4708" s="191" t="s">
        <v>853</v>
      </c>
      <c r="BO4708" s="191" t="s">
        <v>3588</v>
      </c>
      <c r="BU4708" s="191" t="s">
        <v>9507</v>
      </c>
      <c r="BV4708" s="191" t="s">
        <v>853</v>
      </c>
      <c r="BW4708" s="191" t="s">
        <v>3588</v>
      </c>
    </row>
    <row r="4709" spans="51:75" x14ac:dyDescent="0.3">
      <c r="AY4709" s="251" t="e">
        <f>VLOOKUP(C4709,#REF!, 2,FALSE)</f>
        <v>#REF!</v>
      </c>
      <c r="BM4709" s="191" t="s">
        <v>9508</v>
      </c>
      <c r="BN4709" s="191" t="s">
        <v>3006</v>
      </c>
      <c r="BO4709" s="191" t="s">
        <v>2984</v>
      </c>
      <c r="BU4709" s="191" t="s">
        <v>9508</v>
      </c>
      <c r="BV4709" s="191" t="s">
        <v>3006</v>
      </c>
      <c r="BW4709" s="191" t="s">
        <v>2984</v>
      </c>
    </row>
    <row r="4710" spans="51:75" x14ac:dyDescent="0.3">
      <c r="AY4710" s="251" t="e">
        <f>VLOOKUP(C4710,#REF!, 2,FALSE)</f>
        <v>#REF!</v>
      </c>
      <c r="BM4710" s="191" t="s">
        <v>1656</v>
      </c>
      <c r="BN4710" s="191" t="s">
        <v>3203</v>
      </c>
      <c r="BO4710" s="191" t="s">
        <v>9509</v>
      </c>
      <c r="BU4710" s="191" t="s">
        <v>1656</v>
      </c>
      <c r="BV4710" s="191" t="s">
        <v>3203</v>
      </c>
      <c r="BW4710" s="191" t="s">
        <v>9509</v>
      </c>
    </row>
    <row r="4711" spans="51:75" x14ac:dyDescent="0.3">
      <c r="AY4711" s="251" t="e">
        <f>VLOOKUP(C4711,#REF!, 2,FALSE)</f>
        <v>#REF!</v>
      </c>
      <c r="BM4711" s="191" t="s">
        <v>9510</v>
      </c>
      <c r="BN4711" s="191" t="s">
        <v>3046</v>
      </c>
      <c r="BO4711" s="191" t="s">
        <v>8760</v>
      </c>
      <c r="BU4711" s="191" t="s">
        <v>9510</v>
      </c>
      <c r="BV4711" s="191" t="s">
        <v>3046</v>
      </c>
      <c r="BW4711" s="191" t="s">
        <v>8760</v>
      </c>
    </row>
    <row r="4712" spans="51:75" x14ac:dyDescent="0.3">
      <c r="AY4712" s="251" t="e">
        <f>VLOOKUP(C4712,#REF!, 2,FALSE)</f>
        <v>#REF!</v>
      </c>
      <c r="BM4712" s="191" t="s">
        <v>9511</v>
      </c>
      <c r="BN4712" s="191" t="s">
        <v>2980</v>
      </c>
      <c r="BO4712" s="191" t="s">
        <v>9512</v>
      </c>
      <c r="BU4712" s="191" t="s">
        <v>9511</v>
      </c>
      <c r="BV4712" s="191" t="s">
        <v>2980</v>
      </c>
      <c r="BW4712" s="191" t="s">
        <v>9512</v>
      </c>
    </row>
    <row r="4713" spans="51:75" x14ac:dyDescent="0.3">
      <c r="AY4713" s="251" t="e">
        <f>VLOOKUP(C4713,#REF!, 2,FALSE)</f>
        <v>#REF!</v>
      </c>
      <c r="BM4713" s="191" t="s">
        <v>1680</v>
      </c>
      <c r="BN4713" s="191" t="s">
        <v>1270</v>
      </c>
      <c r="BO4713" s="191" t="s">
        <v>9513</v>
      </c>
      <c r="BU4713" s="191" t="s">
        <v>1680</v>
      </c>
      <c r="BV4713" s="191" t="s">
        <v>1270</v>
      </c>
      <c r="BW4713" s="191" t="s">
        <v>9513</v>
      </c>
    </row>
    <row r="4714" spans="51:75" x14ac:dyDescent="0.3">
      <c r="AY4714" s="251" t="e">
        <f>VLOOKUP(C4714,#REF!, 2,FALSE)</f>
        <v>#REF!</v>
      </c>
      <c r="BM4714" s="191" t="s">
        <v>9514</v>
      </c>
      <c r="BN4714" s="191" t="s">
        <v>1343</v>
      </c>
      <c r="BO4714" s="191" t="s">
        <v>9515</v>
      </c>
      <c r="BU4714" s="191" t="s">
        <v>9514</v>
      </c>
      <c r="BV4714" s="191" t="s">
        <v>1343</v>
      </c>
      <c r="BW4714" s="191" t="s">
        <v>9515</v>
      </c>
    </row>
    <row r="4715" spans="51:75" x14ac:dyDescent="0.3">
      <c r="AY4715" s="251" t="e">
        <f>VLOOKUP(C4715,#REF!, 2,FALSE)</f>
        <v>#REF!</v>
      </c>
      <c r="BM4715" s="191" t="s">
        <v>9516</v>
      </c>
      <c r="BN4715" s="191" t="s">
        <v>706</v>
      </c>
      <c r="BO4715" s="191" t="s">
        <v>9517</v>
      </c>
      <c r="BU4715" s="191" t="s">
        <v>9516</v>
      </c>
      <c r="BV4715" s="191" t="s">
        <v>706</v>
      </c>
      <c r="BW4715" s="191" t="s">
        <v>9517</v>
      </c>
    </row>
    <row r="4716" spans="51:75" x14ac:dyDescent="0.3">
      <c r="AY4716" s="251" t="e">
        <f>VLOOKUP(C4716,#REF!, 2,FALSE)</f>
        <v>#REF!</v>
      </c>
      <c r="BM4716" s="191" t="s">
        <v>9518</v>
      </c>
      <c r="BN4716" s="191" t="s">
        <v>863</v>
      </c>
      <c r="BO4716" s="191" t="s">
        <v>9519</v>
      </c>
      <c r="BU4716" s="191" t="s">
        <v>9518</v>
      </c>
      <c r="BV4716" s="191" t="s">
        <v>863</v>
      </c>
      <c r="BW4716" s="191" t="s">
        <v>9519</v>
      </c>
    </row>
    <row r="4717" spans="51:75" x14ac:dyDescent="0.3">
      <c r="AY4717" s="251" t="e">
        <f>VLOOKUP(C4717,#REF!, 2,FALSE)</f>
        <v>#REF!</v>
      </c>
      <c r="BM4717" s="191" t="s">
        <v>9520</v>
      </c>
      <c r="BN4717" s="191" t="s">
        <v>3203</v>
      </c>
      <c r="BO4717" s="191" t="s">
        <v>9521</v>
      </c>
      <c r="BU4717" s="191" t="s">
        <v>9520</v>
      </c>
      <c r="BV4717" s="191" t="s">
        <v>3203</v>
      </c>
      <c r="BW4717" s="191" t="s">
        <v>9521</v>
      </c>
    </row>
    <row r="4718" spans="51:75" x14ac:dyDescent="0.3">
      <c r="AY4718" s="251" t="e">
        <f>VLOOKUP(C4718,#REF!, 2,FALSE)</f>
        <v>#REF!</v>
      </c>
      <c r="BM4718" s="191" t="s">
        <v>1681</v>
      </c>
      <c r="BN4718" s="191" t="s">
        <v>3006</v>
      </c>
      <c r="BO4718" s="191" t="s">
        <v>4517</v>
      </c>
      <c r="BU4718" s="191" t="s">
        <v>1681</v>
      </c>
      <c r="BV4718" s="191" t="s">
        <v>3006</v>
      </c>
      <c r="BW4718" s="191" t="s">
        <v>4517</v>
      </c>
    </row>
    <row r="4719" spans="51:75" x14ac:dyDescent="0.3">
      <c r="AY4719" s="251" t="e">
        <f>VLOOKUP(C4719,#REF!, 2,FALSE)</f>
        <v>#REF!</v>
      </c>
      <c r="BM4719" s="191" t="s">
        <v>9522</v>
      </c>
      <c r="BN4719" s="191" t="s">
        <v>3203</v>
      </c>
      <c r="BO4719" s="191" t="s">
        <v>9521</v>
      </c>
      <c r="BU4719" s="191" t="s">
        <v>9522</v>
      </c>
      <c r="BV4719" s="191" t="s">
        <v>3203</v>
      </c>
      <c r="BW4719" s="191" t="s">
        <v>9521</v>
      </c>
    </row>
    <row r="4720" spans="51:75" x14ac:dyDescent="0.3">
      <c r="AY4720" s="251" t="e">
        <f>VLOOKUP(C4720,#REF!, 2,FALSE)</f>
        <v>#REF!</v>
      </c>
      <c r="BM4720" s="191" t="s">
        <v>9523</v>
      </c>
      <c r="BN4720" s="191" t="s">
        <v>863</v>
      </c>
      <c r="BO4720" s="191" t="s">
        <v>6377</v>
      </c>
      <c r="BU4720" s="191" t="s">
        <v>9523</v>
      </c>
      <c r="BV4720" s="191" t="s">
        <v>863</v>
      </c>
      <c r="BW4720" s="191" t="s">
        <v>6377</v>
      </c>
    </row>
    <row r="4721" spans="51:75" x14ac:dyDescent="0.3">
      <c r="AY4721" s="251" t="e">
        <f>VLOOKUP(C4721,#REF!, 2,FALSE)</f>
        <v>#REF!</v>
      </c>
      <c r="BM4721" s="191" t="s">
        <v>9524</v>
      </c>
      <c r="BN4721" s="191" t="s">
        <v>629</v>
      </c>
      <c r="BO4721" s="191" t="s">
        <v>771</v>
      </c>
      <c r="BU4721" s="191" t="s">
        <v>9524</v>
      </c>
      <c r="BV4721" s="191" t="s">
        <v>629</v>
      </c>
      <c r="BW4721" s="191" t="s">
        <v>771</v>
      </c>
    </row>
    <row r="4722" spans="51:75" x14ac:dyDescent="0.3">
      <c r="AY4722" s="251" t="e">
        <f>VLOOKUP(C4722,#REF!, 2,FALSE)</f>
        <v>#REF!</v>
      </c>
      <c r="BM4722" s="191" t="s">
        <v>9525</v>
      </c>
      <c r="BN4722" s="191" t="s">
        <v>863</v>
      </c>
      <c r="BO4722" s="191" t="s">
        <v>9526</v>
      </c>
      <c r="BU4722" s="191" t="s">
        <v>9525</v>
      </c>
      <c r="BV4722" s="191" t="s">
        <v>863</v>
      </c>
      <c r="BW4722" s="191" t="s">
        <v>9526</v>
      </c>
    </row>
    <row r="4723" spans="51:75" x14ac:dyDescent="0.3">
      <c r="AY4723" s="251" t="e">
        <f>VLOOKUP(C4723,#REF!, 2,FALSE)</f>
        <v>#REF!</v>
      </c>
      <c r="BM4723" s="191" t="s">
        <v>9528</v>
      </c>
      <c r="BN4723" s="191" t="s">
        <v>667</v>
      </c>
      <c r="BO4723" s="191" t="s">
        <v>9530</v>
      </c>
      <c r="BU4723" s="191" t="s">
        <v>9528</v>
      </c>
      <c r="BV4723" s="191" t="s">
        <v>667</v>
      </c>
      <c r="BW4723" s="191" t="s">
        <v>9530</v>
      </c>
    </row>
    <row r="4724" spans="51:75" x14ac:dyDescent="0.3">
      <c r="AY4724" s="251" t="e">
        <f>VLOOKUP(C4724,#REF!, 2,FALSE)</f>
        <v>#REF!</v>
      </c>
      <c r="BM4724" s="191" t="s">
        <v>1682</v>
      </c>
      <c r="BN4724" s="191" t="s">
        <v>3253</v>
      </c>
      <c r="BO4724" s="191" t="s">
        <v>9531</v>
      </c>
      <c r="BU4724" s="191" t="s">
        <v>1682</v>
      </c>
      <c r="BV4724" s="191" t="s">
        <v>3253</v>
      </c>
      <c r="BW4724" s="191" t="s">
        <v>9531</v>
      </c>
    </row>
    <row r="4725" spans="51:75" x14ac:dyDescent="0.3">
      <c r="AY4725" s="251" t="e">
        <f>VLOOKUP(C4725,#REF!, 2,FALSE)</f>
        <v>#REF!</v>
      </c>
      <c r="BM4725" s="191" t="s">
        <v>9533</v>
      </c>
      <c r="BN4725" s="191" t="s">
        <v>3203</v>
      </c>
      <c r="BO4725" s="191" t="s">
        <v>7809</v>
      </c>
      <c r="BU4725" s="191" t="s">
        <v>9533</v>
      </c>
      <c r="BV4725" s="191" t="s">
        <v>3203</v>
      </c>
      <c r="BW4725" s="191" t="s">
        <v>7809</v>
      </c>
    </row>
    <row r="4726" spans="51:75" x14ac:dyDescent="0.3">
      <c r="AY4726" s="251" t="e">
        <f>VLOOKUP(C4726,#REF!, 2,FALSE)</f>
        <v>#REF!</v>
      </c>
      <c r="BM4726" s="191" t="s">
        <v>9534</v>
      </c>
      <c r="BN4726" s="191" t="s">
        <v>3006</v>
      </c>
      <c r="BO4726" s="191" t="s">
        <v>9535</v>
      </c>
      <c r="BU4726" s="191" t="s">
        <v>9534</v>
      </c>
      <c r="BV4726" s="191" t="s">
        <v>3006</v>
      </c>
      <c r="BW4726" s="191" t="s">
        <v>9535</v>
      </c>
    </row>
    <row r="4727" spans="51:75" x14ac:dyDescent="0.3">
      <c r="AY4727" s="251" t="e">
        <f>VLOOKUP(C4727,#REF!, 2,FALSE)</f>
        <v>#REF!</v>
      </c>
      <c r="BM4727" s="191" t="s">
        <v>9536</v>
      </c>
      <c r="BN4727" s="191" t="s">
        <v>3203</v>
      </c>
      <c r="BO4727" s="191" t="s">
        <v>6548</v>
      </c>
      <c r="BU4727" s="191" t="s">
        <v>9536</v>
      </c>
      <c r="BV4727" s="191" t="s">
        <v>3203</v>
      </c>
      <c r="BW4727" s="191" t="s">
        <v>6548</v>
      </c>
    </row>
    <row r="4728" spans="51:75" x14ac:dyDescent="0.3">
      <c r="AY4728" s="251" t="e">
        <f>VLOOKUP(C4728,#REF!, 2,FALSE)</f>
        <v>#REF!</v>
      </c>
      <c r="BM4728" s="191" t="s">
        <v>9537</v>
      </c>
      <c r="BN4728" s="191" t="s">
        <v>3203</v>
      </c>
      <c r="BO4728" s="191" t="s">
        <v>9538</v>
      </c>
      <c r="BU4728" s="191" t="s">
        <v>9537</v>
      </c>
      <c r="BV4728" s="191" t="s">
        <v>3203</v>
      </c>
      <c r="BW4728" s="191" t="s">
        <v>9538</v>
      </c>
    </row>
    <row r="4729" spans="51:75" x14ac:dyDescent="0.3">
      <c r="AY4729" s="251" t="e">
        <f>VLOOKUP(C4729,#REF!, 2,FALSE)</f>
        <v>#REF!</v>
      </c>
      <c r="BM4729" s="191" t="s">
        <v>1683</v>
      </c>
      <c r="BN4729" s="191" t="s">
        <v>863</v>
      </c>
      <c r="BO4729" s="191" t="s">
        <v>8107</v>
      </c>
      <c r="BU4729" s="191" t="s">
        <v>1683</v>
      </c>
      <c r="BV4729" s="191" t="s">
        <v>863</v>
      </c>
      <c r="BW4729" s="191" t="s">
        <v>8107</v>
      </c>
    </row>
    <row r="4730" spans="51:75" x14ac:dyDescent="0.3">
      <c r="AY4730" s="251" t="e">
        <f>VLOOKUP(C4730,#REF!, 2,FALSE)</f>
        <v>#REF!</v>
      </c>
      <c r="BM4730" s="191" t="s">
        <v>9539</v>
      </c>
      <c r="BN4730" s="191" t="s">
        <v>3253</v>
      </c>
      <c r="BO4730" s="191" t="s">
        <v>9540</v>
      </c>
      <c r="BU4730" s="191" t="s">
        <v>9539</v>
      </c>
      <c r="BV4730" s="191" t="s">
        <v>3253</v>
      </c>
      <c r="BW4730" s="191" t="s">
        <v>9540</v>
      </c>
    </row>
    <row r="4731" spans="51:75" x14ac:dyDescent="0.3">
      <c r="AY4731" s="251" t="e">
        <f>VLOOKUP(C4731,#REF!, 2,FALSE)</f>
        <v>#REF!</v>
      </c>
      <c r="BM4731" s="191" t="s">
        <v>9541</v>
      </c>
      <c r="BN4731" s="191" t="s">
        <v>663</v>
      </c>
      <c r="BO4731" s="191" t="s">
        <v>9542</v>
      </c>
      <c r="BU4731" s="191" t="s">
        <v>9541</v>
      </c>
      <c r="BV4731" s="191" t="s">
        <v>663</v>
      </c>
      <c r="BW4731" s="191" t="s">
        <v>9542</v>
      </c>
    </row>
    <row r="4732" spans="51:75" x14ac:dyDescent="0.3">
      <c r="AY4732" s="251" t="e">
        <f>VLOOKUP(C4732,#REF!, 2,FALSE)</f>
        <v>#REF!</v>
      </c>
      <c r="BM4732" s="191" t="s">
        <v>9543</v>
      </c>
      <c r="BN4732" s="191" t="s">
        <v>800</v>
      </c>
      <c r="BO4732" s="191" t="s">
        <v>9195</v>
      </c>
      <c r="BU4732" s="191" t="s">
        <v>9543</v>
      </c>
      <c r="BV4732" s="191" t="s">
        <v>800</v>
      </c>
      <c r="BW4732" s="191" t="s">
        <v>9195</v>
      </c>
    </row>
    <row r="4733" spans="51:75" x14ac:dyDescent="0.3">
      <c r="AY4733" s="251" t="e">
        <f>VLOOKUP(C4733,#REF!, 2,FALSE)</f>
        <v>#REF!</v>
      </c>
      <c r="BM4733" s="191" t="s">
        <v>9544</v>
      </c>
      <c r="BN4733" s="191" t="s">
        <v>863</v>
      </c>
      <c r="BO4733" s="191" t="s">
        <v>3419</v>
      </c>
      <c r="BU4733" s="191" t="s">
        <v>9544</v>
      </c>
      <c r="BV4733" s="191" t="s">
        <v>863</v>
      </c>
      <c r="BW4733" s="191" t="s">
        <v>3419</v>
      </c>
    </row>
    <row r="4734" spans="51:75" x14ac:dyDescent="0.3">
      <c r="AY4734" s="251" t="e">
        <f>VLOOKUP(C4734,#REF!, 2,FALSE)</f>
        <v>#REF!</v>
      </c>
      <c r="BM4734" s="191" t="s">
        <v>9545</v>
      </c>
      <c r="BN4734" s="191" t="s">
        <v>863</v>
      </c>
      <c r="BO4734" s="191" t="s">
        <v>4517</v>
      </c>
      <c r="BU4734" s="191" t="s">
        <v>9545</v>
      </c>
      <c r="BV4734" s="191" t="s">
        <v>863</v>
      </c>
      <c r="BW4734" s="191" t="s">
        <v>4517</v>
      </c>
    </row>
    <row r="4735" spans="51:75" x14ac:dyDescent="0.3">
      <c r="AY4735" s="251" t="e">
        <f>VLOOKUP(C4735,#REF!, 2,FALSE)</f>
        <v>#REF!</v>
      </c>
      <c r="BM4735" s="191" t="s">
        <v>9546</v>
      </c>
      <c r="BN4735" s="191" t="s">
        <v>3006</v>
      </c>
      <c r="BO4735" s="191" t="s">
        <v>9548</v>
      </c>
      <c r="BU4735" s="191" t="s">
        <v>9546</v>
      </c>
      <c r="BV4735" s="191" t="s">
        <v>3006</v>
      </c>
      <c r="BW4735" s="191" t="s">
        <v>9548</v>
      </c>
    </row>
    <row r="4736" spans="51:75" x14ac:dyDescent="0.3">
      <c r="AY4736" s="251" t="e">
        <f>VLOOKUP(C4736,#REF!, 2,FALSE)</f>
        <v>#REF!</v>
      </c>
      <c r="BM4736" s="191" t="s">
        <v>9549</v>
      </c>
      <c r="BN4736" s="191" t="s">
        <v>863</v>
      </c>
      <c r="BO4736" s="191" t="s">
        <v>9550</v>
      </c>
      <c r="BU4736" s="191" t="s">
        <v>9549</v>
      </c>
      <c r="BV4736" s="191" t="s">
        <v>863</v>
      </c>
      <c r="BW4736" s="191" t="s">
        <v>9550</v>
      </c>
    </row>
    <row r="4737" spans="51:75" x14ac:dyDescent="0.3">
      <c r="AY4737" s="251" t="e">
        <f>VLOOKUP(C4737,#REF!, 2,FALSE)</f>
        <v>#REF!</v>
      </c>
      <c r="BM4737" s="191" t="s">
        <v>9551</v>
      </c>
      <c r="BN4737" s="191" t="s">
        <v>3046</v>
      </c>
      <c r="BO4737" s="191" t="s">
        <v>1785</v>
      </c>
      <c r="BU4737" s="191" t="s">
        <v>9551</v>
      </c>
      <c r="BV4737" s="191" t="s">
        <v>3046</v>
      </c>
      <c r="BW4737" s="191" t="s">
        <v>1785</v>
      </c>
    </row>
    <row r="4738" spans="51:75" x14ac:dyDescent="0.3">
      <c r="AY4738" s="251" t="e">
        <f>VLOOKUP(C4738,#REF!, 2,FALSE)</f>
        <v>#REF!</v>
      </c>
      <c r="BM4738" s="191" t="s">
        <v>9552</v>
      </c>
      <c r="BN4738" s="191" t="s">
        <v>3203</v>
      </c>
      <c r="BO4738" s="191" t="s">
        <v>7627</v>
      </c>
      <c r="BU4738" s="191" t="s">
        <v>9552</v>
      </c>
      <c r="BV4738" s="191" t="s">
        <v>3203</v>
      </c>
      <c r="BW4738" s="191" t="s">
        <v>7627</v>
      </c>
    </row>
    <row r="4739" spans="51:75" x14ac:dyDescent="0.3">
      <c r="AY4739" s="251" t="e">
        <f>VLOOKUP(C4739,#REF!, 2,FALSE)</f>
        <v>#REF!</v>
      </c>
      <c r="BM4739" s="191" t="s">
        <v>1684</v>
      </c>
      <c r="BN4739" s="191" t="s">
        <v>3006</v>
      </c>
      <c r="BO4739" s="191" t="s">
        <v>4573</v>
      </c>
      <c r="BU4739" s="191" t="s">
        <v>1684</v>
      </c>
      <c r="BV4739" s="191" t="s">
        <v>3006</v>
      </c>
      <c r="BW4739" s="191" t="s">
        <v>4573</v>
      </c>
    </row>
    <row r="4740" spans="51:75" x14ac:dyDescent="0.3">
      <c r="AY4740" s="251" t="e">
        <f>VLOOKUP(C4740,#REF!, 2,FALSE)</f>
        <v>#REF!</v>
      </c>
      <c r="BM4740" s="191" t="s">
        <v>9553</v>
      </c>
      <c r="BN4740" s="191" t="s">
        <v>3003</v>
      </c>
      <c r="BO4740" s="191" t="s">
        <v>9554</v>
      </c>
      <c r="BU4740" s="191" t="s">
        <v>9553</v>
      </c>
      <c r="BV4740" s="191" t="s">
        <v>3003</v>
      </c>
      <c r="BW4740" s="191" t="s">
        <v>9554</v>
      </c>
    </row>
    <row r="4741" spans="51:75" x14ac:dyDescent="0.3">
      <c r="AY4741" s="251" t="e">
        <f>VLOOKUP(C4741,#REF!, 2,FALSE)</f>
        <v>#REF!</v>
      </c>
      <c r="BM4741" s="191" t="s">
        <v>9555</v>
      </c>
      <c r="BN4741" s="191" t="s">
        <v>3203</v>
      </c>
      <c r="BO4741" s="191" t="s">
        <v>2984</v>
      </c>
      <c r="BU4741" s="191" t="s">
        <v>9555</v>
      </c>
      <c r="BV4741" s="191" t="s">
        <v>3203</v>
      </c>
      <c r="BW4741" s="191" t="s">
        <v>2984</v>
      </c>
    </row>
    <row r="4742" spans="51:75" x14ac:dyDescent="0.3">
      <c r="AY4742" s="251" t="e">
        <f>VLOOKUP(C4742,#REF!, 2,FALSE)</f>
        <v>#REF!</v>
      </c>
      <c r="BM4742" s="191" t="s">
        <v>9556</v>
      </c>
      <c r="BN4742" s="191" t="s">
        <v>3003</v>
      </c>
      <c r="BO4742" s="191" t="s">
        <v>9557</v>
      </c>
      <c r="BU4742" s="191" t="s">
        <v>9556</v>
      </c>
      <c r="BV4742" s="191" t="s">
        <v>3003</v>
      </c>
      <c r="BW4742" s="191" t="s">
        <v>9557</v>
      </c>
    </row>
    <row r="4743" spans="51:75" x14ac:dyDescent="0.3">
      <c r="AY4743" s="251" t="e">
        <f>VLOOKUP(C4743,#REF!, 2,FALSE)</f>
        <v>#REF!</v>
      </c>
      <c r="BM4743" s="191" t="s">
        <v>9558</v>
      </c>
      <c r="BN4743" s="191" t="s">
        <v>3253</v>
      </c>
      <c r="BO4743" s="191" t="s">
        <v>3527</v>
      </c>
      <c r="BU4743" s="191" t="s">
        <v>9558</v>
      </c>
      <c r="BV4743" s="191" t="s">
        <v>3253</v>
      </c>
      <c r="BW4743" s="191" t="s">
        <v>3527</v>
      </c>
    </row>
    <row r="4744" spans="51:75" x14ac:dyDescent="0.3">
      <c r="AY4744" s="251" t="e">
        <f>VLOOKUP(C4744,#REF!, 2,FALSE)</f>
        <v>#REF!</v>
      </c>
      <c r="BM4744" s="191" t="s">
        <v>1685</v>
      </c>
      <c r="BN4744" s="191" t="s">
        <v>1140</v>
      </c>
      <c r="BO4744" s="191" t="s">
        <v>9559</v>
      </c>
      <c r="BU4744" s="191" t="s">
        <v>1685</v>
      </c>
      <c r="BV4744" s="191" t="s">
        <v>1140</v>
      </c>
      <c r="BW4744" s="191" t="s">
        <v>9559</v>
      </c>
    </row>
    <row r="4745" spans="51:75" x14ac:dyDescent="0.3">
      <c r="AY4745" s="251" t="e">
        <f>VLOOKUP(C4745,#REF!, 2,FALSE)</f>
        <v>#REF!</v>
      </c>
      <c r="BM4745" s="191" t="s">
        <v>9560</v>
      </c>
      <c r="BN4745" s="191" t="s">
        <v>3003</v>
      </c>
      <c r="BO4745" s="191" t="s">
        <v>4892</v>
      </c>
      <c r="BU4745" s="191" t="s">
        <v>9560</v>
      </c>
      <c r="BV4745" s="191" t="s">
        <v>3003</v>
      </c>
      <c r="BW4745" s="191" t="s">
        <v>4892</v>
      </c>
    </row>
    <row r="4746" spans="51:75" x14ac:dyDescent="0.3">
      <c r="AY4746" s="251" t="e">
        <f>VLOOKUP(C4746,#REF!, 2,FALSE)</f>
        <v>#REF!</v>
      </c>
      <c r="BM4746" s="191" t="s">
        <v>568</v>
      </c>
      <c r="BN4746" s="191" t="s">
        <v>3203</v>
      </c>
      <c r="BO4746" s="191" t="s">
        <v>1164</v>
      </c>
      <c r="BU4746" s="191" t="s">
        <v>568</v>
      </c>
      <c r="BV4746" s="191" t="s">
        <v>3203</v>
      </c>
      <c r="BW4746" s="191" t="s">
        <v>1164</v>
      </c>
    </row>
    <row r="4747" spans="51:75" x14ac:dyDescent="0.3">
      <c r="AY4747" s="251" t="e">
        <f>VLOOKUP(C4747,#REF!, 2,FALSE)</f>
        <v>#REF!</v>
      </c>
      <c r="BM4747" s="191" t="s">
        <v>9562</v>
      </c>
      <c r="BN4747" s="191" t="s">
        <v>1343</v>
      </c>
      <c r="BO4747" s="191" t="s">
        <v>9563</v>
      </c>
      <c r="BU4747" s="191" t="s">
        <v>9562</v>
      </c>
      <c r="BV4747" s="191" t="s">
        <v>1343</v>
      </c>
      <c r="BW4747" s="191" t="s">
        <v>9563</v>
      </c>
    </row>
    <row r="4748" spans="51:75" x14ac:dyDescent="0.3">
      <c r="AY4748" s="251" t="e">
        <f>VLOOKUP(C4748,#REF!, 2,FALSE)</f>
        <v>#REF!</v>
      </c>
      <c r="BM4748" s="191" t="s">
        <v>1686</v>
      </c>
      <c r="BN4748" s="191" t="s">
        <v>3253</v>
      </c>
      <c r="BO4748" s="191" t="s">
        <v>9564</v>
      </c>
      <c r="BU4748" s="191" t="s">
        <v>1686</v>
      </c>
      <c r="BV4748" s="191" t="s">
        <v>3253</v>
      </c>
      <c r="BW4748" s="191" t="s">
        <v>9564</v>
      </c>
    </row>
    <row r="4749" spans="51:75" x14ac:dyDescent="0.3">
      <c r="AY4749" s="251" t="e">
        <f>VLOOKUP(C4749,#REF!, 2,FALSE)</f>
        <v>#REF!</v>
      </c>
      <c r="BM4749" s="191" t="s">
        <v>9565</v>
      </c>
      <c r="BN4749" s="191" t="s">
        <v>3006</v>
      </c>
      <c r="BO4749" s="191" t="s">
        <v>2984</v>
      </c>
      <c r="BU4749" s="191" t="s">
        <v>9565</v>
      </c>
      <c r="BV4749" s="191" t="s">
        <v>3006</v>
      </c>
      <c r="BW4749" s="191" t="s">
        <v>2984</v>
      </c>
    </row>
    <row r="4750" spans="51:75" x14ac:dyDescent="0.3">
      <c r="AY4750" s="251" t="e">
        <f>VLOOKUP(C4750,#REF!, 2,FALSE)</f>
        <v>#REF!</v>
      </c>
      <c r="BM4750" s="191" t="s">
        <v>1695</v>
      </c>
      <c r="BN4750" s="191" t="s">
        <v>1343</v>
      </c>
      <c r="BO4750" s="191" t="s">
        <v>3453</v>
      </c>
      <c r="BU4750" s="191" t="s">
        <v>1695</v>
      </c>
      <c r="BV4750" s="191" t="s">
        <v>1343</v>
      </c>
      <c r="BW4750" s="191" t="s">
        <v>3453</v>
      </c>
    </row>
    <row r="4751" spans="51:75" x14ac:dyDescent="0.3">
      <c r="AY4751" s="251" t="e">
        <f>VLOOKUP(C4751,#REF!, 2,FALSE)</f>
        <v>#REF!</v>
      </c>
      <c r="BM4751" s="191" t="s">
        <v>9566</v>
      </c>
      <c r="BN4751" s="191" t="s">
        <v>863</v>
      </c>
      <c r="BO4751" s="191" t="s">
        <v>3186</v>
      </c>
      <c r="BU4751" s="191" t="s">
        <v>9566</v>
      </c>
      <c r="BV4751" s="191" t="s">
        <v>863</v>
      </c>
      <c r="BW4751" s="191" t="s">
        <v>3186</v>
      </c>
    </row>
    <row r="4752" spans="51:75" x14ac:dyDescent="0.3">
      <c r="AY4752" s="251" t="e">
        <f>VLOOKUP(C4752,#REF!, 2,FALSE)</f>
        <v>#REF!</v>
      </c>
      <c r="BM4752" s="191" t="s">
        <v>9567</v>
      </c>
      <c r="BN4752" s="191" t="s">
        <v>863</v>
      </c>
      <c r="BO4752" s="191" t="s">
        <v>4882</v>
      </c>
      <c r="BU4752" s="191" t="s">
        <v>9567</v>
      </c>
      <c r="BV4752" s="191" t="s">
        <v>863</v>
      </c>
      <c r="BW4752" s="191" t="s">
        <v>4882</v>
      </c>
    </row>
    <row r="4753" spans="51:75" x14ac:dyDescent="0.3">
      <c r="AY4753" s="251" t="e">
        <f>VLOOKUP(C4753,#REF!, 2,FALSE)</f>
        <v>#REF!</v>
      </c>
      <c r="BM4753" s="191" t="s">
        <v>1696</v>
      </c>
      <c r="BN4753" s="191" t="s">
        <v>1343</v>
      </c>
      <c r="BO4753" s="191" t="s">
        <v>4752</v>
      </c>
      <c r="BU4753" s="191" t="s">
        <v>1696</v>
      </c>
      <c r="BV4753" s="191" t="s">
        <v>1343</v>
      </c>
      <c r="BW4753" s="191" t="s">
        <v>4752</v>
      </c>
    </row>
    <row r="4754" spans="51:75" x14ac:dyDescent="0.3">
      <c r="AY4754" s="251" t="e">
        <f>VLOOKUP(C4754,#REF!, 2,FALSE)</f>
        <v>#REF!</v>
      </c>
      <c r="BM4754" s="191" t="s">
        <v>1697</v>
      </c>
      <c r="BN4754" s="191" t="s">
        <v>1343</v>
      </c>
      <c r="BO4754" s="191" t="s">
        <v>9307</v>
      </c>
      <c r="BU4754" s="191" t="s">
        <v>1697</v>
      </c>
      <c r="BV4754" s="191" t="s">
        <v>1343</v>
      </c>
      <c r="BW4754" s="191" t="s">
        <v>9307</v>
      </c>
    </row>
    <row r="4755" spans="51:75" x14ac:dyDescent="0.3">
      <c r="AY4755" s="251" t="e">
        <f>VLOOKUP(C4755,#REF!, 2,FALSE)</f>
        <v>#REF!</v>
      </c>
      <c r="BM4755" s="191" t="s">
        <v>9568</v>
      </c>
      <c r="BN4755" s="191" t="s">
        <v>2984</v>
      </c>
      <c r="BO4755" s="191" t="s">
        <v>2984</v>
      </c>
      <c r="BU4755" s="191" t="s">
        <v>9568</v>
      </c>
      <c r="BV4755" s="191" t="s">
        <v>2984</v>
      </c>
      <c r="BW4755" s="191" t="s">
        <v>2984</v>
      </c>
    </row>
    <row r="4756" spans="51:75" x14ac:dyDescent="0.3">
      <c r="AY4756" s="251" t="e">
        <f>VLOOKUP(C4756,#REF!, 2,FALSE)</f>
        <v>#REF!</v>
      </c>
      <c r="BM4756" s="191" t="s">
        <v>9569</v>
      </c>
      <c r="BN4756" s="191" t="s">
        <v>613</v>
      </c>
      <c r="BO4756" s="191" t="s">
        <v>9570</v>
      </c>
      <c r="BU4756" s="191" t="s">
        <v>9569</v>
      </c>
      <c r="BV4756" s="191" t="s">
        <v>613</v>
      </c>
      <c r="BW4756" s="191" t="s">
        <v>9570</v>
      </c>
    </row>
    <row r="4757" spans="51:75" x14ac:dyDescent="0.3">
      <c r="AY4757" s="251" t="e">
        <f>VLOOKUP(C4757,#REF!, 2,FALSE)</f>
        <v>#REF!</v>
      </c>
      <c r="BM4757" s="191" t="s">
        <v>1698</v>
      </c>
      <c r="BN4757" s="191" t="s">
        <v>3203</v>
      </c>
      <c r="BO4757" s="191" t="s">
        <v>9571</v>
      </c>
      <c r="BU4757" s="191" t="s">
        <v>1698</v>
      </c>
      <c r="BV4757" s="191" t="s">
        <v>3203</v>
      </c>
      <c r="BW4757" s="191" t="s">
        <v>9571</v>
      </c>
    </row>
    <row r="4758" spans="51:75" x14ac:dyDescent="0.3">
      <c r="AY4758" s="251" t="e">
        <f>VLOOKUP(C4758,#REF!, 2,FALSE)</f>
        <v>#REF!</v>
      </c>
      <c r="BM4758" s="191" t="s">
        <v>9572</v>
      </c>
      <c r="BN4758" s="191" t="s">
        <v>1692</v>
      </c>
      <c r="BO4758" s="191" t="s">
        <v>3186</v>
      </c>
      <c r="BU4758" s="191" t="s">
        <v>9572</v>
      </c>
      <c r="BV4758" s="191" t="s">
        <v>1692</v>
      </c>
      <c r="BW4758" s="191" t="s">
        <v>3186</v>
      </c>
    </row>
    <row r="4759" spans="51:75" x14ac:dyDescent="0.3">
      <c r="AY4759" s="251" t="e">
        <f>VLOOKUP(C4759,#REF!, 2,FALSE)</f>
        <v>#REF!</v>
      </c>
      <c r="BM4759" s="191" t="s">
        <v>1699</v>
      </c>
      <c r="BN4759" s="191" t="s">
        <v>16989</v>
      </c>
      <c r="BO4759" s="191" t="s">
        <v>4684</v>
      </c>
      <c r="BU4759" s="191" t="s">
        <v>1699</v>
      </c>
      <c r="BV4759" s="191" t="s">
        <v>16989</v>
      </c>
      <c r="BW4759" s="191" t="s">
        <v>4684</v>
      </c>
    </row>
    <row r="4760" spans="51:75" x14ac:dyDescent="0.3">
      <c r="AY4760" s="251" t="e">
        <f>VLOOKUP(C4760,#REF!, 2,FALSE)</f>
        <v>#REF!</v>
      </c>
      <c r="BM4760" s="191" t="s">
        <v>9573</v>
      </c>
      <c r="BN4760" s="191" t="s">
        <v>637</v>
      </c>
      <c r="BO4760" s="191" t="s">
        <v>9328</v>
      </c>
      <c r="BU4760" s="191" t="s">
        <v>9573</v>
      </c>
      <c r="BV4760" s="191" t="s">
        <v>637</v>
      </c>
      <c r="BW4760" s="191" t="s">
        <v>9328</v>
      </c>
    </row>
    <row r="4761" spans="51:75" x14ac:dyDescent="0.3">
      <c r="AY4761" s="251" t="e">
        <f>VLOOKUP(C4761,#REF!, 2,FALSE)</f>
        <v>#REF!</v>
      </c>
      <c r="BM4761" s="191" t="s">
        <v>9575</v>
      </c>
      <c r="BN4761" s="191" t="s">
        <v>615</v>
      </c>
      <c r="BO4761" s="191" t="s">
        <v>9576</v>
      </c>
      <c r="BU4761" s="191" t="s">
        <v>9575</v>
      </c>
      <c r="BV4761" s="191" t="s">
        <v>615</v>
      </c>
      <c r="BW4761" s="191" t="s">
        <v>9576</v>
      </c>
    </row>
    <row r="4762" spans="51:75" x14ac:dyDescent="0.3">
      <c r="AY4762" s="251" t="e">
        <f>VLOOKUP(C4762,#REF!, 2,FALSE)</f>
        <v>#REF!</v>
      </c>
      <c r="BM4762" s="191" t="s">
        <v>9577</v>
      </c>
      <c r="BN4762" s="191" t="s">
        <v>614</v>
      </c>
      <c r="BO4762" s="191" t="s">
        <v>3538</v>
      </c>
      <c r="BU4762" s="191" t="s">
        <v>9577</v>
      </c>
      <c r="BV4762" s="191" t="s">
        <v>614</v>
      </c>
      <c r="BW4762" s="191" t="s">
        <v>3538</v>
      </c>
    </row>
    <row r="4763" spans="51:75" x14ac:dyDescent="0.3">
      <c r="AY4763" s="251" t="e">
        <f>VLOOKUP(C4763,#REF!, 2,FALSE)</f>
        <v>#REF!</v>
      </c>
      <c r="BM4763" s="191" t="s">
        <v>1700</v>
      </c>
      <c r="BN4763" s="191" t="s">
        <v>798</v>
      </c>
      <c r="BO4763" s="191" t="s">
        <v>9578</v>
      </c>
      <c r="BU4763" s="191" t="s">
        <v>1700</v>
      </c>
      <c r="BV4763" s="191" t="s">
        <v>798</v>
      </c>
      <c r="BW4763" s="191" t="s">
        <v>9578</v>
      </c>
    </row>
    <row r="4764" spans="51:75" x14ac:dyDescent="0.3">
      <c r="AY4764" s="251" t="e">
        <f>VLOOKUP(C4764,#REF!, 2,FALSE)</f>
        <v>#REF!</v>
      </c>
      <c r="BM4764" s="191" t="s">
        <v>9579</v>
      </c>
      <c r="BN4764" s="191" t="s">
        <v>863</v>
      </c>
      <c r="BO4764" s="191" t="s">
        <v>2984</v>
      </c>
      <c r="BU4764" s="191" t="s">
        <v>9579</v>
      </c>
      <c r="BV4764" s="191" t="s">
        <v>863</v>
      </c>
      <c r="BW4764" s="191" t="s">
        <v>2984</v>
      </c>
    </row>
    <row r="4765" spans="51:75" x14ac:dyDescent="0.3">
      <c r="AY4765" s="251" t="e">
        <f>VLOOKUP(C4765,#REF!, 2,FALSE)</f>
        <v>#REF!</v>
      </c>
      <c r="BM4765" s="191" t="s">
        <v>9580</v>
      </c>
      <c r="BN4765" s="191" t="s">
        <v>863</v>
      </c>
      <c r="BO4765" s="191" t="s">
        <v>9581</v>
      </c>
      <c r="BU4765" s="191" t="s">
        <v>9580</v>
      </c>
      <c r="BV4765" s="191" t="s">
        <v>863</v>
      </c>
      <c r="BW4765" s="191" t="s">
        <v>9581</v>
      </c>
    </row>
    <row r="4766" spans="51:75" x14ac:dyDescent="0.3">
      <c r="AY4766" s="251" t="e">
        <f>VLOOKUP(C4766,#REF!, 2,FALSE)</f>
        <v>#REF!</v>
      </c>
      <c r="BM4766" s="191" t="s">
        <v>9582</v>
      </c>
      <c r="BN4766" s="191" t="s">
        <v>863</v>
      </c>
      <c r="BO4766" s="191" t="s">
        <v>5912</v>
      </c>
      <c r="BU4766" s="191" t="s">
        <v>9582</v>
      </c>
      <c r="BV4766" s="191" t="s">
        <v>863</v>
      </c>
      <c r="BW4766" s="191" t="s">
        <v>5912</v>
      </c>
    </row>
    <row r="4767" spans="51:75" x14ac:dyDescent="0.3">
      <c r="AY4767" s="251" t="e">
        <f>VLOOKUP(C4767,#REF!, 2,FALSE)</f>
        <v>#REF!</v>
      </c>
      <c r="BM4767" s="191" t="s">
        <v>9583</v>
      </c>
      <c r="BN4767" s="191" t="s">
        <v>863</v>
      </c>
      <c r="BO4767" s="191" t="s">
        <v>8004</v>
      </c>
      <c r="BU4767" s="191" t="s">
        <v>9583</v>
      </c>
      <c r="BV4767" s="191" t="s">
        <v>863</v>
      </c>
      <c r="BW4767" s="191" t="s">
        <v>8004</v>
      </c>
    </row>
    <row r="4768" spans="51:75" x14ac:dyDescent="0.3">
      <c r="AY4768" s="251" t="e">
        <f>VLOOKUP(C4768,#REF!, 2,FALSE)</f>
        <v>#REF!</v>
      </c>
      <c r="BM4768" s="191" t="s">
        <v>9584</v>
      </c>
      <c r="BN4768" s="191" t="s">
        <v>2980</v>
      </c>
      <c r="BO4768" s="191" t="s">
        <v>9585</v>
      </c>
      <c r="BU4768" s="191" t="s">
        <v>9584</v>
      </c>
      <c r="BV4768" s="191" t="s">
        <v>2980</v>
      </c>
      <c r="BW4768" s="191" t="s">
        <v>9585</v>
      </c>
    </row>
    <row r="4769" spans="51:75" x14ac:dyDescent="0.3">
      <c r="AY4769" s="251" t="e">
        <f>VLOOKUP(C4769,#REF!, 2,FALSE)</f>
        <v>#REF!</v>
      </c>
      <c r="BM4769" s="191" t="s">
        <v>9586</v>
      </c>
      <c r="BN4769" s="191" t="s">
        <v>772</v>
      </c>
      <c r="BO4769" s="191" t="s">
        <v>8108</v>
      </c>
      <c r="BU4769" s="191" t="s">
        <v>9586</v>
      </c>
      <c r="BV4769" s="191" t="s">
        <v>772</v>
      </c>
      <c r="BW4769" s="191" t="s">
        <v>8108</v>
      </c>
    </row>
    <row r="4770" spans="51:75" x14ac:dyDescent="0.3">
      <c r="AY4770" s="251" t="e">
        <f>VLOOKUP(C4770,#REF!, 2,FALSE)</f>
        <v>#REF!</v>
      </c>
      <c r="BM4770" s="191" t="s">
        <v>9587</v>
      </c>
      <c r="BN4770" s="191" t="s">
        <v>662</v>
      </c>
      <c r="BO4770" s="191" t="s">
        <v>9588</v>
      </c>
      <c r="BU4770" s="191" t="s">
        <v>9587</v>
      </c>
      <c r="BV4770" s="191" t="s">
        <v>662</v>
      </c>
      <c r="BW4770" s="191" t="s">
        <v>9588</v>
      </c>
    </row>
    <row r="4771" spans="51:75" x14ac:dyDescent="0.3">
      <c r="AY4771" s="251" t="e">
        <f>VLOOKUP(C4771,#REF!, 2,FALSE)</f>
        <v>#REF!</v>
      </c>
      <c r="BM4771" s="191" t="s">
        <v>9589</v>
      </c>
      <c r="BN4771" s="191" t="s">
        <v>2984</v>
      </c>
      <c r="BO4771" s="191" t="s">
        <v>2984</v>
      </c>
      <c r="BU4771" s="191" t="s">
        <v>9589</v>
      </c>
      <c r="BV4771" s="191" t="s">
        <v>2984</v>
      </c>
      <c r="BW4771" s="191" t="s">
        <v>2984</v>
      </c>
    </row>
    <row r="4772" spans="51:75" x14ac:dyDescent="0.3">
      <c r="AY4772" s="251" t="e">
        <f>VLOOKUP(C4772,#REF!, 2,FALSE)</f>
        <v>#REF!</v>
      </c>
      <c r="BM4772" s="191" t="s">
        <v>9590</v>
      </c>
      <c r="BN4772" s="191" t="s">
        <v>3084</v>
      </c>
      <c r="BO4772" s="191" t="s">
        <v>4296</v>
      </c>
      <c r="BU4772" s="191" t="s">
        <v>9590</v>
      </c>
      <c r="BV4772" s="191" t="s">
        <v>3084</v>
      </c>
      <c r="BW4772" s="191" t="s">
        <v>4296</v>
      </c>
    </row>
    <row r="4773" spans="51:75" x14ac:dyDescent="0.3">
      <c r="AY4773" s="251" t="e">
        <f>VLOOKUP(C4773,#REF!, 2,FALSE)</f>
        <v>#REF!</v>
      </c>
      <c r="BM4773" s="191" t="s">
        <v>9591</v>
      </c>
      <c r="BN4773" s="191" t="s">
        <v>1343</v>
      </c>
      <c r="BO4773" s="191" t="s">
        <v>771</v>
      </c>
      <c r="BU4773" s="191" t="s">
        <v>9591</v>
      </c>
      <c r="BV4773" s="191" t="s">
        <v>1343</v>
      </c>
      <c r="BW4773" s="191" t="s">
        <v>771</v>
      </c>
    </row>
    <row r="4774" spans="51:75" x14ac:dyDescent="0.3">
      <c r="AY4774" s="251" t="e">
        <f>VLOOKUP(C4774,#REF!, 2,FALSE)</f>
        <v>#REF!</v>
      </c>
      <c r="BM4774" s="191" t="s">
        <v>9592</v>
      </c>
      <c r="BN4774" s="191" t="s">
        <v>3006</v>
      </c>
      <c r="BO4774" s="191" t="s">
        <v>2998</v>
      </c>
      <c r="BU4774" s="191" t="s">
        <v>9592</v>
      </c>
      <c r="BV4774" s="191" t="s">
        <v>3006</v>
      </c>
      <c r="BW4774" s="191" t="s">
        <v>2998</v>
      </c>
    </row>
    <row r="4775" spans="51:75" x14ac:dyDescent="0.3">
      <c r="AY4775" s="251" t="e">
        <f>VLOOKUP(C4775,#REF!, 2,FALSE)</f>
        <v>#REF!</v>
      </c>
      <c r="BM4775" s="191" t="s">
        <v>9593</v>
      </c>
      <c r="BN4775" s="191" t="s">
        <v>1071</v>
      </c>
      <c r="BO4775" s="191" t="s">
        <v>8593</v>
      </c>
      <c r="BU4775" s="191" t="s">
        <v>9593</v>
      </c>
      <c r="BV4775" s="191" t="s">
        <v>1071</v>
      </c>
      <c r="BW4775" s="191" t="s">
        <v>8593</v>
      </c>
    </row>
    <row r="4776" spans="51:75" x14ac:dyDescent="0.3">
      <c r="AY4776" s="251" t="e">
        <f>VLOOKUP(C4776,#REF!, 2,FALSE)</f>
        <v>#REF!</v>
      </c>
      <c r="BM4776" s="191" t="s">
        <v>9594</v>
      </c>
      <c r="BN4776" s="191" t="s">
        <v>670</v>
      </c>
      <c r="BO4776" s="191" t="s">
        <v>6528</v>
      </c>
      <c r="BU4776" s="191" t="s">
        <v>9594</v>
      </c>
      <c r="BV4776" s="191" t="s">
        <v>670</v>
      </c>
      <c r="BW4776" s="191" t="s">
        <v>6528</v>
      </c>
    </row>
    <row r="4777" spans="51:75" x14ac:dyDescent="0.3">
      <c r="AY4777" s="251" t="e">
        <f>VLOOKUP(C4777,#REF!, 2,FALSE)</f>
        <v>#REF!</v>
      </c>
      <c r="BM4777" s="191" t="s">
        <v>9596</v>
      </c>
      <c r="BN4777" s="191" t="s">
        <v>3253</v>
      </c>
      <c r="BO4777" s="191" t="s">
        <v>639</v>
      </c>
      <c r="BU4777" s="191" t="s">
        <v>9596</v>
      </c>
      <c r="BV4777" s="191" t="s">
        <v>3253</v>
      </c>
      <c r="BW4777" s="191" t="s">
        <v>639</v>
      </c>
    </row>
    <row r="4778" spans="51:75" x14ac:dyDescent="0.3">
      <c r="AY4778" s="251" t="e">
        <f>VLOOKUP(C4778,#REF!, 2,FALSE)</f>
        <v>#REF!</v>
      </c>
      <c r="BM4778" s="191" t="s">
        <v>9597</v>
      </c>
      <c r="BN4778" s="191" t="s">
        <v>1343</v>
      </c>
      <c r="BO4778" s="191" t="s">
        <v>2984</v>
      </c>
      <c r="BU4778" s="191" t="s">
        <v>9597</v>
      </c>
      <c r="BV4778" s="191" t="s">
        <v>1343</v>
      </c>
      <c r="BW4778" s="191" t="s">
        <v>2984</v>
      </c>
    </row>
    <row r="4779" spans="51:75" x14ac:dyDescent="0.3">
      <c r="AY4779" s="251" t="e">
        <f>VLOOKUP(C4779,#REF!, 2,FALSE)</f>
        <v>#REF!</v>
      </c>
      <c r="BM4779" s="191" t="s">
        <v>9598</v>
      </c>
      <c r="BN4779" s="191" t="s">
        <v>3046</v>
      </c>
      <c r="BO4779" s="191" t="s">
        <v>9599</v>
      </c>
      <c r="BU4779" s="191" t="s">
        <v>9598</v>
      </c>
      <c r="BV4779" s="191" t="s">
        <v>3046</v>
      </c>
      <c r="BW4779" s="191" t="s">
        <v>9599</v>
      </c>
    </row>
    <row r="4780" spans="51:75" x14ac:dyDescent="0.3">
      <c r="AY4780" s="251" t="e">
        <f>VLOOKUP(C4780,#REF!, 2,FALSE)</f>
        <v>#REF!</v>
      </c>
      <c r="BM4780" s="191" t="s">
        <v>9600</v>
      </c>
      <c r="BN4780" s="191" t="s">
        <v>732</v>
      </c>
      <c r="BO4780" s="191" t="s">
        <v>7566</v>
      </c>
      <c r="BU4780" s="191" t="s">
        <v>9600</v>
      </c>
      <c r="BV4780" s="191" t="s">
        <v>732</v>
      </c>
      <c r="BW4780" s="191" t="s">
        <v>7566</v>
      </c>
    </row>
    <row r="4781" spans="51:75" x14ac:dyDescent="0.3">
      <c r="AY4781" s="251" t="e">
        <f>VLOOKUP(C4781,#REF!, 2,FALSE)</f>
        <v>#REF!</v>
      </c>
      <c r="BM4781" s="191" t="s">
        <v>9601</v>
      </c>
      <c r="BN4781" s="191" t="s">
        <v>3203</v>
      </c>
      <c r="BO4781" s="191" t="s">
        <v>9602</v>
      </c>
      <c r="BU4781" s="191" t="s">
        <v>9601</v>
      </c>
      <c r="BV4781" s="191" t="s">
        <v>3203</v>
      </c>
      <c r="BW4781" s="191" t="s">
        <v>9602</v>
      </c>
    </row>
    <row r="4782" spans="51:75" x14ac:dyDescent="0.3">
      <c r="AY4782" s="251" t="e">
        <f>VLOOKUP(C4782,#REF!, 2,FALSE)</f>
        <v>#REF!</v>
      </c>
      <c r="BM4782" s="191" t="s">
        <v>9603</v>
      </c>
      <c r="BN4782" s="191" t="s">
        <v>863</v>
      </c>
      <c r="BO4782" s="191" t="s">
        <v>9239</v>
      </c>
      <c r="BU4782" s="191" t="s">
        <v>9603</v>
      </c>
      <c r="BV4782" s="191" t="s">
        <v>863</v>
      </c>
      <c r="BW4782" s="191" t="s">
        <v>9239</v>
      </c>
    </row>
    <row r="4783" spans="51:75" x14ac:dyDescent="0.3">
      <c r="AY4783" s="251" t="e">
        <f>VLOOKUP(C4783,#REF!, 2,FALSE)</f>
        <v>#REF!</v>
      </c>
      <c r="BM4783" s="191" t="s">
        <v>9604</v>
      </c>
      <c r="BN4783" s="191" t="s">
        <v>863</v>
      </c>
      <c r="BO4783" s="191" t="s">
        <v>3794</v>
      </c>
      <c r="BU4783" s="191" t="s">
        <v>9604</v>
      </c>
      <c r="BV4783" s="191" t="s">
        <v>863</v>
      </c>
      <c r="BW4783" s="191" t="s">
        <v>3794</v>
      </c>
    </row>
    <row r="4784" spans="51:75" x14ac:dyDescent="0.3">
      <c r="AY4784" s="251" t="e">
        <f>VLOOKUP(C4784,#REF!, 2,FALSE)</f>
        <v>#REF!</v>
      </c>
      <c r="BM4784" s="191" t="s">
        <v>1701</v>
      </c>
      <c r="BN4784" s="191" t="s">
        <v>614</v>
      </c>
      <c r="BO4784" s="191" t="s">
        <v>2984</v>
      </c>
      <c r="BU4784" s="191" t="s">
        <v>1701</v>
      </c>
      <c r="BV4784" s="191" t="s">
        <v>614</v>
      </c>
      <c r="BW4784" s="191" t="s">
        <v>2984</v>
      </c>
    </row>
    <row r="4785" spans="51:75" x14ac:dyDescent="0.3">
      <c r="AY4785" s="251" t="e">
        <f>VLOOKUP(C4785,#REF!, 2,FALSE)</f>
        <v>#REF!</v>
      </c>
      <c r="BM4785" s="191" t="s">
        <v>1702</v>
      </c>
      <c r="BN4785" s="191" t="s">
        <v>853</v>
      </c>
      <c r="BO4785" s="191" t="s">
        <v>9605</v>
      </c>
      <c r="BU4785" s="191" t="s">
        <v>1702</v>
      </c>
      <c r="BV4785" s="191" t="s">
        <v>853</v>
      </c>
      <c r="BW4785" s="191" t="s">
        <v>9605</v>
      </c>
    </row>
    <row r="4786" spans="51:75" x14ac:dyDescent="0.3">
      <c r="AY4786" s="251" t="e">
        <f>VLOOKUP(C4786,#REF!, 2,FALSE)</f>
        <v>#REF!</v>
      </c>
      <c r="BM4786" s="191" t="s">
        <v>9606</v>
      </c>
      <c r="BN4786" s="191" t="s">
        <v>772</v>
      </c>
      <c r="BO4786" s="191" t="s">
        <v>6889</v>
      </c>
      <c r="BU4786" s="191" t="s">
        <v>9606</v>
      </c>
      <c r="BV4786" s="191" t="s">
        <v>772</v>
      </c>
      <c r="BW4786" s="191" t="s">
        <v>6889</v>
      </c>
    </row>
    <row r="4787" spans="51:75" x14ac:dyDescent="0.3">
      <c r="AY4787" s="251" t="e">
        <f>VLOOKUP(C4787,#REF!, 2,FALSE)</f>
        <v>#REF!</v>
      </c>
      <c r="BM4787" s="191" t="s">
        <v>9609</v>
      </c>
      <c r="BN4787" s="191" t="s">
        <v>941</v>
      </c>
      <c r="BO4787" s="191" t="s">
        <v>1690</v>
      </c>
      <c r="BU4787" s="191" t="s">
        <v>9609</v>
      </c>
      <c r="BV4787" s="191" t="s">
        <v>941</v>
      </c>
      <c r="BW4787" s="191" t="s">
        <v>1690</v>
      </c>
    </row>
    <row r="4788" spans="51:75" x14ac:dyDescent="0.3">
      <c r="AY4788" s="251" t="e">
        <f>VLOOKUP(C4788,#REF!, 2,FALSE)</f>
        <v>#REF!</v>
      </c>
      <c r="BM4788" s="191" t="s">
        <v>9610</v>
      </c>
      <c r="BN4788" s="191" t="s">
        <v>941</v>
      </c>
      <c r="BO4788" s="191" t="s">
        <v>1606</v>
      </c>
      <c r="BU4788" s="191" t="s">
        <v>9610</v>
      </c>
      <c r="BV4788" s="191" t="s">
        <v>941</v>
      </c>
      <c r="BW4788" s="191" t="s">
        <v>1606</v>
      </c>
    </row>
    <row r="4789" spans="51:75" x14ac:dyDescent="0.3">
      <c r="AY4789" s="251" t="e">
        <f>VLOOKUP(C4789,#REF!, 2,FALSE)</f>
        <v>#REF!</v>
      </c>
      <c r="BM4789" s="191" t="s">
        <v>9611</v>
      </c>
      <c r="BN4789" s="191" t="s">
        <v>3253</v>
      </c>
      <c r="BO4789" s="191" t="s">
        <v>9612</v>
      </c>
      <c r="BU4789" s="191" t="s">
        <v>9611</v>
      </c>
      <c r="BV4789" s="191" t="s">
        <v>3253</v>
      </c>
      <c r="BW4789" s="191" t="s">
        <v>9612</v>
      </c>
    </row>
    <row r="4790" spans="51:75" x14ac:dyDescent="0.3">
      <c r="AY4790" s="251" t="e">
        <f>VLOOKUP(C4790,#REF!, 2,FALSE)</f>
        <v>#REF!</v>
      </c>
      <c r="BM4790" s="191" t="s">
        <v>9613</v>
      </c>
      <c r="BN4790" s="191" t="s">
        <v>924</v>
      </c>
      <c r="BO4790" s="191" t="s">
        <v>9614</v>
      </c>
      <c r="BU4790" s="191" t="s">
        <v>9613</v>
      </c>
      <c r="BV4790" s="191" t="s">
        <v>924</v>
      </c>
      <c r="BW4790" s="191" t="s">
        <v>9614</v>
      </c>
    </row>
    <row r="4791" spans="51:75" x14ac:dyDescent="0.3">
      <c r="AY4791" s="251" t="e">
        <f>VLOOKUP(C4791,#REF!, 2,FALSE)</f>
        <v>#REF!</v>
      </c>
      <c r="BM4791" s="191" t="s">
        <v>9615</v>
      </c>
      <c r="BN4791" s="191" t="s">
        <v>1343</v>
      </c>
      <c r="BO4791" s="191" t="s">
        <v>9616</v>
      </c>
      <c r="BU4791" s="191" t="s">
        <v>9615</v>
      </c>
      <c r="BV4791" s="191" t="s">
        <v>1343</v>
      </c>
      <c r="BW4791" s="191" t="s">
        <v>9616</v>
      </c>
    </row>
    <row r="4792" spans="51:75" x14ac:dyDescent="0.3">
      <c r="AY4792" s="251" t="e">
        <f>VLOOKUP(C4792,#REF!, 2,FALSE)</f>
        <v>#REF!</v>
      </c>
      <c r="BM4792" s="191" t="s">
        <v>9617</v>
      </c>
      <c r="BN4792" s="191" t="s">
        <v>788</v>
      </c>
      <c r="BO4792" s="191" t="s">
        <v>9618</v>
      </c>
      <c r="BU4792" s="191" t="s">
        <v>9617</v>
      </c>
      <c r="BV4792" s="191" t="s">
        <v>788</v>
      </c>
      <c r="BW4792" s="191" t="s">
        <v>9618</v>
      </c>
    </row>
    <row r="4793" spans="51:75" x14ac:dyDescent="0.3">
      <c r="AY4793" s="251" t="e">
        <f>VLOOKUP(C4793,#REF!, 2,FALSE)</f>
        <v>#REF!</v>
      </c>
      <c r="BM4793" s="191" t="s">
        <v>9619</v>
      </c>
      <c r="BN4793" s="191" t="s">
        <v>3253</v>
      </c>
      <c r="BO4793" s="191" t="s">
        <v>9620</v>
      </c>
      <c r="BU4793" s="191" t="s">
        <v>9619</v>
      </c>
      <c r="BV4793" s="191" t="s">
        <v>3253</v>
      </c>
      <c r="BW4793" s="191" t="s">
        <v>9620</v>
      </c>
    </row>
    <row r="4794" spans="51:75" x14ac:dyDescent="0.3">
      <c r="AY4794" s="251" t="e">
        <f>VLOOKUP(C4794,#REF!, 2,FALSE)</f>
        <v>#REF!</v>
      </c>
      <c r="BM4794" s="191" t="s">
        <v>9621</v>
      </c>
      <c r="BN4794" s="191" t="s">
        <v>3203</v>
      </c>
      <c r="BO4794" s="191" t="s">
        <v>6127</v>
      </c>
      <c r="BU4794" s="191" t="s">
        <v>9621</v>
      </c>
      <c r="BV4794" s="191" t="s">
        <v>3203</v>
      </c>
      <c r="BW4794" s="191" t="s">
        <v>6127</v>
      </c>
    </row>
    <row r="4795" spans="51:75" x14ac:dyDescent="0.3">
      <c r="AY4795" s="251" t="e">
        <f>VLOOKUP(C4795,#REF!, 2,FALSE)</f>
        <v>#REF!</v>
      </c>
      <c r="BM4795" s="191" t="s">
        <v>9623</v>
      </c>
      <c r="BN4795" s="191" t="s">
        <v>800</v>
      </c>
      <c r="BO4795" s="191" t="s">
        <v>7329</v>
      </c>
      <c r="BU4795" s="191" t="s">
        <v>9623</v>
      </c>
      <c r="BV4795" s="191" t="s">
        <v>800</v>
      </c>
      <c r="BW4795" s="191" t="s">
        <v>7329</v>
      </c>
    </row>
    <row r="4796" spans="51:75" x14ac:dyDescent="0.3">
      <c r="AY4796" s="251" t="e">
        <f>VLOOKUP(C4796,#REF!, 2,FALSE)</f>
        <v>#REF!</v>
      </c>
      <c r="BM4796" s="191" t="s">
        <v>1703</v>
      </c>
      <c r="BN4796" s="191" t="s">
        <v>853</v>
      </c>
      <c r="BO4796" s="191" t="s">
        <v>1288</v>
      </c>
      <c r="BU4796" s="191" t="s">
        <v>1703</v>
      </c>
      <c r="BV4796" s="191" t="s">
        <v>853</v>
      </c>
      <c r="BW4796" s="191" t="s">
        <v>1288</v>
      </c>
    </row>
    <row r="4797" spans="51:75" x14ac:dyDescent="0.3">
      <c r="AY4797" s="251" t="e">
        <f>VLOOKUP(C4797,#REF!, 2,FALSE)</f>
        <v>#REF!</v>
      </c>
      <c r="BM4797" s="191" t="s">
        <v>9625</v>
      </c>
      <c r="BN4797" s="191" t="s">
        <v>863</v>
      </c>
      <c r="BO4797" s="191" t="s">
        <v>9626</v>
      </c>
      <c r="BU4797" s="191" t="s">
        <v>9625</v>
      </c>
      <c r="BV4797" s="191" t="s">
        <v>863</v>
      </c>
      <c r="BW4797" s="191" t="s">
        <v>9626</v>
      </c>
    </row>
    <row r="4798" spans="51:75" x14ac:dyDescent="0.3">
      <c r="AY4798" s="251" t="e">
        <f>VLOOKUP(C4798,#REF!, 2,FALSE)</f>
        <v>#REF!</v>
      </c>
      <c r="BM4798" s="191" t="s">
        <v>9627</v>
      </c>
      <c r="BN4798" s="191" t="s">
        <v>804</v>
      </c>
      <c r="BO4798" s="191" t="s">
        <v>9628</v>
      </c>
      <c r="BU4798" s="191" t="s">
        <v>9627</v>
      </c>
      <c r="BV4798" s="191" t="s">
        <v>804</v>
      </c>
      <c r="BW4798" s="191" t="s">
        <v>9628</v>
      </c>
    </row>
    <row r="4799" spans="51:75" x14ac:dyDescent="0.3">
      <c r="AY4799" s="251" t="e">
        <f>VLOOKUP(C4799,#REF!, 2,FALSE)</f>
        <v>#REF!</v>
      </c>
      <c r="BM4799" s="191" t="s">
        <v>1704</v>
      </c>
      <c r="BN4799" s="191" t="s">
        <v>3203</v>
      </c>
      <c r="BO4799" s="191" t="s">
        <v>2353</v>
      </c>
      <c r="BU4799" s="191" t="s">
        <v>1704</v>
      </c>
      <c r="BV4799" s="191" t="s">
        <v>3203</v>
      </c>
      <c r="BW4799" s="191" t="s">
        <v>2353</v>
      </c>
    </row>
    <row r="4800" spans="51:75" x14ac:dyDescent="0.3">
      <c r="AY4800" s="251" t="e">
        <f>VLOOKUP(C4800,#REF!, 2,FALSE)</f>
        <v>#REF!</v>
      </c>
      <c r="BM4800" s="191" t="s">
        <v>9629</v>
      </c>
      <c r="BN4800" s="191" t="s">
        <v>664</v>
      </c>
      <c r="BO4800" s="191" t="s">
        <v>9630</v>
      </c>
      <c r="BU4800" s="191" t="s">
        <v>9629</v>
      </c>
      <c r="BV4800" s="191" t="s">
        <v>664</v>
      </c>
      <c r="BW4800" s="191" t="s">
        <v>9630</v>
      </c>
    </row>
    <row r="4801" spans="51:75" x14ac:dyDescent="0.3">
      <c r="AY4801" s="251" t="e">
        <f>VLOOKUP(C4801,#REF!, 2,FALSE)</f>
        <v>#REF!</v>
      </c>
      <c r="BM4801" s="191" t="s">
        <v>9631</v>
      </c>
      <c r="BN4801" s="191" t="s">
        <v>853</v>
      </c>
      <c r="BO4801" s="191" t="s">
        <v>9622</v>
      </c>
      <c r="BU4801" s="191" t="s">
        <v>9631</v>
      </c>
      <c r="BV4801" s="191" t="s">
        <v>853</v>
      </c>
      <c r="BW4801" s="191" t="s">
        <v>9622</v>
      </c>
    </row>
    <row r="4802" spans="51:75" x14ac:dyDescent="0.3">
      <c r="AY4802" s="251" t="e">
        <f>VLOOKUP(C4802,#REF!, 2,FALSE)</f>
        <v>#REF!</v>
      </c>
      <c r="BM4802" s="191" t="s">
        <v>9632</v>
      </c>
      <c r="BN4802" s="191" t="s">
        <v>863</v>
      </c>
      <c r="BO4802" s="191" t="s">
        <v>9633</v>
      </c>
      <c r="BU4802" s="191" t="s">
        <v>9632</v>
      </c>
      <c r="BV4802" s="191" t="s">
        <v>863</v>
      </c>
      <c r="BW4802" s="191" t="s">
        <v>9633</v>
      </c>
    </row>
    <row r="4803" spans="51:75" x14ac:dyDescent="0.3">
      <c r="AY4803" s="251" t="e">
        <f>VLOOKUP(C4803,#REF!, 2,FALSE)</f>
        <v>#REF!</v>
      </c>
      <c r="BM4803" s="191" t="s">
        <v>9634</v>
      </c>
      <c r="BN4803" s="191" t="s">
        <v>3046</v>
      </c>
      <c r="BO4803" s="191" t="s">
        <v>9635</v>
      </c>
      <c r="BU4803" s="191" t="s">
        <v>9634</v>
      </c>
      <c r="BV4803" s="191" t="s">
        <v>3046</v>
      </c>
      <c r="BW4803" s="191" t="s">
        <v>9635</v>
      </c>
    </row>
    <row r="4804" spans="51:75" x14ac:dyDescent="0.3">
      <c r="AY4804" s="251" t="e">
        <f>VLOOKUP(C4804,#REF!, 2,FALSE)</f>
        <v>#REF!</v>
      </c>
      <c r="BM4804" s="191" t="s">
        <v>9636</v>
      </c>
      <c r="BN4804" s="191" t="s">
        <v>3203</v>
      </c>
      <c r="BO4804" s="191" t="s">
        <v>9637</v>
      </c>
      <c r="BU4804" s="191" t="s">
        <v>9636</v>
      </c>
      <c r="BV4804" s="191" t="s">
        <v>3203</v>
      </c>
      <c r="BW4804" s="191" t="s">
        <v>9637</v>
      </c>
    </row>
    <row r="4805" spans="51:75" x14ac:dyDescent="0.3">
      <c r="AY4805" s="251" t="e">
        <f>VLOOKUP(C4805,#REF!, 2,FALSE)</f>
        <v>#REF!</v>
      </c>
      <c r="BM4805" s="191" t="s">
        <v>1705</v>
      </c>
      <c r="BN4805" s="191" t="s">
        <v>720</v>
      </c>
      <c r="BO4805" s="191" t="s">
        <v>3393</v>
      </c>
      <c r="BU4805" s="191" t="s">
        <v>1705</v>
      </c>
      <c r="BV4805" s="191" t="s">
        <v>720</v>
      </c>
      <c r="BW4805" s="191" t="s">
        <v>3393</v>
      </c>
    </row>
    <row r="4806" spans="51:75" x14ac:dyDescent="0.3">
      <c r="AY4806" s="251" t="e">
        <f>VLOOKUP(C4806,#REF!, 2,FALSE)</f>
        <v>#REF!</v>
      </c>
      <c r="BM4806" s="191" t="s">
        <v>9638</v>
      </c>
      <c r="BN4806" s="191" t="s">
        <v>3203</v>
      </c>
      <c r="BO4806" s="191" t="s">
        <v>9639</v>
      </c>
      <c r="BU4806" s="191" t="s">
        <v>9638</v>
      </c>
      <c r="BV4806" s="191" t="s">
        <v>3203</v>
      </c>
      <c r="BW4806" s="191" t="s">
        <v>9639</v>
      </c>
    </row>
    <row r="4807" spans="51:75" x14ac:dyDescent="0.3">
      <c r="AY4807" s="251" t="e">
        <f>VLOOKUP(C4807,#REF!, 2,FALSE)</f>
        <v>#REF!</v>
      </c>
      <c r="BM4807" s="191" t="s">
        <v>1706</v>
      </c>
      <c r="BN4807" s="191" t="s">
        <v>2984</v>
      </c>
      <c r="BO4807" s="191" t="s">
        <v>2984</v>
      </c>
      <c r="BU4807" s="191" t="s">
        <v>1706</v>
      </c>
      <c r="BV4807" s="191" t="s">
        <v>2984</v>
      </c>
      <c r="BW4807" s="191" t="s">
        <v>2984</v>
      </c>
    </row>
    <row r="4808" spans="51:75" x14ac:dyDescent="0.3">
      <c r="AY4808" s="251" t="e">
        <f>VLOOKUP(C4808,#REF!, 2,FALSE)</f>
        <v>#REF!</v>
      </c>
      <c r="BM4808" s="191" t="s">
        <v>9640</v>
      </c>
      <c r="BN4808" s="191" t="s">
        <v>1140</v>
      </c>
      <c r="BO4808" s="191" t="s">
        <v>2984</v>
      </c>
      <c r="BU4808" s="191" t="s">
        <v>9640</v>
      </c>
      <c r="BV4808" s="191" t="s">
        <v>1140</v>
      </c>
      <c r="BW4808" s="191" t="s">
        <v>2984</v>
      </c>
    </row>
    <row r="4809" spans="51:75" x14ac:dyDescent="0.3">
      <c r="AY4809" s="251" t="e">
        <f>VLOOKUP(C4809,#REF!, 2,FALSE)</f>
        <v>#REF!</v>
      </c>
      <c r="BM4809" s="191" t="s">
        <v>9641</v>
      </c>
      <c r="BN4809" s="191" t="s">
        <v>3203</v>
      </c>
      <c r="BO4809" s="191" t="s">
        <v>9642</v>
      </c>
      <c r="BU4809" s="191" t="s">
        <v>9641</v>
      </c>
      <c r="BV4809" s="191" t="s">
        <v>3203</v>
      </c>
      <c r="BW4809" s="191" t="s">
        <v>9642</v>
      </c>
    </row>
    <row r="4810" spans="51:75" x14ac:dyDescent="0.3">
      <c r="AY4810" s="251" t="e">
        <f>VLOOKUP(C4810,#REF!, 2,FALSE)</f>
        <v>#REF!</v>
      </c>
      <c r="BM4810" s="191" t="s">
        <v>9643</v>
      </c>
      <c r="BN4810" s="191" t="s">
        <v>3006</v>
      </c>
      <c r="BO4810" s="191" t="s">
        <v>9645</v>
      </c>
      <c r="BU4810" s="191" t="s">
        <v>9643</v>
      </c>
      <c r="BV4810" s="191" t="s">
        <v>3006</v>
      </c>
      <c r="BW4810" s="191" t="s">
        <v>9645</v>
      </c>
    </row>
    <row r="4811" spans="51:75" x14ac:dyDescent="0.3">
      <c r="AY4811" s="251" t="e">
        <f>VLOOKUP(C4811,#REF!, 2,FALSE)</f>
        <v>#REF!</v>
      </c>
      <c r="BM4811" s="191" t="s">
        <v>1707</v>
      </c>
      <c r="BN4811" s="191" t="s">
        <v>3253</v>
      </c>
      <c r="BO4811" s="191" t="s">
        <v>1736</v>
      </c>
      <c r="BU4811" s="191" t="s">
        <v>1707</v>
      </c>
      <c r="BV4811" s="191" t="s">
        <v>3253</v>
      </c>
      <c r="BW4811" s="191" t="s">
        <v>1736</v>
      </c>
    </row>
    <row r="4812" spans="51:75" x14ac:dyDescent="0.3">
      <c r="AY4812" s="251" t="e">
        <f>VLOOKUP(C4812,#REF!, 2,FALSE)</f>
        <v>#REF!</v>
      </c>
      <c r="BM4812" s="191" t="s">
        <v>9646</v>
      </c>
      <c r="BN4812" s="191" t="s">
        <v>3203</v>
      </c>
      <c r="BO4812" s="191" t="s">
        <v>693</v>
      </c>
      <c r="BU4812" s="191" t="s">
        <v>9646</v>
      </c>
      <c r="BV4812" s="191" t="s">
        <v>3203</v>
      </c>
      <c r="BW4812" s="191" t="s">
        <v>693</v>
      </c>
    </row>
    <row r="4813" spans="51:75" x14ac:dyDescent="0.3">
      <c r="AY4813" s="251" t="e">
        <f>VLOOKUP(C4813,#REF!, 2,FALSE)</f>
        <v>#REF!</v>
      </c>
      <c r="BM4813" s="191" t="s">
        <v>1708</v>
      </c>
      <c r="BN4813" s="191" t="s">
        <v>3253</v>
      </c>
      <c r="BO4813" s="191" t="s">
        <v>9647</v>
      </c>
      <c r="BU4813" s="191" t="s">
        <v>1708</v>
      </c>
      <c r="BV4813" s="191" t="s">
        <v>3253</v>
      </c>
      <c r="BW4813" s="191" t="s">
        <v>9647</v>
      </c>
    </row>
    <row r="4814" spans="51:75" x14ac:dyDescent="0.3">
      <c r="AY4814" s="251" t="e">
        <f>VLOOKUP(C4814,#REF!, 2,FALSE)</f>
        <v>#REF!</v>
      </c>
      <c r="BM4814" s="191" t="s">
        <v>9648</v>
      </c>
      <c r="BN4814" s="191" t="s">
        <v>3006</v>
      </c>
      <c r="BO4814" s="191" t="s">
        <v>3056</v>
      </c>
      <c r="BU4814" s="191" t="s">
        <v>9648</v>
      </c>
      <c r="BV4814" s="191" t="s">
        <v>3006</v>
      </c>
      <c r="BW4814" s="191" t="s">
        <v>3056</v>
      </c>
    </row>
    <row r="4815" spans="51:75" x14ac:dyDescent="0.3">
      <c r="AY4815" s="251" t="e">
        <f>VLOOKUP(C4815,#REF!, 2,FALSE)</f>
        <v>#REF!</v>
      </c>
      <c r="BM4815" s="191" t="s">
        <v>9649</v>
      </c>
      <c r="BN4815" s="191" t="s">
        <v>3203</v>
      </c>
      <c r="BO4815" s="191" t="s">
        <v>4657</v>
      </c>
      <c r="BU4815" s="191" t="s">
        <v>9649</v>
      </c>
      <c r="BV4815" s="191" t="s">
        <v>3203</v>
      </c>
      <c r="BW4815" s="191" t="s">
        <v>4657</v>
      </c>
    </row>
    <row r="4816" spans="51:75" x14ac:dyDescent="0.3">
      <c r="AY4816" s="251" t="e">
        <f>VLOOKUP(C4816,#REF!, 2,FALSE)</f>
        <v>#REF!</v>
      </c>
      <c r="BM4816" s="191" t="s">
        <v>9650</v>
      </c>
      <c r="BN4816" s="191" t="s">
        <v>3006</v>
      </c>
      <c r="BO4816" s="191" t="s">
        <v>9652</v>
      </c>
      <c r="BU4816" s="191" t="s">
        <v>9650</v>
      </c>
      <c r="BV4816" s="191" t="s">
        <v>3006</v>
      </c>
      <c r="BW4816" s="191" t="s">
        <v>9652</v>
      </c>
    </row>
    <row r="4817" spans="51:75" x14ac:dyDescent="0.3">
      <c r="AY4817" s="251" t="e">
        <f>VLOOKUP(C4817,#REF!, 2,FALSE)</f>
        <v>#REF!</v>
      </c>
      <c r="BM4817" s="191" t="s">
        <v>9653</v>
      </c>
      <c r="BN4817" s="191" t="s">
        <v>622</v>
      </c>
      <c r="BO4817" s="191" t="s">
        <v>9654</v>
      </c>
      <c r="BU4817" s="191" t="s">
        <v>9653</v>
      </c>
      <c r="BV4817" s="191" t="s">
        <v>622</v>
      </c>
      <c r="BW4817" s="191" t="s">
        <v>9654</v>
      </c>
    </row>
    <row r="4818" spans="51:75" x14ac:dyDescent="0.3">
      <c r="AY4818" s="251" t="e">
        <f>VLOOKUP(C4818,#REF!, 2,FALSE)</f>
        <v>#REF!</v>
      </c>
      <c r="BM4818" s="191" t="s">
        <v>9655</v>
      </c>
      <c r="BN4818" s="191" t="s">
        <v>1446</v>
      </c>
      <c r="BO4818" s="191" t="s">
        <v>801</v>
      </c>
      <c r="BU4818" s="191" t="s">
        <v>9655</v>
      </c>
      <c r="BV4818" s="191" t="s">
        <v>1446</v>
      </c>
      <c r="BW4818" s="191" t="s">
        <v>801</v>
      </c>
    </row>
    <row r="4819" spans="51:75" x14ac:dyDescent="0.3">
      <c r="AY4819" s="251" t="e">
        <f>VLOOKUP(C4819,#REF!, 2,FALSE)</f>
        <v>#REF!</v>
      </c>
      <c r="BM4819" s="191" t="s">
        <v>9658</v>
      </c>
      <c r="BN4819" s="191" t="s">
        <v>784</v>
      </c>
      <c r="BO4819" s="191" t="s">
        <v>5697</v>
      </c>
      <c r="BU4819" s="191" t="s">
        <v>9658</v>
      </c>
      <c r="BV4819" s="191" t="s">
        <v>784</v>
      </c>
      <c r="BW4819" s="191" t="s">
        <v>5697</v>
      </c>
    </row>
    <row r="4820" spans="51:75" x14ac:dyDescent="0.3">
      <c r="AY4820" s="251" t="e">
        <f>VLOOKUP(C4820,#REF!, 2,FALSE)</f>
        <v>#REF!</v>
      </c>
      <c r="BM4820" s="191" t="s">
        <v>9659</v>
      </c>
      <c r="BN4820" s="191" t="s">
        <v>3203</v>
      </c>
      <c r="BO4820" s="191" t="s">
        <v>9660</v>
      </c>
      <c r="BU4820" s="191" t="s">
        <v>9659</v>
      </c>
      <c r="BV4820" s="191" t="s">
        <v>3203</v>
      </c>
      <c r="BW4820" s="191" t="s">
        <v>9660</v>
      </c>
    </row>
    <row r="4821" spans="51:75" x14ac:dyDescent="0.3">
      <c r="AY4821" s="251" t="e">
        <f>VLOOKUP(C4821,#REF!, 2,FALSE)</f>
        <v>#REF!</v>
      </c>
      <c r="BM4821" s="191" t="s">
        <v>9661</v>
      </c>
      <c r="BN4821" s="191" t="s">
        <v>3203</v>
      </c>
      <c r="BO4821" s="191" t="s">
        <v>775</v>
      </c>
      <c r="BU4821" s="191" t="s">
        <v>9661</v>
      </c>
      <c r="BV4821" s="191" t="s">
        <v>3203</v>
      </c>
      <c r="BW4821" s="191" t="s">
        <v>775</v>
      </c>
    </row>
    <row r="4822" spans="51:75" x14ac:dyDescent="0.3">
      <c r="AY4822" s="251" t="e">
        <f>VLOOKUP(C4822,#REF!, 2,FALSE)</f>
        <v>#REF!</v>
      </c>
      <c r="BM4822" s="191" t="s">
        <v>9662</v>
      </c>
      <c r="BN4822" s="191" t="s">
        <v>3203</v>
      </c>
      <c r="BO4822" s="191" t="s">
        <v>9663</v>
      </c>
      <c r="BU4822" s="191" t="s">
        <v>9662</v>
      </c>
      <c r="BV4822" s="191" t="s">
        <v>3203</v>
      </c>
      <c r="BW4822" s="191" t="s">
        <v>9663</v>
      </c>
    </row>
    <row r="4823" spans="51:75" x14ac:dyDescent="0.3">
      <c r="AY4823" s="251" t="e">
        <f>VLOOKUP(C4823,#REF!, 2,FALSE)</f>
        <v>#REF!</v>
      </c>
      <c r="BM4823" s="191" t="s">
        <v>9664</v>
      </c>
      <c r="BN4823" s="191" t="s">
        <v>1343</v>
      </c>
      <c r="BO4823" s="191" t="s">
        <v>9665</v>
      </c>
      <c r="BU4823" s="191" t="s">
        <v>9664</v>
      </c>
      <c r="BV4823" s="191" t="s">
        <v>1343</v>
      </c>
      <c r="BW4823" s="191" t="s">
        <v>9665</v>
      </c>
    </row>
    <row r="4824" spans="51:75" x14ac:dyDescent="0.3">
      <c r="AY4824" s="251" t="e">
        <f>VLOOKUP(C4824,#REF!, 2,FALSE)</f>
        <v>#REF!</v>
      </c>
      <c r="BM4824" s="191" t="s">
        <v>1709</v>
      </c>
      <c r="BN4824" s="191" t="s">
        <v>1343</v>
      </c>
      <c r="BO4824" s="191" t="s">
        <v>9666</v>
      </c>
      <c r="BU4824" s="191" t="s">
        <v>1709</v>
      </c>
      <c r="BV4824" s="191" t="s">
        <v>1343</v>
      </c>
      <c r="BW4824" s="191" t="s">
        <v>9666</v>
      </c>
    </row>
    <row r="4825" spans="51:75" x14ac:dyDescent="0.3">
      <c r="AY4825" s="251" t="e">
        <f>VLOOKUP(C4825,#REF!, 2,FALSE)</f>
        <v>#REF!</v>
      </c>
      <c r="BM4825" s="191" t="s">
        <v>9667</v>
      </c>
      <c r="BN4825" s="191" t="s">
        <v>3203</v>
      </c>
      <c r="BO4825" s="191" t="s">
        <v>9668</v>
      </c>
      <c r="BU4825" s="191" t="s">
        <v>9667</v>
      </c>
      <c r="BV4825" s="191" t="s">
        <v>3203</v>
      </c>
      <c r="BW4825" s="191" t="s">
        <v>9668</v>
      </c>
    </row>
    <row r="4826" spans="51:75" x14ac:dyDescent="0.3">
      <c r="AY4826" s="251" t="e">
        <f>VLOOKUP(C4826,#REF!, 2,FALSE)</f>
        <v>#REF!</v>
      </c>
      <c r="BM4826" s="191" t="s">
        <v>1710</v>
      </c>
      <c r="BN4826" s="191" t="s">
        <v>3006</v>
      </c>
      <c r="BO4826" s="191" t="s">
        <v>9669</v>
      </c>
      <c r="BU4826" s="191" t="s">
        <v>1710</v>
      </c>
      <c r="BV4826" s="191" t="s">
        <v>3006</v>
      </c>
      <c r="BW4826" s="191" t="s">
        <v>9669</v>
      </c>
    </row>
    <row r="4827" spans="51:75" x14ac:dyDescent="0.3">
      <c r="AY4827" s="251" t="e">
        <f>VLOOKUP(C4827,#REF!, 2,FALSE)</f>
        <v>#REF!</v>
      </c>
      <c r="BM4827" s="191" t="s">
        <v>9670</v>
      </c>
      <c r="BN4827" s="191" t="s">
        <v>1343</v>
      </c>
      <c r="BO4827" s="191" t="s">
        <v>9671</v>
      </c>
      <c r="BU4827" s="191" t="s">
        <v>9670</v>
      </c>
      <c r="BV4827" s="191" t="s">
        <v>1343</v>
      </c>
      <c r="BW4827" s="191" t="s">
        <v>9671</v>
      </c>
    </row>
    <row r="4828" spans="51:75" x14ac:dyDescent="0.3">
      <c r="AY4828" s="251" t="e">
        <f>VLOOKUP(C4828,#REF!, 2,FALSE)</f>
        <v>#REF!</v>
      </c>
      <c r="BM4828" s="191" t="s">
        <v>9672</v>
      </c>
      <c r="BN4828" s="191" t="s">
        <v>3203</v>
      </c>
      <c r="BO4828" s="191" t="s">
        <v>7085</v>
      </c>
      <c r="BU4828" s="191" t="s">
        <v>9672</v>
      </c>
      <c r="BV4828" s="191" t="s">
        <v>3203</v>
      </c>
      <c r="BW4828" s="191" t="s">
        <v>7085</v>
      </c>
    </row>
    <row r="4829" spans="51:75" x14ac:dyDescent="0.3">
      <c r="AY4829" s="251" t="e">
        <f>VLOOKUP(C4829,#REF!, 2,FALSE)</f>
        <v>#REF!</v>
      </c>
      <c r="BM4829" s="191" t="s">
        <v>9673</v>
      </c>
      <c r="BN4829" s="191" t="s">
        <v>637</v>
      </c>
      <c r="BO4829" s="191" t="s">
        <v>9674</v>
      </c>
      <c r="BU4829" s="191" t="s">
        <v>9673</v>
      </c>
      <c r="BV4829" s="191" t="s">
        <v>637</v>
      </c>
      <c r="BW4829" s="191" t="s">
        <v>9674</v>
      </c>
    </row>
    <row r="4830" spans="51:75" x14ac:dyDescent="0.3">
      <c r="AY4830" s="251" t="e">
        <f>VLOOKUP(C4830,#REF!, 2,FALSE)</f>
        <v>#REF!</v>
      </c>
      <c r="BM4830" s="191" t="s">
        <v>1711</v>
      </c>
      <c r="BN4830" s="191" t="s">
        <v>637</v>
      </c>
      <c r="BO4830" s="191" t="s">
        <v>9676</v>
      </c>
      <c r="BU4830" s="191" t="s">
        <v>1711</v>
      </c>
      <c r="BV4830" s="191" t="s">
        <v>637</v>
      </c>
      <c r="BW4830" s="191" t="s">
        <v>9676</v>
      </c>
    </row>
    <row r="4831" spans="51:75" x14ac:dyDescent="0.3">
      <c r="AY4831" s="251" t="e">
        <f>VLOOKUP(C4831,#REF!, 2,FALSE)</f>
        <v>#REF!</v>
      </c>
      <c r="BM4831" s="191" t="s">
        <v>9677</v>
      </c>
      <c r="BN4831" s="191" t="s">
        <v>1343</v>
      </c>
      <c r="BO4831" s="191" t="s">
        <v>2064</v>
      </c>
      <c r="BU4831" s="191" t="s">
        <v>9677</v>
      </c>
      <c r="BV4831" s="191" t="s">
        <v>1343</v>
      </c>
      <c r="BW4831" s="191" t="s">
        <v>2064</v>
      </c>
    </row>
    <row r="4832" spans="51:75" x14ac:dyDescent="0.3">
      <c r="AY4832" s="251" t="e">
        <f>VLOOKUP(C4832,#REF!, 2,FALSE)</f>
        <v>#REF!</v>
      </c>
      <c r="BM4832" s="191" t="s">
        <v>9678</v>
      </c>
      <c r="BN4832" s="191" t="s">
        <v>3006</v>
      </c>
      <c r="BO4832" s="191" t="s">
        <v>6048</v>
      </c>
      <c r="BU4832" s="191" t="s">
        <v>9678</v>
      </c>
      <c r="BV4832" s="191" t="s">
        <v>3006</v>
      </c>
      <c r="BW4832" s="191" t="s">
        <v>6048</v>
      </c>
    </row>
    <row r="4833" spans="51:75" x14ac:dyDescent="0.3">
      <c r="AY4833" s="251" t="e">
        <f>VLOOKUP(C4833,#REF!, 2,FALSE)</f>
        <v>#REF!</v>
      </c>
      <c r="BM4833" s="191" t="s">
        <v>9679</v>
      </c>
      <c r="BN4833" s="191" t="s">
        <v>3253</v>
      </c>
      <c r="BO4833" s="191" t="s">
        <v>9680</v>
      </c>
      <c r="BU4833" s="191" t="s">
        <v>9679</v>
      </c>
      <c r="BV4833" s="191" t="s">
        <v>3253</v>
      </c>
      <c r="BW4833" s="191" t="s">
        <v>9680</v>
      </c>
    </row>
    <row r="4834" spans="51:75" x14ac:dyDescent="0.3">
      <c r="AY4834" s="251" t="e">
        <f>VLOOKUP(C4834,#REF!, 2,FALSE)</f>
        <v>#REF!</v>
      </c>
      <c r="BM4834" s="191" t="s">
        <v>576</v>
      </c>
      <c r="BN4834" s="191" t="s">
        <v>637</v>
      </c>
      <c r="BO4834" s="191" t="s">
        <v>1162</v>
      </c>
      <c r="BU4834" s="191" t="s">
        <v>576</v>
      </c>
      <c r="BV4834" s="191" t="s">
        <v>637</v>
      </c>
      <c r="BW4834" s="191" t="s">
        <v>1162</v>
      </c>
    </row>
    <row r="4835" spans="51:75" x14ac:dyDescent="0.3">
      <c r="AY4835" s="251" t="e">
        <f>VLOOKUP(C4835,#REF!, 2,FALSE)</f>
        <v>#REF!</v>
      </c>
      <c r="BM4835" s="191" t="s">
        <v>9682</v>
      </c>
      <c r="BN4835" s="191" t="s">
        <v>3203</v>
      </c>
      <c r="BO4835" s="191" t="s">
        <v>7588</v>
      </c>
      <c r="BU4835" s="191" t="s">
        <v>9682</v>
      </c>
      <c r="BV4835" s="191" t="s">
        <v>3203</v>
      </c>
      <c r="BW4835" s="191" t="s">
        <v>7588</v>
      </c>
    </row>
    <row r="4836" spans="51:75" x14ac:dyDescent="0.3">
      <c r="AY4836" s="251" t="e">
        <f>VLOOKUP(C4836,#REF!, 2,FALSE)</f>
        <v>#REF!</v>
      </c>
      <c r="BM4836" s="191" t="s">
        <v>9683</v>
      </c>
      <c r="BN4836" s="191" t="s">
        <v>3006</v>
      </c>
      <c r="BO4836" s="191" t="s">
        <v>2374</v>
      </c>
      <c r="BU4836" s="191" t="s">
        <v>9683</v>
      </c>
      <c r="BV4836" s="191" t="s">
        <v>3006</v>
      </c>
      <c r="BW4836" s="191" t="s">
        <v>2374</v>
      </c>
    </row>
    <row r="4837" spans="51:75" x14ac:dyDescent="0.3">
      <c r="AY4837" s="251" t="e">
        <f>VLOOKUP(C4837,#REF!, 2,FALSE)</f>
        <v>#REF!</v>
      </c>
      <c r="BM4837" s="191" t="s">
        <v>9684</v>
      </c>
      <c r="BN4837" s="191" t="s">
        <v>637</v>
      </c>
      <c r="BO4837" s="191" t="s">
        <v>5410</v>
      </c>
      <c r="BU4837" s="191" t="s">
        <v>9684</v>
      </c>
      <c r="BV4837" s="191" t="s">
        <v>637</v>
      </c>
      <c r="BW4837" s="191" t="s">
        <v>5410</v>
      </c>
    </row>
    <row r="4838" spans="51:75" x14ac:dyDescent="0.3">
      <c r="AY4838" s="251" t="e">
        <f>VLOOKUP(C4838,#REF!, 2,FALSE)</f>
        <v>#REF!</v>
      </c>
      <c r="BM4838" s="191" t="s">
        <v>9685</v>
      </c>
      <c r="BN4838" s="191" t="s">
        <v>3006</v>
      </c>
      <c r="BO4838" s="191" t="s">
        <v>9686</v>
      </c>
      <c r="BU4838" s="191" t="s">
        <v>9685</v>
      </c>
      <c r="BV4838" s="191" t="s">
        <v>3006</v>
      </c>
      <c r="BW4838" s="191" t="s">
        <v>9686</v>
      </c>
    </row>
    <row r="4839" spans="51:75" x14ac:dyDescent="0.3">
      <c r="AY4839" s="251" t="e">
        <f>VLOOKUP(C4839,#REF!, 2,FALSE)</f>
        <v>#REF!</v>
      </c>
      <c r="BM4839" s="191" t="s">
        <v>9687</v>
      </c>
      <c r="BN4839" s="191" t="s">
        <v>842</v>
      </c>
      <c r="BO4839" s="191" t="s">
        <v>6375</v>
      </c>
      <c r="BU4839" s="191" t="s">
        <v>9687</v>
      </c>
      <c r="BV4839" s="191" t="s">
        <v>842</v>
      </c>
      <c r="BW4839" s="191" t="s">
        <v>6375</v>
      </c>
    </row>
    <row r="4840" spans="51:75" x14ac:dyDescent="0.3">
      <c r="AY4840" s="251" t="e">
        <f>VLOOKUP(C4840,#REF!, 2,FALSE)</f>
        <v>#REF!</v>
      </c>
      <c r="BM4840" s="191" t="s">
        <v>1712</v>
      </c>
      <c r="BN4840" s="191" t="s">
        <v>632</v>
      </c>
      <c r="BO4840" s="191" t="s">
        <v>6182</v>
      </c>
      <c r="BU4840" s="191" t="s">
        <v>1712</v>
      </c>
      <c r="BV4840" s="191" t="s">
        <v>632</v>
      </c>
      <c r="BW4840" s="191" t="s">
        <v>6182</v>
      </c>
    </row>
    <row r="4841" spans="51:75" x14ac:dyDescent="0.3">
      <c r="AY4841" s="251" t="e">
        <f>VLOOKUP(C4841,#REF!, 2,FALSE)</f>
        <v>#REF!</v>
      </c>
      <c r="BM4841" s="191" t="s">
        <v>9688</v>
      </c>
      <c r="BN4841" s="191" t="s">
        <v>637</v>
      </c>
      <c r="BO4841" s="191" t="s">
        <v>7996</v>
      </c>
      <c r="BU4841" s="191" t="s">
        <v>9688</v>
      </c>
      <c r="BV4841" s="191" t="s">
        <v>637</v>
      </c>
      <c r="BW4841" s="191" t="s">
        <v>7996</v>
      </c>
    </row>
    <row r="4842" spans="51:75" x14ac:dyDescent="0.3">
      <c r="AY4842" s="251" t="e">
        <f>VLOOKUP(C4842,#REF!, 2,FALSE)</f>
        <v>#REF!</v>
      </c>
      <c r="BM4842" s="191" t="s">
        <v>9689</v>
      </c>
      <c r="BN4842" s="191" t="s">
        <v>640</v>
      </c>
      <c r="BO4842" s="191" t="s">
        <v>9690</v>
      </c>
      <c r="BU4842" s="191" t="s">
        <v>9689</v>
      </c>
      <c r="BV4842" s="191" t="s">
        <v>640</v>
      </c>
      <c r="BW4842" s="191" t="s">
        <v>9690</v>
      </c>
    </row>
    <row r="4843" spans="51:75" x14ac:dyDescent="0.3">
      <c r="AY4843" s="251" t="e">
        <f>VLOOKUP(C4843,#REF!, 2,FALSE)</f>
        <v>#REF!</v>
      </c>
      <c r="BM4843" s="191" t="s">
        <v>9691</v>
      </c>
      <c r="BN4843" s="191" t="s">
        <v>3006</v>
      </c>
      <c r="BO4843" s="191" t="s">
        <v>1860</v>
      </c>
      <c r="BU4843" s="191" t="s">
        <v>9691</v>
      </c>
      <c r="BV4843" s="191" t="s">
        <v>3006</v>
      </c>
      <c r="BW4843" s="191" t="s">
        <v>1860</v>
      </c>
    </row>
    <row r="4844" spans="51:75" x14ac:dyDescent="0.3">
      <c r="AY4844" s="251" t="e">
        <f>VLOOKUP(C4844,#REF!, 2,FALSE)</f>
        <v>#REF!</v>
      </c>
      <c r="BM4844" s="191" t="s">
        <v>1713</v>
      </c>
      <c r="BN4844" s="191" t="s">
        <v>2984</v>
      </c>
      <c r="BO4844" s="191" t="s">
        <v>9692</v>
      </c>
      <c r="BU4844" s="191" t="s">
        <v>1713</v>
      </c>
      <c r="BV4844" s="191" t="s">
        <v>2984</v>
      </c>
      <c r="BW4844" s="191" t="s">
        <v>9692</v>
      </c>
    </row>
    <row r="4845" spans="51:75" x14ac:dyDescent="0.3">
      <c r="AY4845" s="251" t="e">
        <f>VLOOKUP(C4845,#REF!, 2,FALSE)</f>
        <v>#REF!</v>
      </c>
      <c r="BM4845" s="191" t="s">
        <v>1714</v>
      </c>
      <c r="BN4845" s="191" t="s">
        <v>3203</v>
      </c>
      <c r="BO4845" s="191" t="s">
        <v>9693</v>
      </c>
      <c r="BU4845" s="191" t="s">
        <v>1714</v>
      </c>
      <c r="BV4845" s="191" t="s">
        <v>3203</v>
      </c>
      <c r="BW4845" s="191" t="s">
        <v>9693</v>
      </c>
    </row>
    <row r="4846" spans="51:75" x14ac:dyDescent="0.3">
      <c r="AY4846" s="251" t="e">
        <f>VLOOKUP(C4846,#REF!, 2,FALSE)</f>
        <v>#REF!</v>
      </c>
      <c r="BM4846" s="191" t="s">
        <v>9694</v>
      </c>
      <c r="BN4846" s="191" t="s">
        <v>617</v>
      </c>
      <c r="BO4846" s="191" t="s">
        <v>9695</v>
      </c>
      <c r="BU4846" s="191" t="s">
        <v>9694</v>
      </c>
      <c r="BV4846" s="191" t="s">
        <v>617</v>
      </c>
      <c r="BW4846" s="191" t="s">
        <v>9695</v>
      </c>
    </row>
    <row r="4847" spans="51:75" x14ac:dyDescent="0.3">
      <c r="AY4847" s="251" t="e">
        <f>VLOOKUP(C4847,#REF!, 2,FALSE)</f>
        <v>#REF!</v>
      </c>
      <c r="BM4847" s="191" t="s">
        <v>9696</v>
      </c>
      <c r="BN4847" s="191" t="s">
        <v>3203</v>
      </c>
      <c r="BO4847" s="191" t="s">
        <v>1658</v>
      </c>
      <c r="BU4847" s="191" t="s">
        <v>9696</v>
      </c>
      <c r="BV4847" s="191" t="s">
        <v>3203</v>
      </c>
      <c r="BW4847" s="191" t="s">
        <v>1658</v>
      </c>
    </row>
    <row r="4848" spans="51:75" x14ac:dyDescent="0.3">
      <c r="AY4848" s="251" t="e">
        <f>VLOOKUP(C4848,#REF!, 2,FALSE)</f>
        <v>#REF!</v>
      </c>
      <c r="BM4848" s="191" t="s">
        <v>9697</v>
      </c>
      <c r="BN4848" s="191" t="s">
        <v>637</v>
      </c>
      <c r="BO4848" s="191" t="s">
        <v>7479</v>
      </c>
      <c r="BU4848" s="191" t="s">
        <v>9697</v>
      </c>
      <c r="BV4848" s="191" t="s">
        <v>637</v>
      </c>
      <c r="BW4848" s="191" t="s">
        <v>7479</v>
      </c>
    </row>
    <row r="4849" spans="51:75" x14ac:dyDescent="0.3">
      <c r="AY4849" s="251" t="e">
        <f>VLOOKUP(C4849,#REF!, 2,FALSE)</f>
        <v>#REF!</v>
      </c>
      <c r="BM4849" s="191" t="s">
        <v>1715</v>
      </c>
      <c r="BN4849" s="191" t="s">
        <v>632</v>
      </c>
      <c r="BO4849" s="191" t="s">
        <v>5084</v>
      </c>
      <c r="BU4849" s="191" t="s">
        <v>1715</v>
      </c>
      <c r="BV4849" s="191" t="s">
        <v>632</v>
      </c>
      <c r="BW4849" s="191" t="s">
        <v>5084</v>
      </c>
    </row>
    <row r="4850" spans="51:75" x14ac:dyDescent="0.3">
      <c r="AY4850" s="251" t="e">
        <f>VLOOKUP(C4850,#REF!, 2,FALSE)</f>
        <v>#REF!</v>
      </c>
      <c r="BM4850" s="191" t="s">
        <v>9698</v>
      </c>
      <c r="BN4850" s="191" t="s">
        <v>3203</v>
      </c>
      <c r="BO4850" s="191" t="s">
        <v>2578</v>
      </c>
      <c r="BU4850" s="191" t="s">
        <v>9698</v>
      </c>
      <c r="BV4850" s="191" t="s">
        <v>3203</v>
      </c>
      <c r="BW4850" s="191" t="s">
        <v>2578</v>
      </c>
    </row>
    <row r="4851" spans="51:75" x14ac:dyDescent="0.3">
      <c r="AY4851" s="251" t="e">
        <f>VLOOKUP(C4851,#REF!, 2,FALSE)</f>
        <v>#REF!</v>
      </c>
      <c r="BM4851" s="191" t="s">
        <v>1716</v>
      </c>
      <c r="BN4851" s="191" t="s">
        <v>3203</v>
      </c>
      <c r="BO4851" s="191" t="s">
        <v>4062</v>
      </c>
      <c r="BU4851" s="191" t="s">
        <v>1716</v>
      </c>
      <c r="BV4851" s="191" t="s">
        <v>3203</v>
      </c>
      <c r="BW4851" s="191" t="s">
        <v>4062</v>
      </c>
    </row>
    <row r="4852" spans="51:75" x14ac:dyDescent="0.3">
      <c r="AY4852" s="251" t="e">
        <f>VLOOKUP(C4852,#REF!, 2,FALSE)</f>
        <v>#REF!</v>
      </c>
      <c r="BM4852" s="191" t="s">
        <v>9699</v>
      </c>
      <c r="BN4852" s="191" t="s">
        <v>618</v>
      </c>
      <c r="BO4852" s="191" t="s">
        <v>3704</v>
      </c>
      <c r="BU4852" s="191" t="s">
        <v>9699</v>
      </c>
      <c r="BV4852" s="191" t="s">
        <v>618</v>
      </c>
      <c r="BW4852" s="191" t="s">
        <v>3704</v>
      </c>
    </row>
    <row r="4853" spans="51:75" x14ac:dyDescent="0.3">
      <c r="AY4853" s="251" t="e">
        <f>VLOOKUP(C4853,#REF!, 2,FALSE)</f>
        <v>#REF!</v>
      </c>
      <c r="BM4853" s="191" t="s">
        <v>9700</v>
      </c>
      <c r="BN4853" s="191" t="s">
        <v>3203</v>
      </c>
      <c r="BO4853" s="191" t="s">
        <v>2101</v>
      </c>
      <c r="BU4853" s="191" t="s">
        <v>9700</v>
      </c>
      <c r="BV4853" s="191" t="s">
        <v>3203</v>
      </c>
      <c r="BW4853" s="191" t="s">
        <v>2101</v>
      </c>
    </row>
    <row r="4854" spans="51:75" x14ac:dyDescent="0.3">
      <c r="AY4854" s="251" t="e">
        <f>VLOOKUP(C4854,#REF!, 2,FALSE)</f>
        <v>#REF!</v>
      </c>
      <c r="BM4854" s="191" t="s">
        <v>1717</v>
      </c>
      <c r="BN4854" s="191" t="s">
        <v>3203</v>
      </c>
      <c r="BO4854" s="191" t="s">
        <v>2374</v>
      </c>
      <c r="BU4854" s="191" t="s">
        <v>1717</v>
      </c>
      <c r="BV4854" s="191" t="s">
        <v>3203</v>
      </c>
      <c r="BW4854" s="191" t="s">
        <v>2374</v>
      </c>
    </row>
    <row r="4855" spans="51:75" x14ac:dyDescent="0.3">
      <c r="AY4855" s="251" t="e">
        <f>VLOOKUP(C4855,#REF!, 2,FALSE)</f>
        <v>#REF!</v>
      </c>
      <c r="BM4855" s="191" t="s">
        <v>9701</v>
      </c>
      <c r="BN4855" s="191" t="s">
        <v>3029</v>
      </c>
      <c r="BO4855" s="191" t="s">
        <v>2984</v>
      </c>
      <c r="BU4855" s="191" t="s">
        <v>9701</v>
      </c>
      <c r="BV4855" s="191" t="s">
        <v>3029</v>
      </c>
      <c r="BW4855" s="191" t="s">
        <v>2984</v>
      </c>
    </row>
    <row r="4856" spans="51:75" x14ac:dyDescent="0.3">
      <c r="AY4856" s="251" t="e">
        <f>VLOOKUP(C4856,#REF!, 2,FALSE)</f>
        <v>#REF!</v>
      </c>
      <c r="BM4856" s="191" t="s">
        <v>1718</v>
      </c>
      <c r="BN4856" s="191" t="s">
        <v>618</v>
      </c>
      <c r="BO4856" s="191" t="s">
        <v>1599</v>
      </c>
      <c r="BU4856" s="191" t="s">
        <v>1718</v>
      </c>
      <c r="BV4856" s="191" t="s">
        <v>618</v>
      </c>
      <c r="BW4856" s="191" t="s">
        <v>1599</v>
      </c>
    </row>
    <row r="4857" spans="51:75" x14ac:dyDescent="0.3">
      <c r="AY4857" s="251" t="e">
        <f>VLOOKUP(C4857,#REF!, 2,FALSE)</f>
        <v>#REF!</v>
      </c>
      <c r="BM4857" s="191" t="s">
        <v>9702</v>
      </c>
      <c r="BN4857" s="191" t="s">
        <v>3253</v>
      </c>
      <c r="BO4857" s="191" t="s">
        <v>1380</v>
      </c>
      <c r="BU4857" s="191" t="s">
        <v>9702</v>
      </c>
      <c r="BV4857" s="191" t="s">
        <v>3253</v>
      </c>
      <c r="BW4857" s="191" t="s">
        <v>1380</v>
      </c>
    </row>
    <row r="4858" spans="51:75" x14ac:dyDescent="0.3">
      <c r="AY4858" s="251" t="e">
        <f>VLOOKUP(C4858,#REF!, 2,FALSE)</f>
        <v>#REF!</v>
      </c>
      <c r="BM4858" s="191" t="s">
        <v>1719</v>
      </c>
      <c r="BN4858" s="191" t="s">
        <v>620</v>
      </c>
      <c r="BO4858" s="191" t="s">
        <v>9703</v>
      </c>
      <c r="BU4858" s="191" t="s">
        <v>1719</v>
      </c>
      <c r="BV4858" s="191" t="s">
        <v>620</v>
      </c>
      <c r="BW4858" s="191" t="s">
        <v>9703</v>
      </c>
    </row>
    <row r="4859" spans="51:75" x14ac:dyDescent="0.3">
      <c r="AY4859" s="251" t="e">
        <f>VLOOKUP(C4859,#REF!, 2,FALSE)</f>
        <v>#REF!</v>
      </c>
      <c r="BM4859" s="191" t="s">
        <v>1720</v>
      </c>
      <c r="BN4859" s="191" t="s">
        <v>3203</v>
      </c>
      <c r="BO4859" s="191" t="s">
        <v>9704</v>
      </c>
      <c r="BU4859" s="191" t="s">
        <v>1720</v>
      </c>
      <c r="BV4859" s="191" t="s">
        <v>3203</v>
      </c>
      <c r="BW4859" s="191" t="s">
        <v>9704</v>
      </c>
    </row>
    <row r="4860" spans="51:75" x14ac:dyDescent="0.3">
      <c r="AY4860" s="251" t="e">
        <f>VLOOKUP(C4860,#REF!, 2,FALSE)</f>
        <v>#REF!</v>
      </c>
      <c r="BM4860" s="191" t="s">
        <v>9705</v>
      </c>
      <c r="BN4860" s="191" t="s">
        <v>3203</v>
      </c>
      <c r="BO4860" s="191" t="s">
        <v>9035</v>
      </c>
      <c r="BU4860" s="191" t="s">
        <v>9705</v>
      </c>
      <c r="BV4860" s="191" t="s">
        <v>3203</v>
      </c>
      <c r="BW4860" s="191" t="s">
        <v>9035</v>
      </c>
    </row>
    <row r="4861" spans="51:75" x14ac:dyDescent="0.3">
      <c r="AY4861" s="251" t="e">
        <f>VLOOKUP(C4861,#REF!, 2,FALSE)</f>
        <v>#REF!</v>
      </c>
      <c r="BM4861" s="191" t="s">
        <v>9706</v>
      </c>
      <c r="BN4861" s="191" t="s">
        <v>3203</v>
      </c>
      <c r="BO4861" s="191" t="s">
        <v>3736</v>
      </c>
      <c r="BU4861" s="191" t="s">
        <v>9706</v>
      </c>
      <c r="BV4861" s="191" t="s">
        <v>3203</v>
      </c>
      <c r="BW4861" s="191" t="s">
        <v>3736</v>
      </c>
    </row>
    <row r="4862" spans="51:75" x14ac:dyDescent="0.3">
      <c r="AY4862" s="251" t="e">
        <f>VLOOKUP(C4862,#REF!, 2,FALSE)</f>
        <v>#REF!</v>
      </c>
      <c r="BM4862" s="191" t="s">
        <v>9707</v>
      </c>
      <c r="BN4862" s="191" t="s">
        <v>3006</v>
      </c>
      <c r="BO4862" s="191" t="s">
        <v>6062</v>
      </c>
      <c r="BU4862" s="191" t="s">
        <v>9707</v>
      </c>
      <c r="BV4862" s="191" t="s">
        <v>3006</v>
      </c>
      <c r="BW4862" s="191" t="s">
        <v>6062</v>
      </c>
    </row>
    <row r="4863" spans="51:75" x14ac:dyDescent="0.3">
      <c r="AY4863" s="251" t="e">
        <f>VLOOKUP(C4863,#REF!, 2,FALSE)</f>
        <v>#REF!</v>
      </c>
      <c r="BM4863" s="191" t="s">
        <v>1721</v>
      </c>
      <c r="BN4863" s="191" t="s">
        <v>3203</v>
      </c>
      <c r="BO4863" s="191" t="s">
        <v>3063</v>
      </c>
      <c r="BU4863" s="191" t="s">
        <v>1721</v>
      </c>
      <c r="BV4863" s="191" t="s">
        <v>3203</v>
      </c>
      <c r="BW4863" s="191" t="s">
        <v>3063</v>
      </c>
    </row>
    <row r="4864" spans="51:75" x14ac:dyDescent="0.3">
      <c r="AY4864" s="251" t="e">
        <f>VLOOKUP(C4864,#REF!, 2,FALSE)</f>
        <v>#REF!</v>
      </c>
      <c r="BM4864" s="191" t="s">
        <v>9708</v>
      </c>
      <c r="BN4864" s="191" t="s">
        <v>1343</v>
      </c>
      <c r="BO4864" s="191" t="s">
        <v>2984</v>
      </c>
      <c r="BU4864" s="191" t="s">
        <v>9708</v>
      </c>
      <c r="BV4864" s="191" t="s">
        <v>1343</v>
      </c>
      <c r="BW4864" s="191" t="s">
        <v>2984</v>
      </c>
    </row>
    <row r="4865" spans="51:75" x14ac:dyDescent="0.3">
      <c r="AY4865" s="251" t="e">
        <f>VLOOKUP(C4865,#REF!, 2,FALSE)</f>
        <v>#REF!</v>
      </c>
      <c r="BM4865" s="191" t="s">
        <v>1722</v>
      </c>
      <c r="BN4865" s="191" t="s">
        <v>3203</v>
      </c>
      <c r="BO4865" s="191" t="s">
        <v>2932</v>
      </c>
      <c r="BU4865" s="191" t="s">
        <v>1722</v>
      </c>
      <c r="BV4865" s="191" t="s">
        <v>3203</v>
      </c>
      <c r="BW4865" s="191" t="s">
        <v>2932</v>
      </c>
    </row>
    <row r="4866" spans="51:75" x14ac:dyDescent="0.3">
      <c r="AY4866" s="251" t="e">
        <f>VLOOKUP(C4866,#REF!, 2,FALSE)</f>
        <v>#REF!</v>
      </c>
      <c r="BM4866" s="191" t="s">
        <v>9709</v>
      </c>
      <c r="BN4866" s="191" t="s">
        <v>632</v>
      </c>
      <c r="BO4866" s="191" t="s">
        <v>9710</v>
      </c>
      <c r="BU4866" s="191" t="s">
        <v>9709</v>
      </c>
      <c r="BV4866" s="191" t="s">
        <v>632</v>
      </c>
      <c r="BW4866" s="191" t="s">
        <v>9710</v>
      </c>
    </row>
    <row r="4867" spans="51:75" x14ac:dyDescent="0.3">
      <c r="AY4867" s="251" t="e">
        <f>VLOOKUP(C4867,#REF!, 2,FALSE)</f>
        <v>#REF!</v>
      </c>
      <c r="BM4867" s="191" t="s">
        <v>9711</v>
      </c>
      <c r="BN4867" s="191" t="s">
        <v>3253</v>
      </c>
      <c r="BO4867" s="191" t="s">
        <v>9712</v>
      </c>
      <c r="BU4867" s="191" t="s">
        <v>9711</v>
      </c>
      <c r="BV4867" s="191" t="s">
        <v>3253</v>
      </c>
      <c r="BW4867" s="191" t="s">
        <v>9712</v>
      </c>
    </row>
    <row r="4868" spans="51:75" x14ac:dyDescent="0.3">
      <c r="AY4868" s="251" t="e">
        <f>VLOOKUP(C4868,#REF!, 2,FALSE)</f>
        <v>#REF!</v>
      </c>
      <c r="BM4868" s="191" t="s">
        <v>577</v>
      </c>
      <c r="BN4868" s="191" t="s">
        <v>3203</v>
      </c>
      <c r="BO4868" s="191" t="s">
        <v>6875</v>
      </c>
      <c r="BU4868" s="191" t="s">
        <v>577</v>
      </c>
      <c r="BV4868" s="191" t="s">
        <v>3203</v>
      </c>
      <c r="BW4868" s="191" t="s">
        <v>6875</v>
      </c>
    </row>
    <row r="4869" spans="51:75" x14ac:dyDescent="0.3">
      <c r="AY4869" s="251" t="e">
        <f>VLOOKUP(C4869,#REF!, 2,FALSE)</f>
        <v>#REF!</v>
      </c>
      <c r="BM4869" s="191" t="s">
        <v>9713</v>
      </c>
      <c r="BN4869" s="191" t="s">
        <v>3046</v>
      </c>
      <c r="BO4869" s="191" t="s">
        <v>2222</v>
      </c>
      <c r="BU4869" s="191" t="s">
        <v>9713</v>
      </c>
      <c r="BV4869" s="191" t="s">
        <v>3046</v>
      </c>
      <c r="BW4869" s="191" t="s">
        <v>2222</v>
      </c>
    </row>
    <row r="4870" spans="51:75" x14ac:dyDescent="0.3">
      <c r="AY4870" s="251" t="e">
        <f>VLOOKUP(C4870,#REF!, 2,FALSE)</f>
        <v>#REF!</v>
      </c>
      <c r="BM4870" s="191" t="s">
        <v>9714</v>
      </c>
      <c r="BN4870" s="191" t="s">
        <v>663</v>
      </c>
      <c r="BO4870" s="191" t="s">
        <v>9715</v>
      </c>
      <c r="BU4870" s="191" t="s">
        <v>9714</v>
      </c>
      <c r="BV4870" s="191" t="s">
        <v>663</v>
      </c>
      <c r="BW4870" s="191" t="s">
        <v>9715</v>
      </c>
    </row>
    <row r="4871" spans="51:75" x14ac:dyDescent="0.3">
      <c r="AY4871" s="251" t="e">
        <f>VLOOKUP(C4871,#REF!, 2,FALSE)</f>
        <v>#REF!</v>
      </c>
      <c r="BM4871" s="191" t="s">
        <v>9716</v>
      </c>
      <c r="BN4871" s="191" t="s">
        <v>663</v>
      </c>
      <c r="BO4871" s="191" t="s">
        <v>9717</v>
      </c>
      <c r="BU4871" s="191" t="s">
        <v>9716</v>
      </c>
      <c r="BV4871" s="191" t="s">
        <v>663</v>
      </c>
      <c r="BW4871" s="191" t="s">
        <v>9717</v>
      </c>
    </row>
    <row r="4872" spans="51:75" x14ac:dyDescent="0.3">
      <c r="AY4872" s="251" t="e">
        <f>VLOOKUP(C4872,#REF!, 2,FALSE)</f>
        <v>#REF!</v>
      </c>
      <c r="BM4872" s="191" t="s">
        <v>9718</v>
      </c>
      <c r="BN4872" s="191" t="s">
        <v>656</v>
      </c>
      <c r="BO4872" s="191" t="s">
        <v>3467</v>
      </c>
      <c r="BU4872" s="191" t="s">
        <v>9718</v>
      </c>
      <c r="BV4872" s="191" t="s">
        <v>656</v>
      </c>
      <c r="BW4872" s="191" t="s">
        <v>3467</v>
      </c>
    </row>
    <row r="4873" spans="51:75" x14ac:dyDescent="0.3">
      <c r="AY4873" s="251" t="e">
        <f>VLOOKUP(C4873,#REF!, 2,FALSE)</f>
        <v>#REF!</v>
      </c>
      <c r="BM4873" s="191" t="s">
        <v>9719</v>
      </c>
      <c r="BN4873" s="191" t="s">
        <v>1343</v>
      </c>
      <c r="BO4873" s="191" t="s">
        <v>2655</v>
      </c>
      <c r="BU4873" s="191" t="s">
        <v>9719</v>
      </c>
      <c r="BV4873" s="191" t="s">
        <v>1343</v>
      </c>
      <c r="BW4873" s="191" t="s">
        <v>2655</v>
      </c>
    </row>
    <row r="4874" spans="51:75" x14ac:dyDescent="0.3">
      <c r="AY4874" s="251" t="e">
        <f>VLOOKUP(C4874,#REF!, 2,FALSE)</f>
        <v>#REF!</v>
      </c>
      <c r="BM4874" s="191" t="s">
        <v>9720</v>
      </c>
      <c r="BN4874" s="191" t="s">
        <v>1071</v>
      </c>
      <c r="BO4874" s="191" t="s">
        <v>9721</v>
      </c>
      <c r="BU4874" s="191" t="s">
        <v>9720</v>
      </c>
      <c r="BV4874" s="191" t="s">
        <v>1071</v>
      </c>
      <c r="BW4874" s="191" t="s">
        <v>9721</v>
      </c>
    </row>
    <row r="4875" spans="51:75" x14ac:dyDescent="0.3">
      <c r="AY4875" s="251" t="e">
        <f>VLOOKUP(C4875,#REF!, 2,FALSE)</f>
        <v>#REF!</v>
      </c>
      <c r="BM4875" s="191" t="s">
        <v>9722</v>
      </c>
      <c r="BN4875" s="191" t="s">
        <v>614</v>
      </c>
      <c r="BO4875" s="191" t="s">
        <v>7397</v>
      </c>
      <c r="BU4875" s="191" t="s">
        <v>9722</v>
      </c>
      <c r="BV4875" s="191" t="s">
        <v>614</v>
      </c>
      <c r="BW4875" s="191" t="s">
        <v>7397</v>
      </c>
    </row>
    <row r="4876" spans="51:75" x14ac:dyDescent="0.3">
      <c r="AY4876" s="251" t="e">
        <f>VLOOKUP(C4876,#REF!, 2,FALSE)</f>
        <v>#REF!</v>
      </c>
      <c r="BM4876" s="191" t="s">
        <v>9723</v>
      </c>
      <c r="BN4876" s="191" t="s">
        <v>1343</v>
      </c>
      <c r="BO4876" s="191" t="s">
        <v>9724</v>
      </c>
      <c r="BU4876" s="191" t="s">
        <v>9723</v>
      </c>
      <c r="BV4876" s="191" t="s">
        <v>1343</v>
      </c>
      <c r="BW4876" s="191" t="s">
        <v>9724</v>
      </c>
    </row>
    <row r="4877" spans="51:75" x14ac:dyDescent="0.3">
      <c r="AY4877" s="251" t="e">
        <f>VLOOKUP(C4877,#REF!, 2,FALSE)</f>
        <v>#REF!</v>
      </c>
      <c r="BM4877" s="191" t="s">
        <v>9725</v>
      </c>
      <c r="BN4877" s="191" t="s">
        <v>776</v>
      </c>
      <c r="BO4877" s="191" t="s">
        <v>9726</v>
      </c>
      <c r="BU4877" s="191" t="s">
        <v>9725</v>
      </c>
      <c r="BV4877" s="191" t="s">
        <v>776</v>
      </c>
      <c r="BW4877" s="191" t="s">
        <v>9726</v>
      </c>
    </row>
    <row r="4878" spans="51:75" x14ac:dyDescent="0.3">
      <c r="AY4878" s="251" t="e">
        <f>VLOOKUP(C4878,#REF!, 2,FALSE)</f>
        <v>#REF!</v>
      </c>
      <c r="BM4878" s="191" t="s">
        <v>1723</v>
      </c>
      <c r="BN4878" s="191" t="s">
        <v>3203</v>
      </c>
      <c r="BO4878" s="191" t="s">
        <v>1264</v>
      </c>
      <c r="BU4878" s="191" t="s">
        <v>1723</v>
      </c>
      <c r="BV4878" s="191" t="s">
        <v>3203</v>
      </c>
      <c r="BW4878" s="191" t="s">
        <v>1264</v>
      </c>
    </row>
    <row r="4879" spans="51:75" x14ac:dyDescent="0.3">
      <c r="AY4879" s="251" t="e">
        <f>VLOOKUP(C4879,#REF!, 2,FALSE)</f>
        <v>#REF!</v>
      </c>
      <c r="BM4879" s="191" t="s">
        <v>9727</v>
      </c>
      <c r="BN4879" s="191" t="s">
        <v>2984</v>
      </c>
      <c r="BO4879" s="191" t="s">
        <v>2984</v>
      </c>
      <c r="BU4879" s="191" t="s">
        <v>9727</v>
      </c>
      <c r="BV4879" s="191" t="s">
        <v>2984</v>
      </c>
      <c r="BW4879" s="191" t="s">
        <v>2984</v>
      </c>
    </row>
    <row r="4880" spans="51:75" x14ac:dyDescent="0.3">
      <c r="AY4880" s="251" t="e">
        <f>VLOOKUP(C4880,#REF!, 2,FALSE)</f>
        <v>#REF!</v>
      </c>
      <c r="BM4880" s="191" t="s">
        <v>9728</v>
      </c>
      <c r="BN4880" s="191" t="s">
        <v>1446</v>
      </c>
      <c r="BO4880" s="191" t="s">
        <v>9729</v>
      </c>
      <c r="BU4880" s="191" t="s">
        <v>9728</v>
      </c>
      <c r="BV4880" s="191" t="s">
        <v>1446</v>
      </c>
      <c r="BW4880" s="191" t="s">
        <v>9729</v>
      </c>
    </row>
    <row r="4881" spans="51:75" x14ac:dyDescent="0.3">
      <c r="AY4881" s="251" t="e">
        <f>VLOOKUP(C4881,#REF!, 2,FALSE)</f>
        <v>#REF!</v>
      </c>
      <c r="BM4881" s="191" t="s">
        <v>9730</v>
      </c>
      <c r="BN4881" s="191" t="s">
        <v>941</v>
      </c>
      <c r="BO4881" s="191" t="s">
        <v>771</v>
      </c>
      <c r="BU4881" s="191" t="s">
        <v>9730</v>
      </c>
      <c r="BV4881" s="191" t="s">
        <v>941</v>
      </c>
      <c r="BW4881" s="191" t="s">
        <v>771</v>
      </c>
    </row>
    <row r="4882" spans="51:75" x14ac:dyDescent="0.3">
      <c r="AY4882" s="251" t="e">
        <f>VLOOKUP(C4882,#REF!, 2,FALSE)</f>
        <v>#REF!</v>
      </c>
      <c r="BM4882" s="191" t="s">
        <v>9731</v>
      </c>
      <c r="BN4882" s="191" t="s">
        <v>3203</v>
      </c>
      <c r="BO4882" s="191" t="s">
        <v>9732</v>
      </c>
      <c r="BU4882" s="191" t="s">
        <v>9731</v>
      </c>
      <c r="BV4882" s="191" t="s">
        <v>3203</v>
      </c>
      <c r="BW4882" s="191" t="s">
        <v>9732</v>
      </c>
    </row>
    <row r="4883" spans="51:75" x14ac:dyDescent="0.3">
      <c r="AY4883" s="251" t="e">
        <f>VLOOKUP(C4883,#REF!, 2,FALSE)</f>
        <v>#REF!</v>
      </c>
      <c r="BM4883" s="191" t="s">
        <v>9733</v>
      </c>
      <c r="BN4883" s="191" t="s">
        <v>632</v>
      </c>
      <c r="BO4883" s="191" t="s">
        <v>1600</v>
      </c>
      <c r="BU4883" s="191" t="s">
        <v>9733</v>
      </c>
      <c r="BV4883" s="191" t="s">
        <v>632</v>
      </c>
      <c r="BW4883" s="191" t="s">
        <v>1600</v>
      </c>
    </row>
    <row r="4884" spans="51:75" x14ac:dyDescent="0.3">
      <c r="AY4884" s="251" t="e">
        <f>VLOOKUP(C4884,#REF!, 2,FALSE)</f>
        <v>#REF!</v>
      </c>
      <c r="BM4884" s="191" t="s">
        <v>9735</v>
      </c>
      <c r="BN4884" s="191" t="s">
        <v>1343</v>
      </c>
      <c r="BO4884" s="191" t="s">
        <v>8024</v>
      </c>
      <c r="BU4884" s="191" t="s">
        <v>9735</v>
      </c>
      <c r="BV4884" s="191" t="s">
        <v>1343</v>
      </c>
      <c r="BW4884" s="191" t="s">
        <v>8024</v>
      </c>
    </row>
    <row r="4885" spans="51:75" x14ac:dyDescent="0.3">
      <c r="AY4885" s="251" t="e">
        <f>VLOOKUP(C4885,#REF!, 2,FALSE)</f>
        <v>#REF!</v>
      </c>
      <c r="BM4885" s="191" t="s">
        <v>9736</v>
      </c>
      <c r="BN4885" s="191" t="s">
        <v>640</v>
      </c>
      <c r="BO4885" s="191" t="s">
        <v>6127</v>
      </c>
      <c r="BU4885" s="191" t="s">
        <v>9736</v>
      </c>
      <c r="BV4885" s="191" t="s">
        <v>640</v>
      </c>
      <c r="BW4885" s="191" t="s">
        <v>6127</v>
      </c>
    </row>
    <row r="4886" spans="51:75" x14ac:dyDescent="0.3">
      <c r="AY4886" s="251" t="e">
        <f>VLOOKUP(C4886,#REF!, 2,FALSE)</f>
        <v>#REF!</v>
      </c>
      <c r="BM4886" s="191" t="s">
        <v>9737</v>
      </c>
      <c r="BN4886" s="191" t="s">
        <v>632</v>
      </c>
      <c r="BO4886" s="191" t="s">
        <v>2928</v>
      </c>
      <c r="BU4886" s="191" t="s">
        <v>9737</v>
      </c>
      <c r="BV4886" s="191" t="s">
        <v>632</v>
      </c>
      <c r="BW4886" s="191" t="s">
        <v>2928</v>
      </c>
    </row>
    <row r="4887" spans="51:75" x14ac:dyDescent="0.3">
      <c r="AY4887" s="251" t="e">
        <f>VLOOKUP(C4887,#REF!, 2,FALSE)</f>
        <v>#REF!</v>
      </c>
      <c r="BM4887" s="191" t="s">
        <v>1724</v>
      </c>
      <c r="BN4887" s="191" t="s">
        <v>3046</v>
      </c>
      <c r="BO4887" s="191" t="s">
        <v>771</v>
      </c>
      <c r="BU4887" s="191" t="s">
        <v>1724</v>
      </c>
      <c r="BV4887" s="191" t="s">
        <v>3046</v>
      </c>
      <c r="BW4887" s="191" t="s">
        <v>771</v>
      </c>
    </row>
    <row r="4888" spans="51:75" x14ac:dyDescent="0.3">
      <c r="AY4888" s="251" t="e">
        <f>VLOOKUP(C4888,#REF!, 2,FALSE)</f>
        <v>#REF!</v>
      </c>
      <c r="BM4888" s="191" t="s">
        <v>9739</v>
      </c>
      <c r="BN4888" s="191" t="s">
        <v>3084</v>
      </c>
      <c r="BO4888" s="191" t="s">
        <v>3552</v>
      </c>
      <c r="BU4888" s="191" t="s">
        <v>9739</v>
      </c>
      <c r="BV4888" s="191" t="s">
        <v>3084</v>
      </c>
      <c r="BW4888" s="191" t="s">
        <v>3552</v>
      </c>
    </row>
    <row r="4889" spans="51:75" x14ac:dyDescent="0.3">
      <c r="AY4889" s="251" t="e">
        <f>VLOOKUP(C4889,#REF!, 2,FALSE)</f>
        <v>#REF!</v>
      </c>
      <c r="BM4889" s="191" t="s">
        <v>9740</v>
      </c>
      <c r="BN4889" s="191" t="s">
        <v>3088</v>
      </c>
      <c r="BO4889" s="191" t="s">
        <v>3704</v>
      </c>
      <c r="BU4889" s="191" t="s">
        <v>9740</v>
      </c>
      <c r="BV4889" s="191" t="s">
        <v>3088</v>
      </c>
      <c r="BW4889" s="191" t="s">
        <v>3704</v>
      </c>
    </row>
    <row r="4890" spans="51:75" x14ac:dyDescent="0.3">
      <c r="AY4890" s="251" t="e">
        <f>VLOOKUP(C4890,#REF!, 2,FALSE)</f>
        <v>#REF!</v>
      </c>
      <c r="BM4890" s="191" t="s">
        <v>9741</v>
      </c>
      <c r="BN4890" s="191" t="s">
        <v>863</v>
      </c>
      <c r="BO4890" s="191" t="s">
        <v>4410</v>
      </c>
      <c r="BU4890" s="191" t="s">
        <v>9741</v>
      </c>
      <c r="BV4890" s="191" t="s">
        <v>863</v>
      </c>
      <c r="BW4890" s="191" t="s">
        <v>4410</v>
      </c>
    </row>
    <row r="4891" spans="51:75" x14ac:dyDescent="0.3">
      <c r="AY4891" s="251" t="e">
        <f>VLOOKUP(C4891,#REF!, 2,FALSE)</f>
        <v>#REF!</v>
      </c>
      <c r="BM4891" s="191" t="s">
        <v>9742</v>
      </c>
      <c r="BN4891" s="191" t="s">
        <v>3006</v>
      </c>
      <c r="BO4891" s="191" t="s">
        <v>9743</v>
      </c>
      <c r="BU4891" s="191" t="s">
        <v>9742</v>
      </c>
      <c r="BV4891" s="191" t="s">
        <v>3006</v>
      </c>
      <c r="BW4891" s="191" t="s">
        <v>9743</v>
      </c>
    </row>
    <row r="4892" spans="51:75" x14ac:dyDescent="0.3">
      <c r="AY4892" s="251" t="e">
        <f>VLOOKUP(C4892,#REF!, 2,FALSE)</f>
        <v>#REF!</v>
      </c>
      <c r="BM4892" s="191" t="s">
        <v>9744</v>
      </c>
      <c r="BN4892" s="191" t="s">
        <v>1343</v>
      </c>
      <c r="BO4892" s="191" t="s">
        <v>9745</v>
      </c>
      <c r="BU4892" s="191" t="s">
        <v>9744</v>
      </c>
      <c r="BV4892" s="191" t="s">
        <v>1343</v>
      </c>
      <c r="BW4892" s="191" t="s">
        <v>9745</v>
      </c>
    </row>
    <row r="4893" spans="51:75" x14ac:dyDescent="0.3">
      <c r="AY4893" s="251" t="e">
        <f>VLOOKUP(C4893,#REF!, 2,FALSE)</f>
        <v>#REF!</v>
      </c>
      <c r="BM4893" s="191" t="s">
        <v>9746</v>
      </c>
      <c r="BN4893" s="191" t="s">
        <v>16989</v>
      </c>
      <c r="BO4893" s="191" t="s">
        <v>9747</v>
      </c>
      <c r="BU4893" s="191" t="s">
        <v>9746</v>
      </c>
      <c r="BV4893" s="191" t="s">
        <v>16989</v>
      </c>
      <c r="BW4893" s="191" t="s">
        <v>9747</v>
      </c>
    </row>
    <row r="4894" spans="51:75" x14ac:dyDescent="0.3">
      <c r="AY4894" s="251" t="e">
        <f>VLOOKUP(C4894,#REF!, 2,FALSE)</f>
        <v>#REF!</v>
      </c>
      <c r="BM4894" s="191" t="s">
        <v>1725</v>
      </c>
      <c r="BN4894" s="191" t="s">
        <v>1343</v>
      </c>
      <c r="BO4894" s="191" t="s">
        <v>9748</v>
      </c>
      <c r="BU4894" s="191" t="s">
        <v>1725</v>
      </c>
      <c r="BV4894" s="191" t="s">
        <v>1343</v>
      </c>
      <c r="BW4894" s="191" t="s">
        <v>9748</v>
      </c>
    </row>
    <row r="4895" spans="51:75" x14ac:dyDescent="0.3">
      <c r="AY4895" s="251" t="e">
        <f>VLOOKUP(C4895,#REF!, 2,FALSE)</f>
        <v>#REF!</v>
      </c>
      <c r="BM4895" s="191" t="s">
        <v>9749</v>
      </c>
      <c r="BN4895" s="191" t="s">
        <v>3253</v>
      </c>
      <c r="BO4895" s="191" t="s">
        <v>2984</v>
      </c>
      <c r="BU4895" s="191" t="s">
        <v>9749</v>
      </c>
      <c r="BV4895" s="191" t="s">
        <v>3253</v>
      </c>
      <c r="BW4895" s="191" t="s">
        <v>2984</v>
      </c>
    </row>
    <row r="4896" spans="51:75" x14ac:dyDescent="0.3">
      <c r="AY4896" s="251" t="e">
        <f>VLOOKUP(C4896,#REF!, 2,FALSE)</f>
        <v>#REF!</v>
      </c>
      <c r="BM4896" s="191" t="s">
        <v>9750</v>
      </c>
      <c r="BN4896" s="191" t="s">
        <v>779</v>
      </c>
      <c r="BO4896" s="191" t="s">
        <v>2069</v>
      </c>
      <c r="BU4896" s="191" t="s">
        <v>9750</v>
      </c>
      <c r="BV4896" s="191" t="s">
        <v>779</v>
      </c>
      <c r="BW4896" s="191" t="s">
        <v>2069</v>
      </c>
    </row>
    <row r="4897" spans="51:75" x14ac:dyDescent="0.3">
      <c r="AY4897" s="251" t="e">
        <f>VLOOKUP(C4897,#REF!, 2,FALSE)</f>
        <v>#REF!</v>
      </c>
      <c r="BM4897" s="191" t="s">
        <v>9751</v>
      </c>
      <c r="BN4897" s="191" t="s">
        <v>788</v>
      </c>
      <c r="BO4897" s="191" t="s">
        <v>3878</v>
      </c>
      <c r="BU4897" s="191" t="s">
        <v>9751</v>
      </c>
      <c r="BV4897" s="191" t="s">
        <v>788</v>
      </c>
      <c r="BW4897" s="191" t="s">
        <v>3878</v>
      </c>
    </row>
    <row r="4898" spans="51:75" x14ac:dyDescent="0.3">
      <c r="AY4898" s="251" t="e">
        <f>VLOOKUP(C4898,#REF!, 2,FALSE)</f>
        <v>#REF!</v>
      </c>
      <c r="BM4898" s="191" t="s">
        <v>9752</v>
      </c>
      <c r="BN4898" s="191" t="s">
        <v>3203</v>
      </c>
      <c r="BO4898" s="191" t="s">
        <v>9753</v>
      </c>
      <c r="BU4898" s="191" t="s">
        <v>9752</v>
      </c>
      <c r="BV4898" s="191" t="s">
        <v>3203</v>
      </c>
      <c r="BW4898" s="191" t="s">
        <v>9753</v>
      </c>
    </row>
    <row r="4899" spans="51:75" x14ac:dyDescent="0.3">
      <c r="AY4899" s="251" t="e">
        <f>VLOOKUP(C4899,#REF!, 2,FALSE)</f>
        <v>#REF!</v>
      </c>
      <c r="BM4899" s="191" t="s">
        <v>9754</v>
      </c>
      <c r="BN4899" s="191" t="s">
        <v>3253</v>
      </c>
      <c r="BO4899" s="191" t="s">
        <v>5870</v>
      </c>
      <c r="BU4899" s="191" t="s">
        <v>9754</v>
      </c>
      <c r="BV4899" s="191" t="s">
        <v>3253</v>
      </c>
      <c r="BW4899" s="191" t="s">
        <v>5870</v>
      </c>
    </row>
    <row r="4900" spans="51:75" x14ac:dyDescent="0.3">
      <c r="AY4900" s="251" t="e">
        <f>VLOOKUP(C4900,#REF!, 2,FALSE)</f>
        <v>#REF!</v>
      </c>
      <c r="BM4900" s="191" t="s">
        <v>9756</v>
      </c>
      <c r="BN4900" s="191" t="s">
        <v>863</v>
      </c>
      <c r="BO4900" s="191" t="s">
        <v>9757</v>
      </c>
      <c r="BU4900" s="191" t="s">
        <v>9756</v>
      </c>
      <c r="BV4900" s="191" t="s">
        <v>863</v>
      </c>
      <c r="BW4900" s="191" t="s">
        <v>9757</v>
      </c>
    </row>
    <row r="4901" spans="51:75" x14ac:dyDescent="0.3">
      <c r="AY4901" s="251" t="e">
        <f>VLOOKUP(C4901,#REF!, 2,FALSE)</f>
        <v>#REF!</v>
      </c>
      <c r="BM4901" s="191" t="s">
        <v>9758</v>
      </c>
      <c r="BN4901" s="191" t="s">
        <v>853</v>
      </c>
      <c r="BO4901" s="191" t="s">
        <v>5962</v>
      </c>
      <c r="BU4901" s="191" t="s">
        <v>9758</v>
      </c>
      <c r="BV4901" s="191" t="s">
        <v>853</v>
      </c>
      <c r="BW4901" s="191" t="s">
        <v>5962</v>
      </c>
    </row>
    <row r="4902" spans="51:75" x14ac:dyDescent="0.3">
      <c r="AY4902" s="251" t="e">
        <f>VLOOKUP(C4902,#REF!, 2,FALSE)</f>
        <v>#REF!</v>
      </c>
      <c r="BM4902" s="191" t="s">
        <v>9759</v>
      </c>
      <c r="BN4902" s="191" t="s">
        <v>938</v>
      </c>
      <c r="BO4902" s="191" t="s">
        <v>9760</v>
      </c>
      <c r="BU4902" s="191" t="s">
        <v>9759</v>
      </c>
      <c r="BV4902" s="191" t="s">
        <v>938</v>
      </c>
      <c r="BW4902" s="191" t="s">
        <v>9760</v>
      </c>
    </row>
    <row r="4903" spans="51:75" x14ac:dyDescent="0.3">
      <c r="AY4903" s="251" t="e">
        <f>VLOOKUP(C4903,#REF!, 2,FALSE)</f>
        <v>#REF!</v>
      </c>
      <c r="BM4903" s="191" t="s">
        <v>9761</v>
      </c>
      <c r="BN4903" s="191" t="s">
        <v>3203</v>
      </c>
      <c r="BO4903" s="191" t="s">
        <v>8235</v>
      </c>
      <c r="BU4903" s="191" t="s">
        <v>9761</v>
      </c>
      <c r="BV4903" s="191" t="s">
        <v>3203</v>
      </c>
      <c r="BW4903" s="191" t="s">
        <v>8235</v>
      </c>
    </row>
    <row r="4904" spans="51:75" x14ac:dyDescent="0.3">
      <c r="AY4904" s="251" t="e">
        <f>VLOOKUP(C4904,#REF!, 2,FALSE)</f>
        <v>#REF!</v>
      </c>
      <c r="BM4904" s="191" t="s">
        <v>9762</v>
      </c>
      <c r="BN4904" s="191" t="s">
        <v>3046</v>
      </c>
      <c r="BO4904" s="191" t="s">
        <v>2984</v>
      </c>
      <c r="BU4904" s="191" t="s">
        <v>9762</v>
      </c>
      <c r="BV4904" s="191" t="s">
        <v>3046</v>
      </c>
      <c r="BW4904" s="191" t="s">
        <v>2984</v>
      </c>
    </row>
    <row r="4905" spans="51:75" x14ac:dyDescent="0.3">
      <c r="AY4905" s="251" t="e">
        <f>VLOOKUP(C4905,#REF!, 2,FALSE)</f>
        <v>#REF!</v>
      </c>
      <c r="BM4905" s="191" t="s">
        <v>9764</v>
      </c>
      <c r="BN4905" s="191" t="s">
        <v>798</v>
      </c>
      <c r="BO4905" s="191" t="s">
        <v>8478</v>
      </c>
      <c r="BU4905" s="191" t="s">
        <v>9764</v>
      </c>
      <c r="BV4905" s="191" t="s">
        <v>798</v>
      </c>
      <c r="BW4905" s="191" t="s">
        <v>8478</v>
      </c>
    </row>
    <row r="4906" spans="51:75" x14ac:dyDescent="0.3">
      <c r="AY4906" s="251" t="e">
        <f>VLOOKUP(C4906,#REF!, 2,FALSE)</f>
        <v>#REF!</v>
      </c>
      <c r="BM4906" s="191" t="s">
        <v>9765</v>
      </c>
      <c r="BN4906" s="191" t="s">
        <v>3046</v>
      </c>
      <c r="BO4906" s="191" t="s">
        <v>9766</v>
      </c>
      <c r="BU4906" s="191" t="s">
        <v>9765</v>
      </c>
      <c r="BV4906" s="191" t="s">
        <v>3046</v>
      </c>
      <c r="BW4906" s="191" t="s">
        <v>9766</v>
      </c>
    </row>
    <row r="4907" spans="51:75" x14ac:dyDescent="0.3">
      <c r="AY4907" s="251" t="e">
        <f>VLOOKUP(C4907,#REF!, 2,FALSE)</f>
        <v>#REF!</v>
      </c>
      <c r="BM4907" s="191" t="s">
        <v>1726</v>
      </c>
      <c r="BN4907" s="191" t="s">
        <v>2984</v>
      </c>
      <c r="BO4907" s="191" t="s">
        <v>9767</v>
      </c>
      <c r="BU4907" s="191" t="s">
        <v>1726</v>
      </c>
      <c r="BV4907" s="191" t="s">
        <v>2984</v>
      </c>
      <c r="BW4907" s="191" t="s">
        <v>9767</v>
      </c>
    </row>
    <row r="4908" spans="51:75" x14ac:dyDescent="0.3">
      <c r="AY4908" s="251" t="e">
        <f>VLOOKUP(C4908,#REF!, 2,FALSE)</f>
        <v>#REF!</v>
      </c>
      <c r="BM4908" s="191" t="s">
        <v>9768</v>
      </c>
      <c r="BN4908" s="191" t="s">
        <v>3046</v>
      </c>
      <c r="BO4908" s="191" t="s">
        <v>2706</v>
      </c>
      <c r="BU4908" s="191" t="s">
        <v>9768</v>
      </c>
      <c r="BV4908" s="191" t="s">
        <v>3046</v>
      </c>
      <c r="BW4908" s="191" t="s">
        <v>2706</v>
      </c>
    </row>
    <row r="4909" spans="51:75" x14ac:dyDescent="0.3">
      <c r="AY4909" s="251" t="e">
        <f>VLOOKUP(C4909,#REF!, 2,FALSE)</f>
        <v>#REF!</v>
      </c>
      <c r="BM4909" s="191" t="s">
        <v>9769</v>
      </c>
      <c r="BN4909" s="191" t="s">
        <v>3253</v>
      </c>
      <c r="BO4909" s="191" t="s">
        <v>9770</v>
      </c>
      <c r="BU4909" s="191" t="s">
        <v>9769</v>
      </c>
      <c r="BV4909" s="191" t="s">
        <v>3253</v>
      </c>
      <c r="BW4909" s="191" t="s">
        <v>9770</v>
      </c>
    </row>
    <row r="4910" spans="51:75" x14ac:dyDescent="0.3">
      <c r="AY4910" s="251" t="e">
        <f>VLOOKUP(C4910,#REF!, 2,FALSE)</f>
        <v>#REF!</v>
      </c>
      <c r="BM4910" s="191" t="s">
        <v>9771</v>
      </c>
      <c r="BN4910" s="191" t="s">
        <v>3253</v>
      </c>
      <c r="BO4910" s="191" t="s">
        <v>3728</v>
      </c>
      <c r="BU4910" s="191" t="s">
        <v>9771</v>
      </c>
      <c r="BV4910" s="191" t="s">
        <v>3253</v>
      </c>
      <c r="BW4910" s="191" t="s">
        <v>3728</v>
      </c>
    </row>
    <row r="4911" spans="51:75" x14ac:dyDescent="0.3">
      <c r="AY4911" s="251" t="e">
        <f>VLOOKUP(C4911,#REF!, 2,FALSE)</f>
        <v>#REF!</v>
      </c>
      <c r="BM4911" s="191" t="s">
        <v>1752</v>
      </c>
      <c r="BN4911" s="191" t="s">
        <v>798</v>
      </c>
      <c r="BO4911" s="191" t="s">
        <v>4373</v>
      </c>
      <c r="BU4911" s="191" t="s">
        <v>1752</v>
      </c>
      <c r="BV4911" s="191" t="s">
        <v>798</v>
      </c>
      <c r="BW4911" s="191" t="s">
        <v>4373</v>
      </c>
    </row>
    <row r="4912" spans="51:75" x14ac:dyDescent="0.3">
      <c r="AY4912" s="251" t="e">
        <f>VLOOKUP(C4912,#REF!, 2,FALSE)</f>
        <v>#REF!</v>
      </c>
      <c r="BM4912" s="191" t="s">
        <v>9772</v>
      </c>
      <c r="BN4912" s="191" t="s">
        <v>3203</v>
      </c>
      <c r="BO4912" s="191" t="s">
        <v>5872</v>
      </c>
      <c r="BU4912" s="191" t="s">
        <v>9772</v>
      </c>
      <c r="BV4912" s="191" t="s">
        <v>3203</v>
      </c>
      <c r="BW4912" s="191" t="s">
        <v>5872</v>
      </c>
    </row>
    <row r="4913" spans="51:75" x14ac:dyDescent="0.3">
      <c r="AY4913" s="251" t="e">
        <f>VLOOKUP(C4913,#REF!, 2,FALSE)</f>
        <v>#REF!</v>
      </c>
      <c r="BM4913" s="191" t="s">
        <v>9773</v>
      </c>
      <c r="BN4913" s="191" t="s">
        <v>3203</v>
      </c>
      <c r="BO4913" s="191" t="s">
        <v>7307</v>
      </c>
      <c r="BU4913" s="191" t="s">
        <v>9773</v>
      </c>
      <c r="BV4913" s="191" t="s">
        <v>3203</v>
      </c>
      <c r="BW4913" s="191" t="s">
        <v>7307</v>
      </c>
    </row>
    <row r="4914" spans="51:75" x14ac:dyDescent="0.3">
      <c r="AY4914" s="251" t="e">
        <f>VLOOKUP(C4914,#REF!, 2,FALSE)</f>
        <v>#REF!</v>
      </c>
      <c r="BM4914" s="191" t="s">
        <v>9774</v>
      </c>
      <c r="BN4914" s="191" t="s">
        <v>3203</v>
      </c>
      <c r="BO4914" s="191" t="s">
        <v>8186</v>
      </c>
      <c r="BU4914" s="191" t="s">
        <v>9774</v>
      </c>
      <c r="BV4914" s="191" t="s">
        <v>3203</v>
      </c>
      <c r="BW4914" s="191" t="s">
        <v>8186</v>
      </c>
    </row>
    <row r="4915" spans="51:75" x14ac:dyDescent="0.3">
      <c r="AY4915" s="251" t="e">
        <f>VLOOKUP(C4915,#REF!, 2,FALSE)</f>
        <v>#REF!</v>
      </c>
      <c r="BM4915" s="191" t="s">
        <v>9775</v>
      </c>
      <c r="BN4915" s="191" t="s">
        <v>1343</v>
      </c>
      <c r="BO4915" s="191" t="s">
        <v>771</v>
      </c>
      <c r="BU4915" s="191" t="s">
        <v>9775</v>
      </c>
      <c r="BV4915" s="191" t="s">
        <v>1343</v>
      </c>
      <c r="BW4915" s="191" t="s">
        <v>771</v>
      </c>
    </row>
    <row r="4916" spans="51:75" x14ac:dyDescent="0.3">
      <c r="AY4916" s="251" t="e">
        <f>VLOOKUP(C4916,#REF!, 2,FALSE)</f>
        <v>#REF!</v>
      </c>
      <c r="BM4916" s="191" t="s">
        <v>9776</v>
      </c>
      <c r="BN4916" s="191" t="s">
        <v>664</v>
      </c>
      <c r="BO4916" s="191" t="s">
        <v>636</v>
      </c>
      <c r="BU4916" s="191" t="s">
        <v>9776</v>
      </c>
      <c r="BV4916" s="191" t="s">
        <v>664</v>
      </c>
      <c r="BW4916" s="191" t="s">
        <v>636</v>
      </c>
    </row>
    <row r="4917" spans="51:75" x14ac:dyDescent="0.3">
      <c r="AY4917" s="251" t="e">
        <f>VLOOKUP(C4917,#REF!, 2,FALSE)</f>
        <v>#REF!</v>
      </c>
      <c r="BM4917" s="191" t="s">
        <v>1753</v>
      </c>
      <c r="BN4917" s="191" t="s">
        <v>3203</v>
      </c>
      <c r="BO4917" s="191" t="s">
        <v>5297</v>
      </c>
      <c r="BU4917" s="191" t="s">
        <v>1753</v>
      </c>
      <c r="BV4917" s="191" t="s">
        <v>3203</v>
      </c>
      <c r="BW4917" s="191" t="s">
        <v>5297</v>
      </c>
    </row>
    <row r="4918" spans="51:75" x14ac:dyDescent="0.3">
      <c r="AY4918" s="251" t="e">
        <f>VLOOKUP(C4918,#REF!, 2,FALSE)</f>
        <v>#REF!</v>
      </c>
      <c r="BM4918" s="191" t="s">
        <v>1754</v>
      </c>
      <c r="BN4918" s="191" t="s">
        <v>3203</v>
      </c>
      <c r="BO4918" s="191" t="s">
        <v>7596</v>
      </c>
      <c r="BU4918" s="191" t="s">
        <v>1754</v>
      </c>
      <c r="BV4918" s="191" t="s">
        <v>3203</v>
      </c>
      <c r="BW4918" s="191" t="s">
        <v>7596</v>
      </c>
    </row>
    <row r="4919" spans="51:75" x14ac:dyDescent="0.3">
      <c r="AY4919" s="251" t="e">
        <f>VLOOKUP(C4919,#REF!, 2,FALSE)</f>
        <v>#REF!</v>
      </c>
      <c r="BM4919" s="191" t="s">
        <v>9777</v>
      </c>
      <c r="BN4919" s="191" t="s">
        <v>3006</v>
      </c>
      <c r="BO4919" s="191" t="s">
        <v>5106</v>
      </c>
      <c r="BU4919" s="191" t="s">
        <v>9777</v>
      </c>
      <c r="BV4919" s="191" t="s">
        <v>3006</v>
      </c>
      <c r="BW4919" s="191" t="s">
        <v>5106</v>
      </c>
    </row>
    <row r="4920" spans="51:75" x14ac:dyDescent="0.3">
      <c r="AY4920" s="251" t="e">
        <f>VLOOKUP(C4920,#REF!, 2,FALSE)</f>
        <v>#REF!</v>
      </c>
      <c r="BM4920" s="191" t="s">
        <v>9779</v>
      </c>
      <c r="BN4920" s="191" t="s">
        <v>3253</v>
      </c>
      <c r="BO4920" s="191" t="s">
        <v>2984</v>
      </c>
      <c r="BU4920" s="191" t="s">
        <v>9779</v>
      </c>
      <c r="BV4920" s="191" t="s">
        <v>3253</v>
      </c>
      <c r="BW4920" s="191" t="s">
        <v>2984</v>
      </c>
    </row>
    <row r="4921" spans="51:75" x14ac:dyDescent="0.3">
      <c r="AY4921" s="251" t="e">
        <f>VLOOKUP(C4921,#REF!, 2,FALSE)</f>
        <v>#REF!</v>
      </c>
      <c r="BM4921" s="191" t="s">
        <v>9781</v>
      </c>
      <c r="BN4921" s="191" t="s">
        <v>3003</v>
      </c>
      <c r="BO4921" s="191" t="s">
        <v>9782</v>
      </c>
      <c r="BU4921" s="191" t="s">
        <v>9781</v>
      </c>
      <c r="BV4921" s="191" t="s">
        <v>3003</v>
      </c>
      <c r="BW4921" s="191" t="s">
        <v>9782</v>
      </c>
    </row>
    <row r="4922" spans="51:75" x14ac:dyDescent="0.3">
      <c r="AY4922" s="251" t="e">
        <f>VLOOKUP(C4922,#REF!, 2,FALSE)</f>
        <v>#REF!</v>
      </c>
      <c r="BM4922" s="191" t="s">
        <v>9783</v>
      </c>
      <c r="BN4922" s="191" t="s">
        <v>863</v>
      </c>
      <c r="BO4922" s="191" t="s">
        <v>2119</v>
      </c>
      <c r="BU4922" s="191" t="s">
        <v>9783</v>
      </c>
      <c r="BV4922" s="191" t="s">
        <v>863</v>
      </c>
      <c r="BW4922" s="191" t="s">
        <v>2119</v>
      </c>
    </row>
    <row r="4923" spans="51:75" x14ac:dyDescent="0.3">
      <c r="AY4923" s="251" t="e">
        <f>VLOOKUP(C4923,#REF!, 2,FALSE)</f>
        <v>#REF!</v>
      </c>
      <c r="BM4923" s="191" t="s">
        <v>9784</v>
      </c>
      <c r="BN4923" s="191" t="s">
        <v>863</v>
      </c>
      <c r="BO4923" s="191" t="s">
        <v>9785</v>
      </c>
      <c r="BU4923" s="191" t="s">
        <v>9784</v>
      </c>
      <c r="BV4923" s="191" t="s">
        <v>863</v>
      </c>
      <c r="BW4923" s="191" t="s">
        <v>9785</v>
      </c>
    </row>
    <row r="4924" spans="51:75" x14ac:dyDescent="0.3">
      <c r="AY4924" s="251" t="e">
        <f>VLOOKUP(C4924,#REF!, 2,FALSE)</f>
        <v>#REF!</v>
      </c>
      <c r="BM4924" s="191" t="s">
        <v>9786</v>
      </c>
      <c r="BN4924" s="191" t="s">
        <v>695</v>
      </c>
      <c r="BO4924" s="191" t="s">
        <v>8534</v>
      </c>
      <c r="BU4924" s="191" t="s">
        <v>9786</v>
      </c>
      <c r="BV4924" s="191" t="s">
        <v>695</v>
      </c>
      <c r="BW4924" s="191" t="s">
        <v>8534</v>
      </c>
    </row>
    <row r="4925" spans="51:75" x14ac:dyDescent="0.3">
      <c r="AY4925" s="251" t="e">
        <f>VLOOKUP(C4925,#REF!, 2,FALSE)</f>
        <v>#REF!</v>
      </c>
      <c r="BM4925" s="191" t="s">
        <v>9788</v>
      </c>
      <c r="BN4925" s="191" t="s">
        <v>3203</v>
      </c>
      <c r="BO4925" s="191" t="s">
        <v>9487</v>
      </c>
      <c r="BU4925" s="191" t="s">
        <v>9788</v>
      </c>
      <c r="BV4925" s="191" t="s">
        <v>3203</v>
      </c>
      <c r="BW4925" s="191" t="s">
        <v>9487</v>
      </c>
    </row>
    <row r="4926" spans="51:75" x14ac:dyDescent="0.3">
      <c r="AY4926" s="251" t="e">
        <f>VLOOKUP(C4926,#REF!, 2,FALSE)</f>
        <v>#REF!</v>
      </c>
      <c r="BM4926" s="191" t="s">
        <v>9789</v>
      </c>
      <c r="BN4926" s="191" t="s">
        <v>716</v>
      </c>
      <c r="BO4926" s="191" t="s">
        <v>9790</v>
      </c>
      <c r="BU4926" s="191" t="s">
        <v>9789</v>
      </c>
      <c r="BV4926" s="191" t="s">
        <v>716</v>
      </c>
      <c r="BW4926" s="191" t="s">
        <v>9790</v>
      </c>
    </row>
    <row r="4927" spans="51:75" x14ac:dyDescent="0.3">
      <c r="AY4927" s="251" t="e">
        <f>VLOOKUP(C4927,#REF!, 2,FALSE)</f>
        <v>#REF!</v>
      </c>
      <c r="BM4927" s="191" t="s">
        <v>9792</v>
      </c>
      <c r="BN4927" s="191" t="s">
        <v>863</v>
      </c>
      <c r="BO4927" s="191" t="s">
        <v>9793</v>
      </c>
      <c r="BU4927" s="191" t="s">
        <v>9792</v>
      </c>
      <c r="BV4927" s="191" t="s">
        <v>863</v>
      </c>
      <c r="BW4927" s="191" t="s">
        <v>9793</v>
      </c>
    </row>
    <row r="4928" spans="51:75" x14ac:dyDescent="0.3">
      <c r="AY4928" s="251" t="e">
        <f>VLOOKUP(C4928,#REF!, 2,FALSE)</f>
        <v>#REF!</v>
      </c>
      <c r="BM4928" s="191" t="s">
        <v>9794</v>
      </c>
      <c r="BN4928" s="191" t="s">
        <v>668</v>
      </c>
      <c r="BO4928" s="191" t="s">
        <v>1805</v>
      </c>
      <c r="BU4928" s="191" t="s">
        <v>9794</v>
      </c>
      <c r="BV4928" s="191" t="s">
        <v>668</v>
      </c>
      <c r="BW4928" s="191" t="s">
        <v>1805</v>
      </c>
    </row>
    <row r="4929" spans="51:75" x14ac:dyDescent="0.3">
      <c r="AY4929" s="251" t="e">
        <f>VLOOKUP(C4929,#REF!, 2,FALSE)</f>
        <v>#REF!</v>
      </c>
      <c r="BM4929" s="191" t="s">
        <v>9795</v>
      </c>
      <c r="BN4929" s="191" t="s">
        <v>663</v>
      </c>
      <c r="BO4929" s="191" t="s">
        <v>6572</v>
      </c>
      <c r="BU4929" s="191" t="s">
        <v>9795</v>
      </c>
      <c r="BV4929" s="191" t="s">
        <v>663</v>
      </c>
      <c r="BW4929" s="191" t="s">
        <v>6572</v>
      </c>
    </row>
    <row r="4930" spans="51:75" x14ac:dyDescent="0.3">
      <c r="AY4930" s="251" t="e">
        <f>VLOOKUP(C4930,#REF!, 2,FALSE)</f>
        <v>#REF!</v>
      </c>
      <c r="BM4930" s="191" t="s">
        <v>9796</v>
      </c>
      <c r="BN4930" s="191" t="s">
        <v>16989</v>
      </c>
      <c r="BO4930" s="191" t="s">
        <v>8239</v>
      </c>
      <c r="BU4930" s="191" t="s">
        <v>9796</v>
      </c>
      <c r="BV4930" s="191" t="s">
        <v>16989</v>
      </c>
      <c r="BW4930" s="191" t="s">
        <v>8239</v>
      </c>
    </row>
    <row r="4931" spans="51:75" x14ac:dyDescent="0.3">
      <c r="AY4931" s="251" t="e">
        <f>VLOOKUP(C4931,#REF!, 2,FALSE)</f>
        <v>#REF!</v>
      </c>
      <c r="BM4931" s="191" t="s">
        <v>585</v>
      </c>
      <c r="BN4931" s="191" t="s">
        <v>863</v>
      </c>
      <c r="BO4931" s="191" t="s">
        <v>8211</v>
      </c>
      <c r="BU4931" s="191" t="s">
        <v>585</v>
      </c>
      <c r="BV4931" s="191" t="s">
        <v>863</v>
      </c>
      <c r="BW4931" s="191" t="s">
        <v>8211</v>
      </c>
    </row>
    <row r="4932" spans="51:75" x14ac:dyDescent="0.3">
      <c r="AY4932" s="251" t="e">
        <f>VLOOKUP(C4932,#REF!, 2,FALSE)</f>
        <v>#REF!</v>
      </c>
      <c r="BM4932" s="191" t="s">
        <v>9798</v>
      </c>
      <c r="BN4932" s="191" t="s">
        <v>640</v>
      </c>
      <c r="BO4932" s="191" t="s">
        <v>2312</v>
      </c>
      <c r="BU4932" s="191" t="s">
        <v>9798</v>
      </c>
      <c r="BV4932" s="191" t="s">
        <v>640</v>
      </c>
      <c r="BW4932" s="191" t="s">
        <v>2312</v>
      </c>
    </row>
    <row r="4933" spans="51:75" x14ac:dyDescent="0.3">
      <c r="AY4933" s="251" t="e">
        <f>VLOOKUP(C4933,#REF!, 2,FALSE)</f>
        <v>#REF!</v>
      </c>
      <c r="BM4933" s="191" t="s">
        <v>9799</v>
      </c>
      <c r="BN4933" s="191" t="s">
        <v>1343</v>
      </c>
      <c r="BO4933" s="191" t="s">
        <v>9800</v>
      </c>
      <c r="BU4933" s="191" t="s">
        <v>9799</v>
      </c>
      <c r="BV4933" s="191" t="s">
        <v>1343</v>
      </c>
      <c r="BW4933" s="191" t="s">
        <v>9800</v>
      </c>
    </row>
    <row r="4934" spans="51:75" x14ac:dyDescent="0.3">
      <c r="AY4934" s="251" t="e">
        <f>VLOOKUP(C4934,#REF!, 2,FALSE)</f>
        <v>#REF!</v>
      </c>
      <c r="BM4934" s="191" t="s">
        <v>9801</v>
      </c>
      <c r="BN4934" s="191" t="s">
        <v>863</v>
      </c>
      <c r="BO4934" s="191" t="s">
        <v>9802</v>
      </c>
      <c r="BU4934" s="191" t="s">
        <v>9801</v>
      </c>
      <c r="BV4934" s="191" t="s">
        <v>863</v>
      </c>
      <c r="BW4934" s="191" t="s">
        <v>9802</v>
      </c>
    </row>
    <row r="4935" spans="51:75" x14ac:dyDescent="0.3">
      <c r="AY4935" s="251" t="e">
        <f>VLOOKUP(C4935,#REF!, 2,FALSE)</f>
        <v>#REF!</v>
      </c>
      <c r="BM4935" s="191" t="s">
        <v>9803</v>
      </c>
      <c r="BN4935" s="191" t="s">
        <v>640</v>
      </c>
      <c r="BO4935" s="191" t="s">
        <v>9804</v>
      </c>
      <c r="BU4935" s="191" t="s">
        <v>9803</v>
      </c>
      <c r="BV4935" s="191" t="s">
        <v>640</v>
      </c>
      <c r="BW4935" s="191" t="s">
        <v>9804</v>
      </c>
    </row>
    <row r="4936" spans="51:75" x14ac:dyDescent="0.3">
      <c r="AY4936" s="251" t="e">
        <f>VLOOKUP(C4936,#REF!, 2,FALSE)</f>
        <v>#REF!</v>
      </c>
      <c r="BM4936" s="191" t="s">
        <v>1755</v>
      </c>
      <c r="BN4936" s="191" t="s">
        <v>804</v>
      </c>
      <c r="BO4936" s="191" t="s">
        <v>4736</v>
      </c>
      <c r="BU4936" s="191" t="s">
        <v>1755</v>
      </c>
      <c r="BV4936" s="191" t="s">
        <v>804</v>
      </c>
      <c r="BW4936" s="191" t="s">
        <v>4736</v>
      </c>
    </row>
    <row r="4937" spans="51:75" x14ac:dyDescent="0.3">
      <c r="AY4937" s="251" t="e">
        <f>VLOOKUP(C4937,#REF!, 2,FALSE)</f>
        <v>#REF!</v>
      </c>
      <c r="BM4937" s="191" t="s">
        <v>9805</v>
      </c>
      <c r="BN4937" s="191" t="s">
        <v>863</v>
      </c>
      <c r="BO4937" s="191" t="s">
        <v>9806</v>
      </c>
      <c r="BU4937" s="191" t="s">
        <v>9805</v>
      </c>
      <c r="BV4937" s="191" t="s">
        <v>863</v>
      </c>
      <c r="BW4937" s="191" t="s">
        <v>9806</v>
      </c>
    </row>
    <row r="4938" spans="51:75" x14ac:dyDescent="0.3">
      <c r="AY4938" s="251" t="e">
        <f>VLOOKUP(C4938,#REF!, 2,FALSE)</f>
        <v>#REF!</v>
      </c>
      <c r="BM4938" s="191" t="s">
        <v>9807</v>
      </c>
      <c r="BN4938" s="191" t="s">
        <v>863</v>
      </c>
      <c r="BO4938" s="191" t="s">
        <v>6774</v>
      </c>
      <c r="BU4938" s="191" t="s">
        <v>9807</v>
      </c>
      <c r="BV4938" s="191" t="s">
        <v>863</v>
      </c>
      <c r="BW4938" s="191" t="s">
        <v>6774</v>
      </c>
    </row>
    <row r="4939" spans="51:75" x14ac:dyDescent="0.3">
      <c r="AY4939" s="251" t="e">
        <f>VLOOKUP(C4939,#REF!, 2,FALSE)</f>
        <v>#REF!</v>
      </c>
      <c r="BM4939" s="191" t="s">
        <v>1756</v>
      </c>
      <c r="BN4939" s="191" t="s">
        <v>3203</v>
      </c>
      <c r="BO4939" s="191" t="s">
        <v>1788</v>
      </c>
      <c r="BU4939" s="191" t="s">
        <v>1756</v>
      </c>
      <c r="BV4939" s="191" t="s">
        <v>3203</v>
      </c>
      <c r="BW4939" s="191" t="s">
        <v>1788</v>
      </c>
    </row>
    <row r="4940" spans="51:75" x14ac:dyDescent="0.3">
      <c r="AY4940" s="251" t="e">
        <f>VLOOKUP(C4940,#REF!, 2,FALSE)</f>
        <v>#REF!</v>
      </c>
      <c r="BM4940" s="191" t="s">
        <v>9808</v>
      </c>
      <c r="BN4940" s="191" t="s">
        <v>781</v>
      </c>
      <c r="BO4940" s="191" t="s">
        <v>2434</v>
      </c>
      <c r="BU4940" s="191" t="s">
        <v>9808</v>
      </c>
      <c r="BV4940" s="191" t="s">
        <v>781</v>
      </c>
      <c r="BW4940" s="191" t="s">
        <v>2434</v>
      </c>
    </row>
    <row r="4941" spans="51:75" x14ac:dyDescent="0.3">
      <c r="AY4941" s="251" t="e">
        <f>VLOOKUP(C4941,#REF!, 2,FALSE)</f>
        <v>#REF!</v>
      </c>
      <c r="BM4941" s="191" t="s">
        <v>9809</v>
      </c>
      <c r="BN4941" s="191" t="s">
        <v>3203</v>
      </c>
      <c r="BO4941" s="191" t="s">
        <v>9810</v>
      </c>
      <c r="BU4941" s="191" t="s">
        <v>9809</v>
      </c>
      <c r="BV4941" s="191" t="s">
        <v>3203</v>
      </c>
      <c r="BW4941" s="191" t="s">
        <v>9810</v>
      </c>
    </row>
    <row r="4942" spans="51:75" x14ac:dyDescent="0.3">
      <c r="AY4942" s="251" t="e">
        <f>VLOOKUP(C4942,#REF!, 2,FALSE)</f>
        <v>#REF!</v>
      </c>
      <c r="BM4942" s="191" t="s">
        <v>9811</v>
      </c>
      <c r="BN4942" s="191" t="s">
        <v>737</v>
      </c>
      <c r="BO4942" s="191" t="s">
        <v>9812</v>
      </c>
      <c r="BU4942" s="191" t="s">
        <v>9811</v>
      </c>
      <c r="BV4942" s="191" t="s">
        <v>737</v>
      </c>
      <c r="BW4942" s="191" t="s">
        <v>9812</v>
      </c>
    </row>
    <row r="4943" spans="51:75" x14ac:dyDescent="0.3">
      <c r="AY4943" s="251" t="e">
        <f>VLOOKUP(C4943,#REF!, 2,FALSE)</f>
        <v>#REF!</v>
      </c>
      <c r="BM4943" s="191" t="s">
        <v>9813</v>
      </c>
      <c r="BN4943" s="191" t="s">
        <v>614</v>
      </c>
      <c r="BO4943" s="191" t="s">
        <v>6730</v>
      </c>
      <c r="BU4943" s="191" t="s">
        <v>9813</v>
      </c>
      <c r="BV4943" s="191" t="s">
        <v>614</v>
      </c>
      <c r="BW4943" s="191" t="s">
        <v>6730</v>
      </c>
    </row>
    <row r="4944" spans="51:75" x14ac:dyDescent="0.3">
      <c r="AY4944" s="251" t="e">
        <f>VLOOKUP(C4944,#REF!, 2,FALSE)</f>
        <v>#REF!</v>
      </c>
      <c r="BM4944" s="191" t="s">
        <v>9814</v>
      </c>
      <c r="BN4944" s="191" t="s">
        <v>929</v>
      </c>
      <c r="BO4944" s="191" t="s">
        <v>2549</v>
      </c>
      <c r="BU4944" s="191" t="s">
        <v>9814</v>
      </c>
      <c r="BV4944" s="191" t="s">
        <v>929</v>
      </c>
      <c r="BW4944" s="191" t="s">
        <v>2549</v>
      </c>
    </row>
    <row r="4945" spans="51:75" x14ac:dyDescent="0.3">
      <c r="AY4945" s="251" t="e">
        <f>VLOOKUP(C4945,#REF!, 2,FALSE)</f>
        <v>#REF!</v>
      </c>
      <c r="BM4945" s="191" t="s">
        <v>9815</v>
      </c>
      <c r="BN4945" s="191" t="s">
        <v>658</v>
      </c>
      <c r="BO4945" s="191" t="s">
        <v>9061</v>
      </c>
      <c r="BU4945" s="191" t="s">
        <v>9815</v>
      </c>
      <c r="BV4945" s="191" t="s">
        <v>658</v>
      </c>
      <c r="BW4945" s="191" t="s">
        <v>9061</v>
      </c>
    </row>
    <row r="4946" spans="51:75" x14ac:dyDescent="0.3">
      <c r="AY4946" s="251" t="e">
        <f>VLOOKUP(C4946,#REF!, 2,FALSE)</f>
        <v>#REF!</v>
      </c>
      <c r="BM4946" s="191" t="s">
        <v>9816</v>
      </c>
      <c r="BN4946" s="191" t="s">
        <v>3203</v>
      </c>
      <c r="BO4946" s="191" t="s">
        <v>4187</v>
      </c>
      <c r="BU4946" s="191" t="s">
        <v>9816</v>
      </c>
      <c r="BV4946" s="191" t="s">
        <v>3203</v>
      </c>
      <c r="BW4946" s="191" t="s">
        <v>4187</v>
      </c>
    </row>
    <row r="4947" spans="51:75" x14ac:dyDescent="0.3">
      <c r="AY4947" s="251" t="e">
        <f>VLOOKUP(C4947,#REF!, 2,FALSE)</f>
        <v>#REF!</v>
      </c>
      <c r="BM4947" s="191" t="s">
        <v>9817</v>
      </c>
      <c r="BN4947" s="191" t="s">
        <v>3003</v>
      </c>
      <c r="BO4947" s="191" t="s">
        <v>9818</v>
      </c>
      <c r="BU4947" s="191" t="s">
        <v>9817</v>
      </c>
      <c r="BV4947" s="191" t="s">
        <v>3003</v>
      </c>
      <c r="BW4947" s="191" t="s">
        <v>9818</v>
      </c>
    </row>
    <row r="4948" spans="51:75" x14ac:dyDescent="0.3">
      <c r="AY4948" s="251" t="e">
        <f>VLOOKUP(C4948,#REF!, 2,FALSE)</f>
        <v>#REF!</v>
      </c>
      <c r="BM4948" s="191" t="s">
        <v>1757</v>
      </c>
      <c r="BN4948" s="191" t="s">
        <v>842</v>
      </c>
      <c r="BO4948" s="191" t="s">
        <v>9819</v>
      </c>
      <c r="BU4948" s="191" t="s">
        <v>1757</v>
      </c>
      <c r="BV4948" s="191" t="s">
        <v>842</v>
      </c>
      <c r="BW4948" s="191" t="s">
        <v>9819</v>
      </c>
    </row>
    <row r="4949" spans="51:75" x14ac:dyDescent="0.3">
      <c r="AY4949" s="251" t="e">
        <f>VLOOKUP(C4949,#REF!, 2,FALSE)</f>
        <v>#REF!</v>
      </c>
      <c r="BM4949" s="191" t="s">
        <v>9820</v>
      </c>
      <c r="BN4949" s="191" t="s">
        <v>863</v>
      </c>
      <c r="BO4949" s="191" t="s">
        <v>2984</v>
      </c>
      <c r="BU4949" s="191" t="s">
        <v>9820</v>
      </c>
      <c r="BV4949" s="191" t="s">
        <v>863</v>
      </c>
      <c r="BW4949" s="191" t="s">
        <v>2984</v>
      </c>
    </row>
    <row r="4950" spans="51:75" x14ac:dyDescent="0.3">
      <c r="AY4950" s="251" t="e">
        <f>VLOOKUP(C4950,#REF!, 2,FALSE)</f>
        <v>#REF!</v>
      </c>
      <c r="BM4950" s="191" t="s">
        <v>9821</v>
      </c>
      <c r="BN4950" s="191" t="s">
        <v>781</v>
      </c>
      <c r="BO4950" s="191" t="s">
        <v>2984</v>
      </c>
      <c r="BU4950" s="191" t="s">
        <v>9821</v>
      </c>
      <c r="BV4950" s="191" t="s">
        <v>781</v>
      </c>
      <c r="BW4950" s="191" t="s">
        <v>2984</v>
      </c>
    </row>
    <row r="4951" spans="51:75" x14ac:dyDescent="0.3">
      <c r="AY4951" s="251" t="e">
        <f>VLOOKUP(C4951,#REF!, 2,FALSE)</f>
        <v>#REF!</v>
      </c>
      <c r="BM4951" s="191" t="s">
        <v>9822</v>
      </c>
      <c r="BN4951" s="191" t="s">
        <v>3203</v>
      </c>
      <c r="BO4951" s="191" t="s">
        <v>5654</v>
      </c>
      <c r="BU4951" s="191" t="s">
        <v>9822</v>
      </c>
      <c r="BV4951" s="191" t="s">
        <v>3203</v>
      </c>
      <c r="BW4951" s="191" t="s">
        <v>5654</v>
      </c>
    </row>
    <row r="4952" spans="51:75" x14ac:dyDescent="0.3">
      <c r="AY4952" s="251" t="e">
        <f>VLOOKUP(C4952,#REF!, 2,FALSE)</f>
        <v>#REF!</v>
      </c>
      <c r="BM4952" s="191" t="s">
        <v>9823</v>
      </c>
      <c r="BN4952" s="191" t="s">
        <v>842</v>
      </c>
      <c r="BO4952" s="191" t="s">
        <v>8933</v>
      </c>
      <c r="BU4952" s="191" t="s">
        <v>9823</v>
      </c>
      <c r="BV4952" s="191" t="s">
        <v>842</v>
      </c>
      <c r="BW4952" s="191" t="s">
        <v>8933</v>
      </c>
    </row>
    <row r="4953" spans="51:75" x14ac:dyDescent="0.3">
      <c r="AY4953" s="251" t="e">
        <f>VLOOKUP(C4953,#REF!, 2,FALSE)</f>
        <v>#REF!</v>
      </c>
      <c r="BM4953" s="191" t="s">
        <v>9824</v>
      </c>
      <c r="BN4953" s="191" t="s">
        <v>800</v>
      </c>
      <c r="BO4953" s="191" t="s">
        <v>3940</v>
      </c>
      <c r="BU4953" s="191" t="s">
        <v>9824</v>
      </c>
      <c r="BV4953" s="191" t="s">
        <v>800</v>
      </c>
      <c r="BW4953" s="191" t="s">
        <v>3940</v>
      </c>
    </row>
    <row r="4954" spans="51:75" x14ac:dyDescent="0.3">
      <c r="AY4954" s="251" t="e">
        <f>VLOOKUP(C4954,#REF!, 2,FALSE)</f>
        <v>#REF!</v>
      </c>
      <c r="BM4954" s="191" t="s">
        <v>9825</v>
      </c>
      <c r="BN4954" s="191" t="s">
        <v>3203</v>
      </c>
      <c r="BO4954" s="191" t="s">
        <v>7357</v>
      </c>
      <c r="BU4954" s="191" t="s">
        <v>9825</v>
      </c>
      <c r="BV4954" s="191" t="s">
        <v>3203</v>
      </c>
      <c r="BW4954" s="191" t="s">
        <v>7357</v>
      </c>
    </row>
    <row r="4955" spans="51:75" x14ac:dyDescent="0.3">
      <c r="AY4955" s="251" t="e">
        <f>VLOOKUP(C4955,#REF!, 2,FALSE)</f>
        <v>#REF!</v>
      </c>
      <c r="BM4955" s="191" t="s">
        <v>575</v>
      </c>
      <c r="BN4955" s="191" t="s">
        <v>3203</v>
      </c>
      <c r="BO4955" s="191" t="s">
        <v>9826</v>
      </c>
      <c r="BU4955" s="191" t="s">
        <v>575</v>
      </c>
      <c r="BV4955" s="191" t="s">
        <v>3203</v>
      </c>
      <c r="BW4955" s="191" t="s">
        <v>9826</v>
      </c>
    </row>
    <row r="4956" spans="51:75" x14ac:dyDescent="0.3">
      <c r="AY4956" s="251" t="e">
        <f>VLOOKUP(C4956,#REF!, 2,FALSE)</f>
        <v>#REF!</v>
      </c>
      <c r="BM4956" s="191" t="s">
        <v>9827</v>
      </c>
      <c r="BN4956" s="191" t="s">
        <v>3006</v>
      </c>
      <c r="BO4956" s="191" t="s">
        <v>9828</v>
      </c>
      <c r="BU4956" s="191" t="s">
        <v>9827</v>
      </c>
      <c r="BV4956" s="191" t="s">
        <v>3006</v>
      </c>
      <c r="BW4956" s="191" t="s">
        <v>9828</v>
      </c>
    </row>
    <row r="4957" spans="51:75" x14ac:dyDescent="0.3">
      <c r="AY4957" s="251" t="e">
        <f>VLOOKUP(C4957,#REF!, 2,FALSE)</f>
        <v>#REF!</v>
      </c>
      <c r="BM4957" s="191" t="s">
        <v>1758</v>
      </c>
      <c r="BN4957" s="191" t="s">
        <v>3006</v>
      </c>
      <c r="BO4957" s="191" t="s">
        <v>9829</v>
      </c>
      <c r="BU4957" s="191" t="s">
        <v>1758</v>
      </c>
      <c r="BV4957" s="191" t="s">
        <v>3006</v>
      </c>
      <c r="BW4957" s="191" t="s">
        <v>9829</v>
      </c>
    </row>
    <row r="4958" spans="51:75" x14ac:dyDescent="0.3">
      <c r="AY4958" s="251" t="e">
        <f>VLOOKUP(C4958,#REF!, 2,FALSE)</f>
        <v>#REF!</v>
      </c>
      <c r="BM4958" s="191" t="s">
        <v>9830</v>
      </c>
      <c r="BN4958" s="191" t="s">
        <v>3006</v>
      </c>
      <c r="BO4958" s="191" t="s">
        <v>9831</v>
      </c>
      <c r="BU4958" s="191" t="s">
        <v>9830</v>
      </c>
      <c r="BV4958" s="191" t="s">
        <v>3006</v>
      </c>
      <c r="BW4958" s="191" t="s">
        <v>9831</v>
      </c>
    </row>
    <row r="4959" spans="51:75" x14ac:dyDescent="0.3">
      <c r="AY4959" s="251" t="e">
        <f>VLOOKUP(C4959,#REF!, 2,FALSE)</f>
        <v>#REF!</v>
      </c>
      <c r="BM4959" s="191" t="s">
        <v>9832</v>
      </c>
      <c r="BN4959" s="191" t="s">
        <v>1270</v>
      </c>
      <c r="BO4959" s="191" t="s">
        <v>9833</v>
      </c>
      <c r="BU4959" s="191" t="s">
        <v>9832</v>
      </c>
      <c r="BV4959" s="191" t="s">
        <v>1270</v>
      </c>
      <c r="BW4959" s="191" t="s">
        <v>9833</v>
      </c>
    </row>
    <row r="4960" spans="51:75" x14ac:dyDescent="0.3">
      <c r="AY4960" s="251" t="e">
        <f>VLOOKUP(C4960,#REF!, 2,FALSE)</f>
        <v>#REF!</v>
      </c>
      <c r="BM4960" s="191" t="s">
        <v>9834</v>
      </c>
      <c r="BN4960" s="191" t="s">
        <v>863</v>
      </c>
      <c r="BO4960" s="191" t="s">
        <v>1839</v>
      </c>
      <c r="BU4960" s="191" t="s">
        <v>9834</v>
      </c>
      <c r="BV4960" s="191" t="s">
        <v>863</v>
      </c>
      <c r="BW4960" s="191" t="s">
        <v>1839</v>
      </c>
    </row>
    <row r="4961" spans="51:75" x14ac:dyDescent="0.3">
      <c r="AY4961" s="251" t="e">
        <f>VLOOKUP(C4961,#REF!, 2,FALSE)</f>
        <v>#REF!</v>
      </c>
      <c r="BM4961" s="191" t="s">
        <v>9835</v>
      </c>
      <c r="BN4961" s="191" t="s">
        <v>3203</v>
      </c>
      <c r="BO4961" s="191" t="s">
        <v>9836</v>
      </c>
      <c r="BU4961" s="191" t="s">
        <v>9835</v>
      </c>
      <c r="BV4961" s="191" t="s">
        <v>3203</v>
      </c>
      <c r="BW4961" s="191" t="s">
        <v>9836</v>
      </c>
    </row>
    <row r="4962" spans="51:75" x14ac:dyDescent="0.3">
      <c r="AY4962" s="251" t="e">
        <f>VLOOKUP(C4962,#REF!, 2,FALSE)</f>
        <v>#REF!</v>
      </c>
      <c r="BM4962" s="191" t="s">
        <v>9837</v>
      </c>
      <c r="BN4962" s="191" t="s">
        <v>3203</v>
      </c>
      <c r="BO4962" s="191" t="s">
        <v>9838</v>
      </c>
      <c r="BU4962" s="191" t="s">
        <v>9837</v>
      </c>
      <c r="BV4962" s="191" t="s">
        <v>3203</v>
      </c>
      <c r="BW4962" s="191" t="s">
        <v>9838</v>
      </c>
    </row>
    <row r="4963" spans="51:75" x14ac:dyDescent="0.3">
      <c r="AY4963" s="251" t="e">
        <f>VLOOKUP(C4963,#REF!, 2,FALSE)</f>
        <v>#REF!</v>
      </c>
      <c r="BM4963" s="191" t="s">
        <v>9839</v>
      </c>
      <c r="BN4963" s="191" t="s">
        <v>3006</v>
      </c>
      <c r="BO4963" s="191" t="s">
        <v>9840</v>
      </c>
      <c r="BU4963" s="191" t="s">
        <v>9839</v>
      </c>
      <c r="BV4963" s="191" t="s">
        <v>3006</v>
      </c>
      <c r="BW4963" s="191" t="s">
        <v>9840</v>
      </c>
    </row>
    <row r="4964" spans="51:75" x14ac:dyDescent="0.3">
      <c r="AY4964" s="251" t="e">
        <f>VLOOKUP(C4964,#REF!, 2,FALSE)</f>
        <v>#REF!</v>
      </c>
      <c r="BM4964" s="191" t="s">
        <v>9841</v>
      </c>
      <c r="BN4964" s="191" t="s">
        <v>3046</v>
      </c>
      <c r="BO4964" s="191" t="s">
        <v>5889</v>
      </c>
      <c r="BU4964" s="191" t="s">
        <v>9841</v>
      </c>
      <c r="BV4964" s="191" t="s">
        <v>3046</v>
      </c>
      <c r="BW4964" s="191" t="s">
        <v>5889</v>
      </c>
    </row>
    <row r="4965" spans="51:75" x14ac:dyDescent="0.3">
      <c r="AY4965" s="251" t="e">
        <f>VLOOKUP(C4965,#REF!, 2,FALSE)</f>
        <v>#REF!</v>
      </c>
      <c r="BM4965" s="191" t="s">
        <v>9842</v>
      </c>
      <c r="BN4965" s="191" t="s">
        <v>3006</v>
      </c>
      <c r="BO4965" s="191" t="s">
        <v>2984</v>
      </c>
      <c r="BU4965" s="191" t="s">
        <v>9842</v>
      </c>
      <c r="BV4965" s="191" t="s">
        <v>3006</v>
      </c>
      <c r="BW4965" s="191" t="s">
        <v>2984</v>
      </c>
    </row>
    <row r="4966" spans="51:75" x14ac:dyDescent="0.3">
      <c r="AY4966" s="251" t="e">
        <f>VLOOKUP(C4966,#REF!, 2,FALSE)</f>
        <v>#REF!</v>
      </c>
      <c r="BM4966" s="191" t="s">
        <v>9843</v>
      </c>
      <c r="BN4966" s="191" t="s">
        <v>1140</v>
      </c>
      <c r="BO4966" s="191" t="s">
        <v>9844</v>
      </c>
      <c r="BU4966" s="191" t="s">
        <v>9843</v>
      </c>
      <c r="BV4966" s="191" t="s">
        <v>1140</v>
      </c>
      <c r="BW4966" s="191" t="s">
        <v>9844</v>
      </c>
    </row>
    <row r="4967" spans="51:75" x14ac:dyDescent="0.3">
      <c r="AY4967" s="251" t="e">
        <f>VLOOKUP(C4967,#REF!, 2,FALSE)</f>
        <v>#REF!</v>
      </c>
      <c r="BM4967" s="191" t="s">
        <v>9845</v>
      </c>
      <c r="BN4967" s="191" t="s">
        <v>716</v>
      </c>
      <c r="BO4967" s="191" t="s">
        <v>9846</v>
      </c>
      <c r="BU4967" s="191" t="s">
        <v>9845</v>
      </c>
      <c r="BV4967" s="191" t="s">
        <v>716</v>
      </c>
      <c r="BW4967" s="191" t="s">
        <v>9846</v>
      </c>
    </row>
    <row r="4968" spans="51:75" x14ac:dyDescent="0.3">
      <c r="AY4968" s="251" t="e">
        <f>VLOOKUP(C4968,#REF!, 2,FALSE)</f>
        <v>#REF!</v>
      </c>
      <c r="BM4968" s="191" t="s">
        <v>9848</v>
      </c>
      <c r="BN4968" s="191" t="s">
        <v>863</v>
      </c>
      <c r="BO4968" s="191" t="s">
        <v>3250</v>
      </c>
      <c r="BU4968" s="191" t="s">
        <v>9848</v>
      </c>
      <c r="BV4968" s="191" t="s">
        <v>863</v>
      </c>
      <c r="BW4968" s="191" t="s">
        <v>3250</v>
      </c>
    </row>
    <row r="4969" spans="51:75" x14ac:dyDescent="0.3">
      <c r="AY4969" s="251" t="e">
        <f>VLOOKUP(C4969,#REF!, 2,FALSE)</f>
        <v>#REF!</v>
      </c>
      <c r="BM4969" s="191" t="s">
        <v>9849</v>
      </c>
      <c r="BN4969" s="191" t="s">
        <v>863</v>
      </c>
      <c r="BO4969" s="191" t="s">
        <v>3094</v>
      </c>
      <c r="BU4969" s="191" t="s">
        <v>9849</v>
      </c>
      <c r="BV4969" s="191" t="s">
        <v>863</v>
      </c>
      <c r="BW4969" s="191" t="s">
        <v>3094</v>
      </c>
    </row>
    <row r="4970" spans="51:75" x14ac:dyDescent="0.3">
      <c r="AY4970" s="251" t="e">
        <f>VLOOKUP(C4970,#REF!, 2,FALSE)</f>
        <v>#REF!</v>
      </c>
      <c r="BM4970" s="191" t="s">
        <v>9850</v>
      </c>
      <c r="BN4970" s="191" t="s">
        <v>863</v>
      </c>
      <c r="BO4970" s="191" t="s">
        <v>9851</v>
      </c>
      <c r="BU4970" s="191" t="s">
        <v>9850</v>
      </c>
      <c r="BV4970" s="191" t="s">
        <v>863</v>
      </c>
      <c r="BW4970" s="191" t="s">
        <v>9851</v>
      </c>
    </row>
    <row r="4971" spans="51:75" x14ac:dyDescent="0.3">
      <c r="AY4971" s="251" t="e">
        <f>VLOOKUP(C4971,#REF!, 2,FALSE)</f>
        <v>#REF!</v>
      </c>
      <c r="BM4971" s="191" t="s">
        <v>9852</v>
      </c>
      <c r="BN4971" s="191" t="s">
        <v>863</v>
      </c>
      <c r="BO4971" s="191" t="s">
        <v>4087</v>
      </c>
      <c r="BU4971" s="191" t="s">
        <v>9852</v>
      </c>
      <c r="BV4971" s="191" t="s">
        <v>863</v>
      </c>
      <c r="BW4971" s="191" t="s">
        <v>4087</v>
      </c>
    </row>
    <row r="4972" spans="51:75" x14ac:dyDescent="0.3">
      <c r="AY4972" s="251" t="e">
        <f>VLOOKUP(C4972,#REF!, 2,FALSE)</f>
        <v>#REF!</v>
      </c>
      <c r="BM4972" s="191" t="s">
        <v>9853</v>
      </c>
      <c r="BN4972" s="191" t="s">
        <v>863</v>
      </c>
      <c r="BO4972" s="191" t="s">
        <v>3504</v>
      </c>
      <c r="BU4972" s="191" t="s">
        <v>9853</v>
      </c>
      <c r="BV4972" s="191" t="s">
        <v>863</v>
      </c>
      <c r="BW4972" s="191" t="s">
        <v>3504</v>
      </c>
    </row>
    <row r="4973" spans="51:75" x14ac:dyDescent="0.3">
      <c r="AY4973" s="251" t="e">
        <f>VLOOKUP(C4973,#REF!, 2,FALSE)</f>
        <v>#REF!</v>
      </c>
      <c r="BM4973" s="191" t="s">
        <v>9854</v>
      </c>
      <c r="BN4973" s="191" t="s">
        <v>663</v>
      </c>
      <c r="BO4973" s="191" t="s">
        <v>9855</v>
      </c>
      <c r="BU4973" s="191" t="s">
        <v>9854</v>
      </c>
      <c r="BV4973" s="191" t="s">
        <v>663</v>
      </c>
      <c r="BW4973" s="191" t="s">
        <v>9855</v>
      </c>
    </row>
    <row r="4974" spans="51:75" x14ac:dyDescent="0.3">
      <c r="AY4974" s="251" t="e">
        <f>VLOOKUP(C4974,#REF!, 2,FALSE)</f>
        <v>#REF!</v>
      </c>
      <c r="BM4974" s="191" t="s">
        <v>9856</v>
      </c>
      <c r="BN4974" s="191" t="s">
        <v>3203</v>
      </c>
      <c r="BO4974" s="191" t="s">
        <v>2984</v>
      </c>
      <c r="BU4974" s="191" t="s">
        <v>9856</v>
      </c>
      <c r="BV4974" s="191" t="s">
        <v>3203</v>
      </c>
      <c r="BW4974" s="191" t="s">
        <v>2984</v>
      </c>
    </row>
    <row r="4975" spans="51:75" x14ac:dyDescent="0.3">
      <c r="AY4975" s="251" t="e">
        <f>VLOOKUP(C4975,#REF!, 2,FALSE)</f>
        <v>#REF!</v>
      </c>
      <c r="BM4975" s="191" t="s">
        <v>9857</v>
      </c>
      <c r="BN4975" s="191" t="s">
        <v>3203</v>
      </c>
      <c r="BO4975" s="191" t="s">
        <v>5467</v>
      </c>
      <c r="BU4975" s="191" t="s">
        <v>9857</v>
      </c>
      <c r="BV4975" s="191" t="s">
        <v>3203</v>
      </c>
      <c r="BW4975" s="191" t="s">
        <v>5467</v>
      </c>
    </row>
    <row r="4976" spans="51:75" x14ac:dyDescent="0.3">
      <c r="AY4976" s="251" t="e">
        <f>VLOOKUP(C4976,#REF!, 2,FALSE)</f>
        <v>#REF!</v>
      </c>
      <c r="BM4976" s="191" t="s">
        <v>9858</v>
      </c>
      <c r="BN4976" s="191" t="s">
        <v>863</v>
      </c>
      <c r="BO4976" s="191" t="s">
        <v>4002</v>
      </c>
      <c r="BU4976" s="191" t="s">
        <v>9858</v>
      </c>
      <c r="BV4976" s="191" t="s">
        <v>863</v>
      </c>
      <c r="BW4976" s="191" t="s">
        <v>4002</v>
      </c>
    </row>
    <row r="4977" spans="51:75" x14ac:dyDescent="0.3">
      <c r="AY4977" s="251" t="e">
        <f>VLOOKUP(C4977,#REF!, 2,FALSE)</f>
        <v>#REF!</v>
      </c>
      <c r="BM4977" s="191" t="s">
        <v>9860</v>
      </c>
      <c r="BN4977" s="191" t="s">
        <v>622</v>
      </c>
      <c r="BO4977" s="191" t="s">
        <v>2064</v>
      </c>
      <c r="BU4977" s="191" t="s">
        <v>9860</v>
      </c>
      <c r="BV4977" s="191" t="s">
        <v>622</v>
      </c>
      <c r="BW4977" s="191" t="s">
        <v>2064</v>
      </c>
    </row>
    <row r="4978" spans="51:75" x14ac:dyDescent="0.3">
      <c r="AY4978" s="251" t="e">
        <f>VLOOKUP(C4978,#REF!, 2,FALSE)</f>
        <v>#REF!</v>
      </c>
      <c r="BM4978" s="191" t="s">
        <v>9861</v>
      </c>
      <c r="BN4978" s="191" t="s">
        <v>662</v>
      </c>
      <c r="BO4978" s="191" t="s">
        <v>4902</v>
      </c>
      <c r="BU4978" s="191" t="s">
        <v>9861</v>
      </c>
      <c r="BV4978" s="191" t="s">
        <v>662</v>
      </c>
      <c r="BW4978" s="191" t="s">
        <v>4902</v>
      </c>
    </row>
    <row r="4979" spans="51:75" x14ac:dyDescent="0.3">
      <c r="AY4979" s="251" t="e">
        <f>VLOOKUP(C4979,#REF!, 2,FALSE)</f>
        <v>#REF!</v>
      </c>
      <c r="BM4979" s="191" t="s">
        <v>9862</v>
      </c>
      <c r="BN4979" s="191" t="s">
        <v>1273</v>
      </c>
      <c r="BO4979" s="191" t="s">
        <v>9863</v>
      </c>
      <c r="BU4979" s="191" t="s">
        <v>9862</v>
      </c>
      <c r="BV4979" s="191" t="s">
        <v>1273</v>
      </c>
      <c r="BW4979" s="191" t="s">
        <v>9863</v>
      </c>
    </row>
    <row r="4980" spans="51:75" x14ac:dyDescent="0.3">
      <c r="AY4980" s="251" t="e">
        <f>VLOOKUP(C4980,#REF!, 2,FALSE)</f>
        <v>#REF!</v>
      </c>
      <c r="BM4980" s="191" t="s">
        <v>1759</v>
      </c>
      <c r="BN4980" s="191" t="s">
        <v>1343</v>
      </c>
      <c r="BO4980" s="191" t="s">
        <v>9864</v>
      </c>
      <c r="BU4980" s="191" t="s">
        <v>1759</v>
      </c>
      <c r="BV4980" s="191" t="s">
        <v>1343</v>
      </c>
      <c r="BW4980" s="191" t="s">
        <v>9864</v>
      </c>
    </row>
    <row r="4981" spans="51:75" x14ac:dyDescent="0.3">
      <c r="AY4981" s="251" t="e">
        <f>VLOOKUP(C4981,#REF!, 2,FALSE)</f>
        <v>#REF!</v>
      </c>
      <c r="BM4981" s="191" t="s">
        <v>9865</v>
      </c>
      <c r="BN4981" s="191" t="s">
        <v>613</v>
      </c>
      <c r="BO4981" s="191" t="s">
        <v>8245</v>
      </c>
      <c r="BU4981" s="191" t="s">
        <v>9865</v>
      </c>
      <c r="BV4981" s="191" t="s">
        <v>613</v>
      </c>
      <c r="BW4981" s="191" t="s">
        <v>8245</v>
      </c>
    </row>
    <row r="4982" spans="51:75" x14ac:dyDescent="0.3">
      <c r="AY4982" s="251" t="e">
        <f>VLOOKUP(C4982,#REF!, 2,FALSE)</f>
        <v>#REF!</v>
      </c>
      <c r="BM4982" s="191" t="s">
        <v>9867</v>
      </c>
      <c r="BN4982" s="191" t="s">
        <v>2980</v>
      </c>
      <c r="BO4982" s="191" t="s">
        <v>1131</v>
      </c>
      <c r="BU4982" s="191" t="s">
        <v>9867</v>
      </c>
      <c r="BV4982" s="191" t="s">
        <v>2980</v>
      </c>
      <c r="BW4982" s="191" t="s">
        <v>1131</v>
      </c>
    </row>
    <row r="4983" spans="51:75" x14ac:dyDescent="0.3">
      <c r="AY4983" s="251" t="e">
        <f>VLOOKUP(C4983,#REF!, 2,FALSE)</f>
        <v>#REF!</v>
      </c>
      <c r="BM4983" s="191" t="s">
        <v>9868</v>
      </c>
      <c r="BN4983" s="191" t="s">
        <v>1140</v>
      </c>
      <c r="BO4983" s="191" t="s">
        <v>9869</v>
      </c>
      <c r="BU4983" s="191" t="s">
        <v>9868</v>
      </c>
      <c r="BV4983" s="191" t="s">
        <v>1140</v>
      </c>
      <c r="BW4983" s="191" t="s">
        <v>9869</v>
      </c>
    </row>
    <row r="4984" spans="51:75" x14ac:dyDescent="0.3">
      <c r="AY4984" s="251" t="e">
        <f>VLOOKUP(C4984,#REF!, 2,FALSE)</f>
        <v>#REF!</v>
      </c>
      <c r="BM4984" s="191" t="s">
        <v>9870</v>
      </c>
      <c r="BN4984" s="191" t="s">
        <v>3003</v>
      </c>
      <c r="BO4984" s="191" t="s">
        <v>9871</v>
      </c>
      <c r="BU4984" s="191" t="s">
        <v>9870</v>
      </c>
      <c r="BV4984" s="191" t="s">
        <v>3003</v>
      </c>
      <c r="BW4984" s="191" t="s">
        <v>9871</v>
      </c>
    </row>
    <row r="4985" spans="51:75" x14ac:dyDescent="0.3">
      <c r="AY4985" s="251" t="e">
        <f>VLOOKUP(C4985,#REF!, 2,FALSE)</f>
        <v>#REF!</v>
      </c>
      <c r="BM4985" s="191" t="s">
        <v>9872</v>
      </c>
      <c r="BN4985" s="191" t="s">
        <v>2984</v>
      </c>
      <c r="BO4985" s="191" t="s">
        <v>2984</v>
      </c>
      <c r="BU4985" s="191" t="s">
        <v>9872</v>
      </c>
      <c r="BV4985" s="191" t="s">
        <v>2984</v>
      </c>
      <c r="BW4985" s="191" t="s">
        <v>2984</v>
      </c>
    </row>
    <row r="4986" spans="51:75" x14ac:dyDescent="0.3">
      <c r="AY4986" s="251" t="e">
        <f>VLOOKUP(C4986,#REF!, 2,FALSE)</f>
        <v>#REF!</v>
      </c>
      <c r="BM4986" s="191" t="s">
        <v>9873</v>
      </c>
      <c r="BN4986" s="191" t="s">
        <v>3203</v>
      </c>
      <c r="BO4986" s="191" t="s">
        <v>3999</v>
      </c>
      <c r="BU4986" s="191" t="s">
        <v>9873</v>
      </c>
      <c r="BV4986" s="191" t="s">
        <v>3203</v>
      </c>
      <c r="BW4986" s="191" t="s">
        <v>3999</v>
      </c>
    </row>
    <row r="4987" spans="51:75" x14ac:dyDescent="0.3">
      <c r="AY4987" s="251" t="e">
        <f>VLOOKUP(C4987,#REF!, 2,FALSE)</f>
        <v>#REF!</v>
      </c>
      <c r="BM4987" s="191" t="s">
        <v>9874</v>
      </c>
      <c r="BN4987" s="191" t="s">
        <v>2984</v>
      </c>
      <c r="BO4987" s="191" t="s">
        <v>2984</v>
      </c>
      <c r="BU4987" s="191" t="s">
        <v>9874</v>
      </c>
      <c r="BV4987" s="191" t="s">
        <v>2984</v>
      </c>
      <c r="BW4987" s="191" t="s">
        <v>2984</v>
      </c>
    </row>
    <row r="4988" spans="51:75" x14ac:dyDescent="0.3">
      <c r="AY4988" s="251" t="e">
        <f>VLOOKUP(C4988,#REF!, 2,FALSE)</f>
        <v>#REF!</v>
      </c>
      <c r="BM4988" s="191" t="s">
        <v>1760</v>
      </c>
      <c r="BN4988" s="191" t="s">
        <v>1343</v>
      </c>
      <c r="BO4988" s="191" t="s">
        <v>9875</v>
      </c>
      <c r="BU4988" s="191" t="s">
        <v>1760</v>
      </c>
      <c r="BV4988" s="191" t="s">
        <v>1343</v>
      </c>
      <c r="BW4988" s="191" t="s">
        <v>9875</v>
      </c>
    </row>
    <row r="4989" spans="51:75" x14ac:dyDescent="0.3">
      <c r="AY4989" s="251" t="e">
        <f>VLOOKUP(C4989,#REF!, 2,FALSE)</f>
        <v>#REF!</v>
      </c>
      <c r="BM4989" s="191" t="s">
        <v>1761</v>
      </c>
      <c r="BN4989" s="191" t="s">
        <v>17003</v>
      </c>
      <c r="BO4989" s="191" t="s">
        <v>9876</v>
      </c>
      <c r="BU4989" s="191" t="s">
        <v>1761</v>
      </c>
      <c r="BV4989" s="191" t="s">
        <v>17003</v>
      </c>
      <c r="BW4989" s="191" t="s">
        <v>9876</v>
      </c>
    </row>
    <row r="4990" spans="51:75" x14ac:dyDescent="0.3">
      <c r="AY4990" s="251" t="e">
        <f>VLOOKUP(C4990,#REF!, 2,FALSE)</f>
        <v>#REF!</v>
      </c>
      <c r="BM4990" s="191" t="s">
        <v>9877</v>
      </c>
      <c r="BN4990" s="191" t="s">
        <v>3046</v>
      </c>
      <c r="BO4990" s="191" t="s">
        <v>4076</v>
      </c>
      <c r="BU4990" s="191" t="s">
        <v>9877</v>
      </c>
      <c r="BV4990" s="191" t="s">
        <v>3046</v>
      </c>
      <c r="BW4990" s="191" t="s">
        <v>4076</v>
      </c>
    </row>
    <row r="4991" spans="51:75" x14ac:dyDescent="0.3">
      <c r="AY4991" s="251" t="e">
        <f>VLOOKUP(C4991,#REF!, 2,FALSE)</f>
        <v>#REF!</v>
      </c>
      <c r="BM4991" s="191" t="s">
        <v>9878</v>
      </c>
      <c r="BN4991" s="191" t="s">
        <v>732</v>
      </c>
      <c r="BO4991" s="191" t="s">
        <v>5634</v>
      </c>
      <c r="BU4991" s="191" t="s">
        <v>9878</v>
      </c>
      <c r="BV4991" s="191" t="s">
        <v>732</v>
      </c>
      <c r="BW4991" s="191" t="s">
        <v>5634</v>
      </c>
    </row>
    <row r="4992" spans="51:75" x14ac:dyDescent="0.3">
      <c r="AY4992" s="251" t="e">
        <f>VLOOKUP(C4992,#REF!, 2,FALSE)</f>
        <v>#REF!</v>
      </c>
      <c r="BM4992" s="191" t="s">
        <v>574</v>
      </c>
      <c r="BN4992" s="191" t="s">
        <v>2980</v>
      </c>
      <c r="BO4992" s="191" t="s">
        <v>9880</v>
      </c>
      <c r="BU4992" s="191" t="s">
        <v>574</v>
      </c>
      <c r="BV4992" s="191" t="s">
        <v>2980</v>
      </c>
      <c r="BW4992" s="191" t="s">
        <v>9880</v>
      </c>
    </row>
    <row r="4993" spans="51:75" x14ac:dyDescent="0.3">
      <c r="AY4993" s="251" t="e">
        <f>VLOOKUP(C4993,#REF!, 2,FALSE)</f>
        <v>#REF!</v>
      </c>
      <c r="BM4993" s="191" t="s">
        <v>1762</v>
      </c>
      <c r="BN4993" s="191" t="s">
        <v>3203</v>
      </c>
      <c r="BO4993" s="191" t="s">
        <v>2548</v>
      </c>
      <c r="BU4993" s="191" t="s">
        <v>1762</v>
      </c>
      <c r="BV4993" s="191" t="s">
        <v>3203</v>
      </c>
      <c r="BW4993" s="191" t="s">
        <v>2548</v>
      </c>
    </row>
    <row r="4994" spans="51:75" x14ac:dyDescent="0.3">
      <c r="AY4994" s="251" t="e">
        <f>VLOOKUP(C4994,#REF!, 2,FALSE)</f>
        <v>#REF!</v>
      </c>
      <c r="BM4994" s="191" t="s">
        <v>572</v>
      </c>
      <c r="BN4994" s="191" t="s">
        <v>1343</v>
      </c>
      <c r="BO4994" s="191" t="s">
        <v>771</v>
      </c>
      <c r="BU4994" s="191" t="s">
        <v>572</v>
      </c>
      <c r="BV4994" s="191" t="s">
        <v>1343</v>
      </c>
      <c r="BW4994" s="191" t="s">
        <v>771</v>
      </c>
    </row>
    <row r="4995" spans="51:75" x14ac:dyDescent="0.3">
      <c r="AY4995" s="251" t="e">
        <f>VLOOKUP(C4995,#REF!, 2,FALSE)</f>
        <v>#REF!</v>
      </c>
      <c r="BM4995" s="191" t="s">
        <v>9881</v>
      </c>
      <c r="BN4995" s="191" t="s">
        <v>3203</v>
      </c>
      <c r="BO4995" s="191" t="s">
        <v>3748</v>
      </c>
      <c r="BU4995" s="191" t="s">
        <v>9881</v>
      </c>
      <c r="BV4995" s="191" t="s">
        <v>3203</v>
      </c>
      <c r="BW4995" s="191" t="s">
        <v>3748</v>
      </c>
    </row>
    <row r="4996" spans="51:75" x14ac:dyDescent="0.3">
      <c r="AY4996" s="251" t="e">
        <f>VLOOKUP(C4996,#REF!, 2,FALSE)</f>
        <v>#REF!</v>
      </c>
      <c r="BM4996" s="191" t="s">
        <v>9882</v>
      </c>
      <c r="BN4996" s="191" t="s">
        <v>656</v>
      </c>
      <c r="BO4996" s="191" t="s">
        <v>6545</v>
      </c>
      <c r="BU4996" s="191" t="s">
        <v>9882</v>
      </c>
      <c r="BV4996" s="191" t="s">
        <v>656</v>
      </c>
      <c r="BW4996" s="191" t="s">
        <v>6545</v>
      </c>
    </row>
    <row r="4997" spans="51:75" x14ac:dyDescent="0.3">
      <c r="AY4997" s="251" t="e">
        <f>VLOOKUP(C4997,#REF!, 2,FALSE)</f>
        <v>#REF!</v>
      </c>
      <c r="BM4997" s="191" t="s">
        <v>1763</v>
      </c>
      <c r="BN4997" s="191" t="s">
        <v>3203</v>
      </c>
      <c r="BO4997" s="191" t="s">
        <v>2984</v>
      </c>
      <c r="BU4997" s="191" t="s">
        <v>1763</v>
      </c>
      <c r="BV4997" s="191" t="s">
        <v>3203</v>
      </c>
      <c r="BW4997" s="191" t="s">
        <v>2984</v>
      </c>
    </row>
    <row r="4998" spans="51:75" x14ac:dyDescent="0.3">
      <c r="AY4998" s="251" t="e">
        <f>VLOOKUP(C4998,#REF!, 2,FALSE)</f>
        <v>#REF!</v>
      </c>
      <c r="BM4998" s="191" t="s">
        <v>580</v>
      </c>
      <c r="BN4998" s="191" t="s">
        <v>1268</v>
      </c>
      <c r="BO4998" s="191" t="s">
        <v>655</v>
      </c>
      <c r="BU4998" s="191" t="s">
        <v>580</v>
      </c>
      <c r="BV4998" s="191" t="s">
        <v>1268</v>
      </c>
      <c r="BW4998" s="191" t="s">
        <v>655</v>
      </c>
    </row>
    <row r="4999" spans="51:75" x14ac:dyDescent="0.3">
      <c r="AY4999" s="251" t="e">
        <f>VLOOKUP(C4999,#REF!, 2,FALSE)</f>
        <v>#REF!</v>
      </c>
      <c r="BM4999" s="191" t="s">
        <v>9883</v>
      </c>
      <c r="BN4999" s="191" t="s">
        <v>3203</v>
      </c>
      <c r="BO4999" s="191" t="s">
        <v>9884</v>
      </c>
      <c r="BU4999" s="191" t="s">
        <v>9883</v>
      </c>
      <c r="BV4999" s="191" t="s">
        <v>3203</v>
      </c>
      <c r="BW4999" s="191" t="s">
        <v>9884</v>
      </c>
    </row>
    <row r="5000" spans="51:75" x14ac:dyDescent="0.3">
      <c r="AY5000" s="251" t="e">
        <f>VLOOKUP(C5000,#REF!, 2,FALSE)</f>
        <v>#REF!</v>
      </c>
      <c r="BM5000" s="191" t="s">
        <v>573</v>
      </c>
      <c r="BN5000" s="191" t="s">
        <v>3203</v>
      </c>
      <c r="BO5000" s="191" t="s">
        <v>9493</v>
      </c>
      <c r="BU5000" s="191" t="s">
        <v>573</v>
      </c>
      <c r="BV5000" s="191" t="s">
        <v>3203</v>
      </c>
      <c r="BW5000" s="191" t="s">
        <v>9493</v>
      </c>
    </row>
    <row r="5001" spans="51:75" x14ac:dyDescent="0.3">
      <c r="AY5001" s="251" t="e">
        <f>VLOOKUP(C5001,#REF!, 2,FALSE)</f>
        <v>#REF!</v>
      </c>
      <c r="BM5001" s="191" t="s">
        <v>9885</v>
      </c>
      <c r="BN5001" s="191" t="s">
        <v>1268</v>
      </c>
      <c r="BO5001" s="191" t="s">
        <v>3428</v>
      </c>
      <c r="BU5001" s="191" t="s">
        <v>9885</v>
      </c>
      <c r="BV5001" s="191" t="s">
        <v>1268</v>
      </c>
      <c r="BW5001" s="191" t="s">
        <v>3428</v>
      </c>
    </row>
    <row r="5002" spans="51:75" x14ac:dyDescent="0.3">
      <c r="AY5002" s="251" t="e">
        <f>VLOOKUP(C5002,#REF!, 2,FALSE)</f>
        <v>#REF!</v>
      </c>
      <c r="BM5002" s="191" t="s">
        <v>1764</v>
      </c>
      <c r="BN5002" s="191" t="s">
        <v>863</v>
      </c>
      <c r="BO5002" s="191" t="s">
        <v>8706</v>
      </c>
      <c r="BU5002" s="191" t="s">
        <v>1764</v>
      </c>
      <c r="BV5002" s="191" t="s">
        <v>863</v>
      </c>
      <c r="BW5002" s="191" t="s">
        <v>8706</v>
      </c>
    </row>
    <row r="5003" spans="51:75" x14ac:dyDescent="0.3">
      <c r="AY5003" s="251" t="e">
        <f>VLOOKUP(C5003,#REF!, 2,FALSE)</f>
        <v>#REF!</v>
      </c>
      <c r="BM5003" s="191" t="s">
        <v>9887</v>
      </c>
      <c r="BN5003" s="191" t="s">
        <v>863</v>
      </c>
      <c r="BO5003" s="191" t="s">
        <v>9888</v>
      </c>
      <c r="BU5003" s="191" t="s">
        <v>9887</v>
      </c>
      <c r="BV5003" s="191" t="s">
        <v>863</v>
      </c>
      <c r="BW5003" s="191" t="s">
        <v>9888</v>
      </c>
    </row>
    <row r="5004" spans="51:75" x14ac:dyDescent="0.3">
      <c r="AY5004" s="251" t="e">
        <f>VLOOKUP(C5004,#REF!, 2,FALSE)</f>
        <v>#REF!</v>
      </c>
      <c r="BM5004" s="191" t="s">
        <v>9889</v>
      </c>
      <c r="BN5004" s="191" t="s">
        <v>3203</v>
      </c>
      <c r="BO5004" s="191" t="s">
        <v>9890</v>
      </c>
      <c r="BU5004" s="191" t="s">
        <v>9889</v>
      </c>
      <c r="BV5004" s="191" t="s">
        <v>3203</v>
      </c>
      <c r="BW5004" s="191" t="s">
        <v>9890</v>
      </c>
    </row>
    <row r="5005" spans="51:75" x14ac:dyDescent="0.3">
      <c r="AY5005" s="251" t="e">
        <f>VLOOKUP(C5005,#REF!, 2,FALSE)</f>
        <v>#REF!</v>
      </c>
      <c r="BM5005" s="191" t="s">
        <v>9891</v>
      </c>
      <c r="BN5005" s="191" t="s">
        <v>863</v>
      </c>
      <c r="BO5005" s="191" t="s">
        <v>3128</v>
      </c>
      <c r="BU5005" s="191" t="s">
        <v>9891</v>
      </c>
      <c r="BV5005" s="191" t="s">
        <v>863</v>
      </c>
      <c r="BW5005" s="191" t="s">
        <v>3128</v>
      </c>
    </row>
    <row r="5006" spans="51:75" x14ac:dyDescent="0.3">
      <c r="AY5006" s="251" t="e">
        <f>VLOOKUP(C5006,#REF!, 2,FALSE)</f>
        <v>#REF!</v>
      </c>
      <c r="BM5006" s="191" t="s">
        <v>9892</v>
      </c>
      <c r="BN5006" s="191" t="s">
        <v>863</v>
      </c>
      <c r="BO5006" s="191" t="s">
        <v>9893</v>
      </c>
      <c r="BU5006" s="191" t="s">
        <v>9892</v>
      </c>
      <c r="BV5006" s="191" t="s">
        <v>863</v>
      </c>
      <c r="BW5006" s="191" t="s">
        <v>9893</v>
      </c>
    </row>
    <row r="5007" spans="51:75" x14ac:dyDescent="0.3">
      <c r="AY5007" s="251" t="e">
        <f>VLOOKUP(C5007,#REF!, 2,FALSE)</f>
        <v>#REF!</v>
      </c>
      <c r="BM5007" s="191" t="s">
        <v>9894</v>
      </c>
      <c r="BN5007" s="191" t="s">
        <v>863</v>
      </c>
      <c r="BO5007" s="191" t="s">
        <v>9895</v>
      </c>
      <c r="BU5007" s="191" t="s">
        <v>9894</v>
      </c>
      <c r="BV5007" s="191" t="s">
        <v>863</v>
      </c>
      <c r="BW5007" s="191" t="s">
        <v>9895</v>
      </c>
    </row>
    <row r="5008" spans="51:75" x14ac:dyDescent="0.3">
      <c r="AY5008" s="251" t="e">
        <f>VLOOKUP(C5008,#REF!, 2,FALSE)</f>
        <v>#REF!</v>
      </c>
      <c r="BM5008" s="191" t="s">
        <v>9896</v>
      </c>
      <c r="BN5008" s="191" t="s">
        <v>3006</v>
      </c>
      <c r="BO5008" s="191" t="s">
        <v>9897</v>
      </c>
      <c r="BU5008" s="191" t="s">
        <v>9896</v>
      </c>
      <c r="BV5008" s="191" t="s">
        <v>3006</v>
      </c>
      <c r="BW5008" s="191" t="s">
        <v>9897</v>
      </c>
    </row>
    <row r="5009" spans="51:75" x14ac:dyDescent="0.3">
      <c r="AY5009" s="251" t="e">
        <f>VLOOKUP(C5009,#REF!, 2,FALSE)</f>
        <v>#REF!</v>
      </c>
      <c r="BM5009" s="191" t="s">
        <v>9898</v>
      </c>
      <c r="BN5009" s="191" t="s">
        <v>1140</v>
      </c>
      <c r="BO5009" s="191" t="s">
        <v>9899</v>
      </c>
      <c r="BU5009" s="191" t="s">
        <v>9898</v>
      </c>
      <c r="BV5009" s="191" t="s">
        <v>1140</v>
      </c>
      <c r="BW5009" s="191" t="s">
        <v>9899</v>
      </c>
    </row>
    <row r="5010" spans="51:75" x14ac:dyDescent="0.3">
      <c r="AY5010" s="251" t="e">
        <f>VLOOKUP(C5010,#REF!, 2,FALSE)</f>
        <v>#REF!</v>
      </c>
      <c r="BM5010" s="191" t="s">
        <v>9900</v>
      </c>
      <c r="BN5010" s="191" t="s">
        <v>3046</v>
      </c>
      <c r="BO5010" s="191" t="s">
        <v>2984</v>
      </c>
      <c r="BU5010" s="191" t="s">
        <v>9900</v>
      </c>
      <c r="BV5010" s="191" t="s">
        <v>3046</v>
      </c>
      <c r="BW5010" s="191" t="s">
        <v>2984</v>
      </c>
    </row>
    <row r="5011" spans="51:75" x14ac:dyDescent="0.3">
      <c r="AY5011" s="251" t="e">
        <f>VLOOKUP(C5011,#REF!, 2,FALSE)</f>
        <v>#REF!</v>
      </c>
      <c r="BM5011" s="191" t="s">
        <v>9901</v>
      </c>
      <c r="BN5011" s="191" t="s">
        <v>2984</v>
      </c>
      <c r="BO5011" s="191" t="s">
        <v>2984</v>
      </c>
      <c r="BU5011" s="191" t="s">
        <v>9901</v>
      </c>
      <c r="BV5011" s="191" t="s">
        <v>2984</v>
      </c>
      <c r="BW5011" s="191" t="s">
        <v>2984</v>
      </c>
    </row>
    <row r="5012" spans="51:75" x14ac:dyDescent="0.3">
      <c r="AY5012" s="251" t="e">
        <f>VLOOKUP(C5012,#REF!, 2,FALSE)</f>
        <v>#REF!</v>
      </c>
      <c r="BM5012" s="191" t="s">
        <v>9902</v>
      </c>
      <c r="BN5012" s="191" t="s">
        <v>3253</v>
      </c>
      <c r="BO5012" s="191" t="s">
        <v>7793</v>
      </c>
      <c r="BU5012" s="191" t="s">
        <v>9902</v>
      </c>
      <c r="BV5012" s="191" t="s">
        <v>3253</v>
      </c>
      <c r="BW5012" s="191" t="s">
        <v>7793</v>
      </c>
    </row>
    <row r="5013" spans="51:75" x14ac:dyDescent="0.3">
      <c r="AY5013" s="251" t="e">
        <f>VLOOKUP(C5013,#REF!, 2,FALSE)</f>
        <v>#REF!</v>
      </c>
      <c r="BM5013" s="191" t="s">
        <v>1765</v>
      </c>
      <c r="BN5013" s="191" t="s">
        <v>3203</v>
      </c>
      <c r="BO5013" s="191" t="s">
        <v>2984</v>
      </c>
      <c r="BU5013" s="191" t="s">
        <v>1765</v>
      </c>
      <c r="BV5013" s="191" t="s">
        <v>3203</v>
      </c>
      <c r="BW5013" s="191" t="s">
        <v>2984</v>
      </c>
    </row>
    <row r="5014" spans="51:75" x14ac:dyDescent="0.3">
      <c r="AY5014" s="251" t="e">
        <f>VLOOKUP(C5014,#REF!, 2,FALSE)</f>
        <v>#REF!</v>
      </c>
      <c r="BM5014" s="191" t="s">
        <v>1766</v>
      </c>
      <c r="BN5014" s="191" t="s">
        <v>626</v>
      </c>
      <c r="BO5014" s="191" t="s">
        <v>9903</v>
      </c>
      <c r="BU5014" s="191" t="s">
        <v>1766</v>
      </c>
      <c r="BV5014" s="191" t="s">
        <v>626</v>
      </c>
      <c r="BW5014" s="191" t="s">
        <v>9903</v>
      </c>
    </row>
    <row r="5015" spans="51:75" x14ac:dyDescent="0.3">
      <c r="AY5015" s="251" t="e">
        <f>VLOOKUP(C5015,#REF!, 2,FALSE)</f>
        <v>#REF!</v>
      </c>
      <c r="BM5015" s="191" t="s">
        <v>9904</v>
      </c>
      <c r="BN5015" s="191" t="s">
        <v>2984</v>
      </c>
      <c r="BO5015" s="191" t="s">
        <v>2984</v>
      </c>
      <c r="BU5015" s="191" t="s">
        <v>9904</v>
      </c>
      <c r="BV5015" s="191" t="s">
        <v>2984</v>
      </c>
      <c r="BW5015" s="191" t="s">
        <v>2984</v>
      </c>
    </row>
    <row r="5016" spans="51:75" x14ac:dyDescent="0.3">
      <c r="AY5016" s="251" t="e">
        <f>VLOOKUP(C5016,#REF!, 2,FALSE)</f>
        <v>#REF!</v>
      </c>
      <c r="BM5016" s="191" t="s">
        <v>9905</v>
      </c>
      <c r="BN5016" s="191" t="s">
        <v>863</v>
      </c>
      <c r="BO5016" s="191" t="s">
        <v>6242</v>
      </c>
      <c r="BU5016" s="191" t="s">
        <v>9905</v>
      </c>
      <c r="BV5016" s="191" t="s">
        <v>863</v>
      </c>
      <c r="BW5016" s="191" t="s">
        <v>6242</v>
      </c>
    </row>
    <row r="5017" spans="51:75" x14ac:dyDescent="0.3">
      <c r="AY5017" s="251" t="e">
        <f>VLOOKUP(C5017,#REF!, 2,FALSE)</f>
        <v>#REF!</v>
      </c>
      <c r="BM5017" s="191" t="s">
        <v>9906</v>
      </c>
      <c r="BN5017" s="191" t="s">
        <v>3253</v>
      </c>
      <c r="BO5017" s="191" t="s">
        <v>2984</v>
      </c>
      <c r="BU5017" s="191" t="s">
        <v>9906</v>
      </c>
      <c r="BV5017" s="191" t="s">
        <v>3253</v>
      </c>
      <c r="BW5017" s="191" t="s">
        <v>2984</v>
      </c>
    </row>
    <row r="5018" spans="51:75" x14ac:dyDescent="0.3">
      <c r="AY5018" s="251" t="e">
        <f>VLOOKUP(C5018,#REF!, 2,FALSE)</f>
        <v>#REF!</v>
      </c>
      <c r="BM5018" s="191" t="s">
        <v>9907</v>
      </c>
      <c r="BN5018" s="191" t="s">
        <v>1343</v>
      </c>
      <c r="BO5018" s="191" t="s">
        <v>9908</v>
      </c>
      <c r="BU5018" s="191" t="s">
        <v>9907</v>
      </c>
      <c r="BV5018" s="191" t="s">
        <v>1343</v>
      </c>
      <c r="BW5018" s="191" t="s">
        <v>9908</v>
      </c>
    </row>
    <row r="5019" spans="51:75" x14ac:dyDescent="0.3">
      <c r="AY5019" s="251" t="e">
        <f>VLOOKUP(C5019,#REF!, 2,FALSE)</f>
        <v>#REF!</v>
      </c>
      <c r="BM5019" s="191" t="s">
        <v>9909</v>
      </c>
      <c r="BN5019" s="191" t="s">
        <v>3203</v>
      </c>
      <c r="BO5019" s="191" t="s">
        <v>4039</v>
      </c>
      <c r="BU5019" s="191" t="s">
        <v>9909</v>
      </c>
      <c r="BV5019" s="191" t="s">
        <v>3203</v>
      </c>
      <c r="BW5019" s="191" t="s">
        <v>4039</v>
      </c>
    </row>
    <row r="5020" spans="51:75" x14ac:dyDescent="0.3">
      <c r="AY5020" s="251" t="e">
        <f>VLOOKUP(C5020,#REF!, 2,FALSE)</f>
        <v>#REF!</v>
      </c>
      <c r="BM5020" s="191" t="s">
        <v>1767</v>
      </c>
      <c r="BN5020" s="191" t="s">
        <v>1343</v>
      </c>
      <c r="BO5020" s="191" t="s">
        <v>4082</v>
      </c>
      <c r="BU5020" s="191" t="s">
        <v>1767</v>
      </c>
      <c r="BV5020" s="191" t="s">
        <v>1343</v>
      </c>
      <c r="BW5020" s="191" t="s">
        <v>4082</v>
      </c>
    </row>
    <row r="5021" spans="51:75" x14ac:dyDescent="0.3">
      <c r="AY5021" s="251" t="e">
        <f>VLOOKUP(C5021,#REF!, 2,FALSE)</f>
        <v>#REF!</v>
      </c>
      <c r="BM5021" s="191" t="s">
        <v>1768</v>
      </c>
      <c r="BN5021" s="191" t="s">
        <v>3203</v>
      </c>
      <c r="BO5021" s="191" t="s">
        <v>9910</v>
      </c>
      <c r="BU5021" s="191" t="s">
        <v>1768</v>
      </c>
      <c r="BV5021" s="191" t="s">
        <v>3203</v>
      </c>
      <c r="BW5021" s="191" t="s">
        <v>9910</v>
      </c>
    </row>
    <row r="5022" spans="51:75" x14ac:dyDescent="0.3">
      <c r="AY5022" s="251" t="e">
        <f>VLOOKUP(C5022,#REF!, 2,FALSE)</f>
        <v>#REF!</v>
      </c>
      <c r="BM5022" s="191" t="s">
        <v>9911</v>
      </c>
      <c r="BN5022" s="191" t="s">
        <v>2980</v>
      </c>
      <c r="BO5022" s="191" t="s">
        <v>9912</v>
      </c>
      <c r="BU5022" s="191" t="s">
        <v>9911</v>
      </c>
      <c r="BV5022" s="191" t="s">
        <v>2980</v>
      </c>
      <c r="BW5022" s="191" t="s">
        <v>9912</v>
      </c>
    </row>
    <row r="5023" spans="51:75" x14ac:dyDescent="0.3">
      <c r="AY5023" s="251" t="e">
        <f>VLOOKUP(C5023,#REF!, 2,FALSE)</f>
        <v>#REF!</v>
      </c>
      <c r="BM5023" s="191" t="s">
        <v>9913</v>
      </c>
      <c r="BN5023" s="191" t="s">
        <v>2984</v>
      </c>
      <c r="BO5023" s="191" t="s">
        <v>9914</v>
      </c>
      <c r="BU5023" s="191" t="s">
        <v>9913</v>
      </c>
      <c r="BV5023" s="191" t="s">
        <v>2984</v>
      </c>
      <c r="BW5023" s="191" t="s">
        <v>9914</v>
      </c>
    </row>
    <row r="5024" spans="51:75" x14ac:dyDescent="0.3">
      <c r="AY5024" s="251" t="e">
        <f>VLOOKUP(C5024,#REF!, 2,FALSE)</f>
        <v>#REF!</v>
      </c>
      <c r="BM5024" s="191" t="s">
        <v>1769</v>
      </c>
      <c r="BN5024" s="191" t="s">
        <v>3203</v>
      </c>
      <c r="BO5024" s="191" t="s">
        <v>9915</v>
      </c>
      <c r="BU5024" s="191" t="s">
        <v>1769</v>
      </c>
      <c r="BV5024" s="191" t="s">
        <v>3203</v>
      </c>
      <c r="BW5024" s="191" t="s">
        <v>9915</v>
      </c>
    </row>
    <row r="5025" spans="51:75" x14ac:dyDescent="0.3">
      <c r="AY5025" s="251" t="e">
        <f>VLOOKUP(C5025,#REF!, 2,FALSE)</f>
        <v>#REF!</v>
      </c>
      <c r="BM5025" s="191" t="s">
        <v>9916</v>
      </c>
      <c r="BN5025" s="191" t="s">
        <v>3203</v>
      </c>
      <c r="BO5025" s="191" t="s">
        <v>4623</v>
      </c>
      <c r="BU5025" s="191" t="s">
        <v>9916</v>
      </c>
      <c r="BV5025" s="191" t="s">
        <v>3203</v>
      </c>
      <c r="BW5025" s="191" t="s">
        <v>4623</v>
      </c>
    </row>
    <row r="5026" spans="51:75" x14ac:dyDescent="0.3">
      <c r="AY5026" s="251" t="e">
        <f>VLOOKUP(C5026,#REF!, 2,FALSE)</f>
        <v>#REF!</v>
      </c>
      <c r="BM5026" s="191" t="s">
        <v>9917</v>
      </c>
      <c r="BN5026" s="191" t="s">
        <v>16989</v>
      </c>
      <c r="BO5026" s="191" t="s">
        <v>4472</v>
      </c>
      <c r="BU5026" s="191" t="s">
        <v>9917</v>
      </c>
      <c r="BV5026" s="191" t="s">
        <v>16989</v>
      </c>
      <c r="BW5026" s="191" t="s">
        <v>4472</v>
      </c>
    </row>
    <row r="5027" spans="51:75" x14ac:dyDescent="0.3">
      <c r="AY5027" s="251" t="e">
        <f>VLOOKUP(C5027,#REF!, 2,FALSE)</f>
        <v>#REF!</v>
      </c>
      <c r="BM5027" s="191" t="s">
        <v>1770</v>
      </c>
      <c r="BN5027" s="191" t="s">
        <v>1343</v>
      </c>
      <c r="BO5027" s="191" t="s">
        <v>9918</v>
      </c>
      <c r="BU5027" s="191" t="s">
        <v>1770</v>
      </c>
      <c r="BV5027" s="191" t="s">
        <v>1343</v>
      </c>
      <c r="BW5027" s="191" t="s">
        <v>9918</v>
      </c>
    </row>
    <row r="5028" spans="51:75" x14ac:dyDescent="0.3">
      <c r="AY5028" s="251" t="e">
        <f>VLOOKUP(C5028,#REF!, 2,FALSE)</f>
        <v>#REF!</v>
      </c>
      <c r="BM5028" s="191" t="s">
        <v>9919</v>
      </c>
      <c r="BN5028" s="191" t="s">
        <v>629</v>
      </c>
      <c r="BO5028" s="191" t="s">
        <v>2984</v>
      </c>
      <c r="BU5028" s="191" t="s">
        <v>9919</v>
      </c>
      <c r="BV5028" s="191" t="s">
        <v>629</v>
      </c>
      <c r="BW5028" s="191" t="s">
        <v>2984</v>
      </c>
    </row>
    <row r="5029" spans="51:75" x14ac:dyDescent="0.3">
      <c r="AY5029" s="251" t="e">
        <f>VLOOKUP(C5029,#REF!, 2,FALSE)</f>
        <v>#REF!</v>
      </c>
      <c r="BM5029" s="191" t="s">
        <v>9920</v>
      </c>
      <c r="BN5029" s="191" t="s">
        <v>2980</v>
      </c>
      <c r="BO5029" s="191" t="s">
        <v>9921</v>
      </c>
      <c r="BU5029" s="191" t="s">
        <v>9920</v>
      </c>
      <c r="BV5029" s="191" t="s">
        <v>2980</v>
      </c>
      <c r="BW5029" s="191" t="s">
        <v>9921</v>
      </c>
    </row>
    <row r="5030" spans="51:75" x14ac:dyDescent="0.3">
      <c r="AY5030" s="251" t="e">
        <f>VLOOKUP(C5030,#REF!, 2,FALSE)</f>
        <v>#REF!</v>
      </c>
      <c r="BM5030" s="191" t="s">
        <v>9922</v>
      </c>
      <c r="BN5030" s="191" t="s">
        <v>3253</v>
      </c>
      <c r="BO5030" s="191" t="s">
        <v>7414</v>
      </c>
      <c r="BU5030" s="191" t="s">
        <v>9922</v>
      </c>
      <c r="BV5030" s="191" t="s">
        <v>3253</v>
      </c>
      <c r="BW5030" s="191" t="s">
        <v>7414</v>
      </c>
    </row>
    <row r="5031" spans="51:75" x14ac:dyDescent="0.3">
      <c r="AY5031" s="251" t="e">
        <f>VLOOKUP(C5031,#REF!, 2,FALSE)</f>
        <v>#REF!</v>
      </c>
      <c r="BM5031" s="191" t="s">
        <v>9923</v>
      </c>
      <c r="BN5031" s="191" t="s">
        <v>2980</v>
      </c>
      <c r="BO5031" s="191" t="s">
        <v>2984</v>
      </c>
      <c r="BU5031" s="191" t="s">
        <v>9923</v>
      </c>
      <c r="BV5031" s="191" t="s">
        <v>2980</v>
      </c>
      <c r="BW5031" s="191" t="s">
        <v>2984</v>
      </c>
    </row>
    <row r="5032" spans="51:75" x14ac:dyDescent="0.3">
      <c r="AY5032" s="251" t="e">
        <f>VLOOKUP(C5032,#REF!, 2,FALSE)</f>
        <v>#REF!</v>
      </c>
      <c r="BM5032" s="191" t="s">
        <v>9924</v>
      </c>
      <c r="BN5032" s="191" t="s">
        <v>2980</v>
      </c>
      <c r="BO5032" s="191" t="s">
        <v>2984</v>
      </c>
      <c r="BU5032" s="191" t="s">
        <v>9924</v>
      </c>
      <c r="BV5032" s="191" t="s">
        <v>2980</v>
      </c>
      <c r="BW5032" s="191" t="s">
        <v>2984</v>
      </c>
    </row>
    <row r="5033" spans="51:75" x14ac:dyDescent="0.3">
      <c r="AY5033" s="251" t="e">
        <f>VLOOKUP(C5033,#REF!, 2,FALSE)</f>
        <v>#REF!</v>
      </c>
      <c r="BM5033" s="191" t="s">
        <v>1771</v>
      </c>
      <c r="BN5033" s="191" t="s">
        <v>1343</v>
      </c>
      <c r="BO5033" s="191" t="s">
        <v>9925</v>
      </c>
      <c r="BU5033" s="191" t="s">
        <v>1771</v>
      </c>
      <c r="BV5033" s="191" t="s">
        <v>1343</v>
      </c>
      <c r="BW5033" s="191" t="s">
        <v>9925</v>
      </c>
    </row>
    <row r="5034" spans="51:75" x14ac:dyDescent="0.3">
      <c r="AY5034" s="251" t="e">
        <f>VLOOKUP(C5034,#REF!, 2,FALSE)</f>
        <v>#REF!</v>
      </c>
      <c r="BM5034" s="191" t="s">
        <v>9926</v>
      </c>
      <c r="BN5034" s="191" t="s">
        <v>3253</v>
      </c>
      <c r="BO5034" s="191" t="s">
        <v>9927</v>
      </c>
      <c r="BU5034" s="191" t="s">
        <v>9926</v>
      </c>
      <c r="BV5034" s="191" t="s">
        <v>3253</v>
      </c>
      <c r="BW5034" s="191" t="s">
        <v>9927</v>
      </c>
    </row>
    <row r="5035" spans="51:75" x14ac:dyDescent="0.3">
      <c r="AY5035" s="251" t="e">
        <f>VLOOKUP(C5035,#REF!, 2,FALSE)</f>
        <v>#REF!</v>
      </c>
      <c r="BM5035" s="191" t="s">
        <v>1772</v>
      </c>
      <c r="BN5035" s="191" t="s">
        <v>3253</v>
      </c>
      <c r="BO5035" s="191" t="s">
        <v>9928</v>
      </c>
      <c r="BU5035" s="191" t="s">
        <v>1772</v>
      </c>
      <c r="BV5035" s="191" t="s">
        <v>3253</v>
      </c>
      <c r="BW5035" s="191" t="s">
        <v>9928</v>
      </c>
    </row>
    <row r="5036" spans="51:75" x14ac:dyDescent="0.3">
      <c r="AY5036" s="251" t="e">
        <f>VLOOKUP(C5036,#REF!, 2,FALSE)</f>
        <v>#REF!</v>
      </c>
      <c r="BM5036" s="191" t="s">
        <v>9929</v>
      </c>
      <c r="BN5036" s="191" t="s">
        <v>3006</v>
      </c>
      <c r="BO5036" s="191" t="s">
        <v>2984</v>
      </c>
      <c r="BU5036" s="191" t="s">
        <v>9929</v>
      </c>
      <c r="BV5036" s="191" t="s">
        <v>3006</v>
      </c>
      <c r="BW5036" s="191" t="s">
        <v>2984</v>
      </c>
    </row>
    <row r="5037" spans="51:75" x14ac:dyDescent="0.3">
      <c r="AY5037" s="251" t="e">
        <f>VLOOKUP(C5037,#REF!, 2,FALSE)</f>
        <v>#REF!</v>
      </c>
      <c r="BM5037" s="191" t="s">
        <v>9930</v>
      </c>
      <c r="BN5037" s="191" t="s">
        <v>2984</v>
      </c>
      <c r="BO5037" s="191" t="s">
        <v>1668</v>
      </c>
      <c r="BU5037" s="191" t="s">
        <v>9930</v>
      </c>
      <c r="BV5037" s="191" t="s">
        <v>2984</v>
      </c>
      <c r="BW5037" s="191" t="s">
        <v>1668</v>
      </c>
    </row>
    <row r="5038" spans="51:75" x14ac:dyDescent="0.3">
      <c r="AY5038" s="251" t="e">
        <f>VLOOKUP(C5038,#REF!, 2,FALSE)</f>
        <v>#REF!</v>
      </c>
      <c r="BM5038" s="191" t="s">
        <v>9931</v>
      </c>
      <c r="BN5038" s="191" t="s">
        <v>2984</v>
      </c>
      <c r="BO5038" s="191" t="s">
        <v>2984</v>
      </c>
      <c r="BU5038" s="191" t="s">
        <v>9931</v>
      </c>
      <c r="BV5038" s="191" t="s">
        <v>2984</v>
      </c>
      <c r="BW5038" s="191" t="s">
        <v>2984</v>
      </c>
    </row>
    <row r="5039" spans="51:75" x14ac:dyDescent="0.3">
      <c r="AY5039" s="251" t="e">
        <f>VLOOKUP(C5039,#REF!, 2,FALSE)</f>
        <v>#REF!</v>
      </c>
      <c r="BM5039" s="191" t="s">
        <v>9932</v>
      </c>
      <c r="BN5039" s="191" t="s">
        <v>3203</v>
      </c>
      <c r="BO5039" s="191" t="s">
        <v>9933</v>
      </c>
      <c r="BU5039" s="191" t="s">
        <v>9932</v>
      </c>
      <c r="BV5039" s="191" t="s">
        <v>3203</v>
      </c>
      <c r="BW5039" s="191" t="s">
        <v>9933</v>
      </c>
    </row>
    <row r="5040" spans="51:75" x14ac:dyDescent="0.3">
      <c r="AY5040" s="251" t="e">
        <f>VLOOKUP(C5040,#REF!, 2,FALSE)</f>
        <v>#REF!</v>
      </c>
      <c r="BM5040" s="191" t="s">
        <v>9934</v>
      </c>
      <c r="BN5040" s="191" t="s">
        <v>3203</v>
      </c>
      <c r="BO5040" s="191" t="s">
        <v>1003</v>
      </c>
      <c r="BU5040" s="191" t="s">
        <v>9934</v>
      </c>
      <c r="BV5040" s="191" t="s">
        <v>3203</v>
      </c>
      <c r="BW5040" s="191" t="s">
        <v>1003</v>
      </c>
    </row>
    <row r="5041" spans="51:75" x14ac:dyDescent="0.3">
      <c r="AY5041" s="251" t="e">
        <f>VLOOKUP(C5041,#REF!, 2,FALSE)</f>
        <v>#REF!</v>
      </c>
      <c r="BM5041" s="191" t="s">
        <v>9935</v>
      </c>
      <c r="BN5041" s="191" t="s">
        <v>720</v>
      </c>
      <c r="BO5041" s="191" t="s">
        <v>1552</v>
      </c>
      <c r="BU5041" s="191" t="s">
        <v>9935</v>
      </c>
      <c r="BV5041" s="191" t="s">
        <v>720</v>
      </c>
      <c r="BW5041" s="191" t="s">
        <v>1552</v>
      </c>
    </row>
    <row r="5042" spans="51:75" x14ac:dyDescent="0.3">
      <c r="AY5042" s="251" t="e">
        <f>VLOOKUP(C5042,#REF!, 2,FALSE)</f>
        <v>#REF!</v>
      </c>
      <c r="BM5042" s="191" t="s">
        <v>9936</v>
      </c>
      <c r="BN5042" s="191" t="s">
        <v>720</v>
      </c>
      <c r="BO5042" s="191" t="s">
        <v>1552</v>
      </c>
      <c r="BU5042" s="191" t="s">
        <v>9936</v>
      </c>
      <c r="BV5042" s="191" t="s">
        <v>720</v>
      </c>
      <c r="BW5042" s="191" t="s">
        <v>1552</v>
      </c>
    </row>
    <row r="5043" spans="51:75" x14ac:dyDescent="0.3">
      <c r="AY5043" s="251" t="e">
        <f>VLOOKUP(C5043,#REF!, 2,FALSE)</f>
        <v>#REF!</v>
      </c>
      <c r="BM5043" s="191" t="s">
        <v>1773</v>
      </c>
      <c r="BN5043" s="191" t="s">
        <v>3203</v>
      </c>
      <c r="BO5043" s="191" t="s">
        <v>9937</v>
      </c>
      <c r="BU5043" s="191" t="s">
        <v>1773</v>
      </c>
      <c r="BV5043" s="191" t="s">
        <v>3203</v>
      </c>
      <c r="BW5043" s="191" t="s">
        <v>9937</v>
      </c>
    </row>
    <row r="5044" spans="51:75" x14ac:dyDescent="0.3">
      <c r="AY5044" s="251" t="e">
        <f>VLOOKUP(C5044,#REF!, 2,FALSE)</f>
        <v>#REF!</v>
      </c>
      <c r="BM5044" s="191" t="s">
        <v>9938</v>
      </c>
      <c r="BN5044" s="191" t="s">
        <v>3203</v>
      </c>
      <c r="BO5044" s="191" t="s">
        <v>2984</v>
      </c>
      <c r="BU5044" s="191" t="s">
        <v>9938</v>
      </c>
      <c r="BV5044" s="191" t="s">
        <v>3203</v>
      </c>
      <c r="BW5044" s="191" t="s">
        <v>2984</v>
      </c>
    </row>
    <row r="5045" spans="51:75" x14ac:dyDescent="0.3">
      <c r="AY5045" s="251" t="e">
        <f>VLOOKUP(C5045,#REF!, 2,FALSE)</f>
        <v>#REF!</v>
      </c>
      <c r="BM5045" s="191" t="s">
        <v>9939</v>
      </c>
      <c r="BN5045" s="191" t="s">
        <v>670</v>
      </c>
      <c r="BO5045" s="191" t="s">
        <v>9941</v>
      </c>
      <c r="BU5045" s="191" t="s">
        <v>9939</v>
      </c>
      <c r="BV5045" s="191" t="s">
        <v>670</v>
      </c>
      <c r="BW5045" s="191" t="s">
        <v>9941</v>
      </c>
    </row>
    <row r="5046" spans="51:75" x14ac:dyDescent="0.3">
      <c r="AY5046" s="251" t="e">
        <f>VLOOKUP(C5046,#REF!, 2,FALSE)</f>
        <v>#REF!</v>
      </c>
      <c r="BM5046" s="191" t="s">
        <v>9942</v>
      </c>
      <c r="BN5046" s="191" t="s">
        <v>3006</v>
      </c>
      <c r="BO5046" s="191" t="s">
        <v>1097</v>
      </c>
      <c r="BU5046" s="191" t="s">
        <v>9942</v>
      </c>
      <c r="BV5046" s="191" t="s">
        <v>3006</v>
      </c>
      <c r="BW5046" s="191" t="s">
        <v>1097</v>
      </c>
    </row>
    <row r="5047" spans="51:75" x14ac:dyDescent="0.3">
      <c r="AY5047" s="251" t="e">
        <f>VLOOKUP(C5047,#REF!, 2,FALSE)</f>
        <v>#REF!</v>
      </c>
      <c r="BM5047" s="191" t="s">
        <v>9943</v>
      </c>
      <c r="BN5047" s="191" t="s">
        <v>1268</v>
      </c>
      <c r="BO5047" s="191" t="s">
        <v>2984</v>
      </c>
      <c r="BU5047" s="191" t="s">
        <v>9943</v>
      </c>
      <c r="BV5047" s="191" t="s">
        <v>1268</v>
      </c>
      <c r="BW5047" s="191" t="s">
        <v>2984</v>
      </c>
    </row>
    <row r="5048" spans="51:75" x14ac:dyDescent="0.3">
      <c r="AY5048" s="251" t="e">
        <f>VLOOKUP(C5048,#REF!, 2,FALSE)</f>
        <v>#REF!</v>
      </c>
      <c r="BM5048" s="191" t="s">
        <v>9944</v>
      </c>
      <c r="BN5048" s="191" t="s">
        <v>622</v>
      </c>
      <c r="BO5048" s="191" t="s">
        <v>9945</v>
      </c>
      <c r="BU5048" s="191" t="s">
        <v>9944</v>
      </c>
      <c r="BV5048" s="191" t="s">
        <v>622</v>
      </c>
      <c r="BW5048" s="191" t="s">
        <v>9945</v>
      </c>
    </row>
    <row r="5049" spans="51:75" x14ac:dyDescent="0.3">
      <c r="AY5049" s="251" t="e">
        <f>VLOOKUP(C5049,#REF!, 2,FALSE)</f>
        <v>#REF!</v>
      </c>
      <c r="BM5049" s="191" t="s">
        <v>9946</v>
      </c>
      <c r="BN5049" s="191" t="s">
        <v>3253</v>
      </c>
      <c r="BO5049" s="191" t="s">
        <v>4954</v>
      </c>
      <c r="BU5049" s="191" t="s">
        <v>9946</v>
      </c>
      <c r="BV5049" s="191" t="s">
        <v>3253</v>
      </c>
      <c r="BW5049" s="191" t="s">
        <v>4954</v>
      </c>
    </row>
    <row r="5050" spans="51:75" x14ac:dyDescent="0.3">
      <c r="AY5050" s="251" t="e">
        <f>VLOOKUP(C5050,#REF!, 2,FALSE)</f>
        <v>#REF!</v>
      </c>
      <c r="BM5050" s="191" t="s">
        <v>9947</v>
      </c>
      <c r="BN5050" s="191" t="s">
        <v>3253</v>
      </c>
      <c r="BO5050" s="191" t="s">
        <v>4954</v>
      </c>
      <c r="BU5050" s="191" t="s">
        <v>9947</v>
      </c>
      <c r="BV5050" s="191" t="s">
        <v>3253</v>
      </c>
      <c r="BW5050" s="191" t="s">
        <v>4954</v>
      </c>
    </row>
    <row r="5051" spans="51:75" x14ac:dyDescent="0.3">
      <c r="AY5051" s="251" t="e">
        <f>VLOOKUP(C5051,#REF!, 2,FALSE)</f>
        <v>#REF!</v>
      </c>
      <c r="BM5051" s="191" t="s">
        <v>9948</v>
      </c>
      <c r="BN5051" s="191" t="s">
        <v>3003</v>
      </c>
      <c r="BO5051" s="191" t="s">
        <v>9871</v>
      </c>
      <c r="BU5051" s="191" t="s">
        <v>9948</v>
      </c>
      <c r="BV5051" s="191" t="s">
        <v>3003</v>
      </c>
      <c r="BW5051" s="191" t="s">
        <v>9871</v>
      </c>
    </row>
    <row r="5052" spans="51:75" x14ac:dyDescent="0.3">
      <c r="AY5052" s="251" t="e">
        <f>VLOOKUP(C5052,#REF!, 2,FALSE)</f>
        <v>#REF!</v>
      </c>
      <c r="BM5052" s="191" t="s">
        <v>9949</v>
      </c>
      <c r="BN5052" s="191" t="s">
        <v>3203</v>
      </c>
      <c r="BO5052" s="191" t="s">
        <v>2984</v>
      </c>
      <c r="BU5052" s="191" t="s">
        <v>9949</v>
      </c>
      <c r="BV5052" s="191" t="s">
        <v>3203</v>
      </c>
      <c r="BW5052" s="191" t="s">
        <v>2984</v>
      </c>
    </row>
    <row r="5053" spans="51:75" x14ac:dyDescent="0.3">
      <c r="AY5053" s="251" t="e">
        <f>VLOOKUP(C5053,#REF!, 2,FALSE)</f>
        <v>#REF!</v>
      </c>
      <c r="BM5053" s="191" t="s">
        <v>9950</v>
      </c>
      <c r="BN5053" s="191" t="s">
        <v>3006</v>
      </c>
      <c r="BO5053" s="191" t="s">
        <v>9951</v>
      </c>
      <c r="BU5053" s="191" t="s">
        <v>9950</v>
      </c>
      <c r="BV5053" s="191" t="s">
        <v>3006</v>
      </c>
      <c r="BW5053" s="191" t="s">
        <v>9951</v>
      </c>
    </row>
    <row r="5054" spans="51:75" x14ac:dyDescent="0.3">
      <c r="AY5054" s="251" t="e">
        <f>VLOOKUP(C5054,#REF!, 2,FALSE)</f>
        <v>#REF!</v>
      </c>
      <c r="BM5054" s="191" t="s">
        <v>9952</v>
      </c>
      <c r="BN5054" s="191" t="s">
        <v>929</v>
      </c>
      <c r="BO5054" s="191" t="s">
        <v>9953</v>
      </c>
      <c r="BU5054" s="191" t="s">
        <v>9952</v>
      </c>
      <c r="BV5054" s="191" t="s">
        <v>929</v>
      </c>
      <c r="BW5054" s="191" t="s">
        <v>9953</v>
      </c>
    </row>
    <row r="5055" spans="51:75" x14ac:dyDescent="0.3">
      <c r="AY5055" s="251" t="e">
        <f>VLOOKUP(C5055,#REF!, 2,FALSE)</f>
        <v>#REF!</v>
      </c>
      <c r="BM5055" s="191" t="s">
        <v>9954</v>
      </c>
      <c r="BN5055" s="191" t="s">
        <v>1343</v>
      </c>
      <c r="BO5055" s="191" t="s">
        <v>9955</v>
      </c>
      <c r="BU5055" s="191" t="s">
        <v>9954</v>
      </c>
      <c r="BV5055" s="191" t="s">
        <v>1343</v>
      </c>
      <c r="BW5055" s="191" t="s">
        <v>9955</v>
      </c>
    </row>
    <row r="5056" spans="51:75" x14ac:dyDescent="0.3">
      <c r="AY5056" s="251" t="e">
        <f>VLOOKUP(C5056,#REF!, 2,FALSE)</f>
        <v>#REF!</v>
      </c>
      <c r="BM5056" s="191" t="s">
        <v>9956</v>
      </c>
      <c r="BN5056" s="191" t="s">
        <v>16989</v>
      </c>
      <c r="BO5056" s="191" t="s">
        <v>9957</v>
      </c>
      <c r="BU5056" s="191" t="s">
        <v>9956</v>
      </c>
      <c r="BV5056" s="191" t="s">
        <v>16989</v>
      </c>
      <c r="BW5056" s="191" t="s">
        <v>9957</v>
      </c>
    </row>
    <row r="5057" spans="51:75" x14ac:dyDescent="0.3">
      <c r="AY5057" s="251" t="e">
        <f>VLOOKUP(C5057,#REF!, 2,FALSE)</f>
        <v>#REF!</v>
      </c>
      <c r="BM5057" s="191" t="s">
        <v>9958</v>
      </c>
      <c r="BN5057" s="191" t="s">
        <v>3003</v>
      </c>
      <c r="BO5057" s="191" t="s">
        <v>9959</v>
      </c>
      <c r="BU5057" s="191" t="s">
        <v>9958</v>
      </c>
      <c r="BV5057" s="191" t="s">
        <v>3003</v>
      </c>
      <c r="BW5057" s="191" t="s">
        <v>9959</v>
      </c>
    </row>
    <row r="5058" spans="51:75" x14ac:dyDescent="0.3">
      <c r="AY5058" s="251" t="e">
        <f>VLOOKUP(C5058,#REF!, 2,FALSE)</f>
        <v>#REF!</v>
      </c>
      <c r="BM5058" s="191" t="s">
        <v>9960</v>
      </c>
      <c r="BN5058" s="191" t="s">
        <v>3253</v>
      </c>
      <c r="BO5058" s="191" t="s">
        <v>2984</v>
      </c>
      <c r="BU5058" s="191" t="s">
        <v>9960</v>
      </c>
      <c r="BV5058" s="191" t="s">
        <v>3253</v>
      </c>
      <c r="BW5058" s="191" t="s">
        <v>2984</v>
      </c>
    </row>
    <row r="5059" spans="51:75" x14ac:dyDescent="0.3">
      <c r="AY5059" s="251" t="e">
        <f>VLOOKUP(C5059,#REF!, 2,FALSE)</f>
        <v>#REF!</v>
      </c>
      <c r="BM5059" s="191" t="s">
        <v>9961</v>
      </c>
      <c r="BN5059" s="191" t="s">
        <v>3003</v>
      </c>
      <c r="BO5059" s="191" t="s">
        <v>2984</v>
      </c>
      <c r="BU5059" s="191" t="s">
        <v>9961</v>
      </c>
      <c r="BV5059" s="191" t="s">
        <v>3003</v>
      </c>
      <c r="BW5059" s="191" t="s">
        <v>2984</v>
      </c>
    </row>
    <row r="5060" spans="51:75" x14ac:dyDescent="0.3">
      <c r="AY5060" s="251" t="e">
        <f>VLOOKUP(C5060,#REF!, 2,FALSE)</f>
        <v>#REF!</v>
      </c>
      <c r="BM5060" s="191" t="s">
        <v>9962</v>
      </c>
      <c r="BN5060" s="191" t="s">
        <v>3006</v>
      </c>
      <c r="BO5060" s="191" t="s">
        <v>2984</v>
      </c>
      <c r="BU5060" s="191" t="s">
        <v>9962</v>
      </c>
      <c r="BV5060" s="191" t="s">
        <v>3006</v>
      </c>
      <c r="BW5060" s="191" t="s">
        <v>2984</v>
      </c>
    </row>
    <row r="5061" spans="51:75" x14ac:dyDescent="0.3">
      <c r="AY5061" s="251" t="e">
        <f>VLOOKUP(C5061,#REF!, 2,FALSE)</f>
        <v>#REF!</v>
      </c>
      <c r="BM5061" s="191" t="s">
        <v>9963</v>
      </c>
      <c r="BN5061" s="191" t="s">
        <v>3203</v>
      </c>
      <c r="BO5061" s="191" t="s">
        <v>4001</v>
      </c>
      <c r="BU5061" s="191" t="s">
        <v>9963</v>
      </c>
      <c r="BV5061" s="191" t="s">
        <v>3203</v>
      </c>
      <c r="BW5061" s="191" t="s">
        <v>4001</v>
      </c>
    </row>
    <row r="5062" spans="51:75" x14ac:dyDescent="0.3">
      <c r="AY5062" s="251" t="e">
        <f>VLOOKUP(C5062,#REF!, 2,FALSE)</f>
        <v>#REF!</v>
      </c>
      <c r="BM5062" s="191" t="s">
        <v>9964</v>
      </c>
      <c r="BN5062" s="191" t="s">
        <v>1014</v>
      </c>
      <c r="BO5062" s="191" t="s">
        <v>4853</v>
      </c>
      <c r="BU5062" s="191" t="s">
        <v>9964</v>
      </c>
      <c r="BV5062" s="191" t="s">
        <v>1014</v>
      </c>
      <c r="BW5062" s="191" t="s">
        <v>4853</v>
      </c>
    </row>
    <row r="5063" spans="51:75" x14ac:dyDescent="0.3">
      <c r="AY5063" s="251" t="e">
        <f>VLOOKUP(C5063,#REF!, 2,FALSE)</f>
        <v>#REF!</v>
      </c>
      <c r="BM5063" s="191" t="s">
        <v>9965</v>
      </c>
      <c r="BN5063" s="191" t="s">
        <v>3203</v>
      </c>
      <c r="BO5063" s="191" t="s">
        <v>2984</v>
      </c>
      <c r="BU5063" s="191" t="s">
        <v>9965</v>
      </c>
      <c r="BV5063" s="191" t="s">
        <v>3203</v>
      </c>
      <c r="BW5063" s="191" t="s">
        <v>2984</v>
      </c>
    </row>
    <row r="5064" spans="51:75" x14ac:dyDescent="0.3">
      <c r="AY5064" s="251" t="e">
        <f>VLOOKUP(C5064,#REF!, 2,FALSE)</f>
        <v>#REF!</v>
      </c>
      <c r="BM5064" s="191" t="s">
        <v>1774</v>
      </c>
      <c r="BN5064" s="191" t="s">
        <v>3203</v>
      </c>
      <c r="BO5064" s="191" t="s">
        <v>4355</v>
      </c>
      <c r="BU5064" s="191" t="s">
        <v>1774</v>
      </c>
      <c r="BV5064" s="191" t="s">
        <v>3203</v>
      </c>
      <c r="BW5064" s="191" t="s">
        <v>4355</v>
      </c>
    </row>
    <row r="5065" spans="51:75" x14ac:dyDescent="0.3">
      <c r="AY5065" s="251" t="e">
        <f>VLOOKUP(C5065,#REF!, 2,FALSE)</f>
        <v>#REF!</v>
      </c>
      <c r="BM5065" s="191" t="s">
        <v>9966</v>
      </c>
      <c r="BN5065" s="191" t="s">
        <v>1343</v>
      </c>
      <c r="BO5065" s="191" t="s">
        <v>9967</v>
      </c>
      <c r="BU5065" s="191" t="s">
        <v>9966</v>
      </c>
      <c r="BV5065" s="191" t="s">
        <v>1343</v>
      </c>
      <c r="BW5065" s="191" t="s">
        <v>9967</v>
      </c>
    </row>
    <row r="5066" spans="51:75" x14ac:dyDescent="0.3">
      <c r="AY5066" s="251" t="e">
        <f>VLOOKUP(C5066,#REF!, 2,FALSE)</f>
        <v>#REF!</v>
      </c>
      <c r="BM5066" s="191" t="s">
        <v>9968</v>
      </c>
      <c r="BN5066" s="191" t="s">
        <v>1270</v>
      </c>
      <c r="BO5066" s="191" t="s">
        <v>9969</v>
      </c>
      <c r="BU5066" s="191" t="s">
        <v>9968</v>
      </c>
      <c r="BV5066" s="191" t="s">
        <v>1270</v>
      </c>
      <c r="BW5066" s="191" t="s">
        <v>9969</v>
      </c>
    </row>
    <row r="5067" spans="51:75" x14ac:dyDescent="0.3">
      <c r="AY5067" s="251" t="e">
        <f>VLOOKUP(C5067,#REF!, 2,FALSE)</f>
        <v>#REF!</v>
      </c>
      <c r="BM5067" s="191" t="s">
        <v>9970</v>
      </c>
      <c r="BN5067" s="191" t="s">
        <v>620</v>
      </c>
      <c r="BO5067" s="191" t="s">
        <v>2372</v>
      </c>
      <c r="BU5067" s="191" t="s">
        <v>9970</v>
      </c>
      <c r="BV5067" s="191" t="s">
        <v>620</v>
      </c>
      <c r="BW5067" s="191" t="s">
        <v>2372</v>
      </c>
    </row>
    <row r="5068" spans="51:75" x14ac:dyDescent="0.3">
      <c r="AY5068" s="251" t="e">
        <f>VLOOKUP(C5068,#REF!, 2,FALSE)</f>
        <v>#REF!</v>
      </c>
      <c r="BM5068" s="191" t="s">
        <v>9971</v>
      </c>
      <c r="BN5068" s="191" t="s">
        <v>1446</v>
      </c>
      <c r="BO5068" s="191" t="s">
        <v>2548</v>
      </c>
      <c r="BU5068" s="191" t="s">
        <v>9971</v>
      </c>
      <c r="BV5068" s="191" t="s">
        <v>1446</v>
      </c>
      <c r="BW5068" s="191" t="s">
        <v>2548</v>
      </c>
    </row>
    <row r="5069" spans="51:75" x14ac:dyDescent="0.3">
      <c r="AY5069" s="251" t="e">
        <f>VLOOKUP(C5069,#REF!, 2,FALSE)</f>
        <v>#REF!</v>
      </c>
      <c r="BM5069" s="191" t="s">
        <v>1775</v>
      </c>
      <c r="BN5069" s="191" t="s">
        <v>663</v>
      </c>
      <c r="BO5069" s="191" t="s">
        <v>9972</v>
      </c>
      <c r="BU5069" s="191" t="s">
        <v>1775</v>
      </c>
      <c r="BV5069" s="191" t="s">
        <v>663</v>
      </c>
      <c r="BW5069" s="191" t="s">
        <v>9972</v>
      </c>
    </row>
    <row r="5070" spans="51:75" x14ac:dyDescent="0.3">
      <c r="AY5070" s="251" t="e">
        <f>VLOOKUP(C5070,#REF!, 2,FALSE)</f>
        <v>#REF!</v>
      </c>
      <c r="BM5070" s="191" t="s">
        <v>1776</v>
      </c>
      <c r="BN5070" s="191" t="s">
        <v>637</v>
      </c>
      <c r="BO5070" s="191" t="s">
        <v>9973</v>
      </c>
      <c r="BU5070" s="191" t="s">
        <v>1776</v>
      </c>
      <c r="BV5070" s="191" t="s">
        <v>637</v>
      </c>
      <c r="BW5070" s="191" t="s">
        <v>9973</v>
      </c>
    </row>
    <row r="5071" spans="51:75" x14ac:dyDescent="0.3">
      <c r="AY5071" s="251" t="e">
        <f>VLOOKUP(C5071,#REF!, 2,FALSE)</f>
        <v>#REF!</v>
      </c>
      <c r="BM5071" s="191" t="s">
        <v>9975</v>
      </c>
      <c r="BN5071" s="191" t="s">
        <v>3003</v>
      </c>
      <c r="BO5071" s="191" t="s">
        <v>6594</v>
      </c>
      <c r="BU5071" s="191" t="s">
        <v>9975</v>
      </c>
      <c r="BV5071" s="191" t="s">
        <v>3003</v>
      </c>
      <c r="BW5071" s="191" t="s">
        <v>6594</v>
      </c>
    </row>
    <row r="5072" spans="51:75" x14ac:dyDescent="0.3">
      <c r="AY5072" s="251" t="e">
        <f>VLOOKUP(C5072,#REF!, 2,FALSE)</f>
        <v>#REF!</v>
      </c>
      <c r="BM5072" s="191" t="s">
        <v>9976</v>
      </c>
      <c r="BN5072" s="191" t="s">
        <v>2980</v>
      </c>
      <c r="BO5072" s="191" t="s">
        <v>9977</v>
      </c>
      <c r="BU5072" s="191" t="s">
        <v>9976</v>
      </c>
      <c r="BV5072" s="191" t="s">
        <v>2980</v>
      </c>
      <c r="BW5072" s="191" t="s">
        <v>9977</v>
      </c>
    </row>
    <row r="5073" spans="51:75" x14ac:dyDescent="0.3">
      <c r="AY5073" s="251" t="e">
        <f>VLOOKUP(C5073,#REF!, 2,FALSE)</f>
        <v>#REF!</v>
      </c>
      <c r="BM5073" s="191" t="s">
        <v>9978</v>
      </c>
      <c r="BN5073" s="191" t="s">
        <v>800</v>
      </c>
      <c r="BO5073" s="191" t="s">
        <v>8020</v>
      </c>
      <c r="BU5073" s="191" t="s">
        <v>9978</v>
      </c>
      <c r="BV5073" s="191" t="s">
        <v>800</v>
      </c>
      <c r="BW5073" s="191" t="s">
        <v>8020</v>
      </c>
    </row>
    <row r="5074" spans="51:75" x14ac:dyDescent="0.3">
      <c r="AY5074" s="251" t="e">
        <f>VLOOKUP(C5074,#REF!, 2,FALSE)</f>
        <v>#REF!</v>
      </c>
      <c r="BM5074" s="191" t="s">
        <v>1796</v>
      </c>
      <c r="BN5074" s="191" t="s">
        <v>618</v>
      </c>
      <c r="BO5074" s="191" t="s">
        <v>3709</v>
      </c>
      <c r="BU5074" s="191" t="s">
        <v>1796</v>
      </c>
      <c r="BV5074" s="191" t="s">
        <v>618</v>
      </c>
      <c r="BW5074" s="191" t="s">
        <v>3709</v>
      </c>
    </row>
    <row r="5075" spans="51:75" x14ac:dyDescent="0.3">
      <c r="AY5075" s="251" t="e">
        <f>VLOOKUP(C5075,#REF!, 2,FALSE)</f>
        <v>#REF!</v>
      </c>
      <c r="BM5075" s="191" t="s">
        <v>9979</v>
      </c>
      <c r="BN5075" s="191" t="s">
        <v>664</v>
      </c>
      <c r="BO5075" s="191" t="s">
        <v>4512</v>
      </c>
      <c r="BU5075" s="191" t="s">
        <v>9979</v>
      </c>
      <c r="BV5075" s="191" t="s">
        <v>664</v>
      </c>
      <c r="BW5075" s="191" t="s">
        <v>4512</v>
      </c>
    </row>
    <row r="5076" spans="51:75" x14ac:dyDescent="0.3">
      <c r="AY5076" s="251" t="e">
        <f>VLOOKUP(C5076,#REF!, 2,FALSE)</f>
        <v>#REF!</v>
      </c>
      <c r="BM5076" s="191" t="s">
        <v>9980</v>
      </c>
      <c r="BN5076" s="191" t="s">
        <v>632</v>
      </c>
      <c r="BO5076" s="191" t="s">
        <v>6649</v>
      </c>
      <c r="BU5076" s="191" t="s">
        <v>9980</v>
      </c>
      <c r="BV5076" s="191" t="s">
        <v>632</v>
      </c>
      <c r="BW5076" s="191" t="s">
        <v>6649</v>
      </c>
    </row>
    <row r="5077" spans="51:75" x14ac:dyDescent="0.3">
      <c r="AY5077" s="251" t="e">
        <f>VLOOKUP(C5077,#REF!, 2,FALSE)</f>
        <v>#REF!</v>
      </c>
      <c r="BM5077" s="191" t="s">
        <v>1797</v>
      </c>
      <c r="BN5077" s="191" t="s">
        <v>3203</v>
      </c>
      <c r="BO5077" s="191" t="s">
        <v>9981</v>
      </c>
      <c r="BU5077" s="191" t="s">
        <v>1797</v>
      </c>
      <c r="BV5077" s="191" t="s">
        <v>3203</v>
      </c>
      <c r="BW5077" s="191" t="s">
        <v>9981</v>
      </c>
    </row>
    <row r="5078" spans="51:75" x14ac:dyDescent="0.3">
      <c r="AY5078" s="251" t="e">
        <f>VLOOKUP(C5078,#REF!, 2,FALSE)</f>
        <v>#REF!</v>
      </c>
      <c r="BM5078" s="191" t="s">
        <v>9982</v>
      </c>
      <c r="BN5078" s="191" t="s">
        <v>668</v>
      </c>
      <c r="BO5078" s="191" t="s">
        <v>9983</v>
      </c>
      <c r="BU5078" s="191" t="s">
        <v>9982</v>
      </c>
      <c r="BV5078" s="191" t="s">
        <v>668</v>
      </c>
      <c r="BW5078" s="191" t="s">
        <v>9983</v>
      </c>
    </row>
    <row r="5079" spans="51:75" x14ac:dyDescent="0.3">
      <c r="AY5079" s="251" t="e">
        <f>VLOOKUP(C5079,#REF!, 2,FALSE)</f>
        <v>#REF!</v>
      </c>
      <c r="BM5079" s="191" t="s">
        <v>1798</v>
      </c>
      <c r="BN5079" s="191" t="s">
        <v>3203</v>
      </c>
      <c r="BO5079" s="191" t="s">
        <v>9984</v>
      </c>
      <c r="BU5079" s="191" t="s">
        <v>1798</v>
      </c>
      <c r="BV5079" s="191" t="s">
        <v>3203</v>
      </c>
      <c r="BW5079" s="191" t="s">
        <v>9984</v>
      </c>
    </row>
    <row r="5080" spans="51:75" x14ac:dyDescent="0.3">
      <c r="AY5080" s="251" t="e">
        <f>VLOOKUP(C5080,#REF!, 2,FALSE)</f>
        <v>#REF!</v>
      </c>
      <c r="BM5080" s="191" t="s">
        <v>9985</v>
      </c>
      <c r="BN5080" s="191" t="s">
        <v>3253</v>
      </c>
      <c r="BO5080" s="191" t="s">
        <v>9986</v>
      </c>
      <c r="BU5080" s="191" t="s">
        <v>9985</v>
      </c>
      <c r="BV5080" s="191" t="s">
        <v>3253</v>
      </c>
      <c r="BW5080" s="191" t="s">
        <v>9986</v>
      </c>
    </row>
    <row r="5081" spans="51:75" x14ac:dyDescent="0.3">
      <c r="AY5081" s="251" t="e">
        <f>VLOOKUP(C5081,#REF!, 2,FALSE)</f>
        <v>#REF!</v>
      </c>
      <c r="BM5081" s="191" t="s">
        <v>9987</v>
      </c>
      <c r="BN5081" s="191" t="s">
        <v>3203</v>
      </c>
      <c r="BO5081" s="191" t="s">
        <v>6540</v>
      </c>
      <c r="BU5081" s="191" t="s">
        <v>9987</v>
      </c>
      <c r="BV5081" s="191" t="s">
        <v>3203</v>
      </c>
      <c r="BW5081" s="191" t="s">
        <v>6540</v>
      </c>
    </row>
    <row r="5082" spans="51:75" x14ac:dyDescent="0.3">
      <c r="AY5082" s="251" t="e">
        <f>VLOOKUP(C5082,#REF!, 2,FALSE)</f>
        <v>#REF!</v>
      </c>
      <c r="BM5082" s="191" t="s">
        <v>9988</v>
      </c>
      <c r="BN5082" s="191" t="s">
        <v>1273</v>
      </c>
      <c r="BO5082" s="191" t="s">
        <v>8161</v>
      </c>
      <c r="BU5082" s="191" t="s">
        <v>9988</v>
      </c>
      <c r="BV5082" s="191" t="s">
        <v>1273</v>
      </c>
      <c r="BW5082" s="191" t="s">
        <v>8161</v>
      </c>
    </row>
    <row r="5083" spans="51:75" x14ac:dyDescent="0.3">
      <c r="AY5083" s="251" t="e">
        <f>VLOOKUP(C5083,#REF!, 2,FALSE)</f>
        <v>#REF!</v>
      </c>
      <c r="BM5083" s="191" t="s">
        <v>1799</v>
      </c>
      <c r="BN5083" s="191" t="s">
        <v>3006</v>
      </c>
      <c r="BO5083" s="191" t="s">
        <v>9989</v>
      </c>
      <c r="BU5083" s="191" t="s">
        <v>1799</v>
      </c>
      <c r="BV5083" s="191" t="s">
        <v>3006</v>
      </c>
      <c r="BW5083" s="191" t="s">
        <v>9989</v>
      </c>
    </row>
    <row r="5084" spans="51:75" x14ac:dyDescent="0.3">
      <c r="AY5084" s="251" t="e">
        <f>VLOOKUP(C5084,#REF!, 2,FALSE)</f>
        <v>#REF!</v>
      </c>
      <c r="BM5084" s="191" t="s">
        <v>9990</v>
      </c>
      <c r="BN5084" s="191" t="s">
        <v>3203</v>
      </c>
      <c r="BO5084" s="191" t="s">
        <v>1328</v>
      </c>
      <c r="BU5084" s="191" t="s">
        <v>9990</v>
      </c>
      <c r="BV5084" s="191" t="s">
        <v>3203</v>
      </c>
      <c r="BW5084" s="191" t="s">
        <v>1328</v>
      </c>
    </row>
    <row r="5085" spans="51:75" x14ac:dyDescent="0.3">
      <c r="AY5085" s="251" t="e">
        <f>VLOOKUP(C5085,#REF!, 2,FALSE)</f>
        <v>#REF!</v>
      </c>
      <c r="BM5085" s="191" t="s">
        <v>1800</v>
      </c>
      <c r="BN5085" s="191" t="s">
        <v>3003</v>
      </c>
      <c r="BO5085" s="191" t="s">
        <v>2097</v>
      </c>
      <c r="BU5085" s="191" t="s">
        <v>1800</v>
      </c>
      <c r="BV5085" s="191" t="s">
        <v>3003</v>
      </c>
      <c r="BW5085" s="191" t="s">
        <v>2097</v>
      </c>
    </row>
    <row r="5086" spans="51:75" x14ac:dyDescent="0.3">
      <c r="AY5086" s="251" t="e">
        <f>VLOOKUP(C5086,#REF!, 2,FALSE)</f>
        <v>#REF!</v>
      </c>
      <c r="BM5086" s="191" t="s">
        <v>9991</v>
      </c>
      <c r="BN5086" s="191" t="s">
        <v>3203</v>
      </c>
      <c r="BO5086" s="191" t="s">
        <v>2984</v>
      </c>
      <c r="BU5086" s="191" t="s">
        <v>9991</v>
      </c>
      <c r="BV5086" s="191" t="s">
        <v>3203</v>
      </c>
      <c r="BW5086" s="191" t="s">
        <v>2984</v>
      </c>
    </row>
    <row r="5087" spans="51:75" x14ac:dyDescent="0.3">
      <c r="AY5087" s="251" t="e">
        <f>VLOOKUP(C5087,#REF!, 2,FALSE)</f>
        <v>#REF!</v>
      </c>
      <c r="BM5087" s="191" t="s">
        <v>9992</v>
      </c>
      <c r="BN5087" s="191" t="s">
        <v>1280</v>
      </c>
      <c r="BO5087" s="191" t="s">
        <v>9993</v>
      </c>
      <c r="BU5087" s="191" t="s">
        <v>9992</v>
      </c>
      <c r="BV5087" s="191" t="s">
        <v>1280</v>
      </c>
      <c r="BW5087" s="191" t="s">
        <v>9993</v>
      </c>
    </row>
    <row r="5088" spans="51:75" x14ac:dyDescent="0.3">
      <c r="AY5088" s="251" t="e">
        <f>VLOOKUP(C5088,#REF!, 2,FALSE)</f>
        <v>#REF!</v>
      </c>
      <c r="BM5088" s="191" t="s">
        <v>9994</v>
      </c>
      <c r="BN5088" s="191" t="s">
        <v>3006</v>
      </c>
      <c r="BO5088" s="191" t="s">
        <v>9995</v>
      </c>
      <c r="BU5088" s="191" t="s">
        <v>9994</v>
      </c>
      <c r="BV5088" s="191" t="s">
        <v>3006</v>
      </c>
      <c r="BW5088" s="191" t="s">
        <v>9995</v>
      </c>
    </row>
    <row r="5089" spans="51:75" x14ac:dyDescent="0.3">
      <c r="AY5089" s="251" t="e">
        <f>VLOOKUP(C5089,#REF!, 2,FALSE)</f>
        <v>#REF!</v>
      </c>
      <c r="BM5089" s="191" t="s">
        <v>9996</v>
      </c>
      <c r="BN5089" s="191" t="s">
        <v>803</v>
      </c>
      <c r="BO5089" s="191" t="s">
        <v>6175</v>
      </c>
      <c r="BU5089" s="191" t="s">
        <v>9996</v>
      </c>
      <c r="BV5089" s="191" t="s">
        <v>803</v>
      </c>
      <c r="BW5089" s="191" t="s">
        <v>6175</v>
      </c>
    </row>
    <row r="5090" spans="51:75" x14ac:dyDescent="0.3">
      <c r="AY5090" s="251" t="e">
        <f>VLOOKUP(C5090,#REF!, 2,FALSE)</f>
        <v>#REF!</v>
      </c>
      <c r="BM5090" s="191" t="s">
        <v>9997</v>
      </c>
      <c r="BN5090" s="191" t="s">
        <v>640</v>
      </c>
      <c r="BO5090" s="191" t="s">
        <v>9998</v>
      </c>
      <c r="BU5090" s="191" t="s">
        <v>9997</v>
      </c>
      <c r="BV5090" s="191" t="s">
        <v>640</v>
      </c>
      <c r="BW5090" s="191" t="s">
        <v>9998</v>
      </c>
    </row>
    <row r="5091" spans="51:75" x14ac:dyDescent="0.3">
      <c r="AY5091" s="251" t="e">
        <f>VLOOKUP(C5091,#REF!, 2,FALSE)</f>
        <v>#REF!</v>
      </c>
      <c r="BM5091" s="191" t="s">
        <v>9999</v>
      </c>
      <c r="BN5091" s="191" t="s">
        <v>1497</v>
      </c>
      <c r="BO5091" s="191" t="s">
        <v>3079</v>
      </c>
      <c r="BU5091" s="191" t="s">
        <v>9999</v>
      </c>
      <c r="BV5091" s="191" t="s">
        <v>1497</v>
      </c>
      <c r="BW5091" s="191" t="s">
        <v>3079</v>
      </c>
    </row>
    <row r="5092" spans="51:75" x14ac:dyDescent="0.3">
      <c r="AY5092" s="251" t="e">
        <f>VLOOKUP(C5092,#REF!, 2,FALSE)</f>
        <v>#REF!</v>
      </c>
      <c r="BM5092" s="191" t="s">
        <v>10000</v>
      </c>
      <c r="BN5092" s="191" t="s">
        <v>804</v>
      </c>
      <c r="BO5092" s="191" t="s">
        <v>10001</v>
      </c>
      <c r="BU5092" s="191" t="s">
        <v>10000</v>
      </c>
      <c r="BV5092" s="191" t="s">
        <v>804</v>
      </c>
      <c r="BW5092" s="191" t="s">
        <v>10001</v>
      </c>
    </row>
    <row r="5093" spans="51:75" x14ac:dyDescent="0.3">
      <c r="AY5093" s="251" t="e">
        <f>VLOOKUP(C5093,#REF!, 2,FALSE)</f>
        <v>#REF!</v>
      </c>
      <c r="BM5093" s="191" t="s">
        <v>10002</v>
      </c>
      <c r="BN5093" s="191" t="s">
        <v>781</v>
      </c>
      <c r="BO5093" s="191" t="s">
        <v>639</v>
      </c>
      <c r="BU5093" s="191" t="s">
        <v>10002</v>
      </c>
      <c r="BV5093" s="191" t="s">
        <v>781</v>
      </c>
      <c r="BW5093" s="191" t="s">
        <v>639</v>
      </c>
    </row>
    <row r="5094" spans="51:75" x14ac:dyDescent="0.3">
      <c r="AY5094" s="251" t="e">
        <f>VLOOKUP(C5094,#REF!, 2,FALSE)</f>
        <v>#REF!</v>
      </c>
      <c r="BM5094" s="191" t="s">
        <v>10003</v>
      </c>
      <c r="BN5094" s="191" t="s">
        <v>1071</v>
      </c>
      <c r="BO5094" s="191" t="s">
        <v>1449</v>
      </c>
      <c r="BU5094" s="191" t="s">
        <v>10003</v>
      </c>
      <c r="BV5094" s="191" t="s">
        <v>1071</v>
      </c>
      <c r="BW5094" s="191" t="s">
        <v>1449</v>
      </c>
    </row>
    <row r="5095" spans="51:75" x14ac:dyDescent="0.3">
      <c r="AY5095" s="251" t="e">
        <f>VLOOKUP(C5095,#REF!, 2,FALSE)</f>
        <v>#REF!</v>
      </c>
      <c r="BM5095" s="191" t="s">
        <v>10004</v>
      </c>
      <c r="BN5095" s="191" t="s">
        <v>662</v>
      </c>
      <c r="BO5095" s="191" t="s">
        <v>10005</v>
      </c>
      <c r="BU5095" s="191" t="s">
        <v>10004</v>
      </c>
      <c r="BV5095" s="191" t="s">
        <v>662</v>
      </c>
      <c r="BW5095" s="191" t="s">
        <v>10005</v>
      </c>
    </row>
    <row r="5096" spans="51:75" x14ac:dyDescent="0.3">
      <c r="AY5096" s="251" t="e">
        <f>VLOOKUP(C5096,#REF!, 2,FALSE)</f>
        <v>#REF!</v>
      </c>
      <c r="BM5096" s="191" t="s">
        <v>10006</v>
      </c>
      <c r="BN5096" s="191" t="s">
        <v>668</v>
      </c>
      <c r="BO5096" s="191" t="s">
        <v>6816</v>
      </c>
      <c r="BU5096" s="191" t="s">
        <v>10006</v>
      </c>
      <c r="BV5096" s="191" t="s">
        <v>668</v>
      </c>
      <c r="BW5096" s="191" t="s">
        <v>6816</v>
      </c>
    </row>
    <row r="5097" spans="51:75" x14ac:dyDescent="0.3">
      <c r="AY5097" s="251" t="e">
        <f>VLOOKUP(C5097,#REF!, 2,FALSE)</f>
        <v>#REF!</v>
      </c>
      <c r="BM5097" s="191" t="s">
        <v>10007</v>
      </c>
      <c r="BN5097" s="191" t="s">
        <v>16989</v>
      </c>
      <c r="BO5097" s="191" t="s">
        <v>10008</v>
      </c>
      <c r="BU5097" s="191" t="s">
        <v>10007</v>
      </c>
      <c r="BV5097" s="191" t="s">
        <v>16989</v>
      </c>
      <c r="BW5097" s="191" t="s">
        <v>10008</v>
      </c>
    </row>
    <row r="5098" spans="51:75" x14ac:dyDescent="0.3">
      <c r="AY5098" s="251" t="e">
        <f>VLOOKUP(C5098,#REF!, 2,FALSE)</f>
        <v>#REF!</v>
      </c>
      <c r="BM5098" s="191" t="s">
        <v>10010</v>
      </c>
      <c r="BN5098" s="191" t="s">
        <v>632</v>
      </c>
      <c r="BO5098" s="191" t="s">
        <v>2064</v>
      </c>
      <c r="BU5098" s="191" t="s">
        <v>10010</v>
      </c>
      <c r="BV5098" s="191" t="s">
        <v>632</v>
      </c>
      <c r="BW5098" s="191" t="s">
        <v>2064</v>
      </c>
    </row>
    <row r="5099" spans="51:75" x14ac:dyDescent="0.3">
      <c r="AY5099" s="251" t="e">
        <f>VLOOKUP(C5099,#REF!, 2,FALSE)</f>
        <v>#REF!</v>
      </c>
      <c r="BM5099" s="191" t="s">
        <v>331</v>
      </c>
      <c r="BN5099" s="191" t="s">
        <v>2984</v>
      </c>
      <c r="BO5099" s="191" t="s">
        <v>2984</v>
      </c>
      <c r="BU5099" s="191" t="s">
        <v>331</v>
      </c>
      <c r="BV5099" s="191" t="s">
        <v>2984</v>
      </c>
      <c r="BW5099" s="191" t="s">
        <v>2984</v>
      </c>
    </row>
    <row r="5100" spans="51:75" x14ac:dyDescent="0.3">
      <c r="AY5100" s="251" t="e">
        <f>VLOOKUP(C5100,#REF!, 2,FALSE)</f>
        <v>#REF!</v>
      </c>
      <c r="BM5100" s="191" t="s">
        <v>10011</v>
      </c>
      <c r="BN5100" s="191" t="s">
        <v>2984</v>
      </c>
      <c r="BO5100" s="191" t="s">
        <v>1063</v>
      </c>
      <c r="BU5100" s="191" t="s">
        <v>10011</v>
      </c>
      <c r="BV5100" s="191" t="s">
        <v>2984</v>
      </c>
      <c r="BW5100" s="191" t="s">
        <v>1063</v>
      </c>
    </row>
    <row r="5101" spans="51:75" x14ac:dyDescent="0.3">
      <c r="AY5101" s="251" t="e">
        <f>VLOOKUP(C5101,#REF!, 2,FALSE)</f>
        <v>#REF!</v>
      </c>
      <c r="BM5101" s="191" t="s">
        <v>10012</v>
      </c>
      <c r="BN5101" s="191" t="s">
        <v>16989</v>
      </c>
      <c r="BO5101" s="191" t="s">
        <v>2875</v>
      </c>
      <c r="BU5101" s="191" t="s">
        <v>10012</v>
      </c>
      <c r="BV5101" s="191" t="s">
        <v>16989</v>
      </c>
      <c r="BW5101" s="191" t="s">
        <v>2875</v>
      </c>
    </row>
    <row r="5102" spans="51:75" x14ac:dyDescent="0.3">
      <c r="AY5102" s="251" t="e">
        <f>VLOOKUP(C5102,#REF!, 2,FALSE)</f>
        <v>#REF!</v>
      </c>
      <c r="BM5102" s="191" t="s">
        <v>10013</v>
      </c>
      <c r="BN5102" s="191" t="s">
        <v>2984</v>
      </c>
      <c r="BO5102" s="191" t="s">
        <v>2984</v>
      </c>
      <c r="BU5102" s="191" t="s">
        <v>10013</v>
      </c>
      <c r="BV5102" s="191" t="s">
        <v>2984</v>
      </c>
      <c r="BW5102" s="191" t="s">
        <v>2984</v>
      </c>
    </row>
    <row r="5103" spans="51:75" x14ac:dyDescent="0.3">
      <c r="AY5103" s="251" t="e">
        <f>VLOOKUP(C5103,#REF!, 2,FALSE)</f>
        <v>#REF!</v>
      </c>
      <c r="BM5103" s="191" t="s">
        <v>10014</v>
      </c>
      <c r="BN5103" s="191" t="s">
        <v>16989</v>
      </c>
      <c r="BO5103" s="191" t="s">
        <v>10015</v>
      </c>
      <c r="BU5103" s="191" t="s">
        <v>10014</v>
      </c>
      <c r="BV5103" s="191" t="s">
        <v>16989</v>
      </c>
      <c r="BW5103" s="191" t="s">
        <v>10015</v>
      </c>
    </row>
    <row r="5104" spans="51:75" x14ac:dyDescent="0.3">
      <c r="AY5104" s="251" t="e">
        <f>VLOOKUP(C5104,#REF!, 2,FALSE)</f>
        <v>#REF!</v>
      </c>
      <c r="BM5104" s="191" t="s">
        <v>10016</v>
      </c>
      <c r="BN5104" s="191" t="s">
        <v>2984</v>
      </c>
      <c r="BO5104" s="191" t="s">
        <v>10017</v>
      </c>
      <c r="BU5104" s="191" t="s">
        <v>10016</v>
      </c>
      <c r="BV5104" s="191" t="s">
        <v>2984</v>
      </c>
      <c r="BW5104" s="191" t="s">
        <v>10017</v>
      </c>
    </row>
    <row r="5105" spans="51:75" x14ac:dyDescent="0.3">
      <c r="AY5105" s="251" t="e">
        <f>VLOOKUP(C5105,#REF!, 2,FALSE)</f>
        <v>#REF!</v>
      </c>
      <c r="BM5105" s="191" t="s">
        <v>10018</v>
      </c>
      <c r="BN5105" s="191" t="s">
        <v>2984</v>
      </c>
      <c r="BO5105" s="191" t="s">
        <v>1792</v>
      </c>
      <c r="BU5105" s="191" t="s">
        <v>10018</v>
      </c>
      <c r="BV5105" s="191" t="s">
        <v>2984</v>
      </c>
      <c r="BW5105" s="191" t="s">
        <v>1792</v>
      </c>
    </row>
    <row r="5106" spans="51:75" x14ac:dyDescent="0.3">
      <c r="AY5106" s="251" t="e">
        <f>VLOOKUP(C5106,#REF!, 2,FALSE)</f>
        <v>#REF!</v>
      </c>
      <c r="BM5106" s="191" t="s">
        <v>10019</v>
      </c>
      <c r="BN5106" s="191" t="s">
        <v>842</v>
      </c>
      <c r="BO5106" s="191" t="s">
        <v>1387</v>
      </c>
      <c r="BU5106" s="191" t="s">
        <v>10019</v>
      </c>
      <c r="BV5106" s="191" t="s">
        <v>842</v>
      </c>
      <c r="BW5106" s="191" t="s">
        <v>1387</v>
      </c>
    </row>
    <row r="5107" spans="51:75" x14ac:dyDescent="0.3">
      <c r="AY5107" s="251" t="e">
        <f>VLOOKUP(C5107,#REF!, 2,FALSE)</f>
        <v>#REF!</v>
      </c>
      <c r="BM5107" s="191" t="s">
        <v>10020</v>
      </c>
      <c r="BN5107" s="191" t="s">
        <v>929</v>
      </c>
      <c r="BO5107" s="191" t="s">
        <v>2297</v>
      </c>
      <c r="BU5107" s="191" t="s">
        <v>10020</v>
      </c>
      <c r="BV5107" s="191" t="s">
        <v>929</v>
      </c>
      <c r="BW5107" s="191" t="s">
        <v>2297</v>
      </c>
    </row>
    <row r="5108" spans="51:75" x14ac:dyDescent="0.3">
      <c r="AY5108" s="251" t="e">
        <f>VLOOKUP(C5108,#REF!, 2,FALSE)</f>
        <v>#REF!</v>
      </c>
      <c r="BM5108" s="191" t="s">
        <v>10021</v>
      </c>
      <c r="BN5108" s="191" t="s">
        <v>2984</v>
      </c>
      <c r="BO5108" s="191" t="s">
        <v>2984</v>
      </c>
      <c r="BU5108" s="191" t="s">
        <v>10021</v>
      </c>
      <c r="BV5108" s="191" t="s">
        <v>2984</v>
      </c>
      <c r="BW5108" s="191" t="s">
        <v>2984</v>
      </c>
    </row>
    <row r="5109" spans="51:75" x14ac:dyDescent="0.3">
      <c r="AY5109" s="251" t="e">
        <f>VLOOKUP(C5109,#REF!, 2,FALSE)</f>
        <v>#REF!</v>
      </c>
      <c r="BM5109" s="191" t="s">
        <v>10022</v>
      </c>
      <c r="BN5109" s="191" t="s">
        <v>2984</v>
      </c>
      <c r="BO5109" s="191" t="s">
        <v>915</v>
      </c>
      <c r="BU5109" s="191" t="s">
        <v>10022</v>
      </c>
      <c r="BV5109" s="191" t="s">
        <v>2984</v>
      </c>
      <c r="BW5109" s="191" t="s">
        <v>915</v>
      </c>
    </row>
    <row r="5110" spans="51:75" x14ac:dyDescent="0.3">
      <c r="AY5110" s="251" t="e">
        <f>VLOOKUP(C5110,#REF!, 2,FALSE)</f>
        <v>#REF!</v>
      </c>
      <c r="BM5110" s="191" t="s">
        <v>1803</v>
      </c>
      <c r="BN5110" s="191" t="s">
        <v>2984</v>
      </c>
      <c r="BO5110" s="191" t="s">
        <v>6780</v>
      </c>
      <c r="BU5110" s="191" t="s">
        <v>1803</v>
      </c>
      <c r="BV5110" s="191" t="s">
        <v>2984</v>
      </c>
      <c r="BW5110" s="191" t="s">
        <v>6780</v>
      </c>
    </row>
    <row r="5111" spans="51:75" x14ac:dyDescent="0.3">
      <c r="AY5111" s="251" t="e">
        <f>VLOOKUP(C5111,#REF!, 2,FALSE)</f>
        <v>#REF!</v>
      </c>
      <c r="BM5111" s="191" t="s">
        <v>10023</v>
      </c>
      <c r="BN5111" s="191" t="s">
        <v>2984</v>
      </c>
      <c r="BO5111" s="191" t="s">
        <v>10024</v>
      </c>
      <c r="BU5111" s="191" t="s">
        <v>10023</v>
      </c>
      <c r="BV5111" s="191" t="s">
        <v>2984</v>
      </c>
      <c r="BW5111" s="191" t="s">
        <v>10024</v>
      </c>
    </row>
    <row r="5112" spans="51:75" x14ac:dyDescent="0.3">
      <c r="AY5112" s="251" t="e">
        <f>VLOOKUP(C5112,#REF!, 2,FALSE)</f>
        <v>#REF!</v>
      </c>
      <c r="BM5112" s="191" t="s">
        <v>10026</v>
      </c>
      <c r="BN5112" s="191" t="s">
        <v>2984</v>
      </c>
      <c r="BO5112" s="191" t="s">
        <v>10027</v>
      </c>
      <c r="BU5112" s="191" t="s">
        <v>10026</v>
      </c>
      <c r="BV5112" s="191" t="s">
        <v>2984</v>
      </c>
      <c r="BW5112" s="191" t="s">
        <v>10027</v>
      </c>
    </row>
    <row r="5113" spans="51:75" x14ac:dyDescent="0.3">
      <c r="AY5113" s="251" t="e">
        <f>VLOOKUP(C5113,#REF!, 2,FALSE)</f>
        <v>#REF!</v>
      </c>
      <c r="BM5113" s="191" t="s">
        <v>1804</v>
      </c>
      <c r="BN5113" s="191" t="s">
        <v>2984</v>
      </c>
      <c r="BO5113" s="191" t="s">
        <v>2984</v>
      </c>
      <c r="BU5113" s="191" t="s">
        <v>1804</v>
      </c>
      <c r="BV5113" s="191" t="s">
        <v>2984</v>
      </c>
      <c r="BW5113" s="191" t="s">
        <v>2984</v>
      </c>
    </row>
    <row r="5114" spans="51:75" x14ac:dyDescent="0.3">
      <c r="AY5114" s="251" t="e">
        <f>VLOOKUP(C5114,#REF!, 2,FALSE)</f>
        <v>#REF!</v>
      </c>
      <c r="BM5114" s="191" t="s">
        <v>1808</v>
      </c>
      <c r="BN5114" s="191" t="s">
        <v>2984</v>
      </c>
      <c r="BO5114" s="191" t="s">
        <v>10028</v>
      </c>
      <c r="BU5114" s="191" t="s">
        <v>1808</v>
      </c>
      <c r="BV5114" s="191" t="s">
        <v>2984</v>
      </c>
      <c r="BW5114" s="191" t="s">
        <v>10028</v>
      </c>
    </row>
    <row r="5115" spans="51:75" x14ac:dyDescent="0.3">
      <c r="AY5115" s="251" t="e">
        <f>VLOOKUP(C5115,#REF!, 2,FALSE)</f>
        <v>#REF!</v>
      </c>
      <c r="BM5115" s="191" t="s">
        <v>10029</v>
      </c>
      <c r="BN5115" s="191" t="s">
        <v>2984</v>
      </c>
      <c r="BO5115" s="191" t="s">
        <v>9531</v>
      </c>
      <c r="BU5115" s="191" t="s">
        <v>10029</v>
      </c>
      <c r="BV5115" s="191" t="s">
        <v>2984</v>
      </c>
      <c r="BW5115" s="191" t="s">
        <v>9531</v>
      </c>
    </row>
    <row r="5116" spans="51:75" x14ac:dyDescent="0.3">
      <c r="AY5116" s="251" t="e">
        <f>VLOOKUP(C5116,#REF!, 2,FALSE)</f>
        <v>#REF!</v>
      </c>
      <c r="BM5116" s="191" t="s">
        <v>10032</v>
      </c>
      <c r="BN5116" s="191" t="s">
        <v>2984</v>
      </c>
      <c r="BO5116" s="191" t="s">
        <v>9531</v>
      </c>
      <c r="BU5116" s="191" t="s">
        <v>10032</v>
      </c>
      <c r="BV5116" s="191" t="s">
        <v>2984</v>
      </c>
      <c r="BW5116" s="191" t="s">
        <v>9531</v>
      </c>
    </row>
    <row r="5117" spans="51:75" x14ac:dyDescent="0.3">
      <c r="AY5117" s="251" t="e">
        <f>VLOOKUP(C5117,#REF!, 2,FALSE)</f>
        <v>#REF!</v>
      </c>
      <c r="BM5117" s="191" t="s">
        <v>10033</v>
      </c>
      <c r="BN5117" s="191" t="s">
        <v>2984</v>
      </c>
      <c r="BO5117" s="191" t="s">
        <v>10034</v>
      </c>
      <c r="BU5117" s="191" t="s">
        <v>10033</v>
      </c>
      <c r="BV5117" s="191" t="s">
        <v>2984</v>
      </c>
      <c r="BW5117" s="191" t="s">
        <v>10034</v>
      </c>
    </row>
    <row r="5118" spans="51:75" x14ac:dyDescent="0.3">
      <c r="AY5118" s="251" t="e">
        <f>VLOOKUP(C5118,#REF!, 2,FALSE)</f>
        <v>#REF!</v>
      </c>
      <c r="BM5118" s="191" t="s">
        <v>10035</v>
      </c>
      <c r="BN5118" s="191" t="s">
        <v>2984</v>
      </c>
      <c r="BO5118" s="191" t="s">
        <v>4884</v>
      </c>
      <c r="BU5118" s="191" t="s">
        <v>10035</v>
      </c>
      <c r="BV5118" s="191" t="s">
        <v>2984</v>
      </c>
      <c r="BW5118" s="191" t="s">
        <v>4884</v>
      </c>
    </row>
    <row r="5119" spans="51:75" x14ac:dyDescent="0.3">
      <c r="AY5119" s="251" t="e">
        <f>VLOOKUP(C5119,#REF!, 2,FALSE)</f>
        <v>#REF!</v>
      </c>
      <c r="BM5119" s="191" t="s">
        <v>10036</v>
      </c>
      <c r="BN5119" s="191" t="s">
        <v>2984</v>
      </c>
      <c r="BO5119" s="191" t="s">
        <v>10037</v>
      </c>
      <c r="BU5119" s="191" t="s">
        <v>10036</v>
      </c>
      <c r="BV5119" s="191" t="s">
        <v>2984</v>
      </c>
      <c r="BW5119" s="191" t="s">
        <v>10037</v>
      </c>
    </row>
    <row r="5120" spans="51:75" x14ac:dyDescent="0.3">
      <c r="AY5120" s="251" t="e">
        <f>VLOOKUP(C5120,#REF!, 2,FALSE)</f>
        <v>#REF!</v>
      </c>
      <c r="BM5120" s="191" t="s">
        <v>10038</v>
      </c>
      <c r="BN5120" s="191" t="s">
        <v>622</v>
      </c>
      <c r="BO5120" s="191" t="s">
        <v>10039</v>
      </c>
      <c r="BU5120" s="191" t="s">
        <v>10038</v>
      </c>
      <c r="BV5120" s="191" t="s">
        <v>622</v>
      </c>
      <c r="BW5120" s="191" t="s">
        <v>10039</v>
      </c>
    </row>
    <row r="5121" spans="51:75" x14ac:dyDescent="0.3">
      <c r="AY5121" s="251" t="e">
        <f>VLOOKUP(C5121,#REF!, 2,FALSE)</f>
        <v>#REF!</v>
      </c>
      <c r="BM5121" s="191" t="s">
        <v>10040</v>
      </c>
      <c r="BN5121" s="191" t="s">
        <v>638</v>
      </c>
      <c r="BO5121" s="191" t="s">
        <v>7477</v>
      </c>
      <c r="BU5121" s="191" t="s">
        <v>10040</v>
      </c>
      <c r="BV5121" s="191" t="s">
        <v>638</v>
      </c>
      <c r="BW5121" s="191" t="s">
        <v>7477</v>
      </c>
    </row>
    <row r="5122" spans="51:75" x14ac:dyDescent="0.3">
      <c r="AY5122" s="251" t="e">
        <f>VLOOKUP(C5122,#REF!, 2,FALSE)</f>
        <v>#REF!</v>
      </c>
      <c r="BM5122" s="191" t="s">
        <v>10041</v>
      </c>
      <c r="BN5122" s="191" t="s">
        <v>668</v>
      </c>
      <c r="BO5122" s="191" t="s">
        <v>10042</v>
      </c>
      <c r="BU5122" s="191" t="s">
        <v>10041</v>
      </c>
      <c r="BV5122" s="191" t="s">
        <v>668</v>
      </c>
      <c r="BW5122" s="191" t="s">
        <v>10042</v>
      </c>
    </row>
    <row r="5123" spans="51:75" x14ac:dyDescent="0.3">
      <c r="AY5123" s="251" t="e">
        <f>VLOOKUP(C5123,#REF!, 2,FALSE)</f>
        <v>#REF!</v>
      </c>
      <c r="BM5123" s="191" t="s">
        <v>10043</v>
      </c>
      <c r="BN5123" s="191" t="s">
        <v>624</v>
      </c>
      <c r="BO5123" s="191" t="s">
        <v>7677</v>
      </c>
      <c r="BU5123" s="191" t="s">
        <v>10043</v>
      </c>
      <c r="BV5123" s="191" t="s">
        <v>624</v>
      </c>
      <c r="BW5123" s="191" t="s">
        <v>7677</v>
      </c>
    </row>
    <row r="5124" spans="51:75" x14ac:dyDescent="0.3">
      <c r="AY5124" s="251" t="e">
        <f>VLOOKUP(C5124,#REF!, 2,FALSE)</f>
        <v>#REF!</v>
      </c>
      <c r="BM5124" s="191" t="s">
        <v>1809</v>
      </c>
      <c r="BN5124" s="191" t="s">
        <v>656</v>
      </c>
      <c r="BO5124" s="191" t="s">
        <v>10044</v>
      </c>
      <c r="BU5124" s="191" t="s">
        <v>1809</v>
      </c>
      <c r="BV5124" s="191" t="s">
        <v>656</v>
      </c>
      <c r="BW5124" s="191" t="s">
        <v>10044</v>
      </c>
    </row>
    <row r="5125" spans="51:75" x14ac:dyDescent="0.3">
      <c r="AY5125" s="251" t="e">
        <f>VLOOKUP(C5125,#REF!, 2,FALSE)</f>
        <v>#REF!</v>
      </c>
      <c r="BM5125" s="191" t="s">
        <v>10045</v>
      </c>
      <c r="BN5125" s="191" t="s">
        <v>2984</v>
      </c>
      <c r="BO5125" s="191" t="s">
        <v>2984</v>
      </c>
      <c r="BU5125" s="191" t="s">
        <v>10045</v>
      </c>
      <c r="BV5125" s="191" t="s">
        <v>2984</v>
      </c>
      <c r="BW5125" s="191" t="s">
        <v>2984</v>
      </c>
    </row>
    <row r="5126" spans="51:75" x14ac:dyDescent="0.3">
      <c r="AY5126" s="251" t="e">
        <f>VLOOKUP(C5126,#REF!, 2,FALSE)</f>
        <v>#REF!</v>
      </c>
      <c r="BM5126" s="191" t="s">
        <v>10046</v>
      </c>
      <c r="BN5126" s="191" t="s">
        <v>2984</v>
      </c>
      <c r="BO5126" s="191" t="s">
        <v>2984</v>
      </c>
      <c r="BU5126" s="191" t="s">
        <v>10046</v>
      </c>
      <c r="BV5126" s="191" t="s">
        <v>2984</v>
      </c>
      <c r="BW5126" s="191" t="s">
        <v>2984</v>
      </c>
    </row>
    <row r="5127" spans="51:75" x14ac:dyDescent="0.3">
      <c r="AY5127" s="251" t="e">
        <f>VLOOKUP(C5127,#REF!, 2,FALSE)</f>
        <v>#REF!</v>
      </c>
      <c r="BM5127" s="191" t="s">
        <v>10047</v>
      </c>
      <c r="BN5127" s="191" t="s">
        <v>2984</v>
      </c>
      <c r="BO5127" s="191" t="s">
        <v>1055</v>
      </c>
      <c r="BU5127" s="191" t="s">
        <v>10047</v>
      </c>
      <c r="BV5127" s="191" t="s">
        <v>2984</v>
      </c>
      <c r="BW5127" s="191" t="s">
        <v>1055</v>
      </c>
    </row>
    <row r="5128" spans="51:75" x14ac:dyDescent="0.3">
      <c r="AY5128" s="251" t="e">
        <f>VLOOKUP(C5128,#REF!, 2,FALSE)</f>
        <v>#REF!</v>
      </c>
      <c r="BM5128" s="191" t="s">
        <v>10049</v>
      </c>
      <c r="BN5128" s="191" t="s">
        <v>2984</v>
      </c>
      <c r="BO5128" s="191" t="s">
        <v>8922</v>
      </c>
      <c r="BU5128" s="191" t="s">
        <v>10049</v>
      </c>
      <c r="BV5128" s="191" t="s">
        <v>2984</v>
      </c>
      <c r="BW5128" s="191" t="s">
        <v>8922</v>
      </c>
    </row>
    <row r="5129" spans="51:75" x14ac:dyDescent="0.3">
      <c r="AY5129" s="251" t="e">
        <f>VLOOKUP(C5129,#REF!, 2,FALSE)</f>
        <v>#REF!</v>
      </c>
      <c r="BM5129" s="191" t="s">
        <v>10050</v>
      </c>
      <c r="BN5129" s="191" t="s">
        <v>2984</v>
      </c>
      <c r="BO5129" s="191" t="s">
        <v>1055</v>
      </c>
      <c r="BU5129" s="191" t="s">
        <v>10050</v>
      </c>
      <c r="BV5129" s="191" t="s">
        <v>2984</v>
      </c>
      <c r="BW5129" s="191" t="s">
        <v>1055</v>
      </c>
    </row>
    <row r="5130" spans="51:75" x14ac:dyDescent="0.3">
      <c r="AY5130" s="251" t="e">
        <f>VLOOKUP(C5130,#REF!, 2,FALSE)</f>
        <v>#REF!</v>
      </c>
      <c r="BM5130" s="191" t="s">
        <v>10051</v>
      </c>
      <c r="BN5130" s="191" t="s">
        <v>2984</v>
      </c>
      <c r="BO5130" s="191" t="s">
        <v>2984</v>
      </c>
      <c r="BU5130" s="191" t="s">
        <v>10051</v>
      </c>
      <c r="BV5130" s="191" t="s">
        <v>2984</v>
      </c>
      <c r="BW5130" s="191" t="s">
        <v>2984</v>
      </c>
    </row>
    <row r="5131" spans="51:75" x14ac:dyDescent="0.3">
      <c r="AY5131" s="251" t="e">
        <f>VLOOKUP(C5131,#REF!, 2,FALSE)</f>
        <v>#REF!</v>
      </c>
      <c r="BM5131" s="191" t="s">
        <v>1810</v>
      </c>
      <c r="BN5131" s="191" t="s">
        <v>2984</v>
      </c>
      <c r="BO5131" s="191" t="s">
        <v>10052</v>
      </c>
      <c r="BU5131" s="191" t="s">
        <v>1810</v>
      </c>
      <c r="BV5131" s="191" t="s">
        <v>2984</v>
      </c>
      <c r="BW5131" s="191" t="s">
        <v>10052</v>
      </c>
    </row>
    <row r="5132" spans="51:75" x14ac:dyDescent="0.3">
      <c r="AY5132" s="251" t="e">
        <f>VLOOKUP(C5132,#REF!, 2,FALSE)</f>
        <v>#REF!</v>
      </c>
      <c r="BM5132" s="191" t="s">
        <v>338</v>
      </c>
      <c r="BN5132" s="191" t="s">
        <v>2984</v>
      </c>
      <c r="BO5132" s="191" t="s">
        <v>10053</v>
      </c>
      <c r="BU5132" s="191" t="s">
        <v>338</v>
      </c>
      <c r="BV5132" s="191" t="s">
        <v>2984</v>
      </c>
      <c r="BW5132" s="191" t="s">
        <v>10053</v>
      </c>
    </row>
    <row r="5133" spans="51:75" x14ac:dyDescent="0.3">
      <c r="AY5133" s="251" t="e">
        <f>VLOOKUP(C5133,#REF!, 2,FALSE)</f>
        <v>#REF!</v>
      </c>
      <c r="BM5133" s="191" t="s">
        <v>10054</v>
      </c>
      <c r="BN5133" s="191" t="s">
        <v>863</v>
      </c>
      <c r="BO5133" s="191" t="s">
        <v>8255</v>
      </c>
      <c r="BU5133" s="191" t="s">
        <v>10054</v>
      </c>
      <c r="BV5133" s="191" t="s">
        <v>863</v>
      </c>
      <c r="BW5133" s="191" t="s">
        <v>8255</v>
      </c>
    </row>
    <row r="5134" spans="51:75" x14ac:dyDescent="0.3">
      <c r="AY5134" s="251" t="e">
        <f>VLOOKUP(C5134,#REF!, 2,FALSE)</f>
        <v>#REF!</v>
      </c>
      <c r="BM5134" s="191" t="s">
        <v>10055</v>
      </c>
      <c r="BN5134" s="191" t="s">
        <v>2984</v>
      </c>
      <c r="BO5134" s="191" t="s">
        <v>9362</v>
      </c>
      <c r="BU5134" s="191" t="s">
        <v>10055</v>
      </c>
      <c r="BV5134" s="191" t="s">
        <v>2984</v>
      </c>
      <c r="BW5134" s="191" t="s">
        <v>9362</v>
      </c>
    </row>
    <row r="5135" spans="51:75" x14ac:dyDescent="0.3">
      <c r="AY5135" s="251" t="e">
        <f>VLOOKUP(C5135,#REF!, 2,FALSE)</f>
        <v>#REF!</v>
      </c>
      <c r="BM5135" s="191" t="s">
        <v>10056</v>
      </c>
      <c r="BN5135" s="191" t="s">
        <v>2984</v>
      </c>
      <c r="BO5135" s="191" t="s">
        <v>10057</v>
      </c>
      <c r="BU5135" s="191" t="s">
        <v>10056</v>
      </c>
      <c r="BV5135" s="191" t="s">
        <v>2984</v>
      </c>
      <c r="BW5135" s="191" t="s">
        <v>10057</v>
      </c>
    </row>
    <row r="5136" spans="51:75" x14ac:dyDescent="0.3">
      <c r="AY5136" s="251" t="e">
        <f>VLOOKUP(C5136,#REF!, 2,FALSE)</f>
        <v>#REF!</v>
      </c>
      <c r="BM5136" s="191" t="s">
        <v>1811</v>
      </c>
      <c r="BN5136" s="191" t="s">
        <v>2984</v>
      </c>
      <c r="BO5136" s="191" t="s">
        <v>10058</v>
      </c>
      <c r="BU5136" s="191" t="s">
        <v>1811</v>
      </c>
      <c r="BV5136" s="191" t="s">
        <v>2984</v>
      </c>
      <c r="BW5136" s="191" t="s">
        <v>10058</v>
      </c>
    </row>
    <row r="5137" spans="51:75" x14ac:dyDescent="0.3">
      <c r="AY5137" s="251" t="e">
        <f>VLOOKUP(C5137,#REF!, 2,FALSE)</f>
        <v>#REF!</v>
      </c>
      <c r="BM5137" s="191" t="s">
        <v>10059</v>
      </c>
      <c r="BN5137" s="191" t="s">
        <v>2984</v>
      </c>
      <c r="BO5137" s="191" t="s">
        <v>9014</v>
      </c>
      <c r="BU5137" s="191" t="s">
        <v>10059</v>
      </c>
      <c r="BV5137" s="191" t="s">
        <v>2984</v>
      </c>
      <c r="BW5137" s="191" t="s">
        <v>9014</v>
      </c>
    </row>
    <row r="5138" spans="51:75" x14ac:dyDescent="0.3">
      <c r="AY5138" s="251" t="e">
        <f>VLOOKUP(C5138,#REF!, 2,FALSE)</f>
        <v>#REF!</v>
      </c>
      <c r="BM5138" s="191" t="s">
        <v>10060</v>
      </c>
      <c r="BN5138" s="191" t="s">
        <v>2984</v>
      </c>
      <c r="BO5138" s="191" t="s">
        <v>7352</v>
      </c>
      <c r="BU5138" s="191" t="s">
        <v>10060</v>
      </c>
      <c r="BV5138" s="191" t="s">
        <v>2984</v>
      </c>
      <c r="BW5138" s="191" t="s">
        <v>7352</v>
      </c>
    </row>
    <row r="5139" spans="51:75" x14ac:dyDescent="0.3">
      <c r="AY5139" s="251" t="e">
        <f>VLOOKUP(C5139,#REF!, 2,FALSE)</f>
        <v>#REF!</v>
      </c>
      <c r="BM5139" s="191" t="s">
        <v>10061</v>
      </c>
      <c r="BN5139" s="191" t="s">
        <v>2984</v>
      </c>
      <c r="BO5139" s="191" t="s">
        <v>1048</v>
      </c>
      <c r="BU5139" s="191" t="s">
        <v>10061</v>
      </c>
      <c r="BV5139" s="191" t="s">
        <v>2984</v>
      </c>
      <c r="BW5139" s="191" t="s">
        <v>1048</v>
      </c>
    </row>
    <row r="5140" spans="51:75" x14ac:dyDescent="0.3">
      <c r="AY5140" s="251" t="e">
        <f>VLOOKUP(C5140,#REF!, 2,FALSE)</f>
        <v>#REF!</v>
      </c>
      <c r="BM5140" s="191" t="s">
        <v>10062</v>
      </c>
      <c r="BN5140" s="191" t="s">
        <v>3006</v>
      </c>
      <c r="BO5140" s="191" t="s">
        <v>3257</v>
      </c>
      <c r="BU5140" s="191" t="s">
        <v>10062</v>
      </c>
      <c r="BV5140" s="191" t="s">
        <v>3006</v>
      </c>
      <c r="BW5140" s="191" t="s">
        <v>3257</v>
      </c>
    </row>
    <row r="5141" spans="51:75" x14ac:dyDescent="0.3">
      <c r="AY5141" s="251" t="e">
        <f>VLOOKUP(C5141,#REF!, 2,FALSE)</f>
        <v>#REF!</v>
      </c>
      <c r="BM5141" s="191" t="s">
        <v>330</v>
      </c>
      <c r="BN5141" s="191" t="s">
        <v>2984</v>
      </c>
      <c r="BO5141" s="191" t="s">
        <v>2984</v>
      </c>
      <c r="BU5141" s="191" t="s">
        <v>330</v>
      </c>
      <c r="BV5141" s="191" t="s">
        <v>2984</v>
      </c>
      <c r="BW5141" s="191" t="s">
        <v>2984</v>
      </c>
    </row>
    <row r="5142" spans="51:75" x14ac:dyDescent="0.3">
      <c r="AY5142" s="251" t="e">
        <f>VLOOKUP(C5142,#REF!, 2,FALSE)</f>
        <v>#REF!</v>
      </c>
      <c r="BM5142" s="191" t="s">
        <v>10063</v>
      </c>
      <c r="BN5142" s="191" t="s">
        <v>3003</v>
      </c>
      <c r="BO5142" s="191" t="s">
        <v>2984</v>
      </c>
      <c r="BU5142" s="191" t="s">
        <v>10063</v>
      </c>
      <c r="BV5142" s="191" t="s">
        <v>3003</v>
      </c>
      <c r="BW5142" s="191" t="s">
        <v>2984</v>
      </c>
    </row>
    <row r="5143" spans="51:75" x14ac:dyDescent="0.3">
      <c r="AY5143" s="251" t="e">
        <f>VLOOKUP(C5143,#REF!, 2,FALSE)</f>
        <v>#REF!</v>
      </c>
      <c r="BM5143" s="191" t="s">
        <v>10064</v>
      </c>
      <c r="BN5143" s="191" t="s">
        <v>1140</v>
      </c>
      <c r="BO5143" s="191" t="s">
        <v>5016</v>
      </c>
      <c r="BU5143" s="191" t="s">
        <v>10064</v>
      </c>
      <c r="BV5143" s="191" t="s">
        <v>1140</v>
      </c>
      <c r="BW5143" s="191" t="s">
        <v>5016</v>
      </c>
    </row>
    <row r="5144" spans="51:75" x14ac:dyDescent="0.3">
      <c r="AY5144" s="251" t="e">
        <f>VLOOKUP(C5144,#REF!, 2,FALSE)</f>
        <v>#REF!</v>
      </c>
      <c r="BM5144" s="191" t="s">
        <v>10065</v>
      </c>
      <c r="BN5144" s="191" t="s">
        <v>2984</v>
      </c>
      <c r="BO5144" s="191" t="s">
        <v>9738</v>
      </c>
      <c r="BU5144" s="191" t="s">
        <v>10065</v>
      </c>
      <c r="BV5144" s="191" t="s">
        <v>2984</v>
      </c>
      <c r="BW5144" s="191" t="s">
        <v>9738</v>
      </c>
    </row>
    <row r="5145" spans="51:75" x14ac:dyDescent="0.3">
      <c r="AY5145" s="251" t="e">
        <f>VLOOKUP(C5145,#REF!, 2,FALSE)</f>
        <v>#REF!</v>
      </c>
      <c r="BM5145" s="191" t="s">
        <v>10066</v>
      </c>
      <c r="BN5145" s="191" t="s">
        <v>2984</v>
      </c>
      <c r="BO5145" s="191" t="s">
        <v>10067</v>
      </c>
      <c r="BU5145" s="191" t="s">
        <v>10066</v>
      </c>
      <c r="BV5145" s="191" t="s">
        <v>2984</v>
      </c>
      <c r="BW5145" s="191" t="s">
        <v>10067</v>
      </c>
    </row>
    <row r="5146" spans="51:75" x14ac:dyDescent="0.3">
      <c r="AY5146" s="251" t="e">
        <f>VLOOKUP(C5146,#REF!, 2,FALSE)</f>
        <v>#REF!</v>
      </c>
      <c r="BM5146" s="191" t="s">
        <v>10068</v>
      </c>
      <c r="BN5146" s="191" t="s">
        <v>2984</v>
      </c>
      <c r="BO5146" s="191" t="s">
        <v>7377</v>
      </c>
      <c r="BU5146" s="191" t="s">
        <v>10068</v>
      </c>
      <c r="BV5146" s="191" t="s">
        <v>2984</v>
      </c>
      <c r="BW5146" s="191" t="s">
        <v>7377</v>
      </c>
    </row>
    <row r="5147" spans="51:75" x14ac:dyDescent="0.3">
      <c r="AY5147" s="251" t="e">
        <f>VLOOKUP(C5147,#REF!, 2,FALSE)</f>
        <v>#REF!</v>
      </c>
      <c r="BM5147" s="191" t="s">
        <v>10069</v>
      </c>
      <c r="BN5147" s="191" t="s">
        <v>2984</v>
      </c>
      <c r="BO5147" s="191" t="s">
        <v>4629</v>
      </c>
      <c r="BU5147" s="191" t="s">
        <v>10069</v>
      </c>
      <c r="BV5147" s="191" t="s">
        <v>2984</v>
      </c>
      <c r="BW5147" s="191" t="s">
        <v>4629</v>
      </c>
    </row>
    <row r="5148" spans="51:75" x14ac:dyDescent="0.3">
      <c r="AY5148" s="251" t="e">
        <f>VLOOKUP(C5148,#REF!, 2,FALSE)</f>
        <v>#REF!</v>
      </c>
      <c r="BM5148" s="191" t="s">
        <v>10070</v>
      </c>
      <c r="BN5148" s="191" t="s">
        <v>781</v>
      </c>
      <c r="BO5148" s="191" t="s">
        <v>997</v>
      </c>
      <c r="BU5148" s="191" t="s">
        <v>10070</v>
      </c>
      <c r="BV5148" s="191" t="s">
        <v>781</v>
      </c>
      <c r="BW5148" s="191" t="s">
        <v>997</v>
      </c>
    </row>
    <row r="5149" spans="51:75" x14ac:dyDescent="0.3">
      <c r="AY5149" s="251" t="e">
        <f>VLOOKUP(C5149,#REF!, 2,FALSE)</f>
        <v>#REF!</v>
      </c>
      <c r="BM5149" s="191" t="s">
        <v>10071</v>
      </c>
      <c r="BN5149" s="191" t="s">
        <v>656</v>
      </c>
      <c r="BO5149" s="191" t="s">
        <v>8891</v>
      </c>
      <c r="BU5149" s="191" t="s">
        <v>10071</v>
      </c>
      <c r="BV5149" s="191" t="s">
        <v>656</v>
      </c>
      <c r="BW5149" s="191" t="s">
        <v>8891</v>
      </c>
    </row>
    <row r="5150" spans="51:75" x14ac:dyDescent="0.3">
      <c r="AY5150" s="251" t="e">
        <f>VLOOKUP(C5150,#REF!, 2,FALSE)</f>
        <v>#REF!</v>
      </c>
      <c r="BM5150" s="191" t="s">
        <v>1814</v>
      </c>
      <c r="BN5150" s="191" t="s">
        <v>853</v>
      </c>
      <c r="BO5150" s="191" t="s">
        <v>4007</v>
      </c>
      <c r="BU5150" s="191" t="s">
        <v>1814</v>
      </c>
      <c r="BV5150" s="191" t="s">
        <v>853</v>
      </c>
      <c r="BW5150" s="191" t="s">
        <v>4007</v>
      </c>
    </row>
    <row r="5151" spans="51:75" x14ac:dyDescent="0.3">
      <c r="AY5151" s="251" t="e">
        <f>VLOOKUP(C5151,#REF!, 2,FALSE)</f>
        <v>#REF!</v>
      </c>
      <c r="BM5151" s="191" t="s">
        <v>10072</v>
      </c>
      <c r="BN5151" s="191" t="s">
        <v>662</v>
      </c>
      <c r="BO5151" s="191" t="s">
        <v>10073</v>
      </c>
      <c r="BU5151" s="191" t="s">
        <v>10072</v>
      </c>
      <c r="BV5151" s="191" t="s">
        <v>662</v>
      </c>
      <c r="BW5151" s="191" t="s">
        <v>10073</v>
      </c>
    </row>
    <row r="5152" spans="51:75" x14ac:dyDescent="0.3">
      <c r="AY5152" s="251" t="e">
        <f>VLOOKUP(C5152,#REF!, 2,FALSE)</f>
        <v>#REF!</v>
      </c>
      <c r="BM5152" s="191" t="s">
        <v>10075</v>
      </c>
      <c r="BN5152" s="191" t="s">
        <v>656</v>
      </c>
      <c r="BO5152" s="191" t="s">
        <v>10076</v>
      </c>
      <c r="BU5152" s="191" t="s">
        <v>10075</v>
      </c>
      <c r="BV5152" s="191" t="s">
        <v>656</v>
      </c>
      <c r="BW5152" s="191" t="s">
        <v>10076</v>
      </c>
    </row>
    <row r="5153" spans="51:75" x14ac:dyDescent="0.3">
      <c r="AY5153" s="251" t="e">
        <f>VLOOKUP(C5153,#REF!, 2,FALSE)</f>
        <v>#REF!</v>
      </c>
      <c r="BM5153" s="191" t="s">
        <v>10078</v>
      </c>
      <c r="BN5153" s="191" t="s">
        <v>638</v>
      </c>
      <c r="BO5153" s="191" t="s">
        <v>8078</v>
      </c>
      <c r="BU5153" s="191" t="s">
        <v>10078</v>
      </c>
      <c r="BV5153" s="191" t="s">
        <v>638</v>
      </c>
      <c r="BW5153" s="191" t="s">
        <v>8078</v>
      </c>
    </row>
    <row r="5154" spans="51:75" x14ac:dyDescent="0.3">
      <c r="AY5154" s="251" t="e">
        <f>VLOOKUP(C5154,#REF!, 2,FALSE)</f>
        <v>#REF!</v>
      </c>
      <c r="BM5154" s="191" t="s">
        <v>10079</v>
      </c>
      <c r="BN5154" s="191" t="s">
        <v>615</v>
      </c>
      <c r="BO5154" s="191" t="s">
        <v>2009</v>
      </c>
      <c r="BU5154" s="191" t="s">
        <v>10079</v>
      </c>
      <c r="BV5154" s="191" t="s">
        <v>615</v>
      </c>
      <c r="BW5154" s="191" t="s">
        <v>2009</v>
      </c>
    </row>
    <row r="5155" spans="51:75" x14ac:dyDescent="0.3">
      <c r="AY5155" s="251" t="e">
        <f>VLOOKUP(C5155,#REF!, 2,FALSE)</f>
        <v>#REF!</v>
      </c>
      <c r="BM5155" s="191" t="s">
        <v>10080</v>
      </c>
      <c r="BN5155" s="191" t="s">
        <v>632</v>
      </c>
      <c r="BO5155" s="191" t="s">
        <v>10081</v>
      </c>
      <c r="BU5155" s="191" t="s">
        <v>10080</v>
      </c>
      <c r="BV5155" s="191" t="s">
        <v>632</v>
      </c>
      <c r="BW5155" s="191" t="s">
        <v>10081</v>
      </c>
    </row>
    <row r="5156" spans="51:75" x14ac:dyDescent="0.3">
      <c r="AY5156" s="251" t="e">
        <f>VLOOKUP(C5156,#REF!, 2,FALSE)</f>
        <v>#REF!</v>
      </c>
      <c r="BM5156" s="191" t="s">
        <v>10082</v>
      </c>
      <c r="BN5156" s="191" t="s">
        <v>3088</v>
      </c>
      <c r="BO5156" s="191" t="s">
        <v>10083</v>
      </c>
      <c r="BU5156" s="191" t="s">
        <v>10082</v>
      </c>
      <c r="BV5156" s="191" t="s">
        <v>3088</v>
      </c>
      <c r="BW5156" s="191" t="s">
        <v>10083</v>
      </c>
    </row>
    <row r="5157" spans="51:75" x14ac:dyDescent="0.3">
      <c r="AY5157" s="251" t="e">
        <f>VLOOKUP(C5157,#REF!, 2,FALSE)</f>
        <v>#REF!</v>
      </c>
      <c r="BM5157" s="191" t="s">
        <v>10084</v>
      </c>
      <c r="BN5157" s="191" t="s">
        <v>811</v>
      </c>
      <c r="BO5157" s="191" t="s">
        <v>10085</v>
      </c>
      <c r="BU5157" s="191" t="s">
        <v>10084</v>
      </c>
      <c r="BV5157" s="191" t="s">
        <v>811</v>
      </c>
      <c r="BW5157" s="191" t="s">
        <v>10085</v>
      </c>
    </row>
    <row r="5158" spans="51:75" x14ac:dyDescent="0.3">
      <c r="AY5158" s="251" t="e">
        <f>VLOOKUP(C5158,#REF!, 2,FALSE)</f>
        <v>#REF!</v>
      </c>
      <c r="BM5158" s="191" t="s">
        <v>10086</v>
      </c>
      <c r="BN5158" s="191" t="s">
        <v>2984</v>
      </c>
      <c r="BO5158" s="191" t="s">
        <v>2984</v>
      </c>
      <c r="BU5158" s="191" t="s">
        <v>10086</v>
      </c>
      <c r="BV5158" s="191" t="s">
        <v>2984</v>
      </c>
      <c r="BW5158" s="191" t="s">
        <v>2984</v>
      </c>
    </row>
    <row r="5159" spans="51:75" x14ac:dyDescent="0.3">
      <c r="AY5159" s="251" t="e">
        <f>VLOOKUP(C5159,#REF!, 2,FALSE)</f>
        <v>#REF!</v>
      </c>
      <c r="BM5159" s="191" t="s">
        <v>10088</v>
      </c>
      <c r="BN5159" s="191" t="s">
        <v>2984</v>
      </c>
      <c r="BO5159" s="191" t="s">
        <v>2984</v>
      </c>
      <c r="BU5159" s="191" t="s">
        <v>10088</v>
      </c>
      <c r="BV5159" s="191" t="s">
        <v>2984</v>
      </c>
      <c r="BW5159" s="191" t="s">
        <v>2984</v>
      </c>
    </row>
    <row r="5160" spans="51:75" x14ac:dyDescent="0.3">
      <c r="AY5160" s="251" t="e">
        <f>VLOOKUP(C5160,#REF!, 2,FALSE)</f>
        <v>#REF!</v>
      </c>
      <c r="BM5160" s="191" t="s">
        <v>10089</v>
      </c>
      <c r="BN5160" s="191" t="s">
        <v>2984</v>
      </c>
      <c r="BO5160" s="191" t="s">
        <v>2984</v>
      </c>
      <c r="BU5160" s="191" t="s">
        <v>10089</v>
      </c>
      <c r="BV5160" s="191" t="s">
        <v>2984</v>
      </c>
      <c r="BW5160" s="191" t="s">
        <v>2984</v>
      </c>
    </row>
    <row r="5161" spans="51:75" x14ac:dyDescent="0.3">
      <c r="AY5161" s="251" t="e">
        <f>VLOOKUP(C5161,#REF!, 2,FALSE)</f>
        <v>#REF!</v>
      </c>
      <c r="BM5161" s="191" t="s">
        <v>10091</v>
      </c>
      <c r="BN5161" s="191" t="s">
        <v>2984</v>
      </c>
      <c r="BO5161" s="191" t="s">
        <v>2984</v>
      </c>
      <c r="BU5161" s="191" t="s">
        <v>10091</v>
      </c>
      <c r="BV5161" s="191" t="s">
        <v>2984</v>
      </c>
      <c r="BW5161" s="191" t="s">
        <v>2984</v>
      </c>
    </row>
    <row r="5162" spans="51:75" x14ac:dyDescent="0.3">
      <c r="AY5162" s="251" t="e">
        <f>VLOOKUP(C5162,#REF!, 2,FALSE)</f>
        <v>#REF!</v>
      </c>
      <c r="BM5162" s="191" t="s">
        <v>10092</v>
      </c>
      <c r="BN5162" s="191" t="s">
        <v>2984</v>
      </c>
      <c r="BO5162" s="191" t="s">
        <v>2984</v>
      </c>
      <c r="BU5162" s="191" t="s">
        <v>10092</v>
      </c>
      <c r="BV5162" s="191" t="s">
        <v>2984</v>
      </c>
      <c r="BW5162" s="191" t="s">
        <v>2984</v>
      </c>
    </row>
    <row r="5163" spans="51:75" x14ac:dyDescent="0.3">
      <c r="AY5163" s="251" t="e">
        <f>VLOOKUP(C5163,#REF!, 2,FALSE)</f>
        <v>#REF!</v>
      </c>
      <c r="BM5163" s="191" t="s">
        <v>10093</v>
      </c>
      <c r="BN5163" s="191" t="s">
        <v>2984</v>
      </c>
      <c r="BO5163" s="191" t="s">
        <v>2984</v>
      </c>
      <c r="BU5163" s="191" t="s">
        <v>10093</v>
      </c>
      <c r="BV5163" s="191" t="s">
        <v>2984</v>
      </c>
      <c r="BW5163" s="191" t="s">
        <v>2984</v>
      </c>
    </row>
    <row r="5164" spans="51:75" x14ac:dyDescent="0.3">
      <c r="AY5164" s="251" t="e">
        <f>VLOOKUP(C5164,#REF!, 2,FALSE)</f>
        <v>#REF!</v>
      </c>
      <c r="BM5164" s="191" t="s">
        <v>10094</v>
      </c>
      <c r="BN5164" s="191" t="s">
        <v>2984</v>
      </c>
      <c r="BO5164" s="191" t="s">
        <v>2984</v>
      </c>
      <c r="BU5164" s="191" t="s">
        <v>10094</v>
      </c>
      <c r="BV5164" s="191" t="s">
        <v>2984</v>
      </c>
      <c r="BW5164" s="191" t="s">
        <v>2984</v>
      </c>
    </row>
    <row r="5165" spans="51:75" x14ac:dyDescent="0.3">
      <c r="AY5165" s="251" t="e">
        <f>VLOOKUP(C5165,#REF!, 2,FALSE)</f>
        <v>#REF!</v>
      </c>
      <c r="BM5165" s="191" t="s">
        <v>10095</v>
      </c>
      <c r="BN5165" s="191" t="s">
        <v>2984</v>
      </c>
      <c r="BO5165" s="191" t="s">
        <v>2984</v>
      </c>
      <c r="BU5165" s="191" t="s">
        <v>10095</v>
      </c>
      <c r="BV5165" s="191" t="s">
        <v>2984</v>
      </c>
      <c r="BW5165" s="191" t="s">
        <v>2984</v>
      </c>
    </row>
    <row r="5166" spans="51:75" x14ac:dyDescent="0.3">
      <c r="AY5166" s="251" t="e">
        <f>VLOOKUP(C5166,#REF!, 2,FALSE)</f>
        <v>#REF!</v>
      </c>
      <c r="BM5166" s="191" t="s">
        <v>10096</v>
      </c>
      <c r="BN5166" s="191" t="s">
        <v>3203</v>
      </c>
      <c r="BO5166" s="191" t="s">
        <v>3062</v>
      </c>
      <c r="BU5166" s="191" t="s">
        <v>10096</v>
      </c>
      <c r="BV5166" s="191" t="s">
        <v>3203</v>
      </c>
      <c r="BW5166" s="191" t="s">
        <v>3062</v>
      </c>
    </row>
    <row r="5167" spans="51:75" x14ac:dyDescent="0.3">
      <c r="AY5167" s="251" t="e">
        <f>VLOOKUP(C5167,#REF!, 2,FALSE)</f>
        <v>#REF!</v>
      </c>
      <c r="BM5167" s="191" t="s">
        <v>1815</v>
      </c>
      <c r="BN5167" s="191" t="s">
        <v>863</v>
      </c>
      <c r="BO5167" s="191" t="s">
        <v>6666</v>
      </c>
      <c r="BU5167" s="191" t="s">
        <v>1815</v>
      </c>
      <c r="BV5167" s="191" t="s">
        <v>863</v>
      </c>
      <c r="BW5167" s="191" t="s">
        <v>6666</v>
      </c>
    </row>
    <row r="5168" spans="51:75" x14ac:dyDescent="0.3">
      <c r="AY5168" s="251" t="e">
        <f>VLOOKUP(C5168,#REF!, 2,FALSE)</f>
        <v>#REF!</v>
      </c>
      <c r="BM5168" s="191" t="s">
        <v>1816</v>
      </c>
      <c r="BN5168" s="191" t="s">
        <v>863</v>
      </c>
      <c r="BO5168" s="191" t="s">
        <v>10098</v>
      </c>
      <c r="BU5168" s="191" t="s">
        <v>1816</v>
      </c>
      <c r="BV5168" s="191" t="s">
        <v>863</v>
      </c>
      <c r="BW5168" s="191" t="s">
        <v>10098</v>
      </c>
    </row>
    <row r="5169" spans="51:75" x14ac:dyDescent="0.3">
      <c r="AY5169" s="251" t="e">
        <f>VLOOKUP(C5169,#REF!, 2,FALSE)</f>
        <v>#REF!</v>
      </c>
      <c r="BM5169" s="191" t="s">
        <v>10099</v>
      </c>
      <c r="BN5169" s="191" t="s">
        <v>3203</v>
      </c>
      <c r="BO5169" s="191" t="s">
        <v>5719</v>
      </c>
      <c r="BU5169" s="191" t="s">
        <v>10099</v>
      </c>
      <c r="BV5169" s="191" t="s">
        <v>3203</v>
      </c>
      <c r="BW5169" s="191" t="s">
        <v>5719</v>
      </c>
    </row>
    <row r="5170" spans="51:75" x14ac:dyDescent="0.3">
      <c r="AY5170" s="251" t="e">
        <f>VLOOKUP(C5170,#REF!, 2,FALSE)</f>
        <v>#REF!</v>
      </c>
      <c r="BM5170" s="191" t="s">
        <v>10100</v>
      </c>
      <c r="BN5170" s="191" t="s">
        <v>863</v>
      </c>
      <c r="BO5170" s="191" t="s">
        <v>4100</v>
      </c>
      <c r="BU5170" s="191" t="s">
        <v>10100</v>
      </c>
      <c r="BV5170" s="191" t="s">
        <v>863</v>
      </c>
      <c r="BW5170" s="191" t="s">
        <v>4100</v>
      </c>
    </row>
    <row r="5171" spans="51:75" x14ac:dyDescent="0.3">
      <c r="AY5171" s="251" t="e">
        <f>VLOOKUP(C5171,#REF!, 2,FALSE)</f>
        <v>#REF!</v>
      </c>
      <c r="BM5171" s="191" t="s">
        <v>10102</v>
      </c>
      <c r="BN5171" s="191" t="s">
        <v>2984</v>
      </c>
      <c r="BO5171" s="191" t="s">
        <v>2984</v>
      </c>
      <c r="BU5171" s="191" t="s">
        <v>10102</v>
      </c>
      <c r="BV5171" s="191" t="s">
        <v>2984</v>
      </c>
      <c r="BW5171" s="191" t="s">
        <v>2984</v>
      </c>
    </row>
    <row r="5172" spans="51:75" x14ac:dyDescent="0.3">
      <c r="AY5172" s="251" t="e">
        <f>VLOOKUP(C5172,#REF!, 2,FALSE)</f>
        <v>#REF!</v>
      </c>
      <c r="BM5172" s="191" t="s">
        <v>10103</v>
      </c>
      <c r="BN5172" s="191" t="s">
        <v>3003</v>
      </c>
      <c r="BO5172" s="191" t="s">
        <v>10104</v>
      </c>
      <c r="BU5172" s="191" t="s">
        <v>10103</v>
      </c>
      <c r="BV5172" s="191" t="s">
        <v>3003</v>
      </c>
      <c r="BW5172" s="191" t="s">
        <v>10104</v>
      </c>
    </row>
    <row r="5173" spans="51:75" x14ac:dyDescent="0.3">
      <c r="AY5173" s="251" t="e">
        <f>VLOOKUP(C5173,#REF!, 2,FALSE)</f>
        <v>#REF!</v>
      </c>
      <c r="BM5173" s="191" t="s">
        <v>10105</v>
      </c>
      <c r="BN5173" s="191" t="s">
        <v>2980</v>
      </c>
      <c r="BO5173" s="191" t="s">
        <v>6179</v>
      </c>
      <c r="BU5173" s="191" t="s">
        <v>10105</v>
      </c>
      <c r="BV5173" s="191" t="s">
        <v>2980</v>
      </c>
      <c r="BW5173" s="191" t="s">
        <v>6179</v>
      </c>
    </row>
    <row r="5174" spans="51:75" x14ac:dyDescent="0.3">
      <c r="AY5174" s="251" t="e">
        <f>VLOOKUP(C5174,#REF!, 2,FALSE)</f>
        <v>#REF!</v>
      </c>
      <c r="BM5174" s="191" t="s">
        <v>10106</v>
      </c>
      <c r="BN5174" s="191" t="s">
        <v>863</v>
      </c>
      <c r="BO5174" s="191" t="s">
        <v>1282</v>
      </c>
      <c r="BU5174" s="191" t="s">
        <v>10106</v>
      </c>
      <c r="BV5174" s="191" t="s">
        <v>863</v>
      </c>
      <c r="BW5174" s="191" t="s">
        <v>1282</v>
      </c>
    </row>
    <row r="5175" spans="51:75" x14ac:dyDescent="0.3">
      <c r="AY5175" s="251" t="e">
        <f>VLOOKUP(C5175,#REF!, 2,FALSE)</f>
        <v>#REF!</v>
      </c>
      <c r="BM5175" s="191" t="s">
        <v>10107</v>
      </c>
      <c r="BN5175" s="191" t="s">
        <v>3203</v>
      </c>
      <c r="BO5175" s="191" t="s">
        <v>5231</v>
      </c>
      <c r="BU5175" s="191" t="s">
        <v>10107</v>
      </c>
      <c r="BV5175" s="191" t="s">
        <v>3203</v>
      </c>
      <c r="BW5175" s="191" t="s">
        <v>5231</v>
      </c>
    </row>
    <row r="5176" spans="51:75" x14ac:dyDescent="0.3">
      <c r="AY5176" s="251" t="e">
        <f>VLOOKUP(C5176,#REF!, 2,FALSE)</f>
        <v>#REF!</v>
      </c>
      <c r="BM5176" s="191" t="s">
        <v>1817</v>
      </c>
      <c r="BN5176" s="191" t="s">
        <v>863</v>
      </c>
      <c r="BO5176" s="191" t="s">
        <v>6750</v>
      </c>
      <c r="BU5176" s="191" t="s">
        <v>1817</v>
      </c>
      <c r="BV5176" s="191" t="s">
        <v>863</v>
      </c>
      <c r="BW5176" s="191" t="s">
        <v>6750</v>
      </c>
    </row>
    <row r="5177" spans="51:75" x14ac:dyDescent="0.3">
      <c r="AY5177" s="251" t="e">
        <f>VLOOKUP(C5177,#REF!, 2,FALSE)</f>
        <v>#REF!</v>
      </c>
      <c r="BM5177" s="191" t="s">
        <v>10108</v>
      </c>
      <c r="BN5177" s="191" t="s">
        <v>863</v>
      </c>
      <c r="BO5177" s="191" t="s">
        <v>5176</v>
      </c>
      <c r="BU5177" s="191" t="s">
        <v>10108</v>
      </c>
      <c r="BV5177" s="191" t="s">
        <v>863</v>
      </c>
      <c r="BW5177" s="191" t="s">
        <v>5176</v>
      </c>
    </row>
    <row r="5178" spans="51:75" x14ac:dyDescent="0.3">
      <c r="AY5178" s="251" t="e">
        <f>VLOOKUP(C5178,#REF!, 2,FALSE)</f>
        <v>#REF!</v>
      </c>
      <c r="BM5178" s="191" t="s">
        <v>10109</v>
      </c>
      <c r="BN5178" s="191" t="s">
        <v>863</v>
      </c>
      <c r="BO5178" s="191" t="s">
        <v>857</v>
      </c>
      <c r="BU5178" s="191" t="s">
        <v>10109</v>
      </c>
      <c r="BV5178" s="191" t="s">
        <v>863</v>
      </c>
      <c r="BW5178" s="191" t="s">
        <v>857</v>
      </c>
    </row>
    <row r="5179" spans="51:75" x14ac:dyDescent="0.3">
      <c r="AY5179" s="251" t="e">
        <f>VLOOKUP(C5179,#REF!, 2,FALSE)</f>
        <v>#REF!</v>
      </c>
      <c r="BM5179" s="191" t="s">
        <v>10110</v>
      </c>
      <c r="BN5179" s="191" t="s">
        <v>863</v>
      </c>
      <c r="BO5179" s="191" t="s">
        <v>1267</v>
      </c>
      <c r="BU5179" s="191" t="s">
        <v>10110</v>
      </c>
      <c r="BV5179" s="191" t="s">
        <v>863</v>
      </c>
      <c r="BW5179" s="191" t="s">
        <v>1267</v>
      </c>
    </row>
    <row r="5180" spans="51:75" x14ac:dyDescent="0.3">
      <c r="AY5180" s="251" t="e">
        <f>VLOOKUP(C5180,#REF!, 2,FALSE)</f>
        <v>#REF!</v>
      </c>
      <c r="BM5180" s="191" t="s">
        <v>1818</v>
      </c>
      <c r="BN5180" s="191" t="s">
        <v>863</v>
      </c>
      <c r="BO5180" s="191" t="s">
        <v>3721</v>
      </c>
      <c r="BU5180" s="191" t="s">
        <v>1818</v>
      </c>
      <c r="BV5180" s="191" t="s">
        <v>863</v>
      </c>
      <c r="BW5180" s="191" t="s">
        <v>3721</v>
      </c>
    </row>
    <row r="5181" spans="51:75" x14ac:dyDescent="0.3">
      <c r="AY5181" s="251" t="e">
        <f>VLOOKUP(C5181,#REF!, 2,FALSE)</f>
        <v>#REF!</v>
      </c>
      <c r="BM5181" s="191" t="s">
        <v>10111</v>
      </c>
      <c r="BN5181" s="191" t="s">
        <v>863</v>
      </c>
      <c r="BO5181" s="191" t="s">
        <v>3754</v>
      </c>
      <c r="BU5181" s="191" t="s">
        <v>10111</v>
      </c>
      <c r="BV5181" s="191" t="s">
        <v>863</v>
      </c>
      <c r="BW5181" s="191" t="s">
        <v>3754</v>
      </c>
    </row>
    <row r="5182" spans="51:75" x14ac:dyDescent="0.3">
      <c r="AY5182" s="251" t="e">
        <f>VLOOKUP(C5182,#REF!, 2,FALSE)</f>
        <v>#REF!</v>
      </c>
      <c r="BM5182" s="191" t="s">
        <v>10112</v>
      </c>
      <c r="BN5182" s="191" t="s">
        <v>3203</v>
      </c>
      <c r="BO5182" s="191" t="s">
        <v>7869</v>
      </c>
      <c r="BU5182" s="191" t="s">
        <v>10112</v>
      </c>
      <c r="BV5182" s="191" t="s">
        <v>3203</v>
      </c>
      <c r="BW5182" s="191" t="s">
        <v>7869</v>
      </c>
    </row>
    <row r="5183" spans="51:75" x14ac:dyDescent="0.3">
      <c r="AY5183" s="251" t="e">
        <f>VLOOKUP(C5183,#REF!, 2,FALSE)</f>
        <v>#REF!</v>
      </c>
      <c r="BM5183" s="191" t="s">
        <v>1819</v>
      </c>
      <c r="BN5183" s="191" t="s">
        <v>863</v>
      </c>
      <c r="BO5183" s="191" t="s">
        <v>6001</v>
      </c>
      <c r="BU5183" s="191" t="s">
        <v>1819</v>
      </c>
      <c r="BV5183" s="191" t="s">
        <v>863</v>
      </c>
      <c r="BW5183" s="191" t="s">
        <v>6001</v>
      </c>
    </row>
    <row r="5184" spans="51:75" x14ac:dyDescent="0.3">
      <c r="AY5184" s="251" t="e">
        <f>VLOOKUP(C5184,#REF!, 2,FALSE)</f>
        <v>#REF!</v>
      </c>
      <c r="BM5184" s="191" t="s">
        <v>10113</v>
      </c>
      <c r="BN5184" s="191" t="s">
        <v>3203</v>
      </c>
      <c r="BO5184" s="191" t="s">
        <v>9515</v>
      </c>
      <c r="BU5184" s="191" t="s">
        <v>10113</v>
      </c>
      <c r="BV5184" s="191" t="s">
        <v>3203</v>
      </c>
      <c r="BW5184" s="191" t="s">
        <v>9515</v>
      </c>
    </row>
    <row r="5185" spans="51:75" x14ac:dyDescent="0.3">
      <c r="AY5185" s="251" t="e">
        <f>VLOOKUP(C5185,#REF!, 2,FALSE)</f>
        <v>#REF!</v>
      </c>
      <c r="BM5185" s="191" t="s">
        <v>10114</v>
      </c>
      <c r="BN5185" s="191" t="s">
        <v>2980</v>
      </c>
      <c r="BO5185" s="191" t="s">
        <v>5073</v>
      </c>
      <c r="BU5185" s="191" t="s">
        <v>10114</v>
      </c>
      <c r="BV5185" s="191" t="s">
        <v>2980</v>
      </c>
      <c r="BW5185" s="191" t="s">
        <v>5073</v>
      </c>
    </row>
    <row r="5186" spans="51:75" x14ac:dyDescent="0.3">
      <c r="AY5186" s="251" t="e">
        <f>VLOOKUP(C5186,#REF!, 2,FALSE)</f>
        <v>#REF!</v>
      </c>
      <c r="BM5186" s="191" t="s">
        <v>10115</v>
      </c>
      <c r="BN5186" s="191" t="s">
        <v>2980</v>
      </c>
      <c r="BO5186" s="191" t="s">
        <v>2884</v>
      </c>
      <c r="BU5186" s="191" t="s">
        <v>10115</v>
      </c>
      <c r="BV5186" s="191" t="s">
        <v>2980</v>
      </c>
      <c r="BW5186" s="191" t="s">
        <v>2884</v>
      </c>
    </row>
    <row r="5187" spans="51:75" x14ac:dyDescent="0.3">
      <c r="AY5187" s="251" t="e">
        <f>VLOOKUP(C5187,#REF!, 2,FALSE)</f>
        <v>#REF!</v>
      </c>
      <c r="BM5187" s="191" t="s">
        <v>10116</v>
      </c>
      <c r="BN5187" s="191" t="s">
        <v>1270</v>
      </c>
      <c r="BO5187" s="191" t="s">
        <v>2431</v>
      </c>
      <c r="BU5187" s="191" t="s">
        <v>10116</v>
      </c>
      <c r="BV5187" s="191" t="s">
        <v>1270</v>
      </c>
      <c r="BW5187" s="191" t="s">
        <v>2431</v>
      </c>
    </row>
    <row r="5188" spans="51:75" x14ac:dyDescent="0.3">
      <c r="AY5188" s="251" t="e">
        <f>VLOOKUP(C5188,#REF!, 2,FALSE)</f>
        <v>#REF!</v>
      </c>
      <c r="BM5188" s="191" t="s">
        <v>1820</v>
      </c>
      <c r="BN5188" s="191" t="s">
        <v>2980</v>
      </c>
      <c r="BO5188" s="191" t="s">
        <v>2298</v>
      </c>
      <c r="BU5188" s="191" t="s">
        <v>1820</v>
      </c>
      <c r="BV5188" s="191" t="s">
        <v>2980</v>
      </c>
      <c r="BW5188" s="191" t="s">
        <v>2298</v>
      </c>
    </row>
    <row r="5189" spans="51:75" x14ac:dyDescent="0.3">
      <c r="AY5189" s="251" t="e">
        <f>VLOOKUP(C5189,#REF!, 2,FALSE)</f>
        <v>#REF!</v>
      </c>
      <c r="BM5189" s="191" t="s">
        <v>10117</v>
      </c>
      <c r="BN5189" s="191" t="s">
        <v>1270</v>
      </c>
      <c r="BO5189" s="191" t="s">
        <v>10118</v>
      </c>
      <c r="BU5189" s="191" t="s">
        <v>10117</v>
      </c>
      <c r="BV5189" s="191" t="s">
        <v>1270</v>
      </c>
      <c r="BW5189" s="191" t="s">
        <v>10118</v>
      </c>
    </row>
    <row r="5190" spans="51:75" x14ac:dyDescent="0.3">
      <c r="AY5190" s="251" t="e">
        <f>VLOOKUP(C5190,#REF!, 2,FALSE)</f>
        <v>#REF!</v>
      </c>
      <c r="BM5190" s="191" t="s">
        <v>10119</v>
      </c>
      <c r="BN5190" s="191" t="s">
        <v>3253</v>
      </c>
      <c r="BO5190" s="191" t="s">
        <v>6243</v>
      </c>
      <c r="BU5190" s="191" t="s">
        <v>10119</v>
      </c>
      <c r="BV5190" s="191" t="s">
        <v>3253</v>
      </c>
      <c r="BW5190" s="191" t="s">
        <v>6243</v>
      </c>
    </row>
    <row r="5191" spans="51:75" x14ac:dyDescent="0.3">
      <c r="AY5191" s="251" t="e">
        <f>VLOOKUP(C5191,#REF!, 2,FALSE)</f>
        <v>#REF!</v>
      </c>
      <c r="BM5191" s="191" t="s">
        <v>1821</v>
      </c>
      <c r="BN5191" s="191" t="s">
        <v>667</v>
      </c>
      <c r="BO5191" s="191" t="s">
        <v>10121</v>
      </c>
      <c r="BU5191" s="191" t="s">
        <v>1821</v>
      </c>
      <c r="BV5191" s="191" t="s">
        <v>667</v>
      </c>
      <c r="BW5191" s="191" t="s">
        <v>10121</v>
      </c>
    </row>
    <row r="5192" spans="51:75" x14ac:dyDescent="0.3">
      <c r="AY5192" s="251" t="e">
        <f>VLOOKUP(C5192,#REF!, 2,FALSE)</f>
        <v>#REF!</v>
      </c>
      <c r="BM5192" s="191" t="s">
        <v>10122</v>
      </c>
      <c r="BN5192" s="191" t="s">
        <v>622</v>
      </c>
      <c r="BO5192" s="191" t="s">
        <v>10123</v>
      </c>
      <c r="BU5192" s="191" t="s">
        <v>10122</v>
      </c>
      <c r="BV5192" s="191" t="s">
        <v>622</v>
      </c>
      <c r="BW5192" s="191" t="s">
        <v>10123</v>
      </c>
    </row>
    <row r="5193" spans="51:75" x14ac:dyDescent="0.3">
      <c r="AY5193" s="251" t="e">
        <f>VLOOKUP(C5193,#REF!, 2,FALSE)</f>
        <v>#REF!</v>
      </c>
      <c r="BM5193" s="191" t="s">
        <v>1822</v>
      </c>
      <c r="BN5193" s="191" t="s">
        <v>924</v>
      </c>
      <c r="BO5193" s="191" t="s">
        <v>1840</v>
      </c>
      <c r="BU5193" s="191" t="s">
        <v>1822</v>
      </c>
      <c r="BV5193" s="191" t="s">
        <v>924</v>
      </c>
      <c r="BW5193" s="191" t="s">
        <v>1840</v>
      </c>
    </row>
    <row r="5194" spans="51:75" x14ac:dyDescent="0.3">
      <c r="AY5194" s="251" t="e">
        <f>VLOOKUP(C5194,#REF!, 2,FALSE)</f>
        <v>#REF!</v>
      </c>
      <c r="BM5194" s="191" t="s">
        <v>335</v>
      </c>
      <c r="BN5194" s="191" t="s">
        <v>637</v>
      </c>
      <c r="BO5194" s="191" t="s">
        <v>3621</v>
      </c>
      <c r="BU5194" s="191" t="s">
        <v>335</v>
      </c>
      <c r="BV5194" s="191" t="s">
        <v>637</v>
      </c>
      <c r="BW5194" s="191" t="s">
        <v>3621</v>
      </c>
    </row>
    <row r="5195" spans="51:75" x14ac:dyDescent="0.3">
      <c r="AY5195" s="251" t="e">
        <f>VLOOKUP(C5195,#REF!, 2,FALSE)</f>
        <v>#REF!</v>
      </c>
      <c r="BM5195" s="191" t="s">
        <v>10124</v>
      </c>
      <c r="BN5195" s="191" t="s">
        <v>632</v>
      </c>
      <c r="BO5195" s="191" t="s">
        <v>790</v>
      </c>
      <c r="BU5195" s="191" t="s">
        <v>10124</v>
      </c>
      <c r="BV5195" s="191" t="s">
        <v>632</v>
      </c>
      <c r="BW5195" s="191" t="s">
        <v>790</v>
      </c>
    </row>
    <row r="5196" spans="51:75" x14ac:dyDescent="0.3">
      <c r="AY5196" s="251" t="e">
        <f>VLOOKUP(C5196,#REF!, 2,FALSE)</f>
        <v>#REF!</v>
      </c>
      <c r="BM5196" s="191" t="s">
        <v>1823</v>
      </c>
      <c r="BN5196" s="191" t="s">
        <v>929</v>
      </c>
      <c r="BO5196" s="191" t="s">
        <v>10127</v>
      </c>
      <c r="BU5196" s="191" t="s">
        <v>1823</v>
      </c>
      <c r="BV5196" s="191" t="s">
        <v>929</v>
      </c>
      <c r="BW5196" s="191" t="s">
        <v>10127</v>
      </c>
    </row>
    <row r="5197" spans="51:75" x14ac:dyDescent="0.3">
      <c r="AY5197" s="251" t="e">
        <f>VLOOKUP(C5197,#REF!, 2,FALSE)</f>
        <v>#REF!</v>
      </c>
      <c r="BM5197" s="191" t="s">
        <v>10128</v>
      </c>
      <c r="BN5197" s="191" t="s">
        <v>704</v>
      </c>
      <c r="BO5197" s="191" t="s">
        <v>10129</v>
      </c>
      <c r="BU5197" s="191" t="s">
        <v>10128</v>
      </c>
      <c r="BV5197" s="191" t="s">
        <v>704</v>
      </c>
      <c r="BW5197" s="191" t="s">
        <v>10129</v>
      </c>
    </row>
    <row r="5198" spans="51:75" x14ac:dyDescent="0.3">
      <c r="AY5198" s="251" t="e">
        <f>VLOOKUP(C5198,#REF!, 2,FALSE)</f>
        <v>#REF!</v>
      </c>
      <c r="BM5198" s="191" t="s">
        <v>10130</v>
      </c>
      <c r="BN5198" s="191" t="s">
        <v>929</v>
      </c>
      <c r="BO5198" s="191" t="s">
        <v>4330</v>
      </c>
      <c r="BU5198" s="191" t="s">
        <v>10130</v>
      </c>
      <c r="BV5198" s="191" t="s">
        <v>929</v>
      </c>
      <c r="BW5198" s="191" t="s">
        <v>4330</v>
      </c>
    </row>
    <row r="5199" spans="51:75" x14ac:dyDescent="0.3">
      <c r="AY5199" s="251" t="e">
        <f>VLOOKUP(C5199,#REF!, 2,FALSE)</f>
        <v>#REF!</v>
      </c>
      <c r="BM5199" s="191" t="s">
        <v>10131</v>
      </c>
      <c r="BN5199" s="191" t="s">
        <v>3203</v>
      </c>
      <c r="BO5199" s="191" t="s">
        <v>10132</v>
      </c>
      <c r="BU5199" s="191" t="s">
        <v>10131</v>
      </c>
      <c r="BV5199" s="191" t="s">
        <v>3203</v>
      </c>
      <c r="BW5199" s="191" t="s">
        <v>10132</v>
      </c>
    </row>
    <row r="5200" spans="51:75" x14ac:dyDescent="0.3">
      <c r="AY5200" s="251" t="e">
        <f>VLOOKUP(C5200,#REF!, 2,FALSE)</f>
        <v>#REF!</v>
      </c>
      <c r="BM5200" s="191" t="s">
        <v>10133</v>
      </c>
      <c r="BN5200" s="191" t="s">
        <v>2984</v>
      </c>
      <c r="BO5200" s="191" t="s">
        <v>2984</v>
      </c>
      <c r="BU5200" s="191" t="s">
        <v>10133</v>
      </c>
      <c r="BV5200" s="191" t="s">
        <v>2984</v>
      </c>
      <c r="BW5200" s="191" t="s">
        <v>2984</v>
      </c>
    </row>
    <row r="5201" spans="51:75" x14ac:dyDescent="0.3">
      <c r="AY5201" s="251" t="e">
        <f>VLOOKUP(C5201,#REF!, 2,FALSE)</f>
        <v>#REF!</v>
      </c>
      <c r="BM5201" s="191" t="s">
        <v>10135</v>
      </c>
      <c r="BN5201" s="191" t="s">
        <v>2984</v>
      </c>
      <c r="BO5201" s="191" t="s">
        <v>2984</v>
      </c>
      <c r="BU5201" s="191" t="s">
        <v>10135</v>
      </c>
      <c r="BV5201" s="191" t="s">
        <v>2984</v>
      </c>
      <c r="BW5201" s="191" t="s">
        <v>2984</v>
      </c>
    </row>
    <row r="5202" spans="51:75" x14ac:dyDescent="0.3">
      <c r="AY5202" s="251" t="e">
        <f>VLOOKUP(C5202,#REF!, 2,FALSE)</f>
        <v>#REF!</v>
      </c>
      <c r="BM5202" s="191" t="s">
        <v>10137</v>
      </c>
      <c r="BN5202" s="191" t="s">
        <v>2984</v>
      </c>
      <c r="BO5202" s="191" t="s">
        <v>2984</v>
      </c>
      <c r="BU5202" s="191" t="s">
        <v>10137</v>
      </c>
      <c r="BV5202" s="191" t="s">
        <v>2984</v>
      </c>
      <c r="BW5202" s="191" t="s">
        <v>2984</v>
      </c>
    </row>
    <row r="5203" spans="51:75" x14ac:dyDescent="0.3">
      <c r="AY5203" s="251" t="e">
        <f>VLOOKUP(C5203,#REF!, 2,FALSE)</f>
        <v>#REF!</v>
      </c>
      <c r="BM5203" s="191" t="s">
        <v>339</v>
      </c>
      <c r="BN5203" s="191" t="s">
        <v>2984</v>
      </c>
      <c r="BO5203" s="191" t="s">
        <v>2984</v>
      </c>
      <c r="BU5203" s="191" t="s">
        <v>339</v>
      </c>
      <c r="BV5203" s="191" t="s">
        <v>2984</v>
      </c>
      <c r="BW5203" s="191" t="s">
        <v>2984</v>
      </c>
    </row>
    <row r="5204" spans="51:75" x14ac:dyDescent="0.3">
      <c r="AY5204" s="251" t="e">
        <f>VLOOKUP(C5204,#REF!, 2,FALSE)</f>
        <v>#REF!</v>
      </c>
      <c r="BM5204" s="191" t="s">
        <v>1824</v>
      </c>
      <c r="BN5204" s="191" t="s">
        <v>2984</v>
      </c>
      <c r="BO5204" s="191" t="s">
        <v>2984</v>
      </c>
      <c r="BU5204" s="191" t="s">
        <v>1824</v>
      </c>
      <c r="BV5204" s="191" t="s">
        <v>2984</v>
      </c>
      <c r="BW5204" s="191" t="s">
        <v>2984</v>
      </c>
    </row>
    <row r="5205" spans="51:75" x14ac:dyDescent="0.3">
      <c r="AY5205" s="251" t="e">
        <f>VLOOKUP(C5205,#REF!, 2,FALSE)</f>
        <v>#REF!</v>
      </c>
      <c r="BM5205" s="191" t="s">
        <v>10138</v>
      </c>
      <c r="BN5205" s="191" t="s">
        <v>2984</v>
      </c>
      <c r="BO5205" s="191" t="s">
        <v>2984</v>
      </c>
      <c r="BU5205" s="191" t="s">
        <v>10138</v>
      </c>
      <c r="BV5205" s="191" t="s">
        <v>2984</v>
      </c>
      <c r="BW5205" s="191" t="s">
        <v>2984</v>
      </c>
    </row>
    <row r="5206" spans="51:75" x14ac:dyDescent="0.3">
      <c r="AY5206" s="251" t="e">
        <f>VLOOKUP(C5206,#REF!, 2,FALSE)</f>
        <v>#REF!</v>
      </c>
      <c r="BM5206" s="191" t="s">
        <v>10139</v>
      </c>
      <c r="BN5206" s="191" t="s">
        <v>2984</v>
      </c>
      <c r="BO5206" s="191" t="s">
        <v>5387</v>
      </c>
      <c r="BU5206" s="191" t="s">
        <v>10139</v>
      </c>
      <c r="BV5206" s="191" t="s">
        <v>2984</v>
      </c>
      <c r="BW5206" s="191" t="s">
        <v>5387</v>
      </c>
    </row>
    <row r="5207" spans="51:75" x14ac:dyDescent="0.3">
      <c r="AY5207" s="251" t="e">
        <f>VLOOKUP(C5207,#REF!, 2,FALSE)</f>
        <v>#REF!</v>
      </c>
      <c r="BM5207" s="191" t="s">
        <v>10140</v>
      </c>
      <c r="BN5207" s="191" t="s">
        <v>2984</v>
      </c>
      <c r="BO5207" s="191" t="s">
        <v>2984</v>
      </c>
      <c r="BU5207" s="191" t="s">
        <v>10140</v>
      </c>
      <c r="BV5207" s="191" t="s">
        <v>2984</v>
      </c>
      <c r="BW5207" s="191" t="s">
        <v>2984</v>
      </c>
    </row>
    <row r="5208" spans="51:75" x14ac:dyDescent="0.3">
      <c r="AY5208" s="251" t="e">
        <f>VLOOKUP(C5208,#REF!, 2,FALSE)</f>
        <v>#REF!</v>
      </c>
      <c r="BM5208" s="191" t="s">
        <v>10141</v>
      </c>
      <c r="BN5208" s="191" t="s">
        <v>2984</v>
      </c>
      <c r="BO5208" s="191" t="s">
        <v>2984</v>
      </c>
      <c r="BU5208" s="191" t="s">
        <v>10141</v>
      </c>
      <c r="BV5208" s="191" t="s">
        <v>2984</v>
      </c>
      <c r="BW5208" s="191" t="s">
        <v>2984</v>
      </c>
    </row>
    <row r="5209" spans="51:75" x14ac:dyDescent="0.3">
      <c r="AY5209" s="251" t="e">
        <f>VLOOKUP(C5209,#REF!, 2,FALSE)</f>
        <v>#REF!</v>
      </c>
      <c r="BM5209" s="191" t="s">
        <v>10142</v>
      </c>
      <c r="BN5209" s="191" t="s">
        <v>2984</v>
      </c>
      <c r="BO5209" s="191" t="s">
        <v>2984</v>
      </c>
      <c r="BU5209" s="191" t="s">
        <v>10142</v>
      </c>
      <c r="BV5209" s="191" t="s">
        <v>2984</v>
      </c>
      <c r="BW5209" s="191" t="s">
        <v>2984</v>
      </c>
    </row>
    <row r="5210" spans="51:75" x14ac:dyDescent="0.3">
      <c r="AY5210" s="251" t="e">
        <f>VLOOKUP(C5210,#REF!, 2,FALSE)</f>
        <v>#REF!</v>
      </c>
      <c r="BM5210" s="191" t="s">
        <v>10143</v>
      </c>
      <c r="BN5210" s="191" t="s">
        <v>2984</v>
      </c>
      <c r="BO5210" s="191" t="s">
        <v>2984</v>
      </c>
      <c r="BU5210" s="191" t="s">
        <v>10143</v>
      </c>
      <c r="BV5210" s="191" t="s">
        <v>2984</v>
      </c>
      <c r="BW5210" s="191" t="s">
        <v>2984</v>
      </c>
    </row>
    <row r="5211" spans="51:75" x14ac:dyDescent="0.3">
      <c r="AY5211" s="251" t="e">
        <f>VLOOKUP(C5211,#REF!, 2,FALSE)</f>
        <v>#REF!</v>
      </c>
      <c r="BM5211" s="191" t="s">
        <v>10144</v>
      </c>
      <c r="BN5211" s="191" t="s">
        <v>2984</v>
      </c>
      <c r="BO5211" s="191" t="s">
        <v>2984</v>
      </c>
      <c r="BU5211" s="191" t="s">
        <v>10144</v>
      </c>
      <c r="BV5211" s="191" t="s">
        <v>2984</v>
      </c>
      <c r="BW5211" s="191" t="s">
        <v>2984</v>
      </c>
    </row>
    <row r="5212" spans="51:75" x14ac:dyDescent="0.3">
      <c r="AY5212" s="251" t="e">
        <f>VLOOKUP(C5212,#REF!, 2,FALSE)</f>
        <v>#REF!</v>
      </c>
      <c r="BM5212" s="191" t="s">
        <v>10145</v>
      </c>
      <c r="BN5212" s="191" t="s">
        <v>2984</v>
      </c>
      <c r="BO5212" s="191" t="s">
        <v>2984</v>
      </c>
      <c r="BU5212" s="191" t="s">
        <v>10145</v>
      </c>
      <c r="BV5212" s="191" t="s">
        <v>2984</v>
      </c>
      <c r="BW5212" s="191" t="s">
        <v>2984</v>
      </c>
    </row>
    <row r="5213" spans="51:75" x14ac:dyDescent="0.3">
      <c r="AY5213" s="251" t="e">
        <f>VLOOKUP(C5213,#REF!, 2,FALSE)</f>
        <v>#REF!</v>
      </c>
      <c r="BM5213" s="191" t="s">
        <v>10146</v>
      </c>
      <c r="BN5213" s="191" t="s">
        <v>2984</v>
      </c>
      <c r="BO5213" s="191" t="s">
        <v>2984</v>
      </c>
      <c r="BU5213" s="191" t="s">
        <v>10146</v>
      </c>
      <c r="BV5213" s="191" t="s">
        <v>2984</v>
      </c>
      <c r="BW5213" s="191" t="s">
        <v>2984</v>
      </c>
    </row>
    <row r="5214" spans="51:75" x14ac:dyDescent="0.3">
      <c r="AY5214" s="251" t="e">
        <f>VLOOKUP(C5214,#REF!, 2,FALSE)</f>
        <v>#REF!</v>
      </c>
      <c r="BM5214" s="191" t="s">
        <v>10147</v>
      </c>
      <c r="BN5214" s="191" t="s">
        <v>2984</v>
      </c>
      <c r="BO5214" s="191" t="s">
        <v>2984</v>
      </c>
      <c r="BU5214" s="191" t="s">
        <v>10147</v>
      </c>
      <c r="BV5214" s="191" t="s">
        <v>2984</v>
      </c>
      <c r="BW5214" s="191" t="s">
        <v>2984</v>
      </c>
    </row>
    <row r="5215" spans="51:75" x14ac:dyDescent="0.3">
      <c r="AY5215" s="251" t="e">
        <f>VLOOKUP(C5215,#REF!, 2,FALSE)</f>
        <v>#REF!</v>
      </c>
      <c r="BM5215" s="191" t="s">
        <v>10148</v>
      </c>
      <c r="BN5215" s="191" t="s">
        <v>2984</v>
      </c>
      <c r="BO5215" s="191" t="s">
        <v>8900</v>
      </c>
      <c r="BU5215" s="191" t="s">
        <v>10148</v>
      </c>
      <c r="BV5215" s="191" t="s">
        <v>2984</v>
      </c>
      <c r="BW5215" s="191" t="s">
        <v>8900</v>
      </c>
    </row>
    <row r="5216" spans="51:75" x14ac:dyDescent="0.3">
      <c r="AY5216" s="251" t="e">
        <f>VLOOKUP(C5216,#REF!, 2,FALSE)</f>
        <v>#REF!</v>
      </c>
      <c r="BM5216" s="191" t="s">
        <v>10149</v>
      </c>
      <c r="BN5216" s="191" t="s">
        <v>2984</v>
      </c>
      <c r="BO5216" s="191" t="s">
        <v>6142</v>
      </c>
      <c r="BU5216" s="191" t="s">
        <v>10149</v>
      </c>
      <c r="BV5216" s="191" t="s">
        <v>2984</v>
      </c>
      <c r="BW5216" s="191" t="s">
        <v>6142</v>
      </c>
    </row>
    <row r="5217" spans="51:75" x14ac:dyDescent="0.3">
      <c r="AY5217" s="251" t="e">
        <f>VLOOKUP(C5217,#REF!, 2,FALSE)</f>
        <v>#REF!</v>
      </c>
      <c r="BM5217" s="191" t="s">
        <v>10151</v>
      </c>
      <c r="BN5217" s="191" t="s">
        <v>2980</v>
      </c>
      <c r="BO5217" s="191" t="s">
        <v>9879</v>
      </c>
      <c r="BU5217" s="191" t="s">
        <v>10151</v>
      </c>
      <c r="BV5217" s="191" t="s">
        <v>2980</v>
      </c>
      <c r="BW5217" s="191" t="s">
        <v>9879</v>
      </c>
    </row>
    <row r="5218" spans="51:75" x14ac:dyDescent="0.3">
      <c r="AY5218" s="251" t="e">
        <f>VLOOKUP(C5218,#REF!, 2,FALSE)</f>
        <v>#REF!</v>
      </c>
      <c r="BM5218" s="191" t="s">
        <v>10152</v>
      </c>
      <c r="BN5218" s="191" t="s">
        <v>2984</v>
      </c>
      <c r="BO5218" s="191" t="s">
        <v>7662</v>
      </c>
      <c r="BU5218" s="191" t="s">
        <v>10152</v>
      </c>
      <c r="BV5218" s="191" t="s">
        <v>2984</v>
      </c>
      <c r="BW5218" s="191" t="s">
        <v>7662</v>
      </c>
    </row>
    <row r="5219" spans="51:75" x14ac:dyDescent="0.3">
      <c r="AY5219" s="251" t="e">
        <f>VLOOKUP(C5219,#REF!, 2,FALSE)</f>
        <v>#REF!</v>
      </c>
      <c r="BM5219" s="191" t="s">
        <v>10153</v>
      </c>
      <c r="BN5219" s="191" t="s">
        <v>2984</v>
      </c>
      <c r="BO5219" s="191" t="s">
        <v>1377</v>
      </c>
      <c r="BU5219" s="191" t="s">
        <v>10153</v>
      </c>
      <c r="BV5219" s="191" t="s">
        <v>2984</v>
      </c>
      <c r="BW5219" s="191" t="s">
        <v>1377</v>
      </c>
    </row>
    <row r="5220" spans="51:75" x14ac:dyDescent="0.3">
      <c r="AY5220" s="251" t="e">
        <f>VLOOKUP(C5220,#REF!, 2,FALSE)</f>
        <v>#REF!</v>
      </c>
      <c r="BM5220" s="191" t="s">
        <v>10154</v>
      </c>
      <c r="BN5220" s="191" t="s">
        <v>2984</v>
      </c>
      <c r="BO5220" s="191" t="s">
        <v>10155</v>
      </c>
      <c r="BU5220" s="191" t="s">
        <v>10154</v>
      </c>
      <c r="BV5220" s="191" t="s">
        <v>2984</v>
      </c>
      <c r="BW5220" s="191" t="s">
        <v>10155</v>
      </c>
    </row>
    <row r="5221" spans="51:75" x14ac:dyDescent="0.3">
      <c r="AY5221" s="251" t="e">
        <f>VLOOKUP(C5221,#REF!, 2,FALSE)</f>
        <v>#REF!</v>
      </c>
      <c r="BM5221" s="191" t="s">
        <v>10156</v>
      </c>
      <c r="BN5221" s="191" t="s">
        <v>3253</v>
      </c>
      <c r="BO5221" s="191" t="s">
        <v>3744</v>
      </c>
      <c r="BU5221" s="191" t="s">
        <v>10156</v>
      </c>
      <c r="BV5221" s="191" t="s">
        <v>3253</v>
      </c>
      <c r="BW5221" s="191" t="s">
        <v>3744</v>
      </c>
    </row>
    <row r="5222" spans="51:75" x14ac:dyDescent="0.3">
      <c r="AY5222" s="251" t="e">
        <f>VLOOKUP(C5222,#REF!, 2,FALSE)</f>
        <v>#REF!</v>
      </c>
      <c r="BM5222" s="191" t="s">
        <v>10157</v>
      </c>
      <c r="BN5222" s="191" t="s">
        <v>2984</v>
      </c>
      <c r="BO5222" s="191" t="s">
        <v>4373</v>
      </c>
      <c r="BU5222" s="191" t="s">
        <v>10157</v>
      </c>
      <c r="BV5222" s="191" t="s">
        <v>2984</v>
      </c>
      <c r="BW5222" s="191" t="s">
        <v>4373</v>
      </c>
    </row>
    <row r="5223" spans="51:75" x14ac:dyDescent="0.3">
      <c r="AY5223" s="251" t="e">
        <f>VLOOKUP(C5223,#REF!, 2,FALSE)</f>
        <v>#REF!</v>
      </c>
      <c r="BM5223" s="191" t="s">
        <v>1825</v>
      </c>
      <c r="BN5223" s="191" t="s">
        <v>2984</v>
      </c>
      <c r="BO5223" s="191" t="s">
        <v>9033</v>
      </c>
      <c r="BU5223" s="191" t="s">
        <v>1825</v>
      </c>
      <c r="BV5223" s="191" t="s">
        <v>2984</v>
      </c>
      <c r="BW5223" s="191" t="s">
        <v>9033</v>
      </c>
    </row>
    <row r="5224" spans="51:75" x14ac:dyDescent="0.3">
      <c r="AY5224" s="251" t="e">
        <f>VLOOKUP(C5224,#REF!, 2,FALSE)</f>
        <v>#REF!</v>
      </c>
      <c r="BM5224" s="191" t="s">
        <v>10158</v>
      </c>
      <c r="BN5224" s="191" t="s">
        <v>2984</v>
      </c>
      <c r="BO5224" s="191" t="s">
        <v>4072</v>
      </c>
      <c r="BU5224" s="191" t="s">
        <v>10158</v>
      </c>
      <c r="BV5224" s="191" t="s">
        <v>2984</v>
      </c>
      <c r="BW5224" s="191" t="s">
        <v>4072</v>
      </c>
    </row>
    <row r="5225" spans="51:75" x14ac:dyDescent="0.3">
      <c r="AY5225" s="251" t="e">
        <f>VLOOKUP(C5225,#REF!, 2,FALSE)</f>
        <v>#REF!</v>
      </c>
      <c r="BM5225" s="191" t="s">
        <v>10159</v>
      </c>
      <c r="BN5225" s="191" t="s">
        <v>2984</v>
      </c>
      <c r="BO5225" s="191" t="s">
        <v>2069</v>
      </c>
      <c r="BU5225" s="191" t="s">
        <v>10159</v>
      </c>
      <c r="BV5225" s="191" t="s">
        <v>2984</v>
      </c>
      <c r="BW5225" s="191" t="s">
        <v>2069</v>
      </c>
    </row>
    <row r="5226" spans="51:75" x14ac:dyDescent="0.3">
      <c r="AY5226" s="251" t="e">
        <f>VLOOKUP(C5226,#REF!, 2,FALSE)</f>
        <v>#REF!</v>
      </c>
      <c r="BM5226" s="191" t="s">
        <v>1826</v>
      </c>
      <c r="BN5226" s="191" t="s">
        <v>2984</v>
      </c>
      <c r="BO5226" s="191" t="s">
        <v>4009</v>
      </c>
      <c r="BU5226" s="191" t="s">
        <v>1826</v>
      </c>
      <c r="BV5226" s="191" t="s">
        <v>2984</v>
      </c>
      <c r="BW5226" s="191" t="s">
        <v>4009</v>
      </c>
    </row>
    <row r="5227" spans="51:75" x14ac:dyDescent="0.3">
      <c r="AY5227" s="251" t="e">
        <f>VLOOKUP(C5227,#REF!, 2,FALSE)</f>
        <v>#REF!</v>
      </c>
      <c r="BM5227" s="191" t="s">
        <v>10160</v>
      </c>
      <c r="BN5227" s="191" t="s">
        <v>2984</v>
      </c>
      <c r="BO5227" s="191" t="s">
        <v>2984</v>
      </c>
      <c r="BU5227" s="191" t="s">
        <v>10160</v>
      </c>
      <c r="BV5227" s="191" t="s">
        <v>2984</v>
      </c>
      <c r="BW5227" s="191" t="s">
        <v>2984</v>
      </c>
    </row>
    <row r="5228" spans="51:75" x14ac:dyDescent="0.3">
      <c r="AY5228" s="251" t="e">
        <f>VLOOKUP(C5228,#REF!, 2,FALSE)</f>
        <v>#REF!</v>
      </c>
      <c r="BM5228" s="191" t="s">
        <v>10161</v>
      </c>
      <c r="BN5228" s="191" t="s">
        <v>2984</v>
      </c>
      <c r="BO5228" s="191" t="s">
        <v>1596</v>
      </c>
      <c r="BU5228" s="191" t="s">
        <v>10161</v>
      </c>
      <c r="BV5228" s="191" t="s">
        <v>2984</v>
      </c>
      <c r="BW5228" s="191" t="s">
        <v>1596</v>
      </c>
    </row>
    <row r="5229" spans="51:75" x14ac:dyDescent="0.3">
      <c r="AY5229" s="251" t="e">
        <f>VLOOKUP(C5229,#REF!, 2,FALSE)</f>
        <v>#REF!</v>
      </c>
      <c r="BM5229" s="191" t="s">
        <v>10162</v>
      </c>
      <c r="BN5229" s="191" t="s">
        <v>2984</v>
      </c>
      <c r="BO5229" s="191" t="s">
        <v>1524</v>
      </c>
      <c r="BU5229" s="191" t="s">
        <v>10162</v>
      </c>
      <c r="BV5229" s="191" t="s">
        <v>2984</v>
      </c>
      <c r="BW5229" s="191" t="s">
        <v>1524</v>
      </c>
    </row>
    <row r="5230" spans="51:75" x14ac:dyDescent="0.3">
      <c r="AY5230" s="251" t="e">
        <f>VLOOKUP(C5230,#REF!, 2,FALSE)</f>
        <v>#REF!</v>
      </c>
      <c r="BM5230" s="191" t="s">
        <v>10164</v>
      </c>
      <c r="BN5230" s="191" t="s">
        <v>2984</v>
      </c>
      <c r="BO5230" s="191" t="s">
        <v>2984</v>
      </c>
      <c r="BU5230" s="191" t="s">
        <v>10164</v>
      </c>
      <c r="BV5230" s="191" t="s">
        <v>2984</v>
      </c>
      <c r="BW5230" s="191" t="s">
        <v>2984</v>
      </c>
    </row>
    <row r="5231" spans="51:75" x14ac:dyDescent="0.3">
      <c r="AY5231" s="251" t="e">
        <f>VLOOKUP(C5231,#REF!, 2,FALSE)</f>
        <v>#REF!</v>
      </c>
      <c r="BM5231" s="191" t="s">
        <v>10166</v>
      </c>
      <c r="BN5231" s="191" t="s">
        <v>2984</v>
      </c>
      <c r="BO5231" s="191" t="s">
        <v>3762</v>
      </c>
      <c r="BU5231" s="191" t="s">
        <v>10166</v>
      </c>
      <c r="BV5231" s="191" t="s">
        <v>2984</v>
      </c>
      <c r="BW5231" s="191" t="s">
        <v>3762</v>
      </c>
    </row>
    <row r="5232" spans="51:75" x14ac:dyDescent="0.3">
      <c r="AY5232" s="251" t="e">
        <f>VLOOKUP(C5232,#REF!, 2,FALSE)</f>
        <v>#REF!</v>
      </c>
      <c r="BM5232" s="191" t="s">
        <v>10167</v>
      </c>
      <c r="BN5232" s="191" t="s">
        <v>2984</v>
      </c>
      <c r="BO5232" s="191" t="s">
        <v>5197</v>
      </c>
      <c r="BU5232" s="191" t="s">
        <v>10167</v>
      </c>
      <c r="BV5232" s="191" t="s">
        <v>2984</v>
      </c>
      <c r="BW5232" s="191" t="s">
        <v>5197</v>
      </c>
    </row>
    <row r="5233" spans="51:75" x14ac:dyDescent="0.3">
      <c r="AY5233" s="251" t="e">
        <f>VLOOKUP(C5233,#REF!, 2,FALSE)</f>
        <v>#REF!</v>
      </c>
      <c r="BM5233" s="191" t="s">
        <v>10169</v>
      </c>
      <c r="BN5233" s="191" t="s">
        <v>2984</v>
      </c>
      <c r="BO5233" s="191" t="s">
        <v>2984</v>
      </c>
      <c r="BU5233" s="191" t="s">
        <v>10169</v>
      </c>
      <c r="BV5233" s="191" t="s">
        <v>2984</v>
      </c>
      <c r="BW5233" s="191" t="s">
        <v>2984</v>
      </c>
    </row>
    <row r="5234" spans="51:75" x14ac:dyDescent="0.3">
      <c r="AY5234" s="251" t="e">
        <f>VLOOKUP(C5234,#REF!, 2,FALSE)</f>
        <v>#REF!</v>
      </c>
      <c r="BM5234" s="191" t="s">
        <v>10170</v>
      </c>
      <c r="BN5234" s="191" t="s">
        <v>2984</v>
      </c>
      <c r="BO5234" s="191" t="s">
        <v>3536</v>
      </c>
      <c r="BU5234" s="191" t="s">
        <v>10170</v>
      </c>
      <c r="BV5234" s="191" t="s">
        <v>2984</v>
      </c>
      <c r="BW5234" s="191" t="s">
        <v>3536</v>
      </c>
    </row>
    <row r="5235" spans="51:75" x14ac:dyDescent="0.3">
      <c r="AY5235" s="251" t="e">
        <f>VLOOKUP(C5235,#REF!, 2,FALSE)</f>
        <v>#REF!</v>
      </c>
      <c r="BM5235" s="191" t="s">
        <v>10171</v>
      </c>
      <c r="BN5235" s="191" t="s">
        <v>863</v>
      </c>
      <c r="BO5235" s="191" t="s">
        <v>1403</v>
      </c>
      <c r="BU5235" s="191" t="s">
        <v>10171</v>
      </c>
      <c r="BV5235" s="191" t="s">
        <v>863</v>
      </c>
      <c r="BW5235" s="191" t="s">
        <v>1403</v>
      </c>
    </row>
    <row r="5236" spans="51:75" x14ac:dyDescent="0.3">
      <c r="AY5236" s="251" t="e">
        <f>VLOOKUP(C5236,#REF!, 2,FALSE)</f>
        <v>#REF!</v>
      </c>
      <c r="BM5236" s="191" t="s">
        <v>10172</v>
      </c>
      <c r="BN5236" s="191" t="s">
        <v>2984</v>
      </c>
      <c r="BO5236" s="191" t="s">
        <v>2984</v>
      </c>
      <c r="BU5236" s="191" t="s">
        <v>10172</v>
      </c>
      <c r="BV5236" s="191" t="s">
        <v>2984</v>
      </c>
      <c r="BW5236" s="191" t="s">
        <v>2984</v>
      </c>
    </row>
    <row r="5237" spans="51:75" x14ac:dyDescent="0.3">
      <c r="AY5237" s="251" t="e">
        <f>VLOOKUP(C5237,#REF!, 2,FALSE)</f>
        <v>#REF!</v>
      </c>
      <c r="BM5237" s="191" t="s">
        <v>334</v>
      </c>
      <c r="BN5237" s="191" t="s">
        <v>2984</v>
      </c>
      <c r="BO5237" s="191" t="s">
        <v>4009</v>
      </c>
      <c r="BU5237" s="191" t="s">
        <v>334</v>
      </c>
      <c r="BV5237" s="191" t="s">
        <v>2984</v>
      </c>
      <c r="BW5237" s="191" t="s">
        <v>4009</v>
      </c>
    </row>
    <row r="5238" spans="51:75" x14ac:dyDescent="0.3">
      <c r="AY5238" s="251" t="e">
        <f>VLOOKUP(C5238,#REF!, 2,FALSE)</f>
        <v>#REF!</v>
      </c>
      <c r="BM5238" s="191" t="s">
        <v>10173</v>
      </c>
      <c r="BN5238" s="191" t="s">
        <v>1140</v>
      </c>
      <c r="BO5238" s="191" t="s">
        <v>2984</v>
      </c>
      <c r="BU5238" s="191" t="s">
        <v>10173</v>
      </c>
      <c r="BV5238" s="191" t="s">
        <v>1140</v>
      </c>
      <c r="BW5238" s="191" t="s">
        <v>2984</v>
      </c>
    </row>
    <row r="5239" spans="51:75" x14ac:dyDescent="0.3">
      <c r="AY5239" s="251" t="e">
        <f>VLOOKUP(C5239,#REF!, 2,FALSE)</f>
        <v>#REF!</v>
      </c>
      <c r="BM5239" s="191" t="s">
        <v>10174</v>
      </c>
      <c r="BN5239" s="191" t="s">
        <v>3253</v>
      </c>
      <c r="BO5239" s="191" t="s">
        <v>4333</v>
      </c>
      <c r="BU5239" s="191" t="s">
        <v>10174</v>
      </c>
      <c r="BV5239" s="191" t="s">
        <v>3253</v>
      </c>
      <c r="BW5239" s="191" t="s">
        <v>4333</v>
      </c>
    </row>
    <row r="5240" spans="51:75" x14ac:dyDescent="0.3">
      <c r="AY5240" s="251" t="e">
        <f>VLOOKUP(C5240,#REF!, 2,FALSE)</f>
        <v>#REF!</v>
      </c>
      <c r="BM5240" s="191" t="s">
        <v>10176</v>
      </c>
      <c r="BN5240" s="191" t="s">
        <v>863</v>
      </c>
      <c r="BO5240" s="191" t="s">
        <v>639</v>
      </c>
      <c r="BU5240" s="191" t="s">
        <v>10176</v>
      </c>
      <c r="BV5240" s="191" t="s">
        <v>863</v>
      </c>
      <c r="BW5240" s="191" t="s">
        <v>639</v>
      </c>
    </row>
    <row r="5241" spans="51:75" x14ac:dyDescent="0.3">
      <c r="AY5241" s="251" t="e">
        <f>VLOOKUP(C5241,#REF!, 2,FALSE)</f>
        <v>#REF!</v>
      </c>
      <c r="BM5241" s="191" t="s">
        <v>10177</v>
      </c>
      <c r="BN5241" s="191" t="s">
        <v>2984</v>
      </c>
      <c r="BO5241" s="191" t="s">
        <v>1229</v>
      </c>
      <c r="BU5241" s="191" t="s">
        <v>10177</v>
      </c>
      <c r="BV5241" s="191" t="s">
        <v>2984</v>
      </c>
      <c r="BW5241" s="191" t="s">
        <v>1229</v>
      </c>
    </row>
    <row r="5242" spans="51:75" x14ac:dyDescent="0.3">
      <c r="AY5242" s="251" t="e">
        <f>VLOOKUP(C5242,#REF!, 2,FALSE)</f>
        <v>#REF!</v>
      </c>
      <c r="BM5242" s="191" t="s">
        <v>10178</v>
      </c>
      <c r="BN5242" s="191" t="s">
        <v>3003</v>
      </c>
      <c r="BO5242" s="191" t="s">
        <v>4557</v>
      </c>
      <c r="BU5242" s="191" t="s">
        <v>10178</v>
      </c>
      <c r="BV5242" s="191" t="s">
        <v>3003</v>
      </c>
      <c r="BW5242" s="191" t="s">
        <v>4557</v>
      </c>
    </row>
    <row r="5243" spans="51:75" x14ac:dyDescent="0.3">
      <c r="AY5243" s="251" t="e">
        <f>VLOOKUP(C5243,#REF!, 2,FALSE)</f>
        <v>#REF!</v>
      </c>
      <c r="BM5243" s="191" t="s">
        <v>10179</v>
      </c>
      <c r="BN5243" s="191" t="s">
        <v>2984</v>
      </c>
      <c r="BO5243" s="191" t="s">
        <v>1385</v>
      </c>
      <c r="BU5243" s="191" t="s">
        <v>10179</v>
      </c>
      <c r="BV5243" s="191" t="s">
        <v>2984</v>
      </c>
      <c r="BW5243" s="191" t="s">
        <v>1385</v>
      </c>
    </row>
    <row r="5244" spans="51:75" x14ac:dyDescent="0.3">
      <c r="AY5244" s="251" t="e">
        <f>VLOOKUP(C5244,#REF!, 2,FALSE)</f>
        <v>#REF!</v>
      </c>
      <c r="BM5244" s="191" t="s">
        <v>10180</v>
      </c>
      <c r="BN5244" s="191" t="s">
        <v>2984</v>
      </c>
      <c r="BO5244" s="191" t="s">
        <v>2984</v>
      </c>
      <c r="BU5244" s="191" t="s">
        <v>10180</v>
      </c>
      <c r="BV5244" s="191" t="s">
        <v>2984</v>
      </c>
      <c r="BW5244" s="191" t="s">
        <v>2984</v>
      </c>
    </row>
    <row r="5245" spans="51:75" x14ac:dyDescent="0.3">
      <c r="AY5245" s="251" t="e">
        <f>VLOOKUP(C5245,#REF!, 2,FALSE)</f>
        <v>#REF!</v>
      </c>
      <c r="BM5245" s="191" t="s">
        <v>10181</v>
      </c>
      <c r="BN5245" s="191" t="s">
        <v>2984</v>
      </c>
      <c r="BO5245" s="191" t="s">
        <v>1782</v>
      </c>
      <c r="BU5245" s="191" t="s">
        <v>10181</v>
      </c>
      <c r="BV5245" s="191" t="s">
        <v>2984</v>
      </c>
      <c r="BW5245" s="191" t="s">
        <v>1782</v>
      </c>
    </row>
    <row r="5246" spans="51:75" x14ac:dyDescent="0.3">
      <c r="AY5246" s="251" t="e">
        <f>VLOOKUP(C5246,#REF!, 2,FALSE)</f>
        <v>#REF!</v>
      </c>
      <c r="BM5246" s="191" t="s">
        <v>10182</v>
      </c>
      <c r="BN5246" s="191" t="s">
        <v>2984</v>
      </c>
      <c r="BO5246" s="191" t="s">
        <v>10183</v>
      </c>
      <c r="BU5246" s="191" t="s">
        <v>10182</v>
      </c>
      <c r="BV5246" s="191" t="s">
        <v>2984</v>
      </c>
      <c r="BW5246" s="191" t="s">
        <v>10183</v>
      </c>
    </row>
    <row r="5247" spans="51:75" x14ac:dyDescent="0.3">
      <c r="AY5247" s="251" t="e">
        <f>VLOOKUP(C5247,#REF!, 2,FALSE)</f>
        <v>#REF!</v>
      </c>
      <c r="BM5247" s="191" t="s">
        <v>10184</v>
      </c>
      <c r="BN5247" s="191" t="s">
        <v>2984</v>
      </c>
      <c r="BO5247" s="191" t="s">
        <v>2975</v>
      </c>
      <c r="BU5247" s="191" t="s">
        <v>10184</v>
      </c>
      <c r="BV5247" s="191" t="s">
        <v>2984</v>
      </c>
      <c r="BW5247" s="191" t="s">
        <v>2975</v>
      </c>
    </row>
    <row r="5248" spans="51:75" x14ac:dyDescent="0.3">
      <c r="AY5248" s="251" t="e">
        <f>VLOOKUP(C5248,#REF!, 2,FALSE)</f>
        <v>#REF!</v>
      </c>
      <c r="BM5248" s="191" t="s">
        <v>10185</v>
      </c>
      <c r="BN5248" s="191" t="s">
        <v>2984</v>
      </c>
      <c r="BO5248" s="191" t="s">
        <v>8759</v>
      </c>
      <c r="BU5248" s="191" t="s">
        <v>10185</v>
      </c>
      <c r="BV5248" s="191" t="s">
        <v>2984</v>
      </c>
      <c r="BW5248" s="191" t="s">
        <v>8759</v>
      </c>
    </row>
    <row r="5249" spans="51:75" x14ac:dyDescent="0.3">
      <c r="AY5249" s="251" t="e">
        <f>VLOOKUP(C5249,#REF!, 2,FALSE)</f>
        <v>#REF!</v>
      </c>
      <c r="BM5249" s="191" t="s">
        <v>10186</v>
      </c>
      <c r="BN5249" s="191" t="s">
        <v>2984</v>
      </c>
      <c r="BO5249" s="191" t="s">
        <v>10187</v>
      </c>
      <c r="BU5249" s="191" t="s">
        <v>10186</v>
      </c>
      <c r="BV5249" s="191" t="s">
        <v>2984</v>
      </c>
      <c r="BW5249" s="191" t="s">
        <v>10187</v>
      </c>
    </row>
    <row r="5250" spans="51:75" x14ac:dyDescent="0.3">
      <c r="AY5250" s="251" t="e">
        <f>VLOOKUP(C5250,#REF!, 2,FALSE)</f>
        <v>#REF!</v>
      </c>
      <c r="BM5250" s="191" t="s">
        <v>10188</v>
      </c>
      <c r="BN5250" s="191" t="s">
        <v>863</v>
      </c>
      <c r="BO5250" s="191" t="s">
        <v>2174</v>
      </c>
      <c r="BU5250" s="191" t="s">
        <v>10188</v>
      </c>
      <c r="BV5250" s="191" t="s">
        <v>863</v>
      </c>
      <c r="BW5250" s="191" t="s">
        <v>2174</v>
      </c>
    </row>
    <row r="5251" spans="51:75" x14ac:dyDescent="0.3">
      <c r="AY5251" s="251" t="e">
        <f>VLOOKUP(C5251,#REF!, 2,FALSE)</f>
        <v>#REF!</v>
      </c>
      <c r="BM5251" s="191" t="s">
        <v>1827</v>
      </c>
      <c r="BN5251" s="191" t="s">
        <v>2984</v>
      </c>
      <c r="BO5251" s="191" t="s">
        <v>3137</v>
      </c>
      <c r="BU5251" s="191" t="s">
        <v>1827</v>
      </c>
      <c r="BV5251" s="191" t="s">
        <v>2984</v>
      </c>
      <c r="BW5251" s="191" t="s">
        <v>3137</v>
      </c>
    </row>
    <row r="5252" spans="51:75" x14ac:dyDescent="0.3">
      <c r="AY5252" s="251" t="e">
        <f>VLOOKUP(C5252,#REF!, 2,FALSE)</f>
        <v>#REF!</v>
      </c>
      <c r="BM5252" s="191" t="s">
        <v>10189</v>
      </c>
      <c r="BN5252" s="191" t="s">
        <v>2984</v>
      </c>
      <c r="BO5252" s="191" t="s">
        <v>4195</v>
      </c>
      <c r="BU5252" s="191" t="s">
        <v>10189</v>
      </c>
      <c r="BV5252" s="191" t="s">
        <v>2984</v>
      </c>
      <c r="BW5252" s="191" t="s">
        <v>4195</v>
      </c>
    </row>
    <row r="5253" spans="51:75" x14ac:dyDescent="0.3">
      <c r="AY5253" s="251" t="e">
        <f>VLOOKUP(C5253,#REF!, 2,FALSE)</f>
        <v>#REF!</v>
      </c>
      <c r="BM5253" s="191" t="s">
        <v>10190</v>
      </c>
      <c r="BN5253" s="191" t="s">
        <v>2984</v>
      </c>
      <c r="BO5253" s="191" t="s">
        <v>855</v>
      </c>
      <c r="BU5253" s="191" t="s">
        <v>10190</v>
      </c>
      <c r="BV5253" s="191" t="s">
        <v>2984</v>
      </c>
      <c r="BW5253" s="191" t="s">
        <v>855</v>
      </c>
    </row>
    <row r="5254" spans="51:75" x14ac:dyDescent="0.3">
      <c r="AY5254" s="251" t="e">
        <f>VLOOKUP(C5254,#REF!, 2,FALSE)</f>
        <v>#REF!</v>
      </c>
      <c r="BM5254" s="191" t="s">
        <v>10191</v>
      </c>
      <c r="BN5254" s="191" t="s">
        <v>2984</v>
      </c>
      <c r="BO5254" s="191" t="s">
        <v>1055</v>
      </c>
      <c r="BU5254" s="191" t="s">
        <v>10191</v>
      </c>
      <c r="BV5254" s="191" t="s">
        <v>2984</v>
      </c>
      <c r="BW5254" s="191" t="s">
        <v>1055</v>
      </c>
    </row>
    <row r="5255" spans="51:75" x14ac:dyDescent="0.3">
      <c r="AY5255" s="251" t="e">
        <f>VLOOKUP(C5255,#REF!, 2,FALSE)</f>
        <v>#REF!</v>
      </c>
      <c r="BM5255" s="191" t="s">
        <v>10192</v>
      </c>
      <c r="BN5255" s="191" t="s">
        <v>2984</v>
      </c>
      <c r="BO5255" s="191" t="s">
        <v>1509</v>
      </c>
      <c r="BU5255" s="191" t="s">
        <v>10192</v>
      </c>
      <c r="BV5255" s="191" t="s">
        <v>2984</v>
      </c>
      <c r="BW5255" s="191" t="s">
        <v>1509</v>
      </c>
    </row>
    <row r="5256" spans="51:75" x14ac:dyDescent="0.3">
      <c r="AY5256" s="251" t="e">
        <f>VLOOKUP(C5256,#REF!, 2,FALSE)</f>
        <v>#REF!</v>
      </c>
      <c r="BM5256" s="191" t="s">
        <v>10193</v>
      </c>
      <c r="BN5256" s="191" t="s">
        <v>779</v>
      </c>
      <c r="BO5256" s="191" t="s">
        <v>1375</v>
      </c>
      <c r="BU5256" s="191" t="s">
        <v>10193</v>
      </c>
      <c r="BV5256" s="191" t="s">
        <v>779</v>
      </c>
      <c r="BW5256" s="191" t="s">
        <v>1375</v>
      </c>
    </row>
    <row r="5257" spans="51:75" x14ac:dyDescent="0.3">
      <c r="AY5257" s="251" t="e">
        <f>VLOOKUP(C5257,#REF!, 2,FALSE)</f>
        <v>#REF!</v>
      </c>
      <c r="BM5257" s="191" t="s">
        <v>1828</v>
      </c>
      <c r="BN5257" s="191" t="s">
        <v>2984</v>
      </c>
      <c r="BO5257" s="191" t="s">
        <v>10194</v>
      </c>
      <c r="BU5257" s="191" t="s">
        <v>1828</v>
      </c>
      <c r="BV5257" s="191" t="s">
        <v>2984</v>
      </c>
      <c r="BW5257" s="191" t="s">
        <v>10194</v>
      </c>
    </row>
    <row r="5258" spans="51:75" x14ac:dyDescent="0.3">
      <c r="AY5258" s="251" t="e">
        <f>VLOOKUP(C5258,#REF!, 2,FALSE)</f>
        <v>#REF!</v>
      </c>
      <c r="BM5258" s="191" t="s">
        <v>10195</v>
      </c>
      <c r="BN5258" s="191" t="s">
        <v>662</v>
      </c>
      <c r="BO5258" s="191" t="s">
        <v>10196</v>
      </c>
      <c r="BU5258" s="191" t="s">
        <v>10195</v>
      </c>
      <c r="BV5258" s="191" t="s">
        <v>662</v>
      </c>
      <c r="BW5258" s="191" t="s">
        <v>10196</v>
      </c>
    </row>
    <row r="5259" spans="51:75" x14ac:dyDescent="0.3">
      <c r="AY5259" s="251" t="e">
        <f>VLOOKUP(C5259,#REF!, 2,FALSE)</f>
        <v>#REF!</v>
      </c>
      <c r="BM5259" s="191" t="s">
        <v>10197</v>
      </c>
      <c r="BN5259" s="191" t="s">
        <v>640</v>
      </c>
      <c r="BO5259" s="191" t="s">
        <v>2928</v>
      </c>
      <c r="BU5259" s="191" t="s">
        <v>10197</v>
      </c>
      <c r="BV5259" s="191" t="s">
        <v>640</v>
      </c>
      <c r="BW5259" s="191" t="s">
        <v>2928</v>
      </c>
    </row>
    <row r="5260" spans="51:75" x14ac:dyDescent="0.3">
      <c r="AY5260" s="251" t="e">
        <f>VLOOKUP(C5260,#REF!, 2,FALSE)</f>
        <v>#REF!</v>
      </c>
      <c r="BM5260" s="191" t="s">
        <v>10198</v>
      </c>
      <c r="BN5260" s="191" t="s">
        <v>2984</v>
      </c>
      <c r="BO5260" s="191" t="s">
        <v>10199</v>
      </c>
      <c r="BU5260" s="191" t="s">
        <v>10198</v>
      </c>
      <c r="BV5260" s="191" t="s">
        <v>2984</v>
      </c>
      <c r="BW5260" s="191" t="s">
        <v>10199</v>
      </c>
    </row>
    <row r="5261" spans="51:75" x14ac:dyDescent="0.3">
      <c r="AY5261" s="251" t="e">
        <f>VLOOKUP(C5261,#REF!, 2,FALSE)</f>
        <v>#REF!</v>
      </c>
      <c r="BM5261" s="191" t="s">
        <v>10200</v>
      </c>
      <c r="BN5261" s="191" t="s">
        <v>2984</v>
      </c>
      <c r="BO5261" s="191" t="s">
        <v>2463</v>
      </c>
      <c r="BU5261" s="191" t="s">
        <v>10200</v>
      </c>
      <c r="BV5261" s="191" t="s">
        <v>2984</v>
      </c>
      <c r="BW5261" s="191" t="s">
        <v>2463</v>
      </c>
    </row>
    <row r="5262" spans="51:75" x14ac:dyDescent="0.3">
      <c r="AY5262" s="251" t="e">
        <f>VLOOKUP(C5262,#REF!, 2,FALSE)</f>
        <v>#REF!</v>
      </c>
      <c r="BM5262" s="191" t="s">
        <v>10201</v>
      </c>
      <c r="BN5262" s="191" t="s">
        <v>2984</v>
      </c>
      <c r="BO5262" s="191" t="s">
        <v>1264</v>
      </c>
      <c r="BU5262" s="191" t="s">
        <v>10201</v>
      </c>
      <c r="BV5262" s="191" t="s">
        <v>2984</v>
      </c>
      <c r="BW5262" s="191" t="s">
        <v>1264</v>
      </c>
    </row>
    <row r="5263" spans="51:75" x14ac:dyDescent="0.3">
      <c r="AY5263" s="251" t="e">
        <f>VLOOKUP(C5263,#REF!, 2,FALSE)</f>
        <v>#REF!</v>
      </c>
      <c r="BM5263" s="191" t="s">
        <v>10202</v>
      </c>
      <c r="BN5263" s="191" t="s">
        <v>2984</v>
      </c>
      <c r="BO5263" s="191" t="s">
        <v>1406</v>
      </c>
      <c r="BU5263" s="191" t="s">
        <v>10202</v>
      </c>
      <c r="BV5263" s="191" t="s">
        <v>2984</v>
      </c>
      <c r="BW5263" s="191" t="s">
        <v>1406</v>
      </c>
    </row>
    <row r="5264" spans="51:75" x14ac:dyDescent="0.3">
      <c r="AY5264" s="251" t="e">
        <f>VLOOKUP(C5264,#REF!, 2,FALSE)</f>
        <v>#REF!</v>
      </c>
      <c r="BM5264" s="191" t="s">
        <v>1829</v>
      </c>
      <c r="BN5264" s="191" t="s">
        <v>3253</v>
      </c>
      <c r="BO5264" s="191" t="s">
        <v>10203</v>
      </c>
      <c r="BU5264" s="191" t="s">
        <v>1829</v>
      </c>
      <c r="BV5264" s="191" t="s">
        <v>3253</v>
      </c>
      <c r="BW5264" s="191" t="s">
        <v>10203</v>
      </c>
    </row>
    <row r="5265" spans="51:75" x14ac:dyDescent="0.3">
      <c r="AY5265" s="251" t="e">
        <f>VLOOKUP(C5265,#REF!, 2,FALSE)</f>
        <v>#REF!</v>
      </c>
      <c r="BM5265" s="191" t="s">
        <v>10204</v>
      </c>
      <c r="BN5265" s="191" t="s">
        <v>670</v>
      </c>
      <c r="BO5265" s="191" t="s">
        <v>771</v>
      </c>
      <c r="BU5265" s="191" t="s">
        <v>10204</v>
      </c>
      <c r="BV5265" s="191" t="s">
        <v>670</v>
      </c>
      <c r="BW5265" s="191" t="s">
        <v>771</v>
      </c>
    </row>
    <row r="5266" spans="51:75" x14ac:dyDescent="0.3">
      <c r="AY5266" s="251" t="e">
        <f>VLOOKUP(C5266,#REF!, 2,FALSE)</f>
        <v>#REF!</v>
      </c>
      <c r="BM5266" s="191" t="s">
        <v>10205</v>
      </c>
      <c r="BN5266" s="191" t="s">
        <v>2984</v>
      </c>
      <c r="BO5266" s="191" t="s">
        <v>2984</v>
      </c>
      <c r="BU5266" s="191" t="s">
        <v>10205</v>
      </c>
      <c r="BV5266" s="191" t="s">
        <v>2984</v>
      </c>
      <c r="BW5266" s="191" t="s">
        <v>2984</v>
      </c>
    </row>
    <row r="5267" spans="51:75" x14ac:dyDescent="0.3">
      <c r="AY5267" s="251" t="e">
        <f>VLOOKUP(C5267,#REF!, 2,FALSE)</f>
        <v>#REF!</v>
      </c>
      <c r="BM5267" s="191" t="s">
        <v>10206</v>
      </c>
      <c r="BN5267" s="191" t="s">
        <v>2984</v>
      </c>
      <c r="BO5267" s="191" t="s">
        <v>2984</v>
      </c>
      <c r="BU5267" s="191" t="s">
        <v>10206</v>
      </c>
      <c r="BV5267" s="191" t="s">
        <v>2984</v>
      </c>
      <c r="BW5267" s="191" t="s">
        <v>2984</v>
      </c>
    </row>
    <row r="5268" spans="51:75" x14ac:dyDescent="0.3">
      <c r="AY5268" s="251" t="e">
        <f>VLOOKUP(C5268,#REF!, 2,FALSE)</f>
        <v>#REF!</v>
      </c>
      <c r="BM5268" s="191" t="s">
        <v>10207</v>
      </c>
      <c r="BN5268" s="191" t="s">
        <v>2984</v>
      </c>
      <c r="BO5268" s="191" t="s">
        <v>2984</v>
      </c>
      <c r="BU5268" s="191" t="s">
        <v>10207</v>
      </c>
      <c r="BV5268" s="191" t="s">
        <v>2984</v>
      </c>
      <c r="BW5268" s="191" t="s">
        <v>2984</v>
      </c>
    </row>
    <row r="5269" spans="51:75" x14ac:dyDescent="0.3">
      <c r="AY5269" s="251" t="e">
        <f>VLOOKUP(C5269,#REF!, 2,FALSE)</f>
        <v>#REF!</v>
      </c>
      <c r="BM5269" s="191" t="s">
        <v>10208</v>
      </c>
      <c r="BN5269" s="191" t="s">
        <v>2984</v>
      </c>
      <c r="BO5269" s="191" t="s">
        <v>9224</v>
      </c>
      <c r="BU5269" s="191" t="s">
        <v>10208</v>
      </c>
      <c r="BV5269" s="191" t="s">
        <v>2984</v>
      </c>
      <c r="BW5269" s="191" t="s">
        <v>9224</v>
      </c>
    </row>
    <row r="5270" spans="51:75" x14ac:dyDescent="0.3">
      <c r="AY5270" s="251" t="e">
        <f>VLOOKUP(C5270,#REF!, 2,FALSE)</f>
        <v>#REF!</v>
      </c>
      <c r="BM5270" s="191" t="s">
        <v>1830</v>
      </c>
      <c r="BN5270" s="191" t="s">
        <v>2984</v>
      </c>
      <c r="BO5270" s="191" t="s">
        <v>2984</v>
      </c>
      <c r="BU5270" s="191" t="s">
        <v>1830</v>
      </c>
      <c r="BV5270" s="191" t="s">
        <v>2984</v>
      </c>
      <c r="BW5270" s="191" t="s">
        <v>2984</v>
      </c>
    </row>
    <row r="5271" spans="51:75" x14ac:dyDescent="0.3">
      <c r="AY5271" s="251" t="e">
        <f>VLOOKUP(C5271,#REF!, 2,FALSE)</f>
        <v>#REF!</v>
      </c>
      <c r="BM5271" s="191" t="s">
        <v>10209</v>
      </c>
      <c r="BN5271" s="191" t="s">
        <v>2984</v>
      </c>
      <c r="BO5271" s="191" t="s">
        <v>2984</v>
      </c>
      <c r="BU5271" s="191" t="s">
        <v>10209</v>
      </c>
      <c r="BV5271" s="191" t="s">
        <v>2984</v>
      </c>
      <c r="BW5271" s="191" t="s">
        <v>2984</v>
      </c>
    </row>
    <row r="5272" spans="51:75" x14ac:dyDescent="0.3">
      <c r="AY5272" s="251" t="e">
        <f>VLOOKUP(C5272,#REF!, 2,FALSE)</f>
        <v>#REF!</v>
      </c>
      <c r="BM5272" s="191" t="s">
        <v>10210</v>
      </c>
      <c r="BN5272" s="191" t="s">
        <v>2984</v>
      </c>
      <c r="BO5272" s="191" t="s">
        <v>2984</v>
      </c>
      <c r="BU5272" s="191" t="s">
        <v>10210</v>
      </c>
      <c r="BV5272" s="191" t="s">
        <v>2984</v>
      </c>
      <c r="BW5272" s="191" t="s">
        <v>2984</v>
      </c>
    </row>
    <row r="5273" spans="51:75" x14ac:dyDescent="0.3">
      <c r="AY5273" s="251" t="e">
        <f>VLOOKUP(C5273,#REF!, 2,FALSE)</f>
        <v>#REF!</v>
      </c>
      <c r="BM5273" s="191" t="s">
        <v>10211</v>
      </c>
      <c r="BN5273" s="191" t="s">
        <v>2984</v>
      </c>
      <c r="BO5273" s="191" t="s">
        <v>1129</v>
      </c>
      <c r="BU5273" s="191" t="s">
        <v>10211</v>
      </c>
      <c r="BV5273" s="191" t="s">
        <v>2984</v>
      </c>
      <c r="BW5273" s="191" t="s">
        <v>1129</v>
      </c>
    </row>
    <row r="5274" spans="51:75" x14ac:dyDescent="0.3">
      <c r="AY5274" s="251" t="e">
        <f>VLOOKUP(C5274,#REF!, 2,FALSE)</f>
        <v>#REF!</v>
      </c>
      <c r="BM5274" s="191" t="s">
        <v>10213</v>
      </c>
      <c r="BN5274" s="191" t="s">
        <v>2984</v>
      </c>
      <c r="BO5274" s="191" t="s">
        <v>10214</v>
      </c>
      <c r="BU5274" s="191" t="s">
        <v>10213</v>
      </c>
      <c r="BV5274" s="191" t="s">
        <v>2984</v>
      </c>
      <c r="BW5274" s="191" t="s">
        <v>10214</v>
      </c>
    </row>
    <row r="5275" spans="51:75" x14ac:dyDescent="0.3">
      <c r="AY5275" s="251" t="e">
        <f>VLOOKUP(C5275,#REF!, 2,FALSE)</f>
        <v>#REF!</v>
      </c>
      <c r="BM5275" s="191" t="s">
        <v>10215</v>
      </c>
      <c r="BN5275" s="191" t="s">
        <v>2984</v>
      </c>
      <c r="BO5275" s="191" t="s">
        <v>1377</v>
      </c>
      <c r="BU5275" s="191" t="s">
        <v>10215</v>
      </c>
      <c r="BV5275" s="191" t="s">
        <v>2984</v>
      </c>
      <c r="BW5275" s="191" t="s">
        <v>1377</v>
      </c>
    </row>
    <row r="5276" spans="51:75" x14ac:dyDescent="0.3">
      <c r="AY5276" s="251" t="e">
        <f>VLOOKUP(C5276,#REF!, 2,FALSE)</f>
        <v>#REF!</v>
      </c>
      <c r="BM5276" s="191" t="s">
        <v>10216</v>
      </c>
      <c r="BN5276" s="191" t="s">
        <v>2984</v>
      </c>
      <c r="BO5276" s="191" t="s">
        <v>4258</v>
      </c>
      <c r="BU5276" s="191" t="s">
        <v>10216</v>
      </c>
      <c r="BV5276" s="191" t="s">
        <v>2984</v>
      </c>
      <c r="BW5276" s="191" t="s">
        <v>4258</v>
      </c>
    </row>
    <row r="5277" spans="51:75" x14ac:dyDescent="0.3">
      <c r="AY5277" s="251" t="e">
        <f>VLOOKUP(C5277,#REF!, 2,FALSE)</f>
        <v>#REF!</v>
      </c>
      <c r="BM5277" s="191" t="s">
        <v>10217</v>
      </c>
      <c r="BN5277" s="191" t="s">
        <v>2984</v>
      </c>
      <c r="BO5277" s="191" t="s">
        <v>10218</v>
      </c>
      <c r="BU5277" s="191" t="s">
        <v>10217</v>
      </c>
      <c r="BV5277" s="191" t="s">
        <v>2984</v>
      </c>
      <c r="BW5277" s="191" t="s">
        <v>10218</v>
      </c>
    </row>
    <row r="5278" spans="51:75" x14ac:dyDescent="0.3">
      <c r="AY5278" s="251" t="e">
        <f>VLOOKUP(C5278,#REF!, 2,FALSE)</f>
        <v>#REF!</v>
      </c>
      <c r="BM5278" s="191" t="s">
        <v>10219</v>
      </c>
      <c r="BN5278" s="191" t="s">
        <v>3003</v>
      </c>
      <c r="BO5278" s="191" t="s">
        <v>7287</v>
      </c>
      <c r="BU5278" s="191" t="s">
        <v>10219</v>
      </c>
      <c r="BV5278" s="191" t="s">
        <v>3003</v>
      </c>
      <c r="BW5278" s="191" t="s">
        <v>7287</v>
      </c>
    </row>
    <row r="5279" spans="51:75" x14ac:dyDescent="0.3">
      <c r="AY5279" s="251" t="e">
        <f>VLOOKUP(C5279,#REF!, 2,FALSE)</f>
        <v>#REF!</v>
      </c>
      <c r="BM5279" s="191" t="s">
        <v>10220</v>
      </c>
      <c r="BN5279" s="191" t="s">
        <v>2984</v>
      </c>
      <c r="BO5279" s="191" t="s">
        <v>2984</v>
      </c>
      <c r="BU5279" s="191" t="s">
        <v>10220</v>
      </c>
      <c r="BV5279" s="191" t="s">
        <v>2984</v>
      </c>
      <c r="BW5279" s="191" t="s">
        <v>2984</v>
      </c>
    </row>
    <row r="5280" spans="51:75" x14ac:dyDescent="0.3">
      <c r="AY5280" s="251" t="e">
        <f>VLOOKUP(C5280,#REF!, 2,FALSE)</f>
        <v>#REF!</v>
      </c>
      <c r="BM5280" s="191" t="s">
        <v>10221</v>
      </c>
      <c r="BN5280" s="191" t="s">
        <v>2984</v>
      </c>
      <c r="BO5280" s="191" t="s">
        <v>2984</v>
      </c>
      <c r="BU5280" s="191" t="s">
        <v>10221</v>
      </c>
      <c r="BV5280" s="191" t="s">
        <v>2984</v>
      </c>
      <c r="BW5280" s="191" t="s">
        <v>2984</v>
      </c>
    </row>
    <row r="5281" spans="51:75" x14ac:dyDescent="0.3">
      <c r="AY5281" s="251" t="e">
        <f>VLOOKUP(C5281,#REF!, 2,FALSE)</f>
        <v>#REF!</v>
      </c>
      <c r="BM5281" s="191" t="s">
        <v>10222</v>
      </c>
      <c r="BN5281" s="191" t="s">
        <v>2984</v>
      </c>
      <c r="BO5281" s="191" t="s">
        <v>692</v>
      </c>
      <c r="BU5281" s="191" t="s">
        <v>10222</v>
      </c>
      <c r="BV5281" s="191" t="s">
        <v>2984</v>
      </c>
      <c r="BW5281" s="191" t="s">
        <v>692</v>
      </c>
    </row>
    <row r="5282" spans="51:75" x14ac:dyDescent="0.3">
      <c r="AY5282" s="251" t="e">
        <f>VLOOKUP(C5282,#REF!, 2,FALSE)</f>
        <v>#REF!</v>
      </c>
      <c r="BM5282" s="191" t="s">
        <v>10224</v>
      </c>
      <c r="BN5282" s="191" t="s">
        <v>2984</v>
      </c>
      <c r="BO5282" s="191" t="s">
        <v>2984</v>
      </c>
      <c r="BU5282" s="191" t="s">
        <v>10224</v>
      </c>
      <c r="BV5282" s="191" t="s">
        <v>2984</v>
      </c>
      <c r="BW5282" s="191" t="s">
        <v>2984</v>
      </c>
    </row>
    <row r="5283" spans="51:75" x14ac:dyDescent="0.3">
      <c r="AY5283" s="251" t="e">
        <f>VLOOKUP(C5283,#REF!, 2,FALSE)</f>
        <v>#REF!</v>
      </c>
      <c r="BM5283" s="191" t="s">
        <v>10225</v>
      </c>
      <c r="BN5283" s="191" t="s">
        <v>2984</v>
      </c>
      <c r="BO5283" s="191" t="s">
        <v>10226</v>
      </c>
      <c r="BU5283" s="191" t="s">
        <v>10225</v>
      </c>
      <c r="BV5283" s="191" t="s">
        <v>2984</v>
      </c>
      <c r="BW5283" s="191" t="s">
        <v>10226</v>
      </c>
    </row>
    <row r="5284" spans="51:75" x14ac:dyDescent="0.3">
      <c r="AY5284" s="251" t="e">
        <f>VLOOKUP(C5284,#REF!, 2,FALSE)</f>
        <v>#REF!</v>
      </c>
      <c r="BM5284" s="191" t="s">
        <v>10227</v>
      </c>
      <c r="BN5284" s="191" t="s">
        <v>2984</v>
      </c>
      <c r="BO5284" s="191" t="s">
        <v>2984</v>
      </c>
      <c r="BU5284" s="191" t="s">
        <v>10227</v>
      </c>
      <c r="BV5284" s="191" t="s">
        <v>2984</v>
      </c>
      <c r="BW5284" s="191" t="s">
        <v>2984</v>
      </c>
    </row>
    <row r="5285" spans="51:75" x14ac:dyDescent="0.3">
      <c r="AY5285" s="251" t="e">
        <f>VLOOKUP(C5285,#REF!, 2,FALSE)</f>
        <v>#REF!</v>
      </c>
      <c r="BM5285" s="191" t="s">
        <v>10229</v>
      </c>
      <c r="BN5285" s="191" t="s">
        <v>3253</v>
      </c>
      <c r="BO5285" s="191" t="s">
        <v>8720</v>
      </c>
      <c r="BU5285" s="191" t="s">
        <v>10229</v>
      </c>
      <c r="BV5285" s="191" t="s">
        <v>3253</v>
      </c>
      <c r="BW5285" s="191" t="s">
        <v>8720</v>
      </c>
    </row>
    <row r="5286" spans="51:75" x14ac:dyDescent="0.3">
      <c r="AY5286" s="251" t="e">
        <f>VLOOKUP(C5286,#REF!, 2,FALSE)</f>
        <v>#REF!</v>
      </c>
      <c r="BM5286" s="191" t="s">
        <v>10230</v>
      </c>
      <c r="BN5286" s="191" t="s">
        <v>2984</v>
      </c>
      <c r="BO5286" s="191" t="s">
        <v>2984</v>
      </c>
      <c r="BU5286" s="191" t="s">
        <v>10230</v>
      </c>
      <c r="BV5286" s="191" t="s">
        <v>2984</v>
      </c>
      <c r="BW5286" s="191" t="s">
        <v>2984</v>
      </c>
    </row>
    <row r="5287" spans="51:75" x14ac:dyDescent="0.3">
      <c r="AY5287" s="251" t="e">
        <f>VLOOKUP(C5287,#REF!, 2,FALSE)</f>
        <v>#REF!</v>
      </c>
      <c r="BM5287" s="191" t="s">
        <v>10231</v>
      </c>
      <c r="BN5287" s="191" t="s">
        <v>2984</v>
      </c>
      <c r="BO5287" s="191" t="s">
        <v>1690</v>
      </c>
      <c r="BU5287" s="191" t="s">
        <v>10231</v>
      </c>
      <c r="BV5287" s="191" t="s">
        <v>2984</v>
      </c>
      <c r="BW5287" s="191" t="s">
        <v>1690</v>
      </c>
    </row>
    <row r="5288" spans="51:75" x14ac:dyDescent="0.3">
      <c r="AY5288" s="251" t="e">
        <f>VLOOKUP(C5288,#REF!, 2,FALSE)</f>
        <v>#REF!</v>
      </c>
      <c r="BM5288" s="191" t="s">
        <v>10232</v>
      </c>
      <c r="BN5288" s="191" t="s">
        <v>2984</v>
      </c>
      <c r="BO5288" s="191" t="s">
        <v>2984</v>
      </c>
      <c r="BU5288" s="191" t="s">
        <v>10232</v>
      </c>
      <c r="BV5288" s="191" t="s">
        <v>2984</v>
      </c>
      <c r="BW5288" s="191" t="s">
        <v>2984</v>
      </c>
    </row>
    <row r="5289" spans="51:75" x14ac:dyDescent="0.3">
      <c r="AY5289" s="251" t="e">
        <f>VLOOKUP(C5289,#REF!, 2,FALSE)</f>
        <v>#REF!</v>
      </c>
      <c r="BM5289" s="191" t="s">
        <v>10233</v>
      </c>
      <c r="BN5289" s="191" t="s">
        <v>779</v>
      </c>
      <c r="BO5289" s="191" t="s">
        <v>10235</v>
      </c>
      <c r="BU5289" s="191" t="s">
        <v>10233</v>
      </c>
      <c r="BV5289" s="191" t="s">
        <v>779</v>
      </c>
      <c r="BW5289" s="191" t="s">
        <v>10235</v>
      </c>
    </row>
    <row r="5290" spans="51:75" x14ac:dyDescent="0.3">
      <c r="AY5290" s="251" t="e">
        <f>VLOOKUP(C5290,#REF!, 2,FALSE)</f>
        <v>#REF!</v>
      </c>
      <c r="BM5290" s="191" t="s">
        <v>10237</v>
      </c>
      <c r="BN5290" s="191" t="s">
        <v>2984</v>
      </c>
      <c r="BO5290" s="191" t="s">
        <v>2984</v>
      </c>
      <c r="BU5290" s="191" t="s">
        <v>10237</v>
      </c>
      <c r="BV5290" s="191" t="s">
        <v>2984</v>
      </c>
      <c r="BW5290" s="191" t="s">
        <v>2984</v>
      </c>
    </row>
    <row r="5291" spans="51:75" x14ac:dyDescent="0.3">
      <c r="AY5291" s="251" t="e">
        <f>VLOOKUP(C5291,#REF!, 2,FALSE)</f>
        <v>#REF!</v>
      </c>
      <c r="BM5291" s="191" t="s">
        <v>10238</v>
      </c>
      <c r="BN5291" s="191" t="s">
        <v>3003</v>
      </c>
      <c r="BO5291" s="191" t="s">
        <v>10239</v>
      </c>
      <c r="BU5291" s="191" t="s">
        <v>10238</v>
      </c>
      <c r="BV5291" s="191" t="s">
        <v>3003</v>
      </c>
      <c r="BW5291" s="191" t="s">
        <v>10239</v>
      </c>
    </row>
    <row r="5292" spans="51:75" x14ac:dyDescent="0.3">
      <c r="AY5292" s="251" t="e">
        <f>VLOOKUP(C5292,#REF!, 2,FALSE)</f>
        <v>#REF!</v>
      </c>
      <c r="BM5292" s="191" t="s">
        <v>10240</v>
      </c>
      <c r="BN5292" s="191" t="s">
        <v>2984</v>
      </c>
      <c r="BO5292" s="191" t="s">
        <v>10241</v>
      </c>
      <c r="BU5292" s="191" t="s">
        <v>10240</v>
      </c>
      <c r="BV5292" s="191" t="s">
        <v>2984</v>
      </c>
      <c r="BW5292" s="191" t="s">
        <v>10241</v>
      </c>
    </row>
    <row r="5293" spans="51:75" x14ac:dyDescent="0.3">
      <c r="AY5293" s="251" t="e">
        <f>VLOOKUP(C5293,#REF!, 2,FALSE)</f>
        <v>#REF!</v>
      </c>
      <c r="BM5293" s="191" t="s">
        <v>10242</v>
      </c>
      <c r="BN5293" s="191" t="s">
        <v>2984</v>
      </c>
      <c r="BO5293" s="191" t="s">
        <v>10243</v>
      </c>
      <c r="BU5293" s="191" t="s">
        <v>10242</v>
      </c>
      <c r="BV5293" s="191" t="s">
        <v>2984</v>
      </c>
      <c r="BW5293" s="191" t="s">
        <v>10243</v>
      </c>
    </row>
    <row r="5294" spans="51:75" x14ac:dyDescent="0.3">
      <c r="AY5294" s="251" t="e">
        <f>VLOOKUP(C5294,#REF!, 2,FALSE)</f>
        <v>#REF!</v>
      </c>
      <c r="BM5294" s="191" t="s">
        <v>10244</v>
      </c>
      <c r="BN5294" s="191" t="s">
        <v>2984</v>
      </c>
      <c r="BO5294" s="191" t="s">
        <v>10245</v>
      </c>
      <c r="BU5294" s="191" t="s">
        <v>10244</v>
      </c>
      <c r="BV5294" s="191" t="s">
        <v>2984</v>
      </c>
      <c r="BW5294" s="191" t="s">
        <v>10245</v>
      </c>
    </row>
    <row r="5295" spans="51:75" x14ac:dyDescent="0.3">
      <c r="AY5295" s="251" t="e">
        <f>VLOOKUP(C5295,#REF!, 2,FALSE)</f>
        <v>#REF!</v>
      </c>
      <c r="BM5295" s="191" t="s">
        <v>10246</v>
      </c>
      <c r="BN5295" s="191" t="s">
        <v>2984</v>
      </c>
      <c r="BO5295" s="191" t="s">
        <v>10247</v>
      </c>
      <c r="BU5295" s="191" t="s">
        <v>10246</v>
      </c>
      <c r="BV5295" s="191" t="s">
        <v>2984</v>
      </c>
      <c r="BW5295" s="191" t="s">
        <v>10247</v>
      </c>
    </row>
    <row r="5296" spans="51:75" x14ac:dyDescent="0.3">
      <c r="AY5296" s="251" t="e">
        <f>VLOOKUP(C5296,#REF!, 2,FALSE)</f>
        <v>#REF!</v>
      </c>
      <c r="BM5296" s="191" t="s">
        <v>10248</v>
      </c>
      <c r="BN5296" s="191" t="s">
        <v>2984</v>
      </c>
      <c r="BO5296" s="191" t="s">
        <v>6170</v>
      </c>
      <c r="BU5296" s="191" t="s">
        <v>10248</v>
      </c>
      <c r="BV5296" s="191" t="s">
        <v>2984</v>
      </c>
      <c r="BW5296" s="191" t="s">
        <v>6170</v>
      </c>
    </row>
    <row r="5297" spans="51:75" x14ac:dyDescent="0.3">
      <c r="AY5297" s="251" t="e">
        <f>VLOOKUP(C5297,#REF!, 2,FALSE)</f>
        <v>#REF!</v>
      </c>
      <c r="BM5297" s="191" t="s">
        <v>10250</v>
      </c>
      <c r="BN5297" s="191" t="s">
        <v>2984</v>
      </c>
      <c r="BO5297" s="191" t="s">
        <v>4721</v>
      </c>
      <c r="BU5297" s="191" t="s">
        <v>10250</v>
      </c>
      <c r="BV5297" s="191" t="s">
        <v>2984</v>
      </c>
      <c r="BW5297" s="191" t="s">
        <v>4721</v>
      </c>
    </row>
    <row r="5298" spans="51:75" x14ac:dyDescent="0.3">
      <c r="AY5298" s="251" t="e">
        <f>VLOOKUP(C5298,#REF!, 2,FALSE)</f>
        <v>#REF!</v>
      </c>
      <c r="BM5298" s="191" t="s">
        <v>10251</v>
      </c>
      <c r="BN5298" s="191" t="s">
        <v>2984</v>
      </c>
      <c r="BO5298" s="191" t="s">
        <v>2984</v>
      </c>
      <c r="BU5298" s="191" t="s">
        <v>10251</v>
      </c>
      <c r="BV5298" s="191" t="s">
        <v>2984</v>
      </c>
      <c r="BW5298" s="191" t="s">
        <v>2984</v>
      </c>
    </row>
    <row r="5299" spans="51:75" x14ac:dyDescent="0.3">
      <c r="AY5299" s="251" t="e">
        <f>VLOOKUP(C5299,#REF!, 2,FALSE)</f>
        <v>#REF!</v>
      </c>
      <c r="BM5299" s="191" t="s">
        <v>10252</v>
      </c>
      <c r="BN5299" s="191" t="s">
        <v>2984</v>
      </c>
      <c r="BO5299" s="191" t="s">
        <v>2169</v>
      </c>
      <c r="BU5299" s="191" t="s">
        <v>10252</v>
      </c>
      <c r="BV5299" s="191" t="s">
        <v>2984</v>
      </c>
      <c r="BW5299" s="191" t="s">
        <v>2169</v>
      </c>
    </row>
    <row r="5300" spans="51:75" x14ac:dyDescent="0.3">
      <c r="AY5300" s="251" t="e">
        <f>VLOOKUP(C5300,#REF!, 2,FALSE)</f>
        <v>#REF!</v>
      </c>
      <c r="BM5300" s="191" t="s">
        <v>10253</v>
      </c>
      <c r="BN5300" s="191" t="s">
        <v>2984</v>
      </c>
      <c r="BO5300" s="191" t="s">
        <v>1596</v>
      </c>
      <c r="BU5300" s="191" t="s">
        <v>10253</v>
      </c>
      <c r="BV5300" s="191" t="s">
        <v>2984</v>
      </c>
      <c r="BW5300" s="191" t="s">
        <v>1596</v>
      </c>
    </row>
    <row r="5301" spans="51:75" x14ac:dyDescent="0.3">
      <c r="AY5301" s="251" t="e">
        <f>VLOOKUP(C5301,#REF!, 2,FALSE)</f>
        <v>#REF!</v>
      </c>
      <c r="BM5301" s="191" t="s">
        <v>10254</v>
      </c>
      <c r="BN5301" s="191" t="s">
        <v>2984</v>
      </c>
      <c r="BO5301" s="191" t="s">
        <v>1694</v>
      </c>
      <c r="BU5301" s="191" t="s">
        <v>10254</v>
      </c>
      <c r="BV5301" s="191" t="s">
        <v>2984</v>
      </c>
      <c r="BW5301" s="191" t="s">
        <v>1694</v>
      </c>
    </row>
    <row r="5302" spans="51:75" x14ac:dyDescent="0.3">
      <c r="AY5302" s="251" t="e">
        <f>VLOOKUP(C5302,#REF!, 2,FALSE)</f>
        <v>#REF!</v>
      </c>
      <c r="BM5302" s="191" t="s">
        <v>1831</v>
      </c>
      <c r="BN5302" s="191" t="s">
        <v>2984</v>
      </c>
      <c r="BO5302" s="191" t="s">
        <v>8004</v>
      </c>
      <c r="BU5302" s="191" t="s">
        <v>1831</v>
      </c>
      <c r="BV5302" s="191" t="s">
        <v>2984</v>
      </c>
      <c r="BW5302" s="191" t="s">
        <v>8004</v>
      </c>
    </row>
    <row r="5303" spans="51:75" x14ac:dyDescent="0.3">
      <c r="AY5303" s="251" t="e">
        <f>VLOOKUP(C5303,#REF!, 2,FALSE)</f>
        <v>#REF!</v>
      </c>
      <c r="BM5303" s="191" t="s">
        <v>1832</v>
      </c>
      <c r="BN5303" s="191" t="s">
        <v>2984</v>
      </c>
      <c r="BO5303" s="191" t="s">
        <v>4338</v>
      </c>
      <c r="BU5303" s="191" t="s">
        <v>1832</v>
      </c>
      <c r="BV5303" s="191" t="s">
        <v>2984</v>
      </c>
      <c r="BW5303" s="191" t="s">
        <v>4338</v>
      </c>
    </row>
    <row r="5304" spans="51:75" x14ac:dyDescent="0.3">
      <c r="AY5304" s="251" t="e">
        <f>VLOOKUP(C5304,#REF!, 2,FALSE)</f>
        <v>#REF!</v>
      </c>
      <c r="BM5304" s="191" t="s">
        <v>1833</v>
      </c>
      <c r="BN5304" s="191" t="s">
        <v>2984</v>
      </c>
      <c r="BO5304" s="191" t="s">
        <v>10245</v>
      </c>
      <c r="BU5304" s="191" t="s">
        <v>1833</v>
      </c>
      <c r="BV5304" s="191" t="s">
        <v>2984</v>
      </c>
      <c r="BW5304" s="191" t="s">
        <v>10245</v>
      </c>
    </row>
    <row r="5305" spans="51:75" x14ac:dyDescent="0.3">
      <c r="AY5305" s="251" t="e">
        <f>VLOOKUP(C5305,#REF!, 2,FALSE)</f>
        <v>#REF!</v>
      </c>
      <c r="BM5305" s="191" t="s">
        <v>10255</v>
      </c>
      <c r="BN5305" s="191" t="s">
        <v>2984</v>
      </c>
      <c r="BO5305" s="191" t="s">
        <v>4001</v>
      </c>
      <c r="BU5305" s="191" t="s">
        <v>10255</v>
      </c>
      <c r="BV5305" s="191" t="s">
        <v>2984</v>
      </c>
      <c r="BW5305" s="191" t="s">
        <v>4001</v>
      </c>
    </row>
    <row r="5306" spans="51:75" x14ac:dyDescent="0.3">
      <c r="AY5306" s="251" t="e">
        <f>VLOOKUP(C5306,#REF!, 2,FALSE)</f>
        <v>#REF!</v>
      </c>
      <c r="BM5306" s="191" t="s">
        <v>10256</v>
      </c>
      <c r="BN5306" s="191" t="s">
        <v>2984</v>
      </c>
      <c r="BO5306" s="191" t="s">
        <v>2984</v>
      </c>
      <c r="BU5306" s="191" t="s">
        <v>10256</v>
      </c>
      <c r="BV5306" s="191" t="s">
        <v>2984</v>
      </c>
      <c r="BW5306" s="191" t="s">
        <v>2984</v>
      </c>
    </row>
    <row r="5307" spans="51:75" x14ac:dyDescent="0.3">
      <c r="AY5307" s="251" t="e">
        <f>VLOOKUP(C5307,#REF!, 2,FALSE)</f>
        <v>#REF!</v>
      </c>
      <c r="BM5307" s="191" t="s">
        <v>10259</v>
      </c>
      <c r="BN5307" s="191" t="s">
        <v>2984</v>
      </c>
      <c r="BO5307" s="191" t="s">
        <v>2984</v>
      </c>
      <c r="BU5307" s="191" t="s">
        <v>10259</v>
      </c>
      <c r="BV5307" s="191" t="s">
        <v>2984</v>
      </c>
      <c r="BW5307" s="191" t="s">
        <v>2984</v>
      </c>
    </row>
    <row r="5308" spans="51:75" x14ac:dyDescent="0.3">
      <c r="AY5308" s="251" t="e">
        <f>VLOOKUP(C5308,#REF!, 2,FALSE)</f>
        <v>#REF!</v>
      </c>
      <c r="BM5308" s="191" t="s">
        <v>10260</v>
      </c>
      <c r="BN5308" s="191" t="s">
        <v>3003</v>
      </c>
      <c r="BO5308" s="191" t="s">
        <v>2353</v>
      </c>
      <c r="BU5308" s="191" t="s">
        <v>10260</v>
      </c>
      <c r="BV5308" s="191" t="s">
        <v>3003</v>
      </c>
      <c r="BW5308" s="191" t="s">
        <v>2353</v>
      </c>
    </row>
    <row r="5309" spans="51:75" x14ac:dyDescent="0.3">
      <c r="AY5309" s="251" t="e">
        <f>VLOOKUP(C5309,#REF!, 2,FALSE)</f>
        <v>#REF!</v>
      </c>
      <c r="BM5309" s="191" t="s">
        <v>10262</v>
      </c>
      <c r="BN5309" s="191" t="s">
        <v>853</v>
      </c>
      <c r="BO5309" s="191" t="s">
        <v>10263</v>
      </c>
      <c r="BU5309" s="191" t="s">
        <v>10262</v>
      </c>
      <c r="BV5309" s="191" t="s">
        <v>853</v>
      </c>
      <c r="BW5309" s="191" t="s">
        <v>10263</v>
      </c>
    </row>
    <row r="5310" spans="51:75" x14ac:dyDescent="0.3">
      <c r="AY5310" s="251" t="e">
        <f>VLOOKUP(C5310,#REF!, 2,FALSE)</f>
        <v>#REF!</v>
      </c>
      <c r="BM5310" s="191" t="s">
        <v>10265</v>
      </c>
      <c r="BN5310" s="191" t="s">
        <v>853</v>
      </c>
      <c r="BO5310" s="191" t="s">
        <v>7268</v>
      </c>
      <c r="BU5310" s="191" t="s">
        <v>10265</v>
      </c>
      <c r="BV5310" s="191" t="s">
        <v>853</v>
      </c>
      <c r="BW5310" s="191" t="s">
        <v>7268</v>
      </c>
    </row>
    <row r="5311" spans="51:75" x14ac:dyDescent="0.3">
      <c r="AY5311" s="251" t="e">
        <f>VLOOKUP(C5311,#REF!, 2,FALSE)</f>
        <v>#REF!</v>
      </c>
      <c r="BM5311" s="191" t="s">
        <v>10266</v>
      </c>
      <c r="BN5311" s="191" t="s">
        <v>2984</v>
      </c>
      <c r="BO5311" s="191" t="s">
        <v>7387</v>
      </c>
      <c r="BU5311" s="191" t="s">
        <v>10266</v>
      </c>
      <c r="BV5311" s="191" t="s">
        <v>2984</v>
      </c>
      <c r="BW5311" s="191" t="s">
        <v>7387</v>
      </c>
    </row>
    <row r="5312" spans="51:75" x14ac:dyDescent="0.3">
      <c r="AY5312" s="251" t="e">
        <f>VLOOKUP(C5312,#REF!, 2,FALSE)</f>
        <v>#REF!</v>
      </c>
      <c r="BM5312" s="191" t="s">
        <v>10267</v>
      </c>
      <c r="BN5312" s="191" t="s">
        <v>2984</v>
      </c>
      <c r="BO5312" s="191" t="s">
        <v>2984</v>
      </c>
      <c r="BU5312" s="191" t="s">
        <v>10267</v>
      </c>
      <c r="BV5312" s="191" t="s">
        <v>2984</v>
      </c>
      <c r="BW5312" s="191" t="s">
        <v>2984</v>
      </c>
    </row>
    <row r="5313" spans="51:75" x14ac:dyDescent="0.3">
      <c r="AY5313" s="251" t="e">
        <f>VLOOKUP(C5313,#REF!, 2,FALSE)</f>
        <v>#REF!</v>
      </c>
      <c r="BM5313" s="191" t="s">
        <v>10268</v>
      </c>
      <c r="BN5313" s="191" t="s">
        <v>2984</v>
      </c>
      <c r="BO5313" s="191" t="s">
        <v>2984</v>
      </c>
      <c r="BU5313" s="191" t="s">
        <v>10268</v>
      </c>
      <c r="BV5313" s="191" t="s">
        <v>2984</v>
      </c>
      <c r="BW5313" s="191" t="s">
        <v>2984</v>
      </c>
    </row>
    <row r="5314" spans="51:75" x14ac:dyDescent="0.3">
      <c r="AY5314" s="251" t="e">
        <f>VLOOKUP(C5314,#REF!, 2,FALSE)</f>
        <v>#REF!</v>
      </c>
      <c r="BM5314" s="191" t="s">
        <v>10269</v>
      </c>
      <c r="BN5314" s="191" t="s">
        <v>2984</v>
      </c>
      <c r="BO5314" s="191" t="s">
        <v>2984</v>
      </c>
      <c r="BU5314" s="191" t="s">
        <v>10269</v>
      </c>
      <c r="BV5314" s="191" t="s">
        <v>2984</v>
      </c>
      <c r="BW5314" s="191" t="s">
        <v>2984</v>
      </c>
    </row>
    <row r="5315" spans="51:75" x14ac:dyDescent="0.3">
      <c r="AY5315" s="251" t="e">
        <f>VLOOKUP(C5315,#REF!, 2,FALSE)</f>
        <v>#REF!</v>
      </c>
      <c r="BM5315" s="191" t="s">
        <v>10270</v>
      </c>
      <c r="BN5315" s="191" t="s">
        <v>1014</v>
      </c>
      <c r="BO5315" s="191" t="s">
        <v>10271</v>
      </c>
      <c r="BU5315" s="191" t="s">
        <v>10270</v>
      </c>
      <c r="BV5315" s="191" t="s">
        <v>1014</v>
      </c>
      <c r="BW5315" s="191" t="s">
        <v>10271</v>
      </c>
    </row>
    <row r="5316" spans="51:75" x14ac:dyDescent="0.3">
      <c r="AY5316" s="251" t="e">
        <f>VLOOKUP(C5316,#REF!, 2,FALSE)</f>
        <v>#REF!</v>
      </c>
      <c r="BM5316" s="191" t="s">
        <v>10272</v>
      </c>
      <c r="BN5316" s="191" t="s">
        <v>2984</v>
      </c>
      <c r="BO5316" s="191" t="s">
        <v>2984</v>
      </c>
      <c r="BU5316" s="191" t="s">
        <v>10272</v>
      </c>
      <c r="BV5316" s="191" t="s">
        <v>2984</v>
      </c>
      <c r="BW5316" s="191" t="s">
        <v>2984</v>
      </c>
    </row>
    <row r="5317" spans="51:75" x14ac:dyDescent="0.3">
      <c r="AY5317" s="251" t="e">
        <f>VLOOKUP(C5317,#REF!, 2,FALSE)</f>
        <v>#REF!</v>
      </c>
      <c r="BM5317" s="191" t="s">
        <v>10273</v>
      </c>
      <c r="BN5317" s="191" t="s">
        <v>2984</v>
      </c>
      <c r="BO5317" s="191" t="s">
        <v>2984</v>
      </c>
      <c r="BU5317" s="191" t="s">
        <v>10273</v>
      </c>
      <c r="BV5317" s="191" t="s">
        <v>2984</v>
      </c>
      <c r="BW5317" s="191" t="s">
        <v>2984</v>
      </c>
    </row>
    <row r="5318" spans="51:75" x14ac:dyDescent="0.3">
      <c r="AY5318" s="251" t="e">
        <f>VLOOKUP(C5318,#REF!, 2,FALSE)</f>
        <v>#REF!</v>
      </c>
      <c r="BM5318" s="191" t="s">
        <v>10274</v>
      </c>
      <c r="BN5318" s="191" t="s">
        <v>663</v>
      </c>
      <c r="BO5318" s="191" t="s">
        <v>10275</v>
      </c>
      <c r="BU5318" s="191" t="s">
        <v>10274</v>
      </c>
      <c r="BV5318" s="191" t="s">
        <v>663</v>
      </c>
      <c r="BW5318" s="191" t="s">
        <v>10275</v>
      </c>
    </row>
    <row r="5319" spans="51:75" x14ac:dyDescent="0.3">
      <c r="AY5319" s="251" t="e">
        <f>VLOOKUP(C5319,#REF!, 2,FALSE)</f>
        <v>#REF!</v>
      </c>
      <c r="BM5319" s="191" t="s">
        <v>10276</v>
      </c>
      <c r="BN5319" s="191" t="s">
        <v>798</v>
      </c>
      <c r="BO5319" s="191" t="s">
        <v>3872</v>
      </c>
      <c r="BU5319" s="191" t="s">
        <v>10276</v>
      </c>
      <c r="BV5319" s="191" t="s">
        <v>798</v>
      </c>
      <c r="BW5319" s="191" t="s">
        <v>3872</v>
      </c>
    </row>
    <row r="5320" spans="51:75" x14ac:dyDescent="0.3">
      <c r="AY5320" s="251" t="e">
        <f>VLOOKUP(C5320,#REF!, 2,FALSE)</f>
        <v>#REF!</v>
      </c>
      <c r="BM5320" s="191" t="s">
        <v>1843</v>
      </c>
      <c r="BN5320" s="191" t="s">
        <v>663</v>
      </c>
      <c r="BO5320" s="191" t="s">
        <v>2984</v>
      </c>
      <c r="BU5320" s="191" t="s">
        <v>1843</v>
      </c>
      <c r="BV5320" s="191" t="s">
        <v>663</v>
      </c>
      <c r="BW5320" s="191" t="s">
        <v>2984</v>
      </c>
    </row>
    <row r="5321" spans="51:75" x14ac:dyDescent="0.3">
      <c r="AY5321" s="251" t="e">
        <f>VLOOKUP(C5321,#REF!, 2,FALSE)</f>
        <v>#REF!</v>
      </c>
      <c r="BM5321" s="191" t="s">
        <v>10277</v>
      </c>
      <c r="BN5321" s="191" t="s">
        <v>776</v>
      </c>
      <c r="BO5321" s="191" t="s">
        <v>10278</v>
      </c>
      <c r="BU5321" s="191" t="s">
        <v>10277</v>
      </c>
      <c r="BV5321" s="191" t="s">
        <v>776</v>
      </c>
      <c r="BW5321" s="191" t="s">
        <v>10278</v>
      </c>
    </row>
    <row r="5322" spans="51:75" x14ac:dyDescent="0.3">
      <c r="AY5322" s="251" t="e">
        <f>VLOOKUP(C5322,#REF!, 2,FALSE)</f>
        <v>#REF!</v>
      </c>
      <c r="BM5322" s="191" t="s">
        <v>10279</v>
      </c>
      <c r="BN5322" s="191" t="s">
        <v>637</v>
      </c>
      <c r="BO5322" s="191" t="s">
        <v>10280</v>
      </c>
      <c r="BU5322" s="191" t="s">
        <v>10279</v>
      </c>
      <c r="BV5322" s="191" t="s">
        <v>637</v>
      </c>
      <c r="BW5322" s="191" t="s">
        <v>10280</v>
      </c>
    </row>
    <row r="5323" spans="51:75" x14ac:dyDescent="0.3">
      <c r="AY5323" s="251" t="e">
        <f>VLOOKUP(C5323,#REF!, 2,FALSE)</f>
        <v>#REF!</v>
      </c>
      <c r="BM5323" s="191" t="s">
        <v>10281</v>
      </c>
      <c r="BN5323" s="191" t="s">
        <v>695</v>
      </c>
      <c r="BO5323" s="191" t="s">
        <v>10282</v>
      </c>
      <c r="BU5323" s="191" t="s">
        <v>10281</v>
      </c>
      <c r="BV5323" s="191" t="s">
        <v>695</v>
      </c>
      <c r="BW5323" s="191" t="s">
        <v>10282</v>
      </c>
    </row>
    <row r="5324" spans="51:75" x14ac:dyDescent="0.3">
      <c r="AY5324" s="251" t="e">
        <f>VLOOKUP(C5324,#REF!, 2,FALSE)</f>
        <v>#REF!</v>
      </c>
      <c r="BM5324" s="191" t="s">
        <v>329</v>
      </c>
      <c r="BN5324" s="191" t="s">
        <v>667</v>
      </c>
      <c r="BO5324" s="191" t="s">
        <v>10283</v>
      </c>
      <c r="BU5324" s="191" t="s">
        <v>329</v>
      </c>
      <c r="BV5324" s="191" t="s">
        <v>667</v>
      </c>
      <c r="BW5324" s="191" t="s">
        <v>10283</v>
      </c>
    </row>
    <row r="5325" spans="51:75" x14ac:dyDescent="0.3">
      <c r="AY5325" s="251" t="e">
        <f>VLOOKUP(C5325,#REF!, 2,FALSE)</f>
        <v>#REF!</v>
      </c>
      <c r="BM5325" s="191" t="s">
        <v>10284</v>
      </c>
      <c r="BN5325" s="191" t="s">
        <v>2984</v>
      </c>
      <c r="BO5325" s="191" t="s">
        <v>8777</v>
      </c>
      <c r="BU5325" s="191" t="s">
        <v>10284</v>
      </c>
      <c r="BV5325" s="191" t="s">
        <v>2984</v>
      </c>
      <c r="BW5325" s="191" t="s">
        <v>8777</v>
      </c>
    </row>
    <row r="5326" spans="51:75" x14ac:dyDescent="0.3">
      <c r="AY5326" s="251" t="e">
        <f>VLOOKUP(C5326,#REF!, 2,FALSE)</f>
        <v>#REF!</v>
      </c>
      <c r="BM5326" s="191" t="s">
        <v>10285</v>
      </c>
      <c r="BN5326" s="191" t="s">
        <v>662</v>
      </c>
      <c r="BO5326" s="191" t="s">
        <v>4542</v>
      </c>
      <c r="BU5326" s="191" t="s">
        <v>10285</v>
      </c>
      <c r="BV5326" s="191" t="s">
        <v>662</v>
      </c>
      <c r="BW5326" s="191" t="s">
        <v>4542</v>
      </c>
    </row>
    <row r="5327" spans="51:75" x14ac:dyDescent="0.3">
      <c r="AY5327" s="251" t="e">
        <f>VLOOKUP(C5327,#REF!, 2,FALSE)</f>
        <v>#REF!</v>
      </c>
      <c r="BM5327" s="191" t="s">
        <v>10286</v>
      </c>
      <c r="BN5327" s="191" t="s">
        <v>788</v>
      </c>
      <c r="BO5327" s="191" t="s">
        <v>10287</v>
      </c>
      <c r="BU5327" s="191" t="s">
        <v>10286</v>
      </c>
      <c r="BV5327" s="191" t="s">
        <v>788</v>
      </c>
      <c r="BW5327" s="191" t="s">
        <v>10287</v>
      </c>
    </row>
    <row r="5328" spans="51:75" x14ac:dyDescent="0.3">
      <c r="AY5328" s="251" t="e">
        <f>VLOOKUP(C5328,#REF!, 2,FALSE)</f>
        <v>#REF!</v>
      </c>
      <c r="BM5328" s="191" t="s">
        <v>1844</v>
      </c>
      <c r="BN5328" s="191" t="s">
        <v>924</v>
      </c>
      <c r="BO5328" s="191" t="s">
        <v>1963</v>
      </c>
      <c r="BU5328" s="191" t="s">
        <v>1844</v>
      </c>
      <c r="BV5328" s="191" t="s">
        <v>924</v>
      </c>
      <c r="BW5328" s="191" t="s">
        <v>1963</v>
      </c>
    </row>
    <row r="5329" spans="51:75" x14ac:dyDescent="0.3">
      <c r="AY5329" s="251" t="e">
        <f>VLOOKUP(C5329,#REF!, 2,FALSE)</f>
        <v>#REF!</v>
      </c>
      <c r="BM5329" s="191" t="s">
        <v>1845</v>
      </c>
      <c r="BN5329" s="191" t="s">
        <v>924</v>
      </c>
      <c r="BO5329" s="191" t="s">
        <v>1963</v>
      </c>
      <c r="BU5329" s="191" t="s">
        <v>1845</v>
      </c>
      <c r="BV5329" s="191" t="s">
        <v>924</v>
      </c>
      <c r="BW5329" s="191" t="s">
        <v>1963</v>
      </c>
    </row>
    <row r="5330" spans="51:75" x14ac:dyDescent="0.3">
      <c r="AY5330" s="251" t="e">
        <f>VLOOKUP(C5330,#REF!, 2,FALSE)</f>
        <v>#REF!</v>
      </c>
      <c r="BM5330" s="191" t="s">
        <v>1846</v>
      </c>
      <c r="BN5330" s="191" t="s">
        <v>924</v>
      </c>
      <c r="BO5330" s="191" t="s">
        <v>1963</v>
      </c>
      <c r="BU5330" s="191" t="s">
        <v>1846</v>
      </c>
      <c r="BV5330" s="191" t="s">
        <v>924</v>
      </c>
      <c r="BW5330" s="191" t="s">
        <v>1963</v>
      </c>
    </row>
    <row r="5331" spans="51:75" x14ac:dyDescent="0.3">
      <c r="AY5331" s="251" t="e">
        <f>VLOOKUP(C5331,#REF!, 2,FALSE)</f>
        <v>#REF!</v>
      </c>
      <c r="BM5331" s="191" t="s">
        <v>10288</v>
      </c>
      <c r="BN5331" s="191" t="s">
        <v>924</v>
      </c>
      <c r="BO5331" s="191" t="s">
        <v>1963</v>
      </c>
      <c r="BU5331" s="191" t="s">
        <v>10288</v>
      </c>
      <c r="BV5331" s="191" t="s">
        <v>924</v>
      </c>
      <c r="BW5331" s="191" t="s">
        <v>1963</v>
      </c>
    </row>
    <row r="5332" spans="51:75" x14ac:dyDescent="0.3">
      <c r="AY5332" s="251" t="e">
        <f>VLOOKUP(C5332,#REF!, 2,FALSE)</f>
        <v>#REF!</v>
      </c>
      <c r="BM5332" s="191" t="s">
        <v>10289</v>
      </c>
      <c r="BN5332" s="191" t="s">
        <v>2984</v>
      </c>
      <c r="BO5332" s="191" t="s">
        <v>771</v>
      </c>
      <c r="BU5332" s="191" t="s">
        <v>10289</v>
      </c>
      <c r="BV5332" s="191" t="s">
        <v>2984</v>
      </c>
      <c r="BW5332" s="191" t="s">
        <v>771</v>
      </c>
    </row>
    <row r="5333" spans="51:75" x14ac:dyDescent="0.3">
      <c r="AY5333" s="251" t="e">
        <f>VLOOKUP(C5333,#REF!, 2,FALSE)</f>
        <v>#REF!</v>
      </c>
      <c r="BM5333" s="191" t="s">
        <v>10290</v>
      </c>
      <c r="BN5333" s="191" t="s">
        <v>16989</v>
      </c>
      <c r="BO5333" s="191" t="s">
        <v>4642</v>
      </c>
      <c r="BU5333" s="191" t="s">
        <v>10290</v>
      </c>
      <c r="BV5333" s="191" t="s">
        <v>16989</v>
      </c>
      <c r="BW5333" s="191" t="s">
        <v>4642</v>
      </c>
    </row>
    <row r="5334" spans="51:75" x14ac:dyDescent="0.3">
      <c r="AY5334" s="251" t="e">
        <f>VLOOKUP(C5334,#REF!, 2,FALSE)</f>
        <v>#REF!</v>
      </c>
      <c r="BM5334" s="191" t="s">
        <v>10291</v>
      </c>
      <c r="BN5334" s="191" t="s">
        <v>16989</v>
      </c>
      <c r="BO5334" s="191" t="s">
        <v>2984</v>
      </c>
      <c r="BU5334" s="191" t="s">
        <v>10291</v>
      </c>
      <c r="BV5334" s="191" t="s">
        <v>16989</v>
      </c>
      <c r="BW5334" s="191" t="s">
        <v>2984</v>
      </c>
    </row>
    <row r="5335" spans="51:75" x14ac:dyDescent="0.3">
      <c r="AY5335" s="251" t="e">
        <f>VLOOKUP(C5335,#REF!, 2,FALSE)</f>
        <v>#REF!</v>
      </c>
      <c r="BM5335" s="191" t="s">
        <v>10292</v>
      </c>
      <c r="BN5335" s="191" t="s">
        <v>863</v>
      </c>
      <c r="BO5335" s="191" t="s">
        <v>2984</v>
      </c>
      <c r="BU5335" s="191" t="s">
        <v>10292</v>
      </c>
      <c r="BV5335" s="191" t="s">
        <v>863</v>
      </c>
      <c r="BW5335" s="191" t="s">
        <v>2984</v>
      </c>
    </row>
    <row r="5336" spans="51:75" x14ac:dyDescent="0.3">
      <c r="AY5336" s="251" t="e">
        <f>VLOOKUP(C5336,#REF!, 2,FALSE)</f>
        <v>#REF!</v>
      </c>
      <c r="BM5336" s="191" t="s">
        <v>1847</v>
      </c>
      <c r="BN5336" s="191" t="s">
        <v>2984</v>
      </c>
      <c r="BO5336" s="191" t="s">
        <v>2984</v>
      </c>
      <c r="BU5336" s="191" t="s">
        <v>1847</v>
      </c>
      <c r="BV5336" s="191" t="s">
        <v>2984</v>
      </c>
      <c r="BW5336" s="191" t="s">
        <v>2984</v>
      </c>
    </row>
    <row r="5337" spans="51:75" x14ac:dyDescent="0.3">
      <c r="AY5337" s="251" t="e">
        <f>VLOOKUP(C5337,#REF!, 2,FALSE)</f>
        <v>#REF!</v>
      </c>
      <c r="BM5337" s="191" t="s">
        <v>10293</v>
      </c>
      <c r="BN5337" s="191" t="s">
        <v>2984</v>
      </c>
      <c r="BO5337" s="191" t="s">
        <v>2984</v>
      </c>
      <c r="BU5337" s="191" t="s">
        <v>10293</v>
      </c>
      <c r="BV5337" s="191" t="s">
        <v>2984</v>
      </c>
      <c r="BW5337" s="191" t="s">
        <v>2984</v>
      </c>
    </row>
    <row r="5338" spans="51:75" x14ac:dyDescent="0.3">
      <c r="AY5338" s="251" t="e">
        <f>VLOOKUP(C5338,#REF!, 2,FALSE)</f>
        <v>#REF!</v>
      </c>
      <c r="BM5338" s="191" t="s">
        <v>10294</v>
      </c>
      <c r="BN5338" s="191" t="s">
        <v>16989</v>
      </c>
      <c r="BO5338" s="191" t="s">
        <v>10295</v>
      </c>
      <c r="BU5338" s="191" t="s">
        <v>10294</v>
      </c>
      <c r="BV5338" s="191" t="s">
        <v>16989</v>
      </c>
      <c r="BW5338" s="191" t="s">
        <v>10295</v>
      </c>
    </row>
    <row r="5339" spans="51:75" x14ac:dyDescent="0.3">
      <c r="AY5339" s="251" t="e">
        <f>VLOOKUP(C5339,#REF!, 2,FALSE)</f>
        <v>#REF!</v>
      </c>
      <c r="BM5339" s="191" t="s">
        <v>10296</v>
      </c>
      <c r="BN5339" s="191" t="s">
        <v>16989</v>
      </c>
      <c r="BO5339" s="191" t="s">
        <v>10297</v>
      </c>
      <c r="BU5339" s="191" t="s">
        <v>10296</v>
      </c>
      <c r="BV5339" s="191" t="s">
        <v>16989</v>
      </c>
      <c r="BW5339" s="191" t="s">
        <v>10297</v>
      </c>
    </row>
    <row r="5340" spans="51:75" x14ac:dyDescent="0.3">
      <c r="AY5340" s="251" t="e">
        <f>VLOOKUP(C5340,#REF!, 2,FALSE)</f>
        <v>#REF!</v>
      </c>
      <c r="BM5340" s="191" t="s">
        <v>10298</v>
      </c>
      <c r="BN5340" s="191" t="s">
        <v>2984</v>
      </c>
      <c r="BO5340" s="191" t="s">
        <v>2984</v>
      </c>
      <c r="BU5340" s="191" t="s">
        <v>10298</v>
      </c>
      <c r="BV5340" s="191" t="s">
        <v>2984</v>
      </c>
      <c r="BW5340" s="191" t="s">
        <v>2984</v>
      </c>
    </row>
    <row r="5341" spans="51:75" x14ac:dyDescent="0.3">
      <c r="AY5341" s="251" t="e">
        <f>VLOOKUP(C5341,#REF!, 2,FALSE)</f>
        <v>#REF!</v>
      </c>
      <c r="BM5341" s="191" t="s">
        <v>10299</v>
      </c>
      <c r="BN5341" s="191" t="s">
        <v>2984</v>
      </c>
      <c r="BO5341" s="191" t="s">
        <v>2984</v>
      </c>
      <c r="BU5341" s="191" t="s">
        <v>10299</v>
      </c>
      <c r="BV5341" s="191" t="s">
        <v>2984</v>
      </c>
      <c r="BW5341" s="191" t="s">
        <v>2984</v>
      </c>
    </row>
    <row r="5342" spans="51:75" x14ac:dyDescent="0.3">
      <c r="AY5342" s="251" t="e">
        <f>VLOOKUP(C5342,#REF!, 2,FALSE)</f>
        <v>#REF!</v>
      </c>
      <c r="BM5342" s="191" t="s">
        <v>10300</v>
      </c>
      <c r="BN5342" s="191" t="s">
        <v>16989</v>
      </c>
      <c r="BO5342" s="191" t="s">
        <v>2984</v>
      </c>
      <c r="BU5342" s="191" t="s">
        <v>10300</v>
      </c>
      <c r="BV5342" s="191" t="s">
        <v>16989</v>
      </c>
      <c r="BW5342" s="191" t="s">
        <v>2984</v>
      </c>
    </row>
    <row r="5343" spans="51:75" x14ac:dyDescent="0.3">
      <c r="AY5343" s="251" t="e">
        <f>VLOOKUP(C5343,#REF!, 2,FALSE)</f>
        <v>#REF!</v>
      </c>
      <c r="BM5343" s="191" t="s">
        <v>10301</v>
      </c>
      <c r="BN5343" s="191" t="s">
        <v>16989</v>
      </c>
      <c r="BO5343" s="191" t="s">
        <v>2984</v>
      </c>
      <c r="BU5343" s="191" t="s">
        <v>10301</v>
      </c>
      <c r="BV5343" s="191" t="s">
        <v>16989</v>
      </c>
      <c r="BW5343" s="191" t="s">
        <v>2984</v>
      </c>
    </row>
    <row r="5344" spans="51:75" x14ac:dyDescent="0.3">
      <c r="AY5344" s="251" t="e">
        <f>VLOOKUP(C5344,#REF!, 2,FALSE)</f>
        <v>#REF!</v>
      </c>
      <c r="BM5344" s="191" t="s">
        <v>10302</v>
      </c>
      <c r="BN5344" s="191" t="s">
        <v>2984</v>
      </c>
      <c r="BO5344" s="191" t="s">
        <v>10303</v>
      </c>
      <c r="BU5344" s="191" t="s">
        <v>10302</v>
      </c>
      <c r="BV5344" s="191" t="s">
        <v>2984</v>
      </c>
      <c r="BW5344" s="191" t="s">
        <v>10303</v>
      </c>
    </row>
    <row r="5345" spans="51:75" x14ac:dyDescent="0.3">
      <c r="AY5345" s="251" t="e">
        <f>VLOOKUP(C5345,#REF!, 2,FALSE)</f>
        <v>#REF!</v>
      </c>
      <c r="BM5345" s="191" t="s">
        <v>10304</v>
      </c>
      <c r="BN5345" s="191" t="s">
        <v>2984</v>
      </c>
      <c r="BO5345" s="191" t="s">
        <v>2984</v>
      </c>
      <c r="BU5345" s="191" t="s">
        <v>10304</v>
      </c>
      <c r="BV5345" s="191" t="s">
        <v>2984</v>
      </c>
      <c r="BW5345" s="191" t="s">
        <v>2984</v>
      </c>
    </row>
    <row r="5346" spans="51:75" x14ac:dyDescent="0.3">
      <c r="AY5346" s="251" t="e">
        <f>VLOOKUP(C5346,#REF!, 2,FALSE)</f>
        <v>#REF!</v>
      </c>
      <c r="BM5346" s="191" t="s">
        <v>10306</v>
      </c>
      <c r="BN5346" s="191" t="s">
        <v>2984</v>
      </c>
      <c r="BO5346" s="191" t="s">
        <v>10307</v>
      </c>
      <c r="BU5346" s="191" t="s">
        <v>10306</v>
      </c>
      <c r="BV5346" s="191" t="s">
        <v>2984</v>
      </c>
      <c r="BW5346" s="191" t="s">
        <v>10307</v>
      </c>
    </row>
    <row r="5347" spans="51:75" x14ac:dyDescent="0.3">
      <c r="AY5347" s="251" t="e">
        <f>VLOOKUP(C5347,#REF!, 2,FALSE)</f>
        <v>#REF!</v>
      </c>
      <c r="BM5347" s="191" t="s">
        <v>1848</v>
      </c>
      <c r="BN5347" s="191" t="s">
        <v>614</v>
      </c>
      <c r="BO5347" s="191" t="s">
        <v>7881</v>
      </c>
      <c r="BU5347" s="191" t="s">
        <v>1848</v>
      </c>
      <c r="BV5347" s="191" t="s">
        <v>614</v>
      </c>
      <c r="BW5347" s="191" t="s">
        <v>7881</v>
      </c>
    </row>
    <row r="5348" spans="51:75" x14ac:dyDescent="0.3">
      <c r="AY5348" s="251" t="e">
        <f>VLOOKUP(C5348,#REF!, 2,FALSE)</f>
        <v>#REF!</v>
      </c>
      <c r="BM5348" s="191" t="s">
        <v>1849</v>
      </c>
      <c r="BN5348" s="191" t="s">
        <v>2984</v>
      </c>
      <c r="BO5348" s="191" t="s">
        <v>8370</v>
      </c>
      <c r="BU5348" s="191" t="s">
        <v>1849</v>
      </c>
      <c r="BV5348" s="191" t="s">
        <v>2984</v>
      </c>
      <c r="BW5348" s="191" t="s">
        <v>8370</v>
      </c>
    </row>
    <row r="5349" spans="51:75" x14ac:dyDescent="0.3">
      <c r="AY5349" s="251" t="e">
        <f>VLOOKUP(C5349,#REF!, 2,FALSE)</f>
        <v>#REF!</v>
      </c>
      <c r="BM5349" s="191" t="s">
        <v>1850</v>
      </c>
      <c r="BN5349" s="191" t="s">
        <v>16989</v>
      </c>
      <c r="BO5349" s="191" t="s">
        <v>8263</v>
      </c>
      <c r="BU5349" s="191" t="s">
        <v>1850</v>
      </c>
      <c r="BV5349" s="191" t="s">
        <v>16989</v>
      </c>
      <c r="BW5349" s="191" t="s">
        <v>8263</v>
      </c>
    </row>
    <row r="5350" spans="51:75" x14ac:dyDescent="0.3">
      <c r="AY5350" s="251" t="e">
        <f>VLOOKUP(C5350,#REF!, 2,FALSE)</f>
        <v>#REF!</v>
      </c>
      <c r="BM5350" s="191" t="s">
        <v>10309</v>
      </c>
      <c r="BN5350" s="191" t="s">
        <v>3203</v>
      </c>
      <c r="BO5350" s="191" t="s">
        <v>771</v>
      </c>
      <c r="BU5350" s="191" t="s">
        <v>10309</v>
      </c>
      <c r="BV5350" s="191" t="s">
        <v>3203</v>
      </c>
      <c r="BW5350" s="191" t="s">
        <v>771</v>
      </c>
    </row>
    <row r="5351" spans="51:75" x14ac:dyDescent="0.3">
      <c r="AY5351" s="251" t="e">
        <f>VLOOKUP(C5351,#REF!, 2,FALSE)</f>
        <v>#REF!</v>
      </c>
      <c r="BM5351" s="191" t="s">
        <v>10310</v>
      </c>
      <c r="BN5351" s="191" t="s">
        <v>2984</v>
      </c>
      <c r="BO5351" s="191" t="s">
        <v>771</v>
      </c>
      <c r="BU5351" s="191" t="s">
        <v>10310</v>
      </c>
      <c r="BV5351" s="191" t="s">
        <v>2984</v>
      </c>
      <c r="BW5351" s="191" t="s">
        <v>771</v>
      </c>
    </row>
    <row r="5352" spans="51:75" x14ac:dyDescent="0.3">
      <c r="AY5352" s="251" t="e">
        <f>VLOOKUP(C5352,#REF!, 2,FALSE)</f>
        <v>#REF!</v>
      </c>
      <c r="BM5352" s="191" t="s">
        <v>10311</v>
      </c>
      <c r="BN5352" s="191" t="s">
        <v>697</v>
      </c>
      <c r="BO5352" s="191" t="s">
        <v>1839</v>
      </c>
      <c r="BU5352" s="191" t="s">
        <v>10311</v>
      </c>
      <c r="BV5352" s="191" t="s">
        <v>697</v>
      </c>
      <c r="BW5352" s="191" t="s">
        <v>1839</v>
      </c>
    </row>
    <row r="5353" spans="51:75" x14ac:dyDescent="0.3">
      <c r="AY5353" s="251" t="e">
        <f>VLOOKUP(C5353,#REF!, 2,FALSE)</f>
        <v>#REF!</v>
      </c>
      <c r="BM5353" s="191" t="s">
        <v>10313</v>
      </c>
      <c r="BN5353" s="191" t="s">
        <v>662</v>
      </c>
      <c r="BO5353" s="191" t="s">
        <v>1381</v>
      </c>
      <c r="BU5353" s="191" t="s">
        <v>10313</v>
      </c>
      <c r="BV5353" s="191" t="s">
        <v>662</v>
      </c>
      <c r="BW5353" s="191" t="s">
        <v>1381</v>
      </c>
    </row>
    <row r="5354" spans="51:75" x14ac:dyDescent="0.3">
      <c r="AY5354" s="251" t="e">
        <f>VLOOKUP(C5354,#REF!, 2,FALSE)</f>
        <v>#REF!</v>
      </c>
      <c r="BM5354" s="191" t="s">
        <v>10314</v>
      </c>
      <c r="BN5354" s="191" t="s">
        <v>664</v>
      </c>
      <c r="BO5354" s="191" t="s">
        <v>1731</v>
      </c>
      <c r="BU5354" s="191" t="s">
        <v>10314</v>
      </c>
      <c r="BV5354" s="191" t="s">
        <v>664</v>
      </c>
      <c r="BW5354" s="191" t="s">
        <v>1731</v>
      </c>
    </row>
    <row r="5355" spans="51:75" x14ac:dyDescent="0.3">
      <c r="AY5355" s="251" t="e">
        <f>VLOOKUP(C5355,#REF!, 2,FALSE)</f>
        <v>#REF!</v>
      </c>
      <c r="BM5355" s="191" t="s">
        <v>10315</v>
      </c>
      <c r="BN5355" s="191" t="s">
        <v>662</v>
      </c>
      <c r="BO5355" s="191" t="s">
        <v>10316</v>
      </c>
      <c r="BU5355" s="191" t="s">
        <v>10315</v>
      </c>
      <c r="BV5355" s="191" t="s">
        <v>662</v>
      </c>
      <c r="BW5355" s="191" t="s">
        <v>10316</v>
      </c>
    </row>
    <row r="5356" spans="51:75" x14ac:dyDescent="0.3">
      <c r="AY5356" s="251" t="e">
        <f>VLOOKUP(C5356,#REF!, 2,FALSE)</f>
        <v>#REF!</v>
      </c>
      <c r="BM5356" s="191" t="s">
        <v>10318</v>
      </c>
      <c r="BN5356" s="191" t="s">
        <v>2984</v>
      </c>
      <c r="BO5356" s="191" t="s">
        <v>2984</v>
      </c>
      <c r="BU5356" s="191" t="s">
        <v>10318</v>
      </c>
      <c r="BV5356" s="191" t="s">
        <v>2984</v>
      </c>
      <c r="BW5356" s="191" t="s">
        <v>2984</v>
      </c>
    </row>
    <row r="5357" spans="51:75" x14ac:dyDescent="0.3">
      <c r="AY5357" s="251" t="e">
        <f>VLOOKUP(C5357,#REF!, 2,FALSE)</f>
        <v>#REF!</v>
      </c>
      <c r="BM5357" s="191" t="s">
        <v>10320</v>
      </c>
      <c r="BN5357" s="191" t="s">
        <v>850</v>
      </c>
      <c r="BO5357" s="191" t="s">
        <v>2984</v>
      </c>
      <c r="BU5357" s="191" t="s">
        <v>10320</v>
      </c>
      <c r="BV5357" s="191" t="s">
        <v>850</v>
      </c>
      <c r="BW5357" s="191" t="s">
        <v>2984</v>
      </c>
    </row>
    <row r="5358" spans="51:75" x14ac:dyDescent="0.3">
      <c r="AY5358" s="251" t="e">
        <f>VLOOKUP(C5358,#REF!, 2,FALSE)</f>
        <v>#REF!</v>
      </c>
      <c r="BM5358" s="191" t="s">
        <v>10321</v>
      </c>
      <c r="BN5358" s="191" t="s">
        <v>16989</v>
      </c>
      <c r="BO5358" s="191" t="s">
        <v>771</v>
      </c>
      <c r="BU5358" s="191" t="s">
        <v>10321</v>
      </c>
      <c r="BV5358" s="191" t="s">
        <v>16989</v>
      </c>
      <c r="BW5358" s="191" t="s">
        <v>771</v>
      </c>
    </row>
    <row r="5359" spans="51:75" x14ac:dyDescent="0.3">
      <c r="AY5359" s="251" t="e">
        <f>VLOOKUP(C5359,#REF!, 2,FALSE)</f>
        <v>#REF!</v>
      </c>
      <c r="BM5359" s="191" t="s">
        <v>10322</v>
      </c>
      <c r="BN5359" s="191" t="s">
        <v>2984</v>
      </c>
      <c r="BO5359" s="191" t="s">
        <v>2984</v>
      </c>
      <c r="BU5359" s="191" t="s">
        <v>10322</v>
      </c>
      <c r="BV5359" s="191" t="s">
        <v>2984</v>
      </c>
      <c r="BW5359" s="191" t="s">
        <v>2984</v>
      </c>
    </row>
    <row r="5360" spans="51:75" x14ac:dyDescent="0.3">
      <c r="AY5360" s="251" t="e">
        <f>VLOOKUP(C5360,#REF!, 2,FALSE)</f>
        <v>#REF!</v>
      </c>
      <c r="BM5360" s="191" t="s">
        <v>10323</v>
      </c>
      <c r="BN5360" s="191" t="s">
        <v>615</v>
      </c>
      <c r="BO5360" s="191" t="s">
        <v>2984</v>
      </c>
      <c r="BU5360" s="191" t="s">
        <v>10323</v>
      </c>
      <c r="BV5360" s="191" t="s">
        <v>615</v>
      </c>
      <c r="BW5360" s="191" t="s">
        <v>2984</v>
      </c>
    </row>
    <row r="5361" spans="51:75" x14ac:dyDescent="0.3">
      <c r="AY5361" s="251" t="e">
        <f>VLOOKUP(C5361,#REF!, 2,FALSE)</f>
        <v>#REF!</v>
      </c>
      <c r="BM5361" s="191" t="s">
        <v>10324</v>
      </c>
      <c r="BN5361" s="191" t="s">
        <v>668</v>
      </c>
      <c r="BO5361" s="191" t="s">
        <v>2984</v>
      </c>
      <c r="BU5361" s="191" t="s">
        <v>10324</v>
      </c>
      <c r="BV5361" s="191" t="s">
        <v>668</v>
      </c>
      <c r="BW5361" s="191" t="s">
        <v>2984</v>
      </c>
    </row>
    <row r="5362" spans="51:75" x14ac:dyDescent="0.3">
      <c r="AY5362" s="251" t="e">
        <f>VLOOKUP(C5362,#REF!, 2,FALSE)</f>
        <v>#REF!</v>
      </c>
      <c r="BM5362" s="191" t="s">
        <v>10325</v>
      </c>
      <c r="BN5362" s="191" t="s">
        <v>638</v>
      </c>
      <c r="BO5362" s="191" t="s">
        <v>2401</v>
      </c>
      <c r="BU5362" s="191" t="s">
        <v>10325</v>
      </c>
      <c r="BV5362" s="191" t="s">
        <v>638</v>
      </c>
      <c r="BW5362" s="191" t="s">
        <v>2401</v>
      </c>
    </row>
    <row r="5363" spans="51:75" x14ac:dyDescent="0.3">
      <c r="AY5363" s="251" t="e">
        <f>VLOOKUP(C5363,#REF!, 2,FALSE)</f>
        <v>#REF!</v>
      </c>
      <c r="BM5363" s="191" t="s">
        <v>1851</v>
      </c>
      <c r="BN5363" s="191" t="s">
        <v>659</v>
      </c>
      <c r="BO5363" s="191" t="s">
        <v>2984</v>
      </c>
      <c r="BU5363" s="191" t="s">
        <v>1851</v>
      </c>
      <c r="BV5363" s="191" t="s">
        <v>659</v>
      </c>
      <c r="BW5363" s="191" t="s">
        <v>2984</v>
      </c>
    </row>
    <row r="5364" spans="51:75" x14ac:dyDescent="0.3">
      <c r="AY5364" s="251" t="e">
        <f>VLOOKUP(C5364,#REF!, 2,FALSE)</f>
        <v>#REF!</v>
      </c>
      <c r="BM5364" s="191" t="s">
        <v>10326</v>
      </c>
      <c r="BN5364" s="191" t="s">
        <v>695</v>
      </c>
      <c r="BO5364" s="191" t="s">
        <v>3388</v>
      </c>
      <c r="BU5364" s="191" t="s">
        <v>10326</v>
      </c>
      <c r="BV5364" s="191" t="s">
        <v>695</v>
      </c>
      <c r="BW5364" s="191" t="s">
        <v>3388</v>
      </c>
    </row>
    <row r="5365" spans="51:75" x14ac:dyDescent="0.3">
      <c r="AY5365" s="251" t="e">
        <f>VLOOKUP(C5365,#REF!, 2,FALSE)</f>
        <v>#REF!</v>
      </c>
      <c r="BM5365" s="191" t="s">
        <v>10328</v>
      </c>
      <c r="BN5365" s="191" t="s">
        <v>1343</v>
      </c>
      <c r="BO5365" s="191" t="s">
        <v>3753</v>
      </c>
      <c r="BU5365" s="191" t="s">
        <v>10328</v>
      </c>
      <c r="BV5365" s="191" t="s">
        <v>1343</v>
      </c>
      <c r="BW5365" s="191" t="s">
        <v>3753</v>
      </c>
    </row>
    <row r="5366" spans="51:75" x14ac:dyDescent="0.3">
      <c r="AY5366" s="251" t="e">
        <f>VLOOKUP(C5366,#REF!, 2,FALSE)</f>
        <v>#REF!</v>
      </c>
      <c r="BM5366" s="191" t="s">
        <v>10329</v>
      </c>
      <c r="BN5366" s="191" t="s">
        <v>811</v>
      </c>
      <c r="BO5366" s="191" t="s">
        <v>2139</v>
      </c>
      <c r="BU5366" s="191" t="s">
        <v>10329</v>
      </c>
      <c r="BV5366" s="191" t="s">
        <v>811</v>
      </c>
      <c r="BW5366" s="191" t="s">
        <v>2139</v>
      </c>
    </row>
    <row r="5367" spans="51:75" x14ac:dyDescent="0.3">
      <c r="AY5367" s="251" t="e">
        <f>VLOOKUP(C5367,#REF!, 2,FALSE)</f>
        <v>#REF!</v>
      </c>
      <c r="BM5367" s="191" t="s">
        <v>10330</v>
      </c>
      <c r="BN5367" s="191" t="s">
        <v>2980</v>
      </c>
      <c r="BO5367" s="191" t="s">
        <v>10331</v>
      </c>
      <c r="BU5367" s="191" t="s">
        <v>10330</v>
      </c>
      <c r="BV5367" s="191" t="s">
        <v>2980</v>
      </c>
      <c r="BW5367" s="191" t="s">
        <v>10331</v>
      </c>
    </row>
    <row r="5368" spans="51:75" x14ac:dyDescent="0.3">
      <c r="AY5368" s="251" t="e">
        <f>VLOOKUP(C5368,#REF!, 2,FALSE)</f>
        <v>#REF!</v>
      </c>
      <c r="BM5368" s="191" t="s">
        <v>10332</v>
      </c>
      <c r="BN5368" s="191" t="s">
        <v>638</v>
      </c>
      <c r="BO5368" s="191" t="s">
        <v>944</v>
      </c>
      <c r="BU5368" s="191" t="s">
        <v>10332</v>
      </c>
      <c r="BV5368" s="191" t="s">
        <v>638</v>
      </c>
      <c r="BW5368" s="191" t="s">
        <v>944</v>
      </c>
    </row>
    <row r="5369" spans="51:75" x14ac:dyDescent="0.3">
      <c r="AY5369" s="251" t="e">
        <f>VLOOKUP(C5369,#REF!, 2,FALSE)</f>
        <v>#REF!</v>
      </c>
      <c r="BM5369" s="191" t="s">
        <v>10333</v>
      </c>
      <c r="BN5369" s="191" t="s">
        <v>658</v>
      </c>
      <c r="BO5369" s="191" t="s">
        <v>926</v>
      </c>
      <c r="BU5369" s="191" t="s">
        <v>10333</v>
      </c>
      <c r="BV5369" s="191" t="s">
        <v>658</v>
      </c>
      <c r="BW5369" s="191" t="s">
        <v>926</v>
      </c>
    </row>
    <row r="5370" spans="51:75" x14ac:dyDescent="0.3">
      <c r="AY5370" s="251" t="e">
        <f>VLOOKUP(C5370,#REF!, 2,FALSE)</f>
        <v>#REF!</v>
      </c>
      <c r="BM5370" s="191" t="s">
        <v>10334</v>
      </c>
      <c r="BN5370" s="191" t="s">
        <v>784</v>
      </c>
      <c r="BO5370" s="191" t="s">
        <v>10335</v>
      </c>
      <c r="BU5370" s="191" t="s">
        <v>10334</v>
      </c>
      <c r="BV5370" s="191" t="s">
        <v>784</v>
      </c>
      <c r="BW5370" s="191" t="s">
        <v>10335</v>
      </c>
    </row>
    <row r="5371" spans="51:75" x14ac:dyDescent="0.3">
      <c r="AY5371" s="251" t="e">
        <f>VLOOKUP(C5371,#REF!, 2,FALSE)</f>
        <v>#REF!</v>
      </c>
      <c r="BM5371" s="191" t="s">
        <v>10336</v>
      </c>
      <c r="BN5371" s="191" t="s">
        <v>776</v>
      </c>
      <c r="BO5371" s="191" t="s">
        <v>6973</v>
      </c>
      <c r="BU5371" s="191" t="s">
        <v>10336</v>
      </c>
      <c r="BV5371" s="191" t="s">
        <v>776</v>
      </c>
      <c r="BW5371" s="191" t="s">
        <v>6973</v>
      </c>
    </row>
    <row r="5372" spans="51:75" x14ac:dyDescent="0.3">
      <c r="AY5372" s="251" t="e">
        <f>VLOOKUP(C5372,#REF!, 2,FALSE)</f>
        <v>#REF!</v>
      </c>
      <c r="BM5372" s="191" t="s">
        <v>10337</v>
      </c>
      <c r="BN5372" s="191" t="s">
        <v>772</v>
      </c>
      <c r="BO5372" s="191" t="s">
        <v>1284</v>
      </c>
      <c r="BU5372" s="191" t="s">
        <v>10337</v>
      </c>
      <c r="BV5372" s="191" t="s">
        <v>772</v>
      </c>
      <c r="BW5372" s="191" t="s">
        <v>1284</v>
      </c>
    </row>
    <row r="5373" spans="51:75" x14ac:dyDescent="0.3">
      <c r="AY5373" s="251" t="e">
        <f>VLOOKUP(C5373,#REF!, 2,FALSE)</f>
        <v>#REF!</v>
      </c>
      <c r="BM5373" s="191" t="s">
        <v>1852</v>
      </c>
      <c r="BN5373" s="191" t="s">
        <v>3046</v>
      </c>
      <c r="BO5373" s="191" t="s">
        <v>10338</v>
      </c>
      <c r="BU5373" s="191" t="s">
        <v>1852</v>
      </c>
      <c r="BV5373" s="191" t="s">
        <v>3046</v>
      </c>
      <c r="BW5373" s="191" t="s">
        <v>10338</v>
      </c>
    </row>
    <row r="5374" spans="51:75" x14ac:dyDescent="0.3">
      <c r="AY5374" s="251" t="e">
        <f>VLOOKUP(C5374,#REF!, 2,FALSE)</f>
        <v>#REF!</v>
      </c>
      <c r="BM5374" s="191" t="s">
        <v>10340</v>
      </c>
      <c r="BN5374" s="191" t="s">
        <v>659</v>
      </c>
      <c r="BO5374" s="191" t="s">
        <v>2942</v>
      </c>
      <c r="BU5374" s="191" t="s">
        <v>10340</v>
      </c>
      <c r="BV5374" s="191" t="s">
        <v>659</v>
      </c>
      <c r="BW5374" s="191" t="s">
        <v>2942</v>
      </c>
    </row>
    <row r="5375" spans="51:75" x14ac:dyDescent="0.3">
      <c r="AY5375" s="251" t="e">
        <f>VLOOKUP(C5375,#REF!, 2,FALSE)</f>
        <v>#REF!</v>
      </c>
      <c r="BM5375" s="191" t="s">
        <v>10341</v>
      </c>
      <c r="BN5375" s="191" t="s">
        <v>716</v>
      </c>
      <c r="BO5375" s="191" t="s">
        <v>2984</v>
      </c>
      <c r="BU5375" s="191" t="s">
        <v>10341</v>
      </c>
      <c r="BV5375" s="191" t="s">
        <v>716</v>
      </c>
      <c r="BW5375" s="191" t="s">
        <v>2984</v>
      </c>
    </row>
    <row r="5376" spans="51:75" x14ac:dyDescent="0.3">
      <c r="AY5376" s="251" t="e">
        <f>VLOOKUP(C5376,#REF!, 2,FALSE)</f>
        <v>#REF!</v>
      </c>
      <c r="BM5376" s="191" t="s">
        <v>10342</v>
      </c>
      <c r="BN5376" s="191" t="s">
        <v>618</v>
      </c>
      <c r="BO5376" s="191" t="s">
        <v>1263</v>
      </c>
      <c r="BU5376" s="191" t="s">
        <v>10342</v>
      </c>
      <c r="BV5376" s="191" t="s">
        <v>618</v>
      </c>
      <c r="BW5376" s="191" t="s">
        <v>1263</v>
      </c>
    </row>
    <row r="5377" spans="51:75" x14ac:dyDescent="0.3">
      <c r="AY5377" s="251" t="e">
        <f>VLOOKUP(C5377,#REF!, 2,FALSE)</f>
        <v>#REF!</v>
      </c>
      <c r="BM5377" s="191" t="s">
        <v>10343</v>
      </c>
      <c r="BN5377" s="191" t="s">
        <v>788</v>
      </c>
      <c r="BO5377" s="191" t="s">
        <v>912</v>
      </c>
      <c r="BU5377" s="191" t="s">
        <v>10343</v>
      </c>
      <c r="BV5377" s="191" t="s">
        <v>788</v>
      </c>
      <c r="BW5377" s="191" t="s">
        <v>912</v>
      </c>
    </row>
    <row r="5378" spans="51:75" x14ac:dyDescent="0.3">
      <c r="AY5378" s="251" t="e">
        <f>VLOOKUP(C5378,#REF!, 2,FALSE)</f>
        <v>#REF!</v>
      </c>
      <c r="BM5378" s="191" t="s">
        <v>10344</v>
      </c>
      <c r="BN5378" s="191" t="s">
        <v>704</v>
      </c>
      <c r="BO5378" s="191" t="s">
        <v>2984</v>
      </c>
      <c r="BU5378" s="191" t="s">
        <v>10344</v>
      </c>
      <c r="BV5378" s="191" t="s">
        <v>704</v>
      </c>
      <c r="BW5378" s="191" t="s">
        <v>2984</v>
      </c>
    </row>
    <row r="5379" spans="51:75" x14ac:dyDescent="0.3">
      <c r="AY5379" s="251" t="e">
        <f>VLOOKUP(C5379,#REF!, 2,FALSE)</f>
        <v>#REF!</v>
      </c>
      <c r="BM5379" s="191" t="s">
        <v>10345</v>
      </c>
      <c r="BN5379" s="191" t="s">
        <v>737</v>
      </c>
      <c r="BO5379" s="191" t="s">
        <v>4078</v>
      </c>
      <c r="BU5379" s="191" t="s">
        <v>10345</v>
      </c>
      <c r="BV5379" s="191" t="s">
        <v>737</v>
      </c>
      <c r="BW5379" s="191" t="s">
        <v>4078</v>
      </c>
    </row>
    <row r="5380" spans="51:75" x14ac:dyDescent="0.3">
      <c r="AY5380" s="251" t="e">
        <f>VLOOKUP(C5380,#REF!, 2,FALSE)</f>
        <v>#REF!</v>
      </c>
      <c r="BM5380" s="191" t="s">
        <v>10346</v>
      </c>
      <c r="BN5380" s="191" t="s">
        <v>617</v>
      </c>
      <c r="BO5380" s="191" t="s">
        <v>2996</v>
      </c>
      <c r="BU5380" s="191" t="s">
        <v>10346</v>
      </c>
      <c r="BV5380" s="191" t="s">
        <v>617</v>
      </c>
      <c r="BW5380" s="191" t="s">
        <v>2996</v>
      </c>
    </row>
    <row r="5381" spans="51:75" x14ac:dyDescent="0.3">
      <c r="AY5381" s="251" t="e">
        <f>VLOOKUP(C5381,#REF!, 2,FALSE)</f>
        <v>#REF!</v>
      </c>
      <c r="BM5381" s="191" t="s">
        <v>10347</v>
      </c>
      <c r="BN5381" s="191" t="s">
        <v>811</v>
      </c>
      <c r="BO5381" s="191" t="s">
        <v>3265</v>
      </c>
      <c r="BU5381" s="191" t="s">
        <v>10347</v>
      </c>
      <c r="BV5381" s="191" t="s">
        <v>811</v>
      </c>
      <c r="BW5381" s="191" t="s">
        <v>3265</v>
      </c>
    </row>
    <row r="5382" spans="51:75" x14ac:dyDescent="0.3">
      <c r="AY5382" s="251" t="e">
        <f>VLOOKUP(C5382,#REF!, 2,FALSE)</f>
        <v>#REF!</v>
      </c>
      <c r="BM5382" s="191" t="s">
        <v>1853</v>
      </c>
      <c r="BN5382" s="191" t="s">
        <v>637</v>
      </c>
      <c r="BO5382" s="191" t="s">
        <v>2396</v>
      </c>
      <c r="BU5382" s="191" t="s">
        <v>1853</v>
      </c>
      <c r="BV5382" s="191" t="s">
        <v>637</v>
      </c>
      <c r="BW5382" s="191" t="s">
        <v>2396</v>
      </c>
    </row>
    <row r="5383" spans="51:75" x14ac:dyDescent="0.3">
      <c r="AY5383" s="251" t="e">
        <f>VLOOKUP(C5383,#REF!, 2,FALSE)</f>
        <v>#REF!</v>
      </c>
      <c r="BM5383" s="191" t="s">
        <v>1854</v>
      </c>
      <c r="BN5383" s="191" t="s">
        <v>640</v>
      </c>
      <c r="BO5383" s="191" t="s">
        <v>1275</v>
      </c>
      <c r="BU5383" s="191" t="s">
        <v>1854</v>
      </c>
      <c r="BV5383" s="191" t="s">
        <v>640</v>
      </c>
      <c r="BW5383" s="191" t="s">
        <v>1275</v>
      </c>
    </row>
    <row r="5384" spans="51:75" x14ac:dyDescent="0.3">
      <c r="AY5384" s="251" t="e">
        <f>VLOOKUP(C5384,#REF!, 2,FALSE)</f>
        <v>#REF!</v>
      </c>
      <c r="BM5384" s="191" t="s">
        <v>10348</v>
      </c>
      <c r="BN5384" s="191" t="s">
        <v>3046</v>
      </c>
      <c r="BO5384" s="191" t="s">
        <v>10349</v>
      </c>
      <c r="BU5384" s="191" t="s">
        <v>10348</v>
      </c>
      <c r="BV5384" s="191" t="s">
        <v>3046</v>
      </c>
      <c r="BW5384" s="191" t="s">
        <v>10349</v>
      </c>
    </row>
    <row r="5385" spans="51:75" x14ac:dyDescent="0.3">
      <c r="AY5385" s="251" t="e">
        <f>VLOOKUP(C5385,#REF!, 2,FALSE)</f>
        <v>#REF!</v>
      </c>
      <c r="BM5385" s="191" t="s">
        <v>10350</v>
      </c>
      <c r="BN5385" s="191" t="s">
        <v>1343</v>
      </c>
      <c r="BO5385" s="191" t="s">
        <v>10351</v>
      </c>
      <c r="BU5385" s="191" t="s">
        <v>10350</v>
      </c>
      <c r="BV5385" s="191" t="s">
        <v>1343</v>
      </c>
      <c r="BW5385" s="191" t="s">
        <v>10351</v>
      </c>
    </row>
    <row r="5386" spans="51:75" x14ac:dyDescent="0.3">
      <c r="AY5386" s="251" t="e">
        <f>VLOOKUP(C5386,#REF!, 2,FALSE)</f>
        <v>#REF!</v>
      </c>
      <c r="BM5386" s="191" t="s">
        <v>10352</v>
      </c>
      <c r="BN5386" s="191" t="s">
        <v>788</v>
      </c>
      <c r="BO5386" s="191" t="s">
        <v>2984</v>
      </c>
      <c r="BU5386" s="191" t="s">
        <v>10352</v>
      </c>
      <c r="BV5386" s="191" t="s">
        <v>788</v>
      </c>
      <c r="BW5386" s="191" t="s">
        <v>2984</v>
      </c>
    </row>
    <row r="5387" spans="51:75" x14ac:dyDescent="0.3">
      <c r="AY5387" s="251" t="e">
        <f>VLOOKUP(C5387,#REF!, 2,FALSE)</f>
        <v>#REF!</v>
      </c>
      <c r="BM5387" s="191" t="s">
        <v>1861</v>
      </c>
      <c r="BN5387" s="191" t="s">
        <v>640</v>
      </c>
      <c r="BO5387" s="191" t="s">
        <v>3901</v>
      </c>
      <c r="BU5387" s="191" t="s">
        <v>1861</v>
      </c>
      <c r="BV5387" s="191" t="s">
        <v>640</v>
      </c>
      <c r="BW5387" s="191" t="s">
        <v>3901</v>
      </c>
    </row>
    <row r="5388" spans="51:75" x14ac:dyDescent="0.3">
      <c r="AY5388" s="251" t="e">
        <f>VLOOKUP(C5388,#REF!, 2,FALSE)</f>
        <v>#REF!</v>
      </c>
      <c r="BM5388" s="191" t="s">
        <v>10353</v>
      </c>
      <c r="BN5388" s="191" t="s">
        <v>1343</v>
      </c>
      <c r="BO5388" s="191" t="s">
        <v>1139</v>
      </c>
      <c r="BU5388" s="191" t="s">
        <v>10353</v>
      </c>
      <c r="BV5388" s="191" t="s">
        <v>1343</v>
      </c>
      <c r="BW5388" s="191" t="s">
        <v>1139</v>
      </c>
    </row>
    <row r="5389" spans="51:75" x14ac:dyDescent="0.3">
      <c r="AY5389" s="251" t="e">
        <f>VLOOKUP(C5389,#REF!, 2,FALSE)</f>
        <v>#REF!</v>
      </c>
      <c r="BM5389" s="191" t="s">
        <v>10354</v>
      </c>
      <c r="BN5389" s="191" t="s">
        <v>638</v>
      </c>
      <c r="BO5389" s="191" t="s">
        <v>698</v>
      </c>
      <c r="BU5389" s="191" t="s">
        <v>10354</v>
      </c>
      <c r="BV5389" s="191" t="s">
        <v>638</v>
      </c>
      <c r="BW5389" s="191" t="s">
        <v>698</v>
      </c>
    </row>
    <row r="5390" spans="51:75" x14ac:dyDescent="0.3">
      <c r="AY5390" s="251" t="e">
        <f>VLOOKUP(C5390,#REF!, 2,FALSE)</f>
        <v>#REF!</v>
      </c>
      <c r="BM5390" s="191" t="s">
        <v>10355</v>
      </c>
      <c r="BN5390" s="191" t="s">
        <v>804</v>
      </c>
      <c r="BO5390" s="191" t="s">
        <v>8946</v>
      </c>
      <c r="BU5390" s="191" t="s">
        <v>10355</v>
      </c>
      <c r="BV5390" s="191" t="s">
        <v>804</v>
      </c>
      <c r="BW5390" s="191" t="s">
        <v>8946</v>
      </c>
    </row>
    <row r="5391" spans="51:75" x14ac:dyDescent="0.3">
      <c r="AY5391" s="251" t="e">
        <f>VLOOKUP(C5391,#REF!, 2,FALSE)</f>
        <v>#REF!</v>
      </c>
      <c r="BM5391" s="191" t="s">
        <v>10356</v>
      </c>
      <c r="BN5391" s="191" t="s">
        <v>629</v>
      </c>
      <c r="BO5391" s="191" t="s">
        <v>10357</v>
      </c>
      <c r="BU5391" s="191" t="s">
        <v>10356</v>
      </c>
      <c r="BV5391" s="191" t="s">
        <v>629</v>
      </c>
      <c r="BW5391" s="191" t="s">
        <v>10357</v>
      </c>
    </row>
    <row r="5392" spans="51:75" x14ac:dyDescent="0.3">
      <c r="AY5392" s="251" t="e">
        <f>VLOOKUP(C5392,#REF!, 2,FALSE)</f>
        <v>#REF!</v>
      </c>
      <c r="BM5392" s="191" t="s">
        <v>10358</v>
      </c>
      <c r="BN5392" s="191" t="s">
        <v>668</v>
      </c>
      <c r="BO5392" s="191" t="s">
        <v>661</v>
      </c>
      <c r="BU5392" s="191" t="s">
        <v>10358</v>
      </c>
      <c r="BV5392" s="191" t="s">
        <v>668</v>
      </c>
      <c r="BW5392" s="191" t="s">
        <v>661</v>
      </c>
    </row>
    <row r="5393" spans="51:75" x14ac:dyDescent="0.3">
      <c r="AY5393" s="251" t="e">
        <f>VLOOKUP(C5393,#REF!, 2,FALSE)</f>
        <v>#REF!</v>
      </c>
      <c r="BM5393" s="191" t="s">
        <v>10359</v>
      </c>
      <c r="BN5393" s="191" t="s">
        <v>929</v>
      </c>
      <c r="BO5393" s="191" t="s">
        <v>793</v>
      </c>
      <c r="BU5393" s="191" t="s">
        <v>10359</v>
      </c>
      <c r="BV5393" s="191" t="s">
        <v>929</v>
      </c>
      <c r="BW5393" s="191" t="s">
        <v>793</v>
      </c>
    </row>
    <row r="5394" spans="51:75" x14ac:dyDescent="0.3">
      <c r="AY5394" s="251" t="e">
        <f>VLOOKUP(C5394,#REF!, 2,FALSE)</f>
        <v>#REF!</v>
      </c>
      <c r="BM5394" s="191" t="s">
        <v>10360</v>
      </c>
      <c r="BN5394" s="191" t="s">
        <v>1268</v>
      </c>
      <c r="BO5394" s="191" t="s">
        <v>845</v>
      </c>
      <c r="BU5394" s="191" t="s">
        <v>10360</v>
      </c>
      <c r="BV5394" s="191" t="s">
        <v>1268</v>
      </c>
      <c r="BW5394" s="191" t="s">
        <v>845</v>
      </c>
    </row>
    <row r="5395" spans="51:75" x14ac:dyDescent="0.3">
      <c r="AY5395" s="251" t="e">
        <f>VLOOKUP(C5395,#REF!, 2,FALSE)</f>
        <v>#REF!</v>
      </c>
      <c r="BM5395" s="191" t="s">
        <v>10361</v>
      </c>
      <c r="BN5395" s="191" t="s">
        <v>622</v>
      </c>
      <c r="BO5395" s="191" t="s">
        <v>1906</v>
      </c>
      <c r="BU5395" s="191" t="s">
        <v>10361</v>
      </c>
      <c r="BV5395" s="191" t="s">
        <v>622</v>
      </c>
      <c r="BW5395" s="191" t="s">
        <v>1906</v>
      </c>
    </row>
    <row r="5396" spans="51:75" x14ac:dyDescent="0.3">
      <c r="AY5396" s="251" t="e">
        <f>VLOOKUP(C5396,#REF!, 2,FALSE)</f>
        <v>#REF!</v>
      </c>
      <c r="BM5396" s="191" t="s">
        <v>10362</v>
      </c>
      <c r="BN5396" s="191" t="s">
        <v>638</v>
      </c>
      <c r="BO5396" s="191" t="s">
        <v>2984</v>
      </c>
      <c r="BU5396" s="191" t="s">
        <v>10362</v>
      </c>
      <c r="BV5396" s="191" t="s">
        <v>638</v>
      </c>
      <c r="BW5396" s="191" t="s">
        <v>2984</v>
      </c>
    </row>
    <row r="5397" spans="51:75" x14ac:dyDescent="0.3">
      <c r="AY5397" s="251" t="e">
        <f>VLOOKUP(C5397,#REF!, 2,FALSE)</f>
        <v>#REF!</v>
      </c>
      <c r="BM5397" s="191" t="s">
        <v>10363</v>
      </c>
      <c r="BN5397" s="191" t="s">
        <v>668</v>
      </c>
      <c r="BO5397" s="191" t="s">
        <v>2984</v>
      </c>
      <c r="BU5397" s="191" t="s">
        <v>10363</v>
      </c>
      <c r="BV5397" s="191" t="s">
        <v>668</v>
      </c>
      <c r="BW5397" s="191" t="s">
        <v>2984</v>
      </c>
    </row>
    <row r="5398" spans="51:75" x14ac:dyDescent="0.3">
      <c r="AY5398" s="251" t="e">
        <f>VLOOKUP(C5398,#REF!, 2,FALSE)</f>
        <v>#REF!</v>
      </c>
      <c r="BM5398" s="191" t="s">
        <v>10364</v>
      </c>
      <c r="BN5398" s="191" t="s">
        <v>638</v>
      </c>
      <c r="BO5398" s="191" t="s">
        <v>2934</v>
      </c>
      <c r="BU5398" s="191" t="s">
        <v>10364</v>
      </c>
      <c r="BV5398" s="191" t="s">
        <v>638</v>
      </c>
      <c r="BW5398" s="191" t="s">
        <v>2934</v>
      </c>
    </row>
    <row r="5399" spans="51:75" x14ac:dyDescent="0.3">
      <c r="AY5399" s="251" t="e">
        <f>VLOOKUP(C5399,#REF!, 2,FALSE)</f>
        <v>#REF!</v>
      </c>
      <c r="BM5399" s="191" t="s">
        <v>10365</v>
      </c>
      <c r="BN5399" s="191" t="s">
        <v>622</v>
      </c>
      <c r="BO5399" s="191" t="s">
        <v>3736</v>
      </c>
      <c r="BU5399" s="191" t="s">
        <v>10365</v>
      </c>
      <c r="BV5399" s="191" t="s">
        <v>622</v>
      </c>
      <c r="BW5399" s="191" t="s">
        <v>3736</v>
      </c>
    </row>
    <row r="5400" spans="51:75" x14ac:dyDescent="0.3">
      <c r="AY5400" s="251" t="e">
        <f>VLOOKUP(C5400,#REF!, 2,FALSE)</f>
        <v>#REF!</v>
      </c>
      <c r="BM5400" s="191" t="s">
        <v>1862</v>
      </c>
      <c r="BN5400" s="191" t="s">
        <v>670</v>
      </c>
      <c r="BO5400" s="191" t="s">
        <v>1429</v>
      </c>
      <c r="BU5400" s="191" t="s">
        <v>1862</v>
      </c>
      <c r="BV5400" s="191" t="s">
        <v>670</v>
      </c>
      <c r="BW5400" s="191" t="s">
        <v>1429</v>
      </c>
    </row>
    <row r="5401" spans="51:75" x14ac:dyDescent="0.3">
      <c r="AY5401" s="251" t="e">
        <f>VLOOKUP(C5401,#REF!, 2,FALSE)</f>
        <v>#REF!</v>
      </c>
      <c r="BM5401" s="191" t="s">
        <v>1863</v>
      </c>
      <c r="BN5401" s="191" t="s">
        <v>3203</v>
      </c>
      <c r="BO5401" s="191" t="s">
        <v>2191</v>
      </c>
      <c r="BU5401" s="191" t="s">
        <v>1863</v>
      </c>
      <c r="BV5401" s="191" t="s">
        <v>3203</v>
      </c>
      <c r="BW5401" s="191" t="s">
        <v>2191</v>
      </c>
    </row>
    <row r="5402" spans="51:75" x14ac:dyDescent="0.3">
      <c r="AY5402" s="251" t="e">
        <f>VLOOKUP(C5402,#REF!, 2,FALSE)</f>
        <v>#REF!</v>
      </c>
      <c r="BM5402" s="191" t="s">
        <v>1864</v>
      </c>
      <c r="BN5402" s="191" t="s">
        <v>781</v>
      </c>
      <c r="BO5402" s="191" t="s">
        <v>10366</v>
      </c>
      <c r="BU5402" s="191" t="s">
        <v>1864</v>
      </c>
      <c r="BV5402" s="191" t="s">
        <v>781</v>
      </c>
      <c r="BW5402" s="191" t="s">
        <v>10366</v>
      </c>
    </row>
    <row r="5403" spans="51:75" x14ac:dyDescent="0.3">
      <c r="AY5403" s="251" t="e">
        <f>VLOOKUP(C5403,#REF!, 2,FALSE)</f>
        <v>#REF!</v>
      </c>
      <c r="BM5403" s="191" t="s">
        <v>10367</v>
      </c>
      <c r="BN5403" s="191" t="s">
        <v>704</v>
      </c>
      <c r="BO5403" s="191" t="s">
        <v>10368</v>
      </c>
      <c r="BU5403" s="191" t="s">
        <v>10367</v>
      </c>
      <c r="BV5403" s="191" t="s">
        <v>704</v>
      </c>
      <c r="BW5403" s="191" t="s">
        <v>10368</v>
      </c>
    </row>
    <row r="5404" spans="51:75" x14ac:dyDescent="0.3">
      <c r="AY5404" s="251" t="e">
        <f>VLOOKUP(C5404,#REF!, 2,FALSE)</f>
        <v>#REF!</v>
      </c>
      <c r="BM5404" s="191" t="s">
        <v>10369</v>
      </c>
      <c r="BN5404" s="191" t="s">
        <v>737</v>
      </c>
      <c r="BO5404" s="191" t="s">
        <v>802</v>
      </c>
      <c r="BU5404" s="191" t="s">
        <v>10369</v>
      </c>
      <c r="BV5404" s="191" t="s">
        <v>737</v>
      </c>
      <c r="BW5404" s="191" t="s">
        <v>802</v>
      </c>
    </row>
    <row r="5405" spans="51:75" x14ac:dyDescent="0.3">
      <c r="AY5405" s="251" t="e">
        <f>VLOOKUP(C5405,#REF!, 2,FALSE)</f>
        <v>#REF!</v>
      </c>
      <c r="BM5405" s="191" t="s">
        <v>10370</v>
      </c>
      <c r="BN5405" s="191" t="s">
        <v>668</v>
      </c>
      <c r="BO5405" s="191" t="s">
        <v>10371</v>
      </c>
      <c r="BU5405" s="191" t="s">
        <v>10370</v>
      </c>
      <c r="BV5405" s="191" t="s">
        <v>668</v>
      </c>
      <c r="BW5405" s="191" t="s">
        <v>10371</v>
      </c>
    </row>
    <row r="5406" spans="51:75" x14ac:dyDescent="0.3">
      <c r="AY5406" s="251" t="e">
        <f>VLOOKUP(C5406,#REF!, 2,FALSE)</f>
        <v>#REF!</v>
      </c>
      <c r="BM5406" s="191" t="s">
        <v>357</v>
      </c>
      <c r="BN5406" s="191" t="s">
        <v>704</v>
      </c>
      <c r="BO5406" s="191" t="s">
        <v>2266</v>
      </c>
      <c r="BU5406" s="191" t="s">
        <v>357</v>
      </c>
      <c r="BV5406" s="191" t="s">
        <v>704</v>
      </c>
      <c r="BW5406" s="191" t="s">
        <v>2266</v>
      </c>
    </row>
    <row r="5407" spans="51:75" x14ac:dyDescent="0.3">
      <c r="AY5407" s="251" t="e">
        <f>VLOOKUP(C5407,#REF!, 2,FALSE)</f>
        <v>#REF!</v>
      </c>
      <c r="BM5407" s="191" t="s">
        <v>10372</v>
      </c>
      <c r="BN5407" s="191" t="s">
        <v>804</v>
      </c>
      <c r="BO5407" s="191" t="s">
        <v>2373</v>
      </c>
      <c r="BU5407" s="191" t="s">
        <v>10372</v>
      </c>
      <c r="BV5407" s="191" t="s">
        <v>804</v>
      </c>
      <c r="BW5407" s="191" t="s">
        <v>2373</v>
      </c>
    </row>
    <row r="5408" spans="51:75" x14ac:dyDescent="0.3">
      <c r="AY5408" s="251" t="e">
        <f>VLOOKUP(C5408,#REF!, 2,FALSE)</f>
        <v>#REF!</v>
      </c>
      <c r="BM5408" s="191" t="s">
        <v>10373</v>
      </c>
      <c r="BN5408" s="191" t="s">
        <v>924</v>
      </c>
      <c r="BO5408" s="191" t="s">
        <v>2984</v>
      </c>
      <c r="BU5408" s="191" t="s">
        <v>10373</v>
      </c>
      <c r="BV5408" s="191" t="s">
        <v>924</v>
      </c>
      <c r="BW5408" s="191" t="s">
        <v>2984</v>
      </c>
    </row>
    <row r="5409" spans="51:75" x14ac:dyDescent="0.3">
      <c r="AY5409" s="251" t="e">
        <f>VLOOKUP(C5409,#REF!, 2,FALSE)</f>
        <v>#REF!</v>
      </c>
      <c r="BM5409" s="191" t="s">
        <v>10374</v>
      </c>
      <c r="BN5409" s="191" t="s">
        <v>784</v>
      </c>
      <c r="BO5409" s="191" t="s">
        <v>2984</v>
      </c>
      <c r="BU5409" s="191" t="s">
        <v>10374</v>
      </c>
      <c r="BV5409" s="191" t="s">
        <v>784</v>
      </c>
      <c r="BW5409" s="191" t="s">
        <v>2984</v>
      </c>
    </row>
    <row r="5410" spans="51:75" x14ac:dyDescent="0.3">
      <c r="AY5410" s="251" t="e">
        <f>VLOOKUP(C5410,#REF!, 2,FALSE)</f>
        <v>#REF!</v>
      </c>
      <c r="BM5410" s="191" t="s">
        <v>10375</v>
      </c>
      <c r="BN5410" s="191" t="s">
        <v>704</v>
      </c>
      <c r="BO5410" s="191" t="s">
        <v>10376</v>
      </c>
      <c r="BU5410" s="191" t="s">
        <v>10375</v>
      </c>
      <c r="BV5410" s="191" t="s">
        <v>704</v>
      </c>
      <c r="BW5410" s="191" t="s">
        <v>10376</v>
      </c>
    </row>
    <row r="5411" spans="51:75" x14ac:dyDescent="0.3">
      <c r="AY5411" s="251" t="e">
        <f>VLOOKUP(C5411,#REF!, 2,FALSE)</f>
        <v>#REF!</v>
      </c>
      <c r="BM5411" s="191" t="s">
        <v>10377</v>
      </c>
      <c r="BN5411" s="191" t="s">
        <v>772</v>
      </c>
      <c r="BO5411" s="191" t="s">
        <v>1055</v>
      </c>
      <c r="BU5411" s="191" t="s">
        <v>10377</v>
      </c>
      <c r="BV5411" s="191" t="s">
        <v>772</v>
      </c>
      <c r="BW5411" s="191" t="s">
        <v>1055</v>
      </c>
    </row>
    <row r="5412" spans="51:75" x14ac:dyDescent="0.3">
      <c r="AY5412" s="251" t="e">
        <f>VLOOKUP(C5412,#REF!, 2,FALSE)</f>
        <v>#REF!</v>
      </c>
      <c r="BM5412" s="191" t="s">
        <v>10379</v>
      </c>
      <c r="BN5412" s="191" t="s">
        <v>704</v>
      </c>
      <c r="BO5412" s="191" t="s">
        <v>1730</v>
      </c>
      <c r="BU5412" s="191" t="s">
        <v>10379</v>
      </c>
      <c r="BV5412" s="191" t="s">
        <v>704</v>
      </c>
      <c r="BW5412" s="191" t="s">
        <v>1730</v>
      </c>
    </row>
    <row r="5413" spans="51:75" x14ac:dyDescent="0.3">
      <c r="AY5413" s="251" t="e">
        <f>VLOOKUP(C5413,#REF!, 2,FALSE)</f>
        <v>#REF!</v>
      </c>
      <c r="BM5413" s="191" t="s">
        <v>10381</v>
      </c>
      <c r="BN5413" s="191" t="s">
        <v>784</v>
      </c>
      <c r="BO5413" s="191" t="s">
        <v>5197</v>
      </c>
      <c r="BU5413" s="191" t="s">
        <v>10381</v>
      </c>
      <c r="BV5413" s="191" t="s">
        <v>784</v>
      </c>
      <c r="BW5413" s="191" t="s">
        <v>5197</v>
      </c>
    </row>
    <row r="5414" spans="51:75" x14ac:dyDescent="0.3">
      <c r="AY5414" s="251" t="e">
        <f>VLOOKUP(C5414,#REF!, 2,FALSE)</f>
        <v>#REF!</v>
      </c>
      <c r="BM5414" s="191" t="s">
        <v>1865</v>
      </c>
      <c r="BN5414" s="191" t="s">
        <v>615</v>
      </c>
      <c r="BO5414" s="191" t="s">
        <v>2069</v>
      </c>
      <c r="BU5414" s="191" t="s">
        <v>1865</v>
      </c>
      <c r="BV5414" s="191" t="s">
        <v>615</v>
      </c>
      <c r="BW5414" s="191" t="s">
        <v>2069</v>
      </c>
    </row>
    <row r="5415" spans="51:75" x14ac:dyDescent="0.3">
      <c r="AY5415" s="251" t="e">
        <f>VLOOKUP(C5415,#REF!, 2,FALSE)</f>
        <v>#REF!</v>
      </c>
      <c r="BM5415" s="191" t="s">
        <v>10382</v>
      </c>
      <c r="BN5415" s="191" t="s">
        <v>3003</v>
      </c>
      <c r="BO5415" s="191" t="s">
        <v>2995</v>
      </c>
      <c r="BU5415" s="191" t="s">
        <v>10382</v>
      </c>
      <c r="BV5415" s="191" t="s">
        <v>3003</v>
      </c>
      <c r="BW5415" s="191" t="s">
        <v>2995</v>
      </c>
    </row>
    <row r="5416" spans="51:75" x14ac:dyDescent="0.3">
      <c r="AY5416" s="251" t="e">
        <f>VLOOKUP(C5416,#REF!, 2,FALSE)</f>
        <v>#REF!</v>
      </c>
      <c r="BM5416" s="191" t="s">
        <v>10383</v>
      </c>
      <c r="BN5416" s="191" t="s">
        <v>3253</v>
      </c>
      <c r="BO5416" s="191" t="s">
        <v>771</v>
      </c>
      <c r="BU5416" s="191" t="s">
        <v>10383</v>
      </c>
      <c r="BV5416" s="191" t="s">
        <v>3253</v>
      </c>
      <c r="BW5416" s="191" t="s">
        <v>771</v>
      </c>
    </row>
    <row r="5417" spans="51:75" x14ac:dyDescent="0.3">
      <c r="AY5417" s="251" t="e">
        <f>VLOOKUP(C5417,#REF!, 2,FALSE)</f>
        <v>#REF!</v>
      </c>
      <c r="BM5417" s="191" t="s">
        <v>10384</v>
      </c>
      <c r="BN5417" s="191" t="s">
        <v>798</v>
      </c>
      <c r="BO5417" s="191" t="s">
        <v>2510</v>
      </c>
      <c r="BU5417" s="191" t="s">
        <v>10384</v>
      </c>
      <c r="BV5417" s="191" t="s">
        <v>798</v>
      </c>
      <c r="BW5417" s="191" t="s">
        <v>2510</v>
      </c>
    </row>
    <row r="5418" spans="51:75" x14ac:dyDescent="0.3">
      <c r="AY5418" s="251" t="e">
        <f>VLOOKUP(C5418,#REF!, 2,FALSE)</f>
        <v>#REF!</v>
      </c>
      <c r="BM5418" s="191" t="s">
        <v>10385</v>
      </c>
      <c r="BN5418" s="191" t="s">
        <v>3253</v>
      </c>
      <c r="BO5418" s="191" t="s">
        <v>771</v>
      </c>
      <c r="BU5418" s="191" t="s">
        <v>10385</v>
      </c>
      <c r="BV5418" s="191" t="s">
        <v>3253</v>
      </c>
      <c r="BW5418" s="191" t="s">
        <v>771</v>
      </c>
    </row>
    <row r="5419" spans="51:75" x14ac:dyDescent="0.3">
      <c r="AY5419" s="251" t="e">
        <f>VLOOKUP(C5419,#REF!, 2,FALSE)</f>
        <v>#REF!</v>
      </c>
      <c r="BM5419" s="191" t="s">
        <v>10386</v>
      </c>
      <c r="BN5419" s="191" t="s">
        <v>620</v>
      </c>
      <c r="BO5419" s="191" t="s">
        <v>718</v>
      </c>
      <c r="BU5419" s="191" t="s">
        <v>10386</v>
      </c>
      <c r="BV5419" s="191" t="s">
        <v>620</v>
      </c>
      <c r="BW5419" s="191" t="s">
        <v>718</v>
      </c>
    </row>
    <row r="5420" spans="51:75" x14ac:dyDescent="0.3">
      <c r="AY5420" s="251" t="e">
        <f>VLOOKUP(C5420,#REF!, 2,FALSE)</f>
        <v>#REF!</v>
      </c>
      <c r="BM5420" s="191" t="s">
        <v>10387</v>
      </c>
      <c r="BN5420" s="191" t="s">
        <v>1343</v>
      </c>
      <c r="BO5420" s="191" t="s">
        <v>10388</v>
      </c>
      <c r="BU5420" s="191" t="s">
        <v>10387</v>
      </c>
      <c r="BV5420" s="191" t="s">
        <v>1343</v>
      </c>
      <c r="BW5420" s="191" t="s">
        <v>10388</v>
      </c>
    </row>
    <row r="5421" spans="51:75" x14ac:dyDescent="0.3">
      <c r="AY5421" s="251" t="e">
        <f>VLOOKUP(C5421,#REF!, 2,FALSE)</f>
        <v>#REF!</v>
      </c>
      <c r="BM5421" s="191" t="s">
        <v>10389</v>
      </c>
      <c r="BN5421" s="191" t="s">
        <v>618</v>
      </c>
      <c r="BO5421" s="191" t="s">
        <v>1455</v>
      </c>
      <c r="BU5421" s="191" t="s">
        <v>10389</v>
      </c>
      <c r="BV5421" s="191" t="s">
        <v>618</v>
      </c>
      <c r="BW5421" s="191" t="s">
        <v>1455</v>
      </c>
    </row>
    <row r="5422" spans="51:75" x14ac:dyDescent="0.3">
      <c r="AY5422" s="251" t="e">
        <f>VLOOKUP(C5422,#REF!, 2,FALSE)</f>
        <v>#REF!</v>
      </c>
      <c r="BM5422" s="191" t="s">
        <v>10390</v>
      </c>
      <c r="BN5422" s="191" t="s">
        <v>3203</v>
      </c>
      <c r="BO5422" s="191" t="s">
        <v>2984</v>
      </c>
      <c r="BU5422" s="191" t="s">
        <v>10390</v>
      </c>
      <c r="BV5422" s="191" t="s">
        <v>3203</v>
      </c>
      <c r="BW5422" s="191" t="s">
        <v>2984</v>
      </c>
    </row>
    <row r="5423" spans="51:75" x14ac:dyDescent="0.3">
      <c r="AY5423" s="251" t="e">
        <f>VLOOKUP(C5423,#REF!, 2,FALSE)</f>
        <v>#REF!</v>
      </c>
      <c r="BM5423" s="191" t="s">
        <v>10391</v>
      </c>
      <c r="BN5423" s="191" t="s">
        <v>3084</v>
      </c>
      <c r="BO5423" s="191" t="s">
        <v>10393</v>
      </c>
      <c r="BU5423" s="191" t="s">
        <v>10391</v>
      </c>
      <c r="BV5423" s="191" t="s">
        <v>3084</v>
      </c>
      <c r="BW5423" s="191" t="s">
        <v>10393</v>
      </c>
    </row>
    <row r="5424" spans="51:75" x14ac:dyDescent="0.3">
      <c r="AY5424" s="251" t="e">
        <f>VLOOKUP(C5424,#REF!, 2,FALSE)</f>
        <v>#REF!</v>
      </c>
      <c r="BM5424" s="191" t="s">
        <v>356</v>
      </c>
      <c r="BN5424" s="191" t="s">
        <v>776</v>
      </c>
      <c r="BO5424" s="191" t="s">
        <v>9703</v>
      </c>
      <c r="BU5424" s="191" t="s">
        <v>356</v>
      </c>
      <c r="BV5424" s="191" t="s">
        <v>776</v>
      </c>
      <c r="BW5424" s="191" t="s">
        <v>9703</v>
      </c>
    </row>
    <row r="5425" spans="51:75" x14ac:dyDescent="0.3">
      <c r="AY5425" s="251" t="e">
        <f>VLOOKUP(C5425,#REF!, 2,FALSE)</f>
        <v>#REF!</v>
      </c>
      <c r="BM5425" s="191" t="s">
        <v>10394</v>
      </c>
      <c r="BN5425" s="191" t="s">
        <v>627</v>
      </c>
      <c r="BO5425" s="191" t="s">
        <v>1275</v>
      </c>
      <c r="BU5425" s="191" t="s">
        <v>10394</v>
      </c>
      <c r="BV5425" s="191" t="s">
        <v>627</v>
      </c>
      <c r="BW5425" s="191" t="s">
        <v>1275</v>
      </c>
    </row>
    <row r="5426" spans="51:75" x14ac:dyDescent="0.3">
      <c r="AY5426" s="251" t="e">
        <f>VLOOKUP(C5426,#REF!, 2,FALSE)</f>
        <v>#REF!</v>
      </c>
      <c r="BM5426" s="191" t="s">
        <v>1866</v>
      </c>
      <c r="BN5426" s="191" t="s">
        <v>781</v>
      </c>
      <c r="BO5426" s="191" t="s">
        <v>6299</v>
      </c>
      <c r="BU5426" s="191" t="s">
        <v>1866</v>
      </c>
      <c r="BV5426" s="191" t="s">
        <v>781</v>
      </c>
      <c r="BW5426" s="191" t="s">
        <v>6299</v>
      </c>
    </row>
    <row r="5427" spans="51:75" x14ac:dyDescent="0.3">
      <c r="AY5427" s="251" t="e">
        <f>VLOOKUP(C5427,#REF!, 2,FALSE)</f>
        <v>#REF!</v>
      </c>
      <c r="BM5427" s="191" t="s">
        <v>10395</v>
      </c>
      <c r="BN5427" s="191" t="s">
        <v>863</v>
      </c>
      <c r="BO5427" s="191" t="s">
        <v>10396</v>
      </c>
      <c r="BU5427" s="191" t="s">
        <v>10395</v>
      </c>
      <c r="BV5427" s="191" t="s">
        <v>863</v>
      </c>
      <c r="BW5427" s="191" t="s">
        <v>10396</v>
      </c>
    </row>
    <row r="5428" spans="51:75" x14ac:dyDescent="0.3">
      <c r="AY5428" s="251" t="e">
        <f>VLOOKUP(C5428,#REF!, 2,FALSE)</f>
        <v>#REF!</v>
      </c>
      <c r="BM5428" s="191" t="s">
        <v>1867</v>
      </c>
      <c r="BN5428" s="191" t="s">
        <v>615</v>
      </c>
      <c r="BO5428" s="191" t="s">
        <v>10397</v>
      </c>
      <c r="BU5428" s="191" t="s">
        <v>1867</v>
      </c>
      <c r="BV5428" s="191" t="s">
        <v>615</v>
      </c>
      <c r="BW5428" s="191" t="s">
        <v>10397</v>
      </c>
    </row>
    <row r="5429" spans="51:75" x14ac:dyDescent="0.3">
      <c r="AY5429" s="251" t="e">
        <f>VLOOKUP(C5429,#REF!, 2,FALSE)</f>
        <v>#REF!</v>
      </c>
      <c r="BM5429" s="191" t="s">
        <v>10398</v>
      </c>
      <c r="BN5429" s="191" t="s">
        <v>781</v>
      </c>
      <c r="BO5429" s="191" t="s">
        <v>10399</v>
      </c>
      <c r="BU5429" s="191" t="s">
        <v>10398</v>
      </c>
      <c r="BV5429" s="191" t="s">
        <v>781</v>
      </c>
      <c r="BW5429" s="191" t="s">
        <v>10399</v>
      </c>
    </row>
    <row r="5430" spans="51:75" x14ac:dyDescent="0.3">
      <c r="AY5430" s="251" t="e">
        <f>VLOOKUP(C5430,#REF!, 2,FALSE)</f>
        <v>#REF!</v>
      </c>
      <c r="BM5430" s="191" t="s">
        <v>10400</v>
      </c>
      <c r="BN5430" s="191" t="s">
        <v>638</v>
      </c>
      <c r="BO5430" s="191" t="s">
        <v>2055</v>
      </c>
      <c r="BU5430" s="191" t="s">
        <v>10400</v>
      </c>
      <c r="BV5430" s="191" t="s">
        <v>638</v>
      </c>
      <c r="BW5430" s="191" t="s">
        <v>2055</v>
      </c>
    </row>
    <row r="5431" spans="51:75" x14ac:dyDescent="0.3">
      <c r="AY5431" s="251" t="e">
        <f>VLOOKUP(C5431,#REF!, 2,FALSE)</f>
        <v>#REF!</v>
      </c>
      <c r="BM5431" s="191" t="s">
        <v>10402</v>
      </c>
      <c r="BN5431" s="191" t="s">
        <v>1268</v>
      </c>
      <c r="BO5431" s="191" t="s">
        <v>2984</v>
      </c>
      <c r="BU5431" s="191" t="s">
        <v>10402</v>
      </c>
      <c r="BV5431" s="191" t="s">
        <v>1268</v>
      </c>
      <c r="BW5431" s="191" t="s">
        <v>2984</v>
      </c>
    </row>
    <row r="5432" spans="51:75" x14ac:dyDescent="0.3">
      <c r="AY5432" s="251" t="e">
        <f>VLOOKUP(C5432,#REF!, 2,FALSE)</f>
        <v>#REF!</v>
      </c>
      <c r="BM5432" s="191" t="s">
        <v>10403</v>
      </c>
      <c r="BN5432" s="191" t="s">
        <v>924</v>
      </c>
      <c r="BO5432" s="191" t="s">
        <v>2195</v>
      </c>
      <c r="BU5432" s="191" t="s">
        <v>10403</v>
      </c>
      <c r="BV5432" s="191" t="s">
        <v>924</v>
      </c>
      <c r="BW5432" s="191" t="s">
        <v>2195</v>
      </c>
    </row>
    <row r="5433" spans="51:75" x14ac:dyDescent="0.3">
      <c r="AY5433" s="251" t="e">
        <f>VLOOKUP(C5433,#REF!, 2,FALSE)</f>
        <v>#REF!</v>
      </c>
      <c r="BM5433" s="191" t="s">
        <v>10404</v>
      </c>
      <c r="BN5433" s="191" t="s">
        <v>615</v>
      </c>
      <c r="BO5433" s="191" t="s">
        <v>7822</v>
      </c>
      <c r="BU5433" s="191" t="s">
        <v>10404</v>
      </c>
      <c r="BV5433" s="191" t="s">
        <v>615</v>
      </c>
      <c r="BW5433" s="191" t="s">
        <v>7822</v>
      </c>
    </row>
    <row r="5434" spans="51:75" x14ac:dyDescent="0.3">
      <c r="AY5434" s="251" t="e">
        <f>VLOOKUP(C5434,#REF!, 2,FALSE)</f>
        <v>#REF!</v>
      </c>
      <c r="BM5434" s="191" t="s">
        <v>10405</v>
      </c>
      <c r="BN5434" s="191" t="s">
        <v>804</v>
      </c>
      <c r="BO5434" s="191" t="s">
        <v>4123</v>
      </c>
      <c r="BU5434" s="191" t="s">
        <v>10405</v>
      </c>
      <c r="BV5434" s="191" t="s">
        <v>804</v>
      </c>
      <c r="BW5434" s="191" t="s">
        <v>4123</v>
      </c>
    </row>
    <row r="5435" spans="51:75" x14ac:dyDescent="0.3">
      <c r="AY5435" s="251" t="e">
        <f>VLOOKUP(C5435,#REF!, 2,FALSE)</f>
        <v>#REF!</v>
      </c>
      <c r="BM5435" s="191" t="s">
        <v>10406</v>
      </c>
      <c r="BN5435" s="191" t="s">
        <v>704</v>
      </c>
      <c r="BO5435" s="191" t="s">
        <v>1429</v>
      </c>
      <c r="BU5435" s="191" t="s">
        <v>10406</v>
      </c>
      <c r="BV5435" s="191" t="s">
        <v>704</v>
      </c>
      <c r="BW5435" s="191" t="s">
        <v>1429</v>
      </c>
    </row>
    <row r="5436" spans="51:75" x14ac:dyDescent="0.3">
      <c r="AY5436" s="251" t="e">
        <f>VLOOKUP(C5436,#REF!, 2,FALSE)</f>
        <v>#REF!</v>
      </c>
      <c r="BM5436" s="191" t="s">
        <v>10407</v>
      </c>
      <c r="BN5436" s="191" t="s">
        <v>927</v>
      </c>
      <c r="BO5436" s="191" t="s">
        <v>10408</v>
      </c>
      <c r="BU5436" s="191" t="s">
        <v>10407</v>
      </c>
      <c r="BV5436" s="191" t="s">
        <v>927</v>
      </c>
      <c r="BW5436" s="191" t="s">
        <v>10408</v>
      </c>
    </row>
    <row r="5437" spans="51:75" x14ac:dyDescent="0.3">
      <c r="AY5437" s="251" t="e">
        <f>VLOOKUP(C5437,#REF!, 2,FALSE)</f>
        <v>#REF!</v>
      </c>
      <c r="BM5437" s="191" t="s">
        <v>10409</v>
      </c>
      <c r="BN5437" s="191" t="s">
        <v>784</v>
      </c>
      <c r="BO5437" s="191" t="s">
        <v>4295</v>
      </c>
      <c r="BU5437" s="191" t="s">
        <v>10409</v>
      </c>
      <c r="BV5437" s="191" t="s">
        <v>784</v>
      </c>
      <c r="BW5437" s="191" t="s">
        <v>4295</v>
      </c>
    </row>
    <row r="5438" spans="51:75" x14ac:dyDescent="0.3">
      <c r="AY5438" s="251" t="e">
        <f>VLOOKUP(C5438,#REF!, 2,FALSE)</f>
        <v>#REF!</v>
      </c>
      <c r="BM5438" s="191" t="s">
        <v>10410</v>
      </c>
      <c r="BN5438" s="191" t="s">
        <v>1343</v>
      </c>
      <c r="BO5438" s="191" t="s">
        <v>2984</v>
      </c>
      <c r="BU5438" s="191" t="s">
        <v>10410</v>
      </c>
      <c r="BV5438" s="191" t="s">
        <v>1343</v>
      </c>
      <c r="BW5438" s="191" t="s">
        <v>2984</v>
      </c>
    </row>
    <row r="5439" spans="51:75" x14ac:dyDescent="0.3">
      <c r="AY5439" s="251" t="e">
        <f>VLOOKUP(C5439,#REF!, 2,FALSE)</f>
        <v>#REF!</v>
      </c>
      <c r="BM5439" s="191" t="s">
        <v>10411</v>
      </c>
      <c r="BN5439" s="191" t="s">
        <v>1343</v>
      </c>
      <c r="BO5439" s="191" t="s">
        <v>2984</v>
      </c>
      <c r="BU5439" s="191" t="s">
        <v>10411</v>
      </c>
      <c r="BV5439" s="191" t="s">
        <v>1343</v>
      </c>
      <c r="BW5439" s="191" t="s">
        <v>2984</v>
      </c>
    </row>
    <row r="5440" spans="51:75" x14ac:dyDescent="0.3">
      <c r="AY5440" s="251" t="e">
        <f>VLOOKUP(C5440,#REF!, 2,FALSE)</f>
        <v>#REF!</v>
      </c>
      <c r="BM5440" s="191" t="s">
        <v>10412</v>
      </c>
      <c r="BN5440" s="191" t="s">
        <v>732</v>
      </c>
      <c r="BO5440" s="191" t="s">
        <v>2100</v>
      </c>
      <c r="BU5440" s="191" t="s">
        <v>10412</v>
      </c>
      <c r="BV5440" s="191" t="s">
        <v>732</v>
      </c>
      <c r="BW5440" s="191" t="s">
        <v>2100</v>
      </c>
    </row>
    <row r="5441" spans="51:75" x14ac:dyDescent="0.3">
      <c r="AY5441" s="251" t="e">
        <f>VLOOKUP(C5441,#REF!, 2,FALSE)</f>
        <v>#REF!</v>
      </c>
      <c r="BM5441" s="191" t="s">
        <v>10413</v>
      </c>
      <c r="BN5441" s="191" t="s">
        <v>781</v>
      </c>
      <c r="BO5441" s="191" t="s">
        <v>1551</v>
      </c>
      <c r="BU5441" s="191" t="s">
        <v>10413</v>
      </c>
      <c r="BV5441" s="191" t="s">
        <v>781</v>
      </c>
      <c r="BW5441" s="191" t="s">
        <v>1551</v>
      </c>
    </row>
    <row r="5442" spans="51:75" x14ac:dyDescent="0.3">
      <c r="AY5442" s="251" t="e">
        <f>VLOOKUP(C5442,#REF!, 2,FALSE)</f>
        <v>#REF!</v>
      </c>
      <c r="BM5442" s="191" t="s">
        <v>1871</v>
      </c>
      <c r="BN5442" s="191" t="s">
        <v>811</v>
      </c>
      <c r="BO5442" s="191" t="s">
        <v>2645</v>
      </c>
      <c r="BU5442" s="191" t="s">
        <v>1871</v>
      </c>
      <c r="BV5442" s="191" t="s">
        <v>811</v>
      </c>
      <c r="BW5442" s="191" t="s">
        <v>2645</v>
      </c>
    </row>
    <row r="5443" spans="51:75" x14ac:dyDescent="0.3">
      <c r="AY5443" s="251" t="e">
        <f>VLOOKUP(C5443,#REF!, 2,FALSE)</f>
        <v>#REF!</v>
      </c>
      <c r="BM5443" s="191" t="s">
        <v>10414</v>
      </c>
      <c r="BN5443" s="191" t="s">
        <v>1140</v>
      </c>
      <c r="BO5443" s="191" t="s">
        <v>10415</v>
      </c>
      <c r="BU5443" s="191" t="s">
        <v>10414</v>
      </c>
      <c r="BV5443" s="191" t="s">
        <v>1140</v>
      </c>
      <c r="BW5443" s="191" t="s">
        <v>10415</v>
      </c>
    </row>
    <row r="5444" spans="51:75" x14ac:dyDescent="0.3">
      <c r="AY5444" s="251" t="e">
        <f>VLOOKUP(C5444,#REF!, 2,FALSE)</f>
        <v>#REF!</v>
      </c>
      <c r="BM5444" s="191" t="s">
        <v>10416</v>
      </c>
      <c r="BN5444" s="191" t="s">
        <v>2984</v>
      </c>
      <c r="BO5444" s="191" t="s">
        <v>2984</v>
      </c>
      <c r="BU5444" s="191" t="s">
        <v>10416</v>
      </c>
      <c r="BV5444" s="191" t="s">
        <v>2984</v>
      </c>
      <c r="BW5444" s="191" t="s">
        <v>2984</v>
      </c>
    </row>
    <row r="5445" spans="51:75" x14ac:dyDescent="0.3">
      <c r="AY5445" s="251" t="e">
        <f>VLOOKUP(C5445,#REF!, 2,FALSE)</f>
        <v>#REF!</v>
      </c>
      <c r="BM5445" s="191" t="s">
        <v>10417</v>
      </c>
      <c r="BN5445" s="191" t="s">
        <v>3003</v>
      </c>
      <c r="BO5445" s="191" t="s">
        <v>2753</v>
      </c>
      <c r="BU5445" s="191" t="s">
        <v>10417</v>
      </c>
      <c r="BV5445" s="191" t="s">
        <v>3003</v>
      </c>
      <c r="BW5445" s="191" t="s">
        <v>2753</v>
      </c>
    </row>
    <row r="5446" spans="51:75" x14ac:dyDescent="0.3">
      <c r="AY5446" s="251" t="e">
        <f>VLOOKUP(C5446,#REF!, 2,FALSE)</f>
        <v>#REF!</v>
      </c>
      <c r="BM5446" s="191" t="s">
        <v>10418</v>
      </c>
      <c r="BN5446" s="191" t="s">
        <v>2984</v>
      </c>
      <c r="BO5446" s="191" t="s">
        <v>2984</v>
      </c>
      <c r="BU5446" s="191" t="s">
        <v>10418</v>
      </c>
      <c r="BV5446" s="191" t="s">
        <v>2984</v>
      </c>
      <c r="BW5446" s="191" t="s">
        <v>2984</v>
      </c>
    </row>
    <row r="5447" spans="51:75" x14ac:dyDescent="0.3">
      <c r="AY5447" s="251" t="e">
        <f>VLOOKUP(C5447,#REF!, 2,FALSE)</f>
        <v>#REF!</v>
      </c>
      <c r="BM5447" s="191" t="s">
        <v>10419</v>
      </c>
      <c r="BN5447" s="191" t="s">
        <v>617</v>
      </c>
      <c r="BO5447" s="191" t="s">
        <v>718</v>
      </c>
      <c r="BU5447" s="191" t="s">
        <v>10419</v>
      </c>
      <c r="BV5447" s="191" t="s">
        <v>617</v>
      </c>
      <c r="BW5447" s="191" t="s">
        <v>718</v>
      </c>
    </row>
    <row r="5448" spans="51:75" x14ac:dyDescent="0.3">
      <c r="AY5448" s="251" t="e">
        <f>VLOOKUP(C5448,#REF!, 2,FALSE)</f>
        <v>#REF!</v>
      </c>
      <c r="BM5448" s="191" t="s">
        <v>1872</v>
      </c>
      <c r="BN5448" s="191" t="s">
        <v>617</v>
      </c>
      <c r="BO5448" s="191" t="s">
        <v>7340</v>
      </c>
      <c r="BU5448" s="191" t="s">
        <v>1872</v>
      </c>
      <c r="BV5448" s="191" t="s">
        <v>617</v>
      </c>
      <c r="BW5448" s="191" t="s">
        <v>7340</v>
      </c>
    </row>
    <row r="5449" spans="51:75" x14ac:dyDescent="0.3">
      <c r="AY5449" s="251" t="e">
        <f>VLOOKUP(C5449,#REF!, 2,FALSE)</f>
        <v>#REF!</v>
      </c>
      <c r="BM5449" s="191" t="s">
        <v>10420</v>
      </c>
      <c r="BN5449" s="191" t="s">
        <v>615</v>
      </c>
      <c r="BO5449" s="191" t="s">
        <v>3669</v>
      </c>
      <c r="BU5449" s="191" t="s">
        <v>10420</v>
      </c>
      <c r="BV5449" s="191" t="s">
        <v>615</v>
      </c>
      <c r="BW5449" s="191" t="s">
        <v>3669</v>
      </c>
    </row>
    <row r="5450" spans="51:75" x14ac:dyDescent="0.3">
      <c r="AY5450" s="251" t="e">
        <f>VLOOKUP(C5450,#REF!, 2,FALSE)</f>
        <v>#REF!</v>
      </c>
      <c r="BM5450" s="191" t="s">
        <v>10421</v>
      </c>
      <c r="BN5450" s="191" t="s">
        <v>804</v>
      </c>
      <c r="BO5450" s="191" t="s">
        <v>9715</v>
      </c>
      <c r="BU5450" s="191" t="s">
        <v>10421</v>
      </c>
      <c r="BV5450" s="191" t="s">
        <v>804</v>
      </c>
      <c r="BW5450" s="191" t="s">
        <v>9715</v>
      </c>
    </row>
    <row r="5451" spans="51:75" x14ac:dyDescent="0.3">
      <c r="AY5451" s="251" t="e">
        <f>VLOOKUP(C5451,#REF!, 2,FALSE)</f>
        <v>#REF!</v>
      </c>
      <c r="BM5451" s="191" t="s">
        <v>10422</v>
      </c>
      <c r="BN5451" s="191" t="s">
        <v>853</v>
      </c>
      <c r="BO5451" s="191" t="s">
        <v>10423</v>
      </c>
      <c r="BU5451" s="191" t="s">
        <v>10422</v>
      </c>
      <c r="BV5451" s="191" t="s">
        <v>853</v>
      </c>
      <c r="BW5451" s="191" t="s">
        <v>10423</v>
      </c>
    </row>
    <row r="5452" spans="51:75" x14ac:dyDescent="0.3">
      <c r="AY5452" s="251" t="e">
        <f>VLOOKUP(C5452,#REF!, 2,FALSE)</f>
        <v>#REF!</v>
      </c>
      <c r="BM5452" s="191" t="s">
        <v>10424</v>
      </c>
      <c r="BN5452" s="191" t="s">
        <v>737</v>
      </c>
      <c r="BO5452" s="191" t="s">
        <v>958</v>
      </c>
      <c r="BU5452" s="191" t="s">
        <v>10424</v>
      </c>
      <c r="BV5452" s="191" t="s">
        <v>737</v>
      </c>
      <c r="BW5452" s="191" t="s">
        <v>958</v>
      </c>
    </row>
    <row r="5453" spans="51:75" x14ac:dyDescent="0.3">
      <c r="AY5453" s="251" t="e">
        <f>VLOOKUP(C5453,#REF!, 2,FALSE)</f>
        <v>#REF!</v>
      </c>
      <c r="BM5453" s="191" t="s">
        <v>10425</v>
      </c>
      <c r="BN5453" s="191" t="s">
        <v>3253</v>
      </c>
      <c r="BO5453" s="191" t="s">
        <v>10423</v>
      </c>
      <c r="BU5453" s="191" t="s">
        <v>10425</v>
      </c>
      <c r="BV5453" s="191" t="s">
        <v>3253</v>
      </c>
      <c r="BW5453" s="191" t="s">
        <v>10423</v>
      </c>
    </row>
    <row r="5454" spans="51:75" x14ac:dyDescent="0.3">
      <c r="AY5454" s="251" t="e">
        <f>VLOOKUP(C5454,#REF!, 2,FALSE)</f>
        <v>#REF!</v>
      </c>
      <c r="BM5454" s="191" t="s">
        <v>10426</v>
      </c>
      <c r="BN5454" s="191" t="s">
        <v>779</v>
      </c>
      <c r="BO5454" s="191" t="s">
        <v>9166</v>
      </c>
      <c r="BU5454" s="191" t="s">
        <v>10426</v>
      </c>
      <c r="BV5454" s="191" t="s">
        <v>779</v>
      </c>
      <c r="BW5454" s="191" t="s">
        <v>9166</v>
      </c>
    </row>
    <row r="5455" spans="51:75" x14ac:dyDescent="0.3">
      <c r="AY5455" s="251" t="e">
        <f>VLOOKUP(C5455,#REF!, 2,FALSE)</f>
        <v>#REF!</v>
      </c>
      <c r="BM5455" s="191" t="s">
        <v>10427</v>
      </c>
      <c r="BN5455" s="191" t="s">
        <v>804</v>
      </c>
      <c r="BO5455" s="191" t="s">
        <v>2070</v>
      </c>
      <c r="BU5455" s="191" t="s">
        <v>10427</v>
      </c>
      <c r="BV5455" s="191" t="s">
        <v>804</v>
      </c>
      <c r="BW5455" s="191" t="s">
        <v>2070</v>
      </c>
    </row>
    <row r="5456" spans="51:75" x14ac:dyDescent="0.3">
      <c r="AY5456" s="251" t="e">
        <f>VLOOKUP(C5456,#REF!, 2,FALSE)</f>
        <v>#REF!</v>
      </c>
      <c r="BM5456" s="191" t="s">
        <v>10428</v>
      </c>
      <c r="BN5456" s="191" t="s">
        <v>3203</v>
      </c>
      <c r="BO5456" s="191" t="s">
        <v>698</v>
      </c>
      <c r="BU5456" s="191" t="s">
        <v>10428</v>
      </c>
      <c r="BV5456" s="191" t="s">
        <v>3203</v>
      </c>
      <c r="BW5456" s="191" t="s">
        <v>698</v>
      </c>
    </row>
    <row r="5457" spans="51:75" x14ac:dyDescent="0.3">
      <c r="AY5457" s="251" t="e">
        <f>VLOOKUP(C5457,#REF!, 2,FALSE)</f>
        <v>#REF!</v>
      </c>
      <c r="BM5457" s="191" t="s">
        <v>10429</v>
      </c>
      <c r="BN5457" s="191" t="s">
        <v>924</v>
      </c>
      <c r="BO5457" s="191" t="s">
        <v>812</v>
      </c>
      <c r="BU5457" s="191" t="s">
        <v>10429</v>
      </c>
      <c r="BV5457" s="191" t="s">
        <v>924</v>
      </c>
      <c r="BW5457" s="191" t="s">
        <v>812</v>
      </c>
    </row>
    <row r="5458" spans="51:75" x14ac:dyDescent="0.3">
      <c r="AY5458" s="251" t="e">
        <f>VLOOKUP(C5458,#REF!, 2,FALSE)</f>
        <v>#REF!</v>
      </c>
      <c r="BM5458" s="191" t="s">
        <v>10430</v>
      </c>
      <c r="BN5458" s="191" t="s">
        <v>614</v>
      </c>
      <c r="BO5458" s="191" t="s">
        <v>7166</v>
      </c>
      <c r="BU5458" s="191" t="s">
        <v>10430</v>
      </c>
      <c r="BV5458" s="191" t="s">
        <v>614</v>
      </c>
      <c r="BW5458" s="191" t="s">
        <v>7166</v>
      </c>
    </row>
    <row r="5459" spans="51:75" x14ac:dyDescent="0.3">
      <c r="AY5459" s="251" t="e">
        <f>VLOOKUP(C5459,#REF!, 2,FALSE)</f>
        <v>#REF!</v>
      </c>
      <c r="BM5459" s="191" t="s">
        <v>10431</v>
      </c>
      <c r="BN5459" s="191" t="s">
        <v>781</v>
      </c>
      <c r="BO5459" s="191" t="s">
        <v>2261</v>
      </c>
      <c r="BU5459" s="191" t="s">
        <v>10431</v>
      </c>
      <c r="BV5459" s="191" t="s">
        <v>781</v>
      </c>
      <c r="BW5459" s="191" t="s">
        <v>2261</v>
      </c>
    </row>
    <row r="5460" spans="51:75" x14ac:dyDescent="0.3">
      <c r="AY5460" s="251" t="e">
        <f>VLOOKUP(C5460,#REF!, 2,FALSE)</f>
        <v>#REF!</v>
      </c>
      <c r="BM5460" s="191" t="s">
        <v>10432</v>
      </c>
      <c r="BN5460" s="191" t="s">
        <v>668</v>
      </c>
      <c r="BO5460" s="191" t="s">
        <v>10433</v>
      </c>
      <c r="BU5460" s="191" t="s">
        <v>10432</v>
      </c>
      <c r="BV5460" s="191" t="s">
        <v>668</v>
      </c>
      <c r="BW5460" s="191" t="s">
        <v>10433</v>
      </c>
    </row>
    <row r="5461" spans="51:75" x14ac:dyDescent="0.3">
      <c r="AY5461" s="251" t="e">
        <f>VLOOKUP(C5461,#REF!, 2,FALSE)</f>
        <v>#REF!</v>
      </c>
      <c r="BM5461" s="191" t="s">
        <v>10434</v>
      </c>
      <c r="BN5461" s="191" t="s">
        <v>1140</v>
      </c>
      <c r="BO5461" s="191" t="s">
        <v>2984</v>
      </c>
      <c r="BU5461" s="191" t="s">
        <v>10434</v>
      </c>
      <c r="BV5461" s="191" t="s">
        <v>1140</v>
      </c>
      <c r="BW5461" s="191" t="s">
        <v>2984</v>
      </c>
    </row>
    <row r="5462" spans="51:75" x14ac:dyDescent="0.3">
      <c r="AY5462" s="251" t="e">
        <f>VLOOKUP(C5462,#REF!, 2,FALSE)</f>
        <v>#REF!</v>
      </c>
      <c r="BM5462" s="191" t="s">
        <v>1873</v>
      </c>
      <c r="BN5462" s="191" t="s">
        <v>3203</v>
      </c>
      <c r="BO5462" s="191" t="s">
        <v>5624</v>
      </c>
      <c r="BU5462" s="191" t="s">
        <v>1873</v>
      </c>
      <c r="BV5462" s="191" t="s">
        <v>3203</v>
      </c>
      <c r="BW5462" s="191" t="s">
        <v>5624</v>
      </c>
    </row>
    <row r="5463" spans="51:75" x14ac:dyDescent="0.3">
      <c r="AY5463" s="251" t="e">
        <f>VLOOKUP(C5463,#REF!, 2,FALSE)</f>
        <v>#REF!</v>
      </c>
      <c r="BM5463" s="191" t="s">
        <v>10435</v>
      </c>
      <c r="BN5463" s="191" t="s">
        <v>732</v>
      </c>
      <c r="BO5463" s="191" t="s">
        <v>10436</v>
      </c>
      <c r="BU5463" s="191" t="s">
        <v>10435</v>
      </c>
      <c r="BV5463" s="191" t="s">
        <v>732</v>
      </c>
      <c r="BW5463" s="191" t="s">
        <v>10436</v>
      </c>
    </row>
    <row r="5464" spans="51:75" x14ac:dyDescent="0.3">
      <c r="AY5464" s="251" t="e">
        <f>VLOOKUP(C5464,#REF!, 2,FALSE)</f>
        <v>#REF!</v>
      </c>
      <c r="BM5464" s="191" t="s">
        <v>10437</v>
      </c>
      <c r="BN5464" s="191" t="s">
        <v>784</v>
      </c>
      <c r="BO5464" s="191" t="s">
        <v>10438</v>
      </c>
      <c r="BU5464" s="191" t="s">
        <v>10437</v>
      </c>
      <c r="BV5464" s="191" t="s">
        <v>784</v>
      </c>
      <c r="BW5464" s="191" t="s">
        <v>10438</v>
      </c>
    </row>
    <row r="5465" spans="51:75" x14ac:dyDescent="0.3">
      <c r="AY5465" s="251" t="e">
        <f>VLOOKUP(C5465,#REF!, 2,FALSE)</f>
        <v>#REF!</v>
      </c>
      <c r="BM5465" s="191" t="s">
        <v>10439</v>
      </c>
      <c r="BN5465" s="191" t="s">
        <v>3253</v>
      </c>
      <c r="BO5465" s="191" t="s">
        <v>2984</v>
      </c>
      <c r="BU5465" s="191" t="s">
        <v>10439</v>
      </c>
      <c r="BV5465" s="191" t="s">
        <v>3253</v>
      </c>
      <c r="BW5465" s="191" t="s">
        <v>2984</v>
      </c>
    </row>
    <row r="5466" spans="51:75" x14ac:dyDescent="0.3">
      <c r="AY5466" s="251" t="e">
        <f>VLOOKUP(C5466,#REF!, 2,FALSE)</f>
        <v>#REF!</v>
      </c>
      <c r="BM5466" s="191" t="s">
        <v>10441</v>
      </c>
      <c r="BN5466" s="191" t="s">
        <v>3046</v>
      </c>
      <c r="BO5466" s="191" t="s">
        <v>10442</v>
      </c>
      <c r="BU5466" s="191" t="s">
        <v>10441</v>
      </c>
      <c r="BV5466" s="191" t="s">
        <v>3046</v>
      </c>
      <c r="BW5466" s="191" t="s">
        <v>10442</v>
      </c>
    </row>
    <row r="5467" spans="51:75" x14ac:dyDescent="0.3">
      <c r="AY5467" s="251" t="e">
        <f>VLOOKUP(C5467,#REF!, 2,FALSE)</f>
        <v>#REF!</v>
      </c>
      <c r="BM5467" s="191" t="s">
        <v>10443</v>
      </c>
      <c r="BN5467" s="191" t="s">
        <v>2980</v>
      </c>
      <c r="BO5467" s="191" t="s">
        <v>4693</v>
      </c>
      <c r="BU5467" s="191" t="s">
        <v>10443</v>
      </c>
      <c r="BV5467" s="191" t="s">
        <v>2980</v>
      </c>
      <c r="BW5467" s="191" t="s">
        <v>4693</v>
      </c>
    </row>
    <row r="5468" spans="51:75" x14ac:dyDescent="0.3">
      <c r="AY5468" s="251" t="e">
        <f>VLOOKUP(C5468,#REF!, 2,FALSE)</f>
        <v>#REF!</v>
      </c>
      <c r="BM5468" s="191" t="s">
        <v>10444</v>
      </c>
      <c r="BN5468" s="191" t="s">
        <v>615</v>
      </c>
      <c r="BO5468" s="191" t="s">
        <v>8782</v>
      </c>
      <c r="BU5468" s="191" t="s">
        <v>10444</v>
      </c>
      <c r="BV5468" s="191" t="s">
        <v>615</v>
      </c>
      <c r="BW5468" s="191" t="s">
        <v>8782</v>
      </c>
    </row>
    <row r="5469" spans="51:75" x14ac:dyDescent="0.3">
      <c r="AY5469" s="251" t="e">
        <f>VLOOKUP(C5469,#REF!, 2,FALSE)</f>
        <v>#REF!</v>
      </c>
      <c r="BM5469" s="191" t="s">
        <v>10445</v>
      </c>
      <c r="BN5469" s="191" t="s">
        <v>615</v>
      </c>
      <c r="BO5469" s="191" t="s">
        <v>2984</v>
      </c>
      <c r="BU5469" s="191" t="s">
        <v>10445</v>
      </c>
      <c r="BV5469" s="191" t="s">
        <v>615</v>
      </c>
      <c r="BW5469" s="191" t="s">
        <v>2984</v>
      </c>
    </row>
    <row r="5470" spans="51:75" x14ac:dyDescent="0.3">
      <c r="AY5470" s="251" t="e">
        <f>VLOOKUP(C5470,#REF!, 2,FALSE)</f>
        <v>#REF!</v>
      </c>
      <c r="BM5470" s="191" t="s">
        <v>10446</v>
      </c>
      <c r="BN5470" s="191" t="s">
        <v>658</v>
      </c>
      <c r="BO5470" s="191" t="s">
        <v>4326</v>
      </c>
      <c r="BU5470" s="191" t="s">
        <v>10446</v>
      </c>
      <c r="BV5470" s="191" t="s">
        <v>658</v>
      </c>
      <c r="BW5470" s="191" t="s">
        <v>4326</v>
      </c>
    </row>
    <row r="5471" spans="51:75" x14ac:dyDescent="0.3">
      <c r="AY5471" s="251" t="e">
        <f>VLOOKUP(C5471,#REF!, 2,FALSE)</f>
        <v>#REF!</v>
      </c>
      <c r="BM5471" s="191" t="s">
        <v>10447</v>
      </c>
      <c r="BN5471" s="191" t="s">
        <v>3046</v>
      </c>
      <c r="BO5471" s="191" t="s">
        <v>10448</v>
      </c>
      <c r="BU5471" s="191" t="s">
        <v>10447</v>
      </c>
      <c r="BV5471" s="191" t="s">
        <v>3046</v>
      </c>
      <c r="BW5471" s="191" t="s">
        <v>10448</v>
      </c>
    </row>
    <row r="5472" spans="51:75" x14ac:dyDescent="0.3">
      <c r="AY5472" s="251" t="e">
        <f>VLOOKUP(C5472,#REF!, 2,FALSE)</f>
        <v>#REF!</v>
      </c>
      <c r="BM5472" s="191" t="s">
        <v>10449</v>
      </c>
      <c r="BN5472" s="191" t="s">
        <v>929</v>
      </c>
      <c r="BO5472" s="191" t="s">
        <v>698</v>
      </c>
      <c r="BU5472" s="191" t="s">
        <v>10449</v>
      </c>
      <c r="BV5472" s="191" t="s">
        <v>929</v>
      </c>
      <c r="BW5472" s="191" t="s">
        <v>698</v>
      </c>
    </row>
    <row r="5473" spans="51:75" x14ac:dyDescent="0.3">
      <c r="AY5473" s="251" t="e">
        <f>VLOOKUP(C5473,#REF!, 2,FALSE)</f>
        <v>#REF!</v>
      </c>
      <c r="BM5473" s="191" t="s">
        <v>10450</v>
      </c>
      <c r="BN5473" s="191" t="s">
        <v>2980</v>
      </c>
      <c r="BO5473" s="191" t="s">
        <v>2984</v>
      </c>
      <c r="BU5473" s="191" t="s">
        <v>10450</v>
      </c>
      <c r="BV5473" s="191" t="s">
        <v>2980</v>
      </c>
      <c r="BW5473" s="191" t="s">
        <v>2984</v>
      </c>
    </row>
    <row r="5474" spans="51:75" x14ac:dyDescent="0.3">
      <c r="AY5474" s="251" t="e">
        <f>VLOOKUP(C5474,#REF!, 2,FALSE)</f>
        <v>#REF!</v>
      </c>
      <c r="BM5474" s="191" t="s">
        <v>10451</v>
      </c>
      <c r="BN5474" s="191" t="s">
        <v>2980</v>
      </c>
      <c r="BO5474" s="191" t="s">
        <v>2984</v>
      </c>
      <c r="BU5474" s="191" t="s">
        <v>10451</v>
      </c>
      <c r="BV5474" s="191" t="s">
        <v>2980</v>
      </c>
      <c r="BW5474" s="191" t="s">
        <v>2984</v>
      </c>
    </row>
    <row r="5475" spans="51:75" x14ac:dyDescent="0.3">
      <c r="AY5475" s="251" t="e">
        <f>VLOOKUP(C5475,#REF!, 2,FALSE)</f>
        <v>#REF!</v>
      </c>
      <c r="BM5475" s="191" t="s">
        <v>10452</v>
      </c>
      <c r="BN5475" s="191" t="s">
        <v>3003</v>
      </c>
      <c r="BO5475" s="191" t="s">
        <v>2792</v>
      </c>
      <c r="BU5475" s="191" t="s">
        <v>10452</v>
      </c>
      <c r="BV5475" s="191" t="s">
        <v>3003</v>
      </c>
      <c r="BW5475" s="191" t="s">
        <v>2792</v>
      </c>
    </row>
    <row r="5476" spans="51:75" x14ac:dyDescent="0.3">
      <c r="AY5476" s="251" t="e">
        <f>VLOOKUP(C5476,#REF!, 2,FALSE)</f>
        <v>#REF!</v>
      </c>
      <c r="BM5476" s="191" t="s">
        <v>1874</v>
      </c>
      <c r="BN5476" s="191" t="s">
        <v>3006</v>
      </c>
      <c r="BO5476" s="191" t="s">
        <v>8395</v>
      </c>
      <c r="BU5476" s="191" t="s">
        <v>1874</v>
      </c>
      <c r="BV5476" s="191" t="s">
        <v>3006</v>
      </c>
      <c r="BW5476" s="191" t="s">
        <v>8395</v>
      </c>
    </row>
    <row r="5477" spans="51:75" x14ac:dyDescent="0.3">
      <c r="AY5477" s="251" t="e">
        <f>VLOOKUP(C5477,#REF!, 2,FALSE)</f>
        <v>#REF!</v>
      </c>
      <c r="BM5477" s="191" t="s">
        <v>361</v>
      </c>
      <c r="BN5477" s="191" t="s">
        <v>842</v>
      </c>
      <c r="BO5477" s="191" t="s">
        <v>2984</v>
      </c>
      <c r="BU5477" s="191" t="s">
        <v>361</v>
      </c>
      <c r="BV5477" s="191" t="s">
        <v>842</v>
      </c>
      <c r="BW5477" s="191" t="s">
        <v>2984</v>
      </c>
    </row>
    <row r="5478" spans="51:75" x14ac:dyDescent="0.3">
      <c r="AY5478" s="251" t="e">
        <f>VLOOKUP(C5478,#REF!, 2,FALSE)</f>
        <v>#REF!</v>
      </c>
      <c r="BM5478" s="191" t="s">
        <v>10453</v>
      </c>
      <c r="BN5478" s="191" t="s">
        <v>804</v>
      </c>
      <c r="BO5478" s="191" t="s">
        <v>10101</v>
      </c>
      <c r="BU5478" s="191" t="s">
        <v>10453</v>
      </c>
      <c r="BV5478" s="191" t="s">
        <v>804</v>
      </c>
      <c r="BW5478" s="191" t="s">
        <v>10101</v>
      </c>
    </row>
    <row r="5479" spans="51:75" x14ac:dyDescent="0.3">
      <c r="AY5479" s="251" t="e">
        <f>VLOOKUP(C5479,#REF!, 2,FALSE)</f>
        <v>#REF!</v>
      </c>
      <c r="BM5479" s="191" t="s">
        <v>10454</v>
      </c>
      <c r="BN5479" s="191" t="s">
        <v>804</v>
      </c>
      <c r="BO5479" s="191" t="s">
        <v>9440</v>
      </c>
      <c r="BU5479" s="191" t="s">
        <v>10454</v>
      </c>
      <c r="BV5479" s="191" t="s">
        <v>804</v>
      </c>
      <c r="BW5479" s="191" t="s">
        <v>9440</v>
      </c>
    </row>
    <row r="5480" spans="51:75" x14ac:dyDescent="0.3">
      <c r="AY5480" s="251" t="e">
        <f>VLOOKUP(C5480,#REF!, 2,FALSE)</f>
        <v>#REF!</v>
      </c>
      <c r="BM5480" s="191" t="s">
        <v>10455</v>
      </c>
      <c r="BN5480" s="191" t="s">
        <v>3253</v>
      </c>
      <c r="BO5480" s="191" t="s">
        <v>2984</v>
      </c>
      <c r="BU5480" s="191" t="s">
        <v>10455</v>
      </c>
      <c r="BV5480" s="191" t="s">
        <v>3253</v>
      </c>
      <c r="BW5480" s="191" t="s">
        <v>2984</v>
      </c>
    </row>
    <row r="5481" spans="51:75" x14ac:dyDescent="0.3">
      <c r="AY5481" s="251" t="e">
        <f>VLOOKUP(C5481,#REF!, 2,FALSE)</f>
        <v>#REF!</v>
      </c>
      <c r="BM5481" s="191" t="s">
        <v>10456</v>
      </c>
      <c r="BN5481" s="191" t="s">
        <v>3253</v>
      </c>
      <c r="BO5481" s="191" t="s">
        <v>709</v>
      </c>
      <c r="BU5481" s="191" t="s">
        <v>10456</v>
      </c>
      <c r="BV5481" s="191" t="s">
        <v>3253</v>
      </c>
      <c r="BW5481" s="191" t="s">
        <v>709</v>
      </c>
    </row>
    <row r="5482" spans="51:75" x14ac:dyDescent="0.3">
      <c r="AY5482" s="251" t="e">
        <f>VLOOKUP(C5482,#REF!, 2,FALSE)</f>
        <v>#REF!</v>
      </c>
      <c r="BM5482" s="191" t="s">
        <v>10457</v>
      </c>
      <c r="BN5482" s="191" t="s">
        <v>3006</v>
      </c>
      <c r="BO5482" s="191" t="s">
        <v>10317</v>
      </c>
      <c r="BU5482" s="191" t="s">
        <v>10457</v>
      </c>
      <c r="BV5482" s="191" t="s">
        <v>3006</v>
      </c>
      <c r="BW5482" s="191" t="s">
        <v>10317</v>
      </c>
    </row>
    <row r="5483" spans="51:75" x14ac:dyDescent="0.3">
      <c r="AY5483" s="251" t="e">
        <f>VLOOKUP(C5483,#REF!, 2,FALSE)</f>
        <v>#REF!</v>
      </c>
      <c r="BM5483" s="191" t="s">
        <v>10458</v>
      </c>
      <c r="BN5483" s="191" t="s">
        <v>3003</v>
      </c>
      <c r="BO5483" s="191" t="s">
        <v>10459</v>
      </c>
      <c r="BU5483" s="191" t="s">
        <v>10458</v>
      </c>
      <c r="BV5483" s="191" t="s">
        <v>3003</v>
      </c>
      <c r="BW5483" s="191" t="s">
        <v>10459</v>
      </c>
    </row>
    <row r="5484" spans="51:75" x14ac:dyDescent="0.3">
      <c r="AY5484" s="251" t="e">
        <f>VLOOKUP(C5484,#REF!, 2,FALSE)</f>
        <v>#REF!</v>
      </c>
      <c r="BM5484" s="191" t="s">
        <v>10460</v>
      </c>
      <c r="BN5484" s="191" t="s">
        <v>3003</v>
      </c>
      <c r="BO5484" s="191" t="s">
        <v>2984</v>
      </c>
      <c r="BU5484" s="191" t="s">
        <v>10460</v>
      </c>
      <c r="BV5484" s="191" t="s">
        <v>3003</v>
      </c>
      <c r="BW5484" s="191" t="s">
        <v>2984</v>
      </c>
    </row>
    <row r="5485" spans="51:75" x14ac:dyDescent="0.3">
      <c r="AY5485" s="251" t="e">
        <f>VLOOKUP(C5485,#REF!, 2,FALSE)</f>
        <v>#REF!</v>
      </c>
      <c r="BM5485" s="191" t="s">
        <v>10461</v>
      </c>
      <c r="BN5485" s="191" t="s">
        <v>804</v>
      </c>
      <c r="BO5485" s="191" t="s">
        <v>10462</v>
      </c>
      <c r="BU5485" s="191" t="s">
        <v>10461</v>
      </c>
      <c r="BV5485" s="191" t="s">
        <v>804</v>
      </c>
      <c r="BW5485" s="191" t="s">
        <v>10462</v>
      </c>
    </row>
    <row r="5486" spans="51:75" x14ac:dyDescent="0.3">
      <c r="AY5486" s="251" t="e">
        <f>VLOOKUP(C5486,#REF!, 2,FALSE)</f>
        <v>#REF!</v>
      </c>
      <c r="BM5486" s="191" t="s">
        <v>10463</v>
      </c>
      <c r="BN5486" s="191" t="s">
        <v>2984</v>
      </c>
      <c r="BO5486" s="191" t="s">
        <v>2828</v>
      </c>
      <c r="BU5486" s="191" t="s">
        <v>10463</v>
      </c>
      <c r="BV5486" s="191" t="s">
        <v>2984</v>
      </c>
      <c r="BW5486" s="191" t="s">
        <v>2828</v>
      </c>
    </row>
    <row r="5487" spans="51:75" x14ac:dyDescent="0.3">
      <c r="AY5487" s="251" t="e">
        <f>VLOOKUP(C5487,#REF!, 2,FALSE)</f>
        <v>#REF!</v>
      </c>
      <c r="BM5487" s="191" t="s">
        <v>10464</v>
      </c>
      <c r="BN5487" s="191" t="s">
        <v>2984</v>
      </c>
      <c r="BO5487" s="191" t="s">
        <v>10465</v>
      </c>
      <c r="BU5487" s="191" t="s">
        <v>10464</v>
      </c>
      <c r="BV5487" s="191" t="s">
        <v>2984</v>
      </c>
      <c r="BW5487" s="191" t="s">
        <v>10465</v>
      </c>
    </row>
    <row r="5488" spans="51:75" x14ac:dyDescent="0.3">
      <c r="AY5488" s="251" t="e">
        <f>VLOOKUP(C5488,#REF!, 2,FALSE)</f>
        <v>#REF!</v>
      </c>
      <c r="BM5488" s="191" t="s">
        <v>10466</v>
      </c>
      <c r="BN5488" s="191" t="s">
        <v>2984</v>
      </c>
      <c r="BO5488" s="191" t="s">
        <v>10467</v>
      </c>
      <c r="BU5488" s="191" t="s">
        <v>10466</v>
      </c>
      <c r="BV5488" s="191" t="s">
        <v>2984</v>
      </c>
      <c r="BW5488" s="191" t="s">
        <v>10467</v>
      </c>
    </row>
    <row r="5489" spans="51:75" x14ac:dyDescent="0.3">
      <c r="AY5489" s="251" t="e">
        <f>VLOOKUP(C5489,#REF!, 2,FALSE)</f>
        <v>#REF!</v>
      </c>
      <c r="BM5489" s="191" t="s">
        <v>10468</v>
      </c>
      <c r="BN5489" s="191" t="s">
        <v>2984</v>
      </c>
      <c r="BO5489" s="191" t="s">
        <v>10469</v>
      </c>
      <c r="BU5489" s="191" t="s">
        <v>10468</v>
      </c>
      <c r="BV5489" s="191" t="s">
        <v>2984</v>
      </c>
      <c r="BW5489" s="191" t="s">
        <v>10469</v>
      </c>
    </row>
    <row r="5490" spans="51:75" x14ac:dyDescent="0.3">
      <c r="AY5490" s="251" t="e">
        <f>VLOOKUP(C5490,#REF!, 2,FALSE)</f>
        <v>#REF!</v>
      </c>
      <c r="BM5490" s="191" t="s">
        <v>10470</v>
      </c>
      <c r="BN5490" s="191" t="s">
        <v>2984</v>
      </c>
      <c r="BO5490" s="191" t="s">
        <v>8941</v>
      </c>
      <c r="BU5490" s="191" t="s">
        <v>10470</v>
      </c>
      <c r="BV5490" s="191" t="s">
        <v>2984</v>
      </c>
      <c r="BW5490" s="191" t="s">
        <v>8941</v>
      </c>
    </row>
    <row r="5491" spans="51:75" x14ac:dyDescent="0.3">
      <c r="AY5491" s="251" t="e">
        <f>VLOOKUP(C5491,#REF!, 2,FALSE)</f>
        <v>#REF!</v>
      </c>
      <c r="BM5491" s="191" t="s">
        <v>10471</v>
      </c>
      <c r="BN5491" s="191" t="s">
        <v>2984</v>
      </c>
      <c r="BO5491" s="191" t="s">
        <v>2828</v>
      </c>
      <c r="BU5491" s="191" t="s">
        <v>10471</v>
      </c>
      <c r="BV5491" s="191" t="s">
        <v>2984</v>
      </c>
      <c r="BW5491" s="191" t="s">
        <v>2828</v>
      </c>
    </row>
    <row r="5492" spans="51:75" x14ac:dyDescent="0.3">
      <c r="AY5492" s="251" t="e">
        <f>VLOOKUP(C5492,#REF!, 2,FALSE)</f>
        <v>#REF!</v>
      </c>
      <c r="BM5492" s="191" t="s">
        <v>10472</v>
      </c>
      <c r="BN5492" s="191" t="s">
        <v>2984</v>
      </c>
      <c r="BO5492" s="191" t="s">
        <v>7386</v>
      </c>
      <c r="BU5492" s="191" t="s">
        <v>10472</v>
      </c>
      <c r="BV5492" s="191" t="s">
        <v>2984</v>
      </c>
      <c r="BW5492" s="191" t="s">
        <v>7386</v>
      </c>
    </row>
    <row r="5493" spans="51:75" x14ac:dyDescent="0.3">
      <c r="AY5493" s="251" t="e">
        <f>VLOOKUP(C5493,#REF!, 2,FALSE)</f>
        <v>#REF!</v>
      </c>
      <c r="BM5493" s="191" t="s">
        <v>362</v>
      </c>
      <c r="BN5493" s="191" t="s">
        <v>2984</v>
      </c>
      <c r="BO5493" s="191" t="s">
        <v>1600</v>
      </c>
      <c r="BU5493" s="191" t="s">
        <v>362</v>
      </c>
      <c r="BV5493" s="191" t="s">
        <v>2984</v>
      </c>
      <c r="BW5493" s="191" t="s">
        <v>1600</v>
      </c>
    </row>
    <row r="5494" spans="51:75" x14ac:dyDescent="0.3">
      <c r="AY5494" s="251" t="e">
        <f>VLOOKUP(C5494,#REF!, 2,FALSE)</f>
        <v>#REF!</v>
      </c>
      <c r="BM5494" s="191" t="s">
        <v>10473</v>
      </c>
      <c r="BN5494" s="191" t="s">
        <v>1343</v>
      </c>
      <c r="BO5494" s="191" t="s">
        <v>10474</v>
      </c>
      <c r="BU5494" s="191" t="s">
        <v>10473</v>
      </c>
      <c r="BV5494" s="191" t="s">
        <v>1343</v>
      </c>
      <c r="BW5494" s="191" t="s">
        <v>10474</v>
      </c>
    </row>
    <row r="5495" spans="51:75" x14ac:dyDescent="0.3">
      <c r="AY5495" s="251" t="e">
        <f>VLOOKUP(C5495,#REF!, 2,FALSE)</f>
        <v>#REF!</v>
      </c>
      <c r="BM5495" s="191" t="s">
        <v>10475</v>
      </c>
      <c r="BN5495" s="191" t="s">
        <v>784</v>
      </c>
      <c r="BO5495" s="191" t="s">
        <v>4037</v>
      </c>
      <c r="BU5495" s="191" t="s">
        <v>10475</v>
      </c>
      <c r="BV5495" s="191" t="s">
        <v>784</v>
      </c>
      <c r="BW5495" s="191" t="s">
        <v>4037</v>
      </c>
    </row>
    <row r="5496" spans="51:75" x14ac:dyDescent="0.3">
      <c r="AY5496" s="251" t="e">
        <f>VLOOKUP(C5496,#REF!, 2,FALSE)</f>
        <v>#REF!</v>
      </c>
      <c r="BM5496" s="191" t="s">
        <v>10476</v>
      </c>
      <c r="BN5496" s="191" t="s">
        <v>704</v>
      </c>
      <c r="BO5496" s="191" t="s">
        <v>5978</v>
      </c>
      <c r="BU5496" s="191" t="s">
        <v>10476</v>
      </c>
      <c r="BV5496" s="191" t="s">
        <v>704</v>
      </c>
      <c r="BW5496" s="191" t="s">
        <v>5978</v>
      </c>
    </row>
    <row r="5497" spans="51:75" x14ac:dyDescent="0.3">
      <c r="AY5497" s="251" t="e">
        <f>VLOOKUP(C5497,#REF!, 2,FALSE)</f>
        <v>#REF!</v>
      </c>
      <c r="BM5497" s="191" t="s">
        <v>10477</v>
      </c>
      <c r="BN5497" s="191" t="s">
        <v>629</v>
      </c>
      <c r="BO5497" s="191" t="s">
        <v>10478</v>
      </c>
      <c r="BU5497" s="191" t="s">
        <v>10477</v>
      </c>
      <c r="BV5497" s="191" t="s">
        <v>629</v>
      </c>
      <c r="BW5497" s="191" t="s">
        <v>10478</v>
      </c>
    </row>
    <row r="5498" spans="51:75" x14ac:dyDescent="0.3">
      <c r="AY5498" s="251" t="e">
        <f>VLOOKUP(C5498,#REF!, 2,FALSE)</f>
        <v>#REF!</v>
      </c>
      <c r="BM5498" s="191" t="s">
        <v>10479</v>
      </c>
      <c r="BN5498" s="191" t="s">
        <v>1140</v>
      </c>
      <c r="BO5498" s="191" t="s">
        <v>10480</v>
      </c>
      <c r="BU5498" s="191" t="s">
        <v>10479</v>
      </c>
      <c r="BV5498" s="191" t="s">
        <v>1140</v>
      </c>
      <c r="BW5498" s="191" t="s">
        <v>10480</v>
      </c>
    </row>
    <row r="5499" spans="51:75" x14ac:dyDescent="0.3">
      <c r="AY5499" s="251" t="e">
        <f>VLOOKUP(C5499,#REF!, 2,FALSE)</f>
        <v>#REF!</v>
      </c>
      <c r="BM5499" s="191" t="s">
        <v>10481</v>
      </c>
      <c r="BN5499" s="191" t="s">
        <v>929</v>
      </c>
      <c r="BO5499" s="191" t="s">
        <v>10482</v>
      </c>
      <c r="BU5499" s="191" t="s">
        <v>10481</v>
      </c>
      <c r="BV5499" s="191" t="s">
        <v>929</v>
      </c>
      <c r="BW5499" s="191" t="s">
        <v>10482</v>
      </c>
    </row>
    <row r="5500" spans="51:75" x14ac:dyDescent="0.3">
      <c r="AY5500" s="251" t="e">
        <f>VLOOKUP(C5500,#REF!, 2,FALSE)</f>
        <v>#REF!</v>
      </c>
      <c r="BM5500" s="191" t="s">
        <v>10483</v>
      </c>
      <c r="BN5500" s="191" t="s">
        <v>1343</v>
      </c>
      <c r="BO5500" s="191" t="s">
        <v>5159</v>
      </c>
      <c r="BU5500" s="191" t="s">
        <v>10483</v>
      </c>
      <c r="BV5500" s="191" t="s">
        <v>1343</v>
      </c>
      <c r="BW5500" s="191" t="s">
        <v>5159</v>
      </c>
    </row>
    <row r="5501" spans="51:75" x14ac:dyDescent="0.3">
      <c r="AY5501" s="251" t="e">
        <f>VLOOKUP(C5501,#REF!, 2,FALSE)</f>
        <v>#REF!</v>
      </c>
      <c r="BM5501" s="191" t="s">
        <v>1875</v>
      </c>
      <c r="BN5501" s="191" t="s">
        <v>3203</v>
      </c>
      <c r="BO5501" s="191" t="s">
        <v>10484</v>
      </c>
      <c r="BU5501" s="191" t="s">
        <v>1875</v>
      </c>
      <c r="BV5501" s="191" t="s">
        <v>3203</v>
      </c>
      <c r="BW5501" s="191" t="s">
        <v>10484</v>
      </c>
    </row>
    <row r="5502" spans="51:75" x14ac:dyDescent="0.3">
      <c r="AY5502" s="251" t="e">
        <f>VLOOKUP(C5502,#REF!, 2,FALSE)</f>
        <v>#REF!</v>
      </c>
      <c r="BM5502" s="191" t="s">
        <v>10485</v>
      </c>
      <c r="BN5502" s="191" t="s">
        <v>2980</v>
      </c>
      <c r="BO5502" s="191" t="s">
        <v>4001</v>
      </c>
      <c r="BU5502" s="191" t="s">
        <v>10485</v>
      </c>
      <c r="BV5502" s="191" t="s">
        <v>2980</v>
      </c>
      <c r="BW5502" s="191" t="s">
        <v>4001</v>
      </c>
    </row>
    <row r="5503" spans="51:75" x14ac:dyDescent="0.3">
      <c r="AY5503" s="251" t="e">
        <f>VLOOKUP(C5503,#REF!, 2,FALSE)</f>
        <v>#REF!</v>
      </c>
      <c r="BM5503" s="191" t="s">
        <v>10486</v>
      </c>
      <c r="BN5503" s="191" t="s">
        <v>2980</v>
      </c>
      <c r="BO5503" s="191" t="s">
        <v>997</v>
      </c>
      <c r="BU5503" s="191" t="s">
        <v>10486</v>
      </c>
      <c r="BV5503" s="191" t="s">
        <v>2980</v>
      </c>
      <c r="BW5503" s="191" t="s">
        <v>997</v>
      </c>
    </row>
    <row r="5504" spans="51:75" x14ac:dyDescent="0.3">
      <c r="AY5504" s="251" t="e">
        <f>VLOOKUP(C5504,#REF!, 2,FALSE)</f>
        <v>#REF!</v>
      </c>
      <c r="BM5504" s="191" t="s">
        <v>1876</v>
      </c>
      <c r="BN5504" s="191" t="s">
        <v>3203</v>
      </c>
      <c r="BO5504" s="191" t="s">
        <v>4821</v>
      </c>
      <c r="BU5504" s="191" t="s">
        <v>1876</v>
      </c>
      <c r="BV5504" s="191" t="s">
        <v>3203</v>
      </c>
      <c r="BW5504" s="191" t="s">
        <v>4821</v>
      </c>
    </row>
    <row r="5505" spans="51:75" x14ac:dyDescent="0.3">
      <c r="AY5505" s="251" t="e">
        <f>VLOOKUP(C5505,#REF!, 2,FALSE)</f>
        <v>#REF!</v>
      </c>
      <c r="BM5505" s="191" t="s">
        <v>1877</v>
      </c>
      <c r="BN5505" s="191" t="s">
        <v>16989</v>
      </c>
      <c r="BO5505" s="191" t="s">
        <v>10487</v>
      </c>
      <c r="BU5505" s="191" t="s">
        <v>1877</v>
      </c>
      <c r="BV5505" s="191" t="s">
        <v>16989</v>
      </c>
      <c r="BW5505" s="191" t="s">
        <v>10487</v>
      </c>
    </row>
    <row r="5506" spans="51:75" x14ac:dyDescent="0.3">
      <c r="AY5506" s="251" t="e">
        <f>VLOOKUP(C5506,#REF!, 2,FALSE)</f>
        <v>#REF!</v>
      </c>
      <c r="BM5506" s="191" t="s">
        <v>10488</v>
      </c>
      <c r="BN5506" s="191" t="s">
        <v>3253</v>
      </c>
      <c r="BO5506" s="191" t="s">
        <v>10489</v>
      </c>
      <c r="BU5506" s="191" t="s">
        <v>10488</v>
      </c>
      <c r="BV5506" s="191" t="s">
        <v>3253</v>
      </c>
      <c r="BW5506" s="191" t="s">
        <v>10489</v>
      </c>
    </row>
    <row r="5507" spans="51:75" x14ac:dyDescent="0.3">
      <c r="AY5507" s="251" t="e">
        <f>VLOOKUP(C5507,#REF!, 2,FALSE)</f>
        <v>#REF!</v>
      </c>
      <c r="BM5507" s="191" t="s">
        <v>1878</v>
      </c>
      <c r="BN5507" s="191" t="s">
        <v>3253</v>
      </c>
      <c r="BO5507" s="191" t="s">
        <v>10490</v>
      </c>
      <c r="BU5507" s="191" t="s">
        <v>1878</v>
      </c>
      <c r="BV5507" s="191" t="s">
        <v>3253</v>
      </c>
      <c r="BW5507" s="191" t="s">
        <v>10490</v>
      </c>
    </row>
    <row r="5508" spans="51:75" x14ac:dyDescent="0.3">
      <c r="AY5508" s="251" t="e">
        <f>VLOOKUP(C5508,#REF!, 2,FALSE)</f>
        <v>#REF!</v>
      </c>
      <c r="BM5508" s="191" t="s">
        <v>10491</v>
      </c>
      <c r="BN5508" s="191" t="s">
        <v>1343</v>
      </c>
      <c r="BO5508" s="191" t="s">
        <v>6949</v>
      </c>
      <c r="BU5508" s="191" t="s">
        <v>10491</v>
      </c>
      <c r="BV5508" s="191" t="s">
        <v>1343</v>
      </c>
      <c r="BW5508" s="191" t="s">
        <v>6949</v>
      </c>
    </row>
    <row r="5509" spans="51:75" x14ac:dyDescent="0.3">
      <c r="AY5509" s="251" t="e">
        <f>VLOOKUP(C5509,#REF!, 2,FALSE)</f>
        <v>#REF!</v>
      </c>
      <c r="BM5509" s="191" t="s">
        <v>10492</v>
      </c>
      <c r="BN5509" s="191" t="s">
        <v>1140</v>
      </c>
      <c r="BO5509" s="191" t="s">
        <v>10493</v>
      </c>
      <c r="BU5509" s="191" t="s">
        <v>10492</v>
      </c>
      <c r="BV5509" s="191" t="s">
        <v>1140</v>
      </c>
      <c r="BW5509" s="191" t="s">
        <v>10493</v>
      </c>
    </row>
    <row r="5510" spans="51:75" x14ac:dyDescent="0.3">
      <c r="AY5510" s="251" t="e">
        <f>VLOOKUP(C5510,#REF!, 2,FALSE)</f>
        <v>#REF!</v>
      </c>
      <c r="BM5510" s="191" t="s">
        <v>10494</v>
      </c>
      <c r="BN5510" s="191" t="s">
        <v>804</v>
      </c>
      <c r="BO5510" s="191" t="s">
        <v>9271</v>
      </c>
      <c r="BU5510" s="191" t="s">
        <v>10494</v>
      </c>
      <c r="BV5510" s="191" t="s">
        <v>804</v>
      </c>
      <c r="BW5510" s="191" t="s">
        <v>9271</v>
      </c>
    </row>
    <row r="5511" spans="51:75" x14ac:dyDescent="0.3">
      <c r="AY5511" s="251" t="e">
        <f>VLOOKUP(C5511,#REF!, 2,FALSE)</f>
        <v>#REF!</v>
      </c>
      <c r="BM5511" s="191" t="s">
        <v>1879</v>
      </c>
      <c r="BN5511" s="191" t="s">
        <v>3203</v>
      </c>
      <c r="BO5511" s="191" t="s">
        <v>5167</v>
      </c>
      <c r="BU5511" s="191" t="s">
        <v>1879</v>
      </c>
      <c r="BV5511" s="191" t="s">
        <v>3203</v>
      </c>
      <c r="BW5511" s="191" t="s">
        <v>5167</v>
      </c>
    </row>
    <row r="5512" spans="51:75" x14ac:dyDescent="0.3">
      <c r="AY5512" s="251" t="e">
        <f>VLOOKUP(C5512,#REF!, 2,FALSE)</f>
        <v>#REF!</v>
      </c>
      <c r="BM5512" s="191" t="s">
        <v>10495</v>
      </c>
      <c r="BN5512" s="191" t="s">
        <v>3253</v>
      </c>
      <c r="BO5512" s="191" t="s">
        <v>3051</v>
      </c>
      <c r="BU5512" s="191" t="s">
        <v>10495</v>
      </c>
      <c r="BV5512" s="191" t="s">
        <v>3253</v>
      </c>
      <c r="BW5512" s="191" t="s">
        <v>3051</v>
      </c>
    </row>
    <row r="5513" spans="51:75" x14ac:dyDescent="0.3">
      <c r="AY5513" s="251" t="e">
        <f>VLOOKUP(C5513,#REF!, 2,FALSE)</f>
        <v>#REF!</v>
      </c>
      <c r="BM5513" s="191" t="s">
        <v>10496</v>
      </c>
      <c r="BN5513" s="191" t="s">
        <v>3253</v>
      </c>
      <c r="BO5513" s="191" t="s">
        <v>3615</v>
      </c>
      <c r="BU5513" s="191" t="s">
        <v>10496</v>
      </c>
      <c r="BV5513" s="191" t="s">
        <v>3253</v>
      </c>
      <c r="BW5513" s="191" t="s">
        <v>3615</v>
      </c>
    </row>
    <row r="5514" spans="51:75" x14ac:dyDescent="0.3">
      <c r="AY5514" s="251" t="e">
        <f>VLOOKUP(C5514,#REF!, 2,FALSE)</f>
        <v>#REF!</v>
      </c>
      <c r="BM5514" s="191" t="s">
        <v>10498</v>
      </c>
      <c r="BN5514" s="191" t="s">
        <v>3006</v>
      </c>
      <c r="BO5514" s="191" t="s">
        <v>5613</v>
      </c>
      <c r="BU5514" s="191" t="s">
        <v>10498</v>
      </c>
      <c r="BV5514" s="191" t="s">
        <v>3006</v>
      </c>
      <c r="BW5514" s="191" t="s">
        <v>5613</v>
      </c>
    </row>
    <row r="5515" spans="51:75" x14ac:dyDescent="0.3">
      <c r="AY5515" s="251" t="e">
        <f>VLOOKUP(C5515,#REF!, 2,FALSE)</f>
        <v>#REF!</v>
      </c>
      <c r="BM5515" s="191" t="s">
        <v>10499</v>
      </c>
      <c r="BN5515" s="191" t="s">
        <v>732</v>
      </c>
      <c r="BO5515" s="191" t="s">
        <v>10500</v>
      </c>
      <c r="BU5515" s="191" t="s">
        <v>10499</v>
      </c>
      <c r="BV5515" s="191" t="s">
        <v>732</v>
      </c>
      <c r="BW5515" s="191" t="s">
        <v>10500</v>
      </c>
    </row>
    <row r="5516" spans="51:75" x14ac:dyDescent="0.3">
      <c r="AY5516" s="251" t="e">
        <f>VLOOKUP(C5516,#REF!, 2,FALSE)</f>
        <v>#REF!</v>
      </c>
      <c r="BM5516" s="191" t="s">
        <v>10501</v>
      </c>
      <c r="BN5516" s="191" t="s">
        <v>3006</v>
      </c>
      <c r="BO5516" s="191" t="s">
        <v>4776</v>
      </c>
      <c r="BU5516" s="191" t="s">
        <v>10501</v>
      </c>
      <c r="BV5516" s="191" t="s">
        <v>3006</v>
      </c>
      <c r="BW5516" s="191" t="s">
        <v>4776</v>
      </c>
    </row>
    <row r="5517" spans="51:75" x14ac:dyDescent="0.3">
      <c r="AY5517" s="251" t="e">
        <f>VLOOKUP(C5517,#REF!, 2,FALSE)</f>
        <v>#REF!</v>
      </c>
      <c r="BM5517" s="191" t="s">
        <v>10502</v>
      </c>
      <c r="BN5517" s="191" t="s">
        <v>662</v>
      </c>
      <c r="BO5517" s="191" t="s">
        <v>6951</v>
      </c>
      <c r="BU5517" s="191" t="s">
        <v>10502</v>
      </c>
      <c r="BV5517" s="191" t="s">
        <v>662</v>
      </c>
      <c r="BW5517" s="191" t="s">
        <v>6951</v>
      </c>
    </row>
    <row r="5518" spans="51:75" x14ac:dyDescent="0.3">
      <c r="AY5518" s="251" t="e">
        <f>VLOOKUP(C5518,#REF!, 2,FALSE)</f>
        <v>#REF!</v>
      </c>
      <c r="BM5518" s="191" t="s">
        <v>10503</v>
      </c>
      <c r="BN5518" s="191" t="s">
        <v>1343</v>
      </c>
      <c r="BO5518" s="191" t="s">
        <v>10504</v>
      </c>
      <c r="BU5518" s="191" t="s">
        <v>10503</v>
      </c>
      <c r="BV5518" s="191" t="s">
        <v>1343</v>
      </c>
      <c r="BW5518" s="191" t="s">
        <v>10504</v>
      </c>
    </row>
    <row r="5519" spans="51:75" x14ac:dyDescent="0.3">
      <c r="AY5519" s="251" t="e">
        <f>VLOOKUP(C5519,#REF!, 2,FALSE)</f>
        <v>#REF!</v>
      </c>
      <c r="BM5519" s="191" t="s">
        <v>10505</v>
      </c>
      <c r="BN5519" s="191" t="s">
        <v>1140</v>
      </c>
      <c r="BO5519" s="191" t="s">
        <v>3502</v>
      </c>
      <c r="BU5519" s="191" t="s">
        <v>10505</v>
      </c>
      <c r="BV5519" s="191" t="s">
        <v>1140</v>
      </c>
      <c r="BW5519" s="191" t="s">
        <v>3502</v>
      </c>
    </row>
    <row r="5520" spans="51:75" x14ac:dyDescent="0.3">
      <c r="AY5520" s="251" t="e">
        <f>VLOOKUP(C5520,#REF!, 2,FALSE)</f>
        <v>#REF!</v>
      </c>
      <c r="BM5520" s="191" t="s">
        <v>10506</v>
      </c>
      <c r="BN5520" s="191" t="s">
        <v>2980</v>
      </c>
      <c r="BO5520" s="191" t="s">
        <v>8711</v>
      </c>
      <c r="BU5520" s="191" t="s">
        <v>10506</v>
      </c>
      <c r="BV5520" s="191" t="s">
        <v>2980</v>
      </c>
      <c r="BW5520" s="191" t="s">
        <v>8711</v>
      </c>
    </row>
    <row r="5521" spans="51:75" x14ac:dyDescent="0.3">
      <c r="AY5521" s="251" t="e">
        <f>VLOOKUP(C5521,#REF!, 2,FALSE)</f>
        <v>#REF!</v>
      </c>
      <c r="BM5521" s="191" t="s">
        <v>10507</v>
      </c>
      <c r="BN5521" s="191" t="s">
        <v>664</v>
      </c>
      <c r="BO5521" s="191" t="s">
        <v>9608</v>
      </c>
      <c r="BU5521" s="191" t="s">
        <v>10507</v>
      </c>
      <c r="BV5521" s="191" t="s">
        <v>664</v>
      </c>
      <c r="BW5521" s="191" t="s">
        <v>9608</v>
      </c>
    </row>
    <row r="5522" spans="51:75" x14ac:dyDescent="0.3">
      <c r="AY5522" s="251" t="e">
        <f>VLOOKUP(C5522,#REF!, 2,FALSE)</f>
        <v>#REF!</v>
      </c>
      <c r="BM5522" s="191" t="s">
        <v>10508</v>
      </c>
      <c r="BN5522" s="191" t="s">
        <v>776</v>
      </c>
      <c r="BO5522" s="191" t="s">
        <v>3808</v>
      </c>
      <c r="BU5522" s="191" t="s">
        <v>10508</v>
      </c>
      <c r="BV5522" s="191" t="s">
        <v>776</v>
      </c>
      <c r="BW5522" s="191" t="s">
        <v>3808</v>
      </c>
    </row>
    <row r="5523" spans="51:75" x14ac:dyDescent="0.3">
      <c r="AY5523" s="251" t="e">
        <f>VLOOKUP(C5523,#REF!, 2,FALSE)</f>
        <v>#REF!</v>
      </c>
      <c r="BM5523" s="191" t="s">
        <v>10509</v>
      </c>
      <c r="BN5523" s="191" t="s">
        <v>732</v>
      </c>
      <c r="BO5523" s="191" t="s">
        <v>3344</v>
      </c>
      <c r="BU5523" s="191" t="s">
        <v>10509</v>
      </c>
      <c r="BV5523" s="191" t="s">
        <v>732</v>
      </c>
      <c r="BW5523" s="191" t="s">
        <v>3344</v>
      </c>
    </row>
    <row r="5524" spans="51:75" x14ac:dyDescent="0.3">
      <c r="AY5524" s="251" t="e">
        <f>VLOOKUP(C5524,#REF!, 2,FALSE)</f>
        <v>#REF!</v>
      </c>
      <c r="BM5524" s="191" t="s">
        <v>10510</v>
      </c>
      <c r="BN5524" s="191" t="s">
        <v>995</v>
      </c>
      <c r="BO5524" s="191" t="s">
        <v>3434</v>
      </c>
      <c r="BU5524" s="191" t="s">
        <v>10510</v>
      </c>
      <c r="BV5524" s="191" t="s">
        <v>995</v>
      </c>
      <c r="BW5524" s="191" t="s">
        <v>3434</v>
      </c>
    </row>
    <row r="5525" spans="51:75" x14ac:dyDescent="0.3">
      <c r="AY5525" s="251" t="e">
        <f>VLOOKUP(C5525,#REF!, 2,FALSE)</f>
        <v>#REF!</v>
      </c>
      <c r="BM5525" s="191" t="s">
        <v>10511</v>
      </c>
      <c r="BN5525" s="191" t="s">
        <v>863</v>
      </c>
      <c r="BO5525" s="191" t="s">
        <v>9425</v>
      </c>
      <c r="BU5525" s="191" t="s">
        <v>10511</v>
      </c>
      <c r="BV5525" s="191" t="s">
        <v>863</v>
      </c>
      <c r="BW5525" s="191" t="s">
        <v>9425</v>
      </c>
    </row>
    <row r="5526" spans="51:75" x14ac:dyDescent="0.3">
      <c r="AY5526" s="251" t="e">
        <f>VLOOKUP(C5526,#REF!, 2,FALSE)</f>
        <v>#REF!</v>
      </c>
      <c r="BM5526" s="191" t="s">
        <v>1880</v>
      </c>
      <c r="BN5526" s="191" t="s">
        <v>1270</v>
      </c>
      <c r="BO5526" s="191" t="s">
        <v>10512</v>
      </c>
      <c r="BU5526" s="191" t="s">
        <v>1880</v>
      </c>
      <c r="BV5526" s="191" t="s">
        <v>1270</v>
      </c>
      <c r="BW5526" s="191" t="s">
        <v>10512</v>
      </c>
    </row>
    <row r="5527" spans="51:75" x14ac:dyDescent="0.3">
      <c r="AY5527" s="251" t="e">
        <f>VLOOKUP(C5527,#REF!, 2,FALSE)</f>
        <v>#REF!</v>
      </c>
      <c r="BM5527" s="191" t="s">
        <v>10513</v>
      </c>
      <c r="BN5527" s="191" t="s">
        <v>16989</v>
      </c>
      <c r="BO5527" s="191" t="s">
        <v>9018</v>
      </c>
      <c r="BU5527" s="191" t="s">
        <v>10513</v>
      </c>
      <c r="BV5527" s="191" t="s">
        <v>16989</v>
      </c>
      <c r="BW5527" s="191" t="s">
        <v>9018</v>
      </c>
    </row>
    <row r="5528" spans="51:75" x14ac:dyDescent="0.3">
      <c r="AY5528" s="251" t="e">
        <f>VLOOKUP(C5528,#REF!, 2,FALSE)</f>
        <v>#REF!</v>
      </c>
      <c r="BM5528" s="191" t="s">
        <v>1881</v>
      </c>
      <c r="BN5528" s="191" t="s">
        <v>1270</v>
      </c>
      <c r="BO5528" s="191" t="s">
        <v>10514</v>
      </c>
      <c r="BU5528" s="191" t="s">
        <v>1881</v>
      </c>
      <c r="BV5528" s="191" t="s">
        <v>1270</v>
      </c>
      <c r="BW5528" s="191" t="s">
        <v>10514</v>
      </c>
    </row>
    <row r="5529" spans="51:75" x14ac:dyDescent="0.3">
      <c r="AY5529" s="251" t="e">
        <f>VLOOKUP(C5529,#REF!, 2,FALSE)</f>
        <v>#REF!</v>
      </c>
      <c r="BM5529" s="191" t="s">
        <v>10515</v>
      </c>
      <c r="BN5529" s="191" t="s">
        <v>624</v>
      </c>
      <c r="BO5529" s="191" t="s">
        <v>10516</v>
      </c>
      <c r="BU5529" s="191" t="s">
        <v>10515</v>
      </c>
      <c r="BV5529" s="191" t="s">
        <v>624</v>
      </c>
      <c r="BW5529" s="191" t="s">
        <v>10516</v>
      </c>
    </row>
    <row r="5530" spans="51:75" x14ac:dyDescent="0.3">
      <c r="AY5530" s="251" t="e">
        <f>VLOOKUP(C5530,#REF!, 2,FALSE)</f>
        <v>#REF!</v>
      </c>
      <c r="BM5530" s="191" t="s">
        <v>10517</v>
      </c>
      <c r="BN5530" s="191" t="s">
        <v>668</v>
      </c>
      <c r="BO5530" s="191" t="s">
        <v>1407</v>
      </c>
      <c r="BU5530" s="191" t="s">
        <v>10517</v>
      </c>
      <c r="BV5530" s="191" t="s">
        <v>668</v>
      </c>
      <c r="BW5530" s="191" t="s">
        <v>1407</v>
      </c>
    </row>
    <row r="5531" spans="51:75" x14ac:dyDescent="0.3">
      <c r="AY5531" s="251" t="e">
        <f>VLOOKUP(C5531,#REF!, 2,FALSE)</f>
        <v>#REF!</v>
      </c>
      <c r="BM5531" s="191" t="s">
        <v>10518</v>
      </c>
      <c r="BN5531" s="191" t="s">
        <v>662</v>
      </c>
      <c r="BO5531" s="191" t="s">
        <v>9473</v>
      </c>
      <c r="BU5531" s="191" t="s">
        <v>10518</v>
      </c>
      <c r="BV5531" s="191" t="s">
        <v>662</v>
      </c>
      <c r="BW5531" s="191" t="s">
        <v>9473</v>
      </c>
    </row>
    <row r="5532" spans="51:75" x14ac:dyDescent="0.3">
      <c r="AY5532" s="251" t="e">
        <f>VLOOKUP(C5532,#REF!, 2,FALSE)</f>
        <v>#REF!</v>
      </c>
      <c r="BM5532" s="191" t="s">
        <v>10519</v>
      </c>
      <c r="BN5532" s="191" t="s">
        <v>617</v>
      </c>
      <c r="BO5532" s="191" t="s">
        <v>10520</v>
      </c>
      <c r="BU5532" s="191" t="s">
        <v>10519</v>
      </c>
      <c r="BV5532" s="191" t="s">
        <v>617</v>
      </c>
      <c r="BW5532" s="191" t="s">
        <v>10520</v>
      </c>
    </row>
    <row r="5533" spans="51:75" x14ac:dyDescent="0.3">
      <c r="AY5533" s="251" t="e">
        <f>VLOOKUP(C5533,#REF!, 2,FALSE)</f>
        <v>#REF!</v>
      </c>
      <c r="BM5533" s="191" t="s">
        <v>10521</v>
      </c>
      <c r="BN5533" s="191" t="s">
        <v>842</v>
      </c>
      <c r="BO5533" s="191" t="s">
        <v>7500</v>
      </c>
      <c r="BU5533" s="191" t="s">
        <v>10521</v>
      </c>
      <c r="BV5533" s="191" t="s">
        <v>842</v>
      </c>
      <c r="BW5533" s="191" t="s">
        <v>7500</v>
      </c>
    </row>
    <row r="5534" spans="51:75" x14ac:dyDescent="0.3">
      <c r="AY5534" s="251" t="e">
        <f>VLOOKUP(C5534,#REF!, 2,FALSE)</f>
        <v>#REF!</v>
      </c>
      <c r="BM5534" s="191" t="s">
        <v>1882</v>
      </c>
      <c r="BN5534" s="191" t="s">
        <v>670</v>
      </c>
      <c r="BO5534" s="191" t="s">
        <v>3257</v>
      </c>
      <c r="BU5534" s="191" t="s">
        <v>1882</v>
      </c>
      <c r="BV5534" s="191" t="s">
        <v>670</v>
      </c>
      <c r="BW5534" s="191" t="s">
        <v>3257</v>
      </c>
    </row>
    <row r="5535" spans="51:75" x14ac:dyDescent="0.3">
      <c r="AY5535" s="251" t="e">
        <f>VLOOKUP(C5535,#REF!, 2,FALSE)</f>
        <v>#REF!</v>
      </c>
      <c r="BM5535" s="191" t="s">
        <v>1883</v>
      </c>
      <c r="BN5535" s="191" t="s">
        <v>863</v>
      </c>
      <c r="BO5535" s="191" t="s">
        <v>2879</v>
      </c>
      <c r="BU5535" s="191" t="s">
        <v>1883</v>
      </c>
      <c r="BV5535" s="191" t="s">
        <v>863</v>
      </c>
      <c r="BW5535" s="191" t="s">
        <v>2879</v>
      </c>
    </row>
    <row r="5536" spans="51:75" x14ac:dyDescent="0.3">
      <c r="AY5536" s="251" t="e">
        <f>VLOOKUP(C5536,#REF!, 2,FALSE)</f>
        <v>#REF!</v>
      </c>
      <c r="BM5536" s="191" t="s">
        <v>1884</v>
      </c>
      <c r="BN5536" s="191" t="s">
        <v>629</v>
      </c>
      <c r="BO5536" s="191" t="s">
        <v>864</v>
      </c>
      <c r="BU5536" s="191" t="s">
        <v>1884</v>
      </c>
      <c r="BV5536" s="191" t="s">
        <v>629</v>
      </c>
      <c r="BW5536" s="191" t="s">
        <v>864</v>
      </c>
    </row>
    <row r="5537" spans="51:75" x14ac:dyDescent="0.3">
      <c r="AY5537" s="251" t="e">
        <f>VLOOKUP(C5537,#REF!, 2,FALSE)</f>
        <v>#REF!</v>
      </c>
      <c r="BM5537" s="191" t="s">
        <v>1885</v>
      </c>
      <c r="BN5537" s="191" t="s">
        <v>3253</v>
      </c>
      <c r="BO5537" s="191" t="s">
        <v>10522</v>
      </c>
      <c r="BU5537" s="191" t="s">
        <v>1885</v>
      </c>
      <c r="BV5537" s="191" t="s">
        <v>3253</v>
      </c>
      <c r="BW5537" s="191" t="s">
        <v>10522</v>
      </c>
    </row>
    <row r="5538" spans="51:75" x14ac:dyDescent="0.3">
      <c r="AY5538" s="251" t="e">
        <f>VLOOKUP(C5538,#REF!, 2,FALSE)</f>
        <v>#REF!</v>
      </c>
      <c r="BM5538" s="191" t="s">
        <v>10523</v>
      </c>
      <c r="BN5538" s="191" t="s">
        <v>1343</v>
      </c>
      <c r="BO5538" s="191" t="s">
        <v>1388</v>
      </c>
      <c r="BU5538" s="191" t="s">
        <v>10523</v>
      </c>
      <c r="BV5538" s="191" t="s">
        <v>1343</v>
      </c>
      <c r="BW5538" s="191" t="s">
        <v>1388</v>
      </c>
    </row>
    <row r="5539" spans="51:75" x14ac:dyDescent="0.3">
      <c r="AY5539" s="251" t="e">
        <f>VLOOKUP(C5539,#REF!, 2,FALSE)</f>
        <v>#REF!</v>
      </c>
      <c r="BM5539" s="191" t="s">
        <v>1886</v>
      </c>
      <c r="BN5539" s="191" t="s">
        <v>3203</v>
      </c>
      <c r="BO5539" s="191" t="s">
        <v>10524</v>
      </c>
      <c r="BU5539" s="191" t="s">
        <v>1886</v>
      </c>
      <c r="BV5539" s="191" t="s">
        <v>3203</v>
      </c>
      <c r="BW5539" s="191" t="s">
        <v>10524</v>
      </c>
    </row>
    <row r="5540" spans="51:75" x14ac:dyDescent="0.3">
      <c r="AY5540" s="251" t="e">
        <f>VLOOKUP(C5540,#REF!, 2,FALSE)</f>
        <v>#REF!</v>
      </c>
      <c r="BM5540" s="191" t="s">
        <v>10525</v>
      </c>
      <c r="BN5540" s="191" t="s">
        <v>863</v>
      </c>
      <c r="BO5540" s="191" t="s">
        <v>10526</v>
      </c>
      <c r="BU5540" s="191" t="s">
        <v>10525</v>
      </c>
      <c r="BV5540" s="191" t="s">
        <v>863</v>
      </c>
      <c r="BW5540" s="191" t="s">
        <v>10526</v>
      </c>
    </row>
    <row r="5541" spans="51:75" x14ac:dyDescent="0.3">
      <c r="AY5541" s="251" t="e">
        <f>VLOOKUP(C5541,#REF!, 2,FALSE)</f>
        <v>#REF!</v>
      </c>
      <c r="BM5541" s="191" t="s">
        <v>10527</v>
      </c>
      <c r="BN5541" s="191" t="s">
        <v>3046</v>
      </c>
      <c r="BO5541" s="191" t="s">
        <v>4797</v>
      </c>
      <c r="BU5541" s="191" t="s">
        <v>10527</v>
      </c>
      <c r="BV5541" s="191" t="s">
        <v>3046</v>
      </c>
      <c r="BW5541" s="191" t="s">
        <v>4797</v>
      </c>
    </row>
    <row r="5542" spans="51:75" x14ac:dyDescent="0.3">
      <c r="AY5542" s="251" t="e">
        <f>VLOOKUP(C5542,#REF!, 2,FALSE)</f>
        <v>#REF!</v>
      </c>
      <c r="BM5542" s="191" t="s">
        <v>10528</v>
      </c>
      <c r="BN5542" s="191" t="s">
        <v>3253</v>
      </c>
      <c r="BO5542" s="191" t="s">
        <v>10529</v>
      </c>
      <c r="BU5542" s="191" t="s">
        <v>10528</v>
      </c>
      <c r="BV5542" s="191" t="s">
        <v>3253</v>
      </c>
      <c r="BW5542" s="191" t="s">
        <v>10529</v>
      </c>
    </row>
    <row r="5543" spans="51:75" x14ac:dyDescent="0.3">
      <c r="AY5543" s="251" t="e">
        <f>VLOOKUP(C5543,#REF!, 2,FALSE)</f>
        <v>#REF!</v>
      </c>
      <c r="BM5543" s="191" t="s">
        <v>10530</v>
      </c>
      <c r="BN5543" s="191" t="s">
        <v>3046</v>
      </c>
      <c r="BO5543" s="191" t="s">
        <v>10531</v>
      </c>
      <c r="BU5543" s="191" t="s">
        <v>10530</v>
      </c>
      <c r="BV5543" s="191" t="s">
        <v>3046</v>
      </c>
      <c r="BW5543" s="191" t="s">
        <v>10531</v>
      </c>
    </row>
    <row r="5544" spans="51:75" x14ac:dyDescent="0.3">
      <c r="AY5544" s="251" t="e">
        <f>VLOOKUP(C5544,#REF!, 2,FALSE)</f>
        <v>#REF!</v>
      </c>
      <c r="BM5544" s="191" t="s">
        <v>10532</v>
      </c>
      <c r="BN5544" s="191" t="s">
        <v>3203</v>
      </c>
      <c r="BO5544" s="191" t="s">
        <v>10533</v>
      </c>
      <c r="BU5544" s="191" t="s">
        <v>10532</v>
      </c>
      <c r="BV5544" s="191" t="s">
        <v>3203</v>
      </c>
      <c r="BW5544" s="191" t="s">
        <v>10533</v>
      </c>
    </row>
    <row r="5545" spans="51:75" x14ac:dyDescent="0.3">
      <c r="AY5545" s="251" t="e">
        <f>VLOOKUP(C5545,#REF!, 2,FALSE)</f>
        <v>#REF!</v>
      </c>
      <c r="BM5545" s="191" t="s">
        <v>10534</v>
      </c>
      <c r="BN5545" s="191" t="s">
        <v>3006</v>
      </c>
      <c r="BO5545" s="191" t="s">
        <v>5379</v>
      </c>
      <c r="BU5545" s="191" t="s">
        <v>10534</v>
      </c>
      <c r="BV5545" s="191" t="s">
        <v>3006</v>
      </c>
      <c r="BW5545" s="191" t="s">
        <v>5379</v>
      </c>
    </row>
    <row r="5546" spans="51:75" x14ac:dyDescent="0.3">
      <c r="AY5546" s="251" t="e">
        <f>VLOOKUP(C5546,#REF!, 2,FALSE)</f>
        <v>#REF!</v>
      </c>
      <c r="BM5546" s="191" t="s">
        <v>10535</v>
      </c>
      <c r="BN5546" s="191" t="s">
        <v>3006</v>
      </c>
      <c r="BO5546" s="191" t="s">
        <v>2984</v>
      </c>
      <c r="BU5546" s="191" t="s">
        <v>10535</v>
      </c>
      <c r="BV5546" s="191" t="s">
        <v>3006</v>
      </c>
      <c r="BW5546" s="191" t="s">
        <v>2984</v>
      </c>
    </row>
    <row r="5547" spans="51:75" x14ac:dyDescent="0.3">
      <c r="AY5547" s="251" t="e">
        <f>VLOOKUP(C5547,#REF!, 2,FALSE)</f>
        <v>#REF!</v>
      </c>
      <c r="BM5547" s="191" t="s">
        <v>10536</v>
      </c>
      <c r="BN5547" s="191" t="s">
        <v>732</v>
      </c>
      <c r="BO5547" s="191" t="s">
        <v>10537</v>
      </c>
      <c r="BU5547" s="191" t="s">
        <v>10536</v>
      </c>
      <c r="BV5547" s="191" t="s">
        <v>732</v>
      </c>
      <c r="BW5547" s="191" t="s">
        <v>10537</v>
      </c>
    </row>
    <row r="5548" spans="51:75" x14ac:dyDescent="0.3">
      <c r="AY5548" s="251" t="e">
        <f>VLOOKUP(C5548,#REF!, 2,FALSE)</f>
        <v>#REF!</v>
      </c>
      <c r="BM5548" s="191" t="s">
        <v>1887</v>
      </c>
      <c r="BN5548" s="191" t="s">
        <v>732</v>
      </c>
      <c r="BO5548" s="191" t="s">
        <v>1020</v>
      </c>
      <c r="BU5548" s="191" t="s">
        <v>1887</v>
      </c>
      <c r="BV5548" s="191" t="s">
        <v>732</v>
      </c>
      <c r="BW5548" s="191" t="s">
        <v>1020</v>
      </c>
    </row>
    <row r="5549" spans="51:75" x14ac:dyDescent="0.3">
      <c r="AY5549" s="251" t="e">
        <f>VLOOKUP(C5549,#REF!, 2,FALSE)</f>
        <v>#REF!</v>
      </c>
      <c r="BM5549" s="191" t="s">
        <v>10539</v>
      </c>
      <c r="BN5549" s="191" t="s">
        <v>638</v>
      </c>
      <c r="BO5549" s="191" t="s">
        <v>2984</v>
      </c>
      <c r="BU5549" s="191" t="s">
        <v>10539</v>
      </c>
      <c r="BV5549" s="191" t="s">
        <v>638</v>
      </c>
      <c r="BW5549" s="191" t="s">
        <v>2984</v>
      </c>
    </row>
    <row r="5550" spans="51:75" x14ac:dyDescent="0.3">
      <c r="AY5550" s="251" t="e">
        <f>VLOOKUP(C5550,#REF!, 2,FALSE)</f>
        <v>#REF!</v>
      </c>
      <c r="BM5550" s="191" t="s">
        <v>10540</v>
      </c>
      <c r="BN5550" s="191" t="s">
        <v>779</v>
      </c>
      <c r="BO5550" s="191" t="s">
        <v>945</v>
      </c>
      <c r="BU5550" s="191" t="s">
        <v>10540</v>
      </c>
      <c r="BV5550" s="191" t="s">
        <v>779</v>
      </c>
      <c r="BW5550" s="191" t="s">
        <v>945</v>
      </c>
    </row>
    <row r="5551" spans="51:75" x14ac:dyDescent="0.3">
      <c r="AY5551" s="251" t="e">
        <f>VLOOKUP(C5551,#REF!, 2,FALSE)</f>
        <v>#REF!</v>
      </c>
      <c r="BM5551" s="191" t="s">
        <v>10541</v>
      </c>
      <c r="BN5551" s="191" t="s">
        <v>704</v>
      </c>
      <c r="BO5551" s="191" t="s">
        <v>10542</v>
      </c>
      <c r="BU5551" s="191" t="s">
        <v>10541</v>
      </c>
      <c r="BV5551" s="191" t="s">
        <v>704</v>
      </c>
      <c r="BW5551" s="191" t="s">
        <v>10542</v>
      </c>
    </row>
    <row r="5552" spans="51:75" x14ac:dyDescent="0.3">
      <c r="AY5552" s="251" t="e">
        <f>VLOOKUP(C5552,#REF!, 2,FALSE)</f>
        <v>#REF!</v>
      </c>
      <c r="BM5552" s="191" t="s">
        <v>10543</v>
      </c>
      <c r="BN5552" s="191" t="s">
        <v>3003</v>
      </c>
      <c r="BO5552" s="191" t="s">
        <v>10544</v>
      </c>
      <c r="BU5552" s="191" t="s">
        <v>10543</v>
      </c>
      <c r="BV5552" s="191" t="s">
        <v>3003</v>
      </c>
      <c r="BW5552" s="191" t="s">
        <v>10544</v>
      </c>
    </row>
    <row r="5553" spans="51:75" x14ac:dyDescent="0.3">
      <c r="AY5553" s="251" t="e">
        <f>VLOOKUP(C5553,#REF!, 2,FALSE)</f>
        <v>#REF!</v>
      </c>
      <c r="BM5553" s="191" t="s">
        <v>10545</v>
      </c>
      <c r="BN5553" s="191" t="s">
        <v>2980</v>
      </c>
      <c r="BO5553" s="191" t="s">
        <v>10546</v>
      </c>
      <c r="BU5553" s="191" t="s">
        <v>10545</v>
      </c>
      <c r="BV5553" s="191" t="s">
        <v>2980</v>
      </c>
      <c r="BW5553" s="191" t="s">
        <v>10546</v>
      </c>
    </row>
    <row r="5554" spans="51:75" x14ac:dyDescent="0.3">
      <c r="AY5554" s="251" t="e">
        <f>VLOOKUP(C5554,#REF!, 2,FALSE)</f>
        <v>#REF!</v>
      </c>
      <c r="BM5554" s="191" t="s">
        <v>10547</v>
      </c>
      <c r="BN5554" s="191" t="s">
        <v>3003</v>
      </c>
      <c r="BO5554" s="191" t="s">
        <v>848</v>
      </c>
      <c r="BU5554" s="191" t="s">
        <v>10547</v>
      </c>
      <c r="BV5554" s="191" t="s">
        <v>3003</v>
      </c>
      <c r="BW5554" s="191" t="s">
        <v>848</v>
      </c>
    </row>
    <row r="5555" spans="51:75" x14ac:dyDescent="0.3">
      <c r="AY5555" s="251" t="e">
        <f>VLOOKUP(C5555,#REF!, 2,FALSE)</f>
        <v>#REF!</v>
      </c>
      <c r="BM5555" s="191" t="s">
        <v>10549</v>
      </c>
      <c r="BN5555" s="191" t="s">
        <v>704</v>
      </c>
      <c r="BO5555" s="191" t="s">
        <v>2984</v>
      </c>
      <c r="BU5555" s="191" t="s">
        <v>10549</v>
      </c>
      <c r="BV5555" s="191" t="s">
        <v>704</v>
      </c>
      <c r="BW5555" s="191" t="s">
        <v>2984</v>
      </c>
    </row>
    <row r="5556" spans="51:75" x14ac:dyDescent="0.3">
      <c r="AY5556" s="251" t="e">
        <f>VLOOKUP(C5556,#REF!, 2,FALSE)</f>
        <v>#REF!</v>
      </c>
      <c r="BM5556" s="191" t="s">
        <v>10550</v>
      </c>
      <c r="BN5556" s="191" t="s">
        <v>638</v>
      </c>
      <c r="BO5556" s="191" t="s">
        <v>2984</v>
      </c>
      <c r="BU5556" s="191" t="s">
        <v>10550</v>
      </c>
      <c r="BV5556" s="191" t="s">
        <v>638</v>
      </c>
      <c r="BW5556" s="191" t="s">
        <v>2984</v>
      </c>
    </row>
    <row r="5557" spans="51:75" x14ac:dyDescent="0.3">
      <c r="AY5557" s="251" t="e">
        <f>VLOOKUP(C5557,#REF!, 2,FALSE)</f>
        <v>#REF!</v>
      </c>
      <c r="BM5557" s="191" t="s">
        <v>10551</v>
      </c>
      <c r="BN5557" s="191" t="s">
        <v>638</v>
      </c>
      <c r="BO5557" s="191" t="s">
        <v>2984</v>
      </c>
      <c r="BU5557" s="191" t="s">
        <v>10551</v>
      </c>
      <c r="BV5557" s="191" t="s">
        <v>638</v>
      </c>
      <c r="BW5557" s="191" t="s">
        <v>2984</v>
      </c>
    </row>
    <row r="5558" spans="51:75" x14ac:dyDescent="0.3">
      <c r="AY5558" s="251" t="e">
        <f>VLOOKUP(C5558,#REF!, 2,FALSE)</f>
        <v>#REF!</v>
      </c>
      <c r="BM5558" s="191" t="s">
        <v>10553</v>
      </c>
      <c r="BN5558" s="191" t="s">
        <v>3253</v>
      </c>
      <c r="BO5558" s="191" t="s">
        <v>2984</v>
      </c>
      <c r="BU5558" s="191" t="s">
        <v>10553</v>
      </c>
      <c r="BV5558" s="191" t="s">
        <v>3253</v>
      </c>
      <c r="BW5558" s="191" t="s">
        <v>2984</v>
      </c>
    </row>
    <row r="5559" spans="51:75" x14ac:dyDescent="0.3">
      <c r="AY5559" s="251" t="e">
        <f>VLOOKUP(C5559,#REF!, 2,FALSE)</f>
        <v>#REF!</v>
      </c>
      <c r="BM5559" s="191" t="s">
        <v>10555</v>
      </c>
      <c r="BN5559" s="191" t="s">
        <v>3253</v>
      </c>
      <c r="BO5559" s="191" t="s">
        <v>2984</v>
      </c>
      <c r="BU5559" s="191" t="s">
        <v>10555</v>
      </c>
      <c r="BV5559" s="191" t="s">
        <v>3253</v>
      </c>
      <c r="BW5559" s="191" t="s">
        <v>2984</v>
      </c>
    </row>
    <row r="5560" spans="51:75" x14ac:dyDescent="0.3">
      <c r="AY5560" s="251" t="e">
        <f>VLOOKUP(C5560,#REF!, 2,FALSE)</f>
        <v>#REF!</v>
      </c>
      <c r="BM5560" s="191" t="s">
        <v>10556</v>
      </c>
      <c r="BN5560" s="191" t="s">
        <v>3253</v>
      </c>
      <c r="BO5560" s="191" t="s">
        <v>2984</v>
      </c>
      <c r="BU5560" s="191" t="s">
        <v>10556</v>
      </c>
      <c r="BV5560" s="191" t="s">
        <v>3253</v>
      </c>
      <c r="BW5560" s="191" t="s">
        <v>2984</v>
      </c>
    </row>
    <row r="5561" spans="51:75" x14ac:dyDescent="0.3">
      <c r="AY5561" s="251" t="e">
        <f>VLOOKUP(C5561,#REF!, 2,FALSE)</f>
        <v>#REF!</v>
      </c>
      <c r="BM5561" s="191" t="s">
        <v>10557</v>
      </c>
      <c r="BN5561" s="191" t="s">
        <v>662</v>
      </c>
      <c r="BO5561" s="191" t="s">
        <v>3231</v>
      </c>
      <c r="BU5561" s="191" t="s">
        <v>10557</v>
      </c>
      <c r="BV5561" s="191" t="s">
        <v>662</v>
      </c>
      <c r="BW5561" s="191" t="s">
        <v>3231</v>
      </c>
    </row>
    <row r="5562" spans="51:75" x14ac:dyDescent="0.3">
      <c r="AY5562" s="251" t="e">
        <f>VLOOKUP(C5562,#REF!, 2,FALSE)</f>
        <v>#REF!</v>
      </c>
      <c r="BM5562" s="191" t="s">
        <v>10558</v>
      </c>
      <c r="BN5562" s="191" t="s">
        <v>1014</v>
      </c>
      <c r="BO5562" s="191" t="s">
        <v>2984</v>
      </c>
      <c r="BU5562" s="191" t="s">
        <v>10558</v>
      </c>
      <c r="BV5562" s="191" t="s">
        <v>1014</v>
      </c>
      <c r="BW5562" s="191" t="s">
        <v>2984</v>
      </c>
    </row>
    <row r="5563" spans="51:75" x14ac:dyDescent="0.3">
      <c r="AY5563" s="251" t="e">
        <f>VLOOKUP(C5563,#REF!, 2,FALSE)</f>
        <v>#REF!</v>
      </c>
      <c r="BM5563" s="191" t="s">
        <v>10559</v>
      </c>
      <c r="BN5563" s="191" t="s">
        <v>3046</v>
      </c>
      <c r="BO5563" s="191" t="s">
        <v>8234</v>
      </c>
      <c r="BU5563" s="191" t="s">
        <v>10559</v>
      </c>
      <c r="BV5563" s="191" t="s">
        <v>3046</v>
      </c>
      <c r="BW5563" s="191" t="s">
        <v>8234</v>
      </c>
    </row>
    <row r="5564" spans="51:75" x14ac:dyDescent="0.3">
      <c r="AY5564" s="251" t="e">
        <f>VLOOKUP(C5564,#REF!, 2,FALSE)</f>
        <v>#REF!</v>
      </c>
      <c r="BM5564" s="191" t="s">
        <v>10560</v>
      </c>
      <c r="BN5564" s="191" t="s">
        <v>667</v>
      </c>
      <c r="BO5564" s="191" t="s">
        <v>1905</v>
      </c>
      <c r="BU5564" s="191" t="s">
        <v>10560</v>
      </c>
      <c r="BV5564" s="191" t="s">
        <v>667</v>
      </c>
      <c r="BW5564" s="191" t="s">
        <v>1905</v>
      </c>
    </row>
    <row r="5565" spans="51:75" x14ac:dyDescent="0.3">
      <c r="AY5565" s="251" t="e">
        <f>VLOOKUP(C5565,#REF!, 2,FALSE)</f>
        <v>#REF!</v>
      </c>
      <c r="BM5565" s="191" t="s">
        <v>10561</v>
      </c>
      <c r="BN5565" s="191" t="s">
        <v>3003</v>
      </c>
      <c r="BO5565" s="191" t="s">
        <v>10562</v>
      </c>
      <c r="BU5565" s="191" t="s">
        <v>10561</v>
      </c>
      <c r="BV5565" s="191" t="s">
        <v>3003</v>
      </c>
      <c r="BW5565" s="191" t="s">
        <v>10562</v>
      </c>
    </row>
    <row r="5566" spans="51:75" x14ac:dyDescent="0.3">
      <c r="AY5566" s="251" t="e">
        <f>VLOOKUP(C5566,#REF!, 2,FALSE)</f>
        <v>#REF!</v>
      </c>
      <c r="BM5566" s="191" t="s">
        <v>10563</v>
      </c>
      <c r="BN5566" s="191" t="s">
        <v>3003</v>
      </c>
      <c r="BO5566" s="191" t="s">
        <v>10564</v>
      </c>
      <c r="BU5566" s="191" t="s">
        <v>10563</v>
      </c>
      <c r="BV5566" s="191" t="s">
        <v>3003</v>
      </c>
      <c r="BW5566" s="191" t="s">
        <v>10564</v>
      </c>
    </row>
    <row r="5567" spans="51:75" x14ac:dyDescent="0.3">
      <c r="AY5567" s="251" t="e">
        <f>VLOOKUP(C5567,#REF!, 2,FALSE)</f>
        <v>#REF!</v>
      </c>
      <c r="BM5567" s="191" t="s">
        <v>10565</v>
      </c>
      <c r="BN5567" s="191" t="s">
        <v>3003</v>
      </c>
      <c r="BO5567" s="191" t="s">
        <v>4110</v>
      </c>
      <c r="BU5567" s="191" t="s">
        <v>10565</v>
      </c>
      <c r="BV5567" s="191" t="s">
        <v>3003</v>
      </c>
      <c r="BW5567" s="191" t="s">
        <v>4110</v>
      </c>
    </row>
    <row r="5568" spans="51:75" x14ac:dyDescent="0.3">
      <c r="AY5568" s="251" t="e">
        <f>VLOOKUP(C5568,#REF!, 2,FALSE)</f>
        <v>#REF!</v>
      </c>
      <c r="BM5568" s="191" t="s">
        <v>10566</v>
      </c>
      <c r="BN5568" s="191" t="s">
        <v>853</v>
      </c>
      <c r="BO5568" s="191" t="s">
        <v>718</v>
      </c>
      <c r="BU5568" s="191" t="s">
        <v>10566</v>
      </c>
      <c r="BV5568" s="191" t="s">
        <v>853</v>
      </c>
      <c r="BW5568" s="191" t="s">
        <v>718</v>
      </c>
    </row>
    <row r="5569" spans="51:75" x14ac:dyDescent="0.3">
      <c r="AY5569" s="251" t="e">
        <f>VLOOKUP(C5569,#REF!, 2,FALSE)</f>
        <v>#REF!</v>
      </c>
      <c r="BM5569" s="191" t="s">
        <v>10567</v>
      </c>
      <c r="BN5569" s="191" t="s">
        <v>3003</v>
      </c>
      <c r="BO5569" s="191" t="s">
        <v>2984</v>
      </c>
      <c r="BU5569" s="191" t="s">
        <v>10567</v>
      </c>
      <c r="BV5569" s="191" t="s">
        <v>3003</v>
      </c>
      <c r="BW5569" s="191" t="s">
        <v>2984</v>
      </c>
    </row>
    <row r="5570" spans="51:75" x14ac:dyDescent="0.3">
      <c r="AY5570" s="251" t="e">
        <f>VLOOKUP(C5570,#REF!, 2,FALSE)</f>
        <v>#REF!</v>
      </c>
      <c r="BM5570" s="191" t="s">
        <v>10568</v>
      </c>
      <c r="BN5570" s="191" t="s">
        <v>781</v>
      </c>
      <c r="BO5570" s="191" t="s">
        <v>710</v>
      </c>
      <c r="BU5570" s="191" t="s">
        <v>10568</v>
      </c>
      <c r="BV5570" s="191" t="s">
        <v>781</v>
      </c>
      <c r="BW5570" s="191" t="s">
        <v>710</v>
      </c>
    </row>
    <row r="5571" spans="51:75" x14ac:dyDescent="0.3">
      <c r="AY5571" s="251" t="e">
        <f>VLOOKUP(C5571,#REF!, 2,FALSE)</f>
        <v>#REF!</v>
      </c>
      <c r="BM5571" s="191" t="s">
        <v>10569</v>
      </c>
      <c r="BN5571" s="191" t="s">
        <v>3003</v>
      </c>
      <c r="BO5571" s="191" t="s">
        <v>2984</v>
      </c>
      <c r="BU5571" s="191" t="s">
        <v>10569</v>
      </c>
      <c r="BV5571" s="191" t="s">
        <v>3003</v>
      </c>
      <c r="BW5571" s="191" t="s">
        <v>2984</v>
      </c>
    </row>
    <row r="5572" spans="51:75" x14ac:dyDescent="0.3">
      <c r="AY5572" s="251" t="e">
        <f>VLOOKUP(C5572,#REF!, 2,FALSE)</f>
        <v>#REF!</v>
      </c>
      <c r="BM5572" s="191" t="s">
        <v>10571</v>
      </c>
      <c r="BN5572" s="191" t="s">
        <v>3253</v>
      </c>
      <c r="BO5572" s="191" t="s">
        <v>2984</v>
      </c>
      <c r="BU5572" s="191" t="s">
        <v>10571</v>
      </c>
      <c r="BV5572" s="191" t="s">
        <v>3253</v>
      </c>
      <c r="BW5572" s="191" t="s">
        <v>2984</v>
      </c>
    </row>
    <row r="5573" spans="51:75" x14ac:dyDescent="0.3">
      <c r="AY5573" s="251" t="e">
        <f>VLOOKUP(C5573,#REF!, 2,FALSE)</f>
        <v>#REF!</v>
      </c>
      <c r="BM5573" s="191" t="s">
        <v>10572</v>
      </c>
      <c r="BN5573" s="191" t="s">
        <v>737</v>
      </c>
      <c r="BO5573" s="191" t="s">
        <v>2984</v>
      </c>
      <c r="BU5573" s="191" t="s">
        <v>10572</v>
      </c>
      <c r="BV5573" s="191" t="s">
        <v>737</v>
      </c>
      <c r="BW5573" s="191" t="s">
        <v>2984</v>
      </c>
    </row>
    <row r="5574" spans="51:75" x14ac:dyDescent="0.3">
      <c r="AY5574" s="251" t="e">
        <f>VLOOKUP(C5574,#REF!, 2,FALSE)</f>
        <v>#REF!</v>
      </c>
      <c r="BM5574" s="191" t="s">
        <v>10573</v>
      </c>
      <c r="BN5574" s="191" t="s">
        <v>737</v>
      </c>
      <c r="BO5574" s="191" t="s">
        <v>2984</v>
      </c>
      <c r="BU5574" s="191" t="s">
        <v>10573</v>
      </c>
      <c r="BV5574" s="191" t="s">
        <v>737</v>
      </c>
      <c r="BW5574" s="191" t="s">
        <v>2984</v>
      </c>
    </row>
    <row r="5575" spans="51:75" x14ac:dyDescent="0.3">
      <c r="AY5575" s="251" t="e">
        <f>VLOOKUP(C5575,#REF!, 2,FALSE)</f>
        <v>#REF!</v>
      </c>
      <c r="BM5575" s="191" t="s">
        <v>10574</v>
      </c>
      <c r="BN5575" s="191" t="s">
        <v>1343</v>
      </c>
      <c r="BO5575" s="191" t="s">
        <v>9328</v>
      </c>
      <c r="BU5575" s="191" t="s">
        <v>10574</v>
      </c>
      <c r="BV5575" s="191" t="s">
        <v>1343</v>
      </c>
      <c r="BW5575" s="191" t="s">
        <v>9328</v>
      </c>
    </row>
    <row r="5576" spans="51:75" x14ac:dyDescent="0.3">
      <c r="AY5576" s="251" t="e">
        <f>VLOOKUP(C5576,#REF!, 2,FALSE)</f>
        <v>#REF!</v>
      </c>
      <c r="BM5576" s="191" t="s">
        <v>1888</v>
      </c>
      <c r="BN5576" s="191" t="s">
        <v>640</v>
      </c>
      <c r="BO5576" s="191" t="s">
        <v>771</v>
      </c>
      <c r="BU5576" s="191" t="s">
        <v>1888</v>
      </c>
      <c r="BV5576" s="191" t="s">
        <v>640</v>
      </c>
      <c r="BW5576" s="191" t="s">
        <v>771</v>
      </c>
    </row>
    <row r="5577" spans="51:75" x14ac:dyDescent="0.3">
      <c r="AY5577" s="251" t="e">
        <f>VLOOKUP(C5577,#REF!, 2,FALSE)</f>
        <v>#REF!</v>
      </c>
      <c r="BM5577" s="191" t="s">
        <v>1889</v>
      </c>
      <c r="BN5577" s="191" t="s">
        <v>3088</v>
      </c>
      <c r="BO5577" s="191" t="s">
        <v>7222</v>
      </c>
      <c r="BU5577" s="191" t="s">
        <v>1889</v>
      </c>
      <c r="BV5577" s="191" t="s">
        <v>3088</v>
      </c>
      <c r="BW5577" s="191" t="s">
        <v>7222</v>
      </c>
    </row>
    <row r="5578" spans="51:75" x14ac:dyDescent="0.3">
      <c r="AY5578" s="251" t="e">
        <f>VLOOKUP(C5578,#REF!, 2,FALSE)</f>
        <v>#REF!</v>
      </c>
      <c r="BM5578" s="191" t="s">
        <v>1890</v>
      </c>
      <c r="BN5578" s="191" t="s">
        <v>3253</v>
      </c>
      <c r="BO5578" s="191" t="s">
        <v>4465</v>
      </c>
      <c r="BU5578" s="191" t="s">
        <v>1890</v>
      </c>
      <c r="BV5578" s="191" t="s">
        <v>3253</v>
      </c>
      <c r="BW5578" s="191" t="s">
        <v>4465</v>
      </c>
    </row>
    <row r="5579" spans="51:75" x14ac:dyDescent="0.3">
      <c r="AY5579" s="251" t="e">
        <f>VLOOKUP(C5579,#REF!, 2,FALSE)</f>
        <v>#REF!</v>
      </c>
      <c r="BM5579" s="191" t="s">
        <v>10575</v>
      </c>
      <c r="BN5579" s="191" t="s">
        <v>3203</v>
      </c>
      <c r="BO5579" s="191" t="s">
        <v>3471</v>
      </c>
      <c r="BU5579" s="191" t="s">
        <v>10575</v>
      </c>
      <c r="BV5579" s="191" t="s">
        <v>3203</v>
      </c>
      <c r="BW5579" s="191" t="s">
        <v>3471</v>
      </c>
    </row>
    <row r="5580" spans="51:75" x14ac:dyDescent="0.3">
      <c r="AY5580" s="251" t="e">
        <f>VLOOKUP(C5580,#REF!, 2,FALSE)</f>
        <v>#REF!</v>
      </c>
      <c r="BM5580" s="191" t="s">
        <v>10576</v>
      </c>
      <c r="BN5580" s="191" t="s">
        <v>8624</v>
      </c>
      <c r="BO5580" s="191" t="s">
        <v>8657</v>
      </c>
      <c r="BU5580" s="191" t="s">
        <v>10576</v>
      </c>
      <c r="BV5580" s="191" t="s">
        <v>8624</v>
      </c>
      <c r="BW5580" s="191" t="s">
        <v>8657</v>
      </c>
    </row>
    <row r="5581" spans="51:75" x14ac:dyDescent="0.3">
      <c r="AY5581" s="251" t="e">
        <f>VLOOKUP(C5581,#REF!, 2,FALSE)</f>
        <v>#REF!</v>
      </c>
      <c r="BM5581" s="191" t="s">
        <v>1891</v>
      </c>
      <c r="BN5581" s="191" t="s">
        <v>3253</v>
      </c>
      <c r="BO5581" s="191" t="s">
        <v>10577</v>
      </c>
      <c r="BU5581" s="191" t="s">
        <v>1891</v>
      </c>
      <c r="BV5581" s="191" t="s">
        <v>3253</v>
      </c>
      <c r="BW5581" s="191" t="s">
        <v>10577</v>
      </c>
    </row>
    <row r="5582" spans="51:75" x14ac:dyDescent="0.3">
      <c r="AY5582" s="251" t="e">
        <f>VLOOKUP(C5582,#REF!, 2,FALSE)</f>
        <v>#REF!</v>
      </c>
      <c r="BM5582" s="191" t="s">
        <v>358</v>
      </c>
      <c r="BN5582" s="191" t="s">
        <v>16989</v>
      </c>
      <c r="BO5582" s="191" t="s">
        <v>10578</v>
      </c>
      <c r="BU5582" s="191" t="s">
        <v>358</v>
      </c>
      <c r="BV5582" s="191" t="s">
        <v>16989</v>
      </c>
      <c r="BW5582" s="191" t="s">
        <v>10578</v>
      </c>
    </row>
    <row r="5583" spans="51:75" x14ac:dyDescent="0.3">
      <c r="AY5583" s="251" t="e">
        <f>VLOOKUP(C5583,#REF!, 2,FALSE)</f>
        <v>#REF!</v>
      </c>
      <c r="BM5583" s="191" t="s">
        <v>10579</v>
      </c>
      <c r="BN5583" s="191" t="s">
        <v>788</v>
      </c>
      <c r="BO5583" s="191" t="s">
        <v>7013</v>
      </c>
      <c r="BU5583" s="191" t="s">
        <v>10579</v>
      </c>
      <c r="BV5583" s="191" t="s">
        <v>788</v>
      </c>
      <c r="BW5583" s="191" t="s">
        <v>7013</v>
      </c>
    </row>
    <row r="5584" spans="51:75" x14ac:dyDescent="0.3">
      <c r="AY5584" s="251" t="e">
        <f>VLOOKUP(C5584,#REF!, 2,FALSE)</f>
        <v>#REF!</v>
      </c>
      <c r="BM5584" s="191" t="s">
        <v>1892</v>
      </c>
      <c r="BN5584" s="191" t="s">
        <v>1270</v>
      </c>
      <c r="BO5584" s="191" t="s">
        <v>2458</v>
      </c>
      <c r="BU5584" s="191" t="s">
        <v>1892</v>
      </c>
      <c r="BV5584" s="191" t="s">
        <v>1270</v>
      </c>
      <c r="BW5584" s="191" t="s">
        <v>2458</v>
      </c>
    </row>
    <row r="5585" spans="51:75" x14ac:dyDescent="0.3">
      <c r="AY5585" s="251" t="e">
        <f>VLOOKUP(C5585,#REF!, 2,FALSE)</f>
        <v>#REF!</v>
      </c>
      <c r="BM5585" s="191" t="s">
        <v>10580</v>
      </c>
      <c r="BN5585" s="191" t="s">
        <v>16989</v>
      </c>
      <c r="BO5585" s="191" t="s">
        <v>10581</v>
      </c>
      <c r="BU5585" s="191" t="s">
        <v>10580</v>
      </c>
      <c r="BV5585" s="191" t="s">
        <v>16989</v>
      </c>
      <c r="BW5585" s="191" t="s">
        <v>10581</v>
      </c>
    </row>
    <row r="5586" spans="51:75" x14ac:dyDescent="0.3">
      <c r="AY5586" s="251" t="e">
        <f>VLOOKUP(C5586,#REF!, 2,FALSE)</f>
        <v>#REF!</v>
      </c>
      <c r="BM5586" s="191" t="s">
        <v>1893</v>
      </c>
      <c r="BN5586" s="191" t="s">
        <v>1270</v>
      </c>
      <c r="BO5586" s="191" t="s">
        <v>10582</v>
      </c>
      <c r="BU5586" s="191" t="s">
        <v>1893</v>
      </c>
      <c r="BV5586" s="191" t="s">
        <v>1270</v>
      </c>
      <c r="BW5586" s="191" t="s">
        <v>10582</v>
      </c>
    </row>
    <row r="5587" spans="51:75" x14ac:dyDescent="0.3">
      <c r="AY5587" s="251" t="e">
        <f>VLOOKUP(C5587,#REF!, 2,FALSE)</f>
        <v>#REF!</v>
      </c>
      <c r="BM5587" s="191" t="s">
        <v>1894</v>
      </c>
      <c r="BN5587" s="191" t="s">
        <v>16989</v>
      </c>
      <c r="BO5587" s="191" t="s">
        <v>2933</v>
      </c>
      <c r="BU5587" s="191" t="s">
        <v>1894</v>
      </c>
      <c r="BV5587" s="191" t="s">
        <v>16989</v>
      </c>
      <c r="BW5587" s="191" t="s">
        <v>2933</v>
      </c>
    </row>
    <row r="5588" spans="51:75" x14ac:dyDescent="0.3">
      <c r="AY5588" s="251" t="e">
        <f>VLOOKUP(C5588,#REF!, 2,FALSE)</f>
        <v>#REF!</v>
      </c>
      <c r="BM5588" s="191" t="s">
        <v>10583</v>
      </c>
      <c r="BN5588" s="191" t="s">
        <v>732</v>
      </c>
      <c r="BO5588" s="191" t="s">
        <v>10584</v>
      </c>
      <c r="BU5588" s="191" t="s">
        <v>10583</v>
      </c>
      <c r="BV5588" s="191" t="s">
        <v>732</v>
      </c>
      <c r="BW5588" s="191" t="s">
        <v>10584</v>
      </c>
    </row>
    <row r="5589" spans="51:75" x14ac:dyDescent="0.3">
      <c r="AY5589" s="251" t="e">
        <f>VLOOKUP(C5589,#REF!, 2,FALSE)</f>
        <v>#REF!</v>
      </c>
      <c r="BM5589" s="191" t="s">
        <v>1895</v>
      </c>
      <c r="BN5589" s="191" t="s">
        <v>706</v>
      </c>
      <c r="BO5589" s="191" t="s">
        <v>10585</v>
      </c>
      <c r="BU5589" s="191" t="s">
        <v>1895</v>
      </c>
      <c r="BV5589" s="191" t="s">
        <v>706</v>
      </c>
      <c r="BW5589" s="191" t="s">
        <v>10585</v>
      </c>
    </row>
    <row r="5590" spans="51:75" x14ac:dyDescent="0.3">
      <c r="AY5590" s="251" t="e">
        <f>VLOOKUP(C5590,#REF!, 2,FALSE)</f>
        <v>#REF!</v>
      </c>
      <c r="BM5590" s="191" t="s">
        <v>10586</v>
      </c>
      <c r="BN5590" s="191" t="s">
        <v>3253</v>
      </c>
      <c r="BO5590" s="191" t="s">
        <v>9578</v>
      </c>
      <c r="BU5590" s="191" t="s">
        <v>10586</v>
      </c>
      <c r="BV5590" s="191" t="s">
        <v>3253</v>
      </c>
      <c r="BW5590" s="191" t="s">
        <v>9578</v>
      </c>
    </row>
    <row r="5591" spans="51:75" x14ac:dyDescent="0.3">
      <c r="AY5591" s="251" t="e">
        <f>VLOOKUP(C5591,#REF!, 2,FALSE)</f>
        <v>#REF!</v>
      </c>
      <c r="BM5591" s="191" t="s">
        <v>10587</v>
      </c>
      <c r="BN5591" s="191" t="s">
        <v>1140</v>
      </c>
      <c r="BO5591" s="191" t="s">
        <v>2984</v>
      </c>
      <c r="BU5591" s="191" t="s">
        <v>10587</v>
      </c>
      <c r="BV5591" s="191" t="s">
        <v>1140</v>
      </c>
      <c r="BW5591" s="191" t="s">
        <v>2984</v>
      </c>
    </row>
    <row r="5592" spans="51:75" x14ac:dyDescent="0.3">
      <c r="AY5592" s="251" t="e">
        <f>VLOOKUP(C5592,#REF!, 2,FALSE)</f>
        <v>#REF!</v>
      </c>
      <c r="BM5592" s="191" t="s">
        <v>10589</v>
      </c>
      <c r="BN5592" s="191" t="s">
        <v>2980</v>
      </c>
      <c r="BO5592" s="191" t="s">
        <v>2984</v>
      </c>
      <c r="BU5592" s="191" t="s">
        <v>10589</v>
      </c>
      <c r="BV5592" s="191" t="s">
        <v>2980</v>
      </c>
      <c r="BW5592" s="191" t="s">
        <v>2984</v>
      </c>
    </row>
    <row r="5593" spans="51:75" x14ac:dyDescent="0.3">
      <c r="AY5593" s="251" t="e">
        <f>VLOOKUP(C5593,#REF!, 2,FALSE)</f>
        <v>#REF!</v>
      </c>
      <c r="BM5593" s="191" t="s">
        <v>10590</v>
      </c>
      <c r="BN5593" s="191" t="s">
        <v>3253</v>
      </c>
      <c r="BO5593" s="191" t="s">
        <v>2984</v>
      </c>
      <c r="BU5593" s="191" t="s">
        <v>10590</v>
      </c>
      <c r="BV5593" s="191" t="s">
        <v>3253</v>
      </c>
      <c r="BW5593" s="191" t="s">
        <v>2984</v>
      </c>
    </row>
    <row r="5594" spans="51:75" x14ac:dyDescent="0.3">
      <c r="AY5594" s="251" t="e">
        <f>VLOOKUP(C5594,#REF!, 2,FALSE)</f>
        <v>#REF!</v>
      </c>
      <c r="BM5594" s="191" t="s">
        <v>10591</v>
      </c>
      <c r="BN5594" s="191" t="s">
        <v>3003</v>
      </c>
      <c r="BO5594" s="191" t="s">
        <v>2984</v>
      </c>
      <c r="BU5594" s="191" t="s">
        <v>10591</v>
      </c>
      <c r="BV5594" s="191" t="s">
        <v>3003</v>
      </c>
      <c r="BW5594" s="191" t="s">
        <v>2984</v>
      </c>
    </row>
    <row r="5595" spans="51:75" x14ac:dyDescent="0.3">
      <c r="AY5595" s="251" t="e">
        <f>VLOOKUP(C5595,#REF!, 2,FALSE)</f>
        <v>#REF!</v>
      </c>
      <c r="BM5595" s="191" t="s">
        <v>10592</v>
      </c>
      <c r="BN5595" s="191" t="s">
        <v>1140</v>
      </c>
      <c r="BO5595" s="191" t="s">
        <v>2984</v>
      </c>
      <c r="BU5595" s="191" t="s">
        <v>10592</v>
      </c>
      <c r="BV5595" s="191" t="s">
        <v>1140</v>
      </c>
      <c r="BW5595" s="191" t="s">
        <v>2984</v>
      </c>
    </row>
    <row r="5596" spans="51:75" x14ac:dyDescent="0.3">
      <c r="AY5596" s="251" t="e">
        <f>VLOOKUP(C5596,#REF!, 2,FALSE)</f>
        <v>#REF!</v>
      </c>
      <c r="BM5596" s="191" t="s">
        <v>10594</v>
      </c>
      <c r="BN5596" s="191" t="s">
        <v>1140</v>
      </c>
      <c r="BO5596" s="191" t="s">
        <v>2984</v>
      </c>
      <c r="BU5596" s="191" t="s">
        <v>10594</v>
      </c>
      <c r="BV5596" s="191" t="s">
        <v>1140</v>
      </c>
      <c r="BW5596" s="191" t="s">
        <v>2984</v>
      </c>
    </row>
    <row r="5597" spans="51:75" x14ac:dyDescent="0.3">
      <c r="AY5597" s="251" t="e">
        <f>VLOOKUP(C5597,#REF!, 2,FALSE)</f>
        <v>#REF!</v>
      </c>
      <c r="BM5597" s="191" t="s">
        <v>10595</v>
      </c>
      <c r="BN5597" s="191" t="s">
        <v>1140</v>
      </c>
      <c r="BO5597" s="191" t="s">
        <v>2984</v>
      </c>
      <c r="BU5597" s="191" t="s">
        <v>10595</v>
      </c>
      <c r="BV5597" s="191" t="s">
        <v>1140</v>
      </c>
      <c r="BW5597" s="191" t="s">
        <v>2984</v>
      </c>
    </row>
    <row r="5598" spans="51:75" x14ac:dyDescent="0.3">
      <c r="AY5598" s="251" t="e">
        <f>VLOOKUP(C5598,#REF!, 2,FALSE)</f>
        <v>#REF!</v>
      </c>
      <c r="BM5598" s="191" t="s">
        <v>10596</v>
      </c>
      <c r="BN5598" s="191" t="s">
        <v>1140</v>
      </c>
      <c r="BO5598" s="191" t="s">
        <v>2984</v>
      </c>
      <c r="BU5598" s="191" t="s">
        <v>10596</v>
      </c>
      <c r="BV5598" s="191" t="s">
        <v>1140</v>
      </c>
      <c r="BW5598" s="191" t="s">
        <v>2984</v>
      </c>
    </row>
    <row r="5599" spans="51:75" x14ac:dyDescent="0.3">
      <c r="AY5599" s="251" t="e">
        <f>VLOOKUP(C5599,#REF!, 2,FALSE)</f>
        <v>#REF!</v>
      </c>
      <c r="BM5599" s="191" t="s">
        <v>10597</v>
      </c>
      <c r="BN5599" s="191" t="s">
        <v>3046</v>
      </c>
      <c r="BO5599" s="191" t="s">
        <v>3467</v>
      </c>
      <c r="BU5599" s="191" t="s">
        <v>10597</v>
      </c>
      <c r="BV5599" s="191" t="s">
        <v>3046</v>
      </c>
      <c r="BW5599" s="191" t="s">
        <v>3467</v>
      </c>
    </row>
    <row r="5600" spans="51:75" x14ac:dyDescent="0.3">
      <c r="AY5600" s="251" t="e">
        <f>VLOOKUP(C5600,#REF!, 2,FALSE)</f>
        <v>#REF!</v>
      </c>
      <c r="BM5600" s="191" t="s">
        <v>1896</v>
      </c>
      <c r="BN5600" s="191" t="s">
        <v>3203</v>
      </c>
      <c r="BO5600" s="191" t="s">
        <v>10598</v>
      </c>
      <c r="BU5600" s="191" t="s">
        <v>1896</v>
      </c>
      <c r="BV5600" s="191" t="s">
        <v>3203</v>
      </c>
      <c r="BW5600" s="191" t="s">
        <v>10598</v>
      </c>
    </row>
    <row r="5601" spans="51:75" x14ac:dyDescent="0.3">
      <c r="AY5601" s="251" t="e">
        <f>VLOOKUP(C5601,#REF!, 2,FALSE)</f>
        <v>#REF!</v>
      </c>
      <c r="BM5601" s="191" t="s">
        <v>10599</v>
      </c>
      <c r="BN5601" s="191" t="s">
        <v>2980</v>
      </c>
      <c r="BO5601" s="191" t="s">
        <v>8156</v>
      </c>
      <c r="BU5601" s="191" t="s">
        <v>10599</v>
      </c>
      <c r="BV5601" s="191" t="s">
        <v>2980</v>
      </c>
      <c r="BW5601" s="191" t="s">
        <v>8156</v>
      </c>
    </row>
    <row r="5602" spans="51:75" x14ac:dyDescent="0.3">
      <c r="AY5602" s="251" t="e">
        <f>VLOOKUP(C5602,#REF!, 2,FALSE)</f>
        <v>#REF!</v>
      </c>
      <c r="BM5602" s="191" t="s">
        <v>10600</v>
      </c>
      <c r="BN5602" s="191" t="s">
        <v>670</v>
      </c>
      <c r="BO5602" s="191" t="s">
        <v>771</v>
      </c>
      <c r="BU5602" s="191" t="s">
        <v>10600</v>
      </c>
      <c r="BV5602" s="191" t="s">
        <v>670</v>
      </c>
      <c r="BW5602" s="191" t="s">
        <v>771</v>
      </c>
    </row>
    <row r="5603" spans="51:75" x14ac:dyDescent="0.3">
      <c r="AY5603" s="251" t="e">
        <f>VLOOKUP(C5603,#REF!, 2,FALSE)</f>
        <v>#REF!</v>
      </c>
      <c r="BM5603" s="191" t="s">
        <v>10601</v>
      </c>
      <c r="BN5603" s="191" t="s">
        <v>798</v>
      </c>
      <c r="BO5603" s="191" t="s">
        <v>10602</v>
      </c>
      <c r="BU5603" s="191" t="s">
        <v>10601</v>
      </c>
      <c r="BV5603" s="191" t="s">
        <v>798</v>
      </c>
      <c r="BW5603" s="191" t="s">
        <v>10602</v>
      </c>
    </row>
    <row r="5604" spans="51:75" x14ac:dyDescent="0.3">
      <c r="AY5604" s="251" t="e">
        <f>VLOOKUP(C5604,#REF!, 2,FALSE)</f>
        <v>#REF!</v>
      </c>
      <c r="BM5604" s="191" t="s">
        <v>1897</v>
      </c>
      <c r="BN5604" s="191" t="s">
        <v>620</v>
      </c>
      <c r="BO5604" s="191" t="s">
        <v>8846</v>
      </c>
      <c r="BU5604" s="191" t="s">
        <v>1897</v>
      </c>
      <c r="BV5604" s="191" t="s">
        <v>620</v>
      </c>
      <c r="BW5604" s="191" t="s">
        <v>8846</v>
      </c>
    </row>
    <row r="5605" spans="51:75" x14ac:dyDescent="0.3">
      <c r="AY5605" s="251" t="e">
        <f>VLOOKUP(C5605,#REF!, 2,FALSE)</f>
        <v>#REF!</v>
      </c>
      <c r="BM5605" s="191" t="s">
        <v>10603</v>
      </c>
      <c r="BN5605" s="191" t="s">
        <v>617</v>
      </c>
      <c r="BO5605" s="191" t="s">
        <v>10604</v>
      </c>
      <c r="BU5605" s="191" t="s">
        <v>10603</v>
      </c>
      <c r="BV5605" s="191" t="s">
        <v>617</v>
      </c>
      <c r="BW5605" s="191" t="s">
        <v>10604</v>
      </c>
    </row>
    <row r="5606" spans="51:75" x14ac:dyDescent="0.3">
      <c r="AY5606" s="251" t="e">
        <f>VLOOKUP(C5606,#REF!, 2,FALSE)</f>
        <v>#REF!</v>
      </c>
      <c r="BM5606" s="191" t="s">
        <v>10605</v>
      </c>
      <c r="BN5606" s="191" t="s">
        <v>924</v>
      </c>
      <c r="BO5606" s="191" t="s">
        <v>940</v>
      </c>
      <c r="BU5606" s="191" t="s">
        <v>10605</v>
      </c>
      <c r="BV5606" s="191" t="s">
        <v>924</v>
      </c>
      <c r="BW5606" s="191" t="s">
        <v>940</v>
      </c>
    </row>
    <row r="5607" spans="51:75" x14ac:dyDescent="0.3">
      <c r="AY5607" s="251" t="e">
        <f>VLOOKUP(C5607,#REF!, 2,FALSE)</f>
        <v>#REF!</v>
      </c>
      <c r="BM5607" s="191" t="s">
        <v>10606</v>
      </c>
      <c r="BN5607" s="191" t="s">
        <v>656</v>
      </c>
      <c r="BO5607" s="191" t="s">
        <v>10607</v>
      </c>
      <c r="BU5607" s="191" t="s">
        <v>10606</v>
      </c>
      <c r="BV5607" s="191" t="s">
        <v>656</v>
      </c>
      <c r="BW5607" s="191" t="s">
        <v>10607</v>
      </c>
    </row>
    <row r="5608" spans="51:75" x14ac:dyDescent="0.3">
      <c r="AY5608" s="251" t="e">
        <f>VLOOKUP(C5608,#REF!, 2,FALSE)</f>
        <v>#REF!</v>
      </c>
      <c r="BM5608" s="191" t="s">
        <v>10608</v>
      </c>
      <c r="BN5608" s="191" t="s">
        <v>659</v>
      </c>
      <c r="BO5608" s="191" t="s">
        <v>771</v>
      </c>
      <c r="BU5608" s="191" t="s">
        <v>10608</v>
      </c>
      <c r="BV5608" s="191" t="s">
        <v>659</v>
      </c>
      <c r="BW5608" s="191" t="s">
        <v>771</v>
      </c>
    </row>
    <row r="5609" spans="51:75" x14ac:dyDescent="0.3">
      <c r="AY5609" s="251" t="e">
        <f>VLOOKUP(C5609,#REF!, 2,FALSE)</f>
        <v>#REF!</v>
      </c>
      <c r="BM5609" s="191" t="s">
        <v>10609</v>
      </c>
      <c r="BN5609" s="191" t="s">
        <v>618</v>
      </c>
      <c r="BO5609" s="191" t="s">
        <v>10610</v>
      </c>
      <c r="BU5609" s="191" t="s">
        <v>10609</v>
      </c>
      <c r="BV5609" s="191" t="s">
        <v>618</v>
      </c>
      <c r="BW5609" s="191" t="s">
        <v>10610</v>
      </c>
    </row>
    <row r="5610" spans="51:75" x14ac:dyDescent="0.3">
      <c r="AY5610" s="251" t="e">
        <f>VLOOKUP(C5610,#REF!, 2,FALSE)</f>
        <v>#REF!</v>
      </c>
      <c r="BM5610" s="191" t="s">
        <v>10611</v>
      </c>
      <c r="BN5610" s="191" t="s">
        <v>637</v>
      </c>
      <c r="BO5610" s="191" t="s">
        <v>10612</v>
      </c>
      <c r="BU5610" s="191" t="s">
        <v>10611</v>
      </c>
      <c r="BV5610" s="191" t="s">
        <v>637</v>
      </c>
      <c r="BW5610" s="191" t="s">
        <v>10612</v>
      </c>
    </row>
    <row r="5611" spans="51:75" x14ac:dyDescent="0.3">
      <c r="AY5611" s="251" t="e">
        <f>VLOOKUP(C5611,#REF!, 2,FALSE)</f>
        <v>#REF!</v>
      </c>
      <c r="BM5611" s="191" t="s">
        <v>10613</v>
      </c>
      <c r="BN5611" s="191" t="s">
        <v>3006</v>
      </c>
      <c r="BO5611" s="191" t="s">
        <v>10614</v>
      </c>
      <c r="BU5611" s="191" t="s">
        <v>10613</v>
      </c>
      <c r="BV5611" s="191" t="s">
        <v>3006</v>
      </c>
      <c r="BW5611" s="191" t="s">
        <v>10614</v>
      </c>
    </row>
    <row r="5612" spans="51:75" x14ac:dyDescent="0.3">
      <c r="AY5612" s="251" t="e">
        <f>VLOOKUP(C5612,#REF!, 2,FALSE)</f>
        <v>#REF!</v>
      </c>
      <c r="BM5612" s="191" t="s">
        <v>1898</v>
      </c>
      <c r="BN5612" s="191" t="s">
        <v>663</v>
      </c>
      <c r="BO5612" s="191" t="s">
        <v>6681</v>
      </c>
      <c r="BU5612" s="191" t="s">
        <v>1898</v>
      </c>
      <c r="BV5612" s="191" t="s">
        <v>663</v>
      </c>
      <c r="BW5612" s="191" t="s">
        <v>6681</v>
      </c>
    </row>
    <row r="5613" spans="51:75" x14ac:dyDescent="0.3">
      <c r="AY5613" s="251" t="e">
        <f>VLOOKUP(C5613,#REF!, 2,FALSE)</f>
        <v>#REF!</v>
      </c>
      <c r="BM5613" s="191" t="s">
        <v>10615</v>
      </c>
      <c r="BN5613" s="191" t="s">
        <v>779</v>
      </c>
      <c r="BO5613" s="191" t="s">
        <v>10392</v>
      </c>
      <c r="BU5613" s="191" t="s">
        <v>10615</v>
      </c>
      <c r="BV5613" s="191" t="s">
        <v>779</v>
      </c>
      <c r="BW5613" s="191" t="s">
        <v>10392</v>
      </c>
    </row>
    <row r="5614" spans="51:75" x14ac:dyDescent="0.3">
      <c r="AY5614" s="251" t="e">
        <f>VLOOKUP(C5614,#REF!, 2,FALSE)</f>
        <v>#REF!</v>
      </c>
      <c r="BM5614" s="191" t="s">
        <v>10616</v>
      </c>
      <c r="BN5614" s="191" t="s">
        <v>781</v>
      </c>
      <c r="BO5614" s="191" t="s">
        <v>10617</v>
      </c>
      <c r="BU5614" s="191" t="s">
        <v>10616</v>
      </c>
      <c r="BV5614" s="191" t="s">
        <v>781</v>
      </c>
      <c r="BW5614" s="191" t="s">
        <v>10617</v>
      </c>
    </row>
    <row r="5615" spans="51:75" x14ac:dyDescent="0.3">
      <c r="AY5615" s="251" t="e">
        <f>VLOOKUP(C5615,#REF!, 2,FALSE)</f>
        <v>#REF!</v>
      </c>
      <c r="BM5615" s="191" t="s">
        <v>10618</v>
      </c>
      <c r="BN5615" s="191" t="s">
        <v>670</v>
      </c>
      <c r="BO5615" s="191" t="s">
        <v>10619</v>
      </c>
      <c r="BU5615" s="191" t="s">
        <v>10618</v>
      </c>
      <c r="BV5615" s="191" t="s">
        <v>670</v>
      </c>
      <c r="BW5615" s="191" t="s">
        <v>10619</v>
      </c>
    </row>
    <row r="5616" spans="51:75" x14ac:dyDescent="0.3">
      <c r="AY5616" s="251" t="e">
        <f>VLOOKUP(C5616,#REF!, 2,FALSE)</f>
        <v>#REF!</v>
      </c>
      <c r="BM5616" s="191" t="s">
        <v>10620</v>
      </c>
      <c r="BN5616" s="191" t="s">
        <v>667</v>
      </c>
      <c r="BO5616" s="191" t="s">
        <v>6546</v>
      </c>
      <c r="BU5616" s="191" t="s">
        <v>10620</v>
      </c>
      <c r="BV5616" s="191" t="s">
        <v>667</v>
      </c>
      <c r="BW5616" s="191" t="s">
        <v>6546</v>
      </c>
    </row>
    <row r="5617" spans="51:75" x14ac:dyDescent="0.3">
      <c r="AY5617" s="251" t="e">
        <f>VLOOKUP(C5617,#REF!, 2,FALSE)</f>
        <v>#REF!</v>
      </c>
      <c r="BM5617" s="191" t="s">
        <v>10621</v>
      </c>
      <c r="BN5617" s="191" t="s">
        <v>663</v>
      </c>
      <c r="BO5617" s="191" t="s">
        <v>10622</v>
      </c>
      <c r="BU5617" s="191" t="s">
        <v>10621</v>
      </c>
      <c r="BV5617" s="191" t="s">
        <v>663</v>
      </c>
      <c r="BW5617" s="191" t="s">
        <v>10622</v>
      </c>
    </row>
    <row r="5618" spans="51:75" x14ac:dyDescent="0.3">
      <c r="AY5618" s="251" t="e">
        <f>VLOOKUP(C5618,#REF!, 2,FALSE)</f>
        <v>#REF!</v>
      </c>
      <c r="BM5618" s="191" t="s">
        <v>10623</v>
      </c>
      <c r="BN5618" s="191" t="s">
        <v>706</v>
      </c>
      <c r="BO5618" s="191" t="s">
        <v>10624</v>
      </c>
      <c r="BU5618" s="191" t="s">
        <v>10623</v>
      </c>
      <c r="BV5618" s="191" t="s">
        <v>706</v>
      </c>
      <c r="BW5618" s="191" t="s">
        <v>10624</v>
      </c>
    </row>
    <row r="5619" spans="51:75" x14ac:dyDescent="0.3">
      <c r="AY5619" s="251" t="e">
        <f>VLOOKUP(C5619,#REF!, 2,FALSE)</f>
        <v>#REF!</v>
      </c>
      <c r="BM5619" s="191" t="s">
        <v>10625</v>
      </c>
      <c r="BN5619" s="191" t="s">
        <v>658</v>
      </c>
      <c r="BO5619" s="191" t="s">
        <v>2367</v>
      </c>
      <c r="BU5619" s="191" t="s">
        <v>10625</v>
      </c>
      <c r="BV5619" s="191" t="s">
        <v>658</v>
      </c>
      <c r="BW5619" s="191" t="s">
        <v>2367</v>
      </c>
    </row>
    <row r="5620" spans="51:75" x14ac:dyDescent="0.3">
      <c r="AY5620" s="251" t="e">
        <f>VLOOKUP(C5620,#REF!, 2,FALSE)</f>
        <v>#REF!</v>
      </c>
      <c r="BM5620" s="191" t="s">
        <v>10626</v>
      </c>
      <c r="BN5620" s="191" t="s">
        <v>16989</v>
      </c>
      <c r="BO5620" s="191" t="s">
        <v>6515</v>
      </c>
      <c r="BU5620" s="191" t="s">
        <v>10626</v>
      </c>
      <c r="BV5620" s="191" t="s">
        <v>16989</v>
      </c>
      <c r="BW5620" s="191" t="s">
        <v>6515</v>
      </c>
    </row>
    <row r="5621" spans="51:75" x14ac:dyDescent="0.3">
      <c r="AY5621" s="251" t="e">
        <f>VLOOKUP(C5621,#REF!, 2,FALSE)</f>
        <v>#REF!</v>
      </c>
      <c r="BM5621" s="191" t="s">
        <v>1899</v>
      </c>
      <c r="BN5621" s="191" t="s">
        <v>16989</v>
      </c>
      <c r="BO5621" s="191" t="s">
        <v>4078</v>
      </c>
      <c r="BU5621" s="191" t="s">
        <v>1899</v>
      </c>
      <c r="BV5621" s="191" t="s">
        <v>16989</v>
      </c>
      <c r="BW5621" s="191" t="s">
        <v>4078</v>
      </c>
    </row>
    <row r="5622" spans="51:75" x14ac:dyDescent="0.3">
      <c r="AY5622" s="251" t="e">
        <f>VLOOKUP(C5622,#REF!, 2,FALSE)</f>
        <v>#REF!</v>
      </c>
      <c r="BM5622" s="191" t="s">
        <v>10627</v>
      </c>
      <c r="BN5622" s="191" t="s">
        <v>1071</v>
      </c>
      <c r="BO5622" s="191" t="s">
        <v>10570</v>
      </c>
      <c r="BU5622" s="191" t="s">
        <v>10627</v>
      </c>
      <c r="BV5622" s="191" t="s">
        <v>1071</v>
      </c>
      <c r="BW5622" s="191" t="s">
        <v>10570</v>
      </c>
    </row>
    <row r="5623" spans="51:75" x14ac:dyDescent="0.3">
      <c r="AY5623" s="251" t="e">
        <f>VLOOKUP(C5623,#REF!, 2,FALSE)</f>
        <v>#REF!</v>
      </c>
      <c r="BM5623" s="191" t="s">
        <v>10628</v>
      </c>
      <c r="BN5623" s="191" t="s">
        <v>788</v>
      </c>
      <c r="BO5623" s="191" t="s">
        <v>771</v>
      </c>
      <c r="BU5623" s="191" t="s">
        <v>10628</v>
      </c>
      <c r="BV5623" s="191" t="s">
        <v>788</v>
      </c>
      <c r="BW5623" s="191" t="s">
        <v>771</v>
      </c>
    </row>
    <row r="5624" spans="51:75" x14ac:dyDescent="0.3">
      <c r="AY5624" s="251" t="e">
        <f>VLOOKUP(C5624,#REF!, 2,FALSE)</f>
        <v>#REF!</v>
      </c>
      <c r="BM5624" s="191" t="s">
        <v>10629</v>
      </c>
      <c r="BN5624" s="191" t="s">
        <v>3003</v>
      </c>
      <c r="BO5624" s="191" t="s">
        <v>4115</v>
      </c>
      <c r="BU5624" s="191" t="s">
        <v>10629</v>
      </c>
      <c r="BV5624" s="191" t="s">
        <v>3003</v>
      </c>
      <c r="BW5624" s="191" t="s">
        <v>4115</v>
      </c>
    </row>
    <row r="5625" spans="51:75" x14ac:dyDescent="0.3">
      <c r="AY5625" s="251" t="e">
        <f>VLOOKUP(C5625,#REF!, 2,FALSE)</f>
        <v>#REF!</v>
      </c>
      <c r="BM5625" s="191" t="s">
        <v>10630</v>
      </c>
      <c r="BN5625" s="191" t="s">
        <v>632</v>
      </c>
      <c r="BO5625" s="191" t="s">
        <v>4371</v>
      </c>
      <c r="BU5625" s="191" t="s">
        <v>10630</v>
      </c>
      <c r="BV5625" s="191" t="s">
        <v>632</v>
      </c>
      <c r="BW5625" s="191" t="s">
        <v>4371</v>
      </c>
    </row>
    <row r="5626" spans="51:75" x14ac:dyDescent="0.3">
      <c r="AY5626" s="251" t="e">
        <f>VLOOKUP(C5626,#REF!, 2,FALSE)</f>
        <v>#REF!</v>
      </c>
      <c r="BM5626" s="191" t="s">
        <v>10631</v>
      </c>
      <c r="BN5626" s="191" t="s">
        <v>615</v>
      </c>
      <c r="BO5626" s="191" t="s">
        <v>1198</v>
      </c>
      <c r="BU5626" s="191" t="s">
        <v>10631</v>
      </c>
      <c r="BV5626" s="191" t="s">
        <v>615</v>
      </c>
      <c r="BW5626" s="191" t="s">
        <v>1198</v>
      </c>
    </row>
    <row r="5627" spans="51:75" x14ac:dyDescent="0.3">
      <c r="AY5627" s="251" t="e">
        <f>VLOOKUP(C5627,#REF!, 2,FALSE)</f>
        <v>#REF!</v>
      </c>
      <c r="BM5627" s="191" t="s">
        <v>10632</v>
      </c>
      <c r="BN5627" s="191" t="s">
        <v>863</v>
      </c>
      <c r="BO5627" s="191" t="s">
        <v>1868</v>
      </c>
      <c r="BU5627" s="191" t="s">
        <v>10632</v>
      </c>
      <c r="BV5627" s="191" t="s">
        <v>863</v>
      </c>
      <c r="BW5627" s="191" t="s">
        <v>1868</v>
      </c>
    </row>
    <row r="5628" spans="51:75" x14ac:dyDescent="0.3">
      <c r="AY5628" s="251" t="e">
        <f>VLOOKUP(C5628,#REF!, 2,FALSE)</f>
        <v>#REF!</v>
      </c>
      <c r="BM5628" s="191" t="s">
        <v>10633</v>
      </c>
      <c r="BN5628" s="191" t="s">
        <v>16989</v>
      </c>
      <c r="BO5628" s="191" t="s">
        <v>10634</v>
      </c>
      <c r="BU5628" s="191" t="s">
        <v>10633</v>
      </c>
      <c r="BV5628" s="191" t="s">
        <v>16989</v>
      </c>
      <c r="BW5628" s="191" t="s">
        <v>10634</v>
      </c>
    </row>
    <row r="5629" spans="51:75" x14ac:dyDescent="0.3">
      <c r="AY5629" s="251" t="e">
        <f>VLOOKUP(C5629,#REF!, 2,FALSE)</f>
        <v>#REF!</v>
      </c>
      <c r="BM5629" s="191" t="s">
        <v>10635</v>
      </c>
      <c r="BN5629" s="191" t="s">
        <v>656</v>
      </c>
      <c r="BO5629" s="191" t="s">
        <v>7542</v>
      </c>
      <c r="BU5629" s="191" t="s">
        <v>10635</v>
      </c>
      <c r="BV5629" s="191" t="s">
        <v>656</v>
      </c>
      <c r="BW5629" s="191" t="s">
        <v>7542</v>
      </c>
    </row>
    <row r="5630" spans="51:75" x14ac:dyDescent="0.3">
      <c r="AY5630" s="251" t="e">
        <f>VLOOKUP(C5630,#REF!, 2,FALSE)</f>
        <v>#REF!</v>
      </c>
      <c r="BM5630" s="191" t="s">
        <v>1900</v>
      </c>
      <c r="BN5630" s="191" t="s">
        <v>737</v>
      </c>
      <c r="BO5630" s="191" t="s">
        <v>1263</v>
      </c>
      <c r="BU5630" s="191" t="s">
        <v>1900</v>
      </c>
      <c r="BV5630" s="191" t="s">
        <v>737</v>
      </c>
      <c r="BW5630" s="191" t="s">
        <v>1263</v>
      </c>
    </row>
    <row r="5631" spans="51:75" x14ac:dyDescent="0.3">
      <c r="AY5631" s="251" t="e">
        <f>VLOOKUP(C5631,#REF!, 2,FALSE)</f>
        <v>#REF!</v>
      </c>
      <c r="BM5631" s="191" t="s">
        <v>10636</v>
      </c>
      <c r="BN5631" s="191" t="s">
        <v>863</v>
      </c>
      <c r="BO5631" s="191" t="s">
        <v>10637</v>
      </c>
      <c r="BU5631" s="191" t="s">
        <v>10636</v>
      </c>
      <c r="BV5631" s="191" t="s">
        <v>863</v>
      </c>
      <c r="BW5631" s="191" t="s">
        <v>10637</v>
      </c>
    </row>
    <row r="5632" spans="51:75" x14ac:dyDescent="0.3">
      <c r="AY5632" s="251" t="e">
        <f>VLOOKUP(C5632,#REF!, 2,FALSE)</f>
        <v>#REF!</v>
      </c>
      <c r="BM5632" s="191" t="s">
        <v>10639</v>
      </c>
      <c r="BN5632" s="191" t="s">
        <v>701</v>
      </c>
      <c r="BO5632" s="191" t="s">
        <v>5366</v>
      </c>
      <c r="BU5632" s="191" t="s">
        <v>10639</v>
      </c>
      <c r="BV5632" s="191" t="s">
        <v>701</v>
      </c>
      <c r="BW5632" s="191" t="s">
        <v>5366</v>
      </c>
    </row>
    <row r="5633" spans="51:75" x14ac:dyDescent="0.3">
      <c r="AY5633" s="251" t="e">
        <f>VLOOKUP(C5633,#REF!, 2,FALSE)</f>
        <v>#REF!</v>
      </c>
      <c r="BM5633" s="191" t="s">
        <v>10640</v>
      </c>
      <c r="BN5633" s="191" t="s">
        <v>626</v>
      </c>
      <c r="BO5633" s="191" t="s">
        <v>10641</v>
      </c>
      <c r="BU5633" s="191" t="s">
        <v>10640</v>
      </c>
      <c r="BV5633" s="191" t="s">
        <v>626</v>
      </c>
      <c r="BW5633" s="191" t="s">
        <v>10641</v>
      </c>
    </row>
    <row r="5634" spans="51:75" x14ac:dyDescent="0.3">
      <c r="AY5634" s="251" t="e">
        <f>VLOOKUP(C5634,#REF!, 2,FALSE)</f>
        <v>#REF!</v>
      </c>
      <c r="BM5634" s="191" t="s">
        <v>1901</v>
      </c>
      <c r="BN5634" s="191" t="s">
        <v>720</v>
      </c>
      <c r="BO5634" s="191" t="s">
        <v>8257</v>
      </c>
      <c r="BU5634" s="191" t="s">
        <v>1901</v>
      </c>
      <c r="BV5634" s="191" t="s">
        <v>720</v>
      </c>
      <c r="BW5634" s="191" t="s">
        <v>8257</v>
      </c>
    </row>
    <row r="5635" spans="51:75" x14ac:dyDescent="0.3">
      <c r="AY5635" s="251" t="e">
        <f>VLOOKUP(C5635,#REF!, 2,FALSE)</f>
        <v>#REF!</v>
      </c>
      <c r="BM5635" s="191" t="s">
        <v>10642</v>
      </c>
      <c r="BN5635" s="191" t="s">
        <v>626</v>
      </c>
      <c r="BO5635" s="191" t="s">
        <v>1456</v>
      </c>
      <c r="BU5635" s="191" t="s">
        <v>10642</v>
      </c>
      <c r="BV5635" s="191" t="s">
        <v>626</v>
      </c>
      <c r="BW5635" s="191" t="s">
        <v>1456</v>
      </c>
    </row>
    <row r="5636" spans="51:75" x14ac:dyDescent="0.3">
      <c r="AY5636" s="251" t="e">
        <f>VLOOKUP(C5636,#REF!, 2,FALSE)</f>
        <v>#REF!</v>
      </c>
      <c r="BM5636" s="191" t="s">
        <v>10643</v>
      </c>
      <c r="BN5636" s="191" t="s">
        <v>3084</v>
      </c>
      <c r="BO5636" s="191" t="s">
        <v>10644</v>
      </c>
      <c r="BU5636" s="191" t="s">
        <v>10643</v>
      </c>
      <c r="BV5636" s="191" t="s">
        <v>3084</v>
      </c>
      <c r="BW5636" s="191" t="s">
        <v>10644</v>
      </c>
    </row>
    <row r="5637" spans="51:75" x14ac:dyDescent="0.3">
      <c r="AY5637" s="251" t="e">
        <f>VLOOKUP(C5637,#REF!, 2,FALSE)</f>
        <v>#REF!</v>
      </c>
      <c r="BM5637" s="191" t="s">
        <v>10645</v>
      </c>
      <c r="BN5637" s="191" t="s">
        <v>781</v>
      </c>
      <c r="BO5637" s="191" t="s">
        <v>10646</v>
      </c>
      <c r="BU5637" s="191" t="s">
        <v>10645</v>
      </c>
      <c r="BV5637" s="191" t="s">
        <v>781</v>
      </c>
      <c r="BW5637" s="191" t="s">
        <v>10646</v>
      </c>
    </row>
    <row r="5638" spans="51:75" x14ac:dyDescent="0.3">
      <c r="AY5638" s="251" t="e">
        <f>VLOOKUP(C5638,#REF!, 2,FALSE)</f>
        <v>#REF!</v>
      </c>
      <c r="BM5638" s="191" t="s">
        <v>1902</v>
      </c>
      <c r="BN5638" s="191" t="s">
        <v>784</v>
      </c>
      <c r="BO5638" s="191" t="s">
        <v>10647</v>
      </c>
      <c r="BU5638" s="191" t="s">
        <v>1902</v>
      </c>
      <c r="BV5638" s="191" t="s">
        <v>784</v>
      </c>
      <c r="BW5638" s="191" t="s">
        <v>10647</v>
      </c>
    </row>
    <row r="5639" spans="51:75" x14ac:dyDescent="0.3">
      <c r="AY5639" s="251" t="e">
        <f>VLOOKUP(C5639,#REF!, 2,FALSE)</f>
        <v>#REF!</v>
      </c>
      <c r="BM5639" s="191" t="s">
        <v>10648</v>
      </c>
      <c r="BN5639" s="191" t="s">
        <v>615</v>
      </c>
      <c r="BO5639" s="191" t="s">
        <v>2166</v>
      </c>
      <c r="BU5639" s="191" t="s">
        <v>10648</v>
      </c>
      <c r="BV5639" s="191" t="s">
        <v>615</v>
      </c>
      <c r="BW5639" s="191" t="s">
        <v>2166</v>
      </c>
    </row>
    <row r="5640" spans="51:75" x14ac:dyDescent="0.3">
      <c r="AY5640" s="251" t="e">
        <f>VLOOKUP(C5640,#REF!, 2,FALSE)</f>
        <v>#REF!</v>
      </c>
      <c r="BM5640" s="191" t="s">
        <v>10649</v>
      </c>
      <c r="BN5640" s="191" t="s">
        <v>927</v>
      </c>
      <c r="BO5640" s="191" t="s">
        <v>1338</v>
      </c>
      <c r="BU5640" s="191" t="s">
        <v>10649</v>
      </c>
      <c r="BV5640" s="191" t="s">
        <v>927</v>
      </c>
      <c r="BW5640" s="191" t="s">
        <v>1338</v>
      </c>
    </row>
    <row r="5641" spans="51:75" x14ac:dyDescent="0.3">
      <c r="AY5641" s="251" t="e">
        <f>VLOOKUP(C5641,#REF!, 2,FALSE)</f>
        <v>#REF!</v>
      </c>
      <c r="BM5641" s="191" t="s">
        <v>10651</v>
      </c>
      <c r="BN5641" s="191" t="s">
        <v>842</v>
      </c>
      <c r="BO5641" s="191" t="s">
        <v>7900</v>
      </c>
      <c r="BU5641" s="191" t="s">
        <v>10651</v>
      </c>
      <c r="BV5641" s="191" t="s">
        <v>842</v>
      </c>
      <c r="BW5641" s="191" t="s">
        <v>7900</v>
      </c>
    </row>
    <row r="5642" spans="51:75" x14ac:dyDescent="0.3">
      <c r="AY5642" s="251" t="e">
        <f>VLOOKUP(C5642,#REF!, 2,FALSE)</f>
        <v>#REF!</v>
      </c>
      <c r="BM5642" s="191" t="s">
        <v>10652</v>
      </c>
      <c r="BN5642" s="191" t="s">
        <v>927</v>
      </c>
      <c r="BO5642" s="191" t="s">
        <v>10653</v>
      </c>
      <c r="BU5642" s="191" t="s">
        <v>10652</v>
      </c>
      <c r="BV5642" s="191" t="s">
        <v>927</v>
      </c>
      <c r="BW5642" s="191" t="s">
        <v>10653</v>
      </c>
    </row>
    <row r="5643" spans="51:75" x14ac:dyDescent="0.3">
      <c r="AY5643" s="251" t="e">
        <f>VLOOKUP(C5643,#REF!, 2,FALSE)</f>
        <v>#REF!</v>
      </c>
      <c r="BM5643" s="191" t="s">
        <v>10654</v>
      </c>
      <c r="BN5643" s="191" t="s">
        <v>3253</v>
      </c>
      <c r="BO5643" s="191" t="s">
        <v>10655</v>
      </c>
      <c r="BU5643" s="191" t="s">
        <v>10654</v>
      </c>
      <c r="BV5643" s="191" t="s">
        <v>3253</v>
      </c>
      <c r="BW5643" s="191" t="s">
        <v>10655</v>
      </c>
    </row>
    <row r="5644" spans="51:75" x14ac:dyDescent="0.3">
      <c r="AY5644" s="251" t="e">
        <f>VLOOKUP(C5644,#REF!, 2,FALSE)</f>
        <v>#REF!</v>
      </c>
      <c r="BM5644" s="191" t="s">
        <v>10656</v>
      </c>
      <c r="BN5644" s="191" t="s">
        <v>941</v>
      </c>
      <c r="BO5644" s="191" t="s">
        <v>2718</v>
      </c>
      <c r="BU5644" s="191" t="s">
        <v>10656</v>
      </c>
      <c r="BV5644" s="191" t="s">
        <v>941</v>
      </c>
      <c r="BW5644" s="191" t="s">
        <v>2718</v>
      </c>
    </row>
    <row r="5645" spans="51:75" x14ac:dyDescent="0.3">
      <c r="AY5645" s="251" t="e">
        <f>VLOOKUP(C5645,#REF!, 2,FALSE)</f>
        <v>#REF!</v>
      </c>
      <c r="BM5645" s="191" t="s">
        <v>10657</v>
      </c>
      <c r="BN5645" s="191" t="s">
        <v>788</v>
      </c>
      <c r="BO5645" s="191" t="s">
        <v>10658</v>
      </c>
      <c r="BU5645" s="191" t="s">
        <v>10657</v>
      </c>
      <c r="BV5645" s="191" t="s">
        <v>788</v>
      </c>
      <c r="BW5645" s="191" t="s">
        <v>10658</v>
      </c>
    </row>
    <row r="5646" spans="51:75" x14ac:dyDescent="0.3">
      <c r="AY5646" s="251" t="e">
        <f>VLOOKUP(C5646,#REF!, 2,FALSE)</f>
        <v>#REF!</v>
      </c>
      <c r="BM5646" s="191" t="s">
        <v>10660</v>
      </c>
      <c r="BN5646" s="191" t="s">
        <v>3253</v>
      </c>
      <c r="BO5646" s="191" t="s">
        <v>4460</v>
      </c>
      <c r="BU5646" s="191" t="s">
        <v>10660</v>
      </c>
      <c r="BV5646" s="191" t="s">
        <v>3253</v>
      </c>
      <c r="BW5646" s="191" t="s">
        <v>4460</v>
      </c>
    </row>
    <row r="5647" spans="51:75" x14ac:dyDescent="0.3">
      <c r="AY5647" s="251" t="e">
        <f>VLOOKUP(C5647,#REF!, 2,FALSE)</f>
        <v>#REF!</v>
      </c>
      <c r="BM5647" s="191" t="s">
        <v>10661</v>
      </c>
      <c r="BN5647" s="191" t="s">
        <v>637</v>
      </c>
      <c r="BO5647" s="191" t="s">
        <v>7538</v>
      </c>
      <c r="BU5647" s="191" t="s">
        <v>10661</v>
      </c>
      <c r="BV5647" s="191" t="s">
        <v>637</v>
      </c>
      <c r="BW5647" s="191" t="s">
        <v>7538</v>
      </c>
    </row>
    <row r="5648" spans="51:75" x14ac:dyDescent="0.3">
      <c r="AY5648" s="251" t="e">
        <f>VLOOKUP(C5648,#REF!, 2,FALSE)</f>
        <v>#REF!</v>
      </c>
      <c r="BM5648" s="191" t="s">
        <v>10662</v>
      </c>
      <c r="BN5648" s="191" t="s">
        <v>656</v>
      </c>
      <c r="BO5648" s="191" t="s">
        <v>10663</v>
      </c>
      <c r="BU5648" s="191" t="s">
        <v>10662</v>
      </c>
      <c r="BV5648" s="191" t="s">
        <v>656</v>
      </c>
      <c r="BW5648" s="191" t="s">
        <v>10663</v>
      </c>
    </row>
    <row r="5649" spans="51:75" x14ac:dyDescent="0.3">
      <c r="AY5649" s="251" t="e">
        <f>VLOOKUP(C5649,#REF!, 2,FALSE)</f>
        <v>#REF!</v>
      </c>
      <c r="BM5649" s="191" t="s">
        <v>10664</v>
      </c>
      <c r="BN5649" s="191" t="s">
        <v>638</v>
      </c>
      <c r="BO5649" s="191" t="s">
        <v>771</v>
      </c>
      <c r="BU5649" s="191" t="s">
        <v>10664</v>
      </c>
      <c r="BV5649" s="191" t="s">
        <v>638</v>
      </c>
      <c r="BW5649" s="191" t="s">
        <v>771</v>
      </c>
    </row>
    <row r="5650" spans="51:75" x14ac:dyDescent="0.3">
      <c r="AY5650" s="251" t="e">
        <f>VLOOKUP(C5650,#REF!, 2,FALSE)</f>
        <v>#REF!</v>
      </c>
      <c r="BM5650" s="191" t="s">
        <v>10665</v>
      </c>
      <c r="BN5650" s="191" t="s">
        <v>3253</v>
      </c>
      <c r="BO5650" s="191" t="s">
        <v>10295</v>
      </c>
      <c r="BU5650" s="191" t="s">
        <v>10665</v>
      </c>
      <c r="BV5650" s="191" t="s">
        <v>3253</v>
      </c>
      <c r="BW5650" s="191" t="s">
        <v>10295</v>
      </c>
    </row>
    <row r="5651" spans="51:75" x14ac:dyDescent="0.3">
      <c r="AY5651" s="251" t="e">
        <f>VLOOKUP(C5651,#REF!, 2,FALSE)</f>
        <v>#REF!</v>
      </c>
      <c r="BM5651" s="191" t="s">
        <v>10667</v>
      </c>
      <c r="BN5651" s="191" t="s">
        <v>613</v>
      </c>
      <c r="BO5651" s="191" t="s">
        <v>9770</v>
      </c>
      <c r="BU5651" s="191" t="s">
        <v>10667</v>
      </c>
      <c r="BV5651" s="191" t="s">
        <v>613</v>
      </c>
      <c r="BW5651" s="191" t="s">
        <v>9770</v>
      </c>
    </row>
    <row r="5652" spans="51:75" x14ac:dyDescent="0.3">
      <c r="AY5652" s="251" t="e">
        <f>VLOOKUP(C5652,#REF!, 2,FALSE)</f>
        <v>#REF!</v>
      </c>
      <c r="BM5652" s="191" t="s">
        <v>10668</v>
      </c>
      <c r="BN5652" s="191" t="s">
        <v>613</v>
      </c>
      <c r="BO5652" s="191" t="s">
        <v>771</v>
      </c>
      <c r="BU5652" s="191" t="s">
        <v>10668</v>
      </c>
      <c r="BV5652" s="191" t="s">
        <v>613</v>
      </c>
      <c r="BW5652" s="191" t="s">
        <v>771</v>
      </c>
    </row>
    <row r="5653" spans="51:75" x14ac:dyDescent="0.3">
      <c r="AY5653" s="251" t="e">
        <f>VLOOKUP(C5653,#REF!, 2,FALSE)</f>
        <v>#REF!</v>
      </c>
      <c r="BM5653" s="191" t="s">
        <v>10670</v>
      </c>
      <c r="BN5653" s="191" t="s">
        <v>620</v>
      </c>
      <c r="BO5653" s="191" t="s">
        <v>3013</v>
      </c>
      <c r="BU5653" s="191" t="s">
        <v>10670</v>
      </c>
      <c r="BV5653" s="191" t="s">
        <v>620</v>
      </c>
      <c r="BW5653" s="191" t="s">
        <v>3013</v>
      </c>
    </row>
    <row r="5654" spans="51:75" x14ac:dyDescent="0.3">
      <c r="AY5654" s="251" t="e">
        <f>VLOOKUP(C5654,#REF!, 2,FALSE)</f>
        <v>#REF!</v>
      </c>
      <c r="BM5654" s="191" t="s">
        <v>10671</v>
      </c>
      <c r="BN5654" s="191" t="s">
        <v>664</v>
      </c>
      <c r="BO5654" s="191" t="s">
        <v>993</v>
      </c>
      <c r="BU5654" s="191" t="s">
        <v>10671</v>
      </c>
      <c r="BV5654" s="191" t="s">
        <v>664</v>
      </c>
      <c r="BW5654" s="191" t="s">
        <v>993</v>
      </c>
    </row>
    <row r="5655" spans="51:75" x14ac:dyDescent="0.3">
      <c r="AY5655" s="251" t="e">
        <f>VLOOKUP(C5655,#REF!, 2,FALSE)</f>
        <v>#REF!</v>
      </c>
      <c r="BM5655" s="191" t="s">
        <v>10672</v>
      </c>
      <c r="BN5655" s="191" t="s">
        <v>842</v>
      </c>
      <c r="BO5655" s="191" t="s">
        <v>10673</v>
      </c>
      <c r="BU5655" s="191" t="s">
        <v>10672</v>
      </c>
      <c r="BV5655" s="191" t="s">
        <v>842</v>
      </c>
      <c r="BW5655" s="191" t="s">
        <v>10673</v>
      </c>
    </row>
    <row r="5656" spans="51:75" x14ac:dyDescent="0.3">
      <c r="AY5656" s="251" t="e">
        <f>VLOOKUP(C5656,#REF!, 2,FALSE)</f>
        <v>#REF!</v>
      </c>
      <c r="BM5656" s="191" t="s">
        <v>10674</v>
      </c>
      <c r="BN5656" s="191" t="s">
        <v>667</v>
      </c>
      <c r="BO5656" s="191" t="s">
        <v>10675</v>
      </c>
      <c r="BU5656" s="191" t="s">
        <v>10674</v>
      </c>
      <c r="BV5656" s="191" t="s">
        <v>667</v>
      </c>
      <c r="BW5656" s="191" t="s">
        <v>10675</v>
      </c>
    </row>
    <row r="5657" spans="51:75" x14ac:dyDescent="0.3">
      <c r="AY5657" s="251" t="e">
        <f>VLOOKUP(C5657,#REF!, 2,FALSE)</f>
        <v>#REF!</v>
      </c>
      <c r="BM5657" s="191" t="s">
        <v>2961</v>
      </c>
      <c r="BN5657" s="191" t="s">
        <v>1071</v>
      </c>
      <c r="BO5657" s="191" t="s">
        <v>10676</v>
      </c>
      <c r="BU5657" s="191" t="s">
        <v>2961</v>
      </c>
      <c r="BV5657" s="191" t="s">
        <v>1071</v>
      </c>
      <c r="BW5657" s="191" t="s">
        <v>10676</v>
      </c>
    </row>
    <row r="5658" spans="51:75" x14ac:dyDescent="0.3">
      <c r="AY5658" s="251" t="e">
        <f>VLOOKUP(C5658,#REF!, 2,FALSE)</f>
        <v>#REF!</v>
      </c>
      <c r="BM5658" s="191" t="s">
        <v>1915</v>
      </c>
      <c r="BN5658" s="191" t="s">
        <v>1071</v>
      </c>
      <c r="BO5658" s="191" t="s">
        <v>10677</v>
      </c>
      <c r="BU5658" s="191" t="s">
        <v>1915</v>
      </c>
      <c r="BV5658" s="191" t="s">
        <v>1071</v>
      </c>
      <c r="BW5658" s="191" t="s">
        <v>10677</v>
      </c>
    </row>
    <row r="5659" spans="51:75" x14ac:dyDescent="0.3">
      <c r="AY5659" s="251" t="e">
        <f>VLOOKUP(C5659,#REF!, 2,FALSE)</f>
        <v>#REF!</v>
      </c>
      <c r="BM5659" s="191" t="s">
        <v>10678</v>
      </c>
      <c r="BN5659" s="191" t="s">
        <v>1071</v>
      </c>
      <c r="BO5659" s="191" t="s">
        <v>8609</v>
      </c>
      <c r="BU5659" s="191" t="s">
        <v>10678</v>
      </c>
      <c r="BV5659" s="191" t="s">
        <v>1071</v>
      </c>
      <c r="BW5659" s="191" t="s">
        <v>8609</v>
      </c>
    </row>
    <row r="5660" spans="51:75" x14ac:dyDescent="0.3">
      <c r="AY5660" s="251" t="e">
        <f>VLOOKUP(C5660,#REF!, 2,FALSE)</f>
        <v>#REF!</v>
      </c>
      <c r="BM5660" s="191" t="s">
        <v>10679</v>
      </c>
      <c r="BN5660" s="191" t="s">
        <v>637</v>
      </c>
      <c r="BO5660" s="191" t="s">
        <v>10680</v>
      </c>
      <c r="BU5660" s="191" t="s">
        <v>10679</v>
      </c>
      <c r="BV5660" s="191" t="s">
        <v>637</v>
      </c>
      <c r="BW5660" s="191" t="s">
        <v>10680</v>
      </c>
    </row>
    <row r="5661" spans="51:75" x14ac:dyDescent="0.3">
      <c r="AY5661" s="251" t="e">
        <f>VLOOKUP(C5661,#REF!, 2,FALSE)</f>
        <v>#REF!</v>
      </c>
      <c r="BM5661" s="191" t="s">
        <v>10681</v>
      </c>
      <c r="BN5661" s="191" t="s">
        <v>3046</v>
      </c>
      <c r="BO5661" s="191" t="s">
        <v>10682</v>
      </c>
      <c r="BU5661" s="191" t="s">
        <v>10681</v>
      </c>
      <c r="BV5661" s="191" t="s">
        <v>3046</v>
      </c>
      <c r="BW5661" s="191" t="s">
        <v>10682</v>
      </c>
    </row>
    <row r="5662" spans="51:75" x14ac:dyDescent="0.3">
      <c r="AY5662" s="251" t="e">
        <f>VLOOKUP(C5662,#REF!, 2,FALSE)</f>
        <v>#REF!</v>
      </c>
      <c r="BM5662" s="191" t="s">
        <v>10684</v>
      </c>
      <c r="BN5662" s="191" t="s">
        <v>3046</v>
      </c>
      <c r="BO5662" s="191" t="s">
        <v>10685</v>
      </c>
      <c r="BU5662" s="191" t="s">
        <v>10684</v>
      </c>
      <c r="BV5662" s="191" t="s">
        <v>3046</v>
      </c>
      <c r="BW5662" s="191" t="s">
        <v>10685</v>
      </c>
    </row>
    <row r="5663" spans="51:75" x14ac:dyDescent="0.3">
      <c r="AY5663" s="251" t="e">
        <f>VLOOKUP(C5663,#REF!, 2,FALSE)</f>
        <v>#REF!</v>
      </c>
      <c r="BM5663" s="191" t="s">
        <v>10686</v>
      </c>
      <c r="BN5663" s="191" t="s">
        <v>704</v>
      </c>
      <c r="BO5663" s="191" t="s">
        <v>10646</v>
      </c>
      <c r="BU5663" s="191" t="s">
        <v>10686</v>
      </c>
      <c r="BV5663" s="191" t="s">
        <v>704</v>
      </c>
      <c r="BW5663" s="191" t="s">
        <v>10646</v>
      </c>
    </row>
    <row r="5664" spans="51:75" x14ac:dyDescent="0.3">
      <c r="AY5664" s="251" t="e">
        <f>VLOOKUP(C5664,#REF!, 2,FALSE)</f>
        <v>#REF!</v>
      </c>
      <c r="BM5664" s="191" t="s">
        <v>10687</v>
      </c>
      <c r="BN5664" s="191" t="s">
        <v>626</v>
      </c>
      <c r="BO5664" s="191" t="s">
        <v>10688</v>
      </c>
      <c r="BU5664" s="191" t="s">
        <v>10687</v>
      </c>
      <c r="BV5664" s="191" t="s">
        <v>626</v>
      </c>
      <c r="BW5664" s="191" t="s">
        <v>10688</v>
      </c>
    </row>
    <row r="5665" spans="51:75" x14ac:dyDescent="0.3">
      <c r="AY5665" s="251" t="e">
        <f>VLOOKUP(C5665,#REF!, 2,FALSE)</f>
        <v>#REF!</v>
      </c>
      <c r="BM5665" s="191" t="s">
        <v>2951</v>
      </c>
      <c r="BN5665" s="191" t="s">
        <v>804</v>
      </c>
      <c r="BO5665" s="191" t="s">
        <v>6412</v>
      </c>
      <c r="BU5665" s="191" t="s">
        <v>2951</v>
      </c>
      <c r="BV5665" s="191" t="s">
        <v>804</v>
      </c>
      <c r="BW5665" s="191" t="s">
        <v>6412</v>
      </c>
    </row>
    <row r="5666" spans="51:75" x14ac:dyDescent="0.3">
      <c r="AY5666" s="251" t="e">
        <f>VLOOKUP(C5666,#REF!, 2,FALSE)</f>
        <v>#REF!</v>
      </c>
      <c r="BM5666" s="191" t="s">
        <v>10689</v>
      </c>
      <c r="BN5666" s="191" t="s">
        <v>772</v>
      </c>
      <c r="BO5666" s="191" t="s">
        <v>10690</v>
      </c>
      <c r="BU5666" s="191" t="s">
        <v>10689</v>
      </c>
      <c r="BV5666" s="191" t="s">
        <v>772</v>
      </c>
      <c r="BW5666" s="191" t="s">
        <v>10690</v>
      </c>
    </row>
    <row r="5667" spans="51:75" x14ac:dyDescent="0.3">
      <c r="AY5667" s="251" t="e">
        <f>VLOOKUP(C5667,#REF!, 2,FALSE)</f>
        <v>#REF!</v>
      </c>
      <c r="BM5667" s="191" t="s">
        <v>10691</v>
      </c>
      <c r="BN5667" s="191" t="s">
        <v>737</v>
      </c>
      <c r="BO5667" s="191" t="s">
        <v>771</v>
      </c>
      <c r="BU5667" s="191" t="s">
        <v>10691</v>
      </c>
      <c r="BV5667" s="191" t="s">
        <v>737</v>
      </c>
      <c r="BW5667" s="191" t="s">
        <v>771</v>
      </c>
    </row>
    <row r="5668" spans="51:75" x14ac:dyDescent="0.3">
      <c r="AY5668" s="251" t="e">
        <f>VLOOKUP(C5668,#REF!, 2,FALSE)</f>
        <v>#REF!</v>
      </c>
      <c r="BM5668" s="191" t="s">
        <v>10692</v>
      </c>
      <c r="BN5668" s="191" t="s">
        <v>1014</v>
      </c>
      <c r="BO5668" s="191" t="s">
        <v>10693</v>
      </c>
      <c r="BU5668" s="191" t="s">
        <v>10692</v>
      </c>
      <c r="BV5668" s="191" t="s">
        <v>1014</v>
      </c>
      <c r="BW5668" s="191" t="s">
        <v>10693</v>
      </c>
    </row>
    <row r="5669" spans="51:75" x14ac:dyDescent="0.3">
      <c r="AY5669" s="251" t="e">
        <f>VLOOKUP(C5669,#REF!, 2,FALSE)</f>
        <v>#REF!</v>
      </c>
      <c r="BM5669" s="191" t="s">
        <v>10694</v>
      </c>
      <c r="BN5669" s="191" t="s">
        <v>658</v>
      </c>
      <c r="BO5669" s="191" t="s">
        <v>10695</v>
      </c>
      <c r="BU5669" s="191" t="s">
        <v>10694</v>
      </c>
      <c r="BV5669" s="191" t="s">
        <v>658</v>
      </c>
      <c r="BW5669" s="191" t="s">
        <v>10695</v>
      </c>
    </row>
    <row r="5670" spans="51:75" x14ac:dyDescent="0.3">
      <c r="AY5670" s="251" t="e">
        <f>VLOOKUP(C5670,#REF!, 2,FALSE)</f>
        <v>#REF!</v>
      </c>
      <c r="BM5670" s="191" t="s">
        <v>10696</v>
      </c>
      <c r="BN5670" s="191" t="s">
        <v>929</v>
      </c>
      <c r="BO5670" s="191" t="s">
        <v>10697</v>
      </c>
      <c r="BU5670" s="191" t="s">
        <v>10696</v>
      </c>
      <c r="BV5670" s="191" t="s">
        <v>929</v>
      </c>
      <c r="BW5670" s="191" t="s">
        <v>10697</v>
      </c>
    </row>
    <row r="5671" spans="51:75" x14ac:dyDescent="0.3">
      <c r="AY5671" s="251" t="e">
        <f>VLOOKUP(C5671,#REF!, 2,FALSE)</f>
        <v>#REF!</v>
      </c>
      <c r="BM5671" s="191" t="s">
        <v>10698</v>
      </c>
      <c r="BN5671" s="191" t="s">
        <v>732</v>
      </c>
      <c r="BO5671" s="191" t="s">
        <v>6197</v>
      </c>
      <c r="BU5671" s="191" t="s">
        <v>10698</v>
      </c>
      <c r="BV5671" s="191" t="s">
        <v>732</v>
      </c>
      <c r="BW5671" s="191" t="s">
        <v>6197</v>
      </c>
    </row>
    <row r="5672" spans="51:75" x14ac:dyDescent="0.3">
      <c r="AY5672" s="251" t="e">
        <f>VLOOKUP(C5672,#REF!, 2,FALSE)</f>
        <v>#REF!</v>
      </c>
      <c r="BM5672" s="191" t="s">
        <v>10700</v>
      </c>
      <c r="BN5672" s="191" t="s">
        <v>16989</v>
      </c>
      <c r="BO5672" s="191" t="s">
        <v>8784</v>
      </c>
      <c r="BU5672" s="191" t="s">
        <v>10700</v>
      </c>
      <c r="BV5672" s="191" t="s">
        <v>16989</v>
      </c>
      <c r="BW5672" s="191" t="s">
        <v>8784</v>
      </c>
    </row>
    <row r="5673" spans="51:75" x14ac:dyDescent="0.3">
      <c r="AY5673" s="251" t="e">
        <f>VLOOKUP(C5673,#REF!, 2,FALSE)</f>
        <v>#REF!</v>
      </c>
      <c r="BM5673" s="191" t="s">
        <v>10701</v>
      </c>
      <c r="BN5673" s="191" t="s">
        <v>772</v>
      </c>
      <c r="BO5673" s="191" t="s">
        <v>2968</v>
      </c>
      <c r="BU5673" s="191" t="s">
        <v>10701</v>
      </c>
      <c r="BV5673" s="191" t="s">
        <v>772</v>
      </c>
      <c r="BW5673" s="191" t="s">
        <v>2968</v>
      </c>
    </row>
    <row r="5674" spans="51:75" x14ac:dyDescent="0.3">
      <c r="AY5674" s="251" t="e">
        <f>VLOOKUP(C5674,#REF!, 2,FALSE)</f>
        <v>#REF!</v>
      </c>
      <c r="BM5674" s="191" t="s">
        <v>10702</v>
      </c>
      <c r="BN5674" s="191" t="s">
        <v>664</v>
      </c>
      <c r="BO5674" s="191" t="s">
        <v>771</v>
      </c>
      <c r="BU5674" s="191" t="s">
        <v>10702</v>
      </c>
      <c r="BV5674" s="191" t="s">
        <v>664</v>
      </c>
      <c r="BW5674" s="191" t="s">
        <v>771</v>
      </c>
    </row>
    <row r="5675" spans="51:75" x14ac:dyDescent="0.3">
      <c r="AY5675" s="251" t="e">
        <f>VLOOKUP(C5675,#REF!, 2,FALSE)</f>
        <v>#REF!</v>
      </c>
      <c r="BM5675" s="191" t="s">
        <v>10703</v>
      </c>
      <c r="BN5675" s="191" t="s">
        <v>1071</v>
      </c>
      <c r="BO5675" s="191" t="s">
        <v>10704</v>
      </c>
      <c r="BU5675" s="191" t="s">
        <v>10703</v>
      </c>
      <c r="BV5675" s="191" t="s">
        <v>1071</v>
      </c>
      <c r="BW5675" s="191" t="s">
        <v>10704</v>
      </c>
    </row>
    <row r="5676" spans="51:75" x14ac:dyDescent="0.3">
      <c r="AY5676" s="251" t="e">
        <f>VLOOKUP(C5676,#REF!, 2,FALSE)</f>
        <v>#REF!</v>
      </c>
      <c r="BM5676" s="191" t="s">
        <v>10705</v>
      </c>
      <c r="BN5676" s="191" t="s">
        <v>779</v>
      </c>
      <c r="BO5676" s="191" t="s">
        <v>10706</v>
      </c>
      <c r="BU5676" s="191" t="s">
        <v>10705</v>
      </c>
      <c r="BV5676" s="191" t="s">
        <v>779</v>
      </c>
      <c r="BW5676" s="191" t="s">
        <v>10706</v>
      </c>
    </row>
    <row r="5677" spans="51:75" x14ac:dyDescent="0.3">
      <c r="AY5677" s="251" t="e">
        <f>VLOOKUP(C5677,#REF!, 2,FALSE)</f>
        <v>#REF!</v>
      </c>
      <c r="BM5677" s="191" t="s">
        <v>10707</v>
      </c>
      <c r="BN5677" s="191" t="s">
        <v>1071</v>
      </c>
      <c r="BO5677" s="191" t="s">
        <v>10708</v>
      </c>
      <c r="BU5677" s="191" t="s">
        <v>10707</v>
      </c>
      <c r="BV5677" s="191" t="s">
        <v>1071</v>
      </c>
      <c r="BW5677" s="191" t="s">
        <v>10708</v>
      </c>
    </row>
    <row r="5678" spans="51:75" x14ac:dyDescent="0.3">
      <c r="AY5678" s="251" t="e">
        <f>VLOOKUP(C5678,#REF!, 2,FALSE)</f>
        <v>#REF!</v>
      </c>
      <c r="BM5678" s="191" t="s">
        <v>10709</v>
      </c>
      <c r="BN5678" s="191" t="s">
        <v>2980</v>
      </c>
      <c r="BO5678" s="191" t="s">
        <v>10710</v>
      </c>
      <c r="BU5678" s="191" t="s">
        <v>10709</v>
      </c>
      <c r="BV5678" s="191" t="s">
        <v>2980</v>
      </c>
      <c r="BW5678" s="191" t="s">
        <v>10710</v>
      </c>
    </row>
    <row r="5679" spans="51:75" x14ac:dyDescent="0.3">
      <c r="AY5679" s="251" t="e">
        <f>VLOOKUP(C5679,#REF!, 2,FALSE)</f>
        <v>#REF!</v>
      </c>
      <c r="BM5679" s="191" t="s">
        <v>10711</v>
      </c>
      <c r="BN5679" s="191" t="s">
        <v>2980</v>
      </c>
      <c r="BO5679" s="191" t="s">
        <v>1377</v>
      </c>
      <c r="BU5679" s="191" t="s">
        <v>10711</v>
      </c>
      <c r="BV5679" s="191" t="s">
        <v>2980</v>
      </c>
      <c r="BW5679" s="191" t="s">
        <v>1377</v>
      </c>
    </row>
    <row r="5680" spans="51:75" x14ac:dyDescent="0.3">
      <c r="AY5680" s="251" t="e">
        <f>VLOOKUP(C5680,#REF!, 2,FALSE)</f>
        <v>#REF!</v>
      </c>
      <c r="BM5680" s="191" t="s">
        <v>10712</v>
      </c>
      <c r="BN5680" s="191" t="s">
        <v>7824</v>
      </c>
      <c r="BO5680" s="191" t="s">
        <v>5460</v>
      </c>
      <c r="BU5680" s="191" t="s">
        <v>10712</v>
      </c>
      <c r="BV5680" s="191" t="s">
        <v>7824</v>
      </c>
      <c r="BW5680" s="191" t="s">
        <v>5460</v>
      </c>
    </row>
    <row r="5681" spans="51:75" x14ac:dyDescent="0.3">
      <c r="AY5681" s="251" t="e">
        <f>VLOOKUP(C5681,#REF!, 2,FALSE)</f>
        <v>#REF!</v>
      </c>
      <c r="BM5681" s="191" t="s">
        <v>10713</v>
      </c>
      <c r="BN5681" s="191" t="s">
        <v>943</v>
      </c>
      <c r="BO5681" s="191" t="s">
        <v>994</v>
      </c>
      <c r="BU5681" s="191" t="s">
        <v>10713</v>
      </c>
      <c r="BV5681" s="191" t="s">
        <v>943</v>
      </c>
      <c r="BW5681" s="191" t="s">
        <v>994</v>
      </c>
    </row>
    <row r="5682" spans="51:75" x14ac:dyDescent="0.3">
      <c r="AY5682" s="251" t="e">
        <f>VLOOKUP(C5682,#REF!, 2,FALSE)</f>
        <v>#REF!</v>
      </c>
      <c r="BM5682" s="191" t="s">
        <v>10714</v>
      </c>
      <c r="BN5682" s="191" t="s">
        <v>850</v>
      </c>
      <c r="BO5682" s="191" t="s">
        <v>5113</v>
      </c>
      <c r="BU5682" s="191" t="s">
        <v>10714</v>
      </c>
      <c r="BV5682" s="191" t="s">
        <v>850</v>
      </c>
      <c r="BW5682" s="191" t="s">
        <v>5113</v>
      </c>
    </row>
    <row r="5683" spans="51:75" x14ac:dyDescent="0.3">
      <c r="AY5683" s="251" t="e">
        <f>VLOOKUP(C5683,#REF!, 2,FALSE)</f>
        <v>#REF!</v>
      </c>
      <c r="BM5683" s="191" t="s">
        <v>10715</v>
      </c>
      <c r="BN5683" s="191" t="s">
        <v>627</v>
      </c>
      <c r="BO5683" s="191" t="s">
        <v>2984</v>
      </c>
      <c r="BU5683" s="191" t="s">
        <v>10715</v>
      </c>
      <c r="BV5683" s="191" t="s">
        <v>627</v>
      </c>
      <c r="BW5683" s="191" t="s">
        <v>2984</v>
      </c>
    </row>
    <row r="5684" spans="51:75" x14ac:dyDescent="0.3">
      <c r="AY5684" s="251" t="e">
        <f>VLOOKUP(C5684,#REF!, 2,FALSE)</f>
        <v>#REF!</v>
      </c>
      <c r="BM5684" s="191" t="s">
        <v>10717</v>
      </c>
      <c r="BN5684" s="191" t="s">
        <v>1268</v>
      </c>
      <c r="BO5684" s="191" t="s">
        <v>10718</v>
      </c>
      <c r="BU5684" s="191" t="s">
        <v>10717</v>
      </c>
      <c r="BV5684" s="191" t="s">
        <v>1268</v>
      </c>
      <c r="BW5684" s="191" t="s">
        <v>10718</v>
      </c>
    </row>
    <row r="5685" spans="51:75" x14ac:dyDescent="0.3">
      <c r="AY5685" s="251" t="e">
        <f>VLOOKUP(C5685,#REF!, 2,FALSE)</f>
        <v>#REF!</v>
      </c>
      <c r="BM5685" s="191" t="s">
        <v>10719</v>
      </c>
      <c r="BN5685" s="191" t="s">
        <v>788</v>
      </c>
      <c r="BO5685" s="191" t="s">
        <v>1288</v>
      </c>
      <c r="BU5685" s="191" t="s">
        <v>10719</v>
      </c>
      <c r="BV5685" s="191" t="s">
        <v>788</v>
      </c>
      <c r="BW5685" s="191" t="s">
        <v>1288</v>
      </c>
    </row>
    <row r="5686" spans="51:75" x14ac:dyDescent="0.3">
      <c r="AY5686" s="251" t="e">
        <f>VLOOKUP(C5686,#REF!, 2,FALSE)</f>
        <v>#REF!</v>
      </c>
      <c r="BM5686" s="191" t="s">
        <v>2962</v>
      </c>
      <c r="BN5686" s="191" t="s">
        <v>788</v>
      </c>
      <c r="BO5686" s="191" t="s">
        <v>10720</v>
      </c>
      <c r="BU5686" s="191" t="s">
        <v>2962</v>
      </c>
      <c r="BV5686" s="191" t="s">
        <v>788</v>
      </c>
      <c r="BW5686" s="191" t="s">
        <v>10720</v>
      </c>
    </row>
    <row r="5687" spans="51:75" x14ac:dyDescent="0.3">
      <c r="AY5687" s="251" t="e">
        <f>VLOOKUP(C5687,#REF!, 2,FALSE)</f>
        <v>#REF!</v>
      </c>
      <c r="BM5687" s="191" t="s">
        <v>10721</v>
      </c>
      <c r="BN5687" s="191" t="s">
        <v>615</v>
      </c>
      <c r="BO5687" s="191" t="s">
        <v>10722</v>
      </c>
      <c r="BU5687" s="191" t="s">
        <v>10721</v>
      </c>
      <c r="BV5687" s="191" t="s">
        <v>615</v>
      </c>
      <c r="BW5687" s="191" t="s">
        <v>10722</v>
      </c>
    </row>
    <row r="5688" spans="51:75" x14ac:dyDescent="0.3">
      <c r="AY5688" s="251" t="e">
        <f>VLOOKUP(C5688,#REF!, 2,FALSE)</f>
        <v>#REF!</v>
      </c>
      <c r="BM5688" s="191" t="s">
        <v>10723</v>
      </c>
      <c r="BN5688" s="191" t="s">
        <v>670</v>
      </c>
      <c r="BO5688" s="191" t="s">
        <v>10724</v>
      </c>
      <c r="BU5688" s="191" t="s">
        <v>10723</v>
      </c>
      <c r="BV5688" s="191" t="s">
        <v>670</v>
      </c>
      <c r="BW5688" s="191" t="s">
        <v>10724</v>
      </c>
    </row>
    <row r="5689" spans="51:75" x14ac:dyDescent="0.3">
      <c r="AY5689" s="251" t="e">
        <f>VLOOKUP(C5689,#REF!, 2,FALSE)</f>
        <v>#REF!</v>
      </c>
      <c r="BM5689" s="191" t="s">
        <v>10725</v>
      </c>
      <c r="BN5689" s="191" t="s">
        <v>1343</v>
      </c>
      <c r="BO5689" s="191" t="s">
        <v>10726</v>
      </c>
      <c r="BU5689" s="191" t="s">
        <v>10725</v>
      </c>
      <c r="BV5689" s="191" t="s">
        <v>1343</v>
      </c>
      <c r="BW5689" s="191" t="s">
        <v>10726</v>
      </c>
    </row>
    <row r="5690" spans="51:75" x14ac:dyDescent="0.3">
      <c r="AY5690" s="251" t="e">
        <f>VLOOKUP(C5690,#REF!, 2,FALSE)</f>
        <v>#REF!</v>
      </c>
      <c r="BM5690" s="191" t="s">
        <v>10727</v>
      </c>
      <c r="BN5690" s="191" t="s">
        <v>656</v>
      </c>
      <c r="BO5690" s="191" t="s">
        <v>1162</v>
      </c>
      <c r="BU5690" s="191" t="s">
        <v>10727</v>
      </c>
      <c r="BV5690" s="191" t="s">
        <v>656</v>
      </c>
      <c r="BW5690" s="191" t="s">
        <v>1162</v>
      </c>
    </row>
    <row r="5691" spans="51:75" x14ac:dyDescent="0.3">
      <c r="AY5691" s="251" t="e">
        <f>VLOOKUP(C5691,#REF!, 2,FALSE)</f>
        <v>#REF!</v>
      </c>
      <c r="BM5691" s="191" t="s">
        <v>10728</v>
      </c>
      <c r="BN5691" s="191" t="s">
        <v>627</v>
      </c>
      <c r="BO5691" s="191" t="s">
        <v>2984</v>
      </c>
      <c r="BU5691" s="191" t="s">
        <v>10728</v>
      </c>
      <c r="BV5691" s="191" t="s">
        <v>627</v>
      </c>
      <c r="BW5691" s="191" t="s">
        <v>2984</v>
      </c>
    </row>
    <row r="5692" spans="51:75" x14ac:dyDescent="0.3">
      <c r="AY5692" s="251" t="e">
        <f>VLOOKUP(C5692,#REF!, 2,FALSE)</f>
        <v>#REF!</v>
      </c>
      <c r="BM5692" s="191" t="s">
        <v>10729</v>
      </c>
      <c r="BN5692" s="191" t="s">
        <v>811</v>
      </c>
      <c r="BO5692" s="191" t="s">
        <v>8851</v>
      </c>
      <c r="BU5692" s="191" t="s">
        <v>10729</v>
      </c>
      <c r="BV5692" s="191" t="s">
        <v>811</v>
      </c>
      <c r="BW5692" s="191" t="s">
        <v>8851</v>
      </c>
    </row>
    <row r="5693" spans="51:75" x14ac:dyDescent="0.3">
      <c r="AY5693" s="251" t="e">
        <f>VLOOKUP(C5693,#REF!, 2,FALSE)</f>
        <v>#REF!</v>
      </c>
      <c r="BM5693" s="191" t="s">
        <v>10730</v>
      </c>
      <c r="BN5693" s="191" t="s">
        <v>638</v>
      </c>
      <c r="BO5693" s="191" t="s">
        <v>4047</v>
      </c>
      <c r="BU5693" s="191" t="s">
        <v>10730</v>
      </c>
      <c r="BV5693" s="191" t="s">
        <v>638</v>
      </c>
      <c r="BW5693" s="191" t="s">
        <v>4047</v>
      </c>
    </row>
    <row r="5694" spans="51:75" x14ac:dyDescent="0.3">
      <c r="AY5694" s="251" t="e">
        <f>VLOOKUP(C5694,#REF!, 2,FALSE)</f>
        <v>#REF!</v>
      </c>
      <c r="BM5694" s="191" t="s">
        <v>10731</v>
      </c>
      <c r="BN5694" s="191" t="s">
        <v>732</v>
      </c>
      <c r="BO5694" s="191" t="s">
        <v>7769</v>
      </c>
      <c r="BU5694" s="191" t="s">
        <v>10731</v>
      </c>
      <c r="BV5694" s="191" t="s">
        <v>732</v>
      </c>
      <c r="BW5694" s="191" t="s">
        <v>7769</v>
      </c>
    </row>
    <row r="5695" spans="51:75" x14ac:dyDescent="0.3">
      <c r="AY5695" s="251" t="e">
        <f>VLOOKUP(C5695,#REF!, 2,FALSE)</f>
        <v>#REF!</v>
      </c>
      <c r="BM5695" s="191" t="s">
        <v>10732</v>
      </c>
      <c r="BN5695" s="191" t="s">
        <v>850</v>
      </c>
      <c r="BO5695" s="191" t="s">
        <v>4333</v>
      </c>
      <c r="BU5695" s="191" t="s">
        <v>10732</v>
      </c>
      <c r="BV5695" s="191" t="s">
        <v>850</v>
      </c>
      <c r="BW5695" s="191" t="s">
        <v>4333</v>
      </c>
    </row>
    <row r="5696" spans="51:75" x14ac:dyDescent="0.3">
      <c r="AY5696" s="251" t="e">
        <f>VLOOKUP(C5696,#REF!, 2,FALSE)</f>
        <v>#REF!</v>
      </c>
      <c r="BM5696" s="191" t="s">
        <v>10733</v>
      </c>
      <c r="BN5696" s="191" t="s">
        <v>624</v>
      </c>
      <c r="BO5696" s="191" t="s">
        <v>2984</v>
      </c>
      <c r="BU5696" s="191" t="s">
        <v>10733</v>
      </c>
      <c r="BV5696" s="191" t="s">
        <v>624</v>
      </c>
      <c r="BW5696" s="191" t="s">
        <v>2984</v>
      </c>
    </row>
    <row r="5697" spans="51:75" x14ac:dyDescent="0.3">
      <c r="AY5697" s="251" t="e">
        <f>VLOOKUP(C5697,#REF!, 2,FALSE)</f>
        <v>#REF!</v>
      </c>
      <c r="BM5697" s="191" t="s">
        <v>10734</v>
      </c>
      <c r="BN5697" s="191" t="s">
        <v>772</v>
      </c>
      <c r="BO5697" s="191" t="s">
        <v>10735</v>
      </c>
      <c r="BU5697" s="191" t="s">
        <v>10734</v>
      </c>
      <c r="BV5697" s="191" t="s">
        <v>772</v>
      </c>
      <c r="BW5697" s="191" t="s">
        <v>10735</v>
      </c>
    </row>
    <row r="5698" spans="51:75" x14ac:dyDescent="0.3">
      <c r="AY5698" s="251" t="e">
        <f>VLOOKUP(C5698,#REF!, 2,FALSE)</f>
        <v>#REF!</v>
      </c>
      <c r="BM5698" s="191" t="s">
        <v>10737</v>
      </c>
      <c r="BN5698" s="191" t="s">
        <v>924</v>
      </c>
      <c r="BO5698" s="191" t="s">
        <v>3429</v>
      </c>
      <c r="BU5698" s="191" t="s">
        <v>10737</v>
      </c>
      <c r="BV5698" s="191" t="s">
        <v>924</v>
      </c>
      <c r="BW5698" s="191" t="s">
        <v>3429</v>
      </c>
    </row>
    <row r="5699" spans="51:75" x14ac:dyDescent="0.3">
      <c r="AY5699" s="251" t="e">
        <f>VLOOKUP(C5699,#REF!, 2,FALSE)</f>
        <v>#REF!</v>
      </c>
      <c r="BM5699" s="191" t="s">
        <v>10738</v>
      </c>
      <c r="BN5699" s="191" t="s">
        <v>779</v>
      </c>
      <c r="BO5699" s="191" t="s">
        <v>7941</v>
      </c>
      <c r="BU5699" s="191" t="s">
        <v>10738</v>
      </c>
      <c r="BV5699" s="191" t="s">
        <v>779</v>
      </c>
      <c r="BW5699" s="191" t="s">
        <v>7941</v>
      </c>
    </row>
    <row r="5700" spans="51:75" x14ac:dyDescent="0.3">
      <c r="AY5700" s="251" t="e">
        <f>VLOOKUP(C5700,#REF!, 2,FALSE)</f>
        <v>#REF!</v>
      </c>
      <c r="BM5700" s="191" t="s">
        <v>10739</v>
      </c>
      <c r="BN5700" s="191" t="s">
        <v>629</v>
      </c>
      <c r="BO5700" s="191" t="s">
        <v>10740</v>
      </c>
      <c r="BU5700" s="191" t="s">
        <v>10739</v>
      </c>
      <c r="BV5700" s="191" t="s">
        <v>629</v>
      </c>
      <c r="BW5700" s="191" t="s">
        <v>10740</v>
      </c>
    </row>
    <row r="5701" spans="51:75" x14ac:dyDescent="0.3">
      <c r="AY5701" s="251" t="e">
        <f>VLOOKUP(C5701,#REF!, 2,FALSE)</f>
        <v>#REF!</v>
      </c>
      <c r="BM5701" s="191" t="s">
        <v>1916</v>
      </c>
      <c r="BN5701" s="191" t="s">
        <v>638</v>
      </c>
      <c r="BO5701" s="191" t="s">
        <v>7592</v>
      </c>
      <c r="BU5701" s="191" t="s">
        <v>1916</v>
      </c>
      <c r="BV5701" s="191" t="s">
        <v>638</v>
      </c>
      <c r="BW5701" s="191" t="s">
        <v>7592</v>
      </c>
    </row>
    <row r="5702" spans="51:75" x14ac:dyDescent="0.3">
      <c r="AY5702" s="251" t="e">
        <f>VLOOKUP(C5702,#REF!, 2,FALSE)</f>
        <v>#REF!</v>
      </c>
      <c r="BM5702" s="191" t="s">
        <v>10742</v>
      </c>
      <c r="BN5702" s="191" t="s">
        <v>781</v>
      </c>
      <c r="BO5702" s="191" t="s">
        <v>8104</v>
      </c>
      <c r="BU5702" s="191" t="s">
        <v>10742</v>
      </c>
      <c r="BV5702" s="191" t="s">
        <v>781</v>
      </c>
      <c r="BW5702" s="191" t="s">
        <v>8104</v>
      </c>
    </row>
    <row r="5703" spans="51:75" x14ac:dyDescent="0.3">
      <c r="AY5703" s="251" t="e">
        <f>VLOOKUP(C5703,#REF!, 2,FALSE)</f>
        <v>#REF!</v>
      </c>
      <c r="BM5703" s="191" t="s">
        <v>2943</v>
      </c>
      <c r="BN5703" s="191" t="s">
        <v>811</v>
      </c>
      <c r="BO5703" s="191" t="s">
        <v>10743</v>
      </c>
      <c r="BU5703" s="191" t="s">
        <v>2943</v>
      </c>
      <c r="BV5703" s="191" t="s">
        <v>811</v>
      </c>
      <c r="BW5703" s="191" t="s">
        <v>10743</v>
      </c>
    </row>
    <row r="5704" spans="51:75" x14ac:dyDescent="0.3">
      <c r="AY5704" s="251" t="e">
        <f>VLOOKUP(C5704,#REF!, 2,FALSE)</f>
        <v>#REF!</v>
      </c>
      <c r="BM5704" s="191" t="s">
        <v>10744</v>
      </c>
      <c r="BN5704" s="191" t="s">
        <v>811</v>
      </c>
      <c r="BO5704" s="191" t="s">
        <v>7827</v>
      </c>
      <c r="BU5704" s="191" t="s">
        <v>10744</v>
      </c>
      <c r="BV5704" s="191" t="s">
        <v>811</v>
      </c>
      <c r="BW5704" s="191" t="s">
        <v>7827</v>
      </c>
    </row>
    <row r="5705" spans="51:75" x14ac:dyDescent="0.3">
      <c r="AY5705" s="251" t="e">
        <f>VLOOKUP(C5705,#REF!, 2,FALSE)</f>
        <v>#REF!</v>
      </c>
      <c r="BM5705" s="191" t="s">
        <v>10745</v>
      </c>
      <c r="BN5705" s="191" t="s">
        <v>811</v>
      </c>
      <c r="BO5705" s="191" t="s">
        <v>10746</v>
      </c>
      <c r="BU5705" s="191" t="s">
        <v>10745</v>
      </c>
      <c r="BV5705" s="191" t="s">
        <v>811</v>
      </c>
      <c r="BW5705" s="191" t="s">
        <v>10746</v>
      </c>
    </row>
    <row r="5706" spans="51:75" x14ac:dyDescent="0.3">
      <c r="AY5706" s="251" t="e">
        <f>VLOOKUP(C5706,#REF!, 2,FALSE)</f>
        <v>#REF!</v>
      </c>
      <c r="BM5706" s="191" t="s">
        <v>10747</v>
      </c>
      <c r="BN5706" s="191" t="s">
        <v>927</v>
      </c>
      <c r="BO5706" s="191" t="s">
        <v>2789</v>
      </c>
      <c r="BU5706" s="191" t="s">
        <v>10747</v>
      </c>
      <c r="BV5706" s="191" t="s">
        <v>927</v>
      </c>
      <c r="BW5706" s="191" t="s">
        <v>2789</v>
      </c>
    </row>
    <row r="5707" spans="51:75" x14ac:dyDescent="0.3">
      <c r="AY5707" s="251" t="e">
        <f>VLOOKUP(C5707,#REF!, 2,FALSE)</f>
        <v>#REF!</v>
      </c>
      <c r="BM5707" s="191" t="s">
        <v>10749</v>
      </c>
      <c r="BN5707" s="191" t="s">
        <v>662</v>
      </c>
      <c r="BO5707" s="191" t="s">
        <v>10750</v>
      </c>
      <c r="BU5707" s="191" t="s">
        <v>10749</v>
      </c>
      <c r="BV5707" s="191" t="s">
        <v>662</v>
      </c>
      <c r="BW5707" s="191" t="s">
        <v>10750</v>
      </c>
    </row>
    <row r="5708" spans="51:75" x14ac:dyDescent="0.3">
      <c r="AY5708" s="251" t="e">
        <f>VLOOKUP(C5708,#REF!, 2,FALSE)</f>
        <v>#REF!</v>
      </c>
      <c r="BM5708" s="191" t="s">
        <v>10751</v>
      </c>
      <c r="BN5708" s="191" t="s">
        <v>929</v>
      </c>
      <c r="BO5708" s="191" t="s">
        <v>10752</v>
      </c>
      <c r="BU5708" s="191" t="s">
        <v>10751</v>
      </c>
      <c r="BV5708" s="191" t="s">
        <v>929</v>
      </c>
      <c r="BW5708" s="191" t="s">
        <v>10752</v>
      </c>
    </row>
    <row r="5709" spans="51:75" x14ac:dyDescent="0.3">
      <c r="AY5709" s="251" t="e">
        <f>VLOOKUP(C5709,#REF!, 2,FALSE)</f>
        <v>#REF!</v>
      </c>
      <c r="BM5709" s="191" t="s">
        <v>2959</v>
      </c>
      <c r="BN5709" s="191" t="s">
        <v>618</v>
      </c>
      <c r="BO5709" s="191" t="s">
        <v>10753</v>
      </c>
      <c r="BU5709" s="191" t="s">
        <v>2959</v>
      </c>
      <c r="BV5709" s="191" t="s">
        <v>618</v>
      </c>
      <c r="BW5709" s="191" t="s">
        <v>10753</v>
      </c>
    </row>
    <row r="5710" spans="51:75" x14ac:dyDescent="0.3">
      <c r="AY5710" s="251" t="e">
        <f>VLOOKUP(C5710,#REF!, 2,FALSE)</f>
        <v>#REF!</v>
      </c>
      <c r="BM5710" s="191" t="s">
        <v>10754</v>
      </c>
      <c r="BN5710" s="191" t="s">
        <v>617</v>
      </c>
      <c r="BO5710" s="191" t="s">
        <v>10755</v>
      </c>
      <c r="BU5710" s="191" t="s">
        <v>10754</v>
      </c>
      <c r="BV5710" s="191" t="s">
        <v>617</v>
      </c>
      <c r="BW5710" s="191" t="s">
        <v>10755</v>
      </c>
    </row>
    <row r="5711" spans="51:75" x14ac:dyDescent="0.3">
      <c r="AY5711" s="251" t="e">
        <f>VLOOKUP(C5711,#REF!, 2,FALSE)</f>
        <v>#REF!</v>
      </c>
      <c r="BM5711" s="191" t="s">
        <v>2963</v>
      </c>
      <c r="BN5711" s="191" t="s">
        <v>617</v>
      </c>
      <c r="BO5711" s="191" t="s">
        <v>10756</v>
      </c>
      <c r="BU5711" s="191" t="s">
        <v>2963</v>
      </c>
      <c r="BV5711" s="191" t="s">
        <v>617</v>
      </c>
      <c r="BW5711" s="191" t="s">
        <v>10756</v>
      </c>
    </row>
    <row r="5712" spans="51:75" x14ac:dyDescent="0.3">
      <c r="AY5712" s="251" t="e">
        <f>VLOOKUP(C5712,#REF!, 2,FALSE)</f>
        <v>#REF!</v>
      </c>
      <c r="BM5712" s="191" t="s">
        <v>10757</v>
      </c>
      <c r="BN5712" s="191" t="s">
        <v>659</v>
      </c>
      <c r="BO5712" s="191" t="s">
        <v>10758</v>
      </c>
      <c r="BU5712" s="191" t="s">
        <v>10757</v>
      </c>
      <c r="BV5712" s="191" t="s">
        <v>659</v>
      </c>
      <c r="BW5712" s="191" t="s">
        <v>10758</v>
      </c>
    </row>
    <row r="5713" spans="51:75" x14ac:dyDescent="0.3">
      <c r="AY5713" s="251" t="e">
        <f>VLOOKUP(C5713,#REF!, 2,FALSE)</f>
        <v>#REF!</v>
      </c>
      <c r="BM5713" s="191" t="s">
        <v>10759</v>
      </c>
      <c r="BN5713" s="191" t="s">
        <v>772</v>
      </c>
      <c r="BO5713" s="191" t="s">
        <v>6963</v>
      </c>
      <c r="BU5713" s="191" t="s">
        <v>10759</v>
      </c>
      <c r="BV5713" s="191" t="s">
        <v>772</v>
      </c>
      <c r="BW5713" s="191" t="s">
        <v>6963</v>
      </c>
    </row>
    <row r="5714" spans="51:75" x14ac:dyDescent="0.3">
      <c r="AY5714" s="251" t="e">
        <f>VLOOKUP(C5714,#REF!, 2,FALSE)</f>
        <v>#REF!</v>
      </c>
      <c r="BM5714" s="191" t="s">
        <v>10761</v>
      </c>
      <c r="BN5714" s="191" t="s">
        <v>704</v>
      </c>
      <c r="BO5714" s="191" t="s">
        <v>1015</v>
      </c>
      <c r="BU5714" s="191" t="s">
        <v>10761</v>
      </c>
      <c r="BV5714" s="191" t="s">
        <v>704</v>
      </c>
      <c r="BW5714" s="191" t="s">
        <v>1015</v>
      </c>
    </row>
    <row r="5715" spans="51:75" x14ac:dyDescent="0.3">
      <c r="AY5715" s="251" t="e">
        <f>VLOOKUP(C5715,#REF!, 2,FALSE)</f>
        <v>#REF!</v>
      </c>
      <c r="BM5715" s="191" t="s">
        <v>10762</v>
      </c>
      <c r="BN5715" s="191" t="s">
        <v>781</v>
      </c>
      <c r="BO5715" s="191" t="s">
        <v>10763</v>
      </c>
      <c r="BU5715" s="191" t="s">
        <v>10762</v>
      </c>
      <c r="BV5715" s="191" t="s">
        <v>781</v>
      </c>
      <c r="BW5715" s="191" t="s">
        <v>10763</v>
      </c>
    </row>
    <row r="5716" spans="51:75" x14ac:dyDescent="0.3">
      <c r="AY5716" s="251" t="e">
        <f>VLOOKUP(C5716,#REF!, 2,FALSE)</f>
        <v>#REF!</v>
      </c>
      <c r="BM5716" s="191" t="s">
        <v>10764</v>
      </c>
      <c r="BN5716" s="191" t="s">
        <v>3203</v>
      </c>
      <c r="BO5716" s="191" t="s">
        <v>5209</v>
      </c>
      <c r="BU5716" s="191" t="s">
        <v>10764</v>
      </c>
      <c r="BV5716" s="191" t="s">
        <v>3203</v>
      </c>
      <c r="BW5716" s="191" t="s">
        <v>5209</v>
      </c>
    </row>
    <row r="5717" spans="51:75" x14ac:dyDescent="0.3">
      <c r="AY5717" s="251" t="e">
        <f>VLOOKUP(C5717,#REF!, 2,FALSE)</f>
        <v>#REF!</v>
      </c>
      <c r="BM5717" s="191" t="s">
        <v>10765</v>
      </c>
      <c r="BN5717" s="191" t="s">
        <v>3203</v>
      </c>
      <c r="BO5717" s="191" t="s">
        <v>10766</v>
      </c>
      <c r="BU5717" s="191" t="s">
        <v>10765</v>
      </c>
      <c r="BV5717" s="191" t="s">
        <v>3203</v>
      </c>
      <c r="BW5717" s="191" t="s">
        <v>10766</v>
      </c>
    </row>
    <row r="5718" spans="51:75" x14ac:dyDescent="0.3">
      <c r="AY5718" s="251" t="e">
        <f>VLOOKUP(C5718,#REF!, 2,FALSE)</f>
        <v>#REF!</v>
      </c>
      <c r="BM5718" s="191" t="s">
        <v>10767</v>
      </c>
      <c r="BN5718" s="191" t="s">
        <v>3046</v>
      </c>
      <c r="BO5718" s="191" t="s">
        <v>10768</v>
      </c>
      <c r="BU5718" s="191" t="s">
        <v>10767</v>
      </c>
      <c r="BV5718" s="191" t="s">
        <v>3046</v>
      </c>
      <c r="BW5718" s="191" t="s">
        <v>10768</v>
      </c>
    </row>
    <row r="5719" spans="51:75" x14ac:dyDescent="0.3">
      <c r="AY5719" s="251" t="e">
        <f>VLOOKUP(C5719,#REF!, 2,FALSE)</f>
        <v>#REF!</v>
      </c>
      <c r="BM5719" s="191" t="s">
        <v>10769</v>
      </c>
      <c r="BN5719" s="191" t="s">
        <v>3046</v>
      </c>
      <c r="BO5719" s="191" t="s">
        <v>10770</v>
      </c>
      <c r="BU5719" s="191" t="s">
        <v>10769</v>
      </c>
      <c r="BV5719" s="191" t="s">
        <v>3046</v>
      </c>
      <c r="BW5719" s="191" t="s">
        <v>10770</v>
      </c>
    </row>
    <row r="5720" spans="51:75" x14ac:dyDescent="0.3">
      <c r="AY5720" s="251" t="e">
        <f>VLOOKUP(C5720,#REF!, 2,FALSE)</f>
        <v>#REF!</v>
      </c>
      <c r="BM5720" s="191" t="s">
        <v>10771</v>
      </c>
      <c r="BN5720" s="191" t="s">
        <v>626</v>
      </c>
      <c r="BO5720" s="191" t="s">
        <v>9324</v>
      </c>
      <c r="BU5720" s="191" t="s">
        <v>10771</v>
      </c>
      <c r="BV5720" s="191" t="s">
        <v>626</v>
      </c>
      <c r="BW5720" s="191" t="s">
        <v>9324</v>
      </c>
    </row>
    <row r="5721" spans="51:75" x14ac:dyDescent="0.3">
      <c r="AY5721" s="251" t="e">
        <f>VLOOKUP(C5721,#REF!, 2,FALSE)</f>
        <v>#REF!</v>
      </c>
      <c r="BM5721" s="191" t="s">
        <v>10772</v>
      </c>
      <c r="BN5721" s="191" t="s">
        <v>706</v>
      </c>
      <c r="BO5721" s="191" t="s">
        <v>5113</v>
      </c>
      <c r="BU5721" s="191" t="s">
        <v>10772</v>
      </c>
      <c r="BV5721" s="191" t="s">
        <v>706</v>
      </c>
      <c r="BW5721" s="191" t="s">
        <v>5113</v>
      </c>
    </row>
    <row r="5722" spans="51:75" x14ac:dyDescent="0.3">
      <c r="AY5722" s="251" t="e">
        <f>VLOOKUP(C5722,#REF!, 2,FALSE)</f>
        <v>#REF!</v>
      </c>
      <c r="BM5722" s="191" t="s">
        <v>10773</v>
      </c>
      <c r="BN5722" s="191" t="s">
        <v>670</v>
      </c>
      <c r="BO5722" s="191" t="s">
        <v>10774</v>
      </c>
      <c r="BU5722" s="191" t="s">
        <v>10773</v>
      </c>
      <c r="BV5722" s="191" t="s">
        <v>670</v>
      </c>
      <c r="BW5722" s="191" t="s">
        <v>10774</v>
      </c>
    </row>
    <row r="5723" spans="51:75" x14ac:dyDescent="0.3">
      <c r="AY5723" s="251" t="e">
        <f>VLOOKUP(C5723,#REF!, 2,FALSE)</f>
        <v>#REF!</v>
      </c>
      <c r="BM5723" s="191" t="s">
        <v>10775</v>
      </c>
      <c r="BN5723" s="191" t="s">
        <v>663</v>
      </c>
      <c r="BO5723" s="191" t="s">
        <v>10776</v>
      </c>
      <c r="BU5723" s="191" t="s">
        <v>10775</v>
      </c>
      <c r="BV5723" s="191" t="s">
        <v>663</v>
      </c>
      <c r="BW5723" s="191" t="s">
        <v>10776</v>
      </c>
    </row>
    <row r="5724" spans="51:75" x14ac:dyDescent="0.3">
      <c r="AY5724" s="251" t="e">
        <f>VLOOKUP(C5724,#REF!, 2,FALSE)</f>
        <v>#REF!</v>
      </c>
      <c r="BM5724" s="191" t="s">
        <v>10777</v>
      </c>
      <c r="BN5724" s="191" t="s">
        <v>798</v>
      </c>
      <c r="BO5724" s="191" t="s">
        <v>10778</v>
      </c>
      <c r="BU5724" s="191" t="s">
        <v>10777</v>
      </c>
      <c r="BV5724" s="191" t="s">
        <v>798</v>
      </c>
      <c r="BW5724" s="191" t="s">
        <v>10778</v>
      </c>
    </row>
    <row r="5725" spans="51:75" x14ac:dyDescent="0.3">
      <c r="AY5725" s="251" t="e">
        <f>VLOOKUP(C5725,#REF!, 2,FALSE)</f>
        <v>#REF!</v>
      </c>
      <c r="BM5725" s="191" t="s">
        <v>1917</v>
      </c>
      <c r="BN5725" s="191" t="s">
        <v>614</v>
      </c>
      <c r="BO5725" s="191" t="s">
        <v>10779</v>
      </c>
      <c r="BU5725" s="191" t="s">
        <v>1917</v>
      </c>
      <c r="BV5725" s="191" t="s">
        <v>614</v>
      </c>
      <c r="BW5725" s="191" t="s">
        <v>10779</v>
      </c>
    </row>
    <row r="5726" spans="51:75" x14ac:dyDescent="0.3">
      <c r="AY5726" s="251" t="e">
        <f>VLOOKUP(C5726,#REF!, 2,FALSE)</f>
        <v>#REF!</v>
      </c>
      <c r="BM5726" s="191" t="s">
        <v>10780</v>
      </c>
      <c r="BN5726" s="191" t="s">
        <v>632</v>
      </c>
      <c r="BO5726" s="191" t="s">
        <v>709</v>
      </c>
      <c r="BU5726" s="191" t="s">
        <v>10780</v>
      </c>
      <c r="BV5726" s="191" t="s">
        <v>632</v>
      </c>
      <c r="BW5726" s="191" t="s">
        <v>709</v>
      </c>
    </row>
    <row r="5727" spans="51:75" x14ac:dyDescent="0.3">
      <c r="AY5727" s="251" t="e">
        <f>VLOOKUP(C5727,#REF!, 2,FALSE)</f>
        <v>#REF!</v>
      </c>
      <c r="BM5727" s="191" t="s">
        <v>1918</v>
      </c>
      <c r="BN5727" s="191" t="s">
        <v>640</v>
      </c>
      <c r="BO5727" s="191" t="s">
        <v>10781</v>
      </c>
      <c r="BU5727" s="191" t="s">
        <v>1918</v>
      </c>
      <c r="BV5727" s="191" t="s">
        <v>640</v>
      </c>
      <c r="BW5727" s="191" t="s">
        <v>10781</v>
      </c>
    </row>
    <row r="5728" spans="51:75" x14ac:dyDescent="0.3">
      <c r="AY5728" s="251" t="e">
        <f>VLOOKUP(C5728,#REF!, 2,FALSE)</f>
        <v>#REF!</v>
      </c>
      <c r="BM5728" s="191" t="s">
        <v>10782</v>
      </c>
      <c r="BN5728" s="191" t="s">
        <v>620</v>
      </c>
      <c r="BO5728" s="191" t="s">
        <v>10783</v>
      </c>
      <c r="BU5728" s="191" t="s">
        <v>10782</v>
      </c>
      <c r="BV5728" s="191" t="s">
        <v>620</v>
      </c>
      <c r="BW5728" s="191" t="s">
        <v>10783</v>
      </c>
    </row>
    <row r="5729" spans="51:75" x14ac:dyDescent="0.3">
      <c r="AY5729" s="251" t="e">
        <f>VLOOKUP(C5729,#REF!, 2,FALSE)</f>
        <v>#REF!</v>
      </c>
      <c r="BM5729" s="191" t="s">
        <v>10784</v>
      </c>
      <c r="BN5729" s="191" t="s">
        <v>637</v>
      </c>
      <c r="BO5729" s="191" t="s">
        <v>10786</v>
      </c>
      <c r="BU5729" s="191" t="s">
        <v>10784</v>
      </c>
      <c r="BV5729" s="191" t="s">
        <v>637</v>
      </c>
      <c r="BW5729" s="191" t="s">
        <v>10786</v>
      </c>
    </row>
    <row r="5730" spans="51:75" x14ac:dyDescent="0.3">
      <c r="AY5730" s="251" t="e">
        <f>VLOOKUP(C5730,#REF!, 2,FALSE)</f>
        <v>#REF!</v>
      </c>
      <c r="BM5730" s="191" t="s">
        <v>10787</v>
      </c>
      <c r="BN5730" s="191" t="s">
        <v>620</v>
      </c>
      <c r="BO5730" s="191" t="s">
        <v>10788</v>
      </c>
      <c r="BU5730" s="191" t="s">
        <v>10787</v>
      </c>
      <c r="BV5730" s="191" t="s">
        <v>620</v>
      </c>
      <c r="BW5730" s="191" t="s">
        <v>10788</v>
      </c>
    </row>
    <row r="5731" spans="51:75" x14ac:dyDescent="0.3">
      <c r="AY5731" s="251" t="e">
        <f>VLOOKUP(C5731,#REF!, 2,FALSE)</f>
        <v>#REF!</v>
      </c>
      <c r="BM5731" s="191" t="s">
        <v>10789</v>
      </c>
      <c r="BN5731" s="191" t="s">
        <v>637</v>
      </c>
      <c r="BO5731" s="191" t="s">
        <v>10791</v>
      </c>
      <c r="BU5731" s="191" t="s">
        <v>10789</v>
      </c>
      <c r="BV5731" s="191" t="s">
        <v>637</v>
      </c>
      <c r="BW5731" s="191" t="s">
        <v>10791</v>
      </c>
    </row>
    <row r="5732" spans="51:75" x14ac:dyDescent="0.3">
      <c r="AY5732" s="251" t="e">
        <f>VLOOKUP(C5732,#REF!, 2,FALSE)</f>
        <v>#REF!</v>
      </c>
      <c r="BM5732" s="191" t="s">
        <v>10792</v>
      </c>
      <c r="BN5732" s="191" t="s">
        <v>3003</v>
      </c>
      <c r="BO5732" s="191" t="s">
        <v>8220</v>
      </c>
      <c r="BU5732" s="191" t="s">
        <v>10792</v>
      </c>
      <c r="BV5732" s="191" t="s">
        <v>3003</v>
      </c>
      <c r="BW5732" s="191" t="s">
        <v>8220</v>
      </c>
    </row>
    <row r="5733" spans="51:75" x14ac:dyDescent="0.3">
      <c r="AY5733" s="251" t="e">
        <f>VLOOKUP(C5733,#REF!, 2,FALSE)</f>
        <v>#REF!</v>
      </c>
      <c r="BM5733" s="191" t="s">
        <v>10794</v>
      </c>
      <c r="BN5733" s="191" t="s">
        <v>772</v>
      </c>
      <c r="BO5733" s="191" t="s">
        <v>7473</v>
      </c>
      <c r="BU5733" s="191" t="s">
        <v>10794</v>
      </c>
      <c r="BV5733" s="191" t="s">
        <v>772</v>
      </c>
      <c r="BW5733" s="191" t="s">
        <v>7473</v>
      </c>
    </row>
    <row r="5734" spans="51:75" x14ac:dyDescent="0.3">
      <c r="AY5734" s="251" t="e">
        <f>VLOOKUP(C5734,#REF!, 2,FALSE)</f>
        <v>#REF!</v>
      </c>
      <c r="BM5734" s="191" t="s">
        <v>10795</v>
      </c>
      <c r="BN5734" s="191" t="s">
        <v>811</v>
      </c>
      <c r="BO5734" s="191" t="s">
        <v>9408</v>
      </c>
      <c r="BU5734" s="191" t="s">
        <v>10795</v>
      </c>
      <c r="BV5734" s="191" t="s">
        <v>811</v>
      </c>
      <c r="BW5734" s="191" t="s">
        <v>9408</v>
      </c>
    </row>
    <row r="5735" spans="51:75" x14ac:dyDescent="0.3">
      <c r="AY5735" s="251" t="e">
        <f>VLOOKUP(C5735,#REF!, 2,FALSE)</f>
        <v>#REF!</v>
      </c>
      <c r="BM5735" s="191" t="s">
        <v>10797</v>
      </c>
      <c r="BN5735" s="191" t="s">
        <v>737</v>
      </c>
      <c r="BO5735" s="191" t="s">
        <v>10798</v>
      </c>
      <c r="BU5735" s="191" t="s">
        <v>10797</v>
      </c>
      <c r="BV5735" s="191" t="s">
        <v>737</v>
      </c>
      <c r="BW5735" s="191" t="s">
        <v>10798</v>
      </c>
    </row>
    <row r="5736" spans="51:75" x14ac:dyDescent="0.3">
      <c r="AY5736" s="251" t="e">
        <f>VLOOKUP(C5736,#REF!, 2,FALSE)</f>
        <v>#REF!</v>
      </c>
      <c r="BM5736" s="191" t="s">
        <v>10799</v>
      </c>
      <c r="BN5736" s="191" t="s">
        <v>788</v>
      </c>
      <c r="BO5736" s="191" t="s">
        <v>10077</v>
      </c>
      <c r="BU5736" s="191" t="s">
        <v>10799</v>
      </c>
      <c r="BV5736" s="191" t="s">
        <v>788</v>
      </c>
      <c r="BW5736" s="191" t="s">
        <v>10077</v>
      </c>
    </row>
    <row r="5737" spans="51:75" x14ac:dyDescent="0.3">
      <c r="AY5737" s="251" t="e">
        <f>VLOOKUP(C5737,#REF!, 2,FALSE)</f>
        <v>#REF!</v>
      </c>
      <c r="BM5737" s="191" t="s">
        <v>10800</v>
      </c>
      <c r="BN5737" s="191" t="s">
        <v>618</v>
      </c>
      <c r="BO5737" s="191" t="s">
        <v>10801</v>
      </c>
      <c r="BU5737" s="191" t="s">
        <v>10800</v>
      </c>
      <c r="BV5737" s="191" t="s">
        <v>618</v>
      </c>
      <c r="BW5737" s="191" t="s">
        <v>10801</v>
      </c>
    </row>
    <row r="5738" spans="51:75" x14ac:dyDescent="0.3">
      <c r="AY5738" s="251" t="e">
        <f>VLOOKUP(C5738,#REF!, 2,FALSE)</f>
        <v>#REF!</v>
      </c>
      <c r="BM5738" s="191" t="s">
        <v>1919</v>
      </c>
      <c r="BN5738" s="191" t="s">
        <v>617</v>
      </c>
      <c r="BO5738" s="191" t="s">
        <v>10802</v>
      </c>
      <c r="BU5738" s="191" t="s">
        <v>1919</v>
      </c>
      <c r="BV5738" s="191" t="s">
        <v>617</v>
      </c>
      <c r="BW5738" s="191" t="s">
        <v>10802</v>
      </c>
    </row>
    <row r="5739" spans="51:75" x14ac:dyDescent="0.3">
      <c r="AY5739" s="251" t="e">
        <f>VLOOKUP(C5739,#REF!, 2,FALSE)</f>
        <v>#REF!</v>
      </c>
      <c r="BM5739" s="191" t="s">
        <v>10803</v>
      </c>
      <c r="BN5739" s="191" t="s">
        <v>788</v>
      </c>
      <c r="BO5739" s="191" t="s">
        <v>8757</v>
      </c>
      <c r="BU5739" s="191" t="s">
        <v>10803</v>
      </c>
      <c r="BV5739" s="191" t="s">
        <v>788</v>
      </c>
      <c r="BW5739" s="191" t="s">
        <v>8757</v>
      </c>
    </row>
    <row r="5740" spans="51:75" x14ac:dyDescent="0.3">
      <c r="AY5740" s="251" t="e">
        <f>VLOOKUP(C5740,#REF!, 2,FALSE)</f>
        <v>#REF!</v>
      </c>
      <c r="BM5740" s="191" t="s">
        <v>10804</v>
      </c>
      <c r="BN5740" s="191" t="s">
        <v>1273</v>
      </c>
      <c r="BO5740" s="191" t="s">
        <v>5113</v>
      </c>
      <c r="BU5740" s="191" t="s">
        <v>10804</v>
      </c>
      <c r="BV5740" s="191" t="s">
        <v>1273</v>
      </c>
      <c r="BW5740" s="191" t="s">
        <v>5113</v>
      </c>
    </row>
    <row r="5741" spans="51:75" x14ac:dyDescent="0.3">
      <c r="AY5741" s="251" t="e">
        <f>VLOOKUP(C5741,#REF!, 2,FALSE)</f>
        <v>#REF!</v>
      </c>
      <c r="BM5741" s="191" t="s">
        <v>10806</v>
      </c>
      <c r="BN5741" s="191" t="s">
        <v>659</v>
      </c>
      <c r="BO5741" s="191" t="s">
        <v>10807</v>
      </c>
      <c r="BU5741" s="191" t="s">
        <v>10806</v>
      </c>
      <c r="BV5741" s="191" t="s">
        <v>659</v>
      </c>
      <c r="BW5741" s="191" t="s">
        <v>10807</v>
      </c>
    </row>
    <row r="5742" spans="51:75" x14ac:dyDescent="0.3">
      <c r="AY5742" s="251" t="e">
        <f>VLOOKUP(C5742,#REF!, 2,FALSE)</f>
        <v>#REF!</v>
      </c>
      <c r="BM5742" s="191" t="s">
        <v>1920</v>
      </c>
      <c r="BN5742" s="191" t="s">
        <v>622</v>
      </c>
      <c r="BO5742" s="191" t="s">
        <v>9812</v>
      </c>
      <c r="BU5742" s="191" t="s">
        <v>1920</v>
      </c>
      <c r="BV5742" s="191" t="s">
        <v>622</v>
      </c>
      <c r="BW5742" s="191" t="s">
        <v>9812</v>
      </c>
    </row>
    <row r="5743" spans="51:75" x14ac:dyDescent="0.3">
      <c r="AY5743" s="251" t="e">
        <f>VLOOKUP(C5743,#REF!, 2,FALSE)</f>
        <v>#REF!</v>
      </c>
      <c r="BM5743" s="191" t="s">
        <v>10808</v>
      </c>
      <c r="BN5743" s="191" t="s">
        <v>784</v>
      </c>
      <c r="BO5743" s="191" t="s">
        <v>10809</v>
      </c>
      <c r="BU5743" s="191" t="s">
        <v>10808</v>
      </c>
      <c r="BV5743" s="191" t="s">
        <v>784</v>
      </c>
      <c r="BW5743" s="191" t="s">
        <v>10809</v>
      </c>
    </row>
    <row r="5744" spans="51:75" x14ac:dyDescent="0.3">
      <c r="AY5744" s="251" t="e">
        <f>VLOOKUP(C5744,#REF!, 2,FALSE)</f>
        <v>#REF!</v>
      </c>
      <c r="BM5744" s="191" t="s">
        <v>10810</v>
      </c>
      <c r="BN5744" s="191" t="s">
        <v>737</v>
      </c>
      <c r="BO5744" s="191" t="s">
        <v>10163</v>
      </c>
      <c r="BU5744" s="191" t="s">
        <v>10810</v>
      </c>
      <c r="BV5744" s="191" t="s">
        <v>737</v>
      </c>
      <c r="BW5744" s="191" t="s">
        <v>10163</v>
      </c>
    </row>
    <row r="5745" spans="51:75" x14ac:dyDescent="0.3">
      <c r="AY5745" s="251" t="e">
        <f>VLOOKUP(C5745,#REF!, 2,FALSE)</f>
        <v>#REF!</v>
      </c>
      <c r="BM5745" s="191" t="s">
        <v>10811</v>
      </c>
      <c r="BN5745" s="191" t="s">
        <v>1014</v>
      </c>
      <c r="BO5745" s="191" t="s">
        <v>10812</v>
      </c>
      <c r="BU5745" s="191" t="s">
        <v>10811</v>
      </c>
      <c r="BV5745" s="191" t="s">
        <v>1014</v>
      </c>
      <c r="BW5745" s="191" t="s">
        <v>10812</v>
      </c>
    </row>
    <row r="5746" spans="51:75" x14ac:dyDescent="0.3">
      <c r="AY5746" s="251" t="e">
        <f>VLOOKUP(C5746,#REF!, 2,FALSE)</f>
        <v>#REF!</v>
      </c>
      <c r="BM5746" s="191" t="s">
        <v>1921</v>
      </c>
      <c r="BN5746" s="191" t="s">
        <v>784</v>
      </c>
      <c r="BO5746" s="191" t="s">
        <v>1064</v>
      </c>
      <c r="BU5746" s="191" t="s">
        <v>1921</v>
      </c>
      <c r="BV5746" s="191" t="s">
        <v>784</v>
      </c>
      <c r="BW5746" s="191" t="s">
        <v>1064</v>
      </c>
    </row>
    <row r="5747" spans="51:75" x14ac:dyDescent="0.3">
      <c r="AY5747" s="251" t="e">
        <f>VLOOKUP(C5747,#REF!, 2,FALSE)</f>
        <v>#REF!</v>
      </c>
      <c r="BM5747" s="191" t="s">
        <v>10813</v>
      </c>
      <c r="BN5747" s="191" t="s">
        <v>772</v>
      </c>
      <c r="BO5747" s="191" t="s">
        <v>7284</v>
      </c>
      <c r="BU5747" s="191" t="s">
        <v>10813</v>
      </c>
      <c r="BV5747" s="191" t="s">
        <v>772</v>
      </c>
      <c r="BW5747" s="191" t="s">
        <v>7284</v>
      </c>
    </row>
    <row r="5748" spans="51:75" x14ac:dyDescent="0.3">
      <c r="AY5748" s="251" t="e">
        <f>VLOOKUP(C5748,#REF!, 2,FALSE)</f>
        <v>#REF!</v>
      </c>
      <c r="BM5748" s="191" t="s">
        <v>10814</v>
      </c>
      <c r="BN5748" s="191" t="s">
        <v>704</v>
      </c>
      <c r="BO5748" s="191" t="s">
        <v>10815</v>
      </c>
      <c r="BU5748" s="191" t="s">
        <v>10814</v>
      </c>
      <c r="BV5748" s="191" t="s">
        <v>704</v>
      </c>
      <c r="BW5748" s="191" t="s">
        <v>10815</v>
      </c>
    </row>
    <row r="5749" spans="51:75" x14ac:dyDescent="0.3">
      <c r="AY5749" s="251" t="e">
        <f>VLOOKUP(C5749,#REF!, 2,FALSE)</f>
        <v>#REF!</v>
      </c>
      <c r="BM5749" s="191" t="s">
        <v>10816</v>
      </c>
      <c r="BN5749" s="191" t="s">
        <v>704</v>
      </c>
      <c r="BO5749" s="191" t="s">
        <v>2878</v>
      </c>
      <c r="BU5749" s="191" t="s">
        <v>10816</v>
      </c>
      <c r="BV5749" s="191" t="s">
        <v>704</v>
      </c>
      <c r="BW5749" s="191" t="s">
        <v>2878</v>
      </c>
    </row>
    <row r="5750" spans="51:75" x14ac:dyDescent="0.3">
      <c r="AY5750" s="251" t="e">
        <f>VLOOKUP(C5750,#REF!, 2,FALSE)</f>
        <v>#REF!</v>
      </c>
      <c r="BM5750" s="191" t="s">
        <v>1922</v>
      </c>
      <c r="BN5750" s="191" t="s">
        <v>622</v>
      </c>
      <c r="BO5750" s="191" t="s">
        <v>1499</v>
      </c>
      <c r="BU5750" s="191" t="s">
        <v>1922</v>
      </c>
      <c r="BV5750" s="191" t="s">
        <v>622</v>
      </c>
      <c r="BW5750" s="191" t="s">
        <v>1499</v>
      </c>
    </row>
    <row r="5751" spans="51:75" x14ac:dyDescent="0.3">
      <c r="AY5751" s="251" t="e">
        <f>VLOOKUP(C5751,#REF!, 2,FALSE)</f>
        <v>#REF!</v>
      </c>
      <c r="BM5751" s="191" t="s">
        <v>1923</v>
      </c>
      <c r="BN5751" s="191" t="s">
        <v>638</v>
      </c>
      <c r="BO5751" s="191" t="s">
        <v>9624</v>
      </c>
      <c r="BU5751" s="191" t="s">
        <v>1923</v>
      </c>
      <c r="BV5751" s="191" t="s">
        <v>638</v>
      </c>
      <c r="BW5751" s="191" t="s">
        <v>9624</v>
      </c>
    </row>
    <row r="5752" spans="51:75" x14ac:dyDescent="0.3">
      <c r="AY5752" s="251" t="e">
        <f>VLOOKUP(C5752,#REF!, 2,FALSE)</f>
        <v>#REF!</v>
      </c>
      <c r="BM5752" s="191" t="s">
        <v>1924</v>
      </c>
      <c r="BN5752" s="191" t="s">
        <v>784</v>
      </c>
      <c r="BO5752" s="191" t="s">
        <v>3469</v>
      </c>
      <c r="BU5752" s="191" t="s">
        <v>1924</v>
      </c>
      <c r="BV5752" s="191" t="s">
        <v>784</v>
      </c>
      <c r="BW5752" s="191" t="s">
        <v>3469</v>
      </c>
    </row>
    <row r="5753" spans="51:75" x14ac:dyDescent="0.3">
      <c r="AY5753" s="251" t="e">
        <f>VLOOKUP(C5753,#REF!, 2,FALSE)</f>
        <v>#REF!</v>
      </c>
      <c r="BM5753" s="191" t="s">
        <v>1925</v>
      </c>
      <c r="BN5753" s="191" t="s">
        <v>638</v>
      </c>
      <c r="BO5753" s="191" t="s">
        <v>2095</v>
      </c>
      <c r="BU5753" s="191" t="s">
        <v>1925</v>
      </c>
      <c r="BV5753" s="191" t="s">
        <v>638</v>
      </c>
      <c r="BW5753" s="191" t="s">
        <v>2095</v>
      </c>
    </row>
    <row r="5754" spans="51:75" x14ac:dyDescent="0.3">
      <c r="AY5754" s="251" t="e">
        <f>VLOOKUP(C5754,#REF!, 2,FALSE)</f>
        <v>#REF!</v>
      </c>
      <c r="BM5754" s="191" t="s">
        <v>1926</v>
      </c>
      <c r="BN5754" s="191" t="s">
        <v>618</v>
      </c>
      <c r="BO5754" s="191" t="s">
        <v>10817</v>
      </c>
      <c r="BU5754" s="191" t="s">
        <v>1926</v>
      </c>
      <c r="BV5754" s="191" t="s">
        <v>618</v>
      </c>
      <c r="BW5754" s="191" t="s">
        <v>10817</v>
      </c>
    </row>
    <row r="5755" spans="51:75" x14ac:dyDescent="0.3">
      <c r="AY5755" s="251" t="e">
        <f>VLOOKUP(C5755,#REF!, 2,FALSE)</f>
        <v>#REF!</v>
      </c>
      <c r="BM5755" s="191" t="s">
        <v>1927</v>
      </c>
      <c r="BN5755" s="191" t="s">
        <v>614</v>
      </c>
      <c r="BO5755" s="191" t="s">
        <v>10818</v>
      </c>
      <c r="BU5755" s="191" t="s">
        <v>1927</v>
      </c>
      <c r="BV5755" s="191" t="s">
        <v>614</v>
      </c>
      <c r="BW5755" s="191" t="s">
        <v>10818</v>
      </c>
    </row>
    <row r="5756" spans="51:75" x14ac:dyDescent="0.3">
      <c r="AY5756" s="251" t="e">
        <f>VLOOKUP(C5756,#REF!, 2,FALSE)</f>
        <v>#REF!</v>
      </c>
      <c r="BM5756" s="191" t="s">
        <v>10819</v>
      </c>
      <c r="BN5756" s="191" t="s">
        <v>620</v>
      </c>
      <c r="BO5756" s="191" t="s">
        <v>10820</v>
      </c>
      <c r="BU5756" s="191" t="s">
        <v>10819</v>
      </c>
      <c r="BV5756" s="191" t="s">
        <v>620</v>
      </c>
      <c r="BW5756" s="191" t="s">
        <v>10820</v>
      </c>
    </row>
    <row r="5757" spans="51:75" x14ac:dyDescent="0.3">
      <c r="AY5757" s="251" t="e">
        <f>VLOOKUP(C5757,#REF!, 2,FALSE)</f>
        <v>#REF!</v>
      </c>
      <c r="BM5757" s="191" t="s">
        <v>10821</v>
      </c>
      <c r="BN5757" s="191" t="s">
        <v>637</v>
      </c>
      <c r="BO5757" s="191" t="s">
        <v>10822</v>
      </c>
      <c r="BU5757" s="191" t="s">
        <v>10821</v>
      </c>
      <c r="BV5757" s="191" t="s">
        <v>637</v>
      </c>
      <c r="BW5757" s="191" t="s">
        <v>10822</v>
      </c>
    </row>
    <row r="5758" spans="51:75" x14ac:dyDescent="0.3">
      <c r="AY5758" s="251" t="e">
        <f>VLOOKUP(C5758,#REF!, 2,FALSE)</f>
        <v>#REF!</v>
      </c>
      <c r="BM5758" s="191" t="s">
        <v>1928</v>
      </c>
      <c r="BN5758" s="191" t="s">
        <v>640</v>
      </c>
      <c r="BO5758" s="191" t="s">
        <v>6430</v>
      </c>
      <c r="BU5758" s="191" t="s">
        <v>1928</v>
      </c>
      <c r="BV5758" s="191" t="s">
        <v>640</v>
      </c>
      <c r="BW5758" s="191" t="s">
        <v>6430</v>
      </c>
    </row>
    <row r="5759" spans="51:75" x14ac:dyDescent="0.3">
      <c r="AY5759" s="251" t="e">
        <f>VLOOKUP(C5759,#REF!, 2,FALSE)</f>
        <v>#REF!</v>
      </c>
      <c r="BM5759" s="191" t="s">
        <v>10823</v>
      </c>
      <c r="BN5759" s="191" t="s">
        <v>804</v>
      </c>
      <c r="BO5759" s="191" t="s">
        <v>1005</v>
      </c>
      <c r="BU5759" s="191" t="s">
        <v>10823</v>
      </c>
      <c r="BV5759" s="191" t="s">
        <v>804</v>
      </c>
      <c r="BW5759" s="191" t="s">
        <v>1005</v>
      </c>
    </row>
    <row r="5760" spans="51:75" x14ac:dyDescent="0.3">
      <c r="AY5760" s="251" t="e">
        <f>VLOOKUP(C5760,#REF!, 2,FALSE)</f>
        <v>#REF!</v>
      </c>
      <c r="BM5760" s="191" t="s">
        <v>1929</v>
      </c>
      <c r="BN5760" s="191" t="s">
        <v>664</v>
      </c>
      <c r="BO5760" s="191" t="s">
        <v>10824</v>
      </c>
      <c r="BU5760" s="191" t="s">
        <v>1929</v>
      </c>
      <c r="BV5760" s="191" t="s">
        <v>664</v>
      </c>
      <c r="BW5760" s="191" t="s">
        <v>10824</v>
      </c>
    </row>
    <row r="5761" spans="51:75" x14ac:dyDescent="0.3">
      <c r="AY5761" s="251" t="e">
        <f>VLOOKUP(C5761,#REF!, 2,FALSE)</f>
        <v>#REF!</v>
      </c>
      <c r="BM5761" s="191" t="s">
        <v>10825</v>
      </c>
      <c r="BN5761" s="191" t="s">
        <v>788</v>
      </c>
      <c r="BO5761" s="191" t="s">
        <v>6628</v>
      </c>
      <c r="BU5761" s="191" t="s">
        <v>10825</v>
      </c>
      <c r="BV5761" s="191" t="s">
        <v>788</v>
      </c>
      <c r="BW5761" s="191" t="s">
        <v>6628</v>
      </c>
    </row>
    <row r="5762" spans="51:75" x14ac:dyDescent="0.3">
      <c r="AY5762" s="251" t="e">
        <f>VLOOKUP(C5762,#REF!, 2,FALSE)</f>
        <v>#REF!</v>
      </c>
      <c r="BM5762" s="191" t="s">
        <v>10826</v>
      </c>
      <c r="BN5762" s="191" t="s">
        <v>664</v>
      </c>
      <c r="BO5762" s="191" t="s">
        <v>10827</v>
      </c>
      <c r="BU5762" s="191" t="s">
        <v>10826</v>
      </c>
      <c r="BV5762" s="191" t="s">
        <v>664</v>
      </c>
      <c r="BW5762" s="191" t="s">
        <v>10827</v>
      </c>
    </row>
    <row r="5763" spans="51:75" x14ac:dyDescent="0.3">
      <c r="AY5763" s="251" t="e">
        <f>VLOOKUP(C5763,#REF!, 2,FALSE)</f>
        <v>#REF!</v>
      </c>
      <c r="BM5763" s="191" t="s">
        <v>10828</v>
      </c>
      <c r="BN5763" s="191" t="s">
        <v>1140</v>
      </c>
      <c r="BO5763" s="191" t="s">
        <v>10829</v>
      </c>
      <c r="BU5763" s="191" t="s">
        <v>10828</v>
      </c>
      <c r="BV5763" s="191" t="s">
        <v>1140</v>
      </c>
      <c r="BW5763" s="191" t="s">
        <v>10829</v>
      </c>
    </row>
    <row r="5764" spans="51:75" x14ac:dyDescent="0.3">
      <c r="AY5764" s="251" t="e">
        <f>VLOOKUP(C5764,#REF!, 2,FALSE)</f>
        <v>#REF!</v>
      </c>
      <c r="BM5764" s="191" t="s">
        <v>10830</v>
      </c>
      <c r="BN5764" s="191" t="s">
        <v>618</v>
      </c>
      <c r="BO5764" s="191" t="s">
        <v>801</v>
      </c>
      <c r="BU5764" s="191" t="s">
        <v>10830</v>
      </c>
      <c r="BV5764" s="191" t="s">
        <v>618</v>
      </c>
      <c r="BW5764" s="191" t="s">
        <v>801</v>
      </c>
    </row>
    <row r="5765" spans="51:75" x14ac:dyDescent="0.3">
      <c r="AY5765" s="251" t="e">
        <f>VLOOKUP(C5765,#REF!, 2,FALSE)</f>
        <v>#REF!</v>
      </c>
      <c r="BM5765" s="191" t="s">
        <v>10832</v>
      </c>
      <c r="BN5765" s="191" t="s">
        <v>913</v>
      </c>
      <c r="BO5765" s="191" t="s">
        <v>1751</v>
      </c>
      <c r="BU5765" s="191" t="s">
        <v>10832</v>
      </c>
      <c r="BV5765" s="191" t="s">
        <v>913</v>
      </c>
      <c r="BW5765" s="191" t="s">
        <v>1751</v>
      </c>
    </row>
    <row r="5766" spans="51:75" x14ac:dyDescent="0.3">
      <c r="AY5766" s="251" t="e">
        <f>VLOOKUP(C5766,#REF!, 2,FALSE)</f>
        <v>#REF!</v>
      </c>
      <c r="BM5766" s="191" t="s">
        <v>10833</v>
      </c>
      <c r="BN5766" s="191" t="s">
        <v>842</v>
      </c>
      <c r="BO5766" s="191" t="s">
        <v>3526</v>
      </c>
      <c r="BU5766" s="191" t="s">
        <v>10833</v>
      </c>
      <c r="BV5766" s="191" t="s">
        <v>842</v>
      </c>
      <c r="BW5766" s="191" t="s">
        <v>3526</v>
      </c>
    </row>
    <row r="5767" spans="51:75" x14ac:dyDescent="0.3">
      <c r="AY5767" s="251" t="e">
        <f>VLOOKUP(C5767,#REF!, 2,FALSE)</f>
        <v>#REF!</v>
      </c>
      <c r="BM5767" s="191" t="s">
        <v>10834</v>
      </c>
      <c r="BN5767" s="191" t="s">
        <v>842</v>
      </c>
      <c r="BO5767" s="191" t="s">
        <v>10835</v>
      </c>
      <c r="BU5767" s="191" t="s">
        <v>10834</v>
      </c>
      <c r="BV5767" s="191" t="s">
        <v>842</v>
      </c>
      <c r="BW5767" s="191" t="s">
        <v>10835</v>
      </c>
    </row>
    <row r="5768" spans="51:75" x14ac:dyDescent="0.3">
      <c r="AY5768" s="251" t="e">
        <f>VLOOKUP(C5768,#REF!, 2,FALSE)</f>
        <v>#REF!</v>
      </c>
      <c r="BM5768" s="191" t="s">
        <v>10836</v>
      </c>
      <c r="BN5768" s="191" t="s">
        <v>1446</v>
      </c>
      <c r="BO5768" s="191" t="s">
        <v>10837</v>
      </c>
      <c r="BU5768" s="191" t="s">
        <v>10836</v>
      </c>
      <c r="BV5768" s="191" t="s">
        <v>1446</v>
      </c>
      <c r="BW5768" s="191" t="s">
        <v>10837</v>
      </c>
    </row>
    <row r="5769" spans="51:75" x14ac:dyDescent="0.3">
      <c r="AY5769" s="251" t="e">
        <f>VLOOKUP(C5769,#REF!, 2,FALSE)</f>
        <v>#REF!</v>
      </c>
      <c r="BM5769" s="191" t="s">
        <v>10838</v>
      </c>
      <c r="BN5769" s="191" t="s">
        <v>804</v>
      </c>
      <c r="BO5769" s="191" t="s">
        <v>10839</v>
      </c>
      <c r="BU5769" s="191" t="s">
        <v>10838</v>
      </c>
      <c r="BV5769" s="191" t="s">
        <v>804</v>
      </c>
      <c r="BW5769" s="191" t="s">
        <v>10839</v>
      </c>
    </row>
    <row r="5770" spans="51:75" x14ac:dyDescent="0.3">
      <c r="AY5770" s="251" t="e">
        <f>VLOOKUP(C5770,#REF!, 2,FALSE)</f>
        <v>#REF!</v>
      </c>
      <c r="BM5770" s="191" t="s">
        <v>10840</v>
      </c>
      <c r="BN5770" s="191" t="s">
        <v>781</v>
      </c>
      <c r="BO5770" s="191" t="s">
        <v>10796</v>
      </c>
      <c r="BU5770" s="191" t="s">
        <v>10840</v>
      </c>
      <c r="BV5770" s="191" t="s">
        <v>781</v>
      </c>
      <c r="BW5770" s="191" t="s">
        <v>10796</v>
      </c>
    </row>
    <row r="5771" spans="51:75" x14ac:dyDescent="0.3">
      <c r="AY5771" s="251" t="e">
        <f>VLOOKUP(C5771,#REF!, 2,FALSE)</f>
        <v>#REF!</v>
      </c>
      <c r="BM5771" s="191" t="s">
        <v>10841</v>
      </c>
      <c r="BN5771" s="191" t="s">
        <v>3084</v>
      </c>
      <c r="BO5771" s="191" t="s">
        <v>10842</v>
      </c>
      <c r="BU5771" s="191" t="s">
        <v>10841</v>
      </c>
      <c r="BV5771" s="191" t="s">
        <v>3084</v>
      </c>
      <c r="BW5771" s="191" t="s">
        <v>10842</v>
      </c>
    </row>
    <row r="5772" spans="51:75" x14ac:dyDescent="0.3">
      <c r="AY5772" s="251" t="e">
        <f>VLOOKUP(C5772,#REF!, 2,FALSE)</f>
        <v>#REF!</v>
      </c>
      <c r="BM5772" s="191" t="s">
        <v>10843</v>
      </c>
      <c r="BN5772" s="191" t="s">
        <v>781</v>
      </c>
      <c r="BO5772" s="191" t="s">
        <v>10844</v>
      </c>
      <c r="BU5772" s="191" t="s">
        <v>10843</v>
      </c>
      <c r="BV5772" s="191" t="s">
        <v>781</v>
      </c>
      <c r="BW5772" s="191" t="s">
        <v>10844</v>
      </c>
    </row>
    <row r="5773" spans="51:75" x14ac:dyDescent="0.3">
      <c r="AY5773" s="251" t="e">
        <f>VLOOKUP(C5773,#REF!, 2,FALSE)</f>
        <v>#REF!</v>
      </c>
      <c r="BM5773" s="191" t="s">
        <v>10845</v>
      </c>
      <c r="BN5773" s="191" t="s">
        <v>779</v>
      </c>
      <c r="BO5773" s="191" t="s">
        <v>10846</v>
      </c>
      <c r="BU5773" s="191" t="s">
        <v>10845</v>
      </c>
      <c r="BV5773" s="191" t="s">
        <v>779</v>
      </c>
      <c r="BW5773" s="191" t="s">
        <v>10846</v>
      </c>
    </row>
    <row r="5774" spans="51:75" x14ac:dyDescent="0.3">
      <c r="AY5774" s="251" t="e">
        <f>VLOOKUP(C5774,#REF!, 2,FALSE)</f>
        <v>#REF!</v>
      </c>
      <c r="BM5774" s="191" t="s">
        <v>10847</v>
      </c>
      <c r="BN5774" s="191" t="s">
        <v>781</v>
      </c>
      <c r="BO5774" s="191" t="s">
        <v>10849</v>
      </c>
      <c r="BU5774" s="191" t="s">
        <v>10847</v>
      </c>
      <c r="BV5774" s="191" t="s">
        <v>781</v>
      </c>
      <c r="BW5774" s="191" t="s">
        <v>10849</v>
      </c>
    </row>
    <row r="5775" spans="51:75" x14ac:dyDescent="0.3">
      <c r="AY5775" s="251" t="e">
        <f>VLOOKUP(C5775,#REF!, 2,FALSE)</f>
        <v>#REF!</v>
      </c>
      <c r="BM5775" s="191" t="s">
        <v>10850</v>
      </c>
      <c r="BN5775" s="191" t="s">
        <v>3088</v>
      </c>
      <c r="BO5775" s="191" t="s">
        <v>9071</v>
      </c>
      <c r="BU5775" s="191" t="s">
        <v>10850</v>
      </c>
      <c r="BV5775" s="191" t="s">
        <v>3088</v>
      </c>
      <c r="BW5775" s="191" t="s">
        <v>9071</v>
      </c>
    </row>
    <row r="5776" spans="51:75" x14ac:dyDescent="0.3">
      <c r="AY5776" s="251" t="e">
        <f>VLOOKUP(C5776,#REF!, 2,FALSE)</f>
        <v>#REF!</v>
      </c>
      <c r="BM5776" s="191" t="s">
        <v>10851</v>
      </c>
      <c r="BN5776" s="191" t="s">
        <v>779</v>
      </c>
      <c r="BO5776" s="191" t="s">
        <v>10844</v>
      </c>
      <c r="BU5776" s="191" t="s">
        <v>10851</v>
      </c>
      <c r="BV5776" s="191" t="s">
        <v>779</v>
      </c>
      <c r="BW5776" s="191" t="s">
        <v>10844</v>
      </c>
    </row>
    <row r="5777" spans="51:75" x14ac:dyDescent="0.3">
      <c r="AY5777" s="251" t="e">
        <f>VLOOKUP(C5777,#REF!, 2,FALSE)</f>
        <v>#REF!</v>
      </c>
      <c r="BM5777" s="191" t="s">
        <v>10852</v>
      </c>
      <c r="BN5777" s="191" t="s">
        <v>3006</v>
      </c>
      <c r="BO5777" s="191" t="s">
        <v>9258</v>
      </c>
      <c r="BU5777" s="191" t="s">
        <v>10852</v>
      </c>
      <c r="BV5777" s="191" t="s">
        <v>3006</v>
      </c>
      <c r="BW5777" s="191" t="s">
        <v>9258</v>
      </c>
    </row>
    <row r="5778" spans="51:75" x14ac:dyDescent="0.3">
      <c r="AY5778" s="251" t="e">
        <f>VLOOKUP(C5778,#REF!, 2,FALSE)</f>
        <v>#REF!</v>
      </c>
      <c r="BM5778" s="191" t="s">
        <v>10853</v>
      </c>
      <c r="BN5778" s="191" t="s">
        <v>1014</v>
      </c>
      <c r="BO5778" s="191" t="s">
        <v>10854</v>
      </c>
      <c r="BU5778" s="191" t="s">
        <v>10853</v>
      </c>
      <c r="BV5778" s="191" t="s">
        <v>1014</v>
      </c>
      <c r="BW5778" s="191" t="s">
        <v>10854</v>
      </c>
    </row>
    <row r="5779" spans="51:75" x14ac:dyDescent="0.3">
      <c r="AY5779" s="251" t="e">
        <f>VLOOKUP(C5779,#REF!, 2,FALSE)</f>
        <v>#REF!</v>
      </c>
      <c r="BM5779" s="191" t="s">
        <v>10855</v>
      </c>
      <c r="BN5779" s="191" t="s">
        <v>1268</v>
      </c>
      <c r="BO5779" s="191" t="s">
        <v>10856</v>
      </c>
      <c r="BU5779" s="191" t="s">
        <v>10855</v>
      </c>
      <c r="BV5779" s="191" t="s">
        <v>1268</v>
      </c>
      <c r="BW5779" s="191" t="s">
        <v>10856</v>
      </c>
    </row>
    <row r="5780" spans="51:75" x14ac:dyDescent="0.3">
      <c r="AY5780" s="251" t="e">
        <f>VLOOKUP(C5780,#REF!, 2,FALSE)</f>
        <v>#REF!</v>
      </c>
      <c r="BM5780" s="191" t="s">
        <v>10858</v>
      </c>
      <c r="BN5780" s="191" t="s">
        <v>632</v>
      </c>
      <c r="BO5780" s="191" t="s">
        <v>10859</v>
      </c>
      <c r="BU5780" s="191" t="s">
        <v>10858</v>
      </c>
      <c r="BV5780" s="191" t="s">
        <v>632</v>
      </c>
      <c r="BW5780" s="191" t="s">
        <v>10859</v>
      </c>
    </row>
    <row r="5781" spans="51:75" x14ac:dyDescent="0.3">
      <c r="AY5781" s="251" t="e">
        <f>VLOOKUP(C5781,#REF!, 2,FALSE)</f>
        <v>#REF!</v>
      </c>
      <c r="BM5781" s="191" t="s">
        <v>2949</v>
      </c>
      <c r="BN5781" s="191" t="s">
        <v>776</v>
      </c>
      <c r="BO5781" s="191" t="s">
        <v>802</v>
      </c>
      <c r="BU5781" s="191" t="s">
        <v>2949</v>
      </c>
      <c r="BV5781" s="191" t="s">
        <v>776</v>
      </c>
      <c r="BW5781" s="191" t="s">
        <v>802</v>
      </c>
    </row>
    <row r="5782" spans="51:75" x14ac:dyDescent="0.3">
      <c r="AY5782" s="251" t="e">
        <f>VLOOKUP(C5782,#REF!, 2,FALSE)</f>
        <v>#REF!</v>
      </c>
      <c r="BM5782" s="191" t="s">
        <v>1930</v>
      </c>
      <c r="BN5782" s="191" t="s">
        <v>662</v>
      </c>
      <c r="BO5782" s="191" t="s">
        <v>10860</v>
      </c>
      <c r="BU5782" s="191" t="s">
        <v>1930</v>
      </c>
      <c r="BV5782" s="191" t="s">
        <v>662</v>
      </c>
      <c r="BW5782" s="191" t="s">
        <v>10860</v>
      </c>
    </row>
    <row r="5783" spans="51:75" x14ac:dyDescent="0.3">
      <c r="AY5783" s="251" t="e">
        <f>VLOOKUP(C5783,#REF!, 2,FALSE)</f>
        <v>#REF!</v>
      </c>
      <c r="BM5783" s="191" t="s">
        <v>10861</v>
      </c>
      <c r="BN5783" s="191" t="s">
        <v>637</v>
      </c>
      <c r="BO5783" s="191" t="s">
        <v>10862</v>
      </c>
      <c r="BU5783" s="191" t="s">
        <v>10861</v>
      </c>
      <c r="BV5783" s="191" t="s">
        <v>637</v>
      </c>
      <c r="BW5783" s="191" t="s">
        <v>10862</v>
      </c>
    </row>
    <row r="5784" spans="51:75" x14ac:dyDescent="0.3">
      <c r="AY5784" s="251" t="e">
        <f>VLOOKUP(C5784,#REF!, 2,FALSE)</f>
        <v>#REF!</v>
      </c>
      <c r="BM5784" s="191" t="s">
        <v>1931</v>
      </c>
      <c r="BN5784" s="191" t="s">
        <v>663</v>
      </c>
      <c r="BO5784" s="191" t="s">
        <v>2933</v>
      </c>
      <c r="BU5784" s="191" t="s">
        <v>1931</v>
      </c>
      <c r="BV5784" s="191" t="s">
        <v>663</v>
      </c>
      <c r="BW5784" s="191" t="s">
        <v>2933</v>
      </c>
    </row>
    <row r="5785" spans="51:75" x14ac:dyDescent="0.3">
      <c r="AY5785" s="251" t="e">
        <f>VLOOKUP(C5785,#REF!, 2,FALSE)</f>
        <v>#REF!</v>
      </c>
      <c r="BM5785" s="191" t="s">
        <v>10863</v>
      </c>
      <c r="BN5785" s="191" t="s">
        <v>3253</v>
      </c>
      <c r="BO5785" s="191" t="s">
        <v>2425</v>
      </c>
      <c r="BU5785" s="191" t="s">
        <v>10863</v>
      </c>
      <c r="BV5785" s="191" t="s">
        <v>3253</v>
      </c>
      <c r="BW5785" s="191" t="s">
        <v>2425</v>
      </c>
    </row>
    <row r="5786" spans="51:75" x14ac:dyDescent="0.3">
      <c r="AY5786" s="251" t="e">
        <f>VLOOKUP(C5786,#REF!, 2,FALSE)</f>
        <v>#REF!</v>
      </c>
      <c r="BM5786" s="191" t="s">
        <v>10864</v>
      </c>
      <c r="BN5786" s="191" t="s">
        <v>2984</v>
      </c>
      <c r="BO5786" s="191" t="s">
        <v>2500</v>
      </c>
      <c r="BU5786" s="191" t="s">
        <v>10864</v>
      </c>
      <c r="BV5786" s="191" t="s">
        <v>2984</v>
      </c>
      <c r="BW5786" s="191" t="s">
        <v>2500</v>
      </c>
    </row>
    <row r="5787" spans="51:75" x14ac:dyDescent="0.3">
      <c r="AY5787" s="251" t="e">
        <f>VLOOKUP(C5787,#REF!, 2,FALSE)</f>
        <v>#REF!</v>
      </c>
      <c r="BM5787" s="191" t="s">
        <v>10865</v>
      </c>
      <c r="BN5787" s="191" t="s">
        <v>662</v>
      </c>
      <c r="BO5787" s="191" t="s">
        <v>2984</v>
      </c>
      <c r="BU5787" s="191" t="s">
        <v>10865</v>
      </c>
      <c r="BV5787" s="191" t="s">
        <v>662</v>
      </c>
      <c r="BW5787" s="191" t="s">
        <v>2984</v>
      </c>
    </row>
    <row r="5788" spans="51:75" x14ac:dyDescent="0.3">
      <c r="AY5788" s="251" t="e">
        <f>VLOOKUP(C5788,#REF!, 2,FALSE)</f>
        <v>#REF!</v>
      </c>
      <c r="BM5788" s="191" t="s">
        <v>1932</v>
      </c>
      <c r="BN5788" s="191" t="s">
        <v>1343</v>
      </c>
      <c r="BO5788" s="191" t="s">
        <v>906</v>
      </c>
      <c r="BU5788" s="191" t="s">
        <v>1932</v>
      </c>
      <c r="BV5788" s="191" t="s">
        <v>1343</v>
      </c>
      <c r="BW5788" s="191" t="s">
        <v>906</v>
      </c>
    </row>
    <row r="5789" spans="51:75" x14ac:dyDescent="0.3">
      <c r="AY5789" s="251" t="e">
        <f>VLOOKUP(C5789,#REF!, 2,FALSE)</f>
        <v>#REF!</v>
      </c>
      <c r="BM5789" s="191" t="s">
        <v>1933</v>
      </c>
      <c r="BN5789" s="191" t="s">
        <v>704</v>
      </c>
      <c r="BO5789" s="191" t="s">
        <v>9212</v>
      </c>
      <c r="BU5789" s="191" t="s">
        <v>1933</v>
      </c>
      <c r="BV5789" s="191" t="s">
        <v>704</v>
      </c>
      <c r="BW5789" s="191" t="s">
        <v>9212</v>
      </c>
    </row>
    <row r="5790" spans="51:75" x14ac:dyDescent="0.3">
      <c r="AY5790" s="251" t="e">
        <f>VLOOKUP(C5790,#REF!, 2,FALSE)</f>
        <v>#REF!</v>
      </c>
      <c r="BM5790" s="191" t="s">
        <v>10866</v>
      </c>
      <c r="BN5790" s="191" t="s">
        <v>658</v>
      </c>
      <c r="BO5790" s="191" t="s">
        <v>621</v>
      </c>
      <c r="BU5790" s="191" t="s">
        <v>10866</v>
      </c>
      <c r="BV5790" s="191" t="s">
        <v>658</v>
      </c>
      <c r="BW5790" s="191" t="s">
        <v>621</v>
      </c>
    </row>
    <row r="5791" spans="51:75" x14ac:dyDescent="0.3">
      <c r="AY5791" s="251" t="e">
        <f>VLOOKUP(C5791,#REF!, 2,FALSE)</f>
        <v>#REF!</v>
      </c>
      <c r="BM5791" s="191" t="s">
        <v>10867</v>
      </c>
      <c r="BN5791" s="191" t="s">
        <v>1343</v>
      </c>
      <c r="BO5791" s="191" t="s">
        <v>4053</v>
      </c>
      <c r="BU5791" s="191" t="s">
        <v>10867</v>
      </c>
      <c r="BV5791" s="191" t="s">
        <v>1343</v>
      </c>
      <c r="BW5791" s="191" t="s">
        <v>4053</v>
      </c>
    </row>
    <row r="5792" spans="51:75" x14ac:dyDescent="0.3">
      <c r="AY5792" s="251" t="e">
        <f>VLOOKUP(C5792,#REF!, 2,FALSE)</f>
        <v>#REF!</v>
      </c>
      <c r="BM5792" s="191" t="s">
        <v>10868</v>
      </c>
      <c r="BN5792" s="191" t="s">
        <v>776</v>
      </c>
      <c r="BO5792" s="191" t="s">
        <v>10607</v>
      </c>
      <c r="BU5792" s="191" t="s">
        <v>10868</v>
      </c>
      <c r="BV5792" s="191" t="s">
        <v>776</v>
      </c>
      <c r="BW5792" s="191" t="s">
        <v>10607</v>
      </c>
    </row>
    <row r="5793" spans="51:75" x14ac:dyDescent="0.3">
      <c r="AY5793" s="251" t="e">
        <f>VLOOKUP(C5793,#REF!, 2,FALSE)</f>
        <v>#REF!</v>
      </c>
      <c r="BM5793" s="191" t="s">
        <v>2953</v>
      </c>
      <c r="BN5793" s="191" t="s">
        <v>929</v>
      </c>
      <c r="BO5793" s="191" t="s">
        <v>10869</v>
      </c>
      <c r="BU5793" s="191" t="s">
        <v>2953</v>
      </c>
      <c r="BV5793" s="191" t="s">
        <v>929</v>
      </c>
      <c r="BW5793" s="191" t="s">
        <v>10869</v>
      </c>
    </row>
    <row r="5794" spans="51:75" x14ac:dyDescent="0.3">
      <c r="AY5794" s="251" t="e">
        <f>VLOOKUP(C5794,#REF!, 2,FALSE)</f>
        <v>#REF!</v>
      </c>
      <c r="BM5794" s="191" t="s">
        <v>10870</v>
      </c>
      <c r="BN5794" s="191" t="s">
        <v>3253</v>
      </c>
      <c r="BO5794" s="191" t="s">
        <v>10871</v>
      </c>
      <c r="BU5794" s="191" t="s">
        <v>10870</v>
      </c>
      <c r="BV5794" s="191" t="s">
        <v>3253</v>
      </c>
      <c r="BW5794" s="191" t="s">
        <v>10871</v>
      </c>
    </row>
    <row r="5795" spans="51:75" x14ac:dyDescent="0.3">
      <c r="AY5795" s="251" t="e">
        <f>VLOOKUP(C5795,#REF!, 2,FALSE)</f>
        <v>#REF!</v>
      </c>
      <c r="BM5795" s="191" t="s">
        <v>10872</v>
      </c>
      <c r="BN5795" s="191" t="s">
        <v>3253</v>
      </c>
      <c r="BO5795" s="191" t="s">
        <v>5652</v>
      </c>
      <c r="BU5795" s="191" t="s">
        <v>10872</v>
      </c>
      <c r="BV5795" s="191" t="s">
        <v>3253</v>
      </c>
      <c r="BW5795" s="191" t="s">
        <v>5652</v>
      </c>
    </row>
    <row r="5796" spans="51:75" x14ac:dyDescent="0.3">
      <c r="AY5796" s="251" t="e">
        <f>VLOOKUP(C5796,#REF!, 2,FALSE)</f>
        <v>#REF!</v>
      </c>
      <c r="BM5796" s="191" t="s">
        <v>1934</v>
      </c>
      <c r="BN5796" s="191" t="s">
        <v>638</v>
      </c>
      <c r="BO5796" s="191" t="s">
        <v>4989</v>
      </c>
      <c r="BU5796" s="191" t="s">
        <v>1934</v>
      </c>
      <c r="BV5796" s="191" t="s">
        <v>638</v>
      </c>
      <c r="BW5796" s="191" t="s">
        <v>4989</v>
      </c>
    </row>
    <row r="5797" spans="51:75" x14ac:dyDescent="0.3">
      <c r="AY5797" s="251" t="e">
        <f>VLOOKUP(C5797,#REF!, 2,FALSE)</f>
        <v>#REF!</v>
      </c>
      <c r="BM5797" s="191" t="s">
        <v>10873</v>
      </c>
      <c r="BN5797" s="191" t="s">
        <v>863</v>
      </c>
      <c r="BO5797" s="191" t="s">
        <v>959</v>
      </c>
      <c r="BU5797" s="191" t="s">
        <v>10873</v>
      </c>
      <c r="BV5797" s="191" t="s">
        <v>863</v>
      </c>
      <c r="BW5797" s="191" t="s">
        <v>959</v>
      </c>
    </row>
    <row r="5798" spans="51:75" x14ac:dyDescent="0.3">
      <c r="AY5798" s="251" t="e">
        <f>VLOOKUP(C5798,#REF!, 2,FALSE)</f>
        <v>#REF!</v>
      </c>
      <c r="BM5798" s="191" t="s">
        <v>10874</v>
      </c>
      <c r="BN5798" s="191" t="s">
        <v>772</v>
      </c>
      <c r="BO5798" s="191" t="s">
        <v>7890</v>
      </c>
      <c r="BU5798" s="191" t="s">
        <v>10874</v>
      </c>
      <c r="BV5798" s="191" t="s">
        <v>772</v>
      </c>
      <c r="BW5798" s="191" t="s">
        <v>7890</v>
      </c>
    </row>
    <row r="5799" spans="51:75" x14ac:dyDescent="0.3">
      <c r="AY5799" s="251" t="e">
        <f>VLOOKUP(C5799,#REF!, 2,FALSE)</f>
        <v>#REF!</v>
      </c>
      <c r="BM5799" s="191" t="s">
        <v>10875</v>
      </c>
      <c r="BN5799" s="191" t="s">
        <v>617</v>
      </c>
      <c r="BO5799" s="191" t="s">
        <v>771</v>
      </c>
      <c r="BU5799" s="191" t="s">
        <v>10875</v>
      </c>
      <c r="BV5799" s="191" t="s">
        <v>617</v>
      </c>
      <c r="BW5799" s="191" t="s">
        <v>771</v>
      </c>
    </row>
    <row r="5800" spans="51:75" x14ac:dyDescent="0.3">
      <c r="AY5800" s="251" t="e">
        <f>VLOOKUP(C5800,#REF!, 2,FALSE)</f>
        <v>#REF!</v>
      </c>
      <c r="BM5800" s="191" t="s">
        <v>10876</v>
      </c>
      <c r="BN5800" s="191" t="s">
        <v>803</v>
      </c>
      <c r="BO5800" s="191" t="s">
        <v>2984</v>
      </c>
      <c r="BU5800" s="191" t="s">
        <v>10876</v>
      </c>
      <c r="BV5800" s="191" t="s">
        <v>803</v>
      </c>
      <c r="BW5800" s="191" t="s">
        <v>2984</v>
      </c>
    </row>
    <row r="5801" spans="51:75" x14ac:dyDescent="0.3">
      <c r="AY5801" s="251" t="e">
        <f>VLOOKUP(C5801,#REF!, 2,FALSE)</f>
        <v>#REF!</v>
      </c>
      <c r="BM5801" s="191" t="s">
        <v>10877</v>
      </c>
      <c r="BN5801" s="191" t="s">
        <v>781</v>
      </c>
      <c r="BO5801" s="191" t="s">
        <v>10878</v>
      </c>
      <c r="BU5801" s="191" t="s">
        <v>10877</v>
      </c>
      <c r="BV5801" s="191" t="s">
        <v>781</v>
      </c>
      <c r="BW5801" s="191" t="s">
        <v>10878</v>
      </c>
    </row>
    <row r="5802" spans="51:75" x14ac:dyDescent="0.3">
      <c r="AY5802" s="251" t="e">
        <f>VLOOKUP(C5802,#REF!, 2,FALSE)</f>
        <v>#REF!</v>
      </c>
      <c r="BM5802" s="191" t="s">
        <v>1935</v>
      </c>
      <c r="BN5802" s="191" t="s">
        <v>781</v>
      </c>
      <c r="BO5802" s="191" t="s">
        <v>858</v>
      </c>
      <c r="BU5802" s="191" t="s">
        <v>1935</v>
      </c>
      <c r="BV5802" s="191" t="s">
        <v>781</v>
      </c>
      <c r="BW5802" s="191" t="s">
        <v>858</v>
      </c>
    </row>
    <row r="5803" spans="51:75" x14ac:dyDescent="0.3">
      <c r="AY5803" s="251" t="e">
        <f>VLOOKUP(C5803,#REF!, 2,FALSE)</f>
        <v>#REF!</v>
      </c>
      <c r="BM5803" s="191" t="s">
        <v>10879</v>
      </c>
      <c r="BN5803" s="191" t="s">
        <v>924</v>
      </c>
      <c r="BO5803" s="191" t="s">
        <v>710</v>
      </c>
      <c r="BU5803" s="191" t="s">
        <v>10879</v>
      </c>
      <c r="BV5803" s="191" t="s">
        <v>924</v>
      </c>
      <c r="BW5803" s="191" t="s">
        <v>710</v>
      </c>
    </row>
    <row r="5804" spans="51:75" x14ac:dyDescent="0.3">
      <c r="AY5804" s="251" t="e">
        <f>VLOOKUP(C5804,#REF!, 2,FALSE)</f>
        <v>#REF!</v>
      </c>
      <c r="BM5804" s="191" t="s">
        <v>10881</v>
      </c>
      <c r="BN5804" s="191" t="s">
        <v>662</v>
      </c>
      <c r="BO5804" s="191" t="s">
        <v>10882</v>
      </c>
      <c r="BU5804" s="191" t="s">
        <v>10881</v>
      </c>
      <c r="BV5804" s="191" t="s">
        <v>662</v>
      </c>
      <c r="BW5804" s="191" t="s">
        <v>10882</v>
      </c>
    </row>
    <row r="5805" spans="51:75" x14ac:dyDescent="0.3">
      <c r="AY5805" s="251" t="e">
        <f>VLOOKUP(C5805,#REF!, 2,FALSE)</f>
        <v>#REF!</v>
      </c>
      <c r="BM5805" s="191" t="s">
        <v>2944</v>
      </c>
      <c r="BN5805" s="191" t="s">
        <v>788</v>
      </c>
      <c r="BO5805" s="191" t="s">
        <v>1777</v>
      </c>
      <c r="BU5805" s="191" t="s">
        <v>2944</v>
      </c>
      <c r="BV5805" s="191" t="s">
        <v>788</v>
      </c>
      <c r="BW5805" s="191" t="s">
        <v>1777</v>
      </c>
    </row>
    <row r="5806" spans="51:75" x14ac:dyDescent="0.3">
      <c r="AY5806" s="251" t="e">
        <f>VLOOKUP(C5806,#REF!, 2,FALSE)</f>
        <v>#REF!</v>
      </c>
      <c r="BM5806" s="191" t="s">
        <v>10884</v>
      </c>
      <c r="BN5806" s="191" t="s">
        <v>927</v>
      </c>
      <c r="BO5806" s="191" t="s">
        <v>3491</v>
      </c>
      <c r="BU5806" s="191" t="s">
        <v>10884</v>
      </c>
      <c r="BV5806" s="191" t="s">
        <v>927</v>
      </c>
      <c r="BW5806" s="191" t="s">
        <v>3491</v>
      </c>
    </row>
    <row r="5807" spans="51:75" x14ac:dyDescent="0.3">
      <c r="AY5807" s="251" t="e">
        <f>VLOOKUP(C5807,#REF!, 2,FALSE)</f>
        <v>#REF!</v>
      </c>
      <c r="BM5807" s="191" t="s">
        <v>10885</v>
      </c>
      <c r="BN5807" s="191" t="s">
        <v>1071</v>
      </c>
      <c r="BO5807" s="191" t="s">
        <v>10886</v>
      </c>
      <c r="BU5807" s="191" t="s">
        <v>10885</v>
      </c>
      <c r="BV5807" s="191" t="s">
        <v>1071</v>
      </c>
      <c r="BW5807" s="191" t="s">
        <v>10886</v>
      </c>
    </row>
    <row r="5808" spans="51:75" x14ac:dyDescent="0.3">
      <c r="AY5808" s="251" t="e">
        <f>VLOOKUP(C5808,#REF!, 2,FALSE)</f>
        <v>#REF!</v>
      </c>
      <c r="BM5808" s="191" t="s">
        <v>2952</v>
      </c>
      <c r="BN5808" s="191" t="s">
        <v>663</v>
      </c>
      <c r="BO5808" s="191" t="s">
        <v>10887</v>
      </c>
      <c r="BU5808" s="191" t="s">
        <v>2952</v>
      </c>
      <c r="BV5808" s="191" t="s">
        <v>663</v>
      </c>
      <c r="BW5808" s="191" t="s">
        <v>10887</v>
      </c>
    </row>
    <row r="5809" spans="51:75" x14ac:dyDescent="0.3">
      <c r="AY5809" s="251" t="e">
        <f>VLOOKUP(C5809,#REF!, 2,FALSE)</f>
        <v>#REF!</v>
      </c>
      <c r="BM5809" s="191" t="s">
        <v>10888</v>
      </c>
      <c r="BN5809" s="191" t="s">
        <v>850</v>
      </c>
      <c r="BO5809" s="191" t="s">
        <v>8637</v>
      </c>
      <c r="BU5809" s="191" t="s">
        <v>10888</v>
      </c>
      <c r="BV5809" s="191" t="s">
        <v>850</v>
      </c>
      <c r="BW5809" s="191" t="s">
        <v>8637</v>
      </c>
    </row>
    <row r="5810" spans="51:75" x14ac:dyDescent="0.3">
      <c r="AY5810" s="251" t="e">
        <f>VLOOKUP(C5810,#REF!, 2,FALSE)</f>
        <v>#REF!</v>
      </c>
      <c r="BM5810" s="191" t="s">
        <v>1936</v>
      </c>
      <c r="BN5810" s="191" t="s">
        <v>924</v>
      </c>
      <c r="BO5810" s="191" t="s">
        <v>1729</v>
      </c>
      <c r="BU5810" s="191" t="s">
        <v>1936</v>
      </c>
      <c r="BV5810" s="191" t="s">
        <v>924</v>
      </c>
      <c r="BW5810" s="191" t="s">
        <v>1729</v>
      </c>
    </row>
    <row r="5811" spans="51:75" x14ac:dyDescent="0.3">
      <c r="AY5811" s="251" t="e">
        <f>VLOOKUP(C5811,#REF!, 2,FALSE)</f>
        <v>#REF!</v>
      </c>
      <c r="BM5811" s="191" t="s">
        <v>10889</v>
      </c>
      <c r="BN5811" s="191" t="s">
        <v>938</v>
      </c>
      <c r="BO5811" s="191" t="s">
        <v>2984</v>
      </c>
      <c r="BU5811" s="191" t="s">
        <v>10889</v>
      </c>
      <c r="BV5811" s="191" t="s">
        <v>938</v>
      </c>
      <c r="BW5811" s="191" t="s">
        <v>2984</v>
      </c>
    </row>
    <row r="5812" spans="51:75" x14ac:dyDescent="0.3">
      <c r="AY5812" s="251" t="e">
        <f>VLOOKUP(C5812,#REF!, 2,FALSE)</f>
        <v>#REF!</v>
      </c>
      <c r="BM5812" s="191" t="s">
        <v>1937</v>
      </c>
      <c r="BN5812" s="191" t="s">
        <v>622</v>
      </c>
      <c r="BO5812" s="191" t="s">
        <v>10890</v>
      </c>
      <c r="BU5812" s="191" t="s">
        <v>1937</v>
      </c>
      <c r="BV5812" s="191" t="s">
        <v>622</v>
      </c>
      <c r="BW5812" s="191" t="s">
        <v>10890</v>
      </c>
    </row>
    <row r="5813" spans="51:75" x14ac:dyDescent="0.3">
      <c r="AY5813" s="251" t="e">
        <f>VLOOKUP(C5813,#REF!, 2,FALSE)</f>
        <v>#REF!</v>
      </c>
      <c r="BM5813" s="191" t="s">
        <v>10891</v>
      </c>
      <c r="BN5813" s="191" t="s">
        <v>842</v>
      </c>
      <c r="BO5813" s="191" t="s">
        <v>1127</v>
      </c>
      <c r="BU5813" s="191" t="s">
        <v>10891</v>
      </c>
      <c r="BV5813" s="191" t="s">
        <v>842</v>
      </c>
      <c r="BW5813" s="191" t="s">
        <v>1127</v>
      </c>
    </row>
    <row r="5814" spans="51:75" x14ac:dyDescent="0.3">
      <c r="AY5814" s="251" t="e">
        <f>VLOOKUP(C5814,#REF!, 2,FALSE)</f>
        <v>#REF!</v>
      </c>
      <c r="BM5814" s="191" t="s">
        <v>1938</v>
      </c>
      <c r="BN5814" s="191" t="s">
        <v>924</v>
      </c>
      <c r="BO5814" s="191" t="s">
        <v>5250</v>
      </c>
      <c r="BU5814" s="191" t="s">
        <v>1938</v>
      </c>
      <c r="BV5814" s="191" t="s">
        <v>924</v>
      </c>
      <c r="BW5814" s="191" t="s">
        <v>5250</v>
      </c>
    </row>
    <row r="5815" spans="51:75" x14ac:dyDescent="0.3">
      <c r="AY5815" s="251" t="e">
        <f>VLOOKUP(C5815,#REF!, 2,FALSE)</f>
        <v>#REF!</v>
      </c>
      <c r="BM5815" s="191" t="s">
        <v>1939</v>
      </c>
      <c r="BN5815" s="191" t="s">
        <v>3006</v>
      </c>
      <c r="BO5815" s="191" t="s">
        <v>10892</v>
      </c>
      <c r="BU5815" s="191" t="s">
        <v>1939</v>
      </c>
      <c r="BV5815" s="191" t="s">
        <v>3006</v>
      </c>
      <c r="BW5815" s="191" t="s">
        <v>10892</v>
      </c>
    </row>
    <row r="5816" spans="51:75" x14ac:dyDescent="0.3">
      <c r="AY5816" s="251" t="e">
        <f>VLOOKUP(C5816,#REF!, 2,FALSE)</f>
        <v>#REF!</v>
      </c>
      <c r="BM5816" s="191" t="s">
        <v>10893</v>
      </c>
      <c r="BN5816" s="191" t="s">
        <v>613</v>
      </c>
      <c r="BO5816" s="191" t="s">
        <v>10894</v>
      </c>
      <c r="BU5816" s="191" t="s">
        <v>10893</v>
      </c>
      <c r="BV5816" s="191" t="s">
        <v>613</v>
      </c>
      <c r="BW5816" s="191" t="s">
        <v>10894</v>
      </c>
    </row>
    <row r="5817" spans="51:75" x14ac:dyDescent="0.3">
      <c r="AY5817" s="251" t="e">
        <f>VLOOKUP(C5817,#REF!, 2,FALSE)</f>
        <v>#REF!</v>
      </c>
      <c r="BM5817" s="191" t="s">
        <v>10895</v>
      </c>
      <c r="BN5817" s="191" t="s">
        <v>3003</v>
      </c>
      <c r="BO5817" s="191" t="s">
        <v>1334</v>
      </c>
      <c r="BU5817" s="191" t="s">
        <v>10895</v>
      </c>
      <c r="BV5817" s="191" t="s">
        <v>3003</v>
      </c>
      <c r="BW5817" s="191" t="s">
        <v>1334</v>
      </c>
    </row>
    <row r="5818" spans="51:75" x14ac:dyDescent="0.3">
      <c r="AY5818" s="251" t="e">
        <f>VLOOKUP(C5818,#REF!, 2,FALSE)</f>
        <v>#REF!</v>
      </c>
      <c r="BM5818" s="191" t="s">
        <v>1940</v>
      </c>
      <c r="BN5818" s="191" t="s">
        <v>662</v>
      </c>
      <c r="BO5818" s="191" t="s">
        <v>10236</v>
      </c>
      <c r="BU5818" s="191" t="s">
        <v>1940</v>
      </c>
      <c r="BV5818" s="191" t="s">
        <v>662</v>
      </c>
      <c r="BW5818" s="191" t="s">
        <v>10236</v>
      </c>
    </row>
    <row r="5819" spans="51:75" x14ac:dyDescent="0.3">
      <c r="AY5819" s="251" t="e">
        <f>VLOOKUP(C5819,#REF!, 2,FALSE)</f>
        <v>#REF!</v>
      </c>
      <c r="BM5819" s="191" t="s">
        <v>10896</v>
      </c>
      <c r="BN5819" s="191" t="s">
        <v>624</v>
      </c>
      <c r="BO5819" s="191" t="s">
        <v>10897</v>
      </c>
      <c r="BU5819" s="191" t="s">
        <v>10896</v>
      </c>
      <c r="BV5819" s="191" t="s">
        <v>624</v>
      </c>
      <c r="BW5819" s="191" t="s">
        <v>10897</v>
      </c>
    </row>
    <row r="5820" spans="51:75" x14ac:dyDescent="0.3">
      <c r="AY5820" s="251" t="e">
        <f>VLOOKUP(C5820,#REF!, 2,FALSE)</f>
        <v>#REF!</v>
      </c>
      <c r="BM5820" s="191" t="s">
        <v>10898</v>
      </c>
      <c r="BN5820" s="191" t="s">
        <v>3253</v>
      </c>
      <c r="BO5820" s="191" t="s">
        <v>1013</v>
      </c>
      <c r="BU5820" s="191" t="s">
        <v>10898</v>
      </c>
      <c r="BV5820" s="191" t="s">
        <v>3253</v>
      </c>
      <c r="BW5820" s="191" t="s">
        <v>1013</v>
      </c>
    </row>
    <row r="5821" spans="51:75" x14ac:dyDescent="0.3">
      <c r="AY5821" s="251" t="e">
        <f>VLOOKUP(C5821,#REF!, 2,FALSE)</f>
        <v>#REF!</v>
      </c>
      <c r="BM5821" s="191" t="s">
        <v>1941</v>
      </c>
      <c r="BN5821" s="191" t="s">
        <v>3253</v>
      </c>
      <c r="BO5821" s="191" t="s">
        <v>4803</v>
      </c>
      <c r="BU5821" s="191" t="s">
        <v>1941</v>
      </c>
      <c r="BV5821" s="191" t="s">
        <v>3253</v>
      </c>
      <c r="BW5821" s="191" t="s">
        <v>4803</v>
      </c>
    </row>
    <row r="5822" spans="51:75" x14ac:dyDescent="0.3">
      <c r="AY5822" s="251" t="e">
        <f>VLOOKUP(C5822,#REF!, 2,FALSE)</f>
        <v>#REF!</v>
      </c>
      <c r="BM5822" s="191" t="s">
        <v>10899</v>
      </c>
      <c r="BN5822" s="191" t="s">
        <v>3088</v>
      </c>
      <c r="BO5822" s="191" t="s">
        <v>10900</v>
      </c>
      <c r="BU5822" s="191" t="s">
        <v>10899</v>
      </c>
      <c r="BV5822" s="191" t="s">
        <v>3088</v>
      </c>
      <c r="BW5822" s="191" t="s">
        <v>10900</v>
      </c>
    </row>
    <row r="5823" spans="51:75" x14ac:dyDescent="0.3">
      <c r="AY5823" s="251" t="e">
        <f>VLOOKUP(C5823,#REF!, 2,FALSE)</f>
        <v>#REF!</v>
      </c>
      <c r="BM5823" s="191" t="s">
        <v>10901</v>
      </c>
      <c r="BN5823" s="191" t="s">
        <v>3088</v>
      </c>
      <c r="BO5823" s="191" t="s">
        <v>10902</v>
      </c>
      <c r="BU5823" s="191" t="s">
        <v>10901</v>
      </c>
      <c r="BV5823" s="191" t="s">
        <v>3088</v>
      </c>
      <c r="BW5823" s="191" t="s">
        <v>10902</v>
      </c>
    </row>
    <row r="5824" spans="51:75" x14ac:dyDescent="0.3">
      <c r="AY5824" s="251" t="e">
        <f>VLOOKUP(C5824,#REF!, 2,FALSE)</f>
        <v>#REF!</v>
      </c>
      <c r="BM5824" s="191" t="s">
        <v>10903</v>
      </c>
      <c r="BN5824" s="191" t="s">
        <v>670</v>
      </c>
      <c r="BO5824" s="191" t="s">
        <v>7801</v>
      </c>
      <c r="BU5824" s="191" t="s">
        <v>10903</v>
      </c>
      <c r="BV5824" s="191" t="s">
        <v>670</v>
      </c>
      <c r="BW5824" s="191" t="s">
        <v>7801</v>
      </c>
    </row>
    <row r="5825" spans="51:75" x14ac:dyDescent="0.3">
      <c r="AY5825" s="251" t="e">
        <f>VLOOKUP(C5825,#REF!, 2,FALSE)</f>
        <v>#REF!</v>
      </c>
      <c r="BM5825" s="191" t="s">
        <v>10904</v>
      </c>
      <c r="BN5825" s="191" t="s">
        <v>1014</v>
      </c>
      <c r="BO5825" s="191" t="s">
        <v>10905</v>
      </c>
      <c r="BU5825" s="191" t="s">
        <v>10904</v>
      </c>
      <c r="BV5825" s="191" t="s">
        <v>1014</v>
      </c>
      <c r="BW5825" s="191" t="s">
        <v>10905</v>
      </c>
    </row>
    <row r="5826" spans="51:75" x14ac:dyDescent="0.3">
      <c r="AY5826" s="251" t="e">
        <f>VLOOKUP(C5826,#REF!, 2,FALSE)</f>
        <v>#REF!</v>
      </c>
      <c r="BM5826" s="191" t="s">
        <v>2960</v>
      </c>
      <c r="BN5826" s="191" t="s">
        <v>615</v>
      </c>
      <c r="BO5826" s="191" t="s">
        <v>10906</v>
      </c>
      <c r="BU5826" s="191" t="s">
        <v>2960</v>
      </c>
      <c r="BV5826" s="191" t="s">
        <v>615</v>
      </c>
      <c r="BW5826" s="191" t="s">
        <v>10906</v>
      </c>
    </row>
    <row r="5827" spans="51:75" x14ac:dyDescent="0.3">
      <c r="AY5827" s="251" t="e">
        <f>VLOOKUP(C5827,#REF!, 2,FALSE)</f>
        <v>#REF!</v>
      </c>
      <c r="BM5827" s="191" t="s">
        <v>2958</v>
      </c>
      <c r="BN5827" s="191" t="s">
        <v>853</v>
      </c>
      <c r="BO5827" s="191" t="s">
        <v>10907</v>
      </c>
      <c r="BU5827" s="191" t="s">
        <v>2958</v>
      </c>
      <c r="BV5827" s="191" t="s">
        <v>853</v>
      </c>
      <c r="BW5827" s="191" t="s">
        <v>10907</v>
      </c>
    </row>
    <row r="5828" spans="51:75" x14ac:dyDescent="0.3">
      <c r="AY5828" s="251" t="e">
        <f>VLOOKUP(C5828,#REF!, 2,FALSE)</f>
        <v>#REF!</v>
      </c>
      <c r="BM5828" s="191" t="s">
        <v>10909</v>
      </c>
      <c r="BN5828" s="191" t="s">
        <v>3084</v>
      </c>
      <c r="BO5828" s="191" t="s">
        <v>1012</v>
      </c>
      <c r="BU5828" s="191" t="s">
        <v>10909</v>
      </c>
      <c r="BV5828" s="191" t="s">
        <v>3084</v>
      </c>
      <c r="BW5828" s="191" t="s">
        <v>1012</v>
      </c>
    </row>
    <row r="5829" spans="51:75" x14ac:dyDescent="0.3">
      <c r="AY5829" s="251" t="e">
        <f>VLOOKUP(C5829,#REF!, 2,FALSE)</f>
        <v>#REF!</v>
      </c>
      <c r="BM5829" s="191" t="s">
        <v>10910</v>
      </c>
      <c r="BN5829" s="191" t="s">
        <v>853</v>
      </c>
      <c r="BO5829" s="191" t="s">
        <v>4408</v>
      </c>
      <c r="BU5829" s="191" t="s">
        <v>10910</v>
      </c>
      <c r="BV5829" s="191" t="s">
        <v>853</v>
      </c>
      <c r="BW5829" s="191" t="s">
        <v>4408</v>
      </c>
    </row>
    <row r="5830" spans="51:75" x14ac:dyDescent="0.3">
      <c r="AY5830" s="251" t="e">
        <f>VLOOKUP(C5830,#REF!, 2,FALSE)</f>
        <v>#REF!</v>
      </c>
      <c r="BM5830" s="191" t="s">
        <v>10911</v>
      </c>
      <c r="BN5830" s="191" t="s">
        <v>776</v>
      </c>
      <c r="BO5830" s="191" t="s">
        <v>10912</v>
      </c>
      <c r="BU5830" s="191" t="s">
        <v>10911</v>
      </c>
      <c r="BV5830" s="191" t="s">
        <v>776</v>
      </c>
      <c r="BW5830" s="191" t="s">
        <v>10912</v>
      </c>
    </row>
    <row r="5831" spans="51:75" x14ac:dyDescent="0.3">
      <c r="AY5831" s="251" t="e">
        <f>VLOOKUP(C5831,#REF!, 2,FALSE)</f>
        <v>#REF!</v>
      </c>
      <c r="BM5831" s="191" t="s">
        <v>10913</v>
      </c>
      <c r="BN5831" s="191" t="s">
        <v>737</v>
      </c>
      <c r="BO5831" s="191" t="s">
        <v>10914</v>
      </c>
      <c r="BU5831" s="191" t="s">
        <v>10913</v>
      </c>
      <c r="BV5831" s="191" t="s">
        <v>737</v>
      </c>
      <c r="BW5831" s="191" t="s">
        <v>10914</v>
      </c>
    </row>
    <row r="5832" spans="51:75" x14ac:dyDescent="0.3">
      <c r="AY5832" s="251" t="e">
        <f>VLOOKUP(C5832,#REF!, 2,FALSE)</f>
        <v>#REF!</v>
      </c>
      <c r="BM5832" s="191" t="s">
        <v>10915</v>
      </c>
      <c r="BN5832" s="191" t="s">
        <v>804</v>
      </c>
      <c r="BO5832" s="191" t="s">
        <v>10916</v>
      </c>
      <c r="BU5832" s="191" t="s">
        <v>10915</v>
      </c>
      <c r="BV5832" s="191" t="s">
        <v>804</v>
      </c>
      <c r="BW5832" s="191" t="s">
        <v>10916</v>
      </c>
    </row>
    <row r="5833" spans="51:75" x14ac:dyDescent="0.3">
      <c r="AY5833" s="251" t="e">
        <f>VLOOKUP(C5833,#REF!, 2,FALSE)</f>
        <v>#REF!</v>
      </c>
      <c r="BM5833" s="191" t="s">
        <v>10917</v>
      </c>
      <c r="BN5833" s="191" t="s">
        <v>853</v>
      </c>
      <c r="BO5833" s="191" t="s">
        <v>2984</v>
      </c>
      <c r="BU5833" s="191" t="s">
        <v>10917</v>
      </c>
      <c r="BV5833" s="191" t="s">
        <v>853</v>
      </c>
      <c r="BW5833" s="191" t="s">
        <v>2984</v>
      </c>
    </row>
    <row r="5834" spans="51:75" x14ac:dyDescent="0.3">
      <c r="AY5834" s="251" t="e">
        <f>VLOOKUP(C5834,#REF!, 2,FALSE)</f>
        <v>#REF!</v>
      </c>
      <c r="BM5834" s="191" t="s">
        <v>10918</v>
      </c>
      <c r="BN5834" s="191" t="s">
        <v>3253</v>
      </c>
      <c r="BO5834" s="191" t="s">
        <v>8655</v>
      </c>
      <c r="BU5834" s="191" t="s">
        <v>10918</v>
      </c>
      <c r="BV5834" s="191" t="s">
        <v>3253</v>
      </c>
      <c r="BW5834" s="191" t="s">
        <v>8655</v>
      </c>
    </row>
    <row r="5835" spans="51:75" x14ac:dyDescent="0.3">
      <c r="AY5835" s="251" t="e">
        <f>VLOOKUP(C5835,#REF!, 2,FALSE)</f>
        <v>#REF!</v>
      </c>
      <c r="BM5835" s="191" t="s">
        <v>10919</v>
      </c>
      <c r="BN5835" s="191" t="s">
        <v>853</v>
      </c>
      <c r="BO5835" s="191" t="s">
        <v>2984</v>
      </c>
      <c r="BU5835" s="191" t="s">
        <v>10919</v>
      </c>
      <c r="BV5835" s="191" t="s">
        <v>853</v>
      </c>
      <c r="BW5835" s="191" t="s">
        <v>2984</v>
      </c>
    </row>
    <row r="5836" spans="51:75" x14ac:dyDescent="0.3">
      <c r="AY5836" s="251" t="e">
        <f>VLOOKUP(C5836,#REF!, 2,FALSE)</f>
        <v>#REF!</v>
      </c>
      <c r="BM5836" s="191" t="s">
        <v>10920</v>
      </c>
      <c r="BN5836" s="191" t="s">
        <v>3006</v>
      </c>
      <c r="BO5836" s="191" t="s">
        <v>1598</v>
      </c>
      <c r="BU5836" s="191" t="s">
        <v>10920</v>
      </c>
      <c r="BV5836" s="191" t="s">
        <v>3006</v>
      </c>
      <c r="BW5836" s="191" t="s">
        <v>1598</v>
      </c>
    </row>
    <row r="5837" spans="51:75" x14ac:dyDescent="0.3">
      <c r="AY5837" s="251" t="e">
        <f>VLOOKUP(C5837,#REF!, 2,FALSE)</f>
        <v>#REF!</v>
      </c>
      <c r="BM5837" s="191" t="s">
        <v>10921</v>
      </c>
      <c r="BN5837" s="191" t="s">
        <v>1343</v>
      </c>
      <c r="BO5837" s="191" t="s">
        <v>3320</v>
      </c>
      <c r="BU5837" s="191" t="s">
        <v>10921</v>
      </c>
      <c r="BV5837" s="191" t="s">
        <v>1343</v>
      </c>
      <c r="BW5837" s="191" t="s">
        <v>3320</v>
      </c>
    </row>
    <row r="5838" spans="51:75" x14ac:dyDescent="0.3">
      <c r="AY5838" s="251" t="e">
        <f>VLOOKUP(C5838,#REF!, 2,FALSE)</f>
        <v>#REF!</v>
      </c>
      <c r="BM5838" s="191" t="s">
        <v>10922</v>
      </c>
      <c r="BN5838" s="191" t="s">
        <v>618</v>
      </c>
      <c r="BO5838" s="191" t="s">
        <v>10923</v>
      </c>
      <c r="BU5838" s="191" t="s">
        <v>10922</v>
      </c>
      <c r="BV5838" s="191" t="s">
        <v>618</v>
      </c>
      <c r="BW5838" s="191" t="s">
        <v>10923</v>
      </c>
    </row>
    <row r="5839" spans="51:75" x14ac:dyDescent="0.3">
      <c r="AY5839" s="251" t="e">
        <f>VLOOKUP(C5839,#REF!, 2,FALSE)</f>
        <v>#REF!</v>
      </c>
      <c r="BM5839" s="191" t="s">
        <v>10924</v>
      </c>
      <c r="BN5839" s="191" t="s">
        <v>3253</v>
      </c>
      <c r="BO5839" s="191" t="s">
        <v>4115</v>
      </c>
      <c r="BU5839" s="191" t="s">
        <v>10924</v>
      </c>
      <c r="BV5839" s="191" t="s">
        <v>3253</v>
      </c>
      <c r="BW5839" s="191" t="s">
        <v>4115</v>
      </c>
    </row>
    <row r="5840" spans="51:75" x14ac:dyDescent="0.3">
      <c r="AY5840" s="251" t="e">
        <f>VLOOKUP(C5840,#REF!, 2,FALSE)</f>
        <v>#REF!</v>
      </c>
      <c r="BM5840" s="191" t="s">
        <v>10925</v>
      </c>
      <c r="BN5840" s="191" t="s">
        <v>618</v>
      </c>
      <c r="BO5840" s="191" t="s">
        <v>10926</v>
      </c>
      <c r="BU5840" s="191" t="s">
        <v>10925</v>
      </c>
      <c r="BV5840" s="191" t="s">
        <v>618</v>
      </c>
      <c r="BW5840" s="191" t="s">
        <v>10926</v>
      </c>
    </row>
    <row r="5841" spans="51:75" x14ac:dyDescent="0.3">
      <c r="AY5841" s="251" t="e">
        <f>VLOOKUP(C5841,#REF!, 2,FALSE)</f>
        <v>#REF!</v>
      </c>
      <c r="BM5841" s="191" t="s">
        <v>1942</v>
      </c>
      <c r="BN5841" s="191" t="s">
        <v>927</v>
      </c>
      <c r="BO5841" s="191" t="s">
        <v>2775</v>
      </c>
      <c r="BU5841" s="191" t="s">
        <v>1942</v>
      </c>
      <c r="BV5841" s="191" t="s">
        <v>927</v>
      </c>
      <c r="BW5841" s="191" t="s">
        <v>2775</v>
      </c>
    </row>
    <row r="5842" spans="51:75" x14ac:dyDescent="0.3">
      <c r="AY5842" s="251" t="e">
        <f>VLOOKUP(C5842,#REF!, 2,FALSE)</f>
        <v>#REF!</v>
      </c>
      <c r="BM5842" s="191" t="s">
        <v>10927</v>
      </c>
      <c r="BN5842" s="191" t="s">
        <v>626</v>
      </c>
      <c r="BO5842" s="191" t="s">
        <v>4759</v>
      </c>
      <c r="BU5842" s="191" t="s">
        <v>10927</v>
      </c>
      <c r="BV5842" s="191" t="s">
        <v>626</v>
      </c>
      <c r="BW5842" s="191" t="s">
        <v>4759</v>
      </c>
    </row>
    <row r="5843" spans="51:75" x14ac:dyDescent="0.3">
      <c r="AY5843" s="251" t="e">
        <f>VLOOKUP(C5843,#REF!, 2,FALSE)</f>
        <v>#REF!</v>
      </c>
      <c r="BM5843" s="191" t="s">
        <v>10928</v>
      </c>
      <c r="BN5843" s="191" t="s">
        <v>811</v>
      </c>
      <c r="BO5843" s="191" t="s">
        <v>10929</v>
      </c>
      <c r="BU5843" s="191" t="s">
        <v>10928</v>
      </c>
      <c r="BV5843" s="191" t="s">
        <v>811</v>
      </c>
      <c r="BW5843" s="191" t="s">
        <v>10929</v>
      </c>
    </row>
    <row r="5844" spans="51:75" x14ac:dyDescent="0.3">
      <c r="AY5844" s="251" t="e">
        <f>VLOOKUP(C5844,#REF!, 2,FALSE)</f>
        <v>#REF!</v>
      </c>
      <c r="BM5844" s="191" t="s">
        <v>1943</v>
      </c>
      <c r="BN5844" s="191" t="s">
        <v>804</v>
      </c>
      <c r="BO5844" s="191" t="s">
        <v>10930</v>
      </c>
      <c r="BU5844" s="191" t="s">
        <v>1943</v>
      </c>
      <c r="BV5844" s="191" t="s">
        <v>804</v>
      </c>
      <c r="BW5844" s="191" t="s">
        <v>10930</v>
      </c>
    </row>
    <row r="5845" spans="51:75" x14ac:dyDescent="0.3">
      <c r="AY5845" s="251" t="e">
        <f>VLOOKUP(C5845,#REF!, 2,FALSE)</f>
        <v>#REF!</v>
      </c>
      <c r="BM5845" s="191" t="s">
        <v>10931</v>
      </c>
      <c r="BN5845" s="191" t="s">
        <v>638</v>
      </c>
      <c r="BO5845" s="191" t="s">
        <v>9526</v>
      </c>
      <c r="BU5845" s="191" t="s">
        <v>10931</v>
      </c>
      <c r="BV5845" s="191" t="s">
        <v>638</v>
      </c>
      <c r="BW5845" s="191" t="s">
        <v>9526</v>
      </c>
    </row>
    <row r="5846" spans="51:75" x14ac:dyDescent="0.3">
      <c r="AY5846" s="251" t="e">
        <f>VLOOKUP(C5846,#REF!, 2,FALSE)</f>
        <v>#REF!</v>
      </c>
      <c r="BM5846" s="191" t="s">
        <v>10932</v>
      </c>
      <c r="BN5846" s="191" t="s">
        <v>3253</v>
      </c>
      <c r="BO5846" s="191" t="s">
        <v>2878</v>
      </c>
      <c r="BU5846" s="191" t="s">
        <v>10932</v>
      </c>
      <c r="BV5846" s="191" t="s">
        <v>3253</v>
      </c>
      <c r="BW5846" s="191" t="s">
        <v>2878</v>
      </c>
    </row>
    <row r="5847" spans="51:75" x14ac:dyDescent="0.3">
      <c r="AY5847" s="251" t="e">
        <f>VLOOKUP(C5847,#REF!, 2,FALSE)</f>
        <v>#REF!</v>
      </c>
      <c r="BM5847" s="191" t="s">
        <v>10933</v>
      </c>
      <c r="BN5847" s="191" t="s">
        <v>3088</v>
      </c>
      <c r="BO5847" s="191" t="s">
        <v>10934</v>
      </c>
      <c r="BU5847" s="191" t="s">
        <v>10933</v>
      </c>
      <c r="BV5847" s="191" t="s">
        <v>3088</v>
      </c>
      <c r="BW5847" s="191" t="s">
        <v>10934</v>
      </c>
    </row>
    <row r="5848" spans="51:75" x14ac:dyDescent="0.3">
      <c r="AY5848" s="251" t="e">
        <f>VLOOKUP(C5848,#REF!, 2,FALSE)</f>
        <v>#REF!</v>
      </c>
      <c r="BM5848" s="191" t="s">
        <v>1944</v>
      </c>
      <c r="BN5848" s="191" t="s">
        <v>668</v>
      </c>
      <c r="BO5848" s="191" t="s">
        <v>10935</v>
      </c>
      <c r="BU5848" s="191" t="s">
        <v>1944</v>
      </c>
      <c r="BV5848" s="191" t="s">
        <v>668</v>
      </c>
      <c r="BW5848" s="191" t="s">
        <v>10935</v>
      </c>
    </row>
    <row r="5849" spans="51:75" x14ac:dyDescent="0.3">
      <c r="AY5849" s="251" t="e">
        <f>VLOOKUP(C5849,#REF!, 2,FALSE)</f>
        <v>#REF!</v>
      </c>
      <c r="BM5849" s="191" t="s">
        <v>10936</v>
      </c>
      <c r="BN5849" s="191" t="s">
        <v>781</v>
      </c>
      <c r="BO5849" s="191" t="s">
        <v>8597</v>
      </c>
      <c r="BU5849" s="191" t="s">
        <v>10936</v>
      </c>
      <c r="BV5849" s="191" t="s">
        <v>781</v>
      </c>
      <c r="BW5849" s="191" t="s">
        <v>8597</v>
      </c>
    </row>
    <row r="5850" spans="51:75" x14ac:dyDescent="0.3">
      <c r="AY5850" s="251" t="e">
        <f>VLOOKUP(C5850,#REF!, 2,FALSE)</f>
        <v>#REF!</v>
      </c>
      <c r="BM5850" s="191" t="s">
        <v>10937</v>
      </c>
      <c r="BN5850" s="191" t="s">
        <v>1268</v>
      </c>
      <c r="BO5850" s="191" t="s">
        <v>10165</v>
      </c>
      <c r="BU5850" s="191" t="s">
        <v>10937</v>
      </c>
      <c r="BV5850" s="191" t="s">
        <v>1268</v>
      </c>
      <c r="BW5850" s="191" t="s">
        <v>10165</v>
      </c>
    </row>
    <row r="5851" spans="51:75" x14ac:dyDescent="0.3">
      <c r="AY5851" s="251" t="e">
        <f>VLOOKUP(C5851,#REF!, 2,FALSE)</f>
        <v>#REF!</v>
      </c>
      <c r="BM5851" s="191" t="s">
        <v>10938</v>
      </c>
      <c r="BN5851" s="191" t="s">
        <v>804</v>
      </c>
      <c r="BO5851" s="191" t="s">
        <v>8990</v>
      </c>
      <c r="BU5851" s="191" t="s">
        <v>10938</v>
      </c>
      <c r="BV5851" s="191" t="s">
        <v>804</v>
      </c>
      <c r="BW5851" s="191" t="s">
        <v>8990</v>
      </c>
    </row>
    <row r="5852" spans="51:75" x14ac:dyDescent="0.3">
      <c r="AY5852" s="251" t="e">
        <f>VLOOKUP(C5852,#REF!, 2,FALSE)</f>
        <v>#REF!</v>
      </c>
      <c r="BM5852" s="191" t="s">
        <v>10939</v>
      </c>
      <c r="BN5852" s="191" t="s">
        <v>16989</v>
      </c>
      <c r="BO5852" s="191" t="s">
        <v>1777</v>
      </c>
      <c r="BU5852" s="191" t="s">
        <v>10939</v>
      </c>
      <c r="BV5852" s="191" t="s">
        <v>16989</v>
      </c>
      <c r="BW5852" s="191" t="s">
        <v>1777</v>
      </c>
    </row>
    <row r="5853" spans="51:75" x14ac:dyDescent="0.3">
      <c r="AY5853" s="251" t="e">
        <f>VLOOKUP(C5853,#REF!, 2,FALSE)</f>
        <v>#REF!</v>
      </c>
      <c r="BM5853" s="191" t="s">
        <v>10940</v>
      </c>
      <c r="BN5853" s="191" t="s">
        <v>811</v>
      </c>
      <c r="BO5853" s="191" t="s">
        <v>10941</v>
      </c>
      <c r="BU5853" s="191" t="s">
        <v>10940</v>
      </c>
      <c r="BV5853" s="191" t="s">
        <v>811</v>
      </c>
      <c r="BW5853" s="191" t="s">
        <v>10941</v>
      </c>
    </row>
    <row r="5854" spans="51:75" x14ac:dyDescent="0.3">
      <c r="AY5854" s="251" t="e">
        <f>VLOOKUP(C5854,#REF!, 2,FALSE)</f>
        <v>#REF!</v>
      </c>
      <c r="BM5854" s="191" t="s">
        <v>10942</v>
      </c>
      <c r="BN5854" s="191" t="s">
        <v>640</v>
      </c>
      <c r="BO5854" s="191" t="s">
        <v>10943</v>
      </c>
      <c r="BU5854" s="191" t="s">
        <v>10942</v>
      </c>
      <c r="BV5854" s="191" t="s">
        <v>640</v>
      </c>
      <c r="BW5854" s="191" t="s">
        <v>10943</v>
      </c>
    </row>
    <row r="5855" spans="51:75" x14ac:dyDescent="0.3">
      <c r="AY5855" s="251" t="e">
        <f>VLOOKUP(C5855,#REF!, 2,FALSE)</f>
        <v>#REF!</v>
      </c>
      <c r="BM5855" s="191" t="s">
        <v>10944</v>
      </c>
      <c r="BN5855" s="191" t="s">
        <v>640</v>
      </c>
      <c r="BO5855" s="191" t="s">
        <v>10945</v>
      </c>
      <c r="BU5855" s="191" t="s">
        <v>10944</v>
      </c>
      <c r="BV5855" s="191" t="s">
        <v>640</v>
      </c>
      <c r="BW5855" s="191" t="s">
        <v>10945</v>
      </c>
    </row>
    <row r="5856" spans="51:75" x14ac:dyDescent="0.3">
      <c r="AY5856" s="251" t="e">
        <f>VLOOKUP(C5856,#REF!, 2,FALSE)</f>
        <v>#REF!</v>
      </c>
      <c r="BM5856" s="191" t="s">
        <v>10946</v>
      </c>
      <c r="BN5856" s="191" t="s">
        <v>618</v>
      </c>
      <c r="BO5856" s="191" t="s">
        <v>3231</v>
      </c>
      <c r="BU5856" s="191" t="s">
        <v>10946</v>
      </c>
      <c r="BV5856" s="191" t="s">
        <v>618</v>
      </c>
      <c r="BW5856" s="191" t="s">
        <v>3231</v>
      </c>
    </row>
    <row r="5857" spans="51:75" x14ac:dyDescent="0.3">
      <c r="AY5857" s="251" t="e">
        <f>VLOOKUP(C5857,#REF!, 2,FALSE)</f>
        <v>#REF!</v>
      </c>
      <c r="BM5857" s="191" t="s">
        <v>10947</v>
      </c>
      <c r="BN5857" s="191" t="s">
        <v>640</v>
      </c>
      <c r="BO5857" s="191" t="s">
        <v>10948</v>
      </c>
      <c r="BU5857" s="191" t="s">
        <v>10947</v>
      </c>
      <c r="BV5857" s="191" t="s">
        <v>640</v>
      </c>
      <c r="BW5857" s="191" t="s">
        <v>10948</v>
      </c>
    </row>
    <row r="5858" spans="51:75" x14ac:dyDescent="0.3">
      <c r="AY5858" s="251" t="e">
        <f>VLOOKUP(C5858,#REF!, 2,FALSE)</f>
        <v>#REF!</v>
      </c>
      <c r="BM5858" s="191" t="s">
        <v>10949</v>
      </c>
      <c r="BN5858" s="191" t="s">
        <v>737</v>
      </c>
      <c r="BO5858" s="191" t="s">
        <v>2705</v>
      </c>
      <c r="BU5858" s="191" t="s">
        <v>10949</v>
      </c>
      <c r="BV5858" s="191" t="s">
        <v>737</v>
      </c>
      <c r="BW5858" s="191" t="s">
        <v>2705</v>
      </c>
    </row>
    <row r="5859" spans="51:75" x14ac:dyDescent="0.3">
      <c r="AY5859" s="251" t="e">
        <f>VLOOKUP(C5859,#REF!, 2,FALSE)</f>
        <v>#REF!</v>
      </c>
      <c r="BM5859" s="191" t="s">
        <v>1945</v>
      </c>
      <c r="BN5859" s="191" t="s">
        <v>622</v>
      </c>
      <c r="BO5859" s="191" t="s">
        <v>10950</v>
      </c>
      <c r="BU5859" s="191" t="s">
        <v>1945</v>
      </c>
      <c r="BV5859" s="191" t="s">
        <v>622</v>
      </c>
      <c r="BW5859" s="191" t="s">
        <v>10950</v>
      </c>
    </row>
    <row r="5860" spans="51:75" x14ac:dyDescent="0.3">
      <c r="AY5860" s="251" t="e">
        <f>VLOOKUP(C5860,#REF!, 2,FALSE)</f>
        <v>#REF!</v>
      </c>
      <c r="BM5860" s="191" t="s">
        <v>10951</v>
      </c>
      <c r="BN5860" s="191" t="s">
        <v>3084</v>
      </c>
      <c r="BO5860" s="191" t="s">
        <v>10952</v>
      </c>
      <c r="BU5860" s="191" t="s">
        <v>10951</v>
      </c>
      <c r="BV5860" s="191" t="s">
        <v>3084</v>
      </c>
      <c r="BW5860" s="191" t="s">
        <v>10952</v>
      </c>
    </row>
    <row r="5861" spans="51:75" x14ac:dyDescent="0.3">
      <c r="AY5861" s="251" t="e">
        <f>VLOOKUP(C5861,#REF!, 2,FALSE)</f>
        <v>#REF!</v>
      </c>
      <c r="BM5861" s="191" t="s">
        <v>10953</v>
      </c>
      <c r="BN5861" s="191" t="s">
        <v>1014</v>
      </c>
      <c r="BO5861" s="191" t="s">
        <v>6179</v>
      </c>
      <c r="BU5861" s="191" t="s">
        <v>10953</v>
      </c>
      <c r="BV5861" s="191" t="s">
        <v>1014</v>
      </c>
      <c r="BW5861" s="191" t="s">
        <v>6179</v>
      </c>
    </row>
    <row r="5862" spans="51:75" x14ac:dyDescent="0.3">
      <c r="AY5862" s="251" t="e">
        <f>VLOOKUP(C5862,#REF!, 2,FALSE)</f>
        <v>#REF!</v>
      </c>
      <c r="BM5862" s="191" t="s">
        <v>10954</v>
      </c>
      <c r="BN5862" s="191" t="s">
        <v>800</v>
      </c>
      <c r="BO5862" s="191" t="s">
        <v>7825</v>
      </c>
      <c r="BU5862" s="191" t="s">
        <v>10954</v>
      </c>
      <c r="BV5862" s="191" t="s">
        <v>800</v>
      </c>
      <c r="BW5862" s="191" t="s">
        <v>7825</v>
      </c>
    </row>
    <row r="5863" spans="51:75" x14ac:dyDescent="0.3">
      <c r="AY5863" s="251" t="e">
        <f>VLOOKUP(C5863,#REF!, 2,FALSE)</f>
        <v>#REF!</v>
      </c>
      <c r="BM5863" s="191" t="s">
        <v>10955</v>
      </c>
      <c r="BN5863" s="191" t="s">
        <v>800</v>
      </c>
      <c r="BO5863" s="191" t="s">
        <v>10956</v>
      </c>
      <c r="BU5863" s="191" t="s">
        <v>10955</v>
      </c>
      <c r="BV5863" s="191" t="s">
        <v>800</v>
      </c>
      <c r="BW5863" s="191" t="s">
        <v>10956</v>
      </c>
    </row>
    <row r="5864" spans="51:75" x14ac:dyDescent="0.3">
      <c r="AY5864" s="251" t="e">
        <f>VLOOKUP(C5864,#REF!, 2,FALSE)</f>
        <v>#REF!</v>
      </c>
      <c r="BM5864" s="191" t="s">
        <v>10957</v>
      </c>
      <c r="BN5864" s="191" t="s">
        <v>929</v>
      </c>
      <c r="BO5864" s="191" t="s">
        <v>10958</v>
      </c>
      <c r="BU5864" s="191" t="s">
        <v>10957</v>
      </c>
      <c r="BV5864" s="191" t="s">
        <v>929</v>
      </c>
      <c r="BW5864" s="191" t="s">
        <v>10958</v>
      </c>
    </row>
    <row r="5865" spans="51:75" x14ac:dyDescent="0.3">
      <c r="AY5865" s="251" t="e">
        <f>VLOOKUP(C5865,#REF!, 2,FALSE)</f>
        <v>#REF!</v>
      </c>
      <c r="BM5865" s="191" t="s">
        <v>10959</v>
      </c>
      <c r="BN5865" s="191" t="s">
        <v>670</v>
      </c>
      <c r="BO5865" s="191" t="s">
        <v>2137</v>
      </c>
      <c r="BU5865" s="191" t="s">
        <v>10959</v>
      </c>
      <c r="BV5865" s="191" t="s">
        <v>670</v>
      </c>
      <c r="BW5865" s="191" t="s">
        <v>2137</v>
      </c>
    </row>
    <row r="5866" spans="51:75" x14ac:dyDescent="0.3">
      <c r="AY5866" s="251" t="e">
        <f>VLOOKUP(C5866,#REF!, 2,FALSE)</f>
        <v>#REF!</v>
      </c>
      <c r="BM5866" s="191" t="s">
        <v>10960</v>
      </c>
      <c r="BN5866" s="191" t="s">
        <v>667</v>
      </c>
      <c r="BO5866" s="191" t="s">
        <v>3374</v>
      </c>
      <c r="BU5866" s="191" t="s">
        <v>10960</v>
      </c>
      <c r="BV5866" s="191" t="s">
        <v>667</v>
      </c>
      <c r="BW5866" s="191" t="s">
        <v>3374</v>
      </c>
    </row>
    <row r="5867" spans="51:75" x14ac:dyDescent="0.3">
      <c r="AY5867" s="251" t="e">
        <f>VLOOKUP(C5867,#REF!, 2,FALSE)</f>
        <v>#REF!</v>
      </c>
      <c r="BM5867" s="191" t="s">
        <v>10961</v>
      </c>
      <c r="BN5867" s="191" t="s">
        <v>618</v>
      </c>
      <c r="BO5867" s="191" t="s">
        <v>8486</v>
      </c>
      <c r="BU5867" s="191" t="s">
        <v>10961</v>
      </c>
      <c r="BV5867" s="191" t="s">
        <v>618</v>
      </c>
      <c r="BW5867" s="191" t="s">
        <v>8486</v>
      </c>
    </row>
    <row r="5868" spans="51:75" x14ac:dyDescent="0.3">
      <c r="AY5868" s="251" t="e">
        <f>VLOOKUP(C5868,#REF!, 2,FALSE)</f>
        <v>#REF!</v>
      </c>
      <c r="BM5868" s="191" t="s">
        <v>10962</v>
      </c>
      <c r="BN5868" s="191" t="s">
        <v>798</v>
      </c>
      <c r="BO5868" s="191" t="s">
        <v>2984</v>
      </c>
      <c r="BU5868" s="191" t="s">
        <v>10962</v>
      </c>
      <c r="BV5868" s="191" t="s">
        <v>798</v>
      </c>
      <c r="BW5868" s="191" t="s">
        <v>2984</v>
      </c>
    </row>
    <row r="5869" spans="51:75" x14ac:dyDescent="0.3">
      <c r="AY5869" s="251" t="e">
        <f>VLOOKUP(C5869,#REF!, 2,FALSE)</f>
        <v>#REF!</v>
      </c>
      <c r="BM5869" s="191" t="s">
        <v>1946</v>
      </c>
      <c r="BN5869" s="191" t="s">
        <v>670</v>
      </c>
      <c r="BO5869" s="191" t="s">
        <v>10963</v>
      </c>
      <c r="BU5869" s="191" t="s">
        <v>1946</v>
      </c>
      <c r="BV5869" s="191" t="s">
        <v>670</v>
      </c>
      <c r="BW5869" s="191" t="s">
        <v>10963</v>
      </c>
    </row>
    <row r="5870" spans="51:75" x14ac:dyDescent="0.3">
      <c r="AY5870" s="251" t="e">
        <f>VLOOKUP(C5870,#REF!, 2,FALSE)</f>
        <v>#REF!</v>
      </c>
      <c r="BM5870" s="191" t="s">
        <v>10964</v>
      </c>
      <c r="BN5870" s="191" t="s">
        <v>664</v>
      </c>
      <c r="BO5870" s="191" t="s">
        <v>3374</v>
      </c>
      <c r="BU5870" s="191" t="s">
        <v>10964</v>
      </c>
      <c r="BV5870" s="191" t="s">
        <v>664</v>
      </c>
      <c r="BW5870" s="191" t="s">
        <v>3374</v>
      </c>
    </row>
    <row r="5871" spans="51:75" x14ac:dyDescent="0.3">
      <c r="AY5871" s="251" t="e">
        <f>VLOOKUP(C5871,#REF!, 2,FALSE)</f>
        <v>#REF!</v>
      </c>
      <c r="BM5871" s="191" t="s">
        <v>10965</v>
      </c>
      <c r="BN5871" s="191" t="s">
        <v>779</v>
      </c>
      <c r="BO5871" s="191" t="s">
        <v>10966</v>
      </c>
      <c r="BU5871" s="191" t="s">
        <v>10965</v>
      </c>
      <c r="BV5871" s="191" t="s">
        <v>779</v>
      </c>
      <c r="BW5871" s="191" t="s">
        <v>10966</v>
      </c>
    </row>
    <row r="5872" spans="51:75" x14ac:dyDescent="0.3">
      <c r="AY5872" s="251" t="e">
        <f>VLOOKUP(C5872,#REF!, 2,FALSE)</f>
        <v>#REF!</v>
      </c>
      <c r="BM5872" s="191" t="s">
        <v>10967</v>
      </c>
      <c r="BN5872" s="191" t="s">
        <v>704</v>
      </c>
      <c r="BO5872" s="191" t="s">
        <v>2356</v>
      </c>
      <c r="BU5872" s="191" t="s">
        <v>10967</v>
      </c>
      <c r="BV5872" s="191" t="s">
        <v>704</v>
      </c>
      <c r="BW5872" s="191" t="s">
        <v>2356</v>
      </c>
    </row>
    <row r="5873" spans="51:75" x14ac:dyDescent="0.3">
      <c r="AY5873" s="251" t="e">
        <f>VLOOKUP(C5873,#REF!, 2,FALSE)</f>
        <v>#REF!</v>
      </c>
      <c r="BM5873" s="191" t="s">
        <v>1947</v>
      </c>
      <c r="BN5873" s="191" t="s">
        <v>622</v>
      </c>
      <c r="BO5873" s="191" t="s">
        <v>3986</v>
      </c>
      <c r="BU5873" s="191" t="s">
        <v>1947</v>
      </c>
      <c r="BV5873" s="191" t="s">
        <v>622</v>
      </c>
      <c r="BW5873" s="191" t="s">
        <v>3986</v>
      </c>
    </row>
    <row r="5874" spans="51:75" x14ac:dyDescent="0.3">
      <c r="AY5874" s="251" t="e">
        <f>VLOOKUP(C5874,#REF!, 2,FALSE)</f>
        <v>#REF!</v>
      </c>
      <c r="BM5874" s="191" t="s">
        <v>1948</v>
      </c>
      <c r="BN5874" s="191" t="s">
        <v>784</v>
      </c>
      <c r="BO5874" s="191" t="s">
        <v>10969</v>
      </c>
      <c r="BU5874" s="191" t="s">
        <v>1948</v>
      </c>
      <c r="BV5874" s="191" t="s">
        <v>784</v>
      </c>
      <c r="BW5874" s="191" t="s">
        <v>10969</v>
      </c>
    </row>
    <row r="5875" spans="51:75" x14ac:dyDescent="0.3">
      <c r="AY5875" s="251" t="e">
        <f>VLOOKUP(C5875,#REF!, 2,FALSE)</f>
        <v>#REF!</v>
      </c>
      <c r="BM5875" s="191" t="s">
        <v>10970</v>
      </c>
      <c r="BN5875" s="191" t="s">
        <v>663</v>
      </c>
      <c r="BO5875" s="191" t="s">
        <v>6539</v>
      </c>
      <c r="BU5875" s="191" t="s">
        <v>10970</v>
      </c>
      <c r="BV5875" s="191" t="s">
        <v>663</v>
      </c>
      <c r="BW5875" s="191" t="s">
        <v>6539</v>
      </c>
    </row>
    <row r="5876" spans="51:75" x14ac:dyDescent="0.3">
      <c r="AY5876" s="251" t="e">
        <f>VLOOKUP(C5876,#REF!, 2,FALSE)</f>
        <v>#REF!</v>
      </c>
      <c r="BM5876" s="191" t="s">
        <v>10972</v>
      </c>
      <c r="BN5876" s="191" t="s">
        <v>670</v>
      </c>
      <c r="BO5876" s="191" t="s">
        <v>9734</v>
      </c>
      <c r="BU5876" s="191" t="s">
        <v>10972</v>
      </c>
      <c r="BV5876" s="191" t="s">
        <v>670</v>
      </c>
      <c r="BW5876" s="191" t="s">
        <v>9734</v>
      </c>
    </row>
    <row r="5877" spans="51:75" x14ac:dyDescent="0.3">
      <c r="AY5877" s="251" t="e">
        <f>VLOOKUP(C5877,#REF!, 2,FALSE)</f>
        <v>#REF!</v>
      </c>
      <c r="BM5877" s="191" t="s">
        <v>10973</v>
      </c>
      <c r="BN5877" s="191" t="s">
        <v>701</v>
      </c>
      <c r="BO5877" s="191" t="s">
        <v>3938</v>
      </c>
      <c r="BU5877" s="191" t="s">
        <v>10973</v>
      </c>
      <c r="BV5877" s="191" t="s">
        <v>701</v>
      </c>
      <c r="BW5877" s="191" t="s">
        <v>3938</v>
      </c>
    </row>
    <row r="5878" spans="51:75" x14ac:dyDescent="0.3">
      <c r="AY5878" s="251" t="e">
        <f>VLOOKUP(C5878,#REF!, 2,FALSE)</f>
        <v>#REF!</v>
      </c>
      <c r="BM5878" s="191" t="s">
        <v>10974</v>
      </c>
      <c r="BN5878" s="191" t="s">
        <v>615</v>
      </c>
      <c r="BO5878" s="191" t="s">
        <v>2984</v>
      </c>
      <c r="BU5878" s="191" t="s">
        <v>10974</v>
      </c>
      <c r="BV5878" s="191" t="s">
        <v>615</v>
      </c>
      <c r="BW5878" s="191" t="s">
        <v>2984</v>
      </c>
    </row>
    <row r="5879" spans="51:75" x14ac:dyDescent="0.3">
      <c r="AY5879" s="251" t="e">
        <f>VLOOKUP(C5879,#REF!, 2,FALSE)</f>
        <v>#REF!</v>
      </c>
      <c r="BM5879" s="191" t="s">
        <v>10975</v>
      </c>
      <c r="BN5879" s="191" t="s">
        <v>3084</v>
      </c>
      <c r="BO5879" s="191" t="s">
        <v>5513</v>
      </c>
      <c r="BU5879" s="191" t="s">
        <v>10975</v>
      </c>
      <c r="BV5879" s="191" t="s">
        <v>3084</v>
      </c>
      <c r="BW5879" s="191" t="s">
        <v>5513</v>
      </c>
    </row>
    <row r="5880" spans="51:75" x14ac:dyDescent="0.3">
      <c r="AY5880" s="251" t="e">
        <f>VLOOKUP(C5880,#REF!, 2,FALSE)</f>
        <v>#REF!</v>
      </c>
      <c r="BM5880" s="191" t="s">
        <v>10976</v>
      </c>
      <c r="BN5880" s="191" t="s">
        <v>776</v>
      </c>
      <c r="BO5880" s="191" t="s">
        <v>2460</v>
      </c>
      <c r="BU5880" s="191" t="s">
        <v>10976</v>
      </c>
      <c r="BV5880" s="191" t="s">
        <v>776</v>
      </c>
      <c r="BW5880" s="191" t="s">
        <v>2460</v>
      </c>
    </row>
    <row r="5881" spans="51:75" x14ac:dyDescent="0.3">
      <c r="AY5881" s="251" t="e">
        <f>VLOOKUP(C5881,#REF!, 2,FALSE)</f>
        <v>#REF!</v>
      </c>
      <c r="BM5881" s="191" t="s">
        <v>10977</v>
      </c>
      <c r="BN5881" s="191" t="s">
        <v>853</v>
      </c>
      <c r="BO5881" s="191" t="s">
        <v>2789</v>
      </c>
      <c r="BU5881" s="191" t="s">
        <v>10977</v>
      </c>
      <c r="BV5881" s="191" t="s">
        <v>853</v>
      </c>
      <c r="BW5881" s="191" t="s">
        <v>2789</v>
      </c>
    </row>
    <row r="5882" spans="51:75" x14ac:dyDescent="0.3">
      <c r="AY5882" s="251" t="e">
        <f>VLOOKUP(C5882,#REF!, 2,FALSE)</f>
        <v>#REF!</v>
      </c>
      <c r="BM5882" s="191" t="s">
        <v>2950</v>
      </c>
      <c r="BN5882" s="191" t="s">
        <v>927</v>
      </c>
      <c r="BO5882" s="191" t="s">
        <v>9578</v>
      </c>
      <c r="BU5882" s="191" t="s">
        <v>2950</v>
      </c>
      <c r="BV5882" s="191" t="s">
        <v>927</v>
      </c>
      <c r="BW5882" s="191" t="s">
        <v>9578</v>
      </c>
    </row>
    <row r="5883" spans="51:75" x14ac:dyDescent="0.3">
      <c r="AY5883" s="251" t="e">
        <f>VLOOKUP(C5883,#REF!, 2,FALSE)</f>
        <v>#REF!</v>
      </c>
      <c r="BM5883" s="191" t="s">
        <v>10978</v>
      </c>
      <c r="BN5883" s="191" t="s">
        <v>1014</v>
      </c>
      <c r="BO5883" s="191" t="s">
        <v>10979</v>
      </c>
      <c r="BU5883" s="191" t="s">
        <v>10978</v>
      </c>
      <c r="BV5883" s="191" t="s">
        <v>1014</v>
      </c>
      <c r="BW5883" s="191" t="s">
        <v>10979</v>
      </c>
    </row>
    <row r="5884" spans="51:75" x14ac:dyDescent="0.3">
      <c r="AY5884" s="251" t="e">
        <f>VLOOKUP(C5884,#REF!, 2,FALSE)</f>
        <v>#REF!</v>
      </c>
      <c r="BM5884" s="191" t="s">
        <v>1949</v>
      </c>
      <c r="BN5884" s="191" t="s">
        <v>3006</v>
      </c>
      <c r="BO5884" s="191" t="s">
        <v>10980</v>
      </c>
      <c r="BU5884" s="191" t="s">
        <v>1949</v>
      </c>
      <c r="BV5884" s="191" t="s">
        <v>3006</v>
      </c>
      <c r="BW5884" s="191" t="s">
        <v>10980</v>
      </c>
    </row>
    <row r="5885" spans="51:75" x14ac:dyDescent="0.3">
      <c r="AY5885" s="251" t="e">
        <f>VLOOKUP(C5885,#REF!, 2,FALSE)</f>
        <v>#REF!</v>
      </c>
      <c r="BM5885" s="191" t="s">
        <v>10981</v>
      </c>
      <c r="BN5885" s="191" t="s">
        <v>670</v>
      </c>
      <c r="BO5885" s="191" t="s">
        <v>10980</v>
      </c>
      <c r="BU5885" s="191" t="s">
        <v>10981</v>
      </c>
      <c r="BV5885" s="191" t="s">
        <v>670</v>
      </c>
      <c r="BW5885" s="191" t="s">
        <v>10980</v>
      </c>
    </row>
    <row r="5886" spans="51:75" x14ac:dyDescent="0.3">
      <c r="AY5886" s="251" t="e">
        <f>VLOOKUP(C5886,#REF!, 2,FALSE)</f>
        <v>#REF!</v>
      </c>
      <c r="BM5886" s="191" t="s">
        <v>10982</v>
      </c>
      <c r="BN5886" s="191" t="s">
        <v>2984</v>
      </c>
      <c r="BO5886" s="191" t="s">
        <v>2827</v>
      </c>
      <c r="BU5886" s="191" t="s">
        <v>10982</v>
      </c>
      <c r="BV5886" s="191" t="s">
        <v>2984</v>
      </c>
      <c r="BW5886" s="191" t="s">
        <v>2827</v>
      </c>
    </row>
    <row r="5887" spans="51:75" x14ac:dyDescent="0.3">
      <c r="AY5887" s="251" t="e">
        <f>VLOOKUP(C5887,#REF!, 2,FALSE)</f>
        <v>#REF!</v>
      </c>
      <c r="BM5887" s="191" t="s">
        <v>10983</v>
      </c>
      <c r="BN5887" s="191" t="s">
        <v>618</v>
      </c>
      <c r="BO5887" s="191" t="s">
        <v>10984</v>
      </c>
      <c r="BU5887" s="191" t="s">
        <v>10983</v>
      </c>
      <c r="BV5887" s="191" t="s">
        <v>618</v>
      </c>
      <c r="BW5887" s="191" t="s">
        <v>10984</v>
      </c>
    </row>
    <row r="5888" spans="51:75" x14ac:dyDescent="0.3">
      <c r="AY5888" s="251" t="e">
        <f>VLOOKUP(C5888,#REF!, 2,FALSE)</f>
        <v>#REF!</v>
      </c>
      <c r="BM5888" s="191" t="s">
        <v>10985</v>
      </c>
      <c r="BN5888" s="191" t="s">
        <v>1071</v>
      </c>
      <c r="BO5888" s="191" t="s">
        <v>10986</v>
      </c>
      <c r="BU5888" s="191" t="s">
        <v>10985</v>
      </c>
      <c r="BV5888" s="191" t="s">
        <v>1071</v>
      </c>
      <c r="BW5888" s="191" t="s">
        <v>10986</v>
      </c>
    </row>
    <row r="5889" spans="51:75" x14ac:dyDescent="0.3">
      <c r="AY5889" s="251" t="e">
        <f>VLOOKUP(C5889,#REF!, 2,FALSE)</f>
        <v>#REF!</v>
      </c>
      <c r="BM5889" s="191" t="s">
        <v>10987</v>
      </c>
      <c r="BN5889" s="191" t="s">
        <v>3003</v>
      </c>
      <c r="BO5889" s="191" t="s">
        <v>1053</v>
      </c>
      <c r="BU5889" s="191" t="s">
        <v>10987</v>
      </c>
      <c r="BV5889" s="191" t="s">
        <v>3003</v>
      </c>
      <c r="BW5889" s="191" t="s">
        <v>1053</v>
      </c>
    </row>
    <row r="5890" spans="51:75" x14ac:dyDescent="0.3">
      <c r="AY5890" s="251" t="e">
        <f>VLOOKUP(C5890,#REF!, 2,FALSE)</f>
        <v>#REF!</v>
      </c>
      <c r="BM5890" s="191" t="s">
        <v>10988</v>
      </c>
      <c r="BN5890" s="191" t="s">
        <v>3006</v>
      </c>
      <c r="BO5890" s="191" t="s">
        <v>5869</v>
      </c>
      <c r="BU5890" s="191" t="s">
        <v>10988</v>
      </c>
      <c r="BV5890" s="191" t="s">
        <v>3006</v>
      </c>
      <c r="BW5890" s="191" t="s">
        <v>5869</v>
      </c>
    </row>
    <row r="5891" spans="51:75" x14ac:dyDescent="0.3">
      <c r="AY5891" s="251" t="e">
        <f>VLOOKUP(C5891,#REF!, 2,FALSE)</f>
        <v>#REF!</v>
      </c>
      <c r="BM5891" s="191" t="s">
        <v>10989</v>
      </c>
      <c r="BN5891" s="191" t="s">
        <v>784</v>
      </c>
      <c r="BO5891" s="191" t="s">
        <v>5408</v>
      </c>
      <c r="BU5891" s="191" t="s">
        <v>10989</v>
      </c>
      <c r="BV5891" s="191" t="s">
        <v>784</v>
      </c>
      <c r="BW5891" s="191" t="s">
        <v>5408</v>
      </c>
    </row>
    <row r="5892" spans="51:75" x14ac:dyDescent="0.3">
      <c r="AY5892" s="251" t="e">
        <f>VLOOKUP(C5892,#REF!, 2,FALSE)</f>
        <v>#REF!</v>
      </c>
      <c r="BM5892" s="191" t="s">
        <v>10990</v>
      </c>
      <c r="BN5892" s="191" t="s">
        <v>3006</v>
      </c>
      <c r="BO5892" s="191" t="s">
        <v>10991</v>
      </c>
      <c r="BU5892" s="191" t="s">
        <v>10990</v>
      </c>
      <c r="BV5892" s="191" t="s">
        <v>3006</v>
      </c>
      <c r="BW5892" s="191" t="s">
        <v>10991</v>
      </c>
    </row>
    <row r="5893" spans="51:75" x14ac:dyDescent="0.3">
      <c r="AY5893" s="251" t="e">
        <f>VLOOKUP(C5893,#REF!, 2,FALSE)</f>
        <v>#REF!</v>
      </c>
      <c r="BM5893" s="191" t="s">
        <v>1950</v>
      </c>
      <c r="BN5893" s="191" t="s">
        <v>781</v>
      </c>
      <c r="BO5893" s="191" t="s">
        <v>5869</v>
      </c>
      <c r="BU5893" s="191" t="s">
        <v>1950</v>
      </c>
      <c r="BV5893" s="191" t="s">
        <v>781</v>
      </c>
      <c r="BW5893" s="191" t="s">
        <v>5869</v>
      </c>
    </row>
    <row r="5894" spans="51:75" x14ac:dyDescent="0.3">
      <c r="AY5894" s="251" t="e">
        <f>VLOOKUP(C5894,#REF!, 2,FALSE)</f>
        <v>#REF!</v>
      </c>
      <c r="BM5894" s="191" t="s">
        <v>10992</v>
      </c>
      <c r="BN5894" s="191" t="s">
        <v>3003</v>
      </c>
      <c r="BO5894" s="191" t="s">
        <v>10993</v>
      </c>
      <c r="BU5894" s="191" t="s">
        <v>10992</v>
      </c>
      <c r="BV5894" s="191" t="s">
        <v>3003</v>
      </c>
      <c r="BW5894" s="191" t="s">
        <v>10993</v>
      </c>
    </row>
    <row r="5895" spans="51:75" x14ac:dyDescent="0.3">
      <c r="AY5895" s="251" t="e">
        <f>VLOOKUP(C5895,#REF!, 2,FALSE)</f>
        <v>#REF!</v>
      </c>
      <c r="BM5895" s="191" t="s">
        <v>10994</v>
      </c>
      <c r="BN5895" s="191" t="s">
        <v>3006</v>
      </c>
      <c r="BO5895" s="191" t="s">
        <v>5036</v>
      </c>
      <c r="BU5895" s="191" t="s">
        <v>10994</v>
      </c>
      <c r="BV5895" s="191" t="s">
        <v>3006</v>
      </c>
      <c r="BW5895" s="191" t="s">
        <v>5036</v>
      </c>
    </row>
    <row r="5896" spans="51:75" x14ac:dyDescent="0.3">
      <c r="AY5896" s="251" t="e">
        <f>VLOOKUP(C5896,#REF!, 2,FALSE)</f>
        <v>#REF!</v>
      </c>
      <c r="BM5896" s="191" t="s">
        <v>10995</v>
      </c>
      <c r="BN5896" s="191" t="s">
        <v>776</v>
      </c>
      <c r="BO5896" s="191" t="s">
        <v>1435</v>
      </c>
      <c r="BU5896" s="191" t="s">
        <v>10995</v>
      </c>
      <c r="BV5896" s="191" t="s">
        <v>776</v>
      </c>
      <c r="BW5896" s="191" t="s">
        <v>1435</v>
      </c>
    </row>
    <row r="5897" spans="51:75" x14ac:dyDescent="0.3">
      <c r="AY5897" s="251" t="e">
        <f>VLOOKUP(C5897,#REF!, 2,FALSE)</f>
        <v>#REF!</v>
      </c>
      <c r="BM5897" s="191" t="s">
        <v>10996</v>
      </c>
      <c r="BN5897" s="191" t="s">
        <v>929</v>
      </c>
      <c r="BO5897" s="191" t="s">
        <v>10120</v>
      </c>
      <c r="BU5897" s="191" t="s">
        <v>10996</v>
      </c>
      <c r="BV5897" s="191" t="s">
        <v>929</v>
      </c>
      <c r="BW5897" s="191" t="s">
        <v>10120</v>
      </c>
    </row>
    <row r="5898" spans="51:75" x14ac:dyDescent="0.3">
      <c r="AY5898" s="251" t="e">
        <f>VLOOKUP(C5898,#REF!, 2,FALSE)</f>
        <v>#REF!</v>
      </c>
      <c r="BM5898" s="191" t="s">
        <v>10997</v>
      </c>
      <c r="BN5898" s="191" t="s">
        <v>1268</v>
      </c>
      <c r="BO5898" s="191" t="s">
        <v>10906</v>
      </c>
      <c r="BU5898" s="191" t="s">
        <v>10997</v>
      </c>
      <c r="BV5898" s="191" t="s">
        <v>1268</v>
      </c>
      <c r="BW5898" s="191" t="s">
        <v>10906</v>
      </c>
    </row>
    <row r="5899" spans="51:75" x14ac:dyDescent="0.3">
      <c r="AY5899" s="251" t="e">
        <f>VLOOKUP(C5899,#REF!, 2,FALSE)</f>
        <v>#REF!</v>
      </c>
      <c r="BM5899" s="191" t="s">
        <v>1951</v>
      </c>
      <c r="BN5899" s="191" t="s">
        <v>784</v>
      </c>
      <c r="BO5899" s="191" t="s">
        <v>10857</v>
      </c>
      <c r="BU5899" s="191" t="s">
        <v>1951</v>
      </c>
      <c r="BV5899" s="191" t="s">
        <v>784</v>
      </c>
      <c r="BW5899" s="191" t="s">
        <v>10857</v>
      </c>
    </row>
    <row r="5900" spans="51:75" x14ac:dyDescent="0.3">
      <c r="AY5900" s="251" t="e">
        <f>VLOOKUP(C5900,#REF!, 2,FALSE)</f>
        <v>#REF!</v>
      </c>
      <c r="BM5900" s="191" t="s">
        <v>10999</v>
      </c>
      <c r="BN5900" s="191" t="s">
        <v>3253</v>
      </c>
      <c r="BO5900" s="191" t="s">
        <v>11000</v>
      </c>
      <c r="BU5900" s="191" t="s">
        <v>10999</v>
      </c>
      <c r="BV5900" s="191" t="s">
        <v>3253</v>
      </c>
      <c r="BW5900" s="191" t="s">
        <v>11000</v>
      </c>
    </row>
    <row r="5901" spans="51:75" x14ac:dyDescent="0.3">
      <c r="AY5901" s="251" t="e">
        <f>VLOOKUP(C5901,#REF!, 2,FALSE)</f>
        <v>#REF!</v>
      </c>
      <c r="BM5901" s="191" t="s">
        <v>11001</v>
      </c>
      <c r="BN5901" s="191" t="s">
        <v>3003</v>
      </c>
      <c r="BO5901" s="191" t="s">
        <v>11002</v>
      </c>
      <c r="BU5901" s="191" t="s">
        <v>11001</v>
      </c>
      <c r="BV5901" s="191" t="s">
        <v>3003</v>
      </c>
      <c r="BW5901" s="191" t="s">
        <v>11002</v>
      </c>
    </row>
    <row r="5902" spans="51:75" x14ac:dyDescent="0.3">
      <c r="AY5902" s="251" t="e">
        <f>VLOOKUP(C5902,#REF!, 2,FALSE)</f>
        <v>#REF!</v>
      </c>
      <c r="BM5902" s="191" t="s">
        <v>11003</v>
      </c>
      <c r="BN5902" s="191" t="s">
        <v>2984</v>
      </c>
      <c r="BO5902" s="191" t="s">
        <v>2984</v>
      </c>
      <c r="BU5902" s="191" t="s">
        <v>11003</v>
      </c>
      <c r="BV5902" s="191" t="s">
        <v>2984</v>
      </c>
      <c r="BW5902" s="191" t="s">
        <v>2984</v>
      </c>
    </row>
    <row r="5903" spans="51:75" x14ac:dyDescent="0.3">
      <c r="AY5903" s="251" t="e">
        <f>VLOOKUP(C5903,#REF!, 2,FALSE)</f>
        <v>#REF!</v>
      </c>
      <c r="BM5903" s="191" t="s">
        <v>2955</v>
      </c>
      <c r="BN5903" s="191" t="s">
        <v>622</v>
      </c>
      <c r="BO5903" s="191" t="s">
        <v>5410</v>
      </c>
      <c r="BU5903" s="191" t="s">
        <v>2955</v>
      </c>
      <c r="BV5903" s="191" t="s">
        <v>622</v>
      </c>
      <c r="BW5903" s="191" t="s">
        <v>5410</v>
      </c>
    </row>
    <row r="5904" spans="51:75" x14ac:dyDescent="0.3">
      <c r="AY5904" s="251" t="e">
        <f>VLOOKUP(C5904,#REF!, 2,FALSE)</f>
        <v>#REF!</v>
      </c>
      <c r="BM5904" s="191" t="s">
        <v>11004</v>
      </c>
      <c r="BN5904" s="191" t="s">
        <v>16989</v>
      </c>
      <c r="BO5904" s="191" t="s">
        <v>11005</v>
      </c>
      <c r="BU5904" s="191" t="s">
        <v>11004</v>
      </c>
      <c r="BV5904" s="191" t="s">
        <v>16989</v>
      </c>
      <c r="BW5904" s="191" t="s">
        <v>11005</v>
      </c>
    </row>
    <row r="5905" spans="51:75" x14ac:dyDescent="0.3">
      <c r="AY5905" s="251" t="e">
        <f>VLOOKUP(C5905,#REF!, 2,FALSE)</f>
        <v>#REF!</v>
      </c>
      <c r="BM5905" s="191" t="s">
        <v>11006</v>
      </c>
      <c r="BN5905" s="191" t="s">
        <v>3253</v>
      </c>
      <c r="BO5905" s="191" t="s">
        <v>843</v>
      </c>
      <c r="BU5905" s="191" t="s">
        <v>11006</v>
      </c>
      <c r="BV5905" s="191" t="s">
        <v>3253</v>
      </c>
      <c r="BW5905" s="191" t="s">
        <v>843</v>
      </c>
    </row>
    <row r="5906" spans="51:75" x14ac:dyDescent="0.3">
      <c r="AY5906" s="251" t="e">
        <f>VLOOKUP(C5906,#REF!, 2,FALSE)</f>
        <v>#REF!</v>
      </c>
      <c r="BM5906" s="191" t="s">
        <v>11007</v>
      </c>
      <c r="BN5906" s="191" t="s">
        <v>2980</v>
      </c>
      <c r="BO5906" s="191" t="s">
        <v>10408</v>
      </c>
      <c r="BU5906" s="191" t="s">
        <v>11007</v>
      </c>
      <c r="BV5906" s="191" t="s">
        <v>2980</v>
      </c>
      <c r="BW5906" s="191" t="s">
        <v>10408</v>
      </c>
    </row>
    <row r="5907" spans="51:75" x14ac:dyDescent="0.3">
      <c r="AY5907" s="251" t="e">
        <f>VLOOKUP(C5907,#REF!, 2,FALSE)</f>
        <v>#REF!</v>
      </c>
      <c r="BM5907" s="191" t="s">
        <v>11008</v>
      </c>
      <c r="BN5907" s="191" t="s">
        <v>2980</v>
      </c>
      <c r="BO5907" s="191" t="s">
        <v>5157</v>
      </c>
      <c r="BU5907" s="191" t="s">
        <v>11008</v>
      </c>
      <c r="BV5907" s="191" t="s">
        <v>2980</v>
      </c>
      <c r="BW5907" s="191" t="s">
        <v>5157</v>
      </c>
    </row>
    <row r="5908" spans="51:75" x14ac:dyDescent="0.3">
      <c r="AY5908" s="251" t="e">
        <f>VLOOKUP(C5908,#REF!, 2,FALSE)</f>
        <v>#REF!</v>
      </c>
      <c r="BM5908" s="191" t="s">
        <v>11009</v>
      </c>
      <c r="BN5908" s="191" t="s">
        <v>2980</v>
      </c>
      <c r="BO5908" s="191" t="s">
        <v>1288</v>
      </c>
      <c r="BU5908" s="191" t="s">
        <v>11009</v>
      </c>
      <c r="BV5908" s="191" t="s">
        <v>2980</v>
      </c>
      <c r="BW5908" s="191" t="s">
        <v>1288</v>
      </c>
    </row>
    <row r="5909" spans="51:75" x14ac:dyDescent="0.3">
      <c r="AY5909" s="251" t="e">
        <f>VLOOKUP(C5909,#REF!, 2,FALSE)</f>
        <v>#REF!</v>
      </c>
      <c r="BM5909" s="191" t="s">
        <v>11010</v>
      </c>
      <c r="BN5909" s="191" t="s">
        <v>772</v>
      </c>
      <c r="BO5909" s="191" t="s">
        <v>2984</v>
      </c>
      <c r="BU5909" s="191" t="s">
        <v>11010</v>
      </c>
      <c r="BV5909" s="191" t="s">
        <v>772</v>
      </c>
      <c r="BW5909" s="191" t="s">
        <v>2984</v>
      </c>
    </row>
    <row r="5910" spans="51:75" x14ac:dyDescent="0.3">
      <c r="AY5910" s="251" t="e">
        <f>VLOOKUP(C5910,#REF!, 2,FALSE)</f>
        <v>#REF!</v>
      </c>
      <c r="BM5910" s="191" t="s">
        <v>11011</v>
      </c>
      <c r="BN5910" s="191" t="s">
        <v>2984</v>
      </c>
      <c r="BO5910" s="191" t="s">
        <v>2984</v>
      </c>
      <c r="BU5910" s="191" t="s">
        <v>11011</v>
      </c>
      <c r="BV5910" s="191" t="s">
        <v>2984</v>
      </c>
      <c r="BW5910" s="191" t="s">
        <v>2984</v>
      </c>
    </row>
    <row r="5911" spans="51:75" x14ac:dyDescent="0.3">
      <c r="AY5911" s="251" t="e">
        <f>VLOOKUP(C5911,#REF!, 2,FALSE)</f>
        <v>#REF!</v>
      </c>
      <c r="BM5911" s="191" t="s">
        <v>11012</v>
      </c>
      <c r="BN5911" s="191" t="s">
        <v>2984</v>
      </c>
      <c r="BO5911" s="191" t="s">
        <v>2984</v>
      </c>
      <c r="BU5911" s="191" t="s">
        <v>11012</v>
      </c>
      <c r="BV5911" s="191" t="s">
        <v>2984</v>
      </c>
      <c r="BW5911" s="191" t="s">
        <v>2984</v>
      </c>
    </row>
    <row r="5912" spans="51:75" x14ac:dyDescent="0.3">
      <c r="AY5912" s="251" t="e">
        <f>VLOOKUP(C5912,#REF!, 2,FALSE)</f>
        <v>#REF!</v>
      </c>
      <c r="BM5912" s="191" t="s">
        <v>11013</v>
      </c>
      <c r="BN5912" s="191" t="s">
        <v>2984</v>
      </c>
      <c r="BO5912" s="191" t="s">
        <v>2984</v>
      </c>
      <c r="BU5912" s="191" t="s">
        <v>11013</v>
      </c>
      <c r="BV5912" s="191" t="s">
        <v>2984</v>
      </c>
      <c r="BW5912" s="191" t="s">
        <v>2984</v>
      </c>
    </row>
    <row r="5913" spans="51:75" x14ac:dyDescent="0.3">
      <c r="AY5913" s="251" t="e">
        <f>VLOOKUP(C5913,#REF!, 2,FALSE)</f>
        <v>#REF!</v>
      </c>
      <c r="BM5913" s="191" t="s">
        <v>11014</v>
      </c>
      <c r="BN5913" s="191" t="s">
        <v>2984</v>
      </c>
      <c r="BO5913" s="191" t="s">
        <v>2984</v>
      </c>
      <c r="BU5913" s="191" t="s">
        <v>11014</v>
      </c>
      <c r="BV5913" s="191" t="s">
        <v>2984</v>
      </c>
      <c r="BW5913" s="191" t="s">
        <v>2984</v>
      </c>
    </row>
    <row r="5914" spans="51:75" x14ac:dyDescent="0.3">
      <c r="AY5914" s="251" t="e">
        <f>VLOOKUP(C5914,#REF!, 2,FALSE)</f>
        <v>#REF!</v>
      </c>
      <c r="BM5914" s="191" t="s">
        <v>11015</v>
      </c>
      <c r="BN5914" s="191" t="s">
        <v>2984</v>
      </c>
      <c r="BO5914" s="191" t="s">
        <v>2984</v>
      </c>
      <c r="BU5914" s="191" t="s">
        <v>11015</v>
      </c>
      <c r="BV5914" s="191" t="s">
        <v>2984</v>
      </c>
      <c r="BW5914" s="191" t="s">
        <v>2984</v>
      </c>
    </row>
    <row r="5915" spans="51:75" x14ac:dyDescent="0.3">
      <c r="AY5915" s="251" t="e">
        <f>VLOOKUP(C5915,#REF!, 2,FALSE)</f>
        <v>#REF!</v>
      </c>
      <c r="BM5915" s="191" t="s">
        <v>11016</v>
      </c>
      <c r="BN5915" s="191" t="s">
        <v>2984</v>
      </c>
      <c r="BO5915" s="191" t="s">
        <v>2984</v>
      </c>
      <c r="BU5915" s="191" t="s">
        <v>11016</v>
      </c>
      <c r="BV5915" s="191" t="s">
        <v>2984</v>
      </c>
      <c r="BW5915" s="191" t="s">
        <v>2984</v>
      </c>
    </row>
    <row r="5916" spans="51:75" x14ac:dyDescent="0.3">
      <c r="AY5916" s="251" t="e">
        <f>VLOOKUP(C5916,#REF!, 2,FALSE)</f>
        <v>#REF!</v>
      </c>
      <c r="BM5916" s="191" t="s">
        <v>11017</v>
      </c>
      <c r="BN5916" s="191" t="s">
        <v>2984</v>
      </c>
      <c r="BO5916" s="191" t="s">
        <v>2984</v>
      </c>
      <c r="BU5916" s="191" t="s">
        <v>11017</v>
      </c>
      <c r="BV5916" s="191" t="s">
        <v>2984</v>
      </c>
      <c r="BW5916" s="191" t="s">
        <v>2984</v>
      </c>
    </row>
    <row r="5917" spans="51:75" x14ac:dyDescent="0.3">
      <c r="AY5917" s="251" t="e">
        <f>VLOOKUP(C5917,#REF!, 2,FALSE)</f>
        <v>#REF!</v>
      </c>
      <c r="BM5917" s="191" t="s">
        <v>11018</v>
      </c>
      <c r="BN5917" s="191" t="s">
        <v>2984</v>
      </c>
      <c r="BO5917" s="191" t="s">
        <v>2984</v>
      </c>
      <c r="BU5917" s="191" t="s">
        <v>11018</v>
      </c>
      <c r="BV5917" s="191" t="s">
        <v>2984</v>
      </c>
      <c r="BW5917" s="191" t="s">
        <v>2984</v>
      </c>
    </row>
    <row r="5918" spans="51:75" x14ac:dyDescent="0.3">
      <c r="AY5918" s="251" t="e">
        <f>VLOOKUP(C5918,#REF!, 2,FALSE)</f>
        <v>#REF!</v>
      </c>
      <c r="BM5918" s="191" t="s">
        <v>11019</v>
      </c>
      <c r="BN5918" s="191" t="s">
        <v>2984</v>
      </c>
      <c r="BO5918" s="191" t="s">
        <v>2984</v>
      </c>
      <c r="BU5918" s="191" t="s">
        <v>11019</v>
      </c>
      <c r="BV5918" s="191" t="s">
        <v>2984</v>
      </c>
      <c r="BW5918" s="191" t="s">
        <v>2984</v>
      </c>
    </row>
    <row r="5919" spans="51:75" x14ac:dyDescent="0.3">
      <c r="AY5919" s="251" t="e">
        <f>VLOOKUP(C5919,#REF!, 2,FALSE)</f>
        <v>#REF!</v>
      </c>
      <c r="BM5919" s="191" t="s">
        <v>11020</v>
      </c>
      <c r="BN5919" s="191" t="s">
        <v>2984</v>
      </c>
      <c r="BO5919" s="191" t="s">
        <v>2984</v>
      </c>
      <c r="BU5919" s="191" t="s">
        <v>11020</v>
      </c>
      <c r="BV5919" s="191" t="s">
        <v>2984</v>
      </c>
      <c r="BW5919" s="191" t="s">
        <v>2984</v>
      </c>
    </row>
    <row r="5920" spans="51:75" x14ac:dyDescent="0.3">
      <c r="AY5920" s="251" t="e">
        <f>VLOOKUP(C5920,#REF!, 2,FALSE)</f>
        <v>#REF!</v>
      </c>
      <c r="BM5920" s="191" t="s">
        <v>11021</v>
      </c>
      <c r="BN5920" s="191" t="s">
        <v>2984</v>
      </c>
      <c r="BO5920" s="191" t="s">
        <v>2984</v>
      </c>
      <c r="BU5920" s="191" t="s">
        <v>11021</v>
      </c>
      <c r="BV5920" s="191" t="s">
        <v>2984</v>
      </c>
      <c r="BW5920" s="191" t="s">
        <v>2984</v>
      </c>
    </row>
    <row r="5921" spans="51:75" x14ac:dyDescent="0.3">
      <c r="AY5921" s="251" t="e">
        <f>VLOOKUP(C5921,#REF!, 2,FALSE)</f>
        <v>#REF!</v>
      </c>
      <c r="BM5921" s="191" t="s">
        <v>11022</v>
      </c>
      <c r="BN5921" s="191" t="s">
        <v>2984</v>
      </c>
      <c r="BO5921" s="191" t="s">
        <v>2984</v>
      </c>
      <c r="BU5921" s="191" t="s">
        <v>11022</v>
      </c>
      <c r="BV5921" s="191" t="s">
        <v>2984</v>
      </c>
      <c r="BW5921" s="191" t="s">
        <v>2984</v>
      </c>
    </row>
    <row r="5922" spans="51:75" x14ac:dyDescent="0.3">
      <c r="AY5922" s="251" t="e">
        <f>VLOOKUP(C5922,#REF!, 2,FALSE)</f>
        <v>#REF!</v>
      </c>
      <c r="BM5922" s="191" t="s">
        <v>11023</v>
      </c>
      <c r="BN5922" s="191" t="s">
        <v>2984</v>
      </c>
      <c r="BO5922" s="191" t="s">
        <v>2984</v>
      </c>
      <c r="BU5922" s="191" t="s">
        <v>11023</v>
      </c>
      <c r="BV5922" s="191" t="s">
        <v>2984</v>
      </c>
      <c r="BW5922" s="191" t="s">
        <v>2984</v>
      </c>
    </row>
    <row r="5923" spans="51:75" x14ac:dyDescent="0.3">
      <c r="AY5923" s="251" t="e">
        <f>VLOOKUP(C5923,#REF!, 2,FALSE)</f>
        <v>#REF!</v>
      </c>
      <c r="BM5923" s="191" t="s">
        <v>11024</v>
      </c>
      <c r="BN5923" s="191" t="s">
        <v>2984</v>
      </c>
      <c r="BO5923" s="191" t="s">
        <v>2984</v>
      </c>
      <c r="BU5923" s="191" t="s">
        <v>11024</v>
      </c>
      <c r="BV5923" s="191" t="s">
        <v>2984</v>
      </c>
      <c r="BW5923" s="191" t="s">
        <v>2984</v>
      </c>
    </row>
    <row r="5924" spans="51:75" x14ac:dyDescent="0.3">
      <c r="AY5924" s="251" t="e">
        <f>VLOOKUP(C5924,#REF!, 2,FALSE)</f>
        <v>#REF!</v>
      </c>
      <c r="BM5924" s="191" t="s">
        <v>11025</v>
      </c>
      <c r="BN5924" s="191" t="s">
        <v>2984</v>
      </c>
      <c r="BO5924" s="191" t="s">
        <v>2984</v>
      </c>
      <c r="BU5924" s="191" t="s">
        <v>11025</v>
      </c>
      <c r="BV5924" s="191" t="s">
        <v>2984</v>
      </c>
      <c r="BW5924" s="191" t="s">
        <v>2984</v>
      </c>
    </row>
    <row r="5925" spans="51:75" x14ac:dyDescent="0.3">
      <c r="AY5925" s="251" t="e">
        <f>VLOOKUP(C5925,#REF!, 2,FALSE)</f>
        <v>#REF!</v>
      </c>
      <c r="BM5925" s="191" t="s">
        <v>11026</v>
      </c>
      <c r="BN5925" s="191" t="s">
        <v>2984</v>
      </c>
      <c r="BO5925" s="191" t="s">
        <v>2984</v>
      </c>
      <c r="BU5925" s="191" t="s">
        <v>11026</v>
      </c>
      <c r="BV5925" s="191" t="s">
        <v>2984</v>
      </c>
      <c r="BW5925" s="191" t="s">
        <v>2984</v>
      </c>
    </row>
    <row r="5926" spans="51:75" x14ac:dyDescent="0.3">
      <c r="AY5926" s="251" t="e">
        <f>VLOOKUP(C5926,#REF!, 2,FALSE)</f>
        <v>#REF!</v>
      </c>
      <c r="BM5926" s="191" t="s">
        <v>11027</v>
      </c>
      <c r="BN5926" s="191" t="s">
        <v>2984</v>
      </c>
      <c r="BO5926" s="191" t="s">
        <v>2984</v>
      </c>
      <c r="BU5926" s="191" t="s">
        <v>11027</v>
      </c>
      <c r="BV5926" s="191" t="s">
        <v>2984</v>
      </c>
      <c r="BW5926" s="191" t="s">
        <v>2984</v>
      </c>
    </row>
    <row r="5927" spans="51:75" x14ac:dyDescent="0.3">
      <c r="AY5927" s="251" t="e">
        <f>VLOOKUP(C5927,#REF!, 2,FALSE)</f>
        <v>#REF!</v>
      </c>
      <c r="BM5927" s="191" t="s">
        <v>11028</v>
      </c>
      <c r="BN5927" s="191" t="s">
        <v>2984</v>
      </c>
      <c r="BO5927" s="191" t="s">
        <v>2984</v>
      </c>
      <c r="BU5927" s="191" t="s">
        <v>11028</v>
      </c>
      <c r="BV5927" s="191" t="s">
        <v>2984</v>
      </c>
      <c r="BW5927" s="191" t="s">
        <v>2984</v>
      </c>
    </row>
    <row r="5928" spans="51:75" x14ac:dyDescent="0.3">
      <c r="AY5928" s="251" t="e">
        <f>VLOOKUP(C5928,#REF!, 2,FALSE)</f>
        <v>#REF!</v>
      </c>
      <c r="BM5928" s="191" t="s">
        <v>11029</v>
      </c>
      <c r="BN5928" s="191" t="s">
        <v>16989</v>
      </c>
      <c r="BO5928" s="191" t="s">
        <v>1072</v>
      </c>
      <c r="BU5928" s="191" t="s">
        <v>11029</v>
      </c>
      <c r="BV5928" s="191" t="s">
        <v>16989</v>
      </c>
      <c r="BW5928" s="191" t="s">
        <v>1072</v>
      </c>
    </row>
    <row r="5929" spans="51:75" x14ac:dyDescent="0.3">
      <c r="AY5929" s="251" t="e">
        <f>VLOOKUP(C5929,#REF!, 2,FALSE)</f>
        <v>#REF!</v>
      </c>
      <c r="BM5929" s="191" t="s">
        <v>11030</v>
      </c>
      <c r="BN5929" s="191" t="s">
        <v>16989</v>
      </c>
      <c r="BO5929" s="191" t="s">
        <v>2359</v>
      </c>
      <c r="BU5929" s="191" t="s">
        <v>11030</v>
      </c>
      <c r="BV5929" s="191" t="s">
        <v>16989</v>
      </c>
      <c r="BW5929" s="191" t="s">
        <v>2359</v>
      </c>
    </row>
    <row r="5930" spans="51:75" x14ac:dyDescent="0.3">
      <c r="AY5930" s="251" t="e">
        <f>VLOOKUP(C5930,#REF!, 2,FALSE)</f>
        <v>#REF!</v>
      </c>
      <c r="BM5930" s="191" t="s">
        <v>11031</v>
      </c>
      <c r="BN5930" s="191" t="s">
        <v>16989</v>
      </c>
      <c r="BO5930" s="191" t="s">
        <v>993</v>
      </c>
      <c r="BU5930" s="191" t="s">
        <v>11031</v>
      </c>
      <c r="BV5930" s="191" t="s">
        <v>16989</v>
      </c>
      <c r="BW5930" s="191" t="s">
        <v>993</v>
      </c>
    </row>
    <row r="5931" spans="51:75" x14ac:dyDescent="0.3">
      <c r="AY5931" s="251" t="e">
        <f>VLOOKUP(C5931,#REF!, 2,FALSE)</f>
        <v>#REF!</v>
      </c>
      <c r="BM5931" s="191" t="s">
        <v>11032</v>
      </c>
      <c r="BN5931" s="191" t="s">
        <v>16989</v>
      </c>
      <c r="BO5931" s="191" t="s">
        <v>1263</v>
      </c>
      <c r="BU5931" s="191" t="s">
        <v>11032</v>
      </c>
      <c r="BV5931" s="191" t="s">
        <v>16989</v>
      </c>
      <c r="BW5931" s="191" t="s">
        <v>1263</v>
      </c>
    </row>
    <row r="5932" spans="51:75" x14ac:dyDescent="0.3">
      <c r="AY5932" s="251" t="e">
        <f>VLOOKUP(C5932,#REF!, 2,FALSE)</f>
        <v>#REF!</v>
      </c>
      <c r="BM5932" s="191" t="s">
        <v>11034</v>
      </c>
      <c r="BN5932" s="191" t="s">
        <v>16989</v>
      </c>
      <c r="BO5932" s="191" t="s">
        <v>11035</v>
      </c>
      <c r="BU5932" s="191" t="s">
        <v>11034</v>
      </c>
      <c r="BV5932" s="191" t="s">
        <v>16989</v>
      </c>
      <c r="BW5932" s="191" t="s">
        <v>11035</v>
      </c>
    </row>
    <row r="5933" spans="51:75" x14ac:dyDescent="0.3">
      <c r="AY5933" s="251" t="e">
        <f>VLOOKUP(C5933,#REF!, 2,FALSE)</f>
        <v>#REF!</v>
      </c>
      <c r="BM5933" s="191" t="s">
        <v>11036</v>
      </c>
      <c r="BN5933" s="191" t="s">
        <v>3253</v>
      </c>
      <c r="BO5933" s="191" t="s">
        <v>5353</v>
      </c>
      <c r="BU5933" s="191" t="s">
        <v>11036</v>
      </c>
      <c r="BV5933" s="191" t="s">
        <v>3253</v>
      </c>
      <c r="BW5933" s="191" t="s">
        <v>5353</v>
      </c>
    </row>
    <row r="5934" spans="51:75" x14ac:dyDescent="0.3">
      <c r="AY5934" s="251" t="e">
        <f>VLOOKUP(C5934,#REF!, 2,FALSE)</f>
        <v>#REF!</v>
      </c>
      <c r="BM5934" s="191" t="s">
        <v>11037</v>
      </c>
      <c r="BN5934" s="191" t="s">
        <v>16989</v>
      </c>
      <c r="BO5934" s="191" t="s">
        <v>1609</v>
      </c>
      <c r="BU5934" s="191" t="s">
        <v>11037</v>
      </c>
      <c r="BV5934" s="191" t="s">
        <v>16989</v>
      </c>
      <c r="BW5934" s="191" t="s">
        <v>1609</v>
      </c>
    </row>
    <row r="5935" spans="51:75" x14ac:dyDescent="0.3">
      <c r="AY5935" s="251" t="e">
        <f>VLOOKUP(C5935,#REF!, 2,FALSE)</f>
        <v>#REF!</v>
      </c>
      <c r="BM5935" s="191" t="s">
        <v>2945</v>
      </c>
      <c r="BN5935" s="191" t="s">
        <v>16989</v>
      </c>
      <c r="BO5935" s="191" t="s">
        <v>11038</v>
      </c>
      <c r="BU5935" s="191" t="s">
        <v>2945</v>
      </c>
      <c r="BV5935" s="191" t="s">
        <v>16989</v>
      </c>
      <c r="BW5935" s="191" t="s">
        <v>11038</v>
      </c>
    </row>
    <row r="5936" spans="51:75" x14ac:dyDescent="0.3">
      <c r="AY5936" s="251" t="e">
        <f>VLOOKUP(C5936,#REF!, 2,FALSE)</f>
        <v>#REF!</v>
      </c>
      <c r="BM5936" s="191" t="s">
        <v>11039</v>
      </c>
      <c r="BN5936" s="191" t="s">
        <v>16989</v>
      </c>
      <c r="BO5936" s="191" t="s">
        <v>8548</v>
      </c>
      <c r="BU5936" s="191" t="s">
        <v>11039</v>
      </c>
      <c r="BV5936" s="191" t="s">
        <v>16989</v>
      </c>
      <c r="BW5936" s="191" t="s">
        <v>8548</v>
      </c>
    </row>
    <row r="5937" spans="51:75" x14ac:dyDescent="0.3">
      <c r="AY5937" s="251" t="e">
        <f>VLOOKUP(C5937,#REF!, 2,FALSE)</f>
        <v>#REF!</v>
      </c>
      <c r="BM5937" s="191" t="s">
        <v>11040</v>
      </c>
      <c r="BN5937" s="191" t="s">
        <v>16989</v>
      </c>
      <c r="BO5937" s="191" t="s">
        <v>11041</v>
      </c>
      <c r="BU5937" s="191" t="s">
        <v>11040</v>
      </c>
      <c r="BV5937" s="191" t="s">
        <v>16989</v>
      </c>
      <c r="BW5937" s="191" t="s">
        <v>11041</v>
      </c>
    </row>
    <row r="5938" spans="51:75" x14ac:dyDescent="0.3">
      <c r="AY5938" s="251" t="e">
        <f>VLOOKUP(C5938,#REF!, 2,FALSE)</f>
        <v>#REF!</v>
      </c>
      <c r="BM5938" s="191" t="s">
        <v>11043</v>
      </c>
      <c r="BN5938" s="191" t="s">
        <v>16989</v>
      </c>
      <c r="BO5938" s="191" t="s">
        <v>11044</v>
      </c>
      <c r="BU5938" s="191" t="s">
        <v>11043</v>
      </c>
      <c r="BV5938" s="191" t="s">
        <v>16989</v>
      </c>
      <c r="BW5938" s="191" t="s">
        <v>11044</v>
      </c>
    </row>
    <row r="5939" spans="51:75" x14ac:dyDescent="0.3">
      <c r="AY5939" s="251" t="e">
        <f>VLOOKUP(C5939,#REF!, 2,FALSE)</f>
        <v>#REF!</v>
      </c>
      <c r="BM5939" s="191" t="s">
        <v>11045</v>
      </c>
      <c r="BN5939" s="191" t="s">
        <v>16989</v>
      </c>
      <c r="BO5939" s="191" t="s">
        <v>11046</v>
      </c>
      <c r="BU5939" s="191" t="s">
        <v>11045</v>
      </c>
      <c r="BV5939" s="191" t="s">
        <v>16989</v>
      </c>
      <c r="BW5939" s="191" t="s">
        <v>11046</v>
      </c>
    </row>
    <row r="5940" spans="51:75" x14ac:dyDescent="0.3">
      <c r="AY5940" s="251" t="e">
        <f>VLOOKUP(C5940,#REF!, 2,FALSE)</f>
        <v>#REF!</v>
      </c>
      <c r="BM5940" s="191" t="s">
        <v>1952</v>
      </c>
      <c r="BN5940" s="191" t="s">
        <v>16989</v>
      </c>
      <c r="BO5940" s="191" t="s">
        <v>11047</v>
      </c>
      <c r="BU5940" s="191" t="s">
        <v>1952</v>
      </c>
      <c r="BV5940" s="191" t="s">
        <v>16989</v>
      </c>
      <c r="BW5940" s="191" t="s">
        <v>11047</v>
      </c>
    </row>
    <row r="5941" spans="51:75" x14ac:dyDescent="0.3">
      <c r="AY5941" s="251" t="e">
        <f>VLOOKUP(C5941,#REF!, 2,FALSE)</f>
        <v>#REF!</v>
      </c>
      <c r="BM5941" s="191" t="s">
        <v>11048</v>
      </c>
      <c r="BN5941" s="191" t="s">
        <v>16989</v>
      </c>
      <c r="BO5941" s="191" t="s">
        <v>3756</v>
      </c>
      <c r="BU5941" s="191" t="s">
        <v>11048</v>
      </c>
      <c r="BV5941" s="191" t="s">
        <v>16989</v>
      </c>
      <c r="BW5941" s="191" t="s">
        <v>3756</v>
      </c>
    </row>
    <row r="5942" spans="51:75" x14ac:dyDescent="0.3">
      <c r="AY5942" s="251" t="e">
        <f>VLOOKUP(C5942,#REF!, 2,FALSE)</f>
        <v>#REF!</v>
      </c>
      <c r="BM5942" s="191" t="s">
        <v>1953</v>
      </c>
      <c r="BN5942" s="191" t="s">
        <v>16989</v>
      </c>
      <c r="BO5942" s="191" t="s">
        <v>1731</v>
      </c>
      <c r="BU5942" s="191" t="s">
        <v>1953</v>
      </c>
      <c r="BV5942" s="191" t="s">
        <v>16989</v>
      </c>
      <c r="BW5942" s="191" t="s">
        <v>1731</v>
      </c>
    </row>
    <row r="5943" spans="51:75" x14ac:dyDescent="0.3">
      <c r="AY5943" s="251" t="e">
        <f>VLOOKUP(C5943,#REF!, 2,FALSE)</f>
        <v>#REF!</v>
      </c>
      <c r="BM5943" s="191" t="s">
        <v>1954</v>
      </c>
      <c r="BN5943" s="191" t="s">
        <v>16989</v>
      </c>
      <c r="BO5943" s="191" t="s">
        <v>1444</v>
      </c>
      <c r="BU5943" s="191" t="s">
        <v>1954</v>
      </c>
      <c r="BV5943" s="191" t="s">
        <v>16989</v>
      </c>
      <c r="BW5943" s="191" t="s">
        <v>1444</v>
      </c>
    </row>
    <row r="5944" spans="51:75" x14ac:dyDescent="0.3">
      <c r="AY5944" s="251" t="e">
        <f>VLOOKUP(C5944,#REF!, 2,FALSE)</f>
        <v>#REF!</v>
      </c>
      <c r="BM5944" s="191" t="s">
        <v>11049</v>
      </c>
      <c r="BN5944" s="191" t="s">
        <v>16989</v>
      </c>
      <c r="BO5944" s="191" t="s">
        <v>1444</v>
      </c>
      <c r="BU5944" s="191" t="s">
        <v>11049</v>
      </c>
      <c r="BV5944" s="191" t="s">
        <v>16989</v>
      </c>
      <c r="BW5944" s="191" t="s">
        <v>1444</v>
      </c>
    </row>
    <row r="5945" spans="51:75" x14ac:dyDescent="0.3">
      <c r="AY5945" s="251" t="e">
        <f>VLOOKUP(C5945,#REF!, 2,FALSE)</f>
        <v>#REF!</v>
      </c>
      <c r="BM5945" s="191" t="s">
        <v>11051</v>
      </c>
      <c r="BN5945" s="191" t="s">
        <v>2984</v>
      </c>
      <c r="BO5945" s="191" t="s">
        <v>4440</v>
      </c>
      <c r="BU5945" s="191" t="s">
        <v>11051</v>
      </c>
      <c r="BV5945" s="191" t="s">
        <v>2984</v>
      </c>
      <c r="BW5945" s="191" t="s">
        <v>4440</v>
      </c>
    </row>
    <row r="5946" spans="51:75" x14ac:dyDescent="0.3">
      <c r="AY5946" s="251" t="e">
        <f>VLOOKUP(C5946,#REF!, 2,FALSE)</f>
        <v>#REF!</v>
      </c>
      <c r="BM5946" s="191" t="s">
        <v>11052</v>
      </c>
      <c r="BN5946" s="191" t="s">
        <v>1270</v>
      </c>
      <c r="BO5946" s="191" t="s">
        <v>3223</v>
      </c>
      <c r="BU5946" s="191" t="s">
        <v>11052</v>
      </c>
      <c r="BV5946" s="191" t="s">
        <v>1270</v>
      </c>
      <c r="BW5946" s="191" t="s">
        <v>3223</v>
      </c>
    </row>
    <row r="5947" spans="51:75" x14ac:dyDescent="0.3">
      <c r="AY5947" s="251" t="e">
        <f>VLOOKUP(C5947,#REF!, 2,FALSE)</f>
        <v>#REF!</v>
      </c>
      <c r="BM5947" s="191" t="s">
        <v>1970</v>
      </c>
      <c r="BN5947" s="191" t="s">
        <v>2984</v>
      </c>
      <c r="BO5947" s="191" t="s">
        <v>11053</v>
      </c>
      <c r="BU5947" s="191" t="s">
        <v>1970</v>
      </c>
      <c r="BV5947" s="191" t="s">
        <v>2984</v>
      </c>
      <c r="BW5947" s="191" t="s">
        <v>11053</v>
      </c>
    </row>
    <row r="5948" spans="51:75" x14ac:dyDescent="0.3">
      <c r="AY5948" s="251" t="e">
        <f>VLOOKUP(C5948,#REF!, 2,FALSE)</f>
        <v>#REF!</v>
      </c>
      <c r="BM5948" s="191" t="s">
        <v>1971</v>
      </c>
      <c r="BN5948" s="191" t="s">
        <v>2984</v>
      </c>
      <c r="BO5948" s="191" t="s">
        <v>1537</v>
      </c>
      <c r="BU5948" s="191" t="s">
        <v>1971</v>
      </c>
      <c r="BV5948" s="191" t="s">
        <v>2984</v>
      </c>
      <c r="BW5948" s="191" t="s">
        <v>1537</v>
      </c>
    </row>
    <row r="5949" spans="51:75" x14ac:dyDescent="0.3">
      <c r="AY5949" s="251" t="e">
        <f>VLOOKUP(C5949,#REF!, 2,FALSE)</f>
        <v>#REF!</v>
      </c>
      <c r="BM5949" s="191" t="s">
        <v>11054</v>
      </c>
      <c r="BN5949" s="191" t="s">
        <v>3046</v>
      </c>
      <c r="BO5949" s="191" t="s">
        <v>1403</v>
      </c>
      <c r="BU5949" s="191" t="s">
        <v>11054</v>
      </c>
      <c r="BV5949" s="191" t="s">
        <v>3046</v>
      </c>
      <c r="BW5949" s="191" t="s">
        <v>1403</v>
      </c>
    </row>
    <row r="5950" spans="51:75" x14ac:dyDescent="0.3">
      <c r="AY5950" s="251" t="e">
        <f>VLOOKUP(C5950,#REF!, 2,FALSE)</f>
        <v>#REF!</v>
      </c>
      <c r="BM5950" s="191" t="s">
        <v>11055</v>
      </c>
      <c r="BN5950" s="191" t="s">
        <v>2984</v>
      </c>
      <c r="BO5950" s="191" t="s">
        <v>1403</v>
      </c>
      <c r="BU5950" s="191" t="s">
        <v>11055</v>
      </c>
      <c r="BV5950" s="191" t="s">
        <v>2984</v>
      </c>
      <c r="BW5950" s="191" t="s">
        <v>1403</v>
      </c>
    </row>
    <row r="5951" spans="51:75" x14ac:dyDescent="0.3">
      <c r="AY5951" s="251" t="e">
        <f>VLOOKUP(C5951,#REF!, 2,FALSE)</f>
        <v>#REF!</v>
      </c>
      <c r="BM5951" s="191" t="s">
        <v>11056</v>
      </c>
      <c r="BN5951" s="191" t="s">
        <v>16989</v>
      </c>
      <c r="BO5951" s="191" t="s">
        <v>2596</v>
      </c>
      <c r="BU5951" s="191" t="s">
        <v>11056</v>
      </c>
      <c r="BV5951" s="191" t="s">
        <v>16989</v>
      </c>
      <c r="BW5951" s="191" t="s">
        <v>2596</v>
      </c>
    </row>
    <row r="5952" spans="51:75" x14ac:dyDescent="0.3">
      <c r="AY5952" s="251" t="e">
        <f>VLOOKUP(C5952,#REF!, 2,FALSE)</f>
        <v>#REF!</v>
      </c>
      <c r="BM5952" s="191" t="s">
        <v>11057</v>
      </c>
      <c r="BN5952" s="191" t="s">
        <v>16989</v>
      </c>
      <c r="BO5952" s="191" t="s">
        <v>11058</v>
      </c>
      <c r="BU5952" s="191" t="s">
        <v>11057</v>
      </c>
      <c r="BV5952" s="191" t="s">
        <v>16989</v>
      </c>
      <c r="BW5952" s="191" t="s">
        <v>11058</v>
      </c>
    </row>
    <row r="5953" spans="51:75" x14ac:dyDescent="0.3">
      <c r="AY5953" s="251" t="e">
        <f>VLOOKUP(C5953,#REF!, 2,FALSE)</f>
        <v>#REF!</v>
      </c>
      <c r="BM5953" s="191" t="s">
        <v>11059</v>
      </c>
      <c r="BN5953" s="191" t="s">
        <v>16989</v>
      </c>
      <c r="BO5953" s="191" t="s">
        <v>3370</v>
      </c>
      <c r="BU5953" s="191" t="s">
        <v>11059</v>
      </c>
      <c r="BV5953" s="191" t="s">
        <v>16989</v>
      </c>
      <c r="BW5953" s="191" t="s">
        <v>3370</v>
      </c>
    </row>
    <row r="5954" spans="51:75" x14ac:dyDescent="0.3">
      <c r="AY5954" s="251" t="e">
        <f>VLOOKUP(C5954,#REF!, 2,FALSE)</f>
        <v>#REF!</v>
      </c>
      <c r="BM5954" s="191" t="s">
        <v>11060</v>
      </c>
      <c r="BN5954" s="191" t="s">
        <v>16989</v>
      </c>
      <c r="BO5954" s="191" t="s">
        <v>8250</v>
      </c>
      <c r="BU5954" s="191" t="s">
        <v>11060</v>
      </c>
      <c r="BV5954" s="191" t="s">
        <v>16989</v>
      </c>
      <c r="BW5954" s="191" t="s">
        <v>8250</v>
      </c>
    </row>
    <row r="5955" spans="51:75" x14ac:dyDescent="0.3">
      <c r="AY5955" s="251" t="e">
        <f>VLOOKUP(C5955,#REF!, 2,FALSE)</f>
        <v>#REF!</v>
      </c>
      <c r="BM5955" s="191" t="s">
        <v>1972</v>
      </c>
      <c r="BN5955" s="191" t="s">
        <v>2984</v>
      </c>
      <c r="BO5955" s="191" t="s">
        <v>2984</v>
      </c>
      <c r="BU5955" s="191" t="s">
        <v>1972</v>
      </c>
      <c r="BV5955" s="191" t="s">
        <v>2984</v>
      </c>
      <c r="BW5955" s="191" t="s">
        <v>2984</v>
      </c>
    </row>
    <row r="5956" spans="51:75" x14ac:dyDescent="0.3">
      <c r="AY5956" s="251" t="e">
        <f>VLOOKUP(C5956,#REF!, 2,FALSE)</f>
        <v>#REF!</v>
      </c>
      <c r="BM5956" s="191" t="s">
        <v>11062</v>
      </c>
      <c r="BN5956" s="191" t="s">
        <v>2984</v>
      </c>
      <c r="BO5956" s="191" t="s">
        <v>2984</v>
      </c>
      <c r="BU5956" s="191" t="s">
        <v>11062</v>
      </c>
      <c r="BV5956" s="191" t="s">
        <v>2984</v>
      </c>
      <c r="BW5956" s="191" t="s">
        <v>2984</v>
      </c>
    </row>
    <row r="5957" spans="51:75" x14ac:dyDescent="0.3">
      <c r="AY5957" s="251" t="e">
        <f>VLOOKUP(C5957,#REF!, 2,FALSE)</f>
        <v>#REF!</v>
      </c>
      <c r="BM5957" s="191" t="s">
        <v>11063</v>
      </c>
      <c r="BN5957" s="191" t="s">
        <v>2984</v>
      </c>
      <c r="BO5957" s="191" t="s">
        <v>2984</v>
      </c>
      <c r="BU5957" s="191" t="s">
        <v>11063</v>
      </c>
      <c r="BV5957" s="191" t="s">
        <v>2984</v>
      </c>
      <c r="BW5957" s="191" t="s">
        <v>2984</v>
      </c>
    </row>
    <row r="5958" spans="51:75" x14ac:dyDescent="0.3">
      <c r="AY5958" s="251" t="e">
        <f>VLOOKUP(C5958,#REF!, 2,FALSE)</f>
        <v>#REF!</v>
      </c>
      <c r="BM5958" s="191" t="s">
        <v>11064</v>
      </c>
      <c r="BN5958" s="191" t="s">
        <v>2984</v>
      </c>
      <c r="BO5958" s="191" t="s">
        <v>2984</v>
      </c>
      <c r="BU5958" s="191" t="s">
        <v>11064</v>
      </c>
      <c r="BV5958" s="191" t="s">
        <v>2984</v>
      </c>
      <c r="BW5958" s="191" t="s">
        <v>2984</v>
      </c>
    </row>
    <row r="5959" spans="51:75" x14ac:dyDescent="0.3">
      <c r="AY5959" s="251" t="e">
        <f>VLOOKUP(C5959,#REF!, 2,FALSE)</f>
        <v>#REF!</v>
      </c>
      <c r="BM5959" s="191" t="s">
        <v>1973</v>
      </c>
      <c r="BN5959" s="191" t="s">
        <v>2984</v>
      </c>
      <c r="BO5959" s="191" t="s">
        <v>2984</v>
      </c>
      <c r="BU5959" s="191" t="s">
        <v>1973</v>
      </c>
      <c r="BV5959" s="191" t="s">
        <v>2984</v>
      </c>
      <c r="BW5959" s="191" t="s">
        <v>2984</v>
      </c>
    </row>
    <row r="5960" spans="51:75" x14ac:dyDescent="0.3">
      <c r="AY5960" s="251" t="e">
        <f>VLOOKUP(C5960,#REF!, 2,FALSE)</f>
        <v>#REF!</v>
      </c>
      <c r="BM5960" s="191" t="s">
        <v>11065</v>
      </c>
      <c r="BN5960" s="191" t="s">
        <v>2984</v>
      </c>
      <c r="BO5960" s="191" t="s">
        <v>2984</v>
      </c>
      <c r="BU5960" s="191" t="s">
        <v>11065</v>
      </c>
      <c r="BV5960" s="191" t="s">
        <v>2984</v>
      </c>
      <c r="BW5960" s="191" t="s">
        <v>2984</v>
      </c>
    </row>
    <row r="5961" spans="51:75" x14ac:dyDescent="0.3">
      <c r="AY5961" s="251" t="e">
        <f>VLOOKUP(C5961,#REF!, 2,FALSE)</f>
        <v>#REF!</v>
      </c>
      <c r="BM5961" s="191" t="s">
        <v>2964</v>
      </c>
      <c r="BN5961" s="191" t="s">
        <v>2984</v>
      </c>
      <c r="BO5961" s="191" t="s">
        <v>2984</v>
      </c>
      <c r="BU5961" s="191" t="s">
        <v>2964</v>
      </c>
      <c r="BV5961" s="191" t="s">
        <v>2984</v>
      </c>
      <c r="BW5961" s="191" t="s">
        <v>2984</v>
      </c>
    </row>
    <row r="5962" spans="51:75" x14ac:dyDescent="0.3">
      <c r="AY5962" s="251" t="e">
        <f>VLOOKUP(C5962,#REF!, 2,FALSE)</f>
        <v>#REF!</v>
      </c>
      <c r="BM5962" s="191" t="s">
        <v>11066</v>
      </c>
      <c r="BN5962" s="191" t="s">
        <v>2984</v>
      </c>
      <c r="BO5962" s="191" t="s">
        <v>2984</v>
      </c>
      <c r="BU5962" s="191" t="s">
        <v>11066</v>
      </c>
      <c r="BV5962" s="191" t="s">
        <v>2984</v>
      </c>
      <c r="BW5962" s="191" t="s">
        <v>2984</v>
      </c>
    </row>
    <row r="5963" spans="51:75" x14ac:dyDescent="0.3">
      <c r="AY5963" s="251" t="e">
        <f>VLOOKUP(C5963,#REF!, 2,FALSE)</f>
        <v>#REF!</v>
      </c>
      <c r="BM5963" s="191" t="s">
        <v>1975</v>
      </c>
      <c r="BN5963" s="191" t="s">
        <v>16989</v>
      </c>
      <c r="BO5963" s="191" t="s">
        <v>2297</v>
      </c>
      <c r="BU5963" s="191" t="s">
        <v>1975</v>
      </c>
      <c r="BV5963" s="191" t="s">
        <v>16989</v>
      </c>
      <c r="BW5963" s="191" t="s">
        <v>2297</v>
      </c>
    </row>
    <row r="5964" spans="51:75" x14ac:dyDescent="0.3">
      <c r="AY5964" s="251" t="e">
        <f>VLOOKUP(C5964,#REF!, 2,FALSE)</f>
        <v>#REF!</v>
      </c>
      <c r="BM5964" s="191" t="s">
        <v>11067</v>
      </c>
      <c r="BN5964" s="191" t="s">
        <v>2980</v>
      </c>
      <c r="BO5964" s="191" t="s">
        <v>11068</v>
      </c>
      <c r="BU5964" s="191" t="s">
        <v>11067</v>
      </c>
      <c r="BV5964" s="191" t="s">
        <v>2980</v>
      </c>
      <c r="BW5964" s="191" t="s">
        <v>11068</v>
      </c>
    </row>
    <row r="5965" spans="51:75" x14ac:dyDescent="0.3">
      <c r="AY5965" s="251" t="e">
        <f>VLOOKUP(C5965,#REF!, 2,FALSE)</f>
        <v>#REF!</v>
      </c>
      <c r="BM5965" s="191" t="s">
        <v>11069</v>
      </c>
      <c r="BN5965" s="191" t="s">
        <v>1268</v>
      </c>
      <c r="BO5965" s="191" t="s">
        <v>2645</v>
      </c>
      <c r="BU5965" s="191" t="s">
        <v>11069</v>
      </c>
      <c r="BV5965" s="191" t="s">
        <v>1268</v>
      </c>
      <c r="BW5965" s="191" t="s">
        <v>2645</v>
      </c>
    </row>
    <row r="5966" spans="51:75" x14ac:dyDescent="0.3">
      <c r="AY5966" s="251" t="e">
        <f>VLOOKUP(C5966,#REF!, 2,FALSE)</f>
        <v>#REF!</v>
      </c>
      <c r="BM5966" s="191" t="s">
        <v>11070</v>
      </c>
      <c r="BN5966" s="191" t="s">
        <v>2980</v>
      </c>
      <c r="BO5966" s="191" t="s">
        <v>11071</v>
      </c>
      <c r="BU5966" s="191" t="s">
        <v>11070</v>
      </c>
      <c r="BV5966" s="191" t="s">
        <v>2980</v>
      </c>
      <c r="BW5966" s="191" t="s">
        <v>11071</v>
      </c>
    </row>
    <row r="5967" spans="51:75" x14ac:dyDescent="0.3">
      <c r="AY5967" s="251" t="e">
        <f>VLOOKUP(C5967,#REF!, 2,FALSE)</f>
        <v>#REF!</v>
      </c>
      <c r="BM5967" s="191" t="s">
        <v>11072</v>
      </c>
      <c r="BN5967" s="191" t="s">
        <v>924</v>
      </c>
      <c r="BO5967" s="191" t="s">
        <v>2645</v>
      </c>
      <c r="BU5967" s="191" t="s">
        <v>11072</v>
      </c>
      <c r="BV5967" s="191" t="s">
        <v>924</v>
      </c>
      <c r="BW5967" s="191" t="s">
        <v>2645</v>
      </c>
    </row>
    <row r="5968" spans="51:75" x14ac:dyDescent="0.3">
      <c r="AY5968" s="251" t="e">
        <f>VLOOKUP(C5968,#REF!, 2,FALSE)</f>
        <v>#REF!</v>
      </c>
      <c r="BM5968" s="191" t="s">
        <v>11073</v>
      </c>
      <c r="BN5968" s="191" t="s">
        <v>3253</v>
      </c>
      <c r="BO5968" s="191" t="s">
        <v>4065</v>
      </c>
      <c r="BU5968" s="191" t="s">
        <v>11073</v>
      </c>
      <c r="BV5968" s="191" t="s">
        <v>3253</v>
      </c>
      <c r="BW5968" s="191" t="s">
        <v>4065</v>
      </c>
    </row>
    <row r="5969" spans="51:75" x14ac:dyDescent="0.3">
      <c r="AY5969" s="251" t="e">
        <f>VLOOKUP(C5969,#REF!, 2,FALSE)</f>
        <v>#REF!</v>
      </c>
      <c r="BM5969" s="191" t="s">
        <v>2965</v>
      </c>
      <c r="BN5969" s="191" t="s">
        <v>941</v>
      </c>
      <c r="BO5969" s="191" t="s">
        <v>4065</v>
      </c>
      <c r="BU5969" s="191" t="s">
        <v>2965</v>
      </c>
      <c r="BV5969" s="191" t="s">
        <v>941</v>
      </c>
      <c r="BW5969" s="191" t="s">
        <v>4065</v>
      </c>
    </row>
    <row r="5970" spans="51:75" x14ac:dyDescent="0.3">
      <c r="AY5970" s="251" t="e">
        <f>VLOOKUP(C5970,#REF!, 2,FALSE)</f>
        <v>#REF!</v>
      </c>
      <c r="BM5970" s="191" t="s">
        <v>11074</v>
      </c>
      <c r="BN5970" s="191" t="s">
        <v>941</v>
      </c>
      <c r="BO5970" s="191" t="s">
        <v>4065</v>
      </c>
      <c r="BU5970" s="191" t="s">
        <v>11074</v>
      </c>
      <c r="BV5970" s="191" t="s">
        <v>941</v>
      </c>
      <c r="BW5970" s="191" t="s">
        <v>4065</v>
      </c>
    </row>
    <row r="5971" spans="51:75" x14ac:dyDescent="0.3">
      <c r="AY5971" s="251" t="e">
        <f>VLOOKUP(C5971,#REF!, 2,FALSE)</f>
        <v>#REF!</v>
      </c>
      <c r="BM5971" s="191" t="s">
        <v>2946</v>
      </c>
      <c r="BN5971" s="191" t="s">
        <v>2984</v>
      </c>
      <c r="BO5971" s="191" t="s">
        <v>2984</v>
      </c>
      <c r="BU5971" s="191" t="s">
        <v>2946</v>
      </c>
      <c r="BV5971" s="191" t="s">
        <v>2984</v>
      </c>
      <c r="BW5971" s="191" t="s">
        <v>2984</v>
      </c>
    </row>
    <row r="5972" spans="51:75" x14ac:dyDescent="0.3">
      <c r="AY5972" s="251" t="e">
        <f>VLOOKUP(C5972,#REF!, 2,FALSE)</f>
        <v>#REF!</v>
      </c>
      <c r="BM5972" s="191" t="s">
        <v>2954</v>
      </c>
      <c r="BN5972" s="191" t="s">
        <v>2984</v>
      </c>
      <c r="BO5972" s="191" t="s">
        <v>2984</v>
      </c>
      <c r="BU5972" s="191" t="s">
        <v>2954</v>
      </c>
      <c r="BV5972" s="191" t="s">
        <v>2984</v>
      </c>
      <c r="BW5972" s="191" t="s">
        <v>2984</v>
      </c>
    </row>
    <row r="5973" spans="51:75" x14ac:dyDescent="0.3">
      <c r="AY5973" s="251" t="e">
        <f>VLOOKUP(C5973,#REF!, 2,FALSE)</f>
        <v>#REF!</v>
      </c>
      <c r="BM5973" s="191" t="s">
        <v>11075</v>
      </c>
      <c r="BN5973" s="191" t="s">
        <v>2984</v>
      </c>
      <c r="BO5973" s="191" t="s">
        <v>2984</v>
      </c>
      <c r="BU5973" s="191" t="s">
        <v>11075</v>
      </c>
      <c r="BV5973" s="191" t="s">
        <v>2984</v>
      </c>
      <c r="BW5973" s="191" t="s">
        <v>2984</v>
      </c>
    </row>
    <row r="5974" spans="51:75" x14ac:dyDescent="0.3">
      <c r="AY5974" s="251" t="e">
        <f>VLOOKUP(C5974,#REF!, 2,FALSE)</f>
        <v>#REF!</v>
      </c>
      <c r="BM5974" s="191" t="s">
        <v>1976</v>
      </c>
      <c r="BN5974" s="191" t="s">
        <v>2984</v>
      </c>
      <c r="BO5974" s="191" t="s">
        <v>2984</v>
      </c>
      <c r="BU5974" s="191" t="s">
        <v>1976</v>
      </c>
      <c r="BV5974" s="191" t="s">
        <v>2984</v>
      </c>
      <c r="BW5974" s="191" t="s">
        <v>2984</v>
      </c>
    </row>
    <row r="5975" spans="51:75" x14ac:dyDescent="0.3">
      <c r="AY5975" s="251" t="e">
        <f>VLOOKUP(C5975,#REF!, 2,FALSE)</f>
        <v>#REF!</v>
      </c>
      <c r="BM5975" s="191" t="s">
        <v>11076</v>
      </c>
      <c r="BN5975" s="191" t="s">
        <v>2984</v>
      </c>
      <c r="BO5975" s="191" t="s">
        <v>2931</v>
      </c>
      <c r="BU5975" s="191" t="s">
        <v>11076</v>
      </c>
      <c r="BV5975" s="191" t="s">
        <v>2984</v>
      </c>
      <c r="BW5975" s="191" t="s">
        <v>2931</v>
      </c>
    </row>
    <row r="5976" spans="51:75" x14ac:dyDescent="0.3">
      <c r="AY5976" s="251" t="e">
        <f>VLOOKUP(C5976,#REF!, 2,FALSE)</f>
        <v>#REF!</v>
      </c>
      <c r="BM5976" s="191" t="s">
        <v>11077</v>
      </c>
      <c r="BN5976" s="191" t="s">
        <v>2984</v>
      </c>
      <c r="BO5976" s="191" t="s">
        <v>2828</v>
      </c>
      <c r="BU5976" s="191" t="s">
        <v>11077</v>
      </c>
      <c r="BV5976" s="191" t="s">
        <v>2984</v>
      </c>
      <c r="BW5976" s="191" t="s">
        <v>2828</v>
      </c>
    </row>
    <row r="5977" spans="51:75" x14ac:dyDescent="0.3">
      <c r="AY5977" s="251" t="e">
        <f>VLOOKUP(C5977,#REF!, 2,FALSE)</f>
        <v>#REF!</v>
      </c>
      <c r="BM5977" s="191" t="s">
        <v>11078</v>
      </c>
      <c r="BN5977" s="191" t="s">
        <v>929</v>
      </c>
      <c r="BO5977" s="191" t="s">
        <v>2984</v>
      </c>
      <c r="BU5977" s="191" t="s">
        <v>11078</v>
      </c>
      <c r="BV5977" s="191" t="s">
        <v>929</v>
      </c>
      <c r="BW5977" s="191" t="s">
        <v>2984</v>
      </c>
    </row>
    <row r="5978" spans="51:75" x14ac:dyDescent="0.3">
      <c r="AY5978" s="251" t="e">
        <f>VLOOKUP(C5978,#REF!, 2,FALSE)</f>
        <v>#REF!</v>
      </c>
      <c r="BM5978" s="191" t="s">
        <v>11079</v>
      </c>
      <c r="BN5978" s="191" t="s">
        <v>2984</v>
      </c>
      <c r="BO5978" s="191" t="s">
        <v>11080</v>
      </c>
      <c r="BU5978" s="191" t="s">
        <v>11079</v>
      </c>
      <c r="BV5978" s="191" t="s">
        <v>2984</v>
      </c>
      <c r="BW5978" s="191" t="s">
        <v>11080</v>
      </c>
    </row>
    <row r="5979" spans="51:75" x14ac:dyDescent="0.3">
      <c r="AY5979" s="251" t="e">
        <f>VLOOKUP(C5979,#REF!, 2,FALSE)</f>
        <v>#REF!</v>
      </c>
      <c r="BM5979" s="191" t="s">
        <v>11082</v>
      </c>
      <c r="BN5979" s="191" t="s">
        <v>2984</v>
      </c>
      <c r="BO5979" s="191" t="s">
        <v>2984</v>
      </c>
      <c r="BU5979" s="191" t="s">
        <v>11082</v>
      </c>
      <c r="BV5979" s="191" t="s">
        <v>2984</v>
      </c>
      <c r="BW5979" s="191" t="s">
        <v>2984</v>
      </c>
    </row>
    <row r="5980" spans="51:75" x14ac:dyDescent="0.3">
      <c r="AY5980" s="251" t="e">
        <f>VLOOKUP(C5980,#REF!, 2,FALSE)</f>
        <v>#REF!</v>
      </c>
      <c r="BM5980" s="191" t="s">
        <v>11083</v>
      </c>
      <c r="BN5980" s="191" t="s">
        <v>784</v>
      </c>
      <c r="BO5980" s="191" t="s">
        <v>2984</v>
      </c>
      <c r="BU5980" s="191" t="s">
        <v>11083</v>
      </c>
      <c r="BV5980" s="191" t="s">
        <v>784</v>
      </c>
      <c r="BW5980" s="191" t="s">
        <v>2984</v>
      </c>
    </row>
    <row r="5981" spans="51:75" x14ac:dyDescent="0.3">
      <c r="AY5981" s="251" t="e">
        <f>VLOOKUP(C5981,#REF!, 2,FALSE)</f>
        <v>#REF!</v>
      </c>
      <c r="BM5981" s="191" t="s">
        <v>11084</v>
      </c>
      <c r="BN5981" s="191" t="s">
        <v>2984</v>
      </c>
      <c r="BO5981" s="191" t="s">
        <v>1859</v>
      </c>
      <c r="BU5981" s="191" t="s">
        <v>11084</v>
      </c>
      <c r="BV5981" s="191" t="s">
        <v>2984</v>
      </c>
      <c r="BW5981" s="191" t="s">
        <v>1859</v>
      </c>
    </row>
    <row r="5982" spans="51:75" x14ac:dyDescent="0.3">
      <c r="AY5982" s="251" t="e">
        <f>VLOOKUP(C5982,#REF!, 2,FALSE)</f>
        <v>#REF!</v>
      </c>
      <c r="BM5982" s="191" t="s">
        <v>11085</v>
      </c>
      <c r="BN5982" s="191" t="s">
        <v>2984</v>
      </c>
      <c r="BO5982" s="191" t="s">
        <v>1859</v>
      </c>
      <c r="BU5982" s="191" t="s">
        <v>11085</v>
      </c>
      <c r="BV5982" s="191" t="s">
        <v>2984</v>
      </c>
      <c r="BW5982" s="191" t="s">
        <v>1859</v>
      </c>
    </row>
    <row r="5983" spans="51:75" x14ac:dyDescent="0.3">
      <c r="AY5983" s="251" t="e">
        <f>VLOOKUP(C5983,#REF!, 2,FALSE)</f>
        <v>#REF!</v>
      </c>
      <c r="BM5983" s="191" t="s">
        <v>11086</v>
      </c>
      <c r="BN5983" s="191" t="s">
        <v>2984</v>
      </c>
      <c r="BO5983" s="191" t="s">
        <v>11087</v>
      </c>
      <c r="BU5983" s="191" t="s">
        <v>11086</v>
      </c>
      <c r="BV5983" s="191" t="s">
        <v>2984</v>
      </c>
      <c r="BW5983" s="191" t="s">
        <v>11087</v>
      </c>
    </row>
    <row r="5984" spans="51:75" x14ac:dyDescent="0.3">
      <c r="AY5984" s="251" t="e">
        <f>VLOOKUP(C5984,#REF!, 2,FALSE)</f>
        <v>#REF!</v>
      </c>
      <c r="BM5984" s="191" t="s">
        <v>11088</v>
      </c>
      <c r="BN5984" s="191" t="s">
        <v>2980</v>
      </c>
      <c r="BO5984" s="191" t="s">
        <v>4477</v>
      </c>
      <c r="BU5984" s="191" t="s">
        <v>11088</v>
      </c>
      <c r="BV5984" s="191" t="s">
        <v>2980</v>
      </c>
      <c r="BW5984" s="191" t="s">
        <v>4477</v>
      </c>
    </row>
    <row r="5985" spans="51:75" x14ac:dyDescent="0.3">
      <c r="AY5985" s="251" t="e">
        <f>VLOOKUP(C5985,#REF!, 2,FALSE)</f>
        <v>#REF!</v>
      </c>
      <c r="BM5985" s="191" t="s">
        <v>11089</v>
      </c>
      <c r="BN5985" s="191" t="s">
        <v>1343</v>
      </c>
      <c r="BO5985" s="191" t="s">
        <v>11090</v>
      </c>
      <c r="BU5985" s="191" t="s">
        <v>11089</v>
      </c>
      <c r="BV5985" s="191" t="s">
        <v>1343</v>
      </c>
      <c r="BW5985" s="191" t="s">
        <v>11090</v>
      </c>
    </row>
    <row r="5986" spans="51:75" x14ac:dyDescent="0.3">
      <c r="AY5986" s="251" t="e">
        <f>VLOOKUP(C5986,#REF!, 2,FALSE)</f>
        <v>#REF!</v>
      </c>
      <c r="BM5986" s="191" t="s">
        <v>11091</v>
      </c>
      <c r="BN5986" s="191" t="s">
        <v>2980</v>
      </c>
      <c r="BO5986" s="191" t="s">
        <v>1205</v>
      </c>
      <c r="BU5986" s="191" t="s">
        <v>11091</v>
      </c>
      <c r="BV5986" s="191" t="s">
        <v>2980</v>
      </c>
      <c r="BW5986" s="191" t="s">
        <v>1205</v>
      </c>
    </row>
    <row r="5987" spans="51:75" x14ac:dyDescent="0.3">
      <c r="AY5987" s="251" t="e">
        <f>VLOOKUP(C5987,#REF!, 2,FALSE)</f>
        <v>#REF!</v>
      </c>
      <c r="BM5987" s="191" t="s">
        <v>11092</v>
      </c>
      <c r="BN5987" s="191" t="s">
        <v>2984</v>
      </c>
      <c r="BO5987" s="191" t="s">
        <v>8416</v>
      </c>
      <c r="BU5987" s="191" t="s">
        <v>11092</v>
      </c>
      <c r="BV5987" s="191" t="s">
        <v>2984</v>
      </c>
      <c r="BW5987" s="191" t="s">
        <v>8416</v>
      </c>
    </row>
    <row r="5988" spans="51:75" x14ac:dyDescent="0.3">
      <c r="AY5988" s="251" t="e">
        <f>VLOOKUP(C5988,#REF!, 2,FALSE)</f>
        <v>#REF!</v>
      </c>
      <c r="BM5988" s="191" t="s">
        <v>1978</v>
      </c>
      <c r="BN5988" s="191" t="s">
        <v>627</v>
      </c>
      <c r="BO5988" s="191" t="s">
        <v>7944</v>
      </c>
      <c r="BU5988" s="191" t="s">
        <v>1978</v>
      </c>
      <c r="BV5988" s="191" t="s">
        <v>627</v>
      </c>
      <c r="BW5988" s="191" t="s">
        <v>7944</v>
      </c>
    </row>
    <row r="5989" spans="51:75" x14ac:dyDescent="0.3">
      <c r="AY5989" s="251" t="e">
        <f>VLOOKUP(C5989,#REF!, 2,FALSE)</f>
        <v>#REF!</v>
      </c>
      <c r="BM5989" s="191" t="s">
        <v>11093</v>
      </c>
      <c r="BN5989" s="191" t="s">
        <v>3006</v>
      </c>
      <c r="BO5989" s="191" t="s">
        <v>5370</v>
      </c>
      <c r="BU5989" s="191" t="s">
        <v>11093</v>
      </c>
      <c r="BV5989" s="191" t="s">
        <v>3006</v>
      </c>
      <c r="BW5989" s="191" t="s">
        <v>5370</v>
      </c>
    </row>
    <row r="5990" spans="51:75" x14ac:dyDescent="0.3">
      <c r="AY5990" s="251" t="e">
        <f>VLOOKUP(C5990,#REF!, 2,FALSE)</f>
        <v>#REF!</v>
      </c>
      <c r="BM5990" s="191" t="s">
        <v>1979</v>
      </c>
      <c r="BN5990" s="191" t="s">
        <v>627</v>
      </c>
      <c r="BO5990" s="191" t="s">
        <v>7944</v>
      </c>
      <c r="BU5990" s="191" t="s">
        <v>1979</v>
      </c>
      <c r="BV5990" s="191" t="s">
        <v>627</v>
      </c>
      <c r="BW5990" s="191" t="s">
        <v>7944</v>
      </c>
    </row>
    <row r="5991" spans="51:75" x14ac:dyDescent="0.3">
      <c r="AY5991" s="251" t="e">
        <f>VLOOKUP(C5991,#REF!, 2,FALSE)</f>
        <v>#REF!</v>
      </c>
      <c r="BM5991" s="191" t="s">
        <v>11094</v>
      </c>
      <c r="BN5991" s="191" t="s">
        <v>624</v>
      </c>
      <c r="BO5991" s="191" t="s">
        <v>11095</v>
      </c>
      <c r="BU5991" s="191" t="s">
        <v>11094</v>
      </c>
      <c r="BV5991" s="191" t="s">
        <v>624</v>
      </c>
      <c r="BW5991" s="191" t="s">
        <v>11095</v>
      </c>
    </row>
    <row r="5992" spans="51:75" x14ac:dyDescent="0.3">
      <c r="AY5992" s="251" t="e">
        <f>VLOOKUP(C5992,#REF!, 2,FALSE)</f>
        <v>#REF!</v>
      </c>
      <c r="BM5992" s="191" t="s">
        <v>1980</v>
      </c>
      <c r="BN5992" s="191" t="s">
        <v>850</v>
      </c>
      <c r="BO5992" s="191" t="s">
        <v>5620</v>
      </c>
      <c r="BU5992" s="191" t="s">
        <v>1980</v>
      </c>
      <c r="BV5992" s="191" t="s">
        <v>850</v>
      </c>
      <c r="BW5992" s="191" t="s">
        <v>5620</v>
      </c>
    </row>
    <row r="5993" spans="51:75" x14ac:dyDescent="0.3">
      <c r="AY5993" s="251" t="e">
        <f>VLOOKUP(C5993,#REF!, 2,FALSE)</f>
        <v>#REF!</v>
      </c>
      <c r="BM5993" s="191" t="s">
        <v>11096</v>
      </c>
      <c r="BN5993" s="191" t="s">
        <v>3253</v>
      </c>
      <c r="BO5993" s="191" t="s">
        <v>11097</v>
      </c>
      <c r="BU5993" s="191" t="s">
        <v>11096</v>
      </c>
      <c r="BV5993" s="191" t="s">
        <v>3253</v>
      </c>
      <c r="BW5993" s="191" t="s">
        <v>11097</v>
      </c>
    </row>
    <row r="5994" spans="51:75" x14ac:dyDescent="0.3">
      <c r="AY5994" s="251" t="e">
        <f>VLOOKUP(C5994,#REF!, 2,FALSE)</f>
        <v>#REF!</v>
      </c>
      <c r="BM5994" s="191" t="s">
        <v>11098</v>
      </c>
      <c r="BN5994" s="191" t="s">
        <v>1270</v>
      </c>
      <c r="BO5994" s="191" t="s">
        <v>11099</v>
      </c>
      <c r="BU5994" s="191" t="s">
        <v>11098</v>
      </c>
      <c r="BV5994" s="191" t="s">
        <v>1270</v>
      </c>
      <c r="BW5994" s="191" t="s">
        <v>11099</v>
      </c>
    </row>
    <row r="5995" spans="51:75" x14ac:dyDescent="0.3">
      <c r="AY5995" s="251" t="e">
        <f>VLOOKUP(C5995,#REF!, 2,FALSE)</f>
        <v>#REF!</v>
      </c>
      <c r="BM5995" s="191" t="s">
        <v>11100</v>
      </c>
      <c r="BN5995" s="191" t="s">
        <v>2984</v>
      </c>
      <c r="BO5995" s="191" t="s">
        <v>11101</v>
      </c>
      <c r="BU5995" s="191" t="s">
        <v>11100</v>
      </c>
      <c r="BV5995" s="191" t="s">
        <v>2984</v>
      </c>
      <c r="BW5995" s="191" t="s">
        <v>11101</v>
      </c>
    </row>
    <row r="5996" spans="51:75" x14ac:dyDescent="0.3">
      <c r="AY5996" s="251" t="e">
        <f>VLOOKUP(C5996,#REF!, 2,FALSE)</f>
        <v>#REF!</v>
      </c>
      <c r="BM5996" s="191" t="s">
        <v>11102</v>
      </c>
      <c r="BN5996" s="191" t="s">
        <v>1270</v>
      </c>
      <c r="BO5996" s="191" t="s">
        <v>5040</v>
      </c>
      <c r="BU5996" s="191" t="s">
        <v>11102</v>
      </c>
      <c r="BV5996" s="191" t="s">
        <v>1270</v>
      </c>
      <c r="BW5996" s="191" t="s">
        <v>5040</v>
      </c>
    </row>
    <row r="5997" spans="51:75" x14ac:dyDescent="0.3">
      <c r="AY5997" s="251" t="e">
        <f>VLOOKUP(C5997,#REF!, 2,FALSE)</f>
        <v>#REF!</v>
      </c>
      <c r="BM5997" s="191" t="s">
        <v>11103</v>
      </c>
      <c r="BN5997" s="191" t="s">
        <v>3203</v>
      </c>
      <c r="BO5997" s="191" t="s">
        <v>7139</v>
      </c>
      <c r="BU5997" s="191" t="s">
        <v>11103</v>
      </c>
      <c r="BV5997" s="191" t="s">
        <v>3203</v>
      </c>
      <c r="BW5997" s="191" t="s">
        <v>7139</v>
      </c>
    </row>
    <row r="5998" spans="51:75" x14ac:dyDescent="0.3">
      <c r="AY5998" s="251" t="e">
        <f>VLOOKUP(C5998,#REF!, 2,FALSE)</f>
        <v>#REF!</v>
      </c>
      <c r="BM5998" s="191" t="s">
        <v>11104</v>
      </c>
      <c r="BN5998" s="191" t="s">
        <v>3203</v>
      </c>
      <c r="BO5998" s="191" t="s">
        <v>5040</v>
      </c>
      <c r="BU5998" s="191" t="s">
        <v>11104</v>
      </c>
      <c r="BV5998" s="191" t="s">
        <v>3203</v>
      </c>
      <c r="BW5998" s="191" t="s">
        <v>5040</v>
      </c>
    </row>
    <row r="5999" spans="51:75" x14ac:dyDescent="0.3">
      <c r="AY5999" s="251" t="e">
        <f>VLOOKUP(C5999,#REF!, 2,FALSE)</f>
        <v>#REF!</v>
      </c>
      <c r="BM5999" s="191" t="s">
        <v>11105</v>
      </c>
      <c r="BN5999" s="191" t="s">
        <v>3253</v>
      </c>
      <c r="BO5999" s="191" t="s">
        <v>703</v>
      </c>
      <c r="BU5999" s="191" t="s">
        <v>11105</v>
      </c>
      <c r="BV5999" s="191" t="s">
        <v>3253</v>
      </c>
      <c r="BW5999" s="191" t="s">
        <v>703</v>
      </c>
    </row>
    <row r="6000" spans="51:75" x14ac:dyDescent="0.3">
      <c r="AY6000" s="251" t="e">
        <f>VLOOKUP(C6000,#REF!, 2,FALSE)</f>
        <v>#REF!</v>
      </c>
      <c r="BM6000" s="191" t="s">
        <v>11106</v>
      </c>
      <c r="BN6000" s="191" t="s">
        <v>3253</v>
      </c>
      <c r="BO6000" s="191" t="s">
        <v>11107</v>
      </c>
      <c r="BU6000" s="191" t="s">
        <v>11106</v>
      </c>
      <c r="BV6000" s="191" t="s">
        <v>3253</v>
      </c>
      <c r="BW6000" s="191" t="s">
        <v>11107</v>
      </c>
    </row>
    <row r="6001" spans="51:75" x14ac:dyDescent="0.3">
      <c r="AY6001" s="251" t="e">
        <f>VLOOKUP(C6001,#REF!, 2,FALSE)</f>
        <v>#REF!</v>
      </c>
      <c r="BM6001" s="191" t="s">
        <v>11108</v>
      </c>
      <c r="BN6001" s="191" t="s">
        <v>2984</v>
      </c>
      <c r="BO6001" s="191" t="s">
        <v>2298</v>
      </c>
      <c r="BU6001" s="191" t="s">
        <v>11108</v>
      </c>
      <c r="BV6001" s="191" t="s">
        <v>2984</v>
      </c>
      <c r="BW6001" s="191" t="s">
        <v>2298</v>
      </c>
    </row>
    <row r="6002" spans="51:75" x14ac:dyDescent="0.3">
      <c r="AY6002" s="251" t="e">
        <f>VLOOKUP(C6002,#REF!, 2,FALSE)</f>
        <v>#REF!</v>
      </c>
      <c r="BM6002" s="191" t="s">
        <v>11109</v>
      </c>
      <c r="BN6002" s="191" t="s">
        <v>2984</v>
      </c>
      <c r="BO6002" s="191" t="s">
        <v>2984</v>
      </c>
      <c r="BU6002" s="191" t="s">
        <v>11109</v>
      </c>
      <c r="BV6002" s="191" t="s">
        <v>2984</v>
      </c>
      <c r="BW6002" s="191" t="s">
        <v>2984</v>
      </c>
    </row>
    <row r="6003" spans="51:75" x14ac:dyDescent="0.3">
      <c r="AY6003" s="251" t="e">
        <f>VLOOKUP(C6003,#REF!, 2,FALSE)</f>
        <v>#REF!</v>
      </c>
      <c r="BM6003" s="191" t="s">
        <v>11110</v>
      </c>
      <c r="BN6003" s="191" t="s">
        <v>2984</v>
      </c>
      <c r="BO6003" s="191" t="s">
        <v>2984</v>
      </c>
      <c r="BU6003" s="191" t="s">
        <v>11110</v>
      </c>
      <c r="BV6003" s="191" t="s">
        <v>2984</v>
      </c>
      <c r="BW6003" s="191" t="s">
        <v>2984</v>
      </c>
    </row>
    <row r="6004" spans="51:75" x14ac:dyDescent="0.3">
      <c r="AY6004" s="251" t="e">
        <f>VLOOKUP(C6004,#REF!, 2,FALSE)</f>
        <v>#REF!</v>
      </c>
      <c r="BM6004" s="191" t="s">
        <v>11111</v>
      </c>
      <c r="BN6004" s="191" t="s">
        <v>1270</v>
      </c>
      <c r="BO6004" s="191" t="s">
        <v>8655</v>
      </c>
      <c r="BU6004" s="191" t="s">
        <v>11111</v>
      </c>
      <c r="BV6004" s="191" t="s">
        <v>1270</v>
      </c>
      <c r="BW6004" s="191" t="s">
        <v>8655</v>
      </c>
    </row>
    <row r="6005" spans="51:75" x14ac:dyDescent="0.3">
      <c r="AY6005" s="251" t="e">
        <f>VLOOKUP(C6005,#REF!, 2,FALSE)</f>
        <v>#REF!</v>
      </c>
      <c r="BM6005" s="191" t="s">
        <v>11112</v>
      </c>
      <c r="BN6005" s="191" t="s">
        <v>804</v>
      </c>
      <c r="BO6005" s="191" t="s">
        <v>11113</v>
      </c>
      <c r="BU6005" s="191" t="s">
        <v>11112</v>
      </c>
      <c r="BV6005" s="191" t="s">
        <v>804</v>
      </c>
      <c r="BW6005" s="191" t="s">
        <v>11113</v>
      </c>
    </row>
    <row r="6006" spans="51:75" x14ac:dyDescent="0.3">
      <c r="AY6006" s="251" t="e">
        <f>VLOOKUP(C6006,#REF!, 2,FALSE)</f>
        <v>#REF!</v>
      </c>
      <c r="BM6006" s="191" t="s">
        <v>1981</v>
      </c>
      <c r="BN6006" s="191" t="s">
        <v>924</v>
      </c>
      <c r="BO6006" s="191" t="s">
        <v>3763</v>
      </c>
      <c r="BU6006" s="191" t="s">
        <v>1981</v>
      </c>
      <c r="BV6006" s="191" t="s">
        <v>924</v>
      </c>
      <c r="BW6006" s="191" t="s">
        <v>3763</v>
      </c>
    </row>
    <row r="6007" spans="51:75" x14ac:dyDescent="0.3">
      <c r="AY6007" s="251" t="e">
        <f>VLOOKUP(C6007,#REF!, 2,FALSE)</f>
        <v>#REF!</v>
      </c>
      <c r="BM6007" s="191" t="s">
        <v>11114</v>
      </c>
      <c r="BN6007" s="191" t="s">
        <v>624</v>
      </c>
      <c r="BO6007" s="191" t="s">
        <v>11115</v>
      </c>
      <c r="BU6007" s="191" t="s">
        <v>11114</v>
      </c>
      <c r="BV6007" s="191" t="s">
        <v>624</v>
      </c>
      <c r="BW6007" s="191" t="s">
        <v>11115</v>
      </c>
    </row>
    <row r="6008" spans="51:75" x14ac:dyDescent="0.3">
      <c r="AY6008" s="251" t="e">
        <f>VLOOKUP(C6008,#REF!, 2,FALSE)</f>
        <v>#REF!</v>
      </c>
      <c r="BM6008" s="191" t="s">
        <v>11116</v>
      </c>
      <c r="BN6008" s="191" t="s">
        <v>662</v>
      </c>
      <c r="BO6008" s="191" t="s">
        <v>11117</v>
      </c>
      <c r="BU6008" s="191" t="s">
        <v>11116</v>
      </c>
      <c r="BV6008" s="191" t="s">
        <v>662</v>
      </c>
      <c r="BW6008" s="191" t="s">
        <v>11117</v>
      </c>
    </row>
    <row r="6009" spans="51:75" x14ac:dyDescent="0.3">
      <c r="AY6009" s="251" t="e">
        <f>VLOOKUP(C6009,#REF!, 2,FALSE)</f>
        <v>#REF!</v>
      </c>
      <c r="BM6009" s="191" t="s">
        <v>11118</v>
      </c>
      <c r="BN6009" s="191" t="s">
        <v>924</v>
      </c>
      <c r="BO6009" s="191" t="s">
        <v>11119</v>
      </c>
      <c r="BU6009" s="191" t="s">
        <v>11118</v>
      </c>
      <c r="BV6009" s="191" t="s">
        <v>924</v>
      </c>
      <c r="BW6009" s="191" t="s">
        <v>11119</v>
      </c>
    </row>
    <row r="6010" spans="51:75" x14ac:dyDescent="0.3">
      <c r="AY6010" s="251" t="e">
        <f>VLOOKUP(C6010,#REF!, 2,FALSE)</f>
        <v>#REF!</v>
      </c>
      <c r="BM6010" s="191" t="s">
        <v>1982</v>
      </c>
      <c r="BN6010" s="191" t="s">
        <v>701</v>
      </c>
      <c r="BO6010" s="191" t="s">
        <v>3194</v>
      </c>
      <c r="BU6010" s="191" t="s">
        <v>1982</v>
      </c>
      <c r="BV6010" s="191" t="s">
        <v>701</v>
      </c>
      <c r="BW6010" s="191" t="s">
        <v>3194</v>
      </c>
    </row>
    <row r="6011" spans="51:75" x14ac:dyDescent="0.3">
      <c r="AY6011" s="251" t="e">
        <f>VLOOKUP(C6011,#REF!, 2,FALSE)</f>
        <v>#REF!</v>
      </c>
      <c r="BM6011" s="191" t="s">
        <v>1983</v>
      </c>
      <c r="BN6011" s="191" t="s">
        <v>624</v>
      </c>
      <c r="BO6011" s="191" t="s">
        <v>11120</v>
      </c>
      <c r="BU6011" s="191" t="s">
        <v>1983</v>
      </c>
      <c r="BV6011" s="191" t="s">
        <v>624</v>
      </c>
      <c r="BW6011" s="191" t="s">
        <v>11120</v>
      </c>
    </row>
    <row r="6012" spans="51:75" x14ac:dyDescent="0.3">
      <c r="AY6012" s="251" t="e">
        <f>VLOOKUP(C6012,#REF!, 2,FALSE)</f>
        <v>#REF!</v>
      </c>
      <c r="BM6012" s="191" t="s">
        <v>11121</v>
      </c>
      <c r="BN6012" s="191" t="s">
        <v>2984</v>
      </c>
      <c r="BO6012" s="191" t="s">
        <v>5953</v>
      </c>
      <c r="BU6012" s="191" t="s">
        <v>11121</v>
      </c>
      <c r="BV6012" s="191" t="s">
        <v>2984</v>
      </c>
      <c r="BW6012" s="191" t="s">
        <v>5953</v>
      </c>
    </row>
    <row r="6013" spans="51:75" x14ac:dyDescent="0.3">
      <c r="AY6013" s="251" t="e">
        <f>VLOOKUP(C6013,#REF!, 2,FALSE)</f>
        <v>#REF!</v>
      </c>
      <c r="BM6013" s="191" t="s">
        <v>11122</v>
      </c>
      <c r="BN6013" s="191" t="s">
        <v>640</v>
      </c>
      <c r="BO6013" s="191" t="s">
        <v>8012</v>
      </c>
      <c r="BU6013" s="191" t="s">
        <v>11122</v>
      </c>
      <c r="BV6013" s="191" t="s">
        <v>640</v>
      </c>
      <c r="BW6013" s="191" t="s">
        <v>8012</v>
      </c>
    </row>
    <row r="6014" spans="51:75" x14ac:dyDescent="0.3">
      <c r="AY6014" s="251" t="e">
        <f>VLOOKUP(C6014,#REF!, 2,FALSE)</f>
        <v>#REF!</v>
      </c>
      <c r="BM6014" s="191" t="s">
        <v>11123</v>
      </c>
      <c r="BN6014" s="191" t="s">
        <v>695</v>
      </c>
      <c r="BO6014" s="191" t="s">
        <v>994</v>
      </c>
      <c r="BU6014" s="191" t="s">
        <v>11123</v>
      </c>
      <c r="BV6014" s="191" t="s">
        <v>695</v>
      </c>
      <c r="BW6014" s="191" t="s">
        <v>994</v>
      </c>
    </row>
    <row r="6015" spans="51:75" x14ac:dyDescent="0.3">
      <c r="AY6015" s="251" t="e">
        <f>VLOOKUP(C6015,#REF!, 2,FALSE)</f>
        <v>#REF!</v>
      </c>
      <c r="BM6015" s="191" t="s">
        <v>11124</v>
      </c>
      <c r="BN6015" s="191" t="s">
        <v>695</v>
      </c>
      <c r="BO6015" s="191" t="s">
        <v>11125</v>
      </c>
      <c r="BU6015" s="191" t="s">
        <v>11124</v>
      </c>
      <c r="BV6015" s="191" t="s">
        <v>695</v>
      </c>
      <c r="BW6015" s="191" t="s">
        <v>11125</v>
      </c>
    </row>
    <row r="6016" spans="51:75" x14ac:dyDescent="0.3">
      <c r="AY6016" s="251" t="e">
        <f>VLOOKUP(C6016,#REF!, 2,FALSE)</f>
        <v>#REF!</v>
      </c>
      <c r="BM6016" s="191" t="s">
        <v>11126</v>
      </c>
      <c r="BN6016" s="191" t="s">
        <v>613</v>
      </c>
      <c r="BO6016" s="191" t="s">
        <v>1664</v>
      </c>
      <c r="BU6016" s="191" t="s">
        <v>11126</v>
      </c>
      <c r="BV6016" s="191" t="s">
        <v>613</v>
      </c>
      <c r="BW6016" s="191" t="s">
        <v>1664</v>
      </c>
    </row>
    <row r="6017" spans="51:75" x14ac:dyDescent="0.3">
      <c r="AY6017" s="251" t="e">
        <f>VLOOKUP(C6017,#REF!, 2,FALSE)</f>
        <v>#REF!</v>
      </c>
      <c r="BM6017" s="191" t="s">
        <v>11127</v>
      </c>
      <c r="BN6017" s="191" t="s">
        <v>995</v>
      </c>
      <c r="BO6017" s="191" t="s">
        <v>994</v>
      </c>
      <c r="BU6017" s="191" t="s">
        <v>11127</v>
      </c>
      <c r="BV6017" s="191" t="s">
        <v>995</v>
      </c>
      <c r="BW6017" s="191" t="s">
        <v>994</v>
      </c>
    </row>
    <row r="6018" spans="51:75" x14ac:dyDescent="0.3">
      <c r="AY6018" s="251" t="e">
        <f>VLOOKUP(C6018,#REF!, 2,FALSE)</f>
        <v>#REF!</v>
      </c>
      <c r="BM6018" s="191" t="s">
        <v>11128</v>
      </c>
      <c r="BN6018" s="191" t="s">
        <v>1446</v>
      </c>
      <c r="BO6018" s="191" t="s">
        <v>6521</v>
      </c>
      <c r="BU6018" s="191" t="s">
        <v>11128</v>
      </c>
      <c r="BV6018" s="191" t="s">
        <v>1446</v>
      </c>
      <c r="BW6018" s="191" t="s">
        <v>6521</v>
      </c>
    </row>
    <row r="6019" spans="51:75" x14ac:dyDescent="0.3">
      <c r="AY6019" s="251" t="e">
        <f>VLOOKUP(C6019,#REF!, 2,FALSE)</f>
        <v>#REF!</v>
      </c>
      <c r="BM6019" s="191" t="s">
        <v>426</v>
      </c>
      <c r="BN6019" s="191" t="s">
        <v>632</v>
      </c>
      <c r="BO6019" s="191" t="s">
        <v>2984</v>
      </c>
      <c r="BU6019" s="191" t="s">
        <v>426</v>
      </c>
      <c r="BV6019" s="191" t="s">
        <v>632</v>
      </c>
      <c r="BW6019" s="191" t="s">
        <v>2984</v>
      </c>
    </row>
    <row r="6020" spans="51:75" x14ac:dyDescent="0.3">
      <c r="AY6020" s="251" t="e">
        <f>VLOOKUP(C6020,#REF!, 2,FALSE)</f>
        <v>#REF!</v>
      </c>
      <c r="BM6020" s="191" t="s">
        <v>11129</v>
      </c>
      <c r="BN6020" s="191" t="s">
        <v>632</v>
      </c>
      <c r="BO6020" s="191" t="s">
        <v>8372</v>
      </c>
      <c r="BU6020" s="191" t="s">
        <v>11129</v>
      </c>
      <c r="BV6020" s="191" t="s">
        <v>632</v>
      </c>
      <c r="BW6020" s="191" t="s">
        <v>8372</v>
      </c>
    </row>
    <row r="6021" spans="51:75" x14ac:dyDescent="0.3">
      <c r="AY6021" s="251" t="e">
        <f>VLOOKUP(C6021,#REF!, 2,FALSE)</f>
        <v>#REF!</v>
      </c>
      <c r="BM6021" s="191" t="s">
        <v>11130</v>
      </c>
      <c r="BN6021" s="191" t="s">
        <v>3253</v>
      </c>
      <c r="BO6021" s="191" t="s">
        <v>11131</v>
      </c>
      <c r="BU6021" s="191" t="s">
        <v>11130</v>
      </c>
      <c r="BV6021" s="191" t="s">
        <v>3253</v>
      </c>
      <c r="BW6021" s="191" t="s">
        <v>11131</v>
      </c>
    </row>
    <row r="6022" spans="51:75" x14ac:dyDescent="0.3">
      <c r="AY6022" s="251" t="e">
        <f>VLOOKUP(C6022,#REF!, 2,FALSE)</f>
        <v>#REF!</v>
      </c>
      <c r="BM6022" s="191" t="s">
        <v>11132</v>
      </c>
      <c r="BN6022" s="191" t="s">
        <v>614</v>
      </c>
      <c r="BO6022" s="191" t="s">
        <v>2984</v>
      </c>
      <c r="BU6022" s="191" t="s">
        <v>11132</v>
      </c>
      <c r="BV6022" s="191" t="s">
        <v>614</v>
      </c>
      <c r="BW6022" s="191" t="s">
        <v>2984</v>
      </c>
    </row>
    <row r="6023" spans="51:75" x14ac:dyDescent="0.3">
      <c r="AY6023" s="251" t="e">
        <f>VLOOKUP(C6023,#REF!, 2,FALSE)</f>
        <v>#REF!</v>
      </c>
      <c r="BM6023" s="191" t="s">
        <v>11135</v>
      </c>
      <c r="BN6023" s="191" t="s">
        <v>640</v>
      </c>
      <c r="BO6023" s="191" t="s">
        <v>2012</v>
      </c>
      <c r="BU6023" s="191" t="s">
        <v>11135</v>
      </c>
      <c r="BV6023" s="191" t="s">
        <v>640</v>
      </c>
      <c r="BW6023" s="191" t="s">
        <v>2012</v>
      </c>
    </row>
    <row r="6024" spans="51:75" x14ac:dyDescent="0.3">
      <c r="AY6024" s="251" t="e">
        <f>VLOOKUP(C6024,#REF!, 2,FALSE)</f>
        <v>#REF!</v>
      </c>
      <c r="BM6024" s="191" t="s">
        <v>11136</v>
      </c>
      <c r="BN6024" s="191" t="s">
        <v>1280</v>
      </c>
      <c r="BO6024" s="191" t="s">
        <v>774</v>
      </c>
      <c r="BU6024" s="191" t="s">
        <v>11136</v>
      </c>
      <c r="BV6024" s="191" t="s">
        <v>1280</v>
      </c>
      <c r="BW6024" s="191" t="s">
        <v>774</v>
      </c>
    </row>
    <row r="6025" spans="51:75" x14ac:dyDescent="0.3">
      <c r="AY6025" s="251" t="e">
        <f>VLOOKUP(C6025,#REF!, 2,FALSE)</f>
        <v>#REF!</v>
      </c>
      <c r="BM6025" s="191" t="s">
        <v>11137</v>
      </c>
      <c r="BN6025" s="191" t="s">
        <v>638</v>
      </c>
      <c r="BO6025" s="191" t="s">
        <v>937</v>
      </c>
      <c r="BU6025" s="191" t="s">
        <v>11137</v>
      </c>
      <c r="BV6025" s="191" t="s">
        <v>638</v>
      </c>
      <c r="BW6025" s="191" t="s">
        <v>937</v>
      </c>
    </row>
    <row r="6026" spans="51:75" x14ac:dyDescent="0.3">
      <c r="AY6026" s="251" t="e">
        <f>VLOOKUP(C6026,#REF!, 2,FALSE)</f>
        <v>#REF!</v>
      </c>
      <c r="BM6026" s="191" t="s">
        <v>11138</v>
      </c>
      <c r="BN6026" s="191" t="s">
        <v>784</v>
      </c>
      <c r="BO6026" s="191" t="s">
        <v>11139</v>
      </c>
      <c r="BU6026" s="191" t="s">
        <v>11138</v>
      </c>
      <c r="BV6026" s="191" t="s">
        <v>784</v>
      </c>
      <c r="BW6026" s="191" t="s">
        <v>11139</v>
      </c>
    </row>
    <row r="6027" spans="51:75" x14ac:dyDescent="0.3">
      <c r="AY6027" s="251" t="e">
        <f>VLOOKUP(C6027,#REF!, 2,FALSE)</f>
        <v>#REF!</v>
      </c>
      <c r="BM6027" s="191" t="s">
        <v>11140</v>
      </c>
      <c r="BN6027" s="191" t="s">
        <v>3203</v>
      </c>
      <c r="BO6027" s="191" t="s">
        <v>3661</v>
      </c>
      <c r="BU6027" s="191" t="s">
        <v>11140</v>
      </c>
      <c r="BV6027" s="191" t="s">
        <v>3203</v>
      </c>
      <c r="BW6027" s="191" t="s">
        <v>3661</v>
      </c>
    </row>
    <row r="6028" spans="51:75" x14ac:dyDescent="0.3">
      <c r="AY6028" s="251" t="e">
        <f>VLOOKUP(C6028,#REF!, 2,FALSE)</f>
        <v>#REF!</v>
      </c>
      <c r="BM6028" s="191" t="s">
        <v>11141</v>
      </c>
      <c r="BN6028" s="191" t="s">
        <v>2984</v>
      </c>
      <c r="BO6028" s="191" t="s">
        <v>2984</v>
      </c>
      <c r="BU6028" s="191" t="s">
        <v>11141</v>
      </c>
      <c r="BV6028" s="191" t="s">
        <v>2984</v>
      </c>
      <c r="BW6028" s="191" t="s">
        <v>2984</v>
      </c>
    </row>
    <row r="6029" spans="51:75" x14ac:dyDescent="0.3">
      <c r="AY6029" s="251" t="e">
        <f>VLOOKUP(C6029,#REF!, 2,FALSE)</f>
        <v>#REF!</v>
      </c>
      <c r="BM6029" s="191" t="s">
        <v>11142</v>
      </c>
      <c r="BN6029" s="191" t="s">
        <v>659</v>
      </c>
      <c r="BO6029" s="191" t="s">
        <v>11143</v>
      </c>
      <c r="BU6029" s="191" t="s">
        <v>11142</v>
      </c>
      <c r="BV6029" s="191" t="s">
        <v>659</v>
      </c>
      <c r="BW6029" s="191" t="s">
        <v>11143</v>
      </c>
    </row>
    <row r="6030" spans="51:75" x14ac:dyDescent="0.3">
      <c r="AY6030" s="251" t="e">
        <f>VLOOKUP(C6030,#REF!, 2,FALSE)</f>
        <v>#REF!</v>
      </c>
      <c r="BM6030" s="191" t="s">
        <v>1984</v>
      </c>
      <c r="BN6030" s="191" t="s">
        <v>615</v>
      </c>
      <c r="BO6030" s="191" t="s">
        <v>2425</v>
      </c>
      <c r="BU6030" s="191" t="s">
        <v>1984</v>
      </c>
      <c r="BV6030" s="191" t="s">
        <v>615</v>
      </c>
      <c r="BW6030" s="191" t="s">
        <v>2425</v>
      </c>
    </row>
    <row r="6031" spans="51:75" x14ac:dyDescent="0.3">
      <c r="AY6031" s="251" t="e">
        <f>VLOOKUP(C6031,#REF!, 2,FALSE)</f>
        <v>#REF!</v>
      </c>
      <c r="BM6031" s="191" t="s">
        <v>11144</v>
      </c>
      <c r="BN6031" s="191" t="s">
        <v>811</v>
      </c>
      <c r="BO6031" s="191" t="s">
        <v>9404</v>
      </c>
      <c r="BU6031" s="191" t="s">
        <v>11144</v>
      </c>
      <c r="BV6031" s="191" t="s">
        <v>811</v>
      </c>
      <c r="BW6031" s="191" t="s">
        <v>9404</v>
      </c>
    </row>
    <row r="6032" spans="51:75" x14ac:dyDescent="0.3">
      <c r="AY6032" s="251" t="e">
        <f>VLOOKUP(C6032,#REF!, 2,FALSE)</f>
        <v>#REF!</v>
      </c>
      <c r="BM6032" s="191" t="s">
        <v>11145</v>
      </c>
      <c r="BN6032" s="191" t="s">
        <v>664</v>
      </c>
      <c r="BO6032" s="191" t="s">
        <v>1144</v>
      </c>
      <c r="BU6032" s="191" t="s">
        <v>11145</v>
      </c>
      <c r="BV6032" s="191" t="s">
        <v>664</v>
      </c>
      <c r="BW6032" s="191" t="s">
        <v>1144</v>
      </c>
    </row>
    <row r="6033" spans="51:75" x14ac:dyDescent="0.3">
      <c r="AY6033" s="251" t="e">
        <f>VLOOKUP(C6033,#REF!, 2,FALSE)</f>
        <v>#REF!</v>
      </c>
      <c r="BM6033" s="191" t="s">
        <v>1985</v>
      </c>
      <c r="BN6033" s="191" t="s">
        <v>943</v>
      </c>
      <c r="BO6033" s="191" t="s">
        <v>11146</v>
      </c>
      <c r="BU6033" s="191" t="s">
        <v>1985</v>
      </c>
      <c r="BV6033" s="191" t="s">
        <v>943</v>
      </c>
      <c r="BW6033" s="191" t="s">
        <v>11146</v>
      </c>
    </row>
    <row r="6034" spans="51:75" x14ac:dyDescent="0.3">
      <c r="AY6034" s="251" t="e">
        <f>VLOOKUP(C6034,#REF!, 2,FALSE)</f>
        <v>#REF!</v>
      </c>
      <c r="BM6034" s="191" t="s">
        <v>11147</v>
      </c>
      <c r="BN6034" s="191" t="s">
        <v>618</v>
      </c>
      <c r="BO6034" s="191" t="s">
        <v>773</v>
      </c>
      <c r="BU6034" s="191" t="s">
        <v>11147</v>
      </c>
      <c r="BV6034" s="191" t="s">
        <v>618</v>
      </c>
      <c r="BW6034" s="191" t="s">
        <v>773</v>
      </c>
    </row>
    <row r="6035" spans="51:75" x14ac:dyDescent="0.3">
      <c r="AY6035" s="251" t="e">
        <f>VLOOKUP(C6035,#REF!, 2,FALSE)</f>
        <v>#REF!</v>
      </c>
      <c r="BM6035" s="191" t="s">
        <v>11148</v>
      </c>
      <c r="BN6035" s="191" t="s">
        <v>617</v>
      </c>
      <c r="BO6035" s="191" t="s">
        <v>1445</v>
      </c>
      <c r="BU6035" s="191" t="s">
        <v>11148</v>
      </c>
      <c r="BV6035" s="191" t="s">
        <v>617</v>
      </c>
      <c r="BW6035" s="191" t="s">
        <v>1445</v>
      </c>
    </row>
    <row r="6036" spans="51:75" x14ac:dyDescent="0.3">
      <c r="AY6036" s="251" t="e">
        <f>VLOOKUP(C6036,#REF!, 2,FALSE)</f>
        <v>#REF!</v>
      </c>
      <c r="BM6036" s="191" t="s">
        <v>11149</v>
      </c>
      <c r="BN6036" s="191" t="s">
        <v>1268</v>
      </c>
      <c r="BO6036" s="191" t="s">
        <v>11150</v>
      </c>
      <c r="BU6036" s="191" t="s">
        <v>11149</v>
      </c>
      <c r="BV6036" s="191" t="s">
        <v>1268</v>
      </c>
      <c r="BW6036" s="191" t="s">
        <v>11150</v>
      </c>
    </row>
    <row r="6037" spans="51:75" x14ac:dyDescent="0.3">
      <c r="AY6037" s="251" t="e">
        <f>VLOOKUP(C6037,#REF!, 2,FALSE)</f>
        <v>#REF!</v>
      </c>
      <c r="BM6037" s="191" t="s">
        <v>1986</v>
      </c>
      <c r="BN6037" s="191" t="s">
        <v>1014</v>
      </c>
      <c r="BO6037" s="191" t="s">
        <v>2356</v>
      </c>
      <c r="BU6037" s="191" t="s">
        <v>1986</v>
      </c>
      <c r="BV6037" s="191" t="s">
        <v>1014</v>
      </c>
      <c r="BW6037" s="191" t="s">
        <v>2356</v>
      </c>
    </row>
    <row r="6038" spans="51:75" x14ac:dyDescent="0.3">
      <c r="AY6038" s="251" t="e">
        <f>VLOOKUP(C6038,#REF!, 2,FALSE)</f>
        <v>#REF!</v>
      </c>
      <c r="BM6038" s="191" t="s">
        <v>11151</v>
      </c>
      <c r="BN6038" s="191" t="s">
        <v>737</v>
      </c>
      <c r="BO6038" s="191" t="s">
        <v>5941</v>
      </c>
      <c r="BU6038" s="191" t="s">
        <v>11151</v>
      </c>
      <c r="BV6038" s="191" t="s">
        <v>737</v>
      </c>
      <c r="BW6038" s="191" t="s">
        <v>5941</v>
      </c>
    </row>
    <row r="6039" spans="51:75" x14ac:dyDescent="0.3">
      <c r="AY6039" s="251" t="e">
        <f>VLOOKUP(C6039,#REF!, 2,FALSE)</f>
        <v>#REF!</v>
      </c>
      <c r="BM6039" s="191" t="s">
        <v>1987</v>
      </c>
      <c r="BN6039" s="191" t="s">
        <v>737</v>
      </c>
      <c r="BO6039" s="191" t="s">
        <v>11152</v>
      </c>
      <c r="BU6039" s="191" t="s">
        <v>1987</v>
      </c>
      <c r="BV6039" s="191" t="s">
        <v>737</v>
      </c>
      <c r="BW6039" s="191" t="s">
        <v>11152</v>
      </c>
    </row>
    <row r="6040" spans="51:75" x14ac:dyDescent="0.3">
      <c r="AY6040" s="251" t="e">
        <f>VLOOKUP(C6040,#REF!, 2,FALSE)</f>
        <v>#REF!</v>
      </c>
      <c r="BM6040" s="191" t="s">
        <v>1988</v>
      </c>
      <c r="BN6040" s="191" t="s">
        <v>804</v>
      </c>
      <c r="BO6040" s="191" t="s">
        <v>10659</v>
      </c>
      <c r="BU6040" s="191" t="s">
        <v>1988</v>
      </c>
      <c r="BV6040" s="191" t="s">
        <v>804</v>
      </c>
      <c r="BW6040" s="191" t="s">
        <v>10659</v>
      </c>
    </row>
    <row r="6041" spans="51:75" x14ac:dyDescent="0.3">
      <c r="AY6041" s="251" t="e">
        <f>VLOOKUP(C6041,#REF!, 2,FALSE)</f>
        <v>#REF!</v>
      </c>
      <c r="BM6041" s="191" t="s">
        <v>380</v>
      </c>
      <c r="BN6041" s="191" t="s">
        <v>781</v>
      </c>
      <c r="BO6041" s="191" t="s">
        <v>8036</v>
      </c>
      <c r="BU6041" s="191" t="s">
        <v>380</v>
      </c>
      <c r="BV6041" s="191" t="s">
        <v>781</v>
      </c>
      <c r="BW6041" s="191" t="s">
        <v>8036</v>
      </c>
    </row>
    <row r="6042" spans="51:75" x14ac:dyDescent="0.3">
      <c r="AY6042" s="251" t="e">
        <f>VLOOKUP(C6042,#REF!, 2,FALSE)</f>
        <v>#REF!</v>
      </c>
      <c r="BM6042" s="191" t="s">
        <v>11153</v>
      </c>
      <c r="BN6042" s="191" t="s">
        <v>1783</v>
      </c>
      <c r="BO6042" s="191" t="s">
        <v>3721</v>
      </c>
      <c r="BU6042" s="191" t="s">
        <v>11153</v>
      </c>
      <c r="BV6042" s="191" t="s">
        <v>1783</v>
      </c>
      <c r="BW6042" s="191" t="s">
        <v>3721</v>
      </c>
    </row>
    <row r="6043" spans="51:75" x14ac:dyDescent="0.3">
      <c r="AY6043" s="251" t="e">
        <f>VLOOKUP(C6043,#REF!, 2,FALSE)</f>
        <v>#REF!</v>
      </c>
      <c r="BM6043" s="191" t="s">
        <v>11154</v>
      </c>
      <c r="BN6043" s="191" t="s">
        <v>1734</v>
      </c>
      <c r="BO6043" s="191" t="s">
        <v>2984</v>
      </c>
      <c r="BU6043" s="191" t="s">
        <v>11154</v>
      </c>
      <c r="BV6043" s="191" t="s">
        <v>1734</v>
      </c>
      <c r="BW6043" s="191" t="s">
        <v>2984</v>
      </c>
    </row>
    <row r="6044" spans="51:75" x14ac:dyDescent="0.3">
      <c r="AY6044" s="251" t="e">
        <f>VLOOKUP(C6044,#REF!, 2,FALSE)</f>
        <v>#REF!</v>
      </c>
      <c r="BM6044" s="191" t="s">
        <v>11155</v>
      </c>
      <c r="BN6044" s="191" t="s">
        <v>803</v>
      </c>
      <c r="BO6044" s="191" t="s">
        <v>11156</v>
      </c>
      <c r="BU6044" s="191" t="s">
        <v>11155</v>
      </c>
      <c r="BV6044" s="191" t="s">
        <v>803</v>
      </c>
      <c r="BW6044" s="191" t="s">
        <v>11156</v>
      </c>
    </row>
    <row r="6045" spans="51:75" x14ac:dyDescent="0.3">
      <c r="AY6045" s="251" t="e">
        <f>VLOOKUP(C6045,#REF!, 2,FALSE)</f>
        <v>#REF!</v>
      </c>
      <c r="BM6045" s="191" t="s">
        <v>1989</v>
      </c>
      <c r="BN6045" s="191" t="s">
        <v>943</v>
      </c>
      <c r="BO6045" s="191" t="s">
        <v>2984</v>
      </c>
      <c r="BU6045" s="191" t="s">
        <v>1989</v>
      </c>
      <c r="BV6045" s="191" t="s">
        <v>943</v>
      </c>
      <c r="BW6045" s="191" t="s">
        <v>2984</v>
      </c>
    </row>
    <row r="6046" spans="51:75" x14ac:dyDescent="0.3">
      <c r="AY6046" s="251" t="e">
        <f>VLOOKUP(C6046,#REF!, 2,FALSE)</f>
        <v>#REF!</v>
      </c>
      <c r="BM6046" s="191" t="s">
        <v>11157</v>
      </c>
      <c r="BN6046" s="191" t="s">
        <v>929</v>
      </c>
      <c r="BO6046" s="191" t="s">
        <v>2984</v>
      </c>
      <c r="BU6046" s="191" t="s">
        <v>11157</v>
      </c>
      <c r="BV6046" s="191" t="s">
        <v>929</v>
      </c>
      <c r="BW6046" s="191" t="s">
        <v>2984</v>
      </c>
    </row>
    <row r="6047" spans="51:75" x14ac:dyDescent="0.3">
      <c r="AY6047" s="251" t="e">
        <f>VLOOKUP(C6047,#REF!, 2,FALSE)</f>
        <v>#REF!</v>
      </c>
      <c r="BM6047" s="191" t="s">
        <v>1990</v>
      </c>
      <c r="BN6047" s="191" t="s">
        <v>943</v>
      </c>
      <c r="BO6047" s="191" t="s">
        <v>11158</v>
      </c>
      <c r="BU6047" s="191" t="s">
        <v>1990</v>
      </c>
      <c r="BV6047" s="191" t="s">
        <v>943</v>
      </c>
      <c r="BW6047" s="191" t="s">
        <v>11158</v>
      </c>
    </row>
    <row r="6048" spans="51:75" x14ac:dyDescent="0.3">
      <c r="AY6048" s="251" t="e">
        <f>VLOOKUP(C6048,#REF!, 2,FALSE)</f>
        <v>#REF!</v>
      </c>
      <c r="BM6048" s="191" t="s">
        <v>11159</v>
      </c>
      <c r="BN6048" s="191" t="s">
        <v>658</v>
      </c>
      <c r="BO6048" s="191" t="s">
        <v>11160</v>
      </c>
      <c r="BU6048" s="191" t="s">
        <v>11159</v>
      </c>
      <c r="BV6048" s="191" t="s">
        <v>658</v>
      </c>
      <c r="BW6048" s="191" t="s">
        <v>11160</v>
      </c>
    </row>
    <row r="6049" spans="51:75" x14ac:dyDescent="0.3">
      <c r="AY6049" s="251" t="e">
        <f>VLOOKUP(C6049,#REF!, 2,FALSE)</f>
        <v>#REF!</v>
      </c>
      <c r="BM6049" s="191" t="s">
        <v>11161</v>
      </c>
      <c r="BN6049" s="191" t="s">
        <v>772</v>
      </c>
      <c r="BO6049" s="191" t="s">
        <v>11162</v>
      </c>
      <c r="BU6049" s="191" t="s">
        <v>11161</v>
      </c>
      <c r="BV6049" s="191" t="s">
        <v>772</v>
      </c>
      <c r="BW6049" s="191" t="s">
        <v>11162</v>
      </c>
    </row>
    <row r="6050" spans="51:75" x14ac:dyDescent="0.3">
      <c r="AY6050" s="251" t="e">
        <f>VLOOKUP(C6050,#REF!, 2,FALSE)</f>
        <v>#REF!</v>
      </c>
      <c r="BM6050" s="191" t="s">
        <v>11163</v>
      </c>
      <c r="BN6050" s="191" t="s">
        <v>3253</v>
      </c>
      <c r="BO6050" s="191" t="s">
        <v>4477</v>
      </c>
      <c r="BU6050" s="191" t="s">
        <v>11163</v>
      </c>
      <c r="BV6050" s="191" t="s">
        <v>3253</v>
      </c>
      <c r="BW6050" s="191" t="s">
        <v>4477</v>
      </c>
    </row>
    <row r="6051" spans="51:75" x14ac:dyDescent="0.3">
      <c r="AY6051" s="251" t="e">
        <f>VLOOKUP(C6051,#REF!, 2,FALSE)</f>
        <v>#REF!</v>
      </c>
      <c r="BM6051" s="191" t="s">
        <v>11164</v>
      </c>
      <c r="BN6051" s="191" t="s">
        <v>1842</v>
      </c>
      <c r="BO6051" s="191" t="s">
        <v>2984</v>
      </c>
      <c r="BU6051" s="191" t="s">
        <v>11164</v>
      </c>
      <c r="BV6051" s="191" t="s">
        <v>1842</v>
      </c>
      <c r="BW6051" s="191" t="s">
        <v>2984</v>
      </c>
    </row>
    <row r="6052" spans="51:75" x14ac:dyDescent="0.3">
      <c r="AY6052" s="251" t="e">
        <f>VLOOKUP(C6052,#REF!, 2,FALSE)</f>
        <v>#REF!</v>
      </c>
      <c r="BM6052" s="191" t="s">
        <v>11165</v>
      </c>
      <c r="BN6052" s="191" t="s">
        <v>943</v>
      </c>
      <c r="BO6052" s="191" t="s">
        <v>11166</v>
      </c>
      <c r="BU6052" s="191" t="s">
        <v>11165</v>
      </c>
      <c r="BV6052" s="191" t="s">
        <v>943</v>
      </c>
      <c r="BW6052" s="191" t="s">
        <v>11166</v>
      </c>
    </row>
    <row r="6053" spans="51:75" x14ac:dyDescent="0.3">
      <c r="AY6053" s="251" t="e">
        <f>VLOOKUP(C6053,#REF!, 2,FALSE)</f>
        <v>#REF!</v>
      </c>
      <c r="BM6053" s="191" t="s">
        <v>11167</v>
      </c>
      <c r="BN6053" s="191" t="s">
        <v>706</v>
      </c>
      <c r="BO6053" s="191" t="s">
        <v>2984</v>
      </c>
      <c r="BU6053" s="191" t="s">
        <v>11167</v>
      </c>
      <c r="BV6053" s="191" t="s">
        <v>706</v>
      </c>
      <c r="BW6053" s="191" t="s">
        <v>2984</v>
      </c>
    </row>
    <row r="6054" spans="51:75" x14ac:dyDescent="0.3">
      <c r="AY6054" s="251" t="e">
        <f>VLOOKUP(C6054,#REF!, 2,FALSE)</f>
        <v>#REF!</v>
      </c>
      <c r="BM6054" s="191" t="s">
        <v>1991</v>
      </c>
      <c r="BN6054" s="191" t="s">
        <v>943</v>
      </c>
      <c r="BO6054" s="191" t="s">
        <v>2984</v>
      </c>
      <c r="BU6054" s="191" t="s">
        <v>1991</v>
      </c>
      <c r="BV6054" s="191" t="s">
        <v>943</v>
      </c>
      <c r="BW6054" s="191" t="s">
        <v>2984</v>
      </c>
    </row>
    <row r="6055" spans="51:75" x14ac:dyDescent="0.3">
      <c r="AY6055" s="251" t="e">
        <f>VLOOKUP(C6055,#REF!, 2,FALSE)</f>
        <v>#REF!</v>
      </c>
      <c r="BM6055" s="191" t="s">
        <v>1992</v>
      </c>
      <c r="BN6055" s="191" t="s">
        <v>614</v>
      </c>
      <c r="BO6055" s="191" t="s">
        <v>9519</v>
      </c>
      <c r="BU6055" s="191" t="s">
        <v>1992</v>
      </c>
      <c r="BV6055" s="191" t="s">
        <v>614</v>
      </c>
      <c r="BW6055" s="191" t="s">
        <v>9519</v>
      </c>
    </row>
    <row r="6056" spans="51:75" x14ac:dyDescent="0.3">
      <c r="AY6056" s="251" t="e">
        <f>VLOOKUP(C6056,#REF!, 2,FALSE)</f>
        <v>#REF!</v>
      </c>
      <c r="BM6056" s="191" t="s">
        <v>11168</v>
      </c>
      <c r="BN6056" s="191" t="s">
        <v>943</v>
      </c>
      <c r="BO6056" s="191" t="s">
        <v>6279</v>
      </c>
      <c r="BU6056" s="191" t="s">
        <v>11168</v>
      </c>
      <c r="BV6056" s="191" t="s">
        <v>943</v>
      </c>
      <c r="BW6056" s="191" t="s">
        <v>6279</v>
      </c>
    </row>
    <row r="6057" spans="51:75" x14ac:dyDescent="0.3">
      <c r="AY6057" s="251" t="e">
        <f>VLOOKUP(C6057,#REF!, 2,FALSE)</f>
        <v>#REF!</v>
      </c>
      <c r="BM6057" s="191" t="s">
        <v>11169</v>
      </c>
      <c r="BN6057" s="191" t="s">
        <v>947</v>
      </c>
      <c r="BO6057" s="191" t="s">
        <v>11170</v>
      </c>
      <c r="BU6057" s="191" t="s">
        <v>11169</v>
      </c>
      <c r="BV6057" s="191" t="s">
        <v>947</v>
      </c>
      <c r="BW6057" s="191" t="s">
        <v>11170</v>
      </c>
    </row>
    <row r="6058" spans="51:75" x14ac:dyDescent="0.3">
      <c r="AY6058" s="251" t="e">
        <f>VLOOKUP(C6058,#REF!, 2,FALSE)</f>
        <v>#REF!</v>
      </c>
      <c r="BM6058" s="191" t="s">
        <v>11171</v>
      </c>
      <c r="BN6058" s="191" t="s">
        <v>943</v>
      </c>
      <c r="BO6058" s="191" t="s">
        <v>2984</v>
      </c>
      <c r="BU6058" s="191" t="s">
        <v>11171</v>
      </c>
      <c r="BV6058" s="191" t="s">
        <v>943</v>
      </c>
      <c r="BW6058" s="191" t="s">
        <v>2984</v>
      </c>
    </row>
    <row r="6059" spans="51:75" x14ac:dyDescent="0.3">
      <c r="AY6059" s="251" t="e">
        <f>VLOOKUP(C6059,#REF!, 2,FALSE)</f>
        <v>#REF!</v>
      </c>
      <c r="BM6059" s="191" t="s">
        <v>1993</v>
      </c>
      <c r="BN6059" s="191" t="s">
        <v>943</v>
      </c>
      <c r="BO6059" s="191" t="s">
        <v>2645</v>
      </c>
      <c r="BU6059" s="191" t="s">
        <v>1993</v>
      </c>
      <c r="BV6059" s="191" t="s">
        <v>943</v>
      </c>
      <c r="BW6059" s="191" t="s">
        <v>2645</v>
      </c>
    </row>
    <row r="6060" spans="51:75" x14ac:dyDescent="0.3">
      <c r="AY6060" s="251" t="e">
        <f>VLOOKUP(C6060,#REF!, 2,FALSE)</f>
        <v>#REF!</v>
      </c>
      <c r="BM6060" s="191" t="s">
        <v>11173</v>
      </c>
      <c r="BN6060" s="191" t="s">
        <v>943</v>
      </c>
      <c r="BO6060" s="191" t="s">
        <v>907</v>
      </c>
      <c r="BU6060" s="191" t="s">
        <v>11173</v>
      </c>
      <c r="BV6060" s="191" t="s">
        <v>943</v>
      </c>
      <c r="BW6060" s="191" t="s">
        <v>907</v>
      </c>
    </row>
    <row r="6061" spans="51:75" x14ac:dyDescent="0.3">
      <c r="AY6061" s="251" t="e">
        <f>VLOOKUP(C6061,#REF!, 2,FALSE)</f>
        <v>#REF!</v>
      </c>
      <c r="BM6061" s="191" t="s">
        <v>11174</v>
      </c>
      <c r="BN6061" s="191" t="s">
        <v>613</v>
      </c>
      <c r="BO6061" s="191" t="s">
        <v>2984</v>
      </c>
      <c r="BU6061" s="191" t="s">
        <v>11174</v>
      </c>
      <c r="BV6061" s="191" t="s">
        <v>613</v>
      </c>
      <c r="BW6061" s="191" t="s">
        <v>2984</v>
      </c>
    </row>
    <row r="6062" spans="51:75" x14ac:dyDescent="0.3">
      <c r="AY6062" s="251" t="e">
        <f>VLOOKUP(C6062,#REF!, 2,FALSE)</f>
        <v>#REF!</v>
      </c>
      <c r="BM6062" s="191" t="s">
        <v>1994</v>
      </c>
      <c r="BN6062" s="191" t="s">
        <v>943</v>
      </c>
      <c r="BO6062" s="191" t="s">
        <v>6821</v>
      </c>
      <c r="BU6062" s="191" t="s">
        <v>1994</v>
      </c>
      <c r="BV6062" s="191" t="s">
        <v>943</v>
      </c>
      <c r="BW6062" s="191" t="s">
        <v>6821</v>
      </c>
    </row>
    <row r="6063" spans="51:75" x14ac:dyDescent="0.3">
      <c r="AY6063" s="251" t="e">
        <f>VLOOKUP(C6063,#REF!, 2,FALSE)</f>
        <v>#REF!</v>
      </c>
      <c r="BM6063" s="191" t="s">
        <v>11175</v>
      </c>
      <c r="BN6063" s="191" t="s">
        <v>2223</v>
      </c>
      <c r="BO6063" s="191" t="s">
        <v>8838</v>
      </c>
      <c r="BU6063" s="191" t="s">
        <v>11175</v>
      </c>
      <c r="BV6063" s="191" t="s">
        <v>2223</v>
      </c>
      <c r="BW6063" s="191" t="s">
        <v>8838</v>
      </c>
    </row>
    <row r="6064" spans="51:75" x14ac:dyDescent="0.3">
      <c r="AY6064" s="251" t="e">
        <f>VLOOKUP(C6064,#REF!, 2,FALSE)</f>
        <v>#REF!</v>
      </c>
      <c r="BM6064" s="191" t="s">
        <v>11176</v>
      </c>
      <c r="BN6064" s="191" t="s">
        <v>716</v>
      </c>
      <c r="BO6064" s="191" t="s">
        <v>9595</v>
      </c>
      <c r="BU6064" s="191" t="s">
        <v>11176</v>
      </c>
      <c r="BV6064" s="191" t="s">
        <v>716</v>
      </c>
      <c r="BW6064" s="191" t="s">
        <v>9595</v>
      </c>
    </row>
    <row r="6065" spans="51:75" x14ac:dyDescent="0.3">
      <c r="AY6065" s="251" t="e">
        <f>VLOOKUP(C6065,#REF!, 2,FALSE)</f>
        <v>#REF!</v>
      </c>
      <c r="BM6065" s="191" t="s">
        <v>11177</v>
      </c>
      <c r="BN6065" s="191" t="s">
        <v>842</v>
      </c>
      <c r="BO6065" s="191" t="s">
        <v>9263</v>
      </c>
      <c r="BU6065" s="191" t="s">
        <v>11177</v>
      </c>
      <c r="BV6065" s="191" t="s">
        <v>842</v>
      </c>
      <c r="BW6065" s="191" t="s">
        <v>9263</v>
      </c>
    </row>
    <row r="6066" spans="51:75" x14ac:dyDescent="0.3">
      <c r="AY6066" s="251" t="e">
        <f>VLOOKUP(C6066,#REF!, 2,FALSE)</f>
        <v>#REF!</v>
      </c>
      <c r="BM6066" s="191" t="s">
        <v>11178</v>
      </c>
      <c r="BN6066" s="191" t="s">
        <v>3088</v>
      </c>
      <c r="BO6066" s="191" t="s">
        <v>9296</v>
      </c>
      <c r="BU6066" s="191" t="s">
        <v>11178</v>
      </c>
      <c r="BV6066" s="191" t="s">
        <v>3088</v>
      </c>
      <c r="BW6066" s="191" t="s">
        <v>9296</v>
      </c>
    </row>
    <row r="6067" spans="51:75" x14ac:dyDescent="0.3">
      <c r="AY6067" s="251" t="e">
        <f>VLOOKUP(C6067,#REF!, 2,FALSE)</f>
        <v>#REF!</v>
      </c>
      <c r="BM6067" s="191" t="s">
        <v>11179</v>
      </c>
      <c r="BN6067" s="191" t="s">
        <v>716</v>
      </c>
      <c r="BO6067" s="191" t="s">
        <v>6616</v>
      </c>
      <c r="BU6067" s="191" t="s">
        <v>11179</v>
      </c>
      <c r="BV6067" s="191" t="s">
        <v>716</v>
      </c>
      <c r="BW6067" s="191" t="s">
        <v>6616</v>
      </c>
    </row>
    <row r="6068" spans="51:75" x14ac:dyDescent="0.3">
      <c r="AY6068" s="251" t="e">
        <f>VLOOKUP(C6068,#REF!, 2,FALSE)</f>
        <v>#REF!</v>
      </c>
      <c r="BM6068" s="191" t="s">
        <v>11180</v>
      </c>
      <c r="BN6068" s="191" t="s">
        <v>1497</v>
      </c>
      <c r="BO6068" s="191" t="s">
        <v>2996</v>
      </c>
      <c r="BU6068" s="191" t="s">
        <v>11180</v>
      </c>
      <c r="BV6068" s="191" t="s">
        <v>1497</v>
      </c>
      <c r="BW6068" s="191" t="s">
        <v>2996</v>
      </c>
    </row>
    <row r="6069" spans="51:75" x14ac:dyDescent="0.3">
      <c r="AY6069" s="251" t="e">
        <f>VLOOKUP(C6069,#REF!, 2,FALSE)</f>
        <v>#REF!</v>
      </c>
      <c r="BM6069" s="191" t="s">
        <v>11181</v>
      </c>
      <c r="BN6069" s="191" t="s">
        <v>629</v>
      </c>
      <c r="BO6069" s="191" t="s">
        <v>3913</v>
      </c>
      <c r="BU6069" s="191" t="s">
        <v>11181</v>
      </c>
      <c r="BV6069" s="191" t="s">
        <v>629</v>
      </c>
      <c r="BW6069" s="191" t="s">
        <v>3913</v>
      </c>
    </row>
    <row r="6070" spans="51:75" x14ac:dyDescent="0.3">
      <c r="AY6070" s="251" t="e">
        <f>VLOOKUP(C6070,#REF!, 2,FALSE)</f>
        <v>#REF!</v>
      </c>
      <c r="BM6070" s="191" t="s">
        <v>381</v>
      </c>
      <c r="BN6070" s="191" t="s">
        <v>627</v>
      </c>
      <c r="BO6070" s="191" t="s">
        <v>1269</v>
      </c>
      <c r="BU6070" s="191" t="s">
        <v>381</v>
      </c>
      <c r="BV6070" s="191" t="s">
        <v>627</v>
      </c>
      <c r="BW6070" s="191" t="s">
        <v>1269</v>
      </c>
    </row>
    <row r="6071" spans="51:75" x14ac:dyDescent="0.3">
      <c r="AY6071" s="251" t="e">
        <f>VLOOKUP(C6071,#REF!, 2,FALSE)</f>
        <v>#REF!</v>
      </c>
      <c r="BM6071" s="191" t="s">
        <v>11182</v>
      </c>
      <c r="BN6071" s="191" t="s">
        <v>1270</v>
      </c>
      <c r="BO6071" s="191" t="s">
        <v>2380</v>
      </c>
      <c r="BU6071" s="191" t="s">
        <v>11182</v>
      </c>
      <c r="BV6071" s="191" t="s">
        <v>1270</v>
      </c>
      <c r="BW6071" s="191" t="s">
        <v>2380</v>
      </c>
    </row>
    <row r="6072" spans="51:75" x14ac:dyDescent="0.3">
      <c r="AY6072" s="251" t="e">
        <f>VLOOKUP(C6072,#REF!, 2,FALSE)</f>
        <v>#REF!</v>
      </c>
      <c r="BM6072" s="191" t="s">
        <v>1995</v>
      </c>
      <c r="BN6072" s="191" t="s">
        <v>772</v>
      </c>
      <c r="BO6072" s="191" t="s">
        <v>2463</v>
      </c>
      <c r="BU6072" s="191" t="s">
        <v>1995</v>
      </c>
      <c r="BV6072" s="191" t="s">
        <v>772</v>
      </c>
      <c r="BW6072" s="191" t="s">
        <v>2463</v>
      </c>
    </row>
    <row r="6073" spans="51:75" x14ac:dyDescent="0.3">
      <c r="AY6073" s="251" t="e">
        <f>VLOOKUP(C6073,#REF!, 2,FALSE)</f>
        <v>#REF!</v>
      </c>
      <c r="BM6073" s="191" t="s">
        <v>11183</v>
      </c>
      <c r="BN6073" s="191" t="s">
        <v>772</v>
      </c>
      <c r="BO6073" s="191" t="s">
        <v>3064</v>
      </c>
      <c r="BU6073" s="191" t="s">
        <v>11183</v>
      </c>
      <c r="BV6073" s="191" t="s">
        <v>772</v>
      </c>
      <c r="BW6073" s="191" t="s">
        <v>3064</v>
      </c>
    </row>
    <row r="6074" spans="51:75" x14ac:dyDescent="0.3">
      <c r="AY6074" s="251" t="e">
        <f>VLOOKUP(C6074,#REF!, 2,FALSE)</f>
        <v>#REF!</v>
      </c>
      <c r="BM6074" s="191" t="s">
        <v>1996</v>
      </c>
      <c r="BN6074" s="191" t="s">
        <v>943</v>
      </c>
      <c r="BO6074" s="191" t="s">
        <v>2642</v>
      </c>
      <c r="BU6074" s="191" t="s">
        <v>1996</v>
      </c>
      <c r="BV6074" s="191" t="s">
        <v>943</v>
      </c>
      <c r="BW6074" s="191" t="s">
        <v>2642</v>
      </c>
    </row>
    <row r="6075" spans="51:75" x14ac:dyDescent="0.3">
      <c r="AY6075" s="251" t="e">
        <f>VLOOKUP(C6075,#REF!, 2,FALSE)</f>
        <v>#REF!</v>
      </c>
      <c r="BM6075" s="191" t="s">
        <v>11184</v>
      </c>
      <c r="BN6075" s="191" t="s">
        <v>640</v>
      </c>
      <c r="BO6075" s="191" t="s">
        <v>9674</v>
      </c>
      <c r="BU6075" s="191" t="s">
        <v>11184</v>
      </c>
      <c r="BV6075" s="191" t="s">
        <v>640</v>
      </c>
      <c r="BW6075" s="191" t="s">
        <v>9674</v>
      </c>
    </row>
    <row r="6076" spans="51:75" x14ac:dyDescent="0.3">
      <c r="AY6076" s="251" t="e">
        <f>VLOOKUP(C6076,#REF!, 2,FALSE)</f>
        <v>#REF!</v>
      </c>
      <c r="BM6076" s="191" t="s">
        <v>11185</v>
      </c>
      <c r="BN6076" s="191" t="s">
        <v>632</v>
      </c>
      <c r="BO6076" s="191" t="s">
        <v>11186</v>
      </c>
      <c r="BU6076" s="191" t="s">
        <v>11185</v>
      </c>
      <c r="BV6076" s="191" t="s">
        <v>632</v>
      </c>
      <c r="BW6076" s="191" t="s">
        <v>11186</v>
      </c>
    </row>
    <row r="6077" spans="51:75" x14ac:dyDescent="0.3">
      <c r="AY6077" s="251" t="e">
        <f>VLOOKUP(C6077,#REF!, 2,FALSE)</f>
        <v>#REF!</v>
      </c>
      <c r="BM6077" s="191" t="s">
        <v>11187</v>
      </c>
      <c r="BN6077" s="191" t="s">
        <v>772</v>
      </c>
      <c r="BO6077" s="191" t="s">
        <v>11188</v>
      </c>
      <c r="BU6077" s="191" t="s">
        <v>11187</v>
      </c>
      <c r="BV6077" s="191" t="s">
        <v>772</v>
      </c>
      <c r="BW6077" s="191" t="s">
        <v>11188</v>
      </c>
    </row>
    <row r="6078" spans="51:75" x14ac:dyDescent="0.3">
      <c r="AY6078" s="251" t="e">
        <f>VLOOKUP(C6078,#REF!, 2,FALSE)</f>
        <v>#REF!</v>
      </c>
      <c r="BM6078" s="191" t="s">
        <v>11189</v>
      </c>
      <c r="BN6078" s="191" t="s">
        <v>938</v>
      </c>
      <c r="BO6078" s="191" t="s">
        <v>6926</v>
      </c>
      <c r="BU6078" s="191" t="s">
        <v>11189</v>
      </c>
      <c r="BV6078" s="191" t="s">
        <v>938</v>
      </c>
      <c r="BW6078" s="191" t="s">
        <v>6926</v>
      </c>
    </row>
    <row r="6079" spans="51:75" x14ac:dyDescent="0.3">
      <c r="AY6079" s="251" t="e">
        <f>VLOOKUP(C6079,#REF!, 2,FALSE)</f>
        <v>#REF!</v>
      </c>
      <c r="BM6079" s="191" t="s">
        <v>11190</v>
      </c>
      <c r="BN6079" s="191" t="s">
        <v>632</v>
      </c>
      <c r="BO6079" s="191" t="s">
        <v>2241</v>
      </c>
      <c r="BU6079" s="191" t="s">
        <v>11190</v>
      </c>
      <c r="BV6079" s="191" t="s">
        <v>632</v>
      </c>
      <c r="BW6079" s="191" t="s">
        <v>2241</v>
      </c>
    </row>
    <row r="6080" spans="51:75" x14ac:dyDescent="0.3">
      <c r="AY6080" s="251" t="e">
        <f>VLOOKUP(C6080,#REF!, 2,FALSE)</f>
        <v>#REF!</v>
      </c>
      <c r="BM6080" s="191" t="s">
        <v>11191</v>
      </c>
      <c r="BN6080" s="191" t="s">
        <v>620</v>
      </c>
      <c r="BO6080" s="191" t="s">
        <v>2164</v>
      </c>
      <c r="BU6080" s="191" t="s">
        <v>11191</v>
      </c>
      <c r="BV6080" s="191" t="s">
        <v>620</v>
      </c>
      <c r="BW6080" s="191" t="s">
        <v>2164</v>
      </c>
    </row>
    <row r="6081" spans="51:75" x14ac:dyDescent="0.3">
      <c r="AY6081" s="251" t="e">
        <f>VLOOKUP(C6081,#REF!, 2,FALSE)</f>
        <v>#REF!</v>
      </c>
      <c r="BM6081" s="191" t="s">
        <v>382</v>
      </c>
      <c r="BN6081" s="191" t="s">
        <v>668</v>
      </c>
      <c r="BO6081" s="191" t="s">
        <v>1805</v>
      </c>
      <c r="BU6081" s="191" t="s">
        <v>382</v>
      </c>
      <c r="BV6081" s="191" t="s">
        <v>668</v>
      </c>
      <c r="BW6081" s="191" t="s">
        <v>1805</v>
      </c>
    </row>
    <row r="6082" spans="51:75" x14ac:dyDescent="0.3">
      <c r="AY6082" s="251" t="e">
        <f>VLOOKUP(C6082,#REF!, 2,FALSE)</f>
        <v>#REF!</v>
      </c>
      <c r="BM6082" s="191" t="s">
        <v>11193</v>
      </c>
      <c r="BN6082" s="191" t="s">
        <v>798</v>
      </c>
      <c r="BO6082" s="191" t="s">
        <v>4323</v>
      </c>
      <c r="BU6082" s="191" t="s">
        <v>11193</v>
      </c>
      <c r="BV6082" s="191" t="s">
        <v>798</v>
      </c>
      <c r="BW6082" s="191" t="s">
        <v>4323</v>
      </c>
    </row>
    <row r="6083" spans="51:75" x14ac:dyDescent="0.3">
      <c r="AY6083" s="251" t="e">
        <f>VLOOKUP(C6083,#REF!, 2,FALSE)</f>
        <v>#REF!</v>
      </c>
      <c r="BM6083" s="191" t="s">
        <v>11195</v>
      </c>
      <c r="BN6083" s="191" t="s">
        <v>772</v>
      </c>
      <c r="BO6083" s="191" t="s">
        <v>2984</v>
      </c>
      <c r="BU6083" s="191" t="s">
        <v>11195</v>
      </c>
      <c r="BV6083" s="191" t="s">
        <v>772</v>
      </c>
      <c r="BW6083" s="191" t="s">
        <v>2984</v>
      </c>
    </row>
    <row r="6084" spans="51:75" x14ac:dyDescent="0.3">
      <c r="AY6084" s="251" t="e">
        <f>VLOOKUP(C6084,#REF!, 2,FALSE)</f>
        <v>#REF!</v>
      </c>
      <c r="BM6084" s="191" t="s">
        <v>11196</v>
      </c>
      <c r="BN6084" s="191" t="s">
        <v>737</v>
      </c>
      <c r="BO6084" s="191" t="s">
        <v>8930</v>
      </c>
      <c r="BU6084" s="191" t="s">
        <v>11196</v>
      </c>
      <c r="BV6084" s="191" t="s">
        <v>737</v>
      </c>
      <c r="BW6084" s="191" t="s">
        <v>8930</v>
      </c>
    </row>
    <row r="6085" spans="51:75" x14ac:dyDescent="0.3">
      <c r="AY6085" s="251" t="e">
        <f>VLOOKUP(C6085,#REF!, 2,FALSE)</f>
        <v>#REF!</v>
      </c>
      <c r="BM6085" s="191" t="s">
        <v>11197</v>
      </c>
      <c r="BN6085" s="191" t="s">
        <v>947</v>
      </c>
      <c r="BO6085" s="191" t="s">
        <v>2984</v>
      </c>
      <c r="BU6085" s="191" t="s">
        <v>11197</v>
      </c>
      <c r="BV6085" s="191" t="s">
        <v>947</v>
      </c>
      <c r="BW6085" s="191" t="s">
        <v>2984</v>
      </c>
    </row>
    <row r="6086" spans="51:75" x14ac:dyDescent="0.3">
      <c r="AY6086" s="251" t="e">
        <f>VLOOKUP(C6086,#REF!, 2,FALSE)</f>
        <v>#REF!</v>
      </c>
      <c r="BM6086" s="191" t="s">
        <v>11198</v>
      </c>
      <c r="BN6086" s="191" t="s">
        <v>772</v>
      </c>
      <c r="BO6086" s="191" t="s">
        <v>9051</v>
      </c>
      <c r="BU6086" s="191" t="s">
        <v>11198</v>
      </c>
      <c r="BV6086" s="191" t="s">
        <v>772</v>
      </c>
      <c r="BW6086" s="191" t="s">
        <v>9051</v>
      </c>
    </row>
    <row r="6087" spans="51:75" x14ac:dyDescent="0.3">
      <c r="AY6087" s="251" t="e">
        <f>VLOOKUP(C6087,#REF!, 2,FALSE)</f>
        <v>#REF!</v>
      </c>
      <c r="BM6087" s="191" t="s">
        <v>11199</v>
      </c>
      <c r="BN6087" s="191" t="s">
        <v>663</v>
      </c>
      <c r="BO6087" s="191" t="s">
        <v>771</v>
      </c>
      <c r="BU6087" s="191" t="s">
        <v>11199</v>
      </c>
      <c r="BV6087" s="191" t="s">
        <v>663</v>
      </c>
      <c r="BW6087" s="191" t="s">
        <v>771</v>
      </c>
    </row>
    <row r="6088" spans="51:75" x14ac:dyDescent="0.3">
      <c r="AY6088" s="251" t="e">
        <f>VLOOKUP(C6088,#REF!, 2,FALSE)</f>
        <v>#REF!</v>
      </c>
      <c r="BM6088" s="191" t="s">
        <v>11200</v>
      </c>
      <c r="BN6088" s="191" t="s">
        <v>941</v>
      </c>
      <c r="BO6088" s="191" t="s">
        <v>11201</v>
      </c>
      <c r="BU6088" s="191" t="s">
        <v>11200</v>
      </c>
      <c r="BV6088" s="191" t="s">
        <v>941</v>
      </c>
      <c r="BW6088" s="191" t="s">
        <v>11201</v>
      </c>
    </row>
    <row r="6089" spans="51:75" x14ac:dyDescent="0.3">
      <c r="AY6089" s="251" t="e">
        <f>VLOOKUP(C6089,#REF!, 2,FALSE)</f>
        <v>#REF!</v>
      </c>
      <c r="BM6089" s="191" t="s">
        <v>11202</v>
      </c>
      <c r="BN6089" s="191" t="s">
        <v>3253</v>
      </c>
      <c r="BO6089" s="191" t="s">
        <v>11203</v>
      </c>
      <c r="BU6089" s="191" t="s">
        <v>11202</v>
      </c>
      <c r="BV6089" s="191" t="s">
        <v>3253</v>
      </c>
      <c r="BW6089" s="191" t="s">
        <v>11203</v>
      </c>
    </row>
    <row r="6090" spans="51:75" x14ac:dyDescent="0.3">
      <c r="AY6090" s="251" t="e">
        <f>VLOOKUP(C6090,#REF!, 2,FALSE)</f>
        <v>#REF!</v>
      </c>
      <c r="BM6090" s="191" t="s">
        <v>11204</v>
      </c>
      <c r="BN6090" s="191" t="s">
        <v>3088</v>
      </c>
      <c r="BO6090" s="191" t="s">
        <v>11205</v>
      </c>
      <c r="BU6090" s="191" t="s">
        <v>11204</v>
      </c>
      <c r="BV6090" s="191" t="s">
        <v>3088</v>
      </c>
      <c r="BW6090" s="191" t="s">
        <v>11205</v>
      </c>
    </row>
    <row r="6091" spans="51:75" x14ac:dyDescent="0.3">
      <c r="AY6091" s="251" t="e">
        <f>VLOOKUP(C6091,#REF!, 2,FALSE)</f>
        <v>#REF!</v>
      </c>
      <c r="BM6091" s="191" t="s">
        <v>11206</v>
      </c>
      <c r="BN6091" s="191" t="s">
        <v>3084</v>
      </c>
      <c r="BO6091" s="191" t="s">
        <v>2984</v>
      </c>
      <c r="BU6091" s="191" t="s">
        <v>11206</v>
      </c>
      <c r="BV6091" s="191" t="s">
        <v>3084</v>
      </c>
      <c r="BW6091" s="191" t="s">
        <v>2984</v>
      </c>
    </row>
    <row r="6092" spans="51:75" x14ac:dyDescent="0.3">
      <c r="AY6092" s="251" t="e">
        <f>VLOOKUP(C6092,#REF!, 2,FALSE)</f>
        <v>#REF!</v>
      </c>
      <c r="BM6092" s="191" t="s">
        <v>1997</v>
      </c>
      <c r="BN6092" s="191" t="s">
        <v>772</v>
      </c>
      <c r="BO6092" s="191" t="s">
        <v>2984</v>
      </c>
      <c r="BU6092" s="191" t="s">
        <v>1997</v>
      </c>
      <c r="BV6092" s="191" t="s">
        <v>772</v>
      </c>
      <c r="BW6092" s="191" t="s">
        <v>2984</v>
      </c>
    </row>
    <row r="6093" spans="51:75" x14ac:dyDescent="0.3">
      <c r="AY6093" s="251" t="e">
        <f>VLOOKUP(C6093,#REF!, 2,FALSE)</f>
        <v>#REF!</v>
      </c>
      <c r="BM6093" s="191" t="s">
        <v>11207</v>
      </c>
      <c r="BN6093" s="191" t="s">
        <v>1140</v>
      </c>
      <c r="BO6093" s="191" t="s">
        <v>4415</v>
      </c>
      <c r="BU6093" s="191" t="s">
        <v>11207</v>
      </c>
      <c r="BV6093" s="191" t="s">
        <v>1140</v>
      </c>
      <c r="BW6093" s="191" t="s">
        <v>4415</v>
      </c>
    </row>
    <row r="6094" spans="51:75" x14ac:dyDescent="0.3">
      <c r="AY6094" s="251" t="e">
        <f>VLOOKUP(C6094,#REF!, 2,FALSE)</f>
        <v>#REF!</v>
      </c>
      <c r="BM6094" s="191" t="s">
        <v>11208</v>
      </c>
      <c r="BN6094" s="191" t="s">
        <v>3203</v>
      </c>
      <c r="BO6094" s="191" t="s">
        <v>11209</v>
      </c>
      <c r="BU6094" s="191" t="s">
        <v>11208</v>
      </c>
      <c r="BV6094" s="191" t="s">
        <v>3203</v>
      </c>
      <c r="BW6094" s="191" t="s">
        <v>11209</v>
      </c>
    </row>
    <row r="6095" spans="51:75" x14ac:dyDescent="0.3">
      <c r="AY6095" s="251" t="e">
        <f>VLOOKUP(C6095,#REF!, 2,FALSE)</f>
        <v>#REF!</v>
      </c>
      <c r="BM6095" s="191" t="s">
        <v>11210</v>
      </c>
      <c r="BN6095" s="191" t="s">
        <v>1010</v>
      </c>
      <c r="BO6095" s="191" t="s">
        <v>11211</v>
      </c>
      <c r="BU6095" s="191" t="s">
        <v>11210</v>
      </c>
      <c r="BV6095" s="191" t="s">
        <v>1010</v>
      </c>
      <c r="BW6095" s="191" t="s">
        <v>11211</v>
      </c>
    </row>
    <row r="6096" spans="51:75" x14ac:dyDescent="0.3">
      <c r="AY6096" s="251" t="e">
        <f>VLOOKUP(C6096,#REF!, 2,FALSE)</f>
        <v>#REF!</v>
      </c>
      <c r="BM6096" s="191" t="s">
        <v>11212</v>
      </c>
      <c r="BN6096" s="191" t="s">
        <v>995</v>
      </c>
      <c r="BO6096" s="191" t="s">
        <v>7925</v>
      </c>
      <c r="BU6096" s="191" t="s">
        <v>11212</v>
      </c>
      <c r="BV6096" s="191" t="s">
        <v>995</v>
      </c>
      <c r="BW6096" s="191" t="s">
        <v>7925</v>
      </c>
    </row>
    <row r="6097" spans="51:75" x14ac:dyDescent="0.3">
      <c r="AY6097" s="251" t="e">
        <f>VLOOKUP(C6097,#REF!, 2,FALSE)</f>
        <v>#REF!</v>
      </c>
      <c r="BM6097" s="191" t="s">
        <v>1998</v>
      </c>
      <c r="BN6097" s="191" t="s">
        <v>1270</v>
      </c>
      <c r="BO6097" s="191" t="s">
        <v>2984</v>
      </c>
      <c r="BU6097" s="191" t="s">
        <v>1998</v>
      </c>
      <c r="BV6097" s="191" t="s">
        <v>1270</v>
      </c>
      <c r="BW6097" s="191" t="s">
        <v>2984</v>
      </c>
    </row>
    <row r="6098" spans="51:75" x14ac:dyDescent="0.3">
      <c r="AY6098" s="251" t="e">
        <f>VLOOKUP(C6098,#REF!, 2,FALSE)</f>
        <v>#REF!</v>
      </c>
      <c r="BM6098" s="191" t="s">
        <v>11213</v>
      </c>
      <c r="BN6098" s="191" t="s">
        <v>1010</v>
      </c>
      <c r="BO6098" s="191" t="s">
        <v>911</v>
      </c>
      <c r="BU6098" s="191" t="s">
        <v>11213</v>
      </c>
      <c r="BV6098" s="191" t="s">
        <v>1010</v>
      </c>
      <c r="BW6098" s="191" t="s">
        <v>911</v>
      </c>
    </row>
    <row r="6099" spans="51:75" x14ac:dyDescent="0.3">
      <c r="AY6099" s="251" t="e">
        <f>VLOOKUP(C6099,#REF!, 2,FALSE)</f>
        <v>#REF!</v>
      </c>
      <c r="BM6099" s="191" t="s">
        <v>11214</v>
      </c>
      <c r="BN6099" s="191" t="s">
        <v>7075</v>
      </c>
      <c r="BO6099" s="191" t="s">
        <v>2984</v>
      </c>
      <c r="BU6099" s="191" t="s">
        <v>11214</v>
      </c>
      <c r="BV6099" s="191" t="s">
        <v>7075</v>
      </c>
      <c r="BW6099" s="191" t="s">
        <v>2984</v>
      </c>
    </row>
    <row r="6100" spans="51:75" x14ac:dyDescent="0.3">
      <c r="AY6100" s="251" t="e">
        <f>VLOOKUP(C6100,#REF!, 2,FALSE)</f>
        <v>#REF!</v>
      </c>
      <c r="BM6100" s="191" t="s">
        <v>11215</v>
      </c>
      <c r="BN6100" s="191" t="s">
        <v>3006</v>
      </c>
      <c r="BO6100" s="191" t="s">
        <v>11216</v>
      </c>
      <c r="BU6100" s="191" t="s">
        <v>11215</v>
      </c>
      <c r="BV6100" s="191" t="s">
        <v>3006</v>
      </c>
      <c r="BW6100" s="191" t="s">
        <v>11216</v>
      </c>
    </row>
    <row r="6101" spans="51:75" x14ac:dyDescent="0.3">
      <c r="AY6101" s="251" t="e">
        <f>VLOOKUP(C6101,#REF!, 2,FALSE)</f>
        <v>#REF!</v>
      </c>
      <c r="BM6101" s="191" t="s">
        <v>11217</v>
      </c>
      <c r="BN6101" s="191" t="s">
        <v>913</v>
      </c>
      <c r="BO6101" s="191" t="s">
        <v>2381</v>
      </c>
      <c r="BU6101" s="191" t="s">
        <v>11217</v>
      </c>
      <c r="BV6101" s="191" t="s">
        <v>913</v>
      </c>
      <c r="BW6101" s="191" t="s">
        <v>2381</v>
      </c>
    </row>
    <row r="6102" spans="51:75" x14ac:dyDescent="0.3">
      <c r="AY6102" s="251" t="e">
        <f>VLOOKUP(C6102,#REF!, 2,FALSE)</f>
        <v>#REF!</v>
      </c>
      <c r="BM6102" s="191" t="s">
        <v>11218</v>
      </c>
      <c r="BN6102" s="191" t="s">
        <v>3006</v>
      </c>
      <c r="BO6102" s="191" t="s">
        <v>5148</v>
      </c>
      <c r="BU6102" s="191" t="s">
        <v>11218</v>
      </c>
      <c r="BV6102" s="191" t="s">
        <v>3006</v>
      </c>
      <c r="BW6102" s="191" t="s">
        <v>5148</v>
      </c>
    </row>
    <row r="6103" spans="51:75" x14ac:dyDescent="0.3">
      <c r="AY6103" s="251" t="e">
        <f>VLOOKUP(C6103,#REF!, 2,FALSE)</f>
        <v>#REF!</v>
      </c>
      <c r="BM6103" s="191" t="s">
        <v>11219</v>
      </c>
      <c r="BN6103" s="191" t="s">
        <v>1343</v>
      </c>
      <c r="BO6103" s="191" t="s">
        <v>628</v>
      </c>
      <c r="BU6103" s="191" t="s">
        <v>11219</v>
      </c>
      <c r="BV6103" s="191" t="s">
        <v>1343</v>
      </c>
      <c r="BW6103" s="191" t="s">
        <v>628</v>
      </c>
    </row>
    <row r="6104" spans="51:75" x14ac:dyDescent="0.3">
      <c r="AY6104" s="251" t="e">
        <f>VLOOKUP(C6104,#REF!, 2,FALSE)</f>
        <v>#REF!</v>
      </c>
      <c r="BM6104" s="191" t="s">
        <v>11221</v>
      </c>
      <c r="BN6104" s="191" t="s">
        <v>658</v>
      </c>
      <c r="BO6104" s="191" t="s">
        <v>6118</v>
      </c>
      <c r="BU6104" s="191" t="s">
        <v>11221</v>
      </c>
      <c r="BV6104" s="191" t="s">
        <v>658</v>
      </c>
      <c r="BW6104" s="191" t="s">
        <v>6118</v>
      </c>
    </row>
    <row r="6105" spans="51:75" x14ac:dyDescent="0.3">
      <c r="AY6105" s="251" t="e">
        <f>VLOOKUP(C6105,#REF!, 2,FALSE)</f>
        <v>#REF!</v>
      </c>
      <c r="BM6105" s="191" t="s">
        <v>1999</v>
      </c>
      <c r="BN6105" s="191" t="s">
        <v>706</v>
      </c>
      <c r="BO6105" s="191" t="s">
        <v>4290</v>
      </c>
      <c r="BU6105" s="191" t="s">
        <v>1999</v>
      </c>
      <c r="BV6105" s="191" t="s">
        <v>706</v>
      </c>
      <c r="BW6105" s="191" t="s">
        <v>4290</v>
      </c>
    </row>
    <row r="6106" spans="51:75" x14ac:dyDescent="0.3">
      <c r="AY6106" s="251" t="e">
        <f>VLOOKUP(C6106,#REF!, 2,FALSE)</f>
        <v>#REF!</v>
      </c>
      <c r="BM6106" s="191" t="s">
        <v>11222</v>
      </c>
      <c r="BN6106" s="191" t="s">
        <v>3006</v>
      </c>
      <c r="BO6106" s="191" t="s">
        <v>10380</v>
      </c>
      <c r="BU6106" s="191" t="s">
        <v>11222</v>
      </c>
      <c r="BV6106" s="191" t="s">
        <v>3006</v>
      </c>
      <c r="BW6106" s="191" t="s">
        <v>10380</v>
      </c>
    </row>
    <row r="6107" spans="51:75" x14ac:dyDescent="0.3">
      <c r="AY6107" s="251" t="e">
        <f>VLOOKUP(C6107,#REF!, 2,FALSE)</f>
        <v>#REF!</v>
      </c>
      <c r="BM6107" s="191" t="s">
        <v>383</v>
      </c>
      <c r="BN6107" s="191" t="s">
        <v>1273</v>
      </c>
      <c r="BO6107" s="191" t="s">
        <v>11223</v>
      </c>
      <c r="BU6107" s="191" t="s">
        <v>383</v>
      </c>
      <c r="BV6107" s="191" t="s">
        <v>1273</v>
      </c>
      <c r="BW6107" s="191" t="s">
        <v>11223</v>
      </c>
    </row>
    <row r="6108" spans="51:75" x14ac:dyDescent="0.3">
      <c r="AY6108" s="251" t="e">
        <f>VLOOKUP(C6108,#REF!, 2,FALSE)</f>
        <v>#REF!</v>
      </c>
      <c r="BM6108" s="191" t="s">
        <v>11224</v>
      </c>
      <c r="BN6108" s="191" t="s">
        <v>16989</v>
      </c>
      <c r="BO6108" s="191" t="s">
        <v>11225</v>
      </c>
      <c r="BU6108" s="191" t="s">
        <v>11224</v>
      </c>
      <c r="BV6108" s="191" t="s">
        <v>16989</v>
      </c>
      <c r="BW6108" s="191" t="s">
        <v>11225</v>
      </c>
    </row>
    <row r="6109" spans="51:75" x14ac:dyDescent="0.3">
      <c r="AY6109" s="251" t="e">
        <f>VLOOKUP(C6109,#REF!, 2,FALSE)</f>
        <v>#REF!</v>
      </c>
      <c r="BM6109" s="191" t="s">
        <v>11226</v>
      </c>
      <c r="BN6109" s="191" t="s">
        <v>16989</v>
      </c>
      <c r="BO6109" s="191" t="s">
        <v>2984</v>
      </c>
      <c r="BU6109" s="191" t="s">
        <v>11226</v>
      </c>
      <c r="BV6109" s="191" t="s">
        <v>16989</v>
      </c>
      <c r="BW6109" s="191" t="s">
        <v>2984</v>
      </c>
    </row>
    <row r="6110" spans="51:75" x14ac:dyDescent="0.3">
      <c r="AY6110" s="251" t="e">
        <f>VLOOKUP(C6110,#REF!, 2,FALSE)</f>
        <v>#REF!</v>
      </c>
      <c r="BM6110" s="191" t="s">
        <v>11227</v>
      </c>
      <c r="BN6110" s="191" t="s">
        <v>16989</v>
      </c>
      <c r="BO6110" s="191" t="s">
        <v>4774</v>
      </c>
      <c r="BU6110" s="191" t="s">
        <v>11227</v>
      </c>
      <c r="BV6110" s="191" t="s">
        <v>16989</v>
      </c>
      <c r="BW6110" s="191" t="s">
        <v>4774</v>
      </c>
    </row>
    <row r="6111" spans="51:75" x14ac:dyDescent="0.3">
      <c r="AY6111" s="251" t="e">
        <f>VLOOKUP(C6111,#REF!, 2,FALSE)</f>
        <v>#REF!</v>
      </c>
      <c r="BM6111" s="191" t="s">
        <v>11228</v>
      </c>
      <c r="BN6111" s="191" t="s">
        <v>637</v>
      </c>
      <c r="BO6111" s="191" t="s">
        <v>2984</v>
      </c>
      <c r="BU6111" s="191" t="s">
        <v>11228</v>
      </c>
      <c r="BV6111" s="191" t="s">
        <v>637</v>
      </c>
      <c r="BW6111" s="191" t="s">
        <v>2984</v>
      </c>
    </row>
    <row r="6112" spans="51:75" x14ac:dyDescent="0.3">
      <c r="AY6112" s="251" t="e">
        <f>VLOOKUP(C6112,#REF!, 2,FALSE)</f>
        <v>#REF!</v>
      </c>
      <c r="BM6112" s="191" t="s">
        <v>2000</v>
      </c>
      <c r="BN6112" s="191" t="s">
        <v>637</v>
      </c>
      <c r="BO6112" s="191" t="s">
        <v>1128</v>
      </c>
      <c r="BU6112" s="191" t="s">
        <v>2000</v>
      </c>
      <c r="BV6112" s="191" t="s">
        <v>637</v>
      </c>
      <c r="BW6112" s="191" t="s">
        <v>1128</v>
      </c>
    </row>
    <row r="6113" spans="51:75" x14ac:dyDescent="0.3">
      <c r="AY6113" s="251" t="e">
        <f>VLOOKUP(C6113,#REF!, 2,FALSE)</f>
        <v>#REF!</v>
      </c>
      <c r="BM6113" s="191" t="s">
        <v>11229</v>
      </c>
      <c r="BN6113" s="191" t="s">
        <v>637</v>
      </c>
      <c r="BO6113" s="191" t="s">
        <v>845</v>
      </c>
      <c r="BU6113" s="191" t="s">
        <v>11229</v>
      </c>
      <c r="BV6113" s="191" t="s">
        <v>637</v>
      </c>
      <c r="BW6113" s="191" t="s">
        <v>845</v>
      </c>
    </row>
    <row r="6114" spans="51:75" x14ac:dyDescent="0.3">
      <c r="AY6114" s="251" t="e">
        <f>VLOOKUP(C6114,#REF!, 2,FALSE)</f>
        <v>#REF!</v>
      </c>
      <c r="BM6114" s="191" t="s">
        <v>384</v>
      </c>
      <c r="BN6114" s="191" t="s">
        <v>842</v>
      </c>
      <c r="BO6114" s="191" t="s">
        <v>2885</v>
      </c>
      <c r="BU6114" s="191" t="s">
        <v>384</v>
      </c>
      <c r="BV6114" s="191" t="s">
        <v>842</v>
      </c>
      <c r="BW6114" s="191" t="s">
        <v>2885</v>
      </c>
    </row>
    <row r="6115" spans="51:75" x14ac:dyDescent="0.3">
      <c r="AY6115" s="251" t="e">
        <f>VLOOKUP(C6115,#REF!, 2,FALSE)</f>
        <v>#REF!</v>
      </c>
      <c r="BM6115" s="191" t="s">
        <v>385</v>
      </c>
      <c r="BN6115" s="191" t="s">
        <v>663</v>
      </c>
      <c r="BO6115" s="191" t="s">
        <v>3075</v>
      </c>
      <c r="BU6115" s="191" t="s">
        <v>385</v>
      </c>
      <c r="BV6115" s="191" t="s">
        <v>663</v>
      </c>
      <c r="BW6115" s="191" t="s">
        <v>3075</v>
      </c>
    </row>
    <row r="6116" spans="51:75" x14ac:dyDescent="0.3">
      <c r="AY6116" s="251" t="e">
        <f>VLOOKUP(C6116,#REF!, 2,FALSE)</f>
        <v>#REF!</v>
      </c>
      <c r="BM6116" s="191" t="s">
        <v>11231</v>
      </c>
      <c r="BN6116" s="191" t="s">
        <v>663</v>
      </c>
      <c r="BO6116" s="191" t="s">
        <v>7968</v>
      </c>
      <c r="BU6116" s="191" t="s">
        <v>11231</v>
      </c>
      <c r="BV6116" s="191" t="s">
        <v>663</v>
      </c>
      <c r="BW6116" s="191" t="s">
        <v>7968</v>
      </c>
    </row>
    <row r="6117" spans="51:75" x14ac:dyDescent="0.3">
      <c r="AY6117" s="251" t="e">
        <f>VLOOKUP(C6117,#REF!, 2,FALSE)</f>
        <v>#REF!</v>
      </c>
      <c r="BM6117" s="191" t="s">
        <v>11233</v>
      </c>
      <c r="BN6117" s="191" t="s">
        <v>663</v>
      </c>
      <c r="BO6117" s="191" t="s">
        <v>11234</v>
      </c>
      <c r="BU6117" s="191" t="s">
        <v>11233</v>
      </c>
      <c r="BV6117" s="191" t="s">
        <v>663</v>
      </c>
      <c r="BW6117" s="191" t="s">
        <v>11234</v>
      </c>
    </row>
    <row r="6118" spans="51:75" x14ac:dyDescent="0.3">
      <c r="AY6118" s="251" t="e">
        <f>VLOOKUP(C6118,#REF!, 2,FALSE)</f>
        <v>#REF!</v>
      </c>
      <c r="BM6118" s="191" t="s">
        <v>11235</v>
      </c>
      <c r="BN6118" s="191" t="s">
        <v>614</v>
      </c>
      <c r="BO6118" s="191" t="s">
        <v>6928</v>
      </c>
      <c r="BU6118" s="191" t="s">
        <v>11235</v>
      </c>
      <c r="BV6118" s="191" t="s">
        <v>614</v>
      </c>
      <c r="BW6118" s="191" t="s">
        <v>6928</v>
      </c>
    </row>
    <row r="6119" spans="51:75" x14ac:dyDescent="0.3">
      <c r="AY6119" s="251" t="e">
        <f>VLOOKUP(C6119,#REF!, 2,FALSE)</f>
        <v>#REF!</v>
      </c>
      <c r="BM6119" s="191" t="s">
        <v>427</v>
      </c>
      <c r="BN6119" s="191" t="s">
        <v>640</v>
      </c>
      <c r="BO6119" s="191" t="s">
        <v>3536</v>
      </c>
      <c r="BU6119" s="191" t="s">
        <v>427</v>
      </c>
      <c r="BV6119" s="191" t="s">
        <v>640</v>
      </c>
      <c r="BW6119" s="191" t="s">
        <v>3536</v>
      </c>
    </row>
    <row r="6120" spans="51:75" x14ac:dyDescent="0.3">
      <c r="AY6120" s="251" t="e">
        <f>VLOOKUP(C6120,#REF!, 2,FALSE)</f>
        <v>#REF!</v>
      </c>
      <c r="BM6120" s="191" t="s">
        <v>2001</v>
      </c>
      <c r="BN6120" s="191" t="s">
        <v>627</v>
      </c>
      <c r="BO6120" s="191" t="s">
        <v>1382</v>
      </c>
      <c r="BU6120" s="191" t="s">
        <v>2001</v>
      </c>
      <c r="BV6120" s="191" t="s">
        <v>627</v>
      </c>
      <c r="BW6120" s="191" t="s">
        <v>1382</v>
      </c>
    </row>
    <row r="6121" spans="51:75" x14ac:dyDescent="0.3">
      <c r="AY6121" s="251" t="e">
        <f>VLOOKUP(C6121,#REF!, 2,FALSE)</f>
        <v>#REF!</v>
      </c>
      <c r="BM6121" s="191" t="s">
        <v>11236</v>
      </c>
      <c r="BN6121" s="191" t="s">
        <v>2984</v>
      </c>
      <c r="BO6121" s="191" t="s">
        <v>2984</v>
      </c>
      <c r="BU6121" s="191" t="s">
        <v>11236</v>
      </c>
      <c r="BV6121" s="191" t="s">
        <v>2984</v>
      </c>
      <c r="BW6121" s="191" t="s">
        <v>2984</v>
      </c>
    </row>
    <row r="6122" spans="51:75" x14ac:dyDescent="0.3">
      <c r="AY6122" s="251" t="e">
        <f>VLOOKUP(C6122,#REF!, 2,FALSE)</f>
        <v>#REF!</v>
      </c>
      <c r="BM6122" s="191" t="s">
        <v>11237</v>
      </c>
      <c r="BN6122" s="191" t="s">
        <v>850</v>
      </c>
      <c r="BO6122" s="191" t="s">
        <v>11238</v>
      </c>
      <c r="BU6122" s="191" t="s">
        <v>11237</v>
      </c>
      <c r="BV6122" s="191" t="s">
        <v>850</v>
      </c>
      <c r="BW6122" s="191" t="s">
        <v>11238</v>
      </c>
    </row>
    <row r="6123" spans="51:75" x14ac:dyDescent="0.3">
      <c r="AY6123" s="251" t="e">
        <f>VLOOKUP(C6123,#REF!, 2,FALSE)</f>
        <v>#REF!</v>
      </c>
      <c r="BM6123" s="191" t="s">
        <v>11239</v>
      </c>
      <c r="BN6123" s="191" t="s">
        <v>3006</v>
      </c>
      <c r="BO6123" s="191" t="s">
        <v>11240</v>
      </c>
      <c r="BU6123" s="191" t="s">
        <v>11239</v>
      </c>
      <c r="BV6123" s="191" t="s">
        <v>3006</v>
      </c>
      <c r="BW6123" s="191" t="s">
        <v>11240</v>
      </c>
    </row>
    <row r="6124" spans="51:75" x14ac:dyDescent="0.3">
      <c r="AY6124" s="251" t="e">
        <f>VLOOKUP(C6124,#REF!, 2,FALSE)</f>
        <v>#REF!</v>
      </c>
      <c r="BM6124" s="191" t="s">
        <v>11241</v>
      </c>
      <c r="BN6124" s="191" t="s">
        <v>850</v>
      </c>
      <c r="BO6124" s="191" t="s">
        <v>3926</v>
      </c>
      <c r="BU6124" s="191" t="s">
        <v>11241</v>
      </c>
      <c r="BV6124" s="191" t="s">
        <v>850</v>
      </c>
      <c r="BW6124" s="191" t="s">
        <v>3926</v>
      </c>
    </row>
    <row r="6125" spans="51:75" x14ac:dyDescent="0.3">
      <c r="AY6125" s="251" t="e">
        <f>VLOOKUP(C6125,#REF!, 2,FALSE)</f>
        <v>#REF!</v>
      </c>
      <c r="BM6125" s="191" t="s">
        <v>11242</v>
      </c>
      <c r="BN6125" s="191" t="s">
        <v>16989</v>
      </c>
      <c r="BO6125" s="191" t="s">
        <v>11243</v>
      </c>
      <c r="BU6125" s="191" t="s">
        <v>11242</v>
      </c>
      <c r="BV6125" s="191" t="s">
        <v>16989</v>
      </c>
      <c r="BW6125" s="191" t="s">
        <v>11243</v>
      </c>
    </row>
    <row r="6126" spans="51:75" x14ac:dyDescent="0.3">
      <c r="AY6126" s="251" t="e">
        <f>VLOOKUP(C6126,#REF!, 2,FALSE)</f>
        <v>#REF!</v>
      </c>
      <c r="BM6126" s="191" t="s">
        <v>11244</v>
      </c>
      <c r="BN6126" s="191" t="s">
        <v>2980</v>
      </c>
      <c r="BO6126" s="191" t="s">
        <v>1592</v>
      </c>
      <c r="BU6126" s="191" t="s">
        <v>11244</v>
      </c>
      <c r="BV6126" s="191" t="s">
        <v>2980</v>
      </c>
      <c r="BW6126" s="191" t="s">
        <v>1592</v>
      </c>
    </row>
    <row r="6127" spans="51:75" x14ac:dyDescent="0.3">
      <c r="AY6127" s="251" t="e">
        <f>VLOOKUP(C6127,#REF!, 2,FALSE)</f>
        <v>#REF!</v>
      </c>
      <c r="BM6127" s="191" t="s">
        <v>11245</v>
      </c>
      <c r="BN6127" s="191" t="s">
        <v>1140</v>
      </c>
      <c r="BO6127" s="191" t="s">
        <v>4870</v>
      </c>
      <c r="BU6127" s="191" t="s">
        <v>11245</v>
      </c>
      <c r="BV6127" s="191" t="s">
        <v>1140</v>
      </c>
      <c r="BW6127" s="191" t="s">
        <v>4870</v>
      </c>
    </row>
    <row r="6128" spans="51:75" x14ac:dyDescent="0.3">
      <c r="AY6128" s="251" t="e">
        <f>VLOOKUP(C6128,#REF!, 2,FALSE)</f>
        <v>#REF!</v>
      </c>
      <c r="BM6128" s="191" t="s">
        <v>11246</v>
      </c>
      <c r="BN6128" s="191" t="s">
        <v>772</v>
      </c>
      <c r="BO6128" s="191" t="s">
        <v>11247</v>
      </c>
      <c r="BU6128" s="191" t="s">
        <v>11246</v>
      </c>
      <c r="BV6128" s="191" t="s">
        <v>772</v>
      </c>
      <c r="BW6128" s="191" t="s">
        <v>11247</v>
      </c>
    </row>
    <row r="6129" spans="51:75" x14ac:dyDescent="0.3">
      <c r="AY6129" s="251" t="e">
        <f>VLOOKUP(C6129,#REF!, 2,FALSE)</f>
        <v>#REF!</v>
      </c>
      <c r="BM6129" s="191" t="s">
        <v>11248</v>
      </c>
      <c r="BN6129" s="191" t="s">
        <v>16989</v>
      </c>
      <c r="BO6129" s="191" t="s">
        <v>11249</v>
      </c>
      <c r="BU6129" s="191" t="s">
        <v>11248</v>
      </c>
      <c r="BV6129" s="191" t="s">
        <v>16989</v>
      </c>
      <c r="BW6129" s="191" t="s">
        <v>11249</v>
      </c>
    </row>
    <row r="6130" spans="51:75" x14ac:dyDescent="0.3">
      <c r="AY6130" s="251" t="e">
        <f>VLOOKUP(C6130,#REF!, 2,FALSE)</f>
        <v>#REF!</v>
      </c>
      <c r="BM6130" s="191" t="s">
        <v>11250</v>
      </c>
      <c r="BN6130" s="191" t="s">
        <v>613</v>
      </c>
      <c r="BO6130" s="191" t="s">
        <v>11251</v>
      </c>
      <c r="BU6130" s="191" t="s">
        <v>11250</v>
      </c>
      <c r="BV6130" s="191" t="s">
        <v>613</v>
      </c>
      <c r="BW6130" s="191" t="s">
        <v>11251</v>
      </c>
    </row>
    <row r="6131" spans="51:75" x14ac:dyDescent="0.3">
      <c r="AY6131" s="251" t="e">
        <f>VLOOKUP(C6131,#REF!, 2,FALSE)</f>
        <v>#REF!</v>
      </c>
      <c r="BM6131" s="191" t="s">
        <v>11252</v>
      </c>
      <c r="BN6131" s="191" t="s">
        <v>632</v>
      </c>
      <c r="BO6131" s="191" t="s">
        <v>771</v>
      </c>
      <c r="BU6131" s="191" t="s">
        <v>11252</v>
      </c>
      <c r="BV6131" s="191" t="s">
        <v>632</v>
      </c>
      <c r="BW6131" s="191" t="s">
        <v>771</v>
      </c>
    </row>
    <row r="6132" spans="51:75" x14ac:dyDescent="0.3">
      <c r="AY6132" s="251" t="e">
        <f>VLOOKUP(C6132,#REF!, 2,FALSE)</f>
        <v>#REF!</v>
      </c>
      <c r="BM6132" s="191" t="s">
        <v>11253</v>
      </c>
      <c r="BN6132" s="191" t="s">
        <v>776</v>
      </c>
      <c r="BO6132" s="191" t="s">
        <v>10423</v>
      </c>
      <c r="BU6132" s="191" t="s">
        <v>11253</v>
      </c>
      <c r="BV6132" s="191" t="s">
        <v>776</v>
      </c>
      <c r="BW6132" s="191" t="s">
        <v>10423</v>
      </c>
    </row>
    <row r="6133" spans="51:75" x14ac:dyDescent="0.3">
      <c r="AY6133" s="251" t="e">
        <f>VLOOKUP(C6133,#REF!, 2,FALSE)</f>
        <v>#REF!</v>
      </c>
      <c r="BM6133" s="191" t="s">
        <v>2002</v>
      </c>
      <c r="BN6133" s="191" t="s">
        <v>804</v>
      </c>
      <c r="BO6133" s="191" t="s">
        <v>7186</v>
      </c>
      <c r="BU6133" s="191" t="s">
        <v>2002</v>
      </c>
      <c r="BV6133" s="191" t="s">
        <v>804</v>
      </c>
      <c r="BW6133" s="191" t="s">
        <v>7186</v>
      </c>
    </row>
    <row r="6134" spans="51:75" x14ac:dyDescent="0.3">
      <c r="AY6134" s="251" t="e">
        <f>VLOOKUP(C6134,#REF!, 2,FALSE)</f>
        <v>#REF!</v>
      </c>
      <c r="BM6134" s="191" t="s">
        <v>11254</v>
      </c>
      <c r="BN6134" s="191" t="s">
        <v>622</v>
      </c>
      <c r="BO6134" s="191" t="s">
        <v>719</v>
      </c>
      <c r="BU6134" s="191" t="s">
        <v>11254</v>
      </c>
      <c r="BV6134" s="191" t="s">
        <v>622</v>
      </c>
      <c r="BW6134" s="191" t="s">
        <v>719</v>
      </c>
    </row>
    <row r="6135" spans="51:75" x14ac:dyDescent="0.3">
      <c r="AY6135" s="251" t="e">
        <f>VLOOKUP(C6135,#REF!, 2,FALSE)</f>
        <v>#REF!</v>
      </c>
      <c r="BM6135" s="191" t="s">
        <v>11255</v>
      </c>
      <c r="BN6135" s="191" t="s">
        <v>632</v>
      </c>
      <c r="BO6135" s="191" t="s">
        <v>771</v>
      </c>
      <c r="BU6135" s="191" t="s">
        <v>11255</v>
      </c>
      <c r="BV6135" s="191" t="s">
        <v>632</v>
      </c>
      <c r="BW6135" s="191" t="s">
        <v>771</v>
      </c>
    </row>
    <row r="6136" spans="51:75" x14ac:dyDescent="0.3">
      <c r="AY6136" s="251" t="e">
        <f>VLOOKUP(C6136,#REF!, 2,FALSE)</f>
        <v>#REF!</v>
      </c>
      <c r="BM6136" s="191" t="s">
        <v>11256</v>
      </c>
      <c r="BN6136" s="191" t="s">
        <v>697</v>
      </c>
      <c r="BO6136" s="191" t="s">
        <v>1202</v>
      </c>
      <c r="BU6136" s="191" t="s">
        <v>11256</v>
      </c>
      <c r="BV6136" s="191" t="s">
        <v>697</v>
      </c>
      <c r="BW6136" s="191" t="s">
        <v>1202</v>
      </c>
    </row>
    <row r="6137" spans="51:75" x14ac:dyDescent="0.3">
      <c r="AY6137" s="251" t="e">
        <f>VLOOKUP(C6137,#REF!, 2,FALSE)</f>
        <v>#REF!</v>
      </c>
      <c r="BM6137" s="191" t="s">
        <v>11257</v>
      </c>
      <c r="BN6137" s="191" t="s">
        <v>632</v>
      </c>
      <c r="BO6137" s="191" t="s">
        <v>771</v>
      </c>
      <c r="BU6137" s="191" t="s">
        <v>11257</v>
      </c>
      <c r="BV6137" s="191" t="s">
        <v>632</v>
      </c>
      <c r="BW6137" s="191" t="s">
        <v>771</v>
      </c>
    </row>
    <row r="6138" spans="51:75" x14ac:dyDescent="0.3">
      <c r="AY6138" s="251" t="e">
        <f>VLOOKUP(C6138,#REF!, 2,FALSE)</f>
        <v>#REF!</v>
      </c>
      <c r="BM6138" s="191" t="s">
        <v>11258</v>
      </c>
      <c r="BN6138" s="191" t="s">
        <v>632</v>
      </c>
      <c r="BO6138" s="191" t="s">
        <v>771</v>
      </c>
      <c r="BU6138" s="191" t="s">
        <v>11258</v>
      </c>
      <c r="BV6138" s="191" t="s">
        <v>632</v>
      </c>
      <c r="BW6138" s="191" t="s">
        <v>771</v>
      </c>
    </row>
    <row r="6139" spans="51:75" x14ac:dyDescent="0.3">
      <c r="AY6139" s="251" t="e">
        <f>VLOOKUP(C6139,#REF!, 2,FALSE)</f>
        <v>#REF!</v>
      </c>
      <c r="BM6139" s="191" t="s">
        <v>11260</v>
      </c>
      <c r="BN6139" s="191" t="s">
        <v>614</v>
      </c>
      <c r="BO6139" s="191" t="s">
        <v>1202</v>
      </c>
      <c r="BU6139" s="191" t="s">
        <v>11260</v>
      </c>
      <c r="BV6139" s="191" t="s">
        <v>614</v>
      </c>
      <c r="BW6139" s="191" t="s">
        <v>1202</v>
      </c>
    </row>
    <row r="6140" spans="51:75" x14ac:dyDescent="0.3">
      <c r="AY6140" s="251" t="e">
        <f>VLOOKUP(C6140,#REF!, 2,FALSE)</f>
        <v>#REF!</v>
      </c>
      <c r="BM6140" s="191" t="s">
        <v>11261</v>
      </c>
      <c r="BN6140" s="191" t="s">
        <v>632</v>
      </c>
      <c r="BO6140" s="191" t="s">
        <v>9367</v>
      </c>
      <c r="BU6140" s="191" t="s">
        <v>11261</v>
      </c>
      <c r="BV6140" s="191" t="s">
        <v>632</v>
      </c>
      <c r="BW6140" s="191" t="s">
        <v>9367</v>
      </c>
    </row>
    <row r="6141" spans="51:75" x14ac:dyDescent="0.3">
      <c r="AY6141" s="251" t="e">
        <f>VLOOKUP(C6141,#REF!, 2,FALSE)</f>
        <v>#REF!</v>
      </c>
      <c r="BM6141" s="191" t="s">
        <v>11262</v>
      </c>
      <c r="BN6141" s="191" t="s">
        <v>772</v>
      </c>
      <c r="BO6141" s="191" t="s">
        <v>11263</v>
      </c>
      <c r="BU6141" s="191" t="s">
        <v>11262</v>
      </c>
      <c r="BV6141" s="191" t="s">
        <v>772</v>
      </c>
      <c r="BW6141" s="191" t="s">
        <v>11263</v>
      </c>
    </row>
    <row r="6142" spans="51:75" x14ac:dyDescent="0.3">
      <c r="AY6142" s="251" t="e">
        <f>VLOOKUP(C6142,#REF!, 2,FALSE)</f>
        <v>#REF!</v>
      </c>
      <c r="BM6142" s="191" t="s">
        <v>11264</v>
      </c>
      <c r="BN6142" s="191" t="s">
        <v>640</v>
      </c>
      <c r="BO6142" s="191" t="s">
        <v>7754</v>
      </c>
      <c r="BU6142" s="191" t="s">
        <v>11264</v>
      </c>
      <c r="BV6142" s="191" t="s">
        <v>640</v>
      </c>
      <c r="BW6142" s="191" t="s">
        <v>7754</v>
      </c>
    </row>
    <row r="6143" spans="51:75" x14ac:dyDescent="0.3">
      <c r="AY6143" s="251" t="e">
        <f>VLOOKUP(C6143,#REF!, 2,FALSE)</f>
        <v>#REF!</v>
      </c>
      <c r="BM6143" s="191" t="s">
        <v>2003</v>
      </c>
      <c r="BN6143" s="191" t="s">
        <v>732</v>
      </c>
      <c r="BO6143" s="191" t="s">
        <v>1493</v>
      </c>
      <c r="BU6143" s="191" t="s">
        <v>2003</v>
      </c>
      <c r="BV6143" s="191" t="s">
        <v>732</v>
      </c>
      <c r="BW6143" s="191" t="s">
        <v>1493</v>
      </c>
    </row>
    <row r="6144" spans="51:75" x14ac:dyDescent="0.3">
      <c r="AY6144" s="251" t="e">
        <f>VLOOKUP(C6144,#REF!, 2,FALSE)</f>
        <v>#REF!</v>
      </c>
      <c r="BM6144" s="191" t="s">
        <v>11265</v>
      </c>
      <c r="BN6144" s="191" t="s">
        <v>1140</v>
      </c>
      <c r="BO6144" s="191" t="s">
        <v>2984</v>
      </c>
      <c r="BU6144" s="191" t="s">
        <v>11265</v>
      </c>
      <c r="BV6144" s="191" t="s">
        <v>1140</v>
      </c>
      <c r="BW6144" s="191" t="s">
        <v>2984</v>
      </c>
    </row>
    <row r="6145" spans="51:75" x14ac:dyDescent="0.3">
      <c r="AY6145" s="251" t="e">
        <f>VLOOKUP(C6145,#REF!, 2,FALSE)</f>
        <v>#REF!</v>
      </c>
      <c r="BM6145" s="191" t="s">
        <v>11266</v>
      </c>
      <c r="BN6145" s="191" t="s">
        <v>16989</v>
      </c>
      <c r="BO6145" s="191" t="s">
        <v>7706</v>
      </c>
      <c r="BU6145" s="191" t="s">
        <v>11266</v>
      </c>
      <c r="BV6145" s="191" t="s">
        <v>16989</v>
      </c>
      <c r="BW6145" s="191" t="s">
        <v>7706</v>
      </c>
    </row>
    <row r="6146" spans="51:75" x14ac:dyDescent="0.3">
      <c r="AY6146" s="251" t="e">
        <f>VLOOKUP(C6146,#REF!, 2,FALSE)</f>
        <v>#REF!</v>
      </c>
      <c r="BM6146" s="191" t="s">
        <v>11267</v>
      </c>
      <c r="BN6146" s="191" t="s">
        <v>659</v>
      </c>
      <c r="BO6146" s="191" t="s">
        <v>6308</v>
      </c>
      <c r="BU6146" s="191" t="s">
        <v>11267</v>
      </c>
      <c r="BV6146" s="191" t="s">
        <v>659</v>
      </c>
      <c r="BW6146" s="191" t="s">
        <v>6308</v>
      </c>
    </row>
    <row r="6147" spans="51:75" x14ac:dyDescent="0.3">
      <c r="AY6147" s="251" t="e">
        <f>VLOOKUP(C6147,#REF!, 2,FALSE)</f>
        <v>#REF!</v>
      </c>
      <c r="BM6147" s="191" t="s">
        <v>11268</v>
      </c>
      <c r="BN6147" s="191" t="s">
        <v>3006</v>
      </c>
      <c r="BO6147" s="191" t="s">
        <v>6712</v>
      </c>
      <c r="BU6147" s="191" t="s">
        <v>11268</v>
      </c>
      <c r="BV6147" s="191" t="s">
        <v>3006</v>
      </c>
      <c r="BW6147" s="191" t="s">
        <v>6712</v>
      </c>
    </row>
    <row r="6148" spans="51:75" x14ac:dyDescent="0.3">
      <c r="AY6148" s="251" t="e">
        <f>VLOOKUP(C6148,#REF!, 2,FALSE)</f>
        <v>#REF!</v>
      </c>
      <c r="BM6148" s="191" t="s">
        <v>2004</v>
      </c>
      <c r="BN6148" s="191" t="s">
        <v>16989</v>
      </c>
      <c r="BO6148" s="191" t="s">
        <v>1749</v>
      </c>
      <c r="BU6148" s="191" t="s">
        <v>2004</v>
      </c>
      <c r="BV6148" s="191" t="s">
        <v>16989</v>
      </c>
      <c r="BW6148" s="191" t="s">
        <v>1749</v>
      </c>
    </row>
    <row r="6149" spans="51:75" x14ac:dyDescent="0.3">
      <c r="AY6149" s="251" t="e">
        <f>VLOOKUP(C6149,#REF!, 2,FALSE)</f>
        <v>#REF!</v>
      </c>
      <c r="BM6149" s="191" t="s">
        <v>11269</v>
      </c>
      <c r="BN6149" s="191" t="s">
        <v>632</v>
      </c>
      <c r="BO6149" s="191" t="s">
        <v>771</v>
      </c>
      <c r="BU6149" s="191" t="s">
        <v>11269</v>
      </c>
      <c r="BV6149" s="191" t="s">
        <v>632</v>
      </c>
      <c r="BW6149" s="191" t="s">
        <v>771</v>
      </c>
    </row>
    <row r="6150" spans="51:75" x14ac:dyDescent="0.3">
      <c r="AY6150" s="251" t="e">
        <f>VLOOKUP(C6150,#REF!, 2,FALSE)</f>
        <v>#REF!</v>
      </c>
      <c r="BM6150" s="191" t="s">
        <v>11270</v>
      </c>
      <c r="BN6150" s="191" t="s">
        <v>1273</v>
      </c>
      <c r="BO6150" s="191" t="s">
        <v>4540</v>
      </c>
      <c r="BU6150" s="191" t="s">
        <v>11270</v>
      </c>
      <c r="BV6150" s="191" t="s">
        <v>1273</v>
      </c>
      <c r="BW6150" s="191" t="s">
        <v>4540</v>
      </c>
    </row>
    <row r="6151" spans="51:75" x14ac:dyDescent="0.3">
      <c r="AY6151" s="251" t="e">
        <f>VLOOKUP(C6151,#REF!, 2,FALSE)</f>
        <v>#REF!</v>
      </c>
      <c r="BM6151" s="191" t="s">
        <v>11271</v>
      </c>
      <c r="BN6151" s="191" t="s">
        <v>779</v>
      </c>
      <c r="BO6151" s="191" t="s">
        <v>2984</v>
      </c>
      <c r="BU6151" s="191" t="s">
        <v>11271</v>
      </c>
      <c r="BV6151" s="191" t="s">
        <v>779</v>
      </c>
      <c r="BW6151" s="191" t="s">
        <v>2984</v>
      </c>
    </row>
    <row r="6152" spans="51:75" x14ac:dyDescent="0.3">
      <c r="AY6152" s="251" t="e">
        <f>VLOOKUP(C6152,#REF!, 2,FALSE)</f>
        <v>#REF!</v>
      </c>
      <c r="BM6152" s="191" t="s">
        <v>428</v>
      </c>
      <c r="BN6152" s="191" t="s">
        <v>2424</v>
      </c>
      <c r="BO6152" s="191" t="s">
        <v>1398</v>
      </c>
      <c r="BU6152" s="191" t="s">
        <v>428</v>
      </c>
      <c r="BV6152" s="191" t="s">
        <v>2424</v>
      </c>
      <c r="BW6152" s="191" t="s">
        <v>1398</v>
      </c>
    </row>
    <row r="6153" spans="51:75" x14ac:dyDescent="0.3">
      <c r="AY6153" s="251" t="e">
        <f>VLOOKUP(C6153,#REF!, 2,FALSE)</f>
        <v>#REF!</v>
      </c>
      <c r="BM6153" s="191" t="s">
        <v>11273</v>
      </c>
      <c r="BN6153" s="191" t="s">
        <v>637</v>
      </c>
      <c r="BO6153" s="191" t="s">
        <v>771</v>
      </c>
      <c r="BU6153" s="191" t="s">
        <v>11273</v>
      </c>
      <c r="BV6153" s="191" t="s">
        <v>637</v>
      </c>
      <c r="BW6153" s="191" t="s">
        <v>771</v>
      </c>
    </row>
    <row r="6154" spans="51:75" x14ac:dyDescent="0.3">
      <c r="AY6154" s="251" t="e">
        <f>VLOOKUP(C6154,#REF!, 2,FALSE)</f>
        <v>#REF!</v>
      </c>
      <c r="BM6154" s="191" t="s">
        <v>11274</v>
      </c>
      <c r="BN6154" s="191" t="s">
        <v>811</v>
      </c>
      <c r="BO6154" s="191" t="s">
        <v>3782</v>
      </c>
      <c r="BU6154" s="191" t="s">
        <v>11274</v>
      </c>
      <c r="BV6154" s="191" t="s">
        <v>811</v>
      </c>
      <c r="BW6154" s="191" t="s">
        <v>3782</v>
      </c>
    </row>
    <row r="6155" spans="51:75" x14ac:dyDescent="0.3">
      <c r="AY6155" s="251" t="e">
        <f>VLOOKUP(C6155,#REF!, 2,FALSE)</f>
        <v>#REF!</v>
      </c>
      <c r="BM6155" s="191" t="s">
        <v>11275</v>
      </c>
      <c r="BN6155" s="191" t="s">
        <v>632</v>
      </c>
      <c r="BO6155" s="191" t="s">
        <v>771</v>
      </c>
      <c r="BU6155" s="191" t="s">
        <v>11275</v>
      </c>
      <c r="BV6155" s="191" t="s">
        <v>632</v>
      </c>
      <c r="BW6155" s="191" t="s">
        <v>771</v>
      </c>
    </row>
    <row r="6156" spans="51:75" x14ac:dyDescent="0.3">
      <c r="AY6156" s="251" t="e">
        <f>VLOOKUP(C6156,#REF!, 2,FALSE)</f>
        <v>#REF!</v>
      </c>
      <c r="BM6156" s="191" t="s">
        <v>11276</v>
      </c>
      <c r="BN6156" s="191" t="s">
        <v>795</v>
      </c>
      <c r="BO6156" s="191" t="s">
        <v>2361</v>
      </c>
      <c r="BU6156" s="191" t="s">
        <v>11276</v>
      </c>
      <c r="BV6156" s="191" t="s">
        <v>795</v>
      </c>
      <c r="BW6156" s="191" t="s">
        <v>2361</v>
      </c>
    </row>
    <row r="6157" spans="51:75" x14ac:dyDescent="0.3">
      <c r="AY6157" s="251" t="e">
        <f>VLOOKUP(C6157,#REF!, 2,FALSE)</f>
        <v>#REF!</v>
      </c>
      <c r="BM6157" s="191" t="s">
        <v>386</v>
      </c>
      <c r="BN6157" s="191" t="s">
        <v>941</v>
      </c>
      <c r="BO6157" s="191" t="s">
        <v>1905</v>
      </c>
      <c r="BU6157" s="191" t="s">
        <v>386</v>
      </c>
      <c r="BV6157" s="191" t="s">
        <v>941</v>
      </c>
      <c r="BW6157" s="191" t="s">
        <v>1905</v>
      </c>
    </row>
    <row r="6158" spans="51:75" x14ac:dyDescent="0.3">
      <c r="AY6158" s="251" t="e">
        <f>VLOOKUP(C6158,#REF!, 2,FALSE)</f>
        <v>#REF!</v>
      </c>
      <c r="BM6158" s="191" t="s">
        <v>11278</v>
      </c>
      <c r="BN6158" s="191" t="s">
        <v>632</v>
      </c>
      <c r="BO6158" s="191" t="s">
        <v>771</v>
      </c>
      <c r="BU6158" s="191" t="s">
        <v>11278</v>
      </c>
      <c r="BV6158" s="191" t="s">
        <v>632</v>
      </c>
      <c r="BW6158" s="191" t="s">
        <v>771</v>
      </c>
    </row>
    <row r="6159" spans="51:75" x14ac:dyDescent="0.3">
      <c r="AY6159" s="251" t="e">
        <f>VLOOKUP(C6159,#REF!, 2,FALSE)</f>
        <v>#REF!</v>
      </c>
      <c r="BM6159" s="191" t="s">
        <v>11280</v>
      </c>
      <c r="BN6159" s="191" t="s">
        <v>1140</v>
      </c>
      <c r="BO6159" s="191" t="s">
        <v>11281</v>
      </c>
      <c r="BU6159" s="191" t="s">
        <v>11280</v>
      </c>
      <c r="BV6159" s="191" t="s">
        <v>1140</v>
      </c>
      <c r="BW6159" s="191" t="s">
        <v>11281</v>
      </c>
    </row>
    <row r="6160" spans="51:75" x14ac:dyDescent="0.3">
      <c r="AY6160" s="251" t="e">
        <f>VLOOKUP(C6160,#REF!, 2,FALSE)</f>
        <v>#REF!</v>
      </c>
      <c r="BM6160" s="191" t="s">
        <v>11282</v>
      </c>
      <c r="BN6160" s="191" t="s">
        <v>804</v>
      </c>
      <c r="BO6160" s="191" t="s">
        <v>2984</v>
      </c>
      <c r="BU6160" s="191" t="s">
        <v>11282</v>
      </c>
      <c r="BV6160" s="191" t="s">
        <v>804</v>
      </c>
      <c r="BW6160" s="191" t="s">
        <v>2984</v>
      </c>
    </row>
    <row r="6161" spans="51:75" x14ac:dyDescent="0.3">
      <c r="AY6161" s="251" t="e">
        <f>VLOOKUP(C6161,#REF!, 2,FALSE)</f>
        <v>#REF!</v>
      </c>
      <c r="BM6161" s="191" t="s">
        <v>11283</v>
      </c>
      <c r="BN6161" s="191" t="s">
        <v>784</v>
      </c>
      <c r="BO6161" s="191" t="s">
        <v>11284</v>
      </c>
      <c r="BU6161" s="191" t="s">
        <v>11283</v>
      </c>
      <c r="BV6161" s="191" t="s">
        <v>784</v>
      </c>
      <c r="BW6161" s="191" t="s">
        <v>11284</v>
      </c>
    </row>
    <row r="6162" spans="51:75" x14ac:dyDescent="0.3">
      <c r="AY6162" s="251" t="e">
        <f>VLOOKUP(C6162,#REF!, 2,FALSE)</f>
        <v>#REF!</v>
      </c>
      <c r="BM6162" s="191" t="s">
        <v>11285</v>
      </c>
      <c r="BN6162" s="191" t="s">
        <v>697</v>
      </c>
      <c r="BO6162" s="191" t="s">
        <v>661</v>
      </c>
      <c r="BU6162" s="191" t="s">
        <v>11285</v>
      </c>
      <c r="BV6162" s="191" t="s">
        <v>697</v>
      </c>
      <c r="BW6162" s="191" t="s">
        <v>661</v>
      </c>
    </row>
    <row r="6163" spans="51:75" x14ac:dyDescent="0.3">
      <c r="AY6163" s="251" t="e">
        <f>VLOOKUP(C6163,#REF!, 2,FALSE)</f>
        <v>#REF!</v>
      </c>
      <c r="BM6163" s="191" t="s">
        <v>11286</v>
      </c>
      <c r="BN6163" s="191" t="s">
        <v>632</v>
      </c>
      <c r="BO6163" s="191" t="s">
        <v>2984</v>
      </c>
      <c r="BU6163" s="191" t="s">
        <v>11286</v>
      </c>
      <c r="BV6163" s="191" t="s">
        <v>632</v>
      </c>
      <c r="BW6163" s="191" t="s">
        <v>2984</v>
      </c>
    </row>
    <row r="6164" spans="51:75" x14ac:dyDescent="0.3">
      <c r="AY6164" s="251" t="e">
        <f>VLOOKUP(C6164,#REF!, 2,FALSE)</f>
        <v>#REF!</v>
      </c>
      <c r="BM6164" s="191" t="s">
        <v>2005</v>
      </c>
      <c r="BN6164" s="191" t="s">
        <v>811</v>
      </c>
      <c r="BO6164" s="191" t="s">
        <v>11287</v>
      </c>
      <c r="BU6164" s="191" t="s">
        <v>2005</v>
      </c>
      <c r="BV6164" s="191" t="s">
        <v>811</v>
      </c>
      <c r="BW6164" s="191" t="s">
        <v>11287</v>
      </c>
    </row>
    <row r="6165" spans="51:75" x14ac:dyDescent="0.3">
      <c r="AY6165" s="251" t="e">
        <f>VLOOKUP(C6165,#REF!, 2,FALSE)</f>
        <v>#REF!</v>
      </c>
      <c r="BM6165" s="191" t="s">
        <v>11288</v>
      </c>
      <c r="BN6165" s="191" t="s">
        <v>788</v>
      </c>
      <c r="BO6165" s="191" t="s">
        <v>11289</v>
      </c>
      <c r="BU6165" s="191" t="s">
        <v>11288</v>
      </c>
      <c r="BV6165" s="191" t="s">
        <v>788</v>
      </c>
      <c r="BW6165" s="191" t="s">
        <v>11289</v>
      </c>
    </row>
    <row r="6166" spans="51:75" x14ac:dyDescent="0.3">
      <c r="AY6166" s="251" t="e">
        <f>VLOOKUP(C6166,#REF!, 2,FALSE)</f>
        <v>#REF!</v>
      </c>
      <c r="BM6166" s="191" t="s">
        <v>11290</v>
      </c>
      <c r="BN6166" s="191" t="s">
        <v>781</v>
      </c>
      <c r="BO6166" s="191" t="s">
        <v>2984</v>
      </c>
      <c r="BU6166" s="191" t="s">
        <v>11290</v>
      </c>
      <c r="BV6166" s="191" t="s">
        <v>781</v>
      </c>
      <c r="BW6166" s="191" t="s">
        <v>2984</v>
      </c>
    </row>
    <row r="6167" spans="51:75" x14ac:dyDescent="0.3">
      <c r="AY6167" s="251" t="e">
        <f>VLOOKUP(C6167,#REF!, 2,FALSE)</f>
        <v>#REF!</v>
      </c>
      <c r="BM6167" s="191" t="s">
        <v>11292</v>
      </c>
      <c r="BN6167" s="191" t="s">
        <v>3203</v>
      </c>
      <c r="BO6167" s="191" t="s">
        <v>11293</v>
      </c>
      <c r="BU6167" s="191" t="s">
        <v>11292</v>
      </c>
      <c r="BV6167" s="191" t="s">
        <v>3203</v>
      </c>
      <c r="BW6167" s="191" t="s">
        <v>11293</v>
      </c>
    </row>
    <row r="6168" spans="51:75" x14ac:dyDescent="0.3">
      <c r="AY6168" s="251" t="e">
        <f>VLOOKUP(C6168,#REF!, 2,FALSE)</f>
        <v>#REF!</v>
      </c>
      <c r="BM6168" s="191" t="s">
        <v>11294</v>
      </c>
      <c r="BN6168" s="191" t="s">
        <v>3203</v>
      </c>
      <c r="BO6168" s="191" t="s">
        <v>10048</v>
      </c>
      <c r="BU6168" s="191" t="s">
        <v>11294</v>
      </c>
      <c r="BV6168" s="191" t="s">
        <v>3203</v>
      </c>
      <c r="BW6168" s="191" t="s">
        <v>10048</v>
      </c>
    </row>
    <row r="6169" spans="51:75" x14ac:dyDescent="0.3">
      <c r="AY6169" s="251" t="e">
        <f>VLOOKUP(C6169,#REF!, 2,FALSE)</f>
        <v>#REF!</v>
      </c>
      <c r="BM6169" s="191" t="s">
        <v>11295</v>
      </c>
      <c r="BN6169" s="191" t="s">
        <v>788</v>
      </c>
      <c r="BO6169" s="191" t="s">
        <v>2984</v>
      </c>
      <c r="BU6169" s="191" t="s">
        <v>11295</v>
      </c>
      <c r="BV6169" s="191" t="s">
        <v>788</v>
      </c>
      <c r="BW6169" s="191" t="s">
        <v>2984</v>
      </c>
    </row>
    <row r="6170" spans="51:75" x14ac:dyDescent="0.3">
      <c r="AY6170" s="251" t="e">
        <f>VLOOKUP(C6170,#REF!, 2,FALSE)</f>
        <v>#REF!</v>
      </c>
      <c r="BM6170" s="191" t="s">
        <v>11296</v>
      </c>
      <c r="BN6170" s="191" t="s">
        <v>781</v>
      </c>
      <c r="BO6170" s="191" t="s">
        <v>11297</v>
      </c>
      <c r="BU6170" s="191" t="s">
        <v>11296</v>
      </c>
      <c r="BV6170" s="191" t="s">
        <v>781</v>
      </c>
      <c r="BW6170" s="191" t="s">
        <v>11297</v>
      </c>
    </row>
    <row r="6171" spans="51:75" x14ac:dyDescent="0.3">
      <c r="AY6171" s="251" t="e">
        <f>VLOOKUP(C6171,#REF!, 2,FALSE)</f>
        <v>#REF!</v>
      </c>
      <c r="BM6171" s="191" t="s">
        <v>11298</v>
      </c>
      <c r="BN6171" s="191" t="s">
        <v>16989</v>
      </c>
      <c r="BO6171" s="191" t="s">
        <v>10736</v>
      </c>
      <c r="BU6171" s="191" t="s">
        <v>11298</v>
      </c>
      <c r="BV6171" s="191" t="s">
        <v>16989</v>
      </c>
      <c r="BW6171" s="191" t="s">
        <v>10736</v>
      </c>
    </row>
    <row r="6172" spans="51:75" x14ac:dyDescent="0.3">
      <c r="AY6172" s="251" t="e">
        <f>VLOOKUP(C6172,#REF!, 2,FALSE)</f>
        <v>#REF!</v>
      </c>
      <c r="BM6172" s="191" t="s">
        <v>11299</v>
      </c>
      <c r="BN6172" s="191" t="s">
        <v>853</v>
      </c>
      <c r="BO6172" s="191" t="s">
        <v>9561</v>
      </c>
      <c r="BU6172" s="191" t="s">
        <v>11299</v>
      </c>
      <c r="BV6172" s="191" t="s">
        <v>853</v>
      </c>
      <c r="BW6172" s="191" t="s">
        <v>9561</v>
      </c>
    </row>
    <row r="6173" spans="51:75" x14ac:dyDescent="0.3">
      <c r="AY6173" s="251" t="e">
        <f>VLOOKUP(C6173,#REF!, 2,FALSE)</f>
        <v>#REF!</v>
      </c>
      <c r="BM6173" s="191" t="s">
        <v>11300</v>
      </c>
      <c r="BN6173" s="191" t="s">
        <v>1140</v>
      </c>
      <c r="BO6173" s="191" t="s">
        <v>11301</v>
      </c>
      <c r="BU6173" s="191" t="s">
        <v>11300</v>
      </c>
      <c r="BV6173" s="191" t="s">
        <v>1140</v>
      </c>
      <c r="BW6173" s="191" t="s">
        <v>11301</v>
      </c>
    </row>
    <row r="6174" spans="51:75" x14ac:dyDescent="0.3">
      <c r="AY6174" s="251" t="e">
        <f>VLOOKUP(C6174,#REF!, 2,FALSE)</f>
        <v>#REF!</v>
      </c>
      <c r="BM6174" s="191" t="s">
        <v>11302</v>
      </c>
      <c r="BN6174" s="191" t="s">
        <v>804</v>
      </c>
      <c r="BO6174" s="191" t="s">
        <v>2984</v>
      </c>
      <c r="BU6174" s="191" t="s">
        <v>11302</v>
      </c>
      <c r="BV6174" s="191" t="s">
        <v>804</v>
      </c>
      <c r="BW6174" s="191" t="s">
        <v>2984</v>
      </c>
    </row>
    <row r="6175" spans="51:75" x14ac:dyDescent="0.3">
      <c r="AY6175" s="251" t="e">
        <f>VLOOKUP(C6175,#REF!, 2,FALSE)</f>
        <v>#REF!</v>
      </c>
      <c r="BM6175" s="191" t="s">
        <v>2006</v>
      </c>
      <c r="BN6175" s="191" t="s">
        <v>781</v>
      </c>
      <c r="BO6175" s="191" t="s">
        <v>2984</v>
      </c>
      <c r="BU6175" s="191" t="s">
        <v>2006</v>
      </c>
      <c r="BV6175" s="191" t="s">
        <v>781</v>
      </c>
      <c r="BW6175" s="191" t="s">
        <v>2984</v>
      </c>
    </row>
    <row r="6176" spans="51:75" x14ac:dyDescent="0.3">
      <c r="AY6176" s="251" t="e">
        <f>VLOOKUP(C6176,#REF!, 2,FALSE)</f>
        <v>#REF!</v>
      </c>
      <c r="BM6176" s="191" t="s">
        <v>11303</v>
      </c>
      <c r="BN6176" s="191" t="s">
        <v>626</v>
      </c>
      <c r="BO6176" s="191" t="s">
        <v>11304</v>
      </c>
      <c r="BU6176" s="191" t="s">
        <v>11303</v>
      </c>
      <c r="BV6176" s="191" t="s">
        <v>626</v>
      </c>
      <c r="BW6176" s="191" t="s">
        <v>11304</v>
      </c>
    </row>
    <row r="6177" spans="51:75" x14ac:dyDescent="0.3">
      <c r="AY6177" s="251" t="e">
        <f>VLOOKUP(C6177,#REF!, 2,FALSE)</f>
        <v>#REF!</v>
      </c>
      <c r="BM6177" s="191" t="s">
        <v>11305</v>
      </c>
      <c r="BN6177" s="191" t="s">
        <v>804</v>
      </c>
      <c r="BO6177" s="191" t="s">
        <v>2984</v>
      </c>
      <c r="BU6177" s="191" t="s">
        <v>11305</v>
      </c>
      <c r="BV6177" s="191" t="s">
        <v>804</v>
      </c>
      <c r="BW6177" s="191" t="s">
        <v>2984</v>
      </c>
    </row>
    <row r="6178" spans="51:75" x14ac:dyDescent="0.3">
      <c r="AY6178" s="251" t="e">
        <f>VLOOKUP(C6178,#REF!, 2,FALSE)</f>
        <v>#REF!</v>
      </c>
      <c r="BM6178" s="191" t="s">
        <v>387</v>
      </c>
      <c r="BN6178" s="191" t="s">
        <v>632</v>
      </c>
      <c r="BO6178" s="191" t="s">
        <v>4554</v>
      </c>
      <c r="BU6178" s="191" t="s">
        <v>387</v>
      </c>
      <c r="BV6178" s="191" t="s">
        <v>632</v>
      </c>
      <c r="BW6178" s="191" t="s">
        <v>4554</v>
      </c>
    </row>
    <row r="6179" spans="51:75" x14ac:dyDescent="0.3">
      <c r="AY6179" s="251" t="e">
        <f>VLOOKUP(C6179,#REF!, 2,FALSE)</f>
        <v>#REF!</v>
      </c>
      <c r="BM6179" s="191" t="s">
        <v>11306</v>
      </c>
      <c r="BN6179" s="191" t="s">
        <v>16989</v>
      </c>
      <c r="BO6179" s="191" t="s">
        <v>4980</v>
      </c>
      <c r="BU6179" s="191" t="s">
        <v>11306</v>
      </c>
      <c r="BV6179" s="191" t="s">
        <v>16989</v>
      </c>
      <c r="BW6179" s="191" t="s">
        <v>4980</v>
      </c>
    </row>
    <row r="6180" spans="51:75" x14ac:dyDescent="0.3">
      <c r="AY6180" s="251" t="e">
        <f>VLOOKUP(C6180,#REF!, 2,FALSE)</f>
        <v>#REF!</v>
      </c>
      <c r="BM6180" s="191" t="s">
        <v>11307</v>
      </c>
      <c r="BN6180" s="191" t="s">
        <v>16989</v>
      </c>
      <c r="BO6180" s="191" t="s">
        <v>2929</v>
      </c>
      <c r="BU6180" s="191" t="s">
        <v>11307</v>
      </c>
      <c r="BV6180" s="191" t="s">
        <v>16989</v>
      </c>
      <c r="BW6180" s="191" t="s">
        <v>2929</v>
      </c>
    </row>
    <row r="6181" spans="51:75" x14ac:dyDescent="0.3">
      <c r="AY6181" s="251" t="e">
        <f>VLOOKUP(C6181,#REF!, 2,FALSE)</f>
        <v>#REF!</v>
      </c>
      <c r="BM6181" s="191" t="s">
        <v>11309</v>
      </c>
      <c r="BN6181" s="191" t="s">
        <v>788</v>
      </c>
      <c r="BO6181" s="191" t="s">
        <v>2984</v>
      </c>
      <c r="BU6181" s="191" t="s">
        <v>11309</v>
      </c>
      <c r="BV6181" s="191" t="s">
        <v>788</v>
      </c>
      <c r="BW6181" s="191" t="s">
        <v>2984</v>
      </c>
    </row>
    <row r="6182" spans="51:75" x14ac:dyDescent="0.3">
      <c r="AY6182" s="251" t="e">
        <f>VLOOKUP(C6182,#REF!, 2,FALSE)</f>
        <v>#REF!</v>
      </c>
      <c r="BM6182" s="191" t="s">
        <v>11310</v>
      </c>
      <c r="BN6182" s="191" t="s">
        <v>3253</v>
      </c>
      <c r="BO6182" s="191" t="s">
        <v>11312</v>
      </c>
      <c r="BU6182" s="191" t="s">
        <v>11310</v>
      </c>
      <c r="BV6182" s="191" t="s">
        <v>3253</v>
      </c>
      <c r="BW6182" s="191" t="s">
        <v>11312</v>
      </c>
    </row>
    <row r="6183" spans="51:75" x14ac:dyDescent="0.3">
      <c r="AY6183" s="251" t="e">
        <f>VLOOKUP(C6183,#REF!, 2,FALSE)</f>
        <v>#REF!</v>
      </c>
      <c r="BM6183" s="191" t="s">
        <v>11313</v>
      </c>
      <c r="BN6183" s="191" t="s">
        <v>2980</v>
      </c>
      <c r="BO6183" s="191" t="s">
        <v>4398</v>
      </c>
      <c r="BU6183" s="191" t="s">
        <v>11313</v>
      </c>
      <c r="BV6183" s="191" t="s">
        <v>2980</v>
      </c>
      <c r="BW6183" s="191" t="s">
        <v>4398</v>
      </c>
    </row>
    <row r="6184" spans="51:75" x14ac:dyDescent="0.3">
      <c r="AY6184" s="251" t="e">
        <f>VLOOKUP(C6184,#REF!, 2,FALSE)</f>
        <v>#REF!</v>
      </c>
      <c r="BM6184" s="191" t="s">
        <v>11314</v>
      </c>
      <c r="BN6184" s="191" t="s">
        <v>16989</v>
      </c>
      <c r="BO6184" s="191" t="s">
        <v>7975</v>
      </c>
      <c r="BU6184" s="191" t="s">
        <v>11314</v>
      </c>
      <c r="BV6184" s="191" t="s">
        <v>16989</v>
      </c>
      <c r="BW6184" s="191" t="s">
        <v>7975</v>
      </c>
    </row>
    <row r="6185" spans="51:75" x14ac:dyDescent="0.3">
      <c r="AY6185" s="251" t="e">
        <f>VLOOKUP(C6185,#REF!, 2,FALSE)</f>
        <v>#REF!</v>
      </c>
      <c r="BM6185" s="191" t="s">
        <v>2007</v>
      </c>
      <c r="BN6185" s="191" t="s">
        <v>668</v>
      </c>
      <c r="BO6185" s="191" t="s">
        <v>7437</v>
      </c>
      <c r="BU6185" s="191" t="s">
        <v>2007</v>
      </c>
      <c r="BV6185" s="191" t="s">
        <v>668</v>
      </c>
      <c r="BW6185" s="191" t="s">
        <v>7437</v>
      </c>
    </row>
    <row r="6186" spans="51:75" x14ac:dyDescent="0.3">
      <c r="AY6186" s="251" t="e">
        <f>VLOOKUP(C6186,#REF!, 2,FALSE)</f>
        <v>#REF!</v>
      </c>
      <c r="BM6186" s="191" t="s">
        <v>11315</v>
      </c>
      <c r="BN6186" s="191" t="s">
        <v>704</v>
      </c>
      <c r="BO6186" s="191" t="s">
        <v>11316</v>
      </c>
      <c r="BU6186" s="191" t="s">
        <v>11315</v>
      </c>
      <c r="BV6186" s="191" t="s">
        <v>704</v>
      </c>
      <c r="BW6186" s="191" t="s">
        <v>11316</v>
      </c>
    </row>
    <row r="6187" spans="51:75" x14ac:dyDescent="0.3">
      <c r="AY6187" s="251" t="e">
        <f>VLOOKUP(C6187,#REF!, 2,FALSE)</f>
        <v>#REF!</v>
      </c>
      <c r="BM6187" s="191" t="s">
        <v>11317</v>
      </c>
      <c r="BN6187" s="191" t="s">
        <v>697</v>
      </c>
      <c r="BO6187" s="191" t="s">
        <v>9797</v>
      </c>
      <c r="BU6187" s="191" t="s">
        <v>11317</v>
      </c>
      <c r="BV6187" s="191" t="s">
        <v>697</v>
      </c>
      <c r="BW6187" s="191" t="s">
        <v>9797</v>
      </c>
    </row>
    <row r="6188" spans="51:75" x14ac:dyDescent="0.3">
      <c r="AY6188" s="251" t="e">
        <f>VLOOKUP(C6188,#REF!, 2,FALSE)</f>
        <v>#REF!</v>
      </c>
      <c r="BM6188" s="191" t="s">
        <v>2008</v>
      </c>
      <c r="BN6188" s="191" t="s">
        <v>716</v>
      </c>
      <c r="BO6188" s="191" t="s">
        <v>2984</v>
      </c>
      <c r="BU6188" s="191" t="s">
        <v>2008</v>
      </c>
      <c r="BV6188" s="191" t="s">
        <v>716</v>
      </c>
      <c r="BW6188" s="191" t="s">
        <v>2984</v>
      </c>
    </row>
    <row r="6189" spans="51:75" x14ac:dyDescent="0.3">
      <c r="AY6189" s="251" t="e">
        <f>VLOOKUP(C6189,#REF!, 2,FALSE)</f>
        <v>#REF!</v>
      </c>
      <c r="BM6189" s="191" t="s">
        <v>388</v>
      </c>
      <c r="BN6189" s="191" t="s">
        <v>668</v>
      </c>
      <c r="BO6189" s="191" t="s">
        <v>6506</v>
      </c>
      <c r="BU6189" s="191" t="s">
        <v>388</v>
      </c>
      <c r="BV6189" s="191" t="s">
        <v>668</v>
      </c>
      <c r="BW6189" s="191" t="s">
        <v>6506</v>
      </c>
    </row>
    <row r="6190" spans="51:75" x14ac:dyDescent="0.3">
      <c r="AY6190" s="251" t="e">
        <f>VLOOKUP(C6190,#REF!, 2,FALSE)</f>
        <v>#REF!</v>
      </c>
      <c r="BM6190" s="191" t="s">
        <v>11318</v>
      </c>
      <c r="BN6190" s="191" t="s">
        <v>772</v>
      </c>
      <c r="BO6190" s="191" t="s">
        <v>6671</v>
      </c>
      <c r="BU6190" s="191" t="s">
        <v>11318</v>
      </c>
      <c r="BV6190" s="191" t="s">
        <v>772</v>
      </c>
      <c r="BW6190" s="191" t="s">
        <v>6671</v>
      </c>
    </row>
    <row r="6191" spans="51:75" x14ac:dyDescent="0.3">
      <c r="AY6191" s="251" t="e">
        <f>VLOOKUP(C6191,#REF!, 2,FALSE)</f>
        <v>#REF!</v>
      </c>
      <c r="BM6191" s="191" t="s">
        <v>2014</v>
      </c>
      <c r="BN6191" s="191" t="s">
        <v>640</v>
      </c>
      <c r="BO6191" s="191" t="s">
        <v>11319</v>
      </c>
      <c r="BU6191" s="191" t="s">
        <v>2014</v>
      </c>
      <c r="BV6191" s="191" t="s">
        <v>640</v>
      </c>
      <c r="BW6191" s="191" t="s">
        <v>11319</v>
      </c>
    </row>
    <row r="6192" spans="51:75" x14ac:dyDescent="0.3">
      <c r="AY6192" s="251" t="e">
        <f>VLOOKUP(C6192,#REF!, 2,FALSE)</f>
        <v>#REF!</v>
      </c>
      <c r="BM6192" s="191" t="s">
        <v>11320</v>
      </c>
      <c r="BN6192" s="191" t="s">
        <v>632</v>
      </c>
      <c r="BO6192" s="191" t="s">
        <v>11321</v>
      </c>
      <c r="BU6192" s="191" t="s">
        <v>11320</v>
      </c>
      <c r="BV6192" s="191" t="s">
        <v>632</v>
      </c>
      <c r="BW6192" s="191" t="s">
        <v>11321</v>
      </c>
    </row>
    <row r="6193" spans="51:75" x14ac:dyDescent="0.3">
      <c r="AY6193" s="251" t="e">
        <f>VLOOKUP(C6193,#REF!, 2,FALSE)</f>
        <v>#REF!</v>
      </c>
      <c r="BM6193" s="191" t="s">
        <v>2015</v>
      </c>
      <c r="BN6193" s="191" t="s">
        <v>927</v>
      </c>
      <c r="BO6193" s="191" t="s">
        <v>11322</v>
      </c>
      <c r="BU6193" s="191" t="s">
        <v>2015</v>
      </c>
      <c r="BV6193" s="191" t="s">
        <v>927</v>
      </c>
      <c r="BW6193" s="191" t="s">
        <v>11322</v>
      </c>
    </row>
    <row r="6194" spans="51:75" x14ac:dyDescent="0.3">
      <c r="AY6194" s="251" t="e">
        <f>VLOOKUP(C6194,#REF!, 2,FALSE)</f>
        <v>#REF!</v>
      </c>
      <c r="BM6194" s="191" t="s">
        <v>11323</v>
      </c>
      <c r="BN6194" s="191" t="s">
        <v>779</v>
      </c>
      <c r="BO6194" s="191" t="s">
        <v>11324</v>
      </c>
      <c r="BU6194" s="191" t="s">
        <v>11323</v>
      </c>
      <c r="BV6194" s="191" t="s">
        <v>779</v>
      </c>
      <c r="BW6194" s="191" t="s">
        <v>11324</v>
      </c>
    </row>
    <row r="6195" spans="51:75" x14ac:dyDescent="0.3">
      <c r="AY6195" s="251" t="e">
        <f>VLOOKUP(C6195,#REF!, 2,FALSE)</f>
        <v>#REF!</v>
      </c>
      <c r="BM6195" s="191" t="s">
        <v>11325</v>
      </c>
      <c r="BN6195" s="191" t="s">
        <v>804</v>
      </c>
      <c r="BO6195" s="191" t="s">
        <v>11327</v>
      </c>
      <c r="BU6195" s="191" t="s">
        <v>11325</v>
      </c>
      <c r="BV6195" s="191" t="s">
        <v>804</v>
      </c>
      <c r="BW6195" s="191" t="s">
        <v>11327</v>
      </c>
    </row>
    <row r="6196" spans="51:75" x14ac:dyDescent="0.3">
      <c r="AY6196" s="251" t="e">
        <f>VLOOKUP(C6196,#REF!, 2,FALSE)</f>
        <v>#REF!</v>
      </c>
      <c r="BM6196" s="191" t="s">
        <v>11328</v>
      </c>
      <c r="BN6196" s="191" t="s">
        <v>720</v>
      </c>
      <c r="BO6196" s="191" t="s">
        <v>1330</v>
      </c>
      <c r="BU6196" s="191" t="s">
        <v>11328</v>
      </c>
      <c r="BV6196" s="191" t="s">
        <v>720</v>
      </c>
      <c r="BW6196" s="191" t="s">
        <v>1330</v>
      </c>
    </row>
    <row r="6197" spans="51:75" x14ac:dyDescent="0.3">
      <c r="AY6197" s="251" t="e">
        <f>VLOOKUP(C6197,#REF!, 2,FALSE)</f>
        <v>#REF!</v>
      </c>
      <c r="BM6197" s="191" t="s">
        <v>11329</v>
      </c>
      <c r="BN6197" s="191" t="s">
        <v>670</v>
      </c>
      <c r="BO6197" s="191" t="s">
        <v>11330</v>
      </c>
      <c r="BU6197" s="191" t="s">
        <v>11329</v>
      </c>
      <c r="BV6197" s="191" t="s">
        <v>670</v>
      </c>
      <c r="BW6197" s="191" t="s">
        <v>11330</v>
      </c>
    </row>
    <row r="6198" spans="51:75" x14ac:dyDescent="0.3">
      <c r="AY6198" s="251" t="e">
        <f>VLOOKUP(C6198,#REF!, 2,FALSE)</f>
        <v>#REF!</v>
      </c>
      <c r="BM6198" s="191" t="s">
        <v>11331</v>
      </c>
      <c r="BN6198" s="191" t="s">
        <v>670</v>
      </c>
      <c r="BO6198" s="191" t="s">
        <v>11332</v>
      </c>
      <c r="BU6198" s="191" t="s">
        <v>11331</v>
      </c>
      <c r="BV6198" s="191" t="s">
        <v>670</v>
      </c>
      <c r="BW6198" s="191" t="s">
        <v>11332</v>
      </c>
    </row>
    <row r="6199" spans="51:75" x14ac:dyDescent="0.3">
      <c r="AY6199" s="251" t="e">
        <f>VLOOKUP(C6199,#REF!, 2,FALSE)</f>
        <v>#REF!</v>
      </c>
      <c r="BM6199" s="191" t="s">
        <v>11333</v>
      </c>
      <c r="BN6199" s="191" t="s">
        <v>662</v>
      </c>
      <c r="BO6199" s="191" t="s">
        <v>11334</v>
      </c>
      <c r="BU6199" s="191" t="s">
        <v>11333</v>
      </c>
      <c r="BV6199" s="191" t="s">
        <v>662</v>
      </c>
      <c r="BW6199" s="191" t="s">
        <v>11334</v>
      </c>
    </row>
    <row r="6200" spans="51:75" x14ac:dyDescent="0.3">
      <c r="AY6200" s="251" t="e">
        <f>VLOOKUP(C6200,#REF!, 2,FALSE)</f>
        <v>#REF!</v>
      </c>
      <c r="BM6200" s="191" t="s">
        <v>11335</v>
      </c>
      <c r="BN6200" s="191" t="s">
        <v>811</v>
      </c>
      <c r="BO6200" s="191" t="s">
        <v>11336</v>
      </c>
      <c r="BU6200" s="191" t="s">
        <v>11335</v>
      </c>
      <c r="BV6200" s="191" t="s">
        <v>811</v>
      </c>
      <c r="BW6200" s="191" t="s">
        <v>11336</v>
      </c>
    </row>
    <row r="6201" spans="51:75" x14ac:dyDescent="0.3">
      <c r="AY6201" s="251" t="e">
        <f>VLOOKUP(C6201,#REF!, 2,FALSE)</f>
        <v>#REF!</v>
      </c>
      <c r="BM6201" s="191" t="s">
        <v>11337</v>
      </c>
      <c r="BN6201" s="191" t="s">
        <v>667</v>
      </c>
      <c r="BO6201" s="191" t="s">
        <v>1374</v>
      </c>
      <c r="BU6201" s="191" t="s">
        <v>11337</v>
      </c>
      <c r="BV6201" s="191" t="s">
        <v>667</v>
      </c>
      <c r="BW6201" s="191" t="s">
        <v>1374</v>
      </c>
    </row>
    <row r="6202" spans="51:75" x14ac:dyDescent="0.3">
      <c r="AY6202" s="251" t="e">
        <f>VLOOKUP(C6202,#REF!, 2,FALSE)</f>
        <v>#REF!</v>
      </c>
      <c r="BM6202" s="191" t="s">
        <v>11338</v>
      </c>
      <c r="BN6202" s="191" t="s">
        <v>667</v>
      </c>
      <c r="BO6202" s="191" t="s">
        <v>11339</v>
      </c>
      <c r="BU6202" s="191" t="s">
        <v>11338</v>
      </c>
      <c r="BV6202" s="191" t="s">
        <v>667</v>
      </c>
      <c r="BW6202" s="191" t="s">
        <v>11339</v>
      </c>
    </row>
    <row r="6203" spans="51:75" x14ac:dyDescent="0.3">
      <c r="AY6203" s="251" t="e">
        <f>VLOOKUP(C6203,#REF!, 2,FALSE)</f>
        <v>#REF!</v>
      </c>
      <c r="BM6203" s="191" t="s">
        <v>11340</v>
      </c>
      <c r="BN6203" s="191" t="s">
        <v>800</v>
      </c>
      <c r="BO6203" s="191" t="s">
        <v>10030</v>
      </c>
      <c r="BU6203" s="191" t="s">
        <v>11340</v>
      </c>
      <c r="BV6203" s="191" t="s">
        <v>800</v>
      </c>
      <c r="BW6203" s="191" t="s">
        <v>10030</v>
      </c>
    </row>
    <row r="6204" spans="51:75" x14ac:dyDescent="0.3">
      <c r="AY6204" s="251" t="e">
        <f>VLOOKUP(C6204,#REF!, 2,FALSE)</f>
        <v>#REF!</v>
      </c>
      <c r="BM6204" s="191" t="s">
        <v>11342</v>
      </c>
      <c r="BN6204" s="191" t="s">
        <v>800</v>
      </c>
      <c r="BO6204" s="191" t="s">
        <v>11343</v>
      </c>
      <c r="BU6204" s="191" t="s">
        <v>11342</v>
      </c>
      <c r="BV6204" s="191" t="s">
        <v>800</v>
      </c>
      <c r="BW6204" s="191" t="s">
        <v>11343</v>
      </c>
    </row>
    <row r="6205" spans="51:75" x14ac:dyDescent="0.3">
      <c r="AY6205" s="251" t="e">
        <f>VLOOKUP(C6205,#REF!, 2,FALSE)</f>
        <v>#REF!</v>
      </c>
      <c r="BM6205" s="191" t="s">
        <v>11344</v>
      </c>
      <c r="BN6205" s="191" t="s">
        <v>800</v>
      </c>
      <c r="BO6205" s="191" t="s">
        <v>11345</v>
      </c>
      <c r="BU6205" s="191" t="s">
        <v>11344</v>
      </c>
      <c r="BV6205" s="191" t="s">
        <v>800</v>
      </c>
      <c r="BW6205" s="191" t="s">
        <v>11345</v>
      </c>
    </row>
    <row r="6206" spans="51:75" x14ac:dyDescent="0.3">
      <c r="AY6206" s="251" t="e">
        <f>VLOOKUP(C6206,#REF!, 2,FALSE)</f>
        <v>#REF!</v>
      </c>
      <c r="BM6206" s="191" t="s">
        <v>2016</v>
      </c>
      <c r="BN6206" s="191" t="s">
        <v>629</v>
      </c>
      <c r="BO6206" s="191" t="s">
        <v>11346</v>
      </c>
      <c r="BU6206" s="191" t="s">
        <v>2016</v>
      </c>
      <c r="BV6206" s="191" t="s">
        <v>629</v>
      </c>
      <c r="BW6206" s="191" t="s">
        <v>11346</v>
      </c>
    </row>
    <row r="6207" spans="51:75" x14ac:dyDescent="0.3">
      <c r="AY6207" s="251" t="e">
        <f>VLOOKUP(C6207,#REF!, 2,FALSE)</f>
        <v>#REF!</v>
      </c>
      <c r="BM6207" s="191" t="s">
        <v>11347</v>
      </c>
      <c r="BN6207" s="191" t="s">
        <v>3088</v>
      </c>
      <c r="BO6207" s="191" t="s">
        <v>1327</v>
      </c>
      <c r="BU6207" s="191" t="s">
        <v>11347</v>
      </c>
      <c r="BV6207" s="191" t="s">
        <v>3088</v>
      </c>
      <c r="BW6207" s="191" t="s">
        <v>1327</v>
      </c>
    </row>
    <row r="6208" spans="51:75" x14ac:dyDescent="0.3">
      <c r="AY6208" s="251" t="e">
        <f>VLOOKUP(C6208,#REF!, 2,FALSE)</f>
        <v>#REF!</v>
      </c>
      <c r="BM6208" s="191" t="s">
        <v>11348</v>
      </c>
      <c r="BN6208" s="191" t="s">
        <v>800</v>
      </c>
      <c r="BO6208" s="191" t="s">
        <v>5018</v>
      </c>
      <c r="BU6208" s="191" t="s">
        <v>11348</v>
      </c>
      <c r="BV6208" s="191" t="s">
        <v>800</v>
      </c>
      <c r="BW6208" s="191" t="s">
        <v>5018</v>
      </c>
    </row>
    <row r="6209" spans="51:75" x14ac:dyDescent="0.3">
      <c r="AY6209" s="251" t="e">
        <f>VLOOKUP(C6209,#REF!, 2,FALSE)</f>
        <v>#REF!</v>
      </c>
      <c r="BM6209" s="191" t="s">
        <v>11349</v>
      </c>
      <c r="BN6209" s="191" t="s">
        <v>798</v>
      </c>
      <c r="BO6209" s="191" t="s">
        <v>2984</v>
      </c>
      <c r="BU6209" s="191" t="s">
        <v>11349</v>
      </c>
      <c r="BV6209" s="191" t="s">
        <v>798</v>
      </c>
      <c r="BW6209" s="191" t="s">
        <v>2984</v>
      </c>
    </row>
    <row r="6210" spans="51:75" x14ac:dyDescent="0.3">
      <c r="AY6210" s="251" t="e">
        <f>VLOOKUP(C6210,#REF!, 2,FALSE)</f>
        <v>#REF!</v>
      </c>
      <c r="BM6210" s="191" t="s">
        <v>11350</v>
      </c>
      <c r="BN6210" s="191" t="s">
        <v>798</v>
      </c>
      <c r="BO6210" s="191" t="s">
        <v>2984</v>
      </c>
      <c r="BU6210" s="191" t="s">
        <v>11350</v>
      </c>
      <c r="BV6210" s="191" t="s">
        <v>798</v>
      </c>
      <c r="BW6210" s="191" t="s">
        <v>2984</v>
      </c>
    </row>
    <row r="6211" spans="51:75" x14ac:dyDescent="0.3">
      <c r="AY6211" s="251" t="e">
        <f>VLOOKUP(C6211,#REF!, 2,FALSE)</f>
        <v>#REF!</v>
      </c>
      <c r="BM6211" s="191" t="s">
        <v>11351</v>
      </c>
      <c r="BN6211" s="191" t="s">
        <v>663</v>
      </c>
      <c r="BO6211" s="191" t="s">
        <v>10030</v>
      </c>
      <c r="BU6211" s="191" t="s">
        <v>11351</v>
      </c>
      <c r="BV6211" s="191" t="s">
        <v>663</v>
      </c>
      <c r="BW6211" s="191" t="s">
        <v>10030</v>
      </c>
    </row>
    <row r="6212" spans="51:75" x14ac:dyDescent="0.3">
      <c r="AY6212" s="251" t="e">
        <f>VLOOKUP(C6212,#REF!, 2,FALSE)</f>
        <v>#REF!</v>
      </c>
      <c r="BM6212" s="191" t="s">
        <v>11353</v>
      </c>
      <c r="BN6212" s="191" t="s">
        <v>798</v>
      </c>
      <c r="BO6212" s="191" t="s">
        <v>10030</v>
      </c>
      <c r="BU6212" s="191" t="s">
        <v>11353</v>
      </c>
      <c r="BV6212" s="191" t="s">
        <v>798</v>
      </c>
      <c r="BW6212" s="191" t="s">
        <v>10030</v>
      </c>
    </row>
    <row r="6213" spans="51:75" x14ac:dyDescent="0.3">
      <c r="AY6213" s="251" t="e">
        <f>VLOOKUP(C6213,#REF!, 2,FALSE)</f>
        <v>#REF!</v>
      </c>
      <c r="BM6213" s="191" t="s">
        <v>11354</v>
      </c>
      <c r="BN6213" s="191" t="s">
        <v>663</v>
      </c>
      <c r="BO6213" s="191" t="s">
        <v>8126</v>
      </c>
      <c r="BU6213" s="191" t="s">
        <v>11354</v>
      </c>
      <c r="BV6213" s="191" t="s">
        <v>663</v>
      </c>
      <c r="BW6213" s="191" t="s">
        <v>8126</v>
      </c>
    </row>
    <row r="6214" spans="51:75" x14ac:dyDescent="0.3">
      <c r="AY6214" s="251" t="e">
        <f>VLOOKUP(C6214,#REF!, 2,FALSE)</f>
        <v>#REF!</v>
      </c>
      <c r="BM6214" s="191" t="s">
        <v>11355</v>
      </c>
      <c r="BN6214" s="191" t="s">
        <v>663</v>
      </c>
      <c r="BO6214" s="191" t="s">
        <v>2984</v>
      </c>
      <c r="BU6214" s="191" t="s">
        <v>11355</v>
      </c>
      <c r="BV6214" s="191" t="s">
        <v>663</v>
      </c>
      <c r="BW6214" s="191" t="s">
        <v>2984</v>
      </c>
    </row>
    <row r="6215" spans="51:75" x14ac:dyDescent="0.3">
      <c r="AY6215" s="251" t="e">
        <f>VLOOKUP(C6215,#REF!, 2,FALSE)</f>
        <v>#REF!</v>
      </c>
      <c r="BM6215" s="191" t="s">
        <v>11356</v>
      </c>
      <c r="BN6215" s="191" t="s">
        <v>663</v>
      </c>
      <c r="BO6215" s="191" t="s">
        <v>8048</v>
      </c>
      <c r="BU6215" s="191" t="s">
        <v>11356</v>
      </c>
      <c r="BV6215" s="191" t="s">
        <v>663</v>
      </c>
      <c r="BW6215" s="191" t="s">
        <v>8048</v>
      </c>
    </row>
    <row r="6216" spans="51:75" x14ac:dyDescent="0.3">
      <c r="AY6216" s="251" t="e">
        <f>VLOOKUP(C6216,#REF!, 2,FALSE)</f>
        <v>#REF!</v>
      </c>
      <c r="BM6216" s="191" t="s">
        <v>11357</v>
      </c>
      <c r="BN6216" s="191" t="s">
        <v>614</v>
      </c>
      <c r="BO6216" s="191" t="s">
        <v>4088</v>
      </c>
      <c r="BU6216" s="191" t="s">
        <v>11357</v>
      </c>
      <c r="BV6216" s="191" t="s">
        <v>614</v>
      </c>
      <c r="BW6216" s="191" t="s">
        <v>4088</v>
      </c>
    </row>
    <row r="6217" spans="51:75" x14ac:dyDescent="0.3">
      <c r="AY6217" s="251" t="e">
        <f>VLOOKUP(C6217,#REF!, 2,FALSE)</f>
        <v>#REF!</v>
      </c>
      <c r="BM6217" s="191" t="s">
        <v>11358</v>
      </c>
      <c r="BN6217" s="191" t="s">
        <v>638</v>
      </c>
      <c r="BO6217" s="191" t="s">
        <v>2984</v>
      </c>
      <c r="BU6217" s="191" t="s">
        <v>11358</v>
      </c>
      <c r="BV6217" s="191" t="s">
        <v>638</v>
      </c>
      <c r="BW6217" s="191" t="s">
        <v>2984</v>
      </c>
    </row>
    <row r="6218" spans="51:75" x14ac:dyDescent="0.3">
      <c r="AY6218" s="251" t="e">
        <f>VLOOKUP(C6218,#REF!, 2,FALSE)</f>
        <v>#REF!</v>
      </c>
      <c r="BM6218" s="191" t="s">
        <v>11359</v>
      </c>
      <c r="BN6218" s="191" t="s">
        <v>784</v>
      </c>
      <c r="BO6218" s="191" t="s">
        <v>2984</v>
      </c>
      <c r="BU6218" s="191" t="s">
        <v>11359</v>
      </c>
      <c r="BV6218" s="191" t="s">
        <v>784</v>
      </c>
      <c r="BW6218" s="191" t="s">
        <v>2984</v>
      </c>
    </row>
    <row r="6219" spans="51:75" x14ac:dyDescent="0.3">
      <c r="AY6219" s="251" t="e">
        <f>VLOOKUP(C6219,#REF!, 2,FALSE)</f>
        <v>#REF!</v>
      </c>
      <c r="BM6219" s="191" t="s">
        <v>11360</v>
      </c>
      <c r="BN6219" s="191" t="s">
        <v>622</v>
      </c>
      <c r="BO6219" s="191" t="s">
        <v>2984</v>
      </c>
      <c r="BU6219" s="191" t="s">
        <v>11360</v>
      </c>
      <c r="BV6219" s="191" t="s">
        <v>622</v>
      </c>
      <c r="BW6219" s="191" t="s">
        <v>2984</v>
      </c>
    </row>
    <row r="6220" spans="51:75" x14ac:dyDescent="0.3">
      <c r="AY6220" s="251" t="e">
        <f>VLOOKUP(C6220,#REF!, 2,FALSE)</f>
        <v>#REF!</v>
      </c>
      <c r="BM6220" s="191" t="s">
        <v>2017</v>
      </c>
      <c r="BN6220" s="191" t="s">
        <v>924</v>
      </c>
      <c r="BO6220" s="191" t="s">
        <v>11361</v>
      </c>
      <c r="BU6220" s="191" t="s">
        <v>2017</v>
      </c>
      <c r="BV6220" s="191" t="s">
        <v>924</v>
      </c>
      <c r="BW6220" s="191" t="s">
        <v>11361</v>
      </c>
    </row>
    <row r="6221" spans="51:75" x14ac:dyDescent="0.3">
      <c r="AY6221" s="251" t="e">
        <f>VLOOKUP(C6221,#REF!, 2,FALSE)</f>
        <v>#REF!</v>
      </c>
      <c r="BM6221" s="191" t="s">
        <v>2018</v>
      </c>
      <c r="BN6221" s="191" t="s">
        <v>614</v>
      </c>
      <c r="BO6221" s="191" t="s">
        <v>2984</v>
      </c>
      <c r="BU6221" s="191" t="s">
        <v>2018</v>
      </c>
      <c r="BV6221" s="191" t="s">
        <v>614</v>
      </c>
      <c r="BW6221" s="191" t="s">
        <v>2984</v>
      </c>
    </row>
    <row r="6222" spans="51:75" x14ac:dyDescent="0.3">
      <c r="AY6222" s="251" t="e">
        <f>VLOOKUP(C6222,#REF!, 2,FALSE)</f>
        <v>#REF!</v>
      </c>
      <c r="BM6222" s="191" t="s">
        <v>11362</v>
      </c>
      <c r="BN6222" s="191" t="s">
        <v>614</v>
      </c>
      <c r="BO6222" s="191" t="s">
        <v>3395</v>
      </c>
      <c r="BU6222" s="191" t="s">
        <v>11362</v>
      </c>
      <c r="BV6222" s="191" t="s">
        <v>614</v>
      </c>
      <c r="BW6222" s="191" t="s">
        <v>3395</v>
      </c>
    </row>
    <row r="6223" spans="51:75" x14ac:dyDescent="0.3">
      <c r="AY6223" s="251" t="e">
        <f>VLOOKUP(C6223,#REF!, 2,FALSE)</f>
        <v>#REF!</v>
      </c>
      <c r="BM6223" s="191" t="s">
        <v>2019</v>
      </c>
      <c r="BN6223" s="191" t="s">
        <v>640</v>
      </c>
      <c r="BO6223" s="191" t="s">
        <v>2872</v>
      </c>
      <c r="BU6223" s="191" t="s">
        <v>2019</v>
      </c>
      <c r="BV6223" s="191" t="s">
        <v>640</v>
      </c>
      <c r="BW6223" s="191" t="s">
        <v>2872</v>
      </c>
    </row>
    <row r="6224" spans="51:75" x14ac:dyDescent="0.3">
      <c r="AY6224" s="251" t="e">
        <f>VLOOKUP(C6224,#REF!, 2,FALSE)</f>
        <v>#REF!</v>
      </c>
      <c r="BM6224" s="191" t="s">
        <v>11365</v>
      </c>
      <c r="BN6224" s="191" t="s">
        <v>924</v>
      </c>
      <c r="BO6224" s="191" t="s">
        <v>2984</v>
      </c>
      <c r="BU6224" s="191" t="s">
        <v>11365</v>
      </c>
      <c r="BV6224" s="191" t="s">
        <v>924</v>
      </c>
      <c r="BW6224" s="191" t="s">
        <v>2984</v>
      </c>
    </row>
    <row r="6225" spans="51:75" x14ac:dyDescent="0.3">
      <c r="AY6225" s="251" t="e">
        <f>VLOOKUP(C6225,#REF!, 2,FALSE)</f>
        <v>#REF!</v>
      </c>
      <c r="BM6225" s="191" t="s">
        <v>11366</v>
      </c>
      <c r="BN6225" s="191" t="s">
        <v>640</v>
      </c>
      <c r="BO6225" s="191" t="s">
        <v>8012</v>
      </c>
      <c r="BU6225" s="191" t="s">
        <v>11366</v>
      </c>
      <c r="BV6225" s="191" t="s">
        <v>640</v>
      </c>
      <c r="BW6225" s="191" t="s">
        <v>8012</v>
      </c>
    </row>
    <row r="6226" spans="51:75" x14ac:dyDescent="0.3">
      <c r="AY6226" s="251" t="e">
        <f>VLOOKUP(C6226,#REF!, 2,FALSE)</f>
        <v>#REF!</v>
      </c>
      <c r="BM6226" s="191" t="s">
        <v>11367</v>
      </c>
      <c r="BN6226" s="191" t="s">
        <v>640</v>
      </c>
      <c r="BO6226" s="191" t="s">
        <v>2546</v>
      </c>
      <c r="BU6226" s="191" t="s">
        <v>11367</v>
      </c>
      <c r="BV6226" s="191" t="s">
        <v>640</v>
      </c>
      <c r="BW6226" s="191" t="s">
        <v>2546</v>
      </c>
    </row>
    <row r="6227" spans="51:75" x14ac:dyDescent="0.3">
      <c r="AY6227" s="251" t="e">
        <f>VLOOKUP(C6227,#REF!, 2,FALSE)</f>
        <v>#REF!</v>
      </c>
      <c r="BM6227" s="191" t="s">
        <v>389</v>
      </c>
      <c r="BN6227" s="191" t="s">
        <v>776</v>
      </c>
      <c r="BO6227" s="191" t="s">
        <v>3425</v>
      </c>
      <c r="BU6227" s="191" t="s">
        <v>389</v>
      </c>
      <c r="BV6227" s="191" t="s">
        <v>776</v>
      </c>
      <c r="BW6227" s="191" t="s">
        <v>3425</v>
      </c>
    </row>
    <row r="6228" spans="51:75" x14ac:dyDescent="0.3">
      <c r="AY6228" s="251" t="e">
        <f>VLOOKUP(C6228,#REF!, 2,FALSE)</f>
        <v>#REF!</v>
      </c>
      <c r="BM6228" s="191" t="s">
        <v>11368</v>
      </c>
      <c r="BN6228" s="191" t="s">
        <v>1268</v>
      </c>
      <c r="BO6228" s="191" t="s">
        <v>5276</v>
      </c>
      <c r="BU6228" s="191" t="s">
        <v>11368</v>
      </c>
      <c r="BV6228" s="191" t="s">
        <v>1268</v>
      </c>
      <c r="BW6228" s="191" t="s">
        <v>5276</v>
      </c>
    </row>
    <row r="6229" spans="51:75" x14ac:dyDescent="0.3">
      <c r="AY6229" s="251" t="e">
        <f>VLOOKUP(C6229,#REF!, 2,FALSE)</f>
        <v>#REF!</v>
      </c>
      <c r="BM6229" s="191" t="s">
        <v>11369</v>
      </c>
      <c r="BN6229" s="191" t="s">
        <v>732</v>
      </c>
      <c r="BO6229" s="191" t="s">
        <v>11370</v>
      </c>
      <c r="BU6229" s="191" t="s">
        <v>11369</v>
      </c>
      <c r="BV6229" s="191" t="s">
        <v>732</v>
      </c>
      <c r="BW6229" s="191" t="s">
        <v>11370</v>
      </c>
    </row>
    <row r="6230" spans="51:75" x14ac:dyDescent="0.3">
      <c r="AY6230" s="251" t="e">
        <f>VLOOKUP(C6230,#REF!, 2,FALSE)</f>
        <v>#REF!</v>
      </c>
      <c r="BM6230" s="191" t="s">
        <v>11371</v>
      </c>
      <c r="BN6230" s="191" t="s">
        <v>16989</v>
      </c>
      <c r="BO6230" s="191" t="s">
        <v>11372</v>
      </c>
      <c r="BU6230" s="191" t="s">
        <v>11371</v>
      </c>
      <c r="BV6230" s="191" t="s">
        <v>16989</v>
      </c>
      <c r="BW6230" s="191" t="s">
        <v>11372</v>
      </c>
    </row>
    <row r="6231" spans="51:75" x14ac:dyDescent="0.3">
      <c r="AY6231" s="251" t="e">
        <f>VLOOKUP(C6231,#REF!, 2,FALSE)</f>
        <v>#REF!</v>
      </c>
      <c r="BM6231" s="191" t="s">
        <v>11373</v>
      </c>
      <c r="BN6231" s="191" t="s">
        <v>781</v>
      </c>
      <c r="BO6231" s="191" t="s">
        <v>4300</v>
      </c>
      <c r="BU6231" s="191" t="s">
        <v>11373</v>
      </c>
      <c r="BV6231" s="191" t="s">
        <v>781</v>
      </c>
      <c r="BW6231" s="191" t="s">
        <v>4300</v>
      </c>
    </row>
    <row r="6232" spans="51:75" x14ac:dyDescent="0.3">
      <c r="AY6232" s="251" t="e">
        <f>VLOOKUP(C6232,#REF!, 2,FALSE)</f>
        <v>#REF!</v>
      </c>
      <c r="BM6232" s="191" t="s">
        <v>11374</v>
      </c>
      <c r="BN6232" s="191" t="s">
        <v>788</v>
      </c>
      <c r="BO6232" s="191" t="s">
        <v>11376</v>
      </c>
      <c r="BU6232" s="191" t="s">
        <v>11374</v>
      </c>
      <c r="BV6232" s="191" t="s">
        <v>788</v>
      </c>
      <c r="BW6232" s="191" t="s">
        <v>11376</v>
      </c>
    </row>
    <row r="6233" spans="51:75" x14ac:dyDescent="0.3">
      <c r="AY6233" s="251" t="e">
        <f>VLOOKUP(C6233,#REF!, 2,FALSE)</f>
        <v>#REF!</v>
      </c>
      <c r="BM6233" s="191" t="s">
        <v>11377</v>
      </c>
      <c r="BN6233" s="191" t="s">
        <v>772</v>
      </c>
      <c r="BO6233" s="191" t="s">
        <v>11378</v>
      </c>
      <c r="BU6233" s="191" t="s">
        <v>11377</v>
      </c>
      <c r="BV6233" s="191" t="s">
        <v>772</v>
      </c>
      <c r="BW6233" s="191" t="s">
        <v>11378</v>
      </c>
    </row>
    <row r="6234" spans="51:75" x14ac:dyDescent="0.3">
      <c r="AY6234" s="251" t="e">
        <f>VLOOKUP(C6234,#REF!, 2,FALSE)</f>
        <v>#REF!</v>
      </c>
      <c r="BM6234" s="191" t="s">
        <v>2020</v>
      </c>
      <c r="BN6234" s="191" t="s">
        <v>779</v>
      </c>
      <c r="BO6234" s="191" t="s">
        <v>11379</v>
      </c>
      <c r="BU6234" s="191" t="s">
        <v>2020</v>
      </c>
      <c r="BV6234" s="191" t="s">
        <v>779</v>
      </c>
      <c r="BW6234" s="191" t="s">
        <v>11379</v>
      </c>
    </row>
    <row r="6235" spans="51:75" x14ac:dyDescent="0.3">
      <c r="AY6235" s="251" t="e">
        <f>VLOOKUP(C6235,#REF!, 2,FALSE)</f>
        <v>#REF!</v>
      </c>
      <c r="BM6235" s="191" t="s">
        <v>11380</v>
      </c>
      <c r="BN6235" s="191" t="s">
        <v>804</v>
      </c>
      <c r="BO6235" s="191" t="s">
        <v>2984</v>
      </c>
      <c r="BU6235" s="191" t="s">
        <v>11380</v>
      </c>
      <c r="BV6235" s="191" t="s">
        <v>804</v>
      </c>
      <c r="BW6235" s="191" t="s">
        <v>2984</v>
      </c>
    </row>
    <row r="6236" spans="51:75" x14ac:dyDescent="0.3">
      <c r="AY6236" s="251" t="e">
        <f>VLOOKUP(C6236,#REF!, 2,FALSE)</f>
        <v>#REF!</v>
      </c>
      <c r="BM6236" s="191" t="s">
        <v>2021</v>
      </c>
      <c r="BN6236" s="191" t="s">
        <v>779</v>
      </c>
      <c r="BO6236" s="191" t="s">
        <v>8692</v>
      </c>
      <c r="BU6236" s="191" t="s">
        <v>2021</v>
      </c>
      <c r="BV6236" s="191" t="s">
        <v>779</v>
      </c>
      <c r="BW6236" s="191" t="s">
        <v>8692</v>
      </c>
    </row>
    <row r="6237" spans="51:75" x14ac:dyDescent="0.3">
      <c r="AY6237" s="251" t="e">
        <f>VLOOKUP(C6237,#REF!, 2,FALSE)</f>
        <v>#REF!</v>
      </c>
      <c r="BM6237" s="191" t="s">
        <v>390</v>
      </c>
      <c r="BN6237" s="191" t="s">
        <v>1692</v>
      </c>
      <c r="BO6237" s="191" t="s">
        <v>1794</v>
      </c>
      <c r="BU6237" s="191" t="s">
        <v>390</v>
      </c>
      <c r="BV6237" s="191" t="s">
        <v>1692</v>
      </c>
      <c r="BW6237" s="191" t="s">
        <v>1794</v>
      </c>
    </row>
    <row r="6238" spans="51:75" x14ac:dyDescent="0.3">
      <c r="AY6238" s="251" t="e">
        <f>VLOOKUP(C6238,#REF!, 2,FALSE)</f>
        <v>#REF!</v>
      </c>
      <c r="BM6238" s="191" t="s">
        <v>2022</v>
      </c>
      <c r="BN6238" s="191" t="s">
        <v>927</v>
      </c>
      <c r="BO6238" s="191" t="s">
        <v>4811</v>
      </c>
      <c r="BU6238" s="191" t="s">
        <v>2022</v>
      </c>
      <c r="BV6238" s="191" t="s">
        <v>927</v>
      </c>
      <c r="BW6238" s="191" t="s">
        <v>4811</v>
      </c>
    </row>
    <row r="6239" spans="51:75" x14ac:dyDescent="0.3">
      <c r="AY6239" s="251" t="e">
        <f>VLOOKUP(C6239,#REF!, 2,FALSE)</f>
        <v>#REF!</v>
      </c>
      <c r="BM6239" s="191" t="s">
        <v>11381</v>
      </c>
      <c r="BN6239" s="191" t="s">
        <v>1692</v>
      </c>
      <c r="BO6239" s="191" t="s">
        <v>8674</v>
      </c>
      <c r="BU6239" s="191" t="s">
        <v>11381</v>
      </c>
      <c r="BV6239" s="191" t="s">
        <v>1692</v>
      </c>
      <c r="BW6239" s="191" t="s">
        <v>8674</v>
      </c>
    </row>
    <row r="6240" spans="51:75" x14ac:dyDescent="0.3">
      <c r="AY6240" s="251" t="e">
        <f>VLOOKUP(C6240,#REF!, 2,FALSE)</f>
        <v>#REF!</v>
      </c>
      <c r="BM6240" s="191" t="s">
        <v>11382</v>
      </c>
      <c r="BN6240" s="191" t="s">
        <v>626</v>
      </c>
      <c r="BO6240" s="191" t="s">
        <v>11383</v>
      </c>
      <c r="BU6240" s="191" t="s">
        <v>11382</v>
      </c>
      <c r="BV6240" s="191" t="s">
        <v>626</v>
      </c>
      <c r="BW6240" s="191" t="s">
        <v>11383</v>
      </c>
    </row>
    <row r="6241" spans="51:75" x14ac:dyDescent="0.3">
      <c r="AY6241" s="251" t="e">
        <f>VLOOKUP(C6241,#REF!, 2,FALSE)</f>
        <v>#REF!</v>
      </c>
      <c r="BM6241" s="191" t="s">
        <v>11385</v>
      </c>
      <c r="BN6241" s="191" t="s">
        <v>1140</v>
      </c>
      <c r="BO6241" s="191" t="s">
        <v>5369</v>
      </c>
      <c r="BU6241" s="191" t="s">
        <v>11385</v>
      </c>
      <c r="BV6241" s="191" t="s">
        <v>1140</v>
      </c>
      <c r="BW6241" s="191" t="s">
        <v>5369</v>
      </c>
    </row>
    <row r="6242" spans="51:75" x14ac:dyDescent="0.3">
      <c r="AY6242" s="251" t="e">
        <f>VLOOKUP(C6242,#REF!, 2,FALSE)</f>
        <v>#REF!</v>
      </c>
      <c r="BM6242" s="191" t="s">
        <v>11386</v>
      </c>
      <c r="BN6242" s="191" t="s">
        <v>617</v>
      </c>
      <c r="BO6242" s="191" t="s">
        <v>2984</v>
      </c>
      <c r="BU6242" s="191" t="s">
        <v>11386</v>
      </c>
      <c r="BV6242" s="191" t="s">
        <v>617</v>
      </c>
      <c r="BW6242" s="191" t="s">
        <v>2984</v>
      </c>
    </row>
    <row r="6243" spans="51:75" x14ac:dyDescent="0.3">
      <c r="AY6243" s="251" t="e">
        <f>VLOOKUP(C6243,#REF!, 2,FALSE)</f>
        <v>#REF!</v>
      </c>
      <c r="BM6243" s="191" t="s">
        <v>11387</v>
      </c>
      <c r="BN6243" s="191" t="s">
        <v>3203</v>
      </c>
      <c r="BO6243" s="191" t="s">
        <v>1336</v>
      </c>
      <c r="BU6243" s="191" t="s">
        <v>11387</v>
      </c>
      <c r="BV6243" s="191" t="s">
        <v>3203</v>
      </c>
      <c r="BW6243" s="191" t="s">
        <v>1336</v>
      </c>
    </row>
    <row r="6244" spans="51:75" x14ac:dyDescent="0.3">
      <c r="AY6244" s="251" t="e">
        <f>VLOOKUP(C6244,#REF!, 2,FALSE)</f>
        <v>#REF!</v>
      </c>
      <c r="BM6244" s="191" t="s">
        <v>11388</v>
      </c>
      <c r="BN6244" s="191" t="s">
        <v>1343</v>
      </c>
      <c r="BO6244" s="191" t="s">
        <v>9107</v>
      </c>
      <c r="BU6244" s="191" t="s">
        <v>11388</v>
      </c>
      <c r="BV6244" s="191" t="s">
        <v>1343</v>
      </c>
      <c r="BW6244" s="191" t="s">
        <v>9107</v>
      </c>
    </row>
    <row r="6245" spans="51:75" x14ac:dyDescent="0.3">
      <c r="AY6245" s="251" t="e">
        <f>VLOOKUP(C6245,#REF!, 2,FALSE)</f>
        <v>#REF!</v>
      </c>
      <c r="BM6245" s="191" t="s">
        <v>11389</v>
      </c>
      <c r="BN6245" s="191" t="s">
        <v>3253</v>
      </c>
      <c r="BO6245" s="191" t="s">
        <v>11390</v>
      </c>
      <c r="BU6245" s="191" t="s">
        <v>11389</v>
      </c>
      <c r="BV6245" s="191" t="s">
        <v>3253</v>
      </c>
      <c r="BW6245" s="191" t="s">
        <v>11390</v>
      </c>
    </row>
    <row r="6246" spans="51:75" x14ac:dyDescent="0.3">
      <c r="AY6246" s="251" t="e">
        <f>VLOOKUP(C6246,#REF!, 2,FALSE)</f>
        <v>#REF!</v>
      </c>
      <c r="BM6246" s="191" t="s">
        <v>11391</v>
      </c>
      <c r="BN6246" s="191" t="s">
        <v>626</v>
      </c>
      <c r="BO6246" s="191" t="s">
        <v>11133</v>
      </c>
      <c r="BU6246" s="191" t="s">
        <v>11391</v>
      </c>
      <c r="BV6246" s="191" t="s">
        <v>626</v>
      </c>
      <c r="BW6246" s="191" t="s">
        <v>11133</v>
      </c>
    </row>
    <row r="6247" spans="51:75" x14ac:dyDescent="0.3">
      <c r="AY6247" s="251" t="e">
        <f>VLOOKUP(C6247,#REF!, 2,FALSE)</f>
        <v>#REF!</v>
      </c>
      <c r="BM6247" s="191" t="s">
        <v>11392</v>
      </c>
      <c r="BN6247" s="191" t="s">
        <v>3006</v>
      </c>
      <c r="BO6247" s="191" t="s">
        <v>11133</v>
      </c>
      <c r="BU6247" s="191" t="s">
        <v>11392</v>
      </c>
      <c r="BV6247" s="191" t="s">
        <v>3006</v>
      </c>
      <c r="BW6247" s="191" t="s">
        <v>11133</v>
      </c>
    </row>
    <row r="6248" spans="51:75" x14ac:dyDescent="0.3">
      <c r="AY6248" s="251" t="e">
        <f>VLOOKUP(C6248,#REF!, 2,FALSE)</f>
        <v>#REF!</v>
      </c>
      <c r="BM6248" s="191" t="s">
        <v>11393</v>
      </c>
      <c r="BN6248" s="191" t="s">
        <v>3006</v>
      </c>
      <c r="BO6248" s="191" t="s">
        <v>6127</v>
      </c>
      <c r="BU6248" s="191" t="s">
        <v>11393</v>
      </c>
      <c r="BV6248" s="191" t="s">
        <v>3006</v>
      </c>
      <c r="BW6248" s="191" t="s">
        <v>6127</v>
      </c>
    </row>
    <row r="6249" spans="51:75" x14ac:dyDescent="0.3">
      <c r="AY6249" s="251" t="e">
        <f>VLOOKUP(C6249,#REF!, 2,FALSE)</f>
        <v>#REF!</v>
      </c>
      <c r="BM6249" s="191" t="s">
        <v>11394</v>
      </c>
      <c r="BN6249" s="191" t="s">
        <v>1270</v>
      </c>
      <c r="BO6249" s="191" t="s">
        <v>10175</v>
      </c>
      <c r="BU6249" s="191" t="s">
        <v>11394</v>
      </c>
      <c r="BV6249" s="191" t="s">
        <v>1270</v>
      </c>
      <c r="BW6249" s="191" t="s">
        <v>10175</v>
      </c>
    </row>
    <row r="6250" spans="51:75" x14ac:dyDescent="0.3">
      <c r="AY6250" s="251" t="e">
        <f>VLOOKUP(C6250,#REF!, 2,FALSE)</f>
        <v>#REF!</v>
      </c>
      <c r="BM6250" s="191" t="s">
        <v>11395</v>
      </c>
      <c r="BN6250" s="191" t="s">
        <v>1014</v>
      </c>
      <c r="BO6250" s="191" t="s">
        <v>2984</v>
      </c>
      <c r="BU6250" s="191" t="s">
        <v>11395</v>
      </c>
      <c r="BV6250" s="191" t="s">
        <v>1014</v>
      </c>
      <c r="BW6250" s="191" t="s">
        <v>2984</v>
      </c>
    </row>
    <row r="6251" spans="51:75" x14ac:dyDescent="0.3">
      <c r="AY6251" s="251" t="e">
        <f>VLOOKUP(C6251,#REF!, 2,FALSE)</f>
        <v>#REF!</v>
      </c>
      <c r="BM6251" s="191" t="s">
        <v>11396</v>
      </c>
      <c r="BN6251" s="191" t="s">
        <v>664</v>
      </c>
      <c r="BO6251" s="191" t="s">
        <v>2984</v>
      </c>
      <c r="BU6251" s="191" t="s">
        <v>11396</v>
      </c>
      <c r="BV6251" s="191" t="s">
        <v>664</v>
      </c>
      <c r="BW6251" s="191" t="s">
        <v>2984</v>
      </c>
    </row>
    <row r="6252" spans="51:75" x14ac:dyDescent="0.3">
      <c r="AY6252" s="251" t="e">
        <f>VLOOKUP(C6252,#REF!, 2,FALSE)</f>
        <v>#REF!</v>
      </c>
      <c r="BM6252" s="191" t="s">
        <v>11398</v>
      </c>
      <c r="BN6252" s="191" t="s">
        <v>620</v>
      </c>
      <c r="BO6252" s="191" t="s">
        <v>1007</v>
      </c>
      <c r="BU6252" s="191" t="s">
        <v>11398</v>
      </c>
      <c r="BV6252" s="191" t="s">
        <v>620</v>
      </c>
      <c r="BW6252" s="191" t="s">
        <v>1007</v>
      </c>
    </row>
    <row r="6253" spans="51:75" x14ac:dyDescent="0.3">
      <c r="AY6253" s="251" t="e">
        <f>VLOOKUP(C6253,#REF!, 2,FALSE)</f>
        <v>#REF!</v>
      </c>
      <c r="BM6253" s="191" t="s">
        <v>11399</v>
      </c>
      <c r="BN6253" s="191" t="s">
        <v>614</v>
      </c>
      <c r="BO6253" s="191" t="s">
        <v>2984</v>
      </c>
      <c r="BU6253" s="191" t="s">
        <v>11399</v>
      </c>
      <c r="BV6253" s="191" t="s">
        <v>614</v>
      </c>
      <c r="BW6253" s="191" t="s">
        <v>2984</v>
      </c>
    </row>
    <row r="6254" spans="51:75" x14ac:dyDescent="0.3">
      <c r="AY6254" s="251" t="e">
        <f>VLOOKUP(C6254,#REF!, 2,FALSE)</f>
        <v>#REF!</v>
      </c>
      <c r="BM6254" s="191" t="s">
        <v>11400</v>
      </c>
      <c r="BN6254" s="191" t="s">
        <v>924</v>
      </c>
      <c r="BO6254" s="191" t="s">
        <v>11401</v>
      </c>
      <c r="BU6254" s="191" t="s">
        <v>11400</v>
      </c>
      <c r="BV6254" s="191" t="s">
        <v>924</v>
      </c>
      <c r="BW6254" s="191" t="s">
        <v>11401</v>
      </c>
    </row>
    <row r="6255" spans="51:75" x14ac:dyDescent="0.3">
      <c r="AY6255" s="251" t="e">
        <f>VLOOKUP(C6255,#REF!, 2,FALSE)</f>
        <v>#REF!</v>
      </c>
      <c r="BM6255" s="191" t="s">
        <v>11402</v>
      </c>
      <c r="BN6255" s="191" t="s">
        <v>16989</v>
      </c>
      <c r="BO6255" s="191" t="s">
        <v>11321</v>
      </c>
      <c r="BU6255" s="191" t="s">
        <v>11402</v>
      </c>
      <c r="BV6255" s="191" t="s">
        <v>16989</v>
      </c>
      <c r="BW6255" s="191" t="s">
        <v>11321</v>
      </c>
    </row>
    <row r="6256" spans="51:75" x14ac:dyDescent="0.3">
      <c r="AY6256" s="251" t="e">
        <f>VLOOKUP(C6256,#REF!, 2,FALSE)</f>
        <v>#REF!</v>
      </c>
      <c r="BM6256" s="191" t="s">
        <v>11403</v>
      </c>
      <c r="BN6256" s="191" t="s">
        <v>637</v>
      </c>
      <c r="BO6256" s="191" t="s">
        <v>2118</v>
      </c>
      <c r="BU6256" s="191" t="s">
        <v>11403</v>
      </c>
      <c r="BV6256" s="191" t="s">
        <v>637</v>
      </c>
      <c r="BW6256" s="191" t="s">
        <v>2118</v>
      </c>
    </row>
    <row r="6257" spans="51:75" x14ac:dyDescent="0.3">
      <c r="AY6257" s="251" t="e">
        <f>VLOOKUP(C6257,#REF!, 2,FALSE)</f>
        <v>#REF!</v>
      </c>
      <c r="BM6257" s="191" t="s">
        <v>11404</v>
      </c>
      <c r="BN6257" s="191" t="s">
        <v>842</v>
      </c>
      <c r="BO6257" s="191" t="s">
        <v>11321</v>
      </c>
      <c r="BU6257" s="191" t="s">
        <v>11404</v>
      </c>
      <c r="BV6257" s="191" t="s">
        <v>842</v>
      </c>
      <c r="BW6257" s="191" t="s">
        <v>11321</v>
      </c>
    </row>
    <row r="6258" spans="51:75" x14ac:dyDescent="0.3">
      <c r="AY6258" s="251" t="e">
        <f>VLOOKUP(C6258,#REF!, 2,FALSE)</f>
        <v>#REF!</v>
      </c>
      <c r="BM6258" s="191" t="s">
        <v>11405</v>
      </c>
      <c r="BN6258" s="191" t="s">
        <v>3088</v>
      </c>
      <c r="BO6258" s="191" t="s">
        <v>7140</v>
      </c>
      <c r="BU6258" s="191" t="s">
        <v>11405</v>
      </c>
      <c r="BV6258" s="191" t="s">
        <v>3088</v>
      </c>
      <c r="BW6258" s="191" t="s">
        <v>7140</v>
      </c>
    </row>
    <row r="6259" spans="51:75" x14ac:dyDescent="0.3">
      <c r="AY6259" s="251" t="e">
        <f>VLOOKUP(C6259,#REF!, 2,FALSE)</f>
        <v>#REF!</v>
      </c>
      <c r="BM6259" s="191" t="s">
        <v>11406</v>
      </c>
      <c r="BN6259" s="191" t="s">
        <v>659</v>
      </c>
      <c r="BO6259" s="191" t="s">
        <v>5958</v>
      </c>
      <c r="BU6259" s="191" t="s">
        <v>11406</v>
      </c>
      <c r="BV6259" s="191" t="s">
        <v>659</v>
      </c>
      <c r="BW6259" s="191" t="s">
        <v>5958</v>
      </c>
    </row>
    <row r="6260" spans="51:75" x14ac:dyDescent="0.3">
      <c r="AY6260" s="251" t="e">
        <f>VLOOKUP(C6260,#REF!, 2,FALSE)</f>
        <v>#REF!</v>
      </c>
      <c r="BM6260" s="191" t="s">
        <v>2023</v>
      </c>
      <c r="BN6260" s="191" t="s">
        <v>659</v>
      </c>
      <c r="BO6260" s="191" t="s">
        <v>11407</v>
      </c>
      <c r="BU6260" s="191" t="s">
        <v>2023</v>
      </c>
      <c r="BV6260" s="191" t="s">
        <v>659</v>
      </c>
      <c r="BW6260" s="191" t="s">
        <v>11407</v>
      </c>
    </row>
    <row r="6261" spans="51:75" x14ac:dyDescent="0.3">
      <c r="AY6261" s="251" t="e">
        <f>VLOOKUP(C6261,#REF!, 2,FALSE)</f>
        <v>#REF!</v>
      </c>
      <c r="BM6261" s="191" t="s">
        <v>2024</v>
      </c>
      <c r="BN6261" s="191" t="s">
        <v>658</v>
      </c>
      <c r="BO6261" s="191" t="s">
        <v>11408</v>
      </c>
      <c r="BU6261" s="191" t="s">
        <v>2024</v>
      </c>
      <c r="BV6261" s="191" t="s">
        <v>658</v>
      </c>
      <c r="BW6261" s="191" t="s">
        <v>11408</v>
      </c>
    </row>
    <row r="6262" spans="51:75" x14ac:dyDescent="0.3">
      <c r="AY6262" s="251" t="e">
        <f>VLOOKUP(C6262,#REF!, 2,FALSE)</f>
        <v>#REF!</v>
      </c>
      <c r="BM6262" s="191" t="s">
        <v>11409</v>
      </c>
      <c r="BN6262" s="191" t="s">
        <v>3003</v>
      </c>
      <c r="BO6262" s="191" t="s">
        <v>11410</v>
      </c>
      <c r="BU6262" s="191" t="s">
        <v>11409</v>
      </c>
      <c r="BV6262" s="191" t="s">
        <v>3003</v>
      </c>
      <c r="BW6262" s="191" t="s">
        <v>11410</v>
      </c>
    </row>
    <row r="6263" spans="51:75" x14ac:dyDescent="0.3">
      <c r="AY6263" s="251" t="e">
        <f>VLOOKUP(C6263,#REF!, 2,FALSE)</f>
        <v>#REF!</v>
      </c>
      <c r="BM6263" s="191" t="s">
        <v>11411</v>
      </c>
      <c r="BN6263" s="191" t="s">
        <v>3003</v>
      </c>
      <c r="BO6263" s="191" t="s">
        <v>11410</v>
      </c>
      <c r="BU6263" s="191" t="s">
        <v>11411</v>
      </c>
      <c r="BV6263" s="191" t="s">
        <v>3003</v>
      </c>
      <c r="BW6263" s="191" t="s">
        <v>11410</v>
      </c>
    </row>
    <row r="6264" spans="51:75" x14ac:dyDescent="0.3">
      <c r="AY6264" s="251" t="e">
        <f>VLOOKUP(C6264,#REF!, 2,FALSE)</f>
        <v>#REF!</v>
      </c>
      <c r="BM6264" s="191" t="s">
        <v>11412</v>
      </c>
      <c r="BN6264" s="191" t="s">
        <v>3003</v>
      </c>
      <c r="BO6264" s="191" t="s">
        <v>11413</v>
      </c>
      <c r="BU6264" s="191" t="s">
        <v>11412</v>
      </c>
      <c r="BV6264" s="191" t="s">
        <v>3003</v>
      </c>
      <c r="BW6264" s="191" t="s">
        <v>11413</v>
      </c>
    </row>
    <row r="6265" spans="51:75" x14ac:dyDescent="0.3">
      <c r="AY6265" s="251" t="e">
        <f>VLOOKUP(C6265,#REF!, 2,FALSE)</f>
        <v>#REF!</v>
      </c>
      <c r="BM6265" s="191" t="s">
        <v>11414</v>
      </c>
      <c r="BN6265" s="191" t="s">
        <v>662</v>
      </c>
      <c r="BO6265" s="191" t="s">
        <v>7449</v>
      </c>
      <c r="BU6265" s="191" t="s">
        <v>11414</v>
      </c>
      <c r="BV6265" s="191" t="s">
        <v>662</v>
      </c>
      <c r="BW6265" s="191" t="s">
        <v>7449</v>
      </c>
    </row>
    <row r="6266" spans="51:75" x14ac:dyDescent="0.3">
      <c r="AY6266" s="251" t="e">
        <f>VLOOKUP(C6266,#REF!, 2,FALSE)</f>
        <v>#REF!</v>
      </c>
      <c r="BM6266" s="191" t="s">
        <v>11415</v>
      </c>
      <c r="BN6266" s="191" t="s">
        <v>927</v>
      </c>
      <c r="BO6266" s="191" t="s">
        <v>857</v>
      </c>
      <c r="BU6266" s="191" t="s">
        <v>11415</v>
      </c>
      <c r="BV6266" s="191" t="s">
        <v>927</v>
      </c>
      <c r="BW6266" s="191" t="s">
        <v>857</v>
      </c>
    </row>
    <row r="6267" spans="51:75" x14ac:dyDescent="0.3">
      <c r="AY6267" s="251" t="e">
        <f>VLOOKUP(C6267,#REF!, 2,FALSE)</f>
        <v>#REF!</v>
      </c>
      <c r="BM6267" s="191" t="s">
        <v>11416</v>
      </c>
      <c r="BN6267" s="191" t="s">
        <v>1140</v>
      </c>
      <c r="BO6267" s="191" t="s">
        <v>2984</v>
      </c>
      <c r="BU6267" s="191" t="s">
        <v>11416</v>
      </c>
      <c r="BV6267" s="191" t="s">
        <v>1140</v>
      </c>
      <c r="BW6267" s="191" t="s">
        <v>2984</v>
      </c>
    </row>
    <row r="6268" spans="51:75" x14ac:dyDescent="0.3">
      <c r="AY6268" s="251" t="e">
        <f>VLOOKUP(C6268,#REF!, 2,FALSE)</f>
        <v>#REF!</v>
      </c>
      <c r="BM6268" s="191" t="s">
        <v>11417</v>
      </c>
      <c r="BN6268" s="191" t="s">
        <v>615</v>
      </c>
      <c r="BO6268" s="191" t="s">
        <v>11418</v>
      </c>
      <c r="BU6268" s="191" t="s">
        <v>11417</v>
      </c>
      <c r="BV6268" s="191" t="s">
        <v>615</v>
      </c>
      <c r="BW6268" s="191" t="s">
        <v>11418</v>
      </c>
    </row>
    <row r="6269" spans="51:75" x14ac:dyDescent="0.3">
      <c r="AY6269" s="251" t="e">
        <f>VLOOKUP(C6269,#REF!, 2,FALSE)</f>
        <v>#REF!</v>
      </c>
      <c r="BM6269" s="191" t="s">
        <v>2025</v>
      </c>
      <c r="BN6269" s="191" t="s">
        <v>704</v>
      </c>
      <c r="BO6269" s="191" t="s">
        <v>11419</v>
      </c>
      <c r="BU6269" s="191" t="s">
        <v>2025</v>
      </c>
      <c r="BV6269" s="191" t="s">
        <v>704</v>
      </c>
      <c r="BW6269" s="191" t="s">
        <v>11419</v>
      </c>
    </row>
    <row r="6270" spans="51:75" x14ac:dyDescent="0.3">
      <c r="AY6270" s="251" t="e">
        <f>VLOOKUP(C6270,#REF!, 2,FALSE)</f>
        <v>#REF!</v>
      </c>
      <c r="BM6270" s="191" t="s">
        <v>2026</v>
      </c>
      <c r="BN6270" s="191" t="s">
        <v>929</v>
      </c>
      <c r="BO6270" s="191" t="s">
        <v>4395</v>
      </c>
      <c r="BU6270" s="191" t="s">
        <v>2026</v>
      </c>
      <c r="BV6270" s="191" t="s">
        <v>929</v>
      </c>
      <c r="BW6270" s="191" t="s">
        <v>4395</v>
      </c>
    </row>
    <row r="6271" spans="51:75" x14ac:dyDescent="0.3">
      <c r="AY6271" s="251" t="e">
        <f>VLOOKUP(C6271,#REF!, 2,FALSE)</f>
        <v>#REF!</v>
      </c>
      <c r="BM6271" s="191" t="s">
        <v>2027</v>
      </c>
      <c r="BN6271" s="191" t="s">
        <v>927</v>
      </c>
      <c r="BO6271" s="191" t="s">
        <v>770</v>
      </c>
      <c r="BU6271" s="191" t="s">
        <v>2027</v>
      </c>
      <c r="BV6271" s="191" t="s">
        <v>927</v>
      </c>
      <c r="BW6271" s="191" t="s">
        <v>770</v>
      </c>
    </row>
    <row r="6272" spans="51:75" x14ac:dyDescent="0.3">
      <c r="AY6272" s="251" t="e">
        <f>VLOOKUP(C6272,#REF!, 2,FALSE)</f>
        <v>#REF!</v>
      </c>
      <c r="BM6272" s="191" t="s">
        <v>2028</v>
      </c>
      <c r="BN6272" s="191" t="s">
        <v>927</v>
      </c>
      <c r="BO6272" s="191" t="s">
        <v>8231</v>
      </c>
      <c r="BU6272" s="191" t="s">
        <v>2028</v>
      </c>
      <c r="BV6272" s="191" t="s">
        <v>927</v>
      </c>
      <c r="BW6272" s="191" t="s">
        <v>8231</v>
      </c>
    </row>
    <row r="6273" spans="51:75" x14ac:dyDescent="0.3">
      <c r="AY6273" s="251" t="e">
        <f>VLOOKUP(C6273,#REF!, 2,FALSE)</f>
        <v>#REF!</v>
      </c>
      <c r="BM6273" s="191" t="s">
        <v>429</v>
      </c>
      <c r="BN6273" s="191" t="s">
        <v>924</v>
      </c>
      <c r="BO6273" s="191" t="s">
        <v>5371</v>
      </c>
      <c r="BU6273" s="191" t="s">
        <v>429</v>
      </c>
      <c r="BV6273" s="191" t="s">
        <v>924</v>
      </c>
      <c r="BW6273" s="191" t="s">
        <v>5371</v>
      </c>
    </row>
    <row r="6274" spans="51:75" x14ac:dyDescent="0.3">
      <c r="AY6274" s="251" t="e">
        <f>VLOOKUP(C6274,#REF!, 2,FALSE)</f>
        <v>#REF!</v>
      </c>
      <c r="BM6274" s="191" t="s">
        <v>447</v>
      </c>
      <c r="BN6274" s="191" t="s">
        <v>924</v>
      </c>
      <c r="BO6274" s="191" t="s">
        <v>4938</v>
      </c>
      <c r="BU6274" s="191" t="s">
        <v>447</v>
      </c>
      <c r="BV6274" s="191" t="s">
        <v>924</v>
      </c>
      <c r="BW6274" s="191" t="s">
        <v>4938</v>
      </c>
    </row>
    <row r="6275" spans="51:75" x14ac:dyDescent="0.3">
      <c r="AY6275" s="251" t="e">
        <f>VLOOKUP(C6275,#REF!, 2,FALSE)</f>
        <v>#REF!</v>
      </c>
      <c r="BM6275" s="191" t="s">
        <v>2029</v>
      </c>
      <c r="BN6275" s="191" t="s">
        <v>784</v>
      </c>
      <c r="BO6275" s="191" t="s">
        <v>11420</v>
      </c>
      <c r="BU6275" s="191" t="s">
        <v>2029</v>
      </c>
      <c r="BV6275" s="191" t="s">
        <v>784</v>
      </c>
      <c r="BW6275" s="191" t="s">
        <v>11420</v>
      </c>
    </row>
    <row r="6276" spans="51:75" x14ac:dyDescent="0.3">
      <c r="AY6276" s="251" t="e">
        <f>VLOOKUP(C6276,#REF!, 2,FALSE)</f>
        <v>#REF!</v>
      </c>
      <c r="BM6276" s="191" t="s">
        <v>2030</v>
      </c>
      <c r="BN6276" s="191" t="s">
        <v>622</v>
      </c>
      <c r="BO6276" s="191" t="s">
        <v>2059</v>
      </c>
      <c r="BU6276" s="191" t="s">
        <v>2030</v>
      </c>
      <c r="BV6276" s="191" t="s">
        <v>622</v>
      </c>
      <c r="BW6276" s="191" t="s">
        <v>2059</v>
      </c>
    </row>
    <row r="6277" spans="51:75" x14ac:dyDescent="0.3">
      <c r="AY6277" s="251" t="e">
        <f>VLOOKUP(C6277,#REF!, 2,FALSE)</f>
        <v>#REF!</v>
      </c>
      <c r="BM6277" s="191" t="s">
        <v>11421</v>
      </c>
      <c r="BN6277" s="191" t="s">
        <v>668</v>
      </c>
      <c r="BO6277" s="191" t="s">
        <v>8006</v>
      </c>
      <c r="BU6277" s="191" t="s">
        <v>11421</v>
      </c>
      <c r="BV6277" s="191" t="s">
        <v>668</v>
      </c>
      <c r="BW6277" s="191" t="s">
        <v>8006</v>
      </c>
    </row>
    <row r="6278" spans="51:75" x14ac:dyDescent="0.3">
      <c r="AY6278" s="251" t="e">
        <f>VLOOKUP(C6278,#REF!, 2,FALSE)</f>
        <v>#REF!</v>
      </c>
      <c r="BM6278" s="191" t="s">
        <v>11422</v>
      </c>
      <c r="BN6278" s="191" t="s">
        <v>704</v>
      </c>
      <c r="BO6278" s="191" t="s">
        <v>2060</v>
      </c>
      <c r="BU6278" s="191" t="s">
        <v>11422</v>
      </c>
      <c r="BV6278" s="191" t="s">
        <v>704</v>
      </c>
      <c r="BW6278" s="191" t="s">
        <v>2060</v>
      </c>
    </row>
    <row r="6279" spans="51:75" x14ac:dyDescent="0.3">
      <c r="AY6279" s="251" t="e">
        <f>VLOOKUP(C6279,#REF!, 2,FALSE)</f>
        <v>#REF!</v>
      </c>
      <c r="BM6279" s="191" t="s">
        <v>11423</v>
      </c>
      <c r="BN6279" s="191" t="s">
        <v>3006</v>
      </c>
      <c r="BO6279" s="191" t="s">
        <v>2984</v>
      </c>
      <c r="BU6279" s="191" t="s">
        <v>11423</v>
      </c>
      <c r="BV6279" s="191" t="s">
        <v>3006</v>
      </c>
      <c r="BW6279" s="191" t="s">
        <v>2984</v>
      </c>
    </row>
    <row r="6280" spans="51:75" x14ac:dyDescent="0.3">
      <c r="AY6280" s="251" t="e">
        <f>VLOOKUP(C6280,#REF!, 2,FALSE)</f>
        <v>#REF!</v>
      </c>
      <c r="BM6280" s="191" t="s">
        <v>11424</v>
      </c>
      <c r="BN6280" s="191" t="s">
        <v>3003</v>
      </c>
      <c r="BO6280" s="191" t="s">
        <v>1911</v>
      </c>
      <c r="BU6280" s="191" t="s">
        <v>11424</v>
      </c>
      <c r="BV6280" s="191" t="s">
        <v>3003</v>
      </c>
      <c r="BW6280" s="191" t="s">
        <v>1911</v>
      </c>
    </row>
    <row r="6281" spans="51:75" x14ac:dyDescent="0.3">
      <c r="AY6281" s="251" t="e">
        <f>VLOOKUP(C6281,#REF!, 2,FALSE)</f>
        <v>#REF!</v>
      </c>
      <c r="BM6281" s="191" t="s">
        <v>11425</v>
      </c>
      <c r="BN6281" s="191" t="s">
        <v>658</v>
      </c>
      <c r="BO6281" s="191" t="s">
        <v>11426</v>
      </c>
      <c r="BU6281" s="191" t="s">
        <v>11425</v>
      </c>
      <c r="BV6281" s="191" t="s">
        <v>658</v>
      </c>
      <c r="BW6281" s="191" t="s">
        <v>11426</v>
      </c>
    </row>
    <row r="6282" spans="51:75" x14ac:dyDescent="0.3">
      <c r="AY6282" s="251" t="e">
        <f>VLOOKUP(C6282,#REF!, 2,FALSE)</f>
        <v>#REF!</v>
      </c>
      <c r="BM6282" s="191" t="s">
        <v>2031</v>
      </c>
      <c r="BN6282" s="191" t="s">
        <v>668</v>
      </c>
      <c r="BO6282" s="191" t="s">
        <v>1374</v>
      </c>
      <c r="BU6282" s="191" t="s">
        <v>2031</v>
      </c>
      <c r="BV6282" s="191" t="s">
        <v>668</v>
      </c>
      <c r="BW6282" s="191" t="s">
        <v>1374</v>
      </c>
    </row>
    <row r="6283" spans="51:75" x14ac:dyDescent="0.3">
      <c r="AY6283" s="251" t="e">
        <f>VLOOKUP(C6283,#REF!, 2,FALSE)</f>
        <v>#REF!</v>
      </c>
      <c r="BM6283" s="191" t="s">
        <v>11427</v>
      </c>
      <c r="BN6283" s="191" t="s">
        <v>3088</v>
      </c>
      <c r="BO6283" s="191" t="s">
        <v>2984</v>
      </c>
      <c r="BU6283" s="191" t="s">
        <v>11427</v>
      </c>
      <c r="BV6283" s="191" t="s">
        <v>3088</v>
      </c>
      <c r="BW6283" s="191" t="s">
        <v>2984</v>
      </c>
    </row>
    <row r="6284" spans="51:75" x14ac:dyDescent="0.3">
      <c r="AY6284" s="251" t="e">
        <f>VLOOKUP(C6284,#REF!, 2,FALSE)</f>
        <v>#REF!</v>
      </c>
      <c r="BM6284" s="191" t="s">
        <v>11428</v>
      </c>
      <c r="BN6284" s="191" t="s">
        <v>3084</v>
      </c>
      <c r="BO6284" s="191" t="s">
        <v>2984</v>
      </c>
      <c r="BU6284" s="191" t="s">
        <v>11428</v>
      </c>
      <c r="BV6284" s="191" t="s">
        <v>3084</v>
      </c>
      <c r="BW6284" s="191" t="s">
        <v>2984</v>
      </c>
    </row>
    <row r="6285" spans="51:75" x14ac:dyDescent="0.3">
      <c r="AY6285" s="251" t="e">
        <f>VLOOKUP(C6285,#REF!, 2,FALSE)</f>
        <v>#REF!</v>
      </c>
      <c r="BM6285" s="191" t="s">
        <v>11429</v>
      </c>
      <c r="BN6285" s="191" t="s">
        <v>624</v>
      </c>
      <c r="BO6285" s="191" t="s">
        <v>11430</v>
      </c>
      <c r="BU6285" s="191" t="s">
        <v>11429</v>
      </c>
      <c r="BV6285" s="191" t="s">
        <v>624</v>
      </c>
      <c r="BW6285" s="191" t="s">
        <v>11430</v>
      </c>
    </row>
    <row r="6286" spans="51:75" x14ac:dyDescent="0.3">
      <c r="AY6286" s="251" t="e">
        <f>VLOOKUP(C6286,#REF!, 2,FALSE)</f>
        <v>#REF!</v>
      </c>
      <c r="BM6286" s="191" t="s">
        <v>11431</v>
      </c>
      <c r="BN6286" s="191" t="s">
        <v>658</v>
      </c>
      <c r="BO6286" s="191" t="s">
        <v>917</v>
      </c>
      <c r="BU6286" s="191" t="s">
        <v>11431</v>
      </c>
      <c r="BV6286" s="191" t="s">
        <v>658</v>
      </c>
      <c r="BW6286" s="191" t="s">
        <v>917</v>
      </c>
    </row>
    <row r="6287" spans="51:75" x14ac:dyDescent="0.3">
      <c r="AY6287" s="251" t="e">
        <f>VLOOKUP(C6287,#REF!, 2,FALSE)</f>
        <v>#REF!</v>
      </c>
      <c r="BM6287" s="191" t="s">
        <v>11432</v>
      </c>
      <c r="BN6287" s="191" t="s">
        <v>670</v>
      </c>
      <c r="BO6287" s="191" t="s">
        <v>2695</v>
      </c>
      <c r="BU6287" s="191" t="s">
        <v>11432</v>
      </c>
      <c r="BV6287" s="191" t="s">
        <v>670</v>
      </c>
      <c r="BW6287" s="191" t="s">
        <v>2695</v>
      </c>
    </row>
    <row r="6288" spans="51:75" x14ac:dyDescent="0.3">
      <c r="AY6288" s="251" t="e">
        <f>VLOOKUP(C6288,#REF!, 2,FALSE)</f>
        <v>#REF!</v>
      </c>
      <c r="BM6288" s="191" t="s">
        <v>391</v>
      </c>
      <c r="BN6288" s="191" t="s">
        <v>3006</v>
      </c>
      <c r="BO6288" s="191" t="s">
        <v>11433</v>
      </c>
      <c r="BU6288" s="191" t="s">
        <v>391</v>
      </c>
      <c r="BV6288" s="191" t="s">
        <v>3006</v>
      </c>
      <c r="BW6288" s="191" t="s">
        <v>11433</v>
      </c>
    </row>
    <row r="6289" spans="51:75" x14ac:dyDescent="0.3">
      <c r="AY6289" s="251" t="e">
        <f>VLOOKUP(C6289,#REF!, 2,FALSE)</f>
        <v>#REF!</v>
      </c>
      <c r="BM6289" s="191" t="s">
        <v>11434</v>
      </c>
      <c r="BN6289" s="191" t="s">
        <v>3253</v>
      </c>
      <c r="BO6289" s="191" t="s">
        <v>2984</v>
      </c>
      <c r="BU6289" s="191" t="s">
        <v>11434</v>
      </c>
      <c r="BV6289" s="191" t="s">
        <v>3253</v>
      </c>
      <c r="BW6289" s="191" t="s">
        <v>2984</v>
      </c>
    </row>
    <row r="6290" spans="51:75" x14ac:dyDescent="0.3">
      <c r="AY6290" s="251" t="e">
        <f>VLOOKUP(C6290,#REF!, 2,FALSE)</f>
        <v>#REF!</v>
      </c>
      <c r="BM6290" s="191" t="s">
        <v>11435</v>
      </c>
      <c r="BN6290" s="191" t="s">
        <v>617</v>
      </c>
      <c r="BO6290" s="191" t="s">
        <v>7162</v>
      </c>
      <c r="BU6290" s="191" t="s">
        <v>11435</v>
      </c>
      <c r="BV6290" s="191" t="s">
        <v>617</v>
      </c>
      <c r="BW6290" s="191" t="s">
        <v>7162</v>
      </c>
    </row>
    <row r="6291" spans="51:75" x14ac:dyDescent="0.3">
      <c r="AY6291" s="251" t="e">
        <f>VLOOKUP(C6291,#REF!, 2,FALSE)</f>
        <v>#REF!</v>
      </c>
      <c r="BM6291" s="191" t="s">
        <v>11436</v>
      </c>
      <c r="BN6291" s="191" t="s">
        <v>842</v>
      </c>
      <c r="BO6291" s="191" t="s">
        <v>11289</v>
      </c>
      <c r="BU6291" s="191" t="s">
        <v>11436</v>
      </c>
      <c r="BV6291" s="191" t="s">
        <v>842</v>
      </c>
      <c r="BW6291" s="191" t="s">
        <v>11289</v>
      </c>
    </row>
    <row r="6292" spans="51:75" x14ac:dyDescent="0.3">
      <c r="AY6292" s="251" t="e">
        <f>VLOOKUP(C6292,#REF!, 2,FALSE)</f>
        <v>#REF!</v>
      </c>
      <c r="BM6292" s="191" t="s">
        <v>11437</v>
      </c>
      <c r="BN6292" s="191" t="s">
        <v>842</v>
      </c>
      <c r="BO6292" s="191" t="s">
        <v>2984</v>
      </c>
      <c r="BU6292" s="191" t="s">
        <v>11437</v>
      </c>
      <c r="BV6292" s="191" t="s">
        <v>842</v>
      </c>
      <c r="BW6292" s="191" t="s">
        <v>2984</v>
      </c>
    </row>
    <row r="6293" spans="51:75" x14ac:dyDescent="0.3">
      <c r="AY6293" s="251" t="e">
        <f>VLOOKUP(C6293,#REF!, 2,FALSE)</f>
        <v>#REF!</v>
      </c>
      <c r="BM6293" s="191" t="s">
        <v>11438</v>
      </c>
      <c r="BN6293" s="191" t="s">
        <v>627</v>
      </c>
      <c r="BO6293" s="191" t="s">
        <v>2984</v>
      </c>
      <c r="BU6293" s="191" t="s">
        <v>11438</v>
      </c>
      <c r="BV6293" s="191" t="s">
        <v>627</v>
      </c>
      <c r="BW6293" s="191" t="s">
        <v>2984</v>
      </c>
    </row>
    <row r="6294" spans="51:75" x14ac:dyDescent="0.3">
      <c r="AY6294" s="251" t="e">
        <f>VLOOKUP(C6294,#REF!, 2,FALSE)</f>
        <v>#REF!</v>
      </c>
      <c r="BM6294" s="191" t="s">
        <v>11439</v>
      </c>
      <c r="BN6294" s="191" t="s">
        <v>3046</v>
      </c>
      <c r="BO6294" s="191" t="s">
        <v>6460</v>
      </c>
      <c r="BU6294" s="191" t="s">
        <v>11439</v>
      </c>
      <c r="BV6294" s="191" t="s">
        <v>3046</v>
      </c>
      <c r="BW6294" s="191" t="s">
        <v>6460</v>
      </c>
    </row>
    <row r="6295" spans="51:75" x14ac:dyDescent="0.3">
      <c r="AY6295" s="251" t="e">
        <f>VLOOKUP(C6295,#REF!, 2,FALSE)</f>
        <v>#REF!</v>
      </c>
      <c r="BM6295" s="191" t="s">
        <v>11440</v>
      </c>
      <c r="BN6295" s="191" t="s">
        <v>622</v>
      </c>
      <c r="BO6295" s="191" t="s">
        <v>2984</v>
      </c>
      <c r="BU6295" s="191" t="s">
        <v>11440</v>
      </c>
      <c r="BV6295" s="191" t="s">
        <v>622</v>
      </c>
      <c r="BW6295" s="191" t="s">
        <v>2984</v>
      </c>
    </row>
    <row r="6296" spans="51:75" x14ac:dyDescent="0.3">
      <c r="AY6296" s="251" t="e">
        <f>VLOOKUP(C6296,#REF!, 2,FALSE)</f>
        <v>#REF!</v>
      </c>
      <c r="BM6296" s="191" t="s">
        <v>11441</v>
      </c>
      <c r="BN6296" s="191" t="s">
        <v>2980</v>
      </c>
      <c r="BO6296" s="191" t="s">
        <v>11442</v>
      </c>
      <c r="BU6296" s="191" t="s">
        <v>11441</v>
      </c>
      <c r="BV6296" s="191" t="s">
        <v>2980</v>
      </c>
      <c r="BW6296" s="191" t="s">
        <v>11442</v>
      </c>
    </row>
    <row r="6297" spans="51:75" x14ac:dyDescent="0.3">
      <c r="AY6297" s="251" t="e">
        <f>VLOOKUP(C6297,#REF!, 2,FALSE)</f>
        <v>#REF!</v>
      </c>
      <c r="BM6297" s="191" t="s">
        <v>11443</v>
      </c>
      <c r="BN6297" s="191" t="s">
        <v>772</v>
      </c>
      <c r="BO6297" s="191" t="s">
        <v>11444</v>
      </c>
      <c r="BU6297" s="191" t="s">
        <v>11443</v>
      </c>
      <c r="BV6297" s="191" t="s">
        <v>772</v>
      </c>
      <c r="BW6297" s="191" t="s">
        <v>11444</v>
      </c>
    </row>
    <row r="6298" spans="51:75" x14ac:dyDescent="0.3">
      <c r="AY6298" s="251" t="e">
        <f>VLOOKUP(C6298,#REF!, 2,FALSE)</f>
        <v>#REF!</v>
      </c>
      <c r="BM6298" s="191" t="s">
        <v>11445</v>
      </c>
      <c r="BN6298" s="191" t="s">
        <v>776</v>
      </c>
      <c r="BO6298" s="191" t="s">
        <v>11446</v>
      </c>
      <c r="BU6298" s="191" t="s">
        <v>11445</v>
      </c>
      <c r="BV6298" s="191" t="s">
        <v>776</v>
      </c>
      <c r="BW6298" s="191" t="s">
        <v>11446</v>
      </c>
    </row>
    <row r="6299" spans="51:75" x14ac:dyDescent="0.3">
      <c r="AY6299" s="251" t="e">
        <f>VLOOKUP(C6299,#REF!, 2,FALSE)</f>
        <v>#REF!</v>
      </c>
      <c r="BM6299" s="191" t="s">
        <v>11447</v>
      </c>
      <c r="BN6299" s="191" t="s">
        <v>853</v>
      </c>
      <c r="BO6299" s="191" t="s">
        <v>1266</v>
      </c>
      <c r="BU6299" s="191" t="s">
        <v>11447</v>
      </c>
      <c r="BV6299" s="191" t="s">
        <v>853</v>
      </c>
      <c r="BW6299" s="191" t="s">
        <v>1266</v>
      </c>
    </row>
    <row r="6300" spans="51:75" x14ac:dyDescent="0.3">
      <c r="AY6300" s="251" t="e">
        <f>VLOOKUP(C6300,#REF!, 2,FALSE)</f>
        <v>#REF!</v>
      </c>
      <c r="BM6300" s="191" t="s">
        <v>2032</v>
      </c>
      <c r="BN6300" s="191" t="s">
        <v>1140</v>
      </c>
      <c r="BO6300" s="191" t="s">
        <v>9780</v>
      </c>
      <c r="BU6300" s="191" t="s">
        <v>2032</v>
      </c>
      <c r="BV6300" s="191" t="s">
        <v>1140</v>
      </c>
      <c r="BW6300" s="191" t="s">
        <v>9780</v>
      </c>
    </row>
    <row r="6301" spans="51:75" x14ac:dyDescent="0.3">
      <c r="AY6301" s="251" t="e">
        <f>VLOOKUP(C6301,#REF!, 2,FALSE)</f>
        <v>#REF!</v>
      </c>
      <c r="BM6301" s="191" t="s">
        <v>448</v>
      </c>
      <c r="BN6301" s="191" t="s">
        <v>781</v>
      </c>
      <c r="BO6301" s="191" t="s">
        <v>11448</v>
      </c>
      <c r="BU6301" s="191" t="s">
        <v>448</v>
      </c>
      <c r="BV6301" s="191" t="s">
        <v>781</v>
      </c>
      <c r="BW6301" s="191" t="s">
        <v>11448</v>
      </c>
    </row>
    <row r="6302" spans="51:75" x14ac:dyDescent="0.3">
      <c r="AY6302" s="251" t="e">
        <f>VLOOKUP(C6302,#REF!, 2,FALSE)</f>
        <v>#REF!</v>
      </c>
      <c r="BM6302" s="191" t="s">
        <v>11449</v>
      </c>
      <c r="BN6302" s="191" t="s">
        <v>704</v>
      </c>
      <c r="BO6302" s="191" t="s">
        <v>5631</v>
      </c>
      <c r="BU6302" s="191" t="s">
        <v>11449</v>
      </c>
      <c r="BV6302" s="191" t="s">
        <v>704</v>
      </c>
      <c r="BW6302" s="191" t="s">
        <v>5631</v>
      </c>
    </row>
    <row r="6303" spans="51:75" x14ac:dyDescent="0.3">
      <c r="AY6303" s="251" t="e">
        <f>VLOOKUP(C6303,#REF!, 2,FALSE)</f>
        <v>#REF!</v>
      </c>
      <c r="BM6303" s="191" t="s">
        <v>11450</v>
      </c>
      <c r="BN6303" s="191" t="s">
        <v>1014</v>
      </c>
      <c r="BO6303" s="191" t="s">
        <v>1728</v>
      </c>
      <c r="BU6303" s="191" t="s">
        <v>11450</v>
      </c>
      <c r="BV6303" s="191" t="s">
        <v>1014</v>
      </c>
      <c r="BW6303" s="191" t="s">
        <v>1728</v>
      </c>
    </row>
    <row r="6304" spans="51:75" x14ac:dyDescent="0.3">
      <c r="AY6304" s="251" t="e">
        <f>VLOOKUP(C6304,#REF!, 2,FALSE)</f>
        <v>#REF!</v>
      </c>
      <c r="BM6304" s="191" t="s">
        <v>11451</v>
      </c>
      <c r="BN6304" s="191" t="s">
        <v>779</v>
      </c>
      <c r="BO6304" s="191" t="s">
        <v>2984</v>
      </c>
      <c r="BU6304" s="191" t="s">
        <v>11451</v>
      </c>
      <c r="BV6304" s="191" t="s">
        <v>779</v>
      </c>
      <c r="BW6304" s="191" t="s">
        <v>2984</v>
      </c>
    </row>
    <row r="6305" spans="51:75" x14ac:dyDescent="0.3">
      <c r="AY6305" s="251" t="e">
        <f>VLOOKUP(C6305,#REF!, 2,FALSE)</f>
        <v>#REF!</v>
      </c>
      <c r="BM6305" s="191" t="s">
        <v>11452</v>
      </c>
      <c r="BN6305" s="191" t="s">
        <v>779</v>
      </c>
      <c r="BO6305" s="191" t="s">
        <v>2984</v>
      </c>
      <c r="BU6305" s="191" t="s">
        <v>11452</v>
      </c>
      <c r="BV6305" s="191" t="s">
        <v>779</v>
      </c>
      <c r="BW6305" s="191" t="s">
        <v>2984</v>
      </c>
    </row>
    <row r="6306" spans="51:75" x14ac:dyDescent="0.3">
      <c r="AY6306" s="251" t="e">
        <f>VLOOKUP(C6306,#REF!, 2,FALSE)</f>
        <v>#REF!</v>
      </c>
      <c r="BM6306" s="191" t="s">
        <v>11453</v>
      </c>
      <c r="BN6306" s="191" t="s">
        <v>615</v>
      </c>
      <c r="BO6306" s="191" t="s">
        <v>2984</v>
      </c>
      <c r="BU6306" s="191" t="s">
        <v>11453</v>
      </c>
      <c r="BV6306" s="191" t="s">
        <v>615</v>
      </c>
      <c r="BW6306" s="191" t="s">
        <v>2984</v>
      </c>
    </row>
    <row r="6307" spans="51:75" x14ac:dyDescent="0.3">
      <c r="AY6307" s="251" t="e">
        <f>VLOOKUP(C6307,#REF!, 2,FALSE)</f>
        <v>#REF!</v>
      </c>
      <c r="BM6307" s="191" t="s">
        <v>11454</v>
      </c>
      <c r="BN6307" s="191" t="s">
        <v>927</v>
      </c>
      <c r="BO6307" s="191" t="s">
        <v>1491</v>
      </c>
      <c r="BU6307" s="191" t="s">
        <v>11454</v>
      </c>
      <c r="BV6307" s="191" t="s">
        <v>927</v>
      </c>
      <c r="BW6307" s="191" t="s">
        <v>1491</v>
      </c>
    </row>
    <row r="6308" spans="51:75" x14ac:dyDescent="0.3">
      <c r="AY6308" s="251" t="e">
        <f>VLOOKUP(C6308,#REF!, 2,FALSE)</f>
        <v>#REF!</v>
      </c>
      <c r="BM6308" s="191" t="s">
        <v>11455</v>
      </c>
      <c r="BN6308" s="191" t="s">
        <v>704</v>
      </c>
      <c r="BO6308" s="191" t="s">
        <v>11456</v>
      </c>
      <c r="BU6308" s="191" t="s">
        <v>11455</v>
      </c>
      <c r="BV6308" s="191" t="s">
        <v>704</v>
      </c>
      <c r="BW6308" s="191" t="s">
        <v>11456</v>
      </c>
    </row>
    <row r="6309" spans="51:75" x14ac:dyDescent="0.3">
      <c r="AY6309" s="251" t="e">
        <f>VLOOKUP(C6309,#REF!, 2,FALSE)</f>
        <v>#REF!</v>
      </c>
      <c r="BM6309" s="191" t="s">
        <v>11457</v>
      </c>
      <c r="BN6309" s="191" t="s">
        <v>1268</v>
      </c>
      <c r="BO6309" s="191" t="s">
        <v>4112</v>
      </c>
      <c r="BU6309" s="191" t="s">
        <v>11457</v>
      </c>
      <c r="BV6309" s="191" t="s">
        <v>1268</v>
      </c>
      <c r="BW6309" s="191" t="s">
        <v>4112</v>
      </c>
    </row>
    <row r="6310" spans="51:75" x14ac:dyDescent="0.3">
      <c r="AY6310" s="251" t="e">
        <f>VLOOKUP(C6310,#REF!, 2,FALSE)</f>
        <v>#REF!</v>
      </c>
      <c r="BM6310" s="191" t="s">
        <v>11458</v>
      </c>
      <c r="BN6310" s="191" t="s">
        <v>663</v>
      </c>
      <c r="BO6310" s="191" t="s">
        <v>11459</v>
      </c>
      <c r="BU6310" s="191" t="s">
        <v>11458</v>
      </c>
      <c r="BV6310" s="191" t="s">
        <v>663</v>
      </c>
      <c r="BW6310" s="191" t="s">
        <v>11459</v>
      </c>
    </row>
    <row r="6311" spans="51:75" x14ac:dyDescent="0.3">
      <c r="AY6311" s="251" t="e">
        <f>VLOOKUP(C6311,#REF!, 2,FALSE)</f>
        <v>#REF!</v>
      </c>
      <c r="BM6311" s="191" t="s">
        <v>11460</v>
      </c>
      <c r="BN6311" s="191" t="s">
        <v>614</v>
      </c>
      <c r="BO6311" s="191" t="s">
        <v>7497</v>
      </c>
      <c r="BU6311" s="191" t="s">
        <v>11460</v>
      </c>
      <c r="BV6311" s="191" t="s">
        <v>614</v>
      </c>
      <c r="BW6311" s="191" t="s">
        <v>7497</v>
      </c>
    </row>
    <row r="6312" spans="51:75" x14ac:dyDescent="0.3">
      <c r="AY6312" s="251" t="e">
        <f>VLOOKUP(C6312,#REF!, 2,FALSE)</f>
        <v>#REF!</v>
      </c>
      <c r="BM6312" s="191" t="s">
        <v>11461</v>
      </c>
      <c r="BN6312" s="191" t="s">
        <v>614</v>
      </c>
      <c r="BO6312" s="191" t="s">
        <v>8128</v>
      </c>
      <c r="BU6312" s="191" t="s">
        <v>11461</v>
      </c>
      <c r="BV6312" s="191" t="s">
        <v>614</v>
      </c>
      <c r="BW6312" s="191" t="s">
        <v>8128</v>
      </c>
    </row>
    <row r="6313" spans="51:75" x14ac:dyDescent="0.3">
      <c r="AY6313" s="251" t="e">
        <f>VLOOKUP(C6313,#REF!, 2,FALSE)</f>
        <v>#REF!</v>
      </c>
      <c r="BM6313" s="191" t="s">
        <v>11462</v>
      </c>
      <c r="BN6313" s="191" t="s">
        <v>663</v>
      </c>
      <c r="BO6313" s="191" t="s">
        <v>8126</v>
      </c>
      <c r="BU6313" s="191" t="s">
        <v>11462</v>
      </c>
      <c r="BV6313" s="191" t="s">
        <v>663</v>
      </c>
      <c r="BW6313" s="191" t="s">
        <v>8126</v>
      </c>
    </row>
    <row r="6314" spans="51:75" x14ac:dyDescent="0.3">
      <c r="AY6314" s="251" t="e">
        <f>VLOOKUP(C6314,#REF!, 2,FALSE)</f>
        <v>#REF!</v>
      </c>
      <c r="BM6314" s="191" t="s">
        <v>11463</v>
      </c>
      <c r="BN6314" s="191" t="s">
        <v>663</v>
      </c>
      <c r="BO6314" s="191" t="s">
        <v>2984</v>
      </c>
      <c r="BU6314" s="191" t="s">
        <v>11463</v>
      </c>
      <c r="BV6314" s="191" t="s">
        <v>663</v>
      </c>
      <c r="BW6314" s="191" t="s">
        <v>2984</v>
      </c>
    </row>
    <row r="6315" spans="51:75" x14ac:dyDescent="0.3">
      <c r="AY6315" s="251" t="e">
        <f>VLOOKUP(C6315,#REF!, 2,FALSE)</f>
        <v>#REF!</v>
      </c>
      <c r="BM6315" s="191" t="s">
        <v>11464</v>
      </c>
      <c r="BN6315" s="191" t="s">
        <v>622</v>
      </c>
      <c r="BO6315" s="191" t="s">
        <v>11465</v>
      </c>
      <c r="BU6315" s="191" t="s">
        <v>11464</v>
      </c>
      <c r="BV6315" s="191" t="s">
        <v>622</v>
      </c>
      <c r="BW6315" s="191" t="s">
        <v>11465</v>
      </c>
    </row>
    <row r="6316" spans="51:75" x14ac:dyDescent="0.3">
      <c r="AY6316" s="251" t="e">
        <f>VLOOKUP(C6316,#REF!, 2,FALSE)</f>
        <v>#REF!</v>
      </c>
      <c r="BM6316" s="191" t="s">
        <v>392</v>
      </c>
      <c r="BN6316" s="191" t="s">
        <v>662</v>
      </c>
      <c r="BO6316" s="191" t="s">
        <v>11466</v>
      </c>
      <c r="BU6316" s="191" t="s">
        <v>392</v>
      </c>
      <c r="BV6316" s="191" t="s">
        <v>662</v>
      </c>
      <c r="BW6316" s="191" t="s">
        <v>11466</v>
      </c>
    </row>
    <row r="6317" spans="51:75" x14ac:dyDescent="0.3">
      <c r="AY6317" s="251" t="e">
        <f>VLOOKUP(C6317,#REF!, 2,FALSE)</f>
        <v>#REF!</v>
      </c>
      <c r="BM6317" s="191" t="s">
        <v>11467</v>
      </c>
      <c r="BN6317" s="191" t="s">
        <v>626</v>
      </c>
      <c r="BO6317" s="191" t="s">
        <v>1737</v>
      </c>
      <c r="BU6317" s="191" t="s">
        <v>11467</v>
      </c>
      <c r="BV6317" s="191" t="s">
        <v>626</v>
      </c>
      <c r="BW6317" s="191" t="s">
        <v>1737</v>
      </c>
    </row>
    <row r="6318" spans="51:75" x14ac:dyDescent="0.3">
      <c r="AY6318" s="251" t="e">
        <f>VLOOKUP(C6318,#REF!, 2,FALSE)</f>
        <v>#REF!</v>
      </c>
      <c r="BM6318" s="191" t="s">
        <v>11468</v>
      </c>
      <c r="BN6318" s="191" t="s">
        <v>924</v>
      </c>
      <c r="BO6318" s="191" t="s">
        <v>11465</v>
      </c>
      <c r="BU6318" s="191" t="s">
        <v>11468</v>
      </c>
      <c r="BV6318" s="191" t="s">
        <v>924</v>
      </c>
      <c r="BW6318" s="191" t="s">
        <v>11465</v>
      </c>
    </row>
    <row r="6319" spans="51:75" x14ac:dyDescent="0.3">
      <c r="AY6319" s="251" t="e">
        <f>VLOOKUP(C6319,#REF!, 2,FALSE)</f>
        <v>#REF!</v>
      </c>
      <c r="BM6319" s="191" t="s">
        <v>11469</v>
      </c>
      <c r="BN6319" s="191" t="s">
        <v>811</v>
      </c>
      <c r="BO6319" s="191" t="s">
        <v>11470</v>
      </c>
      <c r="BU6319" s="191" t="s">
        <v>11469</v>
      </c>
      <c r="BV6319" s="191" t="s">
        <v>811</v>
      </c>
      <c r="BW6319" s="191" t="s">
        <v>11470</v>
      </c>
    </row>
    <row r="6320" spans="51:75" x14ac:dyDescent="0.3">
      <c r="AY6320" s="251" t="e">
        <f>VLOOKUP(C6320,#REF!, 2,FALSE)</f>
        <v>#REF!</v>
      </c>
      <c r="BM6320" s="191" t="s">
        <v>393</v>
      </c>
      <c r="BN6320" s="191" t="s">
        <v>622</v>
      </c>
      <c r="BO6320" s="191" t="s">
        <v>11471</v>
      </c>
      <c r="BU6320" s="191" t="s">
        <v>393</v>
      </c>
      <c r="BV6320" s="191" t="s">
        <v>622</v>
      </c>
      <c r="BW6320" s="191" t="s">
        <v>11471</v>
      </c>
    </row>
    <row r="6321" spans="51:75" x14ac:dyDescent="0.3">
      <c r="AY6321" s="251" t="e">
        <f>VLOOKUP(C6321,#REF!, 2,FALSE)</f>
        <v>#REF!</v>
      </c>
      <c r="BM6321" s="191" t="s">
        <v>394</v>
      </c>
      <c r="BN6321" s="191" t="s">
        <v>668</v>
      </c>
      <c r="BO6321" s="191" t="s">
        <v>8366</v>
      </c>
      <c r="BU6321" s="191" t="s">
        <v>394</v>
      </c>
      <c r="BV6321" s="191" t="s">
        <v>668</v>
      </c>
      <c r="BW6321" s="191" t="s">
        <v>8366</v>
      </c>
    </row>
    <row r="6322" spans="51:75" x14ac:dyDescent="0.3">
      <c r="AY6322" s="251" t="e">
        <f>VLOOKUP(C6322,#REF!, 2,FALSE)</f>
        <v>#REF!</v>
      </c>
      <c r="BM6322" s="191" t="s">
        <v>11472</v>
      </c>
      <c r="BN6322" s="191" t="s">
        <v>784</v>
      </c>
      <c r="BO6322" s="191" t="s">
        <v>8216</v>
      </c>
      <c r="BU6322" s="191" t="s">
        <v>11472</v>
      </c>
      <c r="BV6322" s="191" t="s">
        <v>784</v>
      </c>
      <c r="BW6322" s="191" t="s">
        <v>8216</v>
      </c>
    </row>
    <row r="6323" spans="51:75" x14ac:dyDescent="0.3">
      <c r="AY6323" s="251" t="e">
        <f>VLOOKUP(C6323,#REF!, 2,FALSE)</f>
        <v>#REF!</v>
      </c>
      <c r="BM6323" s="191" t="s">
        <v>395</v>
      </c>
      <c r="BN6323" s="191" t="s">
        <v>663</v>
      </c>
      <c r="BO6323" s="191" t="s">
        <v>2984</v>
      </c>
      <c r="BU6323" s="191" t="s">
        <v>395</v>
      </c>
      <c r="BV6323" s="191" t="s">
        <v>663</v>
      </c>
      <c r="BW6323" s="191" t="s">
        <v>2984</v>
      </c>
    </row>
    <row r="6324" spans="51:75" x14ac:dyDescent="0.3">
      <c r="AY6324" s="251" t="e">
        <f>VLOOKUP(C6324,#REF!, 2,FALSE)</f>
        <v>#REF!</v>
      </c>
      <c r="BM6324" s="191" t="s">
        <v>11473</v>
      </c>
      <c r="BN6324" s="191" t="s">
        <v>798</v>
      </c>
      <c r="BO6324" s="191" t="s">
        <v>11474</v>
      </c>
      <c r="BU6324" s="191" t="s">
        <v>11473</v>
      </c>
      <c r="BV6324" s="191" t="s">
        <v>798</v>
      </c>
      <c r="BW6324" s="191" t="s">
        <v>11474</v>
      </c>
    </row>
    <row r="6325" spans="51:75" x14ac:dyDescent="0.3">
      <c r="AY6325" s="251" t="e">
        <f>VLOOKUP(C6325,#REF!, 2,FALSE)</f>
        <v>#REF!</v>
      </c>
      <c r="BM6325" s="191" t="s">
        <v>11475</v>
      </c>
      <c r="BN6325" s="191" t="s">
        <v>663</v>
      </c>
      <c r="BO6325" s="191" t="s">
        <v>2984</v>
      </c>
      <c r="BU6325" s="191" t="s">
        <v>11475</v>
      </c>
      <c r="BV6325" s="191" t="s">
        <v>663</v>
      </c>
      <c r="BW6325" s="191" t="s">
        <v>2984</v>
      </c>
    </row>
    <row r="6326" spans="51:75" x14ac:dyDescent="0.3">
      <c r="AY6326" s="251" t="e">
        <f>VLOOKUP(C6326,#REF!, 2,FALSE)</f>
        <v>#REF!</v>
      </c>
      <c r="BM6326" s="191" t="s">
        <v>396</v>
      </c>
      <c r="BN6326" s="191" t="s">
        <v>663</v>
      </c>
      <c r="BO6326" s="191" t="s">
        <v>11476</v>
      </c>
      <c r="BU6326" s="191" t="s">
        <v>396</v>
      </c>
      <c r="BV6326" s="191" t="s">
        <v>663</v>
      </c>
      <c r="BW6326" s="191" t="s">
        <v>11476</v>
      </c>
    </row>
    <row r="6327" spans="51:75" x14ac:dyDescent="0.3">
      <c r="AY6327" s="251" t="e">
        <f>VLOOKUP(C6327,#REF!, 2,FALSE)</f>
        <v>#REF!</v>
      </c>
      <c r="BM6327" s="191" t="s">
        <v>11478</v>
      </c>
      <c r="BN6327" s="191" t="s">
        <v>627</v>
      </c>
      <c r="BO6327" s="191" t="s">
        <v>5422</v>
      </c>
      <c r="BU6327" s="191" t="s">
        <v>11478</v>
      </c>
      <c r="BV6327" s="191" t="s">
        <v>627</v>
      </c>
      <c r="BW6327" s="191" t="s">
        <v>5422</v>
      </c>
    </row>
    <row r="6328" spans="51:75" x14ac:dyDescent="0.3">
      <c r="AY6328" s="251" t="e">
        <f>VLOOKUP(C6328,#REF!, 2,FALSE)</f>
        <v>#REF!</v>
      </c>
      <c r="BM6328" s="191" t="s">
        <v>11479</v>
      </c>
      <c r="BN6328" s="191" t="s">
        <v>781</v>
      </c>
      <c r="BO6328" s="191" t="s">
        <v>3802</v>
      </c>
      <c r="BU6328" s="191" t="s">
        <v>11479</v>
      </c>
      <c r="BV6328" s="191" t="s">
        <v>781</v>
      </c>
      <c r="BW6328" s="191" t="s">
        <v>3802</v>
      </c>
    </row>
    <row r="6329" spans="51:75" x14ac:dyDescent="0.3">
      <c r="AY6329" s="251" t="e">
        <f>VLOOKUP(C6329,#REF!, 2,FALSE)</f>
        <v>#REF!</v>
      </c>
      <c r="BM6329" s="191" t="s">
        <v>11480</v>
      </c>
      <c r="BN6329" s="191" t="s">
        <v>667</v>
      </c>
      <c r="BO6329" s="191" t="s">
        <v>11481</v>
      </c>
      <c r="BU6329" s="191" t="s">
        <v>11480</v>
      </c>
      <c r="BV6329" s="191" t="s">
        <v>667</v>
      </c>
      <c r="BW6329" s="191" t="s">
        <v>11481</v>
      </c>
    </row>
    <row r="6330" spans="51:75" x14ac:dyDescent="0.3">
      <c r="AY6330" s="251" t="e">
        <f>VLOOKUP(C6330,#REF!, 2,FALSE)</f>
        <v>#REF!</v>
      </c>
      <c r="BM6330" s="191" t="s">
        <v>11482</v>
      </c>
      <c r="BN6330" s="191" t="s">
        <v>788</v>
      </c>
      <c r="BO6330" s="191" t="s">
        <v>7033</v>
      </c>
      <c r="BU6330" s="191" t="s">
        <v>11482</v>
      </c>
      <c r="BV6330" s="191" t="s">
        <v>788</v>
      </c>
      <c r="BW6330" s="191" t="s">
        <v>7033</v>
      </c>
    </row>
    <row r="6331" spans="51:75" x14ac:dyDescent="0.3">
      <c r="AY6331" s="251" t="e">
        <f>VLOOKUP(C6331,#REF!, 2,FALSE)</f>
        <v>#REF!</v>
      </c>
      <c r="BM6331" s="191" t="s">
        <v>2033</v>
      </c>
      <c r="BN6331" s="191" t="s">
        <v>929</v>
      </c>
      <c r="BO6331" s="191" t="s">
        <v>11483</v>
      </c>
      <c r="BU6331" s="191" t="s">
        <v>2033</v>
      </c>
      <c r="BV6331" s="191" t="s">
        <v>929</v>
      </c>
      <c r="BW6331" s="191" t="s">
        <v>11483</v>
      </c>
    </row>
    <row r="6332" spans="51:75" x14ac:dyDescent="0.3">
      <c r="AY6332" s="251" t="e">
        <f>VLOOKUP(C6332,#REF!, 2,FALSE)</f>
        <v>#REF!</v>
      </c>
      <c r="BM6332" s="191" t="s">
        <v>11484</v>
      </c>
      <c r="BN6332" s="191" t="s">
        <v>929</v>
      </c>
      <c r="BO6332" s="191" t="s">
        <v>9128</v>
      </c>
      <c r="BU6332" s="191" t="s">
        <v>11484</v>
      </c>
      <c r="BV6332" s="191" t="s">
        <v>929</v>
      </c>
      <c r="BW6332" s="191" t="s">
        <v>9128</v>
      </c>
    </row>
    <row r="6333" spans="51:75" x14ac:dyDescent="0.3">
      <c r="AY6333" s="251" t="e">
        <f>VLOOKUP(C6333,#REF!, 2,FALSE)</f>
        <v>#REF!</v>
      </c>
      <c r="BM6333" s="191" t="s">
        <v>11485</v>
      </c>
      <c r="BN6333" s="191" t="s">
        <v>927</v>
      </c>
      <c r="BO6333" s="191" t="s">
        <v>8284</v>
      </c>
      <c r="BU6333" s="191" t="s">
        <v>11485</v>
      </c>
      <c r="BV6333" s="191" t="s">
        <v>927</v>
      </c>
      <c r="BW6333" s="191" t="s">
        <v>8284</v>
      </c>
    </row>
    <row r="6334" spans="51:75" x14ac:dyDescent="0.3">
      <c r="AY6334" s="251" t="e">
        <f>VLOOKUP(C6334,#REF!, 2,FALSE)</f>
        <v>#REF!</v>
      </c>
      <c r="BM6334" s="191" t="s">
        <v>11486</v>
      </c>
      <c r="BN6334" s="191" t="s">
        <v>929</v>
      </c>
      <c r="BO6334" s="191" t="s">
        <v>11408</v>
      </c>
      <c r="BU6334" s="191" t="s">
        <v>11486</v>
      </c>
      <c r="BV6334" s="191" t="s">
        <v>929</v>
      </c>
      <c r="BW6334" s="191" t="s">
        <v>11408</v>
      </c>
    </row>
    <row r="6335" spans="51:75" x14ac:dyDescent="0.3">
      <c r="AY6335" s="251" t="e">
        <f>VLOOKUP(C6335,#REF!, 2,FALSE)</f>
        <v>#REF!</v>
      </c>
      <c r="BM6335" s="191" t="s">
        <v>11487</v>
      </c>
      <c r="BN6335" s="191" t="s">
        <v>3253</v>
      </c>
      <c r="BO6335" s="191" t="s">
        <v>11488</v>
      </c>
      <c r="BU6335" s="191" t="s">
        <v>11487</v>
      </c>
      <c r="BV6335" s="191" t="s">
        <v>3253</v>
      </c>
      <c r="BW6335" s="191" t="s">
        <v>11488</v>
      </c>
    </row>
    <row r="6336" spans="51:75" x14ac:dyDescent="0.3">
      <c r="AY6336" s="251" t="e">
        <f>VLOOKUP(C6336,#REF!, 2,FALSE)</f>
        <v>#REF!</v>
      </c>
      <c r="BM6336" s="191" t="s">
        <v>11489</v>
      </c>
      <c r="BN6336" s="191" t="s">
        <v>1004</v>
      </c>
      <c r="BO6336" s="191" t="s">
        <v>11490</v>
      </c>
      <c r="BU6336" s="191" t="s">
        <v>11489</v>
      </c>
      <c r="BV6336" s="191" t="s">
        <v>1004</v>
      </c>
      <c r="BW6336" s="191" t="s">
        <v>11490</v>
      </c>
    </row>
    <row r="6337" spans="51:75" x14ac:dyDescent="0.3">
      <c r="AY6337" s="251" t="e">
        <f>VLOOKUP(C6337,#REF!, 2,FALSE)</f>
        <v>#REF!</v>
      </c>
      <c r="BM6337" s="191" t="s">
        <v>11491</v>
      </c>
      <c r="BN6337" s="191" t="s">
        <v>1004</v>
      </c>
      <c r="BO6337" s="191" t="s">
        <v>11493</v>
      </c>
      <c r="BU6337" s="191" t="s">
        <v>11491</v>
      </c>
      <c r="BV6337" s="191" t="s">
        <v>1004</v>
      </c>
      <c r="BW6337" s="191" t="s">
        <v>11493</v>
      </c>
    </row>
    <row r="6338" spans="51:75" x14ac:dyDescent="0.3">
      <c r="AY6338" s="251" t="e">
        <f>VLOOKUP(C6338,#REF!, 2,FALSE)</f>
        <v>#REF!</v>
      </c>
      <c r="BM6338" s="191" t="s">
        <v>11494</v>
      </c>
      <c r="BN6338" s="191" t="s">
        <v>1004</v>
      </c>
      <c r="BO6338" s="191" t="s">
        <v>2984</v>
      </c>
      <c r="BU6338" s="191" t="s">
        <v>11494</v>
      </c>
      <c r="BV6338" s="191" t="s">
        <v>1004</v>
      </c>
      <c r="BW6338" s="191" t="s">
        <v>2984</v>
      </c>
    </row>
    <row r="6339" spans="51:75" x14ac:dyDescent="0.3">
      <c r="AY6339" s="251" t="e">
        <f>VLOOKUP(C6339,#REF!, 2,FALSE)</f>
        <v>#REF!</v>
      </c>
      <c r="BM6339" s="191" t="s">
        <v>11495</v>
      </c>
      <c r="BN6339" s="191" t="s">
        <v>1520</v>
      </c>
      <c r="BO6339" s="191" t="s">
        <v>2984</v>
      </c>
      <c r="BU6339" s="191" t="s">
        <v>11495</v>
      </c>
      <c r="BV6339" s="191" t="s">
        <v>1520</v>
      </c>
      <c r="BW6339" s="191" t="s">
        <v>2984</v>
      </c>
    </row>
    <row r="6340" spans="51:75" x14ac:dyDescent="0.3">
      <c r="AY6340" s="251" t="e">
        <f>VLOOKUP(C6340,#REF!, 2,FALSE)</f>
        <v>#REF!</v>
      </c>
      <c r="BM6340" s="191" t="s">
        <v>11496</v>
      </c>
      <c r="BN6340" s="191" t="s">
        <v>1270</v>
      </c>
      <c r="BO6340" s="191" t="s">
        <v>9133</v>
      </c>
      <c r="BU6340" s="191" t="s">
        <v>11496</v>
      </c>
      <c r="BV6340" s="191" t="s">
        <v>1270</v>
      </c>
      <c r="BW6340" s="191" t="s">
        <v>9133</v>
      </c>
    </row>
    <row r="6341" spans="51:75" x14ac:dyDescent="0.3">
      <c r="AY6341" s="251" t="e">
        <f>VLOOKUP(C6341,#REF!, 2,FALSE)</f>
        <v>#REF!</v>
      </c>
      <c r="BM6341" s="191" t="s">
        <v>11497</v>
      </c>
      <c r="BN6341" s="191" t="s">
        <v>1520</v>
      </c>
      <c r="BO6341" s="191" t="s">
        <v>8681</v>
      </c>
      <c r="BU6341" s="191" t="s">
        <v>11497</v>
      </c>
      <c r="BV6341" s="191" t="s">
        <v>1520</v>
      </c>
      <c r="BW6341" s="191" t="s">
        <v>8681</v>
      </c>
    </row>
    <row r="6342" spans="51:75" x14ac:dyDescent="0.3">
      <c r="AY6342" s="251" t="e">
        <f>VLOOKUP(C6342,#REF!, 2,FALSE)</f>
        <v>#REF!</v>
      </c>
      <c r="BM6342" s="191" t="s">
        <v>11499</v>
      </c>
      <c r="BN6342" s="191" t="s">
        <v>863</v>
      </c>
      <c r="BO6342" s="191" t="s">
        <v>6824</v>
      </c>
      <c r="BU6342" s="191" t="s">
        <v>11499</v>
      </c>
      <c r="BV6342" s="191" t="s">
        <v>863</v>
      </c>
      <c r="BW6342" s="191" t="s">
        <v>6824</v>
      </c>
    </row>
    <row r="6343" spans="51:75" x14ac:dyDescent="0.3">
      <c r="AY6343" s="251" t="e">
        <f>VLOOKUP(C6343,#REF!, 2,FALSE)</f>
        <v>#REF!</v>
      </c>
      <c r="BM6343" s="191" t="s">
        <v>11500</v>
      </c>
      <c r="BN6343" s="191" t="s">
        <v>863</v>
      </c>
      <c r="BO6343" s="191" t="s">
        <v>1605</v>
      </c>
      <c r="BU6343" s="191" t="s">
        <v>11500</v>
      </c>
      <c r="BV6343" s="191" t="s">
        <v>863</v>
      </c>
      <c r="BW6343" s="191" t="s">
        <v>1605</v>
      </c>
    </row>
    <row r="6344" spans="51:75" x14ac:dyDescent="0.3">
      <c r="AY6344" s="251" t="e">
        <f>VLOOKUP(C6344,#REF!, 2,FALSE)</f>
        <v>#REF!</v>
      </c>
      <c r="BM6344" s="191" t="s">
        <v>11501</v>
      </c>
      <c r="BN6344" s="191" t="s">
        <v>716</v>
      </c>
      <c r="BO6344" s="191" t="s">
        <v>7801</v>
      </c>
      <c r="BU6344" s="191" t="s">
        <v>11501</v>
      </c>
      <c r="BV6344" s="191" t="s">
        <v>716</v>
      </c>
      <c r="BW6344" s="191" t="s">
        <v>7801</v>
      </c>
    </row>
    <row r="6345" spans="51:75" x14ac:dyDescent="0.3">
      <c r="AY6345" s="251" t="e">
        <f>VLOOKUP(C6345,#REF!, 2,FALSE)</f>
        <v>#REF!</v>
      </c>
      <c r="BM6345" s="191" t="s">
        <v>11502</v>
      </c>
      <c r="BN6345" s="191" t="s">
        <v>863</v>
      </c>
      <c r="BO6345" s="191" t="s">
        <v>3577</v>
      </c>
      <c r="BU6345" s="191" t="s">
        <v>11502</v>
      </c>
      <c r="BV6345" s="191" t="s">
        <v>863</v>
      </c>
      <c r="BW6345" s="191" t="s">
        <v>3577</v>
      </c>
    </row>
    <row r="6346" spans="51:75" x14ac:dyDescent="0.3">
      <c r="AY6346" s="251" t="e">
        <f>VLOOKUP(C6346,#REF!, 2,FALSE)</f>
        <v>#REF!</v>
      </c>
      <c r="BM6346" s="191" t="s">
        <v>11503</v>
      </c>
      <c r="BN6346" s="191" t="s">
        <v>1004</v>
      </c>
      <c r="BO6346" s="191" t="s">
        <v>2984</v>
      </c>
      <c r="BU6346" s="191" t="s">
        <v>11503</v>
      </c>
      <c r="BV6346" s="191" t="s">
        <v>1004</v>
      </c>
      <c r="BW6346" s="191" t="s">
        <v>2984</v>
      </c>
    </row>
    <row r="6347" spans="51:75" x14ac:dyDescent="0.3">
      <c r="AY6347" s="251" t="e">
        <f>VLOOKUP(C6347,#REF!, 2,FALSE)</f>
        <v>#REF!</v>
      </c>
      <c r="BM6347" s="191" t="s">
        <v>11504</v>
      </c>
      <c r="BN6347" s="191" t="s">
        <v>1004</v>
      </c>
      <c r="BO6347" s="191" t="s">
        <v>2984</v>
      </c>
      <c r="BU6347" s="191" t="s">
        <v>11504</v>
      </c>
      <c r="BV6347" s="191" t="s">
        <v>1004</v>
      </c>
      <c r="BW6347" s="191" t="s">
        <v>2984</v>
      </c>
    </row>
    <row r="6348" spans="51:75" x14ac:dyDescent="0.3">
      <c r="AY6348" s="251" t="e">
        <f>VLOOKUP(C6348,#REF!, 2,FALSE)</f>
        <v>#REF!</v>
      </c>
      <c r="BM6348" s="191" t="s">
        <v>11505</v>
      </c>
      <c r="BN6348" s="191" t="s">
        <v>620</v>
      </c>
      <c r="BO6348" s="191" t="s">
        <v>2984</v>
      </c>
      <c r="BU6348" s="191" t="s">
        <v>11505</v>
      </c>
      <c r="BV6348" s="191" t="s">
        <v>620</v>
      </c>
      <c r="BW6348" s="191" t="s">
        <v>2984</v>
      </c>
    </row>
    <row r="6349" spans="51:75" x14ac:dyDescent="0.3">
      <c r="AY6349" s="251" t="e">
        <f>VLOOKUP(C6349,#REF!, 2,FALSE)</f>
        <v>#REF!</v>
      </c>
      <c r="BM6349" s="191" t="s">
        <v>11506</v>
      </c>
      <c r="BN6349" s="191" t="s">
        <v>662</v>
      </c>
      <c r="BO6349" s="191" t="s">
        <v>1500</v>
      </c>
      <c r="BU6349" s="191" t="s">
        <v>11506</v>
      </c>
      <c r="BV6349" s="191" t="s">
        <v>662</v>
      </c>
      <c r="BW6349" s="191" t="s">
        <v>1500</v>
      </c>
    </row>
    <row r="6350" spans="51:75" x14ac:dyDescent="0.3">
      <c r="AY6350" s="251" t="e">
        <f>VLOOKUP(C6350,#REF!, 2,FALSE)</f>
        <v>#REF!</v>
      </c>
      <c r="BM6350" s="191" t="s">
        <v>11508</v>
      </c>
      <c r="BN6350" s="191" t="s">
        <v>614</v>
      </c>
      <c r="BO6350" s="191" t="s">
        <v>5300</v>
      </c>
      <c r="BU6350" s="191" t="s">
        <v>11508</v>
      </c>
      <c r="BV6350" s="191" t="s">
        <v>614</v>
      </c>
      <c r="BW6350" s="191" t="s">
        <v>5300</v>
      </c>
    </row>
    <row r="6351" spans="51:75" x14ac:dyDescent="0.3">
      <c r="AY6351" s="251" t="e">
        <f>VLOOKUP(C6351,#REF!, 2,FALSE)</f>
        <v>#REF!</v>
      </c>
      <c r="BM6351" s="191" t="s">
        <v>2034</v>
      </c>
      <c r="BN6351" s="191" t="s">
        <v>662</v>
      </c>
      <c r="BO6351" s="191" t="s">
        <v>2984</v>
      </c>
      <c r="BU6351" s="191" t="s">
        <v>2034</v>
      </c>
      <c r="BV6351" s="191" t="s">
        <v>662</v>
      </c>
      <c r="BW6351" s="191" t="s">
        <v>2984</v>
      </c>
    </row>
    <row r="6352" spans="51:75" x14ac:dyDescent="0.3">
      <c r="AY6352" s="251" t="e">
        <f>VLOOKUP(C6352,#REF!, 2,FALSE)</f>
        <v>#REF!</v>
      </c>
      <c r="BM6352" s="191" t="s">
        <v>2035</v>
      </c>
      <c r="BN6352" s="191" t="s">
        <v>640</v>
      </c>
      <c r="BO6352" s="191" t="s">
        <v>2984</v>
      </c>
      <c r="BU6352" s="191" t="s">
        <v>2035</v>
      </c>
      <c r="BV6352" s="191" t="s">
        <v>640</v>
      </c>
      <c r="BW6352" s="191" t="s">
        <v>2984</v>
      </c>
    </row>
    <row r="6353" spans="51:75" x14ac:dyDescent="0.3">
      <c r="AY6353" s="251" t="e">
        <f>VLOOKUP(C6353,#REF!, 2,FALSE)</f>
        <v>#REF!</v>
      </c>
      <c r="BM6353" s="191" t="s">
        <v>11509</v>
      </c>
      <c r="BN6353" s="191" t="s">
        <v>637</v>
      </c>
      <c r="BO6353" s="191" t="s">
        <v>11510</v>
      </c>
      <c r="BU6353" s="191" t="s">
        <v>11509</v>
      </c>
      <c r="BV6353" s="191" t="s">
        <v>637</v>
      </c>
      <c r="BW6353" s="191" t="s">
        <v>11510</v>
      </c>
    </row>
    <row r="6354" spans="51:75" x14ac:dyDescent="0.3">
      <c r="AY6354" s="251" t="e">
        <f>VLOOKUP(C6354,#REF!, 2,FALSE)</f>
        <v>#REF!</v>
      </c>
      <c r="BM6354" s="191" t="s">
        <v>11511</v>
      </c>
      <c r="BN6354" s="191" t="s">
        <v>637</v>
      </c>
      <c r="BO6354" s="191" t="s">
        <v>2984</v>
      </c>
      <c r="BU6354" s="191" t="s">
        <v>11511</v>
      </c>
      <c r="BV6354" s="191" t="s">
        <v>637</v>
      </c>
      <c r="BW6354" s="191" t="s">
        <v>2984</v>
      </c>
    </row>
    <row r="6355" spans="51:75" x14ac:dyDescent="0.3">
      <c r="AY6355" s="251" t="e">
        <f>VLOOKUP(C6355,#REF!, 2,FALSE)</f>
        <v>#REF!</v>
      </c>
      <c r="BM6355" s="191" t="s">
        <v>430</v>
      </c>
      <c r="BN6355" s="191" t="s">
        <v>626</v>
      </c>
      <c r="BO6355" s="191" t="s">
        <v>11512</v>
      </c>
      <c r="BU6355" s="191" t="s">
        <v>430</v>
      </c>
      <c r="BV6355" s="191" t="s">
        <v>626</v>
      </c>
      <c r="BW6355" s="191" t="s">
        <v>11512</v>
      </c>
    </row>
    <row r="6356" spans="51:75" x14ac:dyDescent="0.3">
      <c r="AY6356" s="251" t="e">
        <f>VLOOKUP(C6356,#REF!, 2,FALSE)</f>
        <v>#REF!</v>
      </c>
      <c r="BM6356" s="191" t="s">
        <v>11513</v>
      </c>
      <c r="BN6356" s="191" t="s">
        <v>632</v>
      </c>
      <c r="BO6356" s="191" t="s">
        <v>2826</v>
      </c>
      <c r="BU6356" s="191" t="s">
        <v>11513</v>
      </c>
      <c r="BV6356" s="191" t="s">
        <v>632</v>
      </c>
      <c r="BW6356" s="191" t="s">
        <v>2826</v>
      </c>
    </row>
    <row r="6357" spans="51:75" x14ac:dyDescent="0.3">
      <c r="AY6357" s="251" t="e">
        <f>VLOOKUP(C6357,#REF!, 2,FALSE)</f>
        <v>#REF!</v>
      </c>
      <c r="BM6357" s="191" t="s">
        <v>11514</v>
      </c>
      <c r="BN6357" s="191" t="s">
        <v>626</v>
      </c>
      <c r="BO6357" s="191" t="s">
        <v>2098</v>
      </c>
      <c r="BU6357" s="191" t="s">
        <v>11514</v>
      </c>
      <c r="BV6357" s="191" t="s">
        <v>626</v>
      </c>
      <c r="BW6357" s="191" t="s">
        <v>2098</v>
      </c>
    </row>
    <row r="6358" spans="51:75" x14ac:dyDescent="0.3">
      <c r="AY6358" s="251" t="e">
        <f>VLOOKUP(C6358,#REF!, 2,FALSE)</f>
        <v>#REF!</v>
      </c>
      <c r="BM6358" s="191" t="s">
        <v>11515</v>
      </c>
      <c r="BN6358" s="191" t="s">
        <v>1270</v>
      </c>
      <c r="BO6358" s="191" t="s">
        <v>920</v>
      </c>
      <c r="BU6358" s="191" t="s">
        <v>11515</v>
      </c>
      <c r="BV6358" s="191" t="s">
        <v>1270</v>
      </c>
      <c r="BW6358" s="191" t="s">
        <v>920</v>
      </c>
    </row>
    <row r="6359" spans="51:75" x14ac:dyDescent="0.3">
      <c r="AY6359" s="251" t="e">
        <f>VLOOKUP(C6359,#REF!, 2,FALSE)</f>
        <v>#REF!</v>
      </c>
      <c r="BM6359" s="191" t="s">
        <v>11516</v>
      </c>
      <c r="BN6359" s="191" t="s">
        <v>662</v>
      </c>
      <c r="BO6359" s="191" t="s">
        <v>4069</v>
      </c>
      <c r="BU6359" s="191" t="s">
        <v>11516</v>
      </c>
      <c r="BV6359" s="191" t="s">
        <v>662</v>
      </c>
      <c r="BW6359" s="191" t="s">
        <v>4069</v>
      </c>
    </row>
    <row r="6360" spans="51:75" x14ac:dyDescent="0.3">
      <c r="AY6360" s="251" t="e">
        <f>VLOOKUP(C6360,#REF!, 2,FALSE)</f>
        <v>#REF!</v>
      </c>
      <c r="BM6360" s="191" t="s">
        <v>11517</v>
      </c>
      <c r="BN6360" s="191" t="s">
        <v>784</v>
      </c>
      <c r="BO6360" s="191" t="s">
        <v>726</v>
      </c>
      <c r="BU6360" s="191" t="s">
        <v>11517</v>
      </c>
      <c r="BV6360" s="191" t="s">
        <v>784</v>
      </c>
      <c r="BW6360" s="191" t="s">
        <v>726</v>
      </c>
    </row>
    <row r="6361" spans="51:75" x14ac:dyDescent="0.3">
      <c r="AY6361" s="251" t="e">
        <f>VLOOKUP(C6361,#REF!, 2,FALSE)</f>
        <v>#REF!</v>
      </c>
      <c r="BM6361" s="191" t="s">
        <v>11518</v>
      </c>
      <c r="BN6361" s="191" t="s">
        <v>1004</v>
      </c>
      <c r="BO6361" s="191" t="s">
        <v>2984</v>
      </c>
      <c r="BU6361" s="191" t="s">
        <v>11518</v>
      </c>
      <c r="BV6361" s="191" t="s">
        <v>1004</v>
      </c>
      <c r="BW6361" s="191" t="s">
        <v>2984</v>
      </c>
    </row>
    <row r="6362" spans="51:75" x14ac:dyDescent="0.3">
      <c r="AY6362" s="251" t="e">
        <f>VLOOKUP(C6362,#REF!, 2,FALSE)</f>
        <v>#REF!</v>
      </c>
      <c r="BM6362" s="191" t="s">
        <v>11519</v>
      </c>
      <c r="BN6362" s="191" t="s">
        <v>1004</v>
      </c>
      <c r="BO6362" s="191" t="s">
        <v>2984</v>
      </c>
      <c r="BU6362" s="191" t="s">
        <v>11519</v>
      </c>
      <c r="BV6362" s="191" t="s">
        <v>1004</v>
      </c>
      <c r="BW6362" s="191" t="s">
        <v>2984</v>
      </c>
    </row>
    <row r="6363" spans="51:75" x14ac:dyDescent="0.3">
      <c r="AY6363" s="251" t="e">
        <f>VLOOKUP(C6363,#REF!, 2,FALSE)</f>
        <v>#REF!</v>
      </c>
      <c r="BM6363" s="191" t="s">
        <v>11520</v>
      </c>
      <c r="BN6363" s="191" t="s">
        <v>716</v>
      </c>
      <c r="BO6363" s="191" t="s">
        <v>1404</v>
      </c>
      <c r="BU6363" s="191" t="s">
        <v>11520</v>
      </c>
      <c r="BV6363" s="191" t="s">
        <v>716</v>
      </c>
      <c r="BW6363" s="191" t="s">
        <v>1404</v>
      </c>
    </row>
    <row r="6364" spans="51:75" x14ac:dyDescent="0.3">
      <c r="AY6364" s="251" t="e">
        <f>VLOOKUP(C6364,#REF!, 2,FALSE)</f>
        <v>#REF!</v>
      </c>
      <c r="BM6364" s="191" t="s">
        <v>11521</v>
      </c>
      <c r="BN6364" s="191" t="s">
        <v>1004</v>
      </c>
      <c r="BO6364" s="191" t="s">
        <v>2984</v>
      </c>
      <c r="BU6364" s="191" t="s">
        <v>11521</v>
      </c>
      <c r="BV6364" s="191" t="s">
        <v>1004</v>
      </c>
      <c r="BW6364" s="191" t="s">
        <v>2984</v>
      </c>
    </row>
    <row r="6365" spans="51:75" x14ac:dyDescent="0.3">
      <c r="AY6365" s="251" t="e">
        <f>VLOOKUP(C6365,#REF!, 2,FALSE)</f>
        <v>#REF!</v>
      </c>
      <c r="BM6365" s="191" t="s">
        <v>11522</v>
      </c>
      <c r="BN6365" s="191" t="s">
        <v>16989</v>
      </c>
      <c r="BO6365" s="191" t="s">
        <v>3067</v>
      </c>
      <c r="BU6365" s="191" t="s">
        <v>11522</v>
      </c>
      <c r="BV6365" s="191" t="s">
        <v>16989</v>
      </c>
      <c r="BW6365" s="191" t="s">
        <v>3067</v>
      </c>
    </row>
    <row r="6366" spans="51:75" x14ac:dyDescent="0.3">
      <c r="AY6366" s="251" t="e">
        <f>VLOOKUP(C6366,#REF!, 2,FALSE)</f>
        <v>#REF!</v>
      </c>
      <c r="BM6366" s="191" t="s">
        <v>11523</v>
      </c>
      <c r="BN6366" s="191" t="s">
        <v>626</v>
      </c>
      <c r="BO6366" s="191" t="s">
        <v>11524</v>
      </c>
      <c r="BU6366" s="191" t="s">
        <v>11523</v>
      </c>
      <c r="BV6366" s="191" t="s">
        <v>626</v>
      </c>
      <c r="BW6366" s="191" t="s">
        <v>11524</v>
      </c>
    </row>
    <row r="6367" spans="51:75" x14ac:dyDescent="0.3">
      <c r="AY6367" s="251" t="e">
        <f>VLOOKUP(C6367,#REF!, 2,FALSE)</f>
        <v>#REF!</v>
      </c>
      <c r="BM6367" s="191" t="s">
        <v>11525</v>
      </c>
      <c r="BN6367" s="191" t="s">
        <v>3003</v>
      </c>
      <c r="BO6367" s="191" t="s">
        <v>11526</v>
      </c>
      <c r="BU6367" s="191" t="s">
        <v>11525</v>
      </c>
      <c r="BV6367" s="191" t="s">
        <v>3003</v>
      </c>
      <c r="BW6367" s="191" t="s">
        <v>11526</v>
      </c>
    </row>
    <row r="6368" spans="51:75" x14ac:dyDescent="0.3">
      <c r="AY6368" s="251" t="e">
        <f>VLOOKUP(C6368,#REF!, 2,FALSE)</f>
        <v>#REF!</v>
      </c>
      <c r="BM6368" s="191" t="s">
        <v>2036</v>
      </c>
      <c r="BN6368" s="191" t="s">
        <v>779</v>
      </c>
      <c r="BO6368" s="191" t="s">
        <v>11527</v>
      </c>
      <c r="BU6368" s="191" t="s">
        <v>2036</v>
      </c>
      <c r="BV6368" s="191" t="s">
        <v>779</v>
      </c>
      <c r="BW6368" s="191" t="s">
        <v>11527</v>
      </c>
    </row>
    <row r="6369" spans="51:75" x14ac:dyDescent="0.3">
      <c r="AY6369" s="251" t="e">
        <f>VLOOKUP(C6369,#REF!, 2,FALSE)</f>
        <v>#REF!</v>
      </c>
      <c r="BM6369" s="191" t="s">
        <v>11528</v>
      </c>
      <c r="BN6369" s="191" t="s">
        <v>701</v>
      </c>
      <c r="BO6369" s="191" t="s">
        <v>5525</v>
      </c>
      <c r="BU6369" s="191" t="s">
        <v>11528</v>
      </c>
      <c r="BV6369" s="191" t="s">
        <v>701</v>
      </c>
      <c r="BW6369" s="191" t="s">
        <v>5525</v>
      </c>
    </row>
    <row r="6370" spans="51:75" x14ac:dyDescent="0.3">
      <c r="AY6370" s="251" t="e">
        <f>VLOOKUP(C6370,#REF!, 2,FALSE)</f>
        <v>#REF!</v>
      </c>
      <c r="BM6370" s="191" t="s">
        <v>2037</v>
      </c>
      <c r="BN6370" s="191" t="s">
        <v>1014</v>
      </c>
      <c r="BO6370" s="191" t="s">
        <v>11529</v>
      </c>
      <c r="BU6370" s="191" t="s">
        <v>2037</v>
      </c>
      <c r="BV6370" s="191" t="s">
        <v>1014</v>
      </c>
      <c r="BW6370" s="191" t="s">
        <v>11529</v>
      </c>
    </row>
    <row r="6371" spans="51:75" x14ac:dyDescent="0.3">
      <c r="AY6371" s="251" t="e">
        <f>VLOOKUP(C6371,#REF!, 2,FALSE)</f>
        <v>#REF!</v>
      </c>
      <c r="BM6371" s="191" t="s">
        <v>11530</v>
      </c>
      <c r="BN6371" s="191" t="s">
        <v>927</v>
      </c>
      <c r="BO6371" s="191" t="s">
        <v>11531</v>
      </c>
      <c r="BU6371" s="191" t="s">
        <v>11530</v>
      </c>
      <c r="BV6371" s="191" t="s">
        <v>927</v>
      </c>
      <c r="BW6371" s="191" t="s">
        <v>11531</v>
      </c>
    </row>
    <row r="6372" spans="51:75" x14ac:dyDescent="0.3">
      <c r="AY6372" s="251" t="e">
        <f>VLOOKUP(C6372,#REF!, 2,FALSE)</f>
        <v>#REF!</v>
      </c>
      <c r="BM6372" s="191" t="s">
        <v>11532</v>
      </c>
      <c r="BN6372" s="191" t="s">
        <v>1268</v>
      </c>
      <c r="BO6372" s="191" t="s">
        <v>1230</v>
      </c>
      <c r="BU6372" s="191" t="s">
        <v>11532</v>
      </c>
      <c r="BV6372" s="191" t="s">
        <v>1268</v>
      </c>
      <c r="BW6372" s="191" t="s">
        <v>1230</v>
      </c>
    </row>
    <row r="6373" spans="51:75" x14ac:dyDescent="0.3">
      <c r="AY6373" s="251" t="e">
        <f>VLOOKUP(C6373,#REF!, 2,FALSE)</f>
        <v>#REF!</v>
      </c>
      <c r="BM6373" s="191" t="s">
        <v>11533</v>
      </c>
      <c r="BN6373" s="191" t="s">
        <v>784</v>
      </c>
      <c r="BO6373" s="191" t="s">
        <v>11534</v>
      </c>
      <c r="BU6373" s="191" t="s">
        <v>11533</v>
      </c>
      <c r="BV6373" s="191" t="s">
        <v>784</v>
      </c>
      <c r="BW6373" s="191" t="s">
        <v>11534</v>
      </c>
    </row>
    <row r="6374" spans="51:75" x14ac:dyDescent="0.3">
      <c r="AY6374" s="251" t="e">
        <f>VLOOKUP(C6374,#REF!, 2,FALSE)</f>
        <v>#REF!</v>
      </c>
      <c r="BM6374" s="191" t="s">
        <v>11535</v>
      </c>
      <c r="BN6374" s="191" t="s">
        <v>638</v>
      </c>
      <c r="BO6374" s="191" t="s">
        <v>11536</v>
      </c>
      <c r="BU6374" s="191" t="s">
        <v>11535</v>
      </c>
      <c r="BV6374" s="191" t="s">
        <v>638</v>
      </c>
      <c r="BW6374" s="191" t="s">
        <v>11536</v>
      </c>
    </row>
    <row r="6375" spans="51:75" x14ac:dyDescent="0.3">
      <c r="AY6375" s="251" t="e">
        <f>VLOOKUP(C6375,#REF!, 2,FALSE)</f>
        <v>#REF!</v>
      </c>
      <c r="BM6375" s="191" t="s">
        <v>11537</v>
      </c>
      <c r="BN6375" s="191" t="s">
        <v>662</v>
      </c>
      <c r="BO6375" s="191" t="s">
        <v>1741</v>
      </c>
      <c r="BU6375" s="191" t="s">
        <v>11537</v>
      </c>
      <c r="BV6375" s="191" t="s">
        <v>662</v>
      </c>
      <c r="BW6375" s="191" t="s">
        <v>1741</v>
      </c>
    </row>
    <row r="6376" spans="51:75" x14ac:dyDescent="0.3">
      <c r="AY6376" s="251" t="e">
        <f>VLOOKUP(C6376,#REF!, 2,FALSE)</f>
        <v>#REF!</v>
      </c>
      <c r="BM6376" s="191" t="s">
        <v>11538</v>
      </c>
      <c r="BN6376" s="191" t="s">
        <v>614</v>
      </c>
      <c r="BO6376" s="191" t="s">
        <v>6122</v>
      </c>
      <c r="BU6376" s="191" t="s">
        <v>11538</v>
      </c>
      <c r="BV6376" s="191" t="s">
        <v>614</v>
      </c>
      <c r="BW6376" s="191" t="s">
        <v>6122</v>
      </c>
    </row>
    <row r="6377" spans="51:75" x14ac:dyDescent="0.3">
      <c r="AY6377" s="251" t="e">
        <f>VLOOKUP(C6377,#REF!, 2,FALSE)</f>
        <v>#REF!</v>
      </c>
      <c r="BM6377" s="191" t="s">
        <v>397</v>
      </c>
      <c r="BN6377" s="191" t="s">
        <v>640</v>
      </c>
      <c r="BO6377" s="191" t="s">
        <v>11539</v>
      </c>
      <c r="BU6377" s="191" t="s">
        <v>397</v>
      </c>
      <c r="BV6377" s="191" t="s">
        <v>640</v>
      </c>
      <c r="BW6377" s="191" t="s">
        <v>11539</v>
      </c>
    </row>
    <row r="6378" spans="51:75" x14ac:dyDescent="0.3">
      <c r="AY6378" s="251" t="e">
        <f>VLOOKUP(C6378,#REF!, 2,FALSE)</f>
        <v>#REF!</v>
      </c>
      <c r="BM6378" s="191" t="s">
        <v>11540</v>
      </c>
      <c r="BN6378" s="191" t="s">
        <v>659</v>
      </c>
      <c r="BO6378" s="191" t="s">
        <v>8732</v>
      </c>
      <c r="BU6378" s="191" t="s">
        <v>11540</v>
      </c>
      <c r="BV6378" s="191" t="s">
        <v>659</v>
      </c>
      <c r="BW6378" s="191" t="s">
        <v>8732</v>
      </c>
    </row>
    <row r="6379" spans="51:75" x14ac:dyDescent="0.3">
      <c r="AY6379" s="251" t="e">
        <f>VLOOKUP(C6379,#REF!, 2,FALSE)</f>
        <v>#REF!</v>
      </c>
      <c r="BM6379" s="191" t="s">
        <v>11541</v>
      </c>
      <c r="BN6379" s="191" t="s">
        <v>788</v>
      </c>
      <c r="BO6379" s="191" t="s">
        <v>3324</v>
      </c>
      <c r="BU6379" s="191" t="s">
        <v>11541</v>
      </c>
      <c r="BV6379" s="191" t="s">
        <v>788</v>
      </c>
      <c r="BW6379" s="191" t="s">
        <v>3324</v>
      </c>
    </row>
    <row r="6380" spans="51:75" x14ac:dyDescent="0.3">
      <c r="AY6380" s="251" t="e">
        <f>VLOOKUP(C6380,#REF!, 2,FALSE)</f>
        <v>#REF!</v>
      </c>
      <c r="BM6380" s="191" t="s">
        <v>11542</v>
      </c>
      <c r="BN6380" s="191" t="s">
        <v>637</v>
      </c>
      <c r="BO6380" s="191" t="s">
        <v>3324</v>
      </c>
      <c r="BU6380" s="191" t="s">
        <v>11542</v>
      </c>
      <c r="BV6380" s="191" t="s">
        <v>637</v>
      </c>
      <c r="BW6380" s="191" t="s">
        <v>3324</v>
      </c>
    </row>
    <row r="6381" spans="51:75" x14ac:dyDescent="0.3">
      <c r="AY6381" s="251" t="e">
        <f>VLOOKUP(C6381,#REF!, 2,FALSE)</f>
        <v>#REF!</v>
      </c>
      <c r="BM6381" s="191" t="s">
        <v>11543</v>
      </c>
      <c r="BN6381" s="191" t="s">
        <v>803</v>
      </c>
      <c r="BO6381" s="191" t="s">
        <v>7959</v>
      </c>
      <c r="BU6381" s="191" t="s">
        <v>11543</v>
      </c>
      <c r="BV6381" s="191" t="s">
        <v>803</v>
      </c>
      <c r="BW6381" s="191" t="s">
        <v>7959</v>
      </c>
    </row>
    <row r="6382" spans="51:75" x14ac:dyDescent="0.3">
      <c r="AY6382" s="251" t="e">
        <f>VLOOKUP(C6382,#REF!, 2,FALSE)</f>
        <v>#REF!</v>
      </c>
      <c r="BM6382" s="191" t="s">
        <v>398</v>
      </c>
      <c r="BN6382" s="191" t="s">
        <v>618</v>
      </c>
      <c r="BO6382" s="191" t="s">
        <v>6480</v>
      </c>
      <c r="BU6382" s="191" t="s">
        <v>398</v>
      </c>
      <c r="BV6382" s="191" t="s">
        <v>618</v>
      </c>
      <c r="BW6382" s="191" t="s">
        <v>6480</v>
      </c>
    </row>
    <row r="6383" spans="51:75" x14ac:dyDescent="0.3">
      <c r="AY6383" s="251" t="e">
        <f>VLOOKUP(C6383,#REF!, 2,FALSE)</f>
        <v>#REF!</v>
      </c>
      <c r="BM6383" s="191" t="s">
        <v>11544</v>
      </c>
      <c r="BN6383" s="191" t="s">
        <v>16989</v>
      </c>
      <c r="BO6383" s="191" t="s">
        <v>11545</v>
      </c>
      <c r="BU6383" s="191" t="s">
        <v>11544</v>
      </c>
      <c r="BV6383" s="191" t="s">
        <v>16989</v>
      </c>
      <c r="BW6383" s="191" t="s">
        <v>11545</v>
      </c>
    </row>
    <row r="6384" spans="51:75" x14ac:dyDescent="0.3">
      <c r="AY6384" s="251" t="e">
        <f>VLOOKUP(C6384,#REF!, 2,FALSE)</f>
        <v>#REF!</v>
      </c>
      <c r="BM6384" s="191" t="s">
        <v>11546</v>
      </c>
      <c r="BN6384" s="191" t="s">
        <v>788</v>
      </c>
      <c r="BO6384" s="191" t="s">
        <v>6374</v>
      </c>
      <c r="BU6384" s="191" t="s">
        <v>11546</v>
      </c>
      <c r="BV6384" s="191" t="s">
        <v>788</v>
      </c>
      <c r="BW6384" s="191" t="s">
        <v>6374</v>
      </c>
    </row>
    <row r="6385" spans="51:75" x14ac:dyDescent="0.3">
      <c r="AY6385" s="251" t="e">
        <f>VLOOKUP(C6385,#REF!, 2,FALSE)</f>
        <v>#REF!</v>
      </c>
      <c r="BM6385" s="191" t="s">
        <v>11547</v>
      </c>
      <c r="BN6385" s="191" t="s">
        <v>811</v>
      </c>
      <c r="BO6385" s="191" t="s">
        <v>1341</v>
      </c>
      <c r="BU6385" s="191" t="s">
        <v>11547</v>
      </c>
      <c r="BV6385" s="191" t="s">
        <v>811</v>
      </c>
      <c r="BW6385" s="191" t="s">
        <v>1341</v>
      </c>
    </row>
    <row r="6386" spans="51:75" x14ac:dyDescent="0.3">
      <c r="AY6386" s="251" t="e">
        <f>VLOOKUP(C6386,#REF!, 2,FALSE)</f>
        <v>#REF!</v>
      </c>
      <c r="BM6386" s="191" t="s">
        <v>11548</v>
      </c>
      <c r="BN6386" s="191" t="s">
        <v>781</v>
      </c>
      <c r="BO6386" s="191" t="s">
        <v>1341</v>
      </c>
      <c r="BU6386" s="191" t="s">
        <v>11548</v>
      </c>
      <c r="BV6386" s="191" t="s">
        <v>781</v>
      </c>
      <c r="BW6386" s="191" t="s">
        <v>1341</v>
      </c>
    </row>
    <row r="6387" spans="51:75" x14ac:dyDescent="0.3">
      <c r="AY6387" s="251" t="e">
        <f>VLOOKUP(C6387,#REF!, 2,FALSE)</f>
        <v>#REF!</v>
      </c>
      <c r="BM6387" s="191" t="s">
        <v>11549</v>
      </c>
      <c r="BN6387" s="191" t="s">
        <v>16989</v>
      </c>
      <c r="BO6387" s="191" t="s">
        <v>8214</v>
      </c>
      <c r="BU6387" s="191" t="s">
        <v>11549</v>
      </c>
      <c r="BV6387" s="191" t="s">
        <v>16989</v>
      </c>
      <c r="BW6387" s="191" t="s">
        <v>8214</v>
      </c>
    </row>
    <row r="6388" spans="51:75" x14ac:dyDescent="0.3">
      <c r="AY6388" s="251" t="e">
        <f>VLOOKUP(C6388,#REF!, 2,FALSE)</f>
        <v>#REF!</v>
      </c>
      <c r="BM6388" s="191" t="s">
        <v>11550</v>
      </c>
      <c r="BN6388" s="191" t="s">
        <v>16989</v>
      </c>
      <c r="BO6388" s="191" t="s">
        <v>6235</v>
      </c>
      <c r="BU6388" s="191" t="s">
        <v>11550</v>
      </c>
      <c r="BV6388" s="191" t="s">
        <v>16989</v>
      </c>
      <c r="BW6388" s="191" t="s">
        <v>6235</v>
      </c>
    </row>
    <row r="6389" spans="51:75" x14ac:dyDescent="0.3">
      <c r="AY6389" s="251" t="e">
        <f>VLOOKUP(C6389,#REF!, 2,FALSE)</f>
        <v>#REF!</v>
      </c>
      <c r="BM6389" s="191" t="s">
        <v>11551</v>
      </c>
      <c r="BN6389" s="191" t="s">
        <v>737</v>
      </c>
      <c r="BO6389" s="191" t="s">
        <v>1904</v>
      </c>
      <c r="BU6389" s="191" t="s">
        <v>11551</v>
      </c>
      <c r="BV6389" s="191" t="s">
        <v>737</v>
      </c>
      <c r="BW6389" s="191" t="s">
        <v>1904</v>
      </c>
    </row>
    <row r="6390" spans="51:75" x14ac:dyDescent="0.3">
      <c r="AY6390" s="251" t="e">
        <f>VLOOKUP(C6390,#REF!, 2,FALSE)</f>
        <v>#REF!</v>
      </c>
      <c r="BM6390" s="191" t="s">
        <v>11552</v>
      </c>
      <c r="BN6390" s="191" t="s">
        <v>772</v>
      </c>
      <c r="BO6390" s="191" t="s">
        <v>2984</v>
      </c>
      <c r="BU6390" s="191" t="s">
        <v>11552</v>
      </c>
      <c r="BV6390" s="191" t="s">
        <v>772</v>
      </c>
      <c r="BW6390" s="191" t="s">
        <v>2984</v>
      </c>
    </row>
    <row r="6391" spans="51:75" x14ac:dyDescent="0.3">
      <c r="AY6391" s="251" t="e">
        <f>VLOOKUP(C6391,#REF!, 2,FALSE)</f>
        <v>#REF!</v>
      </c>
      <c r="BM6391" s="191" t="s">
        <v>11553</v>
      </c>
      <c r="BN6391" s="191" t="s">
        <v>772</v>
      </c>
      <c r="BO6391" s="191" t="s">
        <v>11554</v>
      </c>
      <c r="BU6391" s="191" t="s">
        <v>11553</v>
      </c>
      <c r="BV6391" s="191" t="s">
        <v>772</v>
      </c>
      <c r="BW6391" s="191" t="s">
        <v>11554</v>
      </c>
    </row>
    <row r="6392" spans="51:75" x14ac:dyDescent="0.3">
      <c r="AY6392" s="251" t="e">
        <f>VLOOKUP(C6392,#REF!, 2,FALSE)</f>
        <v>#REF!</v>
      </c>
      <c r="BM6392" s="191" t="s">
        <v>2038</v>
      </c>
      <c r="BN6392" s="191" t="s">
        <v>788</v>
      </c>
      <c r="BO6392" s="191" t="s">
        <v>7959</v>
      </c>
      <c r="BU6392" s="191" t="s">
        <v>2038</v>
      </c>
      <c r="BV6392" s="191" t="s">
        <v>788</v>
      </c>
      <c r="BW6392" s="191" t="s">
        <v>7959</v>
      </c>
    </row>
    <row r="6393" spans="51:75" x14ac:dyDescent="0.3">
      <c r="AY6393" s="251" t="e">
        <f>VLOOKUP(C6393,#REF!, 2,FALSE)</f>
        <v>#REF!</v>
      </c>
      <c r="BM6393" s="191" t="s">
        <v>11555</v>
      </c>
      <c r="BN6393" s="191" t="s">
        <v>16989</v>
      </c>
      <c r="BO6393" s="191" t="s">
        <v>5300</v>
      </c>
      <c r="BU6393" s="191" t="s">
        <v>11555</v>
      </c>
      <c r="BV6393" s="191" t="s">
        <v>16989</v>
      </c>
      <c r="BW6393" s="191" t="s">
        <v>5300</v>
      </c>
    </row>
    <row r="6394" spans="51:75" x14ac:dyDescent="0.3">
      <c r="AY6394" s="251" t="e">
        <f>VLOOKUP(C6394,#REF!, 2,FALSE)</f>
        <v>#REF!</v>
      </c>
      <c r="BM6394" s="191" t="s">
        <v>11557</v>
      </c>
      <c r="BN6394" s="191" t="s">
        <v>798</v>
      </c>
      <c r="BO6394" s="191" t="s">
        <v>2984</v>
      </c>
      <c r="BU6394" s="191" t="s">
        <v>11557</v>
      </c>
      <c r="BV6394" s="191" t="s">
        <v>798</v>
      </c>
      <c r="BW6394" s="191" t="s">
        <v>2984</v>
      </c>
    </row>
    <row r="6395" spans="51:75" x14ac:dyDescent="0.3">
      <c r="AY6395" s="251" t="e">
        <f>VLOOKUP(C6395,#REF!, 2,FALSE)</f>
        <v>#REF!</v>
      </c>
      <c r="BM6395" s="191" t="s">
        <v>11559</v>
      </c>
      <c r="BN6395" s="191" t="s">
        <v>798</v>
      </c>
      <c r="BO6395" s="191" t="s">
        <v>10588</v>
      </c>
      <c r="BU6395" s="191" t="s">
        <v>11559</v>
      </c>
      <c r="BV6395" s="191" t="s">
        <v>798</v>
      </c>
      <c r="BW6395" s="191" t="s">
        <v>10588</v>
      </c>
    </row>
    <row r="6396" spans="51:75" x14ac:dyDescent="0.3">
      <c r="AY6396" s="251" t="e">
        <f>VLOOKUP(C6396,#REF!, 2,FALSE)</f>
        <v>#REF!</v>
      </c>
      <c r="BM6396" s="191" t="s">
        <v>11560</v>
      </c>
      <c r="BN6396" s="191" t="s">
        <v>798</v>
      </c>
      <c r="BO6396" s="191" t="s">
        <v>10588</v>
      </c>
      <c r="BU6396" s="191" t="s">
        <v>11560</v>
      </c>
      <c r="BV6396" s="191" t="s">
        <v>798</v>
      </c>
      <c r="BW6396" s="191" t="s">
        <v>10588</v>
      </c>
    </row>
    <row r="6397" spans="51:75" x14ac:dyDescent="0.3">
      <c r="AY6397" s="251" t="e">
        <f>VLOOKUP(C6397,#REF!, 2,FALSE)</f>
        <v>#REF!</v>
      </c>
      <c r="BM6397" s="191" t="s">
        <v>11561</v>
      </c>
      <c r="BN6397" s="191" t="s">
        <v>798</v>
      </c>
      <c r="BO6397" s="191" t="s">
        <v>10588</v>
      </c>
      <c r="BU6397" s="191" t="s">
        <v>11561</v>
      </c>
      <c r="BV6397" s="191" t="s">
        <v>798</v>
      </c>
      <c r="BW6397" s="191" t="s">
        <v>10588</v>
      </c>
    </row>
    <row r="6398" spans="51:75" x14ac:dyDescent="0.3">
      <c r="AY6398" s="251" t="e">
        <f>VLOOKUP(C6398,#REF!, 2,FALSE)</f>
        <v>#REF!</v>
      </c>
      <c r="BM6398" s="191" t="s">
        <v>11562</v>
      </c>
      <c r="BN6398" s="191" t="s">
        <v>663</v>
      </c>
      <c r="BO6398" s="191" t="s">
        <v>10588</v>
      </c>
      <c r="BU6398" s="191" t="s">
        <v>11562</v>
      </c>
      <c r="BV6398" s="191" t="s">
        <v>663</v>
      </c>
      <c r="BW6398" s="191" t="s">
        <v>10588</v>
      </c>
    </row>
    <row r="6399" spans="51:75" x14ac:dyDescent="0.3">
      <c r="AY6399" s="251" t="e">
        <f>VLOOKUP(C6399,#REF!, 2,FALSE)</f>
        <v>#REF!</v>
      </c>
      <c r="BM6399" s="191" t="s">
        <v>11564</v>
      </c>
      <c r="BN6399" s="191" t="s">
        <v>863</v>
      </c>
      <c r="BO6399" s="191" t="s">
        <v>2984</v>
      </c>
      <c r="BU6399" s="191" t="s">
        <v>11564</v>
      </c>
      <c r="BV6399" s="191" t="s">
        <v>863</v>
      </c>
      <c r="BW6399" s="191" t="s">
        <v>2984</v>
      </c>
    </row>
    <row r="6400" spans="51:75" x14ac:dyDescent="0.3">
      <c r="AY6400" s="251" t="e">
        <f>VLOOKUP(C6400,#REF!, 2,FALSE)</f>
        <v>#REF!</v>
      </c>
      <c r="BM6400" s="191" t="s">
        <v>11565</v>
      </c>
      <c r="BN6400" s="191" t="s">
        <v>803</v>
      </c>
      <c r="BO6400" s="191" t="s">
        <v>1328</v>
      </c>
      <c r="BU6400" s="191" t="s">
        <v>11565</v>
      </c>
      <c r="BV6400" s="191" t="s">
        <v>803</v>
      </c>
      <c r="BW6400" s="191" t="s">
        <v>1328</v>
      </c>
    </row>
    <row r="6401" spans="51:75" x14ac:dyDescent="0.3">
      <c r="AY6401" s="251" t="e">
        <f>VLOOKUP(C6401,#REF!, 2,FALSE)</f>
        <v>#REF!</v>
      </c>
      <c r="BM6401" s="191" t="s">
        <v>11566</v>
      </c>
      <c r="BN6401" s="191" t="s">
        <v>638</v>
      </c>
      <c r="BO6401" s="191" t="s">
        <v>2984</v>
      </c>
      <c r="BU6401" s="191" t="s">
        <v>11566</v>
      </c>
      <c r="BV6401" s="191" t="s">
        <v>638</v>
      </c>
      <c r="BW6401" s="191" t="s">
        <v>2984</v>
      </c>
    </row>
    <row r="6402" spans="51:75" x14ac:dyDescent="0.3">
      <c r="AY6402" s="251" t="e">
        <f>VLOOKUP(C6402,#REF!, 2,FALSE)</f>
        <v>#REF!</v>
      </c>
      <c r="BM6402" s="191" t="s">
        <v>11567</v>
      </c>
      <c r="BN6402" s="191" t="s">
        <v>697</v>
      </c>
      <c r="BO6402" s="191" t="s">
        <v>778</v>
      </c>
      <c r="BU6402" s="191" t="s">
        <v>11567</v>
      </c>
      <c r="BV6402" s="191" t="s">
        <v>697</v>
      </c>
      <c r="BW6402" s="191" t="s">
        <v>778</v>
      </c>
    </row>
    <row r="6403" spans="51:75" x14ac:dyDescent="0.3">
      <c r="AY6403" s="251" t="e">
        <f>VLOOKUP(C6403,#REF!, 2,FALSE)</f>
        <v>#REF!</v>
      </c>
      <c r="BM6403" s="191" t="s">
        <v>11568</v>
      </c>
      <c r="BN6403" s="191" t="s">
        <v>16989</v>
      </c>
      <c r="BO6403" s="191" t="s">
        <v>7807</v>
      </c>
      <c r="BU6403" s="191" t="s">
        <v>11568</v>
      </c>
      <c r="BV6403" s="191" t="s">
        <v>16989</v>
      </c>
      <c r="BW6403" s="191" t="s">
        <v>7807</v>
      </c>
    </row>
    <row r="6404" spans="51:75" x14ac:dyDescent="0.3">
      <c r="AY6404" s="251" t="e">
        <f>VLOOKUP(C6404,#REF!, 2,FALSE)</f>
        <v>#REF!</v>
      </c>
      <c r="BM6404" s="191" t="s">
        <v>11569</v>
      </c>
      <c r="BN6404" s="191" t="s">
        <v>663</v>
      </c>
      <c r="BO6404" s="191" t="s">
        <v>11035</v>
      </c>
      <c r="BU6404" s="191" t="s">
        <v>11569</v>
      </c>
      <c r="BV6404" s="191" t="s">
        <v>663</v>
      </c>
      <c r="BW6404" s="191" t="s">
        <v>11035</v>
      </c>
    </row>
    <row r="6405" spans="51:75" x14ac:dyDescent="0.3">
      <c r="AY6405" s="251" t="e">
        <f>VLOOKUP(C6405,#REF!, 2,FALSE)</f>
        <v>#REF!</v>
      </c>
      <c r="BM6405" s="191" t="s">
        <v>11570</v>
      </c>
      <c r="BN6405" s="191" t="s">
        <v>614</v>
      </c>
      <c r="BO6405" s="191" t="s">
        <v>6674</v>
      </c>
      <c r="BU6405" s="191" t="s">
        <v>11570</v>
      </c>
      <c r="BV6405" s="191" t="s">
        <v>614</v>
      </c>
      <c r="BW6405" s="191" t="s">
        <v>6674</v>
      </c>
    </row>
    <row r="6406" spans="51:75" x14ac:dyDescent="0.3">
      <c r="AY6406" s="251" t="e">
        <f>VLOOKUP(C6406,#REF!, 2,FALSE)</f>
        <v>#REF!</v>
      </c>
      <c r="BM6406" s="191" t="s">
        <v>11571</v>
      </c>
      <c r="BN6406" s="191" t="s">
        <v>2984</v>
      </c>
      <c r="BO6406" s="191" t="s">
        <v>7899</v>
      </c>
      <c r="BU6406" s="191" t="s">
        <v>11571</v>
      </c>
      <c r="BV6406" s="191" t="s">
        <v>2984</v>
      </c>
      <c r="BW6406" s="191" t="s">
        <v>7899</v>
      </c>
    </row>
    <row r="6407" spans="51:75" x14ac:dyDescent="0.3">
      <c r="AY6407" s="251" t="e">
        <f>VLOOKUP(C6407,#REF!, 2,FALSE)</f>
        <v>#REF!</v>
      </c>
      <c r="BM6407" s="191" t="s">
        <v>2039</v>
      </c>
      <c r="BN6407" s="191" t="s">
        <v>16989</v>
      </c>
      <c r="BO6407" s="191" t="s">
        <v>3374</v>
      </c>
      <c r="BU6407" s="191" t="s">
        <v>2039</v>
      </c>
      <c r="BV6407" s="191" t="s">
        <v>16989</v>
      </c>
      <c r="BW6407" s="191" t="s">
        <v>3374</v>
      </c>
    </row>
    <row r="6408" spans="51:75" x14ac:dyDescent="0.3">
      <c r="AY6408" s="251" t="e">
        <f>VLOOKUP(C6408,#REF!, 2,FALSE)</f>
        <v>#REF!</v>
      </c>
      <c r="BM6408" s="191" t="s">
        <v>2040</v>
      </c>
      <c r="BN6408" s="191" t="s">
        <v>1140</v>
      </c>
      <c r="BO6408" s="191" t="s">
        <v>1908</v>
      </c>
      <c r="BU6408" s="191" t="s">
        <v>2040</v>
      </c>
      <c r="BV6408" s="191" t="s">
        <v>1140</v>
      </c>
      <c r="BW6408" s="191" t="s">
        <v>1908</v>
      </c>
    </row>
    <row r="6409" spans="51:75" x14ac:dyDescent="0.3">
      <c r="AY6409" s="251" t="e">
        <f>VLOOKUP(C6409,#REF!, 2,FALSE)</f>
        <v>#REF!</v>
      </c>
      <c r="BM6409" s="191" t="s">
        <v>11573</v>
      </c>
      <c r="BN6409" s="191" t="s">
        <v>667</v>
      </c>
      <c r="BO6409" s="191" t="s">
        <v>5238</v>
      </c>
      <c r="BU6409" s="191" t="s">
        <v>11573</v>
      </c>
      <c r="BV6409" s="191" t="s">
        <v>667</v>
      </c>
      <c r="BW6409" s="191" t="s">
        <v>5238</v>
      </c>
    </row>
    <row r="6410" spans="51:75" x14ac:dyDescent="0.3">
      <c r="AY6410" s="251" t="e">
        <f>VLOOKUP(C6410,#REF!, 2,FALSE)</f>
        <v>#REF!</v>
      </c>
      <c r="BM6410" s="191" t="s">
        <v>2041</v>
      </c>
      <c r="BN6410" s="191" t="s">
        <v>784</v>
      </c>
      <c r="BO6410" s="191" t="s">
        <v>2984</v>
      </c>
      <c r="BU6410" s="191" t="s">
        <v>2041</v>
      </c>
      <c r="BV6410" s="191" t="s">
        <v>784</v>
      </c>
      <c r="BW6410" s="191" t="s">
        <v>2984</v>
      </c>
    </row>
    <row r="6411" spans="51:75" x14ac:dyDescent="0.3">
      <c r="AY6411" s="251" t="e">
        <f>VLOOKUP(C6411,#REF!, 2,FALSE)</f>
        <v>#REF!</v>
      </c>
      <c r="BM6411" s="191" t="s">
        <v>11574</v>
      </c>
      <c r="BN6411" s="191" t="s">
        <v>1140</v>
      </c>
      <c r="BO6411" s="191" t="s">
        <v>11575</v>
      </c>
      <c r="BU6411" s="191" t="s">
        <v>11574</v>
      </c>
      <c r="BV6411" s="191" t="s">
        <v>1140</v>
      </c>
      <c r="BW6411" s="191" t="s">
        <v>11575</v>
      </c>
    </row>
    <row r="6412" spans="51:75" x14ac:dyDescent="0.3">
      <c r="AY6412" s="251" t="e">
        <f>VLOOKUP(C6412,#REF!, 2,FALSE)</f>
        <v>#REF!</v>
      </c>
      <c r="BM6412" s="191" t="s">
        <v>11576</v>
      </c>
      <c r="BN6412" s="191" t="s">
        <v>784</v>
      </c>
      <c r="BO6412" s="191" t="s">
        <v>11577</v>
      </c>
      <c r="BU6412" s="191" t="s">
        <v>11576</v>
      </c>
      <c r="BV6412" s="191" t="s">
        <v>784</v>
      </c>
      <c r="BW6412" s="191" t="s">
        <v>11577</v>
      </c>
    </row>
    <row r="6413" spans="51:75" x14ac:dyDescent="0.3">
      <c r="AY6413" s="251" t="e">
        <f>VLOOKUP(C6413,#REF!, 2,FALSE)</f>
        <v>#REF!</v>
      </c>
      <c r="BM6413" s="191" t="s">
        <v>11578</v>
      </c>
      <c r="BN6413" s="191" t="s">
        <v>670</v>
      </c>
      <c r="BO6413" s="191" t="s">
        <v>2984</v>
      </c>
      <c r="BU6413" s="191" t="s">
        <v>11578</v>
      </c>
      <c r="BV6413" s="191" t="s">
        <v>670</v>
      </c>
      <c r="BW6413" s="191" t="s">
        <v>2984</v>
      </c>
    </row>
    <row r="6414" spans="51:75" x14ac:dyDescent="0.3">
      <c r="AY6414" s="251" t="e">
        <f>VLOOKUP(C6414,#REF!, 2,FALSE)</f>
        <v>#REF!</v>
      </c>
      <c r="BM6414" s="191" t="s">
        <v>11579</v>
      </c>
      <c r="BN6414" s="191" t="s">
        <v>779</v>
      </c>
      <c r="BO6414" s="191" t="s">
        <v>11580</v>
      </c>
      <c r="BU6414" s="191" t="s">
        <v>11579</v>
      </c>
      <c r="BV6414" s="191" t="s">
        <v>779</v>
      </c>
      <c r="BW6414" s="191" t="s">
        <v>11580</v>
      </c>
    </row>
    <row r="6415" spans="51:75" x14ac:dyDescent="0.3">
      <c r="AY6415" s="251" t="e">
        <f>VLOOKUP(C6415,#REF!, 2,FALSE)</f>
        <v>#REF!</v>
      </c>
      <c r="BM6415" s="191" t="s">
        <v>11581</v>
      </c>
      <c r="BN6415" s="191" t="s">
        <v>1783</v>
      </c>
      <c r="BO6415" s="191" t="s">
        <v>11582</v>
      </c>
      <c r="BU6415" s="191" t="s">
        <v>11581</v>
      </c>
      <c r="BV6415" s="191" t="s">
        <v>1783</v>
      </c>
      <c r="BW6415" s="191" t="s">
        <v>11582</v>
      </c>
    </row>
    <row r="6416" spans="51:75" x14ac:dyDescent="0.3">
      <c r="AY6416" s="251" t="e">
        <f>VLOOKUP(C6416,#REF!, 2,FALSE)</f>
        <v>#REF!</v>
      </c>
      <c r="BM6416" s="191" t="s">
        <v>11583</v>
      </c>
      <c r="BN6416" s="191" t="s">
        <v>1783</v>
      </c>
      <c r="BO6416" s="191" t="s">
        <v>11584</v>
      </c>
      <c r="BU6416" s="191" t="s">
        <v>11583</v>
      </c>
      <c r="BV6416" s="191" t="s">
        <v>1783</v>
      </c>
      <c r="BW6416" s="191" t="s">
        <v>11584</v>
      </c>
    </row>
    <row r="6417" spans="51:75" x14ac:dyDescent="0.3">
      <c r="AY6417" s="251" t="e">
        <f>VLOOKUP(C6417,#REF!, 2,FALSE)</f>
        <v>#REF!</v>
      </c>
      <c r="BM6417" s="191" t="s">
        <v>11585</v>
      </c>
      <c r="BN6417" s="191" t="s">
        <v>1783</v>
      </c>
      <c r="BO6417" s="191" t="s">
        <v>11586</v>
      </c>
      <c r="BU6417" s="191" t="s">
        <v>11585</v>
      </c>
      <c r="BV6417" s="191" t="s">
        <v>1783</v>
      </c>
      <c r="BW6417" s="191" t="s">
        <v>11586</v>
      </c>
    </row>
    <row r="6418" spans="51:75" x14ac:dyDescent="0.3">
      <c r="AY6418" s="251" t="e">
        <f>VLOOKUP(C6418,#REF!, 2,FALSE)</f>
        <v>#REF!</v>
      </c>
      <c r="BM6418" s="191" t="s">
        <v>11588</v>
      </c>
      <c r="BN6418" s="191" t="s">
        <v>798</v>
      </c>
      <c r="BO6418" s="191" t="s">
        <v>2193</v>
      </c>
      <c r="BU6418" s="191" t="s">
        <v>11588</v>
      </c>
      <c r="BV6418" s="191" t="s">
        <v>798</v>
      </c>
      <c r="BW6418" s="191" t="s">
        <v>2193</v>
      </c>
    </row>
    <row r="6419" spans="51:75" x14ac:dyDescent="0.3">
      <c r="AY6419" s="251" t="e">
        <f>VLOOKUP(C6419,#REF!, 2,FALSE)</f>
        <v>#REF!</v>
      </c>
      <c r="BM6419" s="191" t="s">
        <v>11589</v>
      </c>
      <c r="BN6419" s="191" t="s">
        <v>658</v>
      </c>
      <c r="BO6419" s="191" t="s">
        <v>2984</v>
      </c>
      <c r="BU6419" s="191" t="s">
        <v>11589</v>
      </c>
      <c r="BV6419" s="191" t="s">
        <v>658</v>
      </c>
      <c r="BW6419" s="191" t="s">
        <v>2984</v>
      </c>
    </row>
    <row r="6420" spans="51:75" x14ac:dyDescent="0.3">
      <c r="AY6420" s="251" t="e">
        <f>VLOOKUP(C6420,#REF!, 2,FALSE)</f>
        <v>#REF!</v>
      </c>
      <c r="BM6420" s="191" t="s">
        <v>11590</v>
      </c>
      <c r="BN6420" s="191" t="s">
        <v>1071</v>
      </c>
      <c r="BO6420" s="191" t="s">
        <v>1749</v>
      </c>
      <c r="BU6420" s="191" t="s">
        <v>11590</v>
      </c>
      <c r="BV6420" s="191" t="s">
        <v>1071</v>
      </c>
      <c r="BW6420" s="191" t="s">
        <v>1749</v>
      </c>
    </row>
    <row r="6421" spans="51:75" x14ac:dyDescent="0.3">
      <c r="AY6421" s="251" t="e">
        <f>VLOOKUP(C6421,#REF!, 2,FALSE)</f>
        <v>#REF!</v>
      </c>
      <c r="BM6421" s="191" t="s">
        <v>399</v>
      </c>
      <c r="BN6421" s="191" t="s">
        <v>658</v>
      </c>
      <c r="BO6421" s="191" t="s">
        <v>11591</v>
      </c>
      <c r="BU6421" s="191" t="s">
        <v>399</v>
      </c>
      <c r="BV6421" s="191" t="s">
        <v>658</v>
      </c>
      <c r="BW6421" s="191" t="s">
        <v>11591</v>
      </c>
    </row>
    <row r="6422" spans="51:75" x14ac:dyDescent="0.3">
      <c r="AY6422" s="251" t="e">
        <f>VLOOKUP(C6422,#REF!, 2,FALSE)</f>
        <v>#REF!</v>
      </c>
      <c r="BM6422" s="191" t="s">
        <v>11592</v>
      </c>
      <c r="BN6422" s="191" t="s">
        <v>3088</v>
      </c>
      <c r="BO6422" s="191" t="s">
        <v>2984</v>
      </c>
      <c r="BU6422" s="191" t="s">
        <v>11592</v>
      </c>
      <c r="BV6422" s="191" t="s">
        <v>3088</v>
      </c>
      <c r="BW6422" s="191" t="s">
        <v>2984</v>
      </c>
    </row>
    <row r="6423" spans="51:75" x14ac:dyDescent="0.3">
      <c r="AY6423" s="251" t="e">
        <f>VLOOKUP(C6423,#REF!, 2,FALSE)</f>
        <v>#REF!</v>
      </c>
      <c r="BM6423" s="191" t="s">
        <v>2042</v>
      </c>
      <c r="BN6423" s="191" t="s">
        <v>853</v>
      </c>
      <c r="BO6423" s="191" t="s">
        <v>2984</v>
      </c>
      <c r="BU6423" s="191" t="s">
        <v>2042</v>
      </c>
      <c r="BV6423" s="191" t="s">
        <v>853</v>
      </c>
      <c r="BW6423" s="191" t="s">
        <v>2984</v>
      </c>
    </row>
    <row r="6424" spans="51:75" x14ac:dyDescent="0.3">
      <c r="AY6424" s="251" t="e">
        <f>VLOOKUP(C6424,#REF!, 2,FALSE)</f>
        <v>#REF!</v>
      </c>
      <c r="BM6424" s="191" t="s">
        <v>11593</v>
      </c>
      <c r="BN6424" s="191" t="s">
        <v>3253</v>
      </c>
      <c r="BO6424" s="191" t="s">
        <v>2984</v>
      </c>
      <c r="BU6424" s="191" t="s">
        <v>11593</v>
      </c>
      <c r="BV6424" s="191" t="s">
        <v>3253</v>
      </c>
      <c r="BW6424" s="191" t="s">
        <v>2984</v>
      </c>
    </row>
    <row r="6425" spans="51:75" x14ac:dyDescent="0.3">
      <c r="AY6425" s="251" t="e">
        <f>VLOOKUP(C6425,#REF!, 2,FALSE)</f>
        <v>#REF!</v>
      </c>
      <c r="BM6425" s="191" t="s">
        <v>11594</v>
      </c>
      <c r="BN6425" s="191" t="s">
        <v>3203</v>
      </c>
      <c r="BO6425" s="191" t="s">
        <v>11595</v>
      </c>
      <c r="BU6425" s="191" t="s">
        <v>11594</v>
      </c>
      <c r="BV6425" s="191" t="s">
        <v>3203</v>
      </c>
      <c r="BW6425" s="191" t="s">
        <v>11595</v>
      </c>
    </row>
    <row r="6426" spans="51:75" x14ac:dyDescent="0.3">
      <c r="AY6426" s="251" t="e">
        <f>VLOOKUP(C6426,#REF!, 2,FALSE)</f>
        <v>#REF!</v>
      </c>
      <c r="BM6426" s="191" t="s">
        <v>11596</v>
      </c>
      <c r="BN6426" s="191" t="s">
        <v>842</v>
      </c>
      <c r="BO6426" s="191" t="s">
        <v>2984</v>
      </c>
      <c r="BU6426" s="191" t="s">
        <v>11596</v>
      </c>
      <c r="BV6426" s="191" t="s">
        <v>842</v>
      </c>
      <c r="BW6426" s="191" t="s">
        <v>2984</v>
      </c>
    </row>
    <row r="6427" spans="51:75" x14ac:dyDescent="0.3">
      <c r="AY6427" s="251" t="e">
        <f>VLOOKUP(C6427,#REF!, 2,FALSE)</f>
        <v>#REF!</v>
      </c>
      <c r="BM6427" s="191" t="s">
        <v>11597</v>
      </c>
      <c r="BN6427" s="191" t="s">
        <v>788</v>
      </c>
      <c r="BO6427" s="191" t="s">
        <v>9500</v>
      </c>
      <c r="BU6427" s="191" t="s">
        <v>11597</v>
      </c>
      <c r="BV6427" s="191" t="s">
        <v>788</v>
      </c>
      <c r="BW6427" s="191" t="s">
        <v>9500</v>
      </c>
    </row>
    <row r="6428" spans="51:75" x14ac:dyDescent="0.3">
      <c r="AY6428" s="251" t="e">
        <f>VLOOKUP(C6428,#REF!, 2,FALSE)</f>
        <v>#REF!</v>
      </c>
      <c r="BM6428" s="191" t="s">
        <v>11598</v>
      </c>
      <c r="BN6428" s="191" t="s">
        <v>863</v>
      </c>
      <c r="BO6428" s="191" t="s">
        <v>4971</v>
      </c>
      <c r="BU6428" s="191" t="s">
        <v>11598</v>
      </c>
      <c r="BV6428" s="191" t="s">
        <v>863</v>
      </c>
      <c r="BW6428" s="191" t="s">
        <v>4971</v>
      </c>
    </row>
    <row r="6429" spans="51:75" x14ac:dyDescent="0.3">
      <c r="AY6429" s="251" t="e">
        <f>VLOOKUP(C6429,#REF!, 2,FALSE)</f>
        <v>#REF!</v>
      </c>
      <c r="BM6429" s="191" t="s">
        <v>11599</v>
      </c>
      <c r="BN6429" s="191" t="s">
        <v>618</v>
      </c>
      <c r="BO6429" s="191" t="s">
        <v>2984</v>
      </c>
      <c r="BU6429" s="191" t="s">
        <v>11599</v>
      </c>
      <c r="BV6429" s="191" t="s">
        <v>618</v>
      </c>
      <c r="BW6429" s="191" t="s">
        <v>2984</v>
      </c>
    </row>
    <row r="6430" spans="51:75" x14ac:dyDescent="0.3">
      <c r="AY6430" s="251" t="e">
        <f>VLOOKUP(C6430,#REF!, 2,FALSE)</f>
        <v>#REF!</v>
      </c>
      <c r="BM6430" s="191" t="s">
        <v>11600</v>
      </c>
      <c r="BN6430" s="191" t="s">
        <v>618</v>
      </c>
      <c r="BO6430" s="191" t="s">
        <v>2984</v>
      </c>
      <c r="BU6430" s="191" t="s">
        <v>11600</v>
      </c>
      <c r="BV6430" s="191" t="s">
        <v>618</v>
      </c>
      <c r="BW6430" s="191" t="s">
        <v>2984</v>
      </c>
    </row>
    <row r="6431" spans="51:75" x14ac:dyDescent="0.3">
      <c r="AY6431" s="251" t="e">
        <f>VLOOKUP(C6431,#REF!, 2,FALSE)</f>
        <v>#REF!</v>
      </c>
      <c r="BM6431" s="191" t="s">
        <v>11601</v>
      </c>
      <c r="BN6431" s="191" t="s">
        <v>1343</v>
      </c>
      <c r="BO6431" s="191" t="s">
        <v>3644</v>
      </c>
      <c r="BU6431" s="191" t="s">
        <v>11601</v>
      </c>
      <c r="BV6431" s="191" t="s">
        <v>1343</v>
      </c>
      <c r="BW6431" s="191" t="s">
        <v>3644</v>
      </c>
    </row>
    <row r="6432" spans="51:75" x14ac:dyDescent="0.3">
      <c r="AY6432" s="251" t="e">
        <f>VLOOKUP(C6432,#REF!, 2,FALSE)</f>
        <v>#REF!</v>
      </c>
      <c r="BM6432" s="191" t="s">
        <v>11602</v>
      </c>
      <c r="BN6432" s="191" t="s">
        <v>664</v>
      </c>
      <c r="BO6432" s="191" t="s">
        <v>2984</v>
      </c>
      <c r="BU6432" s="191" t="s">
        <v>11602</v>
      </c>
      <c r="BV6432" s="191" t="s">
        <v>664</v>
      </c>
      <c r="BW6432" s="191" t="s">
        <v>2984</v>
      </c>
    </row>
    <row r="6433" spans="51:75" x14ac:dyDescent="0.3">
      <c r="AY6433" s="251" t="e">
        <f>VLOOKUP(C6433,#REF!, 2,FALSE)</f>
        <v>#REF!</v>
      </c>
      <c r="BM6433" s="191" t="s">
        <v>11603</v>
      </c>
      <c r="BN6433" s="191" t="s">
        <v>664</v>
      </c>
      <c r="BO6433" s="191" t="s">
        <v>2984</v>
      </c>
      <c r="BU6433" s="191" t="s">
        <v>11603</v>
      </c>
      <c r="BV6433" s="191" t="s">
        <v>664</v>
      </c>
      <c r="BW6433" s="191" t="s">
        <v>2984</v>
      </c>
    </row>
    <row r="6434" spans="51:75" x14ac:dyDescent="0.3">
      <c r="AY6434" s="251" t="e">
        <f>VLOOKUP(C6434,#REF!, 2,FALSE)</f>
        <v>#REF!</v>
      </c>
      <c r="BM6434" s="191" t="s">
        <v>11604</v>
      </c>
      <c r="BN6434" s="191" t="s">
        <v>664</v>
      </c>
      <c r="BO6434" s="191" t="s">
        <v>11605</v>
      </c>
      <c r="BU6434" s="191" t="s">
        <v>11604</v>
      </c>
      <c r="BV6434" s="191" t="s">
        <v>664</v>
      </c>
      <c r="BW6434" s="191" t="s">
        <v>11605</v>
      </c>
    </row>
    <row r="6435" spans="51:75" x14ac:dyDescent="0.3">
      <c r="AY6435" s="251" t="e">
        <f>VLOOKUP(C6435,#REF!, 2,FALSE)</f>
        <v>#REF!</v>
      </c>
      <c r="BM6435" s="191" t="s">
        <v>11606</v>
      </c>
      <c r="BN6435" s="191" t="s">
        <v>863</v>
      </c>
      <c r="BO6435" s="191" t="s">
        <v>11607</v>
      </c>
      <c r="BU6435" s="191" t="s">
        <v>11606</v>
      </c>
      <c r="BV6435" s="191" t="s">
        <v>863</v>
      </c>
      <c r="BW6435" s="191" t="s">
        <v>11607</v>
      </c>
    </row>
    <row r="6436" spans="51:75" x14ac:dyDescent="0.3">
      <c r="AY6436" s="251" t="e">
        <f>VLOOKUP(C6436,#REF!, 2,FALSE)</f>
        <v>#REF!</v>
      </c>
      <c r="BM6436" s="191" t="s">
        <v>2043</v>
      </c>
      <c r="BN6436" s="191" t="s">
        <v>624</v>
      </c>
      <c r="BO6436" s="191" t="s">
        <v>11608</v>
      </c>
      <c r="BU6436" s="191" t="s">
        <v>2043</v>
      </c>
      <c r="BV6436" s="191" t="s">
        <v>624</v>
      </c>
      <c r="BW6436" s="191" t="s">
        <v>11608</v>
      </c>
    </row>
    <row r="6437" spans="51:75" x14ac:dyDescent="0.3">
      <c r="AY6437" s="251" t="e">
        <f>VLOOKUP(C6437,#REF!, 2,FALSE)</f>
        <v>#REF!</v>
      </c>
      <c r="BM6437" s="191" t="s">
        <v>11609</v>
      </c>
      <c r="BN6437" s="191" t="s">
        <v>3088</v>
      </c>
      <c r="BO6437" s="191" t="s">
        <v>2984</v>
      </c>
      <c r="BU6437" s="191" t="s">
        <v>11609</v>
      </c>
      <c r="BV6437" s="191" t="s">
        <v>3088</v>
      </c>
      <c r="BW6437" s="191" t="s">
        <v>2984</v>
      </c>
    </row>
    <row r="6438" spans="51:75" x14ac:dyDescent="0.3">
      <c r="AY6438" s="251" t="e">
        <f>VLOOKUP(C6438,#REF!, 2,FALSE)</f>
        <v>#REF!</v>
      </c>
      <c r="BM6438" s="191" t="s">
        <v>11610</v>
      </c>
      <c r="BN6438" s="191" t="s">
        <v>659</v>
      </c>
      <c r="BO6438" s="191" t="s">
        <v>1335</v>
      </c>
      <c r="BU6438" s="191" t="s">
        <v>11610</v>
      </c>
      <c r="BV6438" s="191" t="s">
        <v>659</v>
      </c>
      <c r="BW6438" s="191" t="s">
        <v>1335</v>
      </c>
    </row>
    <row r="6439" spans="51:75" x14ac:dyDescent="0.3">
      <c r="AY6439" s="251" t="e">
        <f>VLOOKUP(C6439,#REF!, 2,FALSE)</f>
        <v>#REF!</v>
      </c>
      <c r="BM6439" s="191" t="s">
        <v>11611</v>
      </c>
      <c r="BN6439" s="191" t="s">
        <v>659</v>
      </c>
      <c r="BO6439" s="191" t="s">
        <v>6495</v>
      </c>
      <c r="BU6439" s="191" t="s">
        <v>11611</v>
      </c>
      <c r="BV6439" s="191" t="s">
        <v>659</v>
      </c>
      <c r="BW6439" s="191" t="s">
        <v>6495</v>
      </c>
    </row>
    <row r="6440" spans="51:75" x14ac:dyDescent="0.3">
      <c r="AY6440" s="251" t="e">
        <f>VLOOKUP(C6440,#REF!, 2,FALSE)</f>
        <v>#REF!</v>
      </c>
      <c r="BM6440" s="191" t="s">
        <v>11612</v>
      </c>
      <c r="BN6440" s="191" t="s">
        <v>732</v>
      </c>
      <c r="BO6440" s="191" t="s">
        <v>2643</v>
      </c>
      <c r="BU6440" s="191" t="s">
        <v>11612</v>
      </c>
      <c r="BV6440" s="191" t="s">
        <v>732</v>
      </c>
      <c r="BW6440" s="191" t="s">
        <v>2643</v>
      </c>
    </row>
    <row r="6441" spans="51:75" x14ac:dyDescent="0.3">
      <c r="AY6441" s="251" t="e">
        <f>VLOOKUP(C6441,#REF!, 2,FALSE)</f>
        <v>#REF!</v>
      </c>
      <c r="BM6441" s="191" t="s">
        <v>11613</v>
      </c>
      <c r="BN6441" s="191" t="s">
        <v>632</v>
      </c>
      <c r="BO6441" s="191" t="s">
        <v>11321</v>
      </c>
      <c r="BU6441" s="191" t="s">
        <v>11613</v>
      </c>
      <c r="BV6441" s="191" t="s">
        <v>632</v>
      </c>
      <c r="BW6441" s="191" t="s">
        <v>11321</v>
      </c>
    </row>
    <row r="6442" spans="51:75" x14ac:dyDescent="0.3">
      <c r="AY6442" s="251" t="e">
        <f>VLOOKUP(C6442,#REF!, 2,FALSE)</f>
        <v>#REF!</v>
      </c>
      <c r="BM6442" s="191" t="s">
        <v>11614</v>
      </c>
      <c r="BN6442" s="191" t="s">
        <v>781</v>
      </c>
      <c r="BO6442" s="191" t="s">
        <v>11615</v>
      </c>
      <c r="BU6442" s="191" t="s">
        <v>11614</v>
      </c>
      <c r="BV6442" s="191" t="s">
        <v>781</v>
      </c>
      <c r="BW6442" s="191" t="s">
        <v>11615</v>
      </c>
    </row>
    <row r="6443" spans="51:75" x14ac:dyDescent="0.3">
      <c r="AY6443" s="251" t="e">
        <f>VLOOKUP(C6443,#REF!, 2,FALSE)</f>
        <v>#REF!</v>
      </c>
      <c r="BM6443" s="191" t="s">
        <v>2044</v>
      </c>
      <c r="BN6443" s="191" t="s">
        <v>853</v>
      </c>
      <c r="BO6443" s="191" t="s">
        <v>9940</v>
      </c>
      <c r="BU6443" s="191" t="s">
        <v>2044</v>
      </c>
      <c r="BV6443" s="191" t="s">
        <v>853</v>
      </c>
      <c r="BW6443" s="191" t="s">
        <v>9940</v>
      </c>
    </row>
    <row r="6444" spans="51:75" x14ac:dyDescent="0.3">
      <c r="AY6444" s="251" t="e">
        <f>VLOOKUP(C6444,#REF!, 2,FALSE)</f>
        <v>#REF!</v>
      </c>
      <c r="BM6444" s="191" t="s">
        <v>11616</v>
      </c>
      <c r="BN6444" s="191" t="s">
        <v>779</v>
      </c>
      <c r="BO6444" s="191" t="s">
        <v>10848</v>
      </c>
      <c r="BU6444" s="191" t="s">
        <v>11616</v>
      </c>
      <c r="BV6444" s="191" t="s">
        <v>779</v>
      </c>
      <c r="BW6444" s="191" t="s">
        <v>10848</v>
      </c>
    </row>
    <row r="6445" spans="51:75" x14ac:dyDescent="0.3">
      <c r="AY6445" s="251" t="e">
        <f>VLOOKUP(C6445,#REF!, 2,FALSE)</f>
        <v>#REF!</v>
      </c>
      <c r="BM6445" s="191" t="s">
        <v>11617</v>
      </c>
      <c r="BN6445" s="191" t="s">
        <v>929</v>
      </c>
      <c r="BO6445" s="191" t="s">
        <v>5325</v>
      </c>
      <c r="BU6445" s="191" t="s">
        <v>11617</v>
      </c>
      <c r="BV6445" s="191" t="s">
        <v>929</v>
      </c>
      <c r="BW6445" s="191" t="s">
        <v>5325</v>
      </c>
    </row>
    <row r="6446" spans="51:75" x14ac:dyDescent="0.3">
      <c r="AY6446" s="251" t="e">
        <f>VLOOKUP(C6446,#REF!, 2,FALSE)</f>
        <v>#REF!</v>
      </c>
      <c r="BM6446" s="191" t="s">
        <v>11618</v>
      </c>
      <c r="BN6446" s="191" t="s">
        <v>779</v>
      </c>
      <c r="BO6446" s="191" t="s">
        <v>11619</v>
      </c>
      <c r="BU6446" s="191" t="s">
        <v>11618</v>
      </c>
      <c r="BV6446" s="191" t="s">
        <v>779</v>
      </c>
      <c r="BW6446" s="191" t="s">
        <v>11619</v>
      </c>
    </row>
    <row r="6447" spans="51:75" x14ac:dyDescent="0.3">
      <c r="AY6447" s="251" t="e">
        <f>VLOOKUP(C6447,#REF!, 2,FALSE)</f>
        <v>#REF!</v>
      </c>
      <c r="BM6447" s="191" t="s">
        <v>11620</v>
      </c>
      <c r="BN6447" s="191" t="s">
        <v>737</v>
      </c>
      <c r="BO6447" s="191" t="s">
        <v>11621</v>
      </c>
      <c r="BU6447" s="191" t="s">
        <v>11620</v>
      </c>
      <c r="BV6447" s="191" t="s">
        <v>737</v>
      </c>
      <c r="BW6447" s="191" t="s">
        <v>11621</v>
      </c>
    </row>
    <row r="6448" spans="51:75" x14ac:dyDescent="0.3">
      <c r="AY6448" s="251" t="e">
        <f>VLOOKUP(C6448,#REF!, 2,FALSE)</f>
        <v>#REF!</v>
      </c>
      <c r="BM6448" s="191" t="s">
        <v>11622</v>
      </c>
      <c r="BN6448" s="191" t="s">
        <v>737</v>
      </c>
      <c r="BO6448" s="191" t="s">
        <v>2984</v>
      </c>
      <c r="BU6448" s="191" t="s">
        <v>11622</v>
      </c>
      <c r="BV6448" s="191" t="s">
        <v>737</v>
      </c>
      <c r="BW6448" s="191" t="s">
        <v>2984</v>
      </c>
    </row>
    <row r="6449" spans="51:75" x14ac:dyDescent="0.3">
      <c r="AY6449" s="251" t="e">
        <f>VLOOKUP(C6449,#REF!, 2,FALSE)</f>
        <v>#REF!</v>
      </c>
      <c r="BM6449" s="191" t="s">
        <v>11623</v>
      </c>
      <c r="BN6449" s="191" t="s">
        <v>2980</v>
      </c>
      <c r="BO6449" s="191" t="s">
        <v>2011</v>
      </c>
      <c r="BU6449" s="191" t="s">
        <v>11623</v>
      </c>
      <c r="BV6449" s="191" t="s">
        <v>2980</v>
      </c>
      <c r="BW6449" s="191" t="s">
        <v>2011</v>
      </c>
    </row>
    <row r="6450" spans="51:75" x14ac:dyDescent="0.3">
      <c r="AY6450" s="251" t="e">
        <f>VLOOKUP(C6450,#REF!, 2,FALSE)</f>
        <v>#REF!</v>
      </c>
      <c r="BM6450" s="191" t="s">
        <v>11624</v>
      </c>
      <c r="BN6450" s="191" t="s">
        <v>1140</v>
      </c>
      <c r="BO6450" s="191" t="s">
        <v>11625</v>
      </c>
      <c r="BU6450" s="191" t="s">
        <v>11624</v>
      </c>
      <c r="BV6450" s="191" t="s">
        <v>1140</v>
      </c>
      <c r="BW6450" s="191" t="s">
        <v>11625</v>
      </c>
    </row>
    <row r="6451" spans="51:75" x14ac:dyDescent="0.3">
      <c r="AY6451" s="251" t="e">
        <f>VLOOKUP(C6451,#REF!, 2,FALSE)</f>
        <v>#REF!</v>
      </c>
      <c r="BM6451" s="191" t="s">
        <v>11626</v>
      </c>
      <c r="BN6451" s="191" t="s">
        <v>779</v>
      </c>
      <c r="BO6451" s="191" t="s">
        <v>11627</v>
      </c>
      <c r="BU6451" s="191" t="s">
        <v>11626</v>
      </c>
      <c r="BV6451" s="191" t="s">
        <v>779</v>
      </c>
      <c r="BW6451" s="191" t="s">
        <v>11627</v>
      </c>
    </row>
    <row r="6452" spans="51:75" x14ac:dyDescent="0.3">
      <c r="AY6452" s="251" t="e">
        <f>VLOOKUP(C6452,#REF!, 2,FALSE)</f>
        <v>#REF!</v>
      </c>
      <c r="BM6452" s="191" t="s">
        <v>11628</v>
      </c>
      <c r="BN6452" s="191" t="s">
        <v>788</v>
      </c>
      <c r="BO6452" s="191" t="s">
        <v>11629</v>
      </c>
      <c r="BU6452" s="191" t="s">
        <v>11628</v>
      </c>
      <c r="BV6452" s="191" t="s">
        <v>788</v>
      </c>
      <c r="BW6452" s="191" t="s">
        <v>11629</v>
      </c>
    </row>
    <row r="6453" spans="51:75" x14ac:dyDescent="0.3">
      <c r="AY6453" s="251" t="e">
        <f>VLOOKUP(C6453,#REF!, 2,FALSE)</f>
        <v>#REF!</v>
      </c>
      <c r="BM6453" s="191" t="s">
        <v>11630</v>
      </c>
      <c r="BN6453" s="191" t="s">
        <v>776</v>
      </c>
      <c r="BO6453" s="191" t="s">
        <v>5719</v>
      </c>
      <c r="BU6453" s="191" t="s">
        <v>11630</v>
      </c>
      <c r="BV6453" s="191" t="s">
        <v>776</v>
      </c>
      <c r="BW6453" s="191" t="s">
        <v>5719</v>
      </c>
    </row>
    <row r="6454" spans="51:75" x14ac:dyDescent="0.3">
      <c r="AY6454" s="251" t="e">
        <f>VLOOKUP(C6454,#REF!, 2,FALSE)</f>
        <v>#REF!</v>
      </c>
      <c r="BM6454" s="191" t="s">
        <v>11631</v>
      </c>
      <c r="BN6454" s="191" t="s">
        <v>804</v>
      </c>
      <c r="BO6454" s="191" t="s">
        <v>1087</v>
      </c>
      <c r="BU6454" s="191" t="s">
        <v>11631</v>
      </c>
      <c r="BV6454" s="191" t="s">
        <v>804</v>
      </c>
      <c r="BW6454" s="191" t="s">
        <v>1087</v>
      </c>
    </row>
    <row r="6455" spans="51:75" x14ac:dyDescent="0.3">
      <c r="AY6455" s="251" t="e">
        <f>VLOOKUP(C6455,#REF!, 2,FALSE)</f>
        <v>#REF!</v>
      </c>
      <c r="BM6455" s="191" t="s">
        <v>11632</v>
      </c>
      <c r="BN6455" s="191" t="s">
        <v>853</v>
      </c>
      <c r="BO6455" s="191" t="s">
        <v>3623</v>
      </c>
      <c r="BU6455" s="191" t="s">
        <v>11632</v>
      </c>
      <c r="BV6455" s="191" t="s">
        <v>853</v>
      </c>
      <c r="BW6455" s="191" t="s">
        <v>3623</v>
      </c>
    </row>
    <row r="6456" spans="51:75" x14ac:dyDescent="0.3">
      <c r="AY6456" s="251" t="e">
        <f>VLOOKUP(C6456,#REF!, 2,FALSE)</f>
        <v>#REF!</v>
      </c>
      <c r="BM6456" s="191" t="s">
        <v>11633</v>
      </c>
      <c r="BN6456" s="191" t="s">
        <v>776</v>
      </c>
      <c r="BO6456" s="191" t="s">
        <v>6115</v>
      </c>
      <c r="BU6456" s="191" t="s">
        <v>11633</v>
      </c>
      <c r="BV6456" s="191" t="s">
        <v>776</v>
      </c>
      <c r="BW6456" s="191" t="s">
        <v>6115</v>
      </c>
    </row>
    <row r="6457" spans="51:75" x14ac:dyDescent="0.3">
      <c r="AY6457" s="251" t="e">
        <f>VLOOKUP(C6457,#REF!, 2,FALSE)</f>
        <v>#REF!</v>
      </c>
      <c r="BM6457" s="191" t="s">
        <v>11634</v>
      </c>
      <c r="BN6457" s="191" t="s">
        <v>632</v>
      </c>
      <c r="BO6457" s="191" t="s">
        <v>11321</v>
      </c>
      <c r="BU6457" s="191" t="s">
        <v>11634</v>
      </c>
      <c r="BV6457" s="191" t="s">
        <v>632</v>
      </c>
      <c r="BW6457" s="191" t="s">
        <v>11321</v>
      </c>
    </row>
    <row r="6458" spans="51:75" x14ac:dyDescent="0.3">
      <c r="AY6458" s="251" t="e">
        <f>VLOOKUP(C6458,#REF!, 2,FALSE)</f>
        <v>#REF!</v>
      </c>
      <c r="BM6458" s="191" t="s">
        <v>11635</v>
      </c>
      <c r="BN6458" s="191" t="s">
        <v>617</v>
      </c>
      <c r="BO6458" s="191" t="s">
        <v>11321</v>
      </c>
      <c r="BU6458" s="191" t="s">
        <v>11635</v>
      </c>
      <c r="BV6458" s="191" t="s">
        <v>617</v>
      </c>
      <c r="BW6458" s="191" t="s">
        <v>11321</v>
      </c>
    </row>
    <row r="6459" spans="51:75" x14ac:dyDescent="0.3">
      <c r="AY6459" s="251" t="e">
        <f>VLOOKUP(C6459,#REF!, 2,FALSE)</f>
        <v>#REF!</v>
      </c>
      <c r="BM6459" s="191" t="s">
        <v>11636</v>
      </c>
      <c r="BN6459" s="191" t="s">
        <v>1734</v>
      </c>
      <c r="BO6459" s="191" t="s">
        <v>11637</v>
      </c>
      <c r="BU6459" s="191" t="s">
        <v>11636</v>
      </c>
      <c r="BV6459" s="191" t="s">
        <v>1734</v>
      </c>
      <c r="BW6459" s="191" t="s">
        <v>11637</v>
      </c>
    </row>
    <row r="6460" spans="51:75" x14ac:dyDescent="0.3">
      <c r="AY6460" s="251" t="e">
        <f>VLOOKUP(C6460,#REF!, 2,FALSE)</f>
        <v>#REF!</v>
      </c>
      <c r="BM6460" s="191" t="s">
        <v>11638</v>
      </c>
      <c r="BN6460" s="191" t="s">
        <v>1734</v>
      </c>
      <c r="BO6460" s="191" t="s">
        <v>2984</v>
      </c>
      <c r="BU6460" s="191" t="s">
        <v>11638</v>
      </c>
      <c r="BV6460" s="191" t="s">
        <v>1734</v>
      </c>
      <c r="BW6460" s="191" t="s">
        <v>2984</v>
      </c>
    </row>
    <row r="6461" spans="51:75" x14ac:dyDescent="0.3">
      <c r="AY6461" s="251" t="e">
        <f>VLOOKUP(C6461,#REF!, 2,FALSE)</f>
        <v>#REF!</v>
      </c>
      <c r="BM6461" s="191" t="s">
        <v>11639</v>
      </c>
      <c r="BN6461" s="191" t="s">
        <v>629</v>
      </c>
      <c r="BO6461" s="191" t="s">
        <v>7706</v>
      </c>
      <c r="BU6461" s="191" t="s">
        <v>11639</v>
      </c>
      <c r="BV6461" s="191" t="s">
        <v>629</v>
      </c>
      <c r="BW6461" s="191" t="s">
        <v>7706</v>
      </c>
    </row>
    <row r="6462" spans="51:75" x14ac:dyDescent="0.3">
      <c r="AY6462" s="251" t="e">
        <f>VLOOKUP(C6462,#REF!, 2,FALSE)</f>
        <v>#REF!</v>
      </c>
      <c r="BM6462" s="191" t="s">
        <v>11640</v>
      </c>
      <c r="BN6462" s="191" t="s">
        <v>1734</v>
      </c>
      <c r="BO6462" s="191" t="s">
        <v>11641</v>
      </c>
      <c r="BU6462" s="191" t="s">
        <v>11640</v>
      </c>
      <c r="BV6462" s="191" t="s">
        <v>1734</v>
      </c>
      <c r="BW6462" s="191" t="s">
        <v>11641</v>
      </c>
    </row>
    <row r="6463" spans="51:75" x14ac:dyDescent="0.3">
      <c r="AY6463" s="251" t="e">
        <f>VLOOKUP(C6463,#REF!, 2,FALSE)</f>
        <v>#REF!</v>
      </c>
      <c r="BM6463" s="191" t="s">
        <v>11642</v>
      </c>
      <c r="BN6463" s="191" t="s">
        <v>1734</v>
      </c>
      <c r="BO6463" s="191" t="s">
        <v>11643</v>
      </c>
      <c r="BU6463" s="191" t="s">
        <v>11642</v>
      </c>
      <c r="BV6463" s="191" t="s">
        <v>1734</v>
      </c>
      <c r="BW6463" s="191" t="s">
        <v>11643</v>
      </c>
    </row>
    <row r="6464" spans="51:75" x14ac:dyDescent="0.3">
      <c r="AY6464" s="251" t="e">
        <f>VLOOKUP(C6464,#REF!, 2,FALSE)</f>
        <v>#REF!</v>
      </c>
      <c r="BM6464" s="191" t="s">
        <v>431</v>
      </c>
      <c r="BN6464" s="191" t="s">
        <v>1734</v>
      </c>
      <c r="BO6464" s="191" t="s">
        <v>2984</v>
      </c>
      <c r="BU6464" s="191" t="s">
        <v>431</v>
      </c>
      <c r="BV6464" s="191" t="s">
        <v>1734</v>
      </c>
      <c r="BW6464" s="191" t="s">
        <v>2984</v>
      </c>
    </row>
    <row r="6465" spans="51:75" x14ac:dyDescent="0.3">
      <c r="AY6465" s="251" t="e">
        <f>VLOOKUP(C6465,#REF!, 2,FALSE)</f>
        <v>#REF!</v>
      </c>
      <c r="BM6465" s="191" t="s">
        <v>11644</v>
      </c>
      <c r="BN6465" s="191" t="s">
        <v>663</v>
      </c>
      <c r="BO6465" s="191" t="s">
        <v>1211</v>
      </c>
      <c r="BU6465" s="191" t="s">
        <v>11644</v>
      </c>
      <c r="BV6465" s="191" t="s">
        <v>663</v>
      </c>
      <c r="BW6465" s="191" t="s">
        <v>1211</v>
      </c>
    </row>
    <row r="6466" spans="51:75" x14ac:dyDescent="0.3">
      <c r="AY6466" s="251" t="e">
        <f>VLOOKUP(C6466,#REF!, 2,FALSE)</f>
        <v>#REF!</v>
      </c>
      <c r="BM6466" s="191" t="s">
        <v>2045</v>
      </c>
      <c r="BN6466" s="191" t="s">
        <v>927</v>
      </c>
      <c r="BO6466" s="191" t="s">
        <v>11645</v>
      </c>
      <c r="BU6466" s="191" t="s">
        <v>2045</v>
      </c>
      <c r="BV6466" s="191" t="s">
        <v>927</v>
      </c>
      <c r="BW6466" s="191" t="s">
        <v>11645</v>
      </c>
    </row>
    <row r="6467" spans="51:75" x14ac:dyDescent="0.3">
      <c r="AY6467" s="251" t="e">
        <f>VLOOKUP(C6467,#REF!, 2,FALSE)</f>
        <v>#REF!</v>
      </c>
      <c r="BM6467" s="191" t="s">
        <v>11646</v>
      </c>
      <c r="BN6467" s="191" t="s">
        <v>798</v>
      </c>
      <c r="BO6467" s="191" t="s">
        <v>2984</v>
      </c>
      <c r="BU6467" s="191" t="s">
        <v>11646</v>
      </c>
      <c r="BV6467" s="191" t="s">
        <v>798</v>
      </c>
      <c r="BW6467" s="191" t="s">
        <v>2984</v>
      </c>
    </row>
    <row r="6468" spans="51:75" x14ac:dyDescent="0.3">
      <c r="AY6468" s="251" t="e">
        <f>VLOOKUP(C6468,#REF!, 2,FALSE)</f>
        <v>#REF!</v>
      </c>
      <c r="BM6468" s="191" t="s">
        <v>11647</v>
      </c>
      <c r="BN6468" s="191" t="s">
        <v>800</v>
      </c>
      <c r="BO6468" s="191" t="s">
        <v>11474</v>
      </c>
      <c r="BU6468" s="191" t="s">
        <v>11647</v>
      </c>
      <c r="BV6468" s="191" t="s">
        <v>800</v>
      </c>
      <c r="BW6468" s="191" t="s">
        <v>11474</v>
      </c>
    </row>
    <row r="6469" spans="51:75" x14ac:dyDescent="0.3">
      <c r="AY6469" s="251" t="e">
        <f>VLOOKUP(C6469,#REF!, 2,FALSE)</f>
        <v>#REF!</v>
      </c>
      <c r="BM6469" s="191" t="s">
        <v>11648</v>
      </c>
      <c r="BN6469" s="191" t="s">
        <v>800</v>
      </c>
      <c r="BO6469" s="191" t="s">
        <v>3351</v>
      </c>
      <c r="BU6469" s="191" t="s">
        <v>11648</v>
      </c>
      <c r="BV6469" s="191" t="s">
        <v>800</v>
      </c>
      <c r="BW6469" s="191" t="s">
        <v>3351</v>
      </c>
    </row>
    <row r="6470" spans="51:75" x14ac:dyDescent="0.3">
      <c r="AY6470" s="251" t="e">
        <f>VLOOKUP(C6470,#REF!, 2,FALSE)</f>
        <v>#REF!</v>
      </c>
      <c r="BM6470" s="191" t="s">
        <v>11649</v>
      </c>
      <c r="BN6470" s="191" t="s">
        <v>662</v>
      </c>
      <c r="BO6470" s="191" t="s">
        <v>1538</v>
      </c>
      <c r="BU6470" s="191" t="s">
        <v>11649</v>
      </c>
      <c r="BV6470" s="191" t="s">
        <v>662</v>
      </c>
      <c r="BW6470" s="191" t="s">
        <v>1538</v>
      </c>
    </row>
    <row r="6471" spans="51:75" x14ac:dyDescent="0.3">
      <c r="AY6471" s="251" t="e">
        <f>VLOOKUP(C6471,#REF!, 2,FALSE)</f>
        <v>#REF!</v>
      </c>
      <c r="BM6471" s="191" t="s">
        <v>11650</v>
      </c>
      <c r="BN6471" s="191" t="s">
        <v>800</v>
      </c>
      <c r="BO6471" s="191" t="s">
        <v>6148</v>
      </c>
      <c r="BU6471" s="191" t="s">
        <v>11650</v>
      </c>
      <c r="BV6471" s="191" t="s">
        <v>800</v>
      </c>
      <c r="BW6471" s="191" t="s">
        <v>6148</v>
      </c>
    </row>
    <row r="6472" spans="51:75" x14ac:dyDescent="0.3">
      <c r="AY6472" s="251" t="e">
        <f>VLOOKUP(C6472,#REF!, 2,FALSE)</f>
        <v>#REF!</v>
      </c>
      <c r="BM6472" s="191" t="s">
        <v>11651</v>
      </c>
      <c r="BN6472" s="191" t="s">
        <v>3003</v>
      </c>
      <c r="BO6472" s="191" t="s">
        <v>11652</v>
      </c>
      <c r="BU6472" s="191" t="s">
        <v>11651</v>
      </c>
      <c r="BV6472" s="191" t="s">
        <v>3003</v>
      </c>
      <c r="BW6472" s="191" t="s">
        <v>11652</v>
      </c>
    </row>
    <row r="6473" spans="51:75" x14ac:dyDescent="0.3">
      <c r="AY6473" s="251" t="e">
        <f>VLOOKUP(C6473,#REF!, 2,FALSE)</f>
        <v>#REF!</v>
      </c>
      <c r="BM6473" s="191" t="s">
        <v>11653</v>
      </c>
      <c r="BN6473" s="191" t="s">
        <v>1140</v>
      </c>
      <c r="BO6473" s="191" t="s">
        <v>11654</v>
      </c>
      <c r="BU6473" s="191" t="s">
        <v>11653</v>
      </c>
      <c r="BV6473" s="191" t="s">
        <v>1140</v>
      </c>
      <c r="BW6473" s="191" t="s">
        <v>11654</v>
      </c>
    </row>
    <row r="6474" spans="51:75" x14ac:dyDescent="0.3">
      <c r="AY6474" s="251" t="e">
        <f>VLOOKUP(C6474,#REF!, 2,FALSE)</f>
        <v>#REF!</v>
      </c>
      <c r="BM6474" s="191" t="s">
        <v>11655</v>
      </c>
      <c r="BN6474" s="191" t="s">
        <v>929</v>
      </c>
      <c r="BO6474" s="191" t="s">
        <v>2984</v>
      </c>
      <c r="BU6474" s="191" t="s">
        <v>11655</v>
      </c>
      <c r="BV6474" s="191" t="s">
        <v>929</v>
      </c>
      <c r="BW6474" s="191" t="s">
        <v>2984</v>
      </c>
    </row>
    <row r="6475" spans="51:75" x14ac:dyDescent="0.3">
      <c r="AY6475" s="251" t="e">
        <f>VLOOKUP(C6475,#REF!, 2,FALSE)</f>
        <v>#REF!</v>
      </c>
      <c r="BM6475" s="191" t="s">
        <v>11656</v>
      </c>
      <c r="BN6475" s="191" t="s">
        <v>1268</v>
      </c>
      <c r="BO6475" s="191" t="s">
        <v>2984</v>
      </c>
      <c r="BU6475" s="191" t="s">
        <v>11656</v>
      </c>
      <c r="BV6475" s="191" t="s">
        <v>1268</v>
      </c>
      <c r="BW6475" s="191" t="s">
        <v>2984</v>
      </c>
    </row>
    <row r="6476" spans="51:75" x14ac:dyDescent="0.3">
      <c r="AY6476" s="251" t="e">
        <f>VLOOKUP(C6476,#REF!, 2,FALSE)</f>
        <v>#REF!</v>
      </c>
      <c r="BM6476" s="191" t="s">
        <v>11657</v>
      </c>
      <c r="BN6476" s="191" t="s">
        <v>3006</v>
      </c>
      <c r="BO6476" s="191" t="s">
        <v>5872</v>
      </c>
      <c r="BU6476" s="191" t="s">
        <v>11657</v>
      </c>
      <c r="BV6476" s="191" t="s">
        <v>3006</v>
      </c>
      <c r="BW6476" s="191" t="s">
        <v>5872</v>
      </c>
    </row>
    <row r="6477" spans="51:75" x14ac:dyDescent="0.3">
      <c r="AY6477" s="251" t="e">
        <f>VLOOKUP(C6477,#REF!, 2,FALSE)</f>
        <v>#REF!</v>
      </c>
      <c r="BM6477" s="191" t="s">
        <v>11658</v>
      </c>
      <c r="BN6477" s="191" t="s">
        <v>16989</v>
      </c>
      <c r="BO6477" s="191" t="s">
        <v>7003</v>
      </c>
      <c r="BU6477" s="191" t="s">
        <v>11658</v>
      </c>
      <c r="BV6477" s="191" t="s">
        <v>16989</v>
      </c>
      <c r="BW6477" s="191" t="s">
        <v>7003</v>
      </c>
    </row>
    <row r="6478" spans="51:75" x14ac:dyDescent="0.3">
      <c r="AY6478" s="251" t="e">
        <f>VLOOKUP(C6478,#REF!, 2,FALSE)</f>
        <v>#REF!</v>
      </c>
      <c r="BM6478" s="191" t="s">
        <v>11659</v>
      </c>
      <c r="BN6478" s="191" t="s">
        <v>1268</v>
      </c>
      <c r="BO6478" s="191" t="s">
        <v>11660</v>
      </c>
      <c r="BU6478" s="191" t="s">
        <v>11659</v>
      </c>
      <c r="BV6478" s="191" t="s">
        <v>1268</v>
      </c>
      <c r="BW6478" s="191" t="s">
        <v>11660</v>
      </c>
    </row>
    <row r="6479" spans="51:75" x14ac:dyDescent="0.3">
      <c r="AY6479" s="251" t="e">
        <f>VLOOKUP(C6479,#REF!, 2,FALSE)</f>
        <v>#REF!</v>
      </c>
      <c r="BM6479" s="191" t="s">
        <v>11661</v>
      </c>
      <c r="BN6479" s="191" t="s">
        <v>1140</v>
      </c>
      <c r="BO6479" s="191" t="s">
        <v>616</v>
      </c>
      <c r="BU6479" s="191" t="s">
        <v>11661</v>
      </c>
      <c r="BV6479" s="191" t="s">
        <v>1140</v>
      </c>
      <c r="BW6479" s="191" t="s">
        <v>616</v>
      </c>
    </row>
    <row r="6480" spans="51:75" x14ac:dyDescent="0.3">
      <c r="AY6480" s="251" t="e">
        <f>VLOOKUP(C6480,#REF!, 2,FALSE)</f>
        <v>#REF!</v>
      </c>
      <c r="BM6480" s="191" t="s">
        <v>11662</v>
      </c>
      <c r="BN6480" s="191" t="s">
        <v>1268</v>
      </c>
      <c r="BO6480" s="191" t="s">
        <v>2984</v>
      </c>
      <c r="BU6480" s="191" t="s">
        <v>11662</v>
      </c>
      <c r="BV6480" s="191" t="s">
        <v>1268</v>
      </c>
      <c r="BW6480" s="191" t="s">
        <v>2984</v>
      </c>
    </row>
    <row r="6481" spans="51:75" x14ac:dyDescent="0.3">
      <c r="AY6481" s="251" t="e">
        <f>VLOOKUP(C6481,#REF!, 2,FALSE)</f>
        <v>#REF!</v>
      </c>
      <c r="BM6481" s="191" t="s">
        <v>11663</v>
      </c>
      <c r="BN6481" s="191" t="s">
        <v>3006</v>
      </c>
      <c r="BO6481" s="191" t="s">
        <v>616</v>
      </c>
      <c r="BU6481" s="191" t="s">
        <v>11663</v>
      </c>
      <c r="BV6481" s="191" t="s">
        <v>3006</v>
      </c>
      <c r="BW6481" s="191" t="s">
        <v>616</v>
      </c>
    </row>
    <row r="6482" spans="51:75" x14ac:dyDescent="0.3">
      <c r="AY6482" s="251" t="e">
        <f>VLOOKUP(C6482,#REF!, 2,FALSE)</f>
        <v>#REF!</v>
      </c>
      <c r="BM6482" s="191" t="s">
        <v>11664</v>
      </c>
      <c r="BN6482" s="191" t="s">
        <v>716</v>
      </c>
      <c r="BO6482" s="191" t="s">
        <v>3808</v>
      </c>
      <c r="BU6482" s="191" t="s">
        <v>11664</v>
      </c>
      <c r="BV6482" s="191" t="s">
        <v>716</v>
      </c>
      <c r="BW6482" s="191" t="s">
        <v>3808</v>
      </c>
    </row>
    <row r="6483" spans="51:75" x14ac:dyDescent="0.3">
      <c r="AY6483" s="251" t="e">
        <f>VLOOKUP(C6483,#REF!, 2,FALSE)</f>
        <v>#REF!</v>
      </c>
      <c r="BM6483" s="191" t="s">
        <v>11665</v>
      </c>
      <c r="BN6483" s="191" t="s">
        <v>615</v>
      </c>
      <c r="BO6483" s="191" t="s">
        <v>11666</v>
      </c>
      <c r="BU6483" s="191" t="s">
        <v>11665</v>
      </c>
      <c r="BV6483" s="191" t="s">
        <v>615</v>
      </c>
      <c r="BW6483" s="191" t="s">
        <v>11666</v>
      </c>
    </row>
    <row r="6484" spans="51:75" x14ac:dyDescent="0.3">
      <c r="AY6484" s="251" t="e">
        <f>VLOOKUP(C6484,#REF!, 2,FALSE)</f>
        <v>#REF!</v>
      </c>
      <c r="BM6484" s="191" t="s">
        <v>11667</v>
      </c>
      <c r="BN6484" s="191" t="s">
        <v>16989</v>
      </c>
      <c r="BO6484" s="191" t="s">
        <v>11668</v>
      </c>
      <c r="BU6484" s="191" t="s">
        <v>11667</v>
      </c>
      <c r="BV6484" s="191" t="s">
        <v>16989</v>
      </c>
      <c r="BW6484" s="191" t="s">
        <v>11668</v>
      </c>
    </row>
    <row r="6485" spans="51:75" x14ac:dyDescent="0.3">
      <c r="AY6485" s="251" t="e">
        <f>VLOOKUP(C6485,#REF!, 2,FALSE)</f>
        <v>#REF!</v>
      </c>
      <c r="BM6485" s="191" t="s">
        <v>11669</v>
      </c>
      <c r="BN6485" s="191" t="s">
        <v>637</v>
      </c>
      <c r="BO6485" s="191" t="s">
        <v>948</v>
      </c>
      <c r="BU6485" s="191" t="s">
        <v>11669</v>
      </c>
      <c r="BV6485" s="191" t="s">
        <v>637</v>
      </c>
      <c r="BW6485" s="191" t="s">
        <v>948</v>
      </c>
    </row>
    <row r="6486" spans="51:75" x14ac:dyDescent="0.3">
      <c r="AY6486" s="251" t="e">
        <f>VLOOKUP(C6486,#REF!, 2,FALSE)</f>
        <v>#REF!</v>
      </c>
      <c r="BM6486" s="191" t="s">
        <v>11670</v>
      </c>
      <c r="BN6486" s="191" t="s">
        <v>16989</v>
      </c>
      <c r="BO6486" s="191" t="s">
        <v>3899</v>
      </c>
      <c r="BU6486" s="191" t="s">
        <v>11670</v>
      </c>
      <c r="BV6486" s="191" t="s">
        <v>16989</v>
      </c>
      <c r="BW6486" s="191" t="s">
        <v>3899</v>
      </c>
    </row>
    <row r="6487" spans="51:75" x14ac:dyDescent="0.3">
      <c r="AY6487" s="251" t="e">
        <f>VLOOKUP(C6487,#REF!, 2,FALSE)</f>
        <v>#REF!</v>
      </c>
      <c r="BM6487" s="191" t="s">
        <v>11671</v>
      </c>
      <c r="BN6487" s="191" t="s">
        <v>798</v>
      </c>
      <c r="BO6487" s="191" t="s">
        <v>3584</v>
      </c>
      <c r="BU6487" s="191" t="s">
        <v>11671</v>
      </c>
      <c r="BV6487" s="191" t="s">
        <v>798</v>
      </c>
      <c r="BW6487" s="191" t="s">
        <v>3584</v>
      </c>
    </row>
    <row r="6488" spans="51:75" x14ac:dyDescent="0.3">
      <c r="AY6488" s="251" t="e">
        <f>VLOOKUP(C6488,#REF!, 2,FALSE)</f>
        <v>#REF!</v>
      </c>
      <c r="BM6488" s="191" t="s">
        <v>11672</v>
      </c>
      <c r="BN6488" s="191" t="s">
        <v>637</v>
      </c>
      <c r="BO6488" s="191" t="s">
        <v>11673</v>
      </c>
      <c r="BU6488" s="191" t="s">
        <v>11672</v>
      </c>
      <c r="BV6488" s="191" t="s">
        <v>637</v>
      </c>
      <c r="BW6488" s="191" t="s">
        <v>11673</v>
      </c>
    </row>
    <row r="6489" spans="51:75" x14ac:dyDescent="0.3">
      <c r="AY6489" s="251" t="e">
        <f>VLOOKUP(C6489,#REF!, 2,FALSE)</f>
        <v>#REF!</v>
      </c>
      <c r="BM6489" s="191" t="s">
        <v>11674</v>
      </c>
      <c r="BN6489" s="191" t="s">
        <v>637</v>
      </c>
      <c r="BO6489" s="191" t="s">
        <v>5321</v>
      </c>
      <c r="BU6489" s="191" t="s">
        <v>11674</v>
      </c>
      <c r="BV6489" s="191" t="s">
        <v>637</v>
      </c>
      <c r="BW6489" s="191" t="s">
        <v>5321</v>
      </c>
    </row>
    <row r="6490" spans="51:75" x14ac:dyDescent="0.3">
      <c r="AY6490" s="251" t="e">
        <f>VLOOKUP(C6490,#REF!, 2,FALSE)</f>
        <v>#REF!</v>
      </c>
      <c r="BM6490" s="191" t="s">
        <v>11675</v>
      </c>
      <c r="BN6490" s="191" t="s">
        <v>3003</v>
      </c>
      <c r="BO6490" s="191" t="s">
        <v>1777</v>
      </c>
      <c r="BU6490" s="191" t="s">
        <v>11675</v>
      </c>
      <c r="BV6490" s="191" t="s">
        <v>3003</v>
      </c>
      <c r="BW6490" s="191" t="s">
        <v>1777</v>
      </c>
    </row>
    <row r="6491" spans="51:75" x14ac:dyDescent="0.3">
      <c r="AY6491" s="251" t="e">
        <f>VLOOKUP(C6491,#REF!, 2,FALSE)</f>
        <v>#REF!</v>
      </c>
      <c r="BM6491" s="191" t="s">
        <v>432</v>
      </c>
      <c r="BN6491" s="191" t="s">
        <v>637</v>
      </c>
      <c r="BO6491" s="191" t="s">
        <v>2984</v>
      </c>
      <c r="BU6491" s="191" t="s">
        <v>432</v>
      </c>
      <c r="BV6491" s="191" t="s">
        <v>637</v>
      </c>
      <c r="BW6491" s="191" t="s">
        <v>2984</v>
      </c>
    </row>
    <row r="6492" spans="51:75" x14ac:dyDescent="0.3">
      <c r="AY6492" s="251" t="e">
        <f>VLOOKUP(C6492,#REF!, 2,FALSE)</f>
        <v>#REF!</v>
      </c>
      <c r="BM6492" s="191" t="s">
        <v>11676</v>
      </c>
      <c r="BN6492" s="191" t="s">
        <v>637</v>
      </c>
      <c r="BO6492" s="191" t="s">
        <v>909</v>
      </c>
      <c r="BU6492" s="191" t="s">
        <v>11676</v>
      </c>
      <c r="BV6492" s="191" t="s">
        <v>637</v>
      </c>
      <c r="BW6492" s="191" t="s">
        <v>909</v>
      </c>
    </row>
    <row r="6493" spans="51:75" x14ac:dyDescent="0.3">
      <c r="AY6493" s="251" t="e">
        <f>VLOOKUP(C6493,#REF!, 2,FALSE)</f>
        <v>#REF!</v>
      </c>
      <c r="BM6493" s="191" t="s">
        <v>11677</v>
      </c>
      <c r="BN6493" s="191" t="s">
        <v>1446</v>
      </c>
      <c r="BO6493" s="191" t="s">
        <v>636</v>
      </c>
      <c r="BU6493" s="191" t="s">
        <v>11677</v>
      </c>
      <c r="BV6493" s="191" t="s">
        <v>1446</v>
      </c>
      <c r="BW6493" s="191" t="s">
        <v>636</v>
      </c>
    </row>
    <row r="6494" spans="51:75" x14ac:dyDescent="0.3">
      <c r="AY6494" s="251" t="e">
        <f>VLOOKUP(C6494,#REF!, 2,FALSE)</f>
        <v>#REF!</v>
      </c>
      <c r="BM6494" s="191" t="s">
        <v>407</v>
      </c>
      <c r="BN6494" s="191" t="s">
        <v>1692</v>
      </c>
      <c r="BO6494" s="191" t="s">
        <v>5136</v>
      </c>
      <c r="BU6494" s="191" t="s">
        <v>407</v>
      </c>
      <c r="BV6494" s="191" t="s">
        <v>1692</v>
      </c>
      <c r="BW6494" s="191" t="s">
        <v>5136</v>
      </c>
    </row>
    <row r="6495" spans="51:75" x14ac:dyDescent="0.3">
      <c r="AY6495" s="251" t="e">
        <f>VLOOKUP(C6495,#REF!, 2,FALSE)</f>
        <v>#REF!</v>
      </c>
      <c r="BM6495" s="191" t="s">
        <v>11678</v>
      </c>
      <c r="BN6495" s="191" t="s">
        <v>941</v>
      </c>
      <c r="BO6495" s="191" t="s">
        <v>6326</v>
      </c>
      <c r="BU6495" s="191" t="s">
        <v>11678</v>
      </c>
      <c r="BV6495" s="191" t="s">
        <v>941</v>
      </c>
      <c r="BW6495" s="191" t="s">
        <v>6326</v>
      </c>
    </row>
    <row r="6496" spans="51:75" x14ac:dyDescent="0.3">
      <c r="AY6496" s="251" t="e">
        <f>VLOOKUP(C6496,#REF!, 2,FALSE)</f>
        <v>#REF!</v>
      </c>
      <c r="BM6496" s="191" t="s">
        <v>11679</v>
      </c>
      <c r="BN6496" s="191" t="s">
        <v>3006</v>
      </c>
      <c r="BO6496" s="191" t="s">
        <v>4217</v>
      </c>
      <c r="BU6496" s="191" t="s">
        <v>11679</v>
      </c>
      <c r="BV6496" s="191" t="s">
        <v>3006</v>
      </c>
      <c r="BW6496" s="191" t="s">
        <v>4217</v>
      </c>
    </row>
    <row r="6497" spans="51:75" x14ac:dyDescent="0.3">
      <c r="AY6497" s="251" t="e">
        <f>VLOOKUP(C6497,#REF!, 2,FALSE)</f>
        <v>#REF!</v>
      </c>
      <c r="BM6497" s="191" t="s">
        <v>11680</v>
      </c>
      <c r="BN6497" s="191" t="s">
        <v>1692</v>
      </c>
      <c r="BO6497" s="191" t="s">
        <v>11681</v>
      </c>
      <c r="BU6497" s="191" t="s">
        <v>11680</v>
      </c>
      <c r="BV6497" s="191" t="s">
        <v>1692</v>
      </c>
      <c r="BW6497" s="191" t="s">
        <v>11681</v>
      </c>
    </row>
    <row r="6498" spans="51:75" x14ac:dyDescent="0.3">
      <c r="AY6498" s="251" t="e">
        <f>VLOOKUP(C6498,#REF!, 2,FALSE)</f>
        <v>#REF!</v>
      </c>
      <c r="BM6498" s="191" t="s">
        <v>2046</v>
      </c>
      <c r="BN6498" s="191" t="s">
        <v>632</v>
      </c>
      <c r="BO6498" s="191" t="s">
        <v>2138</v>
      </c>
      <c r="BU6498" s="191" t="s">
        <v>2046</v>
      </c>
      <c r="BV6498" s="191" t="s">
        <v>632</v>
      </c>
      <c r="BW6498" s="191" t="s">
        <v>2138</v>
      </c>
    </row>
    <row r="6499" spans="51:75" x14ac:dyDescent="0.3">
      <c r="AY6499" s="251" t="e">
        <f>VLOOKUP(C6499,#REF!, 2,FALSE)</f>
        <v>#REF!</v>
      </c>
      <c r="BM6499" s="191" t="s">
        <v>11682</v>
      </c>
      <c r="BN6499" s="191" t="s">
        <v>929</v>
      </c>
      <c r="BO6499" s="191" t="s">
        <v>2984</v>
      </c>
      <c r="BU6499" s="191" t="s">
        <v>11682</v>
      </c>
      <c r="BV6499" s="191" t="s">
        <v>929</v>
      </c>
      <c r="BW6499" s="191" t="s">
        <v>2984</v>
      </c>
    </row>
    <row r="6500" spans="51:75" x14ac:dyDescent="0.3">
      <c r="AY6500" s="251" t="e">
        <f>VLOOKUP(C6500,#REF!, 2,FALSE)</f>
        <v>#REF!</v>
      </c>
      <c r="BM6500" s="191" t="s">
        <v>2047</v>
      </c>
      <c r="BN6500" s="191" t="s">
        <v>701</v>
      </c>
      <c r="BO6500" s="191" t="s">
        <v>2984</v>
      </c>
      <c r="BU6500" s="191" t="s">
        <v>2047</v>
      </c>
      <c r="BV6500" s="191" t="s">
        <v>701</v>
      </c>
      <c r="BW6500" s="191" t="s">
        <v>2984</v>
      </c>
    </row>
    <row r="6501" spans="51:75" x14ac:dyDescent="0.3">
      <c r="AY6501" s="251" t="e">
        <f>VLOOKUP(C6501,#REF!, 2,FALSE)</f>
        <v>#REF!</v>
      </c>
      <c r="BM6501" s="191" t="s">
        <v>11683</v>
      </c>
      <c r="BN6501" s="191" t="s">
        <v>16989</v>
      </c>
      <c r="BO6501" s="191" t="s">
        <v>5262</v>
      </c>
      <c r="BU6501" s="191" t="s">
        <v>11683</v>
      </c>
      <c r="BV6501" s="191" t="s">
        <v>16989</v>
      </c>
      <c r="BW6501" s="191" t="s">
        <v>5262</v>
      </c>
    </row>
    <row r="6502" spans="51:75" x14ac:dyDescent="0.3">
      <c r="AY6502" s="251" t="e">
        <f>VLOOKUP(C6502,#REF!, 2,FALSE)</f>
        <v>#REF!</v>
      </c>
      <c r="BM6502" s="191" t="s">
        <v>11684</v>
      </c>
      <c r="BN6502" s="191" t="s">
        <v>632</v>
      </c>
      <c r="BO6502" s="191" t="s">
        <v>931</v>
      </c>
      <c r="BU6502" s="191" t="s">
        <v>11684</v>
      </c>
      <c r="BV6502" s="191" t="s">
        <v>632</v>
      </c>
      <c r="BW6502" s="191" t="s">
        <v>931</v>
      </c>
    </row>
    <row r="6503" spans="51:75" x14ac:dyDescent="0.3">
      <c r="AY6503" s="251" t="e">
        <f>VLOOKUP(C6503,#REF!, 2,FALSE)</f>
        <v>#REF!</v>
      </c>
      <c r="BM6503" s="191" t="s">
        <v>11685</v>
      </c>
      <c r="BN6503" s="191" t="s">
        <v>695</v>
      </c>
      <c r="BO6503" s="191" t="s">
        <v>2984</v>
      </c>
      <c r="BU6503" s="191" t="s">
        <v>11685</v>
      </c>
      <c r="BV6503" s="191" t="s">
        <v>695</v>
      </c>
      <c r="BW6503" s="191" t="s">
        <v>2984</v>
      </c>
    </row>
    <row r="6504" spans="51:75" x14ac:dyDescent="0.3">
      <c r="AY6504" s="251" t="e">
        <f>VLOOKUP(C6504,#REF!, 2,FALSE)</f>
        <v>#REF!</v>
      </c>
      <c r="BM6504" s="191" t="s">
        <v>2048</v>
      </c>
      <c r="BN6504" s="191" t="s">
        <v>637</v>
      </c>
      <c r="BO6504" s="191" t="s">
        <v>6270</v>
      </c>
      <c r="BU6504" s="191" t="s">
        <v>2048</v>
      </c>
      <c r="BV6504" s="191" t="s">
        <v>637</v>
      </c>
      <c r="BW6504" s="191" t="s">
        <v>6270</v>
      </c>
    </row>
    <row r="6505" spans="51:75" x14ac:dyDescent="0.3">
      <c r="AY6505" s="251" t="e">
        <f>VLOOKUP(C6505,#REF!, 2,FALSE)</f>
        <v>#REF!</v>
      </c>
      <c r="BM6505" s="191" t="s">
        <v>11686</v>
      </c>
      <c r="BN6505" s="191" t="s">
        <v>3003</v>
      </c>
      <c r="BO6505" s="191" t="s">
        <v>11687</v>
      </c>
      <c r="BU6505" s="191" t="s">
        <v>11686</v>
      </c>
      <c r="BV6505" s="191" t="s">
        <v>3003</v>
      </c>
      <c r="BW6505" s="191" t="s">
        <v>11687</v>
      </c>
    </row>
    <row r="6506" spans="51:75" x14ac:dyDescent="0.3">
      <c r="AY6506" s="251" t="e">
        <f>VLOOKUP(C6506,#REF!, 2,FALSE)</f>
        <v>#REF!</v>
      </c>
      <c r="BM6506" s="191" t="s">
        <v>11688</v>
      </c>
      <c r="BN6506" s="191" t="s">
        <v>3006</v>
      </c>
      <c r="BO6506" s="191" t="s">
        <v>5009</v>
      </c>
      <c r="BU6506" s="191" t="s">
        <v>11688</v>
      </c>
      <c r="BV6506" s="191" t="s">
        <v>3006</v>
      </c>
      <c r="BW6506" s="191" t="s">
        <v>5009</v>
      </c>
    </row>
    <row r="6507" spans="51:75" x14ac:dyDescent="0.3">
      <c r="AY6507" s="251" t="e">
        <f>VLOOKUP(C6507,#REF!, 2,FALSE)</f>
        <v>#REF!</v>
      </c>
      <c r="BM6507" s="191" t="s">
        <v>11689</v>
      </c>
      <c r="BN6507" s="191" t="s">
        <v>3253</v>
      </c>
      <c r="BO6507" s="191" t="s">
        <v>8268</v>
      </c>
      <c r="BU6507" s="191" t="s">
        <v>11689</v>
      </c>
      <c r="BV6507" s="191" t="s">
        <v>3253</v>
      </c>
      <c r="BW6507" s="191" t="s">
        <v>8268</v>
      </c>
    </row>
    <row r="6508" spans="51:75" x14ac:dyDescent="0.3">
      <c r="AY6508" s="251" t="e">
        <f>VLOOKUP(C6508,#REF!, 2,FALSE)</f>
        <v>#REF!</v>
      </c>
      <c r="BM6508" s="191" t="s">
        <v>11690</v>
      </c>
      <c r="BN6508" s="191" t="s">
        <v>614</v>
      </c>
      <c r="BO6508" s="191" t="s">
        <v>1858</v>
      </c>
      <c r="BU6508" s="191" t="s">
        <v>11690</v>
      </c>
      <c r="BV6508" s="191" t="s">
        <v>614</v>
      </c>
      <c r="BW6508" s="191" t="s">
        <v>1858</v>
      </c>
    </row>
    <row r="6509" spans="51:75" x14ac:dyDescent="0.3">
      <c r="AY6509" s="251" t="e">
        <f>VLOOKUP(C6509,#REF!, 2,FALSE)</f>
        <v>#REF!</v>
      </c>
      <c r="BM6509" s="191" t="s">
        <v>11691</v>
      </c>
      <c r="BN6509" s="191" t="s">
        <v>3253</v>
      </c>
      <c r="BO6509" s="191" t="s">
        <v>3917</v>
      </c>
      <c r="BU6509" s="191" t="s">
        <v>11691</v>
      </c>
      <c r="BV6509" s="191" t="s">
        <v>3253</v>
      </c>
      <c r="BW6509" s="191" t="s">
        <v>3917</v>
      </c>
    </row>
    <row r="6510" spans="51:75" x14ac:dyDescent="0.3">
      <c r="AY6510" s="251" t="e">
        <f>VLOOKUP(C6510,#REF!, 2,FALSE)</f>
        <v>#REF!</v>
      </c>
      <c r="BM6510" s="191" t="s">
        <v>11692</v>
      </c>
      <c r="BN6510" s="191" t="s">
        <v>3253</v>
      </c>
      <c r="BO6510" s="191" t="s">
        <v>6168</v>
      </c>
      <c r="BU6510" s="191" t="s">
        <v>11692</v>
      </c>
      <c r="BV6510" s="191" t="s">
        <v>3253</v>
      </c>
      <c r="BW6510" s="191" t="s">
        <v>6168</v>
      </c>
    </row>
    <row r="6511" spans="51:75" x14ac:dyDescent="0.3">
      <c r="AY6511" s="251" t="e">
        <f>VLOOKUP(C6511,#REF!, 2,FALSE)</f>
        <v>#REF!</v>
      </c>
      <c r="BM6511" s="191" t="s">
        <v>11693</v>
      </c>
      <c r="BN6511" s="191" t="s">
        <v>706</v>
      </c>
      <c r="BO6511" s="191" t="s">
        <v>11694</v>
      </c>
      <c r="BU6511" s="191" t="s">
        <v>11693</v>
      </c>
      <c r="BV6511" s="191" t="s">
        <v>706</v>
      </c>
      <c r="BW6511" s="191" t="s">
        <v>11694</v>
      </c>
    </row>
    <row r="6512" spans="51:75" x14ac:dyDescent="0.3">
      <c r="AY6512" s="251" t="e">
        <f>VLOOKUP(C6512,#REF!, 2,FALSE)</f>
        <v>#REF!</v>
      </c>
      <c r="BM6512" s="191" t="s">
        <v>11695</v>
      </c>
      <c r="BN6512" s="191" t="s">
        <v>668</v>
      </c>
      <c r="BO6512" s="191" t="s">
        <v>2984</v>
      </c>
      <c r="BU6512" s="191" t="s">
        <v>11695</v>
      </c>
      <c r="BV6512" s="191" t="s">
        <v>668</v>
      </c>
      <c r="BW6512" s="191" t="s">
        <v>2984</v>
      </c>
    </row>
    <row r="6513" spans="51:75" x14ac:dyDescent="0.3">
      <c r="AY6513" s="251" t="e">
        <f>VLOOKUP(C6513,#REF!, 2,FALSE)</f>
        <v>#REF!</v>
      </c>
      <c r="BM6513" s="191" t="s">
        <v>11696</v>
      </c>
      <c r="BN6513" s="191" t="s">
        <v>16989</v>
      </c>
      <c r="BO6513" s="191" t="s">
        <v>11697</v>
      </c>
      <c r="BU6513" s="191" t="s">
        <v>11696</v>
      </c>
      <c r="BV6513" s="191" t="s">
        <v>16989</v>
      </c>
      <c r="BW6513" s="191" t="s">
        <v>11697</v>
      </c>
    </row>
    <row r="6514" spans="51:75" x14ac:dyDescent="0.3">
      <c r="AY6514" s="251" t="e">
        <f>VLOOKUP(C6514,#REF!, 2,FALSE)</f>
        <v>#REF!</v>
      </c>
      <c r="BM6514" s="191" t="s">
        <v>11698</v>
      </c>
      <c r="BN6514" s="191" t="s">
        <v>941</v>
      </c>
      <c r="BO6514" s="191" t="s">
        <v>11699</v>
      </c>
      <c r="BU6514" s="191" t="s">
        <v>11698</v>
      </c>
      <c r="BV6514" s="191" t="s">
        <v>941</v>
      </c>
      <c r="BW6514" s="191" t="s">
        <v>11699</v>
      </c>
    </row>
    <row r="6515" spans="51:75" x14ac:dyDescent="0.3">
      <c r="AY6515" s="251" t="e">
        <f>VLOOKUP(C6515,#REF!, 2,FALSE)</f>
        <v>#REF!</v>
      </c>
      <c r="BM6515" s="191" t="s">
        <v>11700</v>
      </c>
      <c r="BN6515" s="191" t="s">
        <v>16989</v>
      </c>
      <c r="BO6515" s="191" t="s">
        <v>11701</v>
      </c>
      <c r="BU6515" s="191" t="s">
        <v>11700</v>
      </c>
      <c r="BV6515" s="191" t="s">
        <v>16989</v>
      </c>
      <c r="BW6515" s="191" t="s">
        <v>11701</v>
      </c>
    </row>
    <row r="6516" spans="51:75" x14ac:dyDescent="0.3">
      <c r="AY6516" s="251" t="e">
        <f>VLOOKUP(C6516,#REF!, 2,FALSE)</f>
        <v>#REF!</v>
      </c>
      <c r="BM6516" s="191" t="s">
        <v>11702</v>
      </c>
      <c r="BN6516" s="191" t="s">
        <v>3006</v>
      </c>
      <c r="BO6516" s="191" t="s">
        <v>2984</v>
      </c>
      <c r="BU6516" s="191" t="s">
        <v>11702</v>
      </c>
      <c r="BV6516" s="191" t="s">
        <v>3006</v>
      </c>
      <c r="BW6516" s="191" t="s">
        <v>2984</v>
      </c>
    </row>
    <row r="6517" spans="51:75" x14ac:dyDescent="0.3">
      <c r="AY6517" s="251" t="e">
        <f>VLOOKUP(C6517,#REF!, 2,FALSE)</f>
        <v>#REF!</v>
      </c>
      <c r="BM6517" s="191" t="s">
        <v>11703</v>
      </c>
      <c r="BN6517" s="191" t="s">
        <v>941</v>
      </c>
      <c r="BO6517" s="191" t="s">
        <v>8080</v>
      </c>
      <c r="BU6517" s="191" t="s">
        <v>11703</v>
      </c>
      <c r="BV6517" s="191" t="s">
        <v>941</v>
      </c>
      <c r="BW6517" s="191" t="s">
        <v>8080</v>
      </c>
    </row>
    <row r="6518" spans="51:75" x14ac:dyDescent="0.3">
      <c r="AY6518" s="251" t="e">
        <f>VLOOKUP(C6518,#REF!, 2,FALSE)</f>
        <v>#REF!</v>
      </c>
      <c r="BM6518" s="191" t="s">
        <v>11704</v>
      </c>
      <c r="BN6518" s="191" t="s">
        <v>3253</v>
      </c>
      <c r="BO6518" s="191" t="s">
        <v>1974</v>
      </c>
      <c r="BU6518" s="191" t="s">
        <v>11704</v>
      </c>
      <c r="BV6518" s="191" t="s">
        <v>3253</v>
      </c>
      <c r="BW6518" s="191" t="s">
        <v>1974</v>
      </c>
    </row>
    <row r="6519" spans="51:75" x14ac:dyDescent="0.3">
      <c r="AY6519" s="251" t="e">
        <f>VLOOKUP(C6519,#REF!, 2,FALSE)</f>
        <v>#REF!</v>
      </c>
      <c r="BM6519" s="191" t="s">
        <v>11705</v>
      </c>
      <c r="BN6519" s="191" t="s">
        <v>3253</v>
      </c>
      <c r="BO6519" s="191" t="s">
        <v>4809</v>
      </c>
      <c r="BU6519" s="191" t="s">
        <v>11705</v>
      </c>
      <c r="BV6519" s="191" t="s">
        <v>3253</v>
      </c>
      <c r="BW6519" s="191" t="s">
        <v>4809</v>
      </c>
    </row>
    <row r="6520" spans="51:75" x14ac:dyDescent="0.3">
      <c r="AY6520" s="251" t="e">
        <f>VLOOKUP(C6520,#REF!, 2,FALSE)</f>
        <v>#REF!</v>
      </c>
      <c r="BM6520" s="191" t="s">
        <v>11706</v>
      </c>
      <c r="BN6520" s="191" t="s">
        <v>3006</v>
      </c>
      <c r="BO6520" s="191" t="s">
        <v>1673</v>
      </c>
      <c r="BU6520" s="191" t="s">
        <v>11706</v>
      </c>
      <c r="BV6520" s="191" t="s">
        <v>3006</v>
      </c>
      <c r="BW6520" s="191" t="s">
        <v>1673</v>
      </c>
    </row>
    <row r="6521" spans="51:75" x14ac:dyDescent="0.3">
      <c r="AY6521" s="251" t="e">
        <f>VLOOKUP(C6521,#REF!, 2,FALSE)</f>
        <v>#REF!</v>
      </c>
      <c r="BM6521" s="191" t="s">
        <v>2049</v>
      </c>
      <c r="BN6521" s="191" t="s">
        <v>695</v>
      </c>
      <c r="BO6521" s="191" t="s">
        <v>11707</v>
      </c>
      <c r="BU6521" s="191" t="s">
        <v>2049</v>
      </c>
      <c r="BV6521" s="191" t="s">
        <v>695</v>
      </c>
      <c r="BW6521" s="191" t="s">
        <v>11707</v>
      </c>
    </row>
    <row r="6522" spans="51:75" x14ac:dyDescent="0.3">
      <c r="AY6522" s="251" t="e">
        <f>VLOOKUP(C6522,#REF!, 2,FALSE)</f>
        <v>#REF!</v>
      </c>
      <c r="BM6522" s="191" t="s">
        <v>11708</v>
      </c>
      <c r="BN6522" s="191" t="s">
        <v>3006</v>
      </c>
      <c r="BO6522" s="191" t="s">
        <v>2984</v>
      </c>
      <c r="BU6522" s="191" t="s">
        <v>11708</v>
      </c>
      <c r="BV6522" s="191" t="s">
        <v>3006</v>
      </c>
      <c r="BW6522" s="191" t="s">
        <v>2984</v>
      </c>
    </row>
    <row r="6523" spans="51:75" x14ac:dyDescent="0.3">
      <c r="AY6523" s="251" t="e">
        <f>VLOOKUP(C6523,#REF!, 2,FALSE)</f>
        <v>#REF!</v>
      </c>
      <c r="BM6523" s="191" t="s">
        <v>11709</v>
      </c>
      <c r="BN6523" s="191" t="s">
        <v>3253</v>
      </c>
      <c r="BO6523" s="191" t="s">
        <v>1420</v>
      </c>
      <c r="BU6523" s="191" t="s">
        <v>11709</v>
      </c>
      <c r="BV6523" s="191" t="s">
        <v>3253</v>
      </c>
      <c r="BW6523" s="191" t="s">
        <v>1420</v>
      </c>
    </row>
    <row r="6524" spans="51:75" x14ac:dyDescent="0.3">
      <c r="AY6524" s="251" t="e">
        <f>VLOOKUP(C6524,#REF!, 2,FALSE)</f>
        <v>#REF!</v>
      </c>
      <c r="BM6524" s="191" t="s">
        <v>11710</v>
      </c>
      <c r="BN6524" s="191" t="s">
        <v>1140</v>
      </c>
      <c r="BO6524" s="191" t="s">
        <v>6958</v>
      </c>
      <c r="BU6524" s="191" t="s">
        <v>11710</v>
      </c>
      <c r="BV6524" s="191" t="s">
        <v>1140</v>
      </c>
      <c r="BW6524" s="191" t="s">
        <v>6958</v>
      </c>
    </row>
    <row r="6525" spans="51:75" x14ac:dyDescent="0.3">
      <c r="AY6525" s="251" t="e">
        <f>VLOOKUP(C6525,#REF!, 2,FALSE)</f>
        <v>#REF!</v>
      </c>
      <c r="BM6525" s="191" t="s">
        <v>11711</v>
      </c>
      <c r="BN6525" s="191" t="s">
        <v>664</v>
      </c>
      <c r="BO6525" s="191" t="s">
        <v>11712</v>
      </c>
      <c r="BU6525" s="191" t="s">
        <v>11711</v>
      </c>
      <c r="BV6525" s="191" t="s">
        <v>664</v>
      </c>
      <c r="BW6525" s="191" t="s">
        <v>11712</v>
      </c>
    </row>
    <row r="6526" spans="51:75" x14ac:dyDescent="0.3">
      <c r="AY6526" s="251" t="e">
        <f>VLOOKUP(C6526,#REF!, 2,FALSE)</f>
        <v>#REF!</v>
      </c>
      <c r="BM6526" s="191" t="s">
        <v>11713</v>
      </c>
      <c r="BN6526" s="191" t="s">
        <v>3203</v>
      </c>
      <c r="BO6526" s="191" t="s">
        <v>11291</v>
      </c>
      <c r="BU6526" s="191" t="s">
        <v>11713</v>
      </c>
      <c r="BV6526" s="191" t="s">
        <v>3203</v>
      </c>
      <c r="BW6526" s="191" t="s">
        <v>11291</v>
      </c>
    </row>
    <row r="6527" spans="51:75" x14ac:dyDescent="0.3">
      <c r="AY6527" s="251" t="e">
        <f>VLOOKUP(C6527,#REF!, 2,FALSE)</f>
        <v>#REF!</v>
      </c>
      <c r="BM6527" s="191" t="s">
        <v>11714</v>
      </c>
      <c r="BN6527" s="191" t="s">
        <v>1071</v>
      </c>
      <c r="BO6527" s="191" t="s">
        <v>11715</v>
      </c>
      <c r="BU6527" s="191" t="s">
        <v>11714</v>
      </c>
      <c r="BV6527" s="191" t="s">
        <v>1071</v>
      </c>
      <c r="BW6527" s="191" t="s">
        <v>11715</v>
      </c>
    </row>
    <row r="6528" spans="51:75" x14ac:dyDescent="0.3">
      <c r="AY6528" s="251" t="e">
        <f>VLOOKUP(C6528,#REF!, 2,FALSE)</f>
        <v>#REF!</v>
      </c>
      <c r="BM6528" s="191" t="s">
        <v>11716</v>
      </c>
      <c r="BN6528" s="191" t="s">
        <v>658</v>
      </c>
      <c r="BO6528" s="191" t="s">
        <v>2984</v>
      </c>
      <c r="BU6528" s="191" t="s">
        <v>11716</v>
      </c>
      <c r="BV6528" s="191" t="s">
        <v>658</v>
      </c>
      <c r="BW6528" s="191" t="s">
        <v>2984</v>
      </c>
    </row>
    <row r="6529" spans="51:75" x14ac:dyDescent="0.3">
      <c r="AY6529" s="251" t="e">
        <f>VLOOKUP(C6529,#REF!, 2,FALSE)</f>
        <v>#REF!</v>
      </c>
      <c r="BM6529" s="191" t="s">
        <v>11717</v>
      </c>
      <c r="BN6529" s="191" t="s">
        <v>1497</v>
      </c>
      <c r="BO6529" s="191" t="s">
        <v>3915</v>
      </c>
      <c r="BU6529" s="191" t="s">
        <v>11717</v>
      </c>
      <c r="BV6529" s="191" t="s">
        <v>1497</v>
      </c>
      <c r="BW6529" s="191" t="s">
        <v>3915</v>
      </c>
    </row>
    <row r="6530" spans="51:75" x14ac:dyDescent="0.3">
      <c r="AY6530" s="251" t="e">
        <f>VLOOKUP(C6530,#REF!, 2,FALSE)</f>
        <v>#REF!</v>
      </c>
      <c r="BM6530" s="191" t="s">
        <v>2050</v>
      </c>
      <c r="BN6530" s="191" t="s">
        <v>626</v>
      </c>
      <c r="BO6530" s="191" t="s">
        <v>2984</v>
      </c>
      <c r="BU6530" s="191" t="s">
        <v>2050</v>
      </c>
      <c r="BV6530" s="191" t="s">
        <v>626</v>
      </c>
      <c r="BW6530" s="191" t="s">
        <v>2984</v>
      </c>
    </row>
    <row r="6531" spans="51:75" x14ac:dyDescent="0.3">
      <c r="AY6531" s="251" t="e">
        <f>VLOOKUP(C6531,#REF!, 2,FALSE)</f>
        <v>#REF!</v>
      </c>
      <c r="BM6531" s="191" t="s">
        <v>11719</v>
      </c>
      <c r="BN6531" s="191" t="s">
        <v>640</v>
      </c>
      <c r="BO6531" s="191" t="s">
        <v>9519</v>
      </c>
      <c r="BU6531" s="191" t="s">
        <v>11719</v>
      </c>
      <c r="BV6531" s="191" t="s">
        <v>640</v>
      </c>
      <c r="BW6531" s="191" t="s">
        <v>9519</v>
      </c>
    </row>
    <row r="6532" spans="51:75" x14ac:dyDescent="0.3">
      <c r="AY6532" s="251" t="e">
        <f>VLOOKUP(C6532,#REF!, 2,FALSE)</f>
        <v>#REF!</v>
      </c>
      <c r="BM6532" s="191" t="s">
        <v>11720</v>
      </c>
      <c r="BN6532" s="191" t="s">
        <v>3006</v>
      </c>
      <c r="BO6532" s="191" t="s">
        <v>7754</v>
      </c>
      <c r="BU6532" s="191" t="s">
        <v>11720</v>
      </c>
      <c r="BV6532" s="191" t="s">
        <v>3006</v>
      </c>
      <c r="BW6532" s="191" t="s">
        <v>7754</v>
      </c>
    </row>
    <row r="6533" spans="51:75" x14ac:dyDescent="0.3">
      <c r="AY6533" s="251" t="e">
        <f>VLOOKUP(C6533,#REF!, 2,FALSE)</f>
        <v>#REF!</v>
      </c>
      <c r="BM6533" s="191" t="s">
        <v>11721</v>
      </c>
      <c r="BN6533" s="191" t="s">
        <v>614</v>
      </c>
      <c r="BO6533" s="191" t="s">
        <v>6885</v>
      </c>
      <c r="BU6533" s="191" t="s">
        <v>11721</v>
      </c>
      <c r="BV6533" s="191" t="s">
        <v>614</v>
      </c>
      <c r="BW6533" s="191" t="s">
        <v>6885</v>
      </c>
    </row>
    <row r="6534" spans="51:75" x14ac:dyDescent="0.3">
      <c r="AY6534" s="251" t="e">
        <f>VLOOKUP(C6534,#REF!, 2,FALSE)</f>
        <v>#REF!</v>
      </c>
      <c r="BM6534" s="191" t="s">
        <v>2051</v>
      </c>
      <c r="BN6534" s="191" t="s">
        <v>640</v>
      </c>
      <c r="BO6534" s="191" t="s">
        <v>1658</v>
      </c>
      <c r="BU6534" s="191" t="s">
        <v>2051</v>
      </c>
      <c r="BV6534" s="191" t="s">
        <v>640</v>
      </c>
      <c r="BW6534" s="191" t="s">
        <v>1658</v>
      </c>
    </row>
    <row r="6535" spans="51:75" x14ac:dyDescent="0.3">
      <c r="AY6535" s="251" t="e">
        <f>VLOOKUP(C6535,#REF!, 2,FALSE)</f>
        <v>#REF!</v>
      </c>
      <c r="BM6535" s="191" t="s">
        <v>11722</v>
      </c>
      <c r="BN6535" s="191" t="s">
        <v>16989</v>
      </c>
      <c r="BO6535" s="191" t="s">
        <v>11723</v>
      </c>
      <c r="BU6535" s="191" t="s">
        <v>11722</v>
      </c>
      <c r="BV6535" s="191" t="s">
        <v>16989</v>
      </c>
      <c r="BW6535" s="191" t="s">
        <v>11723</v>
      </c>
    </row>
    <row r="6536" spans="51:75" x14ac:dyDescent="0.3">
      <c r="AY6536" s="251" t="e">
        <f>VLOOKUP(C6536,#REF!, 2,FALSE)</f>
        <v>#REF!</v>
      </c>
      <c r="BM6536" s="191" t="s">
        <v>11724</v>
      </c>
      <c r="BN6536" s="191" t="s">
        <v>663</v>
      </c>
      <c r="BO6536" s="191" t="s">
        <v>2984</v>
      </c>
      <c r="BU6536" s="191" t="s">
        <v>11724</v>
      </c>
      <c r="BV6536" s="191" t="s">
        <v>663</v>
      </c>
      <c r="BW6536" s="191" t="s">
        <v>2984</v>
      </c>
    </row>
    <row r="6537" spans="51:75" x14ac:dyDescent="0.3">
      <c r="AY6537" s="251" t="e">
        <f>VLOOKUP(C6537,#REF!, 2,FALSE)</f>
        <v>#REF!</v>
      </c>
      <c r="BM6537" s="191" t="s">
        <v>11725</v>
      </c>
      <c r="BN6537" s="191" t="s">
        <v>697</v>
      </c>
      <c r="BO6537" s="191" t="s">
        <v>865</v>
      </c>
      <c r="BU6537" s="191" t="s">
        <v>11725</v>
      </c>
      <c r="BV6537" s="191" t="s">
        <v>697</v>
      </c>
      <c r="BW6537" s="191" t="s">
        <v>865</v>
      </c>
    </row>
    <row r="6538" spans="51:75" x14ac:dyDescent="0.3">
      <c r="AY6538" s="251" t="e">
        <f>VLOOKUP(C6538,#REF!, 2,FALSE)</f>
        <v>#REF!</v>
      </c>
      <c r="BM6538" s="191" t="s">
        <v>433</v>
      </c>
      <c r="BN6538" s="191" t="s">
        <v>941</v>
      </c>
      <c r="BO6538" s="191" t="s">
        <v>2984</v>
      </c>
      <c r="BU6538" s="191" t="s">
        <v>433</v>
      </c>
      <c r="BV6538" s="191" t="s">
        <v>941</v>
      </c>
      <c r="BW6538" s="191" t="s">
        <v>2984</v>
      </c>
    </row>
    <row r="6539" spans="51:75" x14ac:dyDescent="0.3">
      <c r="AY6539" s="251" t="e">
        <f>VLOOKUP(C6539,#REF!, 2,FALSE)</f>
        <v>#REF!</v>
      </c>
      <c r="BM6539" s="191" t="s">
        <v>11726</v>
      </c>
      <c r="BN6539" s="191" t="s">
        <v>1140</v>
      </c>
      <c r="BO6539" s="191" t="s">
        <v>3103</v>
      </c>
      <c r="BU6539" s="191" t="s">
        <v>11726</v>
      </c>
      <c r="BV6539" s="191" t="s">
        <v>1140</v>
      </c>
      <c r="BW6539" s="191" t="s">
        <v>3103</v>
      </c>
    </row>
    <row r="6540" spans="51:75" x14ac:dyDescent="0.3">
      <c r="AY6540" s="251" t="e">
        <f>VLOOKUP(C6540,#REF!, 2,FALSE)</f>
        <v>#REF!</v>
      </c>
      <c r="BM6540" s="191" t="s">
        <v>11727</v>
      </c>
      <c r="BN6540" s="191" t="s">
        <v>2223</v>
      </c>
      <c r="BO6540" s="191" t="s">
        <v>2984</v>
      </c>
      <c r="BU6540" s="191" t="s">
        <v>11727</v>
      </c>
      <c r="BV6540" s="191" t="s">
        <v>2223</v>
      </c>
      <c r="BW6540" s="191" t="s">
        <v>2984</v>
      </c>
    </row>
    <row r="6541" spans="51:75" x14ac:dyDescent="0.3">
      <c r="AY6541" s="251" t="e">
        <f>VLOOKUP(C6541,#REF!, 2,FALSE)</f>
        <v>#REF!</v>
      </c>
      <c r="BM6541" s="191" t="s">
        <v>11728</v>
      </c>
      <c r="BN6541" s="191" t="s">
        <v>1783</v>
      </c>
      <c r="BO6541" s="191" t="s">
        <v>11729</v>
      </c>
      <c r="BU6541" s="191" t="s">
        <v>11728</v>
      </c>
      <c r="BV6541" s="191" t="s">
        <v>1783</v>
      </c>
      <c r="BW6541" s="191" t="s">
        <v>11729</v>
      </c>
    </row>
    <row r="6542" spans="51:75" x14ac:dyDescent="0.3">
      <c r="AY6542" s="251" t="e">
        <f>VLOOKUP(C6542,#REF!, 2,FALSE)</f>
        <v>#REF!</v>
      </c>
      <c r="BM6542" s="191" t="s">
        <v>11730</v>
      </c>
      <c r="BN6542" s="191" t="s">
        <v>1734</v>
      </c>
      <c r="BO6542" s="191" t="s">
        <v>2891</v>
      </c>
      <c r="BU6542" s="191" t="s">
        <v>11730</v>
      </c>
      <c r="BV6542" s="191" t="s">
        <v>1734</v>
      </c>
      <c r="BW6542" s="191" t="s">
        <v>2891</v>
      </c>
    </row>
    <row r="6543" spans="51:75" x14ac:dyDescent="0.3">
      <c r="AY6543" s="251" t="e">
        <f>VLOOKUP(C6543,#REF!, 2,FALSE)</f>
        <v>#REF!</v>
      </c>
      <c r="BM6543" s="191" t="s">
        <v>11731</v>
      </c>
      <c r="BN6543" s="191" t="s">
        <v>1734</v>
      </c>
      <c r="BO6543" s="191" t="s">
        <v>11321</v>
      </c>
      <c r="BU6543" s="191" t="s">
        <v>11731</v>
      </c>
      <c r="BV6543" s="191" t="s">
        <v>1734</v>
      </c>
      <c r="BW6543" s="191" t="s">
        <v>11321</v>
      </c>
    </row>
    <row r="6544" spans="51:75" x14ac:dyDescent="0.3">
      <c r="AY6544" s="251" t="e">
        <f>VLOOKUP(C6544,#REF!, 2,FALSE)</f>
        <v>#REF!</v>
      </c>
      <c r="BM6544" s="191" t="s">
        <v>11732</v>
      </c>
      <c r="BN6544" s="191" t="s">
        <v>798</v>
      </c>
      <c r="BO6544" s="191" t="s">
        <v>11321</v>
      </c>
      <c r="BU6544" s="191" t="s">
        <v>11732</v>
      </c>
      <c r="BV6544" s="191" t="s">
        <v>798</v>
      </c>
      <c r="BW6544" s="191" t="s">
        <v>11321</v>
      </c>
    </row>
    <row r="6545" spans="51:75" x14ac:dyDescent="0.3">
      <c r="AY6545" s="251" t="e">
        <f>VLOOKUP(C6545,#REF!, 2,FALSE)</f>
        <v>#REF!</v>
      </c>
      <c r="BM6545" s="191" t="s">
        <v>11733</v>
      </c>
      <c r="BN6545" s="191" t="s">
        <v>798</v>
      </c>
      <c r="BO6545" s="191" t="s">
        <v>4734</v>
      </c>
      <c r="BU6545" s="191" t="s">
        <v>11733</v>
      </c>
      <c r="BV6545" s="191" t="s">
        <v>798</v>
      </c>
      <c r="BW6545" s="191" t="s">
        <v>4734</v>
      </c>
    </row>
    <row r="6546" spans="51:75" x14ac:dyDescent="0.3">
      <c r="AY6546" s="251" t="e">
        <f>VLOOKUP(C6546,#REF!, 2,FALSE)</f>
        <v>#REF!</v>
      </c>
      <c r="BM6546" s="191" t="s">
        <v>11734</v>
      </c>
      <c r="BN6546" s="191" t="s">
        <v>664</v>
      </c>
      <c r="BO6546" s="191" t="s">
        <v>11735</v>
      </c>
      <c r="BU6546" s="191" t="s">
        <v>11734</v>
      </c>
      <c r="BV6546" s="191" t="s">
        <v>664</v>
      </c>
      <c r="BW6546" s="191" t="s">
        <v>11735</v>
      </c>
    </row>
    <row r="6547" spans="51:75" x14ac:dyDescent="0.3">
      <c r="AY6547" s="251" t="e">
        <f>VLOOKUP(C6547,#REF!, 2,FALSE)</f>
        <v>#REF!</v>
      </c>
      <c r="BM6547" s="191" t="s">
        <v>11736</v>
      </c>
      <c r="BN6547" s="191" t="s">
        <v>798</v>
      </c>
      <c r="BO6547" s="191" t="s">
        <v>4560</v>
      </c>
      <c r="BU6547" s="191" t="s">
        <v>11736</v>
      </c>
      <c r="BV6547" s="191" t="s">
        <v>798</v>
      </c>
      <c r="BW6547" s="191" t="s">
        <v>4560</v>
      </c>
    </row>
    <row r="6548" spans="51:75" x14ac:dyDescent="0.3">
      <c r="AY6548" s="251" t="e">
        <f>VLOOKUP(C6548,#REF!, 2,FALSE)</f>
        <v>#REF!</v>
      </c>
      <c r="BM6548" s="191" t="s">
        <v>11737</v>
      </c>
      <c r="BN6548" s="191" t="s">
        <v>798</v>
      </c>
      <c r="BO6548" s="191" t="s">
        <v>774</v>
      </c>
      <c r="BU6548" s="191" t="s">
        <v>11737</v>
      </c>
      <c r="BV6548" s="191" t="s">
        <v>798</v>
      </c>
      <c r="BW6548" s="191" t="s">
        <v>774</v>
      </c>
    </row>
    <row r="6549" spans="51:75" x14ac:dyDescent="0.3">
      <c r="AY6549" s="251" t="e">
        <f>VLOOKUP(C6549,#REF!, 2,FALSE)</f>
        <v>#REF!</v>
      </c>
      <c r="BM6549" s="191" t="s">
        <v>11738</v>
      </c>
      <c r="BN6549" s="191" t="s">
        <v>798</v>
      </c>
      <c r="BO6549" s="191" t="s">
        <v>2054</v>
      </c>
      <c r="BU6549" s="191" t="s">
        <v>11738</v>
      </c>
      <c r="BV6549" s="191" t="s">
        <v>798</v>
      </c>
      <c r="BW6549" s="191" t="s">
        <v>2054</v>
      </c>
    </row>
    <row r="6550" spans="51:75" x14ac:dyDescent="0.3">
      <c r="AY6550" s="251" t="e">
        <f>VLOOKUP(C6550,#REF!, 2,FALSE)</f>
        <v>#REF!</v>
      </c>
      <c r="BM6550" s="191" t="s">
        <v>11739</v>
      </c>
      <c r="BN6550" s="191" t="s">
        <v>2980</v>
      </c>
      <c r="BO6550" s="191" t="s">
        <v>11740</v>
      </c>
      <c r="BU6550" s="191" t="s">
        <v>11739</v>
      </c>
      <c r="BV6550" s="191" t="s">
        <v>2980</v>
      </c>
      <c r="BW6550" s="191" t="s">
        <v>11740</v>
      </c>
    </row>
    <row r="6551" spans="51:75" x14ac:dyDescent="0.3">
      <c r="AY6551" s="251" t="e">
        <f>VLOOKUP(C6551,#REF!, 2,FALSE)</f>
        <v>#REF!</v>
      </c>
      <c r="BM6551" s="191" t="s">
        <v>449</v>
      </c>
      <c r="BN6551" s="191" t="s">
        <v>2980</v>
      </c>
      <c r="BO6551" s="191" t="s">
        <v>1284</v>
      </c>
      <c r="BU6551" s="191" t="s">
        <v>449</v>
      </c>
      <c r="BV6551" s="191" t="s">
        <v>2980</v>
      </c>
      <c r="BW6551" s="191" t="s">
        <v>1284</v>
      </c>
    </row>
    <row r="6552" spans="51:75" x14ac:dyDescent="0.3">
      <c r="AY6552" s="251" t="e">
        <f>VLOOKUP(C6552,#REF!, 2,FALSE)</f>
        <v>#REF!</v>
      </c>
      <c r="BM6552" s="191" t="s">
        <v>11741</v>
      </c>
      <c r="BN6552" s="191" t="s">
        <v>798</v>
      </c>
      <c r="BO6552" s="191" t="s">
        <v>2984</v>
      </c>
      <c r="BU6552" s="191" t="s">
        <v>11741</v>
      </c>
      <c r="BV6552" s="191" t="s">
        <v>798</v>
      </c>
      <c r="BW6552" s="191" t="s">
        <v>2984</v>
      </c>
    </row>
    <row r="6553" spans="51:75" x14ac:dyDescent="0.3">
      <c r="AY6553" s="251" t="e">
        <f>VLOOKUP(C6553,#REF!, 2,FALSE)</f>
        <v>#REF!</v>
      </c>
      <c r="BM6553" s="191" t="s">
        <v>11742</v>
      </c>
      <c r="BN6553" s="191" t="s">
        <v>798</v>
      </c>
      <c r="BO6553" s="191" t="s">
        <v>11493</v>
      </c>
      <c r="BU6553" s="191" t="s">
        <v>11742</v>
      </c>
      <c r="BV6553" s="191" t="s">
        <v>798</v>
      </c>
      <c r="BW6553" s="191" t="s">
        <v>11493</v>
      </c>
    </row>
    <row r="6554" spans="51:75" x14ac:dyDescent="0.3">
      <c r="AY6554" s="251" t="e">
        <f>VLOOKUP(C6554,#REF!, 2,FALSE)</f>
        <v>#REF!</v>
      </c>
      <c r="BM6554" s="191" t="s">
        <v>11743</v>
      </c>
      <c r="BN6554" s="191" t="s">
        <v>800</v>
      </c>
      <c r="BO6554" s="191" t="s">
        <v>11637</v>
      </c>
      <c r="BU6554" s="191" t="s">
        <v>11743</v>
      </c>
      <c r="BV6554" s="191" t="s">
        <v>800</v>
      </c>
      <c r="BW6554" s="191" t="s">
        <v>11637</v>
      </c>
    </row>
    <row r="6555" spans="51:75" x14ac:dyDescent="0.3">
      <c r="AY6555" s="251" t="e">
        <f>VLOOKUP(C6555,#REF!, 2,FALSE)</f>
        <v>#REF!</v>
      </c>
      <c r="BM6555" s="191" t="s">
        <v>11744</v>
      </c>
      <c r="BN6555" s="191" t="s">
        <v>798</v>
      </c>
      <c r="BO6555" s="191" t="s">
        <v>2984</v>
      </c>
      <c r="BU6555" s="191" t="s">
        <v>11744</v>
      </c>
      <c r="BV6555" s="191" t="s">
        <v>798</v>
      </c>
      <c r="BW6555" s="191" t="s">
        <v>2984</v>
      </c>
    </row>
    <row r="6556" spans="51:75" x14ac:dyDescent="0.3">
      <c r="AY6556" s="251" t="e">
        <f>VLOOKUP(C6556,#REF!, 2,FALSE)</f>
        <v>#REF!</v>
      </c>
      <c r="BM6556" s="191" t="s">
        <v>11745</v>
      </c>
      <c r="BN6556" s="191" t="s">
        <v>798</v>
      </c>
      <c r="BO6556" s="191" t="s">
        <v>2446</v>
      </c>
      <c r="BU6556" s="191" t="s">
        <v>11745</v>
      </c>
      <c r="BV6556" s="191" t="s">
        <v>798</v>
      </c>
      <c r="BW6556" s="191" t="s">
        <v>2446</v>
      </c>
    </row>
    <row r="6557" spans="51:75" x14ac:dyDescent="0.3">
      <c r="AY6557" s="251" t="e">
        <f>VLOOKUP(C6557,#REF!, 2,FALSE)</f>
        <v>#REF!</v>
      </c>
      <c r="BM6557" s="191" t="s">
        <v>11746</v>
      </c>
      <c r="BN6557" s="191" t="s">
        <v>663</v>
      </c>
      <c r="BO6557" s="191" t="s">
        <v>11747</v>
      </c>
      <c r="BU6557" s="191" t="s">
        <v>11746</v>
      </c>
      <c r="BV6557" s="191" t="s">
        <v>663</v>
      </c>
      <c r="BW6557" s="191" t="s">
        <v>11747</v>
      </c>
    </row>
    <row r="6558" spans="51:75" x14ac:dyDescent="0.3">
      <c r="AY6558" s="251" t="e">
        <f>VLOOKUP(C6558,#REF!, 2,FALSE)</f>
        <v>#REF!</v>
      </c>
      <c r="BM6558" s="191" t="s">
        <v>11748</v>
      </c>
      <c r="BN6558" s="191" t="s">
        <v>663</v>
      </c>
      <c r="BO6558" s="191" t="s">
        <v>11747</v>
      </c>
      <c r="BU6558" s="191" t="s">
        <v>11748</v>
      </c>
      <c r="BV6558" s="191" t="s">
        <v>663</v>
      </c>
      <c r="BW6558" s="191" t="s">
        <v>11747</v>
      </c>
    </row>
    <row r="6559" spans="51:75" x14ac:dyDescent="0.3">
      <c r="AY6559" s="251" t="e">
        <f>VLOOKUP(C6559,#REF!, 2,FALSE)</f>
        <v>#REF!</v>
      </c>
      <c r="BM6559" s="191" t="s">
        <v>11749</v>
      </c>
      <c r="BN6559" s="191" t="s">
        <v>663</v>
      </c>
      <c r="BO6559" s="191" t="s">
        <v>7500</v>
      </c>
      <c r="BU6559" s="191" t="s">
        <v>11749</v>
      </c>
      <c r="BV6559" s="191" t="s">
        <v>663</v>
      </c>
      <c r="BW6559" s="191" t="s">
        <v>7500</v>
      </c>
    </row>
    <row r="6560" spans="51:75" x14ac:dyDescent="0.3">
      <c r="AY6560" s="251" t="e">
        <f>VLOOKUP(C6560,#REF!, 2,FALSE)</f>
        <v>#REF!</v>
      </c>
      <c r="BM6560" s="191" t="s">
        <v>11750</v>
      </c>
      <c r="BN6560" s="191" t="s">
        <v>663</v>
      </c>
      <c r="BO6560" s="191" t="s">
        <v>11563</v>
      </c>
      <c r="BU6560" s="191" t="s">
        <v>11750</v>
      </c>
      <c r="BV6560" s="191" t="s">
        <v>663</v>
      </c>
      <c r="BW6560" s="191" t="s">
        <v>11563</v>
      </c>
    </row>
    <row r="6561" spans="51:75" x14ac:dyDescent="0.3">
      <c r="AY6561" s="251" t="e">
        <f>VLOOKUP(C6561,#REF!, 2,FALSE)</f>
        <v>#REF!</v>
      </c>
      <c r="BM6561" s="191" t="s">
        <v>400</v>
      </c>
      <c r="BN6561" s="191" t="s">
        <v>737</v>
      </c>
      <c r="BO6561" s="191" t="s">
        <v>11751</v>
      </c>
      <c r="BU6561" s="191" t="s">
        <v>400</v>
      </c>
      <c r="BV6561" s="191" t="s">
        <v>737</v>
      </c>
      <c r="BW6561" s="191" t="s">
        <v>11751</v>
      </c>
    </row>
    <row r="6562" spans="51:75" x14ac:dyDescent="0.3">
      <c r="AY6562" s="251" t="e">
        <f>VLOOKUP(C6562,#REF!, 2,FALSE)</f>
        <v>#REF!</v>
      </c>
      <c r="BM6562" s="191" t="s">
        <v>11752</v>
      </c>
      <c r="BN6562" s="191" t="s">
        <v>929</v>
      </c>
      <c r="BO6562" s="191" t="s">
        <v>11753</v>
      </c>
      <c r="BU6562" s="191" t="s">
        <v>11752</v>
      </c>
      <c r="BV6562" s="191" t="s">
        <v>929</v>
      </c>
      <c r="BW6562" s="191" t="s">
        <v>11753</v>
      </c>
    </row>
    <row r="6563" spans="51:75" x14ac:dyDescent="0.3">
      <c r="AY6563" s="251" t="e">
        <f>VLOOKUP(C6563,#REF!, 2,FALSE)</f>
        <v>#REF!</v>
      </c>
      <c r="BM6563" s="191" t="s">
        <v>2052</v>
      </c>
      <c r="BN6563" s="191" t="s">
        <v>640</v>
      </c>
      <c r="BO6563" s="191" t="s">
        <v>1399</v>
      </c>
      <c r="BU6563" s="191" t="s">
        <v>2052</v>
      </c>
      <c r="BV6563" s="191" t="s">
        <v>640</v>
      </c>
      <c r="BW6563" s="191" t="s">
        <v>1399</v>
      </c>
    </row>
    <row r="6564" spans="51:75" x14ac:dyDescent="0.3">
      <c r="AY6564" s="251" t="e">
        <f>VLOOKUP(C6564,#REF!, 2,FALSE)</f>
        <v>#REF!</v>
      </c>
      <c r="BM6564" s="191" t="s">
        <v>11754</v>
      </c>
      <c r="BN6564" s="191" t="s">
        <v>640</v>
      </c>
      <c r="BO6564" s="191" t="s">
        <v>4224</v>
      </c>
      <c r="BU6564" s="191" t="s">
        <v>11754</v>
      </c>
      <c r="BV6564" s="191" t="s">
        <v>640</v>
      </c>
      <c r="BW6564" s="191" t="s">
        <v>4224</v>
      </c>
    </row>
    <row r="6565" spans="51:75" x14ac:dyDescent="0.3">
      <c r="AY6565" s="251" t="e">
        <f>VLOOKUP(C6565,#REF!, 2,FALSE)</f>
        <v>#REF!</v>
      </c>
      <c r="BM6565" s="191" t="s">
        <v>11755</v>
      </c>
      <c r="BN6565" s="191" t="s">
        <v>614</v>
      </c>
      <c r="BO6565" s="191" t="s">
        <v>3429</v>
      </c>
      <c r="BU6565" s="191" t="s">
        <v>11755</v>
      </c>
      <c r="BV6565" s="191" t="s">
        <v>614</v>
      </c>
      <c r="BW6565" s="191" t="s">
        <v>3429</v>
      </c>
    </row>
    <row r="6566" spans="51:75" x14ac:dyDescent="0.3">
      <c r="AY6566" s="251" t="e">
        <f>VLOOKUP(C6566,#REF!, 2,FALSE)</f>
        <v>#REF!</v>
      </c>
      <c r="BM6566" s="191" t="s">
        <v>11756</v>
      </c>
      <c r="BN6566" s="191" t="s">
        <v>640</v>
      </c>
      <c r="BO6566" s="191" t="s">
        <v>2655</v>
      </c>
      <c r="BU6566" s="191" t="s">
        <v>11756</v>
      </c>
      <c r="BV6566" s="191" t="s">
        <v>640</v>
      </c>
      <c r="BW6566" s="191" t="s">
        <v>2655</v>
      </c>
    </row>
    <row r="6567" spans="51:75" x14ac:dyDescent="0.3">
      <c r="AY6567" s="251" t="e">
        <f>VLOOKUP(C6567,#REF!, 2,FALSE)</f>
        <v>#REF!</v>
      </c>
      <c r="BM6567" s="191" t="s">
        <v>11757</v>
      </c>
      <c r="BN6567" s="191" t="s">
        <v>640</v>
      </c>
      <c r="BO6567" s="191" t="s">
        <v>1020</v>
      </c>
      <c r="BU6567" s="191" t="s">
        <v>11757</v>
      </c>
      <c r="BV6567" s="191" t="s">
        <v>640</v>
      </c>
      <c r="BW6567" s="191" t="s">
        <v>1020</v>
      </c>
    </row>
    <row r="6568" spans="51:75" x14ac:dyDescent="0.3">
      <c r="AY6568" s="251" t="e">
        <f>VLOOKUP(C6568,#REF!, 2,FALSE)</f>
        <v>#REF!</v>
      </c>
      <c r="BM6568" s="191" t="s">
        <v>2053</v>
      </c>
      <c r="BN6568" s="191" t="s">
        <v>620</v>
      </c>
      <c r="BO6568" s="191" t="s">
        <v>2546</v>
      </c>
      <c r="BU6568" s="191" t="s">
        <v>2053</v>
      </c>
      <c r="BV6568" s="191" t="s">
        <v>620</v>
      </c>
      <c r="BW6568" s="191" t="s">
        <v>2546</v>
      </c>
    </row>
    <row r="6569" spans="51:75" x14ac:dyDescent="0.3">
      <c r="AY6569" s="251" t="e">
        <f>VLOOKUP(C6569,#REF!, 2,FALSE)</f>
        <v>#REF!</v>
      </c>
      <c r="BM6569" s="191" t="s">
        <v>11758</v>
      </c>
      <c r="BN6569" s="191" t="s">
        <v>637</v>
      </c>
      <c r="BO6569" s="191" t="s">
        <v>843</v>
      </c>
      <c r="BU6569" s="191" t="s">
        <v>11758</v>
      </c>
      <c r="BV6569" s="191" t="s">
        <v>637</v>
      </c>
      <c r="BW6569" s="191" t="s">
        <v>843</v>
      </c>
    </row>
    <row r="6570" spans="51:75" x14ac:dyDescent="0.3">
      <c r="AY6570" s="251" t="e">
        <f>VLOOKUP(C6570,#REF!, 2,FALSE)</f>
        <v>#REF!</v>
      </c>
      <c r="BM6570" s="191" t="s">
        <v>11759</v>
      </c>
      <c r="BN6570" s="191" t="s">
        <v>3253</v>
      </c>
      <c r="BO6570" s="191" t="s">
        <v>2568</v>
      </c>
      <c r="BU6570" s="191" t="s">
        <v>11759</v>
      </c>
      <c r="BV6570" s="191" t="s">
        <v>3253</v>
      </c>
      <c r="BW6570" s="191" t="s">
        <v>2568</v>
      </c>
    </row>
    <row r="6571" spans="51:75" x14ac:dyDescent="0.3">
      <c r="AY6571" s="251" t="e">
        <f>VLOOKUP(C6571,#REF!, 2,FALSE)</f>
        <v>#REF!</v>
      </c>
      <c r="BM6571" s="191" t="s">
        <v>11760</v>
      </c>
      <c r="BN6571" s="191" t="s">
        <v>1273</v>
      </c>
      <c r="BO6571" s="191" t="s">
        <v>2639</v>
      </c>
      <c r="BU6571" s="191" t="s">
        <v>11760</v>
      </c>
      <c r="BV6571" s="191" t="s">
        <v>1273</v>
      </c>
      <c r="BW6571" s="191" t="s">
        <v>2639</v>
      </c>
    </row>
    <row r="6572" spans="51:75" x14ac:dyDescent="0.3">
      <c r="AY6572" s="251" t="e">
        <f>VLOOKUP(C6572,#REF!, 2,FALSE)</f>
        <v>#REF!</v>
      </c>
      <c r="BM6572" s="191" t="s">
        <v>11761</v>
      </c>
      <c r="BN6572" s="191" t="s">
        <v>803</v>
      </c>
      <c r="BO6572" s="191" t="s">
        <v>10699</v>
      </c>
      <c r="BU6572" s="191" t="s">
        <v>11761</v>
      </c>
      <c r="BV6572" s="191" t="s">
        <v>803</v>
      </c>
      <c r="BW6572" s="191" t="s">
        <v>10699</v>
      </c>
    </row>
    <row r="6573" spans="51:75" x14ac:dyDescent="0.3">
      <c r="AY6573" s="251" t="e">
        <f>VLOOKUP(C6573,#REF!, 2,FALSE)</f>
        <v>#REF!</v>
      </c>
      <c r="BM6573" s="191" t="s">
        <v>2072</v>
      </c>
      <c r="BN6573" s="191" t="s">
        <v>1783</v>
      </c>
      <c r="BO6573" s="191" t="s">
        <v>2984</v>
      </c>
      <c r="BU6573" s="191" t="s">
        <v>2072</v>
      </c>
      <c r="BV6573" s="191" t="s">
        <v>1783</v>
      </c>
      <c r="BW6573" s="191" t="s">
        <v>2984</v>
      </c>
    </row>
    <row r="6574" spans="51:75" x14ac:dyDescent="0.3">
      <c r="AY6574" s="251" t="e">
        <f>VLOOKUP(C6574,#REF!, 2,FALSE)</f>
        <v>#REF!</v>
      </c>
      <c r="BM6574" s="191" t="s">
        <v>11762</v>
      </c>
      <c r="BN6574" s="191" t="s">
        <v>658</v>
      </c>
      <c r="BO6574" s="191" t="s">
        <v>2757</v>
      </c>
      <c r="BU6574" s="191" t="s">
        <v>11762</v>
      </c>
      <c r="BV6574" s="191" t="s">
        <v>658</v>
      </c>
      <c r="BW6574" s="191" t="s">
        <v>2757</v>
      </c>
    </row>
    <row r="6575" spans="51:75" x14ac:dyDescent="0.3">
      <c r="AY6575" s="251" t="e">
        <f>VLOOKUP(C6575,#REF!, 2,FALSE)</f>
        <v>#REF!</v>
      </c>
      <c r="BM6575" s="191" t="s">
        <v>2073</v>
      </c>
      <c r="BN6575" s="191" t="s">
        <v>662</v>
      </c>
      <c r="BO6575" s="191" t="s">
        <v>1342</v>
      </c>
      <c r="BU6575" s="191" t="s">
        <v>2073</v>
      </c>
      <c r="BV6575" s="191" t="s">
        <v>662</v>
      </c>
      <c r="BW6575" s="191" t="s">
        <v>1342</v>
      </c>
    </row>
    <row r="6576" spans="51:75" x14ac:dyDescent="0.3">
      <c r="AY6576" s="251" t="e">
        <f>VLOOKUP(C6576,#REF!, 2,FALSE)</f>
        <v>#REF!</v>
      </c>
      <c r="BM6576" s="191" t="s">
        <v>11763</v>
      </c>
      <c r="BN6576" s="191" t="s">
        <v>622</v>
      </c>
      <c r="BO6576" s="191" t="s">
        <v>2984</v>
      </c>
      <c r="BU6576" s="191" t="s">
        <v>11763</v>
      </c>
      <c r="BV6576" s="191" t="s">
        <v>622</v>
      </c>
      <c r="BW6576" s="191" t="s">
        <v>2984</v>
      </c>
    </row>
    <row r="6577" spans="51:75" x14ac:dyDescent="0.3">
      <c r="AY6577" s="251" t="e">
        <f>VLOOKUP(C6577,#REF!, 2,FALSE)</f>
        <v>#REF!</v>
      </c>
      <c r="BM6577" s="191" t="s">
        <v>2074</v>
      </c>
      <c r="BN6577" s="191" t="s">
        <v>668</v>
      </c>
      <c r="BO6577" s="191" t="s">
        <v>6344</v>
      </c>
      <c r="BU6577" s="191" t="s">
        <v>2074</v>
      </c>
      <c r="BV6577" s="191" t="s">
        <v>668</v>
      </c>
      <c r="BW6577" s="191" t="s">
        <v>6344</v>
      </c>
    </row>
    <row r="6578" spans="51:75" x14ac:dyDescent="0.3">
      <c r="AY6578" s="251" t="e">
        <f>VLOOKUP(C6578,#REF!, 2,FALSE)</f>
        <v>#REF!</v>
      </c>
      <c r="BM6578" s="191" t="s">
        <v>11764</v>
      </c>
      <c r="BN6578" s="191" t="s">
        <v>3088</v>
      </c>
      <c r="BO6578" s="191" t="s">
        <v>9651</v>
      </c>
      <c r="BU6578" s="191" t="s">
        <v>11764</v>
      </c>
      <c r="BV6578" s="191" t="s">
        <v>3088</v>
      </c>
      <c r="BW6578" s="191" t="s">
        <v>9651</v>
      </c>
    </row>
    <row r="6579" spans="51:75" x14ac:dyDescent="0.3">
      <c r="AY6579" s="251" t="e">
        <f>VLOOKUP(C6579,#REF!, 2,FALSE)</f>
        <v>#REF!</v>
      </c>
      <c r="BM6579" s="191" t="s">
        <v>11765</v>
      </c>
      <c r="BN6579" s="191" t="s">
        <v>798</v>
      </c>
      <c r="BO6579" s="191" t="s">
        <v>2984</v>
      </c>
      <c r="BU6579" s="191" t="s">
        <v>11765</v>
      </c>
      <c r="BV6579" s="191" t="s">
        <v>798</v>
      </c>
      <c r="BW6579" s="191" t="s">
        <v>2984</v>
      </c>
    </row>
    <row r="6580" spans="51:75" x14ac:dyDescent="0.3">
      <c r="AY6580" s="251" t="e">
        <f>VLOOKUP(C6580,#REF!, 2,FALSE)</f>
        <v>#REF!</v>
      </c>
      <c r="BM6580" s="191" t="s">
        <v>11766</v>
      </c>
      <c r="BN6580" s="191" t="s">
        <v>798</v>
      </c>
      <c r="BO6580" s="191" t="s">
        <v>11767</v>
      </c>
      <c r="BU6580" s="191" t="s">
        <v>11766</v>
      </c>
      <c r="BV6580" s="191" t="s">
        <v>798</v>
      </c>
      <c r="BW6580" s="191" t="s">
        <v>11767</v>
      </c>
    </row>
    <row r="6581" spans="51:75" x14ac:dyDescent="0.3">
      <c r="AY6581" s="251" t="e">
        <f>VLOOKUP(C6581,#REF!, 2,FALSE)</f>
        <v>#REF!</v>
      </c>
      <c r="BM6581" s="191" t="s">
        <v>11768</v>
      </c>
      <c r="BN6581" s="191" t="s">
        <v>663</v>
      </c>
      <c r="BO6581" s="191" t="s">
        <v>11770</v>
      </c>
      <c r="BU6581" s="191" t="s">
        <v>11768</v>
      </c>
      <c r="BV6581" s="191" t="s">
        <v>663</v>
      </c>
      <c r="BW6581" s="191" t="s">
        <v>11770</v>
      </c>
    </row>
    <row r="6582" spans="51:75" x14ac:dyDescent="0.3">
      <c r="AY6582" s="251" t="e">
        <f>VLOOKUP(C6582,#REF!, 2,FALSE)</f>
        <v>#REF!</v>
      </c>
      <c r="BM6582" s="191" t="s">
        <v>11771</v>
      </c>
      <c r="BN6582" s="191" t="s">
        <v>663</v>
      </c>
      <c r="BO6582" s="191" t="s">
        <v>2984</v>
      </c>
      <c r="BU6582" s="191" t="s">
        <v>11771</v>
      </c>
      <c r="BV6582" s="191" t="s">
        <v>663</v>
      </c>
      <c r="BW6582" s="191" t="s">
        <v>2984</v>
      </c>
    </row>
    <row r="6583" spans="51:75" x14ac:dyDescent="0.3">
      <c r="AY6583" s="251" t="e">
        <f>VLOOKUP(C6583,#REF!, 2,FALSE)</f>
        <v>#REF!</v>
      </c>
      <c r="BM6583" s="191" t="s">
        <v>408</v>
      </c>
      <c r="BN6583" s="191" t="s">
        <v>663</v>
      </c>
      <c r="BO6583" s="191" t="s">
        <v>11321</v>
      </c>
      <c r="BU6583" s="191" t="s">
        <v>408</v>
      </c>
      <c r="BV6583" s="191" t="s">
        <v>663</v>
      </c>
      <c r="BW6583" s="191" t="s">
        <v>11321</v>
      </c>
    </row>
    <row r="6584" spans="51:75" x14ac:dyDescent="0.3">
      <c r="AY6584" s="251" t="e">
        <f>VLOOKUP(C6584,#REF!, 2,FALSE)</f>
        <v>#REF!</v>
      </c>
      <c r="BM6584" s="191" t="s">
        <v>11772</v>
      </c>
      <c r="BN6584" s="191" t="s">
        <v>667</v>
      </c>
      <c r="BO6584" s="191" t="s">
        <v>11654</v>
      </c>
      <c r="BU6584" s="191" t="s">
        <v>11772</v>
      </c>
      <c r="BV6584" s="191" t="s">
        <v>667</v>
      </c>
      <c r="BW6584" s="191" t="s">
        <v>11654</v>
      </c>
    </row>
    <row r="6585" spans="51:75" x14ac:dyDescent="0.3">
      <c r="AY6585" s="251" t="e">
        <f>VLOOKUP(C6585,#REF!, 2,FALSE)</f>
        <v>#REF!</v>
      </c>
      <c r="BM6585" s="191" t="s">
        <v>11773</v>
      </c>
      <c r="BN6585" s="191" t="s">
        <v>788</v>
      </c>
      <c r="BO6585" s="191" t="s">
        <v>11654</v>
      </c>
      <c r="BU6585" s="191" t="s">
        <v>11773</v>
      </c>
      <c r="BV6585" s="191" t="s">
        <v>788</v>
      </c>
      <c r="BW6585" s="191" t="s">
        <v>11654</v>
      </c>
    </row>
    <row r="6586" spans="51:75" x14ac:dyDescent="0.3">
      <c r="AY6586" s="251" t="e">
        <f>VLOOKUP(C6586,#REF!, 2,FALSE)</f>
        <v>#REF!</v>
      </c>
      <c r="BM6586" s="191" t="s">
        <v>11774</v>
      </c>
      <c r="BN6586" s="191" t="s">
        <v>811</v>
      </c>
      <c r="BO6586" s="191" t="s">
        <v>931</v>
      </c>
      <c r="BU6586" s="191" t="s">
        <v>11774</v>
      </c>
      <c r="BV6586" s="191" t="s">
        <v>811</v>
      </c>
      <c r="BW6586" s="191" t="s">
        <v>931</v>
      </c>
    </row>
    <row r="6587" spans="51:75" x14ac:dyDescent="0.3">
      <c r="AY6587" s="251" t="e">
        <f>VLOOKUP(C6587,#REF!, 2,FALSE)</f>
        <v>#REF!</v>
      </c>
      <c r="BM6587" s="191" t="s">
        <v>11775</v>
      </c>
      <c r="BN6587" s="191" t="s">
        <v>811</v>
      </c>
      <c r="BO6587" s="191" t="s">
        <v>5130</v>
      </c>
      <c r="BU6587" s="191" t="s">
        <v>11775</v>
      </c>
      <c r="BV6587" s="191" t="s">
        <v>811</v>
      </c>
      <c r="BW6587" s="191" t="s">
        <v>5130</v>
      </c>
    </row>
    <row r="6588" spans="51:75" x14ac:dyDescent="0.3">
      <c r="AY6588" s="251" t="e">
        <f>VLOOKUP(C6588,#REF!, 2,FALSE)</f>
        <v>#REF!</v>
      </c>
      <c r="BM6588" s="191" t="s">
        <v>11776</v>
      </c>
      <c r="BN6588" s="191" t="s">
        <v>3006</v>
      </c>
      <c r="BO6588" s="191" t="s">
        <v>11777</v>
      </c>
      <c r="BU6588" s="191" t="s">
        <v>11776</v>
      </c>
      <c r="BV6588" s="191" t="s">
        <v>3006</v>
      </c>
      <c r="BW6588" s="191" t="s">
        <v>11777</v>
      </c>
    </row>
    <row r="6589" spans="51:75" x14ac:dyDescent="0.3">
      <c r="AY6589" s="251" t="e">
        <f>VLOOKUP(C6589,#REF!, 2,FALSE)</f>
        <v>#REF!</v>
      </c>
      <c r="BM6589" s="191" t="s">
        <v>11778</v>
      </c>
      <c r="BN6589" s="191" t="s">
        <v>16989</v>
      </c>
      <c r="BO6589" s="191" t="s">
        <v>2984</v>
      </c>
      <c r="BU6589" s="191" t="s">
        <v>11778</v>
      </c>
      <c r="BV6589" s="191" t="s">
        <v>16989</v>
      </c>
      <c r="BW6589" s="191" t="s">
        <v>2984</v>
      </c>
    </row>
    <row r="6590" spans="51:75" x14ac:dyDescent="0.3">
      <c r="AY6590" s="251" t="e">
        <f>VLOOKUP(C6590,#REF!, 2,FALSE)</f>
        <v>#REF!</v>
      </c>
      <c r="BM6590" s="191" t="s">
        <v>11779</v>
      </c>
      <c r="BN6590" s="191" t="s">
        <v>16989</v>
      </c>
      <c r="BO6590" s="191" t="s">
        <v>2984</v>
      </c>
      <c r="BU6590" s="191" t="s">
        <v>11779</v>
      </c>
      <c r="BV6590" s="191" t="s">
        <v>16989</v>
      </c>
      <c r="BW6590" s="191" t="s">
        <v>2984</v>
      </c>
    </row>
    <row r="6591" spans="51:75" x14ac:dyDescent="0.3">
      <c r="AY6591" s="251" t="e">
        <f>VLOOKUP(C6591,#REF!, 2,FALSE)</f>
        <v>#REF!</v>
      </c>
      <c r="BM6591" s="191" t="s">
        <v>11780</v>
      </c>
      <c r="BN6591" s="191" t="s">
        <v>1014</v>
      </c>
      <c r="BO6591" s="191" t="s">
        <v>2984</v>
      </c>
      <c r="BU6591" s="191" t="s">
        <v>11780</v>
      </c>
      <c r="BV6591" s="191" t="s">
        <v>1014</v>
      </c>
      <c r="BW6591" s="191" t="s">
        <v>2984</v>
      </c>
    </row>
    <row r="6592" spans="51:75" x14ac:dyDescent="0.3">
      <c r="AY6592" s="251" t="e">
        <f>VLOOKUP(C6592,#REF!, 2,FALSE)</f>
        <v>#REF!</v>
      </c>
      <c r="BM6592" s="191" t="s">
        <v>11781</v>
      </c>
      <c r="BN6592" s="191" t="s">
        <v>3253</v>
      </c>
      <c r="BO6592" s="191" t="s">
        <v>2984</v>
      </c>
      <c r="BU6592" s="191" t="s">
        <v>11781</v>
      </c>
      <c r="BV6592" s="191" t="s">
        <v>3253</v>
      </c>
      <c r="BW6592" s="191" t="s">
        <v>2984</v>
      </c>
    </row>
    <row r="6593" spans="51:75" x14ac:dyDescent="0.3">
      <c r="AY6593" s="251" t="e">
        <f>VLOOKUP(C6593,#REF!, 2,FALSE)</f>
        <v>#REF!</v>
      </c>
      <c r="BM6593" s="191" t="s">
        <v>2075</v>
      </c>
      <c r="BN6593" s="191" t="s">
        <v>617</v>
      </c>
      <c r="BO6593" s="191" t="s">
        <v>11782</v>
      </c>
      <c r="BU6593" s="191" t="s">
        <v>2075</v>
      </c>
      <c r="BV6593" s="191" t="s">
        <v>617</v>
      </c>
      <c r="BW6593" s="191" t="s">
        <v>11782</v>
      </c>
    </row>
    <row r="6594" spans="51:75" x14ac:dyDescent="0.3">
      <c r="AY6594" s="251" t="e">
        <f>VLOOKUP(C6594,#REF!, 2,FALSE)</f>
        <v>#REF!</v>
      </c>
      <c r="BM6594" s="191" t="s">
        <v>11783</v>
      </c>
      <c r="BN6594" s="191" t="s">
        <v>3006</v>
      </c>
      <c r="BO6594" s="191" t="s">
        <v>6130</v>
      </c>
      <c r="BU6594" s="191" t="s">
        <v>11783</v>
      </c>
      <c r="BV6594" s="191" t="s">
        <v>3006</v>
      </c>
      <c r="BW6594" s="191" t="s">
        <v>6130</v>
      </c>
    </row>
    <row r="6595" spans="51:75" x14ac:dyDescent="0.3">
      <c r="AY6595" s="251" t="e">
        <f>VLOOKUP(C6595,#REF!, 2,FALSE)</f>
        <v>#REF!</v>
      </c>
      <c r="BM6595" s="191" t="s">
        <v>450</v>
      </c>
      <c r="BN6595" s="191" t="s">
        <v>664</v>
      </c>
      <c r="BO6595" s="191" t="s">
        <v>11784</v>
      </c>
      <c r="BU6595" s="191" t="s">
        <v>450</v>
      </c>
      <c r="BV6595" s="191" t="s">
        <v>664</v>
      </c>
      <c r="BW6595" s="191" t="s">
        <v>11784</v>
      </c>
    </row>
    <row r="6596" spans="51:75" x14ac:dyDescent="0.3">
      <c r="AY6596" s="251" t="e">
        <f>VLOOKUP(C6596,#REF!, 2,FALSE)</f>
        <v>#REF!</v>
      </c>
      <c r="BM6596" s="191" t="s">
        <v>451</v>
      </c>
      <c r="BN6596" s="191" t="s">
        <v>664</v>
      </c>
      <c r="BO6596" s="191" t="s">
        <v>2984</v>
      </c>
      <c r="BU6596" s="191" t="s">
        <v>451</v>
      </c>
      <c r="BV6596" s="191" t="s">
        <v>664</v>
      </c>
      <c r="BW6596" s="191" t="s">
        <v>2984</v>
      </c>
    </row>
    <row r="6597" spans="51:75" x14ac:dyDescent="0.3">
      <c r="AY6597" s="251" t="e">
        <f>VLOOKUP(C6597,#REF!, 2,FALSE)</f>
        <v>#REF!</v>
      </c>
      <c r="BM6597" s="191" t="s">
        <v>434</v>
      </c>
      <c r="BN6597" s="191" t="s">
        <v>7075</v>
      </c>
      <c r="BO6597" s="191" t="s">
        <v>2984</v>
      </c>
      <c r="BU6597" s="191" t="s">
        <v>434</v>
      </c>
      <c r="BV6597" s="191" t="s">
        <v>7075</v>
      </c>
      <c r="BW6597" s="191" t="s">
        <v>2984</v>
      </c>
    </row>
    <row r="6598" spans="51:75" x14ac:dyDescent="0.3">
      <c r="AY6598" s="251" t="e">
        <f>VLOOKUP(C6598,#REF!, 2,FALSE)</f>
        <v>#REF!</v>
      </c>
      <c r="BM6598" s="191" t="s">
        <v>11785</v>
      </c>
      <c r="BN6598" s="191" t="s">
        <v>795</v>
      </c>
      <c r="BO6598" s="191" t="s">
        <v>8117</v>
      </c>
      <c r="BU6598" s="191" t="s">
        <v>11785</v>
      </c>
      <c r="BV6598" s="191" t="s">
        <v>795</v>
      </c>
      <c r="BW6598" s="191" t="s">
        <v>8117</v>
      </c>
    </row>
    <row r="6599" spans="51:75" x14ac:dyDescent="0.3">
      <c r="AY6599" s="251" t="e">
        <f>VLOOKUP(C6599,#REF!, 2,FALSE)</f>
        <v>#REF!</v>
      </c>
      <c r="BM6599" s="191" t="s">
        <v>435</v>
      </c>
      <c r="BN6599" s="191" t="s">
        <v>737</v>
      </c>
      <c r="BO6599" s="191" t="s">
        <v>11786</v>
      </c>
      <c r="BU6599" s="191" t="s">
        <v>435</v>
      </c>
      <c r="BV6599" s="191" t="s">
        <v>737</v>
      </c>
      <c r="BW6599" s="191" t="s">
        <v>11786</v>
      </c>
    </row>
    <row r="6600" spans="51:75" x14ac:dyDescent="0.3">
      <c r="AY6600" s="251" t="e">
        <f>VLOOKUP(C6600,#REF!, 2,FALSE)</f>
        <v>#REF!</v>
      </c>
      <c r="BM6600" s="191" t="s">
        <v>11788</v>
      </c>
      <c r="BN6600" s="191" t="s">
        <v>3006</v>
      </c>
      <c r="BO6600" s="191" t="s">
        <v>11789</v>
      </c>
      <c r="BU6600" s="191" t="s">
        <v>11788</v>
      </c>
      <c r="BV6600" s="191" t="s">
        <v>3006</v>
      </c>
      <c r="BW6600" s="191" t="s">
        <v>11789</v>
      </c>
    </row>
    <row r="6601" spans="51:75" x14ac:dyDescent="0.3">
      <c r="AY6601" s="251" t="e">
        <f>VLOOKUP(C6601,#REF!, 2,FALSE)</f>
        <v>#REF!</v>
      </c>
      <c r="BM6601" s="191" t="s">
        <v>11790</v>
      </c>
      <c r="BN6601" s="191" t="s">
        <v>3006</v>
      </c>
      <c r="BO6601" s="191" t="s">
        <v>11789</v>
      </c>
      <c r="BU6601" s="191" t="s">
        <v>11790</v>
      </c>
      <c r="BV6601" s="191" t="s">
        <v>3006</v>
      </c>
      <c r="BW6601" s="191" t="s">
        <v>11789</v>
      </c>
    </row>
    <row r="6602" spans="51:75" x14ac:dyDescent="0.3">
      <c r="AY6602" s="251" t="e">
        <f>VLOOKUP(C6602,#REF!, 2,FALSE)</f>
        <v>#REF!</v>
      </c>
      <c r="BM6602" s="191" t="s">
        <v>11791</v>
      </c>
      <c r="BN6602" s="191" t="s">
        <v>711</v>
      </c>
      <c r="BO6602" s="191" t="s">
        <v>2984</v>
      </c>
      <c r="BU6602" s="191" t="s">
        <v>11791</v>
      </c>
      <c r="BV6602" s="191" t="s">
        <v>711</v>
      </c>
      <c r="BW6602" s="191" t="s">
        <v>2984</v>
      </c>
    </row>
    <row r="6603" spans="51:75" x14ac:dyDescent="0.3">
      <c r="AY6603" s="251" t="e">
        <f>VLOOKUP(C6603,#REF!, 2,FALSE)</f>
        <v>#REF!</v>
      </c>
      <c r="BM6603" s="191" t="s">
        <v>11792</v>
      </c>
      <c r="BN6603" s="191" t="s">
        <v>803</v>
      </c>
      <c r="BO6603" s="191" t="s">
        <v>11170</v>
      </c>
      <c r="BU6603" s="191" t="s">
        <v>11792</v>
      </c>
      <c r="BV6603" s="191" t="s">
        <v>803</v>
      </c>
      <c r="BW6603" s="191" t="s">
        <v>11170</v>
      </c>
    </row>
    <row r="6604" spans="51:75" x14ac:dyDescent="0.3">
      <c r="AY6604" s="251" t="e">
        <f>VLOOKUP(C6604,#REF!, 2,FALSE)</f>
        <v>#REF!</v>
      </c>
      <c r="BM6604" s="191" t="s">
        <v>11793</v>
      </c>
      <c r="BN6604" s="191" t="s">
        <v>803</v>
      </c>
      <c r="BO6604" s="191" t="s">
        <v>11170</v>
      </c>
      <c r="BU6604" s="191" t="s">
        <v>11793</v>
      </c>
      <c r="BV6604" s="191" t="s">
        <v>803</v>
      </c>
      <c r="BW6604" s="191" t="s">
        <v>11170</v>
      </c>
    </row>
    <row r="6605" spans="51:75" x14ac:dyDescent="0.3">
      <c r="AY6605" s="251" t="e">
        <f>VLOOKUP(C6605,#REF!, 2,FALSE)</f>
        <v>#REF!</v>
      </c>
      <c r="BM6605" s="191" t="s">
        <v>11794</v>
      </c>
      <c r="BN6605" s="191" t="s">
        <v>3006</v>
      </c>
      <c r="BO6605" s="191" t="s">
        <v>858</v>
      </c>
      <c r="BU6605" s="191" t="s">
        <v>11794</v>
      </c>
      <c r="BV6605" s="191" t="s">
        <v>3006</v>
      </c>
      <c r="BW6605" s="191" t="s">
        <v>858</v>
      </c>
    </row>
    <row r="6606" spans="51:75" x14ac:dyDescent="0.3">
      <c r="AY6606" s="251" t="e">
        <f>VLOOKUP(C6606,#REF!, 2,FALSE)</f>
        <v>#REF!</v>
      </c>
      <c r="BM6606" s="191" t="s">
        <v>11795</v>
      </c>
      <c r="BN6606" s="191" t="s">
        <v>3253</v>
      </c>
      <c r="BO6606" s="191" t="s">
        <v>858</v>
      </c>
      <c r="BU6606" s="191" t="s">
        <v>11795</v>
      </c>
      <c r="BV6606" s="191" t="s">
        <v>3253</v>
      </c>
      <c r="BW6606" s="191" t="s">
        <v>858</v>
      </c>
    </row>
    <row r="6607" spans="51:75" x14ac:dyDescent="0.3">
      <c r="AY6607" s="251" t="e">
        <f>VLOOKUP(C6607,#REF!, 2,FALSE)</f>
        <v>#REF!</v>
      </c>
      <c r="BM6607" s="191" t="s">
        <v>11796</v>
      </c>
      <c r="BN6607" s="191" t="s">
        <v>16989</v>
      </c>
      <c r="BO6607" s="191" t="s">
        <v>2367</v>
      </c>
      <c r="BU6607" s="191" t="s">
        <v>11796</v>
      </c>
      <c r="BV6607" s="191" t="s">
        <v>16989</v>
      </c>
      <c r="BW6607" s="191" t="s">
        <v>2367</v>
      </c>
    </row>
    <row r="6608" spans="51:75" x14ac:dyDescent="0.3">
      <c r="AY6608" s="251" t="e">
        <f>VLOOKUP(C6608,#REF!, 2,FALSE)</f>
        <v>#REF!</v>
      </c>
      <c r="BM6608" s="191" t="s">
        <v>11797</v>
      </c>
      <c r="BN6608" s="191" t="s">
        <v>16989</v>
      </c>
      <c r="BO6608" s="191" t="s">
        <v>2367</v>
      </c>
      <c r="BU6608" s="191" t="s">
        <v>11797</v>
      </c>
      <c r="BV6608" s="191" t="s">
        <v>16989</v>
      </c>
      <c r="BW6608" s="191" t="s">
        <v>2367</v>
      </c>
    </row>
    <row r="6609" spans="51:75" x14ac:dyDescent="0.3">
      <c r="AY6609" s="251" t="e">
        <f>VLOOKUP(C6609,#REF!, 2,FALSE)</f>
        <v>#REF!</v>
      </c>
      <c r="BM6609" s="191" t="s">
        <v>11798</v>
      </c>
      <c r="BN6609" s="191" t="s">
        <v>16989</v>
      </c>
      <c r="BO6609" s="191" t="s">
        <v>2367</v>
      </c>
      <c r="BU6609" s="191" t="s">
        <v>11798</v>
      </c>
      <c r="BV6609" s="191" t="s">
        <v>16989</v>
      </c>
      <c r="BW6609" s="191" t="s">
        <v>2367</v>
      </c>
    </row>
    <row r="6610" spans="51:75" x14ac:dyDescent="0.3">
      <c r="AY6610" s="251" t="e">
        <f>VLOOKUP(C6610,#REF!, 2,FALSE)</f>
        <v>#REF!</v>
      </c>
      <c r="BM6610" s="191" t="s">
        <v>11799</v>
      </c>
      <c r="BN6610" s="191" t="s">
        <v>16989</v>
      </c>
      <c r="BO6610" s="191" t="s">
        <v>2367</v>
      </c>
      <c r="BU6610" s="191" t="s">
        <v>11799</v>
      </c>
      <c r="BV6610" s="191" t="s">
        <v>16989</v>
      </c>
      <c r="BW6610" s="191" t="s">
        <v>2367</v>
      </c>
    </row>
    <row r="6611" spans="51:75" x14ac:dyDescent="0.3">
      <c r="AY6611" s="251" t="e">
        <f>VLOOKUP(C6611,#REF!, 2,FALSE)</f>
        <v>#REF!</v>
      </c>
      <c r="BM6611" s="191" t="s">
        <v>11800</v>
      </c>
      <c r="BN6611" s="191" t="s">
        <v>16989</v>
      </c>
      <c r="BO6611" s="191" t="s">
        <v>2367</v>
      </c>
      <c r="BU6611" s="191" t="s">
        <v>11800</v>
      </c>
      <c r="BV6611" s="191" t="s">
        <v>16989</v>
      </c>
      <c r="BW6611" s="191" t="s">
        <v>2367</v>
      </c>
    </row>
    <row r="6612" spans="51:75" x14ac:dyDescent="0.3">
      <c r="AY6612" s="251" t="e">
        <f>VLOOKUP(C6612,#REF!, 2,FALSE)</f>
        <v>#REF!</v>
      </c>
      <c r="BM6612" s="191" t="s">
        <v>11801</v>
      </c>
      <c r="BN6612" s="191" t="s">
        <v>16989</v>
      </c>
      <c r="BO6612" s="191" t="s">
        <v>2367</v>
      </c>
      <c r="BU6612" s="191" t="s">
        <v>11801</v>
      </c>
      <c r="BV6612" s="191" t="s">
        <v>16989</v>
      </c>
      <c r="BW6612" s="191" t="s">
        <v>2367</v>
      </c>
    </row>
    <row r="6613" spans="51:75" x14ac:dyDescent="0.3">
      <c r="AY6613" s="251" t="e">
        <f>VLOOKUP(C6613,#REF!, 2,FALSE)</f>
        <v>#REF!</v>
      </c>
      <c r="BM6613" s="191" t="s">
        <v>11802</v>
      </c>
      <c r="BN6613" s="191" t="s">
        <v>16989</v>
      </c>
      <c r="BO6613" s="191" t="s">
        <v>2367</v>
      </c>
      <c r="BU6613" s="191" t="s">
        <v>11802</v>
      </c>
      <c r="BV6613" s="191" t="s">
        <v>16989</v>
      </c>
      <c r="BW6613" s="191" t="s">
        <v>2367</v>
      </c>
    </row>
    <row r="6614" spans="51:75" x14ac:dyDescent="0.3">
      <c r="AY6614" s="251" t="e">
        <f>VLOOKUP(C6614,#REF!, 2,FALSE)</f>
        <v>#REF!</v>
      </c>
      <c r="BM6614" s="191" t="s">
        <v>11803</v>
      </c>
      <c r="BN6614" s="191" t="s">
        <v>637</v>
      </c>
      <c r="BO6614" s="191" t="s">
        <v>2367</v>
      </c>
      <c r="BU6614" s="191" t="s">
        <v>11803</v>
      </c>
      <c r="BV6614" s="191" t="s">
        <v>637</v>
      </c>
      <c r="BW6614" s="191" t="s">
        <v>2367</v>
      </c>
    </row>
    <row r="6615" spans="51:75" x14ac:dyDescent="0.3">
      <c r="AY6615" s="251" t="e">
        <f>VLOOKUP(C6615,#REF!, 2,FALSE)</f>
        <v>#REF!</v>
      </c>
      <c r="BM6615" s="191" t="s">
        <v>11804</v>
      </c>
      <c r="BN6615" s="191" t="s">
        <v>784</v>
      </c>
      <c r="BO6615" s="191" t="s">
        <v>2984</v>
      </c>
      <c r="BU6615" s="191" t="s">
        <v>11804</v>
      </c>
      <c r="BV6615" s="191" t="s">
        <v>784</v>
      </c>
      <c r="BW6615" s="191" t="s">
        <v>2984</v>
      </c>
    </row>
    <row r="6616" spans="51:75" x14ac:dyDescent="0.3">
      <c r="AY6616" s="251" t="e">
        <f>VLOOKUP(C6616,#REF!, 2,FALSE)</f>
        <v>#REF!</v>
      </c>
      <c r="BM6616" s="191" t="s">
        <v>11805</v>
      </c>
      <c r="BN6616" s="191" t="s">
        <v>732</v>
      </c>
      <c r="BO6616" s="191" t="s">
        <v>2984</v>
      </c>
      <c r="BU6616" s="191" t="s">
        <v>11805</v>
      </c>
      <c r="BV6616" s="191" t="s">
        <v>732</v>
      </c>
      <c r="BW6616" s="191" t="s">
        <v>2984</v>
      </c>
    </row>
    <row r="6617" spans="51:75" x14ac:dyDescent="0.3">
      <c r="AY6617" s="251" t="e">
        <f>VLOOKUP(C6617,#REF!, 2,FALSE)</f>
        <v>#REF!</v>
      </c>
      <c r="BM6617" s="191" t="s">
        <v>11806</v>
      </c>
      <c r="BN6617" s="191" t="s">
        <v>659</v>
      </c>
      <c r="BO6617" s="191" t="s">
        <v>2984</v>
      </c>
      <c r="BU6617" s="191" t="s">
        <v>11806</v>
      </c>
      <c r="BV6617" s="191" t="s">
        <v>659</v>
      </c>
      <c r="BW6617" s="191" t="s">
        <v>2984</v>
      </c>
    </row>
    <row r="6618" spans="51:75" x14ac:dyDescent="0.3">
      <c r="AY6618" s="251" t="e">
        <f>VLOOKUP(C6618,#REF!, 2,FALSE)</f>
        <v>#REF!</v>
      </c>
      <c r="BM6618" s="191" t="s">
        <v>452</v>
      </c>
      <c r="BN6618" s="191" t="s">
        <v>842</v>
      </c>
      <c r="BO6618" s="191" t="s">
        <v>2984</v>
      </c>
      <c r="BU6618" s="191" t="s">
        <v>452</v>
      </c>
      <c r="BV6618" s="191" t="s">
        <v>842</v>
      </c>
      <c r="BW6618" s="191" t="s">
        <v>2984</v>
      </c>
    </row>
    <row r="6619" spans="51:75" x14ac:dyDescent="0.3">
      <c r="AY6619" s="251" t="e">
        <f>VLOOKUP(C6619,#REF!, 2,FALSE)</f>
        <v>#REF!</v>
      </c>
      <c r="BM6619" s="191" t="s">
        <v>11807</v>
      </c>
      <c r="BN6619" s="191" t="s">
        <v>2984</v>
      </c>
      <c r="BO6619" s="191" t="s">
        <v>2984</v>
      </c>
      <c r="BU6619" s="191" t="s">
        <v>11807</v>
      </c>
      <c r="BV6619" s="191" t="s">
        <v>2984</v>
      </c>
      <c r="BW6619" s="191" t="s">
        <v>2984</v>
      </c>
    </row>
    <row r="6620" spans="51:75" x14ac:dyDescent="0.3">
      <c r="AY6620" s="251" t="e">
        <f>VLOOKUP(C6620,#REF!, 2,FALSE)</f>
        <v>#REF!</v>
      </c>
      <c r="BM6620" s="191" t="s">
        <v>11808</v>
      </c>
      <c r="BN6620" s="191" t="s">
        <v>3084</v>
      </c>
      <c r="BO6620" s="191" t="s">
        <v>2984</v>
      </c>
      <c r="BU6620" s="191" t="s">
        <v>11808</v>
      </c>
      <c r="BV6620" s="191" t="s">
        <v>3084</v>
      </c>
      <c r="BW6620" s="191" t="s">
        <v>2984</v>
      </c>
    </row>
    <row r="6621" spans="51:75" x14ac:dyDescent="0.3">
      <c r="AY6621" s="251" t="e">
        <f>VLOOKUP(C6621,#REF!, 2,FALSE)</f>
        <v>#REF!</v>
      </c>
      <c r="BM6621" s="191" t="s">
        <v>11809</v>
      </c>
      <c r="BN6621" s="191" t="s">
        <v>2984</v>
      </c>
      <c r="BO6621" s="191" t="s">
        <v>2984</v>
      </c>
      <c r="BU6621" s="191" t="s">
        <v>11809</v>
      </c>
      <c r="BV6621" s="191" t="s">
        <v>2984</v>
      </c>
      <c r="BW6621" s="191" t="s">
        <v>2984</v>
      </c>
    </row>
    <row r="6622" spans="51:75" x14ac:dyDescent="0.3">
      <c r="AY6622" s="251" t="e">
        <f>VLOOKUP(C6622,#REF!, 2,FALSE)</f>
        <v>#REF!</v>
      </c>
      <c r="BM6622" s="191" t="s">
        <v>11810</v>
      </c>
      <c r="BN6622" s="191" t="s">
        <v>3088</v>
      </c>
      <c r="BO6622" s="191" t="s">
        <v>11811</v>
      </c>
      <c r="BU6622" s="191" t="s">
        <v>11810</v>
      </c>
      <c r="BV6622" s="191" t="s">
        <v>3088</v>
      </c>
      <c r="BW6622" s="191" t="s">
        <v>11811</v>
      </c>
    </row>
    <row r="6623" spans="51:75" x14ac:dyDescent="0.3">
      <c r="AY6623" s="251" t="e">
        <f>VLOOKUP(C6623,#REF!, 2,FALSE)</f>
        <v>#REF!</v>
      </c>
      <c r="BM6623" s="191" t="s">
        <v>11812</v>
      </c>
      <c r="BN6623" s="191" t="s">
        <v>668</v>
      </c>
      <c r="BO6623" s="191" t="s">
        <v>844</v>
      </c>
      <c r="BU6623" s="191" t="s">
        <v>11812</v>
      </c>
      <c r="BV6623" s="191" t="s">
        <v>668</v>
      </c>
      <c r="BW6623" s="191" t="s">
        <v>844</v>
      </c>
    </row>
    <row r="6624" spans="51:75" x14ac:dyDescent="0.3">
      <c r="AY6624" s="251" t="e">
        <f>VLOOKUP(C6624,#REF!, 2,FALSE)</f>
        <v>#REF!</v>
      </c>
      <c r="BM6624" s="191" t="s">
        <v>11813</v>
      </c>
      <c r="BN6624" s="191" t="s">
        <v>632</v>
      </c>
      <c r="BO6624" s="191" t="s">
        <v>771</v>
      </c>
      <c r="BU6624" s="191" t="s">
        <v>11813</v>
      </c>
      <c r="BV6624" s="191" t="s">
        <v>632</v>
      </c>
      <c r="BW6624" s="191" t="s">
        <v>771</v>
      </c>
    </row>
    <row r="6625" spans="51:75" x14ac:dyDescent="0.3">
      <c r="AY6625" s="251" t="e">
        <f>VLOOKUP(C6625,#REF!, 2,FALSE)</f>
        <v>#REF!</v>
      </c>
      <c r="BM6625" s="191" t="s">
        <v>11814</v>
      </c>
      <c r="BN6625" s="191" t="s">
        <v>929</v>
      </c>
      <c r="BO6625" s="191" t="s">
        <v>860</v>
      </c>
      <c r="BU6625" s="191" t="s">
        <v>11814</v>
      </c>
      <c r="BV6625" s="191" t="s">
        <v>929</v>
      </c>
      <c r="BW6625" s="191" t="s">
        <v>860</v>
      </c>
    </row>
    <row r="6626" spans="51:75" x14ac:dyDescent="0.3">
      <c r="AY6626" s="251" t="e">
        <f>VLOOKUP(C6626,#REF!, 2,FALSE)</f>
        <v>#REF!</v>
      </c>
      <c r="BM6626" s="191" t="s">
        <v>11815</v>
      </c>
      <c r="BN6626" s="191" t="s">
        <v>1014</v>
      </c>
      <c r="BO6626" s="191" t="s">
        <v>693</v>
      </c>
      <c r="BU6626" s="191" t="s">
        <v>11815</v>
      </c>
      <c r="BV6626" s="191" t="s">
        <v>1014</v>
      </c>
      <c r="BW6626" s="191" t="s">
        <v>693</v>
      </c>
    </row>
    <row r="6627" spans="51:75" x14ac:dyDescent="0.3">
      <c r="AY6627" s="251" t="e">
        <f>VLOOKUP(C6627,#REF!, 2,FALSE)</f>
        <v>#REF!</v>
      </c>
      <c r="BM6627" s="191" t="s">
        <v>11816</v>
      </c>
      <c r="BN6627" s="191" t="s">
        <v>16989</v>
      </c>
      <c r="BO6627" s="191" t="s">
        <v>6800</v>
      </c>
      <c r="BU6627" s="191" t="s">
        <v>11816</v>
      </c>
      <c r="BV6627" s="191" t="s">
        <v>16989</v>
      </c>
      <c r="BW6627" s="191" t="s">
        <v>6800</v>
      </c>
    </row>
    <row r="6628" spans="51:75" x14ac:dyDescent="0.3">
      <c r="AY6628" s="251" t="e">
        <f>VLOOKUP(C6628,#REF!, 2,FALSE)</f>
        <v>#REF!</v>
      </c>
      <c r="BM6628" s="191" t="s">
        <v>401</v>
      </c>
      <c r="BN6628" s="191" t="s">
        <v>1268</v>
      </c>
      <c r="BO6628" s="191" t="s">
        <v>2984</v>
      </c>
      <c r="BU6628" s="191" t="s">
        <v>401</v>
      </c>
      <c r="BV6628" s="191" t="s">
        <v>1268</v>
      </c>
      <c r="BW6628" s="191" t="s">
        <v>2984</v>
      </c>
    </row>
    <row r="6629" spans="51:75" x14ac:dyDescent="0.3">
      <c r="AY6629" s="251" t="e">
        <f>VLOOKUP(C6629,#REF!, 2,FALSE)</f>
        <v>#REF!</v>
      </c>
      <c r="BM6629" s="191" t="s">
        <v>2076</v>
      </c>
      <c r="BN6629" s="191" t="s">
        <v>784</v>
      </c>
      <c r="BO6629" s="191" t="s">
        <v>11817</v>
      </c>
      <c r="BU6629" s="191" t="s">
        <v>2076</v>
      </c>
      <c r="BV6629" s="191" t="s">
        <v>784</v>
      </c>
      <c r="BW6629" s="191" t="s">
        <v>11817</v>
      </c>
    </row>
    <row r="6630" spans="51:75" x14ac:dyDescent="0.3">
      <c r="AY6630" s="251" t="e">
        <f>VLOOKUP(C6630,#REF!, 2,FALSE)</f>
        <v>#REF!</v>
      </c>
      <c r="BM6630" s="191" t="s">
        <v>11818</v>
      </c>
      <c r="BN6630" s="191" t="s">
        <v>929</v>
      </c>
      <c r="BO6630" s="191" t="s">
        <v>5164</v>
      </c>
      <c r="BU6630" s="191" t="s">
        <v>11818</v>
      </c>
      <c r="BV6630" s="191" t="s">
        <v>929</v>
      </c>
      <c r="BW6630" s="191" t="s">
        <v>5164</v>
      </c>
    </row>
    <row r="6631" spans="51:75" x14ac:dyDescent="0.3">
      <c r="AY6631" s="251" t="e">
        <f>VLOOKUP(C6631,#REF!, 2,FALSE)</f>
        <v>#REF!</v>
      </c>
      <c r="BM6631" s="191" t="s">
        <v>11819</v>
      </c>
      <c r="BN6631" s="191" t="s">
        <v>927</v>
      </c>
      <c r="BO6631" s="191" t="s">
        <v>5369</v>
      </c>
      <c r="BU6631" s="191" t="s">
        <v>11819</v>
      </c>
      <c r="BV6631" s="191" t="s">
        <v>927</v>
      </c>
      <c r="BW6631" s="191" t="s">
        <v>5369</v>
      </c>
    </row>
    <row r="6632" spans="51:75" x14ac:dyDescent="0.3">
      <c r="AY6632" s="251" t="e">
        <f>VLOOKUP(C6632,#REF!, 2,FALSE)</f>
        <v>#REF!</v>
      </c>
      <c r="BM6632" s="191" t="s">
        <v>11820</v>
      </c>
      <c r="BN6632" s="191" t="s">
        <v>3006</v>
      </c>
      <c r="BO6632" s="191" t="s">
        <v>2984</v>
      </c>
      <c r="BU6632" s="191" t="s">
        <v>11820</v>
      </c>
      <c r="BV6632" s="191" t="s">
        <v>3006</v>
      </c>
      <c r="BW6632" s="191" t="s">
        <v>2984</v>
      </c>
    </row>
    <row r="6633" spans="51:75" x14ac:dyDescent="0.3">
      <c r="AY6633" s="251" t="e">
        <f>VLOOKUP(C6633,#REF!, 2,FALSE)</f>
        <v>#REF!</v>
      </c>
      <c r="BM6633" s="191" t="s">
        <v>11821</v>
      </c>
      <c r="BN6633" s="191" t="s">
        <v>1014</v>
      </c>
      <c r="BO6633" s="191" t="s">
        <v>11822</v>
      </c>
      <c r="BU6633" s="191" t="s">
        <v>11821</v>
      </c>
      <c r="BV6633" s="191" t="s">
        <v>1014</v>
      </c>
      <c r="BW6633" s="191" t="s">
        <v>11822</v>
      </c>
    </row>
    <row r="6634" spans="51:75" x14ac:dyDescent="0.3">
      <c r="AY6634" s="251" t="e">
        <f>VLOOKUP(C6634,#REF!, 2,FALSE)</f>
        <v>#REF!</v>
      </c>
      <c r="BM6634" s="191" t="s">
        <v>11823</v>
      </c>
      <c r="BN6634" s="191" t="s">
        <v>772</v>
      </c>
      <c r="BO6634" s="191" t="s">
        <v>11824</v>
      </c>
      <c r="BU6634" s="191" t="s">
        <v>11823</v>
      </c>
      <c r="BV6634" s="191" t="s">
        <v>772</v>
      </c>
      <c r="BW6634" s="191" t="s">
        <v>11824</v>
      </c>
    </row>
    <row r="6635" spans="51:75" x14ac:dyDescent="0.3">
      <c r="AY6635" s="251" t="e">
        <f>VLOOKUP(C6635,#REF!, 2,FALSE)</f>
        <v>#REF!</v>
      </c>
      <c r="BM6635" s="191" t="s">
        <v>11825</v>
      </c>
      <c r="BN6635" s="191" t="s">
        <v>3046</v>
      </c>
      <c r="BO6635" s="191" t="s">
        <v>7552</v>
      </c>
      <c r="BU6635" s="191" t="s">
        <v>11825</v>
      </c>
      <c r="BV6635" s="191" t="s">
        <v>3046</v>
      </c>
      <c r="BW6635" s="191" t="s">
        <v>7552</v>
      </c>
    </row>
    <row r="6636" spans="51:75" x14ac:dyDescent="0.3">
      <c r="AY6636" s="251" t="e">
        <f>VLOOKUP(C6636,#REF!, 2,FALSE)</f>
        <v>#REF!</v>
      </c>
      <c r="BM6636" s="191" t="s">
        <v>2077</v>
      </c>
      <c r="BN6636" s="191" t="s">
        <v>1343</v>
      </c>
      <c r="BO6636" s="191" t="s">
        <v>11826</v>
      </c>
      <c r="BU6636" s="191" t="s">
        <v>2077</v>
      </c>
      <c r="BV6636" s="191" t="s">
        <v>1343</v>
      </c>
      <c r="BW6636" s="191" t="s">
        <v>11826</v>
      </c>
    </row>
    <row r="6637" spans="51:75" x14ac:dyDescent="0.3">
      <c r="AY6637" s="251" t="e">
        <f>VLOOKUP(C6637,#REF!, 2,FALSE)</f>
        <v>#REF!</v>
      </c>
      <c r="BM6637" s="191" t="s">
        <v>2078</v>
      </c>
      <c r="BN6637" s="191" t="s">
        <v>3203</v>
      </c>
      <c r="BO6637" s="191" t="s">
        <v>710</v>
      </c>
      <c r="BU6637" s="191" t="s">
        <v>2078</v>
      </c>
      <c r="BV6637" s="191" t="s">
        <v>3203</v>
      </c>
      <c r="BW6637" s="191" t="s">
        <v>710</v>
      </c>
    </row>
    <row r="6638" spans="51:75" x14ac:dyDescent="0.3">
      <c r="AY6638" s="251" t="e">
        <f>VLOOKUP(C6638,#REF!, 2,FALSE)</f>
        <v>#REF!</v>
      </c>
      <c r="BM6638" s="191" t="s">
        <v>2079</v>
      </c>
      <c r="BN6638" s="191" t="s">
        <v>640</v>
      </c>
      <c r="BO6638" s="191" t="s">
        <v>11827</v>
      </c>
      <c r="BU6638" s="191" t="s">
        <v>2079</v>
      </c>
      <c r="BV6638" s="191" t="s">
        <v>640</v>
      </c>
      <c r="BW6638" s="191" t="s">
        <v>11827</v>
      </c>
    </row>
    <row r="6639" spans="51:75" x14ac:dyDescent="0.3">
      <c r="AY6639" s="251" t="e">
        <f>VLOOKUP(C6639,#REF!, 2,FALSE)</f>
        <v>#REF!</v>
      </c>
      <c r="BM6639" s="191" t="s">
        <v>2080</v>
      </c>
      <c r="BN6639" s="191" t="s">
        <v>1270</v>
      </c>
      <c r="BO6639" s="191" t="s">
        <v>11828</v>
      </c>
      <c r="BU6639" s="191" t="s">
        <v>2080</v>
      </c>
      <c r="BV6639" s="191" t="s">
        <v>1270</v>
      </c>
      <c r="BW6639" s="191" t="s">
        <v>11828</v>
      </c>
    </row>
    <row r="6640" spans="51:75" x14ac:dyDescent="0.3">
      <c r="AY6640" s="251" t="e">
        <f>VLOOKUP(C6640,#REF!, 2,FALSE)</f>
        <v>#REF!</v>
      </c>
      <c r="BM6640" s="191" t="s">
        <v>2081</v>
      </c>
      <c r="BN6640" s="191" t="s">
        <v>670</v>
      </c>
      <c r="BO6640" s="191" t="s">
        <v>5620</v>
      </c>
      <c r="BU6640" s="191" t="s">
        <v>2081</v>
      </c>
      <c r="BV6640" s="191" t="s">
        <v>670</v>
      </c>
      <c r="BW6640" s="191" t="s">
        <v>5620</v>
      </c>
    </row>
    <row r="6641" spans="51:75" x14ac:dyDescent="0.3">
      <c r="AY6641" s="251" t="e">
        <f>VLOOKUP(C6641,#REF!, 2,FALSE)</f>
        <v>#REF!</v>
      </c>
      <c r="BM6641" s="191" t="s">
        <v>2082</v>
      </c>
      <c r="BN6641" s="191" t="s">
        <v>626</v>
      </c>
      <c r="BO6641" s="191" t="s">
        <v>7838</v>
      </c>
      <c r="BU6641" s="191" t="s">
        <v>2082</v>
      </c>
      <c r="BV6641" s="191" t="s">
        <v>626</v>
      </c>
      <c r="BW6641" s="191" t="s">
        <v>7838</v>
      </c>
    </row>
    <row r="6642" spans="51:75" x14ac:dyDescent="0.3">
      <c r="AY6642" s="251" t="e">
        <f>VLOOKUP(C6642,#REF!, 2,FALSE)</f>
        <v>#REF!</v>
      </c>
      <c r="BM6642" s="191" t="s">
        <v>11829</v>
      </c>
      <c r="BN6642" s="191" t="s">
        <v>2980</v>
      </c>
      <c r="BO6642" s="191" t="s">
        <v>11830</v>
      </c>
      <c r="BU6642" s="191" t="s">
        <v>11829</v>
      </c>
      <c r="BV6642" s="191" t="s">
        <v>2980</v>
      </c>
      <c r="BW6642" s="191" t="s">
        <v>11830</v>
      </c>
    </row>
    <row r="6643" spans="51:75" x14ac:dyDescent="0.3">
      <c r="AY6643" s="251" t="e">
        <f>VLOOKUP(C6643,#REF!, 2,FALSE)</f>
        <v>#REF!</v>
      </c>
      <c r="BM6643" s="191" t="s">
        <v>11831</v>
      </c>
      <c r="BN6643" s="191" t="s">
        <v>668</v>
      </c>
      <c r="BO6643" s="191" t="s">
        <v>2984</v>
      </c>
      <c r="BU6643" s="191" t="s">
        <v>11831</v>
      </c>
      <c r="BV6643" s="191" t="s">
        <v>668</v>
      </c>
      <c r="BW6643" s="191" t="s">
        <v>2984</v>
      </c>
    </row>
    <row r="6644" spans="51:75" x14ac:dyDescent="0.3">
      <c r="AY6644" s="251" t="e">
        <f>VLOOKUP(C6644,#REF!, 2,FALSE)</f>
        <v>#REF!</v>
      </c>
      <c r="BM6644" s="191" t="s">
        <v>11832</v>
      </c>
      <c r="BN6644" s="191" t="s">
        <v>638</v>
      </c>
      <c r="BO6644" s="191" t="s">
        <v>2984</v>
      </c>
      <c r="BU6644" s="191" t="s">
        <v>11832</v>
      </c>
      <c r="BV6644" s="191" t="s">
        <v>638</v>
      </c>
      <c r="BW6644" s="191" t="s">
        <v>2984</v>
      </c>
    </row>
    <row r="6645" spans="51:75" x14ac:dyDescent="0.3">
      <c r="AY6645" s="251" t="e">
        <f>VLOOKUP(C6645,#REF!, 2,FALSE)</f>
        <v>#REF!</v>
      </c>
      <c r="BM6645" s="191" t="s">
        <v>11833</v>
      </c>
      <c r="BN6645" s="191" t="s">
        <v>670</v>
      </c>
      <c r="BO6645" s="191" t="s">
        <v>1057</v>
      </c>
      <c r="BU6645" s="191" t="s">
        <v>11833</v>
      </c>
      <c r="BV6645" s="191" t="s">
        <v>670</v>
      </c>
      <c r="BW6645" s="191" t="s">
        <v>1057</v>
      </c>
    </row>
    <row r="6646" spans="51:75" x14ac:dyDescent="0.3">
      <c r="AY6646" s="251" t="e">
        <f>VLOOKUP(C6646,#REF!, 2,FALSE)</f>
        <v>#REF!</v>
      </c>
      <c r="BM6646" s="191" t="s">
        <v>11834</v>
      </c>
      <c r="BN6646" s="191" t="s">
        <v>670</v>
      </c>
      <c r="BO6646" s="191" t="s">
        <v>2984</v>
      </c>
      <c r="BU6646" s="191" t="s">
        <v>11834</v>
      </c>
      <c r="BV6646" s="191" t="s">
        <v>670</v>
      </c>
      <c r="BW6646" s="191" t="s">
        <v>2984</v>
      </c>
    </row>
    <row r="6647" spans="51:75" x14ac:dyDescent="0.3">
      <c r="AY6647" s="251" t="e">
        <f>VLOOKUP(C6647,#REF!, 2,FALSE)</f>
        <v>#REF!</v>
      </c>
      <c r="BM6647" s="191" t="s">
        <v>11835</v>
      </c>
      <c r="BN6647" s="191" t="s">
        <v>863</v>
      </c>
      <c r="BO6647" s="191" t="s">
        <v>11364</v>
      </c>
      <c r="BU6647" s="191" t="s">
        <v>11835</v>
      </c>
      <c r="BV6647" s="191" t="s">
        <v>863</v>
      </c>
      <c r="BW6647" s="191" t="s">
        <v>11364</v>
      </c>
    </row>
    <row r="6648" spans="51:75" x14ac:dyDescent="0.3">
      <c r="AY6648" s="251" t="e">
        <f>VLOOKUP(C6648,#REF!, 2,FALSE)</f>
        <v>#REF!</v>
      </c>
      <c r="BM6648" s="191" t="s">
        <v>11836</v>
      </c>
      <c r="BN6648" s="191" t="s">
        <v>1140</v>
      </c>
      <c r="BO6648" s="191" t="s">
        <v>11837</v>
      </c>
      <c r="BU6648" s="191" t="s">
        <v>11836</v>
      </c>
      <c r="BV6648" s="191" t="s">
        <v>1140</v>
      </c>
      <c r="BW6648" s="191" t="s">
        <v>11837</v>
      </c>
    </row>
    <row r="6649" spans="51:75" x14ac:dyDescent="0.3">
      <c r="AY6649" s="251" t="e">
        <f>VLOOKUP(C6649,#REF!, 2,FALSE)</f>
        <v>#REF!</v>
      </c>
      <c r="BM6649" s="191" t="s">
        <v>11838</v>
      </c>
      <c r="BN6649" s="191" t="s">
        <v>2980</v>
      </c>
      <c r="BO6649" s="191" t="s">
        <v>11839</v>
      </c>
      <c r="BU6649" s="191" t="s">
        <v>11838</v>
      </c>
      <c r="BV6649" s="191" t="s">
        <v>2980</v>
      </c>
      <c r="BW6649" s="191" t="s">
        <v>11839</v>
      </c>
    </row>
    <row r="6650" spans="51:75" x14ac:dyDescent="0.3">
      <c r="AY6650" s="251" t="e">
        <f>VLOOKUP(C6650,#REF!, 2,FALSE)</f>
        <v>#REF!</v>
      </c>
      <c r="BM6650" s="191" t="s">
        <v>2083</v>
      </c>
      <c r="BN6650" s="191" t="s">
        <v>3203</v>
      </c>
      <c r="BO6650" s="191" t="s">
        <v>6109</v>
      </c>
      <c r="BU6650" s="191" t="s">
        <v>2083</v>
      </c>
      <c r="BV6650" s="191" t="s">
        <v>3203</v>
      </c>
      <c r="BW6650" s="191" t="s">
        <v>6109</v>
      </c>
    </row>
    <row r="6651" spans="51:75" x14ac:dyDescent="0.3">
      <c r="AY6651" s="251" t="e">
        <f>VLOOKUP(C6651,#REF!, 2,FALSE)</f>
        <v>#REF!</v>
      </c>
      <c r="BM6651" s="191" t="s">
        <v>436</v>
      </c>
      <c r="BN6651" s="191" t="s">
        <v>1692</v>
      </c>
      <c r="BO6651" s="191" t="s">
        <v>2373</v>
      </c>
      <c r="BU6651" s="191" t="s">
        <v>436</v>
      </c>
      <c r="BV6651" s="191" t="s">
        <v>1692</v>
      </c>
      <c r="BW6651" s="191" t="s">
        <v>2373</v>
      </c>
    </row>
    <row r="6652" spans="51:75" x14ac:dyDescent="0.3">
      <c r="AY6652" s="251" t="e">
        <f>VLOOKUP(C6652,#REF!, 2,FALSE)</f>
        <v>#REF!</v>
      </c>
      <c r="BM6652" s="191" t="s">
        <v>11840</v>
      </c>
      <c r="BN6652" s="191" t="s">
        <v>1692</v>
      </c>
      <c r="BO6652" s="191" t="s">
        <v>5353</v>
      </c>
      <c r="BU6652" s="191" t="s">
        <v>11840</v>
      </c>
      <c r="BV6652" s="191" t="s">
        <v>1692</v>
      </c>
      <c r="BW6652" s="191" t="s">
        <v>5353</v>
      </c>
    </row>
    <row r="6653" spans="51:75" x14ac:dyDescent="0.3">
      <c r="AY6653" s="251" t="e">
        <f>VLOOKUP(C6653,#REF!, 2,FALSE)</f>
        <v>#REF!</v>
      </c>
      <c r="BM6653" s="191" t="s">
        <v>11841</v>
      </c>
      <c r="BN6653" s="191" t="s">
        <v>1692</v>
      </c>
      <c r="BO6653" s="191" t="s">
        <v>7902</v>
      </c>
      <c r="BU6653" s="191" t="s">
        <v>11841</v>
      </c>
      <c r="BV6653" s="191" t="s">
        <v>1692</v>
      </c>
      <c r="BW6653" s="191" t="s">
        <v>7902</v>
      </c>
    </row>
    <row r="6654" spans="51:75" x14ac:dyDescent="0.3">
      <c r="AY6654" s="251" t="e">
        <f>VLOOKUP(C6654,#REF!, 2,FALSE)</f>
        <v>#REF!</v>
      </c>
      <c r="BM6654" s="191" t="s">
        <v>11842</v>
      </c>
      <c r="BN6654" s="191" t="s">
        <v>1692</v>
      </c>
      <c r="BO6654" s="191" t="s">
        <v>7902</v>
      </c>
      <c r="BU6654" s="191" t="s">
        <v>11842</v>
      </c>
      <c r="BV6654" s="191" t="s">
        <v>1692</v>
      </c>
      <c r="BW6654" s="191" t="s">
        <v>7902</v>
      </c>
    </row>
    <row r="6655" spans="51:75" x14ac:dyDescent="0.3">
      <c r="AY6655" s="251" t="e">
        <f>VLOOKUP(C6655,#REF!, 2,FALSE)</f>
        <v>#REF!</v>
      </c>
      <c r="BM6655" s="191" t="s">
        <v>11844</v>
      </c>
      <c r="BN6655" s="191" t="s">
        <v>1692</v>
      </c>
      <c r="BO6655" s="191" t="s">
        <v>2984</v>
      </c>
      <c r="BU6655" s="191" t="s">
        <v>11844</v>
      </c>
      <c r="BV6655" s="191" t="s">
        <v>1692</v>
      </c>
      <c r="BW6655" s="191" t="s">
        <v>2984</v>
      </c>
    </row>
    <row r="6656" spans="51:75" x14ac:dyDescent="0.3">
      <c r="AY6656" s="251" t="e">
        <f>VLOOKUP(C6656,#REF!, 2,FALSE)</f>
        <v>#REF!</v>
      </c>
      <c r="BM6656" s="191" t="s">
        <v>11845</v>
      </c>
      <c r="BN6656" s="191" t="s">
        <v>784</v>
      </c>
      <c r="BO6656" s="191" t="s">
        <v>6422</v>
      </c>
      <c r="BU6656" s="191" t="s">
        <v>11845</v>
      </c>
      <c r="BV6656" s="191" t="s">
        <v>784</v>
      </c>
      <c r="BW6656" s="191" t="s">
        <v>6422</v>
      </c>
    </row>
    <row r="6657" spans="51:75" x14ac:dyDescent="0.3">
      <c r="AY6657" s="251" t="e">
        <f>VLOOKUP(C6657,#REF!, 2,FALSE)</f>
        <v>#REF!</v>
      </c>
      <c r="BM6657" s="191" t="s">
        <v>409</v>
      </c>
      <c r="BN6657" s="191" t="s">
        <v>3006</v>
      </c>
      <c r="BO6657" s="191" t="s">
        <v>2067</v>
      </c>
      <c r="BU6657" s="191" t="s">
        <v>409</v>
      </c>
      <c r="BV6657" s="191" t="s">
        <v>3006</v>
      </c>
      <c r="BW6657" s="191" t="s">
        <v>2067</v>
      </c>
    </row>
    <row r="6658" spans="51:75" x14ac:dyDescent="0.3">
      <c r="AY6658" s="251" t="e">
        <f>VLOOKUP(C6658,#REF!, 2,FALSE)</f>
        <v>#REF!</v>
      </c>
      <c r="BM6658" s="191" t="s">
        <v>11846</v>
      </c>
      <c r="BN6658" s="191" t="s">
        <v>658</v>
      </c>
      <c r="BO6658" s="191" t="s">
        <v>11847</v>
      </c>
      <c r="BU6658" s="191" t="s">
        <v>11846</v>
      </c>
      <c r="BV6658" s="191" t="s">
        <v>658</v>
      </c>
      <c r="BW6658" s="191" t="s">
        <v>11847</v>
      </c>
    </row>
    <row r="6659" spans="51:75" x14ac:dyDescent="0.3">
      <c r="AY6659" s="251" t="e">
        <f>VLOOKUP(C6659,#REF!, 2,FALSE)</f>
        <v>#REF!</v>
      </c>
      <c r="BM6659" s="191" t="s">
        <v>11848</v>
      </c>
      <c r="BN6659" s="191" t="s">
        <v>798</v>
      </c>
      <c r="BO6659" s="191" t="s">
        <v>639</v>
      </c>
      <c r="BU6659" s="191" t="s">
        <v>11848</v>
      </c>
      <c r="BV6659" s="191" t="s">
        <v>798</v>
      </c>
      <c r="BW6659" s="191" t="s">
        <v>639</v>
      </c>
    </row>
    <row r="6660" spans="51:75" x14ac:dyDescent="0.3">
      <c r="AY6660" s="251" t="e">
        <f>VLOOKUP(C6660,#REF!, 2,FALSE)</f>
        <v>#REF!</v>
      </c>
      <c r="BM6660" s="191" t="s">
        <v>11849</v>
      </c>
      <c r="BN6660" s="191" t="s">
        <v>632</v>
      </c>
      <c r="BO6660" s="191" t="s">
        <v>11850</v>
      </c>
      <c r="BU6660" s="191" t="s">
        <v>11849</v>
      </c>
      <c r="BV6660" s="191" t="s">
        <v>632</v>
      </c>
      <c r="BW6660" s="191" t="s">
        <v>11850</v>
      </c>
    </row>
    <row r="6661" spans="51:75" x14ac:dyDescent="0.3">
      <c r="AY6661" s="251" t="e">
        <f>VLOOKUP(C6661,#REF!, 2,FALSE)</f>
        <v>#REF!</v>
      </c>
      <c r="BM6661" s="191" t="s">
        <v>11851</v>
      </c>
      <c r="BN6661" s="191" t="s">
        <v>695</v>
      </c>
      <c r="BO6661" s="191" t="s">
        <v>698</v>
      </c>
      <c r="BU6661" s="191" t="s">
        <v>11851</v>
      </c>
      <c r="BV6661" s="191" t="s">
        <v>695</v>
      </c>
      <c r="BW6661" s="191" t="s">
        <v>698</v>
      </c>
    </row>
    <row r="6662" spans="51:75" x14ac:dyDescent="0.3">
      <c r="AY6662" s="251" t="e">
        <f>VLOOKUP(C6662,#REF!, 2,FALSE)</f>
        <v>#REF!</v>
      </c>
      <c r="BM6662" s="191" t="s">
        <v>11852</v>
      </c>
      <c r="BN6662" s="191" t="s">
        <v>632</v>
      </c>
      <c r="BO6662" s="191" t="s">
        <v>11853</v>
      </c>
      <c r="BU6662" s="191" t="s">
        <v>11852</v>
      </c>
      <c r="BV6662" s="191" t="s">
        <v>632</v>
      </c>
      <c r="BW6662" s="191" t="s">
        <v>11853</v>
      </c>
    </row>
    <row r="6663" spans="51:75" x14ac:dyDescent="0.3">
      <c r="AY6663" s="251" t="e">
        <f>VLOOKUP(C6663,#REF!, 2,FALSE)</f>
        <v>#REF!</v>
      </c>
      <c r="BM6663" s="191" t="s">
        <v>11854</v>
      </c>
      <c r="BN6663" s="191" t="s">
        <v>614</v>
      </c>
      <c r="BO6663" s="191" t="s">
        <v>5343</v>
      </c>
      <c r="BU6663" s="191" t="s">
        <v>11854</v>
      </c>
      <c r="BV6663" s="191" t="s">
        <v>614</v>
      </c>
      <c r="BW6663" s="191" t="s">
        <v>5343</v>
      </c>
    </row>
    <row r="6664" spans="51:75" x14ac:dyDescent="0.3">
      <c r="AY6664" s="251" t="e">
        <f>VLOOKUP(C6664,#REF!, 2,FALSE)</f>
        <v>#REF!</v>
      </c>
      <c r="BM6664" s="191" t="s">
        <v>402</v>
      </c>
      <c r="BN6664" s="191" t="s">
        <v>663</v>
      </c>
      <c r="BO6664" s="191" t="s">
        <v>698</v>
      </c>
      <c r="BU6664" s="191" t="s">
        <v>402</v>
      </c>
      <c r="BV6664" s="191" t="s">
        <v>663</v>
      </c>
      <c r="BW6664" s="191" t="s">
        <v>698</v>
      </c>
    </row>
    <row r="6665" spans="51:75" x14ac:dyDescent="0.3">
      <c r="AY6665" s="251" t="e">
        <f>VLOOKUP(C6665,#REF!, 2,FALSE)</f>
        <v>#REF!</v>
      </c>
      <c r="BM6665" s="191" t="s">
        <v>403</v>
      </c>
      <c r="BN6665" s="191" t="s">
        <v>640</v>
      </c>
      <c r="BO6665" s="191" t="s">
        <v>994</v>
      </c>
      <c r="BU6665" s="191" t="s">
        <v>403</v>
      </c>
      <c r="BV6665" s="191" t="s">
        <v>640</v>
      </c>
      <c r="BW6665" s="191" t="s">
        <v>994</v>
      </c>
    </row>
    <row r="6666" spans="51:75" x14ac:dyDescent="0.3">
      <c r="AY6666" s="251" t="e">
        <f>VLOOKUP(C6666,#REF!, 2,FALSE)</f>
        <v>#REF!</v>
      </c>
      <c r="BM6666" s="191" t="s">
        <v>11855</v>
      </c>
      <c r="BN6666" s="191" t="s">
        <v>640</v>
      </c>
      <c r="BO6666" s="191" t="s">
        <v>11645</v>
      </c>
      <c r="BU6666" s="191" t="s">
        <v>11855</v>
      </c>
      <c r="BV6666" s="191" t="s">
        <v>640</v>
      </c>
      <c r="BW6666" s="191" t="s">
        <v>11645</v>
      </c>
    </row>
    <row r="6667" spans="51:75" x14ac:dyDescent="0.3">
      <c r="AY6667" s="251" t="e">
        <f>VLOOKUP(C6667,#REF!, 2,FALSE)</f>
        <v>#REF!</v>
      </c>
      <c r="BM6667" s="191" t="s">
        <v>11856</v>
      </c>
      <c r="BN6667" s="191" t="s">
        <v>617</v>
      </c>
      <c r="BO6667" s="191" t="s">
        <v>2984</v>
      </c>
      <c r="BU6667" s="191" t="s">
        <v>11856</v>
      </c>
      <c r="BV6667" s="191" t="s">
        <v>617</v>
      </c>
      <c r="BW6667" s="191" t="s">
        <v>2984</v>
      </c>
    </row>
    <row r="6668" spans="51:75" x14ac:dyDescent="0.3">
      <c r="AY6668" s="251" t="e">
        <f>VLOOKUP(C6668,#REF!, 2,FALSE)</f>
        <v>#REF!</v>
      </c>
      <c r="BM6668" s="191" t="s">
        <v>11857</v>
      </c>
      <c r="BN6668" s="191" t="s">
        <v>617</v>
      </c>
      <c r="BO6668" s="191" t="s">
        <v>2984</v>
      </c>
      <c r="BU6668" s="191" t="s">
        <v>11857</v>
      </c>
      <c r="BV6668" s="191" t="s">
        <v>617</v>
      </c>
      <c r="BW6668" s="191" t="s">
        <v>2984</v>
      </c>
    </row>
    <row r="6669" spans="51:75" x14ac:dyDescent="0.3">
      <c r="AY6669" s="251" t="e">
        <f>VLOOKUP(C6669,#REF!, 2,FALSE)</f>
        <v>#REF!</v>
      </c>
      <c r="BM6669" s="191" t="s">
        <v>11858</v>
      </c>
      <c r="BN6669" s="191" t="s">
        <v>798</v>
      </c>
      <c r="BO6669" s="191" t="s">
        <v>2361</v>
      </c>
      <c r="BU6669" s="191" t="s">
        <v>11858</v>
      </c>
      <c r="BV6669" s="191" t="s">
        <v>798</v>
      </c>
      <c r="BW6669" s="191" t="s">
        <v>2361</v>
      </c>
    </row>
    <row r="6670" spans="51:75" x14ac:dyDescent="0.3">
      <c r="AY6670" s="251" t="e">
        <f>VLOOKUP(C6670,#REF!, 2,FALSE)</f>
        <v>#REF!</v>
      </c>
      <c r="BM6670" s="191" t="s">
        <v>11859</v>
      </c>
      <c r="BN6670" s="191" t="s">
        <v>798</v>
      </c>
      <c r="BO6670" s="191" t="s">
        <v>1285</v>
      </c>
      <c r="BU6670" s="191" t="s">
        <v>11859</v>
      </c>
      <c r="BV6670" s="191" t="s">
        <v>798</v>
      </c>
      <c r="BW6670" s="191" t="s">
        <v>1285</v>
      </c>
    </row>
    <row r="6671" spans="51:75" x14ac:dyDescent="0.3">
      <c r="AY6671" s="251" t="e">
        <f>VLOOKUP(C6671,#REF!, 2,FALSE)</f>
        <v>#REF!</v>
      </c>
      <c r="BM6671" s="191" t="s">
        <v>437</v>
      </c>
      <c r="BN6671" s="191" t="s">
        <v>798</v>
      </c>
      <c r="BO6671" s="191" t="s">
        <v>8012</v>
      </c>
      <c r="BU6671" s="191" t="s">
        <v>437</v>
      </c>
      <c r="BV6671" s="191" t="s">
        <v>798</v>
      </c>
      <c r="BW6671" s="191" t="s">
        <v>8012</v>
      </c>
    </row>
    <row r="6672" spans="51:75" x14ac:dyDescent="0.3">
      <c r="AY6672" s="251" t="e">
        <f>VLOOKUP(C6672,#REF!, 2,FALSE)</f>
        <v>#REF!</v>
      </c>
      <c r="BM6672" s="191" t="s">
        <v>11861</v>
      </c>
      <c r="BN6672" s="191" t="s">
        <v>798</v>
      </c>
      <c r="BO6672" s="191" t="s">
        <v>1285</v>
      </c>
      <c r="BU6672" s="191" t="s">
        <v>11861</v>
      </c>
      <c r="BV6672" s="191" t="s">
        <v>798</v>
      </c>
      <c r="BW6672" s="191" t="s">
        <v>1285</v>
      </c>
    </row>
    <row r="6673" spans="51:75" x14ac:dyDescent="0.3">
      <c r="AY6673" s="251" t="e">
        <f>VLOOKUP(C6673,#REF!, 2,FALSE)</f>
        <v>#REF!</v>
      </c>
      <c r="BM6673" s="191" t="s">
        <v>11862</v>
      </c>
      <c r="BN6673" s="191" t="s">
        <v>798</v>
      </c>
      <c r="BO6673" s="191" t="s">
        <v>1127</v>
      </c>
      <c r="BU6673" s="191" t="s">
        <v>11862</v>
      </c>
      <c r="BV6673" s="191" t="s">
        <v>798</v>
      </c>
      <c r="BW6673" s="191" t="s">
        <v>1127</v>
      </c>
    </row>
    <row r="6674" spans="51:75" x14ac:dyDescent="0.3">
      <c r="AY6674" s="251" t="e">
        <f>VLOOKUP(C6674,#REF!, 2,FALSE)</f>
        <v>#REF!</v>
      </c>
      <c r="BM6674" s="191" t="s">
        <v>11863</v>
      </c>
      <c r="BN6674" s="191" t="s">
        <v>2980</v>
      </c>
      <c r="BO6674" s="191" t="s">
        <v>11864</v>
      </c>
      <c r="BU6674" s="191" t="s">
        <v>11863</v>
      </c>
      <c r="BV6674" s="191" t="s">
        <v>2980</v>
      </c>
      <c r="BW6674" s="191" t="s">
        <v>11864</v>
      </c>
    </row>
    <row r="6675" spans="51:75" x14ac:dyDescent="0.3">
      <c r="AY6675" s="251" t="e">
        <f>VLOOKUP(C6675,#REF!, 2,FALSE)</f>
        <v>#REF!</v>
      </c>
      <c r="BM6675" s="191" t="s">
        <v>11865</v>
      </c>
      <c r="BN6675" s="191" t="s">
        <v>1343</v>
      </c>
      <c r="BO6675" s="191" t="s">
        <v>11866</v>
      </c>
      <c r="BU6675" s="191" t="s">
        <v>11865</v>
      </c>
      <c r="BV6675" s="191" t="s">
        <v>1343</v>
      </c>
      <c r="BW6675" s="191" t="s">
        <v>11866</v>
      </c>
    </row>
    <row r="6676" spans="51:75" x14ac:dyDescent="0.3">
      <c r="AY6676" s="251" t="e">
        <f>VLOOKUP(C6676,#REF!, 2,FALSE)</f>
        <v>#REF!</v>
      </c>
      <c r="BM6676" s="191" t="s">
        <v>11867</v>
      </c>
      <c r="BN6676" s="191" t="s">
        <v>1270</v>
      </c>
      <c r="BO6676" s="191" t="s">
        <v>11868</v>
      </c>
      <c r="BU6676" s="191" t="s">
        <v>11867</v>
      </c>
      <c r="BV6676" s="191" t="s">
        <v>1270</v>
      </c>
      <c r="BW6676" s="191" t="s">
        <v>11868</v>
      </c>
    </row>
    <row r="6677" spans="51:75" x14ac:dyDescent="0.3">
      <c r="AY6677" s="251" t="e">
        <f>VLOOKUP(C6677,#REF!, 2,FALSE)</f>
        <v>#REF!</v>
      </c>
      <c r="BM6677" s="191" t="s">
        <v>11869</v>
      </c>
      <c r="BN6677" s="191" t="s">
        <v>1268</v>
      </c>
      <c r="BO6677" s="191" t="s">
        <v>9527</v>
      </c>
      <c r="BU6677" s="191" t="s">
        <v>11869</v>
      </c>
      <c r="BV6677" s="191" t="s">
        <v>1268</v>
      </c>
      <c r="BW6677" s="191" t="s">
        <v>9527</v>
      </c>
    </row>
    <row r="6678" spans="51:75" x14ac:dyDescent="0.3">
      <c r="AY6678" s="251" t="e">
        <f>VLOOKUP(C6678,#REF!, 2,FALSE)</f>
        <v>#REF!</v>
      </c>
      <c r="BM6678" s="191" t="s">
        <v>11870</v>
      </c>
      <c r="BN6678" s="191" t="s">
        <v>1343</v>
      </c>
      <c r="BO6678" s="191" t="s">
        <v>11871</v>
      </c>
      <c r="BU6678" s="191" t="s">
        <v>11870</v>
      </c>
      <c r="BV6678" s="191" t="s">
        <v>1343</v>
      </c>
      <c r="BW6678" s="191" t="s">
        <v>11871</v>
      </c>
    </row>
    <row r="6679" spans="51:75" x14ac:dyDescent="0.3">
      <c r="AY6679" s="251" t="e">
        <f>VLOOKUP(C6679,#REF!, 2,FALSE)</f>
        <v>#REF!</v>
      </c>
      <c r="BM6679" s="191" t="s">
        <v>11872</v>
      </c>
      <c r="BN6679" s="191" t="s">
        <v>638</v>
      </c>
      <c r="BO6679" s="191" t="s">
        <v>11873</v>
      </c>
      <c r="BU6679" s="191" t="s">
        <v>11872</v>
      </c>
      <c r="BV6679" s="191" t="s">
        <v>638</v>
      </c>
      <c r="BW6679" s="191" t="s">
        <v>11873</v>
      </c>
    </row>
    <row r="6680" spans="51:75" x14ac:dyDescent="0.3">
      <c r="AY6680" s="251" t="e">
        <f>VLOOKUP(C6680,#REF!, 2,FALSE)</f>
        <v>#REF!</v>
      </c>
      <c r="BM6680" s="191" t="s">
        <v>11874</v>
      </c>
      <c r="BN6680" s="191" t="s">
        <v>622</v>
      </c>
      <c r="BO6680" s="191" t="s">
        <v>11875</v>
      </c>
      <c r="BU6680" s="191" t="s">
        <v>11874</v>
      </c>
      <c r="BV6680" s="191" t="s">
        <v>622</v>
      </c>
      <c r="BW6680" s="191" t="s">
        <v>11875</v>
      </c>
    </row>
    <row r="6681" spans="51:75" x14ac:dyDescent="0.3">
      <c r="AY6681" s="251" t="e">
        <f>VLOOKUP(C6681,#REF!, 2,FALSE)</f>
        <v>#REF!</v>
      </c>
      <c r="BM6681" s="191" t="s">
        <v>11876</v>
      </c>
      <c r="BN6681" s="191" t="s">
        <v>781</v>
      </c>
      <c r="BO6681" s="191" t="s">
        <v>11877</v>
      </c>
      <c r="BU6681" s="191" t="s">
        <v>11876</v>
      </c>
      <c r="BV6681" s="191" t="s">
        <v>781</v>
      </c>
      <c r="BW6681" s="191" t="s">
        <v>11877</v>
      </c>
    </row>
    <row r="6682" spans="51:75" x14ac:dyDescent="0.3">
      <c r="AY6682" s="251" t="e">
        <f>VLOOKUP(C6682,#REF!, 2,FALSE)</f>
        <v>#REF!</v>
      </c>
      <c r="BM6682" s="191" t="s">
        <v>11878</v>
      </c>
      <c r="BN6682" s="191" t="s">
        <v>788</v>
      </c>
      <c r="BO6682" s="191" t="s">
        <v>6170</v>
      </c>
      <c r="BU6682" s="191" t="s">
        <v>11878</v>
      </c>
      <c r="BV6682" s="191" t="s">
        <v>788</v>
      </c>
      <c r="BW6682" s="191" t="s">
        <v>6170</v>
      </c>
    </row>
    <row r="6683" spans="51:75" x14ac:dyDescent="0.3">
      <c r="AY6683" s="251" t="e">
        <f>VLOOKUP(C6683,#REF!, 2,FALSE)</f>
        <v>#REF!</v>
      </c>
      <c r="BM6683" s="191" t="s">
        <v>11879</v>
      </c>
      <c r="BN6683" s="191" t="s">
        <v>781</v>
      </c>
      <c r="BO6683" s="191" t="s">
        <v>2984</v>
      </c>
      <c r="BU6683" s="191" t="s">
        <v>11879</v>
      </c>
      <c r="BV6683" s="191" t="s">
        <v>781</v>
      </c>
      <c r="BW6683" s="191" t="s">
        <v>2984</v>
      </c>
    </row>
    <row r="6684" spans="51:75" x14ac:dyDescent="0.3">
      <c r="AY6684" s="251" t="e">
        <f>VLOOKUP(C6684,#REF!, 2,FALSE)</f>
        <v>#REF!</v>
      </c>
      <c r="BM6684" s="191" t="s">
        <v>11880</v>
      </c>
      <c r="BN6684" s="191" t="s">
        <v>995</v>
      </c>
      <c r="BO6684" s="191" t="s">
        <v>2984</v>
      </c>
      <c r="BU6684" s="191" t="s">
        <v>11880</v>
      </c>
      <c r="BV6684" s="191" t="s">
        <v>995</v>
      </c>
      <c r="BW6684" s="191" t="s">
        <v>2984</v>
      </c>
    </row>
    <row r="6685" spans="51:75" x14ac:dyDescent="0.3">
      <c r="AY6685" s="251" t="e">
        <f>VLOOKUP(C6685,#REF!, 2,FALSE)</f>
        <v>#REF!</v>
      </c>
      <c r="BM6685" s="191" t="s">
        <v>11881</v>
      </c>
      <c r="BN6685" s="191" t="s">
        <v>811</v>
      </c>
      <c r="BO6685" s="191" t="s">
        <v>2984</v>
      </c>
      <c r="BU6685" s="191" t="s">
        <v>11881</v>
      </c>
      <c r="BV6685" s="191" t="s">
        <v>811</v>
      </c>
      <c r="BW6685" s="191" t="s">
        <v>2984</v>
      </c>
    </row>
    <row r="6686" spans="51:75" x14ac:dyDescent="0.3">
      <c r="AY6686" s="251" t="e">
        <f>VLOOKUP(C6686,#REF!, 2,FALSE)</f>
        <v>#REF!</v>
      </c>
      <c r="BM6686" s="191" t="s">
        <v>11882</v>
      </c>
      <c r="BN6686" s="191" t="s">
        <v>614</v>
      </c>
      <c r="BO6686" s="191" t="s">
        <v>5441</v>
      </c>
      <c r="BU6686" s="191" t="s">
        <v>11882</v>
      </c>
      <c r="BV6686" s="191" t="s">
        <v>614</v>
      </c>
      <c r="BW6686" s="191" t="s">
        <v>5441</v>
      </c>
    </row>
    <row r="6687" spans="51:75" x14ac:dyDescent="0.3">
      <c r="AY6687" s="251" t="e">
        <f>VLOOKUP(C6687,#REF!, 2,FALSE)</f>
        <v>#REF!</v>
      </c>
      <c r="BM6687" s="191" t="s">
        <v>11883</v>
      </c>
      <c r="BN6687" s="191" t="s">
        <v>637</v>
      </c>
      <c r="BO6687" s="191" t="s">
        <v>9863</v>
      </c>
      <c r="BU6687" s="191" t="s">
        <v>11883</v>
      </c>
      <c r="BV6687" s="191" t="s">
        <v>637</v>
      </c>
      <c r="BW6687" s="191" t="s">
        <v>9863</v>
      </c>
    </row>
    <row r="6688" spans="51:75" x14ac:dyDescent="0.3">
      <c r="AY6688" s="251" t="e">
        <f>VLOOKUP(C6688,#REF!, 2,FALSE)</f>
        <v>#REF!</v>
      </c>
      <c r="BM6688" s="191" t="s">
        <v>11884</v>
      </c>
      <c r="BN6688" s="191" t="s">
        <v>632</v>
      </c>
      <c r="BO6688" s="191" t="s">
        <v>11321</v>
      </c>
      <c r="BU6688" s="191" t="s">
        <v>11884</v>
      </c>
      <c r="BV6688" s="191" t="s">
        <v>632</v>
      </c>
      <c r="BW6688" s="191" t="s">
        <v>11321</v>
      </c>
    </row>
    <row r="6689" spans="51:75" x14ac:dyDescent="0.3">
      <c r="AY6689" s="251" t="e">
        <f>VLOOKUP(C6689,#REF!, 2,FALSE)</f>
        <v>#REF!</v>
      </c>
      <c r="BM6689" s="191" t="s">
        <v>11885</v>
      </c>
      <c r="BN6689" s="191" t="s">
        <v>632</v>
      </c>
      <c r="BO6689" s="191" t="s">
        <v>11321</v>
      </c>
      <c r="BU6689" s="191" t="s">
        <v>11885</v>
      </c>
      <c r="BV6689" s="191" t="s">
        <v>632</v>
      </c>
      <c r="BW6689" s="191" t="s">
        <v>11321</v>
      </c>
    </row>
    <row r="6690" spans="51:75" x14ac:dyDescent="0.3">
      <c r="AY6690" s="251" t="e">
        <f>VLOOKUP(C6690,#REF!, 2,FALSE)</f>
        <v>#REF!</v>
      </c>
      <c r="BM6690" s="191" t="s">
        <v>11886</v>
      </c>
      <c r="BN6690" s="191" t="s">
        <v>640</v>
      </c>
      <c r="BO6690" s="191" t="s">
        <v>11321</v>
      </c>
      <c r="BU6690" s="191" t="s">
        <v>11886</v>
      </c>
      <c r="BV6690" s="191" t="s">
        <v>640</v>
      </c>
      <c r="BW6690" s="191" t="s">
        <v>11321</v>
      </c>
    </row>
    <row r="6691" spans="51:75" x14ac:dyDescent="0.3">
      <c r="AY6691" s="251" t="e">
        <f>VLOOKUP(C6691,#REF!, 2,FALSE)</f>
        <v>#REF!</v>
      </c>
      <c r="BM6691" s="191" t="s">
        <v>11887</v>
      </c>
      <c r="BN6691" s="191" t="s">
        <v>632</v>
      </c>
      <c r="BO6691" s="191" t="s">
        <v>11321</v>
      </c>
      <c r="BU6691" s="191" t="s">
        <v>11887</v>
      </c>
      <c r="BV6691" s="191" t="s">
        <v>632</v>
      </c>
      <c r="BW6691" s="191" t="s">
        <v>11321</v>
      </c>
    </row>
    <row r="6692" spans="51:75" x14ac:dyDescent="0.3">
      <c r="AY6692" s="251" t="e">
        <f>VLOOKUP(C6692,#REF!, 2,FALSE)</f>
        <v>#REF!</v>
      </c>
      <c r="BM6692" s="191" t="s">
        <v>11888</v>
      </c>
      <c r="BN6692" s="191" t="s">
        <v>804</v>
      </c>
      <c r="BO6692" s="191" t="s">
        <v>11889</v>
      </c>
      <c r="BU6692" s="191" t="s">
        <v>11888</v>
      </c>
      <c r="BV6692" s="191" t="s">
        <v>804</v>
      </c>
      <c r="BW6692" s="191" t="s">
        <v>11889</v>
      </c>
    </row>
    <row r="6693" spans="51:75" x14ac:dyDescent="0.3">
      <c r="AY6693" s="251" t="e">
        <f>VLOOKUP(C6693,#REF!, 2,FALSE)</f>
        <v>#REF!</v>
      </c>
      <c r="BM6693" s="191" t="s">
        <v>11890</v>
      </c>
      <c r="BN6693" s="191" t="s">
        <v>776</v>
      </c>
      <c r="BO6693" s="191" t="s">
        <v>3265</v>
      </c>
      <c r="BU6693" s="191" t="s">
        <v>11890</v>
      </c>
      <c r="BV6693" s="191" t="s">
        <v>776</v>
      </c>
      <c r="BW6693" s="191" t="s">
        <v>3265</v>
      </c>
    </row>
    <row r="6694" spans="51:75" x14ac:dyDescent="0.3">
      <c r="AY6694" s="251" t="e">
        <f>VLOOKUP(C6694,#REF!, 2,FALSE)</f>
        <v>#REF!</v>
      </c>
      <c r="BM6694" s="191" t="s">
        <v>11891</v>
      </c>
      <c r="BN6694" s="191" t="s">
        <v>804</v>
      </c>
      <c r="BO6694" s="191" t="s">
        <v>11892</v>
      </c>
      <c r="BU6694" s="191" t="s">
        <v>11891</v>
      </c>
      <c r="BV6694" s="191" t="s">
        <v>804</v>
      </c>
      <c r="BW6694" s="191" t="s">
        <v>11892</v>
      </c>
    </row>
    <row r="6695" spans="51:75" x14ac:dyDescent="0.3">
      <c r="AY6695" s="251" t="e">
        <f>VLOOKUP(C6695,#REF!, 2,FALSE)</f>
        <v>#REF!</v>
      </c>
      <c r="BM6695" s="191" t="s">
        <v>11893</v>
      </c>
      <c r="BN6695" s="191" t="s">
        <v>853</v>
      </c>
      <c r="BO6695" s="191" t="s">
        <v>5297</v>
      </c>
      <c r="BU6695" s="191" t="s">
        <v>11893</v>
      </c>
      <c r="BV6695" s="191" t="s">
        <v>853</v>
      </c>
      <c r="BW6695" s="191" t="s">
        <v>5297</v>
      </c>
    </row>
    <row r="6696" spans="51:75" x14ac:dyDescent="0.3">
      <c r="AY6696" s="251" t="e">
        <f>VLOOKUP(C6696,#REF!, 2,FALSE)</f>
        <v>#REF!</v>
      </c>
      <c r="BM6696" s="191" t="s">
        <v>11894</v>
      </c>
      <c r="BN6696" s="191" t="s">
        <v>615</v>
      </c>
      <c r="BO6696" s="191" t="s">
        <v>11895</v>
      </c>
      <c r="BU6696" s="191" t="s">
        <v>11894</v>
      </c>
      <c r="BV6696" s="191" t="s">
        <v>615</v>
      </c>
      <c r="BW6696" s="191" t="s">
        <v>11895</v>
      </c>
    </row>
    <row r="6697" spans="51:75" x14ac:dyDescent="0.3">
      <c r="AY6697" s="251" t="e">
        <f>VLOOKUP(C6697,#REF!, 2,FALSE)</f>
        <v>#REF!</v>
      </c>
      <c r="BM6697" s="191" t="s">
        <v>11896</v>
      </c>
      <c r="BN6697" s="191" t="s">
        <v>16989</v>
      </c>
      <c r="BO6697" s="191" t="s">
        <v>11897</v>
      </c>
      <c r="BU6697" s="191" t="s">
        <v>11896</v>
      </c>
      <c r="BV6697" s="191" t="s">
        <v>16989</v>
      </c>
      <c r="BW6697" s="191" t="s">
        <v>11897</v>
      </c>
    </row>
    <row r="6698" spans="51:75" x14ac:dyDescent="0.3">
      <c r="AY6698" s="251" t="e">
        <f>VLOOKUP(C6698,#REF!, 2,FALSE)</f>
        <v>#REF!</v>
      </c>
      <c r="BM6698" s="191" t="s">
        <v>11898</v>
      </c>
      <c r="BN6698" s="191" t="s">
        <v>804</v>
      </c>
      <c r="BO6698" s="191" t="s">
        <v>11899</v>
      </c>
      <c r="BU6698" s="191" t="s">
        <v>11898</v>
      </c>
      <c r="BV6698" s="191" t="s">
        <v>804</v>
      </c>
      <c r="BW6698" s="191" t="s">
        <v>11899</v>
      </c>
    </row>
    <row r="6699" spans="51:75" x14ac:dyDescent="0.3">
      <c r="AY6699" s="251" t="e">
        <f>VLOOKUP(C6699,#REF!, 2,FALSE)</f>
        <v>#REF!</v>
      </c>
      <c r="BM6699" s="191" t="s">
        <v>404</v>
      </c>
      <c r="BN6699" s="191" t="s">
        <v>637</v>
      </c>
      <c r="BO6699" s="191" t="s">
        <v>2064</v>
      </c>
      <c r="BU6699" s="191" t="s">
        <v>404</v>
      </c>
      <c r="BV6699" s="191" t="s">
        <v>637</v>
      </c>
      <c r="BW6699" s="191" t="s">
        <v>2064</v>
      </c>
    </row>
    <row r="6700" spans="51:75" x14ac:dyDescent="0.3">
      <c r="AY6700" s="251" t="e">
        <f>VLOOKUP(C6700,#REF!, 2,FALSE)</f>
        <v>#REF!</v>
      </c>
      <c r="BM6700" s="191" t="s">
        <v>11900</v>
      </c>
      <c r="BN6700" s="191" t="s">
        <v>637</v>
      </c>
      <c r="BO6700" s="191" t="s">
        <v>11321</v>
      </c>
      <c r="BU6700" s="191" t="s">
        <v>11900</v>
      </c>
      <c r="BV6700" s="191" t="s">
        <v>637</v>
      </c>
      <c r="BW6700" s="191" t="s">
        <v>11321</v>
      </c>
    </row>
    <row r="6701" spans="51:75" x14ac:dyDescent="0.3">
      <c r="AY6701" s="251" t="e">
        <f>VLOOKUP(C6701,#REF!, 2,FALSE)</f>
        <v>#REF!</v>
      </c>
      <c r="BM6701" s="191" t="s">
        <v>11901</v>
      </c>
      <c r="BN6701" s="191" t="s">
        <v>637</v>
      </c>
      <c r="BO6701" s="191" t="s">
        <v>11321</v>
      </c>
      <c r="BU6701" s="191" t="s">
        <v>11901</v>
      </c>
      <c r="BV6701" s="191" t="s">
        <v>637</v>
      </c>
      <c r="BW6701" s="191" t="s">
        <v>11321</v>
      </c>
    </row>
    <row r="6702" spans="51:75" x14ac:dyDescent="0.3">
      <c r="AY6702" s="251" t="e">
        <f>VLOOKUP(C6702,#REF!, 2,FALSE)</f>
        <v>#REF!</v>
      </c>
      <c r="BM6702" s="191" t="s">
        <v>11902</v>
      </c>
      <c r="BN6702" s="191" t="s">
        <v>632</v>
      </c>
      <c r="BO6702" s="191" t="s">
        <v>11321</v>
      </c>
      <c r="BU6702" s="191" t="s">
        <v>11902</v>
      </c>
      <c r="BV6702" s="191" t="s">
        <v>632</v>
      </c>
      <c r="BW6702" s="191" t="s">
        <v>11321</v>
      </c>
    </row>
    <row r="6703" spans="51:75" x14ac:dyDescent="0.3">
      <c r="AY6703" s="251" t="e">
        <f>VLOOKUP(C6703,#REF!, 2,FALSE)</f>
        <v>#REF!</v>
      </c>
      <c r="BM6703" s="191" t="s">
        <v>11903</v>
      </c>
      <c r="BN6703" s="191" t="s">
        <v>640</v>
      </c>
      <c r="BO6703" s="191" t="s">
        <v>11904</v>
      </c>
      <c r="BU6703" s="191" t="s">
        <v>11903</v>
      </c>
      <c r="BV6703" s="191" t="s">
        <v>640</v>
      </c>
      <c r="BW6703" s="191" t="s">
        <v>11904</v>
      </c>
    </row>
    <row r="6704" spans="51:75" x14ac:dyDescent="0.3">
      <c r="AY6704" s="251" t="e">
        <f>VLOOKUP(C6704,#REF!, 2,FALSE)</f>
        <v>#REF!</v>
      </c>
      <c r="BM6704" s="191" t="s">
        <v>2084</v>
      </c>
      <c r="BN6704" s="191" t="s">
        <v>637</v>
      </c>
      <c r="BO6704" s="191" t="s">
        <v>4316</v>
      </c>
      <c r="BU6704" s="191" t="s">
        <v>2084</v>
      </c>
      <c r="BV6704" s="191" t="s">
        <v>637</v>
      </c>
      <c r="BW6704" s="191" t="s">
        <v>4316</v>
      </c>
    </row>
    <row r="6705" spans="51:75" x14ac:dyDescent="0.3">
      <c r="AY6705" s="251" t="e">
        <f>VLOOKUP(C6705,#REF!, 2,FALSE)</f>
        <v>#REF!</v>
      </c>
      <c r="BM6705" s="191" t="s">
        <v>11905</v>
      </c>
      <c r="BN6705" s="191" t="s">
        <v>614</v>
      </c>
      <c r="BO6705" s="191" t="s">
        <v>8408</v>
      </c>
      <c r="BU6705" s="191" t="s">
        <v>11905</v>
      </c>
      <c r="BV6705" s="191" t="s">
        <v>614</v>
      </c>
      <c r="BW6705" s="191" t="s">
        <v>8408</v>
      </c>
    </row>
    <row r="6706" spans="51:75" x14ac:dyDescent="0.3">
      <c r="AY6706" s="251" t="e">
        <f>VLOOKUP(C6706,#REF!, 2,FALSE)</f>
        <v>#REF!</v>
      </c>
      <c r="BM6706" s="191" t="s">
        <v>2085</v>
      </c>
      <c r="BN6706" s="191" t="s">
        <v>637</v>
      </c>
      <c r="BO6706" s="191" t="s">
        <v>2984</v>
      </c>
      <c r="BU6706" s="191" t="s">
        <v>2085</v>
      </c>
      <c r="BV6706" s="191" t="s">
        <v>637</v>
      </c>
      <c r="BW6706" s="191" t="s">
        <v>2984</v>
      </c>
    </row>
    <row r="6707" spans="51:75" x14ac:dyDescent="0.3">
      <c r="AY6707" s="251" t="e">
        <f>VLOOKUP(C6707,#REF!, 2,FALSE)</f>
        <v>#REF!</v>
      </c>
      <c r="BM6707" s="191" t="s">
        <v>2086</v>
      </c>
      <c r="BN6707" s="191" t="s">
        <v>640</v>
      </c>
      <c r="BO6707" s="191" t="s">
        <v>1455</v>
      </c>
      <c r="BU6707" s="191" t="s">
        <v>2086</v>
      </c>
      <c r="BV6707" s="191" t="s">
        <v>640</v>
      </c>
      <c r="BW6707" s="191" t="s">
        <v>1455</v>
      </c>
    </row>
    <row r="6708" spans="51:75" x14ac:dyDescent="0.3">
      <c r="AY6708" s="251" t="e">
        <f>VLOOKUP(C6708,#REF!, 2,FALSE)</f>
        <v>#REF!</v>
      </c>
      <c r="BM6708" s="191" t="s">
        <v>11906</v>
      </c>
      <c r="BN6708" s="191" t="s">
        <v>637</v>
      </c>
      <c r="BO6708" s="191" t="s">
        <v>3970</v>
      </c>
      <c r="BU6708" s="191" t="s">
        <v>11906</v>
      </c>
      <c r="BV6708" s="191" t="s">
        <v>637</v>
      </c>
      <c r="BW6708" s="191" t="s">
        <v>3970</v>
      </c>
    </row>
    <row r="6709" spans="51:75" x14ac:dyDescent="0.3">
      <c r="AY6709" s="251" t="e">
        <f>VLOOKUP(C6709,#REF!, 2,FALSE)</f>
        <v>#REF!</v>
      </c>
      <c r="BM6709" s="191" t="s">
        <v>11907</v>
      </c>
      <c r="BN6709" s="191" t="s">
        <v>632</v>
      </c>
      <c r="BO6709" s="191" t="s">
        <v>11908</v>
      </c>
      <c r="BU6709" s="191" t="s">
        <v>11907</v>
      </c>
      <c r="BV6709" s="191" t="s">
        <v>632</v>
      </c>
      <c r="BW6709" s="191" t="s">
        <v>11908</v>
      </c>
    </row>
    <row r="6710" spans="51:75" x14ac:dyDescent="0.3">
      <c r="AY6710" s="251" t="e">
        <f>VLOOKUP(C6710,#REF!, 2,FALSE)</f>
        <v>#REF!</v>
      </c>
      <c r="BM6710" s="191" t="s">
        <v>11909</v>
      </c>
      <c r="BN6710" s="191" t="s">
        <v>1520</v>
      </c>
      <c r="BO6710" s="191" t="s">
        <v>2984</v>
      </c>
      <c r="BU6710" s="191" t="s">
        <v>11909</v>
      </c>
      <c r="BV6710" s="191" t="s">
        <v>1520</v>
      </c>
      <c r="BW6710" s="191" t="s">
        <v>2984</v>
      </c>
    </row>
    <row r="6711" spans="51:75" x14ac:dyDescent="0.3">
      <c r="AY6711" s="251" t="e">
        <f>VLOOKUP(C6711,#REF!, 2,FALSE)</f>
        <v>#REF!</v>
      </c>
      <c r="BM6711" s="191" t="s">
        <v>2087</v>
      </c>
      <c r="BN6711" s="191" t="s">
        <v>3006</v>
      </c>
      <c r="BO6711" s="191" t="s">
        <v>773</v>
      </c>
      <c r="BU6711" s="191" t="s">
        <v>2087</v>
      </c>
      <c r="BV6711" s="191" t="s">
        <v>3006</v>
      </c>
      <c r="BW6711" s="191" t="s">
        <v>773</v>
      </c>
    </row>
    <row r="6712" spans="51:75" x14ac:dyDescent="0.3">
      <c r="AY6712" s="251" t="e">
        <f>VLOOKUP(C6712,#REF!, 2,FALSE)</f>
        <v>#REF!</v>
      </c>
      <c r="BM6712" s="191" t="s">
        <v>11910</v>
      </c>
      <c r="BN6712" s="191" t="s">
        <v>3253</v>
      </c>
      <c r="BO6712" s="191" t="s">
        <v>11787</v>
      </c>
      <c r="BU6712" s="191" t="s">
        <v>11910</v>
      </c>
      <c r="BV6712" s="191" t="s">
        <v>3253</v>
      </c>
      <c r="BW6712" s="191" t="s">
        <v>11787</v>
      </c>
    </row>
    <row r="6713" spans="51:75" x14ac:dyDescent="0.3">
      <c r="AY6713" s="251" t="e">
        <f>VLOOKUP(C6713,#REF!, 2,FALSE)</f>
        <v>#REF!</v>
      </c>
      <c r="BM6713" s="191" t="s">
        <v>11911</v>
      </c>
      <c r="BN6713" s="191" t="s">
        <v>662</v>
      </c>
      <c r="BO6713" s="191" t="s">
        <v>1494</v>
      </c>
      <c r="BU6713" s="191" t="s">
        <v>11911</v>
      </c>
      <c r="BV6713" s="191" t="s">
        <v>662</v>
      </c>
      <c r="BW6713" s="191" t="s">
        <v>1494</v>
      </c>
    </row>
    <row r="6714" spans="51:75" x14ac:dyDescent="0.3">
      <c r="AY6714" s="251" t="e">
        <f>VLOOKUP(C6714,#REF!, 2,FALSE)</f>
        <v>#REF!</v>
      </c>
      <c r="BM6714" s="191" t="s">
        <v>11912</v>
      </c>
      <c r="BN6714" s="191" t="s">
        <v>632</v>
      </c>
      <c r="BO6714" s="191" t="s">
        <v>2984</v>
      </c>
      <c r="BU6714" s="191" t="s">
        <v>11912</v>
      </c>
      <c r="BV6714" s="191" t="s">
        <v>632</v>
      </c>
      <c r="BW6714" s="191" t="s">
        <v>2984</v>
      </c>
    </row>
    <row r="6715" spans="51:75" x14ac:dyDescent="0.3">
      <c r="AY6715" s="251" t="e">
        <f>VLOOKUP(C6715,#REF!, 2,FALSE)</f>
        <v>#REF!</v>
      </c>
      <c r="BM6715" s="191" t="s">
        <v>11913</v>
      </c>
      <c r="BN6715" s="191" t="s">
        <v>3253</v>
      </c>
      <c r="BO6715" s="191" t="s">
        <v>9951</v>
      </c>
      <c r="BU6715" s="191" t="s">
        <v>11913</v>
      </c>
      <c r="BV6715" s="191" t="s">
        <v>3253</v>
      </c>
      <c r="BW6715" s="191" t="s">
        <v>9951</v>
      </c>
    </row>
    <row r="6716" spans="51:75" x14ac:dyDescent="0.3">
      <c r="AY6716" s="251" t="e">
        <f>VLOOKUP(C6716,#REF!, 2,FALSE)</f>
        <v>#REF!</v>
      </c>
      <c r="BM6716" s="191" t="s">
        <v>11914</v>
      </c>
      <c r="BN6716" s="191" t="s">
        <v>772</v>
      </c>
      <c r="BO6716" s="191" t="s">
        <v>2984</v>
      </c>
      <c r="BU6716" s="191" t="s">
        <v>11914</v>
      </c>
      <c r="BV6716" s="191" t="s">
        <v>772</v>
      </c>
      <c r="BW6716" s="191" t="s">
        <v>2984</v>
      </c>
    </row>
    <row r="6717" spans="51:75" x14ac:dyDescent="0.3">
      <c r="AY6717" s="251" t="e">
        <f>VLOOKUP(C6717,#REF!, 2,FALSE)</f>
        <v>#REF!</v>
      </c>
      <c r="BM6717" s="191" t="s">
        <v>11915</v>
      </c>
      <c r="BN6717" s="191" t="s">
        <v>3006</v>
      </c>
      <c r="BO6717" s="191" t="s">
        <v>2141</v>
      </c>
      <c r="BU6717" s="191" t="s">
        <v>11915</v>
      </c>
      <c r="BV6717" s="191" t="s">
        <v>3006</v>
      </c>
      <c r="BW6717" s="191" t="s">
        <v>2141</v>
      </c>
    </row>
    <row r="6718" spans="51:75" x14ac:dyDescent="0.3">
      <c r="AY6718" s="251" t="e">
        <f>VLOOKUP(C6718,#REF!, 2,FALSE)</f>
        <v>#REF!</v>
      </c>
      <c r="BM6718" s="191" t="s">
        <v>11916</v>
      </c>
      <c r="BN6718" s="191" t="s">
        <v>804</v>
      </c>
      <c r="BO6718" s="191" t="s">
        <v>2984</v>
      </c>
      <c r="BU6718" s="191" t="s">
        <v>11916</v>
      </c>
      <c r="BV6718" s="191" t="s">
        <v>804</v>
      </c>
      <c r="BW6718" s="191" t="s">
        <v>2984</v>
      </c>
    </row>
    <row r="6719" spans="51:75" x14ac:dyDescent="0.3">
      <c r="AY6719" s="251" t="e">
        <f>VLOOKUP(C6719,#REF!, 2,FALSE)</f>
        <v>#REF!</v>
      </c>
      <c r="BM6719" s="191" t="s">
        <v>11917</v>
      </c>
      <c r="BN6719" s="191" t="s">
        <v>1140</v>
      </c>
      <c r="BO6719" s="191" t="s">
        <v>1423</v>
      </c>
      <c r="BU6719" s="191" t="s">
        <v>11917</v>
      </c>
      <c r="BV6719" s="191" t="s">
        <v>1140</v>
      </c>
      <c r="BW6719" s="191" t="s">
        <v>1423</v>
      </c>
    </row>
    <row r="6720" spans="51:75" x14ac:dyDescent="0.3">
      <c r="AY6720" s="251" t="e">
        <f>VLOOKUP(C6720,#REF!, 2,FALSE)</f>
        <v>#REF!</v>
      </c>
      <c r="BM6720" s="191" t="s">
        <v>11918</v>
      </c>
      <c r="BN6720" s="191" t="s">
        <v>1140</v>
      </c>
      <c r="BO6720" s="191" t="s">
        <v>936</v>
      </c>
      <c r="BU6720" s="191" t="s">
        <v>11918</v>
      </c>
      <c r="BV6720" s="191" t="s">
        <v>1140</v>
      </c>
      <c r="BW6720" s="191" t="s">
        <v>936</v>
      </c>
    </row>
    <row r="6721" spans="51:75" x14ac:dyDescent="0.3">
      <c r="AY6721" s="251" t="e">
        <f>VLOOKUP(C6721,#REF!, 2,FALSE)</f>
        <v>#REF!</v>
      </c>
      <c r="BM6721" s="191" t="s">
        <v>11919</v>
      </c>
      <c r="BN6721" s="191" t="s">
        <v>779</v>
      </c>
      <c r="BO6721" s="191" t="s">
        <v>2695</v>
      </c>
      <c r="BU6721" s="191" t="s">
        <v>11919</v>
      </c>
      <c r="BV6721" s="191" t="s">
        <v>779</v>
      </c>
      <c r="BW6721" s="191" t="s">
        <v>2695</v>
      </c>
    </row>
    <row r="6722" spans="51:75" x14ac:dyDescent="0.3">
      <c r="AY6722" s="251" t="e">
        <f>VLOOKUP(C6722,#REF!, 2,FALSE)</f>
        <v>#REF!</v>
      </c>
      <c r="BM6722" s="191" t="s">
        <v>11920</v>
      </c>
      <c r="BN6722" s="191" t="s">
        <v>781</v>
      </c>
      <c r="BO6722" s="191" t="s">
        <v>9513</v>
      </c>
      <c r="BU6722" s="191" t="s">
        <v>11920</v>
      </c>
      <c r="BV6722" s="191" t="s">
        <v>781</v>
      </c>
      <c r="BW6722" s="191" t="s">
        <v>9513</v>
      </c>
    </row>
    <row r="6723" spans="51:75" x14ac:dyDescent="0.3">
      <c r="AY6723" s="251" t="e">
        <f>VLOOKUP(C6723,#REF!, 2,FALSE)</f>
        <v>#REF!</v>
      </c>
      <c r="BM6723" s="191" t="s">
        <v>11921</v>
      </c>
      <c r="BN6723" s="191" t="s">
        <v>3003</v>
      </c>
      <c r="BO6723" s="191" t="s">
        <v>11922</v>
      </c>
      <c r="BU6723" s="191" t="s">
        <v>11921</v>
      </c>
      <c r="BV6723" s="191" t="s">
        <v>3003</v>
      </c>
      <c r="BW6723" s="191" t="s">
        <v>11922</v>
      </c>
    </row>
    <row r="6724" spans="51:75" x14ac:dyDescent="0.3">
      <c r="AY6724" s="251" t="e">
        <f>VLOOKUP(C6724,#REF!, 2,FALSE)</f>
        <v>#REF!</v>
      </c>
      <c r="BM6724" s="191" t="s">
        <v>11923</v>
      </c>
      <c r="BN6724" s="191" t="s">
        <v>781</v>
      </c>
      <c r="BO6724" s="191" t="s">
        <v>9547</v>
      </c>
      <c r="BU6724" s="191" t="s">
        <v>11923</v>
      </c>
      <c r="BV6724" s="191" t="s">
        <v>781</v>
      </c>
      <c r="BW6724" s="191" t="s">
        <v>9547</v>
      </c>
    </row>
    <row r="6725" spans="51:75" x14ac:dyDescent="0.3">
      <c r="AY6725" s="251" t="e">
        <f>VLOOKUP(C6725,#REF!, 2,FALSE)</f>
        <v>#REF!</v>
      </c>
      <c r="BM6725" s="191" t="s">
        <v>11924</v>
      </c>
      <c r="BN6725" s="191" t="s">
        <v>3003</v>
      </c>
      <c r="BO6725" s="191" t="s">
        <v>11925</v>
      </c>
      <c r="BU6725" s="191" t="s">
        <v>11924</v>
      </c>
      <c r="BV6725" s="191" t="s">
        <v>3003</v>
      </c>
      <c r="BW6725" s="191" t="s">
        <v>11925</v>
      </c>
    </row>
    <row r="6726" spans="51:75" x14ac:dyDescent="0.3">
      <c r="AY6726" s="251" t="e">
        <f>VLOOKUP(C6726,#REF!, 2,FALSE)</f>
        <v>#REF!</v>
      </c>
      <c r="BM6726" s="191" t="s">
        <v>11926</v>
      </c>
      <c r="BN6726" s="191" t="s">
        <v>772</v>
      </c>
      <c r="BO6726" s="191" t="s">
        <v>2984</v>
      </c>
      <c r="BU6726" s="191" t="s">
        <v>11926</v>
      </c>
      <c r="BV6726" s="191" t="s">
        <v>772</v>
      </c>
      <c r="BW6726" s="191" t="s">
        <v>2984</v>
      </c>
    </row>
    <row r="6727" spans="51:75" x14ac:dyDescent="0.3">
      <c r="AY6727" s="251" t="e">
        <f>VLOOKUP(C6727,#REF!, 2,FALSE)</f>
        <v>#REF!</v>
      </c>
      <c r="BM6727" s="191" t="s">
        <v>11927</v>
      </c>
      <c r="BN6727" s="191" t="s">
        <v>927</v>
      </c>
      <c r="BO6727" s="191" t="s">
        <v>2984</v>
      </c>
      <c r="BU6727" s="191" t="s">
        <v>11927</v>
      </c>
      <c r="BV6727" s="191" t="s">
        <v>927</v>
      </c>
      <c r="BW6727" s="191" t="s">
        <v>2984</v>
      </c>
    </row>
    <row r="6728" spans="51:75" x14ac:dyDescent="0.3">
      <c r="AY6728" s="251" t="e">
        <f>VLOOKUP(C6728,#REF!, 2,FALSE)</f>
        <v>#REF!</v>
      </c>
      <c r="BM6728" s="191" t="s">
        <v>11928</v>
      </c>
      <c r="BN6728" s="191" t="s">
        <v>626</v>
      </c>
      <c r="BO6728" s="191" t="s">
        <v>11929</v>
      </c>
      <c r="BU6728" s="191" t="s">
        <v>11928</v>
      </c>
      <c r="BV6728" s="191" t="s">
        <v>626</v>
      </c>
      <c r="BW6728" s="191" t="s">
        <v>11929</v>
      </c>
    </row>
    <row r="6729" spans="51:75" x14ac:dyDescent="0.3">
      <c r="AY6729" s="251" t="e">
        <f>VLOOKUP(C6729,#REF!, 2,FALSE)</f>
        <v>#REF!</v>
      </c>
      <c r="BM6729" s="191" t="s">
        <v>11930</v>
      </c>
      <c r="BN6729" s="191" t="s">
        <v>617</v>
      </c>
      <c r="BO6729" s="191" t="s">
        <v>2984</v>
      </c>
      <c r="BU6729" s="191" t="s">
        <v>11930</v>
      </c>
      <c r="BV6729" s="191" t="s">
        <v>617</v>
      </c>
      <c r="BW6729" s="191" t="s">
        <v>2984</v>
      </c>
    </row>
    <row r="6730" spans="51:75" x14ac:dyDescent="0.3">
      <c r="AY6730" s="251" t="e">
        <f>VLOOKUP(C6730,#REF!, 2,FALSE)</f>
        <v>#REF!</v>
      </c>
      <c r="BM6730" s="191" t="s">
        <v>2088</v>
      </c>
      <c r="BN6730" s="191" t="s">
        <v>637</v>
      </c>
      <c r="BO6730" s="191" t="s">
        <v>2984</v>
      </c>
      <c r="BU6730" s="191" t="s">
        <v>2088</v>
      </c>
      <c r="BV6730" s="191" t="s">
        <v>637</v>
      </c>
      <c r="BW6730" s="191" t="s">
        <v>2984</v>
      </c>
    </row>
    <row r="6731" spans="51:75" x14ac:dyDescent="0.3">
      <c r="AY6731" s="251" t="e">
        <f>VLOOKUP(C6731,#REF!, 2,FALSE)</f>
        <v>#REF!</v>
      </c>
      <c r="BM6731" s="191" t="s">
        <v>11932</v>
      </c>
      <c r="BN6731" s="191" t="s">
        <v>1520</v>
      </c>
      <c r="BO6731" s="191" t="s">
        <v>2984</v>
      </c>
      <c r="BU6731" s="191" t="s">
        <v>11932</v>
      </c>
      <c r="BV6731" s="191" t="s">
        <v>1520</v>
      </c>
      <c r="BW6731" s="191" t="s">
        <v>2984</v>
      </c>
    </row>
    <row r="6732" spans="51:75" x14ac:dyDescent="0.3">
      <c r="AY6732" s="251" t="e">
        <f>VLOOKUP(C6732,#REF!, 2,FALSE)</f>
        <v>#REF!</v>
      </c>
      <c r="BM6732" s="191" t="s">
        <v>11933</v>
      </c>
      <c r="BN6732" s="191" t="s">
        <v>1004</v>
      </c>
      <c r="BO6732" s="191" t="s">
        <v>2984</v>
      </c>
      <c r="BU6732" s="191" t="s">
        <v>11933</v>
      </c>
      <c r="BV6732" s="191" t="s">
        <v>1004</v>
      </c>
      <c r="BW6732" s="191" t="s">
        <v>2984</v>
      </c>
    </row>
    <row r="6733" spans="51:75" x14ac:dyDescent="0.3">
      <c r="AY6733" s="251" t="e">
        <f>VLOOKUP(C6733,#REF!, 2,FALSE)</f>
        <v>#REF!</v>
      </c>
      <c r="BM6733" s="191" t="s">
        <v>11935</v>
      </c>
      <c r="BN6733" s="191" t="s">
        <v>1520</v>
      </c>
      <c r="BO6733" s="191" t="s">
        <v>11936</v>
      </c>
      <c r="BU6733" s="191" t="s">
        <v>11935</v>
      </c>
      <c r="BV6733" s="191" t="s">
        <v>1520</v>
      </c>
      <c r="BW6733" s="191" t="s">
        <v>11936</v>
      </c>
    </row>
    <row r="6734" spans="51:75" x14ac:dyDescent="0.3">
      <c r="AY6734" s="251" t="e">
        <f>VLOOKUP(C6734,#REF!, 2,FALSE)</f>
        <v>#REF!</v>
      </c>
      <c r="BM6734" s="191" t="s">
        <v>11937</v>
      </c>
      <c r="BN6734" s="191" t="s">
        <v>1004</v>
      </c>
      <c r="BO6734" s="191" t="s">
        <v>11936</v>
      </c>
      <c r="BU6734" s="191" t="s">
        <v>11937</v>
      </c>
      <c r="BV6734" s="191" t="s">
        <v>1004</v>
      </c>
      <c r="BW6734" s="191" t="s">
        <v>11936</v>
      </c>
    </row>
    <row r="6735" spans="51:75" x14ac:dyDescent="0.3">
      <c r="AY6735" s="251" t="e">
        <f>VLOOKUP(C6735,#REF!, 2,FALSE)</f>
        <v>#REF!</v>
      </c>
      <c r="BM6735" s="191" t="s">
        <v>11938</v>
      </c>
      <c r="BN6735" s="191" t="s">
        <v>1520</v>
      </c>
      <c r="BO6735" s="191" t="s">
        <v>10647</v>
      </c>
      <c r="BU6735" s="191" t="s">
        <v>11938</v>
      </c>
      <c r="BV6735" s="191" t="s">
        <v>1520</v>
      </c>
      <c r="BW6735" s="191" t="s">
        <v>10647</v>
      </c>
    </row>
    <row r="6736" spans="51:75" x14ac:dyDescent="0.3">
      <c r="AY6736" s="251" t="e">
        <f>VLOOKUP(C6736,#REF!, 2,FALSE)</f>
        <v>#REF!</v>
      </c>
      <c r="BM6736" s="191" t="s">
        <v>410</v>
      </c>
      <c r="BN6736" s="191" t="s">
        <v>1004</v>
      </c>
      <c r="BO6736" s="191" t="s">
        <v>2984</v>
      </c>
      <c r="BU6736" s="191" t="s">
        <v>410</v>
      </c>
      <c r="BV6736" s="191" t="s">
        <v>1004</v>
      </c>
      <c r="BW6736" s="191" t="s">
        <v>2984</v>
      </c>
    </row>
    <row r="6737" spans="51:75" x14ac:dyDescent="0.3">
      <c r="AY6737" s="251" t="e">
        <f>VLOOKUP(C6737,#REF!, 2,FALSE)</f>
        <v>#REF!</v>
      </c>
      <c r="BM6737" s="191" t="s">
        <v>11939</v>
      </c>
      <c r="BN6737" s="191" t="s">
        <v>1520</v>
      </c>
      <c r="BO6737" s="191" t="s">
        <v>11321</v>
      </c>
      <c r="BU6737" s="191" t="s">
        <v>11939</v>
      </c>
      <c r="BV6737" s="191" t="s">
        <v>1520</v>
      </c>
      <c r="BW6737" s="191" t="s">
        <v>11321</v>
      </c>
    </row>
    <row r="6738" spans="51:75" x14ac:dyDescent="0.3">
      <c r="AY6738" s="251" t="e">
        <f>VLOOKUP(C6738,#REF!, 2,FALSE)</f>
        <v>#REF!</v>
      </c>
      <c r="BM6738" s="191" t="s">
        <v>2089</v>
      </c>
      <c r="BN6738" s="191" t="s">
        <v>732</v>
      </c>
      <c r="BO6738" s="191" t="s">
        <v>2984</v>
      </c>
      <c r="BU6738" s="191" t="s">
        <v>2089</v>
      </c>
      <c r="BV6738" s="191" t="s">
        <v>732</v>
      </c>
      <c r="BW6738" s="191" t="s">
        <v>2984</v>
      </c>
    </row>
    <row r="6739" spans="51:75" x14ac:dyDescent="0.3">
      <c r="AY6739" s="251" t="e">
        <f>VLOOKUP(C6739,#REF!, 2,FALSE)</f>
        <v>#REF!</v>
      </c>
      <c r="BM6739" s="191" t="s">
        <v>11940</v>
      </c>
      <c r="BN6739" s="191" t="s">
        <v>11941</v>
      </c>
      <c r="BO6739" s="191" t="s">
        <v>7669</v>
      </c>
      <c r="BU6739" s="191" t="s">
        <v>11940</v>
      </c>
      <c r="BV6739" s="191" t="s">
        <v>11941</v>
      </c>
      <c r="BW6739" s="191" t="s">
        <v>7669</v>
      </c>
    </row>
    <row r="6740" spans="51:75" x14ac:dyDescent="0.3">
      <c r="AY6740" s="251" t="e">
        <f>VLOOKUP(C6740,#REF!, 2,FALSE)</f>
        <v>#REF!</v>
      </c>
      <c r="BM6740" s="191" t="s">
        <v>11942</v>
      </c>
      <c r="BN6740" s="191" t="s">
        <v>842</v>
      </c>
      <c r="BO6740" s="191" t="s">
        <v>2984</v>
      </c>
      <c r="BU6740" s="191" t="s">
        <v>11942</v>
      </c>
      <c r="BV6740" s="191" t="s">
        <v>842</v>
      </c>
      <c r="BW6740" s="191" t="s">
        <v>2984</v>
      </c>
    </row>
    <row r="6741" spans="51:75" x14ac:dyDescent="0.3">
      <c r="AY6741" s="251" t="e">
        <f>VLOOKUP(C6741,#REF!, 2,FALSE)</f>
        <v>#REF!</v>
      </c>
      <c r="BM6741" s="191" t="s">
        <v>438</v>
      </c>
      <c r="BN6741" s="191" t="s">
        <v>943</v>
      </c>
      <c r="BO6741" s="191" t="s">
        <v>2984</v>
      </c>
      <c r="BU6741" s="191" t="s">
        <v>438</v>
      </c>
      <c r="BV6741" s="191" t="s">
        <v>943</v>
      </c>
      <c r="BW6741" s="191" t="s">
        <v>2984</v>
      </c>
    </row>
    <row r="6742" spans="51:75" x14ac:dyDescent="0.3">
      <c r="AY6742" s="251" t="e">
        <f>VLOOKUP(C6742,#REF!, 2,FALSE)</f>
        <v>#REF!</v>
      </c>
      <c r="BM6742" s="191" t="s">
        <v>11943</v>
      </c>
      <c r="BN6742" s="191" t="s">
        <v>772</v>
      </c>
      <c r="BO6742" s="191" t="s">
        <v>11289</v>
      </c>
      <c r="BU6742" s="191" t="s">
        <v>11943</v>
      </c>
      <c r="BV6742" s="191" t="s">
        <v>772</v>
      </c>
      <c r="BW6742" s="191" t="s">
        <v>11289</v>
      </c>
    </row>
    <row r="6743" spans="51:75" x14ac:dyDescent="0.3">
      <c r="AY6743" s="251" t="e">
        <f>VLOOKUP(C6743,#REF!, 2,FALSE)</f>
        <v>#REF!</v>
      </c>
      <c r="BM6743" s="191" t="s">
        <v>2090</v>
      </c>
      <c r="BN6743" s="191" t="s">
        <v>659</v>
      </c>
      <c r="BO6743" s="191" t="s">
        <v>4921</v>
      </c>
      <c r="BU6743" s="191" t="s">
        <v>2090</v>
      </c>
      <c r="BV6743" s="191" t="s">
        <v>659</v>
      </c>
      <c r="BW6743" s="191" t="s">
        <v>4921</v>
      </c>
    </row>
    <row r="6744" spans="51:75" x14ac:dyDescent="0.3">
      <c r="AY6744" s="251" t="e">
        <f>VLOOKUP(C6744,#REF!, 2,FALSE)</f>
        <v>#REF!</v>
      </c>
      <c r="BM6744" s="191" t="s">
        <v>11944</v>
      </c>
      <c r="BN6744" s="191" t="s">
        <v>1422</v>
      </c>
      <c r="BO6744" s="191" t="s">
        <v>10490</v>
      </c>
      <c r="BU6744" s="191" t="s">
        <v>11944</v>
      </c>
      <c r="BV6744" s="191" t="s">
        <v>1422</v>
      </c>
      <c r="BW6744" s="191" t="s">
        <v>10490</v>
      </c>
    </row>
    <row r="6745" spans="51:75" x14ac:dyDescent="0.3">
      <c r="AY6745" s="251" t="e">
        <f>VLOOKUP(C6745,#REF!, 2,FALSE)</f>
        <v>#REF!</v>
      </c>
      <c r="BM6745" s="191" t="s">
        <v>11945</v>
      </c>
      <c r="BN6745" s="191" t="s">
        <v>1422</v>
      </c>
      <c r="BO6745" s="191" t="s">
        <v>8353</v>
      </c>
      <c r="BU6745" s="191" t="s">
        <v>11945</v>
      </c>
      <c r="BV6745" s="191" t="s">
        <v>1422</v>
      </c>
      <c r="BW6745" s="191" t="s">
        <v>8353</v>
      </c>
    </row>
    <row r="6746" spans="51:75" x14ac:dyDescent="0.3">
      <c r="AY6746" s="251" t="e">
        <f>VLOOKUP(C6746,#REF!, 2,FALSE)</f>
        <v>#REF!</v>
      </c>
      <c r="BM6746" s="191" t="s">
        <v>11946</v>
      </c>
      <c r="BN6746" s="191" t="s">
        <v>1422</v>
      </c>
      <c r="BO6746" s="191" t="s">
        <v>11947</v>
      </c>
      <c r="BU6746" s="191" t="s">
        <v>11946</v>
      </c>
      <c r="BV6746" s="191" t="s">
        <v>1422</v>
      </c>
      <c r="BW6746" s="191" t="s">
        <v>11947</v>
      </c>
    </row>
    <row r="6747" spans="51:75" x14ac:dyDescent="0.3">
      <c r="AY6747" s="251" t="e">
        <f>VLOOKUP(C6747,#REF!, 2,FALSE)</f>
        <v>#REF!</v>
      </c>
      <c r="BM6747" s="191" t="s">
        <v>11948</v>
      </c>
      <c r="BN6747" s="191" t="s">
        <v>1446</v>
      </c>
      <c r="BO6747" s="191" t="s">
        <v>2984</v>
      </c>
      <c r="BU6747" s="191" t="s">
        <v>11948</v>
      </c>
      <c r="BV6747" s="191" t="s">
        <v>1446</v>
      </c>
      <c r="BW6747" s="191" t="s">
        <v>2984</v>
      </c>
    </row>
    <row r="6748" spans="51:75" x14ac:dyDescent="0.3">
      <c r="AY6748" s="251" t="e">
        <f>VLOOKUP(C6748,#REF!, 2,FALSE)</f>
        <v>#REF!</v>
      </c>
      <c r="BM6748" s="191" t="s">
        <v>11949</v>
      </c>
      <c r="BN6748" s="191" t="s">
        <v>1692</v>
      </c>
      <c r="BO6748" s="191" t="s">
        <v>2872</v>
      </c>
      <c r="BU6748" s="191" t="s">
        <v>11949</v>
      </c>
      <c r="BV6748" s="191" t="s">
        <v>1692</v>
      </c>
      <c r="BW6748" s="191" t="s">
        <v>2872</v>
      </c>
    </row>
    <row r="6749" spans="51:75" x14ac:dyDescent="0.3">
      <c r="AY6749" s="251" t="e">
        <f>VLOOKUP(C6749,#REF!, 2,FALSE)</f>
        <v>#REF!</v>
      </c>
      <c r="BM6749" s="191" t="s">
        <v>11950</v>
      </c>
      <c r="BN6749" s="191" t="s">
        <v>1422</v>
      </c>
      <c r="BO6749" s="191" t="s">
        <v>2984</v>
      </c>
      <c r="BU6749" s="191" t="s">
        <v>11950</v>
      </c>
      <c r="BV6749" s="191" t="s">
        <v>1422</v>
      </c>
      <c r="BW6749" s="191" t="s">
        <v>2984</v>
      </c>
    </row>
    <row r="6750" spans="51:75" x14ac:dyDescent="0.3">
      <c r="AY6750" s="251" t="e">
        <f>VLOOKUP(C6750,#REF!, 2,FALSE)</f>
        <v>#REF!</v>
      </c>
      <c r="BM6750" s="191" t="s">
        <v>11951</v>
      </c>
      <c r="BN6750" s="191" t="s">
        <v>2140</v>
      </c>
      <c r="BO6750" s="191" t="s">
        <v>2984</v>
      </c>
      <c r="BU6750" s="191" t="s">
        <v>11951</v>
      </c>
      <c r="BV6750" s="191" t="s">
        <v>2140</v>
      </c>
      <c r="BW6750" s="191" t="s">
        <v>2984</v>
      </c>
    </row>
    <row r="6751" spans="51:75" x14ac:dyDescent="0.3">
      <c r="AY6751" s="251" t="e">
        <f>VLOOKUP(C6751,#REF!, 2,FALSE)</f>
        <v>#REF!</v>
      </c>
      <c r="BM6751" s="191" t="s">
        <v>11954</v>
      </c>
      <c r="BN6751" s="191" t="s">
        <v>2140</v>
      </c>
      <c r="BO6751" s="191" t="s">
        <v>2984</v>
      </c>
      <c r="BU6751" s="191" t="s">
        <v>11954</v>
      </c>
      <c r="BV6751" s="191" t="s">
        <v>2140</v>
      </c>
      <c r="BW6751" s="191" t="s">
        <v>2984</v>
      </c>
    </row>
    <row r="6752" spans="51:75" x14ac:dyDescent="0.3">
      <c r="AY6752" s="251" t="e">
        <f>VLOOKUP(C6752,#REF!, 2,FALSE)</f>
        <v>#REF!</v>
      </c>
      <c r="BM6752" s="191" t="s">
        <v>11955</v>
      </c>
      <c r="BN6752" s="191" t="s">
        <v>1446</v>
      </c>
      <c r="BO6752" s="191" t="s">
        <v>11956</v>
      </c>
      <c r="BU6752" s="191" t="s">
        <v>11955</v>
      </c>
      <c r="BV6752" s="191" t="s">
        <v>1446</v>
      </c>
      <c r="BW6752" s="191" t="s">
        <v>11956</v>
      </c>
    </row>
    <row r="6753" spans="51:75" x14ac:dyDescent="0.3">
      <c r="AY6753" s="251" t="e">
        <f>VLOOKUP(C6753,#REF!, 2,FALSE)</f>
        <v>#REF!</v>
      </c>
      <c r="BM6753" s="191" t="s">
        <v>11957</v>
      </c>
      <c r="BN6753" s="191" t="s">
        <v>1446</v>
      </c>
      <c r="BO6753" s="191" t="s">
        <v>11956</v>
      </c>
      <c r="BU6753" s="191" t="s">
        <v>11957</v>
      </c>
      <c r="BV6753" s="191" t="s">
        <v>1446</v>
      </c>
      <c r="BW6753" s="191" t="s">
        <v>11956</v>
      </c>
    </row>
    <row r="6754" spans="51:75" x14ac:dyDescent="0.3">
      <c r="AY6754" s="251" t="e">
        <f>VLOOKUP(C6754,#REF!, 2,FALSE)</f>
        <v>#REF!</v>
      </c>
      <c r="BM6754" s="191" t="s">
        <v>11958</v>
      </c>
      <c r="BN6754" s="191" t="s">
        <v>943</v>
      </c>
      <c r="BO6754" s="191" t="s">
        <v>1834</v>
      </c>
      <c r="BU6754" s="191" t="s">
        <v>11958</v>
      </c>
      <c r="BV6754" s="191" t="s">
        <v>943</v>
      </c>
      <c r="BW6754" s="191" t="s">
        <v>1834</v>
      </c>
    </row>
    <row r="6755" spans="51:75" x14ac:dyDescent="0.3">
      <c r="AY6755" s="251" t="e">
        <f>VLOOKUP(C6755,#REF!, 2,FALSE)</f>
        <v>#REF!</v>
      </c>
      <c r="BM6755" s="191" t="s">
        <v>11959</v>
      </c>
      <c r="BN6755" s="191" t="s">
        <v>664</v>
      </c>
      <c r="BO6755" s="191" t="s">
        <v>2984</v>
      </c>
      <c r="BU6755" s="191" t="s">
        <v>11959</v>
      </c>
      <c r="BV6755" s="191" t="s">
        <v>664</v>
      </c>
      <c r="BW6755" s="191" t="s">
        <v>2984</v>
      </c>
    </row>
    <row r="6756" spans="51:75" x14ac:dyDescent="0.3">
      <c r="AY6756" s="251" t="e">
        <f>VLOOKUP(C6756,#REF!, 2,FALSE)</f>
        <v>#REF!</v>
      </c>
      <c r="BM6756" s="191" t="s">
        <v>11960</v>
      </c>
      <c r="BN6756" s="191" t="s">
        <v>3006</v>
      </c>
      <c r="BO6756" s="191" t="s">
        <v>2984</v>
      </c>
      <c r="BU6756" s="191" t="s">
        <v>11960</v>
      </c>
      <c r="BV6756" s="191" t="s">
        <v>3006</v>
      </c>
      <c r="BW6756" s="191" t="s">
        <v>2984</v>
      </c>
    </row>
    <row r="6757" spans="51:75" x14ac:dyDescent="0.3">
      <c r="AY6757" s="251" t="e">
        <f>VLOOKUP(C6757,#REF!, 2,FALSE)</f>
        <v>#REF!</v>
      </c>
      <c r="BM6757" s="191" t="s">
        <v>11961</v>
      </c>
      <c r="BN6757" s="191" t="s">
        <v>3006</v>
      </c>
      <c r="BO6757" s="191" t="s">
        <v>2984</v>
      </c>
      <c r="BU6757" s="191" t="s">
        <v>11961</v>
      </c>
      <c r="BV6757" s="191" t="s">
        <v>3006</v>
      </c>
      <c r="BW6757" s="191" t="s">
        <v>2984</v>
      </c>
    </row>
    <row r="6758" spans="51:75" x14ac:dyDescent="0.3">
      <c r="AY6758" s="251" t="e">
        <f>VLOOKUP(C6758,#REF!, 2,FALSE)</f>
        <v>#REF!</v>
      </c>
      <c r="BM6758" s="191" t="s">
        <v>11962</v>
      </c>
      <c r="BN6758" s="191" t="s">
        <v>3003</v>
      </c>
      <c r="BO6758" s="191" t="s">
        <v>5213</v>
      </c>
      <c r="BU6758" s="191" t="s">
        <v>11962</v>
      </c>
      <c r="BV6758" s="191" t="s">
        <v>3003</v>
      </c>
      <c r="BW6758" s="191" t="s">
        <v>5213</v>
      </c>
    </row>
    <row r="6759" spans="51:75" x14ac:dyDescent="0.3">
      <c r="AY6759" s="251" t="e">
        <f>VLOOKUP(C6759,#REF!, 2,FALSE)</f>
        <v>#REF!</v>
      </c>
      <c r="BM6759" s="191" t="s">
        <v>11963</v>
      </c>
      <c r="BN6759" s="191" t="s">
        <v>3006</v>
      </c>
      <c r="BO6759" s="191" t="s">
        <v>2984</v>
      </c>
      <c r="BU6759" s="191" t="s">
        <v>11963</v>
      </c>
      <c r="BV6759" s="191" t="s">
        <v>3006</v>
      </c>
      <c r="BW6759" s="191" t="s">
        <v>2984</v>
      </c>
    </row>
    <row r="6760" spans="51:75" x14ac:dyDescent="0.3">
      <c r="AY6760" s="251" t="e">
        <f>VLOOKUP(C6760,#REF!, 2,FALSE)</f>
        <v>#REF!</v>
      </c>
      <c r="BM6760" s="191" t="s">
        <v>2102</v>
      </c>
      <c r="BN6760" s="191" t="s">
        <v>850</v>
      </c>
      <c r="BO6760" s="191" t="s">
        <v>2984</v>
      </c>
      <c r="BU6760" s="191" t="s">
        <v>2102</v>
      </c>
      <c r="BV6760" s="191" t="s">
        <v>850</v>
      </c>
      <c r="BW6760" s="191" t="s">
        <v>2984</v>
      </c>
    </row>
    <row r="6761" spans="51:75" x14ac:dyDescent="0.3">
      <c r="AY6761" s="251" t="e">
        <f>VLOOKUP(C6761,#REF!, 2,FALSE)</f>
        <v>#REF!</v>
      </c>
      <c r="BM6761" s="191" t="s">
        <v>11964</v>
      </c>
      <c r="BN6761" s="191" t="s">
        <v>16989</v>
      </c>
      <c r="BO6761" s="191" t="s">
        <v>11965</v>
      </c>
      <c r="BU6761" s="191" t="s">
        <v>11964</v>
      </c>
      <c r="BV6761" s="191" t="s">
        <v>16989</v>
      </c>
      <c r="BW6761" s="191" t="s">
        <v>11965</v>
      </c>
    </row>
    <row r="6762" spans="51:75" x14ac:dyDescent="0.3">
      <c r="AY6762" s="251" t="e">
        <f>VLOOKUP(C6762,#REF!, 2,FALSE)</f>
        <v>#REF!</v>
      </c>
      <c r="BM6762" s="191" t="s">
        <v>439</v>
      </c>
      <c r="BN6762" s="191" t="s">
        <v>663</v>
      </c>
      <c r="BO6762" s="191" t="s">
        <v>4755</v>
      </c>
      <c r="BU6762" s="191" t="s">
        <v>439</v>
      </c>
      <c r="BV6762" s="191" t="s">
        <v>663</v>
      </c>
      <c r="BW6762" s="191" t="s">
        <v>4755</v>
      </c>
    </row>
    <row r="6763" spans="51:75" x14ac:dyDescent="0.3">
      <c r="AY6763" s="251" t="e">
        <f>VLOOKUP(C6763,#REF!, 2,FALSE)</f>
        <v>#REF!</v>
      </c>
      <c r="BM6763" s="191" t="s">
        <v>11967</v>
      </c>
      <c r="BN6763" s="191" t="s">
        <v>614</v>
      </c>
      <c r="BO6763" s="191" t="s">
        <v>6315</v>
      </c>
      <c r="BU6763" s="191" t="s">
        <v>11967</v>
      </c>
      <c r="BV6763" s="191" t="s">
        <v>614</v>
      </c>
      <c r="BW6763" s="191" t="s">
        <v>6315</v>
      </c>
    </row>
    <row r="6764" spans="51:75" x14ac:dyDescent="0.3">
      <c r="AY6764" s="251" t="e">
        <f>VLOOKUP(C6764,#REF!, 2,FALSE)</f>
        <v>#REF!</v>
      </c>
      <c r="BM6764" s="191" t="s">
        <v>11969</v>
      </c>
      <c r="BN6764" s="191" t="s">
        <v>663</v>
      </c>
      <c r="BO6764" s="191" t="s">
        <v>2303</v>
      </c>
      <c r="BU6764" s="191" t="s">
        <v>11969</v>
      </c>
      <c r="BV6764" s="191" t="s">
        <v>663</v>
      </c>
      <c r="BW6764" s="191" t="s">
        <v>2303</v>
      </c>
    </row>
    <row r="6765" spans="51:75" x14ac:dyDescent="0.3">
      <c r="AY6765" s="251" t="e">
        <f>VLOOKUP(C6765,#REF!, 2,FALSE)</f>
        <v>#REF!</v>
      </c>
      <c r="BM6765" s="191" t="s">
        <v>2103</v>
      </c>
      <c r="BN6765" s="191" t="s">
        <v>640</v>
      </c>
      <c r="BO6765" s="191" t="s">
        <v>2826</v>
      </c>
      <c r="BU6765" s="191" t="s">
        <v>2103</v>
      </c>
      <c r="BV6765" s="191" t="s">
        <v>640</v>
      </c>
      <c r="BW6765" s="191" t="s">
        <v>2826</v>
      </c>
    </row>
    <row r="6766" spans="51:75" x14ac:dyDescent="0.3">
      <c r="AY6766" s="251" t="e">
        <f>VLOOKUP(C6766,#REF!, 2,FALSE)</f>
        <v>#REF!</v>
      </c>
      <c r="BM6766" s="191" t="s">
        <v>11970</v>
      </c>
      <c r="BN6766" s="191" t="s">
        <v>663</v>
      </c>
      <c r="BO6766" s="191" t="s">
        <v>1285</v>
      </c>
      <c r="BU6766" s="191" t="s">
        <v>11970</v>
      </c>
      <c r="BV6766" s="191" t="s">
        <v>663</v>
      </c>
      <c r="BW6766" s="191" t="s">
        <v>1285</v>
      </c>
    </row>
    <row r="6767" spans="51:75" x14ac:dyDescent="0.3">
      <c r="AY6767" s="251" t="e">
        <f>VLOOKUP(C6767,#REF!, 2,FALSE)</f>
        <v>#REF!</v>
      </c>
      <c r="BM6767" s="191" t="s">
        <v>11971</v>
      </c>
      <c r="BN6767" s="191" t="s">
        <v>632</v>
      </c>
      <c r="BO6767" s="191" t="s">
        <v>2055</v>
      </c>
      <c r="BU6767" s="191" t="s">
        <v>11971</v>
      </c>
      <c r="BV6767" s="191" t="s">
        <v>632</v>
      </c>
      <c r="BW6767" s="191" t="s">
        <v>2055</v>
      </c>
    </row>
    <row r="6768" spans="51:75" x14ac:dyDescent="0.3">
      <c r="AY6768" s="251" t="e">
        <f>VLOOKUP(C6768,#REF!, 2,FALSE)</f>
        <v>#REF!</v>
      </c>
      <c r="BM6768" s="191" t="s">
        <v>11972</v>
      </c>
      <c r="BN6768" s="191" t="s">
        <v>632</v>
      </c>
      <c r="BO6768" s="191" t="s">
        <v>2297</v>
      </c>
      <c r="BU6768" s="191" t="s">
        <v>11972</v>
      </c>
      <c r="BV6768" s="191" t="s">
        <v>632</v>
      </c>
      <c r="BW6768" s="191" t="s">
        <v>2297</v>
      </c>
    </row>
    <row r="6769" spans="51:75" x14ac:dyDescent="0.3">
      <c r="AY6769" s="251" t="e">
        <f>VLOOKUP(C6769,#REF!, 2,FALSE)</f>
        <v>#REF!</v>
      </c>
      <c r="BM6769" s="191" t="s">
        <v>11973</v>
      </c>
      <c r="BN6769" s="191" t="s">
        <v>798</v>
      </c>
      <c r="BO6769" s="191" t="s">
        <v>2303</v>
      </c>
      <c r="BU6769" s="191" t="s">
        <v>11973</v>
      </c>
      <c r="BV6769" s="191" t="s">
        <v>798</v>
      </c>
      <c r="BW6769" s="191" t="s">
        <v>2303</v>
      </c>
    </row>
    <row r="6770" spans="51:75" x14ac:dyDescent="0.3">
      <c r="AY6770" s="251" t="e">
        <f>VLOOKUP(C6770,#REF!, 2,FALSE)</f>
        <v>#REF!</v>
      </c>
      <c r="BM6770" s="191" t="s">
        <v>11974</v>
      </c>
      <c r="BN6770" s="191" t="s">
        <v>632</v>
      </c>
      <c r="BO6770" s="191" t="s">
        <v>11321</v>
      </c>
      <c r="BU6770" s="191" t="s">
        <v>11974</v>
      </c>
      <c r="BV6770" s="191" t="s">
        <v>632</v>
      </c>
      <c r="BW6770" s="191" t="s">
        <v>11321</v>
      </c>
    </row>
    <row r="6771" spans="51:75" x14ac:dyDescent="0.3">
      <c r="AY6771" s="251" t="e">
        <f>VLOOKUP(C6771,#REF!, 2,FALSE)</f>
        <v>#REF!</v>
      </c>
      <c r="BM6771" s="191" t="s">
        <v>11975</v>
      </c>
      <c r="BN6771" s="191" t="s">
        <v>614</v>
      </c>
      <c r="BO6771" s="191" t="s">
        <v>8216</v>
      </c>
      <c r="BU6771" s="191" t="s">
        <v>11975</v>
      </c>
      <c r="BV6771" s="191" t="s">
        <v>614</v>
      </c>
      <c r="BW6771" s="191" t="s">
        <v>8216</v>
      </c>
    </row>
    <row r="6772" spans="51:75" x14ac:dyDescent="0.3">
      <c r="AY6772" s="251" t="e">
        <f>VLOOKUP(C6772,#REF!, 2,FALSE)</f>
        <v>#REF!</v>
      </c>
      <c r="BM6772" s="191" t="s">
        <v>411</v>
      </c>
      <c r="BN6772" s="191" t="s">
        <v>614</v>
      </c>
      <c r="BO6772" s="191" t="s">
        <v>2984</v>
      </c>
      <c r="BU6772" s="191" t="s">
        <v>411</v>
      </c>
      <c r="BV6772" s="191" t="s">
        <v>614</v>
      </c>
      <c r="BW6772" s="191" t="s">
        <v>2984</v>
      </c>
    </row>
    <row r="6773" spans="51:75" x14ac:dyDescent="0.3">
      <c r="AY6773" s="251" t="e">
        <f>VLOOKUP(C6773,#REF!, 2,FALSE)</f>
        <v>#REF!</v>
      </c>
      <c r="BM6773" s="191" t="s">
        <v>11976</v>
      </c>
      <c r="BN6773" s="191" t="s">
        <v>614</v>
      </c>
      <c r="BO6773" s="191" t="s">
        <v>4491</v>
      </c>
      <c r="BU6773" s="191" t="s">
        <v>11976</v>
      </c>
      <c r="BV6773" s="191" t="s">
        <v>614</v>
      </c>
      <c r="BW6773" s="191" t="s">
        <v>4491</v>
      </c>
    </row>
    <row r="6774" spans="51:75" x14ac:dyDescent="0.3">
      <c r="AY6774" s="251" t="e">
        <f>VLOOKUP(C6774,#REF!, 2,FALSE)</f>
        <v>#REF!</v>
      </c>
      <c r="BM6774" s="191" t="s">
        <v>11977</v>
      </c>
      <c r="BN6774" s="191" t="s">
        <v>614</v>
      </c>
      <c r="BO6774" s="191" t="s">
        <v>1285</v>
      </c>
      <c r="BU6774" s="191" t="s">
        <v>11977</v>
      </c>
      <c r="BV6774" s="191" t="s">
        <v>614</v>
      </c>
      <c r="BW6774" s="191" t="s">
        <v>1285</v>
      </c>
    </row>
    <row r="6775" spans="51:75" x14ac:dyDescent="0.3">
      <c r="AY6775" s="251" t="e">
        <f>VLOOKUP(C6775,#REF!, 2,FALSE)</f>
        <v>#REF!</v>
      </c>
      <c r="BM6775" s="191" t="s">
        <v>11978</v>
      </c>
      <c r="BN6775" s="191" t="s">
        <v>640</v>
      </c>
      <c r="BO6775" s="191" t="s">
        <v>11979</v>
      </c>
      <c r="BU6775" s="191" t="s">
        <v>11978</v>
      </c>
      <c r="BV6775" s="191" t="s">
        <v>640</v>
      </c>
      <c r="BW6775" s="191" t="s">
        <v>11979</v>
      </c>
    </row>
    <row r="6776" spans="51:75" x14ac:dyDescent="0.3">
      <c r="AY6776" s="251" t="e">
        <f>VLOOKUP(C6776,#REF!, 2,FALSE)</f>
        <v>#REF!</v>
      </c>
      <c r="BM6776" s="191" t="s">
        <v>11980</v>
      </c>
      <c r="BN6776" s="191" t="s">
        <v>614</v>
      </c>
      <c r="BO6776" s="191" t="s">
        <v>2984</v>
      </c>
      <c r="BU6776" s="191" t="s">
        <v>11980</v>
      </c>
      <c r="BV6776" s="191" t="s">
        <v>614</v>
      </c>
      <c r="BW6776" s="191" t="s">
        <v>2984</v>
      </c>
    </row>
    <row r="6777" spans="51:75" x14ac:dyDescent="0.3">
      <c r="AY6777" s="251" t="e">
        <f>VLOOKUP(C6777,#REF!, 2,FALSE)</f>
        <v>#REF!</v>
      </c>
      <c r="BM6777" s="191" t="s">
        <v>11981</v>
      </c>
      <c r="BN6777" s="191" t="s">
        <v>614</v>
      </c>
      <c r="BO6777" s="191" t="s">
        <v>11311</v>
      </c>
      <c r="BU6777" s="191" t="s">
        <v>11981</v>
      </c>
      <c r="BV6777" s="191" t="s">
        <v>614</v>
      </c>
      <c r="BW6777" s="191" t="s">
        <v>11311</v>
      </c>
    </row>
    <row r="6778" spans="51:75" x14ac:dyDescent="0.3">
      <c r="AY6778" s="251" t="e">
        <f>VLOOKUP(C6778,#REF!, 2,FALSE)</f>
        <v>#REF!</v>
      </c>
      <c r="BM6778" s="191" t="s">
        <v>11982</v>
      </c>
      <c r="BN6778" s="191" t="s">
        <v>3088</v>
      </c>
      <c r="BO6778" s="191" t="s">
        <v>11811</v>
      </c>
      <c r="BU6778" s="191" t="s">
        <v>11982</v>
      </c>
      <c r="BV6778" s="191" t="s">
        <v>3088</v>
      </c>
      <c r="BW6778" s="191" t="s">
        <v>11811</v>
      </c>
    </row>
    <row r="6779" spans="51:75" x14ac:dyDescent="0.3">
      <c r="AY6779" s="251" t="e">
        <f>VLOOKUP(C6779,#REF!, 2,FALSE)</f>
        <v>#REF!</v>
      </c>
      <c r="BM6779" s="191" t="s">
        <v>11983</v>
      </c>
      <c r="BN6779" s="191" t="s">
        <v>781</v>
      </c>
      <c r="BO6779" s="191" t="s">
        <v>2984</v>
      </c>
      <c r="BU6779" s="191" t="s">
        <v>11983</v>
      </c>
      <c r="BV6779" s="191" t="s">
        <v>781</v>
      </c>
      <c r="BW6779" s="191" t="s">
        <v>2984</v>
      </c>
    </row>
    <row r="6780" spans="51:75" x14ac:dyDescent="0.3">
      <c r="AY6780" s="251" t="e">
        <f>VLOOKUP(C6780,#REF!, 2,FALSE)</f>
        <v>#REF!</v>
      </c>
      <c r="BM6780" s="191" t="s">
        <v>11984</v>
      </c>
      <c r="BN6780" s="191" t="s">
        <v>664</v>
      </c>
      <c r="BO6780" s="191" t="s">
        <v>5928</v>
      </c>
      <c r="BU6780" s="191" t="s">
        <v>11984</v>
      </c>
      <c r="BV6780" s="191" t="s">
        <v>664</v>
      </c>
      <c r="BW6780" s="191" t="s">
        <v>5928</v>
      </c>
    </row>
    <row r="6781" spans="51:75" x14ac:dyDescent="0.3">
      <c r="AY6781" s="251" t="e">
        <f>VLOOKUP(C6781,#REF!, 2,FALSE)</f>
        <v>#REF!</v>
      </c>
      <c r="BM6781" s="191" t="s">
        <v>2104</v>
      </c>
      <c r="BN6781" s="191" t="s">
        <v>3006</v>
      </c>
      <c r="BO6781" s="191" t="s">
        <v>11986</v>
      </c>
      <c r="BU6781" s="191" t="s">
        <v>2104</v>
      </c>
      <c r="BV6781" s="191" t="s">
        <v>3006</v>
      </c>
      <c r="BW6781" s="191" t="s">
        <v>11986</v>
      </c>
    </row>
    <row r="6782" spans="51:75" x14ac:dyDescent="0.3">
      <c r="AY6782" s="251" t="e">
        <f>VLOOKUP(C6782,#REF!, 2,FALSE)</f>
        <v>#REF!</v>
      </c>
      <c r="BM6782" s="191" t="s">
        <v>11987</v>
      </c>
      <c r="BN6782" s="191" t="s">
        <v>720</v>
      </c>
      <c r="BO6782" s="191" t="s">
        <v>2984</v>
      </c>
      <c r="BU6782" s="191" t="s">
        <v>11987</v>
      </c>
      <c r="BV6782" s="191" t="s">
        <v>720</v>
      </c>
      <c r="BW6782" s="191" t="s">
        <v>2984</v>
      </c>
    </row>
    <row r="6783" spans="51:75" x14ac:dyDescent="0.3">
      <c r="AY6783" s="251" t="e">
        <f>VLOOKUP(C6783,#REF!, 2,FALSE)</f>
        <v>#REF!</v>
      </c>
      <c r="BM6783" s="191" t="s">
        <v>2105</v>
      </c>
      <c r="BN6783" s="191" t="s">
        <v>2980</v>
      </c>
      <c r="BO6783" s="191" t="s">
        <v>8778</v>
      </c>
      <c r="BU6783" s="191" t="s">
        <v>2105</v>
      </c>
      <c r="BV6783" s="191" t="s">
        <v>2980</v>
      </c>
      <c r="BW6783" s="191" t="s">
        <v>8778</v>
      </c>
    </row>
    <row r="6784" spans="51:75" x14ac:dyDescent="0.3">
      <c r="AY6784" s="251" t="e">
        <f>VLOOKUP(C6784,#REF!, 2,FALSE)</f>
        <v>#REF!</v>
      </c>
      <c r="BM6784" s="191" t="s">
        <v>11988</v>
      </c>
      <c r="BN6784" s="191" t="s">
        <v>3006</v>
      </c>
      <c r="BO6784" s="191" t="s">
        <v>11989</v>
      </c>
      <c r="BU6784" s="191" t="s">
        <v>11988</v>
      </c>
      <c r="BV6784" s="191" t="s">
        <v>3006</v>
      </c>
      <c r="BW6784" s="191" t="s">
        <v>11989</v>
      </c>
    </row>
    <row r="6785" spans="51:75" x14ac:dyDescent="0.3">
      <c r="AY6785" s="251" t="e">
        <f>VLOOKUP(C6785,#REF!, 2,FALSE)</f>
        <v>#REF!</v>
      </c>
      <c r="BM6785" s="191" t="s">
        <v>11990</v>
      </c>
      <c r="BN6785" s="191" t="s">
        <v>1140</v>
      </c>
      <c r="BO6785" s="191" t="s">
        <v>2646</v>
      </c>
      <c r="BU6785" s="191" t="s">
        <v>11990</v>
      </c>
      <c r="BV6785" s="191" t="s">
        <v>1140</v>
      </c>
      <c r="BW6785" s="191" t="s">
        <v>2646</v>
      </c>
    </row>
    <row r="6786" spans="51:75" x14ac:dyDescent="0.3">
      <c r="AY6786" s="251" t="e">
        <f>VLOOKUP(C6786,#REF!, 2,FALSE)</f>
        <v>#REF!</v>
      </c>
      <c r="BM6786" s="191" t="s">
        <v>11991</v>
      </c>
      <c r="BN6786" s="191" t="s">
        <v>1140</v>
      </c>
      <c r="BO6786" s="191" t="s">
        <v>922</v>
      </c>
      <c r="BU6786" s="191" t="s">
        <v>11991</v>
      </c>
      <c r="BV6786" s="191" t="s">
        <v>1140</v>
      </c>
      <c r="BW6786" s="191" t="s">
        <v>922</v>
      </c>
    </row>
    <row r="6787" spans="51:75" x14ac:dyDescent="0.3">
      <c r="AY6787" s="251" t="e">
        <f>VLOOKUP(C6787,#REF!, 2,FALSE)</f>
        <v>#REF!</v>
      </c>
      <c r="BM6787" s="191" t="s">
        <v>2106</v>
      </c>
      <c r="BN6787" s="191" t="s">
        <v>1140</v>
      </c>
      <c r="BO6787" s="191" t="s">
        <v>4485</v>
      </c>
      <c r="BU6787" s="191" t="s">
        <v>2106</v>
      </c>
      <c r="BV6787" s="191" t="s">
        <v>1140</v>
      </c>
      <c r="BW6787" s="191" t="s">
        <v>4485</v>
      </c>
    </row>
    <row r="6788" spans="51:75" x14ac:dyDescent="0.3">
      <c r="AY6788" s="251" t="e">
        <f>VLOOKUP(C6788,#REF!, 2,FALSE)</f>
        <v>#REF!</v>
      </c>
      <c r="BM6788" s="191" t="s">
        <v>11992</v>
      </c>
      <c r="BN6788" s="191" t="s">
        <v>1270</v>
      </c>
      <c r="BO6788" s="191" t="s">
        <v>3037</v>
      </c>
      <c r="BU6788" s="191" t="s">
        <v>11992</v>
      </c>
      <c r="BV6788" s="191" t="s">
        <v>1270</v>
      </c>
      <c r="BW6788" s="191" t="s">
        <v>3037</v>
      </c>
    </row>
    <row r="6789" spans="51:75" x14ac:dyDescent="0.3">
      <c r="AY6789" s="251" t="e">
        <f>VLOOKUP(C6789,#REF!, 2,FALSE)</f>
        <v>#REF!</v>
      </c>
      <c r="BM6789" s="191" t="s">
        <v>11993</v>
      </c>
      <c r="BN6789" s="191" t="s">
        <v>664</v>
      </c>
      <c r="BO6789" s="191" t="s">
        <v>2984</v>
      </c>
      <c r="BU6789" s="191" t="s">
        <v>11993</v>
      </c>
      <c r="BV6789" s="191" t="s">
        <v>664</v>
      </c>
      <c r="BW6789" s="191" t="s">
        <v>2984</v>
      </c>
    </row>
    <row r="6790" spans="51:75" x14ac:dyDescent="0.3">
      <c r="AY6790" s="251" t="e">
        <f>VLOOKUP(C6790,#REF!, 2,FALSE)</f>
        <v>#REF!</v>
      </c>
      <c r="BM6790" s="191" t="s">
        <v>11994</v>
      </c>
      <c r="BN6790" s="191" t="s">
        <v>662</v>
      </c>
      <c r="BO6790" s="191" t="s">
        <v>8782</v>
      </c>
      <c r="BU6790" s="191" t="s">
        <v>11994</v>
      </c>
      <c r="BV6790" s="191" t="s">
        <v>662</v>
      </c>
      <c r="BW6790" s="191" t="s">
        <v>8782</v>
      </c>
    </row>
    <row r="6791" spans="51:75" x14ac:dyDescent="0.3">
      <c r="AY6791" s="251" t="e">
        <f>VLOOKUP(C6791,#REF!, 2,FALSE)</f>
        <v>#REF!</v>
      </c>
      <c r="BM6791" s="191" t="s">
        <v>11996</v>
      </c>
      <c r="BN6791" s="191" t="s">
        <v>704</v>
      </c>
      <c r="BO6791" s="191" t="s">
        <v>11997</v>
      </c>
      <c r="BU6791" s="191" t="s">
        <v>11996</v>
      </c>
      <c r="BV6791" s="191" t="s">
        <v>704</v>
      </c>
      <c r="BW6791" s="191" t="s">
        <v>11997</v>
      </c>
    </row>
    <row r="6792" spans="51:75" x14ac:dyDescent="0.3">
      <c r="AY6792" s="251" t="e">
        <f>VLOOKUP(C6792,#REF!, 2,FALSE)</f>
        <v>#REF!</v>
      </c>
      <c r="BM6792" s="191" t="s">
        <v>11998</v>
      </c>
      <c r="BN6792" s="191" t="s">
        <v>16989</v>
      </c>
      <c r="BO6792" s="191" t="s">
        <v>9084</v>
      </c>
      <c r="BU6792" s="191" t="s">
        <v>11998</v>
      </c>
      <c r="BV6792" s="191" t="s">
        <v>16989</v>
      </c>
      <c r="BW6792" s="191" t="s">
        <v>9084</v>
      </c>
    </row>
    <row r="6793" spans="51:75" x14ac:dyDescent="0.3">
      <c r="AY6793" s="251" t="e">
        <f>VLOOKUP(C6793,#REF!, 2,FALSE)</f>
        <v>#REF!</v>
      </c>
      <c r="BM6793" s="191" t="s">
        <v>2107</v>
      </c>
      <c r="BN6793" s="191" t="s">
        <v>943</v>
      </c>
      <c r="BO6793" s="191" t="s">
        <v>2358</v>
      </c>
      <c r="BU6793" s="191" t="s">
        <v>2107</v>
      </c>
      <c r="BV6793" s="191" t="s">
        <v>943</v>
      </c>
      <c r="BW6793" s="191" t="s">
        <v>2358</v>
      </c>
    </row>
    <row r="6794" spans="51:75" x14ac:dyDescent="0.3">
      <c r="AY6794" s="251" t="e">
        <f>VLOOKUP(C6794,#REF!, 2,FALSE)</f>
        <v>#REF!</v>
      </c>
      <c r="BM6794" s="191" t="s">
        <v>11999</v>
      </c>
      <c r="BN6794" s="191" t="s">
        <v>1734</v>
      </c>
      <c r="BO6794" s="191" t="s">
        <v>9286</v>
      </c>
      <c r="BU6794" s="191" t="s">
        <v>11999</v>
      </c>
      <c r="BV6794" s="191" t="s">
        <v>1734</v>
      </c>
      <c r="BW6794" s="191" t="s">
        <v>9286</v>
      </c>
    </row>
    <row r="6795" spans="51:75" x14ac:dyDescent="0.3">
      <c r="AY6795" s="251" t="e">
        <f>VLOOKUP(C6795,#REF!, 2,FALSE)</f>
        <v>#REF!</v>
      </c>
      <c r="BM6795" s="191" t="s">
        <v>412</v>
      </c>
      <c r="BN6795" s="191" t="s">
        <v>732</v>
      </c>
      <c r="BO6795" s="191" t="s">
        <v>9974</v>
      </c>
      <c r="BU6795" s="191" t="s">
        <v>412</v>
      </c>
      <c r="BV6795" s="191" t="s">
        <v>732</v>
      </c>
      <c r="BW6795" s="191" t="s">
        <v>9974</v>
      </c>
    </row>
    <row r="6796" spans="51:75" x14ac:dyDescent="0.3">
      <c r="AY6796" s="251" t="e">
        <f>VLOOKUP(C6796,#REF!, 2,FALSE)</f>
        <v>#REF!</v>
      </c>
      <c r="BM6796" s="191" t="s">
        <v>12000</v>
      </c>
      <c r="BN6796" s="191" t="s">
        <v>811</v>
      </c>
      <c r="BO6796" s="191" t="s">
        <v>4513</v>
      </c>
      <c r="BU6796" s="191" t="s">
        <v>12000</v>
      </c>
      <c r="BV6796" s="191" t="s">
        <v>811</v>
      </c>
      <c r="BW6796" s="191" t="s">
        <v>4513</v>
      </c>
    </row>
    <row r="6797" spans="51:75" x14ac:dyDescent="0.3">
      <c r="AY6797" s="251" t="e">
        <f>VLOOKUP(C6797,#REF!, 2,FALSE)</f>
        <v>#REF!</v>
      </c>
      <c r="BM6797" s="191" t="s">
        <v>12001</v>
      </c>
      <c r="BN6797" s="191" t="s">
        <v>16989</v>
      </c>
      <c r="BO6797" s="191" t="s">
        <v>1965</v>
      </c>
      <c r="BU6797" s="191" t="s">
        <v>12001</v>
      </c>
      <c r="BV6797" s="191" t="s">
        <v>16989</v>
      </c>
      <c r="BW6797" s="191" t="s">
        <v>1965</v>
      </c>
    </row>
    <row r="6798" spans="51:75" x14ac:dyDescent="0.3">
      <c r="AY6798" s="251" t="e">
        <f>VLOOKUP(C6798,#REF!, 2,FALSE)</f>
        <v>#REF!</v>
      </c>
      <c r="BM6798" s="191" t="s">
        <v>12002</v>
      </c>
      <c r="BN6798" s="191" t="s">
        <v>863</v>
      </c>
      <c r="BO6798" s="191" t="s">
        <v>3287</v>
      </c>
      <c r="BU6798" s="191" t="s">
        <v>12002</v>
      </c>
      <c r="BV6798" s="191" t="s">
        <v>863</v>
      </c>
      <c r="BW6798" s="191" t="s">
        <v>3287</v>
      </c>
    </row>
    <row r="6799" spans="51:75" x14ac:dyDescent="0.3">
      <c r="AY6799" s="251" t="e">
        <f>VLOOKUP(C6799,#REF!, 2,FALSE)</f>
        <v>#REF!</v>
      </c>
      <c r="BM6799" s="191" t="s">
        <v>12003</v>
      </c>
      <c r="BN6799" s="191" t="s">
        <v>772</v>
      </c>
      <c r="BO6799" s="191" t="s">
        <v>12004</v>
      </c>
      <c r="BU6799" s="191" t="s">
        <v>12003</v>
      </c>
      <c r="BV6799" s="191" t="s">
        <v>772</v>
      </c>
      <c r="BW6799" s="191" t="s">
        <v>12004</v>
      </c>
    </row>
    <row r="6800" spans="51:75" x14ac:dyDescent="0.3">
      <c r="AY6800" s="251" t="e">
        <f>VLOOKUP(C6800,#REF!, 2,FALSE)</f>
        <v>#REF!</v>
      </c>
      <c r="BM6800" s="191" t="s">
        <v>12005</v>
      </c>
      <c r="BN6800" s="191" t="s">
        <v>800</v>
      </c>
      <c r="BO6800" s="191" t="s">
        <v>2189</v>
      </c>
      <c r="BU6800" s="191" t="s">
        <v>12005</v>
      </c>
      <c r="BV6800" s="191" t="s">
        <v>800</v>
      </c>
      <c r="BW6800" s="191" t="s">
        <v>2189</v>
      </c>
    </row>
    <row r="6801" spans="51:75" x14ac:dyDescent="0.3">
      <c r="AY6801" s="251" t="e">
        <f>VLOOKUP(C6801,#REF!, 2,FALSE)</f>
        <v>#REF!</v>
      </c>
      <c r="BM6801" s="191" t="s">
        <v>12006</v>
      </c>
      <c r="BN6801" s="191" t="s">
        <v>1270</v>
      </c>
      <c r="BO6801" s="191" t="s">
        <v>12007</v>
      </c>
      <c r="BU6801" s="191" t="s">
        <v>12006</v>
      </c>
      <c r="BV6801" s="191" t="s">
        <v>1270</v>
      </c>
      <c r="BW6801" s="191" t="s">
        <v>12007</v>
      </c>
    </row>
    <row r="6802" spans="51:75" x14ac:dyDescent="0.3">
      <c r="AY6802" s="251" t="e">
        <f>VLOOKUP(C6802,#REF!, 2,FALSE)</f>
        <v>#REF!</v>
      </c>
      <c r="BM6802" s="191" t="s">
        <v>12008</v>
      </c>
      <c r="BN6802" s="191" t="s">
        <v>2980</v>
      </c>
      <c r="BO6802" s="191" t="s">
        <v>5241</v>
      </c>
      <c r="BU6802" s="191" t="s">
        <v>12008</v>
      </c>
      <c r="BV6802" s="191" t="s">
        <v>2980</v>
      </c>
      <c r="BW6802" s="191" t="s">
        <v>5241</v>
      </c>
    </row>
    <row r="6803" spans="51:75" x14ac:dyDescent="0.3">
      <c r="AY6803" s="251" t="e">
        <f>VLOOKUP(C6803,#REF!, 2,FALSE)</f>
        <v>#REF!</v>
      </c>
      <c r="BM6803" s="191" t="s">
        <v>12009</v>
      </c>
      <c r="BN6803" s="191" t="s">
        <v>2980</v>
      </c>
      <c r="BO6803" s="191" t="s">
        <v>5150</v>
      </c>
      <c r="BU6803" s="191" t="s">
        <v>12009</v>
      </c>
      <c r="BV6803" s="191" t="s">
        <v>2980</v>
      </c>
      <c r="BW6803" s="191" t="s">
        <v>5150</v>
      </c>
    </row>
    <row r="6804" spans="51:75" x14ac:dyDescent="0.3">
      <c r="AY6804" s="251" t="e">
        <f>VLOOKUP(C6804,#REF!, 2,FALSE)</f>
        <v>#REF!</v>
      </c>
      <c r="BM6804" s="191" t="s">
        <v>12010</v>
      </c>
      <c r="BN6804" s="191" t="s">
        <v>716</v>
      </c>
      <c r="BO6804" s="191" t="s">
        <v>12011</v>
      </c>
      <c r="BU6804" s="191" t="s">
        <v>12010</v>
      </c>
      <c r="BV6804" s="191" t="s">
        <v>716</v>
      </c>
      <c r="BW6804" s="191" t="s">
        <v>12011</v>
      </c>
    </row>
    <row r="6805" spans="51:75" x14ac:dyDescent="0.3">
      <c r="AY6805" s="251" t="e">
        <f>VLOOKUP(C6805,#REF!, 2,FALSE)</f>
        <v>#REF!</v>
      </c>
      <c r="BM6805" s="191" t="s">
        <v>12012</v>
      </c>
      <c r="BN6805" s="191" t="s">
        <v>737</v>
      </c>
      <c r="BO6805" s="191" t="s">
        <v>2984</v>
      </c>
      <c r="BU6805" s="191" t="s">
        <v>12012</v>
      </c>
      <c r="BV6805" s="191" t="s">
        <v>737</v>
      </c>
      <c r="BW6805" s="191" t="s">
        <v>2984</v>
      </c>
    </row>
    <row r="6806" spans="51:75" x14ac:dyDescent="0.3">
      <c r="AY6806" s="251" t="e">
        <f>VLOOKUP(C6806,#REF!, 2,FALSE)</f>
        <v>#REF!</v>
      </c>
      <c r="BM6806" s="191" t="s">
        <v>405</v>
      </c>
      <c r="BN6806" s="191" t="s">
        <v>2980</v>
      </c>
      <c r="BO6806" s="191" t="s">
        <v>1398</v>
      </c>
      <c r="BU6806" s="191" t="s">
        <v>405</v>
      </c>
      <c r="BV6806" s="191" t="s">
        <v>2980</v>
      </c>
      <c r="BW6806" s="191" t="s">
        <v>1398</v>
      </c>
    </row>
    <row r="6807" spans="51:75" x14ac:dyDescent="0.3">
      <c r="AY6807" s="251" t="e">
        <f>VLOOKUP(C6807,#REF!, 2,FALSE)</f>
        <v>#REF!</v>
      </c>
      <c r="BM6807" s="191" t="s">
        <v>12013</v>
      </c>
      <c r="BN6807" s="191" t="s">
        <v>913</v>
      </c>
      <c r="BO6807" s="191" t="s">
        <v>2984</v>
      </c>
      <c r="BU6807" s="191" t="s">
        <v>12013</v>
      </c>
      <c r="BV6807" s="191" t="s">
        <v>913</v>
      </c>
      <c r="BW6807" s="191" t="s">
        <v>2984</v>
      </c>
    </row>
    <row r="6808" spans="51:75" x14ac:dyDescent="0.3">
      <c r="AY6808" s="251" t="e">
        <f>VLOOKUP(C6808,#REF!, 2,FALSE)</f>
        <v>#REF!</v>
      </c>
      <c r="BM6808" s="191" t="s">
        <v>12014</v>
      </c>
      <c r="BN6808" s="191" t="s">
        <v>2980</v>
      </c>
      <c r="BO6808" s="191" t="s">
        <v>12015</v>
      </c>
      <c r="BU6808" s="191" t="s">
        <v>12014</v>
      </c>
      <c r="BV6808" s="191" t="s">
        <v>2980</v>
      </c>
      <c r="BW6808" s="191" t="s">
        <v>12015</v>
      </c>
    </row>
    <row r="6809" spans="51:75" x14ac:dyDescent="0.3">
      <c r="AY6809" s="251" t="e">
        <f>VLOOKUP(C6809,#REF!, 2,FALSE)</f>
        <v>#REF!</v>
      </c>
      <c r="BM6809" s="191" t="s">
        <v>12016</v>
      </c>
      <c r="BN6809" s="191" t="s">
        <v>662</v>
      </c>
      <c r="BO6809" s="191" t="s">
        <v>12017</v>
      </c>
      <c r="BU6809" s="191" t="s">
        <v>12016</v>
      </c>
      <c r="BV6809" s="191" t="s">
        <v>662</v>
      </c>
      <c r="BW6809" s="191" t="s">
        <v>12017</v>
      </c>
    </row>
    <row r="6810" spans="51:75" x14ac:dyDescent="0.3">
      <c r="AY6810" s="251" t="e">
        <f>VLOOKUP(C6810,#REF!, 2,FALSE)</f>
        <v>#REF!</v>
      </c>
      <c r="BM6810" s="191" t="s">
        <v>453</v>
      </c>
      <c r="BN6810" s="191" t="s">
        <v>3003</v>
      </c>
      <c r="BO6810" s="191" t="s">
        <v>3506</v>
      </c>
      <c r="BU6810" s="191" t="s">
        <v>453</v>
      </c>
      <c r="BV6810" s="191" t="s">
        <v>3003</v>
      </c>
      <c r="BW6810" s="191" t="s">
        <v>3506</v>
      </c>
    </row>
    <row r="6811" spans="51:75" x14ac:dyDescent="0.3">
      <c r="AY6811" s="251" t="e">
        <f>VLOOKUP(C6811,#REF!, 2,FALSE)</f>
        <v>#REF!</v>
      </c>
      <c r="BM6811" s="191" t="s">
        <v>12018</v>
      </c>
      <c r="BN6811" s="191" t="s">
        <v>995</v>
      </c>
      <c r="BO6811" s="191" t="s">
        <v>2984</v>
      </c>
      <c r="BU6811" s="191" t="s">
        <v>12018</v>
      </c>
      <c r="BV6811" s="191" t="s">
        <v>995</v>
      </c>
      <c r="BW6811" s="191" t="s">
        <v>2984</v>
      </c>
    </row>
    <row r="6812" spans="51:75" x14ac:dyDescent="0.3">
      <c r="AY6812" s="251" t="e">
        <f>VLOOKUP(C6812,#REF!, 2,FALSE)</f>
        <v>#REF!</v>
      </c>
      <c r="BM6812" s="191" t="s">
        <v>440</v>
      </c>
      <c r="BN6812" s="191" t="s">
        <v>662</v>
      </c>
      <c r="BO6812" s="191" t="s">
        <v>3734</v>
      </c>
      <c r="BU6812" s="191" t="s">
        <v>440</v>
      </c>
      <c r="BV6812" s="191" t="s">
        <v>662</v>
      </c>
      <c r="BW6812" s="191" t="s">
        <v>3734</v>
      </c>
    </row>
    <row r="6813" spans="51:75" x14ac:dyDescent="0.3">
      <c r="AY6813" s="251" t="e">
        <f>VLOOKUP(C6813,#REF!, 2,FALSE)</f>
        <v>#REF!</v>
      </c>
      <c r="BM6813" s="191" t="s">
        <v>12019</v>
      </c>
      <c r="BN6813" s="191" t="s">
        <v>788</v>
      </c>
      <c r="BO6813" s="191" t="s">
        <v>2984</v>
      </c>
      <c r="BU6813" s="191" t="s">
        <v>12019</v>
      </c>
      <c r="BV6813" s="191" t="s">
        <v>788</v>
      </c>
      <c r="BW6813" s="191" t="s">
        <v>2984</v>
      </c>
    </row>
    <row r="6814" spans="51:75" x14ac:dyDescent="0.3">
      <c r="AY6814" s="251" t="e">
        <f>VLOOKUP(C6814,#REF!, 2,FALSE)</f>
        <v>#REF!</v>
      </c>
      <c r="BM6814" s="191" t="s">
        <v>12020</v>
      </c>
      <c r="BN6814" s="191" t="s">
        <v>3203</v>
      </c>
      <c r="BO6814" s="191" t="s">
        <v>12021</v>
      </c>
      <c r="BU6814" s="191" t="s">
        <v>12020</v>
      </c>
      <c r="BV6814" s="191" t="s">
        <v>3203</v>
      </c>
      <c r="BW6814" s="191" t="s">
        <v>12021</v>
      </c>
    </row>
    <row r="6815" spans="51:75" x14ac:dyDescent="0.3">
      <c r="AY6815" s="251" t="e">
        <f>VLOOKUP(C6815,#REF!, 2,FALSE)</f>
        <v>#REF!</v>
      </c>
      <c r="BM6815" s="191" t="s">
        <v>12022</v>
      </c>
      <c r="BN6815" s="191" t="s">
        <v>2980</v>
      </c>
      <c r="BO6815" s="191" t="s">
        <v>8506</v>
      </c>
      <c r="BU6815" s="191" t="s">
        <v>12022</v>
      </c>
      <c r="BV6815" s="191" t="s">
        <v>2980</v>
      </c>
      <c r="BW6815" s="191" t="s">
        <v>8506</v>
      </c>
    </row>
    <row r="6816" spans="51:75" x14ac:dyDescent="0.3">
      <c r="AY6816" s="251" t="e">
        <f>VLOOKUP(C6816,#REF!, 2,FALSE)</f>
        <v>#REF!</v>
      </c>
      <c r="BM6816" s="191" t="s">
        <v>12023</v>
      </c>
      <c r="BN6816" s="191" t="s">
        <v>1270</v>
      </c>
      <c r="BO6816" s="191" t="s">
        <v>3930</v>
      </c>
      <c r="BU6816" s="191" t="s">
        <v>12023</v>
      </c>
      <c r="BV6816" s="191" t="s">
        <v>1270</v>
      </c>
      <c r="BW6816" s="191" t="s">
        <v>3930</v>
      </c>
    </row>
    <row r="6817" spans="51:75" x14ac:dyDescent="0.3">
      <c r="AY6817" s="251" t="e">
        <f>VLOOKUP(C6817,#REF!, 2,FALSE)</f>
        <v>#REF!</v>
      </c>
      <c r="BM6817" s="191" t="s">
        <v>12024</v>
      </c>
      <c r="BN6817" s="191" t="s">
        <v>1004</v>
      </c>
      <c r="BO6817" s="191" t="s">
        <v>2984</v>
      </c>
      <c r="BU6817" s="191" t="s">
        <v>12024</v>
      </c>
      <c r="BV6817" s="191" t="s">
        <v>1004</v>
      </c>
      <c r="BW6817" s="191" t="s">
        <v>2984</v>
      </c>
    </row>
    <row r="6818" spans="51:75" x14ac:dyDescent="0.3">
      <c r="AY6818" s="251" t="e">
        <f>VLOOKUP(C6818,#REF!, 2,FALSE)</f>
        <v>#REF!</v>
      </c>
      <c r="BM6818" s="191" t="s">
        <v>12025</v>
      </c>
      <c r="BN6818" s="191" t="s">
        <v>772</v>
      </c>
      <c r="BO6818" s="191" t="s">
        <v>8484</v>
      </c>
      <c r="BU6818" s="191" t="s">
        <v>12025</v>
      </c>
      <c r="BV6818" s="191" t="s">
        <v>772</v>
      </c>
      <c r="BW6818" s="191" t="s">
        <v>8484</v>
      </c>
    </row>
    <row r="6819" spans="51:75" x14ac:dyDescent="0.3">
      <c r="AY6819" s="251" t="e">
        <f>VLOOKUP(C6819,#REF!, 2,FALSE)</f>
        <v>#REF!</v>
      </c>
      <c r="BM6819" s="191" t="s">
        <v>12026</v>
      </c>
      <c r="BN6819" s="191" t="s">
        <v>1140</v>
      </c>
      <c r="BO6819" s="191" t="s">
        <v>3915</v>
      </c>
      <c r="BU6819" s="191" t="s">
        <v>12026</v>
      </c>
      <c r="BV6819" s="191" t="s">
        <v>1140</v>
      </c>
      <c r="BW6819" s="191" t="s">
        <v>3915</v>
      </c>
    </row>
    <row r="6820" spans="51:75" x14ac:dyDescent="0.3">
      <c r="AY6820" s="251" t="e">
        <f>VLOOKUP(C6820,#REF!, 2,FALSE)</f>
        <v>#REF!</v>
      </c>
      <c r="BM6820" s="191" t="s">
        <v>12027</v>
      </c>
      <c r="BN6820" s="191" t="s">
        <v>1004</v>
      </c>
      <c r="BO6820" s="191" t="s">
        <v>2984</v>
      </c>
      <c r="BU6820" s="191" t="s">
        <v>12027</v>
      </c>
      <c r="BV6820" s="191" t="s">
        <v>1004</v>
      </c>
      <c r="BW6820" s="191" t="s">
        <v>2984</v>
      </c>
    </row>
    <row r="6821" spans="51:75" x14ac:dyDescent="0.3">
      <c r="AY6821" s="251" t="e">
        <f>VLOOKUP(C6821,#REF!, 2,FALSE)</f>
        <v>#REF!</v>
      </c>
      <c r="BM6821" s="191" t="s">
        <v>12028</v>
      </c>
      <c r="BN6821" s="191" t="s">
        <v>3253</v>
      </c>
      <c r="BO6821" s="191" t="s">
        <v>3867</v>
      </c>
      <c r="BU6821" s="191" t="s">
        <v>12028</v>
      </c>
      <c r="BV6821" s="191" t="s">
        <v>3253</v>
      </c>
      <c r="BW6821" s="191" t="s">
        <v>3867</v>
      </c>
    </row>
    <row r="6822" spans="51:75" x14ac:dyDescent="0.3">
      <c r="AY6822" s="251" t="e">
        <f>VLOOKUP(C6822,#REF!, 2,FALSE)</f>
        <v>#REF!</v>
      </c>
      <c r="BM6822" s="191" t="s">
        <v>12029</v>
      </c>
      <c r="BN6822" s="191" t="s">
        <v>3253</v>
      </c>
      <c r="BO6822" s="191" t="s">
        <v>2652</v>
      </c>
      <c r="BU6822" s="191" t="s">
        <v>12029</v>
      </c>
      <c r="BV6822" s="191" t="s">
        <v>3253</v>
      </c>
      <c r="BW6822" s="191" t="s">
        <v>2652</v>
      </c>
    </row>
    <row r="6823" spans="51:75" x14ac:dyDescent="0.3">
      <c r="AY6823" s="251" t="e">
        <f>VLOOKUP(C6823,#REF!, 2,FALSE)</f>
        <v>#REF!</v>
      </c>
      <c r="BM6823" s="191" t="s">
        <v>12031</v>
      </c>
      <c r="BN6823" s="191" t="s">
        <v>1343</v>
      </c>
      <c r="BO6823" s="191" t="s">
        <v>9676</v>
      </c>
      <c r="BU6823" s="191" t="s">
        <v>12031</v>
      </c>
      <c r="BV6823" s="191" t="s">
        <v>1343</v>
      </c>
      <c r="BW6823" s="191" t="s">
        <v>9676</v>
      </c>
    </row>
    <row r="6824" spans="51:75" x14ac:dyDescent="0.3">
      <c r="AY6824" s="251" t="e">
        <f>VLOOKUP(C6824,#REF!, 2,FALSE)</f>
        <v>#REF!</v>
      </c>
      <c r="BM6824" s="191" t="s">
        <v>12032</v>
      </c>
      <c r="BN6824" s="191" t="s">
        <v>3046</v>
      </c>
      <c r="BO6824" s="191" t="s">
        <v>710</v>
      </c>
      <c r="BU6824" s="191" t="s">
        <v>12032</v>
      </c>
      <c r="BV6824" s="191" t="s">
        <v>3046</v>
      </c>
      <c r="BW6824" s="191" t="s">
        <v>710</v>
      </c>
    </row>
    <row r="6825" spans="51:75" x14ac:dyDescent="0.3">
      <c r="AY6825" s="251" t="e">
        <f>VLOOKUP(C6825,#REF!, 2,FALSE)</f>
        <v>#REF!</v>
      </c>
      <c r="BM6825" s="191" t="s">
        <v>12033</v>
      </c>
      <c r="BN6825" s="191" t="s">
        <v>620</v>
      </c>
      <c r="BO6825" s="191" t="s">
        <v>2984</v>
      </c>
      <c r="BU6825" s="191" t="s">
        <v>12033</v>
      </c>
      <c r="BV6825" s="191" t="s">
        <v>620</v>
      </c>
      <c r="BW6825" s="191" t="s">
        <v>2984</v>
      </c>
    </row>
    <row r="6826" spans="51:75" x14ac:dyDescent="0.3">
      <c r="AY6826" s="251" t="e">
        <f>VLOOKUP(C6826,#REF!, 2,FALSE)</f>
        <v>#REF!</v>
      </c>
      <c r="BM6826" s="191" t="s">
        <v>12035</v>
      </c>
      <c r="BN6826" s="191" t="s">
        <v>1270</v>
      </c>
      <c r="BO6826" s="191" t="s">
        <v>7031</v>
      </c>
      <c r="BU6826" s="191" t="s">
        <v>12035</v>
      </c>
      <c r="BV6826" s="191" t="s">
        <v>1270</v>
      </c>
      <c r="BW6826" s="191" t="s">
        <v>7031</v>
      </c>
    </row>
    <row r="6827" spans="51:75" x14ac:dyDescent="0.3">
      <c r="AY6827" s="251" t="e">
        <f>VLOOKUP(C6827,#REF!, 2,FALSE)</f>
        <v>#REF!</v>
      </c>
      <c r="BM6827" s="191" t="s">
        <v>12036</v>
      </c>
      <c r="BN6827" s="191" t="s">
        <v>1343</v>
      </c>
      <c r="BO6827" s="191" t="s">
        <v>7139</v>
      </c>
      <c r="BU6827" s="191" t="s">
        <v>12036</v>
      </c>
      <c r="BV6827" s="191" t="s">
        <v>1343</v>
      </c>
      <c r="BW6827" s="191" t="s">
        <v>7139</v>
      </c>
    </row>
    <row r="6828" spans="51:75" x14ac:dyDescent="0.3">
      <c r="AY6828" s="251" t="e">
        <f>VLOOKUP(C6828,#REF!, 2,FALSE)</f>
        <v>#REF!</v>
      </c>
      <c r="BM6828" s="191" t="s">
        <v>12037</v>
      </c>
      <c r="BN6828" s="191" t="s">
        <v>1140</v>
      </c>
      <c r="BO6828" s="191" t="s">
        <v>1021</v>
      </c>
      <c r="BU6828" s="191" t="s">
        <v>12037</v>
      </c>
      <c r="BV6828" s="191" t="s">
        <v>1140</v>
      </c>
      <c r="BW6828" s="191" t="s">
        <v>1021</v>
      </c>
    </row>
    <row r="6829" spans="51:75" x14ac:dyDescent="0.3">
      <c r="AY6829" s="251" t="e">
        <f>VLOOKUP(C6829,#REF!, 2,FALSE)</f>
        <v>#REF!</v>
      </c>
      <c r="BM6829" s="191" t="s">
        <v>2111</v>
      </c>
      <c r="BN6829" s="191" t="s">
        <v>1270</v>
      </c>
      <c r="BO6829" s="191" t="s">
        <v>935</v>
      </c>
      <c r="BU6829" s="191" t="s">
        <v>2111</v>
      </c>
      <c r="BV6829" s="191" t="s">
        <v>1270</v>
      </c>
      <c r="BW6829" s="191" t="s">
        <v>935</v>
      </c>
    </row>
    <row r="6830" spans="51:75" x14ac:dyDescent="0.3">
      <c r="AY6830" s="251" t="e">
        <f>VLOOKUP(C6830,#REF!, 2,FALSE)</f>
        <v>#REF!</v>
      </c>
      <c r="BM6830" s="191" t="s">
        <v>12038</v>
      </c>
      <c r="BN6830" s="191" t="s">
        <v>720</v>
      </c>
      <c r="BO6830" s="191" t="s">
        <v>2100</v>
      </c>
      <c r="BU6830" s="191" t="s">
        <v>12038</v>
      </c>
      <c r="BV6830" s="191" t="s">
        <v>720</v>
      </c>
      <c r="BW6830" s="191" t="s">
        <v>2100</v>
      </c>
    </row>
    <row r="6831" spans="51:75" x14ac:dyDescent="0.3">
      <c r="AY6831" s="251" t="e">
        <f>VLOOKUP(C6831,#REF!, 2,FALSE)</f>
        <v>#REF!</v>
      </c>
      <c r="BM6831" s="191" t="s">
        <v>12039</v>
      </c>
      <c r="BN6831" s="191" t="s">
        <v>626</v>
      </c>
      <c r="BO6831" s="191" t="s">
        <v>1061</v>
      </c>
      <c r="BU6831" s="191" t="s">
        <v>12039</v>
      </c>
      <c r="BV6831" s="191" t="s">
        <v>626</v>
      </c>
      <c r="BW6831" s="191" t="s">
        <v>1061</v>
      </c>
    </row>
    <row r="6832" spans="51:75" x14ac:dyDescent="0.3">
      <c r="AY6832" s="251" t="e">
        <f>VLOOKUP(C6832,#REF!, 2,FALSE)</f>
        <v>#REF!</v>
      </c>
      <c r="BM6832" s="191" t="s">
        <v>12040</v>
      </c>
      <c r="BN6832" s="191" t="s">
        <v>662</v>
      </c>
      <c r="BO6832" s="191" t="s">
        <v>12041</v>
      </c>
      <c r="BU6832" s="191" t="s">
        <v>12040</v>
      </c>
      <c r="BV6832" s="191" t="s">
        <v>662</v>
      </c>
      <c r="BW6832" s="191" t="s">
        <v>12041</v>
      </c>
    </row>
    <row r="6833" spans="51:75" x14ac:dyDescent="0.3">
      <c r="AY6833" s="251" t="e">
        <f>VLOOKUP(C6833,#REF!, 2,FALSE)</f>
        <v>#REF!</v>
      </c>
      <c r="BM6833" s="191" t="s">
        <v>12042</v>
      </c>
      <c r="BN6833" s="191" t="s">
        <v>1343</v>
      </c>
      <c r="BO6833" s="191" t="s">
        <v>12043</v>
      </c>
      <c r="BU6833" s="191" t="s">
        <v>12042</v>
      </c>
      <c r="BV6833" s="191" t="s">
        <v>1343</v>
      </c>
      <c r="BW6833" s="191" t="s">
        <v>12043</v>
      </c>
    </row>
    <row r="6834" spans="51:75" x14ac:dyDescent="0.3">
      <c r="AY6834" s="251" t="e">
        <f>VLOOKUP(C6834,#REF!, 2,FALSE)</f>
        <v>#REF!</v>
      </c>
      <c r="BM6834" s="191" t="s">
        <v>12044</v>
      </c>
      <c r="BN6834" s="191" t="s">
        <v>662</v>
      </c>
      <c r="BO6834" s="191" t="s">
        <v>10048</v>
      </c>
      <c r="BU6834" s="191" t="s">
        <v>12044</v>
      </c>
      <c r="BV6834" s="191" t="s">
        <v>662</v>
      </c>
      <c r="BW6834" s="191" t="s">
        <v>10048</v>
      </c>
    </row>
    <row r="6835" spans="51:75" x14ac:dyDescent="0.3">
      <c r="AY6835" s="251" t="e">
        <f>VLOOKUP(C6835,#REF!, 2,FALSE)</f>
        <v>#REF!</v>
      </c>
      <c r="BM6835" s="191" t="s">
        <v>2112</v>
      </c>
      <c r="BN6835" s="191" t="s">
        <v>2010</v>
      </c>
      <c r="BO6835" s="191" t="s">
        <v>2984</v>
      </c>
      <c r="BU6835" s="191" t="s">
        <v>2112</v>
      </c>
      <c r="BV6835" s="191" t="s">
        <v>2010</v>
      </c>
      <c r="BW6835" s="191" t="s">
        <v>2984</v>
      </c>
    </row>
    <row r="6836" spans="51:75" x14ac:dyDescent="0.3">
      <c r="AY6836" s="251" t="e">
        <f>VLOOKUP(C6836,#REF!, 2,FALSE)</f>
        <v>#REF!</v>
      </c>
      <c r="BM6836" s="191" t="s">
        <v>12045</v>
      </c>
      <c r="BN6836" s="191" t="s">
        <v>732</v>
      </c>
      <c r="BO6836" s="191" t="s">
        <v>2984</v>
      </c>
      <c r="BU6836" s="191" t="s">
        <v>12045</v>
      </c>
      <c r="BV6836" s="191" t="s">
        <v>732</v>
      </c>
      <c r="BW6836" s="191" t="s">
        <v>2984</v>
      </c>
    </row>
    <row r="6837" spans="51:75" x14ac:dyDescent="0.3">
      <c r="AY6837" s="251" t="e">
        <f>VLOOKUP(C6837,#REF!, 2,FALSE)</f>
        <v>#REF!</v>
      </c>
      <c r="BM6837" s="191" t="s">
        <v>12046</v>
      </c>
      <c r="BN6837" s="191" t="s">
        <v>615</v>
      </c>
      <c r="BO6837" s="191" t="s">
        <v>9080</v>
      </c>
      <c r="BU6837" s="191" t="s">
        <v>12046</v>
      </c>
      <c r="BV6837" s="191" t="s">
        <v>615</v>
      </c>
      <c r="BW6837" s="191" t="s">
        <v>9080</v>
      </c>
    </row>
    <row r="6838" spans="51:75" x14ac:dyDescent="0.3">
      <c r="AY6838" s="251" t="e">
        <f>VLOOKUP(C6838,#REF!, 2,FALSE)</f>
        <v>#REF!</v>
      </c>
      <c r="BM6838" s="191" t="s">
        <v>12047</v>
      </c>
      <c r="BN6838" s="191" t="s">
        <v>16989</v>
      </c>
      <c r="BO6838" s="191" t="s">
        <v>3901</v>
      </c>
      <c r="BU6838" s="191" t="s">
        <v>12047</v>
      </c>
      <c r="BV6838" s="191" t="s">
        <v>16989</v>
      </c>
      <c r="BW6838" s="191" t="s">
        <v>3901</v>
      </c>
    </row>
    <row r="6839" spans="51:75" x14ac:dyDescent="0.3">
      <c r="AY6839" s="251" t="e">
        <f>VLOOKUP(C6839,#REF!, 2,FALSE)</f>
        <v>#REF!</v>
      </c>
      <c r="BM6839" s="191" t="s">
        <v>12049</v>
      </c>
      <c r="BN6839" s="191" t="s">
        <v>798</v>
      </c>
      <c r="BO6839" s="191" t="s">
        <v>2367</v>
      </c>
      <c r="BU6839" s="191" t="s">
        <v>12049</v>
      </c>
      <c r="BV6839" s="191" t="s">
        <v>798</v>
      </c>
      <c r="BW6839" s="191" t="s">
        <v>2367</v>
      </c>
    </row>
    <row r="6840" spans="51:75" x14ac:dyDescent="0.3">
      <c r="AY6840" s="251" t="e">
        <f>VLOOKUP(C6840,#REF!, 2,FALSE)</f>
        <v>#REF!</v>
      </c>
      <c r="BM6840" s="191" t="s">
        <v>2113</v>
      </c>
      <c r="BN6840" s="191" t="s">
        <v>1071</v>
      </c>
      <c r="BO6840" s="191" t="s">
        <v>1669</v>
      </c>
      <c r="BU6840" s="191" t="s">
        <v>2113</v>
      </c>
      <c r="BV6840" s="191" t="s">
        <v>1071</v>
      </c>
      <c r="BW6840" s="191" t="s">
        <v>1669</v>
      </c>
    </row>
    <row r="6841" spans="51:75" x14ac:dyDescent="0.3">
      <c r="AY6841" s="251" t="e">
        <f>VLOOKUP(C6841,#REF!, 2,FALSE)</f>
        <v>#REF!</v>
      </c>
      <c r="BM6841" s="191" t="s">
        <v>12050</v>
      </c>
      <c r="BN6841" s="191" t="s">
        <v>658</v>
      </c>
      <c r="BO6841" s="191" t="s">
        <v>5006</v>
      </c>
      <c r="BU6841" s="191" t="s">
        <v>12050</v>
      </c>
      <c r="BV6841" s="191" t="s">
        <v>658</v>
      </c>
      <c r="BW6841" s="191" t="s">
        <v>5006</v>
      </c>
    </row>
    <row r="6842" spans="51:75" x14ac:dyDescent="0.3">
      <c r="AY6842" s="251" t="e">
        <f>VLOOKUP(C6842,#REF!, 2,FALSE)</f>
        <v>#REF!</v>
      </c>
      <c r="BM6842" s="191" t="s">
        <v>406</v>
      </c>
      <c r="BN6842" s="191" t="s">
        <v>662</v>
      </c>
      <c r="BO6842" s="191" t="s">
        <v>917</v>
      </c>
      <c r="BU6842" s="191" t="s">
        <v>406</v>
      </c>
      <c r="BV6842" s="191" t="s">
        <v>662</v>
      </c>
      <c r="BW6842" s="191" t="s">
        <v>917</v>
      </c>
    </row>
    <row r="6843" spans="51:75" x14ac:dyDescent="0.3">
      <c r="AY6843" s="251" t="e">
        <f>VLOOKUP(C6843,#REF!, 2,FALSE)</f>
        <v>#REF!</v>
      </c>
      <c r="BM6843" s="191" t="s">
        <v>12051</v>
      </c>
      <c r="BN6843" s="191" t="s">
        <v>620</v>
      </c>
      <c r="BO6843" s="191" t="s">
        <v>7284</v>
      </c>
      <c r="BU6843" s="191" t="s">
        <v>12051</v>
      </c>
      <c r="BV6843" s="191" t="s">
        <v>620</v>
      </c>
      <c r="BW6843" s="191" t="s">
        <v>7284</v>
      </c>
    </row>
    <row r="6844" spans="51:75" x14ac:dyDescent="0.3">
      <c r="AY6844" s="251" t="e">
        <f>VLOOKUP(C6844,#REF!, 2,FALSE)</f>
        <v>#REF!</v>
      </c>
      <c r="BM6844" s="191" t="s">
        <v>12052</v>
      </c>
      <c r="BN6844" s="191" t="s">
        <v>620</v>
      </c>
      <c r="BO6844" s="191" t="s">
        <v>2984</v>
      </c>
      <c r="BU6844" s="191" t="s">
        <v>12052</v>
      </c>
      <c r="BV6844" s="191" t="s">
        <v>620</v>
      </c>
      <c r="BW6844" s="191" t="s">
        <v>2984</v>
      </c>
    </row>
    <row r="6845" spans="51:75" x14ac:dyDescent="0.3">
      <c r="AY6845" s="251" t="e">
        <f>VLOOKUP(C6845,#REF!, 2,FALSE)</f>
        <v>#REF!</v>
      </c>
      <c r="BM6845" s="191" t="s">
        <v>12053</v>
      </c>
      <c r="BN6845" s="191" t="s">
        <v>640</v>
      </c>
      <c r="BO6845" s="191" t="s">
        <v>2984</v>
      </c>
      <c r="BU6845" s="191" t="s">
        <v>12053</v>
      </c>
      <c r="BV6845" s="191" t="s">
        <v>640</v>
      </c>
      <c r="BW6845" s="191" t="s">
        <v>2984</v>
      </c>
    </row>
    <row r="6846" spans="51:75" x14ac:dyDescent="0.3">
      <c r="AY6846" s="251" t="e">
        <f>VLOOKUP(C6846,#REF!, 2,FALSE)</f>
        <v>#REF!</v>
      </c>
      <c r="BM6846" s="191" t="s">
        <v>2114</v>
      </c>
      <c r="BN6846" s="191" t="s">
        <v>637</v>
      </c>
      <c r="BO6846" s="191" t="s">
        <v>3762</v>
      </c>
      <c r="BU6846" s="191" t="s">
        <v>2114</v>
      </c>
      <c r="BV6846" s="191" t="s">
        <v>637</v>
      </c>
      <c r="BW6846" s="191" t="s">
        <v>3762</v>
      </c>
    </row>
    <row r="6847" spans="51:75" x14ac:dyDescent="0.3">
      <c r="AY6847" s="251" t="e">
        <f>VLOOKUP(C6847,#REF!, 2,FALSE)</f>
        <v>#REF!</v>
      </c>
      <c r="BM6847" s="191" t="s">
        <v>12054</v>
      </c>
      <c r="BN6847" s="191" t="s">
        <v>640</v>
      </c>
      <c r="BO6847" s="191" t="s">
        <v>2984</v>
      </c>
      <c r="BU6847" s="191" t="s">
        <v>12054</v>
      </c>
      <c r="BV6847" s="191" t="s">
        <v>640</v>
      </c>
      <c r="BW6847" s="191" t="s">
        <v>2984</v>
      </c>
    </row>
    <row r="6848" spans="51:75" x14ac:dyDescent="0.3">
      <c r="AY6848" s="251" t="e">
        <f>VLOOKUP(C6848,#REF!, 2,FALSE)</f>
        <v>#REF!</v>
      </c>
      <c r="BM6848" s="191" t="s">
        <v>12055</v>
      </c>
      <c r="BN6848" s="191" t="s">
        <v>632</v>
      </c>
      <c r="BO6848" s="191" t="s">
        <v>2984</v>
      </c>
      <c r="BU6848" s="191" t="s">
        <v>12055</v>
      </c>
      <c r="BV6848" s="191" t="s">
        <v>632</v>
      </c>
      <c r="BW6848" s="191" t="s">
        <v>2984</v>
      </c>
    </row>
    <row r="6849" spans="51:75" x14ac:dyDescent="0.3">
      <c r="AY6849" s="251" t="e">
        <f>VLOOKUP(C6849,#REF!, 2,FALSE)</f>
        <v>#REF!</v>
      </c>
      <c r="BM6849" s="191" t="s">
        <v>12056</v>
      </c>
      <c r="BN6849" s="191" t="s">
        <v>632</v>
      </c>
      <c r="BO6849" s="191" t="s">
        <v>2984</v>
      </c>
      <c r="BU6849" s="191" t="s">
        <v>12056</v>
      </c>
      <c r="BV6849" s="191" t="s">
        <v>632</v>
      </c>
      <c r="BW6849" s="191" t="s">
        <v>2984</v>
      </c>
    </row>
    <row r="6850" spans="51:75" x14ac:dyDescent="0.3">
      <c r="AY6850" s="251" t="e">
        <f>VLOOKUP(C6850,#REF!, 2,FALSE)</f>
        <v>#REF!</v>
      </c>
      <c r="BM6850" s="191" t="s">
        <v>12057</v>
      </c>
      <c r="BN6850" s="191" t="s">
        <v>632</v>
      </c>
      <c r="BO6850" s="191" t="s">
        <v>2984</v>
      </c>
      <c r="BU6850" s="191" t="s">
        <v>12057</v>
      </c>
      <c r="BV6850" s="191" t="s">
        <v>632</v>
      </c>
      <c r="BW6850" s="191" t="s">
        <v>2984</v>
      </c>
    </row>
    <row r="6851" spans="51:75" x14ac:dyDescent="0.3">
      <c r="AY6851" s="251" t="e">
        <f>VLOOKUP(C6851,#REF!, 2,FALSE)</f>
        <v>#REF!</v>
      </c>
      <c r="BM6851" s="191" t="s">
        <v>12058</v>
      </c>
      <c r="BN6851" s="191" t="s">
        <v>632</v>
      </c>
      <c r="BO6851" s="191" t="s">
        <v>2984</v>
      </c>
      <c r="BU6851" s="191" t="s">
        <v>12058</v>
      </c>
      <c r="BV6851" s="191" t="s">
        <v>632</v>
      </c>
      <c r="BW6851" s="191" t="s">
        <v>2984</v>
      </c>
    </row>
    <row r="6852" spans="51:75" x14ac:dyDescent="0.3">
      <c r="AY6852" s="251" t="e">
        <f>VLOOKUP(C6852,#REF!, 2,FALSE)</f>
        <v>#REF!</v>
      </c>
      <c r="BM6852" s="191" t="s">
        <v>12059</v>
      </c>
      <c r="BN6852" s="191" t="s">
        <v>3006</v>
      </c>
      <c r="BO6852" s="191" t="s">
        <v>12060</v>
      </c>
      <c r="BU6852" s="191" t="s">
        <v>12059</v>
      </c>
      <c r="BV6852" s="191" t="s">
        <v>3006</v>
      </c>
      <c r="BW6852" s="191" t="s">
        <v>12060</v>
      </c>
    </row>
    <row r="6853" spans="51:75" x14ac:dyDescent="0.3">
      <c r="AY6853" s="251" t="e">
        <f>VLOOKUP(C6853,#REF!, 2,FALSE)</f>
        <v>#REF!</v>
      </c>
      <c r="BM6853" s="191" t="s">
        <v>12061</v>
      </c>
      <c r="BN6853" s="191" t="s">
        <v>3006</v>
      </c>
      <c r="BO6853" s="191" t="s">
        <v>7598</v>
      </c>
      <c r="BU6853" s="191" t="s">
        <v>12061</v>
      </c>
      <c r="BV6853" s="191" t="s">
        <v>3006</v>
      </c>
      <c r="BW6853" s="191" t="s">
        <v>7598</v>
      </c>
    </row>
    <row r="6854" spans="51:75" x14ac:dyDescent="0.3">
      <c r="AY6854" s="251" t="e">
        <f>VLOOKUP(C6854,#REF!, 2,FALSE)</f>
        <v>#REF!</v>
      </c>
      <c r="BM6854" s="191" t="s">
        <v>12062</v>
      </c>
      <c r="BN6854" s="191" t="s">
        <v>798</v>
      </c>
      <c r="BO6854" s="191" t="s">
        <v>858</v>
      </c>
      <c r="BU6854" s="191" t="s">
        <v>12062</v>
      </c>
      <c r="BV6854" s="191" t="s">
        <v>798</v>
      </c>
      <c r="BW6854" s="191" t="s">
        <v>858</v>
      </c>
    </row>
    <row r="6855" spans="51:75" x14ac:dyDescent="0.3">
      <c r="AY6855" s="251" t="e">
        <f>VLOOKUP(C6855,#REF!, 2,FALSE)</f>
        <v>#REF!</v>
      </c>
      <c r="BM6855" s="191" t="s">
        <v>413</v>
      </c>
      <c r="BN6855" s="191" t="s">
        <v>663</v>
      </c>
      <c r="BO6855" s="191" t="s">
        <v>2548</v>
      </c>
      <c r="BU6855" s="191" t="s">
        <v>413</v>
      </c>
      <c r="BV6855" s="191" t="s">
        <v>663</v>
      </c>
      <c r="BW6855" s="191" t="s">
        <v>2548</v>
      </c>
    </row>
    <row r="6856" spans="51:75" x14ac:dyDescent="0.3">
      <c r="AY6856" s="251" t="e">
        <f>VLOOKUP(C6856,#REF!, 2,FALSE)</f>
        <v>#REF!</v>
      </c>
      <c r="BM6856" s="191" t="s">
        <v>12063</v>
      </c>
      <c r="BN6856" s="191" t="s">
        <v>1280</v>
      </c>
      <c r="BO6856" s="191" t="s">
        <v>2984</v>
      </c>
      <c r="BU6856" s="191" t="s">
        <v>12063</v>
      </c>
      <c r="BV6856" s="191" t="s">
        <v>1280</v>
      </c>
      <c r="BW6856" s="191" t="s">
        <v>2984</v>
      </c>
    </row>
    <row r="6857" spans="51:75" x14ac:dyDescent="0.3">
      <c r="AY6857" s="251" t="e">
        <f>VLOOKUP(C6857,#REF!, 2,FALSE)</f>
        <v>#REF!</v>
      </c>
      <c r="BM6857" s="191" t="s">
        <v>12064</v>
      </c>
      <c r="BN6857" s="191" t="s">
        <v>1280</v>
      </c>
      <c r="BO6857" s="191" t="s">
        <v>12065</v>
      </c>
      <c r="BU6857" s="191" t="s">
        <v>12064</v>
      </c>
      <c r="BV6857" s="191" t="s">
        <v>1280</v>
      </c>
      <c r="BW6857" s="191" t="s">
        <v>12065</v>
      </c>
    </row>
    <row r="6858" spans="51:75" x14ac:dyDescent="0.3">
      <c r="AY6858" s="251" t="e">
        <f>VLOOKUP(C6858,#REF!, 2,FALSE)</f>
        <v>#REF!</v>
      </c>
      <c r="BM6858" s="191" t="s">
        <v>12066</v>
      </c>
      <c r="BN6858" s="191" t="s">
        <v>614</v>
      </c>
      <c r="BO6858" s="191" t="s">
        <v>3762</v>
      </c>
      <c r="BU6858" s="191" t="s">
        <v>12066</v>
      </c>
      <c r="BV6858" s="191" t="s">
        <v>614</v>
      </c>
      <c r="BW6858" s="191" t="s">
        <v>3762</v>
      </c>
    </row>
    <row r="6859" spans="51:75" x14ac:dyDescent="0.3">
      <c r="AY6859" s="251" t="e">
        <f>VLOOKUP(C6859,#REF!, 2,FALSE)</f>
        <v>#REF!</v>
      </c>
      <c r="BM6859" s="191" t="s">
        <v>12067</v>
      </c>
      <c r="BN6859" s="191" t="s">
        <v>3253</v>
      </c>
      <c r="BO6859" s="191" t="s">
        <v>8242</v>
      </c>
      <c r="BU6859" s="191" t="s">
        <v>12067</v>
      </c>
      <c r="BV6859" s="191" t="s">
        <v>3253</v>
      </c>
      <c r="BW6859" s="191" t="s">
        <v>8242</v>
      </c>
    </row>
    <row r="6860" spans="51:75" x14ac:dyDescent="0.3">
      <c r="AY6860" s="251" t="e">
        <f>VLOOKUP(C6860,#REF!, 2,FALSE)</f>
        <v>#REF!</v>
      </c>
      <c r="BM6860" s="191" t="s">
        <v>2115</v>
      </c>
      <c r="BN6860" s="191" t="s">
        <v>614</v>
      </c>
      <c r="BO6860" s="191" t="s">
        <v>3762</v>
      </c>
      <c r="BU6860" s="191" t="s">
        <v>2115</v>
      </c>
      <c r="BV6860" s="191" t="s">
        <v>614</v>
      </c>
      <c r="BW6860" s="191" t="s">
        <v>3762</v>
      </c>
    </row>
    <row r="6861" spans="51:75" x14ac:dyDescent="0.3">
      <c r="AY6861" s="251" t="e">
        <f>VLOOKUP(C6861,#REF!, 2,FALSE)</f>
        <v>#REF!</v>
      </c>
      <c r="BM6861" s="191" t="s">
        <v>12068</v>
      </c>
      <c r="BN6861" s="191" t="s">
        <v>1014</v>
      </c>
      <c r="BO6861" s="191" t="s">
        <v>12069</v>
      </c>
      <c r="BU6861" s="191" t="s">
        <v>12068</v>
      </c>
      <c r="BV6861" s="191" t="s">
        <v>1014</v>
      </c>
      <c r="BW6861" s="191" t="s">
        <v>12069</v>
      </c>
    </row>
    <row r="6862" spans="51:75" x14ac:dyDescent="0.3">
      <c r="AY6862" s="251" t="e">
        <f>VLOOKUP(C6862,#REF!, 2,FALSE)</f>
        <v>#REF!</v>
      </c>
      <c r="BM6862" s="191" t="s">
        <v>12070</v>
      </c>
      <c r="BN6862" s="191" t="s">
        <v>618</v>
      </c>
      <c r="BO6862" s="191" t="s">
        <v>12071</v>
      </c>
      <c r="BU6862" s="191" t="s">
        <v>12070</v>
      </c>
      <c r="BV6862" s="191" t="s">
        <v>618</v>
      </c>
      <c r="BW6862" s="191" t="s">
        <v>12071</v>
      </c>
    </row>
    <row r="6863" spans="51:75" x14ac:dyDescent="0.3">
      <c r="AY6863" s="251" t="e">
        <f>VLOOKUP(C6863,#REF!, 2,FALSE)</f>
        <v>#REF!</v>
      </c>
      <c r="BM6863" s="191" t="s">
        <v>12072</v>
      </c>
      <c r="BN6863" s="191" t="s">
        <v>927</v>
      </c>
      <c r="BO6863" s="191" t="s">
        <v>2984</v>
      </c>
      <c r="BU6863" s="191" t="s">
        <v>12072</v>
      </c>
      <c r="BV6863" s="191" t="s">
        <v>927</v>
      </c>
      <c r="BW6863" s="191" t="s">
        <v>2984</v>
      </c>
    </row>
    <row r="6864" spans="51:75" x14ac:dyDescent="0.3">
      <c r="AY6864" s="251" t="e">
        <f>VLOOKUP(C6864,#REF!, 2,FALSE)</f>
        <v>#REF!</v>
      </c>
      <c r="BM6864" s="191" t="s">
        <v>12073</v>
      </c>
      <c r="BN6864" s="191" t="s">
        <v>637</v>
      </c>
      <c r="BO6864" s="191" t="s">
        <v>2984</v>
      </c>
      <c r="BU6864" s="191" t="s">
        <v>12073</v>
      </c>
      <c r="BV6864" s="191" t="s">
        <v>637</v>
      </c>
      <c r="BW6864" s="191" t="s">
        <v>2984</v>
      </c>
    </row>
    <row r="6865" spans="51:75" x14ac:dyDescent="0.3">
      <c r="AY6865" s="251" t="e">
        <f>VLOOKUP(C6865,#REF!, 2,FALSE)</f>
        <v>#REF!</v>
      </c>
      <c r="BM6865" s="191" t="s">
        <v>12074</v>
      </c>
      <c r="BN6865" s="191" t="s">
        <v>704</v>
      </c>
      <c r="BO6865" s="191" t="s">
        <v>6217</v>
      </c>
      <c r="BU6865" s="191" t="s">
        <v>12074</v>
      </c>
      <c r="BV6865" s="191" t="s">
        <v>704</v>
      </c>
      <c r="BW6865" s="191" t="s">
        <v>6217</v>
      </c>
    </row>
    <row r="6866" spans="51:75" x14ac:dyDescent="0.3">
      <c r="AY6866" s="251" t="e">
        <f>VLOOKUP(C6866,#REF!, 2,FALSE)</f>
        <v>#REF!</v>
      </c>
      <c r="BM6866" s="191" t="s">
        <v>12075</v>
      </c>
      <c r="BN6866" s="191" t="s">
        <v>927</v>
      </c>
      <c r="BO6866" s="191" t="s">
        <v>2984</v>
      </c>
      <c r="BU6866" s="191" t="s">
        <v>12075</v>
      </c>
      <c r="BV6866" s="191" t="s">
        <v>927</v>
      </c>
      <c r="BW6866" s="191" t="s">
        <v>2984</v>
      </c>
    </row>
    <row r="6867" spans="51:75" x14ac:dyDescent="0.3">
      <c r="AY6867" s="251" t="e">
        <f>VLOOKUP(C6867,#REF!, 2,FALSE)</f>
        <v>#REF!</v>
      </c>
      <c r="BM6867" s="191" t="s">
        <v>12076</v>
      </c>
      <c r="BN6867" s="191" t="s">
        <v>1140</v>
      </c>
      <c r="BO6867" s="191" t="s">
        <v>12077</v>
      </c>
      <c r="BU6867" s="191" t="s">
        <v>12076</v>
      </c>
      <c r="BV6867" s="191" t="s">
        <v>1140</v>
      </c>
      <c r="BW6867" s="191" t="s">
        <v>12077</v>
      </c>
    </row>
    <row r="6868" spans="51:75" x14ac:dyDescent="0.3">
      <c r="AY6868" s="251" t="e">
        <f>VLOOKUP(C6868,#REF!, 2,FALSE)</f>
        <v>#REF!</v>
      </c>
      <c r="BM6868" s="191" t="s">
        <v>12078</v>
      </c>
      <c r="BN6868" s="191" t="s">
        <v>1140</v>
      </c>
      <c r="BO6868" s="191" t="s">
        <v>2460</v>
      </c>
      <c r="BU6868" s="191" t="s">
        <v>12078</v>
      </c>
      <c r="BV6868" s="191" t="s">
        <v>1140</v>
      </c>
      <c r="BW6868" s="191" t="s">
        <v>2460</v>
      </c>
    </row>
    <row r="6869" spans="51:75" x14ac:dyDescent="0.3">
      <c r="AY6869" s="251" t="e">
        <f>VLOOKUP(C6869,#REF!, 2,FALSE)</f>
        <v>#REF!</v>
      </c>
      <c r="BM6869" s="191" t="s">
        <v>2116</v>
      </c>
      <c r="BN6869" s="191" t="s">
        <v>1140</v>
      </c>
      <c r="BO6869" s="191" t="s">
        <v>8924</v>
      </c>
      <c r="BU6869" s="191" t="s">
        <v>2116</v>
      </c>
      <c r="BV6869" s="191" t="s">
        <v>1140</v>
      </c>
      <c r="BW6869" s="191" t="s">
        <v>8924</v>
      </c>
    </row>
    <row r="6870" spans="51:75" x14ac:dyDescent="0.3">
      <c r="AY6870" s="251" t="e">
        <f>VLOOKUP(C6870,#REF!, 2,FALSE)</f>
        <v>#REF!</v>
      </c>
      <c r="BM6870" s="191" t="s">
        <v>12079</v>
      </c>
      <c r="BN6870" s="191" t="s">
        <v>3253</v>
      </c>
      <c r="BO6870" s="191" t="s">
        <v>1200</v>
      </c>
      <c r="BU6870" s="191" t="s">
        <v>12079</v>
      </c>
      <c r="BV6870" s="191" t="s">
        <v>3253</v>
      </c>
      <c r="BW6870" s="191" t="s">
        <v>1200</v>
      </c>
    </row>
    <row r="6871" spans="51:75" x14ac:dyDescent="0.3">
      <c r="AY6871" s="251" t="e">
        <f>VLOOKUP(C6871,#REF!, 2,FALSE)</f>
        <v>#REF!</v>
      </c>
      <c r="BM6871" s="191" t="s">
        <v>12080</v>
      </c>
      <c r="BN6871" s="191" t="s">
        <v>938</v>
      </c>
      <c r="BO6871" s="191" t="s">
        <v>1338</v>
      </c>
      <c r="BU6871" s="191" t="s">
        <v>12080</v>
      </c>
      <c r="BV6871" s="191" t="s">
        <v>938</v>
      </c>
      <c r="BW6871" s="191" t="s">
        <v>1338</v>
      </c>
    </row>
    <row r="6872" spans="51:75" x14ac:dyDescent="0.3">
      <c r="AY6872" s="251" t="e">
        <f>VLOOKUP(C6872,#REF!, 2,FALSE)</f>
        <v>#REF!</v>
      </c>
      <c r="BM6872" s="191" t="s">
        <v>12081</v>
      </c>
      <c r="BN6872" s="191" t="s">
        <v>947</v>
      </c>
      <c r="BO6872" s="191" t="s">
        <v>994</v>
      </c>
      <c r="BU6872" s="191" t="s">
        <v>12081</v>
      </c>
      <c r="BV6872" s="191" t="s">
        <v>947</v>
      </c>
      <c r="BW6872" s="191" t="s">
        <v>994</v>
      </c>
    </row>
    <row r="6873" spans="51:75" x14ac:dyDescent="0.3">
      <c r="AY6873" s="251" t="e">
        <f>VLOOKUP(C6873,#REF!, 2,FALSE)</f>
        <v>#REF!</v>
      </c>
      <c r="BM6873" s="191" t="s">
        <v>12082</v>
      </c>
      <c r="BN6873" s="191" t="s">
        <v>811</v>
      </c>
      <c r="BO6873" s="191" t="s">
        <v>1072</v>
      </c>
      <c r="BU6873" s="191" t="s">
        <v>12082</v>
      </c>
      <c r="BV6873" s="191" t="s">
        <v>811</v>
      </c>
      <c r="BW6873" s="191" t="s">
        <v>1072</v>
      </c>
    </row>
    <row r="6874" spans="51:75" x14ac:dyDescent="0.3">
      <c r="AY6874" s="251" t="e">
        <f>VLOOKUP(C6874,#REF!, 2,FALSE)</f>
        <v>#REF!</v>
      </c>
      <c r="BM6874" s="191" t="s">
        <v>12083</v>
      </c>
      <c r="BN6874" s="191" t="s">
        <v>947</v>
      </c>
      <c r="BO6874" s="191" t="s">
        <v>994</v>
      </c>
      <c r="BU6874" s="191" t="s">
        <v>12083</v>
      </c>
      <c r="BV6874" s="191" t="s">
        <v>947</v>
      </c>
      <c r="BW6874" s="191" t="s">
        <v>994</v>
      </c>
    </row>
    <row r="6875" spans="51:75" x14ac:dyDescent="0.3">
      <c r="AY6875" s="251" t="e">
        <f>VLOOKUP(C6875,#REF!, 2,FALSE)</f>
        <v>#REF!</v>
      </c>
      <c r="BM6875" s="191" t="s">
        <v>12084</v>
      </c>
      <c r="BN6875" s="191" t="s">
        <v>1497</v>
      </c>
      <c r="BO6875" s="191" t="s">
        <v>1338</v>
      </c>
      <c r="BU6875" s="191" t="s">
        <v>12084</v>
      </c>
      <c r="BV6875" s="191" t="s">
        <v>1497</v>
      </c>
      <c r="BW6875" s="191" t="s">
        <v>1338</v>
      </c>
    </row>
    <row r="6876" spans="51:75" x14ac:dyDescent="0.3">
      <c r="AY6876" s="251" t="e">
        <f>VLOOKUP(C6876,#REF!, 2,FALSE)</f>
        <v>#REF!</v>
      </c>
      <c r="BM6876" s="191" t="s">
        <v>12085</v>
      </c>
      <c r="BN6876" s="191" t="s">
        <v>927</v>
      </c>
      <c r="BO6876" s="191" t="s">
        <v>2984</v>
      </c>
      <c r="BU6876" s="191" t="s">
        <v>12085</v>
      </c>
      <c r="BV6876" s="191" t="s">
        <v>927</v>
      </c>
      <c r="BW6876" s="191" t="s">
        <v>2984</v>
      </c>
    </row>
    <row r="6877" spans="51:75" x14ac:dyDescent="0.3">
      <c r="AY6877" s="251" t="e">
        <f>VLOOKUP(C6877,#REF!, 2,FALSE)</f>
        <v>#REF!</v>
      </c>
      <c r="BM6877" s="191" t="s">
        <v>12086</v>
      </c>
      <c r="BN6877" s="191" t="s">
        <v>3253</v>
      </c>
      <c r="BO6877" s="191" t="s">
        <v>2984</v>
      </c>
      <c r="BU6877" s="191" t="s">
        <v>12086</v>
      </c>
      <c r="BV6877" s="191" t="s">
        <v>3253</v>
      </c>
      <c r="BW6877" s="191" t="s">
        <v>2984</v>
      </c>
    </row>
    <row r="6878" spans="51:75" x14ac:dyDescent="0.3">
      <c r="AY6878" s="251" t="e">
        <f>VLOOKUP(C6878,#REF!, 2,FALSE)</f>
        <v>#REF!</v>
      </c>
      <c r="BM6878" s="191" t="s">
        <v>12087</v>
      </c>
      <c r="BN6878" s="191" t="s">
        <v>638</v>
      </c>
      <c r="BO6878" s="191" t="s">
        <v>5231</v>
      </c>
      <c r="BU6878" s="191" t="s">
        <v>12087</v>
      </c>
      <c r="BV6878" s="191" t="s">
        <v>638</v>
      </c>
      <c r="BW6878" s="191" t="s">
        <v>5231</v>
      </c>
    </row>
    <row r="6879" spans="51:75" x14ac:dyDescent="0.3">
      <c r="AY6879" s="251" t="e">
        <f>VLOOKUP(C6879,#REF!, 2,FALSE)</f>
        <v>#REF!</v>
      </c>
      <c r="BM6879" s="191" t="s">
        <v>12088</v>
      </c>
      <c r="BN6879" s="191" t="s">
        <v>614</v>
      </c>
      <c r="BO6879" s="191" t="s">
        <v>8038</v>
      </c>
      <c r="BU6879" s="191" t="s">
        <v>12088</v>
      </c>
      <c r="BV6879" s="191" t="s">
        <v>614</v>
      </c>
      <c r="BW6879" s="191" t="s">
        <v>8038</v>
      </c>
    </row>
    <row r="6880" spans="51:75" x14ac:dyDescent="0.3">
      <c r="AY6880" s="251" t="e">
        <f>VLOOKUP(C6880,#REF!, 2,FALSE)</f>
        <v>#REF!</v>
      </c>
      <c r="BM6880" s="191" t="s">
        <v>12089</v>
      </c>
      <c r="BN6880" s="191" t="s">
        <v>637</v>
      </c>
      <c r="BO6880" s="191" t="s">
        <v>12091</v>
      </c>
      <c r="BU6880" s="191" t="s">
        <v>12089</v>
      </c>
      <c r="BV6880" s="191" t="s">
        <v>637</v>
      </c>
      <c r="BW6880" s="191" t="s">
        <v>12091</v>
      </c>
    </row>
    <row r="6881" spans="51:75" x14ac:dyDescent="0.3">
      <c r="AY6881" s="251" t="e">
        <f>VLOOKUP(C6881,#REF!, 2,FALSE)</f>
        <v>#REF!</v>
      </c>
      <c r="BM6881" s="191" t="s">
        <v>2117</v>
      </c>
      <c r="BN6881" s="191" t="s">
        <v>667</v>
      </c>
      <c r="BO6881" s="191" t="s">
        <v>2508</v>
      </c>
      <c r="BU6881" s="191" t="s">
        <v>2117</v>
      </c>
      <c r="BV6881" s="191" t="s">
        <v>667</v>
      </c>
      <c r="BW6881" s="191" t="s">
        <v>2508</v>
      </c>
    </row>
    <row r="6882" spans="51:75" x14ac:dyDescent="0.3">
      <c r="AY6882" s="251" t="e">
        <f>VLOOKUP(C6882,#REF!, 2,FALSE)</f>
        <v>#REF!</v>
      </c>
      <c r="BM6882" s="191" t="s">
        <v>12093</v>
      </c>
      <c r="BN6882" s="191" t="s">
        <v>947</v>
      </c>
      <c r="BO6882" s="191" t="s">
        <v>10312</v>
      </c>
      <c r="BU6882" s="191" t="s">
        <v>12093</v>
      </c>
      <c r="BV6882" s="191" t="s">
        <v>947</v>
      </c>
      <c r="BW6882" s="191" t="s">
        <v>10312</v>
      </c>
    </row>
    <row r="6883" spans="51:75" x14ac:dyDescent="0.3">
      <c r="AY6883" s="251" t="e">
        <f>VLOOKUP(C6883,#REF!, 2,FALSE)</f>
        <v>#REF!</v>
      </c>
      <c r="BM6883" s="191" t="s">
        <v>444</v>
      </c>
      <c r="BN6883" s="191" t="s">
        <v>697</v>
      </c>
      <c r="BO6883" s="191" t="s">
        <v>4067</v>
      </c>
      <c r="BU6883" s="191" t="s">
        <v>444</v>
      </c>
      <c r="BV6883" s="191" t="s">
        <v>697</v>
      </c>
      <c r="BW6883" s="191" t="s">
        <v>4067</v>
      </c>
    </row>
    <row r="6884" spans="51:75" x14ac:dyDescent="0.3">
      <c r="AY6884" s="251" t="e">
        <f>VLOOKUP(C6884,#REF!, 2,FALSE)</f>
        <v>#REF!</v>
      </c>
      <c r="BM6884" s="191" t="s">
        <v>12094</v>
      </c>
      <c r="BN6884" s="191" t="s">
        <v>659</v>
      </c>
      <c r="BO6884" s="191" t="s">
        <v>2984</v>
      </c>
      <c r="BU6884" s="191" t="s">
        <v>12094</v>
      </c>
      <c r="BV6884" s="191" t="s">
        <v>659</v>
      </c>
      <c r="BW6884" s="191" t="s">
        <v>2984</v>
      </c>
    </row>
    <row r="6885" spans="51:75" x14ac:dyDescent="0.3">
      <c r="AY6885" s="251" t="e">
        <f>VLOOKUP(C6885,#REF!, 2,FALSE)</f>
        <v>#REF!</v>
      </c>
      <c r="BM6885" s="191" t="s">
        <v>12095</v>
      </c>
      <c r="BN6885" s="191" t="s">
        <v>779</v>
      </c>
      <c r="BO6885" s="191" t="s">
        <v>2448</v>
      </c>
      <c r="BU6885" s="191" t="s">
        <v>12095</v>
      </c>
      <c r="BV6885" s="191" t="s">
        <v>779</v>
      </c>
      <c r="BW6885" s="191" t="s">
        <v>2448</v>
      </c>
    </row>
    <row r="6886" spans="51:75" x14ac:dyDescent="0.3">
      <c r="AY6886" s="251" t="e">
        <f>VLOOKUP(C6886,#REF!, 2,FALSE)</f>
        <v>#REF!</v>
      </c>
      <c r="BM6886" s="191" t="s">
        <v>414</v>
      </c>
      <c r="BN6886" s="191" t="s">
        <v>772</v>
      </c>
      <c r="BO6886" s="191" t="s">
        <v>5423</v>
      </c>
      <c r="BU6886" s="191" t="s">
        <v>414</v>
      </c>
      <c r="BV6886" s="191" t="s">
        <v>772</v>
      </c>
      <c r="BW6886" s="191" t="s">
        <v>5423</v>
      </c>
    </row>
    <row r="6887" spans="51:75" x14ac:dyDescent="0.3">
      <c r="AY6887" s="251" t="e">
        <f>VLOOKUP(C6887,#REF!, 2,FALSE)</f>
        <v>#REF!</v>
      </c>
      <c r="BM6887" s="191" t="s">
        <v>12096</v>
      </c>
      <c r="BN6887" s="191" t="s">
        <v>617</v>
      </c>
      <c r="BO6887" s="191" t="s">
        <v>8788</v>
      </c>
      <c r="BU6887" s="191" t="s">
        <v>12096</v>
      </c>
      <c r="BV6887" s="191" t="s">
        <v>617</v>
      </c>
      <c r="BW6887" s="191" t="s">
        <v>8788</v>
      </c>
    </row>
    <row r="6888" spans="51:75" x14ac:dyDescent="0.3">
      <c r="AY6888" s="251" t="e">
        <f>VLOOKUP(C6888,#REF!, 2,FALSE)</f>
        <v>#REF!</v>
      </c>
      <c r="BM6888" s="191" t="s">
        <v>12097</v>
      </c>
      <c r="BN6888" s="191" t="s">
        <v>617</v>
      </c>
      <c r="BO6888" s="191" t="s">
        <v>12098</v>
      </c>
      <c r="BU6888" s="191" t="s">
        <v>12097</v>
      </c>
      <c r="BV6888" s="191" t="s">
        <v>617</v>
      </c>
      <c r="BW6888" s="191" t="s">
        <v>12098</v>
      </c>
    </row>
    <row r="6889" spans="51:75" x14ac:dyDescent="0.3">
      <c r="AY6889" s="251" t="e">
        <f>VLOOKUP(C6889,#REF!, 2,FALSE)</f>
        <v>#REF!</v>
      </c>
      <c r="BM6889" s="191" t="s">
        <v>12099</v>
      </c>
      <c r="BN6889" s="191" t="s">
        <v>943</v>
      </c>
      <c r="BO6889" s="191" t="s">
        <v>2984</v>
      </c>
      <c r="BU6889" s="191" t="s">
        <v>12099</v>
      </c>
      <c r="BV6889" s="191" t="s">
        <v>943</v>
      </c>
      <c r="BW6889" s="191" t="s">
        <v>2984</v>
      </c>
    </row>
    <row r="6890" spans="51:75" x14ac:dyDescent="0.3">
      <c r="AY6890" s="251" t="e">
        <f>VLOOKUP(C6890,#REF!, 2,FALSE)</f>
        <v>#REF!</v>
      </c>
      <c r="BM6890" s="191" t="s">
        <v>12100</v>
      </c>
      <c r="BN6890" s="191" t="s">
        <v>663</v>
      </c>
      <c r="BO6890" s="191" t="s">
        <v>5747</v>
      </c>
      <c r="BU6890" s="191" t="s">
        <v>12100</v>
      </c>
      <c r="BV6890" s="191" t="s">
        <v>663</v>
      </c>
      <c r="BW6890" s="191" t="s">
        <v>5747</v>
      </c>
    </row>
    <row r="6891" spans="51:75" x14ac:dyDescent="0.3">
      <c r="AY6891" s="251" t="e">
        <f>VLOOKUP(C6891,#REF!, 2,FALSE)</f>
        <v>#REF!</v>
      </c>
      <c r="BM6891" s="191" t="s">
        <v>12101</v>
      </c>
      <c r="BN6891" s="191" t="s">
        <v>798</v>
      </c>
      <c r="BO6891" s="191" t="s">
        <v>4269</v>
      </c>
      <c r="BU6891" s="191" t="s">
        <v>12101</v>
      </c>
      <c r="BV6891" s="191" t="s">
        <v>798</v>
      </c>
      <c r="BW6891" s="191" t="s">
        <v>4269</v>
      </c>
    </row>
    <row r="6892" spans="51:75" x14ac:dyDescent="0.3">
      <c r="AY6892" s="251" t="e">
        <f>VLOOKUP(C6892,#REF!, 2,FALSE)</f>
        <v>#REF!</v>
      </c>
      <c r="BM6892" s="191" t="s">
        <v>12102</v>
      </c>
      <c r="BN6892" s="191" t="s">
        <v>663</v>
      </c>
      <c r="BO6892" s="191" t="s">
        <v>1407</v>
      </c>
      <c r="BU6892" s="191" t="s">
        <v>12102</v>
      </c>
      <c r="BV6892" s="191" t="s">
        <v>663</v>
      </c>
      <c r="BW6892" s="191" t="s">
        <v>1407</v>
      </c>
    </row>
    <row r="6893" spans="51:75" x14ac:dyDescent="0.3">
      <c r="AY6893" s="251" t="e">
        <f>VLOOKUP(C6893,#REF!, 2,FALSE)</f>
        <v>#REF!</v>
      </c>
      <c r="BM6893" s="191" t="s">
        <v>12103</v>
      </c>
      <c r="BN6893" s="191" t="s">
        <v>614</v>
      </c>
      <c r="BO6893" s="191" t="s">
        <v>7972</v>
      </c>
      <c r="BU6893" s="191" t="s">
        <v>12103</v>
      </c>
      <c r="BV6893" s="191" t="s">
        <v>614</v>
      </c>
      <c r="BW6893" s="191" t="s">
        <v>7972</v>
      </c>
    </row>
    <row r="6894" spans="51:75" x14ac:dyDescent="0.3">
      <c r="AY6894" s="251" t="e">
        <f>VLOOKUP(C6894,#REF!, 2,FALSE)</f>
        <v>#REF!</v>
      </c>
      <c r="BM6894" s="191" t="s">
        <v>12104</v>
      </c>
      <c r="BN6894" s="191" t="s">
        <v>779</v>
      </c>
      <c r="BO6894" s="191" t="s">
        <v>2984</v>
      </c>
      <c r="BU6894" s="191" t="s">
        <v>12104</v>
      </c>
      <c r="BV6894" s="191" t="s">
        <v>779</v>
      </c>
      <c r="BW6894" s="191" t="s">
        <v>2984</v>
      </c>
    </row>
    <row r="6895" spans="51:75" x14ac:dyDescent="0.3">
      <c r="AY6895" s="251" t="e">
        <f>VLOOKUP(C6895,#REF!, 2,FALSE)</f>
        <v>#REF!</v>
      </c>
      <c r="BM6895" s="191" t="s">
        <v>12105</v>
      </c>
      <c r="BN6895" s="191" t="s">
        <v>16989</v>
      </c>
      <c r="BO6895" s="191" t="s">
        <v>1907</v>
      </c>
      <c r="BU6895" s="191" t="s">
        <v>12105</v>
      </c>
      <c r="BV6895" s="191" t="s">
        <v>16989</v>
      </c>
      <c r="BW6895" s="191" t="s">
        <v>1907</v>
      </c>
    </row>
    <row r="6896" spans="51:75" x14ac:dyDescent="0.3">
      <c r="AY6896" s="251" t="e">
        <f>VLOOKUP(C6896,#REF!, 2,FALSE)</f>
        <v>#REF!</v>
      </c>
      <c r="BM6896" s="191" t="s">
        <v>445</v>
      </c>
      <c r="BN6896" s="191" t="s">
        <v>811</v>
      </c>
      <c r="BO6896" s="191" t="s">
        <v>12106</v>
      </c>
      <c r="BU6896" s="191" t="s">
        <v>445</v>
      </c>
      <c r="BV6896" s="191" t="s">
        <v>811</v>
      </c>
      <c r="BW6896" s="191" t="s">
        <v>12106</v>
      </c>
    </row>
    <row r="6897" spans="51:75" x14ac:dyDescent="0.3">
      <c r="AY6897" s="251" t="e">
        <f>VLOOKUP(C6897,#REF!, 2,FALSE)</f>
        <v>#REF!</v>
      </c>
      <c r="BM6897" s="191" t="s">
        <v>12107</v>
      </c>
      <c r="BN6897" s="191" t="s">
        <v>16989</v>
      </c>
      <c r="BO6897" s="191" t="s">
        <v>661</v>
      </c>
      <c r="BU6897" s="191" t="s">
        <v>12107</v>
      </c>
      <c r="BV6897" s="191" t="s">
        <v>16989</v>
      </c>
      <c r="BW6897" s="191" t="s">
        <v>661</v>
      </c>
    </row>
    <row r="6898" spans="51:75" x14ac:dyDescent="0.3">
      <c r="AY6898" s="251" t="e">
        <f>VLOOKUP(C6898,#REF!, 2,FALSE)</f>
        <v>#REF!</v>
      </c>
      <c r="BM6898" s="191" t="s">
        <v>12108</v>
      </c>
      <c r="BN6898" s="191" t="s">
        <v>784</v>
      </c>
      <c r="BO6898" s="191" t="s">
        <v>2984</v>
      </c>
      <c r="BU6898" s="191" t="s">
        <v>12108</v>
      </c>
      <c r="BV6898" s="191" t="s">
        <v>784</v>
      </c>
      <c r="BW6898" s="191" t="s">
        <v>2984</v>
      </c>
    </row>
    <row r="6899" spans="51:75" x14ac:dyDescent="0.3">
      <c r="AY6899" s="251" t="e">
        <f>VLOOKUP(C6899,#REF!, 2,FALSE)</f>
        <v>#REF!</v>
      </c>
      <c r="BM6899" s="191" t="s">
        <v>12109</v>
      </c>
      <c r="BN6899" s="191" t="s">
        <v>927</v>
      </c>
      <c r="BO6899" s="191" t="s">
        <v>2984</v>
      </c>
      <c r="BU6899" s="191" t="s">
        <v>12109</v>
      </c>
      <c r="BV6899" s="191" t="s">
        <v>927</v>
      </c>
      <c r="BW6899" s="191" t="s">
        <v>2984</v>
      </c>
    </row>
    <row r="6900" spans="51:75" x14ac:dyDescent="0.3">
      <c r="AY6900" s="251" t="e">
        <f>VLOOKUP(C6900,#REF!, 2,FALSE)</f>
        <v>#REF!</v>
      </c>
      <c r="BM6900" s="191" t="s">
        <v>12110</v>
      </c>
      <c r="BN6900" s="191" t="s">
        <v>3084</v>
      </c>
      <c r="BO6900" s="191" t="s">
        <v>2984</v>
      </c>
      <c r="BU6900" s="191" t="s">
        <v>12110</v>
      </c>
      <c r="BV6900" s="191" t="s">
        <v>3084</v>
      </c>
      <c r="BW6900" s="191" t="s">
        <v>2984</v>
      </c>
    </row>
    <row r="6901" spans="51:75" x14ac:dyDescent="0.3">
      <c r="AY6901" s="251" t="e">
        <f>VLOOKUP(C6901,#REF!, 2,FALSE)</f>
        <v>#REF!</v>
      </c>
      <c r="BM6901" s="191" t="s">
        <v>415</v>
      </c>
      <c r="BN6901" s="191" t="s">
        <v>2980</v>
      </c>
      <c r="BO6901" s="191" t="s">
        <v>11931</v>
      </c>
      <c r="BU6901" s="191" t="s">
        <v>415</v>
      </c>
      <c r="BV6901" s="191" t="s">
        <v>2980</v>
      </c>
      <c r="BW6901" s="191" t="s">
        <v>11931</v>
      </c>
    </row>
    <row r="6902" spans="51:75" x14ac:dyDescent="0.3">
      <c r="AY6902" s="251" t="e">
        <f>VLOOKUP(C6902,#REF!, 2,FALSE)</f>
        <v>#REF!</v>
      </c>
      <c r="BM6902" s="191" t="s">
        <v>12112</v>
      </c>
      <c r="BN6902" s="191" t="s">
        <v>658</v>
      </c>
      <c r="BO6902" s="191" t="s">
        <v>1207</v>
      </c>
      <c r="BU6902" s="191" t="s">
        <v>12112</v>
      </c>
      <c r="BV6902" s="191" t="s">
        <v>658</v>
      </c>
      <c r="BW6902" s="191" t="s">
        <v>1207</v>
      </c>
    </row>
    <row r="6903" spans="51:75" x14ac:dyDescent="0.3">
      <c r="AY6903" s="251" t="e">
        <f>VLOOKUP(C6903,#REF!, 2,FALSE)</f>
        <v>#REF!</v>
      </c>
      <c r="BM6903" s="191" t="s">
        <v>12113</v>
      </c>
      <c r="BN6903" s="191" t="s">
        <v>1273</v>
      </c>
      <c r="BO6903" s="191" t="s">
        <v>2984</v>
      </c>
      <c r="BU6903" s="191" t="s">
        <v>12113</v>
      </c>
      <c r="BV6903" s="191" t="s">
        <v>1273</v>
      </c>
      <c r="BW6903" s="191" t="s">
        <v>2984</v>
      </c>
    </row>
    <row r="6904" spans="51:75" x14ac:dyDescent="0.3">
      <c r="AY6904" s="251" t="e">
        <f>VLOOKUP(C6904,#REF!, 2,FALSE)</f>
        <v>#REF!</v>
      </c>
      <c r="BM6904" s="191" t="s">
        <v>12114</v>
      </c>
      <c r="BN6904" s="191" t="s">
        <v>913</v>
      </c>
      <c r="BO6904" s="191" t="s">
        <v>1597</v>
      </c>
      <c r="BU6904" s="191" t="s">
        <v>12114</v>
      </c>
      <c r="BV6904" s="191" t="s">
        <v>913</v>
      </c>
      <c r="BW6904" s="191" t="s">
        <v>1597</v>
      </c>
    </row>
    <row r="6905" spans="51:75" x14ac:dyDescent="0.3">
      <c r="AY6905" s="251" t="e">
        <f>VLOOKUP(C6905,#REF!, 2,FALSE)</f>
        <v>#REF!</v>
      </c>
      <c r="BM6905" s="191" t="s">
        <v>416</v>
      </c>
      <c r="BN6905" s="191" t="s">
        <v>943</v>
      </c>
      <c r="BO6905" s="191" t="s">
        <v>2984</v>
      </c>
      <c r="BU6905" s="191" t="s">
        <v>416</v>
      </c>
      <c r="BV6905" s="191" t="s">
        <v>943</v>
      </c>
      <c r="BW6905" s="191" t="s">
        <v>2984</v>
      </c>
    </row>
    <row r="6906" spans="51:75" x14ac:dyDescent="0.3">
      <c r="AY6906" s="251" t="e">
        <f>VLOOKUP(C6906,#REF!, 2,FALSE)</f>
        <v>#REF!</v>
      </c>
      <c r="BM6906" s="191" t="s">
        <v>12115</v>
      </c>
      <c r="BN6906" s="191" t="s">
        <v>732</v>
      </c>
      <c r="BO6906" s="191" t="s">
        <v>718</v>
      </c>
      <c r="BU6906" s="191" t="s">
        <v>12115</v>
      </c>
      <c r="BV6906" s="191" t="s">
        <v>732</v>
      </c>
      <c r="BW6906" s="191" t="s">
        <v>718</v>
      </c>
    </row>
    <row r="6907" spans="51:75" x14ac:dyDescent="0.3">
      <c r="AY6907" s="251" t="e">
        <f>VLOOKUP(C6907,#REF!, 2,FALSE)</f>
        <v>#REF!</v>
      </c>
      <c r="BM6907" s="191" t="s">
        <v>12116</v>
      </c>
      <c r="BN6907" s="191" t="s">
        <v>697</v>
      </c>
      <c r="BO6907" s="191" t="s">
        <v>2984</v>
      </c>
      <c r="BU6907" s="191" t="s">
        <v>12116</v>
      </c>
      <c r="BV6907" s="191" t="s">
        <v>697</v>
      </c>
      <c r="BW6907" s="191" t="s">
        <v>2984</v>
      </c>
    </row>
    <row r="6908" spans="51:75" x14ac:dyDescent="0.3">
      <c r="AY6908" s="251" t="e">
        <f>VLOOKUP(C6908,#REF!, 2,FALSE)</f>
        <v>#REF!</v>
      </c>
      <c r="BM6908" s="191" t="s">
        <v>12117</v>
      </c>
      <c r="BN6908" s="191" t="s">
        <v>662</v>
      </c>
      <c r="BO6908" s="191" t="s">
        <v>6204</v>
      </c>
      <c r="BU6908" s="191" t="s">
        <v>12117</v>
      </c>
      <c r="BV6908" s="191" t="s">
        <v>662</v>
      </c>
      <c r="BW6908" s="191" t="s">
        <v>6204</v>
      </c>
    </row>
    <row r="6909" spans="51:75" x14ac:dyDescent="0.3">
      <c r="AY6909" s="251" t="e">
        <f>VLOOKUP(C6909,#REF!, 2,FALSE)</f>
        <v>#REF!</v>
      </c>
      <c r="BM6909" s="191" t="s">
        <v>12118</v>
      </c>
      <c r="BN6909" s="191" t="s">
        <v>662</v>
      </c>
      <c r="BO6909" s="191" t="s">
        <v>12119</v>
      </c>
      <c r="BU6909" s="191" t="s">
        <v>12118</v>
      </c>
      <c r="BV6909" s="191" t="s">
        <v>662</v>
      </c>
      <c r="BW6909" s="191" t="s">
        <v>12119</v>
      </c>
    </row>
    <row r="6910" spans="51:75" x14ac:dyDescent="0.3">
      <c r="AY6910" s="251" t="e">
        <f>VLOOKUP(C6910,#REF!, 2,FALSE)</f>
        <v>#REF!</v>
      </c>
      <c r="BM6910" s="191" t="s">
        <v>12120</v>
      </c>
      <c r="BN6910" s="191" t="s">
        <v>617</v>
      </c>
      <c r="BO6910" s="191" t="s">
        <v>2984</v>
      </c>
      <c r="BU6910" s="191" t="s">
        <v>12120</v>
      </c>
      <c r="BV6910" s="191" t="s">
        <v>617</v>
      </c>
      <c r="BW6910" s="191" t="s">
        <v>2984</v>
      </c>
    </row>
    <row r="6911" spans="51:75" x14ac:dyDescent="0.3">
      <c r="AY6911" s="251" t="e">
        <f>VLOOKUP(C6911,#REF!, 2,FALSE)</f>
        <v>#REF!</v>
      </c>
      <c r="BM6911" s="191" t="s">
        <v>12121</v>
      </c>
      <c r="BN6911" s="191" t="s">
        <v>3046</v>
      </c>
      <c r="BO6911" s="191" t="s">
        <v>12122</v>
      </c>
      <c r="BU6911" s="191" t="s">
        <v>12121</v>
      </c>
      <c r="BV6911" s="191" t="s">
        <v>3046</v>
      </c>
      <c r="BW6911" s="191" t="s">
        <v>12122</v>
      </c>
    </row>
    <row r="6912" spans="51:75" x14ac:dyDescent="0.3">
      <c r="AY6912" s="251" t="e">
        <f>VLOOKUP(C6912,#REF!, 2,FALSE)</f>
        <v>#REF!</v>
      </c>
      <c r="BM6912" s="191" t="s">
        <v>12123</v>
      </c>
      <c r="BN6912" s="191" t="s">
        <v>618</v>
      </c>
      <c r="BO6912" s="191" t="s">
        <v>2984</v>
      </c>
      <c r="BU6912" s="191" t="s">
        <v>12123</v>
      </c>
      <c r="BV6912" s="191" t="s">
        <v>618</v>
      </c>
      <c r="BW6912" s="191" t="s">
        <v>2984</v>
      </c>
    </row>
    <row r="6913" spans="51:75" x14ac:dyDescent="0.3">
      <c r="AY6913" s="251" t="e">
        <f>VLOOKUP(C6913,#REF!, 2,FALSE)</f>
        <v>#REF!</v>
      </c>
      <c r="BM6913" s="191" t="s">
        <v>12124</v>
      </c>
      <c r="BN6913" s="191" t="s">
        <v>3006</v>
      </c>
      <c r="BO6913" s="191" t="s">
        <v>8117</v>
      </c>
      <c r="BU6913" s="191" t="s">
        <v>12124</v>
      </c>
      <c r="BV6913" s="191" t="s">
        <v>3006</v>
      </c>
      <c r="BW6913" s="191" t="s">
        <v>8117</v>
      </c>
    </row>
    <row r="6914" spans="51:75" x14ac:dyDescent="0.3">
      <c r="AY6914" s="251" t="e">
        <f>VLOOKUP(C6914,#REF!, 2,FALSE)</f>
        <v>#REF!</v>
      </c>
      <c r="BM6914" s="191" t="s">
        <v>12125</v>
      </c>
      <c r="BN6914" s="191" t="s">
        <v>3003</v>
      </c>
      <c r="BO6914" s="191" t="s">
        <v>11279</v>
      </c>
      <c r="BU6914" s="191" t="s">
        <v>12125</v>
      </c>
      <c r="BV6914" s="191" t="s">
        <v>3003</v>
      </c>
      <c r="BW6914" s="191" t="s">
        <v>11279</v>
      </c>
    </row>
    <row r="6915" spans="51:75" x14ac:dyDescent="0.3">
      <c r="AY6915" s="251" t="e">
        <f>VLOOKUP(C6915,#REF!, 2,FALSE)</f>
        <v>#REF!</v>
      </c>
      <c r="BM6915" s="191" t="s">
        <v>12126</v>
      </c>
      <c r="BN6915" s="191" t="s">
        <v>3253</v>
      </c>
      <c r="BO6915" s="191" t="s">
        <v>12127</v>
      </c>
      <c r="BU6915" s="191" t="s">
        <v>12126</v>
      </c>
      <c r="BV6915" s="191" t="s">
        <v>3253</v>
      </c>
      <c r="BW6915" s="191" t="s">
        <v>12127</v>
      </c>
    </row>
    <row r="6916" spans="51:75" x14ac:dyDescent="0.3">
      <c r="AY6916" s="251" t="e">
        <f>VLOOKUP(C6916,#REF!, 2,FALSE)</f>
        <v>#REF!</v>
      </c>
      <c r="BM6916" s="191" t="s">
        <v>12128</v>
      </c>
      <c r="BN6916" s="191" t="s">
        <v>863</v>
      </c>
      <c r="BO6916" s="191" t="s">
        <v>11587</v>
      </c>
      <c r="BU6916" s="191" t="s">
        <v>12128</v>
      </c>
      <c r="BV6916" s="191" t="s">
        <v>863</v>
      </c>
      <c r="BW6916" s="191" t="s">
        <v>11587</v>
      </c>
    </row>
    <row r="6917" spans="51:75" x14ac:dyDescent="0.3">
      <c r="AY6917" s="251" t="e">
        <f>VLOOKUP(C6917,#REF!, 2,FALSE)</f>
        <v>#REF!</v>
      </c>
      <c r="BM6917" s="191" t="s">
        <v>12129</v>
      </c>
      <c r="BN6917" s="191" t="s">
        <v>924</v>
      </c>
      <c r="BO6917" s="191" t="s">
        <v>2984</v>
      </c>
      <c r="BU6917" s="191" t="s">
        <v>12129</v>
      </c>
      <c r="BV6917" s="191" t="s">
        <v>924</v>
      </c>
      <c r="BW6917" s="191" t="s">
        <v>2984</v>
      </c>
    </row>
    <row r="6918" spans="51:75" x14ac:dyDescent="0.3">
      <c r="AY6918" s="251" t="e">
        <f>VLOOKUP(C6918,#REF!, 2,FALSE)</f>
        <v>#REF!</v>
      </c>
      <c r="BM6918" s="191" t="s">
        <v>417</v>
      </c>
      <c r="BN6918" s="191" t="s">
        <v>2980</v>
      </c>
      <c r="BO6918" s="191" t="s">
        <v>12130</v>
      </c>
      <c r="BU6918" s="191" t="s">
        <v>417</v>
      </c>
      <c r="BV6918" s="191" t="s">
        <v>2980</v>
      </c>
      <c r="BW6918" s="191" t="s">
        <v>12130</v>
      </c>
    </row>
    <row r="6919" spans="51:75" x14ac:dyDescent="0.3">
      <c r="AY6919" s="251" t="e">
        <f>VLOOKUP(C6919,#REF!, 2,FALSE)</f>
        <v>#REF!</v>
      </c>
      <c r="BM6919" s="191" t="s">
        <v>12131</v>
      </c>
      <c r="BN6919" s="191" t="s">
        <v>3006</v>
      </c>
      <c r="BO6919" s="191" t="s">
        <v>2929</v>
      </c>
      <c r="BU6919" s="191" t="s">
        <v>12131</v>
      </c>
      <c r="BV6919" s="191" t="s">
        <v>3006</v>
      </c>
      <c r="BW6919" s="191" t="s">
        <v>2929</v>
      </c>
    </row>
    <row r="6920" spans="51:75" x14ac:dyDescent="0.3">
      <c r="AY6920" s="251" t="e">
        <f>VLOOKUP(C6920,#REF!, 2,FALSE)</f>
        <v>#REF!</v>
      </c>
      <c r="BM6920" s="191" t="s">
        <v>12132</v>
      </c>
      <c r="BN6920" s="191" t="s">
        <v>2980</v>
      </c>
      <c r="BO6920" s="191" t="s">
        <v>12017</v>
      </c>
      <c r="BU6920" s="191" t="s">
        <v>12132</v>
      </c>
      <c r="BV6920" s="191" t="s">
        <v>2980</v>
      </c>
      <c r="BW6920" s="191" t="s">
        <v>12017</v>
      </c>
    </row>
    <row r="6921" spans="51:75" x14ac:dyDescent="0.3">
      <c r="AY6921" s="251" t="e">
        <f>VLOOKUP(C6921,#REF!, 2,FALSE)</f>
        <v>#REF!</v>
      </c>
      <c r="BM6921" s="191" t="s">
        <v>12133</v>
      </c>
      <c r="BN6921" s="191" t="s">
        <v>1343</v>
      </c>
      <c r="BO6921" s="191" t="s">
        <v>5778</v>
      </c>
      <c r="BU6921" s="191" t="s">
        <v>12133</v>
      </c>
      <c r="BV6921" s="191" t="s">
        <v>1343</v>
      </c>
      <c r="BW6921" s="191" t="s">
        <v>5778</v>
      </c>
    </row>
    <row r="6922" spans="51:75" x14ac:dyDescent="0.3">
      <c r="AY6922" s="251" t="e">
        <f>VLOOKUP(C6922,#REF!, 2,FALSE)</f>
        <v>#REF!</v>
      </c>
      <c r="BM6922" s="191" t="s">
        <v>12134</v>
      </c>
      <c r="BN6922" s="191" t="s">
        <v>1140</v>
      </c>
      <c r="BO6922" s="191" t="s">
        <v>6115</v>
      </c>
      <c r="BU6922" s="191" t="s">
        <v>12134</v>
      </c>
      <c r="BV6922" s="191" t="s">
        <v>1140</v>
      </c>
      <c r="BW6922" s="191" t="s">
        <v>6115</v>
      </c>
    </row>
    <row r="6923" spans="51:75" x14ac:dyDescent="0.3">
      <c r="AY6923" s="251" t="e">
        <f>VLOOKUP(C6923,#REF!, 2,FALSE)</f>
        <v>#REF!</v>
      </c>
      <c r="BM6923" s="191" t="s">
        <v>12135</v>
      </c>
      <c r="BN6923" s="191" t="s">
        <v>2980</v>
      </c>
      <c r="BO6923" s="191" t="s">
        <v>3013</v>
      </c>
      <c r="BU6923" s="191" t="s">
        <v>12135</v>
      </c>
      <c r="BV6923" s="191" t="s">
        <v>2980</v>
      </c>
      <c r="BW6923" s="191" t="s">
        <v>3013</v>
      </c>
    </row>
    <row r="6924" spans="51:75" x14ac:dyDescent="0.3">
      <c r="AY6924" s="251" t="e">
        <f>VLOOKUP(C6924,#REF!, 2,FALSE)</f>
        <v>#REF!</v>
      </c>
      <c r="BM6924" s="191" t="s">
        <v>12136</v>
      </c>
      <c r="BN6924" s="191" t="s">
        <v>863</v>
      </c>
      <c r="BO6924" s="191" t="s">
        <v>12137</v>
      </c>
      <c r="BU6924" s="191" t="s">
        <v>12136</v>
      </c>
      <c r="BV6924" s="191" t="s">
        <v>863</v>
      </c>
      <c r="BW6924" s="191" t="s">
        <v>12137</v>
      </c>
    </row>
    <row r="6925" spans="51:75" x14ac:dyDescent="0.3">
      <c r="AY6925" s="251" t="e">
        <f>VLOOKUP(C6925,#REF!, 2,FALSE)</f>
        <v>#REF!</v>
      </c>
      <c r="BM6925" s="191" t="s">
        <v>12138</v>
      </c>
      <c r="BN6925" s="191" t="s">
        <v>995</v>
      </c>
      <c r="BO6925" s="191" t="s">
        <v>2984</v>
      </c>
      <c r="BU6925" s="191" t="s">
        <v>12138</v>
      </c>
      <c r="BV6925" s="191" t="s">
        <v>995</v>
      </c>
      <c r="BW6925" s="191" t="s">
        <v>2984</v>
      </c>
    </row>
    <row r="6926" spans="51:75" x14ac:dyDescent="0.3">
      <c r="AY6926" s="251" t="e">
        <f>VLOOKUP(C6926,#REF!, 2,FALSE)</f>
        <v>#REF!</v>
      </c>
      <c r="BM6926" s="191" t="s">
        <v>12139</v>
      </c>
      <c r="BN6926" s="191" t="s">
        <v>706</v>
      </c>
      <c r="BO6926" s="191" t="s">
        <v>3642</v>
      </c>
      <c r="BU6926" s="191" t="s">
        <v>12139</v>
      </c>
      <c r="BV6926" s="191" t="s">
        <v>706</v>
      </c>
      <c r="BW6926" s="191" t="s">
        <v>3642</v>
      </c>
    </row>
    <row r="6927" spans="51:75" x14ac:dyDescent="0.3">
      <c r="AY6927" s="251" t="e">
        <f>VLOOKUP(C6927,#REF!, 2,FALSE)</f>
        <v>#REF!</v>
      </c>
      <c r="BM6927" s="191" t="s">
        <v>12140</v>
      </c>
      <c r="BN6927" s="191" t="s">
        <v>3088</v>
      </c>
      <c r="BO6927" s="191" t="s">
        <v>7996</v>
      </c>
      <c r="BU6927" s="191" t="s">
        <v>12140</v>
      </c>
      <c r="BV6927" s="191" t="s">
        <v>3088</v>
      </c>
      <c r="BW6927" s="191" t="s">
        <v>7996</v>
      </c>
    </row>
    <row r="6928" spans="51:75" x14ac:dyDescent="0.3">
      <c r="AY6928" s="251" t="e">
        <f>VLOOKUP(C6928,#REF!, 2,FALSE)</f>
        <v>#REF!</v>
      </c>
      <c r="BM6928" s="191" t="s">
        <v>12141</v>
      </c>
      <c r="BN6928" s="191" t="s">
        <v>995</v>
      </c>
      <c r="BO6928" s="191" t="s">
        <v>5909</v>
      </c>
      <c r="BU6928" s="191" t="s">
        <v>12141</v>
      </c>
      <c r="BV6928" s="191" t="s">
        <v>995</v>
      </c>
      <c r="BW6928" s="191" t="s">
        <v>5909</v>
      </c>
    </row>
    <row r="6929" spans="51:75" x14ac:dyDescent="0.3">
      <c r="AY6929" s="251" t="e">
        <f>VLOOKUP(C6929,#REF!, 2,FALSE)</f>
        <v>#REF!</v>
      </c>
      <c r="BM6929" s="191" t="s">
        <v>12142</v>
      </c>
      <c r="BN6929" s="191" t="s">
        <v>941</v>
      </c>
      <c r="BO6929" s="191" t="s">
        <v>2984</v>
      </c>
      <c r="BU6929" s="191" t="s">
        <v>12142</v>
      </c>
      <c r="BV6929" s="191" t="s">
        <v>941</v>
      </c>
      <c r="BW6929" s="191" t="s">
        <v>2984</v>
      </c>
    </row>
    <row r="6930" spans="51:75" x14ac:dyDescent="0.3">
      <c r="AY6930" s="251" t="e">
        <f>VLOOKUP(C6930,#REF!, 2,FALSE)</f>
        <v>#REF!</v>
      </c>
      <c r="BM6930" s="191" t="s">
        <v>12143</v>
      </c>
      <c r="BN6930" s="191" t="s">
        <v>941</v>
      </c>
      <c r="BO6930" s="191" t="s">
        <v>2984</v>
      </c>
      <c r="BU6930" s="191" t="s">
        <v>12143</v>
      </c>
      <c r="BV6930" s="191" t="s">
        <v>941</v>
      </c>
      <c r="BW6930" s="191" t="s">
        <v>2984</v>
      </c>
    </row>
    <row r="6931" spans="51:75" x14ac:dyDescent="0.3">
      <c r="AY6931" s="251" t="e">
        <f>VLOOKUP(C6931,#REF!, 2,FALSE)</f>
        <v>#REF!</v>
      </c>
      <c r="BM6931" s="191" t="s">
        <v>12144</v>
      </c>
      <c r="BN6931" s="191" t="s">
        <v>3253</v>
      </c>
      <c r="BO6931" s="191" t="s">
        <v>12145</v>
      </c>
      <c r="BU6931" s="191" t="s">
        <v>12144</v>
      </c>
      <c r="BV6931" s="191" t="s">
        <v>3253</v>
      </c>
      <c r="BW6931" s="191" t="s">
        <v>12145</v>
      </c>
    </row>
    <row r="6932" spans="51:75" x14ac:dyDescent="0.3">
      <c r="AY6932" s="251" t="e">
        <f>VLOOKUP(C6932,#REF!, 2,FALSE)</f>
        <v>#REF!</v>
      </c>
      <c r="BM6932" s="191" t="s">
        <v>12146</v>
      </c>
      <c r="BN6932" s="191" t="s">
        <v>704</v>
      </c>
      <c r="BO6932" s="191" t="s">
        <v>2984</v>
      </c>
      <c r="BU6932" s="191" t="s">
        <v>12146</v>
      </c>
      <c r="BV6932" s="191" t="s">
        <v>704</v>
      </c>
      <c r="BW6932" s="191" t="s">
        <v>2984</v>
      </c>
    </row>
    <row r="6933" spans="51:75" x14ac:dyDescent="0.3">
      <c r="AY6933" s="251" t="e">
        <f>VLOOKUP(C6933,#REF!, 2,FALSE)</f>
        <v>#REF!</v>
      </c>
      <c r="BM6933" s="191" t="s">
        <v>2121</v>
      </c>
      <c r="BN6933" s="191" t="s">
        <v>3003</v>
      </c>
      <c r="BO6933" s="191" t="s">
        <v>3064</v>
      </c>
      <c r="BU6933" s="191" t="s">
        <v>2121</v>
      </c>
      <c r="BV6933" s="191" t="s">
        <v>3003</v>
      </c>
      <c r="BW6933" s="191" t="s">
        <v>3064</v>
      </c>
    </row>
    <row r="6934" spans="51:75" x14ac:dyDescent="0.3">
      <c r="AY6934" s="251" t="e">
        <f>VLOOKUP(C6934,#REF!, 2,FALSE)</f>
        <v>#REF!</v>
      </c>
      <c r="BM6934" s="191" t="s">
        <v>12147</v>
      </c>
      <c r="BN6934" s="191" t="s">
        <v>784</v>
      </c>
      <c r="BO6934" s="191" t="s">
        <v>2984</v>
      </c>
      <c r="BU6934" s="191" t="s">
        <v>12147</v>
      </c>
      <c r="BV6934" s="191" t="s">
        <v>784</v>
      </c>
      <c r="BW6934" s="191" t="s">
        <v>2984</v>
      </c>
    </row>
    <row r="6935" spans="51:75" x14ac:dyDescent="0.3">
      <c r="AY6935" s="251" t="e">
        <f>VLOOKUP(C6935,#REF!, 2,FALSE)</f>
        <v>#REF!</v>
      </c>
      <c r="BM6935" s="191" t="s">
        <v>2122</v>
      </c>
      <c r="BN6935" s="191" t="s">
        <v>3006</v>
      </c>
      <c r="BO6935" s="191" t="s">
        <v>1743</v>
      </c>
      <c r="BU6935" s="191" t="s">
        <v>2122</v>
      </c>
      <c r="BV6935" s="191" t="s">
        <v>3006</v>
      </c>
      <c r="BW6935" s="191" t="s">
        <v>1743</v>
      </c>
    </row>
    <row r="6936" spans="51:75" x14ac:dyDescent="0.3">
      <c r="AY6936" s="251" t="e">
        <f>VLOOKUP(C6936,#REF!, 2,FALSE)</f>
        <v>#REF!</v>
      </c>
      <c r="BM6936" s="191" t="s">
        <v>12148</v>
      </c>
      <c r="BN6936" s="191" t="s">
        <v>3253</v>
      </c>
      <c r="BO6936" s="191" t="s">
        <v>3979</v>
      </c>
      <c r="BU6936" s="191" t="s">
        <v>12148</v>
      </c>
      <c r="BV6936" s="191" t="s">
        <v>3253</v>
      </c>
      <c r="BW6936" s="191" t="s">
        <v>3979</v>
      </c>
    </row>
    <row r="6937" spans="51:75" x14ac:dyDescent="0.3">
      <c r="AY6937" s="251" t="e">
        <f>VLOOKUP(C6937,#REF!, 2,FALSE)</f>
        <v>#REF!</v>
      </c>
      <c r="BM6937" s="191" t="s">
        <v>12149</v>
      </c>
      <c r="BN6937" s="191" t="s">
        <v>1692</v>
      </c>
      <c r="BO6937" s="191" t="s">
        <v>2984</v>
      </c>
      <c r="BU6937" s="191" t="s">
        <v>12149</v>
      </c>
      <c r="BV6937" s="191" t="s">
        <v>1692</v>
      </c>
      <c r="BW6937" s="191" t="s">
        <v>2984</v>
      </c>
    </row>
    <row r="6938" spans="51:75" x14ac:dyDescent="0.3">
      <c r="AY6938" s="251" t="e">
        <f>VLOOKUP(C6938,#REF!, 2,FALSE)</f>
        <v>#REF!</v>
      </c>
      <c r="BM6938" s="191" t="s">
        <v>12150</v>
      </c>
      <c r="BN6938" s="191" t="s">
        <v>779</v>
      </c>
      <c r="BO6938" s="191" t="s">
        <v>5153</v>
      </c>
      <c r="BU6938" s="191" t="s">
        <v>12150</v>
      </c>
      <c r="BV6938" s="191" t="s">
        <v>779</v>
      </c>
      <c r="BW6938" s="191" t="s">
        <v>5153</v>
      </c>
    </row>
    <row r="6939" spans="51:75" x14ac:dyDescent="0.3">
      <c r="AY6939" s="251" t="e">
        <f>VLOOKUP(C6939,#REF!, 2,FALSE)</f>
        <v>#REF!</v>
      </c>
      <c r="BM6939" s="191" t="s">
        <v>12151</v>
      </c>
      <c r="BN6939" s="191" t="s">
        <v>3253</v>
      </c>
      <c r="BO6939" s="191" t="s">
        <v>2771</v>
      </c>
      <c r="BU6939" s="191" t="s">
        <v>12151</v>
      </c>
      <c r="BV6939" s="191" t="s">
        <v>3253</v>
      </c>
      <c r="BW6939" s="191" t="s">
        <v>2771</v>
      </c>
    </row>
    <row r="6940" spans="51:75" x14ac:dyDescent="0.3">
      <c r="AY6940" s="251" t="e">
        <f>VLOOKUP(C6940,#REF!, 2,FALSE)</f>
        <v>#REF!</v>
      </c>
      <c r="BM6940" s="191" t="s">
        <v>12152</v>
      </c>
      <c r="BN6940" s="191" t="s">
        <v>3006</v>
      </c>
      <c r="BO6940" s="191" t="s">
        <v>2771</v>
      </c>
      <c r="BU6940" s="191" t="s">
        <v>12152</v>
      </c>
      <c r="BV6940" s="191" t="s">
        <v>3006</v>
      </c>
      <c r="BW6940" s="191" t="s">
        <v>2771</v>
      </c>
    </row>
    <row r="6941" spans="51:75" x14ac:dyDescent="0.3">
      <c r="AY6941" s="251" t="e">
        <f>VLOOKUP(C6941,#REF!, 2,FALSE)</f>
        <v>#REF!</v>
      </c>
      <c r="BM6941" s="191" t="s">
        <v>12153</v>
      </c>
      <c r="BN6941" s="191" t="s">
        <v>941</v>
      </c>
      <c r="BO6941" s="191" t="s">
        <v>10264</v>
      </c>
      <c r="BU6941" s="191" t="s">
        <v>12153</v>
      </c>
      <c r="BV6941" s="191" t="s">
        <v>941</v>
      </c>
      <c r="BW6941" s="191" t="s">
        <v>10264</v>
      </c>
    </row>
    <row r="6942" spans="51:75" x14ac:dyDescent="0.3">
      <c r="AY6942" s="251" t="e">
        <f>VLOOKUP(C6942,#REF!, 2,FALSE)</f>
        <v>#REF!</v>
      </c>
      <c r="BM6942" s="191" t="s">
        <v>12154</v>
      </c>
      <c r="BN6942" s="191" t="s">
        <v>16989</v>
      </c>
      <c r="BO6942" s="191" t="s">
        <v>8816</v>
      </c>
      <c r="BU6942" s="191" t="s">
        <v>12154</v>
      </c>
      <c r="BV6942" s="191" t="s">
        <v>16989</v>
      </c>
      <c r="BW6942" s="191" t="s">
        <v>8816</v>
      </c>
    </row>
    <row r="6943" spans="51:75" x14ac:dyDescent="0.3">
      <c r="AY6943" s="251" t="e">
        <f>VLOOKUP(C6943,#REF!, 2,FALSE)</f>
        <v>#REF!</v>
      </c>
      <c r="BM6943" s="191" t="s">
        <v>12155</v>
      </c>
      <c r="BN6943" s="191" t="s">
        <v>1140</v>
      </c>
      <c r="BO6943" s="191" t="s">
        <v>9104</v>
      </c>
      <c r="BU6943" s="191" t="s">
        <v>12155</v>
      </c>
      <c r="BV6943" s="191" t="s">
        <v>1140</v>
      </c>
      <c r="BW6943" s="191" t="s">
        <v>9104</v>
      </c>
    </row>
    <row r="6944" spans="51:75" x14ac:dyDescent="0.3">
      <c r="AY6944" s="251" t="e">
        <f>VLOOKUP(C6944,#REF!, 2,FALSE)</f>
        <v>#REF!</v>
      </c>
      <c r="BM6944" s="191" t="s">
        <v>2123</v>
      </c>
      <c r="BN6944" s="191" t="s">
        <v>732</v>
      </c>
      <c r="BO6944" s="191" t="s">
        <v>2984</v>
      </c>
      <c r="BU6944" s="191" t="s">
        <v>2123</v>
      </c>
      <c r="BV6944" s="191" t="s">
        <v>732</v>
      </c>
      <c r="BW6944" s="191" t="s">
        <v>2984</v>
      </c>
    </row>
    <row r="6945" spans="51:75" x14ac:dyDescent="0.3">
      <c r="AY6945" s="251" t="e">
        <f>VLOOKUP(C6945,#REF!, 2,FALSE)</f>
        <v>#REF!</v>
      </c>
      <c r="BM6945" s="191" t="s">
        <v>12156</v>
      </c>
      <c r="BN6945" s="191" t="s">
        <v>3203</v>
      </c>
      <c r="BO6945" s="191" t="s">
        <v>3231</v>
      </c>
      <c r="BU6945" s="191" t="s">
        <v>12156</v>
      </c>
      <c r="BV6945" s="191" t="s">
        <v>3203</v>
      </c>
      <c r="BW6945" s="191" t="s">
        <v>3231</v>
      </c>
    </row>
    <row r="6946" spans="51:75" x14ac:dyDescent="0.3">
      <c r="AY6946" s="251" t="e">
        <f>VLOOKUP(C6946,#REF!, 2,FALSE)</f>
        <v>#REF!</v>
      </c>
      <c r="BM6946" s="191" t="s">
        <v>12157</v>
      </c>
      <c r="BN6946" s="191" t="s">
        <v>3088</v>
      </c>
      <c r="BO6946" s="191" t="s">
        <v>2984</v>
      </c>
      <c r="BU6946" s="191" t="s">
        <v>12157</v>
      </c>
      <c r="BV6946" s="191" t="s">
        <v>3088</v>
      </c>
      <c r="BW6946" s="191" t="s">
        <v>2984</v>
      </c>
    </row>
    <row r="6947" spans="51:75" x14ac:dyDescent="0.3">
      <c r="AY6947" s="251" t="e">
        <f>VLOOKUP(C6947,#REF!, 2,FALSE)</f>
        <v>#REF!</v>
      </c>
      <c r="BM6947" s="191" t="s">
        <v>12158</v>
      </c>
      <c r="BN6947" s="191" t="s">
        <v>1140</v>
      </c>
      <c r="BO6947" s="191" t="s">
        <v>12159</v>
      </c>
      <c r="BU6947" s="191" t="s">
        <v>12158</v>
      </c>
      <c r="BV6947" s="191" t="s">
        <v>1140</v>
      </c>
      <c r="BW6947" s="191" t="s">
        <v>12159</v>
      </c>
    </row>
    <row r="6948" spans="51:75" x14ac:dyDescent="0.3">
      <c r="AY6948" s="251" t="e">
        <f>VLOOKUP(C6948,#REF!, 2,FALSE)</f>
        <v>#REF!</v>
      </c>
      <c r="BM6948" s="191" t="s">
        <v>12160</v>
      </c>
      <c r="BN6948" s="191" t="s">
        <v>3088</v>
      </c>
      <c r="BO6948" s="191" t="s">
        <v>2984</v>
      </c>
      <c r="BU6948" s="191" t="s">
        <v>12160</v>
      </c>
      <c r="BV6948" s="191" t="s">
        <v>3088</v>
      </c>
      <c r="BW6948" s="191" t="s">
        <v>2984</v>
      </c>
    </row>
    <row r="6949" spans="51:75" x14ac:dyDescent="0.3">
      <c r="AY6949" s="251" t="e">
        <f>VLOOKUP(C6949,#REF!, 2,FALSE)</f>
        <v>#REF!</v>
      </c>
      <c r="BM6949" s="191" t="s">
        <v>12161</v>
      </c>
      <c r="BN6949" s="191" t="s">
        <v>626</v>
      </c>
      <c r="BO6949" s="191" t="s">
        <v>2643</v>
      </c>
      <c r="BU6949" s="191" t="s">
        <v>12161</v>
      </c>
      <c r="BV6949" s="191" t="s">
        <v>626</v>
      </c>
      <c r="BW6949" s="191" t="s">
        <v>2643</v>
      </c>
    </row>
    <row r="6950" spans="51:75" x14ac:dyDescent="0.3">
      <c r="AY6950" s="251" t="e">
        <f>VLOOKUP(C6950,#REF!, 2,FALSE)</f>
        <v>#REF!</v>
      </c>
      <c r="BM6950" s="191" t="s">
        <v>12162</v>
      </c>
      <c r="BN6950" s="191" t="s">
        <v>853</v>
      </c>
      <c r="BO6950" s="191" t="s">
        <v>2984</v>
      </c>
      <c r="BU6950" s="191" t="s">
        <v>12162</v>
      </c>
      <c r="BV6950" s="191" t="s">
        <v>853</v>
      </c>
      <c r="BW6950" s="191" t="s">
        <v>2984</v>
      </c>
    </row>
    <row r="6951" spans="51:75" x14ac:dyDescent="0.3">
      <c r="AY6951" s="251" t="e">
        <f>VLOOKUP(C6951,#REF!, 2,FALSE)</f>
        <v>#REF!</v>
      </c>
      <c r="BM6951" s="191" t="s">
        <v>12163</v>
      </c>
      <c r="BN6951" s="191" t="s">
        <v>3046</v>
      </c>
      <c r="BO6951" s="191" t="s">
        <v>2984</v>
      </c>
      <c r="BU6951" s="191" t="s">
        <v>12163</v>
      </c>
      <c r="BV6951" s="191" t="s">
        <v>3046</v>
      </c>
      <c r="BW6951" s="191" t="s">
        <v>2984</v>
      </c>
    </row>
    <row r="6952" spans="51:75" x14ac:dyDescent="0.3">
      <c r="AY6952" s="251" t="e">
        <f>VLOOKUP(C6952,#REF!, 2,FALSE)</f>
        <v>#REF!</v>
      </c>
      <c r="BM6952" s="191" t="s">
        <v>12164</v>
      </c>
      <c r="BN6952" s="191" t="s">
        <v>1140</v>
      </c>
      <c r="BO6952" s="191" t="s">
        <v>2984</v>
      </c>
      <c r="BU6952" s="191" t="s">
        <v>12164</v>
      </c>
      <c r="BV6952" s="191" t="s">
        <v>1140</v>
      </c>
      <c r="BW6952" s="191" t="s">
        <v>2984</v>
      </c>
    </row>
    <row r="6953" spans="51:75" x14ac:dyDescent="0.3">
      <c r="AY6953" s="251" t="e">
        <f>VLOOKUP(C6953,#REF!, 2,FALSE)</f>
        <v>#REF!</v>
      </c>
      <c r="BM6953" s="191" t="s">
        <v>12165</v>
      </c>
      <c r="BN6953" s="191" t="s">
        <v>626</v>
      </c>
      <c r="BO6953" s="191" t="s">
        <v>12166</v>
      </c>
      <c r="BU6953" s="191" t="s">
        <v>12165</v>
      </c>
      <c r="BV6953" s="191" t="s">
        <v>626</v>
      </c>
      <c r="BW6953" s="191" t="s">
        <v>12166</v>
      </c>
    </row>
    <row r="6954" spans="51:75" x14ac:dyDescent="0.3">
      <c r="AY6954" s="251" t="e">
        <f>VLOOKUP(C6954,#REF!, 2,FALSE)</f>
        <v>#REF!</v>
      </c>
      <c r="BM6954" s="191" t="s">
        <v>12167</v>
      </c>
      <c r="BN6954" s="191" t="s">
        <v>615</v>
      </c>
      <c r="BO6954" s="191" t="s">
        <v>2984</v>
      </c>
      <c r="BU6954" s="191" t="s">
        <v>12167</v>
      </c>
      <c r="BV6954" s="191" t="s">
        <v>615</v>
      </c>
      <c r="BW6954" s="191" t="s">
        <v>2984</v>
      </c>
    </row>
    <row r="6955" spans="51:75" x14ac:dyDescent="0.3">
      <c r="AY6955" s="251" t="e">
        <f>VLOOKUP(C6955,#REF!, 2,FALSE)</f>
        <v>#REF!</v>
      </c>
      <c r="BM6955" s="191" t="s">
        <v>12168</v>
      </c>
      <c r="BN6955" s="191" t="s">
        <v>1014</v>
      </c>
      <c r="BO6955" s="191" t="s">
        <v>2984</v>
      </c>
      <c r="BU6955" s="191" t="s">
        <v>12168</v>
      </c>
      <c r="BV6955" s="191" t="s">
        <v>1014</v>
      </c>
      <c r="BW6955" s="191" t="s">
        <v>2984</v>
      </c>
    </row>
    <row r="6956" spans="51:75" x14ac:dyDescent="0.3">
      <c r="AY6956" s="251" t="e">
        <f>VLOOKUP(C6956,#REF!, 2,FALSE)</f>
        <v>#REF!</v>
      </c>
      <c r="BM6956" s="191" t="s">
        <v>12169</v>
      </c>
      <c r="BN6956" s="191" t="s">
        <v>1140</v>
      </c>
      <c r="BO6956" s="191" t="s">
        <v>12170</v>
      </c>
      <c r="BU6956" s="191" t="s">
        <v>12169</v>
      </c>
      <c r="BV6956" s="191" t="s">
        <v>1140</v>
      </c>
      <c r="BW6956" s="191" t="s">
        <v>12170</v>
      </c>
    </row>
    <row r="6957" spans="51:75" x14ac:dyDescent="0.3">
      <c r="AY6957" s="251" t="e">
        <f>VLOOKUP(C6957,#REF!, 2,FALSE)</f>
        <v>#REF!</v>
      </c>
      <c r="BM6957" s="191" t="s">
        <v>12171</v>
      </c>
      <c r="BN6957" s="191" t="s">
        <v>670</v>
      </c>
      <c r="BO6957" s="191" t="s">
        <v>5563</v>
      </c>
      <c r="BU6957" s="191" t="s">
        <v>12171</v>
      </c>
      <c r="BV6957" s="191" t="s">
        <v>670</v>
      </c>
      <c r="BW6957" s="191" t="s">
        <v>5563</v>
      </c>
    </row>
    <row r="6958" spans="51:75" x14ac:dyDescent="0.3">
      <c r="AY6958" s="251" t="e">
        <f>VLOOKUP(C6958,#REF!, 2,FALSE)</f>
        <v>#REF!</v>
      </c>
      <c r="BM6958" s="191" t="s">
        <v>12172</v>
      </c>
      <c r="BN6958" s="191" t="s">
        <v>659</v>
      </c>
      <c r="BO6958" s="191" t="s">
        <v>12173</v>
      </c>
      <c r="BU6958" s="191" t="s">
        <v>12172</v>
      </c>
      <c r="BV6958" s="191" t="s">
        <v>659</v>
      </c>
      <c r="BW6958" s="191" t="s">
        <v>12173</v>
      </c>
    </row>
    <row r="6959" spans="51:75" x14ac:dyDescent="0.3">
      <c r="AY6959" s="251" t="e">
        <f>VLOOKUP(C6959,#REF!, 2,FALSE)</f>
        <v>#REF!</v>
      </c>
      <c r="BM6959" s="191" t="s">
        <v>12174</v>
      </c>
      <c r="BN6959" s="191" t="s">
        <v>659</v>
      </c>
      <c r="BO6959" s="191" t="s">
        <v>12175</v>
      </c>
      <c r="BU6959" s="191" t="s">
        <v>12174</v>
      </c>
      <c r="BV6959" s="191" t="s">
        <v>659</v>
      </c>
      <c r="BW6959" s="191" t="s">
        <v>12175</v>
      </c>
    </row>
    <row r="6960" spans="51:75" x14ac:dyDescent="0.3">
      <c r="AY6960" s="251" t="e">
        <f>VLOOKUP(C6960,#REF!, 2,FALSE)</f>
        <v>#REF!</v>
      </c>
      <c r="BM6960" s="191" t="s">
        <v>12176</v>
      </c>
      <c r="BN6960" s="191" t="s">
        <v>656</v>
      </c>
      <c r="BO6960" s="191" t="s">
        <v>2648</v>
      </c>
      <c r="BU6960" s="191" t="s">
        <v>12176</v>
      </c>
      <c r="BV6960" s="191" t="s">
        <v>656</v>
      </c>
      <c r="BW6960" s="191" t="s">
        <v>2648</v>
      </c>
    </row>
    <row r="6961" spans="51:75" x14ac:dyDescent="0.3">
      <c r="AY6961" s="251" t="e">
        <f>VLOOKUP(C6961,#REF!, 2,FALSE)</f>
        <v>#REF!</v>
      </c>
      <c r="BM6961" s="191" t="s">
        <v>418</v>
      </c>
      <c r="BN6961" s="191" t="s">
        <v>670</v>
      </c>
      <c r="BO6961" s="191" t="s">
        <v>12111</v>
      </c>
      <c r="BU6961" s="191" t="s">
        <v>418</v>
      </c>
      <c r="BV6961" s="191" t="s">
        <v>670</v>
      </c>
      <c r="BW6961" s="191" t="s">
        <v>12111</v>
      </c>
    </row>
    <row r="6962" spans="51:75" x14ac:dyDescent="0.3">
      <c r="AY6962" s="251" t="e">
        <f>VLOOKUP(C6962,#REF!, 2,FALSE)</f>
        <v>#REF!</v>
      </c>
      <c r="BM6962" s="191" t="s">
        <v>12177</v>
      </c>
      <c r="BN6962" s="191" t="s">
        <v>3006</v>
      </c>
      <c r="BO6962" s="191" t="s">
        <v>12178</v>
      </c>
      <c r="BU6962" s="191" t="s">
        <v>12177</v>
      </c>
      <c r="BV6962" s="191" t="s">
        <v>3006</v>
      </c>
      <c r="BW6962" s="191" t="s">
        <v>12178</v>
      </c>
    </row>
    <row r="6963" spans="51:75" x14ac:dyDescent="0.3">
      <c r="AY6963" s="251" t="e">
        <f>VLOOKUP(C6963,#REF!, 2,FALSE)</f>
        <v>#REF!</v>
      </c>
      <c r="BM6963" s="191" t="s">
        <v>2126</v>
      </c>
      <c r="BN6963" s="191" t="s">
        <v>656</v>
      </c>
      <c r="BO6963" s="191" t="s">
        <v>3071</v>
      </c>
      <c r="BU6963" s="191" t="s">
        <v>2126</v>
      </c>
      <c r="BV6963" s="191" t="s">
        <v>656</v>
      </c>
      <c r="BW6963" s="191" t="s">
        <v>3071</v>
      </c>
    </row>
    <row r="6964" spans="51:75" x14ac:dyDescent="0.3">
      <c r="AY6964" s="251" t="e">
        <f>VLOOKUP(C6964,#REF!, 2,FALSE)</f>
        <v>#REF!</v>
      </c>
      <c r="BM6964" s="191" t="s">
        <v>12179</v>
      </c>
      <c r="BN6964" s="191" t="s">
        <v>3006</v>
      </c>
      <c r="BO6964" s="191" t="s">
        <v>12180</v>
      </c>
      <c r="BU6964" s="191" t="s">
        <v>12179</v>
      </c>
      <c r="BV6964" s="191" t="s">
        <v>3006</v>
      </c>
      <c r="BW6964" s="191" t="s">
        <v>12180</v>
      </c>
    </row>
    <row r="6965" spans="51:75" x14ac:dyDescent="0.3">
      <c r="AY6965" s="251" t="e">
        <f>VLOOKUP(C6965,#REF!, 2,FALSE)</f>
        <v>#REF!</v>
      </c>
      <c r="BM6965" s="191" t="s">
        <v>12181</v>
      </c>
      <c r="BN6965" s="191" t="s">
        <v>3253</v>
      </c>
      <c r="BO6965" s="191" t="s">
        <v>12182</v>
      </c>
      <c r="BU6965" s="191" t="s">
        <v>12181</v>
      </c>
      <c r="BV6965" s="191" t="s">
        <v>3253</v>
      </c>
      <c r="BW6965" s="191" t="s">
        <v>12182</v>
      </c>
    </row>
    <row r="6966" spans="51:75" x14ac:dyDescent="0.3">
      <c r="AY6966" s="251" t="e">
        <f>VLOOKUP(C6966,#REF!, 2,FALSE)</f>
        <v>#REF!</v>
      </c>
      <c r="BM6966" s="191" t="s">
        <v>12183</v>
      </c>
      <c r="BN6966" s="191" t="s">
        <v>3253</v>
      </c>
      <c r="BO6966" s="191" t="s">
        <v>12184</v>
      </c>
      <c r="BU6966" s="191" t="s">
        <v>12183</v>
      </c>
      <c r="BV6966" s="191" t="s">
        <v>3253</v>
      </c>
      <c r="BW6966" s="191" t="s">
        <v>12184</v>
      </c>
    </row>
    <row r="6967" spans="51:75" x14ac:dyDescent="0.3">
      <c r="AY6967" s="251" t="e">
        <f>VLOOKUP(C6967,#REF!, 2,FALSE)</f>
        <v>#REF!</v>
      </c>
      <c r="BM6967" s="191" t="s">
        <v>12185</v>
      </c>
      <c r="BN6967" s="191" t="s">
        <v>3253</v>
      </c>
      <c r="BO6967" s="191" t="s">
        <v>2984</v>
      </c>
      <c r="BU6967" s="191" t="s">
        <v>12185</v>
      </c>
      <c r="BV6967" s="191" t="s">
        <v>3253</v>
      </c>
      <c r="BW6967" s="191" t="s">
        <v>2984</v>
      </c>
    </row>
    <row r="6968" spans="51:75" x14ac:dyDescent="0.3">
      <c r="AY6968" s="251" t="e">
        <f>VLOOKUP(C6968,#REF!, 2,FALSE)</f>
        <v>#REF!</v>
      </c>
      <c r="BM6968" s="191" t="s">
        <v>12186</v>
      </c>
      <c r="BN6968" s="191" t="s">
        <v>3046</v>
      </c>
      <c r="BO6968" s="191" t="s">
        <v>2984</v>
      </c>
      <c r="BU6968" s="191" t="s">
        <v>12186</v>
      </c>
      <c r="BV6968" s="191" t="s">
        <v>3046</v>
      </c>
      <c r="BW6968" s="191" t="s">
        <v>2984</v>
      </c>
    </row>
    <row r="6969" spans="51:75" x14ac:dyDescent="0.3">
      <c r="AY6969" s="251" t="e">
        <f>VLOOKUP(C6969,#REF!, 2,FALSE)</f>
        <v>#REF!</v>
      </c>
      <c r="BM6969" s="191" t="s">
        <v>12187</v>
      </c>
      <c r="BN6969" s="191" t="s">
        <v>1140</v>
      </c>
      <c r="BO6969" s="191" t="s">
        <v>7139</v>
      </c>
      <c r="BU6969" s="191" t="s">
        <v>12187</v>
      </c>
      <c r="BV6969" s="191" t="s">
        <v>1140</v>
      </c>
      <c r="BW6969" s="191" t="s">
        <v>7139</v>
      </c>
    </row>
    <row r="6970" spans="51:75" x14ac:dyDescent="0.3">
      <c r="AY6970" s="251" t="e">
        <f>VLOOKUP(C6970,#REF!, 2,FALSE)</f>
        <v>#REF!</v>
      </c>
      <c r="BM6970" s="191" t="s">
        <v>12188</v>
      </c>
      <c r="BN6970" s="191" t="s">
        <v>670</v>
      </c>
      <c r="BO6970" s="191" t="s">
        <v>1335</v>
      </c>
      <c r="BU6970" s="191" t="s">
        <v>12188</v>
      </c>
      <c r="BV6970" s="191" t="s">
        <v>670</v>
      </c>
      <c r="BW6970" s="191" t="s">
        <v>1335</v>
      </c>
    </row>
    <row r="6971" spans="51:75" x14ac:dyDescent="0.3">
      <c r="AY6971" s="251" t="e">
        <f>VLOOKUP(C6971,#REF!, 2,FALSE)</f>
        <v>#REF!</v>
      </c>
      <c r="BM6971" s="191" t="s">
        <v>12189</v>
      </c>
      <c r="BN6971" s="191" t="s">
        <v>863</v>
      </c>
      <c r="BO6971" s="191" t="s">
        <v>2984</v>
      </c>
      <c r="BU6971" s="191" t="s">
        <v>12189</v>
      </c>
      <c r="BV6971" s="191" t="s">
        <v>863</v>
      </c>
      <c r="BW6971" s="191" t="s">
        <v>2984</v>
      </c>
    </row>
    <row r="6972" spans="51:75" x14ac:dyDescent="0.3">
      <c r="AY6972" s="251" t="e">
        <f>VLOOKUP(C6972,#REF!, 2,FALSE)</f>
        <v>#REF!</v>
      </c>
      <c r="BM6972" s="191" t="s">
        <v>12190</v>
      </c>
      <c r="BN6972" s="191" t="s">
        <v>3203</v>
      </c>
      <c r="BO6972" s="191" t="s">
        <v>12191</v>
      </c>
      <c r="BU6972" s="191" t="s">
        <v>12190</v>
      </c>
      <c r="BV6972" s="191" t="s">
        <v>3203</v>
      </c>
      <c r="BW6972" s="191" t="s">
        <v>12191</v>
      </c>
    </row>
    <row r="6973" spans="51:75" x14ac:dyDescent="0.3">
      <c r="AY6973" s="251" t="e">
        <f>VLOOKUP(C6973,#REF!, 2,FALSE)</f>
        <v>#REF!</v>
      </c>
      <c r="BM6973" s="191" t="s">
        <v>12192</v>
      </c>
      <c r="BN6973" s="191" t="s">
        <v>626</v>
      </c>
      <c r="BO6973" s="191" t="s">
        <v>2984</v>
      </c>
      <c r="BU6973" s="191" t="s">
        <v>12192</v>
      </c>
      <c r="BV6973" s="191" t="s">
        <v>626</v>
      </c>
      <c r="BW6973" s="191" t="s">
        <v>2984</v>
      </c>
    </row>
    <row r="6974" spans="51:75" x14ac:dyDescent="0.3">
      <c r="AY6974" s="251" t="e">
        <f>VLOOKUP(C6974,#REF!, 2,FALSE)</f>
        <v>#REF!</v>
      </c>
      <c r="BM6974" s="191" t="s">
        <v>12193</v>
      </c>
      <c r="BN6974" s="191" t="s">
        <v>662</v>
      </c>
      <c r="BO6974" s="191" t="s">
        <v>4456</v>
      </c>
      <c r="BU6974" s="191" t="s">
        <v>12193</v>
      </c>
      <c r="BV6974" s="191" t="s">
        <v>662</v>
      </c>
      <c r="BW6974" s="191" t="s">
        <v>4456</v>
      </c>
    </row>
    <row r="6975" spans="51:75" x14ac:dyDescent="0.3">
      <c r="AY6975" s="251" t="e">
        <f>VLOOKUP(C6975,#REF!, 2,FALSE)</f>
        <v>#REF!</v>
      </c>
      <c r="BM6975" s="191" t="s">
        <v>12194</v>
      </c>
      <c r="BN6975" s="191" t="s">
        <v>624</v>
      </c>
      <c r="BO6975" s="191" t="s">
        <v>2643</v>
      </c>
      <c r="BU6975" s="191" t="s">
        <v>12194</v>
      </c>
      <c r="BV6975" s="191" t="s">
        <v>624</v>
      </c>
      <c r="BW6975" s="191" t="s">
        <v>2643</v>
      </c>
    </row>
    <row r="6976" spans="51:75" x14ac:dyDescent="0.3">
      <c r="AY6976" s="251" t="e">
        <f>VLOOKUP(C6976,#REF!, 2,FALSE)</f>
        <v>#REF!</v>
      </c>
      <c r="BM6976" s="191" t="s">
        <v>12195</v>
      </c>
      <c r="BN6976" s="191" t="s">
        <v>706</v>
      </c>
      <c r="BO6976" s="191" t="s">
        <v>1749</v>
      </c>
      <c r="BU6976" s="191" t="s">
        <v>12195</v>
      </c>
      <c r="BV6976" s="191" t="s">
        <v>706</v>
      </c>
      <c r="BW6976" s="191" t="s">
        <v>1749</v>
      </c>
    </row>
    <row r="6977" spans="51:75" x14ac:dyDescent="0.3">
      <c r="AY6977" s="251" t="e">
        <f>VLOOKUP(C6977,#REF!, 2,FALSE)</f>
        <v>#REF!</v>
      </c>
      <c r="BM6977" s="191" t="s">
        <v>12196</v>
      </c>
      <c r="BN6977" s="191" t="s">
        <v>706</v>
      </c>
      <c r="BO6977" s="191" t="s">
        <v>2648</v>
      </c>
      <c r="BU6977" s="191" t="s">
        <v>12196</v>
      </c>
      <c r="BV6977" s="191" t="s">
        <v>706</v>
      </c>
      <c r="BW6977" s="191" t="s">
        <v>2648</v>
      </c>
    </row>
    <row r="6978" spans="51:75" x14ac:dyDescent="0.3">
      <c r="AY6978" s="251" t="e">
        <f>VLOOKUP(C6978,#REF!, 2,FALSE)</f>
        <v>#REF!</v>
      </c>
      <c r="BM6978" s="191" t="s">
        <v>12197</v>
      </c>
      <c r="BN6978" s="191" t="s">
        <v>658</v>
      </c>
      <c r="BO6978" s="191" t="s">
        <v>630</v>
      </c>
      <c r="BU6978" s="191" t="s">
        <v>12197</v>
      </c>
      <c r="BV6978" s="191" t="s">
        <v>658</v>
      </c>
      <c r="BW6978" s="191" t="s">
        <v>630</v>
      </c>
    </row>
    <row r="6979" spans="51:75" x14ac:dyDescent="0.3">
      <c r="AY6979" s="251" t="e">
        <f>VLOOKUP(C6979,#REF!, 2,FALSE)</f>
        <v>#REF!</v>
      </c>
      <c r="BM6979" s="191" t="s">
        <v>12198</v>
      </c>
      <c r="BN6979" s="191" t="s">
        <v>2984</v>
      </c>
      <c r="BO6979" s="191" t="s">
        <v>2984</v>
      </c>
      <c r="BU6979" s="191" t="s">
        <v>12198</v>
      </c>
      <c r="BV6979" s="191" t="s">
        <v>2984</v>
      </c>
      <c r="BW6979" s="191" t="s">
        <v>2984</v>
      </c>
    </row>
    <row r="6980" spans="51:75" x14ac:dyDescent="0.3">
      <c r="AY6980" s="251" t="e">
        <f>VLOOKUP(C6980,#REF!, 2,FALSE)</f>
        <v>#REF!</v>
      </c>
      <c r="BM6980" s="191" t="s">
        <v>12199</v>
      </c>
      <c r="BN6980" s="191" t="s">
        <v>662</v>
      </c>
      <c r="BO6980" s="191" t="s">
        <v>2984</v>
      </c>
      <c r="BU6980" s="191" t="s">
        <v>12199</v>
      </c>
      <c r="BV6980" s="191" t="s">
        <v>662</v>
      </c>
      <c r="BW6980" s="191" t="s">
        <v>2984</v>
      </c>
    </row>
    <row r="6981" spans="51:75" x14ac:dyDescent="0.3">
      <c r="AY6981" s="251" t="e">
        <f>VLOOKUP(C6981,#REF!, 2,FALSE)</f>
        <v>#REF!</v>
      </c>
      <c r="BM6981" s="191" t="s">
        <v>12200</v>
      </c>
      <c r="BN6981" s="191" t="s">
        <v>737</v>
      </c>
      <c r="BO6981" s="191" t="s">
        <v>2984</v>
      </c>
      <c r="BU6981" s="191" t="s">
        <v>12200</v>
      </c>
      <c r="BV6981" s="191" t="s">
        <v>737</v>
      </c>
      <c r="BW6981" s="191" t="s">
        <v>2984</v>
      </c>
    </row>
    <row r="6982" spans="51:75" x14ac:dyDescent="0.3">
      <c r="AY6982" s="251" t="e">
        <f>VLOOKUP(C6982,#REF!, 2,FALSE)</f>
        <v>#REF!</v>
      </c>
      <c r="BM6982" s="191" t="s">
        <v>12201</v>
      </c>
      <c r="BN6982" s="191" t="s">
        <v>716</v>
      </c>
      <c r="BO6982" s="191" t="s">
        <v>12202</v>
      </c>
      <c r="BU6982" s="191" t="s">
        <v>12201</v>
      </c>
      <c r="BV6982" s="191" t="s">
        <v>716</v>
      </c>
      <c r="BW6982" s="191" t="s">
        <v>12202</v>
      </c>
    </row>
    <row r="6983" spans="51:75" x14ac:dyDescent="0.3">
      <c r="AY6983" s="251" t="e">
        <f>VLOOKUP(C6983,#REF!, 2,FALSE)</f>
        <v>#REF!</v>
      </c>
      <c r="BM6983" s="191" t="s">
        <v>12203</v>
      </c>
      <c r="BN6983" s="191" t="s">
        <v>943</v>
      </c>
      <c r="BO6983" s="191" t="s">
        <v>2984</v>
      </c>
      <c r="BU6983" s="191" t="s">
        <v>12203</v>
      </c>
      <c r="BV6983" s="191" t="s">
        <v>943</v>
      </c>
      <c r="BW6983" s="191" t="s">
        <v>2984</v>
      </c>
    </row>
    <row r="6984" spans="51:75" x14ac:dyDescent="0.3">
      <c r="AY6984" s="251" t="e">
        <f>VLOOKUP(C6984,#REF!, 2,FALSE)</f>
        <v>#REF!</v>
      </c>
      <c r="BM6984" s="191" t="s">
        <v>12204</v>
      </c>
      <c r="BN6984" s="191" t="s">
        <v>16989</v>
      </c>
      <c r="BO6984" s="191" t="s">
        <v>6419</v>
      </c>
      <c r="BU6984" s="191" t="s">
        <v>12204</v>
      </c>
      <c r="BV6984" s="191" t="s">
        <v>16989</v>
      </c>
      <c r="BW6984" s="191" t="s">
        <v>6419</v>
      </c>
    </row>
    <row r="6985" spans="51:75" x14ac:dyDescent="0.3">
      <c r="AY6985" s="251" t="e">
        <f>VLOOKUP(C6985,#REF!, 2,FALSE)</f>
        <v>#REF!</v>
      </c>
      <c r="BM6985" s="191" t="s">
        <v>12205</v>
      </c>
      <c r="BN6985" s="191" t="s">
        <v>16989</v>
      </c>
      <c r="BO6985" s="191" t="s">
        <v>12206</v>
      </c>
      <c r="BU6985" s="191" t="s">
        <v>12205</v>
      </c>
      <c r="BV6985" s="191" t="s">
        <v>16989</v>
      </c>
      <c r="BW6985" s="191" t="s">
        <v>12206</v>
      </c>
    </row>
    <row r="6986" spans="51:75" x14ac:dyDescent="0.3">
      <c r="AY6986" s="251" t="e">
        <f>VLOOKUP(C6986,#REF!, 2,FALSE)</f>
        <v>#REF!</v>
      </c>
      <c r="BM6986" s="191" t="s">
        <v>12207</v>
      </c>
      <c r="BN6986" s="191" t="s">
        <v>16989</v>
      </c>
      <c r="BO6986" s="191" t="s">
        <v>3757</v>
      </c>
      <c r="BU6986" s="191" t="s">
        <v>12207</v>
      </c>
      <c r="BV6986" s="191" t="s">
        <v>16989</v>
      </c>
      <c r="BW6986" s="191" t="s">
        <v>3757</v>
      </c>
    </row>
    <row r="6987" spans="51:75" x14ac:dyDescent="0.3">
      <c r="AY6987" s="251" t="e">
        <f>VLOOKUP(C6987,#REF!, 2,FALSE)</f>
        <v>#REF!</v>
      </c>
      <c r="BM6987" s="191" t="s">
        <v>12208</v>
      </c>
      <c r="BN6987" s="191" t="s">
        <v>3003</v>
      </c>
      <c r="BO6987" s="191" t="s">
        <v>771</v>
      </c>
      <c r="BU6987" s="191" t="s">
        <v>12208</v>
      </c>
      <c r="BV6987" s="191" t="s">
        <v>3003</v>
      </c>
      <c r="BW6987" s="191" t="s">
        <v>771</v>
      </c>
    </row>
    <row r="6988" spans="51:75" x14ac:dyDescent="0.3">
      <c r="AY6988" s="251" t="e">
        <f>VLOOKUP(C6988,#REF!, 2,FALSE)</f>
        <v>#REF!</v>
      </c>
      <c r="BM6988" s="191" t="s">
        <v>12209</v>
      </c>
      <c r="BN6988" s="191" t="s">
        <v>3253</v>
      </c>
      <c r="BO6988" s="191" t="s">
        <v>2984</v>
      </c>
      <c r="BU6988" s="191" t="s">
        <v>12209</v>
      </c>
      <c r="BV6988" s="191" t="s">
        <v>3253</v>
      </c>
      <c r="BW6988" s="191" t="s">
        <v>2984</v>
      </c>
    </row>
    <row r="6989" spans="51:75" x14ac:dyDescent="0.3">
      <c r="AY6989" s="251" t="e">
        <f>VLOOKUP(C6989,#REF!, 2,FALSE)</f>
        <v>#REF!</v>
      </c>
      <c r="BM6989" s="191" t="s">
        <v>2127</v>
      </c>
      <c r="BN6989" s="191" t="s">
        <v>659</v>
      </c>
      <c r="BO6989" s="191" t="s">
        <v>12210</v>
      </c>
      <c r="BU6989" s="191" t="s">
        <v>2127</v>
      </c>
      <c r="BV6989" s="191" t="s">
        <v>659</v>
      </c>
      <c r="BW6989" s="191" t="s">
        <v>12210</v>
      </c>
    </row>
    <row r="6990" spans="51:75" x14ac:dyDescent="0.3">
      <c r="AY6990" s="251" t="e">
        <f>VLOOKUP(C6990,#REF!, 2,FALSE)</f>
        <v>#REF!</v>
      </c>
      <c r="BM6990" s="191" t="s">
        <v>12211</v>
      </c>
      <c r="BN6990" s="191" t="s">
        <v>1783</v>
      </c>
      <c r="BO6990" s="191" t="s">
        <v>12212</v>
      </c>
      <c r="BU6990" s="191" t="s">
        <v>12211</v>
      </c>
      <c r="BV6990" s="191" t="s">
        <v>1783</v>
      </c>
      <c r="BW6990" s="191" t="s">
        <v>12212</v>
      </c>
    </row>
    <row r="6991" spans="51:75" x14ac:dyDescent="0.3">
      <c r="AY6991" s="251" t="e">
        <f>VLOOKUP(C6991,#REF!, 2,FALSE)</f>
        <v>#REF!</v>
      </c>
      <c r="BM6991" s="191" t="s">
        <v>12213</v>
      </c>
      <c r="BN6991" s="191" t="s">
        <v>1783</v>
      </c>
      <c r="BO6991" s="191" t="s">
        <v>2984</v>
      </c>
      <c r="BU6991" s="191" t="s">
        <v>12213</v>
      </c>
      <c r="BV6991" s="191" t="s">
        <v>1783</v>
      </c>
      <c r="BW6991" s="191" t="s">
        <v>2984</v>
      </c>
    </row>
    <row r="6992" spans="51:75" x14ac:dyDescent="0.3">
      <c r="AY6992" s="251" t="e">
        <f>VLOOKUP(C6992,#REF!, 2,FALSE)</f>
        <v>#REF!</v>
      </c>
      <c r="BM6992" s="191" t="s">
        <v>12214</v>
      </c>
      <c r="BN6992" s="191" t="s">
        <v>1734</v>
      </c>
      <c r="BO6992" s="191" t="s">
        <v>12215</v>
      </c>
      <c r="BU6992" s="191" t="s">
        <v>12214</v>
      </c>
      <c r="BV6992" s="191" t="s">
        <v>1734</v>
      </c>
      <c r="BW6992" s="191" t="s">
        <v>12215</v>
      </c>
    </row>
    <row r="6993" spans="51:75" x14ac:dyDescent="0.3">
      <c r="AY6993" s="251" t="e">
        <f>VLOOKUP(C6993,#REF!, 2,FALSE)</f>
        <v>#REF!</v>
      </c>
      <c r="BM6993" s="191" t="s">
        <v>12216</v>
      </c>
      <c r="BN6993" s="191" t="s">
        <v>1783</v>
      </c>
      <c r="BO6993" s="191" t="s">
        <v>12217</v>
      </c>
      <c r="BU6993" s="191" t="s">
        <v>12216</v>
      </c>
      <c r="BV6993" s="191" t="s">
        <v>1783</v>
      </c>
      <c r="BW6993" s="191" t="s">
        <v>12217</v>
      </c>
    </row>
    <row r="6994" spans="51:75" x14ac:dyDescent="0.3">
      <c r="AY6994" s="251" t="e">
        <f>VLOOKUP(C6994,#REF!, 2,FALSE)</f>
        <v>#REF!</v>
      </c>
      <c r="BM6994" s="191" t="s">
        <v>12218</v>
      </c>
      <c r="BN6994" s="191" t="s">
        <v>1734</v>
      </c>
      <c r="BO6994" s="191" t="s">
        <v>2984</v>
      </c>
      <c r="BU6994" s="191" t="s">
        <v>12218</v>
      </c>
      <c r="BV6994" s="191" t="s">
        <v>1734</v>
      </c>
      <c r="BW6994" s="191" t="s">
        <v>2984</v>
      </c>
    </row>
    <row r="6995" spans="51:75" x14ac:dyDescent="0.3">
      <c r="AY6995" s="251" t="e">
        <f>VLOOKUP(C6995,#REF!, 2,FALSE)</f>
        <v>#REF!</v>
      </c>
      <c r="BM6995" s="191" t="s">
        <v>12219</v>
      </c>
      <c r="BN6995" s="191" t="s">
        <v>1783</v>
      </c>
      <c r="BO6995" s="191" t="s">
        <v>12220</v>
      </c>
      <c r="BU6995" s="191" t="s">
        <v>12219</v>
      </c>
      <c r="BV6995" s="191" t="s">
        <v>1783</v>
      </c>
      <c r="BW6995" s="191" t="s">
        <v>12220</v>
      </c>
    </row>
    <row r="6996" spans="51:75" x14ac:dyDescent="0.3">
      <c r="AY6996" s="251" t="e">
        <f>VLOOKUP(C6996,#REF!, 2,FALSE)</f>
        <v>#REF!</v>
      </c>
      <c r="BM6996" s="191" t="s">
        <v>446</v>
      </c>
      <c r="BN6996" s="191" t="s">
        <v>929</v>
      </c>
      <c r="BO6996" s="191" t="s">
        <v>10312</v>
      </c>
      <c r="BU6996" s="191" t="s">
        <v>446</v>
      </c>
      <c r="BV6996" s="191" t="s">
        <v>929</v>
      </c>
      <c r="BW6996" s="191" t="s">
        <v>10312</v>
      </c>
    </row>
    <row r="6997" spans="51:75" x14ac:dyDescent="0.3">
      <c r="AY6997" s="251" t="e">
        <f>VLOOKUP(C6997,#REF!, 2,FALSE)</f>
        <v>#REF!</v>
      </c>
      <c r="BM6997" s="191" t="s">
        <v>12221</v>
      </c>
      <c r="BN6997" s="191" t="s">
        <v>3006</v>
      </c>
      <c r="BO6997" s="191" t="s">
        <v>728</v>
      </c>
      <c r="BU6997" s="191" t="s">
        <v>12221</v>
      </c>
      <c r="BV6997" s="191" t="s">
        <v>3006</v>
      </c>
      <c r="BW6997" s="191" t="s">
        <v>728</v>
      </c>
    </row>
    <row r="6998" spans="51:75" x14ac:dyDescent="0.3">
      <c r="AY6998" s="251" t="e">
        <f>VLOOKUP(C6998,#REF!, 2,FALSE)</f>
        <v>#REF!</v>
      </c>
      <c r="BM6998" s="191" t="s">
        <v>419</v>
      </c>
      <c r="BN6998" s="191" t="s">
        <v>1734</v>
      </c>
      <c r="BO6998" s="191" t="s">
        <v>2984</v>
      </c>
      <c r="BU6998" s="191" t="s">
        <v>419</v>
      </c>
      <c r="BV6998" s="191" t="s">
        <v>1734</v>
      </c>
      <c r="BW6998" s="191" t="s">
        <v>2984</v>
      </c>
    </row>
    <row r="6999" spans="51:75" x14ac:dyDescent="0.3">
      <c r="AY6999" s="251" t="e">
        <f>VLOOKUP(C6999,#REF!, 2,FALSE)</f>
        <v>#REF!</v>
      </c>
      <c r="BM6999" s="191" t="s">
        <v>12222</v>
      </c>
      <c r="BN6999" s="191" t="s">
        <v>668</v>
      </c>
      <c r="BO6999" s="191" t="s">
        <v>2984</v>
      </c>
      <c r="BU6999" s="191" t="s">
        <v>12222</v>
      </c>
      <c r="BV6999" s="191" t="s">
        <v>668</v>
      </c>
      <c r="BW6999" s="191" t="s">
        <v>2984</v>
      </c>
    </row>
    <row r="7000" spans="51:75" x14ac:dyDescent="0.3">
      <c r="AY7000" s="251" t="e">
        <f>VLOOKUP(C7000,#REF!, 2,FALSE)</f>
        <v>#REF!</v>
      </c>
      <c r="BM7000" s="191" t="s">
        <v>12223</v>
      </c>
      <c r="BN7000" s="191" t="s">
        <v>1734</v>
      </c>
      <c r="BO7000" s="191" t="s">
        <v>9729</v>
      </c>
      <c r="BU7000" s="191" t="s">
        <v>12223</v>
      </c>
      <c r="BV7000" s="191" t="s">
        <v>1734</v>
      </c>
      <c r="BW7000" s="191" t="s">
        <v>9729</v>
      </c>
    </row>
    <row r="7001" spans="51:75" x14ac:dyDescent="0.3">
      <c r="AY7001" s="251" t="e">
        <f>VLOOKUP(C7001,#REF!, 2,FALSE)</f>
        <v>#REF!</v>
      </c>
      <c r="BM7001" s="191" t="s">
        <v>12224</v>
      </c>
      <c r="BN7001" s="191" t="s">
        <v>16989</v>
      </c>
      <c r="BO7001" s="191" t="s">
        <v>10497</v>
      </c>
      <c r="BU7001" s="191" t="s">
        <v>12224</v>
      </c>
      <c r="BV7001" s="191" t="s">
        <v>16989</v>
      </c>
      <c r="BW7001" s="191" t="s">
        <v>10497</v>
      </c>
    </row>
    <row r="7002" spans="51:75" x14ac:dyDescent="0.3">
      <c r="AY7002" s="251" t="e">
        <f>VLOOKUP(C7002,#REF!, 2,FALSE)</f>
        <v>#REF!</v>
      </c>
      <c r="BM7002" s="191" t="s">
        <v>12225</v>
      </c>
      <c r="BN7002" s="191" t="s">
        <v>618</v>
      </c>
      <c r="BO7002" s="191" t="s">
        <v>2804</v>
      </c>
      <c r="BU7002" s="191" t="s">
        <v>12225</v>
      </c>
      <c r="BV7002" s="191" t="s">
        <v>618</v>
      </c>
      <c r="BW7002" s="191" t="s">
        <v>2804</v>
      </c>
    </row>
    <row r="7003" spans="51:75" x14ac:dyDescent="0.3">
      <c r="AY7003" s="251" t="e">
        <f>VLOOKUP(C7003,#REF!, 2,FALSE)</f>
        <v>#REF!</v>
      </c>
      <c r="BM7003" s="191" t="s">
        <v>12226</v>
      </c>
      <c r="BN7003" s="191" t="s">
        <v>3006</v>
      </c>
      <c r="BO7003" s="191" t="s">
        <v>12227</v>
      </c>
      <c r="BU7003" s="191" t="s">
        <v>12226</v>
      </c>
      <c r="BV7003" s="191" t="s">
        <v>3006</v>
      </c>
      <c r="BW7003" s="191" t="s">
        <v>12227</v>
      </c>
    </row>
    <row r="7004" spans="51:75" x14ac:dyDescent="0.3">
      <c r="AY7004" s="251" t="e">
        <f>VLOOKUP(C7004,#REF!, 2,FALSE)</f>
        <v>#REF!</v>
      </c>
      <c r="BM7004" s="191" t="s">
        <v>12228</v>
      </c>
      <c r="BN7004" s="191" t="s">
        <v>800</v>
      </c>
      <c r="BO7004" s="191" t="s">
        <v>1444</v>
      </c>
      <c r="BU7004" s="191" t="s">
        <v>12228</v>
      </c>
      <c r="BV7004" s="191" t="s">
        <v>800</v>
      </c>
      <c r="BW7004" s="191" t="s">
        <v>1444</v>
      </c>
    </row>
    <row r="7005" spans="51:75" x14ac:dyDescent="0.3">
      <c r="AY7005" s="251" t="e">
        <f>VLOOKUP(C7005,#REF!, 2,FALSE)</f>
        <v>#REF!</v>
      </c>
      <c r="BM7005" s="191" t="s">
        <v>12229</v>
      </c>
      <c r="BN7005" s="191" t="s">
        <v>788</v>
      </c>
      <c r="BO7005" s="191" t="s">
        <v>3056</v>
      </c>
      <c r="BU7005" s="191" t="s">
        <v>12229</v>
      </c>
      <c r="BV7005" s="191" t="s">
        <v>788</v>
      </c>
      <c r="BW7005" s="191" t="s">
        <v>3056</v>
      </c>
    </row>
    <row r="7006" spans="51:75" x14ac:dyDescent="0.3">
      <c r="AY7006" s="251" t="e">
        <f>VLOOKUP(C7006,#REF!, 2,FALSE)</f>
        <v>#REF!</v>
      </c>
      <c r="BM7006" s="191" t="s">
        <v>12230</v>
      </c>
      <c r="BN7006" s="191" t="s">
        <v>640</v>
      </c>
      <c r="BO7006" s="191" t="s">
        <v>1905</v>
      </c>
      <c r="BU7006" s="191" t="s">
        <v>12230</v>
      </c>
      <c r="BV7006" s="191" t="s">
        <v>640</v>
      </c>
      <c r="BW7006" s="191" t="s">
        <v>1905</v>
      </c>
    </row>
    <row r="7007" spans="51:75" x14ac:dyDescent="0.3">
      <c r="AY7007" s="251" t="e">
        <f>VLOOKUP(C7007,#REF!, 2,FALSE)</f>
        <v>#REF!</v>
      </c>
      <c r="BM7007" s="191" t="s">
        <v>12231</v>
      </c>
      <c r="BN7007" s="191" t="s">
        <v>737</v>
      </c>
      <c r="BO7007" s="191" t="s">
        <v>12232</v>
      </c>
      <c r="BU7007" s="191" t="s">
        <v>12231</v>
      </c>
      <c r="BV7007" s="191" t="s">
        <v>737</v>
      </c>
      <c r="BW7007" s="191" t="s">
        <v>12232</v>
      </c>
    </row>
    <row r="7008" spans="51:75" x14ac:dyDescent="0.3">
      <c r="AY7008" s="251" t="e">
        <f>VLOOKUP(C7008,#REF!, 2,FALSE)</f>
        <v>#REF!</v>
      </c>
      <c r="BM7008" s="191" t="s">
        <v>12233</v>
      </c>
      <c r="BN7008" s="191" t="s">
        <v>798</v>
      </c>
      <c r="BO7008" s="191" t="s">
        <v>1127</v>
      </c>
      <c r="BU7008" s="191" t="s">
        <v>12233</v>
      </c>
      <c r="BV7008" s="191" t="s">
        <v>798</v>
      </c>
      <c r="BW7008" s="191" t="s">
        <v>1127</v>
      </c>
    </row>
    <row r="7009" spans="51:75" x14ac:dyDescent="0.3">
      <c r="AY7009" s="251" t="e">
        <f>VLOOKUP(C7009,#REF!, 2,FALSE)</f>
        <v>#REF!</v>
      </c>
      <c r="BM7009" s="191" t="s">
        <v>2128</v>
      </c>
      <c r="BN7009" s="191" t="s">
        <v>615</v>
      </c>
      <c r="BO7009" s="191" t="s">
        <v>12234</v>
      </c>
      <c r="BU7009" s="191" t="s">
        <v>2128</v>
      </c>
      <c r="BV7009" s="191" t="s">
        <v>615</v>
      </c>
      <c r="BW7009" s="191" t="s">
        <v>12234</v>
      </c>
    </row>
    <row r="7010" spans="51:75" x14ac:dyDescent="0.3">
      <c r="AY7010" s="251" t="e">
        <f>VLOOKUP(C7010,#REF!, 2,FALSE)</f>
        <v>#REF!</v>
      </c>
      <c r="BM7010" s="191" t="s">
        <v>12235</v>
      </c>
      <c r="BN7010" s="191" t="s">
        <v>798</v>
      </c>
      <c r="BO7010" s="191" t="s">
        <v>1127</v>
      </c>
      <c r="BU7010" s="191" t="s">
        <v>12235</v>
      </c>
      <c r="BV7010" s="191" t="s">
        <v>798</v>
      </c>
      <c r="BW7010" s="191" t="s">
        <v>1127</v>
      </c>
    </row>
    <row r="7011" spans="51:75" x14ac:dyDescent="0.3">
      <c r="AY7011" s="251" t="e">
        <f>VLOOKUP(C7011,#REF!, 2,FALSE)</f>
        <v>#REF!</v>
      </c>
      <c r="BM7011" s="191" t="s">
        <v>441</v>
      </c>
      <c r="BN7011" s="191" t="s">
        <v>798</v>
      </c>
      <c r="BO7011" s="191" t="s">
        <v>1127</v>
      </c>
      <c r="BU7011" s="191" t="s">
        <v>441</v>
      </c>
      <c r="BV7011" s="191" t="s">
        <v>798</v>
      </c>
      <c r="BW7011" s="191" t="s">
        <v>1127</v>
      </c>
    </row>
    <row r="7012" spans="51:75" x14ac:dyDescent="0.3">
      <c r="AY7012" s="251" t="e">
        <f>VLOOKUP(C7012,#REF!, 2,FALSE)</f>
        <v>#REF!</v>
      </c>
      <c r="BM7012" s="191" t="s">
        <v>12236</v>
      </c>
      <c r="BN7012" s="191" t="s">
        <v>798</v>
      </c>
      <c r="BO7012" s="191" t="s">
        <v>1127</v>
      </c>
      <c r="BU7012" s="191" t="s">
        <v>12236</v>
      </c>
      <c r="BV7012" s="191" t="s">
        <v>798</v>
      </c>
      <c r="BW7012" s="191" t="s">
        <v>1127</v>
      </c>
    </row>
    <row r="7013" spans="51:75" x14ac:dyDescent="0.3">
      <c r="AY7013" s="251" t="e">
        <f>VLOOKUP(C7013,#REF!, 2,FALSE)</f>
        <v>#REF!</v>
      </c>
      <c r="BM7013" s="191" t="s">
        <v>12237</v>
      </c>
      <c r="BN7013" s="191" t="s">
        <v>798</v>
      </c>
      <c r="BO7013" s="191" t="s">
        <v>1127</v>
      </c>
      <c r="BU7013" s="191" t="s">
        <v>12237</v>
      </c>
      <c r="BV7013" s="191" t="s">
        <v>798</v>
      </c>
      <c r="BW7013" s="191" t="s">
        <v>1127</v>
      </c>
    </row>
    <row r="7014" spans="51:75" x14ac:dyDescent="0.3">
      <c r="AY7014" s="251" t="e">
        <f>VLOOKUP(C7014,#REF!, 2,FALSE)</f>
        <v>#REF!</v>
      </c>
      <c r="BM7014" s="191" t="s">
        <v>12238</v>
      </c>
      <c r="BN7014" s="191" t="s">
        <v>622</v>
      </c>
      <c r="BO7014" s="191" t="s">
        <v>3545</v>
      </c>
      <c r="BU7014" s="191" t="s">
        <v>12238</v>
      </c>
      <c r="BV7014" s="191" t="s">
        <v>622</v>
      </c>
      <c r="BW7014" s="191" t="s">
        <v>3545</v>
      </c>
    </row>
    <row r="7015" spans="51:75" x14ac:dyDescent="0.3">
      <c r="AY7015" s="251" t="e">
        <f>VLOOKUP(C7015,#REF!, 2,FALSE)</f>
        <v>#REF!</v>
      </c>
      <c r="BM7015" s="191" t="s">
        <v>12239</v>
      </c>
      <c r="BN7015" s="191" t="s">
        <v>637</v>
      </c>
      <c r="BO7015" s="191" t="s">
        <v>5356</v>
      </c>
      <c r="BU7015" s="191" t="s">
        <v>12239</v>
      </c>
      <c r="BV7015" s="191" t="s">
        <v>637</v>
      </c>
      <c r="BW7015" s="191" t="s">
        <v>5356</v>
      </c>
    </row>
    <row r="7016" spans="51:75" x14ac:dyDescent="0.3">
      <c r="AY7016" s="251" t="e">
        <f>VLOOKUP(C7016,#REF!, 2,FALSE)</f>
        <v>#REF!</v>
      </c>
      <c r="BM7016" s="191" t="s">
        <v>2129</v>
      </c>
      <c r="BN7016" s="191" t="s">
        <v>781</v>
      </c>
      <c r="BO7016" s="191" t="s">
        <v>934</v>
      </c>
      <c r="BU7016" s="191" t="s">
        <v>2129</v>
      </c>
      <c r="BV7016" s="191" t="s">
        <v>781</v>
      </c>
      <c r="BW7016" s="191" t="s">
        <v>934</v>
      </c>
    </row>
    <row r="7017" spans="51:75" x14ac:dyDescent="0.3">
      <c r="AY7017" s="251" t="e">
        <f>VLOOKUP(C7017,#REF!, 2,FALSE)</f>
        <v>#REF!</v>
      </c>
      <c r="BM7017" s="191" t="s">
        <v>12240</v>
      </c>
      <c r="BN7017" s="191" t="s">
        <v>3088</v>
      </c>
      <c r="BO7017" s="191" t="s">
        <v>2984</v>
      </c>
      <c r="BU7017" s="191" t="s">
        <v>12240</v>
      </c>
      <c r="BV7017" s="191" t="s">
        <v>3088</v>
      </c>
      <c r="BW7017" s="191" t="s">
        <v>2984</v>
      </c>
    </row>
    <row r="7018" spans="51:75" x14ac:dyDescent="0.3">
      <c r="AY7018" s="251" t="e">
        <f>VLOOKUP(C7018,#REF!, 2,FALSE)</f>
        <v>#REF!</v>
      </c>
      <c r="BM7018" s="191" t="s">
        <v>12241</v>
      </c>
      <c r="BN7018" s="191" t="s">
        <v>798</v>
      </c>
      <c r="BO7018" s="191" t="s">
        <v>1905</v>
      </c>
      <c r="BU7018" s="191" t="s">
        <v>12241</v>
      </c>
      <c r="BV7018" s="191" t="s">
        <v>798</v>
      </c>
      <c r="BW7018" s="191" t="s">
        <v>1905</v>
      </c>
    </row>
    <row r="7019" spans="51:75" x14ac:dyDescent="0.3">
      <c r="AY7019" s="251" t="e">
        <f>VLOOKUP(C7019,#REF!, 2,FALSE)</f>
        <v>#REF!</v>
      </c>
      <c r="BM7019" s="191" t="s">
        <v>12242</v>
      </c>
      <c r="BN7019" s="191" t="s">
        <v>798</v>
      </c>
      <c r="BO7019" s="191" t="s">
        <v>1905</v>
      </c>
      <c r="BU7019" s="191" t="s">
        <v>12242</v>
      </c>
      <c r="BV7019" s="191" t="s">
        <v>798</v>
      </c>
      <c r="BW7019" s="191" t="s">
        <v>1905</v>
      </c>
    </row>
    <row r="7020" spans="51:75" x14ac:dyDescent="0.3">
      <c r="AY7020" s="251" t="e">
        <f>VLOOKUP(C7020,#REF!, 2,FALSE)</f>
        <v>#REF!</v>
      </c>
      <c r="BM7020" s="191" t="s">
        <v>2130</v>
      </c>
      <c r="BN7020" s="191" t="s">
        <v>618</v>
      </c>
      <c r="BO7020" s="191" t="s">
        <v>2189</v>
      </c>
      <c r="BU7020" s="191" t="s">
        <v>2130</v>
      </c>
      <c r="BV7020" s="191" t="s">
        <v>618</v>
      </c>
      <c r="BW7020" s="191" t="s">
        <v>2189</v>
      </c>
    </row>
    <row r="7021" spans="51:75" x14ac:dyDescent="0.3">
      <c r="AY7021" s="251" t="e">
        <f>VLOOKUP(C7021,#REF!, 2,FALSE)</f>
        <v>#REF!</v>
      </c>
      <c r="BM7021" s="191" t="s">
        <v>12243</v>
      </c>
      <c r="BN7021" s="191" t="s">
        <v>798</v>
      </c>
      <c r="BO7021" s="191" t="s">
        <v>1285</v>
      </c>
      <c r="BU7021" s="191" t="s">
        <v>12243</v>
      </c>
      <c r="BV7021" s="191" t="s">
        <v>798</v>
      </c>
      <c r="BW7021" s="191" t="s">
        <v>1285</v>
      </c>
    </row>
    <row r="7022" spans="51:75" x14ac:dyDescent="0.3">
      <c r="AY7022" s="251" t="e">
        <f>VLOOKUP(C7022,#REF!, 2,FALSE)</f>
        <v>#REF!</v>
      </c>
      <c r="BM7022" s="191" t="s">
        <v>12244</v>
      </c>
      <c r="BN7022" s="191" t="s">
        <v>620</v>
      </c>
      <c r="BO7022" s="191" t="s">
        <v>1739</v>
      </c>
      <c r="BU7022" s="191" t="s">
        <v>12244</v>
      </c>
      <c r="BV7022" s="191" t="s">
        <v>620</v>
      </c>
      <c r="BW7022" s="191" t="s">
        <v>1739</v>
      </c>
    </row>
    <row r="7023" spans="51:75" x14ac:dyDescent="0.3">
      <c r="AY7023" s="251" t="e">
        <f>VLOOKUP(C7023,#REF!, 2,FALSE)</f>
        <v>#REF!</v>
      </c>
      <c r="BM7023" s="191" t="s">
        <v>2131</v>
      </c>
      <c r="BN7023" s="191" t="s">
        <v>842</v>
      </c>
      <c r="BO7023" s="191" t="s">
        <v>932</v>
      </c>
      <c r="BU7023" s="191" t="s">
        <v>2131</v>
      </c>
      <c r="BV7023" s="191" t="s">
        <v>842</v>
      </c>
      <c r="BW7023" s="191" t="s">
        <v>932</v>
      </c>
    </row>
    <row r="7024" spans="51:75" x14ac:dyDescent="0.3">
      <c r="AY7024" s="251" t="e">
        <f>VLOOKUP(C7024,#REF!, 2,FALSE)</f>
        <v>#REF!</v>
      </c>
      <c r="BM7024" s="191" t="s">
        <v>12245</v>
      </c>
      <c r="BN7024" s="191" t="s">
        <v>784</v>
      </c>
      <c r="BO7024" s="191" t="s">
        <v>2367</v>
      </c>
      <c r="BU7024" s="191" t="s">
        <v>12245</v>
      </c>
      <c r="BV7024" s="191" t="s">
        <v>784</v>
      </c>
      <c r="BW7024" s="191" t="s">
        <v>2367</v>
      </c>
    </row>
    <row r="7025" spans="51:75" x14ac:dyDescent="0.3">
      <c r="AY7025" s="251" t="e">
        <f>VLOOKUP(C7025,#REF!, 2,FALSE)</f>
        <v>#REF!</v>
      </c>
      <c r="BM7025" s="191" t="s">
        <v>12246</v>
      </c>
      <c r="BN7025" s="191" t="s">
        <v>16989</v>
      </c>
      <c r="BO7025" s="191" t="s">
        <v>12247</v>
      </c>
      <c r="BU7025" s="191" t="s">
        <v>12246</v>
      </c>
      <c r="BV7025" s="191" t="s">
        <v>16989</v>
      </c>
      <c r="BW7025" s="191" t="s">
        <v>12247</v>
      </c>
    </row>
    <row r="7026" spans="51:75" x14ac:dyDescent="0.3">
      <c r="AY7026" s="251" t="e">
        <f>VLOOKUP(C7026,#REF!, 2,FALSE)</f>
        <v>#REF!</v>
      </c>
      <c r="BM7026" s="191" t="s">
        <v>12248</v>
      </c>
      <c r="BN7026" s="191" t="s">
        <v>811</v>
      </c>
      <c r="BO7026" s="191" t="s">
        <v>4179</v>
      </c>
      <c r="BU7026" s="191" t="s">
        <v>12248</v>
      </c>
      <c r="BV7026" s="191" t="s">
        <v>811</v>
      </c>
      <c r="BW7026" s="191" t="s">
        <v>4179</v>
      </c>
    </row>
    <row r="7027" spans="51:75" x14ac:dyDescent="0.3">
      <c r="AY7027" s="251" t="e">
        <f>VLOOKUP(C7027,#REF!, 2,FALSE)</f>
        <v>#REF!</v>
      </c>
      <c r="BM7027" s="191" t="s">
        <v>442</v>
      </c>
      <c r="BN7027" s="191" t="s">
        <v>640</v>
      </c>
      <c r="BO7027" s="191" t="s">
        <v>2984</v>
      </c>
      <c r="BU7027" s="191" t="s">
        <v>442</v>
      </c>
      <c r="BV7027" s="191" t="s">
        <v>640</v>
      </c>
      <c r="BW7027" s="191" t="s">
        <v>2984</v>
      </c>
    </row>
    <row r="7028" spans="51:75" x14ac:dyDescent="0.3">
      <c r="AY7028" s="251" t="e">
        <f>VLOOKUP(C7028,#REF!, 2,FALSE)</f>
        <v>#REF!</v>
      </c>
      <c r="BM7028" s="191" t="s">
        <v>12249</v>
      </c>
      <c r="BN7028" s="191" t="s">
        <v>632</v>
      </c>
      <c r="BO7028" s="191" t="s">
        <v>2984</v>
      </c>
      <c r="BU7028" s="191" t="s">
        <v>12249</v>
      </c>
      <c r="BV7028" s="191" t="s">
        <v>632</v>
      </c>
      <c r="BW7028" s="191" t="s">
        <v>2984</v>
      </c>
    </row>
    <row r="7029" spans="51:75" x14ac:dyDescent="0.3">
      <c r="AY7029" s="251" t="e">
        <f>VLOOKUP(C7029,#REF!, 2,FALSE)</f>
        <v>#REF!</v>
      </c>
      <c r="BM7029" s="191" t="s">
        <v>12250</v>
      </c>
      <c r="BN7029" s="191" t="s">
        <v>3253</v>
      </c>
      <c r="BO7029" s="191" t="s">
        <v>2793</v>
      </c>
      <c r="BU7029" s="191" t="s">
        <v>12250</v>
      </c>
      <c r="BV7029" s="191" t="s">
        <v>3253</v>
      </c>
      <c r="BW7029" s="191" t="s">
        <v>2793</v>
      </c>
    </row>
    <row r="7030" spans="51:75" x14ac:dyDescent="0.3">
      <c r="AY7030" s="251" t="e">
        <f>VLOOKUP(C7030,#REF!, 2,FALSE)</f>
        <v>#REF!</v>
      </c>
      <c r="BM7030" s="191" t="s">
        <v>12251</v>
      </c>
      <c r="BN7030" s="191" t="s">
        <v>941</v>
      </c>
      <c r="BO7030" s="191" t="s">
        <v>2984</v>
      </c>
      <c r="BU7030" s="191" t="s">
        <v>12251</v>
      </c>
      <c r="BV7030" s="191" t="s">
        <v>941</v>
      </c>
      <c r="BW7030" s="191" t="s">
        <v>2984</v>
      </c>
    </row>
    <row r="7031" spans="51:75" x14ac:dyDescent="0.3">
      <c r="AY7031" s="251" t="e">
        <f>VLOOKUP(C7031,#REF!, 2,FALSE)</f>
        <v>#REF!</v>
      </c>
      <c r="BM7031" s="191" t="s">
        <v>12253</v>
      </c>
      <c r="BN7031" s="191" t="s">
        <v>626</v>
      </c>
      <c r="BO7031" s="191" t="s">
        <v>12254</v>
      </c>
      <c r="BU7031" s="191" t="s">
        <v>12253</v>
      </c>
      <c r="BV7031" s="191" t="s">
        <v>626</v>
      </c>
      <c r="BW7031" s="191" t="s">
        <v>12254</v>
      </c>
    </row>
    <row r="7032" spans="51:75" x14ac:dyDescent="0.3">
      <c r="AY7032" s="251" t="e">
        <f>VLOOKUP(C7032,#REF!, 2,FALSE)</f>
        <v>#REF!</v>
      </c>
      <c r="BM7032" s="191" t="s">
        <v>420</v>
      </c>
      <c r="BN7032" s="191" t="s">
        <v>16989</v>
      </c>
      <c r="BO7032" s="191" t="s">
        <v>7878</v>
      </c>
      <c r="BU7032" s="191" t="s">
        <v>420</v>
      </c>
      <c r="BV7032" s="191" t="s">
        <v>16989</v>
      </c>
      <c r="BW7032" s="191" t="s">
        <v>7878</v>
      </c>
    </row>
    <row r="7033" spans="51:75" x14ac:dyDescent="0.3">
      <c r="AY7033" s="251" t="e">
        <f>VLOOKUP(C7033,#REF!, 2,FALSE)</f>
        <v>#REF!</v>
      </c>
      <c r="BM7033" s="191" t="s">
        <v>12255</v>
      </c>
      <c r="BN7033" s="191" t="s">
        <v>640</v>
      </c>
      <c r="BO7033" s="191" t="s">
        <v>12257</v>
      </c>
      <c r="BU7033" s="191" t="s">
        <v>12255</v>
      </c>
      <c r="BV7033" s="191" t="s">
        <v>640</v>
      </c>
      <c r="BW7033" s="191" t="s">
        <v>12257</v>
      </c>
    </row>
    <row r="7034" spans="51:75" x14ac:dyDescent="0.3">
      <c r="AY7034" s="251" t="e">
        <f>VLOOKUP(C7034,#REF!, 2,FALSE)</f>
        <v>#REF!</v>
      </c>
      <c r="BM7034" s="191" t="s">
        <v>12258</v>
      </c>
      <c r="BN7034" s="191" t="s">
        <v>16989</v>
      </c>
      <c r="BO7034" s="191" t="s">
        <v>12259</v>
      </c>
      <c r="BU7034" s="191" t="s">
        <v>12258</v>
      </c>
      <c r="BV7034" s="191" t="s">
        <v>16989</v>
      </c>
      <c r="BW7034" s="191" t="s">
        <v>12259</v>
      </c>
    </row>
    <row r="7035" spans="51:75" x14ac:dyDescent="0.3">
      <c r="AY7035" s="251" t="e">
        <f>VLOOKUP(C7035,#REF!, 2,FALSE)</f>
        <v>#REF!</v>
      </c>
      <c r="BM7035" s="191" t="s">
        <v>12260</v>
      </c>
      <c r="BN7035" s="191" t="s">
        <v>1343</v>
      </c>
      <c r="BO7035" s="191" t="s">
        <v>12261</v>
      </c>
      <c r="BU7035" s="191" t="s">
        <v>12260</v>
      </c>
      <c r="BV7035" s="191" t="s">
        <v>1343</v>
      </c>
      <c r="BW7035" s="191" t="s">
        <v>12261</v>
      </c>
    </row>
    <row r="7036" spans="51:75" x14ac:dyDescent="0.3">
      <c r="AY7036" s="251" t="e">
        <f>VLOOKUP(C7036,#REF!, 2,FALSE)</f>
        <v>#REF!</v>
      </c>
      <c r="BM7036" s="191" t="s">
        <v>12262</v>
      </c>
      <c r="BN7036" s="191" t="s">
        <v>3003</v>
      </c>
      <c r="BO7036" s="191" t="s">
        <v>12263</v>
      </c>
      <c r="BU7036" s="191" t="s">
        <v>12262</v>
      </c>
      <c r="BV7036" s="191" t="s">
        <v>3003</v>
      </c>
      <c r="BW7036" s="191" t="s">
        <v>12263</v>
      </c>
    </row>
    <row r="7037" spans="51:75" x14ac:dyDescent="0.3">
      <c r="AY7037" s="251" t="e">
        <f>VLOOKUP(C7037,#REF!, 2,FALSE)</f>
        <v>#REF!</v>
      </c>
      <c r="BM7037" s="191" t="s">
        <v>422</v>
      </c>
      <c r="BN7037" s="191" t="s">
        <v>668</v>
      </c>
      <c r="BO7037" s="191" t="s">
        <v>2984</v>
      </c>
      <c r="BU7037" s="191" t="s">
        <v>422</v>
      </c>
      <c r="BV7037" s="191" t="s">
        <v>668</v>
      </c>
      <c r="BW7037" s="191" t="s">
        <v>2984</v>
      </c>
    </row>
    <row r="7038" spans="51:75" x14ac:dyDescent="0.3">
      <c r="AY7038" s="251" t="e">
        <f>VLOOKUP(C7038,#REF!, 2,FALSE)</f>
        <v>#REF!</v>
      </c>
      <c r="BM7038" s="191" t="s">
        <v>12264</v>
      </c>
      <c r="BN7038" s="191" t="s">
        <v>3003</v>
      </c>
      <c r="BO7038" s="191" t="s">
        <v>2984</v>
      </c>
      <c r="BU7038" s="191" t="s">
        <v>12264</v>
      </c>
      <c r="BV7038" s="191" t="s">
        <v>3003</v>
      </c>
      <c r="BW7038" s="191" t="s">
        <v>2984</v>
      </c>
    </row>
    <row r="7039" spans="51:75" x14ac:dyDescent="0.3">
      <c r="AY7039" s="251" t="e">
        <f>VLOOKUP(C7039,#REF!, 2,FALSE)</f>
        <v>#REF!</v>
      </c>
      <c r="BM7039" s="191" t="s">
        <v>12265</v>
      </c>
      <c r="BN7039" s="191" t="s">
        <v>1014</v>
      </c>
      <c r="BO7039" s="191" t="s">
        <v>4721</v>
      </c>
      <c r="BU7039" s="191" t="s">
        <v>12265</v>
      </c>
      <c r="BV7039" s="191" t="s">
        <v>1014</v>
      </c>
      <c r="BW7039" s="191" t="s">
        <v>4721</v>
      </c>
    </row>
    <row r="7040" spans="51:75" x14ac:dyDescent="0.3">
      <c r="AY7040" s="251" t="e">
        <f>VLOOKUP(C7040,#REF!, 2,FALSE)</f>
        <v>#REF!</v>
      </c>
      <c r="BM7040" s="191" t="s">
        <v>12266</v>
      </c>
      <c r="BN7040" s="191" t="s">
        <v>16989</v>
      </c>
      <c r="BO7040" s="191" t="s">
        <v>10666</v>
      </c>
      <c r="BU7040" s="191" t="s">
        <v>12266</v>
      </c>
      <c r="BV7040" s="191" t="s">
        <v>16989</v>
      </c>
      <c r="BW7040" s="191" t="s">
        <v>10666</v>
      </c>
    </row>
    <row r="7041" spans="51:75" x14ac:dyDescent="0.3">
      <c r="AY7041" s="251" t="e">
        <f>VLOOKUP(C7041,#REF!, 2,FALSE)</f>
        <v>#REF!</v>
      </c>
      <c r="BM7041" s="191" t="s">
        <v>2132</v>
      </c>
      <c r="BN7041" s="191" t="s">
        <v>804</v>
      </c>
      <c r="BO7041" s="191" t="s">
        <v>12267</v>
      </c>
      <c r="BU7041" s="191" t="s">
        <v>2132</v>
      </c>
      <c r="BV7041" s="191" t="s">
        <v>804</v>
      </c>
      <c r="BW7041" s="191" t="s">
        <v>12267</v>
      </c>
    </row>
    <row r="7042" spans="51:75" x14ac:dyDescent="0.3">
      <c r="AY7042" s="251" t="e">
        <f>VLOOKUP(C7042,#REF!, 2,FALSE)</f>
        <v>#REF!</v>
      </c>
      <c r="BM7042" s="191" t="s">
        <v>12268</v>
      </c>
      <c r="BN7042" s="191" t="s">
        <v>1268</v>
      </c>
      <c r="BO7042" s="191" t="s">
        <v>1616</v>
      </c>
      <c r="BU7042" s="191" t="s">
        <v>12268</v>
      </c>
      <c r="BV7042" s="191" t="s">
        <v>1268</v>
      </c>
      <c r="BW7042" s="191" t="s">
        <v>1616</v>
      </c>
    </row>
    <row r="7043" spans="51:75" x14ac:dyDescent="0.3">
      <c r="AY7043" s="251" t="e">
        <f>VLOOKUP(C7043,#REF!, 2,FALSE)</f>
        <v>#REF!</v>
      </c>
      <c r="BM7043" s="191" t="s">
        <v>12269</v>
      </c>
      <c r="BN7043" s="191" t="s">
        <v>929</v>
      </c>
      <c r="BO7043" s="191" t="s">
        <v>12270</v>
      </c>
      <c r="BU7043" s="191" t="s">
        <v>12269</v>
      </c>
      <c r="BV7043" s="191" t="s">
        <v>929</v>
      </c>
      <c r="BW7043" s="191" t="s">
        <v>12270</v>
      </c>
    </row>
    <row r="7044" spans="51:75" x14ac:dyDescent="0.3">
      <c r="AY7044" s="251" t="e">
        <f>VLOOKUP(C7044,#REF!, 2,FALSE)</f>
        <v>#REF!</v>
      </c>
      <c r="BM7044" s="191" t="s">
        <v>421</v>
      </c>
      <c r="BN7044" s="191" t="s">
        <v>704</v>
      </c>
      <c r="BO7044" s="191" t="s">
        <v>12271</v>
      </c>
      <c r="BU7044" s="191" t="s">
        <v>421</v>
      </c>
      <c r="BV7044" s="191" t="s">
        <v>704</v>
      </c>
      <c r="BW7044" s="191" t="s">
        <v>12271</v>
      </c>
    </row>
    <row r="7045" spans="51:75" x14ac:dyDescent="0.3">
      <c r="AY7045" s="251" t="e">
        <f>VLOOKUP(C7045,#REF!, 2,FALSE)</f>
        <v>#REF!</v>
      </c>
      <c r="BM7045" s="191" t="s">
        <v>12272</v>
      </c>
      <c r="BN7045" s="191" t="s">
        <v>622</v>
      </c>
      <c r="BO7045" s="191" t="s">
        <v>2984</v>
      </c>
      <c r="BU7045" s="191" t="s">
        <v>12272</v>
      </c>
      <c r="BV7045" s="191" t="s">
        <v>622</v>
      </c>
      <c r="BW7045" s="191" t="s">
        <v>2984</v>
      </c>
    </row>
    <row r="7046" spans="51:75" x14ac:dyDescent="0.3">
      <c r="AY7046" s="251" t="e">
        <f>VLOOKUP(C7046,#REF!, 2,FALSE)</f>
        <v>#REF!</v>
      </c>
      <c r="BM7046" s="191" t="s">
        <v>12273</v>
      </c>
      <c r="BN7046" s="191" t="s">
        <v>853</v>
      </c>
      <c r="BO7046" s="191" t="s">
        <v>1905</v>
      </c>
      <c r="BU7046" s="191" t="s">
        <v>12273</v>
      </c>
      <c r="BV7046" s="191" t="s">
        <v>853</v>
      </c>
      <c r="BW7046" s="191" t="s">
        <v>1905</v>
      </c>
    </row>
    <row r="7047" spans="51:75" x14ac:dyDescent="0.3">
      <c r="AY7047" s="251" t="e">
        <f>VLOOKUP(C7047,#REF!, 2,FALSE)</f>
        <v>#REF!</v>
      </c>
      <c r="BM7047" s="191" t="s">
        <v>12274</v>
      </c>
      <c r="BN7047" s="191" t="s">
        <v>737</v>
      </c>
      <c r="BO7047" s="191" t="s">
        <v>1737</v>
      </c>
      <c r="BU7047" s="191" t="s">
        <v>12274</v>
      </c>
      <c r="BV7047" s="191" t="s">
        <v>737</v>
      </c>
      <c r="BW7047" s="191" t="s">
        <v>1737</v>
      </c>
    </row>
    <row r="7048" spans="51:75" x14ac:dyDescent="0.3">
      <c r="AY7048" s="251" t="e">
        <f>VLOOKUP(C7048,#REF!, 2,FALSE)</f>
        <v>#REF!</v>
      </c>
      <c r="BM7048" s="191" t="s">
        <v>12275</v>
      </c>
      <c r="BN7048" s="191" t="s">
        <v>1010</v>
      </c>
      <c r="BO7048" s="191" t="s">
        <v>1444</v>
      </c>
      <c r="BU7048" s="191" t="s">
        <v>12275</v>
      </c>
      <c r="BV7048" s="191" t="s">
        <v>1010</v>
      </c>
      <c r="BW7048" s="191" t="s">
        <v>1444</v>
      </c>
    </row>
    <row r="7049" spans="51:75" x14ac:dyDescent="0.3">
      <c r="AY7049" s="251" t="e">
        <f>VLOOKUP(C7049,#REF!, 2,FALSE)</f>
        <v>#REF!</v>
      </c>
      <c r="BM7049" s="191" t="s">
        <v>12276</v>
      </c>
      <c r="BN7049" s="191" t="s">
        <v>798</v>
      </c>
      <c r="BO7049" s="191" t="s">
        <v>3021</v>
      </c>
      <c r="BU7049" s="191" t="s">
        <v>12276</v>
      </c>
      <c r="BV7049" s="191" t="s">
        <v>798</v>
      </c>
      <c r="BW7049" s="191" t="s">
        <v>3021</v>
      </c>
    </row>
    <row r="7050" spans="51:75" x14ac:dyDescent="0.3">
      <c r="AY7050" s="251" t="e">
        <f>VLOOKUP(C7050,#REF!, 2,FALSE)</f>
        <v>#REF!</v>
      </c>
      <c r="BM7050" s="191" t="s">
        <v>12277</v>
      </c>
      <c r="BN7050" s="191" t="s">
        <v>798</v>
      </c>
      <c r="BO7050" s="191" t="s">
        <v>11645</v>
      </c>
      <c r="BU7050" s="191" t="s">
        <v>12277</v>
      </c>
      <c r="BV7050" s="191" t="s">
        <v>798</v>
      </c>
      <c r="BW7050" s="191" t="s">
        <v>11645</v>
      </c>
    </row>
    <row r="7051" spans="51:75" x14ac:dyDescent="0.3">
      <c r="AY7051" s="251" t="e">
        <f>VLOOKUP(C7051,#REF!, 2,FALSE)</f>
        <v>#REF!</v>
      </c>
      <c r="BM7051" s="191" t="s">
        <v>12278</v>
      </c>
      <c r="BN7051" s="191" t="s">
        <v>798</v>
      </c>
      <c r="BO7051" s="191" t="s">
        <v>11645</v>
      </c>
      <c r="BU7051" s="191" t="s">
        <v>12278</v>
      </c>
      <c r="BV7051" s="191" t="s">
        <v>798</v>
      </c>
      <c r="BW7051" s="191" t="s">
        <v>11645</v>
      </c>
    </row>
    <row r="7052" spans="51:75" x14ac:dyDescent="0.3">
      <c r="AY7052" s="251" t="e">
        <f>VLOOKUP(C7052,#REF!, 2,FALSE)</f>
        <v>#REF!</v>
      </c>
      <c r="BM7052" s="191" t="s">
        <v>12279</v>
      </c>
      <c r="BN7052" s="191" t="s">
        <v>798</v>
      </c>
      <c r="BO7052" s="191" t="s">
        <v>11645</v>
      </c>
      <c r="BU7052" s="191" t="s">
        <v>12279</v>
      </c>
      <c r="BV7052" s="191" t="s">
        <v>798</v>
      </c>
      <c r="BW7052" s="191" t="s">
        <v>11645</v>
      </c>
    </row>
    <row r="7053" spans="51:75" x14ac:dyDescent="0.3">
      <c r="AY7053" s="251" t="e">
        <f>VLOOKUP(C7053,#REF!, 2,FALSE)</f>
        <v>#REF!</v>
      </c>
      <c r="BM7053" s="191" t="s">
        <v>12281</v>
      </c>
      <c r="BN7053" s="191" t="s">
        <v>853</v>
      </c>
      <c r="BO7053" s="191" t="s">
        <v>4544</v>
      </c>
      <c r="BU7053" s="191" t="s">
        <v>12281</v>
      </c>
      <c r="BV7053" s="191" t="s">
        <v>853</v>
      </c>
      <c r="BW7053" s="191" t="s">
        <v>4544</v>
      </c>
    </row>
    <row r="7054" spans="51:75" x14ac:dyDescent="0.3">
      <c r="AY7054" s="251" t="e">
        <f>VLOOKUP(C7054,#REF!, 2,FALSE)</f>
        <v>#REF!</v>
      </c>
      <c r="BM7054" s="191" t="s">
        <v>12282</v>
      </c>
      <c r="BN7054" s="191" t="s">
        <v>788</v>
      </c>
      <c r="BO7054" s="191" t="s">
        <v>12283</v>
      </c>
      <c r="BU7054" s="191" t="s">
        <v>12282</v>
      </c>
      <c r="BV7054" s="191" t="s">
        <v>788</v>
      </c>
      <c r="BW7054" s="191" t="s">
        <v>12283</v>
      </c>
    </row>
    <row r="7055" spans="51:75" x14ac:dyDescent="0.3">
      <c r="AY7055" s="251" t="e">
        <f>VLOOKUP(C7055,#REF!, 2,FALSE)</f>
        <v>#REF!</v>
      </c>
      <c r="BM7055" s="191" t="s">
        <v>12284</v>
      </c>
      <c r="BN7055" s="191" t="s">
        <v>664</v>
      </c>
      <c r="BO7055" s="191" t="s">
        <v>12285</v>
      </c>
      <c r="BU7055" s="191" t="s">
        <v>12284</v>
      </c>
      <c r="BV7055" s="191" t="s">
        <v>664</v>
      </c>
      <c r="BW7055" s="191" t="s">
        <v>12285</v>
      </c>
    </row>
    <row r="7056" spans="51:75" x14ac:dyDescent="0.3">
      <c r="AY7056" s="251" t="e">
        <f>VLOOKUP(C7056,#REF!, 2,FALSE)</f>
        <v>#REF!</v>
      </c>
      <c r="BM7056" s="191" t="s">
        <v>12286</v>
      </c>
      <c r="BN7056" s="191" t="s">
        <v>1010</v>
      </c>
      <c r="BO7056" s="191" t="s">
        <v>1444</v>
      </c>
      <c r="BU7056" s="191" t="s">
        <v>12286</v>
      </c>
      <c r="BV7056" s="191" t="s">
        <v>1010</v>
      </c>
      <c r="BW7056" s="191" t="s">
        <v>1444</v>
      </c>
    </row>
    <row r="7057" spans="51:75" x14ac:dyDescent="0.3">
      <c r="AY7057" s="251" t="e">
        <f>VLOOKUP(C7057,#REF!, 2,FALSE)</f>
        <v>#REF!</v>
      </c>
      <c r="BM7057" s="191" t="s">
        <v>12287</v>
      </c>
      <c r="BN7057" s="191" t="s">
        <v>788</v>
      </c>
      <c r="BO7057" s="191" t="s">
        <v>1278</v>
      </c>
      <c r="BU7057" s="191" t="s">
        <v>12287</v>
      </c>
      <c r="BV7057" s="191" t="s">
        <v>788</v>
      </c>
      <c r="BW7057" s="191" t="s">
        <v>1278</v>
      </c>
    </row>
    <row r="7058" spans="51:75" x14ac:dyDescent="0.3">
      <c r="AY7058" s="251" t="e">
        <f>VLOOKUP(C7058,#REF!, 2,FALSE)</f>
        <v>#REF!</v>
      </c>
      <c r="BM7058" s="191" t="s">
        <v>423</v>
      </c>
      <c r="BN7058" s="191" t="s">
        <v>1010</v>
      </c>
      <c r="BO7058" s="191" t="s">
        <v>7836</v>
      </c>
      <c r="BU7058" s="191" t="s">
        <v>423</v>
      </c>
      <c r="BV7058" s="191" t="s">
        <v>1010</v>
      </c>
      <c r="BW7058" s="191" t="s">
        <v>7836</v>
      </c>
    </row>
    <row r="7059" spans="51:75" x14ac:dyDescent="0.3">
      <c r="AY7059" s="251" t="e">
        <f>VLOOKUP(C7059,#REF!, 2,FALSE)</f>
        <v>#REF!</v>
      </c>
      <c r="BM7059" s="191" t="s">
        <v>12288</v>
      </c>
      <c r="BN7059" s="191" t="s">
        <v>788</v>
      </c>
      <c r="BO7059" s="191" t="s">
        <v>2984</v>
      </c>
      <c r="BU7059" s="191" t="s">
        <v>12288</v>
      </c>
      <c r="BV7059" s="191" t="s">
        <v>788</v>
      </c>
      <c r="BW7059" s="191" t="s">
        <v>2984</v>
      </c>
    </row>
    <row r="7060" spans="51:75" x14ac:dyDescent="0.3">
      <c r="AY7060" s="251" t="e">
        <f>VLOOKUP(C7060,#REF!, 2,FALSE)</f>
        <v>#REF!</v>
      </c>
      <c r="BM7060" s="191" t="s">
        <v>12289</v>
      </c>
      <c r="BN7060" s="191" t="s">
        <v>804</v>
      </c>
      <c r="BO7060" s="191" t="s">
        <v>1199</v>
      </c>
      <c r="BU7060" s="191" t="s">
        <v>12289</v>
      </c>
      <c r="BV7060" s="191" t="s">
        <v>804</v>
      </c>
      <c r="BW7060" s="191" t="s">
        <v>1199</v>
      </c>
    </row>
    <row r="7061" spans="51:75" x14ac:dyDescent="0.3">
      <c r="AY7061" s="251" t="e">
        <f>VLOOKUP(C7061,#REF!, 2,FALSE)</f>
        <v>#REF!</v>
      </c>
      <c r="BM7061" s="191" t="s">
        <v>12290</v>
      </c>
      <c r="BN7061" s="191" t="s">
        <v>779</v>
      </c>
      <c r="BO7061" s="191" t="s">
        <v>6401</v>
      </c>
      <c r="BU7061" s="191" t="s">
        <v>12290</v>
      </c>
      <c r="BV7061" s="191" t="s">
        <v>779</v>
      </c>
      <c r="BW7061" s="191" t="s">
        <v>6401</v>
      </c>
    </row>
    <row r="7062" spans="51:75" x14ac:dyDescent="0.3">
      <c r="AY7062" s="251" t="e">
        <f>VLOOKUP(C7062,#REF!, 2,FALSE)</f>
        <v>#REF!</v>
      </c>
      <c r="BM7062" s="191" t="s">
        <v>12291</v>
      </c>
      <c r="BN7062" s="191" t="s">
        <v>779</v>
      </c>
      <c r="BO7062" s="191" t="s">
        <v>2984</v>
      </c>
      <c r="BU7062" s="191" t="s">
        <v>12291</v>
      </c>
      <c r="BV7062" s="191" t="s">
        <v>779</v>
      </c>
      <c r="BW7062" s="191" t="s">
        <v>2984</v>
      </c>
    </row>
    <row r="7063" spans="51:75" x14ac:dyDescent="0.3">
      <c r="AY7063" s="251" t="e">
        <f>VLOOKUP(C7063,#REF!, 2,FALSE)</f>
        <v>#REF!</v>
      </c>
      <c r="BM7063" s="191" t="s">
        <v>12292</v>
      </c>
      <c r="BN7063" s="191" t="s">
        <v>776</v>
      </c>
      <c r="BO7063" s="191" t="s">
        <v>2984</v>
      </c>
      <c r="BU7063" s="191" t="s">
        <v>12292</v>
      </c>
      <c r="BV7063" s="191" t="s">
        <v>776</v>
      </c>
      <c r="BW7063" s="191" t="s">
        <v>2984</v>
      </c>
    </row>
    <row r="7064" spans="51:75" x14ac:dyDescent="0.3">
      <c r="AY7064" s="251" t="e">
        <f>VLOOKUP(C7064,#REF!, 2,FALSE)</f>
        <v>#REF!</v>
      </c>
      <c r="BM7064" s="191" t="s">
        <v>12293</v>
      </c>
      <c r="BN7064" s="191" t="s">
        <v>3253</v>
      </c>
      <c r="BO7064" s="191" t="s">
        <v>11572</v>
      </c>
      <c r="BU7064" s="191" t="s">
        <v>12293</v>
      </c>
      <c r="BV7064" s="191" t="s">
        <v>3253</v>
      </c>
      <c r="BW7064" s="191" t="s">
        <v>11572</v>
      </c>
    </row>
    <row r="7065" spans="51:75" x14ac:dyDescent="0.3">
      <c r="AY7065" s="251" t="e">
        <f>VLOOKUP(C7065,#REF!, 2,FALSE)</f>
        <v>#REF!</v>
      </c>
      <c r="BM7065" s="191" t="s">
        <v>12294</v>
      </c>
      <c r="BN7065" s="191" t="s">
        <v>842</v>
      </c>
      <c r="BO7065" s="191" t="s">
        <v>1003</v>
      </c>
      <c r="BU7065" s="191" t="s">
        <v>12294</v>
      </c>
      <c r="BV7065" s="191" t="s">
        <v>842</v>
      </c>
      <c r="BW7065" s="191" t="s">
        <v>1003</v>
      </c>
    </row>
    <row r="7066" spans="51:75" x14ac:dyDescent="0.3">
      <c r="AY7066" s="251" t="e">
        <f>VLOOKUP(C7066,#REF!, 2,FALSE)</f>
        <v>#REF!</v>
      </c>
      <c r="BM7066" s="191" t="s">
        <v>12295</v>
      </c>
      <c r="BN7066" s="191" t="s">
        <v>615</v>
      </c>
      <c r="BO7066" s="191" t="s">
        <v>4090</v>
      </c>
      <c r="BU7066" s="191" t="s">
        <v>12295</v>
      </c>
      <c r="BV7066" s="191" t="s">
        <v>615</v>
      </c>
      <c r="BW7066" s="191" t="s">
        <v>4090</v>
      </c>
    </row>
    <row r="7067" spans="51:75" x14ac:dyDescent="0.3">
      <c r="AY7067" s="251" t="e">
        <f>VLOOKUP(C7067,#REF!, 2,FALSE)</f>
        <v>#REF!</v>
      </c>
      <c r="BM7067" s="191" t="s">
        <v>12296</v>
      </c>
      <c r="BN7067" s="191" t="s">
        <v>620</v>
      </c>
      <c r="BO7067" s="191" t="s">
        <v>2984</v>
      </c>
      <c r="BU7067" s="191" t="s">
        <v>12296</v>
      </c>
      <c r="BV7067" s="191" t="s">
        <v>620</v>
      </c>
      <c r="BW7067" s="191" t="s">
        <v>2984</v>
      </c>
    </row>
    <row r="7068" spans="51:75" x14ac:dyDescent="0.3">
      <c r="AY7068" s="251" t="e">
        <f>VLOOKUP(C7068,#REF!, 2,FALSE)</f>
        <v>#REF!</v>
      </c>
      <c r="BM7068" s="191" t="s">
        <v>12297</v>
      </c>
      <c r="BN7068" s="191" t="s">
        <v>618</v>
      </c>
      <c r="BO7068" s="191" t="s">
        <v>2984</v>
      </c>
      <c r="BU7068" s="191" t="s">
        <v>12297</v>
      </c>
      <c r="BV7068" s="191" t="s">
        <v>618</v>
      </c>
      <c r="BW7068" s="191" t="s">
        <v>2984</v>
      </c>
    </row>
    <row r="7069" spans="51:75" x14ac:dyDescent="0.3">
      <c r="AY7069" s="251" t="e">
        <f>VLOOKUP(C7069,#REF!, 2,FALSE)</f>
        <v>#REF!</v>
      </c>
      <c r="BM7069" s="191" t="s">
        <v>12298</v>
      </c>
      <c r="BN7069" s="191" t="s">
        <v>615</v>
      </c>
      <c r="BO7069" s="191" t="s">
        <v>12299</v>
      </c>
      <c r="BU7069" s="191" t="s">
        <v>12298</v>
      </c>
      <c r="BV7069" s="191" t="s">
        <v>615</v>
      </c>
      <c r="BW7069" s="191" t="s">
        <v>12299</v>
      </c>
    </row>
    <row r="7070" spans="51:75" x14ac:dyDescent="0.3">
      <c r="AY7070" s="251" t="e">
        <f>VLOOKUP(C7070,#REF!, 2,FALSE)</f>
        <v>#REF!</v>
      </c>
      <c r="BM7070" s="191" t="s">
        <v>12300</v>
      </c>
      <c r="BN7070" s="191" t="s">
        <v>863</v>
      </c>
      <c r="BO7070" s="191" t="s">
        <v>2984</v>
      </c>
      <c r="BU7070" s="191" t="s">
        <v>12300</v>
      </c>
      <c r="BV7070" s="191" t="s">
        <v>863</v>
      </c>
      <c r="BW7070" s="191" t="s">
        <v>2984</v>
      </c>
    </row>
    <row r="7071" spans="51:75" x14ac:dyDescent="0.3">
      <c r="AY7071" s="251" t="e">
        <f>VLOOKUP(C7071,#REF!, 2,FALSE)</f>
        <v>#REF!</v>
      </c>
      <c r="BM7071" s="191" t="s">
        <v>12301</v>
      </c>
      <c r="BN7071" s="191" t="s">
        <v>804</v>
      </c>
      <c r="BO7071" s="191" t="s">
        <v>4413</v>
      </c>
      <c r="BU7071" s="191" t="s">
        <v>12301</v>
      </c>
      <c r="BV7071" s="191" t="s">
        <v>804</v>
      </c>
      <c r="BW7071" s="191" t="s">
        <v>4413</v>
      </c>
    </row>
    <row r="7072" spans="51:75" x14ac:dyDescent="0.3">
      <c r="AY7072" s="251" t="e">
        <f>VLOOKUP(C7072,#REF!, 2,FALSE)</f>
        <v>#REF!</v>
      </c>
      <c r="BM7072" s="191" t="s">
        <v>424</v>
      </c>
      <c r="BN7072" s="191" t="s">
        <v>668</v>
      </c>
      <c r="BO7072" s="191" t="s">
        <v>12302</v>
      </c>
      <c r="BU7072" s="191" t="s">
        <v>424</v>
      </c>
      <c r="BV7072" s="191" t="s">
        <v>668</v>
      </c>
      <c r="BW7072" s="191" t="s">
        <v>12302</v>
      </c>
    </row>
    <row r="7073" spans="51:75" x14ac:dyDescent="0.3">
      <c r="AY7073" s="251" t="e">
        <f>VLOOKUP(C7073,#REF!, 2,FALSE)</f>
        <v>#REF!</v>
      </c>
      <c r="BM7073" s="191" t="s">
        <v>12303</v>
      </c>
      <c r="BN7073" s="191" t="s">
        <v>16989</v>
      </c>
      <c r="BO7073" s="191" t="s">
        <v>12305</v>
      </c>
      <c r="BU7073" s="191" t="s">
        <v>12303</v>
      </c>
      <c r="BV7073" s="191" t="s">
        <v>16989</v>
      </c>
      <c r="BW7073" s="191" t="s">
        <v>12305</v>
      </c>
    </row>
    <row r="7074" spans="51:75" x14ac:dyDescent="0.3">
      <c r="AY7074" s="251" t="e">
        <f>VLOOKUP(C7074,#REF!, 2,FALSE)</f>
        <v>#REF!</v>
      </c>
      <c r="BM7074" s="191" t="s">
        <v>12306</v>
      </c>
      <c r="BN7074" s="191" t="s">
        <v>3006</v>
      </c>
      <c r="BO7074" s="191" t="s">
        <v>2984</v>
      </c>
      <c r="BU7074" s="191" t="s">
        <v>12306</v>
      </c>
      <c r="BV7074" s="191" t="s">
        <v>3006</v>
      </c>
      <c r="BW7074" s="191" t="s">
        <v>2984</v>
      </c>
    </row>
    <row r="7075" spans="51:75" x14ac:dyDescent="0.3">
      <c r="AY7075" s="251" t="e">
        <f>VLOOKUP(C7075,#REF!, 2,FALSE)</f>
        <v>#REF!</v>
      </c>
      <c r="BM7075" s="191" t="s">
        <v>12307</v>
      </c>
      <c r="BN7075" s="191" t="s">
        <v>12308</v>
      </c>
      <c r="BO7075" s="191" t="s">
        <v>1501</v>
      </c>
      <c r="BU7075" s="191" t="s">
        <v>12307</v>
      </c>
      <c r="BV7075" s="191" t="s">
        <v>12308</v>
      </c>
      <c r="BW7075" s="191" t="s">
        <v>1501</v>
      </c>
    </row>
    <row r="7076" spans="51:75" x14ac:dyDescent="0.3">
      <c r="AY7076" s="251" t="e">
        <f>VLOOKUP(C7076,#REF!, 2,FALSE)</f>
        <v>#REF!</v>
      </c>
      <c r="BM7076" s="191" t="s">
        <v>12309</v>
      </c>
      <c r="BN7076" s="191" t="s">
        <v>663</v>
      </c>
      <c r="BO7076" s="191" t="s">
        <v>2984</v>
      </c>
      <c r="BU7076" s="191" t="s">
        <v>12309</v>
      </c>
      <c r="BV7076" s="191" t="s">
        <v>663</v>
      </c>
      <c r="BW7076" s="191" t="s">
        <v>2984</v>
      </c>
    </row>
    <row r="7077" spans="51:75" x14ac:dyDescent="0.3">
      <c r="AY7077" s="251" t="e">
        <f>VLOOKUP(C7077,#REF!, 2,FALSE)</f>
        <v>#REF!</v>
      </c>
      <c r="BM7077" s="191" t="s">
        <v>12310</v>
      </c>
      <c r="BN7077" s="191" t="s">
        <v>632</v>
      </c>
      <c r="BO7077" s="191" t="s">
        <v>8674</v>
      </c>
      <c r="BU7077" s="191" t="s">
        <v>12310</v>
      </c>
      <c r="BV7077" s="191" t="s">
        <v>632</v>
      </c>
      <c r="BW7077" s="191" t="s">
        <v>8674</v>
      </c>
    </row>
    <row r="7078" spans="51:75" x14ac:dyDescent="0.3">
      <c r="AY7078" s="251" t="e">
        <f>VLOOKUP(C7078,#REF!, 2,FALSE)</f>
        <v>#REF!</v>
      </c>
      <c r="BM7078" s="191" t="s">
        <v>12311</v>
      </c>
      <c r="BN7078" s="191" t="s">
        <v>943</v>
      </c>
      <c r="BO7078" s="191" t="s">
        <v>2984</v>
      </c>
      <c r="BU7078" s="191" t="s">
        <v>12311</v>
      </c>
      <c r="BV7078" s="191" t="s">
        <v>943</v>
      </c>
      <c r="BW7078" s="191" t="s">
        <v>2984</v>
      </c>
    </row>
    <row r="7079" spans="51:75" x14ac:dyDescent="0.3">
      <c r="AY7079" s="251" t="e">
        <f>VLOOKUP(C7079,#REF!, 2,FALSE)</f>
        <v>#REF!</v>
      </c>
      <c r="BM7079" s="191" t="s">
        <v>12312</v>
      </c>
      <c r="BN7079" s="191" t="s">
        <v>617</v>
      </c>
      <c r="BO7079" s="191" t="s">
        <v>2984</v>
      </c>
      <c r="BU7079" s="191" t="s">
        <v>12312</v>
      </c>
      <c r="BV7079" s="191" t="s">
        <v>617</v>
      </c>
      <c r="BW7079" s="191" t="s">
        <v>2984</v>
      </c>
    </row>
    <row r="7080" spans="51:75" x14ac:dyDescent="0.3">
      <c r="AY7080" s="251" t="e">
        <f>VLOOKUP(C7080,#REF!, 2,FALSE)</f>
        <v>#REF!</v>
      </c>
      <c r="BM7080" s="191" t="s">
        <v>12313</v>
      </c>
      <c r="BN7080" s="191" t="s">
        <v>929</v>
      </c>
      <c r="BO7080" s="191" t="s">
        <v>11498</v>
      </c>
      <c r="BU7080" s="191" t="s">
        <v>12313</v>
      </c>
      <c r="BV7080" s="191" t="s">
        <v>929</v>
      </c>
      <c r="BW7080" s="191" t="s">
        <v>11498</v>
      </c>
    </row>
    <row r="7081" spans="51:75" x14ac:dyDescent="0.3">
      <c r="AY7081" s="251" t="e">
        <f>VLOOKUP(C7081,#REF!, 2,FALSE)</f>
        <v>#REF!</v>
      </c>
      <c r="BM7081" s="191" t="s">
        <v>2133</v>
      </c>
      <c r="BN7081" s="191" t="s">
        <v>3088</v>
      </c>
      <c r="BO7081" s="191" t="s">
        <v>5133</v>
      </c>
      <c r="BU7081" s="191" t="s">
        <v>2133</v>
      </c>
      <c r="BV7081" s="191" t="s">
        <v>3088</v>
      </c>
      <c r="BW7081" s="191" t="s">
        <v>5133</v>
      </c>
    </row>
    <row r="7082" spans="51:75" x14ac:dyDescent="0.3">
      <c r="AY7082" s="251" t="e">
        <f>VLOOKUP(C7082,#REF!, 2,FALSE)</f>
        <v>#REF!</v>
      </c>
      <c r="BM7082" s="191" t="s">
        <v>12314</v>
      </c>
      <c r="BN7082" s="191" t="s">
        <v>1268</v>
      </c>
      <c r="BO7082" s="191" t="s">
        <v>2984</v>
      </c>
      <c r="BU7082" s="191" t="s">
        <v>12314</v>
      </c>
      <c r="BV7082" s="191" t="s">
        <v>1268</v>
      </c>
      <c r="BW7082" s="191" t="s">
        <v>2984</v>
      </c>
    </row>
    <row r="7083" spans="51:75" x14ac:dyDescent="0.3">
      <c r="AY7083" s="251" t="e">
        <f>VLOOKUP(C7083,#REF!, 2,FALSE)</f>
        <v>#REF!</v>
      </c>
      <c r="BM7083" s="191" t="s">
        <v>2134</v>
      </c>
      <c r="BN7083" s="191" t="s">
        <v>629</v>
      </c>
      <c r="BO7083" s="191" t="s">
        <v>2984</v>
      </c>
      <c r="BU7083" s="191" t="s">
        <v>2134</v>
      </c>
      <c r="BV7083" s="191" t="s">
        <v>629</v>
      </c>
      <c r="BW7083" s="191" t="s">
        <v>2984</v>
      </c>
    </row>
    <row r="7084" spans="51:75" x14ac:dyDescent="0.3">
      <c r="AY7084" s="251" t="e">
        <f>VLOOKUP(C7084,#REF!, 2,FALSE)</f>
        <v>#REF!</v>
      </c>
      <c r="BM7084" s="191" t="s">
        <v>2135</v>
      </c>
      <c r="BN7084" s="191" t="s">
        <v>613</v>
      </c>
      <c r="BO7084" s="191" t="s">
        <v>2984</v>
      </c>
      <c r="BU7084" s="191" t="s">
        <v>2135</v>
      </c>
      <c r="BV7084" s="191" t="s">
        <v>613</v>
      </c>
      <c r="BW7084" s="191" t="s">
        <v>2984</v>
      </c>
    </row>
    <row r="7085" spans="51:75" x14ac:dyDescent="0.3">
      <c r="AY7085" s="251" t="e">
        <f>VLOOKUP(C7085,#REF!, 2,FALSE)</f>
        <v>#REF!</v>
      </c>
      <c r="BM7085" s="191" t="s">
        <v>12315</v>
      </c>
      <c r="BN7085" s="191" t="s">
        <v>1014</v>
      </c>
      <c r="BO7085" s="191" t="s">
        <v>12316</v>
      </c>
      <c r="BU7085" s="191" t="s">
        <v>12315</v>
      </c>
      <c r="BV7085" s="191" t="s">
        <v>1014</v>
      </c>
      <c r="BW7085" s="191" t="s">
        <v>12316</v>
      </c>
    </row>
    <row r="7086" spans="51:75" x14ac:dyDescent="0.3">
      <c r="AY7086" s="251" t="e">
        <f>VLOOKUP(C7086,#REF!, 2,FALSE)</f>
        <v>#REF!</v>
      </c>
      <c r="BM7086" s="191" t="s">
        <v>12317</v>
      </c>
      <c r="BN7086" s="191" t="s">
        <v>3006</v>
      </c>
      <c r="BO7086" s="191" t="s">
        <v>5341</v>
      </c>
      <c r="BU7086" s="191" t="s">
        <v>12317</v>
      </c>
      <c r="BV7086" s="191" t="s">
        <v>3006</v>
      </c>
      <c r="BW7086" s="191" t="s">
        <v>5341</v>
      </c>
    </row>
    <row r="7087" spans="51:75" x14ac:dyDescent="0.3">
      <c r="AY7087" s="251" t="e">
        <f>VLOOKUP(C7087,#REF!, 2,FALSE)</f>
        <v>#REF!</v>
      </c>
      <c r="BM7087" s="191" t="s">
        <v>12318</v>
      </c>
      <c r="BN7087" s="191" t="s">
        <v>3088</v>
      </c>
      <c r="BO7087" s="191" t="s">
        <v>1345</v>
      </c>
      <c r="BU7087" s="191" t="s">
        <v>12318</v>
      </c>
      <c r="BV7087" s="191" t="s">
        <v>3088</v>
      </c>
      <c r="BW7087" s="191" t="s">
        <v>1345</v>
      </c>
    </row>
    <row r="7088" spans="51:75" x14ac:dyDescent="0.3">
      <c r="AY7088" s="251" t="e">
        <f>VLOOKUP(C7088,#REF!, 2,FALSE)</f>
        <v>#REF!</v>
      </c>
      <c r="BM7088" s="191" t="s">
        <v>12319</v>
      </c>
      <c r="BN7088" s="191" t="s">
        <v>737</v>
      </c>
      <c r="BO7088" s="191" t="s">
        <v>2984</v>
      </c>
      <c r="BU7088" s="191" t="s">
        <v>12319</v>
      </c>
      <c r="BV7088" s="191" t="s">
        <v>737</v>
      </c>
      <c r="BW7088" s="191" t="s">
        <v>2984</v>
      </c>
    </row>
    <row r="7089" spans="51:75" x14ac:dyDescent="0.3">
      <c r="AY7089" s="251" t="e">
        <f>VLOOKUP(C7089,#REF!, 2,FALSE)</f>
        <v>#REF!</v>
      </c>
      <c r="BM7089" s="191" t="s">
        <v>12320</v>
      </c>
      <c r="BN7089" s="191" t="s">
        <v>3088</v>
      </c>
      <c r="BO7089" s="191" t="s">
        <v>12321</v>
      </c>
      <c r="BU7089" s="191" t="s">
        <v>12320</v>
      </c>
      <c r="BV7089" s="191" t="s">
        <v>3088</v>
      </c>
      <c r="BW7089" s="191" t="s">
        <v>12321</v>
      </c>
    </row>
    <row r="7090" spans="51:75" x14ac:dyDescent="0.3">
      <c r="AY7090" s="251" t="e">
        <f>VLOOKUP(C7090,#REF!, 2,FALSE)</f>
        <v>#REF!</v>
      </c>
      <c r="BM7090" s="191" t="s">
        <v>12322</v>
      </c>
      <c r="BN7090" s="191" t="s">
        <v>1783</v>
      </c>
      <c r="BO7090" s="191" t="s">
        <v>2984</v>
      </c>
      <c r="BU7090" s="191" t="s">
        <v>12322</v>
      </c>
      <c r="BV7090" s="191" t="s">
        <v>1783</v>
      </c>
      <c r="BW7090" s="191" t="s">
        <v>2984</v>
      </c>
    </row>
    <row r="7091" spans="51:75" x14ac:dyDescent="0.3">
      <c r="AY7091" s="251" t="e">
        <f>VLOOKUP(C7091,#REF!, 2,FALSE)</f>
        <v>#REF!</v>
      </c>
      <c r="BM7091" s="191" t="s">
        <v>12323</v>
      </c>
      <c r="BN7091" s="191" t="s">
        <v>1783</v>
      </c>
      <c r="BO7091" s="191" t="s">
        <v>2984</v>
      </c>
      <c r="BU7091" s="191" t="s">
        <v>12323</v>
      </c>
      <c r="BV7091" s="191" t="s">
        <v>1783</v>
      </c>
      <c r="BW7091" s="191" t="s">
        <v>2984</v>
      </c>
    </row>
    <row r="7092" spans="51:75" x14ac:dyDescent="0.3">
      <c r="AY7092" s="251" t="e">
        <f>VLOOKUP(C7092,#REF!, 2,FALSE)</f>
        <v>#REF!</v>
      </c>
      <c r="BM7092" s="191" t="s">
        <v>12324</v>
      </c>
      <c r="BN7092" s="191" t="s">
        <v>3006</v>
      </c>
      <c r="BO7092" s="191" t="s">
        <v>3647</v>
      </c>
      <c r="BU7092" s="191" t="s">
        <v>12324</v>
      </c>
      <c r="BV7092" s="191" t="s">
        <v>3006</v>
      </c>
      <c r="BW7092" s="191" t="s">
        <v>3647</v>
      </c>
    </row>
    <row r="7093" spans="51:75" x14ac:dyDescent="0.3">
      <c r="AY7093" s="251" t="e">
        <f>VLOOKUP(C7093,#REF!, 2,FALSE)</f>
        <v>#REF!</v>
      </c>
      <c r="BM7093" s="191" t="s">
        <v>12325</v>
      </c>
      <c r="BN7093" s="191" t="s">
        <v>614</v>
      </c>
      <c r="BO7093" s="191" t="s">
        <v>713</v>
      </c>
      <c r="BU7093" s="191" t="s">
        <v>12325</v>
      </c>
      <c r="BV7093" s="191" t="s">
        <v>614</v>
      </c>
      <c r="BW7093" s="191" t="s">
        <v>713</v>
      </c>
    </row>
    <row r="7094" spans="51:75" x14ac:dyDescent="0.3">
      <c r="AY7094" s="251" t="e">
        <f>VLOOKUP(C7094,#REF!, 2,FALSE)</f>
        <v>#REF!</v>
      </c>
      <c r="BM7094" s="191" t="s">
        <v>12326</v>
      </c>
      <c r="BN7094" s="191" t="s">
        <v>632</v>
      </c>
      <c r="BO7094" s="191" t="s">
        <v>1742</v>
      </c>
      <c r="BU7094" s="191" t="s">
        <v>12326</v>
      </c>
      <c r="BV7094" s="191" t="s">
        <v>632</v>
      </c>
      <c r="BW7094" s="191" t="s">
        <v>1742</v>
      </c>
    </row>
    <row r="7095" spans="51:75" x14ac:dyDescent="0.3">
      <c r="AY7095" s="251" t="e">
        <f>VLOOKUP(C7095,#REF!, 2,FALSE)</f>
        <v>#REF!</v>
      </c>
      <c r="BM7095" s="191" t="s">
        <v>12327</v>
      </c>
      <c r="BN7095" s="191" t="s">
        <v>659</v>
      </c>
      <c r="BO7095" s="191" t="s">
        <v>2984</v>
      </c>
      <c r="BU7095" s="191" t="s">
        <v>12327</v>
      </c>
      <c r="BV7095" s="191" t="s">
        <v>659</v>
      </c>
      <c r="BW7095" s="191" t="s">
        <v>2984</v>
      </c>
    </row>
    <row r="7096" spans="51:75" x14ac:dyDescent="0.3">
      <c r="AY7096" s="251" t="e">
        <f>VLOOKUP(C7096,#REF!, 2,FALSE)</f>
        <v>#REF!</v>
      </c>
      <c r="BM7096" s="191" t="s">
        <v>12328</v>
      </c>
      <c r="BN7096" s="191" t="s">
        <v>784</v>
      </c>
      <c r="BO7096" s="191" t="s">
        <v>12329</v>
      </c>
      <c r="BU7096" s="191" t="s">
        <v>12328</v>
      </c>
      <c r="BV7096" s="191" t="s">
        <v>784</v>
      </c>
      <c r="BW7096" s="191" t="s">
        <v>12329</v>
      </c>
    </row>
    <row r="7097" spans="51:75" x14ac:dyDescent="0.3">
      <c r="AY7097" s="251" t="e">
        <f>VLOOKUP(C7097,#REF!, 2,FALSE)</f>
        <v>#REF!</v>
      </c>
      <c r="BM7097" s="191" t="s">
        <v>12330</v>
      </c>
      <c r="BN7097" s="191" t="s">
        <v>16989</v>
      </c>
      <c r="BO7097" s="191" t="s">
        <v>11378</v>
      </c>
      <c r="BU7097" s="191" t="s">
        <v>12330</v>
      </c>
      <c r="BV7097" s="191" t="s">
        <v>16989</v>
      </c>
      <c r="BW7097" s="191" t="s">
        <v>11378</v>
      </c>
    </row>
    <row r="7098" spans="51:75" x14ac:dyDescent="0.3">
      <c r="AY7098" s="251" t="e">
        <f>VLOOKUP(C7098,#REF!, 2,FALSE)</f>
        <v>#REF!</v>
      </c>
      <c r="BM7098" s="191" t="s">
        <v>12331</v>
      </c>
      <c r="BN7098" s="191" t="s">
        <v>637</v>
      </c>
      <c r="BO7098" s="191" t="s">
        <v>3117</v>
      </c>
      <c r="BU7098" s="191" t="s">
        <v>12331</v>
      </c>
      <c r="BV7098" s="191" t="s">
        <v>637</v>
      </c>
      <c r="BW7098" s="191" t="s">
        <v>3117</v>
      </c>
    </row>
    <row r="7099" spans="51:75" x14ac:dyDescent="0.3">
      <c r="AY7099" s="251" t="e">
        <f>VLOOKUP(C7099,#REF!, 2,FALSE)</f>
        <v>#REF!</v>
      </c>
      <c r="BM7099" s="191" t="s">
        <v>443</v>
      </c>
      <c r="BN7099" s="191" t="s">
        <v>637</v>
      </c>
      <c r="BO7099" s="191" t="s">
        <v>2984</v>
      </c>
      <c r="BU7099" s="191" t="s">
        <v>443</v>
      </c>
      <c r="BV7099" s="191" t="s">
        <v>637</v>
      </c>
      <c r="BW7099" s="191" t="s">
        <v>2984</v>
      </c>
    </row>
    <row r="7100" spans="51:75" x14ac:dyDescent="0.3">
      <c r="AY7100" s="251" t="e">
        <f>VLOOKUP(C7100,#REF!, 2,FALSE)</f>
        <v>#REF!</v>
      </c>
      <c r="BM7100" s="191" t="s">
        <v>12332</v>
      </c>
      <c r="BN7100" s="191" t="s">
        <v>784</v>
      </c>
      <c r="BO7100" s="191" t="s">
        <v>2984</v>
      </c>
      <c r="BU7100" s="191" t="s">
        <v>12332</v>
      </c>
      <c r="BV7100" s="191" t="s">
        <v>784</v>
      </c>
      <c r="BW7100" s="191" t="s">
        <v>2984</v>
      </c>
    </row>
    <row r="7101" spans="51:75" x14ac:dyDescent="0.3">
      <c r="AY7101" s="251" t="e">
        <f>VLOOKUP(C7101,#REF!, 2,FALSE)</f>
        <v>#REF!</v>
      </c>
      <c r="BM7101" s="191" t="s">
        <v>425</v>
      </c>
      <c r="BN7101" s="191" t="s">
        <v>772</v>
      </c>
      <c r="BO7101" s="191" t="s">
        <v>3797</v>
      </c>
      <c r="BU7101" s="191" t="s">
        <v>425</v>
      </c>
      <c r="BV7101" s="191" t="s">
        <v>772</v>
      </c>
      <c r="BW7101" s="191" t="s">
        <v>3797</v>
      </c>
    </row>
    <row r="7102" spans="51:75" x14ac:dyDescent="0.3">
      <c r="AY7102" s="251" t="e">
        <f>VLOOKUP(C7102,#REF!, 2,FALSE)</f>
        <v>#REF!</v>
      </c>
      <c r="BM7102" s="191" t="s">
        <v>2136</v>
      </c>
      <c r="BN7102" s="191" t="s">
        <v>659</v>
      </c>
      <c r="BO7102" s="191" t="s">
        <v>5113</v>
      </c>
      <c r="BU7102" s="191" t="s">
        <v>2136</v>
      </c>
      <c r="BV7102" s="191" t="s">
        <v>659</v>
      </c>
      <c r="BW7102" s="191" t="s">
        <v>5113</v>
      </c>
    </row>
    <row r="7103" spans="51:75" x14ac:dyDescent="0.3">
      <c r="AY7103" s="251" t="e">
        <f>VLOOKUP(C7103,#REF!, 2,FALSE)</f>
        <v>#REF!</v>
      </c>
      <c r="BM7103" s="191" t="s">
        <v>12333</v>
      </c>
      <c r="BN7103" s="191" t="s">
        <v>1343</v>
      </c>
      <c r="BO7103" s="191" t="s">
        <v>661</v>
      </c>
      <c r="BU7103" s="191" t="s">
        <v>12333</v>
      </c>
      <c r="BV7103" s="191" t="s">
        <v>1343</v>
      </c>
      <c r="BW7103" s="191" t="s">
        <v>661</v>
      </c>
    </row>
    <row r="7104" spans="51:75" x14ac:dyDescent="0.3">
      <c r="AY7104" s="251" t="e">
        <f>VLOOKUP(C7104,#REF!, 2,FALSE)</f>
        <v>#REF!</v>
      </c>
      <c r="BM7104" s="191" t="s">
        <v>12334</v>
      </c>
      <c r="BN7104" s="191" t="s">
        <v>943</v>
      </c>
      <c r="BO7104" s="191" t="s">
        <v>2984</v>
      </c>
      <c r="BU7104" s="191" t="s">
        <v>12334</v>
      </c>
      <c r="BV7104" s="191" t="s">
        <v>943</v>
      </c>
      <c r="BW7104" s="191" t="s">
        <v>2984</v>
      </c>
    </row>
    <row r="7105" spans="51:75" x14ac:dyDescent="0.3">
      <c r="AY7105" s="251" t="e">
        <f>VLOOKUP(C7105,#REF!, 2,FALSE)</f>
        <v>#REF!</v>
      </c>
      <c r="BM7105" s="191" t="s">
        <v>12335</v>
      </c>
      <c r="BN7105" s="191" t="s">
        <v>2984</v>
      </c>
      <c r="BO7105" s="191" t="s">
        <v>12336</v>
      </c>
      <c r="BU7105" s="191" t="s">
        <v>12335</v>
      </c>
      <c r="BV7105" s="191" t="s">
        <v>2984</v>
      </c>
      <c r="BW7105" s="191" t="s">
        <v>12336</v>
      </c>
    </row>
    <row r="7106" spans="51:75" x14ac:dyDescent="0.3">
      <c r="AY7106" s="251" t="e">
        <f>VLOOKUP(C7106,#REF!, 2,FALSE)</f>
        <v>#REF!</v>
      </c>
      <c r="BM7106" s="191" t="s">
        <v>12337</v>
      </c>
      <c r="BN7106" s="191" t="s">
        <v>637</v>
      </c>
      <c r="BO7106" s="191" t="s">
        <v>12338</v>
      </c>
      <c r="BU7106" s="191" t="s">
        <v>12337</v>
      </c>
      <c r="BV7106" s="191" t="s">
        <v>637</v>
      </c>
      <c r="BW7106" s="191" t="s">
        <v>12338</v>
      </c>
    </row>
    <row r="7107" spans="51:75" x14ac:dyDescent="0.3">
      <c r="AY7107" s="251" t="e">
        <f>VLOOKUP(C7107,#REF!, 2,FALSE)</f>
        <v>#REF!</v>
      </c>
      <c r="BM7107" s="191" t="s">
        <v>12339</v>
      </c>
      <c r="BN7107" s="191" t="s">
        <v>16989</v>
      </c>
      <c r="BO7107" s="191" t="s">
        <v>2364</v>
      </c>
      <c r="BU7107" s="191" t="s">
        <v>12339</v>
      </c>
      <c r="BV7107" s="191" t="s">
        <v>16989</v>
      </c>
      <c r="BW7107" s="191" t="s">
        <v>2364</v>
      </c>
    </row>
    <row r="7108" spans="51:75" x14ac:dyDescent="0.3">
      <c r="AY7108" s="251" t="e">
        <f>VLOOKUP(C7108,#REF!, 2,FALSE)</f>
        <v>#REF!</v>
      </c>
      <c r="BM7108" s="191" t="s">
        <v>12340</v>
      </c>
      <c r="BN7108" s="191" t="s">
        <v>2984</v>
      </c>
      <c r="BO7108" s="191" t="s">
        <v>7172</v>
      </c>
      <c r="BU7108" s="191" t="s">
        <v>12340</v>
      </c>
      <c r="BV7108" s="191" t="s">
        <v>2984</v>
      </c>
      <c r="BW7108" s="191" t="s">
        <v>7172</v>
      </c>
    </row>
    <row r="7109" spans="51:75" x14ac:dyDescent="0.3">
      <c r="AY7109" s="251" t="e">
        <f>VLOOKUP(C7109,#REF!, 2,FALSE)</f>
        <v>#REF!</v>
      </c>
      <c r="BM7109" s="191" t="s">
        <v>12341</v>
      </c>
      <c r="BN7109" s="191" t="s">
        <v>788</v>
      </c>
      <c r="BO7109" s="191" t="s">
        <v>10087</v>
      </c>
      <c r="BU7109" s="191" t="s">
        <v>12341</v>
      </c>
      <c r="BV7109" s="191" t="s">
        <v>788</v>
      </c>
      <c r="BW7109" s="191" t="s">
        <v>10087</v>
      </c>
    </row>
    <row r="7110" spans="51:75" x14ac:dyDescent="0.3">
      <c r="AY7110" s="251" t="e">
        <f>VLOOKUP(C7110,#REF!, 2,FALSE)</f>
        <v>#REF!</v>
      </c>
      <c r="BM7110" s="191" t="s">
        <v>12342</v>
      </c>
      <c r="BN7110" s="191" t="s">
        <v>16989</v>
      </c>
      <c r="BO7110" s="191" t="s">
        <v>8737</v>
      </c>
      <c r="BU7110" s="191" t="s">
        <v>12342</v>
      </c>
      <c r="BV7110" s="191" t="s">
        <v>16989</v>
      </c>
      <c r="BW7110" s="191" t="s">
        <v>8737</v>
      </c>
    </row>
    <row r="7111" spans="51:75" x14ac:dyDescent="0.3">
      <c r="AY7111" s="251" t="e">
        <f>VLOOKUP(C7111,#REF!, 2,FALSE)</f>
        <v>#REF!</v>
      </c>
      <c r="BM7111" s="191" t="s">
        <v>12343</v>
      </c>
      <c r="BN7111" s="191" t="s">
        <v>16989</v>
      </c>
      <c r="BO7111" s="191" t="s">
        <v>12336</v>
      </c>
      <c r="BU7111" s="191" t="s">
        <v>12343</v>
      </c>
      <c r="BV7111" s="191" t="s">
        <v>16989</v>
      </c>
      <c r="BW7111" s="191" t="s">
        <v>12336</v>
      </c>
    </row>
    <row r="7112" spans="51:75" x14ac:dyDescent="0.3">
      <c r="AY7112" s="251" t="e">
        <f>VLOOKUP(C7112,#REF!, 2,FALSE)</f>
        <v>#REF!</v>
      </c>
      <c r="BM7112" s="191" t="s">
        <v>12344</v>
      </c>
      <c r="BN7112" s="191" t="s">
        <v>16989</v>
      </c>
      <c r="BO7112" s="191" t="s">
        <v>6925</v>
      </c>
      <c r="BU7112" s="191" t="s">
        <v>12344</v>
      </c>
      <c r="BV7112" s="191" t="s">
        <v>16989</v>
      </c>
      <c r="BW7112" s="191" t="s">
        <v>6925</v>
      </c>
    </row>
    <row r="7113" spans="51:75" x14ac:dyDescent="0.3">
      <c r="AY7113" s="251" t="e">
        <f>VLOOKUP(C7113,#REF!, 2,FALSE)</f>
        <v>#REF!</v>
      </c>
      <c r="BM7113" s="191" t="s">
        <v>12345</v>
      </c>
      <c r="BN7113" s="191" t="s">
        <v>16989</v>
      </c>
      <c r="BO7113" s="191" t="s">
        <v>2379</v>
      </c>
      <c r="BU7113" s="191" t="s">
        <v>12345</v>
      </c>
      <c r="BV7113" s="191" t="s">
        <v>16989</v>
      </c>
      <c r="BW7113" s="191" t="s">
        <v>2379</v>
      </c>
    </row>
    <row r="7114" spans="51:75" x14ac:dyDescent="0.3">
      <c r="AY7114" s="251" t="e">
        <f>VLOOKUP(C7114,#REF!, 2,FALSE)</f>
        <v>#REF!</v>
      </c>
      <c r="BM7114" s="191" t="s">
        <v>12346</v>
      </c>
      <c r="BN7114" s="191" t="s">
        <v>16989</v>
      </c>
      <c r="BO7114" s="191" t="s">
        <v>4837</v>
      </c>
      <c r="BU7114" s="191" t="s">
        <v>12346</v>
      </c>
      <c r="BV7114" s="191" t="s">
        <v>16989</v>
      </c>
      <c r="BW7114" s="191" t="s">
        <v>4837</v>
      </c>
    </row>
    <row r="7115" spans="51:75" x14ac:dyDescent="0.3">
      <c r="AY7115" s="251" t="e">
        <f>VLOOKUP(C7115,#REF!, 2,FALSE)</f>
        <v>#REF!</v>
      </c>
      <c r="BM7115" s="191" t="s">
        <v>12347</v>
      </c>
      <c r="BN7115" s="191" t="s">
        <v>2984</v>
      </c>
      <c r="BO7115" s="191" t="s">
        <v>1599</v>
      </c>
      <c r="BU7115" s="191" t="s">
        <v>12347</v>
      </c>
      <c r="BV7115" s="191" t="s">
        <v>2984</v>
      </c>
      <c r="BW7115" s="191" t="s">
        <v>1599</v>
      </c>
    </row>
    <row r="7116" spans="51:75" x14ac:dyDescent="0.3">
      <c r="AY7116" s="251" t="e">
        <f>VLOOKUP(C7116,#REF!, 2,FALSE)</f>
        <v>#REF!</v>
      </c>
      <c r="BM7116" s="191" t="s">
        <v>12348</v>
      </c>
      <c r="BN7116" s="191" t="s">
        <v>2984</v>
      </c>
      <c r="BO7116" s="191" t="s">
        <v>2355</v>
      </c>
      <c r="BU7116" s="191" t="s">
        <v>12348</v>
      </c>
      <c r="BV7116" s="191" t="s">
        <v>2984</v>
      </c>
      <c r="BW7116" s="191" t="s">
        <v>2355</v>
      </c>
    </row>
    <row r="7117" spans="51:75" x14ac:dyDescent="0.3">
      <c r="AY7117" s="251" t="e">
        <f>VLOOKUP(C7117,#REF!, 2,FALSE)</f>
        <v>#REF!</v>
      </c>
      <c r="BM7117" s="191" t="s">
        <v>43</v>
      </c>
      <c r="BN7117" s="191" t="s">
        <v>804</v>
      </c>
      <c r="BO7117" s="191" t="s">
        <v>3718</v>
      </c>
      <c r="BU7117" s="191" t="s">
        <v>43</v>
      </c>
      <c r="BV7117" s="191" t="s">
        <v>804</v>
      </c>
      <c r="BW7117" s="191" t="s">
        <v>3718</v>
      </c>
    </row>
    <row r="7118" spans="51:75" x14ac:dyDescent="0.3">
      <c r="AY7118" s="251" t="e">
        <f>VLOOKUP(C7118,#REF!, 2,FALSE)</f>
        <v>#REF!</v>
      </c>
      <c r="BM7118" s="191" t="s">
        <v>12349</v>
      </c>
      <c r="BN7118" s="191" t="s">
        <v>2984</v>
      </c>
      <c r="BO7118" s="191" t="s">
        <v>12350</v>
      </c>
      <c r="BU7118" s="191" t="s">
        <v>12349</v>
      </c>
      <c r="BV7118" s="191" t="s">
        <v>2984</v>
      </c>
      <c r="BW7118" s="191" t="s">
        <v>12350</v>
      </c>
    </row>
    <row r="7119" spans="51:75" x14ac:dyDescent="0.3">
      <c r="AY7119" s="251" t="e">
        <f>VLOOKUP(C7119,#REF!, 2,FALSE)</f>
        <v>#REF!</v>
      </c>
      <c r="BM7119" s="191" t="s">
        <v>12351</v>
      </c>
      <c r="BN7119" s="191" t="s">
        <v>2984</v>
      </c>
      <c r="BO7119" s="191" t="s">
        <v>12352</v>
      </c>
      <c r="BU7119" s="191" t="s">
        <v>12351</v>
      </c>
      <c r="BV7119" s="191" t="s">
        <v>2984</v>
      </c>
      <c r="BW7119" s="191" t="s">
        <v>12352</v>
      </c>
    </row>
    <row r="7120" spans="51:75" x14ac:dyDescent="0.3">
      <c r="AY7120" s="251" t="e">
        <f>VLOOKUP(C7120,#REF!, 2,FALSE)</f>
        <v>#REF!</v>
      </c>
      <c r="BM7120" s="191" t="s">
        <v>42</v>
      </c>
      <c r="BN7120" s="191" t="s">
        <v>2984</v>
      </c>
      <c r="BO7120" s="191" t="s">
        <v>12353</v>
      </c>
      <c r="BU7120" s="191" t="s">
        <v>42</v>
      </c>
      <c r="BV7120" s="191" t="s">
        <v>2984</v>
      </c>
      <c r="BW7120" s="191" t="s">
        <v>12353</v>
      </c>
    </row>
    <row r="7121" spans="51:75" x14ac:dyDescent="0.3">
      <c r="AY7121" s="251" t="e">
        <f>VLOOKUP(C7121,#REF!, 2,FALSE)</f>
        <v>#REF!</v>
      </c>
      <c r="BM7121" s="191" t="s">
        <v>12355</v>
      </c>
      <c r="BN7121" s="191" t="s">
        <v>2984</v>
      </c>
      <c r="BO7121" s="191" t="s">
        <v>1913</v>
      </c>
      <c r="BU7121" s="191" t="s">
        <v>12355</v>
      </c>
      <c r="BV7121" s="191" t="s">
        <v>2984</v>
      </c>
      <c r="BW7121" s="191" t="s">
        <v>1913</v>
      </c>
    </row>
    <row r="7122" spans="51:75" x14ac:dyDescent="0.3">
      <c r="AY7122" s="251" t="e">
        <f>VLOOKUP(C7122,#REF!, 2,FALSE)</f>
        <v>#REF!</v>
      </c>
      <c r="BM7122" s="191" t="s">
        <v>12356</v>
      </c>
      <c r="BN7122" s="191" t="s">
        <v>2984</v>
      </c>
      <c r="BO7122" s="191" t="s">
        <v>7820</v>
      </c>
      <c r="BU7122" s="191" t="s">
        <v>12356</v>
      </c>
      <c r="BV7122" s="191" t="s">
        <v>2984</v>
      </c>
      <c r="BW7122" s="191" t="s">
        <v>7820</v>
      </c>
    </row>
    <row r="7123" spans="51:75" x14ac:dyDescent="0.3">
      <c r="AY7123" s="251" t="e">
        <f>VLOOKUP(C7123,#REF!, 2,FALSE)</f>
        <v>#REF!</v>
      </c>
      <c r="BM7123" s="191" t="s">
        <v>12357</v>
      </c>
      <c r="BN7123" s="191" t="s">
        <v>2984</v>
      </c>
      <c r="BO7123" s="191" t="s">
        <v>2984</v>
      </c>
      <c r="BU7123" s="191" t="s">
        <v>12357</v>
      </c>
      <c r="BV7123" s="191" t="s">
        <v>2984</v>
      </c>
      <c r="BW7123" s="191" t="s">
        <v>2984</v>
      </c>
    </row>
    <row r="7124" spans="51:75" x14ac:dyDescent="0.3">
      <c r="AY7124" s="251" t="e">
        <f>VLOOKUP(C7124,#REF!, 2,FALSE)</f>
        <v>#REF!</v>
      </c>
      <c r="BM7124" s="191" t="s">
        <v>12358</v>
      </c>
      <c r="BN7124" s="191" t="s">
        <v>2984</v>
      </c>
      <c r="BO7124" s="191" t="s">
        <v>2984</v>
      </c>
      <c r="BU7124" s="191" t="s">
        <v>12358</v>
      </c>
      <c r="BV7124" s="191" t="s">
        <v>2984</v>
      </c>
      <c r="BW7124" s="191" t="s">
        <v>2984</v>
      </c>
    </row>
    <row r="7125" spans="51:75" x14ac:dyDescent="0.3">
      <c r="AY7125" s="251" t="e">
        <f>VLOOKUP(C7125,#REF!, 2,FALSE)</f>
        <v>#REF!</v>
      </c>
      <c r="BM7125" s="191" t="s">
        <v>12359</v>
      </c>
      <c r="BN7125" s="191" t="s">
        <v>2984</v>
      </c>
      <c r="BO7125" s="191" t="s">
        <v>2984</v>
      </c>
      <c r="BU7125" s="191" t="s">
        <v>12359</v>
      </c>
      <c r="BV7125" s="191" t="s">
        <v>2984</v>
      </c>
      <c r="BW7125" s="191" t="s">
        <v>2984</v>
      </c>
    </row>
    <row r="7126" spans="51:75" x14ac:dyDescent="0.3">
      <c r="AY7126" s="251" t="e">
        <f>VLOOKUP(C7126,#REF!, 2,FALSE)</f>
        <v>#REF!</v>
      </c>
      <c r="BM7126" s="191" t="s">
        <v>12360</v>
      </c>
      <c r="BN7126" s="191" t="s">
        <v>2984</v>
      </c>
      <c r="BO7126" s="191" t="s">
        <v>9945</v>
      </c>
      <c r="BU7126" s="191" t="s">
        <v>12360</v>
      </c>
      <c r="BV7126" s="191" t="s">
        <v>2984</v>
      </c>
      <c r="BW7126" s="191" t="s">
        <v>9945</v>
      </c>
    </row>
    <row r="7127" spans="51:75" x14ac:dyDescent="0.3">
      <c r="AY7127" s="251" t="e">
        <f>VLOOKUP(C7127,#REF!, 2,FALSE)</f>
        <v>#REF!</v>
      </c>
      <c r="BM7127" s="191" t="s">
        <v>12361</v>
      </c>
      <c r="BN7127" s="191" t="s">
        <v>2984</v>
      </c>
      <c r="BO7127" s="191" t="s">
        <v>2984</v>
      </c>
      <c r="BU7127" s="191" t="s">
        <v>12361</v>
      </c>
      <c r="BV7127" s="191" t="s">
        <v>2984</v>
      </c>
      <c r="BW7127" s="191" t="s">
        <v>2984</v>
      </c>
    </row>
    <row r="7128" spans="51:75" x14ac:dyDescent="0.3">
      <c r="AY7128" s="251" t="e">
        <f>VLOOKUP(C7128,#REF!, 2,FALSE)</f>
        <v>#REF!</v>
      </c>
      <c r="BM7128" s="191" t="s">
        <v>37</v>
      </c>
      <c r="BN7128" s="191" t="s">
        <v>2984</v>
      </c>
      <c r="BO7128" s="191" t="s">
        <v>2392</v>
      </c>
      <c r="BU7128" s="191" t="s">
        <v>37</v>
      </c>
      <c r="BV7128" s="191" t="s">
        <v>2984</v>
      </c>
      <c r="BW7128" s="191" t="s">
        <v>2392</v>
      </c>
    </row>
    <row r="7129" spans="51:75" x14ac:dyDescent="0.3">
      <c r="AY7129" s="251" t="e">
        <f>VLOOKUP(C7129,#REF!, 2,FALSE)</f>
        <v>#REF!</v>
      </c>
      <c r="BM7129" s="191" t="s">
        <v>2143</v>
      </c>
      <c r="BN7129" s="191" t="s">
        <v>2984</v>
      </c>
      <c r="BO7129" s="191" t="s">
        <v>6310</v>
      </c>
      <c r="BU7129" s="191" t="s">
        <v>2143</v>
      </c>
      <c r="BV7129" s="191" t="s">
        <v>2984</v>
      </c>
      <c r="BW7129" s="191" t="s">
        <v>6310</v>
      </c>
    </row>
    <row r="7130" spans="51:75" x14ac:dyDescent="0.3">
      <c r="AY7130" s="251" t="e">
        <f>VLOOKUP(C7130,#REF!, 2,FALSE)</f>
        <v>#REF!</v>
      </c>
      <c r="BM7130" s="191" t="s">
        <v>12362</v>
      </c>
      <c r="BN7130" s="191" t="s">
        <v>2984</v>
      </c>
      <c r="BO7130" s="191" t="s">
        <v>10968</v>
      </c>
      <c r="BU7130" s="191" t="s">
        <v>12362</v>
      </c>
      <c r="BV7130" s="191" t="s">
        <v>2984</v>
      </c>
      <c r="BW7130" s="191" t="s">
        <v>10968</v>
      </c>
    </row>
    <row r="7131" spans="51:75" x14ac:dyDescent="0.3">
      <c r="AY7131" s="251" t="e">
        <f>VLOOKUP(C7131,#REF!, 2,FALSE)</f>
        <v>#REF!</v>
      </c>
      <c r="BM7131" s="191" t="s">
        <v>12363</v>
      </c>
      <c r="BN7131" s="191" t="s">
        <v>2984</v>
      </c>
      <c r="BO7131" s="191" t="s">
        <v>2576</v>
      </c>
      <c r="BU7131" s="191" t="s">
        <v>12363</v>
      </c>
      <c r="BV7131" s="191" t="s">
        <v>2984</v>
      </c>
      <c r="BW7131" s="191" t="s">
        <v>2576</v>
      </c>
    </row>
    <row r="7132" spans="51:75" x14ac:dyDescent="0.3">
      <c r="AY7132" s="251" t="e">
        <f>VLOOKUP(C7132,#REF!, 2,FALSE)</f>
        <v>#REF!</v>
      </c>
      <c r="BM7132" s="191" t="s">
        <v>12364</v>
      </c>
      <c r="BN7132" s="191" t="s">
        <v>2980</v>
      </c>
      <c r="BO7132" s="191" t="s">
        <v>1227</v>
      </c>
      <c r="BU7132" s="191" t="s">
        <v>12364</v>
      </c>
      <c r="BV7132" s="191" t="s">
        <v>2980</v>
      </c>
      <c r="BW7132" s="191" t="s">
        <v>1227</v>
      </c>
    </row>
    <row r="7133" spans="51:75" x14ac:dyDescent="0.3">
      <c r="AY7133" s="251" t="e">
        <f>VLOOKUP(C7133,#REF!, 2,FALSE)</f>
        <v>#REF!</v>
      </c>
      <c r="BM7133" s="191" t="s">
        <v>12365</v>
      </c>
      <c r="BN7133" s="191" t="s">
        <v>2984</v>
      </c>
      <c r="BO7133" s="191" t="s">
        <v>12366</v>
      </c>
      <c r="BU7133" s="191" t="s">
        <v>12365</v>
      </c>
      <c r="BV7133" s="191" t="s">
        <v>2984</v>
      </c>
      <c r="BW7133" s="191" t="s">
        <v>12366</v>
      </c>
    </row>
    <row r="7134" spans="51:75" x14ac:dyDescent="0.3">
      <c r="AY7134" s="251" t="e">
        <f>VLOOKUP(C7134,#REF!, 2,FALSE)</f>
        <v>#REF!</v>
      </c>
      <c r="BM7134" s="191" t="s">
        <v>12367</v>
      </c>
      <c r="BN7134" s="191" t="s">
        <v>2984</v>
      </c>
      <c r="BO7134" s="191" t="s">
        <v>2936</v>
      </c>
      <c r="BU7134" s="191" t="s">
        <v>12367</v>
      </c>
      <c r="BV7134" s="191" t="s">
        <v>2984</v>
      </c>
      <c r="BW7134" s="191" t="s">
        <v>2936</v>
      </c>
    </row>
    <row r="7135" spans="51:75" x14ac:dyDescent="0.3">
      <c r="AY7135" s="251" t="e">
        <f>VLOOKUP(C7135,#REF!, 2,FALSE)</f>
        <v>#REF!</v>
      </c>
      <c r="BM7135" s="191" t="s">
        <v>49</v>
      </c>
      <c r="BN7135" s="191" t="s">
        <v>2980</v>
      </c>
      <c r="BO7135" s="191" t="s">
        <v>1612</v>
      </c>
      <c r="BU7135" s="191" t="s">
        <v>49</v>
      </c>
      <c r="BV7135" s="191" t="s">
        <v>2980</v>
      </c>
      <c r="BW7135" s="191" t="s">
        <v>1612</v>
      </c>
    </row>
    <row r="7136" spans="51:75" x14ac:dyDescent="0.3">
      <c r="AY7136" s="251" t="e">
        <f>VLOOKUP(C7136,#REF!, 2,FALSE)</f>
        <v>#REF!</v>
      </c>
      <c r="BM7136" s="191" t="s">
        <v>2144</v>
      </c>
      <c r="BN7136" s="191" t="s">
        <v>1140</v>
      </c>
      <c r="BO7136" s="191" t="s">
        <v>2448</v>
      </c>
      <c r="BU7136" s="191" t="s">
        <v>2144</v>
      </c>
      <c r="BV7136" s="191" t="s">
        <v>1140</v>
      </c>
      <c r="BW7136" s="191" t="s">
        <v>2448</v>
      </c>
    </row>
    <row r="7137" spans="51:75" x14ac:dyDescent="0.3">
      <c r="AY7137" s="251" t="e">
        <f>VLOOKUP(C7137,#REF!, 2,FALSE)</f>
        <v>#REF!</v>
      </c>
      <c r="BM7137" s="191" t="s">
        <v>12368</v>
      </c>
      <c r="BN7137" s="191" t="s">
        <v>695</v>
      </c>
      <c r="BO7137" s="191" t="s">
        <v>8250</v>
      </c>
      <c r="BU7137" s="191" t="s">
        <v>12368</v>
      </c>
      <c r="BV7137" s="191" t="s">
        <v>695</v>
      </c>
      <c r="BW7137" s="191" t="s">
        <v>8250</v>
      </c>
    </row>
    <row r="7138" spans="51:75" x14ac:dyDescent="0.3">
      <c r="AY7138" s="251" t="e">
        <f>VLOOKUP(C7138,#REF!, 2,FALSE)</f>
        <v>#REF!</v>
      </c>
      <c r="BM7138" s="191" t="s">
        <v>12369</v>
      </c>
      <c r="BN7138" s="191" t="s">
        <v>929</v>
      </c>
      <c r="BO7138" s="191" t="s">
        <v>4571</v>
      </c>
      <c r="BU7138" s="191" t="s">
        <v>12369</v>
      </c>
      <c r="BV7138" s="191" t="s">
        <v>929</v>
      </c>
      <c r="BW7138" s="191" t="s">
        <v>4571</v>
      </c>
    </row>
    <row r="7139" spans="51:75" x14ac:dyDescent="0.3">
      <c r="AY7139" s="251" t="e">
        <f>VLOOKUP(C7139,#REF!, 2,FALSE)</f>
        <v>#REF!</v>
      </c>
      <c r="BM7139" s="191" t="s">
        <v>35</v>
      </c>
      <c r="BN7139" s="191" t="s">
        <v>1140</v>
      </c>
      <c r="BO7139" s="191" t="s">
        <v>12370</v>
      </c>
      <c r="BU7139" s="191" t="s">
        <v>35</v>
      </c>
      <c r="BV7139" s="191" t="s">
        <v>1140</v>
      </c>
      <c r="BW7139" s="191" t="s">
        <v>12370</v>
      </c>
    </row>
    <row r="7140" spans="51:75" x14ac:dyDescent="0.3">
      <c r="AY7140" s="251" t="e">
        <f>VLOOKUP(C7140,#REF!, 2,FALSE)</f>
        <v>#REF!</v>
      </c>
      <c r="BM7140" s="191" t="s">
        <v>50</v>
      </c>
      <c r="BN7140" s="191" t="s">
        <v>615</v>
      </c>
      <c r="BO7140" s="191" t="s">
        <v>1612</v>
      </c>
      <c r="BU7140" s="191" t="s">
        <v>50</v>
      </c>
      <c r="BV7140" s="191" t="s">
        <v>615</v>
      </c>
      <c r="BW7140" s="191" t="s">
        <v>1612</v>
      </c>
    </row>
    <row r="7141" spans="51:75" x14ac:dyDescent="0.3">
      <c r="AY7141" s="251" t="e">
        <f>VLOOKUP(C7141,#REF!, 2,FALSE)</f>
        <v>#REF!</v>
      </c>
      <c r="BM7141" s="191" t="s">
        <v>12371</v>
      </c>
      <c r="BN7141" s="191" t="s">
        <v>2984</v>
      </c>
      <c r="BO7141" s="191" t="s">
        <v>1834</v>
      </c>
      <c r="BU7141" s="191" t="s">
        <v>12371</v>
      </c>
      <c r="BV7141" s="191" t="s">
        <v>2984</v>
      </c>
      <c r="BW7141" s="191" t="s">
        <v>1834</v>
      </c>
    </row>
    <row r="7142" spans="51:75" x14ac:dyDescent="0.3">
      <c r="AY7142" s="251" t="e">
        <f>VLOOKUP(C7142,#REF!, 2,FALSE)</f>
        <v>#REF!</v>
      </c>
      <c r="BM7142" s="191" t="s">
        <v>12372</v>
      </c>
      <c r="BN7142" s="191" t="s">
        <v>2984</v>
      </c>
      <c r="BO7142" s="191" t="s">
        <v>8351</v>
      </c>
      <c r="BU7142" s="191" t="s">
        <v>12372</v>
      </c>
      <c r="BV7142" s="191" t="s">
        <v>2984</v>
      </c>
      <c r="BW7142" s="191" t="s">
        <v>8351</v>
      </c>
    </row>
    <row r="7143" spans="51:75" x14ac:dyDescent="0.3">
      <c r="AY7143" s="251" t="e">
        <f>VLOOKUP(C7143,#REF!, 2,FALSE)</f>
        <v>#REF!</v>
      </c>
      <c r="BM7143" s="191" t="s">
        <v>12373</v>
      </c>
      <c r="BN7143" s="191" t="s">
        <v>2984</v>
      </c>
      <c r="BO7143" s="191" t="s">
        <v>6916</v>
      </c>
      <c r="BU7143" s="191" t="s">
        <v>12373</v>
      </c>
      <c r="BV7143" s="191" t="s">
        <v>2984</v>
      </c>
      <c r="BW7143" s="191" t="s">
        <v>6916</v>
      </c>
    </row>
    <row r="7144" spans="51:75" x14ac:dyDescent="0.3">
      <c r="AY7144" s="251" t="e">
        <f>VLOOKUP(C7144,#REF!, 2,FALSE)</f>
        <v>#REF!</v>
      </c>
      <c r="BM7144" s="191" t="s">
        <v>12374</v>
      </c>
      <c r="BN7144" s="191" t="s">
        <v>781</v>
      </c>
      <c r="BO7144" s="191" t="s">
        <v>11936</v>
      </c>
      <c r="BU7144" s="191" t="s">
        <v>12374</v>
      </c>
      <c r="BV7144" s="191" t="s">
        <v>781</v>
      </c>
      <c r="BW7144" s="191" t="s">
        <v>11936</v>
      </c>
    </row>
    <row r="7145" spans="51:75" x14ac:dyDescent="0.3">
      <c r="AY7145" s="251" t="e">
        <f>VLOOKUP(C7145,#REF!, 2,FALSE)</f>
        <v>#REF!</v>
      </c>
      <c r="BM7145" s="191" t="s">
        <v>12375</v>
      </c>
      <c r="BN7145" s="191" t="s">
        <v>2984</v>
      </c>
      <c r="BO7145" s="191" t="s">
        <v>2984</v>
      </c>
      <c r="BU7145" s="191" t="s">
        <v>12375</v>
      </c>
      <c r="BV7145" s="191" t="s">
        <v>2984</v>
      </c>
      <c r="BW7145" s="191" t="s">
        <v>2984</v>
      </c>
    </row>
    <row r="7146" spans="51:75" x14ac:dyDescent="0.3">
      <c r="AY7146" s="251" t="e">
        <f>VLOOKUP(C7146,#REF!, 2,FALSE)</f>
        <v>#REF!</v>
      </c>
      <c r="BM7146" s="191" t="s">
        <v>2145</v>
      </c>
      <c r="BN7146" s="191" t="s">
        <v>667</v>
      </c>
      <c r="BO7146" s="191" t="s">
        <v>2984</v>
      </c>
      <c r="BU7146" s="191" t="s">
        <v>2145</v>
      </c>
      <c r="BV7146" s="191" t="s">
        <v>667</v>
      </c>
      <c r="BW7146" s="191" t="s">
        <v>2984</v>
      </c>
    </row>
    <row r="7147" spans="51:75" x14ac:dyDescent="0.3">
      <c r="AY7147" s="251" t="e">
        <f>VLOOKUP(C7147,#REF!, 2,FALSE)</f>
        <v>#REF!</v>
      </c>
      <c r="BM7147" s="191" t="s">
        <v>12376</v>
      </c>
      <c r="BN7147" s="191" t="s">
        <v>779</v>
      </c>
      <c r="BO7147" s="191" t="s">
        <v>2984</v>
      </c>
      <c r="BU7147" s="191" t="s">
        <v>12376</v>
      </c>
      <c r="BV7147" s="191" t="s">
        <v>779</v>
      </c>
      <c r="BW7147" s="191" t="s">
        <v>2984</v>
      </c>
    </row>
    <row r="7148" spans="51:75" x14ac:dyDescent="0.3">
      <c r="AY7148" s="251" t="e">
        <f>VLOOKUP(C7148,#REF!, 2,FALSE)</f>
        <v>#REF!</v>
      </c>
      <c r="BM7148" s="191" t="s">
        <v>12377</v>
      </c>
      <c r="BN7148" s="191" t="s">
        <v>615</v>
      </c>
      <c r="BO7148" s="191" t="s">
        <v>2984</v>
      </c>
      <c r="BU7148" s="191" t="s">
        <v>12377</v>
      </c>
      <c r="BV7148" s="191" t="s">
        <v>615</v>
      </c>
      <c r="BW7148" s="191" t="s">
        <v>2984</v>
      </c>
    </row>
    <row r="7149" spans="51:75" x14ac:dyDescent="0.3">
      <c r="AY7149" s="251" t="e">
        <f>VLOOKUP(C7149,#REF!, 2,FALSE)</f>
        <v>#REF!</v>
      </c>
      <c r="BM7149" s="191" t="s">
        <v>12378</v>
      </c>
      <c r="BN7149" s="191" t="s">
        <v>1014</v>
      </c>
      <c r="BO7149" s="191" t="s">
        <v>2984</v>
      </c>
      <c r="BU7149" s="191" t="s">
        <v>12378</v>
      </c>
      <c r="BV7149" s="191" t="s">
        <v>1014</v>
      </c>
      <c r="BW7149" s="191" t="s">
        <v>2984</v>
      </c>
    </row>
    <row r="7150" spans="51:75" x14ac:dyDescent="0.3">
      <c r="AY7150" s="251" t="e">
        <f>VLOOKUP(C7150,#REF!, 2,FALSE)</f>
        <v>#REF!</v>
      </c>
      <c r="BM7150" s="191" t="s">
        <v>12379</v>
      </c>
      <c r="BN7150" s="191" t="s">
        <v>668</v>
      </c>
      <c r="BO7150" s="191" t="s">
        <v>2984</v>
      </c>
      <c r="BU7150" s="191" t="s">
        <v>12379</v>
      </c>
      <c r="BV7150" s="191" t="s">
        <v>668</v>
      </c>
      <c r="BW7150" s="191" t="s">
        <v>2984</v>
      </c>
    </row>
    <row r="7151" spans="51:75" x14ac:dyDescent="0.3">
      <c r="AY7151" s="251" t="e">
        <f>VLOOKUP(C7151,#REF!, 2,FALSE)</f>
        <v>#REF!</v>
      </c>
      <c r="BM7151" s="191" t="s">
        <v>12380</v>
      </c>
      <c r="BN7151" s="191" t="s">
        <v>2984</v>
      </c>
      <c r="BO7151" s="191" t="s">
        <v>2984</v>
      </c>
      <c r="BU7151" s="191" t="s">
        <v>12380</v>
      </c>
      <c r="BV7151" s="191" t="s">
        <v>2984</v>
      </c>
      <c r="BW7151" s="191" t="s">
        <v>2984</v>
      </c>
    </row>
    <row r="7152" spans="51:75" x14ac:dyDescent="0.3">
      <c r="AY7152" s="251" t="e">
        <f>VLOOKUP(C7152,#REF!, 2,FALSE)</f>
        <v>#REF!</v>
      </c>
      <c r="BM7152" s="191" t="s">
        <v>12381</v>
      </c>
      <c r="BN7152" s="191" t="s">
        <v>2984</v>
      </c>
      <c r="BO7152" s="191" t="s">
        <v>2984</v>
      </c>
      <c r="BU7152" s="191" t="s">
        <v>12381</v>
      </c>
      <c r="BV7152" s="191" t="s">
        <v>2984</v>
      </c>
      <c r="BW7152" s="191" t="s">
        <v>2984</v>
      </c>
    </row>
    <row r="7153" spans="51:75" x14ac:dyDescent="0.3">
      <c r="AY7153" s="251" t="e">
        <f>VLOOKUP(C7153,#REF!, 2,FALSE)</f>
        <v>#REF!</v>
      </c>
      <c r="BM7153" s="191" t="s">
        <v>12382</v>
      </c>
      <c r="BN7153" s="191" t="s">
        <v>1071</v>
      </c>
      <c r="BO7153" s="191" t="s">
        <v>2984</v>
      </c>
      <c r="BU7153" s="191" t="s">
        <v>12382</v>
      </c>
      <c r="BV7153" s="191" t="s">
        <v>1071</v>
      </c>
      <c r="BW7153" s="191" t="s">
        <v>2984</v>
      </c>
    </row>
    <row r="7154" spans="51:75" x14ac:dyDescent="0.3">
      <c r="AY7154" s="251" t="e">
        <f>VLOOKUP(C7154,#REF!, 2,FALSE)</f>
        <v>#REF!</v>
      </c>
      <c r="BM7154" s="191" t="s">
        <v>12383</v>
      </c>
      <c r="BN7154" s="191" t="s">
        <v>2984</v>
      </c>
      <c r="BO7154" s="191" t="s">
        <v>2984</v>
      </c>
      <c r="BU7154" s="191" t="s">
        <v>12383</v>
      </c>
      <c r="BV7154" s="191" t="s">
        <v>2984</v>
      </c>
      <c r="BW7154" s="191" t="s">
        <v>2984</v>
      </c>
    </row>
    <row r="7155" spans="51:75" x14ac:dyDescent="0.3">
      <c r="AY7155" s="251" t="e">
        <f>VLOOKUP(C7155,#REF!, 2,FALSE)</f>
        <v>#REF!</v>
      </c>
      <c r="BM7155" s="191" t="s">
        <v>12384</v>
      </c>
      <c r="BN7155" s="191" t="s">
        <v>3046</v>
      </c>
      <c r="BO7155" s="191" t="s">
        <v>2354</v>
      </c>
      <c r="BU7155" s="191" t="s">
        <v>12384</v>
      </c>
      <c r="BV7155" s="191" t="s">
        <v>3046</v>
      </c>
      <c r="BW7155" s="191" t="s">
        <v>2354</v>
      </c>
    </row>
    <row r="7156" spans="51:75" x14ac:dyDescent="0.3">
      <c r="AY7156" s="251" t="e">
        <f>VLOOKUP(C7156,#REF!, 2,FALSE)</f>
        <v>#REF!</v>
      </c>
      <c r="BM7156" s="191" t="s">
        <v>12385</v>
      </c>
      <c r="BN7156" s="191" t="s">
        <v>2984</v>
      </c>
      <c r="BO7156" s="191" t="s">
        <v>12386</v>
      </c>
      <c r="BU7156" s="191" t="s">
        <v>12385</v>
      </c>
      <c r="BV7156" s="191" t="s">
        <v>2984</v>
      </c>
      <c r="BW7156" s="191" t="s">
        <v>12386</v>
      </c>
    </row>
    <row r="7157" spans="51:75" x14ac:dyDescent="0.3">
      <c r="AY7157" s="251" t="e">
        <f>VLOOKUP(C7157,#REF!, 2,FALSE)</f>
        <v>#REF!</v>
      </c>
      <c r="BM7157" s="191" t="s">
        <v>12387</v>
      </c>
      <c r="BN7157" s="191" t="s">
        <v>2984</v>
      </c>
      <c r="BO7157" s="191" t="s">
        <v>2543</v>
      </c>
      <c r="BU7157" s="191" t="s">
        <v>12387</v>
      </c>
      <c r="BV7157" s="191" t="s">
        <v>2984</v>
      </c>
      <c r="BW7157" s="191" t="s">
        <v>2543</v>
      </c>
    </row>
    <row r="7158" spans="51:75" x14ac:dyDescent="0.3">
      <c r="AY7158" s="251" t="e">
        <f>VLOOKUP(C7158,#REF!, 2,FALSE)</f>
        <v>#REF!</v>
      </c>
      <c r="BM7158" s="191" t="s">
        <v>12388</v>
      </c>
      <c r="BN7158" s="191" t="s">
        <v>2984</v>
      </c>
      <c r="BO7158" s="191" t="s">
        <v>10258</v>
      </c>
      <c r="BU7158" s="191" t="s">
        <v>12388</v>
      </c>
      <c r="BV7158" s="191" t="s">
        <v>2984</v>
      </c>
      <c r="BW7158" s="191" t="s">
        <v>10258</v>
      </c>
    </row>
    <row r="7159" spans="51:75" x14ac:dyDescent="0.3">
      <c r="AY7159" s="251" t="e">
        <f>VLOOKUP(C7159,#REF!, 2,FALSE)</f>
        <v>#REF!</v>
      </c>
      <c r="BM7159" s="191" t="s">
        <v>12389</v>
      </c>
      <c r="BN7159" s="191" t="s">
        <v>2984</v>
      </c>
      <c r="BO7159" s="191" t="s">
        <v>4421</v>
      </c>
      <c r="BU7159" s="191" t="s">
        <v>12389</v>
      </c>
      <c r="BV7159" s="191" t="s">
        <v>2984</v>
      </c>
      <c r="BW7159" s="191" t="s">
        <v>4421</v>
      </c>
    </row>
    <row r="7160" spans="51:75" x14ac:dyDescent="0.3">
      <c r="AY7160" s="251" t="e">
        <f>VLOOKUP(C7160,#REF!, 2,FALSE)</f>
        <v>#REF!</v>
      </c>
      <c r="BM7160" s="191" t="s">
        <v>12391</v>
      </c>
      <c r="BN7160" s="191" t="s">
        <v>2984</v>
      </c>
      <c r="BO7160" s="191" t="s">
        <v>6817</v>
      </c>
      <c r="BU7160" s="191" t="s">
        <v>12391</v>
      </c>
      <c r="BV7160" s="191" t="s">
        <v>2984</v>
      </c>
      <c r="BW7160" s="191" t="s">
        <v>6817</v>
      </c>
    </row>
    <row r="7161" spans="51:75" x14ac:dyDescent="0.3">
      <c r="AY7161" s="251" t="e">
        <f>VLOOKUP(C7161,#REF!, 2,FALSE)</f>
        <v>#REF!</v>
      </c>
      <c r="BM7161" s="191" t="s">
        <v>2146</v>
      </c>
      <c r="BN7161" s="191" t="s">
        <v>697</v>
      </c>
      <c r="BO7161" s="191" t="s">
        <v>12392</v>
      </c>
      <c r="BU7161" s="191" t="s">
        <v>2146</v>
      </c>
      <c r="BV7161" s="191" t="s">
        <v>697</v>
      </c>
      <c r="BW7161" s="191" t="s">
        <v>12392</v>
      </c>
    </row>
    <row r="7162" spans="51:75" x14ac:dyDescent="0.3">
      <c r="AY7162" s="251" t="e">
        <f>VLOOKUP(C7162,#REF!, 2,FALSE)</f>
        <v>#REF!</v>
      </c>
      <c r="BM7162" s="191" t="s">
        <v>12393</v>
      </c>
      <c r="BN7162" s="191" t="s">
        <v>2984</v>
      </c>
      <c r="BO7162" s="191" t="s">
        <v>2304</v>
      </c>
      <c r="BU7162" s="191" t="s">
        <v>12393</v>
      </c>
      <c r="BV7162" s="191" t="s">
        <v>2984</v>
      </c>
      <c r="BW7162" s="191" t="s">
        <v>2304</v>
      </c>
    </row>
    <row r="7163" spans="51:75" x14ac:dyDescent="0.3">
      <c r="AY7163" s="251" t="e">
        <f>VLOOKUP(C7163,#REF!, 2,FALSE)</f>
        <v>#REF!</v>
      </c>
      <c r="BM7163" s="191" t="s">
        <v>2147</v>
      </c>
      <c r="BN7163" s="191" t="s">
        <v>2984</v>
      </c>
      <c r="BO7163" s="191" t="s">
        <v>9174</v>
      </c>
      <c r="BU7163" s="191" t="s">
        <v>2147</v>
      </c>
      <c r="BV7163" s="191" t="s">
        <v>2984</v>
      </c>
      <c r="BW7163" s="191" t="s">
        <v>9174</v>
      </c>
    </row>
    <row r="7164" spans="51:75" x14ac:dyDescent="0.3">
      <c r="AY7164" s="251" t="e">
        <f>VLOOKUP(C7164,#REF!, 2,FALSE)</f>
        <v>#REF!</v>
      </c>
      <c r="BM7164" s="191" t="s">
        <v>12394</v>
      </c>
      <c r="BN7164" s="191" t="s">
        <v>2984</v>
      </c>
      <c r="BO7164" s="191" t="s">
        <v>3334</v>
      </c>
      <c r="BU7164" s="191" t="s">
        <v>12394</v>
      </c>
      <c r="BV7164" s="191" t="s">
        <v>2984</v>
      </c>
      <c r="BW7164" s="191" t="s">
        <v>3334</v>
      </c>
    </row>
    <row r="7165" spans="51:75" x14ac:dyDescent="0.3">
      <c r="AY7165" s="251" t="e">
        <f>VLOOKUP(C7165,#REF!, 2,FALSE)</f>
        <v>#REF!</v>
      </c>
      <c r="BM7165" s="191" t="s">
        <v>12395</v>
      </c>
      <c r="BN7165" s="191" t="s">
        <v>2984</v>
      </c>
      <c r="BO7165" s="191" t="s">
        <v>12396</v>
      </c>
      <c r="BU7165" s="191" t="s">
        <v>12395</v>
      </c>
      <c r="BV7165" s="191" t="s">
        <v>2984</v>
      </c>
      <c r="BW7165" s="191" t="s">
        <v>12396</v>
      </c>
    </row>
    <row r="7166" spans="51:75" x14ac:dyDescent="0.3">
      <c r="AY7166" s="251" t="e">
        <f>VLOOKUP(C7166,#REF!, 2,FALSE)</f>
        <v>#REF!</v>
      </c>
      <c r="BM7166" s="191" t="s">
        <v>12397</v>
      </c>
      <c r="BN7166" s="191" t="s">
        <v>2984</v>
      </c>
      <c r="BO7166" s="191" t="s">
        <v>12398</v>
      </c>
      <c r="BU7166" s="191" t="s">
        <v>12397</v>
      </c>
      <c r="BV7166" s="191" t="s">
        <v>2984</v>
      </c>
      <c r="BW7166" s="191" t="s">
        <v>12398</v>
      </c>
    </row>
    <row r="7167" spans="51:75" x14ac:dyDescent="0.3">
      <c r="AY7167" s="251" t="e">
        <f>VLOOKUP(C7167,#REF!, 2,FALSE)</f>
        <v>#REF!</v>
      </c>
      <c r="BM7167" s="191" t="s">
        <v>12399</v>
      </c>
      <c r="BN7167" s="191" t="s">
        <v>2984</v>
      </c>
      <c r="BO7167" s="191" t="s">
        <v>8673</v>
      </c>
      <c r="BU7167" s="191" t="s">
        <v>12399</v>
      </c>
      <c r="BV7167" s="191" t="s">
        <v>2984</v>
      </c>
      <c r="BW7167" s="191" t="s">
        <v>8673</v>
      </c>
    </row>
    <row r="7168" spans="51:75" x14ac:dyDescent="0.3">
      <c r="AY7168" s="251" t="e">
        <f>VLOOKUP(C7168,#REF!, 2,FALSE)</f>
        <v>#REF!</v>
      </c>
      <c r="BM7168" s="191" t="s">
        <v>12400</v>
      </c>
      <c r="BN7168" s="191" t="s">
        <v>2984</v>
      </c>
      <c r="BO7168" s="191" t="s">
        <v>5159</v>
      </c>
      <c r="BU7168" s="191" t="s">
        <v>12400</v>
      </c>
      <c r="BV7168" s="191" t="s">
        <v>2984</v>
      </c>
      <c r="BW7168" s="191" t="s">
        <v>5159</v>
      </c>
    </row>
    <row r="7169" spans="51:75" x14ac:dyDescent="0.3">
      <c r="AY7169" s="251" t="e">
        <f>VLOOKUP(C7169,#REF!, 2,FALSE)</f>
        <v>#REF!</v>
      </c>
      <c r="BM7169" s="191" t="s">
        <v>12401</v>
      </c>
      <c r="BN7169" s="191" t="s">
        <v>2984</v>
      </c>
      <c r="BO7169" s="191" t="s">
        <v>12402</v>
      </c>
      <c r="BU7169" s="191" t="s">
        <v>12401</v>
      </c>
      <c r="BV7169" s="191" t="s">
        <v>2984</v>
      </c>
      <c r="BW7169" s="191" t="s">
        <v>12402</v>
      </c>
    </row>
    <row r="7170" spans="51:75" x14ac:dyDescent="0.3">
      <c r="AY7170" s="251" t="e">
        <f>VLOOKUP(C7170,#REF!, 2,FALSE)</f>
        <v>#REF!</v>
      </c>
      <c r="BM7170" s="191" t="s">
        <v>2148</v>
      </c>
      <c r="BN7170" s="191" t="s">
        <v>2984</v>
      </c>
      <c r="BO7170" s="191" t="s">
        <v>2984</v>
      </c>
      <c r="BU7170" s="191" t="s">
        <v>2148</v>
      </c>
      <c r="BV7170" s="191" t="s">
        <v>2984</v>
      </c>
      <c r="BW7170" s="191" t="s">
        <v>2984</v>
      </c>
    </row>
    <row r="7171" spans="51:75" x14ac:dyDescent="0.3">
      <c r="AY7171" s="251" t="e">
        <f>VLOOKUP(C7171,#REF!, 2,FALSE)</f>
        <v>#REF!</v>
      </c>
      <c r="BM7171" s="191" t="s">
        <v>12403</v>
      </c>
      <c r="BN7171" s="191" t="s">
        <v>776</v>
      </c>
      <c r="BO7171" s="191" t="s">
        <v>3314</v>
      </c>
      <c r="BU7171" s="191" t="s">
        <v>12403</v>
      </c>
      <c r="BV7171" s="191" t="s">
        <v>776</v>
      </c>
      <c r="BW7171" s="191" t="s">
        <v>3314</v>
      </c>
    </row>
    <row r="7172" spans="51:75" x14ac:dyDescent="0.3">
      <c r="AY7172" s="251" t="e">
        <f>VLOOKUP(C7172,#REF!, 2,FALSE)</f>
        <v>#REF!</v>
      </c>
      <c r="BM7172" s="191" t="s">
        <v>12404</v>
      </c>
      <c r="BN7172" s="191" t="s">
        <v>2984</v>
      </c>
      <c r="BO7172" s="191" t="s">
        <v>2984</v>
      </c>
      <c r="BU7172" s="191" t="s">
        <v>12404</v>
      </c>
      <c r="BV7172" s="191" t="s">
        <v>2984</v>
      </c>
      <c r="BW7172" s="191" t="s">
        <v>2984</v>
      </c>
    </row>
    <row r="7173" spans="51:75" x14ac:dyDescent="0.3">
      <c r="AY7173" s="251" t="e">
        <f>VLOOKUP(C7173,#REF!, 2,FALSE)</f>
        <v>#REF!</v>
      </c>
      <c r="BM7173" s="191" t="s">
        <v>12405</v>
      </c>
      <c r="BN7173" s="191" t="s">
        <v>2984</v>
      </c>
      <c r="BO7173" s="191" t="s">
        <v>2984</v>
      </c>
      <c r="BU7173" s="191" t="s">
        <v>12405</v>
      </c>
      <c r="BV7173" s="191" t="s">
        <v>2984</v>
      </c>
      <c r="BW7173" s="191" t="s">
        <v>2984</v>
      </c>
    </row>
    <row r="7174" spans="51:75" x14ac:dyDescent="0.3">
      <c r="AY7174" s="251" t="e">
        <f>VLOOKUP(C7174,#REF!, 2,FALSE)</f>
        <v>#REF!</v>
      </c>
      <c r="BM7174" s="191" t="s">
        <v>12406</v>
      </c>
      <c r="BN7174" s="191" t="s">
        <v>3003</v>
      </c>
      <c r="BO7174" s="191" t="s">
        <v>12407</v>
      </c>
      <c r="BU7174" s="191" t="s">
        <v>12406</v>
      </c>
      <c r="BV7174" s="191" t="s">
        <v>3003</v>
      </c>
      <c r="BW7174" s="191" t="s">
        <v>12407</v>
      </c>
    </row>
    <row r="7175" spans="51:75" x14ac:dyDescent="0.3">
      <c r="AY7175" s="251" t="e">
        <f>VLOOKUP(C7175,#REF!, 2,FALSE)</f>
        <v>#REF!</v>
      </c>
      <c r="BM7175" s="191" t="s">
        <v>12408</v>
      </c>
      <c r="BN7175" s="191" t="s">
        <v>2984</v>
      </c>
      <c r="BO7175" s="191" t="s">
        <v>2984</v>
      </c>
      <c r="BU7175" s="191" t="s">
        <v>12408</v>
      </c>
      <c r="BV7175" s="191" t="s">
        <v>2984</v>
      </c>
      <c r="BW7175" s="191" t="s">
        <v>2984</v>
      </c>
    </row>
    <row r="7176" spans="51:75" x14ac:dyDescent="0.3">
      <c r="AY7176" s="251" t="e">
        <f>VLOOKUP(C7176,#REF!, 2,FALSE)</f>
        <v>#REF!</v>
      </c>
      <c r="BM7176" s="191" t="s">
        <v>12409</v>
      </c>
      <c r="BN7176" s="191" t="s">
        <v>613</v>
      </c>
      <c r="BO7176" s="191" t="s">
        <v>8024</v>
      </c>
      <c r="BU7176" s="191" t="s">
        <v>12409</v>
      </c>
      <c r="BV7176" s="191" t="s">
        <v>613</v>
      </c>
      <c r="BW7176" s="191" t="s">
        <v>8024</v>
      </c>
    </row>
    <row r="7177" spans="51:75" x14ac:dyDescent="0.3">
      <c r="AY7177" s="251" t="e">
        <f>VLOOKUP(C7177,#REF!, 2,FALSE)</f>
        <v>#REF!</v>
      </c>
      <c r="BM7177" s="191" t="s">
        <v>2149</v>
      </c>
      <c r="BN7177" s="191" t="s">
        <v>2984</v>
      </c>
      <c r="BO7177" s="191" t="s">
        <v>1403</v>
      </c>
      <c r="BU7177" s="191" t="s">
        <v>2149</v>
      </c>
      <c r="BV7177" s="191" t="s">
        <v>2984</v>
      </c>
      <c r="BW7177" s="191" t="s">
        <v>1403</v>
      </c>
    </row>
    <row r="7178" spans="51:75" x14ac:dyDescent="0.3">
      <c r="AY7178" s="251" t="e">
        <f>VLOOKUP(C7178,#REF!, 2,FALSE)</f>
        <v>#REF!</v>
      </c>
      <c r="BM7178" s="191" t="s">
        <v>41</v>
      </c>
      <c r="BN7178" s="191" t="s">
        <v>620</v>
      </c>
      <c r="BO7178" s="191" t="s">
        <v>856</v>
      </c>
      <c r="BU7178" s="191" t="s">
        <v>41</v>
      </c>
      <c r="BV7178" s="191" t="s">
        <v>620</v>
      </c>
      <c r="BW7178" s="191" t="s">
        <v>856</v>
      </c>
    </row>
    <row r="7179" spans="51:75" x14ac:dyDescent="0.3">
      <c r="AY7179" s="251" t="e">
        <f>VLOOKUP(C7179,#REF!, 2,FALSE)</f>
        <v>#REF!</v>
      </c>
      <c r="BM7179" s="191" t="s">
        <v>12412</v>
      </c>
      <c r="BN7179" s="191" t="s">
        <v>16989</v>
      </c>
      <c r="BO7179" s="191" t="s">
        <v>4067</v>
      </c>
      <c r="BU7179" s="191" t="s">
        <v>12412</v>
      </c>
      <c r="BV7179" s="191" t="s">
        <v>16989</v>
      </c>
      <c r="BW7179" s="191" t="s">
        <v>4067</v>
      </c>
    </row>
    <row r="7180" spans="51:75" x14ac:dyDescent="0.3">
      <c r="AY7180" s="251" t="e">
        <f>VLOOKUP(C7180,#REF!, 2,FALSE)</f>
        <v>#REF!</v>
      </c>
      <c r="BM7180" s="191" t="s">
        <v>12413</v>
      </c>
      <c r="BN7180" s="191" t="s">
        <v>16989</v>
      </c>
      <c r="BO7180" s="191" t="s">
        <v>785</v>
      </c>
      <c r="BU7180" s="191" t="s">
        <v>12413</v>
      </c>
      <c r="BV7180" s="191" t="s">
        <v>16989</v>
      </c>
      <c r="BW7180" s="191" t="s">
        <v>785</v>
      </c>
    </row>
    <row r="7181" spans="51:75" x14ac:dyDescent="0.3">
      <c r="AY7181" s="251" t="e">
        <f>VLOOKUP(C7181,#REF!, 2,FALSE)</f>
        <v>#REF!</v>
      </c>
      <c r="BM7181" s="191" t="s">
        <v>44</v>
      </c>
      <c r="BN7181" s="191" t="s">
        <v>16989</v>
      </c>
      <c r="BO7181" s="191" t="s">
        <v>5909</v>
      </c>
      <c r="BU7181" s="191" t="s">
        <v>44</v>
      </c>
      <c r="BV7181" s="191" t="s">
        <v>16989</v>
      </c>
      <c r="BW7181" s="191" t="s">
        <v>5909</v>
      </c>
    </row>
    <row r="7182" spans="51:75" x14ac:dyDescent="0.3">
      <c r="AY7182" s="251" t="e">
        <f>VLOOKUP(C7182,#REF!, 2,FALSE)</f>
        <v>#REF!</v>
      </c>
      <c r="BM7182" s="191" t="s">
        <v>12414</v>
      </c>
      <c r="BN7182" s="191" t="s">
        <v>811</v>
      </c>
      <c r="BO7182" s="191" t="s">
        <v>661</v>
      </c>
      <c r="BU7182" s="191" t="s">
        <v>12414</v>
      </c>
      <c r="BV7182" s="191" t="s">
        <v>811</v>
      </c>
      <c r="BW7182" s="191" t="s">
        <v>661</v>
      </c>
    </row>
    <row r="7183" spans="51:75" x14ac:dyDescent="0.3">
      <c r="AY7183" s="251" t="e">
        <f>VLOOKUP(C7183,#REF!, 2,FALSE)</f>
        <v>#REF!</v>
      </c>
      <c r="BM7183" s="191" t="s">
        <v>12415</v>
      </c>
      <c r="BN7183" s="191" t="s">
        <v>668</v>
      </c>
      <c r="BO7183" s="191" t="s">
        <v>12416</v>
      </c>
      <c r="BU7183" s="191" t="s">
        <v>12415</v>
      </c>
      <c r="BV7183" s="191" t="s">
        <v>668</v>
      </c>
      <c r="BW7183" s="191" t="s">
        <v>12416</v>
      </c>
    </row>
    <row r="7184" spans="51:75" x14ac:dyDescent="0.3">
      <c r="AY7184" s="251" t="e">
        <f>VLOOKUP(C7184,#REF!, 2,FALSE)</f>
        <v>#REF!</v>
      </c>
      <c r="BM7184" s="191" t="s">
        <v>12417</v>
      </c>
      <c r="BN7184" s="191" t="s">
        <v>697</v>
      </c>
      <c r="BO7184" s="191" t="s">
        <v>4367</v>
      </c>
      <c r="BU7184" s="191" t="s">
        <v>12417</v>
      </c>
      <c r="BV7184" s="191" t="s">
        <v>697</v>
      </c>
      <c r="BW7184" s="191" t="s">
        <v>4367</v>
      </c>
    </row>
    <row r="7185" spans="51:75" x14ac:dyDescent="0.3">
      <c r="AY7185" s="251" t="e">
        <f>VLOOKUP(C7185,#REF!, 2,FALSE)</f>
        <v>#REF!</v>
      </c>
      <c r="BM7185" s="191" t="s">
        <v>12418</v>
      </c>
      <c r="BN7185" s="191" t="s">
        <v>613</v>
      </c>
      <c r="BO7185" s="191" t="s">
        <v>785</v>
      </c>
      <c r="BU7185" s="191" t="s">
        <v>12418</v>
      </c>
      <c r="BV7185" s="191" t="s">
        <v>613</v>
      </c>
      <c r="BW7185" s="191" t="s">
        <v>785</v>
      </c>
    </row>
    <row r="7186" spans="51:75" x14ac:dyDescent="0.3">
      <c r="AY7186" s="251" t="e">
        <f>VLOOKUP(C7186,#REF!, 2,FALSE)</f>
        <v>#REF!</v>
      </c>
      <c r="BM7186" s="191" t="s">
        <v>2150</v>
      </c>
      <c r="BN7186" s="191" t="s">
        <v>842</v>
      </c>
      <c r="BO7186" s="191" t="s">
        <v>2984</v>
      </c>
      <c r="BU7186" s="191" t="s">
        <v>2150</v>
      </c>
      <c r="BV7186" s="191" t="s">
        <v>842</v>
      </c>
      <c r="BW7186" s="191" t="s">
        <v>2984</v>
      </c>
    </row>
    <row r="7187" spans="51:75" x14ac:dyDescent="0.3">
      <c r="AY7187" s="251" t="e">
        <f>VLOOKUP(C7187,#REF!, 2,FALSE)</f>
        <v>#REF!</v>
      </c>
      <c r="BM7187" s="191" t="s">
        <v>12419</v>
      </c>
      <c r="BN7187" s="191" t="s">
        <v>613</v>
      </c>
      <c r="BO7187" s="191" t="s">
        <v>7920</v>
      </c>
      <c r="BU7187" s="191" t="s">
        <v>12419</v>
      </c>
      <c r="BV7187" s="191" t="s">
        <v>613</v>
      </c>
      <c r="BW7187" s="191" t="s">
        <v>7920</v>
      </c>
    </row>
    <row r="7188" spans="51:75" x14ac:dyDescent="0.3">
      <c r="AY7188" s="251" t="e">
        <f>VLOOKUP(C7188,#REF!, 2,FALSE)</f>
        <v>#REF!</v>
      </c>
      <c r="BM7188" s="191" t="s">
        <v>12420</v>
      </c>
      <c r="BN7188" s="191" t="s">
        <v>16989</v>
      </c>
      <c r="BO7188" s="191" t="s">
        <v>7920</v>
      </c>
      <c r="BU7188" s="191" t="s">
        <v>12420</v>
      </c>
      <c r="BV7188" s="191" t="s">
        <v>16989</v>
      </c>
      <c r="BW7188" s="191" t="s">
        <v>7920</v>
      </c>
    </row>
    <row r="7189" spans="51:75" x14ac:dyDescent="0.3">
      <c r="AY7189" s="251" t="e">
        <f>VLOOKUP(C7189,#REF!, 2,FALSE)</f>
        <v>#REF!</v>
      </c>
      <c r="BM7189" s="191" t="s">
        <v>12421</v>
      </c>
      <c r="BN7189" s="191" t="s">
        <v>16989</v>
      </c>
      <c r="BO7189" s="191" t="s">
        <v>4367</v>
      </c>
      <c r="BU7189" s="191" t="s">
        <v>12421</v>
      </c>
      <c r="BV7189" s="191" t="s">
        <v>16989</v>
      </c>
      <c r="BW7189" s="191" t="s">
        <v>4367</v>
      </c>
    </row>
    <row r="7190" spans="51:75" x14ac:dyDescent="0.3">
      <c r="AY7190" s="251" t="e">
        <f>VLOOKUP(C7190,#REF!, 2,FALSE)</f>
        <v>#REF!</v>
      </c>
      <c r="BM7190" s="191" t="s">
        <v>12422</v>
      </c>
      <c r="BN7190" s="191" t="s">
        <v>3006</v>
      </c>
      <c r="BO7190" s="191" t="s">
        <v>1284</v>
      </c>
      <c r="BU7190" s="191" t="s">
        <v>12422</v>
      </c>
      <c r="BV7190" s="191" t="s">
        <v>3006</v>
      </c>
      <c r="BW7190" s="191" t="s">
        <v>1284</v>
      </c>
    </row>
    <row r="7191" spans="51:75" x14ac:dyDescent="0.3">
      <c r="AY7191" s="251" t="e">
        <f>VLOOKUP(C7191,#REF!, 2,FALSE)</f>
        <v>#REF!</v>
      </c>
      <c r="BM7191" s="191" t="s">
        <v>12423</v>
      </c>
      <c r="BN7191" s="191" t="s">
        <v>3006</v>
      </c>
      <c r="BO7191" s="191" t="s">
        <v>6337</v>
      </c>
      <c r="BU7191" s="191" t="s">
        <v>12423</v>
      </c>
      <c r="BV7191" s="191" t="s">
        <v>3006</v>
      </c>
      <c r="BW7191" s="191" t="s">
        <v>6337</v>
      </c>
    </row>
    <row r="7192" spans="51:75" x14ac:dyDescent="0.3">
      <c r="AY7192" s="251" t="e">
        <f>VLOOKUP(C7192,#REF!, 2,FALSE)</f>
        <v>#REF!</v>
      </c>
      <c r="BM7192" s="191" t="s">
        <v>12424</v>
      </c>
      <c r="BN7192" s="191" t="s">
        <v>3253</v>
      </c>
      <c r="BO7192" s="191" t="s">
        <v>12425</v>
      </c>
      <c r="BU7192" s="191" t="s">
        <v>12424</v>
      </c>
      <c r="BV7192" s="191" t="s">
        <v>3253</v>
      </c>
      <c r="BW7192" s="191" t="s">
        <v>12425</v>
      </c>
    </row>
    <row r="7193" spans="51:75" x14ac:dyDescent="0.3">
      <c r="AY7193" s="251" t="e">
        <f>VLOOKUP(C7193,#REF!, 2,FALSE)</f>
        <v>#REF!</v>
      </c>
      <c r="BM7193" s="191" t="s">
        <v>12426</v>
      </c>
      <c r="BN7193" s="191" t="s">
        <v>3253</v>
      </c>
      <c r="BO7193" s="191" t="s">
        <v>12427</v>
      </c>
      <c r="BU7193" s="191" t="s">
        <v>12426</v>
      </c>
      <c r="BV7193" s="191" t="s">
        <v>3253</v>
      </c>
      <c r="BW7193" s="191" t="s">
        <v>12427</v>
      </c>
    </row>
    <row r="7194" spans="51:75" x14ac:dyDescent="0.3">
      <c r="AY7194" s="251" t="e">
        <f>VLOOKUP(C7194,#REF!, 2,FALSE)</f>
        <v>#REF!</v>
      </c>
      <c r="BM7194" s="191" t="s">
        <v>12428</v>
      </c>
      <c r="BN7194" s="191" t="s">
        <v>2984</v>
      </c>
      <c r="BO7194" s="191" t="s">
        <v>5463</v>
      </c>
      <c r="BU7194" s="191" t="s">
        <v>12428</v>
      </c>
      <c r="BV7194" s="191" t="s">
        <v>2984</v>
      </c>
      <c r="BW7194" s="191" t="s">
        <v>5463</v>
      </c>
    </row>
    <row r="7195" spans="51:75" x14ac:dyDescent="0.3">
      <c r="AY7195" s="251" t="e">
        <f>VLOOKUP(C7195,#REF!, 2,FALSE)</f>
        <v>#REF!</v>
      </c>
      <c r="BM7195" s="191" t="s">
        <v>12429</v>
      </c>
      <c r="BN7195" s="191" t="s">
        <v>2984</v>
      </c>
      <c r="BO7195" s="191" t="s">
        <v>12430</v>
      </c>
      <c r="BU7195" s="191" t="s">
        <v>12429</v>
      </c>
      <c r="BV7195" s="191" t="s">
        <v>2984</v>
      </c>
      <c r="BW7195" s="191" t="s">
        <v>12430</v>
      </c>
    </row>
    <row r="7196" spans="51:75" x14ac:dyDescent="0.3">
      <c r="AY7196" s="251" t="e">
        <f>VLOOKUP(C7196,#REF!, 2,FALSE)</f>
        <v>#REF!</v>
      </c>
      <c r="BM7196" s="191" t="s">
        <v>12431</v>
      </c>
      <c r="BN7196" s="191" t="s">
        <v>2984</v>
      </c>
      <c r="BO7196" s="191" t="s">
        <v>5615</v>
      </c>
      <c r="BU7196" s="191" t="s">
        <v>12431</v>
      </c>
      <c r="BV7196" s="191" t="s">
        <v>2984</v>
      </c>
      <c r="BW7196" s="191" t="s">
        <v>5615</v>
      </c>
    </row>
    <row r="7197" spans="51:75" x14ac:dyDescent="0.3">
      <c r="AY7197" s="251" t="e">
        <f>VLOOKUP(C7197,#REF!, 2,FALSE)</f>
        <v>#REF!</v>
      </c>
      <c r="BM7197" s="191" t="s">
        <v>12432</v>
      </c>
      <c r="BN7197" s="191" t="s">
        <v>2984</v>
      </c>
      <c r="BO7197" s="191" t="s">
        <v>4106</v>
      </c>
      <c r="BU7197" s="191" t="s">
        <v>12432</v>
      </c>
      <c r="BV7197" s="191" t="s">
        <v>2984</v>
      </c>
      <c r="BW7197" s="191" t="s">
        <v>4106</v>
      </c>
    </row>
    <row r="7198" spans="51:75" x14ac:dyDescent="0.3">
      <c r="AY7198" s="251" t="e">
        <f>VLOOKUP(C7198,#REF!, 2,FALSE)</f>
        <v>#REF!</v>
      </c>
      <c r="BM7198" s="191" t="s">
        <v>12433</v>
      </c>
      <c r="BN7198" s="191" t="s">
        <v>2984</v>
      </c>
      <c r="BO7198" s="191" t="s">
        <v>9489</v>
      </c>
      <c r="BU7198" s="191" t="s">
        <v>12433</v>
      </c>
      <c r="BV7198" s="191" t="s">
        <v>2984</v>
      </c>
      <c r="BW7198" s="191" t="s">
        <v>9489</v>
      </c>
    </row>
    <row r="7199" spans="51:75" x14ac:dyDescent="0.3">
      <c r="AY7199" s="251" t="e">
        <f>VLOOKUP(C7199,#REF!, 2,FALSE)</f>
        <v>#REF!</v>
      </c>
      <c r="BM7199" s="191" t="s">
        <v>12434</v>
      </c>
      <c r="BN7199" s="191" t="s">
        <v>2984</v>
      </c>
      <c r="BO7199" s="191" t="s">
        <v>7345</v>
      </c>
      <c r="BU7199" s="191" t="s">
        <v>12434</v>
      </c>
      <c r="BV7199" s="191" t="s">
        <v>2984</v>
      </c>
      <c r="BW7199" s="191" t="s">
        <v>7345</v>
      </c>
    </row>
    <row r="7200" spans="51:75" x14ac:dyDescent="0.3">
      <c r="AY7200" s="251" t="e">
        <f>VLOOKUP(C7200,#REF!, 2,FALSE)</f>
        <v>#REF!</v>
      </c>
      <c r="BM7200" s="191" t="s">
        <v>12435</v>
      </c>
      <c r="BN7200" s="191" t="s">
        <v>2984</v>
      </c>
      <c r="BO7200" s="191" t="s">
        <v>2070</v>
      </c>
      <c r="BU7200" s="191" t="s">
        <v>12435</v>
      </c>
      <c r="BV7200" s="191" t="s">
        <v>2984</v>
      </c>
      <c r="BW7200" s="191" t="s">
        <v>2070</v>
      </c>
    </row>
    <row r="7201" spans="51:75" x14ac:dyDescent="0.3">
      <c r="AY7201" s="251" t="e">
        <f>VLOOKUP(C7201,#REF!, 2,FALSE)</f>
        <v>#REF!</v>
      </c>
      <c r="BM7201" s="191" t="s">
        <v>12436</v>
      </c>
      <c r="BN7201" s="191" t="s">
        <v>2984</v>
      </c>
      <c r="BO7201" s="191" t="s">
        <v>11966</v>
      </c>
      <c r="BU7201" s="191" t="s">
        <v>12436</v>
      </c>
      <c r="BV7201" s="191" t="s">
        <v>2984</v>
      </c>
      <c r="BW7201" s="191" t="s">
        <v>11966</v>
      </c>
    </row>
    <row r="7202" spans="51:75" x14ac:dyDescent="0.3">
      <c r="AY7202" s="251" t="e">
        <f>VLOOKUP(C7202,#REF!, 2,FALSE)</f>
        <v>#REF!</v>
      </c>
      <c r="BM7202" s="191" t="s">
        <v>12437</v>
      </c>
      <c r="BN7202" s="191" t="s">
        <v>2984</v>
      </c>
      <c r="BO7202" s="191" t="s">
        <v>2752</v>
      </c>
      <c r="BU7202" s="191" t="s">
        <v>12437</v>
      </c>
      <c r="BV7202" s="191" t="s">
        <v>2984</v>
      </c>
      <c r="BW7202" s="191" t="s">
        <v>2752</v>
      </c>
    </row>
    <row r="7203" spans="51:75" x14ac:dyDescent="0.3">
      <c r="AY7203" s="251" t="e">
        <f>VLOOKUP(C7203,#REF!, 2,FALSE)</f>
        <v>#REF!</v>
      </c>
      <c r="BM7203" s="191" t="s">
        <v>12438</v>
      </c>
      <c r="BN7203" s="191" t="s">
        <v>2984</v>
      </c>
      <c r="BO7203" s="191" t="s">
        <v>699</v>
      </c>
      <c r="BU7203" s="191" t="s">
        <v>12438</v>
      </c>
      <c r="BV7203" s="191" t="s">
        <v>2984</v>
      </c>
      <c r="BW7203" s="191" t="s">
        <v>699</v>
      </c>
    </row>
    <row r="7204" spans="51:75" x14ac:dyDescent="0.3">
      <c r="AY7204" s="251" t="e">
        <f>VLOOKUP(C7204,#REF!, 2,FALSE)</f>
        <v>#REF!</v>
      </c>
      <c r="BM7204" s="191" t="s">
        <v>12439</v>
      </c>
      <c r="BN7204" s="191" t="s">
        <v>2984</v>
      </c>
      <c r="BO7204" s="191" t="s">
        <v>12440</v>
      </c>
      <c r="BU7204" s="191" t="s">
        <v>12439</v>
      </c>
      <c r="BV7204" s="191" t="s">
        <v>2984</v>
      </c>
      <c r="BW7204" s="191" t="s">
        <v>12440</v>
      </c>
    </row>
    <row r="7205" spans="51:75" x14ac:dyDescent="0.3">
      <c r="AY7205" s="251" t="e">
        <f>VLOOKUP(C7205,#REF!, 2,FALSE)</f>
        <v>#REF!</v>
      </c>
      <c r="BM7205" s="191" t="s">
        <v>12441</v>
      </c>
      <c r="BN7205" s="191" t="s">
        <v>2984</v>
      </c>
      <c r="BO7205" s="191" t="s">
        <v>12442</v>
      </c>
      <c r="BU7205" s="191" t="s">
        <v>12441</v>
      </c>
      <c r="BV7205" s="191" t="s">
        <v>2984</v>
      </c>
      <c r="BW7205" s="191" t="s">
        <v>12442</v>
      </c>
    </row>
    <row r="7206" spans="51:75" x14ac:dyDescent="0.3">
      <c r="AY7206" s="251" t="e">
        <f>VLOOKUP(C7206,#REF!, 2,FALSE)</f>
        <v>#REF!</v>
      </c>
      <c r="BM7206" s="191" t="s">
        <v>12444</v>
      </c>
      <c r="BN7206" s="191" t="s">
        <v>2984</v>
      </c>
      <c r="BO7206" s="191" t="s">
        <v>4396</v>
      </c>
      <c r="BU7206" s="191" t="s">
        <v>12444</v>
      </c>
      <c r="BV7206" s="191" t="s">
        <v>2984</v>
      </c>
      <c r="BW7206" s="191" t="s">
        <v>4396</v>
      </c>
    </row>
    <row r="7207" spans="51:75" x14ac:dyDescent="0.3">
      <c r="AY7207" s="251" t="e">
        <f>VLOOKUP(C7207,#REF!, 2,FALSE)</f>
        <v>#REF!</v>
      </c>
      <c r="BM7207" s="191" t="s">
        <v>12446</v>
      </c>
      <c r="BN7207" s="191" t="s">
        <v>2984</v>
      </c>
      <c r="BO7207" s="191" t="s">
        <v>2069</v>
      </c>
      <c r="BU7207" s="191" t="s">
        <v>12446</v>
      </c>
      <c r="BV7207" s="191" t="s">
        <v>2984</v>
      </c>
      <c r="BW7207" s="191" t="s">
        <v>2069</v>
      </c>
    </row>
    <row r="7208" spans="51:75" x14ac:dyDescent="0.3">
      <c r="AY7208" s="251" t="e">
        <f>VLOOKUP(C7208,#REF!, 2,FALSE)</f>
        <v>#REF!</v>
      </c>
      <c r="BM7208" s="191" t="s">
        <v>12447</v>
      </c>
      <c r="BN7208" s="191" t="s">
        <v>2984</v>
      </c>
      <c r="BO7208" s="191" t="s">
        <v>12448</v>
      </c>
      <c r="BU7208" s="191" t="s">
        <v>12447</v>
      </c>
      <c r="BV7208" s="191" t="s">
        <v>2984</v>
      </c>
      <c r="BW7208" s="191" t="s">
        <v>12448</v>
      </c>
    </row>
    <row r="7209" spans="51:75" x14ac:dyDescent="0.3">
      <c r="AY7209" s="251" t="e">
        <f>VLOOKUP(C7209,#REF!, 2,FALSE)</f>
        <v>#REF!</v>
      </c>
      <c r="BM7209" s="191" t="s">
        <v>12449</v>
      </c>
      <c r="BN7209" s="191" t="s">
        <v>2984</v>
      </c>
      <c r="BO7209" s="191" t="s">
        <v>8472</v>
      </c>
      <c r="BU7209" s="191" t="s">
        <v>12449</v>
      </c>
      <c r="BV7209" s="191" t="s">
        <v>2984</v>
      </c>
      <c r="BW7209" s="191" t="s">
        <v>8472</v>
      </c>
    </row>
    <row r="7210" spans="51:75" x14ac:dyDescent="0.3">
      <c r="AY7210" s="251" t="e">
        <f>VLOOKUP(C7210,#REF!, 2,FALSE)</f>
        <v>#REF!</v>
      </c>
      <c r="BM7210" s="191" t="s">
        <v>2151</v>
      </c>
      <c r="BN7210" s="191" t="s">
        <v>2984</v>
      </c>
      <c r="BO7210" s="191" t="s">
        <v>10168</v>
      </c>
      <c r="BU7210" s="191" t="s">
        <v>2151</v>
      </c>
      <c r="BV7210" s="191" t="s">
        <v>2984</v>
      </c>
      <c r="BW7210" s="191" t="s">
        <v>10168</v>
      </c>
    </row>
    <row r="7211" spans="51:75" x14ac:dyDescent="0.3">
      <c r="AY7211" s="251" t="e">
        <f>VLOOKUP(C7211,#REF!, 2,FALSE)</f>
        <v>#REF!</v>
      </c>
      <c r="BM7211" s="191" t="s">
        <v>12450</v>
      </c>
      <c r="BN7211" s="191" t="s">
        <v>2984</v>
      </c>
      <c r="BO7211" s="191" t="s">
        <v>7960</v>
      </c>
      <c r="BU7211" s="191" t="s">
        <v>12450</v>
      </c>
      <c r="BV7211" s="191" t="s">
        <v>2984</v>
      </c>
      <c r="BW7211" s="191" t="s">
        <v>7960</v>
      </c>
    </row>
    <row r="7212" spans="51:75" x14ac:dyDescent="0.3">
      <c r="AY7212" s="251" t="e">
        <f>VLOOKUP(C7212,#REF!, 2,FALSE)</f>
        <v>#REF!</v>
      </c>
      <c r="BM7212" s="191" t="s">
        <v>12451</v>
      </c>
      <c r="BN7212" s="191" t="s">
        <v>2984</v>
      </c>
      <c r="BO7212" s="191" t="s">
        <v>8405</v>
      </c>
      <c r="BU7212" s="191" t="s">
        <v>12451</v>
      </c>
      <c r="BV7212" s="191" t="s">
        <v>2984</v>
      </c>
      <c r="BW7212" s="191" t="s">
        <v>8405</v>
      </c>
    </row>
    <row r="7213" spans="51:75" x14ac:dyDescent="0.3">
      <c r="AY7213" s="251" t="e">
        <f>VLOOKUP(C7213,#REF!, 2,FALSE)</f>
        <v>#REF!</v>
      </c>
      <c r="BM7213" s="191" t="s">
        <v>12452</v>
      </c>
      <c r="BN7213" s="191" t="s">
        <v>2984</v>
      </c>
      <c r="BO7213" s="191" t="s">
        <v>12453</v>
      </c>
      <c r="BU7213" s="191" t="s">
        <v>12452</v>
      </c>
      <c r="BV7213" s="191" t="s">
        <v>2984</v>
      </c>
      <c r="BW7213" s="191" t="s">
        <v>12453</v>
      </c>
    </row>
    <row r="7214" spans="51:75" x14ac:dyDescent="0.3">
      <c r="AY7214" s="251" t="e">
        <f>VLOOKUP(C7214,#REF!, 2,FALSE)</f>
        <v>#REF!</v>
      </c>
      <c r="BM7214" s="191" t="s">
        <v>2152</v>
      </c>
      <c r="BN7214" s="191" t="s">
        <v>2984</v>
      </c>
      <c r="BO7214" s="191" t="s">
        <v>12454</v>
      </c>
      <c r="BU7214" s="191" t="s">
        <v>2152</v>
      </c>
      <c r="BV7214" s="191" t="s">
        <v>2984</v>
      </c>
      <c r="BW7214" s="191" t="s">
        <v>12454</v>
      </c>
    </row>
    <row r="7215" spans="51:75" x14ac:dyDescent="0.3">
      <c r="AY7215" s="251" t="e">
        <f>VLOOKUP(C7215,#REF!, 2,FALSE)</f>
        <v>#REF!</v>
      </c>
      <c r="BM7215" s="191" t="s">
        <v>12455</v>
      </c>
      <c r="BN7215" s="191" t="s">
        <v>2984</v>
      </c>
      <c r="BO7215" s="191" t="s">
        <v>3690</v>
      </c>
      <c r="BU7215" s="191" t="s">
        <v>12455</v>
      </c>
      <c r="BV7215" s="191" t="s">
        <v>2984</v>
      </c>
      <c r="BW7215" s="191" t="s">
        <v>3690</v>
      </c>
    </row>
    <row r="7216" spans="51:75" x14ac:dyDescent="0.3">
      <c r="AY7216" s="251" t="e">
        <f>VLOOKUP(C7216,#REF!, 2,FALSE)</f>
        <v>#REF!</v>
      </c>
      <c r="BM7216" s="191" t="s">
        <v>12456</v>
      </c>
      <c r="BN7216" s="191" t="s">
        <v>2984</v>
      </c>
      <c r="BO7216" s="191" t="s">
        <v>12457</v>
      </c>
      <c r="BU7216" s="191" t="s">
        <v>12456</v>
      </c>
      <c r="BV7216" s="191" t="s">
        <v>2984</v>
      </c>
      <c r="BW7216" s="191" t="s">
        <v>12457</v>
      </c>
    </row>
    <row r="7217" spans="51:75" x14ac:dyDescent="0.3">
      <c r="AY7217" s="251" t="e">
        <f>VLOOKUP(C7217,#REF!, 2,FALSE)</f>
        <v>#REF!</v>
      </c>
      <c r="BM7217" s="191" t="s">
        <v>12458</v>
      </c>
      <c r="BN7217" s="191" t="s">
        <v>2984</v>
      </c>
      <c r="BO7217" s="191" t="s">
        <v>12459</v>
      </c>
      <c r="BU7217" s="191" t="s">
        <v>12458</v>
      </c>
      <c r="BV7217" s="191" t="s">
        <v>2984</v>
      </c>
      <c r="BW7217" s="191" t="s">
        <v>12459</v>
      </c>
    </row>
    <row r="7218" spans="51:75" x14ac:dyDescent="0.3">
      <c r="AY7218" s="251" t="e">
        <f>VLOOKUP(C7218,#REF!, 2,FALSE)</f>
        <v>#REF!</v>
      </c>
      <c r="BM7218" s="191" t="s">
        <v>12460</v>
      </c>
      <c r="BN7218" s="191" t="s">
        <v>2984</v>
      </c>
      <c r="BO7218" s="191" t="s">
        <v>921</v>
      </c>
      <c r="BU7218" s="191" t="s">
        <v>12460</v>
      </c>
      <c r="BV7218" s="191" t="s">
        <v>2984</v>
      </c>
      <c r="BW7218" s="191" t="s">
        <v>921</v>
      </c>
    </row>
    <row r="7219" spans="51:75" x14ac:dyDescent="0.3">
      <c r="AY7219" s="251" t="e">
        <f>VLOOKUP(C7219,#REF!, 2,FALSE)</f>
        <v>#REF!</v>
      </c>
      <c r="BM7219" s="191" t="s">
        <v>12461</v>
      </c>
      <c r="BN7219" s="191" t="s">
        <v>2984</v>
      </c>
      <c r="BO7219" s="191" t="s">
        <v>2984</v>
      </c>
      <c r="BU7219" s="191" t="s">
        <v>12461</v>
      </c>
      <c r="BV7219" s="191" t="s">
        <v>2984</v>
      </c>
      <c r="BW7219" s="191" t="s">
        <v>2984</v>
      </c>
    </row>
    <row r="7220" spans="51:75" x14ac:dyDescent="0.3">
      <c r="AY7220" s="251" t="e">
        <f>VLOOKUP(C7220,#REF!, 2,FALSE)</f>
        <v>#REF!</v>
      </c>
      <c r="BM7220" s="191" t="s">
        <v>12462</v>
      </c>
      <c r="BN7220" s="191" t="s">
        <v>2984</v>
      </c>
      <c r="BO7220" s="191" t="s">
        <v>7904</v>
      </c>
      <c r="BU7220" s="191" t="s">
        <v>12462</v>
      </c>
      <c r="BV7220" s="191" t="s">
        <v>2984</v>
      </c>
      <c r="BW7220" s="191" t="s">
        <v>7904</v>
      </c>
    </row>
    <row r="7221" spans="51:75" x14ac:dyDescent="0.3">
      <c r="AY7221" s="251" t="e">
        <f>VLOOKUP(C7221,#REF!, 2,FALSE)</f>
        <v>#REF!</v>
      </c>
      <c r="BM7221" s="191" t="s">
        <v>12463</v>
      </c>
      <c r="BN7221" s="191" t="s">
        <v>2984</v>
      </c>
      <c r="BO7221" s="191" t="s">
        <v>12464</v>
      </c>
      <c r="BU7221" s="191" t="s">
        <v>12463</v>
      </c>
      <c r="BV7221" s="191" t="s">
        <v>2984</v>
      </c>
      <c r="BW7221" s="191" t="s">
        <v>12464</v>
      </c>
    </row>
    <row r="7222" spans="51:75" x14ac:dyDescent="0.3">
      <c r="AY7222" s="251" t="e">
        <f>VLOOKUP(C7222,#REF!, 2,FALSE)</f>
        <v>#REF!</v>
      </c>
      <c r="BM7222" s="191" t="s">
        <v>12465</v>
      </c>
      <c r="BN7222" s="191" t="s">
        <v>2984</v>
      </c>
      <c r="BO7222" s="191" t="s">
        <v>8891</v>
      </c>
      <c r="BU7222" s="191" t="s">
        <v>12465</v>
      </c>
      <c r="BV7222" s="191" t="s">
        <v>2984</v>
      </c>
      <c r="BW7222" s="191" t="s">
        <v>8891</v>
      </c>
    </row>
    <row r="7223" spans="51:75" x14ac:dyDescent="0.3">
      <c r="AY7223" s="251" t="e">
        <f>VLOOKUP(C7223,#REF!, 2,FALSE)</f>
        <v>#REF!</v>
      </c>
      <c r="BM7223" s="191" t="s">
        <v>2153</v>
      </c>
      <c r="BN7223" s="191" t="s">
        <v>2984</v>
      </c>
      <c r="BO7223" s="191" t="s">
        <v>5925</v>
      </c>
      <c r="BU7223" s="191" t="s">
        <v>2153</v>
      </c>
      <c r="BV7223" s="191" t="s">
        <v>2984</v>
      </c>
      <c r="BW7223" s="191" t="s">
        <v>5925</v>
      </c>
    </row>
    <row r="7224" spans="51:75" x14ac:dyDescent="0.3">
      <c r="AY7224" s="251" t="e">
        <f>VLOOKUP(C7224,#REF!, 2,FALSE)</f>
        <v>#REF!</v>
      </c>
      <c r="BM7224" s="191" t="s">
        <v>12466</v>
      </c>
      <c r="BN7224" s="191" t="s">
        <v>2984</v>
      </c>
      <c r="BO7224" s="191" t="s">
        <v>7624</v>
      </c>
      <c r="BU7224" s="191" t="s">
        <v>12466</v>
      </c>
      <c r="BV7224" s="191" t="s">
        <v>2984</v>
      </c>
      <c r="BW7224" s="191" t="s">
        <v>7624</v>
      </c>
    </row>
    <row r="7225" spans="51:75" x14ac:dyDescent="0.3">
      <c r="AY7225" s="251" t="e">
        <f>VLOOKUP(C7225,#REF!, 2,FALSE)</f>
        <v>#REF!</v>
      </c>
      <c r="BM7225" s="191" t="s">
        <v>12467</v>
      </c>
      <c r="BN7225" s="191" t="s">
        <v>2984</v>
      </c>
      <c r="BO7225" s="191" t="s">
        <v>12468</v>
      </c>
      <c r="BU7225" s="191" t="s">
        <v>12467</v>
      </c>
      <c r="BV7225" s="191" t="s">
        <v>2984</v>
      </c>
      <c r="BW7225" s="191" t="s">
        <v>12468</v>
      </c>
    </row>
    <row r="7226" spans="51:75" x14ac:dyDescent="0.3">
      <c r="AY7226" s="251" t="e">
        <f>VLOOKUP(C7226,#REF!, 2,FALSE)</f>
        <v>#REF!</v>
      </c>
      <c r="BM7226" s="191" t="s">
        <v>12469</v>
      </c>
      <c r="BN7226" s="191" t="s">
        <v>2984</v>
      </c>
      <c r="BO7226" s="191" t="s">
        <v>10716</v>
      </c>
      <c r="BU7226" s="191" t="s">
        <v>12469</v>
      </c>
      <c r="BV7226" s="191" t="s">
        <v>2984</v>
      </c>
      <c r="BW7226" s="191" t="s">
        <v>10716</v>
      </c>
    </row>
    <row r="7227" spans="51:75" x14ac:dyDescent="0.3">
      <c r="AY7227" s="251" t="e">
        <f>VLOOKUP(C7227,#REF!, 2,FALSE)</f>
        <v>#REF!</v>
      </c>
      <c r="BM7227" s="191" t="s">
        <v>12470</v>
      </c>
      <c r="BN7227" s="191" t="s">
        <v>803</v>
      </c>
      <c r="BO7227" s="191" t="s">
        <v>8678</v>
      </c>
      <c r="BU7227" s="191" t="s">
        <v>12470</v>
      </c>
      <c r="BV7227" s="191" t="s">
        <v>803</v>
      </c>
      <c r="BW7227" s="191" t="s">
        <v>8678</v>
      </c>
    </row>
    <row r="7228" spans="51:75" x14ac:dyDescent="0.3">
      <c r="AY7228" s="251" t="e">
        <f>VLOOKUP(C7228,#REF!, 2,FALSE)</f>
        <v>#REF!</v>
      </c>
      <c r="BM7228" s="191" t="s">
        <v>12471</v>
      </c>
      <c r="BN7228" s="191" t="s">
        <v>800</v>
      </c>
      <c r="BO7228" s="191" t="s">
        <v>9578</v>
      </c>
      <c r="BU7228" s="191" t="s">
        <v>12471</v>
      </c>
      <c r="BV7228" s="191" t="s">
        <v>800</v>
      </c>
      <c r="BW7228" s="191" t="s">
        <v>9578</v>
      </c>
    </row>
    <row r="7229" spans="51:75" x14ac:dyDescent="0.3">
      <c r="AY7229" s="251" t="e">
        <f>VLOOKUP(C7229,#REF!, 2,FALSE)</f>
        <v>#REF!</v>
      </c>
      <c r="BM7229" s="191" t="s">
        <v>12472</v>
      </c>
      <c r="BN7229" s="191" t="s">
        <v>2984</v>
      </c>
      <c r="BO7229" s="191" t="s">
        <v>1835</v>
      </c>
      <c r="BU7229" s="191" t="s">
        <v>12472</v>
      </c>
      <c r="BV7229" s="191" t="s">
        <v>2984</v>
      </c>
      <c r="BW7229" s="191" t="s">
        <v>1835</v>
      </c>
    </row>
    <row r="7230" spans="51:75" x14ac:dyDescent="0.3">
      <c r="AY7230" s="251" t="e">
        <f>VLOOKUP(C7230,#REF!, 2,FALSE)</f>
        <v>#REF!</v>
      </c>
      <c r="BM7230" s="191" t="s">
        <v>12473</v>
      </c>
      <c r="BN7230" s="191" t="s">
        <v>2984</v>
      </c>
      <c r="BO7230" s="191" t="s">
        <v>12474</v>
      </c>
      <c r="BU7230" s="191" t="s">
        <v>12473</v>
      </c>
      <c r="BV7230" s="191" t="s">
        <v>2984</v>
      </c>
      <c r="BW7230" s="191" t="s">
        <v>12474</v>
      </c>
    </row>
    <row r="7231" spans="51:75" x14ac:dyDescent="0.3">
      <c r="AY7231" s="251" t="e">
        <f>VLOOKUP(C7231,#REF!, 2,FALSE)</f>
        <v>#REF!</v>
      </c>
      <c r="BM7231" s="191" t="s">
        <v>12475</v>
      </c>
      <c r="BN7231" s="191" t="s">
        <v>2984</v>
      </c>
      <c r="BO7231" s="191" t="s">
        <v>1443</v>
      </c>
      <c r="BU7231" s="191" t="s">
        <v>12475</v>
      </c>
      <c r="BV7231" s="191" t="s">
        <v>2984</v>
      </c>
      <c r="BW7231" s="191" t="s">
        <v>1443</v>
      </c>
    </row>
    <row r="7232" spans="51:75" x14ac:dyDescent="0.3">
      <c r="AY7232" s="251" t="e">
        <f>VLOOKUP(C7232,#REF!, 2,FALSE)</f>
        <v>#REF!</v>
      </c>
      <c r="BM7232" s="191" t="s">
        <v>12476</v>
      </c>
      <c r="BN7232" s="191" t="s">
        <v>2984</v>
      </c>
      <c r="BO7232" s="191" t="s">
        <v>12477</v>
      </c>
      <c r="BU7232" s="191" t="s">
        <v>12476</v>
      </c>
      <c r="BV7232" s="191" t="s">
        <v>2984</v>
      </c>
      <c r="BW7232" s="191" t="s">
        <v>12477</v>
      </c>
    </row>
    <row r="7233" spans="51:75" x14ac:dyDescent="0.3">
      <c r="AY7233" s="251" t="e">
        <f>VLOOKUP(C7233,#REF!, 2,FALSE)</f>
        <v>#REF!</v>
      </c>
      <c r="BM7233" s="191" t="s">
        <v>12478</v>
      </c>
      <c r="BN7233" s="191" t="s">
        <v>2984</v>
      </c>
      <c r="BO7233" s="191" t="s">
        <v>12479</v>
      </c>
      <c r="BU7233" s="191" t="s">
        <v>12478</v>
      </c>
      <c r="BV7233" s="191" t="s">
        <v>2984</v>
      </c>
      <c r="BW7233" s="191" t="s">
        <v>12479</v>
      </c>
    </row>
    <row r="7234" spans="51:75" x14ac:dyDescent="0.3">
      <c r="AY7234" s="251" t="e">
        <f>VLOOKUP(C7234,#REF!, 2,FALSE)</f>
        <v>#REF!</v>
      </c>
      <c r="BM7234" s="191" t="s">
        <v>12480</v>
      </c>
      <c r="BN7234" s="191" t="s">
        <v>2984</v>
      </c>
      <c r="BO7234" s="191" t="s">
        <v>939</v>
      </c>
      <c r="BU7234" s="191" t="s">
        <v>12480</v>
      </c>
      <c r="BV7234" s="191" t="s">
        <v>2984</v>
      </c>
      <c r="BW7234" s="191" t="s">
        <v>939</v>
      </c>
    </row>
    <row r="7235" spans="51:75" x14ac:dyDescent="0.3">
      <c r="AY7235" s="251" t="e">
        <f>VLOOKUP(C7235,#REF!, 2,FALSE)</f>
        <v>#REF!</v>
      </c>
      <c r="BM7235" s="191" t="s">
        <v>12481</v>
      </c>
      <c r="BN7235" s="191" t="s">
        <v>2984</v>
      </c>
      <c r="BO7235" s="191" t="s">
        <v>1201</v>
      </c>
      <c r="BU7235" s="191" t="s">
        <v>12481</v>
      </c>
      <c r="BV7235" s="191" t="s">
        <v>2984</v>
      </c>
      <c r="BW7235" s="191" t="s">
        <v>1201</v>
      </c>
    </row>
    <row r="7236" spans="51:75" x14ac:dyDescent="0.3">
      <c r="AY7236" s="251" t="e">
        <f>VLOOKUP(C7236,#REF!, 2,FALSE)</f>
        <v>#REF!</v>
      </c>
      <c r="BM7236" s="191" t="s">
        <v>12482</v>
      </c>
      <c r="BN7236" s="191" t="s">
        <v>2984</v>
      </c>
      <c r="BO7236" s="191" t="s">
        <v>2068</v>
      </c>
      <c r="BU7236" s="191" t="s">
        <v>12482</v>
      </c>
      <c r="BV7236" s="191" t="s">
        <v>2984</v>
      </c>
      <c r="BW7236" s="191" t="s">
        <v>2068</v>
      </c>
    </row>
    <row r="7237" spans="51:75" x14ac:dyDescent="0.3">
      <c r="AY7237" s="251" t="e">
        <f>VLOOKUP(C7237,#REF!, 2,FALSE)</f>
        <v>#REF!</v>
      </c>
      <c r="BM7237" s="191" t="s">
        <v>2154</v>
      </c>
      <c r="BN7237" s="191" t="s">
        <v>2984</v>
      </c>
      <c r="BO7237" s="191" t="s">
        <v>12483</v>
      </c>
      <c r="BU7237" s="191" t="s">
        <v>2154</v>
      </c>
      <c r="BV7237" s="191" t="s">
        <v>2984</v>
      </c>
      <c r="BW7237" s="191" t="s">
        <v>12483</v>
      </c>
    </row>
    <row r="7238" spans="51:75" x14ac:dyDescent="0.3">
      <c r="AY7238" s="251" t="e">
        <f>VLOOKUP(C7238,#REF!, 2,FALSE)</f>
        <v>#REF!</v>
      </c>
      <c r="BM7238" s="191" t="s">
        <v>12484</v>
      </c>
      <c r="BN7238" s="191" t="s">
        <v>3006</v>
      </c>
      <c r="BO7238" s="191" t="s">
        <v>2138</v>
      </c>
      <c r="BU7238" s="191" t="s">
        <v>12484</v>
      </c>
      <c r="BV7238" s="191" t="s">
        <v>3006</v>
      </c>
      <c r="BW7238" s="191" t="s">
        <v>2138</v>
      </c>
    </row>
    <row r="7239" spans="51:75" x14ac:dyDescent="0.3">
      <c r="AY7239" s="251" t="e">
        <f>VLOOKUP(C7239,#REF!, 2,FALSE)</f>
        <v>#REF!</v>
      </c>
      <c r="BM7239" s="191" t="s">
        <v>12485</v>
      </c>
      <c r="BN7239" s="191" t="s">
        <v>2984</v>
      </c>
      <c r="BO7239" s="191" t="s">
        <v>5081</v>
      </c>
      <c r="BU7239" s="191" t="s">
        <v>12485</v>
      </c>
      <c r="BV7239" s="191" t="s">
        <v>2984</v>
      </c>
      <c r="BW7239" s="191" t="s">
        <v>5081</v>
      </c>
    </row>
    <row r="7240" spans="51:75" x14ac:dyDescent="0.3">
      <c r="AY7240" s="251" t="e">
        <f>VLOOKUP(C7240,#REF!, 2,FALSE)</f>
        <v>#REF!</v>
      </c>
      <c r="BM7240" s="191" t="s">
        <v>12486</v>
      </c>
      <c r="BN7240" s="191" t="s">
        <v>2984</v>
      </c>
      <c r="BO7240" s="191" t="s">
        <v>7319</v>
      </c>
      <c r="BU7240" s="191" t="s">
        <v>12486</v>
      </c>
      <c r="BV7240" s="191" t="s">
        <v>2984</v>
      </c>
      <c r="BW7240" s="191" t="s">
        <v>7319</v>
      </c>
    </row>
    <row r="7241" spans="51:75" x14ac:dyDescent="0.3">
      <c r="AY7241" s="251" t="e">
        <f>VLOOKUP(C7241,#REF!, 2,FALSE)</f>
        <v>#REF!</v>
      </c>
      <c r="BM7241" s="191" t="s">
        <v>12487</v>
      </c>
      <c r="BN7241" s="191" t="s">
        <v>2984</v>
      </c>
      <c r="BO7241" s="191" t="s">
        <v>2984</v>
      </c>
      <c r="BU7241" s="191" t="s">
        <v>12487</v>
      </c>
      <c r="BV7241" s="191" t="s">
        <v>2984</v>
      </c>
      <c r="BW7241" s="191" t="s">
        <v>2984</v>
      </c>
    </row>
    <row r="7242" spans="51:75" x14ac:dyDescent="0.3">
      <c r="AY7242" s="251" t="e">
        <f>VLOOKUP(C7242,#REF!, 2,FALSE)</f>
        <v>#REF!</v>
      </c>
      <c r="BM7242" s="191" t="s">
        <v>2155</v>
      </c>
      <c r="BN7242" s="191" t="s">
        <v>2984</v>
      </c>
      <c r="BO7242" s="191" t="s">
        <v>3526</v>
      </c>
      <c r="BU7242" s="191" t="s">
        <v>2155</v>
      </c>
      <c r="BV7242" s="191" t="s">
        <v>2984</v>
      </c>
      <c r="BW7242" s="191" t="s">
        <v>3526</v>
      </c>
    </row>
    <row r="7243" spans="51:75" x14ac:dyDescent="0.3">
      <c r="AY7243" s="251" t="e">
        <f>VLOOKUP(C7243,#REF!, 2,FALSE)</f>
        <v>#REF!</v>
      </c>
      <c r="BM7243" s="191" t="s">
        <v>2156</v>
      </c>
      <c r="BN7243" s="191" t="s">
        <v>737</v>
      </c>
      <c r="BO7243" s="191" t="s">
        <v>12488</v>
      </c>
      <c r="BU7243" s="191" t="s">
        <v>2156</v>
      </c>
      <c r="BV7243" s="191" t="s">
        <v>737</v>
      </c>
      <c r="BW7243" s="191" t="s">
        <v>12488</v>
      </c>
    </row>
    <row r="7244" spans="51:75" x14ac:dyDescent="0.3">
      <c r="AY7244" s="251" t="e">
        <f>VLOOKUP(C7244,#REF!, 2,FALSE)</f>
        <v>#REF!</v>
      </c>
      <c r="BM7244" s="191" t="s">
        <v>12489</v>
      </c>
      <c r="BN7244" s="191" t="s">
        <v>2984</v>
      </c>
      <c r="BO7244" s="191" t="s">
        <v>12490</v>
      </c>
      <c r="BU7244" s="191" t="s">
        <v>12489</v>
      </c>
      <c r="BV7244" s="191" t="s">
        <v>2984</v>
      </c>
      <c r="BW7244" s="191" t="s">
        <v>12490</v>
      </c>
    </row>
    <row r="7245" spans="51:75" x14ac:dyDescent="0.3">
      <c r="AY7245" s="251" t="e">
        <f>VLOOKUP(C7245,#REF!, 2,FALSE)</f>
        <v>#REF!</v>
      </c>
      <c r="BM7245" s="191" t="s">
        <v>12491</v>
      </c>
      <c r="BN7245" s="191" t="s">
        <v>637</v>
      </c>
      <c r="BO7245" s="191" t="s">
        <v>11860</v>
      </c>
      <c r="BU7245" s="191" t="s">
        <v>12491</v>
      </c>
      <c r="BV7245" s="191" t="s">
        <v>637</v>
      </c>
      <c r="BW7245" s="191" t="s">
        <v>11860</v>
      </c>
    </row>
    <row r="7246" spans="51:75" x14ac:dyDescent="0.3">
      <c r="AY7246" s="251" t="e">
        <f>VLOOKUP(C7246,#REF!, 2,FALSE)</f>
        <v>#REF!</v>
      </c>
      <c r="BM7246" s="191" t="s">
        <v>47</v>
      </c>
      <c r="BN7246" s="191" t="s">
        <v>2984</v>
      </c>
      <c r="BO7246" s="191" t="s">
        <v>11459</v>
      </c>
      <c r="BU7246" s="191" t="s">
        <v>47</v>
      </c>
      <c r="BV7246" s="191" t="s">
        <v>2984</v>
      </c>
      <c r="BW7246" s="191" t="s">
        <v>11459</v>
      </c>
    </row>
    <row r="7247" spans="51:75" x14ac:dyDescent="0.3">
      <c r="AY7247" s="251" t="e">
        <f>VLOOKUP(C7247,#REF!, 2,FALSE)</f>
        <v>#REF!</v>
      </c>
      <c r="BM7247" s="191" t="s">
        <v>12492</v>
      </c>
      <c r="BN7247" s="191" t="s">
        <v>2984</v>
      </c>
      <c r="BO7247" s="191" t="s">
        <v>2189</v>
      </c>
      <c r="BU7247" s="191" t="s">
        <v>12492</v>
      </c>
      <c r="BV7247" s="191" t="s">
        <v>2984</v>
      </c>
      <c r="BW7247" s="191" t="s">
        <v>2189</v>
      </c>
    </row>
    <row r="7248" spans="51:75" x14ac:dyDescent="0.3">
      <c r="AY7248" s="251" t="e">
        <f>VLOOKUP(C7248,#REF!, 2,FALSE)</f>
        <v>#REF!</v>
      </c>
      <c r="BM7248" s="191" t="s">
        <v>12493</v>
      </c>
      <c r="BN7248" s="191" t="s">
        <v>2984</v>
      </c>
      <c r="BO7248" s="191" t="s">
        <v>8315</v>
      </c>
      <c r="BU7248" s="191" t="s">
        <v>12493</v>
      </c>
      <c r="BV7248" s="191" t="s">
        <v>2984</v>
      </c>
      <c r="BW7248" s="191" t="s">
        <v>8315</v>
      </c>
    </row>
    <row r="7249" spans="51:75" x14ac:dyDescent="0.3">
      <c r="AY7249" s="251" t="e">
        <f>VLOOKUP(C7249,#REF!, 2,FALSE)</f>
        <v>#REF!</v>
      </c>
      <c r="BM7249" s="191" t="s">
        <v>12494</v>
      </c>
      <c r="BN7249" s="191" t="s">
        <v>2984</v>
      </c>
      <c r="BO7249" s="191" t="s">
        <v>5163</v>
      </c>
      <c r="BU7249" s="191" t="s">
        <v>12494</v>
      </c>
      <c r="BV7249" s="191" t="s">
        <v>2984</v>
      </c>
      <c r="BW7249" s="191" t="s">
        <v>5163</v>
      </c>
    </row>
    <row r="7250" spans="51:75" x14ac:dyDescent="0.3">
      <c r="AY7250" s="251" t="e">
        <f>VLOOKUP(C7250,#REF!, 2,FALSE)</f>
        <v>#REF!</v>
      </c>
      <c r="BM7250" s="191" t="s">
        <v>2157</v>
      </c>
      <c r="BN7250" s="191" t="s">
        <v>2984</v>
      </c>
      <c r="BO7250" s="191" t="s">
        <v>5640</v>
      </c>
      <c r="BU7250" s="191" t="s">
        <v>2157</v>
      </c>
      <c r="BV7250" s="191" t="s">
        <v>2984</v>
      </c>
      <c r="BW7250" s="191" t="s">
        <v>5640</v>
      </c>
    </row>
    <row r="7251" spans="51:75" x14ac:dyDescent="0.3">
      <c r="AY7251" s="251" t="e">
        <f>VLOOKUP(C7251,#REF!, 2,FALSE)</f>
        <v>#REF!</v>
      </c>
      <c r="BM7251" s="191" t="s">
        <v>12495</v>
      </c>
      <c r="BN7251" s="191" t="s">
        <v>2984</v>
      </c>
      <c r="BO7251" s="191" t="s">
        <v>8803</v>
      </c>
      <c r="BU7251" s="191" t="s">
        <v>12495</v>
      </c>
      <c r="BV7251" s="191" t="s">
        <v>2984</v>
      </c>
      <c r="BW7251" s="191" t="s">
        <v>8803</v>
      </c>
    </row>
    <row r="7252" spans="51:75" x14ac:dyDescent="0.3">
      <c r="AY7252" s="251" t="e">
        <f>VLOOKUP(C7252,#REF!, 2,FALSE)</f>
        <v>#REF!</v>
      </c>
      <c r="BM7252" s="191" t="s">
        <v>12496</v>
      </c>
      <c r="BN7252" s="191" t="s">
        <v>2984</v>
      </c>
      <c r="BO7252" s="191" t="s">
        <v>10257</v>
      </c>
      <c r="BU7252" s="191" t="s">
        <v>12496</v>
      </c>
      <c r="BV7252" s="191" t="s">
        <v>2984</v>
      </c>
      <c r="BW7252" s="191" t="s">
        <v>10257</v>
      </c>
    </row>
    <row r="7253" spans="51:75" x14ac:dyDescent="0.3">
      <c r="AY7253" s="251" t="e">
        <f>VLOOKUP(C7253,#REF!, 2,FALSE)</f>
        <v>#REF!</v>
      </c>
      <c r="BM7253" s="191" t="s">
        <v>12497</v>
      </c>
      <c r="BN7253" s="191" t="s">
        <v>2984</v>
      </c>
      <c r="BO7253" s="191" t="s">
        <v>12092</v>
      </c>
      <c r="BU7253" s="191" t="s">
        <v>12497</v>
      </c>
      <c r="BV7253" s="191" t="s">
        <v>2984</v>
      </c>
      <c r="BW7253" s="191" t="s">
        <v>12092</v>
      </c>
    </row>
    <row r="7254" spans="51:75" x14ac:dyDescent="0.3">
      <c r="AY7254" s="251" t="e">
        <f>VLOOKUP(C7254,#REF!, 2,FALSE)</f>
        <v>#REF!</v>
      </c>
      <c r="BM7254" s="191" t="s">
        <v>12498</v>
      </c>
      <c r="BN7254" s="191" t="s">
        <v>2984</v>
      </c>
      <c r="BO7254" s="191" t="s">
        <v>7377</v>
      </c>
      <c r="BU7254" s="191" t="s">
        <v>12498</v>
      </c>
      <c r="BV7254" s="191" t="s">
        <v>2984</v>
      </c>
      <c r="BW7254" s="191" t="s">
        <v>7377</v>
      </c>
    </row>
    <row r="7255" spans="51:75" x14ac:dyDescent="0.3">
      <c r="AY7255" s="251" t="e">
        <f>VLOOKUP(C7255,#REF!, 2,FALSE)</f>
        <v>#REF!</v>
      </c>
      <c r="BM7255" s="191" t="s">
        <v>12499</v>
      </c>
      <c r="BN7255" s="191" t="s">
        <v>2984</v>
      </c>
      <c r="BO7255" s="191" t="s">
        <v>12500</v>
      </c>
      <c r="BU7255" s="191" t="s">
        <v>12499</v>
      </c>
      <c r="BV7255" s="191" t="s">
        <v>2984</v>
      </c>
      <c r="BW7255" s="191" t="s">
        <v>12500</v>
      </c>
    </row>
    <row r="7256" spans="51:75" x14ac:dyDescent="0.3">
      <c r="AY7256" s="251" t="e">
        <f>VLOOKUP(C7256,#REF!, 2,FALSE)</f>
        <v>#REF!</v>
      </c>
      <c r="BM7256" s="191" t="s">
        <v>12501</v>
      </c>
      <c r="BN7256" s="191" t="s">
        <v>2984</v>
      </c>
      <c r="BO7256" s="191" t="s">
        <v>12502</v>
      </c>
      <c r="BU7256" s="191" t="s">
        <v>12501</v>
      </c>
      <c r="BV7256" s="191" t="s">
        <v>2984</v>
      </c>
      <c r="BW7256" s="191" t="s">
        <v>12502</v>
      </c>
    </row>
    <row r="7257" spans="51:75" x14ac:dyDescent="0.3">
      <c r="AY7257" s="251" t="e">
        <f>VLOOKUP(C7257,#REF!, 2,FALSE)</f>
        <v>#REF!</v>
      </c>
      <c r="BM7257" s="191" t="s">
        <v>12503</v>
      </c>
      <c r="BN7257" s="191" t="s">
        <v>2984</v>
      </c>
      <c r="BO7257" s="191" t="s">
        <v>9480</v>
      </c>
      <c r="BU7257" s="191" t="s">
        <v>12503</v>
      </c>
      <c r="BV7257" s="191" t="s">
        <v>2984</v>
      </c>
      <c r="BW7257" s="191" t="s">
        <v>9480</v>
      </c>
    </row>
    <row r="7258" spans="51:75" x14ac:dyDescent="0.3">
      <c r="AY7258" s="251" t="e">
        <f>VLOOKUP(C7258,#REF!, 2,FALSE)</f>
        <v>#REF!</v>
      </c>
      <c r="BM7258" s="191" t="s">
        <v>39</v>
      </c>
      <c r="BN7258" s="191" t="s">
        <v>2984</v>
      </c>
      <c r="BO7258" s="191" t="s">
        <v>4354</v>
      </c>
      <c r="BU7258" s="191" t="s">
        <v>39</v>
      </c>
      <c r="BV7258" s="191" t="s">
        <v>2984</v>
      </c>
      <c r="BW7258" s="191" t="s">
        <v>4354</v>
      </c>
    </row>
    <row r="7259" spans="51:75" x14ac:dyDescent="0.3">
      <c r="AY7259" s="251" t="e">
        <f>VLOOKUP(C7259,#REF!, 2,FALSE)</f>
        <v>#REF!</v>
      </c>
      <c r="BM7259" s="191" t="s">
        <v>12504</v>
      </c>
      <c r="BN7259" s="191" t="s">
        <v>2984</v>
      </c>
      <c r="BO7259" s="191" t="s">
        <v>2804</v>
      </c>
      <c r="BU7259" s="191" t="s">
        <v>12504</v>
      </c>
      <c r="BV7259" s="191" t="s">
        <v>2984</v>
      </c>
      <c r="BW7259" s="191" t="s">
        <v>2804</v>
      </c>
    </row>
    <row r="7260" spans="51:75" x14ac:dyDescent="0.3">
      <c r="AY7260" s="251" t="e">
        <f>VLOOKUP(C7260,#REF!, 2,FALSE)</f>
        <v>#REF!</v>
      </c>
      <c r="BM7260" s="191" t="s">
        <v>2158</v>
      </c>
      <c r="BN7260" s="191" t="s">
        <v>2984</v>
      </c>
      <c r="BO7260" s="191" t="s">
        <v>8460</v>
      </c>
      <c r="BU7260" s="191" t="s">
        <v>2158</v>
      </c>
      <c r="BV7260" s="191" t="s">
        <v>2984</v>
      </c>
      <c r="BW7260" s="191" t="s">
        <v>8460</v>
      </c>
    </row>
    <row r="7261" spans="51:75" x14ac:dyDescent="0.3">
      <c r="AY7261" s="251" t="e">
        <f>VLOOKUP(C7261,#REF!, 2,FALSE)</f>
        <v>#REF!</v>
      </c>
      <c r="BM7261" s="191" t="s">
        <v>12505</v>
      </c>
      <c r="BN7261" s="191" t="s">
        <v>2984</v>
      </c>
      <c r="BO7261" s="191" t="s">
        <v>8889</v>
      </c>
      <c r="BU7261" s="191" t="s">
        <v>12505</v>
      </c>
      <c r="BV7261" s="191" t="s">
        <v>2984</v>
      </c>
      <c r="BW7261" s="191" t="s">
        <v>8889</v>
      </c>
    </row>
    <row r="7262" spans="51:75" x14ac:dyDescent="0.3">
      <c r="AY7262" s="251" t="e">
        <f>VLOOKUP(C7262,#REF!, 2,FALSE)</f>
        <v>#REF!</v>
      </c>
      <c r="BM7262" s="191" t="s">
        <v>12506</v>
      </c>
      <c r="BN7262" s="191" t="s">
        <v>2984</v>
      </c>
      <c r="BO7262" s="191" t="s">
        <v>7909</v>
      </c>
      <c r="BU7262" s="191" t="s">
        <v>12506</v>
      </c>
      <c r="BV7262" s="191" t="s">
        <v>2984</v>
      </c>
      <c r="BW7262" s="191" t="s">
        <v>7909</v>
      </c>
    </row>
    <row r="7263" spans="51:75" x14ac:dyDescent="0.3">
      <c r="AY7263" s="251" t="e">
        <f>VLOOKUP(C7263,#REF!, 2,FALSE)</f>
        <v>#REF!</v>
      </c>
      <c r="BM7263" s="191" t="s">
        <v>12507</v>
      </c>
      <c r="BN7263" s="191" t="s">
        <v>2984</v>
      </c>
      <c r="BO7263" s="191" t="s">
        <v>11952</v>
      </c>
      <c r="BU7263" s="191" t="s">
        <v>12507</v>
      </c>
      <c r="BV7263" s="191" t="s">
        <v>2984</v>
      </c>
      <c r="BW7263" s="191" t="s">
        <v>11952</v>
      </c>
    </row>
    <row r="7264" spans="51:75" x14ac:dyDescent="0.3">
      <c r="AY7264" s="251" t="e">
        <f>VLOOKUP(C7264,#REF!, 2,FALSE)</f>
        <v>#REF!</v>
      </c>
      <c r="BM7264" s="191" t="s">
        <v>12508</v>
      </c>
      <c r="BN7264" s="191" t="s">
        <v>2984</v>
      </c>
      <c r="BO7264" s="191" t="s">
        <v>12509</v>
      </c>
      <c r="BU7264" s="191" t="s">
        <v>12508</v>
      </c>
      <c r="BV7264" s="191" t="s">
        <v>2984</v>
      </c>
      <c r="BW7264" s="191" t="s">
        <v>12509</v>
      </c>
    </row>
    <row r="7265" spans="51:75" x14ac:dyDescent="0.3">
      <c r="AY7265" s="251" t="e">
        <f>VLOOKUP(C7265,#REF!, 2,FALSE)</f>
        <v>#REF!</v>
      </c>
      <c r="BM7265" s="191" t="s">
        <v>12510</v>
      </c>
      <c r="BN7265" s="191" t="s">
        <v>2984</v>
      </c>
      <c r="BO7265" s="191" t="s">
        <v>6140</v>
      </c>
      <c r="BU7265" s="191" t="s">
        <v>12510</v>
      </c>
      <c r="BV7265" s="191" t="s">
        <v>2984</v>
      </c>
      <c r="BW7265" s="191" t="s">
        <v>6140</v>
      </c>
    </row>
    <row r="7266" spans="51:75" x14ac:dyDescent="0.3">
      <c r="AY7266" s="251" t="e">
        <f>VLOOKUP(C7266,#REF!, 2,FALSE)</f>
        <v>#REF!</v>
      </c>
      <c r="BM7266" s="191" t="s">
        <v>12511</v>
      </c>
      <c r="BN7266" s="191" t="s">
        <v>2984</v>
      </c>
      <c r="BO7266" s="191" t="s">
        <v>5262</v>
      </c>
      <c r="BU7266" s="191" t="s">
        <v>12511</v>
      </c>
      <c r="BV7266" s="191" t="s">
        <v>2984</v>
      </c>
      <c r="BW7266" s="191" t="s">
        <v>5262</v>
      </c>
    </row>
    <row r="7267" spans="51:75" x14ac:dyDescent="0.3">
      <c r="AY7267" s="251" t="e">
        <f>VLOOKUP(C7267,#REF!, 2,FALSE)</f>
        <v>#REF!</v>
      </c>
      <c r="BM7267" s="191" t="s">
        <v>12512</v>
      </c>
      <c r="BN7267" s="191" t="s">
        <v>2984</v>
      </c>
      <c r="BO7267" s="191" t="s">
        <v>8741</v>
      </c>
      <c r="BU7267" s="191" t="s">
        <v>12512</v>
      </c>
      <c r="BV7267" s="191" t="s">
        <v>2984</v>
      </c>
      <c r="BW7267" s="191" t="s">
        <v>8741</v>
      </c>
    </row>
    <row r="7268" spans="51:75" x14ac:dyDescent="0.3">
      <c r="AY7268" s="251" t="e">
        <f>VLOOKUP(C7268,#REF!, 2,FALSE)</f>
        <v>#REF!</v>
      </c>
      <c r="BM7268" s="191" t="s">
        <v>12513</v>
      </c>
      <c r="BN7268" s="191" t="s">
        <v>2984</v>
      </c>
      <c r="BO7268" s="191" t="s">
        <v>1443</v>
      </c>
      <c r="BU7268" s="191" t="s">
        <v>12513</v>
      </c>
      <c r="BV7268" s="191" t="s">
        <v>2984</v>
      </c>
      <c r="BW7268" s="191" t="s">
        <v>1443</v>
      </c>
    </row>
    <row r="7269" spans="51:75" x14ac:dyDescent="0.3">
      <c r="AY7269" s="251" t="e">
        <f>VLOOKUP(C7269,#REF!, 2,FALSE)</f>
        <v>#REF!</v>
      </c>
      <c r="BM7269" s="191" t="s">
        <v>46</v>
      </c>
      <c r="BN7269" s="191" t="s">
        <v>2984</v>
      </c>
      <c r="BO7269" s="191" t="s">
        <v>1490</v>
      </c>
      <c r="BU7269" s="191" t="s">
        <v>46</v>
      </c>
      <c r="BV7269" s="191" t="s">
        <v>2984</v>
      </c>
      <c r="BW7269" s="191" t="s">
        <v>1490</v>
      </c>
    </row>
    <row r="7270" spans="51:75" x14ac:dyDescent="0.3">
      <c r="AY7270" s="251" t="e">
        <f>VLOOKUP(C7270,#REF!, 2,FALSE)</f>
        <v>#REF!</v>
      </c>
      <c r="BM7270" s="191" t="s">
        <v>12514</v>
      </c>
      <c r="BN7270" s="191" t="s">
        <v>2984</v>
      </c>
      <c r="BO7270" s="191" t="s">
        <v>8153</v>
      </c>
      <c r="BU7270" s="191" t="s">
        <v>12514</v>
      </c>
      <c r="BV7270" s="191" t="s">
        <v>2984</v>
      </c>
      <c r="BW7270" s="191" t="s">
        <v>8153</v>
      </c>
    </row>
    <row r="7271" spans="51:75" x14ac:dyDescent="0.3">
      <c r="AY7271" s="251" t="e">
        <f>VLOOKUP(C7271,#REF!, 2,FALSE)</f>
        <v>#REF!</v>
      </c>
      <c r="BM7271" s="191" t="s">
        <v>12515</v>
      </c>
      <c r="BN7271" s="191" t="s">
        <v>2984</v>
      </c>
      <c r="BO7271" s="191" t="s">
        <v>2984</v>
      </c>
      <c r="BU7271" s="191" t="s">
        <v>12515</v>
      </c>
      <c r="BV7271" s="191" t="s">
        <v>2984</v>
      </c>
      <c r="BW7271" s="191" t="s">
        <v>2984</v>
      </c>
    </row>
    <row r="7272" spans="51:75" x14ac:dyDescent="0.3">
      <c r="AY7272" s="251" t="e">
        <f>VLOOKUP(C7272,#REF!, 2,FALSE)</f>
        <v>#REF!</v>
      </c>
      <c r="BM7272" s="191" t="s">
        <v>12516</v>
      </c>
      <c r="BN7272" s="191" t="s">
        <v>2984</v>
      </c>
      <c r="BO7272" s="191" t="s">
        <v>661</v>
      </c>
      <c r="BU7272" s="191" t="s">
        <v>12516</v>
      </c>
      <c r="BV7272" s="191" t="s">
        <v>2984</v>
      </c>
      <c r="BW7272" s="191" t="s">
        <v>661</v>
      </c>
    </row>
    <row r="7273" spans="51:75" x14ac:dyDescent="0.3">
      <c r="AY7273" s="251" t="e">
        <f>VLOOKUP(C7273,#REF!, 2,FALSE)</f>
        <v>#REF!</v>
      </c>
      <c r="BM7273" s="191" t="s">
        <v>12517</v>
      </c>
      <c r="BN7273" s="191" t="s">
        <v>2984</v>
      </c>
      <c r="BO7273" s="191" t="s">
        <v>1691</v>
      </c>
      <c r="BU7273" s="191" t="s">
        <v>12517</v>
      </c>
      <c r="BV7273" s="191" t="s">
        <v>2984</v>
      </c>
      <c r="BW7273" s="191" t="s">
        <v>1691</v>
      </c>
    </row>
    <row r="7274" spans="51:75" x14ac:dyDescent="0.3">
      <c r="AY7274" s="251" t="e">
        <f>VLOOKUP(C7274,#REF!, 2,FALSE)</f>
        <v>#REF!</v>
      </c>
      <c r="BM7274" s="191" t="s">
        <v>12518</v>
      </c>
      <c r="BN7274" s="191" t="s">
        <v>2984</v>
      </c>
      <c r="BO7274" s="191" t="s">
        <v>12519</v>
      </c>
      <c r="BU7274" s="191" t="s">
        <v>12518</v>
      </c>
      <c r="BV7274" s="191" t="s">
        <v>2984</v>
      </c>
      <c r="BW7274" s="191" t="s">
        <v>12519</v>
      </c>
    </row>
    <row r="7275" spans="51:75" x14ac:dyDescent="0.3">
      <c r="AY7275" s="251" t="e">
        <f>VLOOKUP(C7275,#REF!, 2,FALSE)</f>
        <v>#REF!</v>
      </c>
      <c r="BM7275" s="191" t="s">
        <v>12520</v>
      </c>
      <c r="BN7275" s="191" t="s">
        <v>2984</v>
      </c>
      <c r="BO7275" s="191" t="s">
        <v>12521</v>
      </c>
      <c r="BU7275" s="191" t="s">
        <v>12520</v>
      </c>
      <c r="BV7275" s="191" t="s">
        <v>2984</v>
      </c>
      <c r="BW7275" s="191" t="s">
        <v>12521</v>
      </c>
    </row>
    <row r="7276" spans="51:75" x14ac:dyDescent="0.3">
      <c r="AY7276" s="251" t="e">
        <f>VLOOKUP(C7276,#REF!, 2,FALSE)</f>
        <v>#REF!</v>
      </c>
      <c r="BM7276" s="191" t="s">
        <v>12522</v>
      </c>
      <c r="BN7276" s="191" t="s">
        <v>2984</v>
      </c>
      <c r="BO7276" s="191" t="s">
        <v>2984</v>
      </c>
      <c r="BU7276" s="191" t="s">
        <v>12522</v>
      </c>
      <c r="BV7276" s="191" t="s">
        <v>2984</v>
      </c>
      <c r="BW7276" s="191" t="s">
        <v>2984</v>
      </c>
    </row>
    <row r="7277" spans="51:75" x14ac:dyDescent="0.3">
      <c r="AY7277" s="251" t="e">
        <f>VLOOKUP(C7277,#REF!, 2,FALSE)</f>
        <v>#REF!</v>
      </c>
      <c r="BM7277" s="191" t="s">
        <v>12523</v>
      </c>
      <c r="BN7277" s="191" t="s">
        <v>2984</v>
      </c>
      <c r="BO7277" s="191" t="s">
        <v>4363</v>
      </c>
      <c r="BU7277" s="191" t="s">
        <v>12523</v>
      </c>
      <c r="BV7277" s="191" t="s">
        <v>2984</v>
      </c>
      <c r="BW7277" s="191" t="s">
        <v>4363</v>
      </c>
    </row>
    <row r="7278" spans="51:75" x14ac:dyDescent="0.3">
      <c r="AY7278" s="251" t="e">
        <f>VLOOKUP(C7278,#REF!, 2,FALSE)</f>
        <v>#REF!</v>
      </c>
      <c r="BM7278" s="191" t="s">
        <v>12524</v>
      </c>
      <c r="BN7278" s="191" t="s">
        <v>2984</v>
      </c>
      <c r="BO7278" s="191" t="s">
        <v>793</v>
      </c>
      <c r="BU7278" s="191" t="s">
        <v>12524</v>
      </c>
      <c r="BV7278" s="191" t="s">
        <v>2984</v>
      </c>
      <c r="BW7278" s="191" t="s">
        <v>793</v>
      </c>
    </row>
    <row r="7279" spans="51:75" x14ac:dyDescent="0.3">
      <c r="AY7279" s="251" t="e">
        <f>VLOOKUP(C7279,#REF!, 2,FALSE)</f>
        <v>#REF!</v>
      </c>
      <c r="BM7279" s="191" t="s">
        <v>12525</v>
      </c>
      <c r="BN7279" s="191" t="s">
        <v>2984</v>
      </c>
      <c r="BO7279" s="191" t="s">
        <v>3711</v>
      </c>
      <c r="BU7279" s="191" t="s">
        <v>12525</v>
      </c>
      <c r="BV7279" s="191" t="s">
        <v>2984</v>
      </c>
      <c r="BW7279" s="191" t="s">
        <v>3711</v>
      </c>
    </row>
    <row r="7280" spans="51:75" x14ac:dyDescent="0.3">
      <c r="AY7280" s="251" t="e">
        <f>VLOOKUP(C7280,#REF!, 2,FALSE)</f>
        <v>#REF!</v>
      </c>
      <c r="BM7280" s="191" t="s">
        <v>12526</v>
      </c>
      <c r="BN7280" s="191" t="s">
        <v>2984</v>
      </c>
      <c r="BO7280" s="191" t="s">
        <v>12527</v>
      </c>
      <c r="BU7280" s="191" t="s">
        <v>12526</v>
      </c>
      <c r="BV7280" s="191" t="s">
        <v>2984</v>
      </c>
      <c r="BW7280" s="191" t="s">
        <v>12527</v>
      </c>
    </row>
    <row r="7281" spans="51:75" x14ac:dyDescent="0.3">
      <c r="AY7281" s="251" t="e">
        <f>VLOOKUP(C7281,#REF!, 2,FALSE)</f>
        <v>#REF!</v>
      </c>
      <c r="BM7281" s="191" t="s">
        <v>12528</v>
      </c>
      <c r="BN7281" s="191" t="s">
        <v>2984</v>
      </c>
      <c r="BO7281" s="191" t="s">
        <v>10552</v>
      </c>
      <c r="BU7281" s="191" t="s">
        <v>12528</v>
      </c>
      <c r="BV7281" s="191" t="s">
        <v>2984</v>
      </c>
      <c r="BW7281" s="191" t="s">
        <v>10552</v>
      </c>
    </row>
    <row r="7282" spans="51:75" x14ac:dyDescent="0.3">
      <c r="AY7282" s="251" t="e">
        <f>VLOOKUP(C7282,#REF!, 2,FALSE)</f>
        <v>#REF!</v>
      </c>
      <c r="BM7282" s="191" t="s">
        <v>2159</v>
      </c>
      <c r="BN7282" s="191" t="s">
        <v>2984</v>
      </c>
      <c r="BO7282" s="191" t="s">
        <v>9574</v>
      </c>
      <c r="BU7282" s="191" t="s">
        <v>2159</v>
      </c>
      <c r="BV7282" s="191" t="s">
        <v>2984</v>
      </c>
      <c r="BW7282" s="191" t="s">
        <v>9574</v>
      </c>
    </row>
    <row r="7283" spans="51:75" x14ac:dyDescent="0.3">
      <c r="AY7283" s="251" t="e">
        <f>VLOOKUP(C7283,#REF!, 2,FALSE)</f>
        <v>#REF!</v>
      </c>
      <c r="BM7283" s="191" t="s">
        <v>12529</v>
      </c>
      <c r="BN7283" s="191" t="s">
        <v>2984</v>
      </c>
      <c r="BO7283" s="191" t="s">
        <v>2070</v>
      </c>
      <c r="BU7283" s="191" t="s">
        <v>12529</v>
      </c>
      <c r="BV7283" s="191" t="s">
        <v>2984</v>
      </c>
      <c r="BW7283" s="191" t="s">
        <v>2070</v>
      </c>
    </row>
    <row r="7284" spans="51:75" x14ac:dyDescent="0.3">
      <c r="AY7284" s="251" t="e">
        <f>VLOOKUP(C7284,#REF!, 2,FALSE)</f>
        <v>#REF!</v>
      </c>
      <c r="BM7284" s="191" t="s">
        <v>12530</v>
      </c>
      <c r="BN7284" s="191" t="s">
        <v>2984</v>
      </c>
      <c r="BO7284" s="191" t="s">
        <v>12531</v>
      </c>
      <c r="BU7284" s="191" t="s">
        <v>12530</v>
      </c>
      <c r="BV7284" s="191" t="s">
        <v>2984</v>
      </c>
      <c r="BW7284" s="191" t="s">
        <v>12531</v>
      </c>
    </row>
    <row r="7285" spans="51:75" x14ac:dyDescent="0.3">
      <c r="AY7285" s="251" t="e">
        <f>VLOOKUP(C7285,#REF!, 2,FALSE)</f>
        <v>#REF!</v>
      </c>
      <c r="BM7285" s="191" t="s">
        <v>12532</v>
      </c>
      <c r="BN7285" s="191" t="s">
        <v>2984</v>
      </c>
      <c r="BO7285" s="191" t="s">
        <v>11230</v>
      </c>
      <c r="BU7285" s="191" t="s">
        <v>12532</v>
      </c>
      <c r="BV7285" s="191" t="s">
        <v>2984</v>
      </c>
      <c r="BW7285" s="191" t="s">
        <v>11230</v>
      </c>
    </row>
    <row r="7286" spans="51:75" x14ac:dyDescent="0.3">
      <c r="AY7286" s="251" t="e">
        <f>VLOOKUP(C7286,#REF!, 2,FALSE)</f>
        <v>#REF!</v>
      </c>
      <c r="BM7286" s="191" t="s">
        <v>12533</v>
      </c>
      <c r="BN7286" s="191" t="s">
        <v>2984</v>
      </c>
      <c r="BO7286" s="191" t="s">
        <v>6924</v>
      </c>
      <c r="BU7286" s="191" t="s">
        <v>12533</v>
      </c>
      <c r="BV7286" s="191" t="s">
        <v>2984</v>
      </c>
      <c r="BW7286" s="191" t="s">
        <v>6924</v>
      </c>
    </row>
    <row r="7287" spans="51:75" x14ac:dyDescent="0.3">
      <c r="AY7287" s="251" t="e">
        <f>VLOOKUP(C7287,#REF!, 2,FALSE)</f>
        <v>#REF!</v>
      </c>
      <c r="BM7287" s="191" t="s">
        <v>12534</v>
      </c>
      <c r="BN7287" s="191" t="s">
        <v>2984</v>
      </c>
      <c r="BO7287" s="191" t="s">
        <v>5430</v>
      </c>
      <c r="BU7287" s="191" t="s">
        <v>12534</v>
      </c>
      <c r="BV7287" s="191" t="s">
        <v>2984</v>
      </c>
      <c r="BW7287" s="191" t="s">
        <v>5430</v>
      </c>
    </row>
    <row r="7288" spans="51:75" x14ac:dyDescent="0.3">
      <c r="AY7288" s="251" t="e">
        <f>VLOOKUP(C7288,#REF!, 2,FALSE)</f>
        <v>#REF!</v>
      </c>
      <c r="BM7288" s="191" t="s">
        <v>12535</v>
      </c>
      <c r="BN7288" s="191" t="s">
        <v>2984</v>
      </c>
      <c r="BO7288" s="191" t="s">
        <v>2375</v>
      </c>
      <c r="BU7288" s="191" t="s">
        <v>12535</v>
      </c>
      <c r="BV7288" s="191" t="s">
        <v>2984</v>
      </c>
      <c r="BW7288" s="191" t="s">
        <v>2375</v>
      </c>
    </row>
    <row r="7289" spans="51:75" x14ac:dyDescent="0.3">
      <c r="AY7289" s="251" t="e">
        <f>VLOOKUP(C7289,#REF!, 2,FALSE)</f>
        <v>#REF!</v>
      </c>
      <c r="BM7289" s="191" t="s">
        <v>12536</v>
      </c>
      <c r="BN7289" s="191" t="s">
        <v>2984</v>
      </c>
      <c r="BO7289" s="191" t="s">
        <v>3015</v>
      </c>
      <c r="BU7289" s="191" t="s">
        <v>12536</v>
      </c>
      <c r="BV7289" s="191" t="s">
        <v>2984</v>
      </c>
      <c r="BW7289" s="191" t="s">
        <v>3015</v>
      </c>
    </row>
    <row r="7290" spans="51:75" x14ac:dyDescent="0.3">
      <c r="AY7290" s="251" t="e">
        <f>VLOOKUP(C7290,#REF!, 2,FALSE)</f>
        <v>#REF!</v>
      </c>
      <c r="BM7290" s="191" t="s">
        <v>12537</v>
      </c>
      <c r="BN7290" s="191" t="s">
        <v>2984</v>
      </c>
      <c r="BO7290" s="191" t="s">
        <v>8908</v>
      </c>
      <c r="BU7290" s="191" t="s">
        <v>12537</v>
      </c>
      <c r="BV7290" s="191" t="s">
        <v>2984</v>
      </c>
      <c r="BW7290" s="191" t="s">
        <v>8908</v>
      </c>
    </row>
    <row r="7291" spans="51:75" x14ac:dyDescent="0.3">
      <c r="AY7291" s="251" t="e">
        <f>VLOOKUP(C7291,#REF!, 2,FALSE)</f>
        <v>#REF!</v>
      </c>
      <c r="BM7291" s="191" t="s">
        <v>2160</v>
      </c>
      <c r="BN7291" s="191" t="s">
        <v>2984</v>
      </c>
      <c r="BO7291" s="191" t="s">
        <v>11279</v>
      </c>
      <c r="BU7291" s="191" t="s">
        <v>2160</v>
      </c>
      <c r="BV7291" s="191" t="s">
        <v>2984</v>
      </c>
      <c r="BW7291" s="191" t="s">
        <v>11279</v>
      </c>
    </row>
    <row r="7292" spans="51:75" x14ac:dyDescent="0.3">
      <c r="AY7292" s="251" t="e">
        <f>VLOOKUP(C7292,#REF!, 2,FALSE)</f>
        <v>#REF!</v>
      </c>
      <c r="BM7292" s="191" t="s">
        <v>12539</v>
      </c>
      <c r="BN7292" s="191" t="s">
        <v>2984</v>
      </c>
      <c r="BO7292" s="191" t="s">
        <v>11789</v>
      </c>
      <c r="BU7292" s="191" t="s">
        <v>12539</v>
      </c>
      <c r="BV7292" s="191" t="s">
        <v>2984</v>
      </c>
      <c r="BW7292" s="191" t="s">
        <v>11789</v>
      </c>
    </row>
    <row r="7293" spans="51:75" x14ac:dyDescent="0.3">
      <c r="AY7293" s="251" t="e">
        <f>VLOOKUP(C7293,#REF!, 2,FALSE)</f>
        <v>#REF!</v>
      </c>
      <c r="BM7293" s="191" t="s">
        <v>12540</v>
      </c>
      <c r="BN7293" s="191" t="s">
        <v>2984</v>
      </c>
      <c r="BO7293" s="191" t="s">
        <v>2984</v>
      </c>
      <c r="BU7293" s="191" t="s">
        <v>12540</v>
      </c>
      <c r="BV7293" s="191" t="s">
        <v>2984</v>
      </c>
      <c r="BW7293" s="191" t="s">
        <v>2984</v>
      </c>
    </row>
    <row r="7294" spans="51:75" x14ac:dyDescent="0.3">
      <c r="AY7294" s="251" t="e">
        <f>VLOOKUP(C7294,#REF!, 2,FALSE)</f>
        <v>#REF!</v>
      </c>
      <c r="BM7294" s="191" t="s">
        <v>12541</v>
      </c>
      <c r="BN7294" s="191" t="s">
        <v>2984</v>
      </c>
      <c r="BO7294" s="191" t="s">
        <v>3488</v>
      </c>
      <c r="BU7294" s="191" t="s">
        <v>12541</v>
      </c>
      <c r="BV7294" s="191" t="s">
        <v>2984</v>
      </c>
      <c r="BW7294" s="191" t="s">
        <v>3488</v>
      </c>
    </row>
    <row r="7295" spans="51:75" x14ac:dyDescent="0.3">
      <c r="AY7295" s="251" t="e">
        <f>VLOOKUP(C7295,#REF!, 2,FALSE)</f>
        <v>#REF!</v>
      </c>
      <c r="BM7295" s="191" t="s">
        <v>12542</v>
      </c>
      <c r="BN7295" s="191" t="s">
        <v>2984</v>
      </c>
      <c r="BO7295" s="191" t="s">
        <v>12543</v>
      </c>
      <c r="BU7295" s="191" t="s">
        <v>12542</v>
      </c>
      <c r="BV7295" s="191" t="s">
        <v>2984</v>
      </c>
      <c r="BW7295" s="191" t="s">
        <v>12543</v>
      </c>
    </row>
    <row r="7296" spans="51:75" x14ac:dyDescent="0.3">
      <c r="AY7296" s="251" t="e">
        <f>VLOOKUP(C7296,#REF!, 2,FALSE)</f>
        <v>#REF!</v>
      </c>
      <c r="BM7296" s="191" t="s">
        <v>12544</v>
      </c>
      <c r="BN7296" s="191" t="s">
        <v>2984</v>
      </c>
      <c r="BO7296" s="191" t="s">
        <v>1067</v>
      </c>
      <c r="BU7296" s="191" t="s">
        <v>12544</v>
      </c>
      <c r="BV7296" s="191" t="s">
        <v>2984</v>
      </c>
      <c r="BW7296" s="191" t="s">
        <v>1067</v>
      </c>
    </row>
    <row r="7297" spans="51:75" x14ac:dyDescent="0.3">
      <c r="AY7297" s="251" t="e">
        <f>VLOOKUP(C7297,#REF!, 2,FALSE)</f>
        <v>#REF!</v>
      </c>
      <c r="BM7297" s="191" t="s">
        <v>12545</v>
      </c>
      <c r="BN7297" s="191" t="s">
        <v>2984</v>
      </c>
      <c r="BO7297" s="191" t="s">
        <v>2984</v>
      </c>
      <c r="BU7297" s="191" t="s">
        <v>12545</v>
      </c>
      <c r="BV7297" s="191" t="s">
        <v>2984</v>
      </c>
      <c r="BW7297" s="191" t="s">
        <v>2984</v>
      </c>
    </row>
    <row r="7298" spans="51:75" x14ac:dyDescent="0.3">
      <c r="AY7298" s="251" t="e">
        <f>VLOOKUP(C7298,#REF!, 2,FALSE)</f>
        <v>#REF!</v>
      </c>
      <c r="BM7298" s="191" t="s">
        <v>12546</v>
      </c>
      <c r="BN7298" s="191" t="s">
        <v>2984</v>
      </c>
      <c r="BO7298" s="191" t="s">
        <v>2654</v>
      </c>
      <c r="BU7298" s="191" t="s">
        <v>12546</v>
      </c>
      <c r="BV7298" s="191" t="s">
        <v>2984</v>
      </c>
      <c r="BW7298" s="191" t="s">
        <v>2654</v>
      </c>
    </row>
    <row r="7299" spans="51:75" x14ac:dyDescent="0.3">
      <c r="AY7299" s="251" t="e">
        <f>VLOOKUP(C7299,#REF!, 2,FALSE)</f>
        <v>#REF!</v>
      </c>
      <c r="BM7299" s="191" t="s">
        <v>12547</v>
      </c>
      <c r="BN7299" s="191" t="s">
        <v>737</v>
      </c>
      <c r="BO7299" s="191" t="s">
        <v>7393</v>
      </c>
      <c r="BU7299" s="191" t="s">
        <v>12547</v>
      </c>
      <c r="BV7299" s="191" t="s">
        <v>737</v>
      </c>
      <c r="BW7299" s="191" t="s">
        <v>7393</v>
      </c>
    </row>
    <row r="7300" spans="51:75" x14ac:dyDescent="0.3">
      <c r="AY7300" s="251" t="e">
        <f>VLOOKUP(C7300,#REF!, 2,FALSE)</f>
        <v>#REF!</v>
      </c>
      <c r="BM7300" s="191" t="s">
        <v>12548</v>
      </c>
      <c r="BN7300" s="191" t="s">
        <v>1268</v>
      </c>
      <c r="BO7300" s="191" t="s">
        <v>3494</v>
      </c>
      <c r="BU7300" s="191" t="s">
        <v>12548</v>
      </c>
      <c r="BV7300" s="191" t="s">
        <v>1268</v>
      </c>
      <c r="BW7300" s="191" t="s">
        <v>3494</v>
      </c>
    </row>
    <row r="7301" spans="51:75" x14ac:dyDescent="0.3">
      <c r="AY7301" s="251" t="e">
        <f>VLOOKUP(C7301,#REF!, 2,FALSE)</f>
        <v>#REF!</v>
      </c>
      <c r="BM7301" s="191" t="s">
        <v>12549</v>
      </c>
      <c r="BN7301" s="191" t="s">
        <v>772</v>
      </c>
      <c r="BO7301" s="191" t="s">
        <v>9675</v>
      </c>
      <c r="BU7301" s="191" t="s">
        <v>12549</v>
      </c>
      <c r="BV7301" s="191" t="s">
        <v>772</v>
      </c>
      <c r="BW7301" s="191" t="s">
        <v>9675</v>
      </c>
    </row>
    <row r="7302" spans="51:75" x14ac:dyDescent="0.3">
      <c r="AY7302" s="251" t="e">
        <f>VLOOKUP(C7302,#REF!, 2,FALSE)</f>
        <v>#REF!</v>
      </c>
      <c r="BM7302" s="191" t="s">
        <v>12550</v>
      </c>
      <c r="BN7302" s="191" t="s">
        <v>668</v>
      </c>
      <c r="BO7302" s="191" t="s">
        <v>11953</v>
      </c>
      <c r="BU7302" s="191" t="s">
        <v>12550</v>
      </c>
      <c r="BV7302" s="191" t="s">
        <v>668</v>
      </c>
      <c r="BW7302" s="191" t="s">
        <v>11953</v>
      </c>
    </row>
    <row r="7303" spans="51:75" x14ac:dyDescent="0.3">
      <c r="AY7303" s="251" t="e">
        <f>VLOOKUP(C7303,#REF!, 2,FALSE)</f>
        <v>#REF!</v>
      </c>
      <c r="BM7303" s="191" t="s">
        <v>12551</v>
      </c>
      <c r="BN7303" s="191" t="s">
        <v>618</v>
      </c>
      <c r="BO7303" s="191" t="s">
        <v>5909</v>
      </c>
      <c r="BU7303" s="191" t="s">
        <v>12551</v>
      </c>
      <c r="BV7303" s="191" t="s">
        <v>618</v>
      </c>
      <c r="BW7303" s="191" t="s">
        <v>5909</v>
      </c>
    </row>
    <row r="7304" spans="51:75" x14ac:dyDescent="0.3">
      <c r="AY7304" s="251" t="e">
        <f>VLOOKUP(C7304,#REF!, 2,FALSE)</f>
        <v>#REF!</v>
      </c>
      <c r="BM7304" s="191" t="s">
        <v>12552</v>
      </c>
      <c r="BN7304" s="191" t="s">
        <v>2984</v>
      </c>
      <c r="BO7304" s="191" t="s">
        <v>10228</v>
      </c>
      <c r="BU7304" s="191" t="s">
        <v>12552</v>
      </c>
      <c r="BV7304" s="191" t="s">
        <v>2984</v>
      </c>
      <c r="BW7304" s="191" t="s">
        <v>10228</v>
      </c>
    </row>
    <row r="7305" spans="51:75" x14ac:dyDescent="0.3">
      <c r="AY7305" s="251" t="e">
        <f>VLOOKUP(C7305,#REF!, 2,FALSE)</f>
        <v>#REF!</v>
      </c>
      <c r="BM7305" s="191" t="s">
        <v>12553</v>
      </c>
      <c r="BN7305" s="191" t="s">
        <v>618</v>
      </c>
      <c r="BO7305" s="191" t="s">
        <v>2984</v>
      </c>
      <c r="BU7305" s="191" t="s">
        <v>12553</v>
      </c>
      <c r="BV7305" s="191" t="s">
        <v>618</v>
      </c>
      <c r="BW7305" s="191" t="s">
        <v>2984</v>
      </c>
    </row>
    <row r="7306" spans="51:75" x14ac:dyDescent="0.3">
      <c r="AY7306" s="251" t="e">
        <f>VLOOKUP(C7306,#REF!, 2,FALSE)</f>
        <v>#REF!</v>
      </c>
      <c r="BM7306" s="191" t="s">
        <v>2161</v>
      </c>
      <c r="BN7306" s="191" t="s">
        <v>2984</v>
      </c>
      <c r="BO7306" s="191" t="s">
        <v>2789</v>
      </c>
      <c r="BU7306" s="191" t="s">
        <v>2161</v>
      </c>
      <c r="BV7306" s="191" t="s">
        <v>2984</v>
      </c>
      <c r="BW7306" s="191" t="s">
        <v>2789</v>
      </c>
    </row>
    <row r="7307" spans="51:75" x14ac:dyDescent="0.3">
      <c r="AY7307" s="251" t="e">
        <f>VLOOKUP(C7307,#REF!, 2,FALSE)</f>
        <v>#REF!</v>
      </c>
      <c r="BM7307" s="191" t="s">
        <v>2162</v>
      </c>
      <c r="BN7307" s="191" t="s">
        <v>811</v>
      </c>
      <c r="BO7307" s="191" t="s">
        <v>4002</v>
      </c>
      <c r="BU7307" s="191" t="s">
        <v>2162</v>
      </c>
      <c r="BV7307" s="191" t="s">
        <v>811</v>
      </c>
      <c r="BW7307" s="191" t="s">
        <v>4002</v>
      </c>
    </row>
    <row r="7308" spans="51:75" x14ac:dyDescent="0.3">
      <c r="AY7308" s="251" t="e">
        <f>VLOOKUP(C7308,#REF!, 2,FALSE)</f>
        <v>#REF!</v>
      </c>
      <c r="BM7308" s="191" t="s">
        <v>12554</v>
      </c>
      <c r="BN7308" s="191" t="s">
        <v>913</v>
      </c>
      <c r="BO7308" s="191" t="s">
        <v>12555</v>
      </c>
      <c r="BU7308" s="191" t="s">
        <v>12554</v>
      </c>
      <c r="BV7308" s="191" t="s">
        <v>913</v>
      </c>
      <c r="BW7308" s="191" t="s">
        <v>12555</v>
      </c>
    </row>
    <row r="7309" spans="51:75" x14ac:dyDescent="0.3">
      <c r="AY7309" s="251" t="e">
        <f>VLOOKUP(C7309,#REF!, 2,FALSE)</f>
        <v>#REF!</v>
      </c>
      <c r="BM7309" s="191" t="s">
        <v>12556</v>
      </c>
      <c r="BN7309" s="191" t="s">
        <v>913</v>
      </c>
      <c r="BO7309" s="191" t="s">
        <v>12557</v>
      </c>
      <c r="BU7309" s="191" t="s">
        <v>12556</v>
      </c>
      <c r="BV7309" s="191" t="s">
        <v>913</v>
      </c>
      <c r="BW7309" s="191" t="s">
        <v>12557</v>
      </c>
    </row>
    <row r="7310" spans="51:75" x14ac:dyDescent="0.3">
      <c r="AY7310" s="251" t="e">
        <f>VLOOKUP(C7310,#REF!, 2,FALSE)</f>
        <v>#REF!</v>
      </c>
      <c r="BM7310" s="191" t="s">
        <v>12558</v>
      </c>
      <c r="BN7310" s="191" t="s">
        <v>853</v>
      </c>
      <c r="BO7310" s="191" t="s">
        <v>7161</v>
      </c>
      <c r="BU7310" s="191" t="s">
        <v>12558</v>
      </c>
      <c r="BV7310" s="191" t="s">
        <v>853</v>
      </c>
      <c r="BW7310" s="191" t="s">
        <v>7161</v>
      </c>
    </row>
    <row r="7311" spans="51:75" x14ac:dyDescent="0.3">
      <c r="AY7311" s="251" t="e">
        <f>VLOOKUP(C7311,#REF!, 2,FALSE)</f>
        <v>#REF!</v>
      </c>
      <c r="BM7311" s="191" t="s">
        <v>12559</v>
      </c>
      <c r="BN7311" s="191" t="s">
        <v>663</v>
      </c>
      <c r="BO7311" s="191" t="s">
        <v>1856</v>
      </c>
      <c r="BU7311" s="191" t="s">
        <v>12559</v>
      </c>
      <c r="BV7311" s="191" t="s">
        <v>663</v>
      </c>
      <c r="BW7311" s="191" t="s">
        <v>1856</v>
      </c>
    </row>
    <row r="7312" spans="51:75" x14ac:dyDescent="0.3">
      <c r="AY7312" s="251" t="e">
        <f>VLOOKUP(C7312,#REF!, 2,FALSE)</f>
        <v>#REF!</v>
      </c>
      <c r="BM7312" s="191" t="s">
        <v>12560</v>
      </c>
      <c r="BN7312" s="191" t="s">
        <v>2984</v>
      </c>
      <c r="BO7312" s="191" t="s">
        <v>2984</v>
      </c>
      <c r="BU7312" s="191" t="s">
        <v>12560</v>
      </c>
      <c r="BV7312" s="191" t="s">
        <v>2984</v>
      </c>
      <c r="BW7312" s="191" t="s">
        <v>2984</v>
      </c>
    </row>
    <row r="7313" spans="51:75" x14ac:dyDescent="0.3">
      <c r="AY7313" s="251" t="e">
        <f>VLOOKUP(C7313,#REF!, 2,FALSE)</f>
        <v>#REF!</v>
      </c>
      <c r="BM7313" s="191" t="s">
        <v>12561</v>
      </c>
      <c r="BN7313" s="191" t="s">
        <v>2984</v>
      </c>
      <c r="BO7313" s="191" t="s">
        <v>2984</v>
      </c>
      <c r="BU7313" s="191" t="s">
        <v>12561</v>
      </c>
      <c r="BV7313" s="191" t="s">
        <v>2984</v>
      </c>
      <c r="BW7313" s="191" t="s">
        <v>2984</v>
      </c>
    </row>
    <row r="7314" spans="51:75" x14ac:dyDescent="0.3">
      <c r="AY7314" s="251" t="e">
        <f>VLOOKUP(C7314,#REF!, 2,FALSE)</f>
        <v>#REF!</v>
      </c>
      <c r="BM7314" s="191" t="s">
        <v>12562</v>
      </c>
      <c r="BN7314" s="191" t="s">
        <v>2984</v>
      </c>
      <c r="BO7314" s="191" t="s">
        <v>2434</v>
      </c>
      <c r="BU7314" s="191" t="s">
        <v>12562</v>
      </c>
      <c r="BV7314" s="191" t="s">
        <v>2984</v>
      </c>
      <c r="BW7314" s="191" t="s">
        <v>2434</v>
      </c>
    </row>
    <row r="7315" spans="51:75" x14ac:dyDescent="0.3">
      <c r="AY7315" s="251" t="e">
        <f>VLOOKUP(C7315,#REF!, 2,FALSE)</f>
        <v>#REF!</v>
      </c>
      <c r="BM7315" s="191" t="s">
        <v>2163</v>
      </c>
      <c r="BN7315" s="191" t="s">
        <v>2984</v>
      </c>
      <c r="BO7315" s="191" t="s">
        <v>1597</v>
      </c>
      <c r="BU7315" s="191" t="s">
        <v>2163</v>
      </c>
      <c r="BV7315" s="191" t="s">
        <v>2984</v>
      </c>
      <c r="BW7315" s="191" t="s">
        <v>1597</v>
      </c>
    </row>
    <row r="7316" spans="51:75" x14ac:dyDescent="0.3">
      <c r="AY7316" s="251" t="e">
        <f>VLOOKUP(C7316,#REF!, 2,FALSE)</f>
        <v>#REF!</v>
      </c>
      <c r="BM7316" s="191" t="s">
        <v>2177</v>
      </c>
      <c r="BN7316" s="191" t="s">
        <v>2984</v>
      </c>
      <c r="BO7316" s="191" t="s">
        <v>2356</v>
      </c>
      <c r="BU7316" s="191" t="s">
        <v>2177</v>
      </c>
      <c r="BV7316" s="191" t="s">
        <v>2984</v>
      </c>
      <c r="BW7316" s="191" t="s">
        <v>2356</v>
      </c>
    </row>
    <row r="7317" spans="51:75" x14ac:dyDescent="0.3">
      <c r="AY7317" s="251" t="e">
        <f>VLOOKUP(C7317,#REF!, 2,FALSE)</f>
        <v>#REF!</v>
      </c>
      <c r="BM7317" s="191" t="s">
        <v>2178</v>
      </c>
      <c r="BN7317" s="191" t="s">
        <v>2984</v>
      </c>
      <c r="BO7317" s="191" t="s">
        <v>10378</v>
      </c>
      <c r="BU7317" s="191" t="s">
        <v>2178</v>
      </c>
      <c r="BV7317" s="191" t="s">
        <v>2984</v>
      </c>
      <c r="BW7317" s="191" t="s">
        <v>10378</v>
      </c>
    </row>
    <row r="7318" spans="51:75" x14ac:dyDescent="0.3">
      <c r="AY7318" s="251" t="e">
        <f>VLOOKUP(C7318,#REF!, 2,FALSE)</f>
        <v>#REF!</v>
      </c>
      <c r="BM7318" s="191" t="s">
        <v>2179</v>
      </c>
      <c r="BN7318" s="191" t="s">
        <v>2984</v>
      </c>
      <c r="BO7318" s="191" t="s">
        <v>2984</v>
      </c>
      <c r="BU7318" s="191" t="s">
        <v>2179</v>
      </c>
      <c r="BV7318" s="191" t="s">
        <v>2984</v>
      </c>
      <c r="BW7318" s="191" t="s">
        <v>2984</v>
      </c>
    </row>
    <row r="7319" spans="51:75" x14ac:dyDescent="0.3">
      <c r="AY7319" s="251" t="e">
        <f>VLOOKUP(C7319,#REF!, 2,FALSE)</f>
        <v>#REF!</v>
      </c>
      <c r="BM7319" s="191" t="s">
        <v>12563</v>
      </c>
      <c r="BN7319" s="191" t="s">
        <v>2984</v>
      </c>
      <c r="BO7319" s="191" t="s">
        <v>1503</v>
      </c>
      <c r="BU7319" s="191" t="s">
        <v>12563</v>
      </c>
      <c r="BV7319" s="191" t="s">
        <v>2984</v>
      </c>
      <c r="BW7319" s="191" t="s">
        <v>1503</v>
      </c>
    </row>
    <row r="7320" spans="51:75" x14ac:dyDescent="0.3">
      <c r="AY7320" s="251" t="e">
        <f>VLOOKUP(C7320,#REF!, 2,FALSE)</f>
        <v>#REF!</v>
      </c>
      <c r="BM7320" s="191" t="s">
        <v>12564</v>
      </c>
      <c r="BN7320" s="191" t="s">
        <v>2984</v>
      </c>
      <c r="BO7320" s="191" t="s">
        <v>1228</v>
      </c>
      <c r="BU7320" s="191" t="s">
        <v>12564</v>
      </c>
      <c r="BV7320" s="191" t="s">
        <v>2984</v>
      </c>
      <c r="BW7320" s="191" t="s">
        <v>1228</v>
      </c>
    </row>
    <row r="7321" spans="51:75" x14ac:dyDescent="0.3">
      <c r="AY7321" s="251" t="e">
        <f>VLOOKUP(C7321,#REF!, 2,FALSE)</f>
        <v>#REF!</v>
      </c>
      <c r="BM7321" s="191" t="s">
        <v>12565</v>
      </c>
      <c r="BN7321" s="191" t="s">
        <v>2984</v>
      </c>
      <c r="BO7321" s="191" t="s">
        <v>12566</v>
      </c>
      <c r="BU7321" s="191" t="s">
        <v>12565</v>
      </c>
      <c r="BV7321" s="191" t="s">
        <v>2984</v>
      </c>
      <c r="BW7321" s="191" t="s">
        <v>12566</v>
      </c>
    </row>
    <row r="7322" spans="51:75" x14ac:dyDescent="0.3">
      <c r="AY7322" s="251" t="e">
        <f>VLOOKUP(C7322,#REF!, 2,FALSE)</f>
        <v>#REF!</v>
      </c>
      <c r="BM7322" s="191" t="s">
        <v>12567</v>
      </c>
      <c r="BN7322" s="191" t="s">
        <v>2984</v>
      </c>
      <c r="BO7322" s="191" t="s">
        <v>11081</v>
      </c>
      <c r="BU7322" s="191" t="s">
        <v>12567</v>
      </c>
      <c r="BV7322" s="191" t="s">
        <v>2984</v>
      </c>
      <c r="BW7322" s="191" t="s">
        <v>11081</v>
      </c>
    </row>
    <row r="7323" spans="51:75" x14ac:dyDescent="0.3">
      <c r="AY7323" s="251" t="e">
        <f>VLOOKUP(C7323,#REF!, 2,FALSE)</f>
        <v>#REF!</v>
      </c>
      <c r="BM7323" s="191" t="s">
        <v>12568</v>
      </c>
      <c r="BN7323" s="191" t="s">
        <v>2984</v>
      </c>
      <c r="BO7323" s="191" t="s">
        <v>12569</v>
      </c>
      <c r="BU7323" s="191" t="s">
        <v>12568</v>
      </c>
      <c r="BV7323" s="191" t="s">
        <v>2984</v>
      </c>
      <c r="BW7323" s="191" t="s">
        <v>12569</v>
      </c>
    </row>
    <row r="7324" spans="51:75" x14ac:dyDescent="0.3">
      <c r="AY7324" s="251" t="e">
        <f>VLOOKUP(C7324,#REF!, 2,FALSE)</f>
        <v>#REF!</v>
      </c>
      <c r="BM7324" s="191" t="s">
        <v>12570</v>
      </c>
      <c r="BN7324" s="191" t="s">
        <v>2984</v>
      </c>
      <c r="BO7324" s="191" t="s">
        <v>2984</v>
      </c>
      <c r="BU7324" s="191" t="s">
        <v>12570</v>
      </c>
      <c r="BV7324" s="191" t="s">
        <v>2984</v>
      </c>
      <c r="BW7324" s="191" t="s">
        <v>2984</v>
      </c>
    </row>
    <row r="7325" spans="51:75" x14ac:dyDescent="0.3">
      <c r="AY7325" s="251" t="e">
        <f>VLOOKUP(C7325,#REF!, 2,FALSE)</f>
        <v>#REF!</v>
      </c>
      <c r="BM7325" s="191" t="s">
        <v>12571</v>
      </c>
      <c r="BN7325" s="191" t="s">
        <v>2984</v>
      </c>
      <c r="BO7325" s="191" t="s">
        <v>2434</v>
      </c>
      <c r="BU7325" s="191" t="s">
        <v>12571</v>
      </c>
      <c r="BV7325" s="191" t="s">
        <v>2984</v>
      </c>
      <c r="BW7325" s="191" t="s">
        <v>2434</v>
      </c>
    </row>
    <row r="7326" spans="51:75" x14ac:dyDescent="0.3">
      <c r="AY7326" s="251" t="e">
        <f>VLOOKUP(C7326,#REF!, 2,FALSE)</f>
        <v>#REF!</v>
      </c>
      <c r="BM7326" s="191" t="s">
        <v>12572</v>
      </c>
      <c r="BN7326" s="191" t="s">
        <v>2984</v>
      </c>
      <c r="BO7326" s="191" t="s">
        <v>1858</v>
      </c>
      <c r="BU7326" s="191" t="s">
        <v>12572</v>
      </c>
      <c r="BV7326" s="191" t="s">
        <v>2984</v>
      </c>
      <c r="BW7326" s="191" t="s">
        <v>1858</v>
      </c>
    </row>
    <row r="7327" spans="51:75" x14ac:dyDescent="0.3">
      <c r="AY7327" s="251" t="e">
        <f>VLOOKUP(C7327,#REF!, 2,FALSE)</f>
        <v>#REF!</v>
      </c>
      <c r="BM7327" s="191" t="s">
        <v>12573</v>
      </c>
      <c r="BN7327" s="191" t="s">
        <v>2984</v>
      </c>
      <c r="BO7327" s="191" t="s">
        <v>2192</v>
      </c>
      <c r="BU7327" s="191" t="s">
        <v>12573</v>
      </c>
      <c r="BV7327" s="191" t="s">
        <v>2984</v>
      </c>
      <c r="BW7327" s="191" t="s">
        <v>2192</v>
      </c>
    </row>
    <row r="7328" spans="51:75" x14ac:dyDescent="0.3">
      <c r="AY7328" s="251" t="e">
        <f>VLOOKUP(C7328,#REF!, 2,FALSE)</f>
        <v>#REF!</v>
      </c>
      <c r="BM7328" s="191" t="s">
        <v>2180</v>
      </c>
      <c r="BN7328" s="191" t="s">
        <v>2984</v>
      </c>
      <c r="BO7328" s="191" t="s">
        <v>1288</v>
      </c>
      <c r="BU7328" s="191" t="s">
        <v>2180</v>
      </c>
      <c r="BV7328" s="191" t="s">
        <v>2984</v>
      </c>
      <c r="BW7328" s="191" t="s">
        <v>1288</v>
      </c>
    </row>
    <row r="7329" spans="51:75" x14ac:dyDescent="0.3">
      <c r="AY7329" s="251" t="e">
        <f>VLOOKUP(C7329,#REF!, 2,FALSE)</f>
        <v>#REF!</v>
      </c>
      <c r="BM7329" s="191" t="s">
        <v>12574</v>
      </c>
      <c r="BN7329" s="191" t="s">
        <v>2984</v>
      </c>
      <c r="BO7329" s="191" t="s">
        <v>1657</v>
      </c>
      <c r="BU7329" s="191" t="s">
        <v>12574</v>
      </c>
      <c r="BV7329" s="191" t="s">
        <v>2984</v>
      </c>
      <c r="BW7329" s="191" t="s">
        <v>1657</v>
      </c>
    </row>
    <row r="7330" spans="51:75" x14ac:dyDescent="0.3">
      <c r="AY7330" s="251" t="e">
        <f>VLOOKUP(C7330,#REF!, 2,FALSE)</f>
        <v>#REF!</v>
      </c>
      <c r="BM7330" s="191" t="s">
        <v>12575</v>
      </c>
      <c r="BN7330" s="191" t="s">
        <v>2984</v>
      </c>
      <c r="BO7330" s="191" t="s">
        <v>6887</v>
      </c>
      <c r="BU7330" s="191" t="s">
        <v>12575</v>
      </c>
      <c r="BV7330" s="191" t="s">
        <v>2984</v>
      </c>
      <c r="BW7330" s="191" t="s">
        <v>6887</v>
      </c>
    </row>
    <row r="7331" spans="51:75" x14ac:dyDescent="0.3">
      <c r="AY7331" s="251" t="e">
        <f>VLOOKUP(C7331,#REF!, 2,FALSE)</f>
        <v>#REF!</v>
      </c>
      <c r="BM7331" s="191" t="s">
        <v>51</v>
      </c>
      <c r="BN7331" s="191" t="s">
        <v>2984</v>
      </c>
      <c r="BO7331" s="191" t="s">
        <v>4106</v>
      </c>
      <c r="BU7331" s="191" t="s">
        <v>51</v>
      </c>
      <c r="BV7331" s="191" t="s">
        <v>2984</v>
      </c>
      <c r="BW7331" s="191" t="s">
        <v>4106</v>
      </c>
    </row>
    <row r="7332" spans="51:75" x14ac:dyDescent="0.3">
      <c r="AY7332" s="251" t="e">
        <f>VLOOKUP(C7332,#REF!, 2,FALSE)</f>
        <v>#REF!</v>
      </c>
      <c r="BM7332" s="191" t="s">
        <v>12576</v>
      </c>
      <c r="BN7332" s="191" t="s">
        <v>2984</v>
      </c>
      <c r="BO7332" s="191" t="s">
        <v>12577</v>
      </c>
      <c r="BU7332" s="191" t="s">
        <v>12576</v>
      </c>
      <c r="BV7332" s="191" t="s">
        <v>2984</v>
      </c>
      <c r="BW7332" s="191" t="s">
        <v>12577</v>
      </c>
    </row>
    <row r="7333" spans="51:75" x14ac:dyDescent="0.3">
      <c r="AY7333" s="251" t="e">
        <f>VLOOKUP(C7333,#REF!, 2,FALSE)</f>
        <v>#REF!</v>
      </c>
      <c r="BM7333" s="191" t="s">
        <v>2181</v>
      </c>
      <c r="BN7333" s="191" t="s">
        <v>2984</v>
      </c>
      <c r="BO7333" s="191" t="s">
        <v>12578</v>
      </c>
      <c r="BU7333" s="191" t="s">
        <v>2181</v>
      </c>
      <c r="BV7333" s="191" t="s">
        <v>2984</v>
      </c>
      <c r="BW7333" s="191" t="s">
        <v>12578</v>
      </c>
    </row>
    <row r="7334" spans="51:75" x14ac:dyDescent="0.3">
      <c r="AY7334" s="251" t="e">
        <f>VLOOKUP(C7334,#REF!, 2,FALSE)</f>
        <v>#REF!</v>
      </c>
      <c r="BM7334" s="191" t="s">
        <v>2182</v>
      </c>
      <c r="BN7334" s="191" t="s">
        <v>2984</v>
      </c>
      <c r="BO7334" s="191" t="s">
        <v>7913</v>
      </c>
      <c r="BU7334" s="191" t="s">
        <v>2182</v>
      </c>
      <c r="BV7334" s="191" t="s">
        <v>2984</v>
      </c>
      <c r="BW7334" s="191" t="s">
        <v>7913</v>
      </c>
    </row>
    <row r="7335" spans="51:75" x14ac:dyDescent="0.3">
      <c r="AY7335" s="251" t="e">
        <f>VLOOKUP(C7335,#REF!, 2,FALSE)</f>
        <v>#REF!</v>
      </c>
      <c r="BM7335" s="191" t="s">
        <v>2183</v>
      </c>
      <c r="BN7335" s="191" t="s">
        <v>2984</v>
      </c>
      <c r="BO7335" s="191" t="s">
        <v>12580</v>
      </c>
      <c r="BU7335" s="191" t="s">
        <v>2183</v>
      </c>
      <c r="BV7335" s="191" t="s">
        <v>2984</v>
      </c>
      <c r="BW7335" s="191" t="s">
        <v>12580</v>
      </c>
    </row>
    <row r="7336" spans="51:75" x14ac:dyDescent="0.3">
      <c r="AY7336" s="251" t="e">
        <f>VLOOKUP(C7336,#REF!, 2,FALSE)</f>
        <v>#REF!</v>
      </c>
      <c r="BM7336" s="191" t="s">
        <v>48</v>
      </c>
      <c r="BN7336" s="191" t="s">
        <v>2984</v>
      </c>
      <c r="BO7336" s="191" t="s">
        <v>2984</v>
      </c>
      <c r="BU7336" s="191" t="s">
        <v>48</v>
      </c>
      <c r="BV7336" s="191" t="s">
        <v>2984</v>
      </c>
      <c r="BW7336" s="191" t="s">
        <v>2984</v>
      </c>
    </row>
    <row r="7337" spans="51:75" x14ac:dyDescent="0.3">
      <c r="AY7337" s="251" t="e">
        <f>VLOOKUP(C7337,#REF!, 2,FALSE)</f>
        <v>#REF!</v>
      </c>
      <c r="BM7337" s="191" t="s">
        <v>12581</v>
      </c>
      <c r="BN7337" s="191" t="s">
        <v>2984</v>
      </c>
      <c r="BO7337" s="191" t="s">
        <v>2984</v>
      </c>
      <c r="BU7337" s="191" t="s">
        <v>12581</v>
      </c>
      <c r="BV7337" s="191" t="s">
        <v>2984</v>
      </c>
      <c r="BW7337" s="191" t="s">
        <v>2984</v>
      </c>
    </row>
    <row r="7338" spans="51:75" x14ac:dyDescent="0.3">
      <c r="AY7338" s="251" t="e">
        <f>VLOOKUP(C7338,#REF!, 2,FALSE)</f>
        <v>#REF!</v>
      </c>
      <c r="BM7338" s="191" t="s">
        <v>12582</v>
      </c>
      <c r="BN7338" s="191" t="s">
        <v>2984</v>
      </c>
      <c r="BO7338" s="191" t="s">
        <v>2984</v>
      </c>
      <c r="BU7338" s="191" t="s">
        <v>12582</v>
      </c>
      <c r="BV7338" s="191" t="s">
        <v>2984</v>
      </c>
      <c r="BW7338" s="191" t="s">
        <v>2984</v>
      </c>
    </row>
    <row r="7339" spans="51:75" x14ac:dyDescent="0.3">
      <c r="AY7339" s="251" t="e">
        <f>VLOOKUP(C7339,#REF!, 2,FALSE)</f>
        <v>#REF!</v>
      </c>
      <c r="BM7339" s="191" t="s">
        <v>12583</v>
      </c>
      <c r="BN7339" s="191" t="s">
        <v>2984</v>
      </c>
      <c r="BO7339" s="191" t="s">
        <v>12584</v>
      </c>
      <c r="BU7339" s="191" t="s">
        <v>12583</v>
      </c>
      <c r="BV7339" s="191" t="s">
        <v>2984</v>
      </c>
      <c r="BW7339" s="191" t="s">
        <v>12584</v>
      </c>
    </row>
    <row r="7340" spans="51:75" x14ac:dyDescent="0.3">
      <c r="AY7340" s="251" t="e">
        <f>VLOOKUP(C7340,#REF!, 2,FALSE)</f>
        <v>#REF!</v>
      </c>
      <c r="BM7340" s="191" t="s">
        <v>2184</v>
      </c>
      <c r="BN7340" s="191" t="s">
        <v>2984</v>
      </c>
      <c r="BO7340" s="191" t="s">
        <v>2984</v>
      </c>
      <c r="BU7340" s="191" t="s">
        <v>2184</v>
      </c>
      <c r="BV7340" s="191" t="s">
        <v>2984</v>
      </c>
      <c r="BW7340" s="191" t="s">
        <v>2984</v>
      </c>
    </row>
    <row r="7341" spans="51:75" x14ac:dyDescent="0.3">
      <c r="AY7341" s="251" t="e">
        <f>VLOOKUP(C7341,#REF!, 2,FALSE)</f>
        <v>#REF!</v>
      </c>
      <c r="BM7341" s="191" t="s">
        <v>2185</v>
      </c>
      <c r="BN7341" s="191" t="s">
        <v>2984</v>
      </c>
      <c r="BO7341" s="191" t="s">
        <v>10134</v>
      </c>
      <c r="BU7341" s="191" t="s">
        <v>2185</v>
      </c>
      <c r="BV7341" s="191" t="s">
        <v>2984</v>
      </c>
      <c r="BW7341" s="191" t="s">
        <v>10134</v>
      </c>
    </row>
    <row r="7342" spans="51:75" x14ac:dyDescent="0.3">
      <c r="AY7342" s="251" t="e">
        <f>VLOOKUP(C7342,#REF!, 2,FALSE)</f>
        <v>#REF!</v>
      </c>
      <c r="BM7342" s="191" t="s">
        <v>12585</v>
      </c>
      <c r="BN7342" s="191" t="s">
        <v>2984</v>
      </c>
      <c r="BO7342" s="191" t="s">
        <v>12586</v>
      </c>
      <c r="BU7342" s="191" t="s">
        <v>12585</v>
      </c>
      <c r="BV7342" s="191" t="s">
        <v>2984</v>
      </c>
      <c r="BW7342" s="191" t="s">
        <v>12586</v>
      </c>
    </row>
    <row r="7343" spans="51:75" x14ac:dyDescent="0.3">
      <c r="AY7343" s="251" t="e">
        <f>VLOOKUP(C7343,#REF!, 2,FALSE)</f>
        <v>#REF!</v>
      </c>
      <c r="BM7343" s="191" t="s">
        <v>12587</v>
      </c>
      <c r="BN7343" s="191" t="s">
        <v>2984</v>
      </c>
      <c r="BO7343" s="191" t="s">
        <v>925</v>
      </c>
      <c r="BU7343" s="191" t="s">
        <v>12587</v>
      </c>
      <c r="BV7343" s="191" t="s">
        <v>2984</v>
      </c>
      <c r="BW7343" s="191" t="s">
        <v>925</v>
      </c>
    </row>
    <row r="7344" spans="51:75" x14ac:dyDescent="0.3">
      <c r="AY7344" s="251" t="e">
        <f>VLOOKUP(C7344,#REF!, 2,FALSE)</f>
        <v>#REF!</v>
      </c>
      <c r="BM7344" s="191" t="s">
        <v>12588</v>
      </c>
      <c r="BN7344" s="191" t="s">
        <v>2984</v>
      </c>
      <c r="BO7344" s="191" t="s">
        <v>2984</v>
      </c>
      <c r="BU7344" s="191" t="s">
        <v>12588</v>
      </c>
      <c r="BV7344" s="191" t="s">
        <v>2984</v>
      </c>
      <c r="BW7344" s="191" t="s">
        <v>2984</v>
      </c>
    </row>
    <row r="7345" spans="51:75" x14ac:dyDescent="0.3">
      <c r="AY7345" s="251" t="e">
        <f>VLOOKUP(C7345,#REF!, 2,FALSE)</f>
        <v>#REF!</v>
      </c>
      <c r="BM7345" s="191" t="s">
        <v>12589</v>
      </c>
      <c r="BN7345" s="191" t="s">
        <v>772</v>
      </c>
      <c r="BO7345" s="191" t="s">
        <v>12590</v>
      </c>
      <c r="BU7345" s="191" t="s">
        <v>12589</v>
      </c>
      <c r="BV7345" s="191" t="s">
        <v>772</v>
      </c>
      <c r="BW7345" s="191" t="s">
        <v>12590</v>
      </c>
    </row>
    <row r="7346" spans="51:75" x14ac:dyDescent="0.3">
      <c r="AY7346" s="251" t="e">
        <f>VLOOKUP(C7346,#REF!, 2,FALSE)</f>
        <v>#REF!</v>
      </c>
      <c r="BM7346" s="191" t="s">
        <v>12591</v>
      </c>
      <c r="BN7346" s="191" t="s">
        <v>704</v>
      </c>
      <c r="BO7346" s="191" t="s">
        <v>2070</v>
      </c>
      <c r="BU7346" s="191" t="s">
        <v>12591</v>
      </c>
      <c r="BV7346" s="191" t="s">
        <v>704</v>
      </c>
      <c r="BW7346" s="191" t="s">
        <v>2070</v>
      </c>
    </row>
    <row r="7347" spans="51:75" x14ac:dyDescent="0.3">
      <c r="AY7347" s="251" t="e">
        <f>VLOOKUP(C7347,#REF!, 2,FALSE)</f>
        <v>#REF!</v>
      </c>
      <c r="BM7347" s="191" t="s">
        <v>2186</v>
      </c>
      <c r="BN7347" s="191" t="s">
        <v>704</v>
      </c>
      <c r="BO7347" s="191" t="s">
        <v>3718</v>
      </c>
      <c r="BU7347" s="191" t="s">
        <v>2186</v>
      </c>
      <c r="BV7347" s="191" t="s">
        <v>704</v>
      </c>
      <c r="BW7347" s="191" t="s">
        <v>3718</v>
      </c>
    </row>
    <row r="7348" spans="51:75" x14ac:dyDescent="0.3">
      <c r="AY7348" s="251" t="e">
        <f>VLOOKUP(C7348,#REF!, 2,FALSE)</f>
        <v>#REF!</v>
      </c>
      <c r="BM7348" s="191" t="s">
        <v>12592</v>
      </c>
      <c r="BN7348" s="191" t="s">
        <v>1268</v>
      </c>
      <c r="BO7348" s="191" t="s">
        <v>10880</v>
      </c>
      <c r="BU7348" s="191" t="s">
        <v>12592</v>
      </c>
      <c r="BV7348" s="191" t="s">
        <v>1268</v>
      </c>
      <c r="BW7348" s="191" t="s">
        <v>10880</v>
      </c>
    </row>
    <row r="7349" spans="51:75" x14ac:dyDescent="0.3">
      <c r="AY7349" s="251" t="e">
        <f>VLOOKUP(C7349,#REF!, 2,FALSE)</f>
        <v>#REF!</v>
      </c>
      <c r="BM7349" s="191" t="s">
        <v>12593</v>
      </c>
      <c r="BN7349" s="191" t="s">
        <v>2984</v>
      </c>
      <c r="BO7349" s="191" t="s">
        <v>10150</v>
      </c>
      <c r="BU7349" s="191" t="s">
        <v>12593</v>
      </c>
      <c r="BV7349" s="191" t="s">
        <v>2984</v>
      </c>
      <c r="BW7349" s="191" t="s">
        <v>10150</v>
      </c>
    </row>
    <row r="7350" spans="51:75" x14ac:dyDescent="0.3">
      <c r="AY7350" s="251" t="e">
        <f>VLOOKUP(C7350,#REF!, 2,FALSE)</f>
        <v>#REF!</v>
      </c>
      <c r="BM7350" s="191" t="s">
        <v>12594</v>
      </c>
      <c r="BN7350" s="191" t="s">
        <v>2984</v>
      </c>
      <c r="BO7350" s="191" t="s">
        <v>2984</v>
      </c>
      <c r="BU7350" s="191" t="s">
        <v>12594</v>
      </c>
      <c r="BV7350" s="191" t="s">
        <v>2984</v>
      </c>
      <c r="BW7350" s="191" t="s">
        <v>2984</v>
      </c>
    </row>
    <row r="7351" spans="51:75" x14ac:dyDescent="0.3">
      <c r="AY7351" s="251" t="e">
        <f>VLOOKUP(C7351,#REF!, 2,FALSE)</f>
        <v>#REF!</v>
      </c>
      <c r="BM7351" s="191" t="s">
        <v>12595</v>
      </c>
      <c r="BN7351" s="191" t="s">
        <v>2984</v>
      </c>
      <c r="BO7351" s="191" t="s">
        <v>3986</v>
      </c>
      <c r="BU7351" s="191" t="s">
        <v>12595</v>
      </c>
      <c r="BV7351" s="191" t="s">
        <v>2984</v>
      </c>
      <c r="BW7351" s="191" t="s">
        <v>3986</v>
      </c>
    </row>
    <row r="7352" spans="51:75" x14ac:dyDescent="0.3">
      <c r="AY7352" s="251" t="e">
        <f>VLOOKUP(C7352,#REF!, 2,FALSE)</f>
        <v>#REF!</v>
      </c>
      <c r="BM7352" s="191" t="s">
        <v>12596</v>
      </c>
      <c r="BN7352" s="191" t="s">
        <v>1268</v>
      </c>
      <c r="BO7352" s="191" t="s">
        <v>12390</v>
      </c>
      <c r="BU7352" s="191" t="s">
        <v>12596</v>
      </c>
      <c r="BV7352" s="191" t="s">
        <v>1268</v>
      </c>
      <c r="BW7352" s="191" t="s">
        <v>12390</v>
      </c>
    </row>
    <row r="7353" spans="51:75" x14ac:dyDescent="0.3">
      <c r="AY7353" s="251" t="e">
        <f>VLOOKUP(C7353,#REF!, 2,FALSE)</f>
        <v>#REF!</v>
      </c>
      <c r="BM7353" s="191" t="s">
        <v>12597</v>
      </c>
      <c r="BN7353" s="191" t="s">
        <v>2984</v>
      </c>
      <c r="BO7353" s="191" t="s">
        <v>2984</v>
      </c>
      <c r="BU7353" s="191" t="s">
        <v>12597</v>
      </c>
      <c r="BV7353" s="191" t="s">
        <v>2984</v>
      </c>
      <c r="BW7353" s="191" t="s">
        <v>2984</v>
      </c>
    </row>
    <row r="7354" spans="51:75" x14ac:dyDescent="0.3">
      <c r="AY7354" s="251" t="e">
        <f>VLOOKUP(C7354,#REF!, 2,FALSE)</f>
        <v>#REF!</v>
      </c>
      <c r="BM7354" s="191" t="s">
        <v>12598</v>
      </c>
      <c r="BN7354" s="191" t="s">
        <v>2984</v>
      </c>
      <c r="BO7354" s="191" t="s">
        <v>802</v>
      </c>
      <c r="BU7354" s="191" t="s">
        <v>12598</v>
      </c>
      <c r="BV7354" s="191" t="s">
        <v>2984</v>
      </c>
      <c r="BW7354" s="191" t="s">
        <v>802</v>
      </c>
    </row>
    <row r="7355" spans="51:75" x14ac:dyDescent="0.3">
      <c r="AY7355" s="251" t="e">
        <f>VLOOKUP(C7355,#REF!, 2,FALSE)</f>
        <v>#REF!</v>
      </c>
      <c r="BM7355" s="191" t="s">
        <v>12599</v>
      </c>
      <c r="BN7355" s="191" t="s">
        <v>2984</v>
      </c>
      <c r="BO7355" s="191" t="s">
        <v>4809</v>
      </c>
      <c r="BU7355" s="191" t="s">
        <v>12599</v>
      </c>
      <c r="BV7355" s="191" t="s">
        <v>2984</v>
      </c>
      <c r="BW7355" s="191" t="s">
        <v>4809</v>
      </c>
    </row>
    <row r="7356" spans="51:75" x14ac:dyDescent="0.3">
      <c r="AY7356" s="251" t="e">
        <f>VLOOKUP(C7356,#REF!, 2,FALSE)</f>
        <v>#REF!</v>
      </c>
      <c r="BM7356" s="191" t="s">
        <v>12600</v>
      </c>
      <c r="BN7356" s="191" t="s">
        <v>2984</v>
      </c>
      <c r="BO7356" s="191" t="s">
        <v>2984</v>
      </c>
      <c r="BU7356" s="191" t="s">
        <v>12600</v>
      </c>
      <c r="BV7356" s="191" t="s">
        <v>2984</v>
      </c>
      <c r="BW7356" s="191" t="s">
        <v>2984</v>
      </c>
    </row>
    <row r="7357" spans="51:75" x14ac:dyDescent="0.3">
      <c r="AY7357" s="251" t="e">
        <f>VLOOKUP(C7357,#REF!, 2,FALSE)</f>
        <v>#REF!</v>
      </c>
      <c r="BM7357" s="191" t="s">
        <v>12601</v>
      </c>
      <c r="BN7357" s="191" t="s">
        <v>2984</v>
      </c>
      <c r="BO7357" s="191" t="s">
        <v>2984</v>
      </c>
      <c r="BU7357" s="191" t="s">
        <v>12601</v>
      </c>
      <c r="BV7357" s="191" t="s">
        <v>2984</v>
      </c>
      <c r="BW7357" s="191" t="s">
        <v>2984</v>
      </c>
    </row>
    <row r="7358" spans="51:75" x14ac:dyDescent="0.3">
      <c r="AY7358" s="251" t="e">
        <f>VLOOKUP(C7358,#REF!, 2,FALSE)</f>
        <v>#REF!</v>
      </c>
      <c r="BM7358" s="191" t="s">
        <v>12602</v>
      </c>
      <c r="BN7358" s="191" t="s">
        <v>2984</v>
      </c>
      <c r="BO7358" s="191" t="s">
        <v>2984</v>
      </c>
      <c r="BU7358" s="191" t="s">
        <v>12602</v>
      </c>
      <c r="BV7358" s="191" t="s">
        <v>2984</v>
      </c>
      <c r="BW7358" s="191" t="s">
        <v>2984</v>
      </c>
    </row>
    <row r="7359" spans="51:75" x14ac:dyDescent="0.3">
      <c r="AY7359" s="251" t="e">
        <f>VLOOKUP(C7359,#REF!, 2,FALSE)</f>
        <v>#REF!</v>
      </c>
      <c r="BM7359" s="191" t="s">
        <v>12603</v>
      </c>
      <c r="BN7359" s="191" t="s">
        <v>3003</v>
      </c>
      <c r="BO7359" s="191" t="s">
        <v>2984</v>
      </c>
      <c r="BU7359" s="191" t="s">
        <v>12603</v>
      </c>
      <c r="BV7359" s="191" t="s">
        <v>3003</v>
      </c>
      <c r="BW7359" s="191" t="s">
        <v>2984</v>
      </c>
    </row>
    <row r="7360" spans="51:75" x14ac:dyDescent="0.3">
      <c r="AY7360" s="251" t="e">
        <f>VLOOKUP(C7360,#REF!, 2,FALSE)</f>
        <v>#REF!</v>
      </c>
      <c r="BM7360" s="191" t="s">
        <v>12604</v>
      </c>
      <c r="BN7360" s="191" t="s">
        <v>3006</v>
      </c>
      <c r="BO7360" s="191" t="s">
        <v>2984</v>
      </c>
      <c r="BU7360" s="191" t="s">
        <v>12604</v>
      </c>
      <c r="BV7360" s="191" t="s">
        <v>3006</v>
      </c>
      <c r="BW7360" s="191" t="s">
        <v>2984</v>
      </c>
    </row>
    <row r="7361" spans="51:75" x14ac:dyDescent="0.3">
      <c r="AY7361" s="251" t="e">
        <f>VLOOKUP(C7361,#REF!, 2,FALSE)</f>
        <v>#REF!</v>
      </c>
      <c r="BM7361" s="191" t="s">
        <v>12605</v>
      </c>
      <c r="BN7361" s="191" t="s">
        <v>2980</v>
      </c>
      <c r="BO7361" s="191" t="s">
        <v>12606</v>
      </c>
      <c r="BU7361" s="191" t="s">
        <v>12605</v>
      </c>
      <c r="BV7361" s="191" t="s">
        <v>2980</v>
      </c>
      <c r="BW7361" s="191" t="s">
        <v>12606</v>
      </c>
    </row>
    <row r="7362" spans="51:75" x14ac:dyDescent="0.3">
      <c r="AY7362" s="251" t="e">
        <f>VLOOKUP(C7362,#REF!, 2,FALSE)</f>
        <v>#REF!</v>
      </c>
      <c r="BM7362" s="191" t="s">
        <v>2187</v>
      </c>
      <c r="BN7362" s="191" t="s">
        <v>3098</v>
      </c>
      <c r="BO7362" s="191" t="s">
        <v>3892</v>
      </c>
      <c r="BU7362" s="191" t="s">
        <v>2187</v>
      </c>
      <c r="BV7362" s="191" t="s">
        <v>3098</v>
      </c>
      <c r="BW7362" s="191" t="s">
        <v>3892</v>
      </c>
    </row>
    <row r="7363" spans="51:75" x14ac:dyDescent="0.3">
      <c r="AY7363" s="251" t="e">
        <f>VLOOKUP(C7363,#REF!, 2,FALSE)</f>
        <v>#REF!</v>
      </c>
      <c r="BM7363" s="191" t="s">
        <v>12607</v>
      </c>
      <c r="BN7363" s="191" t="s">
        <v>3003</v>
      </c>
      <c r="BO7363" s="191" t="s">
        <v>2984</v>
      </c>
      <c r="BU7363" s="191" t="s">
        <v>12607</v>
      </c>
      <c r="BV7363" s="191" t="s">
        <v>3003</v>
      </c>
      <c r="BW7363" s="191" t="s">
        <v>2984</v>
      </c>
    </row>
    <row r="7364" spans="51:75" x14ac:dyDescent="0.3">
      <c r="AY7364" s="251" t="e">
        <f>VLOOKUP(C7364,#REF!, 2,FALSE)</f>
        <v>#REF!</v>
      </c>
      <c r="BM7364" s="191" t="s">
        <v>12608</v>
      </c>
      <c r="BN7364" s="191" t="s">
        <v>3003</v>
      </c>
      <c r="BO7364" s="191" t="s">
        <v>2984</v>
      </c>
      <c r="BU7364" s="191" t="s">
        <v>12608</v>
      </c>
      <c r="BV7364" s="191" t="s">
        <v>3003</v>
      </c>
      <c r="BW7364" s="191" t="s">
        <v>2984</v>
      </c>
    </row>
    <row r="7365" spans="51:75" x14ac:dyDescent="0.3">
      <c r="AY7365" s="251" t="e">
        <f>VLOOKUP(C7365,#REF!, 2,FALSE)</f>
        <v>#REF!</v>
      </c>
      <c r="BM7365" s="191" t="s">
        <v>12609</v>
      </c>
      <c r="BN7365" s="191" t="s">
        <v>3006</v>
      </c>
      <c r="BO7365" s="191" t="s">
        <v>12610</v>
      </c>
      <c r="BU7365" s="191" t="s">
        <v>12609</v>
      </c>
      <c r="BV7365" s="191" t="s">
        <v>3006</v>
      </c>
      <c r="BW7365" s="191" t="s">
        <v>12610</v>
      </c>
    </row>
    <row r="7366" spans="51:75" x14ac:dyDescent="0.3">
      <c r="AY7366" s="251" t="e">
        <f>VLOOKUP(C7366,#REF!, 2,FALSE)</f>
        <v>#REF!</v>
      </c>
      <c r="BM7366" s="191" t="s">
        <v>12611</v>
      </c>
      <c r="BN7366" s="191" t="s">
        <v>3006</v>
      </c>
      <c r="BO7366" s="191" t="s">
        <v>12612</v>
      </c>
      <c r="BU7366" s="191" t="s">
        <v>12611</v>
      </c>
      <c r="BV7366" s="191" t="s">
        <v>3006</v>
      </c>
      <c r="BW7366" s="191" t="s">
        <v>12612</v>
      </c>
    </row>
    <row r="7367" spans="51:75" x14ac:dyDescent="0.3">
      <c r="AY7367" s="251" t="e">
        <f>VLOOKUP(C7367,#REF!, 2,FALSE)</f>
        <v>#REF!</v>
      </c>
      <c r="BM7367" s="191" t="s">
        <v>12613</v>
      </c>
      <c r="BN7367" s="191" t="s">
        <v>2980</v>
      </c>
      <c r="BO7367" s="191" t="s">
        <v>12614</v>
      </c>
      <c r="BU7367" s="191" t="s">
        <v>12613</v>
      </c>
      <c r="BV7367" s="191" t="s">
        <v>2980</v>
      </c>
      <c r="BW7367" s="191" t="s">
        <v>12614</v>
      </c>
    </row>
    <row r="7368" spans="51:75" x14ac:dyDescent="0.3">
      <c r="AY7368" s="251" t="e">
        <f>VLOOKUP(C7368,#REF!, 2,FALSE)</f>
        <v>#REF!</v>
      </c>
      <c r="BM7368" s="191" t="s">
        <v>12615</v>
      </c>
      <c r="BN7368" s="191" t="s">
        <v>2980</v>
      </c>
      <c r="BO7368" s="191" t="s">
        <v>2984</v>
      </c>
      <c r="BU7368" s="191" t="s">
        <v>12615</v>
      </c>
      <c r="BV7368" s="191" t="s">
        <v>2980</v>
      </c>
      <c r="BW7368" s="191" t="s">
        <v>2984</v>
      </c>
    </row>
    <row r="7369" spans="51:75" x14ac:dyDescent="0.3">
      <c r="AY7369" s="251" t="e">
        <f>VLOOKUP(C7369,#REF!, 2,FALSE)</f>
        <v>#REF!</v>
      </c>
      <c r="BM7369" s="191" t="s">
        <v>12616</v>
      </c>
      <c r="BN7369" s="191" t="s">
        <v>2980</v>
      </c>
      <c r="BO7369" s="191" t="s">
        <v>12617</v>
      </c>
      <c r="BU7369" s="191" t="s">
        <v>12616</v>
      </c>
      <c r="BV7369" s="191" t="s">
        <v>2980</v>
      </c>
      <c r="BW7369" s="191" t="s">
        <v>12617</v>
      </c>
    </row>
    <row r="7370" spans="51:75" x14ac:dyDescent="0.3">
      <c r="AY7370" s="251" t="e">
        <f>VLOOKUP(C7370,#REF!, 2,FALSE)</f>
        <v>#REF!</v>
      </c>
      <c r="BM7370" s="191" t="s">
        <v>12618</v>
      </c>
      <c r="BN7370" s="191" t="s">
        <v>3253</v>
      </c>
      <c r="BO7370" s="191" t="s">
        <v>10378</v>
      </c>
      <c r="BU7370" s="191" t="s">
        <v>12618</v>
      </c>
      <c r="BV7370" s="191" t="s">
        <v>3253</v>
      </c>
      <c r="BW7370" s="191" t="s">
        <v>10378</v>
      </c>
    </row>
    <row r="7371" spans="51:75" x14ac:dyDescent="0.3">
      <c r="AY7371" s="251" t="e">
        <f>VLOOKUP(C7371,#REF!, 2,FALSE)</f>
        <v>#REF!</v>
      </c>
      <c r="BM7371" s="191" t="s">
        <v>12619</v>
      </c>
      <c r="BN7371" s="191" t="s">
        <v>614</v>
      </c>
      <c r="BO7371" s="191" t="s">
        <v>2984</v>
      </c>
      <c r="BU7371" s="191" t="s">
        <v>12619</v>
      </c>
      <c r="BV7371" s="191" t="s">
        <v>614</v>
      </c>
      <c r="BW7371" s="191" t="s">
        <v>2984</v>
      </c>
    </row>
    <row r="7372" spans="51:75" x14ac:dyDescent="0.3">
      <c r="AY7372" s="251" t="e">
        <f>VLOOKUP(C7372,#REF!, 2,FALSE)</f>
        <v>#REF!</v>
      </c>
      <c r="BM7372" s="191" t="s">
        <v>12620</v>
      </c>
      <c r="BN7372" s="191" t="s">
        <v>3088</v>
      </c>
      <c r="BO7372" s="191" t="s">
        <v>2647</v>
      </c>
      <c r="BU7372" s="191" t="s">
        <v>12620</v>
      </c>
      <c r="BV7372" s="191" t="s">
        <v>3088</v>
      </c>
      <c r="BW7372" s="191" t="s">
        <v>2647</v>
      </c>
    </row>
    <row r="7373" spans="51:75" x14ac:dyDescent="0.3">
      <c r="AY7373" s="251" t="e">
        <f>VLOOKUP(C7373,#REF!, 2,FALSE)</f>
        <v>#REF!</v>
      </c>
      <c r="BM7373" s="191" t="s">
        <v>12621</v>
      </c>
      <c r="BN7373" s="191" t="s">
        <v>1497</v>
      </c>
      <c r="BO7373" s="191" t="s">
        <v>2984</v>
      </c>
      <c r="BU7373" s="191" t="s">
        <v>12621</v>
      </c>
      <c r="BV7373" s="191" t="s">
        <v>1497</v>
      </c>
      <c r="BW7373" s="191" t="s">
        <v>2984</v>
      </c>
    </row>
    <row r="7374" spans="51:75" x14ac:dyDescent="0.3">
      <c r="AY7374" s="251" t="e">
        <f>VLOOKUP(C7374,#REF!, 2,FALSE)</f>
        <v>#REF!</v>
      </c>
      <c r="BM7374" s="191" t="s">
        <v>12622</v>
      </c>
      <c r="BN7374" s="191" t="s">
        <v>1734</v>
      </c>
      <c r="BO7374" s="191" t="s">
        <v>2984</v>
      </c>
      <c r="BU7374" s="191" t="s">
        <v>12622</v>
      </c>
      <c r="BV7374" s="191" t="s">
        <v>1734</v>
      </c>
      <c r="BW7374" s="191" t="s">
        <v>2984</v>
      </c>
    </row>
    <row r="7375" spans="51:75" x14ac:dyDescent="0.3">
      <c r="AY7375" s="251" t="e">
        <f>VLOOKUP(C7375,#REF!, 2,FALSE)</f>
        <v>#REF!</v>
      </c>
      <c r="BM7375" s="191" t="s">
        <v>12623</v>
      </c>
      <c r="BN7375" s="191" t="s">
        <v>1783</v>
      </c>
      <c r="BO7375" s="191" t="s">
        <v>2984</v>
      </c>
      <c r="BU7375" s="191" t="s">
        <v>12623</v>
      </c>
      <c r="BV7375" s="191" t="s">
        <v>1783</v>
      </c>
      <c r="BW7375" s="191" t="s">
        <v>2984</v>
      </c>
    </row>
    <row r="7376" spans="51:75" x14ac:dyDescent="0.3">
      <c r="AY7376" s="251" t="e">
        <f>VLOOKUP(C7376,#REF!, 2,FALSE)</f>
        <v>#REF!</v>
      </c>
      <c r="BM7376" s="191" t="s">
        <v>12624</v>
      </c>
      <c r="BN7376" s="191" t="s">
        <v>617</v>
      </c>
      <c r="BO7376" s="191" t="s">
        <v>812</v>
      </c>
      <c r="BU7376" s="191" t="s">
        <v>12624</v>
      </c>
      <c r="BV7376" s="191" t="s">
        <v>617</v>
      </c>
      <c r="BW7376" s="191" t="s">
        <v>812</v>
      </c>
    </row>
    <row r="7377" spans="51:75" x14ac:dyDescent="0.3">
      <c r="AY7377" s="251" t="e">
        <f>VLOOKUP(C7377,#REF!, 2,FALSE)</f>
        <v>#REF!</v>
      </c>
      <c r="BM7377" s="191" t="s">
        <v>2188</v>
      </c>
      <c r="BN7377" s="191" t="s">
        <v>927</v>
      </c>
      <c r="BO7377" s="191" t="s">
        <v>2984</v>
      </c>
      <c r="BU7377" s="191" t="s">
        <v>2188</v>
      </c>
      <c r="BV7377" s="191" t="s">
        <v>927</v>
      </c>
      <c r="BW7377" s="191" t="s">
        <v>2984</v>
      </c>
    </row>
    <row r="7378" spans="51:75" x14ac:dyDescent="0.3">
      <c r="AY7378" s="251" t="e">
        <f>VLOOKUP(C7378,#REF!, 2,FALSE)</f>
        <v>#REF!</v>
      </c>
      <c r="BM7378" s="191" t="s">
        <v>12626</v>
      </c>
      <c r="BN7378" s="191" t="s">
        <v>788</v>
      </c>
      <c r="BO7378" s="191" t="s">
        <v>12627</v>
      </c>
      <c r="BU7378" s="191" t="s">
        <v>12626</v>
      </c>
      <c r="BV7378" s="191" t="s">
        <v>788</v>
      </c>
      <c r="BW7378" s="191" t="s">
        <v>12627</v>
      </c>
    </row>
    <row r="7379" spans="51:75" x14ac:dyDescent="0.3">
      <c r="AY7379" s="251" t="e">
        <f>VLOOKUP(C7379,#REF!, 2,FALSE)</f>
        <v>#REF!</v>
      </c>
      <c r="BM7379" s="191" t="s">
        <v>12628</v>
      </c>
      <c r="BN7379" s="191" t="s">
        <v>1422</v>
      </c>
      <c r="BO7379" s="191" t="s">
        <v>2984</v>
      </c>
      <c r="BU7379" s="191" t="s">
        <v>12628</v>
      </c>
      <c r="BV7379" s="191" t="s">
        <v>1422</v>
      </c>
      <c r="BW7379" s="191" t="s">
        <v>2984</v>
      </c>
    </row>
    <row r="7380" spans="51:75" x14ac:dyDescent="0.3">
      <c r="AY7380" s="251" t="e">
        <f>VLOOKUP(C7380,#REF!, 2,FALSE)</f>
        <v>#REF!</v>
      </c>
      <c r="BM7380" s="191" t="s">
        <v>12629</v>
      </c>
      <c r="BN7380" s="191" t="s">
        <v>1422</v>
      </c>
      <c r="BO7380" s="191" t="s">
        <v>2984</v>
      </c>
      <c r="BU7380" s="191" t="s">
        <v>12629</v>
      </c>
      <c r="BV7380" s="191" t="s">
        <v>1422</v>
      </c>
      <c r="BW7380" s="191" t="s">
        <v>2984</v>
      </c>
    </row>
    <row r="7381" spans="51:75" x14ac:dyDescent="0.3">
      <c r="AY7381" s="251" t="e">
        <f>VLOOKUP(C7381,#REF!, 2,FALSE)</f>
        <v>#REF!</v>
      </c>
      <c r="BM7381" s="191" t="s">
        <v>354</v>
      </c>
      <c r="BN7381" s="191" t="s">
        <v>913</v>
      </c>
      <c r="BO7381" s="191" t="s">
        <v>2984</v>
      </c>
      <c r="BU7381" s="191" t="s">
        <v>354</v>
      </c>
      <c r="BV7381" s="191" t="s">
        <v>913</v>
      </c>
      <c r="BW7381" s="191" t="s">
        <v>2984</v>
      </c>
    </row>
    <row r="7382" spans="51:75" x14ac:dyDescent="0.3">
      <c r="AY7382" s="251" t="e">
        <f>VLOOKUP(C7382,#REF!, 2,FALSE)</f>
        <v>#REF!</v>
      </c>
      <c r="BM7382" s="191" t="s">
        <v>12631</v>
      </c>
      <c r="BN7382" s="191" t="s">
        <v>1692</v>
      </c>
      <c r="BO7382" s="191" t="s">
        <v>2984</v>
      </c>
      <c r="BU7382" s="191" t="s">
        <v>12631</v>
      </c>
      <c r="BV7382" s="191" t="s">
        <v>1692</v>
      </c>
      <c r="BW7382" s="191" t="s">
        <v>2984</v>
      </c>
    </row>
    <row r="7383" spans="51:75" x14ac:dyDescent="0.3">
      <c r="AY7383" s="251" t="e">
        <f>VLOOKUP(C7383,#REF!, 2,FALSE)</f>
        <v>#REF!</v>
      </c>
      <c r="BM7383" s="191" t="s">
        <v>12632</v>
      </c>
      <c r="BN7383" s="191" t="s">
        <v>617</v>
      </c>
      <c r="BO7383" s="191" t="s">
        <v>2984</v>
      </c>
      <c r="BU7383" s="191" t="s">
        <v>12632</v>
      </c>
      <c r="BV7383" s="191" t="s">
        <v>617</v>
      </c>
      <c r="BW7383" s="191" t="s">
        <v>2984</v>
      </c>
    </row>
    <row r="7384" spans="51:75" x14ac:dyDescent="0.3">
      <c r="AY7384" s="251" t="e">
        <f>VLOOKUP(C7384,#REF!, 2,FALSE)</f>
        <v>#REF!</v>
      </c>
      <c r="BM7384" s="191" t="s">
        <v>12633</v>
      </c>
      <c r="BN7384" s="191" t="s">
        <v>3253</v>
      </c>
      <c r="BO7384" s="191" t="s">
        <v>4644</v>
      </c>
      <c r="BU7384" s="191" t="s">
        <v>12633</v>
      </c>
      <c r="BV7384" s="191" t="s">
        <v>3253</v>
      </c>
      <c r="BW7384" s="191" t="s">
        <v>4644</v>
      </c>
    </row>
    <row r="7385" spans="51:75" x14ac:dyDescent="0.3">
      <c r="AY7385" s="251" t="e">
        <f>VLOOKUP(C7385,#REF!, 2,FALSE)</f>
        <v>#REF!</v>
      </c>
      <c r="BM7385" s="191" t="s">
        <v>12634</v>
      </c>
      <c r="BN7385" s="191" t="s">
        <v>913</v>
      </c>
      <c r="BO7385" s="191" t="s">
        <v>12635</v>
      </c>
      <c r="BU7385" s="191" t="s">
        <v>12634</v>
      </c>
      <c r="BV7385" s="191" t="s">
        <v>913</v>
      </c>
      <c r="BW7385" s="191" t="s">
        <v>12635</v>
      </c>
    </row>
    <row r="7386" spans="51:75" x14ac:dyDescent="0.3">
      <c r="AY7386" s="251" t="e">
        <f>VLOOKUP(C7386,#REF!, 2,FALSE)</f>
        <v>#REF!</v>
      </c>
      <c r="BM7386" s="191" t="s">
        <v>341</v>
      </c>
      <c r="BN7386" s="191" t="s">
        <v>1422</v>
      </c>
      <c r="BO7386" s="191" t="s">
        <v>2984</v>
      </c>
      <c r="BU7386" s="191" t="s">
        <v>341</v>
      </c>
      <c r="BV7386" s="191" t="s">
        <v>1422</v>
      </c>
      <c r="BW7386" s="191" t="s">
        <v>2984</v>
      </c>
    </row>
    <row r="7387" spans="51:75" x14ac:dyDescent="0.3">
      <c r="AY7387" s="251" t="e">
        <f>VLOOKUP(C7387,#REF!, 2,FALSE)</f>
        <v>#REF!</v>
      </c>
      <c r="BM7387" s="191" t="s">
        <v>340</v>
      </c>
      <c r="BN7387" s="191" t="s">
        <v>1446</v>
      </c>
      <c r="BO7387" s="191" t="s">
        <v>2984</v>
      </c>
      <c r="BU7387" s="191" t="s">
        <v>340</v>
      </c>
      <c r="BV7387" s="191" t="s">
        <v>1446</v>
      </c>
      <c r="BW7387" s="191" t="s">
        <v>2984</v>
      </c>
    </row>
    <row r="7388" spans="51:75" x14ac:dyDescent="0.3">
      <c r="AY7388" s="251" t="e">
        <f>VLOOKUP(C7388,#REF!, 2,FALSE)</f>
        <v>#REF!</v>
      </c>
      <c r="BM7388" s="191" t="s">
        <v>12636</v>
      </c>
      <c r="BN7388" s="191" t="s">
        <v>632</v>
      </c>
      <c r="BO7388" s="191" t="s">
        <v>2984</v>
      </c>
      <c r="BU7388" s="191" t="s">
        <v>12636</v>
      </c>
      <c r="BV7388" s="191" t="s">
        <v>632</v>
      </c>
      <c r="BW7388" s="191" t="s">
        <v>2984</v>
      </c>
    </row>
    <row r="7389" spans="51:75" x14ac:dyDescent="0.3">
      <c r="AY7389" s="251" t="e">
        <f>VLOOKUP(C7389,#REF!, 2,FALSE)</f>
        <v>#REF!</v>
      </c>
      <c r="BM7389" s="191" t="s">
        <v>12637</v>
      </c>
      <c r="BN7389" s="191" t="s">
        <v>632</v>
      </c>
      <c r="BO7389" s="191" t="s">
        <v>2984</v>
      </c>
      <c r="BU7389" s="191" t="s">
        <v>12637</v>
      </c>
      <c r="BV7389" s="191" t="s">
        <v>632</v>
      </c>
      <c r="BW7389" s="191" t="s">
        <v>2984</v>
      </c>
    </row>
    <row r="7390" spans="51:75" x14ac:dyDescent="0.3">
      <c r="AY7390" s="251" t="e">
        <f>VLOOKUP(C7390,#REF!, 2,FALSE)</f>
        <v>#REF!</v>
      </c>
      <c r="BM7390" s="191" t="s">
        <v>12639</v>
      </c>
      <c r="BN7390" s="191" t="s">
        <v>637</v>
      </c>
      <c r="BO7390" s="191" t="s">
        <v>2984</v>
      </c>
      <c r="BU7390" s="191" t="s">
        <v>12639</v>
      </c>
      <c r="BV7390" s="191" t="s">
        <v>637</v>
      </c>
      <c r="BW7390" s="191" t="s">
        <v>2984</v>
      </c>
    </row>
    <row r="7391" spans="51:75" x14ac:dyDescent="0.3">
      <c r="AY7391" s="251" t="e">
        <f>VLOOKUP(C7391,#REF!, 2,FALSE)</f>
        <v>#REF!</v>
      </c>
      <c r="BM7391" s="191" t="s">
        <v>12640</v>
      </c>
      <c r="BN7391" s="191" t="s">
        <v>3084</v>
      </c>
      <c r="BO7391" s="191" t="s">
        <v>1260</v>
      </c>
      <c r="BU7391" s="191" t="s">
        <v>12640</v>
      </c>
      <c r="BV7391" s="191" t="s">
        <v>3084</v>
      </c>
      <c r="BW7391" s="191" t="s">
        <v>1260</v>
      </c>
    </row>
    <row r="7392" spans="51:75" x14ac:dyDescent="0.3">
      <c r="AY7392" s="251" t="e">
        <f>VLOOKUP(C7392,#REF!, 2,FALSE)</f>
        <v>#REF!</v>
      </c>
      <c r="BM7392" s="191" t="s">
        <v>12641</v>
      </c>
      <c r="BN7392" s="191" t="s">
        <v>1014</v>
      </c>
      <c r="BO7392" s="191" t="s">
        <v>12642</v>
      </c>
      <c r="BU7392" s="191" t="s">
        <v>12641</v>
      </c>
      <c r="BV7392" s="191" t="s">
        <v>1014</v>
      </c>
      <c r="BW7392" s="191" t="s">
        <v>12642</v>
      </c>
    </row>
    <row r="7393" spans="51:75" x14ac:dyDescent="0.3">
      <c r="AY7393" s="251" t="e">
        <f>VLOOKUP(C7393,#REF!, 2,FALSE)</f>
        <v>#REF!</v>
      </c>
      <c r="BM7393" s="191" t="s">
        <v>12643</v>
      </c>
      <c r="BN7393" s="191" t="s">
        <v>3088</v>
      </c>
      <c r="BO7393" s="191" t="s">
        <v>2766</v>
      </c>
      <c r="BU7393" s="191" t="s">
        <v>12643</v>
      </c>
      <c r="BV7393" s="191" t="s">
        <v>3088</v>
      </c>
      <c r="BW7393" s="191" t="s">
        <v>2766</v>
      </c>
    </row>
    <row r="7394" spans="51:75" x14ac:dyDescent="0.3">
      <c r="AY7394" s="251" t="e">
        <f>VLOOKUP(C7394,#REF!, 2,FALSE)</f>
        <v>#REF!</v>
      </c>
      <c r="BM7394" s="191" t="s">
        <v>12644</v>
      </c>
      <c r="BN7394" s="191" t="s">
        <v>842</v>
      </c>
      <c r="BO7394" s="191" t="s">
        <v>2984</v>
      </c>
      <c r="BU7394" s="191" t="s">
        <v>12644</v>
      </c>
      <c r="BV7394" s="191" t="s">
        <v>842</v>
      </c>
      <c r="BW7394" s="191" t="s">
        <v>2984</v>
      </c>
    </row>
    <row r="7395" spans="51:75" x14ac:dyDescent="0.3">
      <c r="AY7395" s="251" t="e">
        <f>VLOOKUP(C7395,#REF!, 2,FALSE)</f>
        <v>#REF!</v>
      </c>
      <c r="BM7395" s="191" t="s">
        <v>12645</v>
      </c>
      <c r="BN7395" s="191" t="s">
        <v>779</v>
      </c>
      <c r="BO7395" s="191" t="s">
        <v>857</v>
      </c>
      <c r="BU7395" s="191" t="s">
        <v>12645</v>
      </c>
      <c r="BV7395" s="191" t="s">
        <v>779</v>
      </c>
      <c r="BW7395" s="191" t="s">
        <v>857</v>
      </c>
    </row>
    <row r="7396" spans="51:75" x14ac:dyDescent="0.3">
      <c r="AY7396" s="251" t="e">
        <f>VLOOKUP(C7396,#REF!, 2,FALSE)</f>
        <v>#REF!</v>
      </c>
      <c r="BM7396" s="191" t="s">
        <v>12646</v>
      </c>
      <c r="BN7396" s="191" t="s">
        <v>1343</v>
      </c>
      <c r="BO7396" s="191" t="s">
        <v>12647</v>
      </c>
      <c r="BU7396" s="191" t="s">
        <v>12646</v>
      </c>
      <c r="BV7396" s="191" t="s">
        <v>1343</v>
      </c>
      <c r="BW7396" s="191" t="s">
        <v>12647</v>
      </c>
    </row>
    <row r="7397" spans="51:75" x14ac:dyDescent="0.3">
      <c r="AY7397" s="251" t="e">
        <f>VLOOKUP(C7397,#REF!, 2,FALSE)</f>
        <v>#REF!</v>
      </c>
      <c r="BM7397" s="191" t="s">
        <v>12648</v>
      </c>
      <c r="BN7397" s="191" t="s">
        <v>781</v>
      </c>
      <c r="BO7397" s="191" t="s">
        <v>2984</v>
      </c>
      <c r="BU7397" s="191" t="s">
        <v>12648</v>
      </c>
      <c r="BV7397" s="191" t="s">
        <v>781</v>
      </c>
      <c r="BW7397" s="191" t="s">
        <v>2984</v>
      </c>
    </row>
    <row r="7398" spans="51:75" x14ac:dyDescent="0.3">
      <c r="AY7398" s="251" t="e">
        <f>VLOOKUP(C7398,#REF!, 2,FALSE)</f>
        <v>#REF!</v>
      </c>
      <c r="BM7398" s="191" t="s">
        <v>12649</v>
      </c>
      <c r="BN7398" s="191" t="s">
        <v>2980</v>
      </c>
      <c r="BO7398" s="191" t="s">
        <v>2984</v>
      </c>
      <c r="BU7398" s="191" t="s">
        <v>12649</v>
      </c>
      <c r="BV7398" s="191" t="s">
        <v>2980</v>
      </c>
      <c r="BW7398" s="191" t="s">
        <v>2984</v>
      </c>
    </row>
    <row r="7399" spans="51:75" x14ac:dyDescent="0.3">
      <c r="AY7399" s="251" t="e">
        <f>VLOOKUP(C7399,#REF!, 2,FALSE)</f>
        <v>#REF!</v>
      </c>
      <c r="BM7399" s="191" t="s">
        <v>12650</v>
      </c>
      <c r="BN7399" s="191" t="s">
        <v>3003</v>
      </c>
      <c r="BO7399" s="191" t="s">
        <v>2984</v>
      </c>
      <c r="BU7399" s="191" t="s">
        <v>12650</v>
      </c>
      <c r="BV7399" s="191" t="s">
        <v>3003</v>
      </c>
      <c r="BW7399" s="191" t="s">
        <v>2984</v>
      </c>
    </row>
    <row r="7400" spans="51:75" x14ac:dyDescent="0.3">
      <c r="AY7400" s="251" t="e">
        <f>VLOOKUP(C7400,#REF!, 2,FALSE)</f>
        <v>#REF!</v>
      </c>
      <c r="BM7400" s="191" t="s">
        <v>12651</v>
      </c>
      <c r="BN7400" s="191" t="s">
        <v>632</v>
      </c>
      <c r="BO7400" s="191" t="s">
        <v>2093</v>
      </c>
      <c r="BU7400" s="191" t="s">
        <v>12651</v>
      </c>
      <c r="BV7400" s="191" t="s">
        <v>632</v>
      </c>
      <c r="BW7400" s="191" t="s">
        <v>2093</v>
      </c>
    </row>
    <row r="7401" spans="51:75" x14ac:dyDescent="0.3">
      <c r="AY7401" s="251" t="e">
        <f>VLOOKUP(C7401,#REF!, 2,FALSE)</f>
        <v>#REF!</v>
      </c>
      <c r="BM7401" s="191" t="s">
        <v>2198</v>
      </c>
      <c r="BN7401" s="191" t="s">
        <v>2984</v>
      </c>
      <c r="BO7401" s="191" t="s">
        <v>5796</v>
      </c>
      <c r="BU7401" s="191" t="s">
        <v>2198</v>
      </c>
      <c r="BV7401" s="191" t="s">
        <v>2984</v>
      </c>
      <c r="BW7401" s="191" t="s">
        <v>5796</v>
      </c>
    </row>
    <row r="7402" spans="51:75" x14ac:dyDescent="0.3">
      <c r="AY7402" s="251" t="e">
        <f>VLOOKUP(C7402,#REF!, 2,FALSE)</f>
        <v>#REF!</v>
      </c>
      <c r="BM7402" s="191" t="s">
        <v>12652</v>
      </c>
      <c r="BN7402" s="191" t="s">
        <v>781</v>
      </c>
      <c r="BO7402" s="191" t="s">
        <v>2376</v>
      </c>
      <c r="BU7402" s="191" t="s">
        <v>12652</v>
      </c>
      <c r="BV7402" s="191" t="s">
        <v>781</v>
      </c>
      <c r="BW7402" s="191" t="s">
        <v>2376</v>
      </c>
    </row>
    <row r="7403" spans="51:75" x14ac:dyDescent="0.3">
      <c r="AY7403" s="251" t="e">
        <f>VLOOKUP(C7403,#REF!, 2,FALSE)</f>
        <v>#REF!</v>
      </c>
      <c r="BM7403" s="191" t="s">
        <v>12653</v>
      </c>
      <c r="BN7403" s="191" t="s">
        <v>811</v>
      </c>
      <c r="BO7403" s="191" t="s">
        <v>2984</v>
      </c>
      <c r="BU7403" s="191" t="s">
        <v>12653</v>
      </c>
      <c r="BV7403" s="191" t="s">
        <v>811</v>
      </c>
      <c r="BW7403" s="191" t="s">
        <v>2984</v>
      </c>
    </row>
    <row r="7404" spans="51:75" x14ac:dyDescent="0.3">
      <c r="AY7404" s="251" t="e">
        <f>VLOOKUP(C7404,#REF!, 2,FALSE)</f>
        <v>#REF!</v>
      </c>
      <c r="BM7404" s="191" t="s">
        <v>12654</v>
      </c>
      <c r="BN7404" s="191" t="s">
        <v>3006</v>
      </c>
      <c r="BO7404" s="191" t="s">
        <v>2984</v>
      </c>
      <c r="BU7404" s="191" t="s">
        <v>12654</v>
      </c>
      <c r="BV7404" s="191" t="s">
        <v>3006</v>
      </c>
      <c r="BW7404" s="191" t="s">
        <v>2984</v>
      </c>
    </row>
    <row r="7405" spans="51:75" x14ac:dyDescent="0.3">
      <c r="AY7405" s="251" t="e">
        <f>VLOOKUP(C7405,#REF!, 2,FALSE)</f>
        <v>#REF!</v>
      </c>
      <c r="BM7405" s="191" t="s">
        <v>12655</v>
      </c>
      <c r="BN7405" s="191" t="s">
        <v>3006</v>
      </c>
      <c r="BO7405" s="191" t="s">
        <v>5281</v>
      </c>
      <c r="BU7405" s="191" t="s">
        <v>12655</v>
      </c>
      <c r="BV7405" s="191" t="s">
        <v>3006</v>
      </c>
      <c r="BW7405" s="191" t="s">
        <v>5281</v>
      </c>
    </row>
    <row r="7406" spans="51:75" x14ac:dyDescent="0.3">
      <c r="AY7406" s="251" t="e">
        <f>VLOOKUP(C7406,#REF!, 2,FALSE)</f>
        <v>#REF!</v>
      </c>
      <c r="BM7406" s="191" t="s">
        <v>2199</v>
      </c>
      <c r="BN7406" s="191" t="s">
        <v>3203</v>
      </c>
      <c r="BO7406" s="191" t="s">
        <v>2984</v>
      </c>
      <c r="BU7406" s="191" t="s">
        <v>2199</v>
      </c>
      <c r="BV7406" s="191" t="s">
        <v>3203</v>
      </c>
      <c r="BW7406" s="191" t="s">
        <v>2984</v>
      </c>
    </row>
    <row r="7407" spans="51:75" x14ac:dyDescent="0.3">
      <c r="AY7407" s="251" t="e">
        <f>VLOOKUP(C7407,#REF!, 2,FALSE)</f>
        <v>#REF!</v>
      </c>
      <c r="BM7407" s="191" t="s">
        <v>12656</v>
      </c>
      <c r="BN7407" s="191" t="s">
        <v>772</v>
      </c>
      <c r="BO7407" s="191" t="s">
        <v>2984</v>
      </c>
      <c r="BU7407" s="191" t="s">
        <v>12656</v>
      </c>
      <c r="BV7407" s="191" t="s">
        <v>772</v>
      </c>
      <c r="BW7407" s="191" t="s">
        <v>2984</v>
      </c>
    </row>
    <row r="7408" spans="51:75" x14ac:dyDescent="0.3">
      <c r="AY7408" s="251" t="e">
        <f>VLOOKUP(C7408,#REF!, 2,FALSE)</f>
        <v>#REF!</v>
      </c>
      <c r="BM7408" s="191" t="s">
        <v>2200</v>
      </c>
      <c r="BN7408" s="191" t="s">
        <v>3006</v>
      </c>
      <c r="BO7408" s="191" t="s">
        <v>2984</v>
      </c>
      <c r="BU7408" s="191" t="s">
        <v>2200</v>
      </c>
      <c r="BV7408" s="191" t="s">
        <v>3006</v>
      </c>
      <c r="BW7408" s="191" t="s">
        <v>2984</v>
      </c>
    </row>
    <row r="7409" spans="51:75" x14ac:dyDescent="0.3">
      <c r="AY7409" s="251" t="e">
        <f>VLOOKUP(C7409,#REF!, 2,FALSE)</f>
        <v>#REF!</v>
      </c>
      <c r="BM7409" s="191" t="s">
        <v>12657</v>
      </c>
      <c r="BN7409" s="191" t="s">
        <v>3006</v>
      </c>
      <c r="BO7409" s="191" t="s">
        <v>2984</v>
      </c>
      <c r="BU7409" s="191" t="s">
        <v>12657</v>
      </c>
      <c r="BV7409" s="191" t="s">
        <v>3006</v>
      </c>
      <c r="BW7409" s="191" t="s">
        <v>2984</v>
      </c>
    </row>
    <row r="7410" spans="51:75" x14ac:dyDescent="0.3">
      <c r="AY7410" s="251" t="e">
        <f>VLOOKUP(C7410,#REF!, 2,FALSE)</f>
        <v>#REF!</v>
      </c>
      <c r="BM7410" s="191" t="s">
        <v>12658</v>
      </c>
      <c r="BN7410" s="191" t="s">
        <v>3006</v>
      </c>
      <c r="BO7410" s="191" t="s">
        <v>2984</v>
      </c>
      <c r="BU7410" s="191" t="s">
        <v>12658</v>
      </c>
      <c r="BV7410" s="191" t="s">
        <v>3006</v>
      </c>
      <c r="BW7410" s="191" t="s">
        <v>2984</v>
      </c>
    </row>
    <row r="7411" spans="51:75" x14ac:dyDescent="0.3">
      <c r="AY7411" s="251" t="e">
        <f>VLOOKUP(C7411,#REF!, 2,FALSE)</f>
        <v>#REF!</v>
      </c>
      <c r="BM7411" s="191" t="s">
        <v>12659</v>
      </c>
      <c r="BN7411" s="191" t="s">
        <v>1270</v>
      </c>
      <c r="BO7411" s="191" t="s">
        <v>2984</v>
      </c>
      <c r="BU7411" s="191" t="s">
        <v>12659</v>
      </c>
      <c r="BV7411" s="191" t="s">
        <v>1270</v>
      </c>
      <c r="BW7411" s="191" t="s">
        <v>2984</v>
      </c>
    </row>
    <row r="7412" spans="51:75" x14ac:dyDescent="0.3">
      <c r="AY7412" s="251" t="e">
        <f>VLOOKUP(C7412,#REF!, 2,FALSE)</f>
        <v>#REF!</v>
      </c>
      <c r="BM7412" s="191" t="s">
        <v>12660</v>
      </c>
      <c r="BN7412" s="191" t="s">
        <v>2223</v>
      </c>
      <c r="BO7412" s="191" t="s">
        <v>2984</v>
      </c>
      <c r="BU7412" s="191" t="s">
        <v>12660</v>
      </c>
      <c r="BV7412" s="191" t="s">
        <v>2223</v>
      </c>
      <c r="BW7412" s="191" t="s">
        <v>2984</v>
      </c>
    </row>
    <row r="7413" spans="51:75" x14ac:dyDescent="0.3">
      <c r="AY7413" s="251" t="e">
        <f>VLOOKUP(C7413,#REF!, 2,FALSE)</f>
        <v>#REF!</v>
      </c>
      <c r="BM7413" s="191" t="s">
        <v>12661</v>
      </c>
      <c r="BN7413" s="191" t="s">
        <v>637</v>
      </c>
      <c r="BO7413" s="191" t="s">
        <v>2984</v>
      </c>
      <c r="BU7413" s="191" t="s">
        <v>12661</v>
      </c>
      <c r="BV7413" s="191" t="s">
        <v>637</v>
      </c>
      <c r="BW7413" s="191" t="s">
        <v>2984</v>
      </c>
    </row>
    <row r="7414" spans="51:75" x14ac:dyDescent="0.3">
      <c r="AY7414" s="251" t="e">
        <f>VLOOKUP(C7414,#REF!, 2,FALSE)</f>
        <v>#REF!</v>
      </c>
      <c r="BM7414" s="191" t="s">
        <v>12662</v>
      </c>
      <c r="BN7414" s="191" t="s">
        <v>614</v>
      </c>
      <c r="BO7414" s="191" t="s">
        <v>3231</v>
      </c>
      <c r="BU7414" s="191" t="s">
        <v>12662</v>
      </c>
      <c r="BV7414" s="191" t="s">
        <v>614</v>
      </c>
      <c r="BW7414" s="191" t="s">
        <v>3231</v>
      </c>
    </row>
    <row r="7415" spans="51:75" x14ac:dyDescent="0.3">
      <c r="AY7415" s="251" t="e">
        <f>VLOOKUP(C7415,#REF!, 2,FALSE)</f>
        <v>#REF!</v>
      </c>
      <c r="BM7415" s="191" t="s">
        <v>2201</v>
      </c>
      <c r="BN7415" s="191" t="s">
        <v>1401</v>
      </c>
      <c r="BO7415" s="191" t="s">
        <v>2984</v>
      </c>
      <c r="BU7415" s="191" t="s">
        <v>2201</v>
      </c>
      <c r="BV7415" s="191" t="s">
        <v>1401</v>
      </c>
      <c r="BW7415" s="191" t="s">
        <v>2984</v>
      </c>
    </row>
    <row r="7416" spans="51:75" x14ac:dyDescent="0.3">
      <c r="AY7416" s="251" t="e">
        <f>VLOOKUP(C7416,#REF!, 2,FALSE)</f>
        <v>#REF!</v>
      </c>
      <c r="BM7416" s="191" t="s">
        <v>12663</v>
      </c>
      <c r="BN7416" s="191" t="s">
        <v>924</v>
      </c>
      <c r="BO7416" s="191" t="s">
        <v>1750</v>
      </c>
      <c r="BU7416" s="191" t="s">
        <v>12663</v>
      </c>
      <c r="BV7416" s="191" t="s">
        <v>924</v>
      </c>
      <c r="BW7416" s="191" t="s">
        <v>1750</v>
      </c>
    </row>
    <row r="7417" spans="51:75" x14ac:dyDescent="0.3">
      <c r="AY7417" s="251" t="e">
        <f>VLOOKUP(C7417,#REF!, 2,FALSE)</f>
        <v>#REF!</v>
      </c>
      <c r="BM7417" s="191" t="s">
        <v>12664</v>
      </c>
      <c r="BN7417" s="191" t="s">
        <v>662</v>
      </c>
      <c r="BO7417" s="191" t="s">
        <v>1750</v>
      </c>
      <c r="BU7417" s="191" t="s">
        <v>12664</v>
      </c>
      <c r="BV7417" s="191" t="s">
        <v>662</v>
      </c>
      <c r="BW7417" s="191" t="s">
        <v>1750</v>
      </c>
    </row>
    <row r="7418" spans="51:75" x14ac:dyDescent="0.3">
      <c r="AY7418" s="251" t="e">
        <f>VLOOKUP(C7418,#REF!, 2,FALSE)</f>
        <v>#REF!</v>
      </c>
      <c r="BM7418" s="191" t="s">
        <v>12665</v>
      </c>
      <c r="BN7418" s="191" t="s">
        <v>924</v>
      </c>
      <c r="BO7418" s="191" t="s">
        <v>2984</v>
      </c>
      <c r="BU7418" s="191" t="s">
        <v>12665</v>
      </c>
      <c r="BV7418" s="191" t="s">
        <v>924</v>
      </c>
      <c r="BW7418" s="191" t="s">
        <v>2984</v>
      </c>
    </row>
    <row r="7419" spans="51:75" x14ac:dyDescent="0.3">
      <c r="AY7419" s="251" t="e">
        <f>VLOOKUP(C7419,#REF!, 2,FALSE)</f>
        <v>#REF!</v>
      </c>
      <c r="BM7419" s="191" t="s">
        <v>12666</v>
      </c>
      <c r="BN7419" s="191" t="s">
        <v>638</v>
      </c>
      <c r="BO7419" s="191" t="s">
        <v>2984</v>
      </c>
      <c r="BU7419" s="191" t="s">
        <v>12666</v>
      </c>
      <c r="BV7419" s="191" t="s">
        <v>638</v>
      </c>
      <c r="BW7419" s="191" t="s">
        <v>2984</v>
      </c>
    </row>
    <row r="7420" spans="51:75" x14ac:dyDescent="0.3">
      <c r="AY7420" s="251" t="e">
        <f>VLOOKUP(C7420,#REF!, 2,FALSE)</f>
        <v>#REF!</v>
      </c>
      <c r="BM7420" s="191" t="s">
        <v>12667</v>
      </c>
      <c r="BN7420" s="191" t="s">
        <v>732</v>
      </c>
      <c r="BO7420" s="191" t="s">
        <v>2984</v>
      </c>
      <c r="BU7420" s="191" t="s">
        <v>12667</v>
      </c>
      <c r="BV7420" s="191" t="s">
        <v>732</v>
      </c>
      <c r="BW7420" s="191" t="s">
        <v>2984</v>
      </c>
    </row>
    <row r="7421" spans="51:75" x14ac:dyDescent="0.3">
      <c r="AY7421" s="251" t="e">
        <f>VLOOKUP(C7421,#REF!, 2,FALSE)</f>
        <v>#REF!</v>
      </c>
      <c r="BM7421" s="191" t="s">
        <v>12668</v>
      </c>
      <c r="BN7421" s="191" t="s">
        <v>850</v>
      </c>
      <c r="BO7421" s="191" t="s">
        <v>2984</v>
      </c>
      <c r="BU7421" s="191" t="s">
        <v>12668</v>
      </c>
      <c r="BV7421" s="191" t="s">
        <v>850</v>
      </c>
      <c r="BW7421" s="191" t="s">
        <v>2984</v>
      </c>
    </row>
    <row r="7422" spans="51:75" x14ac:dyDescent="0.3">
      <c r="AY7422" s="251" t="e">
        <f>VLOOKUP(C7422,#REF!, 2,FALSE)</f>
        <v>#REF!</v>
      </c>
      <c r="BM7422" s="191" t="s">
        <v>12669</v>
      </c>
      <c r="BN7422" s="191" t="s">
        <v>3084</v>
      </c>
      <c r="BO7422" s="191" t="s">
        <v>2984</v>
      </c>
      <c r="BU7422" s="191" t="s">
        <v>12669</v>
      </c>
      <c r="BV7422" s="191" t="s">
        <v>3084</v>
      </c>
      <c r="BW7422" s="191" t="s">
        <v>2984</v>
      </c>
    </row>
    <row r="7423" spans="51:75" x14ac:dyDescent="0.3">
      <c r="AY7423" s="251" t="e">
        <f>VLOOKUP(C7423,#REF!, 2,FALSE)</f>
        <v>#REF!</v>
      </c>
      <c r="BM7423" s="191" t="s">
        <v>2202</v>
      </c>
      <c r="BN7423" s="191" t="s">
        <v>3084</v>
      </c>
      <c r="BO7423" s="191" t="s">
        <v>12670</v>
      </c>
      <c r="BU7423" s="191" t="s">
        <v>2202</v>
      </c>
      <c r="BV7423" s="191" t="s">
        <v>3084</v>
      </c>
      <c r="BW7423" s="191" t="s">
        <v>12670</v>
      </c>
    </row>
    <row r="7424" spans="51:75" x14ac:dyDescent="0.3">
      <c r="AY7424" s="251" t="e">
        <f>VLOOKUP(C7424,#REF!, 2,FALSE)</f>
        <v>#REF!</v>
      </c>
      <c r="BM7424" s="191" t="s">
        <v>12671</v>
      </c>
      <c r="BN7424" s="191" t="s">
        <v>2984</v>
      </c>
      <c r="BO7424" s="191" t="s">
        <v>4491</v>
      </c>
      <c r="BU7424" s="191" t="s">
        <v>12671</v>
      </c>
      <c r="BV7424" s="191" t="s">
        <v>2984</v>
      </c>
      <c r="BW7424" s="191" t="s">
        <v>4491</v>
      </c>
    </row>
    <row r="7425" spans="51:75" x14ac:dyDescent="0.3">
      <c r="AY7425" s="251" t="e">
        <f>VLOOKUP(C7425,#REF!, 2,FALSE)</f>
        <v>#REF!</v>
      </c>
      <c r="BM7425" s="191" t="s">
        <v>12672</v>
      </c>
      <c r="BN7425" s="191" t="s">
        <v>662</v>
      </c>
      <c r="BO7425" s="191" t="s">
        <v>2984</v>
      </c>
      <c r="BU7425" s="191" t="s">
        <v>12672</v>
      </c>
      <c r="BV7425" s="191" t="s">
        <v>662</v>
      </c>
      <c r="BW7425" s="191" t="s">
        <v>2984</v>
      </c>
    </row>
    <row r="7426" spans="51:75" x14ac:dyDescent="0.3">
      <c r="AY7426" s="251" t="e">
        <f>VLOOKUP(C7426,#REF!, 2,FALSE)</f>
        <v>#REF!</v>
      </c>
      <c r="BM7426" s="191" t="s">
        <v>12673</v>
      </c>
      <c r="BN7426" s="191" t="s">
        <v>1446</v>
      </c>
      <c r="BO7426" s="191" t="s">
        <v>2984</v>
      </c>
      <c r="BU7426" s="191" t="s">
        <v>12673</v>
      </c>
      <c r="BV7426" s="191" t="s">
        <v>1446</v>
      </c>
      <c r="BW7426" s="191" t="s">
        <v>2984</v>
      </c>
    </row>
    <row r="7427" spans="51:75" x14ac:dyDescent="0.3">
      <c r="AY7427" s="251" t="e">
        <f>VLOOKUP(C7427,#REF!, 2,FALSE)</f>
        <v>#REF!</v>
      </c>
      <c r="BM7427" s="191" t="s">
        <v>12674</v>
      </c>
      <c r="BN7427" s="191" t="s">
        <v>624</v>
      </c>
      <c r="BO7427" s="191" t="s">
        <v>2984</v>
      </c>
      <c r="BU7427" s="191" t="s">
        <v>12674</v>
      </c>
      <c r="BV7427" s="191" t="s">
        <v>624</v>
      </c>
      <c r="BW7427" s="191" t="s">
        <v>2984</v>
      </c>
    </row>
    <row r="7428" spans="51:75" x14ac:dyDescent="0.3">
      <c r="AY7428" s="251" t="e">
        <f>VLOOKUP(C7428,#REF!, 2,FALSE)</f>
        <v>#REF!</v>
      </c>
      <c r="BM7428" s="191" t="s">
        <v>12675</v>
      </c>
      <c r="BN7428" s="191" t="s">
        <v>632</v>
      </c>
      <c r="BO7428" s="191" t="s">
        <v>2984</v>
      </c>
      <c r="BU7428" s="191" t="s">
        <v>12675</v>
      </c>
      <c r="BV7428" s="191" t="s">
        <v>632</v>
      </c>
      <c r="BW7428" s="191" t="s">
        <v>2984</v>
      </c>
    </row>
    <row r="7429" spans="51:75" x14ac:dyDescent="0.3">
      <c r="AY7429" s="251" t="e">
        <f>VLOOKUP(C7429,#REF!, 2,FALSE)</f>
        <v>#REF!</v>
      </c>
      <c r="BM7429" s="191" t="s">
        <v>12676</v>
      </c>
      <c r="BN7429" s="191" t="s">
        <v>2980</v>
      </c>
      <c r="BO7429" s="191" t="s">
        <v>2984</v>
      </c>
      <c r="BU7429" s="191" t="s">
        <v>12676</v>
      </c>
      <c r="BV7429" s="191" t="s">
        <v>2980</v>
      </c>
      <c r="BW7429" s="191" t="s">
        <v>2984</v>
      </c>
    </row>
    <row r="7430" spans="51:75" x14ac:dyDescent="0.3">
      <c r="AY7430" s="251" t="e">
        <f>VLOOKUP(C7430,#REF!, 2,FALSE)</f>
        <v>#REF!</v>
      </c>
      <c r="BM7430" s="191" t="s">
        <v>12677</v>
      </c>
      <c r="BN7430" s="191" t="s">
        <v>620</v>
      </c>
      <c r="BO7430" s="191" t="s">
        <v>12338</v>
      </c>
      <c r="BU7430" s="191" t="s">
        <v>12677</v>
      </c>
      <c r="BV7430" s="191" t="s">
        <v>620</v>
      </c>
      <c r="BW7430" s="191" t="s">
        <v>12338</v>
      </c>
    </row>
    <row r="7431" spans="51:75" x14ac:dyDescent="0.3">
      <c r="AY7431" s="251" t="e">
        <f>VLOOKUP(C7431,#REF!, 2,FALSE)</f>
        <v>#REF!</v>
      </c>
      <c r="BM7431" s="191" t="s">
        <v>12678</v>
      </c>
      <c r="BN7431" s="191" t="s">
        <v>620</v>
      </c>
      <c r="BO7431" s="191" t="s">
        <v>2984</v>
      </c>
      <c r="BU7431" s="191" t="s">
        <v>12678</v>
      </c>
      <c r="BV7431" s="191" t="s">
        <v>620</v>
      </c>
      <c r="BW7431" s="191" t="s">
        <v>2984</v>
      </c>
    </row>
    <row r="7432" spans="51:75" x14ac:dyDescent="0.3">
      <c r="AY7432" s="251" t="e">
        <f>VLOOKUP(C7432,#REF!, 2,FALSE)</f>
        <v>#REF!</v>
      </c>
      <c r="BM7432" s="191" t="s">
        <v>12679</v>
      </c>
      <c r="BN7432" s="191" t="s">
        <v>811</v>
      </c>
      <c r="BO7432" s="191" t="s">
        <v>2984</v>
      </c>
      <c r="BU7432" s="191" t="s">
        <v>12679</v>
      </c>
      <c r="BV7432" s="191" t="s">
        <v>811</v>
      </c>
      <c r="BW7432" s="191" t="s">
        <v>2984</v>
      </c>
    </row>
    <row r="7433" spans="51:75" x14ac:dyDescent="0.3">
      <c r="AY7433" s="251" t="e">
        <f>VLOOKUP(C7433,#REF!, 2,FALSE)</f>
        <v>#REF!</v>
      </c>
      <c r="BM7433" s="191" t="s">
        <v>12680</v>
      </c>
      <c r="BN7433" s="191" t="s">
        <v>667</v>
      </c>
      <c r="BO7433" s="191" t="s">
        <v>2984</v>
      </c>
      <c r="BU7433" s="191" t="s">
        <v>12680</v>
      </c>
      <c r="BV7433" s="191" t="s">
        <v>667</v>
      </c>
      <c r="BW7433" s="191" t="s">
        <v>2984</v>
      </c>
    </row>
    <row r="7434" spans="51:75" x14ac:dyDescent="0.3">
      <c r="AY7434" s="251" t="e">
        <f>VLOOKUP(C7434,#REF!, 2,FALSE)</f>
        <v>#REF!</v>
      </c>
      <c r="BM7434" s="191" t="s">
        <v>12681</v>
      </c>
      <c r="BN7434" s="191" t="s">
        <v>3006</v>
      </c>
      <c r="BO7434" s="191" t="s">
        <v>2984</v>
      </c>
      <c r="BU7434" s="191" t="s">
        <v>12681</v>
      </c>
      <c r="BV7434" s="191" t="s">
        <v>3006</v>
      </c>
      <c r="BW7434" s="191" t="s">
        <v>2984</v>
      </c>
    </row>
    <row r="7435" spans="51:75" x14ac:dyDescent="0.3">
      <c r="AY7435" s="251" t="e">
        <f>VLOOKUP(C7435,#REF!, 2,FALSE)</f>
        <v>#REF!</v>
      </c>
      <c r="BM7435" s="191" t="s">
        <v>12682</v>
      </c>
      <c r="BN7435" s="191" t="s">
        <v>3003</v>
      </c>
      <c r="BO7435" s="191" t="s">
        <v>2984</v>
      </c>
      <c r="BU7435" s="191" t="s">
        <v>12682</v>
      </c>
      <c r="BV7435" s="191" t="s">
        <v>3003</v>
      </c>
      <c r="BW7435" s="191" t="s">
        <v>2984</v>
      </c>
    </row>
    <row r="7436" spans="51:75" x14ac:dyDescent="0.3">
      <c r="AY7436" s="251" t="e">
        <f>VLOOKUP(C7436,#REF!, 2,FALSE)</f>
        <v>#REF!</v>
      </c>
      <c r="BM7436" s="191" t="s">
        <v>2203</v>
      </c>
      <c r="BN7436" s="191" t="s">
        <v>638</v>
      </c>
      <c r="BO7436" s="191" t="s">
        <v>2984</v>
      </c>
      <c r="BU7436" s="191" t="s">
        <v>2203</v>
      </c>
      <c r="BV7436" s="191" t="s">
        <v>638</v>
      </c>
      <c r="BW7436" s="191" t="s">
        <v>2984</v>
      </c>
    </row>
    <row r="7437" spans="51:75" x14ac:dyDescent="0.3">
      <c r="AY7437" s="251" t="e">
        <f>VLOOKUP(C7437,#REF!, 2,FALSE)</f>
        <v>#REF!</v>
      </c>
      <c r="BM7437" s="191" t="s">
        <v>12683</v>
      </c>
      <c r="BN7437" s="191" t="s">
        <v>3006</v>
      </c>
      <c r="BO7437" s="191" t="s">
        <v>2984</v>
      </c>
      <c r="BU7437" s="191" t="s">
        <v>12683</v>
      </c>
      <c r="BV7437" s="191" t="s">
        <v>3006</v>
      </c>
      <c r="BW7437" s="191" t="s">
        <v>2984</v>
      </c>
    </row>
    <row r="7438" spans="51:75" x14ac:dyDescent="0.3">
      <c r="AY7438" s="251" t="e">
        <f>VLOOKUP(C7438,#REF!, 2,FALSE)</f>
        <v>#REF!</v>
      </c>
      <c r="BM7438" s="191" t="s">
        <v>12684</v>
      </c>
      <c r="BN7438" s="191" t="s">
        <v>3006</v>
      </c>
      <c r="BO7438" s="191" t="s">
        <v>2984</v>
      </c>
      <c r="BU7438" s="191" t="s">
        <v>12684</v>
      </c>
      <c r="BV7438" s="191" t="s">
        <v>3006</v>
      </c>
      <c r="BW7438" s="191" t="s">
        <v>2984</v>
      </c>
    </row>
    <row r="7439" spans="51:75" x14ac:dyDescent="0.3">
      <c r="AY7439" s="251" t="e">
        <f>VLOOKUP(C7439,#REF!, 2,FALSE)</f>
        <v>#REF!</v>
      </c>
      <c r="BM7439" s="191" t="s">
        <v>12685</v>
      </c>
      <c r="BN7439" s="191" t="s">
        <v>706</v>
      </c>
      <c r="BO7439" s="191" t="s">
        <v>2984</v>
      </c>
      <c r="BU7439" s="191" t="s">
        <v>12685</v>
      </c>
      <c r="BV7439" s="191" t="s">
        <v>706</v>
      </c>
      <c r="BW7439" s="191" t="s">
        <v>2984</v>
      </c>
    </row>
    <row r="7440" spans="51:75" x14ac:dyDescent="0.3">
      <c r="AY7440" s="251" t="e">
        <f>VLOOKUP(C7440,#REF!, 2,FALSE)</f>
        <v>#REF!</v>
      </c>
      <c r="BM7440" s="191" t="s">
        <v>347</v>
      </c>
      <c r="BN7440" s="191" t="s">
        <v>737</v>
      </c>
      <c r="BO7440" s="191" t="s">
        <v>2984</v>
      </c>
      <c r="BU7440" s="191" t="s">
        <v>347</v>
      </c>
      <c r="BV7440" s="191" t="s">
        <v>737</v>
      </c>
      <c r="BW7440" s="191" t="s">
        <v>2984</v>
      </c>
    </row>
    <row r="7441" spans="51:75" x14ac:dyDescent="0.3">
      <c r="AY7441" s="251" t="e">
        <f>VLOOKUP(C7441,#REF!, 2,FALSE)</f>
        <v>#REF!</v>
      </c>
      <c r="BM7441" s="191" t="s">
        <v>12686</v>
      </c>
      <c r="BN7441" s="191" t="s">
        <v>3253</v>
      </c>
      <c r="BO7441" s="191" t="s">
        <v>4477</v>
      </c>
      <c r="BU7441" s="191" t="s">
        <v>12686</v>
      </c>
      <c r="BV7441" s="191" t="s">
        <v>3253</v>
      </c>
      <c r="BW7441" s="191" t="s">
        <v>4477</v>
      </c>
    </row>
    <row r="7442" spans="51:75" x14ac:dyDescent="0.3">
      <c r="AY7442" s="251" t="e">
        <f>VLOOKUP(C7442,#REF!, 2,FALSE)</f>
        <v>#REF!</v>
      </c>
      <c r="BM7442" s="191" t="s">
        <v>12687</v>
      </c>
      <c r="BN7442" s="191" t="s">
        <v>772</v>
      </c>
      <c r="BO7442" s="191" t="s">
        <v>2984</v>
      </c>
      <c r="BU7442" s="191" t="s">
        <v>12687</v>
      </c>
      <c r="BV7442" s="191" t="s">
        <v>772</v>
      </c>
      <c r="BW7442" s="191" t="s">
        <v>2984</v>
      </c>
    </row>
    <row r="7443" spans="51:75" x14ac:dyDescent="0.3">
      <c r="AY7443" s="251" t="e">
        <f>VLOOKUP(C7443,#REF!, 2,FALSE)</f>
        <v>#REF!</v>
      </c>
      <c r="BM7443" s="191" t="s">
        <v>12688</v>
      </c>
      <c r="BN7443" s="191" t="s">
        <v>853</v>
      </c>
      <c r="BO7443" s="191" t="s">
        <v>2984</v>
      </c>
      <c r="BU7443" s="191" t="s">
        <v>12688</v>
      </c>
      <c r="BV7443" s="191" t="s">
        <v>853</v>
      </c>
      <c r="BW7443" s="191" t="s">
        <v>2984</v>
      </c>
    </row>
    <row r="7444" spans="51:75" x14ac:dyDescent="0.3">
      <c r="AY7444" s="251" t="e">
        <f>VLOOKUP(C7444,#REF!, 2,FALSE)</f>
        <v>#REF!</v>
      </c>
      <c r="BM7444" s="191" t="s">
        <v>12689</v>
      </c>
      <c r="BN7444" s="191" t="s">
        <v>929</v>
      </c>
      <c r="BO7444" s="191" t="s">
        <v>2984</v>
      </c>
      <c r="BU7444" s="191" t="s">
        <v>12689</v>
      </c>
      <c r="BV7444" s="191" t="s">
        <v>929</v>
      </c>
      <c r="BW7444" s="191" t="s">
        <v>2984</v>
      </c>
    </row>
    <row r="7445" spans="51:75" x14ac:dyDescent="0.3">
      <c r="AY7445" s="251" t="e">
        <f>VLOOKUP(C7445,#REF!, 2,FALSE)</f>
        <v>#REF!</v>
      </c>
      <c r="BM7445" s="191" t="s">
        <v>12690</v>
      </c>
      <c r="BN7445" s="191" t="s">
        <v>784</v>
      </c>
      <c r="BO7445" s="191" t="s">
        <v>2984</v>
      </c>
      <c r="BU7445" s="191" t="s">
        <v>12690</v>
      </c>
      <c r="BV7445" s="191" t="s">
        <v>784</v>
      </c>
      <c r="BW7445" s="191" t="s">
        <v>2984</v>
      </c>
    </row>
    <row r="7446" spans="51:75" x14ac:dyDescent="0.3">
      <c r="AY7446" s="251" t="e">
        <f>VLOOKUP(C7446,#REF!, 2,FALSE)</f>
        <v>#REF!</v>
      </c>
      <c r="BM7446" s="191" t="s">
        <v>12691</v>
      </c>
      <c r="BN7446" s="191" t="s">
        <v>1343</v>
      </c>
      <c r="BO7446" s="191" t="s">
        <v>2984</v>
      </c>
      <c r="BU7446" s="191" t="s">
        <v>12691</v>
      </c>
      <c r="BV7446" s="191" t="s">
        <v>1343</v>
      </c>
      <c r="BW7446" s="191" t="s">
        <v>2984</v>
      </c>
    </row>
    <row r="7447" spans="51:75" x14ac:dyDescent="0.3">
      <c r="AY7447" s="251" t="e">
        <f>VLOOKUP(C7447,#REF!, 2,FALSE)</f>
        <v>#REF!</v>
      </c>
      <c r="BM7447" s="191" t="s">
        <v>12693</v>
      </c>
      <c r="BN7447" s="191" t="s">
        <v>615</v>
      </c>
      <c r="BO7447" s="191" t="s">
        <v>2984</v>
      </c>
      <c r="BU7447" s="191" t="s">
        <v>12693</v>
      </c>
      <c r="BV7447" s="191" t="s">
        <v>615</v>
      </c>
      <c r="BW7447" s="191" t="s">
        <v>2984</v>
      </c>
    </row>
    <row r="7448" spans="51:75" x14ac:dyDescent="0.3">
      <c r="AY7448" s="251" t="e">
        <f>VLOOKUP(C7448,#REF!, 2,FALSE)</f>
        <v>#REF!</v>
      </c>
      <c r="BM7448" s="191" t="s">
        <v>12694</v>
      </c>
      <c r="BN7448" s="191" t="s">
        <v>659</v>
      </c>
      <c r="BO7448" s="191" t="s">
        <v>2984</v>
      </c>
      <c r="BU7448" s="191" t="s">
        <v>12694</v>
      </c>
      <c r="BV7448" s="191" t="s">
        <v>659</v>
      </c>
      <c r="BW7448" s="191" t="s">
        <v>2984</v>
      </c>
    </row>
    <row r="7449" spans="51:75" x14ac:dyDescent="0.3">
      <c r="AY7449" s="251" t="e">
        <f>VLOOKUP(C7449,#REF!, 2,FALSE)</f>
        <v>#REF!</v>
      </c>
      <c r="BM7449" s="191" t="s">
        <v>2204</v>
      </c>
      <c r="BN7449" s="191" t="s">
        <v>1268</v>
      </c>
      <c r="BO7449" s="191" t="s">
        <v>2984</v>
      </c>
      <c r="BU7449" s="191" t="s">
        <v>2204</v>
      </c>
      <c r="BV7449" s="191" t="s">
        <v>1268</v>
      </c>
      <c r="BW7449" s="191" t="s">
        <v>2984</v>
      </c>
    </row>
    <row r="7450" spans="51:75" x14ac:dyDescent="0.3">
      <c r="AY7450" s="251" t="e">
        <f>VLOOKUP(C7450,#REF!, 2,FALSE)</f>
        <v>#REF!</v>
      </c>
      <c r="BM7450" s="191" t="s">
        <v>12695</v>
      </c>
      <c r="BN7450" s="191" t="s">
        <v>804</v>
      </c>
      <c r="BO7450" s="191" t="s">
        <v>2984</v>
      </c>
      <c r="BU7450" s="191" t="s">
        <v>12695</v>
      </c>
      <c r="BV7450" s="191" t="s">
        <v>804</v>
      </c>
      <c r="BW7450" s="191" t="s">
        <v>2984</v>
      </c>
    </row>
    <row r="7451" spans="51:75" x14ac:dyDescent="0.3">
      <c r="AY7451" s="251" t="e">
        <f>VLOOKUP(C7451,#REF!, 2,FALSE)</f>
        <v>#REF!</v>
      </c>
      <c r="BM7451" s="191" t="s">
        <v>12696</v>
      </c>
      <c r="BN7451" s="191" t="s">
        <v>853</v>
      </c>
      <c r="BO7451" s="191" t="s">
        <v>2984</v>
      </c>
      <c r="BU7451" s="191" t="s">
        <v>12696</v>
      </c>
      <c r="BV7451" s="191" t="s">
        <v>853</v>
      </c>
      <c r="BW7451" s="191" t="s">
        <v>2984</v>
      </c>
    </row>
    <row r="7452" spans="51:75" x14ac:dyDescent="0.3">
      <c r="AY7452" s="251" t="e">
        <f>VLOOKUP(C7452,#REF!, 2,FALSE)</f>
        <v>#REF!</v>
      </c>
      <c r="BM7452" s="191" t="s">
        <v>2205</v>
      </c>
      <c r="BN7452" s="191" t="s">
        <v>3088</v>
      </c>
      <c r="BO7452" s="191" t="s">
        <v>2984</v>
      </c>
      <c r="BU7452" s="191" t="s">
        <v>2205</v>
      </c>
      <c r="BV7452" s="191" t="s">
        <v>3088</v>
      </c>
      <c r="BW7452" s="191" t="s">
        <v>2984</v>
      </c>
    </row>
    <row r="7453" spans="51:75" x14ac:dyDescent="0.3">
      <c r="AY7453" s="251" t="e">
        <f>VLOOKUP(C7453,#REF!, 2,FALSE)</f>
        <v>#REF!</v>
      </c>
      <c r="BM7453" s="191" t="s">
        <v>12697</v>
      </c>
      <c r="BN7453" s="191" t="s">
        <v>3003</v>
      </c>
      <c r="BO7453" s="191" t="s">
        <v>2984</v>
      </c>
      <c r="BU7453" s="191" t="s">
        <v>12697</v>
      </c>
      <c r="BV7453" s="191" t="s">
        <v>3003</v>
      </c>
      <c r="BW7453" s="191" t="s">
        <v>2984</v>
      </c>
    </row>
    <row r="7454" spans="51:75" x14ac:dyDescent="0.3">
      <c r="AY7454" s="251" t="e">
        <f>VLOOKUP(C7454,#REF!, 2,FALSE)</f>
        <v>#REF!</v>
      </c>
      <c r="BM7454" s="191" t="s">
        <v>12698</v>
      </c>
      <c r="BN7454" s="191" t="s">
        <v>732</v>
      </c>
      <c r="BO7454" s="191" t="s">
        <v>2984</v>
      </c>
      <c r="BU7454" s="191" t="s">
        <v>12698</v>
      </c>
      <c r="BV7454" s="191" t="s">
        <v>732</v>
      </c>
      <c r="BW7454" s="191" t="s">
        <v>2984</v>
      </c>
    </row>
    <row r="7455" spans="51:75" x14ac:dyDescent="0.3">
      <c r="AY7455" s="251" t="e">
        <f>VLOOKUP(C7455,#REF!, 2,FALSE)</f>
        <v>#REF!</v>
      </c>
      <c r="BM7455" s="191" t="s">
        <v>351</v>
      </c>
      <c r="BN7455" s="191" t="s">
        <v>781</v>
      </c>
      <c r="BO7455" s="191" t="s">
        <v>2984</v>
      </c>
      <c r="BU7455" s="191" t="s">
        <v>351</v>
      </c>
      <c r="BV7455" s="191" t="s">
        <v>781</v>
      </c>
      <c r="BW7455" s="191" t="s">
        <v>2984</v>
      </c>
    </row>
    <row r="7456" spans="51:75" x14ac:dyDescent="0.3">
      <c r="AY7456" s="251" t="e">
        <f>VLOOKUP(C7456,#REF!, 2,FALSE)</f>
        <v>#REF!</v>
      </c>
      <c r="BM7456" s="191" t="s">
        <v>12699</v>
      </c>
      <c r="BN7456" s="191" t="s">
        <v>776</v>
      </c>
      <c r="BO7456" s="191" t="s">
        <v>2984</v>
      </c>
      <c r="BU7456" s="191" t="s">
        <v>12699</v>
      </c>
      <c r="BV7456" s="191" t="s">
        <v>776</v>
      </c>
      <c r="BW7456" s="191" t="s">
        <v>2984</v>
      </c>
    </row>
    <row r="7457" spans="51:75" x14ac:dyDescent="0.3">
      <c r="AY7457" s="251" t="e">
        <f>VLOOKUP(C7457,#REF!, 2,FALSE)</f>
        <v>#REF!</v>
      </c>
      <c r="BM7457" s="191" t="s">
        <v>12700</v>
      </c>
      <c r="BN7457" s="191" t="s">
        <v>3088</v>
      </c>
      <c r="BO7457" s="191" t="s">
        <v>2984</v>
      </c>
      <c r="BU7457" s="191" t="s">
        <v>12700</v>
      </c>
      <c r="BV7457" s="191" t="s">
        <v>3088</v>
      </c>
      <c r="BW7457" s="191" t="s">
        <v>2984</v>
      </c>
    </row>
    <row r="7458" spans="51:75" x14ac:dyDescent="0.3">
      <c r="AY7458" s="251" t="e">
        <f>VLOOKUP(C7458,#REF!, 2,FALSE)</f>
        <v>#REF!</v>
      </c>
      <c r="BM7458" s="191" t="s">
        <v>12701</v>
      </c>
      <c r="BN7458" s="191" t="s">
        <v>779</v>
      </c>
      <c r="BO7458" s="191" t="s">
        <v>2984</v>
      </c>
      <c r="BU7458" s="191" t="s">
        <v>12701</v>
      </c>
      <c r="BV7458" s="191" t="s">
        <v>779</v>
      </c>
      <c r="BW7458" s="191" t="s">
        <v>2984</v>
      </c>
    </row>
    <row r="7459" spans="51:75" x14ac:dyDescent="0.3">
      <c r="AY7459" s="251" t="e">
        <f>VLOOKUP(C7459,#REF!, 2,FALSE)</f>
        <v>#REF!</v>
      </c>
      <c r="BM7459" s="191" t="s">
        <v>2206</v>
      </c>
      <c r="BN7459" s="191" t="s">
        <v>3006</v>
      </c>
      <c r="BO7459" s="191" t="s">
        <v>2984</v>
      </c>
      <c r="BU7459" s="191" t="s">
        <v>2206</v>
      </c>
      <c r="BV7459" s="191" t="s">
        <v>3006</v>
      </c>
      <c r="BW7459" s="191" t="s">
        <v>2984</v>
      </c>
    </row>
    <row r="7460" spans="51:75" x14ac:dyDescent="0.3">
      <c r="AY7460" s="251" t="e">
        <f>VLOOKUP(C7460,#REF!, 2,FALSE)</f>
        <v>#REF!</v>
      </c>
      <c r="BM7460" s="191" t="s">
        <v>12702</v>
      </c>
      <c r="BN7460" s="191" t="s">
        <v>3084</v>
      </c>
      <c r="BO7460" s="191" t="s">
        <v>12703</v>
      </c>
      <c r="BU7460" s="191" t="s">
        <v>12702</v>
      </c>
      <c r="BV7460" s="191" t="s">
        <v>3084</v>
      </c>
      <c r="BW7460" s="191" t="s">
        <v>12703</v>
      </c>
    </row>
    <row r="7461" spans="51:75" x14ac:dyDescent="0.3">
      <c r="AY7461" s="251" t="e">
        <f>VLOOKUP(C7461,#REF!, 2,FALSE)</f>
        <v>#REF!</v>
      </c>
      <c r="BM7461" s="191" t="s">
        <v>12704</v>
      </c>
      <c r="BN7461" s="191" t="s">
        <v>2984</v>
      </c>
      <c r="BO7461" s="191" t="s">
        <v>12705</v>
      </c>
      <c r="BU7461" s="191" t="s">
        <v>12704</v>
      </c>
      <c r="BV7461" s="191" t="s">
        <v>2984</v>
      </c>
      <c r="BW7461" s="191" t="s">
        <v>12705</v>
      </c>
    </row>
    <row r="7462" spans="51:75" x14ac:dyDescent="0.3">
      <c r="AY7462" s="251" t="e">
        <f>VLOOKUP(C7462,#REF!, 2,FALSE)</f>
        <v>#REF!</v>
      </c>
      <c r="BM7462" s="191" t="s">
        <v>12706</v>
      </c>
      <c r="BN7462" s="191" t="s">
        <v>732</v>
      </c>
      <c r="BO7462" s="191" t="s">
        <v>922</v>
      </c>
      <c r="BU7462" s="191" t="s">
        <v>12706</v>
      </c>
      <c r="BV7462" s="191" t="s">
        <v>732</v>
      </c>
      <c r="BW7462" s="191" t="s">
        <v>922</v>
      </c>
    </row>
    <row r="7463" spans="51:75" x14ac:dyDescent="0.3">
      <c r="AY7463" s="251" t="e">
        <f>VLOOKUP(C7463,#REF!, 2,FALSE)</f>
        <v>#REF!</v>
      </c>
      <c r="BM7463" s="191" t="s">
        <v>12707</v>
      </c>
      <c r="BN7463" s="191" t="s">
        <v>670</v>
      </c>
      <c r="BO7463" s="191" t="s">
        <v>5276</v>
      </c>
      <c r="BU7463" s="191" t="s">
        <v>12707</v>
      </c>
      <c r="BV7463" s="191" t="s">
        <v>670</v>
      </c>
      <c r="BW7463" s="191" t="s">
        <v>5276</v>
      </c>
    </row>
    <row r="7464" spans="51:75" x14ac:dyDescent="0.3">
      <c r="AY7464" s="251" t="e">
        <f>VLOOKUP(C7464,#REF!, 2,FALSE)</f>
        <v>#REF!</v>
      </c>
      <c r="BM7464" s="191" t="s">
        <v>2207</v>
      </c>
      <c r="BN7464" s="191" t="s">
        <v>3006</v>
      </c>
      <c r="BO7464" s="191" t="s">
        <v>12708</v>
      </c>
      <c r="BU7464" s="191" t="s">
        <v>2207</v>
      </c>
      <c r="BV7464" s="191" t="s">
        <v>3006</v>
      </c>
      <c r="BW7464" s="191" t="s">
        <v>12708</v>
      </c>
    </row>
    <row r="7465" spans="51:75" x14ac:dyDescent="0.3">
      <c r="AY7465" s="251" t="e">
        <f>VLOOKUP(C7465,#REF!, 2,FALSE)</f>
        <v>#REF!</v>
      </c>
      <c r="BM7465" s="191" t="s">
        <v>2208</v>
      </c>
      <c r="BN7465" s="191" t="s">
        <v>3006</v>
      </c>
      <c r="BO7465" s="191" t="s">
        <v>846</v>
      </c>
      <c r="BU7465" s="191" t="s">
        <v>2208</v>
      </c>
      <c r="BV7465" s="191" t="s">
        <v>3006</v>
      </c>
      <c r="BW7465" s="191" t="s">
        <v>846</v>
      </c>
    </row>
    <row r="7466" spans="51:75" x14ac:dyDescent="0.3">
      <c r="AY7466" s="251" t="e">
        <f>VLOOKUP(C7466,#REF!, 2,FALSE)</f>
        <v>#REF!</v>
      </c>
      <c r="BM7466" s="191" t="s">
        <v>12709</v>
      </c>
      <c r="BN7466" s="191" t="s">
        <v>3088</v>
      </c>
      <c r="BO7466" s="191" t="s">
        <v>12710</v>
      </c>
      <c r="BU7466" s="191" t="s">
        <v>12709</v>
      </c>
      <c r="BV7466" s="191" t="s">
        <v>3088</v>
      </c>
      <c r="BW7466" s="191" t="s">
        <v>12710</v>
      </c>
    </row>
    <row r="7467" spans="51:75" x14ac:dyDescent="0.3">
      <c r="AY7467" s="251" t="e">
        <f>VLOOKUP(C7467,#REF!, 2,FALSE)</f>
        <v>#REF!</v>
      </c>
      <c r="BM7467" s="191" t="s">
        <v>12711</v>
      </c>
      <c r="BN7467" s="191" t="s">
        <v>3006</v>
      </c>
      <c r="BO7467" s="191" t="s">
        <v>12712</v>
      </c>
      <c r="BU7467" s="191" t="s">
        <v>12711</v>
      </c>
      <c r="BV7467" s="191" t="s">
        <v>3006</v>
      </c>
      <c r="BW7467" s="191" t="s">
        <v>12712</v>
      </c>
    </row>
    <row r="7468" spans="51:75" x14ac:dyDescent="0.3">
      <c r="AY7468" s="251" t="e">
        <f>VLOOKUP(C7468,#REF!, 2,FALSE)</f>
        <v>#REF!</v>
      </c>
      <c r="BM7468" s="191" t="s">
        <v>2209</v>
      </c>
      <c r="BN7468" s="191" t="s">
        <v>3084</v>
      </c>
      <c r="BO7468" s="191" t="s">
        <v>12713</v>
      </c>
      <c r="BU7468" s="191" t="s">
        <v>2209</v>
      </c>
      <c r="BV7468" s="191" t="s">
        <v>3084</v>
      </c>
      <c r="BW7468" s="191" t="s">
        <v>12713</v>
      </c>
    </row>
    <row r="7469" spans="51:75" x14ac:dyDescent="0.3">
      <c r="AY7469" s="251" t="e">
        <f>VLOOKUP(C7469,#REF!, 2,FALSE)</f>
        <v>#REF!</v>
      </c>
      <c r="BM7469" s="191" t="s">
        <v>12714</v>
      </c>
      <c r="BN7469" s="191" t="s">
        <v>16989</v>
      </c>
      <c r="BO7469" s="191" t="s">
        <v>12715</v>
      </c>
      <c r="BU7469" s="191" t="s">
        <v>12714</v>
      </c>
      <c r="BV7469" s="191" t="s">
        <v>16989</v>
      </c>
      <c r="BW7469" s="191" t="s">
        <v>12715</v>
      </c>
    </row>
    <row r="7470" spans="51:75" x14ac:dyDescent="0.3">
      <c r="AY7470" s="251" t="e">
        <f>VLOOKUP(C7470,#REF!, 2,FALSE)</f>
        <v>#REF!</v>
      </c>
      <c r="BM7470" s="191" t="s">
        <v>12716</v>
      </c>
      <c r="BN7470" s="191" t="s">
        <v>3088</v>
      </c>
      <c r="BO7470" s="191" t="s">
        <v>12717</v>
      </c>
      <c r="BU7470" s="191" t="s">
        <v>12716</v>
      </c>
      <c r="BV7470" s="191" t="s">
        <v>3088</v>
      </c>
      <c r="BW7470" s="191" t="s">
        <v>12717</v>
      </c>
    </row>
    <row r="7471" spans="51:75" x14ac:dyDescent="0.3">
      <c r="AY7471" s="251" t="e">
        <f>VLOOKUP(C7471,#REF!, 2,FALSE)</f>
        <v>#REF!</v>
      </c>
      <c r="BM7471" s="191" t="s">
        <v>2210</v>
      </c>
      <c r="BN7471" s="191" t="s">
        <v>3088</v>
      </c>
      <c r="BO7471" s="191" t="s">
        <v>12718</v>
      </c>
      <c r="BU7471" s="191" t="s">
        <v>2210</v>
      </c>
      <c r="BV7471" s="191" t="s">
        <v>3088</v>
      </c>
      <c r="BW7471" s="191" t="s">
        <v>12718</v>
      </c>
    </row>
    <row r="7472" spans="51:75" x14ac:dyDescent="0.3">
      <c r="AY7472" s="251" t="e">
        <f>VLOOKUP(C7472,#REF!, 2,FALSE)</f>
        <v>#REF!</v>
      </c>
      <c r="BM7472" s="191" t="s">
        <v>12719</v>
      </c>
      <c r="BN7472" s="191" t="s">
        <v>3084</v>
      </c>
      <c r="BO7472" s="191" t="s">
        <v>1387</v>
      </c>
      <c r="BU7472" s="191" t="s">
        <v>12719</v>
      </c>
      <c r="BV7472" s="191" t="s">
        <v>3084</v>
      </c>
      <c r="BW7472" s="191" t="s">
        <v>1387</v>
      </c>
    </row>
    <row r="7473" spans="51:75" x14ac:dyDescent="0.3">
      <c r="AY7473" s="251" t="e">
        <f>VLOOKUP(C7473,#REF!, 2,FALSE)</f>
        <v>#REF!</v>
      </c>
      <c r="BM7473" s="191" t="s">
        <v>12720</v>
      </c>
      <c r="BN7473" s="191" t="s">
        <v>3088</v>
      </c>
      <c r="BO7473" s="191" t="s">
        <v>10037</v>
      </c>
      <c r="BU7473" s="191" t="s">
        <v>12720</v>
      </c>
      <c r="BV7473" s="191" t="s">
        <v>3088</v>
      </c>
      <c r="BW7473" s="191" t="s">
        <v>10037</v>
      </c>
    </row>
    <row r="7474" spans="51:75" x14ac:dyDescent="0.3">
      <c r="AY7474" s="251" t="e">
        <f>VLOOKUP(C7474,#REF!, 2,FALSE)</f>
        <v>#REF!</v>
      </c>
      <c r="BM7474" s="191" t="s">
        <v>12721</v>
      </c>
      <c r="BN7474" s="191" t="s">
        <v>784</v>
      </c>
      <c r="BO7474" s="191" t="s">
        <v>2984</v>
      </c>
      <c r="BU7474" s="191" t="s">
        <v>12721</v>
      </c>
      <c r="BV7474" s="191" t="s">
        <v>784</v>
      </c>
      <c r="BW7474" s="191" t="s">
        <v>2984</v>
      </c>
    </row>
    <row r="7475" spans="51:75" x14ac:dyDescent="0.3">
      <c r="AY7475" s="251" t="e">
        <f>VLOOKUP(C7475,#REF!, 2,FALSE)</f>
        <v>#REF!</v>
      </c>
      <c r="BM7475" s="191" t="s">
        <v>12722</v>
      </c>
      <c r="BN7475" s="191" t="s">
        <v>800</v>
      </c>
      <c r="BO7475" s="191" t="s">
        <v>2984</v>
      </c>
      <c r="BU7475" s="191" t="s">
        <v>12722</v>
      </c>
      <c r="BV7475" s="191" t="s">
        <v>800</v>
      </c>
      <c r="BW7475" s="191" t="s">
        <v>2984</v>
      </c>
    </row>
    <row r="7476" spans="51:75" x14ac:dyDescent="0.3">
      <c r="AY7476" s="251" t="e">
        <f>VLOOKUP(C7476,#REF!, 2,FALSE)</f>
        <v>#REF!</v>
      </c>
      <c r="BM7476" s="191" t="s">
        <v>12723</v>
      </c>
      <c r="BN7476" s="191" t="s">
        <v>3084</v>
      </c>
      <c r="BO7476" s="191" t="s">
        <v>2371</v>
      </c>
      <c r="BU7476" s="191" t="s">
        <v>12723</v>
      </c>
      <c r="BV7476" s="191" t="s">
        <v>3084</v>
      </c>
      <c r="BW7476" s="191" t="s">
        <v>2371</v>
      </c>
    </row>
    <row r="7477" spans="51:75" x14ac:dyDescent="0.3">
      <c r="AY7477" s="251" t="e">
        <f>VLOOKUP(C7477,#REF!, 2,FALSE)</f>
        <v>#REF!</v>
      </c>
      <c r="BM7477" s="191" t="s">
        <v>12724</v>
      </c>
      <c r="BN7477" s="191" t="s">
        <v>627</v>
      </c>
      <c r="BO7477" s="191" t="s">
        <v>2984</v>
      </c>
      <c r="BU7477" s="191" t="s">
        <v>12724</v>
      </c>
      <c r="BV7477" s="191" t="s">
        <v>627</v>
      </c>
      <c r="BW7477" s="191" t="s">
        <v>2984</v>
      </c>
    </row>
    <row r="7478" spans="51:75" x14ac:dyDescent="0.3">
      <c r="AY7478" s="251" t="e">
        <f>VLOOKUP(C7478,#REF!, 2,FALSE)</f>
        <v>#REF!</v>
      </c>
      <c r="BM7478" s="191" t="s">
        <v>12726</v>
      </c>
      <c r="BN7478" s="191" t="s">
        <v>800</v>
      </c>
      <c r="BO7478" s="191" t="s">
        <v>9486</v>
      </c>
      <c r="BU7478" s="191" t="s">
        <v>12726</v>
      </c>
      <c r="BV7478" s="191" t="s">
        <v>800</v>
      </c>
      <c r="BW7478" s="191" t="s">
        <v>9486</v>
      </c>
    </row>
    <row r="7479" spans="51:75" x14ac:dyDescent="0.3">
      <c r="AY7479" s="251" t="e">
        <f>VLOOKUP(C7479,#REF!, 2,FALSE)</f>
        <v>#REF!</v>
      </c>
      <c r="BM7479" s="191" t="s">
        <v>12727</v>
      </c>
      <c r="BN7479" s="191" t="s">
        <v>3006</v>
      </c>
      <c r="BO7479" s="191" t="s">
        <v>7792</v>
      </c>
      <c r="BU7479" s="191" t="s">
        <v>12727</v>
      </c>
      <c r="BV7479" s="191" t="s">
        <v>3006</v>
      </c>
      <c r="BW7479" s="191" t="s">
        <v>7792</v>
      </c>
    </row>
    <row r="7480" spans="51:75" x14ac:dyDescent="0.3">
      <c r="AY7480" s="251" t="e">
        <f>VLOOKUP(C7480,#REF!, 2,FALSE)</f>
        <v>#REF!</v>
      </c>
      <c r="BM7480" s="191" t="s">
        <v>12728</v>
      </c>
      <c r="BN7480" s="191" t="s">
        <v>2980</v>
      </c>
      <c r="BO7480" s="191" t="s">
        <v>2984</v>
      </c>
      <c r="BU7480" s="191" t="s">
        <v>12728</v>
      </c>
      <c r="BV7480" s="191" t="s">
        <v>2980</v>
      </c>
      <c r="BW7480" s="191" t="s">
        <v>2984</v>
      </c>
    </row>
    <row r="7481" spans="51:75" x14ac:dyDescent="0.3">
      <c r="AY7481" s="251" t="e">
        <f>VLOOKUP(C7481,#REF!, 2,FALSE)</f>
        <v>#REF!</v>
      </c>
      <c r="BM7481" s="191" t="s">
        <v>12729</v>
      </c>
      <c r="BN7481" s="191" t="s">
        <v>1140</v>
      </c>
      <c r="BO7481" s="191" t="s">
        <v>4794</v>
      </c>
      <c r="BU7481" s="191" t="s">
        <v>12729</v>
      </c>
      <c r="BV7481" s="191" t="s">
        <v>1140</v>
      </c>
      <c r="BW7481" s="191" t="s">
        <v>4794</v>
      </c>
    </row>
    <row r="7482" spans="51:75" x14ac:dyDescent="0.3">
      <c r="AY7482" s="251" t="e">
        <f>VLOOKUP(C7482,#REF!, 2,FALSE)</f>
        <v>#REF!</v>
      </c>
      <c r="BM7482" s="191" t="s">
        <v>12730</v>
      </c>
      <c r="BN7482" s="191" t="s">
        <v>3088</v>
      </c>
      <c r="BO7482" s="191" t="s">
        <v>12731</v>
      </c>
      <c r="BU7482" s="191" t="s">
        <v>12730</v>
      </c>
      <c r="BV7482" s="191" t="s">
        <v>3088</v>
      </c>
      <c r="BW7482" s="191" t="s">
        <v>12731</v>
      </c>
    </row>
    <row r="7483" spans="51:75" x14ac:dyDescent="0.3">
      <c r="AY7483" s="251" t="e">
        <f>VLOOKUP(C7483,#REF!, 2,FALSE)</f>
        <v>#REF!</v>
      </c>
      <c r="BM7483" s="191" t="s">
        <v>12732</v>
      </c>
      <c r="BN7483" s="191" t="s">
        <v>3006</v>
      </c>
      <c r="BO7483" s="191" t="s">
        <v>10598</v>
      </c>
      <c r="BU7483" s="191" t="s">
        <v>12732</v>
      </c>
      <c r="BV7483" s="191" t="s">
        <v>3006</v>
      </c>
      <c r="BW7483" s="191" t="s">
        <v>10598</v>
      </c>
    </row>
    <row r="7484" spans="51:75" x14ac:dyDescent="0.3">
      <c r="AY7484" s="251" t="e">
        <f>VLOOKUP(C7484,#REF!, 2,FALSE)</f>
        <v>#REF!</v>
      </c>
      <c r="BM7484" s="191" t="s">
        <v>12733</v>
      </c>
      <c r="BN7484" s="191" t="s">
        <v>3006</v>
      </c>
      <c r="BO7484" s="191" t="s">
        <v>10598</v>
      </c>
      <c r="BU7484" s="191" t="s">
        <v>12733</v>
      </c>
      <c r="BV7484" s="191" t="s">
        <v>3006</v>
      </c>
      <c r="BW7484" s="191" t="s">
        <v>10598</v>
      </c>
    </row>
    <row r="7485" spans="51:75" x14ac:dyDescent="0.3">
      <c r="AY7485" s="251" t="e">
        <f>VLOOKUP(C7485,#REF!, 2,FALSE)</f>
        <v>#REF!</v>
      </c>
      <c r="BM7485" s="191" t="s">
        <v>12734</v>
      </c>
      <c r="BN7485" s="191" t="s">
        <v>3046</v>
      </c>
      <c r="BO7485" s="191" t="s">
        <v>12735</v>
      </c>
      <c r="BU7485" s="191" t="s">
        <v>12734</v>
      </c>
      <c r="BV7485" s="191" t="s">
        <v>3046</v>
      </c>
      <c r="BW7485" s="191" t="s">
        <v>12735</v>
      </c>
    </row>
    <row r="7486" spans="51:75" x14ac:dyDescent="0.3">
      <c r="AY7486" s="251" t="e">
        <f>VLOOKUP(C7486,#REF!, 2,FALSE)</f>
        <v>#REF!</v>
      </c>
      <c r="BM7486" s="191" t="s">
        <v>12736</v>
      </c>
      <c r="BN7486" s="191" t="s">
        <v>3084</v>
      </c>
      <c r="BO7486" s="191" t="s">
        <v>6383</v>
      </c>
      <c r="BU7486" s="191" t="s">
        <v>12736</v>
      </c>
      <c r="BV7486" s="191" t="s">
        <v>3084</v>
      </c>
      <c r="BW7486" s="191" t="s">
        <v>6383</v>
      </c>
    </row>
    <row r="7487" spans="51:75" x14ac:dyDescent="0.3">
      <c r="AY7487" s="251" t="e">
        <f>VLOOKUP(C7487,#REF!, 2,FALSE)</f>
        <v>#REF!</v>
      </c>
      <c r="BM7487" s="191" t="s">
        <v>12737</v>
      </c>
      <c r="BN7487" s="191" t="s">
        <v>3084</v>
      </c>
      <c r="BO7487" s="191" t="s">
        <v>1963</v>
      </c>
      <c r="BU7487" s="191" t="s">
        <v>12737</v>
      </c>
      <c r="BV7487" s="191" t="s">
        <v>3084</v>
      </c>
      <c r="BW7487" s="191" t="s">
        <v>1963</v>
      </c>
    </row>
    <row r="7488" spans="51:75" x14ac:dyDescent="0.3">
      <c r="AY7488" s="251" t="e">
        <f>VLOOKUP(C7488,#REF!, 2,FALSE)</f>
        <v>#REF!</v>
      </c>
      <c r="BM7488" s="191" t="s">
        <v>12738</v>
      </c>
      <c r="BN7488" s="191" t="s">
        <v>784</v>
      </c>
      <c r="BO7488" s="191" t="s">
        <v>2984</v>
      </c>
      <c r="BU7488" s="191" t="s">
        <v>12738</v>
      </c>
      <c r="BV7488" s="191" t="s">
        <v>784</v>
      </c>
      <c r="BW7488" s="191" t="s">
        <v>2984</v>
      </c>
    </row>
    <row r="7489" spans="51:75" x14ac:dyDescent="0.3">
      <c r="AY7489" s="251" t="e">
        <f>VLOOKUP(C7489,#REF!, 2,FALSE)</f>
        <v>#REF!</v>
      </c>
      <c r="BM7489" s="191" t="s">
        <v>12739</v>
      </c>
      <c r="BN7489" s="191" t="s">
        <v>3006</v>
      </c>
      <c r="BO7489" s="191" t="s">
        <v>2175</v>
      </c>
      <c r="BU7489" s="191" t="s">
        <v>12739</v>
      </c>
      <c r="BV7489" s="191" t="s">
        <v>3006</v>
      </c>
      <c r="BW7489" s="191" t="s">
        <v>2175</v>
      </c>
    </row>
    <row r="7490" spans="51:75" x14ac:dyDescent="0.3">
      <c r="AY7490" s="251" t="e">
        <f>VLOOKUP(C7490,#REF!, 2,FALSE)</f>
        <v>#REF!</v>
      </c>
      <c r="BM7490" s="191" t="s">
        <v>12740</v>
      </c>
      <c r="BN7490" s="191" t="s">
        <v>3088</v>
      </c>
      <c r="BO7490" s="191" t="s">
        <v>12741</v>
      </c>
      <c r="BU7490" s="191" t="s">
        <v>12740</v>
      </c>
      <c r="BV7490" s="191" t="s">
        <v>3088</v>
      </c>
      <c r="BW7490" s="191" t="s">
        <v>12741</v>
      </c>
    </row>
    <row r="7491" spans="51:75" x14ac:dyDescent="0.3">
      <c r="AY7491" s="251" t="e">
        <f>VLOOKUP(C7491,#REF!, 2,FALSE)</f>
        <v>#REF!</v>
      </c>
      <c r="BM7491" s="191" t="s">
        <v>12742</v>
      </c>
      <c r="BN7491" s="191" t="s">
        <v>3006</v>
      </c>
      <c r="BO7491" s="191" t="s">
        <v>12741</v>
      </c>
      <c r="BU7491" s="191" t="s">
        <v>12742</v>
      </c>
      <c r="BV7491" s="191" t="s">
        <v>3006</v>
      </c>
      <c r="BW7491" s="191" t="s">
        <v>12741</v>
      </c>
    </row>
    <row r="7492" spans="51:75" x14ac:dyDescent="0.3">
      <c r="AY7492" s="251" t="e">
        <f>VLOOKUP(C7492,#REF!, 2,FALSE)</f>
        <v>#REF!</v>
      </c>
      <c r="BM7492" s="191" t="s">
        <v>12743</v>
      </c>
      <c r="BN7492" s="191" t="s">
        <v>3006</v>
      </c>
      <c r="BO7492" s="191" t="s">
        <v>1385</v>
      </c>
      <c r="BU7492" s="191" t="s">
        <v>12743</v>
      </c>
      <c r="BV7492" s="191" t="s">
        <v>3006</v>
      </c>
      <c r="BW7492" s="191" t="s">
        <v>1385</v>
      </c>
    </row>
    <row r="7493" spans="51:75" x14ac:dyDescent="0.3">
      <c r="AY7493" s="251" t="e">
        <f>VLOOKUP(C7493,#REF!, 2,FALSE)</f>
        <v>#REF!</v>
      </c>
      <c r="BM7493" s="191" t="s">
        <v>12744</v>
      </c>
      <c r="BN7493" s="191" t="s">
        <v>3088</v>
      </c>
      <c r="BO7493" s="191" t="s">
        <v>9547</v>
      </c>
      <c r="BU7493" s="191" t="s">
        <v>12744</v>
      </c>
      <c r="BV7493" s="191" t="s">
        <v>3088</v>
      </c>
      <c r="BW7493" s="191" t="s">
        <v>9547</v>
      </c>
    </row>
    <row r="7494" spans="51:75" x14ac:dyDescent="0.3">
      <c r="AY7494" s="251" t="e">
        <f>VLOOKUP(C7494,#REF!, 2,FALSE)</f>
        <v>#REF!</v>
      </c>
      <c r="BM7494" s="191" t="s">
        <v>12745</v>
      </c>
      <c r="BN7494" s="191" t="s">
        <v>3003</v>
      </c>
      <c r="BO7494" s="191" t="s">
        <v>2984</v>
      </c>
      <c r="BU7494" s="191" t="s">
        <v>12745</v>
      </c>
      <c r="BV7494" s="191" t="s">
        <v>3003</v>
      </c>
      <c r="BW7494" s="191" t="s">
        <v>2984</v>
      </c>
    </row>
    <row r="7495" spans="51:75" x14ac:dyDescent="0.3">
      <c r="AY7495" s="251" t="e">
        <f>VLOOKUP(C7495,#REF!, 2,FALSE)</f>
        <v>#REF!</v>
      </c>
      <c r="BM7495" s="191" t="s">
        <v>12746</v>
      </c>
      <c r="BN7495" s="191" t="s">
        <v>3253</v>
      </c>
      <c r="BO7495" s="191" t="s">
        <v>1380</v>
      </c>
      <c r="BU7495" s="191" t="s">
        <v>12746</v>
      </c>
      <c r="BV7495" s="191" t="s">
        <v>3253</v>
      </c>
      <c r="BW7495" s="191" t="s">
        <v>1380</v>
      </c>
    </row>
    <row r="7496" spans="51:75" x14ac:dyDescent="0.3">
      <c r="AY7496" s="251" t="e">
        <f>VLOOKUP(C7496,#REF!, 2,FALSE)</f>
        <v>#REF!</v>
      </c>
      <c r="BM7496" s="191" t="s">
        <v>12747</v>
      </c>
      <c r="BN7496" s="191" t="s">
        <v>3006</v>
      </c>
      <c r="BO7496" s="191" t="s">
        <v>2984</v>
      </c>
      <c r="BU7496" s="191" t="s">
        <v>12747</v>
      </c>
      <c r="BV7496" s="191" t="s">
        <v>3006</v>
      </c>
      <c r="BW7496" s="191" t="s">
        <v>2984</v>
      </c>
    </row>
    <row r="7497" spans="51:75" x14ac:dyDescent="0.3">
      <c r="AY7497" s="251" t="e">
        <f>VLOOKUP(C7497,#REF!, 2,FALSE)</f>
        <v>#REF!</v>
      </c>
      <c r="BM7497" s="191" t="s">
        <v>12748</v>
      </c>
      <c r="BN7497" s="191" t="s">
        <v>618</v>
      </c>
      <c r="BO7497" s="191" t="s">
        <v>2984</v>
      </c>
      <c r="BU7497" s="191" t="s">
        <v>12748</v>
      </c>
      <c r="BV7497" s="191" t="s">
        <v>618</v>
      </c>
      <c r="BW7497" s="191" t="s">
        <v>2984</v>
      </c>
    </row>
    <row r="7498" spans="51:75" x14ac:dyDescent="0.3">
      <c r="AY7498" s="251" t="e">
        <f>VLOOKUP(C7498,#REF!, 2,FALSE)</f>
        <v>#REF!</v>
      </c>
      <c r="BM7498" s="191" t="s">
        <v>12749</v>
      </c>
      <c r="BN7498" s="191" t="s">
        <v>3006</v>
      </c>
      <c r="BO7498" s="191" t="s">
        <v>1610</v>
      </c>
      <c r="BU7498" s="191" t="s">
        <v>12749</v>
      </c>
      <c r="BV7498" s="191" t="s">
        <v>3006</v>
      </c>
      <c r="BW7498" s="191" t="s">
        <v>1610</v>
      </c>
    </row>
    <row r="7499" spans="51:75" x14ac:dyDescent="0.3">
      <c r="AY7499" s="251" t="e">
        <f>VLOOKUP(C7499,#REF!, 2,FALSE)</f>
        <v>#REF!</v>
      </c>
      <c r="BM7499" s="191" t="s">
        <v>12750</v>
      </c>
      <c r="BN7499" s="191" t="s">
        <v>3084</v>
      </c>
      <c r="BO7499" s="191" t="s">
        <v>2877</v>
      </c>
      <c r="BU7499" s="191" t="s">
        <v>12750</v>
      </c>
      <c r="BV7499" s="191" t="s">
        <v>3084</v>
      </c>
      <c r="BW7499" s="191" t="s">
        <v>2877</v>
      </c>
    </row>
    <row r="7500" spans="51:75" x14ac:dyDescent="0.3">
      <c r="AY7500" s="251" t="e">
        <f>VLOOKUP(C7500,#REF!, 2,FALSE)</f>
        <v>#REF!</v>
      </c>
      <c r="BM7500" s="191" t="s">
        <v>12751</v>
      </c>
      <c r="BN7500" s="191" t="s">
        <v>3088</v>
      </c>
      <c r="BO7500" s="191" t="s">
        <v>7241</v>
      </c>
      <c r="BU7500" s="191" t="s">
        <v>12751</v>
      </c>
      <c r="BV7500" s="191" t="s">
        <v>3088</v>
      </c>
      <c r="BW7500" s="191" t="s">
        <v>7241</v>
      </c>
    </row>
    <row r="7501" spans="51:75" x14ac:dyDescent="0.3">
      <c r="AY7501" s="251" t="e">
        <f>VLOOKUP(C7501,#REF!, 2,FALSE)</f>
        <v>#REF!</v>
      </c>
      <c r="BM7501" s="191" t="s">
        <v>12752</v>
      </c>
      <c r="BN7501" s="191" t="s">
        <v>3003</v>
      </c>
      <c r="BO7501" s="191" t="s">
        <v>12753</v>
      </c>
      <c r="BU7501" s="191" t="s">
        <v>12752</v>
      </c>
      <c r="BV7501" s="191" t="s">
        <v>3003</v>
      </c>
      <c r="BW7501" s="191" t="s">
        <v>12753</v>
      </c>
    </row>
    <row r="7502" spans="51:75" x14ac:dyDescent="0.3">
      <c r="AY7502" s="251" t="e">
        <f>VLOOKUP(C7502,#REF!, 2,FALSE)</f>
        <v>#REF!</v>
      </c>
      <c r="BM7502" s="191" t="s">
        <v>12754</v>
      </c>
      <c r="BN7502" s="191" t="s">
        <v>3084</v>
      </c>
      <c r="BO7502" s="191" t="s">
        <v>6707</v>
      </c>
      <c r="BU7502" s="191" t="s">
        <v>12754</v>
      </c>
      <c r="BV7502" s="191" t="s">
        <v>3084</v>
      </c>
      <c r="BW7502" s="191" t="s">
        <v>6707</v>
      </c>
    </row>
    <row r="7503" spans="51:75" x14ac:dyDescent="0.3">
      <c r="AY7503" s="251" t="e">
        <f>VLOOKUP(C7503,#REF!, 2,FALSE)</f>
        <v>#REF!</v>
      </c>
      <c r="BM7503" s="191" t="s">
        <v>12755</v>
      </c>
      <c r="BN7503" s="191" t="s">
        <v>804</v>
      </c>
      <c r="BO7503" s="191" t="s">
        <v>2984</v>
      </c>
      <c r="BU7503" s="191" t="s">
        <v>12755</v>
      </c>
      <c r="BV7503" s="191" t="s">
        <v>804</v>
      </c>
      <c r="BW7503" s="191" t="s">
        <v>2984</v>
      </c>
    </row>
    <row r="7504" spans="51:75" x14ac:dyDescent="0.3">
      <c r="AY7504" s="251" t="e">
        <f>VLOOKUP(C7504,#REF!, 2,FALSE)</f>
        <v>#REF!</v>
      </c>
      <c r="BM7504" s="191" t="s">
        <v>12756</v>
      </c>
      <c r="BN7504" s="191" t="s">
        <v>3003</v>
      </c>
      <c r="BO7504" s="191" t="s">
        <v>12757</v>
      </c>
      <c r="BU7504" s="191" t="s">
        <v>12756</v>
      </c>
      <c r="BV7504" s="191" t="s">
        <v>3003</v>
      </c>
      <c r="BW7504" s="191" t="s">
        <v>12757</v>
      </c>
    </row>
    <row r="7505" spans="51:75" x14ac:dyDescent="0.3">
      <c r="AY7505" s="251" t="e">
        <f>VLOOKUP(C7505,#REF!, 2,FALSE)</f>
        <v>#REF!</v>
      </c>
      <c r="BM7505" s="191" t="s">
        <v>12758</v>
      </c>
      <c r="BN7505" s="191" t="s">
        <v>3006</v>
      </c>
      <c r="BO7505" s="191" t="s">
        <v>2984</v>
      </c>
      <c r="BU7505" s="191" t="s">
        <v>12758</v>
      </c>
      <c r="BV7505" s="191" t="s">
        <v>3006</v>
      </c>
      <c r="BW7505" s="191" t="s">
        <v>2984</v>
      </c>
    </row>
    <row r="7506" spans="51:75" x14ac:dyDescent="0.3">
      <c r="AY7506" s="251" t="e">
        <f>VLOOKUP(C7506,#REF!, 2,FALSE)</f>
        <v>#REF!</v>
      </c>
      <c r="BM7506" s="191" t="s">
        <v>12759</v>
      </c>
      <c r="BN7506" s="191" t="s">
        <v>640</v>
      </c>
      <c r="BO7506" s="191" t="s">
        <v>2984</v>
      </c>
      <c r="BU7506" s="191" t="s">
        <v>12759</v>
      </c>
      <c r="BV7506" s="191" t="s">
        <v>640</v>
      </c>
      <c r="BW7506" s="191" t="s">
        <v>2984</v>
      </c>
    </row>
    <row r="7507" spans="51:75" x14ac:dyDescent="0.3">
      <c r="AY7507" s="251" t="e">
        <f>VLOOKUP(C7507,#REF!, 2,FALSE)</f>
        <v>#REF!</v>
      </c>
      <c r="BM7507" s="191" t="s">
        <v>12760</v>
      </c>
      <c r="BN7507" s="191" t="s">
        <v>3084</v>
      </c>
      <c r="BO7507" s="191" t="s">
        <v>2984</v>
      </c>
      <c r="BU7507" s="191" t="s">
        <v>12760</v>
      </c>
      <c r="BV7507" s="191" t="s">
        <v>3084</v>
      </c>
      <c r="BW7507" s="191" t="s">
        <v>2984</v>
      </c>
    </row>
    <row r="7508" spans="51:75" x14ac:dyDescent="0.3">
      <c r="AY7508" s="251" t="e">
        <f>VLOOKUP(C7508,#REF!, 2,FALSE)</f>
        <v>#REF!</v>
      </c>
      <c r="BM7508" s="191" t="s">
        <v>12761</v>
      </c>
      <c r="BN7508" s="191" t="s">
        <v>3046</v>
      </c>
      <c r="BO7508" s="191" t="s">
        <v>2984</v>
      </c>
      <c r="BU7508" s="191" t="s">
        <v>12761</v>
      </c>
      <c r="BV7508" s="191" t="s">
        <v>3046</v>
      </c>
      <c r="BW7508" s="191" t="s">
        <v>2984</v>
      </c>
    </row>
    <row r="7509" spans="51:75" x14ac:dyDescent="0.3">
      <c r="AY7509" s="251" t="e">
        <f>VLOOKUP(C7509,#REF!, 2,FALSE)</f>
        <v>#REF!</v>
      </c>
      <c r="BM7509" s="191" t="s">
        <v>12762</v>
      </c>
      <c r="BN7509" s="191" t="s">
        <v>3084</v>
      </c>
      <c r="BO7509" s="191" t="s">
        <v>6170</v>
      </c>
      <c r="BU7509" s="191" t="s">
        <v>12762</v>
      </c>
      <c r="BV7509" s="191" t="s">
        <v>3084</v>
      </c>
      <c r="BW7509" s="191" t="s">
        <v>6170</v>
      </c>
    </row>
    <row r="7510" spans="51:75" x14ac:dyDescent="0.3">
      <c r="AY7510" s="251" t="e">
        <f>VLOOKUP(C7510,#REF!, 2,FALSE)</f>
        <v>#REF!</v>
      </c>
      <c r="BM7510" s="191" t="s">
        <v>12763</v>
      </c>
      <c r="BN7510" s="191" t="s">
        <v>3003</v>
      </c>
      <c r="BO7510" s="191" t="s">
        <v>2984</v>
      </c>
      <c r="BU7510" s="191" t="s">
        <v>12763</v>
      </c>
      <c r="BV7510" s="191" t="s">
        <v>3003</v>
      </c>
      <c r="BW7510" s="191" t="s">
        <v>2984</v>
      </c>
    </row>
    <row r="7511" spans="51:75" x14ac:dyDescent="0.3">
      <c r="AY7511" s="251" t="e">
        <f>VLOOKUP(C7511,#REF!, 2,FALSE)</f>
        <v>#REF!</v>
      </c>
      <c r="BM7511" s="191" t="s">
        <v>12764</v>
      </c>
      <c r="BN7511" s="191" t="s">
        <v>3084</v>
      </c>
      <c r="BO7511" s="191" t="s">
        <v>2013</v>
      </c>
      <c r="BU7511" s="191" t="s">
        <v>12764</v>
      </c>
      <c r="BV7511" s="191" t="s">
        <v>3084</v>
      </c>
      <c r="BW7511" s="191" t="s">
        <v>2013</v>
      </c>
    </row>
    <row r="7512" spans="51:75" x14ac:dyDescent="0.3">
      <c r="AY7512" s="251" t="e">
        <f>VLOOKUP(C7512,#REF!, 2,FALSE)</f>
        <v>#REF!</v>
      </c>
      <c r="BM7512" s="191" t="s">
        <v>12765</v>
      </c>
      <c r="BN7512" s="191" t="s">
        <v>1343</v>
      </c>
      <c r="BO7512" s="191" t="s">
        <v>7243</v>
      </c>
      <c r="BU7512" s="191" t="s">
        <v>12765</v>
      </c>
      <c r="BV7512" s="191" t="s">
        <v>1343</v>
      </c>
      <c r="BW7512" s="191" t="s">
        <v>7243</v>
      </c>
    </row>
    <row r="7513" spans="51:75" x14ac:dyDescent="0.3">
      <c r="AY7513" s="251" t="e">
        <f>VLOOKUP(C7513,#REF!, 2,FALSE)</f>
        <v>#REF!</v>
      </c>
      <c r="BM7513" s="191" t="s">
        <v>12766</v>
      </c>
      <c r="BN7513" s="191" t="s">
        <v>629</v>
      </c>
      <c r="BO7513" s="191" t="s">
        <v>2984</v>
      </c>
      <c r="BU7513" s="191" t="s">
        <v>12766</v>
      </c>
      <c r="BV7513" s="191" t="s">
        <v>629</v>
      </c>
      <c r="BW7513" s="191" t="s">
        <v>2984</v>
      </c>
    </row>
    <row r="7514" spans="51:75" x14ac:dyDescent="0.3">
      <c r="AY7514" s="251" t="e">
        <f>VLOOKUP(C7514,#REF!, 2,FALSE)</f>
        <v>#REF!</v>
      </c>
      <c r="BM7514" s="191" t="s">
        <v>12767</v>
      </c>
      <c r="BN7514" s="191" t="s">
        <v>1140</v>
      </c>
      <c r="BO7514" s="191" t="s">
        <v>12610</v>
      </c>
      <c r="BU7514" s="191" t="s">
        <v>12767</v>
      </c>
      <c r="BV7514" s="191" t="s">
        <v>1140</v>
      </c>
      <c r="BW7514" s="191" t="s">
        <v>12610</v>
      </c>
    </row>
    <row r="7515" spans="51:75" x14ac:dyDescent="0.3">
      <c r="AY7515" s="251" t="e">
        <f>VLOOKUP(C7515,#REF!, 2,FALSE)</f>
        <v>#REF!</v>
      </c>
      <c r="BM7515" s="191" t="s">
        <v>12769</v>
      </c>
      <c r="BN7515" s="191" t="s">
        <v>704</v>
      </c>
      <c r="BO7515" s="191" t="s">
        <v>12770</v>
      </c>
      <c r="BU7515" s="191" t="s">
        <v>12769</v>
      </c>
      <c r="BV7515" s="191" t="s">
        <v>704</v>
      </c>
      <c r="BW7515" s="191" t="s">
        <v>12770</v>
      </c>
    </row>
    <row r="7516" spans="51:75" x14ac:dyDescent="0.3">
      <c r="AY7516" s="251" t="e">
        <f>VLOOKUP(C7516,#REF!, 2,FALSE)</f>
        <v>#REF!</v>
      </c>
      <c r="BM7516" s="191" t="s">
        <v>12771</v>
      </c>
      <c r="BN7516" s="191" t="s">
        <v>3006</v>
      </c>
      <c r="BO7516" s="191" t="s">
        <v>11556</v>
      </c>
      <c r="BU7516" s="191" t="s">
        <v>12771</v>
      </c>
      <c r="BV7516" s="191" t="s">
        <v>3006</v>
      </c>
      <c r="BW7516" s="191" t="s">
        <v>11556</v>
      </c>
    </row>
    <row r="7517" spans="51:75" x14ac:dyDescent="0.3">
      <c r="AY7517" s="251" t="e">
        <f>VLOOKUP(C7517,#REF!, 2,FALSE)</f>
        <v>#REF!</v>
      </c>
      <c r="BM7517" s="191" t="s">
        <v>12772</v>
      </c>
      <c r="BN7517" s="191" t="s">
        <v>3098</v>
      </c>
      <c r="BO7517" s="191" t="s">
        <v>1061</v>
      </c>
      <c r="BU7517" s="191" t="s">
        <v>12772</v>
      </c>
      <c r="BV7517" s="191" t="s">
        <v>3098</v>
      </c>
      <c r="BW7517" s="191" t="s">
        <v>1061</v>
      </c>
    </row>
    <row r="7518" spans="51:75" x14ac:dyDescent="0.3">
      <c r="AY7518" s="251" t="e">
        <f>VLOOKUP(C7518,#REF!, 2,FALSE)</f>
        <v>#REF!</v>
      </c>
      <c r="BM7518" s="191" t="s">
        <v>12773</v>
      </c>
      <c r="BN7518" s="191" t="s">
        <v>772</v>
      </c>
      <c r="BO7518" s="191" t="s">
        <v>10392</v>
      </c>
      <c r="BU7518" s="191" t="s">
        <v>12773</v>
      </c>
      <c r="BV7518" s="191" t="s">
        <v>772</v>
      </c>
      <c r="BW7518" s="191" t="s">
        <v>10392</v>
      </c>
    </row>
    <row r="7519" spans="51:75" x14ac:dyDescent="0.3">
      <c r="AY7519" s="251" t="e">
        <f>VLOOKUP(C7519,#REF!, 2,FALSE)</f>
        <v>#REF!</v>
      </c>
      <c r="BM7519" s="191" t="s">
        <v>12774</v>
      </c>
      <c r="BN7519" s="191" t="s">
        <v>3003</v>
      </c>
      <c r="BO7519" s="191" t="s">
        <v>2984</v>
      </c>
      <c r="BU7519" s="191" t="s">
        <v>12774</v>
      </c>
      <c r="BV7519" s="191" t="s">
        <v>3003</v>
      </c>
      <c r="BW7519" s="191" t="s">
        <v>2984</v>
      </c>
    </row>
    <row r="7520" spans="51:75" x14ac:dyDescent="0.3">
      <c r="AY7520" s="251" t="e">
        <f>VLOOKUP(C7520,#REF!, 2,FALSE)</f>
        <v>#REF!</v>
      </c>
      <c r="BM7520" s="191" t="s">
        <v>12775</v>
      </c>
      <c r="BN7520" s="191" t="s">
        <v>3003</v>
      </c>
      <c r="BO7520" s="191" t="s">
        <v>12776</v>
      </c>
      <c r="BU7520" s="191" t="s">
        <v>12775</v>
      </c>
      <c r="BV7520" s="191" t="s">
        <v>3003</v>
      </c>
      <c r="BW7520" s="191" t="s">
        <v>12776</v>
      </c>
    </row>
    <row r="7521" spans="51:75" x14ac:dyDescent="0.3">
      <c r="AY7521" s="251" t="e">
        <f>VLOOKUP(C7521,#REF!, 2,FALSE)</f>
        <v>#REF!</v>
      </c>
      <c r="BM7521" s="191" t="s">
        <v>12777</v>
      </c>
      <c r="BN7521" s="191" t="s">
        <v>664</v>
      </c>
      <c r="BO7521" s="191" t="s">
        <v>2984</v>
      </c>
      <c r="BU7521" s="191" t="s">
        <v>12777</v>
      </c>
      <c r="BV7521" s="191" t="s">
        <v>664</v>
      </c>
      <c r="BW7521" s="191" t="s">
        <v>2984</v>
      </c>
    </row>
    <row r="7522" spans="51:75" x14ac:dyDescent="0.3">
      <c r="AY7522" s="251" t="e">
        <f>VLOOKUP(C7522,#REF!, 2,FALSE)</f>
        <v>#REF!</v>
      </c>
      <c r="BM7522" s="191" t="s">
        <v>12778</v>
      </c>
      <c r="BN7522" s="191" t="s">
        <v>3003</v>
      </c>
      <c r="BO7522" s="191" t="s">
        <v>1012</v>
      </c>
      <c r="BU7522" s="191" t="s">
        <v>12778</v>
      </c>
      <c r="BV7522" s="191" t="s">
        <v>3003</v>
      </c>
      <c r="BW7522" s="191" t="s">
        <v>1012</v>
      </c>
    </row>
    <row r="7523" spans="51:75" x14ac:dyDescent="0.3">
      <c r="AY7523" s="251" t="e">
        <f>VLOOKUP(C7523,#REF!, 2,FALSE)</f>
        <v>#REF!</v>
      </c>
      <c r="BM7523" s="191" t="s">
        <v>2211</v>
      </c>
      <c r="BN7523" s="191" t="s">
        <v>1268</v>
      </c>
      <c r="BO7523" s="191" t="s">
        <v>2984</v>
      </c>
      <c r="BU7523" s="191" t="s">
        <v>2211</v>
      </c>
      <c r="BV7523" s="191" t="s">
        <v>1268</v>
      </c>
      <c r="BW7523" s="191" t="s">
        <v>2984</v>
      </c>
    </row>
    <row r="7524" spans="51:75" x14ac:dyDescent="0.3">
      <c r="AY7524" s="251" t="e">
        <f>VLOOKUP(C7524,#REF!, 2,FALSE)</f>
        <v>#REF!</v>
      </c>
      <c r="BM7524" s="191" t="s">
        <v>12779</v>
      </c>
      <c r="BN7524" s="191" t="s">
        <v>2984</v>
      </c>
      <c r="BO7524" s="191" t="s">
        <v>8931</v>
      </c>
      <c r="BU7524" s="191" t="s">
        <v>12779</v>
      </c>
      <c r="BV7524" s="191" t="s">
        <v>2984</v>
      </c>
      <c r="BW7524" s="191" t="s">
        <v>8931</v>
      </c>
    </row>
    <row r="7525" spans="51:75" x14ac:dyDescent="0.3">
      <c r="AY7525" s="251" t="e">
        <f>VLOOKUP(C7525,#REF!, 2,FALSE)</f>
        <v>#REF!</v>
      </c>
      <c r="BM7525" s="191" t="s">
        <v>12780</v>
      </c>
      <c r="BN7525" s="191" t="s">
        <v>656</v>
      </c>
      <c r="BO7525" s="191" t="s">
        <v>857</v>
      </c>
      <c r="BU7525" s="191" t="s">
        <v>12780</v>
      </c>
      <c r="BV7525" s="191" t="s">
        <v>656</v>
      </c>
      <c r="BW7525" s="191" t="s">
        <v>857</v>
      </c>
    </row>
    <row r="7526" spans="51:75" x14ac:dyDescent="0.3">
      <c r="AY7526" s="251" t="e">
        <f>VLOOKUP(C7526,#REF!, 2,FALSE)</f>
        <v>#REF!</v>
      </c>
      <c r="BM7526" s="191" t="s">
        <v>12781</v>
      </c>
      <c r="BN7526" s="191" t="s">
        <v>3088</v>
      </c>
      <c r="BO7526" s="191" t="s">
        <v>12782</v>
      </c>
      <c r="BU7526" s="191" t="s">
        <v>12781</v>
      </c>
      <c r="BV7526" s="191" t="s">
        <v>3088</v>
      </c>
      <c r="BW7526" s="191" t="s">
        <v>12782</v>
      </c>
    </row>
    <row r="7527" spans="51:75" x14ac:dyDescent="0.3">
      <c r="AY7527" s="251" t="e">
        <f>VLOOKUP(C7527,#REF!, 2,FALSE)</f>
        <v>#REF!</v>
      </c>
      <c r="BM7527" s="191" t="s">
        <v>12783</v>
      </c>
      <c r="BN7527" s="191" t="s">
        <v>3088</v>
      </c>
      <c r="BO7527" s="191" t="s">
        <v>12782</v>
      </c>
      <c r="BU7527" s="191" t="s">
        <v>12783</v>
      </c>
      <c r="BV7527" s="191" t="s">
        <v>3088</v>
      </c>
      <c r="BW7527" s="191" t="s">
        <v>12782</v>
      </c>
    </row>
    <row r="7528" spans="51:75" x14ac:dyDescent="0.3">
      <c r="AY7528" s="251" t="e">
        <f>VLOOKUP(C7528,#REF!, 2,FALSE)</f>
        <v>#REF!</v>
      </c>
      <c r="BM7528" s="191" t="s">
        <v>12784</v>
      </c>
      <c r="BN7528" s="191" t="s">
        <v>3084</v>
      </c>
      <c r="BO7528" s="191" t="s">
        <v>11492</v>
      </c>
      <c r="BU7528" s="191" t="s">
        <v>12784</v>
      </c>
      <c r="BV7528" s="191" t="s">
        <v>3084</v>
      </c>
      <c r="BW7528" s="191" t="s">
        <v>11492</v>
      </c>
    </row>
    <row r="7529" spans="51:75" x14ac:dyDescent="0.3">
      <c r="AY7529" s="251" t="e">
        <f>VLOOKUP(C7529,#REF!, 2,FALSE)</f>
        <v>#REF!</v>
      </c>
      <c r="BM7529" s="191" t="s">
        <v>12785</v>
      </c>
      <c r="BN7529" s="191" t="s">
        <v>3088</v>
      </c>
      <c r="BO7529" s="191" t="s">
        <v>1789</v>
      </c>
      <c r="BU7529" s="191" t="s">
        <v>12785</v>
      </c>
      <c r="BV7529" s="191" t="s">
        <v>3088</v>
      </c>
      <c r="BW7529" s="191" t="s">
        <v>1789</v>
      </c>
    </row>
    <row r="7530" spans="51:75" x14ac:dyDescent="0.3">
      <c r="AY7530" s="251" t="e">
        <f>VLOOKUP(C7530,#REF!, 2,FALSE)</f>
        <v>#REF!</v>
      </c>
      <c r="BM7530" s="191" t="s">
        <v>12786</v>
      </c>
      <c r="BN7530" s="191" t="s">
        <v>3084</v>
      </c>
      <c r="BO7530" s="191" t="s">
        <v>12787</v>
      </c>
      <c r="BU7530" s="191" t="s">
        <v>12786</v>
      </c>
      <c r="BV7530" s="191" t="s">
        <v>3084</v>
      </c>
      <c r="BW7530" s="191" t="s">
        <v>12787</v>
      </c>
    </row>
    <row r="7531" spans="51:75" x14ac:dyDescent="0.3">
      <c r="AY7531" s="251" t="e">
        <f>VLOOKUP(C7531,#REF!, 2,FALSE)</f>
        <v>#REF!</v>
      </c>
      <c r="BM7531" s="191" t="s">
        <v>12788</v>
      </c>
      <c r="BN7531" s="191" t="s">
        <v>2984</v>
      </c>
      <c r="BO7531" s="191" t="s">
        <v>2771</v>
      </c>
      <c r="BU7531" s="191" t="s">
        <v>12788</v>
      </c>
      <c r="BV7531" s="191" t="s">
        <v>2984</v>
      </c>
      <c r="BW7531" s="191" t="s">
        <v>2771</v>
      </c>
    </row>
    <row r="7532" spans="51:75" x14ac:dyDescent="0.3">
      <c r="AY7532" s="251" t="e">
        <f>VLOOKUP(C7532,#REF!, 2,FALSE)</f>
        <v>#REF!</v>
      </c>
      <c r="BM7532" s="191" t="s">
        <v>12789</v>
      </c>
      <c r="BN7532" s="191" t="s">
        <v>3084</v>
      </c>
      <c r="BO7532" s="191" t="s">
        <v>12790</v>
      </c>
      <c r="BU7532" s="191" t="s">
        <v>12789</v>
      </c>
      <c r="BV7532" s="191" t="s">
        <v>3084</v>
      </c>
      <c r="BW7532" s="191" t="s">
        <v>12790</v>
      </c>
    </row>
    <row r="7533" spans="51:75" x14ac:dyDescent="0.3">
      <c r="AY7533" s="251" t="e">
        <f>VLOOKUP(C7533,#REF!, 2,FALSE)</f>
        <v>#REF!</v>
      </c>
      <c r="BM7533" s="191" t="s">
        <v>12791</v>
      </c>
      <c r="BN7533" s="191" t="s">
        <v>663</v>
      </c>
      <c r="BO7533" s="191" t="s">
        <v>2984</v>
      </c>
      <c r="BU7533" s="191" t="s">
        <v>12791</v>
      </c>
      <c r="BV7533" s="191" t="s">
        <v>663</v>
      </c>
      <c r="BW7533" s="191" t="s">
        <v>2984</v>
      </c>
    </row>
    <row r="7534" spans="51:75" x14ac:dyDescent="0.3">
      <c r="AY7534" s="251" t="e">
        <f>VLOOKUP(C7534,#REF!, 2,FALSE)</f>
        <v>#REF!</v>
      </c>
      <c r="BM7534" s="191" t="s">
        <v>2212</v>
      </c>
      <c r="BN7534" s="191" t="s">
        <v>697</v>
      </c>
      <c r="BO7534" s="191" t="s">
        <v>2984</v>
      </c>
      <c r="BU7534" s="191" t="s">
        <v>2212</v>
      </c>
      <c r="BV7534" s="191" t="s">
        <v>697</v>
      </c>
      <c r="BW7534" s="191" t="s">
        <v>2984</v>
      </c>
    </row>
    <row r="7535" spans="51:75" x14ac:dyDescent="0.3">
      <c r="AY7535" s="251" t="e">
        <f>VLOOKUP(C7535,#REF!, 2,FALSE)</f>
        <v>#REF!</v>
      </c>
      <c r="BM7535" s="191" t="s">
        <v>2213</v>
      </c>
      <c r="BN7535" s="191" t="s">
        <v>697</v>
      </c>
      <c r="BO7535" s="191" t="s">
        <v>2984</v>
      </c>
      <c r="BU7535" s="191" t="s">
        <v>2213</v>
      </c>
      <c r="BV7535" s="191" t="s">
        <v>697</v>
      </c>
      <c r="BW7535" s="191" t="s">
        <v>2984</v>
      </c>
    </row>
    <row r="7536" spans="51:75" x14ac:dyDescent="0.3">
      <c r="AY7536" s="251" t="e">
        <f>VLOOKUP(C7536,#REF!, 2,FALSE)</f>
        <v>#REF!</v>
      </c>
      <c r="BM7536" s="191" t="s">
        <v>12792</v>
      </c>
      <c r="BN7536" s="191" t="s">
        <v>995</v>
      </c>
      <c r="BO7536" s="191" t="s">
        <v>2984</v>
      </c>
      <c r="BU7536" s="191" t="s">
        <v>12792</v>
      </c>
      <c r="BV7536" s="191" t="s">
        <v>995</v>
      </c>
      <c r="BW7536" s="191" t="s">
        <v>2984</v>
      </c>
    </row>
    <row r="7537" spans="51:75" x14ac:dyDescent="0.3">
      <c r="AY7537" s="251" t="e">
        <f>VLOOKUP(C7537,#REF!, 2,FALSE)</f>
        <v>#REF!</v>
      </c>
      <c r="BM7537" s="191" t="s">
        <v>2214</v>
      </c>
      <c r="BN7537" s="191" t="s">
        <v>695</v>
      </c>
      <c r="BO7537" s="191" t="s">
        <v>2984</v>
      </c>
      <c r="BU7537" s="191" t="s">
        <v>2214</v>
      </c>
      <c r="BV7537" s="191" t="s">
        <v>695</v>
      </c>
      <c r="BW7537" s="191" t="s">
        <v>2984</v>
      </c>
    </row>
    <row r="7538" spans="51:75" x14ac:dyDescent="0.3">
      <c r="AY7538" s="251" t="e">
        <f>VLOOKUP(C7538,#REF!, 2,FALSE)</f>
        <v>#REF!</v>
      </c>
      <c r="BM7538" s="191" t="s">
        <v>12793</v>
      </c>
      <c r="BN7538" s="191" t="s">
        <v>995</v>
      </c>
      <c r="BO7538" s="191" t="s">
        <v>2984</v>
      </c>
      <c r="BU7538" s="191" t="s">
        <v>12793</v>
      </c>
      <c r="BV7538" s="191" t="s">
        <v>995</v>
      </c>
      <c r="BW7538" s="191" t="s">
        <v>2984</v>
      </c>
    </row>
    <row r="7539" spans="51:75" x14ac:dyDescent="0.3">
      <c r="AY7539" s="251" t="e">
        <f>VLOOKUP(C7539,#REF!, 2,FALSE)</f>
        <v>#REF!</v>
      </c>
      <c r="BM7539" s="191" t="s">
        <v>2215</v>
      </c>
      <c r="BN7539" s="191" t="s">
        <v>695</v>
      </c>
      <c r="BO7539" s="191" t="s">
        <v>2984</v>
      </c>
      <c r="BU7539" s="191" t="s">
        <v>2215</v>
      </c>
      <c r="BV7539" s="191" t="s">
        <v>695</v>
      </c>
      <c r="BW7539" s="191" t="s">
        <v>2984</v>
      </c>
    </row>
    <row r="7540" spans="51:75" x14ac:dyDescent="0.3">
      <c r="AY7540" s="251" t="e">
        <f>VLOOKUP(C7540,#REF!, 2,FALSE)</f>
        <v>#REF!</v>
      </c>
      <c r="BM7540" s="191" t="s">
        <v>12794</v>
      </c>
      <c r="BN7540" s="191" t="s">
        <v>995</v>
      </c>
      <c r="BO7540" s="191" t="s">
        <v>2984</v>
      </c>
      <c r="BU7540" s="191" t="s">
        <v>12794</v>
      </c>
      <c r="BV7540" s="191" t="s">
        <v>995</v>
      </c>
      <c r="BW7540" s="191" t="s">
        <v>2984</v>
      </c>
    </row>
    <row r="7541" spans="51:75" x14ac:dyDescent="0.3">
      <c r="AY7541" s="251" t="e">
        <f>VLOOKUP(C7541,#REF!, 2,FALSE)</f>
        <v>#REF!</v>
      </c>
      <c r="BM7541" s="191" t="s">
        <v>12795</v>
      </c>
      <c r="BN7541" s="191" t="s">
        <v>995</v>
      </c>
      <c r="BO7541" s="191" t="s">
        <v>2984</v>
      </c>
      <c r="BU7541" s="191" t="s">
        <v>12795</v>
      </c>
      <c r="BV7541" s="191" t="s">
        <v>995</v>
      </c>
      <c r="BW7541" s="191" t="s">
        <v>2984</v>
      </c>
    </row>
    <row r="7542" spans="51:75" x14ac:dyDescent="0.3">
      <c r="AY7542" s="251" t="e">
        <f>VLOOKUP(C7542,#REF!, 2,FALSE)</f>
        <v>#REF!</v>
      </c>
      <c r="BM7542" s="191" t="s">
        <v>12796</v>
      </c>
      <c r="BN7542" s="191" t="s">
        <v>2980</v>
      </c>
      <c r="BO7542" s="191" t="s">
        <v>2984</v>
      </c>
      <c r="BU7542" s="191" t="s">
        <v>12796</v>
      </c>
      <c r="BV7542" s="191" t="s">
        <v>2980</v>
      </c>
      <c r="BW7542" s="191" t="s">
        <v>2984</v>
      </c>
    </row>
    <row r="7543" spans="51:75" x14ac:dyDescent="0.3">
      <c r="AY7543" s="251" t="e">
        <f>VLOOKUP(C7543,#REF!, 2,FALSE)</f>
        <v>#REF!</v>
      </c>
      <c r="BM7543" s="191" t="s">
        <v>350</v>
      </c>
      <c r="BN7543" s="191" t="s">
        <v>941</v>
      </c>
      <c r="BO7543" s="191" t="s">
        <v>2984</v>
      </c>
      <c r="BU7543" s="191" t="s">
        <v>350</v>
      </c>
      <c r="BV7543" s="191" t="s">
        <v>941</v>
      </c>
      <c r="BW7543" s="191" t="s">
        <v>2984</v>
      </c>
    </row>
    <row r="7544" spans="51:75" x14ac:dyDescent="0.3">
      <c r="AY7544" s="251" t="e">
        <f>VLOOKUP(C7544,#REF!, 2,FALSE)</f>
        <v>#REF!</v>
      </c>
      <c r="BM7544" s="191" t="s">
        <v>12797</v>
      </c>
      <c r="BN7544" s="191" t="s">
        <v>941</v>
      </c>
      <c r="BO7544" s="191" t="s">
        <v>2984</v>
      </c>
      <c r="BU7544" s="191" t="s">
        <v>12797</v>
      </c>
      <c r="BV7544" s="191" t="s">
        <v>941</v>
      </c>
      <c r="BW7544" s="191" t="s">
        <v>2984</v>
      </c>
    </row>
    <row r="7545" spans="51:75" x14ac:dyDescent="0.3">
      <c r="AY7545" s="251" t="e">
        <f>VLOOKUP(C7545,#REF!, 2,FALSE)</f>
        <v>#REF!</v>
      </c>
      <c r="BM7545" s="191" t="s">
        <v>12798</v>
      </c>
      <c r="BN7545" s="191" t="s">
        <v>776</v>
      </c>
      <c r="BO7545" s="191" t="s">
        <v>2984</v>
      </c>
      <c r="BU7545" s="191" t="s">
        <v>12798</v>
      </c>
      <c r="BV7545" s="191" t="s">
        <v>776</v>
      </c>
      <c r="BW7545" s="191" t="s">
        <v>2984</v>
      </c>
    </row>
    <row r="7546" spans="51:75" x14ac:dyDescent="0.3">
      <c r="AY7546" s="251" t="e">
        <f>VLOOKUP(C7546,#REF!, 2,FALSE)</f>
        <v>#REF!</v>
      </c>
      <c r="BM7546" s="191" t="s">
        <v>12799</v>
      </c>
      <c r="BN7546" s="191" t="s">
        <v>3084</v>
      </c>
      <c r="BO7546" s="191" t="s">
        <v>944</v>
      </c>
      <c r="BU7546" s="191" t="s">
        <v>12799</v>
      </c>
      <c r="BV7546" s="191" t="s">
        <v>3084</v>
      </c>
      <c r="BW7546" s="191" t="s">
        <v>944</v>
      </c>
    </row>
    <row r="7547" spans="51:75" x14ac:dyDescent="0.3">
      <c r="AY7547" s="251" t="e">
        <f>VLOOKUP(C7547,#REF!, 2,FALSE)</f>
        <v>#REF!</v>
      </c>
      <c r="BM7547" s="191" t="s">
        <v>12800</v>
      </c>
      <c r="BN7547" s="191" t="s">
        <v>3006</v>
      </c>
      <c r="BO7547" s="191" t="s">
        <v>3056</v>
      </c>
      <c r="BU7547" s="191" t="s">
        <v>12800</v>
      </c>
      <c r="BV7547" s="191" t="s">
        <v>3006</v>
      </c>
      <c r="BW7547" s="191" t="s">
        <v>3056</v>
      </c>
    </row>
    <row r="7548" spans="51:75" x14ac:dyDescent="0.3">
      <c r="AY7548" s="251" t="e">
        <f>VLOOKUP(C7548,#REF!, 2,FALSE)</f>
        <v>#REF!</v>
      </c>
      <c r="BM7548" s="191" t="s">
        <v>12801</v>
      </c>
      <c r="BN7548" s="191" t="s">
        <v>3006</v>
      </c>
      <c r="BO7548" s="191" t="s">
        <v>2984</v>
      </c>
      <c r="BU7548" s="191" t="s">
        <v>12801</v>
      </c>
      <c r="BV7548" s="191" t="s">
        <v>3006</v>
      </c>
      <c r="BW7548" s="191" t="s">
        <v>2984</v>
      </c>
    </row>
    <row r="7549" spans="51:75" x14ac:dyDescent="0.3">
      <c r="AY7549" s="251" t="e">
        <f>VLOOKUP(C7549,#REF!, 2,FALSE)</f>
        <v>#REF!</v>
      </c>
      <c r="BM7549" s="191" t="s">
        <v>2216</v>
      </c>
      <c r="BN7549" s="191" t="s">
        <v>929</v>
      </c>
      <c r="BO7549" s="191" t="s">
        <v>3031</v>
      </c>
      <c r="BU7549" s="191" t="s">
        <v>2216</v>
      </c>
      <c r="BV7549" s="191" t="s">
        <v>929</v>
      </c>
      <c r="BW7549" s="191" t="s">
        <v>3031</v>
      </c>
    </row>
    <row r="7550" spans="51:75" x14ac:dyDescent="0.3">
      <c r="AY7550" s="251" t="e">
        <f>VLOOKUP(C7550,#REF!, 2,FALSE)</f>
        <v>#REF!</v>
      </c>
      <c r="BM7550" s="191" t="s">
        <v>12802</v>
      </c>
      <c r="BN7550" s="191" t="s">
        <v>3084</v>
      </c>
      <c r="BO7550" s="191" t="s">
        <v>616</v>
      </c>
      <c r="BU7550" s="191" t="s">
        <v>12802</v>
      </c>
      <c r="BV7550" s="191" t="s">
        <v>3084</v>
      </c>
      <c r="BW7550" s="191" t="s">
        <v>616</v>
      </c>
    </row>
    <row r="7551" spans="51:75" x14ac:dyDescent="0.3">
      <c r="AY7551" s="251" t="e">
        <f>VLOOKUP(C7551,#REF!, 2,FALSE)</f>
        <v>#REF!</v>
      </c>
      <c r="BM7551" s="191" t="s">
        <v>12803</v>
      </c>
      <c r="BN7551" s="191" t="s">
        <v>3253</v>
      </c>
      <c r="BO7551" s="191" t="s">
        <v>1868</v>
      </c>
      <c r="BU7551" s="191" t="s">
        <v>12803</v>
      </c>
      <c r="BV7551" s="191" t="s">
        <v>3253</v>
      </c>
      <c r="BW7551" s="191" t="s">
        <v>1868</v>
      </c>
    </row>
    <row r="7552" spans="51:75" x14ac:dyDescent="0.3">
      <c r="AY7552" s="251" t="e">
        <f>VLOOKUP(C7552,#REF!, 2,FALSE)</f>
        <v>#REF!</v>
      </c>
      <c r="BM7552" s="191" t="s">
        <v>12804</v>
      </c>
      <c r="BN7552" s="191" t="s">
        <v>614</v>
      </c>
      <c r="BO7552" s="191" t="s">
        <v>2984</v>
      </c>
      <c r="BU7552" s="191" t="s">
        <v>12804</v>
      </c>
      <c r="BV7552" s="191" t="s">
        <v>614</v>
      </c>
      <c r="BW7552" s="191" t="s">
        <v>2984</v>
      </c>
    </row>
    <row r="7553" spans="51:75" x14ac:dyDescent="0.3">
      <c r="AY7553" s="251" t="e">
        <f>VLOOKUP(C7553,#REF!, 2,FALSE)</f>
        <v>#REF!</v>
      </c>
      <c r="BM7553" s="191" t="s">
        <v>12805</v>
      </c>
      <c r="BN7553" s="191" t="s">
        <v>798</v>
      </c>
      <c r="BO7553" s="191" t="s">
        <v>2984</v>
      </c>
      <c r="BU7553" s="191" t="s">
        <v>12805</v>
      </c>
      <c r="BV7553" s="191" t="s">
        <v>798</v>
      </c>
      <c r="BW7553" s="191" t="s">
        <v>2984</v>
      </c>
    </row>
    <row r="7554" spans="51:75" x14ac:dyDescent="0.3">
      <c r="AY7554" s="251" t="e">
        <f>VLOOKUP(C7554,#REF!, 2,FALSE)</f>
        <v>#REF!</v>
      </c>
      <c r="BM7554" s="191" t="s">
        <v>12806</v>
      </c>
      <c r="BN7554" s="191" t="s">
        <v>701</v>
      </c>
      <c r="BO7554" s="191" t="s">
        <v>6776</v>
      </c>
      <c r="BU7554" s="191" t="s">
        <v>12806</v>
      </c>
      <c r="BV7554" s="191" t="s">
        <v>701</v>
      </c>
      <c r="BW7554" s="191" t="s">
        <v>6776</v>
      </c>
    </row>
    <row r="7555" spans="51:75" x14ac:dyDescent="0.3">
      <c r="AY7555" s="251" t="e">
        <f>VLOOKUP(C7555,#REF!, 2,FALSE)</f>
        <v>#REF!</v>
      </c>
      <c r="BM7555" s="191" t="s">
        <v>12807</v>
      </c>
      <c r="BN7555" s="191" t="s">
        <v>701</v>
      </c>
      <c r="BO7555" s="191" t="s">
        <v>2984</v>
      </c>
      <c r="BU7555" s="191" t="s">
        <v>12807</v>
      </c>
      <c r="BV7555" s="191" t="s">
        <v>701</v>
      </c>
      <c r="BW7555" s="191" t="s">
        <v>2984</v>
      </c>
    </row>
    <row r="7556" spans="51:75" x14ac:dyDescent="0.3">
      <c r="AY7556" s="251" t="e">
        <f>VLOOKUP(C7556,#REF!, 2,FALSE)</f>
        <v>#REF!</v>
      </c>
      <c r="BM7556" s="191" t="s">
        <v>12808</v>
      </c>
      <c r="BN7556" s="191" t="s">
        <v>627</v>
      </c>
      <c r="BO7556" s="191" t="s">
        <v>2984</v>
      </c>
      <c r="BU7556" s="191" t="s">
        <v>12808</v>
      </c>
      <c r="BV7556" s="191" t="s">
        <v>627</v>
      </c>
      <c r="BW7556" s="191" t="s">
        <v>2984</v>
      </c>
    </row>
    <row r="7557" spans="51:75" x14ac:dyDescent="0.3">
      <c r="AY7557" s="251" t="e">
        <f>VLOOKUP(C7557,#REF!, 2,FALSE)</f>
        <v>#REF!</v>
      </c>
      <c r="BM7557" s="191" t="s">
        <v>12809</v>
      </c>
      <c r="BN7557" s="191" t="s">
        <v>1273</v>
      </c>
      <c r="BO7557" s="191" t="s">
        <v>655</v>
      </c>
      <c r="BU7557" s="191" t="s">
        <v>12809</v>
      </c>
      <c r="BV7557" s="191" t="s">
        <v>1273</v>
      </c>
      <c r="BW7557" s="191" t="s">
        <v>655</v>
      </c>
    </row>
    <row r="7558" spans="51:75" x14ac:dyDescent="0.3">
      <c r="AY7558" s="251" t="e">
        <f>VLOOKUP(C7558,#REF!, 2,FALSE)</f>
        <v>#REF!</v>
      </c>
      <c r="BM7558" s="191" t="s">
        <v>12810</v>
      </c>
      <c r="BN7558" s="191" t="s">
        <v>627</v>
      </c>
      <c r="BO7558" s="191" t="s">
        <v>2984</v>
      </c>
      <c r="BU7558" s="191" t="s">
        <v>12810</v>
      </c>
      <c r="BV7558" s="191" t="s">
        <v>627</v>
      </c>
      <c r="BW7558" s="191" t="s">
        <v>2984</v>
      </c>
    </row>
    <row r="7559" spans="51:75" x14ac:dyDescent="0.3">
      <c r="AY7559" s="251" t="e">
        <f>VLOOKUP(C7559,#REF!, 2,FALSE)</f>
        <v>#REF!</v>
      </c>
      <c r="BM7559" s="191" t="s">
        <v>12811</v>
      </c>
      <c r="BN7559" s="191" t="s">
        <v>701</v>
      </c>
      <c r="BO7559" s="191" t="s">
        <v>655</v>
      </c>
      <c r="BU7559" s="191" t="s">
        <v>12811</v>
      </c>
      <c r="BV7559" s="191" t="s">
        <v>701</v>
      </c>
      <c r="BW7559" s="191" t="s">
        <v>655</v>
      </c>
    </row>
    <row r="7560" spans="51:75" x14ac:dyDescent="0.3">
      <c r="AY7560" s="251" t="e">
        <f>VLOOKUP(C7560,#REF!, 2,FALSE)</f>
        <v>#REF!</v>
      </c>
      <c r="BM7560" s="191" t="s">
        <v>2217</v>
      </c>
      <c r="BN7560" s="191" t="s">
        <v>701</v>
      </c>
      <c r="BO7560" s="191" t="s">
        <v>2984</v>
      </c>
      <c r="BU7560" s="191" t="s">
        <v>2217</v>
      </c>
      <c r="BV7560" s="191" t="s">
        <v>701</v>
      </c>
      <c r="BW7560" s="191" t="s">
        <v>2984</v>
      </c>
    </row>
    <row r="7561" spans="51:75" x14ac:dyDescent="0.3">
      <c r="AY7561" s="251" t="e">
        <f>VLOOKUP(C7561,#REF!, 2,FALSE)</f>
        <v>#REF!</v>
      </c>
      <c r="BM7561" s="191" t="s">
        <v>12812</v>
      </c>
      <c r="BN7561" s="191" t="s">
        <v>3084</v>
      </c>
      <c r="BO7561" s="191" t="s">
        <v>2721</v>
      </c>
      <c r="BU7561" s="191" t="s">
        <v>12812</v>
      </c>
      <c r="BV7561" s="191" t="s">
        <v>3084</v>
      </c>
      <c r="BW7561" s="191" t="s">
        <v>2721</v>
      </c>
    </row>
    <row r="7562" spans="51:75" x14ac:dyDescent="0.3">
      <c r="AY7562" s="251" t="e">
        <f>VLOOKUP(C7562,#REF!, 2,FALSE)</f>
        <v>#REF!</v>
      </c>
      <c r="BM7562" s="191" t="s">
        <v>12813</v>
      </c>
      <c r="BN7562" s="191" t="s">
        <v>624</v>
      </c>
      <c r="BO7562" s="191" t="s">
        <v>2984</v>
      </c>
      <c r="BU7562" s="191" t="s">
        <v>12813</v>
      </c>
      <c r="BV7562" s="191" t="s">
        <v>624</v>
      </c>
      <c r="BW7562" s="191" t="s">
        <v>2984</v>
      </c>
    </row>
    <row r="7563" spans="51:75" x14ac:dyDescent="0.3">
      <c r="AY7563" s="251" t="e">
        <f>VLOOKUP(C7563,#REF!, 2,FALSE)</f>
        <v>#REF!</v>
      </c>
      <c r="BM7563" s="191" t="s">
        <v>12814</v>
      </c>
      <c r="BN7563" s="191" t="s">
        <v>3084</v>
      </c>
      <c r="BO7563" s="191" t="s">
        <v>12815</v>
      </c>
      <c r="BU7563" s="191" t="s">
        <v>12814</v>
      </c>
      <c r="BV7563" s="191" t="s">
        <v>3084</v>
      </c>
      <c r="BW7563" s="191" t="s">
        <v>12815</v>
      </c>
    </row>
    <row r="7564" spans="51:75" x14ac:dyDescent="0.3">
      <c r="AY7564" s="251" t="e">
        <f>VLOOKUP(C7564,#REF!, 2,FALSE)</f>
        <v>#REF!</v>
      </c>
      <c r="BM7564" s="191" t="s">
        <v>12816</v>
      </c>
      <c r="BN7564" s="191" t="s">
        <v>2984</v>
      </c>
      <c r="BO7564" s="191" t="s">
        <v>9319</v>
      </c>
      <c r="BU7564" s="191" t="s">
        <v>12816</v>
      </c>
      <c r="BV7564" s="191" t="s">
        <v>2984</v>
      </c>
      <c r="BW7564" s="191" t="s">
        <v>9319</v>
      </c>
    </row>
    <row r="7565" spans="51:75" x14ac:dyDescent="0.3">
      <c r="AY7565" s="251" t="e">
        <f>VLOOKUP(C7565,#REF!, 2,FALSE)</f>
        <v>#REF!</v>
      </c>
      <c r="BM7565" s="191" t="s">
        <v>12817</v>
      </c>
      <c r="BN7565" s="191" t="s">
        <v>3003</v>
      </c>
      <c r="BO7565" s="191" t="s">
        <v>2873</v>
      </c>
      <c r="BU7565" s="191" t="s">
        <v>12817</v>
      </c>
      <c r="BV7565" s="191" t="s">
        <v>3003</v>
      </c>
      <c r="BW7565" s="191" t="s">
        <v>2873</v>
      </c>
    </row>
    <row r="7566" spans="51:75" x14ac:dyDescent="0.3">
      <c r="AY7566" s="251" t="e">
        <f>VLOOKUP(C7566,#REF!, 2,FALSE)</f>
        <v>#REF!</v>
      </c>
      <c r="BM7566" s="191" t="s">
        <v>12818</v>
      </c>
      <c r="BN7566" s="191" t="s">
        <v>3084</v>
      </c>
      <c r="BO7566" s="191" t="s">
        <v>3905</v>
      </c>
      <c r="BU7566" s="191" t="s">
        <v>12818</v>
      </c>
      <c r="BV7566" s="191" t="s">
        <v>3084</v>
      </c>
      <c r="BW7566" s="191" t="s">
        <v>3905</v>
      </c>
    </row>
    <row r="7567" spans="51:75" x14ac:dyDescent="0.3">
      <c r="AY7567" s="251" t="e">
        <f>VLOOKUP(C7567,#REF!, 2,FALSE)</f>
        <v>#REF!</v>
      </c>
      <c r="BM7567" s="191" t="s">
        <v>12819</v>
      </c>
      <c r="BN7567" s="191" t="s">
        <v>3006</v>
      </c>
      <c r="BO7567" s="191" t="s">
        <v>2984</v>
      </c>
      <c r="BU7567" s="191" t="s">
        <v>12819</v>
      </c>
      <c r="BV7567" s="191" t="s">
        <v>3006</v>
      </c>
      <c r="BW7567" s="191" t="s">
        <v>2984</v>
      </c>
    </row>
    <row r="7568" spans="51:75" x14ac:dyDescent="0.3">
      <c r="AY7568" s="251" t="e">
        <f>VLOOKUP(C7568,#REF!, 2,FALSE)</f>
        <v>#REF!</v>
      </c>
      <c r="BM7568" s="191" t="s">
        <v>12820</v>
      </c>
      <c r="BN7568" s="191" t="s">
        <v>3006</v>
      </c>
      <c r="BO7568" s="191" t="s">
        <v>2984</v>
      </c>
      <c r="BU7568" s="191" t="s">
        <v>12820</v>
      </c>
      <c r="BV7568" s="191" t="s">
        <v>3006</v>
      </c>
      <c r="BW7568" s="191" t="s">
        <v>2984</v>
      </c>
    </row>
    <row r="7569" spans="51:75" x14ac:dyDescent="0.3">
      <c r="AY7569" s="251" t="e">
        <f>VLOOKUP(C7569,#REF!, 2,FALSE)</f>
        <v>#REF!</v>
      </c>
      <c r="BM7569" s="191" t="s">
        <v>12821</v>
      </c>
      <c r="BN7569" s="191" t="s">
        <v>638</v>
      </c>
      <c r="BO7569" s="191" t="s">
        <v>2984</v>
      </c>
      <c r="BU7569" s="191" t="s">
        <v>12821</v>
      </c>
      <c r="BV7569" s="191" t="s">
        <v>638</v>
      </c>
      <c r="BW7569" s="191" t="s">
        <v>2984</v>
      </c>
    </row>
    <row r="7570" spans="51:75" x14ac:dyDescent="0.3">
      <c r="AY7570" s="251" t="e">
        <f>VLOOKUP(C7570,#REF!, 2,FALSE)</f>
        <v>#REF!</v>
      </c>
      <c r="BM7570" s="191" t="s">
        <v>12822</v>
      </c>
      <c r="BN7570" s="191" t="s">
        <v>3006</v>
      </c>
      <c r="BO7570" s="191" t="s">
        <v>2984</v>
      </c>
      <c r="BU7570" s="191" t="s">
        <v>12822</v>
      </c>
      <c r="BV7570" s="191" t="s">
        <v>3006</v>
      </c>
      <c r="BW7570" s="191" t="s">
        <v>2984</v>
      </c>
    </row>
    <row r="7571" spans="51:75" x14ac:dyDescent="0.3">
      <c r="AY7571" s="251" t="e">
        <f>VLOOKUP(C7571,#REF!, 2,FALSE)</f>
        <v>#REF!</v>
      </c>
      <c r="BM7571" s="191" t="s">
        <v>12823</v>
      </c>
      <c r="BN7571" s="191" t="s">
        <v>3006</v>
      </c>
      <c r="BO7571" s="191" t="s">
        <v>4520</v>
      </c>
      <c r="BU7571" s="191" t="s">
        <v>12823</v>
      </c>
      <c r="BV7571" s="191" t="s">
        <v>3006</v>
      </c>
      <c r="BW7571" s="191" t="s">
        <v>4520</v>
      </c>
    </row>
    <row r="7572" spans="51:75" x14ac:dyDescent="0.3">
      <c r="AY7572" s="251" t="e">
        <f>VLOOKUP(C7572,#REF!, 2,FALSE)</f>
        <v>#REF!</v>
      </c>
      <c r="BM7572" s="191" t="s">
        <v>12824</v>
      </c>
      <c r="BN7572" s="191" t="s">
        <v>998</v>
      </c>
      <c r="BO7572" s="191" t="s">
        <v>1788</v>
      </c>
      <c r="BU7572" s="191" t="s">
        <v>12824</v>
      </c>
      <c r="BV7572" s="191" t="s">
        <v>998</v>
      </c>
      <c r="BW7572" s="191" t="s">
        <v>1788</v>
      </c>
    </row>
    <row r="7573" spans="51:75" x14ac:dyDescent="0.3">
      <c r="AY7573" s="251" t="e">
        <f>VLOOKUP(C7573,#REF!, 2,FALSE)</f>
        <v>#REF!</v>
      </c>
      <c r="BM7573" s="191" t="s">
        <v>12825</v>
      </c>
      <c r="BN7573" s="191" t="s">
        <v>3088</v>
      </c>
      <c r="BO7573" s="191" t="s">
        <v>693</v>
      </c>
      <c r="BU7573" s="191" t="s">
        <v>12825</v>
      </c>
      <c r="BV7573" s="191" t="s">
        <v>3088</v>
      </c>
      <c r="BW7573" s="191" t="s">
        <v>693</v>
      </c>
    </row>
    <row r="7574" spans="51:75" x14ac:dyDescent="0.3">
      <c r="AY7574" s="251" t="e">
        <f>VLOOKUP(C7574,#REF!, 2,FALSE)</f>
        <v>#REF!</v>
      </c>
      <c r="BM7574" s="191" t="s">
        <v>2218</v>
      </c>
      <c r="BN7574" s="191" t="s">
        <v>2984</v>
      </c>
      <c r="BO7574" s="191" t="s">
        <v>2935</v>
      </c>
      <c r="BU7574" s="191" t="s">
        <v>2218</v>
      </c>
      <c r="BV7574" s="191" t="s">
        <v>2984</v>
      </c>
      <c r="BW7574" s="191" t="s">
        <v>2935</v>
      </c>
    </row>
    <row r="7575" spans="51:75" x14ac:dyDescent="0.3">
      <c r="AY7575" s="251" t="e">
        <f>VLOOKUP(C7575,#REF!, 2,FALSE)</f>
        <v>#REF!</v>
      </c>
      <c r="BM7575" s="191" t="s">
        <v>12826</v>
      </c>
      <c r="BN7575" s="191" t="s">
        <v>1497</v>
      </c>
      <c r="BO7575" s="191" t="s">
        <v>12827</v>
      </c>
      <c r="BU7575" s="191" t="s">
        <v>12826</v>
      </c>
      <c r="BV7575" s="191" t="s">
        <v>1497</v>
      </c>
      <c r="BW7575" s="191" t="s">
        <v>12827</v>
      </c>
    </row>
    <row r="7576" spans="51:75" x14ac:dyDescent="0.3">
      <c r="AY7576" s="251" t="e">
        <f>VLOOKUP(C7576,#REF!, 2,FALSE)</f>
        <v>#REF!</v>
      </c>
      <c r="BM7576" s="191" t="s">
        <v>12828</v>
      </c>
      <c r="BN7576" s="191" t="s">
        <v>16989</v>
      </c>
      <c r="BO7576" s="191" t="s">
        <v>661</v>
      </c>
      <c r="BU7576" s="191" t="s">
        <v>12828</v>
      </c>
      <c r="BV7576" s="191" t="s">
        <v>16989</v>
      </c>
      <c r="BW7576" s="191" t="s">
        <v>661</v>
      </c>
    </row>
    <row r="7577" spans="51:75" x14ac:dyDescent="0.3">
      <c r="AY7577" s="251" t="e">
        <f>VLOOKUP(C7577,#REF!, 2,FALSE)</f>
        <v>#REF!</v>
      </c>
      <c r="BM7577" s="191" t="s">
        <v>12829</v>
      </c>
      <c r="BN7577" s="191" t="s">
        <v>1734</v>
      </c>
      <c r="BO7577" s="191" t="s">
        <v>4069</v>
      </c>
      <c r="BU7577" s="191" t="s">
        <v>12829</v>
      </c>
      <c r="BV7577" s="191" t="s">
        <v>1734</v>
      </c>
      <c r="BW7577" s="191" t="s">
        <v>4069</v>
      </c>
    </row>
    <row r="7578" spans="51:75" x14ac:dyDescent="0.3">
      <c r="AY7578" s="251" t="e">
        <f>VLOOKUP(C7578,#REF!, 2,FALSE)</f>
        <v>#REF!</v>
      </c>
      <c r="BM7578" s="191" t="s">
        <v>12830</v>
      </c>
      <c r="BN7578" s="191" t="s">
        <v>12831</v>
      </c>
      <c r="BO7578" s="191" t="s">
        <v>623</v>
      </c>
      <c r="BU7578" s="191" t="s">
        <v>12830</v>
      </c>
      <c r="BV7578" s="191" t="s">
        <v>12831</v>
      </c>
      <c r="BW7578" s="191" t="s">
        <v>623</v>
      </c>
    </row>
    <row r="7579" spans="51:75" x14ac:dyDescent="0.3">
      <c r="AY7579" s="251" t="e">
        <f>VLOOKUP(C7579,#REF!, 2,FALSE)</f>
        <v>#REF!</v>
      </c>
      <c r="BM7579" s="191" t="s">
        <v>12832</v>
      </c>
      <c r="BN7579" s="191" t="s">
        <v>3088</v>
      </c>
      <c r="BO7579" s="191" t="s">
        <v>3732</v>
      </c>
      <c r="BU7579" s="191" t="s">
        <v>12832</v>
      </c>
      <c r="BV7579" s="191" t="s">
        <v>3088</v>
      </c>
      <c r="BW7579" s="191" t="s">
        <v>3732</v>
      </c>
    </row>
    <row r="7580" spans="51:75" x14ac:dyDescent="0.3">
      <c r="AY7580" s="251" t="e">
        <f>VLOOKUP(C7580,#REF!, 2,FALSE)</f>
        <v>#REF!</v>
      </c>
      <c r="BM7580" s="191" t="s">
        <v>12833</v>
      </c>
      <c r="BN7580" s="191" t="s">
        <v>795</v>
      </c>
      <c r="BO7580" s="191" t="s">
        <v>1333</v>
      </c>
      <c r="BU7580" s="191" t="s">
        <v>12833</v>
      </c>
      <c r="BV7580" s="191" t="s">
        <v>795</v>
      </c>
      <c r="BW7580" s="191" t="s">
        <v>1333</v>
      </c>
    </row>
    <row r="7581" spans="51:75" x14ac:dyDescent="0.3">
      <c r="AY7581" s="251" t="e">
        <f>VLOOKUP(C7581,#REF!, 2,FALSE)</f>
        <v>#REF!</v>
      </c>
      <c r="BM7581" s="191" t="s">
        <v>12834</v>
      </c>
      <c r="BN7581" s="191" t="s">
        <v>3084</v>
      </c>
      <c r="BO7581" s="191" t="s">
        <v>2934</v>
      </c>
      <c r="BU7581" s="191" t="s">
        <v>12834</v>
      </c>
      <c r="BV7581" s="191" t="s">
        <v>3084</v>
      </c>
      <c r="BW7581" s="191" t="s">
        <v>2934</v>
      </c>
    </row>
    <row r="7582" spans="51:75" x14ac:dyDescent="0.3">
      <c r="AY7582" s="251" t="e">
        <f>VLOOKUP(C7582,#REF!, 2,FALSE)</f>
        <v>#REF!</v>
      </c>
      <c r="BM7582" s="191" t="s">
        <v>12835</v>
      </c>
      <c r="BN7582" s="191" t="s">
        <v>3088</v>
      </c>
      <c r="BO7582" s="191" t="s">
        <v>1333</v>
      </c>
      <c r="BU7582" s="191" t="s">
        <v>12835</v>
      </c>
      <c r="BV7582" s="191" t="s">
        <v>3088</v>
      </c>
      <c r="BW7582" s="191" t="s">
        <v>1333</v>
      </c>
    </row>
    <row r="7583" spans="51:75" x14ac:dyDescent="0.3">
      <c r="AY7583" s="251" t="e">
        <f>VLOOKUP(C7583,#REF!, 2,FALSE)</f>
        <v>#REF!</v>
      </c>
      <c r="BM7583" s="191" t="s">
        <v>12836</v>
      </c>
      <c r="BN7583" s="191" t="s">
        <v>3088</v>
      </c>
      <c r="BO7583" s="191" t="s">
        <v>2169</v>
      </c>
      <c r="BU7583" s="191" t="s">
        <v>12836</v>
      </c>
      <c r="BV7583" s="191" t="s">
        <v>3088</v>
      </c>
      <c r="BW7583" s="191" t="s">
        <v>2169</v>
      </c>
    </row>
    <row r="7584" spans="51:75" x14ac:dyDescent="0.3">
      <c r="AY7584" s="251" t="e">
        <f>VLOOKUP(C7584,#REF!, 2,FALSE)</f>
        <v>#REF!</v>
      </c>
      <c r="BM7584" s="191" t="s">
        <v>12837</v>
      </c>
      <c r="BN7584" s="191" t="s">
        <v>640</v>
      </c>
      <c r="BO7584" s="191" t="s">
        <v>12838</v>
      </c>
      <c r="BU7584" s="191" t="s">
        <v>12837</v>
      </c>
      <c r="BV7584" s="191" t="s">
        <v>640</v>
      </c>
      <c r="BW7584" s="191" t="s">
        <v>12838</v>
      </c>
    </row>
    <row r="7585" spans="51:75" x14ac:dyDescent="0.3">
      <c r="AY7585" s="251" t="e">
        <f>VLOOKUP(C7585,#REF!, 2,FALSE)</f>
        <v>#REF!</v>
      </c>
      <c r="BM7585" s="191" t="s">
        <v>12839</v>
      </c>
      <c r="BN7585" s="191" t="s">
        <v>3084</v>
      </c>
      <c r="BO7585" s="191" t="s">
        <v>6065</v>
      </c>
      <c r="BU7585" s="191" t="s">
        <v>12839</v>
      </c>
      <c r="BV7585" s="191" t="s">
        <v>3084</v>
      </c>
      <c r="BW7585" s="191" t="s">
        <v>6065</v>
      </c>
    </row>
    <row r="7586" spans="51:75" x14ac:dyDescent="0.3">
      <c r="AY7586" s="251" t="e">
        <f>VLOOKUP(C7586,#REF!, 2,FALSE)</f>
        <v>#REF!</v>
      </c>
      <c r="BM7586" s="191" t="s">
        <v>12840</v>
      </c>
      <c r="BN7586" s="191" t="s">
        <v>640</v>
      </c>
      <c r="BO7586" s="191" t="s">
        <v>2169</v>
      </c>
      <c r="BU7586" s="191" t="s">
        <v>12840</v>
      </c>
      <c r="BV7586" s="191" t="s">
        <v>640</v>
      </c>
      <c r="BW7586" s="191" t="s">
        <v>2169</v>
      </c>
    </row>
    <row r="7587" spans="51:75" x14ac:dyDescent="0.3">
      <c r="AY7587" s="251" t="e">
        <f>VLOOKUP(C7587,#REF!, 2,FALSE)</f>
        <v>#REF!</v>
      </c>
      <c r="BM7587" s="191" t="s">
        <v>12841</v>
      </c>
      <c r="BN7587" s="191" t="s">
        <v>798</v>
      </c>
      <c r="BO7587" s="191" t="s">
        <v>6065</v>
      </c>
      <c r="BU7587" s="191" t="s">
        <v>12841</v>
      </c>
      <c r="BV7587" s="191" t="s">
        <v>798</v>
      </c>
      <c r="BW7587" s="191" t="s">
        <v>6065</v>
      </c>
    </row>
    <row r="7588" spans="51:75" x14ac:dyDescent="0.3">
      <c r="AY7588" s="251" t="e">
        <f>VLOOKUP(C7588,#REF!, 2,FALSE)</f>
        <v>#REF!</v>
      </c>
      <c r="BM7588" s="191" t="s">
        <v>12842</v>
      </c>
      <c r="BN7588" s="191" t="s">
        <v>624</v>
      </c>
      <c r="BO7588" s="191" t="s">
        <v>2984</v>
      </c>
      <c r="BU7588" s="191" t="s">
        <v>12842</v>
      </c>
      <c r="BV7588" s="191" t="s">
        <v>624</v>
      </c>
      <c r="BW7588" s="191" t="s">
        <v>2984</v>
      </c>
    </row>
    <row r="7589" spans="51:75" x14ac:dyDescent="0.3">
      <c r="AY7589" s="251" t="e">
        <f>VLOOKUP(C7589,#REF!, 2,FALSE)</f>
        <v>#REF!</v>
      </c>
      <c r="BM7589" s="191" t="s">
        <v>12843</v>
      </c>
      <c r="BN7589" s="191" t="s">
        <v>627</v>
      </c>
      <c r="BO7589" s="191" t="s">
        <v>2984</v>
      </c>
      <c r="BU7589" s="191" t="s">
        <v>12843</v>
      </c>
      <c r="BV7589" s="191" t="s">
        <v>627</v>
      </c>
      <c r="BW7589" s="191" t="s">
        <v>2984</v>
      </c>
    </row>
    <row r="7590" spans="51:75" x14ac:dyDescent="0.3">
      <c r="AY7590" s="251" t="e">
        <f>VLOOKUP(C7590,#REF!, 2,FALSE)</f>
        <v>#REF!</v>
      </c>
      <c r="BM7590" s="191" t="s">
        <v>2219</v>
      </c>
      <c r="BN7590" s="191" t="s">
        <v>929</v>
      </c>
      <c r="BO7590" s="191" t="s">
        <v>2984</v>
      </c>
      <c r="BU7590" s="191" t="s">
        <v>2219</v>
      </c>
      <c r="BV7590" s="191" t="s">
        <v>929</v>
      </c>
      <c r="BW7590" s="191" t="s">
        <v>2984</v>
      </c>
    </row>
    <row r="7591" spans="51:75" x14ac:dyDescent="0.3">
      <c r="AY7591" s="251" t="e">
        <f>VLOOKUP(C7591,#REF!, 2,FALSE)</f>
        <v>#REF!</v>
      </c>
      <c r="BM7591" s="191" t="s">
        <v>2220</v>
      </c>
      <c r="BN7591" s="191" t="s">
        <v>927</v>
      </c>
      <c r="BO7591" s="191" t="s">
        <v>2984</v>
      </c>
      <c r="BU7591" s="191" t="s">
        <v>2220</v>
      </c>
      <c r="BV7591" s="191" t="s">
        <v>927</v>
      </c>
      <c r="BW7591" s="191" t="s">
        <v>2984</v>
      </c>
    </row>
    <row r="7592" spans="51:75" x14ac:dyDescent="0.3">
      <c r="AY7592" s="251" t="e">
        <f>VLOOKUP(C7592,#REF!, 2,FALSE)</f>
        <v>#REF!</v>
      </c>
      <c r="BM7592" s="191" t="s">
        <v>12844</v>
      </c>
      <c r="BN7592" s="191" t="s">
        <v>784</v>
      </c>
      <c r="BO7592" s="191" t="s">
        <v>2984</v>
      </c>
      <c r="BU7592" s="191" t="s">
        <v>12844</v>
      </c>
      <c r="BV7592" s="191" t="s">
        <v>784</v>
      </c>
      <c r="BW7592" s="191" t="s">
        <v>2984</v>
      </c>
    </row>
    <row r="7593" spans="51:75" x14ac:dyDescent="0.3">
      <c r="AY7593" s="251" t="e">
        <f>VLOOKUP(C7593,#REF!, 2,FALSE)</f>
        <v>#REF!</v>
      </c>
      <c r="BM7593" s="191" t="s">
        <v>12845</v>
      </c>
      <c r="BN7593" s="191" t="s">
        <v>3003</v>
      </c>
      <c r="BO7593" s="191" t="s">
        <v>2984</v>
      </c>
      <c r="BU7593" s="191" t="s">
        <v>12845</v>
      </c>
      <c r="BV7593" s="191" t="s">
        <v>3003</v>
      </c>
      <c r="BW7593" s="191" t="s">
        <v>2984</v>
      </c>
    </row>
    <row r="7594" spans="51:75" x14ac:dyDescent="0.3">
      <c r="AY7594" s="251" t="e">
        <f>VLOOKUP(C7594,#REF!, 2,FALSE)</f>
        <v>#REF!</v>
      </c>
      <c r="BM7594" s="191" t="s">
        <v>2221</v>
      </c>
      <c r="BN7594" s="191" t="s">
        <v>3006</v>
      </c>
      <c r="BO7594" s="191" t="s">
        <v>2984</v>
      </c>
      <c r="BU7594" s="191" t="s">
        <v>2221</v>
      </c>
      <c r="BV7594" s="191" t="s">
        <v>3006</v>
      </c>
      <c r="BW7594" s="191" t="s">
        <v>2984</v>
      </c>
    </row>
    <row r="7595" spans="51:75" x14ac:dyDescent="0.3">
      <c r="AY7595" s="251" t="e">
        <f>VLOOKUP(C7595,#REF!, 2,FALSE)</f>
        <v>#REF!</v>
      </c>
      <c r="BM7595" s="191" t="s">
        <v>12846</v>
      </c>
      <c r="BN7595" s="191" t="s">
        <v>2984</v>
      </c>
      <c r="BO7595" s="191" t="s">
        <v>5593</v>
      </c>
      <c r="BU7595" s="191" t="s">
        <v>12846</v>
      </c>
      <c r="BV7595" s="191" t="s">
        <v>2984</v>
      </c>
      <c r="BW7595" s="191" t="s">
        <v>5593</v>
      </c>
    </row>
    <row r="7596" spans="51:75" x14ac:dyDescent="0.3">
      <c r="AY7596" s="251" t="e">
        <f>VLOOKUP(C7596,#REF!, 2,FALSE)</f>
        <v>#REF!</v>
      </c>
      <c r="BM7596" s="191" t="s">
        <v>12847</v>
      </c>
      <c r="BN7596" s="191" t="s">
        <v>3084</v>
      </c>
      <c r="BO7596" s="191" t="s">
        <v>12848</v>
      </c>
      <c r="BU7596" s="191" t="s">
        <v>12847</v>
      </c>
      <c r="BV7596" s="191" t="s">
        <v>3084</v>
      </c>
      <c r="BW7596" s="191" t="s">
        <v>12848</v>
      </c>
    </row>
    <row r="7597" spans="51:75" x14ac:dyDescent="0.3">
      <c r="AY7597" s="251" t="e">
        <f>VLOOKUP(C7597,#REF!, 2,FALSE)</f>
        <v>#REF!</v>
      </c>
      <c r="BM7597" s="191" t="s">
        <v>12849</v>
      </c>
      <c r="BN7597" s="191" t="s">
        <v>1270</v>
      </c>
      <c r="BO7597" s="191" t="s">
        <v>2984</v>
      </c>
      <c r="BU7597" s="191" t="s">
        <v>12849</v>
      </c>
      <c r="BV7597" s="191" t="s">
        <v>1270</v>
      </c>
      <c r="BW7597" s="191" t="s">
        <v>2984</v>
      </c>
    </row>
    <row r="7598" spans="51:75" x14ac:dyDescent="0.3">
      <c r="AY7598" s="251" t="e">
        <f>VLOOKUP(C7598,#REF!, 2,FALSE)</f>
        <v>#REF!</v>
      </c>
      <c r="BM7598" s="191" t="s">
        <v>12850</v>
      </c>
      <c r="BN7598" s="191" t="s">
        <v>3003</v>
      </c>
      <c r="BO7598" s="191" t="s">
        <v>2984</v>
      </c>
      <c r="BU7598" s="191" t="s">
        <v>12850</v>
      </c>
      <c r="BV7598" s="191" t="s">
        <v>3003</v>
      </c>
      <c r="BW7598" s="191" t="s">
        <v>2984</v>
      </c>
    </row>
    <row r="7599" spans="51:75" x14ac:dyDescent="0.3">
      <c r="AY7599" s="251" t="e">
        <f>VLOOKUP(C7599,#REF!, 2,FALSE)</f>
        <v>#REF!</v>
      </c>
      <c r="BM7599" s="191" t="s">
        <v>12851</v>
      </c>
      <c r="BN7599" s="191" t="s">
        <v>3003</v>
      </c>
      <c r="BO7599" s="191" t="s">
        <v>12852</v>
      </c>
      <c r="BU7599" s="191" t="s">
        <v>12851</v>
      </c>
      <c r="BV7599" s="191" t="s">
        <v>3003</v>
      </c>
      <c r="BW7599" s="191" t="s">
        <v>12852</v>
      </c>
    </row>
    <row r="7600" spans="51:75" x14ac:dyDescent="0.3">
      <c r="AY7600" s="251" t="e">
        <f>VLOOKUP(C7600,#REF!, 2,FALSE)</f>
        <v>#REF!</v>
      </c>
      <c r="BM7600" s="191" t="s">
        <v>12853</v>
      </c>
      <c r="BN7600" s="191" t="s">
        <v>1343</v>
      </c>
      <c r="BO7600" s="191" t="s">
        <v>2984</v>
      </c>
      <c r="BU7600" s="191" t="s">
        <v>12853</v>
      </c>
      <c r="BV7600" s="191" t="s">
        <v>1343</v>
      </c>
      <c r="BW7600" s="191" t="s">
        <v>2984</v>
      </c>
    </row>
    <row r="7601" spans="51:75" x14ac:dyDescent="0.3">
      <c r="AY7601" s="251" t="e">
        <f>VLOOKUP(C7601,#REF!, 2,FALSE)</f>
        <v>#REF!</v>
      </c>
      <c r="BM7601" s="191" t="s">
        <v>12854</v>
      </c>
      <c r="BN7601" s="191" t="s">
        <v>3003</v>
      </c>
      <c r="BO7601" s="191" t="s">
        <v>12855</v>
      </c>
      <c r="BU7601" s="191" t="s">
        <v>12854</v>
      </c>
      <c r="BV7601" s="191" t="s">
        <v>3003</v>
      </c>
      <c r="BW7601" s="191" t="s">
        <v>12855</v>
      </c>
    </row>
    <row r="7602" spans="51:75" x14ac:dyDescent="0.3">
      <c r="AY7602" s="251" t="e">
        <f>VLOOKUP(C7602,#REF!, 2,FALSE)</f>
        <v>#REF!</v>
      </c>
      <c r="BM7602" s="191" t="s">
        <v>12856</v>
      </c>
      <c r="BN7602" s="191" t="s">
        <v>2984</v>
      </c>
      <c r="BO7602" s="191" t="s">
        <v>2984</v>
      </c>
      <c r="BU7602" s="191" t="s">
        <v>12856</v>
      </c>
      <c r="BV7602" s="191" t="s">
        <v>2984</v>
      </c>
      <c r="BW7602" s="191" t="s">
        <v>2984</v>
      </c>
    </row>
    <row r="7603" spans="51:75" x14ac:dyDescent="0.3">
      <c r="AY7603" s="251" t="e">
        <f>VLOOKUP(C7603,#REF!, 2,FALSE)</f>
        <v>#REF!</v>
      </c>
      <c r="BM7603" s="191" t="s">
        <v>12857</v>
      </c>
      <c r="BN7603" s="191" t="s">
        <v>811</v>
      </c>
      <c r="BO7603" s="191" t="s">
        <v>2984</v>
      </c>
      <c r="BU7603" s="191" t="s">
        <v>12857</v>
      </c>
      <c r="BV7603" s="191" t="s">
        <v>811</v>
      </c>
      <c r="BW7603" s="191" t="s">
        <v>2984</v>
      </c>
    </row>
    <row r="7604" spans="51:75" x14ac:dyDescent="0.3">
      <c r="AY7604" s="251" t="e">
        <f>VLOOKUP(C7604,#REF!, 2,FALSE)</f>
        <v>#REF!</v>
      </c>
      <c r="BM7604" s="191" t="s">
        <v>12858</v>
      </c>
      <c r="BN7604" s="191" t="s">
        <v>659</v>
      </c>
      <c r="BO7604" s="191" t="s">
        <v>2984</v>
      </c>
      <c r="BU7604" s="191" t="s">
        <v>12858</v>
      </c>
      <c r="BV7604" s="191" t="s">
        <v>659</v>
      </c>
      <c r="BW7604" s="191" t="s">
        <v>2984</v>
      </c>
    </row>
    <row r="7605" spans="51:75" x14ac:dyDescent="0.3">
      <c r="AY7605" s="251" t="e">
        <f>VLOOKUP(C7605,#REF!, 2,FALSE)</f>
        <v>#REF!</v>
      </c>
      <c r="BM7605" s="191" t="s">
        <v>12859</v>
      </c>
      <c r="BN7605" s="191" t="s">
        <v>3253</v>
      </c>
      <c r="BO7605" s="191" t="s">
        <v>1196</v>
      </c>
      <c r="BU7605" s="191" t="s">
        <v>12859</v>
      </c>
      <c r="BV7605" s="191" t="s">
        <v>3253</v>
      </c>
      <c r="BW7605" s="191" t="s">
        <v>1196</v>
      </c>
    </row>
    <row r="7606" spans="51:75" x14ac:dyDescent="0.3">
      <c r="AY7606" s="251" t="e">
        <f>VLOOKUP(C7606,#REF!, 2,FALSE)</f>
        <v>#REF!</v>
      </c>
      <c r="BM7606" s="191" t="s">
        <v>12860</v>
      </c>
      <c r="BN7606" s="191" t="s">
        <v>798</v>
      </c>
      <c r="BO7606" s="191" t="s">
        <v>2984</v>
      </c>
      <c r="BU7606" s="191" t="s">
        <v>12860</v>
      </c>
      <c r="BV7606" s="191" t="s">
        <v>798</v>
      </c>
      <c r="BW7606" s="191" t="s">
        <v>2984</v>
      </c>
    </row>
    <row r="7607" spans="51:75" x14ac:dyDescent="0.3">
      <c r="AY7607" s="251" t="e">
        <f>VLOOKUP(C7607,#REF!, 2,FALSE)</f>
        <v>#REF!</v>
      </c>
      <c r="BM7607" s="191" t="s">
        <v>12862</v>
      </c>
      <c r="BN7607" s="191" t="s">
        <v>663</v>
      </c>
      <c r="BO7607" s="191" t="s">
        <v>2984</v>
      </c>
      <c r="BU7607" s="191" t="s">
        <v>12862</v>
      </c>
      <c r="BV7607" s="191" t="s">
        <v>663</v>
      </c>
      <c r="BW7607" s="191" t="s">
        <v>2984</v>
      </c>
    </row>
    <row r="7608" spans="51:75" x14ac:dyDescent="0.3">
      <c r="AY7608" s="251" t="e">
        <f>VLOOKUP(C7608,#REF!, 2,FALSE)</f>
        <v>#REF!</v>
      </c>
      <c r="BM7608" s="191" t="s">
        <v>2224</v>
      </c>
      <c r="BN7608" s="191" t="s">
        <v>929</v>
      </c>
      <c r="BO7608" s="191" t="s">
        <v>2984</v>
      </c>
      <c r="BU7608" s="191" t="s">
        <v>2224</v>
      </c>
      <c r="BV7608" s="191" t="s">
        <v>929</v>
      </c>
      <c r="BW7608" s="191" t="s">
        <v>2984</v>
      </c>
    </row>
    <row r="7609" spans="51:75" x14ac:dyDescent="0.3">
      <c r="AY7609" s="251" t="e">
        <f>VLOOKUP(C7609,#REF!, 2,FALSE)</f>
        <v>#REF!</v>
      </c>
      <c r="BM7609" s="191" t="s">
        <v>2225</v>
      </c>
      <c r="BN7609" s="191" t="s">
        <v>3006</v>
      </c>
      <c r="BO7609" s="191" t="s">
        <v>2984</v>
      </c>
      <c r="BU7609" s="191" t="s">
        <v>2225</v>
      </c>
      <c r="BV7609" s="191" t="s">
        <v>3006</v>
      </c>
      <c r="BW7609" s="191" t="s">
        <v>2984</v>
      </c>
    </row>
    <row r="7610" spans="51:75" x14ac:dyDescent="0.3">
      <c r="AY7610" s="251" t="e">
        <f>VLOOKUP(C7610,#REF!, 2,FALSE)</f>
        <v>#REF!</v>
      </c>
      <c r="BM7610" s="191" t="s">
        <v>12863</v>
      </c>
      <c r="BN7610" s="191" t="s">
        <v>3006</v>
      </c>
      <c r="BO7610" s="191" t="s">
        <v>2984</v>
      </c>
      <c r="BU7610" s="191" t="s">
        <v>12863</v>
      </c>
      <c r="BV7610" s="191" t="s">
        <v>3006</v>
      </c>
      <c r="BW7610" s="191" t="s">
        <v>2984</v>
      </c>
    </row>
    <row r="7611" spans="51:75" x14ac:dyDescent="0.3">
      <c r="AY7611" s="251" t="e">
        <f>VLOOKUP(C7611,#REF!, 2,FALSE)</f>
        <v>#REF!</v>
      </c>
      <c r="BM7611" s="191" t="s">
        <v>12864</v>
      </c>
      <c r="BN7611" s="191" t="s">
        <v>3084</v>
      </c>
      <c r="BO7611" s="191" t="s">
        <v>937</v>
      </c>
      <c r="BU7611" s="191" t="s">
        <v>12864</v>
      </c>
      <c r="BV7611" s="191" t="s">
        <v>3084</v>
      </c>
      <c r="BW7611" s="191" t="s">
        <v>937</v>
      </c>
    </row>
    <row r="7612" spans="51:75" x14ac:dyDescent="0.3">
      <c r="AY7612" s="251" t="e">
        <f>VLOOKUP(C7612,#REF!, 2,FALSE)</f>
        <v>#REF!</v>
      </c>
      <c r="BM7612" s="191" t="s">
        <v>12865</v>
      </c>
      <c r="BN7612" s="191" t="s">
        <v>3084</v>
      </c>
      <c r="BO7612" s="191" t="s">
        <v>8842</v>
      </c>
      <c r="BU7612" s="191" t="s">
        <v>12865</v>
      </c>
      <c r="BV7612" s="191" t="s">
        <v>3084</v>
      </c>
      <c r="BW7612" s="191" t="s">
        <v>8842</v>
      </c>
    </row>
    <row r="7613" spans="51:75" x14ac:dyDescent="0.3">
      <c r="AY7613" s="251" t="e">
        <f>VLOOKUP(C7613,#REF!, 2,FALSE)</f>
        <v>#REF!</v>
      </c>
      <c r="BM7613" s="191" t="s">
        <v>12866</v>
      </c>
      <c r="BN7613" s="191" t="s">
        <v>3088</v>
      </c>
      <c r="BO7613" s="191" t="s">
        <v>6707</v>
      </c>
      <c r="BU7613" s="191" t="s">
        <v>12866</v>
      </c>
      <c r="BV7613" s="191" t="s">
        <v>3088</v>
      </c>
      <c r="BW7613" s="191" t="s">
        <v>6707</v>
      </c>
    </row>
    <row r="7614" spans="51:75" x14ac:dyDescent="0.3">
      <c r="AY7614" s="251" t="e">
        <f>VLOOKUP(C7614,#REF!, 2,FALSE)</f>
        <v>#REF!</v>
      </c>
      <c r="BM7614" s="191" t="s">
        <v>12867</v>
      </c>
      <c r="BN7614" s="191" t="s">
        <v>3084</v>
      </c>
      <c r="BO7614" s="191" t="s">
        <v>6302</v>
      </c>
      <c r="BU7614" s="191" t="s">
        <v>12867</v>
      </c>
      <c r="BV7614" s="191" t="s">
        <v>3084</v>
      </c>
      <c r="BW7614" s="191" t="s">
        <v>6302</v>
      </c>
    </row>
    <row r="7615" spans="51:75" x14ac:dyDescent="0.3">
      <c r="AY7615" s="251" t="e">
        <f>VLOOKUP(C7615,#REF!, 2,FALSE)</f>
        <v>#REF!</v>
      </c>
      <c r="BM7615" s="191" t="s">
        <v>12868</v>
      </c>
      <c r="BN7615" s="191" t="s">
        <v>2984</v>
      </c>
      <c r="BO7615" s="191" t="s">
        <v>12869</v>
      </c>
      <c r="BU7615" s="191" t="s">
        <v>12868</v>
      </c>
      <c r="BV7615" s="191" t="s">
        <v>2984</v>
      </c>
      <c r="BW7615" s="191" t="s">
        <v>12869</v>
      </c>
    </row>
    <row r="7616" spans="51:75" x14ac:dyDescent="0.3">
      <c r="AY7616" s="251" t="e">
        <f>VLOOKUP(C7616,#REF!, 2,FALSE)</f>
        <v>#REF!</v>
      </c>
      <c r="BM7616" s="191" t="s">
        <v>12870</v>
      </c>
      <c r="BN7616" s="191" t="s">
        <v>2984</v>
      </c>
      <c r="BO7616" s="191" t="s">
        <v>12871</v>
      </c>
      <c r="BU7616" s="191" t="s">
        <v>12870</v>
      </c>
      <c r="BV7616" s="191" t="s">
        <v>2984</v>
      </c>
      <c r="BW7616" s="191" t="s">
        <v>12871</v>
      </c>
    </row>
    <row r="7617" spans="51:75" x14ac:dyDescent="0.3">
      <c r="AY7617" s="251" t="e">
        <f>VLOOKUP(C7617,#REF!, 2,FALSE)</f>
        <v>#REF!</v>
      </c>
      <c r="BM7617" s="191" t="s">
        <v>12872</v>
      </c>
      <c r="BN7617" s="191" t="s">
        <v>670</v>
      </c>
      <c r="BO7617" s="191" t="s">
        <v>3552</v>
      </c>
      <c r="BU7617" s="191" t="s">
        <v>12872</v>
      </c>
      <c r="BV7617" s="191" t="s">
        <v>670</v>
      </c>
      <c r="BW7617" s="191" t="s">
        <v>3552</v>
      </c>
    </row>
    <row r="7618" spans="51:75" x14ac:dyDescent="0.3">
      <c r="AY7618" s="251" t="e">
        <f>VLOOKUP(C7618,#REF!, 2,FALSE)</f>
        <v>#REF!</v>
      </c>
      <c r="BM7618" s="191" t="s">
        <v>12873</v>
      </c>
      <c r="BN7618" s="191" t="s">
        <v>3006</v>
      </c>
      <c r="BO7618" s="191" t="s">
        <v>12874</v>
      </c>
      <c r="BU7618" s="191" t="s">
        <v>12873</v>
      </c>
      <c r="BV7618" s="191" t="s">
        <v>3006</v>
      </c>
      <c r="BW7618" s="191" t="s">
        <v>12874</v>
      </c>
    </row>
    <row r="7619" spans="51:75" x14ac:dyDescent="0.3">
      <c r="AY7619" s="251" t="e">
        <f>VLOOKUP(C7619,#REF!, 2,FALSE)</f>
        <v>#REF!</v>
      </c>
      <c r="BM7619" s="191" t="s">
        <v>12875</v>
      </c>
      <c r="BN7619" s="191" t="s">
        <v>3003</v>
      </c>
      <c r="BO7619" s="191" t="s">
        <v>1490</v>
      </c>
      <c r="BU7619" s="191" t="s">
        <v>12875</v>
      </c>
      <c r="BV7619" s="191" t="s">
        <v>3003</v>
      </c>
      <c r="BW7619" s="191" t="s">
        <v>1490</v>
      </c>
    </row>
    <row r="7620" spans="51:75" x14ac:dyDescent="0.3">
      <c r="AY7620" s="251" t="e">
        <f>VLOOKUP(C7620,#REF!, 2,FALSE)</f>
        <v>#REF!</v>
      </c>
      <c r="BM7620" s="191" t="s">
        <v>12876</v>
      </c>
      <c r="BN7620" s="191" t="s">
        <v>995</v>
      </c>
      <c r="BO7620" s="191" t="s">
        <v>2984</v>
      </c>
      <c r="BU7620" s="191" t="s">
        <v>12876</v>
      </c>
      <c r="BV7620" s="191" t="s">
        <v>995</v>
      </c>
      <c r="BW7620" s="191" t="s">
        <v>2984</v>
      </c>
    </row>
    <row r="7621" spans="51:75" x14ac:dyDescent="0.3">
      <c r="AY7621" s="251" t="e">
        <f>VLOOKUP(C7621,#REF!, 2,FALSE)</f>
        <v>#REF!</v>
      </c>
      <c r="BM7621" s="191" t="s">
        <v>12877</v>
      </c>
      <c r="BN7621" s="191" t="s">
        <v>995</v>
      </c>
      <c r="BO7621" s="191" t="s">
        <v>2984</v>
      </c>
      <c r="BU7621" s="191" t="s">
        <v>12877</v>
      </c>
      <c r="BV7621" s="191" t="s">
        <v>995</v>
      </c>
      <c r="BW7621" s="191" t="s">
        <v>2984</v>
      </c>
    </row>
    <row r="7622" spans="51:75" x14ac:dyDescent="0.3">
      <c r="AY7622" s="251" t="e">
        <f>VLOOKUP(C7622,#REF!, 2,FALSE)</f>
        <v>#REF!</v>
      </c>
      <c r="BM7622" s="191" t="s">
        <v>12878</v>
      </c>
      <c r="BN7622" s="191" t="s">
        <v>784</v>
      </c>
      <c r="BO7622" s="191" t="s">
        <v>9529</v>
      </c>
      <c r="BU7622" s="191" t="s">
        <v>12878</v>
      </c>
      <c r="BV7622" s="191" t="s">
        <v>784</v>
      </c>
      <c r="BW7622" s="191" t="s">
        <v>9529</v>
      </c>
    </row>
    <row r="7623" spans="51:75" x14ac:dyDescent="0.3">
      <c r="AY7623" s="251" t="e">
        <f>VLOOKUP(C7623,#REF!, 2,FALSE)</f>
        <v>#REF!</v>
      </c>
      <c r="BM7623" s="191" t="s">
        <v>2226</v>
      </c>
      <c r="BN7623" s="191" t="s">
        <v>995</v>
      </c>
      <c r="BO7623" s="191" t="s">
        <v>9644</v>
      </c>
      <c r="BU7623" s="191" t="s">
        <v>2226</v>
      </c>
      <c r="BV7623" s="191" t="s">
        <v>995</v>
      </c>
      <c r="BW7623" s="191" t="s">
        <v>9644</v>
      </c>
    </row>
    <row r="7624" spans="51:75" x14ac:dyDescent="0.3">
      <c r="AY7624" s="251" t="e">
        <f>VLOOKUP(C7624,#REF!, 2,FALSE)</f>
        <v>#REF!</v>
      </c>
      <c r="BM7624" s="191" t="s">
        <v>12879</v>
      </c>
      <c r="BN7624" s="191" t="s">
        <v>637</v>
      </c>
      <c r="BO7624" s="191" t="s">
        <v>2984</v>
      </c>
      <c r="BU7624" s="191" t="s">
        <v>12879</v>
      </c>
      <c r="BV7624" s="191" t="s">
        <v>637</v>
      </c>
      <c r="BW7624" s="191" t="s">
        <v>2984</v>
      </c>
    </row>
    <row r="7625" spans="51:75" x14ac:dyDescent="0.3">
      <c r="AY7625" s="251" t="e">
        <f>VLOOKUP(C7625,#REF!, 2,FALSE)</f>
        <v>#REF!</v>
      </c>
      <c r="BM7625" s="191" t="s">
        <v>12880</v>
      </c>
      <c r="BN7625" s="191" t="s">
        <v>640</v>
      </c>
      <c r="BO7625" s="191" t="s">
        <v>2984</v>
      </c>
      <c r="BU7625" s="191" t="s">
        <v>12880</v>
      </c>
      <c r="BV7625" s="191" t="s">
        <v>640</v>
      </c>
      <c r="BW7625" s="191" t="s">
        <v>2984</v>
      </c>
    </row>
    <row r="7626" spans="51:75" x14ac:dyDescent="0.3">
      <c r="AY7626" s="251" t="e">
        <f>VLOOKUP(C7626,#REF!, 2,FALSE)</f>
        <v>#REF!</v>
      </c>
      <c r="BM7626" s="191" t="s">
        <v>12881</v>
      </c>
      <c r="BN7626" s="191" t="s">
        <v>3046</v>
      </c>
      <c r="BO7626" s="191" t="s">
        <v>12882</v>
      </c>
      <c r="BU7626" s="191" t="s">
        <v>12881</v>
      </c>
      <c r="BV7626" s="191" t="s">
        <v>3046</v>
      </c>
      <c r="BW7626" s="191" t="s">
        <v>12882</v>
      </c>
    </row>
    <row r="7627" spans="51:75" x14ac:dyDescent="0.3">
      <c r="AY7627" s="251" t="e">
        <f>VLOOKUP(C7627,#REF!, 2,FALSE)</f>
        <v>#REF!</v>
      </c>
      <c r="BM7627" s="191" t="s">
        <v>12883</v>
      </c>
      <c r="BN7627" s="191" t="s">
        <v>3006</v>
      </c>
      <c r="BO7627" s="191" t="s">
        <v>2984</v>
      </c>
      <c r="BU7627" s="191" t="s">
        <v>12883</v>
      </c>
      <c r="BV7627" s="191" t="s">
        <v>3006</v>
      </c>
      <c r="BW7627" s="191" t="s">
        <v>2984</v>
      </c>
    </row>
    <row r="7628" spans="51:75" x14ac:dyDescent="0.3">
      <c r="AY7628" s="251" t="e">
        <f>VLOOKUP(C7628,#REF!, 2,FALSE)</f>
        <v>#REF!</v>
      </c>
      <c r="BM7628" s="191" t="s">
        <v>12884</v>
      </c>
      <c r="BN7628" s="191" t="s">
        <v>2984</v>
      </c>
      <c r="BO7628" s="191" t="s">
        <v>2255</v>
      </c>
      <c r="BU7628" s="191" t="s">
        <v>12884</v>
      </c>
      <c r="BV7628" s="191" t="s">
        <v>2984</v>
      </c>
      <c r="BW7628" s="191" t="s">
        <v>2255</v>
      </c>
    </row>
    <row r="7629" spans="51:75" x14ac:dyDescent="0.3">
      <c r="AY7629" s="251" t="e">
        <f>VLOOKUP(C7629,#REF!, 2,FALSE)</f>
        <v>#REF!</v>
      </c>
      <c r="BM7629" s="191" t="s">
        <v>12885</v>
      </c>
      <c r="BN7629" s="191" t="s">
        <v>632</v>
      </c>
      <c r="BO7629" s="191" t="s">
        <v>2984</v>
      </c>
      <c r="BU7629" s="191" t="s">
        <v>12885</v>
      </c>
      <c r="BV7629" s="191" t="s">
        <v>632</v>
      </c>
      <c r="BW7629" s="191" t="s">
        <v>2984</v>
      </c>
    </row>
    <row r="7630" spans="51:75" x14ac:dyDescent="0.3">
      <c r="AY7630" s="251" t="e">
        <f>VLOOKUP(C7630,#REF!, 2,FALSE)</f>
        <v>#REF!</v>
      </c>
      <c r="BM7630" s="191" t="s">
        <v>12886</v>
      </c>
      <c r="BN7630" s="191" t="s">
        <v>1268</v>
      </c>
      <c r="BO7630" s="191" t="s">
        <v>2984</v>
      </c>
      <c r="BU7630" s="191" t="s">
        <v>12886</v>
      </c>
      <c r="BV7630" s="191" t="s">
        <v>1268</v>
      </c>
      <c r="BW7630" s="191" t="s">
        <v>2984</v>
      </c>
    </row>
    <row r="7631" spans="51:75" x14ac:dyDescent="0.3">
      <c r="AY7631" s="251" t="e">
        <f>VLOOKUP(C7631,#REF!, 2,FALSE)</f>
        <v>#REF!</v>
      </c>
      <c r="BM7631" s="191" t="s">
        <v>12887</v>
      </c>
      <c r="BN7631" s="191" t="s">
        <v>1462</v>
      </c>
      <c r="BO7631" s="191" t="s">
        <v>2984</v>
      </c>
      <c r="BU7631" s="191" t="s">
        <v>12887</v>
      </c>
      <c r="BV7631" s="191" t="s">
        <v>1462</v>
      </c>
      <c r="BW7631" s="191" t="s">
        <v>2984</v>
      </c>
    </row>
    <row r="7632" spans="51:75" x14ac:dyDescent="0.3">
      <c r="AY7632" s="251" t="e">
        <f>VLOOKUP(C7632,#REF!, 2,FALSE)</f>
        <v>#REF!</v>
      </c>
      <c r="BM7632" s="191" t="s">
        <v>12888</v>
      </c>
      <c r="BN7632" s="191" t="s">
        <v>701</v>
      </c>
      <c r="BO7632" s="191" t="s">
        <v>9529</v>
      </c>
      <c r="BU7632" s="191" t="s">
        <v>12888</v>
      </c>
      <c r="BV7632" s="191" t="s">
        <v>701</v>
      </c>
      <c r="BW7632" s="191" t="s">
        <v>9529</v>
      </c>
    </row>
    <row r="7633" spans="51:75" x14ac:dyDescent="0.3">
      <c r="AY7633" s="251" t="e">
        <f>VLOOKUP(C7633,#REF!, 2,FALSE)</f>
        <v>#REF!</v>
      </c>
      <c r="BM7633" s="191" t="s">
        <v>2227</v>
      </c>
      <c r="BN7633" s="191" t="s">
        <v>772</v>
      </c>
      <c r="BO7633" s="191" t="s">
        <v>2984</v>
      </c>
      <c r="BU7633" s="191" t="s">
        <v>2227</v>
      </c>
      <c r="BV7633" s="191" t="s">
        <v>772</v>
      </c>
      <c r="BW7633" s="191" t="s">
        <v>2984</v>
      </c>
    </row>
    <row r="7634" spans="51:75" x14ac:dyDescent="0.3">
      <c r="AY7634" s="251" t="e">
        <f>VLOOKUP(C7634,#REF!, 2,FALSE)</f>
        <v>#REF!</v>
      </c>
      <c r="BM7634" s="191" t="s">
        <v>12889</v>
      </c>
      <c r="BN7634" s="191" t="s">
        <v>701</v>
      </c>
      <c r="BO7634" s="191" t="s">
        <v>2984</v>
      </c>
      <c r="BU7634" s="191" t="s">
        <v>12889</v>
      </c>
      <c r="BV7634" s="191" t="s">
        <v>701</v>
      </c>
      <c r="BW7634" s="191" t="s">
        <v>2984</v>
      </c>
    </row>
    <row r="7635" spans="51:75" x14ac:dyDescent="0.3">
      <c r="AY7635" s="251" t="e">
        <f>VLOOKUP(C7635,#REF!, 2,FALSE)</f>
        <v>#REF!</v>
      </c>
      <c r="BM7635" s="191" t="s">
        <v>12890</v>
      </c>
      <c r="BN7635" s="191" t="s">
        <v>701</v>
      </c>
      <c r="BO7635" s="191" t="s">
        <v>2984</v>
      </c>
      <c r="BU7635" s="191" t="s">
        <v>12890</v>
      </c>
      <c r="BV7635" s="191" t="s">
        <v>701</v>
      </c>
      <c r="BW7635" s="191" t="s">
        <v>2984</v>
      </c>
    </row>
    <row r="7636" spans="51:75" x14ac:dyDescent="0.3">
      <c r="AY7636" s="251" t="e">
        <f>VLOOKUP(C7636,#REF!, 2,FALSE)</f>
        <v>#REF!</v>
      </c>
      <c r="BM7636" s="191" t="s">
        <v>12891</v>
      </c>
      <c r="BN7636" s="191" t="s">
        <v>3203</v>
      </c>
      <c r="BO7636" s="191" t="s">
        <v>2984</v>
      </c>
      <c r="BU7636" s="191" t="s">
        <v>12891</v>
      </c>
      <c r="BV7636" s="191" t="s">
        <v>3203</v>
      </c>
      <c r="BW7636" s="191" t="s">
        <v>2984</v>
      </c>
    </row>
    <row r="7637" spans="51:75" x14ac:dyDescent="0.3">
      <c r="AY7637" s="251" t="e">
        <f>VLOOKUP(C7637,#REF!, 2,FALSE)</f>
        <v>#REF!</v>
      </c>
      <c r="BM7637" s="191" t="s">
        <v>12892</v>
      </c>
      <c r="BN7637" s="191" t="s">
        <v>3253</v>
      </c>
      <c r="BO7637" s="191" t="s">
        <v>2984</v>
      </c>
      <c r="BU7637" s="191" t="s">
        <v>12892</v>
      </c>
      <c r="BV7637" s="191" t="s">
        <v>3253</v>
      </c>
      <c r="BW7637" s="191" t="s">
        <v>2984</v>
      </c>
    </row>
    <row r="7638" spans="51:75" x14ac:dyDescent="0.3">
      <c r="AY7638" s="251" t="e">
        <f>VLOOKUP(C7638,#REF!, 2,FALSE)</f>
        <v>#REF!</v>
      </c>
      <c r="BM7638" s="191" t="s">
        <v>12893</v>
      </c>
      <c r="BN7638" s="191" t="s">
        <v>640</v>
      </c>
      <c r="BO7638" s="191" t="s">
        <v>2984</v>
      </c>
      <c r="BU7638" s="191" t="s">
        <v>12893</v>
      </c>
      <c r="BV7638" s="191" t="s">
        <v>640</v>
      </c>
      <c r="BW7638" s="191" t="s">
        <v>2984</v>
      </c>
    </row>
    <row r="7639" spans="51:75" x14ac:dyDescent="0.3">
      <c r="AY7639" s="251" t="e">
        <f>VLOOKUP(C7639,#REF!, 2,FALSE)</f>
        <v>#REF!</v>
      </c>
      <c r="BM7639" s="191" t="s">
        <v>12894</v>
      </c>
      <c r="BN7639" s="191" t="s">
        <v>924</v>
      </c>
      <c r="BO7639" s="191" t="s">
        <v>2984</v>
      </c>
      <c r="BU7639" s="191" t="s">
        <v>12894</v>
      </c>
      <c r="BV7639" s="191" t="s">
        <v>924</v>
      </c>
      <c r="BW7639" s="191" t="s">
        <v>2984</v>
      </c>
    </row>
    <row r="7640" spans="51:75" x14ac:dyDescent="0.3">
      <c r="AY7640" s="251" t="e">
        <f>VLOOKUP(C7640,#REF!, 2,FALSE)</f>
        <v>#REF!</v>
      </c>
      <c r="BM7640" s="191" t="s">
        <v>12895</v>
      </c>
      <c r="BN7640" s="191" t="s">
        <v>3006</v>
      </c>
      <c r="BO7640" s="191" t="s">
        <v>2984</v>
      </c>
      <c r="BU7640" s="191" t="s">
        <v>12895</v>
      </c>
      <c r="BV7640" s="191" t="s">
        <v>3006</v>
      </c>
      <c r="BW7640" s="191" t="s">
        <v>2984</v>
      </c>
    </row>
    <row r="7641" spans="51:75" x14ac:dyDescent="0.3">
      <c r="AY7641" s="251" t="e">
        <f>VLOOKUP(C7641,#REF!, 2,FALSE)</f>
        <v>#REF!</v>
      </c>
      <c r="BM7641" s="191" t="s">
        <v>2228</v>
      </c>
      <c r="BN7641" s="191" t="s">
        <v>695</v>
      </c>
      <c r="BO7641" s="191" t="s">
        <v>2984</v>
      </c>
      <c r="BU7641" s="191" t="s">
        <v>2228</v>
      </c>
      <c r="BV7641" s="191" t="s">
        <v>695</v>
      </c>
      <c r="BW7641" s="191" t="s">
        <v>2984</v>
      </c>
    </row>
    <row r="7642" spans="51:75" x14ac:dyDescent="0.3">
      <c r="AY7642" s="251" t="e">
        <f>VLOOKUP(C7642,#REF!, 2,FALSE)</f>
        <v>#REF!</v>
      </c>
      <c r="BM7642" s="191" t="s">
        <v>12897</v>
      </c>
      <c r="BN7642" s="191" t="s">
        <v>3084</v>
      </c>
      <c r="BO7642" s="191" t="s">
        <v>9070</v>
      </c>
      <c r="BU7642" s="191" t="s">
        <v>12897</v>
      </c>
      <c r="BV7642" s="191" t="s">
        <v>3084</v>
      </c>
      <c r="BW7642" s="191" t="s">
        <v>9070</v>
      </c>
    </row>
    <row r="7643" spans="51:75" x14ac:dyDescent="0.3">
      <c r="AY7643" s="251" t="e">
        <f>VLOOKUP(C7643,#REF!, 2,FALSE)</f>
        <v>#REF!</v>
      </c>
      <c r="BM7643" s="191" t="s">
        <v>12898</v>
      </c>
      <c r="BN7643" s="191" t="s">
        <v>3084</v>
      </c>
      <c r="BO7643" s="191" t="s">
        <v>12899</v>
      </c>
      <c r="BU7643" s="191" t="s">
        <v>12898</v>
      </c>
      <c r="BV7643" s="191" t="s">
        <v>3084</v>
      </c>
      <c r="BW7643" s="191" t="s">
        <v>12899</v>
      </c>
    </row>
    <row r="7644" spans="51:75" x14ac:dyDescent="0.3">
      <c r="AY7644" s="251" t="e">
        <f>VLOOKUP(C7644,#REF!, 2,FALSE)</f>
        <v>#REF!</v>
      </c>
      <c r="BM7644" s="191" t="s">
        <v>12900</v>
      </c>
      <c r="BN7644" s="191" t="s">
        <v>3006</v>
      </c>
      <c r="BO7644" s="191" t="s">
        <v>5481</v>
      </c>
      <c r="BU7644" s="191" t="s">
        <v>12900</v>
      </c>
      <c r="BV7644" s="191" t="s">
        <v>3006</v>
      </c>
      <c r="BW7644" s="191" t="s">
        <v>5481</v>
      </c>
    </row>
    <row r="7645" spans="51:75" x14ac:dyDescent="0.3">
      <c r="AY7645" s="251" t="e">
        <f>VLOOKUP(C7645,#REF!, 2,FALSE)</f>
        <v>#REF!</v>
      </c>
      <c r="BM7645" s="191" t="s">
        <v>12901</v>
      </c>
      <c r="BN7645" s="191" t="s">
        <v>924</v>
      </c>
      <c r="BO7645" s="191" t="s">
        <v>4676</v>
      </c>
      <c r="BU7645" s="191" t="s">
        <v>12901</v>
      </c>
      <c r="BV7645" s="191" t="s">
        <v>924</v>
      </c>
      <c r="BW7645" s="191" t="s">
        <v>4676</v>
      </c>
    </row>
    <row r="7646" spans="51:75" x14ac:dyDescent="0.3">
      <c r="AY7646" s="251" t="e">
        <f>VLOOKUP(C7646,#REF!, 2,FALSE)</f>
        <v>#REF!</v>
      </c>
      <c r="BM7646" s="191" t="s">
        <v>12902</v>
      </c>
      <c r="BN7646" s="191" t="s">
        <v>3084</v>
      </c>
      <c r="BO7646" s="191" t="s">
        <v>11326</v>
      </c>
      <c r="BU7646" s="191" t="s">
        <v>12902</v>
      </c>
      <c r="BV7646" s="191" t="s">
        <v>3084</v>
      </c>
      <c r="BW7646" s="191" t="s">
        <v>11326</v>
      </c>
    </row>
    <row r="7647" spans="51:75" x14ac:dyDescent="0.3">
      <c r="AY7647" s="251" t="e">
        <f>VLOOKUP(C7647,#REF!, 2,FALSE)</f>
        <v>#REF!</v>
      </c>
      <c r="BM7647" s="191" t="s">
        <v>12903</v>
      </c>
      <c r="BN7647" s="191" t="s">
        <v>1270</v>
      </c>
      <c r="BO7647" s="191" t="s">
        <v>3413</v>
      </c>
      <c r="BU7647" s="191" t="s">
        <v>12903</v>
      </c>
      <c r="BV7647" s="191" t="s">
        <v>1270</v>
      </c>
      <c r="BW7647" s="191" t="s">
        <v>3413</v>
      </c>
    </row>
    <row r="7648" spans="51:75" x14ac:dyDescent="0.3">
      <c r="AY7648" s="251" t="e">
        <f>VLOOKUP(C7648,#REF!, 2,FALSE)</f>
        <v>#REF!</v>
      </c>
      <c r="BM7648" s="191" t="s">
        <v>12904</v>
      </c>
      <c r="BN7648" s="191" t="s">
        <v>2984</v>
      </c>
      <c r="BO7648" s="191" t="s">
        <v>2755</v>
      </c>
      <c r="BU7648" s="191" t="s">
        <v>12904</v>
      </c>
      <c r="BV7648" s="191" t="s">
        <v>2984</v>
      </c>
      <c r="BW7648" s="191" t="s">
        <v>2755</v>
      </c>
    </row>
    <row r="7649" spans="51:75" x14ac:dyDescent="0.3">
      <c r="AY7649" s="251" t="e">
        <f>VLOOKUP(C7649,#REF!, 2,FALSE)</f>
        <v>#REF!</v>
      </c>
      <c r="BM7649" s="191" t="s">
        <v>12905</v>
      </c>
      <c r="BN7649" s="191" t="s">
        <v>3203</v>
      </c>
      <c r="BO7649" s="191" t="s">
        <v>2304</v>
      </c>
      <c r="BU7649" s="191" t="s">
        <v>12905</v>
      </c>
      <c r="BV7649" s="191" t="s">
        <v>3203</v>
      </c>
      <c r="BW7649" s="191" t="s">
        <v>2304</v>
      </c>
    </row>
    <row r="7650" spans="51:75" x14ac:dyDescent="0.3">
      <c r="AY7650" s="251" t="e">
        <f>VLOOKUP(C7650,#REF!, 2,FALSE)</f>
        <v>#REF!</v>
      </c>
      <c r="BM7650" s="191" t="s">
        <v>12906</v>
      </c>
      <c r="BN7650" s="191" t="s">
        <v>3203</v>
      </c>
      <c r="BO7650" s="191" t="s">
        <v>4280</v>
      </c>
      <c r="BU7650" s="191" t="s">
        <v>12906</v>
      </c>
      <c r="BV7650" s="191" t="s">
        <v>3203</v>
      </c>
      <c r="BW7650" s="191" t="s">
        <v>4280</v>
      </c>
    </row>
    <row r="7651" spans="51:75" x14ac:dyDescent="0.3">
      <c r="AY7651" s="251" t="e">
        <f>VLOOKUP(C7651,#REF!, 2,FALSE)</f>
        <v>#REF!</v>
      </c>
      <c r="BM7651" s="191" t="s">
        <v>12907</v>
      </c>
      <c r="BN7651" s="191" t="s">
        <v>3003</v>
      </c>
      <c r="BO7651" s="191" t="s">
        <v>1278</v>
      </c>
      <c r="BU7651" s="191" t="s">
        <v>12907</v>
      </c>
      <c r="BV7651" s="191" t="s">
        <v>3003</v>
      </c>
      <c r="BW7651" s="191" t="s">
        <v>1278</v>
      </c>
    </row>
    <row r="7652" spans="51:75" x14ac:dyDescent="0.3">
      <c r="AY7652" s="251" t="e">
        <f>VLOOKUP(C7652,#REF!, 2,FALSE)</f>
        <v>#REF!</v>
      </c>
      <c r="BM7652" s="191" t="s">
        <v>12908</v>
      </c>
      <c r="BN7652" s="191" t="s">
        <v>670</v>
      </c>
      <c r="BO7652" s="191" t="s">
        <v>2984</v>
      </c>
      <c r="BU7652" s="191" t="s">
        <v>12908</v>
      </c>
      <c r="BV7652" s="191" t="s">
        <v>670</v>
      </c>
      <c r="BW7652" s="191" t="s">
        <v>2984</v>
      </c>
    </row>
    <row r="7653" spans="51:75" x14ac:dyDescent="0.3">
      <c r="AY7653" s="251" t="e">
        <f>VLOOKUP(C7653,#REF!, 2,FALSE)</f>
        <v>#REF!</v>
      </c>
      <c r="BM7653" s="191" t="s">
        <v>12909</v>
      </c>
      <c r="BN7653" s="191" t="s">
        <v>624</v>
      </c>
      <c r="BO7653" s="191" t="s">
        <v>2984</v>
      </c>
      <c r="BU7653" s="191" t="s">
        <v>12909</v>
      </c>
      <c r="BV7653" s="191" t="s">
        <v>624</v>
      </c>
      <c r="BW7653" s="191" t="s">
        <v>2984</v>
      </c>
    </row>
    <row r="7654" spans="51:75" x14ac:dyDescent="0.3">
      <c r="AY7654" s="251" t="e">
        <f>VLOOKUP(C7654,#REF!, 2,FALSE)</f>
        <v>#REF!</v>
      </c>
      <c r="BM7654" s="191" t="s">
        <v>12910</v>
      </c>
      <c r="BN7654" s="191" t="s">
        <v>995</v>
      </c>
      <c r="BO7654" s="191" t="s">
        <v>2984</v>
      </c>
      <c r="BU7654" s="191" t="s">
        <v>12910</v>
      </c>
      <c r="BV7654" s="191" t="s">
        <v>995</v>
      </c>
      <c r="BW7654" s="191" t="s">
        <v>2984</v>
      </c>
    </row>
    <row r="7655" spans="51:75" x14ac:dyDescent="0.3">
      <c r="AY7655" s="251" t="e">
        <f>VLOOKUP(C7655,#REF!, 2,FALSE)</f>
        <v>#REF!</v>
      </c>
      <c r="BM7655" s="191" t="s">
        <v>12912</v>
      </c>
      <c r="BN7655" s="191" t="s">
        <v>941</v>
      </c>
      <c r="BO7655" s="191" t="s">
        <v>2984</v>
      </c>
      <c r="BU7655" s="191" t="s">
        <v>12912</v>
      </c>
      <c r="BV7655" s="191" t="s">
        <v>941</v>
      </c>
      <c r="BW7655" s="191" t="s">
        <v>2984</v>
      </c>
    </row>
    <row r="7656" spans="51:75" x14ac:dyDescent="0.3">
      <c r="AY7656" s="251" t="e">
        <f>VLOOKUP(C7656,#REF!, 2,FALSE)</f>
        <v>#REF!</v>
      </c>
      <c r="BM7656" s="191" t="s">
        <v>12913</v>
      </c>
      <c r="BN7656" s="191" t="s">
        <v>3006</v>
      </c>
      <c r="BO7656" s="191" t="s">
        <v>2168</v>
      </c>
      <c r="BU7656" s="191" t="s">
        <v>12913</v>
      </c>
      <c r="BV7656" s="191" t="s">
        <v>3006</v>
      </c>
      <c r="BW7656" s="191" t="s">
        <v>2168</v>
      </c>
    </row>
    <row r="7657" spans="51:75" x14ac:dyDescent="0.3">
      <c r="AY7657" s="251" t="e">
        <f>VLOOKUP(C7657,#REF!, 2,FALSE)</f>
        <v>#REF!</v>
      </c>
      <c r="BM7657" s="191" t="s">
        <v>12914</v>
      </c>
      <c r="BN7657" s="191" t="s">
        <v>3088</v>
      </c>
      <c r="BO7657" s="191" t="s">
        <v>2984</v>
      </c>
      <c r="BU7657" s="191" t="s">
        <v>12914</v>
      </c>
      <c r="BV7657" s="191" t="s">
        <v>3088</v>
      </c>
      <c r="BW7657" s="191" t="s">
        <v>2984</v>
      </c>
    </row>
    <row r="7658" spans="51:75" x14ac:dyDescent="0.3">
      <c r="AY7658" s="251" t="e">
        <f>VLOOKUP(C7658,#REF!, 2,FALSE)</f>
        <v>#REF!</v>
      </c>
      <c r="BM7658" s="191" t="s">
        <v>12915</v>
      </c>
      <c r="BN7658" s="191" t="s">
        <v>1446</v>
      </c>
      <c r="BO7658" s="191" t="s">
        <v>2984</v>
      </c>
      <c r="BU7658" s="191" t="s">
        <v>12915</v>
      </c>
      <c r="BV7658" s="191" t="s">
        <v>1446</v>
      </c>
      <c r="BW7658" s="191" t="s">
        <v>2984</v>
      </c>
    </row>
    <row r="7659" spans="51:75" x14ac:dyDescent="0.3">
      <c r="AY7659" s="251" t="e">
        <f>VLOOKUP(C7659,#REF!, 2,FALSE)</f>
        <v>#REF!</v>
      </c>
      <c r="BM7659" s="191" t="s">
        <v>12917</v>
      </c>
      <c r="BN7659" s="191" t="s">
        <v>2980</v>
      </c>
      <c r="BO7659" s="191" t="s">
        <v>12918</v>
      </c>
      <c r="BU7659" s="191" t="s">
        <v>12917</v>
      </c>
      <c r="BV7659" s="191" t="s">
        <v>2980</v>
      </c>
      <c r="BW7659" s="191" t="s">
        <v>12918</v>
      </c>
    </row>
    <row r="7660" spans="51:75" x14ac:dyDescent="0.3">
      <c r="AY7660" s="251" t="e">
        <f>VLOOKUP(C7660,#REF!, 2,FALSE)</f>
        <v>#REF!</v>
      </c>
      <c r="BM7660" s="191" t="s">
        <v>12919</v>
      </c>
      <c r="BN7660" s="191" t="s">
        <v>3006</v>
      </c>
      <c r="BO7660" s="191" t="s">
        <v>12920</v>
      </c>
      <c r="BU7660" s="191" t="s">
        <v>12919</v>
      </c>
      <c r="BV7660" s="191" t="s">
        <v>3006</v>
      </c>
      <c r="BW7660" s="191" t="s">
        <v>12920</v>
      </c>
    </row>
    <row r="7661" spans="51:75" x14ac:dyDescent="0.3">
      <c r="AY7661" s="251" t="e">
        <f>VLOOKUP(C7661,#REF!, 2,FALSE)</f>
        <v>#REF!</v>
      </c>
      <c r="BM7661" s="191" t="s">
        <v>2229</v>
      </c>
      <c r="BN7661" s="191" t="s">
        <v>1268</v>
      </c>
      <c r="BO7661" s="191" t="s">
        <v>2984</v>
      </c>
      <c r="BU7661" s="191" t="s">
        <v>2229</v>
      </c>
      <c r="BV7661" s="191" t="s">
        <v>1268</v>
      </c>
      <c r="BW7661" s="191" t="s">
        <v>2984</v>
      </c>
    </row>
    <row r="7662" spans="51:75" x14ac:dyDescent="0.3">
      <c r="AY7662" s="251" t="e">
        <f>VLOOKUP(C7662,#REF!, 2,FALSE)</f>
        <v>#REF!</v>
      </c>
      <c r="BM7662" s="191" t="s">
        <v>12921</v>
      </c>
      <c r="BN7662" s="191" t="s">
        <v>3003</v>
      </c>
      <c r="BO7662" s="191" t="s">
        <v>2984</v>
      </c>
      <c r="BU7662" s="191" t="s">
        <v>12921</v>
      </c>
      <c r="BV7662" s="191" t="s">
        <v>3003</v>
      </c>
      <c r="BW7662" s="191" t="s">
        <v>2984</v>
      </c>
    </row>
    <row r="7663" spans="51:75" x14ac:dyDescent="0.3">
      <c r="AY7663" s="251" t="e">
        <f>VLOOKUP(C7663,#REF!, 2,FALSE)</f>
        <v>#REF!</v>
      </c>
      <c r="BM7663" s="191" t="s">
        <v>12922</v>
      </c>
      <c r="BN7663" s="191" t="s">
        <v>3003</v>
      </c>
      <c r="BO7663" s="191" t="s">
        <v>2984</v>
      </c>
      <c r="BU7663" s="191" t="s">
        <v>12922</v>
      </c>
      <c r="BV7663" s="191" t="s">
        <v>3003</v>
      </c>
      <c r="BW7663" s="191" t="s">
        <v>2984</v>
      </c>
    </row>
    <row r="7664" spans="51:75" x14ac:dyDescent="0.3">
      <c r="AY7664" s="251" t="e">
        <f>VLOOKUP(C7664,#REF!, 2,FALSE)</f>
        <v>#REF!</v>
      </c>
      <c r="BM7664" s="191" t="s">
        <v>2230</v>
      </c>
      <c r="BN7664" s="191" t="s">
        <v>1842</v>
      </c>
      <c r="BO7664" s="191" t="s">
        <v>4088</v>
      </c>
      <c r="BU7664" s="191" t="s">
        <v>2230</v>
      </c>
      <c r="BV7664" s="191" t="s">
        <v>1842</v>
      </c>
      <c r="BW7664" s="191" t="s">
        <v>4088</v>
      </c>
    </row>
    <row r="7665" spans="51:75" x14ac:dyDescent="0.3">
      <c r="AY7665" s="251" t="e">
        <f>VLOOKUP(C7665,#REF!, 2,FALSE)</f>
        <v>#REF!</v>
      </c>
      <c r="BM7665" s="191" t="s">
        <v>2231</v>
      </c>
      <c r="BN7665" s="191" t="s">
        <v>720</v>
      </c>
      <c r="BO7665" s="191" t="s">
        <v>2984</v>
      </c>
      <c r="BU7665" s="191" t="s">
        <v>2231</v>
      </c>
      <c r="BV7665" s="191" t="s">
        <v>720</v>
      </c>
      <c r="BW7665" s="191" t="s">
        <v>2984</v>
      </c>
    </row>
    <row r="7666" spans="51:75" x14ac:dyDescent="0.3">
      <c r="AY7666" s="251" t="e">
        <f>VLOOKUP(C7666,#REF!, 2,FALSE)</f>
        <v>#REF!</v>
      </c>
      <c r="BM7666" s="191" t="s">
        <v>12923</v>
      </c>
      <c r="BN7666" s="191" t="s">
        <v>720</v>
      </c>
      <c r="BO7666" s="191" t="s">
        <v>2984</v>
      </c>
      <c r="BU7666" s="191" t="s">
        <v>12923</v>
      </c>
      <c r="BV7666" s="191" t="s">
        <v>720</v>
      </c>
      <c r="BW7666" s="191" t="s">
        <v>2984</v>
      </c>
    </row>
    <row r="7667" spans="51:75" x14ac:dyDescent="0.3">
      <c r="AY7667" s="251" t="e">
        <f>VLOOKUP(C7667,#REF!, 2,FALSE)</f>
        <v>#REF!</v>
      </c>
      <c r="BM7667" s="191" t="s">
        <v>12924</v>
      </c>
      <c r="BN7667" s="191" t="s">
        <v>1273</v>
      </c>
      <c r="BO7667" s="191" t="s">
        <v>2984</v>
      </c>
      <c r="BU7667" s="191" t="s">
        <v>12924</v>
      </c>
      <c r="BV7667" s="191" t="s">
        <v>1273</v>
      </c>
      <c r="BW7667" s="191" t="s">
        <v>2984</v>
      </c>
    </row>
    <row r="7668" spans="51:75" x14ac:dyDescent="0.3">
      <c r="AY7668" s="251" t="e">
        <f>VLOOKUP(C7668,#REF!, 2,FALSE)</f>
        <v>#REF!</v>
      </c>
      <c r="BM7668" s="191" t="s">
        <v>12925</v>
      </c>
      <c r="BN7668" s="191" t="s">
        <v>1140</v>
      </c>
      <c r="BO7668" s="191" t="s">
        <v>2984</v>
      </c>
      <c r="BU7668" s="191" t="s">
        <v>12925</v>
      </c>
      <c r="BV7668" s="191" t="s">
        <v>1140</v>
      </c>
      <c r="BW7668" s="191" t="s">
        <v>2984</v>
      </c>
    </row>
    <row r="7669" spans="51:75" x14ac:dyDescent="0.3">
      <c r="AY7669" s="251" t="e">
        <f>VLOOKUP(C7669,#REF!, 2,FALSE)</f>
        <v>#REF!</v>
      </c>
      <c r="BM7669" s="191" t="s">
        <v>12926</v>
      </c>
      <c r="BN7669" s="191" t="s">
        <v>3003</v>
      </c>
      <c r="BO7669" s="191" t="s">
        <v>6422</v>
      </c>
      <c r="BU7669" s="191" t="s">
        <v>12926</v>
      </c>
      <c r="BV7669" s="191" t="s">
        <v>3003</v>
      </c>
      <c r="BW7669" s="191" t="s">
        <v>6422</v>
      </c>
    </row>
    <row r="7670" spans="51:75" x14ac:dyDescent="0.3">
      <c r="AY7670" s="251" t="e">
        <f>VLOOKUP(C7670,#REF!, 2,FALSE)</f>
        <v>#REF!</v>
      </c>
      <c r="BM7670" s="191" t="s">
        <v>12927</v>
      </c>
      <c r="BN7670" s="191" t="s">
        <v>3006</v>
      </c>
      <c r="BO7670" s="191" t="s">
        <v>12928</v>
      </c>
      <c r="BU7670" s="191" t="s">
        <v>12927</v>
      </c>
      <c r="BV7670" s="191" t="s">
        <v>3006</v>
      </c>
      <c r="BW7670" s="191" t="s">
        <v>12928</v>
      </c>
    </row>
    <row r="7671" spans="51:75" x14ac:dyDescent="0.3">
      <c r="AY7671" s="251" t="e">
        <f>VLOOKUP(C7671,#REF!, 2,FALSE)</f>
        <v>#REF!</v>
      </c>
      <c r="BM7671" s="191" t="s">
        <v>12929</v>
      </c>
      <c r="BN7671" s="191" t="s">
        <v>617</v>
      </c>
      <c r="BO7671" s="191" t="s">
        <v>2984</v>
      </c>
      <c r="BU7671" s="191" t="s">
        <v>12929</v>
      </c>
      <c r="BV7671" s="191" t="s">
        <v>617</v>
      </c>
      <c r="BW7671" s="191" t="s">
        <v>2984</v>
      </c>
    </row>
    <row r="7672" spans="51:75" x14ac:dyDescent="0.3">
      <c r="AY7672" s="251" t="e">
        <f>VLOOKUP(C7672,#REF!, 2,FALSE)</f>
        <v>#REF!</v>
      </c>
      <c r="BM7672" s="191" t="s">
        <v>12930</v>
      </c>
      <c r="BN7672" s="191" t="s">
        <v>2223</v>
      </c>
      <c r="BO7672" s="191" t="s">
        <v>2984</v>
      </c>
      <c r="BU7672" s="191" t="s">
        <v>12930</v>
      </c>
      <c r="BV7672" s="191" t="s">
        <v>2223</v>
      </c>
      <c r="BW7672" s="191" t="s">
        <v>2984</v>
      </c>
    </row>
    <row r="7673" spans="51:75" x14ac:dyDescent="0.3">
      <c r="AY7673" s="251" t="e">
        <f>VLOOKUP(C7673,#REF!, 2,FALSE)</f>
        <v>#REF!</v>
      </c>
      <c r="BM7673" s="191" t="s">
        <v>352</v>
      </c>
      <c r="BN7673" s="191" t="s">
        <v>795</v>
      </c>
      <c r="BO7673" s="191" t="s">
        <v>2984</v>
      </c>
      <c r="BU7673" s="191" t="s">
        <v>352</v>
      </c>
      <c r="BV7673" s="191" t="s">
        <v>795</v>
      </c>
      <c r="BW7673" s="191" t="s">
        <v>2984</v>
      </c>
    </row>
    <row r="7674" spans="51:75" x14ac:dyDescent="0.3">
      <c r="AY7674" s="251" t="e">
        <f>VLOOKUP(C7674,#REF!, 2,FALSE)</f>
        <v>#REF!</v>
      </c>
      <c r="BM7674" s="191" t="s">
        <v>353</v>
      </c>
      <c r="BN7674" s="191" t="s">
        <v>795</v>
      </c>
      <c r="BO7674" s="191" t="s">
        <v>2984</v>
      </c>
      <c r="BU7674" s="191" t="s">
        <v>353</v>
      </c>
      <c r="BV7674" s="191" t="s">
        <v>795</v>
      </c>
      <c r="BW7674" s="191" t="s">
        <v>2984</v>
      </c>
    </row>
    <row r="7675" spans="51:75" x14ac:dyDescent="0.3">
      <c r="AY7675" s="251" t="e">
        <f>VLOOKUP(C7675,#REF!, 2,FALSE)</f>
        <v>#REF!</v>
      </c>
      <c r="BM7675" s="191" t="s">
        <v>12932</v>
      </c>
      <c r="BN7675" s="191" t="s">
        <v>638</v>
      </c>
      <c r="BO7675" s="191" t="s">
        <v>4058</v>
      </c>
      <c r="BU7675" s="191" t="s">
        <v>12932</v>
      </c>
      <c r="BV7675" s="191" t="s">
        <v>638</v>
      </c>
      <c r="BW7675" s="191" t="s">
        <v>4058</v>
      </c>
    </row>
    <row r="7676" spans="51:75" x14ac:dyDescent="0.3">
      <c r="AY7676" s="251" t="e">
        <f>VLOOKUP(C7676,#REF!, 2,FALSE)</f>
        <v>#REF!</v>
      </c>
      <c r="BM7676" s="191" t="s">
        <v>12933</v>
      </c>
      <c r="BN7676" s="191" t="s">
        <v>784</v>
      </c>
      <c r="BO7676" s="191" t="s">
        <v>1602</v>
      </c>
      <c r="BU7676" s="191" t="s">
        <v>12933</v>
      </c>
      <c r="BV7676" s="191" t="s">
        <v>784</v>
      </c>
      <c r="BW7676" s="191" t="s">
        <v>1602</v>
      </c>
    </row>
    <row r="7677" spans="51:75" x14ac:dyDescent="0.3">
      <c r="AY7677" s="251" t="e">
        <f>VLOOKUP(C7677,#REF!, 2,FALSE)</f>
        <v>#REF!</v>
      </c>
      <c r="BM7677" s="191" t="s">
        <v>12934</v>
      </c>
      <c r="BN7677" s="191" t="s">
        <v>706</v>
      </c>
      <c r="BO7677" s="191" t="s">
        <v>2984</v>
      </c>
      <c r="BU7677" s="191" t="s">
        <v>12934</v>
      </c>
      <c r="BV7677" s="191" t="s">
        <v>706</v>
      </c>
      <c r="BW7677" s="191" t="s">
        <v>2984</v>
      </c>
    </row>
    <row r="7678" spans="51:75" x14ac:dyDescent="0.3">
      <c r="AY7678" s="251" t="e">
        <f>VLOOKUP(C7678,#REF!, 2,FALSE)</f>
        <v>#REF!</v>
      </c>
      <c r="BM7678" s="191" t="s">
        <v>2232</v>
      </c>
      <c r="BN7678" s="191" t="s">
        <v>2980</v>
      </c>
      <c r="BO7678" s="191" t="s">
        <v>2984</v>
      </c>
      <c r="BU7678" s="191" t="s">
        <v>2232</v>
      </c>
      <c r="BV7678" s="191" t="s">
        <v>2980</v>
      </c>
      <c r="BW7678" s="191" t="s">
        <v>2984</v>
      </c>
    </row>
    <row r="7679" spans="51:75" x14ac:dyDescent="0.3">
      <c r="AY7679" s="251" t="e">
        <f>VLOOKUP(C7679,#REF!, 2,FALSE)</f>
        <v>#REF!</v>
      </c>
      <c r="BM7679" s="191" t="s">
        <v>12935</v>
      </c>
      <c r="BN7679" s="191" t="s">
        <v>3088</v>
      </c>
      <c r="BO7679" s="191" t="s">
        <v>623</v>
      </c>
      <c r="BU7679" s="191" t="s">
        <v>12935</v>
      </c>
      <c r="BV7679" s="191" t="s">
        <v>3088</v>
      </c>
      <c r="BW7679" s="191" t="s">
        <v>623</v>
      </c>
    </row>
    <row r="7680" spans="51:75" x14ac:dyDescent="0.3">
      <c r="AY7680" s="251" t="e">
        <f>VLOOKUP(C7680,#REF!, 2,FALSE)</f>
        <v>#REF!</v>
      </c>
      <c r="BM7680" s="191" t="s">
        <v>12936</v>
      </c>
      <c r="BN7680" s="191" t="s">
        <v>842</v>
      </c>
      <c r="BO7680" s="191" t="s">
        <v>2984</v>
      </c>
      <c r="BU7680" s="191" t="s">
        <v>12936</v>
      </c>
      <c r="BV7680" s="191" t="s">
        <v>842</v>
      </c>
      <c r="BW7680" s="191" t="s">
        <v>2984</v>
      </c>
    </row>
    <row r="7681" spans="51:75" x14ac:dyDescent="0.3">
      <c r="AY7681" s="251" t="e">
        <f>VLOOKUP(C7681,#REF!, 2,FALSE)</f>
        <v>#REF!</v>
      </c>
      <c r="BM7681" s="191" t="s">
        <v>12937</v>
      </c>
      <c r="BN7681" s="191" t="s">
        <v>3003</v>
      </c>
      <c r="BO7681" s="191" t="s">
        <v>12938</v>
      </c>
      <c r="BU7681" s="191" t="s">
        <v>12937</v>
      </c>
      <c r="BV7681" s="191" t="s">
        <v>3003</v>
      </c>
      <c r="BW7681" s="191" t="s">
        <v>12938</v>
      </c>
    </row>
    <row r="7682" spans="51:75" x14ac:dyDescent="0.3">
      <c r="AY7682" s="251" t="e">
        <f>VLOOKUP(C7682,#REF!, 2,FALSE)</f>
        <v>#REF!</v>
      </c>
      <c r="BM7682" s="191" t="s">
        <v>2233</v>
      </c>
      <c r="BN7682" s="191" t="s">
        <v>615</v>
      </c>
      <c r="BO7682" s="191" t="s">
        <v>2984</v>
      </c>
      <c r="BU7682" s="191" t="s">
        <v>2233</v>
      </c>
      <c r="BV7682" s="191" t="s">
        <v>615</v>
      </c>
      <c r="BW7682" s="191" t="s">
        <v>2984</v>
      </c>
    </row>
    <row r="7683" spans="51:75" x14ac:dyDescent="0.3">
      <c r="AY7683" s="251" t="e">
        <f>VLOOKUP(C7683,#REF!, 2,FALSE)</f>
        <v>#REF!</v>
      </c>
      <c r="BM7683" s="191" t="s">
        <v>12939</v>
      </c>
      <c r="BN7683" s="191" t="s">
        <v>1446</v>
      </c>
      <c r="BO7683" s="191" t="s">
        <v>2984</v>
      </c>
      <c r="BU7683" s="191" t="s">
        <v>12939</v>
      </c>
      <c r="BV7683" s="191" t="s">
        <v>1446</v>
      </c>
      <c r="BW7683" s="191" t="s">
        <v>2984</v>
      </c>
    </row>
    <row r="7684" spans="51:75" x14ac:dyDescent="0.3">
      <c r="AY7684" s="251" t="e">
        <f>VLOOKUP(C7684,#REF!, 2,FALSE)</f>
        <v>#REF!</v>
      </c>
      <c r="BM7684" s="191" t="s">
        <v>2234</v>
      </c>
      <c r="BN7684" s="191" t="s">
        <v>697</v>
      </c>
      <c r="BO7684" s="191" t="s">
        <v>2984</v>
      </c>
      <c r="BU7684" s="191" t="s">
        <v>2234</v>
      </c>
      <c r="BV7684" s="191" t="s">
        <v>697</v>
      </c>
      <c r="BW7684" s="191" t="s">
        <v>2984</v>
      </c>
    </row>
    <row r="7685" spans="51:75" x14ac:dyDescent="0.3">
      <c r="AY7685" s="251" t="e">
        <f>VLOOKUP(C7685,#REF!, 2,FALSE)</f>
        <v>#REF!</v>
      </c>
      <c r="BM7685" s="191" t="s">
        <v>2235</v>
      </c>
      <c r="BN7685" s="191" t="s">
        <v>695</v>
      </c>
      <c r="BO7685" s="191" t="s">
        <v>2984</v>
      </c>
      <c r="BU7685" s="191" t="s">
        <v>2235</v>
      </c>
      <c r="BV7685" s="191" t="s">
        <v>695</v>
      </c>
      <c r="BW7685" s="191" t="s">
        <v>2984</v>
      </c>
    </row>
    <row r="7686" spans="51:75" x14ac:dyDescent="0.3">
      <c r="AY7686" s="251" t="e">
        <f>VLOOKUP(C7686,#REF!, 2,FALSE)</f>
        <v>#REF!</v>
      </c>
      <c r="BM7686" s="191" t="s">
        <v>12940</v>
      </c>
      <c r="BN7686" s="191" t="s">
        <v>1446</v>
      </c>
      <c r="BO7686" s="191" t="s">
        <v>2984</v>
      </c>
      <c r="BU7686" s="191" t="s">
        <v>12940</v>
      </c>
      <c r="BV7686" s="191" t="s">
        <v>1446</v>
      </c>
      <c r="BW7686" s="191" t="s">
        <v>2984</v>
      </c>
    </row>
    <row r="7687" spans="51:75" x14ac:dyDescent="0.3">
      <c r="AY7687" s="251" t="e">
        <f>VLOOKUP(C7687,#REF!, 2,FALSE)</f>
        <v>#REF!</v>
      </c>
      <c r="BM7687" s="191" t="s">
        <v>12941</v>
      </c>
      <c r="BN7687" s="191" t="s">
        <v>624</v>
      </c>
      <c r="BO7687" s="191" t="s">
        <v>1411</v>
      </c>
      <c r="BU7687" s="191" t="s">
        <v>12941</v>
      </c>
      <c r="BV7687" s="191" t="s">
        <v>624</v>
      </c>
      <c r="BW7687" s="191" t="s">
        <v>1411</v>
      </c>
    </row>
    <row r="7688" spans="51:75" x14ac:dyDescent="0.3">
      <c r="AY7688" s="251" t="e">
        <f>VLOOKUP(C7688,#REF!, 2,FALSE)</f>
        <v>#REF!</v>
      </c>
      <c r="BM7688" s="191" t="s">
        <v>12942</v>
      </c>
      <c r="BN7688" s="191" t="s">
        <v>788</v>
      </c>
      <c r="BO7688" s="191" t="s">
        <v>2984</v>
      </c>
      <c r="BU7688" s="191" t="s">
        <v>12942</v>
      </c>
      <c r="BV7688" s="191" t="s">
        <v>788</v>
      </c>
      <c r="BW7688" s="191" t="s">
        <v>2984</v>
      </c>
    </row>
    <row r="7689" spans="51:75" x14ac:dyDescent="0.3">
      <c r="AY7689" s="251" t="e">
        <f>VLOOKUP(C7689,#REF!, 2,FALSE)</f>
        <v>#REF!</v>
      </c>
      <c r="BM7689" s="191" t="s">
        <v>12943</v>
      </c>
      <c r="BN7689" s="191" t="s">
        <v>614</v>
      </c>
      <c r="BO7689" s="191" t="s">
        <v>2984</v>
      </c>
      <c r="BU7689" s="191" t="s">
        <v>12943</v>
      </c>
      <c r="BV7689" s="191" t="s">
        <v>614</v>
      </c>
      <c r="BW7689" s="191" t="s">
        <v>2984</v>
      </c>
    </row>
    <row r="7690" spans="51:75" x14ac:dyDescent="0.3">
      <c r="AY7690" s="251" t="e">
        <f>VLOOKUP(C7690,#REF!, 2,FALSE)</f>
        <v>#REF!</v>
      </c>
      <c r="BM7690" s="191" t="s">
        <v>12944</v>
      </c>
      <c r="BN7690" s="191" t="s">
        <v>2984</v>
      </c>
      <c r="BO7690" s="191" t="s">
        <v>2448</v>
      </c>
      <c r="BU7690" s="191" t="s">
        <v>12944</v>
      </c>
      <c r="BV7690" s="191" t="s">
        <v>2984</v>
      </c>
      <c r="BW7690" s="191" t="s">
        <v>2448</v>
      </c>
    </row>
    <row r="7691" spans="51:75" x14ac:dyDescent="0.3">
      <c r="AY7691" s="251" t="e">
        <f>VLOOKUP(C7691,#REF!, 2,FALSE)</f>
        <v>#REF!</v>
      </c>
      <c r="BM7691" s="191" t="s">
        <v>12945</v>
      </c>
      <c r="BN7691" s="191" t="s">
        <v>2984</v>
      </c>
      <c r="BO7691" s="191" t="s">
        <v>2984</v>
      </c>
      <c r="BU7691" s="191" t="s">
        <v>12945</v>
      </c>
      <c r="BV7691" s="191" t="s">
        <v>2984</v>
      </c>
      <c r="BW7691" s="191" t="s">
        <v>2984</v>
      </c>
    </row>
    <row r="7692" spans="51:75" x14ac:dyDescent="0.3">
      <c r="AY7692" s="251" t="e">
        <f>VLOOKUP(C7692,#REF!, 2,FALSE)</f>
        <v>#REF!</v>
      </c>
      <c r="BM7692" s="191" t="s">
        <v>12946</v>
      </c>
      <c r="BN7692" s="191" t="s">
        <v>640</v>
      </c>
      <c r="BO7692" s="191" t="s">
        <v>2984</v>
      </c>
      <c r="BU7692" s="191" t="s">
        <v>12946</v>
      </c>
      <c r="BV7692" s="191" t="s">
        <v>640</v>
      </c>
      <c r="BW7692" s="191" t="s">
        <v>2984</v>
      </c>
    </row>
    <row r="7693" spans="51:75" x14ac:dyDescent="0.3">
      <c r="AY7693" s="251" t="e">
        <f>VLOOKUP(C7693,#REF!, 2,FALSE)</f>
        <v>#REF!</v>
      </c>
      <c r="BM7693" s="191" t="s">
        <v>12947</v>
      </c>
      <c r="BN7693" s="191" t="s">
        <v>804</v>
      </c>
      <c r="BO7693" s="191" t="s">
        <v>661</v>
      </c>
      <c r="BU7693" s="191" t="s">
        <v>12947</v>
      </c>
      <c r="BV7693" s="191" t="s">
        <v>804</v>
      </c>
      <c r="BW7693" s="191" t="s">
        <v>661</v>
      </c>
    </row>
    <row r="7694" spans="51:75" x14ac:dyDescent="0.3">
      <c r="AY7694" s="251" t="e">
        <f>VLOOKUP(C7694,#REF!, 2,FALSE)</f>
        <v>#REF!</v>
      </c>
      <c r="BM7694" s="191" t="s">
        <v>12948</v>
      </c>
      <c r="BN7694" s="191" t="s">
        <v>788</v>
      </c>
      <c r="BO7694" s="191" t="s">
        <v>2984</v>
      </c>
      <c r="BU7694" s="191" t="s">
        <v>12948</v>
      </c>
      <c r="BV7694" s="191" t="s">
        <v>788</v>
      </c>
      <c r="BW7694" s="191" t="s">
        <v>2984</v>
      </c>
    </row>
    <row r="7695" spans="51:75" x14ac:dyDescent="0.3">
      <c r="AY7695" s="251" t="e">
        <f>VLOOKUP(C7695,#REF!, 2,FALSE)</f>
        <v>#REF!</v>
      </c>
      <c r="BM7695" s="191" t="s">
        <v>12949</v>
      </c>
      <c r="BN7695" s="191" t="s">
        <v>662</v>
      </c>
      <c r="BO7695" s="191" t="s">
        <v>3114</v>
      </c>
      <c r="BU7695" s="191" t="s">
        <v>12949</v>
      </c>
      <c r="BV7695" s="191" t="s">
        <v>662</v>
      </c>
      <c r="BW7695" s="191" t="s">
        <v>3114</v>
      </c>
    </row>
    <row r="7696" spans="51:75" x14ac:dyDescent="0.3">
      <c r="AY7696" s="251" t="e">
        <f>VLOOKUP(C7696,#REF!, 2,FALSE)</f>
        <v>#REF!</v>
      </c>
      <c r="BM7696" s="191" t="s">
        <v>12950</v>
      </c>
      <c r="BN7696" s="191" t="s">
        <v>2984</v>
      </c>
      <c r="BO7696" s="191" t="s">
        <v>12951</v>
      </c>
      <c r="BU7696" s="191" t="s">
        <v>12950</v>
      </c>
      <c r="BV7696" s="191" t="s">
        <v>2984</v>
      </c>
      <c r="BW7696" s="191" t="s">
        <v>12951</v>
      </c>
    </row>
    <row r="7697" spans="51:75" x14ac:dyDescent="0.3">
      <c r="AY7697" s="251" t="e">
        <f>VLOOKUP(C7697,#REF!, 2,FALSE)</f>
        <v>#REF!</v>
      </c>
      <c r="BM7697" s="191" t="s">
        <v>12952</v>
      </c>
      <c r="BN7697" s="191" t="s">
        <v>3006</v>
      </c>
      <c r="BO7697" s="191" t="s">
        <v>2984</v>
      </c>
      <c r="BU7697" s="191" t="s">
        <v>12952</v>
      </c>
      <c r="BV7697" s="191" t="s">
        <v>3006</v>
      </c>
      <c r="BW7697" s="191" t="s">
        <v>2984</v>
      </c>
    </row>
    <row r="7698" spans="51:75" x14ac:dyDescent="0.3">
      <c r="AY7698" s="251" t="e">
        <f>VLOOKUP(C7698,#REF!, 2,FALSE)</f>
        <v>#REF!</v>
      </c>
      <c r="BM7698" s="191" t="s">
        <v>12953</v>
      </c>
      <c r="BN7698" s="191" t="s">
        <v>3084</v>
      </c>
      <c r="BO7698" s="191" t="s">
        <v>12954</v>
      </c>
      <c r="BU7698" s="191" t="s">
        <v>12953</v>
      </c>
      <c r="BV7698" s="191" t="s">
        <v>3084</v>
      </c>
      <c r="BW7698" s="191" t="s">
        <v>12954</v>
      </c>
    </row>
    <row r="7699" spans="51:75" x14ac:dyDescent="0.3">
      <c r="AY7699" s="251" t="e">
        <f>VLOOKUP(C7699,#REF!, 2,FALSE)</f>
        <v>#REF!</v>
      </c>
      <c r="BM7699" s="191" t="s">
        <v>2236</v>
      </c>
      <c r="BN7699" s="191" t="s">
        <v>656</v>
      </c>
      <c r="BO7699" s="191" t="s">
        <v>12955</v>
      </c>
      <c r="BU7699" s="191" t="s">
        <v>2236</v>
      </c>
      <c r="BV7699" s="191" t="s">
        <v>656</v>
      </c>
      <c r="BW7699" s="191" t="s">
        <v>12955</v>
      </c>
    </row>
    <row r="7700" spans="51:75" x14ac:dyDescent="0.3">
      <c r="AY7700" s="251" t="e">
        <f>VLOOKUP(C7700,#REF!, 2,FALSE)</f>
        <v>#REF!</v>
      </c>
      <c r="BM7700" s="191" t="s">
        <v>2237</v>
      </c>
      <c r="BN7700" s="191" t="s">
        <v>1273</v>
      </c>
      <c r="BO7700" s="191" t="s">
        <v>2984</v>
      </c>
      <c r="BU7700" s="191" t="s">
        <v>2237</v>
      </c>
      <c r="BV7700" s="191" t="s">
        <v>1273</v>
      </c>
      <c r="BW7700" s="191" t="s">
        <v>2984</v>
      </c>
    </row>
    <row r="7701" spans="51:75" x14ac:dyDescent="0.3">
      <c r="AY7701" s="251" t="e">
        <f>VLOOKUP(C7701,#REF!, 2,FALSE)</f>
        <v>#REF!</v>
      </c>
      <c r="BM7701" s="191" t="s">
        <v>2238</v>
      </c>
      <c r="BN7701" s="191" t="s">
        <v>3006</v>
      </c>
      <c r="BO7701" s="191" t="s">
        <v>12956</v>
      </c>
      <c r="BU7701" s="191" t="s">
        <v>2238</v>
      </c>
      <c r="BV7701" s="191" t="s">
        <v>3006</v>
      </c>
      <c r="BW7701" s="191" t="s">
        <v>12956</v>
      </c>
    </row>
    <row r="7702" spans="51:75" x14ac:dyDescent="0.3">
      <c r="AY7702" s="251" t="e">
        <f>VLOOKUP(C7702,#REF!, 2,FALSE)</f>
        <v>#REF!</v>
      </c>
      <c r="BM7702" s="191" t="s">
        <v>12957</v>
      </c>
      <c r="BN7702" s="191" t="s">
        <v>3088</v>
      </c>
      <c r="BO7702" s="191" t="s">
        <v>12958</v>
      </c>
      <c r="BU7702" s="191" t="s">
        <v>12957</v>
      </c>
      <c r="BV7702" s="191" t="s">
        <v>3088</v>
      </c>
      <c r="BW7702" s="191" t="s">
        <v>12958</v>
      </c>
    </row>
    <row r="7703" spans="51:75" x14ac:dyDescent="0.3">
      <c r="AY7703" s="251" t="e">
        <f>VLOOKUP(C7703,#REF!, 2,FALSE)</f>
        <v>#REF!</v>
      </c>
      <c r="BM7703" s="191" t="s">
        <v>12959</v>
      </c>
      <c r="BN7703" s="191" t="s">
        <v>670</v>
      </c>
      <c r="BO7703" s="191" t="s">
        <v>12958</v>
      </c>
      <c r="BU7703" s="191" t="s">
        <v>12959</v>
      </c>
      <c r="BV7703" s="191" t="s">
        <v>670</v>
      </c>
      <c r="BW7703" s="191" t="s">
        <v>12958</v>
      </c>
    </row>
    <row r="7704" spans="51:75" x14ac:dyDescent="0.3">
      <c r="AY7704" s="251" t="e">
        <f>VLOOKUP(C7704,#REF!, 2,FALSE)</f>
        <v>#REF!</v>
      </c>
      <c r="BM7704" s="191" t="s">
        <v>2239</v>
      </c>
      <c r="BN7704" s="191" t="s">
        <v>3084</v>
      </c>
      <c r="BO7704" s="191" t="s">
        <v>12960</v>
      </c>
      <c r="BU7704" s="191" t="s">
        <v>2239</v>
      </c>
      <c r="BV7704" s="191" t="s">
        <v>3084</v>
      </c>
      <c r="BW7704" s="191" t="s">
        <v>12960</v>
      </c>
    </row>
    <row r="7705" spans="51:75" x14ac:dyDescent="0.3">
      <c r="AY7705" s="251" t="e">
        <f>VLOOKUP(C7705,#REF!, 2,FALSE)</f>
        <v>#REF!</v>
      </c>
      <c r="BM7705" s="191" t="s">
        <v>12961</v>
      </c>
      <c r="BN7705" s="191" t="s">
        <v>3006</v>
      </c>
      <c r="BO7705" s="191" t="s">
        <v>12962</v>
      </c>
      <c r="BU7705" s="191" t="s">
        <v>12961</v>
      </c>
      <c r="BV7705" s="191" t="s">
        <v>3006</v>
      </c>
      <c r="BW7705" s="191" t="s">
        <v>12962</v>
      </c>
    </row>
    <row r="7706" spans="51:75" x14ac:dyDescent="0.3">
      <c r="AY7706" s="251" t="e">
        <f>VLOOKUP(C7706,#REF!, 2,FALSE)</f>
        <v>#REF!</v>
      </c>
      <c r="BM7706" s="191" t="s">
        <v>12963</v>
      </c>
      <c r="BN7706" s="191" t="s">
        <v>3084</v>
      </c>
      <c r="BO7706" s="191" t="s">
        <v>12964</v>
      </c>
      <c r="BU7706" s="191" t="s">
        <v>12963</v>
      </c>
      <c r="BV7706" s="191" t="s">
        <v>3084</v>
      </c>
      <c r="BW7706" s="191" t="s">
        <v>12964</v>
      </c>
    </row>
    <row r="7707" spans="51:75" x14ac:dyDescent="0.3">
      <c r="AY7707" s="251" t="e">
        <f>VLOOKUP(C7707,#REF!, 2,FALSE)</f>
        <v>#REF!</v>
      </c>
      <c r="BM7707" s="191" t="s">
        <v>2240</v>
      </c>
      <c r="BN7707" s="191" t="s">
        <v>3084</v>
      </c>
      <c r="BO7707" s="191" t="s">
        <v>7759</v>
      </c>
      <c r="BU7707" s="191" t="s">
        <v>2240</v>
      </c>
      <c r="BV7707" s="191" t="s">
        <v>3084</v>
      </c>
      <c r="BW7707" s="191" t="s">
        <v>7759</v>
      </c>
    </row>
    <row r="7708" spans="51:75" x14ac:dyDescent="0.3">
      <c r="AY7708" s="251" t="e">
        <f>VLOOKUP(C7708,#REF!, 2,FALSE)</f>
        <v>#REF!</v>
      </c>
      <c r="BM7708" s="191" t="s">
        <v>12965</v>
      </c>
      <c r="BN7708" s="191" t="s">
        <v>3084</v>
      </c>
      <c r="BO7708" s="191" t="s">
        <v>12538</v>
      </c>
      <c r="BU7708" s="191" t="s">
        <v>12965</v>
      </c>
      <c r="BV7708" s="191" t="s">
        <v>3084</v>
      </c>
      <c r="BW7708" s="191" t="s">
        <v>12538</v>
      </c>
    </row>
    <row r="7709" spans="51:75" x14ac:dyDescent="0.3">
      <c r="AY7709" s="251" t="e">
        <f>VLOOKUP(C7709,#REF!, 2,FALSE)</f>
        <v>#REF!</v>
      </c>
      <c r="BM7709" s="191" t="s">
        <v>12966</v>
      </c>
      <c r="BN7709" s="191" t="s">
        <v>3088</v>
      </c>
      <c r="BO7709" s="191" t="s">
        <v>12967</v>
      </c>
      <c r="BU7709" s="191" t="s">
        <v>12966</v>
      </c>
      <c r="BV7709" s="191" t="s">
        <v>3088</v>
      </c>
      <c r="BW7709" s="191" t="s">
        <v>12967</v>
      </c>
    </row>
    <row r="7710" spans="51:75" x14ac:dyDescent="0.3">
      <c r="AY7710" s="251" t="e">
        <f>VLOOKUP(C7710,#REF!, 2,FALSE)</f>
        <v>#REF!</v>
      </c>
      <c r="BM7710" s="191" t="s">
        <v>12968</v>
      </c>
      <c r="BN7710" s="191" t="s">
        <v>1446</v>
      </c>
      <c r="BO7710" s="191" t="s">
        <v>2984</v>
      </c>
      <c r="BU7710" s="191" t="s">
        <v>12968</v>
      </c>
      <c r="BV7710" s="191" t="s">
        <v>1446</v>
      </c>
      <c r="BW7710" s="191" t="s">
        <v>2984</v>
      </c>
    </row>
    <row r="7711" spans="51:75" x14ac:dyDescent="0.3">
      <c r="AY7711" s="251" t="e">
        <f>VLOOKUP(C7711,#REF!, 2,FALSE)</f>
        <v>#REF!</v>
      </c>
      <c r="BM7711" s="191" t="s">
        <v>12969</v>
      </c>
      <c r="BN7711" s="191" t="s">
        <v>3006</v>
      </c>
      <c r="BO7711" s="191" t="s">
        <v>2984</v>
      </c>
      <c r="BU7711" s="191" t="s">
        <v>12969</v>
      </c>
      <c r="BV7711" s="191" t="s">
        <v>3006</v>
      </c>
      <c r="BW7711" s="191" t="s">
        <v>2984</v>
      </c>
    </row>
    <row r="7712" spans="51:75" x14ac:dyDescent="0.3">
      <c r="AY7712" s="251" t="e">
        <f>VLOOKUP(C7712,#REF!, 2,FALSE)</f>
        <v>#REF!</v>
      </c>
      <c r="BM7712" s="191" t="s">
        <v>12970</v>
      </c>
      <c r="BN7712" s="191" t="s">
        <v>3203</v>
      </c>
      <c r="BO7712" s="191" t="s">
        <v>2984</v>
      </c>
      <c r="BU7712" s="191" t="s">
        <v>12970</v>
      </c>
      <c r="BV7712" s="191" t="s">
        <v>3203</v>
      </c>
      <c r="BW7712" s="191" t="s">
        <v>2984</v>
      </c>
    </row>
    <row r="7713" spans="51:75" x14ac:dyDescent="0.3">
      <c r="AY7713" s="251" t="e">
        <f>VLOOKUP(C7713,#REF!, 2,FALSE)</f>
        <v>#REF!</v>
      </c>
      <c r="BM7713" s="191" t="s">
        <v>12971</v>
      </c>
      <c r="BN7713" s="191" t="s">
        <v>16989</v>
      </c>
      <c r="BO7713" s="191" t="s">
        <v>2984</v>
      </c>
      <c r="BU7713" s="191" t="s">
        <v>12971</v>
      </c>
      <c r="BV7713" s="191" t="s">
        <v>16989</v>
      </c>
      <c r="BW7713" s="191" t="s">
        <v>2984</v>
      </c>
    </row>
    <row r="7714" spans="51:75" x14ac:dyDescent="0.3">
      <c r="AY7714" s="251" t="e">
        <f>VLOOKUP(C7714,#REF!, 2,FALSE)</f>
        <v>#REF!</v>
      </c>
      <c r="BM7714" s="191" t="s">
        <v>2243</v>
      </c>
      <c r="BN7714" s="191" t="s">
        <v>627</v>
      </c>
      <c r="BO7714" s="191" t="s">
        <v>2984</v>
      </c>
      <c r="BU7714" s="191" t="s">
        <v>2243</v>
      </c>
      <c r="BV7714" s="191" t="s">
        <v>627</v>
      </c>
      <c r="BW7714" s="191" t="s">
        <v>2984</v>
      </c>
    </row>
    <row r="7715" spans="51:75" x14ac:dyDescent="0.3">
      <c r="AY7715" s="251" t="e">
        <f>VLOOKUP(C7715,#REF!, 2,FALSE)</f>
        <v>#REF!</v>
      </c>
      <c r="BM7715" s="191" t="s">
        <v>2244</v>
      </c>
      <c r="BN7715" s="191" t="s">
        <v>701</v>
      </c>
      <c r="BO7715" s="191" t="s">
        <v>2984</v>
      </c>
      <c r="BU7715" s="191" t="s">
        <v>2244</v>
      </c>
      <c r="BV7715" s="191" t="s">
        <v>701</v>
      </c>
      <c r="BW7715" s="191" t="s">
        <v>2984</v>
      </c>
    </row>
    <row r="7716" spans="51:75" x14ac:dyDescent="0.3">
      <c r="AY7716" s="251" t="e">
        <f>VLOOKUP(C7716,#REF!, 2,FALSE)</f>
        <v>#REF!</v>
      </c>
      <c r="BM7716" s="191" t="s">
        <v>2245</v>
      </c>
      <c r="BN7716" s="191" t="s">
        <v>720</v>
      </c>
      <c r="BO7716" s="191" t="s">
        <v>2984</v>
      </c>
      <c r="BU7716" s="191" t="s">
        <v>2245</v>
      </c>
      <c r="BV7716" s="191" t="s">
        <v>720</v>
      </c>
      <c r="BW7716" s="191" t="s">
        <v>2984</v>
      </c>
    </row>
    <row r="7717" spans="51:75" x14ac:dyDescent="0.3">
      <c r="AY7717" s="251" t="e">
        <f>VLOOKUP(C7717,#REF!, 2,FALSE)</f>
        <v>#REF!</v>
      </c>
      <c r="BM7717" s="191" t="s">
        <v>348</v>
      </c>
      <c r="BN7717" s="191" t="s">
        <v>624</v>
      </c>
      <c r="BO7717" s="191" t="s">
        <v>2984</v>
      </c>
      <c r="BU7717" s="191" t="s">
        <v>348</v>
      </c>
      <c r="BV7717" s="191" t="s">
        <v>624</v>
      </c>
      <c r="BW7717" s="191" t="s">
        <v>2984</v>
      </c>
    </row>
    <row r="7718" spans="51:75" x14ac:dyDescent="0.3">
      <c r="AY7718" s="251" t="e">
        <f>VLOOKUP(C7718,#REF!, 2,FALSE)</f>
        <v>#REF!</v>
      </c>
      <c r="BM7718" s="191" t="s">
        <v>12973</v>
      </c>
      <c r="BN7718" s="191" t="s">
        <v>3088</v>
      </c>
      <c r="BO7718" s="191" t="s">
        <v>2984</v>
      </c>
      <c r="BU7718" s="191" t="s">
        <v>12973</v>
      </c>
      <c r="BV7718" s="191" t="s">
        <v>3088</v>
      </c>
      <c r="BW7718" s="191" t="s">
        <v>2984</v>
      </c>
    </row>
    <row r="7719" spans="51:75" x14ac:dyDescent="0.3">
      <c r="AY7719" s="251" t="e">
        <f>VLOOKUP(C7719,#REF!, 2,FALSE)</f>
        <v>#REF!</v>
      </c>
      <c r="BM7719" s="191" t="s">
        <v>12974</v>
      </c>
      <c r="BN7719" s="191" t="s">
        <v>632</v>
      </c>
      <c r="BO7719" s="191" t="s">
        <v>2984</v>
      </c>
      <c r="BU7719" s="191" t="s">
        <v>12974</v>
      </c>
      <c r="BV7719" s="191" t="s">
        <v>632</v>
      </c>
      <c r="BW7719" s="191" t="s">
        <v>2984</v>
      </c>
    </row>
    <row r="7720" spans="51:75" x14ac:dyDescent="0.3">
      <c r="AY7720" s="251" t="e">
        <f>VLOOKUP(C7720,#REF!, 2,FALSE)</f>
        <v>#REF!</v>
      </c>
      <c r="BM7720" s="191" t="s">
        <v>12975</v>
      </c>
      <c r="BN7720" s="191" t="s">
        <v>3253</v>
      </c>
      <c r="BO7720" s="191" t="s">
        <v>2984</v>
      </c>
      <c r="BU7720" s="191" t="s">
        <v>12975</v>
      </c>
      <c r="BV7720" s="191" t="s">
        <v>3253</v>
      </c>
      <c r="BW7720" s="191" t="s">
        <v>2984</v>
      </c>
    </row>
    <row r="7721" spans="51:75" x14ac:dyDescent="0.3">
      <c r="AY7721" s="251" t="e">
        <f>VLOOKUP(C7721,#REF!, 2,FALSE)</f>
        <v>#REF!</v>
      </c>
      <c r="BM7721" s="191" t="s">
        <v>12976</v>
      </c>
      <c r="BN7721" s="191" t="s">
        <v>614</v>
      </c>
      <c r="BO7721" s="191" t="s">
        <v>2984</v>
      </c>
      <c r="BU7721" s="191" t="s">
        <v>12976</v>
      </c>
      <c r="BV7721" s="191" t="s">
        <v>614</v>
      </c>
      <c r="BW7721" s="191" t="s">
        <v>2984</v>
      </c>
    </row>
    <row r="7722" spans="51:75" x14ac:dyDescent="0.3">
      <c r="AY7722" s="251" t="e">
        <f>VLOOKUP(C7722,#REF!, 2,FALSE)</f>
        <v>#REF!</v>
      </c>
      <c r="BM7722" s="191" t="s">
        <v>12977</v>
      </c>
      <c r="BN7722" s="191" t="s">
        <v>701</v>
      </c>
      <c r="BO7722" s="191" t="s">
        <v>2984</v>
      </c>
      <c r="BU7722" s="191" t="s">
        <v>12977</v>
      </c>
      <c r="BV7722" s="191" t="s">
        <v>701</v>
      </c>
      <c r="BW7722" s="191" t="s">
        <v>2984</v>
      </c>
    </row>
    <row r="7723" spans="51:75" x14ac:dyDescent="0.3">
      <c r="AY7723" s="251" t="e">
        <f>VLOOKUP(C7723,#REF!, 2,FALSE)</f>
        <v>#REF!</v>
      </c>
      <c r="BM7723" s="191" t="s">
        <v>12978</v>
      </c>
      <c r="BN7723" s="191" t="s">
        <v>637</v>
      </c>
      <c r="BO7723" s="191" t="s">
        <v>2984</v>
      </c>
      <c r="BU7723" s="191" t="s">
        <v>12978</v>
      </c>
      <c r="BV7723" s="191" t="s">
        <v>637</v>
      </c>
      <c r="BW7723" s="191" t="s">
        <v>2984</v>
      </c>
    </row>
    <row r="7724" spans="51:75" x14ac:dyDescent="0.3">
      <c r="AY7724" s="251" t="e">
        <f>VLOOKUP(C7724,#REF!, 2,FALSE)</f>
        <v>#REF!</v>
      </c>
      <c r="BM7724" s="191" t="s">
        <v>12979</v>
      </c>
      <c r="BN7724" s="191" t="s">
        <v>701</v>
      </c>
      <c r="BO7724" s="191" t="s">
        <v>2984</v>
      </c>
      <c r="BU7724" s="191" t="s">
        <v>12979</v>
      </c>
      <c r="BV7724" s="191" t="s">
        <v>701</v>
      </c>
      <c r="BW7724" s="191" t="s">
        <v>2984</v>
      </c>
    </row>
    <row r="7725" spans="51:75" x14ac:dyDescent="0.3">
      <c r="AY7725" s="251" t="e">
        <f>VLOOKUP(C7725,#REF!, 2,FALSE)</f>
        <v>#REF!</v>
      </c>
      <c r="BM7725" s="191" t="s">
        <v>12981</v>
      </c>
      <c r="BN7725" s="191" t="s">
        <v>632</v>
      </c>
      <c r="BO7725" s="191" t="s">
        <v>2984</v>
      </c>
      <c r="BU7725" s="191" t="s">
        <v>12981</v>
      </c>
      <c r="BV7725" s="191" t="s">
        <v>632</v>
      </c>
      <c r="BW7725" s="191" t="s">
        <v>2984</v>
      </c>
    </row>
    <row r="7726" spans="51:75" x14ac:dyDescent="0.3">
      <c r="AY7726" s="251" t="e">
        <f>VLOOKUP(C7726,#REF!, 2,FALSE)</f>
        <v>#REF!</v>
      </c>
      <c r="BM7726" s="191" t="s">
        <v>12982</v>
      </c>
      <c r="BN7726" s="191" t="s">
        <v>624</v>
      </c>
      <c r="BO7726" s="191" t="s">
        <v>2984</v>
      </c>
      <c r="BU7726" s="191" t="s">
        <v>12982</v>
      </c>
      <c r="BV7726" s="191" t="s">
        <v>624</v>
      </c>
      <c r="BW7726" s="191" t="s">
        <v>2984</v>
      </c>
    </row>
    <row r="7727" spans="51:75" x14ac:dyDescent="0.3">
      <c r="AY7727" s="251" t="e">
        <f>VLOOKUP(C7727,#REF!, 2,FALSE)</f>
        <v>#REF!</v>
      </c>
      <c r="BM7727" s="191" t="s">
        <v>2246</v>
      </c>
      <c r="BN7727" s="191" t="s">
        <v>624</v>
      </c>
      <c r="BO7727" s="191" t="s">
        <v>2984</v>
      </c>
      <c r="BU7727" s="191" t="s">
        <v>2246</v>
      </c>
      <c r="BV7727" s="191" t="s">
        <v>624</v>
      </c>
      <c r="BW7727" s="191" t="s">
        <v>2984</v>
      </c>
    </row>
    <row r="7728" spans="51:75" x14ac:dyDescent="0.3">
      <c r="AY7728" s="251" t="e">
        <f>VLOOKUP(C7728,#REF!, 2,FALSE)</f>
        <v>#REF!</v>
      </c>
      <c r="BM7728" s="191" t="s">
        <v>12983</v>
      </c>
      <c r="BN7728" s="191" t="s">
        <v>3003</v>
      </c>
      <c r="BO7728" s="191" t="s">
        <v>1614</v>
      </c>
      <c r="BU7728" s="191" t="s">
        <v>12983</v>
      </c>
      <c r="BV7728" s="191" t="s">
        <v>3003</v>
      </c>
      <c r="BW7728" s="191" t="s">
        <v>1614</v>
      </c>
    </row>
    <row r="7729" spans="51:75" x14ac:dyDescent="0.3">
      <c r="AY7729" s="251" t="e">
        <f>VLOOKUP(C7729,#REF!, 2,FALSE)</f>
        <v>#REF!</v>
      </c>
      <c r="BM7729" s="191" t="s">
        <v>12984</v>
      </c>
      <c r="BN7729" s="191" t="s">
        <v>16989</v>
      </c>
      <c r="BO7729" s="191" t="s">
        <v>771</v>
      </c>
      <c r="BU7729" s="191" t="s">
        <v>12984</v>
      </c>
      <c r="BV7729" s="191" t="s">
        <v>16989</v>
      </c>
      <c r="BW7729" s="191" t="s">
        <v>771</v>
      </c>
    </row>
    <row r="7730" spans="51:75" x14ac:dyDescent="0.3">
      <c r="AY7730" s="251" t="e">
        <f>VLOOKUP(C7730,#REF!, 2,FALSE)</f>
        <v>#REF!</v>
      </c>
      <c r="BM7730" s="191" t="s">
        <v>12985</v>
      </c>
      <c r="BN7730" s="191" t="s">
        <v>637</v>
      </c>
      <c r="BO7730" s="191" t="s">
        <v>12986</v>
      </c>
      <c r="BU7730" s="191" t="s">
        <v>12985</v>
      </c>
      <c r="BV7730" s="191" t="s">
        <v>637</v>
      </c>
      <c r="BW7730" s="191" t="s">
        <v>12986</v>
      </c>
    </row>
    <row r="7731" spans="51:75" x14ac:dyDescent="0.3">
      <c r="AY7731" s="251" t="e">
        <f>VLOOKUP(C7731,#REF!, 2,FALSE)</f>
        <v>#REF!</v>
      </c>
      <c r="BM7731" s="191" t="s">
        <v>12987</v>
      </c>
      <c r="BN7731" s="191" t="s">
        <v>3003</v>
      </c>
      <c r="BO7731" s="191" t="s">
        <v>8631</v>
      </c>
      <c r="BU7731" s="191" t="s">
        <v>12987</v>
      </c>
      <c r="BV7731" s="191" t="s">
        <v>3003</v>
      </c>
      <c r="BW7731" s="191" t="s">
        <v>8631</v>
      </c>
    </row>
    <row r="7732" spans="51:75" x14ac:dyDescent="0.3">
      <c r="AY7732" s="251" t="e">
        <f>VLOOKUP(C7732,#REF!, 2,FALSE)</f>
        <v>#REF!</v>
      </c>
      <c r="BM7732" s="191" t="s">
        <v>12988</v>
      </c>
      <c r="BN7732" s="191" t="s">
        <v>3253</v>
      </c>
      <c r="BO7732" s="191" t="s">
        <v>771</v>
      </c>
      <c r="BU7732" s="191" t="s">
        <v>12988</v>
      </c>
      <c r="BV7732" s="191" t="s">
        <v>3253</v>
      </c>
      <c r="BW7732" s="191" t="s">
        <v>771</v>
      </c>
    </row>
    <row r="7733" spans="51:75" x14ac:dyDescent="0.3">
      <c r="AY7733" s="251" t="e">
        <f>VLOOKUP(C7733,#REF!, 2,FALSE)</f>
        <v>#REF!</v>
      </c>
      <c r="BM7733" s="191" t="s">
        <v>12989</v>
      </c>
      <c r="BN7733" s="191" t="s">
        <v>16989</v>
      </c>
      <c r="BO7733" s="191" t="s">
        <v>856</v>
      </c>
      <c r="BU7733" s="191" t="s">
        <v>12989</v>
      </c>
      <c r="BV7733" s="191" t="s">
        <v>16989</v>
      </c>
      <c r="BW7733" s="191" t="s">
        <v>856</v>
      </c>
    </row>
    <row r="7734" spans="51:75" x14ac:dyDescent="0.3">
      <c r="AY7734" s="251" t="e">
        <f>VLOOKUP(C7734,#REF!, 2,FALSE)</f>
        <v>#REF!</v>
      </c>
      <c r="BM7734" s="191" t="s">
        <v>12990</v>
      </c>
      <c r="BN7734" s="191" t="s">
        <v>16989</v>
      </c>
      <c r="BO7734" s="191" t="s">
        <v>2819</v>
      </c>
      <c r="BU7734" s="191" t="s">
        <v>12990</v>
      </c>
      <c r="BV7734" s="191" t="s">
        <v>16989</v>
      </c>
      <c r="BW7734" s="191" t="s">
        <v>2819</v>
      </c>
    </row>
    <row r="7735" spans="51:75" x14ac:dyDescent="0.3">
      <c r="AY7735" s="251" t="e">
        <f>VLOOKUP(C7735,#REF!, 2,FALSE)</f>
        <v>#REF!</v>
      </c>
      <c r="BM7735" s="191" t="s">
        <v>12991</v>
      </c>
      <c r="BN7735" s="191" t="s">
        <v>16989</v>
      </c>
      <c r="BO7735" s="191" t="s">
        <v>771</v>
      </c>
      <c r="BU7735" s="191" t="s">
        <v>12991</v>
      </c>
      <c r="BV7735" s="191" t="s">
        <v>16989</v>
      </c>
      <c r="BW7735" s="191" t="s">
        <v>771</v>
      </c>
    </row>
    <row r="7736" spans="51:75" x14ac:dyDescent="0.3">
      <c r="AY7736" s="251" t="e">
        <f>VLOOKUP(C7736,#REF!, 2,FALSE)</f>
        <v>#REF!</v>
      </c>
      <c r="BM7736" s="191" t="s">
        <v>12992</v>
      </c>
      <c r="BN7736" s="191" t="s">
        <v>3003</v>
      </c>
      <c r="BO7736" s="191" t="s">
        <v>3840</v>
      </c>
      <c r="BU7736" s="191" t="s">
        <v>12992</v>
      </c>
      <c r="BV7736" s="191" t="s">
        <v>3003</v>
      </c>
      <c r="BW7736" s="191" t="s">
        <v>3840</v>
      </c>
    </row>
    <row r="7737" spans="51:75" x14ac:dyDescent="0.3">
      <c r="AY7737" s="251" t="e">
        <f>VLOOKUP(C7737,#REF!, 2,FALSE)</f>
        <v>#REF!</v>
      </c>
      <c r="BM7737" s="191" t="s">
        <v>12993</v>
      </c>
      <c r="BN7737" s="191" t="s">
        <v>16989</v>
      </c>
      <c r="BO7737" s="191" t="s">
        <v>771</v>
      </c>
      <c r="BU7737" s="191" t="s">
        <v>12993</v>
      </c>
      <c r="BV7737" s="191" t="s">
        <v>16989</v>
      </c>
      <c r="BW7737" s="191" t="s">
        <v>771</v>
      </c>
    </row>
    <row r="7738" spans="51:75" x14ac:dyDescent="0.3">
      <c r="AY7738" s="251" t="e">
        <f>VLOOKUP(C7738,#REF!, 2,FALSE)</f>
        <v>#REF!</v>
      </c>
      <c r="BM7738" s="191" t="s">
        <v>12994</v>
      </c>
      <c r="BN7738" s="191" t="s">
        <v>776</v>
      </c>
      <c r="BO7738" s="191" t="s">
        <v>2984</v>
      </c>
      <c r="BU7738" s="191" t="s">
        <v>12994</v>
      </c>
      <c r="BV7738" s="191" t="s">
        <v>776</v>
      </c>
      <c r="BW7738" s="191" t="s">
        <v>2984</v>
      </c>
    </row>
    <row r="7739" spans="51:75" x14ac:dyDescent="0.3">
      <c r="AY7739" s="251" t="e">
        <f>VLOOKUP(C7739,#REF!, 2,FALSE)</f>
        <v>#REF!</v>
      </c>
      <c r="BM7739" s="191" t="s">
        <v>2247</v>
      </c>
      <c r="BN7739" s="191" t="s">
        <v>16989</v>
      </c>
      <c r="BO7739" s="191" t="s">
        <v>1196</v>
      </c>
      <c r="BU7739" s="191" t="s">
        <v>2247</v>
      </c>
      <c r="BV7739" s="191" t="s">
        <v>16989</v>
      </c>
      <c r="BW7739" s="191" t="s">
        <v>1196</v>
      </c>
    </row>
    <row r="7740" spans="51:75" x14ac:dyDescent="0.3">
      <c r="AY7740" s="251" t="e">
        <f>VLOOKUP(C7740,#REF!, 2,FALSE)</f>
        <v>#REF!</v>
      </c>
      <c r="BM7740" s="191" t="s">
        <v>12995</v>
      </c>
      <c r="BN7740" s="191" t="s">
        <v>16989</v>
      </c>
      <c r="BO7740" s="191" t="s">
        <v>2984</v>
      </c>
      <c r="BU7740" s="191" t="s">
        <v>12995</v>
      </c>
      <c r="BV7740" s="191" t="s">
        <v>16989</v>
      </c>
      <c r="BW7740" s="191" t="s">
        <v>2984</v>
      </c>
    </row>
    <row r="7741" spans="51:75" x14ac:dyDescent="0.3">
      <c r="AY7741" s="251" t="e">
        <f>VLOOKUP(C7741,#REF!, 2,FALSE)</f>
        <v>#REF!</v>
      </c>
      <c r="BM7741" s="191" t="s">
        <v>12996</v>
      </c>
      <c r="BN7741" s="191" t="s">
        <v>3003</v>
      </c>
      <c r="BO7741" s="191" t="s">
        <v>5764</v>
      </c>
      <c r="BU7741" s="191" t="s">
        <v>12996</v>
      </c>
      <c r="BV7741" s="191" t="s">
        <v>3003</v>
      </c>
      <c r="BW7741" s="191" t="s">
        <v>5764</v>
      </c>
    </row>
    <row r="7742" spans="51:75" x14ac:dyDescent="0.3">
      <c r="AY7742" s="251" t="e">
        <f>VLOOKUP(C7742,#REF!, 2,FALSE)</f>
        <v>#REF!</v>
      </c>
      <c r="BM7742" s="191" t="s">
        <v>2248</v>
      </c>
      <c r="BN7742" s="191" t="s">
        <v>3098</v>
      </c>
      <c r="BO7742" s="191" t="s">
        <v>710</v>
      </c>
      <c r="BU7742" s="191" t="s">
        <v>2248</v>
      </c>
      <c r="BV7742" s="191" t="s">
        <v>3098</v>
      </c>
      <c r="BW7742" s="191" t="s">
        <v>710</v>
      </c>
    </row>
    <row r="7743" spans="51:75" x14ac:dyDescent="0.3">
      <c r="AY7743" s="251" t="e">
        <f>VLOOKUP(C7743,#REF!, 2,FALSE)</f>
        <v>#REF!</v>
      </c>
      <c r="BM7743" s="191" t="s">
        <v>12997</v>
      </c>
      <c r="BN7743" s="191" t="s">
        <v>3253</v>
      </c>
      <c r="BO7743" s="191" t="s">
        <v>2984</v>
      </c>
      <c r="BU7743" s="191" t="s">
        <v>12997</v>
      </c>
      <c r="BV7743" s="191" t="s">
        <v>3253</v>
      </c>
      <c r="BW7743" s="191" t="s">
        <v>2984</v>
      </c>
    </row>
    <row r="7744" spans="51:75" x14ac:dyDescent="0.3">
      <c r="AY7744" s="251" t="e">
        <f>VLOOKUP(C7744,#REF!, 2,FALSE)</f>
        <v>#REF!</v>
      </c>
      <c r="BM7744" s="191" t="s">
        <v>12998</v>
      </c>
      <c r="BN7744" s="191" t="s">
        <v>924</v>
      </c>
      <c r="BO7744" s="191" t="s">
        <v>1960</v>
      </c>
      <c r="BU7744" s="191" t="s">
        <v>12998</v>
      </c>
      <c r="BV7744" s="191" t="s">
        <v>924</v>
      </c>
      <c r="BW7744" s="191" t="s">
        <v>1960</v>
      </c>
    </row>
    <row r="7745" spans="51:75" x14ac:dyDescent="0.3">
      <c r="AY7745" s="251" t="e">
        <f>VLOOKUP(C7745,#REF!, 2,FALSE)</f>
        <v>#REF!</v>
      </c>
      <c r="BM7745" s="191" t="s">
        <v>2249</v>
      </c>
      <c r="BN7745" s="191" t="s">
        <v>662</v>
      </c>
      <c r="BO7745" s="191" t="s">
        <v>1084</v>
      </c>
      <c r="BU7745" s="191" t="s">
        <v>2249</v>
      </c>
      <c r="BV7745" s="191" t="s">
        <v>662</v>
      </c>
      <c r="BW7745" s="191" t="s">
        <v>1084</v>
      </c>
    </row>
    <row r="7746" spans="51:75" x14ac:dyDescent="0.3">
      <c r="AY7746" s="251" t="e">
        <f>VLOOKUP(C7746,#REF!, 2,FALSE)</f>
        <v>#REF!</v>
      </c>
      <c r="BM7746" s="191" t="s">
        <v>12999</v>
      </c>
      <c r="BN7746" s="191" t="s">
        <v>16989</v>
      </c>
      <c r="BO7746" s="191" t="s">
        <v>13000</v>
      </c>
      <c r="BU7746" s="191" t="s">
        <v>12999</v>
      </c>
      <c r="BV7746" s="191" t="s">
        <v>16989</v>
      </c>
      <c r="BW7746" s="191" t="s">
        <v>13000</v>
      </c>
    </row>
    <row r="7747" spans="51:75" x14ac:dyDescent="0.3">
      <c r="AY7747" s="251" t="e">
        <f>VLOOKUP(C7747,#REF!, 2,FALSE)</f>
        <v>#REF!</v>
      </c>
      <c r="BM7747" s="191" t="s">
        <v>13001</v>
      </c>
      <c r="BN7747" s="191" t="s">
        <v>701</v>
      </c>
      <c r="BO7747" s="191" t="s">
        <v>2984</v>
      </c>
      <c r="BU7747" s="191" t="s">
        <v>13001</v>
      </c>
      <c r="BV7747" s="191" t="s">
        <v>701</v>
      </c>
      <c r="BW7747" s="191" t="s">
        <v>2984</v>
      </c>
    </row>
    <row r="7748" spans="51:75" x14ac:dyDescent="0.3">
      <c r="AY7748" s="251" t="e">
        <f>VLOOKUP(C7748,#REF!, 2,FALSE)</f>
        <v>#REF!</v>
      </c>
      <c r="BM7748" s="191" t="s">
        <v>13002</v>
      </c>
      <c r="BN7748" s="191" t="s">
        <v>16989</v>
      </c>
      <c r="BO7748" s="191" t="s">
        <v>2984</v>
      </c>
      <c r="BU7748" s="191" t="s">
        <v>13002</v>
      </c>
      <c r="BV7748" s="191" t="s">
        <v>16989</v>
      </c>
      <c r="BW7748" s="191" t="s">
        <v>2984</v>
      </c>
    </row>
    <row r="7749" spans="51:75" x14ac:dyDescent="0.3">
      <c r="AY7749" s="251" t="e">
        <f>VLOOKUP(C7749,#REF!, 2,FALSE)</f>
        <v>#REF!</v>
      </c>
      <c r="BM7749" s="191" t="s">
        <v>13003</v>
      </c>
      <c r="BN7749" s="191" t="s">
        <v>16989</v>
      </c>
      <c r="BO7749" s="191" t="s">
        <v>11050</v>
      </c>
      <c r="BU7749" s="191" t="s">
        <v>13003</v>
      </c>
      <c r="BV7749" s="191" t="s">
        <v>16989</v>
      </c>
      <c r="BW7749" s="191" t="s">
        <v>11050</v>
      </c>
    </row>
    <row r="7750" spans="51:75" x14ac:dyDescent="0.3">
      <c r="AY7750" s="251" t="e">
        <f>VLOOKUP(C7750,#REF!, 2,FALSE)</f>
        <v>#REF!</v>
      </c>
      <c r="BM7750" s="191" t="s">
        <v>13004</v>
      </c>
      <c r="BN7750" s="191" t="s">
        <v>16989</v>
      </c>
      <c r="BO7750" s="191" t="s">
        <v>2984</v>
      </c>
      <c r="BU7750" s="191" t="s">
        <v>13004</v>
      </c>
      <c r="BV7750" s="191" t="s">
        <v>16989</v>
      </c>
      <c r="BW7750" s="191" t="s">
        <v>2984</v>
      </c>
    </row>
    <row r="7751" spans="51:75" x14ac:dyDescent="0.3">
      <c r="AY7751" s="251" t="e">
        <f>VLOOKUP(C7751,#REF!, 2,FALSE)</f>
        <v>#REF!</v>
      </c>
      <c r="BM7751" s="191" t="s">
        <v>13005</v>
      </c>
      <c r="BN7751" s="191" t="s">
        <v>16989</v>
      </c>
      <c r="BO7751" s="191" t="s">
        <v>13006</v>
      </c>
      <c r="BU7751" s="191" t="s">
        <v>13005</v>
      </c>
      <c r="BV7751" s="191" t="s">
        <v>16989</v>
      </c>
      <c r="BW7751" s="191" t="s">
        <v>13006</v>
      </c>
    </row>
    <row r="7752" spans="51:75" x14ac:dyDescent="0.3">
      <c r="AY7752" s="251" t="e">
        <f>VLOOKUP(C7752,#REF!, 2,FALSE)</f>
        <v>#REF!</v>
      </c>
      <c r="BM7752" s="191" t="s">
        <v>13007</v>
      </c>
      <c r="BN7752" s="191" t="s">
        <v>659</v>
      </c>
      <c r="BO7752" s="191" t="s">
        <v>10438</v>
      </c>
      <c r="BU7752" s="191" t="s">
        <v>13007</v>
      </c>
      <c r="BV7752" s="191" t="s">
        <v>659</v>
      </c>
      <c r="BW7752" s="191" t="s">
        <v>10438</v>
      </c>
    </row>
    <row r="7753" spans="51:75" x14ac:dyDescent="0.3">
      <c r="AY7753" s="251" t="e">
        <f>VLOOKUP(C7753,#REF!, 2,FALSE)</f>
        <v>#REF!</v>
      </c>
      <c r="BM7753" s="191" t="s">
        <v>13008</v>
      </c>
      <c r="BN7753" s="191" t="s">
        <v>16989</v>
      </c>
      <c r="BO7753" s="191" t="s">
        <v>7249</v>
      </c>
      <c r="BU7753" s="191" t="s">
        <v>13008</v>
      </c>
      <c r="BV7753" s="191" t="s">
        <v>16989</v>
      </c>
      <c r="BW7753" s="191" t="s">
        <v>7249</v>
      </c>
    </row>
    <row r="7754" spans="51:75" x14ac:dyDescent="0.3">
      <c r="AY7754" s="251" t="e">
        <f>VLOOKUP(C7754,#REF!, 2,FALSE)</f>
        <v>#REF!</v>
      </c>
      <c r="BM7754" s="191" t="s">
        <v>13009</v>
      </c>
      <c r="BN7754" s="191" t="s">
        <v>16989</v>
      </c>
      <c r="BO7754" s="191" t="s">
        <v>2984</v>
      </c>
      <c r="BU7754" s="191" t="s">
        <v>13009</v>
      </c>
      <c r="BV7754" s="191" t="s">
        <v>16989</v>
      </c>
      <c r="BW7754" s="191" t="s">
        <v>2984</v>
      </c>
    </row>
    <row r="7755" spans="51:75" x14ac:dyDescent="0.3">
      <c r="AY7755" s="251" t="e">
        <f>VLOOKUP(C7755,#REF!, 2,FALSE)</f>
        <v>#REF!</v>
      </c>
      <c r="BM7755" s="191" t="s">
        <v>13010</v>
      </c>
      <c r="BN7755" s="191" t="s">
        <v>2984</v>
      </c>
      <c r="BO7755" s="191" t="s">
        <v>2297</v>
      </c>
      <c r="BU7755" s="191" t="s">
        <v>13010</v>
      </c>
      <c r="BV7755" s="191" t="s">
        <v>2984</v>
      </c>
      <c r="BW7755" s="191" t="s">
        <v>2297</v>
      </c>
    </row>
    <row r="7756" spans="51:75" x14ac:dyDescent="0.3">
      <c r="AY7756" s="251" t="e">
        <f>VLOOKUP(C7756,#REF!, 2,FALSE)</f>
        <v>#REF!</v>
      </c>
      <c r="BM7756" s="191" t="s">
        <v>13011</v>
      </c>
      <c r="BN7756" s="191" t="s">
        <v>16989</v>
      </c>
      <c r="BO7756" s="191" t="s">
        <v>771</v>
      </c>
      <c r="BU7756" s="191" t="s">
        <v>13011</v>
      </c>
      <c r="BV7756" s="191" t="s">
        <v>16989</v>
      </c>
      <c r="BW7756" s="191" t="s">
        <v>771</v>
      </c>
    </row>
    <row r="7757" spans="51:75" x14ac:dyDescent="0.3">
      <c r="AY7757" s="251" t="e">
        <f>VLOOKUP(C7757,#REF!, 2,FALSE)</f>
        <v>#REF!</v>
      </c>
      <c r="BM7757" s="191" t="s">
        <v>13012</v>
      </c>
      <c r="BN7757" s="191" t="s">
        <v>1270</v>
      </c>
      <c r="BO7757" s="191" t="s">
        <v>8862</v>
      </c>
      <c r="BU7757" s="191" t="s">
        <v>13012</v>
      </c>
      <c r="BV7757" s="191" t="s">
        <v>1270</v>
      </c>
      <c r="BW7757" s="191" t="s">
        <v>8862</v>
      </c>
    </row>
    <row r="7758" spans="51:75" x14ac:dyDescent="0.3">
      <c r="AY7758" s="251" t="e">
        <f>VLOOKUP(C7758,#REF!, 2,FALSE)</f>
        <v>#REF!</v>
      </c>
      <c r="BM7758" s="191" t="s">
        <v>13013</v>
      </c>
      <c r="BN7758" s="191" t="s">
        <v>781</v>
      </c>
      <c r="BO7758" s="191" t="s">
        <v>11995</v>
      </c>
      <c r="BU7758" s="191" t="s">
        <v>13013</v>
      </c>
      <c r="BV7758" s="191" t="s">
        <v>781</v>
      </c>
      <c r="BW7758" s="191" t="s">
        <v>11995</v>
      </c>
    </row>
    <row r="7759" spans="51:75" x14ac:dyDescent="0.3">
      <c r="AY7759" s="251" t="e">
        <f>VLOOKUP(C7759,#REF!, 2,FALSE)</f>
        <v>#REF!</v>
      </c>
      <c r="BM7759" s="191" t="s">
        <v>13014</v>
      </c>
      <c r="BN7759" s="191" t="s">
        <v>16989</v>
      </c>
      <c r="BO7759" s="191" t="s">
        <v>13015</v>
      </c>
      <c r="BU7759" s="191" t="s">
        <v>13014</v>
      </c>
      <c r="BV7759" s="191" t="s">
        <v>16989</v>
      </c>
      <c r="BW7759" s="191" t="s">
        <v>13015</v>
      </c>
    </row>
    <row r="7760" spans="51:75" x14ac:dyDescent="0.3">
      <c r="AY7760" s="251" t="e">
        <f>VLOOKUP(C7760,#REF!, 2,FALSE)</f>
        <v>#REF!</v>
      </c>
      <c r="BM7760" s="191" t="s">
        <v>344</v>
      </c>
      <c r="BN7760" s="191" t="s">
        <v>16989</v>
      </c>
      <c r="BO7760" s="191" t="s">
        <v>3399</v>
      </c>
      <c r="BU7760" s="191" t="s">
        <v>344</v>
      </c>
      <c r="BV7760" s="191" t="s">
        <v>16989</v>
      </c>
      <c r="BW7760" s="191" t="s">
        <v>3399</v>
      </c>
    </row>
    <row r="7761" spans="51:75" x14ac:dyDescent="0.3">
      <c r="AY7761" s="251" t="e">
        <f>VLOOKUP(C7761,#REF!, 2,FALSE)</f>
        <v>#REF!</v>
      </c>
      <c r="BM7761" s="191" t="s">
        <v>13016</v>
      </c>
      <c r="BN7761" s="191" t="s">
        <v>3003</v>
      </c>
      <c r="BO7761" s="191" t="s">
        <v>3386</v>
      </c>
      <c r="BU7761" s="191" t="s">
        <v>13016</v>
      </c>
      <c r="BV7761" s="191" t="s">
        <v>3003</v>
      </c>
      <c r="BW7761" s="191" t="s">
        <v>3386</v>
      </c>
    </row>
    <row r="7762" spans="51:75" x14ac:dyDescent="0.3">
      <c r="AY7762" s="251" t="e">
        <f>VLOOKUP(C7762,#REF!, 2,FALSE)</f>
        <v>#REF!</v>
      </c>
      <c r="BM7762" s="191" t="s">
        <v>13018</v>
      </c>
      <c r="BN7762" s="191" t="s">
        <v>3203</v>
      </c>
      <c r="BO7762" s="191" t="s">
        <v>10538</v>
      </c>
      <c r="BU7762" s="191" t="s">
        <v>13018</v>
      </c>
      <c r="BV7762" s="191" t="s">
        <v>3203</v>
      </c>
      <c r="BW7762" s="191" t="s">
        <v>10538</v>
      </c>
    </row>
    <row r="7763" spans="51:75" x14ac:dyDescent="0.3">
      <c r="AY7763" s="251" t="e">
        <f>VLOOKUP(C7763,#REF!, 2,FALSE)</f>
        <v>#REF!</v>
      </c>
      <c r="BM7763" s="191" t="s">
        <v>2251</v>
      </c>
      <c r="BN7763" s="191" t="s">
        <v>2984</v>
      </c>
      <c r="BO7763" s="191" t="s">
        <v>2984</v>
      </c>
      <c r="BU7763" s="191" t="s">
        <v>2251</v>
      </c>
      <c r="BV7763" s="191" t="s">
        <v>2984</v>
      </c>
      <c r="BW7763" s="191" t="s">
        <v>2984</v>
      </c>
    </row>
    <row r="7764" spans="51:75" x14ac:dyDescent="0.3">
      <c r="AY7764" s="251" t="e">
        <f>VLOOKUP(C7764,#REF!, 2,FALSE)</f>
        <v>#REF!</v>
      </c>
      <c r="BM7764" s="191" t="s">
        <v>2252</v>
      </c>
      <c r="BN7764" s="191" t="s">
        <v>617</v>
      </c>
      <c r="BO7764" s="191" t="s">
        <v>1127</v>
      </c>
      <c r="BU7764" s="191" t="s">
        <v>2252</v>
      </c>
      <c r="BV7764" s="191" t="s">
        <v>617</v>
      </c>
      <c r="BW7764" s="191" t="s">
        <v>1127</v>
      </c>
    </row>
    <row r="7765" spans="51:75" x14ac:dyDescent="0.3">
      <c r="AY7765" s="251" t="e">
        <f>VLOOKUP(C7765,#REF!, 2,FALSE)</f>
        <v>#REF!</v>
      </c>
      <c r="BM7765" s="191" t="s">
        <v>13019</v>
      </c>
      <c r="BN7765" s="191" t="s">
        <v>16989</v>
      </c>
      <c r="BO7765" s="191" t="s">
        <v>13021</v>
      </c>
      <c r="BU7765" s="191" t="s">
        <v>13019</v>
      </c>
      <c r="BV7765" s="191" t="s">
        <v>16989</v>
      </c>
      <c r="BW7765" s="191" t="s">
        <v>13021</v>
      </c>
    </row>
    <row r="7766" spans="51:75" x14ac:dyDescent="0.3">
      <c r="AY7766" s="251" t="e">
        <f>VLOOKUP(C7766,#REF!, 2,FALSE)</f>
        <v>#REF!</v>
      </c>
      <c r="BM7766" s="191" t="s">
        <v>13022</v>
      </c>
      <c r="BN7766" s="191" t="s">
        <v>16989</v>
      </c>
      <c r="BO7766" s="191" t="s">
        <v>13023</v>
      </c>
      <c r="BU7766" s="191" t="s">
        <v>13022</v>
      </c>
      <c r="BV7766" s="191" t="s">
        <v>16989</v>
      </c>
      <c r="BW7766" s="191" t="s">
        <v>13023</v>
      </c>
    </row>
    <row r="7767" spans="51:75" x14ac:dyDescent="0.3">
      <c r="AY7767" s="251" t="e">
        <f>VLOOKUP(C7767,#REF!, 2,FALSE)</f>
        <v>#REF!</v>
      </c>
      <c r="BM7767" s="191" t="s">
        <v>13024</v>
      </c>
      <c r="BN7767" s="191" t="s">
        <v>16989</v>
      </c>
      <c r="BO7767" s="191" t="s">
        <v>2546</v>
      </c>
      <c r="BU7767" s="191" t="s">
        <v>13024</v>
      </c>
      <c r="BV7767" s="191" t="s">
        <v>16989</v>
      </c>
      <c r="BW7767" s="191" t="s">
        <v>2546</v>
      </c>
    </row>
    <row r="7768" spans="51:75" x14ac:dyDescent="0.3">
      <c r="AY7768" s="251" t="e">
        <f>VLOOKUP(C7768,#REF!, 2,FALSE)</f>
        <v>#REF!</v>
      </c>
      <c r="BM7768" s="191" t="s">
        <v>13025</v>
      </c>
      <c r="BN7768" s="191" t="s">
        <v>16989</v>
      </c>
      <c r="BO7768" s="191" t="s">
        <v>13026</v>
      </c>
      <c r="BU7768" s="191" t="s">
        <v>13025</v>
      </c>
      <c r="BV7768" s="191" t="s">
        <v>16989</v>
      </c>
      <c r="BW7768" s="191" t="s">
        <v>13026</v>
      </c>
    </row>
    <row r="7769" spans="51:75" x14ac:dyDescent="0.3">
      <c r="AY7769" s="251" t="e">
        <f>VLOOKUP(C7769,#REF!, 2,FALSE)</f>
        <v>#REF!</v>
      </c>
      <c r="BM7769" s="191" t="s">
        <v>13027</v>
      </c>
      <c r="BN7769" s="191" t="s">
        <v>2984</v>
      </c>
      <c r="BO7769" s="191" t="s">
        <v>771</v>
      </c>
      <c r="BU7769" s="191" t="s">
        <v>13027</v>
      </c>
      <c r="BV7769" s="191" t="s">
        <v>2984</v>
      </c>
      <c r="BW7769" s="191" t="s">
        <v>771</v>
      </c>
    </row>
    <row r="7770" spans="51:75" x14ac:dyDescent="0.3">
      <c r="AY7770" s="251" t="e">
        <f>VLOOKUP(C7770,#REF!, 2,FALSE)</f>
        <v>#REF!</v>
      </c>
      <c r="BM7770" s="191" t="s">
        <v>13028</v>
      </c>
      <c r="BN7770" s="191" t="s">
        <v>667</v>
      </c>
      <c r="BO7770" s="191" t="s">
        <v>7087</v>
      </c>
      <c r="BU7770" s="191" t="s">
        <v>13028</v>
      </c>
      <c r="BV7770" s="191" t="s">
        <v>667</v>
      </c>
      <c r="BW7770" s="191" t="s">
        <v>7087</v>
      </c>
    </row>
    <row r="7771" spans="51:75" x14ac:dyDescent="0.3">
      <c r="AY7771" s="251" t="e">
        <f>VLOOKUP(C7771,#REF!, 2,FALSE)</f>
        <v>#REF!</v>
      </c>
      <c r="BM7771" s="191" t="s">
        <v>13029</v>
      </c>
      <c r="BN7771" s="191" t="s">
        <v>853</v>
      </c>
      <c r="BO7771" s="191" t="s">
        <v>10815</v>
      </c>
      <c r="BU7771" s="191" t="s">
        <v>13029</v>
      </c>
      <c r="BV7771" s="191" t="s">
        <v>853</v>
      </c>
      <c r="BW7771" s="191" t="s">
        <v>10815</v>
      </c>
    </row>
    <row r="7772" spans="51:75" x14ac:dyDescent="0.3">
      <c r="AY7772" s="251" t="e">
        <f>VLOOKUP(C7772,#REF!, 2,FALSE)</f>
        <v>#REF!</v>
      </c>
      <c r="BM7772" s="191" t="s">
        <v>2253</v>
      </c>
      <c r="BN7772" s="191" t="s">
        <v>16989</v>
      </c>
      <c r="BO7772" s="191" t="s">
        <v>2396</v>
      </c>
      <c r="BU7772" s="191" t="s">
        <v>2253</v>
      </c>
      <c r="BV7772" s="191" t="s">
        <v>16989</v>
      </c>
      <c r="BW7772" s="191" t="s">
        <v>2396</v>
      </c>
    </row>
    <row r="7773" spans="51:75" x14ac:dyDescent="0.3">
      <c r="AY7773" s="251" t="e">
        <f>VLOOKUP(C7773,#REF!, 2,FALSE)</f>
        <v>#REF!</v>
      </c>
      <c r="BM7773" s="191" t="s">
        <v>2254</v>
      </c>
      <c r="BN7773" s="191" t="s">
        <v>732</v>
      </c>
      <c r="BO7773" s="191" t="s">
        <v>2984</v>
      </c>
      <c r="BU7773" s="191" t="s">
        <v>2254</v>
      </c>
      <c r="BV7773" s="191" t="s">
        <v>732</v>
      </c>
      <c r="BW7773" s="191" t="s">
        <v>2984</v>
      </c>
    </row>
    <row r="7774" spans="51:75" x14ac:dyDescent="0.3">
      <c r="AY7774" s="251" t="e">
        <f>VLOOKUP(C7774,#REF!, 2,FALSE)</f>
        <v>#REF!</v>
      </c>
      <c r="BM7774" s="191" t="s">
        <v>13030</v>
      </c>
      <c r="BN7774" s="191" t="s">
        <v>3003</v>
      </c>
      <c r="BO7774" s="191" t="s">
        <v>2984</v>
      </c>
      <c r="BU7774" s="191" t="s">
        <v>13030</v>
      </c>
      <c r="BV7774" s="191" t="s">
        <v>3003</v>
      </c>
      <c r="BW7774" s="191" t="s">
        <v>2984</v>
      </c>
    </row>
    <row r="7775" spans="51:75" x14ac:dyDescent="0.3">
      <c r="AY7775" s="251" t="e">
        <f>VLOOKUP(C7775,#REF!, 2,FALSE)</f>
        <v>#REF!</v>
      </c>
      <c r="BM7775" s="191" t="s">
        <v>13031</v>
      </c>
      <c r="BN7775" s="191" t="s">
        <v>620</v>
      </c>
      <c r="BO7775" s="191" t="s">
        <v>2984</v>
      </c>
      <c r="BU7775" s="191" t="s">
        <v>13031</v>
      </c>
      <c r="BV7775" s="191" t="s">
        <v>620</v>
      </c>
      <c r="BW7775" s="191" t="s">
        <v>2984</v>
      </c>
    </row>
    <row r="7776" spans="51:75" x14ac:dyDescent="0.3">
      <c r="AY7776" s="251" t="e">
        <f>VLOOKUP(C7776,#REF!, 2,FALSE)</f>
        <v>#REF!</v>
      </c>
      <c r="BM7776" s="191" t="s">
        <v>13032</v>
      </c>
      <c r="BN7776" s="191" t="s">
        <v>3253</v>
      </c>
      <c r="BO7776" s="191" t="s">
        <v>1595</v>
      </c>
      <c r="BU7776" s="191" t="s">
        <v>13032</v>
      </c>
      <c r="BV7776" s="191" t="s">
        <v>3253</v>
      </c>
      <c r="BW7776" s="191" t="s">
        <v>1595</v>
      </c>
    </row>
    <row r="7777" spans="51:75" x14ac:dyDescent="0.3">
      <c r="AY7777" s="251" t="e">
        <f>VLOOKUP(C7777,#REF!, 2,FALSE)</f>
        <v>#REF!</v>
      </c>
      <c r="BM7777" s="191" t="s">
        <v>13033</v>
      </c>
      <c r="BN7777" s="191" t="s">
        <v>620</v>
      </c>
      <c r="BO7777" s="191" t="s">
        <v>2984</v>
      </c>
      <c r="BU7777" s="191" t="s">
        <v>13033</v>
      </c>
      <c r="BV7777" s="191" t="s">
        <v>620</v>
      </c>
      <c r="BW7777" s="191" t="s">
        <v>2984</v>
      </c>
    </row>
    <row r="7778" spans="51:75" x14ac:dyDescent="0.3">
      <c r="AY7778" s="251" t="e">
        <f>VLOOKUP(C7778,#REF!, 2,FALSE)</f>
        <v>#REF!</v>
      </c>
      <c r="BM7778" s="191" t="s">
        <v>13034</v>
      </c>
      <c r="BN7778" s="191" t="s">
        <v>3006</v>
      </c>
      <c r="BO7778" s="191" t="s">
        <v>7345</v>
      </c>
      <c r="BU7778" s="191" t="s">
        <v>13034</v>
      </c>
      <c r="BV7778" s="191" t="s">
        <v>3006</v>
      </c>
      <c r="BW7778" s="191" t="s">
        <v>7345</v>
      </c>
    </row>
    <row r="7779" spans="51:75" x14ac:dyDescent="0.3">
      <c r="AY7779" s="251" t="e">
        <f>VLOOKUP(C7779,#REF!, 2,FALSE)</f>
        <v>#REF!</v>
      </c>
      <c r="BM7779" s="191" t="s">
        <v>13035</v>
      </c>
      <c r="BN7779" s="191" t="s">
        <v>3253</v>
      </c>
      <c r="BO7779" s="191" t="s">
        <v>4123</v>
      </c>
      <c r="BU7779" s="191" t="s">
        <v>13035</v>
      </c>
      <c r="BV7779" s="191" t="s">
        <v>3253</v>
      </c>
      <c r="BW7779" s="191" t="s">
        <v>4123</v>
      </c>
    </row>
    <row r="7780" spans="51:75" x14ac:dyDescent="0.3">
      <c r="AY7780" s="251" t="e">
        <f>VLOOKUP(C7780,#REF!, 2,FALSE)</f>
        <v>#REF!</v>
      </c>
      <c r="BM7780" s="191" t="s">
        <v>13036</v>
      </c>
      <c r="BN7780" s="191" t="s">
        <v>16989</v>
      </c>
      <c r="BO7780" s="191" t="s">
        <v>2984</v>
      </c>
      <c r="BU7780" s="191" t="s">
        <v>13036</v>
      </c>
      <c r="BV7780" s="191" t="s">
        <v>16989</v>
      </c>
      <c r="BW7780" s="191" t="s">
        <v>2984</v>
      </c>
    </row>
    <row r="7781" spans="51:75" x14ac:dyDescent="0.3">
      <c r="AY7781" s="251" t="e">
        <f>VLOOKUP(C7781,#REF!, 2,FALSE)</f>
        <v>#REF!</v>
      </c>
      <c r="BM7781" s="191" t="s">
        <v>13037</v>
      </c>
      <c r="BN7781" s="191" t="s">
        <v>16989</v>
      </c>
      <c r="BO7781" s="191" t="s">
        <v>13038</v>
      </c>
      <c r="BU7781" s="191" t="s">
        <v>13037</v>
      </c>
      <c r="BV7781" s="191" t="s">
        <v>16989</v>
      </c>
      <c r="BW7781" s="191" t="s">
        <v>13038</v>
      </c>
    </row>
    <row r="7782" spans="51:75" x14ac:dyDescent="0.3">
      <c r="AY7782" s="251" t="e">
        <f>VLOOKUP(C7782,#REF!, 2,FALSE)</f>
        <v>#REF!</v>
      </c>
      <c r="BM7782" s="191" t="s">
        <v>13039</v>
      </c>
      <c r="BN7782" s="191" t="s">
        <v>704</v>
      </c>
      <c r="BO7782" s="191" t="s">
        <v>4032</v>
      </c>
      <c r="BU7782" s="191" t="s">
        <v>13039</v>
      </c>
      <c r="BV7782" s="191" t="s">
        <v>704</v>
      </c>
      <c r="BW7782" s="191" t="s">
        <v>4032</v>
      </c>
    </row>
    <row r="7783" spans="51:75" x14ac:dyDescent="0.3">
      <c r="AY7783" s="251" t="e">
        <f>VLOOKUP(C7783,#REF!, 2,FALSE)</f>
        <v>#REF!</v>
      </c>
      <c r="BM7783" s="191" t="s">
        <v>13040</v>
      </c>
      <c r="BN7783" s="191" t="s">
        <v>704</v>
      </c>
      <c r="BO7783" s="191" t="s">
        <v>2984</v>
      </c>
      <c r="BU7783" s="191" t="s">
        <v>13040</v>
      </c>
      <c r="BV7783" s="191" t="s">
        <v>704</v>
      </c>
      <c r="BW7783" s="191" t="s">
        <v>2984</v>
      </c>
    </row>
    <row r="7784" spans="51:75" x14ac:dyDescent="0.3">
      <c r="AY7784" s="251" t="e">
        <f>VLOOKUP(C7784,#REF!, 2,FALSE)</f>
        <v>#REF!</v>
      </c>
      <c r="BM7784" s="191" t="s">
        <v>13041</v>
      </c>
      <c r="BN7784" s="191" t="s">
        <v>16989</v>
      </c>
      <c r="BO7784" s="191" t="s">
        <v>2451</v>
      </c>
      <c r="BU7784" s="191" t="s">
        <v>13041</v>
      </c>
      <c r="BV7784" s="191" t="s">
        <v>16989</v>
      </c>
      <c r="BW7784" s="191" t="s">
        <v>2451</v>
      </c>
    </row>
    <row r="7785" spans="51:75" x14ac:dyDescent="0.3">
      <c r="AY7785" s="251" t="e">
        <f>VLOOKUP(C7785,#REF!, 2,FALSE)</f>
        <v>#REF!</v>
      </c>
      <c r="BM7785" s="191" t="s">
        <v>13043</v>
      </c>
      <c r="BN7785" s="191" t="s">
        <v>16989</v>
      </c>
      <c r="BO7785" s="191" t="s">
        <v>1609</v>
      </c>
      <c r="BU7785" s="191" t="s">
        <v>13043</v>
      </c>
      <c r="BV7785" s="191" t="s">
        <v>16989</v>
      </c>
      <c r="BW7785" s="191" t="s">
        <v>1609</v>
      </c>
    </row>
    <row r="7786" spans="51:75" x14ac:dyDescent="0.3">
      <c r="AY7786" s="251" t="e">
        <f>VLOOKUP(C7786,#REF!, 2,FALSE)</f>
        <v>#REF!</v>
      </c>
      <c r="BM7786" s="191" t="s">
        <v>13044</v>
      </c>
      <c r="BN7786" s="191" t="s">
        <v>16989</v>
      </c>
      <c r="BO7786" s="191" t="s">
        <v>8135</v>
      </c>
      <c r="BU7786" s="191" t="s">
        <v>13044</v>
      </c>
      <c r="BV7786" s="191" t="s">
        <v>16989</v>
      </c>
      <c r="BW7786" s="191" t="s">
        <v>8135</v>
      </c>
    </row>
    <row r="7787" spans="51:75" x14ac:dyDescent="0.3">
      <c r="AY7787" s="251" t="e">
        <f>VLOOKUP(C7787,#REF!, 2,FALSE)</f>
        <v>#REF!</v>
      </c>
      <c r="BM7787" s="191" t="s">
        <v>13045</v>
      </c>
      <c r="BN7787" s="191" t="s">
        <v>16989</v>
      </c>
      <c r="BO7787" s="191" t="s">
        <v>920</v>
      </c>
      <c r="BU7787" s="191" t="s">
        <v>13045</v>
      </c>
      <c r="BV7787" s="191" t="s">
        <v>16989</v>
      </c>
      <c r="BW7787" s="191" t="s">
        <v>920</v>
      </c>
    </row>
    <row r="7788" spans="51:75" x14ac:dyDescent="0.3">
      <c r="AY7788" s="251" t="e">
        <f>VLOOKUP(C7788,#REF!, 2,FALSE)</f>
        <v>#REF!</v>
      </c>
      <c r="BM7788" s="191" t="s">
        <v>13047</v>
      </c>
      <c r="BN7788" s="191" t="s">
        <v>16989</v>
      </c>
      <c r="BO7788" s="191" t="s">
        <v>2125</v>
      </c>
      <c r="BU7788" s="191" t="s">
        <v>13047</v>
      </c>
      <c r="BV7788" s="191" t="s">
        <v>16989</v>
      </c>
      <c r="BW7788" s="191" t="s">
        <v>2125</v>
      </c>
    </row>
    <row r="7789" spans="51:75" x14ac:dyDescent="0.3">
      <c r="AY7789" s="251" t="e">
        <f>VLOOKUP(C7789,#REF!, 2,FALSE)</f>
        <v>#REF!</v>
      </c>
      <c r="BM7789" s="191" t="s">
        <v>13048</v>
      </c>
      <c r="BN7789" s="191" t="s">
        <v>16989</v>
      </c>
      <c r="BO7789" s="191" t="s">
        <v>845</v>
      </c>
      <c r="BU7789" s="191" t="s">
        <v>13048</v>
      </c>
      <c r="BV7789" s="191" t="s">
        <v>16989</v>
      </c>
      <c r="BW7789" s="191" t="s">
        <v>845</v>
      </c>
    </row>
    <row r="7790" spans="51:75" x14ac:dyDescent="0.3">
      <c r="AY7790" s="251" t="e">
        <f>VLOOKUP(C7790,#REF!, 2,FALSE)</f>
        <v>#REF!</v>
      </c>
      <c r="BM7790" s="191" t="s">
        <v>13049</v>
      </c>
      <c r="BN7790" s="191" t="s">
        <v>617</v>
      </c>
      <c r="BO7790" s="191" t="s">
        <v>13020</v>
      </c>
      <c r="BU7790" s="191" t="s">
        <v>13049</v>
      </c>
      <c r="BV7790" s="191" t="s">
        <v>617</v>
      </c>
      <c r="BW7790" s="191" t="s">
        <v>13020</v>
      </c>
    </row>
    <row r="7791" spans="51:75" x14ac:dyDescent="0.3">
      <c r="AY7791" s="251" t="e">
        <f>VLOOKUP(C7791,#REF!, 2,FALSE)</f>
        <v>#REF!</v>
      </c>
      <c r="BM7791" s="191" t="s">
        <v>13050</v>
      </c>
      <c r="BN7791" s="191" t="s">
        <v>16989</v>
      </c>
      <c r="BO7791" s="191" t="s">
        <v>1069</v>
      </c>
      <c r="BU7791" s="191" t="s">
        <v>13050</v>
      </c>
      <c r="BV7791" s="191" t="s">
        <v>16989</v>
      </c>
      <c r="BW7791" s="191" t="s">
        <v>1069</v>
      </c>
    </row>
    <row r="7792" spans="51:75" x14ac:dyDescent="0.3">
      <c r="AY7792" s="251" t="e">
        <f>VLOOKUP(C7792,#REF!, 2,FALSE)</f>
        <v>#REF!</v>
      </c>
      <c r="BM7792" s="191" t="s">
        <v>13051</v>
      </c>
      <c r="BN7792" s="191" t="s">
        <v>664</v>
      </c>
      <c r="BO7792" s="191" t="s">
        <v>3021</v>
      </c>
      <c r="BU7792" s="191" t="s">
        <v>13051</v>
      </c>
      <c r="BV7792" s="191" t="s">
        <v>664</v>
      </c>
      <c r="BW7792" s="191" t="s">
        <v>3021</v>
      </c>
    </row>
    <row r="7793" spans="51:75" x14ac:dyDescent="0.3">
      <c r="AY7793" s="251" t="e">
        <f>VLOOKUP(C7793,#REF!, 2,FALSE)</f>
        <v>#REF!</v>
      </c>
      <c r="BM7793" s="191" t="s">
        <v>13052</v>
      </c>
      <c r="BN7793" s="191" t="s">
        <v>772</v>
      </c>
      <c r="BO7793" s="191" t="s">
        <v>625</v>
      </c>
      <c r="BU7793" s="191" t="s">
        <v>13052</v>
      </c>
      <c r="BV7793" s="191" t="s">
        <v>772</v>
      </c>
      <c r="BW7793" s="191" t="s">
        <v>625</v>
      </c>
    </row>
    <row r="7794" spans="51:75" x14ac:dyDescent="0.3">
      <c r="AY7794" s="251" t="e">
        <f>VLOOKUP(C7794,#REF!, 2,FALSE)</f>
        <v>#REF!</v>
      </c>
      <c r="BM7794" s="191" t="s">
        <v>13053</v>
      </c>
      <c r="BN7794" s="191" t="s">
        <v>664</v>
      </c>
      <c r="BO7794" s="191" t="s">
        <v>2256</v>
      </c>
      <c r="BU7794" s="191" t="s">
        <v>13053</v>
      </c>
      <c r="BV7794" s="191" t="s">
        <v>664</v>
      </c>
      <c r="BW7794" s="191" t="s">
        <v>2256</v>
      </c>
    </row>
    <row r="7795" spans="51:75" x14ac:dyDescent="0.3">
      <c r="AY7795" s="251" t="e">
        <f>VLOOKUP(C7795,#REF!, 2,FALSE)</f>
        <v>#REF!</v>
      </c>
      <c r="BM7795" s="191" t="s">
        <v>13054</v>
      </c>
      <c r="BN7795" s="191" t="s">
        <v>662</v>
      </c>
      <c r="BO7795" s="191" t="s">
        <v>1069</v>
      </c>
      <c r="BU7795" s="191" t="s">
        <v>13054</v>
      </c>
      <c r="BV7795" s="191" t="s">
        <v>662</v>
      </c>
      <c r="BW7795" s="191" t="s">
        <v>1069</v>
      </c>
    </row>
    <row r="7796" spans="51:75" x14ac:dyDescent="0.3">
      <c r="AY7796" s="251" t="e">
        <f>VLOOKUP(C7796,#REF!, 2,FALSE)</f>
        <v>#REF!</v>
      </c>
      <c r="BM7796" s="191" t="s">
        <v>13055</v>
      </c>
      <c r="BN7796" s="191" t="s">
        <v>667</v>
      </c>
      <c r="BO7796" s="191" t="s">
        <v>1337</v>
      </c>
      <c r="BU7796" s="191" t="s">
        <v>13055</v>
      </c>
      <c r="BV7796" s="191" t="s">
        <v>667</v>
      </c>
      <c r="BW7796" s="191" t="s">
        <v>1337</v>
      </c>
    </row>
    <row r="7797" spans="51:75" x14ac:dyDescent="0.3">
      <c r="AY7797" s="251" t="e">
        <f>VLOOKUP(C7797,#REF!, 2,FALSE)</f>
        <v>#REF!</v>
      </c>
      <c r="BM7797" s="191" t="s">
        <v>13056</v>
      </c>
      <c r="BN7797" s="191" t="s">
        <v>615</v>
      </c>
      <c r="BO7797" s="191" t="s">
        <v>2297</v>
      </c>
      <c r="BU7797" s="191" t="s">
        <v>13056</v>
      </c>
      <c r="BV7797" s="191" t="s">
        <v>615</v>
      </c>
      <c r="BW7797" s="191" t="s">
        <v>2297</v>
      </c>
    </row>
    <row r="7798" spans="51:75" x14ac:dyDescent="0.3">
      <c r="AY7798" s="251" t="e">
        <f>VLOOKUP(C7798,#REF!, 2,FALSE)</f>
        <v>#REF!</v>
      </c>
      <c r="BM7798" s="191" t="s">
        <v>13057</v>
      </c>
      <c r="BN7798" s="191" t="s">
        <v>17004</v>
      </c>
      <c r="BO7798" s="191" t="s">
        <v>993</v>
      </c>
      <c r="BU7798" s="191" t="s">
        <v>13057</v>
      </c>
      <c r="BV7798" s="191" t="s">
        <v>17004</v>
      </c>
      <c r="BW7798" s="191" t="s">
        <v>993</v>
      </c>
    </row>
    <row r="7799" spans="51:75" x14ac:dyDescent="0.3">
      <c r="AY7799" s="251" t="e">
        <f>VLOOKUP(C7799,#REF!, 2,FALSE)</f>
        <v>#REF!</v>
      </c>
      <c r="BM7799" s="191" t="s">
        <v>13058</v>
      </c>
      <c r="BN7799" s="191" t="s">
        <v>617</v>
      </c>
      <c r="BO7799" s="191" t="s">
        <v>2256</v>
      </c>
      <c r="BU7799" s="191" t="s">
        <v>13058</v>
      </c>
      <c r="BV7799" s="191" t="s">
        <v>617</v>
      </c>
      <c r="BW7799" s="191" t="s">
        <v>2256</v>
      </c>
    </row>
    <row r="7800" spans="51:75" x14ac:dyDescent="0.3">
      <c r="AY7800" s="251" t="e">
        <f>VLOOKUP(C7800,#REF!, 2,FALSE)</f>
        <v>#REF!</v>
      </c>
      <c r="BM7800" s="191" t="s">
        <v>13060</v>
      </c>
      <c r="BN7800" s="191" t="s">
        <v>3253</v>
      </c>
      <c r="BO7800" s="191" t="s">
        <v>2984</v>
      </c>
      <c r="BU7800" s="191" t="s">
        <v>13060</v>
      </c>
      <c r="BV7800" s="191" t="s">
        <v>3253</v>
      </c>
      <c r="BW7800" s="191" t="s">
        <v>2984</v>
      </c>
    </row>
    <row r="7801" spans="51:75" x14ac:dyDescent="0.3">
      <c r="AY7801" s="251" t="e">
        <f>VLOOKUP(C7801,#REF!, 2,FALSE)</f>
        <v>#REF!</v>
      </c>
      <c r="BM7801" s="191" t="s">
        <v>13061</v>
      </c>
      <c r="BN7801" s="191" t="s">
        <v>620</v>
      </c>
      <c r="BO7801" s="191" t="s">
        <v>2984</v>
      </c>
      <c r="BU7801" s="191" t="s">
        <v>13061</v>
      </c>
      <c r="BV7801" s="191" t="s">
        <v>620</v>
      </c>
      <c r="BW7801" s="191" t="s">
        <v>2984</v>
      </c>
    </row>
    <row r="7802" spans="51:75" x14ac:dyDescent="0.3">
      <c r="AY7802" s="251" t="e">
        <f>VLOOKUP(C7802,#REF!, 2,FALSE)</f>
        <v>#REF!</v>
      </c>
      <c r="BM7802" s="191" t="s">
        <v>13062</v>
      </c>
      <c r="BN7802" s="191" t="s">
        <v>853</v>
      </c>
      <c r="BO7802" s="191" t="s">
        <v>2984</v>
      </c>
      <c r="BU7802" s="191" t="s">
        <v>13062</v>
      </c>
      <c r="BV7802" s="191" t="s">
        <v>853</v>
      </c>
      <c r="BW7802" s="191" t="s">
        <v>2984</v>
      </c>
    </row>
    <row r="7803" spans="51:75" x14ac:dyDescent="0.3">
      <c r="AY7803" s="251" t="e">
        <f>VLOOKUP(C7803,#REF!, 2,FALSE)</f>
        <v>#REF!</v>
      </c>
      <c r="BM7803" s="191" t="s">
        <v>13063</v>
      </c>
      <c r="BN7803" s="191" t="s">
        <v>924</v>
      </c>
      <c r="BO7803" s="191" t="s">
        <v>2984</v>
      </c>
      <c r="BU7803" s="191" t="s">
        <v>13063</v>
      </c>
      <c r="BV7803" s="191" t="s">
        <v>924</v>
      </c>
      <c r="BW7803" s="191" t="s">
        <v>2984</v>
      </c>
    </row>
    <row r="7804" spans="51:75" x14ac:dyDescent="0.3">
      <c r="AY7804" s="251" t="e">
        <f>VLOOKUP(C7804,#REF!, 2,FALSE)</f>
        <v>#REF!</v>
      </c>
      <c r="BM7804" s="191" t="s">
        <v>2258</v>
      </c>
      <c r="BN7804" s="191" t="s">
        <v>2984</v>
      </c>
      <c r="BO7804" s="191" t="s">
        <v>2984</v>
      </c>
      <c r="BU7804" s="191" t="s">
        <v>2258</v>
      </c>
      <c r="BV7804" s="191" t="s">
        <v>2984</v>
      </c>
      <c r="BW7804" s="191" t="s">
        <v>2984</v>
      </c>
    </row>
    <row r="7805" spans="51:75" x14ac:dyDescent="0.3">
      <c r="AY7805" s="251" t="e">
        <f>VLOOKUP(C7805,#REF!, 2,FALSE)</f>
        <v>#REF!</v>
      </c>
      <c r="BM7805" s="191" t="s">
        <v>13064</v>
      </c>
      <c r="BN7805" s="191" t="s">
        <v>2984</v>
      </c>
      <c r="BO7805" s="191" t="s">
        <v>2984</v>
      </c>
      <c r="BU7805" s="191" t="s">
        <v>13064</v>
      </c>
      <c r="BV7805" s="191" t="s">
        <v>2984</v>
      </c>
      <c r="BW7805" s="191" t="s">
        <v>2984</v>
      </c>
    </row>
    <row r="7806" spans="51:75" x14ac:dyDescent="0.3">
      <c r="AY7806" s="251" t="e">
        <f>VLOOKUP(C7806,#REF!, 2,FALSE)</f>
        <v>#REF!</v>
      </c>
      <c r="BM7806" s="191" t="s">
        <v>13065</v>
      </c>
      <c r="BN7806" s="191" t="s">
        <v>2984</v>
      </c>
      <c r="BO7806" s="191" t="s">
        <v>1398</v>
      </c>
      <c r="BU7806" s="191" t="s">
        <v>13065</v>
      </c>
      <c r="BV7806" s="191" t="s">
        <v>2984</v>
      </c>
      <c r="BW7806" s="191" t="s">
        <v>1398</v>
      </c>
    </row>
    <row r="7807" spans="51:75" x14ac:dyDescent="0.3">
      <c r="AY7807" s="251" t="e">
        <f>VLOOKUP(C7807,#REF!, 2,FALSE)</f>
        <v>#REF!</v>
      </c>
      <c r="BM7807" s="191" t="s">
        <v>2259</v>
      </c>
      <c r="BN7807" s="191" t="s">
        <v>2984</v>
      </c>
      <c r="BO7807" s="191" t="s">
        <v>3901</v>
      </c>
      <c r="BU7807" s="191" t="s">
        <v>2259</v>
      </c>
      <c r="BV7807" s="191" t="s">
        <v>2984</v>
      </c>
      <c r="BW7807" s="191" t="s">
        <v>3901</v>
      </c>
    </row>
    <row r="7808" spans="51:75" x14ac:dyDescent="0.3">
      <c r="AY7808" s="251" t="e">
        <f>VLOOKUP(C7808,#REF!, 2,FALSE)</f>
        <v>#REF!</v>
      </c>
      <c r="BM7808" s="191" t="s">
        <v>2260</v>
      </c>
      <c r="BN7808" s="191" t="s">
        <v>2984</v>
      </c>
      <c r="BO7808" s="191" t="s">
        <v>11488</v>
      </c>
      <c r="BU7808" s="191" t="s">
        <v>2260</v>
      </c>
      <c r="BV7808" s="191" t="s">
        <v>2984</v>
      </c>
      <c r="BW7808" s="191" t="s">
        <v>11488</v>
      </c>
    </row>
    <row r="7809" spans="51:75" x14ac:dyDescent="0.3">
      <c r="AY7809" s="251" t="e">
        <f>VLOOKUP(C7809,#REF!, 2,FALSE)</f>
        <v>#REF!</v>
      </c>
      <c r="BM7809" s="191" t="s">
        <v>2262</v>
      </c>
      <c r="BN7809" s="191" t="s">
        <v>2984</v>
      </c>
      <c r="BO7809" s="191" t="s">
        <v>1223</v>
      </c>
      <c r="BU7809" s="191" t="s">
        <v>2262</v>
      </c>
      <c r="BV7809" s="191" t="s">
        <v>2984</v>
      </c>
      <c r="BW7809" s="191" t="s">
        <v>1223</v>
      </c>
    </row>
    <row r="7810" spans="51:75" x14ac:dyDescent="0.3">
      <c r="AY7810" s="251" t="e">
        <f>VLOOKUP(C7810,#REF!, 2,FALSE)</f>
        <v>#REF!</v>
      </c>
      <c r="BM7810" s="191" t="s">
        <v>13066</v>
      </c>
      <c r="BN7810" s="191" t="s">
        <v>2984</v>
      </c>
      <c r="BO7810" s="191" t="s">
        <v>2928</v>
      </c>
      <c r="BU7810" s="191" t="s">
        <v>13066</v>
      </c>
      <c r="BV7810" s="191" t="s">
        <v>2984</v>
      </c>
      <c r="BW7810" s="191" t="s">
        <v>2928</v>
      </c>
    </row>
    <row r="7811" spans="51:75" x14ac:dyDescent="0.3">
      <c r="AY7811" s="251" t="e">
        <f>VLOOKUP(C7811,#REF!, 2,FALSE)</f>
        <v>#REF!</v>
      </c>
      <c r="BM7811" s="191" t="s">
        <v>2263</v>
      </c>
      <c r="BN7811" s="191" t="s">
        <v>2984</v>
      </c>
      <c r="BO7811" s="191" t="s">
        <v>10339</v>
      </c>
      <c r="BU7811" s="191" t="s">
        <v>2263</v>
      </c>
      <c r="BV7811" s="191" t="s">
        <v>2984</v>
      </c>
      <c r="BW7811" s="191" t="s">
        <v>10339</v>
      </c>
    </row>
    <row r="7812" spans="51:75" x14ac:dyDescent="0.3">
      <c r="AY7812" s="251" t="e">
        <f>VLOOKUP(C7812,#REF!, 2,FALSE)</f>
        <v>#REF!</v>
      </c>
      <c r="BM7812" s="191" t="s">
        <v>2264</v>
      </c>
      <c r="BN7812" s="191" t="s">
        <v>2984</v>
      </c>
      <c r="BO7812" s="191" t="s">
        <v>8829</v>
      </c>
      <c r="BU7812" s="191" t="s">
        <v>2264</v>
      </c>
      <c r="BV7812" s="191" t="s">
        <v>2984</v>
      </c>
      <c r="BW7812" s="191" t="s">
        <v>8829</v>
      </c>
    </row>
    <row r="7813" spans="51:75" x14ac:dyDescent="0.3">
      <c r="AY7813" s="251" t="e">
        <f>VLOOKUP(C7813,#REF!, 2,FALSE)</f>
        <v>#REF!</v>
      </c>
      <c r="BM7813" s="191" t="s">
        <v>2265</v>
      </c>
      <c r="BN7813" s="191" t="s">
        <v>16989</v>
      </c>
      <c r="BO7813" s="191" t="s">
        <v>13068</v>
      </c>
      <c r="BU7813" s="191" t="s">
        <v>2265</v>
      </c>
      <c r="BV7813" s="191" t="s">
        <v>16989</v>
      </c>
      <c r="BW7813" s="191" t="s">
        <v>13068</v>
      </c>
    </row>
    <row r="7814" spans="51:75" x14ac:dyDescent="0.3">
      <c r="AY7814" s="251" t="e">
        <f>VLOOKUP(C7814,#REF!, 2,FALSE)</f>
        <v>#REF!</v>
      </c>
      <c r="BM7814" s="191" t="s">
        <v>13069</v>
      </c>
      <c r="BN7814" s="191" t="s">
        <v>2984</v>
      </c>
      <c r="BO7814" s="191" t="s">
        <v>1777</v>
      </c>
      <c r="BU7814" s="191" t="s">
        <v>13069</v>
      </c>
      <c r="BV7814" s="191" t="s">
        <v>2984</v>
      </c>
      <c r="BW7814" s="191" t="s">
        <v>1777</v>
      </c>
    </row>
    <row r="7815" spans="51:75" x14ac:dyDescent="0.3">
      <c r="AY7815" s="251" t="e">
        <f>VLOOKUP(C7815,#REF!, 2,FALSE)</f>
        <v>#REF!</v>
      </c>
      <c r="BM7815" s="191" t="s">
        <v>13070</v>
      </c>
      <c r="BN7815" s="191" t="s">
        <v>2984</v>
      </c>
      <c r="BO7815" s="191" t="s">
        <v>13071</v>
      </c>
      <c r="BU7815" s="191" t="s">
        <v>13070</v>
      </c>
      <c r="BV7815" s="191" t="s">
        <v>2984</v>
      </c>
      <c r="BW7815" s="191" t="s">
        <v>13071</v>
      </c>
    </row>
    <row r="7816" spans="51:75" x14ac:dyDescent="0.3">
      <c r="AY7816" s="251" t="e">
        <f>VLOOKUP(C7816,#REF!, 2,FALSE)</f>
        <v>#REF!</v>
      </c>
      <c r="BM7816" s="191" t="s">
        <v>13072</v>
      </c>
      <c r="BN7816" s="191" t="s">
        <v>2984</v>
      </c>
      <c r="BO7816" s="191" t="s">
        <v>1402</v>
      </c>
      <c r="BU7816" s="191" t="s">
        <v>13072</v>
      </c>
      <c r="BV7816" s="191" t="s">
        <v>2984</v>
      </c>
      <c r="BW7816" s="191" t="s">
        <v>1402</v>
      </c>
    </row>
    <row r="7817" spans="51:75" x14ac:dyDescent="0.3">
      <c r="AY7817" s="251" t="e">
        <f>VLOOKUP(C7817,#REF!, 2,FALSE)</f>
        <v>#REF!</v>
      </c>
      <c r="BM7817" s="191" t="s">
        <v>13073</v>
      </c>
      <c r="BN7817" s="191" t="s">
        <v>3003</v>
      </c>
      <c r="BO7817" s="191" t="s">
        <v>2984</v>
      </c>
      <c r="BU7817" s="191" t="s">
        <v>13073</v>
      </c>
      <c r="BV7817" s="191" t="s">
        <v>3003</v>
      </c>
      <c r="BW7817" s="191" t="s">
        <v>2984</v>
      </c>
    </row>
    <row r="7818" spans="51:75" x14ac:dyDescent="0.3">
      <c r="AY7818" s="251" t="e">
        <f>VLOOKUP(C7818,#REF!, 2,FALSE)</f>
        <v>#REF!</v>
      </c>
      <c r="BM7818" s="191" t="s">
        <v>13074</v>
      </c>
      <c r="BN7818" s="191" t="s">
        <v>658</v>
      </c>
      <c r="BO7818" s="191" t="s">
        <v>1069</v>
      </c>
      <c r="BU7818" s="191" t="s">
        <v>13074</v>
      </c>
      <c r="BV7818" s="191" t="s">
        <v>658</v>
      </c>
      <c r="BW7818" s="191" t="s">
        <v>1069</v>
      </c>
    </row>
    <row r="7819" spans="51:75" x14ac:dyDescent="0.3">
      <c r="AY7819" s="251" t="e">
        <f>VLOOKUP(C7819,#REF!, 2,FALSE)</f>
        <v>#REF!</v>
      </c>
      <c r="BM7819" s="191" t="s">
        <v>13075</v>
      </c>
      <c r="BN7819" s="191" t="s">
        <v>924</v>
      </c>
      <c r="BO7819" s="191" t="s">
        <v>1069</v>
      </c>
      <c r="BU7819" s="191" t="s">
        <v>13075</v>
      </c>
      <c r="BV7819" s="191" t="s">
        <v>924</v>
      </c>
      <c r="BW7819" s="191" t="s">
        <v>1069</v>
      </c>
    </row>
    <row r="7820" spans="51:75" x14ac:dyDescent="0.3">
      <c r="AY7820" s="251" t="e">
        <f>VLOOKUP(C7820,#REF!, 2,FALSE)</f>
        <v>#REF!</v>
      </c>
      <c r="BM7820" s="191" t="s">
        <v>2267</v>
      </c>
      <c r="BN7820" s="191" t="s">
        <v>927</v>
      </c>
      <c r="BO7820" s="191" t="s">
        <v>1069</v>
      </c>
      <c r="BU7820" s="191" t="s">
        <v>2267</v>
      </c>
      <c r="BV7820" s="191" t="s">
        <v>927</v>
      </c>
      <c r="BW7820" s="191" t="s">
        <v>1069</v>
      </c>
    </row>
    <row r="7821" spans="51:75" x14ac:dyDescent="0.3">
      <c r="AY7821" s="251" t="e">
        <f>VLOOKUP(C7821,#REF!, 2,FALSE)</f>
        <v>#REF!</v>
      </c>
      <c r="BM7821" s="191" t="s">
        <v>13076</v>
      </c>
      <c r="BN7821" s="191" t="s">
        <v>1268</v>
      </c>
      <c r="BO7821" s="191" t="s">
        <v>1069</v>
      </c>
      <c r="BU7821" s="191" t="s">
        <v>13076</v>
      </c>
      <c r="BV7821" s="191" t="s">
        <v>1268</v>
      </c>
      <c r="BW7821" s="191" t="s">
        <v>1069</v>
      </c>
    </row>
    <row r="7822" spans="51:75" x14ac:dyDescent="0.3">
      <c r="AY7822" s="251" t="e">
        <f>VLOOKUP(C7822,#REF!, 2,FALSE)</f>
        <v>#REF!</v>
      </c>
      <c r="BM7822" s="191" t="s">
        <v>2268</v>
      </c>
      <c r="BN7822" s="191" t="s">
        <v>924</v>
      </c>
      <c r="BO7822" s="191" t="s">
        <v>1069</v>
      </c>
      <c r="BU7822" s="191" t="s">
        <v>2268</v>
      </c>
      <c r="BV7822" s="191" t="s">
        <v>924</v>
      </c>
      <c r="BW7822" s="191" t="s">
        <v>1069</v>
      </c>
    </row>
    <row r="7823" spans="51:75" x14ac:dyDescent="0.3">
      <c r="AY7823" s="251" t="e">
        <f>VLOOKUP(C7823,#REF!, 2,FALSE)</f>
        <v>#REF!</v>
      </c>
      <c r="BM7823" s="191" t="s">
        <v>346</v>
      </c>
      <c r="BN7823" s="191" t="s">
        <v>776</v>
      </c>
      <c r="BO7823" s="191" t="s">
        <v>3905</v>
      </c>
      <c r="BU7823" s="191" t="s">
        <v>346</v>
      </c>
      <c r="BV7823" s="191" t="s">
        <v>776</v>
      </c>
      <c r="BW7823" s="191" t="s">
        <v>3905</v>
      </c>
    </row>
    <row r="7824" spans="51:75" x14ac:dyDescent="0.3">
      <c r="AY7824" s="251" t="e">
        <f>VLOOKUP(C7824,#REF!, 2,FALSE)</f>
        <v>#REF!</v>
      </c>
      <c r="BM7824" s="191" t="s">
        <v>13077</v>
      </c>
      <c r="BN7824" s="191" t="s">
        <v>811</v>
      </c>
      <c r="BO7824" s="191" t="s">
        <v>1050</v>
      </c>
      <c r="BU7824" s="191" t="s">
        <v>13077</v>
      </c>
      <c r="BV7824" s="191" t="s">
        <v>811</v>
      </c>
      <c r="BW7824" s="191" t="s">
        <v>1050</v>
      </c>
    </row>
    <row r="7825" spans="51:75" x14ac:dyDescent="0.3">
      <c r="AY7825" s="251" t="e">
        <f>VLOOKUP(C7825,#REF!, 2,FALSE)</f>
        <v>#REF!</v>
      </c>
      <c r="BM7825" s="191" t="s">
        <v>13078</v>
      </c>
      <c r="BN7825" s="191" t="s">
        <v>667</v>
      </c>
      <c r="BO7825" s="191" t="s">
        <v>1337</v>
      </c>
      <c r="BU7825" s="191" t="s">
        <v>13078</v>
      </c>
      <c r="BV7825" s="191" t="s">
        <v>667</v>
      </c>
      <c r="BW7825" s="191" t="s">
        <v>1337</v>
      </c>
    </row>
    <row r="7826" spans="51:75" x14ac:dyDescent="0.3">
      <c r="AY7826" s="251" t="e">
        <f>VLOOKUP(C7826,#REF!, 2,FALSE)</f>
        <v>#REF!</v>
      </c>
      <c r="BM7826" s="191" t="s">
        <v>13079</v>
      </c>
      <c r="BN7826" s="191" t="s">
        <v>638</v>
      </c>
      <c r="BO7826" s="191" t="s">
        <v>1664</v>
      </c>
      <c r="BU7826" s="191" t="s">
        <v>13079</v>
      </c>
      <c r="BV7826" s="191" t="s">
        <v>638</v>
      </c>
      <c r="BW7826" s="191" t="s">
        <v>1664</v>
      </c>
    </row>
    <row r="7827" spans="51:75" x14ac:dyDescent="0.3">
      <c r="AY7827" s="251" t="e">
        <f>VLOOKUP(C7827,#REF!, 2,FALSE)</f>
        <v>#REF!</v>
      </c>
      <c r="BM7827" s="191" t="s">
        <v>2269</v>
      </c>
      <c r="BN7827" s="191" t="s">
        <v>16989</v>
      </c>
      <c r="BO7827" s="191" t="s">
        <v>9314</v>
      </c>
      <c r="BU7827" s="191" t="s">
        <v>2269</v>
      </c>
      <c r="BV7827" s="191" t="s">
        <v>16989</v>
      </c>
      <c r="BW7827" s="191" t="s">
        <v>9314</v>
      </c>
    </row>
    <row r="7828" spans="51:75" x14ac:dyDescent="0.3">
      <c r="AY7828" s="251" t="e">
        <f>VLOOKUP(C7828,#REF!, 2,FALSE)</f>
        <v>#REF!</v>
      </c>
      <c r="BM7828" s="191" t="s">
        <v>2270</v>
      </c>
      <c r="BN7828" s="191" t="s">
        <v>16989</v>
      </c>
      <c r="BO7828" s="191" t="s">
        <v>1664</v>
      </c>
      <c r="BU7828" s="191" t="s">
        <v>2270</v>
      </c>
      <c r="BV7828" s="191" t="s">
        <v>16989</v>
      </c>
      <c r="BW7828" s="191" t="s">
        <v>1664</v>
      </c>
    </row>
    <row r="7829" spans="51:75" x14ac:dyDescent="0.3">
      <c r="AY7829" s="251" t="e">
        <f>VLOOKUP(C7829,#REF!, 2,FALSE)</f>
        <v>#REF!</v>
      </c>
      <c r="BM7829" s="191" t="s">
        <v>13080</v>
      </c>
      <c r="BN7829" s="191" t="s">
        <v>784</v>
      </c>
      <c r="BO7829" s="191" t="s">
        <v>1069</v>
      </c>
      <c r="BU7829" s="191" t="s">
        <v>13080</v>
      </c>
      <c r="BV7829" s="191" t="s">
        <v>784</v>
      </c>
      <c r="BW7829" s="191" t="s">
        <v>1069</v>
      </c>
    </row>
    <row r="7830" spans="51:75" x14ac:dyDescent="0.3">
      <c r="AY7830" s="251" t="e">
        <f>VLOOKUP(C7830,#REF!, 2,FALSE)</f>
        <v>#REF!</v>
      </c>
      <c r="BM7830" s="191" t="s">
        <v>13081</v>
      </c>
      <c r="BN7830" s="191" t="s">
        <v>784</v>
      </c>
      <c r="BO7830" s="191" t="s">
        <v>1069</v>
      </c>
      <c r="BU7830" s="191" t="s">
        <v>13081</v>
      </c>
      <c r="BV7830" s="191" t="s">
        <v>784</v>
      </c>
      <c r="BW7830" s="191" t="s">
        <v>1069</v>
      </c>
    </row>
    <row r="7831" spans="51:75" x14ac:dyDescent="0.3">
      <c r="AY7831" s="251" t="e">
        <f>VLOOKUP(C7831,#REF!, 2,FALSE)</f>
        <v>#REF!</v>
      </c>
      <c r="BM7831" s="191" t="s">
        <v>13082</v>
      </c>
      <c r="BN7831" s="191" t="s">
        <v>618</v>
      </c>
      <c r="BO7831" s="191" t="s">
        <v>1069</v>
      </c>
      <c r="BU7831" s="191" t="s">
        <v>13082</v>
      </c>
      <c r="BV7831" s="191" t="s">
        <v>618</v>
      </c>
      <c r="BW7831" s="191" t="s">
        <v>1069</v>
      </c>
    </row>
    <row r="7832" spans="51:75" x14ac:dyDescent="0.3">
      <c r="AY7832" s="251" t="e">
        <f>VLOOKUP(C7832,#REF!, 2,FALSE)</f>
        <v>#REF!</v>
      </c>
      <c r="BM7832" s="191" t="s">
        <v>13083</v>
      </c>
      <c r="BN7832" s="191" t="s">
        <v>664</v>
      </c>
      <c r="BO7832" s="191" t="s">
        <v>1069</v>
      </c>
      <c r="BU7832" s="191" t="s">
        <v>13083</v>
      </c>
      <c r="BV7832" s="191" t="s">
        <v>664</v>
      </c>
      <c r="BW7832" s="191" t="s">
        <v>1069</v>
      </c>
    </row>
    <row r="7833" spans="51:75" x14ac:dyDescent="0.3">
      <c r="AY7833" s="251" t="e">
        <f>VLOOKUP(C7833,#REF!, 2,FALSE)</f>
        <v>#REF!</v>
      </c>
      <c r="BM7833" s="191" t="s">
        <v>13084</v>
      </c>
      <c r="BN7833" s="191" t="s">
        <v>788</v>
      </c>
      <c r="BO7833" s="191" t="s">
        <v>1069</v>
      </c>
      <c r="BU7833" s="191" t="s">
        <v>13084</v>
      </c>
      <c r="BV7833" s="191" t="s">
        <v>788</v>
      </c>
      <c r="BW7833" s="191" t="s">
        <v>1069</v>
      </c>
    </row>
    <row r="7834" spans="51:75" x14ac:dyDescent="0.3">
      <c r="AY7834" s="251" t="e">
        <f>VLOOKUP(C7834,#REF!, 2,FALSE)</f>
        <v>#REF!</v>
      </c>
      <c r="BM7834" s="191" t="s">
        <v>13085</v>
      </c>
      <c r="BN7834" s="191" t="s">
        <v>667</v>
      </c>
      <c r="BO7834" s="191" t="s">
        <v>1072</v>
      </c>
      <c r="BU7834" s="191" t="s">
        <v>13085</v>
      </c>
      <c r="BV7834" s="191" t="s">
        <v>667</v>
      </c>
      <c r="BW7834" s="191" t="s">
        <v>1072</v>
      </c>
    </row>
    <row r="7835" spans="51:75" x14ac:dyDescent="0.3">
      <c r="AY7835" s="251" t="e">
        <f>VLOOKUP(C7835,#REF!, 2,FALSE)</f>
        <v>#REF!</v>
      </c>
      <c r="BM7835" s="191" t="s">
        <v>13086</v>
      </c>
      <c r="BN7835" s="191" t="s">
        <v>811</v>
      </c>
      <c r="BO7835" s="191" t="s">
        <v>4759</v>
      </c>
      <c r="BU7835" s="191" t="s">
        <v>13086</v>
      </c>
      <c r="BV7835" s="191" t="s">
        <v>811</v>
      </c>
      <c r="BW7835" s="191" t="s">
        <v>4759</v>
      </c>
    </row>
    <row r="7836" spans="51:75" x14ac:dyDescent="0.3">
      <c r="AY7836" s="251" t="e">
        <f>VLOOKUP(C7836,#REF!, 2,FALSE)</f>
        <v>#REF!</v>
      </c>
      <c r="BM7836" s="191" t="s">
        <v>2271</v>
      </c>
      <c r="BN7836" s="191" t="s">
        <v>16989</v>
      </c>
      <c r="BO7836" s="191" t="s">
        <v>1664</v>
      </c>
      <c r="BU7836" s="191" t="s">
        <v>2271</v>
      </c>
      <c r="BV7836" s="191" t="s">
        <v>16989</v>
      </c>
      <c r="BW7836" s="191" t="s">
        <v>1664</v>
      </c>
    </row>
    <row r="7837" spans="51:75" x14ac:dyDescent="0.3">
      <c r="AY7837" s="251" t="e">
        <f>VLOOKUP(C7837,#REF!, 2,FALSE)</f>
        <v>#REF!</v>
      </c>
      <c r="BM7837" s="191" t="s">
        <v>2272</v>
      </c>
      <c r="BN7837" s="191" t="s">
        <v>704</v>
      </c>
      <c r="BO7837" s="191" t="s">
        <v>1664</v>
      </c>
      <c r="BU7837" s="191" t="s">
        <v>2272</v>
      </c>
      <c r="BV7837" s="191" t="s">
        <v>704</v>
      </c>
      <c r="BW7837" s="191" t="s">
        <v>1664</v>
      </c>
    </row>
    <row r="7838" spans="51:75" x14ac:dyDescent="0.3">
      <c r="AY7838" s="251" t="e">
        <f>VLOOKUP(C7838,#REF!, 2,FALSE)</f>
        <v>#REF!</v>
      </c>
      <c r="BM7838" s="191" t="s">
        <v>2273</v>
      </c>
      <c r="BN7838" s="191" t="s">
        <v>704</v>
      </c>
      <c r="BO7838" s="191" t="s">
        <v>8548</v>
      </c>
      <c r="BU7838" s="191" t="s">
        <v>2273</v>
      </c>
      <c r="BV7838" s="191" t="s">
        <v>704</v>
      </c>
      <c r="BW7838" s="191" t="s">
        <v>8548</v>
      </c>
    </row>
    <row r="7839" spans="51:75" x14ac:dyDescent="0.3">
      <c r="AY7839" s="251" t="e">
        <f>VLOOKUP(C7839,#REF!, 2,FALSE)</f>
        <v>#REF!</v>
      </c>
      <c r="BM7839" s="191" t="s">
        <v>13087</v>
      </c>
      <c r="BN7839" s="191" t="s">
        <v>929</v>
      </c>
      <c r="BO7839" s="191" t="s">
        <v>1664</v>
      </c>
      <c r="BU7839" s="191" t="s">
        <v>13087</v>
      </c>
      <c r="BV7839" s="191" t="s">
        <v>929</v>
      </c>
      <c r="BW7839" s="191" t="s">
        <v>1664</v>
      </c>
    </row>
    <row r="7840" spans="51:75" x14ac:dyDescent="0.3">
      <c r="AY7840" s="251" t="e">
        <f>VLOOKUP(C7840,#REF!, 2,FALSE)</f>
        <v>#REF!</v>
      </c>
      <c r="BM7840" s="191" t="s">
        <v>13088</v>
      </c>
      <c r="BN7840" s="191" t="s">
        <v>927</v>
      </c>
      <c r="BO7840" s="191" t="s">
        <v>994</v>
      </c>
      <c r="BU7840" s="191" t="s">
        <v>13088</v>
      </c>
      <c r="BV7840" s="191" t="s">
        <v>927</v>
      </c>
      <c r="BW7840" s="191" t="s">
        <v>994</v>
      </c>
    </row>
    <row r="7841" spans="51:75" x14ac:dyDescent="0.3">
      <c r="AY7841" s="251" t="e">
        <f>VLOOKUP(C7841,#REF!, 2,FALSE)</f>
        <v>#REF!</v>
      </c>
      <c r="BM7841" s="191" t="s">
        <v>13089</v>
      </c>
      <c r="BN7841" s="191" t="s">
        <v>811</v>
      </c>
      <c r="BO7841" s="191" t="s">
        <v>1072</v>
      </c>
      <c r="BU7841" s="191" t="s">
        <v>13089</v>
      </c>
      <c r="BV7841" s="191" t="s">
        <v>811</v>
      </c>
      <c r="BW7841" s="191" t="s">
        <v>1072</v>
      </c>
    </row>
    <row r="7842" spans="51:75" x14ac:dyDescent="0.3">
      <c r="AY7842" s="251" t="e">
        <f>VLOOKUP(C7842,#REF!, 2,FALSE)</f>
        <v>#REF!</v>
      </c>
      <c r="BM7842" s="191" t="s">
        <v>13090</v>
      </c>
      <c r="BN7842" s="191" t="s">
        <v>779</v>
      </c>
      <c r="BO7842" s="191" t="s">
        <v>1664</v>
      </c>
      <c r="BU7842" s="191" t="s">
        <v>13090</v>
      </c>
      <c r="BV7842" s="191" t="s">
        <v>779</v>
      </c>
      <c r="BW7842" s="191" t="s">
        <v>1664</v>
      </c>
    </row>
    <row r="7843" spans="51:75" x14ac:dyDescent="0.3">
      <c r="AY7843" s="251" t="e">
        <f>VLOOKUP(C7843,#REF!, 2,FALSE)</f>
        <v>#REF!</v>
      </c>
      <c r="BM7843" s="191" t="s">
        <v>2274</v>
      </c>
      <c r="BN7843" s="191" t="s">
        <v>927</v>
      </c>
      <c r="BO7843" s="191" t="s">
        <v>1608</v>
      </c>
      <c r="BU7843" s="191" t="s">
        <v>2274</v>
      </c>
      <c r="BV7843" s="191" t="s">
        <v>927</v>
      </c>
      <c r="BW7843" s="191" t="s">
        <v>1608</v>
      </c>
    </row>
    <row r="7844" spans="51:75" x14ac:dyDescent="0.3">
      <c r="AY7844" s="251" t="e">
        <f>VLOOKUP(C7844,#REF!, 2,FALSE)</f>
        <v>#REF!</v>
      </c>
      <c r="BM7844" s="191" t="s">
        <v>13091</v>
      </c>
      <c r="BN7844" s="191" t="s">
        <v>1268</v>
      </c>
      <c r="BO7844" s="191" t="s">
        <v>4025</v>
      </c>
      <c r="BU7844" s="191" t="s">
        <v>13091</v>
      </c>
      <c r="BV7844" s="191" t="s">
        <v>1268</v>
      </c>
      <c r="BW7844" s="191" t="s">
        <v>4025</v>
      </c>
    </row>
    <row r="7845" spans="51:75" x14ac:dyDescent="0.3">
      <c r="AY7845" s="251" t="e">
        <f>VLOOKUP(C7845,#REF!, 2,FALSE)</f>
        <v>#REF!</v>
      </c>
      <c r="BM7845" s="191" t="s">
        <v>2275</v>
      </c>
      <c r="BN7845" s="191" t="s">
        <v>667</v>
      </c>
      <c r="BO7845" s="191" t="s">
        <v>8024</v>
      </c>
      <c r="BU7845" s="191" t="s">
        <v>2275</v>
      </c>
      <c r="BV7845" s="191" t="s">
        <v>667</v>
      </c>
      <c r="BW7845" s="191" t="s">
        <v>8024</v>
      </c>
    </row>
    <row r="7846" spans="51:75" x14ac:dyDescent="0.3">
      <c r="AY7846" s="251" t="e">
        <f>VLOOKUP(C7846,#REF!, 2,FALSE)</f>
        <v>#REF!</v>
      </c>
      <c r="BM7846" s="191" t="s">
        <v>13092</v>
      </c>
      <c r="BN7846" s="191" t="s">
        <v>1270</v>
      </c>
      <c r="BO7846" s="191" t="s">
        <v>6356</v>
      </c>
      <c r="BU7846" s="191" t="s">
        <v>13092</v>
      </c>
      <c r="BV7846" s="191" t="s">
        <v>1270</v>
      </c>
      <c r="BW7846" s="191" t="s">
        <v>6356</v>
      </c>
    </row>
    <row r="7847" spans="51:75" x14ac:dyDescent="0.3">
      <c r="AY7847" s="251" t="e">
        <f>VLOOKUP(C7847,#REF!, 2,FALSE)</f>
        <v>#REF!</v>
      </c>
      <c r="BM7847" s="191" t="s">
        <v>13093</v>
      </c>
      <c r="BN7847" s="191" t="s">
        <v>804</v>
      </c>
      <c r="BO7847" s="191" t="s">
        <v>13094</v>
      </c>
      <c r="BU7847" s="191" t="s">
        <v>13093</v>
      </c>
      <c r="BV7847" s="191" t="s">
        <v>804</v>
      </c>
      <c r="BW7847" s="191" t="s">
        <v>13094</v>
      </c>
    </row>
    <row r="7848" spans="51:75" x14ac:dyDescent="0.3">
      <c r="AY7848" s="251" t="e">
        <f>VLOOKUP(C7848,#REF!, 2,FALSE)</f>
        <v>#REF!</v>
      </c>
      <c r="BM7848" s="191" t="s">
        <v>13095</v>
      </c>
      <c r="BN7848" s="191" t="s">
        <v>3006</v>
      </c>
      <c r="BO7848" s="191" t="s">
        <v>13096</v>
      </c>
      <c r="BU7848" s="191" t="s">
        <v>13095</v>
      </c>
      <c r="BV7848" s="191" t="s">
        <v>3006</v>
      </c>
      <c r="BW7848" s="191" t="s">
        <v>13096</v>
      </c>
    </row>
    <row r="7849" spans="51:75" x14ac:dyDescent="0.3">
      <c r="AY7849" s="251" t="e">
        <f>VLOOKUP(C7849,#REF!, 2,FALSE)</f>
        <v>#REF!</v>
      </c>
      <c r="BM7849" s="191" t="s">
        <v>13097</v>
      </c>
      <c r="BN7849" s="191" t="s">
        <v>664</v>
      </c>
      <c r="BO7849" s="191" t="s">
        <v>13096</v>
      </c>
      <c r="BU7849" s="191" t="s">
        <v>13097</v>
      </c>
      <c r="BV7849" s="191" t="s">
        <v>664</v>
      </c>
      <c r="BW7849" s="191" t="s">
        <v>13096</v>
      </c>
    </row>
    <row r="7850" spans="51:75" x14ac:dyDescent="0.3">
      <c r="AY7850" s="251" t="e">
        <f>VLOOKUP(C7850,#REF!, 2,FALSE)</f>
        <v>#REF!</v>
      </c>
      <c r="BM7850" s="191" t="s">
        <v>13098</v>
      </c>
      <c r="BN7850" s="191" t="s">
        <v>3003</v>
      </c>
      <c r="BO7850" s="191" t="s">
        <v>13099</v>
      </c>
      <c r="BU7850" s="191" t="s">
        <v>13098</v>
      </c>
      <c r="BV7850" s="191" t="s">
        <v>3003</v>
      </c>
      <c r="BW7850" s="191" t="s">
        <v>13099</v>
      </c>
    </row>
    <row r="7851" spans="51:75" x14ac:dyDescent="0.3">
      <c r="AY7851" s="251" t="e">
        <f>VLOOKUP(C7851,#REF!, 2,FALSE)</f>
        <v>#REF!</v>
      </c>
      <c r="BM7851" s="191" t="s">
        <v>13100</v>
      </c>
      <c r="BN7851" s="191" t="s">
        <v>3046</v>
      </c>
      <c r="BO7851" s="191" t="s">
        <v>2695</v>
      </c>
      <c r="BU7851" s="191" t="s">
        <v>13100</v>
      </c>
      <c r="BV7851" s="191" t="s">
        <v>3046</v>
      </c>
      <c r="BW7851" s="191" t="s">
        <v>2695</v>
      </c>
    </row>
    <row r="7852" spans="51:75" x14ac:dyDescent="0.3">
      <c r="AY7852" s="251" t="e">
        <f>VLOOKUP(C7852,#REF!, 2,FALSE)</f>
        <v>#REF!</v>
      </c>
      <c r="BM7852" s="191" t="s">
        <v>13101</v>
      </c>
      <c r="BN7852" s="191" t="s">
        <v>3253</v>
      </c>
      <c r="BO7852" s="191" t="s">
        <v>10305</v>
      </c>
      <c r="BU7852" s="191" t="s">
        <v>13101</v>
      </c>
      <c r="BV7852" s="191" t="s">
        <v>3253</v>
      </c>
      <c r="BW7852" s="191" t="s">
        <v>10305</v>
      </c>
    </row>
    <row r="7853" spans="51:75" x14ac:dyDescent="0.3">
      <c r="AY7853" s="251" t="e">
        <f>VLOOKUP(C7853,#REF!, 2,FALSE)</f>
        <v>#REF!</v>
      </c>
      <c r="BM7853" s="191" t="s">
        <v>13102</v>
      </c>
      <c r="BN7853" s="191" t="s">
        <v>1270</v>
      </c>
      <c r="BO7853" s="191" t="s">
        <v>3754</v>
      </c>
      <c r="BU7853" s="191" t="s">
        <v>13102</v>
      </c>
      <c r="BV7853" s="191" t="s">
        <v>1270</v>
      </c>
      <c r="BW7853" s="191" t="s">
        <v>3754</v>
      </c>
    </row>
    <row r="7854" spans="51:75" x14ac:dyDescent="0.3">
      <c r="AY7854" s="251" t="e">
        <f>VLOOKUP(C7854,#REF!, 2,FALSE)</f>
        <v>#REF!</v>
      </c>
      <c r="BM7854" s="191" t="s">
        <v>13103</v>
      </c>
      <c r="BN7854" s="191" t="s">
        <v>1270</v>
      </c>
      <c r="BO7854" s="191" t="s">
        <v>1380</v>
      </c>
      <c r="BU7854" s="191" t="s">
        <v>13103</v>
      </c>
      <c r="BV7854" s="191" t="s">
        <v>1270</v>
      </c>
      <c r="BW7854" s="191" t="s">
        <v>1380</v>
      </c>
    </row>
    <row r="7855" spans="51:75" x14ac:dyDescent="0.3">
      <c r="AY7855" s="251" t="e">
        <f>VLOOKUP(C7855,#REF!, 2,FALSE)</f>
        <v>#REF!</v>
      </c>
      <c r="BM7855" s="191" t="s">
        <v>378</v>
      </c>
      <c r="BN7855" s="191" t="s">
        <v>637</v>
      </c>
      <c r="BO7855" s="191" t="s">
        <v>13104</v>
      </c>
      <c r="BU7855" s="191" t="s">
        <v>378</v>
      </c>
      <c r="BV7855" s="191" t="s">
        <v>637</v>
      </c>
      <c r="BW7855" s="191" t="s">
        <v>13104</v>
      </c>
    </row>
    <row r="7856" spans="51:75" x14ac:dyDescent="0.3">
      <c r="AY7856" s="251" t="e">
        <f>VLOOKUP(C7856,#REF!, 2,FALSE)</f>
        <v>#REF!</v>
      </c>
      <c r="BM7856" s="191" t="s">
        <v>13105</v>
      </c>
      <c r="BN7856" s="191" t="s">
        <v>658</v>
      </c>
      <c r="BO7856" s="191" t="s">
        <v>1490</v>
      </c>
      <c r="BU7856" s="191" t="s">
        <v>13105</v>
      </c>
      <c r="BV7856" s="191" t="s">
        <v>658</v>
      </c>
      <c r="BW7856" s="191" t="s">
        <v>1490</v>
      </c>
    </row>
    <row r="7857" spans="51:75" x14ac:dyDescent="0.3">
      <c r="AY7857" s="251" t="e">
        <f>VLOOKUP(C7857,#REF!, 2,FALSE)</f>
        <v>#REF!</v>
      </c>
      <c r="BM7857" s="191" t="s">
        <v>13106</v>
      </c>
      <c r="BN7857" s="191" t="s">
        <v>1343</v>
      </c>
      <c r="BO7857" s="191" t="s">
        <v>13107</v>
      </c>
      <c r="BU7857" s="191" t="s">
        <v>13106</v>
      </c>
      <c r="BV7857" s="191" t="s">
        <v>1343</v>
      </c>
      <c r="BW7857" s="191" t="s">
        <v>13107</v>
      </c>
    </row>
    <row r="7858" spans="51:75" x14ac:dyDescent="0.3">
      <c r="AY7858" s="251" t="e">
        <f>VLOOKUP(C7858,#REF!, 2,FALSE)</f>
        <v>#REF!</v>
      </c>
      <c r="BM7858" s="191" t="s">
        <v>2276</v>
      </c>
      <c r="BN7858" s="191" t="s">
        <v>2980</v>
      </c>
      <c r="BO7858" s="191" t="s">
        <v>1338</v>
      </c>
      <c r="BU7858" s="191" t="s">
        <v>2276</v>
      </c>
      <c r="BV7858" s="191" t="s">
        <v>2980</v>
      </c>
      <c r="BW7858" s="191" t="s">
        <v>1338</v>
      </c>
    </row>
    <row r="7859" spans="51:75" x14ac:dyDescent="0.3">
      <c r="AY7859" s="251" t="e">
        <f>VLOOKUP(C7859,#REF!, 2,FALSE)</f>
        <v>#REF!</v>
      </c>
      <c r="BM7859" s="191" t="s">
        <v>2277</v>
      </c>
      <c r="BN7859" s="191" t="s">
        <v>1270</v>
      </c>
      <c r="BO7859" s="191" t="s">
        <v>9035</v>
      </c>
      <c r="BU7859" s="191" t="s">
        <v>2277</v>
      </c>
      <c r="BV7859" s="191" t="s">
        <v>1270</v>
      </c>
      <c r="BW7859" s="191" t="s">
        <v>9035</v>
      </c>
    </row>
    <row r="7860" spans="51:75" x14ac:dyDescent="0.3">
      <c r="AY7860" s="251" t="e">
        <f>VLOOKUP(C7860,#REF!, 2,FALSE)</f>
        <v>#REF!</v>
      </c>
      <c r="BM7860" s="191" t="s">
        <v>13108</v>
      </c>
      <c r="BN7860" s="191" t="s">
        <v>3203</v>
      </c>
      <c r="BO7860" s="191" t="s">
        <v>4477</v>
      </c>
      <c r="BU7860" s="191" t="s">
        <v>13108</v>
      </c>
      <c r="BV7860" s="191" t="s">
        <v>3203</v>
      </c>
      <c r="BW7860" s="191" t="s">
        <v>4477</v>
      </c>
    </row>
    <row r="7861" spans="51:75" x14ac:dyDescent="0.3">
      <c r="AY7861" s="251" t="e">
        <f>VLOOKUP(C7861,#REF!, 2,FALSE)</f>
        <v>#REF!</v>
      </c>
      <c r="BM7861" s="191" t="s">
        <v>13109</v>
      </c>
      <c r="BN7861" s="191" t="s">
        <v>1343</v>
      </c>
      <c r="BO7861" s="191" t="s">
        <v>3807</v>
      </c>
      <c r="BU7861" s="191" t="s">
        <v>13109</v>
      </c>
      <c r="BV7861" s="191" t="s">
        <v>1343</v>
      </c>
      <c r="BW7861" s="191" t="s">
        <v>3807</v>
      </c>
    </row>
    <row r="7862" spans="51:75" x14ac:dyDescent="0.3">
      <c r="AY7862" s="251" t="e">
        <f>VLOOKUP(C7862,#REF!, 2,FALSE)</f>
        <v>#REF!</v>
      </c>
      <c r="BM7862" s="191" t="s">
        <v>13110</v>
      </c>
      <c r="BN7862" s="191" t="s">
        <v>804</v>
      </c>
      <c r="BO7862" s="191" t="s">
        <v>13111</v>
      </c>
      <c r="BU7862" s="191" t="s">
        <v>13110</v>
      </c>
      <c r="BV7862" s="191" t="s">
        <v>804</v>
      </c>
      <c r="BW7862" s="191" t="s">
        <v>13111</v>
      </c>
    </row>
    <row r="7863" spans="51:75" x14ac:dyDescent="0.3">
      <c r="AY7863" s="251" t="e">
        <f>VLOOKUP(C7863,#REF!, 2,FALSE)</f>
        <v>#REF!</v>
      </c>
      <c r="BM7863" s="191" t="s">
        <v>375</v>
      </c>
      <c r="BN7863" s="191" t="s">
        <v>622</v>
      </c>
      <c r="BO7863" s="191" t="s">
        <v>13112</v>
      </c>
      <c r="BU7863" s="191" t="s">
        <v>375</v>
      </c>
      <c r="BV7863" s="191" t="s">
        <v>622</v>
      </c>
      <c r="BW7863" s="191" t="s">
        <v>13112</v>
      </c>
    </row>
    <row r="7864" spans="51:75" x14ac:dyDescent="0.3">
      <c r="AY7864" s="251" t="e">
        <f>VLOOKUP(C7864,#REF!, 2,FALSE)</f>
        <v>#REF!</v>
      </c>
      <c r="BM7864" s="191" t="s">
        <v>13113</v>
      </c>
      <c r="BN7864" s="191" t="s">
        <v>664</v>
      </c>
      <c r="BO7864" s="191" t="s">
        <v>1345</v>
      </c>
      <c r="BU7864" s="191" t="s">
        <v>13113</v>
      </c>
      <c r="BV7864" s="191" t="s">
        <v>664</v>
      </c>
      <c r="BW7864" s="191" t="s">
        <v>1345</v>
      </c>
    </row>
    <row r="7865" spans="51:75" x14ac:dyDescent="0.3">
      <c r="AY7865" s="251" t="e">
        <f>VLOOKUP(C7865,#REF!, 2,FALSE)</f>
        <v>#REF!</v>
      </c>
      <c r="BM7865" s="191" t="s">
        <v>13114</v>
      </c>
      <c r="BN7865" s="191" t="s">
        <v>737</v>
      </c>
      <c r="BO7865" s="191" t="s">
        <v>10676</v>
      </c>
      <c r="BU7865" s="191" t="s">
        <v>13114</v>
      </c>
      <c r="BV7865" s="191" t="s">
        <v>737</v>
      </c>
      <c r="BW7865" s="191" t="s">
        <v>10676</v>
      </c>
    </row>
    <row r="7866" spans="51:75" x14ac:dyDescent="0.3">
      <c r="AY7866" s="251" t="e">
        <f>VLOOKUP(C7866,#REF!, 2,FALSE)</f>
        <v>#REF!</v>
      </c>
      <c r="BM7866" s="191" t="s">
        <v>13115</v>
      </c>
      <c r="BN7866" s="191" t="s">
        <v>3203</v>
      </c>
      <c r="BO7866" s="191" t="s">
        <v>6944</v>
      </c>
      <c r="BU7866" s="191" t="s">
        <v>13115</v>
      </c>
      <c r="BV7866" s="191" t="s">
        <v>3203</v>
      </c>
      <c r="BW7866" s="191" t="s">
        <v>6944</v>
      </c>
    </row>
    <row r="7867" spans="51:75" x14ac:dyDescent="0.3">
      <c r="AY7867" s="251" t="e">
        <f>VLOOKUP(C7867,#REF!, 2,FALSE)</f>
        <v>#REF!</v>
      </c>
      <c r="BM7867" s="191" t="s">
        <v>13116</v>
      </c>
      <c r="BN7867" s="191" t="s">
        <v>632</v>
      </c>
      <c r="BO7867" s="191" t="s">
        <v>1914</v>
      </c>
      <c r="BU7867" s="191" t="s">
        <v>13116</v>
      </c>
      <c r="BV7867" s="191" t="s">
        <v>632</v>
      </c>
      <c r="BW7867" s="191" t="s">
        <v>1914</v>
      </c>
    </row>
    <row r="7868" spans="51:75" x14ac:dyDescent="0.3">
      <c r="AY7868" s="251" t="e">
        <f>VLOOKUP(C7868,#REF!, 2,FALSE)</f>
        <v>#REF!</v>
      </c>
      <c r="BM7868" s="191" t="s">
        <v>13117</v>
      </c>
      <c r="BN7868" s="191" t="s">
        <v>3253</v>
      </c>
      <c r="BO7868" s="191" t="s">
        <v>1914</v>
      </c>
      <c r="BU7868" s="191" t="s">
        <v>13117</v>
      </c>
      <c r="BV7868" s="191" t="s">
        <v>3253</v>
      </c>
      <c r="BW7868" s="191" t="s">
        <v>1914</v>
      </c>
    </row>
    <row r="7869" spans="51:75" x14ac:dyDescent="0.3">
      <c r="AY7869" s="251" t="e">
        <f>VLOOKUP(C7869,#REF!, 2,FALSE)</f>
        <v>#REF!</v>
      </c>
      <c r="BM7869" s="191" t="s">
        <v>2278</v>
      </c>
      <c r="BN7869" s="191" t="s">
        <v>927</v>
      </c>
      <c r="BO7869" s="191" t="s">
        <v>13118</v>
      </c>
      <c r="BU7869" s="191" t="s">
        <v>2278</v>
      </c>
      <c r="BV7869" s="191" t="s">
        <v>927</v>
      </c>
      <c r="BW7869" s="191" t="s">
        <v>13118</v>
      </c>
    </row>
    <row r="7870" spans="51:75" x14ac:dyDescent="0.3">
      <c r="AY7870" s="251" t="e">
        <f>VLOOKUP(C7870,#REF!, 2,FALSE)</f>
        <v>#REF!</v>
      </c>
      <c r="BM7870" s="191" t="s">
        <v>13119</v>
      </c>
      <c r="BN7870" s="191" t="s">
        <v>3203</v>
      </c>
      <c r="BO7870" s="191" t="s">
        <v>3320</v>
      </c>
      <c r="BU7870" s="191" t="s">
        <v>13119</v>
      </c>
      <c r="BV7870" s="191" t="s">
        <v>3203</v>
      </c>
      <c r="BW7870" s="191" t="s">
        <v>3320</v>
      </c>
    </row>
    <row r="7871" spans="51:75" x14ac:dyDescent="0.3">
      <c r="AY7871" s="251" t="e">
        <f>VLOOKUP(C7871,#REF!, 2,FALSE)</f>
        <v>#REF!</v>
      </c>
      <c r="BM7871" s="191" t="s">
        <v>13120</v>
      </c>
      <c r="BN7871" s="191" t="s">
        <v>3203</v>
      </c>
      <c r="BO7871" s="191" t="s">
        <v>13121</v>
      </c>
      <c r="BU7871" s="191" t="s">
        <v>13120</v>
      </c>
      <c r="BV7871" s="191" t="s">
        <v>3203</v>
      </c>
      <c r="BW7871" s="191" t="s">
        <v>13121</v>
      </c>
    </row>
    <row r="7872" spans="51:75" x14ac:dyDescent="0.3">
      <c r="AY7872" s="251" t="e">
        <f>VLOOKUP(C7872,#REF!, 2,FALSE)</f>
        <v>#REF!</v>
      </c>
      <c r="BM7872" s="191" t="s">
        <v>13122</v>
      </c>
      <c r="BN7872" s="191" t="s">
        <v>1343</v>
      </c>
      <c r="BO7872" s="191" t="s">
        <v>3306</v>
      </c>
      <c r="BU7872" s="191" t="s">
        <v>13122</v>
      </c>
      <c r="BV7872" s="191" t="s">
        <v>1343</v>
      </c>
      <c r="BW7872" s="191" t="s">
        <v>3306</v>
      </c>
    </row>
    <row r="7873" spans="51:75" x14ac:dyDescent="0.3">
      <c r="AY7873" s="251" t="e">
        <f>VLOOKUP(C7873,#REF!, 2,FALSE)</f>
        <v>#REF!</v>
      </c>
      <c r="BM7873" s="191" t="s">
        <v>2279</v>
      </c>
      <c r="BN7873" s="191" t="s">
        <v>1343</v>
      </c>
      <c r="BO7873" s="191" t="s">
        <v>13123</v>
      </c>
      <c r="BU7873" s="191" t="s">
        <v>2279</v>
      </c>
      <c r="BV7873" s="191" t="s">
        <v>1343</v>
      </c>
      <c r="BW7873" s="191" t="s">
        <v>13123</v>
      </c>
    </row>
    <row r="7874" spans="51:75" x14ac:dyDescent="0.3">
      <c r="AY7874" s="251" t="e">
        <f>VLOOKUP(C7874,#REF!, 2,FALSE)</f>
        <v>#REF!</v>
      </c>
      <c r="BM7874" s="191" t="s">
        <v>13124</v>
      </c>
      <c r="BN7874" s="191" t="s">
        <v>1343</v>
      </c>
      <c r="BO7874" s="191" t="s">
        <v>13125</v>
      </c>
      <c r="BU7874" s="191" t="s">
        <v>13124</v>
      </c>
      <c r="BV7874" s="191" t="s">
        <v>1343</v>
      </c>
      <c r="BW7874" s="191" t="s">
        <v>13125</v>
      </c>
    </row>
    <row r="7875" spans="51:75" x14ac:dyDescent="0.3">
      <c r="AY7875" s="251" t="e">
        <f>VLOOKUP(C7875,#REF!, 2,FALSE)</f>
        <v>#REF!</v>
      </c>
      <c r="BM7875" s="191" t="s">
        <v>13126</v>
      </c>
      <c r="BN7875" s="191" t="s">
        <v>737</v>
      </c>
      <c r="BO7875" s="191" t="s">
        <v>4153</v>
      </c>
      <c r="BU7875" s="191" t="s">
        <v>13126</v>
      </c>
      <c r="BV7875" s="191" t="s">
        <v>737</v>
      </c>
      <c r="BW7875" s="191" t="s">
        <v>4153</v>
      </c>
    </row>
    <row r="7876" spans="51:75" x14ac:dyDescent="0.3">
      <c r="AY7876" s="251" t="e">
        <f>VLOOKUP(C7876,#REF!, 2,FALSE)</f>
        <v>#REF!</v>
      </c>
      <c r="BM7876" s="191" t="s">
        <v>13127</v>
      </c>
      <c r="BN7876" s="191" t="s">
        <v>620</v>
      </c>
      <c r="BO7876" s="191" t="s">
        <v>13128</v>
      </c>
      <c r="BU7876" s="191" t="s">
        <v>13127</v>
      </c>
      <c r="BV7876" s="191" t="s">
        <v>620</v>
      </c>
      <c r="BW7876" s="191" t="s">
        <v>13128</v>
      </c>
    </row>
    <row r="7877" spans="51:75" x14ac:dyDescent="0.3">
      <c r="AY7877" s="251" t="e">
        <f>VLOOKUP(C7877,#REF!, 2,FALSE)</f>
        <v>#REF!</v>
      </c>
      <c r="BM7877" s="191" t="s">
        <v>13129</v>
      </c>
      <c r="BN7877" s="191" t="s">
        <v>3253</v>
      </c>
      <c r="BO7877" s="191" t="s">
        <v>13130</v>
      </c>
      <c r="BU7877" s="191" t="s">
        <v>13129</v>
      </c>
      <c r="BV7877" s="191" t="s">
        <v>3253</v>
      </c>
      <c r="BW7877" s="191" t="s">
        <v>13130</v>
      </c>
    </row>
    <row r="7878" spans="51:75" x14ac:dyDescent="0.3">
      <c r="AY7878" s="251" t="e">
        <f>VLOOKUP(C7878,#REF!, 2,FALSE)</f>
        <v>#REF!</v>
      </c>
      <c r="BM7878" s="191" t="s">
        <v>13131</v>
      </c>
      <c r="BN7878" s="191" t="s">
        <v>804</v>
      </c>
      <c r="BO7878" s="191" t="s">
        <v>4069</v>
      </c>
      <c r="BU7878" s="191" t="s">
        <v>13131</v>
      </c>
      <c r="BV7878" s="191" t="s">
        <v>804</v>
      </c>
      <c r="BW7878" s="191" t="s">
        <v>4069</v>
      </c>
    </row>
    <row r="7879" spans="51:75" x14ac:dyDescent="0.3">
      <c r="AY7879" s="251" t="e">
        <f>VLOOKUP(C7879,#REF!, 2,FALSE)</f>
        <v>#REF!</v>
      </c>
      <c r="BM7879" s="191" t="s">
        <v>13132</v>
      </c>
      <c r="BN7879" s="191" t="s">
        <v>998</v>
      </c>
      <c r="BO7879" s="191" t="s">
        <v>9159</v>
      </c>
      <c r="BU7879" s="191" t="s">
        <v>13132</v>
      </c>
      <c r="BV7879" s="191" t="s">
        <v>998</v>
      </c>
      <c r="BW7879" s="191" t="s">
        <v>9159</v>
      </c>
    </row>
    <row r="7880" spans="51:75" x14ac:dyDescent="0.3">
      <c r="AY7880" s="251" t="e">
        <f>VLOOKUP(C7880,#REF!, 2,FALSE)</f>
        <v>#REF!</v>
      </c>
      <c r="BM7880" s="191" t="s">
        <v>13133</v>
      </c>
      <c r="BN7880" s="191" t="s">
        <v>3203</v>
      </c>
      <c r="BO7880" s="191" t="s">
        <v>13134</v>
      </c>
      <c r="BU7880" s="191" t="s">
        <v>13133</v>
      </c>
      <c r="BV7880" s="191" t="s">
        <v>3203</v>
      </c>
      <c r="BW7880" s="191" t="s">
        <v>13134</v>
      </c>
    </row>
    <row r="7881" spans="51:75" x14ac:dyDescent="0.3">
      <c r="AY7881" s="251" t="e">
        <f>VLOOKUP(C7881,#REF!, 2,FALSE)</f>
        <v>#REF!</v>
      </c>
      <c r="BM7881" s="191" t="s">
        <v>13135</v>
      </c>
      <c r="BN7881" s="191" t="s">
        <v>701</v>
      </c>
      <c r="BO7881" s="191" t="s">
        <v>11042</v>
      </c>
      <c r="BU7881" s="191" t="s">
        <v>13135</v>
      </c>
      <c r="BV7881" s="191" t="s">
        <v>701</v>
      </c>
      <c r="BW7881" s="191" t="s">
        <v>11042</v>
      </c>
    </row>
    <row r="7882" spans="51:75" x14ac:dyDescent="0.3">
      <c r="AY7882" s="251" t="e">
        <f>VLOOKUP(C7882,#REF!, 2,FALSE)</f>
        <v>#REF!</v>
      </c>
      <c r="BM7882" s="191" t="s">
        <v>13136</v>
      </c>
      <c r="BN7882" s="191" t="s">
        <v>1343</v>
      </c>
      <c r="BO7882" s="191" t="s">
        <v>13137</v>
      </c>
      <c r="BU7882" s="191" t="s">
        <v>13136</v>
      </c>
      <c r="BV7882" s="191" t="s">
        <v>1343</v>
      </c>
      <c r="BW7882" s="191" t="s">
        <v>13137</v>
      </c>
    </row>
    <row r="7883" spans="51:75" x14ac:dyDescent="0.3">
      <c r="AY7883" s="251" t="e">
        <f>VLOOKUP(C7883,#REF!, 2,FALSE)</f>
        <v>#REF!</v>
      </c>
      <c r="BM7883" s="191" t="s">
        <v>13138</v>
      </c>
      <c r="BN7883" s="191" t="s">
        <v>1343</v>
      </c>
      <c r="BO7883" s="191" t="s">
        <v>1326</v>
      </c>
      <c r="BU7883" s="191" t="s">
        <v>13138</v>
      </c>
      <c r="BV7883" s="191" t="s">
        <v>1343</v>
      </c>
      <c r="BW7883" s="191" t="s">
        <v>1326</v>
      </c>
    </row>
    <row r="7884" spans="51:75" x14ac:dyDescent="0.3">
      <c r="AY7884" s="251" t="e">
        <f>VLOOKUP(C7884,#REF!, 2,FALSE)</f>
        <v>#REF!</v>
      </c>
      <c r="BM7884" s="191" t="s">
        <v>13139</v>
      </c>
      <c r="BN7884" s="191" t="s">
        <v>3046</v>
      </c>
      <c r="BO7884" s="191" t="s">
        <v>2984</v>
      </c>
      <c r="BU7884" s="191" t="s">
        <v>13139</v>
      </c>
      <c r="BV7884" s="191" t="s">
        <v>3046</v>
      </c>
      <c r="BW7884" s="191" t="s">
        <v>2984</v>
      </c>
    </row>
    <row r="7885" spans="51:75" x14ac:dyDescent="0.3">
      <c r="AY7885" s="251" t="e">
        <f>VLOOKUP(C7885,#REF!, 2,FALSE)</f>
        <v>#REF!</v>
      </c>
      <c r="BM7885" s="191" t="s">
        <v>13140</v>
      </c>
      <c r="BN7885" s="191" t="s">
        <v>941</v>
      </c>
      <c r="BO7885" s="191" t="s">
        <v>13141</v>
      </c>
      <c r="BU7885" s="191" t="s">
        <v>13140</v>
      </c>
      <c r="BV7885" s="191" t="s">
        <v>941</v>
      </c>
      <c r="BW7885" s="191" t="s">
        <v>13141</v>
      </c>
    </row>
    <row r="7886" spans="51:75" x14ac:dyDescent="0.3">
      <c r="AY7886" s="251" t="e">
        <f>VLOOKUP(C7886,#REF!, 2,FALSE)</f>
        <v>#REF!</v>
      </c>
      <c r="BM7886" s="191" t="s">
        <v>13143</v>
      </c>
      <c r="BN7886" s="191" t="s">
        <v>941</v>
      </c>
      <c r="BO7886" s="191" t="s">
        <v>13141</v>
      </c>
      <c r="BU7886" s="191" t="s">
        <v>13143</v>
      </c>
      <c r="BV7886" s="191" t="s">
        <v>941</v>
      </c>
      <c r="BW7886" s="191" t="s">
        <v>13141</v>
      </c>
    </row>
    <row r="7887" spans="51:75" x14ac:dyDescent="0.3">
      <c r="AY7887" s="251" t="e">
        <f>VLOOKUP(C7887,#REF!, 2,FALSE)</f>
        <v>#REF!</v>
      </c>
      <c r="BM7887" s="191" t="s">
        <v>13144</v>
      </c>
      <c r="BN7887" s="191" t="s">
        <v>929</v>
      </c>
      <c r="BO7887" s="191" t="s">
        <v>8976</v>
      </c>
      <c r="BU7887" s="191" t="s">
        <v>13144</v>
      </c>
      <c r="BV7887" s="191" t="s">
        <v>929</v>
      </c>
      <c r="BW7887" s="191" t="s">
        <v>8976</v>
      </c>
    </row>
    <row r="7888" spans="51:75" x14ac:dyDescent="0.3">
      <c r="AY7888" s="251" t="e">
        <f>VLOOKUP(C7888,#REF!, 2,FALSE)</f>
        <v>#REF!</v>
      </c>
      <c r="BM7888" s="191" t="s">
        <v>2280</v>
      </c>
      <c r="BN7888" s="191" t="s">
        <v>784</v>
      </c>
      <c r="BO7888" s="191" t="s">
        <v>2984</v>
      </c>
      <c r="BU7888" s="191" t="s">
        <v>2280</v>
      </c>
      <c r="BV7888" s="191" t="s">
        <v>784</v>
      </c>
      <c r="BW7888" s="191" t="s">
        <v>2984</v>
      </c>
    </row>
    <row r="7889" spans="51:75" x14ac:dyDescent="0.3">
      <c r="AY7889" s="251" t="e">
        <f>VLOOKUP(C7889,#REF!, 2,FALSE)</f>
        <v>#REF!</v>
      </c>
      <c r="BM7889" s="191" t="s">
        <v>13145</v>
      </c>
      <c r="BN7889" s="191" t="s">
        <v>3203</v>
      </c>
      <c r="BO7889" s="191" t="s">
        <v>8640</v>
      </c>
      <c r="BU7889" s="191" t="s">
        <v>13145</v>
      </c>
      <c r="BV7889" s="191" t="s">
        <v>3203</v>
      </c>
      <c r="BW7889" s="191" t="s">
        <v>8640</v>
      </c>
    </row>
    <row r="7890" spans="51:75" x14ac:dyDescent="0.3">
      <c r="AY7890" s="251" t="e">
        <f>VLOOKUP(C7890,#REF!, 2,FALSE)</f>
        <v>#REF!</v>
      </c>
      <c r="BM7890" s="191" t="s">
        <v>13146</v>
      </c>
      <c r="BN7890" s="191" t="s">
        <v>1343</v>
      </c>
      <c r="BO7890" s="191" t="s">
        <v>13147</v>
      </c>
      <c r="BU7890" s="191" t="s">
        <v>13146</v>
      </c>
      <c r="BV7890" s="191" t="s">
        <v>1343</v>
      </c>
      <c r="BW7890" s="191" t="s">
        <v>13147</v>
      </c>
    </row>
    <row r="7891" spans="51:75" x14ac:dyDescent="0.3">
      <c r="AY7891" s="251" t="e">
        <f>VLOOKUP(C7891,#REF!, 2,FALSE)</f>
        <v>#REF!</v>
      </c>
      <c r="BM7891" s="191" t="s">
        <v>13148</v>
      </c>
      <c r="BN7891" s="191" t="s">
        <v>615</v>
      </c>
      <c r="BO7891" s="191" t="s">
        <v>13149</v>
      </c>
      <c r="BU7891" s="191" t="s">
        <v>13148</v>
      </c>
      <c r="BV7891" s="191" t="s">
        <v>615</v>
      </c>
      <c r="BW7891" s="191" t="s">
        <v>13149</v>
      </c>
    </row>
    <row r="7892" spans="51:75" x14ac:dyDescent="0.3">
      <c r="AY7892" s="251" t="e">
        <f>VLOOKUP(C7892,#REF!, 2,FALSE)</f>
        <v>#REF!</v>
      </c>
      <c r="BM7892" s="191" t="s">
        <v>13150</v>
      </c>
      <c r="BN7892" s="191" t="s">
        <v>1692</v>
      </c>
      <c r="BO7892" s="191" t="s">
        <v>13151</v>
      </c>
      <c r="BU7892" s="191" t="s">
        <v>13150</v>
      </c>
      <c r="BV7892" s="191" t="s">
        <v>1692</v>
      </c>
      <c r="BW7892" s="191" t="s">
        <v>13151</v>
      </c>
    </row>
    <row r="7893" spans="51:75" x14ac:dyDescent="0.3">
      <c r="AY7893" s="251" t="e">
        <f>VLOOKUP(C7893,#REF!, 2,FALSE)</f>
        <v>#REF!</v>
      </c>
      <c r="BM7893" s="191" t="s">
        <v>2281</v>
      </c>
      <c r="BN7893" s="191" t="s">
        <v>1343</v>
      </c>
      <c r="BO7893" s="191" t="s">
        <v>13152</v>
      </c>
      <c r="BU7893" s="191" t="s">
        <v>2281</v>
      </c>
      <c r="BV7893" s="191" t="s">
        <v>1343</v>
      </c>
      <c r="BW7893" s="191" t="s">
        <v>13152</v>
      </c>
    </row>
    <row r="7894" spans="51:75" x14ac:dyDescent="0.3">
      <c r="AY7894" s="251" t="e">
        <f>VLOOKUP(C7894,#REF!, 2,FALSE)</f>
        <v>#REF!</v>
      </c>
      <c r="BM7894" s="191" t="s">
        <v>2282</v>
      </c>
      <c r="BN7894" s="191" t="s">
        <v>1343</v>
      </c>
      <c r="BO7894" s="191" t="s">
        <v>1671</v>
      </c>
      <c r="BU7894" s="191" t="s">
        <v>2282</v>
      </c>
      <c r="BV7894" s="191" t="s">
        <v>1343</v>
      </c>
      <c r="BW7894" s="191" t="s">
        <v>1671</v>
      </c>
    </row>
    <row r="7895" spans="51:75" x14ac:dyDescent="0.3">
      <c r="AY7895" s="251" t="e">
        <f>VLOOKUP(C7895,#REF!, 2,FALSE)</f>
        <v>#REF!</v>
      </c>
      <c r="BM7895" s="191" t="s">
        <v>13153</v>
      </c>
      <c r="BN7895" s="191" t="s">
        <v>637</v>
      </c>
      <c r="BO7895" s="191" t="s">
        <v>8340</v>
      </c>
      <c r="BU7895" s="191" t="s">
        <v>13153</v>
      </c>
      <c r="BV7895" s="191" t="s">
        <v>637</v>
      </c>
      <c r="BW7895" s="191" t="s">
        <v>8340</v>
      </c>
    </row>
    <row r="7896" spans="51:75" x14ac:dyDescent="0.3">
      <c r="AY7896" s="251" t="e">
        <f>VLOOKUP(C7896,#REF!, 2,FALSE)</f>
        <v>#REF!</v>
      </c>
      <c r="BM7896" s="191" t="s">
        <v>13154</v>
      </c>
      <c r="BN7896" s="191" t="s">
        <v>1343</v>
      </c>
      <c r="BO7896" s="191" t="s">
        <v>1338</v>
      </c>
      <c r="BU7896" s="191" t="s">
        <v>13154</v>
      </c>
      <c r="BV7896" s="191" t="s">
        <v>1343</v>
      </c>
      <c r="BW7896" s="191" t="s">
        <v>1338</v>
      </c>
    </row>
    <row r="7897" spans="51:75" x14ac:dyDescent="0.3">
      <c r="AY7897" s="251" t="e">
        <f>VLOOKUP(C7897,#REF!, 2,FALSE)</f>
        <v>#REF!</v>
      </c>
      <c r="BM7897" s="191" t="s">
        <v>13155</v>
      </c>
      <c r="BN7897" s="191" t="s">
        <v>1343</v>
      </c>
      <c r="BO7897" s="191" t="s">
        <v>1338</v>
      </c>
      <c r="BU7897" s="191" t="s">
        <v>13155</v>
      </c>
      <c r="BV7897" s="191" t="s">
        <v>1343</v>
      </c>
      <c r="BW7897" s="191" t="s">
        <v>1338</v>
      </c>
    </row>
    <row r="7898" spans="51:75" x14ac:dyDescent="0.3">
      <c r="AY7898" s="251" t="e">
        <f>VLOOKUP(C7898,#REF!, 2,FALSE)</f>
        <v>#REF!</v>
      </c>
      <c r="BM7898" s="191" t="s">
        <v>2283</v>
      </c>
      <c r="BN7898" s="191" t="s">
        <v>1343</v>
      </c>
      <c r="BO7898" s="191" t="s">
        <v>13156</v>
      </c>
      <c r="BU7898" s="191" t="s">
        <v>2283</v>
      </c>
      <c r="BV7898" s="191" t="s">
        <v>1343</v>
      </c>
      <c r="BW7898" s="191" t="s">
        <v>13156</v>
      </c>
    </row>
    <row r="7899" spans="51:75" x14ac:dyDescent="0.3">
      <c r="AY7899" s="251" t="e">
        <f>VLOOKUP(C7899,#REF!, 2,FALSE)</f>
        <v>#REF!</v>
      </c>
      <c r="BM7899" s="191" t="s">
        <v>13157</v>
      </c>
      <c r="BN7899" s="191" t="s">
        <v>3088</v>
      </c>
      <c r="BO7899" s="191" t="s">
        <v>13158</v>
      </c>
      <c r="BU7899" s="191" t="s">
        <v>13157</v>
      </c>
      <c r="BV7899" s="191" t="s">
        <v>3088</v>
      </c>
      <c r="BW7899" s="191" t="s">
        <v>13158</v>
      </c>
    </row>
    <row r="7900" spans="51:75" x14ac:dyDescent="0.3">
      <c r="AY7900" s="251" t="e">
        <f>VLOOKUP(C7900,#REF!, 2,FALSE)</f>
        <v>#REF!</v>
      </c>
      <c r="BM7900" s="191" t="s">
        <v>13159</v>
      </c>
      <c r="BN7900" s="191" t="s">
        <v>3203</v>
      </c>
      <c r="BO7900" s="191" t="s">
        <v>1965</v>
      </c>
      <c r="BU7900" s="191" t="s">
        <v>13159</v>
      </c>
      <c r="BV7900" s="191" t="s">
        <v>3203</v>
      </c>
      <c r="BW7900" s="191" t="s">
        <v>1965</v>
      </c>
    </row>
    <row r="7901" spans="51:75" x14ac:dyDescent="0.3">
      <c r="AY7901" s="251" t="e">
        <f>VLOOKUP(C7901,#REF!, 2,FALSE)</f>
        <v>#REF!</v>
      </c>
      <c r="BM7901" s="191" t="s">
        <v>13160</v>
      </c>
      <c r="BN7901" s="191" t="s">
        <v>1343</v>
      </c>
      <c r="BO7901" s="191" t="s">
        <v>2984</v>
      </c>
      <c r="BU7901" s="191" t="s">
        <v>13160</v>
      </c>
      <c r="BV7901" s="191" t="s">
        <v>1343</v>
      </c>
      <c r="BW7901" s="191" t="s">
        <v>2984</v>
      </c>
    </row>
    <row r="7902" spans="51:75" x14ac:dyDescent="0.3">
      <c r="AY7902" s="251" t="e">
        <f>VLOOKUP(C7902,#REF!, 2,FALSE)</f>
        <v>#REF!</v>
      </c>
      <c r="BM7902" s="191" t="s">
        <v>13161</v>
      </c>
      <c r="BN7902" s="191" t="s">
        <v>1343</v>
      </c>
      <c r="BO7902" s="191" t="s">
        <v>3358</v>
      </c>
      <c r="BU7902" s="191" t="s">
        <v>13161</v>
      </c>
      <c r="BV7902" s="191" t="s">
        <v>1343</v>
      </c>
      <c r="BW7902" s="191" t="s">
        <v>3358</v>
      </c>
    </row>
    <row r="7903" spans="51:75" x14ac:dyDescent="0.3">
      <c r="AY7903" s="251" t="e">
        <f>VLOOKUP(C7903,#REF!, 2,FALSE)</f>
        <v>#REF!</v>
      </c>
      <c r="BM7903" s="191" t="s">
        <v>13163</v>
      </c>
      <c r="BN7903" s="191" t="s">
        <v>1343</v>
      </c>
      <c r="BO7903" s="191" t="s">
        <v>1600</v>
      </c>
      <c r="BU7903" s="191" t="s">
        <v>13163</v>
      </c>
      <c r="BV7903" s="191" t="s">
        <v>1343</v>
      </c>
      <c r="BW7903" s="191" t="s">
        <v>1600</v>
      </c>
    </row>
    <row r="7904" spans="51:75" x14ac:dyDescent="0.3">
      <c r="AY7904" s="251" t="e">
        <f>VLOOKUP(C7904,#REF!, 2,FALSE)</f>
        <v>#REF!</v>
      </c>
      <c r="BM7904" s="191" t="s">
        <v>13164</v>
      </c>
      <c r="BN7904" s="191" t="s">
        <v>1343</v>
      </c>
      <c r="BO7904" s="191" t="s">
        <v>1593</v>
      </c>
      <c r="BU7904" s="191" t="s">
        <v>13164</v>
      </c>
      <c r="BV7904" s="191" t="s">
        <v>1343</v>
      </c>
      <c r="BW7904" s="191" t="s">
        <v>1593</v>
      </c>
    </row>
    <row r="7905" spans="51:75" x14ac:dyDescent="0.3">
      <c r="AY7905" s="251" t="e">
        <f>VLOOKUP(C7905,#REF!, 2,FALSE)</f>
        <v>#REF!</v>
      </c>
      <c r="BM7905" s="191" t="s">
        <v>377</v>
      </c>
      <c r="BN7905" s="191" t="s">
        <v>1343</v>
      </c>
      <c r="BO7905" s="191" t="s">
        <v>921</v>
      </c>
      <c r="BU7905" s="191" t="s">
        <v>377</v>
      </c>
      <c r="BV7905" s="191" t="s">
        <v>1343</v>
      </c>
      <c r="BW7905" s="191" t="s">
        <v>921</v>
      </c>
    </row>
    <row r="7906" spans="51:75" x14ac:dyDescent="0.3">
      <c r="AY7906" s="251" t="e">
        <f>VLOOKUP(C7906,#REF!, 2,FALSE)</f>
        <v>#REF!</v>
      </c>
      <c r="BM7906" s="191" t="s">
        <v>373</v>
      </c>
      <c r="BN7906" s="191" t="s">
        <v>737</v>
      </c>
      <c r="BO7906" s="191" t="s">
        <v>2639</v>
      </c>
      <c r="BU7906" s="191" t="s">
        <v>373</v>
      </c>
      <c r="BV7906" s="191" t="s">
        <v>737</v>
      </c>
      <c r="BW7906" s="191" t="s">
        <v>2639</v>
      </c>
    </row>
    <row r="7907" spans="51:75" x14ac:dyDescent="0.3">
      <c r="AY7907" s="251" t="e">
        <f>VLOOKUP(C7907,#REF!, 2,FALSE)</f>
        <v>#REF!</v>
      </c>
      <c r="BM7907" s="191" t="s">
        <v>13165</v>
      </c>
      <c r="BN7907" s="191" t="s">
        <v>1343</v>
      </c>
      <c r="BO7907" s="191" t="s">
        <v>13166</v>
      </c>
      <c r="BU7907" s="191" t="s">
        <v>13165</v>
      </c>
      <c r="BV7907" s="191" t="s">
        <v>1343</v>
      </c>
      <c r="BW7907" s="191" t="s">
        <v>13166</v>
      </c>
    </row>
    <row r="7908" spans="51:75" x14ac:dyDescent="0.3">
      <c r="AY7908" s="251" t="e">
        <f>VLOOKUP(C7908,#REF!, 2,FALSE)</f>
        <v>#REF!</v>
      </c>
      <c r="BM7908" s="191" t="s">
        <v>13167</v>
      </c>
      <c r="BN7908" s="191" t="s">
        <v>2980</v>
      </c>
      <c r="BO7908" s="191" t="s">
        <v>13168</v>
      </c>
      <c r="BU7908" s="191" t="s">
        <v>13167</v>
      </c>
      <c r="BV7908" s="191" t="s">
        <v>2980</v>
      </c>
      <c r="BW7908" s="191" t="s">
        <v>13168</v>
      </c>
    </row>
    <row r="7909" spans="51:75" x14ac:dyDescent="0.3">
      <c r="AY7909" s="251" t="e">
        <f>VLOOKUP(C7909,#REF!, 2,FALSE)</f>
        <v>#REF!</v>
      </c>
      <c r="BM7909" s="191" t="s">
        <v>13169</v>
      </c>
      <c r="BN7909" s="191" t="s">
        <v>3003</v>
      </c>
      <c r="BO7909" s="191" t="s">
        <v>13170</v>
      </c>
      <c r="BU7909" s="191" t="s">
        <v>13169</v>
      </c>
      <c r="BV7909" s="191" t="s">
        <v>3003</v>
      </c>
      <c r="BW7909" s="191" t="s">
        <v>13170</v>
      </c>
    </row>
    <row r="7910" spans="51:75" x14ac:dyDescent="0.3">
      <c r="AY7910" s="251" t="e">
        <f>VLOOKUP(C7910,#REF!, 2,FALSE)</f>
        <v>#REF!</v>
      </c>
      <c r="BM7910" s="191" t="s">
        <v>2284</v>
      </c>
      <c r="BN7910" s="191" t="s">
        <v>3203</v>
      </c>
      <c r="BO7910" s="191" t="s">
        <v>4053</v>
      </c>
      <c r="BU7910" s="191" t="s">
        <v>2284</v>
      </c>
      <c r="BV7910" s="191" t="s">
        <v>3203</v>
      </c>
      <c r="BW7910" s="191" t="s">
        <v>4053</v>
      </c>
    </row>
    <row r="7911" spans="51:75" x14ac:dyDescent="0.3">
      <c r="AY7911" s="251" t="e">
        <f>VLOOKUP(C7911,#REF!, 2,FALSE)</f>
        <v>#REF!</v>
      </c>
      <c r="BM7911" s="191" t="s">
        <v>13171</v>
      </c>
      <c r="BN7911" s="191" t="s">
        <v>615</v>
      </c>
      <c r="BO7911" s="191" t="s">
        <v>2554</v>
      </c>
      <c r="BU7911" s="191" t="s">
        <v>13171</v>
      </c>
      <c r="BV7911" s="191" t="s">
        <v>615</v>
      </c>
      <c r="BW7911" s="191" t="s">
        <v>2554</v>
      </c>
    </row>
    <row r="7912" spans="51:75" x14ac:dyDescent="0.3">
      <c r="AY7912" s="251" t="e">
        <f>VLOOKUP(C7912,#REF!, 2,FALSE)</f>
        <v>#REF!</v>
      </c>
      <c r="BM7912" s="191" t="s">
        <v>13172</v>
      </c>
      <c r="BN7912" s="191" t="s">
        <v>947</v>
      </c>
      <c r="BO7912" s="191" t="s">
        <v>13173</v>
      </c>
      <c r="BU7912" s="191" t="s">
        <v>13172</v>
      </c>
      <c r="BV7912" s="191" t="s">
        <v>947</v>
      </c>
      <c r="BW7912" s="191" t="s">
        <v>13173</v>
      </c>
    </row>
    <row r="7913" spans="51:75" x14ac:dyDescent="0.3">
      <c r="AY7913" s="251" t="e">
        <f>VLOOKUP(C7913,#REF!, 2,FALSE)</f>
        <v>#REF!</v>
      </c>
      <c r="BM7913" s="191" t="s">
        <v>13174</v>
      </c>
      <c r="BN7913" s="191" t="s">
        <v>863</v>
      </c>
      <c r="BO7913" s="191" t="s">
        <v>1688</v>
      </c>
      <c r="BU7913" s="191" t="s">
        <v>13174</v>
      </c>
      <c r="BV7913" s="191" t="s">
        <v>863</v>
      </c>
      <c r="BW7913" s="191" t="s">
        <v>1688</v>
      </c>
    </row>
    <row r="7914" spans="51:75" x14ac:dyDescent="0.3">
      <c r="AY7914" s="251" t="e">
        <f>VLOOKUP(C7914,#REF!, 2,FALSE)</f>
        <v>#REF!</v>
      </c>
      <c r="BM7914" s="191" t="s">
        <v>13175</v>
      </c>
      <c r="BN7914" s="191" t="s">
        <v>659</v>
      </c>
      <c r="BO7914" s="191" t="s">
        <v>2984</v>
      </c>
      <c r="BU7914" s="191" t="s">
        <v>13175</v>
      </c>
      <c r="BV7914" s="191" t="s">
        <v>659</v>
      </c>
      <c r="BW7914" s="191" t="s">
        <v>2984</v>
      </c>
    </row>
    <row r="7915" spans="51:75" x14ac:dyDescent="0.3">
      <c r="AY7915" s="251" t="e">
        <f>VLOOKUP(C7915,#REF!, 2,FALSE)</f>
        <v>#REF!</v>
      </c>
      <c r="BM7915" s="191" t="s">
        <v>13176</v>
      </c>
      <c r="BN7915" s="191" t="s">
        <v>1343</v>
      </c>
      <c r="BO7915" s="191" t="s">
        <v>2984</v>
      </c>
      <c r="BU7915" s="191" t="s">
        <v>13176</v>
      </c>
      <c r="BV7915" s="191" t="s">
        <v>1343</v>
      </c>
      <c r="BW7915" s="191" t="s">
        <v>2984</v>
      </c>
    </row>
    <row r="7916" spans="51:75" x14ac:dyDescent="0.3">
      <c r="AY7916" s="251" t="e">
        <f>VLOOKUP(C7916,#REF!, 2,FALSE)</f>
        <v>#REF!</v>
      </c>
      <c r="BM7916" s="191" t="s">
        <v>13177</v>
      </c>
      <c r="BN7916" s="191" t="s">
        <v>3203</v>
      </c>
      <c r="BO7916" s="191" t="s">
        <v>13178</v>
      </c>
      <c r="BU7916" s="191" t="s">
        <v>13177</v>
      </c>
      <c r="BV7916" s="191" t="s">
        <v>3203</v>
      </c>
      <c r="BW7916" s="191" t="s">
        <v>13178</v>
      </c>
    </row>
    <row r="7917" spans="51:75" x14ac:dyDescent="0.3">
      <c r="AY7917" s="251" t="e">
        <f>VLOOKUP(C7917,#REF!, 2,FALSE)</f>
        <v>#REF!</v>
      </c>
      <c r="BM7917" s="191" t="s">
        <v>13179</v>
      </c>
      <c r="BN7917" s="191" t="s">
        <v>3046</v>
      </c>
      <c r="BO7917" s="191" t="s">
        <v>13180</v>
      </c>
      <c r="BU7917" s="191" t="s">
        <v>13179</v>
      </c>
      <c r="BV7917" s="191" t="s">
        <v>3046</v>
      </c>
      <c r="BW7917" s="191" t="s">
        <v>13180</v>
      </c>
    </row>
    <row r="7918" spans="51:75" x14ac:dyDescent="0.3">
      <c r="AY7918" s="251" t="e">
        <f>VLOOKUP(C7918,#REF!, 2,FALSE)</f>
        <v>#REF!</v>
      </c>
      <c r="BM7918" s="191" t="s">
        <v>13181</v>
      </c>
      <c r="BN7918" s="191" t="s">
        <v>1343</v>
      </c>
      <c r="BO7918" s="191" t="s">
        <v>6417</v>
      </c>
      <c r="BU7918" s="191" t="s">
        <v>13181</v>
      </c>
      <c r="BV7918" s="191" t="s">
        <v>1343</v>
      </c>
      <c r="BW7918" s="191" t="s">
        <v>6417</v>
      </c>
    </row>
    <row r="7919" spans="51:75" x14ac:dyDescent="0.3">
      <c r="AY7919" s="251" t="e">
        <f>VLOOKUP(C7919,#REF!, 2,FALSE)</f>
        <v>#REF!</v>
      </c>
      <c r="BM7919" s="191" t="s">
        <v>13182</v>
      </c>
      <c r="BN7919" s="191" t="s">
        <v>1343</v>
      </c>
      <c r="BO7919" s="191" t="s">
        <v>6417</v>
      </c>
      <c r="BU7919" s="191" t="s">
        <v>13182</v>
      </c>
      <c r="BV7919" s="191" t="s">
        <v>1343</v>
      </c>
      <c r="BW7919" s="191" t="s">
        <v>6417</v>
      </c>
    </row>
    <row r="7920" spans="51:75" x14ac:dyDescent="0.3">
      <c r="AY7920" s="251" t="e">
        <f>VLOOKUP(C7920,#REF!, 2,FALSE)</f>
        <v>#REF!</v>
      </c>
      <c r="BM7920" s="191" t="s">
        <v>13183</v>
      </c>
      <c r="BN7920" s="191" t="s">
        <v>3003</v>
      </c>
      <c r="BO7920" s="191" t="s">
        <v>6875</v>
      </c>
      <c r="BU7920" s="191" t="s">
        <v>13183</v>
      </c>
      <c r="BV7920" s="191" t="s">
        <v>3003</v>
      </c>
      <c r="BW7920" s="191" t="s">
        <v>6875</v>
      </c>
    </row>
    <row r="7921" spans="51:75" x14ac:dyDescent="0.3">
      <c r="AY7921" s="251" t="e">
        <f>VLOOKUP(C7921,#REF!, 2,FALSE)</f>
        <v>#REF!</v>
      </c>
      <c r="BM7921" s="191" t="s">
        <v>13184</v>
      </c>
      <c r="BN7921" s="191" t="s">
        <v>1343</v>
      </c>
      <c r="BO7921" s="191" t="s">
        <v>6417</v>
      </c>
      <c r="BU7921" s="191" t="s">
        <v>13184</v>
      </c>
      <c r="BV7921" s="191" t="s">
        <v>1343</v>
      </c>
      <c r="BW7921" s="191" t="s">
        <v>6417</v>
      </c>
    </row>
    <row r="7922" spans="51:75" x14ac:dyDescent="0.3">
      <c r="AY7922" s="251" t="e">
        <f>VLOOKUP(C7922,#REF!, 2,FALSE)</f>
        <v>#REF!</v>
      </c>
      <c r="BM7922" s="191" t="s">
        <v>13185</v>
      </c>
      <c r="BN7922" s="191" t="s">
        <v>1270</v>
      </c>
      <c r="BO7922" s="191" t="s">
        <v>13186</v>
      </c>
      <c r="BU7922" s="191" t="s">
        <v>13185</v>
      </c>
      <c r="BV7922" s="191" t="s">
        <v>1270</v>
      </c>
      <c r="BW7922" s="191" t="s">
        <v>13186</v>
      </c>
    </row>
    <row r="7923" spans="51:75" x14ac:dyDescent="0.3">
      <c r="AY7923" s="251" t="e">
        <f>VLOOKUP(C7923,#REF!, 2,FALSE)</f>
        <v>#REF!</v>
      </c>
      <c r="BM7923" s="191" t="s">
        <v>13187</v>
      </c>
      <c r="BN7923" s="191" t="s">
        <v>3088</v>
      </c>
      <c r="BO7923" s="191" t="s">
        <v>921</v>
      </c>
      <c r="BU7923" s="191" t="s">
        <v>13187</v>
      </c>
      <c r="BV7923" s="191" t="s">
        <v>3088</v>
      </c>
      <c r="BW7923" s="191" t="s">
        <v>921</v>
      </c>
    </row>
    <row r="7924" spans="51:75" x14ac:dyDescent="0.3">
      <c r="AY7924" s="251" t="e">
        <f>VLOOKUP(C7924,#REF!, 2,FALSE)</f>
        <v>#REF!</v>
      </c>
      <c r="BM7924" s="191" t="s">
        <v>13188</v>
      </c>
      <c r="BN7924" s="191" t="s">
        <v>1014</v>
      </c>
      <c r="BO7924" s="191" t="s">
        <v>4756</v>
      </c>
      <c r="BU7924" s="191" t="s">
        <v>13188</v>
      </c>
      <c r="BV7924" s="191" t="s">
        <v>1014</v>
      </c>
      <c r="BW7924" s="191" t="s">
        <v>4756</v>
      </c>
    </row>
    <row r="7925" spans="51:75" x14ac:dyDescent="0.3">
      <c r="AY7925" s="251" t="e">
        <f>VLOOKUP(C7925,#REF!, 2,FALSE)</f>
        <v>#REF!</v>
      </c>
      <c r="BM7925" s="191" t="s">
        <v>2285</v>
      </c>
      <c r="BN7925" s="191" t="s">
        <v>927</v>
      </c>
      <c r="BO7925" s="191" t="s">
        <v>13189</v>
      </c>
      <c r="BU7925" s="191" t="s">
        <v>2285</v>
      </c>
      <c r="BV7925" s="191" t="s">
        <v>927</v>
      </c>
      <c r="BW7925" s="191" t="s">
        <v>13189</v>
      </c>
    </row>
    <row r="7926" spans="51:75" x14ac:dyDescent="0.3">
      <c r="AY7926" s="251" t="e">
        <f>VLOOKUP(C7926,#REF!, 2,FALSE)</f>
        <v>#REF!</v>
      </c>
      <c r="BM7926" s="191" t="s">
        <v>13190</v>
      </c>
      <c r="BN7926" s="191" t="s">
        <v>3203</v>
      </c>
      <c r="BO7926" s="191" t="s">
        <v>4477</v>
      </c>
      <c r="BU7926" s="191" t="s">
        <v>13190</v>
      </c>
      <c r="BV7926" s="191" t="s">
        <v>3203</v>
      </c>
      <c r="BW7926" s="191" t="s">
        <v>4477</v>
      </c>
    </row>
    <row r="7927" spans="51:75" x14ac:dyDescent="0.3">
      <c r="AY7927" s="251" t="e">
        <f>VLOOKUP(C7927,#REF!, 2,FALSE)</f>
        <v>#REF!</v>
      </c>
      <c r="BM7927" s="191" t="s">
        <v>13191</v>
      </c>
      <c r="BN7927" s="191" t="s">
        <v>1014</v>
      </c>
      <c r="BO7927" s="191" t="s">
        <v>4756</v>
      </c>
      <c r="BU7927" s="191" t="s">
        <v>13191</v>
      </c>
      <c r="BV7927" s="191" t="s">
        <v>1014</v>
      </c>
      <c r="BW7927" s="191" t="s">
        <v>4756</v>
      </c>
    </row>
    <row r="7928" spans="51:75" x14ac:dyDescent="0.3">
      <c r="AY7928" s="251" t="e">
        <f>VLOOKUP(C7928,#REF!, 2,FALSE)</f>
        <v>#REF!</v>
      </c>
      <c r="BM7928" s="191" t="s">
        <v>13192</v>
      </c>
      <c r="BN7928" s="191" t="s">
        <v>3253</v>
      </c>
      <c r="BO7928" s="191" t="s">
        <v>1677</v>
      </c>
      <c r="BU7928" s="191" t="s">
        <v>13192</v>
      </c>
      <c r="BV7928" s="191" t="s">
        <v>3253</v>
      </c>
      <c r="BW7928" s="191" t="s">
        <v>1677</v>
      </c>
    </row>
    <row r="7929" spans="51:75" x14ac:dyDescent="0.3">
      <c r="AY7929" s="251" t="e">
        <f>VLOOKUP(C7929,#REF!, 2,FALSE)</f>
        <v>#REF!</v>
      </c>
      <c r="BM7929" s="191" t="s">
        <v>13193</v>
      </c>
      <c r="BN7929" s="191" t="s">
        <v>3203</v>
      </c>
      <c r="BO7929" s="191" t="s">
        <v>13194</v>
      </c>
      <c r="BU7929" s="191" t="s">
        <v>13193</v>
      </c>
      <c r="BV7929" s="191" t="s">
        <v>3203</v>
      </c>
      <c r="BW7929" s="191" t="s">
        <v>13194</v>
      </c>
    </row>
    <row r="7930" spans="51:75" x14ac:dyDescent="0.3">
      <c r="AY7930" s="251" t="e">
        <f>VLOOKUP(C7930,#REF!, 2,FALSE)</f>
        <v>#REF!</v>
      </c>
      <c r="BM7930" s="191" t="s">
        <v>13195</v>
      </c>
      <c r="BN7930" s="191" t="s">
        <v>3203</v>
      </c>
      <c r="BO7930" s="191" t="s">
        <v>7602</v>
      </c>
      <c r="BU7930" s="191" t="s">
        <v>13195</v>
      </c>
      <c r="BV7930" s="191" t="s">
        <v>3203</v>
      </c>
      <c r="BW7930" s="191" t="s">
        <v>7602</v>
      </c>
    </row>
    <row r="7931" spans="51:75" x14ac:dyDescent="0.3">
      <c r="AY7931" s="251" t="e">
        <f>VLOOKUP(C7931,#REF!, 2,FALSE)</f>
        <v>#REF!</v>
      </c>
      <c r="BM7931" s="191" t="s">
        <v>13196</v>
      </c>
      <c r="BN7931" s="191" t="s">
        <v>1343</v>
      </c>
      <c r="BO7931" s="191" t="s">
        <v>2071</v>
      </c>
      <c r="BU7931" s="191" t="s">
        <v>13196</v>
      </c>
      <c r="BV7931" s="191" t="s">
        <v>1343</v>
      </c>
      <c r="BW7931" s="191" t="s">
        <v>2071</v>
      </c>
    </row>
    <row r="7932" spans="51:75" x14ac:dyDescent="0.3">
      <c r="AY7932" s="251" t="e">
        <f>VLOOKUP(C7932,#REF!, 2,FALSE)</f>
        <v>#REF!</v>
      </c>
      <c r="BM7932" s="191" t="s">
        <v>13197</v>
      </c>
      <c r="BN7932" s="191" t="s">
        <v>788</v>
      </c>
      <c r="BO7932" s="191" t="s">
        <v>11363</v>
      </c>
      <c r="BU7932" s="191" t="s">
        <v>13197</v>
      </c>
      <c r="BV7932" s="191" t="s">
        <v>788</v>
      </c>
      <c r="BW7932" s="191" t="s">
        <v>11363</v>
      </c>
    </row>
    <row r="7933" spans="51:75" x14ac:dyDescent="0.3">
      <c r="AY7933" s="251" t="e">
        <f>VLOOKUP(C7933,#REF!, 2,FALSE)</f>
        <v>#REF!</v>
      </c>
      <c r="BM7933" s="191" t="s">
        <v>13198</v>
      </c>
      <c r="BN7933" s="191" t="s">
        <v>3203</v>
      </c>
      <c r="BO7933" s="191" t="s">
        <v>13199</v>
      </c>
      <c r="BU7933" s="191" t="s">
        <v>13198</v>
      </c>
      <c r="BV7933" s="191" t="s">
        <v>3203</v>
      </c>
      <c r="BW7933" s="191" t="s">
        <v>13199</v>
      </c>
    </row>
    <row r="7934" spans="51:75" x14ac:dyDescent="0.3">
      <c r="AY7934" s="251" t="e">
        <f>VLOOKUP(C7934,#REF!, 2,FALSE)</f>
        <v>#REF!</v>
      </c>
      <c r="BM7934" s="191" t="s">
        <v>2286</v>
      </c>
      <c r="BN7934" s="191" t="s">
        <v>3203</v>
      </c>
      <c r="BO7934" s="191" t="s">
        <v>2392</v>
      </c>
      <c r="BU7934" s="191" t="s">
        <v>2286</v>
      </c>
      <c r="BV7934" s="191" t="s">
        <v>3203</v>
      </c>
      <c r="BW7934" s="191" t="s">
        <v>2392</v>
      </c>
    </row>
    <row r="7935" spans="51:75" x14ac:dyDescent="0.3">
      <c r="AY7935" s="251" t="e">
        <f>VLOOKUP(C7935,#REF!, 2,FALSE)</f>
        <v>#REF!</v>
      </c>
      <c r="BM7935" s="191" t="s">
        <v>13200</v>
      </c>
      <c r="BN7935" s="191" t="s">
        <v>842</v>
      </c>
      <c r="BO7935" s="191" t="s">
        <v>9025</v>
      </c>
      <c r="BU7935" s="191" t="s">
        <v>13200</v>
      </c>
      <c r="BV7935" s="191" t="s">
        <v>842</v>
      </c>
      <c r="BW7935" s="191" t="s">
        <v>9025</v>
      </c>
    </row>
    <row r="7936" spans="51:75" x14ac:dyDescent="0.3">
      <c r="AY7936" s="251" t="e">
        <f>VLOOKUP(C7936,#REF!, 2,FALSE)</f>
        <v>#REF!</v>
      </c>
      <c r="BM7936" s="191" t="s">
        <v>13201</v>
      </c>
      <c r="BN7936" s="191" t="s">
        <v>16989</v>
      </c>
      <c r="BO7936" s="191" t="s">
        <v>1065</v>
      </c>
      <c r="BU7936" s="191" t="s">
        <v>13201</v>
      </c>
      <c r="BV7936" s="191" t="s">
        <v>16989</v>
      </c>
      <c r="BW7936" s="191" t="s">
        <v>1065</v>
      </c>
    </row>
    <row r="7937" spans="51:75" x14ac:dyDescent="0.3">
      <c r="AY7937" s="251" t="e">
        <f>VLOOKUP(C7937,#REF!, 2,FALSE)</f>
        <v>#REF!</v>
      </c>
      <c r="BM7937" s="191" t="s">
        <v>13202</v>
      </c>
      <c r="BN7937" s="191" t="s">
        <v>16989</v>
      </c>
      <c r="BO7937" s="191" t="s">
        <v>10929</v>
      </c>
      <c r="BU7937" s="191" t="s">
        <v>13202</v>
      </c>
      <c r="BV7937" s="191" t="s">
        <v>16989</v>
      </c>
      <c r="BW7937" s="191" t="s">
        <v>10929</v>
      </c>
    </row>
    <row r="7938" spans="51:75" x14ac:dyDescent="0.3">
      <c r="AY7938" s="251" t="e">
        <f>VLOOKUP(C7938,#REF!, 2,FALSE)</f>
        <v>#REF!</v>
      </c>
      <c r="BM7938" s="191" t="s">
        <v>2287</v>
      </c>
      <c r="BN7938" s="191" t="s">
        <v>16989</v>
      </c>
      <c r="BO7938" s="191" t="s">
        <v>2793</v>
      </c>
      <c r="BU7938" s="191" t="s">
        <v>2287</v>
      </c>
      <c r="BV7938" s="191" t="s">
        <v>16989</v>
      </c>
      <c r="BW7938" s="191" t="s">
        <v>2793</v>
      </c>
    </row>
    <row r="7939" spans="51:75" x14ac:dyDescent="0.3">
      <c r="AY7939" s="251" t="e">
        <f>VLOOKUP(C7939,#REF!, 2,FALSE)</f>
        <v>#REF!</v>
      </c>
      <c r="BM7939" s="191" t="s">
        <v>13203</v>
      </c>
      <c r="BN7939" s="191" t="s">
        <v>1343</v>
      </c>
      <c r="BO7939" s="191" t="s">
        <v>10025</v>
      </c>
      <c r="BU7939" s="191" t="s">
        <v>13203</v>
      </c>
      <c r="BV7939" s="191" t="s">
        <v>1343</v>
      </c>
      <c r="BW7939" s="191" t="s">
        <v>10025</v>
      </c>
    </row>
    <row r="7940" spans="51:75" x14ac:dyDescent="0.3">
      <c r="AY7940" s="251" t="e">
        <f>VLOOKUP(C7940,#REF!, 2,FALSE)</f>
        <v>#REF!</v>
      </c>
      <c r="BM7940" s="191" t="s">
        <v>2288</v>
      </c>
      <c r="BN7940" s="191" t="s">
        <v>924</v>
      </c>
      <c r="BO7940" s="191" t="s">
        <v>13204</v>
      </c>
      <c r="BU7940" s="191" t="s">
        <v>2288</v>
      </c>
      <c r="BV7940" s="191" t="s">
        <v>924</v>
      </c>
      <c r="BW7940" s="191" t="s">
        <v>13204</v>
      </c>
    </row>
    <row r="7941" spans="51:75" x14ac:dyDescent="0.3">
      <c r="AY7941" s="251" t="e">
        <f>VLOOKUP(C7941,#REF!, 2,FALSE)</f>
        <v>#REF!</v>
      </c>
      <c r="BM7941" s="191" t="s">
        <v>2289</v>
      </c>
      <c r="BN7941" s="191" t="s">
        <v>927</v>
      </c>
      <c r="BO7941" s="191" t="s">
        <v>2984</v>
      </c>
      <c r="BU7941" s="191" t="s">
        <v>2289</v>
      </c>
      <c r="BV7941" s="191" t="s">
        <v>927</v>
      </c>
      <c r="BW7941" s="191" t="s">
        <v>2984</v>
      </c>
    </row>
    <row r="7942" spans="51:75" x14ac:dyDescent="0.3">
      <c r="AY7942" s="251" t="e">
        <f>VLOOKUP(C7942,#REF!, 2,FALSE)</f>
        <v>#REF!</v>
      </c>
      <c r="BM7942" s="191" t="s">
        <v>2290</v>
      </c>
      <c r="BN7942" s="191" t="s">
        <v>927</v>
      </c>
      <c r="BO7942" s="191" t="s">
        <v>2984</v>
      </c>
      <c r="BU7942" s="191" t="s">
        <v>2290</v>
      </c>
      <c r="BV7942" s="191" t="s">
        <v>927</v>
      </c>
      <c r="BW7942" s="191" t="s">
        <v>2984</v>
      </c>
    </row>
    <row r="7943" spans="51:75" x14ac:dyDescent="0.3">
      <c r="AY7943" s="251" t="e">
        <f>VLOOKUP(C7943,#REF!, 2,FALSE)</f>
        <v>#REF!</v>
      </c>
      <c r="BM7943" s="191" t="s">
        <v>13206</v>
      </c>
      <c r="BN7943" s="191" t="s">
        <v>620</v>
      </c>
      <c r="BO7943" s="191" t="s">
        <v>2984</v>
      </c>
      <c r="BU7943" s="191" t="s">
        <v>13206</v>
      </c>
      <c r="BV7943" s="191" t="s">
        <v>620</v>
      </c>
      <c r="BW7943" s="191" t="s">
        <v>2984</v>
      </c>
    </row>
    <row r="7944" spans="51:75" x14ac:dyDescent="0.3">
      <c r="AY7944" s="251" t="e">
        <f>VLOOKUP(C7944,#REF!, 2,FALSE)</f>
        <v>#REF!</v>
      </c>
      <c r="BM7944" s="191" t="s">
        <v>13207</v>
      </c>
      <c r="BN7944" s="191" t="s">
        <v>3203</v>
      </c>
      <c r="BO7944" s="191" t="s">
        <v>8866</v>
      </c>
      <c r="BU7944" s="191" t="s">
        <v>13207</v>
      </c>
      <c r="BV7944" s="191" t="s">
        <v>3203</v>
      </c>
      <c r="BW7944" s="191" t="s">
        <v>8866</v>
      </c>
    </row>
    <row r="7945" spans="51:75" x14ac:dyDescent="0.3">
      <c r="AY7945" s="251" t="e">
        <f>VLOOKUP(C7945,#REF!, 2,FALSE)</f>
        <v>#REF!</v>
      </c>
      <c r="BM7945" s="191" t="s">
        <v>13208</v>
      </c>
      <c r="BN7945" s="191" t="s">
        <v>620</v>
      </c>
      <c r="BO7945" s="191" t="s">
        <v>2984</v>
      </c>
      <c r="BU7945" s="191" t="s">
        <v>13208</v>
      </c>
      <c r="BV7945" s="191" t="s">
        <v>620</v>
      </c>
      <c r="BW7945" s="191" t="s">
        <v>2984</v>
      </c>
    </row>
    <row r="7946" spans="51:75" x14ac:dyDescent="0.3">
      <c r="AY7946" s="251" t="e">
        <f>VLOOKUP(C7946,#REF!, 2,FALSE)</f>
        <v>#REF!</v>
      </c>
      <c r="BM7946" s="191" t="s">
        <v>13209</v>
      </c>
      <c r="BN7946" s="191" t="s">
        <v>2980</v>
      </c>
      <c r="BO7946" s="191" t="s">
        <v>2070</v>
      </c>
      <c r="BU7946" s="191" t="s">
        <v>13209</v>
      </c>
      <c r="BV7946" s="191" t="s">
        <v>2980</v>
      </c>
      <c r="BW7946" s="191" t="s">
        <v>2070</v>
      </c>
    </row>
    <row r="7947" spans="51:75" x14ac:dyDescent="0.3">
      <c r="AY7947" s="251" t="e">
        <f>VLOOKUP(C7947,#REF!, 2,FALSE)</f>
        <v>#REF!</v>
      </c>
      <c r="BM7947" s="191" t="s">
        <v>13210</v>
      </c>
      <c r="BN7947" s="191" t="s">
        <v>16989</v>
      </c>
      <c r="BO7947" s="191" t="s">
        <v>2070</v>
      </c>
      <c r="BU7947" s="191" t="s">
        <v>13210</v>
      </c>
      <c r="BV7947" s="191" t="s">
        <v>16989</v>
      </c>
      <c r="BW7947" s="191" t="s">
        <v>2070</v>
      </c>
    </row>
    <row r="7948" spans="51:75" x14ac:dyDescent="0.3">
      <c r="AY7948" s="251" t="e">
        <f>VLOOKUP(C7948,#REF!, 2,FALSE)</f>
        <v>#REF!</v>
      </c>
      <c r="BM7948" s="191" t="s">
        <v>13211</v>
      </c>
      <c r="BN7948" s="191" t="s">
        <v>2984</v>
      </c>
      <c r="BO7948" s="191" t="s">
        <v>2984</v>
      </c>
      <c r="BU7948" s="191" t="s">
        <v>13211</v>
      </c>
      <c r="BV7948" s="191" t="s">
        <v>2984</v>
      </c>
      <c r="BW7948" s="191" t="s">
        <v>2984</v>
      </c>
    </row>
    <row r="7949" spans="51:75" x14ac:dyDescent="0.3">
      <c r="AY7949" s="251" t="e">
        <f>VLOOKUP(C7949,#REF!, 2,FALSE)</f>
        <v>#REF!</v>
      </c>
      <c r="BM7949" s="191" t="s">
        <v>2291</v>
      </c>
      <c r="BN7949" s="191" t="s">
        <v>16989</v>
      </c>
      <c r="BO7949" s="191" t="s">
        <v>8503</v>
      </c>
      <c r="BU7949" s="191" t="s">
        <v>2291</v>
      </c>
      <c r="BV7949" s="191" t="s">
        <v>16989</v>
      </c>
      <c r="BW7949" s="191" t="s">
        <v>8503</v>
      </c>
    </row>
    <row r="7950" spans="51:75" x14ac:dyDescent="0.3">
      <c r="AY7950" s="251" t="e">
        <f>VLOOKUP(C7950,#REF!, 2,FALSE)</f>
        <v>#REF!</v>
      </c>
      <c r="BM7950" s="191" t="s">
        <v>2292</v>
      </c>
      <c r="BN7950" s="191" t="s">
        <v>3046</v>
      </c>
      <c r="BO7950" s="191" t="s">
        <v>10009</v>
      </c>
      <c r="BU7950" s="191" t="s">
        <v>2292</v>
      </c>
      <c r="BV7950" s="191" t="s">
        <v>3046</v>
      </c>
      <c r="BW7950" s="191" t="s">
        <v>10009</v>
      </c>
    </row>
    <row r="7951" spans="51:75" x14ac:dyDescent="0.3">
      <c r="AY7951" s="251" t="e">
        <f>VLOOKUP(C7951,#REF!, 2,FALSE)</f>
        <v>#REF!</v>
      </c>
      <c r="BM7951" s="191" t="s">
        <v>2293</v>
      </c>
      <c r="BN7951" s="191" t="s">
        <v>2984</v>
      </c>
      <c r="BO7951" s="191" t="s">
        <v>1605</v>
      </c>
      <c r="BU7951" s="191" t="s">
        <v>2293</v>
      </c>
      <c r="BV7951" s="191" t="s">
        <v>2984</v>
      </c>
      <c r="BW7951" s="191" t="s">
        <v>1605</v>
      </c>
    </row>
    <row r="7952" spans="51:75" x14ac:dyDescent="0.3">
      <c r="AY7952" s="251" t="e">
        <f>VLOOKUP(C7952,#REF!, 2,FALSE)</f>
        <v>#REF!</v>
      </c>
      <c r="BM7952" s="191" t="s">
        <v>2294</v>
      </c>
      <c r="BN7952" s="191" t="s">
        <v>617</v>
      </c>
      <c r="BO7952" s="191" t="s">
        <v>2984</v>
      </c>
      <c r="BU7952" s="191" t="s">
        <v>2294</v>
      </c>
      <c r="BV7952" s="191" t="s">
        <v>617</v>
      </c>
      <c r="BW7952" s="191" t="s">
        <v>2984</v>
      </c>
    </row>
    <row r="7953" spans="51:75" x14ac:dyDescent="0.3">
      <c r="AY7953" s="251" t="e">
        <f>VLOOKUP(C7953,#REF!, 2,FALSE)</f>
        <v>#REF!</v>
      </c>
      <c r="BM7953" s="191" t="s">
        <v>2295</v>
      </c>
      <c r="BN7953" s="191" t="s">
        <v>617</v>
      </c>
      <c r="BO7953" s="191" t="s">
        <v>2984</v>
      </c>
      <c r="BU7953" s="191" t="s">
        <v>2295</v>
      </c>
      <c r="BV7953" s="191" t="s">
        <v>617</v>
      </c>
      <c r="BW7953" s="191" t="s">
        <v>2984</v>
      </c>
    </row>
    <row r="7954" spans="51:75" x14ac:dyDescent="0.3">
      <c r="AY7954" s="251" t="e">
        <f>VLOOKUP(C7954,#REF!, 2,FALSE)</f>
        <v>#REF!</v>
      </c>
      <c r="BM7954" s="191" t="s">
        <v>13213</v>
      </c>
      <c r="BN7954" s="191" t="s">
        <v>16989</v>
      </c>
      <c r="BO7954" s="191" t="s">
        <v>13214</v>
      </c>
      <c r="BU7954" s="191" t="s">
        <v>13213</v>
      </c>
      <c r="BV7954" s="191" t="s">
        <v>16989</v>
      </c>
      <c r="BW7954" s="191" t="s">
        <v>13214</v>
      </c>
    </row>
    <row r="7955" spans="51:75" x14ac:dyDescent="0.3">
      <c r="AY7955" s="251" t="e">
        <f>VLOOKUP(C7955,#REF!, 2,FALSE)</f>
        <v>#REF!</v>
      </c>
      <c r="BM7955" s="191" t="s">
        <v>13215</v>
      </c>
      <c r="BN7955" s="191" t="s">
        <v>781</v>
      </c>
      <c r="BO7955" s="191" t="s">
        <v>5284</v>
      </c>
      <c r="BU7955" s="191" t="s">
        <v>13215</v>
      </c>
      <c r="BV7955" s="191" t="s">
        <v>781</v>
      </c>
      <c r="BW7955" s="191" t="s">
        <v>5284</v>
      </c>
    </row>
    <row r="7956" spans="51:75" x14ac:dyDescent="0.3">
      <c r="AY7956" s="251" t="e">
        <f>VLOOKUP(C7956,#REF!, 2,FALSE)</f>
        <v>#REF!</v>
      </c>
      <c r="BM7956" s="191" t="s">
        <v>2305</v>
      </c>
      <c r="BN7956" s="191" t="s">
        <v>2980</v>
      </c>
      <c r="BO7956" s="191" t="s">
        <v>13216</v>
      </c>
      <c r="BU7956" s="191" t="s">
        <v>2305</v>
      </c>
      <c r="BV7956" s="191" t="s">
        <v>2980</v>
      </c>
      <c r="BW7956" s="191" t="s">
        <v>13216</v>
      </c>
    </row>
    <row r="7957" spans="51:75" x14ac:dyDescent="0.3">
      <c r="AY7957" s="251" t="e">
        <f>VLOOKUP(C7957,#REF!, 2,FALSE)</f>
        <v>#REF!</v>
      </c>
      <c r="BM7957" s="191" t="s">
        <v>13217</v>
      </c>
      <c r="BN7957" s="191" t="s">
        <v>1343</v>
      </c>
      <c r="BO7957" s="191" t="s">
        <v>13218</v>
      </c>
      <c r="BU7957" s="191" t="s">
        <v>13217</v>
      </c>
      <c r="BV7957" s="191" t="s">
        <v>1343</v>
      </c>
      <c r="BW7957" s="191" t="s">
        <v>13218</v>
      </c>
    </row>
    <row r="7958" spans="51:75" x14ac:dyDescent="0.3">
      <c r="AY7958" s="251" t="e">
        <f>VLOOKUP(C7958,#REF!, 2,FALSE)</f>
        <v>#REF!</v>
      </c>
      <c r="BM7958" s="191" t="s">
        <v>13219</v>
      </c>
      <c r="BN7958" s="191" t="s">
        <v>3203</v>
      </c>
      <c r="BO7958" s="191" t="s">
        <v>9244</v>
      </c>
      <c r="BU7958" s="191" t="s">
        <v>13219</v>
      </c>
      <c r="BV7958" s="191" t="s">
        <v>3203</v>
      </c>
      <c r="BW7958" s="191" t="s">
        <v>9244</v>
      </c>
    </row>
    <row r="7959" spans="51:75" x14ac:dyDescent="0.3">
      <c r="AY7959" s="251" t="e">
        <f>VLOOKUP(C7959,#REF!, 2,FALSE)</f>
        <v>#REF!</v>
      </c>
      <c r="BM7959" s="191" t="s">
        <v>13220</v>
      </c>
      <c r="BN7959" s="191" t="s">
        <v>3253</v>
      </c>
      <c r="BO7959" s="191" t="s">
        <v>9866</v>
      </c>
      <c r="BU7959" s="191" t="s">
        <v>13220</v>
      </c>
      <c r="BV7959" s="191" t="s">
        <v>3253</v>
      </c>
      <c r="BW7959" s="191" t="s">
        <v>9866</v>
      </c>
    </row>
    <row r="7960" spans="51:75" x14ac:dyDescent="0.3">
      <c r="AY7960" s="251" t="e">
        <f>VLOOKUP(C7960,#REF!, 2,FALSE)</f>
        <v>#REF!</v>
      </c>
      <c r="BM7960" s="191" t="s">
        <v>2306</v>
      </c>
      <c r="BN7960" s="191" t="s">
        <v>16991</v>
      </c>
      <c r="BO7960" s="191" t="s">
        <v>2381</v>
      </c>
      <c r="BU7960" s="191" t="s">
        <v>2306</v>
      </c>
      <c r="BV7960" s="191" t="s">
        <v>16991</v>
      </c>
      <c r="BW7960" s="191" t="s">
        <v>2381</v>
      </c>
    </row>
    <row r="7961" spans="51:75" x14ac:dyDescent="0.3">
      <c r="AY7961" s="251" t="e">
        <f>VLOOKUP(C7961,#REF!, 2,FALSE)</f>
        <v>#REF!</v>
      </c>
      <c r="BM7961" s="191" t="s">
        <v>2307</v>
      </c>
      <c r="BN7961" s="191" t="s">
        <v>2984</v>
      </c>
      <c r="BO7961" s="191" t="s">
        <v>3915</v>
      </c>
      <c r="BU7961" s="191" t="s">
        <v>2307</v>
      </c>
      <c r="BV7961" s="191" t="s">
        <v>2984</v>
      </c>
      <c r="BW7961" s="191" t="s">
        <v>3915</v>
      </c>
    </row>
    <row r="7962" spans="51:75" x14ac:dyDescent="0.3">
      <c r="AY7962" s="251" t="e">
        <f>VLOOKUP(C7962,#REF!, 2,FALSE)</f>
        <v>#REF!</v>
      </c>
      <c r="BM7962" s="191" t="s">
        <v>13221</v>
      </c>
      <c r="BN7962" s="191" t="s">
        <v>2984</v>
      </c>
      <c r="BO7962" s="191" t="s">
        <v>2984</v>
      </c>
      <c r="BU7962" s="191" t="s">
        <v>13221</v>
      </c>
      <c r="BV7962" s="191" t="s">
        <v>2984</v>
      </c>
      <c r="BW7962" s="191" t="s">
        <v>2984</v>
      </c>
    </row>
    <row r="7963" spans="51:75" x14ac:dyDescent="0.3">
      <c r="AY7963" s="251" t="e">
        <f>VLOOKUP(C7963,#REF!, 2,FALSE)</f>
        <v>#REF!</v>
      </c>
      <c r="BM7963" s="191" t="s">
        <v>13222</v>
      </c>
      <c r="BN7963" s="191" t="s">
        <v>2984</v>
      </c>
      <c r="BO7963" s="191" t="s">
        <v>2984</v>
      </c>
      <c r="BU7963" s="191" t="s">
        <v>13222</v>
      </c>
      <c r="BV7963" s="191" t="s">
        <v>2984</v>
      </c>
      <c r="BW7963" s="191" t="s">
        <v>2984</v>
      </c>
    </row>
    <row r="7964" spans="51:75" x14ac:dyDescent="0.3">
      <c r="AY7964" s="251" t="e">
        <f>VLOOKUP(C7964,#REF!, 2,FALSE)</f>
        <v>#REF!</v>
      </c>
      <c r="BM7964" s="191" t="s">
        <v>13223</v>
      </c>
      <c r="BN7964" s="191" t="s">
        <v>2984</v>
      </c>
      <c r="BO7964" s="191" t="s">
        <v>2984</v>
      </c>
      <c r="BU7964" s="191" t="s">
        <v>13223</v>
      </c>
      <c r="BV7964" s="191" t="s">
        <v>2984</v>
      </c>
      <c r="BW7964" s="191" t="s">
        <v>2984</v>
      </c>
    </row>
    <row r="7965" spans="51:75" x14ac:dyDescent="0.3">
      <c r="AY7965" s="251" t="e">
        <f>VLOOKUP(C7965,#REF!, 2,FALSE)</f>
        <v>#REF!</v>
      </c>
      <c r="BM7965" s="191" t="s">
        <v>13224</v>
      </c>
      <c r="BN7965" s="191" t="s">
        <v>3046</v>
      </c>
      <c r="BO7965" s="191" t="s">
        <v>1048</v>
      </c>
      <c r="BU7965" s="191" t="s">
        <v>13224</v>
      </c>
      <c r="BV7965" s="191" t="s">
        <v>3046</v>
      </c>
      <c r="BW7965" s="191" t="s">
        <v>1048</v>
      </c>
    </row>
    <row r="7966" spans="51:75" x14ac:dyDescent="0.3">
      <c r="AY7966" s="251" t="e">
        <f>VLOOKUP(C7966,#REF!, 2,FALSE)</f>
        <v>#REF!</v>
      </c>
      <c r="BM7966" s="191" t="s">
        <v>13225</v>
      </c>
      <c r="BN7966" s="191" t="s">
        <v>776</v>
      </c>
      <c r="BO7966" s="191" t="s">
        <v>11827</v>
      </c>
      <c r="BU7966" s="191" t="s">
        <v>13225</v>
      </c>
      <c r="BV7966" s="191" t="s">
        <v>776</v>
      </c>
      <c r="BW7966" s="191" t="s">
        <v>11827</v>
      </c>
    </row>
    <row r="7967" spans="51:75" x14ac:dyDescent="0.3">
      <c r="AY7967" s="251" t="e">
        <f>VLOOKUP(C7967,#REF!, 2,FALSE)</f>
        <v>#REF!</v>
      </c>
      <c r="BM7967" s="191" t="s">
        <v>13226</v>
      </c>
      <c r="BN7967" s="191" t="s">
        <v>2980</v>
      </c>
      <c r="BO7967" s="191" t="s">
        <v>9289</v>
      </c>
      <c r="BU7967" s="191" t="s">
        <v>13226</v>
      </c>
      <c r="BV7967" s="191" t="s">
        <v>2980</v>
      </c>
      <c r="BW7967" s="191" t="s">
        <v>9289</v>
      </c>
    </row>
    <row r="7968" spans="51:75" x14ac:dyDescent="0.3">
      <c r="AY7968" s="251" t="e">
        <f>VLOOKUP(C7968,#REF!, 2,FALSE)</f>
        <v>#REF!</v>
      </c>
      <c r="BM7968" s="191" t="s">
        <v>13227</v>
      </c>
      <c r="BN7968" s="191" t="s">
        <v>2980</v>
      </c>
      <c r="BO7968" s="191" t="s">
        <v>2692</v>
      </c>
      <c r="BU7968" s="191" t="s">
        <v>13227</v>
      </c>
      <c r="BV7968" s="191" t="s">
        <v>2980</v>
      </c>
      <c r="BW7968" s="191" t="s">
        <v>2692</v>
      </c>
    </row>
    <row r="7969" spans="51:75" x14ac:dyDescent="0.3">
      <c r="AY7969" s="251" t="e">
        <f>VLOOKUP(C7969,#REF!, 2,FALSE)</f>
        <v>#REF!</v>
      </c>
      <c r="BM7969" s="191" t="s">
        <v>13228</v>
      </c>
      <c r="BN7969" s="191" t="s">
        <v>788</v>
      </c>
      <c r="BO7969" s="191" t="s">
        <v>2984</v>
      </c>
      <c r="BU7969" s="191" t="s">
        <v>13228</v>
      </c>
      <c r="BV7969" s="191" t="s">
        <v>788</v>
      </c>
      <c r="BW7969" s="191" t="s">
        <v>2984</v>
      </c>
    </row>
    <row r="7970" spans="51:75" x14ac:dyDescent="0.3">
      <c r="AY7970" s="251" t="e">
        <f>VLOOKUP(C7970,#REF!, 2,FALSE)</f>
        <v>#REF!</v>
      </c>
      <c r="BM7970" s="191" t="s">
        <v>2308</v>
      </c>
      <c r="BN7970" s="191" t="s">
        <v>3203</v>
      </c>
      <c r="BO7970" s="191" t="s">
        <v>1909</v>
      </c>
      <c r="BU7970" s="191" t="s">
        <v>2308</v>
      </c>
      <c r="BV7970" s="191" t="s">
        <v>3203</v>
      </c>
      <c r="BW7970" s="191" t="s">
        <v>1909</v>
      </c>
    </row>
    <row r="7971" spans="51:75" x14ac:dyDescent="0.3">
      <c r="AY7971" s="251" t="e">
        <f>VLOOKUP(C7971,#REF!, 2,FALSE)</f>
        <v>#REF!</v>
      </c>
      <c r="BM7971" s="191" t="s">
        <v>13229</v>
      </c>
      <c r="BN7971" s="191" t="s">
        <v>704</v>
      </c>
      <c r="BO7971" s="191" t="s">
        <v>13230</v>
      </c>
      <c r="BU7971" s="191" t="s">
        <v>13229</v>
      </c>
      <c r="BV7971" s="191" t="s">
        <v>704</v>
      </c>
      <c r="BW7971" s="191" t="s">
        <v>13230</v>
      </c>
    </row>
    <row r="7972" spans="51:75" x14ac:dyDescent="0.3">
      <c r="AY7972" s="251" t="e">
        <f>VLOOKUP(C7972,#REF!, 2,FALSE)</f>
        <v>#REF!</v>
      </c>
      <c r="BM7972" s="191" t="s">
        <v>2309</v>
      </c>
      <c r="BN7972" s="191" t="s">
        <v>2980</v>
      </c>
      <c r="BO7972" s="191" t="s">
        <v>3105</v>
      </c>
      <c r="BU7972" s="191" t="s">
        <v>2309</v>
      </c>
      <c r="BV7972" s="191" t="s">
        <v>2980</v>
      </c>
      <c r="BW7972" s="191" t="s">
        <v>3105</v>
      </c>
    </row>
    <row r="7973" spans="51:75" x14ac:dyDescent="0.3">
      <c r="AY7973" s="251" t="e">
        <f>VLOOKUP(C7973,#REF!, 2,FALSE)</f>
        <v>#REF!</v>
      </c>
      <c r="BM7973" s="191" t="s">
        <v>376</v>
      </c>
      <c r="BN7973" s="191" t="s">
        <v>3203</v>
      </c>
      <c r="BO7973" s="191" t="s">
        <v>13231</v>
      </c>
      <c r="BU7973" s="191" t="s">
        <v>376</v>
      </c>
      <c r="BV7973" s="191" t="s">
        <v>3203</v>
      </c>
      <c r="BW7973" s="191" t="s">
        <v>13231</v>
      </c>
    </row>
    <row r="7974" spans="51:75" x14ac:dyDescent="0.3">
      <c r="AY7974" s="251" t="e">
        <f>VLOOKUP(C7974,#REF!, 2,FALSE)</f>
        <v>#REF!</v>
      </c>
      <c r="BM7974" s="191" t="s">
        <v>13233</v>
      </c>
      <c r="BN7974" s="191" t="s">
        <v>2980</v>
      </c>
      <c r="BO7974" s="191" t="s">
        <v>5167</v>
      </c>
      <c r="BU7974" s="191" t="s">
        <v>13233</v>
      </c>
      <c r="BV7974" s="191" t="s">
        <v>2980</v>
      </c>
      <c r="BW7974" s="191" t="s">
        <v>5167</v>
      </c>
    </row>
    <row r="7975" spans="51:75" x14ac:dyDescent="0.3">
      <c r="AY7975" s="251" t="e">
        <f>VLOOKUP(C7975,#REF!, 2,FALSE)</f>
        <v>#REF!</v>
      </c>
      <c r="BM7975" s="191" t="s">
        <v>2314</v>
      </c>
      <c r="BN7975" s="191" t="s">
        <v>1343</v>
      </c>
      <c r="BO7975" s="191" t="s">
        <v>2100</v>
      </c>
      <c r="BU7975" s="191" t="s">
        <v>2314</v>
      </c>
      <c r="BV7975" s="191" t="s">
        <v>1343</v>
      </c>
      <c r="BW7975" s="191" t="s">
        <v>2100</v>
      </c>
    </row>
    <row r="7976" spans="51:75" x14ac:dyDescent="0.3">
      <c r="AY7976" s="251" t="e">
        <f>VLOOKUP(C7976,#REF!, 2,FALSE)</f>
        <v>#REF!</v>
      </c>
      <c r="BM7976" s="191" t="s">
        <v>13234</v>
      </c>
      <c r="BN7976" s="191" t="s">
        <v>1343</v>
      </c>
      <c r="BO7976" s="191" t="s">
        <v>2100</v>
      </c>
      <c r="BU7976" s="191" t="s">
        <v>13234</v>
      </c>
      <c r="BV7976" s="191" t="s">
        <v>1343</v>
      </c>
      <c r="BW7976" s="191" t="s">
        <v>2100</v>
      </c>
    </row>
    <row r="7977" spans="51:75" x14ac:dyDescent="0.3">
      <c r="AY7977" s="251" t="e">
        <f>VLOOKUP(C7977,#REF!, 2,FALSE)</f>
        <v>#REF!</v>
      </c>
      <c r="BM7977" s="191" t="s">
        <v>13235</v>
      </c>
      <c r="BN7977" s="191" t="s">
        <v>3203</v>
      </c>
      <c r="BO7977" s="191" t="s">
        <v>10905</v>
      </c>
      <c r="BU7977" s="191" t="s">
        <v>13235</v>
      </c>
      <c r="BV7977" s="191" t="s">
        <v>3203</v>
      </c>
      <c r="BW7977" s="191" t="s">
        <v>10905</v>
      </c>
    </row>
    <row r="7978" spans="51:75" x14ac:dyDescent="0.3">
      <c r="AY7978" s="251" t="e">
        <f>VLOOKUP(C7978,#REF!, 2,FALSE)</f>
        <v>#REF!</v>
      </c>
      <c r="BM7978" s="191" t="s">
        <v>13236</v>
      </c>
      <c r="BN7978" s="191" t="s">
        <v>3253</v>
      </c>
      <c r="BO7978" s="191" t="s">
        <v>10971</v>
      </c>
      <c r="BU7978" s="191" t="s">
        <v>13236</v>
      </c>
      <c r="BV7978" s="191" t="s">
        <v>3253</v>
      </c>
      <c r="BW7978" s="191" t="s">
        <v>10971</v>
      </c>
    </row>
    <row r="7979" spans="51:75" x14ac:dyDescent="0.3">
      <c r="AY7979" s="251" t="e">
        <f>VLOOKUP(C7979,#REF!, 2,FALSE)</f>
        <v>#REF!</v>
      </c>
      <c r="BM7979" s="191" t="s">
        <v>372</v>
      </c>
      <c r="BN7979" s="191" t="s">
        <v>1140</v>
      </c>
      <c r="BO7979" s="191" t="s">
        <v>13237</v>
      </c>
      <c r="BU7979" s="191" t="s">
        <v>372</v>
      </c>
      <c r="BV7979" s="191" t="s">
        <v>1140</v>
      </c>
      <c r="BW7979" s="191" t="s">
        <v>13237</v>
      </c>
    </row>
    <row r="7980" spans="51:75" x14ac:dyDescent="0.3">
      <c r="AY7980" s="251" t="e">
        <f>VLOOKUP(C7980,#REF!, 2,FALSE)</f>
        <v>#REF!</v>
      </c>
      <c r="BM7980" s="191" t="s">
        <v>13238</v>
      </c>
      <c r="BN7980" s="191" t="s">
        <v>2980</v>
      </c>
      <c r="BO7980" s="191" t="s">
        <v>13237</v>
      </c>
      <c r="BU7980" s="191" t="s">
        <v>13238</v>
      </c>
      <c r="BV7980" s="191" t="s">
        <v>2980</v>
      </c>
      <c r="BW7980" s="191" t="s">
        <v>13237</v>
      </c>
    </row>
    <row r="7981" spans="51:75" x14ac:dyDescent="0.3">
      <c r="AY7981" s="251" t="e">
        <f>VLOOKUP(C7981,#REF!, 2,FALSE)</f>
        <v>#REF!</v>
      </c>
      <c r="BM7981" s="191" t="s">
        <v>13239</v>
      </c>
      <c r="BN7981" s="191" t="s">
        <v>3046</v>
      </c>
      <c r="BO7981" s="191" t="s">
        <v>13240</v>
      </c>
      <c r="BU7981" s="191" t="s">
        <v>13239</v>
      </c>
      <c r="BV7981" s="191" t="s">
        <v>3046</v>
      </c>
      <c r="BW7981" s="191" t="s">
        <v>13240</v>
      </c>
    </row>
    <row r="7982" spans="51:75" x14ac:dyDescent="0.3">
      <c r="AY7982" s="251" t="e">
        <f>VLOOKUP(C7982,#REF!, 2,FALSE)</f>
        <v>#REF!</v>
      </c>
      <c r="BM7982" s="191" t="s">
        <v>13241</v>
      </c>
      <c r="BN7982" s="191" t="s">
        <v>1343</v>
      </c>
      <c r="BO7982" s="191" t="s">
        <v>3796</v>
      </c>
      <c r="BU7982" s="191" t="s">
        <v>13241</v>
      </c>
      <c r="BV7982" s="191" t="s">
        <v>1343</v>
      </c>
      <c r="BW7982" s="191" t="s">
        <v>3796</v>
      </c>
    </row>
    <row r="7983" spans="51:75" x14ac:dyDescent="0.3">
      <c r="AY7983" s="251" t="e">
        <f>VLOOKUP(C7983,#REF!, 2,FALSE)</f>
        <v>#REF!</v>
      </c>
      <c r="BM7983" s="191" t="s">
        <v>13242</v>
      </c>
      <c r="BN7983" s="191" t="s">
        <v>2984</v>
      </c>
      <c r="BO7983" s="191" t="s">
        <v>2984</v>
      </c>
      <c r="BU7983" s="191" t="s">
        <v>13242</v>
      </c>
      <c r="BV7983" s="191" t="s">
        <v>2984</v>
      </c>
      <c r="BW7983" s="191" t="s">
        <v>2984</v>
      </c>
    </row>
    <row r="7984" spans="51:75" x14ac:dyDescent="0.3">
      <c r="AY7984" s="251" t="e">
        <f>VLOOKUP(C7984,#REF!, 2,FALSE)</f>
        <v>#REF!</v>
      </c>
      <c r="BM7984" s="191" t="s">
        <v>13243</v>
      </c>
      <c r="BN7984" s="191" t="s">
        <v>3203</v>
      </c>
      <c r="BO7984" s="191" t="s">
        <v>1605</v>
      </c>
      <c r="BU7984" s="191" t="s">
        <v>13243</v>
      </c>
      <c r="BV7984" s="191" t="s">
        <v>3203</v>
      </c>
      <c r="BW7984" s="191" t="s">
        <v>1605</v>
      </c>
    </row>
    <row r="7985" spans="51:75" x14ac:dyDescent="0.3">
      <c r="AY7985" s="251" t="e">
        <f>VLOOKUP(C7985,#REF!, 2,FALSE)</f>
        <v>#REF!</v>
      </c>
      <c r="BM7985" s="191" t="s">
        <v>2315</v>
      </c>
      <c r="BN7985" s="191" t="s">
        <v>3203</v>
      </c>
      <c r="BO7985" s="191" t="s">
        <v>1605</v>
      </c>
      <c r="BU7985" s="191" t="s">
        <v>2315</v>
      </c>
      <c r="BV7985" s="191" t="s">
        <v>3203</v>
      </c>
      <c r="BW7985" s="191" t="s">
        <v>1605</v>
      </c>
    </row>
    <row r="7986" spans="51:75" x14ac:dyDescent="0.3">
      <c r="AY7986" s="251" t="e">
        <f>VLOOKUP(C7986,#REF!, 2,FALSE)</f>
        <v>#REF!</v>
      </c>
      <c r="BM7986" s="191" t="s">
        <v>2316</v>
      </c>
      <c r="BN7986" s="191" t="s">
        <v>3203</v>
      </c>
      <c r="BO7986" s="191" t="s">
        <v>10905</v>
      </c>
      <c r="BU7986" s="191" t="s">
        <v>2316</v>
      </c>
      <c r="BV7986" s="191" t="s">
        <v>3203</v>
      </c>
      <c r="BW7986" s="191" t="s">
        <v>10905</v>
      </c>
    </row>
    <row r="7987" spans="51:75" x14ac:dyDescent="0.3">
      <c r="AY7987" s="251" t="e">
        <f>VLOOKUP(C7987,#REF!, 2,FALSE)</f>
        <v>#REF!</v>
      </c>
      <c r="BM7987" s="191" t="s">
        <v>13244</v>
      </c>
      <c r="BN7987" s="191" t="s">
        <v>779</v>
      </c>
      <c r="BO7987" s="191" t="s">
        <v>5624</v>
      </c>
      <c r="BU7987" s="191" t="s">
        <v>13244</v>
      </c>
      <c r="BV7987" s="191" t="s">
        <v>779</v>
      </c>
      <c r="BW7987" s="191" t="s">
        <v>5624</v>
      </c>
    </row>
    <row r="7988" spans="51:75" x14ac:dyDescent="0.3">
      <c r="AY7988" s="251" t="e">
        <f>VLOOKUP(C7988,#REF!, 2,FALSE)</f>
        <v>#REF!</v>
      </c>
      <c r="BM7988" s="191" t="s">
        <v>13245</v>
      </c>
      <c r="BN7988" s="191" t="s">
        <v>3046</v>
      </c>
      <c r="BO7988" s="191" t="s">
        <v>7153</v>
      </c>
      <c r="BU7988" s="191" t="s">
        <v>13245</v>
      </c>
      <c r="BV7988" s="191" t="s">
        <v>3046</v>
      </c>
      <c r="BW7988" s="191" t="s">
        <v>7153</v>
      </c>
    </row>
    <row r="7989" spans="51:75" x14ac:dyDescent="0.3">
      <c r="AY7989" s="251" t="e">
        <f>VLOOKUP(C7989,#REF!, 2,FALSE)</f>
        <v>#REF!</v>
      </c>
      <c r="BM7989" s="191" t="s">
        <v>2317</v>
      </c>
      <c r="BN7989" s="191" t="s">
        <v>3203</v>
      </c>
      <c r="BO7989" s="191" t="s">
        <v>1731</v>
      </c>
      <c r="BU7989" s="191" t="s">
        <v>2317</v>
      </c>
      <c r="BV7989" s="191" t="s">
        <v>3203</v>
      </c>
      <c r="BW7989" s="191" t="s">
        <v>1731</v>
      </c>
    </row>
    <row r="7990" spans="51:75" x14ac:dyDescent="0.3">
      <c r="AY7990" s="251" t="e">
        <f>VLOOKUP(C7990,#REF!, 2,FALSE)</f>
        <v>#REF!</v>
      </c>
      <c r="BM7990" s="191" t="s">
        <v>13246</v>
      </c>
      <c r="BN7990" s="191" t="s">
        <v>16989</v>
      </c>
      <c r="BO7990" s="191" t="s">
        <v>9482</v>
      </c>
      <c r="BU7990" s="191" t="s">
        <v>13246</v>
      </c>
      <c r="BV7990" s="191" t="s">
        <v>16989</v>
      </c>
      <c r="BW7990" s="191" t="s">
        <v>9482</v>
      </c>
    </row>
    <row r="7991" spans="51:75" x14ac:dyDescent="0.3">
      <c r="AY7991" s="251" t="e">
        <f>VLOOKUP(C7991,#REF!, 2,FALSE)</f>
        <v>#REF!</v>
      </c>
      <c r="BM7991" s="191" t="s">
        <v>13247</v>
      </c>
      <c r="BN7991" s="191" t="s">
        <v>3203</v>
      </c>
      <c r="BO7991" s="191" t="s">
        <v>8737</v>
      </c>
      <c r="BU7991" s="191" t="s">
        <v>13247</v>
      </c>
      <c r="BV7991" s="191" t="s">
        <v>3203</v>
      </c>
      <c r="BW7991" s="191" t="s">
        <v>8737</v>
      </c>
    </row>
    <row r="7992" spans="51:75" x14ac:dyDescent="0.3">
      <c r="AY7992" s="251" t="e">
        <f>VLOOKUP(C7992,#REF!, 2,FALSE)</f>
        <v>#REF!</v>
      </c>
      <c r="BM7992" s="191" t="s">
        <v>13248</v>
      </c>
      <c r="BN7992" s="191" t="s">
        <v>16989</v>
      </c>
      <c r="BO7992" s="191" t="s">
        <v>2425</v>
      </c>
      <c r="BU7992" s="191" t="s">
        <v>13248</v>
      </c>
      <c r="BV7992" s="191" t="s">
        <v>16989</v>
      </c>
      <c r="BW7992" s="191" t="s">
        <v>2425</v>
      </c>
    </row>
    <row r="7993" spans="51:75" x14ac:dyDescent="0.3">
      <c r="AY7993" s="251" t="e">
        <f>VLOOKUP(C7993,#REF!, 2,FALSE)</f>
        <v>#REF!</v>
      </c>
      <c r="BM7993" s="191" t="s">
        <v>13249</v>
      </c>
      <c r="BN7993" s="191" t="s">
        <v>1343</v>
      </c>
      <c r="BO7993" s="191" t="s">
        <v>5001</v>
      </c>
      <c r="BU7993" s="191" t="s">
        <v>13249</v>
      </c>
      <c r="BV7993" s="191" t="s">
        <v>1343</v>
      </c>
      <c r="BW7993" s="191" t="s">
        <v>5001</v>
      </c>
    </row>
    <row r="7994" spans="51:75" x14ac:dyDescent="0.3">
      <c r="AY7994" s="251" t="e">
        <f>VLOOKUP(C7994,#REF!, 2,FALSE)</f>
        <v>#REF!</v>
      </c>
      <c r="BM7994" s="191" t="s">
        <v>13251</v>
      </c>
      <c r="BN7994" s="191" t="s">
        <v>3203</v>
      </c>
      <c r="BO7994" s="191" t="s">
        <v>8820</v>
      </c>
      <c r="BU7994" s="191" t="s">
        <v>13251</v>
      </c>
      <c r="BV7994" s="191" t="s">
        <v>3203</v>
      </c>
      <c r="BW7994" s="191" t="s">
        <v>8820</v>
      </c>
    </row>
    <row r="7995" spans="51:75" x14ac:dyDescent="0.3">
      <c r="AY7995" s="251" t="e">
        <f>VLOOKUP(C7995,#REF!, 2,FALSE)</f>
        <v>#REF!</v>
      </c>
      <c r="BM7995" s="191" t="s">
        <v>13252</v>
      </c>
      <c r="BN7995" s="191" t="s">
        <v>2980</v>
      </c>
      <c r="BO7995" s="191" t="s">
        <v>8820</v>
      </c>
      <c r="BU7995" s="191" t="s">
        <v>13252</v>
      </c>
      <c r="BV7995" s="191" t="s">
        <v>2980</v>
      </c>
      <c r="BW7995" s="191" t="s">
        <v>8820</v>
      </c>
    </row>
    <row r="7996" spans="51:75" x14ac:dyDescent="0.3">
      <c r="AY7996" s="251" t="e">
        <f>VLOOKUP(C7996,#REF!, 2,FALSE)</f>
        <v>#REF!</v>
      </c>
      <c r="BM7996" s="191" t="s">
        <v>13253</v>
      </c>
      <c r="BN7996" s="191" t="s">
        <v>2980</v>
      </c>
      <c r="BO7996" s="191" t="s">
        <v>4081</v>
      </c>
      <c r="BU7996" s="191" t="s">
        <v>13253</v>
      </c>
      <c r="BV7996" s="191" t="s">
        <v>2980</v>
      </c>
      <c r="BW7996" s="191" t="s">
        <v>4081</v>
      </c>
    </row>
    <row r="7997" spans="51:75" x14ac:dyDescent="0.3">
      <c r="AY7997" s="251" t="e">
        <f>VLOOKUP(C7997,#REF!, 2,FALSE)</f>
        <v>#REF!</v>
      </c>
      <c r="BM7997" s="191" t="s">
        <v>13254</v>
      </c>
      <c r="BN7997" s="191" t="s">
        <v>3203</v>
      </c>
      <c r="BO7997" s="191" t="s">
        <v>8820</v>
      </c>
      <c r="BU7997" s="191" t="s">
        <v>13254</v>
      </c>
      <c r="BV7997" s="191" t="s">
        <v>3203</v>
      </c>
      <c r="BW7997" s="191" t="s">
        <v>8820</v>
      </c>
    </row>
    <row r="7998" spans="51:75" x14ac:dyDescent="0.3">
      <c r="AY7998" s="251" t="e">
        <f>VLOOKUP(C7998,#REF!, 2,FALSE)</f>
        <v>#REF!</v>
      </c>
      <c r="BM7998" s="191" t="s">
        <v>13255</v>
      </c>
      <c r="BN7998" s="191" t="s">
        <v>2980</v>
      </c>
      <c r="BO7998" s="191" t="s">
        <v>8820</v>
      </c>
      <c r="BU7998" s="191" t="s">
        <v>13255</v>
      </c>
      <c r="BV7998" s="191" t="s">
        <v>2980</v>
      </c>
      <c r="BW7998" s="191" t="s">
        <v>8820</v>
      </c>
    </row>
    <row r="7999" spans="51:75" x14ac:dyDescent="0.3">
      <c r="AY7999" s="251" t="e">
        <f>VLOOKUP(C7999,#REF!, 2,FALSE)</f>
        <v>#REF!</v>
      </c>
      <c r="BM7999" s="191" t="s">
        <v>13256</v>
      </c>
      <c r="BN7999" s="191" t="s">
        <v>3203</v>
      </c>
      <c r="BO7999" s="191" t="s">
        <v>8820</v>
      </c>
      <c r="BU7999" s="191" t="s">
        <v>13256</v>
      </c>
      <c r="BV7999" s="191" t="s">
        <v>3203</v>
      </c>
      <c r="BW7999" s="191" t="s">
        <v>8820</v>
      </c>
    </row>
    <row r="8000" spans="51:75" x14ac:dyDescent="0.3">
      <c r="AY8000" s="251" t="e">
        <f>VLOOKUP(C8000,#REF!, 2,FALSE)</f>
        <v>#REF!</v>
      </c>
      <c r="BM8000" s="191" t="s">
        <v>13257</v>
      </c>
      <c r="BN8000" s="191" t="s">
        <v>2980</v>
      </c>
      <c r="BO8000" s="191" t="s">
        <v>4491</v>
      </c>
      <c r="BU8000" s="191" t="s">
        <v>13257</v>
      </c>
      <c r="BV8000" s="191" t="s">
        <v>2980</v>
      </c>
      <c r="BW8000" s="191" t="s">
        <v>4491</v>
      </c>
    </row>
    <row r="8001" spans="51:75" x14ac:dyDescent="0.3">
      <c r="AY8001" s="251" t="e">
        <f>VLOOKUP(C8001,#REF!, 2,FALSE)</f>
        <v>#REF!</v>
      </c>
      <c r="BM8001" s="191" t="s">
        <v>2318</v>
      </c>
      <c r="BN8001" s="191" t="s">
        <v>3203</v>
      </c>
      <c r="BO8001" s="191" t="s">
        <v>13212</v>
      </c>
      <c r="BU8001" s="191" t="s">
        <v>2318</v>
      </c>
      <c r="BV8001" s="191" t="s">
        <v>3203</v>
      </c>
      <c r="BW8001" s="191" t="s">
        <v>13212</v>
      </c>
    </row>
    <row r="8002" spans="51:75" x14ac:dyDescent="0.3">
      <c r="AY8002" s="251" t="e">
        <f>VLOOKUP(C8002,#REF!, 2,FALSE)</f>
        <v>#REF!</v>
      </c>
      <c r="BM8002" s="191" t="s">
        <v>13258</v>
      </c>
      <c r="BN8002" s="191" t="s">
        <v>2984</v>
      </c>
      <c r="BO8002" s="191" t="s">
        <v>2984</v>
      </c>
      <c r="BU8002" s="191" t="s">
        <v>13258</v>
      </c>
      <c r="BV8002" s="191" t="s">
        <v>2984</v>
      </c>
      <c r="BW8002" s="191" t="s">
        <v>2984</v>
      </c>
    </row>
    <row r="8003" spans="51:75" x14ac:dyDescent="0.3">
      <c r="AY8003" s="251" t="e">
        <f>VLOOKUP(C8003,#REF!, 2,FALSE)</f>
        <v>#REF!</v>
      </c>
      <c r="BM8003" s="191" t="s">
        <v>13259</v>
      </c>
      <c r="BN8003" s="191" t="s">
        <v>2984</v>
      </c>
      <c r="BO8003" s="191" t="s">
        <v>2984</v>
      </c>
      <c r="BU8003" s="191" t="s">
        <v>13259</v>
      </c>
      <c r="BV8003" s="191" t="s">
        <v>2984</v>
      </c>
      <c r="BW8003" s="191" t="s">
        <v>2984</v>
      </c>
    </row>
    <row r="8004" spans="51:75" x14ac:dyDescent="0.3">
      <c r="AY8004" s="251" t="e">
        <f>VLOOKUP(C8004,#REF!, 2,FALSE)</f>
        <v>#REF!</v>
      </c>
      <c r="BM8004" s="191" t="s">
        <v>13260</v>
      </c>
      <c r="BN8004" s="191" t="s">
        <v>2984</v>
      </c>
      <c r="BO8004" s="191" t="s">
        <v>2984</v>
      </c>
      <c r="BU8004" s="191" t="s">
        <v>13260</v>
      </c>
      <c r="BV8004" s="191" t="s">
        <v>2984</v>
      </c>
      <c r="BW8004" s="191" t="s">
        <v>2984</v>
      </c>
    </row>
    <row r="8005" spans="51:75" x14ac:dyDescent="0.3">
      <c r="AY8005" s="251" t="e">
        <f>VLOOKUP(C8005,#REF!, 2,FALSE)</f>
        <v>#REF!</v>
      </c>
      <c r="BM8005" s="191" t="s">
        <v>13261</v>
      </c>
      <c r="BN8005" s="191" t="s">
        <v>2984</v>
      </c>
      <c r="BO8005" s="191" t="s">
        <v>2984</v>
      </c>
      <c r="BU8005" s="191" t="s">
        <v>13261</v>
      </c>
      <c r="BV8005" s="191" t="s">
        <v>2984</v>
      </c>
      <c r="BW8005" s="191" t="s">
        <v>2984</v>
      </c>
    </row>
    <row r="8006" spans="51:75" x14ac:dyDescent="0.3">
      <c r="AY8006" s="251" t="e">
        <f>VLOOKUP(C8006,#REF!, 2,FALSE)</f>
        <v>#REF!</v>
      </c>
      <c r="BM8006" s="191" t="s">
        <v>13262</v>
      </c>
      <c r="BN8006" s="191" t="s">
        <v>2984</v>
      </c>
      <c r="BO8006" s="191" t="s">
        <v>2984</v>
      </c>
      <c r="BU8006" s="191" t="s">
        <v>13262</v>
      </c>
      <c r="BV8006" s="191" t="s">
        <v>2984</v>
      </c>
      <c r="BW8006" s="191" t="s">
        <v>2984</v>
      </c>
    </row>
    <row r="8007" spans="51:75" x14ac:dyDescent="0.3">
      <c r="AY8007" s="251" t="e">
        <f>VLOOKUP(C8007,#REF!, 2,FALSE)</f>
        <v>#REF!</v>
      </c>
      <c r="BM8007" s="191" t="s">
        <v>13263</v>
      </c>
      <c r="BN8007" s="191" t="s">
        <v>2984</v>
      </c>
      <c r="BO8007" s="191" t="s">
        <v>2984</v>
      </c>
      <c r="BU8007" s="191" t="s">
        <v>13263</v>
      </c>
      <c r="BV8007" s="191" t="s">
        <v>2984</v>
      </c>
      <c r="BW8007" s="191" t="s">
        <v>2984</v>
      </c>
    </row>
    <row r="8008" spans="51:75" x14ac:dyDescent="0.3">
      <c r="AY8008" s="251" t="e">
        <f>VLOOKUP(C8008,#REF!, 2,FALSE)</f>
        <v>#REF!</v>
      </c>
      <c r="BM8008" s="191" t="s">
        <v>13264</v>
      </c>
      <c r="BN8008" s="191" t="s">
        <v>2984</v>
      </c>
      <c r="BO8008" s="191" t="s">
        <v>2984</v>
      </c>
      <c r="BU8008" s="191" t="s">
        <v>13264</v>
      </c>
      <c r="BV8008" s="191" t="s">
        <v>2984</v>
      </c>
      <c r="BW8008" s="191" t="s">
        <v>2984</v>
      </c>
    </row>
    <row r="8009" spans="51:75" x14ac:dyDescent="0.3">
      <c r="AY8009" s="251" t="e">
        <f>VLOOKUP(C8009,#REF!, 2,FALSE)</f>
        <v>#REF!</v>
      </c>
      <c r="BM8009" s="191" t="s">
        <v>13265</v>
      </c>
      <c r="BN8009" s="191" t="s">
        <v>2984</v>
      </c>
      <c r="BO8009" s="191" t="s">
        <v>2984</v>
      </c>
      <c r="BU8009" s="191" t="s">
        <v>13265</v>
      </c>
      <c r="BV8009" s="191" t="s">
        <v>2984</v>
      </c>
      <c r="BW8009" s="191" t="s">
        <v>2984</v>
      </c>
    </row>
    <row r="8010" spans="51:75" x14ac:dyDescent="0.3">
      <c r="AY8010" s="251" t="e">
        <f>VLOOKUP(C8010,#REF!, 2,FALSE)</f>
        <v>#REF!</v>
      </c>
      <c r="BM8010" s="191" t="s">
        <v>13266</v>
      </c>
      <c r="BN8010" s="191" t="s">
        <v>2984</v>
      </c>
      <c r="BO8010" s="191" t="s">
        <v>2984</v>
      </c>
      <c r="BU8010" s="191" t="s">
        <v>13266</v>
      </c>
      <c r="BV8010" s="191" t="s">
        <v>2984</v>
      </c>
      <c r="BW8010" s="191" t="s">
        <v>2984</v>
      </c>
    </row>
    <row r="8011" spans="51:75" x14ac:dyDescent="0.3">
      <c r="AY8011" s="251" t="e">
        <f>VLOOKUP(C8011,#REF!, 2,FALSE)</f>
        <v>#REF!</v>
      </c>
      <c r="BM8011" s="191" t="s">
        <v>13267</v>
      </c>
      <c r="BN8011" s="191" t="s">
        <v>2984</v>
      </c>
      <c r="BO8011" s="191" t="s">
        <v>2984</v>
      </c>
      <c r="BU8011" s="191" t="s">
        <v>13267</v>
      </c>
      <c r="BV8011" s="191" t="s">
        <v>2984</v>
      </c>
      <c r="BW8011" s="191" t="s">
        <v>2984</v>
      </c>
    </row>
    <row r="8012" spans="51:75" x14ac:dyDescent="0.3">
      <c r="AY8012" s="251" t="e">
        <f>VLOOKUP(C8012,#REF!, 2,FALSE)</f>
        <v>#REF!</v>
      </c>
      <c r="BM8012" s="191" t="s">
        <v>13268</v>
      </c>
      <c r="BN8012" s="191" t="s">
        <v>2984</v>
      </c>
      <c r="BO8012" s="191" t="s">
        <v>2984</v>
      </c>
      <c r="BU8012" s="191" t="s">
        <v>13268</v>
      </c>
      <c r="BV8012" s="191" t="s">
        <v>2984</v>
      </c>
      <c r="BW8012" s="191" t="s">
        <v>2984</v>
      </c>
    </row>
    <row r="8013" spans="51:75" x14ac:dyDescent="0.3">
      <c r="AY8013" s="251" t="e">
        <f>VLOOKUP(C8013,#REF!, 2,FALSE)</f>
        <v>#REF!</v>
      </c>
      <c r="BM8013" s="191" t="s">
        <v>13269</v>
      </c>
      <c r="BN8013" s="191" t="s">
        <v>2984</v>
      </c>
      <c r="BO8013" s="191" t="s">
        <v>2984</v>
      </c>
      <c r="BU8013" s="191" t="s">
        <v>13269</v>
      </c>
      <c r="BV8013" s="191" t="s">
        <v>2984</v>
      </c>
      <c r="BW8013" s="191" t="s">
        <v>2984</v>
      </c>
    </row>
    <row r="8014" spans="51:75" x14ac:dyDescent="0.3">
      <c r="AY8014" s="251" t="e">
        <f>VLOOKUP(C8014,#REF!, 2,FALSE)</f>
        <v>#REF!</v>
      </c>
      <c r="BM8014" s="191" t="s">
        <v>13270</v>
      </c>
      <c r="BN8014" s="191" t="s">
        <v>2984</v>
      </c>
      <c r="BO8014" s="191" t="s">
        <v>2984</v>
      </c>
      <c r="BU8014" s="191" t="s">
        <v>13270</v>
      </c>
      <c r="BV8014" s="191" t="s">
        <v>2984</v>
      </c>
      <c r="BW8014" s="191" t="s">
        <v>2984</v>
      </c>
    </row>
    <row r="8015" spans="51:75" x14ac:dyDescent="0.3">
      <c r="AY8015" s="251" t="e">
        <f>VLOOKUP(C8015,#REF!, 2,FALSE)</f>
        <v>#REF!</v>
      </c>
      <c r="BM8015" s="191" t="s">
        <v>13271</v>
      </c>
      <c r="BN8015" s="191" t="s">
        <v>2984</v>
      </c>
      <c r="BO8015" s="191" t="s">
        <v>2984</v>
      </c>
      <c r="BU8015" s="191" t="s">
        <v>13271</v>
      </c>
      <c r="BV8015" s="191" t="s">
        <v>2984</v>
      </c>
      <c r="BW8015" s="191" t="s">
        <v>2984</v>
      </c>
    </row>
    <row r="8016" spans="51:75" x14ac:dyDescent="0.3">
      <c r="AY8016" s="251" t="e">
        <f>VLOOKUP(C8016,#REF!, 2,FALSE)</f>
        <v>#REF!</v>
      </c>
      <c r="BM8016" s="191" t="s">
        <v>13272</v>
      </c>
      <c r="BN8016" s="191" t="s">
        <v>2984</v>
      </c>
      <c r="BO8016" s="191" t="s">
        <v>2984</v>
      </c>
      <c r="BU8016" s="191" t="s">
        <v>13272</v>
      </c>
      <c r="BV8016" s="191" t="s">
        <v>2984</v>
      </c>
      <c r="BW8016" s="191" t="s">
        <v>2984</v>
      </c>
    </row>
    <row r="8017" spans="51:75" x14ac:dyDescent="0.3">
      <c r="AY8017" s="251" t="e">
        <f>VLOOKUP(C8017,#REF!, 2,FALSE)</f>
        <v>#REF!</v>
      </c>
      <c r="BM8017" s="191" t="s">
        <v>13273</v>
      </c>
      <c r="BN8017" s="191" t="s">
        <v>2984</v>
      </c>
      <c r="BO8017" s="191" t="s">
        <v>2984</v>
      </c>
      <c r="BU8017" s="191" t="s">
        <v>13273</v>
      </c>
      <c r="BV8017" s="191" t="s">
        <v>2984</v>
      </c>
      <c r="BW8017" s="191" t="s">
        <v>2984</v>
      </c>
    </row>
    <row r="8018" spans="51:75" x14ac:dyDescent="0.3">
      <c r="AY8018" s="251" t="e">
        <f>VLOOKUP(C8018,#REF!, 2,FALSE)</f>
        <v>#REF!</v>
      </c>
      <c r="BM8018" s="191" t="s">
        <v>202</v>
      </c>
      <c r="BN8018" s="191" t="s">
        <v>3046</v>
      </c>
      <c r="BO8018" s="191" t="s">
        <v>1524</v>
      </c>
      <c r="BU8018" s="191" t="s">
        <v>202</v>
      </c>
      <c r="BV8018" s="191" t="s">
        <v>3046</v>
      </c>
      <c r="BW8018" s="191" t="s">
        <v>1524</v>
      </c>
    </row>
    <row r="8019" spans="51:75" x14ac:dyDescent="0.3">
      <c r="AY8019" s="251" t="e">
        <f>VLOOKUP(C8019,#REF!, 2,FALSE)</f>
        <v>#REF!</v>
      </c>
      <c r="BM8019" s="191" t="s">
        <v>13274</v>
      </c>
      <c r="BN8019" s="191" t="s">
        <v>16989</v>
      </c>
      <c r="BO8019" s="191" t="s">
        <v>1337</v>
      </c>
      <c r="BU8019" s="191" t="s">
        <v>13274</v>
      </c>
      <c r="BV8019" s="191" t="s">
        <v>16989</v>
      </c>
      <c r="BW8019" s="191" t="s">
        <v>1337</v>
      </c>
    </row>
    <row r="8020" spans="51:75" x14ac:dyDescent="0.3">
      <c r="AY8020" s="251" t="e">
        <f>VLOOKUP(C8020,#REF!, 2,FALSE)</f>
        <v>#REF!</v>
      </c>
      <c r="BM8020" s="191" t="s">
        <v>13276</v>
      </c>
      <c r="BN8020" s="191" t="s">
        <v>3046</v>
      </c>
      <c r="BO8020" s="191" t="s">
        <v>1201</v>
      </c>
      <c r="BU8020" s="191" t="s">
        <v>13276</v>
      </c>
      <c r="BV8020" s="191" t="s">
        <v>3046</v>
      </c>
      <c r="BW8020" s="191" t="s">
        <v>1201</v>
      </c>
    </row>
    <row r="8021" spans="51:75" x14ac:dyDescent="0.3">
      <c r="AY8021" s="251" t="e">
        <f>VLOOKUP(C8021,#REF!, 2,FALSE)</f>
        <v>#REF!</v>
      </c>
      <c r="BM8021" s="191" t="s">
        <v>13277</v>
      </c>
      <c r="BN8021" s="191" t="s">
        <v>863</v>
      </c>
      <c r="BO8021" s="191" t="s">
        <v>8884</v>
      </c>
      <c r="BU8021" s="191" t="s">
        <v>13277</v>
      </c>
      <c r="BV8021" s="191" t="s">
        <v>863</v>
      </c>
      <c r="BW8021" s="191" t="s">
        <v>8884</v>
      </c>
    </row>
    <row r="8022" spans="51:75" x14ac:dyDescent="0.3">
      <c r="AY8022" s="251" t="e">
        <f>VLOOKUP(C8022,#REF!, 2,FALSE)</f>
        <v>#REF!</v>
      </c>
      <c r="BM8022" s="191" t="s">
        <v>13278</v>
      </c>
      <c r="BN8022" s="191" t="s">
        <v>16989</v>
      </c>
      <c r="BO8022" s="191" t="s">
        <v>1521</v>
      </c>
      <c r="BU8022" s="191" t="s">
        <v>13278</v>
      </c>
      <c r="BV8022" s="191" t="s">
        <v>16989</v>
      </c>
      <c r="BW8022" s="191" t="s">
        <v>1521</v>
      </c>
    </row>
    <row r="8023" spans="51:75" x14ac:dyDescent="0.3">
      <c r="AY8023" s="251" t="e">
        <f>VLOOKUP(C8023,#REF!, 2,FALSE)</f>
        <v>#REF!</v>
      </c>
      <c r="BM8023" s="191" t="s">
        <v>13279</v>
      </c>
      <c r="BN8023" s="191" t="s">
        <v>2984</v>
      </c>
      <c r="BO8023" s="191" t="s">
        <v>13280</v>
      </c>
      <c r="BU8023" s="191" t="s">
        <v>13279</v>
      </c>
      <c r="BV8023" s="191" t="s">
        <v>2984</v>
      </c>
      <c r="BW8023" s="191" t="s">
        <v>13280</v>
      </c>
    </row>
    <row r="8024" spans="51:75" x14ac:dyDescent="0.3">
      <c r="AY8024" s="251" t="e">
        <f>VLOOKUP(C8024,#REF!, 2,FALSE)</f>
        <v>#REF!</v>
      </c>
      <c r="BM8024" s="191" t="s">
        <v>2319</v>
      </c>
      <c r="BN8024" s="191" t="s">
        <v>16989</v>
      </c>
      <c r="BO8024" s="191" t="s">
        <v>8252</v>
      </c>
      <c r="BU8024" s="191" t="s">
        <v>2319</v>
      </c>
      <c r="BV8024" s="191" t="s">
        <v>16989</v>
      </c>
      <c r="BW8024" s="191" t="s">
        <v>8252</v>
      </c>
    </row>
    <row r="8025" spans="51:75" x14ac:dyDescent="0.3">
      <c r="AY8025" s="251" t="e">
        <f>VLOOKUP(C8025,#REF!, 2,FALSE)</f>
        <v>#REF!</v>
      </c>
      <c r="BM8025" s="191" t="s">
        <v>13281</v>
      </c>
      <c r="BN8025" s="191" t="s">
        <v>3098</v>
      </c>
      <c r="BO8025" s="191" t="s">
        <v>2984</v>
      </c>
      <c r="BU8025" s="191" t="s">
        <v>13281</v>
      </c>
      <c r="BV8025" s="191" t="s">
        <v>3098</v>
      </c>
      <c r="BW8025" s="191" t="s">
        <v>2984</v>
      </c>
    </row>
    <row r="8026" spans="51:75" x14ac:dyDescent="0.3">
      <c r="AY8026" s="251" t="e">
        <f>VLOOKUP(C8026,#REF!, 2,FALSE)</f>
        <v>#REF!</v>
      </c>
      <c r="BM8026" s="191" t="s">
        <v>13282</v>
      </c>
      <c r="BN8026" s="191" t="s">
        <v>3098</v>
      </c>
      <c r="BO8026" s="191" t="s">
        <v>3547</v>
      </c>
      <c r="BU8026" s="191" t="s">
        <v>13282</v>
      </c>
      <c r="BV8026" s="191" t="s">
        <v>3098</v>
      </c>
      <c r="BW8026" s="191" t="s">
        <v>3547</v>
      </c>
    </row>
    <row r="8027" spans="51:75" x14ac:dyDescent="0.3">
      <c r="AY8027" s="251" t="e">
        <f>VLOOKUP(C8027,#REF!, 2,FALSE)</f>
        <v>#REF!</v>
      </c>
      <c r="BM8027" s="191" t="s">
        <v>13283</v>
      </c>
      <c r="BN8027" s="191" t="s">
        <v>3098</v>
      </c>
      <c r="BO8027" s="191" t="s">
        <v>2984</v>
      </c>
      <c r="BU8027" s="191" t="s">
        <v>13283</v>
      </c>
      <c r="BV8027" s="191" t="s">
        <v>3098</v>
      </c>
      <c r="BW8027" s="191" t="s">
        <v>2984</v>
      </c>
    </row>
    <row r="8028" spans="51:75" x14ac:dyDescent="0.3">
      <c r="AY8028" s="251" t="e">
        <f>VLOOKUP(C8028,#REF!, 2,FALSE)</f>
        <v>#REF!</v>
      </c>
      <c r="BM8028" s="191" t="s">
        <v>13284</v>
      </c>
      <c r="BN8028" s="191" t="s">
        <v>638</v>
      </c>
      <c r="BO8028" s="191" t="s">
        <v>2984</v>
      </c>
      <c r="BU8028" s="191" t="s">
        <v>13284</v>
      </c>
      <c r="BV8028" s="191" t="s">
        <v>638</v>
      </c>
      <c r="BW8028" s="191" t="s">
        <v>2984</v>
      </c>
    </row>
    <row r="8029" spans="51:75" x14ac:dyDescent="0.3">
      <c r="AY8029" s="251" t="e">
        <f>VLOOKUP(C8029,#REF!, 2,FALSE)</f>
        <v>#REF!</v>
      </c>
      <c r="BM8029" s="191" t="s">
        <v>13285</v>
      </c>
      <c r="BN8029" s="191" t="s">
        <v>1140</v>
      </c>
      <c r="BO8029" s="191" t="s">
        <v>6283</v>
      </c>
      <c r="BU8029" s="191" t="s">
        <v>13285</v>
      </c>
      <c r="BV8029" s="191" t="s">
        <v>1140</v>
      </c>
      <c r="BW8029" s="191" t="s">
        <v>6283</v>
      </c>
    </row>
    <row r="8030" spans="51:75" x14ac:dyDescent="0.3">
      <c r="AY8030" s="251" t="e">
        <f>VLOOKUP(C8030,#REF!, 2,FALSE)</f>
        <v>#REF!</v>
      </c>
      <c r="BM8030" s="191" t="s">
        <v>13286</v>
      </c>
      <c r="BN8030" s="191" t="s">
        <v>2984</v>
      </c>
      <c r="BO8030" s="191" t="s">
        <v>13287</v>
      </c>
      <c r="BU8030" s="191" t="s">
        <v>13286</v>
      </c>
      <c r="BV8030" s="191" t="s">
        <v>2984</v>
      </c>
      <c r="BW8030" s="191" t="s">
        <v>13287</v>
      </c>
    </row>
    <row r="8031" spans="51:75" x14ac:dyDescent="0.3">
      <c r="AY8031" s="251" t="e">
        <f>VLOOKUP(C8031,#REF!, 2,FALSE)</f>
        <v>#REF!</v>
      </c>
      <c r="BM8031" s="191" t="s">
        <v>13288</v>
      </c>
      <c r="BN8031" s="191" t="s">
        <v>2984</v>
      </c>
      <c r="BO8031" s="191" t="s">
        <v>2984</v>
      </c>
      <c r="BU8031" s="191" t="s">
        <v>13288</v>
      </c>
      <c r="BV8031" s="191" t="s">
        <v>2984</v>
      </c>
      <c r="BW8031" s="191" t="s">
        <v>2984</v>
      </c>
    </row>
    <row r="8032" spans="51:75" x14ac:dyDescent="0.3">
      <c r="AY8032" s="251" t="e">
        <f>VLOOKUP(C8032,#REF!, 2,FALSE)</f>
        <v>#REF!</v>
      </c>
      <c r="BM8032" s="191" t="s">
        <v>13289</v>
      </c>
      <c r="BN8032" s="191" t="s">
        <v>2984</v>
      </c>
      <c r="BO8032" s="191" t="s">
        <v>2984</v>
      </c>
      <c r="BU8032" s="191" t="s">
        <v>13289</v>
      </c>
      <c r="BV8032" s="191" t="s">
        <v>2984</v>
      </c>
      <c r="BW8032" s="191" t="s">
        <v>2984</v>
      </c>
    </row>
    <row r="8033" spans="51:75" x14ac:dyDescent="0.3">
      <c r="AY8033" s="251" t="e">
        <f>VLOOKUP(C8033,#REF!, 2,FALSE)</f>
        <v>#REF!</v>
      </c>
      <c r="BM8033" s="191" t="s">
        <v>13290</v>
      </c>
      <c r="BN8033" s="191" t="s">
        <v>2984</v>
      </c>
      <c r="BO8033" s="191" t="s">
        <v>2376</v>
      </c>
      <c r="BU8033" s="191" t="s">
        <v>13290</v>
      </c>
      <c r="BV8033" s="191" t="s">
        <v>2984</v>
      </c>
      <c r="BW8033" s="191" t="s">
        <v>2376</v>
      </c>
    </row>
    <row r="8034" spans="51:75" x14ac:dyDescent="0.3">
      <c r="AY8034" s="251" t="e">
        <f>VLOOKUP(C8034,#REF!, 2,FALSE)</f>
        <v>#REF!</v>
      </c>
      <c r="BM8034" s="191" t="s">
        <v>13291</v>
      </c>
      <c r="BN8034" s="191" t="s">
        <v>2984</v>
      </c>
      <c r="BO8034" s="191" t="s">
        <v>13292</v>
      </c>
      <c r="BU8034" s="191" t="s">
        <v>13291</v>
      </c>
      <c r="BV8034" s="191" t="s">
        <v>2984</v>
      </c>
      <c r="BW8034" s="191" t="s">
        <v>13292</v>
      </c>
    </row>
    <row r="8035" spans="51:75" x14ac:dyDescent="0.3">
      <c r="AY8035" s="251" t="e">
        <f>VLOOKUP(C8035,#REF!, 2,FALSE)</f>
        <v>#REF!</v>
      </c>
      <c r="BM8035" s="191" t="s">
        <v>13293</v>
      </c>
      <c r="BN8035" s="191" t="s">
        <v>2984</v>
      </c>
      <c r="BO8035" s="191" t="s">
        <v>3487</v>
      </c>
      <c r="BU8035" s="191" t="s">
        <v>13293</v>
      </c>
      <c r="BV8035" s="191" t="s">
        <v>2984</v>
      </c>
      <c r="BW8035" s="191" t="s">
        <v>3487</v>
      </c>
    </row>
    <row r="8036" spans="51:75" x14ac:dyDescent="0.3">
      <c r="AY8036" s="251" t="e">
        <f>VLOOKUP(C8036,#REF!, 2,FALSE)</f>
        <v>#REF!</v>
      </c>
      <c r="BM8036" s="191" t="s">
        <v>13294</v>
      </c>
      <c r="BN8036" s="191" t="s">
        <v>2984</v>
      </c>
      <c r="BO8036" s="191" t="s">
        <v>13295</v>
      </c>
      <c r="BU8036" s="191" t="s">
        <v>13294</v>
      </c>
      <c r="BV8036" s="191" t="s">
        <v>2984</v>
      </c>
      <c r="BW8036" s="191" t="s">
        <v>13295</v>
      </c>
    </row>
    <row r="8037" spans="51:75" x14ac:dyDescent="0.3">
      <c r="AY8037" s="251" t="e">
        <f>VLOOKUP(C8037,#REF!, 2,FALSE)</f>
        <v>#REF!</v>
      </c>
      <c r="BM8037" s="191" t="s">
        <v>13296</v>
      </c>
      <c r="BN8037" s="191" t="s">
        <v>2984</v>
      </c>
      <c r="BO8037" s="191" t="s">
        <v>865</v>
      </c>
      <c r="BU8037" s="191" t="s">
        <v>13296</v>
      </c>
      <c r="BV8037" s="191" t="s">
        <v>2984</v>
      </c>
      <c r="BW8037" s="191" t="s">
        <v>865</v>
      </c>
    </row>
    <row r="8038" spans="51:75" x14ac:dyDescent="0.3">
      <c r="AY8038" s="251" t="e">
        <f>VLOOKUP(C8038,#REF!, 2,FALSE)</f>
        <v>#REF!</v>
      </c>
      <c r="BM8038" s="191" t="s">
        <v>13297</v>
      </c>
      <c r="BN8038" s="191" t="s">
        <v>3006</v>
      </c>
      <c r="BO8038" s="191" t="s">
        <v>2984</v>
      </c>
      <c r="BU8038" s="191" t="s">
        <v>13297</v>
      </c>
      <c r="BV8038" s="191" t="s">
        <v>3006</v>
      </c>
      <c r="BW8038" s="191" t="s">
        <v>2984</v>
      </c>
    </row>
    <row r="8039" spans="51:75" x14ac:dyDescent="0.3">
      <c r="AY8039" s="251" t="e">
        <f>VLOOKUP(C8039,#REF!, 2,FALSE)</f>
        <v>#REF!</v>
      </c>
      <c r="BM8039" s="191" t="s">
        <v>13298</v>
      </c>
      <c r="BN8039" s="191" t="s">
        <v>668</v>
      </c>
      <c r="BO8039" s="191" t="s">
        <v>2984</v>
      </c>
      <c r="BU8039" s="191" t="s">
        <v>13298</v>
      </c>
      <c r="BV8039" s="191" t="s">
        <v>668</v>
      </c>
      <c r="BW8039" s="191" t="s">
        <v>2984</v>
      </c>
    </row>
    <row r="8040" spans="51:75" x14ac:dyDescent="0.3">
      <c r="AY8040" s="251" t="e">
        <f>VLOOKUP(C8040,#REF!, 2,FALSE)</f>
        <v>#REF!</v>
      </c>
      <c r="BM8040" s="191" t="s">
        <v>13299</v>
      </c>
      <c r="BN8040" s="191" t="s">
        <v>2984</v>
      </c>
      <c r="BO8040" s="191" t="s">
        <v>2984</v>
      </c>
      <c r="BU8040" s="191" t="s">
        <v>13299</v>
      </c>
      <c r="BV8040" s="191" t="s">
        <v>2984</v>
      </c>
      <c r="BW8040" s="191" t="s">
        <v>2984</v>
      </c>
    </row>
    <row r="8041" spans="51:75" x14ac:dyDescent="0.3">
      <c r="AY8041" s="251" t="e">
        <f>VLOOKUP(C8041,#REF!, 2,FALSE)</f>
        <v>#REF!</v>
      </c>
      <c r="BM8041" s="191" t="s">
        <v>13300</v>
      </c>
      <c r="BN8041" s="191" t="s">
        <v>614</v>
      </c>
      <c r="BO8041" s="191" t="s">
        <v>10906</v>
      </c>
      <c r="BU8041" s="191" t="s">
        <v>13300</v>
      </c>
      <c r="BV8041" s="191" t="s">
        <v>614</v>
      </c>
      <c r="BW8041" s="191" t="s">
        <v>10906</v>
      </c>
    </row>
    <row r="8042" spans="51:75" x14ac:dyDescent="0.3">
      <c r="AY8042" s="251" t="e">
        <f>VLOOKUP(C8042,#REF!, 2,FALSE)</f>
        <v>#REF!</v>
      </c>
      <c r="BM8042" s="191" t="s">
        <v>13301</v>
      </c>
      <c r="BN8042" s="191" t="s">
        <v>2984</v>
      </c>
      <c r="BO8042" s="191" t="s">
        <v>8880</v>
      </c>
      <c r="BU8042" s="191" t="s">
        <v>13301</v>
      </c>
      <c r="BV8042" s="191" t="s">
        <v>2984</v>
      </c>
      <c r="BW8042" s="191" t="s">
        <v>8880</v>
      </c>
    </row>
    <row r="8043" spans="51:75" x14ac:dyDescent="0.3">
      <c r="AY8043" s="251" t="e">
        <f>VLOOKUP(C8043,#REF!, 2,FALSE)</f>
        <v>#REF!</v>
      </c>
      <c r="BM8043" s="191" t="s">
        <v>13302</v>
      </c>
      <c r="BN8043" s="191" t="s">
        <v>16989</v>
      </c>
      <c r="BO8043" s="191" t="s">
        <v>2984</v>
      </c>
      <c r="BU8043" s="191" t="s">
        <v>13302</v>
      </c>
      <c r="BV8043" s="191" t="s">
        <v>16989</v>
      </c>
      <c r="BW8043" s="191" t="s">
        <v>2984</v>
      </c>
    </row>
    <row r="8044" spans="51:75" x14ac:dyDescent="0.3">
      <c r="AY8044" s="251" t="e">
        <f>VLOOKUP(C8044,#REF!, 2,FALSE)</f>
        <v>#REF!</v>
      </c>
      <c r="BM8044" s="191" t="s">
        <v>13303</v>
      </c>
      <c r="BN8044" s="191" t="s">
        <v>16989</v>
      </c>
      <c r="BO8044" s="191" t="s">
        <v>13304</v>
      </c>
      <c r="BU8044" s="191" t="s">
        <v>13303</v>
      </c>
      <c r="BV8044" s="191" t="s">
        <v>16989</v>
      </c>
      <c r="BW8044" s="191" t="s">
        <v>13304</v>
      </c>
    </row>
    <row r="8045" spans="51:75" x14ac:dyDescent="0.3">
      <c r="AY8045" s="251" t="e">
        <f>VLOOKUP(C8045,#REF!, 2,FALSE)</f>
        <v>#REF!</v>
      </c>
      <c r="BM8045" s="191" t="s">
        <v>13305</v>
      </c>
      <c r="BN8045" s="191" t="s">
        <v>2984</v>
      </c>
      <c r="BO8045" s="191" t="s">
        <v>2984</v>
      </c>
      <c r="BU8045" s="191" t="s">
        <v>13305</v>
      </c>
      <c r="BV8045" s="191" t="s">
        <v>2984</v>
      </c>
      <c r="BW8045" s="191" t="s">
        <v>2984</v>
      </c>
    </row>
    <row r="8046" spans="51:75" x14ac:dyDescent="0.3">
      <c r="AY8046" s="251" t="e">
        <f>VLOOKUP(C8046,#REF!, 2,FALSE)</f>
        <v>#REF!</v>
      </c>
      <c r="BM8046" s="191" t="s">
        <v>13306</v>
      </c>
      <c r="BN8046" s="191" t="s">
        <v>2984</v>
      </c>
      <c r="BO8046" s="191" t="s">
        <v>1287</v>
      </c>
      <c r="BU8046" s="191" t="s">
        <v>13306</v>
      </c>
      <c r="BV8046" s="191" t="s">
        <v>2984</v>
      </c>
      <c r="BW8046" s="191" t="s">
        <v>1287</v>
      </c>
    </row>
    <row r="8047" spans="51:75" x14ac:dyDescent="0.3">
      <c r="AY8047" s="251" t="e">
        <f>VLOOKUP(C8047,#REF!, 2,FALSE)</f>
        <v>#REF!</v>
      </c>
      <c r="BM8047" s="191" t="s">
        <v>13307</v>
      </c>
      <c r="BN8047" s="191" t="s">
        <v>2984</v>
      </c>
      <c r="BO8047" s="191" t="s">
        <v>1213</v>
      </c>
      <c r="BU8047" s="191" t="s">
        <v>13307</v>
      </c>
      <c r="BV8047" s="191" t="s">
        <v>2984</v>
      </c>
      <c r="BW8047" s="191" t="s">
        <v>1213</v>
      </c>
    </row>
    <row r="8048" spans="51:75" x14ac:dyDescent="0.3">
      <c r="AY8048" s="251" t="e">
        <f>VLOOKUP(C8048,#REF!, 2,FALSE)</f>
        <v>#REF!</v>
      </c>
      <c r="BM8048" s="191" t="s">
        <v>13308</v>
      </c>
      <c r="BN8048" s="191" t="s">
        <v>3046</v>
      </c>
      <c r="BO8048" s="191" t="s">
        <v>13309</v>
      </c>
      <c r="BU8048" s="191" t="s">
        <v>13308</v>
      </c>
      <c r="BV8048" s="191" t="s">
        <v>3046</v>
      </c>
      <c r="BW8048" s="191" t="s">
        <v>13309</v>
      </c>
    </row>
    <row r="8049" spans="51:75" x14ac:dyDescent="0.3">
      <c r="AY8049" s="251" t="e">
        <f>VLOOKUP(C8049,#REF!, 2,FALSE)</f>
        <v>#REF!</v>
      </c>
      <c r="BM8049" s="191" t="s">
        <v>13310</v>
      </c>
      <c r="BN8049" s="191" t="s">
        <v>2984</v>
      </c>
      <c r="BO8049" s="191" t="s">
        <v>2984</v>
      </c>
      <c r="BU8049" s="191" t="s">
        <v>13310</v>
      </c>
      <c r="BV8049" s="191" t="s">
        <v>2984</v>
      </c>
      <c r="BW8049" s="191" t="s">
        <v>2984</v>
      </c>
    </row>
    <row r="8050" spans="51:75" x14ac:dyDescent="0.3">
      <c r="AY8050" s="251" t="e">
        <f>VLOOKUP(C8050,#REF!, 2,FALSE)</f>
        <v>#REF!</v>
      </c>
      <c r="BM8050" s="191" t="s">
        <v>13311</v>
      </c>
      <c r="BN8050" s="191" t="s">
        <v>1140</v>
      </c>
      <c r="BO8050" s="191" t="s">
        <v>5014</v>
      </c>
      <c r="BU8050" s="191" t="s">
        <v>13311</v>
      </c>
      <c r="BV8050" s="191" t="s">
        <v>1140</v>
      </c>
      <c r="BW8050" s="191" t="s">
        <v>5014</v>
      </c>
    </row>
    <row r="8051" spans="51:75" x14ac:dyDescent="0.3">
      <c r="AY8051" s="251" t="e">
        <f>VLOOKUP(C8051,#REF!, 2,FALSE)</f>
        <v>#REF!</v>
      </c>
      <c r="BM8051" s="191" t="s">
        <v>13312</v>
      </c>
      <c r="BN8051" s="191" t="s">
        <v>2984</v>
      </c>
      <c r="BO8051" s="191" t="s">
        <v>4857</v>
      </c>
      <c r="BU8051" s="191" t="s">
        <v>13312</v>
      </c>
      <c r="BV8051" s="191" t="s">
        <v>2984</v>
      </c>
      <c r="BW8051" s="191" t="s">
        <v>4857</v>
      </c>
    </row>
    <row r="8052" spans="51:75" x14ac:dyDescent="0.3">
      <c r="AY8052" s="251" t="e">
        <f>VLOOKUP(C8052,#REF!, 2,FALSE)</f>
        <v>#REF!</v>
      </c>
      <c r="BM8052" s="191" t="s">
        <v>13313</v>
      </c>
      <c r="BN8052" s="191" t="s">
        <v>2984</v>
      </c>
      <c r="BO8052" s="191" t="s">
        <v>13314</v>
      </c>
      <c r="BU8052" s="191" t="s">
        <v>13313</v>
      </c>
      <c r="BV8052" s="191" t="s">
        <v>2984</v>
      </c>
      <c r="BW8052" s="191" t="s">
        <v>13314</v>
      </c>
    </row>
    <row r="8053" spans="51:75" x14ac:dyDescent="0.3">
      <c r="AY8053" s="251" t="e">
        <f>VLOOKUP(C8053,#REF!, 2,FALSE)</f>
        <v>#REF!</v>
      </c>
      <c r="BM8053" s="191" t="s">
        <v>2320</v>
      </c>
      <c r="BN8053" s="191" t="s">
        <v>2984</v>
      </c>
      <c r="BO8053" s="191" t="s">
        <v>1495</v>
      </c>
      <c r="BU8053" s="191" t="s">
        <v>2320</v>
      </c>
      <c r="BV8053" s="191" t="s">
        <v>2984</v>
      </c>
      <c r="BW8053" s="191" t="s">
        <v>1495</v>
      </c>
    </row>
    <row r="8054" spans="51:75" x14ac:dyDescent="0.3">
      <c r="AY8054" s="251" t="e">
        <f>VLOOKUP(C8054,#REF!, 2,FALSE)</f>
        <v>#REF!</v>
      </c>
      <c r="BM8054" s="191" t="s">
        <v>13315</v>
      </c>
      <c r="BN8054" s="191" t="s">
        <v>16991</v>
      </c>
      <c r="BO8054" s="191" t="s">
        <v>5079</v>
      </c>
      <c r="BU8054" s="191" t="s">
        <v>13315</v>
      </c>
      <c r="BV8054" s="191" t="s">
        <v>16991</v>
      </c>
      <c r="BW8054" s="191" t="s">
        <v>5079</v>
      </c>
    </row>
    <row r="8055" spans="51:75" x14ac:dyDescent="0.3">
      <c r="AY8055" s="251" t="e">
        <f>VLOOKUP(C8055,#REF!, 2,FALSE)</f>
        <v>#REF!</v>
      </c>
      <c r="BM8055" s="191" t="s">
        <v>185</v>
      </c>
      <c r="BN8055" s="191" t="s">
        <v>2984</v>
      </c>
      <c r="BO8055" s="191" t="s">
        <v>2057</v>
      </c>
      <c r="BU8055" s="191" t="s">
        <v>185</v>
      </c>
      <c r="BV8055" s="191" t="s">
        <v>2984</v>
      </c>
      <c r="BW8055" s="191" t="s">
        <v>2057</v>
      </c>
    </row>
    <row r="8056" spans="51:75" x14ac:dyDescent="0.3">
      <c r="AY8056" s="251" t="e">
        <f>VLOOKUP(C8056,#REF!, 2,FALSE)</f>
        <v>#REF!</v>
      </c>
      <c r="BM8056" s="191" t="s">
        <v>13316</v>
      </c>
      <c r="BN8056" s="191" t="s">
        <v>2984</v>
      </c>
      <c r="BO8056" s="191" t="s">
        <v>13317</v>
      </c>
      <c r="BU8056" s="191" t="s">
        <v>13316</v>
      </c>
      <c r="BV8056" s="191" t="s">
        <v>2984</v>
      </c>
      <c r="BW8056" s="191" t="s">
        <v>13317</v>
      </c>
    </row>
    <row r="8057" spans="51:75" x14ac:dyDescent="0.3">
      <c r="AY8057" s="251" t="e">
        <f>VLOOKUP(C8057,#REF!, 2,FALSE)</f>
        <v>#REF!</v>
      </c>
      <c r="BM8057" s="191" t="s">
        <v>13318</v>
      </c>
      <c r="BN8057" s="191" t="s">
        <v>2984</v>
      </c>
      <c r="BO8057" s="191" t="s">
        <v>1728</v>
      </c>
      <c r="BU8057" s="191" t="s">
        <v>13318</v>
      </c>
      <c r="BV8057" s="191" t="s">
        <v>2984</v>
      </c>
      <c r="BW8057" s="191" t="s">
        <v>1728</v>
      </c>
    </row>
    <row r="8058" spans="51:75" x14ac:dyDescent="0.3">
      <c r="AY8058" s="251" t="e">
        <f>VLOOKUP(C8058,#REF!, 2,FALSE)</f>
        <v>#REF!</v>
      </c>
      <c r="BM8058" s="191" t="s">
        <v>13319</v>
      </c>
      <c r="BN8058" s="191" t="s">
        <v>2984</v>
      </c>
      <c r="BO8058" s="191" t="s">
        <v>13320</v>
      </c>
      <c r="BU8058" s="191" t="s">
        <v>13319</v>
      </c>
      <c r="BV8058" s="191" t="s">
        <v>2984</v>
      </c>
      <c r="BW8058" s="191" t="s">
        <v>13320</v>
      </c>
    </row>
    <row r="8059" spans="51:75" x14ac:dyDescent="0.3">
      <c r="AY8059" s="251" t="e">
        <f>VLOOKUP(C8059,#REF!, 2,FALSE)</f>
        <v>#REF!</v>
      </c>
      <c r="BM8059" s="191" t="s">
        <v>13321</v>
      </c>
      <c r="BN8059" s="191" t="s">
        <v>2984</v>
      </c>
      <c r="BO8059" s="191" t="s">
        <v>13322</v>
      </c>
      <c r="BU8059" s="191" t="s">
        <v>13321</v>
      </c>
      <c r="BV8059" s="191" t="s">
        <v>2984</v>
      </c>
      <c r="BW8059" s="191" t="s">
        <v>13322</v>
      </c>
    </row>
    <row r="8060" spans="51:75" x14ac:dyDescent="0.3">
      <c r="AY8060" s="251" t="e">
        <f>VLOOKUP(C8060,#REF!, 2,FALSE)</f>
        <v>#REF!</v>
      </c>
      <c r="BM8060" s="191" t="s">
        <v>13323</v>
      </c>
      <c r="BN8060" s="191" t="s">
        <v>2984</v>
      </c>
      <c r="BO8060" s="191" t="s">
        <v>1593</v>
      </c>
      <c r="BU8060" s="191" t="s">
        <v>13323</v>
      </c>
      <c r="BV8060" s="191" t="s">
        <v>2984</v>
      </c>
      <c r="BW8060" s="191" t="s">
        <v>1593</v>
      </c>
    </row>
    <row r="8061" spans="51:75" x14ac:dyDescent="0.3">
      <c r="AY8061" s="251" t="e">
        <f>VLOOKUP(C8061,#REF!, 2,FALSE)</f>
        <v>#REF!</v>
      </c>
      <c r="BM8061" s="191" t="s">
        <v>13324</v>
      </c>
      <c r="BN8061" s="191" t="s">
        <v>2984</v>
      </c>
      <c r="BO8061" s="191" t="s">
        <v>13325</v>
      </c>
      <c r="BU8061" s="191" t="s">
        <v>13324</v>
      </c>
      <c r="BV8061" s="191" t="s">
        <v>2984</v>
      </c>
      <c r="BW8061" s="191" t="s">
        <v>13325</v>
      </c>
    </row>
    <row r="8062" spans="51:75" x14ac:dyDescent="0.3">
      <c r="AY8062" s="251" t="e">
        <f>VLOOKUP(C8062,#REF!, 2,FALSE)</f>
        <v>#REF!</v>
      </c>
      <c r="BM8062" s="191" t="s">
        <v>13326</v>
      </c>
      <c r="BN8062" s="191" t="s">
        <v>2984</v>
      </c>
      <c r="BO8062" s="191" t="s">
        <v>13327</v>
      </c>
      <c r="BU8062" s="191" t="s">
        <v>13326</v>
      </c>
      <c r="BV8062" s="191" t="s">
        <v>2984</v>
      </c>
      <c r="BW8062" s="191" t="s">
        <v>13327</v>
      </c>
    </row>
    <row r="8063" spans="51:75" x14ac:dyDescent="0.3">
      <c r="AY8063" s="251" t="e">
        <f>VLOOKUP(C8063,#REF!, 2,FALSE)</f>
        <v>#REF!</v>
      </c>
      <c r="BM8063" s="191" t="s">
        <v>13328</v>
      </c>
      <c r="BN8063" s="191" t="s">
        <v>2984</v>
      </c>
      <c r="BO8063" s="191" t="s">
        <v>2984</v>
      </c>
      <c r="BU8063" s="191" t="s">
        <v>13328</v>
      </c>
      <c r="BV8063" s="191" t="s">
        <v>2984</v>
      </c>
      <c r="BW8063" s="191" t="s">
        <v>2984</v>
      </c>
    </row>
    <row r="8064" spans="51:75" x14ac:dyDescent="0.3">
      <c r="AY8064" s="251" t="e">
        <f>VLOOKUP(C8064,#REF!, 2,FALSE)</f>
        <v>#REF!</v>
      </c>
      <c r="BM8064" s="191" t="s">
        <v>13329</v>
      </c>
      <c r="BN8064" s="191" t="s">
        <v>2984</v>
      </c>
      <c r="BO8064" s="191" t="s">
        <v>2984</v>
      </c>
      <c r="BU8064" s="191" t="s">
        <v>13329</v>
      </c>
      <c r="BV8064" s="191" t="s">
        <v>2984</v>
      </c>
      <c r="BW8064" s="191" t="s">
        <v>2984</v>
      </c>
    </row>
    <row r="8065" spans="51:75" x14ac:dyDescent="0.3">
      <c r="AY8065" s="251" t="e">
        <f>VLOOKUP(C8065,#REF!, 2,FALSE)</f>
        <v>#REF!</v>
      </c>
      <c r="BM8065" s="191" t="s">
        <v>13330</v>
      </c>
      <c r="BN8065" s="191" t="s">
        <v>800</v>
      </c>
      <c r="BO8065" s="191" t="s">
        <v>1496</v>
      </c>
      <c r="BU8065" s="191" t="s">
        <v>13330</v>
      </c>
      <c r="BV8065" s="191" t="s">
        <v>800</v>
      </c>
      <c r="BW8065" s="191" t="s">
        <v>1496</v>
      </c>
    </row>
    <row r="8066" spans="51:75" x14ac:dyDescent="0.3">
      <c r="AY8066" s="251" t="e">
        <f>VLOOKUP(C8066,#REF!, 2,FALSE)</f>
        <v>#REF!</v>
      </c>
      <c r="BM8066" s="191" t="s">
        <v>2321</v>
      </c>
      <c r="BN8066" s="191" t="s">
        <v>663</v>
      </c>
      <c r="BO8066" s="191" t="s">
        <v>2361</v>
      </c>
      <c r="BU8066" s="191" t="s">
        <v>2321</v>
      </c>
      <c r="BV8066" s="191" t="s">
        <v>663</v>
      </c>
      <c r="BW8066" s="191" t="s">
        <v>2361</v>
      </c>
    </row>
    <row r="8067" spans="51:75" x14ac:dyDescent="0.3">
      <c r="AY8067" s="251" t="e">
        <f>VLOOKUP(C8067,#REF!, 2,FALSE)</f>
        <v>#REF!</v>
      </c>
      <c r="BM8067" s="191" t="s">
        <v>13331</v>
      </c>
      <c r="BN8067" s="191" t="s">
        <v>2984</v>
      </c>
      <c r="BO8067" s="191" t="s">
        <v>2984</v>
      </c>
      <c r="BU8067" s="191" t="s">
        <v>13331</v>
      </c>
      <c r="BV8067" s="191" t="s">
        <v>2984</v>
      </c>
      <c r="BW8067" s="191" t="s">
        <v>2984</v>
      </c>
    </row>
    <row r="8068" spans="51:75" x14ac:dyDescent="0.3">
      <c r="AY8068" s="251" t="e">
        <f>VLOOKUP(C8068,#REF!, 2,FALSE)</f>
        <v>#REF!</v>
      </c>
      <c r="BM8068" s="191" t="s">
        <v>13332</v>
      </c>
      <c r="BN8068" s="191" t="s">
        <v>640</v>
      </c>
      <c r="BO8068" s="191" t="s">
        <v>789</v>
      </c>
      <c r="BU8068" s="191" t="s">
        <v>13332</v>
      </c>
      <c r="BV8068" s="191" t="s">
        <v>640</v>
      </c>
      <c r="BW8068" s="191" t="s">
        <v>789</v>
      </c>
    </row>
    <row r="8069" spans="51:75" x14ac:dyDescent="0.3">
      <c r="AY8069" s="251" t="e">
        <f>VLOOKUP(C8069,#REF!, 2,FALSE)</f>
        <v>#REF!</v>
      </c>
      <c r="BM8069" s="191" t="s">
        <v>2322</v>
      </c>
      <c r="BN8069" s="191" t="s">
        <v>2984</v>
      </c>
      <c r="BO8069" s="191" t="s">
        <v>13333</v>
      </c>
      <c r="BU8069" s="191" t="s">
        <v>2322</v>
      </c>
      <c r="BV8069" s="191" t="s">
        <v>2984</v>
      </c>
      <c r="BW8069" s="191" t="s">
        <v>13333</v>
      </c>
    </row>
    <row r="8070" spans="51:75" x14ac:dyDescent="0.3">
      <c r="AY8070" s="251" t="e">
        <f>VLOOKUP(C8070,#REF!, 2,FALSE)</f>
        <v>#REF!</v>
      </c>
      <c r="BM8070" s="191" t="s">
        <v>13334</v>
      </c>
      <c r="BN8070" s="191" t="s">
        <v>2984</v>
      </c>
      <c r="BO8070" s="191" t="s">
        <v>623</v>
      </c>
      <c r="BU8070" s="191" t="s">
        <v>13334</v>
      </c>
      <c r="BV8070" s="191" t="s">
        <v>2984</v>
      </c>
      <c r="BW8070" s="191" t="s">
        <v>623</v>
      </c>
    </row>
    <row r="8071" spans="51:75" x14ac:dyDescent="0.3">
      <c r="AY8071" s="251" t="e">
        <f>VLOOKUP(C8071,#REF!, 2,FALSE)</f>
        <v>#REF!</v>
      </c>
      <c r="BM8071" s="191" t="s">
        <v>13335</v>
      </c>
      <c r="BN8071" s="191" t="s">
        <v>695</v>
      </c>
      <c r="BO8071" s="191" t="s">
        <v>1012</v>
      </c>
      <c r="BU8071" s="191" t="s">
        <v>13335</v>
      </c>
      <c r="BV8071" s="191" t="s">
        <v>695</v>
      </c>
      <c r="BW8071" s="191" t="s">
        <v>1012</v>
      </c>
    </row>
    <row r="8072" spans="51:75" x14ac:dyDescent="0.3">
      <c r="AY8072" s="251" t="e">
        <f>VLOOKUP(C8072,#REF!, 2,FALSE)</f>
        <v>#REF!</v>
      </c>
      <c r="BM8072" s="191" t="s">
        <v>13336</v>
      </c>
      <c r="BN8072" s="191" t="s">
        <v>2984</v>
      </c>
      <c r="BO8072" s="191" t="s">
        <v>4338</v>
      </c>
      <c r="BU8072" s="191" t="s">
        <v>13336</v>
      </c>
      <c r="BV8072" s="191" t="s">
        <v>2984</v>
      </c>
      <c r="BW8072" s="191" t="s">
        <v>4338</v>
      </c>
    </row>
    <row r="8073" spans="51:75" x14ac:dyDescent="0.3">
      <c r="AY8073" s="251" t="e">
        <f>VLOOKUP(C8073,#REF!, 2,FALSE)</f>
        <v>#REF!</v>
      </c>
      <c r="BM8073" s="191" t="s">
        <v>2323</v>
      </c>
      <c r="BN8073" s="191" t="s">
        <v>913</v>
      </c>
      <c r="BO8073" s="191" t="s">
        <v>1617</v>
      </c>
      <c r="BU8073" s="191" t="s">
        <v>2323</v>
      </c>
      <c r="BV8073" s="191" t="s">
        <v>913</v>
      </c>
      <c r="BW8073" s="191" t="s">
        <v>1617</v>
      </c>
    </row>
    <row r="8074" spans="51:75" x14ac:dyDescent="0.3">
      <c r="AY8074" s="251" t="e">
        <f>VLOOKUP(C8074,#REF!, 2,FALSE)</f>
        <v>#REF!</v>
      </c>
      <c r="BM8074" s="191" t="s">
        <v>13338</v>
      </c>
      <c r="BN8074" s="191" t="s">
        <v>614</v>
      </c>
      <c r="BO8074" s="191" t="s">
        <v>3532</v>
      </c>
      <c r="BU8074" s="191" t="s">
        <v>13338</v>
      </c>
      <c r="BV8074" s="191" t="s">
        <v>614</v>
      </c>
      <c r="BW8074" s="191" t="s">
        <v>3532</v>
      </c>
    </row>
    <row r="8075" spans="51:75" x14ac:dyDescent="0.3">
      <c r="AY8075" s="251" t="e">
        <f>VLOOKUP(C8075,#REF!, 2,FALSE)</f>
        <v>#REF!</v>
      </c>
      <c r="BM8075" s="191" t="s">
        <v>13339</v>
      </c>
      <c r="BN8075" s="191" t="s">
        <v>2984</v>
      </c>
      <c r="BO8075" s="191" t="s">
        <v>2312</v>
      </c>
      <c r="BU8075" s="191" t="s">
        <v>13339</v>
      </c>
      <c r="BV8075" s="191" t="s">
        <v>2984</v>
      </c>
      <c r="BW8075" s="191" t="s">
        <v>2312</v>
      </c>
    </row>
    <row r="8076" spans="51:75" x14ac:dyDescent="0.3">
      <c r="AY8076" s="251" t="e">
        <f>VLOOKUP(C8076,#REF!, 2,FALSE)</f>
        <v>#REF!</v>
      </c>
      <c r="BM8076" s="191" t="s">
        <v>13340</v>
      </c>
      <c r="BN8076" s="191" t="s">
        <v>2984</v>
      </c>
      <c r="BO8076" s="191" t="s">
        <v>2169</v>
      </c>
      <c r="BU8076" s="191" t="s">
        <v>13340</v>
      </c>
      <c r="BV8076" s="191" t="s">
        <v>2984</v>
      </c>
      <c r="BW8076" s="191" t="s">
        <v>2169</v>
      </c>
    </row>
    <row r="8077" spans="51:75" x14ac:dyDescent="0.3">
      <c r="AY8077" s="251" t="e">
        <f>VLOOKUP(C8077,#REF!, 2,FALSE)</f>
        <v>#REF!</v>
      </c>
      <c r="BM8077" s="191" t="s">
        <v>13341</v>
      </c>
      <c r="BN8077" s="191" t="s">
        <v>2984</v>
      </c>
      <c r="BO8077" s="191" t="s">
        <v>910</v>
      </c>
      <c r="BU8077" s="191" t="s">
        <v>13341</v>
      </c>
      <c r="BV8077" s="191" t="s">
        <v>2984</v>
      </c>
      <c r="BW8077" s="191" t="s">
        <v>910</v>
      </c>
    </row>
    <row r="8078" spans="51:75" x14ac:dyDescent="0.3">
      <c r="AY8078" s="251" t="e">
        <f>VLOOKUP(C8078,#REF!, 2,FALSE)</f>
        <v>#REF!</v>
      </c>
      <c r="BM8078" s="191" t="s">
        <v>13342</v>
      </c>
      <c r="BN8078" s="191" t="s">
        <v>2984</v>
      </c>
      <c r="BO8078" s="191" t="s">
        <v>13343</v>
      </c>
      <c r="BU8078" s="191" t="s">
        <v>13342</v>
      </c>
      <c r="BV8078" s="191" t="s">
        <v>2984</v>
      </c>
      <c r="BW8078" s="191" t="s">
        <v>13343</v>
      </c>
    </row>
    <row r="8079" spans="51:75" x14ac:dyDescent="0.3">
      <c r="AY8079" s="251" t="e">
        <f>VLOOKUP(C8079,#REF!, 2,FALSE)</f>
        <v>#REF!</v>
      </c>
      <c r="BM8079" s="191" t="s">
        <v>13344</v>
      </c>
      <c r="BN8079" s="191" t="s">
        <v>2984</v>
      </c>
      <c r="BO8079" s="191" t="s">
        <v>2984</v>
      </c>
      <c r="BU8079" s="191" t="s">
        <v>13344</v>
      </c>
      <c r="BV8079" s="191" t="s">
        <v>2984</v>
      </c>
      <c r="BW8079" s="191" t="s">
        <v>2984</v>
      </c>
    </row>
    <row r="8080" spans="51:75" x14ac:dyDescent="0.3">
      <c r="AY8080" s="251" t="e">
        <f>VLOOKUP(C8080,#REF!, 2,FALSE)</f>
        <v>#REF!</v>
      </c>
      <c r="BM8080" s="191" t="s">
        <v>13345</v>
      </c>
      <c r="BN8080" s="191" t="s">
        <v>16989</v>
      </c>
      <c r="BO8080" s="191" t="s">
        <v>5852</v>
      </c>
      <c r="BU8080" s="191" t="s">
        <v>13345</v>
      </c>
      <c r="BV8080" s="191" t="s">
        <v>16989</v>
      </c>
      <c r="BW8080" s="191" t="s">
        <v>5852</v>
      </c>
    </row>
    <row r="8081" spans="51:75" x14ac:dyDescent="0.3">
      <c r="AY8081" s="251" t="e">
        <f>VLOOKUP(C8081,#REF!, 2,FALSE)</f>
        <v>#REF!</v>
      </c>
      <c r="BM8081" s="191" t="s">
        <v>13346</v>
      </c>
      <c r="BN8081" s="191" t="s">
        <v>2984</v>
      </c>
      <c r="BO8081" s="191" t="s">
        <v>2747</v>
      </c>
      <c r="BU8081" s="191" t="s">
        <v>13346</v>
      </c>
      <c r="BV8081" s="191" t="s">
        <v>2984</v>
      </c>
      <c r="BW8081" s="191" t="s">
        <v>2747</v>
      </c>
    </row>
    <row r="8082" spans="51:75" x14ac:dyDescent="0.3">
      <c r="AY8082" s="251" t="e">
        <f>VLOOKUP(C8082,#REF!, 2,FALSE)</f>
        <v>#REF!</v>
      </c>
      <c r="BM8082" s="191" t="s">
        <v>13347</v>
      </c>
      <c r="BN8082" s="191" t="s">
        <v>2984</v>
      </c>
      <c r="BO8082" s="191" t="s">
        <v>2365</v>
      </c>
      <c r="BU8082" s="191" t="s">
        <v>13347</v>
      </c>
      <c r="BV8082" s="191" t="s">
        <v>2984</v>
      </c>
      <c r="BW8082" s="191" t="s">
        <v>2365</v>
      </c>
    </row>
    <row r="8083" spans="51:75" x14ac:dyDescent="0.3">
      <c r="AY8083" s="251" t="e">
        <f>VLOOKUP(C8083,#REF!, 2,FALSE)</f>
        <v>#REF!</v>
      </c>
      <c r="BM8083" s="191" t="s">
        <v>13348</v>
      </c>
      <c r="BN8083" s="191" t="s">
        <v>697</v>
      </c>
      <c r="BO8083" s="191" t="s">
        <v>13349</v>
      </c>
      <c r="BU8083" s="191" t="s">
        <v>13348</v>
      </c>
      <c r="BV8083" s="191" t="s">
        <v>697</v>
      </c>
      <c r="BW8083" s="191" t="s">
        <v>13349</v>
      </c>
    </row>
    <row r="8084" spans="51:75" x14ac:dyDescent="0.3">
      <c r="AY8084" s="251" t="e">
        <f>VLOOKUP(C8084,#REF!, 2,FALSE)</f>
        <v>#REF!</v>
      </c>
      <c r="BM8084" s="191" t="s">
        <v>2324</v>
      </c>
      <c r="BN8084" s="191" t="s">
        <v>695</v>
      </c>
      <c r="BO8084" s="191" t="s">
        <v>7500</v>
      </c>
      <c r="BU8084" s="191" t="s">
        <v>2324</v>
      </c>
      <c r="BV8084" s="191" t="s">
        <v>695</v>
      </c>
      <c r="BW8084" s="191" t="s">
        <v>7500</v>
      </c>
    </row>
    <row r="8085" spans="51:75" x14ac:dyDescent="0.3">
      <c r="AY8085" s="251" t="e">
        <f>VLOOKUP(C8085,#REF!, 2,FALSE)</f>
        <v>#REF!</v>
      </c>
      <c r="BM8085" s="191" t="s">
        <v>13350</v>
      </c>
      <c r="BN8085" s="191" t="s">
        <v>2984</v>
      </c>
      <c r="BO8085" s="191" t="s">
        <v>2984</v>
      </c>
      <c r="BU8085" s="191" t="s">
        <v>13350</v>
      </c>
      <c r="BV8085" s="191" t="s">
        <v>2984</v>
      </c>
      <c r="BW8085" s="191" t="s">
        <v>2984</v>
      </c>
    </row>
    <row r="8086" spans="51:75" x14ac:dyDescent="0.3">
      <c r="AY8086" s="251" t="e">
        <f>VLOOKUP(C8086,#REF!, 2,FALSE)</f>
        <v>#REF!</v>
      </c>
      <c r="BM8086" s="191" t="s">
        <v>2325</v>
      </c>
      <c r="BN8086" s="191" t="s">
        <v>2984</v>
      </c>
      <c r="BO8086" s="191" t="s">
        <v>13351</v>
      </c>
      <c r="BU8086" s="191" t="s">
        <v>2325</v>
      </c>
      <c r="BV8086" s="191" t="s">
        <v>2984</v>
      </c>
      <c r="BW8086" s="191" t="s">
        <v>13351</v>
      </c>
    </row>
    <row r="8087" spans="51:75" x14ac:dyDescent="0.3">
      <c r="AY8087" s="251" t="e">
        <f>VLOOKUP(C8087,#REF!, 2,FALSE)</f>
        <v>#REF!</v>
      </c>
      <c r="BM8087" s="191" t="s">
        <v>2326</v>
      </c>
      <c r="BN8087" s="191" t="s">
        <v>2984</v>
      </c>
      <c r="BO8087" s="191" t="s">
        <v>13353</v>
      </c>
      <c r="BU8087" s="191" t="s">
        <v>2326</v>
      </c>
      <c r="BV8087" s="191" t="s">
        <v>2984</v>
      </c>
      <c r="BW8087" s="191" t="s">
        <v>13353</v>
      </c>
    </row>
    <row r="8088" spans="51:75" x14ac:dyDescent="0.3">
      <c r="AY8088" s="251" t="e">
        <f>VLOOKUP(C8088,#REF!, 2,FALSE)</f>
        <v>#REF!</v>
      </c>
      <c r="BM8088" s="191" t="s">
        <v>13354</v>
      </c>
      <c r="BN8088" s="191" t="s">
        <v>2984</v>
      </c>
      <c r="BO8088" s="191" t="s">
        <v>1225</v>
      </c>
      <c r="BU8088" s="191" t="s">
        <v>13354</v>
      </c>
      <c r="BV8088" s="191" t="s">
        <v>2984</v>
      </c>
      <c r="BW8088" s="191" t="s">
        <v>1225</v>
      </c>
    </row>
    <row r="8089" spans="51:75" x14ac:dyDescent="0.3">
      <c r="AY8089" s="251" t="e">
        <f>VLOOKUP(C8089,#REF!, 2,FALSE)</f>
        <v>#REF!</v>
      </c>
      <c r="BM8089" s="191" t="s">
        <v>13355</v>
      </c>
      <c r="BN8089" s="191" t="s">
        <v>2984</v>
      </c>
      <c r="BO8089" s="191" t="s">
        <v>2984</v>
      </c>
      <c r="BU8089" s="191" t="s">
        <v>13355</v>
      </c>
      <c r="BV8089" s="191" t="s">
        <v>2984</v>
      </c>
      <c r="BW8089" s="191" t="s">
        <v>2984</v>
      </c>
    </row>
    <row r="8090" spans="51:75" x14ac:dyDescent="0.3">
      <c r="AY8090" s="251" t="e">
        <f>VLOOKUP(C8090,#REF!, 2,FALSE)</f>
        <v>#REF!</v>
      </c>
      <c r="BM8090" s="191" t="s">
        <v>2327</v>
      </c>
      <c r="BN8090" s="191" t="s">
        <v>2984</v>
      </c>
      <c r="BO8090" s="191" t="s">
        <v>2362</v>
      </c>
      <c r="BU8090" s="191" t="s">
        <v>2327</v>
      </c>
      <c r="BV8090" s="191" t="s">
        <v>2984</v>
      </c>
      <c r="BW8090" s="191" t="s">
        <v>2362</v>
      </c>
    </row>
    <row r="8091" spans="51:75" x14ac:dyDescent="0.3">
      <c r="AY8091" s="251" t="e">
        <f>VLOOKUP(C8091,#REF!, 2,FALSE)</f>
        <v>#REF!</v>
      </c>
      <c r="BM8091" s="191" t="s">
        <v>13356</v>
      </c>
      <c r="BN8091" s="191" t="s">
        <v>2984</v>
      </c>
      <c r="BO8091" s="191" t="s">
        <v>13357</v>
      </c>
      <c r="BU8091" s="191" t="s">
        <v>13356</v>
      </c>
      <c r="BV8091" s="191" t="s">
        <v>2984</v>
      </c>
      <c r="BW8091" s="191" t="s">
        <v>13357</v>
      </c>
    </row>
    <row r="8092" spans="51:75" x14ac:dyDescent="0.3">
      <c r="AY8092" s="251" t="e">
        <f>VLOOKUP(C8092,#REF!, 2,FALSE)</f>
        <v>#REF!</v>
      </c>
      <c r="BM8092" s="191" t="s">
        <v>13358</v>
      </c>
      <c r="BN8092" s="191" t="s">
        <v>2984</v>
      </c>
      <c r="BO8092" s="191" t="s">
        <v>13359</v>
      </c>
      <c r="BU8092" s="191" t="s">
        <v>13358</v>
      </c>
      <c r="BV8092" s="191" t="s">
        <v>2984</v>
      </c>
      <c r="BW8092" s="191" t="s">
        <v>13359</v>
      </c>
    </row>
    <row r="8093" spans="51:75" x14ac:dyDescent="0.3">
      <c r="AY8093" s="251" t="e">
        <f>VLOOKUP(C8093,#REF!, 2,FALSE)</f>
        <v>#REF!</v>
      </c>
      <c r="BM8093" s="191" t="s">
        <v>13360</v>
      </c>
      <c r="BN8093" s="191" t="s">
        <v>2984</v>
      </c>
      <c r="BO8093" s="191" t="s">
        <v>1005</v>
      </c>
      <c r="BU8093" s="191" t="s">
        <v>13360</v>
      </c>
      <c r="BV8093" s="191" t="s">
        <v>2984</v>
      </c>
      <c r="BW8093" s="191" t="s">
        <v>1005</v>
      </c>
    </row>
    <row r="8094" spans="51:75" x14ac:dyDescent="0.3">
      <c r="AY8094" s="251" t="e">
        <f>VLOOKUP(C8094,#REF!, 2,FALSE)</f>
        <v>#REF!</v>
      </c>
      <c r="BM8094" s="191" t="s">
        <v>13361</v>
      </c>
      <c r="BN8094" s="191" t="s">
        <v>2984</v>
      </c>
      <c r="BO8094" s="191" t="s">
        <v>2984</v>
      </c>
      <c r="BU8094" s="191" t="s">
        <v>13361</v>
      </c>
      <c r="BV8094" s="191" t="s">
        <v>2984</v>
      </c>
      <c r="BW8094" s="191" t="s">
        <v>2984</v>
      </c>
    </row>
    <row r="8095" spans="51:75" x14ac:dyDescent="0.3">
      <c r="AY8095" s="251" t="e">
        <f>VLOOKUP(C8095,#REF!, 2,FALSE)</f>
        <v>#REF!</v>
      </c>
      <c r="BM8095" s="191" t="s">
        <v>13362</v>
      </c>
      <c r="BN8095" s="191" t="s">
        <v>2984</v>
      </c>
      <c r="BO8095" s="191" t="s">
        <v>916</v>
      </c>
      <c r="BU8095" s="191" t="s">
        <v>13362</v>
      </c>
      <c r="BV8095" s="191" t="s">
        <v>2984</v>
      </c>
      <c r="BW8095" s="191" t="s">
        <v>916</v>
      </c>
    </row>
    <row r="8096" spans="51:75" x14ac:dyDescent="0.3">
      <c r="AY8096" s="251" t="e">
        <f>VLOOKUP(C8096,#REF!, 2,FALSE)</f>
        <v>#REF!</v>
      </c>
      <c r="BM8096" s="191" t="s">
        <v>13363</v>
      </c>
      <c r="BN8096" s="191" t="s">
        <v>2984</v>
      </c>
      <c r="BO8096" s="191" t="s">
        <v>7546</v>
      </c>
      <c r="BU8096" s="191" t="s">
        <v>13363</v>
      </c>
      <c r="BV8096" s="191" t="s">
        <v>2984</v>
      </c>
      <c r="BW8096" s="191" t="s">
        <v>7546</v>
      </c>
    </row>
    <row r="8097" spans="51:75" x14ac:dyDescent="0.3">
      <c r="AY8097" s="251" t="e">
        <f>VLOOKUP(C8097,#REF!, 2,FALSE)</f>
        <v>#REF!</v>
      </c>
      <c r="BM8097" s="191" t="s">
        <v>2328</v>
      </c>
      <c r="BN8097" s="191" t="s">
        <v>2984</v>
      </c>
      <c r="BO8097" s="191" t="s">
        <v>2984</v>
      </c>
      <c r="BU8097" s="191" t="s">
        <v>2328</v>
      </c>
      <c r="BV8097" s="191" t="s">
        <v>2984</v>
      </c>
      <c r="BW8097" s="191" t="s">
        <v>2984</v>
      </c>
    </row>
    <row r="8098" spans="51:75" x14ac:dyDescent="0.3">
      <c r="AY8098" s="251" t="e">
        <f>VLOOKUP(C8098,#REF!, 2,FALSE)</f>
        <v>#REF!</v>
      </c>
      <c r="BM8098" s="191" t="s">
        <v>13364</v>
      </c>
      <c r="BN8098" s="191" t="s">
        <v>2984</v>
      </c>
      <c r="BO8098" s="191" t="s">
        <v>616</v>
      </c>
      <c r="BU8098" s="191" t="s">
        <v>13364</v>
      </c>
      <c r="BV8098" s="191" t="s">
        <v>2984</v>
      </c>
      <c r="BW8098" s="191" t="s">
        <v>616</v>
      </c>
    </row>
    <row r="8099" spans="51:75" x14ac:dyDescent="0.3">
      <c r="AY8099" s="251" t="e">
        <f>VLOOKUP(C8099,#REF!, 2,FALSE)</f>
        <v>#REF!</v>
      </c>
      <c r="BM8099" s="191" t="s">
        <v>2329</v>
      </c>
      <c r="BN8099" s="191" t="s">
        <v>941</v>
      </c>
      <c r="BO8099" s="191" t="s">
        <v>4980</v>
      </c>
      <c r="BU8099" s="191" t="s">
        <v>2329</v>
      </c>
      <c r="BV8099" s="191" t="s">
        <v>941</v>
      </c>
      <c r="BW8099" s="191" t="s">
        <v>4980</v>
      </c>
    </row>
    <row r="8100" spans="51:75" x14ac:dyDescent="0.3">
      <c r="AY8100" s="251" t="e">
        <f>VLOOKUP(C8100,#REF!, 2,FALSE)</f>
        <v>#REF!</v>
      </c>
      <c r="BM8100" s="191" t="s">
        <v>2330</v>
      </c>
      <c r="BN8100" s="191" t="s">
        <v>1280</v>
      </c>
      <c r="BO8100" s="191" t="s">
        <v>13366</v>
      </c>
      <c r="BU8100" s="191" t="s">
        <v>2330</v>
      </c>
      <c r="BV8100" s="191" t="s">
        <v>1280</v>
      </c>
      <c r="BW8100" s="191" t="s">
        <v>13366</v>
      </c>
    </row>
    <row r="8101" spans="51:75" x14ac:dyDescent="0.3">
      <c r="AY8101" s="251" t="e">
        <f>VLOOKUP(C8101,#REF!, 2,FALSE)</f>
        <v>#REF!</v>
      </c>
      <c r="BM8101" s="191" t="s">
        <v>2331</v>
      </c>
      <c r="BN8101" s="191" t="s">
        <v>2984</v>
      </c>
      <c r="BO8101" s="191" t="s">
        <v>2984</v>
      </c>
      <c r="BU8101" s="191" t="s">
        <v>2331</v>
      </c>
      <c r="BV8101" s="191" t="s">
        <v>2984</v>
      </c>
      <c r="BW8101" s="191" t="s">
        <v>2984</v>
      </c>
    </row>
    <row r="8102" spans="51:75" x14ac:dyDescent="0.3">
      <c r="AY8102" s="251" t="e">
        <f>VLOOKUP(C8102,#REF!, 2,FALSE)</f>
        <v>#REF!</v>
      </c>
      <c r="BM8102" s="191" t="s">
        <v>13367</v>
      </c>
      <c r="BN8102" s="191" t="s">
        <v>913</v>
      </c>
      <c r="BO8102" s="191" t="s">
        <v>13368</v>
      </c>
      <c r="BU8102" s="191" t="s">
        <v>13367</v>
      </c>
      <c r="BV8102" s="191" t="s">
        <v>913</v>
      </c>
      <c r="BW8102" s="191" t="s">
        <v>13368</v>
      </c>
    </row>
    <row r="8103" spans="51:75" x14ac:dyDescent="0.3">
      <c r="AY8103" s="251" t="e">
        <f>VLOOKUP(C8103,#REF!, 2,FALSE)</f>
        <v>#REF!</v>
      </c>
      <c r="BM8103" s="191" t="s">
        <v>2332</v>
      </c>
      <c r="BN8103" s="191" t="s">
        <v>2368</v>
      </c>
      <c r="BO8103" s="191" t="s">
        <v>13369</v>
      </c>
      <c r="BU8103" s="191" t="s">
        <v>2332</v>
      </c>
      <c r="BV8103" s="191" t="s">
        <v>2368</v>
      </c>
      <c r="BW8103" s="191" t="s">
        <v>13369</v>
      </c>
    </row>
    <row r="8104" spans="51:75" x14ac:dyDescent="0.3">
      <c r="AY8104" s="251" t="e">
        <f>VLOOKUP(C8104,#REF!, 2,FALSE)</f>
        <v>#REF!</v>
      </c>
      <c r="BM8104" s="191" t="s">
        <v>13370</v>
      </c>
      <c r="BN8104" s="191" t="s">
        <v>1273</v>
      </c>
      <c r="BO8104" s="191" t="s">
        <v>10401</v>
      </c>
      <c r="BU8104" s="191" t="s">
        <v>13370</v>
      </c>
      <c r="BV8104" s="191" t="s">
        <v>1273</v>
      </c>
      <c r="BW8104" s="191" t="s">
        <v>10401</v>
      </c>
    </row>
    <row r="8105" spans="51:75" x14ac:dyDescent="0.3">
      <c r="AY8105" s="251" t="e">
        <f>VLOOKUP(C8105,#REF!, 2,FALSE)</f>
        <v>#REF!</v>
      </c>
      <c r="BM8105" s="191" t="s">
        <v>13371</v>
      </c>
      <c r="BN8105" s="191" t="s">
        <v>2984</v>
      </c>
      <c r="BO8105" s="191" t="s">
        <v>2984</v>
      </c>
      <c r="BU8105" s="191" t="s">
        <v>13371</v>
      </c>
      <c r="BV8105" s="191" t="s">
        <v>2984</v>
      </c>
      <c r="BW8105" s="191" t="s">
        <v>2984</v>
      </c>
    </row>
    <row r="8106" spans="51:75" x14ac:dyDescent="0.3">
      <c r="AY8106" s="251" t="e">
        <f>VLOOKUP(C8106,#REF!, 2,FALSE)</f>
        <v>#REF!</v>
      </c>
      <c r="BM8106" s="191" t="s">
        <v>13372</v>
      </c>
      <c r="BN8106" s="191" t="s">
        <v>638</v>
      </c>
      <c r="BO8106" s="191" t="s">
        <v>1339</v>
      </c>
      <c r="BU8106" s="191" t="s">
        <v>13372</v>
      </c>
      <c r="BV8106" s="191" t="s">
        <v>638</v>
      </c>
      <c r="BW8106" s="191" t="s">
        <v>1339</v>
      </c>
    </row>
    <row r="8107" spans="51:75" x14ac:dyDescent="0.3">
      <c r="AY8107" s="251" t="e">
        <f>VLOOKUP(C8107,#REF!, 2,FALSE)</f>
        <v>#REF!</v>
      </c>
      <c r="BM8107" s="191" t="s">
        <v>2333</v>
      </c>
      <c r="BN8107" s="191" t="s">
        <v>2984</v>
      </c>
      <c r="BO8107" s="191" t="s">
        <v>13374</v>
      </c>
      <c r="BU8107" s="191" t="s">
        <v>2333</v>
      </c>
      <c r="BV8107" s="191" t="s">
        <v>2984</v>
      </c>
      <c r="BW8107" s="191" t="s">
        <v>13374</v>
      </c>
    </row>
    <row r="8108" spans="51:75" x14ac:dyDescent="0.3">
      <c r="AY8108" s="251" t="e">
        <f>VLOOKUP(C8108,#REF!, 2,FALSE)</f>
        <v>#REF!</v>
      </c>
      <c r="BM8108" s="191" t="s">
        <v>2334</v>
      </c>
      <c r="BN8108" s="191" t="s">
        <v>938</v>
      </c>
      <c r="BO8108" s="191" t="s">
        <v>4364</v>
      </c>
      <c r="BU8108" s="191" t="s">
        <v>2334</v>
      </c>
      <c r="BV8108" s="191" t="s">
        <v>938</v>
      </c>
      <c r="BW8108" s="191" t="s">
        <v>4364</v>
      </c>
    </row>
    <row r="8109" spans="51:75" x14ac:dyDescent="0.3">
      <c r="AY8109" s="251" t="e">
        <f>VLOOKUP(C8109,#REF!, 2,FALSE)</f>
        <v>#REF!</v>
      </c>
      <c r="BM8109" s="191" t="s">
        <v>13375</v>
      </c>
      <c r="BN8109" s="191" t="s">
        <v>16989</v>
      </c>
      <c r="BO8109" s="191" t="s">
        <v>5007</v>
      </c>
      <c r="BU8109" s="191" t="s">
        <v>13375</v>
      </c>
      <c r="BV8109" s="191" t="s">
        <v>16989</v>
      </c>
      <c r="BW8109" s="191" t="s">
        <v>5007</v>
      </c>
    </row>
    <row r="8110" spans="51:75" x14ac:dyDescent="0.3">
      <c r="AY8110" s="251" t="e">
        <f>VLOOKUP(C8110,#REF!, 2,FALSE)</f>
        <v>#REF!</v>
      </c>
      <c r="BM8110" s="191" t="s">
        <v>13376</v>
      </c>
      <c r="BN8110" s="191" t="s">
        <v>2984</v>
      </c>
      <c r="BO8110" s="191" t="s">
        <v>1210</v>
      </c>
      <c r="BU8110" s="191" t="s">
        <v>13376</v>
      </c>
      <c r="BV8110" s="191" t="s">
        <v>2984</v>
      </c>
      <c r="BW8110" s="191" t="s">
        <v>1210</v>
      </c>
    </row>
    <row r="8111" spans="51:75" x14ac:dyDescent="0.3">
      <c r="AY8111" s="251" t="e">
        <f>VLOOKUP(C8111,#REF!, 2,FALSE)</f>
        <v>#REF!</v>
      </c>
      <c r="BM8111" s="191" t="s">
        <v>13377</v>
      </c>
      <c r="BN8111" s="191" t="s">
        <v>2984</v>
      </c>
      <c r="BO8111" s="191" t="s">
        <v>2984</v>
      </c>
      <c r="BU8111" s="191" t="s">
        <v>13377</v>
      </c>
      <c r="BV8111" s="191" t="s">
        <v>2984</v>
      </c>
      <c r="BW8111" s="191" t="s">
        <v>2984</v>
      </c>
    </row>
    <row r="8112" spans="51:75" x14ac:dyDescent="0.3">
      <c r="AY8112" s="251" t="e">
        <f>VLOOKUP(C8112,#REF!, 2,FALSE)</f>
        <v>#REF!</v>
      </c>
      <c r="BM8112" s="191" t="s">
        <v>2335</v>
      </c>
      <c r="BN8112" s="191" t="s">
        <v>1343</v>
      </c>
      <c r="BO8112" s="191" t="s">
        <v>2370</v>
      </c>
      <c r="BU8112" s="191" t="s">
        <v>2335</v>
      </c>
      <c r="BV8112" s="191" t="s">
        <v>1343</v>
      </c>
      <c r="BW8112" s="191" t="s">
        <v>2370</v>
      </c>
    </row>
    <row r="8113" spans="51:75" x14ac:dyDescent="0.3">
      <c r="AY8113" s="251" t="e">
        <f>VLOOKUP(C8113,#REF!, 2,FALSE)</f>
        <v>#REF!</v>
      </c>
      <c r="BM8113" s="191" t="s">
        <v>13378</v>
      </c>
      <c r="BN8113" s="191" t="s">
        <v>3088</v>
      </c>
      <c r="BO8113" s="191" t="s">
        <v>8884</v>
      </c>
      <c r="BU8113" s="191" t="s">
        <v>13378</v>
      </c>
      <c r="BV8113" s="191" t="s">
        <v>3088</v>
      </c>
      <c r="BW8113" s="191" t="s">
        <v>8884</v>
      </c>
    </row>
    <row r="8114" spans="51:75" x14ac:dyDescent="0.3">
      <c r="AY8114" s="251" t="e">
        <f>VLOOKUP(C8114,#REF!, 2,FALSE)</f>
        <v>#REF!</v>
      </c>
      <c r="BM8114" s="191" t="s">
        <v>13379</v>
      </c>
      <c r="BN8114" s="191" t="s">
        <v>2984</v>
      </c>
      <c r="BO8114" s="191" t="s">
        <v>5448</v>
      </c>
      <c r="BU8114" s="191" t="s">
        <v>13379</v>
      </c>
      <c r="BV8114" s="191" t="s">
        <v>2984</v>
      </c>
      <c r="BW8114" s="191" t="s">
        <v>5448</v>
      </c>
    </row>
    <row r="8115" spans="51:75" x14ac:dyDescent="0.3">
      <c r="AY8115" s="251" t="e">
        <f>VLOOKUP(C8115,#REF!, 2,FALSE)</f>
        <v>#REF!</v>
      </c>
      <c r="BM8115" s="191" t="s">
        <v>13380</v>
      </c>
      <c r="BN8115" s="191" t="s">
        <v>2984</v>
      </c>
      <c r="BO8115" s="191" t="s">
        <v>13381</v>
      </c>
      <c r="BU8115" s="191" t="s">
        <v>13380</v>
      </c>
      <c r="BV8115" s="191" t="s">
        <v>2984</v>
      </c>
      <c r="BW8115" s="191" t="s">
        <v>13381</v>
      </c>
    </row>
    <row r="8116" spans="51:75" x14ac:dyDescent="0.3">
      <c r="AY8116" s="251" t="e">
        <f>VLOOKUP(C8116,#REF!, 2,FALSE)</f>
        <v>#REF!</v>
      </c>
      <c r="BM8116" s="191" t="s">
        <v>13382</v>
      </c>
      <c r="BN8116" s="191" t="s">
        <v>2984</v>
      </c>
      <c r="BO8116" s="191" t="s">
        <v>6299</v>
      </c>
      <c r="BU8116" s="191" t="s">
        <v>13382</v>
      </c>
      <c r="BV8116" s="191" t="s">
        <v>2984</v>
      </c>
      <c r="BW8116" s="191" t="s">
        <v>6299</v>
      </c>
    </row>
    <row r="8117" spans="51:75" x14ac:dyDescent="0.3">
      <c r="AY8117" s="251" t="e">
        <f>VLOOKUP(C8117,#REF!, 2,FALSE)</f>
        <v>#REF!</v>
      </c>
      <c r="BM8117" s="191" t="s">
        <v>13383</v>
      </c>
      <c r="BN8117" s="191" t="s">
        <v>2984</v>
      </c>
      <c r="BO8117" s="191" t="s">
        <v>2984</v>
      </c>
      <c r="BU8117" s="191" t="s">
        <v>13383</v>
      </c>
      <c r="BV8117" s="191" t="s">
        <v>2984</v>
      </c>
      <c r="BW8117" s="191" t="s">
        <v>2984</v>
      </c>
    </row>
    <row r="8118" spans="51:75" x14ac:dyDescent="0.3">
      <c r="AY8118" s="251" t="e">
        <f>VLOOKUP(C8118,#REF!, 2,FALSE)</f>
        <v>#REF!</v>
      </c>
      <c r="BM8118" s="191" t="s">
        <v>13384</v>
      </c>
      <c r="BN8118" s="191" t="s">
        <v>2984</v>
      </c>
      <c r="BO8118" s="191" t="s">
        <v>13385</v>
      </c>
      <c r="BU8118" s="191" t="s">
        <v>13384</v>
      </c>
      <c r="BV8118" s="191" t="s">
        <v>2984</v>
      </c>
      <c r="BW8118" s="191" t="s">
        <v>13385</v>
      </c>
    </row>
    <row r="8119" spans="51:75" x14ac:dyDescent="0.3">
      <c r="AY8119" s="251" t="e">
        <f>VLOOKUP(C8119,#REF!, 2,FALSE)</f>
        <v>#REF!</v>
      </c>
      <c r="BM8119" s="191" t="s">
        <v>13386</v>
      </c>
      <c r="BN8119" s="191" t="s">
        <v>2984</v>
      </c>
      <c r="BO8119" s="191" t="s">
        <v>7722</v>
      </c>
      <c r="BU8119" s="191" t="s">
        <v>13386</v>
      </c>
      <c r="BV8119" s="191" t="s">
        <v>2984</v>
      </c>
      <c r="BW8119" s="191" t="s">
        <v>7722</v>
      </c>
    </row>
    <row r="8120" spans="51:75" x14ac:dyDescent="0.3">
      <c r="AY8120" s="251" t="e">
        <f>VLOOKUP(C8120,#REF!, 2,FALSE)</f>
        <v>#REF!</v>
      </c>
      <c r="BM8120" s="191" t="s">
        <v>13387</v>
      </c>
      <c r="BN8120" s="191" t="s">
        <v>2984</v>
      </c>
      <c r="BO8120" s="191" t="s">
        <v>2984</v>
      </c>
      <c r="BU8120" s="191" t="s">
        <v>13387</v>
      </c>
      <c r="BV8120" s="191" t="s">
        <v>2984</v>
      </c>
      <c r="BW8120" s="191" t="s">
        <v>2984</v>
      </c>
    </row>
    <row r="8121" spans="51:75" x14ac:dyDescent="0.3">
      <c r="AY8121" s="251" t="e">
        <f>VLOOKUP(C8121,#REF!, 2,FALSE)</f>
        <v>#REF!</v>
      </c>
      <c r="BM8121" s="191" t="s">
        <v>13388</v>
      </c>
      <c r="BN8121" s="191" t="s">
        <v>1270</v>
      </c>
      <c r="BO8121" s="191" t="s">
        <v>4456</v>
      </c>
      <c r="BU8121" s="191" t="s">
        <v>13388</v>
      </c>
      <c r="BV8121" s="191" t="s">
        <v>1270</v>
      </c>
      <c r="BW8121" s="191" t="s">
        <v>4456</v>
      </c>
    </row>
    <row r="8122" spans="51:75" x14ac:dyDescent="0.3">
      <c r="AY8122" s="251" t="e">
        <f>VLOOKUP(C8122,#REF!, 2,FALSE)</f>
        <v>#REF!</v>
      </c>
      <c r="BM8122" s="191" t="s">
        <v>2336</v>
      </c>
      <c r="BN8122" s="191" t="s">
        <v>1140</v>
      </c>
      <c r="BO8122" s="191" t="s">
        <v>2984</v>
      </c>
      <c r="BU8122" s="191" t="s">
        <v>2336</v>
      </c>
      <c r="BV8122" s="191" t="s">
        <v>1140</v>
      </c>
      <c r="BW8122" s="191" t="s">
        <v>2984</v>
      </c>
    </row>
    <row r="8123" spans="51:75" x14ac:dyDescent="0.3">
      <c r="AY8123" s="251" t="e">
        <f>VLOOKUP(C8123,#REF!, 2,FALSE)</f>
        <v>#REF!</v>
      </c>
      <c r="BM8123" s="191" t="s">
        <v>13389</v>
      </c>
      <c r="BN8123" s="191" t="s">
        <v>2984</v>
      </c>
      <c r="BO8123" s="191" t="s">
        <v>2984</v>
      </c>
      <c r="BU8123" s="191" t="s">
        <v>13389</v>
      </c>
      <c r="BV8123" s="191" t="s">
        <v>2984</v>
      </c>
      <c r="BW8123" s="191" t="s">
        <v>2984</v>
      </c>
    </row>
    <row r="8124" spans="51:75" x14ac:dyDescent="0.3">
      <c r="AY8124" s="251" t="e">
        <f>VLOOKUP(C8124,#REF!, 2,FALSE)</f>
        <v>#REF!</v>
      </c>
      <c r="BM8124" s="191" t="s">
        <v>13390</v>
      </c>
      <c r="BN8124" s="191" t="s">
        <v>2984</v>
      </c>
      <c r="BO8124" s="191" t="s">
        <v>2984</v>
      </c>
      <c r="BU8124" s="191" t="s">
        <v>13390</v>
      </c>
      <c r="BV8124" s="191" t="s">
        <v>2984</v>
      </c>
      <c r="BW8124" s="191" t="s">
        <v>2984</v>
      </c>
    </row>
    <row r="8125" spans="51:75" x14ac:dyDescent="0.3">
      <c r="AY8125" s="251" t="e">
        <f>VLOOKUP(C8125,#REF!, 2,FALSE)</f>
        <v>#REF!</v>
      </c>
      <c r="BM8125" s="191" t="s">
        <v>13391</v>
      </c>
      <c r="BN8125" s="191" t="s">
        <v>2984</v>
      </c>
      <c r="BO8125" s="191" t="s">
        <v>2984</v>
      </c>
      <c r="BU8125" s="191" t="s">
        <v>13391</v>
      </c>
      <c r="BV8125" s="191" t="s">
        <v>2984</v>
      </c>
      <c r="BW8125" s="191" t="s">
        <v>2984</v>
      </c>
    </row>
    <row r="8126" spans="51:75" x14ac:dyDescent="0.3">
      <c r="AY8126" s="251" t="e">
        <f>VLOOKUP(C8126,#REF!, 2,FALSE)</f>
        <v>#REF!</v>
      </c>
      <c r="BM8126" s="191" t="s">
        <v>13392</v>
      </c>
      <c r="BN8126" s="191" t="s">
        <v>2984</v>
      </c>
      <c r="BO8126" s="191" t="s">
        <v>11430</v>
      </c>
      <c r="BU8126" s="191" t="s">
        <v>13392</v>
      </c>
      <c r="BV8126" s="191" t="s">
        <v>2984</v>
      </c>
      <c r="BW8126" s="191" t="s">
        <v>11430</v>
      </c>
    </row>
    <row r="8127" spans="51:75" x14ac:dyDescent="0.3">
      <c r="AY8127" s="251" t="e">
        <f>VLOOKUP(C8127,#REF!, 2,FALSE)</f>
        <v>#REF!</v>
      </c>
      <c r="BM8127" s="191" t="s">
        <v>13393</v>
      </c>
      <c r="BN8127" s="191" t="s">
        <v>663</v>
      </c>
      <c r="BO8127" s="191" t="s">
        <v>13394</v>
      </c>
      <c r="BU8127" s="191" t="s">
        <v>13393</v>
      </c>
      <c r="BV8127" s="191" t="s">
        <v>663</v>
      </c>
      <c r="BW8127" s="191" t="s">
        <v>13394</v>
      </c>
    </row>
    <row r="8128" spans="51:75" x14ac:dyDescent="0.3">
      <c r="AY8128" s="251" t="e">
        <f>VLOOKUP(C8128,#REF!, 2,FALSE)</f>
        <v>#REF!</v>
      </c>
      <c r="BM8128" s="191" t="s">
        <v>2337</v>
      </c>
      <c r="BN8128" s="191" t="s">
        <v>2984</v>
      </c>
      <c r="BO8128" s="191" t="s">
        <v>7192</v>
      </c>
      <c r="BU8128" s="191" t="s">
        <v>2337</v>
      </c>
      <c r="BV8128" s="191" t="s">
        <v>2984</v>
      </c>
      <c r="BW8128" s="191" t="s">
        <v>7192</v>
      </c>
    </row>
    <row r="8129" spans="51:75" x14ac:dyDescent="0.3">
      <c r="AY8129" s="251" t="e">
        <f>VLOOKUP(C8129,#REF!, 2,FALSE)</f>
        <v>#REF!</v>
      </c>
      <c r="BM8129" s="191" t="s">
        <v>13395</v>
      </c>
      <c r="BN8129" s="191" t="s">
        <v>737</v>
      </c>
      <c r="BO8129" s="191" t="s">
        <v>3062</v>
      </c>
      <c r="BU8129" s="191" t="s">
        <v>13395</v>
      </c>
      <c r="BV8129" s="191" t="s">
        <v>737</v>
      </c>
      <c r="BW8129" s="191" t="s">
        <v>3062</v>
      </c>
    </row>
    <row r="8130" spans="51:75" x14ac:dyDescent="0.3">
      <c r="AY8130" s="251" t="e">
        <f>VLOOKUP(C8130,#REF!, 2,FALSE)</f>
        <v>#REF!</v>
      </c>
      <c r="BM8130" s="191" t="s">
        <v>13396</v>
      </c>
      <c r="BN8130" s="191" t="s">
        <v>2984</v>
      </c>
      <c r="BO8130" s="191" t="s">
        <v>2427</v>
      </c>
      <c r="BU8130" s="191" t="s">
        <v>13396</v>
      </c>
      <c r="BV8130" s="191" t="s">
        <v>2984</v>
      </c>
      <c r="BW8130" s="191" t="s">
        <v>2427</v>
      </c>
    </row>
    <row r="8131" spans="51:75" x14ac:dyDescent="0.3">
      <c r="AY8131" s="251" t="e">
        <f>VLOOKUP(C8131,#REF!, 2,FALSE)</f>
        <v>#REF!</v>
      </c>
      <c r="BM8131" s="191" t="s">
        <v>13397</v>
      </c>
      <c r="BN8131" s="191" t="s">
        <v>781</v>
      </c>
      <c r="BO8131" s="191" t="s">
        <v>4827</v>
      </c>
      <c r="BU8131" s="191" t="s">
        <v>13397</v>
      </c>
      <c r="BV8131" s="191" t="s">
        <v>781</v>
      </c>
      <c r="BW8131" s="191" t="s">
        <v>4827</v>
      </c>
    </row>
    <row r="8132" spans="51:75" x14ac:dyDescent="0.3">
      <c r="AY8132" s="251" t="e">
        <f>VLOOKUP(C8132,#REF!, 2,FALSE)</f>
        <v>#REF!</v>
      </c>
      <c r="BM8132" s="191" t="s">
        <v>13398</v>
      </c>
      <c r="BN8132" s="191" t="s">
        <v>798</v>
      </c>
      <c r="BO8132" s="191" t="s">
        <v>1051</v>
      </c>
      <c r="BU8132" s="191" t="s">
        <v>13398</v>
      </c>
      <c r="BV8132" s="191" t="s">
        <v>798</v>
      </c>
      <c r="BW8132" s="191" t="s">
        <v>1051</v>
      </c>
    </row>
    <row r="8133" spans="51:75" x14ac:dyDescent="0.3">
      <c r="AY8133" s="251" t="e">
        <f>VLOOKUP(C8133,#REF!, 2,FALSE)</f>
        <v>#REF!</v>
      </c>
      <c r="BM8133" s="191" t="s">
        <v>2338</v>
      </c>
      <c r="BN8133" s="191" t="s">
        <v>2984</v>
      </c>
      <c r="BO8133" s="191" t="s">
        <v>2984</v>
      </c>
      <c r="BU8133" s="191" t="s">
        <v>2338</v>
      </c>
      <c r="BV8133" s="191" t="s">
        <v>2984</v>
      </c>
      <c r="BW8133" s="191" t="s">
        <v>2984</v>
      </c>
    </row>
    <row r="8134" spans="51:75" x14ac:dyDescent="0.3">
      <c r="AY8134" s="251" t="e">
        <f>VLOOKUP(C8134,#REF!, 2,FALSE)</f>
        <v>#REF!</v>
      </c>
      <c r="BM8134" s="191" t="s">
        <v>13400</v>
      </c>
      <c r="BN8134" s="191" t="s">
        <v>638</v>
      </c>
      <c r="BO8134" s="191" t="s">
        <v>2720</v>
      </c>
      <c r="BU8134" s="191" t="s">
        <v>13400</v>
      </c>
      <c r="BV8134" s="191" t="s">
        <v>638</v>
      </c>
      <c r="BW8134" s="191" t="s">
        <v>2720</v>
      </c>
    </row>
    <row r="8135" spans="51:75" x14ac:dyDescent="0.3">
      <c r="AY8135" s="251" t="e">
        <f>VLOOKUP(C8135,#REF!, 2,FALSE)</f>
        <v>#REF!</v>
      </c>
      <c r="BM8135" s="191" t="s">
        <v>2339</v>
      </c>
      <c r="BN8135" s="191" t="s">
        <v>695</v>
      </c>
      <c r="BO8135" s="191" t="s">
        <v>8094</v>
      </c>
      <c r="BU8135" s="191" t="s">
        <v>2339</v>
      </c>
      <c r="BV8135" s="191" t="s">
        <v>695</v>
      </c>
      <c r="BW8135" s="191" t="s">
        <v>8094</v>
      </c>
    </row>
    <row r="8136" spans="51:75" x14ac:dyDescent="0.3">
      <c r="AY8136" s="251" t="e">
        <f>VLOOKUP(C8136,#REF!, 2,FALSE)</f>
        <v>#REF!</v>
      </c>
      <c r="BM8136" s="191" t="s">
        <v>13401</v>
      </c>
      <c r="BN8136" s="191" t="s">
        <v>613</v>
      </c>
      <c r="BO8136" s="191" t="s">
        <v>13402</v>
      </c>
      <c r="BU8136" s="191" t="s">
        <v>13401</v>
      </c>
      <c r="BV8136" s="191" t="s">
        <v>613</v>
      </c>
      <c r="BW8136" s="191" t="s">
        <v>13402</v>
      </c>
    </row>
    <row r="8137" spans="51:75" x14ac:dyDescent="0.3">
      <c r="AY8137" s="251" t="e">
        <f>VLOOKUP(C8137,#REF!, 2,FALSE)</f>
        <v>#REF!</v>
      </c>
      <c r="BM8137" s="191" t="s">
        <v>2340</v>
      </c>
      <c r="BN8137" s="191" t="s">
        <v>1734</v>
      </c>
      <c r="BO8137" s="191" t="s">
        <v>13403</v>
      </c>
      <c r="BU8137" s="191" t="s">
        <v>2340</v>
      </c>
      <c r="BV8137" s="191" t="s">
        <v>1734</v>
      </c>
      <c r="BW8137" s="191" t="s">
        <v>13403</v>
      </c>
    </row>
    <row r="8138" spans="51:75" x14ac:dyDescent="0.3">
      <c r="AY8138" s="251" t="e">
        <f>VLOOKUP(C8138,#REF!, 2,FALSE)</f>
        <v>#REF!</v>
      </c>
      <c r="BM8138" s="191" t="s">
        <v>2341</v>
      </c>
      <c r="BN8138" s="191" t="s">
        <v>1692</v>
      </c>
      <c r="BO8138" s="191" t="s">
        <v>12354</v>
      </c>
      <c r="BU8138" s="191" t="s">
        <v>2341</v>
      </c>
      <c r="BV8138" s="191" t="s">
        <v>1692</v>
      </c>
      <c r="BW8138" s="191" t="s">
        <v>12354</v>
      </c>
    </row>
    <row r="8139" spans="51:75" x14ac:dyDescent="0.3">
      <c r="AY8139" s="251" t="e">
        <f>VLOOKUP(C8139,#REF!, 2,FALSE)</f>
        <v>#REF!</v>
      </c>
      <c r="BM8139" s="191" t="s">
        <v>13404</v>
      </c>
      <c r="BN8139" s="191" t="s">
        <v>2984</v>
      </c>
      <c r="BO8139" s="191" t="s">
        <v>13405</v>
      </c>
      <c r="BU8139" s="191" t="s">
        <v>13404</v>
      </c>
      <c r="BV8139" s="191" t="s">
        <v>2984</v>
      </c>
      <c r="BW8139" s="191" t="s">
        <v>13405</v>
      </c>
    </row>
    <row r="8140" spans="51:75" x14ac:dyDescent="0.3">
      <c r="AY8140" s="251" t="e">
        <f>VLOOKUP(C8140,#REF!, 2,FALSE)</f>
        <v>#REF!</v>
      </c>
      <c r="BM8140" s="191" t="s">
        <v>13406</v>
      </c>
      <c r="BN8140" s="191" t="s">
        <v>800</v>
      </c>
      <c r="BO8140" s="191" t="s">
        <v>13407</v>
      </c>
      <c r="BU8140" s="191" t="s">
        <v>13406</v>
      </c>
      <c r="BV8140" s="191" t="s">
        <v>800</v>
      </c>
      <c r="BW8140" s="191" t="s">
        <v>13407</v>
      </c>
    </row>
    <row r="8141" spans="51:75" x14ac:dyDescent="0.3">
      <c r="AY8141" s="251" t="e">
        <f>VLOOKUP(C8141,#REF!, 2,FALSE)</f>
        <v>#REF!</v>
      </c>
      <c r="BM8141" s="191" t="s">
        <v>13408</v>
      </c>
      <c r="BN8141" s="191" t="s">
        <v>800</v>
      </c>
      <c r="BO8141" s="191" t="s">
        <v>13409</v>
      </c>
      <c r="BU8141" s="191" t="s">
        <v>13408</v>
      </c>
      <c r="BV8141" s="191" t="s">
        <v>800</v>
      </c>
      <c r="BW8141" s="191" t="s">
        <v>13409</v>
      </c>
    </row>
    <row r="8142" spans="51:75" x14ac:dyDescent="0.3">
      <c r="AY8142" s="251" t="e">
        <f>VLOOKUP(C8142,#REF!, 2,FALSE)</f>
        <v>#REF!</v>
      </c>
      <c r="BM8142" s="191" t="s">
        <v>13410</v>
      </c>
      <c r="BN8142" s="191" t="s">
        <v>800</v>
      </c>
      <c r="BO8142" s="191" t="s">
        <v>13411</v>
      </c>
      <c r="BU8142" s="191" t="s">
        <v>13410</v>
      </c>
      <c r="BV8142" s="191" t="s">
        <v>800</v>
      </c>
      <c r="BW8142" s="191" t="s">
        <v>13411</v>
      </c>
    </row>
    <row r="8143" spans="51:75" x14ac:dyDescent="0.3">
      <c r="AY8143" s="251" t="e">
        <f>VLOOKUP(C8143,#REF!, 2,FALSE)</f>
        <v>#REF!</v>
      </c>
      <c r="BM8143" s="191" t="s">
        <v>2342</v>
      </c>
      <c r="BN8143" s="191" t="s">
        <v>640</v>
      </c>
      <c r="BO8143" s="191" t="s">
        <v>10183</v>
      </c>
      <c r="BU8143" s="191" t="s">
        <v>2342</v>
      </c>
      <c r="BV8143" s="191" t="s">
        <v>640</v>
      </c>
      <c r="BW8143" s="191" t="s">
        <v>10183</v>
      </c>
    </row>
    <row r="8144" spans="51:75" x14ac:dyDescent="0.3">
      <c r="AY8144" s="251" t="e">
        <f>VLOOKUP(C8144,#REF!, 2,FALSE)</f>
        <v>#REF!</v>
      </c>
      <c r="BM8144" s="191" t="s">
        <v>13412</v>
      </c>
      <c r="BN8144" s="191" t="s">
        <v>800</v>
      </c>
      <c r="BO8144" s="191" t="s">
        <v>13413</v>
      </c>
      <c r="BU8144" s="191" t="s">
        <v>13412</v>
      </c>
      <c r="BV8144" s="191" t="s">
        <v>800</v>
      </c>
      <c r="BW8144" s="191" t="s">
        <v>13413</v>
      </c>
    </row>
    <row r="8145" spans="51:75" x14ac:dyDescent="0.3">
      <c r="AY8145" s="251" t="e">
        <f>VLOOKUP(C8145,#REF!, 2,FALSE)</f>
        <v>#REF!</v>
      </c>
      <c r="BM8145" s="191" t="s">
        <v>13414</v>
      </c>
      <c r="BN8145" s="191" t="s">
        <v>640</v>
      </c>
      <c r="BO8145" s="191" t="s">
        <v>3492</v>
      </c>
      <c r="BU8145" s="191" t="s">
        <v>13414</v>
      </c>
      <c r="BV8145" s="191" t="s">
        <v>640</v>
      </c>
      <c r="BW8145" s="191" t="s">
        <v>3492</v>
      </c>
    </row>
    <row r="8146" spans="51:75" x14ac:dyDescent="0.3">
      <c r="AY8146" s="251" t="e">
        <f>VLOOKUP(C8146,#REF!, 2,FALSE)</f>
        <v>#REF!</v>
      </c>
      <c r="BM8146" s="191" t="s">
        <v>13415</v>
      </c>
      <c r="BN8146" s="191" t="s">
        <v>1343</v>
      </c>
      <c r="BO8146" s="191" t="s">
        <v>3753</v>
      </c>
      <c r="BU8146" s="191" t="s">
        <v>13415</v>
      </c>
      <c r="BV8146" s="191" t="s">
        <v>1343</v>
      </c>
      <c r="BW8146" s="191" t="s">
        <v>3753</v>
      </c>
    </row>
    <row r="8147" spans="51:75" x14ac:dyDescent="0.3">
      <c r="AY8147" s="251" t="e">
        <f>VLOOKUP(C8147,#REF!, 2,FALSE)</f>
        <v>#REF!</v>
      </c>
      <c r="BM8147" s="191" t="s">
        <v>13416</v>
      </c>
      <c r="BN8147" s="191" t="s">
        <v>1014</v>
      </c>
      <c r="BO8147" s="191" t="s">
        <v>946</v>
      </c>
      <c r="BU8147" s="191" t="s">
        <v>13416</v>
      </c>
      <c r="BV8147" s="191" t="s">
        <v>1014</v>
      </c>
      <c r="BW8147" s="191" t="s">
        <v>946</v>
      </c>
    </row>
    <row r="8148" spans="51:75" x14ac:dyDescent="0.3">
      <c r="AY8148" s="251" t="e">
        <f>VLOOKUP(C8148,#REF!, 2,FALSE)</f>
        <v>#REF!</v>
      </c>
      <c r="BM8148" s="191" t="s">
        <v>13417</v>
      </c>
      <c r="BN8148" s="191" t="s">
        <v>924</v>
      </c>
      <c r="BO8148" s="191" t="s">
        <v>1197</v>
      </c>
      <c r="BU8148" s="191" t="s">
        <v>13417</v>
      </c>
      <c r="BV8148" s="191" t="s">
        <v>924</v>
      </c>
      <c r="BW8148" s="191" t="s">
        <v>1197</v>
      </c>
    </row>
    <row r="8149" spans="51:75" x14ac:dyDescent="0.3">
      <c r="AY8149" s="251" t="e">
        <f>VLOOKUP(C8149,#REF!, 2,FALSE)</f>
        <v>#REF!</v>
      </c>
      <c r="BM8149" s="191" t="s">
        <v>13418</v>
      </c>
      <c r="BN8149" s="191" t="s">
        <v>638</v>
      </c>
      <c r="BO8149" s="191" t="s">
        <v>13419</v>
      </c>
      <c r="BU8149" s="191" t="s">
        <v>13418</v>
      </c>
      <c r="BV8149" s="191" t="s">
        <v>638</v>
      </c>
      <c r="BW8149" s="191" t="s">
        <v>13419</v>
      </c>
    </row>
    <row r="8150" spans="51:75" x14ac:dyDescent="0.3">
      <c r="AY8150" s="251" t="e">
        <f>VLOOKUP(C8150,#REF!, 2,FALSE)</f>
        <v>#REF!</v>
      </c>
      <c r="BM8150" s="191" t="s">
        <v>13420</v>
      </c>
      <c r="BN8150" s="191" t="s">
        <v>2984</v>
      </c>
      <c r="BO8150" s="191" t="s">
        <v>2984</v>
      </c>
      <c r="BU8150" s="191" t="s">
        <v>13420</v>
      </c>
      <c r="BV8150" s="191" t="s">
        <v>2984</v>
      </c>
      <c r="BW8150" s="191" t="s">
        <v>2984</v>
      </c>
    </row>
    <row r="8151" spans="51:75" x14ac:dyDescent="0.3">
      <c r="AY8151" s="251" t="e">
        <f>VLOOKUP(C8151,#REF!, 2,FALSE)</f>
        <v>#REF!</v>
      </c>
      <c r="BM8151" s="191" t="s">
        <v>13421</v>
      </c>
      <c r="BN8151" s="191" t="s">
        <v>3046</v>
      </c>
      <c r="BO8151" s="191" t="s">
        <v>698</v>
      </c>
      <c r="BU8151" s="191" t="s">
        <v>13421</v>
      </c>
      <c r="BV8151" s="191" t="s">
        <v>3046</v>
      </c>
      <c r="BW8151" s="191" t="s">
        <v>698</v>
      </c>
    </row>
    <row r="8152" spans="51:75" x14ac:dyDescent="0.3">
      <c r="AY8152" s="251" t="e">
        <f>VLOOKUP(C8152,#REF!, 2,FALSE)</f>
        <v>#REF!</v>
      </c>
      <c r="BM8152" s="191" t="s">
        <v>13422</v>
      </c>
      <c r="BN8152" s="191" t="s">
        <v>704</v>
      </c>
      <c r="BO8152" s="191" t="s">
        <v>13423</v>
      </c>
      <c r="BU8152" s="191" t="s">
        <v>13422</v>
      </c>
      <c r="BV8152" s="191" t="s">
        <v>704</v>
      </c>
      <c r="BW8152" s="191" t="s">
        <v>13423</v>
      </c>
    </row>
    <row r="8153" spans="51:75" x14ac:dyDescent="0.3">
      <c r="AY8153" s="251" t="e">
        <f>VLOOKUP(C8153,#REF!, 2,FALSE)</f>
        <v>#REF!</v>
      </c>
      <c r="BM8153" s="191" t="s">
        <v>13424</v>
      </c>
      <c r="BN8153" s="191" t="s">
        <v>1343</v>
      </c>
      <c r="BO8153" s="191" t="s">
        <v>5091</v>
      </c>
      <c r="BU8153" s="191" t="s">
        <v>13424</v>
      </c>
      <c r="BV8153" s="191" t="s">
        <v>1343</v>
      </c>
      <c r="BW8153" s="191" t="s">
        <v>5091</v>
      </c>
    </row>
    <row r="8154" spans="51:75" x14ac:dyDescent="0.3">
      <c r="AY8154" s="251" t="e">
        <f>VLOOKUP(C8154,#REF!, 2,FALSE)</f>
        <v>#REF!</v>
      </c>
      <c r="BM8154" s="191" t="s">
        <v>13425</v>
      </c>
      <c r="BN8154" s="191" t="s">
        <v>3253</v>
      </c>
      <c r="BO8154" s="191" t="s">
        <v>6502</v>
      </c>
      <c r="BU8154" s="191" t="s">
        <v>13425</v>
      </c>
      <c r="BV8154" s="191" t="s">
        <v>3253</v>
      </c>
      <c r="BW8154" s="191" t="s">
        <v>6502</v>
      </c>
    </row>
    <row r="8155" spans="51:75" x14ac:dyDescent="0.3">
      <c r="AY8155" s="251" t="e">
        <f>VLOOKUP(C8155,#REF!, 2,FALSE)</f>
        <v>#REF!</v>
      </c>
      <c r="BM8155" s="191" t="s">
        <v>13426</v>
      </c>
      <c r="BN8155" s="191" t="s">
        <v>3253</v>
      </c>
      <c r="BO8155" s="191" t="s">
        <v>13427</v>
      </c>
      <c r="BU8155" s="191" t="s">
        <v>13426</v>
      </c>
      <c r="BV8155" s="191" t="s">
        <v>3253</v>
      </c>
      <c r="BW8155" s="191" t="s">
        <v>13427</v>
      </c>
    </row>
    <row r="8156" spans="51:75" x14ac:dyDescent="0.3">
      <c r="AY8156" s="251" t="e">
        <f>VLOOKUP(C8156,#REF!, 2,FALSE)</f>
        <v>#REF!</v>
      </c>
      <c r="BM8156" s="191" t="s">
        <v>13428</v>
      </c>
      <c r="BN8156" s="191" t="s">
        <v>2984</v>
      </c>
      <c r="BO8156" s="191" t="s">
        <v>2984</v>
      </c>
      <c r="BU8156" s="191" t="s">
        <v>13428</v>
      </c>
      <c r="BV8156" s="191" t="s">
        <v>2984</v>
      </c>
      <c r="BW8156" s="191" t="s">
        <v>2984</v>
      </c>
    </row>
    <row r="8157" spans="51:75" x14ac:dyDescent="0.3">
      <c r="AY8157" s="251" t="e">
        <f>VLOOKUP(C8157,#REF!, 2,FALSE)</f>
        <v>#REF!</v>
      </c>
      <c r="BM8157" s="191" t="s">
        <v>13429</v>
      </c>
      <c r="BN8157" s="191" t="s">
        <v>1270</v>
      </c>
      <c r="BO8157" s="191" t="s">
        <v>11397</v>
      </c>
      <c r="BU8157" s="191" t="s">
        <v>13429</v>
      </c>
      <c r="BV8157" s="191" t="s">
        <v>1270</v>
      </c>
      <c r="BW8157" s="191" t="s">
        <v>11397</v>
      </c>
    </row>
    <row r="8158" spans="51:75" x14ac:dyDescent="0.3">
      <c r="AY8158" s="251" t="e">
        <f>VLOOKUP(C8158,#REF!, 2,FALSE)</f>
        <v>#REF!</v>
      </c>
      <c r="BM8158" s="191" t="s">
        <v>13430</v>
      </c>
      <c r="BN8158" s="191" t="s">
        <v>3006</v>
      </c>
      <c r="BO8158" s="191" t="s">
        <v>1738</v>
      </c>
      <c r="BU8158" s="191" t="s">
        <v>13430</v>
      </c>
      <c r="BV8158" s="191" t="s">
        <v>3006</v>
      </c>
      <c r="BW8158" s="191" t="s">
        <v>1738</v>
      </c>
    </row>
    <row r="8159" spans="51:75" x14ac:dyDescent="0.3">
      <c r="AY8159" s="251" t="e">
        <f>VLOOKUP(C8159,#REF!, 2,FALSE)</f>
        <v>#REF!</v>
      </c>
      <c r="BM8159" s="191" t="s">
        <v>2343</v>
      </c>
      <c r="BN8159" s="191" t="s">
        <v>1343</v>
      </c>
      <c r="BO8159" s="191" t="s">
        <v>1000</v>
      </c>
      <c r="BU8159" s="191" t="s">
        <v>2343</v>
      </c>
      <c r="BV8159" s="191" t="s">
        <v>1343</v>
      </c>
      <c r="BW8159" s="191" t="s">
        <v>1000</v>
      </c>
    </row>
    <row r="8160" spans="51:75" x14ac:dyDescent="0.3">
      <c r="AY8160" s="251" t="e">
        <f>VLOOKUP(C8160,#REF!, 2,FALSE)</f>
        <v>#REF!</v>
      </c>
      <c r="BM8160" s="191" t="s">
        <v>13431</v>
      </c>
      <c r="BN8160" s="191" t="s">
        <v>2984</v>
      </c>
      <c r="BO8160" s="191" t="s">
        <v>13432</v>
      </c>
      <c r="BU8160" s="191" t="s">
        <v>13431</v>
      </c>
      <c r="BV8160" s="191" t="s">
        <v>2984</v>
      </c>
      <c r="BW8160" s="191" t="s">
        <v>13432</v>
      </c>
    </row>
    <row r="8161" spans="51:75" x14ac:dyDescent="0.3">
      <c r="AY8161" s="251" t="e">
        <f>VLOOKUP(C8161,#REF!, 2,FALSE)</f>
        <v>#REF!</v>
      </c>
      <c r="BM8161" s="191" t="s">
        <v>13433</v>
      </c>
      <c r="BN8161" s="191" t="s">
        <v>2984</v>
      </c>
      <c r="BO8161" s="191" t="s">
        <v>2400</v>
      </c>
      <c r="BU8161" s="191" t="s">
        <v>13433</v>
      </c>
      <c r="BV8161" s="191" t="s">
        <v>2984</v>
      </c>
      <c r="BW8161" s="191" t="s">
        <v>2400</v>
      </c>
    </row>
    <row r="8162" spans="51:75" x14ac:dyDescent="0.3">
      <c r="AY8162" s="251" t="e">
        <f>VLOOKUP(C8162,#REF!, 2,FALSE)</f>
        <v>#REF!</v>
      </c>
      <c r="BM8162" s="191" t="s">
        <v>2344</v>
      </c>
      <c r="BN8162" s="191" t="s">
        <v>2984</v>
      </c>
      <c r="BO8162" s="191" t="s">
        <v>1781</v>
      </c>
      <c r="BU8162" s="191" t="s">
        <v>2344</v>
      </c>
      <c r="BV8162" s="191" t="s">
        <v>2984</v>
      </c>
      <c r="BW8162" s="191" t="s">
        <v>1781</v>
      </c>
    </row>
    <row r="8163" spans="51:75" x14ac:dyDescent="0.3">
      <c r="AY8163" s="251" t="e">
        <f>VLOOKUP(C8163,#REF!, 2,FALSE)</f>
        <v>#REF!</v>
      </c>
      <c r="BM8163" s="191" t="s">
        <v>13434</v>
      </c>
      <c r="BN8163" s="191" t="s">
        <v>2984</v>
      </c>
      <c r="BO8163" s="191" t="s">
        <v>2984</v>
      </c>
      <c r="BU8163" s="191" t="s">
        <v>13434</v>
      </c>
      <c r="BV8163" s="191" t="s">
        <v>2984</v>
      </c>
      <c r="BW8163" s="191" t="s">
        <v>2984</v>
      </c>
    </row>
    <row r="8164" spans="51:75" x14ac:dyDescent="0.3">
      <c r="AY8164" s="251" t="e">
        <f>VLOOKUP(C8164,#REF!, 2,FALSE)</f>
        <v>#REF!</v>
      </c>
      <c r="BM8164" s="191" t="s">
        <v>13435</v>
      </c>
      <c r="BN8164" s="191" t="s">
        <v>2984</v>
      </c>
      <c r="BO8164" s="191" t="s">
        <v>4066</v>
      </c>
      <c r="BU8164" s="191" t="s">
        <v>13435</v>
      </c>
      <c r="BV8164" s="191" t="s">
        <v>2984</v>
      </c>
      <c r="BW8164" s="191" t="s">
        <v>4066</v>
      </c>
    </row>
    <row r="8165" spans="51:75" x14ac:dyDescent="0.3">
      <c r="AY8165" s="251" t="e">
        <f>VLOOKUP(C8165,#REF!, 2,FALSE)</f>
        <v>#REF!</v>
      </c>
      <c r="BM8165" s="191" t="s">
        <v>2345</v>
      </c>
      <c r="BN8165" s="191" t="s">
        <v>1446</v>
      </c>
      <c r="BO8165" s="191" t="s">
        <v>13436</v>
      </c>
      <c r="BU8165" s="191" t="s">
        <v>2345</v>
      </c>
      <c r="BV8165" s="191" t="s">
        <v>1446</v>
      </c>
      <c r="BW8165" s="191" t="s">
        <v>13436</v>
      </c>
    </row>
    <row r="8166" spans="51:75" x14ac:dyDescent="0.3">
      <c r="AY8166" s="251" t="e">
        <f>VLOOKUP(C8166,#REF!, 2,FALSE)</f>
        <v>#REF!</v>
      </c>
      <c r="BM8166" s="191" t="s">
        <v>13437</v>
      </c>
      <c r="BN8166" s="191" t="s">
        <v>2984</v>
      </c>
      <c r="BO8166" s="191" t="s">
        <v>3536</v>
      </c>
      <c r="BU8166" s="191" t="s">
        <v>13437</v>
      </c>
      <c r="BV8166" s="191" t="s">
        <v>2984</v>
      </c>
      <c r="BW8166" s="191" t="s">
        <v>3536</v>
      </c>
    </row>
    <row r="8167" spans="51:75" x14ac:dyDescent="0.3">
      <c r="AY8167" s="251" t="e">
        <f>VLOOKUP(C8167,#REF!, 2,FALSE)</f>
        <v>#REF!</v>
      </c>
      <c r="BM8167" s="191" t="s">
        <v>13438</v>
      </c>
      <c r="BN8167" s="191" t="s">
        <v>2984</v>
      </c>
      <c r="BO8167" s="191" t="s">
        <v>2984</v>
      </c>
      <c r="BU8167" s="191" t="s">
        <v>13438</v>
      </c>
      <c r="BV8167" s="191" t="s">
        <v>2984</v>
      </c>
      <c r="BW8167" s="191" t="s">
        <v>2984</v>
      </c>
    </row>
    <row r="8168" spans="51:75" x14ac:dyDescent="0.3">
      <c r="AY8168" s="251" t="e">
        <f>VLOOKUP(C8168,#REF!, 2,FALSE)</f>
        <v>#REF!</v>
      </c>
      <c r="BM8168" s="191" t="s">
        <v>13439</v>
      </c>
      <c r="BN8168" s="191" t="s">
        <v>2984</v>
      </c>
      <c r="BO8168" s="191" t="s">
        <v>13440</v>
      </c>
      <c r="BU8168" s="191" t="s">
        <v>13439</v>
      </c>
      <c r="BV8168" s="191" t="s">
        <v>2984</v>
      </c>
      <c r="BW8168" s="191" t="s">
        <v>13440</v>
      </c>
    </row>
    <row r="8169" spans="51:75" x14ac:dyDescent="0.3">
      <c r="AY8169" s="251" t="e">
        <f>VLOOKUP(C8169,#REF!, 2,FALSE)</f>
        <v>#REF!</v>
      </c>
      <c r="BM8169" s="191" t="s">
        <v>13441</v>
      </c>
      <c r="BN8169" s="191" t="s">
        <v>614</v>
      </c>
      <c r="BO8169" s="191" t="s">
        <v>3370</v>
      </c>
      <c r="BU8169" s="191" t="s">
        <v>13441</v>
      </c>
      <c r="BV8169" s="191" t="s">
        <v>614</v>
      </c>
      <c r="BW8169" s="191" t="s">
        <v>3370</v>
      </c>
    </row>
    <row r="8170" spans="51:75" x14ac:dyDescent="0.3">
      <c r="AY8170" s="251" t="e">
        <f>VLOOKUP(C8170,#REF!, 2,FALSE)</f>
        <v>#REF!</v>
      </c>
      <c r="BM8170" s="191" t="s">
        <v>13442</v>
      </c>
      <c r="BN8170" s="191" t="s">
        <v>2984</v>
      </c>
      <c r="BO8170" s="191" t="s">
        <v>2984</v>
      </c>
      <c r="BU8170" s="191" t="s">
        <v>13442</v>
      </c>
      <c r="BV8170" s="191" t="s">
        <v>2984</v>
      </c>
      <c r="BW8170" s="191" t="s">
        <v>2984</v>
      </c>
    </row>
    <row r="8171" spans="51:75" x14ac:dyDescent="0.3">
      <c r="AY8171" s="251" t="e">
        <f>VLOOKUP(C8171,#REF!, 2,FALSE)</f>
        <v>#REF!</v>
      </c>
      <c r="BM8171" s="191" t="s">
        <v>13443</v>
      </c>
      <c r="BN8171" s="191" t="s">
        <v>2984</v>
      </c>
      <c r="BO8171" s="191" t="s">
        <v>2984</v>
      </c>
      <c r="BU8171" s="191" t="s">
        <v>13443</v>
      </c>
      <c r="BV8171" s="191" t="s">
        <v>2984</v>
      </c>
      <c r="BW8171" s="191" t="s">
        <v>2984</v>
      </c>
    </row>
    <row r="8172" spans="51:75" x14ac:dyDescent="0.3">
      <c r="AY8172" s="251" t="e">
        <f>VLOOKUP(C8172,#REF!, 2,FALSE)</f>
        <v>#REF!</v>
      </c>
      <c r="BM8172" s="191" t="s">
        <v>13444</v>
      </c>
      <c r="BN8172" s="191" t="s">
        <v>2984</v>
      </c>
      <c r="BO8172" s="191" t="s">
        <v>2984</v>
      </c>
      <c r="BU8172" s="191" t="s">
        <v>13444</v>
      </c>
      <c r="BV8172" s="191" t="s">
        <v>2984</v>
      </c>
      <c r="BW8172" s="191" t="s">
        <v>2984</v>
      </c>
    </row>
    <row r="8173" spans="51:75" x14ac:dyDescent="0.3">
      <c r="AY8173" s="251" t="e">
        <f>VLOOKUP(C8173,#REF!, 2,FALSE)</f>
        <v>#REF!</v>
      </c>
      <c r="BM8173" s="191" t="s">
        <v>13445</v>
      </c>
      <c r="BN8173" s="191" t="s">
        <v>2984</v>
      </c>
      <c r="BO8173" s="191" t="s">
        <v>2984</v>
      </c>
      <c r="BU8173" s="191" t="s">
        <v>13445</v>
      </c>
      <c r="BV8173" s="191" t="s">
        <v>2984</v>
      </c>
      <c r="BW8173" s="191" t="s">
        <v>2984</v>
      </c>
    </row>
    <row r="8174" spans="51:75" x14ac:dyDescent="0.3">
      <c r="AY8174" s="251" t="e">
        <f>VLOOKUP(C8174,#REF!, 2,FALSE)</f>
        <v>#REF!</v>
      </c>
      <c r="BM8174" s="191" t="s">
        <v>2346</v>
      </c>
      <c r="BN8174" s="191" t="s">
        <v>2223</v>
      </c>
      <c r="BO8174" s="191" t="s">
        <v>1263</v>
      </c>
      <c r="BU8174" s="191" t="s">
        <v>2346</v>
      </c>
      <c r="BV8174" s="191" t="s">
        <v>2223</v>
      </c>
      <c r="BW8174" s="191" t="s">
        <v>1263</v>
      </c>
    </row>
    <row r="8175" spans="51:75" x14ac:dyDescent="0.3">
      <c r="AY8175" s="251" t="e">
        <f>VLOOKUP(C8175,#REF!, 2,FALSE)</f>
        <v>#REF!</v>
      </c>
      <c r="BM8175" s="191" t="s">
        <v>13446</v>
      </c>
      <c r="BN8175" s="191" t="s">
        <v>792</v>
      </c>
      <c r="BO8175" s="191" t="s">
        <v>2379</v>
      </c>
      <c r="BU8175" s="191" t="s">
        <v>13446</v>
      </c>
      <c r="BV8175" s="191" t="s">
        <v>792</v>
      </c>
      <c r="BW8175" s="191" t="s">
        <v>2379</v>
      </c>
    </row>
    <row r="8176" spans="51:75" x14ac:dyDescent="0.3">
      <c r="AY8176" s="251" t="e">
        <f>VLOOKUP(C8176,#REF!, 2,FALSE)</f>
        <v>#REF!</v>
      </c>
      <c r="BM8176" s="191" t="s">
        <v>2347</v>
      </c>
      <c r="BN8176" s="191" t="s">
        <v>1401</v>
      </c>
      <c r="BO8176" s="191" t="s">
        <v>3799</v>
      </c>
      <c r="BU8176" s="191" t="s">
        <v>2347</v>
      </c>
      <c r="BV8176" s="191" t="s">
        <v>1401</v>
      </c>
      <c r="BW8176" s="191" t="s">
        <v>3799</v>
      </c>
    </row>
    <row r="8177" spans="51:75" x14ac:dyDescent="0.3">
      <c r="AY8177" s="251" t="e">
        <f>VLOOKUP(C8177,#REF!, 2,FALSE)</f>
        <v>#REF!</v>
      </c>
      <c r="BM8177" s="191" t="s">
        <v>2348</v>
      </c>
      <c r="BN8177" s="191" t="s">
        <v>2223</v>
      </c>
      <c r="BO8177" s="191" t="s">
        <v>6936</v>
      </c>
      <c r="BU8177" s="191" t="s">
        <v>2348</v>
      </c>
      <c r="BV8177" s="191" t="s">
        <v>2223</v>
      </c>
      <c r="BW8177" s="191" t="s">
        <v>6936</v>
      </c>
    </row>
    <row r="8178" spans="51:75" x14ac:dyDescent="0.3">
      <c r="AY8178" s="251" t="e">
        <f>VLOOKUP(C8178,#REF!, 2,FALSE)</f>
        <v>#REF!</v>
      </c>
      <c r="BM8178" s="191" t="s">
        <v>13447</v>
      </c>
      <c r="BN8178" s="191" t="s">
        <v>995</v>
      </c>
      <c r="BO8178" s="191" t="s">
        <v>7218</v>
      </c>
      <c r="BU8178" s="191" t="s">
        <v>13447</v>
      </c>
      <c r="BV8178" s="191" t="s">
        <v>995</v>
      </c>
      <c r="BW8178" s="191" t="s">
        <v>7218</v>
      </c>
    </row>
    <row r="8179" spans="51:75" x14ac:dyDescent="0.3">
      <c r="AY8179" s="251" t="e">
        <f>VLOOKUP(C8179,#REF!, 2,FALSE)</f>
        <v>#REF!</v>
      </c>
      <c r="BM8179" s="191" t="s">
        <v>13448</v>
      </c>
      <c r="BN8179" s="191" t="s">
        <v>3253</v>
      </c>
      <c r="BO8179" s="191" t="s">
        <v>2428</v>
      </c>
      <c r="BU8179" s="191" t="s">
        <v>13448</v>
      </c>
      <c r="BV8179" s="191" t="s">
        <v>3253</v>
      </c>
      <c r="BW8179" s="191" t="s">
        <v>2428</v>
      </c>
    </row>
    <row r="8180" spans="51:75" x14ac:dyDescent="0.3">
      <c r="AY8180" s="251" t="e">
        <f>VLOOKUP(C8180,#REF!, 2,FALSE)</f>
        <v>#REF!</v>
      </c>
      <c r="BM8180" s="191" t="s">
        <v>13449</v>
      </c>
      <c r="BN8180" s="191" t="s">
        <v>3088</v>
      </c>
      <c r="BO8180" s="191" t="s">
        <v>1673</v>
      </c>
      <c r="BU8180" s="191" t="s">
        <v>13449</v>
      </c>
      <c r="BV8180" s="191" t="s">
        <v>3088</v>
      </c>
      <c r="BW8180" s="191" t="s">
        <v>1673</v>
      </c>
    </row>
    <row r="8181" spans="51:75" x14ac:dyDescent="0.3">
      <c r="AY8181" s="251" t="e">
        <f>VLOOKUP(C8181,#REF!, 2,FALSE)</f>
        <v>#REF!</v>
      </c>
      <c r="BM8181" s="191" t="s">
        <v>13450</v>
      </c>
      <c r="BN8181" s="191" t="s">
        <v>798</v>
      </c>
      <c r="BO8181" s="191" t="s">
        <v>7939</v>
      </c>
      <c r="BU8181" s="191" t="s">
        <v>13450</v>
      </c>
      <c r="BV8181" s="191" t="s">
        <v>798</v>
      </c>
      <c r="BW8181" s="191" t="s">
        <v>7939</v>
      </c>
    </row>
    <row r="8182" spans="51:75" x14ac:dyDescent="0.3">
      <c r="AY8182" s="251" t="e">
        <f>VLOOKUP(C8182,#REF!, 2,FALSE)</f>
        <v>#REF!</v>
      </c>
      <c r="BM8182" s="191" t="s">
        <v>13451</v>
      </c>
      <c r="BN8182" s="191" t="s">
        <v>620</v>
      </c>
      <c r="BO8182" s="191" t="s">
        <v>3103</v>
      </c>
      <c r="BU8182" s="191" t="s">
        <v>13451</v>
      </c>
      <c r="BV8182" s="191" t="s">
        <v>620</v>
      </c>
      <c r="BW8182" s="191" t="s">
        <v>3103</v>
      </c>
    </row>
    <row r="8183" spans="51:75" x14ac:dyDescent="0.3">
      <c r="AY8183" s="251" t="e">
        <f>VLOOKUP(C8183,#REF!, 2,FALSE)</f>
        <v>#REF!</v>
      </c>
      <c r="BM8183" s="191" t="s">
        <v>2349</v>
      </c>
      <c r="BN8183" s="191" t="s">
        <v>941</v>
      </c>
      <c r="BO8183" s="191" t="s">
        <v>13452</v>
      </c>
      <c r="BU8183" s="191" t="s">
        <v>2349</v>
      </c>
      <c r="BV8183" s="191" t="s">
        <v>941</v>
      </c>
      <c r="BW8183" s="191" t="s">
        <v>13452</v>
      </c>
    </row>
    <row r="8184" spans="51:75" x14ac:dyDescent="0.3">
      <c r="AY8184" s="251" t="e">
        <f>VLOOKUP(C8184,#REF!, 2,FALSE)</f>
        <v>#REF!</v>
      </c>
      <c r="BM8184" s="191" t="s">
        <v>13453</v>
      </c>
      <c r="BN8184" s="191" t="s">
        <v>788</v>
      </c>
      <c r="BO8184" s="191" t="s">
        <v>1139</v>
      </c>
      <c r="BU8184" s="191" t="s">
        <v>13453</v>
      </c>
      <c r="BV8184" s="191" t="s">
        <v>788</v>
      </c>
      <c r="BW8184" s="191" t="s">
        <v>1139</v>
      </c>
    </row>
    <row r="8185" spans="51:75" x14ac:dyDescent="0.3">
      <c r="AY8185" s="251" t="e">
        <f>VLOOKUP(C8185,#REF!, 2,FALSE)</f>
        <v>#REF!</v>
      </c>
      <c r="BM8185" s="191" t="s">
        <v>13454</v>
      </c>
      <c r="BN8185" s="191" t="s">
        <v>800</v>
      </c>
      <c r="BO8185" s="191" t="s">
        <v>13455</v>
      </c>
      <c r="BU8185" s="191" t="s">
        <v>13454</v>
      </c>
      <c r="BV8185" s="191" t="s">
        <v>800</v>
      </c>
      <c r="BW8185" s="191" t="s">
        <v>13455</v>
      </c>
    </row>
    <row r="8186" spans="51:75" x14ac:dyDescent="0.3">
      <c r="AY8186" s="251" t="e">
        <f>VLOOKUP(C8186,#REF!, 2,FALSE)</f>
        <v>#REF!</v>
      </c>
      <c r="BM8186" s="191" t="s">
        <v>205</v>
      </c>
      <c r="BN8186" s="191" t="s">
        <v>613</v>
      </c>
      <c r="BO8186" s="191" t="s">
        <v>5815</v>
      </c>
      <c r="BU8186" s="191" t="s">
        <v>205</v>
      </c>
      <c r="BV8186" s="191" t="s">
        <v>613</v>
      </c>
      <c r="BW8186" s="191" t="s">
        <v>5815</v>
      </c>
    </row>
    <row r="8187" spans="51:75" x14ac:dyDescent="0.3">
      <c r="AY8187" s="251" t="e">
        <f>VLOOKUP(C8187,#REF!, 2,FALSE)</f>
        <v>#REF!</v>
      </c>
      <c r="BM8187" s="191" t="s">
        <v>13456</v>
      </c>
      <c r="BN8187" s="191" t="s">
        <v>663</v>
      </c>
      <c r="BO8187" s="191" t="s">
        <v>13457</v>
      </c>
      <c r="BU8187" s="191" t="s">
        <v>13456</v>
      </c>
      <c r="BV8187" s="191" t="s">
        <v>663</v>
      </c>
      <c r="BW8187" s="191" t="s">
        <v>13457</v>
      </c>
    </row>
    <row r="8188" spans="51:75" x14ac:dyDescent="0.3">
      <c r="AY8188" s="251" t="e">
        <f>VLOOKUP(C8188,#REF!, 2,FALSE)</f>
        <v>#REF!</v>
      </c>
      <c r="BM8188" s="191" t="s">
        <v>13458</v>
      </c>
      <c r="BN8188" s="191" t="s">
        <v>2984</v>
      </c>
      <c r="BO8188" s="191" t="s">
        <v>2193</v>
      </c>
      <c r="BU8188" s="191" t="s">
        <v>13458</v>
      </c>
      <c r="BV8188" s="191" t="s">
        <v>2984</v>
      </c>
      <c r="BW8188" s="191" t="s">
        <v>2193</v>
      </c>
    </row>
    <row r="8189" spans="51:75" x14ac:dyDescent="0.3">
      <c r="AY8189" s="251" t="e">
        <f>VLOOKUP(C8189,#REF!, 2,FALSE)</f>
        <v>#REF!</v>
      </c>
      <c r="BM8189" s="191" t="s">
        <v>13459</v>
      </c>
      <c r="BN8189" s="191" t="s">
        <v>3253</v>
      </c>
      <c r="BO8189" s="191" t="s">
        <v>13460</v>
      </c>
      <c r="BU8189" s="191" t="s">
        <v>13459</v>
      </c>
      <c r="BV8189" s="191" t="s">
        <v>3253</v>
      </c>
      <c r="BW8189" s="191" t="s">
        <v>13460</v>
      </c>
    </row>
    <row r="8190" spans="51:75" x14ac:dyDescent="0.3">
      <c r="AY8190" s="251" t="e">
        <f>VLOOKUP(C8190,#REF!, 2,FALSE)</f>
        <v>#REF!</v>
      </c>
      <c r="BM8190" s="191" t="s">
        <v>2350</v>
      </c>
      <c r="BN8190" s="191" t="s">
        <v>941</v>
      </c>
      <c r="BO8190" s="191" t="s">
        <v>9096</v>
      </c>
      <c r="BU8190" s="191" t="s">
        <v>2350</v>
      </c>
      <c r="BV8190" s="191" t="s">
        <v>941</v>
      </c>
      <c r="BW8190" s="191" t="s">
        <v>9096</v>
      </c>
    </row>
    <row r="8191" spans="51:75" x14ac:dyDescent="0.3">
      <c r="AY8191" s="251" t="e">
        <f>VLOOKUP(C8191,#REF!, 2,FALSE)</f>
        <v>#REF!</v>
      </c>
      <c r="BM8191" s="191" t="s">
        <v>2351</v>
      </c>
      <c r="BN8191" s="191" t="s">
        <v>1010</v>
      </c>
      <c r="BO8191" s="191" t="s">
        <v>11769</v>
      </c>
      <c r="BU8191" s="191" t="s">
        <v>2351</v>
      </c>
      <c r="BV8191" s="191" t="s">
        <v>1010</v>
      </c>
      <c r="BW8191" s="191" t="s">
        <v>11769</v>
      </c>
    </row>
    <row r="8192" spans="51:75" x14ac:dyDescent="0.3">
      <c r="AY8192" s="251" t="e">
        <f>VLOOKUP(C8192,#REF!, 2,FALSE)</f>
        <v>#REF!</v>
      </c>
      <c r="BM8192" s="191" t="s">
        <v>13461</v>
      </c>
      <c r="BN8192" s="191" t="s">
        <v>2984</v>
      </c>
      <c r="BO8192" s="191" t="s">
        <v>8548</v>
      </c>
      <c r="BU8192" s="191" t="s">
        <v>13461</v>
      </c>
      <c r="BV8192" s="191" t="s">
        <v>2984</v>
      </c>
      <c r="BW8192" s="191" t="s">
        <v>8548</v>
      </c>
    </row>
    <row r="8193" spans="51:75" x14ac:dyDescent="0.3">
      <c r="AY8193" s="251" t="e">
        <f>VLOOKUP(C8193,#REF!, 2,FALSE)</f>
        <v>#REF!</v>
      </c>
      <c r="BM8193" s="191" t="s">
        <v>2352</v>
      </c>
      <c r="BN8193" s="191" t="s">
        <v>638</v>
      </c>
      <c r="BO8193" s="191" t="s">
        <v>13462</v>
      </c>
      <c r="BU8193" s="191" t="s">
        <v>2352</v>
      </c>
      <c r="BV8193" s="191" t="s">
        <v>638</v>
      </c>
      <c r="BW8193" s="191" t="s">
        <v>13462</v>
      </c>
    </row>
    <row r="8194" spans="51:75" x14ac:dyDescent="0.3">
      <c r="AY8194" s="251" t="e">
        <f>VLOOKUP(C8194,#REF!, 2,FALSE)</f>
        <v>#REF!</v>
      </c>
      <c r="BM8194" s="191" t="s">
        <v>2383</v>
      </c>
      <c r="BN8194" s="191" t="s">
        <v>1343</v>
      </c>
      <c r="BO8194" s="191" t="s">
        <v>945</v>
      </c>
      <c r="BU8194" s="191" t="s">
        <v>2383</v>
      </c>
      <c r="BV8194" s="191" t="s">
        <v>1343</v>
      </c>
      <c r="BW8194" s="191" t="s">
        <v>945</v>
      </c>
    </row>
    <row r="8195" spans="51:75" x14ac:dyDescent="0.3">
      <c r="AY8195" s="251" t="e">
        <f>VLOOKUP(C8195,#REF!, 2,FALSE)</f>
        <v>#REF!</v>
      </c>
      <c r="BM8195" s="191" t="s">
        <v>13463</v>
      </c>
      <c r="BN8195" s="191" t="s">
        <v>629</v>
      </c>
      <c r="BO8195" s="191" t="s">
        <v>13067</v>
      </c>
      <c r="BU8195" s="191" t="s">
        <v>13463</v>
      </c>
      <c r="BV8195" s="191" t="s">
        <v>629</v>
      </c>
      <c r="BW8195" s="191" t="s">
        <v>13067</v>
      </c>
    </row>
    <row r="8196" spans="51:75" x14ac:dyDescent="0.3">
      <c r="AY8196" s="251" t="e">
        <f>VLOOKUP(C8196,#REF!, 2,FALSE)</f>
        <v>#REF!</v>
      </c>
      <c r="BM8196" s="191" t="s">
        <v>13464</v>
      </c>
      <c r="BN8196" s="191" t="s">
        <v>640</v>
      </c>
      <c r="BO8196" s="191" t="s">
        <v>4188</v>
      </c>
      <c r="BU8196" s="191" t="s">
        <v>13464</v>
      </c>
      <c r="BV8196" s="191" t="s">
        <v>640</v>
      </c>
      <c r="BW8196" s="191" t="s">
        <v>4188</v>
      </c>
    </row>
    <row r="8197" spans="51:75" x14ac:dyDescent="0.3">
      <c r="AY8197" s="251" t="e">
        <f>VLOOKUP(C8197,#REF!, 2,FALSE)</f>
        <v>#REF!</v>
      </c>
      <c r="BM8197" s="191" t="s">
        <v>13465</v>
      </c>
      <c r="BN8197" s="191" t="s">
        <v>3084</v>
      </c>
      <c r="BO8197" s="191" t="s">
        <v>13466</v>
      </c>
      <c r="BU8197" s="191" t="s">
        <v>13465</v>
      </c>
      <c r="BV8197" s="191" t="s">
        <v>3084</v>
      </c>
      <c r="BW8197" s="191" t="s">
        <v>13466</v>
      </c>
    </row>
    <row r="8198" spans="51:75" x14ac:dyDescent="0.3">
      <c r="AY8198" s="251" t="e">
        <f>VLOOKUP(C8198,#REF!, 2,FALSE)</f>
        <v>#REF!</v>
      </c>
      <c r="BM8198" s="191" t="s">
        <v>13467</v>
      </c>
      <c r="BN8198" s="191" t="s">
        <v>776</v>
      </c>
      <c r="BO8198" s="191" t="s">
        <v>731</v>
      </c>
      <c r="BU8198" s="191" t="s">
        <v>13467</v>
      </c>
      <c r="BV8198" s="191" t="s">
        <v>776</v>
      </c>
      <c r="BW8198" s="191" t="s">
        <v>731</v>
      </c>
    </row>
    <row r="8199" spans="51:75" x14ac:dyDescent="0.3">
      <c r="AY8199" s="251" t="e">
        <f>VLOOKUP(C8199,#REF!, 2,FALSE)</f>
        <v>#REF!</v>
      </c>
      <c r="BM8199" s="191" t="s">
        <v>13468</v>
      </c>
      <c r="BN8199" s="191" t="s">
        <v>2980</v>
      </c>
      <c r="BO8199" s="191" t="s">
        <v>2984</v>
      </c>
      <c r="BU8199" s="191" t="s">
        <v>13468</v>
      </c>
      <c r="BV8199" s="191" t="s">
        <v>2980</v>
      </c>
      <c r="BW8199" s="191" t="s">
        <v>2984</v>
      </c>
    </row>
    <row r="8200" spans="51:75" x14ac:dyDescent="0.3">
      <c r="AY8200" s="251" t="e">
        <f>VLOOKUP(C8200,#REF!, 2,FALSE)</f>
        <v>#REF!</v>
      </c>
      <c r="BM8200" s="191" t="s">
        <v>13469</v>
      </c>
      <c r="BN8200" s="191" t="s">
        <v>2984</v>
      </c>
      <c r="BO8200" s="191" t="s">
        <v>2984</v>
      </c>
      <c r="BU8200" s="191" t="s">
        <v>13469</v>
      </c>
      <c r="BV8200" s="191" t="s">
        <v>2984</v>
      </c>
      <c r="BW8200" s="191" t="s">
        <v>2984</v>
      </c>
    </row>
    <row r="8201" spans="51:75" x14ac:dyDescent="0.3">
      <c r="AY8201" s="251" t="e">
        <f>VLOOKUP(C8201,#REF!, 2,FALSE)</f>
        <v>#REF!</v>
      </c>
      <c r="BM8201" s="191" t="s">
        <v>13470</v>
      </c>
      <c r="BN8201" s="191" t="s">
        <v>788</v>
      </c>
      <c r="BO8201" s="191" t="s">
        <v>2058</v>
      </c>
      <c r="BU8201" s="191" t="s">
        <v>13470</v>
      </c>
      <c r="BV8201" s="191" t="s">
        <v>788</v>
      </c>
      <c r="BW8201" s="191" t="s">
        <v>2058</v>
      </c>
    </row>
    <row r="8202" spans="51:75" x14ac:dyDescent="0.3">
      <c r="AY8202" s="251" t="e">
        <f>VLOOKUP(C8202,#REF!, 2,FALSE)</f>
        <v>#REF!</v>
      </c>
      <c r="BM8202" s="191" t="s">
        <v>13471</v>
      </c>
      <c r="BN8202" s="191" t="s">
        <v>668</v>
      </c>
      <c r="BO8202" s="191" t="s">
        <v>2432</v>
      </c>
      <c r="BU8202" s="191" t="s">
        <v>13471</v>
      </c>
      <c r="BV8202" s="191" t="s">
        <v>668</v>
      </c>
      <c r="BW8202" s="191" t="s">
        <v>2432</v>
      </c>
    </row>
    <row r="8203" spans="51:75" x14ac:dyDescent="0.3">
      <c r="AY8203" s="251" t="e">
        <f>VLOOKUP(C8203,#REF!, 2,FALSE)</f>
        <v>#REF!</v>
      </c>
      <c r="BM8203" s="191" t="s">
        <v>13472</v>
      </c>
      <c r="BN8203" s="191" t="s">
        <v>638</v>
      </c>
      <c r="BO8203" s="191" t="s">
        <v>2984</v>
      </c>
      <c r="BU8203" s="191" t="s">
        <v>13472</v>
      </c>
      <c r="BV8203" s="191" t="s">
        <v>638</v>
      </c>
      <c r="BW8203" s="191" t="s">
        <v>2984</v>
      </c>
    </row>
    <row r="8204" spans="51:75" x14ac:dyDescent="0.3">
      <c r="AY8204" s="251" t="e">
        <f>VLOOKUP(C8204,#REF!, 2,FALSE)</f>
        <v>#REF!</v>
      </c>
      <c r="BM8204" s="191" t="s">
        <v>13473</v>
      </c>
      <c r="BN8204" s="191" t="s">
        <v>659</v>
      </c>
      <c r="BO8204" s="191" t="s">
        <v>2984</v>
      </c>
      <c r="BU8204" s="191" t="s">
        <v>13473</v>
      </c>
      <c r="BV8204" s="191" t="s">
        <v>659</v>
      </c>
      <c r="BW8204" s="191" t="s">
        <v>2984</v>
      </c>
    </row>
    <row r="8205" spans="51:75" x14ac:dyDescent="0.3">
      <c r="AY8205" s="251" t="e">
        <f>VLOOKUP(C8205,#REF!, 2,FALSE)</f>
        <v>#REF!</v>
      </c>
      <c r="BM8205" s="191" t="s">
        <v>13474</v>
      </c>
      <c r="BN8205" s="191" t="s">
        <v>662</v>
      </c>
      <c r="BO8205" s="191" t="s">
        <v>628</v>
      </c>
      <c r="BU8205" s="191" t="s">
        <v>13474</v>
      </c>
      <c r="BV8205" s="191" t="s">
        <v>662</v>
      </c>
      <c r="BW8205" s="191" t="s">
        <v>628</v>
      </c>
    </row>
    <row r="8206" spans="51:75" x14ac:dyDescent="0.3">
      <c r="AY8206" s="251" t="e">
        <f>VLOOKUP(C8206,#REF!, 2,FALSE)</f>
        <v>#REF!</v>
      </c>
      <c r="BM8206" s="191" t="s">
        <v>13475</v>
      </c>
      <c r="BN8206" s="191" t="s">
        <v>659</v>
      </c>
      <c r="BO8206" s="191" t="s">
        <v>3057</v>
      </c>
      <c r="BU8206" s="191" t="s">
        <v>13475</v>
      </c>
      <c r="BV8206" s="191" t="s">
        <v>659</v>
      </c>
      <c r="BW8206" s="191" t="s">
        <v>3057</v>
      </c>
    </row>
    <row r="8207" spans="51:75" x14ac:dyDescent="0.3">
      <c r="AY8207" s="251" t="e">
        <f>VLOOKUP(C8207,#REF!, 2,FALSE)</f>
        <v>#REF!</v>
      </c>
      <c r="BM8207" s="191" t="s">
        <v>13476</v>
      </c>
      <c r="BN8207" s="191" t="s">
        <v>2984</v>
      </c>
      <c r="BO8207" s="191" t="s">
        <v>2984</v>
      </c>
      <c r="BU8207" s="191" t="s">
        <v>13476</v>
      </c>
      <c r="BV8207" s="191" t="s">
        <v>2984</v>
      </c>
      <c r="BW8207" s="191" t="s">
        <v>2984</v>
      </c>
    </row>
    <row r="8208" spans="51:75" x14ac:dyDescent="0.3">
      <c r="AY8208" s="251" t="e">
        <f>VLOOKUP(C8208,#REF!, 2,FALSE)</f>
        <v>#REF!</v>
      </c>
      <c r="BM8208" s="191" t="s">
        <v>13477</v>
      </c>
      <c r="BN8208" s="191" t="s">
        <v>2984</v>
      </c>
      <c r="BO8208" s="191" t="s">
        <v>2376</v>
      </c>
      <c r="BU8208" s="191" t="s">
        <v>13477</v>
      </c>
      <c r="BV8208" s="191" t="s">
        <v>2984</v>
      </c>
      <c r="BW8208" s="191" t="s">
        <v>2376</v>
      </c>
    </row>
    <row r="8209" spans="51:75" x14ac:dyDescent="0.3">
      <c r="AY8209" s="251" t="e">
        <f>VLOOKUP(C8209,#REF!, 2,FALSE)</f>
        <v>#REF!</v>
      </c>
      <c r="BM8209" s="191" t="s">
        <v>13478</v>
      </c>
      <c r="BN8209" s="191" t="s">
        <v>3046</v>
      </c>
      <c r="BO8209" s="191" t="s">
        <v>13479</v>
      </c>
      <c r="BU8209" s="191" t="s">
        <v>13478</v>
      </c>
      <c r="BV8209" s="191" t="s">
        <v>3046</v>
      </c>
      <c r="BW8209" s="191" t="s">
        <v>13479</v>
      </c>
    </row>
    <row r="8210" spans="51:75" x14ac:dyDescent="0.3">
      <c r="AY8210" s="251" t="e">
        <f>VLOOKUP(C8210,#REF!, 2,FALSE)</f>
        <v>#REF!</v>
      </c>
      <c r="BM8210" s="191" t="s">
        <v>13480</v>
      </c>
      <c r="BN8210" s="191" t="s">
        <v>1343</v>
      </c>
      <c r="BO8210" s="191" t="s">
        <v>1205</v>
      </c>
      <c r="BU8210" s="191" t="s">
        <v>13480</v>
      </c>
      <c r="BV8210" s="191" t="s">
        <v>1343</v>
      </c>
      <c r="BW8210" s="191" t="s">
        <v>1205</v>
      </c>
    </row>
    <row r="8211" spans="51:75" x14ac:dyDescent="0.3">
      <c r="AY8211" s="251" t="e">
        <f>VLOOKUP(C8211,#REF!, 2,FALSE)</f>
        <v>#REF!</v>
      </c>
      <c r="BM8211" s="191" t="s">
        <v>13481</v>
      </c>
      <c r="BN8211" s="191" t="s">
        <v>3088</v>
      </c>
      <c r="BO8211" s="191" t="s">
        <v>2984</v>
      </c>
      <c r="BU8211" s="191" t="s">
        <v>13481</v>
      </c>
      <c r="BV8211" s="191" t="s">
        <v>3088</v>
      </c>
      <c r="BW8211" s="191" t="s">
        <v>2984</v>
      </c>
    </row>
    <row r="8212" spans="51:75" x14ac:dyDescent="0.3">
      <c r="AY8212" s="251" t="e">
        <f>VLOOKUP(C8212,#REF!, 2,FALSE)</f>
        <v>#REF!</v>
      </c>
      <c r="BM8212" s="191" t="s">
        <v>13482</v>
      </c>
      <c r="BN8212" s="191" t="s">
        <v>776</v>
      </c>
      <c r="BO8212" s="191" t="s">
        <v>3930</v>
      </c>
      <c r="BU8212" s="191" t="s">
        <v>13482</v>
      </c>
      <c r="BV8212" s="191" t="s">
        <v>776</v>
      </c>
      <c r="BW8212" s="191" t="s">
        <v>3930</v>
      </c>
    </row>
    <row r="8213" spans="51:75" x14ac:dyDescent="0.3">
      <c r="AY8213" s="251" t="e">
        <f>VLOOKUP(C8213,#REF!, 2,FALSE)</f>
        <v>#REF!</v>
      </c>
      <c r="BM8213" s="191" t="s">
        <v>13483</v>
      </c>
      <c r="BN8213" s="191" t="s">
        <v>2984</v>
      </c>
      <c r="BO8213" s="191" t="s">
        <v>5164</v>
      </c>
      <c r="BU8213" s="191" t="s">
        <v>13483</v>
      </c>
      <c r="BV8213" s="191" t="s">
        <v>2984</v>
      </c>
      <c r="BW8213" s="191" t="s">
        <v>5164</v>
      </c>
    </row>
    <row r="8214" spans="51:75" x14ac:dyDescent="0.3">
      <c r="AY8214" s="251" t="e">
        <f>VLOOKUP(C8214,#REF!, 2,FALSE)</f>
        <v>#REF!</v>
      </c>
      <c r="BM8214" s="191" t="s">
        <v>13484</v>
      </c>
      <c r="BN8214" s="191" t="s">
        <v>640</v>
      </c>
      <c r="BO8214" s="191" t="s">
        <v>13485</v>
      </c>
      <c r="BU8214" s="191" t="s">
        <v>13484</v>
      </c>
      <c r="BV8214" s="191" t="s">
        <v>640</v>
      </c>
      <c r="BW8214" s="191" t="s">
        <v>13485</v>
      </c>
    </row>
    <row r="8215" spans="51:75" x14ac:dyDescent="0.3">
      <c r="AY8215" s="251" t="e">
        <f>VLOOKUP(C8215,#REF!, 2,FALSE)</f>
        <v>#REF!</v>
      </c>
      <c r="BM8215" s="191" t="s">
        <v>13486</v>
      </c>
      <c r="BN8215" s="191" t="s">
        <v>1343</v>
      </c>
      <c r="BO8215" s="191" t="s">
        <v>2988</v>
      </c>
      <c r="BU8215" s="191" t="s">
        <v>13486</v>
      </c>
      <c r="BV8215" s="191" t="s">
        <v>1343</v>
      </c>
      <c r="BW8215" s="191" t="s">
        <v>2988</v>
      </c>
    </row>
    <row r="8216" spans="51:75" x14ac:dyDescent="0.3">
      <c r="AY8216" s="251" t="e">
        <f>VLOOKUP(C8216,#REF!, 2,FALSE)</f>
        <v>#REF!</v>
      </c>
      <c r="BM8216" s="191" t="s">
        <v>13487</v>
      </c>
      <c r="BN8216" s="191" t="s">
        <v>941</v>
      </c>
      <c r="BO8216" s="191" t="s">
        <v>3739</v>
      </c>
      <c r="BU8216" s="191" t="s">
        <v>13487</v>
      </c>
      <c r="BV8216" s="191" t="s">
        <v>941</v>
      </c>
      <c r="BW8216" s="191" t="s">
        <v>3739</v>
      </c>
    </row>
    <row r="8217" spans="51:75" x14ac:dyDescent="0.3">
      <c r="AY8217" s="251" t="e">
        <f>VLOOKUP(C8217,#REF!, 2,FALSE)</f>
        <v>#REF!</v>
      </c>
      <c r="BM8217" s="191" t="s">
        <v>13488</v>
      </c>
      <c r="BN8217" s="191" t="s">
        <v>2984</v>
      </c>
      <c r="BO8217" s="191" t="s">
        <v>2643</v>
      </c>
      <c r="BU8217" s="191" t="s">
        <v>13488</v>
      </c>
      <c r="BV8217" s="191" t="s">
        <v>2984</v>
      </c>
      <c r="BW8217" s="191" t="s">
        <v>2643</v>
      </c>
    </row>
    <row r="8218" spans="51:75" x14ac:dyDescent="0.3">
      <c r="AY8218" s="251" t="e">
        <f>VLOOKUP(C8218,#REF!, 2,FALSE)</f>
        <v>#REF!</v>
      </c>
      <c r="BM8218" s="191" t="s">
        <v>2384</v>
      </c>
      <c r="BN8218" s="191" t="s">
        <v>629</v>
      </c>
      <c r="BO8218" s="191" t="s">
        <v>2935</v>
      </c>
      <c r="BU8218" s="191" t="s">
        <v>2384</v>
      </c>
      <c r="BV8218" s="191" t="s">
        <v>629</v>
      </c>
      <c r="BW8218" s="191" t="s">
        <v>2935</v>
      </c>
    </row>
    <row r="8219" spans="51:75" x14ac:dyDescent="0.3">
      <c r="AY8219" s="251" t="e">
        <f>VLOOKUP(C8219,#REF!, 2,FALSE)</f>
        <v>#REF!</v>
      </c>
      <c r="BM8219" s="191" t="s">
        <v>13489</v>
      </c>
      <c r="BN8219" s="191" t="s">
        <v>2984</v>
      </c>
      <c r="BO8219" s="191" t="s">
        <v>10638</v>
      </c>
      <c r="BU8219" s="191" t="s">
        <v>13489</v>
      </c>
      <c r="BV8219" s="191" t="s">
        <v>2984</v>
      </c>
      <c r="BW8219" s="191" t="s">
        <v>10638</v>
      </c>
    </row>
    <row r="8220" spans="51:75" x14ac:dyDescent="0.3">
      <c r="AY8220" s="251" t="e">
        <f>VLOOKUP(C8220,#REF!, 2,FALSE)</f>
        <v>#REF!</v>
      </c>
      <c r="BM8220" s="191" t="s">
        <v>13490</v>
      </c>
      <c r="BN8220" s="191" t="s">
        <v>2984</v>
      </c>
      <c r="BO8220" s="191" t="s">
        <v>6546</v>
      </c>
      <c r="BU8220" s="191" t="s">
        <v>13490</v>
      </c>
      <c r="BV8220" s="191" t="s">
        <v>2984</v>
      </c>
      <c r="BW8220" s="191" t="s">
        <v>6546</v>
      </c>
    </row>
    <row r="8221" spans="51:75" x14ac:dyDescent="0.3">
      <c r="AY8221" s="251" t="e">
        <f>VLOOKUP(C8221,#REF!, 2,FALSE)</f>
        <v>#REF!</v>
      </c>
      <c r="BM8221" s="191" t="s">
        <v>13491</v>
      </c>
      <c r="BN8221" s="191" t="s">
        <v>663</v>
      </c>
      <c r="BO8221" s="191" t="s">
        <v>1411</v>
      </c>
      <c r="BU8221" s="191" t="s">
        <v>13491</v>
      </c>
      <c r="BV8221" s="191" t="s">
        <v>663</v>
      </c>
      <c r="BW8221" s="191" t="s">
        <v>1411</v>
      </c>
    </row>
    <row r="8222" spans="51:75" x14ac:dyDescent="0.3">
      <c r="AY8222" s="251" t="e">
        <f>VLOOKUP(C8222,#REF!, 2,FALSE)</f>
        <v>#REF!</v>
      </c>
      <c r="BM8222" s="191" t="s">
        <v>2385</v>
      </c>
      <c r="BN8222" s="191" t="s">
        <v>2984</v>
      </c>
      <c r="BO8222" s="191" t="s">
        <v>857</v>
      </c>
      <c r="BU8222" s="191" t="s">
        <v>2385</v>
      </c>
      <c r="BV8222" s="191" t="s">
        <v>2984</v>
      </c>
      <c r="BW8222" s="191" t="s">
        <v>857</v>
      </c>
    </row>
    <row r="8223" spans="51:75" x14ac:dyDescent="0.3">
      <c r="AY8223" s="251" t="e">
        <f>VLOOKUP(C8223,#REF!, 2,FALSE)</f>
        <v>#REF!</v>
      </c>
      <c r="BM8223" s="191" t="s">
        <v>2386</v>
      </c>
      <c r="BN8223" s="191" t="s">
        <v>2984</v>
      </c>
      <c r="BO8223" s="191" t="s">
        <v>1419</v>
      </c>
      <c r="BU8223" s="191" t="s">
        <v>2386</v>
      </c>
      <c r="BV8223" s="191" t="s">
        <v>2984</v>
      </c>
      <c r="BW8223" s="191" t="s">
        <v>1419</v>
      </c>
    </row>
    <row r="8224" spans="51:75" x14ac:dyDescent="0.3">
      <c r="AY8224" s="251" t="e">
        <f>VLOOKUP(C8224,#REF!, 2,FALSE)</f>
        <v>#REF!</v>
      </c>
      <c r="BM8224" s="191" t="s">
        <v>207</v>
      </c>
      <c r="BN8224" s="191" t="s">
        <v>3084</v>
      </c>
      <c r="BO8224" s="191" t="s">
        <v>2984</v>
      </c>
      <c r="BU8224" s="191" t="s">
        <v>207</v>
      </c>
      <c r="BV8224" s="191" t="s">
        <v>3084</v>
      </c>
      <c r="BW8224" s="191" t="s">
        <v>2984</v>
      </c>
    </row>
    <row r="8225" spans="51:75" x14ac:dyDescent="0.3">
      <c r="AY8225" s="251" t="e">
        <f>VLOOKUP(C8225,#REF!, 2,FALSE)</f>
        <v>#REF!</v>
      </c>
      <c r="BM8225" s="191" t="s">
        <v>13492</v>
      </c>
      <c r="BN8225" s="191" t="s">
        <v>995</v>
      </c>
      <c r="BO8225" s="191" t="s">
        <v>4979</v>
      </c>
      <c r="BU8225" s="191" t="s">
        <v>13492</v>
      </c>
      <c r="BV8225" s="191" t="s">
        <v>995</v>
      </c>
      <c r="BW8225" s="191" t="s">
        <v>4979</v>
      </c>
    </row>
    <row r="8226" spans="51:75" x14ac:dyDescent="0.3">
      <c r="AY8226" s="251" t="e">
        <f>VLOOKUP(C8226,#REF!, 2,FALSE)</f>
        <v>#REF!</v>
      </c>
      <c r="BM8226" s="191" t="s">
        <v>13493</v>
      </c>
      <c r="BN8226" s="191" t="s">
        <v>2984</v>
      </c>
      <c r="BO8226" s="191" t="s">
        <v>13494</v>
      </c>
      <c r="BU8226" s="191" t="s">
        <v>13493</v>
      </c>
      <c r="BV8226" s="191" t="s">
        <v>2984</v>
      </c>
      <c r="BW8226" s="191" t="s">
        <v>13494</v>
      </c>
    </row>
    <row r="8227" spans="51:75" x14ac:dyDescent="0.3">
      <c r="AY8227" s="251" t="e">
        <f>VLOOKUP(C8227,#REF!, 2,FALSE)</f>
        <v>#REF!</v>
      </c>
      <c r="BM8227" s="191" t="s">
        <v>13495</v>
      </c>
      <c r="BN8227" s="191" t="s">
        <v>2984</v>
      </c>
      <c r="BO8227" s="191" t="s">
        <v>2984</v>
      </c>
      <c r="BU8227" s="191" t="s">
        <v>13495</v>
      </c>
      <c r="BV8227" s="191" t="s">
        <v>2984</v>
      </c>
      <c r="BW8227" s="191" t="s">
        <v>2984</v>
      </c>
    </row>
    <row r="8228" spans="51:75" x14ac:dyDescent="0.3">
      <c r="AY8228" s="251" t="e">
        <f>VLOOKUP(C8228,#REF!, 2,FALSE)</f>
        <v>#REF!</v>
      </c>
      <c r="BM8228" s="191" t="s">
        <v>13496</v>
      </c>
      <c r="BN8228" s="191" t="s">
        <v>2984</v>
      </c>
      <c r="BO8228" s="191" t="s">
        <v>2694</v>
      </c>
      <c r="BU8228" s="191" t="s">
        <v>13496</v>
      </c>
      <c r="BV8228" s="191" t="s">
        <v>2984</v>
      </c>
      <c r="BW8228" s="191" t="s">
        <v>2694</v>
      </c>
    </row>
    <row r="8229" spans="51:75" x14ac:dyDescent="0.3">
      <c r="AY8229" s="251" t="e">
        <f>VLOOKUP(C8229,#REF!, 2,FALSE)</f>
        <v>#REF!</v>
      </c>
      <c r="BM8229" s="191" t="s">
        <v>2387</v>
      </c>
      <c r="BN8229" s="191" t="s">
        <v>2394</v>
      </c>
      <c r="BO8229" s="191" t="s">
        <v>13497</v>
      </c>
      <c r="BU8229" s="191" t="s">
        <v>2387</v>
      </c>
      <c r="BV8229" s="191" t="s">
        <v>2394</v>
      </c>
      <c r="BW8229" s="191" t="s">
        <v>13497</v>
      </c>
    </row>
    <row r="8230" spans="51:75" x14ac:dyDescent="0.3">
      <c r="AY8230" s="251" t="e">
        <f>VLOOKUP(C8230,#REF!, 2,FALSE)</f>
        <v>#REF!</v>
      </c>
      <c r="BM8230" s="191" t="s">
        <v>13498</v>
      </c>
      <c r="BN8230" s="191" t="s">
        <v>1014</v>
      </c>
      <c r="BO8230" s="191" t="s">
        <v>2984</v>
      </c>
      <c r="BU8230" s="191" t="s">
        <v>13498</v>
      </c>
      <c r="BV8230" s="191" t="s">
        <v>1014</v>
      </c>
      <c r="BW8230" s="191" t="s">
        <v>2984</v>
      </c>
    </row>
    <row r="8231" spans="51:75" x14ac:dyDescent="0.3">
      <c r="AY8231" s="251" t="e">
        <f>VLOOKUP(C8231,#REF!, 2,FALSE)</f>
        <v>#REF!</v>
      </c>
      <c r="BM8231" s="191" t="s">
        <v>13499</v>
      </c>
      <c r="BN8231" s="191" t="s">
        <v>776</v>
      </c>
      <c r="BO8231" s="191" t="s">
        <v>2984</v>
      </c>
      <c r="BU8231" s="191" t="s">
        <v>13499</v>
      </c>
      <c r="BV8231" s="191" t="s">
        <v>776</v>
      </c>
      <c r="BW8231" s="191" t="s">
        <v>2984</v>
      </c>
    </row>
    <row r="8232" spans="51:75" x14ac:dyDescent="0.3">
      <c r="AY8232" s="251" t="e">
        <f>VLOOKUP(C8232,#REF!, 2,FALSE)</f>
        <v>#REF!</v>
      </c>
      <c r="BM8232" s="191" t="s">
        <v>13500</v>
      </c>
      <c r="BN8232" s="191" t="s">
        <v>798</v>
      </c>
      <c r="BO8232" s="191" t="s">
        <v>2984</v>
      </c>
      <c r="BU8232" s="191" t="s">
        <v>13500</v>
      </c>
      <c r="BV8232" s="191" t="s">
        <v>798</v>
      </c>
      <c r="BW8232" s="191" t="s">
        <v>2984</v>
      </c>
    </row>
    <row r="8233" spans="51:75" x14ac:dyDescent="0.3">
      <c r="AY8233" s="251" t="e">
        <f>VLOOKUP(C8233,#REF!, 2,FALSE)</f>
        <v>#REF!</v>
      </c>
      <c r="BM8233" s="191" t="s">
        <v>13501</v>
      </c>
      <c r="BN8233" s="191" t="s">
        <v>2984</v>
      </c>
      <c r="BO8233" s="191" t="s">
        <v>2984</v>
      </c>
      <c r="BU8233" s="191" t="s">
        <v>13501</v>
      </c>
      <c r="BV8233" s="191" t="s">
        <v>2984</v>
      </c>
      <c r="BW8233" s="191" t="s">
        <v>2984</v>
      </c>
    </row>
    <row r="8234" spans="51:75" x14ac:dyDescent="0.3">
      <c r="AY8234" s="251" t="e">
        <f>VLOOKUP(C8234,#REF!, 2,FALSE)</f>
        <v>#REF!</v>
      </c>
      <c r="BM8234" s="191" t="s">
        <v>13503</v>
      </c>
      <c r="BN8234" s="191" t="s">
        <v>5961</v>
      </c>
      <c r="BO8234" s="191" t="s">
        <v>13504</v>
      </c>
      <c r="BU8234" s="191" t="s">
        <v>13503</v>
      </c>
      <c r="BV8234" s="191" t="s">
        <v>5961</v>
      </c>
      <c r="BW8234" s="191" t="s">
        <v>13504</v>
      </c>
    </row>
    <row r="8235" spans="51:75" x14ac:dyDescent="0.3">
      <c r="AY8235" s="251" t="e">
        <f>VLOOKUP(C8235,#REF!, 2,FALSE)</f>
        <v>#REF!</v>
      </c>
      <c r="BM8235" s="191" t="s">
        <v>13505</v>
      </c>
      <c r="BN8235" s="191" t="s">
        <v>943</v>
      </c>
      <c r="BO8235" s="191" t="s">
        <v>13506</v>
      </c>
      <c r="BU8235" s="191" t="s">
        <v>13505</v>
      </c>
      <c r="BV8235" s="191" t="s">
        <v>943</v>
      </c>
      <c r="BW8235" s="191" t="s">
        <v>13506</v>
      </c>
    </row>
    <row r="8236" spans="51:75" x14ac:dyDescent="0.3">
      <c r="AY8236" s="251" t="e">
        <f>VLOOKUP(C8236,#REF!, 2,FALSE)</f>
        <v>#REF!</v>
      </c>
      <c r="BM8236" s="191" t="s">
        <v>13507</v>
      </c>
      <c r="BN8236" s="191" t="s">
        <v>1502</v>
      </c>
      <c r="BO8236" s="191" t="s">
        <v>13508</v>
      </c>
      <c r="BU8236" s="191" t="s">
        <v>13507</v>
      </c>
      <c r="BV8236" s="191" t="s">
        <v>1502</v>
      </c>
      <c r="BW8236" s="191" t="s">
        <v>13508</v>
      </c>
    </row>
    <row r="8237" spans="51:75" x14ac:dyDescent="0.3">
      <c r="AY8237" s="251" t="e">
        <f>VLOOKUP(C8237,#REF!, 2,FALSE)</f>
        <v>#REF!</v>
      </c>
      <c r="BM8237" s="191" t="s">
        <v>13509</v>
      </c>
      <c r="BN8237" s="191" t="s">
        <v>2984</v>
      </c>
      <c r="BO8237" s="191" t="s">
        <v>13510</v>
      </c>
      <c r="BU8237" s="191" t="s">
        <v>13509</v>
      </c>
      <c r="BV8237" s="191" t="s">
        <v>2984</v>
      </c>
      <c r="BW8237" s="191" t="s">
        <v>13510</v>
      </c>
    </row>
    <row r="8238" spans="51:75" x14ac:dyDescent="0.3">
      <c r="AY8238" s="251" t="e">
        <f>VLOOKUP(C8238,#REF!, 2,FALSE)</f>
        <v>#REF!</v>
      </c>
      <c r="BM8238" s="191" t="s">
        <v>13511</v>
      </c>
      <c r="BN8238" s="191" t="s">
        <v>2984</v>
      </c>
      <c r="BO8238" s="191" t="s">
        <v>10593</v>
      </c>
      <c r="BU8238" s="191" t="s">
        <v>13511</v>
      </c>
      <c r="BV8238" s="191" t="s">
        <v>2984</v>
      </c>
      <c r="BW8238" s="191" t="s">
        <v>10593</v>
      </c>
    </row>
    <row r="8239" spans="51:75" x14ac:dyDescent="0.3">
      <c r="AY8239" s="251" t="e">
        <f>VLOOKUP(C8239,#REF!, 2,FALSE)</f>
        <v>#REF!</v>
      </c>
      <c r="BM8239" s="191" t="s">
        <v>13512</v>
      </c>
      <c r="BN8239" s="191" t="s">
        <v>2984</v>
      </c>
      <c r="BO8239" s="191" t="s">
        <v>3930</v>
      </c>
      <c r="BU8239" s="191" t="s">
        <v>13512</v>
      </c>
      <c r="BV8239" s="191" t="s">
        <v>2984</v>
      </c>
      <c r="BW8239" s="191" t="s">
        <v>3930</v>
      </c>
    </row>
    <row r="8240" spans="51:75" x14ac:dyDescent="0.3">
      <c r="AY8240" s="251" t="e">
        <f>VLOOKUP(C8240,#REF!, 2,FALSE)</f>
        <v>#REF!</v>
      </c>
      <c r="BM8240" s="191" t="s">
        <v>208</v>
      </c>
      <c r="BN8240" s="191" t="s">
        <v>2984</v>
      </c>
      <c r="BO8240" s="191" t="s">
        <v>13513</v>
      </c>
      <c r="BU8240" s="191" t="s">
        <v>208</v>
      </c>
      <c r="BV8240" s="191" t="s">
        <v>2984</v>
      </c>
      <c r="BW8240" s="191" t="s">
        <v>13513</v>
      </c>
    </row>
    <row r="8241" spans="51:75" x14ac:dyDescent="0.3">
      <c r="AY8241" s="251" t="e">
        <f>VLOOKUP(C8241,#REF!, 2,FALSE)</f>
        <v>#REF!</v>
      </c>
      <c r="BM8241" s="191" t="s">
        <v>13514</v>
      </c>
      <c r="BN8241" s="191" t="s">
        <v>2984</v>
      </c>
      <c r="BO8241" s="191" t="s">
        <v>4370</v>
      </c>
      <c r="BU8241" s="191" t="s">
        <v>13514</v>
      </c>
      <c r="BV8241" s="191" t="s">
        <v>2984</v>
      </c>
      <c r="BW8241" s="191" t="s">
        <v>4370</v>
      </c>
    </row>
    <row r="8242" spans="51:75" x14ac:dyDescent="0.3">
      <c r="AY8242" s="251" t="e">
        <f>VLOOKUP(C8242,#REF!, 2,FALSE)</f>
        <v>#REF!</v>
      </c>
      <c r="BM8242" s="191" t="s">
        <v>13515</v>
      </c>
      <c r="BN8242" s="191" t="s">
        <v>938</v>
      </c>
      <c r="BO8242" s="191" t="s">
        <v>1598</v>
      </c>
      <c r="BU8242" s="191" t="s">
        <v>13515</v>
      </c>
      <c r="BV8242" s="191" t="s">
        <v>938</v>
      </c>
      <c r="BW8242" s="191" t="s">
        <v>1598</v>
      </c>
    </row>
    <row r="8243" spans="51:75" x14ac:dyDescent="0.3">
      <c r="AY8243" s="251" t="e">
        <f>VLOOKUP(C8243,#REF!, 2,FALSE)</f>
        <v>#REF!</v>
      </c>
      <c r="BM8243" s="191" t="s">
        <v>13516</v>
      </c>
      <c r="BN8243" s="191" t="s">
        <v>2984</v>
      </c>
      <c r="BO8243" s="191" t="s">
        <v>13517</v>
      </c>
      <c r="BU8243" s="191" t="s">
        <v>13516</v>
      </c>
      <c r="BV8243" s="191" t="s">
        <v>2984</v>
      </c>
      <c r="BW8243" s="191" t="s">
        <v>13517</v>
      </c>
    </row>
    <row r="8244" spans="51:75" x14ac:dyDescent="0.3">
      <c r="AY8244" s="251" t="e">
        <f>VLOOKUP(C8244,#REF!, 2,FALSE)</f>
        <v>#REF!</v>
      </c>
      <c r="BM8244" s="191" t="s">
        <v>13518</v>
      </c>
      <c r="BN8244" s="191" t="s">
        <v>2984</v>
      </c>
      <c r="BO8244" s="191" t="s">
        <v>3286</v>
      </c>
      <c r="BU8244" s="191" t="s">
        <v>13518</v>
      </c>
      <c r="BV8244" s="191" t="s">
        <v>2984</v>
      </c>
      <c r="BW8244" s="191" t="s">
        <v>3286</v>
      </c>
    </row>
    <row r="8245" spans="51:75" x14ac:dyDescent="0.3">
      <c r="AY8245" s="251" t="e">
        <f>VLOOKUP(C8245,#REF!, 2,FALSE)</f>
        <v>#REF!</v>
      </c>
      <c r="BM8245" s="191" t="s">
        <v>13519</v>
      </c>
      <c r="BN8245" s="191" t="s">
        <v>2984</v>
      </c>
      <c r="BO8245" s="191" t="s">
        <v>9023</v>
      </c>
      <c r="BU8245" s="191" t="s">
        <v>13519</v>
      </c>
      <c r="BV8245" s="191" t="s">
        <v>2984</v>
      </c>
      <c r="BW8245" s="191" t="s">
        <v>9023</v>
      </c>
    </row>
    <row r="8246" spans="51:75" x14ac:dyDescent="0.3">
      <c r="AY8246" s="251" t="e">
        <f>VLOOKUP(C8246,#REF!, 2,FALSE)</f>
        <v>#REF!</v>
      </c>
      <c r="BM8246" s="191" t="s">
        <v>13520</v>
      </c>
      <c r="BN8246" s="191" t="s">
        <v>2984</v>
      </c>
      <c r="BO8246" s="191" t="s">
        <v>1065</v>
      </c>
      <c r="BU8246" s="191" t="s">
        <v>13520</v>
      </c>
      <c r="BV8246" s="191" t="s">
        <v>2984</v>
      </c>
      <c r="BW8246" s="191" t="s">
        <v>1065</v>
      </c>
    </row>
    <row r="8247" spans="51:75" x14ac:dyDescent="0.3">
      <c r="AY8247" s="251" t="e">
        <f>VLOOKUP(C8247,#REF!, 2,FALSE)</f>
        <v>#REF!</v>
      </c>
      <c r="BM8247" s="191" t="s">
        <v>13522</v>
      </c>
      <c r="BN8247" s="191" t="s">
        <v>2984</v>
      </c>
      <c r="BO8247" s="191" t="s">
        <v>1801</v>
      </c>
      <c r="BU8247" s="191" t="s">
        <v>13522</v>
      </c>
      <c r="BV8247" s="191" t="s">
        <v>2984</v>
      </c>
      <c r="BW8247" s="191" t="s">
        <v>1801</v>
      </c>
    </row>
    <row r="8248" spans="51:75" x14ac:dyDescent="0.3">
      <c r="AY8248" s="251" t="e">
        <f>VLOOKUP(C8248,#REF!, 2,FALSE)</f>
        <v>#REF!</v>
      </c>
      <c r="BM8248" s="191" t="s">
        <v>13523</v>
      </c>
      <c r="BN8248" s="191" t="s">
        <v>2984</v>
      </c>
      <c r="BO8248" s="191" t="s">
        <v>2984</v>
      </c>
      <c r="BU8248" s="191" t="s">
        <v>13523</v>
      </c>
      <c r="BV8248" s="191" t="s">
        <v>2984</v>
      </c>
      <c r="BW8248" s="191" t="s">
        <v>2984</v>
      </c>
    </row>
    <row r="8249" spans="51:75" x14ac:dyDescent="0.3">
      <c r="AY8249" s="251" t="e">
        <f>VLOOKUP(C8249,#REF!, 2,FALSE)</f>
        <v>#REF!</v>
      </c>
      <c r="BM8249" s="191" t="s">
        <v>13524</v>
      </c>
      <c r="BN8249" s="191" t="s">
        <v>2984</v>
      </c>
      <c r="BO8249" s="191" t="s">
        <v>1444</v>
      </c>
      <c r="BU8249" s="191" t="s">
        <v>13524</v>
      </c>
      <c r="BV8249" s="191" t="s">
        <v>2984</v>
      </c>
      <c r="BW8249" s="191" t="s">
        <v>1444</v>
      </c>
    </row>
    <row r="8250" spans="51:75" x14ac:dyDescent="0.3">
      <c r="AY8250" s="251" t="e">
        <f>VLOOKUP(C8250,#REF!, 2,FALSE)</f>
        <v>#REF!</v>
      </c>
      <c r="BM8250" s="191" t="s">
        <v>13525</v>
      </c>
      <c r="BN8250" s="191" t="s">
        <v>2984</v>
      </c>
      <c r="BO8250" s="191" t="s">
        <v>2984</v>
      </c>
      <c r="BU8250" s="191" t="s">
        <v>13525</v>
      </c>
      <c r="BV8250" s="191" t="s">
        <v>2984</v>
      </c>
      <c r="BW8250" s="191" t="s">
        <v>2984</v>
      </c>
    </row>
    <row r="8251" spans="51:75" x14ac:dyDescent="0.3">
      <c r="AY8251" s="251" t="e">
        <f>VLOOKUP(C8251,#REF!, 2,FALSE)</f>
        <v>#REF!</v>
      </c>
      <c r="BM8251" s="191" t="s">
        <v>13526</v>
      </c>
      <c r="BN8251" s="191" t="s">
        <v>2984</v>
      </c>
      <c r="BO8251" s="191" t="s">
        <v>993</v>
      </c>
      <c r="BU8251" s="191" t="s">
        <v>13526</v>
      </c>
      <c r="BV8251" s="191" t="s">
        <v>2984</v>
      </c>
      <c r="BW8251" s="191" t="s">
        <v>993</v>
      </c>
    </row>
    <row r="8252" spans="51:75" x14ac:dyDescent="0.3">
      <c r="AY8252" s="251" t="e">
        <f>VLOOKUP(C8252,#REF!, 2,FALSE)</f>
        <v>#REF!</v>
      </c>
      <c r="BM8252" s="191" t="s">
        <v>13527</v>
      </c>
      <c r="BN8252" s="191" t="s">
        <v>1004</v>
      </c>
      <c r="BO8252" s="191" t="s">
        <v>11477</v>
      </c>
      <c r="BU8252" s="191" t="s">
        <v>13527</v>
      </c>
      <c r="BV8252" s="191" t="s">
        <v>1004</v>
      </c>
      <c r="BW8252" s="191" t="s">
        <v>11477</v>
      </c>
    </row>
    <row r="8253" spans="51:75" x14ac:dyDescent="0.3">
      <c r="AY8253" s="251" t="e">
        <f>VLOOKUP(C8253,#REF!, 2,FALSE)</f>
        <v>#REF!</v>
      </c>
      <c r="BM8253" s="191" t="s">
        <v>2388</v>
      </c>
      <c r="BN8253" s="191" t="s">
        <v>2984</v>
      </c>
      <c r="BO8253" s="191" t="s">
        <v>2396</v>
      </c>
      <c r="BU8253" s="191" t="s">
        <v>2388</v>
      </c>
      <c r="BV8253" s="191" t="s">
        <v>2984</v>
      </c>
      <c r="BW8253" s="191" t="s">
        <v>2396</v>
      </c>
    </row>
    <row r="8254" spans="51:75" x14ac:dyDescent="0.3">
      <c r="AY8254" s="251" t="e">
        <f>VLOOKUP(C8254,#REF!, 2,FALSE)</f>
        <v>#REF!</v>
      </c>
      <c r="BM8254" s="191" t="s">
        <v>2389</v>
      </c>
      <c r="BN8254" s="191" t="s">
        <v>1004</v>
      </c>
      <c r="BO8254" s="191" t="s">
        <v>7952</v>
      </c>
      <c r="BU8254" s="191" t="s">
        <v>2389</v>
      </c>
      <c r="BV8254" s="191" t="s">
        <v>1004</v>
      </c>
      <c r="BW8254" s="191" t="s">
        <v>7952</v>
      </c>
    </row>
    <row r="8255" spans="51:75" x14ac:dyDescent="0.3">
      <c r="AY8255" s="251" t="e">
        <f>VLOOKUP(C8255,#REF!, 2,FALSE)</f>
        <v>#REF!</v>
      </c>
      <c r="BM8255" s="191" t="s">
        <v>13528</v>
      </c>
      <c r="BN8255" s="191" t="s">
        <v>798</v>
      </c>
      <c r="BO8255" s="191" t="s">
        <v>13529</v>
      </c>
      <c r="BU8255" s="191" t="s">
        <v>13528</v>
      </c>
      <c r="BV8255" s="191" t="s">
        <v>798</v>
      </c>
      <c r="BW8255" s="191" t="s">
        <v>13529</v>
      </c>
    </row>
    <row r="8256" spans="51:75" x14ac:dyDescent="0.3">
      <c r="AY8256" s="251" t="e">
        <f>VLOOKUP(C8256,#REF!, 2,FALSE)</f>
        <v>#REF!</v>
      </c>
      <c r="BM8256" s="191" t="s">
        <v>13530</v>
      </c>
      <c r="BN8256" s="191" t="s">
        <v>704</v>
      </c>
      <c r="BO8256" s="191" t="s">
        <v>2888</v>
      </c>
      <c r="BU8256" s="191" t="s">
        <v>13530</v>
      </c>
      <c r="BV8256" s="191" t="s">
        <v>704</v>
      </c>
      <c r="BW8256" s="191" t="s">
        <v>2888</v>
      </c>
    </row>
    <row r="8257" spans="51:75" x14ac:dyDescent="0.3">
      <c r="AY8257" s="251" t="e">
        <f>VLOOKUP(C8257,#REF!, 2,FALSE)</f>
        <v>#REF!</v>
      </c>
      <c r="BM8257" s="191" t="s">
        <v>2390</v>
      </c>
      <c r="BN8257" s="191" t="s">
        <v>2984</v>
      </c>
      <c r="BO8257" s="191" t="s">
        <v>2984</v>
      </c>
      <c r="BU8257" s="191" t="s">
        <v>2390</v>
      </c>
      <c r="BV8257" s="191" t="s">
        <v>2984</v>
      </c>
      <c r="BW8257" s="191" t="s">
        <v>2984</v>
      </c>
    </row>
    <row r="8258" spans="51:75" x14ac:dyDescent="0.3">
      <c r="AY8258" s="251" t="e">
        <f>VLOOKUP(C8258,#REF!, 2,FALSE)</f>
        <v>#REF!</v>
      </c>
      <c r="BM8258" s="191" t="s">
        <v>13531</v>
      </c>
      <c r="BN8258" s="191" t="s">
        <v>804</v>
      </c>
      <c r="BO8258" s="191" t="s">
        <v>4367</v>
      </c>
      <c r="BU8258" s="191" t="s">
        <v>13531</v>
      </c>
      <c r="BV8258" s="191" t="s">
        <v>804</v>
      </c>
      <c r="BW8258" s="191" t="s">
        <v>4367</v>
      </c>
    </row>
    <row r="8259" spans="51:75" x14ac:dyDescent="0.3">
      <c r="AY8259" s="251" t="e">
        <f>VLOOKUP(C8259,#REF!, 2,FALSE)</f>
        <v>#REF!</v>
      </c>
      <c r="BM8259" s="191" t="s">
        <v>13532</v>
      </c>
      <c r="BN8259" s="191" t="s">
        <v>615</v>
      </c>
      <c r="BO8259" s="191" t="s">
        <v>11238</v>
      </c>
      <c r="BU8259" s="191" t="s">
        <v>13532</v>
      </c>
      <c r="BV8259" s="191" t="s">
        <v>615</v>
      </c>
      <c r="BW8259" s="191" t="s">
        <v>11238</v>
      </c>
    </row>
    <row r="8260" spans="51:75" x14ac:dyDescent="0.3">
      <c r="AY8260" s="251" t="e">
        <f>VLOOKUP(C8260,#REF!, 2,FALSE)</f>
        <v>#REF!</v>
      </c>
      <c r="BM8260" s="191" t="s">
        <v>13533</v>
      </c>
      <c r="BN8260" s="191" t="s">
        <v>2984</v>
      </c>
      <c r="BO8260" s="191" t="s">
        <v>2062</v>
      </c>
      <c r="BU8260" s="191" t="s">
        <v>13533</v>
      </c>
      <c r="BV8260" s="191" t="s">
        <v>2984</v>
      </c>
      <c r="BW8260" s="191" t="s">
        <v>2062</v>
      </c>
    </row>
    <row r="8261" spans="51:75" x14ac:dyDescent="0.3">
      <c r="AY8261" s="251" t="e">
        <f>VLOOKUP(C8261,#REF!, 2,FALSE)</f>
        <v>#REF!</v>
      </c>
      <c r="BM8261" s="191" t="s">
        <v>2391</v>
      </c>
      <c r="BN8261" s="191" t="s">
        <v>1280</v>
      </c>
      <c r="BO8261" s="191" t="s">
        <v>13534</v>
      </c>
      <c r="BU8261" s="191" t="s">
        <v>2391</v>
      </c>
      <c r="BV8261" s="191" t="s">
        <v>1280</v>
      </c>
      <c r="BW8261" s="191" t="s">
        <v>13534</v>
      </c>
    </row>
    <row r="8262" spans="51:75" x14ac:dyDescent="0.3">
      <c r="AY8262" s="251" t="e">
        <f>VLOOKUP(C8262,#REF!, 2,FALSE)</f>
        <v>#REF!</v>
      </c>
      <c r="BM8262" s="191" t="s">
        <v>13535</v>
      </c>
      <c r="BN8262" s="191" t="s">
        <v>2984</v>
      </c>
      <c r="BO8262" s="191" t="s">
        <v>13536</v>
      </c>
      <c r="BU8262" s="191" t="s">
        <v>13535</v>
      </c>
      <c r="BV8262" s="191" t="s">
        <v>2984</v>
      </c>
      <c r="BW8262" s="191" t="s">
        <v>13536</v>
      </c>
    </row>
    <row r="8263" spans="51:75" x14ac:dyDescent="0.3">
      <c r="AY8263" s="251" t="e">
        <f>VLOOKUP(C8263,#REF!, 2,FALSE)</f>
        <v>#REF!</v>
      </c>
      <c r="BM8263" s="191" t="s">
        <v>13537</v>
      </c>
      <c r="BN8263" s="191" t="s">
        <v>16989</v>
      </c>
      <c r="BO8263" s="191" t="s">
        <v>843</v>
      </c>
      <c r="BU8263" s="191" t="s">
        <v>13537</v>
      </c>
      <c r="BV8263" s="191" t="s">
        <v>16989</v>
      </c>
      <c r="BW8263" s="191" t="s">
        <v>843</v>
      </c>
    </row>
    <row r="8264" spans="51:75" x14ac:dyDescent="0.3">
      <c r="AY8264" s="251" t="e">
        <f>VLOOKUP(C8264,#REF!, 2,FALSE)</f>
        <v>#REF!</v>
      </c>
      <c r="BM8264" s="191" t="s">
        <v>13538</v>
      </c>
      <c r="BN8264" s="191" t="s">
        <v>3253</v>
      </c>
      <c r="BO8264" s="191" t="s">
        <v>13539</v>
      </c>
      <c r="BU8264" s="191" t="s">
        <v>13538</v>
      </c>
      <c r="BV8264" s="191" t="s">
        <v>3253</v>
      </c>
      <c r="BW8264" s="191" t="s">
        <v>13539</v>
      </c>
    </row>
    <row r="8265" spans="51:75" x14ac:dyDescent="0.3">
      <c r="AY8265" s="251" t="e">
        <f>VLOOKUP(C8265,#REF!, 2,FALSE)</f>
        <v>#REF!</v>
      </c>
      <c r="BM8265" s="191" t="s">
        <v>13540</v>
      </c>
      <c r="BN8265" s="191" t="s">
        <v>16989</v>
      </c>
      <c r="BO8265" s="191" t="s">
        <v>13541</v>
      </c>
      <c r="BU8265" s="191" t="s">
        <v>13540</v>
      </c>
      <c r="BV8265" s="191" t="s">
        <v>16989</v>
      </c>
      <c r="BW8265" s="191" t="s">
        <v>13541</v>
      </c>
    </row>
    <row r="8266" spans="51:75" x14ac:dyDescent="0.3">
      <c r="AY8266" s="251" t="e">
        <f>VLOOKUP(C8266,#REF!, 2,FALSE)</f>
        <v>#REF!</v>
      </c>
      <c r="BM8266" s="191" t="s">
        <v>13542</v>
      </c>
      <c r="BN8266" s="191" t="s">
        <v>2984</v>
      </c>
      <c r="BO8266" s="191" t="s">
        <v>2984</v>
      </c>
      <c r="BU8266" s="191" t="s">
        <v>13542</v>
      </c>
      <c r="BV8266" s="191" t="s">
        <v>2984</v>
      </c>
      <c r="BW8266" s="191" t="s">
        <v>2984</v>
      </c>
    </row>
    <row r="8267" spans="51:75" x14ac:dyDescent="0.3">
      <c r="AY8267" s="251" t="e">
        <f>VLOOKUP(C8267,#REF!, 2,FALSE)</f>
        <v>#REF!</v>
      </c>
      <c r="BM8267" s="191" t="s">
        <v>2398</v>
      </c>
      <c r="BN8267" s="191" t="s">
        <v>614</v>
      </c>
      <c r="BO8267" s="191" t="s">
        <v>13543</v>
      </c>
      <c r="BU8267" s="191" t="s">
        <v>2398</v>
      </c>
      <c r="BV8267" s="191" t="s">
        <v>614</v>
      </c>
      <c r="BW8267" s="191" t="s">
        <v>13543</v>
      </c>
    </row>
    <row r="8268" spans="51:75" x14ac:dyDescent="0.3">
      <c r="AY8268" s="251" t="e">
        <f>VLOOKUP(C8268,#REF!, 2,FALSE)</f>
        <v>#REF!</v>
      </c>
      <c r="BM8268" s="191" t="s">
        <v>13544</v>
      </c>
      <c r="BN8268" s="191" t="s">
        <v>637</v>
      </c>
      <c r="BO8268" s="191" t="s">
        <v>4581</v>
      </c>
      <c r="BU8268" s="191" t="s">
        <v>13544</v>
      </c>
      <c r="BV8268" s="191" t="s">
        <v>637</v>
      </c>
      <c r="BW8268" s="191" t="s">
        <v>4581</v>
      </c>
    </row>
    <row r="8269" spans="51:75" x14ac:dyDescent="0.3">
      <c r="AY8269" s="251" t="e">
        <f>VLOOKUP(C8269,#REF!, 2,FALSE)</f>
        <v>#REF!</v>
      </c>
      <c r="BM8269" s="191" t="s">
        <v>13545</v>
      </c>
      <c r="BN8269" s="191" t="s">
        <v>2984</v>
      </c>
      <c r="BO8269" s="191" t="s">
        <v>13546</v>
      </c>
      <c r="BU8269" s="191" t="s">
        <v>13545</v>
      </c>
      <c r="BV8269" s="191" t="s">
        <v>2984</v>
      </c>
      <c r="BW8269" s="191" t="s">
        <v>13546</v>
      </c>
    </row>
    <row r="8270" spans="51:75" x14ac:dyDescent="0.3">
      <c r="AY8270" s="251" t="e">
        <f>VLOOKUP(C8270,#REF!, 2,FALSE)</f>
        <v>#REF!</v>
      </c>
      <c r="BM8270" s="191" t="s">
        <v>13547</v>
      </c>
      <c r="BN8270" s="191" t="s">
        <v>2984</v>
      </c>
      <c r="BO8270" s="191" t="s">
        <v>3840</v>
      </c>
      <c r="BU8270" s="191" t="s">
        <v>13547</v>
      </c>
      <c r="BV8270" s="191" t="s">
        <v>2984</v>
      </c>
      <c r="BW8270" s="191" t="s">
        <v>3840</v>
      </c>
    </row>
    <row r="8271" spans="51:75" x14ac:dyDescent="0.3">
      <c r="AY8271" s="251" t="e">
        <f>VLOOKUP(C8271,#REF!, 2,FALSE)</f>
        <v>#REF!</v>
      </c>
      <c r="BM8271" s="191" t="s">
        <v>203</v>
      </c>
      <c r="BN8271" s="191" t="s">
        <v>2984</v>
      </c>
      <c r="BO8271" s="191" t="s">
        <v>2984</v>
      </c>
      <c r="BU8271" s="191" t="s">
        <v>203</v>
      </c>
      <c r="BV8271" s="191" t="s">
        <v>2984</v>
      </c>
      <c r="BW8271" s="191" t="s">
        <v>2984</v>
      </c>
    </row>
    <row r="8272" spans="51:75" x14ac:dyDescent="0.3">
      <c r="AY8272" s="251" t="e">
        <f>VLOOKUP(C8272,#REF!, 2,FALSE)</f>
        <v>#REF!</v>
      </c>
      <c r="BM8272" s="191" t="s">
        <v>13548</v>
      </c>
      <c r="BN8272" s="191" t="s">
        <v>1446</v>
      </c>
      <c r="BO8272" s="191" t="s">
        <v>3027</v>
      </c>
      <c r="BU8272" s="191" t="s">
        <v>13548</v>
      </c>
      <c r="BV8272" s="191" t="s">
        <v>1446</v>
      </c>
      <c r="BW8272" s="191" t="s">
        <v>3027</v>
      </c>
    </row>
    <row r="8273" spans="51:75" x14ac:dyDescent="0.3">
      <c r="AY8273" s="251" t="e">
        <f>VLOOKUP(C8273,#REF!, 2,FALSE)</f>
        <v>#REF!</v>
      </c>
      <c r="BM8273" s="191" t="s">
        <v>13549</v>
      </c>
      <c r="BN8273" s="191" t="s">
        <v>772</v>
      </c>
      <c r="BO8273" s="191" t="s">
        <v>922</v>
      </c>
      <c r="BU8273" s="191" t="s">
        <v>13549</v>
      </c>
      <c r="BV8273" s="191" t="s">
        <v>772</v>
      </c>
      <c r="BW8273" s="191" t="s">
        <v>922</v>
      </c>
    </row>
    <row r="8274" spans="51:75" x14ac:dyDescent="0.3">
      <c r="AY8274" s="251" t="e">
        <f>VLOOKUP(C8274,#REF!, 2,FALSE)</f>
        <v>#REF!</v>
      </c>
      <c r="BM8274" s="191" t="s">
        <v>13550</v>
      </c>
      <c r="BN8274" s="191" t="s">
        <v>1014</v>
      </c>
      <c r="BO8274" s="191" t="s">
        <v>8534</v>
      </c>
      <c r="BU8274" s="191" t="s">
        <v>13550</v>
      </c>
      <c r="BV8274" s="191" t="s">
        <v>1014</v>
      </c>
      <c r="BW8274" s="191" t="s">
        <v>8534</v>
      </c>
    </row>
    <row r="8275" spans="51:75" x14ac:dyDescent="0.3">
      <c r="AY8275" s="251" t="e">
        <f>VLOOKUP(C8275,#REF!, 2,FALSE)</f>
        <v>#REF!</v>
      </c>
      <c r="BM8275" s="191" t="s">
        <v>13551</v>
      </c>
      <c r="BN8275" s="191" t="s">
        <v>779</v>
      </c>
      <c r="BO8275" s="191" t="s">
        <v>11232</v>
      </c>
      <c r="BU8275" s="191" t="s">
        <v>13551</v>
      </c>
      <c r="BV8275" s="191" t="s">
        <v>779</v>
      </c>
      <c r="BW8275" s="191" t="s">
        <v>11232</v>
      </c>
    </row>
    <row r="8276" spans="51:75" x14ac:dyDescent="0.3">
      <c r="AY8276" s="251" t="e">
        <f>VLOOKUP(C8276,#REF!, 2,FALSE)</f>
        <v>#REF!</v>
      </c>
      <c r="BM8276" s="191" t="s">
        <v>13552</v>
      </c>
      <c r="BN8276" s="191" t="s">
        <v>2984</v>
      </c>
      <c r="BO8276" s="191" t="s">
        <v>2984</v>
      </c>
      <c r="BU8276" s="191" t="s">
        <v>13552</v>
      </c>
      <c r="BV8276" s="191" t="s">
        <v>2984</v>
      </c>
      <c r="BW8276" s="191" t="s">
        <v>2984</v>
      </c>
    </row>
    <row r="8277" spans="51:75" x14ac:dyDescent="0.3">
      <c r="AY8277" s="251" t="e">
        <f>VLOOKUP(C8277,#REF!, 2,FALSE)</f>
        <v>#REF!</v>
      </c>
      <c r="BM8277" s="191" t="s">
        <v>13553</v>
      </c>
      <c r="BN8277" s="191" t="s">
        <v>1014</v>
      </c>
      <c r="BO8277" s="191" t="s">
        <v>5250</v>
      </c>
      <c r="BU8277" s="191" t="s">
        <v>13553</v>
      </c>
      <c r="BV8277" s="191" t="s">
        <v>1014</v>
      </c>
      <c r="BW8277" s="191" t="s">
        <v>5250</v>
      </c>
    </row>
    <row r="8278" spans="51:75" x14ac:dyDescent="0.3">
      <c r="AY8278" s="251" t="e">
        <f>VLOOKUP(C8278,#REF!, 2,FALSE)</f>
        <v>#REF!</v>
      </c>
      <c r="BM8278" s="191" t="s">
        <v>13554</v>
      </c>
      <c r="BN8278" s="191" t="s">
        <v>2984</v>
      </c>
      <c r="BO8278" s="191" t="s">
        <v>2984</v>
      </c>
      <c r="BU8278" s="191" t="s">
        <v>13554</v>
      </c>
      <c r="BV8278" s="191" t="s">
        <v>2984</v>
      </c>
      <c r="BW8278" s="191" t="s">
        <v>2984</v>
      </c>
    </row>
    <row r="8279" spans="51:75" x14ac:dyDescent="0.3">
      <c r="AY8279" s="251" t="e">
        <f>VLOOKUP(C8279,#REF!, 2,FALSE)</f>
        <v>#REF!</v>
      </c>
      <c r="BM8279" s="191" t="s">
        <v>13555</v>
      </c>
      <c r="BN8279" s="191" t="s">
        <v>629</v>
      </c>
      <c r="BO8279" s="191" t="s">
        <v>2968</v>
      </c>
      <c r="BU8279" s="191" t="s">
        <v>13555</v>
      </c>
      <c r="BV8279" s="191" t="s">
        <v>629</v>
      </c>
      <c r="BW8279" s="191" t="s">
        <v>2968</v>
      </c>
    </row>
    <row r="8280" spans="51:75" x14ac:dyDescent="0.3">
      <c r="AY8280" s="251" t="e">
        <f>VLOOKUP(C8280,#REF!, 2,FALSE)</f>
        <v>#REF!</v>
      </c>
      <c r="BM8280" s="191" t="s">
        <v>204</v>
      </c>
      <c r="BN8280" s="191" t="s">
        <v>614</v>
      </c>
      <c r="BO8280" s="191" t="s">
        <v>1203</v>
      </c>
      <c r="BU8280" s="191" t="s">
        <v>204</v>
      </c>
      <c r="BV8280" s="191" t="s">
        <v>614</v>
      </c>
      <c r="BW8280" s="191" t="s">
        <v>1203</v>
      </c>
    </row>
    <row r="8281" spans="51:75" x14ac:dyDescent="0.3">
      <c r="AY8281" s="251" t="e">
        <f>VLOOKUP(C8281,#REF!, 2,FALSE)</f>
        <v>#REF!</v>
      </c>
      <c r="BM8281" s="191" t="s">
        <v>201</v>
      </c>
      <c r="BN8281" s="191" t="s">
        <v>637</v>
      </c>
      <c r="BO8281" s="191" t="s">
        <v>1203</v>
      </c>
      <c r="BU8281" s="191" t="s">
        <v>201</v>
      </c>
      <c r="BV8281" s="191" t="s">
        <v>637</v>
      </c>
      <c r="BW8281" s="191" t="s">
        <v>1203</v>
      </c>
    </row>
    <row r="8282" spans="51:75" x14ac:dyDescent="0.3">
      <c r="AY8282" s="251" t="e">
        <f>VLOOKUP(C8282,#REF!, 2,FALSE)</f>
        <v>#REF!</v>
      </c>
      <c r="BM8282" s="191" t="s">
        <v>13556</v>
      </c>
      <c r="BN8282" s="191" t="s">
        <v>2984</v>
      </c>
      <c r="BO8282" s="191" t="s">
        <v>771</v>
      </c>
      <c r="BU8282" s="191" t="s">
        <v>13556</v>
      </c>
      <c r="BV8282" s="191" t="s">
        <v>2984</v>
      </c>
      <c r="BW8282" s="191" t="s">
        <v>771</v>
      </c>
    </row>
    <row r="8283" spans="51:75" x14ac:dyDescent="0.3">
      <c r="AY8283" s="251" t="e">
        <f>VLOOKUP(C8283,#REF!, 2,FALSE)</f>
        <v>#REF!</v>
      </c>
      <c r="BM8283" s="191" t="s">
        <v>13557</v>
      </c>
      <c r="BN8283" s="191" t="s">
        <v>3253</v>
      </c>
      <c r="BO8283" s="191" t="s">
        <v>1411</v>
      </c>
      <c r="BU8283" s="191" t="s">
        <v>13557</v>
      </c>
      <c r="BV8283" s="191" t="s">
        <v>3253</v>
      </c>
      <c r="BW8283" s="191" t="s">
        <v>1411</v>
      </c>
    </row>
    <row r="8284" spans="51:75" x14ac:dyDescent="0.3">
      <c r="AY8284" s="251" t="e">
        <f>VLOOKUP(C8284,#REF!, 2,FALSE)</f>
        <v>#REF!</v>
      </c>
      <c r="BM8284" s="191" t="s">
        <v>13558</v>
      </c>
      <c r="BN8284" s="191" t="s">
        <v>3006</v>
      </c>
      <c r="BO8284" s="191" t="s">
        <v>13559</v>
      </c>
      <c r="BU8284" s="191" t="s">
        <v>13558</v>
      </c>
      <c r="BV8284" s="191" t="s">
        <v>3006</v>
      </c>
      <c r="BW8284" s="191" t="s">
        <v>13559</v>
      </c>
    </row>
    <row r="8285" spans="51:75" x14ac:dyDescent="0.3">
      <c r="AY8285" s="251" t="e">
        <f>VLOOKUP(C8285,#REF!, 2,FALSE)</f>
        <v>#REF!</v>
      </c>
      <c r="BM8285" s="191" t="s">
        <v>13560</v>
      </c>
      <c r="BN8285" s="191" t="s">
        <v>629</v>
      </c>
      <c r="BO8285" s="191" t="s">
        <v>2984</v>
      </c>
      <c r="BU8285" s="191" t="s">
        <v>13560</v>
      </c>
      <c r="BV8285" s="191" t="s">
        <v>629</v>
      </c>
      <c r="BW8285" s="191" t="s">
        <v>2984</v>
      </c>
    </row>
    <row r="8286" spans="51:75" x14ac:dyDescent="0.3">
      <c r="AY8286" s="251" t="e">
        <f>VLOOKUP(C8286,#REF!, 2,FALSE)</f>
        <v>#REF!</v>
      </c>
      <c r="BM8286" s="191" t="s">
        <v>13561</v>
      </c>
      <c r="BN8286" s="191" t="s">
        <v>638</v>
      </c>
      <c r="BO8286" s="191" t="s">
        <v>616</v>
      </c>
      <c r="BU8286" s="191" t="s">
        <v>13561</v>
      </c>
      <c r="BV8286" s="191" t="s">
        <v>638</v>
      </c>
      <c r="BW8286" s="191" t="s">
        <v>616</v>
      </c>
    </row>
    <row r="8287" spans="51:75" x14ac:dyDescent="0.3">
      <c r="AY8287" s="251" t="e">
        <f>VLOOKUP(C8287,#REF!, 2,FALSE)</f>
        <v>#REF!</v>
      </c>
      <c r="BM8287" s="191" t="s">
        <v>13562</v>
      </c>
      <c r="BN8287" s="191" t="s">
        <v>2984</v>
      </c>
      <c r="BO8287" s="191" t="s">
        <v>916</v>
      </c>
      <c r="BU8287" s="191" t="s">
        <v>13562</v>
      </c>
      <c r="BV8287" s="191" t="s">
        <v>2984</v>
      </c>
      <c r="BW8287" s="191" t="s">
        <v>916</v>
      </c>
    </row>
    <row r="8288" spans="51:75" x14ac:dyDescent="0.3">
      <c r="AY8288" s="251" t="e">
        <f>VLOOKUP(C8288,#REF!, 2,FALSE)</f>
        <v>#REF!</v>
      </c>
      <c r="BM8288" s="191" t="s">
        <v>13563</v>
      </c>
      <c r="BN8288" s="191" t="s">
        <v>640</v>
      </c>
      <c r="BO8288" s="191" t="s">
        <v>1805</v>
      </c>
      <c r="BU8288" s="191" t="s">
        <v>13563</v>
      </c>
      <c r="BV8288" s="191" t="s">
        <v>640</v>
      </c>
      <c r="BW8288" s="191" t="s">
        <v>1805</v>
      </c>
    </row>
    <row r="8289" spans="51:75" x14ac:dyDescent="0.3">
      <c r="AY8289" s="251" t="e">
        <f>VLOOKUP(C8289,#REF!, 2,FALSE)</f>
        <v>#REF!</v>
      </c>
      <c r="BM8289" s="191" t="s">
        <v>13564</v>
      </c>
      <c r="BN8289" s="191" t="s">
        <v>1343</v>
      </c>
      <c r="BO8289" s="191" t="s">
        <v>783</v>
      </c>
      <c r="BU8289" s="191" t="s">
        <v>13564</v>
      </c>
      <c r="BV8289" s="191" t="s">
        <v>1343</v>
      </c>
      <c r="BW8289" s="191" t="s">
        <v>783</v>
      </c>
    </row>
    <row r="8290" spans="51:75" x14ac:dyDescent="0.3">
      <c r="AY8290" s="251" t="e">
        <f>VLOOKUP(C8290,#REF!, 2,FALSE)</f>
        <v>#REF!</v>
      </c>
      <c r="BM8290" s="191" t="s">
        <v>13565</v>
      </c>
      <c r="BN8290" s="191" t="s">
        <v>2984</v>
      </c>
      <c r="BO8290" s="191" t="s">
        <v>1123</v>
      </c>
      <c r="BU8290" s="191" t="s">
        <v>13565</v>
      </c>
      <c r="BV8290" s="191" t="s">
        <v>2984</v>
      </c>
      <c r="BW8290" s="191" t="s">
        <v>1123</v>
      </c>
    </row>
    <row r="8291" spans="51:75" x14ac:dyDescent="0.3">
      <c r="AY8291" s="251" t="e">
        <f>VLOOKUP(C8291,#REF!, 2,FALSE)</f>
        <v>#REF!</v>
      </c>
      <c r="BM8291" s="191" t="s">
        <v>13566</v>
      </c>
      <c r="BN8291" s="191" t="s">
        <v>2984</v>
      </c>
      <c r="BO8291" s="191" t="s">
        <v>783</v>
      </c>
      <c r="BU8291" s="191" t="s">
        <v>13566</v>
      </c>
      <c r="BV8291" s="191" t="s">
        <v>2984</v>
      </c>
      <c r="BW8291" s="191" t="s">
        <v>783</v>
      </c>
    </row>
    <row r="8292" spans="51:75" x14ac:dyDescent="0.3">
      <c r="AY8292" s="251" t="e">
        <f>VLOOKUP(C8292,#REF!, 2,FALSE)</f>
        <v>#REF!</v>
      </c>
      <c r="BM8292" s="191" t="s">
        <v>13567</v>
      </c>
      <c r="BN8292" s="191" t="s">
        <v>2984</v>
      </c>
      <c r="BO8292" s="191" t="s">
        <v>6707</v>
      </c>
      <c r="BU8292" s="191" t="s">
        <v>13567</v>
      </c>
      <c r="BV8292" s="191" t="s">
        <v>2984</v>
      </c>
      <c r="BW8292" s="191" t="s">
        <v>6707</v>
      </c>
    </row>
    <row r="8293" spans="51:75" x14ac:dyDescent="0.3">
      <c r="AY8293" s="251" t="e">
        <f>VLOOKUP(C8293,#REF!, 2,FALSE)</f>
        <v>#REF!</v>
      </c>
      <c r="BM8293" s="191" t="s">
        <v>13568</v>
      </c>
      <c r="BN8293" s="191" t="s">
        <v>2984</v>
      </c>
      <c r="BO8293" s="191" t="s">
        <v>7166</v>
      </c>
      <c r="BU8293" s="191" t="s">
        <v>13568</v>
      </c>
      <c r="BV8293" s="191" t="s">
        <v>2984</v>
      </c>
      <c r="BW8293" s="191" t="s">
        <v>7166</v>
      </c>
    </row>
    <row r="8294" spans="51:75" x14ac:dyDescent="0.3">
      <c r="AY8294" s="251" t="e">
        <f>VLOOKUP(C8294,#REF!, 2,FALSE)</f>
        <v>#REF!</v>
      </c>
      <c r="BM8294" s="191" t="s">
        <v>13570</v>
      </c>
      <c r="BN8294" s="191" t="s">
        <v>2984</v>
      </c>
      <c r="BO8294" s="191" t="s">
        <v>13571</v>
      </c>
      <c r="BU8294" s="191" t="s">
        <v>13570</v>
      </c>
      <c r="BV8294" s="191" t="s">
        <v>2984</v>
      </c>
      <c r="BW8294" s="191" t="s">
        <v>13571</v>
      </c>
    </row>
    <row r="8295" spans="51:75" x14ac:dyDescent="0.3">
      <c r="AY8295" s="251" t="e">
        <f>VLOOKUP(C8295,#REF!, 2,FALSE)</f>
        <v>#REF!</v>
      </c>
      <c r="BM8295" s="191" t="s">
        <v>13572</v>
      </c>
      <c r="BN8295" s="191" t="s">
        <v>2984</v>
      </c>
      <c r="BO8295" s="191" t="s">
        <v>13573</v>
      </c>
      <c r="BU8295" s="191" t="s">
        <v>13572</v>
      </c>
      <c r="BV8295" s="191" t="s">
        <v>2984</v>
      </c>
      <c r="BW8295" s="191" t="s">
        <v>13573</v>
      </c>
    </row>
    <row r="8296" spans="51:75" x14ac:dyDescent="0.3">
      <c r="AY8296" s="251" t="e">
        <f>VLOOKUP(C8296,#REF!, 2,FALSE)</f>
        <v>#REF!</v>
      </c>
      <c r="BM8296" s="191" t="s">
        <v>13574</v>
      </c>
      <c r="BN8296" s="191" t="s">
        <v>732</v>
      </c>
      <c r="BO8296" s="191" t="s">
        <v>13575</v>
      </c>
      <c r="BU8296" s="191" t="s">
        <v>13574</v>
      </c>
      <c r="BV8296" s="191" t="s">
        <v>732</v>
      </c>
      <c r="BW8296" s="191" t="s">
        <v>13575</v>
      </c>
    </row>
    <row r="8297" spans="51:75" x14ac:dyDescent="0.3">
      <c r="AY8297" s="251" t="e">
        <f>VLOOKUP(C8297,#REF!, 2,FALSE)</f>
        <v>#REF!</v>
      </c>
      <c r="BM8297" s="191" t="s">
        <v>13576</v>
      </c>
      <c r="BN8297" s="191" t="s">
        <v>1734</v>
      </c>
      <c r="BO8297" s="191" t="s">
        <v>8737</v>
      </c>
      <c r="BU8297" s="191" t="s">
        <v>13576</v>
      </c>
      <c r="BV8297" s="191" t="s">
        <v>1734</v>
      </c>
      <c r="BW8297" s="191" t="s">
        <v>8737</v>
      </c>
    </row>
    <row r="8298" spans="51:75" x14ac:dyDescent="0.3">
      <c r="AY8298" s="251" t="e">
        <f>VLOOKUP(C8298,#REF!, 2,FALSE)</f>
        <v>#REF!</v>
      </c>
      <c r="BM8298" s="191" t="s">
        <v>2399</v>
      </c>
      <c r="BN8298" s="191" t="s">
        <v>1343</v>
      </c>
      <c r="BO8298" s="191" t="s">
        <v>13577</v>
      </c>
      <c r="BU8298" s="191" t="s">
        <v>2399</v>
      </c>
      <c r="BV8298" s="191" t="s">
        <v>1343</v>
      </c>
      <c r="BW8298" s="191" t="s">
        <v>13577</v>
      </c>
    </row>
    <row r="8299" spans="51:75" x14ac:dyDescent="0.3">
      <c r="AY8299" s="251" t="e">
        <f>VLOOKUP(C8299,#REF!, 2,FALSE)</f>
        <v>#REF!</v>
      </c>
      <c r="BM8299" s="191" t="s">
        <v>13578</v>
      </c>
      <c r="BN8299" s="191" t="s">
        <v>2984</v>
      </c>
      <c r="BO8299" s="191" t="s">
        <v>1521</v>
      </c>
      <c r="BU8299" s="191" t="s">
        <v>13578</v>
      </c>
      <c r="BV8299" s="191" t="s">
        <v>2984</v>
      </c>
      <c r="BW8299" s="191" t="s">
        <v>1521</v>
      </c>
    </row>
    <row r="8300" spans="51:75" x14ac:dyDescent="0.3">
      <c r="AY8300" s="251" t="e">
        <f>VLOOKUP(C8300,#REF!, 2,FALSE)</f>
        <v>#REF!</v>
      </c>
      <c r="BM8300" s="191" t="s">
        <v>13579</v>
      </c>
      <c r="BN8300" s="191" t="s">
        <v>2984</v>
      </c>
      <c r="BO8300" s="191" t="s">
        <v>717</v>
      </c>
      <c r="BU8300" s="191" t="s">
        <v>13579</v>
      </c>
      <c r="BV8300" s="191" t="s">
        <v>2984</v>
      </c>
      <c r="BW8300" s="191" t="s">
        <v>717</v>
      </c>
    </row>
    <row r="8301" spans="51:75" x14ac:dyDescent="0.3">
      <c r="AY8301" s="251" t="e">
        <f>VLOOKUP(C8301,#REF!, 2,FALSE)</f>
        <v>#REF!</v>
      </c>
      <c r="BM8301" s="191" t="s">
        <v>13580</v>
      </c>
      <c r="BN8301" s="191" t="s">
        <v>2984</v>
      </c>
      <c r="BO8301" s="191" t="s">
        <v>2984</v>
      </c>
      <c r="BU8301" s="191" t="s">
        <v>13580</v>
      </c>
      <c r="BV8301" s="191" t="s">
        <v>2984</v>
      </c>
      <c r="BW8301" s="191" t="s">
        <v>2984</v>
      </c>
    </row>
    <row r="8302" spans="51:75" x14ac:dyDescent="0.3">
      <c r="AY8302" s="251" t="e">
        <f>VLOOKUP(C8302,#REF!, 2,FALSE)</f>
        <v>#REF!</v>
      </c>
      <c r="BM8302" s="191" t="s">
        <v>13581</v>
      </c>
      <c r="BN8302" s="191" t="s">
        <v>2984</v>
      </c>
      <c r="BO8302" s="191" t="s">
        <v>3901</v>
      </c>
      <c r="BU8302" s="191" t="s">
        <v>13581</v>
      </c>
      <c r="BV8302" s="191" t="s">
        <v>2984</v>
      </c>
      <c r="BW8302" s="191" t="s">
        <v>3901</v>
      </c>
    </row>
    <row r="8303" spans="51:75" x14ac:dyDescent="0.3">
      <c r="AY8303" s="251" t="e">
        <f>VLOOKUP(C8303,#REF!, 2,FALSE)</f>
        <v>#REF!</v>
      </c>
      <c r="BM8303" s="191" t="s">
        <v>13582</v>
      </c>
      <c r="BN8303" s="191" t="s">
        <v>2984</v>
      </c>
      <c r="BO8303" s="191" t="s">
        <v>666</v>
      </c>
      <c r="BU8303" s="191" t="s">
        <v>13582</v>
      </c>
      <c r="BV8303" s="191" t="s">
        <v>2984</v>
      </c>
      <c r="BW8303" s="191" t="s">
        <v>666</v>
      </c>
    </row>
    <row r="8304" spans="51:75" x14ac:dyDescent="0.3">
      <c r="AY8304" s="251" t="e">
        <f>VLOOKUP(C8304,#REF!, 2,FALSE)</f>
        <v>#REF!</v>
      </c>
      <c r="BM8304" s="191" t="s">
        <v>13583</v>
      </c>
      <c r="BN8304" s="191" t="s">
        <v>663</v>
      </c>
      <c r="BO8304" s="191" t="s">
        <v>1748</v>
      </c>
      <c r="BU8304" s="191" t="s">
        <v>13583</v>
      </c>
      <c r="BV8304" s="191" t="s">
        <v>663</v>
      </c>
      <c r="BW8304" s="191" t="s">
        <v>1748</v>
      </c>
    </row>
    <row r="8305" spans="51:75" x14ac:dyDescent="0.3">
      <c r="AY8305" s="251" t="e">
        <f>VLOOKUP(C8305,#REF!, 2,FALSE)</f>
        <v>#REF!</v>
      </c>
      <c r="BM8305" s="191" t="s">
        <v>13585</v>
      </c>
      <c r="BN8305" s="191" t="s">
        <v>2984</v>
      </c>
      <c r="BO8305" s="191" t="s">
        <v>2984</v>
      </c>
      <c r="BU8305" s="191" t="s">
        <v>13585</v>
      </c>
      <c r="BV8305" s="191" t="s">
        <v>2984</v>
      </c>
      <c r="BW8305" s="191" t="s">
        <v>2984</v>
      </c>
    </row>
    <row r="8306" spans="51:75" x14ac:dyDescent="0.3">
      <c r="AY8306" s="251" t="e">
        <f>VLOOKUP(C8306,#REF!, 2,FALSE)</f>
        <v>#REF!</v>
      </c>
      <c r="BM8306" s="191" t="s">
        <v>13586</v>
      </c>
      <c r="BN8306" s="191" t="s">
        <v>781</v>
      </c>
      <c r="BO8306" s="191" t="s">
        <v>13587</v>
      </c>
      <c r="BU8306" s="191" t="s">
        <v>13586</v>
      </c>
      <c r="BV8306" s="191" t="s">
        <v>781</v>
      </c>
      <c r="BW8306" s="191" t="s">
        <v>13587</v>
      </c>
    </row>
    <row r="8307" spans="51:75" x14ac:dyDescent="0.3">
      <c r="AY8307" s="251" t="e">
        <f>VLOOKUP(C8307,#REF!, 2,FALSE)</f>
        <v>#REF!</v>
      </c>
      <c r="BM8307" s="191" t="s">
        <v>13588</v>
      </c>
      <c r="BN8307" s="191" t="s">
        <v>1270</v>
      </c>
      <c r="BO8307" s="191" t="s">
        <v>13589</v>
      </c>
      <c r="BU8307" s="191" t="s">
        <v>13588</v>
      </c>
      <c r="BV8307" s="191" t="s">
        <v>1270</v>
      </c>
      <c r="BW8307" s="191" t="s">
        <v>13589</v>
      </c>
    </row>
    <row r="8308" spans="51:75" x14ac:dyDescent="0.3">
      <c r="AY8308" s="251" t="e">
        <f>VLOOKUP(C8308,#REF!, 2,FALSE)</f>
        <v>#REF!</v>
      </c>
      <c r="BM8308" s="191" t="s">
        <v>13590</v>
      </c>
      <c r="BN8308" s="191" t="s">
        <v>3253</v>
      </c>
      <c r="BO8308" s="191" t="s">
        <v>1338</v>
      </c>
      <c r="BU8308" s="191" t="s">
        <v>13590</v>
      </c>
      <c r="BV8308" s="191" t="s">
        <v>3253</v>
      </c>
      <c r="BW8308" s="191" t="s">
        <v>1338</v>
      </c>
    </row>
    <row r="8309" spans="51:75" x14ac:dyDescent="0.3">
      <c r="AY8309" s="251" t="e">
        <f>VLOOKUP(C8309,#REF!, 2,FALSE)</f>
        <v>#REF!</v>
      </c>
      <c r="BM8309" s="191" t="s">
        <v>13591</v>
      </c>
      <c r="BN8309" s="191" t="s">
        <v>1140</v>
      </c>
      <c r="BO8309" s="191" t="s">
        <v>13592</v>
      </c>
      <c r="BU8309" s="191" t="s">
        <v>13591</v>
      </c>
      <c r="BV8309" s="191" t="s">
        <v>1140</v>
      </c>
      <c r="BW8309" s="191" t="s">
        <v>13592</v>
      </c>
    </row>
    <row r="8310" spans="51:75" x14ac:dyDescent="0.3">
      <c r="AY8310" s="251" t="e">
        <f>VLOOKUP(C8310,#REF!, 2,FALSE)</f>
        <v>#REF!</v>
      </c>
      <c r="BM8310" s="191" t="s">
        <v>13593</v>
      </c>
      <c r="BN8310" s="191" t="s">
        <v>2980</v>
      </c>
      <c r="BO8310" s="191" t="s">
        <v>6873</v>
      </c>
      <c r="BU8310" s="191" t="s">
        <v>13593</v>
      </c>
      <c r="BV8310" s="191" t="s">
        <v>2980</v>
      </c>
      <c r="BW8310" s="191" t="s">
        <v>6873</v>
      </c>
    </row>
    <row r="8311" spans="51:75" x14ac:dyDescent="0.3">
      <c r="AY8311" s="251" t="e">
        <f>VLOOKUP(C8311,#REF!, 2,FALSE)</f>
        <v>#REF!</v>
      </c>
      <c r="BM8311" s="191" t="s">
        <v>2402</v>
      </c>
      <c r="BN8311" s="191" t="s">
        <v>2984</v>
      </c>
      <c r="BO8311" s="191" t="s">
        <v>2984</v>
      </c>
      <c r="BU8311" s="191" t="s">
        <v>2402</v>
      </c>
      <c r="BV8311" s="191" t="s">
        <v>2984</v>
      </c>
      <c r="BW8311" s="191" t="s">
        <v>2984</v>
      </c>
    </row>
    <row r="8312" spans="51:75" x14ac:dyDescent="0.3">
      <c r="AY8312" s="251" t="e">
        <f>VLOOKUP(C8312,#REF!, 2,FALSE)</f>
        <v>#REF!</v>
      </c>
      <c r="BM8312" s="191" t="s">
        <v>2403</v>
      </c>
      <c r="BN8312" s="191" t="s">
        <v>640</v>
      </c>
      <c r="BO8312" s="191" t="s">
        <v>2358</v>
      </c>
      <c r="BU8312" s="191" t="s">
        <v>2403</v>
      </c>
      <c r="BV8312" s="191" t="s">
        <v>640</v>
      </c>
      <c r="BW8312" s="191" t="s">
        <v>2358</v>
      </c>
    </row>
    <row r="8313" spans="51:75" x14ac:dyDescent="0.3">
      <c r="AY8313" s="251" t="e">
        <f>VLOOKUP(C8313,#REF!, 2,FALSE)</f>
        <v>#REF!</v>
      </c>
      <c r="BM8313" s="191" t="s">
        <v>2404</v>
      </c>
      <c r="BN8313" s="191" t="s">
        <v>2424</v>
      </c>
      <c r="BO8313" s="191" t="s">
        <v>13594</v>
      </c>
      <c r="BU8313" s="191" t="s">
        <v>2404</v>
      </c>
      <c r="BV8313" s="191" t="s">
        <v>2424</v>
      </c>
      <c r="BW8313" s="191" t="s">
        <v>13594</v>
      </c>
    </row>
    <row r="8314" spans="51:75" x14ac:dyDescent="0.3">
      <c r="AY8314" s="251" t="e">
        <f>VLOOKUP(C8314,#REF!, 2,FALSE)</f>
        <v>#REF!</v>
      </c>
      <c r="BM8314" s="191" t="s">
        <v>13595</v>
      </c>
      <c r="BN8314" s="191" t="s">
        <v>640</v>
      </c>
      <c r="BO8314" s="191" t="s">
        <v>10489</v>
      </c>
      <c r="BU8314" s="191" t="s">
        <v>13595</v>
      </c>
      <c r="BV8314" s="191" t="s">
        <v>640</v>
      </c>
      <c r="BW8314" s="191" t="s">
        <v>10489</v>
      </c>
    </row>
    <row r="8315" spans="51:75" x14ac:dyDescent="0.3">
      <c r="AY8315" s="251" t="e">
        <f>VLOOKUP(C8315,#REF!, 2,FALSE)</f>
        <v>#REF!</v>
      </c>
      <c r="BM8315" s="191" t="s">
        <v>13596</v>
      </c>
      <c r="BN8315" s="191" t="s">
        <v>2984</v>
      </c>
      <c r="BO8315" s="191" t="s">
        <v>13597</v>
      </c>
      <c r="BU8315" s="191" t="s">
        <v>13596</v>
      </c>
      <c r="BV8315" s="191" t="s">
        <v>2984</v>
      </c>
      <c r="BW8315" s="191" t="s">
        <v>13597</v>
      </c>
    </row>
    <row r="8316" spans="51:75" x14ac:dyDescent="0.3">
      <c r="AY8316" s="251" t="e">
        <f>VLOOKUP(C8316,#REF!, 2,FALSE)</f>
        <v>#REF!</v>
      </c>
      <c r="BM8316" s="191" t="s">
        <v>13598</v>
      </c>
      <c r="BN8316" s="191" t="s">
        <v>2984</v>
      </c>
      <c r="BO8316" s="191" t="s">
        <v>2984</v>
      </c>
      <c r="BU8316" s="191" t="s">
        <v>13598</v>
      </c>
      <c r="BV8316" s="191" t="s">
        <v>2984</v>
      </c>
      <c r="BW8316" s="191" t="s">
        <v>2984</v>
      </c>
    </row>
    <row r="8317" spans="51:75" x14ac:dyDescent="0.3">
      <c r="AY8317" s="251" t="e">
        <f>VLOOKUP(C8317,#REF!, 2,FALSE)</f>
        <v>#REF!</v>
      </c>
      <c r="BM8317" s="191" t="s">
        <v>13599</v>
      </c>
      <c r="BN8317" s="191" t="s">
        <v>2984</v>
      </c>
      <c r="BO8317" s="191" t="s">
        <v>2984</v>
      </c>
      <c r="BU8317" s="191" t="s">
        <v>13599</v>
      </c>
      <c r="BV8317" s="191" t="s">
        <v>2984</v>
      </c>
      <c r="BW8317" s="191" t="s">
        <v>2984</v>
      </c>
    </row>
    <row r="8318" spans="51:75" x14ac:dyDescent="0.3">
      <c r="AY8318" s="251" t="e">
        <f>VLOOKUP(C8318,#REF!, 2,FALSE)</f>
        <v>#REF!</v>
      </c>
      <c r="BM8318" s="191" t="s">
        <v>13600</v>
      </c>
      <c r="BN8318" s="191" t="s">
        <v>1343</v>
      </c>
      <c r="BO8318" s="191" t="s">
        <v>13601</v>
      </c>
      <c r="BU8318" s="191" t="s">
        <v>13600</v>
      </c>
      <c r="BV8318" s="191" t="s">
        <v>1343</v>
      </c>
      <c r="BW8318" s="191" t="s">
        <v>13601</v>
      </c>
    </row>
    <row r="8319" spans="51:75" x14ac:dyDescent="0.3">
      <c r="AY8319" s="251" t="e">
        <f>VLOOKUP(C8319,#REF!, 2,FALSE)</f>
        <v>#REF!</v>
      </c>
      <c r="BM8319" s="191" t="s">
        <v>13602</v>
      </c>
      <c r="BN8319" s="191" t="s">
        <v>941</v>
      </c>
      <c r="BO8319" s="191" t="s">
        <v>3009</v>
      </c>
      <c r="BU8319" s="191" t="s">
        <v>13602</v>
      </c>
      <c r="BV8319" s="191" t="s">
        <v>941</v>
      </c>
      <c r="BW8319" s="191" t="s">
        <v>3009</v>
      </c>
    </row>
    <row r="8320" spans="51:75" x14ac:dyDescent="0.3">
      <c r="AY8320" s="251" t="e">
        <f>VLOOKUP(C8320,#REF!, 2,FALSE)</f>
        <v>#REF!</v>
      </c>
      <c r="BM8320" s="191" t="s">
        <v>13603</v>
      </c>
      <c r="BN8320" s="191" t="s">
        <v>798</v>
      </c>
      <c r="BO8320" s="191" t="s">
        <v>7557</v>
      </c>
      <c r="BU8320" s="191" t="s">
        <v>13603</v>
      </c>
      <c r="BV8320" s="191" t="s">
        <v>798</v>
      </c>
      <c r="BW8320" s="191" t="s">
        <v>7557</v>
      </c>
    </row>
    <row r="8321" spans="51:75" x14ac:dyDescent="0.3">
      <c r="AY8321" s="251" t="e">
        <f>VLOOKUP(C8321,#REF!, 2,FALSE)</f>
        <v>#REF!</v>
      </c>
      <c r="BM8321" s="191" t="s">
        <v>13604</v>
      </c>
      <c r="BN8321" s="191" t="s">
        <v>863</v>
      </c>
      <c r="BO8321" s="191" t="s">
        <v>1676</v>
      </c>
      <c r="BU8321" s="191" t="s">
        <v>13604</v>
      </c>
      <c r="BV8321" s="191" t="s">
        <v>863</v>
      </c>
      <c r="BW8321" s="191" t="s">
        <v>1676</v>
      </c>
    </row>
    <row r="8322" spans="51:75" x14ac:dyDescent="0.3">
      <c r="AY8322" s="251" t="e">
        <f>VLOOKUP(C8322,#REF!, 2,FALSE)</f>
        <v>#REF!</v>
      </c>
      <c r="BM8322" s="191" t="s">
        <v>13605</v>
      </c>
      <c r="BN8322" s="191" t="s">
        <v>998</v>
      </c>
      <c r="BO8322" s="191" t="s">
        <v>8481</v>
      </c>
      <c r="BU8322" s="191" t="s">
        <v>13605</v>
      </c>
      <c r="BV8322" s="191" t="s">
        <v>998</v>
      </c>
      <c r="BW8322" s="191" t="s">
        <v>8481</v>
      </c>
    </row>
    <row r="8323" spans="51:75" x14ac:dyDescent="0.3">
      <c r="AY8323" s="251" t="e">
        <f>VLOOKUP(C8323,#REF!, 2,FALSE)</f>
        <v>#REF!</v>
      </c>
      <c r="BM8323" s="191" t="s">
        <v>13606</v>
      </c>
      <c r="BN8323" s="191" t="s">
        <v>2984</v>
      </c>
      <c r="BO8323" s="191" t="s">
        <v>13607</v>
      </c>
      <c r="BU8323" s="191" t="s">
        <v>13606</v>
      </c>
      <c r="BV8323" s="191" t="s">
        <v>2984</v>
      </c>
      <c r="BW8323" s="191" t="s">
        <v>13607</v>
      </c>
    </row>
    <row r="8324" spans="51:75" x14ac:dyDescent="0.3">
      <c r="AY8324" s="251" t="e">
        <f>VLOOKUP(C8324,#REF!, 2,FALSE)</f>
        <v>#REF!</v>
      </c>
      <c r="BM8324" s="191" t="s">
        <v>13608</v>
      </c>
      <c r="BN8324" s="191" t="s">
        <v>2984</v>
      </c>
      <c r="BO8324" s="191" t="s">
        <v>4366</v>
      </c>
      <c r="BU8324" s="191" t="s">
        <v>13608</v>
      </c>
      <c r="BV8324" s="191" t="s">
        <v>2984</v>
      </c>
      <c r="BW8324" s="191" t="s">
        <v>4366</v>
      </c>
    </row>
    <row r="8325" spans="51:75" x14ac:dyDescent="0.3">
      <c r="AY8325" s="251" t="e">
        <f>VLOOKUP(C8325,#REF!, 2,FALSE)</f>
        <v>#REF!</v>
      </c>
      <c r="BM8325" s="191" t="s">
        <v>13609</v>
      </c>
      <c r="BN8325" s="191" t="s">
        <v>2984</v>
      </c>
      <c r="BO8325" s="191" t="s">
        <v>2984</v>
      </c>
      <c r="BU8325" s="191" t="s">
        <v>13609</v>
      </c>
      <c r="BV8325" s="191" t="s">
        <v>2984</v>
      </c>
      <c r="BW8325" s="191" t="s">
        <v>2984</v>
      </c>
    </row>
    <row r="8326" spans="51:75" x14ac:dyDescent="0.3">
      <c r="AY8326" s="251" t="e">
        <f>VLOOKUP(C8326,#REF!, 2,FALSE)</f>
        <v>#REF!</v>
      </c>
      <c r="BM8326" s="191" t="s">
        <v>13610</v>
      </c>
      <c r="BN8326" s="191" t="s">
        <v>1140</v>
      </c>
      <c r="BO8326" s="191" t="s">
        <v>2804</v>
      </c>
      <c r="BU8326" s="191" t="s">
        <v>13610</v>
      </c>
      <c r="BV8326" s="191" t="s">
        <v>1140</v>
      </c>
      <c r="BW8326" s="191" t="s">
        <v>2804</v>
      </c>
    </row>
    <row r="8327" spans="51:75" x14ac:dyDescent="0.3">
      <c r="AY8327" s="251" t="e">
        <f>VLOOKUP(C8327,#REF!, 2,FALSE)</f>
        <v>#REF!</v>
      </c>
      <c r="BM8327" s="191" t="s">
        <v>13611</v>
      </c>
      <c r="BN8327" s="191" t="s">
        <v>638</v>
      </c>
      <c r="BO8327" s="191" t="s">
        <v>1099</v>
      </c>
      <c r="BU8327" s="191" t="s">
        <v>13611</v>
      </c>
      <c r="BV8327" s="191" t="s">
        <v>638</v>
      </c>
      <c r="BW8327" s="191" t="s">
        <v>1099</v>
      </c>
    </row>
    <row r="8328" spans="51:75" x14ac:dyDescent="0.3">
      <c r="AY8328" s="251" t="e">
        <f>VLOOKUP(C8328,#REF!, 2,FALSE)</f>
        <v>#REF!</v>
      </c>
      <c r="BM8328" s="191" t="s">
        <v>13612</v>
      </c>
      <c r="BN8328" s="191" t="s">
        <v>618</v>
      </c>
      <c r="BO8328" s="191" t="s">
        <v>5862</v>
      </c>
      <c r="BU8328" s="191" t="s">
        <v>13612</v>
      </c>
      <c r="BV8328" s="191" t="s">
        <v>618</v>
      </c>
      <c r="BW8328" s="191" t="s">
        <v>5862</v>
      </c>
    </row>
    <row r="8329" spans="51:75" x14ac:dyDescent="0.3">
      <c r="AY8329" s="251" t="e">
        <f>VLOOKUP(C8329,#REF!, 2,FALSE)</f>
        <v>#REF!</v>
      </c>
      <c r="BM8329" s="191" t="s">
        <v>13613</v>
      </c>
      <c r="BN8329" s="191" t="s">
        <v>664</v>
      </c>
      <c r="BO8329" s="191" t="s">
        <v>5862</v>
      </c>
      <c r="BU8329" s="191" t="s">
        <v>13613</v>
      </c>
      <c r="BV8329" s="191" t="s">
        <v>664</v>
      </c>
      <c r="BW8329" s="191" t="s">
        <v>5862</v>
      </c>
    </row>
    <row r="8330" spans="51:75" x14ac:dyDescent="0.3">
      <c r="AY8330" s="251" t="e">
        <f>VLOOKUP(C8330,#REF!, 2,FALSE)</f>
        <v>#REF!</v>
      </c>
      <c r="BM8330" s="191" t="s">
        <v>13614</v>
      </c>
      <c r="BN8330" s="191" t="s">
        <v>2984</v>
      </c>
      <c r="BO8330" s="191" t="s">
        <v>11985</v>
      </c>
      <c r="BU8330" s="191" t="s">
        <v>13614</v>
      </c>
      <c r="BV8330" s="191" t="s">
        <v>2984</v>
      </c>
      <c r="BW8330" s="191" t="s">
        <v>11985</v>
      </c>
    </row>
    <row r="8331" spans="51:75" x14ac:dyDescent="0.3">
      <c r="AY8331" s="251" t="e">
        <f>VLOOKUP(C8331,#REF!, 2,FALSE)</f>
        <v>#REF!</v>
      </c>
      <c r="BM8331" s="191" t="s">
        <v>13615</v>
      </c>
      <c r="BN8331" s="191" t="s">
        <v>617</v>
      </c>
      <c r="BO8331" s="191" t="s">
        <v>5164</v>
      </c>
      <c r="BU8331" s="191" t="s">
        <v>13615</v>
      </c>
      <c r="BV8331" s="191" t="s">
        <v>617</v>
      </c>
      <c r="BW8331" s="191" t="s">
        <v>5164</v>
      </c>
    </row>
    <row r="8332" spans="51:75" x14ac:dyDescent="0.3">
      <c r="AY8332" s="251" t="e">
        <f>VLOOKUP(C8332,#REF!, 2,FALSE)</f>
        <v>#REF!</v>
      </c>
      <c r="BM8332" s="191" t="s">
        <v>13616</v>
      </c>
      <c r="BN8332" s="191" t="s">
        <v>842</v>
      </c>
      <c r="BO8332" s="191" t="s">
        <v>6632</v>
      </c>
      <c r="BU8332" s="191" t="s">
        <v>13616</v>
      </c>
      <c r="BV8332" s="191" t="s">
        <v>842</v>
      </c>
      <c r="BW8332" s="191" t="s">
        <v>6632</v>
      </c>
    </row>
    <row r="8333" spans="51:75" x14ac:dyDescent="0.3">
      <c r="AY8333" s="251" t="e">
        <f>VLOOKUP(C8333,#REF!, 2,FALSE)</f>
        <v>#REF!</v>
      </c>
      <c r="BM8333" s="191" t="s">
        <v>13617</v>
      </c>
      <c r="BN8333" s="191" t="s">
        <v>2984</v>
      </c>
      <c r="BO8333" s="191" t="s">
        <v>771</v>
      </c>
      <c r="BU8333" s="191" t="s">
        <v>13617</v>
      </c>
      <c r="BV8333" s="191" t="s">
        <v>2984</v>
      </c>
      <c r="BW8333" s="191" t="s">
        <v>771</v>
      </c>
    </row>
    <row r="8334" spans="51:75" x14ac:dyDescent="0.3">
      <c r="AY8334" s="251" t="e">
        <f>VLOOKUP(C8334,#REF!, 2,FALSE)</f>
        <v>#REF!</v>
      </c>
      <c r="BM8334" s="191" t="s">
        <v>13618</v>
      </c>
      <c r="BN8334" s="191" t="s">
        <v>2984</v>
      </c>
      <c r="BO8334" s="191" t="s">
        <v>7745</v>
      </c>
      <c r="BU8334" s="191" t="s">
        <v>13618</v>
      </c>
      <c r="BV8334" s="191" t="s">
        <v>2984</v>
      </c>
      <c r="BW8334" s="191" t="s">
        <v>7745</v>
      </c>
    </row>
    <row r="8335" spans="51:75" x14ac:dyDescent="0.3">
      <c r="AY8335" s="251" t="e">
        <f>VLOOKUP(C8335,#REF!, 2,FALSE)</f>
        <v>#REF!</v>
      </c>
      <c r="BM8335" s="191" t="s">
        <v>13619</v>
      </c>
      <c r="BN8335" s="191" t="s">
        <v>2984</v>
      </c>
      <c r="BO8335" s="191" t="s">
        <v>10537</v>
      </c>
      <c r="BU8335" s="191" t="s">
        <v>13619</v>
      </c>
      <c r="BV8335" s="191" t="s">
        <v>2984</v>
      </c>
      <c r="BW8335" s="191" t="s">
        <v>10537</v>
      </c>
    </row>
    <row r="8336" spans="51:75" x14ac:dyDescent="0.3">
      <c r="AY8336" s="251" t="e">
        <f>VLOOKUP(C8336,#REF!, 2,FALSE)</f>
        <v>#REF!</v>
      </c>
      <c r="BM8336" s="191" t="s">
        <v>13620</v>
      </c>
      <c r="BN8336" s="191" t="s">
        <v>16989</v>
      </c>
      <c r="BO8336" s="191" t="s">
        <v>13621</v>
      </c>
      <c r="BU8336" s="191" t="s">
        <v>13620</v>
      </c>
      <c r="BV8336" s="191" t="s">
        <v>16989</v>
      </c>
      <c r="BW8336" s="191" t="s">
        <v>13621</v>
      </c>
    </row>
    <row r="8337" spans="51:75" x14ac:dyDescent="0.3">
      <c r="AY8337" s="251" t="e">
        <f>VLOOKUP(C8337,#REF!, 2,FALSE)</f>
        <v>#REF!</v>
      </c>
      <c r="BM8337" s="191" t="s">
        <v>13622</v>
      </c>
      <c r="BN8337" s="191" t="s">
        <v>2984</v>
      </c>
      <c r="BO8337" s="191" t="s">
        <v>2984</v>
      </c>
      <c r="BU8337" s="191" t="s">
        <v>13622</v>
      </c>
      <c r="BV8337" s="191" t="s">
        <v>2984</v>
      </c>
      <c r="BW8337" s="191" t="s">
        <v>2984</v>
      </c>
    </row>
    <row r="8338" spans="51:75" x14ac:dyDescent="0.3">
      <c r="AY8338" s="251" t="e">
        <f>VLOOKUP(C8338,#REF!, 2,FALSE)</f>
        <v>#REF!</v>
      </c>
      <c r="BM8338" s="191" t="s">
        <v>13623</v>
      </c>
      <c r="BN8338" s="191" t="s">
        <v>613</v>
      </c>
      <c r="BO8338" s="191" t="s">
        <v>13624</v>
      </c>
      <c r="BU8338" s="191" t="s">
        <v>13623</v>
      </c>
      <c r="BV8338" s="191" t="s">
        <v>613</v>
      </c>
      <c r="BW8338" s="191" t="s">
        <v>13624</v>
      </c>
    </row>
    <row r="8339" spans="51:75" x14ac:dyDescent="0.3">
      <c r="AY8339" s="251" t="e">
        <f>VLOOKUP(C8339,#REF!, 2,FALSE)</f>
        <v>#REF!</v>
      </c>
      <c r="BM8339" s="191" t="s">
        <v>13625</v>
      </c>
      <c r="BN8339" s="191" t="s">
        <v>1343</v>
      </c>
      <c r="BO8339" s="191" t="s">
        <v>13626</v>
      </c>
      <c r="BU8339" s="191" t="s">
        <v>13625</v>
      </c>
      <c r="BV8339" s="191" t="s">
        <v>1343</v>
      </c>
      <c r="BW8339" s="191" t="s">
        <v>13626</v>
      </c>
    </row>
    <row r="8340" spans="51:75" x14ac:dyDescent="0.3">
      <c r="AY8340" s="251" t="e">
        <f>VLOOKUP(C8340,#REF!, 2,FALSE)</f>
        <v>#REF!</v>
      </c>
      <c r="BM8340" s="191" t="s">
        <v>2405</v>
      </c>
      <c r="BN8340" s="191" t="s">
        <v>2984</v>
      </c>
      <c r="BO8340" s="191" t="s">
        <v>13627</v>
      </c>
      <c r="BU8340" s="191" t="s">
        <v>2405</v>
      </c>
      <c r="BV8340" s="191" t="s">
        <v>2984</v>
      </c>
      <c r="BW8340" s="191" t="s">
        <v>13627</v>
      </c>
    </row>
    <row r="8341" spans="51:75" x14ac:dyDescent="0.3">
      <c r="AY8341" s="251" t="e">
        <f>VLOOKUP(C8341,#REF!, 2,FALSE)</f>
        <v>#REF!</v>
      </c>
      <c r="BM8341" s="191" t="s">
        <v>13628</v>
      </c>
      <c r="BN8341" s="191" t="s">
        <v>2984</v>
      </c>
      <c r="BO8341" s="191" t="s">
        <v>13629</v>
      </c>
      <c r="BU8341" s="191" t="s">
        <v>13628</v>
      </c>
      <c r="BV8341" s="191" t="s">
        <v>2984</v>
      </c>
      <c r="BW8341" s="191" t="s">
        <v>13629</v>
      </c>
    </row>
    <row r="8342" spans="51:75" x14ac:dyDescent="0.3">
      <c r="AY8342" s="251" t="e">
        <f>VLOOKUP(C8342,#REF!, 2,FALSE)</f>
        <v>#REF!</v>
      </c>
      <c r="BM8342" s="191" t="s">
        <v>13630</v>
      </c>
      <c r="BN8342" s="191" t="s">
        <v>16989</v>
      </c>
      <c r="BO8342" s="191" t="s">
        <v>1159</v>
      </c>
      <c r="BU8342" s="191" t="s">
        <v>13630</v>
      </c>
      <c r="BV8342" s="191" t="s">
        <v>16989</v>
      </c>
      <c r="BW8342" s="191" t="s">
        <v>1159</v>
      </c>
    </row>
    <row r="8343" spans="51:75" x14ac:dyDescent="0.3">
      <c r="AY8343" s="251" t="e">
        <f>VLOOKUP(C8343,#REF!, 2,FALSE)</f>
        <v>#REF!</v>
      </c>
      <c r="BM8343" s="191" t="s">
        <v>191</v>
      </c>
      <c r="BN8343" s="191" t="s">
        <v>1343</v>
      </c>
      <c r="BO8343" s="191" t="s">
        <v>3623</v>
      </c>
      <c r="BU8343" s="191" t="s">
        <v>191</v>
      </c>
      <c r="BV8343" s="191" t="s">
        <v>1343</v>
      </c>
      <c r="BW8343" s="191" t="s">
        <v>3623</v>
      </c>
    </row>
    <row r="8344" spans="51:75" x14ac:dyDescent="0.3">
      <c r="AY8344" s="251" t="e">
        <f>VLOOKUP(C8344,#REF!, 2,FALSE)</f>
        <v>#REF!</v>
      </c>
      <c r="BM8344" s="191" t="s">
        <v>13631</v>
      </c>
      <c r="BN8344" s="191" t="s">
        <v>842</v>
      </c>
      <c r="BO8344" s="191" t="s">
        <v>8696</v>
      </c>
      <c r="BU8344" s="191" t="s">
        <v>13631</v>
      </c>
      <c r="BV8344" s="191" t="s">
        <v>842</v>
      </c>
      <c r="BW8344" s="191" t="s">
        <v>8696</v>
      </c>
    </row>
    <row r="8345" spans="51:75" x14ac:dyDescent="0.3">
      <c r="AY8345" s="251" t="e">
        <f>VLOOKUP(C8345,#REF!, 2,FALSE)</f>
        <v>#REF!</v>
      </c>
      <c r="BM8345" s="191" t="s">
        <v>13632</v>
      </c>
      <c r="BN8345" s="191" t="s">
        <v>3253</v>
      </c>
      <c r="BO8345" s="191" t="s">
        <v>10024</v>
      </c>
      <c r="BU8345" s="191" t="s">
        <v>13632</v>
      </c>
      <c r="BV8345" s="191" t="s">
        <v>3253</v>
      </c>
      <c r="BW8345" s="191" t="s">
        <v>10024</v>
      </c>
    </row>
    <row r="8346" spans="51:75" x14ac:dyDescent="0.3">
      <c r="AY8346" s="251" t="e">
        <f>VLOOKUP(C8346,#REF!, 2,FALSE)</f>
        <v>#REF!</v>
      </c>
      <c r="BM8346" s="191" t="s">
        <v>13633</v>
      </c>
      <c r="BN8346" s="191" t="s">
        <v>2984</v>
      </c>
      <c r="BO8346" s="191" t="s">
        <v>2984</v>
      </c>
      <c r="BU8346" s="191" t="s">
        <v>13633</v>
      </c>
      <c r="BV8346" s="191" t="s">
        <v>2984</v>
      </c>
      <c r="BW8346" s="191" t="s">
        <v>2984</v>
      </c>
    </row>
    <row r="8347" spans="51:75" x14ac:dyDescent="0.3">
      <c r="AY8347" s="251" t="e">
        <f>VLOOKUP(C8347,#REF!, 2,FALSE)</f>
        <v>#REF!</v>
      </c>
      <c r="BM8347" s="191" t="s">
        <v>13634</v>
      </c>
      <c r="BN8347" s="191" t="s">
        <v>16989</v>
      </c>
      <c r="BO8347" s="191" t="s">
        <v>6239</v>
      </c>
      <c r="BU8347" s="191" t="s">
        <v>13634</v>
      </c>
      <c r="BV8347" s="191" t="s">
        <v>16989</v>
      </c>
      <c r="BW8347" s="191" t="s">
        <v>6239</v>
      </c>
    </row>
    <row r="8348" spans="51:75" x14ac:dyDescent="0.3">
      <c r="AY8348" s="251" t="e">
        <f>VLOOKUP(C8348,#REF!, 2,FALSE)</f>
        <v>#REF!</v>
      </c>
      <c r="BM8348" s="191" t="s">
        <v>13635</v>
      </c>
      <c r="BN8348" s="191" t="s">
        <v>2984</v>
      </c>
      <c r="BO8348" s="191" t="s">
        <v>2789</v>
      </c>
      <c r="BU8348" s="191" t="s">
        <v>13635</v>
      </c>
      <c r="BV8348" s="191" t="s">
        <v>2984</v>
      </c>
      <c r="BW8348" s="191" t="s">
        <v>2789</v>
      </c>
    </row>
    <row r="8349" spans="51:75" x14ac:dyDescent="0.3">
      <c r="AY8349" s="251" t="e">
        <f>VLOOKUP(C8349,#REF!, 2,FALSE)</f>
        <v>#REF!</v>
      </c>
      <c r="BM8349" s="191" t="s">
        <v>13636</v>
      </c>
      <c r="BN8349" s="191" t="s">
        <v>663</v>
      </c>
      <c r="BO8349" s="191" t="s">
        <v>9063</v>
      </c>
      <c r="BU8349" s="191" t="s">
        <v>13636</v>
      </c>
      <c r="BV8349" s="191" t="s">
        <v>663</v>
      </c>
      <c r="BW8349" s="191" t="s">
        <v>9063</v>
      </c>
    </row>
    <row r="8350" spans="51:75" x14ac:dyDescent="0.3">
      <c r="AY8350" s="251" t="e">
        <f>VLOOKUP(C8350,#REF!, 2,FALSE)</f>
        <v>#REF!</v>
      </c>
      <c r="BM8350" s="191" t="s">
        <v>2406</v>
      </c>
      <c r="BN8350" s="191" t="s">
        <v>2984</v>
      </c>
      <c r="BO8350" s="191" t="s">
        <v>7669</v>
      </c>
      <c r="BU8350" s="191" t="s">
        <v>2406</v>
      </c>
      <c r="BV8350" s="191" t="s">
        <v>2984</v>
      </c>
      <c r="BW8350" s="191" t="s">
        <v>7669</v>
      </c>
    </row>
    <row r="8351" spans="51:75" x14ac:dyDescent="0.3">
      <c r="AY8351" s="251" t="e">
        <f>VLOOKUP(C8351,#REF!, 2,FALSE)</f>
        <v>#REF!</v>
      </c>
      <c r="BM8351" s="191" t="s">
        <v>13637</v>
      </c>
      <c r="BN8351" s="191" t="s">
        <v>614</v>
      </c>
      <c r="BO8351" s="191" t="s">
        <v>13638</v>
      </c>
      <c r="BU8351" s="191" t="s">
        <v>13637</v>
      </c>
      <c r="BV8351" s="191" t="s">
        <v>614</v>
      </c>
      <c r="BW8351" s="191" t="s">
        <v>13638</v>
      </c>
    </row>
    <row r="8352" spans="51:75" x14ac:dyDescent="0.3">
      <c r="AY8352" s="251" t="e">
        <f>VLOOKUP(C8352,#REF!, 2,FALSE)</f>
        <v>#REF!</v>
      </c>
      <c r="BM8352" s="191" t="s">
        <v>13640</v>
      </c>
      <c r="BN8352" s="191" t="s">
        <v>632</v>
      </c>
      <c r="BO8352" s="191" t="s">
        <v>13641</v>
      </c>
      <c r="BU8352" s="191" t="s">
        <v>13640</v>
      </c>
      <c r="BV8352" s="191" t="s">
        <v>632</v>
      </c>
      <c r="BW8352" s="191" t="s">
        <v>13641</v>
      </c>
    </row>
    <row r="8353" spans="51:75" x14ac:dyDescent="0.3">
      <c r="AY8353" s="251" t="e">
        <f>VLOOKUP(C8353,#REF!, 2,FALSE)</f>
        <v>#REF!</v>
      </c>
      <c r="BM8353" s="191" t="s">
        <v>13642</v>
      </c>
      <c r="BN8353" s="191" t="s">
        <v>1343</v>
      </c>
      <c r="BO8353" s="191" t="s">
        <v>669</v>
      </c>
      <c r="BU8353" s="191" t="s">
        <v>13642</v>
      </c>
      <c r="BV8353" s="191" t="s">
        <v>1343</v>
      </c>
      <c r="BW8353" s="191" t="s">
        <v>669</v>
      </c>
    </row>
    <row r="8354" spans="51:75" x14ac:dyDescent="0.3">
      <c r="AY8354" s="251" t="e">
        <f>VLOOKUP(C8354,#REF!, 2,FALSE)</f>
        <v>#REF!</v>
      </c>
      <c r="BM8354" s="191" t="s">
        <v>13643</v>
      </c>
      <c r="BN8354" s="191" t="s">
        <v>663</v>
      </c>
      <c r="BO8354" s="191" t="s">
        <v>957</v>
      </c>
      <c r="BU8354" s="191" t="s">
        <v>13643</v>
      </c>
      <c r="BV8354" s="191" t="s">
        <v>663</v>
      </c>
      <c r="BW8354" s="191" t="s">
        <v>957</v>
      </c>
    </row>
    <row r="8355" spans="51:75" x14ac:dyDescent="0.3">
      <c r="AY8355" s="251" t="e">
        <f>VLOOKUP(C8355,#REF!, 2,FALSE)</f>
        <v>#REF!</v>
      </c>
      <c r="BM8355" s="191" t="s">
        <v>2407</v>
      </c>
      <c r="BN8355" s="191" t="s">
        <v>2984</v>
      </c>
      <c r="BO8355" s="191" t="s">
        <v>702</v>
      </c>
      <c r="BU8355" s="191" t="s">
        <v>2407</v>
      </c>
      <c r="BV8355" s="191" t="s">
        <v>2984</v>
      </c>
      <c r="BW8355" s="191" t="s">
        <v>702</v>
      </c>
    </row>
    <row r="8356" spans="51:75" x14ac:dyDescent="0.3">
      <c r="AY8356" s="251" t="e">
        <f>VLOOKUP(C8356,#REF!, 2,FALSE)</f>
        <v>#REF!</v>
      </c>
      <c r="BM8356" s="191" t="s">
        <v>13644</v>
      </c>
      <c r="BN8356" s="191" t="s">
        <v>2984</v>
      </c>
      <c r="BO8356" s="191" t="s">
        <v>1859</v>
      </c>
      <c r="BU8356" s="191" t="s">
        <v>13644</v>
      </c>
      <c r="BV8356" s="191" t="s">
        <v>2984</v>
      </c>
      <c r="BW8356" s="191" t="s">
        <v>1859</v>
      </c>
    </row>
    <row r="8357" spans="51:75" x14ac:dyDescent="0.3">
      <c r="AY8357" s="251" t="e">
        <f>VLOOKUP(C8357,#REF!, 2,FALSE)</f>
        <v>#REF!</v>
      </c>
      <c r="BM8357" s="191" t="s">
        <v>13645</v>
      </c>
      <c r="BN8357" s="191" t="s">
        <v>637</v>
      </c>
      <c r="BO8357" s="191" t="s">
        <v>5786</v>
      </c>
      <c r="BU8357" s="191" t="s">
        <v>13645</v>
      </c>
      <c r="BV8357" s="191" t="s">
        <v>637</v>
      </c>
      <c r="BW8357" s="191" t="s">
        <v>5786</v>
      </c>
    </row>
    <row r="8358" spans="51:75" x14ac:dyDescent="0.3">
      <c r="AY8358" s="251" t="e">
        <f>VLOOKUP(C8358,#REF!, 2,FALSE)</f>
        <v>#REF!</v>
      </c>
      <c r="BM8358" s="191" t="s">
        <v>13647</v>
      </c>
      <c r="BN8358" s="191" t="s">
        <v>2984</v>
      </c>
      <c r="BO8358" s="191" t="s">
        <v>3471</v>
      </c>
      <c r="BU8358" s="191" t="s">
        <v>13647</v>
      </c>
      <c r="BV8358" s="191" t="s">
        <v>2984</v>
      </c>
      <c r="BW8358" s="191" t="s">
        <v>3471</v>
      </c>
    </row>
    <row r="8359" spans="51:75" x14ac:dyDescent="0.3">
      <c r="AY8359" s="251" t="e">
        <f>VLOOKUP(C8359,#REF!, 2,FALSE)</f>
        <v>#REF!</v>
      </c>
      <c r="BM8359" s="191" t="s">
        <v>13648</v>
      </c>
      <c r="BN8359" s="191" t="s">
        <v>1343</v>
      </c>
      <c r="BO8359" s="191" t="s">
        <v>4558</v>
      </c>
      <c r="BU8359" s="191" t="s">
        <v>13648</v>
      </c>
      <c r="BV8359" s="191" t="s">
        <v>1343</v>
      </c>
      <c r="BW8359" s="191" t="s">
        <v>4558</v>
      </c>
    </row>
    <row r="8360" spans="51:75" x14ac:dyDescent="0.3">
      <c r="AY8360" s="251" t="e">
        <f>VLOOKUP(C8360,#REF!, 2,FALSE)</f>
        <v>#REF!</v>
      </c>
      <c r="BM8360" s="191" t="s">
        <v>13649</v>
      </c>
      <c r="BN8360" s="191" t="s">
        <v>798</v>
      </c>
      <c r="BO8360" s="191" t="s">
        <v>3901</v>
      </c>
      <c r="BU8360" s="191" t="s">
        <v>13649</v>
      </c>
      <c r="BV8360" s="191" t="s">
        <v>798</v>
      </c>
      <c r="BW8360" s="191" t="s">
        <v>3901</v>
      </c>
    </row>
    <row r="8361" spans="51:75" x14ac:dyDescent="0.3">
      <c r="AY8361" s="251" t="e">
        <f>VLOOKUP(C8361,#REF!, 2,FALSE)</f>
        <v>#REF!</v>
      </c>
      <c r="BM8361" s="191" t="s">
        <v>13650</v>
      </c>
      <c r="BN8361" s="191" t="s">
        <v>614</v>
      </c>
      <c r="BO8361" s="191" t="s">
        <v>13059</v>
      </c>
      <c r="BU8361" s="191" t="s">
        <v>13650</v>
      </c>
      <c r="BV8361" s="191" t="s">
        <v>614</v>
      </c>
      <c r="BW8361" s="191" t="s">
        <v>13059</v>
      </c>
    </row>
    <row r="8362" spans="51:75" x14ac:dyDescent="0.3">
      <c r="AY8362" s="251" t="e">
        <f>VLOOKUP(C8362,#REF!, 2,FALSE)</f>
        <v>#REF!</v>
      </c>
      <c r="BM8362" s="191" t="s">
        <v>13651</v>
      </c>
      <c r="BN8362" s="191" t="s">
        <v>2980</v>
      </c>
      <c r="BO8362" s="191" t="s">
        <v>2984</v>
      </c>
      <c r="BU8362" s="191" t="s">
        <v>13651</v>
      </c>
      <c r="BV8362" s="191" t="s">
        <v>2980</v>
      </c>
      <c r="BW8362" s="191" t="s">
        <v>2984</v>
      </c>
    </row>
    <row r="8363" spans="51:75" x14ac:dyDescent="0.3">
      <c r="AY8363" s="251" t="e">
        <f>VLOOKUP(C8363,#REF!, 2,FALSE)</f>
        <v>#REF!</v>
      </c>
      <c r="BM8363" s="191" t="s">
        <v>13652</v>
      </c>
      <c r="BN8363" s="191" t="s">
        <v>640</v>
      </c>
      <c r="BO8363" s="191" t="s">
        <v>2382</v>
      </c>
      <c r="BU8363" s="191" t="s">
        <v>13652</v>
      </c>
      <c r="BV8363" s="191" t="s">
        <v>640</v>
      </c>
      <c r="BW8363" s="191" t="s">
        <v>2382</v>
      </c>
    </row>
    <row r="8364" spans="51:75" x14ac:dyDescent="0.3">
      <c r="AY8364" s="251" t="e">
        <f>VLOOKUP(C8364,#REF!, 2,FALSE)</f>
        <v>#REF!</v>
      </c>
      <c r="BM8364" s="191" t="s">
        <v>2408</v>
      </c>
      <c r="BN8364" s="191" t="s">
        <v>614</v>
      </c>
      <c r="BO8364" s="191" t="s">
        <v>3174</v>
      </c>
      <c r="BU8364" s="191" t="s">
        <v>2408</v>
      </c>
      <c r="BV8364" s="191" t="s">
        <v>614</v>
      </c>
      <c r="BW8364" s="191" t="s">
        <v>3174</v>
      </c>
    </row>
    <row r="8365" spans="51:75" x14ac:dyDescent="0.3">
      <c r="AY8365" s="251" t="e">
        <f>VLOOKUP(C8365,#REF!, 2,FALSE)</f>
        <v>#REF!</v>
      </c>
      <c r="BM8365" s="191" t="s">
        <v>2409</v>
      </c>
      <c r="BN8365" s="191" t="s">
        <v>614</v>
      </c>
      <c r="BO8365" s="191" t="s">
        <v>2196</v>
      </c>
      <c r="BU8365" s="191" t="s">
        <v>2409</v>
      </c>
      <c r="BV8365" s="191" t="s">
        <v>614</v>
      </c>
      <c r="BW8365" s="191" t="s">
        <v>2196</v>
      </c>
    </row>
    <row r="8366" spans="51:75" x14ac:dyDescent="0.3">
      <c r="AY8366" s="251" t="e">
        <f>VLOOKUP(C8366,#REF!, 2,FALSE)</f>
        <v>#REF!</v>
      </c>
      <c r="BM8366" s="191" t="s">
        <v>13653</v>
      </c>
      <c r="BN8366" s="191" t="s">
        <v>640</v>
      </c>
      <c r="BO8366" s="191" t="s">
        <v>1806</v>
      </c>
      <c r="BU8366" s="191" t="s">
        <v>13653</v>
      </c>
      <c r="BV8366" s="191" t="s">
        <v>640</v>
      </c>
      <c r="BW8366" s="191" t="s">
        <v>1806</v>
      </c>
    </row>
    <row r="8367" spans="51:75" x14ac:dyDescent="0.3">
      <c r="AY8367" s="251" t="e">
        <f>VLOOKUP(C8367,#REF!, 2,FALSE)</f>
        <v>#REF!</v>
      </c>
      <c r="BM8367" s="191" t="s">
        <v>13654</v>
      </c>
      <c r="BN8367" s="191" t="s">
        <v>640</v>
      </c>
      <c r="BO8367" s="191" t="s">
        <v>4762</v>
      </c>
      <c r="BU8367" s="191" t="s">
        <v>13654</v>
      </c>
      <c r="BV8367" s="191" t="s">
        <v>640</v>
      </c>
      <c r="BW8367" s="191" t="s">
        <v>4762</v>
      </c>
    </row>
    <row r="8368" spans="51:75" x14ac:dyDescent="0.3">
      <c r="AY8368" s="251" t="e">
        <f>VLOOKUP(C8368,#REF!, 2,FALSE)</f>
        <v>#REF!</v>
      </c>
      <c r="BM8368" s="191" t="s">
        <v>13655</v>
      </c>
      <c r="BN8368" s="191" t="s">
        <v>3046</v>
      </c>
      <c r="BO8368" s="191" t="s">
        <v>13656</v>
      </c>
      <c r="BU8368" s="191" t="s">
        <v>13655</v>
      </c>
      <c r="BV8368" s="191" t="s">
        <v>3046</v>
      </c>
      <c r="BW8368" s="191" t="s">
        <v>13656</v>
      </c>
    </row>
    <row r="8369" spans="51:75" x14ac:dyDescent="0.3">
      <c r="AY8369" s="251" t="e">
        <f>VLOOKUP(C8369,#REF!, 2,FALSE)</f>
        <v>#REF!</v>
      </c>
      <c r="BM8369" s="191" t="s">
        <v>13657</v>
      </c>
      <c r="BN8369" s="191" t="s">
        <v>788</v>
      </c>
      <c r="BO8369" s="191" t="s">
        <v>1687</v>
      </c>
      <c r="BU8369" s="191" t="s">
        <v>13657</v>
      </c>
      <c r="BV8369" s="191" t="s">
        <v>788</v>
      </c>
      <c r="BW8369" s="191" t="s">
        <v>1687</v>
      </c>
    </row>
    <row r="8370" spans="51:75" x14ac:dyDescent="0.3">
      <c r="AY8370" s="251" t="e">
        <f>VLOOKUP(C8370,#REF!, 2,FALSE)</f>
        <v>#REF!</v>
      </c>
      <c r="BM8370" s="191" t="s">
        <v>13658</v>
      </c>
      <c r="BN8370" s="191" t="s">
        <v>667</v>
      </c>
      <c r="BO8370" s="191" t="s">
        <v>13659</v>
      </c>
      <c r="BU8370" s="191" t="s">
        <v>13658</v>
      </c>
      <c r="BV8370" s="191" t="s">
        <v>667</v>
      </c>
      <c r="BW8370" s="191" t="s">
        <v>13659</v>
      </c>
    </row>
    <row r="8371" spans="51:75" x14ac:dyDescent="0.3">
      <c r="AY8371" s="251" t="e">
        <f>VLOOKUP(C8371,#REF!, 2,FALSE)</f>
        <v>#REF!</v>
      </c>
      <c r="BM8371" s="191" t="s">
        <v>13660</v>
      </c>
      <c r="BN8371" s="191" t="s">
        <v>2984</v>
      </c>
      <c r="BO8371" s="191" t="s">
        <v>12071</v>
      </c>
      <c r="BU8371" s="191" t="s">
        <v>13660</v>
      </c>
      <c r="BV8371" s="191" t="s">
        <v>2984</v>
      </c>
      <c r="BW8371" s="191" t="s">
        <v>12071</v>
      </c>
    </row>
    <row r="8372" spans="51:75" x14ac:dyDescent="0.3">
      <c r="AY8372" s="251" t="e">
        <f>VLOOKUP(C8372,#REF!, 2,FALSE)</f>
        <v>#REF!</v>
      </c>
      <c r="BM8372" s="191" t="s">
        <v>13661</v>
      </c>
      <c r="BN8372" s="191" t="s">
        <v>667</v>
      </c>
      <c r="BO8372" s="191" t="s">
        <v>923</v>
      </c>
      <c r="BU8372" s="191" t="s">
        <v>13661</v>
      </c>
      <c r="BV8372" s="191" t="s">
        <v>667</v>
      </c>
      <c r="BW8372" s="191" t="s">
        <v>923</v>
      </c>
    </row>
    <row r="8373" spans="51:75" x14ac:dyDescent="0.3">
      <c r="AY8373" s="251" t="e">
        <f>VLOOKUP(C8373,#REF!, 2,FALSE)</f>
        <v>#REF!</v>
      </c>
      <c r="BM8373" s="191" t="s">
        <v>13662</v>
      </c>
      <c r="BN8373" s="191" t="s">
        <v>2984</v>
      </c>
      <c r="BO8373" s="191" t="s">
        <v>6098</v>
      </c>
      <c r="BU8373" s="191" t="s">
        <v>13662</v>
      </c>
      <c r="BV8373" s="191" t="s">
        <v>2984</v>
      </c>
      <c r="BW8373" s="191" t="s">
        <v>6098</v>
      </c>
    </row>
    <row r="8374" spans="51:75" x14ac:dyDescent="0.3">
      <c r="AY8374" s="251" t="e">
        <f>VLOOKUP(C8374,#REF!, 2,FALSE)</f>
        <v>#REF!</v>
      </c>
      <c r="BM8374" s="191" t="s">
        <v>13663</v>
      </c>
      <c r="BN8374" s="191" t="s">
        <v>2984</v>
      </c>
      <c r="BO8374" s="191" t="s">
        <v>2372</v>
      </c>
      <c r="BU8374" s="191" t="s">
        <v>13663</v>
      </c>
      <c r="BV8374" s="191" t="s">
        <v>2984</v>
      </c>
      <c r="BW8374" s="191" t="s">
        <v>2372</v>
      </c>
    </row>
    <row r="8375" spans="51:75" x14ac:dyDescent="0.3">
      <c r="AY8375" s="251" t="e">
        <f>VLOOKUP(C8375,#REF!, 2,FALSE)</f>
        <v>#REF!</v>
      </c>
      <c r="BM8375" s="191" t="s">
        <v>13664</v>
      </c>
      <c r="BN8375" s="191" t="s">
        <v>784</v>
      </c>
      <c r="BO8375" s="191" t="s">
        <v>5734</v>
      </c>
      <c r="BU8375" s="191" t="s">
        <v>13664</v>
      </c>
      <c r="BV8375" s="191" t="s">
        <v>784</v>
      </c>
      <c r="BW8375" s="191" t="s">
        <v>5734</v>
      </c>
    </row>
    <row r="8376" spans="51:75" x14ac:dyDescent="0.3">
      <c r="AY8376" s="251" t="e">
        <f>VLOOKUP(C8376,#REF!, 2,FALSE)</f>
        <v>#REF!</v>
      </c>
      <c r="BM8376" s="191" t="s">
        <v>13665</v>
      </c>
      <c r="BN8376" s="191" t="s">
        <v>668</v>
      </c>
      <c r="BO8376" s="191" t="s">
        <v>2297</v>
      </c>
      <c r="BU8376" s="191" t="s">
        <v>13665</v>
      </c>
      <c r="BV8376" s="191" t="s">
        <v>668</v>
      </c>
      <c r="BW8376" s="191" t="s">
        <v>2297</v>
      </c>
    </row>
    <row r="8377" spans="51:75" x14ac:dyDescent="0.3">
      <c r="AY8377" s="251" t="e">
        <f>VLOOKUP(C8377,#REF!, 2,FALSE)</f>
        <v>#REF!</v>
      </c>
      <c r="BM8377" s="191" t="s">
        <v>13666</v>
      </c>
      <c r="BN8377" s="191" t="s">
        <v>798</v>
      </c>
      <c r="BO8377" s="191" t="s">
        <v>2875</v>
      </c>
      <c r="BU8377" s="191" t="s">
        <v>13666</v>
      </c>
      <c r="BV8377" s="191" t="s">
        <v>798</v>
      </c>
      <c r="BW8377" s="191" t="s">
        <v>2875</v>
      </c>
    </row>
    <row r="8378" spans="51:75" x14ac:dyDescent="0.3">
      <c r="AY8378" s="251" t="e">
        <f>VLOOKUP(C8378,#REF!, 2,FALSE)</f>
        <v>#REF!</v>
      </c>
      <c r="BM8378" s="191" t="s">
        <v>13667</v>
      </c>
      <c r="BN8378" s="191" t="s">
        <v>798</v>
      </c>
      <c r="BO8378" s="191" t="s">
        <v>8239</v>
      </c>
      <c r="BU8378" s="191" t="s">
        <v>13667</v>
      </c>
      <c r="BV8378" s="191" t="s">
        <v>798</v>
      </c>
      <c r="BW8378" s="191" t="s">
        <v>8239</v>
      </c>
    </row>
    <row r="8379" spans="51:75" x14ac:dyDescent="0.3">
      <c r="AY8379" s="251" t="e">
        <f>VLOOKUP(C8379,#REF!, 2,FALSE)</f>
        <v>#REF!</v>
      </c>
      <c r="BM8379" s="191" t="s">
        <v>2410</v>
      </c>
      <c r="BN8379" s="191" t="s">
        <v>2984</v>
      </c>
      <c r="BO8379" s="191" t="s">
        <v>13668</v>
      </c>
      <c r="BU8379" s="191" t="s">
        <v>2410</v>
      </c>
      <c r="BV8379" s="191" t="s">
        <v>2984</v>
      </c>
      <c r="BW8379" s="191" t="s">
        <v>13668</v>
      </c>
    </row>
    <row r="8380" spans="51:75" x14ac:dyDescent="0.3">
      <c r="AY8380" s="251" t="e">
        <f>VLOOKUP(C8380,#REF!, 2,FALSE)</f>
        <v>#REF!</v>
      </c>
      <c r="BM8380" s="191" t="s">
        <v>2411</v>
      </c>
      <c r="BN8380" s="191" t="s">
        <v>2984</v>
      </c>
      <c r="BO8380" s="191" t="s">
        <v>2984</v>
      </c>
      <c r="BU8380" s="191" t="s">
        <v>2411</v>
      </c>
      <c r="BV8380" s="191" t="s">
        <v>2984</v>
      </c>
      <c r="BW8380" s="191" t="s">
        <v>2984</v>
      </c>
    </row>
    <row r="8381" spans="51:75" x14ac:dyDescent="0.3">
      <c r="AY8381" s="251" t="e">
        <f>VLOOKUP(C8381,#REF!, 2,FALSE)</f>
        <v>#REF!</v>
      </c>
      <c r="BM8381" s="191" t="s">
        <v>13669</v>
      </c>
      <c r="BN8381" s="191" t="s">
        <v>1502</v>
      </c>
      <c r="BO8381" s="191" t="s">
        <v>13670</v>
      </c>
      <c r="BU8381" s="191" t="s">
        <v>13669</v>
      </c>
      <c r="BV8381" s="191" t="s">
        <v>1502</v>
      </c>
      <c r="BW8381" s="191" t="s">
        <v>13670</v>
      </c>
    </row>
    <row r="8382" spans="51:75" x14ac:dyDescent="0.3">
      <c r="AY8382" s="251" t="e">
        <f>VLOOKUP(C8382,#REF!, 2,FALSE)</f>
        <v>#REF!</v>
      </c>
      <c r="BM8382" s="191" t="s">
        <v>13671</v>
      </c>
      <c r="BN8382" s="191" t="s">
        <v>3003</v>
      </c>
      <c r="BO8382" s="191" t="s">
        <v>5238</v>
      </c>
      <c r="BU8382" s="191" t="s">
        <v>13671</v>
      </c>
      <c r="BV8382" s="191" t="s">
        <v>3003</v>
      </c>
      <c r="BW8382" s="191" t="s">
        <v>5238</v>
      </c>
    </row>
    <row r="8383" spans="51:75" x14ac:dyDescent="0.3">
      <c r="AY8383" s="251" t="e">
        <f>VLOOKUP(C8383,#REF!, 2,FALSE)</f>
        <v>#REF!</v>
      </c>
      <c r="BM8383" s="191" t="s">
        <v>13672</v>
      </c>
      <c r="BN8383" s="191" t="s">
        <v>1270</v>
      </c>
      <c r="BO8383" s="191" t="s">
        <v>9535</v>
      </c>
      <c r="BU8383" s="191" t="s">
        <v>13672</v>
      </c>
      <c r="BV8383" s="191" t="s">
        <v>1270</v>
      </c>
      <c r="BW8383" s="191" t="s">
        <v>9535</v>
      </c>
    </row>
    <row r="8384" spans="51:75" x14ac:dyDescent="0.3">
      <c r="AY8384" s="251" t="e">
        <f>VLOOKUP(C8384,#REF!, 2,FALSE)</f>
        <v>#REF!</v>
      </c>
      <c r="BM8384" s="191" t="s">
        <v>13673</v>
      </c>
      <c r="BN8384" s="191" t="s">
        <v>798</v>
      </c>
      <c r="BO8384" s="191" t="s">
        <v>13674</v>
      </c>
      <c r="BU8384" s="191" t="s">
        <v>13673</v>
      </c>
      <c r="BV8384" s="191" t="s">
        <v>798</v>
      </c>
      <c r="BW8384" s="191" t="s">
        <v>13674</v>
      </c>
    </row>
    <row r="8385" spans="51:75" x14ac:dyDescent="0.3">
      <c r="AY8385" s="251" t="e">
        <f>VLOOKUP(C8385,#REF!, 2,FALSE)</f>
        <v>#REF!</v>
      </c>
      <c r="BM8385" s="191" t="s">
        <v>13676</v>
      </c>
      <c r="BN8385" s="191" t="s">
        <v>2984</v>
      </c>
      <c r="BO8385" s="191" t="s">
        <v>2984</v>
      </c>
      <c r="BU8385" s="191" t="s">
        <v>13676</v>
      </c>
      <c r="BV8385" s="191" t="s">
        <v>2984</v>
      </c>
      <c r="BW8385" s="191" t="s">
        <v>2984</v>
      </c>
    </row>
    <row r="8386" spans="51:75" x14ac:dyDescent="0.3">
      <c r="AY8386" s="251" t="e">
        <f>VLOOKUP(C8386,#REF!, 2,FALSE)</f>
        <v>#REF!</v>
      </c>
      <c r="BM8386" s="191" t="s">
        <v>13677</v>
      </c>
      <c r="BN8386" s="191" t="s">
        <v>2984</v>
      </c>
      <c r="BO8386" s="191" t="s">
        <v>13678</v>
      </c>
      <c r="BU8386" s="191" t="s">
        <v>13677</v>
      </c>
      <c r="BV8386" s="191" t="s">
        <v>2984</v>
      </c>
      <c r="BW8386" s="191" t="s">
        <v>13678</v>
      </c>
    </row>
    <row r="8387" spans="51:75" x14ac:dyDescent="0.3">
      <c r="AY8387" s="251" t="e">
        <f>VLOOKUP(C8387,#REF!, 2,FALSE)</f>
        <v>#REF!</v>
      </c>
      <c r="BM8387" s="191" t="s">
        <v>13679</v>
      </c>
      <c r="BN8387" s="191" t="s">
        <v>1732</v>
      </c>
      <c r="BO8387" s="191" t="s">
        <v>13680</v>
      </c>
      <c r="BU8387" s="191" t="s">
        <v>13679</v>
      </c>
      <c r="BV8387" s="191" t="s">
        <v>1732</v>
      </c>
      <c r="BW8387" s="191" t="s">
        <v>13680</v>
      </c>
    </row>
    <row r="8388" spans="51:75" x14ac:dyDescent="0.3">
      <c r="AY8388" s="251" t="e">
        <f>VLOOKUP(C8388,#REF!, 2,FALSE)</f>
        <v>#REF!</v>
      </c>
      <c r="BM8388" s="191" t="s">
        <v>13681</v>
      </c>
      <c r="BN8388" s="191" t="s">
        <v>1343</v>
      </c>
      <c r="BO8388" s="191" t="s">
        <v>13682</v>
      </c>
      <c r="BU8388" s="191" t="s">
        <v>13681</v>
      </c>
      <c r="BV8388" s="191" t="s">
        <v>1343</v>
      </c>
      <c r="BW8388" s="191" t="s">
        <v>13682</v>
      </c>
    </row>
    <row r="8389" spans="51:75" x14ac:dyDescent="0.3">
      <c r="AY8389" s="251" t="e">
        <f>VLOOKUP(C8389,#REF!, 2,FALSE)</f>
        <v>#REF!</v>
      </c>
      <c r="BM8389" s="191" t="s">
        <v>13683</v>
      </c>
      <c r="BN8389" s="191" t="s">
        <v>1343</v>
      </c>
      <c r="BO8389" s="191" t="s">
        <v>2242</v>
      </c>
      <c r="BU8389" s="191" t="s">
        <v>13683</v>
      </c>
      <c r="BV8389" s="191" t="s">
        <v>1343</v>
      </c>
      <c r="BW8389" s="191" t="s">
        <v>2242</v>
      </c>
    </row>
    <row r="8390" spans="51:75" x14ac:dyDescent="0.3">
      <c r="AY8390" s="251" t="e">
        <f>VLOOKUP(C8390,#REF!, 2,FALSE)</f>
        <v>#REF!</v>
      </c>
      <c r="BM8390" s="191" t="s">
        <v>13684</v>
      </c>
      <c r="BN8390" s="191" t="s">
        <v>798</v>
      </c>
      <c r="BO8390" s="191" t="s">
        <v>13685</v>
      </c>
      <c r="BU8390" s="191" t="s">
        <v>13684</v>
      </c>
      <c r="BV8390" s="191" t="s">
        <v>798</v>
      </c>
      <c r="BW8390" s="191" t="s">
        <v>13685</v>
      </c>
    </row>
    <row r="8391" spans="51:75" x14ac:dyDescent="0.3">
      <c r="AY8391" s="251" t="e">
        <f>VLOOKUP(C8391,#REF!, 2,FALSE)</f>
        <v>#REF!</v>
      </c>
      <c r="BM8391" s="191" t="s">
        <v>13686</v>
      </c>
      <c r="BN8391" s="191" t="s">
        <v>929</v>
      </c>
      <c r="BO8391" s="191" t="s">
        <v>2984</v>
      </c>
      <c r="BU8391" s="191" t="s">
        <v>13686</v>
      </c>
      <c r="BV8391" s="191" t="s">
        <v>929</v>
      </c>
      <c r="BW8391" s="191" t="s">
        <v>2984</v>
      </c>
    </row>
    <row r="8392" spans="51:75" x14ac:dyDescent="0.3">
      <c r="AY8392" s="251" t="e">
        <f>VLOOKUP(C8392,#REF!, 2,FALSE)</f>
        <v>#REF!</v>
      </c>
      <c r="BM8392" s="191" t="s">
        <v>13687</v>
      </c>
      <c r="BN8392" s="191" t="s">
        <v>637</v>
      </c>
      <c r="BO8392" s="191" t="s">
        <v>13688</v>
      </c>
      <c r="BU8392" s="191" t="s">
        <v>13687</v>
      </c>
      <c r="BV8392" s="191" t="s">
        <v>637</v>
      </c>
      <c r="BW8392" s="191" t="s">
        <v>13688</v>
      </c>
    </row>
    <row r="8393" spans="51:75" x14ac:dyDescent="0.3">
      <c r="AY8393" s="251" t="e">
        <f>VLOOKUP(C8393,#REF!, 2,FALSE)</f>
        <v>#REF!</v>
      </c>
      <c r="BM8393" s="191" t="s">
        <v>13689</v>
      </c>
      <c r="BN8393" s="191" t="s">
        <v>2984</v>
      </c>
      <c r="BO8393" s="191" t="s">
        <v>2367</v>
      </c>
      <c r="BU8393" s="191" t="s">
        <v>13689</v>
      </c>
      <c r="BV8393" s="191" t="s">
        <v>2984</v>
      </c>
      <c r="BW8393" s="191" t="s">
        <v>2367</v>
      </c>
    </row>
    <row r="8394" spans="51:75" x14ac:dyDescent="0.3">
      <c r="AY8394" s="251" t="e">
        <f>VLOOKUP(C8394,#REF!, 2,FALSE)</f>
        <v>#REF!</v>
      </c>
      <c r="BM8394" s="191" t="s">
        <v>192</v>
      </c>
      <c r="BN8394" s="191" t="s">
        <v>620</v>
      </c>
      <c r="BO8394" s="191" t="s">
        <v>3995</v>
      </c>
      <c r="BU8394" s="191" t="s">
        <v>192</v>
      </c>
      <c r="BV8394" s="191" t="s">
        <v>620</v>
      </c>
      <c r="BW8394" s="191" t="s">
        <v>3995</v>
      </c>
    </row>
    <row r="8395" spans="51:75" x14ac:dyDescent="0.3">
      <c r="AY8395" s="251" t="e">
        <f>VLOOKUP(C8395,#REF!, 2,FALSE)</f>
        <v>#REF!</v>
      </c>
      <c r="BM8395" s="191" t="s">
        <v>13690</v>
      </c>
      <c r="BN8395" s="191" t="s">
        <v>663</v>
      </c>
      <c r="BO8395" s="191" t="s">
        <v>13691</v>
      </c>
      <c r="BU8395" s="191" t="s">
        <v>13690</v>
      </c>
      <c r="BV8395" s="191" t="s">
        <v>663</v>
      </c>
      <c r="BW8395" s="191" t="s">
        <v>13691</v>
      </c>
    </row>
    <row r="8396" spans="51:75" x14ac:dyDescent="0.3">
      <c r="AY8396" s="251" t="e">
        <f>VLOOKUP(C8396,#REF!, 2,FALSE)</f>
        <v>#REF!</v>
      </c>
      <c r="BM8396" s="191" t="s">
        <v>13692</v>
      </c>
      <c r="BN8396" s="191" t="s">
        <v>620</v>
      </c>
      <c r="BO8396" s="191" t="s">
        <v>2940</v>
      </c>
      <c r="BU8396" s="191" t="s">
        <v>13692</v>
      </c>
      <c r="BV8396" s="191" t="s">
        <v>620</v>
      </c>
      <c r="BW8396" s="191" t="s">
        <v>2940</v>
      </c>
    </row>
    <row r="8397" spans="51:75" x14ac:dyDescent="0.3">
      <c r="AY8397" s="251" t="e">
        <f>VLOOKUP(C8397,#REF!, 2,FALSE)</f>
        <v>#REF!</v>
      </c>
      <c r="BM8397" s="191" t="s">
        <v>13693</v>
      </c>
      <c r="BN8397" s="191" t="s">
        <v>2984</v>
      </c>
      <c r="BO8397" s="191" t="s">
        <v>5671</v>
      </c>
      <c r="BU8397" s="191" t="s">
        <v>13693</v>
      </c>
      <c r="BV8397" s="191" t="s">
        <v>2984</v>
      </c>
      <c r="BW8397" s="191" t="s">
        <v>5671</v>
      </c>
    </row>
    <row r="8398" spans="51:75" x14ac:dyDescent="0.3">
      <c r="AY8398" s="251" t="e">
        <f>VLOOKUP(C8398,#REF!, 2,FALSE)</f>
        <v>#REF!</v>
      </c>
      <c r="BM8398" s="191" t="s">
        <v>13694</v>
      </c>
      <c r="BN8398" s="191" t="s">
        <v>3253</v>
      </c>
      <c r="BO8398" s="191" t="s">
        <v>13695</v>
      </c>
      <c r="BU8398" s="191" t="s">
        <v>13694</v>
      </c>
      <c r="BV8398" s="191" t="s">
        <v>3253</v>
      </c>
      <c r="BW8398" s="191" t="s">
        <v>13695</v>
      </c>
    </row>
    <row r="8399" spans="51:75" x14ac:dyDescent="0.3">
      <c r="AY8399" s="251" t="e">
        <f>VLOOKUP(C8399,#REF!, 2,FALSE)</f>
        <v>#REF!</v>
      </c>
      <c r="BM8399" s="191" t="s">
        <v>13696</v>
      </c>
      <c r="BN8399" s="191" t="s">
        <v>3006</v>
      </c>
      <c r="BO8399" s="191" t="s">
        <v>13697</v>
      </c>
      <c r="BU8399" s="191" t="s">
        <v>13696</v>
      </c>
      <c r="BV8399" s="191" t="s">
        <v>3006</v>
      </c>
      <c r="BW8399" s="191" t="s">
        <v>13697</v>
      </c>
    </row>
    <row r="8400" spans="51:75" x14ac:dyDescent="0.3">
      <c r="AY8400" s="251" t="e">
        <f>VLOOKUP(C8400,#REF!, 2,FALSE)</f>
        <v>#REF!</v>
      </c>
      <c r="BM8400" s="191" t="s">
        <v>13698</v>
      </c>
      <c r="BN8400" s="191" t="s">
        <v>3253</v>
      </c>
      <c r="BO8400" s="191" t="s">
        <v>13699</v>
      </c>
      <c r="BU8400" s="191" t="s">
        <v>13698</v>
      </c>
      <c r="BV8400" s="191" t="s">
        <v>3253</v>
      </c>
      <c r="BW8400" s="191" t="s">
        <v>13699</v>
      </c>
    </row>
    <row r="8401" spans="51:75" x14ac:dyDescent="0.3">
      <c r="AY8401" s="251" t="e">
        <f>VLOOKUP(C8401,#REF!, 2,FALSE)</f>
        <v>#REF!</v>
      </c>
      <c r="BM8401" s="191" t="s">
        <v>13700</v>
      </c>
      <c r="BN8401" s="191" t="s">
        <v>16989</v>
      </c>
      <c r="BO8401" s="191" t="s">
        <v>13701</v>
      </c>
      <c r="BU8401" s="191" t="s">
        <v>13700</v>
      </c>
      <c r="BV8401" s="191" t="s">
        <v>16989</v>
      </c>
      <c r="BW8401" s="191" t="s">
        <v>13701</v>
      </c>
    </row>
    <row r="8402" spans="51:75" x14ac:dyDescent="0.3">
      <c r="AY8402" s="251" t="e">
        <f>VLOOKUP(C8402,#REF!, 2,FALSE)</f>
        <v>#REF!</v>
      </c>
      <c r="BM8402" s="191" t="s">
        <v>13702</v>
      </c>
      <c r="BN8402" s="191" t="s">
        <v>2984</v>
      </c>
      <c r="BO8402" s="191" t="s">
        <v>2984</v>
      </c>
      <c r="BU8402" s="191" t="s">
        <v>13702</v>
      </c>
      <c r="BV8402" s="191" t="s">
        <v>2984</v>
      </c>
      <c r="BW8402" s="191" t="s">
        <v>2984</v>
      </c>
    </row>
    <row r="8403" spans="51:75" x14ac:dyDescent="0.3">
      <c r="AY8403" s="251" t="e">
        <f>VLOOKUP(C8403,#REF!, 2,FALSE)</f>
        <v>#REF!</v>
      </c>
      <c r="BM8403" s="191" t="s">
        <v>13703</v>
      </c>
      <c r="BN8403" s="191" t="s">
        <v>2984</v>
      </c>
      <c r="BO8403" s="191" t="s">
        <v>7645</v>
      </c>
      <c r="BU8403" s="191" t="s">
        <v>13703</v>
      </c>
      <c r="BV8403" s="191" t="s">
        <v>2984</v>
      </c>
      <c r="BW8403" s="191" t="s">
        <v>7645</v>
      </c>
    </row>
    <row r="8404" spans="51:75" x14ac:dyDescent="0.3">
      <c r="AY8404" s="251" t="e">
        <f>VLOOKUP(C8404,#REF!, 2,FALSE)</f>
        <v>#REF!</v>
      </c>
      <c r="BM8404" s="191" t="s">
        <v>2412</v>
      </c>
      <c r="BN8404" s="191" t="s">
        <v>2429</v>
      </c>
      <c r="BO8404" s="191" t="s">
        <v>3736</v>
      </c>
      <c r="BU8404" s="191" t="s">
        <v>2412</v>
      </c>
      <c r="BV8404" s="191" t="s">
        <v>2429</v>
      </c>
      <c r="BW8404" s="191" t="s">
        <v>3736</v>
      </c>
    </row>
    <row r="8405" spans="51:75" x14ac:dyDescent="0.3">
      <c r="AY8405" s="251" t="e">
        <f>VLOOKUP(C8405,#REF!, 2,FALSE)</f>
        <v>#REF!</v>
      </c>
      <c r="BM8405" s="191" t="s">
        <v>13704</v>
      </c>
      <c r="BN8405" s="191" t="s">
        <v>800</v>
      </c>
      <c r="BO8405" s="191" t="s">
        <v>698</v>
      </c>
      <c r="BU8405" s="191" t="s">
        <v>13704</v>
      </c>
      <c r="BV8405" s="191" t="s">
        <v>800</v>
      </c>
      <c r="BW8405" s="191" t="s">
        <v>698</v>
      </c>
    </row>
    <row r="8406" spans="51:75" x14ac:dyDescent="0.3">
      <c r="AY8406" s="251" t="e">
        <f>VLOOKUP(C8406,#REF!, 2,FALSE)</f>
        <v>#REF!</v>
      </c>
      <c r="BM8406" s="191" t="s">
        <v>13705</v>
      </c>
      <c r="BN8406" s="191" t="s">
        <v>913</v>
      </c>
      <c r="BO8406" s="191" t="s">
        <v>3472</v>
      </c>
      <c r="BU8406" s="191" t="s">
        <v>13705</v>
      </c>
      <c r="BV8406" s="191" t="s">
        <v>913</v>
      </c>
      <c r="BW8406" s="191" t="s">
        <v>3472</v>
      </c>
    </row>
    <row r="8407" spans="51:75" x14ac:dyDescent="0.3">
      <c r="AY8407" s="251" t="e">
        <f>VLOOKUP(C8407,#REF!, 2,FALSE)</f>
        <v>#REF!</v>
      </c>
      <c r="BM8407" s="191" t="s">
        <v>13706</v>
      </c>
      <c r="BN8407" s="191" t="s">
        <v>8073</v>
      </c>
      <c r="BO8407" s="191" t="s">
        <v>915</v>
      </c>
      <c r="BU8407" s="191" t="s">
        <v>13706</v>
      </c>
      <c r="BV8407" s="191" t="s">
        <v>8073</v>
      </c>
      <c r="BW8407" s="191" t="s">
        <v>915</v>
      </c>
    </row>
    <row r="8408" spans="51:75" x14ac:dyDescent="0.3">
      <c r="AY8408" s="251" t="e">
        <f>VLOOKUP(C8408,#REF!, 2,FALSE)</f>
        <v>#REF!</v>
      </c>
      <c r="BM8408" s="191" t="s">
        <v>13707</v>
      </c>
      <c r="BN8408" s="191" t="s">
        <v>2984</v>
      </c>
      <c r="BO8408" s="191" t="s">
        <v>2984</v>
      </c>
      <c r="BU8408" s="191" t="s">
        <v>13707</v>
      </c>
      <c r="BV8408" s="191" t="s">
        <v>2984</v>
      </c>
      <c r="BW8408" s="191" t="s">
        <v>2984</v>
      </c>
    </row>
    <row r="8409" spans="51:75" x14ac:dyDescent="0.3">
      <c r="AY8409" s="251" t="e">
        <f>VLOOKUP(C8409,#REF!, 2,FALSE)</f>
        <v>#REF!</v>
      </c>
      <c r="BM8409" s="191" t="s">
        <v>13708</v>
      </c>
      <c r="BN8409" s="191" t="s">
        <v>2984</v>
      </c>
      <c r="BO8409" s="191" t="s">
        <v>4456</v>
      </c>
      <c r="BU8409" s="191" t="s">
        <v>13708</v>
      </c>
      <c r="BV8409" s="191" t="s">
        <v>2984</v>
      </c>
      <c r="BW8409" s="191" t="s">
        <v>4456</v>
      </c>
    </row>
    <row r="8410" spans="51:75" x14ac:dyDescent="0.3">
      <c r="AY8410" s="251" t="e">
        <f>VLOOKUP(C8410,#REF!, 2,FALSE)</f>
        <v>#REF!</v>
      </c>
      <c r="BM8410" s="191" t="s">
        <v>13709</v>
      </c>
      <c r="BN8410" s="191" t="s">
        <v>13502</v>
      </c>
      <c r="BO8410" s="191" t="s">
        <v>13710</v>
      </c>
      <c r="BU8410" s="191" t="s">
        <v>13709</v>
      </c>
      <c r="BV8410" s="191" t="s">
        <v>13502</v>
      </c>
      <c r="BW8410" s="191" t="s">
        <v>13710</v>
      </c>
    </row>
    <row r="8411" spans="51:75" x14ac:dyDescent="0.3">
      <c r="AY8411" s="251" t="e">
        <f>VLOOKUP(C8411,#REF!, 2,FALSE)</f>
        <v>#REF!</v>
      </c>
      <c r="BM8411" s="191" t="s">
        <v>13711</v>
      </c>
      <c r="BN8411" s="191" t="s">
        <v>2984</v>
      </c>
      <c r="BO8411" s="191" t="s">
        <v>2984</v>
      </c>
      <c r="BU8411" s="191" t="s">
        <v>13711</v>
      </c>
      <c r="BV8411" s="191" t="s">
        <v>2984</v>
      </c>
      <c r="BW8411" s="191" t="s">
        <v>2984</v>
      </c>
    </row>
    <row r="8412" spans="51:75" x14ac:dyDescent="0.3">
      <c r="AY8412" s="251" t="e">
        <f>VLOOKUP(C8412,#REF!, 2,FALSE)</f>
        <v>#REF!</v>
      </c>
      <c r="BM8412" s="191" t="s">
        <v>13712</v>
      </c>
      <c r="BN8412" s="191" t="s">
        <v>2984</v>
      </c>
      <c r="BO8412" s="191" t="s">
        <v>13713</v>
      </c>
      <c r="BU8412" s="191" t="s">
        <v>13712</v>
      </c>
      <c r="BV8412" s="191" t="s">
        <v>2984</v>
      </c>
      <c r="BW8412" s="191" t="s">
        <v>13713</v>
      </c>
    </row>
    <row r="8413" spans="51:75" x14ac:dyDescent="0.3">
      <c r="AY8413" s="251" t="e">
        <f>VLOOKUP(C8413,#REF!, 2,FALSE)</f>
        <v>#REF!</v>
      </c>
      <c r="BM8413" s="191" t="s">
        <v>13714</v>
      </c>
      <c r="BN8413" s="191" t="s">
        <v>2984</v>
      </c>
      <c r="BO8413" s="191" t="s">
        <v>921</v>
      </c>
      <c r="BU8413" s="191" t="s">
        <v>13714</v>
      </c>
      <c r="BV8413" s="191" t="s">
        <v>2984</v>
      </c>
      <c r="BW8413" s="191" t="s">
        <v>921</v>
      </c>
    </row>
    <row r="8414" spans="51:75" x14ac:dyDescent="0.3">
      <c r="AY8414" s="251" t="e">
        <f>VLOOKUP(C8414,#REF!, 2,FALSE)</f>
        <v>#REF!</v>
      </c>
      <c r="BM8414" s="191" t="s">
        <v>13715</v>
      </c>
      <c r="BN8414" s="191" t="s">
        <v>632</v>
      </c>
      <c r="BO8414" s="191" t="s">
        <v>710</v>
      </c>
      <c r="BU8414" s="191" t="s">
        <v>13715</v>
      </c>
      <c r="BV8414" s="191" t="s">
        <v>632</v>
      </c>
      <c r="BW8414" s="191" t="s">
        <v>710</v>
      </c>
    </row>
    <row r="8415" spans="51:75" x14ac:dyDescent="0.3">
      <c r="AY8415" s="251" t="e">
        <f>VLOOKUP(C8415,#REF!, 2,FALSE)</f>
        <v>#REF!</v>
      </c>
      <c r="BM8415" s="191" t="s">
        <v>13716</v>
      </c>
      <c r="BN8415" s="191" t="s">
        <v>2984</v>
      </c>
      <c r="BO8415" s="191" t="s">
        <v>2984</v>
      </c>
      <c r="BU8415" s="191" t="s">
        <v>13716</v>
      </c>
      <c r="BV8415" s="191" t="s">
        <v>2984</v>
      </c>
      <c r="BW8415" s="191" t="s">
        <v>2984</v>
      </c>
    </row>
    <row r="8416" spans="51:75" x14ac:dyDescent="0.3">
      <c r="AY8416" s="251" t="e">
        <f>VLOOKUP(C8416,#REF!, 2,FALSE)</f>
        <v>#REF!</v>
      </c>
      <c r="BM8416" s="191" t="s">
        <v>13717</v>
      </c>
      <c r="BN8416" s="191" t="s">
        <v>2984</v>
      </c>
      <c r="BO8416" s="191" t="s">
        <v>5553</v>
      </c>
      <c r="BU8416" s="191" t="s">
        <v>13717</v>
      </c>
      <c r="BV8416" s="191" t="s">
        <v>2984</v>
      </c>
      <c r="BW8416" s="191" t="s">
        <v>5553</v>
      </c>
    </row>
    <row r="8417" spans="51:75" x14ac:dyDescent="0.3">
      <c r="AY8417" s="251" t="e">
        <f>VLOOKUP(C8417,#REF!, 2,FALSE)</f>
        <v>#REF!</v>
      </c>
      <c r="BM8417" s="191" t="s">
        <v>13718</v>
      </c>
      <c r="BN8417" s="191" t="s">
        <v>2984</v>
      </c>
      <c r="BO8417" s="191" t="s">
        <v>2984</v>
      </c>
      <c r="BU8417" s="191" t="s">
        <v>13718</v>
      </c>
      <c r="BV8417" s="191" t="s">
        <v>2984</v>
      </c>
      <c r="BW8417" s="191" t="s">
        <v>2984</v>
      </c>
    </row>
    <row r="8418" spans="51:75" x14ac:dyDescent="0.3">
      <c r="AY8418" s="251" t="e">
        <f>VLOOKUP(C8418,#REF!, 2,FALSE)</f>
        <v>#REF!</v>
      </c>
      <c r="BM8418" s="191" t="s">
        <v>13719</v>
      </c>
      <c r="BN8418" s="191" t="s">
        <v>620</v>
      </c>
      <c r="BO8418" s="191" t="s">
        <v>10683</v>
      </c>
      <c r="BU8418" s="191" t="s">
        <v>13719</v>
      </c>
      <c r="BV8418" s="191" t="s">
        <v>620</v>
      </c>
      <c r="BW8418" s="191" t="s">
        <v>10683</v>
      </c>
    </row>
    <row r="8419" spans="51:75" x14ac:dyDescent="0.3">
      <c r="AY8419" s="251" t="e">
        <f>VLOOKUP(C8419,#REF!, 2,FALSE)</f>
        <v>#REF!</v>
      </c>
      <c r="BM8419" s="191" t="s">
        <v>13720</v>
      </c>
      <c r="BN8419" s="191" t="s">
        <v>2984</v>
      </c>
      <c r="BO8419" s="191" t="s">
        <v>2499</v>
      </c>
      <c r="BU8419" s="191" t="s">
        <v>13720</v>
      </c>
      <c r="BV8419" s="191" t="s">
        <v>2984</v>
      </c>
      <c r="BW8419" s="191" t="s">
        <v>2499</v>
      </c>
    </row>
    <row r="8420" spans="51:75" x14ac:dyDescent="0.3">
      <c r="AY8420" s="251" t="e">
        <f>VLOOKUP(C8420,#REF!, 2,FALSE)</f>
        <v>#REF!</v>
      </c>
      <c r="BM8420" s="191" t="s">
        <v>13721</v>
      </c>
      <c r="BN8420" s="191" t="s">
        <v>2984</v>
      </c>
      <c r="BO8420" s="191" t="s">
        <v>2984</v>
      </c>
      <c r="BU8420" s="191" t="s">
        <v>13721</v>
      </c>
      <c r="BV8420" s="191" t="s">
        <v>2984</v>
      </c>
      <c r="BW8420" s="191" t="s">
        <v>2984</v>
      </c>
    </row>
    <row r="8421" spans="51:75" x14ac:dyDescent="0.3">
      <c r="AY8421" s="251" t="e">
        <f>VLOOKUP(C8421,#REF!, 2,FALSE)</f>
        <v>#REF!</v>
      </c>
      <c r="BM8421" s="191" t="s">
        <v>13722</v>
      </c>
      <c r="BN8421" s="191" t="s">
        <v>941</v>
      </c>
      <c r="BO8421" s="191" t="s">
        <v>709</v>
      </c>
      <c r="BU8421" s="191" t="s">
        <v>13722</v>
      </c>
      <c r="BV8421" s="191" t="s">
        <v>941</v>
      </c>
      <c r="BW8421" s="191" t="s">
        <v>709</v>
      </c>
    </row>
    <row r="8422" spans="51:75" x14ac:dyDescent="0.3">
      <c r="AY8422" s="251" t="e">
        <f>VLOOKUP(C8422,#REF!, 2,FALSE)</f>
        <v>#REF!</v>
      </c>
      <c r="BM8422" s="191" t="s">
        <v>13723</v>
      </c>
      <c r="BN8422" s="191" t="s">
        <v>617</v>
      </c>
      <c r="BO8422" s="191" t="s">
        <v>2984</v>
      </c>
      <c r="BU8422" s="191" t="s">
        <v>13723</v>
      </c>
      <c r="BV8422" s="191" t="s">
        <v>617</v>
      </c>
      <c r="BW8422" s="191" t="s">
        <v>2984</v>
      </c>
    </row>
    <row r="8423" spans="51:75" x14ac:dyDescent="0.3">
      <c r="AY8423" s="251" t="e">
        <f>VLOOKUP(C8423,#REF!, 2,FALSE)</f>
        <v>#REF!</v>
      </c>
      <c r="BM8423" s="191" t="s">
        <v>13724</v>
      </c>
      <c r="BN8423" s="191" t="s">
        <v>927</v>
      </c>
      <c r="BO8423" s="191" t="s">
        <v>1521</v>
      </c>
      <c r="BU8423" s="191" t="s">
        <v>13724</v>
      </c>
      <c r="BV8423" s="191" t="s">
        <v>927</v>
      </c>
      <c r="BW8423" s="191" t="s">
        <v>1521</v>
      </c>
    </row>
    <row r="8424" spans="51:75" x14ac:dyDescent="0.3">
      <c r="AY8424" s="251" t="e">
        <f>VLOOKUP(C8424,#REF!, 2,FALSE)</f>
        <v>#REF!</v>
      </c>
      <c r="BM8424" s="191" t="s">
        <v>13725</v>
      </c>
      <c r="BN8424" s="191" t="s">
        <v>704</v>
      </c>
      <c r="BO8424" s="191" t="s">
        <v>3307</v>
      </c>
      <c r="BU8424" s="191" t="s">
        <v>13725</v>
      </c>
      <c r="BV8424" s="191" t="s">
        <v>704</v>
      </c>
      <c r="BW8424" s="191" t="s">
        <v>3307</v>
      </c>
    </row>
    <row r="8425" spans="51:75" x14ac:dyDescent="0.3">
      <c r="AY8425" s="251" t="e">
        <f>VLOOKUP(C8425,#REF!, 2,FALSE)</f>
        <v>#REF!</v>
      </c>
      <c r="BM8425" s="191" t="s">
        <v>13726</v>
      </c>
      <c r="BN8425" s="191" t="s">
        <v>929</v>
      </c>
      <c r="BO8425" s="191" t="s">
        <v>3970</v>
      </c>
      <c r="BU8425" s="191" t="s">
        <v>13726</v>
      </c>
      <c r="BV8425" s="191" t="s">
        <v>929</v>
      </c>
      <c r="BW8425" s="191" t="s">
        <v>3970</v>
      </c>
    </row>
    <row r="8426" spans="51:75" x14ac:dyDescent="0.3">
      <c r="AY8426" s="251" t="e">
        <f>VLOOKUP(C8426,#REF!, 2,FALSE)</f>
        <v>#REF!</v>
      </c>
      <c r="BM8426" s="191" t="s">
        <v>13727</v>
      </c>
      <c r="BN8426" s="191" t="s">
        <v>776</v>
      </c>
      <c r="BO8426" s="191" t="s">
        <v>3547</v>
      </c>
      <c r="BU8426" s="191" t="s">
        <v>13727</v>
      </c>
      <c r="BV8426" s="191" t="s">
        <v>776</v>
      </c>
      <c r="BW8426" s="191" t="s">
        <v>3547</v>
      </c>
    </row>
    <row r="8427" spans="51:75" x14ac:dyDescent="0.3">
      <c r="AY8427" s="251" t="e">
        <f>VLOOKUP(C8427,#REF!, 2,FALSE)</f>
        <v>#REF!</v>
      </c>
      <c r="BM8427" s="191" t="s">
        <v>13728</v>
      </c>
      <c r="BN8427" s="191" t="s">
        <v>632</v>
      </c>
      <c r="BO8427" s="191" t="s">
        <v>13729</v>
      </c>
      <c r="BU8427" s="191" t="s">
        <v>13728</v>
      </c>
      <c r="BV8427" s="191" t="s">
        <v>632</v>
      </c>
      <c r="BW8427" s="191" t="s">
        <v>13729</v>
      </c>
    </row>
    <row r="8428" spans="51:75" x14ac:dyDescent="0.3">
      <c r="AY8428" s="251" t="e">
        <f>VLOOKUP(C8428,#REF!, 2,FALSE)</f>
        <v>#REF!</v>
      </c>
      <c r="BM8428" s="191" t="s">
        <v>13730</v>
      </c>
      <c r="BN8428" s="191" t="s">
        <v>632</v>
      </c>
      <c r="BO8428" s="191" t="s">
        <v>13292</v>
      </c>
      <c r="BU8428" s="191" t="s">
        <v>13730</v>
      </c>
      <c r="BV8428" s="191" t="s">
        <v>632</v>
      </c>
      <c r="BW8428" s="191" t="s">
        <v>13292</v>
      </c>
    </row>
    <row r="8429" spans="51:75" x14ac:dyDescent="0.3">
      <c r="AY8429" s="251" t="e">
        <f>VLOOKUP(C8429,#REF!, 2,FALSE)</f>
        <v>#REF!</v>
      </c>
      <c r="BM8429" s="191" t="s">
        <v>13731</v>
      </c>
      <c r="BN8429" s="191" t="s">
        <v>640</v>
      </c>
      <c r="BO8429" s="191" t="s">
        <v>11308</v>
      </c>
      <c r="BU8429" s="191" t="s">
        <v>13731</v>
      </c>
      <c r="BV8429" s="191" t="s">
        <v>640</v>
      </c>
      <c r="BW8429" s="191" t="s">
        <v>11308</v>
      </c>
    </row>
    <row r="8430" spans="51:75" x14ac:dyDescent="0.3">
      <c r="AY8430" s="251" t="e">
        <f>VLOOKUP(C8430,#REF!, 2,FALSE)</f>
        <v>#REF!</v>
      </c>
      <c r="BM8430" s="191" t="s">
        <v>13732</v>
      </c>
      <c r="BN8430" s="191" t="s">
        <v>3088</v>
      </c>
      <c r="BO8430" s="191" t="s">
        <v>1020</v>
      </c>
      <c r="BU8430" s="191" t="s">
        <v>13732</v>
      </c>
      <c r="BV8430" s="191" t="s">
        <v>3088</v>
      </c>
      <c r="BW8430" s="191" t="s">
        <v>1020</v>
      </c>
    </row>
    <row r="8431" spans="51:75" x14ac:dyDescent="0.3">
      <c r="AY8431" s="251" t="e">
        <f>VLOOKUP(C8431,#REF!, 2,FALSE)</f>
        <v>#REF!</v>
      </c>
      <c r="BM8431" s="191" t="s">
        <v>13733</v>
      </c>
      <c r="BN8431" s="191" t="s">
        <v>3098</v>
      </c>
      <c r="BO8431" s="191" t="s">
        <v>13734</v>
      </c>
      <c r="BU8431" s="191" t="s">
        <v>13733</v>
      </c>
      <c r="BV8431" s="191" t="s">
        <v>3098</v>
      </c>
      <c r="BW8431" s="191" t="s">
        <v>13734</v>
      </c>
    </row>
    <row r="8432" spans="51:75" x14ac:dyDescent="0.3">
      <c r="AY8432" s="251" t="e">
        <f>VLOOKUP(C8432,#REF!, 2,FALSE)</f>
        <v>#REF!</v>
      </c>
      <c r="BM8432" s="191" t="s">
        <v>2413</v>
      </c>
      <c r="BN8432" s="191" t="s">
        <v>3253</v>
      </c>
      <c r="BO8432" s="191" t="s">
        <v>2067</v>
      </c>
      <c r="BU8432" s="191" t="s">
        <v>2413</v>
      </c>
      <c r="BV8432" s="191" t="s">
        <v>3253</v>
      </c>
      <c r="BW8432" s="191" t="s">
        <v>2067</v>
      </c>
    </row>
    <row r="8433" spans="51:75" x14ac:dyDescent="0.3">
      <c r="AY8433" s="251" t="e">
        <f>VLOOKUP(C8433,#REF!, 2,FALSE)</f>
        <v>#REF!</v>
      </c>
      <c r="BM8433" s="191" t="s">
        <v>13735</v>
      </c>
      <c r="BN8433" s="191" t="s">
        <v>667</v>
      </c>
      <c r="BO8433" s="191" t="s">
        <v>5448</v>
      </c>
      <c r="BU8433" s="191" t="s">
        <v>13735</v>
      </c>
      <c r="BV8433" s="191" t="s">
        <v>667</v>
      </c>
      <c r="BW8433" s="191" t="s">
        <v>5448</v>
      </c>
    </row>
    <row r="8434" spans="51:75" x14ac:dyDescent="0.3">
      <c r="AY8434" s="251" t="e">
        <f>VLOOKUP(C8434,#REF!, 2,FALSE)</f>
        <v>#REF!</v>
      </c>
      <c r="BM8434" s="191" t="s">
        <v>13736</v>
      </c>
      <c r="BN8434" s="191" t="s">
        <v>3253</v>
      </c>
      <c r="BO8434" s="191" t="s">
        <v>1047</v>
      </c>
      <c r="BU8434" s="191" t="s">
        <v>13736</v>
      </c>
      <c r="BV8434" s="191" t="s">
        <v>3253</v>
      </c>
      <c r="BW8434" s="191" t="s">
        <v>1047</v>
      </c>
    </row>
    <row r="8435" spans="51:75" x14ac:dyDescent="0.3">
      <c r="AY8435" s="251" t="e">
        <f>VLOOKUP(C8435,#REF!, 2,FALSE)</f>
        <v>#REF!</v>
      </c>
      <c r="BM8435" s="191" t="s">
        <v>13737</v>
      </c>
      <c r="BN8435" s="191" t="s">
        <v>3098</v>
      </c>
      <c r="BO8435" s="191" t="s">
        <v>5448</v>
      </c>
      <c r="BU8435" s="191" t="s">
        <v>13737</v>
      </c>
      <c r="BV8435" s="191" t="s">
        <v>3098</v>
      </c>
      <c r="BW8435" s="191" t="s">
        <v>5448</v>
      </c>
    </row>
    <row r="8436" spans="51:75" x14ac:dyDescent="0.3">
      <c r="AY8436" s="251" t="e">
        <f>VLOOKUP(C8436,#REF!, 2,FALSE)</f>
        <v>#REF!</v>
      </c>
      <c r="BM8436" s="191" t="s">
        <v>13738</v>
      </c>
      <c r="BN8436" s="191" t="s">
        <v>3088</v>
      </c>
      <c r="BO8436" s="191" t="s">
        <v>2984</v>
      </c>
      <c r="BU8436" s="191" t="s">
        <v>13738</v>
      </c>
      <c r="BV8436" s="191" t="s">
        <v>3088</v>
      </c>
      <c r="BW8436" s="191" t="s">
        <v>2984</v>
      </c>
    </row>
    <row r="8437" spans="51:75" x14ac:dyDescent="0.3">
      <c r="AY8437" s="251" t="e">
        <f>VLOOKUP(C8437,#REF!, 2,FALSE)</f>
        <v>#REF!</v>
      </c>
      <c r="BM8437" s="191" t="s">
        <v>13739</v>
      </c>
      <c r="BN8437" s="191" t="s">
        <v>1343</v>
      </c>
      <c r="BO8437" s="191" t="s">
        <v>2984</v>
      </c>
      <c r="BU8437" s="191" t="s">
        <v>13739</v>
      </c>
      <c r="BV8437" s="191" t="s">
        <v>1343</v>
      </c>
      <c r="BW8437" s="191" t="s">
        <v>2984</v>
      </c>
    </row>
    <row r="8438" spans="51:75" x14ac:dyDescent="0.3">
      <c r="AY8438" s="251" t="e">
        <f>VLOOKUP(C8438,#REF!, 2,FALSE)</f>
        <v>#REF!</v>
      </c>
      <c r="BM8438" s="191" t="s">
        <v>13740</v>
      </c>
      <c r="BN8438" s="191" t="s">
        <v>664</v>
      </c>
      <c r="BO8438" s="191" t="s">
        <v>2984</v>
      </c>
      <c r="BU8438" s="191" t="s">
        <v>13740</v>
      </c>
      <c r="BV8438" s="191" t="s">
        <v>664</v>
      </c>
      <c r="BW8438" s="191" t="s">
        <v>2984</v>
      </c>
    </row>
    <row r="8439" spans="51:75" x14ac:dyDescent="0.3">
      <c r="AY8439" s="251" t="e">
        <f>VLOOKUP(C8439,#REF!, 2,FALSE)</f>
        <v>#REF!</v>
      </c>
      <c r="BM8439" s="191" t="s">
        <v>13741</v>
      </c>
      <c r="BN8439" s="191" t="s">
        <v>3006</v>
      </c>
      <c r="BO8439" s="191" t="s">
        <v>13742</v>
      </c>
      <c r="BU8439" s="191" t="s">
        <v>13741</v>
      </c>
      <c r="BV8439" s="191" t="s">
        <v>3006</v>
      </c>
      <c r="BW8439" s="191" t="s">
        <v>13742</v>
      </c>
    </row>
    <row r="8440" spans="51:75" x14ac:dyDescent="0.3">
      <c r="AY8440" s="251" t="e">
        <f>VLOOKUP(C8440,#REF!, 2,FALSE)</f>
        <v>#REF!</v>
      </c>
      <c r="BM8440" s="191" t="s">
        <v>13743</v>
      </c>
      <c r="BN8440" s="191" t="s">
        <v>618</v>
      </c>
      <c r="BO8440" s="191" t="s">
        <v>2984</v>
      </c>
      <c r="BU8440" s="191" t="s">
        <v>13743</v>
      </c>
      <c r="BV8440" s="191" t="s">
        <v>618</v>
      </c>
      <c r="BW8440" s="191" t="s">
        <v>2984</v>
      </c>
    </row>
    <row r="8441" spans="51:75" x14ac:dyDescent="0.3">
      <c r="AY8441" s="251" t="e">
        <f>VLOOKUP(C8441,#REF!, 2,FALSE)</f>
        <v>#REF!</v>
      </c>
      <c r="BM8441" s="191" t="s">
        <v>13744</v>
      </c>
      <c r="BN8441" s="191" t="s">
        <v>2984</v>
      </c>
      <c r="BO8441" s="191" t="s">
        <v>3573</v>
      </c>
      <c r="BU8441" s="191" t="s">
        <v>13744</v>
      </c>
      <c r="BV8441" s="191" t="s">
        <v>2984</v>
      </c>
      <c r="BW8441" s="191" t="s">
        <v>3573</v>
      </c>
    </row>
    <row r="8442" spans="51:75" x14ac:dyDescent="0.3">
      <c r="AY8442" s="251" t="e">
        <f>VLOOKUP(C8442,#REF!, 2,FALSE)</f>
        <v>#REF!</v>
      </c>
      <c r="BM8442" s="191" t="s">
        <v>13745</v>
      </c>
      <c r="BN8442" s="191" t="s">
        <v>3098</v>
      </c>
      <c r="BO8442" s="191" t="s">
        <v>2984</v>
      </c>
      <c r="BU8442" s="191" t="s">
        <v>13745</v>
      </c>
      <c r="BV8442" s="191" t="s">
        <v>3098</v>
      </c>
      <c r="BW8442" s="191" t="s">
        <v>2984</v>
      </c>
    </row>
    <row r="8443" spans="51:75" x14ac:dyDescent="0.3">
      <c r="AY8443" s="251" t="e">
        <f>VLOOKUP(C8443,#REF!, 2,FALSE)</f>
        <v>#REF!</v>
      </c>
      <c r="BM8443" s="191" t="s">
        <v>13746</v>
      </c>
      <c r="BN8443" s="191" t="s">
        <v>853</v>
      </c>
      <c r="BO8443" s="191" t="s">
        <v>5448</v>
      </c>
      <c r="BU8443" s="191" t="s">
        <v>13746</v>
      </c>
      <c r="BV8443" s="191" t="s">
        <v>853</v>
      </c>
      <c r="BW8443" s="191" t="s">
        <v>5448</v>
      </c>
    </row>
    <row r="8444" spans="51:75" x14ac:dyDescent="0.3">
      <c r="AY8444" s="251" t="e">
        <f>VLOOKUP(C8444,#REF!, 2,FALSE)</f>
        <v>#REF!</v>
      </c>
      <c r="BM8444" s="191" t="s">
        <v>13747</v>
      </c>
      <c r="BN8444" s="191" t="s">
        <v>772</v>
      </c>
      <c r="BO8444" s="191" t="s">
        <v>2984</v>
      </c>
      <c r="BU8444" s="191" t="s">
        <v>13747</v>
      </c>
      <c r="BV8444" s="191" t="s">
        <v>772</v>
      </c>
      <c r="BW8444" s="191" t="s">
        <v>2984</v>
      </c>
    </row>
    <row r="8445" spans="51:75" x14ac:dyDescent="0.3">
      <c r="AY8445" s="251" t="e">
        <f>VLOOKUP(C8445,#REF!, 2,FALSE)</f>
        <v>#REF!</v>
      </c>
      <c r="BM8445" s="191" t="s">
        <v>13748</v>
      </c>
      <c r="BN8445" s="191" t="s">
        <v>704</v>
      </c>
      <c r="BO8445" s="191" t="s">
        <v>1407</v>
      </c>
      <c r="BU8445" s="191" t="s">
        <v>13748</v>
      </c>
      <c r="BV8445" s="191" t="s">
        <v>704</v>
      </c>
      <c r="BW8445" s="191" t="s">
        <v>1407</v>
      </c>
    </row>
    <row r="8446" spans="51:75" x14ac:dyDescent="0.3">
      <c r="AY8446" s="251" t="e">
        <f>VLOOKUP(C8446,#REF!, 2,FALSE)</f>
        <v>#REF!</v>
      </c>
      <c r="BM8446" s="191" t="s">
        <v>13749</v>
      </c>
      <c r="BN8446" s="191" t="s">
        <v>16992</v>
      </c>
      <c r="BO8446" s="191" t="s">
        <v>2984</v>
      </c>
      <c r="BU8446" s="191" t="s">
        <v>13749</v>
      </c>
      <c r="BV8446" s="191" t="s">
        <v>16992</v>
      </c>
      <c r="BW8446" s="191" t="s">
        <v>2984</v>
      </c>
    </row>
    <row r="8447" spans="51:75" x14ac:dyDescent="0.3">
      <c r="AY8447" s="251" t="e">
        <f>VLOOKUP(C8447,#REF!, 2,FALSE)</f>
        <v>#REF!</v>
      </c>
      <c r="BM8447" s="191" t="s">
        <v>13750</v>
      </c>
      <c r="BN8447" s="191" t="s">
        <v>995</v>
      </c>
      <c r="BO8447" s="191" t="s">
        <v>2984</v>
      </c>
      <c r="BU8447" s="191" t="s">
        <v>13750</v>
      </c>
      <c r="BV8447" s="191" t="s">
        <v>995</v>
      </c>
      <c r="BW8447" s="191" t="s">
        <v>2984</v>
      </c>
    </row>
    <row r="8448" spans="51:75" x14ac:dyDescent="0.3">
      <c r="AY8448" s="251" t="e">
        <f>VLOOKUP(C8448,#REF!, 2,FALSE)</f>
        <v>#REF!</v>
      </c>
      <c r="BM8448" s="191" t="s">
        <v>13751</v>
      </c>
      <c r="BN8448" s="191" t="s">
        <v>3029</v>
      </c>
      <c r="BO8448" s="191" t="s">
        <v>2984</v>
      </c>
      <c r="BU8448" s="191" t="s">
        <v>13751</v>
      </c>
      <c r="BV8448" s="191" t="s">
        <v>3029</v>
      </c>
      <c r="BW8448" s="191" t="s">
        <v>2984</v>
      </c>
    </row>
    <row r="8449" spans="51:75" x14ac:dyDescent="0.3">
      <c r="AY8449" s="251" t="e">
        <f>VLOOKUP(C8449,#REF!, 2,FALSE)</f>
        <v>#REF!</v>
      </c>
      <c r="BM8449" s="191" t="s">
        <v>13752</v>
      </c>
      <c r="BN8449" s="191" t="s">
        <v>2984</v>
      </c>
      <c r="BO8449" s="191" t="s">
        <v>2984</v>
      </c>
      <c r="BU8449" s="191" t="s">
        <v>13752</v>
      </c>
      <c r="BV8449" s="191" t="s">
        <v>2984</v>
      </c>
      <c r="BW8449" s="191" t="s">
        <v>2984</v>
      </c>
    </row>
    <row r="8450" spans="51:75" x14ac:dyDescent="0.3">
      <c r="AY8450" s="251" t="e">
        <f>VLOOKUP(C8450,#REF!, 2,FALSE)</f>
        <v>#REF!</v>
      </c>
      <c r="BM8450" s="191" t="s">
        <v>13753</v>
      </c>
      <c r="BN8450" s="191" t="s">
        <v>614</v>
      </c>
      <c r="BO8450" s="191" t="s">
        <v>2984</v>
      </c>
      <c r="BU8450" s="191" t="s">
        <v>13753</v>
      </c>
      <c r="BV8450" s="191" t="s">
        <v>614</v>
      </c>
      <c r="BW8450" s="191" t="s">
        <v>2984</v>
      </c>
    </row>
    <row r="8451" spans="51:75" x14ac:dyDescent="0.3">
      <c r="AY8451" s="251" t="e">
        <f>VLOOKUP(C8451,#REF!, 2,FALSE)</f>
        <v>#REF!</v>
      </c>
      <c r="BM8451" s="191" t="s">
        <v>13754</v>
      </c>
      <c r="BN8451" s="191" t="s">
        <v>667</v>
      </c>
      <c r="BO8451" s="191" t="s">
        <v>2984</v>
      </c>
      <c r="BU8451" s="191" t="s">
        <v>13754</v>
      </c>
      <c r="BV8451" s="191" t="s">
        <v>667</v>
      </c>
      <c r="BW8451" s="191" t="s">
        <v>2984</v>
      </c>
    </row>
    <row r="8452" spans="51:75" x14ac:dyDescent="0.3">
      <c r="AY8452" s="251" t="e">
        <f>VLOOKUP(C8452,#REF!, 2,FALSE)</f>
        <v>#REF!</v>
      </c>
      <c r="BM8452" s="191" t="s">
        <v>2414</v>
      </c>
      <c r="BN8452" s="191" t="s">
        <v>863</v>
      </c>
      <c r="BO8452" s="191" t="s">
        <v>2984</v>
      </c>
      <c r="BU8452" s="191" t="s">
        <v>2414</v>
      </c>
      <c r="BV8452" s="191" t="s">
        <v>863</v>
      </c>
      <c r="BW8452" s="191" t="s">
        <v>2984</v>
      </c>
    </row>
    <row r="8453" spans="51:75" x14ac:dyDescent="0.3">
      <c r="AY8453" s="251" t="e">
        <f>VLOOKUP(C8453,#REF!, 2,FALSE)</f>
        <v>#REF!</v>
      </c>
      <c r="BM8453" s="191" t="s">
        <v>13755</v>
      </c>
      <c r="BN8453" s="191" t="s">
        <v>2984</v>
      </c>
      <c r="BO8453" s="191" t="s">
        <v>13756</v>
      </c>
      <c r="BU8453" s="191" t="s">
        <v>13755</v>
      </c>
      <c r="BV8453" s="191" t="s">
        <v>2984</v>
      </c>
      <c r="BW8453" s="191" t="s">
        <v>13756</v>
      </c>
    </row>
    <row r="8454" spans="51:75" x14ac:dyDescent="0.3">
      <c r="AY8454" s="251" t="e">
        <f>VLOOKUP(C8454,#REF!, 2,FALSE)</f>
        <v>#REF!</v>
      </c>
      <c r="BM8454" s="191" t="s">
        <v>13757</v>
      </c>
      <c r="BN8454" s="191" t="s">
        <v>667</v>
      </c>
      <c r="BO8454" s="191" t="s">
        <v>13359</v>
      </c>
      <c r="BU8454" s="191" t="s">
        <v>13757</v>
      </c>
      <c r="BV8454" s="191" t="s">
        <v>667</v>
      </c>
      <c r="BW8454" s="191" t="s">
        <v>13359</v>
      </c>
    </row>
    <row r="8455" spans="51:75" x14ac:dyDescent="0.3">
      <c r="AY8455" s="251" t="e">
        <f>VLOOKUP(C8455,#REF!, 2,FALSE)</f>
        <v>#REF!</v>
      </c>
      <c r="BM8455" s="191" t="s">
        <v>13758</v>
      </c>
      <c r="BN8455" s="191" t="s">
        <v>781</v>
      </c>
      <c r="BO8455" s="191" t="s">
        <v>2984</v>
      </c>
      <c r="BU8455" s="191" t="s">
        <v>13758</v>
      </c>
      <c r="BV8455" s="191" t="s">
        <v>781</v>
      </c>
      <c r="BW8455" s="191" t="s">
        <v>2984</v>
      </c>
    </row>
    <row r="8456" spans="51:75" x14ac:dyDescent="0.3">
      <c r="AY8456" s="251" t="e">
        <f>VLOOKUP(C8456,#REF!, 2,FALSE)</f>
        <v>#REF!</v>
      </c>
      <c r="BM8456" s="191" t="s">
        <v>13759</v>
      </c>
      <c r="BN8456" s="191" t="s">
        <v>3253</v>
      </c>
      <c r="BO8456" s="191" t="s">
        <v>661</v>
      </c>
      <c r="BU8456" s="191" t="s">
        <v>13759</v>
      </c>
      <c r="BV8456" s="191" t="s">
        <v>3253</v>
      </c>
      <c r="BW8456" s="191" t="s">
        <v>661</v>
      </c>
    </row>
    <row r="8457" spans="51:75" x14ac:dyDescent="0.3">
      <c r="AY8457" s="251" t="e">
        <f>VLOOKUP(C8457,#REF!, 2,FALSE)</f>
        <v>#REF!</v>
      </c>
      <c r="BM8457" s="191" t="s">
        <v>13760</v>
      </c>
      <c r="BN8457" s="191" t="s">
        <v>3006</v>
      </c>
      <c r="BO8457" s="191" t="s">
        <v>2984</v>
      </c>
      <c r="BU8457" s="191" t="s">
        <v>13760</v>
      </c>
      <c r="BV8457" s="191" t="s">
        <v>3006</v>
      </c>
      <c r="BW8457" s="191" t="s">
        <v>2984</v>
      </c>
    </row>
    <row r="8458" spans="51:75" x14ac:dyDescent="0.3">
      <c r="AY8458" s="251" t="e">
        <f>VLOOKUP(C8458,#REF!, 2,FALSE)</f>
        <v>#REF!</v>
      </c>
      <c r="BM8458" s="191" t="s">
        <v>13761</v>
      </c>
      <c r="BN8458" s="191" t="s">
        <v>811</v>
      </c>
      <c r="BO8458" s="191" t="s">
        <v>2984</v>
      </c>
      <c r="BU8458" s="191" t="s">
        <v>13761</v>
      </c>
      <c r="BV8458" s="191" t="s">
        <v>811</v>
      </c>
      <c r="BW8458" s="191" t="s">
        <v>2984</v>
      </c>
    </row>
    <row r="8459" spans="51:75" x14ac:dyDescent="0.3">
      <c r="AY8459" s="251" t="e">
        <f>VLOOKUP(C8459,#REF!, 2,FALSE)</f>
        <v>#REF!</v>
      </c>
      <c r="BM8459" s="191" t="s">
        <v>13762</v>
      </c>
      <c r="BN8459" s="191" t="s">
        <v>863</v>
      </c>
      <c r="BO8459" s="191" t="s">
        <v>2984</v>
      </c>
      <c r="BU8459" s="191" t="s">
        <v>13762</v>
      </c>
      <c r="BV8459" s="191" t="s">
        <v>863</v>
      </c>
      <c r="BW8459" s="191" t="s">
        <v>2984</v>
      </c>
    </row>
    <row r="8460" spans="51:75" x14ac:dyDescent="0.3">
      <c r="AY8460" s="251" t="e">
        <f>VLOOKUP(C8460,#REF!, 2,FALSE)</f>
        <v>#REF!</v>
      </c>
      <c r="BM8460" s="191" t="s">
        <v>13763</v>
      </c>
      <c r="BN8460" s="191" t="s">
        <v>2984</v>
      </c>
      <c r="BO8460" s="191" t="s">
        <v>2984</v>
      </c>
      <c r="BU8460" s="191" t="s">
        <v>13763</v>
      </c>
      <c r="BV8460" s="191" t="s">
        <v>2984</v>
      </c>
      <c r="BW8460" s="191" t="s">
        <v>2984</v>
      </c>
    </row>
    <row r="8461" spans="51:75" x14ac:dyDescent="0.3">
      <c r="AY8461" s="251" t="e">
        <f>VLOOKUP(C8461,#REF!, 2,FALSE)</f>
        <v>#REF!</v>
      </c>
      <c r="BM8461" s="191" t="s">
        <v>13764</v>
      </c>
      <c r="BN8461" s="191" t="s">
        <v>863</v>
      </c>
      <c r="BO8461" s="191" t="s">
        <v>6546</v>
      </c>
      <c r="BU8461" s="191" t="s">
        <v>13764</v>
      </c>
      <c r="BV8461" s="191" t="s">
        <v>863</v>
      </c>
      <c r="BW8461" s="191" t="s">
        <v>6546</v>
      </c>
    </row>
    <row r="8462" spans="51:75" x14ac:dyDescent="0.3">
      <c r="AY8462" s="251" t="e">
        <f>VLOOKUP(C8462,#REF!, 2,FALSE)</f>
        <v>#REF!</v>
      </c>
      <c r="BM8462" s="191" t="s">
        <v>13765</v>
      </c>
      <c r="BN8462" s="191" t="s">
        <v>924</v>
      </c>
      <c r="BO8462" s="191" t="s">
        <v>13766</v>
      </c>
      <c r="BU8462" s="191" t="s">
        <v>13765</v>
      </c>
      <c r="BV8462" s="191" t="s">
        <v>924</v>
      </c>
      <c r="BW8462" s="191" t="s">
        <v>13766</v>
      </c>
    </row>
    <row r="8463" spans="51:75" x14ac:dyDescent="0.3">
      <c r="AY8463" s="251" t="e">
        <f>VLOOKUP(C8463,#REF!, 2,FALSE)</f>
        <v>#REF!</v>
      </c>
      <c r="BM8463" s="191" t="s">
        <v>13767</v>
      </c>
      <c r="BN8463" s="191" t="s">
        <v>3003</v>
      </c>
      <c r="BO8463" s="191" t="s">
        <v>1276</v>
      </c>
      <c r="BU8463" s="191" t="s">
        <v>13767</v>
      </c>
      <c r="BV8463" s="191" t="s">
        <v>3003</v>
      </c>
      <c r="BW8463" s="191" t="s">
        <v>1276</v>
      </c>
    </row>
    <row r="8464" spans="51:75" x14ac:dyDescent="0.3">
      <c r="AY8464" s="251" t="e">
        <f>VLOOKUP(C8464,#REF!, 2,FALSE)</f>
        <v>#REF!</v>
      </c>
      <c r="BM8464" s="191" t="s">
        <v>13768</v>
      </c>
      <c r="BN8464" s="191" t="s">
        <v>622</v>
      </c>
      <c r="BO8464" s="191" t="s">
        <v>13521</v>
      </c>
      <c r="BU8464" s="191" t="s">
        <v>13768</v>
      </c>
      <c r="BV8464" s="191" t="s">
        <v>622</v>
      </c>
      <c r="BW8464" s="191" t="s">
        <v>13521</v>
      </c>
    </row>
    <row r="8465" spans="51:75" x14ac:dyDescent="0.3">
      <c r="AY8465" s="251" t="e">
        <f>VLOOKUP(C8465,#REF!, 2,FALSE)</f>
        <v>#REF!</v>
      </c>
      <c r="BM8465" s="191" t="s">
        <v>13769</v>
      </c>
      <c r="BN8465" s="191" t="s">
        <v>622</v>
      </c>
      <c r="BO8465" s="191" t="s">
        <v>4477</v>
      </c>
      <c r="BU8465" s="191" t="s">
        <v>13769</v>
      </c>
      <c r="BV8465" s="191" t="s">
        <v>622</v>
      </c>
      <c r="BW8465" s="191" t="s">
        <v>4477</v>
      </c>
    </row>
    <row r="8466" spans="51:75" x14ac:dyDescent="0.3">
      <c r="AY8466" s="251" t="e">
        <f>VLOOKUP(C8466,#REF!, 2,FALSE)</f>
        <v>#REF!</v>
      </c>
      <c r="BM8466" s="191" t="s">
        <v>13770</v>
      </c>
      <c r="BN8466" s="191" t="s">
        <v>622</v>
      </c>
      <c r="BO8466" s="191" t="s">
        <v>1013</v>
      </c>
      <c r="BU8466" s="191" t="s">
        <v>13770</v>
      </c>
      <c r="BV8466" s="191" t="s">
        <v>622</v>
      </c>
      <c r="BW8466" s="191" t="s">
        <v>1013</v>
      </c>
    </row>
    <row r="8467" spans="51:75" x14ac:dyDescent="0.3">
      <c r="AY8467" s="251" t="e">
        <f>VLOOKUP(C8467,#REF!, 2,FALSE)</f>
        <v>#REF!</v>
      </c>
      <c r="BM8467" s="191" t="s">
        <v>13771</v>
      </c>
      <c r="BN8467" s="191" t="s">
        <v>622</v>
      </c>
      <c r="BO8467" s="191" t="s">
        <v>13772</v>
      </c>
      <c r="BU8467" s="191" t="s">
        <v>13771</v>
      </c>
      <c r="BV8467" s="191" t="s">
        <v>622</v>
      </c>
      <c r="BW8467" s="191" t="s">
        <v>13772</v>
      </c>
    </row>
    <row r="8468" spans="51:75" x14ac:dyDescent="0.3">
      <c r="AY8468" s="251" t="e">
        <f>VLOOKUP(C8468,#REF!, 2,FALSE)</f>
        <v>#REF!</v>
      </c>
      <c r="BM8468" s="191" t="s">
        <v>13773</v>
      </c>
      <c r="BN8468" s="191" t="s">
        <v>2984</v>
      </c>
      <c r="BO8468" s="191" t="s">
        <v>796</v>
      </c>
      <c r="BU8468" s="191" t="s">
        <v>13773</v>
      </c>
      <c r="BV8468" s="191" t="s">
        <v>2984</v>
      </c>
      <c r="BW8468" s="191" t="s">
        <v>796</v>
      </c>
    </row>
    <row r="8469" spans="51:75" x14ac:dyDescent="0.3">
      <c r="AY8469" s="251" t="e">
        <f>VLOOKUP(C8469,#REF!, 2,FALSE)</f>
        <v>#REF!</v>
      </c>
      <c r="BM8469" s="191" t="s">
        <v>13774</v>
      </c>
      <c r="BN8469" s="191" t="s">
        <v>3029</v>
      </c>
      <c r="BO8469" s="191" t="s">
        <v>2984</v>
      </c>
      <c r="BU8469" s="191" t="s">
        <v>13774</v>
      </c>
      <c r="BV8469" s="191" t="s">
        <v>3029</v>
      </c>
      <c r="BW8469" s="191" t="s">
        <v>2984</v>
      </c>
    </row>
    <row r="8470" spans="51:75" x14ac:dyDescent="0.3">
      <c r="AY8470" s="251" t="e">
        <f>VLOOKUP(C8470,#REF!, 2,FALSE)</f>
        <v>#REF!</v>
      </c>
      <c r="BM8470" s="191" t="s">
        <v>13775</v>
      </c>
      <c r="BN8470" s="191" t="s">
        <v>627</v>
      </c>
      <c r="BO8470" s="191" t="s">
        <v>13776</v>
      </c>
      <c r="BU8470" s="191" t="s">
        <v>13775</v>
      </c>
      <c r="BV8470" s="191" t="s">
        <v>627</v>
      </c>
      <c r="BW8470" s="191" t="s">
        <v>13776</v>
      </c>
    </row>
    <row r="8471" spans="51:75" x14ac:dyDescent="0.3">
      <c r="AY8471" s="251" t="e">
        <f>VLOOKUP(C8471,#REF!, 2,FALSE)</f>
        <v>#REF!</v>
      </c>
      <c r="BM8471" s="191" t="s">
        <v>2415</v>
      </c>
      <c r="BN8471" s="191" t="s">
        <v>1004</v>
      </c>
      <c r="BO8471" s="191" t="s">
        <v>2984</v>
      </c>
      <c r="BU8471" s="191" t="s">
        <v>2415</v>
      </c>
      <c r="BV8471" s="191" t="s">
        <v>1004</v>
      </c>
      <c r="BW8471" s="191" t="s">
        <v>2984</v>
      </c>
    </row>
    <row r="8472" spans="51:75" x14ac:dyDescent="0.3">
      <c r="AY8472" s="251" t="e">
        <f>VLOOKUP(C8472,#REF!, 2,FALSE)</f>
        <v>#REF!</v>
      </c>
      <c r="BM8472" s="191" t="s">
        <v>2416</v>
      </c>
      <c r="BN8472" s="191" t="s">
        <v>1343</v>
      </c>
      <c r="BO8472" s="191" t="s">
        <v>13777</v>
      </c>
      <c r="BU8472" s="191" t="s">
        <v>2416</v>
      </c>
      <c r="BV8472" s="191" t="s">
        <v>1343</v>
      </c>
      <c r="BW8472" s="191" t="s">
        <v>13777</v>
      </c>
    </row>
    <row r="8473" spans="51:75" x14ac:dyDescent="0.3">
      <c r="AY8473" s="251" t="e">
        <f>VLOOKUP(C8473,#REF!, 2,FALSE)</f>
        <v>#REF!</v>
      </c>
      <c r="BM8473" s="191" t="s">
        <v>13778</v>
      </c>
      <c r="BN8473" s="191" t="s">
        <v>2984</v>
      </c>
      <c r="BO8473" s="191" t="s">
        <v>2984</v>
      </c>
      <c r="BU8473" s="191" t="s">
        <v>13778</v>
      </c>
      <c r="BV8473" s="191" t="s">
        <v>2984</v>
      </c>
      <c r="BW8473" s="191" t="s">
        <v>2984</v>
      </c>
    </row>
    <row r="8474" spans="51:75" x14ac:dyDescent="0.3">
      <c r="AY8474" s="251" t="e">
        <f>VLOOKUP(C8474,#REF!, 2,FALSE)</f>
        <v>#REF!</v>
      </c>
      <c r="BM8474" s="191" t="s">
        <v>13779</v>
      </c>
      <c r="BN8474" s="191" t="s">
        <v>2984</v>
      </c>
      <c r="BO8474" s="191" t="s">
        <v>2984</v>
      </c>
      <c r="BU8474" s="191" t="s">
        <v>13779</v>
      </c>
      <c r="BV8474" s="191" t="s">
        <v>2984</v>
      </c>
      <c r="BW8474" s="191" t="s">
        <v>2984</v>
      </c>
    </row>
    <row r="8475" spans="51:75" x14ac:dyDescent="0.3">
      <c r="AY8475" s="251" t="e">
        <f>VLOOKUP(C8475,#REF!, 2,FALSE)</f>
        <v>#REF!</v>
      </c>
      <c r="BM8475" s="191" t="s">
        <v>2417</v>
      </c>
      <c r="BN8475" s="191" t="s">
        <v>863</v>
      </c>
      <c r="BO8475" s="191" t="s">
        <v>13780</v>
      </c>
      <c r="BU8475" s="191" t="s">
        <v>2417</v>
      </c>
      <c r="BV8475" s="191" t="s">
        <v>863</v>
      </c>
      <c r="BW8475" s="191" t="s">
        <v>13780</v>
      </c>
    </row>
    <row r="8476" spans="51:75" x14ac:dyDescent="0.3">
      <c r="AY8476" s="251" t="e">
        <f>VLOOKUP(C8476,#REF!, 2,FALSE)</f>
        <v>#REF!</v>
      </c>
      <c r="BM8476" s="191" t="s">
        <v>210</v>
      </c>
      <c r="BN8476" s="191" t="s">
        <v>788</v>
      </c>
      <c r="BO8476" s="191" t="s">
        <v>13781</v>
      </c>
      <c r="BU8476" s="191" t="s">
        <v>210</v>
      </c>
      <c r="BV8476" s="191" t="s">
        <v>788</v>
      </c>
      <c r="BW8476" s="191" t="s">
        <v>13781</v>
      </c>
    </row>
    <row r="8477" spans="51:75" x14ac:dyDescent="0.3">
      <c r="AY8477" s="251" t="e">
        <f>VLOOKUP(C8477,#REF!, 2,FALSE)</f>
        <v>#REF!</v>
      </c>
      <c r="BM8477" s="191" t="s">
        <v>13782</v>
      </c>
      <c r="BN8477" s="191" t="s">
        <v>842</v>
      </c>
      <c r="BO8477" s="191" t="s">
        <v>10548</v>
      </c>
      <c r="BU8477" s="191" t="s">
        <v>13782</v>
      </c>
      <c r="BV8477" s="191" t="s">
        <v>842</v>
      </c>
      <c r="BW8477" s="191" t="s">
        <v>10548</v>
      </c>
    </row>
    <row r="8478" spans="51:75" x14ac:dyDescent="0.3">
      <c r="AY8478" s="251" t="e">
        <f>VLOOKUP(C8478,#REF!, 2,FALSE)</f>
        <v>#REF!</v>
      </c>
      <c r="BM8478" s="191" t="s">
        <v>13783</v>
      </c>
      <c r="BN8478" s="191" t="s">
        <v>2984</v>
      </c>
      <c r="BO8478" s="191" t="s">
        <v>625</v>
      </c>
      <c r="BU8478" s="191" t="s">
        <v>13783</v>
      </c>
      <c r="BV8478" s="191" t="s">
        <v>2984</v>
      </c>
      <c r="BW8478" s="191" t="s">
        <v>625</v>
      </c>
    </row>
    <row r="8479" spans="51:75" x14ac:dyDescent="0.3">
      <c r="AY8479" s="251" t="e">
        <f>VLOOKUP(C8479,#REF!, 2,FALSE)</f>
        <v>#REF!</v>
      </c>
      <c r="BM8479" s="191" t="s">
        <v>13784</v>
      </c>
      <c r="BN8479" s="191" t="s">
        <v>2984</v>
      </c>
      <c r="BO8479" s="191" t="s">
        <v>1449</v>
      </c>
      <c r="BU8479" s="191" t="s">
        <v>13784</v>
      </c>
      <c r="BV8479" s="191" t="s">
        <v>2984</v>
      </c>
      <c r="BW8479" s="191" t="s">
        <v>1449</v>
      </c>
    </row>
    <row r="8480" spans="51:75" x14ac:dyDescent="0.3">
      <c r="AY8480" s="251" t="e">
        <f>VLOOKUP(C8480,#REF!, 2,FALSE)</f>
        <v>#REF!</v>
      </c>
      <c r="BM8480" s="191" t="s">
        <v>2418</v>
      </c>
      <c r="BN8480" s="191" t="s">
        <v>2984</v>
      </c>
      <c r="BO8480" s="191" t="s">
        <v>5461</v>
      </c>
      <c r="BU8480" s="191" t="s">
        <v>2418</v>
      </c>
      <c r="BV8480" s="191" t="s">
        <v>2984</v>
      </c>
      <c r="BW8480" s="191" t="s">
        <v>5461</v>
      </c>
    </row>
    <row r="8481" spans="51:75" x14ac:dyDescent="0.3">
      <c r="AY8481" s="251" t="e">
        <f>VLOOKUP(C8481,#REF!, 2,FALSE)</f>
        <v>#REF!</v>
      </c>
      <c r="BM8481" s="191" t="s">
        <v>13785</v>
      </c>
      <c r="BN8481" s="191" t="s">
        <v>2984</v>
      </c>
      <c r="BO8481" s="191" t="s">
        <v>13786</v>
      </c>
      <c r="BU8481" s="191" t="s">
        <v>13785</v>
      </c>
      <c r="BV8481" s="191" t="s">
        <v>2984</v>
      </c>
      <c r="BW8481" s="191" t="s">
        <v>13786</v>
      </c>
    </row>
    <row r="8482" spans="51:75" x14ac:dyDescent="0.3">
      <c r="AY8482" s="251" t="e">
        <f>VLOOKUP(C8482,#REF!, 2,FALSE)</f>
        <v>#REF!</v>
      </c>
      <c r="BM8482" s="191" t="s">
        <v>13787</v>
      </c>
      <c r="BN8482" s="191" t="s">
        <v>2984</v>
      </c>
      <c r="BO8482" s="191" t="s">
        <v>13788</v>
      </c>
      <c r="BU8482" s="191" t="s">
        <v>13787</v>
      </c>
      <c r="BV8482" s="191" t="s">
        <v>2984</v>
      </c>
      <c r="BW8482" s="191" t="s">
        <v>13788</v>
      </c>
    </row>
    <row r="8483" spans="51:75" x14ac:dyDescent="0.3">
      <c r="AY8483" s="251" t="e">
        <f>VLOOKUP(C8483,#REF!, 2,FALSE)</f>
        <v>#REF!</v>
      </c>
      <c r="BM8483" s="191" t="s">
        <v>13789</v>
      </c>
      <c r="BN8483" s="191" t="s">
        <v>2984</v>
      </c>
      <c r="BO8483" s="191" t="s">
        <v>13790</v>
      </c>
      <c r="BU8483" s="191" t="s">
        <v>13789</v>
      </c>
      <c r="BV8483" s="191" t="s">
        <v>2984</v>
      </c>
      <c r="BW8483" s="191" t="s">
        <v>13790</v>
      </c>
    </row>
    <row r="8484" spans="51:75" x14ac:dyDescent="0.3">
      <c r="AY8484" s="251" t="e">
        <f>VLOOKUP(C8484,#REF!, 2,FALSE)</f>
        <v>#REF!</v>
      </c>
      <c r="BM8484" s="191" t="s">
        <v>13791</v>
      </c>
      <c r="BN8484" s="191" t="s">
        <v>2984</v>
      </c>
      <c r="BO8484" s="191" t="s">
        <v>3666</v>
      </c>
      <c r="BU8484" s="191" t="s">
        <v>13791</v>
      </c>
      <c r="BV8484" s="191" t="s">
        <v>2984</v>
      </c>
      <c r="BW8484" s="191" t="s">
        <v>3666</v>
      </c>
    </row>
    <row r="8485" spans="51:75" x14ac:dyDescent="0.3">
      <c r="AY8485" s="251" t="e">
        <f>VLOOKUP(C8485,#REF!, 2,FALSE)</f>
        <v>#REF!</v>
      </c>
      <c r="BM8485" s="191" t="s">
        <v>13792</v>
      </c>
      <c r="BN8485" s="191" t="s">
        <v>1140</v>
      </c>
      <c r="BO8485" s="191" t="s">
        <v>13793</v>
      </c>
      <c r="BU8485" s="191" t="s">
        <v>13792</v>
      </c>
      <c r="BV8485" s="191" t="s">
        <v>1140</v>
      </c>
      <c r="BW8485" s="191" t="s">
        <v>13793</v>
      </c>
    </row>
    <row r="8486" spans="51:75" x14ac:dyDescent="0.3">
      <c r="AY8486" s="251" t="e">
        <f>VLOOKUP(C8486,#REF!, 2,FALSE)</f>
        <v>#REF!</v>
      </c>
      <c r="BM8486" s="191" t="s">
        <v>13794</v>
      </c>
      <c r="BN8486" s="191" t="s">
        <v>1140</v>
      </c>
      <c r="BO8486" s="191" t="s">
        <v>10440</v>
      </c>
      <c r="BU8486" s="191" t="s">
        <v>13794</v>
      </c>
      <c r="BV8486" s="191" t="s">
        <v>1140</v>
      </c>
      <c r="BW8486" s="191" t="s">
        <v>10440</v>
      </c>
    </row>
    <row r="8487" spans="51:75" x14ac:dyDescent="0.3">
      <c r="AY8487" s="251" t="e">
        <f>VLOOKUP(C8487,#REF!, 2,FALSE)</f>
        <v>#REF!</v>
      </c>
      <c r="BM8487" s="191" t="s">
        <v>13795</v>
      </c>
      <c r="BN8487" s="191" t="s">
        <v>16989</v>
      </c>
      <c r="BO8487" s="191" t="s">
        <v>13796</v>
      </c>
      <c r="BU8487" s="191" t="s">
        <v>13795</v>
      </c>
      <c r="BV8487" s="191" t="s">
        <v>16989</v>
      </c>
      <c r="BW8487" s="191" t="s">
        <v>13796</v>
      </c>
    </row>
    <row r="8488" spans="51:75" x14ac:dyDescent="0.3">
      <c r="AY8488" s="251" t="e">
        <f>VLOOKUP(C8488,#REF!, 2,FALSE)</f>
        <v>#REF!</v>
      </c>
      <c r="BM8488" s="191" t="s">
        <v>13797</v>
      </c>
      <c r="BN8488" s="191" t="s">
        <v>804</v>
      </c>
      <c r="BO8488" s="191" t="s">
        <v>2984</v>
      </c>
      <c r="BU8488" s="191" t="s">
        <v>13797</v>
      </c>
      <c r="BV8488" s="191" t="s">
        <v>804</v>
      </c>
      <c r="BW8488" s="191" t="s">
        <v>2984</v>
      </c>
    </row>
    <row r="8489" spans="51:75" x14ac:dyDescent="0.3">
      <c r="AY8489" s="251" t="e">
        <f>VLOOKUP(C8489,#REF!, 2,FALSE)</f>
        <v>#REF!</v>
      </c>
      <c r="BM8489" s="191" t="s">
        <v>13798</v>
      </c>
      <c r="BN8489" s="191" t="s">
        <v>695</v>
      </c>
      <c r="BO8489" s="191" t="s">
        <v>13799</v>
      </c>
      <c r="BU8489" s="191" t="s">
        <v>13798</v>
      </c>
      <c r="BV8489" s="191" t="s">
        <v>695</v>
      </c>
      <c r="BW8489" s="191" t="s">
        <v>13799</v>
      </c>
    </row>
    <row r="8490" spans="51:75" x14ac:dyDescent="0.3">
      <c r="AY8490" s="251" t="e">
        <f>VLOOKUP(C8490,#REF!, 2,FALSE)</f>
        <v>#REF!</v>
      </c>
      <c r="BM8490" s="191" t="s">
        <v>2419</v>
      </c>
      <c r="BN8490" s="191" t="s">
        <v>1273</v>
      </c>
      <c r="BO8490" s="191" t="s">
        <v>7514</v>
      </c>
      <c r="BU8490" s="191" t="s">
        <v>2419</v>
      </c>
      <c r="BV8490" s="191" t="s">
        <v>1273</v>
      </c>
      <c r="BW8490" s="191" t="s">
        <v>7514</v>
      </c>
    </row>
    <row r="8491" spans="51:75" x14ac:dyDescent="0.3">
      <c r="AY8491" s="251" t="e">
        <f>VLOOKUP(C8491,#REF!, 2,FALSE)</f>
        <v>#REF!</v>
      </c>
      <c r="BM8491" s="191" t="s">
        <v>13800</v>
      </c>
      <c r="BN8491" s="191" t="s">
        <v>781</v>
      </c>
      <c r="BO8491" s="191" t="s">
        <v>8650</v>
      </c>
      <c r="BU8491" s="191" t="s">
        <v>13800</v>
      </c>
      <c r="BV8491" s="191" t="s">
        <v>781</v>
      </c>
      <c r="BW8491" s="191" t="s">
        <v>8650</v>
      </c>
    </row>
    <row r="8492" spans="51:75" x14ac:dyDescent="0.3">
      <c r="AY8492" s="251" t="e">
        <f>VLOOKUP(C8492,#REF!, 2,FALSE)</f>
        <v>#REF!</v>
      </c>
      <c r="BM8492" s="191" t="s">
        <v>13801</v>
      </c>
      <c r="BN8492" s="191" t="s">
        <v>663</v>
      </c>
      <c r="BO8492" s="191" t="s">
        <v>13802</v>
      </c>
      <c r="BU8492" s="191" t="s">
        <v>13801</v>
      </c>
      <c r="BV8492" s="191" t="s">
        <v>663</v>
      </c>
      <c r="BW8492" s="191" t="s">
        <v>13802</v>
      </c>
    </row>
    <row r="8493" spans="51:75" x14ac:dyDescent="0.3">
      <c r="AY8493" s="251" t="e">
        <f>VLOOKUP(C8493,#REF!, 2,FALSE)</f>
        <v>#REF!</v>
      </c>
      <c r="BM8493" s="191" t="s">
        <v>13803</v>
      </c>
      <c r="BN8493" s="191" t="s">
        <v>2984</v>
      </c>
      <c r="BO8493" s="191" t="s">
        <v>2984</v>
      </c>
      <c r="BU8493" s="191" t="s">
        <v>13803</v>
      </c>
      <c r="BV8493" s="191" t="s">
        <v>2984</v>
      </c>
      <c r="BW8493" s="191" t="s">
        <v>2984</v>
      </c>
    </row>
    <row r="8494" spans="51:75" x14ac:dyDescent="0.3">
      <c r="AY8494" s="251" t="e">
        <f>VLOOKUP(C8494,#REF!, 2,FALSE)</f>
        <v>#REF!</v>
      </c>
      <c r="BM8494" s="191" t="s">
        <v>13804</v>
      </c>
      <c r="BN8494" s="191" t="s">
        <v>3253</v>
      </c>
      <c r="BO8494" s="191" t="s">
        <v>13805</v>
      </c>
      <c r="BU8494" s="191" t="s">
        <v>13804</v>
      </c>
      <c r="BV8494" s="191" t="s">
        <v>3253</v>
      </c>
      <c r="BW8494" s="191" t="s">
        <v>13805</v>
      </c>
    </row>
    <row r="8495" spans="51:75" x14ac:dyDescent="0.3">
      <c r="AY8495" s="251" t="e">
        <f>VLOOKUP(C8495,#REF!, 2,FALSE)</f>
        <v>#REF!</v>
      </c>
      <c r="BM8495" s="191" t="s">
        <v>13806</v>
      </c>
      <c r="BN8495" s="191" t="s">
        <v>2984</v>
      </c>
      <c r="BO8495" s="191" t="s">
        <v>2984</v>
      </c>
      <c r="BU8495" s="191" t="s">
        <v>13806</v>
      </c>
      <c r="BV8495" s="191" t="s">
        <v>2984</v>
      </c>
      <c r="BW8495" s="191" t="s">
        <v>2984</v>
      </c>
    </row>
    <row r="8496" spans="51:75" x14ac:dyDescent="0.3">
      <c r="AY8496" s="251" t="e">
        <f>VLOOKUP(C8496,#REF!, 2,FALSE)</f>
        <v>#REF!</v>
      </c>
      <c r="BM8496" s="191" t="s">
        <v>13807</v>
      </c>
      <c r="BN8496" s="191" t="s">
        <v>1343</v>
      </c>
      <c r="BO8496" s="191" t="s">
        <v>4177</v>
      </c>
      <c r="BU8496" s="191" t="s">
        <v>13807</v>
      </c>
      <c r="BV8496" s="191" t="s">
        <v>1343</v>
      </c>
      <c r="BW8496" s="191" t="s">
        <v>4177</v>
      </c>
    </row>
    <row r="8497" spans="51:75" x14ac:dyDescent="0.3">
      <c r="AY8497" s="251" t="e">
        <f>VLOOKUP(C8497,#REF!, 2,FALSE)</f>
        <v>#REF!</v>
      </c>
      <c r="BM8497" s="191" t="s">
        <v>13808</v>
      </c>
      <c r="BN8497" s="191" t="s">
        <v>788</v>
      </c>
      <c r="BO8497" s="191" t="s">
        <v>13809</v>
      </c>
      <c r="BU8497" s="191" t="s">
        <v>13808</v>
      </c>
      <c r="BV8497" s="191" t="s">
        <v>788</v>
      </c>
      <c r="BW8497" s="191" t="s">
        <v>13809</v>
      </c>
    </row>
    <row r="8498" spans="51:75" x14ac:dyDescent="0.3">
      <c r="AY8498" s="251" t="e">
        <f>VLOOKUP(C8498,#REF!, 2,FALSE)</f>
        <v>#REF!</v>
      </c>
      <c r="BM8498" s="191" t="s">
        <v>13810</v>
      </c>
      <c r="BN8498" s="191" t="s">
        <v>2984</v>
      </c>
      <c r="BO8498" s="191" t="s">
        <v>2984</v>
      </c>
      <c r="BU8498" s="191" t="s">
        <v>13810</v>
      </c>
      <c r="BV8498" s="191" t="s">
        <v>2984</v>
      </c>
      <c r="BW8498" s="191" t="s">
        <v>2984</v>
      </c>
    </row>
    <row r="8499" spans="51:75" x14ac:dyDescent="0.3">
      <c r="AY8499" s="251" t="e">
        <f>VLOOKUP(C8499,#REF!, 2,FALSE)</f>
        <v>#REF!</v>
      </c>
      <c r="BM8499" s="191" t="s">
        <v>13811</v>
      </c>
      <c r="BN8499" s="191" t="s">
        <v>2984</v>
      </c>
      <c r="BO8499" s="191" t="s">
        <v>2984</v>
      </c>
      <c r="BU8499" s="191" t="s">
        <v>13811</v>
      </c>
      <c r="BV8499" s="191" t="s">
        <v>2984</v>
      </c>
      <c r="BW8499" s="191" t="s">
        <v>2984</v>
      </c>
    </row>
    <row r="8500" spans="51:75" x14ac:dyDescent="0.3">
      <c r="AY8500" s="251" t="e">
        <f>VLOOKUP(C8500,#REF!, 2,FALSE)</f>
        <v>#REF!</v>
      </c>
      <c r="BM8500" s="191" t="s">
        <v>13812</v>
      </c>
      <c r="BN8500" s="191" t="s">
        <v>2980</v>
      </c>
      <c r="BO8500" s="191" t="s">
        <v>13813</v>
      </c>
      <c r="BU8500" s="191" t="s">
        <v>13812</v>
      </c>
      <c r="BV8500" s="191" t="s">
        <v>2980</v>
      </c>
      <c r="BW8500" s="191" t="s">
        <v>13813</v>
      </c>
    </row>
    <row r="8501" spans="51:75" x14ac:dyDescent="0.3">
      <c r="AY8501" s="251" t="e">
        <f>VLOOKUP(C8501,#REF!, 2,FALSE)</f>
        <v>#REF!</v>
      </c>
      <c r="BM8501" s="191" t="s">
        <v>13814</v>
      </c>
      <c r="BN8501" s="191" t="s">
        <v>2984</v>
      </c>
      <c r="BO8501" s="191" t="s">
        <v>2299</v>
      </c>
      <c r="BU8501" s="191" t="s">
        <v>13814</v>
      </c>
      <c r="BV8501" s="191" t="s">
        <v>2984</v>
      </c>
      <c r="BW8501" s="191" t="s">
        <v>2299</v>
      </c>
    </row>
    <row r="8502" spans="51:75" x14ac:dyDescent="0.3">
      <c r="AY8502" s="251" t="e">
        <f>VLOOKUP(C8502,#REF!, 2,FALSE)</f>
        <v>#REF!</v>
      </c>
      <c r="BM8502" s="191" t="s">
        <v>13815</v>
      </c>
      <c r="BN8502" s="191" t="s">
        <v>2980</v>
      </c>
      <c r="BO8502" s="191" t="s">
        <v>3750</v>
      </c>
      <c r="BU8502" s="191" t="s">
        <v>13815</v>
      </c>
      <c r="BV8502" s="191" t="s">
        <v>2980</v>
      </c>
      <c r="BW8502" s="191" t="s">
        <v>3750</v>
      </c>
    </row>
    <row r="8503" spans="51:75" x14ac:dyDescent="0.3">
      <c r="AY8503" s="251" t="e">
        <f>VLOOKUP(C8503,#REF!, 2,FALSE)</f>
        <v>#REF!</v>
      </c>
      <c r="BM8503" s="191" t="s">
        <v>13816</v>
      </c>
      <c r="BN8503" s="191" t="s">
        <v>732</v>
      </c>
      <c r="BO8503" s="191" t="s">
        <v>2984</v>
      </c>
      <c r="BU8503" s="191" t="s">
        <v>13816</v>
      </c>
      <c r="BV8503" s="191" t="s">
        <v>732</v>
      </c>
      <c r="BW8503" s="191" t="s">
        <v>2984</v>
      </c>
    </row>
    <row r="8504" spans="51:75" x14ac:dyDescent="0.3">
      <c r="AY8504" s="251" t="e">
        <f>VLOOKUP(C8504,#REF!, 2,FALSE)</f>
        <v>#REF!</v>
      </c>
      <c r="BM8504" s="191" t="s">
        <v>13817</v>
      </c>
      <c r="BN8504" s="191" t="s">
        <v>3098</v>
      </c>
      <c r="BO8504" s="191" t="s">
        <v>1391</v>
      </c>
      <c r="BU8504" s="191" t="s">
        <v>13817</v>
      </c>
      <c r="BV8504" s="191" t="s">
        <v>3098</v>
      </c>
      <c r="BW8504" s="191" t="s">
        <v>1391</v>
      </c>
    </row>
    <row r="8505" spans="51:75" x14ac:dyDescent="0.3">
      <c r="AY8505" s="251" t="e">
        <f>VLOOKUP(C8505,#REF!, 2,FALSE)</f>
        <v>#REF!</v>
      </c>
      <c r="BM8505" s="191" t="s">
        <v>13818</v>
      </c>
      <c r="BN8505" s="191" t="s">
        <v>662</v>
      </c>
      <c r="BO8505" s="191" t="s">
        <v>13292</v>
      </c>
      <c r="BU8505" s="191" t="s">
        <v>13818</v>
      </c>
      <c r="BV8505" s="191" t="s">
        <v>662</v>
      </c>
      <c r="BW8505" s="191" t="s">
        <v>13292</v>
      </c>
    </row>
    <row r="8506" spans="51:75" x14ac:dyDescent="0.3">
      <c r="AY8506" s="251" t="e">
        <f>VLOOKUP(C8506,#REF!, 2,FALSE)</f>
        <v>#REF!</v>
      </c>
      <c r="BM8506" s="191" t="s">
        <v>13819</v>
      </c>
      <c r="BN8506" s="191" t="s">
        <v>2984</v>
      </c>
      <c r="BO8506" s="191" t="s">
        <v>13820</v>
      </c>
      <c r="BU8506" s="191" t="s">
        <v>13819</v>
      </c>
      <c r="BV8506" s="191" t="s">
        <v>2984</v>
      </c>
      <c r="BW8506" s="191" t="s">
        <v>13820</v>
      </c>
    </row>
    <row r="8507" spans="51:75" x14ac:dyDescent="0.3">
      <c r="AY8507" s="251" t="e">
        <f>VLOOKUP(C8507,#REF!, 2,FALSE)</f>
        <v>#REF!</v>
      </c>
      <c r="BM8507" s="191" t="s">
        <v>13821</v>
      </c>
      <c r="BN8507" s="191" t="s">
        <v>927</v>
      </c>
      <c r="BO8507" s="191" t="s">
        <v>2984</v>
      </c>
      <c r="BU8507" s="191" t="s">
        <v>13821</v>
      </c>
      <c r="BV8507" s="191" t="s">
        <v>927</v>
      </c>
      <c r="BW8507" s="191" t="s">
        <v>2984</v>
      </c>
    </row>
    <row r="8508" spans="51:75" x14ac:dyDescent="0.3">
      <c r="AY8508" s="251" t="e">
        <f>VLOOKUP(C8508,#REF!, 2,FALSE)</f>
        <v>#REF!</v>
      </c>
      <c r="BM8508" s="191" t="s">
        <v>13822</v>
      </c>
      <c r="BN8508" s="191" t="s">
        <v>2984</v>
      </c>
      <c r="BO8508" s="191" t="s">
        <v>2984</v>
      </c>
      <c r="BU8508" s="191" t="s">
        <v>13822</v>
      </c>
      <c r="BV8508" s="191" t="s">
        <v>2984</v>
      </c>
      <c r="BW8508" s="191" t="s">
        <v>2984</v>
      </c>
    </row>
    <row r="8509" spans="51:75" x14ac:dyDescent="0.3">
      <c r="AY8509" s="251" t="e">
        <f>VLOOKUP(C8509,#REF!, 2,FALSE)</f>
        <v>#REF!</v>
      </c>
      <c r="BM8509" s="191" t="s">
        <v>13823</v>
      </c>
      <c r="BN8509" s="191" t="s">
        <v>3253</v>
      </c>
      <c r="BO8509" s="191" t="s">
        <v>1390</v>
      </c>
      <c r="BU8509" s="191" t="s">
        <v>13823</v>
      </c>
      <c r="BV8509" s="191" t="s">
        <v>3253</v>
      </c>
      <c r="BW8509" s="191" t="s">
        <v>1390</v>
      </c>
    </row>
    <row r="8510" spans="51:75" x14ac:dyDescent="0.3">
      <c r="AY8510" s="251" t="e">
        <f>VLOOKUP(C8510,#REF!, 2,FALSE)</f>
        <v>#REF!</v>
      </c>
      <c r="BM8510" s="191" t="s">
        <v>13824</v>
      </c>
      <c r="BN8510" s="191" t="s">
        <v>3098</v>
      </c>
      <c r="BO8510" s="191" t="s">
        <v>2984</v>
      </c>
      <c r="BU8510" s="191" t="s">
        <v>13824</v>
      </c>
      <c r="BV8510" s="191" t="s">
        <v>3098</v>
      </c>
      <c r="BW8510" s="191" t="s">
        <v>2984</v>
      </c>
    </row>
    <row r="8511" spans="51:75" x14ac:dyDescent="0.3">
      <c r="AY8511" s="251" t="e">
        <f>VLOOKUP(C8511,#REF!, 2,FALSE)</f>
        <v>#REF!</v>
      </c>
      <c r="BM8511" s="191" t="s">
        <v>13825</v>
      </c>
      <c r="BN8511" s="191" t="s">
        <v>668</v>
      </c>
      <c r="BO8511" s="191" t="s">
        <v>2984</v>
      </c>
      <c r="BU8511" s="191" t="s">
        <v>13825</v>
      </c>
      <c r="BV8511" s="191" t="s">
        <v>668</v>
      </c>
      <c r="BW8511" s="191" t="s">
        <v>2984</v>
      </c>
    </row>
    <row r="8512" spans="51:75" x14ac:dyDescent="0.3">
      <c r="AY8512" s="251" t="e">
        <f>VLOOKUP(C8512,#REF!, 2,FALSE)</f>
        <v>#REF!</v>
      </c>
      <c r="BM8512" s="191" t="s">
        <v>13826</v>
      </c>
      <c r="BN8512" s="191" t="s">
        <v>2984</v>
      </c>
      <c r="BO8512" s="191" t="s">
        <v>2984</v>
      </c>
      <c r="BU8512" s="191" t="s">
        <v>13826</v>
      </c>
      <c r="BV8512" s="191" t="s">
        <v>2984</v>
      </c>
      <c r="BW8512" s="191" t="s">
        <v>2984</v>
      </c>
    </row>
    <row r="8513" spans="51:75" x14ac:dyDescent="0.3">
      <c r="AY8513" s="251" t="e">
        <f>VLOOKUP(C8513,#REF!, 2,FALSE)</f>
        <v>#REF!</v>
      </c>
      <c r="BM8513" s="191" t="s">
        <v>13827</v>
      </c>
      <c r="BN8513" s="191" t="s">
        <v>8073</v>
      </c>
      <c r="BO8513" s="191" t="s">
        <v>13828</v>
      </c>
      <c r="BU8513" s="191" t="s">
        <v>13827</v>
      </c>
      <c r="BV8513" s="191" t="s">
        <v>8073</v>
      </c>
      <c r="BW8513" s="191" t="s">
        <v>13828</v>
      </c>
    </row>
    <row r="8514" spans="51:75" x14ac:dyDescent="0.3">
      <c r="AY8514" s="251" t="e">
        <f>VLOOKUP(C8514,#REF!, 2,FALSE)</f>
        <v>#REF!</v>
      </c>
      <c r="BM8514" s="191" t="s">
        <v>13829</v>
      </c>
      <c r="BN8514" s="191" t="s">
        <v>16989</v>
      </c>
      <c r="BO8514" s="191" t="s">
        <v>1274</v>
      </c>
      <c r="BU8514" s="191" t="s">
        <v>13829</v>
      </c>
      <c r="BV8514" s="191" t="s">
        <v>16989</v>
      </c>
      <c r="BW8514" s="191" t="s">
        <v>1274</v>
      </c>
    </row>
    <row r="8515" spans="51:75" x14ac:dyDescent="0.3">
      <c r="AY8515" s="251" t="e">
        <f>VLOOKUP(C8515,#REF!, 2,FALSE)</f>
        <v>#REF!</v>
      </c>
      <c r="BM8515" s="191" t="s">
        <v>13830</v>
      </c>
      <c r="BN8515" s="191" t="s">
        <v>2984</v>
      </c>
      <c r="BO8515" s="191" t="s">
        <v>2299</v>
      </c>
      <c r="BU8515" s="191" t="s">
        <v>13830</v>
      </c>
      <c r="BV8515" s="191" t="s">
        <v>2984</v>
      </c>
      <c r="BW8515" s="191" t="s">
        <v>2299</v>
      </c>
    </row>
    <row r="8516" spans="51:75" x14ac:dyDescent="0.3">
      <c r="AY8516" s="251" t="e">
        <f>VLOOKUP(C8516,#REF!, 2,FALSE)</f>
        <v>#REF!</v>
      </c>
      <c r="BM8516" s="191" t="s">
        <v>13831</v>
      </c>
      <c r="BN8516" s="191" t="s">
        <v>664</v>
      </c>
      <c r="BO8516" s="191" t="s">
        <v>4198</v>
      </c>
      <c r="BU8516" s="191" t="s">
        <v>13831</v>
      </c>
      <c r="BV8516" s="191" t="s">
        <v>664</v>
      </c>
      <c r="BW8516" s="191" t="s">
        <v>4198</v>
      </c>
    </row>
    <row r="8517" spans="51:75" x14ac:dyDescent="0.3">
      <c r="AY8517" s="251" t="e">
        <f>VLOOKUP(C8517,#REF!, 2,FALSE)</f>
        <v>#REF!</v>
      </c>
      <c r="BM8517" s="191" t="s">
        <v>13832</v>
      </c>
      <c r="BN8517" s="191" t="s">
        <v>2984</v>
      </c>
      <c r="BO8517" s="191" t="s">
        <v>2819</v>
      </c>
      <c r="BU8517" s="191" t="s">
        <v>13832</v>
      </c>
      <c r="BV8517" s="191" t="s">
        <v>2984</v>
      </c>
      <c r="BW8517" s="191" t="s">
        <v>2819</v>
      </c>
    </row>
    <row r="8518" spans="51:75" x14ac:dyDescent="0.3">
      <c r="AY8518" s="251" t="e">
        <f>VLOOKUP(C8518,#REF!, 2,FALSE)</f>
        <v>#REF!</v>
      </c>
      <c r="BM8518" s="191" t="s">
        <v>13833</v>
      </c>
      <c r="BN8518" s="191" t="s">
        <v>2984</v>
      </c>
      <c r="BO8518" s="191" t="s">
        <v>1057</v>
      </c>
      <c r="BU8518" s="191" t="s">
        <v>13833</v>
      </c>
      <c r="BV8518" s="191" t="s">
        <v>2984</v>
      </c>
      <c r="BW8518" s="191" t="s">
        <v>1057</v>
      </c>
    </row>
    <row r="8519" spans="51:75" x14ac:dyDescent="0.3">
      <c r="AY8519" s="251" t="e">
        <f>VLOOKUP(C8519,#REF!, 2,FALSE)</f>
        <v>#REF!</v>
      </c>
      <c r="BM8519" s="191" t="s">
        <v>13834</v>
      </c>
      <c r="BN8519" s="191" t="s">
        <v>2984</v>
      </c>
      <c r="BO8519" s="191" t="s">
        <v>11363</v>
      </c>
      <c r="BU8519" s="191" t="s">
        <v>13834</v>
      </c>
      <c r="BV8519" s="191" t="s">
        <v>2984</v>
      </c>
      <c r="BW8519" s="191" t="s">
        <v>11363</v>
      </c>
    </row>
    <row r="8520" spans="51:75" x14ac:dyDescent="0.3">
      <c r="AY8520" s="251" t="e">
        <f>VLOOKUP(C8520,#REF!, 2,FALSE)</f>
        <v>#REF!</v>
      </c>
      <c r="BM8520" s="191" t="s">
        <v>13835</v>
      </c>
      <c r="BN8520" s="191" t="s">
        <v>3006</v>
      </c>
      <c r="BO8520" s="191" t="s">
        <v>2819</v>
      </c>
      <c r="BU8520" s="191" t="s">
        <v>13835</v>
      </c>
      <c r="BV8520" s="191" t="s">
        <v>3006</v>
      </c>
      <c r="BW8520" s="191" t="s">
        <v>2819</v>
      </c>
    </row>
    <row r="8521" spans="51:75" x14ac:dyDescent="0.3">
      <c r="AY8521" s="251" t="e">
        <f>VLOOKUP(C8521,#REF!, 2,FALSE)</f>
        <v>#REF!</v>
      </c>
      <c r="BM8521" s="191" t="s">
        <v>13836</v>
      </c>
      <c r="BN8521" s="191" t="s">
        <v>1140</v>
      </c>
      <c r="BO8521" s="191" t="s">
        <v>9052</v>
      </c>
      <c r="BU8521" s="191" t="s">
        <v>13836</v>
      </c>
      <c r="BV8521" s="191" t="s">
        <v>1140</v>
      </c>
      <c r="BW8521" s="191" t="s">
        <v>9052</v>
      </c>
    </row>
    <row r="8522" spans="51:75" x14ac:dyDescent="0.3">
      <c r="AY8522" s="251" t="e">
        <f>VLOOKUP(C8522,#REF!, 2,FALSE)</f>
        <v>#REF!</v>
      </c>
      <c r="BM8522" s="191" t="s">
        <v>13838</v>
      </c>
      <c r="BN8522" s="191" t="s">
        <v>663</v>
      </c>
      <c r="BO8522" s="191" t="s">
        <v>2193</v>
      </c>
      <c r="BU8522" s="191" t="s">
        <v>13838</v>
      </c>
      <c r="BV8522" s="191" t="s">
        <v>663</v>
      </c>
      <c r="BW8522" s="191" t="s">
        <v>2193</v>
      </c>
    </row>
    <row r="8523" spans="51:75" x14ac:dyDescent="0.3">
      <c r="AY8523" s="251" t="e">
        <f>VLOOKUP(C8523,#REF!, 2,FALSE)</f>
        <v>#REF!</v>
      </c>
      <c r="BM8523" s="191" t="s">
        <v>211</v>
      </c>
      <c r="BN8523" s="191" t="s">
        <v>2984</v>
      </c>
      <c r="BO8523" s="191" t="s">
        <v>1834</v>
      </c>
      <c r="BU8523" s="191" t="s">
        <v>211</v>
      </c>
      <c r="BV8523" s="191" t="s">
        <v>2984</v>
      </c>
      <c r="BW8523" s="191" t="s">
        <v>1834</v>
      </c>
    </row>
    <row r="8524" spans="51:75" x14ac:dyDescent="0.3">
      <c r="AY8524" s="251" t="e">
        <f>VLOOKUP(C8524,#REF!, 2,FALSE)</f>
        <v>#REF!</v>
      </c>
      <c r="BM8524" s="191" t="s">
        <v>13839</v>
      </c>
      <c r="BN8524" s="191" t="s">
        <v>2984</v>
      </c>
      <c r="BO8524" s="191" t="s">
        <v>13840</v>
      </c>
      <c r="BU8524" s="191" t="s">
        <v>13839</v>
      </c>
      <c r="BV8524" s="191" t="s">
        <v>2984</v>
      </c>
      <c r="BW8524" s="191" t="s">
        <v>13840</v>
      </c>
    </row>
    <row r="8525" spans="51:75" x14ac:dyDescent="0.3">
      <c r="AY8525" s="251" t="e">
        <f>VLOOKUP(C8525,#REF!, 2,FALSE)</f>
        <v>#REF!</v>
      </c>
      <c r="BM8525" s="191" t="s">
        <v>13841</v>
      </c>
      <c r="BN8525" s="191" t="s">
        <v>2984</v>
      </c>
      <c r="BO8525" s="191" t="s">
        <v>1195</v>
      </c>
      <c r="BU8525" s="191" t="s">
        <v>13841</v>
      </c>
      <c r="BV8525" s="191" t="s">
        <v>2984</v>
      </c>
      <c r="BW8525" s="191" t="s">
        <v>1195</v>
      </c>
    </row>
    <row r="8526" spans="51:75" x14ac:dyDescent="0.3">
      <c r="AY8526" s="251" t="e">
        <f>VLOOKUP(C8526,#REF!, 2,FALSE)</f>
        <v>#REF!</v>
      </c>
      <c r="BM8526" s="191" t="s">
        <v>13842</v>
      </c>
      <c r="BN8526" s="191" t="s">
        <v>2984</v>
      </c>
      <c r="BO8526" s="191" t="s">
        <v>13843</v>
      </c>
      <c r="BU8526" s="191" t="s">
        <v>13842</v>
      </c>
      <c r="BV8526" s="191" t="s">
        <v>2984</v>
      </c>
      <c r="BW8526" s="191" t="s">
        <v>13843</v>
      </c>
    </row>
    <row r="8527" spans="51:75" x14ac:dyDescent="0.3">
      <c r="AY8527" s="251" t="e">
        <f>VLOOKUP(C8527,#REF!, 2,FALSE)</f>
        <v>#REF!</v>
      </c>
      <c r="BM8527" s="191" t="s">
        <v>13844</v>
      </c>
      <c r="BN8527" s="191" t="s">
        <v>16991</v>
      </c>
      <c r="BO8527" s="191" t="s">
        <v>999</v>
      </c>
      <c r="BU8527" s="191" t="s">
        <v>13844</v>
      </c>
      <c r="BV8527" s="191" t="s">
        <v>16991</v>
      </c>
      <c r="BW8527" s="191" t="s">
        <v>999</v>
      </c>
    </row>
    <row r="8528" spans="51:75" x14ac:dyDescent="0.3">
      <c r="AY8528" s="251" t="e">
        <f>VLOOKUP(C8528,#REF!, 2,FALSE)</f>
        <v>#REF!</v>
      </c>
      <c r="BM8528" s="191" t="s">
        <v>13845</v>
      </c>
      <c r="BN8528" s="191" t="s">
        <v>2984</v>
      </c>
      <c r="BO8528" s="191" t="s">
        <v>960</v>
      </c>
      <c r="BU8528" s="191" t="s">
        <v>13845</v>
      </c>
      <c r="BV8528" s="191" t="s">
        <v>2984</v>
      </c>
      <c r="BW8528" s="191" t="s">
        <v>960</v>
      </c>
    </row>
    <row r="8529" spans="51:75" x14ac:dyDescent="0.3">
      <c r="AY8529" s="251" t="e">
        <f>VLOOKUP(C8529,#REF!, 2,FALSE)</f>
        <v>#REF!</v>
      </c>
      <c r="BM8529" s="191" t="s">
        <v>13846</v>
      </c>
      <c r="BN8529" s="191" t="s">
        <v>16989</v>
      </c>
      <c r="BO8529" s="191" t="s">
        <v>13847</v>
      </c>
      <c r="BU8529" s="191" t="s">
        <v>13846</v>
      </c>
      <c r="BV8529" s="191" t="s">
        <v>16989</v>
      </c>
      <c r="BW8529" s="191" t="s">
        <v>13847</v>
      </c>
    </row>
    <row r="8530" spans="51:75" x14ac:dyDescent="0.3">
      <c r="AY8530" s="251" t="e">
        <f>VLOOKUP(C8530,#REF!, 2,FALSE)</f>
        <v>#REF!</v>
      </c>
      <c r="BM8530" s="191" t="s">
        <v>209</v>
      </c>
      <c r="BN8530" s="191" t="s">
        <v>663</v>
      </c>
      <c r="BO8530" s="191" t="s">
        <v>914</v>
      </c>
      <c r="BU8530" s="191" t="s">
        <v>209</v>
      </c>
      <c r="BV8530" s="191" t="s">
        <v>663</v>
      </c>
      <c r="BW8530" s="191" t="s">
        <v>914</v>
      </c>
    </row>
    <row r="8531" spans="51:75" x14ac:dyDescent="0.3">
      <c r="AY8531" s="251" t="e">
        <f>VLOOKUP(C8531,#REF!, 2,FALSE)</f>
        <v>#REF!</v>
      </c>
      <c r="BM8531" s="191" t="s">
        <v>13848</v>
      </c>
      <c r="BN8531" s="191" t="s">
        <v>2984</v>
      </c>
      <c r="BO8531" s="191" t="s">
        <v>2984</v>
      </c>
      <c r="BU8531" s="191" t="s">
        <v>13848</v>
      </c>
      <c r="BV8531" s="191" t="s">
        <v>2984</v>
      </c>
      <c r="BW8531" s="191" t="s">
        <v>2984</v>
      </c>
    </row>
    <row r="8532" spans="51:75" x14ac:dyDescent="0.3">
      <c r="AY8532" s="251" t="e">
        <f>VLOOKUP(C8532,#REF!, 2,FALSE)</f>
        <v>#REF!</v>
      </c>
      <c r="BM8532" s="191" t="s">
        <v>13849</v>
      </c>
      <c r="BN8532" s="191" t="s">
        <v>617</v>
      </c>
      <c r="BO8532" s="191" t="s">
        <v>1127</v>
      </c>
      <c r="BU8532" s="191" t="s">
        <v>13849</v>
      </c>
      <c r="BV8532" s="191" t="s">
        <v>617</v>
      </c>
      <c r="BW8532" s="191" t="s">
        <v>1127</v>
      </c>
    </row>
    <row r="8533" spans="51:75" x14ac:dyDescent="0.3">
      <c r="AY8533" s="251" t="e">
        <f>VLOOKUP(C8533,#REF!, 2,FALSE)</f>
        <v>#REF!</v>
      </c>
      <c r="BM8533" s="191" t="s">
        <v>13850</v>
      </c>
      <c r="BN8533" s="191" t="s">
        <v>16989</v>
      </c>
      <c r="BO8533" s="191" t="s">
        <v>2062</v>
      </c>
      <c r="BU8533" s="191" t="s">
        <v>13850</v>
      </c>
      <c r="BV8533" s="191" t="s">
        <v>16989</v>
      </c>
      <c r="BW8533" s="191" t="s">
        <v>2062</v>
      </c>
    </row>
    <row r="8534" spans="51:75" x14ac:dyDescent="0.3">
      <c r="AY8534" s="251" t="e">
        <f>VLOOKUP(C8534,#REF!, 2,FALSE)</f>
        <v>#REF!</v>
      </c>
      <c r="BM8534" s="191" t="s">
        <v>13851</v>
      </c>
      <c r="BN8534" s="191" t="s">
        <v>16989</v>
      </c>
      <c r="BO8534" s="191" t="s">
        <v>2984</v>
      </c>
      <c r="BU8534" s="191" t="s">
        <v>13851</v>
      </c>
      <c r="BV8534" s="191" t="s">
        <v>16989</v>
      </c>
      <c r="BW8534" s="191" t="s">
        <v>2984</v>
      </c>
    </row>
    <row r="8535" spans="51:75" x14ac:dyDescent="0.3">
      <c r="AY8535" s="251" t="e">
        <f>VLOOKUP(C8535,#REF!, 2,FALSE)</f>
        <v>#REF!</v>
      </c>
      <c r="BM8535" s="191" t="s">
        <v>13852</v>
      </c>
      <c r="BN8535" s="191" t="s">
        <v>941</v>
      </c>
      <c r="BO8535" s="191" t="s">
        <v>1069</v>
      </c>
      <c r="BU8535" s="191" t="s">
        <v>13852</v>
      </c>
      <c r="BV8535" s="191" t="s">
        <v>941</v>
      </c>
      <c r="BW8535" s="191" t="s">
        <v>1069</v>
      </c>
    </row>
    <row r="8536" spans="51:75" x14ac:dyDescent="0.3">
      <c r="AY8536" s="251" t="e">
        <f>VLOOKUP(C8536,#REF!, 2,FALSE)</f>
        <v>#REF!</v>
      </c>
      <c r="BM8536" s="191" t="s">
        <v>2420</v>
      </c>
      <c r="BN8536" s="191" t="s">
        <v>638</v>
      </c>
      <c r="BO8536" s="191" t="s">
        <v>2984</v>
      </c>
      <c r="BU8536" s="191" t="s">
        <v>2420</v>
      </c>
      <c r="BV8536" s="191" t="s">
        <v>638</v>
      </c>
      <c r="BW8536" s="191" t="s">
        <v>2984</v>
      </c>
    </row>
    <row r="8537" spans="51:75" x14ac:dyDescent="0.3">
      <c r="AY8537" s="251" t="e">
        <f>VLOOKUP(C8537,#REF!, 2,FALSE)</f>
        <v>#REF!</v>
      </c>
      <c r="BM8537" s="191" t="s">
        <v>13853</v>
      </c>
      <c r="BN8537" s="191" t="s">
        <v>3088</v>
      </c>
      <c r="BO8537" s="191" t="s">
        <v>2984</v>
      </c>
      <c r="BU8537" s="191" t="s">
        <v>13853</v>
      </c>
      <c r="BV8537" s="191" t="s">
        <v>3088</v>
      </c>
      <c r="BW8537" s="191" t="s">
        <v>2984</v>
      </c>
    </row>
    <row r="8538" spans="51:75" x14ac:dyDescent="0.3">
      <c r="AY8538" s="251" t="e">
        <f>VLOOKUP(C8538,#REF!, 2,FALSE)</f>
        <v>#REF!</v>
      </c>
      <c r="BM8538" s="191" t="s">
        <v>13854</v>
      </c>
      <c r="BN8538" s="191" t="s">
        <v>16992</v>
      </c>
      <c r="BO8538" s="191" t="s">
        <v>1728</v>
      </c>
      <c r="BU8538" s="191" t="s">
        <v>13854</v>
      </c>
      <c r="BV8538" s="191" t="s">
        <v>16992</v>
      </c>
      <c r="BW8538" s="191" t="s">
        <v>1728</v>
      </c>
    </row>
    <row r="8539" spans="51:75" x14ac:dyDescent="0.3">
      <c r="AY8539" s="251" t="e">
        <f>VLOOKUP(C8539,#REF!, 2,FALSE)</f>
        <v>#REF!</v>
      </c>
      <c r="BM8539" s="191" t="s">
        <v>13855</v>
      </c>
      <c r="BN8539" s="191" t="s">
        <v>3029</v>
      </c>
      <c r="BO8539" s="191" t="s">
        <v>2984</v>
      </c>
      <c r="BU8539" s="191" t="s">
        <v>13855</v>
      </c>
      <c r="BV8539" s="191" t="s">
        <v>3029</v>
      </c>
      <c r="BW8539" s="191" t="s">
        <v>2984</v>
      </c>
    </row>
    <row r="8540" spans="51:75" x14ac:dyDescent="0.3">
      <c r="AY8540" s="251" t="e">
        <f>VLOOKUP(C8540,#REF!, 2,FALSE)</f>
        <v>#REF!</v>
      </c>
      <c r="BM8540" s="191" t="s">
        <v>2421</v>
      </c>
      <c r="BN8540" s="191" t="s">
        <v>614</v>
      </c>
      <c r="BO8540" s="191" t="s">
        <v>9205</v>
      </c>
      <c r="BU8540" s="191" t="s">
        <v>2421</v>
      </c>
      <c r="BV8540" s="191" t="s">
        <v>614</v>
      </c>
      <c r="BW8540" s="191" t="s">
        <v>9205</v>
      </c>
    </row>
    <row r="8541" spans="51:75" x14ac:dyDescent="0.3">
      <c r="AY8541" s="251" t="e">
        <f>VLOOKUP(C8541,#REF!, 2,FALSE)</f>
        <v>#REF!</v>
      </c>
      <c r="BM8541" s="191" t="s">
        <v>13856</v>
      </c>
      <c r="BN8541" s="191" t="s">
        <v>798</v>
      </c>
      <c r="BO8541" s="191" t="s">
        <v>6649</v>
      </c>
      <c r="BU8541" s="191" t="s">
        <v>13856</v>
      </c>
      <c r="BV8541" s="191" t="s">
        <v>798</v>
      </c>
      <c r="BW8541" s="191" t="s">
        <v>6649</v>
      </c>
    </row>
    <row r="8542" spans="51:75" x14ac:dyDescent="0.3">
      <c r="AY8542" s="251" t="e">
        <f>VLOOKUP(C8542,#REF!, 2,FALSE)</f>
        <v>#REF!</v>
      </c>
      <c r="BM8542" s="191" t="s">
        <v>13857</v>
      </c>
      <c r="BN8542" s="191" t="s">
        <v>798</v>
      </c>
      <c r="BO8542" s="191" t="s">
        <v>6649</v>
      </c>
      <c r="BU8542" s="191" t="s">
        <v>13857</v>
      </c>
      <c r="BV8542" s="191" t="s">
        <v>798</v>
      </c>
      <c r="BW8542" s="191" t="s">
        <v>6649</v>
      </c>
    </row>
    <row r="8543" spans="51:75" x14ac:dyDescent="0.3">
      <c r="AY8543" s="251" t="e">
        <f>VLOOKUP(C8543,#REF!, 2,FALSE)</f>
        <v>#REF!</v>
      </c>
      <c r="BM8543" s="191" t="s">
        <v>13858</v>
      </c>
      <c r="BN8543" s="191" t="s">
        <v>800</v>
      </c>
      <c r="BO8543" s="191" t="s">
        <v>9084</v>
      </c>
      <c r="BU8543" s="191" t="s">
        <v>13858</v>
      </c>
      <c r="BV8543" s="191" t="s">
        <v>800</v>
      </c>
      <c r="BW8543" s="191" t="s">
        <v>9084</v>
      </c>
    </row>
    <row r="8544" spans="51:75" x14ac:dyDescent="0.3">
      <c r="AY8544" s="251" t="e">
        <f>VLOOKUP(C8544,#REF!, 2,FALSE)</f>
        <v>#REF!</v>
      </c>
      <c r="BM8544" s="191" t="s">
        <v>13859</v>
      </c>
      <c r="BN8544" s="191" t="s">
        <v>2984</v>
      </c>
      <c r="BO8544" s="191" t="s">
        <v>1807</v>
      </c>
      <c r="BU8544" s="191" t="s">
        <v>13859</v>
      </c>
      <c r="BV8544" s="191" t="s">
        <v>2984</v>
      </c>
      <c r="BW8544" s="191" t="s">
        <v>1807</v>
      </c>
    </row>
    <row r="8545" spans="51:75" x14ac:dyDescent="0.3">
      <c r="AY8545" s="251" t="e">
        <f>VLOOKUP(C8545,#REF!, 2,FALSE)</f>
        <v>#REF!</v>
      </c>
      <c r="BM8545" s="191" t="s">
        <v>13860</v>
      </c>
      <c r="BN8545" s="191" t="s">
        <v>2984</v>
      </c>
      <c r="BO8545" s="191" t="s">
        <v>2984</v>
      </c>
      <c r="BU8545" s="191" t="s">
        <v>13860</v>
      </c>
      <c r="BV8545" s="191" t="s">
        <v>2984</v>
      </c>
      <c r="BW8545" s="191" t="s">
        <v>2984</v>
      </c>
    </row>
    <row r="8546" spans="51:75" x14ac:dyDescent="0.3">
      <c r="AY8546" s="251" t="e">
        <f>VLOOKUP(C8546,#REF!, 2,FALSE)</f>
        <v>#REF!</v>
      </c>
      <c r="BM8546" s="191" t="s">
        <v>13861</v>
      </c>
      <c r="BN8546" s="191" t="s">
        <v>2984</v>
      </c>
      <c r="BO8546" s="191" t="s">
        <v>8398</v>
      </c>
      <c r="BU8546" s="191" t="s">
        <v>13861</v>
      </c>
      <c r="BV8546" s="191" t="s">
        <v>2984</v>
      </c>
      <c r="BW8546" s="191" t="s">
        <v>8398</v>
      </c>
    </row>
    <row r="8547" spans="51:75" x14ac:dyDescent="0.3">
      <c r="AY8547" s="251" t="e">
        <f>VLOOKUP(C8547,#REF!, 2,FALSE)</f>
        <v>#REF!</v>
      </c>
      <c r="BM8547" s="191" t="s">
        <v>13862</v>
      </c>
      <c r="BN8547" s="191" t="s">
        <v>663</v>
      </c>
      <c r="BO8547" s="191" t="s">
        <v>2176</v>
      </c>
      <c r="BU8547" s="191" t="s">
        <v>13862</v>
      </c>
      <c r="BV8547" s="191" t="s">
        <v>663</v>
      </c>
      <c r="BW8547" s="191" t="s">
        <v>2176</v>
      </c>
    </row>
    <row r="8548" spans="51:75" x14ac:dyDescent="0.3">
      <c r="AY8548" s="251" t="e">
        <f>VLOOKUP(C8548,#REF!, 2,FALSE)</f>
        <v>#REF!</v>
      </c>
      <c r="BM8548" s="191" t="s">
        <v>2422</v>
      </c>
      <c r="BN8548" s="191" t="s">
        <v>614</v>
      </c>
      <c r="BO8548" s="191" t="s">
        <v>1807</v>
      </c>
      <c r="BU8548" s="191" t="s">
        <v>2422</v>
      </c>
      <c r="BV8548" s="191" t="s">
        <v>614</v>
      </c>
      <c r="BW8548" s="191" t="s">
        <v>1807</v>
      </c>
    </row>
    <row r="8549" spans="51:75" x14ac:dyDescent="0.3">
      <c r="AY8549" s="251" t="e">
        <f>VLOOKUP(C8549,#REF!, 2,FALSE)</f>
        <v>#REF!</v>
      </c>
      <c r="BM8549" s="191" t="s">
        <v>13863</v>
      </c>
      <c r="BN8549" s="191" t="s">
        <v>663</v>
      </c>
      <c r="BO8549" s="191" t="s">
        <v>1807</v>
      </c>
      <c r="BU8549" s="191" t="s">
        <v>13863</v>
      </c>
      <c r="BV8549" s="191" t="s">
        <v>663</v>
      </c>
      <c r="BW8549" s="191" t="s">
        <v>1807</v>
      </c>
    </row>
    <row r="8550" spans="51:75" x14ac:dyDescent="0.3">
      <c r="AY8550" s="251" t="e">
        <f>VLOOKUP(C8550,#REF!, 2,FALSE)</f>
        <v>#REF!</v>
      </c>
      <c r="BM8550" s="191" t="s">
        <v>13864</v>
      </c>
      <c r="BN8550" s="191" t="s">
        <v>798</v>
      </c>
      <c r="BO8550" s="191" t="s">
        <v>13865</v>
      </c>
      <c r="BU8550" s="191" t="s">
        <v>13864</v>
      </c>
      <c r="BV8550" s="191" t="s">
        <v>798</v>
      </c>
      <c r="BW8550" s="191" t="s">
        <v>13865</v>
      </c>
    </row>
    <row r="8551" spans="51:75" x14ac:dyDescent="0.3">
      <c r="AY8551" s="251" t="e">
        <f>VLOOKUP(C8551,#REF!, 2,FALSE)</f>
        <v>#REF!</v>
      </c>
      <c r="BM8551" s="191" t="s">
        <v>13866</v>
      </c>
      <c r="BN8551" s="191" t="s">
        <v>2984</v>
      </c>
      <c r="BO8551" s="191" t="s">
        <v>2984</v>
      </c>
      <c r="BU8551" s="191" t="s">
        <v>13866</v>
      </c>
      <c r="BV8551" s="191" t="s">
        <v>2984</v>
      </c>
      <c r="BW8551" s="191" t="s">
        <v>2984</v>
      </c>
    </row>
    <row r="8552" spans="51:75" x14ac:dyDescent="0.3">
      <c r="AY8552" s="251" t="e">
        <f>VLOOKUP(C8552,#REF!, 2,FALSE)</f>
        <v>#REF!</v>
      </c>
      <c r="BM8552" s="191" t="s">
        <v>13867</v>
      </c>
      <c r="BN8552" s="191" t="s">
        <v>637</v>
      </c>
      <c r="BO8552" s="191" t="s">
        <v>8409</v>
      </c>
      <c r="BU8552" s="191" t="s">
        <v>13867</v>
      </c>
      <c r="BV8552" s="191" t="s">
        <v>637</v>
      </c>
      <c r="BW8552" s="191" t="s">
        <v>8409</v>
      </c>
    </row>
    <row r="8553" spans="51:75" x14ac:dyDescent="0.3">
      <c r="AY8553" s="251" t="e">
        <f>VLOOKUP(C8553,#REF!, 2,FALSE)</f>
        <v>#REF!</v>
      </c>
      <c r="BM8553" s="191" t="s">
        <v>193</v>
      </c>
      <c r="BN8553" s="191" t="s">
        <v>632</v>
      </c>
      <c r="BO8553" s="191" t="s">
        <v>13868</v>
      </c>
      <c r="BU8553" s="191" t="s">
        <v>193</v>
      </c>
      <c r="BV8553" s="191" t="s">
        <v>632</v>
      </c>
      <c r="BW8553" s="191" t="s">
        <v>13868</v>
      </c>
    </row>
    <row r="8554" spans="51:75" x14ac:dyDescent="0.3">
      <c r="AY8554" s="251" t="e">
        <f>VLOOKUP(C8554,#REF!, 2,FALSE)</f>
        <v>#REF!</v>
      </c>
      <c r="BM8554" s="191" t="s">
        <v>194</v>
      </c>
      <c r="BN8554" s="191" t="s">
        <v>637</v>
      </c>
      <c r="BO8554" s="191" t="s">
        <v>8567</v>
      </c>
      <c r="BU8554" s="191" t="s">
        <v>194</v>
      </c>
      <c r="BV8554" s="191" t="s">
        <v>637</v>
      </c>
      <c r="BW8554" s="191" t="s">
        <v>8567</v>
      </c>
    </row>
    <row r="8555" spans="51:75" x14ac:dyDescent="0.3">
      <c r="AY8555" s="251" t="e">
        <f>VLOOKUP(C8555,#REF!, 2,FALSE)</f>
        <v>#REF!</v>
      </c>
      <c r="BM8555" s="191" t="s">
        <v>13869</v>
      </c>
      <c r="BN8555" s="191" t="s">
        <v>620</v>
      </c>
      <c r="BO8555" s="191" t="s">
        <v>3905</v>
      </c>
      <c r="BU8555" s="191" t="s">
        <v>13869</v>
      </c>
      <c r="BV8555" s="191" t="s">
        <v>620</v>
      </c>
      <c r="BW8555" s="191" t="s">
        <v>3905</v>
      </c>
    </row>
    <row r="8556" spans="51:75" x14ac:dyDescent="0.3">
      <c r="AY8556" s="251" t="e">
        <f>VLOOKUP(C8556,#REF!, 2,FALSE)</f>
        <v>#REF!</v>
      </c>
      <c r="BM8556" s="191" t="s">
        <v>13870</v>
      </c>
      <c r="BN8556" s="191" t="s">
        <v>637</v>
      </c>
      <c r="BO8556" s="191" t="s">
        <v>2941</v>
      </c>
      <c r="BU8556" s="191" t="s">
        <v>13870</v>
      </c>
      <c r="BV8556" s="191" t="s">
        <v>637</v>
      </c>
      <c r="BW8556" s="191" t="s">
        <v>2941</v>
      </c>
    </row>
    <row r="8557" spans="51:75" x14ac:dyDescent="0.3">
      <c r="AY8557" s="251" t="e">
        <f>VLOOKUP(C8557,#REF!, 2,FALSE)</f>
        <v>#REF!</v>
      </c>
      <c r="BM8557" s="191" t="s">
        <v>13871</v>
      </c>
      <c r="BN8557" s="191" t="s">
        <v>637</v>
      </c>
      <c r="BO8557" s="191" t="s">
        <v>4847</v>
      </c>
      <c r="BU8557" s="191" t="s">
        <v>13871</v>
      </c>
      <c r="BV8557" s="191" t="s">
        <v>637</v>
      </c>
      <c r="BW8557" s="191" t="s">
        <v>4847</v>
      </c>
    </row>
    <row r="8558" spans="51:75" x14ac:dyDescent="0.3">
      <c r="AY8558" s="251" t="e">
        <f>VLOOKUP(C8558,#REF!, 2,FALSE)</f>
        <v>#REF!</v>
      </c>
      <c r="BM8558" s="191" t="s">
        <v>13872</v>
      </c>
      <c r="BN8558" s="191" t="s">
        <v>614</v>
      </c>
      <c r="BO8558" s="191" t="s">
        <v>1161</v>
      </c>
      <c r="BU8558" s="191" t="s">
        <v>13872</v>
      </c>
      <c r="BV8558" s="191" t="s">
        <v>614</v>
      </c>
      <c r="BW8558" s="191" t="s">
        <v>1161</v>
      </c>
    </row>
    <row r="8559" spans="51:75" x14ac:dyDescent="0.3">
      <c r="AY8559" s="251" t="e">
        <f>VLOOKUP(C8559,#REF!, 2,FALSE)</f>
        <v>#REF!</v>
      </c>
      <c r="BM8559" s="191" t="s">
        <v>206</v>
      </c>
      <c r="BN8559" s="191" t="s">
        <v>3046</v>
      </c>
      <c r="BO8559" s="191" t="s">
        <v>4061</v>
      </c>
      <c r="BU8559" s="191" t="s">
        <v>206</v>
      </c>
      <c r="BV8559" s="191" t="s">
        <v>3046</v>
      </c>
      <c r="BW8559" s="191" t="s">
        <v>4061</v>
      </c>
    </row>
    <row r="8560" spans="51:75" x14ac:dyDescent="0.3">
      <c r="AY8560" s="251" t="e">
        <f>VLOOKUP(C8560,#REF!, 2,FALSE)</f>
        <v>#REF!</v>
      </c>
      <c r="BM8560" s="191" t="s">
        <v>13873</v>
      </c>
      <c r="BN8560" s="191" t="s">
        <v>663</v>
      </c>
      <c r="BO8560" s="191" t="s">
        <v>1064</v>
      </c>
      <c r="BU8560" s="191" t="s">
        <v>13873</v>
      </c>
      <c r="BV8560" s="191" t="s">
        <v>663</v>
      </c>
      <c r="BW8560" s="191" t="s">
        <v>1064</v>
      </c>
    </row>
    <row r="8561" spans="51:75" x14ac:dyDescent="0.3">
      <c r="AY8561" s="251" t="e">
        <f>VLOOKUP(C8561,#REF!, 2,FALSE)</f>
        <v>#REF!</v>
      </c>
      <c r="BM8561" s="191" t="s">
        <v>13874</v>
      </c>
      <c r="BN8561" s="191" t="s">
        <v>640</v>
      </c>
      <c r="BO8561" s="191" t="s">
        <v>4061</v>
      </c>
      <c r="BU8561" s="191" t="s">
        <v>13874</v>
      </c>
      <c r="BV8561" s="191" t="s">
        <v>640</v>
      </c>
      <c r="BW8561" s="191" t="s">
        <v>4061</v>
      </c>
    </row>
    <row r="8562" spans="51:75" x14ac:dyDescent="0.3">
      <c r="AY8562" s="251" t="e">
        <f>VLOOKUP(C8562,#REF!, 2,FALSE)</f>
        <v>#REF!</v>
      </c>
      <c r="BM8562" s="191" t="s">
        <v>13875</v>
      </c>
      <c r="BN8562" s="191" t="s">
        <v>929</v>
      </c>
      <c r="BO8562" s="191" t="s">
        <v>12768</v>
      </c>
      <c r="BU8562" s="191" t="s">
        <v>13875</v>
      </c>
      <c r="BV8562" s="191" t="s">
        <v>929</v>
      </c>
      <c r="BW8562" s="191" t="s">
        <v>12768</v>
      </c>
    </row>
    <row r="8563" spans="51:75" x14ac:dyDescent="0.3">
      <c r="AY8563" s="251" t="e">
        <f>VLOOKUP(C8563,#REF!, 2,FALSE)</f>
        <v>#REF!</v>
      </c>
      <c r="BM8563" s="191" t="s">
        <v>13876</v>
      </c>
      <c r="BN8563" s="191" t="s">
        <v>16989</v>
      </c>
      <c r="BO8563" s="191" t="s">
        <v>1065</v>
      </c>
      <c r="BU8563" s="191" t="s">
        <v>13876</v>
      </c>
      <c r="BV8563" s="191" t="s">
        <v>16989</v>
      </c>
      <c r="BW8563" s="191" t="s">
        <v>1065</v>
      </c>
    </row>
    <row r="8564" spans="51:75" x14ac:dyDescent="0.3">
      <c r="AY8564" s="251" t="e">
        <f>VLOOKUP(C8564,#REF!, 2,FALSE)</f>
        <v>#REF!</v>
      </c>
      <c r="BM8564" s="191" t="s">
        <v>13877</v>
      </c>
      <c r="BN8564" s="191" t="s">
        <v>16991</v>
      </c>
      <c r="BO8564" s="191" t="s">
        <v>1611</v>
      </c>
      <c r="BU8564" s="191" t="s">
        <v>13877</v>
      </c>
      <c r="BV8564" s="191" t="s">
        <v>16991</v>
      </c>
      <c r="BW8564" s="191" t="s">
        <v>1611</v>
      </c>
    </row>
    <row r="8565" spans="51:75" x14ac:dyDescent="0.3">
      <c r="AY8565" s="251" t="e">
        <f>VLOOKUP(C8565,#REF!, 2,FALSE)</f>
        <v>#REF!</v>
      </c>
      <c r="BM8565" s="191" t="s">
        <v>13878</v>
      </c>
      <c r="BN8565" s="191" t="s">
        <v>1270</v>
      </c>
      <c r="BO8565" s="191" t="s">
        <v>5013</v>
      </c>
      <c r="BU8565" s="191" t="s">
        <v>13878</v>
      </c>
      <c r="BV8565" s="191" t="s">
        <v>1270</v>
      </c>
      <c r="BW8565" s="191" t="s">
        <v>5013</v>
      </c>
    </row>
    <row r="8566" spans="51:75" x14ac:dyDescent="0.3">
      <c r="AY8566" s="251" t="e">
        <f>VLOOKUP(C8566,#REF!, 2,FALSE)</f>
        <v>#REF!</v>
      </c>
      <c r="BM8566" s="191" t="s">
        <v>13879</v>
      </c>
      <c r="BN8566" s="191" t="s">
        <v>664</v>
      </c>
      <c r="BO8566" s="191" t="s">
        <v>6299</v>
      </c>
      <c r="BU8566" s="191" t="s">
        <v>13879</v>
      </c>
      <c r="BV8566" s="191" t="s">
        <v>664</v>
      </c>
      <c r="BW8566" s="191" t="s">
        <v>6299</v>
      </c>
    </row>
    <row r="8567" spans="51:75" x14ac:dyDescent="0.3">
      <c r="AY8567" s="251" t="e">
        <f>VLOOKUP(C8567,#REF!, 2,FALSE)</f>
        <v>#REF!</v>
      </c>
      <c r="BM8567" s="191" t="s">
        <v>13880</v>
      </c>
      <c r="BN8567" s="191" t="s">
        <v>2984</v>
      </c>
      <c r="BO8567" s="191" t="s">
        <v>4423</v>
      </c>
      <c r="BU8567" s="191" t="s">
        <v>13880</v>
      </c>
      <c r="BV8567" s="191" t="s">
        <v>2984</v>
      </c>
      <c r="BW8567" s="191" t="s">
        <v>4423</v>
      </c>
    </row>
    <row r="8568" spans="51:75" x14ac:dyDescent="0.3">
      <c r="AY8568" s="251" t="e">
        <f>VLOOKUP(C8568,#REF!, 2,FALSE)</f>
        <v>#REF!</v>
      </c>
      <c r="BM8568" s="191" t="s">
        <v>13881</v>
      </c>
      <c r="BN8568" s="191" t="s">
        <v>947</v>
      </c>
      <c r="BO8568" s="191" t="s">
        <v>1747</v>
      </c>
      <c r="BU8568" s="191" t="s">
        <v>13881</v>
      </c>
      <c r="BV8568" s="191" t="s">
        <v>947</v>
      </c>
      <c r="BW8568" s="191" t="s">
        <v>1747</v>
      </c>
    </row>
    <row r="8569" spans="51:75" x14ac:dyDescent="0.3">
      <c r="AY8569" s="251" t="e">
        <f>VLOOKUP(C8569,#REF!, 2,FALSE)</f>
        <v>#REF!</v>
      </c>
      <c r="BM8569" s="191" t="s">
        <v>13882</v>
      </c>
      <c r="BN8569" s="191" t="s">
        <v>2984</v>
      </c>
      <c r="BO8569" s="191" t="s">
        <v>2984</v>
      </c>
      <c r="BU8569" s="191" t="s">
        <v>13882</v>
      </c>
      <c r="BV8569" s="191" t="s">
        <v>2984</v>
      </c>
      <c r="BW8569" s="191" t="s">
        <v>2984</v>
      </c>
    </row>
    <row r="8570" spans="51:75" x14ac:dyDescent="0.3">
      <c r="AY8570" s="251" t="e">
        <f>VLOOKUP(C8570,#REF!, 2,FALSE)</f>
        <v>#REF!</v>
      </c>
      <c r="BM8570" s="191" t="s">
        <v>13883</v>
      </c>
      <c r="BN8570" s="191" t="s">
        <v>3203</v>
      </c>
      <c r="BO8570" s="191" t="s">
        <v>5697</v>
      </c>
      <c r="BU8570" s="191" t="s">
        <v>13883</v>
      </c>
      <c r="BV8570" s="191" t="s">
        <v>3203</v>
      </c>
      <c r="BW8570" s="191" t="s">
        <v>5697</v>
      </c>
    </row>
    <row r="8571" spans="51:75" x14ac:dyDescent="0.3">
      <c r="AY8571" s="251" t="e">
        <f>VLOOKUP(C8571,#REF!, 2,FALSE)</f>
        <v>#REF!</v>
      </c>
      <c r="BM8571" s="191" t="s">
        <v>13884</v>
      </c>
      <c r="BN8571" s="191" t="s">
        <v>2984</v>
      </c>
      <c r="BO8571" s="191" t="s">
        <v>5081</v>
      </c>
      <c r="BU8571" s="191" t="s">
        <v>13884</v>
      </c>
      <c r="BV8571" s="191" t="s">
        <v>2984</v>
      </c>
      <c r="BW8571" s="191" t="s">
        <v>5081</v>
      </c>
    </row>
    <row r="8572" spans="51:75" x14ac:dyDescent="0.3">
      <c r="AY8572" s="251" t="e">
        <f>VLOOKUP(C8572,#REF!, 2,FALSE)</f>
        <v>#REF!</v>
      </c>
      <c r="BM8572" s="191" t="s">
        <v>13885</v>
      </c>
      <c r="BN8572" s="191" t="s">
        <v>3046</v>
      </c>
      <c r="BO8572" s="191" t="s">
        <v>9686</v>
      </c>
      <c r="BU8572" s="191" t="s">
        <v>13885</v>
      </c>
      <c r="BV8572" s="191" t="s">
        <v>3046</v>
      </c>
      <c r="BW8572" s="191" t="s">
        <v>9686</v>
      </c>
    </row>
    <row r="8573" spans="51:75" x14ac:dyDescent="0.3">
      <c r="AY8573" s="251" t="e">
        <f>VLOOKUP(C8573,#REF!, 2,FALSE)</f>
        <v>#REF!</v>
      </c>
      <c r="BM8573" s="191" t="s">
        <v>195</v>
      </c>
      <c r="BN8573" s="191" t="s">
        <v>2984</v>
      </c>
      <c r="BO8573" s="191" t="s">
        <v>2984</v>
      </c>
      <c r="BU8573" s="191" t="s">
        <v>195</v>
      </c>
      <c r="BV8573" s="191" t="s">
        <v>2984</v>
      </c>
      <c r="BW8573" s="191" t="s">
        <v>2984</v>
      </c>
    </row>
    <row r="8574" spans="51:75" x14ac:dyDescent="0.3">
      <c r="AY8574" s="251" t="e">
        <f>VLOOKUP(C8574,#REF!, 2,FALSE)</f>
        <v>#REF!</v>
      </c>
      <c r="BM8574" s="191" t="s">
        <v>13886</v>
      </c>
      <c r="BN8574" s="191" t="s">
        <v>2984</v>
      </c>
      <c r="BO8574" s="191" t="s">
        <v>2984</v>
      </c>
      <c r="BU8574" s="191" t="s">
        <v>13886</v>
      </c>
      <c r="BV8574" s="191" t="s">
        <v>2984</v>
      </c>
      <c r="BW8574" s="191" t="s">
        <v>2984</v>
      </c>
    </row>
    <row r="8575" spans="51:75" x14ac:dyDescent="0.3">
      <c r="AY8575" s="251" t="e">
        <f>VLOOKUP(C8575,#REF!, 2,FALSE)</f>
        <v>#REF!</v>
      </c>
      <c r="BM8575" s="191" t="s">
        <v>2423</v>
      </c>
      <c r="BN8575" s="191" t="s">
        <v>632</v>
      </c>
      <c r="BO8575" s="191" t="s">
        <v>13887</v>
      </c>
      <c r="BU8575" s="191" t="s">
        <v>2423</v>
      </c>
      <c r="BV8575" s="191" t="s">
        <v>632</v>
      </c>
      <c r="BW8575" s="191" t="s">
        <v>13887</v>
      </c>
    </row>
    <row r="8576" spans="51:75" x14ac:dyDescent="0.3">
      <c r="AY8576" s="251" t="e">
        <f>VLOOKUP(C8576,#REF!, 2,FALSE)</f>
        <v>#REF!</v>
      </c>
      <c r="BM8576" s="191" t="s">
        <v>13888</v>
      </c>
      <c r="BN8576" s="191" t="s">
        <v>3006</v>
      </c>
      <c r="BO8576" s="191" t="s">
        <v>13889</v>
      </c>
      <c r="BU8576" s="191" t="s">
        <v>13888</v>
      </c>
      <c r="BV8576" s="191" t="s">
        <v>3006</v>
      </c>
      <c r="BW8576" s="191" t="s">
        <v>13889</v>
      </c>
    </row>
    <row r="8577" spans="51:75" x14ac:dyDescent="0.3">
      <c r="AY8577" s="251" t="e">
        <f>VLOOKUP(C8577,#REF!, 2,FALSE)</f>
        <v>#REF!</v>
      </c>
      <c r="BM8577" s="191" t="s">
        <v>13890</v>
      </c>
      <c r="BN8577" s="191" t="s">
        <v>2984</v>
      </c>
      <c r="BO8577" s="191" t="s">
        <v>1387</v>
      </c>
      <c r="BU8577" s="191" t="s">
        <v>13890</v>
      </c>
      <c r="BV8577" s="191" t="s">
        <v>2984</v>
      </c>
      <c r="BW8577" s="191" t="s">
        <v>1387</v>
      </c>
    </row>
    <row r="8578" spans="51:75" x14ac:dyDescent="0.3">
      <c r="AY8578" s="251" t="e">
        <f>VLOOKUP(C8578,#REF!, 2,FALSE)</f>
        <v>#REF!</v>
      </c>
      <c r="BM8578" s="191" t="s">
        <v>13891</v>
      </c>
      <c r="BN8578" s="191" t="s">
        <v>16989</v>
      </c>
      <c r="BO8578" s="191" t="s">
        <v>1203</v>
      </c>
      <c r="BU8578" s="191" t="s">
        <v>13891</v>
      </c>
      <c r="BV8578" s="191" t="s">
        <v>16989</v>
      </c>
      <c r="BW8578" s="191" t="s">
        <v>1203</v>
      </c>
    </row>
    <row r="8579" spans="51:75" x14ac:dyDescent="0.3">
      <c r="AY8579" s="251" t="e">
        <f>VLOOKUP(C8579,#REF!, 2,FALSE)</f>
        <v>#REF!</v>
      </c>
      <c r="BM8579" s="191" t="s">
        <v>13892</v>
      </c>
      <c r="BN8579" s="191" t="s">
        <v>2984</v>
      </c>
      <c r="BO8579" s="191" t="s">
        <v>9529</v>
      </c>
      <c r="BU8579" s="191" t="s">
        <v>13892</v>
      </c>
      <c r="BV8579" s="191" t="s">
        <v>2984</v>
      </c>
      <c r="BW8579" s="191" t="s">
        <v>9529</v>
      </c>
    </row>
    <row r="8580" spans="51:75" x14ac:dyDescent="0.3">
      <c r="AY8580" s="251" t="e">
        <f>VLOOKUP(C8580,#REF!, 2,FALSE)</f>
        <v>#REF!</v>
      </c>
      <c r="BM8580" s="191" t="s">
        <v>13893</v>
      </c>
      <c r="BN8580" s="191" t="s">
        <v>2984</v>
      </c>
      <c r="BO8580" s="191" t="s">
        <v>8867</v>
      </c>
      <c r="BU8580" s="191" t="s">
        <v>13893</v>
      </c>
      <c r="BV8580" s="191" t="s">
        <v>2984</v>
      </c>
      <c r="BW8580" s="191" t="s">
        <v>8867</v>
      </c>
    </row>
    <row r="8581" spans="51:75" x14ac:dyDescent="0.3">
      <c r="AY8581" s="251" t="e">
        <f>VLOOKUP(C8581,#REF!, 2,FALSE)</f>
        <v>#REF!</v>
      </c>
      <c r="BM8581" s="191" t="s">
        <v>2435</v>
      </c>
      <c r="BN8581" s="191" t="s">
        <v>1010</v>
      </c>
      <c r="BO8581" s="191" t="s">
        <v>3901</v>
      </c>
      <c r="BU8581" s="191" t="s">
        <v>2435</v>
      </c>
      <c r="BV8581" s="191" t="s">
        <v>1010</v>
      </c>
      <c r="BW8581" s="191" t="s">
        <v>3901</v>
      </c>
    </row>
    <row r="8582" spans="51:75" x14ac:dyDescent="0.3">
      <c r="AY8582" s="251" t="e">
        <f>VLOOKUP(C8582,#REF!, 2,FALSE)</f>
        <v>#REF!</v>
      </c>
      <c r="BM8582" s="191" t="s">
        <v>213</v>
      </c>
      <c r="BN8582" s="191" t="s">
        <v>2984</v>
      </c>
      <c r="BO8582" s="191" t="s">
        <v>2393</v>
      </c>
      <c r="BU8582" s="191" t="s">
        <v>213</v>
      </c>
      <c r="BV8582" s="191" t="s">
        <v>2984</v>
      </c>
      <c r="BW8582" s="191" t="s">
        <v>2393</v>
      </c>
    </row>
    <row r="8583" spans="51:75" x14ac:dyDescent="0.3">
      <c r="AY8583" s="251" t="e">
        <f>VLOOKUP(C8583,#REF!, 2,FALSE)</f>
        <v>#REF!</v>
      </c>
      <c r="BM8583" s="191" t="s">
        <v>2436</v>
      </c>
      <c r="BN8583" s="191" t="s">
        <v>2984</v>
      </c>
      <c r="BO8583" s="191" t="s">
        <v>3231</v>
      </c>
      <c r="BU8583" s="191" t="s">
        <v>2436</v>
      </c>
      <c r="BV8583" s="191" t="s">
        <v>2984</v>
      </c>
      <c r="BW8583" s="191" t="s">
        <v>3231</v>
      </c>
    </row>
    <row r="8584" spans="51:75" x14ac:dyDescent="0.3">
      <c r="AY8584" s="251" t="e">
        <f>VLOOKUP(C8584,#REF!, 2,FALSE)</f>
        <v>#REF!</v>
      </c>
      <c r="BM8584" s="191" t="s">
        <v>13894</v>
      </c>
      <c r="BN8584" s="191" t="s">
        <v>3046</v>
      </c>
      <c r="BO8584" s="191" t="s">
        <v>13895</v>
      </c>
      <c r="BU8584" s="191" t="s">
        <v>13894</v>
      </c>
      <c r="BV8584" s="191" t="s">
        <v>3046</v>
      </c>
      <c r="BW8584" s="191" t="s">
        <v>13895</v>
      </c>
    </row>
    <row r="8585" spans="51:75" x14ac:dyDescent="0.3">
      <c r="AY8585" s="251" t="e">
        <f>VLOOKUP(C8585,#REF!, 2,FALSE)</f>
        <v>#REF!</v>
      </c>
      <c r="BM8585" s="191" t="s">
        <v>13896</v>
      </c>
      <c r="BN8585" s="191" t="s">
        <v>2984</v>
      </c>
      <c r="BO8585" s="191" t="s">
        <v>2984</v>
      </c>
      <c r="BU8585" s="191" t="s">
        <v>13896</v>
      </c>
      <c r="BV8585" s="191" t="s">
        <v>2984</v>
      </c>
      <c r="BW8585" s="191" t="s">
        <v>2984</v>
      </c>
    </row>
    <row r="8586" spans="51:75" x14ac:dyDescent="0.3">
      <c r="AY8586" s="251" t="e">
        <f>VLOOKUP(C8586,#REF!, 2,FALSE)</f>
        <v>#REF!</v>
      </c>
      <c r="BM8586" s="191" t="s">
        <v>197</v>
      </c>
      <c r="BN8586" s="191" t="s">
        <v>2984</v>
      </c>
      <c r="BO8586" s="191" t="s">
        <v>2818</v>
      </c>
      <c r="BU8586" s="191" t="s">
        <v>197</v>
      </c>
      <c r="BV8586" s="191" t="s">
        <v>2984</v>
      </c>
      <c r="BW8586" s="191" t="s">
        <v>2818</v>
      </c>
    </row>
    <row r="8587" spans="51:75" x14ac:dyDescent="0.3">
      <c r="AY8587" s="251" t="e">
        <f>VLOOKUP(C8587,#REF!, 2,FALSE)</f>
        <v>#REF!</v>
      </c>
      <c r="BM8587" s="191" t="s">
        <v>13897</v>
      </c>
      <c r="BN8587" s="191" t="s">
        <v>853</v>
      </c>
      <c r="BO8587" s="191" t="s">
        <v>718</v>
      </c>
      <c r="BU8587" s="191" t="s">
        <v>13897</v>
      </c>
      <c r="BV8587" s="191" t="s">
        <v>853</v>
      </c>
      <c r="BW8587" s="191" t="s">
        <v>718</v>
      </c>
    </row>
    <row r="8588" spans="51:75" x14ac:dyDescent="0.3">
      <c r="AY8588" s="251" t="e">
        <f>VLOOKUP(C8588,#REF!, 2,FALSE)</f>
        <v>#REF!</v>
      </c>
      <c r="BM8588" s="191" t="s">
        <v>13898</v>
      </c>
      <c r="BN8588" s="191" t="s">
        <v>2984</v>
      </c>
      <c r="BO8588" s="191" t="s">
        <v>919</v>
      </c>
      <c r="BU8588" s="191" t="s">
        <v>13898</v>
      </c>
      <c r="BV8588" s="191" t="s">
        <v>2984</v>
      </c>
      <c r="BW8588" s="191" t="s">
        <v>919</v>
      </c>
    </row>
    <row r="8589" spans="51:75" x14ac:dyDescent="0.3">
      <c r="AY8589" s="251" t="e">
        <f>VLOOKUP(C8589,#REF!, 2,FALSE)</f>
        <v>#REF!</v>
      </c>
      <c r="BM8589" s="191" t="s">
        <v>13899</v>
      </c>
      <c r="BN8589" s="191" t="s">
        <v>2984</v>
      </c>
      <c r="BO8589" s="191" t="s">
        <v>1005</v>
      </c>
      <c r="BU8589" s="191" t="s">
        <v>13899</v>
      </c>
      <c r="BV8589" s="191" t="s">
        <v>2984</v>
      </c>
      <c r="BW8589" s="191" t="s">
        <v>1005</v>
      </c>
    </row>
    <row r="8590" spans="51:75" x14ac:dyDescent="0.3">
      <c r="AY8590" s="251" t="e">
        <f>VLOOKUP(C8590,#REF!, 2,FALSE)</f>
        <v>#REF!</v>
      </c>
      <c r="BM8590" s="191" t="s">
        <v>2437</v>
      </c>
      <c r="BN8590" s="191" t="s">
        <v>16989</v>
      </c>
      <c r="BO8590" s="191" t="s">
        <v>13729</v>
      </c>
      <c r="BU8590" s="191" t="s">
        <v>2437</v>
      </c>
      <c r="BV8590" s="191" t="s">
        <v>16989</v>
      </c>
      <c r="BW8590" s="191" t="s">
        <v>13729</v>
      </c>
    </row>
    <row r="8591" spans="51:75" x14ac:dyDescent="0.3">
      <c r="AY8591" s="251" t="e">
        <f>VLOOKUP(C8591,#REF!, 2,FALSE)</f>
        <v>#REF!</v>
      </c>
      <c r="BM8591" s="191" t="s">
        <v>13900</v>
      </c>
      <c r="BN8591" s="191" t="s">
        <v>3046</v>
      </c>
      <c r="BO8591" s="191" t="s">
        <v>3551</v>
      </c>
      <c r="BU8591" s="191" t="s">
        <v>13900</v>
      </c>
      <c r="BV8591" s="191" t="s">
        <v>3046</v>
      </c>
      <c r="BW8591" s="191" t="s">
        <v>3551</v>
      </c>
    </row>
    <row r="8592" spans="51:75" x14ac:dyDescent="0.3">
      <c r="AY8592" s="251" t="e">
        <f>VLOOKUP(C8592,#REF!, 2,FALSE)</f>
        <v>#REF!</v>
      </c>
      <c r="BM8592" s="191" t="s">
        <v>13901</v>
      </c>
      <c r="BN8592" s="191" t="s">
        <v>2984</v>
      </c>
      <c r="BO8592" s="191" t="s">
        <v>13902</v>
      </c>
      <c r="BU8592" s="191" t="s">
        <v>13901</v>
      </c>
      <c r="BV8592" s="191" t="s">
        <v>2984</v>
      </c>
      <c r="BW8592" s="191" t="s">
        <v>13902</v>
      </c>
    </row>
    <row r="8593" spans="51:75" x14ac:dyDescent="0.3">
      <c r="AY8593" s="251" t="e">
        <f>VLOOKUP(C8593,#REF!, 2,FALSE)</f>
        <v>#REF!</v>
      </c>
      <c r="BM8593" s="191" t="s">
        <v>13903</v>
      </c>
      <c r="BN8593" s="191" t="s">
        <v>2984</v>
      </c>
      <c r="BO8593" s="191" t="s">
        <v>11134</v>
      </c>
      <c r="BU8593" s="191" t="s">
        <v>13903</v>
      </c>
      <c r="BV8593" s="191" t="s">
        <v>2984</v>
      </c>
      <c r="BW8593" s="191" t="s">
        <v>11134</v>
      </c>
    </row>
    <row r="8594" spans="51:75" x14ac:dyDescent="0.3">
      <c r="AY8594" s="251" t="e">
        <f>VLOOKUP(C8594,#REF!, 2,FALSE)</f>
        <v>#REF!</v>
      </c>
      <c r="BM8594" s="191" t="s">
        <v>13904</v>
      </c>
      <c r="BN8594" s="191" t="s">
        <v>2429</v>
      </c>
      <c r="BO8594" s="191" t="s">
        <v>13905</v>
      </c>
      <c r="BU8594" s="191" t="s">
        <v>13904</v>
      </c>
      <c r="BV8594" s="191" t="s">
        <v>2429</v>
      </c>
      <c r="BW8594" s="191" t="s">
        <v>13905</v>
      </c>
    </row>
    <row r="8595" spans="51:75" x14ac:dyDescent="0.3">
      <c r="AY8595" s="251" t="e">
        <f>VLOOKUP(C8595,#REF!, 2,FALSE)</f>
        <v>#REF!</v>
      </c>
      <c r="BM8595" s="191" t="s">
        <v>13906</v>
      </c>
      <c r="BN8595" s="191" t="s">
        <v>2984</v>
      </c>
      <c r="BO8595" s="191" t="s">
        <v>12931</v>
      </c>
      <c r="BU8595" s="191" t="s">
        <v>13906</v>
      </c>
      <c r="BV8595" s="191" t="s">
        <v>2984</v>
      </c>
      <c r="BW8595" s="191" t="s">
        <v>12931</v>
      </c>
    </row>
    <row r="8596" spans="51:75" x14ac:dyDescent="0.3">
      <c r="AY8596" s="251" t="e">
        <f>VLOOKUP(C8596,#REF!, 2,FALSE)</f>
        <v>#REF!</v>
      </c>
      <c r="BM8596" s="191" t="s">
        <v>2438</v>
      </c>
      <c r="BN8596" s="191" t="s">
        <v>640</v>
      </c>
      <c r="BO8596" s="191" t="s">
        <v>2012</v>
      </c>
      <c r="BU8596" s="191" t="s">
        <v>2438</v>
      </c>
      <c r="BV8596" s="191" t="s">
        <v>640</v>
      </c>
      <c r="BW8596" s="191" t="s">
        <v>2012</v>
      </c>
    </row>
    <row r="8597" spans="51:75" x14ac:dyDescent="0.3">
      <c r="AY8597" s="251" t="e">
        <f>VLOOKUP(C8597,#REF!, 2,FALSE)</f>
        <v>#REF!</v>
      </c>
      <c r="BM8597" s="191" t="s">
        <v>2439</v>
      </c>
      <c r="BN8597" s="191" t="s">
        <v>2984</v>
      </c>
      <c r="BO8597" s="191" t="s">
        <v>2311</v>
      </c>
      <c r="BU8597" s="191" t="s">
        <v>2439</v>
      </c>
      <c r="BV8597" s="191" t="s">
        <v>2984</v>
      </c>
      <c r="BW8597" s="191" t="s">
        <v>2311</v>
      </c>
    </row>
    <row r="8598" spans="51:75" x14ac:dyDescent="0.3">
      <c r="AY8598" s="251" t="e">
        <f>VLOOKUP(C8598,#REF!, 2,FALSE)</f>
        <v>#REF!</v>
      </c>
      <c r="BM8598" s="191" t="s">
        <v>13907</v>
      </c>
      <c r="BN8598" s="191" t="s">
        <v>2984</v>
      </c>
      <c r="BO8598" s="191" t="s">
        <v>2984</v>
      </c>
      <c r="BU8598" s="191" t="s">
        <v>13907</v>
      </c>
      <c r="BV8598" s="191" t="s">
        <v>2984</v>
      </c>
      <c r="BW8598" s="191" t="s">
        <v>2984</v>
      </c>
    </row>
    <row r="8599" spans="51:75" x14ac:dyDescent="0.3">
      <c r="AY8599" s="251" t="e">
        <f>VLOOKUP(C8599,#REF!, 2,FALSE)</f>
        <v>#REF!</v>
      </c>
      <c r="BM8599" s="191" t="s">
        <v>13908</v>
      </c>
      <c r="BN8599" s="191" t="s">
        <v>2984</v>
      </c>
      <c r="BO8599" s="191" t="s">
        <v>2984</v>
      </c>
      <c r="BU8599" s="191" t="s">
        <v>13908</v>
      </c>
      <c r="BV8599" s="191" t="s">
        <v>2984</v>
      </c>
      <c r="BW8599" s="191" t="s">
        <v>2984</v>
      </c>
    </row>
    <row r="8600" spans="51:75" x14ac:dyDescent="0.3">
      <c r="AY8600" s="251" t="e">
        <f>VLOOKUP(C8600,#REF!, 2,FALSE)</f>
        <v>#REF!</v>
      </c>
      <c r="BM8600" s="191" t="s">
        <v>13909</v>
      </c>
      <c r="BN8600" s="191" t="s">
        <v>2984</v>
      </c>
      <c r="BO8600" s="191" t="s">
        <v>2984</v>
      </c>
      <c r="BU8600" s="191" t="s">
        <v>13909</v>
      </c>
      <c r="BV8600" s="191" t="s">
        <v>2984</v>
      </c>
      <c r="BW8600" s="191" t="s">
        <v>2984</v>
      </c>
    </row>
    <row r="8601" spans="51:75" x14ac:dyDescent="0.3">
      <c r="AY8601" s="251" t="e">
        <f>VLOOKUP(C8601,#REF!, 2,FALSE)</f>
        <v>#REF!</v>
      </c>
      <c r="BM8601" s="191" t="s">
        <v>13910</v>
      </c>
      <c r="BN8601" s="191" t="s">
        <v>927</v>
      </c>
      <c r="BO8601" s="191" t="s">
        <v>2304</v>
      </c>
      <c r="BU8601" s="191" t="s">
        <v>13910</v>
      </c>
      <c r="BV8601" s="191" t="s">
        <v>927</v>
      </c>
      <c r="BW8601" s="191" t="s">
        <v>2304</v>
      </c>
    </row>
    <row r="8602" spans="51:75" x14ac:dyDescent="0.3">
      <c r="AY8602" s="251" t="e">
        <f>VLOOKUP(C8602,#REF!, 2,FALSE)</f>
        <v>#REF!</v>
      </c>
      <c r="BM8602" s="191" t="s">
        <v>13911</v>
      </c>
      <c r="BN8602" s="191" t="s">
        <v>863</v>
      </c>
      <c r="BO8602" s="191" t="s">
        <v>710</v>
      </c>
      <c r="BU8602" s="191" t="s">
        <v>13911</v>
      </c>
      <c r="BV8602" s="191" t="s">
        <v>863</v>
      </c>
      <c r="BW8602" s="191" t="s">
        <v>710</v>
      </c>
    </row>
    <row r="8603" spans="51:75" x14ac:dyDescent="0.3">
      <c r="AY8603" s="251" t="e">
        <f>VLOOKUP(C8603,#REF!, 2,FALSE)</f>
        <v>#REF!</v>
      </c>
      <c r="BM8603" s="191" t="s">
        <v>13912</v>
      </c>
      <c r="BN8603" s="191" t="s">
        <v>3253</v>
      </c>
      <c r="BO8603" s="191" t="s">
        <v>2098</v>
      </c>
      <c r="BU8603" s="191" t="s">
        <v>13912</v>
      </c>
      <c r="BV8603" s="191" t="s">
        <v>3253</v>
      </c>
      <c r="BW8603" s="191" t="s">
        <v>2098</v>
      </c>
    </row>
    <row r="8604" spans="51:75" x14ac:dyDescent="0.3">
      <c r="AY8604" s="251" t="e">
        <f>VLOOKUP(C8604,#REF!, 2,FALSE)</f>
        <v>#REF!</v>
      </c>
      <c r="BM8604" s="191" t="s">
        <v>13913</v>
      </c>
      <c r="BN8604" s="191" t="s">
        <v>3253</v>
      </c>
      <c r="BO8604" s="191" t="s">
        <v>693</v>
      </c>
      <c r="BU8604" s="191" t="s">
        <v>13913</v>
      </c>
      <c r="BV8604" s="191" t="s">
        <v>3253</v>
      </c>
      <c r="BW8604" s="191" t="s">
        <v>693</v>
      </c>
    </row>
    <row r="8605" spans="51:75" x14ac:dyDescent="0.3">
      <c r="AY8605" s="251" t="e">
        <f>VLOOKUP(C8605,#REF!, 2,FALSE)</f>
        <v>#REF!</v>
      </c>
      <c r="BM8605" s="191" t="s">
        <v>13914</v>
      </c>
      <c r="BN8605" s="191" t="s">
        <v>629</v>
      </c>
      <c r="BO8605" s="191" t="s">
        <v>2984</v>
      </c>
      <c r="BU8605" s="191" t="s">
        <v>13914</v>
      </c>
      <c r="BV8605" s="191" t="s">
        <v>629</v>
      </c>
      <c r="BW8605" s="191" t="s">
        <v>2984</v>
      </c>
    </row>
    <row r="8606" spans="51:75" x14ac:dyDescent="0.3">
      <c r="AY8606" s="251" t="e">
        <f>VLOOKUP(C8606,#REF!, 2,FALSE)</f>
        <v>#REF!</v>
      </c>
      <c r="BM8606" s="191" t="s">
        <v>13915</v>
      </c>
      <c r="BN8606" s="191" t="s">
        <v>16992</v>
      </c>
      <c r="BO8606" s="191" t="s">
        <v>2984</v>
      </c>
      <c r="BU8606" s="191" t="s">
        <v>13915</v>
      </c>
      <c r="BV8606" s="191" t="s">
        <v>16992</v>
      </c>
      <c r="BW8606" s="191" t="s">
        <v>2984</v>
      </c>
    </row>
    <row r="8607" spans="51:75" x14ac:dyDescent="0.3">
      <c r="AY8607" s="251" t="e">
        <f>VLOOKUP(C8607,#REF!, 2,FALSE)</f>
        <v>#REF!</v>
      </c>
      <c r="BM8607" s="191" t="s">
        <v>13916</v>
      </c>
      <c r="BN8607" s="191" t="s">
        <v>629</v>
      </c>
      <c r="BO8607" s="191" t="s">
        <v>2984</v>
      </c>
      <c r="BU8607" s="191" t="s">
        <v>13916</v>
      </c>
      <c r="BV8607" s="191" t="s">
        <v>629</v>
      </c>
      <c r="BW8607" s="191" t="s">
        <v>2984</v>
      </c>
    </row>
    <row r="8608" spans="51:75" x14ac:dyDescent="0.3">
      <c r="AY8608" s="251" t="e">
        <f>VLOOKUP(C8608,#REF!, 2,FALSE)</f>
        <v>#REF!</v>
      </c>
      <c r="BM8608" s="191" t="s">
        <v>13917</v>
      </c>
      <c r="BN8608" s="191" t="s">
        <v>640</v>
      </c>
      <c r="BO8608" s="191" t="s">
        <v>2984</v>
      </c>
      <c r="BU8608" s="191" t="s">
        <v>13917</v>
      </c>
      <c r="BV8608" s="191" t="s">
        <v>640</v>
      </c>
      <c r="BW8608" s="191" t="s">
        <v>2984</v>
      </c>
    </row>
    <row r="8609" spans="51:75" x14ac:dyDescent="0.3">
      <c r="AY8609" s="251" t="e">
        <f>VLOOKUP(C8609,#REF!, 2,FALSE)</f>
        <v>#REF!</v>
      </c>
      <c r="BM8609" s="191" t="s">
        <v>2440</v>
      </c>
      <c r="BN8609" s="191" t="s">
        <v>798</v>
      </c>
      <c r="BO8609" s="191" t="s">
        <v>13918</v>
      </c>
      <c r="BU8609" s="191" t="s">
        <v>2440</v>
      </c>
      <c r="BV8609" s="191" t="s">
        <v>798</v>
      </c>
      <c r="BW8609" s="191" t="s">
        <v>13918</v>
      </c>
    </row>
    <row r="8610" spans="51:75" x14ac:dyDescent="0.3">
      <c r="AY8610" s="251" t="e">
        <f>VLOOKUP(C8610,#REF!, 2,FALSE)</f>
        <v>#REF!</v>
      </c>
      <c r="BM8610" s="191" t="s">
        <v>13919</v>
      </c>
      <c r="BN8610" s="191" t="s">
        <v>798</v>
      </c>
      <c r="BO8610" s="191" t="s">
        <v>2984</v>
      </c>
      <c r="BU8610" s="191" t="s">
        <v>13919</v>
      </c>
      <c r="BV8610" s="191" t="s">
        <v>798</v>
      </c>
      <c r="BW8610" s="191" t="s">
        <v>2984</v>
      </c>
    </row>
    <row r="8611" spans="51:75" x14ac:dyDescent="0.3">
      <c r="AY8611" s="251" t="e">
        <f>VLOOKUP(C8611,#REF!, 2,FALSE)</f>
        <v>#REF!</v>
      </c>
      <c r="BM8611" s="191" t="s">
        <v>13920</v>
      </c>
      <c r="BN8611" s="191" t="s">
        <v>772</v>
      </c>
      <c r="BO8611" s="191" t="s">
        <v>2984</v>
      </c>
      <c r="BU8611" s="191" t="s">
        <v>13920</v>
      </c>
      <c r="BV8611" s="191" t="s">
        <v>772</v>
      </c>
      <c r="BW8611" s="191" t="s">
        <v>2984</v>
      </c>
    </row>
    <row r="8612" spans="51:75" x14ac:dyDescent="0.3">
      <c r="AY8612" s="251" t="e">
        <f>VLOOKUP(C8612,#REF!, 2,FALSE)</f>
        <v>#REF!</v>
      </c>
      <c r="BM8612" s="191" t="s">
        <v>2441</v>
      </c>
      <c r="BN8612" s="191" t="s">
        <v>16992</v>
      </c>
      <c r="BO8612" s="191" t="s">
        <v>2984</v>
      </c>
      <c r="BU8612" s="191" t="s">
        <v>2441</v>
      </c>
      <c r="BV8612" s="191" t="s">
        <v>16992</v>
      </c>
      <c r="BW8612" s="191" t="s">
        <v>2984</v>
      </c>
    </row>
    <row r="8613" spans="51:75" x14ac:dyDescent="0.3">
      <c r="AY8613" s="251" t="e">
        <f>VLOOKUP(C8613,#REF!, 2,FALSE)</f>
        <v>#REF!</v>
      </c>
      <c r="BM8613" s="191" t="s">
        <v>13921</v>
      </c>
      <c r="BN8613" s="191" t="s">
        <v>16992</v>
      </c>
      <c r="BO8613" s="191" t="s">
        <v>13922</v>
      </c>
      <c r="BU8613" s="191" t="s">
        <v>13921</v>
      </c>
      <c r="BV8613" s="191" t="s">
        <v>16992</v>
      </c>
      <c r="BW8613" s="191" t="s">
        <v>13922</v>
      </c>
    </row>
    <row r="8614" spans="51:75" x14ac:dyDescent="0.3">
      <c r="AY8614" s="251" t="e">
        <f>VLOOKUP(C8614,#REF!, 2,FALSE)</f>
        <v>#REF!</v>
      </c>
      <c r="BM8614" s="191" t="s">
        <v>2442</v>
      </c>
      <c r="BN8614" s="191" t="s">
        <v>842</v>
      </c>
      <c r="BO8614" s="191" t="s">
        <v>2984</v>
      </c>
      <c r="BU8614" s="191" t="s">
        <v>2442</v>
      </c>
      <c r="BV8614" s="191" t="s">
        <v>842</v>
      </c>
      <c r="BW8614" s="191" t="s">
        <v>2984</v>
      </c>
    </row>
    <row r="8615" spans="51:75" x14ac:dyDescent="0.3">
      <c r="AY8615" s="251" t="e">
        <f>VLOOKUP(C8615,#REF!, 2,FALSE)</f>
        <v>#REF!</v>
      </c>
      <c r="BM8615" s="191" t="s">
        <v>13923</v>
      </c>
      <c r="BN8615" s="191" t="s">
        <v>788</v>
      </c>
      <c r="BO8615" s="191" t="s">
        <v>2984</v>
      </c>
      <c r="BU8615" s="191" t="s">
        <v>13923</v>
      </c>
      <c r="BV8615" s="191" t="s">
        <v>788</v>
      </c>
      <c r="BW8615" s="191" t="s">
        <v>2984</v>
      </c>
    </row>
    <row r="8616" spans="51:75" x14ac:dyDescent="0.3">
      <c r="AY8616" s="251" t="e">
        <f>VLOOKUP(C8616,#REF!, 2,FALSE)</f>
        <v>#REF!</v>
      </c>
      <c r="BM8616" s="191" t="s">
        <v>13924</v>
      </c>
      <c r="BN8616" s="191" t="s">
        <v>1268</v>
      </c>
      <c r="BO8616" s="191" t="s">
        <v>2984</v>
      </c>
      <c r="BU8616" s="191" t="s">
        <v>13924</v>
      </c>
      <c r="BV8616" s="191" t="s">
        <v>1268</v>
      </c>
      <c r="BW8616" s="191" t="s">
        <v>2984</v>
      </c>
    </row>
    <row r="8617" spans="51:75" x14ac:dyDescent="0.3">
      <c r="AY8617" s="251" t="e">
        <f>VLOOKUP(C8617,#REF!, 2,FALSE)</f>
        <v>#REF!</v>
      </c>
      <c r="BM8617" s="191" t="s">
        <v>13925</v>
      </c>
      <c r="BN8617" s="191" t="s">
        <v>615</v>
      </c>
      <c r="BO8617" s="191" t="s">
        <v>2984</v>
      </c>
      <c r="BU8617" s="191" t="s">
        <v>13925</v>
      </c>
      <c r="BV8617" s="191" t="s">
        <v>615</v>
      </c>
      <c r="BW8617" s="191" t="s">
        <v>2984</v>
      </c>
    </row>
    <row r="8618" spans="51:75" x14ac:dyDescent="0.3">
      <c r="AY8618" s="251" t="e">
        <f>VLOOKUP(C8618,#REF!, 2,FALSE)</f>
        <v>#REF!</v>
      </c>
      <c r="BM8618" s="191" t="s">
        <v>13926</v>
      </c>
      <c r="BN8618" s="191" t="s">
        <v>620</v>
      </c>
      <c r="BO8618" s="191" t="s">
        <v>2984</v>
      </c>
      <c r="BU8618" s="191" t="s">
        <v>13926</v>
      </c>
      <c r="BV8618" s="191" t="s">
        <v>620</v>
      </c>
      <c r="BW8618" s="191" t="s">
        <v>2984</v>
      </c>
    </row>
    <row r="8619" spans="51:75" x14ac:dyDescent="0.3">
      <c r="AY8619" s="251" t="e">
        <f>VLOOKUP(C8619,#REF!, 2,FALSE)</f>
        <v>#REF!</v>
      </c>
      <c r="BM8619" s="191" t="s">
        <v>13927</v>
      </c>
      <c r="BN8619" s="191" t="s">
        <v>2984</v>
      </c>
      <c r="BO8619" s="191" t="s">
        <v>2984</v>
      </c>
      <c r="BU8619" s="191" t="s">
        <v>13927</v>
      </c>
      <c r="BV8619" s="191" t="s">
        <v>2984</v>
      </c>
      <c r="BW8619" s="191" t="s">
        <v>2984</v>
      </c>
    </row>
    <row r="8620" spans="51:75" x14ac:dyDescent="0.3">
      <c r="AY8620" s="251" t="e">
        <f>VLOOKUP(C8620,#REF!, 2,FALSE)</f>
        <v>#REF!</v>
      </c>
      <c r="BM8620" s="191" t="s">
        <v>13928</v>
      </c>
      <c r="BN8620" s="191" t="s">
        <v>16992</v>
      </c>
      <c r="BO8620" s="191" t="s">
        <v>2984</v>
      </c>
      <c r="BU8620" s="191" t="s">
        <v>13928</v>
      </c>
      <c r="BV8620" s="191" t="s">
        <v>16992</v>
      </c>
      <c r="BW8620" s="191" t="s">
        <v>2984</v>
      </c>
    </row>
    <row r="8621" spans="51:75" x14ac:dyDescent="0.3">
      <c r="AY8621" s="251" t="e">
        <f>VLOOKUP(C8621,#REF!, 2,FALSE)</f>
        <v>#REF!</v>
      </c>
      <c r="BM8621" s="191" t="s">
        <v>13929</v>
      </c>
      <c r="BN8621" s="191" t="s">
        <v>629</v>
      </c>
      <c r="BO8621" s="191" t="s">
        <v>2984</v>
      </c>
      <c r="BU8621" s="191" t="s">
        <v>13929</v>
      </c>
      <c r="BV8621" s="191" t="s">
        <v>629</v>
      </c>
      <c r="BW8621" s="191" t="s">
        <v>2984</v>
      </c>
    </row>
    <row r="8622" spans="51:75" x14ac:dyDescent="0.3">
      <c r="AY8622" s="251" t="e">
        <f>VLOOKUP(C8622,#REF!, 2,FALSE)</f>
        <v>#REF!</v>
      </c>
      <c r="BM8622" s="191" t="s">
        <v>2443</v>
      </c>
      <c r="BN8622" s="191" t="s">
        <v>803</v>
      </c>
      <c r="BO8622" s="191" t="s">
        <v>13930</v>
      </c>
      <c r="BU8622" s="191" t="s">
        <v>2443</v>
      </c>
      <c r="BV8622" s="191" t="s">
        <v>803</v>
      </c>
      <c r="BW8622" s="191" t="s">
        <v>13930</v>
      </c>
    </row>
    <row r="8623" spans="51:75" x14ac:dyDescent="0.3">
      <c r="AY8623" s="251" t="e">
        <f>VLOOKUP(C8623,#REF!, 2,FALSE)</f>
        <v>#REF!</v>
      </c>
      <c r="BM8623" s="191" t="s">
        <v>2444</v>
      </c>
      <c r="BN8623" s="191" t="s">
        <v>640</v>
      </c>
      <c r="BO8623" s="191" t="s">
        <v>2361</v>
      </c>
      <c r="BU8623" s="191" t="s">
        <v>2444</v>
      </c>
      <c r="BV8623" s="191" t="s">
        <v>640</v>
      </c>
      <c r="BW8623" s="191" t="s">
        <v>2361</v>
      </c>
    </row>
    <row r="8624" spans="51:75" x14ac:dyDescent="0.3">
      <c r="AY8624" s="251" t="e">
        <f>VLOOKUP(C8624,#REF!, 2,FALSE)</f>
        <v>#REF!</v>
      </c>
      <c r="BM8624" s="191" t="s">
        <v>13931</v>
      </c>
      <c r="BN8624" s="191" t="s">
        <v>662</v>
      </c>
      <c r="BO8624" s="191" t="s">
        <v>5513</v>
      </c>
      <c r="BU8624" s="191" t="s">
        <v>13931</v>
      </c>
      <c r="BV8624" s="191" t="s">
        <v>662</v>
      </c>
      <c r="BW8624" s="191" t="s">
        <v>5513</v>
      </c>
    </row>
    <row r="8625" spans="51:75" x14ac:dyDescent="0.3">
      <c r="AY8625" s="251" t="e">
        <f>VLOOKUP(C8625,#REF!, 2,FALSE)</f>
        <v>#REF!</v>
      </c>
      <c r="BM8625" s="191" t="s">
        <v>2445</v>
      </c>
      <c r="BN8625" s="191" t="s">
        <v>662</v>
      </c>
      <c r="BO8625" s="191" t="s">
        <v>2984</v>
      </c>
      <c r="BU8625" s="191" t="s">
        <v>2445</v>
      </c>
      <c r="BV8625" s="191" t="s">
        <v>662</v>
      </c>
      <c r="BW8625" s="191" t="s">
        <v>2984</v>
      </c>
    </row>
    <row r="8626" spans="51:75" x14ac:dyDescent="0.3">
      <c r="AY8626" s="251" t="e">
        <f>VLOOKUP(C8626,#REF!, 2,FALSE)</f>
        <v>#REF!</v>
      </c>
      <c r="BM8626" s="191" t="s">
        <v>13932</v>
      </c>
      <c r="BN8626" s="191" t="s">
        <v>2984</v>
      </c>
      <c r="BO8626" s="191" t="s">
        <v>2984</v>
      </c>
      <c r="BU8626" s="191" t="s">
        <v>13932</v>
      </c>
      <c r="BV8626" s="191" t="s">
        <v>2984</v>
      </c>
      <c r="BW8626" s="191" t="s">
        <v>2984</v>
      </c>
    </row>
    <row r="8627" spans="51:75" x14ac:dyDescent="0.3">
      <c r="AY8627" s="251" t="e">
        <f>VLOOKUP(C8627,#REF!, 2,FALSE)</f>
        <v>#REF!</v>
      </c>
      <c r="BM8627" s="191" t="s">
        <v>13933</v>
      </c>
      <c r="BN8627" s="191" t="s">
        <v>2984</v>
      </c>
      <c r="BO8627" s="191" t="s">
        <v>2984</v>
      </c>
      <c r="BU8627" s="191" t="s">
        <v>13933</v>
      </c>
      <c r="BV8627" s="191" t="s">
        <v>2984</v>
      </c>
      <c r="BW8627" s="191" t="s">
        <v>2984</v>
      </c>
    </row>
    <row r="8628" spans="51:75" x14ac:dyDescent="0.3">
      <c r="AY8628" s="251" t="e">
        <f>VLOOKUP(C8628,#REF!, 2,FALSE)</f>
        <v>#REF!</v>
      </c>
      <c r="BM8628" s="191" t="s">
        <v>13934</v>
      </c>
      <c r="BN8628" s="191" t="s">
        <v>2984</v>
      </c>
      <c r="BO8628" s="191" t="s">
        <v>2984</v>
      </c>
      <c r="BU8628" s="191" t="s">
        <v>13934</v>
      </c>
      <c r="BV8628" s="191" t="s">
        <v>2984</v>
      </c>
      <c r="BW8628" s="191" t="s">
        <v>2984</v>
      </c>
    </row>
    <row r="8629" spans="51:75" x14ac:dyDescent="0.3">
      <c r="AY8629" s="251" t="e">
        <f>VLOOKUP(C8629,#REF!, 2,FALSE)</f>
        <v>#REF!</v>
      </c>
      <c r="BM8629" s="191" t="s">
        <v>13935</v>
      </c>
      <c r="BN8629" s="191" t="s">
        <v>16989</v>
      </c>
      <c r="BO8629" s="191" t="s">
        <v>13936</v>
      </c>
      <c r="BU8629" s="191" t="s">
        <v>13935</v>
      </c>
      <c r="BV8629" s="191" t="s">
        <v>16989</v>
      </c>
      <c r="BW8629" s="191" t="s">
        <v>13936</v>
      </c>
    </row>
    <row r="8630" spans="51:75" x14ac:dyDescent="0.3">
      <c r="AY8630" s="251" t="e">
        <f>VLOOKUP(C8630,#REF!, 2,FALSE)</f>
        <v>#REF!</v>
      </c>
      <c r="BM8630" s="191" t="s">
        <v>13937</v>
      </c>
      <c r="BN8630" s="191" t="s">
        <v>614</v>
      </c>
      <c r="BO8630" s="191" t="s">
        <v>12410</v>
      </c>
      <c r="BU8630" s="191" t="s">
        <v>13937</v>
      </c>
      <c r="BV8630" s="191" t="s">
        <v>614</v>
      </c>
      <c r="BW8630" s="191" t="s">
        <v>12410</v>
      </c>
    </row>
    <row r="8631" spans="51:75" x14ac:dyDescent="0.3">
      <c r="AY8631" s="251" t="e">
        <f>VLOOKUP(C8631,#REF!, 2,FALSE)</f>
        <v>#REF!</v>
      </c>
      <c r="BM8631" s="191" t="s">
        <v>13938</v>
      </c>
      <c r="BN8631" s="191" t="s">
        <v>637</v>
      </c>
      <c r="BO8631" s="191" t="s">
        <v>1069</v>
      </c>
      <c r="BU8631" s="191" t="s">
        <v>13938</v>
      </c>
      <c r="BV8631" s="191" t="s">
        <v>637</v>
      </c>
      <c r="BW8631" s="191" t="s">
        <v>1069</v>
      </c>
    </row>
    <row r="8632" spans="51:75" x14ac:dyDescent="0.3">
      <c r="AY8632" s="251" t="e">
        <f>VLOOKUP(C8632,#REF!, 2,FALSE)</f>
        <v>#REF!</v>
      </c>
      <c r="BM8632" s="191" t="s">
        <v>13939</v>
      </c>
      <c r="BN8632" s="191" t="s">
        <v>701</v>
      </c>
      <c r="BO8632" s="191" t="s">
        <v>2984</v>
      </c>
      <c r="BU8632" s="191" t="s">
        <v>13939</v>
      </c>
      <c r="BV8632" s="191" t="s">
        <v>701</v>
      </c>
      <c r="BW8632" s="191" t="s">
        <v>2984</v>
      </c>
    </row>
    <row r="8633" spans="51:75" x14ac:dyDescent="0.3">
      <c r="AY8633" s="251" t="e">
        <f>VLOOKUP(C8633,#REF!, 2,FALSE)</f>
        <v>#REF!</v>
      </c>
      <c r="BM8633" s="191" t="s">
        <v>13940</v>
      </c>
      <c r="BN8633" s="191" t="s">
        <v>2984</v>
      </c>
      <c r="BO8633" s="191" t="s">
        <v>2984</v>
      </c>
      <c r="BU8633" s="191" t="s">
        <v>13940</v>
      </c>
      <c r="BV8633" s="191" t="s">
        <v>2984</v>
      </c>
      <c r="BW8633" s="191" t="s">
        <v>2984</v>
      </c>
    </row>
    <row r="8634" spans="51:75" x14ac:dyDescent="0.3">
      <c r="AY8634" s="251" t="e">
        <f>VLOOKUP(C8634,#REF!, 2,FALSE)</f>
        <v>#REF!</v>
      </c>
      <c r="BM8634" s="191" t="s">
        <v>13941</v>
      </c>
      <c r="BN8634" s="191" t="s">
        <v>3006</v>
      </c>
      <c r="BO8634" s="191" t="s">
        <v>5969</v>
      </c>
      <c r="BU8634" s="191" t="s">
        <v>13941</v>
      </c>
      <c r="BV8634" s="191" t="s">
        <v>3006</v>
      </c>
      <c r="BW8634" s="191" t="s">
        <v>5969</v>
      </c>
    </row>
    <row r="8635" spans="51:75" x14ac:dyDescent="0.3">
      <c r="AY8635" s="251" t="e">
        <f>VLOOKUP(C8635,#REF!, 2,FALSE)</f>
        <v>#REF!</v>
      </c>
      <c r="BM8635" s="191" t="s">
        <v>196</v>
      </c>
      <c r="BN8635" s="191" t="s">
        <v>697</v>
      </c>
      <c r="BO8635" s="191" t="s">
        <v>13942</v>
      </c>
      <c r="BU8635" s="191" t="s">
        <v>196</v>
      </c>
      <c r="BV8635" s="191" t="s">
        <v>697</v>
      </c>
      <c r="BW8635" s="191" t="s">
        <v>13942</v>
      </c>
    </row>
    <row r="8636" spans="51:75" x14ac:dyDescent="0.3">
      <c r="AY8636" s="251" t="e">
        <f>VLOOKUP(C8636,#REF!, 2,FALSE)</f>
        <v>#REF!</v>
      </c>
      <c r="BM8636" s="191" t="s">
        <v>13943</v>
      </c>
      <c r="BN8636" s="191" t="s">
        <v>720</v>
      </c>
      <c r="BO8636" s="191" t="s">
        <v>939</v>
      </c>
      <c r="BU8636" s="191" t="s">
        <v>13943</v>
      </c>
      <c r="BV8636" s="191" t="s">
        <v>720</v>
      </c>
      <c r="BW8636" s="191" t="s">
        <v>939</v>
      </c>
    </row>
    <row r="8637" spans="51:75" x14ac:dyDescent="0.3">
      <c r="AY8637" s="251" t="e">
        <f>VLOOKUP(C8637,#REF!, 2,FALSE)</f>
        <v>#REF!</v>
      </c>
      <c r="BM8637" s="191" t="s">
        <v>13944</v>
      </c>
      <c r="BN8637" s="191" t="s">
        <v>2890</v>
      </c>
      <c r="BO8637" s="191" t="s">
        <v>2984</v>
      </c>
      <c r="BU8637" s="191" t="s">
        <v>13944</v>
      </c>
      <c r="BV8637" s="191" t="s">
        <v>2890</v>
      </c>
      <c r="BW8637" s="191" t="s">
        <v>2984</v>
      </c>
    </row>
    <row r="8638" spans="51:75" x14ac:dyDescent="0.3">
      <c r="AY8638" s="251" t="e">
        <f>VLOOKUP(C8638,#REF!, 2,FALSE)</f>
        <v>#REF!</v>
      </c>
      <c r="BM8638" s="191" t="s">
        <v>13945</v>
      </c>
      <c r="BN8638" s="191" t="s">
        <v>1270</v>
      </c>
      <c r="BO8638" s="191" t="s">
        <v>2984</v>
      </c>
      <c r="BU8638" s="191" t="s">
        <v>13945</v>
      </c>
      <c r="BV8638" s="191" t="s">
        <v>1270</v>
      </c>
      <c r="BW8638" s="191" t="s">
        <v>2984</v>
      </c>
    </row>
    <row r="8639" spans="51:75" x14ac:dyDescent="0.3">
      <c r="AY8639" s="251" t="e">
        <f>VLOOKUP(C8639,#REF!, 2,FALSE)</f>
        <v>#REF!</v>
      </c>
      <c r="BM8639" s="191" t="s">
        <v>13946</v>
      </c>
      <c r="BN8639" s="191" t="s">
        <v>1140</v>
      </c>
      <c r="BO8639" s="191" t="s">
        <v>13947</v>
      </c>
      <c r="BU8639" s="191" t="s">
        <v>13946</v>
      </c>
      <c r="BV8639" s="191" t="s">
        <v>1140</v>
      </c>
      <c r="BW8639" s="191" t="s">
        <v>13947</v>
      </c>
    </row>
    <row r="8640" spans="51:75" x14ac:dyDescent="0.3">
      <c r="AY8640" s="251" t="e">
        <f>VLOOKUP(C8640,#REF!, 2,FALSE)</f>
        <v>#REF!</v>
      </c>
      <c r="BM8640" s="191" t="s">
        <v>13948</v>
      </c>
      <c r="BN8640" s="191" t="s">
        <v>16989</v>
      </c>
      <c r="BO8640" s="191" t="s">
        <v>13949</v>
      </c>
      <c r="BU8640" s="191" t="s">
        <v>13948</v>
      </c>
      <c r="BV8640" s="191" t="s">
        <v>16989</v>
      </c>
      <c r="BW8640" s="191" t="s">
        <v>13949</v>
      </c>
    </row>
    <row r="8641" spans="51:75" x14ac:dyDescent="0.3">
      <c r="AY8641" s="251" t="e">
        <f>VLOOKUP(C8641,#REF!, 2,FALSE)</f>
        <v>#REF!</v>
      </c>
      <c r="BM8641" s="191" t="s">
        <v>13950</v>
      </c>
      <c r="BN8641" s="191" t="s">
        <v>1446</v>
      </c>
      <c r="BO8641" s="191" t="s">
        <v>13951</v>
      </c>
      <c r="BU8641" s="191" t="s">
        <v>13950</v>
      </c>
      <c r="BV8641" s="191" t="s">
        <v>1446</v>
      </c>
      <c r="BW8641" s="191" t="s">
        <v>13951</v>
      </c>
    </row>
    <row r="8642" spans="51:75" x14ac:dyDescent="0.3">
      <c r="AY8642" s="251" t="e">
        <f>VLOOKUP(C8642,#REF!, 2,FALSE)</f>
        <v>#REF!</v>
      </c>
      <c r="BM8642" s="191" t="s">
        <v>13952</v>
      </c>
      <c r="BN8642" s="191" t="s">
        <v>2984</v>
      </c>
      <c r="BO8642" s="191" t="s">
        <v>10338</v>
      </c>
      <c r="BU8642" s="191" t="s">
        <v>13952</v>
      </c>
      <c r="BV8642" s="191" t="s">
        <v>2984</v>
      </c>
      <c r="BW8642" s="191" t="s">
        <v>10338</v>
      </c>
    </row>
    <row r="8643" spans="51:75" x14ac:dyDescent="0.3">
      <c r="AY8643" s="251" t="e">
        <f>VLOOKUP(C8643,#REF!, 2,FALSE)</f>
        <v>#REF!</v>
      </c>
      <c r="BM8643" s="191" t="s">
        <v>13953</v>
      </c>
      <c r="BN8643" s="191" t="s">
        <v>2984</v>
      </c>
      <c r="BO8643" s="191" t="s">
        <v>13955</v>
      </c>
      <c r="BU8643" s="191" t="s">
        <v>13953</v>
      </c>
      <c r="BV8643" s="191" t="s">
        <v>2984</v>
      </c>
      <c r="BW8643" s="191" t="s">
        <v>13955</v>
      </c>
    </row>
    <row r="8644" spans="51:75" x14ac:dyDescent="0.3">
      <c r="AY8644" s="251" t="e">
        <f>VLOOKUP(C8644,#REF!, 2,FALSE)</f>
        <v>#REF!</v>
      </c>
      <c r="BM8644" s="191" t="s">
        <v>13956</v>
      </c>
      <c r="BN8644" s="191" t="s">
        <v>2984</v>
      </c>
      <c r="BO8644" s="191" t="s">
        <v>1524</v>
      </c>
      <c r="BU8644" s="191" t="s">
        <v>13956</v>
      </c>
      <c r="BV8644" s="191" t="s">
        <v>2984</v>
      </c>
      <c r="BW8644" s="191" t="s">
        <v>1524</v>
      </c>
    </row>
    <row r="8645" spans="51:75" x14ac:dyDescent="0.3">
      <c r="AY8645" s="251" t="e">
        <f>VLOOKUP(C8645,#REF!, 2,FALSE)</f>
        <v>#REF!</v>
      </c>
      <c r="BM8645" s="191" t="s">
        <v>13957</v>
      </c>
      <c r="BN8645" s="191" t="s">
        <v>995</v>
      </c>
      <c r="BO8645" s="191" t="s">
        <v>8377</v>
      </c>
      <c r="BU8645" s="191" t="s">
        <v>13957</v>
      </c>
      <c r="BV8645" s="191" t="s">
        <v>995</v>
      </c>
      <c r="BW8645" s="191" t="s">
        <v>8377</v>
      </c>
    </row>
    <row r="8646" spans="51:75" x14ac:dyDescent="0.3">
      <c r="AY8646" s="251" t="e">
        <f>VLOOKUP(C8646,#REF!, 2,FALSE)</f>
        <v>#REF!</v>
      </c>
      <c r="BM8646" s="191" t="s">
        <v>13958</v>
      </c>
      <c r="BN8646" s="191" t="s">
        <v>811</v>
      </c>
      <c r="BO8646" s="191" t="s">
        <v>13959</v>
      </c>
      <c r="BU8646" s="191" t="s">
        <v>13958</v>
      </c>
      <c r="BV8646" s="191" t="s">
        <v>811</v>
      </c>
      <c r="BW8646" s="191" t="s">
        <v>13959</v>
      </c>
    </row>
    <row r="8647" spans="51:75" x14ac:dyDescent="0.3">
      <c r="AY8647" s="251" t="e">
        <f>VLOOKUP(C8647,#REF!, 2,FALSE)</f>
        <v>#REF!</v>
      </c>
      <c r="BM8647" s="191" t="s">
        <v>13960</v>
      </c>
      <c r="BN8647" s="191" t="s">
        <v>811</v>
      </c>
      <c r="BO8647" s="191" t="s">
        <v>4827</v>
      </c>
      <c r="BU8647" s="191" t="s">
        <v>13960</v>
      </c>
      <c r="BV8647" s="191" t="s">
        <v>811</v>
      </c>
      <c r="BW8647" s="191" t="s">
        <v>4827</v>
      </c>
    </row>
    <row r="8648" spans="51:75" x14ac:dyDescent="0.3">
      <c r="AY8648" s="251" t="e">
        <f>VLOOKUP(C8648,#REF!, 2,FALSE)</f>
        <v>#REF!</v>
      </c>
      <c r="BM8648" s="191" t="s">
        <v>13962</v>
      </c>
      <c r="BN8648" s="191" t="s">
        <v>16989</v>
      </c>
      <c r="BO8648" s="191" t="s">
        <v>4342</v>
      </c>
      <c r="BU8648" s="191" t="s">
        <v>13962</v>
      </c>
      <c r="BV8648" s="191" t="s">
        <v>16989</v>
      </c>
      <c r="BW8648" s="191" t="s">
        <v>4342</v>
      </c>
    </row>
    <row r="8649" spans="51:75" x14ac:dyDescent="0.3">
      <c r="AY8649" s="251" t="e">
        <f>VLOOKUP(C8649,#REF!, 2,FALSE)</f>
        <v>#REF!</v>
      </c>
      <c r="BM8649" s="191" t="s">
        <v>13963</v>
      </c>
      <c r="BN8649" s="191" t="s">
        <v>913</v>
      </c>
      <c r="BO8649" s="191" t="s">
        <v>1069</v>
      </c>
      <c r="BU8649" s="191" t="s">
        <v>13963</v>
      </c>
      <c r="BV8649" s="191" t="s">
        <v>913</v>
      </c>
      <c r="BW8649" s="191" t="s">
        <v>1069</v>
      </c>
    </row>
    <row r="8650" spans="51:75" x14ac:dyDescent="0.3">
      <c r="AY8650" s="251" t="e">
        <f>VLOOKUP(C8650,#REF!, 2,FALSE)</f>
        <v>#REF!</v>
      </c>
      <c r="BM8650" s="191" t="s">
        <v>13964</v>
      </c>
      <c r="BN8650" s="191" t="s">
        <v>620</v>
      </c>
      <c r="BO8650" s="191" t="s">
        <v>2984</v>
      </c>
      <c r="BU8650" s="191" t="s">
        <v>13964</v>
      </c>
      <c r="BV8650" s="191" t="s">
        <v>620</v>
      </c>
      <c r="BW8650" s="191" t="s">
        <v>2984</v>
      </c>
    </row>
    <row r="8651" spans="51:75" x14ac:dyDescent="0.3">
      <c r="AY8651" s="251" t="e">
        <f>VLOOKUP(C8651,#REF!, 2,FALSE)</f>
        <v>#REF!</v>
      </c>
      <c r="BM8651" s="191" t="s">
        <v>13965</v>
      </c>
      <c r="BN8651" s="191" t="s">
        <v>2984</v>
      </c>
      <c r="BO8651" s="191" t="s">
        <v>13966</v>
      </c>
      <c r="BU8651" s="191" t="s">
        <v>13965</v>
      </c>
      <c r="BV8651" s="191" t="s">
        <v>2984</v>
      </c>
      <c r="BW8651" s="191" t="s">
        <v>13966</v>
      </c>
    </row>
    <row r="8652" spans="51:75" x14ac:dyDescent="0.3">
      <c r="AY8652" s="251" t="e">
        <f>VLOOKUP(C8652,#REF!, 2,FALSE)</f>
        <v>#REF!</v>
      </c>
      <c r="BM8652" s="191" t="s">
        <v>13967</v>
      </c>
      <c r="BN8652" s="191" t="s">
        <v>2984</v>
      </c>
      <c r="BO8652" s="191" t="s">
        <v>7346</v>
      </c>
      <c r="BU8652" s="191" t="s">
        <v>13967</v>
      </c>
      <c r="BV8652" s="191" t="s">
        <v>2984</v>
      </c>
      <c r="BW8652" s="191" t="s">
        <v>7346</v>
      </c>
    </row>
    <row r="8653" spans="51:75" x14ac:dyDescent="0.3">
      <c r="AY8653" s="251" t="e">
        <f>VLOOKUP(C8653,#REF!, 2,FALSE)</f>
        <v>#REF!</v>
      </c>
      <c r="BM8653" s="191" t="s">
        <v>13968</v>
      </c>
      <c r="BN8653" s="191" t="s">
        <v>2984</v>
      </c>
      <c r="BO8653" s="191" t="s">
        <v>8995</v>
      </c>
      <c r="BU8653" s="191" t="s">
        <v>13968</v>
      </c>
      <c r="BV8653" s="191" t="s">
        <v>2984</v>
      </c>
      <c r="BW8653" s="191" t="s">
        <v>8995</v>
      </c>
    </row>
    <row r="8654" spans="51:75" x14ac:dyDescent="0.3">
      <c r="AY8654" s="251" t="e">
        <f>VLOOKUP(C8654,#REF!, 2,FALSE)</f>
        <v>#REF!</v>
      </c>
      <c r="BM8654" s="191" t="s">
        <v>13969</v>
      </c>
      <c r="BN8654" s="191" t="s">
        <v>1401</v>
      </c>
      <c r="BO8654" s="191" t="s">
        <v>8539</v>
      </c>
      <c r="BU8654" s="191" t="s">
        <v>13969</v>
      </c>
      <c r="BV8654" s="191" t="s">
        <v>1401</v>
      </c>
      <c r="BW8654" s="191" t="s">
        <v>8539</v>
      </c>
    </row>
    <row r="8655" spans="51:75" x14ac:dyDescent="0.3">
      <c r="AY8655" s="251" t="e">
        <f>VLOOKUP(C8655,#REF!, 2,FALSE)</f>
        <v>#REF!</v>
      </c>
      <c r="BM8655" s="191" t="s">
        <v>13970</v>
      </c>
      <c r="BN8655" s="191" t="s">
        <v>670</v>
      </c>
      <c r="BO8655" s="191" t="s">
        <v>13971</v>
      </c>
      <c r="BU8655" s="191" t="s">
        <v>13970</v>
      </c>
      <c r="BV8655" s="191" t="s">
        <v>670</v>
      </c>
      <c r="BW8655" s="191" t="s">
        <v>13971</v>
      </c>
    </row>
    <row r="8656" spans="51:75" x14ac:dyDescent="0.3">
      <c r="AY8656" s="251" t="e">
        <f>VLOOKUP(C8656,#REF!, 2,FALSE)</f>
        <v>#REF!</v>
      </c>
      <c r="BM8656" s="191" t="s">
        <v>13972</v>
      </c>
      <c r="BN8656" s="191" t="s">
        <v>663</v>
      </c>
      <c r="BO8656" s="191" t="s">
        <v>13973</v>
      </c>
      <c r="BU8656" s="191" t="s">
        <v>13972</v>
      </c>
      <c r="BV8656" s="191" t="s">
        <v>663</v>
      </c>
      <c r="BW8656" s="191" t="s">
        <v>13973</v>
      </c>
    </row>
    <row r="8657" spans="51:75" x14ac:dyDescent="0.3">
      <c r="AY8657" s="251" t="e">
        <f>VLOOKUP(C8657,#REF!, 2,FALSE)</f>
        <v>#REF!</v>
      </c>
      <c r="BM8657" s="191" t="s">
        <v>13974</v>
      </c>
      <c r="BN8657" s="191" t="s">
        <v>667</v>
      </c>
      <c r="BO8657" s="191" t="s">
        <v>13975</v>
      </c>
      <c r="BU8657" s="191" t="s">
        <v>13974</v>
      </c>
      <c r="BV8657" s="191" t="s">
        <v>667</v>
      </c>
      <c r="BW8657" s="191" t="s">
        <v>13975</v>
      </c>
    </row>
    <row r="8658" spans="51:75" x14ac:dyDescent="0.3">
      <c r="AY8658" s="251" t="e">
        <f>VLOOKUP(C8658,#REF!, 2,FALSE)</f>
        <v>#REF!</v>
      </c>
      <c r="BM8658" s="191" t="s">
        <v>13976</v>
      </c>
      <c r="BN8658" s="191" t="s">
        <v>1268</v>
      </c>
      <c r="BO8658" s="191" t="s">
        <v>1019</v>
      </c>
      <c r="BU8658" s="191" t="s">
        <v>13976</v>
      </c>
      <c r="BV8658" s="191" t="s">
        <v>1268</v>
      </c>
      <c r="BW8658" s="191" t="s">
        <v>1019</v>
      </c>
    </row>
    <row r="8659" spans="51:75" x14ac:dyDescent="0.3">
      <c r="AY8659" s="251" t="e">
        <f>VLOOKUP(C8659,#REF!, 2,FALSE)</f>
        <v>#REF!</v>
      </c>
      <c r="BM8659" s="191" t="s">
        <v>13977</v>
      </c>
      <c r="BN8659" s="191" t="s">
        <v>2984</v>
      </c>
      <c r="BO8659" s="191" t="s">
        <v>2984</v>
      </c>
      <c r="BU8659" s="191" t="s">
        <v>13977</v>
      </c>
      <c r="BV8659" s="191" t="s">
        <v>2984</v>
      </c>
      <c r="BW8659" s="191" t="s">
        <v>2984</v>
      </c>
    </row>
    <row r="8660" spans="51:75" x14ac:dyDescent="0.3">
      <c r="AY8660" s="251" t="e">
        <f>VLOOKUP(C8660,#REF!, 2,FALSE)</f>
        <v>#REF!</v>
      </c>
      <c r="BM8660" s="191" t="s">
        <v>13978</v>
      </c>
      <c r="BN8660" s="191" t="s">
        <v>3006</v>
      </c>
      <c r="BO8660" s="191" t="s">
        <v>2984</v>
      </c>
      <c r="BU8660" s="191" t="s">
        <v>13978</v>
      </c>
      <c r="BV8660" s="191" t="s">
        <v>3006</v>
      </c>
      <c r="BW8660" s="191" t="s">
        <v>2984</v>
      </c>
    </row>
    <row r="8661" spans="51:75" x14ac:dyDescent="0.3">
      <c r="AY8661" s="251" t="e">
        <f>VLOOKUP(C8661,#REF!, 2,FALSE)</f>
        <v>#REF!</v>
      </c>
      <c r="BM8661" s="191" t="s">
        <v>13979</v>
      </c>
      <c r="BN8661" s="191" t="s">
        <v>811</v>
      </c>
      <c r="BO8661" s="191" t="s">
        <v>13980</v>
      </c>
      <c r="BU8661" s="191" t="s">
        <v>13979</v>
      </c>
      <c r="BV8661" s="191" t="s">
        <v>811</v>
      </c>
      <c r="BW8661" s="191" t="s">
        <v>13980</v>
      </c>
    </row>
    <row r="8662" spans="51:75" x14ac:dyDescent="0.3">
      <c r="AY8662" s="251" t="e">
        <f>VLOOKUP(C8662,#REF!, 2,FALSE)</f>
        <v>#REF!</v>
      </c>
      <c r="BM8662" s="191" t="s">
        <v>13981</v>
      </c>
      <c r="BN8662" s="191" t="s">
        <v>1071</v>
      </c>
      <c r="BO8662" s="191" t="s">
        <v>3359</v>
      </c>
      <c r="BU8662" s="191" t="s">
        <v>13981</v>
      </c>
      <c r="BV8662" s="191" t="s">
        <v>1071</v>
      </c>
      <c r="BW8662" s="191" t="s">
        <v>3359</v>
      </c>
    </row>
    <row r="8663" spans="51:75" x14ac:dyDescent="0.3">
      <c r="AY8663" s="251" t="e">
        <f>VLOOKUP(C8663,#REF!, 2,FALSE)</f>
        <v>#REF!</v>
      </c>
      <c r="BM8663" s="191" t="s">
        <v>13982</v>
      </c>
      <c r="BN8663" s="191" t="s">
        <v>788</v>
      </c>
      <c r="BO8663" s="191" t="s">
        <v>2984</v>
      </c>
      <c r="BU8663" s="191" t="s">
        <v>13982</v>
      </c>
      <c r="BV8663" s="191" t="s">
        <v>788</v>
      </c>
      <c r="BW8663" s="191" t="s">
        <v>2984</v>
      </c>
    </row>
    <row r="8664" spans="51:75" x14ac:dyDescent="0.3">
      <c r="AY8664" s="251" t="e">
        <f>VLOOKUP(C8664,#REF!, 2,FALSE)</f>
        <v>#REF!</v>
      </c>
      <c r="BM8664" s="191" t="s">
        <v>13983</v>
      </c>
      <c r="BN8664" s="191" t="s">
        <v>3253</v>
      </c>
      <c r="BO8664" s="191" t="s">
        <v>13984</v>
      </c>
      <c r="BU8664" s="191" t="s">
        <v>13983</v>
      </c>
      <c r="BV8664" s="191" t="s">
        <v>3253</v>
      </c>
      <c r="BW8664" s="191" t="s">
        <v>13984</v>
      </c>
    </row>
    <row r="8665" spans="51:75" x14ac:dyDescent="0.3">
      <c r="AY8665" s="251" t="e">
        <f>VLOOKUP(C8665,#REF!, 2,FALSE)</f>
        <v>#REF!</v>
      </c>
      <c r="BM8665" s="191" t="s">
        <v>13985</v>
      </c>
      <c r="BN8665" s="191" t="s">
        <v>3253</v>
      </c>
      <c r="BO8665" s="191" t="s">
        <v>4802</v>
      </c>
      <c r="BU8665" s="191" t="s">
        <v>13985</v>
      </c>
      <c r="BV8665" s="191" t="s">
        <v>3253</v>
      </c>
      <c r="BW8665" s="191" t="s">
        <v>4802</v>
      </c>
    </row>
    <row r="8666" spans="51:75" x14ac:dyDescent="0.3">
      <c r="AY8666" s="251" t="e">
        <f>VLOOKUP(C8666,#REF!, 2,FALSE)</f>
        <v>#REF!</v>
      </c>
      <c r="BM8666" s="191" t="s">
        <v>13986</v>
      </c>
      <c r="BN8666" s="191" t="s">
        <v>2984</v>
      </c>
      <c r="BO8666" s="191" t="s">
        <v>10950</v>
      </c>
      <c r="BU8666" s="191" t="s">
        <v>13986</v>
      </c>
      <c r="BV8666" s="191" t="s">
        <v>2984</v>
      </c>
      <c r="BW8666" s="191" t="s">
        <v>10950</v>
      </c>
    </row>
    <row r="8667" spans="51:75" x14ac:dyDescent="0.3">
      <c r="AY8667" s="251" t="e">
        <f>VLOOKUP(C8667,#REF!, 2,FALSE)</f>
        <v>#REF!</v>
      </c>
      <c r="BM8667" s="191" t="s">
        <v>13987</v>
      </c>
      <c r="BN8667" s="191" t="s">
        <v>929</v>
      </c>
      <c r="BO8667" s="191" t="s">
        <v>1968</v>
      </c>
      <c r="BU8667" s="191" t="s">
        <v>13987</v>
      </c>
      <c r="BV8667" s="191" t="s">
        <v>929</v>
      </c>
      <c r="BW8667" s="191" t="s">
        <v>1968</v>
      </c>
    </row>
    <row r="8668" spans="51:75" x14ac:dyDescent="0.3">
      <c r="AY8668" s="251" t="e">
        <f>VLOOKUP(C8668,#REF!, 2,FALSE)</f>
        <v>#REF!</v>
      </c>
      <c r="BM8668" s="191" t="s">
        <v>13988</v>
      </c>
      <c r="BN8668" s="191" t="s">
        <v>2984</v>
      </c>
      <c r="BO8668" s="191" t="s">
        <v>2984</v>
      </c>
      <c r="BU8668" s="191" t="s">
        <v>13988</v>
      </c>
      <c r="BV8668" s="191" t="s">
        <v>2984</v>
      </c>
      <c r="BW8668" s="191" t="s">
        <v>2984</v>
      </c>
    </row>
    <row r="8669" spans="51:75" x14ac:dyDescent="0.3">
      <c r="AY8669" s="251" t="e">
        <f>VLOOKUP(C8669,#REF!, 2,FALSE)</f>
        <v>#REF!</v>
      </c>
      <c r="BM8669" s="191" t="s">
        <v>13989</v>
      </c>
      <c r="BN8669" s="191" t="s">
        <v>3046</v>
      </c>
      <c r="BO8669" s="191" t="s">
        <v>5383</v>
      </c>
      <c r="BU8669" s="191" t="s">
        <v>13989</v>
      </c>
      <c r="BV8669" s="191" t="s">
        <v>3046</v>
      </c>
      <c r="BW8669" s="191" t="s">
        <v>5383</v>
      </c>
    </row>
    <row r="8670" spans="51:75" x14ac:dyDescent="0.3">
      <c r="AY8670" s="251" t="e">
        <f>VLOOKUP(C8670,#REF!, 2,FALSE)</f>
        <v>#REF!</v>
      </c>
      <c r="BM8670" s="191" t="s">
        <v>13990</v>
      </c>
      <c r="BN8670" s="191" t="s">
        <v>2984</v>
      </c>
      <c r="BO8670" s="191" t="s">
        <v>2984</v>
      </c>
      <c r="BU8670" s="191" t="s">
        <v>13990</v>
      </c>
      <c r="BV8670" s="191" t="s">
        <v>2984</v>
      </c>
      <c r="BW8670" s="191" t="s">
        <v>2984</v>
      </c>
    </row>
    <row r="8671" spans="51:75" x14ac:dyDescent="0.3">
      <c r="AY8671" s="251" t="e">
        <f>VLOOKUP(C8671,#REF!, 2,FALSE)</f>
        <v>#REF!</v>
      </c>
      <c r="BM8671" s="191" t="s">
        <v>13991</v>
      </c>
      <c r="BN8671" s="191" t="s">
        <v>2984</v>
      </c>
      <c r="BO8671" s="191" t="s">
        <v>2984</v>
      </c>
      <c r="BU8671" s="191" t="s">
        <v>13991</v>
      </c>
      <c r="BV8671" s="191" t="s">
        <v>2984</v>
      </c>
      <c r="BW8671" s="191" t="s">
        <v>2984</v>
      </c>
    </row>
    <row r="8672" spans="51:75" x14ac:dyDescent="0.3">
      <c r="AY8672" s="251" t="e">
        <f>VLOOKUP(C8672,#REF!, 2,FALSE)</f>
        <v>#REF!</v>
      </c>
      <c r="BM8672" s="191" t="s">
        <v>13992</v>
      </c>
      <c r="BN8672" s="191" t="s">
        <v>658</v>
      </c>
      <c r="BO8672" s="191" t="s">
        <v>2096</v>
      </c>
      <c r="BU8672" s="191" t="s">
        <v>13992</v>
      </c>
      <c r="BV8672" s="191" t="s">
        <v>658</v>
      </c>
      <c r="BW8672" s="191" t="s">
        <v>2096</v>
      </c>
    </row>
    <row r="8673" spans="51:75" x14ac:dyDescent="0.3">
      <c r="AY8673" s="251" t="e">
        <f>VLOOKUP(C8673,#REF!, 2,FALSE)</f>
        <v>#REF!</v>
      </c>
      <c r="BM8673" s="191" t="s">
        <v>13993</v>
      </c>
      <c r="BN8673" s="191" t="s">
        <v>658</v>
      </c>
      <c r="BO8673" s="191" t="s">
        <v>1058</v>
      </c>
      <c r="BU8673" s="191" t="s">
        <v>13993</v>
      </c>
      <c r="BV8673" s="191" t="s">
        <v>658</v>
      </c>
      <c r="BW8673" s="191" t="s">
        <v>1058</v>
      </c>
    </row>
    <row r="8674" spans="51:75" x14ac:dyDescent="0.3">
      <c r="AY8674" s="251" t="e">
        <f>VLOOKUP(C8674,#REF!, 2,FALSE)</f>
        <v>#REF!</v>
      </c>
      <c r="BM8674" s="191" t="s">
        <v>188</v>
      </c>
      <c r="BN8674" s="191" t="s">
        <v>656</v>
      </c>
      <c r="BO8674" s="191" t="s">
        <v>4577</v>
      </c>
      <c r="BU8674" s="191" t="s">
        <v>188</v>
      </c>
      <c r="BV8674" s="191" t="s">
        <v>656</v>
      </c>
      <c r="BW8674" s="191" t="s">
        <v>4577</v>
      </c>
    </row>
    <row r="8675" spans="51:75" x14ac:dyDescent="0.3">
      <c r="AY8675" s="251" t="e">
        <f>VLOOKUP(C8675,#REF!, 2,FALSE)</f>
        <v>#REF!</v>
      </c>
      <c r="BM8675" s="191" t="s">
        <v>13994</v>
      </c>
      <c r="BN8675" s="191" t="s">
        <v>1446</v>
      </c>
      <c r="BO8675" s="191" t="s">
        <v>8505</v>
      </c>
      <c r="BU8675" s="191" t="s">
        <v>13994</v>
      </c>
      <c r="BV8675" s="191" t="s">
        <v>1446</v>
      </c>
      <c r="BW8675" s="191" t="s">
        <v>8505</v>
      </c>
    </row>
    <row r="8676" spans="51:75" x14ac:dyDescent="0.3">
      <c r="AY8676" s="251" t="e">
        <f>VLOOKUP(C8676,#REF!, 2,FALSE)</f>
        <v>#REF!</v>
      </c>
      <c r="BM8676" s="191" t="s">
        <v>13995</v>
      </c>
      <c r="BN8676" s="191" t="s">
        <v>2984</v>
      </c>
      <c r="BO8676" s="191" t="s">
        <v>8906</v>
      </c>
      <c r="BU8676" s="191" t="s">
        <v>13995</v>
      </c>
      <c r="BV8676" s="191" t="s">
        <v>2984</v>
      </c>
      <c r="BW8676" s="191" t="s">
        <v>8906</v>
      </c>
    </row>
    <row r="8677" spans="51:75" x14ac:dyDescent="0.3">
      <c r="AY8677" s="251" t="e">
        <f>VLOOKUP(C8677,#REF!, 2,FALSE)</f>
        <v>#REF!</v>
      </c>
      <c r="BM8677" s="191" t="s">
        <v>13996</v>
      </c>
      <c r="BN8677" s="191" t="s">
        <v>1842</v>
      </c>
      <c r="BO8677" s="191" t="s">
        <v>13997</v>
      </c>
      <c r="BU8677" s="191" t="s">
        <v>13996</v>
      </c>
      <c r="BV8677" s="191" t="s">
        <v>1842</v>
      </c>
      <c r="BW8677" s="191" t="s">
        <v>13997</v>
      </c>
    </row>
    <row r="8678" spans="51:75" x14ac:dyDescent="0.3">
      <c r="AY8678" s="251" t="e">
        <f>VLOOKUP(C8678,#REF!, 2,FALSE)</f>
        <v>#REF!</v>
      </c>
      <c r="BM8678" s="191" t="s">
        <v>13998</v>
      </c>
      <c r="BN8678" s="191" t="s">
        <v>663</v>
      </c>
      <c r="BO8678" s="191" t="s">
        <v>9233</v>
      </c>
      <c r="BU8678" s="191" t="s">
        <v>13998</v>
      </c>
      <c r="BV8678" s="191" t="s">
        <v>663</v>
      </c>
      <c r="BW8678" s="191" t="s">
        <v>9233</v>
      </c>
    </row>
    <row r="8679" spans="51:75" x14ac:dyDescent="0.3">
      <c r="AY8679" s="251" t="e">
        <f>VLOOKUP(C8679,#REF!, 2,FALSE)</f>
        <v>#REF!</v>
      </c>
      <c r="BM8679" s="191" t="s">
        <v>13999</v>
      </c>
      <c r="BN8679" s="191" t="s">
        <v>1401</v>
      </c>
      <c r="BO8679" s="191" t="s">
        <v>14000</v>
      </c>
      <c r="BU8679" s="191" t="s">
        <v>13999</v>
      </c>
      <c r="BV8679" s="191" t="s">
        <v>1401</v>
      </c>
      <c r="BW8679" s="191" t="s">
        <v>14000</v>
      </c>
    </row>
    <row r="8680" spans="51:75" x14ac:dyDescent="0.3">
      <c r="AY8680" s="251" t="e">
        <f>VLOOKUP(C8680,#REF!, 2,FALSE)</f>
        <v>#REF!</v>
      </c>
      <c r="BM8680" s="191" t="s">
        <v>14001</v>
      </c>
      <c r="BN8680" s="191" t="s">
        <v>842</v>
      </c>
      <c r="BO8680" s="191" t="s">
        <v>14002</v>
      </c>
      <c r="BU8680" s="191" t="s">
        <v>14001</v>
      </c>
      <c r="BV8680" s="191" t="s">
        <v>842</v>
      </c>
      <c r="BW8680" s="191" t="s">
        <v>14002</v>
      </c>
    </row>
    <row r="8681" spans="51:75" x14ac:dyDescent="0.3">
      <c r="AY8681" s="251" t="e">
        <f>VLOOKUP(C8681,#REF!, 2,FALSE)</f>
        <v>#REF!</v>
      </c>
      <c r="BM8681" s="191" t="s">
        <v>14003</v>
      </c>
      <c r="BN8681" s="191" t="s">
        <v>2984</v>
      </c>
      <c r="BO8681" s="191" t="s">
        <v>2984</v>
      </c>
      <c r="BU8681" s="191" t="s">
        <v>14003</v>
      </c>
      <c r="BV8681" s="191" t="s">
        <v>2984</v>
      </c>
      <c r="BW8681" s="191" t="s">
        <v>2984</v>
      </c>
    </row>
    <row r="8682" spans="51:75" x14ac:dyDescent="0.3">
      <c r="AY8682" s="251" t="e">
        <f>VLOOKUP(C8682,#REF!, 2,FALSE)</f>
        <v>#REF!</v>
      </c>
      <c r="BM8682" s="191" t="s">
        <v>14005</v>
      </c>
      <c r="BN8682" s="191" t="s">
        <v>2984</v>
      </c>
      <c r="BO8682" s="191" t="s">
        <v>2984</v>
      </c>
      <c r="BU8682" s="191" t="s">
        <v>14005</v>
      </c>
      <c r="BV8682" s="191" t="s">
        <v>2984</v>
      </c>
      <c r="BW8682" s="191" t="s">
        <v>2984</v>
      </c>
    </row>
    <row r="8683" spans="51:75" x14ac:dyDescent="0.3">
      <c r="AY8683" s="251" t="e">
        <f>VLOOKUP(C8683,#REF!, 2,FALSE)</f>
        <v>#REF!</v>
      </c>
      <c r="BM8683" s="191" t="s">
        <v>14006</v>
      </c>
      <c r="BN8683" s="191" t="s">
        <v>632</v>
      </c>
      <c r="BO8683" s="191" t="s">
        <v>2984</v>
      </c>
      <c r="BU8683" s="191" t="s">
        <v>14006</v>
      </c>
      <c r="BV8683" s="191" t="s">
        <v>632</v>
      </c>
      <c r="BW8683" s="191" t="s">
        <v>2984</v>
      </c>
    </row>
    <row r="8684" spans="51:75" x14ac:dyDescent="0.3">
      <c r="AY8684" s="251" t="e">
        <f>VLOOKUP(C8684,#REF!, 2,FALSE)</f>
        <v>#REF!</v>
      </c>
      <c r="BM8684" s="191" t="s">
        <v>14007</v>
      </c>
      <c r="BN8684" s="191" t="s">
        <v>2984</v>
      </c>
      <c r="BO8684" s="191" t="s">
        <v>14008</v>
      </c>
      <c r="BU8684" s="191" t="s">
        <v>14007</v>
      </c>
      <c r="BV8684" s="191" t="s">
        <v>2984</v>
      </c>
      <c r="BW8684" s="191" t="s">
        <v>14008</v>
      </c>
    </row>
    <row r="8685" spans="51:75" x14ac:dyDescent="0.3">
      <c r="AY8685" s="251" t="e">
        <f>VLOOKUP(C8685,#REF!, 2,FALSE)</f>
        <v>#REF!</v>
      </c>
      <c r="BM8685" s="191" t="s">
        <v>14009</v>
      </c>
      <c r="BN8685" s="191" t="s">
        <v>2984</v>
      </c>
      <c r="BO8685" s="191" t="s">
        <v>2984</v>
      </c>
      <c r="BU8685" s="191" t="s">
        <v>14009</v>
      </c>
      <c r="BV8685" s="191" t="s">
        <v>2984</v>
      </c>
      <c r="BW8685" s="191" t="s">
        <v>2984</v>
      </c>
    </row>
    <row r="8686" spans="51:75" x14ac:dyDescent="0.3">
      <c r="AY8686" s="251" t="e">
        <f>VLOOKUP(C8686,#REF!, 2,FALSE)</f>
        <v>#REF!</v>
      </c>
      <c r="BM8686" s="191" t="s">
        <v>14010</v>
      </c>
      <c r="BN8686" s="191" t="s">
        <v>2984</v>
      </c>
      <c r="BO8686" s="191" t="s">
        <v>14011</v>
      </c>
      <c r="BU8686" s="191" t="s">
        <v>14010</v>
      </c>
      <c r="BV8686" s="191" t="s">
        <v>2984</v>
      </c>
      <c r="BW8686" s="191" t="s">
        <v>14011</v>
      </c>
    </row>
    <row r="8687" spans="51:75" x14ac:dyDescent="0.3">
      <c r="AY8687" s="251" t="e">
        <f>VLOOKUP(C8687,#REF!, 2,FALSE)</f>
        <v>#REF!</v>
      </c>
      <c r="BM8687" s="191" t="s">
        <v>2449</v>
      </c>
      <c r="BN8687" s="191" t="s">
        <v>2452</v>
      </c>
      <c r="BO8687" s="191" t="s">
        <v>14012</v>
      </c>
      <c r="BU8687" s="191" t="s">
        <v>2449</v>
      </c>
      <c r="BV8687" s="191" t="s">
        <v>2452</v>
      </c>
      <c r="BW8687" s="191" t="s">
        <v>14012</v>
      </c>
    </row>
    <row r="8688" spans="51:75" x14ac:dyDescent="0.3">
      <c r="AY8688" s="251" t="e">
        <f>VLOOKUP(C8688,#REF!, 2,FALSE)</f>
        <v>#REF!</v>
      </c>
      <c r="BM8688" s="191" t="s">
        <v>2450</v>
      </c>
      <c r="BN8688" s="191" t="s">
        <v>2984</v>
      </c>
      <c r="BO8688" s="191" t="s">
        <v>8489</v>
      </c>
      <c r="BU8688" s="191" t="s">
        <v>2450</v>
      </c>
      <c r="BV8688" s="191" t="s">
        <v>2984</v>
      </c>
      <c r="BW8688" s="191" t="s">
        <v>8489</v>
      </c>
    </row>
    <row r="8689" spans="51:75" x14ac:dyDescent="0.3">
      <c r="AY8689" s="251" t="e">
        <f>VLOOKUP(C8689,#REF!, 2,FALSE)</f>
        <v>#REF!</v>
      </c>
      <c r="BM8689" s="191" t="s">
        <v>14014</v>
      </c>
      <c r="BN8689" s="191" t="s">
        <v>658</v>
      </c>
      <c r="BO8689" s="191" t="s">
        <v>12638</v>
      </c>
      <c r="BU8689" s="191" t="s">
        <v>14014</v>
      </c>
      <c r="BV8689" s="191" t="s">
        <v>658</v>
      </c>
      <c r="BW8689" s="191" t="s">
        <v>12638</v>
      </c>
    </row>
    <row r="8690" spans="51:75" x14ac:dyDescent="0.3">
      <c r="AY8690" s="251" t="e">
        <f>VLOOKUP(C8690,#REF!, 2,FALSE)</f>
        <v>#REF!</v>
      </c>
      <c r="BM8690" s="191" t="s">
        <v>14015</v>
      </c>
      <c r="BN8690" s="191" t="s">
        <v>779</v>
      </c>
      <c r="BO8690" s="191" t="s">
        <v>4419</v>
      </c>
      <c r="BU8690" s="191" t="s">
        <v>14015</v>
      </c>
      <c r="BV8690" s="191" t="s">
        <v>779</v>
      </c>
      <c r="BW8690" s="191" t="s">
        <v>4419</v>
      </c>
    </row>
    <row r="8691" spans="51:75" x14ac:dyDescent="0.3">
      <c r="AY8691" s="251" t="e">
        <f>VLOOKUP(C8691,#REF!, 2,FALSE)</f>
        <v>#REF!</v>
      </c>
      <c r="BM8691" s="191" t="s">
        <v>14016</v>
      </c>
      <c r="BN8691" s="191" t="s">
        <v>804</v>
      </c>
      <c r="BO8691" s="191" t="s">
        <v>2648</v>
      </c>
      <c r="BU8691" s="191" t="s">
        <v>14016</v>
      </c>
      <c r="BV8691" s="191" t="s">
        <v>804</v>
      </c>
      <c r="BW8691" s="191" t="s">
        <v>2648</v>
      </c>
    </row>
    <row r="8692" spans="51:75" x14ac:dyDescent="0.3">
      <c r="AY8692" s="251" t="e">
        <f>VLOOKUP(C8692,#REF!, 2,FALSE)</f>
        <v>#REF!</v>
      </c>
      <c r="BM8692" s="191" t="s">
        <v>14017</v>
      </c>
      <c r="BN8692" s="191" t="s">
        <v>2984</v>
      </c>
      <c r="BO8692" s="191" t="s">
        <v>3426</v>
      </c>
      <c r="BU8692" s="191" t="s">
        <v>14017</v>
      </c>
      <c r="BV8692" s="191" t="s">
        <v>2984</v>
      </c>
      <c r="BW8692" s="191" t="s">
        <v>3426</v>
      </c>
    </row>
    <row r="8693" spans="51:75" x14ac:dyDescent="0.3">
      <c r="AY8693" s="251" t="e">
        <f>VLOOKUP(C8693,#REF!, 2,FALSE)</f>
        <v>#REF!</v>
      </c>
      <c r="BM8693" s="191" t="s">
        <v>14018</v>
      </c>
      <c r="BN8693" s="191" t="s">
        <v>2984</v>
      </c>
      <c r="BO8693" s="191" t="s">
        <v>2984</v>
      </c>
      <c r="BU8693" s="191" t="s">
        <v>14018</v>
      </c>
      <c r="BV8693" s="191" t="s">
        <v>2984</v>
      </c>
      <c r="BW8693" s="191" t="s">
        <v>2984</v>
      </c>
    </row>
    <row r="8694" spans="51:75" x14ac:dyDescent="0.3">
      <c r="AY8694" s="251" t="e">
        <f>VLOOKUP(C8694,#REF!, 2,FALSE)</f>
        <v>#REF!</v>
      </c>
      <c r="BM8694" s="191" t="s">
        <v>14019</v>
      </c>
      <c r="BN8694" s="191" t="s">
        <v>14020</v>
      </c>
      <c r="BO8694" s="191" t="s">
        <v>1063</v>
      </c>
      <c r="BU8694" s="191" t="s">
        <v>14019</v>
      </c>
      <c r="BV8694" s="191" t="s">
        <v>14020</v>
      </c>
      <c r="BW8694" s="191" t="s">
        <v>1063</v>
      </c>
    </row>
    <row r="8695" spans="51:75" x14ac:dyDescent="0.3">
      <c r="AY8695" s="251" t="e">
        <f>VLOOKUP(C8695,#REF!, 2,FALSE)</f>
        <v>#REF!</v>
      </c>
      <c r="BM8695" s="191" t="s">
        <v>2454</v>
      </c>
      <c r="BN8695" s="191" t="s">
        <v>1270</v>
      </c>
      <c r="BO8695" s="191" t="s">
        <v>2939</v>
      </c>
      <c r="BU8695" s="191" t="s">
        <v>2454</v>
      </c>
      <c r="BV8695" s="191" t="s">
        <v>1270</v>
      </c>
      <c r="BW8695" s="191" t="s">
        <v>2939</v>
      </c>
    </row>
    <row r="8696" spans="51:75" x14ac:dyDescent="0.3">
      <c r="AY8696" s="251" t="e">
        <f>VLOOKUP(C8696,#REF!, 2,FALSE)</f>
        <v>#REF!</v>
      </c>
      <c r="BM8696" s="191" t="s">
        <v>14021</v>
      </c>
      <c r="BN8696" s="191" t="s">
        <v>16989</v>
      </c>
      <c r="BO8696" s="191" t="s">
        <v>4827</v>
      </c>
      <c r="BU8696" s="191" t="s">
        <v>14021</v>
      </c>
      <c r="BV8696" s="191" t="s">
        <v>16989</v>
      </c>
      <c r="BW8696" s="191" t="s">
        <v>4827</v>
      </c>
    </row>
    <row r="8697" spans="51:75" x14ac:dyDescent="0.3">
      <c r="AY8697" s="251" t="e">
        <f>VLOOKUP(C8697,#REF!, 2,FALSE)</f>
        <v>#REF!</v>
      </c>
      <c r="BM8697" s="191" t="s">
        <v>14022</v>
      </c>
      <c r="BN8697" s="191" t="s">
        <v>2984</v>
      </c>
      <c r="BO8697" s="191" t="s">
        <v>14023</v>
      </c>
      <c r="BU8697" s="191" t="s">
        <v>14022</v>
      </c>
      <c r="BV8697" s="191" t="s">
        <v>2984</v>
      </c>
      <c r="BW8697" s="191" t="s">
        <v>14023</v>
      </c>
    </row>
    <row r="8698" spans="51:75" x14ac:dyDescent="0.3">
      <c r="AY8698" s="251" t="e">
        <f>VLOOKUP(C8698,#REF!, 2,FALSE)</f>
        <v>#REF!</v>
      </c>
      <c r="BM8698" s="191" t="s">
        <v>14024</v>
      </c>
      <c r="BN8698" s="191" t="s">
        <v>779</v>
      </c>
      <c r="BO8698" s="191" t="s">
        <v>2984</v>
      </c>
      <c r="BU8698" s="191" t="s">
        <v>14024</v>
      </c>
      <c r="BV8698" s="191" t="s">
        <v>779</v>
      </c>
      <c r="BW8698" s="191" t="s">
        <v>2984</v>
      </c>
    </row>
    <row r="8699" spans="51:75" x14ac:dyDescent="0.3">
      <c r="AY8699" s="251" t="e">
        <f>VLOOKUP(C8699,#REF!, 2,FALSE)</f>
        <v>#REF!</v>
      </c>
      <c r="BM8699" s="191" t="s">
        <v>217</v>
      </c>
      <c r="BN8699" s="191" t="s">
        <v>788</v>
      </c>
      <c r="BO8699" s="191" t="s">
        <v>2984</v>
      </c>
      <c r="BU8699" s="191" t="s">
        <v>217</v>
      </c>
      <c r="BV8699" s="191" t="s">
        <v>788</v>
      </c>
      <c r="BW8699" s="191" t="s">
        <v>2984</v>
      </c>
    </row>
    <row r="8700" spans="51:75" x14ac:dyDescent="0.3">
      <c r="AY8700" s="251" t="e">
        <f>VLOOKUP(C8700,#REF!, 2,FALSE)</f>
        <v>#REF!</v>
      </c>
      <c r="BM8700" s="191" t="s">
        <v>14025</v>
      </c>
      <c r="BN8700" s="191" t="s">
        <v>1140</v>
      </c>
      <c r="BO8700" s="191" t="s">
        <v>2984</v>
      </c>
      <c r="BU8700" s="191" t="s">
        <v>14025</v>
      </c>
      <c r="BV8700" s="191" t="s">
        <v>1140</v>
      </c>
      <c r="BW8700" s="191" t="s">
        <v>2984</v>
      </c>
    </row>
    <row r="8701" spans="51:75" x14ac:dyDescent="0.3">
      <c r="AY8701" s="251" t="e">
        <f>VLOOKUP(C8701,#REF!, 2,FALSE)</f>
        <v>#REF!</v>
      </c>
      <c r="BM8701" s="191" t="s">
        <v>14026</v>
      </c>
      <c r="BN8701" s="191" t="s">
        <v>2984</v>
      </c>
      <c r="BO8701" s="191" t="s">
        <v>2984</v>
      </c>
      <c r="BU8701" s="191" t="s">
        <v>14026</v>
      </c>
      <c r="BV8701" s="191" t="s">
        <v>2984</v>
      </c>
      <c r="BW8701" s="191" t="s">
        <v>2984</v>
      </c>
    </row>
    <row r="8702" spans="51:75" x14ac:dyDescent="0.3">
      <c r="AY8702" s="251" t="e">
        <f>VLOOKUP(C8702,#REF!, 2,FALSE)</f>
        <v>#REF!</v>
      </c>
      <c r="BM8702" s="191" t="s">
        <v>14027</v>
      </c>
      <c r="BN8702" s="191" t="s">
        <v>1270</v>
      </c>
      <c r="BO8702" s="191" t="s">
        <v>14028</v>
      </c>
      <c r="BU8702" s="191" t="s">
        <v>14027</v>
      </c>
      <c r="BV8702" s="191" t="s">
        <v>1270</v>
      </c>
      <c r="BW8702" s="191" t="s">
        <v>14028</v>
      </c>
    </row>
    <row r="8703" spans="51:75" x14ac:dyDescent="0.3">
      <c r="AY8703" s="251" t="e">
        <f>VLOOKUP(C8703,#REF!, 2,FALSE)</f>
        <v>#REF!</v>
      </c>
      <c r="BM8703" s="191" t="s">
        <v>14029</v>
      </c>
      <c r="BN8703" s="191" t="s">
        <v>2984</v>
      </c>
      <c r="BO8703" s="191" t="s">
        <v>3497</v>
      </c>
      <c r="BU8703" s="191" t="s">
        <v>14029</v>
      </c>
      <c r="BV8703" s="191" t="s">
        <v>2984</v>
      </c>
      <c r="BW8703" s="191" t="s">
        <v>3497</v>
      </c>
    </row>
    <row r="8704" spans="51:75" x14ac:dyDescent="0.3">
      <c r="AY8704" s="251" t="e">
        <f>VLOOKUP(C8704,#REF!, 2,FALSE)</f>
        <v>#REF!</v>
      </c>
      <c r="BM8704" s="191" t="s">
        <v>14030</v>
      </c>
      <c r="BN8704" s="191" t="s">
        <v>1270</v>
      </c>
      <c r="BO8704" s="191" t="s">
        <v>2984</v>
      </c>
      <c r="BU8704" s="191" t="s">
        <v>14030</v>
      </c>
      <c r="BV8704" s="191" t="s">
        <v>1270</v>
      </c>
      <c r="BW8704" s="191" t="s">
        <v>2984</v>
      </c>
    </row>
    <row r="8705" spans="51:75" x14ac:dyDescent="0.3">
      <c r="AY8705" s="251" t="e">
        <f>VLOOKUP(C8705,#REF!, 2,FALSE)</f>
        <v>#REF!</v>
      </c>
      <c r="BM8705" s="191" t="s">
        <v>14031</v>
      </c>
      <c r="BN8705" s="191" t="s">
        <v>1343</v>
      </c>
      <c r="BO8705" s="191" t="s">
        <v>3430</v>
      </c>
      <c r="BU8705" s="191" t="s">
        <v>14031</v>
      </c>
      <c r="BV8705" s="191" t="s">
        <v>1343</v>
      </c>
      <c r="BW8705" s="191" t="s">
        <v>3430</v>
      </c>
    </row>
    <row r="8706" spans="51:75" x14ac:dyDescent="0.3">
      <c r="AY8706" s="251" t="e">
        <f>VLOOKUP(C8706,#REF!, 2,FALSE)</f>
        <v>#REF!</v>
      </c>
      <c r="BM8706" s="191" t="s">
        <v>14032</v>
      </c>
      <c r="BN8706" s="191" t="s">
        <v>3006</v>
      </c>
      <c r="BO8706" s="191" t="s">
        <v>14033</v>
      </c>
      <c r="BU8706" s="191" t="s">
        <v>14032</v>
      </c>
      <c r="BV8706" s="191" t="s">
        <v>3006</v>
      </c>
      <c r="BW8706" s="191" t="s">
        <v>14033</v>
      </c>
    </row>
    <row r="8707" spans="51:75" x14ac:dyDescent="0.3">
      <c r="AY8707" s="251" t="e">
        <f>VLOOKUP(C8707,#REF!, 2,FALSE)</f>
        <v>#REF!</v>
      </c>
      <c r="BM8707" s="191" t="s">
        <v>14034</v>
      </c>
      <c r="BN8707" s="191" t="s">
        <v>784</v>
      </c>
      <c r="BO8707" s="191" t="s">
        <v>14035</v>
      </c>
      <c r="BU8707" s="191" t="s">
        <v>14034</v>
      </c>
      <c r="BV8707" s="191" t="s">
        <v>784</v>
      </c>
      <c r="BW8707" s="191" t="s">
        <v>14035</v>
      </c>
    </row>
    <row r="8708" spans="51:75" x14ac:dyDescent="0.3">
      <c r="AY8708" s="251" t="e">
        <f>VLOOKUP(C8708,#REF!, 2,FALSE)</f>
        <v>#REF!</v>
      </c>
      <c r="BM8708" s="191" t="s">
        <v>2455</v>
      </c>
      <c r="BN8708" s="191" t="s">
        <v>2980</v>
      </c>
      <c r="BO8708" s="191" t="s">
        <v>14036</v>
      </c>
      <c r="BU8708" s="191" t="s">
        <v>2455</v>
      </c>
      <c r="BV8708" s="191" t="s">
        <v>2980</v>
      </c>
      <c r="BW8708" s="191" t="s">
        <v>14036</v>
      </c>
    </row>
    <row r="8709" spans="51:75" x14ac:dyDescent="0.3">
      <c r="AY8709" s="251" t="e">
        <f>VLOOKUP(C8709,#REF!, 2,FALSE)</f>
        <v>#REF!</v>
      </c>
      <c r="BM8709" s="191" t="s">
        <v>14037</v>
      </c>
      <c r="BN8709" s="191" t="s">
        <v>662</v>
      </c>
      <c r="BO8709" s="191" t="s">
        <v>5030</v>
      </c>
      <c r="BU8709" s="191" t="s">
        <v>14037</v>
      </c>
      <c r="BV8709" s="191" t="s">
        <v>662</v>
      </c>
      <c r="BW8709" s="191" t="s">
        <v>5030</v>
      </c>
    </row>
    <row r="8710" spans="51:75" x14ac:dyDescent="0.3">
      <c r="AY8710" s="251" t="e">
        <f>VLOOKUP(C8710,#REF!, 2,FALSE)</f>
        <v>#REF!</v>
      </c>
      <c r="BM8710" s="191" t="s">
        <v>2456</v>
      </c>
      <c r="BN8710" s="191" t="s">
        <v>1140</v>
      </c>
      <c r="BO8710" s="191" t="s">
        <v>2984</v>
      </c>
      <c r="BU8710" s="191" t="s">
        <v>2456</v>
      </c>
      <c r="BV8710" s="191" t="s">
        <v>1140</v>
      </c>
      <c r="BW8710" s="191" t="s">
        <v>2984</v>
      </c>
    </row>
    <row r="8711" spans="51:75" x14ac:dyDescent="0.3">
      <c r="AY8711" s="251" t="e">
        <f>VLOOKUP(C8711,#REF!, 2,FALSE)</f>
        <v>#REF!</v>
      </c>
      <c r="BM8711" s="191" t="s">
        <v>2457</v>
      </c>
      <c r="BN8711" s="191" t="s">
        <v>1446</v>
      </c>
      <c r="BO8711" s="191" t="s">
        <v>14038</v>
      </c>
      <c r="BU8711" s="191" t="s">
        <v>2457</v>
      </c>
      <c r="BV8711" s="191" t="s">
        <v>1446</v>
      </c>
      <c r="BW8711" s="191" t="s">
        <v>14038</v>
      </c>
    </row>
    <row r="8712" spans="51:75" x14ac:dyDescent="0.3">
      <c r="AY8712" s="251" t="e">
        <f>VLOOKUP(C8712,#REF!, 2,FALSE)</f>
        <v>#REF!</v>
      </c>
      <c r="BM8712" s="191" t="s">
        <v>14039</v>
      </c>
      <c r="BN8712" s="191" t="s">
        <v>3253</v>
      </c>
      <c r="BO8712" s="191" t="s">
        <v>1007</v>
      </c>
      <c r="BU8712" s="191" t="s">
        <v>14039</v>
      </c>
      <c r="BV8712" s="191" t="s">
        <v>3253</v>
      </c>
      <c r="BW8712" s="191" t="s">
        <v>1007</v>
      </c>
    </row>
    <row r="8713" spans="51:75" x14ac:dyDescent="0.3">
      <c r="AY8713" s="251" t="e">
        <f>VLOOKUP(C8713,#REF!, 2,FALSE)</f>
        <v>#REF!</v>
      </c>
      <c r="BM8713" s="191" t="s">
        <v>14040</v>
      </c>
      <c r="BN8713" s="191" t="s">
        <v>3003</v>
      </c>
      <c r="BO8713" s="191" t="s">
        <v>9418</v>
      </c>
      <c r="BU8713" s="191" t="s">
        <v>14040</v>
      </c>
      <c r="BV8713" s="191" t="s">
        <v>3003</v>
      </c>
      <c r="BW8713" s="191" t="s">
        <v>9418</v>
      </c>
    </row>
    <row r="8714" spans="51:75" x14ac:dyDescent="0.3">
      <c r="AY8714" s="251" t="e">
        <f>VLOOKUP(C8714,#REF!, 2,FALSE)</f>
        <v>#REF!</v>
      </c>
      <c r="BM8714" s="191" t="s">
        <v>14041</v>
      </c>
      <c r="BN8714" s="191" t="s">
        <v>943</v>
      </c>
      <c r="BO8714" s="191" t="s">
        <v>14042</v>
      </c>
      <c r="BU8714" s="191" t="s">
        <v>14041</v>
      </c>
      <c r="BV8714" s="191" t="s">
        <v>943</v>
      </c>
      <c r="BW8714" s="191" t="s">
        <v>14042</v>
      </c>
    </row>
    <row r="8715" spans="51:75" x14ac:dyDescent="0.3">
      <c r="AY8715" s="251" t="e">
        <f>VLOOKUP(C8715,#REF!, 2,FALSE)</f>
        <v>#REF!</v>
      </c>
      <c r="BM8715" s="191" t="s">
        <v>14043</v>
      </c>
      <c r="BN8715" s="191" t="s">
        <v>2984</v>
      </c>
      <c r="BO8715" s="191" t="s">
        <v>14044</v>
      </c>
      <c r="BU8715" s="191" t="s">
        <v>14043</v>
      </c>
      <c r="BV8715" s="191" t="s">
        <v>2984</v>
      </c>
      <c r="BW8715" s="191" t="s">
        <v>14044</v>
      </c>
    </row>
    <row r="8716" spans="51:75" x14ac:dyDescent="0.3">
      <c r="AY8716" s="251" t="e">
        <f>VLOOKUP(C8716,#REF!, 2,FALSE)</f>
        <v>#REF!</v>
      </c>
      <c r="BM8716" s="191" t="s">
        <v>14045</v>
      </c>
      <c r="BN8716" s="191" t="s">
        <v>2984</v>
      </c>
      <c r="BO8716" s="191" t="s">
        <v>14046</v>
      </c>
      <c r="BU8716" s="191" t="s">
        <v>14045</v>
      </c>
      <c r="BV8716" s="191" t="s">
        <v>2984</v>
      </c>
      <c r="BW8716" s="191" t="s">
        <v>14046</v>
      </c>
    </row>
    <row r="8717" spans="51:75" x14ac:dyDescent="0.3">
      <c r="AY8717" s="251" t="e">
        <f>VLOOKUP(C8717,#REF!, 2,FALSE)</f>
        <v>#REF!</v>
      </c>
      <c r="BM8717" s="191" t="s">
        <v>14047</v>
      </c>
      <c r="BN8717" s="191" t="s">
        <v>637</v>
      </c>
      <c r="BO8717" s="191" t="s">
        <v>2984</v>
      </c>
      <c r="BU8717" s="191" t="s">
        <v>14047</v>
      </c>
      <c r="BV8717" s="191" t="s">
        <v>637</v>
      </c>
      <c r="BW8717" s="191" t="s">
        <v>2984</v>
      </c>
    </row>
    <row r="8718" spans="51:75" x14ac:dyDescent="0.3">
      <c r="AY8718" s="251" t="e">
        <f>VLOOKUP(C8718,#REF!, 2,FALSE)</f>
        <v>#REF!</v>
      </c>
      <c r="BM8718" s="191" t="s">
        <v>14048</v>
      </c>
      <c r="BN8718" s="191" t="s">
        <v>614</v>
      </c>
      <c r="BO8718" s="191" t="s">
        <v>2984</v>
      </c>
      <c r="BU8718" s="191" t="s">
        <v>14048</v>
      </c>
      <c r="BV8718" s="191" t="s">
        <v>614</v>
      </c>
      <c r="BW8718" s="191" t="s">
        <v>2984</v>
      </c>
    </row>
    <row r="8719" spans="51:75" x14ac:dyDescent="0.3">
      <c r="AY8719" s="251" t="e">
        <f>VLOOKUP(C8719,#REF!, 2,FALSE)</f>
        <v>#REF!</v>
      </c>
      <c r="BM8719" s="191" t="s">
        <v>14049</v>
      </c>
      <c r="BN8719" s="191" t="s">
        <v>2984</v>
      </c>
      <c r="BO8719" s="191" t="s">
        <v>2984</v>
      </c>
      <c r="BU8719" s="191" t="s">
        <v>14049</v>
      </c>
      <c r="BV8719" s="191" t="s">
        <v>2984</v>
      </c>
      <c r="BW8719" s="191" t="s">
        <v>2984</v>
      </c>
    </row>
    <row r="8720" spans="51:75" x14ac:dyDescent="0.3">
      <c r="AY8720" s="251" t="e">
        <f>VLOOKUP(C8720,#REF!, 2,FALSE)</f>
        <v>#REF!</v>
      </c>
      <c r="BM8720" s="191" t="s">
        <v>14050</v>
      </c>
      <c r="BN8720" s="191" t="s">
        <v>2984</v>
      </c>
      <c r="BO8720" s="191" t="s">
        <v>10031</v>
      </c>
      <c r="BU8720" s="191" t="s">
        <v>14050</v>
      </c>
      <c r="BV8720" s="191" t="s">
        <v>2984</v>
      </c>
      <c r="BW8720" s="191" t="s">
        <v>10031</v>
      </c>
    </row>
    <row r="8721" spans="51:75" x14ac:dyDescent="0.3">
      <c r="AY8721" s="251" t="e">
        <f>VLOOKUP(C8721,#REF!, 2,FALSE)</f>
        <v>#REF!</v>
      </c>
      <c r="BM8721" s="191" t="s">
        <v>14051</v>
      </c>
      <c r="BN8721" s="191" t="s">
        <v>620</v>
      </c>
      <c r="BO8721" s="191" t="s">
        <v>14052</v>
      </c>
      <c r="BU8721" s="191" t="s">
        <v>14051</v>
      </c>
      <c r="BV8721" s="191" t="s">
        <v>620</v>
      </c>
      <c r="BW8721" s="191" t="s">
        <v>14052</v>
      </c>
    </row>
    <row r="8722" spans="51:75" x14ac:dyDescent="0.3">
      <c r="AY8722" s="251" t="e">
        <f>VLOOKUP(C8722,#REF!, 2,FALSE)</f>
        <v>#REF!</v>
      </c>
      <c r="BM8722" s="191" t="s">
        <v>14053</v>
      </c>
      <c r="BN8722" s="191" t="s">
        <v>1343</v>
      </c>
      <c r="BO8722" s="191" t="s">
        <v>6387</v>
      </c>
      <c r="BU8722" s="191" t="s">
        <v>14053</v>
      </c>
      <c r="BV8722" s="191" t="s">
        <v>1343</v>
      </c>
      <c r="BW8722" s="191" t="s">
        <v>6387</v>
      </c>
    </row>
    <row r="8723" spans="51:75" x14ac:dyDescent="0.3">
      <c r="AY8723" s="251" t="e">
        <f>VLOOKUP(C8723,#REF!, 2,FALSE)</f>
        <v>#REF!</v>
      </c>
      <c r="BM8723" s="191" t="s">
        <v>14054</v>
      </c>
      <c r="BN8723" s="191" t="s">
        <v>614</v>
      </c>
      <c r="BO8723" s="191" t="s">
        <v>14055</v>
      </c>
      <c r="BU8723" s="191" t="s">
        <v>14054</v>
      </c>
      <c r="BV8723" s="191" t="s">
        <v>614</v>
      </c>
      <c r="BW8723" s="191" t="s">
        <v>14055</v>
      </c>
    </row>
    <row r="8724" spans="51:75" x14ac:dyDescent="0.3">
      <c r="AY8724" s="251" t="e">
        <f>VLOOKUP(C8724,#REF!, 2,FALSE)</f>
        <v>#REF!</v>
      </c>
      <c r="BM8724" s="191" t="s">
        <v>14056</v>
      </c>
      <c r="BN8724" s="191" t="s">
        <v>3253</v>
      </c>
      <c r="BO8724" s="191" t="s">
        <v>6127</v>
      </c>
      <c r="BU8724" s="191" t="s">
        <v>14056</v>
      </c>
      <c r="BV8724" s="191" t="s">
        <v>3253</v>
      </c>
      <c r="BW8724" s="191" t="s">
        <v>6127</v>
      </c>
    </row>
    <row r="8725" spans="51:75" x14ac:dyDescent="0.3">
      <c r="AY8725" s="251" t="e">
        <f>VLOOKUP(C8725,#REF!, 2,FALSE)</f>
        <v>#REF!</v>
      </c>
      <c r="BM8725" s="191" t="s">
        <v>14057</v>
      </c>
      <c r="BN8725" s="191" t="s">
        <v>3046</v>
      </c>
      <c r="BO8725" s="191" t="s">
        <v>856</v>
      </c>
      <c r="BU8725" s="191" t="s">
        <v>14057</v>
      </c>
      <c r="BV8725" s="191" t="s">
        <v>3046</v>
      </c>
      <c r="BW8725" s="191" t="s">
        <v>856</v>
      </c>
    </row>
    <row r="8726" spans="51:75" x14ac:dyDescent="0.3">
      <c r="AY8726" s="251" t="e">
        <f>VLOOKUP(C8726,#REF!, 2,FALSE)</f>
        <v>#REF!</v>
      </c>
      <c r="BM8726" s="191" t="s">
        <v>215</v>
      </c>
      <c r="BN8726" s="191" t="s">
        <v>798</v>
      </c>
      <c r="BO8726" s="191" t="s">
        <v>3877</v>
      </c>
      <c r="BU8726" s="191" t="s">
        <v>215</v>
      </c>
      <c r="BV8726" s="191" t="s">
        <v>798</v>
      </c>
      <c r="BW8726" s="191" t="s">
        <v>3877</v>
      </c>
    </row>
    <row r="8727" spans="51:75" x14ac:dyDescent="0.3">
      <c r="AY8727" s="251" t="e">
        <f>VLOOKUP(C8727,#REF!, 2,FALSE)</f>
        <v>#REF!</v>
      </c>
      <c r="BM8727" s="191" t="s">
        <v>14058</v>
      </c>
      <c r="BN8727" s="191" t="s">
        <v>798</v>
      </c>
      <c r="BO8727" s="191" t="s">
        <v>696</v>
      </c>
      <c r="BU8727" s="191" t="s">
        <v>14058</v>
      </c>
      <c r="BV8727" s="191" t="s">
        <v>798</v>
      </c>
      <c r="BW8727" s="191" t="s">
        <v>696</v>
      </c>
    </row>
    <row r="8728" spans="51:75" x14ac:dyDescent="0.3">
      <c r="AY8728" s="251" t="e">
        <f>VLOOKUP(C8728,#REF!, 2,FALSE)</f>
        <v>#REF!</v>
      </c>
      <c r="BM8728" s="191" t="s">
        <v>14059</v>
      </c>
      <c r="BN8728" s="191" t="s">
        <v>2984</v>
      </c>
      <c r="BO8728" s="191" t="s">
        <v>2984</v>
      </c>
      <c r="BU8728" s="191" t="s">
        <v>14059</v>
      </c>
      <c r="BV8728" s="191" t="s">
        <v>2984</v>
      </c>
      <c r="BW8728" s="191" t="s">
        <v>2984</v>
      </c>
    </row>
    <row r="8729" spans="51:75" x14ac:dyDescent="0.3">
      <c r="AY8729" s="251" t="e">
        <f>VLOOKUP(C8729,#REF!, 2,FALSE)</f>
        <v>#REF!</v>
      </c>
      <c r="BM8729" s="191" t="s">
        <v>14060</v>
      </c>
      <c r="BN8729" s="191" t="s">
        <v>664</v>
      </c>
      <c r="BO8729" s="191" t="s">
        <v>13961</v>
      </c>
      <c r="BU8729" s="191" t="s">
        <v>14060</v>
      </c>
      <c r="BV8729" s="191" t="s">
        <v>664</v>
      </c>
      <c r="BW8729" s="191" t="s">
        <v>13961</v>
      </c>
    </row>
    <row r="8730" spans="51:75" x14ac:dyDescent="0.3">
      <c r="AY8730" s="251" t="e">
        <f>VLOOKUP(C8730,#REF!, 2,FALSE)</f>
        <v>#REF!</v>
      </c>
      <c r="BM8730" s="191" t="s">
        <v>14061</v>
      </c>
      <c r="BN8730" s="191" t="s">
        <v>3046</v>
      </c>
      <c r="BO8730" s="191" t="s">
        <v>4621</v>
      </c>
      <c r="BU8730" s="191" t="s">
        <v>14061</v>
      </c>
      <c r="BV8730" s="191" t="s">
        <v>3046</v>
      </c>
      <c r="BW8730" s="191" t="s">
        <v>4621</v>
      </c>
    </row>
    <row r="8731" spans="51:75" x14ac:dyDescent="0.3">
      <c r="AY8731" s="251" t="e">
        <f>VLOOKUP(C8731,#REF!, 2,FALSE)</f>
        <v>#REF!</v>
      </c>
      <c r="BM8731" s="191" t="s">
        <v>14062</v>
      </c>
      <c r="BN8731" s="191" t="s">
        <v>1343</v>
      </c>
      <c r="BO8731" s="191" t="s">
        <v>1164</v>
      </c>
      <c r="BU8731" s="191" t="s">
        <v>14062</v>
      </c>
      <c r="BV8731" s="191" t="s">
        <v>1343</v>
      </c>
      <c r="BW8731" s="191" t="s">
        <v>1164</v>
      </c>
    </row>
    <row r="8732" spans="51:75" x14ac:dyDescent="0.3">
      <c r="AY8732" s="251" t="e">
        <f>VLOOKUP(C8732,#REF!, 2,FALSE)</f>
        <v>#REF!</v>
      </c>
      <c r="BM8732" s="191" t="s">
        <v>14063</v>
      </c>
      <c r="BN8732" s="191" t="s">
        <v>2984</v>
      </c>
      <c r="BO8732" s="191" t="s">
        <v>14064</v>
      </c>
      <c r="BU8732" s="191" t="s">
        <v>14063</v>
      </c>
      <c r="BV8732" s="191" t="s">
        <v>2984</v>
      </c>
      <c r="BW8732" s="191" t="s">
        <v>14064</v>
      </c>
    </row>
    <row r="8733" spans="51:75" x14ac:dyDescent="0.3">
      <c r="AY8733" s="251" t="e">
        <f>VLOOKUP(C8733,#REF!, 2,FALSE)</f>
        <v>#REF!</v>
      </c>
      <c r="BM8733" s="191" t="s">
        <v>14065</v>
      </c>
      <c r="BN8733" s="191" t="s">
        <v>3253</v>
      </c>
      <c r="BO8733" s="191" t="s">
        <v>14066</v>
      </c>
      <c r="BU8733" s="191" t="s">
        <v>14065</v>
      </c>
      <c r="BV8733" s="191" t="s">
        <v>3253</v>
      </c>
      <c r="BW8733" s="191" t="s">
        <v>14066</v>
      </c>
    </row>
    <row r="8734" spans="51:75" x14ac:dyDescent="0.3">
      <c r="AY8734" s="251" t="e">
        <f>VLOOKUP(C8734,#REF!, 2,FALSE)</f>
        <v>#REF!</v>
      </c>
      <c r="BM8734" s="191" t="s">
        <v>14067</v>
      </c>
      <c r="BN8734" s="191" t="s">
        <v>781</v>
      </c>
      <c r="BO8734" s="191" t="s">
        <v>14068</v>
      </c>
      <c r="BU8734" s="191" t="s">
        <v>14067</v>
      </c>
      <c r="BV8734" s="191" t="s">
        <v>781</v>
      </c>
      <c r="BW8734" s="191" t="s">
        <v>14068</v>
      </c>
    </row>
    <row r="8735" spans="51:75" x14ac:dyDescent="0.3">
      <c r="AY8735" s="251" t="e">
        <f>VLOOKUP(C8735,#REF!, 2,FALSE)</f>
        <v>#REF!</v>
      </c>
      <c r="BM8735" s="191" t="s">
        <v>14069</v>
      </c>
      <c r="BN8735" s="191" t="s">
        <v>667</v>
      </c>
      <c r="BO8735" s="191" t="s">
        <v>14070</v>
      </c>
      <c r="BU8735" s="191" t="s">
        <v>14069</v>
      </c>
      <c r="BV8735" s="191" t="s">
        <v>667</v>
      </c>
      <c r="BW8735" s="191" t="s">
        <v>14070</v>
      </c>
    </row>
    <row r="8736" spans="51:75" x14ac:dyDescent="0.3">
      <c r="AY8736" s="251" t="e">
        <f>VLOOKUP(C8736,#REF!, 2,FALSE)</f>
        <v>#REF!</v>
      </c>
      <c r="BM8736" s="191" t="s">
        <v>14071</v>
      </c>
      <c r="BN8736" s="191" t="s">
        <v>3006</v>
      </c>
      <c r="BO8736" s="191" t="s">
        <v>1002</v>
      </c>
      <c r="BU8736" s="191" t="s">
        <v>14071</v>
      </c>
      <c r="BV8736" s="191" t="s">
        <v>3006</v>
      </c>
      <c r="BW8736" s="191" t="s">
        <v>1002</v>
      </c>
    </row>
    <row r="8737" spans="51:75" x14ac:dyDescent="0.3">
      <c r="AY8737" s="251" t="e">
        <f>VLOOKUP(C8737,#REF!, 2,FALSE)</f>
        <v>#REF!</v>
      </c>
      <c r="BM8737" s="191" t="s">
        <v>14072</v>
      </c>
      <c r="BN8737" s="191" t="s">
        <v>656</v>
      </c>
      <c r="BO8737" s="191" t="s">
        <v>12855</v>
      </c>
      <c r="BU8737" s="191" t="s">
        <v>14072</v>
      </c>
      <c r="BV8737" s="191" t="s">
        <v>656</v>
      </c>
      <c r="BW8737" s="191" t="s">
        <v>12855</v>
      </c>
    </row>
    <row r="8738" spans="51:75" x14ac:dyDescent="0.3">
      <c r="AY8738" s="251" t="e">
        <f>VLOOKUP(C8738,#REF!, 2,FALSE)</f>
        <v>#REF!</v>
      </c>
      <c r="BM8738" s="191" t="s">
        <v>14073</v>
      </c>
      <c r="BN8738" s="191" t="s">
        <v>1014</v>
      </c>
      <c r="BO8738" s="191" t="s">
        <v>14074</v>
      </c>
      <c r="BU8738" s="191" t="s">
        <v>14073</v>
      </c>
      <c r="BV8738" s="191" t="s">
        <v>1014</v>
      </c>
      <c r="BW8738" s="191" t="s">
        <v>14074</v>
      </c>
    </row>
    <row r="8739" spans="51:75" x14ac:dyDescent="0.3">
      <c r="AY8739" s="251" t="e">
        <f>VLOOKUP(C8739,#REF!, 2,FALSE)</f>
        <v>#REF!</v>
      </c>
      <c r="BM8739" s="191" t="s">
        <v>14075</v>
      </c>
      <c r="BN8739" s="191" t="s">
        <v>2984</v>
      </c>
      <c r="BO8739" s="191" t="s">
        <v>9176</v>
      </c>
      <c r="BU8739" s="191" t="s">
        <v>14075</v>
      </c>
      <c r="BV8739" s="191" t="s">
        <v>2984</v>
      </c>
      <c r="BW8739" s="191" t="s">
        <v>9176</v>
      </c>
    </row>
    <row r="8740" spans="51:75" x14ac:dyDescent="0.3">
      <c r="AY8740" s="251" t="e">
        <f>VLOOKUP(C8740,#REF!, 2,FALSE)</f>
        <v>#REF!</v>
      </c>
      <c r="BM8740" s="191" t="s">
        <v>14076</v>
      </c>
      <c r="BN8740" s="191" t="s">
        <v>2984</v>
      </c>
      <c r="BO8740" s="191" t="s">
        <v>7208</v>
      </c>
      <c r="BU8740" s="191" t="s">
        <v>14076</v>
      </c>
      <c r="BV8740" s="191" t="s">
        <v>2984</v>
      </c>
      <c r="BW8740" s="191" t="s">
        <v>7208</v>
      </c>
    </row>
    <row r="8741" spans="51:75" x14ac:dyDescent="0.3">
      <c r="AY8741" s="251" t="e">
        <f>VLOOKUP(C8741,#REF!, 2,FALSE)</f>
        <v>#REF!</v>
      </c>
      <c r="BM8741" s="191" t="s">
        <v>14077</v>
      </c>
      <c r="BN8741" s="191" t="s">
        <v>637</v>
      </c>
      <c r="BO8741" s="191" t="s">
        <v>14078</v>
      </c>
      <c r="BU8741" s="191" t="s">
        <v>14077</v>
      </c>
      <c r="BV8741" s="191" t="s">
        <v>637</v>
      </c>
      <c r="BW8741" s="191" t="s">
        <v>14078</v>
      </c>
    </row>
    <row r="8742" spans="51:75" x14ac:dyDescent="0.3">
      <c r="AY8742" s="251" t="e">
        <f>VLOOKUP(C8742,#REF!, 2,FALSE)</f>
        <v>#REF!</v>
      </c>
      <c r="BM8742" s="191" t="s">
        <v>14079</v>
      </c>
      <c r="BN8742" s="191" t="s">
        <v>943</v>
      </c>
      <c r="BO8742" s="191" t="s">
        <v>14080</v>
      </c>
      <c r="BU8742" s="191" t="s">
        <v>14079</v>
      </c>
      <c r="BV8742" s="191" t="s">
        <v>943</v>
      </c>
      <c r="BW8742" s="191" t="s">
        <v>14080</v>
      </c>
    </row>
    <row r="8743" spans="51:75" x14ac:dyDescent="0.3">
      <c r="AY8743" s="251" t="e">
        <f>VLOOKUP(C8743,#REF!, 2,FALSE)</f>
        <v>#REF!</v>
      </c>
      <c r="BM8743" s="191" t="s">
        <v>14081</v>
      </c>
      <c r="BN8743" s="191" t="s">
        <v>1270</v>
      </c>
      <c r="BO8743" s="191" t="s">
        <v>8871</v>
      </c>
      <c r="BU8743" s="191" t="s">
        <v>14081</v>
      </c>
      <c r="BV8743" s="191" t="s">
        <v>1270</v>
      </c>
      <c r="BW8743" s="191" t="s">
        <v>8871</v>
      </c>
    </row>
    <row r="8744" spans="51:75" x14ac:dyDescent="0.3">
      <c r="AY8744" s="251" t="e">
        <f>VLOOKUP(C8744,#REF!, 2,FALSE)</f>
        <v>#REF!</v>
      </c>
      <c r="BM8744" s="191" t="s">
        <v>14082</v>
      </c>
      <c r="BN8744" s="191" t="s">
        <v>779</v>
      </c>
      <c r="BO8744" s="191" t="s">
        <v>14083</v>
      </c>
      <c r="BU8744" s="191" t="s">
        <v>14082</v>
      </c>
      <c r="BV8744" s="191" t="s">
        <v>779</v>
      </c>
      <c r="BW8744" s="191" t="s">
        <v>14083</v>
      </c>
    </row>
    <row r="8745" spans="51:75" x14ac:dyDescent="0.3">
      <c r="AY8745" s="251" t="e">
        <f>VLOOKUP(C8745,#REF!, 2,FALSE)</f>
        <v>#REF!</v>
      </c>
      <c r="BM8745" s="191" t="s">
        <v>14084</v>
      </c>
      <c r="BN8745" s="191" t="s">
        <v>3006</v>
      </c>
      <c r="BO8745" s="191" t="s">
        <v>14085</v>
      </c>
      <c r="BU8745" s="191" t="s">
        <v>14084</v>
      </c>
      <c r="BV8745" s="191" t="s">
        <v>3006</v>
      </c>
      <c r="BW8745" s="191" t="s">
        <v>14085</v>
      </c>
    </row>
    <row r="8746" spans="51:75" x14ac:dyDescent="0.3">
      <c r="AY8746" s="251" t="e">
        <f>VLOOKUP(C8746,#REF!, 2,FALSE)</f>
        <v>#REF!</v>
      </c>
      <c r="BM8746" s="191" t="s">
        <v>2461</v>
      </c>
      <c r="BN8746" s="191" t="s">
        <v>1842</v>
      </c>
      <c r="BO8746" s="191" t="s">
        <v>912</v>
      </c>
      <c r="BU8746" s="191" t="s">
        <v>2461</v>
      </c>
      <c r="BV8746" s="191" t="s">
        <v>1842</v>
      </c>
      <c r="BW8746" s="191" t="s">
        <v>912</v>
      </c>
    </row>
    <row r="8747" spans="51:75" x14ac:dyDescent="0.3">
      <c r="AY8747" s="251" t="e">
        <f>VLOOKUP(C8747,#REF!, 2,FALSE)</f>
        <v>#REF!</v>
      </c>
      <c r="BM8747" s="191" t="s">
        <v>14086</v>
      </c>
      <c r="BN8747" s="191" t="s">
        <v>2984</v>
      </c>
      <c r="BO8747" s="191" t="s">
        <v>2984</v>
      </c>
      <c r="BU8747" s="191" t="s">
        <v>14086</v>
      </c>
      <c r="BV8747" s="191" t="s">
        <v>2984</v>
      </c>
      <c r="BW8747" s="191" t="s">
        <v>2984</v>
      </c>
    </row>
    <row r="8748" spans="51:75" x14ac:dyDescent="0.3">
      <c r="AY8748" s="251" t="e">
        <f>VLOOKUP(C8748,#REF!, 2,FALSE)</f>
        <v>#REF!</v>
      </c>
      <c r="BM8748" s="191" t="s">
        <v>2462</v>
      </c>
      <c r="BN8748" s="191" t="s">
        <v>1842</v>
      </c>
      <c r="BO8748" s="191" t="s">
        <v>2463</v>
      </c>
      <c r="BU8748" s="191" t="s">
        <v>2462</v>
      </c>
      <c r="BV8748" s="191" t="s">
        <v>1842</v>
      </c>
      <c r="BW8748" s="191" t="s">
        <v>2463</v>
      </c>
    </row>
    <row r="8749" spans="51:75" x14ac:dyDescent="0.3">
      <c r="AY8749" s="251" t="e">
        <f>VLOOKUP(C8749,#REF!, 2,FALSE)</f>
        <v>#REF!</v>
      </c>
      <c r="BM8749" s="191" t="s">
        <v>14087</v>
      </c>
      <c r="BN8749" s="191" t="s">
        <v>2984</v>
      </c>
      <c r="BO8749" s="191" t="s">
        <v>2984</v>
      </c>
      <c r="BU8749" s="191" t="s">
        <v>14087</v>
      </c>
      <c r="BV8749" s="191" t="s">
        <v>2984</v>
      </c>
      <c r="BW8749" s="191" t="s">
        <v>2984</v>
      </c>
    </row>
    <row r="8750" spans="51:75" x14ac:dyDescent="0.3">
      <c r="AY8750" s="251" t="e">
        <f>VLOOKUP(C8750,#REF!, 2,FALSE)</f>
        <v>#REF!</v>
      </c>
      <c r="BM8750" s="191" t="s">
        <v>14088</v>
      </c>
      <c r="BN8750" s="191" t="s">
        <v>667</v>
      </c>
      <c r="BO8750" s="191" t="s">
        <v>14089</v>
      </c>
      <c r="BU8750" s="191" t="s">
        <v>14088</v>
      </c>
      <c r="BV8750" s="191" t="s">
        <v>667</v>
      </c>
      <c r="BW8750" s="191" t="s">
        <v>14089</v>
      </c>
    </row>
    <row r="8751" spans="51:75" x14ac:dyDescent="0.3">
      <c r="AY8751" s="251" t="e">
        <f>VLOOKUP(C8751,#REF!, 2,FALSE)</f>
        <v>#REF!</v>
      </c>
      <c r="BM8751" s="191" t="s">
        <v>14090</v>
      </c>
      <c r="BN8751" s="191" t="s">
        <v>2984</v>
      </c>
      <c r="BO8751" s="191" t="s">
        <v>2984</v>
      </c>
      <c r="BU8751" s="191" t="s">
        <v>14090</v>
      </c>
      <c r="BV8751" s="191" t="s">
        <v>2984</v>
      </c>
      <c r="BW8751" s="191" t="s">
        <v>2984</v>
      </c>
    </row>
    <row r="8752" spans="51:75" x14ac:dyDescent="0.3">
      <c r="AY8752" s="251" t="e">
        <f>VLOOKUP(C8752,#REF!, 2,FALSE)</f>
        <v>#REF!</v>
      </c>
      <c r="BM8752" s="191" t="s">
        <v>14091</v>
      </c>
      <c r="BN8752" s="191" t="s">
        <v>998</v>
      </c>
      <c r="BO8752" s="191" t="s">
        <v>14092</v>
      </c>
      <c r="BU8752" s="191" t="s">
        <v>14091</v>
      </c>
      <c r="BV8752" s="191" t="s">
        <v>998</v>
      </c>
      <c r="BW8752" s="191" t="s">
        <v>14092</v>
      </c>
    </row>
    <row r="8753" spans="51:75" x14ac:dyDescent="0.3">
      <c r="AY8753" s="251" t="e">
        <f>VLOOKUP(C8753,#REF!, 2,FALSE)</f>
        <v>#REF!</v>
      </c>
      <c r="BM8753" s="191" t="s">
        <v>14093</v>
      </c>
      <c r="BN8753" s="191" t="s">
        <v>998</v>
      </c>
      <c r="BO8753" s="191" t="s">
        <v>6233</v>
      </c>
      <c r="BU8753" s="191" t="s">
        <v>14093</v>
      </c>
      <c r="BV8753" s="191" t="s">
        <v>998</v>
      </c>
      <c r="BW8753" s="191" t="s">
        <v>6233</v>
      </c>
    </row>
    <row r="8754" spans="51:75" x14ac:dyDescent="0.3">
      <c r="AY8754" s="251" t="e">
        <f>VLOOKUP(C8754,#REF!, 2,FALSE)</f>
        <v>#REF!</v>
      </c>
      <c r="BM8754" s="191" t="s">
        <v>2464</v>
      </c>
      <c r="BN8754" s="191" t="s">
        <v>2984</v>
      </c>
      <c r="BO8754" s="191" t="s">
        <v>9091</v>
      </c>
      <c r="BU8754" s="191" t="s">
        <v>2464</v>
      </c>
      <c r="BV8754" s="191" t="s">
        <v>2984</v>
      </c>
      <c r="BW8754" s="191" t="s">
        <v>9091</v>
      </c>
    </row>
    <row r="8755" spans="51:75" x14ac:dyDescent="0.3">
      <c r="AY8755" s="251" t="e">
        <f>VLOOKUP(C8755,#REF!, 2,FALSE)</f>
        <v>#REF!</v>
      </c>
      <c r="BM8755" s="191" t="s">
        <v>14094</v>
      </c>
      <c r="BN8755" s="191" t="s">
        <v>2980</v>
      </c>
      <c r="BO8755" s="191" t="s">
        <v>14095</v>
      </c>
      <c r="BU8755" s="191" t="s">
        <v>14094</v>
      </c>
      <c r="BV8755" s="191" t="s">
        <v>2980</v>
      </c>
      <c r="BW8755" s="191" t="s">
        <v>14095</v>
      </c>
    </row>
    <row r="8756" spans="51:75" x14ac:dyDescent="0.3">
      <c r="AY8756" s="251" t="e">
        <f>VLOOKUP(C8756,#REF!, 2,FALSE)</f>
        <v>#REF!</v>
      </c>
      <c r="BM8756" s="191" t="s">
        <v>14096</v>
      </c>
      <c r="BN8756" s="191" t="s">
        <v>2984</v>
      </c>
      <c r="BO8756" s="191" t="s">
        <v>14097</v>
      </c>
      <c r="BU8756" s="191" t="s">
        <v>14096</v>
      </c>
      <c r="BV8756" s="191" t="s">
        <v>2984</v>
      </c>
      <c r="BW8756" s="191" t="s">
        <v>14097</v>
      </c>
    </row>
    <row r="8757" spans="51:75" x14ac:dyDescent="0.3">
      <c r="AY8757" s="251" t="e">
        <f>VLOOKUP(C8757,#REF!, 2,FALSE)</f>
        <v>#REF!</v>
      </c>
      <c r="BM8757" s="191" t="s">
        <v>2465</v>
      </c>
      <c r="BN8757" s="191" t="s">
        <v>2984</v>
      </c>
      <c r="BO8757" s="191" t="s">
        <v>1338</v>
      </c>
      <c r="BU8757" s="191" t="s">
        <v>2465</v>
      </c>
      <c r="BV8757" s="191" t="s">
        <v>2984</v>
      </c>
      <c r="BW8757" s="191" t="s">
        <v>1338</v>
      </c>
    </row>
    <row r="8758" spans="51:75" x14ac:dyDescent="0.3">
      <c r="AY8758" s="251" t="e">
        <f>VLOOKUP(C8758,#REF!, 2,FALSE)</f>
        <v>#REF!</v>
      </c>
      <c r="BM8758" s="191" t="s">
        <v>14098</v>
      </c>
      <c r="BN8758" s="191" t="s">
        <v>798</v>
      </c>
      <c r="BO8758" s="191" t="s">
        <v>8216</v>
      </c>
      <c r="BU8758" s="191" t="s">
        <v>14098</v>
      </c>
      <c r="BV8758" s="191" t="s">
        <v>798</v>
      </c>
      <c r="BW8758" s="191" t="s">
        <v>8216</v>
      </c>
    </row>
    <row r="8759" spans="51:75" x14ac:dyDescent="0.3">
      <c r="AY8759" s="251" t="e">
        <f>VLOOKUP(C8759,#REF!, 2,FALSE)</f>
        <v>#REF!</v>
      </c>
      <c r="BM8759" s="191" t="s">
        <v>14099</v>
      </c>
      <c r="BN8759" s="191" t="s">
        <v>624</v>
      </c>
      <c r="BO8759" s="191" t="s">
        <v>7625</v>
      </c>
      <c r="BU8759" s="191" t="s">
        <v>14099</v>
      </c>
      <c r="BV8759" s="191" t="s">
        <v>624</v>
      </c>
      <c r="BW8759" s="191" t="s">
        <v>7625</v>
      </c>
    </row>
    <row r="8760" spans="51:75" x14ac:dyDescent="0.3">
      <c r="AY8760" s="251" t="e">
        <f>VLOOKUP(C8760,#REF!, 2,FALSE)</f>
        <v>#REF!</v>
      </c>
      <c r="BM8760" s="191" t="s">
        <v>14100</v>
      </c>
      <c r="BN8760" s="191" t="s">
        <v>16989</v>
      </c>
      <c r="BO8760" s="191" t="s">
        <v>2984</v>
      </c>
      <c r="BU8760" s="191" t="s">
        <v>14100</v>
      </c>
      <c r="BV8760" s="191" t="s">
        <v>16989</v>
      </c>
      <c r="BW8760" s="191" t="s">
        <v>2984</v>
      </c>
    </row>
    <row r="8761" spans="51:75" x14ac:dyDescent="0.3">
      <c r="AY8761" s="251" t="e">
        <f>VLOOKUP(C8761,#REF!, 2,FALSE)</f>
        <v>#REF!</v>
      </c>
      <c r="BM8761" s="191" t="s">
        <v>14101</v>
      </c>
      <c r="BN8761" s="191" t="s">
        <v>706</v>
      </c>
      <c r="BO8761" s="191" t="s">
        <v>2717</v>
      </c>
      <c r="BU8761" s="191" t="s">
        <v>14101</v>
      </c>
      <c r="BV8761" s="191" t="s">
        <v>706</v>
      </c>
      <c r="BW8761" s="191" t="s">
        <v>2717</v>
      </c>
    </row>
    <row r="8762" spans="51:75" x14ac:dyDescent="0.3">
      <c r="AY8762" s="251" t="e">
        <f>VLOOKUP(C8762,#REF!, 2,FALSE)</f>
        <v>#REF!</v>
      </c>
      <c r="BM8762" s="191" t="s">
        <v>14102</v>
      </c>
      <c r="BN8762" s="191" t="s">
        <v>1343</v>
      </c>
      <c r="BO8762" s="191" t="s">
        <v>6714</v>
      </c>
      <c r="BU8762" s="191" t="s">
        <v>14102</v>
      </c>
      <c r="BV8762" s="191" t="s">
        <v>1343</v>
      </c>
      <c r="BW8762" s="191" t="s">
        <v>6714</v>
      </c>
    </row>
    <row r="8763" spans="51:75" x14ac:dyDescent="0.3">
      <c r="AY8763" s="251" t="e">
        <f>VLOOKUP(C8763,#REF!, 2,FALSE)</f>
        <v>#REF!</v>
      </c>
      <c r="BM8763" s="191" t="s">
        <v>14103</v>
      </c>
      <c r="BN8763" s="191" t="s">
        <v>732</v>
      </c>
      <c r="BO8763" s="191" t="s">
        <v>2432</v>
      </c>
      <c r="BU8763" s="191" t="s">
        <v>14103</v>
      </c>
      <c r="BV8763" s="191" t="s">
        <v>732</v>
      </c>
      <c r="BW8763" s="191" t="s">
        <v>2432</v>
      </c>
    </row>
    <row r="8764" spans="51:75" x14ac:dyDescent="0.3">
      <c r="AY8764" s="251" t="e">
        <f>VLOOKUP(C8764,#REF!, 2,FALSE)</f>
        <v>#REF!</v>
      </c>
      <c r="BM8764" s="191" t="s">
        <v>14104</v>
      </c>
      <c r="BN8764" s="191" t="s">
        <v>638</v>
      </c>
      <c r="BO8764" s="191" t="s">
        <v>2984</v>
      </c>
      <c r="BU8764" s="191" t="s">
        <v>14104</v>
      </c>
      <c r="BV8764" s="191" t="s">
        <v>638</v>
      </c>
      <c r="BW8764" s="191" t="s">
        <v>2984</v>
      </c>
    </row>
    <row r="8765" spans="51:75" x14ac:dyDescent="0.3">
      <c r="AY8765" s="251" t="e">
        <f>VLOOKUP(C8765,#REF!, 2,FALSE)</f>
        <v>#REF!</v>
      </c>
      <c r="BM8765" s="191" t="s">
        <v>14105</v>
      </c>
      <c r="BN8765" s="191" t="s">
        <v>2984</v>
      </c>
      <c r="BO8765" s="191" t="s">
        <v>1072</v>
      </c>
      <c r="BU8765" s="191" t="s">
        <v>14105</v>
      </c>
      <c r="BV8765" s="191" t="s">
        <v>2984</v>
      </c>
      <c r="BW8765" s="191" t="s">
        <v>1072</v>
      </c>
    </row>
    <row r="8766" spans="51:75" x14ac:dyDescent="0.3">
      <c r="AY8766" s="251" t="e">
        <f>VLOOKUP(C8766,#REF!, 2,FALSE)</f>
        <v>#REF!</v>
      </c>
      <c r="BM8766" s="191" t="s">
        <v>14106</v>
      </c>
      <c r="BN8766" s="191" t="s">
        <v>2984</v>
      </c>
      <c r="BO8766" s="191" t="s">
        <v>14107</v>
      </c>
      <c r="BU8766" s="191" t="s">
        <v>14106</v>
      </c>
      <c r="BV8766" s="191" t="s">
        <v>2984</v>
      </c>
      <c r="BW8766" s="191" t="s">
        <v>14107</v>
      </c>
    </row>
    <row r="8767" spans="51:75" x14ac:dyDescent="0.3">
      <c r="AY8767" s="251" t="e">
        <f>VLOOKUP(C8767,#REF!, 2,FALSE)</f>
        <v>#REF!</v>
      </c>
      <c r="BM8767" s="191" t="s">
        <v>14108</v>
      </c>
      <c r="BN8767" s="191" t="s">
        <v>2984</v>
      </c>
      <c r="BO8767" s="191" t="s">
        <v>13352</v>
      </c>
      <c r="BU8767" s="191" t="s">
        <v>14108</v>
      </c>
      <c r="BV8767" s="191" t="s">
        <v>2984</v>
      </c>
      <c r="BW8767" s="191" t="s">
        <v>13352</v>
      </c>
    </row>
    <row r="8768" spans="51:75" x14ac:dyDescent="0.3">
      <c r="AY8768" s="251" t="e">
        <f>VLOOKUP(C8768,#REF!, 2,FALSE)</f>
        <v>#REF!</v>
      </c>
      <c r="BM8768" s="191" t="s">
        <v>14109</v>
      </c>
      <c r="BN8768" s="191" t="s">
        <v>2984</v>
      </c>
      <c r="BO8768" s="191" t="s">
        <v>993</v>
      </c>
      <c r="BU8768" s="191" t="s">
        <v>14109</v>
      </c>
      <c r="BV8768" s="191" t="s">
        <v>2984</v>
      </c>
      <c r="BW8768" s="191" t="s">
        <v>993</v>
      </c>
    </row>
    <row r="8769" spans="51:75" x14ac:dyDescent="0.3">
      <c r="AY8769" s="251" t="e">
        <f>VLOOKUP(C8769,#REF!, 2,FALSE)</f>
        <v>#REF!</v>
      </c>
      <c r="BM8769" s="191" t="s">
        <v>14110</v>
      </c>
      <c r="BN8769" s="191" t="s">
        <v>2984</v>
      </c>
      <c r="BO8769" s="191" t="s">
        <v>2984</v>
      </c>
      <c r="BU8769" s="191" t="s">
        <v>14110</v>
      </c>
      <c r="BV8769" s="191" t="s">
        <v>2984</v>
      </c>
      <c r="BW8769" s="191" t="s">
        <v>2984</v>
      </c>
    </row>
    <row r="8770" spans="51:75" x14ac:dyDescent="0.3">
      <c r="AY8770" s="251" t="e">
        <f>VLOOKUP(C8770,#REF!, 2,FALSE)</f>
        <v>#REF!</v>
      </c>
      <c r="BM8770" s="191" t="s">
        <v>14111</v>
      </c>
      <c r="BN8770" s="191" t="s">
        <v>2984</v>
      </c>
      <c r="BO8770" s="191" t="s">
        <v>2984</v>
      </c>
      <c r="BU8770" s="191" t="s">
        <v>14111</v>
      </c>
      <c r="BV8770" s="191" t="s">
        <v>2984</v>
      </c>
      <c r="BW8770" s="191" t="s">
        <v>2984</v>
      </c>
    </row>
    <row r="8771" spans="51:75" x14ac:dyDescent="0.3">
      <c r="AY8771" s="251" t="e">
        <f>VLOOKUP(C8771,#REF!, 2,FALSE)</f>
        <v>#REF!</v>
      </c>
      <c r="BM8771" s="191" t="s">
        <v>14112</v>
      </c>
      <c r="BN8771" s="191" t="s">
        <v>2984</v>
      </c>
      <c r="BO8771" s="191" t="s">
        <v>2069</v>
      </c>
      <c r="BU8771" s="191" t="s">
        <v>14112</v>
      </c>
      <c r="BV8771" s="191" t="s">
        <v>2984</v>
      </c>
      <c r="BW8771" s="191" t="s">
        <v>2069</v>
      </c>
    </row>
    <row r="8772" spans="51:75" x14ac:dyDescent="0.3">
      <c r="AY8772" s="251" t="e">
        <f>VLOOKUP(C8772,#REF!, 2,FALSE)</f>
        <v>#REF!</v>
      </c>
      <c r="BM8772" s="191" t="s">
        <v>14113</v>
      </c>
      <c r="BN8772" s="191" t="s">
        <v>3088</v>
      </c>
      <c r="BO8772" s="191" t="s">
        <v>1490</v>
      </c>
      <c r="BU8772" s="191" t="s">
        <v>14113</v>
      </c>
      <c r="BV8772" s="191" t="s">
        <v>3088</v>
      </c>
      <c r="BW8772" s="191" t="s">
        <v>1490</v>
      </c>
    </row>
    <row r="8773" spans="51:75" x14ac:dyDescent="0.3">
      <c r="AY8773" s="251" t="e">
        <f>VLOOKUP(C8773,#REF!, 2,FALSE)</f>
        <v>#REF!</v>
      </c>
      <c r="BM8773" s="191" t="s">
        <v>2466</v>
      </c>
      <c r="BN8773" s="191" t="s">
        <v>2984</v>
      </c>
      <c r="BO8773" s="191" t="s">
        <v>14114</v>
      </c>
      <c r="BU8773" s="191" t="s">
        <v>2466</v>
      </c>
      <c r="BV8773" s="191" t="s">
        <v>2984</v>
      </c>
      <c r="BW8773" s="191" t="s">
        <v>14114</v>
      </c>
    </row>
    <row r="8774" spans="51:75" x14ac:dyDescent="0.3">
      <c r="AY8774" s="251" t="e">
        <f>VLOOKUP(C8774,#REF!, 2,FALSE)</f>
        <v>#REF!</v>
      </c>
      <c r="BM8774" s="191" t="s">
        <v>14115</v>
      </c>
      <c r="BN8774" s="191" t="s">
        <v>2984</v>
      </c>
      <c r="BO8774" s="191" t="s">
        <v>1101</v>
      </c>
      <c r="BU8774" s="191" t="s">
        <v>14115</v>
      </c>
      <c r="BV8774" s="191" t="s">
        <v>2984</v>
      </c>
      <c r="BW8774" s="191" t="s">
        <v>1101</v>
      </c>
    </row>
    <row r="8775" spans="51:75" x14ac:dyDescent="0.3">
      <c r="AY8775" s="251" t="e">
        <f>VLOOKUP(C8775,#REF!, 2,FALSE)</f>
        <v>#REF!</v>
      </c>
      <c r="BM8775" s="191" t="s">
        <v>2467</v>
      </c>
      <c r="BN8775" s="191" t="s">
        <v>2984</v>
      </c>
      <c r="BO8775" s="191" t="s">
        <v>857</v>
      </c>
      <c r="BU8775" s="191" t="s">
        <v>2467</v>
      </c>
      <c r="BV8775" s="191" t="s">
        <v>2984</v>
      </c>
      <c r="BW8775" s="191" t="s">
        <v>857</v>
      </c>
    </row>
    <row r="8776" spans="51:75" x14ac:dyDescent="0.3">
      <c r="AY8776" s="251" t="e">
        <f>VLOOKUP(C8776,#REF!, 2,FALSE)</f>
        <v>#REF!</v>
      </c>
      <c r="BM8776" s="191" t="s">
        <v>14116</v>
      </c>
      <c r="BN8776" s="191" t="s">
        <v>2984</v>
      </c>
      <c r="BO8776" s="191" t="s">
        <v>12034</v>
      </c>
      <c r="BU8776" s="191" t="s">
        <v>14116</v>
      </c>
      <c r="BV8776" s="191" t="s">
        <v>2984</v>
      </c>
      <c r="BW8776" s="191" t="s">
        <v>12034</v>
      </c>
    </row>
    <row r="8777" spans="51:75" x14ac:dyDescent="0.3">
      <c r="AY8777" s="251" t="e">
        <f>VLOOKUP(C8777,#REF!, 2,FALSE)</f>
        <v>#REF!</v>
      </c>
      <c r="BM8777" s="191" t="s">
        <v>14117</v>
      </c>
      <c r="BN8777" s="191" t="s">
        <v>2984</v>
      </c>
      <c r="BO8777" s="191" t="s">
        <v>8284</v>
      </c>
      <c r="BU8777" s="191" t="s">
        <v>14117</v>
      </c>
      <c r="BV8777" s="191" t="s">
        <v>2984</v>
      </c>
      <c r="BW8777" s="191" t="s">
        <v>8284</v>
      </c>
    </row>
    <row r="8778" spans="51:75" x14ac:dyDescent="0.3">
      <c r="AY8778" s="251" t="e">
        <f>VLOOKUP(C8778,#REF!, 2,FALSE)</f>
        <v>#REF!</v>
      </c>
      <c r="BM8778" s="191" t="s">
        <v>14118</v>
      </c>
      <c r="BN8778" s="191" t="s">
        <v>2984</v>
      </c>
      <c r="BO8778" s="191" t="s">
        <v>2695</v>
      </c>
      <c r="BU8778" s="191" t="s">
        <v>14118</v>
      </c>
      <c r="BV8778" s="191" t="s">
        <v>2984</v>
      </c>
      <c r="BW8778" s="191" t="s">
        <v>2695</v>
      </c>
    </row>
    <row r="8779" spans="51:75" x14ac:dyDescent="0.3">
      <c r="AY8779" s="251" t="e">
        <f>VLOOKUP(C8779,#REF!, 2,FALSE)</f>
        <v>#REF!</v>
      </c>
      <c r="BM8779" s="191" t="s">
        <v>14119</v>
      </c>
      <c r="BN8779" s="191" t="s">
        <v>2984</v>
      </c>
      <c r="BO8779" s="191" t="s">
        <v>7944</v>
      </c>
      <c r="BU8779" s="191" t="s">
        <v>14119</v>
      </c>
      <c r="BV8779" s="191" t="s">
        <v>2984</v>
      </c>
      <c r="BW8779" s="191" t="s">
        <v>7944</v>
      </c>
    </row>
    <row r="8780" spans="51:75" x14ac:dyDescent="0.3">
      <c r="AY8780" s="251" t="e">
        <f>VLOOKUP(C8780,#REF!, 2,FALSE)</f>
        <v>#REF!</v>
      </c>
      <c r="BM8780" s="191" t="s">
        <v>14120</v>
      </c>
      <c r="BN8780" s="191" t="s">
        <v>2984</v>
      </c>
      <c r="BO8780" s="191" t="s">
        <v>6850</v>
      </c>
      <c r="BU8780" s="191" t="s">
        <v>14120</v>
      </c>
      <c r="BV8780" s="191" t="s">
        <v>2984</v>
      </c>
      <c r="BW8780" s="191" t="s">
        <v>6850</v>
      </c>
    </row>
    <row r="8781" spans="51:75" x14ac:dyDescent="0.3">
      <c r="AY8781" s="251" t="e">
        <f>VLOOKUP(C8781,#REF!, 2,FALSE)</f>
        <v>#REF!</v>
      </c>
      <c r="BM8781" s="191" t="s">
        <v>2468</v>
      </c>
      <c r="BN8781" s="191" t="s">
        <v>913</v>
      </c>
      <c r="BO8781" s="191" t="s">
        <v>12407</v>
      </c>
      <c r="BU8781" s="191" t="s">
        <v>2468</v>
      </c>
      <c r="BV8781" s="191" t="s">
        <v>913</v>
      </c>
      <c r="BW8781" s="191" t="s">
        <v>12407</v>
      </c>
    </row>
    <row r="8782" spans="51:75" x14ac:dyDescent="0.3">
      <c r="AY8782" s="251" t="e">
        <f>VLOOKUP(C8782,#REF!, 2,FALSE)</f>
        <v>#REF!</v>
      </c>
      <c r="BM8782" s="191" t="s">
        <v>14121</v>
      </c>
      <c r="BN8782" s="191" t="s">
        <v>2984</v>
      </c>
      <c r="BO8782" s="191" t="s">
        <v>2984</v>
      </c>
      <c r="BU8782" s="191" t="s">
        <v>14121</v>
      </c>
      <c r="BV8782" s="191" t="s">
        <v>2984</v>
      </c>
      <c r="BW8782" s="191" t="s">
        <v>2984</v>
      </c>
    </row>
    <row r="8783" spans="51:75" x14ac:dyDescent="0.3">
      <c r="AY8783" s="251" t="e">
        <f>VLOOKUP(C8783,#REF!, 2,FALSE)</f>
        <v>#REF!</v>
      </c>
      <c r="BM8783" s="191" t="s">
        <v>14122</v>
      </c>
      <c r="BN8783" s="191" t="s">
        <v>2984</v>
      </c>
      <c r="BO8783" s="191" t="s">
        <v>10308</v>
      </c>
      <c r="BU8783" s="191" t="s">
        <v>14122</v>
      </c>
      <c r="BV8783" s="191" t="s">
        <v>2984</v>
      </c>
      <c r="BW8783" s="191" t="s">
        <v>10308</v>
      </c>
    </row>
    <row r="8784" spans="51:75" x14ac:dyDescent="0.3">
      <c r="AY8784" s="251" t="e">
        <f>VLOOKUP(C8784,#REF!, 2,FALSE)</f>
        <v>#REF!</v>
      </c>
      <c r="BM8784" s="191" t="s">
        <v>14123</v>
      </c>
      <c r="BN8784" s="191" t="s">
        <v>1270</v>
      </c>
      <c r="BO8784" s="191" t="s">
        <v>14124</v>
      </c>
      <c r="BU8784" s="191" t="s">
        <v>14123</v>
      </c>
      <c r="BV8784" s="191" t="s">
        <v>1270</v>
      </c>
      <c r="BW8784" s="191" t="s">
        <v>14124</v>
      </c>
    </row>
    <row r="8785" spans="51:75" x14ac:dyDescent="0.3">
      <c r="AY8785" s="251" t="e">
        <f>VLOOKUP(C8785,#REF!, 2,FALSE)</f>
        <v>#REF!</v>
      </c>
      <c r="BM8785" s="191" t="s">
        <v>14125</v>
      </c>
      <c r="BN8785" s="191" t="s">
        <v>1343</v>
      </c>
      <c r="BO8785" s="191" t="s">
        <v>14126</v>
      </c>
      <c r="BU8785" s="191" t="s">
        <v>14125</v>
      </c>
      <c r="BV8785" s="191" t="s">
        <v>1343</v>
      </c>
      <c r="BW8785" s="191" t="s">
        <v>14126</v>
      </c>
    </row>
    <row r="8786" spans="51:75" x14ac:dyDescent="0.3">
      <c r="AY8786" s="251" t="e">
        <f>VLOOKUP(C8786,#REF!, 2,FALSE)</f>
        <v>#REF!</v>
      </c>
      <c r="BM8786" s="191" t="s">
        <v>14127</v>
      </c>
      <c r="BN8786" s="191" t="s">
        <v>2984</v>
      </c>
      <c r="BO8786" s="191" t="s">
        <v>2984</v>
      </c>
      <c r="BU8786" s="191" t="s">
        <v>14127</v>
      </c>
      <c r="BV8786" s="191" t="s">
        <v>2984</v>
      </c>
      <c r="BW8786" s="191" t="s">
        <v>2984</v>
      </c>
    </row>
    <row r="8787" spans="51:75" x14ac:dyDescent="0.3">
      <c r="AY8787" s="251" t="e">
        <f>VLOOKUP(C8787,#REF!, 2,FALSE)</f>
        <v>#REF!</v>
      </c>
      <c r="BM8787" s="191" t="s">
        <v>2469</v>
      </c>
      <c r="BN8787" s="191" t="s">
        <v>2984</v>
      </c>
      <c r="BO8787" s="191" t="s">
        <v>14128</v>
      </c>
      <c r="BU8787" s="191" t="s">
        <v>2469</v>
      </c>
      <c r="BV8787" s="191" t="s">
        <v>2984</v>
      </c>
      <c r="BW8787" s="191" t="s">
        <v>14128</v>
      </c>
    </row>
    <row r="8788" spans="51:75" x14ac:dyDescent="0.3">
      <c r="AY8788" s="251" t="e">
        <f>VLOOKUP(C8788,#REF!, 2,FALSE)</f>
        <v>#REF!</v>
      </c>
      <c r="BM8788" s="191" t="s">
        <v>14129</v>
      </c>
      <c r="BN8788" s="191" t="s">
        <v>1343</v>
      </c>
      <c r="BO8788" s="191" t="s">
        <v>1599</v>
      </c>
      <c r="BU8788" s="191" t="s">
        <v>14129</v>
      </c>
      <c r="BV8788" s="191" t="s">
        <v>1343</v>
      </c>
      <c r="BW8788" s="191" t="s">
        <v>1599</v>
      </c>
    </row>
    <row r="8789" spans="51:75" x14ac:dyDescent="0.3">
      <c r="AY8789" s="251" t="e">
        <f>VLOOKUP(C8789,#REF!, 2,FALSE)</f>
        <v>#REF!</v>
      </c>
      <c r="BM8789" s="191" t="s">
        <v>14130</v>
      </c>
      <c r="BN8789" s="191" t="s">
        <v>1004</v>
      </c>
      <c r="BO8789" s="191" t="s">
        <v>2984</v>
      </c>
      <c r="BU8789" s="191" t="s">
        <v>14130</v>
      </c>
      <c r="BV8789" s="191" t="s">
        <v>1004</v>
      </c>
      <c r="BW8789" s="191" t="s">
        <v>2984</v>
      </c>
    </row>
    <row r="8790" spans="51:75" x14ac:dyDescent="0.3">
      <c r="AY8790" s="251" t="e">
        <f>VLOOKUP(C8790,#REF!, 2,FALSE)</f>
        <v>#REF!</v>
      </c>
      <c r="BM8790" s="191" t="s">
        <v>2470</v>
      </c>
      <c r="BN8790" s="191" t="s">
        <v>1004</v>
      </c>
      <c r="BO8790" s="191" t="s">
        <v>8475</v>
      </c>
      <c r="BU8790" s="191" t="s">
        <v>2470</v>
      </c>
      <c r="BV8790" s="191" t="s">
        <v>1004</v>
      </c>
      <c r="BW8790" s="191" t="s">
        <v>8475</v>
      </c>
    </row>
    <row r="8791" spans="51:75" x14ac:dyDescent="0.3">
      <c r="AY8791" s="251" t="e">
        <f>VLOOKUP(C8791,#REF!, 2,FALSE)</f>
        <v>#REF!</v>
      </c>
      <c r="BM8791" s="191" t="s">
        <v>2471</v>
      </c>
      <c r="BN8791" s="191" t="s">
        <v>695</v>
      </c>
      <c r="BO8791" s="191" t="s">
        <v>2984</v>
      </c>
      <c r="BU8791" s="191" t="s">
        <v>2471</v>
      </c>
      <c r="BV8791" s="191" t="s">
        <v>695</v>
      </c>
      <c r="BW8791" s="191" t="s">
        <v>2984</v>
      </c>
    </row>
    <row r="8792" spans="51:75" x14ac:dyDescent="0.3">
      <c r="AY8792" s="251" t="e">
        <f>VLOOKUP(C8792,#REF!, 2,FALSE)</f>
        <v>#REF!</v>
      </c>
      <c r="BM8792" s="191" t="s">
        <v>216</v>
      </c>
      <c r="BN8792" s="191" t="s">
        <v>1004</v>
      </c>
      <c r="BO8792" s="191" t="s">
        <v>6702</v>
      </c>
      <c r="BU8792" s="191" t="s">
        <v>216</v>
      </c>
      <c r="BV8792" s="191" t="s">
        <v>1004</v>
      </c>
      <c r="BW8792" s="191" t="s">
        <v>6702</v>
      </c>
    </row>
    <row r="8793" spans="51:75" x14ac:dyDescent="0.3">
      <c r="AY8793" s="251" t="e">
        <f>VLOOKUP(C8793,#REF!, 2,FALSE)</f>
        <v>#REF!</v>
      </c>
      <c r="BM8793" s="191" t="s">
        <v>14131</v>
      </c>
      <c r="BN8793" s="191" t="s">
        <v>2984</v>
      </c>
      <c r="BO8793" s="191" t="s">
        <v>2984</v>
      </c>
      <c r="BU8793" s="191" t="s">
        <v>14131</v>
      </c>
      <c r="BV8793" s="191" t="s">
        <v>2984</v>
      </c>
      <c r="BW8793" s="191" t="s">
        <v>2984</v>
      </c>
    </row>
    <row r="8794" spans="51:75" x14ac:dyDescent="0.3">
      <c r="AY8794" s="251" t="e">
        <f>VLOOKUP(C8794,#REF!, 2,FALSE)</f>
        <v>#REF!</v>
      </c>
      <c r="BM8794" s="191" t="s">
        <v>14132</v>
      </c>
      <c r="BN8794" s="191" t="s">
        <v>927</v>
      </c>
      <c r="BO8794" s="191" t="s">
        <v>2984</v>
      </c>
      <c r="BU8794" s="191" t="s">
        <v>14132</v>
      </c>
      <c r="BV8794" s="191" t="s">
        <v>927</v>
      </c>
      <c r="BW8794" s="191" t="s">
        <v>2984</v>
      </c>
    </row>
    <row r="8795" spans="51:75" x14ac:dyDescent="0.3">
      <c r="AY8795" s="251" t="e">
        <f>VLOOKUP(C8795,#REF!, 2,FALSE)</f>
        <v>#REF!</v>
      </c>
      <c r="BM8795" s="191" t="s">
        <v>14133</v>
      </c>
      <c r="BN8795" s="191" t="s">
        <v>1520</v>
      </c>
      <c r="BO8795" s="191" t="s">
        <v>2984</v>
      </c>
      <c r="BU8795" s="191" t="s">
        <v>14133</v>
      </c>
      <c r="BV8795" s="191" t="s">
        <v>1520</v>
      </c>
      <c r="BW8795" s="191" t="s">
        <v>2984</v>
      </c>
    </row>
    <row r="8796" spans="51:75" x14ac:dyDescent="0.3">
      <c r="AY8796" s="251" t="e">
        <f>VLOOKUP(C8796,#REF!, 2,FALSE)</f>
        <v>#REF!</v>
      </c>
      <c r="BM8796" s="191" t="s">
        <v>14134</v>
      </c>
      <c r="BN8796" s="191" t="s">
        <v>2223</v>
      </c>
      <c r="BO8796" s="191" t="s">
        <v>2984</v>
      </c>
      <c r="BU8796" s="191" t="s">
        <v>14134</v>
      </c>
      <c r="BV8796" s="191" t="s">
        <v>2223</v>
      </c>
      <c r="BW8796" s="191" t="s">
        <v>2984</v>
      </c>
    </row>
    <row r="8797" spans="51:75" x14ac:dyDescent="0.3">
      <c r="AY8797" s="251" t="e">
        <f>VLOOKUP(C8797,#REF!, 2,FALSE)</f>
        <v>#REF!</v>
      </c>
      <c r="BM8797" s="191" t="s">
        <v>14135</v>
      </c>
      <c r="BN8797" s="191" t="s">
        <v>2223</v>
      </c>
      <c r="BO8797" s="191" t="s">
        <v>2984</v>
      </c>
      <c r="BU8797" s="191" t="s">
        <v>14135</v>
      </c>
      <c r="BV8797" s="191" t="s">
        <v>2223</v>
      </c>
      <c r="BW8797" s="191" t="s">
        <v>2984</v>
      </c>
    </row>
    <row r="8798" spans="51:75" x14ac:dyDescent="0.3">
      <c r="AY8798" s="251" t="e">
        <f>VLOOKUP(C8798,#REF!, 2,FALSE)</f>
        <v>#REF!</v>
      </c>
      <c r="BM8798" s="191" t="s">
        <v>2472</v>
      </c>
      <c r="BN8798" s="191" t="s">
        <v>2223</v>
      </c>
      <c r="BO8798" s="191" t="s">
        <v>2984</v>
      </c>
      <c r="BU8798" s="191" t="s">
        <v>2472</v>
      </c>
      <c r="BV8798" s="191" t="s">
        <v>2223</v>
      </c>
      <c r="BW8798" s="191" t="s">
        <v>2984</v>
      </c>
    </row>
    <row r="8799" spans="51:75" x14ac:dyDescent="0.3">
      <c r="AY8799" s="251" t="e">
        <f>VLOOKUP(C8799,#REF!, 2,FALSE)</f>
        <v>#REF!</v>
      </c>
      <c r="BM8799" s="191" t="s">
        <v>2473</v>
      </c>
      <c r="BN8799" s="191" t="s">
        <v>2984</v>
      </c>
      <c r="BO8799" s="191" t="s">
        <v>14136</v>
      </c>
      <c r="BU8799" s="191" t="s">
        <v>2473</v>
      </c>
      <c r="BV8799" s="191" t="s">
        <v>2984</v>
      </c>
      <c r="BW8799" s="191" t="s">
        <v>14136</v>
      </c>
    </row>
    <row r="8800" spans="51:75" x14ac:dyDescent="0.3">
      <c r="AY8800" s="251" t="e">
        <f>VLOOKUP(C8800,#REF!, 2,FALSE)</f>
        <v>#REF!</v>
      </c>
      <c r="BM8800" s="191" t="s">
        <v>14137</v>
      </c>
      <c r="BN8800" s="191" t="s">
        <v>1004</v>
      </c>
      <c r="BO8800" s="191" t="s">
        <v>14138</v>
      </c>
      <c r="BU8800" s="191" t="s">
        <v>14137</v>
      </c>
      <c r="BV8800" s="191" t="s">
        <v>1004</v>
      </c>
      <c r="BW8800" s="191" t="s">
        <v>14138</v>
      </c>
    </row>
    <row r="8801" spans="51:75" x14ac:dyDescent="0.3">
      <c r="AY8801" s="251" t="e">
        <f>VLOOKUP(C8801,#REF!, 2,FALSE)</f>
        <v>#REF!</v>
      </c>
      <c r="BM8801" s="191" t="s">
        <v>14139</v>
      </c>
      <c r="BN8801" s="191" t="s">
        <v>1446</v>
      </c>
      <c r="BO8801" s="191" t="s">
        <v>14140</v>
      </c>
      <c r="BU8801" s="191" t="s">
        <v>14139</v>
      </c>
      <c r="BV8801" s="191" t="s">
        <v>1446</v>
      </c>
      <c r="BW8801" s="191" t="s">
        <v>14140</v>
      </c>
    </row>
    <row r="8802" spans="51:75" x14ac:dyDescent="0.3">
      <c r="AY8802" s="251" t="e">
        <f>VLOOKUP(C8802,#REF!, 2,FALSE)</f>
        <v>#REF!</v>
      </c>
      <c r="BM8802" s="191" t="s">
        <v>14141</v>
      </c>
      <c r="BN8802" s="191" t="s">
        <v>2984</v>
      </c>
      <c r="BO8802" s="191" t="s">
        <v>2984</v>
      </c>
      <c r="BU8802" s="191" t="s">
        <v>14141</v>
      </c>
      <c r="BV8802" s="191" t="s">
        <v>2984</v>
      </c>
      <c r="BW8802" s="191" t="s">
        <v>2984</v>
      </c>
    </row>
    <row r="8803" spans="51:75" x14ac:dyDescent="0.3">
      <c r="AY8803" s="251" t="e">
        <f>VLOOKUP(C8803,#REF!, 2,FALSE)</f>
        <v>#REF!</v>
      </c>
      <c r="BM8803" s="191" t="s">
        <v>14142</v>
      </c>
      <c r="BN8803" s="191" t="s">
        <v>2984</v>
      </c>
      <c r="BO8803" s="191" t="s">
        <v>14143</v>
      </c>
      <c r="BU8803" s="191" t="s">
        <v>14142</v>
      </c>
      <c r="BV8803" s="191" t="s">
        <v>2984</v>
      </c>
      <c r="BW8803" s="191" t="s">
        <v>14143</v>
      </c>
    </row>
    <row r="8804" spans="51:75" x14ac:dyDescent="0.3">
      <c r="AY8804" s="251" t="e">
        <f>VLOOKUP(C8804,#REF!, 2,FALSE)</f>
        <v>#REF!</v>
      </c>
      <c r="BM8804" s="191" t="s">
        <v>200</v>
      </c>
      <c r="BN8804" s="191" t="s">
        <v>613</v>
      </c>
      <c r="BO8804" s="191" t="s">
        <v>2108</v>
      </c>
      <c r="BU8804" s="191" t="s">
        <v>200</v>
      </c>
      <c r="BV8804" s="191" t="s">
        <v>613</v>
      </c>
      <c r="BW8804" s="191" t="s">
        <v>2108</v>
      </c>
    </row>
    <row r="8805" spans="51:75" x14ac:dyDescent="0.3">
      <c r="AY8805" s="251" t="e">
        <f>VLOOKUP(C8805,#REF!, 2,FALSE)</f>
        <v>#REF!</v>
      </c>
      <c r="BM8805" s="191" t="s">
        <v>14144</v>
      </c>
      <c r="BN8805" s="191" t="s">
        <v>697</v>
      </c>
      <c r="BO8805" s="191" t="s">
        <v>14145</v>
      </c>
      <c r="BU8805" s="191" t="s">
        <v>14144</v>
      </c>
      <c r="BV8805" s="191" t="s">
        <v>697</v>
      </c>
      <c r="BW8805" s="191" t="s">
        <v>14145</v>
      </c>
    </row>
    <row r="8806" spans="51:75" x14ac:dyDescent="0.3">
      <c r="AY8806" s="251" t="e">
        <f>VLOOKUP(C8806,#REF!, 2,FALSE)</f>
        <v>#REF!</v>
      </c>
      <c r="BM8806" s="191" t="s">
        <v>14147</v>
      </c>
      <c r="BN8806" s="191" t="s">
        <v>613</v>
      </c>
      <c r="BO8806" s="191" t="s">
        <v>14148</v>
      </c>
      <c r="BU8806" s="191" t="s">
        <v>14147</v>
      </c>
      <c r="BV8806" s="191" t="s">
        <v>613</v>
      </c>
      <c r="BW8806" s="191" t="s">
        <v>14148</v>
      </c>
    </row>
    <row r="8807" spans="51:75" x14ac:dyDescent="0.3">
      <c r="AY8807" s="251" t="e">
        <f>VLOOKUP(C8807,#REF!, 2,FALSE)</f>
        <v>#REF!</v>
      </c>
      <c r="BM8807" s="191" t="s">
        <v>14149</v>
      </c>
      <c r="BN8807" s="191" t="s">
        <v>695</v>
      </c>
      <c r="BO8807" s="191" t="s">
        <v>14150</v>
      </c>
      <c r="BU8807" s="191" t="s">
        <v>14149</v>
      </c>
      <c r="BV8807" s="191" t="s">
        <v>695</v>
      </c>
      <c r="BW8807" s="191" t="s">
        <v>14150</v>
      </c>
    </row>
    <row r="8808" spans="51:75" x14ac:dyDescent="0.3">
      <c r="AY8808" s="251" t="e">
        <f>VLOOKUP(C8808,#REF!, 2,FALSE)</f>
        <v>#REF!</v>
      </c>
      <c r="BM8808" s="191" t="s">
        <v>14151</v>
      </c>
      <c r="BN8808" s="191" t="s">
        <v>943</v>
      </c>
      <c r="BO8808" s="191" t="s">
        <v>14152</v>
      </c>
      <c r="BU8808" s="191" t="s">
        <v>14151</v>
      </c>
      <c r="BV8808" s="191" t="s">
        <v>943</v>
      </c>
      <c r="BW8808" s="191" t="s">
        <v>14152</v>
      </c>
    </row>
    <row r="8809" spans="51:75" x14ac:dyDescent="0.3">
      <c r="AY8809" s="251" t="e">
        <f>VLOOKUP(C8809,#REF!, 2,FALSE)</f>
        <v>#REF!</v>
      </c>
      <c r="BM8809" s="191" t="s">
        <v>14153</v>
      </c>
      <c r="BN8809" s="191" t="s">
        <v>2984</v>
      </c>
      <c r="BO8809" s="191" t="s">
        <v>7883</v>
      </c>
      <c r="BU8809" s="191" t="s">
        <v>14153</v>
      </c>
      <c r="BV8809" s="191" t="s">
        <v>2984</v>
      </c>
      <c r="BW8809" s="191" t="s">
        <v>7883</v>
      </c>
    </row>
    <row r="8810" spans="51:75" x14ac:dyDescent="0.3">
      <c r="AY8810" s="251" t="e">
        <f>VLOOKUP(C8810,#REF!, 2,FALSE)</f>
        <v>#REF!</v>
      </c>
      <c r="BM8810" s="191" t="s">
        <v>14154</v>
      </c>
      <c r="BN8810" s="191" t="s">
        <v>2984</v>
      </c>
      <c r="BO8810" s="191" t="s">
        <v>14155</v>
      </c>
      <c r="BU8810" s="191" t="s">
        <v>14154</v>
      </c>
      <c r="BV8810" s="191" t="s">
        <v>2984</v>
      </c>
      <c r="BW8810" s="191" t="s">
        <v>14155</v>
      </c>
    </row>
    <row r="8811" spans="51:75" x14ac:dyDescent="0.3">
      <c r="AY8811" s="251" t="e">
        <f>VLOOKUP(C8811,#REF!, 2,FALSE)</f>
        <v>#REF!</v>
      </c>
      <c r="BM8811" s="191" t="s">
        <v>14156</v>
      </c>
      <c r="BN8811" s="191" t="s">
        <v>8073</v>
      </c>
      <c r="BO8811" s="191" t="s">
        <v>14157</v>
      </c>
      <c r="BU8811" s="191" t="s">
        <v>14156</v>
      </c>
      <c r="BV8811" s="191" t="s">
        <v>8073</v>
      </c>
      <c r="BW8811" s="191" t="s">
        <v>14157</v>
      </c>
    </row>
    <row r="8812" spans="51:75" x14ac:dyDescent="0.3">
      <c r="AY8812" s="251" t="e">
        <f>VLOOKUP(C8812,#REF!, 2,FALSE)</f>
        <v>#REF!</v>
      </c>
      <c r="BM8812" s="191" t="s">
        <v>14158</v>
      </c>
      <c r="BN8812" s="191" t="s">
        <v>927</v>
      </c>
      <c r="BO8812" s="191" t="s">
        <v>1659</v>
      </c>
      <c r="BU8812" s="191" t="s">
        <v>14158</v>
      </c>
      <c r="BV8812" s="191" t="s">
        <v>927</v>
      </c>
      <c r="BW8812" s="191" t="s">
        <v>1659</v>
      </c>
    </row>
    <row r="8813" spans="51:75" x14ac:dyDescent="0.3">
      <c r="AY8813" s="251" t="e">
        <f>VLOOKUP(C8813,#REF!, 2,FALSE)</f>
        <v>#REF!</v>
      </c>
      <c r="BM8813" s="191" t="s">
        <v>14159</v>
      </c>
      <c r="BN8813" s="191" t="s">
        <v>913</v>
      </c>
      <c r="BO8813" s="191" t="s">
        <v>14160</v>
      </c>
      <c r="BU8813" s="191" t="s">
        <v>14159</v>
      </c>
      <c r="BV8813" s="191" t="s">
        <v>913</v>
      </c>
      <c r="BW8813" s="191" t="s">
        <v>14160</v>
      </c>
    </row>
    <row r="8814" spans="51:75" x14ac:dyDescent="0.3">
      <c r="AY8814" s="251" t="e">
        <f>VLOOKUP(C8814,#REF!, 2,FALSE)</f>
        <v>#REF!</v>
      </c>
      <c r="BM8814" s="191" t="s">
        <v>2476</v>
      </c>
      <c r="BN8814" s="191" t="s">
        <v>706</v>
      </c>
      <c r="BO8814" s="191" t="s">
        <v>14161</v>
      </c>
      <c r="BU8814" s="191" t="s">
        <v>2476</v>
      </c>
      <c r="BV8814" s="191" t="s">
        <v>706</v>
      </c>
      <c r="BW8814" s="191" t="s">
        <v>14161</v>
      </c>
    </row>
    <row r="8815" spans="51:75" x14ac:dyDescent="0.3">
      <c r="AY8815" s="251" t="e">
        <f>VLOOKUP(C8815,#REF!, 2,FALSE)</f>
        <v>#REF!</v>
      </c>
      <c r="BM8815" s="191" t="s">
        <v>14162</v>
      </c>
      <c r="BN8815" s="191" t="s">
        <v>732</v>
      </c>
      <c r="BO8815" s="191" t="s">
        <v>14163</v>
      </c>
      <c r="BU8815" s="191" t="s">
        <v>14162</v>
      </c>
      <c r="BV8815" s="191" t="s">
        <v>732</v>
      </c>
      <c r="BW8815" s="191" t="s">
        <v>14163</v>
      </c>
    </row>
    <row r="8816" spans="51:75" x14ac:dyDescent="0.3">
      <c r="AY8816" s="251" t="e">
        <f>VLOOKUP(C8816,#REF!, 2,FALSE)</f>
        <v>#REF!</v>
      </c>
      <c r="BM8816" s="191" t="s">
        <v>14164</v>
      </c>
      <c r="BN8816" s="191" t="s">
        <v>662</v>
      </c>
      <c r="BO8816" s="191" t="s">
        <v>5521</v>
      </c>
      <c r="BU8816" s="191" t="s">
        <v>14164</v>
      </c>
      <c r="BV8816" s="191" t="s">
        <v>662</v>
      </c>
      <c r="BW8816" s="191" t="s">
        <v>5521</v>
      </c>
    </row>
    <row r="8817" spans="51:75" x14ac:dyDescent="0.3">
      <c r="AY8817" s="251" t="e">
        <f>VLOOKUP(C8817,#REF!, 2,FALSE)</f>
        <v>#REF!</v>
      </c>
      <c r="BM8817" s="191" t="s">
        <v>14165</v>
      </c>
      <c r="BN8817" s="191" t="s">
        <v>1270</v>
      </c>
      <c r="BO8817" s="191" t="s">
        <v>11033</v>
      </c>
      <c r="BU8817" s="191" t="s">
        <v>14165</v>
      </c>
      <c r="BV8817" s="191" t="s">
        <v>1270</v>
      </c>
      <c r="BW8817" s="191" t="s">
        <v>11033</v>
      </c>
    </row>
    <row r="8818" spans="51:75" x14ac:dyDescent="0.3">
      <c r="AY8818" s="251" t="e">
        <f>VLOOKUP(C8818,#REF!, 2,FALSE)</f>
        <v>#REF!</v>
      </c>
      <c r="BM8818" s="191" t="s">
        <v>14166</v>
      </c>
      <c r="BN8818" s="191" t="s">
        <v>924</v>
      </c>
      <c r="BO8818" s="191" t="s">
        <v>623</v>
      </c>
      <c r="BU8818" s="191" t="s">
        <v>14166</v>
      </c>
      <c r="BV8818" s="191" t="s">
        <v>924</v>
      </c>
      <c r="BW8818" s="191" t="s">
        <v>623</v>
      </c>
    </row>
    <row r="8819" spans="51:75" x14ac:dyDescent="0.3">
      <c r="AY8819" s="251" t="e">
        <f>VLOOKUP(C8819,#REF!, 2,FALSE)</f>
        <v>#REF!</v>
      </c>
      <c r="BM8819" s="191" t="s">
        <v>14167</v>
      </c>
      <c r="BN8819" s="191" t="s">
        <v>943</v>
      </c>
      <c r="BO8819" s="191" t="s">
        <v>14168</v>
      </c>
      <c r="BU8819" s="191" t="s">
        <v>14167</v>
      </c>
      <c r="BV8819" s="191" t="s">
        <v>943</v>
      </c>
      <c r="BW8819" s="191" t="s">
        <v>14168</v>
      </c>
    </row>
    <row r="8820" spans="51:75" x14ac:dyDescent="0.3">
      <c r="AY8820" s="251" t="e">
        <f>VLOOKUP(C8820,#REF!, 2,FALSE)</f>
        <v>#REF!</v>
      </c>
      <c r="BM8820" s="191" t="s">
        <v>14169</v>
      </c>
      <c r="BN8820" s="191" t="s">
        <v>2984</v>
      </c>
      <c r="BO8820" s="191" t="s">
        <v>5119</v>
      </c>
      <c r="BU8820" s="191" t="s">
        <v>14169</v>
      </c>
      <c r="BV8820" s="191" t="s">
        <v>2984</v>
      </c>
      <c r="BW8820" s="191" t="s">
        <v>5119</v>
      </c>
    </row>
    <row r="8821" spans="51:75" x14ac:dyDescent="0.3">
      <c r="AY8821" s="251" t="e">
        <f>VLOOKUP(C8821,#REF!, 2,FALSE)</f>
        <v>#REF!</v>
      </c>
      <c r="BM8821" s="191" t="s">
        <v>14170</v>
      </c>
      <c r="BN8821" s="191" t="s">
        <v>1270</v>
      </c>
      <c r="BO8821" s="191" t="s">
        <v>1727</v>
      </c>
      <c r="BU8821" s="191" t="s">
        <v>14170</v>
      </c>
      <c r="BV8821" s="191" t="s">
        <v>1270</v>
      </c>
      <c r="BW8821" s="191" t="s">
        <v>1727</v>
      </c>
    </row>
    <row r="8822" spans="51:75" x14ac:dyDescent="0.3">
      <c r="AY8822" s="251" t="e">
        <f>VLOOKUP(C8822,#REF!, 2,FALSE)</f>
        <v>#REF!</v>
      </c>
      <c r="BM8822" s="191" t="s">
        <v>14171</v>
      </c>
      <c r="BN8822" s="191" t="s">
        <v>663</v>
      </c>
      <c r="BO8822" s="191" t="s">
        <v>14172</v>
      </c>
      <c r="BU8822" s="191" t="s">
        <v>14171</v>
      </c>
      <c r="BV8822" s="191" t="s">
        <v>663</v>
      </c>
      <c r="BW8822" s="191" t="s">
        <v>14172</v>
      </c>
    </row>
    <row r="8823" spans="51:75" x14ac:dyDescent="0.3">
      <c r="AY8823" s="251" t="e">
        <f>VLOOKUP(C8823,#REF!, 2,FALSE)</f>
        <v>#REF!</v>
      </c>
      <c r="BM8823" s="191" t="s">
        <v>14173</v>
      </c>
      <c r="BN8823" s="191" t="s">
        <v>620</v>
      </c>
      <c r="BO8823" s="191" t="s">
        <v>2984</v>
      </c>
      <c r="BU8823" s="191" t="s">
        <v>14173</v>
      </c>
      <c r="BV8823" s="191" t="s">
        <v>620</v>
      </c>
      <c r="BW8823" s="191" t="s">
        <v>2984</v>
      </c>
    </row>
    <row r="8824" spans="51:75" x14ac:dyDescent="0.3">
      <c r="AY8824" s="251" t="e">
        <f>VLOOKUP(C8824,#REF!, 2,FALSE)</f>
        <v>#REF!</v>
      </c>
      <c r="BM8824" s="191" t="s">
        <v>14174</v>
      </c>
      <c r="BN8824" s="191" t="s">
        <v>2980</v>
      </c>
      <c r="BO8824" s="191" t="s">
        <v>14175</v>
      </c>
      <c r="BU8824" s="191" t="s">
        <v>14174</v>
      </c>
      <c r="BV8824" s="191" t="s">
        <v>2980</v>
      </c>
      <c r="BW8824" s="191" t="s">
        <v>14175</v>
      </c>
    </row>
    <row r="8825" spans="51:75" x14ac:dyDescent="0.3">
      <c r="AY8825" s="251" t="e">
        <f>VLOOKUP(C8825,#REF!, 2,FALSE)</f>
        <v>#REF!</v>
      </c>
      <c r="BM8825" s="191" t="s">
        <v>14176</v>
      </c>
      <c r="BN8825" s="191" t="s">
        <v>7953</v>
      </c>
      <c r="BO8825" s="191" t="s">
        <v>11113</v>
      </c>
      <c r="BU8825" s="191" t="s">
        <v>14176</v>
      </c>
      <c r="BV8825" s="191" t="s">
        <v>7953</v>
      </c>
      <c r="BW8825" s="191" t="s">
        <v>11113</v>
      </c>
    </row>
    <row r="8826" spans="51:75" x14ac:dyDescent="0.3">
      <c r="AY8826" s="251" t="e">
        <f>VLOOKUP(C8826,#REF!, 2,FALSE)</f>
        <v>#REF!</v>
      </c>
      <c r="BM8826" s="191" t="s">
        <v>14177</v>
      </c>
      <c r="BN8826" s="191" t="s">
        <v>620</v>
      </c>
      <c r="BO8826" s="191" t="s">
        <v>2984</v>
      </c>
      <c r="BU8826" s="191" t="s">
        <v>14177</v>
      </c>
      <c r="BV8826" s="191" t="s">
        <v>620</v>
      </c>
      <c r="BW8826" s="191" t="s">
        <v>2984</v>
      </c>
    </row>
    <row r="8827" spans="51:75" x14ac:dyDescent="0.3">
      <c r="AY8827" s="251" t="e">
        <f>VLOOKUP(C8827,#REF!, 2,FALSE)</f>
        <v>#REF!</v>
      </c>
      <c r="BM8827" s="191" t="s">
        <v>14178</v>
      </c>
      <c r="BN8827" s="191" t="s">
        <v>2984</v>
      </c>
      <c r="BO8827" s="191" t="s">
        <v>14179</v>
      </c>
      <c r="BU8827" s="191" t="s">
        <v>14178</v>
      </c>
      <c r="BV8827" s="191" t="s">
        <v>2984</v>
      </c>
      <c r="BW8827" s="191" t="s">
        <v>14179</v>
      </c>
    </row>
    <row r="8828" spans="51:75" x14ac:dyDescent="0.3">
      <c r="AY8828" s="251" t="e">
        <f>VLOOKUP(C8828,#REF!, 2,FALSE)</f>
        <v>#REF!</v>
      </c>
      <c r="BM8828" s="191" t="s">
        <v>14180</v>
      </c>
      <c r="BN8828" s="191" t="s">
        <v>2980</v>
      </c>
      <c r="BO8828" s="191" t="s">
        <v>960</v>
      </c>
      <c r="BU8828" s="191" t="s">
        <v>14180</v>
      </c>
      <c r="BV8828" s="191" t="s">
        <v>2980</v>
      </c>
      <c r="BW8828" s="191" t="s">
        <v>960</v>
      </c>
    </row>
    <row r="8829" spans="51:75" x14ac:dyDescent="0.3">
      <c r="AY8829" s="251" t="e">
        <f>VLOOKUP(C8829,#REF!, 2,FALSE)</f>
        <v>#REF!</v>
      </c>
      <c r="BM8829" s="191" t="s">
        <v>14181</v>
      </c>
      <c r="BN8829" s="191" t="s">
        <v>784</v>
      </c>
      <c r="BO8829" s="191" t="s">
        <v>14182</v>
      </c>
      <c r="BU8829" s="191" t="s">
        <v>14181</v>
      </c>
      <c r="BV8829" s="191" t="s">
        <v>784</v>
      </c>
      <c r="BW8829" s="191" t="s">
        <v>14182</v>
      </c>
    </row>
    <row r="8830" spans="51:75" x14ac:dyDescent="0.3">
      <c r="AY8830" s="251" t="e">
        <f>VLOOKUP(C8830,#REF!, 2,FALSE)</f>
        <v>#REF!</v>
      </c>
      <c r="BM8830" s="191" t="s">
        <v>14183</v>
      </c>
      <c r="BN8830" s="191" t="s">
        <v>2984</v>
      </c>
      <c r="BO8830" s="191" t="s">
        <v>14184</v>
      </c>
      <c r="BU8830" s="191" t="s">
        <v>14183</v>
      </c>
      <c r="BV8830" s="191" t="s">
        <v>2984</v>
      </c>
      <c r="BW8830" s="191" t="s">
        <v>14184</v>
      </c>
    </row>
    <row r="8831" spans="51:75" x14ac:dyDescent="0.3">
      <c r="AY8831" s="251" t="e">
        <f>VLOOKUP(C8831,#REF!, 2,FALSE)</f>
        <v>#REF!</v>
      </c>
      <c r="BM8831" s="191" t="s">
        <v>14185</v>
      </c>
      <c r="BN8831" s="191" t="s">
        <v>2984</v>
      </c>
      <c r="BO8831" s="191" t="s">
        <v>2984</v>
      </c>
      <c r="BU8831" s="191" t="s">
        <v>14185</v>
      </c>
      <c r="BV8831" s="191" t="s">
        <v>2984</v>
      </c>
      <c r="BW8831" s="191" t="s">
        <v>2984</v>
      </c>
    </row>
    <row r="8832" spans="51:75" x14ac:dyDescent="0.3">
      <c r="AY8832" s="251" t="e">
        <f>VLOOKUP(C8832,#REF!, 2,FALSE)</f>
        <v>#REF!</v>
      </c>
      <c r="BM8832" s="191" t="s">
        <v>2478</v>
      </c>
      <c r="BN8832" s="191" t="s">
        <v>2984</v>
      </c>
      <c r="BO8832" s="191" t="s">
        <v>2984</v>
      </c>
      <c r="BU8832" s="191" t="s">
        <v>2478</v>
      </c>
      <c r="BV8832" s="191" t="s">
        <v>2984</v>
      </c>
      <c r="BW8832" s="191" t="s">
        <v>2984</v>
      </c>
    </row>
    <row r="8833" spans="51:75" x14ac:dyDescent="0.3">
      <c r="AY8833" s="251" t="e">
        <f>VLOOKUP(C8833,#REF!, 2,FALSE)</f>
        <v>#REF!</v>
      </c>
      <c r="BM8833" s="191" t="s">
        <v>14186</v>
      </c>
      <c r="BN8833" s="191" t="s">
        <v>2984</v>
      </c>
      <c r="BO8833" s="191" t="s">
        <v>2984</v>
      </c>
      <c r="BU8833" s="191" t="s">
        <v>14186</v>
      </c>
      <c r="BV8833" s="191" t="s">
        <v>2984</v>
      </c>
      <c r="BW8833" s="191" t="s">
        <v>2984</v>
      </c>
    </row>
    <row r="8834" spans="51:75" x14ac:dyDescent="0.3">
      <c r="AY8834" s="251" t="e">
        <f>VLOOKUP(C8834,#REF!, 2,FALSE)</f>
        <v>#REF!</v>
      </c>
      <c r="BM8834" s="191" t="s">
        <v>14187</v>
      </c>
      <c r="BN8834" s="191" t="s">
        <v>2984</v>
      </c>
      <c r="BO8834" s="191" t="s">
        <v>2984</v>
      </c>
      <c r="BU8834" s="191" t="s">
        <v>14187</v>
      </c>
      <c r="BV8834" s="191" t="s">
        <v>2984</v>
      </c>
      <c r="BW8834" s="191" t="s">
        <v>2984</v>
      </c>
    </row>
    <row r="8835" spans="51:75" x14ac:dyDescent="0.3">
      <c r="AY8835" s="251" t="e">
        <f>VLOOKUP(C8835,#REF!, 2,FALSE)</f>
        <v>#REF!</v>
      </c>
      <c r="BM8835" s="191" t="s">
        <v>2480</v>
      </c>
      <c r="BN8835" s="191" t="s">
        <v>2984</v>
      </c>
      <c r="BO8835" s="191" t="s">
        <v>2882</v>
      </c>
      <c r="BU8835" s="191" t="s">
        <v>2480</v>
      </c>
      <c r="BV8835" s="191" t="s">
        <v>2984</v>
      </c>
      <c r="BW8835" s="191" t="s">
        <v>2882</v>
      </c>
    </row>
    <row r="8836" spans="51:75" x14ac:dyDescent="0.3">
      <c r="AY8836" s="251" t="e">
        <f>VLOOKUP(C8836,#REF!, 2,FALSE)</f>
        <v>#REF!</v>
      </c>
      <c r="BM8836" s="191" t="s">
        <v>2481</v>
      </c>
      <c r="BN8836" s="191" t="s">
        <v>1004</v>
      </c>
      <c r="BO8836" s="191" t="s">
        <v>2984</v>
      </c>
      <c r="BU8836" s="191" t="s">
        <v>2481</v>
      </c>
      <c r="BV8836" s="191" t="s">
        <v>1004</v>
      </c>
      <c r="BW8836" s="191" t="s">
        <v>2984</v>
      </c>
    </row>
    <row r="8837" spans="51:75" x14ac:dyDescent="0.3">
      <c r="AY8837" s="251" t="e">
        <f>VLOOKUP(C8837,#REF!, 2,FALSE)</f>
        <v>#REF!</v>
      </c>
      <c r="BM8837" s="191" t="s">
        <v>14188</v>
      </c>
      <c r="BN8837" s="191" t="s">
        <v>614</v>
      </c>
      <c r="BO8837" s="191" t="s">
        <v>1496</v>
      </c>
      <c r="BU8837" s="191" t="s">
        <v>14188</v>
      </c>
      <c r="BV8837" s="191" t="s">
        <v>614</v>
      </c>
      <c r="BW8837" s="191" t="s">
        <v>1496</v>
      </c>
    </row>
    <row r="8838" spans="51:75" x14ac:dyDescent="0.3">
      <c r="AY8838" s="251" t="e">
        <f>VLOOKUP(C8838,#REF!, 2,FALSE)</f>
        <v>#REF!</v>
      </c>
      <c r="BM8838" s="191" t="s">
        <v>14189</v>
      </c>
      <c r="BN8838" s="191" t="s">
        <v>2984</v>
      </c>
      <c r="BO8838" s="191" t="s">
        <v>2984</v>
      </c>
      <c r="BU8838" s="191" t="s">
        <v>14189</v>
      </c>
      <c r="BV8838" s="191" t="s">
        <v>2984</v>
      </c>
      <c r="BW8838" s="191" t="s">
        <v>2984</v>
      </c>
    </row>
    <row r="8839" spans="51:75" x14ac:dyDescent="0.3">
      <c r="AY8839" s="251" t="e">
        <f>VLOOKUP(C8839,#REF!, 2,FALSE)</f>
        <v>#REF!</v>
      </c>
      <c r="BM8839" s="191" t="s">
        <v>14190</v>
      </c>
      <c r="BN8839" s="191" t="s">
        <v>2984</v>
      </c>
      <c r="BO8839" s="191" t="s">
        <v>4495</v>
      </c>
      <c r="BU8839" s="191" t="s">
        <v>14190</v>
      </c>
      <c r="BV8839" s="191" t="s">
        <v>2984</v>
      </c>
      <c r="BW8839" s="191" t="s">
        <v>4495</v>
      </c>
    </row>
    <row r="8840" spans="51:75" x14ac:dyDescent="0.3">
      <c r="AY8840" s="251" t="e">
        <f>VLOOKUP(C8840,#REF!, 2,FALSE)</f>
        <v>#REF!</v>
      </c>
      <c r="BM8840" s="191" t="s">
        <v>14191</v>
      </c>
      <c r="BN8840" s="191" t="s">
        <v>2984</v>
      </c>
      <c r="BO8840" s="191" t="s">
        <v>2984</v>
      </c>
      <c r="BU8840" s="191" t="s">
        <v>14191</v>
      </c>
      <c r="BV8840" s="191" t="s">
        <v>2984</v>
      </c>
      <c r="BW8840" s="191" t="s">
        <v>2984</v>
      </c>
    </row>
    <row r="8841" spans="51:75" x14ac:dyDescent="0.3">
      <c r="AY8841" s="251" t="e">
        <f>VLOOKUP(C8841,#REF!, 2,FALSE)</f>
        <v>#REF!</v>
      </c>
      <c r="BM8841" s="191" t="s">
        <v>14192</v>
      </c>
      <c r="BN8841" s="191" t="s">
        <v>640</v>
      </c>
      <c r="BO8841" s="191" t="s">
        <v>6020</v>
      </c>
      <c r="BU8841" s="191" t="s">
        <v>14192</v>
      </c>
      <c r="BV8841" s="191" t="s">
        <v>640</v>
      </c>
      <c r="BW8841" s="191" t="s">
        <v>6020</v>
      </c>
    </row>
    <row r="8842" spans="51:75" x14ac:dyDescent="0.3">
      <c r="AY8842" s="251" t="e">
        <f>VLOOKUP(C8842,#REF!, 2,FALSE)</f>
        <v>#REF!</v>
      </c>
      <c r="BM8842" s="191" t="s">
        <v>186</v>
      </c>
      <c r="BN8842" s="191" t="s">
        <v>706</v>
      </c>
      <c r="BO8842" s="191" t="s">
        <v>12896</v>
      </c>
      <c r="BU8842" s="191" t="s">
        <v>186</v>
      </c>
      <c r="BV8842" s="191" t="s">
        <v>706</v>
      </c>
      <c r="BW8842" s="191" t="s">
        <v>12896</v>
      </c>
    </row>
    <row r="8843" spans="51:75" x14ac:dyDescent="0.3">
      <c r="AY8843" s="251" t="e">
        <f>VLOOKUP(C8843,#REF!, 2,FALSE)</f>
        <v>#REF!</v>
      </c>
      <c r="BM8843" s="191" t="s">
        <v>2482</v>
      </c>
      <c r="BN8843" s="191" t="s">
        <v>670</v>
      </c>
      <c r="BO8843" s="191" t="s">
        <v>661</v>
      </c>
      <c r="BU8843" s="191" t="s">
        <v>2482</v>
      </c>
      <c r="BV8843" s="191" t="s">
        <v>670</v>
      </c>
      <c r="BW8843" s="191" t="s">
        <v>661</v>
      </c>
    </row>
    <row r="8844" spans="51:75" x14ac:dyDescent="0.3">
      <c r="AY8844" s="251" t="e">
        <f>VLOOKUP(C8844,#REF!, 2,FALSE)</f>
        <v>#REF!</v>
      </c>
      <c r="BM8844" s="191" t="s">
        <v>14193</v>
      </c>
      <c r="BN8844" s="191" t="s">
        <v>2984</v>
      </c>
      <c r="BO8844" s="191" t="s">
        <v>2984</v>
      </c>
      <c r="BU8844" s="191" t="s">
        <v>14193</v>
      </c>
      <c r="BV8844" s="191" t="s">
        <v>2984</v>
      </c>
      <c r="BW8844" s="191" t="s">
        <v>2984</v>
      </c>
    </row>
    <row r="8845" spans="51:75" x14ac:dyDescent="0.3">
      <c r="AY8845" s="251" t="e">
        <f>VLOOKUP(C8845,#REF!, 2,FALSE)</f>
        <v>#REF!</v>
      </c>
      <c r="BM8845" s="191" t="s">
        <v>14194</v>
      </c>
      <c r="BN8845" s="191" t="s">
        <v>16989</v>
      </c>
      <c r="BO8845" s="191" t="s">
        <v>771</v>
      </c>
      <c r="BU8845" s="191" t="s">
        <v>14194</v>
      </c>
      <c r="BV8845" s="191" t="s">
        <v>16989</v>
      </c>
      <c r="BW8845" s="191" t="s">
        <v>771</v>
      </c>
    </row>
    <row r="8846" spans="51:75" x14ac:dyDescent="0.3">
      <c r="AY8846" s="251" t="e">
        <f>VLOOKUP(C8846,#REF!, 2,FALSE)</f>
        <v>#REF!</v>
      </c>
      <c r="BM8846" s="191" t="s">
        <v>14195</v>
      </c>
      <c r="BN8846" s="191" t="s">
        <v>798</v>
      </c>
      <c r="BO8846" s="191" t="s">
        <v>14196</v>
      </c>
      <c r="BU8846" s="191" t="s">
        <v>14195</v>
      </c>
      <c r="BV8846" s="191" t="s">
        <v>798</v>
      </c>
      <c r="BW8846" s="191" t="s">
        <v>14196</v>
      </c>
    </row>
    <row r="8847" spans="51:75" x14ac:dyDescent="0.3">
      <c r="AY8847" s="251" t="e">
        <f>VLOOKUP(C8847,#REF!, 2,FALSE)</f>
        <v>#REF!</v>
      </c>
      <c r="BM8847" s="191" t="s">
        <v>14197</v>
      </c>
      <c r="BN8847" s="191" t="s">
        <v>3046</v>
      </c>
      <c r="BO8847" s="191" t="s">
        <v>14198</v>
      </c>
      <c r="BU8847" s="191" t="s">
        <v>14197</v>
      </c>
      <c r="BV8847" s="191" t="s">
        <v>3046</v>
      </c>
      <c r="BW8847" s="191" t="s">
        <v>14198</v>
      </c>
    </row>
    <row r="8848" spans="51:75" x14ac:dyDescent="0.3">
      <c r="AY8848" s="251" t="e">
        <f>VLOOKUP(C8848,#REF!, 2,FALSE)</f>
        <v>#REF!</v>
      </c>
      <c r="BM8848" s="191" t="s">
        <v>14199</v>
      </c>
      <c r="BN8848" s="191" t="s">
        <v>663</v>
      </c>
      <c r="BO8848" s="191" t="s">
        <v>14200</v>
      </c>
      <c r="BU8848" s="191" t="s">
        <v>14199</v>
      </c>
      <c r="BV8848" s="191" t="s">
        <v>663</v>
      </c>
      <c r="BW8848" s="191" t="s">
        <v>14200</v>
      </c>
    </row>
    <row r="8849" spans="51:75" x14ac:dyDescent="0.3">
      <c r="AY8849" s="251" t="e">
        <f>VLOOKUP(C8849,#REF!, 2,FALSE)</f>
        <v>#REF!</v>
      </c>
      <c r="BM8849" s="191" t="s">
        <v>14201</v>
      </c>
      <c r="BN8849" s="191" t="s">
        <v>798</v>
      </c>
      <c r="BO8849" s="191" t="s">
        <v>14202</v>
      </c>
      <c r="BU8849" s="191" t="s">
        <v>14201</v>
      </c>
      <c r="BV8849" s="191" t="s">
        <v>798</v>
      </c>
      <c r="BW8849" s="191" t="s">
        <v>14202</v>
      </c>
    </row>
    <row r="8850" spans="51:75" x14ac:dyDescent="0.3">
      <c r="AY8850" s="251" t="e">
        <f>VLOOKUP(C8850,#REF!, 2,FALSE)</f>
        <v>#REF!</v>
      </c>
      <c r="BM8850" s="191" t="s">
        <v>14203</v>
      </c>
      <c r="BN8850" s="191" t="s">
        <v>3046</v>
      </c>
      <c r="BO8850" s="191" t="s">
        <v>2984</v>
      </c>
      <c r="BU8850" s="191" t="s">
        <v>14203</v>
      </c>
      <c r="BV8850" s="191" t="s">
        <v>3046</v>
      </c>
      <c r="BW8850" s="191" t="s">
        <v>2984</v>
      </c>
    </row>
    <row r="8851" spans="51:75" x14ac:dyDescent="0.3">
      <c r="AY8851" s="251" t="e">
        <f>VLOOKUP(C8851,#REF!, 2,FALSE)</f>
        <v>#REF!</v>
      </c>
      <c r="BM8851" s="191" t="s">
        <v>14204</v>
      </c>
      <c r="BN8851" s="191" t="s">
        <v>663</v>
      </c>
      <c r="BO8851" s="191" t="s">
        <v>14205</v>
      </c>
      <c r="BU8851" s="191" t="s">
        <v>14204</v>
      </c>
      <c r="BV8851" s="191" t="s">
        <v>663</v>
      </c>
      <c r="BW8851" s="191" t="s">
        <v>14205</v>
      </c>
    </row>
    <row r="8852" spans="51:75" x14ac:dyDescent="0.3">
      <c r="AY8852" s="251" t="e">
        <f>VLOOKUP(C8852,#REF!, 2,FALSE)</f>
        <v>#REF!</v>
      </c>
      <c r="BM8852" s="191" t="s">
        <v>14206</v>
      </c>
      <c r="BN8852" s="191" t="s">
        <v>2984</v>
      </c>
      <c r="BO8852" s="191" t="s">
        <v>2984</v>
      </c>
      <c r="BU8852" s="191" t="s">
        <v>14206</v>
      </c>
      <c r="BV8852" s="191" t="s">
        <v>2984</v>
      </c>
      <c r="BW8852" s="191" t="s">
        <v>2984</v>
      </c>
    </row>
    <row r="8853" spans="51:75" x14ac:dyDescent="0.3">
      <c r="AY8853" s="251" t="e">
        <f>VLOOKUP(C8853,#REF!, 2,FALSE)</f>
        <v>#REF!</v>
      </c>
      <c r="BM8853" s="191" t="s">
        <v>14207</v>
      </c>
      <c r="BN8853" s="191" t="s">
        <v>701</v>
      </c>
      <c r="BO8853" s="191" t="s">
        <v>4304</v>
      </c>
      <c r="BU8853" s="191" t="s">
        <v>14207</v>
      </c>
      <c r="BV8853" s="191" t="s">
        <v>701</v>
      </c>
      <c r="BW8853" s="191" t="s">
        <v>4304</v>
      </c>
    </row>
    <row r="8854" spans="51:75" x14ac:dyDescent="0.3">
      <c r="AY8854" s="251" t="e">
        <f>VLOOKUP(C8854,#REF!, 2,FALSE)</f>
        <v>#REF!</v>
      </c>
      <c r="BM8854" s="191" t="s">
        <v>14208</v>
      </c>
      <c r="BN8854" s="191" t="s">
        <v>640</v>
      </c>
      <c r="BO8854" s="191" t="s">
        <v>2750</v>
      </c>
      <c r="BU8854" s="191" t="s">
        <v>14208</v>
      </c>
      <c r="BV8854" s="191" t="s">
        <v>640</v>
      </c>
      <c r="BW8854" s="191" t="s">
        <v>2750</v>
      </c>
    </row>
    <row r="8855" spans="51:75" x14ac:dyDescent="0.3">
      <c r="AY8855" s="251" t="e">
        <f>VLOOKUP(C8855,#REF!, 2,FALSE)</f>
        <v>#REF!</v>
      </c>
      <c r="BM8855" s="191" t="s">
        <v>14209</v>
      </c>
      <c r="BN8855" s="191" t="s">
        <v>2984</v>
      </c>
      <c r="BO8855" s="191" t="s">
        <v>2984</v>
      </c>
      <c r="BU8855" s="191" t="s">
        <v>14209</v>
      </c>
      <c r="BV8855" s="191" t="s">
        <v>2984</v>
      </c>
      <c r="BW8855" s="191" t="s">
        <v>2984</v>
      </c>
    </row>
    <row r="8856" spans="51:75" x14ac:dyDescent="0.3">
      <c r="AY8856" s="251" t="e">
        <f>VLOOKUP(C8856,#REF!, 2,FALSE)</f>
        <v>#REF!</v>
      </c>
      <c r="BM8856" s="191" t="s">
        <v>187</v>
      </c>
      <c r="BN8856" s="191" t="s">
        <v>2984</v>
      </c>
      <c r="BO8856" s="191" t="s">
        <v>2984</v>
      </c>
      <c r="BU8856" s="191" t="s">
        <v>187</v>
      </c>
      <c r="BV8856" s="191" t="s">
        <v>2984</v>
      </c>
      <c r="BW8856" s="191" t="s">
        <v>2984</v>
      </c>
    </row>
    <row r="8857" spans="51:75" x14ac:dyDescent="0.3">
      <c r="AY8857" s="251" t="e">
        <f>VLOOKUP(C8857,#REF!, 2,FALSE)</f>
        <v>#REF!</v>
      </c>
      <c r="BM8857" s="191" t="s">
        <v>14210</v>
      </c>
      <c r="BN8857" s="191" t="s">
        <v>2984</v>
      </c>
      <c r="BO8857" s="191" t="s">
        <v>2984</v>
      </c>
      <c r="BU8857" s="191" t="s">
        <v>14210</v>
      </c>
      <c r="BV8857" s="191" t="s">
        <v>2984</v>
      </c>
      <c r="BW8857" s="191" t="s">
        <v>2984</v>
      </c>
    </row>
    <row r="8858" spans="51:75" x14ac:dyDescent="0.3">
      <c r="AY8858" s="251" t="e">
        <f>VLOOKUP(C8858,#REF!, 2,FALSE)</f>
        <v>#REF!</v>
      </c>
      <c r="BM8858" s="191" t="s">
        <v>14211</v>
      </c>
      <c r="BN8858" s="191" t="s">
        <v>2984</v>
      </c>
      <c r="BO8858" s="191" t="s">
        <v>2984</v>
      </c>
      <c r="BU8858" s="191" t="s">
        <v>14211</v>
      </c>
      <c r="BV8858" s="191" t="s">
        <v>2984</v>
      </c>
      <c r="BW8858" s="191" t="s">
        <v>2984</v>
      </c>
    </row>
    <row r="8859" spans="51:75" x14ac:dyDescent="0.3">
      <c r="AY8859" s="251" t="e">
        <f>VLOOKUP(C8859,#REF!, 2,FALSE)</f>
        <v>#REF!</v>
      </c>
      <c r="BM8859" s="191" t="s">
        <v>14212</v>
      </c>
      <c r="BN8859" s="191" t="s">
        <v>2984</v>
      </c>
      <c r="BO8859" s="191" t="s">
        <v>2984</v>
      </c>
      <c r="BU8859" s="191" t="s">
        <v>14212</v>
      </c>
      <c r="BV8859" s="191" t="s">
        <v>2984</v>
      </c>
      <c r="BW8859" s="191" t="s">
        <v>2984</v>
      </c>
    </row>
    <row r="8860" spans="51:75" x14ac:dyDescent="0.3">
      <c r="AY8860" s="251" t="e">
        <f>VLOOKUP(C8860,#REF!, 2,FALSE)</f>
        <v>#REF!</v>
      </c>
      <c r="BM8860" s="191" t="s">
        <v>14213</v>
      </c>
      <c r="BN8860" s="191" t="s">
        <v>2984</v>
      </c>
      <c r="BO8860" s="191" t="s">
        <v>2984</v>
      </c>
      <c r="BU8860" s="191" t="s">
        <v>14213</v>
      </c>
      <c r="BV8860" s="191" t="s">
        <v>2984</v>
      </c>
      <c r="BW8860" s="191" t="s">
        <v>2984</v>
      </c>
    </row>
    <row r="8861" spans="51:75" x14ac:dyDescent="0.3">
      <c r="AY8861" s="251" t="e">
        <f>VLOOKUP(C8861,#REF!, 2,FALSE)</f>
        <v>#REF!</v>
      </c>
      <c r="BM8861" s="191" t="s">
        <v>14214</v>
      </c>
      <c r="BN8861" s="191" t="s">
        <v>2984</v>
      </c>
      <c r="BO8861" s="191" t="s">
        <v>2984</v>
      </c>
      <c r="BU8861" s="191" t="s">
        <v>14214</v>
      </c>
      <c r="BV8861" s="191" t="s">
        <v>2984</v>
      </c>
      <c r="BW8861" s="191" t="s">
        <v>2984</v>
      </c>
    </row>
    <row r="8862" spans="51:75" x14ac:dyDescent="0.3">
      <c r="AY8862" s="251" t="e">
        <f>VLOOKUP(C8862,#REF!, 2,FALSE)</f>
        <v>#REF!</v>
      </c>
      <c r="BM8862" s="191" t="s">
        <v>2483</v>
      </c>
      <c r="BN8862" s="191" t="s">
        <v>664</v>
      </c>
      <c r="BO8862" s="191" t="s">
        <v>14215</v>
      </c>
      <c r="BU8862" s="191" t="s">
        <v>2483</v>
      </c>
      <c r="BV8862" s="191" t="s">
        <v>664</v>
      </c>
      <c r="BW8862" s="191" t="s">
        <v>14215</v>
      </c>
    </row>
    <row r="8863" spans="51:75" x14ac:dyDescent="0.3">
      <c r="AY8863" s="251" t="e">
        <f>VLOOKUP(C8863,#REF!, 2,FALSE)</f>
        <v>#REF!</v>
      </c>
      <c r="BM8863" s="191" t="s">
        <v>14216</v>
      </c>
      <c r="BN8863" s="191" t="s">
        <v>2984</v>
      </c>
      <c r="BO8863" s="191" t="s">
        <v>2984</v>
      </c>
      <c r="BU8863" s="191" t="s">
        <v>14216</v>
      </c>
      <c r="BV8863" s="191" t="s">
        <v>2984</v>
      </c>
      <c r="BW8863" s="191" t="s">
        <v>2984</v>
      </c>
    </row>
    <row r="8864" spans="51:75" x14ac:dyDescent="0.3">
      <c r="AY8864" s="251" t="e">
        <f>VLOOKUP(C8864,#REF!, 2,FALSE)</f>
        <v>#REF!</v>
      </c>
      <c r="BM8864" s="191" t="s">
        <v>14217</v>
      </c>
      <c r="BN8864" s="191" t="s">
        <v>772</v>
      </c>
      <c r="BO8864" s="191" t="s">
        <v>1904</v>
      </c>
      <c r="BU8864" s="191" t="s">
        <v>14217</v>
      </c>
      <c r="BV8864" s="191" t="s">
        <v>772</v>
      </c>
      <c r="BW8864" s="191" t="s">
        <v>1904</v>
      </c>
    </row>
    <row r="8865" spans="51:75" x14ac:dyDescent="0.3">
      <c r="AY8865" s="251" t="e">
        <f>VLOOKUP(C8865,#REF!, 2,FALSE)</f>
        <v>#REF!</v>
      </c>
      <c r="BM8865" s="191" t="s">
        <v>14218</v>
      </c>
      <c r="BN8865" s="191" t="s">
        <v>1280</v>
      </c>
      <c r="BO8865" s="191" t="s">
        <v>2984</v>
      </c>
      <c r="BU8865" s="191" t="s">
        <v>14218</v>
      </c>
      <c r="BV8865" s="191" t="s">
        <v>1280</v>
      </c>
      <c r="BW8865" s="191" t="s">
        <v>2984</v>
      </c>
    </row>
    <row r="8866" spans="51:75" x14ac:dyDescent="0.3">
      <c r="AY8866" s="251" t="e">
        <f>VLOOKUP(C8866,#REF!, 2,FALSE)</f>
        <v>#REF!</v>
      </c>
      <c r="BM8866" s="191" t="s">
        <v>14219</v>
      </c>
      <c r="BN8866" s="191" t="s">
        <v>701</v>
      </c>
      <c r="BO8866" s="191" t="s">
        <v>14220</v>
      </c>
      <c r="BU8866" s="191" t="s">
        <v>14219</v>
      </c>
      <c r="BV8866" s="191" t="s">
        <v>701</v>
      </c>
      <c r="BW8866" s="191" t="s">
        <v>14220</v>
      </c>
    </row>
    <row r="8867" spans="51:75" x14ac:dyDescent="0.3">
      <c r="AY8867" s="251" t="e">
        <f>VLOOKUP(C8867,#REF!, 2,FALSE)</f>
        <v>#REF!</v>
      </c>
      <c r="BM8867" s="191" t="s">
        <v>14221</v>
      </c>
      <c r="BN8867" s="191" t="s">
        <v>1446</v>
      </c>
      <c r="BO8867" s="191" t="s">
        <v>2984</v>
      </c>
      <c r="BU8867" s="191" t="s">
        <v>14221</v>
      </c>
      <c r="BV8867" s="191" t="s">
        <v>1446</v>
      </c>
      <c r="BW8867" s="191" t="s">
        <v>2984</v>
      </c>
    </row>
    <row r="8868" spans="51:75" x14ac:dyDescent="0.3">
      <c r="AY8868" s="251" t="e">
        <f>VLOOKUP(C8868,#REF!, 2,FALSE)</f>
        <v>#REF!</v>
      </c>
      <c r="BM8868" s="191" t="s">
        <v>14222</v>
      </c>
      <c r="BN8868" s="191" t="s">
        <v>913</v>
      </c>
      <c r="BO8868" s="191" t="s">
        <v>14223</v>
      </c>
      <c r="BU8868" s="191" t="s">
        <v>14222</v>
      </c>
      <c r="BV8868" s="191" t="s">
        <v>913</v>
      </c>
      <c r="BW8868" s="191" t="s">
        <v>14223</v>
      </c>
    </row>
    <row r="8869" spans="51:75" x14ac:dyDescent="0.3">
      <c r="AY8869" s="251" t="e">
        <f>VLOOKUP(C8869,#REF!, 2,FALSE)</f>
        <v>#REF!</v>
      </c>
      <c r="BM8869" s="191" t="s">
        <v>2484</v>
      </c>
      <c r="BN8869" s="191" t="s">
        <v>1446</v>
      </c>
      <c r="BO8869" s="191" t="s">
        <v>2747</v>
      </c>
      <c r="BU8869" s="191" t="s">
        <v>2484</v>
      </c>
      <c r="BV8869" s="191" t="s">
        <v>1446</v>
      </c>
      <c r="BW8869" s="191" t="s">
        <v>2747</v>
      </c>
    </row>
    <row r="8870" spans="51:75" x14ac:dyDescent="0.3">
      <c r="AY8870" s="251" t="e">
        <f>VLOOKUP(C8870,#REF!, 2,FALSE)</f>
        <v>#REF!</v>
      </c>
      <c r="BM8870" s="191" t="s">
        <v>14224</v>
      </c>
      <c r="BN8870" s="191" t="s">
        <v>1446</v>
      </c>
      <c r="BO8870" s="191" t="s">
        <v>14146</v>
      </c>
      <c r="BU8870" s="191" t="s">
        <v>14224</v>
      </c>
      <c r="BV8870" s="191" t="s">
        <v>1446</v>
      </c>
      <c r="BW8870" s="191" t="s">
        <v>14146</v>
      </c>
    </row>
    <row r="8871" spans="51:75" x14ac:dyDescent="0.3">
      <c r="AY8871" s="251" t="e">
        <f>VLOOKUP(C8871,#REF!, 2,FALSE)</f>
        <v>#REF!</v>
      </c>
      <c r="BM8871" s="191" t="s">
        <v>14226</v>
      </c>
      <c r="BN8871" s="191" t="s">
        <v>2984</v>
      </c>
      <c r="BO8871" s="191" t="s">
        <v>2984</v>
      </c>
      <c r="BU8871" s="191" t="s">
        <v>14226</v>
      </c>
      <c r="BV8871" s="191" t="s">
        <v>2984</v>
      </c>
      <c r="BW8871" s="191" t="s">
        <v>2984</v>
      </c>
    </row>
    <row r="8872" spans="51:75" x14ac:dyDescent="0.3">
      <c r="AY8872" s="251" t="e">
        <f>VLOOKUP(C8872,#REF!, 2,FALSE)</f>
        <v>#REF!</v>
      </c>
      <c r="BM8872" s="191" t="s">
        <v>14227</v>
      </c>
      <c r="BN8872" s="191" t="s">
        <v>640</v>
      </c>
      <c r="BO8872" s="191" t="s">
        <v>2984</v>
      </c>
      <c r="BU8872" s="191" t="s">
        <v>14227</v>
      </c>
      <c r="BV8872" s="191" t="s">
        <v>640</v>
      </c>
      <c r="BW8872" s="191" t="s">
        <v>2984</v>
      </c>
    </row>
    <row r="8873" spans="51:75" x14ac:dyDescent="0.3">
      <c r="AY8873" s="251" t="e">
        <f>VLOOKUP(C8873,#REF!, 2,FALSE)</f>
        <v>#REF!</v>
      </c>
      <c r="BM8873" s="191" t="s">
        <v>14228</v>
      </c>
      <c r="BN8873" s="191" t="s">
        <v>2984</v>
      </c>
      <c r="BO8873" s="191" t="s">
        <v>2984</v>
      </c>
      <c r="BU8873" s="191" t="s">
        <v>14228</v>
      </c>
      <c r="BV8873" s="191" t="s">
        <v>2984</v>
      </c>
      <c r="BW8873" s="191" t="s">
        <v>2984</v>
      </c>
    </row>
    <row r="8874" spans="51:75" x14ac:dyDescent="0.3">
      <c r="AY8874" s="251" t="e">
        <f>VLOOKUP(C8874,#REF!, 2,FALSE)</f>
        <v>#REF!</v>
      </c>
      <c r="BM8874" s="191" t="s">
        <v>14229</v>
      </c>
      <c r="BN8874" s="191" t="s">
        <v>613</v>
      </c>
      <c r="BO8874" s="191" t="s">
        <v>2984</v>
      </c>
      <c r="BU8874" s="191" t="s">
        <v>14229</v>
      </c>
      <c r="BV8874" s="191" t="s">
        <v>613</v>
      </c>
      <c r="BW8874" s="191" t="s">
        <v>2984</v>
      </c>
    </row>
    <row r="8875" spans="51:75" x14ac:dyDescent="0.3">
      <c r="AY8875" s="251" t="e">
        <f>VLOOKUP(C8875,#REF!, 2,FALSE)</f>
        <v>#REF!</v>
      </c>
      <c r="BM8875" s="191" t="s">
        <v>2485</v>
      </c>
      <c r="BN8875" s="191" t="s">
        <v>695</v>
      </c>
      <c r="BO8875" s="191" t="s">
        <v>14230</v>
      </c>
      <c r="BU8875" s="191" t="s">
        <v>2485</v>
      </c>
      <c r="BV8875" s="191" t="s">
        <v>695</v>
      </c>
      <c r="BW8875" s="191" t="s">
        <v>14230</v>
      </c>
    </row>
    <row r="8876" spans="51:75" x14ac:dyDescent="0.3">
      <c r="AY8876" s="251" t="e">
        <f>VLOOKUP(C8876,#REF!, 2,FALSE)</f>
        <v>#REF!</v>
      </c>
      <c r="BM8876" s="191" t="s">
        <v>14231</v>
      </c>
      <c r="BN8876" s="191" t="s">
        <v>2984</v>
      </c>
      <c r="BO8876" s="191" t="s">
        <v>2984</v>
      </c>
      <c r="BU8876" s="191" t="s">
        <v>14231</v>
      </c>
      <c r="BV8876" s="191" t="s">
        <v>2984</v>
      </c>
      <c r="BW8876" s="191" t="s">
        <v>2984</v>
      </c>
    </row>
    <row r="8877" spans="51:75" x14ac:dyDescent="0.3">
      <c r="AY8877" s="251" t="e">
        <f>VLOOKUP(C8877,#REF!, 2,FALSE)</f>
        <v>#REF!</v>
      </c>
      <c r="BM8877" s="191" t="s">
        <v>14232</v>
      </c>
      <c r="BN8877" s="191" t="s">
        <v>2984</v>
      </c>
      <c r="BO8877" s="191" t="s">
        <v>2984</v>
      </c>
      <c r="BU8877" s="191" t="s">
        <v>14232</v>
      </c>
      <c r="BV8877" s="191" t="s">
        <v>2984</v>
      </c>
      <c r="BW8877" s="191" t="s">
        <v>2984</v>
      </c>
    </row>
    <row r="8878" spans="51:75" x14ac:dyDescent="0.3">
      <c r="AY8878" s="251" t="e">
        <f>VLOOKUP(C8878,#REF!, 2,FALSE)</f>
        <v>#REF!</v>
      </c>
      <c r="BM8878" s="191" t="s">
        <v>2486</v>
      </c>
      <c r="BN8878" s="191" t="s">
        <v>1261</v>
      </c>
      <c r="BO8878" s="191" t="s">
        <v>9847</v>
      </c>
      <c r="BU8878" s="191" t="s">
        <v>2486</v>
      </c>
      <c r="BV8878" s="191" t="s">
        <v>1261</v>
      </c>
      <c r="BW8878" s="191" t="s">
        <v>9847</v>
      </c>
    </row>
    <row r="8879" spans="51:75" x14ac:dyDescent="0.3">
      <c r="AY8879" s="251" t="e">
        <f>VLOOKUP(C8879,#REF!, 2,FALSE)</f>
        <v>#REF!</v>
      </c>
      <c r="BM8879" s="191" t="s">
        <v>14233</v>
      </c>
      <c r="BN8879" s="191" t="s">
        <v>663</v>
      </c>
      <c r="BO8879" s="191" t="s">
        <v>14234</v>
      </c>
      <c r="BU8879" s="191" t="s">
        <v>14233</v>
      </c>
      <c r="BV8879" s="191" t="s">
        <v>663</v>
      </c>
      <c r="BW8879" s="191" t="s">
        <v>14234</v>
      </c>
    </row>
    <row r="8880" spans="51:75" x14ac:dyDescent="0.3">
      <c r="AY8880" s="251" t="e">
        <f>VLOOKUP(C8880,#REF!, 2,FALSE)</f>
        <v>#REF!</v>
      </c>
      <c r="BM8880" s="191" t="s">
        <v>14235</v>
      </c>
      <c r="BN8880" s="191" t="s">
        <v>632</v>
      </c>
      <c r="BO8880" s="191" t="s">
        <v>14236</v>
      </c>
      <c r="BU8880" s="191" t="s">
        <v>14235</v>
      </c>
      <c r="BV8880" s="191" t="s">
        <v>632</v>
      </c>
      <c r="BW8880" s="191" t="s">
        <v>14236</v>
      </c>
    </row>
    <row r="8881" spans="51:75" x14ac:dyDescent="0.3">
      <c r="AY8881" s="251" t="e">
        <f>VLOOKUP(C8881,#REF!, 2,FALSE)</f>
        <v>#REF!</v>
      </c>
      <c r="BM8881" s="191" t="s">
        <v>14237</v>
      </c>
      <c r="BN8881" s="191" t="s">
        <v>2984</v>
      </c>
      <c r="BO8881" s="191" t="s">
        <v>2984</v>
      </c>
      <c r="BU8881" s="191" t="s">
        <v>14237</v>
      </c>
      <c r="BV8881" s="191" t="s">
        <v>2984</v>
      </c>
      <c r="BW8881" s="191" t="s">
        <v>2984</v>
      </c>
    </row>
    <row r="8882" spans="51:75" x14ac:dyDescent="0.3">
      <c r="AY8882" s="251" t="e">
        <f>VLOOKUP(C8882,#REF!, 2,FALSE)</f>
        <v>#REF!</v>
      </c>
      <c r="BM8882" s="191" t="s">
        <v>14238</v>
      </c>
      <c r="BN8882" s="191" t="s">
        <v>640</v>
      </c>
      <c r="BO8882" s="191" t="s">
        <v>14239</v>
      </c>
      <c r="BU8882" s="191" t="s">
        <v>14238</v>
      </c>
      <c r="BV8882" s="191" t="s">
        <v>640</v>
      </c>
      <c r="BW8882" s="191" t="s">
        <v>14239</v>
      </c>
    </row>
    <row r="8883" spans="51:75" x14ac:dyDescent="0.3">
      <c r="AY8883" s="251" t="e">
        <f>VLOOKUP(C8883,#REF!, 2,FALSE)</f>
        <v>#REF!</v>
      </c>
      <c r="BM8883" s="191" t="s">
        <v>14240</v>
      </c>
      <c r="BN8883" s="191" t="s">
        <v>3253</v>
      </c>
      <c r="BO8883" s="191" t="s">
        <v>1386</v>
      </c>
      <c r="BU8883" s="191" t="s">
        <v>14240</v>
      </c>
      <c r="BV8883" s="191" t="s">
        <v>3253</v>
      </c>
      <c r="BW8883" s="191" t="s">
        <v>1386</v>
      </c>
    </row>
    <row r="8884" spans="51:75" x14ac:dyDescent="0.3">
      <c r="AY8884" s="251" t="e">
        <f>VLOOKUP(C8884,#REF!, 2,FALSE)</f>
        <v>#REF!</v>
      </c>
      <c r="BM8884" s="191" t="s">
        <v>14241</v>
      </c>
      <c r="BN8884" s="191" t="s">
        <v>3253</v>
      </c>
      <c r="BO8884" s="191" t="s">
        <v>14242</v>
      </c>
      <c r="BU8884" s="191" t="s">
        <v>14241</v>
      </c>
      <c r="BV8884" s="191" t="s">
        <v>3253</v>
      </c>
      <c r="BW8884" s="191" t="s">
        <v>14242</v>
      </c>
    </row>
    <row r="8885" spans="51:75" x14ac:dyDescent="0.3">
      <c r="AY8885" s="251" t="e">
        <f>VLOOKUP(C8885,#REF!, 2,FALSE)</f>
        <v>#REF!</v>
      </c>
      <c r="BM8885" s="191" t="s">
        <v>14243</v>
      </c>
      <c r="BN8885" s="191" t="s">
        <v>1140</v>
      </c>
      <c r="BO8885" s="191" t="s">
        <v>2093</v>
      </c>
      <c r="BU8885" s="191" t="s">
        <v>14243</v>
      </c>
      <c r="BV8885" s="191" t="s">
        <v>1140</v>
      </c>
      <c r="BW8885" s="191" t="s">
        <v>2093</v>
      </c>
    </row>
    <row r="8886" spans="51:75" x14ac:dyDescent="0.3">
      <c r="AY8886" s="251" t="e">
        <f>VLOOKUP(C8886,#REF!, 2,FALSE)</f>
        <v>#REF!</v>
      </c>
      <c r="BM8886" s="191" t="s">
        <v>2487</v>
      </c>
      <c r="BN8886" s="191" t="s">
        <v>998</v>
      </c>
      <c r="BO8886" s="191" t="s">
        <v>14244</v>
      </c>
      <c r="BU8886" s="191" t="s">
        <v>2487</v>
      </c>
      <c r="BV8886" s="191" t="s">
        <v>998</v>
      </c>
      <c r="BW8886" s="191" t="s">
        <v>14244</v>
      </c>
    </row>
    <row r="8887" spans="51:75" x14ac:dyDescent="0.3">
      <c r="AY8887" s="251" t="e">
        <f>VLOOKUP(C8887,#REF!, 2,FALSE)</f>
        <v>#REF!</v>
      </c>
      <c r="BM8887" s="191" t="s">
        <v>14245</v>
      </c>
      <c r="BN8887" s="191" t="s">
        <v>3203</v>
      </c>
      <c r="BO8887" s="191" t="s">
        <v>4007</v>
      </c>
      <c r="BU8887" s="191" t="s">
        <v>14245</v>
      </c>
      <c r="BV8887" s="191" t="s">
        <v>3203</v>
      </c>
      <c r="BW8887" s="191" t="s">
        <v>4007</v>
      </c>
    </row>
    <row r="8888" spans="51:75" x14ac:dyDescent="0.3">
      <c r="AY8888" s="251" t="e">
        <f>VLOOKUP(C8888,#REF!, 2,FALSE)</f>
        <v>#REF!</v>
      </c>
      <c r="BM8888" s="191" t="s">
        <v>14246</v>
      </c>
      <c r="BN8888" s="191" t="s">
        <v>3003</v>
      </c>
      <c r="BO8888" s="191" t="s">
        <v>8575</v>
      </c>
      <c r="BU8888" s="191" t="s">
        <v>14246</v>
      </c>
      <c r="BV8888" s="191" t="s">
        <v>3003</v>
      </c>
      <c r="BW8888" s="191" t="s">
        <v>8575</v>
      </c>
    </row>
    <row r="8889" spans="51:75" x14ac:dyDescent="0.3">
      <c r="AY8889" s="251" t="e">
        <f>VLOOKUP(C8889,#REF!, 2,FALSE)</f>
        <v>#REF!</v>
      </c>
      <c r="BM8889" s="191" t="s">
        <v>14247</v>
      </c>
      <c r="BN8889" s="191" t="s">
        <v>3253</v>
      </c>
      <c r="BO8889" s="191" t="s">
        <v>10338</v>
      </c>
      <c r="BU8889" s="191" t="s">
        <v>14247</v>
      </c>
      <c r="BV8889" s="191" t="s">
        <v>3253</v>
      </c>
      <c r="BW8889" s="191" t="s">
        <v>10338</v>
      </c>
    </row>
    <row r="8890" spans="51:75" x14ac:dyDescent="0.3">
      <c r="AY8890" s="251" t="e">
        <f>VLOOKUP(C8890,#REF!, 2,FALSE)</f>
        <v>#REF!</v>
      </c>
      <c r="BM8890" s="191" t="s">
        <v>14248</v>
      </c>
      <c r="BN8890" s="191" t="s">
        <v>2984</v>
      </c>
      <c r="BO8890" s="191" t="s">
        <v>5250</v>
      </c>
      <c r="BU8890" s="191" t="s">
        <v>14248</v>
      </c>
      <c r="BV8890" s="191" t="s">
        <v>2984</v>
      </c>
      <c r="BW8890" s="191" t="s">
        <v>5250</v>
      </c>
    </row>
    <row r="8891" spans="51:75" x14ac:dyDescent="0.3">
      <c r="AY8891" s="251" t="e">
        <f>VLOOKUP(C8891,#REF!, 2,FALSE)</f>
        <v>#REF!</v>
      </c>
      <c r="BM8891" s="191" t="s">
        <v>14249</v>
      </c>
      <c r="BN8891" s="191" t="s">
        <v>2984</v>
      </c>
      <c r="BO8891" s="191" t="s">
        <v>14250</v>
      </c>
      <c r="BU8891" s="191" t="s">
        <v>14249</v>
      </c>
      <c r="BV8891" s="191" t="s">
        <v>2984</v>
      </c>
      <c r="BW8891" s="191" t="s">
        <v>14250</v>
      </c>
    </row>
    <row r="8892" spans="51:75" x14ac:dyDescent="0.3">
      <c r="AY8892" s="251" t="e">
        <f>VLOOKUP(C8892,#REF!, 2,FALSE)</f>
        <v>#REF!</v>
      </c>
      <c r="BM8892" s="191" t="s">
        <v>14251</v>
      </c>
      <c r="BN8892" s="191" t="s">
        <v>2984</v>
      </c>
      <c r="BO8892" s="191" t="s">
        <v>13543</v>
      </c>
      <c r="BU8892" s="191" t="s">
        <v>14251</v>
      </c>
      <c r="BV8892" s="191" t="s">
        <v>2984</v>
      </c>
      <c r="BW8892" s="191" t="s">
        <v>13543</v>
      </c>
    </row>
    <row r="8893" spans="51:75" x14ac:dyDescent="0.3">
      <c r="AY8893" s="251" t="e">
        <f>VLOOKUP(C8893,#REF!, 2,FALSE)</f>
        <v>#REF!</v>
      </c>
      <c r="BM8893" s="191" t="s">
        <v>14252</v>
      </c>
      <c r="BN8893" s="191" t="s">
        <v>3253</v>
      </c>
      <c r="BO8893" s="191" t="s">
        <v>3538</v>
      </c>
      <c r="BU8893" s="191" t="s">
        <v>14252</v>
      </c>
      <c r="BV8893" s="191" t="s">
        <v>3253</v>
      </c>
      <c r="BW8893" s="191" t="s">
        <v>3538</v>
      </c>
    </row>
    <row r="8894" spans="51:75" x14ac:dyDescent="0.3">
      <c r="AY8894" s="251" t="e">
        <f>VLOOKUP(C8894,#REF!, 2,FALSE)</f>
        <v>#REF!</v>
      </c>
      <c r="BM8894" s="191" t="s">
        <v>14253</v>
      </c>
      <c r="BN8894" s="191" t="s">
        <v>2984</v>
      </c>
      <c r="BO8894" s="191" t="s">
        <v>2984</v>
      </c>
      <c r="BU8894" s="191" t="s">
        <v>14253</v>
      </c>
      <c r="BV8894" s="191" t="s">
        <v>2984</v>
      </c>
      <c r="BW8894" s="191" t="s">
        <v>2984</v>
      </c>
    </row>
    <row r="8895" spans="51:75" x14ac:dyDescent="0.3">
      <c r="AY8895" s="251" t="e">
        <f>VLOOKUP(C8895,#REF!, 2,FALSE)</f>
        <v>#REF!</v>
      </c>
      <c r="BM8895" s="191" t="s">
        <v>14254</v>
      </c>
      <c r="BN8895" s="191" t="s">
        <v>2984</v>
      </c>
      <c r="BO8895" s="191" t="s">
        <v>2984</v>
      </c>
      <c r="BU8895" s="191" t="s">
        <v>14254</v>
      </c>
      <c r="BV8895" s="191" t="s">
        <v>2984</v>
      </c>
      <c r="BW8895" s="191" t="s">
        <v>2984</v>
      </c>
    </row>
    <row r="8896" spans="51:75" x14ac:dyDescent="0.3">
      <c r="AY8896" s="251" t="e">
        <f>VLOOKUP(C8896,#REF!, 2,FALSE)</f>
        <v>#REF!</v>
      </c>
      <c r="BM8896" s="191" t="s">
        <v>14255</v>
      </c>
      <c r="BN8896" s="191" t="s">
        <v>1343</v>
      </c>
      <c r="BO8896" s="191" t="s">
        <v>2096</v>
      </c>
      <c r="BU8896" s="191" t="s">
        <v>14255</v>
      </c>
      <c r="BV8896" s="191" t="s">
        <v>1343</v>
      </c>
      <c r="BW8896" s="191" t="s">
        <v>2096</v>
      </c>
    </row>
    <row r="8897" spans="51:75" x14ac:dyDescent="0.3">
      <c r="AY8897" s="251" t="e">
        <f>VLOOKUP(C8897,#REF!, 2,FALSE)</f>
        <v>#REF!</v>
      </c>
      <c r="BM8897" s="191" t="s">
        <v>14256</v>
      </c>
      <c r="BN8897" s="191" t="s">
        <v>2984</v>
      </c>
      <c r="BO8897" s="191" t="s">
        <v>2984</v>
      </c>
      <c r="BU8897" s="191" t="s">
        <v>14256</v>
      </c>
      <c r="BV8897" s="191" t="s">
        <v>2984</v>
      </c>
      <c r="BW8897" s="191" t="s">
        <v>2984</v>
      </c>
    </row>
    <row r="8898" spans="51:75" x14ac:dyDescent="0.3">
      <c r="AY8898" s="251" t="e">
        <f>VLOOKUP(C8898,#REF!, 2,FALSE)</f>
        <v>#REF!</v>
      </c>
      <c r="BM8898" s="191" t="s">
        <v>14257</v>
      </c>
      <c r="BN8898" s="191" t="s">
        <v>2984</v>
      </c>
      <c r="BO8898" s="191" t="s">
        <v>2984</v>
      </c>
      <c r="BU8898" s="191" t="s">
        <v>14257</v>
      </c>
      <c r="BV8898" s="191" t="s">
        <v>2984</v>
      </c>
      <c r="BW8898" s="191" t="s">
        <v>2984</v>
      </c>
    </row>
    <row r="8899" spans="51:75" x14ac:dyDescent="0.3">
      <c r="AY8899" s="251" t="e">
        <f>VLOOKUP(C8899,#REF!, 2,FALSE)</f>
        <v>#REF!</v>
      </c>
      <c r="BM8899" s="191" t="s">
        <v>14258</v>
      </c>
      <c r="BN8899" s="191" t="s">
        <v>2984</v>
      </c>
      <c r="BO8899" s="191" t="s">
        <v>2984</v>
      </c>
      <c r="BU8899" s="191" t="s">
        <v>14258</v>
      </c>
      <c r="BV8899" s="191" t="s">
        <v>2984</v>
      </c>
      <c r="BW8899" s="191" t="s">
        <v>2984</v>
      </c>
    </row>
    <row r="8900" spans="51:75" x14ac:dyDescent="0.3">
      <c r="AY8900" s="251" t="e">
        <f>VLOOKUP(C8900,#REF!, 2,FALSE)</f>
        <v>#REF!</v>
      </c>
      <c r="BM8900" s="191" t="s">
        <v>2488</v>
      </c>
      <c r="BN8900" s="191" t="s">
        <v>704</v>
      </c>
      <c r="BO8900" s="191" t="s">
        <v>14259</v>
      </c>
      <c r="BU8900" s="191" t="s">
        <v>2488</v>
      </c>
      <c r="BV8900" s="191" t="s">
        <v>704</v>
      </c>
      <c r="BW8900" s="191" t="s">
        <v>14259</v>
      </c>
    </row>
    <row r="8901" spans="51:75" x14ac:dyDescent="0.3">
      <c r="AY8901" s="251" t="e">
        <f>VLOOKUP(C8901,#REF!, 2,FALSE)</f>
        <v>#REF!</v>
      </c>
      <c r="BM8901" s="191" t="s">
        <v>14260</v>
      </c>
      <c r="BN8901" s="191" t="s">
        <v>716</v>
      </c>
      <c r="BO8901" s="191" t="s">
        <v>14261</v>
      </c>
      <c r="BU8901" s="191" t="s">
        <v>14260</v>
      </c>
      <c r="BV8901" s="191" t="s">
        <v>716</v>
      </c>
      <c r="BW8901" s="191" t="s">
        <v>14261</v>
      </c>
    </row>
    <row r="8902" spans="51:75" x14ac:dyDescent="0.3">
      <c r="AY8902" s="251" t="e">
        <f>VLOOKUP(C8902,#REF!, 2,FALSE)</f>
        <v>#REF!</v>
      </c>
      <c r="BM8902" s="191" t="s">
        <v>14262</v>
      </c>
      <c r="BN8902" s="191" t="s">
        <v>2984</v>
      </c>
      <c r="BO8902" s="191" t="s">
        <v>2984</v>
      </c>
      <c r="BU8902" s="191" t="s">
        <v>14262</v>
      </c>
      <c r="BV8902" s="191" t="s">
        <v>2984</v>
      </c>
      <c r="BW8902" s="191" t="s">
        <v>2984</v>
      </c>
    </row>
    <row r="8903" spans="51:75" x14ac:dyDescent="0.3">
      <c r="AY8903" s="251" t="e">
        <f>VLOOKUP(C8903,#REF!, 2,FALSE)</f>
        <v>#REF!</v>
      </c>
      <c r="BM8903" s="191" t="s">
        <v>14263</v>
      </c>
      <c r="BN8903" s="191" t="s">
        <v>2984</v>
      </c>
      <c r="BO8903" s="191" t="s">
        <v>2984</v>
      </c>
      <c r="BU8903" s="191" t="s">
        <v>14263</v>
      </c>
      <c r="BV8903" s="191" t="s">
        <v>2984</v>
      </c>
      <c r="BW8903" s="191" t="s">
        <v>2984</v>
      </c>
    </row>
    <row r="8904" spans="51:75" x14ac:dyDescent="0.3">
      <c r="AY8904" s="251" t="e">
        <f>VLOOKUP(C8904,#REF!, 2,FALSE)</f>
        <v>#REF!</v>
      </c>
      <c r="BM8904" s="191" t="s">
        <v>14264</v>
      </c>
      <c r="BN8904" s="191" t="s">
        <v>2984</v>
      </c>
      <c r="BO8904" s="191" t="s">
        <v>2984</v>
      </c>
      <c r="BU8904" s="191" t="s">
        <v>14264</v>
      </c>
      <c r="BV8904" s="191" t="s">
        <v>2984</v>
      </c>
      <c r="BW8904" s="191" t="s">
        <v>2984</v>
      </c>
    </row>
    <row r="8905" spans="51:75" x14ac:dyDescent="0.3">
      <c r="AY8905" s="251" t="e">
        <f>VLOOKUP(C8905,#REF!, 2,FALSE)</f>
        <v>#REF!</v>
      </c>
      <c r="BM8905" s="191" t="s">
        <v>14265</v>
      </c>
      <c r="BN8905" s="191" t="s">
        <v>3253</v>
      </c>
      <c r="BO8905" s="191" t="s">
        <v>5099</v>
      </c>
      <c r="BU8905" s="191" t="s">
        <v>14265</v>
      </c>
      <c r="BV8905" s="191" t="s">
        <v>3253</v>
      </c>
      <c r="BW8905" s="191" t="s">
        <v>5099</v>
      </c>
    </row>
    <row r="8906" spans="51:75" x14ac:dyDescent="0.3">
      <c r="AY8906" s="251" t="e">
        <f>VLOOKUP(C8906,#REF!, 2,FALSE)</f>
        <v>#REF!</v>
      </c>
      <c r="BM8906" s="191" t="s">
        <v>189</v>
      </c>
      <c r="BN8906" s="191" t="s">
        <v>701</v>
      </c>
      <c r="BO8906" s="191" t="s">
        <v>2984</v>
      </c>
      <c r="BU8906" s="191" t="s">
        <v>189</v>
      </c>
      <c r="BV8906" s="191" t="s">
        <v>701</v>
      </c>
      <c r="BW8906" s="191" t="s">
        <v>2984</v>
      </c>
    </row>
    <row r="8907" spans="51:75" x14ac:dyDescent="0.3">
      <c r="AY8907" s="251" t="e">
        <f>VLOOKUP(C8907,#REF!, 2,FALSE)</f>
        <v>#REF!</v>
      </c>
      <c r="BM8907" s="191" t="s">
        <v>14266</v>
      </c>
      <c r="BN8907" s="191" t="s">
        <v>3006</v>
      </c>
      <c r="BO8907" s="191" t="s">
        <v>12256</v>
      </c>
      <c r="BU8907" s="191" t="s">
        <v>14266</v>
      </c>
      <c r="BV8907" s="191" t="s">
        <v>3006</v>
      </c>
      <c r="BW8907" s="191" t="s">
        <v>12256</v>
      </c>
    </row>
    <row r="8908" spans="51:75" x14ac:dyDescent="0.3">
      <c r="AY8908" s="251" t="e">
        <f>VLOOKUP(C8908,#REF!, 2,FALSE)</f>
        <v>#REF!</v>
      </c>
      <c r="BM8908" s="191" t="s">
        <v>14267</v>
      </c>
      <c r="BN8908" s="191" t="s">
        <v>781</v>
      </c>
      <c r="BO8908" s="191" t="s">
        <v>6410</v>
      </c>
      <c r="BU8908" s="191" t="s">
        <v>14267</v>
      </c>
      <c r="BV8908" s="191" t="s">
        <v>781</v>
      </c>
      <c r="BW8908" s="191" t="s">
        <v>6410</v>
      </c>
    </row>
    <row r="8909" spans="51:75" x14ac:dyDescent="0.3">
      <c r="AY8909" s="251" t="e">
        <f>VLOOKUP(C8909,#REF!, 2,FALSE)</f>
        <v>#REF!</v>
      </c>
      <c r="BM8909" s="191" t="s">
        <v>14268</v>
      </c>
      <c r="BN8909" s="191" t="s">
        <v>1343</v>
      </c>
      <c r="BO8909" s="191" t="s">
        <v>2101</v>
      </c>
      <c r="BU8909" s="191" t="s">
        <v>14268</v>
      </c>
      <c r="BV8909" s="191" t="s">
        <v>1343</v>
      </c>
      <c r="BW8909" s="191" t="s">
        <v>2101</v>
      </c>
    </row>
    <row r="8910" spans="51:75" x14ac:dyDescent="0.3">
      <c r="AY8910" s="251" t="e">
        <f>VLOOKUP(C8910,#REF!, 2,FALSE)</f>
        <v>#REF!</v>
      </c>
      <c r="BM8910" s="191" t="s">
        <v>14269</v>
      </c>
      <c r="BN8910" s="191" t="s">
        <v>2984</v>
      </c>
      <c r="BO8910" s="191" t="s">
        <v>14270</v>
      </c>
      <c r="BU8910" s="191" t="s">
        <v>14269</v>
      </c>
      <c r="BV8910" s="191" t="s">
        <v>2984</v>
      </c>
      <c r="BW8910" s="191" t="s">
        <v>14270</v>
      </c>
    </row>
    <row r="8911" spans="51:75" x14ac:dyDescent="0.3">
      <c r="AY8911" s="251" t="e">
        <f>VLOOKUP(C8911,#REF!, 2,FALSE)</f>
        <v>#REF!</v>
      </c>
      <c r="BM8911" s="191" t="s">
        <v>14271</v>
      </c>
      <c r="BN8911" s="191" t="s">
        <v>618</v>
      </c>
      <c r="BO8911" s="191" t="s">
        <v>1841</v>
      </c>
      <c r="BU8911" s="191" t="s">
        <v>14271</v>
      </c>
      <c r="BV8911" s="191" t="s">
        <v>618</v>
      </c>
      <c r="BW8911" s="191" t="s">
        <v>1841</v>
      </c>
    </row>
    <row r="8912" spans="51:75" x14ac:dyDescent="0.3">
      <c r="AY8912" s="251" t="e">
        <f>VLOOKUP(C8912,#REF!, 2,FALSE)</f>
        <v>#REF!</v>
      </c>
      <c r="BM8912" s="191" t="s">
        <v>14273</v>
      </c>
      <c r="BN8912" s="191" t="s">
        <v>811</v>
      </c>
      <c r="BO8912" s="191" t="s">
        <v>14274</v>
      </c>
      <c r="BU8912" s="191" t="s">
        <v>14273</v>
      </c>
      <c r="BV8912" s="191" t="s">
        <v>811</v>
      </c>
      <c r="BW8912" s="191" t="s">
        <v>14274</v>
      </c>
    </row>
    <row r="8913" spans="51:75" x14ac:dyDescent="0.3">
      <c r="AY8913" s="251" t="e">
        <f>VLOOKUP(C8913,#REF!, 2,FALSE)</f>
        <v>#REF!</v>
      </c>
      <c r="BM8913" s="191" t="s">
        <v>14275</v>
      </c>
      <c r="BN8913" s="191" t="s">
        <v>637</v>
      </c>
      <c r="BO8913" s="191" t="s">
        <v>14276</v>
      </c>
      <c r="BU8913" s="191" t="s">
        <v>14275</v>
      </c>
      <c r="BV8913" s="191" t="s">
        <v>637</v>
      </c>
      <c r="BW8913" s="191" t="s">
        <v>14276</v>
      </c>
    </row>
    <row r="8914" spans="51:75" x14ac:dyDescent="0.3">
      <c r="AY8914" s="251" t="e">
        <f>VLOOKUP(C8914,#REF!, 2,FALSE)</f>
        <v>#REF!</v>
      </c>
      <c r="BM8914" s="191" t="s">
        <v>14277</v>
      </c>
      <c r="BN8914" s="191" t="s">
        <v>1140</v>
      </c>
      <c r="BO8914" s="191" t="s">
        <v>14278</v>
      </c>
      <c r="BU8914" s="191" t="s">
        <v>14277</v>
      </c>
      <c r="BV8914" s="191" t="s">
        <v>1140</v>
      </c>
      <c r="BW8914" s="191" t="s">
        <v>14278</v>
      </c>
    </row>
    <row r="8915" spans="51:75" x14ac:dyDescent="0.3">
      <c r="AY8915" s="251" t="e">
        <f>VLOOKUP(C8915,#REF!, 2,FALSE)</f>
        <v>#REF!</v>
      </c>
      <c r="BM8915" s="191" t="s">
        <v>2489</v>
      </c>
      <c r="BN8915" s="191" t="s">
        <v>632</v>
      </c>
      <c r="BO8915" s="191" t="s">
        <v>14279</v>
      </c>
      <c r="BU8915" s="191" t="s">
        <v>2489</v>
      </c>
      <c r="BV8915" s="191" t="s">
        <v>632</v>
      </c>
      <c r="BW8915" s="191" t="s">
        <v>14279</v>
      </c>
    </row>
    <row r="8916" spans="51:75" x14ac:dyDescent="0.3">
      <c r="AY8916" s="251" t="e">
        <f>VLOOKUP(C8916,#REF!, 2,FALSE)</f>
        <v>#REF!</v>
      </c>
      <c r="BM8916" s="191" t="s">
        <v>2490</v>
      </c>
      <c r="BN8916" s="191" t="s">
        <v>2984</v>
      </c>
      <c r="BO8916" s="191" t="s">
        <v>14280</v>
      </c>
      <c r="BU8916" s="191" t="s">
        <v>2490</v>
      </c>
      <c r="BV8916" s="191" t="s">
        <v>2984</v>
      </c>
      <c r="BW8916" s="191" t="s">
        <v>14280</v>
      </c>
    </row>
    <row r="8917" spans="51:75" x14ac:dyDescent="0.3">
      <c r="AY8917" s="251" t="e">
        <f>VLOOKUP(C8917,#REF!, 2,FALSE)</f>
        <v>#REF!</v>
      </c>
      <c r="BM8917" s="191" t="s">
        <v>14281</v>
      </c>
      <c r="BN8917" s="191" t="s">
        <v>16989</v>
      </c>
      <c r="BO8917" s="191" t="s">
        <v>2984</v>
      </c>
      <c r="BU8917" s="191" t="s">
        <v>14281</v>
      </c>
      <c r="BV8917" s="191" t="s">
        <v>16989</v>
      </c>
      <c r="BW8917" s="191" t="s">
        <v>2984</v>
      </c>
    </row>
    <row r="8918" spans="51:75" x14ac:dyDescent="0.3">
      <c r="AY8918" s="251" t="e">
        <f>VLOOKUP(C8918,#REF!, 2,FALSE)</f>
        <v>#REF!</v>
      </c>
      <c r="BM8918" s="191" t="s">
        <v>14282</v>
      </c>
      <c r="BN8918" s="191" t="s">
        <v>2984</v>
      </c>
      <c r="BO8918" s="191" t="s">
        <v>997</v>
      </c>
      <c r="BU8918" s="191" t="s">
        <v>14282</v>
      </c>
      <c r="BV8918" s="191" t="s">
        <v>2984</v>
      </c>
      <c r="BW8918" s="191" t="s">
        <v>997</v>
      </c>
    </row>
    <row r="8919" spans="51:75" x14ac:dyDescent="0.3">
      <c r="AY8919" s="251" t="e">
        <f>VLOOKUP(C8919,#REF!, 2,FALSE)</f>
        <v>#REF!</v>
      </c>
      <c r="BM8919" s="191" t="s">
        <v>14283</v>
      </c>
      <c r="BN8919" s="191" t="s">
        <v>2984</v>
      </c>
      <c r="BO8919" s="191" t="s">
        <v>4909</v>
      </c>
      <c r="BU8919" s="191" t="s">
        <v>14283</v>
      </c>
      <c r="BV8919" s="191" t="s">
        <v>2984</v>
      </c>
      <c r="BW8919" s="191" t="s">
        <v>4909</v>
      </c>
    </row>
    <row r="8920" spans="51:75" x14ac:dyDescent="0.3">
      <c r="AY8920" s="251" t="e">
        <f>VLOOKUP(C8920,#REF!, 2,FALSE)</f>
        <v>#REF!</v>
      </c>
      <c r="BM8920" s="191" t="s">
        <v>14284</v>
      </c>
      <c r="BN8920" s="191" t="s">
        <v>798</v>
      </c>
      <c r="BO8920" s="191" t="s">
        <v>2124</v>
      </c>
      <c r="BU8920" s="191" t="s">
        <v>14284</v>
      </c>
      <c r="BV8920" s="191" t="s">
        <v>798</v>
      </c>
      <c r="BW8920" s="191" t="s">
        <v>2124</v>
      </c>
    </row>
    <row r="8921" spans="51:75" x14ac:dyDescent="0.3">
      <c r="AY8921" s="251" t="e">
        <f>VLOOKUP(C8921,#REF!, 2,FALSE)</f>
        <v>#REF!</v>
      </c>
      <c r="BM8921" s="191" t="s">
        <v>14285</v>
      </c>
      <c r="BN8921" s="191" t="s">
        <v>2984</v>
      </c>
      <c r="BO8921" s="191" t="s">
        <v>2984</v>
      </c>
      <c r="BU8921" s="191" t="s">
        <v>14285</v>
      </c>
      <c r="BV8921" s="191" t="s">
        <v>2984</v>
      </c>
      <c r="BW8921" s="191" t="s">
        <v>2984</v>
      </c>
    </row>
    <row r="8922" spans="51:75" x14ac:dyDescent="0.3">
      <c r="AY8922" s="251" t="e">
        <f>VLOOKUP(C8922,#REF!, 2,FALSE)</f>
        <v>#REF!</v>
      </c>
      <c r="BM8922" s="191" t="s">
        <v>14286</v>
      </c>
      <c r="BN8922" s="191" t="s">
        <v>620</v>
      </c>
      <c r="BO8922" s="191" t="s">
        <v>794</v>
      </c>
      <c r="BU8922" s="191" t="s">
        <v>14286</v>
      </c>
      <c r="BV8922" s="191" t="s">
        <v>620</v>
      </c>
      <c r="BW8922" s="191" t="s">
        <v>794</v>
      </c>
    </row>
    <row r="8923" spans="51:75" x14ac:dyDescent="0.3">
      <c r="AY8923" s="251" t="e">
        <f>VLOOKUP(C8923,#REF!, 2,FALSE)</f>
        <v>#REF!</v>
      </c>
      <c r="BM8923" s="191" t="s">
        <v>14287</v>
      </c>
      <c r="BN8923" s="191" t="s">
        <v>16989</v>
      </c>
      <c r="BO8923" s="191" t="s">
        <v>997</v>
      </c>
      <c r="BU8923" s="191" t="s">
        <v>14287</v>
      </c>
      <c r="BV8923" s="191" t="s">
        <v>16989</v>
      </c>
      <c r="BW8923" s="191" t="s">
        <v>997</v>
      </c>
    </row>
    <row r="8924" spans="51:75" x14ac:dyDescent="0.3">
      <c r="AY8924" s="251" t="e">
        <f>VLOOKUP(C8924,#REF!, 2,FALSE)</f>
        <v>#REF!</v>
      </c>
      <c r="BM8924" s="191" t="s">
        <v>14288</v>
      </c>
      <c r="BN8924" s="191" t="s">
        <v>2984</v>
      </c>
      <c r="BO8924" s="191" t="s">
        <v>2984</v>
      </c>
      <c r="BU8924" s="191" t="s">
        <v>14288</v>
      </c>
      <c r="BV8924" s="191" t="s">
        <v>2984</v>
      </c>
      <c r="BW8924" s="191" t="s">
        <v>2984</v>
      </c>
    </row>
    <row r="8925" spans="51:75" x14ac:dyDescent="0.3">
      <c r="AY8925" s="251" t="e">
        <f>VLOOKUP(C8925,#REF!, 2,FALSE)</f>
        <v>#REF!</v>
      </c>
      <c r="BM8925" s="191" t="s">
        <v>14289</v>
      </c>
      <c r="BN8925" s="191" t="s">
        <v>941</v>
      </c>
      <c r="BO8925" s="191" t="s">
        <v>2302</v>
      </c>
      <c r="BU8925" s="191" t="s">
        <v>14289</v>
      </c>
      <c r="BV8925" s="191" t="s">
        <v>941</v>
      </c>
      <c r="BW8925" s="191" t="s">
        <v>2302</v>
      </c>
    </row>
    <row r="8926" spans="51:75" x14ac:dyDescent="0.3">
      <c r="AY8926" s="251" t="e">
        <f>VLOOKUP(C8926,#REF!, 2,FALSE)</f>
        <v>#REF!</v>
      </c>
      <c r="BM8926" s="191" t="s">
        <v>14290</v>
      </c>
      <c r="BN8926" s="191" t="s">
        <v>3253</v>
      </c>
      <c r="BO8926" s="191" t="s">
        <v>6127</v>
      </c>
      <c r="BU8926" s="191" t="s">
        <v>14290</v>
      </c>
      <c r="BV8926" s="191" t="s">
        <v>3253</v>
      </c>
      <c r="BW8926" s="191" t="s">
        <v>6127</v>
      </c>
    </row>
    <row r="8927" spans="51:75" x14ac:dyDescent="0.3">
      <c r="AY8927" s="251" t="e">
        <f>VLOOKUP(C8927,#REF!, 2,FALSE)</f>
        <v>#REF!</v>
      </c>
      <c r="BM8927" s="191" t="s">
        <v>14291</v>
      </c>
      <c r="BN8927" s="191" t="s">
        <v>2984</v>
      </c>
      <c r="BO8927" s="191" t="s">
        <v>773</v>
      </c>
      <c r="BU8927" s="191" t="s">
        <v>14291</v>
      </c>
      <c r="BV8927" s="191" t="s">
        <v>2984</v>
      </c>
      <c r="BW8927" s="191" t="s">
        <v>773</v>
      </c>
    </row>
    <row r="8928" spans="51:75" x14ac:dyDescent="0.3">
      <c r="AY8928" s="251" t="e">
        <f>VLOOKUP(C8928,#REF!, 2,FALSE)</f>
        <v>#REF!</v>
      </c>
      <c r="BM8928" s="191" t="s">
        <v>14292</v>
      </c>
      <c r="BN8928" s="191" t="s">
        <v>913</v>
      </c>
      <c r="BO8928" s="191" t="s">
        <v>1391</v>
      </c>
      <c r="BU8928" s="191" t="s">
        <v>14292</v>
      </c>
      <c r="BV8928" s="191" t="s">
        <v>913</v>
      </c>
      <c r="BW8928" s="191" t="s">
        <v>1391</v>
      </c>
    </row>
    <row r="8929" spans="51:75" x14ac:dyDescent="0.3">
      <c r="AY8929" s="251" t="e">
        <f>VLOOKUP(C8929,#REF!, 2,FALSE)</f>
        <v>#REF!</v>
      </c>
      <c r="BM8929" s="191" t="s">
        <v>14293</v>
      </c>
      <c r="BN8929" s="191" t="s">
        <v>995</v>
      </c>
      <c r="BO8929" s="191" t="s">
        <v>14294</v>
      </c>
      <c r="BU8929" s="191" t="s">
        <v>14293</v>
      </c>
      <c r="BV8929" s="191" t="s">
        <v>995</v>
      </c>
      <c r="BW8929" s="191" t="s">
        <v>14294</v>
      </c>
    </row>
    <row r="8930" spans="51:75" x14ac:dyDescent="0.3">
      <c r="AY8930" s="251" t="e">
        <f>VLOOKUP(C8930,#REF!, 2,FALSE)</f>
        <v>#REF!</v>
      </c>
      <c r="BM8930" s="191" t="s">
        <v>2491</v>
      </c>
      <c r="BN8930" s="191" t="s">
        <v>637</v>
      </c>
      <c r="BO8930" s="191" t="s">
        <v>773</v>
      </c>
      <c r="BU8930" s="191" t="s">
        <v>2491</v>
      </c>
      <c r="BV8930" s="191" t="s">
        <v>637</v>
      </c>
      <c r="BW8930" s="191" t="s">
        <v>773</v>
      </c>
    </row>
    <row r="8931" spans="51:75" x14ac:dyDescent="0.3">
      <c r="AY8931" s="251" t="e">
        <f>VLOOKUP(C8931,#REF!, 2,FALSE)</f>
        <v>#REF!</v>
      </c>
      <c r="BM8931" s="191" t="s">
        <v>14295</v>
      </c>
      <c r="BN8931" s="191" t="s">
        <v>1446</v>
      </c>
      <c r="BO8931" s="191" t="s">
        <v>1276</v>
      </c>
      <c r="BU8931" s="191" t="s">
        <v>14295</v>
      </c>
      <c r="BV8931" s="191" t="s">
        <v>1446</v>
      </c>
      <c r="BW8931" s="191" t="s">
        <v>1276</v>
      </c>
    </row>
    <row r="8932" spans="51:75" x14ac:dyDescent="0.3">
      <c r="AY8932" s="251" t="e">
        <f>VLOOKUP(C8932,#REF!, 2,FALSE)</f>
        <v>#REF!</v>
      </c>
      <c r="BM8932" s="191" t="s">
        <v>14296</v>
      </c>
      <c r="BN8932" s="191" t="s">
        <v>776</v>
      </c>
      <c r="BO8932" s="191" t="s">
        <v>2984</v>
      </c>
      <c r="BU8932" s="191" t="s">
        <v>14296</v>
      </c>
      <c r="BV8932" s="191" t="s">
        <v>776</v>
      </c>
      <c r="BW8932" s="191" t="s">
        <v>2984</v>
      </c>
    </row>
    <row r="8933" spans="51:75" x14ac:dyDescent="0.3">
      <c r="AY8933" s="251" t="e">
        <f>VLOOKUP(C8933,#REF!, 2,FALSE)</f>
        <v>#REF!</v>
      </c>
      <c r="BM8933" s="191" t="s">
        <v>14297</v>
      </c>
      <c r="BN8933" s="191" t="s">
        <v>2984</v>
      </c>
      <c r="BO8933" s="191" t="s">
        <v>12972</v>
      </c>
      <c r="BU8933" s="191" t="s">
        <v>14297</v>
      </c>
      <c r="BV8933" s="191" t="s">
        <v>2984</v>
      </c>
      <c r="BW8933" s="191" t="s">
        <v>12972</v>
      </c>
    </row>
    <row r="8934" spans="51:75" x14ac:dyDescent="0.3">
      <c r="AY8934" s="251" t="e">
        <f>VLOOKUP(C8934,#REF!, 2,FALSE)</f>
        <v>#REF!</v>
      </c>
      <c r="BM8934" s="191" t="s">
        <v>14298</v>
      </c>
      <c r="BN8934" s="191" t="s">
        <v>1343</v>
      </c>
      <c r="BO8934" s="191" t="s">
        <v>726</v>
      </c>
      <c r="BU8934" s="191" t="s">
        <v>14298</v>
      </c>
      <c r="BV8934" s="191" t="s">
        <v>1343</v>
      </c>
      <c r="BW8934" s="191" t="s">
        <v>726</v>
      </c>
    </row>
    <row r="8935" spans="51:75" x14ac:dyDescent="0.3">
      <c r="AY8935" s="251" t="e">
        <f>VLOOKUP(C8935,#REF!, 2,FALSE)</f>
        <v>#REF!</v>
      </c>
      <c r="BM8935" s="191" t="s">
        <v>14299</v>
      </c>
      <c r="BN8935" s="191" t="s">
        <v>2984</v>
      </c>
      <c r="BO8935" s="191" t="s">
        <v>14300</v>
      </c>
      <c r="BU8935" s="191" t="s">
        <v>14299</v>
      </c>
      <c r="BV8935" s="191" t="s">
        <v>2984</v>
      </c>
      <c r="BW8935" s="191" t="s">
        <v>14300</v>
      </c>
    </row>
    <row r="8936" spans="51:75" x14ac:dyDescent="0.3">
      <c r="AY8936" s="251" t="e">
        <f>VLOOKUP(C8936,#REF!, 2,FALSE)</f>
        <v>#REF!</v>
      </c>
      <c r="BM8936" s="191" t="s">
        <v>14301</v>
      </c>
      <c r="BN8936" s="191" t="s">
        <v>2984</v>
      </c>
      <c r="BO8936" s="191" t="s">
        <v>3406</v>
      </c>
      <c r="BU8936" s="191" t="s">
        <v>14301</v>
      </c>
      <c r="BV8936" s="191" t="s">
        <v>2984</v>
      </c>
      <c r="BW8936" s="191" t="s">
        <v>3406</v>
      </c>
    </row>
    <row r="8937" spans="51:75" x14ac:dyDescent="0.3">
      <c r="AY8937" s="251" t="e">
        <f>VLOOKUP(C8937,#REF!, 2,FALSE)</f>
        <v>#REF!</v>
      </c>
      <c r="BM8937" s="191" t="s">
        <v>2492</v>
      </c>
      <c r="BN8937" s="191" t="s">
        <v>2984</v>
      </c>
      <c r="BO8937" s="191" t="s">
        <v>14302</v>
      </c>
      <c r="BU8937" s="191" t="s">
        <v>2492</v>
      </c>
      <c r="BV8937" s="191" t="s">
        <v>2984</v>
      </c>
      <c r="BW8937" s="191" t="s">
        <v>14302</v>
      </c>
    </row>
    <row r="8938" spans="51:75" x14ac:dyDescent="0.3">
      <c r="AY8938" s="251" t="e">
        <f>VLOOKUP(C8938,#REF!, 2,FALSE)</f>
        <v>#REF!</v>
      </c>
      <c r="BM8938" s="191" t="s">
        <v>14303</v>
      </c>
      <c r="BN8938" s="191" t="s">
        <v>2984</v>
      </c>
      <c r="BO8938" s="191" t="s">
        <v>4807</v>
      </c>
      <c r="BU8938" s="191" t="s">
        <v>14303</v>
      </c>
      <c r="BV8938" s="191" t="s">
        <v>2984</v>
      </c>
      <c r="BW8938" s="191" t="s">
        <v>4807</v>
      </c>
    </row>
    <row r="8939" spans="51:75" x14ac:dyDescent="0.3">
      <c r="AY8939" s="251" t="e">
        <f>VLOOKUP(C8939,#REF!, 2,FALSE)</f>
        <v>#REF!</v>
      </c>
      <c r="BM8939" s="191" t="s">
        <v>14304</v>
      </c>
      <c r="BN8939" s="191" t="s">
        <v>2984</v>
      </c>
      <c r="BO8939" s="191" t="s">
        <v>14305</v>
      </c>
      <c r="BU8939" s="191" t="s">
        <v>14304</v>
      </c>
      <c r="BV8939" s="191" t="s">
        <v>2984</v>
      </c>
      <c r="BW8939" s="191" t="s">
        <v>14305</v>
      </c>
    </row>
    <row r="8940" spans="51:75" x14ac:dyDescent="0.3">
      <c r="AY8940" s="251" t="e">
        <f>VLOOKUP(C8940,#REF!, 2,FALSE)</f>
        <v>#REF!</v>
      </c>
      <c r="BM8940" s="191" t="s">
        <v>14306</v>
      </c>
      <c r="BN8940" s="191" t="s">
        <v>2984</v>
      </c>
      <c r="BO8940" s="191" t="s">
        <v>2397</v>
      </c>
      <c r="BU8940" s="191" t="s">
        <v>14306</v>
      </c>
      <c r="BV8940" s="191" t="s">
        <v>2984</v>
      </c>
      <c r="BW8940" s="191" t="s">
        <v>2397</v>
      </c>
    </row>
    <row r="8941" spans="51:75" x14ac:dyDescent="0.3">
      <c r="AY8941" s="251" t="e">
        <f>VLOOKUP(C8941,#REF!, 2,FALSE)</f>
        <v>#REF!</v>
      </c>
      <c r="BM8941" s="191" t="s">
        <v>14307</v>
      </c>
      <c r="BN8941" s="191" t="s">
        <v>2984</v>
      </c>
      <c r="BO8941" s="191" t="s">
        <v>4260</v>
      </c>
      <c r="BU8941" s="191" t="s">
        <v>14307</v>
      </c>
      <c r="BV8941" s="191" t="s">
        <v>2984</v>
      </c>
      <c r="BW8941" s="191" t="s">
        <v>4260</v>
      </c>
    </row>
    <row r="8942" spans="51:75" x14ac:dyDescent="0.3">
      <c r="AY8942" s="251" t="e">
        <f>VLOOKUP(C8942,#REF!, 2,FALSE)</f>
        <v>#REF!</v>
      </c>
      <c r="BM8942" s="191" t="s">
        <v>14308</v>
      </c>
      <c r="BN8942" s="191" t="s">
        <v>2984</v>
      </c>
      <c r="BO8942" s="191" t="s">
        <v>8400</v>
      </c>
      <c r="BU8942" s="191" t="s">
        <v>14308</v>
      </c>
      <c r="BV8942" s="191" t="s">
        <v>2984</v>
      </c>
      <c r="BW8942" s="191" t="s">
        <v>8400</v>
      </c>
    </row>
    <row r="8943" spans="51:75" x14ac:dyDescent="0.3">
      <c r="AY8943" s="251" t="e">
        <f>VLOOKUP(C8943,#REF!, 2,FALSE)</f>
        <v>#REF!</v>
      </c>
      <c r="BM8943" s="191" t="s">
        <v>14309</v>
      </c>
      <c r="BN8943" s="191" t="s">
        <v>2984</v>
      </c>
      <c r="BO8943" s="191" t="s">
        <v>7076</v>
      </c>
      <c r="BU8943" s="191" t="s">
        <v>14309</v>
      </c>
      <c r="BV8943" s="191" t="s">
        <v>2984</v>
      </c>
      <c r="BW8943" s="191" t="s">
        <v>7076</v>
      </c>
    </row>
    <row r="8944" spans="51:75" x14ac:dyDescent="0.3">
      <c r="AY8944" s="251" t="e">
        <f>VLOOKUP(C8944,#REF!, 2,FALSE)</f>
        <v>#REF!</v>
      </c>
      <c r="BM8944" s="191" t="s">
        <v>2493</v>
      </c>
      <c r="BN8944" s="191" t="s">
        <v>2984</v>
      </c>
      <c r="BO8944" s="191" t="s">
        <v>2941</v>
      </c>
      <c r="BU8944" s="191" t="s">
        <v>2493</v>
      </c>
      <c r="BV8944" s="191" t="s">
        <v>2984</v>
      </c>
      <c r="BW8944" s="191" t="s">
        <v>2941</v>
      </c>
    </row>
    <row r="8945" spans="51:75" x14ac:dyDescent="0.3">
      <c r="AY8945" s="251" t="e">
        <f>VLOOKUP(C8945,#REF!, 2,FALSE)</f>
        <v>#REF!</v>
      </c>
      <c r="BM8945" s="191" t="s">
        <v>2494</v>
      </c>
      <c r="BN8945" s="191" t="s">
        <v>2984</v>
      </c>
      <c r="BO8945" s="191" t="s">
        <v>14310</v>
      </c>
      <c r="BU8945" s="191" t="s">
        <v>2494</v>
      </c>
      <c r="BV8945" s="191" t="s">
        <v>2984</v>
      </c>
      <c r="BW8945" s="191" t="s">
        <v>14310</v>
      </c>
    </row>
    <row r="8946" spans="51:75" x14ac:dyDescent="0.3">
      <c r="AY8946" s="251" t="e">
        <f>VLOOKUP(C8946,#REF!, 2,FALSE)</f>
        <v>#REF!</v>
      </c>
      <c r="BM8946" s="191" t="s">
        <v>14311</v>
      </c>
      <c r="BN8946" s="191" t="s">
        <v>2984</v>
      </c>
      <c r="BO8946" s="191" t="s">
        <v>14312</v>
      </c>
      <c r="BU8946" s="191" t="s">
        <v>14311</v>
      </c>
      <c r="BV8946" s="191" t="s">
        <v>2984</v>
      </c>
      <c r="BW8946" s="191" t="s">
        <v>14312</v>
      </c>
    </row>
    <row r="8947" spans="51:75" x14ac:dyDescent="0.3">
      <c r="AY8947" s="251" t="e">
        <f>VLOOKUP(C8947,#REF!, 2,FALSE)</f>
        <v>#REF!</v>
      </c>
      <c r="BM8947" s="191" t="s">
        <v>14313</v>
      </c>
      <c r="BN8947" s="191" t="s">
        <v>2984</v>
      </c>
      <c r="BO8947" s="191" t="s">
        <v>14314</v>
      </c>
      <c r="BU8947" s="191" t="s">
        <v>14313</v>
      </c>
      <c r="BV8947" s="191" t="s">
        <v>2984</v>
      </c>
      <c r="BW8947" s="191" t="s">
        <v>14314</v>
      </c>
    </row>
    <row r="8948" spans="51:75" x14ac:dyDescent="0.3">
      <c r="AY8948" s="251" t="e">
        <f>VLOOKUP(C8948,#REF!, 2,FALSE)</f>
        <v>#REF!</v>
      </c>
      <c r="BM8948" s="191" t="s">
        <v>14315</v>
      </c>
      <c r="BN8948" s="191" t="s">
        <v>2984</v>
      </c>
      <c r="BO8948" s="191" t="s">
        <v>8012</v>
      </c>
      <c r="BU8948" s="191" t="s">
        <v>14315</v>
      </c>
      <c r="BV8948" s="191" t="s">
        <v>2984</v>
      </c>
      <c r="BW8948" s="191" t="s">
        <v>8012</v>
      </c>
    </row>
    <row r="8949" spans="51:75" x14ac:dyDescent="0.3">
      <c r="AY8949" s="251" t="e">
        <f>VLOOKUP(C8949,#REF!, 2,FALSE)</f>
        <v>#REF!</v>
      </c>
      <c r="BM8949" s="191" t="s">
        <v>14316</v>
      </c>
      <c r="BN8949" s="191" t="s">
        <v>2984</v>
      </c>
      <c r="BO8949" s="191" t="s">
        <v>9021</v>
      </c>
      <c r="BU8949" s="191" t="s">
        <v>14316</v>
      </c>
      <c r="BV8949" s="191" t="s">
        <v>2984</v>
      </c>
      <c r="BW8949" s="191" t="s">
        <v>9021</v>
      </c>
    </row>
    <row r="8950" spans="51:75" x14ac:dyDescent="0.3">
      <c r="AY8950" s="251" t="e">
        <f>VLOOKUP(C8950,#REF!, 2,FALSE)</f>
        <v>#REF!</v>
      </c>
      <c r="BM8950" s="191" t="s">
        <v>14317</v>
      </c>
      <c r="BN8950" s="191" t="s">
        <v>2984</v>
      </c>
      <c r="BO8950" s="191" t="s">
        <v>9021</v>
      </c>
      <c r="BU8950" s="191" t="s">
        <v>14317</v>
      </c>
      <c r="BV8950" s="191" t="s">
        <v>2984</v>
      </c>
      <c r="BW8950" s="191" t="s">
        <v>9021</v>
      </c>
    </row>
    <row r="8951" spans="51:75" x14ac:dyDescent="0.3">
      <c r="AY8951" s="251" t="e">
        <f>VLOOKUP(C8951,#REF!, 2,FALSE)</f>
        <v>#REF!</v>
      </c>
      <c r="BM8951" s="191" t="s">
        <v>14318</v>
      </c>
      <c r="BN8951" s="191" t="s">
        <v>2984</v>
      </c>
      <c r="BO8951" s="191" t="s">
        <v>14319</v>
      </c>
      <c r="BU8951" s="191" t="s">
        <v>14318</v>
      </c>
      <c r="BV8951" s="191" t="s">
        <v>2984</v>
      </c>
      <c r="BW8951" s="191" t="s">
        <v>14319</v>
      </c>
    </row>
    <row r="8952" spans="51:75" x14ac:dyDescent="0.3">
      <c r="AY8952" s="251" t="e">
        <f>VLOOKUP(C8952,#REF!, 2,FALSE)</f>
        <v>#REF!</v>
      </c>
      <c r="BM8952" s="191" t="s">
        <v>14320</v>
      </c>
      <c r="BN8952" s="191" t="s">
        <v>2984</v>
      </c>
      <c r="BO8952" s="191" t="s">
        <v>7345</v>
      </c>
      <c r="BU8952" s="191" t="s">
        <v>14320</v>
      </c>
      <c r="BV8952" s="191" t="s">
        <v>2984</v>
      </c>
      <c r="BW8952" s="191" t="s">
        <v>7345</v>
      </c>
    </row>
    <row r="8953" spans="51:75" x14ac:dyDescent="0.3">
      <c r="AY8953" s="251" t="e">
        <f>VLOOKUP(C8953,#REF!, 2,FALSE)</f>
        <v>#REF!</v>
      </c>
      <c r="BM8953" s="191" t="s">
        <v>14321</v>
      </c>
      <c r="BN8953" s="191" t="s">
        <v>2984</v>
      </c>
      <c r="BO8953" s="191" t="s">
        <v>6197</v>
      </c>
      <c r="BU8953" s="191" t="s">
        <v>14321</v>
      </c>
      <c r="BV8953" s="191" t="s">
        <v>2984</v>
      </c>
      <c r="BW8953" s="191" t="s">
        <v>6197</v>
      </c>
    </row>
    <row r="8954" spans="51:75" x14ac:dyDescent="0.3">
      <c r="AY8954" s="251" t="e">
        <f>VLOOKUP(C8954,#REF!, 2,FALSE)</f>
        <v>#REF!</v>
      </c>
      <c r="BM8954" s="191" t="s">
        <v>14322</v>
      </c>
      <c r="BN8954" s="191" t="s">
        <v>1140</v>
      </c>
      <c r="BO8954" s="191" t="s">
        <v>2984</v>
      </c>
      <c r="BU8954" s="191" t="s">
        <v>14322</v>
      </c>
      <c r="BV8954" s="191" t="s">
        <v>1140</v>
      </c>
      <c r="BW8954" s="191" t="s">
        <v>2984</v>
      </c>
    </row>
    <row r="8955" spans="51:75" x14ac:dyDescent="0.3">
      <c r="AY8955" s="251" t="e">
        <f>VLOOKUP(C8955,#REF!, 2,FALSE)</f>
        <v>#REF!</v>
      </c>
      <c r="BM8955" s="191" t="s">
        <v>14323</v>
      </c>
      <c r="BN8955" s="191" t="s">
        <v>2984</v>
      </c>
      <c r="BO8955" s="191" t="s">
        <v>6780</v>
      </c>
      <c r="BU8955" s="191" t="s">
        <v>14323</v>
      </c>
      <c r="BV8955" s="191" t="s">
        <v>2984</v>
      </c>
      <c r="BW8955" s="191" t="s">
        <v>6780</v>
      </c>
    </row>
    <row r="8956" spans="51:75" x14ac:dyDescent="0.3">
      <c r="AY8956" s="251" t="e">
        <f>VLOOKUP(C8956,#REF!, 2,FALSE)</f>
        <v>#REF!</v>
      </c>
      <c r="BM8956" s="191" t="s">
        <v>2495</v>
      </c>
      <c r="BN8956" s="191" t="s">
        <v>1268</v>
      </c>
      <c r="BO8956" s="191" t="s">
        <v>727</v>
      </c>
      <c r="BU8956" s="191" t="s">
        <v>2495</v>
      </c>
      <c r="BV8956" s="191" t="s">
        <v>1268</v>
      </c>
      <c r="BW8956" s="191" t="s">
        <v>727</v>
      </c>
    </row>
    <row r="8957" spans="51:75" x14ac:dyDescent="0.3">
      <c r="AY8957" s="251" t="e">
        <f>VLOOKUP(C8957,#REF!, 2,FALSE)</f>
        <v>#REF!</v>
      </c>
      <c r="BM8957" s="191" t="s">
        <v>14324</v>
      </c>
      <c r="BN8957" s="191" t="s">
        <v>842</v>
      </c>
      <c r="BO8957" s="191" t="s">
        <v>14325</v>
      </c>
      <c r="BU8957" s="191" t="s">
        <v>14324</v>
      </c>
      <c r="BV8957" s="191" t="s">
        <v>842</v>
      </c>
      <c r="BW8957" s="191" t="s">
        <v>14325</v>
      </c>
    </row>
    <row r="8958" spans="51:75" x14ac:dyDescent="0.3">
      <c r="AY8958" s="251" t="e">
        <f>VLOOKUP(C8958,#REF!, 2,FALSE)</f>
        <v>#REF!</v>
      </c>
      <c r="BM8958" s="191" t="s">
        <v>14326</v>
      </c>
      <c r="BN8958" s="191" t="s">
        <v>2984</v>
      </c>
      <c r="BO8958" s="191" t="s">
        <v>14327</v>
      </c>
      <c r="BU8958" s="191" t="s">
        <v>14326</v>
      </c>
      <c r="BV8958" s="191" t="s">
        <v>2984</v>
      </c>
      <c r="BW8958" s="191" t="s">
        <v>14327</v>
      </c>
    </row>
    <row r="8959" spans="51:75" x14ac:dyDescent="0.3">
      <c r="AY8959" s="251" t="e">
        <f>VLOOKUP(C8959,#REF!, 2,FALSE)</f>
        <v>#REF!</v>
      </c>
      <c r="BM8959" s="191" t="s">
        <v>14328</v>
      </c>
      <c r="BN8959" s="191" t="s">
        <v>2984</v>
      </c>
      <c r="BO8959" s="191" t="s">
        <v>7172</v>
      </c>
      <c r="BU8959" s="191" t="s">
        <v>14328</v>
      </c>
      <c r="BV8959" s="191" t="s">
        <v>2984</v>
      </c>
      <c r="BW8959" s="191" t="s">
        <v>7172</v>
      </c>
    </row>
    <row r="8960" spans="51:75" x14ac:dyDescent="0.3">
      <c r="AY8960" s="251" t="e">
        <f>VLOOKUP(C8960,#REF!, 2,FALSE)</f>
        <v>#REF!</v>
      </c>
      <c r="BM8960" s="191" t="s">
        <v>14329</v>
      </c>
      <c r="BN8960" s="191" t="s">
        <v>2984</v>
      </c>
      <c r="BO8960" s="191" t="s">
        <v>2984</v>
      </c>
      <c r="BU8960" s="191" t="s">
        <v>14329</v>
      </c>
      <c r="BV8960" s="191" t="s">
        <v>2984</v>
      </c>
      <c r="BW8960" s="191" t="s">
        <v>2984</v>
      </c>
    </row>
    <row r="8961" spans="51:75" x14ac:dyDescent="0.3">
      <c r="AY8961" s="251" t="e">
        <f>VLOOKUP(C8961,#REF!, 2,FALSE)</f>
        <v>#REF!</v>
      </c>
      <c r="BM8961" s="191" t="s">
        <v>14330</v>
      </c>
      <c r="BN8961" s="191" t="s">
        <v>2984</v>
      </c>
      <c r="BO8961" s="191" t="s">
        <v>14331</v>
      </c>
      <c r="BU8961" s="191" t="s">
        <v>14330</v>
      </c>
      <c r="BV8961" s="191" t="s">
        <v>2984</v>
      </c>
      <c r="BW8961" s="191" t="s">
        <v>14331</v>
      </c>
    </row>
    <row r="8962" spans="51:75" x14ac:dyDescent="0.3">
      <c r="AY8962" s="251" t="e">
        <f>VLOOKUP(C8962,#REF!, 2,FALSE)</f>
        <v>#REF!</v>
      </c>
      <c r="BM8962" s="191" t="s">
        <v>14332</v>
      </c>
      <c r="BN8962" s="191" t="s">
        <v>2984</v>
      </c>
      <c r="BO8962" s="191" t="s">
        <v>11053</v>
      </c>
      <c r="BU8962" s="191" t="s">
        <v>14332</v>
      </c>
      <c r="BV8962" s="191" t="s">
        <v>2984</v>
      </c>
      <c r="BW8962" s="191" t="s">
        <v>11053</v>
      </c>
    </row>
    <row r="8963" spans="51:75" x14ac:dyDescent="0.3">
      <c r="AY8963" s="251" t="e">
        <f>VLOOKUP(C8963,#REF!, 2,FALSE)</f>
        <v>#REF!</v>
      </c>
      <c r="BM8963" s="191" t="s">
        <v>14333</v>
      </c>
      <c r="BN8963" s="191" t="s">
        <v>2984</v>
      </c>
      <c r="BO8963" s="191" t="s">
        <v>2984</v>
      </c>
      <c r="BU8963" s="191" t="s">
        <v>14333</v>
      </c>
      <c r="BV8963" s="191" t="s">
        <v>2984</v>
      </c>
      <c r="BW8963" s="191" t="s">
        <v>2984</v>
      </c>
    </row>
    <row r="8964" spans="51:75" x14ac:dyDescent="0.3">
      <c r="AY8964" s="251" t="e">
        <f>VLOOKUP(C8964,#REF!, 2,FALSE)</f>
        <v>#REF!</v>
      </c>
      <c r="BM8964" s="191" t="s">
        <v>14333</v>
      </c>
      <c r="BN8964" s="191" t="s">
        <v>2984</v>
      </c>
      <c r="BO8964" s="191" t="s">
        <v>2984</v>
      </c>
      <c r="BU8964" s="191" t="s">
        <v>14333</v>
      </c>
      <c r="BV8964" s="191" t="s">
        <v>2984</v>
      </c>
      <c r="BW8964" s="191" t="s">
        <v>2984</v>
      </c>
    </row>
    <row r="8965" spans="51:75" x14ac:dyDescent="0.3">
      <c r="AY8965" s="251" t="e">
        <f>VLOOKUP(C8965,#REF!, 2,FALSE)</f>
        <v>#REF!</v>
      </c>
      <c r="BM8965" s="191" t="s">
        <v>14334</v>
      </c>
      <c r="BN8965" s="191" t="s">
        <v>2984</v>
      </c>
      <c r="BO8965" s="191" t="s">
        <v>2984</v>
      </c>
      <c r="BU8965" s="191" t="s">
        <v>14334</v>
      </c>
      <c r="BV8965" s="191" t="s">
        <v>2984</v>
      </c>
      <c r="BW8965" s="191" t="s">
        <v>2984</v>
      </c>
    </row>
    <row r="8966" spans="51:75" x14ac:dyDescent="0.3">
      <c r="AY8966" s="251" t="e">
        <f>VLOOKUP(C8966,#REF!, 2,FALSE)</f>
        <v>#REF!</v>
      </c>
      <c r="BM8966" s="191" t="s">
        <v>14334</v>
      </c>
      <c r="BN8966" s="191" t="s">
        <v>2984</v>
      </c>
      <c r="BO8966" s="191" t="s">
        <v>2984</v>
      </c>
      <c r="BU8966" s="191" t="s">
        <v>14334</v>
      </c>
      <c r="BV8966" s="191" t="s">
        <v>2984</v>
      </c>
      <c r="BW8966" s="191" t="s">
        <v>2984</v>
      </c>
    </row>
    <row r="8967" spans="51:75" x14ac:dyDescent="0.3">
      <c r="AY8967" s="251" t="e">
        <f>VLOOKUP(C8967,#REF!, 2,FALSE)</f>
        <v>#REF!</v>
      </c>
      <c r="BM8967" s="191" t="s">
        <v>14335</v>
      </c>
      <c r="BN8967" s="191" t="s">
        <v>2984</v>
      </c>
      <c r="BO8967" s="191" t="s">
        <v>2984</v>
      </c>
      <c r="BU8967" s="191" t="s">
        <v>14335</v>
      </c>
      <c r="BV8967" s="191" t="s">
        <v>2984</v>
      </c>
      <c r="BW8967" s="191" t="s">
        <v>2984</v>
      </c>
    </row>
    <row r="8968" spans="51:75" x14ac:dyDescent="0.3">
      <c r="AY8968" s="251" t="e">
        <f>VLOOKUP(C8968,#REF!, 2,FALSE)</f>
        <v>#REF!</v>
      </c>
      <c r="BM8968" s="191" t="s">
        <v>14335</v>
      </c>
      <c r="BN8968" s="191" t="s">
        <v>2984</v>
      </c>
      <c r="BO8968" s="191" t="s">
        <v>2984</v>
      </c>
      <c r="BU8968" s="191" t="s">
        <v>14335</v>
      </c>
      <c r="BV8968" s="191" t="s">
        <v>2984</v>
      </c>
      <c r="BW8968" s="191" t="s">
        <v>2984</v>
      </c>
    </row>
    <row r="8969" spans="51:75" x14ac:dyDescent="0.3">
      <c r="AY8969" s="251" t="e">
        <f>VLOOKUP(C8969,#REF!, 2,FALSE)</f>
        <v>#REF!</v>
      </c>
      <c r="BM8969" s="191" t="s">
        <v>14336</v>
      </c>
      <c r="BN8969" s="191" t="s">
        <v>2984</v>
      </c>
      <c r="BO8969" s="191" t="s">
        <v>8841</v>
      </c>
      <c r="BU8969" s="191" t="s">
        <v>14336</v>
      </c>
      <c r="BV8969" s="191" t="s">
        <v>2984</v>
      </c>
      <c r="BW8969" s="191" t="s">
        <v>8841</v>
      </c>
    </row>
    <row r="8970" spans="51:75" x14ac:dyDescent="0.3">
      <c r="AY8970" s="251" t="e">
        <f>VLOOKUP(C8970,#REF!, 2,FALSE)</f>
        <v>#REF!</v>
      </c>
      <c r="BM8970" s="191" t="s">
        <v>14336</v>
      </c>
      <c r="BN8970" s="191" t="s">
        <v>2984</v>
      </c>
      <c r="BO8970" s="191" t="s">
        <v>8841</v>
      </c>
      <c r="BU8970" s="191" t="s">
        <v>14336</v>
      </c>
      <c r="BV8970" s="191" t="s">
        <v>2984</v>
      </c>
      <c r="BW8970" s="191" t="s">
        <v>8841</v>
      </c>
    </row>
    <row r="8971" spans="51:75" x14ac:dyDescent="0.3">
      <c r="AY8971" s="251" t="e">
        <f>VLOOKUP(C8971,#REF!, 2,FALSE)</f>
        <v>#REF!</v>
      </c>
      <c r="BM8971" s="191" t="s">
        <v>2496</v>
      </c>
      <c r="BN8971" s="191" t="s">
        <v>2984</v>
      </c>
      <c r="BO8971" s="191" t="s">
        <v>14337</v>
      </c>
      <c r="BU8971" s="191" t="s">
        <v>2496</v>
      </c>
      <c r="BV8971" s="191" t="s">
        <v>2984</v>
      </c>
      <c r="BW8971" s="191" t="s">
        <v>14337</v>
      </c>
    </row>
    <row r="8972" spans="51:75" x14ac:dyDescent="0.3">
      <c r="AY8972" s="251" t="e">
        <f>VLOOKUP(C8972,#REF!, 2,FALSE)</f>
        <v>#REF!</v>
      </c>
      <c r="BM8972" s="191" t="s">
        <v>2496</v>
      </c>
      <c r="BN8972" s="191" t="s">
        <v>2984</v>
      </c>
      <c r="BO8972" s="191" t="s">
        <v>14337</v>
      </c>
      <c r="BU8972" s="191" t="s">
        <v>2496</v>
      </c>
      <c r="BV8972" s="191" t="s">
        <v>2984</v>
      </c>
      <c r="BW8972" s="191" t="s">
        <v>14337</v>
      </c>
    </row>
    <row r="8973" spans="51:75" x14ac:dyDescent="0.3">
      <c r="AY8973" s="251" t="e">
        <f>VLOOKUP(C8973,#REF!, 2,FALSE)</f>
        <v>#REF!</v>
      </c>
      <c r="BM8973" s="191" t="s">
        <v>2497</v>
      </c>
      <c r="BN8973" s="191" t="s">
        <v>2984</v>
      </c>
      <c r="BO8973" s="191" t="s">
        <v>14338</v>
      </c>
      <c r="BU8973" s="191" t="s">
        <v>2497</v>
      </c>
      <c r="BV8973" s="191" t="s">
        <v>2984</v>
      </c>
      <c r="BW8973" s="191" t="s">
        <v>14338</v>
      </c>
    </row>
    <row r="8974" spans="51:75" x14ac:dyDescent="0.3">
      <c r="AY8974" s="251" t="e">
        <f>VLOOKUP(C8974,#REF!, 2,FALSE)</f>
        <v>#REF!</v>
      </c>
      <c r="BM8974" s="191" t="s">
        <v>2497</v>
      </c>
      <c r="BN8974" s="191" t="s">
        <v>2984</v>
      </c>
      <c r="BO8974" s="191" t="s">
        <v>14338</v>
      </c>
      <c r="BU8974" s="191" t="s">
        <v>2497</v>
      </c>
      <c r="BV8974" s="191" t="s">
        <v>2984</v>
      </c>
      <c r="BW8974" s="191" t="s">
        <v>14338</v>
      </c>
    </row>
    <row r="8975" spans="51:75" x14ac:dyDescent="0.3">
      <c r="AY8975" s="251" t="e">
        <f>VLOOKUP(C8975,#REF!, 2,FALSE)</f>
        <v>#REF!</v>
      </c>
      <c r="BM8975" s="191" t="s">
        <v>14339</v>
      </c>
      <c r="BN8975" s="191" t="s">
        <v>2984</v>
      </c>
      <c r="BO8975" s="191" t="s">
        <v>14340</v>
      </c>
      <c r="BU8975" s="191" t="s">
        <v>14339</v>
      </c>
      <c r="BV8975" s="191" t="s">
        <v>2984</v>
      </c>
      <c r="BW8975" s="191" t="s">
        <v>14340</v>
      </c>
    </row>
    <row r="8976" spans="51:75" x14ac:dyDescent="0.3">
      <c r="AY8976" s="251" t="e">
        <f>VLOOKUP(C8976,#REF!, 2,FALSE)</f>
        <v>#REF!</v>
      </c>
      <c r="BM8976" s="191" t="s">
        <v>14339</v>
      </c>
      <c r="BN8976" s="191" t="s">
        <v>2984</v>
      </c>
      <c r="BO8976" s="191" t="s">
        <v>14340</v>
      </c>
      <c r="BU8976" s="191" t="s">
        <v>14339</v>
      </c>
      <c r="BV8976" s="191" t="s">
        <v>2984</v>
      </c>
      <c r="BW8976" s="191" t="s">
        <v>14340</v>
      </c>
    </row>
    <row r="8977" spans="51:75" x14ac:dyDescent="0.3">
      <c r="AY8977" s="251" t="e">
        <f>VLOOKUP(C8977,#REF!, 2,FALSE)</f>
        <v>#REF!</v>
      </c>
      <c r="BM8977" s="191" t="s">
        <v>14341</v>
      </c>
      <c r="BN8977" s="191" t="s">
        <v>16989</v>
      </c>
      <c r="BO8977" s="191" t="s">
        <v>14342</v>
      </c>
      <c r="BU8977" s="191" t="s">
        <v>14341</v>
      </c>
      <c r="BV8977" s="191" t="s">
        <v>16989</v>
      </c>
      <c r="BW8977" s="191" t="s">
        <v>14342</v>
      </c>
    </row>
    <row r="8978" spans="51:75" x14ac:dyDescent="0.3">
      <c r="AY8978" s="251" t="e">
        <f>VLOOKUP(C8978,#REF!, 2,FALSE)</f>
        <v>#REF!</v>
      </c>
      <c r="BM8978" s="191" t="s">
        <v>14341</v>
      </c>
      <c r="BN8978" s="191" t="s">
        <v>16989</v>
      </c>
      <c r="BO8978" s="191" t="s">
        <v>14342</v>
      </c>
      <c r="BU8978" s="191" t="s">
        <v>14341</v>
      </c>
      <c r="BV8978" s="191" t="s">
        <v>16989</v>
      </c>
      <c r="BW8978" s="191" t="s">
        <v>14342</v>
      </c>
    </row>
    <row r="8979" spans="51:75" x14ac:dyDescent="0.3">
      <c r="AY8979" s="251" t="e">
        <f>VLOOKUP(C8979,#REF!, 2,FALSE)</f>
        <v>#REF!</v>
      </c>
      <c r="BM8979" s="191" t="s">
        <v>14343</v>
      </c>
      <c r="BN8979" s="191" t="s">
        <v>16989</v>
      </c>
      <c r="BO8979" s="191" t="s">
        <v>2876</v>
      </c>
      <c r="BU8979" s="191" t="s">
        <v>14343</v>
      </c>
      <c r="BV8979" s="191" t="s">
        <v>16989</v>
      </c>
      <c r="BW8979" s="191" t="s">
        <v>2876</v>
      </c>
    </row>
    <row r="8980" spans="51:75" x14ac:dyDescent="0.3">
      <c r="AY8980" s="251" t="e">
        <f>VLOOKUP(C8980,#REF!, 2,FALSE)</f>
        <v>#REF!</v>
      </c>
      <c r="BM8980" s="191" t="s">
        <v>14343</v>
      </c>
      <c r="BN8980" s="191" t="s">
        <v>16989</v>
      </c>
      <c r="BO8980" s="191" t="s">
        <v>2876</v>
      </c>
      <c r="BU8980" s="191" t="s">
        <v>14343</v>
      </c>
      <c r="BV8980" s="191" t="s">
        <v>16989</v>
      </c>
      <c r="BW8980" s="191" t="s">
        <v>2876</v>
      </c>
    </row>
    <row r="8981" spans="51:75" x14ac:dyDescent="0.3">
      <c r="AY8981" s="251" t="e">
        <f>VLOOKUP(C8981,#REF!, 2,FALSE)</f>
        <v>#REF!</v>
      </c>
      <c r="BM8981" s="191" t="s">
        <v>14344</v>
      </c>
      <c r="BN8981" s="191" t="s">
        <v>16989</v>
      </c>
      <c r="BO8981" s="191" t="s">
        <v>6332</v>
      </c>
      <c r="BU8981" s="191" t="s">
        <v>14344</v>
      </c>
      <c r="BV8981" s="191" t="s">
        <v>16989</v>
      </c>
      <c r="BW8981" s="191" t="s">
        <v>6332</v>
      </c>
    </row>
    <row r="8982" spans="51:75" x14ac:dyDescent="0.3">
      <c r="AY8982" s="251" t="e">
        <f>VLOOKUP(C8982,#REF!, 2,FALSE)</f>
        <v>#REF!</v>
      </c>
      <c r="BM8982" s="191" t="s">
        <v>14344</v>
      </c>
      <c r="BN8982" s="191" t="s">
        <v>16989</v>
      </c>
      <c r="BO8982" s="191" t="s">
        <v>6332</v>
      </c>
      <c r="BU8982" s="191" t="s">
        <v>14344</v>
      </c>
      <c r="BV8982" s="191" t="s">
        <v>16989</v>
      </c>
      <c r="BW8982" s="191" t="s">
        <v>6332</v>
      </c>
    </row>
    <row r="8983" spans="51:75" x14ac:dyDescent="0.3">
      <c r="AY8983" s="251" t="e">
        <f>VLOOKUP(C8983,#REF!, 2,FALSE)</f>
        <v>#REF!</v>
      </c>
      <c r="BM8983" s="191" t="s">
        <v>14345</v>
      </c>
      <c r="BN8983" s="191" t="s">
        <v>2984</v>
      </c>
      <c r="BO8983" s="191" t="s">
        <v>2984</v>
      </c>
      <c r="BU8983" s="191" t="s">
        <v>14345</v>
      </c>
      <c r="BV8983" s="191" t="s">
        <v>2984</v>
      </c>
      <c r="BW8983" s="191" t="s">
        <v>2984</v>
      </c>
    </row>
    <row r="8984" spans="51:75" x14ac:dyDescent="0.3">
      <c r="AY8984" s="251" t="e">
        <f>VLOOKUP(C8984,#REF!, 2,FALSE)</f>
        <v>#REF!</v>
      </c>
      <c r="BM8984" s="191" t="s">
        <v>14345</v>
      </c>
      <c r="BN8984" s="191" t="s">
        <v>2984</v>
      </c>
      <c r="BO8984" s="191" t="s">
        <v>2984</v>
      </c>
      <c r="BU8984" s="191" t="s">
        <v>14345</v>
      </c>
      <c r="BV8984" s="191" t="s">
        <v>2984</v>
      </c>
      <c r="BW8984" s="191" t="s">
        <v>2984</v>
      </c>
    </row>
    <row r="8985" spans="51:75" x14ac:dyDescent="0.3">
      <c r="AY8985" s="251" t="e">
        <f>VLOOKUP(C8985,#REF!, 2,FALSE)</f>
        <v>#REF!</v>
      </c>
      <c r="BM8985" s="191" t="s">
        <v>14346</v>
      </c>
      <c r="BN8985" s="191" t="s">
        <v>16989</v>
      </c>
      <c r="BO8985" s="191" t="s">
        <v>9210</v>
      </c>
      <c r="BU8985" s="191" t="s">
        <v>14346</v>
      </c>
      <c r="BV8985" s="191" t="s">
        <v>16989</v>
      </c>
      <c r="BW8985" s="191" t="s">
        <v>9210</v>
      </c>
    </row>
    <row r="8986" spans="51:75" x14ac:dyDescent="0.3">
      <c r="AY8986" s="251" t="e">
        <f>VLOOKUP(C8986,#REF!, 2,FALSE)</f>
        <v>#REF!</v>
      </c>
      <c r="BM8986" s="191" t="s">
        <v>14346</v>
      </c>
      <c r="BN8986" s="191" t="s">
        <v>16989</v>
      </c>
      <c r="BO8986" s="191" t="s">
        <v>9210</v>
      </c>
      <c r="BU8986" s="191" t="s">
        <v>14346</v>
      </c>
      <c r="BV8986" s="191" t="s">
        <v>16989</v>
      </c>
      <c r="BW8986" s="191" t="s">
        <v>9210</v>
      </c>
    </row>
    <row r="8987" spans="51:75" x14ac:dyDescent="0.3">
      <c r="AY8987" s="251" t="e">
        <f>VLOOKUP(C8987,#REF!, 2,FALSE)</f>
        <v>#REF!</v>
      </c>
      <c r="BM8987" s="191" t="s">
        <v>14347</v>
      </c>
      <c r="BN8987" s="191" t="s">
        <v>664</v>
      </c>
      <c r="BO8987" s="191" t="s">
        <v>2984</v>
      </c>
      <c r="BU8987" s="191" t="s">
        <v>14347</v>
      </c>
      <c r="BV8987" s="191" t="s">
        <v>664</v>
      </c>
      <c r="BW8987" s="191" t="s">
        <v>2984</v>
      </c>
    </row>
    <row r="8988" spans="51:75" x14ac:dyDescent="0.3">
      <c r="AY8988" s="251" t="e">
        <f>VLOOKUP(C8988,#REF!, 2,FALSE)</f>
        <v>#REF!</v>
      </c>
      <c r="BM8988" s="191" t="s">
        <v>14347</v>
      </c>
      <c r="BN8988" s="191" t="s">
        <v>664</v>
      </c>
      <c r="BO8988" s="191" t="s">
        <v>2984</v>
      </c>
      <c r="BU8988" s="191" t="s">
        <v>14347</v>
      </c>
      <c r="BV8988" s="191" t="s">
        <v>664</v>
      </c>
      <c r="BW8988" s="191" t="s">
        <v>2984</v>
      </c>
    </row>
    <row r="8989" spans="51:75" x14ac:dyDescent="0.3">
      <c r="AY8989" s="251" t="e">
        <f>VLOOKUP(C8989,#REF!, 2,FALSE)</f>
        <v>#REF!</v>
      </c>
      <c r="BM8989" s="191" t="s">
        <v>14348</v>
      </c>
      <c r="BN8989" s="191" t="s">
        <v>2984</v>
      </c>
      <c r="BO8989" s="191" t="s">
        <v>2984</v>
      </c>
      <c r="BU8989" s="191" t="s">
        <v>14348</v>
      </c>
      <c r="BV8989" s="191" t="s">
        <v>2984</v>
      </c>
      <c r="BW8989" s="191" t="s">
        <v>2984</v>
      </c>
    </row>
    <row r="8990" spans="51:75" x14ac:dyDescent="0.3">
      <c r="AY8990" s="251" t="e">
        <f>VLOOKUP(C8990,#REF!, 2,FALSE)</f>
        <v>#REF!</v>
      </c>
      <c r="BM8990" s="191" t="s">
        <v>14348</v>
      </c>
      <c r="BN8990" s="191" t="s">
        <v>2984</v>
      </c>
      <c r="BO8990" s="191" t="s">
        <v>2984</v>
      </c>
      <c r="BU8990" s="191" t="s">
        <v>14348</v>
      </c>
      <c r="BV8990" s="191" t="s">
        <v>2984</v>
      </c>
      <c r="BW8990" s="191" t="s">
        <v>2984</v>
      </c>
    </row>
    <row r="8991" spans="51:75" x14ac:dyDescent="0.3">
      <c r="AY8991" s="251" t="e">
        <f>VLOOKUP(C8991,#REF!, 2,FALSE)</f>
        <v>#REF!</v>
      </c>
      <c r="BM8991" s="191" t="s">
        <v>14349</v>
      </c>
      <c r="BN8991" s="191" t="s">
        <v>667</v>
      </c>
      <c r="BO8991" s="191" t="s">
        <v>2984</v>
      </c>
      <c r="BU8991" s="191" t="s">
        <v>14349</v>
      </c>
      <c r="BV8991" s="191" t="s">
        <v>667</v>
      </c>
      <c r="BW8991" s="191" t="s">
        <v>2984</v>
      </c>
    </row>
    <row r="8992" spans="51:75" x14ac:dyDescent="0.3">
      <c r="AY8992" s="251" t="e">
        <f>VLOOKUP(C8992,#REF!, 2,FALSE)</f>
        <v>#REF!</v>
      </c>
      <c r="BM8992" s="191" t="s">
        <v>14349</v>
      </c>
      <c r="BN8992" s="191" t="s">
        <v>667</v>
      </c>
      <c r="BO8992" s="191" t="s">
        <v>2984</v>
      </c>
      <c r="BU8992" s="191" t="s">
        <v>14349</v>
      </c>
      <c r="BV8992" s="191" t="s">
        <v>667</v>
      </c>
      <c r="BW8992" s="191" t="s">
        <v>2984</v>
      </c>
    </row>
    <row r="8993" spans="51:75" x14ac:dyDescent="0.3">
      <c r="AY8993" s="251" t="e">
        <f>VLOOKUP(C8993,#REF!, 2,FALSE)</f>
        <v>#REF!</v>
      </c>
      <c r="BM8993" s="191" t="s">
        <v>14350</v>
      </c>
      <c r="BN8993" s="191" t="s">
        <v>638</v>
      </c>
      <c r="BO8993" s="191" t="s">
        <v>2984</v>
      </c>
      <c r="BU8993" s="191" t="s">
        <v>14350</v>
      </c>
      <c r="BV8993" s="191" t="s">
        <v>638</v>
      </c>
      <c r="BW8993" s="191" t="s">
        <v>2984</v>
      </c>
    </row>
    <row r="8994" spans="51:75" x14ac:dyDescent="0.3">
      <c r="AY8994" s="251" t="e">
        <f>VLOOKUP(C8994,#REF!, 2,FALSE)</f>
        <v>#REF!</v>
      </c>
      <c r="BM8994" s="191" t="s">
        <v>14350</v>
      </c>
      <c r="BN8994" s="191" t="s">
        <v>638</v>
      </c>
      <c r="BO8994" s="191" t="s">
        <v>2984</v>
      </c>
      <c r="BU8994" s="191" t="s">
        <v>14350</v>
      </c>
      <c r="BV8994" s="191" t="s">
        <v>638</v>
      </c>
      <c r="BW8994" s="191" t="s">
        <v>2984</v>
      </c>
    </row>
    <row r="8995" spans="51:75" x14ac:dyDescent="0.3">
      <c r="AY8995" s="251" t="e">
        <f>VLOOKUP(C8995,#REF!, 2,FALSE)</f>
        <v>#REF!</v>
      </c>
      <c r="BM8995" s="191" t="s">
        <v>14351</v>
      </c>
      <c r="BN8995" s="191" t="s">
        <v>16989</v>
      </c>
      <c r="BO8995" s="191" t="s">
        <v>2984</v>
      </c>
      <c r="BU8995" s="191" t="s">
        <v>14351</v>
      </c>
      <c r="BV8995" s="191" t="s">
        <v>16989</v>
      </c>
      <c r="BW8995" s="191" t="s">
        <v>2984</v>
      </c>
    </row>
    <row r="8996" spans="51:75" x14ac:dyDescent="0.3">
      <c r="AY8996" s="251" t="e">
        <f>VLOOKUP(C8996,#REF!, 2,FALSE)</f>
        <v>#REF!</v>
      </c>
      <c r="BM8996" s="191" t="s">
        <v>14351</v>
      </c>
      <c r="BN8996" s="191" t="s">
        <v>16989</v>
      </c>
      <c r="BO8996" s="191" t="s">
        <v>2984</v>
      </c>
      <c r="BU8996" s="191" t="s">
        <v>14351</v>
      </c>
      <c r="BV8996" s="191" t="s">
        <v>16989</v>
      </c>
      <c r="BW8996" s="191" t="s">
        <v>2984</v>
      </c>
    </row>
    <row r="8997" spans="51:75" x14ac:dyDescent="0.3">
      <c r="AY8997" s="251" t="e">
        <f>VLOOKUP(C8997,#REF!, 2,FALSE)</f>
        <v>#REF!</v>
      </c>
      <c r="BM8997" s="191" t="s">
        <v>14352</v>
      </c>
      <c r="BN8997" s="191" t="s">
        <v>2984</v>
      </c>
      <c r="BO8997" s="191" t="s">
        <v>11308</v>
      </c>
      <c r="BU8997" s="191" t="s">
        <v>14352</v>
      </c>
      <c r="BV8997" s="191" t="s">
        <v>2984</v>
      </c>
      <c r="BW8997" s="191" t="s">
        <v>11308</v>
      </c>
    </row>
    <row r="8998" spans="51:75" x14ac:dyDescent="0.3">
      <c r="AY8998" s="251" t="e">
        <f>VLOOKUP(C8998,#REF!, 2,FALSE)</f>
        <v>#REF!</v>
      </c>
      <c r="BM8998" s="191" t="s">
        <v>14352</v>
      </c>
      <c r="BN8998" s="191" t="s">
        <v>2984</v>
      </c>
      <c r="BO8998" s="191" t="s">
        <v>11308</v>
      </c>
      <c r="BU8998" s="191" t="s">
        <v>14352</v>
      </c>
      <c r="BV8998" s="191" t="s">
        <v>2984</v>
      </c>
      <c r="BW8998" s="191" t="s">
        <v>11308</v>
      </c>
    </row>
    <row r="8999" spans="51:75" x14ac:dyDescent="0.3">
      <c r="AY8999" s="251" t="e">
        <f>VLOOKUP(C8999,#REF!, 2,FALSE)</f>
        <v>#REF!</v>
      </c>
      <c r="BM8999" s="191" t="s">
        <v>14353</v>
      </c>
      <c r="BN8999" s="191" t="s">
        <v>16989</v>
      </c>
      <c r="BO8999" s="191" t="s">
        <v>8545</v>
      </c>
      <c r="BU8999" s="191" t="s">
        <v>14353</v>
      </c>
      <c r="BV8999" s="191" t="s">
        <v>16989</v>
      </c>
      <c r="BW8999" s="191" t="s">
        <v>8545</v>
      </c>
    </row>
    <row r="9000" spans="51:75" x14ac:dyDescent="0.3">
      <c r="AY9000" s="251" t="e">
        <f>VLOOKUP(C9000,#REF!, 2,FALSE)</f>
        <v>#REF!</v>
      </c>
      <c r="BM9000" s="191" t="s">
        <v>14353</v>
      </c>
      <c r="BN9000" s="191" t="s">
        <v>16989</v>
      </c>
      <c r="BO9000" s="191" t="s">
        <v>8545</v>
      </c>
      <c r="BU9000" s="191" t="s">
        <v>14353</v>
      </c>
      <c r="BV9000" s="191" t="s">
        <v>16989</v>
      </c>
      <c r="BW9000" s="191" t="s">
        <v>8545</v>
      </c>
    </row>
    <row r="9001" spans="51:75" x14ac:dyDescent="0.3">
      <c r="AY9001" s="251" t="e">
        <f>VLOOKUP(C9001,#REF!, 2,FALSE)</f>
        <v>#REF!</v>
      </c>
      <c r="BM9001" s="191" t="s">
        <v>14354</v>
      </c>
      <c r="BN9001" s="191" t="s">
        <v>2984</v>
      </c>
      <c r="BO9001" s="191" t="s">
        <v>2984</v>
      </c>
      <c r="BU9001" s="191" t="s">
        <v>14354</v>
      </c>
      <c r="BV9001" s="191" t="s">
        <v>2984</v>
      </c>
      <c r="BW9001" s="191" t="s">
        <v>2984</v>
      </c>
    </row>
    <row r="9002" spans="51:75" x14ac:dyDescent="0.3">
      <c r="AY9002" s="251" t="e">
        <f>VLOOKUP(C9002,#REF!, 2,FALSE)</f>
        <v>#REF!</v>
      </c>
      <c r="BM9002" s="191" t="s">
        <v>14354</v>
      </c>
      <c r="BN9002" s="191" t="s">
        <v>2984</v>
      </c>
      <c r="BO9002" s="191" t="s">
        <v>2984</v>
      </c>
      <c r="BU9002" s="191" t="s">
        <v>14354</v>
      </c>
      <c r="BV9002" s="191" t="s">
        <v>2984</v>
      </c>
      <c r="BW9002" s="191" t="s">
        <v>2984</v>
      </c>
    </row>
    <row r="9003" spans="51:75" x14ac:dyDescent="0.3">
      <c r="AY9003" s="251" t="e">
        <f>VLOOKUP(C9003,#REF!, 2,FALSE)</f>
        <v>#REF!</v>
      </c>
      <c r="BM9003" s="191" t="s">
        <v>2503</v>
      </c>
      <c r="BN9003" s="191" t="s">
        <v>2984</v>
      </c>
      <c r="BO9003" s="191" t="s">
        <v>13777</v>
      </c>
      <c r="BU9003" s="191" t="s">
        <v>2503</v>
      </c>
      <c r="BV9003" s="191" t="s">
        <v>2984</v>
      </c>
      <c r="BW9003" s="191" t="s">
        <v>13777</v>
      </c>
    </row>
    <row r="9004" spans="51:75" x14ac:dyDescent="0.3">
      <c r="AY9004" s="251" t="e">
        <f>VLOOKUP(C9004,#REF!, 2,FALSE)</f>
        <v>#REF!</v>
      </c>
      <c r="BM9004" s="191" t="s">
        <v>2503</v>
      </c>
      <c r="BN9004" s="191" t="s">
        <v>2984</v>
      </c>
      <c r="BO9004" s="191" t="s">
        <v>13777</v>
      </c>
      <c r="BU9004" s="191" t="s">
        <v>2503</v>
      </c>
      <c r="BV9004" s="191" t="s">
        <v>2984</v>
      </c>
      <c r="BW9004" s="191" t="s">
        <v>13777</v>
      </c>
    </row>
    <row r="9005" spans="51:75" x14ac:dyDescent="0.3">
      <c r="AY9005" s="251" t="e">
        <f>VLOOKUP(C9005,#REF!, 2,FALSE)</f>
        <v>#REF!</v>
      </c>
      <c r="BM9005" s="191" t="s">
        <v>14355</v>
      </c>
      <c r="BN9005" s="191" t="s">
        <v>2984</v>
      </c>
      <c r="BO9005" s="191" t="s">
        <v>14356</v>
      </c>
      <c r="BU9005" s="191" t="s">
        <v>14355</v>
      </c>
      <c r="BV9005" s="191" t="s">
        <v>2984</v>
      </c>
      <c r="BW9005" s="191" t="s">
        <v>14356</v>
      </c>
    </row>
    <row r="9006" spans="51:75" x14ac:dyDescent="0.3">
      <c r="AY9006" s="251" t="e">
        <f>VLOOKUP(C9006,#REF!, 2,FALSE)</f>
        <v>#REF!</v>
      </c>
      <c r="BM9006" s="191" t="s">
        <v>14355</v>
      </c>
      <c r="BN9006" s="191" t="s">
        <v>2984</v>
      </c>
      <c r="BO9006" s="191" t="s">
        <v>14356</v>
      </c>
      <c r="BU9006" s="191" t="s">
        <v>14355</v>
      </c>
      <c r="BV9006" s="191" t="s">
        <v>2984</v>
      </c>
      <c r="BW9006" s="191" t="s">
        <v>14356</v>
      </c>
    </row>
    <row r="9007" spans="51:75" x14ac:dyDescent="0.3">
      <c r="AY9007" s="251" t="e">
        <f>VLOOKUP(C9007,#REF!, 2,FALSE)</f>
        <v>#REF!</v>
      </c>
      <c r="BM9007" s="191" t="s">
        <v>2504</v>
      </c>
      <c r="BN9007" s="191" t="s">
        <v>2984</v>
      </c>
      <c r="BO9007" s="191" t="s">
        <v>14357</v>
      </c>
      <c r="BU9007" s="191" t="s">
        <v>2504</v>
      </c>
      <c r="BV9007" s="191" t="s">
        <v>2984</v>
      </c>
      <c r="BW9007" s="191" t="s">
        <v>14357</v>
      </c>
    </row>
    <row r="9008" spans="51:75" x14ac:dyDescent="0.3">
      <c r="AY9008" s="251" t="e">
        <f>VLOOKUP(C9008,#REF!, 2,FALSE)</f>
        <v>#REF!</v>
      </c>
      <c r="BM9008" s="191" t="s">
        <v>2504</v>
      </c>
      <c r="BN9008" s="191" t="s">
        <v>2984</v>
      </c>
      <c r="BO9008" s="191" t="s">
        <v>14357</v>
      </c>
      <c r="BU9008" s="191" t="s">
        <v>2504</v>
      </c>
      <c r="BV9008" s="191" t="s">
        <v>2984</v>
      </c>
      <c r="BW9008" s="191" t="s">
        <v>14357</v>
      </c>
    </row>
    <row r="9009" spans="51:75" x14ac:dyDescent="0.3">
      <c r="AY9009" s="251" t="e">
        <f>VLOOKUP(C9009,#REF!, 2,FALSE)</f>
        <v>#REF!</v>
      </c>
      <c r="BM9009" s="191" t="s">
        <v>14358</v>
      </c>
      <c r="BN9009" s="191" t="s">
        <v>3253</v>
      </c>
      <c r="BO9009" s="191" t="s">
        <v>14359</v>
      </c>
      <c r="BU9009" s="191" t="s">
        <v>14358</v>
      </c>
      <c r="BV9009" s="191" t="s">
        <v>3253</v>
      </c>
      <c r="BW9009" s="191" t="s">
        <v>14359</v>
      </c>
    </row>
    <row r="9010" spans="51:75" x14ac:dyDescent="0.3">
      <c r="AY9010" s="251" t="e">
        <f>VLOOKUP(C9010,#REF!, 2,FALSE)</f>
        <v>#REF!</v>
      </c>
      <c r="BM9010" s="191" t="s">
        <v>14358</v>
      </c>
      <c r="BN9010" s="191" t="s">
        <v>3253</v>
      </c>
      <c r="BO9010" s="191" t="s">
        <v>14359</v>
      </c>
      <c r="BU9010" s="191" t="s">
        <v>14358</v>
      </c>
      <c r="BV9010" s="191" t="s">
        <v>3253</v>
      </c>
      <c r="BW9010" s="191" t="s">
        <v>14359</v>
      </c>
    </row>
    <row r="9011" spans="51:75" x14ac:dyDescent="0.3">
      <c r="AY9011" s="251" t="e">
        <f>VLOOKUP(C9011,#REF!, 2,FALSE)</f>
        <v>#REF!</v>
      </c>
      <c r="BM9011" s="191" t="s">
        <v>14360</v>
      </c>
      <c r="BN9011" s="191" t="s">
        <v>2984</v>
      </c>
      <c r="BO9011" s="191" t="s">
        <v>1203</v>
      </c>
      <c r="BU9011" s="191" t="s">
        <v>14360</v>
      </c>
      <c r="BV9011" s="191" t="s">
        <v>2984</v>
      </c>
      <c r="BW9011" s="191" t="s">
        <v>1203</v>
      </c>
    </row>
    <row r="9012" spans="51:75" x14ac:dyDescent="0.3">
      <c r="AY9012" s="251" t="e">
        <f>VLOOKUP(C9012,#REF!, 2,FALSE)</f>
        <v>#REF!</v>
      </c>
      <c r="BM9012" s="191" t="s">
        <v>14361</v>
      </c>
      <c r="BN9012" s="191" t="s">
        <v>804</v>
      </c>
      <c r="BO9012" s="191" t="s">
        <v>1492</v>
      </c>
      <c r="BU9012" s="191" t="s">
        <v>14361</v>
      </c>
      <c r="BV9012" s="191" t="s">
        <v>804</v>
      </c>
      <c r="BW9012" s="191" t="s">
        <v>1492</v>
      </c>
    </row>
    <row r="9013" spans="51:75" x14ac:dyDescent="0.3">
      <c r="AY9013" s="251" t="e">
        <f>VLOOKUP(C9013,#REF!, 2,FALSE)</f>
        <v>#REF!</v>
      </c>
      <c r="BM9013" s="191" t="s">
        <v>14362</v>
      </c>
      <c r="BN9013" s="191" t="s">
        <v>772</v>
      </c>
      <c r="BO9013" s="191" t="s">
        <v>1411</v>
      </c>
      <c r="BU9013" s="191" t="s">
        <v>14362</v>
      </c>
      <c r="BV9013" s="191" t="s">
        <v>772</v>
      </c>
      <c r="BW9013" s="191" t="s">
        <v>1411</v>
      </c>
    </row>
    <row r="9014" spans="51:75" x14ac:dyDescent="0.3">
      <c r="AY9014" s="251" t="e">
        <f>VLOOKUP(C9014,#REF!, 2,FALSE)</f>
        <v>#REF!</v>
      </c>
      <c r="BM9014" s="191" t="s">
        <v>14363</v>
      </c>
      <c r="BN9014" s="191" t="s">
        <v>1268</v>
      </c>
      <c r="BO9014" s="191" t="s">
        <v>1007</v>
      </c>
      <c r="BU9014" s="191" t="s">
        <v>14363</v>
      </c>
      <c r="BV9014" s="191" t="s">
        <v>1268</v>
      </c>
      <c r="BW9014" s="191" t="s">
        <v>1007</v>
      </c>
    </row>
    <row r="9015" spans="51:75" x14ac:dyDescent="0.3">
      <c r="AY9015" s="251" t="e">
        <f>VLOOKUP(C9015,#REF!, 2,FALSE)</f>
        <v>#REF!</v>
      </c>
      <c r="BM9015" s="191" t="s">
        <v>14364</v>
      </c>
      <c r="BN9015" s="191" t="s">
        <v>1268</v>
      </c>
      <c r="BO9015" s="191" t="s">
        <v>1411</v>
      </c>
      <c r="BU9015" s="191" t="s">
        <v>14364</v>
      </c>
      <c r="BV9015" s="191" t="s">
        <v>1268</v>
      </c>
      <c r="BW9015" s="191" t="s">
        <v>1411</v>
      </c>
    </row>
    <row r="9016" spans="51:75" x14ac:dyDescent="0.3">
      <c r="AY9016" s="251" t="e">
        <f>VLOOKUP(C9016,#REF!, 2,FALSE)</f>
        <v>#REF!</v>
      </c>
      <c r="BM9016" s="191" t="s">
        <v>14365</v>
      </c>
      <c r="BN9016" s="191" t="s">
        <v>737</v>
      </c>
      <c r="BO9016" s="191" t="s">
        <v>3915</v>
      </c>
      <c r="BU9016" s="191" t="s">
        <v>14365</v>
      </c>
      <c r="BV9016" s="191" t="s">
        <v>737</v>
      </c>
      <c r="BW9016" s="191" t="s">
        <v>3915</v>
      </c>
    </row>
    <row r="9017" spans="51:75" x14ac:dyDescent="0.3">
      <c r="AY9017" s="251" t="e">
        <f>VLOOKUP(C9017,#REF!, 2,FALSE)</f>
        <v>#REF!</v>
      </c>
      <c r="BM9017" s="191" t="s">
        <v>2505</v>
      </c>
      <c r="BN9017" s="191" t="s">
        <v>632</v>
      </c>
      <c r="BO9017" s="191" t="s">
        <v>8394</v>
      </c>
      <c r="BU9017" s="191" t="s">
        <v>2505</v>
      </c>
      <c r="BV9017" s="191" t="s">
        <v>632</v>
      </c>
      <c r="BW9017" s="191" t="s">
        <v>8394</v>
      </c>
    </row>
    <row r="9018" spans="51:75" x14ac:dyDescent="0.3">
      <c r="AY9018" s="251" t="e">
        <f>VLOOKUP(C9018,#REF!, 2,FALSE)</f>
        <v>#REF!</v>
      </c>
      <c r="BM9018" s="191" t="s">
        <v>2505</v>
      </c>
      <c r="BN9018" s="191" t="s">
        <v>632</v>
      </c>
      <c r="BO9018" s="191" t="s">
        <v>8394</v>
      </c>
      <c r="BU9018" s="191" t="s">
        <v>2505</v>
      </c>
      <c r="BV9018" s="191" t="s">
        <v>632</v>
      </c>
      <c r="BW9018" s="191" t="s">
        <v>8394</v>
      </c>
    </row>
    <row r="9019" spans="51:75" x14ac:dyDescent="0.3">
      <c r="AY9019" s="251" t="e">
        <f>VLOOKUP(C9019,#REF!, 2,FALSE)</f>
        <v>#REF!</v>
      </c>
      <c r="BM9019" s="191" t="s">
        <v>14366</v>
      </c>
      <c r="BN9019" s="191" t="s">
        <v>615</v>
      </c>
      <c r="BO9019" s="191" t="s">
        <v>9532</v>
      </c>
      <c r="BU9019" s="191" t="s">
        <v>14366</v>
      </c>
      <c r="BV9019" s="191" t="s">
        <v>615</v>
      </c>
      <c r="BW9019" s="191" t="s">
        <v>9532</v>
      </c>
    </row>
    <row r="9020" spans="51:75" x14ac:dyDescent="0.3">
      <c r="AY9020" s="251" t="e">
        <f>VLOOKUP(C9020,#REF!, 2,FALSE)</f>
        <v>#REF!</v>
      </c>
      <c r="BM9020" s="191" t="s">
        <v>14366</v>
      </c>
      <c r="BN9020" s="191" t="s">
        <v>615</v>
      </c>
      <c r="BO9020" s="191" t="s">
        <v>9532</v>
      </c>
      <c r="BU9020" s="191" t="s">
        <v>14366</v>
      </c>
      <c r="BV9020" s="191" t="s">
        <v>615</v>
      </c>
      <c r="BW9020" s="191" t="s">
        <v>9532</v>
      </c>
    </row>
    <row r="9021" spans="51:75" x14ac:dyDescent="0.3">
      <c r="AY9021" s="251" t="e">
        <f>VLOOKUP(C9021,#REF!, 2,FALSE)</f>
        <v>#REF!</v>
      </c>
      <c r="BM9021" s="191" t="s">
        <v>2506</v>
      </c>
      <c r="BN9021" s="191" t="s">
        <v>772</v>
      </c>
      <c r="BO9021" s="191" t="s">
        <v>2509</v>
      </c>
      <c r="BU9021" s="191" t="s">
        <v>2506</v>
      </c>
      <c r="BV9021" s="191" t="s">
        <v>772</v>
      </c>
      <c r="BW9021" s="191" t="s">
        <v>2509</v>
      </c>
    </row>
    <row r="9022" spans="51:75" x14ac:dyDescent="0.3">
      <c r="AY9022" s="251" t="e">
        <f>VLOOKUP(C9022,#REF!, 2,FALSE)</f>
        <v>#REF!</v>
      </c>
      <c r="BM9022" s="191" t="s">
        <v>2506</v>
      </c>
      <c r="BN9022" s="191" t="s">
        <v>772</v>
      </c>
      <c r="BO9022" s="191" t="s">
        <v>2509</v>
      </c>
      <c r="BU9022" s="191" t="s">
        <v>2506</v>
      </c>
      <c r="BV9022" s="191" t="s">
        <v>772</v>
      </c>
      <c r="BW9022" s="191" t="s">
        <v>2509</v>
      </c>
    </row>
    <row r="9023" spans="51:75" x14ac:dyDescent="0.3">
      <c r="AY9023" s="251" t="e">
        <f>VLOOKUP(C9023,#REF!, 2,FALSE)</f>
        <v>#REF!</v>
      </c>
      <c r="BM9023" s="191" t="s">
        <v>14367</v>
      </c>
      <c r="BN9023" s="191" t="s">
        <v>704</v>
      </c>
      <c r="BO9023" s="191" t="s">
        <v>3467</v>
      </c>
      <c r="BU9023" s="191" t="s">
        <v>14367</v>
      </c>
      <c r="BV9023" s="191" t="s">
        <v>704</v>
      </c>
      <c r="BW9023" s="191" t="s">
        <v>3467</v>
      </c>
    </row>
    <row r="9024" spans="51:75" x14ac:dyDescent="0.3">
      <c r="AY9024" s="251" t="e">
        <f>VLOOKUP(C9024,#REF!, 2,FALSE)</f>
        <v>#REF!</v>
      </c>
      <c r="BM9024" s="191" t="s">
        <v>14367</v>
      </c>
      <c r="BN9024" s="191" t="s">
        <v>704</v>
      </c>
      <c r="BO9024" s="191" t="s">
        <v>3467</v>
      </c>
      <c r="BU9024" s="191" t="s">
        <v>14367</v>
      </c>
      <c r="BV9024" s="191" t="s">
        <v>704</v>
      </c>
      <c r="BW9024" s="191" t="s">
        <v>3467</v>
      </c>
    </row>
    <row r="9025" spans="51:75" x14ac:dyDescent="0.3">
      <c r="AY9025" s="251" t="e">
        <f>VLOOKUP(C9025,#REF!, 2,FALSE)</f>
        <v>#REF!</v>
      </c>
      <c r="BM9025" s="191" t="s">
        <v>14368</v>
      </c>
      <c r="BN9025" s="191" t="s">
        <v>927</v>
      </c>
      <c r="BO9025" s="191" t="s">
        <v>9148</v>
      </c>
      <c r="BU9025" s="191" t="s">
        <v>14368</v>
      </c>
      <c r="BV9025" s="191" t="s">
        <v>927</v>
      </c>
      <c r="BW9025" s="191" t="s">
        <v>9148</v>
      </c>
    </row>
    <row r="9026" spans="51:75" x14ac:dyDescent="0.3">
      <c r="AY9026" s="251" t="e">
        <f>VLOOKUP(C9026,#REF!, 2,FALSE)</f>
        <v>#REF!</v>
      </c>
      <c r="BM9026" s="191" t="s">
        <v>14368</v>
      </c>
      <c r="BN9026" s="191" t="s">
        <v>927</v>
      </c>
      <c r="BO9026" s="191" t="s">
        <v>9148</v>
      </c>
      <c r="BU9026" s="191" t="s">
        <v>14368</v>
      </c>
      <c r="BV9026" s="191" t="s">
        <v>927</v>
      </c>
      <c r="BW9026" s="191" t="s">
        <v>9148</v>
      </c>
    </row>
    <row r="9027" spans="51:75" x14ac:dyDescent="0.3">
      <c r="AY9027" s="251" t="e">
        <f>VLOOKUP(C9027,#REF!, 2,FALSE)</f>
        <v>#REF!</v>
      </c>
      <c r="BM9027" s="191" t="s">
        <v>14369</v>
      </c>
      <c r="BN9027" s="191" t="s">
        <v>788</v>
      </c>
      <c r="BO9027" s="191" t="s">
        <v>1020</v>
      </c>
      <c r="BU9027" s="191" t="s">
        <v>14369</v>
      </c>
      <c r="BV9027" s="191" t="s">
        <v>788</v>
      </c>
      <c r="BW9027" s="191" t="s">
        <v>1020</v>
      </c>
    </row>
    <row r="9028" spans="51:75" x14ac:dyDescent="0.3">
      <c r="AY9028" s="251" t="e">
        <f>VLOOKUP(C9028,#REF!, 2,FALSE)</f>
        <v>#REF!</v>
      </c>
      <c r="BM9028" s="191" t="s">
        <v>14369</v>
      </c>
      <c r="BN9028" s="191" t="s">
        <v>788</v>
      </c>
      <c r="BO9028" s="191" t="s">
        <v>1020</v>
      </c>
      <c r="BU9028" s="191" t="s">
        <v>14369</v>
      </c>
      <c r="BV9028" s="191" t="s">
        <v>788</v>
      </c>
      <c r="BW9028" s="191" t="s">
        <v>1020</v>
      </c>
    </row>
    <row r="9029" spans="51:75" x14ac:dyDescent="0.3">
      <c r="AY9029" s="251" t="e">
        <f>VLOOKUP(C9029,#REF!, 2,FALSE)</f>
        <v>#REF!</v>
      </c>
      <c r="BM9029" s="191" t="s">
        <v>14370</v>
      </c>
      <c r="BN9029" s="191" t="s">
        <v>781</v>
      </c>
      <c r="BO9029" s="191" t="s">
        <v>10676</v>
      </c>
      <c r="BU9029" s="191" t="s">
        <v>14370</v>
      </c>
      <c r="BV9029" s="191" t="s">
        <v>781</v>
      </c>
      <c r="BW9029" s="191" t="s">
        <v>10676</v>
      </c>
    </row>
    <row r="9030" spans="51:75" x14ac:dyDescent="0.3">
      <c r="AY9030" s="251" t="e">
        <f>VLOOKUP(C9030,#REF!, 2,FALSE)</f>
        <v>#REF!</v>
      </c>
      <c r="BM9030" s="191" t="s">
        <v>14370</v>
      </c>
      <c r="BN9030" s="191" t="s">
        <v>781</v>
      </c>
      <c r="BO9030" s="191" t="s">
        <v>10676</v>
      </c>
      <c r="BU9030" s="191" t="s">
        <v>14370</v>
      </c>
      <c r="BV9030" s="191" t="s">
        <v>781</v>
      </c>
      <c r="BW9030" s="191" t="s">
        <v>10676</v>
      </c>
    </row>
    <row r="9031" spans="51:75" x14ac:dyDescent="0.3">
      <c r="AY9031" s="251" t="e">
        <f>VLOOKUP(C9031,#REF!, 2,FALSE)</f>
        <v>#REF!</v>
      </c>
      <c r="BM9031" s="191" t="s">
        <v>14371</v>
      </c>
      <c r="BN9031" s="191" t="s">
        <v>16991</v>
      </c>
      <c r="BO9031" s="191" t="s">
        <v>14372</v>
      </c>
      <c r="BU9031" s="191" t="s">
        <v>14371</v>
      </c>
      <c r="BV9031" s="191" t="s">
        <v>16991</v>
      </c>
      <c r="BW9031" s="191" t="s">
        <v>14372</v>
      </c>
    </row>
    <row r="9032" spans="51:75" x14ac:dyDescent="0.3">
      <c r="AY9032" s="251" t="e">
        <f>VLOOKUP(C9032,#REF!, 2,FALSE)</f>
        <v>#REF!</v>
      </c>
      <c r="BM9032" s="191" t="s">
        <v>14371</v>
      </c>
      <c r="BN9032" s="191" t="s">
        <v>16991</v>
      </c>
      <c r="BO9032" s="191" t="s">
        <v>14372</v>
      </c>
      <c r="BU9032" s="191" t="s">
        <v>14371</v>
      </c>
      <c r="BV9032" s="191" t="s">
        <v>16991</v>
      </c>
      <c r="BW9032" s="191" t="s">
        <v>14372</v>
      </c>
    </row>
    <row r="9033" spans="51:75" x14ac:dyDescent="0.3">
      <c r="AY9033" s="251" t="e">
        <f>VLOOKUP(C9033,#REF!, 2,FALSE)</f>
        <v>#REF!</v>
      </c>
      <c r="BM9033" s="191" t="s">
        <v>198</v>
      </c>
      <c r="BN9033" s="191" t="s">
        <v>772</v>
      </c>
      <c r="BO9033" s="191" t="s">
        <v>12725</v>
      </c>
      <c r="BU9033" s="191" t="s">
        <v>198</v>
      </c>
      <c r="BV9033" s="191" t="s">
        <v>772</v>
      </c>
      <c r="BW9033" s="191" t="s">
        <v>12725</v>
      </c>
    </row>
    <row r="9034" spans="51:75" x14ac:dyDescent="0.3">
      <c r="AY9034" s="251" t="e">
        <f>VLOOKUP(C9034,#REF!, 2,FALSE)</f>
        <v>#REF!</v>
      </c>
      <c r="BM9034" s="191" t="s">
        <v>198</v>
      </c>
      <c r="BN9034" s="191" t="s">
        <v>772</v>
      </c>
      <c r="BO9034" s="191" t="s">
        <v>12725</v>
      </c>
      <c r="BU9034" s="191" t="s">
        <v>198</v>
      </c>
      <c r="BV9034" s="191" t="s">
        <v>772</v>
      </c>
      <c r="BW9034" s="191" t="s">
        <v>12725</v>
      </c>
    </row>
    <row r="9035" spans="51:75" x14ac:dyDescent="0.3">
      <c r="AY9035" s="251" t="e">
        <f>VLOOKUP(C9035,#REF!, 2,FALSE)</f>
        <v>#REF!</v>
      </c>
      <c r="BM9035" s="191" t="s">
        <v>14373</v>
      </c>
      <c r="BN9035" s="191" t="s">
        <v>704</v>
      </c>
      <c r="BO9035" s="191" t="s">
        <v>3790</v>
      </c>
      <c r="BU9035" s="191" t="s">
        <v>14373</v>
      </c>
      <c r="BV9035" s="191" t="s">
        <v>704</v>
      </c>
      <c r="BW9035" s="191" t="s">
        <v>3790</v>
      </c>
    </row>
    <row r="9036" spans="51:75" x14ac:dyDescent="0.3">
      <c r="AY9036" s="251" t="e">
        <f>VLOOKUP(C9036,#REF!, 2,FALSE)</f>
        <v>#REF!</v>
      </c>
      <c r="BM9036" s="191" t="s">
        <v>14373</v>
      </c>
      <c r="BN9036" s="191" t="s">
        <v>704</v>
      </c>
      <c r="BO9036" s="191" t="s">
        <v>3790</v>
      </c>
      <c r="BU9036" s="191" t="s">
        <v>14373</v>
      </c>
      <c r="BV9036" s="191" t="s">
        <v>704</v>
      </c>
      <c r="BW9036" s="191" t="s">
        <v>3790</v>
      </c>
    </row>
    <row r="9037" spans="51:75" x14ac:dyDescent="0.3">
      <c r="AY9037" s="251" t="e">
        <f>VLOOKUP(C9037,#REF!, 2,FALSE)</f>
        <v>#REF!</v>
      </c>
      <c r="BM9037" s="191" t="s">
        <v>14374</v>
      </c>
      <c r="BN9037" s="191" t="s">
        <v>704</v>
      </c>
      <c r="BO9037" s="191" t="s">
        <v>14376</v>
      </c>
      <c r="BU9037" s="191" t="s">
        <v>14374</v>
      </c>
      <c r="BV9037" s="191" t="s">
        <v>704</v>
      </c>
      <c r="BW9037" s="191" t="s">
        <v>14376</v>
      </c>
    </row>
    <row r="9038" spans="51:75" x14ac:dyDescent="0.3">
      <c r="AY9038" s="251" t="e">
        <f>VLOOKUP(C9038,#REF!, 2,FALSE)</f>
        <v>#REF!</v>
      </c>
      <c r="BM9038" s="191" t="s">
        <v>14374</v>
      </c>
      <c r="BN9038" s="191" t="s">
        <v>704</v>
      </c>
      <c r="BO9038" s="191" t="s">
        <v>14376</v>
      </c>
      <c r="BU9038" s="191" t="s">
        <v>14374</v>
      </c>
      <c r="BV9038" s="191" t="s">
        <v>704</v>
      </c>
      <c r="BW9038" s="191" t="s">
        <v>14376</v>
      </c>
    </row>
    <row r="9039" spans="51:75" x14ac:dyDescent="0.3">
      <c r="AY9039" s="251" t="e">
        <f>VLOOKUP(C9039,#REF!, 2,FALSE)</f>
        <v>#REF!</v>
      </c>
      <c r="BM9039" s="191" t="s">
        <v>14377</v>
      </c>
      <c r="BN9039" s="191" t="s">
        <v>640</v>
      </c>
      <c r="BO9039" s="191" t="s">
        <v>1020</v>
      </c>
      <c r="BU9039" s="191" t="s">
        <v>14377</v>
      </c>
      <c r="BV9039" s="191" t="s">
        <v>640</v>
      </c>
      <c r="BW9039" s="191" t="s">
        <v>1020</v>
      </c>
    </row>
    <row r="9040" spans="51:75" x14ac:dyDescent="0.3">
      <c r="AY9040" s="251" t="e">
        <f>VLOOKUP(C9040,#REF!, 2,FALSE)</f>
        <v>#REF!</v>
      </c>
      <c r="BM9040" s="191" t="s">
        <v>14377</v>
      </c>
      <c r="BN9040" s="191" t="s">
        <v>640</v>
      </c>
      <c r="BO9040" s="191" t="s">
        <v>1020</v>
      </c>
      <c r="BU9040" s="191" t="s">
        <v>14377</v>
      </c>
      <c r="BV9040" s="191" t="s">
        <v>640</v>
      </c>
      <c r="BW9040" s="191" t="s">
        <v>1020</v>
      </c>
    </row>
    <row r="9041" spans="51:75" x14ac:dyDescent="0.3">
      <c r="AY9041" s="251" t="e">
        <f>VLOOKUP(C9041,#REF!, 2,FALSE)</f>
        <v>#REF!</v>
      </c>
      <c r="BM9041" s="191" t="s">
        <v>14378</v>
      </c>
      <c r="BN9041" s="191" t="s">
        <v>614</v>
      </c>
      <c r="BO9041" s="191" t="s">
        <v>14379</v>
      </c>
      <c r="BU9041" s="191" t="s">
        <v>14378</v>
      </c>
      <c r="BV9041" s="191" t="s">
        <v>614</v>
      </c>
      <c r="BW9041" s="191" t="s">
        <v>14379</v>
      </c>
    </row>
    <row r="9042" spans="51:75" x14ac:dyDescent="0.3">
      <c r="AY9042" s="251" t="e">
        <f>VLOOKUP(C9042,#REF!, 2,FALSE)</f>
        <v>#REF!</v>
      </c>
      <c r="BM9042" s="191" t="s">
        <v>14378</v>
      </c>
      <c r="BN9042" s="191" t="s">
        <v>614</v>
      </c>
      <c r="BO9042" s="191" t="s">
        <v>14379</v>
      </c>
      <c r="BU9042" s="191" t="s">
        <v>14378</v>
      </c>
      <c r="BV9042" s="191" t="s">
        <v>614</v>
      </c>
      <c r="BW9042" s="191" t="s">
        <v>14379</v>
      </c>
    </row>
    <row r="9043" spans="51:75" x14ac:dyDescent="0.3">
      <c r="AY9043" s="251" t="e">
        <f>VLOOKUP(C9043,#REF!, 2,FALSE)</f>
        <v>#REF!</v>
      </c>
      <c r="BM9043" s="191" t="s">
        <v>14380</v>
      </c>
      <c r="BN9043" s="191" t="s">
        <v>664</v>
      </c>
      <c r="BO9043" s="191" t="s">
        <v>14381</v>
      </c>
      <c r="BU9043" s="191" t="s">
        <v>14380</v>
      </c>
      <c r="BV9043" s="191" t="s">
        <v>664</v>
      </c>
      <c r="BW9043" s="191" t="s">
        <v>14381</v>
      </c>
    </row>
    <row r="9044" spans="51:75" x14ac:dyDescent="0.3">
      <c r="AY9044" s="251" t="e">
        <f>VLOOKUP(C9044,#REF!, 2,FALSE)</f>
        <v>#REF!</v>
      </c>
      <c r="BM9044" s="191" t="s">
        <v>14380</v>
      </c>
      <c r="BN9044" s="191" t="s">
        <v>664</v>
      </c>
      <c r="BO9044" s="191" t="s">
        <v>14381</v>
      </c>
      <c r="BU9044" s="191" t="s">
        <v>14380</v>
      </c>
      <c r="BV9044" s="191" t="s">
        <v>664</v>
      </c>
      <c r="BW9044" s="191" t="s">
        <v>14381</v>
      </c>
    </row>
    <row r="9045" spans="51:75" x14ac:dyDescent="0.3">
      <c r="AY9045" s="251" t="e">
        <f>VLOOKUP(C9045,#REF!, 2,FALSE)</f>
        <v>#REF!</v>
      </c>
      <c r="BM9045" s="191" t="s">
        <v>14382</v>
      </c>
      <c r="BN9045" s="191" t="s">
        <v>664</v>
      </c>
      <c r="BO9045" s="191" t="s">
        <v>10706</v>
      </c>
      <c r="BU9045" s="191" t="s">
        <v>14382</v>
      </c>
      <c r="BV9045" s="191" t="s">
        <v>664</v>
      </c>
      <c r="BW9045" s="191" t="s">
        <v>10706</v>
      </c>
    </row>
    <row r="9046" spans="51:75" x14ac:dyDescent="0.3">
      <c r="AY9046" s="251" t="e">
        <f>VLOOKUP(C9046,#REF!, 2,FALSE)</f>
        <v>#REF!</v>
      </c>
      <c r="BM9046" s="191" t="s">
        <v>14382</v>
      </c>
      <c r="BN9046" s="191" t="s">
        <v>664</v>
      </c>
      <c r="BO9046" s="191" t="s">
        <v>10706</v>
      </c>
      <c r="BU9046" s="191" t="s">
        <v>14382</v>
      </c>
      <c r="BV9046" s="191" t="s">
        <v>664</v>
      </c>
      <c r="BW9046" s="191" t="s">
        <v>10706</v>
      </c>
    </row>
    <row r="9047" spans="51:75" x14ac:dyDescent="0.3">
      <c r="AY9047" s="251" t="e">
        <f>VLOOKUP(C9047,#REF!, 2,FALSE)</f>
        <v>#REF!</v>
      </c>
      <c r="BM9047" s="191" t="s">
        <v>14383</v>
      </c>
      <c r="BN9047" s="191" t="s">
        <v>800</v>
      </c>
      <c r="BO9047" s="191" t="s">
        <v>9293</v>
      </c>
      <c r="BU9047" s="191" t="s">
        <v>14383</v>
      </c>
      <c r="BV9047" s="191" t="s">
        <v>800</v>
      </c>
      <c r="BW9047" s="191" t="s">
        <v>9293</v>
      </c>
    </row>
    <row r="9048" spans="51:75" x14ac:dyDescent="0.3">
      <c r="AY9048" s="251" t="e">
        <f>VLOOKUP(C9048,#REF!, 2,FALSE)</f>
        <v>#REF!</v>
      </c>
      <c r="BM9048" s="191" t="s">
        <v>14383</v>
      </c>
      <c r="BN9048" s="191" t="s">
        <v>800</v>
      </c>
      <c r="BO9048" s="191" t="s">
        <v>9293</v>
      </c>
      <c r="BU9048" s="191" t="s">
        <v>14383</v>
      </c>
      <c r="BV9048" s="191" t="s">
        <v>800</v>
      </c>
      <c r="BW9048" s="191" t="s">
        <v>9293</v>
      </c>
    </row>
    <row r="9049" spans="51:75" x14ac:dyDescent="0.3">
      <c r="AY9049" s="251" t="e">
        <f>VLOOKUP(C9049,#REF!, 2,FALSE)</f>
        <v>#REF!</v>
      </c>
      <c r="BM9049" s="191" t="s">
        <v>2507</v>
      </c>
      <c r="BN9049" s="191" t="s">
        <v>637</v>
      </c>
      <c r="BO9049" s="191" t="s">
        <v>1444</v>
      </c>
      <c r="BU9049" s="191" t="s">
        <v>2507</v>
      </c>
      <c r="BV9049" s="191" t="s">
        <v>637</v>
      </c>
      <c r="BW9049" s="191" t="s">
        <v>1444</v>
      </c>
    </row>
    <row r="9050" spans="51:75" x14ac:dyDescent="0.3">
      <c r="AY9050" s="251" t="e">
        <f>VLOOKUP(C9050,#REF!, 2,FALSE)</f>
        <v>#REF!</v>
      </c>
      <c r="BM9050" s="191" t="s">
        <v>2507</v>
      </c>
      <c r="BN9050" s="191" t="s">
        <v>637</v>
      </c>
      <c r="BO9050" s="191" t="s">
        <v>1444</v>
      </c>
      <c r="BU9050" s="191" t="s">
        <v>2507</v>
      </c>
      <c r="BV9050" s="191" t="s">
        <v>637</v>
      </c>
      <c r="BW9050" s="191" t="s">
        <v>1444</v>
      </c>
    </row>
    <row r="9051" spans="51:75" x14ac:dyDescent="0.3">
      <c r="AY9051" s="251" t="e">
        <f>VLOOKUP(C9051,#REF!, 2,FALSE)</f>
        <v>#REF!</v>
      </c>
      <c r="BM9051" s="191" t="s">
        <v>214</v>
      </c>
      <c r="BN9051" s="191" t="s">
        <v>2984</v>
      </c>
      <c r="BO9051" s="191" t="s">
        <v>2984</v>
      </c>
      <c r="BU9051" s="191" t="s">
        <v>214</v>
      </c>
      <c r="BV9051" s="191" t="s">
        <v>2984</v>
      </c>
      <c r="BW9051" s="191" t="s">
        <v>2984</v>
      </c>
    </row>
    <row r="9052" spans="51:75" x14ac:dyDescent="0.3">
      <c r="AY9052" s="251" t="e">
        <f>VLOOKUP(C9052,#REF!, 2,FALSE)</f>
        <v>#REF!</v>
      </c>
      <c r="BM9052" s="191" t="s">
        <v>214</v>
      </c>
      <c r="BN9052" s="191" t="s">
        <v>2984</v>
      </c>
      <c r="BO9052" s="191" t="s">
        <v>2984</v>
      </c>
      <c r="BU9052" s="191" t="s">
        <v>214</v>
      </c>
      <c r="BV9052" s="191" t="s">
        <v>2984</v>
      </c>
      <c r="BW9052" s="191" t="s">
        <v>2984</v>
      </c>
    </row>
    <row r="9053" spans="51:75" x14ac:dyDescent="0.3">
      <c r="AY9053" s="251" t="e">
        <f>VLOOKUP(C9053,#REF!, 2,FALSE)</f>
        <v>#REF!</v>
      </c>
      <c r="BM9053" s="191" t="s">
        <v>14384</v>
      </c>
      <c r="BN9053" s="191" t="s">
        <v>927</v>
      </c>
      <c r="BO9053" s="191" t="s">
        <v>1672</v>
      </c>
      <c r="BU9053" s="191" t="s">
        <v>14384</v>
      </c>
      <c r="BV9053" s="191" t="s">
        <v>927</v>
      </c>
      <c r="BW9053" s="191" t="s">
        <v>1672</v>
      </c>
    </row>
    <row r="9054" spans="51:75" x14ac:dyDescent="0.3">
      <c r="AY9054" s="251" t="e">
        <f>VLOOKUP(C9054,#REF!, 2,FALSE)</f>
        <v>#REF!</v>
      </c>
      <c r="BM9054" s="191" t="s">
        <v>14384</v>
      </c>
      <c r="BN9054" s="191" t="s">
        <v>927</v>
      </c>
      <c r="BO9054" s="191" t="s">
        <v>1672</v>
      </c>
      <c r="BU9054" s="191" t="s">
        <v>14384</v>
      </c>
      <c r="BV9054" s="191" t="s">
        <v>927</v>
      </c>
      <c r="BW9054" s="191" t="s">
        <v>1672</v>
      </c>
    </row>
    <row r="9055" spans="51:75" x14ac:dyDescent="0.3">
      <c r="AY9055" s="251" t="e">
        <f>VLOOKUP(C9055,#REF!, 2,FALSE)</f>
        <v>#REF!</v>
      </c>
      <c r="BM9055" s="191" t="s">
        <v>2512</v>
      </c>
      <c r="BN9055" s="191" t="s">
        <v>927</v>
      </c>
      <c r="BO9055" s="191" t="s">
        <v>4456</v>
      </c>
      <c r="BU9055" s="191" t="s">
        <v>2512</v>
      </c>
      <c r="BV9055" s="191" t="s">
        <v>927</v>
      </c>
      <c r="BW9055" s="191" t="s">
        <v>4456</v>
      </c>
    </row>
    <row r="9056" spans="51:75" x14ac:dyDescent="0.3">
      <c r="AY9056" s="251" t="e">
        <f>VLOOKUP(C9056,#REF!, 2,FALSE)</f>
        <v>#REF!</v>
      </c>
      <c r="BM9056" s="191" t="s">
        <v>2512</v>
      </c>
      <c r="BN9056" s="191" t="s">
        <v>927</v>
      </c>
      <c r="BO9056" s="191" t="s">
        <v>4456</v>
      </c>
      <c r="BU9056" s="191" t="s">
        <v>2512</v>
      </c>
      <c r="BV9056" s="191" t="s">
        <v>927</v>
      </c>
      <c r="BW9056" s="191" t="s">
        <v>4456</v>
      </c>
    </row>
    <row r="9057" spans="51:75" x14ac:dyDescent="0.3">
      <c r="AY9057" s="251" t="e">
        <f>VLOOKUP(C9057,#REF!, 2,FALSE)</f>
        <v>#REF!</v>
      </c>
      <c r="BM9057" s="191" t="s">
        <v>2513</v>
      </c>
      <c r="BN9057" s="191" t="s">
        <v>924</v>
      </c>
      <c r="BO9057" s="191" t="s">
        <v>4456</v>
      </c>
      <c r="BU9057" s="191" t="s">
        <v>2513</v>
      </c>
      <c r="BV9057" s="191" t="s">
        <v>924</v>
      </c>
      <c r="BW9057" s="191" t="s">
        <v>4456</v>
      </c>
    </row>
    <row r="9058" spans="51:75" x14ac:dyDescent="0.3">
      <c r="AY9058" s="251" t="e">
        <f>VLOOKUP(C9058,#REF!, 2,FALSE)</f>
        <v>#REF!</v>
      </c>
      <c r="BM9058" s="191" t="s">
        <v>2513</v>
      </c>
      <c r="BN9058" s="191" t="s">
        <v>924</v>
      </c>
      <c r="BO9058" s="191" t="s">
        <v>4456</v>
      </c>
      <c r="BU9058" s="191" t="s">
        <v>2513</v>
      </c>
      <c r="BV9058" s="191" t="s">
        <v>924</v>
      </c>
      <c r="BW9058" s="191" t="s">
        <v>4456</v>
      </c>
    </row>
    <row r="9059" spans="51:75" x14ac:dyDescent="0.3">
      <c r="AY9059" s="251" t="e">
        <f>VLOOKUP(C9059,#REF!, 2,FALSE)</f>
        <v>#REF!</v>
      </c>
      <c r="BM9059" s="191" t="s">
        <v>14385</v>
      </c>
      <c r="BN9059" s="191" t="s">
        <v>658</v>
      </c>
      <c r="BO9059" s="191" t="s">
        <v>13046</v>
      </c>
      <c r="BU9059" s="191" t="s">
        <v>14385</v>
      </c>
      <c r="BV9059" s="191" t="s">
        <v>658</v>
      </c>
      <c r="BW9059" s="191" t="s">
        <v>13046</v>
      </c>
    </row>
    <row r="9060" spans="51:75" x14ac:dyDescent="0.3">
      <c r="AY9060" s="251" t="e">
        <f>VLOOKUP(C9060,#REF!, 2,FALSE)</f>
        <v>#REF!</v>
      </c>
      <c r="BM9060" s="191" t="s">
        <v>14385</v>
      </c>
      <c r="BN9060" s="191" t="s">
        <v>658</v>
      </c>
      <c r="BO9060" s="191" t="s">
        <v>13046</v>
      </c>
      <c r="BU9060" s="191" t="s">
        <v>14385</v>
      </c>
      <c r="BV9060" s="191" t="s">
        <v>658</v>
      </c>
      <c r="BW9060" s="191" t="s">
        <v>13046</v>
      </c>
    </row>
    <row r="9061" spans="51:75" x14ac:dyDescent="0.3">
      <c r="AY9061" s="251" t="e">
        <f>VLOOKUP(C9061,#REF!, 2,FALSE)</f>
        <v>#REF!</v>
      </c>
      <c r="BM9061" s="191" t="s">
        <v>14386</v>
      </c>
      <c r="BN9061" s="191" t="s">
        <v>662</v>
      </c>
      <c r="BO9061" s="191" t="s">
        <v>1596</v>
      </c>
      <c r="BU9061" s="191" t="s">
        <v>14386</v>
      </c>
      <c r="BV9061" s="191" t="s">
        <v>662</v>
      </c>
      <c r="BW9061" s="191" t="s">
        <v>1596</v>
      </c>
    </row>
    <row r="9062" spans="51:75" x14ac:dyDescent="0.3">
      <c r="AY9062" s="251" t="e">
        <f>VLOOKUP(C9062,#REF!, 2,FALSE)</f>
        <v>#REF!</v>
      </c>
      <c r="BM9062" s="191" t="s">
        <v>14386</v>
      </c>
      <c r="BN9062" s="191" t="s">
        <v>662</v>
      </c>
      <c r="BO9062" s="191" t="s">
        <v>1596</v>
      </c>
      <c r="BU9062" s="191" t="s">
        <v>14386</v>
      </c>
      <c r="BV9062" s="191" t="s">
        <v>662</v>
      </c>
      <c r="BW9062" s="191" t="s">
        <v>1596</v>
      </c>
    </row>
    <row r="9063" spans="51:75" x14ac:dyDescent="0.3">
      <c r="AY9063" s="251" t="e">
        <f>VLOOKUP(C9063,#REF!, 2,FALSE)</f>
        <v>#REF!</v>
      </c>
      <c r="BM9063" s="191" t="s">
        <v>14387</v>
      </c>
      <c r="BN9063" s="191" t="s">
        <v>2984</v>
      </c>
      <c r="BO9063" s="191" t="s">
        <v>14388</v>
      </c>
      <c r="BU9063" s="191" t="s">
        <v>14387</v>
      </c>
      <c r="BV9063" s="191" t="s">
        <v>2984</v>
      </c>
      <c r="BW9063" s="191" t="s">
        <v>14388</v>
      </c>
    </row>
    <row r="9064" spans="51:75" x14ac:dyDescent="0.3">
      <c r="AY9064" s="251" t="e">
        <f>VLOOKUP(C9064,#REF!, 2,FALSE)</f>
        <v>#REF!</v>
      </c>
      <c r="BM9064" s="191" t="s">
        <v>14389</v>
      </c>
      <c r="BN9064" s="191" t="s">
        <v>2984</v>
      </c>
      <c r="BO9064" s="191" t="s">
        <v>14390</v>
      </c>
      <c r="BU9064" s="191" t="s">
        <v>14389</v>
      </c>
      <c r="BV9064" s="191" t="s">
        <v>2984</v>
      </c>
      <c r="BW9064" s="191" t="s">
        <v>14390</v>
      </c>
    </row>
    <row r="9065" spans="51:75" x14ac:dyDescent="0.3">
      <c r="AY9065" s="251" t="e">
        <f>VLOOKUP(C9065,#REF!, 2,FALSE)</f>
        <v>#REF!</v>
      </c>
      <c r="BM9065" s="191" t="s">
        <v>2514</v>
      </c>
      <c r="BN9065" s="191" t="s">
        <v>2984</v>
      </c>
      <c r="BO9065" s="191" t="s">
        <v>14391</v>
      </c>
      <c r="BU9065" s="191" t="s">
        <v>2514</v>
      </c>
      <c r="BV9065" s="191" t="s">
        <v>2984</v>
      </c>
      <c r="BW9065" s="191" t="s">
        <v>14391</v>
      </c>
    </row>
    <row r="9066" spans="51:75" x14ac:dyDescent="0.3">
      <c r="AY9066" s="251" t="e">
        <f>VLOOKUP(C9066,#REF!, 2,FALSE)</f>
        <v>#REF!</v>
      </c>
      <c r="BM9066" s="191" t="s">
        <v>14392</v>
      </c>
      <c r="BN9066" s="191" t="s">
        <v>2984</v>
      </c>
      <c r="BO9066" s="191" t="s">
        <v>1834</v>
      </c>
      <c r="BU9066" s="191" t="s">
        <v>14392</v>
      </c>
      <c r="BV9066" s="191" t="s">
        <v>2984</v>
      </c>
      <c r="BW9066" s="191" t="s">
        <v>1834</v>
      </c>
    </row>
    <row r="9067" spans="51:75" x14ac:dyDescent="0.3">
      <c r="AY9067" s="251" t="e">
        <f>VLOOKUP(C9067,#REF!, 2,FALSE)</f>
        <v>#REF!</v>
      </c>
      <c r="BM9067" s="191" t="s">
        <v>2515</v>
      </c>
      <c r="BN9067" s="191" t="s">
        <v>2984</v>
      </c>
      <c r="BO9067" s="191" t="s">
        <v>8870</v>
      </c>
      <c r="BU9067" s="191" t="s">
        <v>2515</v>
      </c>
      <c r="BV9067" s="191" t="s">
        <v>2984</v>
      </c>
      <c r="BW9067" s="191" t="s">
        <v>8870</v>
      </c>
    </row>
    <row r="9068" spans="51:75" x14ac:dyDescent="0.3">
      <c r="AY9068" s="251" t="e">
        <f>VLOOKUP(C9068,#REF!, 2,FALSE)</f>
        <v>#REF!</v>
      </c>
      <c r="BM9068" s="191" t="s">
        <v>2516</v>
      </c>
      <c r="BN9068" s="191" t="s">
        <v>2984</v>
      </c>
      <c r="BO9068" s="191" t="s">
        <v>14393</v>
      </c>
      <c r="BU9068" s="191" t="s">
        <v>2516</v>
      </c>
      <c r="BV9068" s="191" t="s">
        <v>2984</v>
      </c>
      <c r="BW9068" s="191" t="s">
        <v>14393</v>
      </c>
    </row>
    <row r="9069" spans="51:75" x14ac:dyDescent="0.3">
      <c r="AY9069" s="251" t="e">
        <f>VLOOKUP(C9069,#REF!, 2,FALSE)</f>
        <v>#REF!</v>
      </c>
      <c r="BM9069" s="191" t="s">
        <v>14394</v>
      </c>
      <c r="BN9069" s="191" t="s">
        <v>2984</v>
      </c>
      <c r="BO9069" s="191" t="s">
        <v>4714</v>
      </c>
      <c r="BU9069" s="191" t="s">
        <v>14394</v>
      </c>
      <c r="BV9069" s="191" t="s">
        <v>2984</v>
      </c>
      <c r="BW9069" s="191" t="s">
        <v>4714</v>
      </c>
    </row>
    <row r="9070" spans="51:75" x14ac:dyDescent="0.3">
      <c r="AY9070" s="251" t="e">
        <f>VLOOKUP(C9070,#REF!, 2,FALSE)</f>
        <v>#REF!</v>
      </c>
      <c r="BM9070" s="191" t="s">
        <v>14395</v>
      </c>
      <c r="BN9070" s="191" t="s">
        <v>2984</v>
      </c>
      <c r="BO9070" s="191" t="s">
        <v>14396</v>
      </c>
      <c r="BU9070" s="191" t="s">
        <v>14395</v>
      </c>
      <c r="BV9070" s="191" t="s">
        <v>2984</v>
      </c>
      <c r="BW9070" s="191" t="s">
        <v>14396</v>
      </c>
    </row>
    <row r="9071" spans="51:75" x14ac:dyDescent="0.3">
      <c r="AY9071" s="251" t="e">
        <f>VLOOKUP(C9071,#REF!, 2,FALSE)</f>
        <v>#REF!</v>
      </c>
      <c r="BM9071" s="191" t="s">
        <v>14395</v>
      </c>
      <c r="BN9071" s="191" t="s">
        <v>2984</v>
      </c>
      <c r="BO9071" s="191" t="s">
        <v>14396</v>
      </c>
      <c r="BU9071" s="191" t="s">
        <v>14395</v>
      </c>
      <c r="BV9071" s="191" t="s">
        <v>2984</v>
      </c>
      <c r="BW9071" s="191" t="s">
        <v>14396</v>
      </c>
    </row>
    <row r="9072" spans="51:75" x14ac:dyDescent="0.3">
      <c r="AY9072" s="251" t="e">
        <f>VLOOKUP(C9072,#REF!, 2,FALSE)</f>
        <v>#REF!</v>
      </c>
      <c r="BM9072" s="191" t="s">
        <v>2517</v>
      </c>
      <c r="BN9072" s="191" t="s">
        <v>1401</v>
      </c>
      <c r="BO9072" s="191" t="s">
        <v>7172</v>
      </c>
      <c r="BU9072" s="191" t="s">
        <v>2517</v>
      </c>
      <c r="BV9072" s="191" t="s">
        <v>1401</v>
      </c>
      <c r="BW9072" s="191" t="s">
        <v>7172</v>
      </c>
    </row>
    <row r="9073" spans="51:75" x14ac:dyDescent="0.3">
      <c r="AY9073" s="251" t="e">
        <f>VLOOKUP(C9073,#REF!, 2,FALSE)</f>
        <v>#REF!</v>
      </c>
      <c r="BM9073" s="191" t="s">
        <v>2517</v>
      </c>
      <c r="BN9073" s="191" t="s">
        <v>1401</v>
      </c>
      <c r="BO9073" s="191" t="s">
        <v>7172</v>
      </c>
      <c r="BU9073" s="191" t="s">
        <v>2517</v>
      </c>
      <c r="BV9073" s="191" t="s">
        <v>1401</v>
      </c>
      <c r="BW9073" s="191" t="s">
        <v>7172</v>
      </c>
    </row>
    <row r="9074" spans="51:75" x14ac:dyDescent="0.3">
      <c r="AY9074" s="251" t="e">
        <f>VLOOKUP(C9074,#REF!, 2,FALSE)</f>
        <v>#REF!</v>
      </c>
      <c r="BM9074" s="191" t="s">
        <v>2518</v>
      </c>
      <c r="BN9074" s="191" t="s">
        <v>2984</v>
      </c>
      <c r="BO9074" s="191" t="s">
        <v>14397</v>
      </c>
      <c r="BU9074" s="191" t="s">
        <v>2518</v>
      </c>
      <c r="BV9074" s="191" t="s">
        <v>2984</v>
      </c>
      <c r="BW9074" s="191" t="s">
        <v>14397</v>
      </c>
    </row>
    <row r="9075" spans="51:75" x14ac:dyDescent="0.3">
      <c r="AY9075" s="251" t="e">
        <f>VLOOKUP(C9075,#REF!, 2,FALSE)</f>
        <v>#REF!</v>
      </c>
      <c r="BM9075" s="191" t="s">
        <v>2518</v>
      </c>
      <c r="BN9075" s="191" t="s">
        <v>2984</v>
      </c>
      <c r="BO9075" s="191" t="s">
        <v>14397</v>
      </c>
      <c r="BU9075" s="191" t="s">
        <v>2518</v>
      </c>
      <c r="BV9075" s="191" t="s">
        <v>2984</v>
      </c>
      <c r="BW9075" s="191" t="s">
        <v>14397</v>
      </c>
    </row>
    <row r="9076" spans="51:75" x14ac:dyDescent="0.3">
      <c r="AY9076" s="251" t="e">
        <f>VLOOKUP(C9076,#REF!, 2,FALSE)</f>
        <v>#REF!</v>
      </c>
      <c r="BM9076" s="191" t="s">
        <v>14398</v>
      </c>
      <c r="BN9076" s="191" t="s">
        <v>798</v>
      </c>
      <c r="BO9076" s="191" t="s">
        <v>14399</v>
      </c>
      <c r="BU9076" s="191" t="s">
        <v>14398</v>
      </c>
      <c r="BV9076" s="191" t="s">
        <v>798</v>
      </c>
      <c r="BW9076" s="191" t="s">
        <v>14399</v>
      </c>
    </row>
    <row r="9077" spans="51:75" x14ac:dyDescent="0.3">
      <c r="AY9077" s="251" t="e">
        <f>VLOOKUP(C9077,#REF!, 2,FALSE)</f>
        <v>#REF!</v>
      </c>
      <c r="BM9077" s="191" t="s">
        <v>14398</v>
      </c>
      <c r="BN9077" s="191" t="s">
        <v>798</v>
      </c>
      <c r="BO9077" s="191" t="s">
        <v>14399</v>
      </c>
      <c r="BU9077" s="191" t="s">
        <v>14398</v>
      </c>
      <c r="BV9077" s="191" t="s">
        <v>798</v>
      </c>
      <c r="BW9077" s="191" t="s">
        <v>14399</v>
      </c>
    </row>
    <row r="9078" spans="51:75" x14ac:dyDescent="0.3">
      <c r="AY9078" s="251" t="e">
        <f>VLOOKUP(C9078,#REF!, 2,FALSE)</f>
        <v>#REF!</v>
      </c>
      <c r="BM9078" s="191" t="s">
        <v>14400</v>
      </c>
      <c r="BN9078" s="191" t="s">
        <v>663</v>
      </c>
      <c r="BO9078" s="191" t="s">
        <v>5109</v>
      </c>
      <c r="BU9078" s="191" t="s">
        <v>14400</v>
      </c>
      <c r="BV9078" s="191" t="s">
        <v>663</v>
      </c>
      <c r="BW9078" s="191" t="s">
        <v>5109</v>
      </c>
    </row>
    <row r="9079" spans="51:75" x14ac:dyDescent="0.3">
      <c r="AY9079" s="251" t="e">
        <f>VLOOKUP(C9079,#REF!, 2,FALSE)</f>
        <v>#REF!</v>
      </c>
      <c r="BM9079" s="191" t="s">
        <v>14400</v>
      </c>
      <c r="BN9079" s="191" t="s">
        <v>663</v>
      </c>
      <c r="BO9079" s="191" t="s">
        <v>5109</v>
      </c>
      <c r="BU9079" s="191" t="s">
        <v>14400</v>
      </c>
      <c r="BV9079" s="191" t="s">
        <v>663</v>
      </c>
      <c r="BW9079" s="191" t="s">
        <v>5109</v>
      </c>
    </row>
    <row r="9080" spans="51:75" x14ac:dyDescent="0.3">
      <c r="AY9080" s="251" t="e">
        <f>VLOOKUP(C9080,#REF!, 2,FALSE)</f>
        <v>#REF!</v>
      </c>
      <c r="BM9080" s="191" t="s">
        <v>14401</v>
      </c>
      <c r="BN9080" s="191" t="s">
        <v>16989</v>
      </c>
      <c r="BO9080" s="191" t="s">
        <v>14402</v>
      </c>
      <c r="BU9080" s="191" t="s">
        <v>14401</v>
      </c>
      <c r="BV9080" s="191" t="s">
        <v>16989</v>
      </c>
      <c r="BW9080" s="191" t="s">
        <v>14402</v>
      </c>
    </row>
    <row r="9081" spans="51:75" x14ac:dyDescent="0.3">
      <c r="AY9081" s="251" t="e">
        <f>VLOOKUP(C9081,#REF!, 2,FALSE)</f>
        <v>#REF!</v>
      </c>
      <c r="BM9081" s="191" t="s">
        <v>14401</v>
      </c>
      <c r="BN9081" s="191" t="s">
        <v>16989</v>
      </c>
      <c r="BO9081" s="191" t="s">
        <v>14402</v>
      </c>
      <c r="BU9081" s="191" t="s">
        <v>14401</v>
      </c>
      <c r="BV9081" s="191" t="s">
        <v>16989</v>
      </c>
      <c r="BW9081" s="191" t="s">
        <v>14402</v>
      </c>
    </row>
    <row r="9082" spans="51:75" x14ac:dyDescent="0.3">
      <c r="AY9082" s="251" t="e">
        <f>VLOOKUP(C9082,#REF!, 2,FALSE)</f>
        <v>#REF!</v>
      </c>
      <c r="BM9082" s="191" t="s">
        <v>14403</v>
      </c>
      <c r="BN9082" s="191" t="s">
        <v>614</v>
      </c>
      <c r="BO9082" s="191" t="s">
        <v>2984</v>
      </c>
      <c r="BU9082" s="191" t="s">
        <v>14403</v>
      </c>
      <c r="BV9082" s="191" t="s">
        <v>614</v>
      </c>
      <c r="BW9082" s="191" t="s">
        <v>2984</v>
      </c>
    </row>
    <row r="9083" spans="51:75" x14ac:dyDescent="0.3">
      <c r="AY9083" s="251" t="e">
        <f>VLOOKUP(C9083,#REF!, 2,FALSE)</f>
        <v>#REF!</v>
      </c>
      <c r="BM9083" s="191" t="s">
        <v>14403</v>
      </c>
      <c r="BN9083" s="191" t="s">
        <v>614</v>
      </c>
      <c r="BO9083" s="191" t="s">
        <v>2984</v>
      </c>
      <c r="BU9083" s="191" t="s">
        <v>14403</v>
      </c>
      <c r="BV9083" s="191" t="s">
        <v>614</v>
      </c>
      <c r="BW9083" s="191" t="s">
        <v>2984</v>
      </c>
    </row>
    <row r="9084" spans="51:75" x14ac:dyDescent="0.3">
      <c r="AY9084" s="251" t="e">
        <f>VLOOKUP(C9084,#REF!, 2,FALSE)</f>
        <v>#REF!</v>
      </c>
      <c r="BM9084" s="191" t="s">
        <v>14404</v>
      </c>
      <c r="BN9084" s="191" t="s">
        <v>16989</v>
      </c>
      <c r="BO9084" s="191" t="s">
        <v>8053</v>
      </c>
      <c r="BU9084" s="191" t="s">
        <v>14404</v>
      </c>
      <c r="BV9084" s="191" t="s">
        <v>16989</v>
      </c>
      <c r="BW9084" s="191" t="s">
        <v>8053</v>
      </c>
    </row>
    <row r="9085" spans="51:75" x14ac:dyDescent="0.3">
      <c r="AY9085" s="251" t="e">
        <f>VLOOKUP(C9085,#REF!, 2,FALSE)</f>
        <v>#REF!</v>
      </c>
      <c r="BM9085" s="191" t="s">
        <v>14404</v>
      </c>
      <c r="BN9085" s="191" t="s">
        <v>16989</v>
      </c>
      <c r="BO9085" s="191" t="s">
        <v>8053</v>
      </c>
      <c r="BU9085" s="191" t="s">
        <v>14404</v>
      </c>
      <c r="BV9085" s="191" t="s">
        <v>16989</v>
      </c>
      <c r="BW9085" s="191" t="s">
        <v>8053</v>
      </c>
    </row>
    <row r="9086" spans="51:75" x14ac:dyDescent="0.3">
      <c r="AY9086" s="251" t="e">
        <f>VLOOKUP(C9086,#REF!, 2,FALSE)</f>
        <v>#REF!</v>
      </c>
      <c r="BM9086" s="191" t="s">
        <v>14405</v>
      </c>
      <c r="BN9086" s="191" t="s">
        <v>16989</v>
      </c>
      <c r="BO9086" s="191" t="s">
        <v>14406</v>
      </c>
      <c r="BU9086" s="191" t="s">
        <v>14405</v>
      </c>
      <c r="BV9086" s="191" t="s">
        <v>16989</v>
      </c>
      <c r="BW9086" s="191" t="s">
        <v>14406</v>
      </c>
    </row>
    <row r="9087" spans="51:75" x14ac:dyDescent="0.3">
      <c r="AY9087" s="251" t="e">
        <f>VLOOKUP(C9087,#REF!, 2,FALSE)</f>
        <v>#REF!</v>
      </c>
      <c r="BM9087" s="191" t="s">
        <v>14405</v>
      </c>
      <c r="BN9087" s="191" t="s">
        <v>16989</v>
      </c>
      <c r="BO9087" s="191" t="s">
        <v>14406</v>
      </c>
      <c r="BU9087" s="191" t="s">
        <v>14405</v>
      </c>
      <c r="BV9087" s="191" t="s">
        <v>16989</v>
      </c>
      <c r="BW9087" s="191" t="s">
        <v>14406</v>
      </c>
    </row>
    <row r="9088" spans="51:75" x14ac:dyDescent="0.3">
      <c r="AY9088" s="251" t="e">
        <f>VLOOKUP(C9088,#REF!, 2,FALSE)</f>
        <v>#REF!</v>
      </c>
      <c r="BM9088" s="191" t="s">
        <v>14407</v>
      </c>
      <c r="BN9088" s="191" t="s">
        <v>16989</v>
      </c>
      <c r="BO9088" s="191" t="s">
        <v>14408</v>
      </c>
      <c r="BU9088" s="191" t="s">
        <v>14407</v>
      </c>
      <c r="BV9088" s="191" t="s">
        <v>16989</v>
      </c>
      <c r="BW9088" s="191" t="s">
        <v>14408</v>
      </c>
    </row>
    <row r="9089" spans="51:75" x14ac:dyDescent="0.3">
      <c r="AY9089" s="251" t="e">
        <f>VLOOKUP(C9089,#REF!, 2,FALSE)</f>
        <v>#REF!</v>
      </c>
      <c r="BM9089" s="191" t="s">
        <v>14407</v>
      </c>
      <c r="BN9089" s="191" t="s">
        <v>16989</v>
      </c>
      <c r="BO9089" s="191" t="s">
        <v>14408</v>
      </c>
      <c r="BU9089" s="191" t="s">
        <v>14407</v>
      </c>
      <c r="BV9089" s="191" t="s">
        <v>16989</v>
      </c>
      <c r="BW9089" s="191" t="s">
        <v>14408</v>
      </c>
    </row>
    <row r="9090" spans="51:75" x14ac:dyDescent="0.3">
      <c r="AY9090" s="251" t="e">
        <f>VLOOKUP(C9090,#REF!, 2,FALSE)</f>
        <v>#REF!</v>
      </c>
      <c r="BM9090" s="191" t="s">
        <v>14409</v>
      </c>
      <c r="BN9090" s="191" t="s">
        <v>995</v>
      </c>
      <c r="BO9090" s="191" t="s">
        <v>2984</v>
      </c>
      <c r="BU9090" s="191" t="s">
        <v>14409</v>
      </c>
      <c r="BV9090" s="191" t="s">
        <v>995</v>
      </c>
      <c r="BW9090" s="191" t="s">
        <v>2984</v>
      </c>
    </row>
    <row r="9091" spans="51:75" x14ac:dyDescent="0.3">
      <c r="AY9091" s="251" t="e">
        <f>VLOOKUP(C9091,#REF!, 2,FALSE)</f>
        <v>#REF!</v>
      </c>
      <c r="BM9091" s="191" t="s">
        <v>14409</v>
      </c>
      <c r="BN9091" s="191" t="s">
        <v>995</v>
      </c>
      <c r="BO9091" s="191" t="s">
        <v>2984</v>
      </c>
      <c r="BU9091" s="191" t="s">
        <v>14409</v>
      </c>
      <c r="BV9091" s="191" t="s">
        <v>995</v>
      </c>
      <c r="BW9091" s="191" t="s">
        <v>2984</v>
      </c>
    </row>
    <row r="9092" spans="51:75" x14ac:dyDescent="0.3">
      <c r="AY9092" s="251" t="e">
        <f>VLOOKUP(C9092,#REF!, 2,FALSE)</f>
        <v>#REF!</v>
      </c>
      <c r="BM9092" s="191" t="s">
        <v>14410</v>
      </c>
      <c r="BN9092" s="191" t="s">
        <v>16989</v>
      </c>
      <c r="BO9092" s="191" t="s">
        <v>3940</v>
      </c>
      <c r="BU9092" s="191" t="s">
        <v>14410</v>
      </c>
      <c r="BV9092" s="191" t="s">
        <v>16989</v>
      </c>
      <c r="BW9092" s="191" t="s">
        <v>3940</v>
      </c>
    </row>
    <row r="9093" spans="51:75" x14ac:dyDescent="0.3">
      <c r="AY9093" s="251" t="e">
        <f>VLOOKUP(C9093,#REF!, 2,FALSE)</f>
        <v>#REF!</v>
      </c>
      <c r="BM9093" s="191" t="s">
        <v>14410</v>
      </c>
      <c r="BN9093" s="191" t="s">
        <v>16989</v>
      </c>
      <c r="BO9093" s="191" t="s">
        <v>3940</v>
      </c>
      <c r="BU9093" s="191" t="s">
        <v>14410</v>
      </c>
      <c r="BV9093" s="191" t="s">
        <v>16989</v>
      </c>
      <c r="BW9093" s="191" t="s">
        <v>3940</v>
      </c>
    </row>
    <row r="9094" spans="51:75" x14ac:dyDescent="0.3">
      <c r="AY9094" s="251" t="e">
        <f>VLOOKUP(C9094,#REF!, 2,FALSE)</f>
        <v>#REF!</v>
      </c>
      <c r="BM9094" s="191" t="s">
        <v>14411</v>
      </c>
      <c r="BN9094" s="191" t="s">
        <v>16989</v>
      </c>
      <c r="BO9094" s="191" t="s">
        <v>14412</v>
      </c>
      <c r="BU9094" s="191" t="s">
        <v>14411</v>
      </c>
      <c r="BV9094" s="191" t="s">
        <v>16989</v>
      </c>
      <c r="BW9094" s="191" t="s">
        <v>14412</v>
      </c>
    </row>
    <row r="9095" spans="51:75" x14ac:dyDescent="0.3">
      <c r="AY9095" s="251" t="e">
        <f>VLOOKUP(C9095,#REF!, 2,FALSE)</f>
        <v>#REF!</v>
      </c>
      <c r="BM9095" s="191" t="s">
        <v>14411</v>
      </c>
      <c r="BN9095" s="191" t="s">
        <v>16989</v>
      </c>
      <c r="BO9095" s="191" t="s">
        <v>14412</v>
      </c>
      <c r="BU9095" s="191" t="s">
        <v>14411</v>
      </c>
      <c r="BV9095" s="191" t="s">
        <v>16989</v>
      </c>
      <c r="BW9095" s="191" t="s">
        <v>14412</v>
      </c>
    </row>
    <row r="9096" spans="51:75" x14ac:dyDescent="0.3">
      <c r="AY9096" s="251" t="e">
        <f>VLOOKUP(C9096,#REF!, 2,FALSE)</f>
        <v>#REF!</v>
      </c>
      <c r="BM9096" s="191" t="s">
        <v>14413</v>
      </c>
      <c r="BN9096" s="191" t="s">
        <v>1343</v>
      </c>
      <c r="BO9096" s="191" t="s">
        <v>2984</v>
      </c>
      <c r="BU9096" s="191" t="s">
        <v>14413</v>
      </c>
      <c r="BV9096" s="191" t="s">
        <v>1343</v>
      </c>
      <c r="BW9096" s="191" t="s">
        <v>2984</v>
      </c>
    </row>
    <row r="9097" spans="51:75" x14ac:dyDescent="0.3">
      <c r="AY9097" s="251" t="e">
        <f>VLOOKUP(C9097,#REF!, 2,FALSE)</f>
        <v>#REF!</v>
      </c>
      <c r="BM9097" s="191" t="s">
        <v>14413</v>
      </c>
      <c r="BN9097" s="191" t="s">
        <v>1343</v>
      </c>
      <c r="BO9097" s="191" t="s">
        <v>2984</v>
      </c>
      <c r="BU9097" s="191" t="s">
        <v>14413</v>
      </c>
      <c r="BV9097" s="191" t="s">
        <v>1343</v>
      </c>
      <c r="BW9097" s="191" t="s">
        <v>2984</v>
      </c>
    </row>
    <row r="9098" spans="51:75" x14ac:dyDescent="0.3">
      <c r="AY9098" s="251" t="e">
        <f>VLOOKUP(C9098,#REF!, 2,FALSE)</f>
        <v>#REF!</v>
      </c>
      <c r="BM9098" s="191" t="s">
        <v>14414</v>
      </c>
      <c r="BN9098" s="191" t="s">
        <v>2984</v>
      </c>
      <c r="BO9098" s="191" t="s">
        <v>7493</v>
      </c>
      <c r="BU9098" s="191" t="s">
        <v>14414</v>
      </c>
      <c r="BV9098" s="191" t="s">
        <v>2984</v>
      </c>
      <c r="BW9098" s="191" t="s">
        <v>7493</v>
      </c>
    </row>
    <row r="9099" spans="51:75" x14ac:dyDescent="0.3">
      <c r="AY9099" s="251" t="e">
        <f>VLOOKUP(C9099,#REF!, 2,FALSE)</f>
        <v>#REF!</v>
      </c>
      <c r="BM9099" s="191" t="s">
        <v>14414</v>
      </c>
      <c r="BN9099" s="191" t="s">
        <v>2984</v>
      </c>
      <c r="BO9099" s="191" t="s">
        <v>7493</v>
      </c>
      <c r="BU9099" s="191" t="s">
        <v>14414</v>
      </c>
      <c r="BV9099" s="191" t="s">
        <v>2984</v>
      </c>
      <c r="BW9099" s="191" t="s">
        <v>7493</v>
      </c>
    </row>
    <row r="9100" spans="51:75" x14ac:dyDescent="0.3">
      <c r="AY9100" s="251" t="e">
        <f>VLOOKUP(C9100,#REF!, 2,FALSE)</f>
        <v>#REF!</v>
      </c>
      <c r="BM9100" s="191" t="s">
        <v>218</v>
      </c>
      <c r="BN9100" s="191" t="s">
        <v>2984</v>
      </c>
      <c r="BO9100" s="191" t="s">
        <v>3579</v>
      </c>
      <c r="BU9100" s="191" t="s">
        <v>218</v>
      </c>
      <c r="BV9100" s="191" t="s">
        <v>2984</v>
      </c>
      <c r="BW9100" s="191" t="s">
        <v>3579</v>
      </c>
    </row>
    <row r="9101" spans="51:75" x14ac:dyDescent="0.3">
      <c r="AY9101" s="251" t="e">
        <f>VLOOKUP(C9101,#REF!, 2,FALSE)</f>
        <v>#REF!</v>
      </c>
      <c r="BM9101" s="191" t="s">
        <v>218</v>
      </c>
      <c r="BN9101" s="191" t="s">
        <v>2984</v>
      </c>
      <c r="BO9101" s="191" t="s">
        <v>3579</v>
      </c>
      <c r="BU9101" s="191" t="s">
        <v>218</v>
      </c>
      <c r="BV9101" s="191" t="s">
        <v>2984</v>
      </c>
      <c r="BW9101" s="191" t="s">
        <v>3579</v>
      </c>
    </row>
    <row r="9102" spans="51:75" x14ac:dyDescent="0.3">
      <c r="AY9102" s="251" t="e">
        <f>VLOOKUP(C9102,#REF!, 2,FALSE)</f>
        <v>#REF!</v>
      </c>
      <c r="BM9102" s="191" t="s">
        <v>14415</v>
      </c>
      <c r="BN9102" s="191" t="s">
        <v>941</v>
      </c>
      <c r="BO9102" s="191" t="s">
        <v>2984</v>
      </c>
      <c r="BU9102" s="191" t="s">
        <v>14415</v>
      </c>
      <c r="BV9102" s="191" t="s">
        <v>941</v>
      </c>
      <c r="BW9102" s="191" t="s">
        <v>2984</v>
      </c>
    </row>
    <row r="9103" spans="51:75" x14ac:dyDescent="0.3">
      <c r="AY9103" s="251" t="e">
        <f>VLOOKUP(C9103,#REF!, 2,FALSE)</f>
        <v>#REF!</v>
      </c>
      <c r="BM9103" s="191" t="s">
        <v>14415</v>
      </c>
      <c r="BN9103" s="191" t="s">
        <v>941</v>
      </c>
      <c r="BO9103" s="191" t="s">
        <v>2984</v>
      </c>
      <c r="BU9103" s="191" t="s">
        <v>14415</v>
      </c>
      <c r="BV9103" s="191" t="s">
        <v>941</v>
      </c>
      <c r="BW9103" s="191" t="s">
        <v>2984</v>
      </c>
    </row>
    <row r="9104" spans="51:75" x14ac:dyDescent="0.3">
      <c r="AY9104" s="251" t="e">
        <f>VLOOKUP(C9104,#REF!, 2,FALSE)</f>
        <v>#REF!</v>
      </c>
      <c r="BM9104" s="191" t="s">
        <v>14416</v>
      </c>
      <c r="BN9104" s="191" t="s">
        <v>2984</v>
      </c>
      <c r="BO9104" s="191" t="s">
        <v>2984</v>
      </c>
      <c r="BU9104" s="191" t="s">
        <v>14416</v>
      </c>
      <c r="BV9104" s="191" t="s">
        <v>2984</v>
      </c>
      <c r="BW9104" s="191" t="s">
        <v>2984</v>
      </c>
    </row>
    <row r="9105" spans="51:75" x14ac:dyDescent="0.3">
      <c r="AY9105" s="251" t="e">
        <f>VLOOKUP(C9105,#REF!, 2,FALSE)</f>
        <v>#REF!</v>
      </c>
      <c r="BM9105" s="191" t="s">
        <v>14416</v>
      </c>
      <c r="BN9105" s="191" t="s">
        <v>2984</v>
      </c>
      <c r="BO9105" s="191" t="s">
        <v>2984</v>
      </c>
      <c r="BU9105" s="191" t="s">
        <v>14416</v>
      </c>
      <c r="BV9105" s="191" t="s">
        <v>2984</v>
      </c>
      <c r="BW9105" s="191" t="s">
        <v>2984</v>
      </c>
    </row>
    <row r="9106" spans="51:75" x14ac:dyDescent="0.3">
      <c r="AY9106" s="251" t="e">
        <f>VLOOKUP(C9106,#REF!, 2,FALSE)</f>
        <v>#REF!</v>
      </c>
      <c r="BM9106" s="191" t="s">
        <v>14417</v>
      </c>
      <c r="BN9106" s="191" t="s">
        <v>2984</v>
      </c>
      <c r="BO9106" s="191" t="s">
        <v>2984</v>
      </c>
      <c r="BU9106" s="191" t="s">
        <v>14417</v>
      </c>
      <c r="BV9106" s="191" t="s">
        <v>2984</v>
      </c>
      <c r="BW9106" s="191" t="s">
        <v>2984</v>
      </c>
    </row>
    <row r="9107" spans="51:75" x14ac:dyDescent="0.3">
      <c r="AY9107" s="251" t="e">
        <f>VLOOKUP(C9107,#REF!, 2,FALSE)</f>
        <v>#REF!</v>
      </c>
      <c r="BM9107" s="191" t="s">
        <v>14417</v>
      </c>
      <c r="BN9107" s="191" t="s">
        <v>2984</v>
      </c>
      <c r="BO9107" s="191" t="s">
        <v>2984</v>
      </c>
      <c r="BU9107" s="191" t="s">
        <v>14417</v>
      </c>
      <c r="BV9107" s="191" t="s">
        <v>2984</v>
      </c>
      <c r="BW9107" s="191" t="s">
        <v>2984</v>
      </c>
    </row>
    <row r="9108" spans="51:75" x14ac:dyDescent="0.3">
      <c r="AY9108" s="251" t="e">
        <f>VLOOKUP(C9108,#REF!, 2,FALSE)</f>
        <v>#REF!</v>
      </c>
      <c r="BM9108" s="191" t="s">
        <v>14418</v>
      </c>
      <c r="BN9108" s="191" t="s">
        <v>2984</v>
      </c>
      <c r="BO9108" s="191" t="s">
        <v>3348</v>
      </c>
      <c r="BU9108" s="191" t="s">
        <v>14418</v>
      </c>
      <c r="BV9108" s="191" t="s">
        <v>2984</v>
      </c>
      <c r="BW9108" s="191" t="s">
        <v>3348</v>
      </c>
    </row>
    <row r="9109" spans="51:75" x14ac:dyDescent="0.3">
      <c r="AY9109" s="251" t="e">
        <f>VLOOKUP(C9109,#REF!, 2,FALSE)</f>
        <v>#REF!</v>
      </c>
      <c r="BM9109" s="191" t="s">
        <v>14418</v>
      </c>
      <c r="BN9109" s="191" t="s">
        <v>2984</v>
      </c>
      <c r="BO9109" s="191" t="s">
        <v>3348</v>
      </c>
      <c r="BU9109" s="191" t="s">
        <v>14418</v>
      </c>
      <c r="BV9109" s="191" t="s">
        <v>2984</v>
      </c>
      <c r="BW9109" s="191" t="s">
        <v>3348</v>
      </c>
    </row>
    <row r="9110" spans="51:75" x14ac:dyDescent="0.3">
      <c r="AY9110" s="251" t="e">
        <f>VLOOKUP(C9110,#REF!, 2,FALSE)</f>
        <v>#REF!</v>
      </c>
      <c r="BM9110" s="191" t="s">
        <v>14419</v>
      </c>
      <c r="BN9110" s="191" t="s">
        <v>2984</v>
      </c>
      <c r="BO9110" s="191" t="s">
        <v>4027</v>
      </c>
      <c r="BU9110" s="191" t="s">
        <v>14419</v>
      </c>
      <c r="BV9110" s="191" t="s">
        <v>2984</v>
      </c>
      <c r="BW9110" s="191" t="s">
        <v>4027</v>
      </c>
    </row>
    <row r="9111" spans="51:75" x14ac:dyDescent="0.3">
      <c r="AY9111" s="251" t="e">
        <f>VLOOKUP(C9111,#REF!, 2,FALSE)</f>
        <v>#REF!</v>
      </c>
      <c r="BM9111" s="191" t="s">
        <v>14419</v>
      </c>
      <c r="BN9111" s="191" t="s">
        <v>2984</v>
      </c>
      <c r="BO9111" s="191" t="s">
        <v>4027</v>
      </c>
      <c r="BU9111" s="191" t="s">
        <v>14419</v>
      </c>
      <c r="BV9111" s="191" t="s">
        <v>2984</v>
      </c>
      <c r="BW9111" s="191" t="s">
        <v>4027</v>
      </c>
    </row>
    <row r="9112" spans="51:75" x14ac:dyDescent="0.3">
      <c r="AY9112" s="251" t="e">
        <f>VLOOKUP(C9112,#REF!, 2,FALSE)</f>
        <v>#REF!</v>
      </c>
      <c r="BM9112" s="191" t="s">
        <v>14420</v>
      </c>
      <c r="BN9112" s="191" t="s">
        <v>3203</v>
      </c>
      <c r="BO9112" s="191" t="s">
        <v>2984</v>
      </c>
      <c r="BU9112" s="191" t="s">
        <v>14420</v>
      </c>
      <c r="BV9112" s="191" t="s">
        <v>3203</v>
      </c>
      <c r="BW9112" s="191" t="s">
        <v>2984</v>
      </c>
    </row>
    <row r="9113" spans="51:75" x14ac:dyDescent="0.3">
      <c r="AY9113" s="251" t="e">
        <f>VLOOKUP(C9113,#REF!, 2,FALSE)</f>
        <v>#REF!</v>
      </c>
      <c r="BM9113" s="191" t="s">
        <v>14421</v>
      </c>
      <c r="BN9113" s="191" t="s">
        <v>637</v>
      </c>
      <c r="BO9113" s="191" t="s">
        <v>2110</v>
      </c>
      <c r="BU9113" s="191" t="s">
        <v>14421</v>
      </c>
      <c r="BV9113" s="191" t="s">
        <v>637</v>
      </c>
      <c r="BW9113" s="191" t="s">
        <v>2110</v>
      </c>
    </row>
    <row r="9114" spans="51:75" x14ac:dyDescent="0.3">
      <c r="AY9114" s="251" t="e">
        <f>VLOOKUP(C9114,#REF!, 2,FALSE)</f>
        <v>#REF!</v>
      </c>
      <c r="BM9114" s="191" t="s">
        <v>14422</v>
      </c>
      <c r="BN9114" s="191" t="s">
        <v>2980</v>
      </c>
      <c r="BO9114" s="191" t="s">
        <v>4330</v>
      </c>
      <c r="BU9114" s="191" t="s">
        <v>14422</v>
      </c>
      <c r="BV9114" s="191" t="s">
        <v>2980</v>
      </c>
      <c r="BW9114" s="191" t="s">
        <v>4330</v>
      </c>
    </row>
    <row r="9115" spans="51:75" x14ac:dyDescent="0.3">
      <c r="AY9115" s="251" t="e">
        <f>VLOOKUP(C9115,#REF!, 2,FALSE)</f>
        <v>#REF!</v>
      </c>
      <c r="BM9115" s="191" t="s">
        <v>2519</v>
      </c>
      <c r="BN9115" s="191" t="s">
        <v>927</v>
      </c>
      <c r="BO9115" s="191" t="s">
        <v>2984</v>
      </c>
      <c r="BU9115" s="191" t="s">
        <v>2519</v>
      </c>
      <c r="BV9115" s="191" t="s">
        <v>927</v>
      </c>
      <c r="BW9115" s="191" t="s">
        <v>2984</v>
      </c>
    </row>
    <row r="9116" spans="51:75" x14ac:dyDescent="0.3">
      <c r="AY9116" s="251" t="e">
        <f>VLOOKUP(C9116,#REF!, 2,FALSE)</f>
        <v>#REF!</v>
      </c>
      <c r="BM9116" s="191" t="s">
        <v>14423</v>
      </c>
      <c r="BN9116" s="191" t="s">
        <v>3203</v>
      </c>
      <c r="BO9116" s="191" t="s">
        <v>2110</v>
      </c>
      <c r="BU9116" s="191" t="s">
        <v>14423</v>
      </c>
      <c r="BV9116" s="191" t="s">
        <v>3203</v>
      </c>
      <c r="BW9116" s="191" t="s">
        <v>2110</v>
      </c>
    </row>
    <row r="9117" spans="51:75" x14ac:dyDescent="0.3">
      <c r="AY9117" s="251" t="e">
        <f>VLOOKUP(C9117,#REF!, 2,FALSE)</f>
        <v>#REF!</v>
      </c>
      <c r="BM9117" s="191" t="s">
        <v>14424</v>
      </c>
      <c r="BN9117" s="191" t="s">
        <v>3203</v>
      </c>
      <c r="BO9117" s="191" t="s">
        <v>2984</v>
      </c>
      <c r="BU9117" s="191" t="s">
        <v>14424</v>
      </c>
      <c r="BV9117" s="191" t="s">
        <v>3203</v>
      </c>
      <c r="BW9117" s="191" t="s">
        <v>2984</v>
      </c>
    </row>
    <row r="9118" spans="51:75" x14ac:dyDescent="0.3">
      <c r="AY9118" s="251" t="e">
        <f>VLOOKUP(C9118,#REF!, 2,FALSE)</f>
        <v>#REF!</v>
      </c>
      <c r="BM9118" s="191" t="s">
        <v>14425</v>
      </c>
      <c r="BN9118" s="191" t="s">
        <v>804</v>
      </c>
      <c r="BO9118" s="191" t="s">
        <v>1957</v>
      </c>
      <c r="BU9118" s="191" t="s">
        <v>14425</v>
      </c>
      <c r="BV9118" s="191" t="s">
        <v>804</v>
      </c>
      <c r="BW9118" s="191" t="s">
        <v>1957</v>
      </c>
    </row>
    <row r="9119" spans="51:75" x14ac:dyDescent="0.3">
      <c r="AY9119" s="251" t="e">
        <f>VLOOKUP(C9119,#REF!, 2,FALSE)</f>
        <v>#REF!</v>
      </c>
      <c r="BM9119" s="191" t="s">
        <v>2520</v>
      </c>
      <c r="BN9119" s="191" t="s">
        <v>772</v>
      </c>
      <c r="BO9119" s="191" t="s">
        <v>2434</v>
      </c>
      <c r="BU9119" s="191" t="s">
        <v>2520</v>
      </c>
      <c r="BV9119" s="191" t="s">
        <v>772</v>
      </c>
      <c r="BW9119" s="191" t="s">
        <v>2434</v>
      </c>
    </row>
    <row r="9120" spans="51:75" x14ac:dyDescent="0.3">
      <c r="AY9120" s="251" t="e">
        <f>VLOOKUP(C9120,#REF!, 2,FALSE)</f>
        <v>#REF!</v>
      </c>
      <c r="BM9120" s="191" t="s">
        <v>2521</v>
      </c>
      <c r="BN9120" s="191" t="s">
        <v>924</v>
      </c>
      <c r="BO9120" s="191" t="s">
        <v>14272</v>
      </c>
      <c r="BU9120" s="191" t="s">
        <v>2521</v>
      </c>
      <c r="BV9120" s="191" t="s">
        <v>924</v>
      </c>
      <c r="BW9120" s="191" t="s">
        <v>14272</v>
      </c>
    </row>
    <row r="9121" spans="51:75" x14ac:dyDescent="0.3">
      <c r="AY9121" s="251" t="e">
        <f>VLOOKUP(C9121,#REF!, 2,FALSE)</f>
        <v>#REF!</v>
      </c>
      <c r="BM9121" s="191" t="s">
        <v>14426</v>
      </c>
      <c r="BN9121" s="191" t="s">
        <v>667</v>
      </c>
      <c r="BO9121" s="191" t="s">
        <v>14427</v>
      </c>
      <c r="BU9121" s="191" t="s">
        <v>14426</v>
      </c>
      <c r="BV9121" s="191" t="s">
        <v>667</v>
      </c>
      <c r="BW9121" s="191" t="s">
        <v>14427</v>
      </c>
    </row>
    <row r="9122" spans="51:75" x14ac:dyDescent="0.3">
      <c r="AY9122" s="251" t="e">
        <f>VLOOKUP(C9122,#REF!, 2,FALSE)</f>
        <v>#REF!</v>
      </c>
      <c r="BM9122" s="191" t="s">
        <v>14428</v>
      </c>
      <c r="BN9122" s="191" t="s">
        <v>662</v>
      </c>
      <c r="BO9122" s="191" t="s">
        <v>14429</v>
      </c>
      <c r="BU9122" s="191" t="s">
        <v>14428</v>
      </c>
      <c r="BV9122" s="191" t="s">
        <v>662</v>
      </c>
      <c r="BW9122" s="191" t="s">
        <v>14429</v>
      </c>
    </row>
    <row r="9123" spans="51:75" x14ac:dyDescent="0.3">
      <c r="AY9123" s="251" t="e">
        <f>VLOOKUP(C9123,#REF!, 2,FALSE)</f>
        <v>#REF!</v>
      </c>
      <c r="BM9123" s="191" t="s">
        <v>14430</v>
      </c>
      <c r="BN9123" s="191" t="s">
        <v>924</v>
      </c>
      <c r="BO9123" s="191" t="s">
        <v>2984</v>
      </c>
      <c r="BU9123" s="191" t="s">
        <v>14430</v>
      </c>
      <c r="BV9123" s="191" t="s">
        <v>924</v>
      </c>
      <c r="BW9123" s="191" t="s">
        <v>2984</v>
      </c>
    </row>
    <row r="9124" spans="51:75" x14ac:dyDescent="0.3">
      <c r="AY9124" s="251" t="e">
        <f>VLOOKUP(C9124,#REF!, 2,FALSE)</f>
        <v>#REF!</v>
      </c>
      <c r="BM9124" s="191" t="s">
        <v>14431</v>
      </c>
      <c r="BN9124" s="191" t="s">
        <v>779</v>
      </c>
      <c r="BO9124" s="191" t="s">
        <v>2984</v>
      </c>
      <c r="BU9124" s="191" t="s">
        <v>14431</v>
      </c>
      <c r="BV9124" s="191" t="s">
        <v>779</v>
      </c>
      <c r="BW9124" s="191" t="s">
        <v>2984</v>
      </c>
    </row>
    <row r="9125" spans="51:75" x14ac:dyDescent="0.3">
      <c r="AY9125" s="251" t="e">
        <f>VLOOKUP(C9125,#REF!, 2,FALSE)</f>
        <v>#REF!</v>
      </c>
      <c r="BM9125" s="191" t="s">
        <v>14432</v>
      </c>
      <c r="BN9125" s="191" t="s">
        <v>811</v>
      </c>
      <c r="BO9125" s="191" t="s">
        <v>2984</v>
      </c>
      <c r="BU9125" s="191" t="s">
        <v>14432</v>
      </c>
      <c r="BV9125" s="191" t="s">
        <v>811</v>
      </c>
      <c r="BW9125" s="191" t="s">
        <v>2984</v>
      </c>
    </row>
    <row r="9126" spans="51:75" x14ac:dyDescent="0.3">
      <c r="AY9126" s="251" t="e">
        <f>VLOOKUP(C9126,#REF!, 2,FALSE)</f>
        <v>#REF!</v>
      </c>
      <c r="BM9126" s="191" t="s">
        <v>2522</v>
      </c>
      <c r="BN9126" s="191" t="s">
        <v>1268</v>
      </c>
      <c r="BO9126" s="191" t="s">
        <v>2984</v>
      </c>
      <c r="BU9126" s="191" t="s">
        <v>2522</v>
      </c>
      <c r="BV9126" s="191" t="s">
        <v>1268</v>
      </c>
      <c r="BW9126" s="191" t="s">
        <v>2984</v>
      </c>
    </row>
    <row r="9127" spans="51:75" x14ac:dyDescent="0.3">
      <c r="AY9127" s="251" t="e">
        <f>VLOOKUP(C9127,#REF!, 2,FALSE)</f>
        <v>#REF!</v>
      </c>
      <c r="BM9127" s="191" t="s">
        <v>14433</v>
      </c>
      <c r="BN9127" s="191" t="s">
        <v>667</v>
      </c>
      <c r="BO9127" s="191" t="s">
        <v>2984</v>
      </c>
      <c r="BU9127" s="191" t="s">
        <v>14433</v>
      </c>
      <c r="BV9127" s="191" t="s">
        <v>667</v>
      </c>
      <c r="BW9127" s="191" t="s">
        <v>2984</v>
      </c>
    </row>
    <row r="9128" spans="51:75" x14ac:dyDescent="0.3">
      <c r="AY9128" s="251" t="e">
        <f>VLOOKUP(C9128,#REF!, 2,FALSE)</f>
        <v>#REF!</v>
      </c>
      <c r="BM9128" s="191" t="s">
        <v>14434</v>
      </c>
      <c r="BN9128" s="191" t="s">
        <v>667</v>
      </c>
      <c r="BO9128" s="191" t="s">
        <v>2984</v>
      </c>
      <c r="BU9128" s="191" t="s">
        <v>14434</v>
      </c>
      <c r="BV9128" s="191" t="s">
        <v>667</v>
      </c>
      <c r="BW9128" s="191" t="s">
        <v>2984</v>
      </c>
    </row>
    <row r="9129" spans="51:75" x14ac:dyDescent="0.3">
      <c r="AY9129" s="251" t="e">
        <f>VLOOKUP(C9129,#REF!, 2,FALSE)</f>
        <v>#REF!</v>
      </c>
      <c r="BM9129" s="191" t="s">
        <v>14435</v>
      </c>
      <c r="BN9129" s="191" t="s">
        <v>732</v>
      </c>
      <c r="BO9129" s="191" t="s">
        <v>2984</v>
      </c>
      <c r="BU9129" s="191" t="s">
        <v>14435</v>
      </c>
      <c r="BV9129" s="191" t="s">
        <v>732</v>
      </c>
      <c r="BW9129" s="191" t="s">
        <v>2984</v>
      </c>
    </row>
    <row r="9130" spans="51:75" x14ac:dyDescent="0.3">
      <c r="AY9130" s="251" t="e">
        <f>VLOOKUP(C9130,#REF!, 2,FALSE)</f>
        <v>#REF!</v>
      </c>
      <c r="BM9130" s="191" t="s">
        <v>14436</v>
      </c>
      <c r="BN9130" s="191" t="s">
        <v>656</v>
      </c>
      <c r="BO9130" s="191" t="s">
        <v>2984</v>
      </c>
      <c r="BU9130" s="191" t="s">
        <v>14436</v>
      </c>
      <c r="BV9130" s="191" t="s">
        <v>656</v>
      </c>
      <c r="BW9130" s="191" t="s">
        <v>2984</v>
      </c>
    </row>
    <row r="9131" spans="51:75" x14ac:dyDescent="0.3">
      <c r="AY9131" s="251" t="e">
        <f>VLOOKUP(C9131,#REF!, 2,FALSE)</f>
        <v>#REF!</v>
      </c>
      <c r="BM9131" s="191" t="s">
        <v>14437</v>
      </c>
      <c r="BN9131" s="191" t="s">
        <v>668</v>
      </c>
      <c r="BO9131" s="191" t="s">
        <v>2984</v>
      </c>
      <c r="BU9131" s="191" t="s">
        <v>14437</v>
      </c>
      <c r="BV9131" s="191" t="s">
        <v>668</v>
      </c>
      <c r="BW9131" s="191" t="s">
        <v>2984</v>
      </c>
    </row>
    <row r="9132" spans="51:75" x14ac:dyDescent="0.3">
      <c r="AY9132" s="251" t="e">
        <f>VLOOKUP(C9132,#REF!, 2,FALSE)</f>
        <v>#REF!</v>
      </c>
      <c r="BM9132" s="191" t="s">
        <v>14438</v>
      </c>
      <c r="BN9132" s="191" t="s">
        <v>659</v>
      </c>
      <c r="BO9132" s="191" t="s">
        <v>2984</v>
      </c>
      <c r="BU9132" s="191" t="s">
        <v>14438</v>
      </c>
      <c r="BV9132" s="191" t="s">
        <v>659</v>
      </c>
      <c r="BW9132" s="191" t="s">
        <v>2984</v>
      </c>
    </row>
    <row r="9133" spans="51:75" x14ac:dyDescent="0.3">
      <c r="AY9133" s="251" t="e">
        <f>VLOOKUP(C9133,#REF!, 2,FALSE)</f>
        <v>#REF!</v>
      </c>
      <c r="BM9133" s="191" t="s">
        <v>14439</v>
      </c>
      <c r="BN9133" s="191" t="s">
        <v>626</v>
      </c>
      <c r="BO9133" s="191" t="s">
        <v>8422</v>
      </c>
      <c r="BU9133" s="191" t="s">
        <v>14439</v>
      </c>
      <c r="BV9133" s="191" t="s">
        <v>626</v>
      </c>
      <c r="BW9133" s="191" t="s">
        <v>8422</v>
      </c>
    </row>
    <row r="9134" spans="51:75" x14ac:dyDescent="0.3">
      <c r="AY9134" s="251" t="e">
        <f>VLOOKUP(C9134,#REF!, 2,FALSE)</f>
        <v>#REF!</v>
      </c>
      <c r="BM9134" s="191" t="s">
        <v>236</v>
      </c>
      <c r="BN9134" s="191" t="s">
        <v>863</v>
      </c>
      <c r="BO9134" s="191" t="s">
        <v>14440</v>
      </c>
      <c r="BU9134" s="191" t="s">
        <v>236</v>
      </c>
      <c r="BV9134" s="191" t="s">
        <v>863</v>
      </c>
      <c r="BW9134" s="191" t="s">
        <v>14440</v>
      </c>
    </row>
    <row r="9135" spans="51:75" x14ac:dyDescent="0.3">
      <c r="AY9135" s="251" t="e">
        <f>VLOOKUP(C9135,#REF!, 2,FALSE)</f>
        <v>#REF!</v>
      </c>
      <c r="BM9135" s="191" t="s">
        <v>2523</v>
      </c>
      <c r="BN9135" s="191" t="s">
        <v>776</v>
      </c>
      <c r="BO9135" s="191" t="s">
        <v>2984</v>
      </c>
      <c r="BU9135" s="191" t="s">
        <v>2523</v>
      </c>
      <c r="BV9135" s="191" t="s">
        <v>776</v>
      </c>
      <c r="BW9135" s="191" t="s">
        <v>2984</v>
      </c>
    </row>
    <row r="9136" spans="51:75" x14ac:dyDescent="0.3">
      <c r="AY9136" s="251" t="e">
        <f>VLOOKUP(C9136,#REF!, 2,FALSE)</f>
        <v>#REF!</v>
      </c>
      <c r="BM9136" s="191" t="s">
        <v>14441</v>
      </c>
      <c r="BN9136" s="191" t="s">
        <v>811</v>
      </c>
      <c r="BO9136" s="191" t="s">
        <v>13756</v>
      </c>
      <c r="BU9136" s="191" t="s">
        <v>14441</v>
      </c>
      <c r="BV9136" s="191" t="s">
        <v>811</v>
      </c>
      <c r="BW9136" s="191" t="s">
        <v>13756</v>
      </c>
    </row>
    <row r="9137" spans="51:75" x14ac:dyDescent="0.3">
      <c r="AY9137" s="251" t="e">
        <f>VLOOKUP(C9137,#REF!, 2,FALSE)</f>
        <v>#REF!</v>
      </c>
      <c r="BM9137" s="191" t="s">
        <v>14442</v>
      </c>
      <c r="BN9137" s="191" t="s">
        <v>3003</v>
      </c>
      <c r="BO9137" s="191" t="s">
        <v>2984</v>
      </c>
      <c r="BU9137" s="191" t="s">
        <v>14442</v>
      </c>
      <c r="BV9137" s="191" t="s">
        <v>3003</v>
      </c>
      <c r="BW9137" s="191" t="s">
        <v>2984</v>
      </c>
    </row>
    <row r="9138" spans="51:75" x14ac:dyDescent="0.3">
      <c r="AY9138" s="251" t="e">
        <f>VLOOKUP(C9138,#REF!, 2,FALSE)</f>
        <v>#REF!</v>
      </c>
      <c r="BM9138" s="191" t="s">
        <v>2524</v>
      </c>
      <c r="BN9138" s="191" t="s">
        <v>927</v>
      </c>
      <c r="BO9138" s="191" t="s">
        <v>2984</v>
      </c>
      <c r="BU9138" s="191" t="s">
        <v>2524</v>
      </c>
      <c r="BV9138" s="191" t="s">
        <v>927</v>
      </c>
      <c r="BW9138" s="191" t="s">
        <v>2984</v>
      </c>
    </row>
    <row r="9139" spans="51:75" x14ac:dyDescent="0.3">
      <c r="AY9139" s="251" t="e">
        <f>VLOOKUP(C9139,#REF!, 2,FALSE)</f>
        <v>#REF!</v>
      </c>
      <c r="BM9139" s="191" t="s">
        <v>2525</v>
      </c>
      <c r="BN9139" s="191" t="s">
        <v>737</v>
      </c>
      <c r="BO9139" s="191" t="s">
        <v>2984</v>
      </c>
      <c r="BU9139" s="191" t="s">
        <v>2525</v>
      </c>
      <c r="BV9139" s="191" t="s">
        <v>737</v>
      </c>
      <c r="BW9139" s="191" t="s">
        <v>2984</v>
      </c>
    </row>
    <row r="9140" spans="51:75" x14ac:dyDescent="0.3">
      <c r="AY9140" s="251" t="e">
        <f>VLOOKUP(C9140,#REF!, 2,FALSE)</f>
        <v>#REF!</v>
      </c>
      <c r="BM9140" s="191" t="s">
        <v>14443</v>
      </c>
      <c r="BN9140" s="191" t="s">
        <v>776</v>
      </c>
      <c r="BO9140" s="191" t="s">
        <v>2984</v>
      </c>
      <c r="BU9140" s="191" t="s">
        <v>14443</v>
      </c>
      <c r="BV9140" s="191" t="s">
        <v>776</v>
      </c>
      <c r="BW9140" s="191" t="s">
        <v>2984</v>
      </c>
    </row>
    <row r="9141" spans="51:75" x14ac:dyDescent="0.3">
      <c r="AY9141" s="251" t="e">
        <f>VLOOKUP(C9141,#REF!, 2,FALSE)</f>
        <v>#REF!</v>
      </c>
      <c r="BM9141" s="191" t="s">
        <v>14444</v>
      </c>
      <c r="BN9141" s="191" t="s">
        <v>853</v>
      </c>
      <c r="BO9141" s="191" t="s">
        <v>2984</v>
      </c>
      <c r="BU9141" s="191" t="s">
        <v>14444</v>
      </c>
      <c r="BV9141" s="191" t="s">
        <v>853</v>
      </c>
      <c r="BW9141" s="191" t="s">
        <v>2984</v>
      </c>
    </row>
    <row r="9142" spans="51:75" x14ac:dyDescent="0.3">
      <c r="AY9142" s="251" t="e">
        <f>VLOOKUP(C9142,#REF!, 2,FALSE)</f>
        <v>#REF!</v>
      </c>
      <c r="BM9142" s="191" t="s">
        <v>14445</v>
      </c>
      <c r="BN9142" s="191" t="s">
        <v>622</v>
      </c>
      <c r="BO9142" s="191" t="s">
        <v>2984</v>
      </c>
      <c r="BU9142" s="191" t="s">
        <v>14445</v>
      </c>
      <c r="BV9142" s="191" t="s">
        <v>622</v>
      </c>
      <c r="BW9142" s="191" t="s">
        <v>2984</v>
      </c>
    </row>
    <row r="9143" spans="51:75" x14ac:dyDescent="0.3">
      <c r="AY9143" s="251" t="e">
        <f>VLOOKUP(C9143,#REF!, 2,FALSE)</f>
        <v>#REF!</v>
      </c>
      <c r="BM9143" s="191" t="s">
        <v>2526</v>
      </c>
      <c r="BN9143" s="191" t="s">
        <v>704</v>
      </c>
      <c r="BO9143" s="191" t="s">
        <v>2984</v>
      </c>
      <c r="BU9143" s="191" t="s">
        <v>2526</v>
      </c>
      <c r="BV9143" s="191" t="s">
        <v>704</v>
      </c>
      <c r="BW9143" s="191" t="s">
        <v>2984</v>
      </c>
    </row>
    <row r="9144" spans="51:75" x14ac:dyDescent="0.3">
      <c r="AY9144" s="251" t="e">
        <f>VLOOKUP(C9144,#REF!, 2,FALSE)</f>
        <v>#REF!</v>
      </c>
      <c r="BM9144" s="191" t="s">
        <v>14446</v>
      </c>
      <c r="BN9144" s="191" t="s">
        <v>638</v>
      </c>
      <c r="BO9144" s="191" t="s">
        <v>2984</v>
      </c>
      <c r="BU9144" s="191" t="s">
        <v>14446</v>
      </c>
      <c r="BV9144" s="191" t="s">
        <v>638</v>
      </c>
      <c r="BW9144" s="191" t="s">
        <v>2984</v>
      </c>
    </row>
    <row r="9145" spans="51:75" x14ac:dyDescent="0.3">
      <c r="AY9145" s="251" t="e">
        <f>VLOOKUP(C9145,#REF!, 2,FALSE)</f>
        <v>#REF!</v>
      </c>
      <c r="BM9145" s="191" t="s">
        <v>14447</v>
      </c>
      <c r="BN9145" s="191" t="s">
        <v>929</v>
      </c>
      <c r="BO9145" s="191" t="s">
        <v>2984</v>
      </c>
      <c r="BU9145" s="191" t="s">
        <v>14447</v>
      </c>
      <c r="BV9145" s="191" t="s">
        <v>929</v>
      </c>
      <c r="BW9145" s="191" t="s">
        <v>2984</v>
      </c>
    </row>
    <row r="9146" spans="51:75" x14ac:dyDescent="0.3">
      <c r="AY9146" s="251" t="e">
        <f>VLOOKUP(C9146,#REF!, 2,FALSE)</f>
        <v>#REF!</v>
      </c>
      <c r="BM9146" s="191" t="s">
        <v>14448</v>
      </c>
      <c r="BN9146" s="191" t="s">
        <v>3003</v>
      </c>
      <c r="BO9146" s="191" t="s">
        <v>2984</v>
      </c>
      <c r="BU9146" s="191" t="s">
        <v>14448</v>
      </c>
      <c r="BV9146" s="191" t="s">
        <v>3003</v>
      </c>
      <c r="BW9146" s="191" t="s">
        <v>2984</v>
      </c>
    </row>
    <row r="9147" spans="51:75" x14ac:dyDescent="0.3">
      <c r="AY9147" s="251" t="e">
        <f>VLOOKUP(C9147,#REF!, 2,FALSE)</f>
        <v>#REF!</v>
      </c>
      <c r="BM9147" s="191" t="s">
        <v>14449</v>
      </c>
      <c r="BN9147" s="191" t="s">
        <v>927</v>
      </c>
      <c r="BO9147" s="191" t="s">
        <v>2984</v>
      </c>
      <c r="BU9147" s="191" t="s">
        <v>14449</v>
      </c>
      <c r="BV9147" s="191" t="s">
        <v>927</v>
      </c>
      <c r="BW9147" s="191" t="s">
        <v>2984</v>
      </c>
    </row>
    <row r="9148" spans="51:75" x14ac:dyDescent="0.3">
      <c r="AY9148" s="251" t="e">
        <f>VLOOKUP(C9148,#REF!, 2,FALSE)</f>
        <v>#REF!</v>
      </c>
      <c r="BM9148" s="191" t="s">
        <v>14450</v>
      </c>
      <c r="BN9148" s="191" t="s">
        <v>784</v>
      </c>
      <c r="BO9148" s="191" t="s">
        <v>2984</v>
      </c>
      <c r="BU9148" s="191" t="s">
        <v>14450</v>
      </c>
      <c r="BV9148" s="191" t="s">
        <v>784</v>
      </c>
      <c r="BW9148" s="191" t="s">
        <v>2984</v>
      </c>
    </row>
    <row r="9149" spans="51:75" x14ac:dyDescent="0.3">
      <c r="AY9149" s="251" t="e">
        <f>VLOOKUP(C9149,#REF!, 2,FALSE)</f>
        <v>#REF!</v>
      </c>
      <c r="BM9149" s="191" t="s">
        <v>14451</v>
      </c>
      <c r="BN9149" s="191" t="s">
        <v>656</v>
      </c>
      <c r="BO9149" s="191" t="s">
        <v>2984</v>
      </c>
      <c r="BU9149" s="191" t="s">
        <v>14451</v>
      </c>
      <c r="BV9149" s="191" t="s">
        <v>656</v>
      </c>
      <c r="BW9149" s="191" t="s">
        <v>2984</v>
      </c>
    </row>
    <row r="9150" spans="51:75" x14ac:dyDescent="0.3">
      <c r="AY9150" s="251" t="e">
        <f>VLOOKUP(C9150,#REF!, 2,FALSE)</f>
        <v>#REF!</v>
      </c>
      <c r="BM9150" s="191" t="s">
        <v>14452</v>
      </c>
      <c r="BN9150" s="191" t="s">
        <v>924</v>
      </c>
      <c r="BO9150" s="191" t="s">
        <v>2984</v>
      </c>
      <c r="BU9150" s="191" t="s">
        <v>14452</v>
      </c>
      <c r="BV9150" s="191" t="s">
        <v>924</v>
      </c>
      <c r="BW9150" s="191" t="s">
        <v>2984</v>
      </c>
    </row>
    <row r="9151" spans="51:75" x14ac:dyDescent="0.3">
      <c r="AY9151" s="251" t="e">
        <f>VLOOKUP(C9151,#REF!, 2,FALSE)</f>
        <v>#REF!</v>
      </c>
      <c r="BM9151" s="191" t="s">
        <v>14453</v>
      </c>
      <c r="BN9151" s="191" t="s">
        <v>627</v>
      </c>
      <c r="BO9151" s="191" t="s">
        <v>2984</v>
      </c>
      <c r="BU9151" s="191" t="s">
        <v>14453</v>
      </c>
      <c r="BV9151" s="191" t="s">
        <v>627</v>
      </c>
      <c r="BW9151" s="191" t="s">
        <v>2984</v>
      </c>
    </row>
    <row r="9152" spans="51:75" x14ac:dyDescent="0.3">
      <c r="AY9152" s="251" t="e">
        <f>VLOOKUP(C9152,#REF!, 2,FALSE)</f>
        <v>#REF!</v>
      </c>
      <c r="BM9152" s="191" t="s">
        <v>14455</v>
      </c>
      <c r="BN9152" s="191" t="s">
        <v>2984</v>
      </c>
      <c r="BO9152" s="191" t="s">
        <v>2984</v>
      </c>
      <c r="BU9152" s="191" t="s">
        <v>14455</v>
      </c>
      <c r="BV9152" s="191" t="s">
        <v>2984</v>
      </c>
      <c r="BW9152" s="191" t="s">
        <v>2984</v>
      </c>
    </row>
    <row r="9153" spans="51:75" x14ac:dyDescent="0.3">
      <c r="AY9153" s="251" t="e">
        <f>VLOOKUP(C9153,#REF!, 2,FALSE)</f>
        <v>#REF!</v>
      </c>
      <c r="BM9153" s="191" t="s">
        <v>14456</v>
      </c>
      <c r="BN9153" s="191" t="s">
        <v>16989</v>
      </c>
      <c r="BO9153" s="191" t="s">
        <v>2984</v>
      </c>
      <c r="BU9153" s="191" t="s">
        <v>14456</v>
      </c>
      <c r="BV9153" s="191" t="s">
        <v>16989</v>
      </c>
      <c r="BW9153" s="191" t="s">
        <v>2984</v>
      </c>
    </row>
    <row r="9154" spans="51:75" x14ac:dyDescent="0.3">
      <c r="AY9154" s="251" t="e">
        <f>VLOOKUP(C9154,#REF!, 2,FALSE)</f>
        <v>#REF!</v>
      </c>
      <c r="BM9154" s="191" t="s">
        <v>14457</v>
      </c>
      <c r="BN9154" s="191" t="s">
        <v>3003</v>
      </c>
      <c r="BO9154" s="191" t="s">
        <v>2984</v>
      </c>
      <c r="BU9154" s="191" t="s">
        <v>14457</v>
      </c>
      <c r="BV9154" s="191" t="s">
        <v>3003</v>
      </c>
      <c r="BW9154" s="191" t="s">
        <v>2984</v>
      </c>
    </row>
    <row r="9155" spans="51:75" x14ac:dyDescent="0.3">
      <c r="AY9155" s="251" t="e">
        <f>VLOOKUP(C9155,#REF!, 2,FALSE)</f>
        <v>#REF!</v>
      </c>
      <c r="BM9155" s="191" t="s">
        <v>14458</v>
      </c>
      <c r="BN9155" s="191" t="s">
        <v>615</v>
      </c>
      <c r="BO9155" s="191" t="s">
        <v>2984</v>
      </c>
      <c r="BU9155" s="191" t="s">
        <v>14458</v>
      </c>
      <c r="BV9155" s="191" t="s">
        <v>615</v>
      </c>
      <c r="BW9155" s="191" t="s">
        <v>2984</v>
      </c>
    </row>
    <row r="9156" spans="51:75" x14ac:dyDescent="0.3">
      <c r="AY9156" s="251" t="e">
        <f>VLOOKUP(C9156,#REF!, 2,FALSE)</f>
        <v>#REF!</v>
      </c>
      <c r="BM9156" s="191" t="s">
        <v>248</v>
      </c>
      <c r="BN9156" s="191" t="s">
        <v>804</v>
      </c>
      <c r="BO9156" s="191" t="s">
        <v>11220</v>
      </c>
      <c r="BU9156" s="191" t="s">
        <v>248</v>
      </c>
      <c r="BV9156" s="191" t="s">
        <v>804</v>
      </c>
      <c r="BW9156" s="191" t="s">
        <v>11220</v>
      </c>
    </row>
    <row r="9157" spans="51:75" x14ac:dyDescent="0.3">
      <c r="AY9157" s="251" t="e">
        <f>VLOOKUP(C9157,#REF!, 2,FALSE)</f>
        <v>#REF!</v>
      </c>
      <c r="BM9157" s="191" t="s">
        <v>14459</v>
      </c>
      <c r="BN9157" s="191" t="s">
        <v>1014</v>
      </c>
      <c r="BO9157" s="191" t="s">
        <v>2984</v>
      </c>
      <c r="BU9157" s="191" t="s">
        <v>14459</v>
      </c>
      <c r="BV9157" s="191" t="s">
        <v>1014</v>
      </c>
      <c r="BW9157" s="191" t="s">
        <v>2984</v>
      </c>
    </row>
    <row r="9158" spans="51:75" x14ac:dyDescent="0.3">
      <c r="AY9158" s="251" t="e">
        <f>VLOOKUP(C9158,#REF!, 2,FALSE)</f>
        <v>#REF!</v>
      </c>
      <c r="BM9158" s="191" t="s">
        <v>14460</v>
      </c>
      <c r="BN9158" s="191" t="s">
        <v>804</v>
      </c>
      <c r="BO9158" s="191" t="s">
        <v>14461</v>
      </c>
      <c r="BU9158" s="191" t="s">
        <v>14460</v>
      </c>
      <c r="BV9158" s="191" t="s">
        <v>804</v>
      </c>
      <c r="BW9158" s="191" t="s">
        <v>14461</v>
      </c>
    </row>
    <row r="9159" spans="51:75" x14ac:dyDescent="0.3">
      <c r="AY9159" s="251" t="e">
        <f>VLOOKUP(C9159,#REF!, 2,FALSE)</f>
        <v>#REF!</v>
      </c>
      <c r="BM9159" s="191" t="s">
        <v>14462</v>
      </c>
      <c r="BN9159" s="191" t="s">
        <v>943</v>
      </c>
      <c r="BO9159" s="191" t="s">
        <v>14463</v>
      </c>
      <c r="BU9159" s="191" t="s">
        <v>14462</v>
      </c>
      <c r="BV9159" s="191" t="s">
        <v>943</v>
      </c>
      <c r="BW9159" s="191" t="s">
        <v>14463</v>
      </c>
    </row>
    <row r="9160" spans="51:75" x14ac:dyDescent="0.3">
      <c r="AY9160" s="251" t="e">
        <f>VLOOKUP(C9160,#REF!, 2,FALSE)</f>
        <v>#REF!</v>
      </c>
      <c r="BM9160" s="191" t="s">
        <v>250</v>
      </c>
      <c r="BN9160" s="191" t="s">
        <v>853</v>
      </c>
      <c r="BO9160" s="191" t="s">
        <v>8543</v>
      </c>
      <c r="BU9160" s="191" t="s">
        <v>250</v>
      </c>
      <c r="BV9160" s="191" t="s">
        <v>853</v>
      </c>
      <c r="BW9160" s="191" t="s">
        <v>8543</v>
      </c>
    </row>
    <row r="9161" spans="51:75" x14ac:dyDescent="0.3">
      <c r="AY9161" s="251" t="e">
        <f>VLOOKUP(C9161,#REF!, 2,FALSE)</f>
        <v>#REF!</v>
      </c>
      <c r="BM9161" s="191" t="s">
        <v>2527</v>
      </c>
      <c r="BN9161" s="191" t="s">
        <v>1268</v>
      </c>
      <c r="BO9161" s="191" t="s">
        <v>6815</v>
      </c>
      <c r="BU9161" s="191" t="s">
        <v>2527</v>
      </c>
      <c r="BV9161" s="191" t="s">
        <v>1268</v>
      </c>
      <c r="BW9161" s="191" t="s">
        <v>6815</v>
      </c>
    </row>
    <row r="9162" spans="51:75" x14ac:dyDescent="0.3">
      <c r="AY9162" s="251" t="e">
        <f>VLOOKUP(C9162,#REF!, 2,FALSE)</f>
        <v>#REF!</v>
      </c>
      <c r="BM9162" s="191" t="s">
        <v>14464</v>
      </c>
      <c r="BN9162" s="191" t="s">
        <v>804</v>
      </c>
      <c r="BO9162" s="191" t="s">
        <v>921</v>
      </c>
      <c r="BU9162" s="191" t="s">
        <v>14464</v>
      </c>
      <c r="BV9162" s="191" t="s">
        <v>804</v>
      </c>
      <c r="BW9162" s="191" t="s">
        <v>921</v>
      </c>
    </row>
    <row r="9163" spans="51:75" x14ac:dyDescent="0.3">
      <c r="AY9163" s="251" t="e">
        <f>VLOOKUP(C9163,#REF!, 2,FALSE)</f>
        <v>#REF!</v>
      </c>
      <c r="BM9163" s="191" t="s">
        <v>14465</v>
      </c>
      <c r="BN9163" s="191" t="s">
        <v>615</v>
      </c>
      <c r="BO9163" s="191" t="s">
        <v>10984</v>
      </c>
      <c r="BU9163" s="191" t="s">
        <v>14465</v>
      </c>
      <c r="BV9163" s="191" t="s">
        <v>615</v>
      </c>
      <c r="BW9163" s="191" t="s">
        <v>10984</v>
      </c>
    </row>
    <row r="9164" spans="51:75" x14ac:dyDescent="0.3">
      <c r="AY9164" s="251" t="e">
        <f>VLOOKUP(C9164,#REF!, 2,FALSE)</f>
        <v>#REF!</v>
      </c>
      <c r="BM9164" s="191" t="s">
        <v>14466</v>
      </c>
      <c r="BN9164" s="191" t="s">
        <v>615</v>
      </c>
      <c r="BO9164" s="191" t="s">
        <v>14467</v>
      </c>
      <c r="BU9164" s="191" t="s">
        <v>14466</v>
      </c>
      <c r="BV9164" s="191" t="s">
        <v>615</v>
      </c>
      <c r="BW9164" s="191" t="s">
        <v>14467</v>
      </c>
    </row>
    <row r="9165" spans="51:75" x14ac:dyDescent="0.3">
      <c r="AY9165" s="251" t="e">
        <f>VLOOKUP(C9165,#REF!, 2,FALSE)</f>
        <v>#REF!</v>
      </c>
      <c r="BM9165" s="191" t="s">
        <v>14468</v>
      </c>
      <c r="BN9165" s="191" t="s">
        <v>737</v>
      </c>
      <c r="BO9165" s="191" t="s">
        <v>3690</v>
      </c>
      <c r="BU9165" s="191" t="s">
        <v>14468</v>
      </c>
      <c r="BV9165" s="191" t="s">
        <v>737</v>
      </c>
      <c r="BW9165" s="191" t="s">
        <v>3690</v>
      </c>
    </row>
    <row r="9166" spans="51:75" x14ac:dyDescent="0.3">
      <c r="AY9166" s="251" t="e">
        <f>VLOOKUP(C9166,#REF!, 2,FALSE)</f>
        <v>#REF!</v>
      </c>
      <c r="BM9166" s="191" t="s">
        <v>14469</v>
      </c>
      <c r="BN9166" s="191" t="s">
        <v>1014</v>
      </c>
      <c r="BO9166" s="191" t="s">
        <v>959</v>
      </c>
      <c r="BU9166" s="191" t="s">
        <v>14469</v>
      </c>
      <c r="BV9166" s="191" t="s">
        <v>1014</v>
      </c>
      <c r="BW9166" s="191" t="s">
        <v>959</v>
      </c>
    </row>
    <row r="9167" spans="51:75" x14ac:dyDescent="0.3">
      <c r="AY9167" s="251" t="e">
        <f>VLOOKUP(C9167,#REF!, 2,FALSE)</f>
        <v>#REF!</v>
      </c>
      <c r="BM9167" s="191" t="s">
        <v>14471</v>
      </c>
      <c r="BN9167" s="191" t="s">
        <v>622</v>
      </c>
      <c r="BO9167" s="191" t="s">
        <v>14472</v>
      </c>
      <c r="BU9167" s="191" t="s">
        <v>14471</v>
      </c>
      <c r="BV9167" s="191" t="s">
        <v>622</v>
      </c>
      <c r="BW9167" s="191" t="s">
        <v>14472</v>
      </c>
    </row>
    <row r="9168" spans="51:75" x14ac:dyDescent="0.3">
      <c r="AY9168" s="251" t="e">
        <f>VLOOKUP(C9168,#REF!, 2,FALSE)</f>
        <v>#REF!</v>
      </c>
      <c r="BM9168" s="191" t="s">
        <v>14473</v>
      </c>
      <c r="BN9168" s="191" t="s">
        <v>2984</v>
      </c>
      <c r="BO9168" s="191" t="s">
        <v>14474</v>
      </c>
      <c r="BU9168" s="191" t="s">
        <v>14473</v>
      </c>
      <c r="BV9168" s="191" t="s">
        <v>2984</v>
      </c>
      <c r="BW9168" s="191" t="s">
        <v>14474</v>
      </c>
    </row>
    <row r="9169" spans="51:75" x14ac:dyDescent="0.3">
      <c r="AY9169" s="251" t="e">
        <f>VLOOKUP(C9169,#REF!, 2,FALSE)</f>
        <v>#REF!</v>
      </c>
      <c r="BM9169" s="191" t="s">
        <v>14475</v>
      </c>
      <c r="BN9169" s="191" t="s">
        <v>614</v>
      </c>
      <c r="BO9169" s="191" t="s">
        <v>7324</v>
      </c>
      <c r="BU9169" s="191" t="s">
        <v>14475</v>
      </c>
      <c r="BV9169" s="191" t="s">
        <v>614</v>
      </c>
      <c r="BW9169" s="191" t="s">
        <v>7324</v>
      </c>
    </row>
    <row r="9170" spans="51:75" x14ac:dyDescent="0.3">
      <c r="AY9170" s="251" t="e">
        <f>VLOOKUP(C9170,#REF!, 2,FALSE)</f>
        <v>#REF!</v>
      </c>
      <c r="BM9170" s="191" t="s">
        <v>2528</v>
      </c>
      <c r="BN9170" s="191" t="s">
        <v>16989</v>
      </c>
      <c r="BO9170" s="191" t="s">
        <v>7324</v>
      </c>
      <c r="BU9170" s="191" t="s">
        <v>2528</v>
      </c>
      <c r="BV9170" s="191" t="s">
        <v>16989</v>
      </c>
      <c r="BW9170" s="191" t="s">
        <v>7324</v>
      </c>
    </row>
    <row r="9171" spans="51:75" x14ac:dyDescent="0.3">
      <c r="AY9171" s="251" t="e">
        <f>VLOOKUP(C9171,#REF!, 2,FALSE)</f>
        <v>#REF!</v>
      </c>
      <c r="BM9171" s="191" t="s">
        <v>14476</v>
      </c>
      <c r="BN9171" s="191" t="s">
        <v>16989</v>
      </c>
      <c r="BO9171" s="191" t="s">
        <v>14477</v>
      </c>
      <c r="BU9171" s="191" t="s">
        <v>14476</v>
      </c>
      <c r="BV9171" s="191" t="s">
        <v>16989</v>
      </c>
      <c r="BW9171" s="191" t="s">
        <v>14477</v>
      </c>
    </row>
    <row r="9172" spans="51:75" x14ac:dyDescent="0.3">
      <c r="AY9172" s="251" t="e">
        <f>VLOOKUP(C9172,#REF!, 2,FALSE)</f>
        <v>#REF!</v>
      </c>
      <c r="BM9172" s="191" t="s">
        <v>14478</v>
      </c>
      <c r="BN9172" s="191" t="s">
        <v>16989</v>
      </c>
      <c r="BO9172" s="191" t="s">
        <v>14479</v>
      </c>
      <c r="BU9172" s="191" t="s">
        <v>14478</v>
      </c>
      <c r="BV9172" s="191" t="s">
        <v>16989</v>
      </c>
      <c r="BW9172" s="191" t="s">
        <v>14479</v>
      </c>
    </row>
    <row r="9173" spans="51:75" x14ac:dyDescent="0.3">
      <c r="AY9173" s="251" t="e">
        <f>VLOOKUP(C9173,#REF!, 2,FALSE)</f>
        <v>#REF!</v>
      </c>
      <c r="BM9173" s="191" t="s">
        <v>2529</v>
      </c>
      <c r="BN9173" s="191" t="s">
        <v>16989</v>
      </c>
      <c r="BO9173" s="191" t="s">
        <v>14480</v>
      </c>
      <c r="BU9173" s="191" t="s">
        <v>2529</v>
      </c>
      <c r="BV9173" s="191" t="s">
        <v>16989</v>
      </c>
      <c r="BW9173" s="191" t="s">
        <v>14480</v>
      </c>
    </row>
    <row r="9174" spans="51:75" x14ac:dyDescent="0.3">
      <c r="AY9174" s="251" t="e">
        <f>VLOOKUP(C9174,#REF!, 2,FALSE)</f>
        <v>#REF!</v>
      </c>
      <c r="BM9174" s="191" t="s">
        <v>14481</v>
      </c>
      <c r="BN9174" s="191" t="s">
        <v>16989</v>
      </c>
      <c r="BO9174" s="191" t="s">
        <v>14482</v>
      </c>
      <c r="BU9174" s="191" t="s">
        <v>14481</v>
      </c>
      <c r="BV9174" s="191" t="s">
        <v>16989</v>
      </c>
      <c r="BW9174" s="191" t="s">
        <v>14482</v>
      </c>
    </row>
    <row r="9175" spans="51:75" x14ac:dyDescent="0.3">
      <c r="AY9175" s="251" t="e">
        <f>VLOOKUP(C9175,#REF!, 2,FALSE)</f>
        <v>#REF!</v>
      </c>
      <c r="BM9175" s="191" t="s">
        <v>14483</v>
      </c>
      <c r="BN9175" s="191" t="s">
        <v>16989</v>
      </c>
      <c r="BO9175" s="191" t="s">
        <v>5254</v>
      </c>
      <c r="BU9175" s="191" t="s">
        <v>14483</v>
      </c>
      <c r="BV9175" s="191" t="s">
        <v>16989</v>
      </c>
      <c r="BW9175" s="191" t="s">
        <v>5254</v>
      </c>
    </row>
    <row r="9176" spans="51:75" x14ac:dyDescent="0.3">
      <c r="AY9176" s="251" t="e">
        <f>VLOOKUP(C9176,#REF!, 2,FALSE)</f>
        <v>#REF!</v>
      </c>
      <c r="BM9176" s="191" t="s">
        <v>14484</v>
      </c>
      <c r="BN9176" s="191" t="s">
        <v>16989</v>
      </c>
      <c r="BO9176" s="191" t="s">
        <v>5262</v>
      </c>
      <c r="BU9176" s="191" t="s">
        <v>14484</v>
      </c>
      <c r="BV9176" s="191" t="s">
        <v>16989</v>
      </c>
      <c r="BW9176" s="191" t="s">
        <v>5262</v>
      </c>
    </row>
    <row r="9177" spans="51:75" x14ac:dyDescent="0.3">
      <c r="AY9177" s="251" t="e">
        <f>VLOOKUP(C9177,#REF!, 2,FALSE)</f>
        <v>#REF!</v>
      </c>
      <c r="BM9177" s="191" t="s">
        <v>14485</v>
      </c>
      <c r="BN9177" s="191" t="s">
        <v>16989</v>
      </c>
      <c r="BO9177" s="191" t="s">
        <v>7360</v>
      </c>
      <c r="BU9177" s="191" t="s">
        <v>14485</v>
      </c>
      <c r="BV9177" s="191" t="s">
        <v>16989</v>
      </c>
      <c r="BW9177" s="191" t="s">
        <v>7360</v>
      </c>
    </row>
    <row r="9178" spans="51:75" x14ac:dyDescent="0.3">
      <c r="AY9178" s="251" t="e">
        <f>VLOOKUP(C9178,#REF!, 2,FALSE)</f>
        <v>#REF!</v>
      </c>
      <c r="BM9178" s="191" t="s">
        <v>14486</v>
      </c>
      <c r="BN9178" s="191" t="s">
        <v>2984</v>
      </c>
      <c r="BO9178" s="191" t="s">
        <v>2984</v>
      </c>
      <c r="BU9178" s="191" t="s">
        <v>14486</v>
      </c>
      <c r="BV9178" s="191" t="s">
        <v>2984</v>
      </c>
      <c r="BW9178" s="191" t="s">
        <v>2984</v>
      </c>
    </row>
    <row r="9179" spans="51:75" x14ac:dyDescent="0.3">
      <c r="AY9179" s="251" t="e">
        <f>VLOOKUP(C9179,#REF!, 2,FALSE)</f>
        <v>#REF!</v>
      </c>
      <c r="BM9179" s="191" t="s">
        <v>14487</v>
      </c>
      <c r="BN9179" s="191" t="s">
        <v>16989</v>
      </c>
      <c r="BO9179" s="191" t="s">
        <v>13096</v>
      </c>
      <c r="BU9179" s="191" t="s">
        <v>14487</v>
      </c>
      <c r="BV9179" s="191" t="s">
        <v>16989</v>
      </c>
      <c r="BW9179" s="191" t="s">
        <v>13096</v>
      </c>
    </row>
    <row r="9180" spans="51:75" x14ac:dyDescent="0.3">
      <c r="AY9180" s="251" t="e">
        <f>VLOOKUP(C9180,#REF!, 2,FALSE)</f>
        <v>#REF!</v>
      </c>
      <c r="BM9180" s="191" t="s">
        <v>2530</v>
      </c>
      <c r="BN9180" s="191" t="s">
        <v>941</v>
      </c>
      <c r="BO9180" s="191" t="s">
        <v>6793</v>
      </c>
      <c r="BU9180" s="191" t="s">
        <v>2530</v>
      </c>
      <c r="BV9180" s="191" t="s">
        <v>941</v>
      </c>
      <c r="BW9180" s="191" t="s">
        <v>6793</v>
      </c>
    </row>
    <row r="9181" spans="51:75" x14ac:dyDescent="0.3">
      <c r="AY9181" s="251" t="e">
        <f>VLOOKUP(C9181,#REF!, 2,FALSE)</f>
        <v>#REF!</v>
      </c>
      <c r="BM9181" s="191" t="s">
        <v>14488</v>
      </c>
      <c r="BN9181" s="191" t="s">
        <v>16989</v>
      </c>
      <c r="BO9181" s="191" t="s">
        <v>4014</v>
      </c>
      <c r="BU9181" s="191" t="s">
        <v>14488</v>
      </c>
      <c r="BV9181" s="191" t="s">
        <v>16989</v>
      </c>
      <c r="BW9181" s="191" t="s">
        <v>4014</v>
      </c>
    </row>
    <row r="9182" spans="51:75" x14ac:dyDescent="0.3">
      <c r="AY9182" s="251" t="e">
        <f>VLOOKUP(C9182,#REF!, 2,FALSE)</f>
        <v>#REF!</v>
      </c>
      <c r="BM9182" s="191" t="s">
        <v>14489</v>
      </c>
      <c r="BN9182" s="191" t="s">
        <v>16989</v>
      </c>
      <c r="BO9182" s="191" t="s">
        <v>12768</v>
      </c>
      <c r="BU9182" s="191" t="s">
        <v>14489</v>
      </c>
      <c r="BV9182" s="191" t="s">
        <v>16989</v>
      </c>
      <c r="BW9182" s="191" t="s">
        <v>12768</v>
      </c>
    </row>
    <row r="9183" spans="51:75" x14ac:dyDescent="0.3">
      <c r="AY9183" s="251" t="e">
        <f>VLOOKUP(C9183,#REF!, 2,FALSE)</f>
        <v>#REF!</v>
      </c>
      <c r="BM9183" s="191" t="s">
        <v>14490</v>
      </c>
      <c r="BN9183" s="191" t="s">
        <v>16989</v>
      </c>
      <c r="BO9183" s="191" t="s">
        <v>14491</v>
      </c>
      <c r="BU9183" s="191" t="s">
        <v>14490</v>
      </c>
      <c r="BV9183" s="191" t="s">
        <v>16989</v>
      </c>
      <c r="BW9183" s="191" t="s">
        <v>14491</v>
      </c>
    </row>
    <row r="9184" spans="51:75" x14ac:dyDescent="0.3">
      <c r="AY9184" s="251" t="e">
        <f>VLOOKUP(C9184,#REF!, 2,FALSE)</f>
        <v>#REF!</v>
      </c>
      <c r="BM9184" s="191" t="s">
        <v>14492</v>
      </c>
      <c r="BN9184" s="191" t="s">
        <v>16989</v>
      </c>
      <c r="BO9184" s="191" t="s">
        <v>11929</v>
      </c>
      <c r="BU9184" s="191" t="s">
        <v>14492</v>
      </c>
      <c r="BV9184" s="191" t="s">
        <v>16989</v>
      </c>
      <c r="BW9184" s="191" t="s">
        <v>11929</v>
      </c>
    </row>
    <row r="9185" spans="51:75" x14ac:dyDescent="0.3">
      <c r="AY9185" s="251" t="e">
        <f>VLOOKUP(C9185,#REF!, 2,FALSE)</f>
        <v>#REF!</v>
      </c>
      <c r="BM9185" s="191" t="s">
        <v>14493</v>
      </c>
      <c r="BN9185" s="191" t="s">
        <v>2984</v>
      </c>
      <c r="BO9185" s="191" t="s">
        <v>14494</v>
      </c>
      <c r="BU9185" s="191" t="s">
        <v>14493</v>
      </c>
      <c r="BV9185" s="191" t="s">
        <v>2984</v>
      </c>
      <c r="BW9185" s="191" t="s">
        <v>14494</v>
      </c>
    </row>
    <row r="9186" spans="51:75" x14ac:dyDescent="0.3">
      <c r="AY9186" s="251" t="e">
        <f>VLOOKUP(C9186,#REF!, 2,FALSE)</f>
        <v>#REF!</v>
      </c>
      <c r="BM9186" s="191" t="s">
        <v>14495</v>
      </c>
      <c r="BN9186" s="191" t="s">
        <v>2984</v>
      </c>
      <c r="BO9186" s="191" t="s">
        <v>14496</v>
      </c>
      <c r="BU9186" s="191" t="s">
        <v>14495</v>
      </c>
      <c r="BV9186" s="191" t="s">
        <v>2984</v>
      </c>
      <c r="BW9186" s="191" t="s">
        <v>14496</v>
      </c>
    </row>
    <row r="9187" spans="51:75" x14ac:dyDescent="0.3">
      <c r="AY9187" s="251" t="e">
        <f>VLOOKUP(C9187,#REF!, 2,FALSE)</f>
        <v>#REF!</v>
      </c>
      <c r="BM9187" s="191" t="s">
        <v>14497</v>
      </c>
      <c r="BN9187" s="191" t="s">
        <v>2984</v>
      </c>
      <c r="BO9187" s="191" t="s">
        <v>14498</v>
      </c>
      <c r="BU9187" s="191" t="s">
        <v>14497</v>
      </c>
      <c r="BV9187" s="191" t="s">
        <v>2984</v>
      </c>
      <c r="BW9187" s="191" t="s">
        <v>14498</v>
      </c>
    </row>
    <row r="9188" spans="51:75" x14ac:dyDescent="0.3">
      <c r="AY9188" s="251" t="e">
        <f>VLOOKUP(C9188,#REF!, 2,FALSE)</f>
        <v>#REF!</v>
      </c>
      <c r="BM9188" s="191" t="s">
        <v>14499</v>
      </c>
      <c r="BN9188" s="191" t="s">
        <v>2984</v>
      </c>
      <c r="BO9188" s="191" t="s">
        <v>3320</v>
      </c>
      <c r="BU9188" s="191" t="s">
        <v>14499</v>
      </c>
      <c r="BV9188" s="191" t="s">
        <v>2984</v>
      </c>
      <c r="BW9188" s="191" t="s">
        <v>3320</v>
      </c>
    </row>
    <row r="9189" spans="51:75" x14ac:dyDescent="0.3">
      <c r="AY9189" s="251" t="e">
        <f>VLOOKUP(C9189,#REF!, 2,FALSE)</f>
        <v>#REF!</v>
      </c>
      <c r="BM9189" s="191" t="s">
        <v>14500</v>
      </c>
      <c r="BN9189" s="191" t="s">
        <v>2984</v>
      </c>
      <c r="BO9189" s="191" t="s">
        <v>2793</v>
      </c>
      <c r="BU9189" s="191" t="s">
        <v>14500</v>
      </c>
      <c r="BV9189" s="191" t="s">
        <v>2984</v>
      </c>
      <c r="BW9189" s="191" t="s">
        <v>2793</v>
      </c>
    </row>
    <row r="9190" spans="51:75" x14ac:dyDescent="0.3">
      <c r="AY9190" s="251" t="e">
        <f>VLOOKUP(C9190,#REF!, 2,FALSE)</f>
        <v>#REF!</v>
      </c>
      <c r="BM9190" s="191" t="s">
        <v>14501</v>
      </c>
      <c r="BN9190" s="191" t="s">
        <v>2984</v>
      </c>
      <c r="BO9190" s="191" t="s">
        <v>13042</v>
      </c>
      <c r="BU9190" s="191" t="s">
        <v>14501</v>
      </c>
      <c r="BV9190" s="191" t="s">
        <v>2984</v>
      </c>
      <c r="BW9190" s="191" t="s">
        <v>13042</v>
      </c>
    </row>
    <row r="9191" spans="51:75" x14ac:dyDescent="0.3">
      <c r="AY9191" s="251" t="e">
        <f>VLOOKUP(C9191,#REF!, 2,FALSE)</f>
        <v>#REF!</v>
      </c>
      <c r="BM9191" s="191" t="s">
        <v>14502</v>
      </c>
      <c r="BN9191" s="191" t="s">
        <v>2984</v>
      </c>
      <c r="BO9191" s="191" t="s">
        <v>14503</v>
      </c>
      <c r="BU9191" s="191" t="s">
        <v>14502</v>
      </c>
      <c r="BV9191" s="191" t="s">
        <v>2984</v>
      </c>
      <c r="BW9191" s="191" t="s">
        <v>14503</v>
      </c>
    </row>
    <row r="9192" spans="51:75" x14ac:dyDescent="0.3">
      <c r="AY9192" s="251" t="e">
        <f>VLOOKUP(C9192,#REF!, 2,FALSE)</f>
        <v>#REF!</v>
      </c>
      <c r="BM9192" s="191" t="s">
        <v>14504</v>
      </c>
      <c r="BN9192" s="191" t="s">
        <v>2984</v>
      </c>
      <c r="BO9192" s="191" t="s">
        <v>14506</v>
      </c>
      <c r="BU9192" s="191" t="s">
        <v>14504</v>
      </c>
      <c r="BV9192" s="191" t="s">
        <v>2984</v>
      </c>
      <c r="BW9192" s="191" t="s">
        <v>14506</v>
      </c>
    </row>
    <row r="9193" spans="51:75" x14ac:dyDescent="0.3">
      <c r="AY9193" s="251" t="e">
        <f>VLOOKUP(C9193,#REF!, 2,FALSE)</f>
        <v>#REF!</v>
      </c>
      <c r="BM9193" s="191" t="s">
        <v>14507</v>
      </c>
      <c r="BN9193" s="191" t="s">
        <v>2984</v>
      </c>
      <c r="BO9193" s="191" t="s">
        <v>8135</v>
      </c>
      <c r="BU9193" s="191" t="s">
        <v>14507</v>
      </c>
      <c r="BV9193" s="191" t="s">
        <v>2984</v>
      </c>
      <c r="BW9193" s="191" t="s">
        <v>8135</v>
      </c>
    </row>
    <row r="9194" spans="51:75" x14ac:dyDescent="0.3">
      <c r="AY9194" s="251" t="e">
        <f>VLOOKUP(C9194,#REF!, 2,FALSE)</f>
        <v>#REF!</v>
      </c>
      <c r="BM9194" s="191" t="s">
        <v>14508</v>
      </c>
      <c r="BN9194" s="191" t="s">
        <v>2984</v>
      </c>
      <c r="BO9194" s="191" t="s">
        <v>2984</v>
      </c>
      <c r="BU9194" s="191" t="s">
        <v>14508</v>
      </c>
      <c r="BV9194" s="191" t="s">
        <v>2984</v>
      </c>
      <c r="BW9194" s="191" t="s">
        <v>2984</v>
      </c>
    </row>
    <row r="9195" spans="51:75" x14ac:dyDescent="0.3">
      <c r="AY9195" s="251" t="e">
        <f>VLOOKUP(C9195,#REF!, 2,FALSE)</f>
        <v>#REF!</v>
      </c>
      <c r="BM9195" s="191" t="s">
        <v>14509</v>
      </c>
      <c r="BN9195" s="191" t="s">
        <v>2984</v>
      </c>
      <c r="BO9195" s="191" t="s">
        <v>2984</v>
      </c>
      <c r="BU9195" s="191" t="s">
        <v>14509</v>
      </c>
      <c r="BV9195" s="191" t="s">
        <v>2984</v>
      </c>
      <c r="BW9195" s="191" t="s">
        <v>2984</v>
      </c>
    </row>
    <row r="9196" spans="51:75" x14ac:dyDescent="0.3">
      <c r="AY9196" s="251" t="e">
        <f>VLOOKUP(C9196,#REF!, 2,FALSE)</f>
        <v>#REF!</v>
      </c>
      <c r="BM9196" s="191" t="s">
        <v>14510</v>
      </c>
      <c r="BN9196" s="191" t="s">
        <v>2984</v>
      </c>
      <c r="BO9196" s="191" t="s">
        <v>3905</v>
      </c>
      <c r="BU9196" s="191" t="s">
        <v>14510</v>
      </c>
      <c r="BV9196" s="191" t="s">
        <v>2984</v>
      </c>
      <c r="BW9196" s="191" t="s">
        <v>3905</v>
      </c>
    </row>
    <row r="9197" spans="51:75" x14ac:dyDescent="0.3">
      <c r="AY9197" s="251" t="e">
        <f>VLOOKUP(C9197,#REF!, 2,FALSE)</f>
        <v>#REF!</v>
      </c>
      <c r="BM9197" s="191" t="s">
        <v>14511</v>
      </c>
      <c r="BN9197" s="191" t="s">
        <v>2984</v>
      </c>
      <c r="BO9197" s="191" t="s">
        <v>2984</v>
      </c>
      <c r="BU9197" s="191" t="s">
        <v>14511</v>
      </c>
      <c r="BV9197" s="191" t="s">
        <v>2984</v>
      </c>
      <c r="BW9197" s="191" t="s">
        <v>2984</v>
      </c>
    </row>
    <row r="9198" spans="51:75" x14ac:dyDescent="0.3">
      <c r="AY9198" s="251" t="e">
        <f>VLOOKUP(C9198,#REF!, 2,FALSE)</f>
        <v>#REF!</v>
      </c>
      <c r="BM9198" s="191" t="s">
        <v>14512</v>
      </c>
      <c r="BN9198" s="191" t="s">
        <v>2984</v>
      </c>
      <c r="BO9198" s="191" t="s">
        <v>6197</v>
      </c>
      <c r="BU9198" s="191" t="s">
        <v>14512</v>
      </c>
      <c r="BV9198" s="191" t="s">
        <v>2984</v>
      </c>
      <c r="BW9198" s="191" t="s">
        <v>6197</v>
      </c>
    </row>
    <row r="9199" spans="51:75" x14ac:dyDescent="0.3">
      <c r="AY9199" s="251" t="e">
        <f>VLOOKUP(C9199,#REF!, 2,FALSE)</f>
        <v>#REF!</v>
      </c>
      <c r="BM9199" s="191" t="s">
        <v>14513</v>
      </c>
      <c r="BN9199" s="191" t="s">
        <v>2984</v>
      </c>
      <c r="BO9199" s="191" t="s">
        <v>6197</v>
      </c>
      <c r="BU9199" s="191" t="s">
        <v>14513</v>
      </c>
      <c r="BV9199" s="191" t="s">
        <v>2984</v>
      </c>
      <c r="BW9199" s="191" t="s">
        <v>6197</v>
      </c>
    </row>
    <row r="9200" spans="51:75" x14ac:dyDescent="0.3">
      <c r="AY9200" s="251" t="e">
        <f>VLOOKUP(C9200,#REF!, 2,FALSE)</f>
        <v>#REF!</v>
      </c>
      <c r="BM9200" s="191" t="s">
        <v>14514</v>
      </c>
      <c r="BN9200" s="191" t="s">
        <v>2984</v>
      </c>
      <c r="BO9200" s="191" t="s">
        <v>771</v>
      </c>
      <c r="BU9200" s="191" t="s">
        <v>14514</v>
      </c>
      <c r="BV9200" s="191" t="s">
        <v>2984</v>
      </c>
      <c r="BW9200" s="191" t="s">
        <v>771</v>
      </c>
    </row>
    <row r="9201" spans="51:75" x14ac:dyDescent="0.3">
      <c r="AY9201" s="251" t="e">
        <f>VLOOKUP(C9201,#REF!, 2,FALSE)</f>
        <v>#REF!</v>
      </c>
      <c r="BM9201" s="191" t="s">
        <v>14515</v>
      </c>
      <c r="BN9201" s="191" t="s">
        <v>16989</v>
      </c>
      <c r="BO9201" s="191" t="s">
        <v>5875</v>
      </c>
      <c r="BU9201" s="191" t="s">
        <v>14515</v>
      </c>
      <c r="BV9201" s="191" t="s">
        <v>16989</v>
      </c>
      <c r="BW9201" s="191" t="s">
        <v>5875</v>
      </c>
    </row>
    <row r="9202" spans="51:75" x14ac:dyDescent="0.3">
      <c r="AY9202" s="251" t="e">
        <f>VLOOKUP(C9202,#REF!, 2,FALSE)</f>
        <v>#REF!</v>
      </c>
      <c r="BM9202" s="191" t="s">
        <v>14516</v>
      </c>
      <c r="BN9202" s="191" t="s">
        <v>16989</v>
      </c>
      <c r="BO9202" s="191" t="s">
        <v>4254</v>
      </c>
      <c r="BU9202" s="191" t="s">
        <v>14516</v>
      </c>
      <c r="BV9202" s="191" t="s">
        <v>16989</v>
      </c>
      <c r="BW9202" s="191" t="s">
        <v>4254</v>
      </c>
    </row>
    <row r="9203" spans="51:75" x14ac:dyDescent="0.3">
      <c r="AY9203" s="251" t="e">
        <f>VLOOKUP(C9203,#REF!, 2,FALSE)</f>
        <v>#REF!</v>
      </c>
      <c r="BM9203" s="191" t="s">
        <v>14517</v>
      </c>
      <c r="BN9203" s="191" t="s">
        <v>2984</v>
      </c>
      <c r="BO9203" s="191" t="s">
        <v>6913</v>
      </c>
      <c r="BU9203" s="191" t="s">
        <v>14517</v>
      </c>
      <c r="BV9203" s="191" t="s">
        <v>2984</v>
      </c>
      <c r="BW9203" s="191" t="s">
        <v>6913</v>
      </c>
    </row>
    <row r="9204" spans="51:75" x14ac:dyDescent="0.3">
      <c r="AY9204" s="251" t="e">
        <f>VLOOKUP(C9204,#REF!, 2,FALSE)</f>
        <v>#REF!</v>
      </c>
      <c r="BM9204" s="191" t="s">
        <v>14518</v>
      </c>
      <c r="BN9204" s="191" t="s">
        <v>16989</v>
      </c>
      <c r="BO9204" s="191" t="s">
        <v>14519</v>
      </c>
      <c r="BU9204" s="191" t="s">
        <v>14518</v>
      </c>
      <c r="BV9204" s="191" t="s">
        <v>16989</v>
      </c>
      <c r="BW9204" s="191" t="s">
        <v>14519</v>
      </c>
    </row>
    <row r="9205" spans="51:75" x14ac:dyDescent="0.3">
      <c r="AY9205" s="251" t="e">
        <f>VLOOKUP(C9205,#REF!, 2,FALSE)</f>
        <v>#REF!</v>
      </c>
      <c r="BM9205" s="191" t="s">
        <v>14520</v>
      </c>
      <c r="BN9205" s="191" t="s">
        <v>16989</v>
      </c>
      <c r="BO9205" s="191" t="s">
        <v>10578</v>
      </c>
      <c r="BU9205" s="191" t="s">
        <v>14520</v>
      </c>
      <c r="BV9205" s="191" t="s">
        <v>16989</v>
      </c>
      <c r="BW9205" s="191" t="s">
        <v>10578</v>
      </c>
    </row>
    <row r="9206" spans="51:75" x14ac:dyDescent="0.3">
      <c r="AY9206" s="251" t="e">
        <f>VLOOKUP(C9206,#REF!, 2,FALSE)</f>
        <v>#REF!</v>
      </c>
      <c r="BM9206" s="191" t="s">
        <v>14521</v>
      </c>
      <c r="BN9206" s="191" t="s">
        <v>16989</v>
      </c>
      <c r="BO9206" s="191" t="s">
        <v>14522</v>
      </c>
      <c r="BU9206" s="191" t="s">
        <v>14521</v>
      </c>
      <c r="BV9206" s="191" t="s">
        <v>16989</v>
      </c>
      <c r="BW9206" s="191" t="s">
        <v>14522</v>
      </c>
    </row>
    <row r="9207" spans="51:75" x14ac:dyDescent="0.3">
      <c r="AY9207" s="251" t="e">
        <f>VLOOKUP(C9207,#REF!, 2,FALSE)</f>
        <v>#REF!</v>
      </c>
      <c r="BM9207" s="191" t="s">
        <v>14523</v>
      </c>
      <c r="BN9207" s="191" t="s">
        <v>16989</v>
      </c>
      <c r="BO9207" s="191" t="s">
        <v>5180</v>
      </c>
      <c r="BU9207" s="191" t="s">
        <v>14523</v>
      </c>
      <c r="BV9207" s="191" t="s">
        <v>16989</v>
      </c>
      <c r="BW9207" s="191" t="s">
        <v>5180</v>
      </c>
    </row>
    <row r="9208" spans="51:75" x14ac:dyDescent="0.3">
      <c r="AY9208" s="251" t="e">
        <f>VLOOKUP(C9208,#REF!, 2,FALSE)</f>
        <v>#REF!</v>
      </c>
      <c r="BM9208" s="191" t="s">
        <v>14524</v>
      </c>
      <c r="BN9208" s="191" t="s">
        <v>16989</v>
      </c>
      <c r="BO9208" s="191" t="s">
        <v>10090</v>
      </c>
      <c r="BU9208" s="191" t="s">
        <v>14524</v>
      </c>
      <c r="BV9208" s="191" t="s">
        <v>16989</v>
      </c>
      <c r="BW9208" s="191" t="s">
        <v>10090</v>
      </c>
    </row>
    <row r="9209" spans="51:75" x14ac:dyDescent="0.3">
      <c r="AY9209" s="251" t="e">
        <f>VLOOKUP(C9209,#REF!, 2,FALSE)</f>
        <v>#REF!</v>
      </c>
      <c r="BM9209" s="191" t="s">
        <v>14525</v>
      </c>
      <c r="BN9209" s="191" t="s">
        <v>16989</v>
      </c>
      <c r="BO9209" s="191" t="s">
        <v>13142</v>
      </c>
      <c r="BU9209" s="191" t="s">
        <v>14525</v>
      </c>
      <c r="BV9209" s="191" t="s">
        <v>16989</v>
      </c>
      <c r="BW9209" s="191" t="s">
        <v>13142</v>
      </c>
    </row>
    <row r="9210" spans="51:75" x14ac:dyDescent="0.3">
      <c r="AY9210" s="251" t="e">
        <f>VLOOKUP(C9210,#REF!, 2,FALSE)</f>
        <v>#REF!</v>
      </c>
      <c r="BM9210" s="191" t="s">
        <v>14526</v>
      </c>
      <c r="BN9210" s="191" t="s">
        <v>804</v>
      </c>
      <c r="BO9210" s="191" t="s">
        <v>14527</v>
      </c>
      <c r="BU9210" s="191" t="s">
        <v>14526</v>
      </c>
      <c r="BV9210" s="191" t="s">
        <v>804</v>
      </c>
      <c r="BW9210" s="191" t="s">
        <v>14527</v>
      </c>
    </row>
    <row r="9211" spans="51:75" x14ac:dyDescent="0.3">
      <c r="AY9211" s="251" t="e">
        <f>VLOOKUP(C9211,#REF!, 2,FALSE)</f>
        <v>#REF!</v>
      </c>
      <c r="BM9211" s="191" t="s">
        <v>14528</v>
      </c>
      <c r="BN9211" s="191" t="s">
        <v>16989</v>
      </c>
      <c r="BO9211" s="191" t="s">
        <v>14529</v>
      </c>
      <c r="BU9211" s="191" t="s">
        <v>14528</v>
      </c>
      <c r="BV9211" s="191" t="s">
        <v>16989</v>
      </c>
      <c r="BW9211" s="191" t="s">
        <v>14529</v>
      </c>
    </row>
    <row r="9212" spans="51:75" x14ac:dyDescent="0.3">
      <c r="AY9212" s="251" t="e">
        <f>VLOOKUP(C9212,#REF!, 2,FALSE)</f>
        <v>#REF!</v>
      </c>
      <c r="BM9212" s="191" t="s">
        <v>14530</v>
      </c>
      <c r="BN9212" s="191" t="s">
        <v>16989</v>
      </c>
      <c r="BO9212" s="191" t="s">
        <v>771</v>
      </c>
      <c r="BU9212" s="191" t="s">
        <v>14530</v>
      </c>
      <c r="BV9212" s="191" t="s">
        <v>16989</v>
      </c>
      <c r="BW9212" s="191" t="s">
        <v>771</v>
      </c>
    </row>
    <row r="9213" spans="51:75" x14ac:dyDescent="0.3">
      <c r="AY9213" s="251" t="e">
        <f>VLOOKUP(C9213,#REF!, 2,FALSE)</f>
        <v>#REF!</v>
      </c>
      <c r="BM9213" s="191" t="s">
        <v>14531</v>
      </c>
      <c r="BN9213" s="191" t="s">
        <v>16989</v>
      </c>
      <c r="BO9213" s="191" t="s">
        <v>1793</v>
      </c>
      <c r="BU9213" s="191" t="s">
        <v>14531</v>
      </c>
      <c r="BV9213" s="191" t="s">
        <v>16989</v>
      </c>
      <c r="BW9213" s="191" t="s">
        <v>1793</v>
      </c>
    </row>
    <row r="9214" spans="51:75" x14ac:dyDescent="0.3">
      <c r="AY9214" s="251" t="e">
        <f>VLOOKUP(C9214,#REF!, 2,FALSE)</f>
        <v>#REF!</v>
      </c>
      <c r="BM9214" s="191" t="s">
        <v>14532</v>
      </c>
      <c r="BN9214" s="191" t="s">
        <v>16989</v>
      </c>
      <c r="BO9214" s="191" t="s">
        <v>2984</v>
      </c>
      <c r="BU9214" s="191" t="s">
        <v>14532</v>
      </c>
      <c r="BV9214" s="191" t="s">
        <v>16989</v>
      </c>
      <c r="BW9214" s="191" t="s">
        <v>2984</v>
      </c>
    </row>
    <row r="9215" spans="51:75" x14ac:dyDescent="0.3">
      <c r="AY9215" s="251" t="e">
        <f>VLOOKUP(C9215,#REF!, 2,FALSE)</f>
        <v>#REF!</v>
      </c>
      <c r="BM9215" s="191" t="s">
        <v>14533</v>
      </c>
      <c r="BN9215" s="191" t="s">
        <v>16989</v>
      </c>
      <c r="BO9215" s="191" t="s">
        <v>771</v>
      </c>
      <c r="BU9215" s="191" t="s">
        <v>14533</v>
      </c>
      <c r="BV9215" s="191" t="s">
        <v>16989</v>
      </c>
      <c r="BW9215" s="191" t="s">
        <v>771</v>
      </c>
    </row>
    <row r="9216" spans="51:75" x14ac:dyDescent="0.3">
      <c r="AY9216" s="251" t="e">
        <f>VLOOKUP(C9216,#REF!, 2,FALSE)</f>
        <v>#REF!</v>
      </c>
      <c r="BM9216" s="191" t="s">
        <v>2531</v>
      </c>
      <c r="BN9216" s="191" t="s">
        <v>16989</v>
      </c>
      <c r="BO9216" s="191" t="s">
        <v>14534</v>
      </c>
      <c r="BU9216" s="191" t="s">
        <v>2531</v>
      </c>
      <c r="BV9216" s="191" t="s">
        <v>16989</v>
      </c>
      <c r="BW9216" s="191" t="s">
        <v>14534</v>
      </c>
    </row>
    <row r="9217" spans="51:75" x14ac:dyDescent="0.3">
      <c r="AY9217" s="251" t="e">
        <f>VLOOKUP(C9217,#REF!, 2,FALSE)</f>
        <v>#REF!</v>
      </c>
      <c r="BM9217" s="191" t="s">
        <v>14535</v>
      </c>
      <c r="BN9217" s="191" t="s">
        <v>16989</v>
      </c>
      <c r="BO9217" s="191" t="s">
        <v>14536</v>
      </c>
      <c r="BU9217" s="191" t="s">
        <v>14535</v>
      </c>
      <c r="BV9217" s="191" t="s">
        <v>16989</v>
      </c>
      <c r="BW9217" s="191" t="s">
        <v>14536</v>
      </c>
    </row>
    <row r="9218" spans="51:75" x14ac:dyDescent="0.3">
      <c r="AY9218" s="251" t="e">
        <f>VLOOKUP(C9218,#REF!, 2,FALSE)</f>
        <v>#REF!</v>
      </c>
      <c r="BM9218" s="191" t="s">
        <v>14537</v>
      </c>
      <c r="BN9218" s="191" t="s">
        <v>16989</v>
      </c>
      <c r="BO9218" s="191" t="s">
        <v>14538</v>
      </c>
      <c r="BU9218" s="191" t="s">
        <v>14537</v>
      </c>
      <c r="BV9218" s="191" t="s">
        <v>16989</v>
      </c>
      <c r="BW9218" s="191" t="s">
        <v>14538</v>
      </c>
    </row>
    <row r="9219" spans="51:75" x14ac:dyDescent="0.3">
      <c r="AY9219" s="251" t="e">
        <f>VLOOKUP(C9219,#REF!, 2,FALSE)</f>
        <v>#REF!</v>
      </c>
      <c r="BM9219" s="191" t="s">
        <v>14539</v>
      </c>
      <c r="BN9219" s="191" t="s">
        <v>640</v>
      </c>
      <c r="BO9219" s="191" t="s">
        <v>771</v>
      </c>
      <c r="BU9219" s="191" t="s">
        <v>14539</v>
      </c>
      <c r="BV9219" s="191" t="s">
        <v>640</v>
      </c>
      <c r="BW9219" s="191" t="s">
        <v>771</v>
      </c>
    </row>
    <row r="9220" spans="51:75" x14ac:dyDescent="0.3">
      <c r="AY9220" s="251" t="e">
        <f>VLOOKUP(C9220,#REF!, 2,FALSE)</f>
        <v>#REF!</v>
      </c>
      <c r="BM9220" s="191" t="s">
        <v>14540</v>
      </c>
      <c r="BN9220" s="191" t="s">
        <v>16989</v>
      </c>
      <c r="BO9220" s="191" t="s">
        <v>14541</v>
      </c>
      <c r="BU9220" s="191" t="s">
        <v>14540</v>
      </c>
      <c r="BV9220" s="191" t="s">
        <v>16989</v>
      </c>
      <c r="BW9220" s="191" t="s">
        <v>14541</v>
      </c>
    </row>
    <row r="9221" spans="51:75" x14ac:dyDescent="0.3">
      <c r="AY9221" s="251" t="e">
        <f>VLOOKUP(C9221,#REF!, 2,FALSE)</f>
        <v>#REF!</v>
      </c>
      <c r="BM9221" s="191" t="s">
        <v>14542</v>
      </c>
      <c r="BN9221" s="191" t="s">
        <v>1343</v>
      </c>
      <c r="BO9221" s="191" t="s">
        <v>14543</v>
      </c>
      <c r="BU9221" s="191" t="s">
        <v>14542</v>
      </c>
      <c r="BV9221" s="191" t="s">
        <v>1343</v>
      </c>
      <c r="BW9221" s="191" t="s">
        <v>14543</v>
      </c>
    </row>
    <row r="9222" spans="51:75" x14ac:dyDescent="0.3">
      <c r="AY9222" s="251" t="e">
        <f>VLOOKUP(C9222,#REF!, 2,FALSE)</f>
        <v>#REF!</v>
      </c>
      <c r="BM9222" s="191" t="s">
        <v>14544</v>
      </c>
      <c r="BN9222" s="191" t="s">
        <v>16989</v>
      </c>
      <c r="BO9222" s="191" t="s">
        <v>7838</v>
      </c>
      <c r="BU9222" s="191" t="s">
        <v>14544</v>
      </c>
      <c r="BV9222" s="191" t="s">
        <v>16989</v>
      </c>
      <c r="BW9222" s="191" t="s">
        <v>7838</v>
      </c>
    </row>
    <row r="9223" spans="51:75" x14ac:dyDescent="0.3">
      <c r="AY9223" s="251" t="e">
        <f>VLOOKUP(C9223,#REF!, 2,FALSE)</f>
        <v>#REF!</v>
      </c>
      <c r="BM9223" s="191" t="s">
        <v>14545</v>
      </c>
      <c r="BN9223" s="191" t="s">
        <v>16989</v>
      </c>
      <c r="BO9223" s="191" t="s">
        <v>14546</v>
      </c>
      <c r="BU9223" s="191" t="s">
        <v>14545</v>
      </c>
      <c r="BV9223" s="191" t="s">
        <v>16989</v>
      </c>
      <c r="BW9223" s="191" t="s">
        <v>14546</v>
      </c>
    </row>
    <row r="9224" spans="51:75" x14ac:dyDescent="0.3">
      <c r="AY9224" s="251" t="e">
        <f>VLOOKUP(C9224,#REF!, 2,FALSE)</f>
        <v>#REF!</v>
      </c>
      <c r="BM9224" s="191" t="s">
        <v>14547</v>
      </c>
      <c r="BN9224" s="191" t="s">
        <v>929</v>
      </c>
      <c r="BO9224" s="191" t="s">
        <v>3116</v>
      </c>
      <c r="BU9224" s="191" t="s">
        <v>14547</v>
      </c>
      <c r="BV9224" s="191" t="s">
        <v>929</v>
      </c>
      <c r="BW9224" s="191" t="s">
        <v>3116</v>
      </c>
    </row>
    <row r="9225" spans="51:75" x14ac:dyDescent="0.3">
      <c r="AY9225" s="251" t="e">
        <f>VLOOKUP(C9225,#REF!, 2,FALSE)</f>
        <v>#REF!</v>
      </c>
      <c r="BM9225" s="191" t="s">
        <v>14548</v>
      </c>
      <c r="BN9225" s="191" t="s">
        <v>781</v>
      </c>
      <c r="BO9225" s="191" t="s">
        <v>3690</v>
      </c>
      <c r="BU9225" s="191" t="s">
        <v>14548</v>
      </c>
      <c r="BV9225" s="191" t="s">
        <v>781</v>
      </c>
      <c r="BW9225" s="191" t="s">
        <v>3690</v>
      </c>
    </row>
    <row r="9226" spans="51:75" x14ac:dyDescent="0.3">
      <c r="AY9226" s="251" t="e">
        <f>VLOOKUP(C9226,#REF!, 2,FALSE)</f>
        <v>#REF!</v>
      </c>
      <c r="BM9226" s="191" t="s">
        <v>14549</v>
      </c>
      <c r="BN9226" s="191" t="s">
        <v>3003</v>
      </c>
      <c r="BO9226" s="191" t="s">
        <v>14550</v>
      </c>
      <c r="BU9226" s="191" t="s">
        <v>14549</v>
      </c>
      <c r="BV9226" s="191" t="s">
        <v>3003</v>
      </c>
      <c r="BW9226" s="191" t="s">
        <v>14550</v>
      </c>
    </row>
    <row r="9227" spans="51:75" x14ac:dyDescent="0.3">
      <c r="AY9227" s="251" t="e">
        <f>VLOOKUP(C9227,#REF!, 2,FALSE)</f>
        <v>#REF!</v>
      </c>
      <c r="BM9227" s="191" t="s">
        <v>14551</v>
      </c>
      <c r="BN9227" s="191" t="s">
        <v>1140</v>
      </c>
      <c r="BO9227" s="191" t="s">
        <v>849</v>
      </c>
      <c r="BU9227" s="191" t="s">
        <v>14551</v>
      </c>
      <c r="BV9227" s="191" t="s">
        <v>1140</v>
      </c>
      <c r="BW9227" s="191" t="s">
        <v>849</v>
      </c>
    </row>
    <row r="9228" spans="51:75" x14ac:dyDescent="0.3">
      <c r="AY9228" s="251" t="e">
        <f>VLOOKUP(C9228,#REF!, 2,FALSE)</f>
        <v>#REF!</v>
      </c>
      <c r="BM9228" s="191" t="s">
        <v>14552</v>
      </c>
      <c r="BN9228" s="191" t="s">
        <v>3003</v>
      </c>
      <c r="BO9228" s="191" t="s">
        <v>14553</v>
      </c>
      <c r="BU9228" s="191" t="s">
        <v>14552</v>
      </c>
      <c r="BV9228" s="191" t="s">
        <v>3003</v>
      </c>
      <c r="BW9228" s="191" t="s">
        <v>14553</v>
      </c>
    </row>
    <row r="9229" spans="51:75" x14ac:dyDescent="0.3">
      <c r="AY9229" s="251" t="e">
        <f>VLOOKUP(C9229,#REF!, 2,FALSE)</f>
        <v>#REF!</v>
      </c>
      <c r="BM9229" s="191" t="s">
        <v>2532</v>
      </c>
      <c r="BN9229" s="191" t="s">
        <v>3088</v>
      </c>
      <c r="BO9229" s="191" t="s">
        <v>14554</v>
      </c>
      <c r="BU9229" s="191" t="s">
        <v>2532</v>
      </c>
      <c r="BV9229" s="191" t="s">
        <v>3088</v>
      </c>
      <c r="BW9229" s="191" t="s">
        <v>14554</v>
      </c>
    </row>
    <row r="9230" spans="51:75" x14ac:dyDescent="0.3">
      <c r="AY9230" s="251" t="e">
        <f>VLOOKUP(C9230,#REF!, 2,FALSE)</f>
        <v>#REF!</v>
      </c>
      <c r="BM9230" s="191" t="s">
        <v>14555</v>
      </c>
      <c r="BN9230" s="191" t="s">
        <v>1140</v>
      </c>
      <c r="BO9230" s="191" t="s">
        <v>14556</v>
      </c>
      <c r="BU9230" s="191" t="s">
        <v>14555</v>
      </c>
      <c r="BV9230" s="191" t="s">
        <v>1140</v>
      </c>
      <c r="BW9230" s="191" t="s">
        <v>14556</v>
      </c>
    </row>
    <row r="9231" spans="51:75" x14ac:dyDescent="0.3">
      <c r="AY9231" s="251" t="e">
        <f>VLOOKUP(C9231,#REF!, 2,FALSE)</f>
        <v>#REF!</v>
      </c>
      <c r="BM9231" s="191" t="s">
        <v>237</v>
      </c>
      <c r="BN9231" s="191" t="s">
        <v>3046</v>
      </c>
      <c r="BO9231" s="191" t="s">
        <v>14557</v>
      </c>
      <c r="BU9231" s="191" t="s">
        <v>237</v>
      </c>
      <c r="BV9231" s="191" t="s">
        <v>3046</v>
      </c>
      <c r="BW9231" s="191" t="s">
        <v>14557</v>
      </c>
    </row>
    <row r="9232" spans="51:75" x14ac:dyDescent="0.3">
      <c r="AY9232" s="251" t="e">
        <f>VLOOKUP(C9232,#REF!, 2,FALSE)</f>
        <v>#REF!</v>
      </c>
      <c r="BM9232" s="191" t="s">
        <v>14558</v>
      </c>
      <c r="BN9232" s="191" t="s">
        <v>2980</v>
      </c>
      <c r="BO9232" s="191" t="s">
        <v>14559</v>
      </c>
      <c r="BU9232" s="191" t="s">
        <v>14558</v>
      </c>
      <c r="BV9232" s="191" t="s">
        <v>2980</v>
      </c>
      <c r="BW9232" s="191" t="s">
        <v>14559</v>
      </c>
    </row>
    <row r="9233" spans="51:75" x14ac:dyDescent="0.3">
      <c r="AY9233" s="251" t="e">
        <f>VLOOKUP(C9233,#REF!, 2,FALSE)</f>
        <v>#REF!</v>
      </c>
      <c r="BM9233" s="191" t="s">
        <v>14560</v>
      </c>
      <c r="BN9233" s="191" t="s">
        <v>3253</v>
      </c>
      <c r="BO9233" s="191" t="s">
        <v>14561</v>
      </c>
      <c r="BU9233" s="191" t="s">
        <v>14560</v>
      </c>
      <c r="BV9233" s="191" t="s">
        <v>3253</v>
      </c>
      <c r="BW9233" s="191" t="s">
        <v>14561</v>
      </c>
    </row>
    <row r="9234" spans="51:75" x14ac:dyDescent="0.3">
      <c r="AY9234" s="251" t="e">
        <f>VLOOKUP(C9234,#REF!, 2,FALSE)</f>
        <v>#REF!</v>
      </c>
      <c r="BM9234" s="191" t="s">
        <v>14562</v>
      </c>
      <c r="BN9234" s="191" t="s">
        <v>3003</v>
      </c>
      <c r="BO9234" s="191" t="s">
        <v>4254</v>
      </c>
      <c r="BU9234" s="191" t="s">
        <v>14562</v>
      </c>
      <c r="BV9234" s="191" t="s">
        <v>3003</v>
      </c>
      <c r="BW9234" s="191" t="s">
        <v>4254</v>
      </c>
    </row>
    <row r="9235" spans="51:75" x14ac:dyDescent="0.3">
      <c r="AY9235" s="251" t="e">
        <f>VLOOKUP(C9235,#REF!, 2,FALSE)</f>
        <v>#REF!</v>
      </c>
      <c r="BM9235" s="191" t="s">
        <v>14563</v>
      </c>
      <c r="BN9235" s="191" t="s">
        <v>3088</v>
      </c>
      <c r="BO9235" s="191" t="s">
        <v>11133</v>
      </c>
      <c r="BU9235" s="191" t="s">
        <v>14563</v>
      </c>
      <c r="BV9235" s="191" t="s">
        <v>3088</v>
      </c>
      <c r="BW9235" s="191" t="s">
        <v>11133</v>
      </c>
    </row>
    <row r="9236" spans="51:75" x14ac:dyDescent="0.3">
      <c r="AY9236" s="251" t="e">
        <f>VLOOKUP(C9236,#REF!, 2,FALSE)</f>
        <v>#REF!</v>
      </c>
      <c r="BM9236" s="191" t="s">
        <v>14564</v>
      </c>
      <c r="BN9236" s="191" t="s">
        <v>3003</v>
      </c>
      <c r="BO9236" s="191" t="s">
        <v>2365</v>
      </c>
      <c r="BU9236" s="191" t="s">
        <v>14564</v>
      </c>
      <c r="BV9236" s="191" t="s">
        <v>3003</v>
      </c>
      <c r="BW9236" s="191" t="s">
        <v>2365</v>
      </c>
    </row>
    <row r="9237" spans="51:75" x14ac:dyDescent="0.3">
      <c r="AY9237" s="251" t="e">
        <f>VLOOKUP(C9237,#REF!, 2,FALSE)</f>
        <v>#REF!</v>
      </c>
      <c r="BM9237" s="191" t="s">
        <v>14565</v>
      </c>
      <c r="BN9237" s="191" t="s">
        <v>2980</v>
      </c>
      <c r="BO9237" s="191" t="s">
        <v>5344</v>
      </c>
      <c r="BU9237" s="191" t="s">
        <v>14565</v>
      </c>
      <c r="BV9237" s="191" t="s">
        <v>2980</v>
      </c>
      <c r="BW9237" s="191" t="s">
        <v>5344</v>
      </c>
    </row>
    <row r="9238" spans="51:75" x14ac:dyDescent="0.3">
      <c r="AY9238" s="251" t="e">
        <f>VLOOKUP(C9238,#REF!, 2,FALSE)</f>
        <v>#REF!</v>
      </c>
      <c r="BM9238" s="191" t="s">
        <v>14566</v>
      </c>
      <c r="BN9238" s="191" t="s">
        <v>632</v>
      </c>
      <c r="BO9238" s="191" t="s">
        <v>10401</v>
      </c>
      <c r="BU9238" s="191" t="s">
        <v>14566</v>
      </c>
      <c r="BV9238" s="191" t="s">
        <v>632</v>
      </c>
      <c r="BW9238" s="191" t="s">
        <v>10401</v>
      </c>
    </row>
    <row r="9239" spans="51:75" x14ac:dyDescent="0.3">
      <c r="AY9239" s="251" t="e">
        <f>VLOOKUP(C9239,#REF!, 2,FALSE)</f>
        <v>#REF!</v>
      </c>
      <c r="BM9239" s="191" t="s">
        <v>14567</v>
      </c>
      <c r="BN9239" s="191" t="s">
        <v>626</v>
      </c>
      <c r="BO9239" s="191" t="s">
        <v>917</v>
      </c>
      <c r="BU9239" s="191" t="s">
        <v>14567</v>
      </c>
      <c r="BV9239" s="191" t="s">
        <v>626</v>
      </c>
      <c r="BW9239" s="191" t="s">
        <v>917</v>
      </c>
    </row>
    <row r="9240" spans="51:75" x14ac:dyDescent="0.3">
      <c r="AY9240" s="251" t="e">
        <f>VLOOKUP(C9240,#REF!, 2,FALSE)</f>
        <v>#REF!</v>
      </c>
      <c r="BM9240" s="191" t="s">
        <v>14568</v>
      </c>
      <c r="BN9240" s="191" t="s">
        <v>620</v>
      </c>
      <c r="BO9240" s="191" t="s">
        <v>13125</v>
      </c>
      <c r="BU9240" s="191" t="s">
        <v>14568</v>
      </c>
      <c r="BV9240" s="191" t="s">
        <v>620</v>
      </c>
      <c r="BW9240" s="191" t="s">
        <v>13125</v>
      </c>
    </row>
    <row r="9241" spans="51:75" x14ac:dyDescent="0.3">
      <c r="AY9241" s="251" t="e">
        <f>VLOOKUP(C9241,#REF!, 2,FALSE)</f>
        <v>#REF!</v>
      </c>
      <c r="BM9241" s="191" t="s">
        <v>14570</v>
      </c>
      <c r="BN9241" s="191" t="s">
        <v>779</v>
      </c>
      <c r="BO9241" s="191" t="s">
        <v>2984</v>
      </c>
      <c r="BU9241" s="191" t="s">
        <v>14570</v>
      </c>
      <c r="BV9241" s="191" t="s">
        <v>779</v>
      </c>
      <c r="BW9241" s="191" t="s">
        <v>2984</v>
      </c>
    </row>
    <row r="9242" spans="51:75" x14ac:dyDescent="0.3">
      <c r="AY9242" s="251" t="e">
        <f>VLOOKUP(C9242,#REF!, 2,FALSE)</f>
        <v>#REF!</v>
      </c>
      <c r="BM9242" s="191" t="s">
        <v>14571</v>
      </c>
      <c r="BN9242" s="191" t="s">
        <v>668</v>
      </c>
      <c r="BO9242" s="191" t="s">
        <v>14572</v>
      </c>
      <c r="BU9242" s="191" t="s">
        <v>14571</v>
      </c>
      <c r="BV9242" s="191" t="s">
        <v>668</v>
      </c>
      <c r="BW9242" s="191" t="s">
        <v>14572</v>
      </c>
    </row>
    <row r="9243" spans="51:75" x14ac:dyDescent="0.3">
      <c r="AY9243" s="251" t="e">
        <f>VLOOKUP(C9243,#REF!, 2,FALSE)</f>
        <v>#REF!</v>
      </c>
      <c r="BM9243" s="191" t="s">
        <v>14573</v>
      </c>
      <c r="BN9243" s="191" t="s">
        <v>16989</v>
      </c>
      <c r="BO9243" s="191" t="s">
        <v>14574</v>
      </c>
      <c r="BU9243" s="191" t="s">
        <v>14573</v>
      </c>
      <c r="BV9243" s="191" t="s">
        <v>16989</v>
      </c>
      <c r="BW9243" s="191" t="s">
        <v>14574</v>
      </c>
    </row>
    <row r="9244" spans="51:75" x14ac:dyDescent="0.3">
      <c r="AY9244" s="251" t="e">
        <f>VLOOKUP(C9244,#REF!, 2,FALSE)</f>
        <v>#REF!</v>
      </c>
      <c r="BM9244" s="191" t="s">
        <v>14575</v>
      </c>
      <c r="BN9244" s="191" t="s">
        <v>2984</v>
      </c>
      <c r="BO9244" s="191" t="s">
        <v>2984</v>
      </c>
      <c r="BU9244" s="191" t="s">
        <v>14575</v>
      </c>
      <c r="BV9244" s="191" t="s">
        <v>2984</v>
      </c>
      <c r="BW9244" s="191" t="s">
        <v>2984</v>
      </c>
    </row>
    <row r="9245" spans="51:75" x14ac:dyDescent="0.3">
      <c r="AY9245" s="251" t="e">
        <f>VLOOKUP(C9245,#REF!, 2,FALSE)</f>
        <v>#REF!</v>
      </c>
      <c r="BM9245" s="191" t="s">
        <v>14576</v>
      </c>
      <c r="BN9245" s="191" t="s">
        <v>2984</v>
      </c>
      <c r="BO9245" s="191" t="s">
        <v>2984</v>
      </c>
      <c r="BU9245" s="191" t="s">
        <v>14576</v>
      </c>
      <c r="BV9245" s="191" t="s">
        <v>2984</v>
      </c>
      <c r="BW9245" s="191" t="s">
        <v>2984</v>
      </c>
    </row>
    <row r="9246" spans="51:75" x14ac:dyDescent="0.3">
      <c r="AY9246" s="251" t="e">
        <f>VLOOKUP(C9246,#REF!, 2,FALSE)</f>
        <v>#REF!</v>
      </c>
      <c r="BM9246" s="191" t="s">
        <v>14577</v>
      </c>
      <c r="BN9246" s="191" t="s">
        <v>2984</v>
      </c>
      <c r="BO9246" s="191" t="s">
        <v>2984</v>
      </c>
      <c r="BU9246" s="191" t="s">
        <v>14577</v>
      </c>
      <c r="BV9246" s="191" t="s">
        <v>2984</v>
      </c>
      <c r="BW9246" s="191" t="s">
        <v>2984</v>
      </c>
    </row>
    <row r="9247" spans="51:75" x14ac:dyDescent="0.3">
      <c r="AY9247" s="251" t="e">
        <f>VLOOKUP(C9247,#REF!, 2,FALSE)</f>
        <v>#REF!</v>
      </c>
      <c r="BM9247" s="191" t="s">
        <v>14578</v>
      </c>
      <c r="BN9247" s="191" t="s">
        <v>2984</v>
      </c>
      <c r="BO9247" s="191" t="s">
        <v>2984</v>
      </c>
      <c r="BU9247" s="191" t="s">
        <v>14578</v>
      </c>
      <c r="BV9247" s="191" t="s">
        <v>2984</v>
      </c>
      <c r="BW9247" s="191" t="s">
        <v>2984</v>
      </c>
    </row>
    <row r="9248" spans="51:75" x14ac:dyDescent="0.3">
      <c r="AY9248" s="251" t="e">
        <f>VLOOKUP(C9248,#REF!, 2,FALSE)</f>
        <v>#REF!</v>
      </c>
      <c r="BM9248" s="191" t="s">
        <v>14579</v>
      </c>
      <c r="BN9248" s="191" t="s">
        <v>667</v>
      </c>
      <c r="BO9248" s="191" t="s">
        <v>8226</v>
      </c>
      <c r="BU9248" s="191" t="s">
        <v>14579</v>
      </c>
      <c r="BV9248" s="191" t="s">
        <v>667</v>
      </c>
      <c r="BW9248" s="191" t="s">
        <v>8226</v>
      </c>
    </row>
    <row r="9249" spans="51:75" x14ac:dyDescent="0.3">
      <c r="AY9249" s="251" t="e">
        <f>VLOOKUP(C9249,#REF!, 2,FALSE)</f>
        <v>#REF!</v>
      </c>
      <c r="BM9249" s="191" t="s">
        <v>14580</v>
      </c>
      <c r="BN9249" s="191" t="s">
        <v>668</v>
      </c>
      <c r="BO9249" s="191" t="s">
        <v>3496</v>
      </c>
      <c r="BU9249" s="191" t="s">
        <v>14580</v>
      </c>
      <c r="BV9249" s="191" t="s">
        <v>668</v>
      </c>
      <c r="BW9249" s="191" t="s">
        <v>3496</v>
      </c>
    </row>
    <row r="9250" spans="51:75" x14ac:dyDescent="0.3">
      <c r="AY9250" s="251" t="e">
        <f>VLOOKUP(C9250,#REF!, 2,FALSE)</f>
        <v>#REF!</v>
      </c>
      <c r="BM9250" s="191" t="s">
        <v>14581</v>
      </c>
      <c r="BN9250" s="191" t="s">
        <v>863</v>
      </c>
      <c r="BO9250" s="191" t="s">
        <v>14582</v>
      </c>
      <c r="BU9250" s="191" t="s">
        <v>14581</v>
      </c>
      <c r="BV9250" s="191" t="s">
        <v>863</v>
      </c>
      <c r="BW9250" s="191" t="s">
        <v>14582</v>
      </c>
    </row>
    <row r="9251" spans="51:75" x14ac:dyDescent="0.3">
      <c r="AY9251" s="251" t="e">
        <f>VLOOKUP(C9251,#REF!, 2,FALSE)</f>
        <v>#REF!</v>
      </c>
      <c r="BM9251" s="191" t="s">
        <v>2533</v>
      </c>
      <c r="BN9251" s="191" t="s">
        <v>2980</v>
      </c>
      <c r="BO9251" s="191" t="s">
        <v>14583</v>
      </c>
      <c r="BU9251" s="191" t="s">
        <v>2533</v>
      </c>
      <c r="BV9251" s="191" t="s">
        <v>2980</v>
      </c>
      <c r="BW9251" s="191" t="s">
        <v>14583</v>
      </c>
    </row>
    <row r="9252" spans="51:75" x14ac:dyDescent="0.3">
      <c r="AY9252" s="251" t="e">
        <f>VLOOKUP(C9252,#REF!, 2,FALSE)</f>
        <v>#REF!</v>
      </c>
      <c r="BM9252" s="191" t="s">
        <v>14584</v>
      </c>
      <c r="BN9252" s="191" t="s">
        <v>3006</v>
      </c>
      <c r="BO9252" s="191" t="s">
        <v>2255</v>
      </c>
      <c r="BU9252" s="191" t="s">
        <v>14584</v>
      </c>
      <c r="BV9252" s="191" t="s">
        <v>3006</v>
      </c>
      <c r="BW9252" s="191" t="s">
        <v>2255</v>
      </c>
    </row>
    <row r="9253" spans="51:75" x14ac:dyDescent="0.3">
      <c r="AY9253" s="251" t="e">
        <f>VLOOKUP(C9253,#REF!, 2,FALSE)</f>
        <v>#REF!</v>
      </c>
      <c r="BM9253" s="191" t="s">
        <v>14585</v>
      </c>
      <c r="BN9253" s="191" t="s">
        <v>2984</v>
      </c>
      <c r="BO9253" s="191" t="s">
        <v>14586</v>
      </c>
      <c r="BU9253" s="191" t="s">
        <v>14585</v>
      </c>
      <c r="BV9253" s="191" t="s">
        <v>2984</v>
      </c>
      <c r="BW9253" s="191" t="s">
        <v>14586</v>
      </c>
    </row>
    <row r="9254" spans="51:75" x14ac:dyDescent="0.3">
      <c r="AY9254" s="251" t="e">
        <f>VLOOKUP(C9254,#REF!, 2,FALSE)</f>
        <v>#REF!</v>
      </c>
      <c r="BM9254" s="191" t="s">
        <v>14587</v>
      </c>
      <c r="BN9254" s="191" t="s">
        <v>929</v>
      </c>
      <c r="BO9254" s="191" t="s">
        <v>11277</v>
      </c>
      <c r="BU9254" s="191" t="s">
        <v>14587</v>
      </c>
      <c r="BV9254" s="191" t="s">
        <v>929</v>
      </c>
      <c r="BW9254" s="191" t="s">
        <v>11277</v>
      </c>
    </row>
    <row r="9255" spans="51:75" x14ac:dyDescent="0.3">
      <c r="AY9255" s="251" t="e">
        <f>VLOOKUP(C9255,#REF!, 2,FALSE)</f>
        <v>#REF!</v>
      </c>
      <c r="BM9255" s="191" t="s">
        <v>14588</v>
      </c>
      <c r="BN9255" s="191" t="s">
        <v>1268</v>
      </c>
      <c r="BO9255" s="191" t="s">
        <v>5321</v>
      </c>
      <c r="BU9255" s="191" t="s">
        <v>14588</v>
      </c>
      <c r="BV9255" s="191" t="s">
        <v>1268</v>
      </c>
      <c r="BW9255" s="191" t="s">
        <v>5321</v>
      </c>
    </row>
    <row r="9256" spans="51:75" x14ac:dyDescent="0.3">
      <c r="AY9256" s="251" t="e">
        <f>VLOOKUP(C9256,#REF!, 2,FALSE)</f>
        <v>#REF!</v>
      </c>
      <c r="BM9256" s="191" t="s">
        <v>2534</v>
      </c>
      <c r="BN9256" s="191" t="s">
        <v>3006</v>
      </c>
      <c r="BO9256" s="191" t="s">
        <v>8812</v>
      </c>
      <c r="BU9256" s="191" t="s">
        <v>2534</v>
      </c>
      <c r="BV9256" s="191" t="s">
        <v>3006</v>
      </c>
      <c r="BW9256" s="191" t="s">
        <v>8812</v>
      </c>
    </row>
    <row r="9257" spans="51:75" x14ac:dyDescent="0.3">
      <c r="AY9257" s="251" t="e">
        <f>VLOOKUP(C9257,#REF!, 2,FALSE)</f>
        <v>#REF!</v>
      </c>
      <c r="BM9257" s="191" t="s">
        <v>251</v>
      </c>
      <c r="BN9257" s="191" t="s">
        <v>1268</v>
      </c>
      <c r="BO9257" s="191" t="s">
        <v>2551</v>
      </c>
      <c r="BU9257" s="191" t="s">
        <v>251</v>
      </c>
      <c r="BV9257" s="191" t="s">
        <v>1268</v>
      </c>
      <c r="BW9257" s="191" t="s">
        <v>2551</v>
      </c>
    </row>
    <row r="9258" spans="51:75" x14ac:dyDescent="0.3">
      <c r="AY9258" s="251" t="e">
        <f>VLOOKUP(C9258,#REF!, 2,FALSE)</f>
        <v>#REF!</v>
      </c>
      <c r="BM9258" s="191" t="s">
        <v>228</v>
      </c>
      <c r="BN9258" s="191" t="s">
        <v>2984</v>
      </c>
      <c r="BO9258" s="191" t="s">
        <v>14589</v>
      </c>
      <c r="BU9258" s="191" t="s">
        <v>228</v>
      </c>
      <c r="BV9258" s="191" t="s">
        <v>2984</v>
      </c>
      <c r="BW9258" s="191" t="s">
        <v>14589</v>
      </c>
    </row>
    <row r="9259" spans="51:75" x14ac:dyDescent="0.3">
      <c r="AY9259" s="251" t="e">
        <f>VLOOKUP(C9259,#REF!, 2,FALSE)</f>
        <v>#REF!</v>
      </c>
      <c r="BM9259" s="191" t="s">
        <v>14590</v>
      </c>
      <c r="BN9259" s="191" t="s">
        <v>1140</v>
      </c>
      <c r="BO9259" s="191" t="s">
        <v>14591</v>
      </c>
      <c r="BU9259" s="191" t="s">
        <v>14590</v>
      </c>
      <c r="BV9259" s="191" t="s">
        <v>1140</v>
      </c>
      <c r="BW9259" s="191" t="s">
        <v>14591</v>
      </c>
    </row>
    <row r="9260" spans="51:75" x14ac:dyDescent="0.3">
      <c r="AY9260" s="251" t="e">
        <f>VLOOKUP(C9260,#REF!, 2,FALSE)</f>
        <v>#REF!</v>
      </c>
      <c r="BM9260" s="191" t="s">
        <v>14592</v>
      </c>
      <c r="BN9260" s="191" t="s">
        <v>662</v>
      </c>
      <c r="BO9260" s="191" t="s">
        <v>13337</v>
      </c>
      <c r="BU9260" s="191" t="s">
        <v>14592</v>
      </c>
      <c r="BV9260" s="191" t="s">
        <v>662</v>
      </c>
      <c r="BW9260" s="191" t="s">
        <v>13337</v>
      </c>
    </row>
    <row r="9261" spans="51:75" x14ac:dyDescent="0.3">
      <c r="AY9261" s="251" t="e">
        <f>VLOOKUP(C9261,#REF!, 2,FALSE)</f>
        <v>#REF!</v>
      </c>
      <c r="BM9261" s="191" t="s">
        <v>14593</v>
      </c>
      <c r="BN9261" s="191" t="s">
        <v>618</v>
      </c>
      <c r="BO9261" s="191" t="s">
        <v>710</v>
      </c>
      <c r="BU9261" s="191" t="s">
        <v>14593</v>
      </c>
      <c r="BV9261" s="191" t="s">
        <v>618</v>
      </c>
      <c r="BW9261" s="191" t="s">
        <v>710</v>
      </c>
    </row>
    <row r="9262" spans="51:75" x14ac:dyDescent="0.3">
      <c r="AY9262" s="251" t="e">
        <f>VLOOKUP(C9262,#REF!, 2,FALSE)</f>
        <v>#REF!</v>
      </c>
      <c r="BM9262" s="191" t="s">
        <v>14594</v>
      </c>
      <c r="BN9262" s="191" t="s">
        <v>615</v>
      </c>
      <c r="BO9262" s="191" t="s">
        <v>771</v>
      </c>
      <c r="BU9262" s="191" t="s">
        <v>14594</v>
      </c>
      <c r="BV9262" s="191" t="s">
        <v>615</v>
      </c>
      <c r="BW9262" s="191" t="s">
        <v>771</v>
      </c>
    </row>
    <row r="9263" spans="51:75" x14ac:dyDescent="0.3">
      <c r="AY9263" s="251" t="e">
        <f>VLOOKUP(C9263,#REF!, 2,FALSE)</f>
        <v>#REF!</v>
      </c>
      <c r="BM9263" s="191" t="s">
        <v>14595</v>
      </c>
      <c r="BN9263" s="191" t="s">
        <v>617</v>
      </c>
      <c r="BO9263" s="191" t="s">
        <v>14596</v>
      </c>
      <c r="BU9263" s="191" t="s">
        <v>14595</v>
      </c>
      <c r="BV9263" s="191" t="s">
        <v>617</v>
      </c>
      <c r="BW9263" s="191" t="s">
        <v>14596</v>
      </c>
    </row>
    <row r="9264" spans="51:75" x14ac:dyDescent="0.3">
      <c r="AY9264" s="251" t="e">
        <f>VLOOKUP(C9264,#REF!, 2,FALSE)</f>
        <v>#REF!</v>
      </c>
      <c r="BM9264" s="191" t="s">
        <v>14597</v>
      </c>
      <c r="BN9264" s="191" t="s">
        <v>863</v>
      </c>
      <c r="BO9264" s="191" t="s">
        <v>9863</v>
      </c>
      <c r="BU9264" s="191" t="s">
        <v>14597</v>
      </c>
      <c r="BV9264" s="191" t="s">
        <v>863</v>
      </c>
      <c r="BW9264" s="191" t="s">
        <v>9863</v>
      </c>
    </row>
    <row r="9265" spans="51:75" x14ac:dyDescent="0.3">
      <c r="AY9265" s="251" t="e">
        <f>VLOOKUP(C9265,#REF!, 2,FALSE)</f>
        <v>#REF!</v>
      </c>
      <c r="BM9265" s="191" t="s">
        <v>14598</v>
      </c>
      <c r="BN9265" s="191" t="s">
        <v>863</v>
      </c>
      <c r="BO9265" s="191" t="s">
        <v>5389</v>
      </c>
      <c r="BU9265" s="191" t="s">
        <v>14598</v>
      </c>
      <c r="BV9265" s="191" t="s">
        <v>863</v>
      </c>
      <c r="BW9265" s="191" t="s">
        <v>5389</v>
      </c>
    </row>
    <row r="9266" spans="51:75" x14ac:dyDescent="0.3">
      <c r="AY9266" s="251" t="e">
        <f>VLOOKUP(C9266,#REF!, 2,FALSE)</f>
        <v>#REF!</v>
      </c>
      <c r="BM9266" s="191" t="s">
        <v>14599</v>
      </c>
      <c r="BN9266" s="191" t="s">
        <v>615</v>
      </c>
      <c r="BO9266" s="191" t="s">
        <v>2984</v>
      </c>
      <c r="BU9266" s="191" t="s">
        <v>14599</v>
      </c>
      <c r="BV9266" s="191" t="s">
        <v>615</v>
      </c>
      <c r="BW9266" s="191" t="s">
        <v>2984</v>
      </c>
    </row>
    <row r="9267" spans="51:75" x14ac:dyDescent="0.3">
      <c r="AY9267" s="251" t="e">
        <f>VLOOKUP(C9267,#REF!, 2,FALSE)</f>
        <v>#REF!</v>
      </c>
      <c r="BM9267" s="191" t="s">
        <v>14600</v>
      </c>
      <c r="BN9267" s="191" t="s">
        <v>2984</v>
      </c>
      <c r="BO9267" s="191" t="s">
        <v>2984</v>
      </c>
      <c r="BU9267" s="191" t="s">
        <v>14600</v>
      </c>
      <c r="BV9267" s="191" t="s">
        <v>2984</v>
      </c>
      <c r="BW9267" s="191" t="s">
        <v>2984</v>
      </c>
    </row>
    <row r="9268" spans="51:75" x14ac:dyDescent="0.3">
      <c r="AY9268" s="251" t="e">
        <f>VLOOKUP(C9268,#REF!, 2,FALSE)</f>
        <v>#REF!</v>
      </c>
      <c r="BM9268" s="191" t="s">
        <v>14601</v>
      </c>
      <c r="BN9268" s="191" t="s">
        <v>2984</v>
      </c>
      <c r="BO9268" s="191" t="s">
        <v>2984</v>
      </c>
      <c r="BU9268" s="191" t="s">
        <v>14601</v>
      </c>
      <c r="BV9268" s="191" t="s">
        <v>2984</v>
      </c>
      <c r="BW9268" s="191" t="s">
        <v>2984</v>
      </c>
    </row>
    <row r="9269" spans="51:75" x14ac:dyDescent="0.3">
      <c r="AY9269" s="251" t="e">
        <f>VLOOKUP(C9269,#REF!, 2,FALSE)</f>
        <v>#REF!</v>
      </c>
      <c r="BM9269" s="191" t="s">
        <v>14602</v>
      </c>
      <c r="BN9269" s="191" t="s">
        <v>2984</v>
      </c>
      <c r="BO9269" s="191" t="s">
        <v>2984</v>
      </c>
      <c r="BU9269" s="191" t="s">
        <v>14602</v>
      </c>
      <c r="BV9269" s="191" t="s">
        <v>2984</v>
      </c>
      <c r="BW9269" s="191" t="s">
        <v>2984</v>
      </c>
    </row>
    <row r="9270" spans="51:75" x14ac:dyDescent="0.3">
      <c r="AY9270" s="251" t="e">
        <f>VLOOKUP(C9270,#REF!, 2,FALSE)</f>
        <v>#REF!</v>
      </c>
      <c r="BM9270" s="191" t="s">
        <v>14603</v>
      </c>
      <c r="BN9270" s="191" t="s">
        <v>2984</v>
      </c>
      <c r="BO9270" s="191" t="s">
        <v>2984</v>
      </c>
      <c r="BU9270" s="191" t="s">
        <v>14603</v>
      </c>
      <c r="BV9270" s="191" t="s">
        <v>2984</v>
      </c>
      <c r="BW9270" s="191" t="s">
        <v>2984</v>
      </c>
    </row>
    <row r="9271" spans="51:75" x14ac:dyDescent="0.3">
      <c r="AY9271" s="251" t="e">
        <f>VLOOKUP(C9271,#REF!, 2,FALSE)</f>
        <v>#REF!</v>
      </c>
      <c r="BM9271" s="191" t="s">
        <v>14604</v>
      </c>
      <c r="BN9271" s="191" t="s">
        <v>2984</v>
      </c>
      <c r="BO9271" s="191" t="s">
        <v>2984</v>
      </c>
      <c r="BU9271" s="191" t="s">
        <v>14604</v>
      </c>
      <c r="BV9271" s="191" t="s">
        <v>2984</v>
      </c>
      <c r="BW9271" s="191" t="s">
        <v>2984</v>
      </c>
    </row>
    <row r="9272" spans="51:75" x14ac:dyDescent="0.3">
      <c r="AY9272" s="251" t="e">
        <f>VLOOKUP(C9272,#REF!, 2,FALSE)</f>
        <v>#REF!</v>
      </c>
      <c r="BM9272" s="191" t="s">
        <v>14605</v>
      </c>
      <c r="BN9272" s="191" t="s">
        <v>2984</v>
      </c>
      <c r="BO9272" s="191" t="s">
        <v>2984</v>
      </c>
      <c r="BU9272" s="191" t="s">
        <v>14605</v>
      </c>
      <c r="BV9272" s="191" t="s">
        <v>2984</v>
      </c>
      <c r="BW9272" s="191" t="s">
        <v>2984</v>
      </c>
    </row>
    <row r="9273" spans="51:75" x14ac:dyDescent="0.3">
      <c r="AY9273" s="251" t="e">
        <f>VLOOKUP(C9273,#REF!, 2,FALSE)</f>
        <v>#REF!</v>
      </c>
      <c r="BM9273" s="191" t="s">
        <v>14606</v>
      </c>
      <c r="BN9273" s="191" t="s">
        <v>2984</v>
      </c>
      <c r="BO9273" s="191" t="s">
        <v>2984</v>
      </c>
      <c r="BU9273" s="191" t="s">
        <v>14606</v>
      </c>
      <c r="BV9273" s="191" t="s">
        <v>2984</v>
      </c>
      <c r="BW9273" s="191" t="s">
        <v>2984</v>
      </c>
    </row>
    <row r="9274" spans="51:75" x14ac:dyDescent="0.3">
      <c r="AY9274" s="251" t="e">
        <f>VLOOKUP(C9274,#REF!, 2,FALSE)</f>
        <v>#REF!</v>
      </c>
      <c r="BM9274" s="191" t="s">
        <v>14607</v>
      </c>
      <c r="BN9274" s="191" t="s">
        <v>2984</v>
      </c>
      <c r="BO9274" s="191" t="s">
        <v>2984</v>
      </c>
      <c r="BU9274" s="191" t="s">
        <v>14607</v>
      </c>
      <c r="BV9274" s="191" t="s">
        <v>2984</v>
      </c>
      <c r="BW9274" s="191" t="s">
        <v>2984</v>
      </c>
    </row>
    <row r="9275" spans="51:75" x14ac:dyDescent="0.3">
      <c r="AY9275" s="251" t="e">
        <f>VLOOKUP(C9275,#REF!, 2,FALSE)</f>
        <v>#REF!</v>
      </c>
      <c r="BM9275" s="191" t="s">
        <v>14608</v>
      </c>
      <c r="BN9275" s="191" t="s">
        <v>2984</v>
      </c>
      <c r="BO9275" s="191" t="s">
        <v>2984</v>
      </c>
      <c r="BU9275" s="191" t="s">
        <v>14608</v>
      </c>
      <c r="BV9275" s="191" t="s">
        <v>2984</v>
      </c>
      <c r="BW9275" s="191" t="s">
        <v>2984</v>
      </c>
    </row>
    <row r="9276" spans="51:75" x14ac:dyDescent="0.3">
      <c r="AY9276" s="251" t="e">
        <f>VLOOKUP(C9276,#REF!, 2,FALSE)</f>
        <v>#REF!</v>
      </c>
      <c r="BM9276" s="191" t="s">
        <v>14609</v>
      </c>
      <c r="BN9276" s="191" t="s">
        <v>2984</v>
      </c>
      <c r="BO9276" s="191" t="s">
        <v>2984</v>
      </c>
      <c r="BU9276" s="191" t="s">
        <v>14609</v>
      </c>
      <c r="BV9276" s="191" t="s">
        <v>2984</v>
      </c>
      <c r="BW9276" s="191" t="s">
        <v>2984</v>
      </c>
    </row>
    <row r="9277" spans="51:75" x14ac:dyDescent="0.3">
      <c r="AY9277" s="251" t="e">
        <f>VLOOKUP(C9277,#REF!, 2,FALSE)</f>
        <v>#REF!</v>
      </c>
      <c r="BM9277" s="191" t="s">
        <v>14610</v>
      </c>
      <c r="BN9277" s="191" t="s">
        <v>3006</v>
      </c>
      <c r="BO9277" s="191" t="s">
        <v>6410</v>
      </c>
      <c r="BU9277" s="191" t="s">
        <v>14610</v>
      </c>
      <c r="BV9277" s="191" t="s">
        <v>3006</v>
      </c>
      <c r="BW9277" s="191" t="s">
        <v>6410</v>
      </c>
    </row>
    <row r="9278" spans="51:75" x14ac:dyDescent="0.3">
      <c r="AY9278" s="251" t="e">
        <f>VLOOKUP(C9278,#REF!, 2,FALSE)</f>
        <v>#REF!</v>
      </c>
      <c r="BM9278" s="191" t="s">
        <v>14611</v>
      </c>
      <c r="BN9278" s="191" t="s">
        <v>16989</v>
      </c>
      <c r="BO9278" s="191" t="s">
        <v>14612</v>
      </c>
      <c r="BU9278" s="191" t="s">
        <v>14611</v>
      </c>
      <c r="BV9278" s="191" t="s">
        <v>16989</v>
      </c>
      <c r="BW9278" s="191" t="s">
        <v>14612</v>
      </c>
    </row>
    <row r="9279" spans="51:75" x14ac:dyDescent="0.3">
      <c r="AY9279" s="251" t="e">
        <f>VLOOKUP(C9279,#REF!, 2,FALSE)</f>
        <v>#REF!</v>
      </c>
      <c r="BM9279" s="191" t="s">
        <v>247</v>
      </c>
      <c r="BN9279" s="191" t="s">
        <v>1014</v>
      </c>
      <c r="BO9279" s="191" t="s">
        <v>10234</v>
      </c>
      <c r="BU9279" s="191" t="s">
        <v>247</v>
      </c>
      <c r="BV9279" s="191" t="s">
        <v>1014</v>
      </c>
      <c r="BW9279" s="191" t="s">
        <v>10234</v>
      </c>
    </row>
    <row r="9280" spans="51:75" x14ac:dyDescent="0.3">
      <c r="AY9280" s="251" t="e">
        <f>VLOOKUP(C9280,#REF!, 2,FALSE)</f>
        <v>#REF!</v>
      </c>
      <c r="BM9280" s="191" t="s">
        <v>14613</v>
      </c>
      <c r="BN9280" s="191" t="s">
        <v>3003</v>
      </c>
      <c r="BO9280" s="191" t="s">
        <v>11375</v>
      </c>
      <c r="BU9280" s="191" t="s">
        <v>14613</v>
      </c>
      <c r="BV9280" s="191" t="s">
        <v>3003</v>
      </c>
      <c r="BW9280" s="191" t="s">
        <v>11375</v>
      </c>
    </row>
    <row r="9281" spans="51:75" x14ac:dyDescent="0.3">
      <c r="AY9281" s="251" t="e">
        <f>VLOOKUP(C9281,#REF!, 2,FALSE)</f>
        <v>#REF!</v>
      </c>
      <c r="BM9281" s="191" t="s">
        <v>14614</v>
      </c>
      <c r="BN9281" s="191" t="s">
        <v>615</v>
      </c>
      <c r="BO9281" s="191" t="s">
        <v>14615</v>
      </c>
      <c r="BU9281" s="191" t="s">
        <v>14614</v>
      </c>
      <c r="BV9281" s="191" t="s">
        <v>615</v>
      </c>
      <c r="BW9281" s="191" t="s">
        <v>14615</v>
      </c>
    </row>
    <row r="9282" spans="51:75" x14ac:dyDescent="0.3">
      <c r="AY9282" s="251" t="e">
        <f>VLOOKUP(C9282,#REF!, 2,FALSE)</f>
        <v>#REF!</v>
      </c>
      <c r="BM9282" s="191" t="s">
        <v>2535</v>
      </c>
      <c r="BN9282" s="191" t="s">
        <v>863</v>
      </c>
      <c r="BO9282" s="191" t="s">
        <v>14616</v>
      </c>
      <c r="BU9282" s="191" t="s">
        <v>2535</v>
      </c>
      <c r="BV9282" s="191" t="s">
        <v>863</v>
      </c>
      <c r="BW9282" s="191" t="s">
        <v>14616</v>
      </c>
    </row>
    <row r="9283" spans="51:75" x14ac:dyDescent="0.3">
      <c r="AY9283" s="251" t="e">
        <f>VLOOKUP(C9283,#REF!, 2,FALSE)</f>
        <v>#REF!</v>
      </c>
      <c r="BM9283" s="191" t="s">
        <v>14617</v>
      </c>
      <c r="BN9283" s="191" t="s">
        <v>3006</v>
      </c>
      <c r="BO9283" s="191" t="s">
        <v>14618</v>
      </c>
      <c r="BU9283" s="191" t="s">
        <v>14617</v>
      </c>
      <c r="BV9283" s="191" t="s">
        <v>3006</v>
      </c>
      <c r="BW9283" s="191" t="s">
        <v>14618</v>
      </c>
    </row>
    <row r="9284" spans="51:75" x14ac:dyDescent="0.3">
      <c r="AY9284" s="251" t="e">
        <f>VLOOKUP(C9284,#REF!, 2,FALSE)</f>
        <v>#REF!</v>
      </c>
      <c r="BM9284" s="191" t="s">
        <v>14619</v>
      </c>
      <c r="BN9284" s="191" t="s">
        <v>3003</v>
      </c>
      <c r="BO9284" s="191" t="s">
        <v>1402</v>
      </c>
      <c r="BU9284" s="191" t="s">
        <v>14619</v>
      </c>
      <c r="BV9284" s="191" t="s">
        <v>3003</v>
      </c>
      <c r="BW9284" s="191" t="s">
        <v>1402</v>
      </c>
    </row>
    <row r="9285" spans="51:75" x14ac:dyDescent="0.3">
      <c r="AY9285" s="251" t="e">
        <f>VLOOKUP(C9285,#REF!, 2,FALSE)</f>
        <v>#REF!</v>
      </c>
      <c r="BM9285" s="191" t="s">
        <v>14620</v>
      </c>
      <c r="BN9285" s="191" t="s">
        <v>668</v>
      </c>
      <c r="BO9285" s="191" t="s">
        <v>14621</v>
      </c>
      <c r="BU9285" s="191" t="s">
        <v>14620</v>
      </c>
      <c r="BV9285" s="191" t="s">
        <v>668</v>
      </c>
      <c r="BW9285" s="191" t="s">
        <v>14621</v>
      </c>
    </row>
    <row r="9286" spans="51:75" x14ac:dyDescent="0.3">
      <c r="AY9286" s="251" t="e">
        <f>VLOOKUP(C9286,#REF!, 2,FALSE)</f>
        <v>#REF!</v>
      </c>
      <c r="BM9286" s="191" t="s">
        <v>2536</v>
      </c>
      <c r="BN9286" s="191" t="s">
        <v>16989</v>
      </c>
      <c r="BO9286" s="191" t="s">
        <v>14622</v>
      </c>
      <c r="BU9286" s="191" t="s">
        <v>2536</v>
      </c>
      <c r="BV9286" s="191" t="s">
        <v>16989</v>
      </c>
      <c r="BW9286" s="191" t="s">
        <v>14622</v>
      </c>
    </row>
    <row r="9287" spans="51:75" x14ac:dyDescent="0.3">
      <c r="AY9287" s="251" t="e">
        <f>VLOOKUP(C9287,#REF!, 2,FALSE)</f>
        <v>#REF!</v>
      </c>
      <c r="BM9287" s="191" t="s">
        <v>14623</v>
      </c>
      <c r="BN9287" s="191" t="s">
        <v>803</v>
      </c>
      <c r="BO9287" s="191" t="s">
        <v>3069</v>
      </c>
      <c r="BU9287" s="191" t="s">
        <v>14623</v>
      </c>
      <c r="BV9287" s="191" t="s">
        <v>803</v>
      </c>
      <c r="BW9287" s="191" t="s">
        <v>3069</v>
      </c>
    </row>
    <row r="9288" spans="51:75" x14ac:dyDescent="0.3">
      <c r="AY9288" s="251" t="e">
        <f>VLOOKUP(C9288,#REF!, 2,FALSE)</f>
        <v>#REF!</v>
      </c>
      <c r="BM9288" s="191" t="s">
        <v>14624</v>
      </c>
      <c r="BN9288" s="191" t="s">
        <v>2984</v>
      </c>
      <c r="BO9288" s="191" t="s">
        <v>10968</v>
      </c>
      <c r="BU9288" s="191" t="s">
        <v>14624</v>
      </c>
      <c r="BV9288" s="191" t="s">
        <v>2984</v>
      </c>
      <c r="BW9288" s="191" t="s">
        <v>10968</v>
      </c>
    </row>
    <row r="9289" spans="51:75" x14ac:dyDescent="0.3">
      <c r="AY9289" s="251" t="e">
        <f>VLOOKUP(C9289,#REF!, 2,FALSE)</f>
        <v>#REF!</v>
      </c>
      <c r="BM9289" s="191" t="s">
        <v>14625</v>
      </c>
      <c r="BN9289" s="191" t="s">
        <v>804</v>
      </c>
      <c r="BO9289" s="191" t="s">
        <v>14626</v>
      </c>
      <c r="BU9289" s="191" t="s">
        <v>14625</v>
      </c>
      <c r="BV9289" s="191" t="s">
        <v>804</v>
      </c>
      <c r="BW9289" s="191" t="s">
        <v>14626</v>
      </c>
    </row>
    <row r="9290" spans="51:75" x14ac:dyDescent="0.3">
      <c r="AY9290" s="251" t="e">
        <f>VLOOKUP(C9290,#REF!, 2,FALSE)</f>
        <v>#REF!</v>
      </c>
      <c r="BM9290" s="191" t="s">
        <v>14627</v>
      </c>
      <c r="BN9290" s="191" t="s">
        <v>929</v>
      </c>
      <c r="BO9290" s="191" t="s">
        <v>1689</v>
      </c>
      <c r="BU9290" s="191" t="s">
        <v>14627</v>
      </c>
      <c r="BV9290" s="191" t="s">
        <v>929</v>
      </c>
      <c r="BW9290" s="191" t="s">
        <v>1689</v>
      </c>
    </row>
    <row r="9291" spans="51:75" x14ac:dyDescent="0.3">
      <c r="AY9291" s="251" t="e">
        <f>VLOOKUP(C9291,#REF!, 2,FALSE)</f>
        <v>#REF!</v>
      </c>
      <c r="BM9291" s="191" t="s">
        <v>14628</v>
      </c>
      <c r="BN9291" s="191" t="s">
        <v>16989</v>
      </c>
      <c r="BO9291" s="191" t="s">
        <v>14629</v>
      </c>
      <c r="BU9291" s="191" t="s">
        <v>14628</v>
      </c>
      <c r="BV9291" s="191" t="s">
        <v>16989</v>
      </c>
      <c r="BW9291" s="191" t="s">
        <v>14629</v>
      </c>
    </row>
    <row r="9292" spans="51:75" x14ac:dyDescent="0.3">
      <c r="AY9292" s="251" t="e">
        <f>VLOOKUP(C9292,#REF!, 2,FALSE)</f>
        <v>#REF!</v>
      </c>
      <c r="BM9292" s="191" t="s">
        <v>14630</v>
      </c>
      <c r="BN9292" s="191" t="s">
        <v>3003</v>
      </c>
      <c r="BO9292" s="191" t="s">
        <v>11718</v>
      </c>
      <c r="BU9292" s="191" t="s">
        <v>14630</v>
      </c>
      <c r="BV9292" s="191" t="s">
        <v>3003</v>
      </c>
      <c r="BW9292" s="191" t="s">
        <v>11718</v>
      </c>
    </row>
    <row r="9293" spans="51:75" x14ac:dyDescent="0.3">
      <c r="AY9293" s="251" t="e">
        <f>VLOOKUP(C9293,#REF!, 2,FALSE)</f>
        <v>#REF!</v>
      </c>
      <c r="BM9293" s="191" t="s">
        <v>14631</v>
      </c>
      <c r="BN9293" s="191" t="s">
        <v>804</v>
      </c>
      <c r="BO9293" s="191" t="s">
        <v>4201</v>
      </c>
      <c r="BU9293" s="191" t="s">
        <v>14631</v>
      </c>
      <c r="BV9293" s="191" t="s">
        <v>804</v>
      </c>
      <c r="BW9293" s="191" t="s">
        <v>4201</v>
      </c>
    </row>
    <row r="9294" spans="51:75" x14ac:dyDescent="0.3">
      <c r="AY9294" s="251" t="e">
        <f>VLOOKUP(C9294,#REF!, 2,FALSE)</f>
        <v>#REF!</v>
      </c>
      <c r="BM9294" s="191" t="s">
        <v>14632</v>
      </c>
      <c r="BN9294" s="191" t="s">
        <v>3203</v>
      </c>
      <c r="BO9294" s="191" t="s">
        <v>771</v>
      </c>
      <c r="BU9294" s="191" t="s">
        <v>14632</v>
      </c>
      <c r="BV9294" s="191" t="s">
        <v>3203</v>
      </c>
      <c r="BW9294" s="191" t="s">
        <v>771</v>
      </c>
    </row>
    <row r="9295" spans="51:75" x14ac:dyDescent="0.3">
      <c r="AY9295" s="251" t="e">
        <f>VLOOKUP(C9295,#REF!, 2,FALSE)</f>
        <v>#REF!</v>
      </c>
      <c r="BM9295" s="191" t="s">
        <v>14633</v>
      </c>
      <c r="BN9295" s="191" t="s">
        <v>664</v>
      </c>
      <c r="BO9295" s="191" t="s">
        <v>14634</v>
      </c>
      <c r="BU9295" s="191" t="s">
        <v>14633</v>
      </c>
      <c r="BV9295" s="191" t="s">
        <v>664</v>
      </c>
      <c r="BW9295" s="191" t="s">
        <v>14634</v>
      </c>
    </row>
    <row r="9296" spans="51:75" x14ac:dyDescent="0.3">
      <c r="AY9296" s="251" t="e">
        <f>VLOOKUP(C9296,#REF!, 2,FALSE)</f>
        <v>#REF!</v>
      </c>
      <c r="BM9296" s="191" t="s">
        <v>14635</v>
      </c>
      <c r="BN9296" s="191" t="s">
        <v>3003</v>
      </c>
      <c r="BO9296" s="191" t="s">
        <v>2929</v>
      </c>
      <c r="BU9296" s="191" t="s">
        <v>14635</v>
      </c>
      <c r="BV9296" s="191" t="s">
        <v>3003</v>
      </c>
      <c r="BW9296" s="191" t="s">
        <v>2929</v>
      </c>
    </row>
    <row r="9297" spans="51:75" x14ac:dyDescent="0.3">
      <c r="AY9297" s="251" t="e">
        <f>VLOOKUP(C9297,#REF!, 2,FALSE)</f>
        <v>#REF!</v>
      </c>
      <c r="BM9297" s="191" t="s">
        <v>14636</v>
      </c>
      <c r="BN9297" s="191" t="s">
        <v>737</v>
      </c>
      <c r="BO9297" s="191" t="s">
        <v>4225</v>
      </c>
      <c r="BU9297" s="191" t="s">
        <v>14636</v>
      </c>
      <c r="BV9297" s="191" t="s">
        <v>737</v>
      </c>
      <c r="BW9297" s="191" t="s">
        <v>4225</v>
      </c>
    </row>
    <row r="9298" spans="51:75" x14ac:dyDescent="0.3">
      <c r="AY9298" s="251" t="e">
        <f>VLOOKUP(C9298,#REF!, 2,FALSE)</f>
        <v>#REF!</v>
      </c>
      <c r="BM9298" s="191" t="s">
        <v>14637</v>
      </c>
      <c r="BN9298" s="191" t="s">
        <v>16989</v>
      </c>
      <c r="BO9298" s="191" t="s">
        <v>8054</v>
      </c>
      <c r="BU9298" s="191" t="s">
        <v>14637</v>
      </c>
      <c r="BV9298" s="191" t="s">
        <v>16989</v>
      </c>
      <c r="BW9298" s="191" t="s">
        <v>8054</v>
      </c>
    </row>
    <row r="9299" spans="51:75" x14ac:dyDescent="0.3">
      <c r="AY9299" s="251" t="e">
        <f>VLOOKUP(C9299,#REF!, 2,FALSE)</f>
        <v>#REF!</v>
      </c>
      <c r="BM9299" s="191" t="s">
        <v>14638</v>
      </c>
      <c r="BN9299" s="191" t="s">
        <v>16989</v>
      </c>
      <c r="BO9299" s="191" t="s">
        <v>3896</v>
      </c>
      <c r="BU9299" s="191" t="s">
        <v>14638</v>
      </c>
      <c r="BV9299" s="191" t="s">
        <v>16989</v>
      </c>
      <c r="BW9299" s="191" t="s">
        <v>3896</v>
      </c>
    </row>
    <row r="9300" spans="51:75" x14ac:dyDescent="0.3">
      <c r="AY9300" s="251" t="e">
        <f>VLOOKUP(C9300,#REF!, 2,FALSE)</f>
        <v>#REF!</v>
      </c>
      <c r="BM9300" s="191" t="s">
        <v>14639</v>
      </c>
      <c r="BN9300" s="191" t="s">
        <v>3006</v>
      </c>
      <c r="BO9300" s="191" t="s">
        <v>4385</v>
      </c>
      <c r="BU9300" s="191" t="s">
        <v>14639</v>
      </c>
      <c r="BV9300" s="191" t="s">
        <v>3006</v>
      </c>
      <c r="BW9300" s="191" t="s">
        <v>4385</v>
      </c>
    </row>
    <row r="9301" spans="51:75" x14ac:dyDescent="0.3">
      <c r="AY9301" s="251" t="e">
        <f>VLOOKUP(C9301,#REF!, 2,FALSE)</f>
        <v>#REF!</v>
      </c>
      <c r="BM9301" s="191" t="s">
        <v>2537</v>
      </c>
      <c r="BN9301" s="191" t="s">
        <v>863</v>
      </c>
      <c r="BO9301" s="191" t="s">
        <v>14640</v>
      </c>
      <c r="BU9301" s="191" t="s">
        <v>2537</v>
      </c>
      <c r="BV9301" s="191" t="s">
        <v>863</v>
      </c>
      <c r="BW9301" s="191" t="s">
        <v>14640</v>
      </c>
    </row>
    <row r="9302" spans="51:75" x14ac:dyDescent="0.3">
      <c r="AY9302" s="251" t="e">
        <f>VLOOKUP(C9302,#REF!, 2,FALSE)</f>
        <v>#REF!</v>
      </c>
      <c r="BM9302" s="191" t="s">
        <v>14641</v>
      </c>
      <c r="BN9302" s="191" t="s">
        <v>924</v>
      </c>
      <c r="BO9302" s="191" t="s">
        <v>6435</v>
      </c>
      <c r="BU9302" s="191" t="s">
        <v>14641</v>
      </c>
      <c r="BV9302" s="191" t="s">
        <v>924</v>
      </c>
      <c r="BW9302" s="191" t="s">
        <v>6435</v>
      </c>
    </row>
    <row r="9303" spans="51:75" x14ac:dyDescent="0.3">
      <c r="AY9303" s="251" t="e">
        <f>VLOOKUP(C9303,#REF!, 2,FALSE)</f>
        <v>#REF!</v>
      </c>
      <c r="BM9303" s="191" t="s">
        <v>14642</v>
      </c>
      <c r="BN9303" s="191" t="s">
        <v>3003</v>
      </c>
      <c r="BO9303" s="191" t="s">
        <v>14643</v>
      </c>
      <c r="BU9303" s="191" t="s">
        <v>14642</v>
      </c>
      <c r="BV9303" s="191" t="s">
        <v>3003</v>
      </c>
      <c r="BW9303" s="191" t="s">
        <v>14643</v>
      </c>
    </row>
    <row r="9304" spans="51:75" x14ac:dyDescent="0.3">
      <c r="AY9304" s="251" t="e">
        <f>VLOOKUP(C9304,#REF!, 2,FALSE)</f>
        <v>#REF!</v>
      </c>
      <c r="BM9304" s="191" t="s">
        <v>2538</v>
      </c>
      <c r="BN9304" s="191" t="s">
        <v>863</v>
      </c>
      <c r="BO9304" s="191" t="s">
        <v>4806</v>
      </c>
      <c r="BU9304" s="191" t="s">
        <v>2538</v>
      </c>
      <c r="BV9304" s="191" t="s">
        <v>863</v>
      </c>
      <c r="BW9304" s="191" t="s">
        <v>4806</v>
      </c>
    </row>
    <row r="9305" spans="51:75" x14ac:dyDescent="0.3">
      <c r="AY9305" s="251" t="e">
        <f>VLOOKUP(C9305,#REF!, 2,FALSE)</f>
        <v>#REF!</v>
      </c>
      <c r="BM9305" s="191" t="s">
        <v>14644</v>
      </c>
      <c r="BN9305" s="191" t="s">
        <v>3003</v>
      </c>
      <c r="BO9305" s="191" t="s">
        <v>1018</v>
      </c>
      <c r="BU9305" s="191" t="s">
        <v>14644</v>
      </c>
      <c r="BV9305" s="191" t="s">
        <v>3003</v>
      </c>
      <c r="BW9305" s="191" t="s">
        <v>1018</v>
      </c>
    </row>
    <row r="9306" spans="51:75" x14ac:dyDescent="0.3">
      <c r="AY9306" s="251" t="e">
        <f>VLOOKUP(C9306,#REF!, 2,FALSE)</f>
        <v>#REF!</v>
      </c>
      <c r="BM9306" s="191" t="s">
        <v>14645</v>
      </c>
      <c r="BN9306" s="191" t="s">
        <v>3253</v>
      </c>
      <c r="BO9306" s="191" t="s">
        <v>3497</v>
      </c>
      <c r="BU9306" s="191" t="s">
        <v>14645</v>
      </c>
      <c r="BV9306" s="191" t="s">
        <v>3253</v>
      </c>
      <c r="BW9306" s="191" t="s">
        <v>3497</v>
      </c>
    </row>
    <row r="9307" spans="51:75" x14ac:dyDescent="0.3">
      <c r="AY9307" s="251" t="e">
        <f>VLOOKUP(C9307,#REF!, 2,FALSE)</f>
        <v>#REF!</v>
      </c>
      <c r="BM9307" s="191" t="s">
        <v>2539</v>
      </c>
      <c r="BN9307" s="191" t="s">
        <v>3253</v>
      </c>
      <c r="BO9307" s="191" t="s">
        <v>12304</v>
      </c>
      <c r="BU9307" s="191" t="s">
        <v>2539</v>
      </c>
      <c r="BV9307" s="191" t="s">
        <v>3253</v>
      </c>
      <c r="BW9307" s="191" t="s">
        <v>12304</v>
      </c>
    </row>
    <row r="9308" spans="51:75" x14ac:dyDescent="0.3">
      <c r="AY9308" s="251" t="e">
        <f>VLOOKUP(C9308,#REF!, 2,FALSE)</f>
        <v>#REF!</v>
      </c>
      <c r="BM9308" s="191" t="s">
        <v>14646</v>
      </c>
      <c r="BN9308" s="191" t="s">
        <v>927</v>
      </c>
      <c r="BO9308" s="191" t="s">
        <v>2984</v>
      </c>
      <c r="BU9308" s="191" t="s">
        <v>14646</v>
      </c>
      <c r="BV9308" s="191" t="s">
        <v>927</v>
      </c>
      <c r="BW9308" s="191" t="s">
        <v>2984</v>
      </c>
    </row>
    <row r="9309" spans="51:75" x14ac:dyDescent="0.3">
      <c r="AY9309" s="251" t="e">
        <f>VLOOKUP(C9309,#REF!, 2,FALSE)</f>
        <v>#REF!</v>
      </c>
      <c r="BM9309" s="191" t="s">
        <v>14647</v>
      </c>
      <c r="BN9309" s="191" t="s">
        <v>1268</v>
      </c>
      <c r="BO9309" s="191" t="s">
        <v>2984</v>
      </c>
      <c r="BU9309" s="191" t="s">
        <v>14647</v>
      </c>
      <c r="BV9309" s="191" t="s">
        <v>1268</v>
      </c>
      <c r="BW9309" s="191" t="s">
        <v>2984</v>
      </c>
    </row>
    <row r="9310" spans="51:75" x14ac:dyDescent="0.3">
      <c r="AY9310" s="251" t="e">
        <f>VLOOKUP(C9310,#REF!, 2,FALSE)</f>
        <v>#REF!</v>
      </c>
      <c r="BM9310" s="191" t="s">
        <v>14648</v>
      </c>
      <c r="BN9310" s="191" t="s">
        <v>2984</v>
      </c>
      <c r="BO9310" s="191" t="s">
        <v>2984</v>
      </c>
      <c r="BU9310" s="191" t="s">
        <v>14648</v>
      </c>
      <c r="BV9310" s="191" t="s">
        <v>2984</v>
      </c>
      <c r="BW9310" s="191" t="s">
        <v>2984</v>
      </c>
    </row>
    <row r="9311" spans="51:75" x14ac:dyDescent="0.3">
      <c r="AY9311" s="251" t="e">
        <f>VLOOKUP(C9311,#REF!, 2,FALSE)</f>
        <v>#REF!</v>
      </c>
      <c r="BM9311" s="191" t="s">
        <v>14649</v>
      </c>
      <c r="BN9311" s="191" t="s">
        <v>1343</v>
      </c>
      <c r="BO9311" s="191" t="s">
        <v>14650</v>
      </c>
      <c r="BU9311" s="191" t="s">
        <v>14649</v>
      </c>
      <c r="BV9311" s="191" t="s">
        <v>1343</v>
      </c>
      <c r="BW9311" s="191" t="s">
        <v>14650</v>
      </c>
    </row>
    <row r="9312" spans="51:75" x14ac:dyDescent="0.3">
      <c r="AY9312" s="251" t="e">
        <f>VLOOKUP(C9312,#REF!, 2,FALSE)</f>
        <v>#REF!</v>
      </c>
      <c r="BM9312" s="191" t="s">
        <v>14651</v>
      </c>
      <c r="BN9312" s="191" t="s">
        <v>784</v>
      </c>
      <c r="BO9312" s="191" t="s">
        <v>5351</v>
      </c>
      <c r="BU9312" s="191" t="s">
        <v>14651</v>
      </c>
      <c r="BV9312" s="191" t="s">
        <v>784</v>
      </c>
      <c r="BW9312" s="191" t="s">
        <v>5351</v>
      </c>
    </row>
    <row r="9313" spans="51:75" x14ac:dyDescent="0.3">
      <c r="AY9313" s="251" t="e">
        <f>VLOOKUP(C9313,#REF!, 2,FALSE)</f>
        <v>#REF!</v>
      </c>
      <c r="BM9313" s="191" t="s">
        <v>14652</v>
      </c>
      <c r="BN9313" s="191" t="s">
        <v>853</v>
      </c>
      <c r="BO9313" s="191" t="s">
        <v>14653</v>
      </c>
      <c r="BU9313" s="191" t="s">
        <v>14652</v>
      </c>
      <c r="BV9313" s="191" t="s">
        <v>853</v>
      </c>
      <c r="BW9313" s="191" t="s">
        <v>14653</v>
      </c>
    </row>
    <row r="9314" spans="51:75" x14ac:dyDescent="0.3">
      <c r="AY9314" s="251" t="e">
        <f>VLOOKUP(C9314,#REF!, 2,FALSE)</f>
        <v>#REF!</v>
      </c>
      <c r="BM9314" s="191" t="s">
        <v>14654</v>
      </c>
      <c r="BN9314" s="191" t="s">
        <v>1270</v>
      </c>
      <c r="BO9314" s="191" t="s">
        <v>1057</v>
      </c>
      <c r="BU9314" s="191" t="s">
        <v>14654</v>
      </c>
      <c r="BV9314" s="191" t="s">
        <v>1270</v>
      </c>
      <c r="BW9314" s="191" t="s">
        <v>1057</v>
      </c>
    </row>
    <row r="9315" spans="51:75" x14ac:dyDescent="0.3">
      <c r="AY9315" s="251" t="e">
        <f>VLOOKUP(C9315,#REF!, 2,FALSE)</f>
        <v>#REF!</v>
      </c>
      <c r="BM9315" s="191" t="s">
        <v>2540</v>
      </c>
      <c r="BN9315" s="191" t="s">
        <v>1014</v>
      </c>
      <c r="BO9315" s="191" t="s">
        <v>14655</v>
      </c>
      <c r="BU9315" s="191" t="s">
        <v>2540</v>
      </c>
      <c r="BV9315" s="191" t="s">
        <v>1014</v>
      </c>
      <c r="BW9315" s="191" t="s">
        <v>14655</v>
      </c>
    </row>
    <row r="9316" spans="51:75" x14ac:dyDescent="0.3">
      <c r="AY9316" s="251" t="e">
        <f>VLOOKUP(C9316,#REF!, 2,FALSE)</f>
        <v>#REF!</v>
      </c>
      <c r="BM9316" s="191" t="s">
        <v>14656</v>
      </c>
      <c r="BN9316" s="191" t="s">
        <v>3046</v>
      </c>
      <c r="BO9316" s="191" t="s">
        <v>14657</v>
      </c>
      <c r="BU9316" s="191" t="s">
        <v>14656</v>
      </c>
      <c r="BV9316" s="191" t="s">
        <v>3046</v>
      </c>
      <c r="BW9316" s="191" t="s">
        <v>14657</v>
      </c>
    </row>
    <row r="9317" spans="51:75" x14ac:dyDescent="0.3">
      <c r="AY9317" s="251" t="e">
        <f>VLOOKUP(C9317,#REF!, 2,FALSE)</f>
        <v>#REF!</v>
      </c>
      <c r="BM9317" s="191" t="s">
        <v>14658</v>
      </c>
      <c r="BN9317" s="191" t="s">
        <v>1343</v>
      </c>
      <c r="BO9317" s="191" t="s">
        <v>3790</v>
      </c>
      <c r="BU9317" s="191" t="s">
        <v>14658</v>
      </c>
      <c r="BV9317" s="191" t="s">
        <v>1343</v>
      </c>
      <c r="BW9317" s="191" t="s">
        <v>3790</v>
      </c>
    </row>
    <row r="9318" spans="51:75" x14ac:dyDescent="0.3">
      <c r="AY9318" s="251" t="e">
        <f>VLOOKUP(C9318,#REF!, 2,FALSE)</f>
        <v>#REF!</v>
      </c>
      <c r="BM9318" s="191" t="s">
        <v>14659</v>
      </c>
      <c r="BN9318" s="191" t="s">
        <v>1268</v>
      </c>
      <c r="BO9318" s="191" t="s">
        <v>14660</v>
      </c>
      <c r="BU9318" s="191" t="s">
        <v>14659</v>
      </c>
      <c r="BV9318" s="191" t="s">
        <v>1268</v>
      </c>
      <c r="BW9318" s="191" t="s">
        <v>14660</v>
      </c>
    </row>
    <row r="9319" spans="51:75" x14ac:dyDescent="0.3">
      <c r="AY9319" s="251" t="e">
        <f>VLOOKUP(C9319,#REF!, 2,FALSE)</f>
        <v>#REF!</v>
      </c>
      <c r="BM9319" s="191" t="s">
        <v>14662</v>
      </c>
      <c r="BN9319" s="191" t="s">
        <v>924</v>
      </c>
      <c r="BO9319" s="191" t="s">
        <v>6620</v>
      </c>
      <c r="BU9319" s="191" t="s">
        <v>14662</v>
      </c>
      <c r="BV9319" s="191" t="s">
        <v>924</v>
      </c>
      <c r="BW9319" s="191" t="s">
        <v>6620</v>
      </c>
    </row>
    <row r="9320" spans="51:75" x14ac:dyDescent="0.3">
      <c r="AY9320" s="251" t="e">
        <f>VLOOKUP(C9320,#REF!, 2,FALSE)</f>
        <v>#REF!</v>
      </c>
      <c r="BM9320" s="191" t="s">
        <v>14663</v>
      </c>
      <c r="BN9320" s="191" t="s">
        <v>784</v>
      </c>
      <c r="BO9320" s="191" t="s">
        <v>14664</v>
      </c>
      <c r="BU9320" s="191" t="s">
        <v>14663</v>
      </c>
      <c r="BV9320" s="191" t="s">
        <v>784</v>
      </c>
      <c r="BW9320" s="191" t="s">
        <v>14664</v>
      </c>
    </row>
    <row r="9321" spans="51:75" x14ac:dyDescent="0.3">
      <c r="AY9321" s="251" t="e">
        <f>VLOOKUP(C9321,#REF!, 2,FALSE)</f>
        <v>#REF!</v>
      </c>
      <c r="BM9321" s="191" t="s">
        <v>14665</v>
      </c>
      <c r="BN9321" s="191" t="s">
        <v>1014</v>
      </c>
      <c r="BO9321" s="191" t="s">
        <v>928</v>
      </c>
      <c r="BU9321" s="191" t="s">
        <v>14665</v>
      </c>
      <c r="BV9321" s="191" t="s">
        <v>1014</v>
      </c>
      <c r="BW9321" s="191" t="s">
        <v>928</v>
      </c>
    </row>
    <row r="9322" spans="51:75" x14ac:dyDescent="0.3">
      <c r="AY9322" s="251" t="e">
        <f>VLOOKUP(C9322,#REF!, 2,FALSE)</f>
        <v>#REF!</v>
      </c>
      <c r="BM9322" s="191" t="s">
        <v>14667</v>
      </c>
      <c r="BN9322" s="191" t="s">
        <v>618</v>
      </c>
      <c r="BO9322" s="191" t="s">
        <v>11843</v>
      </c>
      <c r="BU9322" s="191" t="s">
        <v>14667</v>
      </c>
      <c r="BV9322" s="191" t="s">
        <v>618</v>
      </c>
      <c r="BW9322" s="191" t="s">
        <v>11843</v>
      </c>
    </row>
    <row r="9323" spans="51:75" x14ac:dyDescent="0.3">
      <c r="AY9323" s="251" t="e">
        <f>VLOOKUP(C9323,#REF!, 2,FALSE)</f>
        <v>#REF!</v>
      </c>
      <c r="BM9323" s="191" t="s">
        <v>14668</v>
      </c>
      <c r="BN9323" s="191" t="s">
        <v>614</v>
      </c>
      <c r="BO9323" s="191" t="s">
        <v>3092</v>
      </c>
      <c r="BU9323" s="191" t="s">
        <v>14668</v>
      </c>
      <c r="BV9323" s="191" t="s">
        <v>614</v>
      </c>
      <c r="BW9323" s="191" t="s">
        <v>3092</v>
      </c>
    </row>
    <row r="9324" spans="51:75" x14ac:dyDescent="0.3">
      <c r="AY9324" s="251" t="e">
        <f>VLOOKUP(C9324,#REF!, 2,FALSE)</f>
        <v>#REF!</v>
      </c>
      <c r="BM9324" s="191" t="s">
        <v>2541</v>
      </c>
      <c r="BN9324" s="191" t="s">
        <v>929</v>
      </c>
      <c r="BO9324" s="191" t="s">
        <v>14669</v>
      </c>
      <c r="BU9324" s="191" t="s">
        <v>2541</v>
      </c>
      <c r="BV9324" s="191" t="s">
        <v>929</v>
      </c>
      <c r="BW9324" s="191" t="s">
        <v>14669</v>
      </c>
    </row>
    <row r="9325" spans="51:75" x14ac:dyDescent="0.3">
      <c r="AY9325" s="251" t="e">
        <f>VLOOKUP(C9325,#REF!, 2,FALSE)</f>
        <v>#REF!</v>
      </c>
      <c r="BM9325" s="191" t="s">
        <v>14671</v>
      </c>
      <c r="BN9325" s="191" t="s">
        <v>638</v>
      </c>
      <c r="BO9325" s="191" t="s">
        <v>1331</v>
      </c>
      <c r="BU9325" s="191" t="s">
        <v>14671</v>
      </c>
      <c r="BV9325" s="191" t="s">
        <v>638</v>
      </c>
      <c r="BW9325" s="191" t="s">
        <v>1331</v>
      </c>
    </row>
    <row r="9326" spans="51:75" x14ac:dyDescent="0.3">
      <c r="AY9326" s="251" t="e">
        <f>VLOOKUP(C9326,#REF!, 2,FALSE)</f>
        <v>#REF!</v>
      </c>
      <c r="BM9326" s="191" t="s">
        <v>14672</v>
      </c>
      <c r="BN9326" s="191" t="s">
        <v>668</v>
      </c>
      <c r="BO9326" s="191" t="s">
        <v>1331</v>
      </c>
      <c r="BU9326" s="191" t="s">
        <v>14672</v>
      </c>
      <c r="BV9326" s="191" t="s">
        <v>668</v>
      </c>
      <c r="BW9326" s="191" t="s">
        <v>1331</v>
      </c>
    </row>
    <row r="9327" spans="51:75" x14ac:dyDescent="0.3">
      <c r="AY9327" s="251" t="e">
        <f>VLOOKUP(C9327,#REF!, 2,FALSE)</f>
        <v>#REF!</v>
      </c>
      <c r="BM9327" s="191" t="s">
        <v>14673</v>
      </c>
      <c r="BN9327" s="191" t="s">
        <v>620</v>
      </c>
      <c r="BO9327" s="191" t="s">
        <v>1909</v>
      </c>
      <c r="BU9327" s="191" t="s">
        <v>14673</v>
      </c>
      <c r="BV9327" s="191" t="s">
        <v>620</v>
      </c>
      <c r="BW9327" s="191" t="s">
        <v>1909</v>
      </c>
    </row>
    <row r="9328" spans="51:75" x14ac:dyDescent="0.3">
      <c r="AY9328" s="251" t="e">
        <f>VLOOKUP(C9328,#REF!, 2,FALSE)</f>
        <v>#REF!</v>
      </c>
      <c r="BM9328" s="191" t="s">
        <v>14674</v>
      </c>
      <c r="BN9328" s="191" t="s">
        <v>620</v>
      </c>
      <c r="BO9328" s="191" t="s">
        <v>710</v>
      </c>
      <c r="BU9328" s="191" t="s">
        <v>14674</v>
      </c>
      <c r="BV9328" s="191" t="s">
        <v>620</v>
      </c>
      <c r="BW9328" s="191" t="s">
        <v>710</v>
      </c>
    </row>
    <row r="9329" spans="51:75" x14ac:dyDescent="0.3">
      <c r="AY9329" s="251" t="e">
        <f>VLOOKUP(C9329,#REF!, 2,FALSE)</f>
        <v>#REF!</v>
      </c>
      <c r="BM9329" s="191" t="s">
        <v>227</v>
      </c>
      <c r="BN9329" s="191" t="s">
        <v>664</v>
      </c>
      <c r="BO9329" s="191" t="s">
        <v>3902</v>
      </c>
      <c r="BU9329" s="191" t="s">
        <v>227</v>
      </c>
      <c r="BV9329" s="191" t="s">
        <v>664</v>
      </c>
      <c r="BW9329" s="191" t="s">
        <v>3902</v>
      </c>
    </row>
    <row r="9330" spans="51:75" x14ac:dyDescent="0.3">
      <c r="AY9330" s="251" t="e">
        <f>VLOOKUP(C9330,#REF!, 2,FALSE)</f>
        <v>#REF!</v>
      </c>
      <c r="BM9330" s="191" t="s">
        <v>243</v>
      </c>
      <c r="BN9330" s="191" t="s">
        <v>667</v>
      </c>
      <c r="BO9330" s="191" t="s">
        <v>7863</v>
      </c>
      <c r="BU9330" s="191" t="s">
        <v>243</v>
      </c>
      <c r="BV9330" s="191" t="s">
        <v>667</v>
      </c>
      <c r="BW9330" s="191" t="s">
        <v>7863</v>
      </c>
    </row>
    <row r="9331" spans="51:75" x14ac:dyDescent="0.3">
      <c r="AY9331" s="251" t="e">
        <f>VLOOKUP(C9331,#REF!, 2,FALSE)</f>
        <v>#REF!</v>
      </c>
      <c r="BM9331" s="191" t="s">
        <v>240</v>
      </c>
      <c r="BN9331" s="191" t="s">
        <v>737</v>
      </c>
      <c r="BO9331" s="191" t="s">
        <v>2375</v>
      </c>
      <c r="BU9331" s="191" t="s">
        <v>240</v>
      </c>
      <c r="BV9331" s="191" t="s">
        <v>737</v>
      </c>
      <c r="BW9331" s="191" t="s">
        <v>2375</v>
      </c>
    </row>
    <row r="9332" spans="51:75" x14ac:dyDescent="0.3">
      <c r="AY9332" s="251" t="e">
        <f>VLOOKUP(C9332,#REF!, 2,FALSE)</f>
        <v>#REF!</v>
      </c>
      <c r="BM9332" s="191" t="s">
        <v>2542</v>
      </c>
      <c r="BN9332" s="191" t="s">
        <v>1014</v>
      </c>
      <c r="BO9332" s="191" t="s">
        <v>848</v>
      </c>
      <c r="BU9332" s="191" t="s">
        <v>2542</v>
      </c>
      <c r="BV9332" s="191" t="s">
        <v>1014</v>
      </c>
      <c r="BW9332" s="191" t="s">
        <v>848</v>
      </c>
    </row>
    <row r="9333" spans="51:75" x14ac:dyDescent="0.3">
      <c r="AY9333" s="251" t="e">
        <f>VLOOKUP(C9333,#REF!, 2,FALSE)</f>
        <v>#REF!</v>
      </c>
      <c r="BM9333" s="191" t="s">
        <v>14675</v>
      </c>
      <c r="BN9333" s="191" t="s">
        <v>737</v>
      </c>
      <c r="BO9333" s="191" t="s">
        <v>848</v>
      </c>
      <c r="BU9333" s="191" t="s">
        <v>14675</v>
      </c>
      <c r="BV9333" s="191" t="s">
        <v>737</v>
      </c>
      <c r="BW9333" s="191" t="s">
        <v>848</v>
      </c>
    </row>
    <row r="9334" spans="51:75" x14ac:dyDescent="0.3">
      <c r="AY9334" s="251" t="e">
        <f>VLOOKUP(C9334,#REF!, 2,FALSE)</f>
        <v>#REF!</v>
      </c>
      <c r="BM9334" s="191" t="s">
        <v>14676</v>
      </c>
      <c r="BN9334" s="191" t="s">
        <v>622</v>
      </c>
      <c r="BO9334" s="191" t="s">
        <v>9427</v>
      </c>
      <c r="BU9334" s="191" t="s">
        <v>14676</v>
      </c>
      <c r="BV9334" s="191" t="s">
        <v>622</v>
      </c>
      <c r="BW9334" s="191" t="s">
        <v>9427</v>
      </c>
    </row>
    <row r="9335" spans="51:75" x14ac:dyDescent="0.3">
      <c r="AY9335" s="251" t="e">
        <f>VLOOKUP(C9335,#REF!, 2,FALSE)</f>
        <v>#REF!</v>
      </c>
      <c r="BM9335" s="191" t="s">
        <v>14677</v>
      </c>
      <c r="BN9335" s="191" t="s">
        <v>662</v>
      </c>
      <c r="BO9335" s="191" t="s">
        <v>2932</v>
      </c>
      <c r="BU9335" s="191" t="s">
        <v>14677</v>
      </c>
      <c r="BV9335" s="191" t="s">
        <v>662</v>
      </c>
      <c r="BW9335" s="191" t="s">
        <v>2932</v>
      </c>
    </row>
    <row r="9336" spans="51:75" x14ac:dyDescent="0.3">
      <c r="AY9336" s="251" t="e">
        <f>VLOOKUP(C9336,#REF!, 2,FALSE)</f>
        <v>#REF!</v>
      </c>
      <c r="BM9336" s="191" t="s">
        <v>14678</v>
      </c>
      <c r="BN9336" s="191" t="s">
        <v>842</v>
      </c>
      <c r="BO9336" s="191" t="s">
        <v>14679</v>
      </c>
      <c r="BU9336" s="191" t="s">
        <v>14678</v>
      </c>
      <c r="BV9336" s="191" t="s">
        <v>842</v>
      </c>
      <c r="BW9336" s="191" t="s">
        <v>14679</v>
      </c>
    </row>
    <row r="9337" spans="51:75" x14ac:dyDescent="0.3">
      <c r="AY9337" s="251" t="e">
        <f>VLOOKUP(C9337,#REF!, 2,FALSE)</f>
        <v>#REF!</v>
      </c>
      <c r="BM9337" s="191" t="s">
        <v>14680</v>
      </c>
      <c r="BN9337" s="191" t="s">
        <v>1014</v>
      </c>
      <c r="BO9337" s="191" t="s">
        <v>4351</v>
      </c>
      <c r="BU9337" s="191" t="s">
        <v>14680</v>
      </c>
      <c r="BV9337" s="191" t="s">
        <v>1014</v>
      </c>
      <c r="BW9337" s="191" t="s">
        <v>4351</v>
      </c>
    </row>
    <row r="9338" spans="51:75" x14ac:dyDescent="0.3">
      <c r="AY9338" s="251" t="e">
        <f>VLOOKUP(C9338,#REF!, 2,FALSE)</f>
        <v>#REF!</v>
      </c>
      <c r="BM9338" s="191" t="s">
        <v>2556</v>
      </c>
      <c r="BN9338" s="191" t="s">
        <v>704</v>
      </c>
      <c r="BO9338" s="191" t="s">
        <v>14681</v>
      </c>
      <c r="BU9338" s="191" t="s">
        <v>2556</v>
      </c>
      <c r="BV9338" s="191" t="s">
        <v>704</v>
      </c>
      <c r="BW9338" s="191" t="s">
        <v>14681</v>
      </c>
    </row>
    <row r="9339" spans="51:75" x14ac:dyDescent="0.3">
      <c r="AY9339" s="251" t="e">
        <f>VLOOKUP(C9339,#REF!, 2,FALSE)</f>
        <v>#REF!</v>
      </c>
      <c r="BM9339" s="191" t="s">
        <v>2557</v>
      </c>
      <c r="BN9339" s="191" t="s">
        <v>927</v>
      </c>
      <c r="BO9339" s="191" t="s">
        <v>4351</v>
      </c>
      <c r="BU9339" s="191" t="s">
        <v>2557</v>
      </c>
      <c r="BV9339" s="191" t="s">
        <v>927</v>
      </c>
      <c r="BW9339" s="191" t="s">
        <v>4351</v>
      </c>
    </row>
    <row r="9340" spans="51:75" x14ac:dyDescent="0.3">
      <c r="AY9340" s="251" t="e">
        <f>VLOOKUP(C9340,#REF!, 2,FALSE)</f>
        <v>#REF!</v>
      </c>
      <c r="BM9340" s="191" t="s">
        <v>14682</v>
      </c>
      <c r="BN9340" s="191" t="s">
        <v>622</v>
      </c>
      <c r="BO9340" s="191" t="s">
        <v>4582</v>
      </c>
      <c r="BU9340" s="191" t="s">
        <v>14682</v>
      </c>
      <c r="BV9340" s="191" t="s">
        <v>622</v>
      </c>
      <c r="BW9340" s="191" t="s">
        <v>4582</v>
      </c>
    </row>
    <row r="9341" spans="51:75" x14ac:dyDescent="0.3">
      <c r="AY9341" s="251" t="e">
        <f>VLOOKUP(C9341,#REF!, 2,FALSE)</f>
        <v>#REF!</v>
      </c>
      <c r="BM9341" s="191" t="s">
        <v>233</v>
      </c>
      <c r="BN9341" s="191" t="s">
        <v>781</v>
      </c>
      <c r="BO9341" s="191" t="s">
        <v>14683</v>
      </c>
      <c r="BU9341" s="191" t="s">
        <v>233</v>
      </c>
      <c r="BV9341" s="191" t="s">
        <v>781</v>
      </c>
      <c r="BW9341" s="191" t="s">
        <v>14683</v>
      </c>
    </row>
    <row r="9342" spans="51:75" x14ac:dyDescent="0.3">
      <c r="AY9342" s="251" t="e">
        <f>VLOOKUP(C9342,#REF!, 2,FALSE)</f>
        <v>#REF!</v>
      </c>
      <c r="BM9342" s="191" t="s">
        <v>14684</v>
      </c>
      <c r="BN9342" s="191" t="s">
        <v>776</v>
      </c>
      <c r="BO9342" s="191" t="s">
        <v>14685</v>
      </c>
      <c r="BU9342" s="191" t="s">
        <v>14684</v>
      </c>
      <c r="BV9342" s="191" t="s">
        <v>776</v>
      </c>
      <c r="BW9342" s="191" t="s">
        <v>14685</v>
      </c>
    </row>
    <row r="9343" spans="51:75" x14ac:dyDescent="0.3">
      <c r="AY9343" s="251" t="e">
        <f>VLOOKUP(C9343,#REF!, 2,FALSE)</f>
        <v>#REF!</v>
      </c>
      <c r="BM9343" s="191" t="s">
        <v>14686</v>
      </c>
      <c r="BN9343" s="191" t="s">
        <v>776</v>
      </c>
      <c r="BO9343" s="191" t="s">
        <v>2192</v>
      </c>
      <c r="BU9343" s="191" t="s">
        <v>14686</v>
      </c>
      <c r="BV9343" s="191" t="s">
        <v>776</v>
      </c>
      <c r="BW9343" s="191" t="s">
        <v>2192</v>
      </c>
    </row>
    <row r="9344" spans="51:75" x14ac:dyDescent="0.3">
      <c r="AY9344" s="251" t="e">
        <f>VLOOKUP(C9344,#REF!, 2,FALSE)</f>
        <v>#REF!</v>
      </c>
      <c r="BM9344" s="191" t="s">
        <v>14687</v>
      </c>
      <c r="BN9344" s="191" t="s">
        <v>776</v>
      </c>
      <c r="BO9344" s="191" t="s">
        <v>14688</v>
      </c>
      <c r="BU9344" s="191" t="s">
        <v>14687</v>
      </c>
      <c r="BV9344" s="191" t="s">
        <v>776</v>
      </c>
      <c r="BW9344" s="191" t="s">
        <v>14688</v>
      </c>
    </row>
    <row r="9345" spans="51:75" x14ac:dyDescent="0.3">
      <c r="AY9345" s="251" t="e">
        <f>VLOOKUP(C9345,#REF!, 2,FALSE)</f>
        <v>#REF!</v>
      </c>
      <c r="BM9345" s="191" t="s">
        <v>14689</v>
      </c>
      <c r="BN9345" s="191" t="s">
        <v>804</v>
      </c>
      <c r="BO9345" s="191" t="s">
        <v>9738</v>
      </c>
      <c r="BU9345" s="191" t="s">
        <v>14689</v>
      </c>
      <c r="BV9345" s="191" t="s">
        <v>804</v>
      </c>
      <c r="BW9345" s="191" t="s">
        <v>9738</v>
      </c>
    </row>
    <row r="9346" spans="51:75" x14ac:dyDescent="0.3">
      <c r="AY9346" s="251" t="e">
        <f>VLOOKUP(C9346,#REF!, 2,FALSE)</f>
        <v>#REF!</v>
      </c>
      <c r="BM9346" s="191" t="s">
        <v>14690</v>
      </c>
      <c r="BN9346" s="191" t="s">
        <v>615</v>
      </c>
      <c r="BO9346" s="191" t="s">
        <v>5634</v>
      </c>
      <c r="BU9346" s="191" t="s">
        <v>14690</v>
      </c>
      <c r="BV9346" s="191" t="s">
        <v>615</v>
      </c>
      <c r="BW9346" s="191" t="s">
        <v>5634</v>
      </c>
    </row>
    <row r="9347" spans="51:75" x14ac:dyDescent="0.3">
      <c r="AY9347" s="251" t="e">
        <f>VLOOKUP(C9347,#REF!, 2,FALSE)</f>
        <v>#REF!</v>
      </c>
      <c r="BM9347" s="191" t="s">
        <v>14691</v>
      </c>
      <c r="BN9347" s="191" t="s">
        <v>737</v>
      </c>
      <c r="BO9347" s="191" t="s">
        <v>14693</v>
      </c>
      <c r="BU9347" s="191" t="s">
        <v>14691</v>
      </c>
      <c r="BV9347" s="191" t="s">
        <v>737</v>
      </c>
      <c r="BW9347" s="191" t="s">
        <v>14693</v>
      </c>
    </row>
    <row r="9348" spans="51:75" x14ac:dyDescent="0.3">
      <c r="AY9348" s="251" t="e">
        <f>VLOOKUP(C9348,#REF!, 2,FALSE)</f>
        <v>#REF!</v>
      </c>
      <c r="BM9348" s="191" t="s">
        <v>14694</v>
      </c>
      <c r="BN9348" s="191" t="s">
        <v>737</v>
      </c>
      <c r="BO9348" s="191" t="s">
        <v>14695</v>
      </c>
      <c r="BU9348" s="191" t="s">
        <v>14694</v>
      </c>
      <c r="BV9348" s="191" t="s">
        <v>737</v>
      </c>
      <c r="BW9348" s="191" t="s">
        <v>14695</v>
      </c>
    </row>
    <row r="9349" spans="51:75" x14ac:dyDescent="0.3">
      <c r="AY9349" s="251" t="e">
        <f>VLOOKUP(C9349,#REF!, 2,FALSE)</f>
        <v>#REF!</v>
      </c>
      <c r="BM9349" s="191" t="s">
        <v>14696</v>
      </c>
      <c r="BN9349" s="191" t="s">
        <v>617</v>
      </c>
      <c r="BO9349" s="191" t="s">
        <v>1690</v>
      </c>
      <c r="BU9349" s="191" t="s">
        <v>14696</v>
      </c>
      <c r="BV9349" s="191" t="s">
        <v>617</v>
      </c>
      <c r="BW9349" s="191" t="s">
        <v>1690</v>
      </c>
    </row>
    <row r="9350" spans="51:75" x14ac:dyDescent="0.3">
      <c r="AY9350" s="251" t="e">
        <f>VLOOKUP(C9350,#REF!, 2,FALSE)</f>
        <v>#REF!</v>
      </c>
      <c r="BM9350" s="191" t="s">
        <v>14697</v>
      </c>
      <c r="BN9350" s="191" t="s">
        <v>3253</v>
      </c>
      <c r="BO9350" s="191" t="s">
        <v>14698</v>
      </c>
      <c r="BU9350" s="191" t="s">
        <v>14697</v>
      </c>
      <c r="BV9350" s="191" t="s">
        <v>3253</v>
      </c>
      <c r="BW9350" s="191" t="s">
        <v>14698</v>
      </c>
    </row>
    <row r="9351" spans="51:75" x14ac:dyDescent="0.3">
      <c r="AY9351" s="251" t="e">
        <f>VLOOKUP(C9351,#REF!, 2,FALSE)</f>
        <v>#REF!</v>
      </c>
      <c r="BM9351" s="191" t="s">
        <v>14699</v>
      </c>
      <c r="BN9351" s="191" t="s">
        <v>927</v>
      </c>
      <c r="BO9351" s="191" t="s">
        <v>8270</v>
      </c>
      <c r="BU9351" s="191" t="s">
        <v>14699</v>
      </c>
      <c r="BV9351" s="191" t="s">
        <v>927</v>
      </c>
      <c r="BW9351" s="191" t="s">
        <v>8270</v>
      </c>
    </row>
    <row r="9352" spans="51:75" x14ac:dyDescent="0.3">
      <c r="AY9352" s="251" t="e">
        <f>VLOOKUP(C9352,#REF!, 2,FALSE)</f>
        <v>#REF!</v>
      </c>
      <c r="BM9352" s="191" t="s">
        <v>2558</v>
      </c>
      <c r="BN9352" s="191" t="s">
        <v>1014</v>
      </c>
      <c r="BO9352" s="191" t="s">
        <v>2984</v>
      </c>
      <c r="BU9352" s="191" t="s">
        <v>2558</v>
      </c>
      <c r="BV9352" s="191" t="s">
        <v>1014</v>
      </c>
      <c r="BW9352" s="191" t="s">
        <v>2984</v>
      </c>
    </row>
    <row r="9353" spans="51:75" x14ac:dyDescent="0.3">
      <c r="AY9353" s="251" t="e">
        <f>VLOOKUP(C9353,#REF!, 2,FALSE)</f>
        <v>#REF!</v>
      </c>
      <c r="BM9353" s="191" t="s">
        <v>14700</v>
      </c>
      <c r="BN9353" s="191" t="s">
        <v>629</v>
      </c>
      <c r="BO9353" s="191" t="s">
        <v>4450</v>
      </c>
      <c r="BU9353" s="191" t="s">
        <v>14700</v>
      </c>
      <c r="BV9353" s="191" t="s">
        <v>629</v>
      </c>
      <c r="BW9353" s="191" t="s">
        <v>4450</v>
      </c>
    </row>
    <row r="9354" spans="51:75" x14ac:dyDescent="0.3">
      <c r="AY9354" s="251" t="e">
        <f>VLOOKUP(C9354,#REF!, 2,FALSE)</f>
        <v>#REF!</v>
      </c>
      <c r="BM9354" s="191" t="s">
        <v>14701</v>
      </c>
      <c r="BN9354" s="191" t="s">
        <v>3203</v>
      </c>
      <c r="BO9354" s="191" t="s">
        <v>14702</v>
      </c>
      <c r="BU9354" s="191" t="s">
        <v>14701</v>
      </c>
      <c r="BV9354" s="191" t="s">
        <v>3203</v>
      </c>
      <c r="BW9354" s="191" t="s">
        <v>14702</v>
      </c>
    </row>
    <row r="9355" spans="51:75" x14ac:dyDescent="0.3">
      <c r="AY9355" s="251" t="e">
        <f>VLOOKUP(C9355,#REF!, 2,FALSE)</f>
        <v>#REF!</v>
      </c>
      <c r="BM9355" s="191" t="s">
        <v>14703</v>
      </c>
      <c r="BN9355" s="191" t="s">
        <v>638</v>
      </c>
      <c r="BO9355" s="191" t="s">
        <v>14702</v>
      </c>
      <c r="BU9355" s="191" t="s">
        <v>14703</v>
      </c>
      <c r="BV9355" s="191" t="s">
        <v>638</v>
      </c>
      <c r="BW9355" s="191" t="s">
        <v>14702</v>
      </c>
    </row>
    <row r="9356" spans="51:75" x14ac:dyDescent="0.3">
      <c r="AY9356" s="251" t="e">
        <f>VLOOKUP(C9356,#REF!, 2,FALSE)</f>
        <v>#REF!</v>
      </c>
      <c r="BM9356" s="191" t="s">
        <v>2559</v>
      </c>
      <c r="BN9356" s="191" t="s">
        <v>924</v>
      </c>
      <c r="BO9356" s="191" t="s">
        <v>2984</v>
      </c>
      <c r="BU9356" s="191" t="s">
        <v>2559</v>
      </c>
      <c r="BV9356" s="191" t="s">
        <v>924</v>
      </c>
      <c r="BW9356" s="191" t="s">
        <v>2984</v>
      </c>
    </row>
    <row r="9357" spans="51:75" x14ac:dyDescent="0.3">
      <c r="AY9357" s="251" t="e">
        <f>VLOOKUP(C9357,#REF!, 2,FALSE)</f>
        <v>#REF!</v>
      </c>
      <c r="BM9357" s="191" t="s">
        <v>2560</v>
      </c>
      <c r="BN9357" s="191" t="s">
        <v>704</v>
      </c>
      <c r="BO9357" s="191" t="s">
        <v>14704</v>
      </c>
      <c r="BU9357" s="191" t="s">
        <v>2560</v>
      </c>
      <c r="BV9357" s="191" t="s">
        <v>704</v>
      </c>
      <c r="BW9357" s="191" t="s">
        <v>14704</v>
      </c>
    </row>
    <row r="9358" spans="51:75" x14ac:dyDescent="0.3">
      <c r="AY9358" s="251" t="e">
        <f>VLOOKUP(C9358,#REF!, 2,FALSE)</f>
        <v>#REF!</v>
      </c>
      <c r="BM9358" s="191" t="s">
        <v>14705</v>
      </c>
      <c r="BN9358" s="191" t="s">
        <v>617</v>
      </c>
      <c r="BO9358" s="191" t="s">
        <v>14706</v>
      </c>
      <c r="BU9358" s="191" t="s">
        <v>14705</v>
      </c>
      <c r="BV9358" s="191" t="s">
        <v>617</v>
      </c>
      <c r="BW9358" s="191" t="s">
        <v>14706</v>
      </c>
    </row>
    <row r="9359" spans="51:75" x14ac:dyDescent="0.3">
      <c r="AY9359" s="251" t="e">
        <f>VLOOKUP(C9359,#REF!, 2,FALSE)</f>
        <v>#REF!</v>
      </c>
      <c r="BM9359" s="191" t="s">
        <v>14707</v>
      </c>
      <c r="BN9359" s="191" t="s">
        <v>788</v>
      </c>
      <c r="BO9359" s="191" t="s">
        <v>1836</v>
      </c>
      <c r="BU9359" s="191" t="s">
        <v>14707</v>
      </c>
      <c r="BV9359" s="191" t="s">
        <v>788</v>
      </c>
      <c r="BW9359" s="191" t="s">
        <v>1836</v>
      </c>
    </row>
    <row r="9360" spans="51:75" x14ac:dyDescent="0.3">
      <c r="AY9360" s="251" t="e">
        <f>VLOOKUP(C9360,#REF!, 2,FALSE)</f>
        <v>#REF!</v>
      </c>
      <c r="BM9360" s="191" t="s">
        <v>14708</v>
      </c>
      <c r="BN9360" s="191" t="s">
        <v>2980</v>
      </c>
      <c r="BO9360" s="191" t="s">
        <v>2392</v>
      </c>
      <c r="BU9360" s="191" t="s">
        <v>14708</v>
      </c>
      <c r="BV9360" s="191" t="s">
        <v>2980</v>
      </c>
      <c r="BW9360" s="191" t="s">
        <v>2392</v>
      </c>
    </row>
    <row r="9361" spans="51:75" x14ac:dyDescent="0.3">
      <c r="AY9361" s="251" t="e">
        <f>VLOOKUP(C9361,#REF!, 2,FALSE)</f>
        <v>#REF!</v>
      </c>
      <c r="BM9361" s="191" t="s">
        <v>14709</v>
      </c>
      <c r="BN9361" s="191" t="s">
        <v>788</v>
      </c>
      <c r="BO9361" s="191" t="s">
        <v>14710</v>
      </c>
      <c r="BU9361" s="191" t="s">
        <v>14709</v>
      </c>
      <c r="BV9361" s="191" t="s">
        <v>788</v>
      </c>
      <c r="BW9361" s="191" t="s">
        <v>14710</v>
      </c>
    </row>
    <row r="9362" spans="51:75" x14ac:dyDescent="0.3">
      <c r="AY9362" s="251" t="e">
        <f>VLOOKUP(C9362,#REF!, 2,FALSE)</f>
        <v>#REF!</v>
      </c>
      <c r="BM9362" s="191" t="s">
        <v>14711</v>
      </c>
      <c r="BN9362" s="191" t="s">
        <v>3203</v>
      </c>
      <c r="BO9362" s="191" t="s">
        <v>621</v>
      </c>
      <c r="BU9362" s="191" t="s">
        <v>14711</v>
      </c>
      <c r="BV9362" s="191" t="s">
        <v>3203</v>
      </c>
      <c r="BW9362" s="191" t="s">
        <v>621</v>
      </c>
    </row>
    <row r="9363" spans="51:75" x14ac:dyDescent="0.3">
      <c r="AY9363" s="251" t="e">
        <f>VLOOKUP(C9363,#REF!, 2,FALSE)</f>
        <v>#REF!</v>
      </c>
      <c r="BM9363" s="191" t="s">
        <v>14712</v>
      </c>
      <c r="BN9363" s="191" t="s">
        <v>788</v>
      </c>
      <c r="BO9363" s="191" t="s">
        <v>14713</v>
      </c>
      <c r="BU9363" s="191" t="s">
        <v>14712</v>
      </c>
      <c r="BV9363" s="191" t="s">
        <v>788</v>
      </c>
      <c r="BW9363" s="191" t="s">
        <v>14713</v>
      </c>
    </row>
    <row r="9364" spans="51:75" x14ac:dyDescent="0.3">
      <c r="AY9364" s="251" t="e">
        <f>VLOOKUP(C9364,#REF!, 2,FALSE)</f>
        <v>#REF!</v>
      </c>
      <c r="BM9364" s="191" t="s">
        <v>2561</v>
      </c>
      <c r="BN9364" s="191" t="s">
        <v>716</v>
      </c>
      <c r="BO9364" s="191" t="s">
        <v>14714</v>
      </c>
      <c r="BU9364" s="191" t="s">
        <v>2561</v>
      </c>
      <c r="BV9364" s="191" t="s">
        <v>716</v>
      </c>
      <c r="BW9364" s="191" t="s">
        <v>14714</v>
      </c>
    </row>
    <row r="9365" spans="51:75" x14ac:dyDescent="0.3">
      <c r="AY9365" s="251" t="e">
        <f>VLOOKUP(C9365,#REF!, 2,FALSE)</f>
        <v>#REF!</v>
      </c>
      <c r="BM9365" s="191" t="s">
        <v>14715</v>
      </c>
      <c r="BN9365" s="191" t="s">
        <v>629</v>
      </c>
      <c r="BO9365" s="191" t="s">
        <v>14716</v>
      </c>
      <c r="BU9365" s="191" t="s">
        <v>14715</v>
      </c>
      <c r="BV9365" s="191" t="s">
        <v>629</v>
      </c>
      <c r="BW9365" s="191" t="s">
        <v>14716</v>
      </c>
    </row>
    <row r="9366" spans="51:75" x14ac:dyDescent="0.3">
      <c r="AY9366" s="251" t="e">
        <f>VLOOKUP(C9366,#REF!, 2,FALSE)</f>
        <v>#REF!</v>
      </c>
      <c r="BM9366" s="191" t="s">
        <v>14717</v>
      </c>
      <c r="BN9366" s="191" t="s">
        <v>1343</v>
      </c>
      <c r="BO9366" s="191" t="s">
        <v>14718</v>
      </c>
      <c r="BU9366" s="191" t="s">
        <v>14717</v>
      </c>
      <c r="BV9366" s="191" t="s">
        <v>1343</v>
      </c>
      <c r="BW9366" s="191" t="s">
        <v>14718</v>
      </c>
    </row>
    <row r="9367" spans="51:75" x14ac:dyDescent="0.3">
      <c r="AY9367" s="251" t="e">
        <f>VLOOKUP(C9367,#REF!, 2,FALSE)</f>
        <v>#REF!</v>
      </c>
      <c r="BM9367" s="191" t="s">
        <v>14719</v>
      </c>
      <c r="BN9367" s="191" t="s">
        <v>3046</v>
      </c>
      <c r="BO9367" s="191" t="s">
        <v>11259</v>
      </c>
      <c r="BU9367" s="191" t="s">
        <v>14719</v>
      </c>
      <c r="BV9367" s="191" t="s">
        <v>3046</v>
      </c>
      <c r="BW9367" s="191" t="s">
        <v>11259</v>
      </c>
    </row>
    <row r="9368" spans="51:75" x14ac:dyDescent="0.3">
      <c r="AY9368" s="251" t="e">
        <f>VLOOKUP(C9368,#REF!, 2,FALSE)</f>
        <v>#REF!</v>
      </c>
      <c r="BM9368" s="191" t="s">
        <v>14720</v>
      </c>
      <c r="BN9368" s="191" t="s">
        <v>1270</v>
      </c>
      <c r="BO9368" s="191" t="s">
        <v>14721</v>
      </c>
      <c r="BU9368" s="191" t="s">
        <v>14720</v>
      </c>
      <c r="BV9368" s="191" t="s">
        <v>1270</v>
      </c>
      <c r="BW9368" s="191" t="s">
        <v>14721</v>
      </c>
    </row>
    <row r="9369" spans="51:75" x14ac:dyDescent="0.3">
      <c r="AY9369" s="251" t="e">
        <f>VLOOKUP(C9369,#REF!, 2,FALSE)</f>
        <v>#REF!</v>
      </c>
      <c r="BM9369" s="191" t="s">
        <v>14722</v>
      </c>
      <c r="BN9369" s="191" t="s">
        <v>618</v>
      </c>
      <c r="BO9369" s="191" t="s">
        <v>7581</v>
      </c>
      <c r="BU9369" s="191" t="s">
        <v>14722</v>
      </c>
      <c r="BV9369" s="191" t="s">
        <v>618</v>
      </c>
      <c r="BW9369" s="191" t="s">
        <v>7581</v>
      </c>
    </row>
    <row r="9370" spans="51:75" x14ac:dyDescent="0.3">
      <c r="AY9370" s="251" t="e">
        <f>VLOOKUP(C9370,#REF!, 2,FALSE)</f>
        <v>#REF!</v>
      </c>
      <c r="BM9370" s="191" t="s">
        <v>14723</v>
      </c>
      <c r="BN9370" s="191" t="s">
        <v>3203</v>
      </c>
      <c r="BO9370" s="191" t="s">
        <v>11194</v>
      </c>
      <c r="BU9370" s="191" t="s">
        <v>14723</v>
      </c>
      <c r="BV9370" s="191" t="s">
        <v>3203</v>
      </c>
      <c r="BW9370" s="191" t="s">
        <v>11194</v>
      </c>
    </row>
    <row r="9371" spans="51:75" x14ac:dyDescent="0.3">
      <c r="AY9371" s="251" t="e">
        <f>VLOOKUP(C9371,#REF!, 2,FALSE)</f>
        <v>#REF!</v>
      </c>
      <c r="BM9371" s="191" t="s">
        <v>14724</v>
      </c>
      <c r="BN9371" s="191" t="s">
        <v>2984</v>
      </c>
      <c r="BO9371" s="191" t="s">
        <v>14725</v>
      </c>
      <c r="BU9371" s="191" t="s">
        <v>14724</v>
      </c>
      <c r="BV9371" s="191" t="s">
        <v>2984</v>
      </c>
      <c r="BW9371" s="191" t="s">
        <v>14725</v>
      </c>
    </row>
    <row r="9372" spans="51:75" x14ac:dyDescent="0.3">
      <c r="AY9372" s="251" t="e">
        <f>VLOOKUP(C9372,#REF!, 2,FALSE)</f>
        <v>#REF!</v>
      </c>
      <c r="BM9372" s="191" t="s">
        <v>14726</v>
      </c>
      <c r="BN9372" s="191" t="s">
        <v>2984</v>
      </c>
      <c r="BO9372" s="191" t="s">
        <v>2984</v>
      </c>
      <c r="BU9372" s="191" t="s">
        <v>14726</v>
      </c>
      <c r="BV9372" s="191" t="s">
        <v>2984</v>
      </c>
      <c r="BW9372" s="191" t="s">
        <v>2984</v>
      </c>
    </row>
    <row r="9373" spans="51:75" x14ac:dyDescent="0.3">
      <c r="AY9373" s="251" t="e">
        <f>VLOOKUP(C9373,#REF!, 2,FALSE)</f>
        <v>#REF!</v>
      </c>
      <c r="BM9373" s="191" t="s">
        <v>14727</v>
      </c>
      <c r="BN9373" s="191" t="s">
        <v>706</v>
      </c>
      <c r="BO9373" s="191" t="s">
        <v>14728</v>
      </c>
      <c r="BU9373" s="191" t="s">
        <v>14727</v>
      </c>
      <c r="BV9373" s="191" t="s">
        <v>706</v>
      </c>
      <c r="BW9373" s="191" t="s">
        <v>14728</v>
      </c>
    </row>
    <row r="9374" spans="51:75" x14ac:dyDescent="0.3">
      <c r="AY9374" s="251" t="e">
        <f>VLOOKUP(C9374,#REF!, 2,FALSE)</f>
        <v>#REF!</v>
      </c>
      <c r="BM9374" s="191" t="s">
        <v>14729</v>
      </c>
      <c r="BN9374" s="191" t="s">
        <v>2984</v>
      </c>
      <c r="BO9374" s="191" t="s">
        <v>2984</v>
      </c>
      <c r="BU9374" s="191" t="s">
        <v>14729</v>
      </c>
      <c r="BV9374" s="191" t="s">
        <v>2984</v>
      </c>
      <c r="BW9374" s="191" t="s">
        <v>2984</v>
      </c>
    </row>
    <row r="9375" spans="51:75" x14ac:dyDescent="0.3">
      <c r="AY9375" s="251" t="e">
        <f>VLOOKUP(C9375,#REF!, 2,FALSE)</f>
        <v>#REF!</v>
      </c>
      <c r="BM9375" s="191" t="s">
        <v>14730</v>
      </c>
      <c r="BN9375" s="191" t="s">
        <v>664</v>
      </c>
      <c r="BO9375" s="191" t="s">
        <v>2984</v>
      </c>
      <c r="BU9375" s="191" t="s">
        <v>14730</v>
      </c>
      <c r="BV9375" s="191" t="s">
        <v>664</v>
      </c>
      <c r="BW9375" s="191" t="s">
        <v>2984</v>
      </c>
    </row>
    <row r="9376" spans="51:75" x14ac:dyDescent="0.3">
      <c r="AY9376" s="251" t="e">
        <f>VLOOKUP(C9376,#REF!, 2,FALSE)</f>
        <v>#REF!</v>
      </c>
      <c r="BM9376" s="191" t="s">
        <v>14731</v>
      </c>
      <c r="BN9376" s="191" t="s">
        <v>617</v>
      </c>
      <c r="BO9376" s="191" t="s">
        <v>2984</v>
      </c>
      <c r="BU9376" s="191" t="s">
        <v>14731</v>
      </c>
      <c r="BV9376" s="191" t="s">
        <v>617</v>
      </c>
      <c r="BW9376" s="191" t="s">
        <v>2984</v>
      </c>
    </row>
    <row r="9377" spans="51:75" x14ac:dyDescent="0.3">
      <c r="AY9377" s="251" t="e">
        <f>VLOOKUP(C9377,#REF!, 2,FALSE)</f>
        <v>#REF!</v>
      </c>
      <c r="BM9377" s="191" t="s">
        <v>14732</v>
      </c>
      <c r="BN9377" s="191" t="s">
        <v>615</v>
      </c>
      <c r="BO9377" s="191" t="s">
        <v>14733</v>
      </c>
      <c r="BU9377" s="191" t="s">
        <v>14732</v>
      </c>
      <c r="BV9377" s="191" t="s">
        <v>615</v>
      </c>
      <c r="BW9377" s="191" t="s">
        <v>14733</v>
      </c>
    </row>
    <row r="9378" spans="51:75" x14ac:dyDescent="0.3">
      <c r="AY9378" s="251" t="e">
        <f>VLOOKUP(C9378,#REF!, 2,FALSE)</f>
        <v>#REF!</v>
      </c>
      <c r="BM9378" s="191" t="s">
        <v>225</v>
      </c>
      <c r="BN9378" s="191" t="s">
        <v>618</v>
      </c>
      <c r="BO9378" s="191" t="s">
        <v>2984</v>
      </c>
      <c r="BU9378" s="191" t="s">
        <v>225</v>
      </c>
      <c r="BV9378" s="191" t="s">
        <v>618</v>
      </c>
      <c r="BW9378" s="191" t="s">
        <v>2984</v>
      </c>
    </row>
    <row r="9379" spans="51:75" x14ac:dyDescent="0.3">
      <c r="AY9379" s="251" t="e">
        <f>VLOOKUP(C9379,#REF!, 2,FALSE)</f>
        <v>#REF!</v>
      </c>
      <c r="BM9379" s="191" t="s">
        <v>14734</v>
      </c>
      <c r="BN9379" s="191" t="s">
        <v>663</v>
      </c>
      <c r="BO9379" s="191" t="s">
        <v>1129</v>
      </c>
      <c r="BU9379" s="191" t="s">
        <v>14734</v>
      </c>
      <c r="BV9379" s="191" t="s">
        <v>663</v>
      </c>
      <c r="BW9379" s="191" t="s">
        <v>1129</v>
      </c>
    </row>
    <row r="9380" spans="51:75" x14ac:dyDescent="0.3">
      <c r="AY9380" s="251" t="e">
        <f>VLOOKUP(C9380,#REF!, 2,FALSE)</f>
        <v>#REF!</v>
      </c>
      <c r="BM9380" s="191" t="s">
        <v>14735</v>
      </c>
      <c r="BN9380" s="191" t="s">
        <v>617</v>
      </c>
      <c r="BO9380" s="191" t="s">
        <v>2984</v>
      </c>
      <c r="BU9380" s="191" t="s">
        <v>14735</v>
      </c>
      <c r="BV9380" s="191" t="s">
        <v>617</v>
      </c>
      <c r="BW9380" s="191" t="s">
        <v>2984</v>
      </c>
    </row>
    <row r="9381" spans="51:75" x14ac:dyDescent="0.3">
      <c r="AY9381" s="251" t="e">
        <f>VLOOKUP(C9381,#REF!, 2,FALSE)</f>
        <v>#REF!</v>
      </c>
      <c r="BM9381" s="191" t="s">
        <v>14736</v>
      </c>
      <c r="BN9381" s="191" t="s">
        <v>16989</v>
      </c>
      <c r="BO9381" s="191" t="s">
        <v>4093</v>
      </c>
      <c r="BU9381" s="191" t="s">
        <v>14736</v>
      </c>
      <c r="BV9381" s="191" t="s">
        <v>16989</v>
      </c>
      <c r="BW9381" s="191" t="s">
        <v>4093</v>
      </c>
    </row>
    <row r="9382" spans="51:75" x14ac:dyDescent="0.3">
      <c r="AY9382" s="251" t="e">
        <f>VLOOKUP(C9382,#REF!, 2,FALSE)</f>
        <v>#REF!</v>
      </c>
      <c r="BM9382" s="191" t="s">
        <v>14737</v>
      </c>
      <c r="BN9382" s="191" t="s">
        <v>776</v>
      </c>
      <c r="BO9382" s="191" t="s">
        <v>2984</v>
      </c>
      <c r="BU9382" s="191" t="s">
        <v>14737</v>
      </c>
      <c r="BV9382" s="191" t="s">
        <v>776</v>
      </c>
      <c r="BW9382" s="191" t="s">
        <v>2984</v>
      </c>
    </row>
    <row r="9383" spans="51:75" x14ac:dyDescent="0.3">
      <c r="AY9383" s="251" t="e">
        <f>VLOOKUP(C9383,#REF!, 2,FALSE)</f>
        <v>#REF!</v>
      </c>
      <c r="BM9383" s="191" t="s">
        <v>2562</v>
      </c>
      <c r="BN9383" s="191" t="s">
        <v>781</v>
      </c>
      <c r="BO9383" s="191" t="s">
        <v>2984</v>
      </c>
      <c r="BU9383" s="191" t="s">
        <v>2562</v>
      </c>
      <c r="BV9383" s="191" t="s">
        <v>781</v>
      </c>
      <c r="BW9383" s="191" t="s">
        <v>2984</v>
      </c>
    </row>
    <row r="9384" spans="51:75" x14ac:dyDescent="0.3">
      <c r="AY9384" s="251" t="e">
        <f>VLOOKUP(C9384,#REF!, 2,FALSE)</f>
        <v>#REF!</v>
      </c>
      <c r="BM9384" s="191" t="s">
        <v>2563</v>
      </c>
      <c r="BN9384" s="191" t="s">
        <v>704</v>
      </c>
      <c r="BO9384" s="191" t="s">
        <v>2984</v>
      </c>
      <c r="BU9384" s="191" t="s">
        <v>2563</v>
      </c>
      <c r="BV9384" s="191" t="s">
        <v>704</v>
      </c>
      <c r="BW9384" s="191" t="s">
        <v>2984</v>
      </c>
    </row>
    <row r="9385" spans="51:75" x14ac:dyDescent="0.3">
      <c r="AY9385" s="251" t="e">
        <f>VLOOKUP(C9385,#REF!, 2,FALSE)</f>
        <v>#REF!</v>
      </c>
      <c r="BM9385" s="191" t="s">
        <v>14738</v>
      </c>
      <c r="BN9385" s="191" t="s">
        <v>788</v>
      </c>
      <c r="BO9385" s="191" t="s">
        <v>2984</v>
      </c>
      <c r="BU9385" s="191" t="s">
        <v>14738</v>
      </c>
      <c r="BV9385" s="191" t="s">
        <v>788</v>
      </c>
      <c r="BW9385" s="191" t="s">
        <v>2984</v>
      </c>
    </row>
    <row r="9386" spans="51:75" x14ac:dyDescent="0.3">
      <c r="AY9386" s="251" t="e">
        <f>VLOOKUP(C9386,#REF!, 2,FALSE)</f>
        <v>#REF!</v>
      </c>
      <c r="BM9386" s="191" t="s">
        <v>2564</v>
      </c>
      <c r="BN9386" s="191" t="s">
        <v>632</v>
      </c>
      <c r="BO9386" s="191" t="s">
        <v>2984</v>
      </c>
      <c r="BU9386" s="191" t="s">
        <v>2564</v>
      </c>
      <c r="BV9386" s="191" t="s">
        <v>632</v>
      </c>
      <c r="BW9386" s="191" t="s">
        <v>2984</v>
      </c>
    </row>
    <row r="9387" spans="51:75" x14ac:dyDescent="0.3">
      <c r="AY9387" s="251" t="e">
        <f>VLOOKUP(C9387,#REF!, 2,FALSE)</f>
        <v>#REF!</v>
      </c>
      <c r="BM9387" s="191" t="s">
        <v>14739</v>
      </c>
      <c r="BN9387" s="191" t="s">
        <v>632</v>
      </c>
      <c r="BO9387" s="191" t="s">
        <v>2984</v>
      </c>
      <c r="BU9387" s="191" t="s">
        <v>14739</v>
      </c>
      <c r="BV9387" s="191" t="s">
        <v>632</v>
      </c>
      <c r="BW9387" s="191" t="s">
        <v>2984</v>
      </c>
    </row>
    <row r="9388" spans="51:75" x14ac:dyDescent="0.3">
      <c r="AY9388" s="251" t="e">
        <f>VLOOKUP(C9388,#REF!, 2,FALSE)</f>
        <v>#REF!</v>
      </c>
      <c r="BM9388" s="191" t="s">
        <v>14740</v>
      </c>
      <c r="BN9388" s="191" t="s">
        <v>776</v>
      </c>
      <c r="BO9388" s="191" t="s">
        <v>14741</v>
      </c>
      <c r="BU9388" s="191" t="s">
        <v>14740</v>
      </c>
      <c r="BV9388" s="191" t="s">
        <v>776</v>
      </c>
      <c r="BW9388" s="191" t="s">
        <v>14741</v>
      </c>
    </row>
    <row r="9389" spans="51:75" x14ac:dyDescent="0.3">
      <c r="AY9389" s="251" t="e">
        <f>VLOOKUP(C9389,#REF!, 2,FALSE)</f>
        <v>#REF!</v>
      </c>
      <c r="BM9389" s="191" t="s">
        <v>14742</v>
      </c>
      <c r="BN9389" s="191" t="s">
        <v>732</v>
      </c>
      <c r="BO9389" s="191" t="s">
        <v>14743</v>
      </c>
      <c r="BU9389" s="191" t="s">
        <v>14742</v>
      </c>
      <c r="BV9389" s="191" t="s">
        <v>732</v>
      </c>
      <c r="BW9389" s="191" t="s">
        <v>14743</v>
      </c>
    </row>
    <row r="9390" spans="51:75" x14ac:dyDescent="0.3">
      <c r="AY9390" s="251" t="e">
        <f>VLOOKUP(C9390,#REF!, 2,FALSE)</f>
        <v>#REF!</v>
      </c>
      <c r="BM9390" s="191" t="s">
        <v>14744</v>
      </c>
      <c r="BN9390" s="191" t="s">
        <v>2984</v>
      </c>
      <c r="BO9390" s="191" t="s">
        <v>2984</v>
      </c>
      <c r="BU9390" s="191" t="s">
        <v>14744</v>
      </c>
      <c r="BV9390" s="191" t="s">
        <v>2984</v>
      </c>
      <c r="BW9390" s="191" t="s">
        <v>2984</v>
      </c>
    </row>
    <row r="9391" spans="51:75" x14ac:dyDescent="0.3">
      <c r="AY9391" s="251" t="e">
        <f>VLOOKUP(C9391,#REF!, 2,FALSE)</f>
        <v>#REF!</v>
      </c>
      <c r="BM9391" s="191" t="s">
        <v>14745</v>
      </c>
      <c r="BN9391" s="191" t="s">
        <v>2984</v>
      </c>
      <c r="BO9391" s="191" t="s">
        <v>2984</v>
      </c>
      <c r="BU9391" s="191" t="s">
        <v>14745</v>
      </c>
      <c r="BV9391" s="191" t="s">
        <v>2984</v>
      </c>
      <c r="BW9391" s="191" t="s">
        <v>2984</v>
      </c>
    </row>
    <row r="9392" spans="51:75" x14ac:dyDescent="0.3">
      <c r="AY9392" s="251" t="e">
        <f>VLOOKUP(C9392,#REF!, 2,FALSE)</f>
        <v>#REF!</v>
      </c>
      <c r="BM9392" s="191" t="s">
        <v>14746</v>
      </c>
      <c r="BN9392" s="191" t="s">
        <v>2984</v>
      </c>
      <c r="BO9392" s="191" t="s">
        <v>2984</v>
      </c>
      <c r="BU9392" s="191" t="s">
        <v>14746</v>
      </c>
      <c r="BV9392" s="191" t="s">
        <v>2984</v>
      </c>
      <c r="BW9392" s="191" t="s">
        <v>2984</v>
      </c>
    </row>
    <row r="9393" spans="51:75" x14ac:dyDescent="0.3">
      <c r="AY9393" s="251" t="e">
        <f>VLOOKUP(C9393,#REF!, 2,FALSE)</f>
        <v>#REF!</v>
      </c>
      <c r="BM9393" s="191" t="s">
        <v>14747</v>
      </c>
      <c r="BN9393" s="191" t="s">
        <v>2984</v>
      </c>
      <c r="BO9393" s="191" t="s">
        <v>2984</v>
      </c>
      <c r="BU9393" s="191" t="s">
        <v>14747</v>
      </c>
      <c r="BV9393" s="191" t="s">
        <v>2984</v>
      </c>
      <c r="BW9393" s="191" t="s">
        <v>2984</v>
      </c>
    </row>
    <row r="9394" spans="51:75" x14ac:dyDescent="0.3">
      <c r="AY9394" s="251" t="e">
        <f>VLOOKUP(C9394,#REF!, 2,FALSE)</f>
        <v>#REF!</v>
      </c>
      <c r="BM9394" s="191" t="s">
        <v>2565</v>
      </c>
      <c r="BN9394" s="191" t="s">
        <v>781</v>
      </c>
      <c r="BO9394" s="191" t="s">
        <v>14748</v>
      </c>
      <c r="BU9394" s="191" t="s">
        <v>2565</v>
      </c>
      <c r="BV9394" s="191" t="s">
        <v>781</v>
      </c>
      <c r="BW9394" s="191" t="s">
        <v>14748</v>
      </c>
    </row>
    <row r="9395" spans="51:75" x14ac:dyDescent="0.3">
      <c r="AY9395" s="251" t="e">
        <f>VLOOKUP(C9395,#REF!, 2,FALSE)</f>
        <v>#REF!</v>
      </c>
      <c r="BM9395" s="191" t="s">
        <v>14749</v>
      </c>
      <c r="BN9395" s="191" t="s">
        <v>3253</v>
      </c>
      <c r="BO9395" s="191" t="s">
        <v>2984</v>
      </c>
      <c r="BU9395" s="191" t="s">
        <v>14749</v>
      </c>
      <c r="BV9395" s="191" t="s">
        <v>3253</v>
      </c>
      <c r="BW9395" s="191" t="s">
        <v>2984</v>
      </c>
    </row>
    <row r="9396" spans="51:75" x14ac:dyDescent="0.3">
      <c r="AY9396" s="251" t="e">
        <f>VLOOKUP(C9396,#REF!, 2,FALSE)</f>
        <v>#REF!</v>
      </c>
      <c r="BM9396" s="191" t="s">
        <v>14750</v>
      </c>
      <c r="BN9396" s="191" t="s">
        <v>2980</v>
      </c>
      <c r="BO9396" s="191" t="s">
        <v>14751</v>
      </c>
      <c r="BU9396" s="191" t="s">
        <v>14750</v>
      </c>
      <c r="BV9396" s="191" t="s">
        <v>2980</v>
      </c>
      <c r="BW9396" s="191" t="s">
        <v>14751</v>
      </c>
    </row>
    <row r="9397" spans="51:75" x14ac:dyDescent="0.3">
      <c r="AY9397" s="251" t="e">
        <f>VLOOKUP(C9397,#REF!, 2,FALSE)</f>
        <v>#REF!</v>
      </c>
      <c r="BM9397" s="191" t="s">
        <v>2566</v>
      </c>
      <c r="BN9397" s="191" t="s">
        <v>924</v>
      </c>
      <c r="BO9397" s="191" t="s">
        <v>2984</v>
      </c>
      <c r="BU9397" s="191" t="s">
        <v>2566</v>
      </c>
      <c r="BV9397" s="191" t="s">
        <v>924</v>
      </c>
      <c r="BW9397" s="191" t="s">
        <v>2984</v>
      </c>
    </row>
    <row r="9398" spans="51:75" x14ac:dyDescent="0.3">
      <c r="AY9398" s="251" t="e">
        <f>VLOOKUP(C9398,#REF!, 2,FALSE)</f>
        <v>#REF!</v>
      </c>
      <c r="BM9398" s="191" t="s">
        <v>2567</v>
      </c>
      <c r="BN9398" s="191" t="s">
        <v>620</v>
      </c>
      <c r="BO9398" s="191" t="s">
        <v>7754</v>
      </c>
      <c r="BU9398" s="191" t="s">
        <v>2567</v>
      </c>
      <c r="BV9398" s="191" t="s">
        <v>620</v>
      </c>
      <c r="BW9398" s="191" t="s">
        <v>7754</v>
      </c>
    </row>
    <row r="9399" spans="51:75" x14ac:dyDescent="0.3">
      <c r="AY9399" s="251" t="e">
        <f>VLOOKUP(C9399,#REF!, 2,FALSE)</f>
        <v>#REF!</v>
      </c>
      <c r="BM9399" s="191" t="s">
        <v>14752</v>
      </c>
      <c r="BN9399" s="191" t="s">
        <v>620</v>
      </c>
      <c r="BO9399" s="191" t="s">
        <v>2984</v>
      </c>
      <c r="BU9399" s="191" t="s">
        <v>14752</v>
      </c>
      <c r="BV9399" s="191" t="s">
        <v>620</v>
      </c>
      <c r="BW9399" s="191" t="s">
        <v>2984</v>
      </c>
    </row>
    <row r="9400" spans="51:75" x14ac:dyDescent="0.3">
      <c r="AY9400" s="251" t="e">
        <f>VLOOKUP(C9400,#REF!, 2,FALSE)</f>
        <v>#REF!</v>
      </c>
      <c r="BM9400" s="191" t="s">
        <v>14753</v>
      </c>
      <c r="BN9400" s="191" t="s">
        <v>662</v>
      </c>
      <c r="BO9400" s="191" t="s">
        <v>14754</v>
      </c>
      <c r="BU9400" s="191" t="s">
        <v>14753</v>
      </c>
      <c r="BV9400" s="191" t="s">
        <v>662</v>
      </c>
      <c r="BW9400" s="191" t="s">
        <v>14754</v>
      </c>
    </row>
    <row r="9401" spans="51:75" x14ac:dyDescent="0.3">
      <c r="AY9401" s="251" t="e">
        <f>VLOOKUP(C9401,#REF!, 2,FALSE)</f>
        <v>#REF!</v>
      </c>
      <c r="BM9401" s="191" t="s">
        <v>14755</v>
      </c>
      <c r="BN9401" s="191" t="s">
        <v>2984</v>
      </c>
      <c r="BO9401" s="191" t="s">
        <v>2984</v>
      </c>
      <c r="BU9401" s="191" t="s">
        <v>14755</v>
      </c>
      <c r="BV9401" s="191" t="s">
        <v>2984</v>
      </c>
      <c r="BW9401" s="191" t="s">
        <v>2984</v>
      </c>
    </row>
    <row r="9402" spans="51:75" x14ac:dyDescent="0.3">
      <c r="AY9402" s="251" t="e">
        <f>VLOOKUP(C9402,#REF!, 2,FALSE)</f>
        <v>#REF!</v>
      </c>
      <c r="BM9402" s="191" t="s">
        <v>14756</v>
      </c>
      <c r="BN9402" s="191" t="s">
        <v>622</v>
      </c>
      <c r="BO9402" s="191" t="s">
        <v>2984</v>
      </c>
      <c r="BU9402" s="191" t="s">
        <v>14756</v>
      </c>
      <c r="BV9402" s="191" t="s">
        <v>622</v>
      </c>
      <c r="BW9402" s="191" t="s">
        <v>2984</v>
      </c>
    </row>
    <row r="9403" spans="51:75" x14ac:dyDescent="0.3">
      <c r="AY9403" s="251" t="e">
        <f>VLOOKUP(C9403,#REF!, 2,FALSE)</f>
        <v>#REF!</v>
      </c>
      <c r="BM9403" s="191" t="s">
        <v>14757</v>
      </c>
      <c r="BN9403" s="191" t="s">
        <v>662</v>
      </c>
      <c r="BO9403" s="191" t="s">
        <v>2984</v>
      </c>
      <c r="BU9403" s="191" t="s">
        <v>14757</v>
      </c>
      <c r="BV9403" s="191" t="s">
        <v>662</v>
      </c>
      <c r="BW9403" s="191" t="s">
        <v>2984</v>
      </c>
    </row>
    <row r="9404" spans="51:75" x14ac:dyDescent="0.3">
      <c r="AY9404" s="251" t="e">
        <f>VLOOKUP(C9404,#REF!, 2,FALSE)</f>
        <v>#REF!</v>
      </c>
      <c r="BM9404" s="191" t="s">
        <v>14758</v>
      </c>
      <c r="BN9404" s="191" t="s">
        <v>668</v>
      </c>
      <c r="BO9404" s="191" t="s">
        <v>2984</v>
      </c>
      <c r="BU9404" s="191" t="s">
        <v>14758</v>
      </c>
      <c r="BV9404" s="191" t="s">
        <v>668</v>
      </c>
      <c r="BW9404" s="191" t="s">
        <v>2984</v>
      </c>
    </row>
    <row r="9405" spans="51:75" x14ac:dyDescent="0.3">
      <c r="AY9405" s="251" t="e">
        <f>VLOOKUP(C9405,#REF!, 2,FALSE)</f>
        <v>#REF!</v>
      </c>
      <c r="BM9405" s="191" t="s">
        <v>14759</v>
      </c>
      <c r="BN9405" s="191" t="s">
        <v>850</v>
      </c>
      <c r="BO9405" s="191" t="s">
        <v>14760</v>
      </c>
      <c r="BU9405" s="191" t="s">
        <v>14759</v>
      </c>
      <c r="BV9405" s="191" t="s">
        <v>850</v>
      </c>
      <c r="BW9405" s="191" t="s">
        <v>14760</v>
      </c>
    </row>
    <row r="9406" spans="51:75" x14ac:dyDescent="0.3">
      <c r="AY9406" s="251" t="e">
        <f>VLOOKUP(C9406,#REF!, 2,FALSE)</f>
        <v>#REF!</v>
      </c>
      <c r="BM9406" s="191" t="s">
        <v>14761</v>
      </c>
      <c r="BN9406" s="191" t="s">
        <v>779</v>
      </c>
      <c r="BO9406" s="191" t="s">
        <v>2984</v>
      </c>
      <c r="BU9406" s="191" t="s">
        <v>14761</v>
      </c>
      <c r="BV9406" s="191" t="s">
        <v>779</v>
      </c>
      <c r="BW9406" s="191" t="s">
        <v>2984</v>
      </c>
    </row>
    <row r="9407" spans="51:75" x14ac:dyDescent="0.3">
      <c r="AY9407" s="251" t="e">
        <f>VLOOKUP(C9407,#REF!, 2,FALSE)</f>
        <v>#REF!</v>
      </c>
      <c r="BM9407" s="191" t="s">
        <v>14762</v>
      </c>
      <c r="BN9407" s="191" t="s">
        <v>737</v>
      </c>
      <c r="BO9407" s="191" t="s">
        <v>2984</v>
      </c>
      <c r="BU9407" s="191" t="s">
        <v>14762</v>
      </c>
      <c r="BV9407" s="191" t="s">
        <v>737</v>
      </c>
      <c r="BW9407" s="191" t="s">
        <v>2984</v>
      </c>
    </row>
    <row r="9408" spans="51:75" x14ac:dyDescent="0.3">
      <c r="AY9408" s="251" t="e">
        <f>VLOOKUP(C9408,#REF!, 2,FALSE)</f>
        <v>#REF!</v>
      </c>
      <c r="BM9408" s="191" t="s">
        <v>14763</v>
      </c>
      <c r="BN9408" s="191" t="s">
        <v>788</v>
      </c>
      <c r="BO9408" s="191" t="s">
        <v>4396</v>
      </c>
      <c r="BU9408" s="191" t="s">
        <v>14763</v>
      </c>
      <c r="BV9408" s="191" t="s">
        <v>788</v>
      </c>
      <c r="BW9408" s="191" t="s">
        <v>4396</v>
      </c>
    </row>
    <row r="9409" spans="51:75" x14ac:dyDescent="0.3">
      <c r="AY9409" s="251" t="e">
        <f>VLOOKUP(C9409,#REF!, 2,FALSE)</f>
        <v>#REF!</v>
      </c>
      <c r="BM9409" s="191" t="s">
        <v>14764</v>
      </c>
      <c r="BN9409" s="191" t="s">
        <v>2984</v>
      </c>
      <c r="BO9409" s="191" t="s">
        <v>14765</v>
      </c>
      <c r="BU9409" s="191" t="s">
        <v>14764</v>
      </c>
      <c r="BV9409" s="191" t="s">
        <v>2984</v>
      </c>
      <c r="BW9409" s="191" t="s">
        <v>14765</v>
      </c>
    </row>
    <row r="9410" spans="51:75" x14ac:dyDescent="0.3">
      <c r="AY9410" s="251" t="e">
        <f>VLOOKUP(C9410,#REF!, 2,FALSE)</f>
        <v>#REF!</v>
      </c>
      <c r="BM9410" s="191" t="s">
        <v>14766</v>
      </c>
      <c r="BN9410" s="191" t="s">
        <v>2984</v>
      </c>
      <c r="BO9410" s="191" t="s">
        <v>1556</v>
      </c>
      <c r="BU9410" s="191" t="s">
        <v>14766</v>
      </c>
      <c r="BV9410" s="191" t="s">
        <v>2984</v>
      </c>
      <c r="BW9410" s="191" t="s">
        <v>1556</v>
      </c>
    </row>
    <row r="9411" spans="51:75" x14ac:dyDescent="0.3">
      <c r="AY9411" s="251" t="e">
        <f>VLOOKUP(C9411,#REF!, 2,FALSE)</f>
        <v>#REF!</v>
      </c>
      <c r="BM9411" s="191" t="s">
        <v>14767</v>
      </c>
      <c r="BN9411" s="191" t="s">
        <v>842</v>
      </c>
      <c r="BO9411" s="191" t="s">
        <v>3015</v>
      </c>
      <c r="BU9411" s="191" t="s">
        <v>14767</v>
      </c>
      <c r="BV9411" s="191" t="s">
        <v>842</v>
      </c>
      <c r="BW9411" s="191" t="s">
        <v>3015</v>
      </c>
    </row>
    <row r="9412" spans="51:75" x14ac:dyDescent="0.3">
      <c r="AY9412" s="251" t="e">
        <f>VLOOKUP(C9412,#REF!, 2,FALSE)</f>
        <v>#REF!</v>
      </c>
      <c r="BM9412" s="191" t="s">
        <v>14768</v>
      </c>
      <c r="BN9412" s="191" t="s">
        <v>2984</v>
      </c>
      <c r="BO9412" s="191" t="s">
        <v>14769</v>
      </c>
      <c r="BU9412" s="191" t="s">
        <v>14768</v>
      </c>
      <c r="BV9412" s="191" t="s">
        <v>2984</v>
      </c>
      <c r="BW9412" s="191" t="s">
        <v>14769</v>
      </c>
    </row>
    <row r="9413" spans="51:75" x14ac:dyDescent="0.3">
      <c r="AY9413" s="251" t="e">
        <f>VLOOKUP(C9413,#REF!, 2,FALSE)</f>
        <v>#REF!</v>
      </c>
      <c r="BM9413" s="191" t="s">
        <v>14771</v>
      </c>
      <c r="BN9413" s="191" t="s">
        <v>2984</v>
      </c>
      <c r="BO9413" s="191" t="s">
        <v>11272</v>
      </c>
      <c r="BU9413" s="191" t="s">
        <v>14771</v>
      </c>
      <c r="BV9413" s="191" t="s">
        <v>2984</v>
      </c>
      <c r="BW9413" s="191" t="s">
        <v>11272</v>
      </c>
    </row>
    <row r="9414" spans="51:75" x14ac:dyDescent="0.3">
      <c r="AY9414" s="251" t="e">
        <f>VLOOKUP(C9414,#REF!, 2,FALSE)</f>
        <v>#REF!</v>
      </c>
      <c r="BM9414" s="191" t="s">
        <v>14772</v>
      </c>
      <c r="BN9414" s="191" t="s">
        <v>2984</v>
      </c>
      <c r="BO9414" s="191" t="s">
        <v>14773</v>
      </c>
      <c r="BU9414" s="191" t="s">
        <v>14772</v>
      </c>
      <c r="BV9414" s="191" t="s">
        <v>2984</v>
      </c>
      <c r="BW9414" s="191" t="s">
        <v>14773</v>
      </c>
    </row>
    <row r="9415" spans="51:75" x14ac:dyDescent="0.3">
      <c r="AY9415" s="251" t="e">
        <f>VLOOKUP(C9415,#REF!, 2,FALSE)</f>
        <v>#REF!</v>
      </c>
      <c r="BM9415" s="191" t="s">
        <v>242</v>
      </c>
      <c r="BN9415" s="191" t="s">
        <v>2984</v>
      </c>
      <c r="BO9415" s="191" t="s">
        <v>14774</v>
      </c>
      <c r="BU9415" s="191" t="s">
        <v>242</v>
      </c>
      <c r="BV9415" s="191" t="s">
        <v>2984</v>
      </c>
      <c r="BW9415" s="191" t="s">
        <v>14774</v>
      </c>
    </row>
    <row r="9416" spans="51:75" x14ac:dyDescent="0.3">
      <c r="AY9416" s="251" t="e">
        <f>VLOOKUP(C9416,#REF!, 2,FALSE)</f>
        <v>#REF!</v>
      </c>
      <c r="BM9416" s="191" t="s">
        <v>14775</v>
      </c>
      <c r="BN9416" s="191" t="s">
        <v>2984</v>
      </c>
      <c r="BO9416" s="191" t="s">
        <v>2984</v>
      </c>
      <c r="BU9416" s="191" t="s">
        <v>14775</v>
      </c>
      <c r="BV9416" s="191" t="s">
        <v>2984</v>
      </c>
      <c r="BW9416" s="191" t="s">
        <v>2984</v>
      </c>
    </row>
    <row r="9417" spans="51:75" x14ac:dyDescent="0.3">
      <c r="AY9417" s="251" t="e">
        <f>VLOOKUP(C9417,#REF!, 2,FALSE)</f>
        <v>#REF!</v>
      </c>
      <c r="BM9417" s="191" t="s">
        <v>14777</v>
      </c>
      <c r="BN9417" s="191" t="s">
        <v>929</v>
      </c>
      <c r="BO9417" s="191" t="s">
        <v>8182</v>
      </c>
      <c r="BU9417" s="191" t="s">
        <v>14777</v>
      </c>
      <c r="BV9417" s="191" t="s">
        <v>929</v>
      </c>
      <c r="BW9417" s="191" t="s">
        <v>8182</v>
      </c>
    </row>
    <row r="9418" spans="51:75" x14ac:dyDescent="0.3">
      <c r="AY9418" s="251" t="e">
        <f>VLOOKUP(C9418,#REF!, 2,FALSE)</f>
        <v>#REF!</v>
      </c>
      <c r="BM9418" s="191" t="s">
        <v>14778</v>
      </c>
      <c r="BN9418" s="191" t="s">
        <v>929</v>
      </c>
      <c r="BO9418" s="191" t="s">
        <v>3076</v>
      </c>
      <c r="BU9418" s="191" t="s">
        <v>14778</v>
      </c>
      <c r="BV9418" s="191" t="s">
        <v>929</v>
      </c>
      <c r="BW9418" s="191" t="s">
        <v>3076</v>
      </c>
    </row>
    <row r="9419" spans="51:75" x14ac:dyDescent="0.3">
      <c r="AY9419" s="251" t="e">
        <f>VLOOKUP(C9419,#REF!, 2,FALSE)</f>
        <v>#REF!</v>
      </c>
      <c r="BM9419" s="191" t="s">
        <v>2570</v>
      </c>
      <c r="BN9419" s="191" t="s">
        <v>3006</v>
      </c>
      <c r="BO9419" s="191" t="s">
        <v>14779</v>
      </c>
      <c r="BU9419" s="191" t="s">
        <v>2570</v>
      </c>
      <c r="BV9419" s="191" t="s">
        <v>3006</v>
      </c>
      <c r="BW9419" s="191" t="s">
        <v>14779</v>
      </c>
    </row>
    <row r="9420" spans="51:75" x14ac:dyDescent="0.3">
      <c r="AY9420" s="251" t="e">
        <f>VLOOKUP(C9420,#REF!, 2,FALSE)</f>
        <v>#REF!</v>
      </c>
      <c r="BM9420" s="191" t="s">
        <v>14780</v>
      </c>
      <c r="BN9420" s="191" t="s">
        <v>3253</v>
      </c>
      <c r="BO9420" s="191" t="s">
        <v>2984</v>
      </c>
      <c r="BU9420" s="191" t="s">
        <v>14780</v>
      </c>
      <c r="BV9420" s="191" t="s">
        <v>3253</v>
      </c>
      <c r="BW9420" s="191" t="s">
        <v>2984</v>
      </c>
    </row>
    <row r="9421" spans="51:75" x14ac:dyDescent="0.3">
      <c r="AY9421" s="251" t="e">
        <f>VLOOKUP(C9421,#REF!, 2,FALSE)</f>
        <v>#REF!</v>
      </c>
      <c r="BM9421" s="191" t="s">
        <v>14781</v>
      </c>
      <c r="BN9421" s="191" t="s">
        <v>2984</v>
      </c>
      <c r="BO9421" s="191" t="s">
        <v>2984</v>
      </c>
      <c r="BU9421" s="191" t="s">
        <v>14781</v>
      </c>
      <c r="BV9421" s="191" t="s">
        <v>2984</v>
      </c>
      <c r="BW9421" s="191" t="s">
        <v>2984</v>
      </c>
    </row>
    <row r="9422" spans="51:75" x14ac:dyDescent="0.3">
      <c r="AY9422" s="251" t="e">
        <f>VLOOKUP(C9422,#REF!, 2,FALSE)</f>
        <v>#REF!</v>
      </c>
      <c r="BM9422" s="191" t="s">
        <v>14782</v>
      </c>
      <c r="BN9422" s="191" t="s">
        <v>2984</v>
      </c>
      <c r="BO9422" s="191" t="s">
        <v>2984</v>
      </c>
      <c r="BU9422" s="191" t="s">
        <v>14782</v>
      </c>
      <c r="BV9422" s="191" t="s">
        <v>2984</v>
      </c>
      <c r="BW9422" s="191" t="s">
        <v>2984</v>
      </c>
    </row>
    <row r="9423" spans="51:75" x14ac:dyDescent="0.3">
      <c r="AY9423" s="251" t="e">
        <f>VLOOKUP(C9423,#REF!, 2,FALSE)</f>
        <v>#REF!</v>
      </c>
      <c r="BM9423" s="191" t="s">
        <v>14783</v>
      </c>
      <c r="BN9423" s="191" t="s">
        <v>662</v>
      </c>
      <c r="BO9423" s="191" t="s">
        <v>2984</v>
      </c>
      <c r="BU9423" s="191" t="s">
        <v>14783</v>
      </c>
      <c r="BV9423" s="191" t="s">
        <v>662</v>
      </c>
      <c r="BW9423" s="191" t="s">
        <v>2984</v>
      </c>
    </row>
    <row r="9424" spans="51:75" x14ac:dyDescent="0.3">
      <c r="AY9424" s="251" t="e">
        <f>VLOOKUP(C9424,#REF!, 2,FALSE)</f>
        <v>#REF!</v>
      </c>
      <c r="BM9424" s="191" t="s">
        <v>14784</v>
      </c>
      <c r="BN9424" s="191" t="s">
        <v>2984</v>
      </c>
      <c r="BO9424" s="191" t="s">
        <v>14785</v>
      </c>
      <c r="BU9424" s="191" t="s">
        <v>14784</v>
      </c>
      <c r="BV9424" s="191" t="s">
        <v>2984</v>
      </c>
      <c r="BW9424" s="191" t="s">
        <v>14785</v>
      </c>
    </row>
    <row r="9425" spans="51:75" x14ac:dyDescent="0.3">
      <c r="AY9425" s="251" t="e">
        <f>VLOOKUP(C9425,#REF!, 2,FALSE)</f>
        <v>#REF!</v>
      </c>
      <c r="BM9425" s="191" t="s">
        <v>14786</v>
      </c>
      <c r="BN9425" s="191" t="s">
        <v>2984</v>
      </c>
      <c r="BO9425" s="191" t="s">
        <v>14494</v>
      </c>
      <c r="BU9425" s="191" t="s">
        <v>14786</v>
      </c>
      <c r="BV9425" s="191" t="s">
        <v>2984</v>
      </c>
      <c r="BW9425" s="191" t="s">
        <v>14494</v>
      </c>
    </row>
    <row r="9426" spans="51:75" x14ac:dyDescent="0.3">
      <c r="AY9426" s="251" t="e">
        <f>VLOOKUP(C9426,#REF!, 2,FALSE)</f>
        <v>#REF!</v>
      </c>
      <c r="BM9426" s="191" t="s">
        <v>14787</v>
      </c>
      <c r="BN9426" s="191" t="s">
        <v>2984</v>
      </c>
      <c r="BO9426" s="191" t="s">
        <v>14788</v>
      </c>
      <c r="BU9426" s="191" t="s">
        <v>14787</v>
      </c>
      <c r="BV9426" s="191" t="s">
        <v>2984</v>
      </c>
      <c r="BW9426" s="191" t="s">
        <v>14788</v>
      </c>
    </row>
    <row r="9427" spans="51:75" x14ac:dyDescent="0.3">
      <c r="AY9427" s="251" t="e">
        <f>VLOOKUP(C9427,#REF!, 2,FALSE)</f>
        <v>#REF!</v>
      </c>
      <c r="BM9427" s="191" t="s">
        <v>14789</v>
      </c>
      <c r="BN9427" s="191" t="s">
        <v>1014</v>
      </c>
      <c r="BO9427" s="191" t="s">
        <v>2984</v>
      </c>
      <c r="BU9427" s="191" t="s">
        <v>14789</v>
      </c>
      <c r="BV9427" s="191" t="s">
        <v>1014</v>
      </c>
      <c r="BW9427" s="191" t="s">
        <v>2984</v>
      </c>
    </row>
    <row r="9428" spans="51:75" x14ac:dyDescent="0.3">
      <c r="AY9428" s="251" t="e">
        <f>VLOOKUP(C9428,#REF!, 2,FALSE)</f>
        <v>#REF!</v>
      </c>
      <c r="BM9428" s="191" t="s">
        <v>14790</v>
      </c>
      <c r="BN9428" s="191" t="s">
        <v>2984</v>
      </c>
      <c r="BO9428" s="191" t="s">
        <v>14791</v>
      </c>
      <c r="BU9428" s="191" t="s">
        <v>14790</v>
      </c>
      <c r="BV9428" s="191" t="s">
        <v>2984</v>
      </c>
      <c r="BW9428" s="191" t="s">
        <v>14791</v>
      </c>
    </row>
    <row r="9429" spans="51:75" x14ac:dyDescent="0.3">
      <c r="AY9429" s="251" t="e">
        <f>VLOOKUP(C9429,#REF!, 2,FALSE)</f>
        <v>#REF!</v>
      </c>
      <c r="BM9429" s="191" t="s">
        <v>2571</v>
      </c>
      <c r="BN9429" s="191" t="s">
        <v>929</v>
      </c>
      <c r="BO9429" s="191" t="s">
        <v>2984</v>
      </c>
      <c r="BU9429" s="191" t="s">
        <v>2571</v>
      </c>
      <c r="BV9429" s="191" t="s">
        <v>929</v>
      </c>
      <c r="BW9429" s="191" t="s">
        <v>2984</v>
      </c>
    </row>
    <row r="9430" spans="51:75" x14ac:dyDescent="0.3">
      <c r="AY9430" s="251" t="e">
        <f>VLOOKUP(C9430,#REF!, 2,FALSE)</f>
        <v>#REF!</v>
      </c>
      <c r="BM9430" s="191" t="s">
        <v>14792</v>
      </c>
      <c r="BN9430" s="191" t="s">
        <v>1273</v>
      </c>
      <c r="BO9430" s="191" t="s">
        <v>14793</v>
      </c>
      <c r="BU9430" s="191" t="s">
        <v>14792</v>
      </c>
      <c r="BV9430" s="191" t="s">
        <v>1273</v>
      </c>
      <c r="BW9430" s="191" t="s">
        <v>14793</v>
      </c>
    </row>
    <row r="9431" spans="51:75" x14ac:dyDescent="0.3">
      <c r="AY9431" s="251" t="e">
        <f>VLOOKUP(C9431,#REF!, 2,FALSE)</f>
        <v>#REF!</v>
      </c>
      <c r="BM9431" s="191" t="s">
        <v>14794</v>
      </c>
      <c r="BN9431" s="191" t="s">
        <v>737</v>
      </c>
      <c r="BO9431" s="191" t="s">
        <v>2984</v>
      </c>
      <c r="BU9431" s="191" t="s">
        <v>14794</v>
      </c>
      <c r="BV9431" s="191" t="s">
        <v>737</v>
      </c>
      <c r="BW9431" s="191" t="s">
        <v>2984</v>
      </c>
    </row>
    <row r="9432" spans="51:75" x14ac:dyDescent="0.3">
      <c r="AY9432" s="251" t="e">
        <f>VLOOKUP(C9432,#REF!, 2,FALSE)</f>
        <v>#REF!</v>
      </c>
      <c r="BM9432" s="191" t="s">
        <v>14795</v>
      </c>
      <c r="BN9432" s="191" t="s">
        <v>853</v>
      </c>
      <c r="BO9432" s="191" t="s">
        <v>2984</v>
      </c>
      <c r="BU9432" s="191" t="s">
        <v>14795</v>
      </c>
      <c r="BV9432" s="191" t="s">
        <v>853</v>
      </c>
      <c r="BW9432" s="191" t="s">
        <v>2984</v>
      </c>
    </row>
    <row r="9433" spans="51:75" x14ac:dyDescent="0.3">
      <c r="AY9433" s="251" t="e">
        <f>VLOOKUP(C9433,#REF!, 2,FALSE)</f>
        <v>#REF!</v>
      </c>
      <c r="BM9433" s="191" t="s">
        <v>14796</v>
      </c>
      <c r="BN9433" s="191" t="s">
        <v>2984</v>
      </c>
      <c r="BO9433" s="191" t="s">
        <v>2984</v>
      </c>
      <c r="BU9433" s="191" t="s">
        <v>14796</v>
      </c>
      <c r="BV9433" s="191" t="s">
        <v>2984</v>
      </c>
      <c r="BW9433" s="191" t="s">
        <v>2984</v>
      </c>
    </row>
    <row r="9434" spans="51:75" x14ac:dyDescent="0.3">
      <c r="AY9434" s="251" t="e">
        <f>VLOOKUP(C9434,#REF!, 2,FALSE)</f>
        <v>#REF!</v>
      </c>
      <c r="BM9434" s="191" t="s">
        <v>14797</v>
      </c>
      <c r="BN9434" s="191" t="s">
        <v>3006</v>
      </c>
      <c r="BO9434" s="191" t="s">
        <v>2984</v>
      </c>
      <c r="BU9434" s="191" t="s">
        <v>14797</v>
      </c>
      <c r="BV9434" s="191" t="s">
        <v>3006</v>
      </c>
      <c r="BW9434" s="191" t="s">
        <v>2984</v>
      </c>
    </row>
    <row r="9435" spans="51:75" x14ac:dyDescent="0.3">
      <c r="AY9435" s="251" t="e">
        <f>VLOOKUP(C9435,#REF!, 2,FALSE)</f>
        <v>#REF!</v>
      </c>
      <c r="BM9435" s="191" t="s">
        <v>14798</v>
      </c>
      <c r="BN9435" s="191" t="s">
        <v>3253</v>
      </c>
      <c r="BO9435" s="191" t="s">
        <v>2984</v>
      </c>
      <c r="BU9435" s="191" t="s">
        <v>14798</v>
      </c>
      <c r="BV9435" s="191" t="s">
        <v>3253</v>
      </c>
      <c r="BW9435" s="191" t="s">
        <v>2984</v>
      </c>
    </row>
    <row r="9436" spans="51:75" x14ac:dyDescent="0.3">
      <c r="AY9436" s="251" t="e">
        <f>VLOOKUP(C9436,#REF!, 2,FALSE)</f>
        <v>#REF!</v>
      </c>
      <c r="BM9436" s="191" t="s">
        <v>241</v>
      </c>
      <c r="BN9436" s="191" t="s">
        <v>853</v>
      </c>
      <c r="BO9436" s="191" t="s">
        <v>2984</v>
      </c>
      <c r="BU9436" s="191" t="s">
        <v>241</v>
      </c>
      <c r="BV9436" s="191" t="s">
        <v>853</v>
      </c>
      <c r="BW9436" s="191" t="s">
        <v>2984</v>
      </c>
    </row>
    <row r="9437" spans="51:75" x14ac:dyDescent="0.3">
      <c r="AY9437" s="251" t="e">
        <f>VLOOKUP(C9437,#REF!, 2,FALSE)</f>
        <v>#REF!</v>
      </c>
      <c r="BM9437" s="191" t="s">
        <v>14799</v>
      </c>
      <c r="BN9437" s="191" t="s">
        <v>3006</v>
      </c>
      <c r="BO9437" s="191" t="s">
        <v>2984</v>
      </c>
      <c r="BU9437" s="191" t="s">
        <v>14799</v>
      </c>
      <c r="BV9437" s="191" t="s">
        <v>3006</v>
      </c>
      <c r="BW9437" s="191" t="s">
        <v>2984</v>
      </c>
    </row>
    <row r="9438" spans="51:75" x14ac:dyDescent="0.3">
      <c r="AY9438" s="251" t="e">
        <f>VLOOKUP(C9438,#REF!, 2,FALSE)</f>
        <v>#REF!</v>
      </c>
      <c r="BM9438" s="191" t="s">
        <v>14800</v>
      </c>
      <c r="BN9438" s="191" t="s">
        <v>2984</v>
      </c>
      <c r="BO9438" s="191" t="s">
        <v>2984</v>
      </c>
      <c r="BU9438" s="191" t="s">
        <v>14800</v>
      </c>
      <c r="BV9438" s="191" t="s">
        <v>2984</v>
      </c>
      <c r="BW9438" s="191" t="s">
        <v>2984</v>
      </c>
    </row>
    <row r="9439" spans="51:75" x14ac:dyDescent="0.3">
      <c r="AY9439" s="251" t="e">
        <f>VLOOKUP(C9439,#REF!, 2,FALSE)</f>
        <v>#REF!</v>
      </c>
      <c r="BM9439" s="191" t="s">
        <v>14801</v>
      </c>
      <c r="BN9439" s="191" t="s">
        <v>16997</v>
      </c>
      <c r="BO9439" s="191" t="s">
        <v>14802</v>
      </c>
      <c r="BU9439" s="191" t="s">
        <v>14801</v>
      </c>
      <c r="BV9439" s="191" t="s">
        <v>16997</v>
      </c>
      <c r="BW9439" s="191" t="s">
        <v>14802</v>
      </c>
    </row>
    <row r="9440" spans="51:75" x14ac:dyDescent="0.3">
      <c r="AY9440" s="251" t="e">
        <f>VLOOKUP(C9440,#REF!, 2,FALSE)</f>
        <v>#REF!</v>
      </c>
      <c r="BM9440" s="191" t="s">
        <v>14803</v>
      </c>
      <c r="BN9440" s="191" t="s">
        <v>2984</v>
      </c>
      <c r="BO9440" s="191" t="s">
        <v>3843</v>
      </c>
      <c r="BU9440" s="191" t="s">
        <v>14803</v>
      </c>
      <c r="BV9440" s="191" t="s">
        <v>2984</v>
      </c>
      <c r="BW9440" s="191" t="s">
        <v>3843</v>
      </c>
    </row>
    <row r="9441" spans="51:75" x14ac:dyDescent="0.3">
      <c r="AY9441" s="251" t="e">
        <f>VLOOKUP(C9441,#REF!, 2,FALSE)</f>
        <v>#REF!</v>
      </c>
      <c r="BM9441" s="191" t="s">
        <v>14804</v>
      </c>
      <c r="BN9441" s="191" t="s">
        <v>2984</v>
      </c>
      <c r="BO9441" s="191" t="s">
        <v>1213</v>
      </c>
      <c r="BU9441" s="191" t="s">
        <v>14804</v>
      </c>
      <c r="BV9441" s="191" t="s">
        <v>2984</v>
      </c>
      <c r="BW9441" s="191" t="s">
        <v>1213</v>
      </c>
    </row>
    <row r="9442" spans="51:75" x14ac:dyDescent="0.3">
      <c r="AY9442" s="251" t="e">
        <f>VLOOKUP(C9442,#REF!, 2,FALSE)</f>
        <v>#REF!</v>
      </c>
      <c r="BM9442" s="191" t="s">
        <v>14805</v>
      </c>
      <c r="BN9442" s="191" t="s">
        <v>2984</v>
      </c>
      <c r="BO9442" s="191" t="s">
        <v>2984</v>
      </c>
      <c r="BU9442" s="191" t="s">
        <v>14805</v>
      </c>
      <c r="BV9442" s="191" t="s">
        <v>2984</v>
      </c>
      <c r="BW9442" s="191" t="s">
        <v>2984</v>
      </c>
    </row>
    <row r="9443" spans="51:75" x14ac:dyDescent="0.3">
      <c r="AY9443" s="251" t="e">
        <f>VLOOKUP(C9443,#REF!, 2,FALSE)</f>
        <v>#REF!</v>
      </c>
      <c r="BM9443" s="191" t="s">
        <v>14806</v>
      </c>
      <c r="BN9443" s="191" t="s">
        <v>2984</v>
      </c>
      <c r="BO9443" s="191" t="s">
        <v>2984</v>
      </c>
      <c r="BU9443" s="191" t="s">
        <v>14806</v>
      </c>
      <c r="BV9443" s="191" t="s">
        <v>2984</v>
      </c>
      <c r="BW9443" s="191" t="s">
        <v>2984</v>
      </c>
    </row>
    <row r="9444" spans="51:75" x14ac:dyDescent="0.3">
      <c r="AY9444" s="251" t="e">
        <f>VLOOKUP(C9444,#REF!, 2,FALSE)</f>
        <v>#REF!</v>
      </c>
      <c r="BM9444" s="191" t="s">
        <v>14807</v>
      </c>
      <c r="BN9444" s="191" t="s">
        <v>2984</v>
      </c>
      <c r="BO9444" s="191" t="s">
        <v>2984</v>
      </c>
      <c r="BU9444" s="191" t="s">
        <v>14807</v>
      </c>
      <c r="BV9444" s="191" t="s">
        <v>2984</v>
      </c>
      <c r="BW9444" s="191" t="s">
        <v>2984</v>
      </c>
    </row>
    <row r="9445" spans="51:75" x14ac:dyDescent="0.3">
      <c r="AY9445" s="251" t="e">
        <f>VLOOKUP(C9445,#REF!, 2,FALSE)</f>
        <v>#REF!</v>
      </c>
      <c r="BM9445" s="191" t="s">
        <v>14808</v>
      </c>
      <c r="BN9445" s="191" t="s">
        <v>2984</v>
      </c>
      <c r="BO9445" s="191" t="s">
        <v>2984</v>
      </c>
      <c r="BU9445" s="191" t="s">
        <v>14808</v>
      </c>
      <c r="BV9445" s="191" t="s">
        <v>2984</v>
      </c>
      <c r="BW9445" s="191" t="s">
        <v>2984</v>
      </c>
    </row>
    <row r="9446" spans="51:75" x14ac:dyDescent="0.3">
      <c r="AY9446" s="251" t="e">
        <f>VLOOKUP(C9446,#REF!, 2,FALSE)</f>
        <v>#REF!</v>
      </c>
      <c r="BM9446" s="191" t="s">
        <v>14809</v>
      </c>
      <c r="BN9446" s="191" t="s">
        <v>2984</v>
      </c>
      <c r="BO9446" s="191" t="s">
        <v>2984</v>
      </c>
      <c r="BU9446" s="191" t="s">
        <v>14809</v>
      </c>
      <c r="BV9446" s="191" t="s">
        <v>2984</v>
      </c>
      <c r="BW9446" s="191" t="s">
        <v>2984</v>
      </c>
    </row>
    <row r="9447" spans="51:75" x14ac:dyDescent="0.3">
      <c r="AY9447" s="251" t="e">
        <f>VLOOKUP(C9447,#REF!, 2,FALSE)</f>
        <v>#REF!</v>
      </c>
      <c r="BM9447" s="191" t="s">
        <v>2572</v>
      </c>
      <c r="BN9447" s="191" t="s">
        <v>1014</v>
      </c>
      <c r="BO9447" s="191" t="s">
        <v>2984</v>
      </c>
      <c r="BU9447" s="191" t="s">
        <v>2572</v>
      </c>
      <c r="BV9447" s="191" t="s">
        <v>1014</v>
      </c>
      <c r="BW9447" s="191" t="s">
        <v>2984</v>
      </c>
    </row>
    <row r="9448" spans="51:75" x14ac:dyDescent="0.3">
      <c r="AY9448" s="251" t="e">
        <f>VLOOKUP(C9448,#REF!, 2,FALSE)</f>
        <v>#REF!</v>
      </c>
      <c r="BM9448" s="191" t="s">
        <v>2573</v>
      </c>
      <c r="BN9448" s="191" t="s">
        <v>2984</v>
      </c>
      <c r="BO9448" s="191" t="s">
        <v>14810</v>
      </c>
      <c r="BU9448" s="191" t="s">
        <v>2573</v>
      </c>
      <c r="BV9448" s="191" t="s">
        <v>2984</v>
      </c>
      <c r="BW9448" s="191" t="s">
        <v>14810</v>
      </c>
    </row>
    <row r="9449" spans="51:75" x14ac:dyDescent="0.3">
      <c r="AY9449" s="251" t="e">
        <f>VLOOKUP(C9449,#REF!, 2,FALSE)</f>
        <v>#REF!</v>
      </c>
      <c r="BM9449" s="191" t="s">
        <v>14811</v>
      </c>
      <c r="BN9449" s="191" t="s">
        <v>2984</v>
      </c>
      <c r="BO9449" s="191" t="s">
        <v>14812</v>
      </c>
      <c r="BU9449" s="191" t="s">
        <v>14811</v>
      </c>
      <c r="BV9449" s="191" t="s">
        <v>2984</v>
      </c>
      <c r="BW9449" s="191" t="s">
        <v>14812</v>
      </c>
    </row>
    <row r="9450" spans="51:75" x14ac:dyDescent="0.3">
      <c r="AY9450" s="251" t="e">
        <f>VLOOKUP(C9450,#REF!, 2,FALSE)</f>
        <v>#REF!</v>
      </c>
      <c r="BM9450" s="191" t="s">
        <v>245</v>
      </c>
      <c r="BN9450" s="191" t="s">
        <v>2984</v>
      </c>
      <c r="BO9450" s="191" t="s">
        <v>718</v>
      </c>
      <c r="BU9450" s="191" t="s">
        <v>245</v>
      </c>
      <c r="BV9450" s="191" t="s">
        <v>2984</v>
      </c>
      <c r="BW9450" s="191" t="s">
        <v>718</v>
      </c>
    </row>
    <row r="9451" spans="51:75" x14ac:dyDescent="0.3">
      <c r="AY9451" s="251" t="e">
        <f>VLOOKUP(C9451,#REF!, 2,FALSE)</f>
        <v>#REF!</v>
      </c>
      <c r="BM9451" s="191" t="s">
        <v>2574</v>
      </c>
      <c r="BN9451" s="191" t="s">
        <v>927</v>
      </c>
      <c r="BO9451" s="191" t="s">
        <v>2984</v>
      </c>
      <c r="BU9451" s="191" t="s">
        <v>2574</v>
      </c>
      <c r="BV9451" s="191" t="s">
        <v>927</v>
      </c>
      <c r="BW9451" s="191" t="s">
        <v>2984</v>
      </c>
    </row>
    <row r="9452" spans="51:75" x14ac:dyDescent="0.3">
      <c r="AY9452" s="251" t="e">
        <f>VLOOKUP(C9452,#REF!, 2,FALSE)</f>
        <v>#REF!</v>
      </c>
      <c r="BM9452" s="191" t="s">
        <v>14813</v>
      </c>
      <c r="BN9452" s="191" t="s">
        <v>2984</v>
      </c>
      <c r="BO9452" s="191" t="s">
        <v>2984</v>
      </c>
      <c r="BU9452" s="191" t="s">
        <v>14813</v>
      </c>
      <c r="BV9452" s="191" t="s">
        <v>2984</v>
      </c>
      <c r="BW9452" s="191" t="s">
        <v>2984</v>
      </c>
    </row>
    <row r="9453" spans="51:75" x14ac:dyDescent="0.3">
      <c r="AY9453" s="251" t="e">
        <f>VLOOKUP(C9453,#REF!, 2,FALSE)</f>
        <v>#REF!</v>
      </c>
      <c r="BM9453" s="191" t="s">
        <v>14814</v>
      </c>
      <c r="BN9453" s="191" t="s">
        <v>2984</v>
      </c>
      <c r="BO9453" s="191" t="s">
        <v>2984</v>
      </c>
      <c r="BU9453" s="191" t="s">
        <v>14814</v>
      </c>
      <c r="BV9453" s="191" t="s">
        <v>2984</v>
      </c>
      <c r="BW9453" s="191" t="s">
        <v>2984</v>
      </c>
    </row>
    <row r="9454" spans="51:75" x14ac:dyDescent="0.3">
      <c r="AY9454" s="251" t="e">
        <f>VLOOKUP(C9454,#REF!, 2,FALSE)</f>
        <v>#REF!</v>
      </c>
      <c r="BM9454" s="191" t="s">
        <v>14815</v>
      </c>
      <c r="BN9454" s="191" t="s">
        <v>798</v>
      </c>
      <c r="BO9454" s="191" t="s">
        <v>2984</v>
      </c>
      <c r="BU9454" s="191" t="s">
        <v>14815</v>
      </c>
      <c r="BV9454" s="191" t="s">
        <v>798</v>
      </c>
      <c r="BW9454" s="191" t="s">
        <v>2984</v>
      </c>
    </row>
    <row r="9455" spans="51:75" x14ac:dyDescent="0.3">
      <c r="AY9455" s="251" t="e">
        <f>VLOOKUP(C9455,#REF!, 2,FALSE)</f>
        <v>#REF!</v>
      </c>
      <c r="BM9455" s="191" t="s">
        <v>14816</v>
      </c>
      <c r="BN9455" s="191" t="s">
        <v>788</v>
      </c>
      <c r="BO9455" s="191" t="s">
        <v>14817</v>
      </c>
      <c r="BU9455" s="191" t="s">
        <v>14816</v>
      </c>
      <c r="BV9455" s="191" t="s">
        <v>788</v>
      </c>
      <c r="BW9455" s="191" t="s">
        <v>14817</v>
      </c>
    </row>
    <row r="9456" spans="51:75" x14ac:dyDescent="0.3">
      <c r="AY9456" s="251" t="e">
        <f>VLOOKUP(C9456,#REF!, 2,FALSE)</f>
        <v>#REF!</v>
      </c>
      <c r="BM9456" s="191" t="s">
        <v>2575</v>
      </c>
      <c r="BN9456" s="191" t="s">
        <v>3253</v>
      </c>
      <c r="BO9456" s="191" t="s">
        <v>14818</v>
      </c>
      <c r="BU9456" s="191" t="s">
        <v>2575</v>
      </c>
      <c r="BV9456" s="191" t="s">
        <v>3253</v>
      </c>
      <c r="BW9456" s="191" t="s">
        <v>14818</v>
      </c>
    </row>
    <row r="9457" spans="51:75" x14ac:dyDescent="0.3">
      <c r="AY9457" s="251" t="e">
        <f>VLOOKUP(C9457,#REF!, 2,FALSE)</f>
        <v>#REF!</v>
      </c>
      <c r="BM9457" s="191" t="s">
        <v>14819</v>
      </c>
      <c r="BN9457" s="191" t="s">
        <v>706</v>
      </c>
      <c r="BO9457" s="191" t="s">
        <v>2984</v>
      </c>
      <c r="BU9457" s="191" t="s">
        <v>14819</v>
      </c>
      <c r="BV9457" s="191" t="s">
        <v>706</v>
      </c>
      <c r="BW9457" s="191" t="s">
        <v>2984</v>
      </c>
    </row>
    <row r="9458" spans="51:75" x14ac:dyDescent="0.3">
      <c r="AY9458" s="251" t="e">
        <f>VLOOKUP(C9458,#REF!, 2,FALSE)</f>
        <v>#REF!</v>
      </c>
      <c r="BM9458" s="191" t="s">
        <v>14820</v>
      </c>
      <c r="BN9458" s="191" t="s">
        <v>776</v>
      </c>
      <c r="BO9458" s="191" t="s">
        <v>2984</v>
      </c>
      <c r="BU9458" s="191" t="s">
        <v>14820</v>
      </c>
      <c r="BV9458" s="191" t="s">
        <v>776</v>
      </c>
      <c r="BW9458" s="191" t="s">
        <v>2984</v>
      </c>
    </row>
    <row r="9459" spans="51:75" x14ac:dyDescent="0.3">
      <c r="AY9459" s="251" t="e">
        <f>VLOOKUP(C9459,#REF!, 2,FALSE)</f>
        <v>#REF!</v>
      </c>
      <c r="BM9459" s="191" t="s">
        <v>14821</v>
      </c>
      <c r="BN9459" s="191" t="s">
        <v>804</v>
      </c>
      <c r="BO9459" s="191" t="s">
        <v>2984</v>
      </c>
      <c r="BU9459" s="191" t="s">
        <v>14821</v>
      </c>
      <c r="BV9459" s="191" t="s">
        <v>804</v>
      </c>
      <c r="BW9459" s="191" t="s">
        <v>2984</v>
      </c>
    </row>
    <row r="9460" spans="51:75" x14ac:dyDescent="0.3">
      <c r="AY9460" s="251" t="e">
        <f>VLOOKUP(C9460,#REF!, 2,FALSE)</f>
        <v>#REF!</v>
      </c>
      <c r="BM9460" s="191" t="s">
        <v>14822</v>
      </c>
      <c r="BN9460" s="191" t="s">
        <v>615</v>
      </c>
      <c r="BO9460" s="191" t="s">
        <v>2984</v>
      </c>
      <c r="BU9460" s="191" t="s">
        <v>14822</v>
      </c>
      <c r="BV9460" s="191" t="s">
        <v>615</v>
      </c>
      <c r="BW9460" s="191" t="s">
        <v>2984</v>
      </c>
    </row>
    <row r="9461" spans="51:75" x14ac:dyDescent="0.3">
      <c r="AY9461" s="251" t="e">
        <f>VLOOKUP(C9461,#REF!, 2,FALSE)</f>
        <v>#REF!</v>
      </c>
      <c r="BM9461" s="191" t="s">
        <v>14823</v>
      </c>
      <c r="BN9461" s="191" t="s">
        <v>2984</v>
      </c>
      <c r="BO9461" s="191" t="s">
        <v>2984</v>
      </c>
      <c r="BU9461" s="191" t="s">
        <v>14823</v>
      </c>
      <c r="BV9461" s="191" t="s">
        <v>2984</v>
      </c>
      <c r="BW9461" s="191" t="s">
        <v>2984</v>
      </c>
    </row>
    <row r="9462" spans="51:75" x14ac:dyDescent="0.3">
      <c r="AY9462" s="251" t="e">
        <f>VLOOKUP(C9462,#REF!, 2,FALSE)</f>
        <v>#REF!</v>
      </c>
      <c r="BM9462" s="191" t="s">
        <v>14824</v>
      </c>
      <c r="BN9462" s="191" t="s">
        <v>2984</v>
      </c>
      <c r="BO9462" s="191" t="s">
        <v>2984</v>
      </c>
      <c r="BU9462" s="191" t="s">
        <v>14824</v>
      </c>
      <c r="BV9462" s="191" t="s">
        <v>2984</v>
      </c>
      <c r="BW9462" s="191" t="s">
        <v>2984</v>
      </c>
    </row>
    <row r="9463" spans="51:75" x14ac:dyDescent="0.3">
      <c r="AY9463" s="251" t="e">
        <f>VLOOKUP(C9463,#REF!, 2,FALSE)</f>
        <v>#REF!</v>
      </c>
      <c r="BM9463" s="191" t="s">
        <v>14825</v>
      </c>
      <c r="BN9463" s="191" t="s">
        <v>706</v>
      </c>
      <c r="BO9463" s="191" t="s">
        <v>14826</v>
      </c>
      <c r="BU9463" s="191" t="s">
        <v>14825</v>
      </c>
      <c r="BV9463" s="191" t="s">
        <v>706</v>
      </c>
      <c r="BW9463" s="191" t="s">
        <v>14826</v>
      </c>
    </row>
    <row r="9464" spans="51:75" x14ac:dyDescent="0.3">
      <c r="AY9464" s="251" t="e">
        <f>VLOOKUP(C9464,#REF!, 2,FALSE)</f>
        <v>#REF!</v>
      </c>
      <c r="BM9464" s="191" t="s">
        <v>14827</v>
      </c>
      <c r="BN9464" s="191" t="s">
        <v>704</v>
      </c>
      <c r="BO9464" s="191" t="s">
        <v>2984</v>
      </c>
      <c r="BU9464" s="191" t="s">
        <v>14827</v>
      </c>
      <c r="BV9464" s="191" t="s">
        <v>704</v>
      </c>
      <c r="BW9464" s="191" t="s">
        <v>2984</v>
      </c>
    </row>
    <row r="9465" spans="51:75" x14ac:dyDescent="0.3">
      <c r="AY9465" s="251" t="e">
        <f>VLOOKUP(C9465,#REF!, 2,FALSE)</f>
        <v>#REF!</v>
      </c>
      <c r="BM9465" s="191" t="s">
        <v>14828</v>
      </c>
      <c r="BN9465" s="191" t="s">
        <v>1270</v>
      </c>
      <c r="BO9465" s="191" t="s">
        <v>14829</v>
      </c>
      <c r="BU9465" s="191" t="s">
        <v>14828</v>
      </c>
      <c r="BV9465" s="191" t="s">
        <v>1270</v>
      </c>
      <c r="BW9465" s="191" t="s">
        <v>14829</v>
      </c>
    </row>
    <row r="9466" spans="51:75" x14ac:dyDescent="0.3">
      <c r="AY9466" s="251" t="e">
        <f>VLOOKUP(C9466,#REF!, 2,FALSE)</f>
        <v>#REF!</v>
      </c>
      <c r="BM9466" s="191" t="s">
        <v>14830</v>
      </c>
      <c r="BN9466" s="191" t="s">
        <v>788</v>
      </c>
      <c r="BO9466" s="191" t="s">
        <v>14831</v>
      </c>
      <c r="BU9466" s="191" t="s">
        <v>14830</v>
      </c>
      <c r="BV9466" s="191" t="s">
        <v>788</v>
      </c>
      <c r="BW9466" s="191" t="s">
        <v>14831</v>
      </c>
    </row>
    <row r="9467" spans="51:75" x14ac:dyDescent="0.3">
      <c r="AY9467" s="251" t="e">
        <f>VLOOKUP(C9467,#REF!, 2,FALSE)</f>
        <v>#REF!</v>
      </c>
      <c r="BM9467" s="191" t="s">
        <v>14832</v>
      </c>
      <c r="BN9467" s="191" t="s">
        <v>853</v>
      </c>
      <c r="BO9467" s="191" t="s">
        <v>2984</v>
      </c>
      <c r="BU9467" s="191" t="s">
        <v>14832</v>
      </c>
      <c r="BV9467" s="191" t="s">
        <v>853</v>
      </c>
      <c r="BW9467" s="191" t="s">
        <v>2984</v>
      </c>
    </row>
    <row r="9468" spans="51:75" x14ac:dyDescent="0.3">
      <c r="AY9468" s="251" t="e">
        <f>VLOOKUP(C9468,#REF!, 2,FALSE)</f>
        <v>#REF!</v>
      </c>
      <c r="BM9468" s="191" t="s">
        <v>14833</v>
      </c>
      <c r="BN9468" s="191" t="s">
        <v>1140</v>
      </c>
      <c r="BO9468" s="191" t="s">
        <v>14834</v>
      </c>
      <c r="BU9468" s="191" t="s">
        <v>14833</v>
      </c>
      <c r="BV9468" s="191" t="s">
        <v>1140</v>
      </c>
      <c r="BW9468" s="191" t="s">
        <v>14834</v>
      </c>
    </row>
    <row r="9469" spans="51:75" x14ac:dyDescent="0.3">
      <c r="AY9469" s="251" t="e">
        <f>VLOOKUP(C9469,#REF!, 2,FALSE)</f>
        <v>#REF!</v>
      </c>
      <c r="BM9469" s="191" t="s">
        <v>246</v>
      </c>
      <c r="BN9469" s="191" t="s">
        <v>615</v>
      </c>
      <c r="BO9469" s="191" t="s">
        <v>2984</v>
      </c>
      <c r="BU9469" s="191" t="s">
        <v>246</v>
      </c>
      <c r="BV9469" s="191" t="s">
        <v>615</v>
      </c>
      <c r="BW9469" s="191" t="s">
        <v>2984</v>
      </c>
    </row>
    <row r="9470" spans="51:75" x14ac:dyDescent="0.3">
      <c r="AY9470" s="251" t="e">
        <f>VLOOKUP(C9470,#REF!, 2,FALSE)</f>
        <v>#REF!</v>
      </c>
      <c r="BM9470" s="191" t="s">
        <v>14835</v>
      </c>
      <c r="BN9470" s="191" t="s">
        <v>1343</v>
      </c>
      <c r="BO9470" s="191" t="s">
        <v>14836</v>
      </c>
      <c r="BU9470" s="191" t="s">
        <v>14835</v>
      </c>
      <c r="BV9470" s="191" t="s">
        <v>1343</v>
      </c>
      <c r="BW9470" s="191" t="s">
        <v>14836</v>
      </c>
    </row>
    <row r="9471" spans="51:75" x14ac:dyDescent="0.3">
      <c r="AY9471" s="251" t="e">
        <f>VLOOKUP(C9471,#REF!, 2,FALSE)</f>
        <v>#REF!</v>
      </c>
      <c r="BM9471" s="191" t="s">
        <v>14837</v>
      </c>
      <c r="BN9471" s="191" t="s">
        <v>1343</v>
      </c>
      <c r="BO9471" s="191" t="s">
        <v>14838</v>
      </c>
      <c r="BU9471" s="191" t="s">
        <v>14837</v>
      </c>
      <c r="BV9471" s="191" t="s">
        <v>1343</v>
      </c>
      <c r="BW9471" s="191" t="s">
        <v>14838</v>
      </c>
    </row>
    <row r="9472" spans="51:75" x14ac:dyDescent="0.3">
      <c r="AY9472" s="251" t="e">
        <f>VLOOKUP(C9472,#REF!, 2,FALSE)</f>
        <v>#REF!</v>
      </c>
      <c r="BM9472" s="191" t="s">
        <v>226</v>
      </c>
      <c r="BN9472" s="191" t="s">
        <v>637</v>
      </c>
      <c r="BO9472" s="191" t="s">
        <v>2984</v>
      </c>
      <c r="BU9472" s="191" t="s">
        <v>226</v>
      </c>
      <c r="BV9472" s="191" t="s">
        <v>637</v>
      </c>
      <c r="BW9472" s="191" t="s">
        <v>2984</v>
      </c>
    </row>
    <row r="9473" spans="51:75" x14ac:dyDescent="0.3">
      <c r="AY9473" s="251" t="e">
        <f>VLOOKUP(C9473,#REF!, 2,FALSE)</f>
        <v>#REF!</v>
      </c>
      <c r="BM9473" s="191" t="s">
        <v>14839</v>
      </c>
      <c r="BN9473" s="191" t="s">
        <v>620</v>
      </c>
      <c r="BO9473" s="191" t="s">
        <v>2984</v>
      </c>
      <c r="BU9473" s="191" t="s">
        <v>14839</v>
      </c>
      <c r="BV9473" s="191" t="s">
        <v>620</v>
      </c>
      <c r="BW9473" s="191" t="s">
        <v>2984</v>
      </c>
    </row>
    <row r="9474" spans="51:75" x14ac:dyDescent="0.3">
      <c r="AY9474" s="251" t="e">
        <f>VLOOKUP(C9474,#REF!, 2,FALSE)</f>
        <v>#REF!</v>
      </c>
      <c r="BM9474" s="191" t="s">
        <v>14840</v>
      </c>
      <c r="BN9474" s="191" t="s">
        <v>637</v>
      </c>
      <c r="BO9474" s="191" t="s">
        <v>2984</v>
      </c>
      <c r="BU9474" s="191" t="s">
        <v>14840</v>
      </c>
      <c r="BV9474" s="191" t="s">
        <v>637</v>
      </c>
      <c r="BW9474" s="191" t="s">
        <v>2984</v>
      </c>
    </row>
    <row r="9475" spans="51:75" x14ac:dyDescent="0.3">
      <c r="AY9475" s="251" t="e">
        <f>VLOOKUP(C9475,#REF!, 2,FALSE)</f>
        <v>#REF!</v>
      </c>
      <c r="BM9475" s="191" t="s">
        <v>14841</v>
      </c>
      <c r="BN9475" s="191" t="s">
        <v>620</v>
      </c>
      <c r="BO9475" s="191" t="s">
        <v>2984</v>
      </c>
      <c r="BU9475" s="191" t="s">
        <v>14841</v>
      </c>
      <c r="BV9475" s="191" t="s">
        <v>620</v>
      </c>
      <c r="BW9475" s="191" t="s">
        <v>2984</v>
      </c>
    </row>
    <row r="9476" spans="51:75" x14ac:dyDescent="0.3">
      <c r="AY9476" s="251" t="e">
        <f>VLOOKUP(C9476,#REF!, 2,FALSE)</f>
        <v>#REF!</v>
      </c>
      <c r="BM9476" s="191" t="s">
        <v>14842</v>
      </c>
      <c r="BN9476" s="191" t="s">
        <v>618</v>
      </c>
      <c r="BO9476" s="191" t="s">
        <v>2984</v>
      </c>
      <c r="BU9476" s="191" t="s">
        <v>14842</v>
      </c>
      <c r="BV9476" s="191" t="s">
        <v>618</v>
      </c>
      <c r="BW9476" s="191" t="s">
        <v>2984</v>
      </c>
    </row>
    <row r="9477" spans="51:75" x14ac:dyDescent="0.3">
      <c r="AY9477" s="251" t="e">
        <f>VLOOKUP(C9477,#REF!, 2,FALSE)</f>
        <v>#REF!</v>
      </c>
      <c r="BM9477" s="191" t="s">
        <v>14843</v>
      </c>
      <c r="BN9477" s="191" t="s">
        <v>664</v>
      </c>
      <c r="BO9477" s="191" t="s">
        <v>2984</v>
      </c>
      <c r="BU9477" s="191" t="s">
        <v>14843</v>
      </c>
      <c r="BV9477" s="191" t="s">
        <v>664</v>
      </c>
      <c r="BW9477" s="191" t="s">
        <v>2984</v>
      </c>
    </row>
    <row r="9478" spans="51:75" x14ac:dyDescent="0.3">
      <c r="AY9478" s="251" t="e">
        <f>VLOOKUP(C9478,#REF!, 2,FALSE)</f>
        <v>#REF!</v>
      </c>
      <c r="BM9478" s="191" t="s">
        <v>14844</v>
      </c>
      <c r="BN9478" s="191" t="s">
        <v>664</v>
      </c>
      <c r="BO9478" s="191" t="s">
        <v>2984</v>
      </c>
      <c r="BU9478" s="191" t="s">
        <v>14844</v>
      </c>
      <c r="BV9478" s="191" t="s">
        <v>664</v>
      </c>
      <c r="BW9478" s="191" t="s">
        <v>2984</v>
      </c>
    </row>
    <row r="9479" spans="51:75" x14ac:dyDescent="0.3">
      <c r="AY9479" s="251" t="e">
        <f>VLOOKUP(C9479,#REF!, 2,FALSE)</f>
        <v>#REF!</v>
      </c>
      <c r="BM9479" s="191" t="s">
        <v>2579</v>
      </c>
      <c r="BN9479" s="191" t="s">
        <v>781</v>
      </c>
      <c r="BO9479" s="191" t="s">
        <v>771</v>
      </c>
      <c r="BU9479" s="191" t="s">
        <v>2579</v>
      </c>
      <c r="BV9479" s="191" t="s">
        <v>781</v>
      </c>
      <c r="BW9479" s="191" t="s">
        <v>771</v>
      </c>
    </row>
    <row r="9480" spans="51:75" x14ac:dyDescent="0.3">
      <c r="AY9480" s="251" t="e">
        <f>VLOOKUP(C9480,#REF!, 2,FALSE)</f>
        <v>#REF!</v>
      </c>
      <c r="BM9480" s="191" t="s">
        <v>14845</v>
      </c>
      <c r="BN9480" s="191" t="s">
        <v>618</v>
      </c>
      <c r="BO9480" s="191" t="s">
        <v>1272</v>
      </c>
      <c r="BU9480" s="191" t="s">
        <v>14845</v>
      </c>
      <c r="BV9480" s="191" t="s">
        <v>618</v>
      </c>
      <c r="BW9480" s="191" t="s">
        <v>1272</v>
      </c>
    </row>
    <row r="9481" spans="51:75" x14ac:dyDescent="0.3">
      <c r="AY9481" s="251" t="e">
        <f>VLOOKUP(C9481,#REF!, 2,FALSE)</f>
        <v>#REF!</v>
      </c>
      <c r="BM9481" s="191" t="s">
        <v>14846</v>
      </c>
      <c r="BN9481" s="191" t="s">
        <v>779</v>
      </c>
      <c r="BO9481" s="191" t="s">
        <v>1834</v>
      </c>
      <c r="BU9481" s="191" t="s">
        <v>14846</v>
      </c>
      <c r="BV9481" s="191" t="s">
        <v>779</v>
      </c>
      <c r="BW9481" s="191" t="s">
        <v>1834</v>
      </c>
    </row>
    <row r="9482" spans="51:75" x14ac:dyDescent="0.3">
      <c r="AY9482" s="251" t="e">
        <f>VLOOKUP(C9482,#REF!, 2,FALSE)</f>
        <v>#REF!</v>
      </c>
      <c r="BM9482" s="191" t="s">
        <v>2580</v>
      </c>
      <c r="BN9482" s="191" t="s">
        <v>1268</v>
      </c>
      <c r="BO9482" s="191" t="s">
        <v>2984</v>
      </c>
      <c r="BU9482" s="191" t="s">
        <v>2580</v>
      </c>
      <c r="BV9482" s="191" t="s">
        <v>1268</v>
      </c>
      <c r="BW9482" s="191" t="s">
        <v>2984</v>
      </c>
    </row>
    <row r="9483" spans="51:75" x14ac:dyDescent="0.3">
      <c r="AY9483" s="251" t="e">
        <f>VLOOKUP(C9483,#REF!, 2,FALSE)</f>
        <v>#REF!</v>
      </c>
      <c r="BM9483" s="191" t="s">
        <v>2581</v>
      </c>
      <c r="BN9483" s="191" t="s">
        <v>1268</v>
      </c>
      <c r="BO9483" s="191" t="s">
        <v>2984</v>
      </c>
      <c r="BU9483" s="191" t="s">
        <v>2581</v>
      </c>
      <c r="BV9483" s="191" t="s">
        <v>1268</v>
      </c>
      <c r="BW9483" s="191" t="s">
        <v>2984</v>
      </c>
    </row>
    <row r="9484" spans="51:75" x14ac:dyDescent="0.3">
      <c r="AY9484" s="251" t="e">
        <f>VLOOKUP(C9484,#REF!, 2,FALSE)</f>
        <v>#REF!</v>
      </c>
      <c r="BM9484" s="191" t="s">
        <v>244</v>
      </c>
      <c r="BN9484" s="191" t="s">
        <v>776</v>
      </c>
      <c r="BO9484" s="191" t="s">
        <v>14847</v>
      </c>
      <c r="BU9484" s="191" t="s">
        <v>244</v>
      </c>
      <c r="BV9484" s="191" t="s">
        <v>776</v>
      </c>
      <c r="BW9484" s="191" t="s">
        <v>14847</v>
      </c>
    </row>
    <row r="9485" spans="51:75" x14ac:dyDescent="0.3">
      <c r="AY9485" s="251" t="e">
        <f>VLOOKUP(C9485,#REF!, 2,FALSE)</f>
        <v>#REF!</v>
      </c>
      <c r="BM9485" s="191" t="s">
        <v>14848</v>
      </c>
      <c r="BN9485" s="191" t="s">
        <v>637</v>
      </c>
      <c r="BO9485" s="191" t="s">
        <v>2984</v>
      </c>
      <c r="BU9485" s="191" t="s">
        <v>14848</v>
      </c>
      <c r="BV9485" s="191" t="s">
        <v>637</v>
      </c>
      <c r="BW9485" s="191" t="s">
        <v>2984</v>
      </c>
    </row>
    <row r="9486" spans="51:75" x14ac:dyDescent="0.3">
      <c r="AY9486" s="251" t="e">
        <f>VLOOKUP(C9486,#REF!, 2,FALSE)</f>
        <v>#REF!</v>
      </c>
      <c r="BM9486" s="191" t="s">
        <v>14849</v>
      </c>
      <c r="BN9486" s="191" t="s">
        <v>640</v>
      </c>
      <c r="BO9486" s="191" t="s">
        <v>14850</v>
      </c>
      <c r="BU9486" s="191" t="s">
        <v>14849</v>
      </c>
      <c r="BV9486" s="191" t="s">
        <v>640</v>
      </c>
      <c r="BW9486" s="191" t="s">
        <v>14850</v>
      </c>
    </row>
    <row r="9487" spans="51:75" x14ac:dyDescent="0.3">
      <c r="AY9487" s="251" t="e">
        <f>VLOOKUP(C9487,#REF!, 2,FALSE)</f>
        <v>#REF!</v>
      </c>
      <c r="BM9487" s="191" t="s">
        <v>2582</v>
      </c>
      <c r="BN9487" s="191" t="s">
        <v>3253</v>
      </c>
      <c r="BO9487" s="191" t="s">
        <v>771</v>
      </c>
      <c r="BU9487" s="191" t="s">
        <v>2582</v>
      </c>
      <c r="BV9487" s="191" t="s">
        <v>3253</v>
      </c>
      <c r="BW9487" s="191" t="s">
        <v>771</v>
      </c>
    </row>
    <row r="9488" spans="51:75" x14ac:dyDescent="0.3">
      <c r="AY9488" s="251" t="e">
        <f>VLOOKUP(C9488,#REF!, 2,FALSE)</f>
        <v>#REF!</v>
      </c>
      <c r="BM9488" s="191" t="s">
        <v>14851</v>
      </c>
      <c r="BN9488" s="191" t="s">
        <v>1014</v>
      </c>
      <c r="BO9488" s="191" t="s">
        <v>1552</v>
      </c>
      <c r="BU9488" s="191" t="s">
        <v>14851</v>
      </c>
      <c r="BV9488" s="191" t="s">
        <v>1014</v>
      </c>
      <c r="BW9488" s="191" t="s">
        <v>1552</v>
      </c>
    </row>
    <row r="9489" spans="51:75" x14ac:dyDescent="0.3">
      <c r="AY9489" s="251" t="e">
        <f>VLOOKUP(C9489,#REF!, 2,FALSE)</f>
        <v>#REF!</v>
      </c>
      <c r="BM9489" s="191" t="s">
        <v>14852</v>
      </c>
      <c r="BN9489" s="191" t="s">
        <v>737</v>
      </c>
      <c r="BO9489" s="191" t="s">
        <v>2984</v>
      </c>
      <c r="BU9489" s="191" t="s">
        <v>14852</v>
      </c>
      <c r="BV9489" s="191" t="s">
        <v>737</v>
      </c>
      <c r="BW9489" s="191" t="s">
        <v>2984</v>
      </c>
    </row>
    <row r="9490" spans="51:75" x14ac:dyDescent="0.3">
      <c r="AY9490" s="251" t="e">
        <f>VLOOKUP(C9490,#REF!, 2,FALSE)</f>
        <v>#REF!</v>
      </c>
      <c r="BM9490" s="191" t="s">
        <v>2583</v>
      </c>
      <c r="BN9490" s="191" t="s">
        <v>1008</v>
      </c>
      <c r="BO9490" s="191" t="s">
        <v>12030</v>
      </c>
      <c r="BU9490" s="191" t="s">
        <v>2583</v>
      </c>
      <c r="BV9490" s="191" t="s">
        <v>1008</v>
      </c>
      <c r="BW9490" s="191" t="s">
        <v>12030</v>
      </c>
    </row>
    <row r="9491" spans="51:75" x14ac:dyDescent="0.3">
      <c r="AY9491" s="251" t="e">
        <f>VLOOKUP(C9491,#REF!, 2,FALSE)</f>
        <v>#REF!</v>
      </c>
      <c r="BM9491" s="191" t="s">
        <v>14853</v>
      </c>
      <c r="BN9491" s="191" t="s">
        <v>620</v>
      </c>
      <c r="BO9491" s="191" t="s">
        <v>13275</v>
      </c>
      <c r="BU9491" s="191" t="s">
        <v>14853</v>
      </c>
      <c r="BV9491" s="191" t="s">
        <v>620</v>
      </c>
      <c r="BW9491" s="191" t="s">
        <v>13275</v>
      </c>
    </row>
    <row r="9492" spans="51:75" x14ac:dyDescent="0.3">
      <c r="AY9492" s="251" t="e">
        <f>VLOOKUP(C9492,#REF!, 2,FALSE)</f>
        <v>#REF!</v>
      </c>
      <c r="BM9492" s="191" t="s">
        <v>14854</v>
      </c>
      <c r="BN9492" s="191" t="s">
        <v>781</v>
      </c>
      <c r="BO9492" s="191" t="s">
        <v>14855</v>
      </c>
      <c r="BU9492" s="191" t="s">
        <v>14854</v>
      </c>
      <c r="BV9492" s="191" t="s">
        <v>781</v>
      </c>
      <c r="BW9492" s="191" t="s">
        <v>14855</v>
      </c>
    </row>
    <row r="9493" spans="51:75" x14ac:dyDescent="0.3">
      <c r="AY9493" s="251" t="e">
        <f>VLOOKUP(C9493,#REF!, 2,FALSE)</f>
        <v>#REF!</v>
      </c>
      <c r="BM9493" s="191" t="s">
        <v>14856</v>
      </c>
      <c r="BN9493" s="191" t="s">
        <v>617</v>
      </c>
      <c r="BO9493" s="191" t="s">
        <v>14857</v>
      </c>
      <c r="BU9493" s="191" t="s">
        <v>14856</v>
      </c>
      <c r="BV9493" s="191" t="s">
        <v>617</v>
      </c>
      <c r="BW9493" s="191" t="s">
        <v>14857</v>
      </c>
    </row>
    <row r="9494" spans="51:75" x14ac:dyDescent="0.3">
      <c r="AY9494" s="251" t="e">
        <f>VLOOKUP(C9494,#REF!, 2,FALSE)</f>
        <v>#REF!</v>
      </c>
      <c r="BM9494" s="191" t="s">
        <v>14858</v>
      </c>
      <c r="BN9494" s="191" t="s">
        <v>637</v>
      </c>
      <c r="BO9494" s="191" t="s">
        <v>14859</v>
      </c>
      <c r="BU9494" s="191" t="s">
        <v>14858</v>
      </c>
      <c r="BV9494" s="191" t="s">
        <v>637</v>
      </c>
      <c r="BW9494" s="191" t="s">
        <v>14859</v>
      </c>
    </row>
    <row r="9495" spans="51:75" x14ac:dyDescent="0.3">
      <c r="AY9495" s="251" t="e">
        <f>VLOOKUP(C9495,#REF!, 2,FALSE)</f>
        <v>#REF!</v>
      </c>
      <c r="BM9495" s="191" t="s">
        <v>14860</v>
      </c>
      <c r="BN9495" s="191" t="s">
        <v>3203</v>
      </c>
      <c r="BO9495" s="191" t="s">
        <v>14861</v>
      </c>
      <c r="BU9495" s="191" t="s">
        <v>14860</v>
      </c>
      <c r="BV9495" s="191" t="s">
        <v>3203</v>
      </c>
      <c r="BW9495" s="191" t="s">
        <v>14861</v>
      </c>
    </row>
    <row r="9496" spans="51:75" x14ac:dyDescent="0.3">
      <c r="AY9496" s="251" t="e">
        <f>VLOOKUP(C9496,#REF!, 2,FALSE)</f>
        <v>#REF!</v>
      </c>
      <c r="BM9496" s="191" t="s">
        <v>14862</v>
      </c>
      <c r="BN9496" s="191" t="s">
        <v>3203</v>
      </c>
      <c r="BO9496" s="191" t="s">
        <v>6617</v>
      </c>
      <c r="BU9496" s="191" t="s">
        <v>14862</v>
      </c>
      <c r="BV9496" s="191" t="s">
        <v>3203</v>
      </c>
      <c r="BW9496" s="191" t="s">
        <v>6617</v>
      </c>
    </row>
    <row r="9497" spans="51:75" x14ac:dyDescent="0.3">
      <c r="AY9497" s="251" t="e">
        <f>VLOOKUP(C9497,#REF!, 2,FALSE)</f>
        <v>#REF!</v>
      </c>
      <c r="BM9497" s="191" t="s">
        <v>234</v>
      </c>
      <c r="BN9497" s="191" t="s">
        <v>618</v>
      </c>
      <c r="BO9497" s="191" t="s">
        <v>14863</v>
      </c>
      <c r="BU9497" s="191" t="s">
        <v>234</v>
      </c>
      <c r="BV9497" s="191" t="s">
        <v>618</v>
      </c>
      <c r="BW9497" s="191" t="s">
        <v>14863</v>
      </c>
    </row>
    <row r="9498" spans="51:75" x14ac:dyDescent="0.3">
      <c r="AY9498" s="251" t="e">
        <f>VLOOKUP(C9498,#REF!, 2,FALSE)</f>
        <v>#REF!</v>
      </c>
      <c r="BM9498" s="191" t="s">
        <v>14864</v>
      </c>
      <c r="BN9498" s="191" t="s">
        <v>640</v>
      </c>
      <c r="BO9498" s="191" t="s">
        <v>4488</v>
      </c>
      <c r="BU9498" s="191" t="s">
        <v>14864</v>
      </c>
      <c r="BV9498" s="191" t="s">
        <v>640</v>
      </c>
      <c r="BW9498" s="191" t="s">
        <v>4488</v>
      </c>
    </row>
    <row r="9499" spans="51:75" x14ac:dyDescent="0.3">
      <c r="AY9499" s="251" t="e">
        <f>VLOOKUP(C9499,#REF!, 2,FALSE)</f>
        <v>#REF!</v>
      </c>
      <c r="BM9499" s="191" t="s">
        <v>14865</v>
      </c>
      <c r="BN9499" s="191" t="s">
        <v>853</v>
      </c>
      <c r="BO9499" s="191" t="s">
        <v>2191</v>
      </c>
      <c r="BU9499" s="191" t="s">
        <v>14865</v>
      </c>
      <c r="BV9499" s="191" t="s">
        <v>853</v>
      </c>
      <c r="BW9499" s="191" t="s">
        <v>2191</v>
      </c>
    </row>
    <row r="9500" spans="51:75" x14ac:dyDescent="0.3">
      <c r="AY9500" s="251" t="e">
        <f>VLOOKUP(C9500,#REF!, 2,FALSE)</f>
        <v>#REF!</v>
      </c>
      <c r="BM9500" s="191" t="s">
        <v>14866</v>
      </c>
      <c r="BN9500" s="191" t="s">
        <v>1343</v>
      </c>
      <c r="BO9500" s="191" t="s">
        <v>9442</v>
      </c>
      <c r="BU9500" s="191" t="s">
        <v>14866</v>
      </c>
      <c r="BV9500" s="191" t="s">
        <v>1343</v>
      </c>
      <c r="BW9500" s="191" t="s">
        <v>9442</v>
      </c>
    </row>
    <row r="9501" spans="51:75" x14ac:dyDescent="0.3">
      <c r="AY9501" s="251" t="e">
        <f>VLOOKUP(C9501,#REF!, 2,FALSE)</f>
        <v>#REF!</v>
      </c>
      <c r="BM9501" s="191" t="s">
        <v>14867</v>
      </c>
      <c r="BN9501" s="191" t="s">
        <v>853</v>
      </c>
      <c r="BO9501" s="191" t="s">
        <v>1969</v>
      </c>
      <c r="BU9501" s="191" t="s">
        <v>14867</v>
      </c>
      <c r="BV9501" s="191" t="s">
        <v>853</v>
      </c>
      <c r="BW9501" s="191" t="s">
        <v>1969</v>
      </c>
    </row>
    <row r="9502" spans="51:75" x14ac:dyDescent="0.3">
      <c r="AY9502" s="251" t="e">
        <f>VLOOKUP(C9502,#REF!, 2,FALSE)</f>
        <v>#REF!</v>
      </c>
      <c r="BM9502" s="191" t="s">
        <v>14868</v>
      </c>
      <c r="BN9502" s="191" t="s">
        <v>3046</v>
      </c>
      <c r="BO9502" s="191" t="s">
        <v>14869</v>
      </c>
      <c r="BU9502" s="191" t="s">
        <v>14868</v>
      </c>
      <c r="BV9502" s="191" t="s">
        <v>3046</v>
      </c>
      <c r="BW9502" s="191" t="s">
        <v>14869</v>
      </c>
    </row>
    <row r="9503" spans="51:75" x14ac:dyDescent="0.3">
      <c r="AY9503" s="251" t="e">
        <f>VLOOKUP(C9503,#REF!, 2,FALSE)</f>
        <v>#REF!</v>
      </c>
      <c r="BM9503" s="191" t="s">
        <v>14870</v>
      </c>
      <c r="BN9503" s="191" t="s">
        <v>3203</v>
      </c>
      <c r="BO9503" s="191" t="s">
        <v>9420</v>
      </c>
      <c r="BU9503" s="191" t="s">
        <v>14870</v>
      </c>
      <c r="BV9503" s="191" t="s">
        <v>3203</v>
      </c>
      <c r="BW9503" s="191" t="s">
        <v>9420</v>
      </c>
    </row>
    <row r="9504" spans="51:75" x14ac:dyDescent="0.3">
      <c r="AY9504" s="251" t="e">
        <f>VLOOKUP(C9504,#REF!, 2,FALSE)</f>
        <v>#REF!</v>
      </c>
      <c r="BM9504" s="191" t="s">
        <v>14871</v>
      </c>
      <c r="BN9504" s="191" t="s">
        <v>924</v>
      </c>
      <c r="BO9504" s="191" t="s">
        <v>14872</v>
      </c>
      <c r="BU9504" s="191" t="s">
        <v>14871</v>
      </c>
      <c r="BV9504" s="191" t="s">
        <v>924</v>
      </c>
      <c r="BW9504" s="191" t="s">
        <v>14872</v>
      </c>
    </row>
    <row r="9505" spans="51:75" x14ac:dyDescent="0.3">
      <c r="AY9505" s="251" t="e">
        <f>VLOOKUP(C9505,#REF!, 2,FALSE)</f>
        <v>#REF!</v>
      </c>
      <c r="BM9505" s="191" t="s">
        <v>14873</v>
      </c>
      <c r="BN9505" s="191" t="s">
        <v>798</v>
      </c>
      <c r="BO9505" s="191" t="s">
        <v>14874</v>
      </c>
      <c r="BU9505" s="191" t="s">
        <v>14873</v>
      </c>
      <c r="BV9505" s="191" t="s">
        <v>798</v>
      </c>
      <c r="BW9505" s="191" t="s">
        <v>14874</v>
      </c>
    </row>
    <row r="9506" spans="51:75" x14ac:dyDescent="0.3">
      <c r="AY9506" s="251" t="e">
        <f>VLOOKUP(C9506,#REF!, 2,FALSE)</f>
        <v>#REF!</v>
      </c>
      <c r="BM9506" s="191" t="s">
        <v>2584</v>
      </c>
      <c r="BN9506" s="191" t="s">
        <v>927</v>
      </c>
      <c r="BO9506" s="191" t="s">
        <v>14875</v>
      </c>
      <c r="BU9506" s="191" t="s">
        <v>2584</v>
      </c>
      <c r="BV9506" s="191" t="s">
        <v>927</v>
      </c>
      <c r="BW9506" s="191" t="s">
        <v>14875</v>
      </c>
    </row>
    <row r="9507" spans="51:75" x14ac:dyDescent="0.3">
      <c r="AY9507" s="251" t="e">
        <f>VLOOKUP(C9507,#REF!, 2,FALSE)</f>
        <v>#REF!</v>
      </c>
      <c r="BM9507" s="191" t="s">
        <v>14876</v>
      </c>
      <c r="BN9507" s="191" t="s">
        <v>3046</v>
      </c>
      <c r="BO9507" s="191" t="s">
        <v>3340</v>
      </c>
      <c r="BU9507" s="191" t="s">
        <v>14876</v>
      </c>
      <c r="BV9507" s="191" t="s">
        <v>3046</v>
      </c>
      <c r="BW9507" s="191" t="s">
        <v>3340</v>
      </c>
    </row>
    <row r="9508" spans="51:75" x14ac:dyDescent="0.3">
      <c r="AY9508" s="251" t="e">
        <f>VLOOKUP(C9508,#REF!, 2,FALSE)</f>
        <v>#REF!</v>
      </c>
      <c r="BM9508" s="191" t="s">
        <v>2585</v>
      </c>
      <c r="BN9508" s="191" t="s">
        <v>798</v>
      </c>
      <c r="BO9508" s="191" t="s">
        <v>1333</v>
      </c>
      <c r="BU9508" s="191" t="s">
        <v>2585</v>
      </c>
      <c r="BV9508" s="191" t="s">
        <v>798</v>
      </c>
      <c r="BW9508" s="191" t="s">
        <v>1333</v>
      </c>
    </row>
    <row r="9509" spans="51:75" x14ac:dyDescent="0.3">
      <c r="AY9509" s="251" t="e">
        <f>VLOOKUP(C9509,#REF!, 2,FALSE)</f>
        <v>#REF!</v>
      </c>
      <c r="BM9509" s="191" t="s">
        <v>14877</v>
      </c>
      <c r="BN9509" s="191" t="s">
        <v>667</v>
      </c>
      <c r="BO9509" s="191" t="s">
        <v>14878</v>
      </c>
      <c r="BU9509" s="191" t="s">
        <v>14877</v>
      </c>
      <c r="BV9509" s="191" t="s">
        <v>667</v>
      </c>
      <c r="BW9509" s="191" t="s">
        <v>14878</v>
      </c>
    </row>
    <row r="9510" spans="51:75" x14ac:dyDescent="0.3">
      <c r="AY9510" s="251" t="e">
        <f>VLOOKUP(C9510,#REF!, 2,FALSE)</f>
        <v>#REF!</v>
      </c>
      <c r="BM9510" s="191" t="s">
        <v>14879</v>
      </c>
      <c r="BN9510" s="191" t="s">
        <v>2984</v>
      </c>
      <c r="BO9510" s="191" t="s">
        <v>12980</v>
      </c>
      <c r="BU9510" s="191" t="s">
        <v>14879</v>
      </c>
      <c r="BV9510" s="191" t="s">
        <v>2984</v>
      </c>
      <c r="BW9510" s="191" t="s">
        <v>12980</v>
      </c>
    </row>
    <row r="9511" spans="51:75" x14ac:dyDescent="0.3">
      <c r="AY9511" s="251" t="e">
        <f>VLOOKUP(C9511,#REF!, 2,FALSE)</f>
        <v>#REF!</v>
      </c>
      <c r="BM9511" s="191" t="s">
        <v>14880</v>
      </c>
      <c r="BN9511" s="191" t="s">
        <v>16989</v>
      </c>
      <c r="BO9511" s="191" t="s">
        <v>14881</v>
      </c>
      <c r="BU9511" s="191" t="s">
        <v>14880</v>
      </c>
      <c r="BV9511" s="191" t="s">
        <v>16989</v>
      </c>
      <c r="BW9511" s="191" t="s">
        <v>14881</v>
      </c>
    </row>
    <row r="9512" spans="51:75" x14ac:dyDescent="0.3">
      <c r="AY9512" s="251" t="e">
        <f>VLOOKUP(C9512,#REF!, 2,FALSE)</f>
        <v>#REF!</v>
      </c>
      <c r="BM9512" s="191" t="s">
        <v>14882</v>
      </c>
      <c r="BN9512" s="191" t="s">
        <v>2984</v>
      </c>
      <c r="BO9512" s="191" t="s">
        <v>14883</v>
      </c>
      <c r="BU9512" s="191" t="s">
        <v>14882</v>
      </c>
      <c r="BV9512" s="191" t="s">
        <v>2984</v>
      </c>
      <c r="BW9512" s="191" t="s">
        <v>14883</v>
      </c>
    </row>
    <row r="9513" spans="51:75" x14ac:dyDescent="0.3">
      <c r="AY9513" s="251" t="e">
        <f>VLOOKUP(C9513,#REF!, 2,FALSE)</f>
        <v>#REF!</v>
      </c>
      <c r="BM9513" s="191" t="s">
        <v>14884</v>
      </c>
      <c r="BN9513" s="191" t="s">
        <v>3046</v>
      </c>
      <c r="BO9513" s="191" t="s">
        <v>7915</v>
      </c>
      <c r="BU9513" s="191" t="s">
        <v>14884</v>
      </c>
      <c r="BV9513" s="191" t="s">
        <v>3046</v>
      </c>
      <c r="BW9513" s="191" t="s">
        <v>7915</v>
      </c>
    </row>
    <row r="9514" spans="51:75" x14ac:dyDescent="0.3">
      <c r="AY9514" s="251" t="e">
        <f>VLOOKUP(C9514,#REF!, 2,FALSE)</f>
        <v>#REF!</v>
      </c>
      <c r="BM9514" s="191" t="s">
        <v>14885</v>
      </c>
      <c r="BN9514" s="191" t="s">
        <v>3006</v>
      </c>
      <c r="BO9514" s="191" t="s">
        <v>14886</v>
      </c>
      <c r="BU9514" s="191" t="s">
        <v>14885</v>
      </c>
      <c r="BV9514" s="191" t="s">
        <v>3006</v>
      </c>
      <c r="BW9514" s="191" t="s">
        <v>14886</v>
      </c>
    </row>
    <row r="9515" spans="51:75" x14ac:dyDescent="0.3">
      <c r="AY9515" s="251" t="e">
        <f>VLOOKUP(C9515,#REF!, 2,FALSE)</f>
        <v>#REF!</v>
      </c>
      <c r="BM9515" s="191" t="s">
        <v>14887</v>
      </c>
      <c r="BN9515" s="191" t="s">
        <v>16989</v>
      </c>
      <c r="BO9515" s="191" t="s">
        <v>12017</v>
      </c>
      <c r="BU9515" s="191" t="s">
        <v>14887</v>
      </c>
      <c r="BV9515" s="191" t="s">
        <v>16989</v>
      </c>
      <c r="BW9515" s="191" t="s">
        <v>12017</v>
      </c>
    </row>
    <row r="9516" spans="51:75" x14ac:dyDescent="0.3">
      <c r="AY9516" s="251" t="e">
        <f>VLOOKUP(C9516,#REF!, 2,FALSE)</f>
        <v>#REF!</v>
      </c>
      <c r="BM9516" s="191" t="s">
        <v>14888</v>
      </c>
      <c r="BN9516" s="191" t="s">
        <v>16989</v>
      </c>
      <c r="BO9516" s="191" t="s">
        <v>14889</v>
      </c>
      <c r="BU9516" s="191" t="s">
        <v>14888</v>
      </c>
      <c r="BV9516" s="191" t="s">
        <v>16989</v>
      </c>
      <c r="BW9516" s="191" t="s">
        <v>14889</v>
      </c>
    </row>
    <row r="9517" spans="51:75" x14ac:dyDescent="0.3">
      <c r="AY9517" s="251" t="e">
        <f>VLOOKUP(C9517,#REF!, 2,FALSE)</f>
        <v>#REF!</v>
      </c>
      <c r="BM9517" s="191" t="s">
        <v>14890</v>
      </c>
      <c r="BN9517" s="191" t="s">
        <v>16989</v>
      </c>
      <c r="BO9517" s="191" t="s">
        <v>7915</v>
      </c>
      <c r="BU9517" s="191" t="s">
        <v>14890</v>
      </c>
      <c r="BV9517" s="191" t="s">
        <v>16989</v>
      </c>
      <c r="BW9517" s="191" t="s">
        <v>7915</v>
      </c>
    </row>
    <row r="9518" spans="51:75" x14ac:dyDescent="0.3">
      <c r="AY9518" s="251" t="e">
        <f>VLOOKUP(C9518,#REF!, 2,FALSE)</f>
        <v>#REF!</v>
      </c>
      <c r="BM9518" s="191" t="s">
        <v>14892</v>
      </c>
      <c r="BN9518" s="191" t="s">
        <v>2984</v>
      </c>
      <c r="BO9518" s="191" t="s">
        <v>14893</v>
      </c>
      <c r="BU9518" s="191" t="s">
        <v>14892</v>
      </c>
      <c r="BV9518" s="191" t="s">
        <v>2984</v>
      </c>
      <c r="BW9518" s="191" t="s">
        <v>14893</v>
      </c>
    </row>
    <row r="9519" spans="51:75" x14ac:dyDescent="0.3">
      <c r="AY9519" s="251" t="e">
        <f>VLOOKUP(C9519,#REF!, 2,FALSE)</f>
        <v>#REF!</v>
      </c>
      <c r="BM9519" s="191" t="s">
        <v>2586</v>
      </c>
      <c r="BN9519" s="191" t="s">
        <v>2984</v>
      </c>
      <c r="BO9519" s="191" t="s">
        <v>3605</v>
      </c>
      <c r="BU9519" s="191" t="s">
        <v>2586</v>
      </c>
      <c r="BV9519" s="191" t="s">
        <v>2984</v>
      </c>
      <c r="BW9519" s="191" t="s">
        <v>3605</v>
      </c>
    </row>
    <row r="9520" spans="51:75" x14ac:dyDescent="0.3">
      <c r="AY9520" s="251" t="e">
        <f>VLOOKUP(C9520,#REF!, 2,FALSE)</f>
        <v>#REF!</v>
      </c>
      <c r="BM9520" s="191" t="s">
        <v>14894</v>
      </c>
      <c r="BN9520" s="191" t="s">
        <v>16989</v>
      </c>
      <c r="BO9520" s="191" t="s">
        <v>14895</v>
      </c>
      <c r="BU9520" s="191" t="s">
        <v>14894</v>
      </c>
      <c r="BV9520" s="191" t="s">
        <v>16989</v>
      </c>
      <c r="BW9520" s="191" t="s">
        <v>14895</v>
      </c>
    </row>
    <row r="9521" spans="51:75" x14ac:dyDescent="0.3">
      <c r="AY9521" s="251" t="e">
        <f>VLOOKUP(C9521,#REF!, 2,FALSE)</f>
        <v>#REF!</v>
      </c>
      <c r="BM9521" s="191" t="s">
        <v>2587</v>
      </c>
      <c r="BN9521" s="191" t="s">
        <v>16989</v>
      </c>
      <c r="BO9521" s="191" t="s">
        <v>4471</v>
      </c>
      <c r="BU9521" s="191" t="s">
        <v>2587</v>
      </c>
      <c r="BV9521" s="191" t="s">
        <v>16989</v>
      </c>
      <c r="BW9521" s="191" t="s">
        <v>4471</v>
      </c>
    </row>
    <row r="9522" spans="51:75" x14ac:dyDescent="0.3">
      <c r="AY9522" s="251" t="e">
        <f>VLOOKUP(C9522,#REF!, 2,FALSE)</f>
        <v>#REF!</v>
      </c>
      <c r="BM9522" s="191" t="s">
        <v>14896</v>
      </c>
      <c r="BN9522" s="191" t="s">
        <v>781</v>
      </c>
      <c r="BO9522" s="191" t="s">
        <v>14897</v>
      </c>
      <c r="BU9522" s="191" t="s">
        <v>14896</v>
      </c>
      <c r="BV9522" s="191" t="s">
        <v>781</v>
      </c>
      <c r="BW9522" s="191" t="s">
        <v>14897</v>
      </c>
    </row>
    <row r="9523" spans="51:75" x14ac:dyDescent="0.3">
      <c r="AY9523" s="251" t="e">
        <f>VLOOKUP(C9523,#REF!, 2,FALSE)</f>
        <v>#REF!</v>
      </c>
      <c r="BM9523" s="191" t="s">
        <v>14898</v>
      </c>
      <c r="BN9523" s="191" t="s">
        <v>16989</v>
      </c>
      <c r="BO9523" s="191" t="s">
        <v>14899</v>
      </c>
      <c r="BU9523" s="191" t="s">
        <v>14898</v>
      </c>
      <c r="BV9523" s="191" t="s">
        <v>16989</v>
      </c>
      <c r="BW9523" s="191" t="s">
        <v>14899</v>
      </c>
    </row>
    <row r="9524" spans="51:75" x14ac:dyDescent="0.3">
      <c r="AY9524" s="251" t="e">
        <f>VLOOKUP(C9524,#REF!, 2,FALSE)</f>
        <v>#REF!</v>
      </c>
      <c r="BM9524" s="191" t="s">
        <v>14900</v>
      </c>
      <c r="BN9524" s="191" t="s">
        <v>3203</v>
      </c>
      <c r="BO9524" s="191" t="s">
        <v>14901</v>
      </c>
      <c r="BU9524" s="191" t="s">
        <v>14900</v>
      </c>
      <c r="BV9524" s="191" t="s">
        <v>3203</v>
      </c>
      <c r="BW9524" s="191" t="s">
        <v>14901</v>
      </c>
    </row>
    <row r="9525" spans="51:75" x14ac:dyDescent="0.3">
      <c r="AY9525" s="251" t="e">
        <f>VLOOKUP(C9525,#REF!, 2,FALSE)</f>
        <v>#REF!</v>
      </c>
      <c r="BM9525" s="191" t="s">
        <v>14902</v>
      </c>
      <c r="BN9525" s="191" t="s">
        <v>2984</v>
      </c>
      <c r="BO9525" s="191" t="s">
        <v>14903</v>
      </c>
      <c r="BU9525" s="191" t="s">
        <v>14902</v>
      </c>
      <c r="BV9525" s="191" t="s">
        <v>2984</v>
      </c>
      <c r="BW9525" s="191" t="s">
        <v>14903</v>
      </c>
    </row>
    <row r="9526" spans="51:75" x14ac:dyDescent="0.3">
      <c r="AY9526" s="251" t="e">
        <f>VLOOKUP(C9526,#REF!, 2,FALSE)</f>
        <v>#REF!</v>
      </c>
      <c r="BM9526" s="191" t="s">
        <v>14904</v>
      </c>
      <c r="BN9526" s="191" t="s">
        <v>798</v>
      </c>
      <c r="BO9526" s="191" t="s">
        <v>14776</v>
      </c>
      <c r="BU9526" s="191" t="s">
        <v>14904</v>
      </c>
      <c r="BV9526" s="191" t="s">
        <v>798</v>
      </c>
      <c r="BW9526" s="191" t="s">
        <v>14776</v>
      </c>
    </row>
    <row r="9527" spans="51:75" x14ac:dyDescent="0.3">
      <c r="AY9527" s="251" t="e">
        <f>VLOOKUP(C9527,#REF!, 2,FALSE)</f>
        <v>#REF!</v>
      </c>
      <c r="BM9527" s="191" t="s">
        <v>14905</v>
      </c>
      <c r="BN9527" s="191" t="s">
        <v>1140</v>
      </c>
      <c r="BO9527" s="191" t="s">
        <v>14906</v>
      </c>
      <c r="BU9527" s="191" t="s">
        <v>14905</v>
      </c>
      <c r="BV9527" s="191" t="s">
        <v>1140</v>
      </c>
      <c r="BW9527" s="191" t="s">
        <v>14906</v>
      </c>
    </row>
    <row r="9528" spans="51:75" x14ac:dyDescent="0.3">
      <c r="AY9528" s="251" t="e">
        <f>VLOOKUP(C9528,#REF!, 2,FALSE)</f>
        <v>#REF!</v>
      </c>
      <c r="BM9528" s="191" t="s">
        <v>14907</v>
      </c>
      <c r="BN9528" s="191" t="s">
        <v>1343</v>
      </c>
      <c r="BO9528" s="191" t="s">
        <v>9023</v>
      </c>
      <c r="BU9528" s="191" t="s">
        <v>14907</v>
      </c>
      <c r="BV9528" s="191" t="s">
        <v>1343</v>
      </c>
      <c r="BW9528" s="191" t="s">
        <v>9023</v>
      </c>
    </row>
    <row r="9529" spans="51:75" x14ac:dyDescent="0.3">
      <c r="AY9529" s="251" t="e">
        <f>VLOOKUP(C9529,#REF!, 2,FALSE)</f>
        <v>#REF!</v>
      </c>
      <c r="BM9529" s="191" t="s">
        <v>14908</v>
      </c>
      <c r="BN9529" s="191" t="s">
        <v>667</v>
      </c>
      <c r="BO9529" s="191" t="s">
        <v>14909</v>
      </c>
      <c r="BU9529" s="191" t="s">
        <v>14908</v>
      </c>
      <c r="BV9529" s="191" t="s">
        <v>667</v>
      </c>
      <c r="BW9529" s="191" t="s">
        <v>14909</v>
      </c>
    </row>
    <row r="9530" spans="51:75" x14ac:dyDescent="0.3">
      <c r="AY9530" s="251" t="e">
        <f>VLOOKUP(C9530,#REF!, 2,FALSE)</f>
        <v>#REF!</v>
      </c>
      <c r="BM9530" s="191" t="s">
        <v>2588</v>
      </c>
      <c r="BN9530" s="191" t="s">
        <v>788</v>
      </c>
      <c r="BO9530" s="191" t="s">
        <v>14910</v>
      </c>
      <c r="BU9530" s="191" t="s">
        <v>2588</v>
      </c>
      <c r="BV9530" s="191" t="s">
        <v>788</v>
      </c>
      <c r="BW9530" s="191" t="s">
        <v>14910</v>
      </c>
    </row>
    <row r="9531" spans="51:75" x14ac:dyDescent="0.3">
      <c r="AY9531" s="251" t="e">
        <f>VLOOKUP(C9531,#REF!, 2,FALSE)</f>
        <v>#REF!</v>
      </c>
      <c r="BM9531" s="191" t="s">
        <v>14911</v>
      </c>
      <c r="BN9531" s="191" t="s">
        <v>929</v>
      </c>
      <c r="BO9531" s="191" t="s">
        <v>14912</v>
      </c>
      <c r="BU9531" s="191" t="s">
        <v>14911</v>
      </c>
      <c r="BV9531" s="191" t="s">
        <v>929</v>
      </c>
      <c r="BW9531" s="191" t="s">
        <v>14912</v>
      </c>
    </row>
    <row r="9532" spans="51:75" x14ac:dyDescent="0.3">
      <c r="AY9532" s="251" t="e">
        <f>VLOOKUP(C9532,#REF!, 2,FALSE)</f>
        <v>#REF!</v>
      </c>
      <c r="BM9532" s="191" t="s">
        <v>2589</v>
      </c>
      <c r="BN9532" s="191" t="s">
        <v>779</v>
      </c>
      <c r="BO9532" s="191" t="s">
        <v>14913</v>
      </c>
      <c r="BU9532" s="191" t="s">
        <v>2589</v>
      </c>
      <c r="BV9532" s="191" t="s">
        <v>779</v>
      </c>
      <c r="BW9532" s="191" t="s">
        <v>14913</v>
      </c>
    </row>
    <row r="9533" spans="51:75" x14ac:dyDescent="0.3">
      <c r="AY9533" s="251" t="e">
        <f>VLOOKUP(C9533,#REF!, 2,FALSE)</f>
        <v>#REF!</v>
      </c>
      <c r="BM9533" s="191" t="s">
        <v>14914</v>
      </c>
      <c r="BN9533" s="191" t="s">
        <v>3006</v>
      </c>
      <c r="BO9533" s="191" t="s">
        <v>9251</v>
      </c>
      <c r="BU9533" s="191" t="s">
        <v>14914</v>
      </c>
      <c r="BV9533" s="191" t="s">
        <v>3006</v>
      </c>
      <c r="BW9533" s="191" t="s">
        <v>9251</v>
      </c>
    </row>
    <row r="9534" spans="51:75" x14ac:dyDescent="0.3">
      <c r="AY9534" s="251" t="e">
        <f>VLOOKUP(C9534,#REF!, 2,FALSE)</f>
        <v>#REF!</v>
      </c>
      <c r="BM9534" s="191" t="s">
        <v>14915</v>
      </c>
      <c r="BN9534" s="191" t="s">
        <v>3253</v>
      </c>
      <c r="BO9534" s="191" t="s">
        <v>14916</v>
      </c>
      <c r="BU9534" s="191" t="s">
        <v>14915</v>
      </c>
      <c r="BV9534" s="191" t="s">
        <v>3253</v>
      </c>
      <c r="BW9534" s="191" t="s">
        <v>14916</v>
      </c>
    </row>
    <row r="9535" spans="51:75" x14ac:dyDescent="0.3">
      <c r="AY9535" s="251" t="e">
        <f>VLOOKUP(C9535,#REF!, 2,FALSE)</f>
        <v>#REF!</v>
      </c>
      <c r="BM9535" s="191" t="s">
        <v>14917</v>
      </c>
      <c r="BN9535" s="191" t="s">
        <v>3203</v>
      </c>
      <c r="BO9535" s="191" t="s">
        <v>14918</v>
      </c>
      <c r="BU9535" s="191" t="s">
        <v>14917</v>
      </c>
      <c r="BV9535" s="191" t="s">
        <v>3203</v>
      </c>
      <c r="BW9535" s="191" t="s">
        <v>14918</v>
      </c>
    </row>
    <row r="9536" spans="51:75" x14ac:dyDescent="0.3">
      <c r="AY9536" s="251" t="e">
        <f>VLOOKUP(C9536,#REF!, 2,FALSE)</f>
        <v>#REF!</v>
      </c>
      <c r="BM9536" s="191" t="s">
        <v>2590</v>
      </c>
      <c r="BN9536" s="191" t="s">
        <v>16991</v>
      </c>
      <c r="BO9536" s="191" t="s">
        <v>9434</v>
      </c>
      <c r="BU9536" s="191" t="s">
        <v>2590</v>
      </c>
      <c r="BV9536" s="191" t="s">
        <v>16991</v>
      </c>
      <c r="BW9536" s="191" t="s">
        <v>9434</v>
      </c>
    </row>
    <row r="9537" spans="51:75" x14ac:dyDescent="0.3">
      <c r="AY9537" s="251" t="e">
        <f>VLOOKUP(C9537,#REF!, 2,FALSE)</f>
        <v>#REF!</v>
      </c>
      <c r="BM9537" s="191" t="s">
        <v>14919</v>
      </c>
      <c r="BN9537" s="191" t="s">
        <v>2984</v>
      </c>
      <c r="BO9537" s="191" t="s">
        <v>14920</v>
      </c>
      <c r="BU9537" s="191" t="s">
        <v>14919</v>
      </c>
      <c r="BV9537" s="191" t="s">
        <v>2984</v>
      </c>
      <c r="BW9537" s="191" t="s">
        <v>14920</v>
      </c>
    </row>
    <row r="9538" spans="51:75" x14ac:dyDescent="0.3">
      <c r="AY9538" s="251" t="e">
        <f>VLOOKUP(C9538,#REF!, 2,FALSE)</f>
        <v>#REF!</v>
      </c>
      <c r="BM9538" s="191" t="s">
        <v>14921</v>
      </c>
      <c r="BN9538" s="191" t="s">
        <v>3203</v>
      </c>
      <c r="BO9538" s="191" t="s">
        <v>14922</v>
      </c>
      <c r="BU9538" s="191" t="s">
        <v>14921</v>
      </c>
      <c r="BV9538" s="191" t="s">
        <v>3203</v>
      </c>
      <c r="BW9538" s="191" t="s">
        <v>14922</v>
      </c>
    </row>
    <row r="9539" spans="51:75" x14ac:dyDescent="0.3">
      <c r="AY9539" s="251" t="e">
        <f>VLOOKUP(C9539,#REF!, 2,FALSE)</f>
        <v>#REF!</v>
      </c>
      <c r="BM9539" s="191" t="s">
        <v>14923</v>
      </c>
      <c r="BN9539" s="191" t="s">
        <v>16989</v>
      </c>
      <c r="BO9539" s="191" t="s">
        <v>14924</v>
      </c>
      <c r="BU9539" s="191" t="s">
        <v>14923</v>
      </c>
      <c r="BV9539" s="191" t="s">
        <v>16989</v>
      </c>
      <c r="BW9539" s="191" t="s">
        <v>14924</v>
      </c>
    </row>
    <row r="9540" spans="51:75" x14ac:dyDescent="0.3">
      <c r="AY9540" s="251" t="e">
        <f>VLOOKUP(C9540,#REF!, 2,FALSE)</f>
        <v>#REF!</v>
      </c>
      <c r="BM9540" s="191" t="s">
        <v>14925</v>
      </c>
      <c r="BN9540" s="191" t="s">
        <v>3006</v>
      </c>
      <c r="BO9540" s="191" t="s">
        <v>11789</v>
      </c>
      <c r="BU9540" s="191" t="s">
        <v>14925</v>
      </c>
      <c r="BV9540" s="191" t="s">
        <v>3006</v>
      </c>
      <c r="BW9540" s="191" t="s">
        <v>11789</v>
      </c>
    </row>
    <row r="9541" spans="51:75" x14ac:dyDescent="0.3">
      <c r="AY9541" s="251" t="e">
        <f>VLOOKUP(C9541,#REF!, 2,FALSE)</f>
        <v>#REF!</v>
      </c>
      <c r="BM9541" s="191" t="s">
        <v>14926</v>
      </c>
      <c r="BN9541" s="191" t="s">
        <v>16989</v>
      </c>
      <c r="BO9541" s="191" t="s">
        <v>9494</v>
      </c>
      <c r="BU9541" s="191" t="s">
        <v>14926</v>
      </c>
      <c r="BV9541" s="191" t="s">
        <v>16989</v>
      </c>
      <c r="BW9541" s="191" t="s">
        <v>9494</v>
      </c>
    </row>
    <row r="9542" spans="51:75" x14ac:dyDescent="0.3">
      <c r="AY9542" s="251" t="e">
        <f>VLOOKUP(C9542,#REF!, 2,FALSE)</f>
        <v>#REF!</v>
      </c>
      <c r="BM9542" s="191" t="s">
        <v>14927</v>
      </c>
      <c r="BN9542" s="191" t="s">
        <v>3006</v>
      </c>
      <c r="BO9542" s="191" t="s">
        <v>12692</v>
      </c>
      <c r="BU9542" s="191" t="s">
        <v>14927</v>
      </c>
      <c r="BV9542" s="191" t="s">
        <v>3006</v>
      </c>
      <c r="BW9542" s="191" t="s">
        <v>12692</v>
      </c>
    </row>
    <row r="9543" spans="51:75" x14ac:dyDescent="0.3">
      <c r="AY9543" s="251" t="e">
        <f>VLOOKUP(C9543,#REF!, 2,FALSE)</f>
        <v>#REF!</v>
      </c>
      <c r="BM9543" s="191" t="s">
        <v>14928</v>
      </c>
      <c r="BN9543" s="191" t="s">
        <v>632</v>
      </c>
      <c r="BO9543" s="191" t="s">
        <v>7504</v>
      </c>
      <c r="BU9543" s="191" t="s">
        <v>14928</v>
      </c>
      <c r="BV9543" s="191" t="s">
        <v>632</v>
      </c>
      <c r="BW9543" s="191" t="s">
        <v>7504</v>
      </c>
    </row>
    <row r="9544" spans="51:75" x14ac:dyDescent="0.3">
      <c r="AY9544" s="251" t="e">
        <f>VLOOKUP(C9544,#REF!, 2,FALSE)</f>
        <v>#REF!</v>
      </c>
      <c r="BM9544" s="191" t="s">
        <v>14929</v>
      </c>
      <c r="BN9544" s="191" t="s">
        <v>16989</v>
      </c>
      <c r="BO9544" s="191" t="s">
        <v>12911</v>
      </c>
      <c r="BU9544" s="191" t="s">
        <v>14929</v>
      </c>
      <c r="BV9544" s="191" t="s">
        <v>16989</v>
      </c>
      <c r="BW9544" s="191" t="s">
        <v>12911</v>
      </c>
    </row>
    <row r="9545" spans="51:75" x14ac:dyDescent="0.3">
      <c r="AY9545" s="251" t="e">
        <f>VLOOKUP(C9545,#REF!, 2,FALSE)</f>
        <v>#REF!</v>
      </c>
      <c r="BM9545" s="191" t="s">
        <v>14930</v>
      </c>
      <c r="BN9545" s="191" t="s">
        <v>16989</v>
      </c>
      <c r="BO9545" s="191" t="s">
        <v>14931</v>
      </c>
      <c r="BU9545" s="191" t="s">
        <v>14930</v>
      </c>
      <c r="BV9545" s="191" t="s">
        <v>16989</v>
      </c>
      <c r="BW9545" s="191" t="s">
        <v>14931</v>
      </c>
    </row>
    <row r="9546" spans="51:75" x14ac:dyDescent="0.3">
      <c r="AY9546" s="251" t="e">
        <f>VLOOKUP(C9546,#REF!, 2,FALSE)</f>
        <v>#REF!</v>
      </c>
      <c r="BM9546" s="191" t="s">
        <v>14932</v>
      </c>
      <c r="BN9546" s="191" t="s">
        <v>3003</v>
      </c>
      <c r="BO9546" s="191" t="s">
        <v>14933</v>
      </c>
      <c r="BU9546" s="191" t="s">
        <v>14932</v>
      </c>
      <c r="BV9546" s="191" t="s">
        <v>3003</v>
      </c>
      <c r="BW9546" s="191" t="s">
        <v>14933</v>
      </c>
    </row>
    <row r="9547" spans="51:75" x14ac:dyDescent="0.3">
      <c r="AY9547" s="251" t="e">
        <f>VLOOKUP(C9547,#REF!, 2,FALSE)</f>
        <v>#REF!</v>
      </c>
      <c r="BM9547" s="191" t="s">
        <v>14934</v>
      </c>
      <c r="BN9547" s="191" t="s">
        <v>3253</v>
      </c>
      <c r="BO9547" s="191" t="s">
        <v>14935</v>
      </c>
      <c r="BU9547" s="191" t="s">
        <v>14934</v>
      </c>
      <c r="BV9547" s="191" t="s">
        <v>3253</v>
      </c>
      <c r="BW9547" s="191" t="s">
        <v>14935</v>
      </c>
    </row>
    <row r="9548" spans="51:75" x14ac:dyDescent="0.3">
      <c r="AY9548" s="251" t="e">
        <f>VLOOKUP(C9548,#REF!, 2,FALSE)</f>
        <v>#REF!</v>
      </c>
      <c r="BM9548" s="191" t="s">
        <v>14936</v>
      </c>
      <c r="BN9548" s="191" t="s">
        <v>3006</v>
      </c>
      <c r="BO9548" s="191" t="s">
        <v>2641</v>
      </c>
      <c r="BU9548" s="191" t="s">
        <v>14936</v>
      </c>
      <c r="BV9548" s="191" t="s">
        <v>3006</v>
      </c>
      <c r="BW9548" s="191" t="s">
        <v>2641</v>
      </c>
    </row>
    <row r="9549" spans="51:75" x14ac:dyDescent="0.3">
      <c r="AY9549" s="251" t="e">
        <f>VLOOKUP(C9549,#REF!, 2,FALSE)</f>
        <v>#REF!</v>
      </c>
      <c r="BM9549" s="191" t="s">
        <v>2591</v>
      </c>
      <c r="BN9549" s="191" t="s">
        <v>788</v>
      </c>
      <c r="BO9549" s="191" t="s">
        <v>1777</v>
      </c>
      <c r="BU9549" s="191" t="s">
        <v>2591</v>
      </c>
      <c r="BV9549" s="191" t="s">
        <v>788</v>
      </c>
      <c r="BW9549" s="191" t="s">
        <v>1777</v>
      </c>
    </row>
    <row r="9550" spans="51:75" x14ac:dyDescent="0.3">
      <c r="AY9550" s="251" t="e">
        <f>VLOOKUP(C9550,#REF!, 2,FALSE)</f>
        <v>#REF!</v>
      </c>
      <c r="BM9550" s="191" t="s">
        <v>238</v>
      </c>
      <c r="BN9550" s="191" t="s">
        <v>3046</v>
      </c>
      <c r="BO9550" s="191" t="s">
        <v>14937</v>
      </c>
      <c r="BU9550" s="191" t="s">
        <v>238</v>
      </c>
      <c r="BV9550" s="191" t="s">
        <v>3046</v>
      </c>
      <c r="BW9550" s="191" t="s">
        <v>14937</v>
      </c>
    </row>
    <row r="9551" spans="51:75" x14ac:dyDescent="0.3">
      <c r="AY9551" s="251" t="e">
        <f>VLOOKUP(C9551,#REF!, 2,FALSE)</f>
        <v>#REF!</v>
      </c>
      <c r="BM9551" s="191" t="s">
        <v>14938</v>
      </c>
      <c r="BN9551" s="191" t="s">
        <v>16989</v>
      </c>
      <c r="BO9551" s="191" t="s">
        <v>1912</v>
      </c>
      <c r="BU9551" s="191" t="s">
        <v>14938</v>
      </c>
      <c r="BV9551" s="191" t="s">
        <v>16989</v>
      </c>
      <c r="BW9551" s="191" t="s">
        <v>1912</v>
      </c>
    </row>
    <row r="9552" spans="51:75" x14ac:dyDescent="0.3">
      <c r="AY9552" s="251" t="e">
        <f>VLOOKUP(C9552,#REF!, 2,FALSE)</f>
        <v>#REF!</v>
      </c>
      <c r="BM9552" s="191" t="s">
        <v>2592</v>
      </c>
      <c r="BN9552" s="191" t="s">
        <v>3006</v>
      </c>
      <c r="BO9552" s="191" t="s">
        <v>14939</v>
      </c>
      <c r="BU9552" s="191" t="s">
        <v>2592</v>
      </c>
      <c r="BV9552" s="191" t="s">
        <v>3006</v>
      </c>
      <c r="BW9552" s="191" t="s">
        <v>14939</v>
      </c>
    </row>
    <row r="9553" spans="51:75" x14ac:dyDescent="0.3">
      <c r="AY9553" s="251" t="e">
        <f>VLOOKUP(C9553,#REF!, 2,FALSE)</f>
        <v>#REF!</v>
      </c>
      <c r="BM9553" s="191" t="s">
        <v>14940</v>
      </c>
      <c r="BN9553" s="191" t="s">
        <v>3203</v>
      </c>
      <c r="BO9553" s="191" t="s">
        <v>1199</v>
      </c>
      <c r="BU9553" s="191" t="s">
        <v>14940</v>
      </c>
      <c r="BV9553" s="191" t="s">
        <v>3203</v>
      </c>
      <c r="BW9553" s="191" t="s">
        <v>1199</v>
      </c>
    </row>
    <row r="9554" spans="51:75" x14ac:dyDescent="0.3">
      <c r="AY9554" s="251" t="e">
        <f>VLOOKUP(C9554,#REF!, 2,FALSE)</f>
        <v>#REF!</v>
      </c>
      <c r="BM9554" s="191" t="s">
        <v>14941</v>
      </c>
      <c r="BN9554" s="191" t="s">
        <v>1140</v>
      </c>
      <c r="BO9554" s="191" t="s">
        <v>14942</v>
      </c>
      <c r="BU9554" s="191" t="s">
        <v>14941</v>
      </c>
      <c r="BV9554" s="191" t="s">
        <v>1140</v>
      </c>
      <c r="BW9554" s="191" t="s">
        <v>14942</v>
      </c>
    </row>
    <row r="9555" spans="51:75" x14ac:dyDescent="0.3">
      <c r="AY9555" s="251" t="e">
        <f>VLOOKUP(C9555,#REF!, 2,FALSE)</f>
        <v>#REF!</v>
      </c>
      <c r="BM9555" s="191" t="s">
        <v>14943</v>
      </c>
      <c r="BN9555" s="191" t="s">
        <v>16989</v>
      </c>
      <c r="BO9555" s="191" t="s">
        <v>7574</v>
      </c>
      <c r="BU9555" s="191" t="s">
        <v>14943</v>
      </c>
      <c r="BV9555" s="191" t="s">
        <v>16989</v>
      </c>
      <c r="BW9555" s="191" t="s">
        <v>7574</v>
      </c>
    </row>
    <row r="9556" spans="51:75" x14ac:dyDescent="0.3">
      <c r="AY9556" s="251" t="e">
        <f>VLOOKUP(C9556,#REF!, 2,FALSE)</f>
        <v>#REF!</v>
      </c>
      <c r="BM9556" s="191" t="s">
        <v>14944</v>
      </c>
      <c r="BN9556" s="191" t="s">
        <v>3046</v>
      </c>
      <c r="BO9556" s="191" t="s">
        <v>14945</v>
      </c>
      <c r="BU9556" s="191" t="s">
        <v>14944</v>
      </c>
      <c r="BV9556" s="191" t="s">
        <v>3046</v>
      </c>
      <c r="BW9556" s="191" t="s">
        <v>14945</v>
      </c>
    </row>
    <row r="9557" spans="51:75" x14ac:dyDescent="0.3">
      <c r="AY9557" s="251" t="e">
        <f>VLOOKUP(C9557,#REF!, 2,FALSE)</f>
        <v>#REF!</v>
      </c>
      <c r="BM9557" s="191" t="s">
        <v>14946</v>
      </c>
      <c r="BN9557" s="191" t="s">
        <v>3006</v>
      </c>
      <c r="BO9557" s="191" t="s">
        <v>14947</v>
      </c>
      <c r="BU9557" s="191" t="s">
        <v>14946</v>
      </c>
      <c r="BV9557" s="191" t="s">
        <v>3006</v>
      </c>
      <c r="BW9557" s="191" t="s">
        <v>14947</v>
      </c>
    </row>
    <row r="9558" spans="51:75" x14ac:dyDescent="0.3">
      <c r="AY9558" s="251" t="e">
        <f>VLOOKUP(C9558,#REF!, 2,FALSE)</f>
        <v>#REF!</v>
      </c>
      <c r="BM9558" s="191" t="s">
        <v>14948</v>
      </c>
      <c r="BN9558" s="191" t="s">
        <v>3253</v>
      </c>
      <c r="BO9558" s="191" t="s">
        <v>14949</v>
      </c>
      <c r="BU9558" s="191" t="s">
        <v>14948</v>
      </c>
      <c r="BV9558" s="191" t="s">
        <v>3253</v>
      </c>
      <c r="BW9558" s="191" t="s">
        <v>14949</v>
      </c>
    </row>
    <row r="9559" spans="51:75" x14ac:dyDescent="0.3">
      <c r="AY9559" s="251" t="e">
        <f>VLOOKUP(C9559,#REF!, 2,FALSE)</f>
        <v>#REF!</v>
      </c>
      <c r="BM9559" s="191" t="s">
        <v>232</v>
      </c>
      <c r="BN9559" s="191" t="s">
        <v>3253</v>
      </c>
      <c r="BO9559" s="191" t="s">
        <v>14950</v>
      </c>
      <c r="BU9559" s="191" t="s">
        <v>232</v>
      </c>
      <c r="BV9559" s="191" t="s">
        <v>3253</v>
      </c>
      <c r="BW9559" s="191" t="s">
        <v>14950</v>
      </c>
    </row>
    <row r="9560" spans="51:75" x14ac:dyDescent="0.3">
      <c r="AY9560" s="251" t="e">
        <f>VLOOKUP(C9560,#REF!, 2,FALSE)</f>
        <v>#REF!</v>
      </c>
      <c r="BM9560" s="191" t="s">
        <v>2593</v>
      </c>
      <c r="BN9560" s="191" t="s">
        <v>16989</v>
      </c>
      <c r="BO9560" s="191" t="s">
        <v>14951</v>
      </c>
      <c r="BU9560" s="191" t="s">
        <v>2593</v>
      </c>
      <c r="BV9560" s="191" t="s">
        <v>16989</v>
      </c>
      <c r="BW9560" s="191" t="s">
        <v>14951</v>
      </c>
    </row>
    <row r="9561" spans="51:75" x14ac:dyDescent="0.3">
      <c r="AY9561" s="251" t="e">
        <f>VLOOKUP(C9561,#REF!, 2,FALSE)</f>
        <v>#REF!</v>
      </c>
      <c r="BM9561" s="191" t="s">
        <v>2594</v>
      </c>
      <c r="BN9561" s="191" t="s">
        <v>16989</v>
      </c>
      <c r="BO9561" s="191" t="s">
        <v>1964</v>
      </c>
      <c r="BU9561" s="191" t="s">
        <v>2594</v>
      </c>
      <c r="BV9561" s="191" t="s">
        <v>16989</v>
      </c>
      <c r="BW9561" s="191" t="s">
        <v>1964</v>
      </c>
    </row>
    <row r="9562" spans="51:75" x14ac:dyDescent="0.3">
      <c r="AY9562" s="251" t="e">
        <f>VLOOKUP(C9562,#REF!, 2,FALSE)</f>
        <v>#REF!</v>
      </c>
      <c r="BM9562" s="191" t="s">
        <v>14952</v>
      </c>
      <c r="BN9562" s="191" t="s">
        <v>3253</v>
      </c>
      <c r="BO9562" s="191" t="s">
        <v>14953</v>
      </c>
      <c r="BU9562" s="191" t="s">
        <v>14952</v>
      </c>
      <c r="BV9562" s="191" t="s">
        <v>3253</v>
      </c>
      <c r="BW9562" s="191" t="s">
        <v>14953</v>
      </c>
    </row>
    <row r="9563" spans="51:75" x14ac:dyDescent="0.3">
      <c r="AY9563" s="251" t="e">
        <f>VLOOKUP(C9563,#REF!, 2,FALSE)</f>
        <v>#REF!</v>
      </c>
      <c r="BM9563" s="191" t="s">
        <v>252</v>
      </c>
      <c r="BN9563" s="191" t="s">
        <v>3253</v>
      </c>
      <c r="BO9563" s="191" t="s">
        <v>14954</v>
      </c>
      <c r="BU9563" s="191" t="s">
        <v>252</v>
      </c>
      <c r="BV9563" s="191" t="s">
        <v>3253</v>
      </c>
      <c r="BW9563" s="191" t="s">
        <v>14954</v>
      </c>
    </row>
    <row r="9564" spans="51:75" x14ac:dyDescent="0.3">
      <c r="AY9564" s="251" t="e">
        <f>VLOOKUP(C9564,#REF!, 2,FALSE)</f>
        <v>#REF!</v>
      </c>
      <c r="BM9564" s="191" t="s">
        <v>14955</v>
      </c>
      <c r="BN9564" s="191" t="s">
        <v>2980</v>
      </c>
      <c r="BO9564" s="191" t="s">
        <v>2311</v>
      </c>
      <c r="BU9564" s="191" t="s">
        <v>14955</v>
      </c>
      <c r="BV9564" s="191" t="s">
        <v>2980</v>
      </c>
      <c r="BW9564" s="191" t="s">
        <v>2311</v>
      </c>
    </row>
    <row r="9565" spans="51:75" x14ac:dyDescent="0.3">
      <c r="AY9565" s="251" t="e">
        <f>VLOOKUP(C9565,#REF!, 2,FALSE)</f>
        <v>#REF!</v>
      </c>
      <c r="BM9565" s="191" t="s">
        <v>2595</v>
      </c>
      <c r="BN9565" s="191" t="s">
        <v>3253</v>
      </c>
      <c r="BO9565" s="191" t="s">
        <v>2310</v>
      </c>
      <c r="BU9565" s="191" t="s">
        <v>2595</v>
      </c>
      <c r="BV9565" s="191" t="s">
        <v>3253</v>
      </c>
      <c r="BW9565" s="191" t="s">
        <v>2310</v>
      </c>
    </row>
    <row r="9566" spans="51:75" x14ac:dyDescent="0.3">
      <c r="AY9566" s="251" t="e">
        <f>VLOOKUP(C9566,#REF!, 2,FALSE)</f>
        <v>#REF!</v>
      </c>
      <c r="BM9566" s="191" t="s">
        <v>14956</v>
      </c>
      <c r="BN9566" s="191" t="s">
        <v>1343</v>
      </c>
      <c r="BO9566" s="191" t="s">
        <v>14957</v>
      </c>
      <c r="BU9566" s="191" t="s">
        <v>14956</v>
      </c>
      <c r="BV9566" s="191" t="s">
        <v>1343</v>
      </c>
      <c r="BW9566" s="191" t="s">
        <v>14957</v>
      </c>
    </row>
    <row r="9567" spans="51:75" x14ac:dyDescent="0.3">
      <c r="AY9567" s="251" t="e">
        <f>VLOOKUP(C9567,#REF!, 2,FALSE)</f>
        <v>#REF!</v>
      </c>
      <c r="BM9567" s="191" t="s">
        <v>14958</v>
      </c>
      <c r="BN9567" s="191" t="s">
        <v>3046</v>
      </c>
      <c r="BO9567" s="191" t="s">
        <v>14953</v>
      </c>
      <c r="BU9567" s="191" t="s">
        <v>14958</v>
      </c>
      <c r="BV9567" s="191" t="s">
        <v>3046</v>
      </c>
      <c r="BW9567" s="191" t="s">
        <v>14953</v>
      </c>
    </row>
    <row r="9568" spans="51:75" x14ac:dyDescent="0.3">
      <c r="AY9568" s="251" t="e">
        <f>VLOOKUP(C9568,#REF!, 2,FALSE)</f>
        <v>#REF!</v>
      </c>
      <c r="BM9568" s="191" t="s">
        <v>14959</v>
      </c>
      <c r="BN9568" s="191" t="s">
        <v>16989</v>
      </c>
      <c r="BO9568" s="191" t="s">
        <v>14960</v>
      </c>
      <c r="BU9568" s="191" t="s">
        <v>14959</v>
      </c>
      <c r="BV9568" s="191" t="s">
        <v>16989</v>
      </c>
      <c r="BW9568" s="191" t="s">
        <v>14960</v>
      </c>
    </row>
    <row r="9569" spans="51:75" x14ac:dyDescent="0.3">
      <c r="AY9569" s="251" t="e">
        <f>VLOOKUP(C9569,#REF!, 2,FALSE)</f>
        <v>#REF!</v>
      </c>
      <c r="BM9569" s="191" t="s">
        <v>14961</v>
      </c>
      <c r="BN9569" s="191" t="s">
        <v>2980</v>
      </c>
      <c r="BO9569" s="191" t="s">
        <v>14953</v>
      </c>
      <c r="BU9569" s="191" t="s">
        <v>14961</v>
      </c>
      <c r="BV9569" s="191" t="s">
        <v>2980</v>
      </c>
      <c r="BW9569" s="191" t="s">
        <v>14953</v>
      </c>
    </row>
    <row r="9570" spans="51:75" x14ac:dyDescent="0.3">
      <c r="AY9570" s="251" t="e">
        <f>VLOOKUP(C9570,#REF!, 2,FALSE)</f>
        <v>#REF!</v>
      </c>
      <c r="BM9570" s="191" t="s">
        <v>14962</v>
      </c>
      <c r="BN9570" s="191" t="s">
        <v>1270</v>
      </c>
      <c r="BO9570" s="191" t="s">
        <v>14963</v>
      </c>
      <c r="BU9570" s="191" t="s">
        <v>14962</v>
      </c>
      <c r="BV9570" s="191" t="s">
        <v>1270</v>
      </c>
      <c r="BW9570" s="191" t="s">
        <v>14963</v>
      </c>
    </row>
    <row r="9571" spans="51:75" x14ac:dyDescent="0.3">
      <c r="AY9571" s="251" t="e">
        <f>VLOOKUP(C9571,#REF!, 2,FALSE)</f>
        <v>#REF!</v>
      </c>
      <c r="BM9571" s="191" t="s">
        <v>2599</v>
      </c>
      <c r="BN9571" s="191" t="s">
        <v>3253</v>
      </c>
      <c r="BO9571" s="191" t="s">
        <v>14964</v>
      </c>
      <c r="BU9571" s="191" t="s">
        <v>2599</v>
      </c>
      <c r="BV9571" s="191" t="s">
        <v>3253</v>
      </c>
      <c r="BW9571" s="191" t="s">
        <v>14964</v>
      </c>
    </row>
    <row r="9572" spans="51:75" x14ac:dyDescent="0.3">
      <c r="AY9572" s="251" t="e">
        <f>VLOOKUP(C9572,#REF!, 2,FALSE)</f>
        <v>#REF!</v>
      </c>
      <c r="BM9572" s="191" t="s">
        <v>14965</v>
      </c>
      <c r="BN9572" s="191" t="s">
        <v>1270</v>
      </c>
      <c r="BO9572" s="191" t="s">
        <v>14966</v>
      </c>
      <c r="BU9572" s="191" t="s">
        <v>14965</v>
      </c>
      <c r="BV9572" s="191" t="s">
        <v>1270</v>
      </c>
      <c r="BW9572" s="191" t="s">
        <v>14966</v>
      </c>
    </row>
    <row r="9573" spans="51:75" x14ac:dyDescent="0.3">
      <c r="AY9573" s="251" t="e">
        <f>VLOOKUP(C9573,#REF!, 2,FALSE)</f>
        <v>#REF!</v>
      </c>
      <c r="BM9573" s="191" t="s">
        <v>14967</v>
      </c>
      <c r="BN9573" s="191" t="s">
        <v>3006</v>
      </c>
      <c r="BO9573" s="191" t="s">
        <v>14968</v>
      </c>
      <c r="BU9573" s="191" t="s">
        <v>14967</v>
      </c>
      <c r="BV9573" s="191" t="s">
        <v>3006</v>
      </c>
      <c r="BW9573" s="191" t="s">
        <v>14968</v>
      </c>
    </row>
    <row r="9574" spans="51:75" x14ac:dyDescent="0.3">
      <c r="AY9574" s="251" t="e">
        <f>VLOOKUP(C9574,#REF!, 2,FALSE)</f>
        <v>#REF!</v>
      </c>
      <c r="BM9574" s="191" t="s">
        <v>14969</v>
      </c>
      <c r="BN9574" s="191" t="s">
        <v>3253</v>
      </c>
      <c r="BO9574" s="191" t="s">
        <v>14970</v>
      </c>
      <c r="BU9574" s="191" t="s">
        <v>14969</v>
      </c>
      <c r="BV9574" s="191" t="s">
        <v>3253</v>
      </c>
      <c r="BW9574" s="191" t="s">
        <v>14970</v>
      </c>
    </row>
    <row r="9575" spans="51:75" x14ac:dyDescent="0.3">
      <c r="AY9575" s="251" t="e">
        <f>VLOOKUP(C9575,#REF!, 2,FALSE)</f>
        <v>#REF!</v>
      </c>
      <c r="BM9575" s="191" t="s">
        <v>14971</v>
      </c>
      <c r="BN9575" s="191" t="s">
        <v>3253</v>
      </c>
      <c r="BO9575" s="191" t="s">
        <v>10912</v>
      </c>
      <c r="BU9575" s="191" t="s">
        <v>14971</v>
      </c>
      <c r="BV9575" s="191" t="s">
        <v>3253</v>
      </c>
      <c r="BW9575" s="191" t="s">
        <v>10912</v>
      </c>
    </row>
    <row r="9576" spans="51:75" x14ac:dyDescent="0.3">
      <c r="AY9576" s="251" t="e">
        <f>VLOOKUP(C9576,#REF!, 2,FALSE)</f>
        <v>#REF!</v>
      </c>
      <c r="BM9576" s="191" t="s">
        <v>14972</v>
      </c>
      <c r="BN9576" s="191" t="s">
        <v>16989</v>
      </c>
      <c r="BO9576" s="191" t="s">
        <v>14973</v>
      </c>
      <c r="BU9576" s="191" t="s">
        <v>14972</v>
      </c>
      <c r="BV9576" s="191" t="s">
        <v>16989</v>
      </c>
      <c r="BW9576" s="191" t="s">
        <v>14973</v>
      </c>
    </row>
    <row r="9577" spans="51:75" x14ac:dyDescent="0.3">
      <c r="AY9577" s="251" t="e">
        <f>VLOOKUP(C9577,#REF!, 2,FALSE)</f>
        <v>#REF!</v>
      </c>
      <c r="BM9577" s="191" t="s">
        <v>14974</v>
      </c>
      <c r="BN9577" s="191" t="s">
        <v>662</v>
      </c>
      <c r="BO9577" s="191" t="s">
        <v>14975</v>
      </c>
      <c r="BU9577" s="191" t="s">
        <v>14974</v>
      </c>
      <c r="BV9577" s="191" t="s">
        <v>662</v>
      </c>
      <c r="BW9577" s="191" t="s">
        <v>14975</v>
      </c>
    </row>
    <row r="9578" spans="51:75" x14ac:dyDescent="0.3">
      <c r="AY9578" s="251" t="e">
        <f>VLOOKUP(C9578,#REF!, 2,FALSE)</f>
        <v>#REF!</v>
      </c>
      <c r="BM9578" s="191" t="s">
        <v>14976</v>
      </c>
      <c r="BN9578" s="191" t="s">
        <v>1140</v>
      </c>
      <c r="BO9578" s="191" t="s">
        <v>2697</v>
      </c>
      <c r="BU9578" s="191" t="s">
        <v>14976</v>
      </c>
      <c r="BV9578" s="191" t="s">
        <v>1140</v>
      </c>
      <c r="BW9578" s="191" t="s">
        <v>2697</v>
      </c>
    </row>
    <row r="9579" spans="51:75" x14ac:dyDescent="0.3">
      <c r="AY9579" s="251" t="e">
        <f>VLOOKUP(C9579,#REF!, 2,FALSE)</f>
        <v>#REF!</v>
      </c>
      <c r="BM9579" s="191" t="s">
        <v>14977</v>
      </c>
      <c r="BN9579" s="191" t="s">
        <v>2984</v>
      </c>
      <c r="BO9579" s="191" t="s">
        <v>2984</v>
      </c>
      <c r="BU9579" s="191" t="s">
        <v>14977</v>
      </c>
      <c r="BV9579" s="191" t="s">
        <v>2984</v>
      </c>
      <c r="BW9579" s="191" t="s">
        <v>2984</v>
      </c>
    </row>
    <row r="9580" spans="51:75" x14ac:dyDescent="0.3">
      <c r="AY9580" s="251" t="e">
        <f>VLOOKUP(C9580,#REF!, 2,FALSE)</f>
        <v>#REF!</v>
      </c>
      <c r="BM9580" s="191" t="s">
        <v>14978</v>
      </c>
      <c r="BN9580" s="191" t="s">
        <v>16989</v>
      </c>
      <c r="BO9580" s="191" t="s">
        <v>10378</v>
      </c>
      <c r="BU9580" s="191" t="s">
        <v>14978</v>
      </c>
      <c r="BV9580" s="191" t="s">
        <v>16989</v>
      </c>
      <c r="BW9580" s="191" t="s">
        <v>10378</v>
      </c>
    </row>
    <row r="9581" spans="51:75" x14ac:dyDescent="0.3">
      <c r="AY9581" s="251" t="e">
        <f>VLOOKUP(C9581,#REF!, 2,FALSE)</f>
        <v>#REF!</v>
      </c>
      <c r="BM9581" s="191" t="s">
        <v>14979</v>
      </c>
      <c r="BN9581" s="191" t="s">
        <v>1343</v>
      </c>
      <c r="BO9581" s="191" t="s">
        <v>14980</v>
      </c>
      <c r="BU9581" s="191" t="s">
        <v>14979</v>
      </c>
      <c r="BV9581" s="191" t="s">
        <v>1343</v>
      </c>
      <c r="BW9581" s="191" t="s">
        <v>14980</v>
      </c>
    </row>
    <row r="9582" spans="51:75" x14ac:dyDescent="0.3">
      <c r="AY9582" s="251" t="e">
        <f>VLOOKUP(C9582,#REF!, 2,FALSE)</f>
        <v>#REF!</v>
      </c>
      <c r="BM9582" s="191" t="s">
        <v>2600</v>
      </c>
      <c r="BN9582" s="191" t="s">
        <v>3253</v>
      </c>
      <c r="BO9582" s="191" t="s">
        <v>14981</v>
      </c>
      <c r="BU9582" s="191" t="s">
        <v>2600</v>
      </c>
      <c r="BV9582" s="191" t="s">
        <v>3253</v>
      </c>
      <c r="BW9582" s="191" t="s">
        <v>14981</v>
      </c>
    </row>
    <row r="9583" spans="51:75" x14ac:dyDescent="0.3">
      <c r="AY9583" s="251" t="e">
        <f>VLOOKUP(C9583,#REF!, 2,FALSE)</f>
        <v>#REF!</v>
      </c>
      <c r="BM9583" s="191" t="s">
        <v>14982</v>
      </c>
      <c r="BN9583" s="191" t="s">
        <v>3253</v>
      </c>
      <c r="BO9583" s="191" t="s">
        <v>14983</v>
      </c>
      <c r="BU9583" s="191" t="s">
        <v>14982</v>
      </c>
      <c r="BV9583" s="191" t="s">
        <v>3253</v>
      </c>
      <c r="BW9583" s="191" t="s">
        <v>14983</v>
      </c>
    </row>
    <row r="9584" spans="51:75" x14ac:dyDescent="0.3">
      <c r="AY9584" s="251" t="e">
        <f>VLOOKUP(C9584,#REF!, 2,FALSE)</f>
        <v>#REF!</v>
      </c>
      <c r="BM9584" s="191" t="s">
        <v>14984</v>
      </c>
      <c r="BN9584" s="191" t="s">
        <v>2984</v>
      </c>
      <c r="BO9584" s="191" t="s">
        <v>2984</v>
      </c>
      <c r="BU9584" s="191" t="s">
        <v>14984</v>
      </c>
      <c r="BV9584" s="191" t="s">
        <v>2984</v>
      </c>
      <c r="BW9584" s="191" t="s">
        <v>2984</v>
      </c>
    </row>
    <row r="9585" spans="51:75" x14ac:dyDescent="0.3">
      <c r="AY9585" s="251" t="e">
        <f>VLOOKUP(C9585,#REF!, 2,FALSE)</f>
        <v>#REF!</v>
      </c>
      <c r="BM9585" s="191" t="s">
        <v>14985</v>
      </c>
      <c r="BN9585" s="191" t="s">
        <v>3253</v>
      </c>
      <c r="BO9585" s="191" t="s">
        <v>3676</v>
      </c>
      <c r="BU9585" s="191" t="s">
        <v>14985</v>
      </c>
      <c r="BV9585" s="191" t="s">
        <v>3253</v>
      </c>
      <c r="BW9585" s="191" t="s">
        <v>3676</v>
      </c>
    </row>
    <row r="9586" spans="51:75" x14ac:dyDescent="0.3">
      <c r="AY9586" s="251" t="e">
        <f>VLOOKUP(C9586,#REF!, 2,FALSE)</f>
        <v>#REF!</v>
      </c>
      <c r="BM9586" s="191" t="s">
        <v>14986</v>
      </c>
      <c r="BN9586" s="191" t="s">
        <v>3203</v>
      </c>
      <c r="BO9586" s="191" t="s">
        <v>9704</v>
      </c>
      <c r="BU9586" s="191" t="s">
        <v>14986</v>
      </c>
      <c r="BV9586" s="191" t="s">
        <v>3203</v>
      </c>
      <c r="BW9586" s="191" t="s">
        <v>9704</v>
      </c>
    </row>
    <row r="9587" spans="51:75" x14ac:dyDescent="0.3">
      <c r="AY9587" s="251" t="e">
        <f>VLOOKUP(C9587,#REF!, 2,FALSE)</f>
        <v>#REF!</v>
      </c>
      <c r="BM9587" s="191" t="s">
        <v>14987</v>
      </c>
      <c r="BN9587" s="191" t="s">
        <v>3253</v>
      </c>
      <c r="BO9587" s="191" t="s">
        <v>14988</v>
      </c>
      <c r="BU9587" s="191" t="s">
        <v>14987</v>
      </c>
      <c r="BV9587" s="191" t="s">
        <v>3253</v>
      </c>
      <c r="BW9587" s="191" t="s">
        <v>14988</v>
      </c>
    </row>
    <row r="9588" spans="51:75" x14ac:dyDescent="0.3">
      <c r="AY9588" s="251" t="e">
        <f>VLOOKUP(C9588,#REF!, 2,FALSE)</f>
        <v>#REF!</v>
      </c>
      <c r="BM9588" s="191" t="s">
        <v>14989</v>
      </c>
      <c r="BN9588" s="191" t="s">
        <v>16989</v>
      </c>
      <c r="BO9588" s="191" t="s">
        <v>13162</v>
      </c>
      <c r="BU9588" s="191" t="s">
        <v>14989</v>
      </c>
      <c r="BV9588" s="191" t="s">
        <v>16989</v>
      </c>
      <c r="BW9588" s="191" t="s">
        <v>13162</v>
      </c>
    </row>
    <row r="9589" spans="51:75" x14ac:dyDescent="0.3">
      <c r="AY9589" s="251" t="e">
        <f>VLOOKUP(C9589,#REF!, 2,FALSE)</f>
        <v>#REF!</v>
      </c>
      <c r="BM9589" s="191" t="s">
        <v>2601</v>
      </c>
      <c r="BN9589" s="191" t="s">
        <v>941</v>
      </c>
      <c r="BO9589" s="191" t="s">
        <v>3474</v>
      </c>
      <c r="BU9589" s="191" t="s">
        <v>2601</v>
      </c>
      <c r="BV9589" s="191" t="s">
        <v>941</v>
      </c>
      <c r="BW9589" s="191" t="s">
        <v>3474</v>
      </c>
    </row>
    <row r="9590" spans="51:75" x14ac:dyDescent="0.3">
      <c r="AY9590" s="251" t="e">
        <f>VLOOKUP(C9590,#REF!, 2,FALSE)</f>
        <v>#REF!</v>
      </c>
      <c r="BM9590" s="191" t="s">
        <v>14990</v>
      </c>
      <c r="BN9590" s="191" t="s">
        <v>3253</v>
      </c>
      <c r="BO9590" s="191" t="s">
        <v>14991</v>
      </c>
      <c r="BU9590" s="191" t="s">
        <v>14990</v>
      </c>
      <c r="BV9590" s="191" t="s">
        <v>3253</v>
      </c>
      <c r="BW9590" s="191" t="s">
        <v>14991</v>
      </c>
    </row>
    <row r="9591" spans="51:75" x14ac:dyDescent="0.3">
      <c r="AY9591" s="251" t="e">
        <f>VLOOKUP(C9591,#REF!, 2,FALSE)</f>
        <v>#REF!</v>
      </c>
      <c r="BM9591" s="191" t="s">
        <v>14992</v>
      </c>
      <c r="BN9591" s="191" t="s">
        <v>3203</v>
      </c>
      <c r="BO9591" s="191" t="s">
        <v>14993</v>
      </c>
      <c r="BU9591" s="191" t="s">
        <v>14992</v>
      </c>
      <c r="BV9591" s="191" t="s">
        <v>3203</v>
      </c>
      <c r="BW9591" s="191" t="s">
        <v>14993</v>
      </c>
    </row>
    <row r="9592" spans="51:75" x14ac:dyDescent="0.3">
      <c r="AY9592" s="251" t="e">
        <f>VLOOKUP(C9592,#REF!, 2,FALSE)</f>
        <v>#REF!</v>
      </c>
      <c r="BM9592" s="191" t="s">
        <v>14994</v>
      </c>
      <c r="BN9592" s="191" t="s">
        <v>629</v>
      </c>
      <c r="BO9592" s="191" t="s">
        <v>14995</v>
      </c>
      <c r="BU9592" s="191" t="s">
        <v>14994</v>
      </c>
      <c r="BV9592" s="191" t="s">
        <v>629</v>
      </c>
      <c r="BW9592" s="191" t="s">
        <v>14995</v>
      </c>
    </row>
    <row r="9593" spans="51:75" x14ac:dyDescent="0.3">
      <c r="AY9593" s="251" t="e">
        <f>VLOOKUP(C9593,#REF!, 2,FALSE)</f>
        <v>#REF!</v>
      </c>
      <c r="BM9593" s="191" t="s">
        <v>14996</v>
      </c>
      <c r="BN9593" s="191" t="s">
        <v>3006</v>
      </c>
      <c r="BO9593" s="191" t="s">
        <v>2362</v>
      </c>
      <c r="BU9593" s="191" t="s">
        <v>14996</v>
      </c>
      <c r="BV9593" s="191" t="s">
        <v>3006</v>
      </c>
      <c r="BW9593" s="191" t="s">
        <v>2362</v>
      </c>
    </row>
    <row r="9594" spans="51:75" x14ac:dyDescent="0.3">
      <c r="AY9594" s="251" t="e">
        <f>VLOOKUP(C9594,#REF!, 2,FALSE)</f>
        <v>#REF!</v>
      </c>
      <c r="BM9594" s="191" t="s">
        <v>2602</v>
      </c>
      <c r="BN9594" s="191" t="s">
        <v>16989</v>
      </c>
      <c r="BO9594" s="191" t="s">
        <v>4316</v>
      </c>
      <c r="BU9594" s="191" t="s">
        <v>2602</v>
      </c>
      <c r="BV9594" s="191" t="s">
        <v>16989</v>
      </c>
      <c r="BW9594" s="191" t="s">
        <v>4316</v>
      </c>
    </row>
    <row r="9595" spans="51:75" x14ac:dyDescent="0.3">
      <c r="AY9595" s="251" t="e">
        <f>VLOOKUP(C9595,#REF!, 2,FALSE)</f>
        <v>#REF!</v>
      </c>
      <c r="BM9595" s="191" t="s">
        <v>14997</v>
      </c>
      <c r="BN9595" s="191" t="s">
        <v>3203</v>
      </c>
      <c r="BO9595" s="191" t="s">
        <v>14998</v>
      </c>
      <c r="BU9595" s="191" t="s">
        <v>14997</v>
      </c>
      <c r="BV9595" s="191" t="s">
        <v>3203</v>
      </c>
      <c r="BW9595" s="191" t="s">
        <v>14998</v>
      </c>
    </row>
    <row r="9596" spans="51:75" x14ac:dyDescent="0.3">
      <c r="AY9596" s="251" t="e">
        <f>VLOOKUP(C9596,#REF!, 2,FALSE)</f>
        <v>#REF!</v>
      </c>
      <c r="BM9596" s="191" t="s">
        <v>14999</v>
      </c>
      <c r="BN9596" s="191" t="s">
        <v>781</v>
      </c>
      <c r="BO9596" s="191" t="s">
        <v>15000</v>
      </c>
      <c r="BU9596" s="191" t="s">
        <v>14999</v>
      </c>
      <c r="BV9596" s="191" t="s">
        <v>781</v>
      </c>
      <c r="BW9596" s="191" t="s">
        <v>15000</v>
      </c>
    </row>
    <row r="9597" spans="51:75" x14ac:dyDescent="0.3">
      <c r="AY9597" s="251" t="e">
        <f>VLOOKUP(C9597,#REF!, 2,FALSE)</f>
        <v>#REF!</v>
      </c>
      <c r="BM9597" s="191" t="s">
        <v>2603</v>
      </c>
      <c r="BN9597" s="191" t="s">
        <v>2984</v>
      </c>
      <c r="BO9597" s="191" t="s">
        <v>15001</v>
      </c>
      <c r="BU9597" s="191" t="s">
        <v>2603</v>
      </c>
      <c r="BV9597" s="191" t="s">
        <v>2984</v>
      </c>
      <c r="BW9597" s="191" t="s">
        <v>15001</v>
      </c>
    </row>
    <row r="9598" spans="51:75" x14ac:dyDescent="0.3">
      <c r="AY9598" s="251" t="e">
        <f>VLOOKUP(C9598,#REF!, 2,FALSE)</f>
        <v>#REF!</v>
      </c>
      <c r="BM9598" s="191" t="s">
        <v>2604</v>
      </c>
      <c r="BN9598" s="191" t="s">
        <v>929</v>
      </c>
      <c r="BO9598" s="191" t="s">
        <v>7904</v>
      </c>
      <c r="BU9598" s="191" t="s">
        <v>2604</v>
      </c>
      <c r="BV9598" s="191" t="s">
        <v>929</v>
      </c>
      <c r="BW9598" s="191" t="s">
        <v>7904</v>
      </c>
    </row>
    <row r="9599" spans="51:75" x14ac:dyDescent="0.3">
      <c r="AY9599" s="251" t="e">
        <f>VLOOKUP(C9599,#REF!, 2,FALSE)</f>
        <v>#REF!</v>
      </c>
      <c r="BM9599" s="191" t="s">
        <v>15002</v>
      </c>
      <c r="BN9599" s="191" t="s">
        <v>3006</v>
      </c>
      <c r="BO9599" s="191" t="s">
        <v>8351</v>
      </c>
      <c r="BU9599" s="191" t="s">
        <v>15002</v>
      </c>
      <c r="BV9599" s="191" t="s">
        <v>3006</v>
      </c>
      <c r="BW9599" s="191" t="s">
        <v>8351</v>
      </c>
    </row>
    <row r="9600" spans="51:75" x14ac:dyDescent="0.3">
      <c r="AY9600" s="251" t="e">
        <f>VLOOKUP(C9600,#REF!, 2,FALSE)</f>
        <v>#REF!</v>
      </c>
      <c r="BM9600" s="191" t="s">
        <v>15003</v>
      </c>
      <c r="BN9600" s="191" t="s">
        <v>618</v>
      </c>
      <c r="BO9600" s="191" t="s">
        <v>15004</v>
      </c>
      <c r="BU9600" s="191" t="s">
        <v>15003</v>
      </c>
      <c r="BV9600" s="191" t="s">
        <v>618</v>
      </c>
      <c r="BW9600" s="191" t="s">
        <v>15004</v>
      </c>
    </row>
    <row r="9601" spans="51:75" x14ac:dyDescent="0.3">
      <c r="AY9601" s="251" t="e">
        <f>VLOOKUP(C9601,#REF!, 2,FALSE)</f>
        <v>#REF!</v>
      </c>
      <c r="BM9601" s="191" t="s">
        <v>15005</v>
      </c>
      <c r="BN9601" s="191" t="s">
        <v>670</v>
      </c>
      <c r="BO9601" s="191" t="s">
        <v>15006</v>
      </c>
      <c r="BU9601" s="191" t="s">
        <v>15005</v>
      </c>
      <c r="BV9601" s="191" t="s">
        <v>670</v>
      </c>
      <c r="BW9601" s="191" t="s">
        <v>15006</v>
      </c>
    </row>
    <row r="9602" spans="51:75" x14ac:dyDescent="0.3">
      <c r="AY9602" s="251" t="e">
        <f>VLOOKUP(C9602,#REF!, 2,FALSE)</f>
        <v>#REF!</v>
      </c>
      <c r="BM9602" s="191" t="s">
        <v>15007</v>
      </c>
      <c r="BN9602" s="191" t="s">
        <v>2984</v>
      </c>
      <c r="BO9602" s="191" t="s">
        <v>15008</v>
      </c>
      <c r="BU9602" s="191" t="s">
        <v>15007</v>
      </c>
      <c r="BV9602" s="191" t="s">
        <v>2984</v>
      </c>
      <c r="BW9602" s="191" t="s">
        <v>15008</v>
      </c>
    </row>
    <row r="9603" spans="51:75" x14ac:dyDescent="0.3">
      <c r="AY9603" s="251" t="e">
        <f>VLOOKUP(C9603,#REF!, 2,FALSE)</f>
        <v>#REF!</v>
      </c>
      <c r="BM9603" s="191" t="s">
        <v>15009</v>
      </c>
      <c r="BN9603" s="191" t="s">
        <v>2980</v>
      </c>
      <c r="BO9603" s="191" t="s">
        <v>15010</v>
      </c>
      <c r="BU9603" s="191" t="s">
        <v>15009</v>
      </c>
      <c r="BV9603" s="191" t="s">
        <v>2980</v>
      </c>
      <c r="BW9603" s="191" t="s">
        <v>15010</v>
      </c>
    </row>
    <row r="9604" spans="51:75" x14ac:dyDescent="0.3">
      <c r="AY9604" s="251" t="e">
        <f>VLOOKUP(C9604,#REF!, 2,FALSE)</f>
        <v>#REF!</v>
      </c>
      <c r="BM9604" s="191" t="s">
        <v>15011</v>
      </c>
      <c r="BN9604" s="191" t="s">
        <v>2984</v>
      </c>
      <c r="BO9604" s="191" t="s">
        <v>15012</v>
      </c>
      <c r="BU9604" s="191" t="s">
        <v>15011</v>
      </c>
      <c r="BV9604" s="191" t="s">
        <v>2984</v>
      </c>
      <c r="BW9604" s="191" t="s">
        <v>15012</v>
      </c>
    </row>
    <row r="9605" spans="51:75" x14ac:dyDescent="0.3">
      <c r="AY9605" s="251" t="e">
        <f>VLOOKUP(C9605,#REF!, 2,FALSE)</f>
        <v>#REF!</v>
      </c>
      <c r="BM9605" s="191" t="s">
        <v>15013</v>
      </c>
      <c r="BN9605" s="191" t="s">
        <v>737</v>
      </c>
      <c r="BO9605" s="191" t="s">
        <v>15014</v>
      </c>
      <c r="BU9605" s="191" t="s">
        <v>15013</v>
      </c>
      <c r="BV9605" s="191" t="s">
        <v>737</v>
      </c>
      <c r="BW9605" s="191" t="s">
        <v>15014</v>
      </c>
    </row>
    <row r="9606" spans="51:75" x14ac:dyDescent="0.3">
      <c r="AY9606" s="251" t="e">
        <f>VLOOKUP(C9606,#REF!, 2,FALSE)</f>
        <v>#REF!</v>
      </c>
      <c r="BM9606" s="191" t="s">
        <v>15015</v>
      </c>
      <c r="BN9606" s="191" t="s">
        <v>1270</v>
      </c>
      <c r="BO9606" s="191" t="s">
        <v>15016</v>
      </c>
      <c r="BU9606" s="191" t="s">
        <v>15015</v>
      </c>
      <c r="BV9606" s="191" t="s">
        <v>1270</v>
      </c>
      <c r="BW9606" s="191" t="s">
        <v>15016</v>
      </c>
    </row>
    <row r="9607" spans="51:75" x14ac:dyDescent="0.3">
      <c r="AY9607" s="251" t="e">
        <f>VLOOKUP(C9607,#REF!, 2,FALSE)</f>
        <v>#REF!</v>
      </c>
      <c r="BM9607" s="191" t="s">
        <v>15017</v>
      </c>
      <c r="BN9607" s="191" t="s">
        <v>1270</v>
      </c>
      <c r="BO9607" s="191" t="s">
        <v>15018</v>
      </c>
      <c r="BU9607" s="191" t="s">
        <v>15017</v>
      </c>
      <c r="BV9607" s="191" t="s">
        <v>1270</v>
      </c>
      <c r="BW9607" s="191" t="s">
        <v>15018</v>
      </c>
    </row>
    <row r="9608" spans="51:75" x14ac:dyDescent="0.3">
      <c r="AY9608" s="251" t="e">
        <f>VLOOKUP(C9608,#REF!, 2,FALSE)</f>
        <v>#REF!</v>
      </c>
      <c r="BM9608" s="191" t="s">
        <v>2605</v>
      </c>
      <c r="BN9608" s="191" t="s">
        <v>2984</v>
      </c>
      <c r="BO9608" s="191" t="s">
        <v>6521</v>
      </c>
      <c r="BU9608" s="191" t="s">
        <v>2605</v>
      </c>
      <c r="BV9608" s="191" t="s">
        <v>2984</v>
      </c>
      <c r="BW9608" s="191" t="s">
        <v>6521</v>
      </c>
    </row>
    <row r="9609" spans="51:75" x14ac:dyDescent="0.3">
      <c r="AY9609" s="251" t="e">
        <f>VLOOKUP(C9609,#REF!, 2,FALSE)</f>
        <v>#REF!</v>
      </c>
      <c r="BM9609" s="191" t="s">
        <v>229</v>
      </c>
      <c r="BN9609" s="191" t="s">
        <v>1343</v>
      </c>
      <c r="BO9609" s="191" t="s">
        <v>6175</v>
      </c>
      <c r="BU9609" s="191" t="s">
        <v>229</v>
      </c>
      <c r="BV9609" s="191" t="s">
        <v>1343</v>
      </c>
      <c r="BW9609" s="191" t="s">
        <v>6175</v>
      </c>
    </row>
    <row r="9610" spans="51:75" x14ac:dyDescent="0.3">
      <c r="AY9610" s="251" t="e">
        <f>VLOOKUP(C9610,#REF!, 2,FALSE)</f>
        <v>#REF!</v>
      </c>
      <c r="BM9610" s="191" t="s">
        <v>15019</v>
      </c>
      <c r="BN9610" s="191" t="s">
        <v>3203</v>
      </c>
      <c r="BO9610" s="191" t="s">
        <v>1162</v>
      </c>
      <c r="BU9610" s="191" t="s">
        <v>15019</v>
      </c>
      <c r="BV9610" s="191" t="s">
        <v>3203</v>
      </c>
      <c r="BW9610" s="191" t="s">
        <v>1162</v>
      </c>
    </row>
    <row r="9611" spans="51:75" x14ac:dyDescent="0.3">
      <c r="AY9611" s="251" t="e">
        <f>VLOOKUP(C9611,#REF!, 2,FALSE)</f>
        <v>#REF!</v>
      </c>
      <c r="BM9611" s="191" t="s">
        <v>15020</v>
      </c>
      <c r="BN9611" s="191" t="s">
        <v>16989</v>
      </c>
      <c r="BO9611" s="191" t="s">
        <v>4072</v>
      </c>
      <c r="BU9611" s="191" t="s">
        <v>15020</v>
      </c>
      <c r="BV9611" s="191" t="s">
        <v>16989</v>
      </c>
      <c r="BW9611" s="191" t="s">
        <v>4072</v>
      </c>
    </row>
    <row r="9612" spans="51:75" x14ac:dyDescent="0.3">
      <c r="AY9612" s="251" t="e">
        <f>VLOOKUP(C9612,#REF!, 2,FALSE)</f>
        <v>#REF!</v>
      </c>
      <c r="BM9612" s="191" t="s">
        <v>15021</v>
      </c>
      <c r="BN9612" s="191" t="s">
        <v>842</v>
      </c>
      <c r="BO9612" s="191" t="s">
        <v>15022</v>
      </c>
      <c r="BU9612" s="191" t="s">
        <v>15021</v>
      </c>
      <c r="BV9612" s="191" t="s">
        <v>842</v>
      </c>
      <c r="BW9612" s="191" t="s">
        <v>15022</v>
      </c>
    </row>
    <row r="9613" spans="51:75" x14ac:dyDescent="0.3">
      <c r="AY9613" s="251" t="e">
        <f>VLOOKUP(C9613,#REF!, 2,FALSE)</f>
        <v>#REF!</v>
      </c>
      <c r="BM9613" s="191" t="s">
        <v>15023</v>
      </c>
      <c r="BN9613" s="191" t="s">
        <v>2984</v>
      </c>
      <c r="BO9613" s="191" t="s">
        <v>2984</v>
      </c>
      <c r="BU9613" s="191" t="s">
        <v>15023</v>
      </c>
      <c r="BV9613" s="191" t="s">
        <v>2984</v>
      </c>
      <c r="BW9613" s="191" t="s">
        <v>2984</v>
      </c>
    </row>
    <row r="9614" spans="51:75" x14ac:dyDescent="0.3">
      <c r="AY9614" s="251" t="e">
        <f>VLOOKUP(C9614,#REF!, 2,FALSE)</f>
        <v>#REF!</v>
      </c>
      <c r="BM9614" s="191" t="s">
        <v>2606</v>
      </c>
      <c r="BN9614" s="191" t="s">
        <v>1343</v>
      </c>
      <c r="BO9614" s="191" t="s">
        <v>1690</v>
      </c>
      <c r="BU9614" s="191" t="s">
        <v>2606</v>
      </c>
      <c r="BV9614" s="191" t="s">
        <v>1343</v>
      </c>
      <c r="BW9614" s="191" t="s">
        <v>1690</v>
      </c>
    </row>
    <row r="9615" spans="51:75" x14ac:dyDescent="0.3">
      <c r="AY9615" s="251" t="e">
        <f>VLOOKUP(C9615,#REF!, 2,FALSE)</f>
        <v>#REF!</v>
      </c>
      <c r="BM9615" s="191" t="s">
        <v>253</v>
      </c>
      <c r="BN9615" s="191" t="s">
        <v>1140</v>
      </c>
      <c r="BO9615" s="191" t="s">
        <v>15024</v>
      </c>
      <c r="BU9615" s="191" t="s">
        <v>253</v>
      </c>
      <c r="BV9615" s="191" t="s">
        <v>1140</v>
      </c>
      <c r="BW9615" s="191" t="s">
        <v>15024</v>
      </c>
    </row>
    <row r="9616" spans="51:75" x14ac:dyDescent="0.3">
      <c r="AY9616" s="251" t="e">
        <f>VLOOKUP(C9616,#REF!, 2,FALSE)</f>
        <v>#REF!</v>
      </c>
      <c r="BM9616" s="191" t="s">
        <v>15025</v>
      </c>
      <c r="BN9616" s="191" t="s">
        <v>16989</v>
      </c>
      <c r="BO9616" s="191" t="s">
        <v>3901</v>
      </c>
      <c r="BU9616" s="191" t="s">
        <v>15025</v>
      </c>
      <c r="BV9616" s="191" t="s">
        <v>16989</v>
      </c>
      <c r="BW9616" s="191" t="s">
        <v>3901</v>
      </c>
    </row>
    <row r="9617" spans="51:75" x14ac:dyDescent="0.3">
      <c r="AY9617" s="251" t="e">
        <f>VLOOKUP(C9617,#REF!, 2,FALSE)</f>
        <v>#REF!</v>
      </c>
      <c r="BM9617" s="191" t="s">
        <v>255</v>
      </c>
      <c r="BN9617" s="191" t="s">
        <v>16989</v>
      </c>
      <c r="BO9617" s="191" t="s">
        <v>1670</v>
      </c>
      <c r="BU9617" s="191" t="s">
        <v>255</v>
      </c>
      <c r="BV9617" s="191" t="s">
        <v>16989</v>
      </c>
      <c r="BW9617" s="191" t="s">
        <v>1670</v>
      </c>
    </row>
    <row r="9618" spans="51:75" x14ac:dyDescent="0.3">
      <c r="AY9618" s="251" t="e">
        <f>VLOOKUP(C9618,#REF!, 2,FALSE)</f>
        <v>#REF!</v>
      </c>
      <c r="BM9618" s="191" t="s">
        <v>15026</v>
      </c>
      <c r="BN9618" s="191" t="s">
        <v>640</v>
      </c>
      <c r="BO9618" s="191" t="s">
        <v>15027</v>
      </c>
      <c r="BU9618" s="191" t="s">
        <v>15026</v>
      </c>
      <c r="BV9618" s="191" t="s">
        <v>640</v>
      </c>
      <c r="BW9618" s="191" t="s">
        <v>15027</v>
      </c>
    </row>
    <row r="9619" spans="51:75" x14ac:dyDescent="0.3">
      <c r="AY9619" s="251" t="e">
        <f>VLOOKUP(C9619,#REF!, 2,FALSE)</f>
        <v>#REF!</v>
      </c>
      <c r="BM9619" s="191" t="s">
        <v>254</v>
      </c>
      <c r="BN9619" s="191" t="s">
        <v>637</v>
      </c>
      <c r="BO9619" s="191" t="s">
        <v>6521</v>
      </c>
      <c r="BU9619" s="191" t="s">
        <v>254</v>
      </c>
      <c r="BV9619" s="191" t="s">
        <v>637</v>
      </c>
      <c r="BW9619" s="191" t="s">
        <v>6521</v>
      </c>
    </row>
    <row r="9620" spans="51:75" x14ac:dyDescent="0.3">
      <c r="AY9620" s="251" t="e">
        <f>VLOOKUP(C9620,#REF!, 2,FALSE)</f>
        <v>#REF!</v>
      </c>
      <c r="BM9620" s="191" t="s">
        <v>15028</v>
      </c>
      <c r="BN9620" s="191" t="s">
        <v>2984</v>
      </c>
      <c r="BO9620" s="191" t="s">
        <v>10249</v>
      </c>
      <c r="BU9620" s="191" t="s">
        <v>15028</v>
      </c>
      <c r="BV9620" s="191" t="s">
        <v>2984</v>
      </c>
      <c r="BW9620" s="191" t="s">
        <v>10249</v>
      </c>
    </row>
    <row r="9621" spans="51:75" x14ac:dyDescent="0.3">
      <c r="AY9621" s="251" t="e">
        <f>VLOOKUP(C9621,#REF!, 2,FALSE)</f>
        <v>#REF!</v>
      </c>
      <c r="BM9621" s="191" t="s">
        <v>15029</v>
      </c>
      <c r="BN9621" s="191" t="s">
        <v>664</v>
      </c>
      <c r="BO9621" s="191" t="s">
        <v>2984</v>
      </c>
      <c r="BU9621" s="191" t="s">
        <v>15029</v>
      </c>
      <c r="BV9621" s="191" t="s">
        <v>664</v>
      </c>
      <c r="BW9621" s="191" t="s">
        <v>2984</v>
      </c>
    </row>
    <row r="9622" spans="51:75" x14ac:dyDescent="0.3">
      <c r="AY9622" s="251" t="e">
        <f>VLOOKUP(C9622,#REF!, 2,FALSE)</f>
        <v>#REF!</v>
      </c>
      <c r="BM9622" s="191" t="s">
        <v>15030</v>
      </c>
      <c r="BN9622" s="191" t="s">
        <v>3046</v>
      </c>
      <c r="BO9622" s="191" t="s">
        <v>2933</v>
      </c>
      <c r="BU9622" s="191" t="s">
        <v>15030</v>
      </c>
      <c r="BV9622" s="191" t="s">
        <v>3046</v>
      </c>
      <c r="BW9622" s="191" t="s">
        <v>2933</v>
      </c>
    </row>
    <row r="9623" spans="51:75" x14ac:dyDescent="0.3">
      <c r="AY9623" s="251" t="e">
        <f>VLOOKUP(C9623,#REF!, 2,FALSE)</f>
        <v>#REF!</v>
      </c>
      <c r="BM9623" s="191" t="s">
        <v>230</v>
      </c>
      <c r="BN9623" s="191" t="s">
        <v>3046</v>
      </c>
      <c r="BO9623" s="191" t="s">
        <v>666</v>
      </c>
      <c r="BU9623" s="191" t="s">
        <v>230</v>
      </c>
      <c r="BV9623" s="191" t="s">
        <v>3046</v>
      </c>
      <c r="BW9623" s="191" t="s">
        <v>666</v>
      </c>
    </row>
    <row r="9624" spans="51:75" x14ac:dyDescent="0.3">
      <c r="AY9624" s="251" t="e">
        <f>VLOOKUP(C9624,#REF!, 2,FALSE)</f>
        <v>#REF!</v>
      </c>
      <c r="BM9624" s="191" t="s">
        <v>15031</v>
      </c>
      <c r="BN9624" s="191" t="s">
        <v>850</v>
      </c>
      <c r="BO9624" s="191" t="s">
        <v>2174</v>
      </c>
      <c r="BU9624" s="191" t="s">
        <v>15031</v>
      </c>
      <c r="BV9624" s="191" t="s">
        <v>850</v>
      </c>
      <c r="BW9624" s="191" t="s">
        <v>2174</v>
      </c>
    </row>
    <row r="9625" spans="51:75" x14ac:dyDescent="0.3">
      <c r="AY9625" s="251" t="e">
        <f>VLOOKUP(C9625,#REF!, 2,FALSE)</f>
        <v>#REF!</v>
      </c>
      <c r="BM9625" s="191" t="s">
        <v>2607</v>
      </c>
      <c r="BN9625" s="191" t="s">
        <v>800</v>
      </c>
      <c r="BO9625" s="191" t="s">
        <v>4078</v>
      </c>
      <c r="BU9625" s="191" t="s">
        <v>2607</v>
      </c>
      <c r="BV9625" s="191" t="s">
        <v>800</v>
      </c>
      <c r="BW9625" s="191" t="s">
        <v>4078</v>
      </c>
    </row>
    <row r="9626" spans="51:75" x14ac:dyDescent="0.3">
      <c r="AY9626" s="251" t="e">
        <f>VLOOKUP(C9626,#REF!, 2,FALSE)</f>
        <v>#REF!</v>
      </c>
      <c r="BM9626" s="191" t="s">
        <v>15032</v>
      </c>
      <c r="BN9626" s="191" t="s">
        <v>3006</v>
      </c>
      <c r="BO9626" s="191" t="s">
        <v>15033</v>
      </c>
      <c r="BU9626" s="191" t="s">
        <v>15032</v>
      </c>
      <c r="BV9626" s="191" t="s">
        <v>3006</v>
      </c>
      <c r="BW9626" s="191" t="s">
        <v>15033</v>
      </c>
    </row>
    <row r="9627" spans="51:75" x14ac:dyDescent="0.3">
      <c r="AY9627" s="251" t="e">
        <f>VLOOKUP(C9627,#REF!, 2,FALSE)</f>
        <v>#REF!</v>
      </c>
      <c r="BM9627" s="191" t="s">
        <v>15034</v>
      </c>
      <c r="BN9627" s="191" t="s">
        <v>617</v>
      </c>
      <c r="BO9627" s="191" t="s">
        <v>1591</v>
      </c>
      <c r="BU9627" s="191" t="s">
        <v>15034</v>
      </c>
      <c r="BV9627" s="191" t="s">
        <v>617</v>
      </c>
      <c r="BW9627" s="191" t="s">
        <v>1591</v>
      </c>
    </row>
    <row r="9628" spans="51:75" x14ac:dyDescent="0.3">
      <c r="AY9628" s="251" t="e">
        <f>VLOOKUP(C9628,#REF!, 2,FALSE)</f>
        <v>#REF!</v>
      </c>
      <c r="BM9628" s="191" t="s">
        <v>15036</v>
      </c>
      <c r="BN9628" s="191" t="s">
        <v>3006</v>
      </c>
      <c r="BO9628" s="191" t="s">
        <v>3497</v>
      </c>
      <c r="BU9628" s="191" t="s">
        <v>15036</v>
      </c>
      <c r="BV9628" s="191" t="s">
        <v>3006</v>
      </c>
      <c r="BW9628" s="191" t="s">
        <v>3497</v>
      </c>
    </row>
    <row r="9629" spans="51:75" x14ac:dyDescent="0.3">
      <c r="AY9629" s="251" t="e">
        <f>VLOOKUP(C9629,#REF!, 2,FALSE)</f>
        <v>#REF!</v>
      </c>
      <c r="BM9629" s="191" t="s">
        <v>2608</v>
      </c>
      <c r="BN9629" s="191" t="s">
        <v>3203</v>
      </c>
      <c r="BO9629" s="191" t="s">
        <v>15037</v>
      </c>
      <c r="BU9629" s="191" t="s">
        <v>2608</v>
      </c>
      <c r="BV9629" s="191" t="s">
        <v>3203</v>
      </c>
      <c r="BW9629" s="191" t="s">
        <v>15037</v>
      </c>
    </row>
    <row r="9630" spans="51:75" x14ac:dyDescent="0.3">
      <c r="AY9630" s="251" t="e">
        <f>VLOOKUP(C9630,#REF!, 2,FALSE)</f>
        <v>#REF!</v>
      </c>
      <c r="BM9630" s="191" t="s">
        <v>15039</v>
      </c>
      <c r="BN9630" s="191" t="s">
        <v>640</v>
      </c>
      <c r="BO9630" s="191" t="s">
        <v>3001</v>
      </c>
      <c r="BU9630" s="191" t="s">
        <v>15039</v>
      </c>
      <c r="BV9630" s="191" t="s">
        <v>640</v>
      </c>
      <c r="BW9630" s="191" t="s">
        <v>3001</v>
      </c>
    </row>
    <row r="9631" spans="51:75" x14ac:dyDescent="0.3">
      <c r="AY9631" s="251" t="e">
        <f>VLOOKUP(C9631,#REF!, 2,FALSE)</f>
        <v>#REF!</v>
      </c>
      <c r="BM9631" s="191" t="s">
        <v>15040</v>
      </c>
      <c r="BN9631" s="191" t="s">
        <v>640</v>
      </c>
      <c r="BO9631" s="191" t="s">
        <v>4502</v>
      </c>
      <c r="BU9631" s="191" t="s">
        <v>15040</v>
      </c>
      <c r="BV9631" s="191" t="s">
        <v>640</v>
      </c>
      <c r="BW9631" s="191" t="s">
        <v>4502</v>
      </c>
    </row>
    <row r="9632" spans="51:75" x14ac:dyDescent="0.3">
      <c r="AY9632" s="251" t="e">
        <f>VLOOKUP(C9632,#REF!, 2,FALSE)</f>
        <v>#REF!</v>
      </c>
      <c r="BM9632" s="191" t="s">
        <v>15041</v>
      </c>
      <c r="BN9632" s="191" t="s">
        <v>1140</v>
      </c>
      <c r="BO9632" s="191" t="s">
        <v>3133</v>
      </c>
      <c r="BU9632" s="191" t="s">
        <v>15041</v>
      </c>
      <c r="BV9632" s="191" t="s">
        <v>1140</v>
      </c>
      <c r="BW9632" s="191" t="s">
        <v>3133</v>
      </c>
    </row>
    <row r="9633" spans="51:75" x14ac:dyDescent="0.3">
      <c r="AY9633" s="251" t="e">
        <f>VLOOKUP(C9633,#REF!, 2,FALSE)</f>
        <v>#REF!</v>
      </c>
      <c r="BM9633" s="191" t="s">
        <v>15042</v>
      </c>
      <c r="BN9633" s="191" t="s">
        <v>2984</v>
      </c>
      <c r="BO9633" s="191" t="s">
        <v>4797</v>
      </c>
      <c r="BU9633" s="191" t="s">
        <v>15042</v>
      </c>
      <c r="BV9633" s="191" t="s">
        <v>2984</v>
      </c>
      <c r="BW9633" s="191" t="s">
        <v>4797</v>
      </c>
    </row>
    <row r="9634" spans="51:75" x14ac:dyDescent="0.3">
      <c r="AY9634" s="251" t="e">
        <f>VLOOKUP(C9634,#REF!, 2,FALSE)</f>
        <v>#REF!</v>
      </c>
      <c r="BM9634" s="191" t="s">
        <v>15043</v>
      </c>
      <c r="BN9634" s="191" t="s">
        <v>1140</v>
      </c>
      <c r="BO9634" s="191" t="s">
        <v>1613</v>
      </c>
      <c r="BU9634" s="191" t="s">
        <v>15043</v>
      </c>
      <c r="BV9634" s="191" t="s">
        <v>1140</v>
      </c>
      <c r="BW9634" s="191" t="s">
        <v>1613</v>
      </c>
    </row>
    <row r="9635" spans="51:75" x14ac:dyDescent="0.3">
      <c r="AY9635" s="251" t="e">
        <f>VLOOKUP(C9635,#REF!, 2,FALSE)</f>
        <v>#REF!</v>
      </c>
      <c r="BM9635" s="191" t="s">
        <v>15044</v>
      </c>
      <c r="BN9635" s="191" t="s">
        <v>3203</v>
      </c>
      <c r="BO9635" s="191" t="s">
        <v>15045</v>
      </c>
      <c r="BU9635" s="191" t="s">
        <v>15044</v>
      </c>
      <c r="BV9635" s="191" t="s">
        <v>3203</v>
      </c>
      <c r="BW9635" s="191" t="s">
        <v>15045</v>
      </c>
    </row>
    <row r="9636" spans="51:75" x14ac:dyDescent="0.3">
      <c r="AY9636" s="251" t="e">
        <f>VLOOKUP(C9636,#REF!, 2,FALSE)</f>
        <v>#REF!</v>
      </c>
      <c r="BM9636" s="191" t="s">
        <v>2609</v>
      </c>
      <c r="BN9636" s="191" t="s">
        <v>2984</v>
      </c>
      <c r="BO9636" s="191" t="s">
        <v>15046</v>
      </c>
      <c r="BU9636" s="191" t="s">
        <v>2609</v>
      </c>
      <c r="BV9636" s="191" t="s">
        <v>2984</v>
      </c>
      <c r="BW9636" s="191" t="s">
        <v>15046</v>
      </c>
    </row>
    <row r="9637" spans="51:75" x14ac:dyDescent="0.3">
      <c r="AY9637" s="251" t="e">
        <f>VLOOKUP(C9637,#REF!, 2,FALSE)</f>
        <v>#REF!</v>
      </c>
      <c r="BM9637" s="191" t="s">
        <v>2610</v>
      </c>
      <c r="BN9637" s="191" t="s">
        <v>2984</v>
      </c>
      <c r="BO9637" s="191" t="s">
        <v>15047</v>
      </c>
      <c r="BU9637" s="191" t="s">
        <v>2610</v>
      </c>
      <c r="BV9637" s="191" t="s">
        <v>2984</v>
      </c>
      <c r="BW9637" s="191" t="s">
        <v>15047</v>
      </c>
    </row>
    <row r="9638" spans="51:75" x14ac:dyDescent="0.3">
      <c r="AY9638" s="251" t="e">
        <f>VLOOKUP(C9638,#REF!, 2,FALSE)</f>
        <v>#REF!</v>
      </c>
      <c r="BM9638" s="191" t="s">
        <v>15048</v>
      </c>
      <c r="BN9638" s="191" t="s">
        <v>2980</v>
      </c>
      <c r="BO9638" s="191" t="s">
        <v>7434</v>
      </c>
      <c r="BU9638" s="191" t="s">
        <v>15048</v>
      </c>
      <c r="BV9638" s="191" t="s">
        <v>2980</v>
      </c>
      <c r="BW9638" s="191" t="s">
        <v>7434</v>
      </c>
    </row>
    <row r="9639" spans="51:75" x14ac:dyDescent="0.3">
      <c r="AY9639" s="251" t="e">
        <f>VLOOKUP(C9639,#REF!, 2,FALSE)</f>
        <v>#REF!</v>
      </c>
      <c r="BM9639" s="191" t="s">
        <v>2611</v>
      </c>
      <c r="BN9639" s="191" t="s">
        <v>2984</v>
      </c>
      <c r="BO9639" s="191" t="s">
        <v>15046</v>
      </c>
      <c r="BU9639" s="191" t="s">
        <v>2611</v>
      </c>
      <c r="BV9639" s="191" t="s">
        <v>2984</v>
      </c>
      <c r="BW9639" s="191" t="s">
        <v>15046</v>
      </c>
    </row>
    <row r="9640" spans="51:75" x14ac:dyDescent="0.3">
      <c r="AY9640" s="251" t="e">
        <f>VLOOKUP(C9640,#REF!, 2,FALSE)</f>
        <v>#REF!</v>
      </c>
      <c r="BM9640" s="191" t="s">
        <v>15049</v>
      </c>
      <c r="BN9640" s="191" t="s">
        <v>3253</v>
      </c>
      <c r="BO9640" s="191" t="s">
        <v>15050</v>
      </c>
      <c r="BU9640" s="191" t="s">
        <v>15049</v>
      </c>
      <c r="BV9640" s="191" t="s">
        <v>3253</v>
      </c>
      <c r="BW9640" s="191" t="s">
        <v>15050</v>
      </c>
    </row>
    <row r="9641" spans="51:75" x14ac:dyDescent="0.3">
      <c r="AY9641" s="251" t="e">
        <f>VLOOKUP(C9641,#REF!, 2,FALSE)</f>
        <v>#REF!</v>
      </c>
      <c r="BM9641" s="191" t="s">
        <v>15051</v>
      </c>
      <c r="BN9641" s="191" t="s">
        <v>2984</v>
      </c>
      <c r="BO9641" s="191" t="s">
        <v>9787</v>
      </c>
      <c r="BU9641" s="191" t="s">
        <v>15051</v>
      </c>
      <c r="BV9641" s="191" t="s">
        <v>2984</v>
      </c>
      <c r="BW9641" s="191" t="s">
        <v>9787</v>
      </c>
    </row>
    <row r="9642" spans="51:75" x14ac:dyDescent="0.3">
      <c r="AY9642" s="251" t="e">
        <f>VLOOKUP(C9642,#REF!, 2,FALSE)</f>
        <v>#REF!</v>
      </c>
      <c r="BM9642" s="191" t="s">
        <v>15052</v>
      </c>
      <c r="BN9642" s="191" t="s">
        <v>668</v>
      </c>
      <c r="BO9642" s="191" t="s">
        <v>15047</v>
      </c>
      <c r="BU9642" s="191" t="s">
        <v>15052</v>
      </c>
      <c r="BV9642" s="191" t="s">
        <v>668</v>
      </c>
      <c r="BW9642" s="191" t="s">
        <v>15047</v>
      </c>
    </row>
    <row r="9643" spans="51:75" x14ac:dyDescent="0.3">
      <c r="AY9643" s="251" t="e">
        <f>VLOOKUP(C9643,#REF!, 2,FALSE)</f>
        <v>#REF!</v>
      </c>
      <c r="BM9643" s="191" t="s">
        <v>15053</v>
      </c>
      <c r="BN9643" s="191" t="s">
        <v>2984</v>
      </c>
      <c r="BO9643" s="191" t="s">
        <v>15054</v>
      </c>
      <c r="BU9643" s="191" t="s">
        <v>15053</v>
      </c>
      <c r="BV9643" s="191" t="s">
        <v>2984</v>
      </c>
      <c r="BW9643" s="191" t="s">
        <v>15054</v>
      </c>
    </row>
    <row r="9644" spans="51:75" x14ac:dyDescent="0.3">
      <c r="AY9644" s="251" t="e">
        <f>VLOOKUP(C9644,#REF!, 2,FALSE)</f>
        <v>#REF!</v>
      </c>
      <c r="BM9644" s="191" t="s">
        <v>15055</v>
      </c>
      <c r="BN9644" s="191" t="s">
        <v>927</v>
      </c>
      <c r="BO9644" s="191" t="s">
        <v>15056</v>
      </c>
      <c r="BU9644" s="191" t="s">
        <v>15055</v>
      </c>
      <c r="BV9644" s="191" t="s">
        <v>927</v>
      </c>
      <c r="BW9644" s="191" t="s">
        <v>15056</v>
      </c>
    </row>
    <row r="9645" spans="51:75" x14ac:dyDescent="0.3">
      <c r="AY9645" s="251" t="e">
        <f>VLOOKUP(C9645,#REF!, 2,FALSE)</f>
        <v>#REF!</v>
      </c>
      <c r="BM9645" s="191" t="s">
        <v>2612</v>
      </c>
      <c r="BN9645" s="191" t="s">
        <v>929</v>
      </c>
      <c r="BO9645" s="191" t="s">
        <v>15057</v>
      </c>
      <c r="BU9645" s="191" t="s">
        <v>2612</v>
      </c>
      <c r="BV9645" s="191" t="s">
        <v>929</v>
      </c>
      <c r="BW9645" s="191" t="s">
        <v>15057</v>
      </c>
    </row>
    <row r="9646" spans="51:75" x14ac:dyDescent="0.3">
      <c r="AY9646" s="251" t="e">
        <f>VLOOKUP(C9646,#REF!, 2,FALSE)</f>
        <v>#REF!</v>
      </c>
      <c r="BM9646" s="191" t="s">
        <v>15058</v>
      </c>
      <c r="BN9646" s="191" t="s">
        <v>2984</v>
      </c>
      <c r="BO9646" s="191" t="s">
        <v>8420</v>
      </c>
      <c r="BU9646" s="191" t="s">
        <v>15058</v>
      </c>
      <c r="BV9646" s="191" t="s">
        <v>2984</v>
      </c>
      <c r="BW9646" s="191" t="s">
        <v>8420</v>
      </c>
    </row>
    <row r="9647" spans="51:75" x14ac:dyDescent="0.3">
      <c r="AY9647" s="251" t="e">
        <f>VLOOKUP(C9647,#REF!, 2,FALSE)</f>
        <v>#REF!</v>
      </c>
      <c r="BM9647" s="191" t="s">
        <v>239</v>
      </c>
      <c r="BN9647" s="191" t="s">
        <v>2984</v>
      </c>
      <c r="BO9647" s="191" t="s">
        <v>15059</v>
      </c>
      <c r="BU9647" s="191" t="s">
        <v>239</v>
      </c>
      <c r="BV9647" s="191" t="s">
        <v>2984</v>
      </c>
      <c r="BW9647" s="191" t="s">
        <v>15059</v>
      </c>
    </row>
    <row r="9648" spans="51:75" x14ac:dyDescent="0.3">
      <c r="AY9648" s="251" t="e">
        <f>VLOOKUP(C9648,#REF!, 2,FALSE)</f>
        <v>#REF!</v>
      </c>
      <c r="BM9648" s="191" t="s">
        <v>231</v>
      </c>
      <c r="BN9648" s="191" t="s">
        <v>632</v>
      </c>
      <c r="BO9648" s="191" t="s">
        <v>9035</v>
      </c>
      <c r="BU9648" s="191" t="s">
        <v>231</v>
      </c>
      <c r="BV9648" s="191" t="s">
        <v>632</v>
      </c>
      <c r="BW9648" s="191" t="s">
        <v>9035</v>
      </c>
    </row>
    <row r="9649" spans="51:75" x14ac:dyDescent="0.3">
      <c r="AY9649" s="251" t="e">
        <f>VLOOKUP(C9649,#REF!, 2,FALSE)</f>
        <v>#REF!</v>
      </c>
      <c r="BM9649" s="191" t="s">
        <v>15060</v>
      </c>
      <c r="BN9649" s="191" t="s">
        <v>2984</v>
      </c>
      <c r="BO9649" s="191" t="s">
        <v>9986</v>
      </c>
      <c r="BU9649" s="191" t="s">
        <v>15060</v>
      </c>
      <c r="BV9649" s="191" t="s">
        <v>2984</v>
      </c>
      <c r="BW9649" s="191" t="s">
        <v>9986</v>
      </c>
    </row>
    <row r="9650" spans="51:75" x14ac:dyDescent="0.3">
      <c r="AY9650" s="251" t="e">
        <f>VLOOKUP(C9650,#REF!, 2,FALSE)</f>
        <v>#REF!</v>
      </c>
      <c r="BM9650" s="191" t="s">
        <v>15061</v>
      </c>
      <c r="BN9650" s="191" t="s">
        <v>706</v>
      </c>
      <c r="BO9650" s="191" t="s">
        <v>15062</v>
      </c>
      <c r="BU9650" s="191" t="s">
        <v>15061</v>
      </c>
      <c r="BV9650" s="191" t="s">
        <v>706</v>
      </c>
      <c r="BW9650" s="191" t="s">
        <v>15062</v>
      </c>
    </row>
    <row r="9651" spans="51:75" x14ac:dyDescent="0.3">
      <c r="AY9651" s="251" t="e">
        <f>VLOOKUP(C9651,#REF!, 2,FALSE)</f>
        <v>#REF!</v>
      </c>
      <c r="BM9651" s="191" t="s">
        <v>2613</v>
      </c>
      <c r="BN9651" s="191" t="s">
        <v>2984</v>
      </c>
      <c r="BO9651" s="191" t="s">
        <v>6850</v>
      </c>
      <c r="BU9651" s="191" t="s">
        <v>2613</v>
      </c>
      <c r="BV9651" s="191" t="s">
        <v>2984</v>
      </c>
      <c r="BW9651" s="191" t="s">
        <v>6850</v>
      </c>
    </row>
    <row r="9652" spans="51:75" x14ac:dyDescent="0.3">
      <c r="AY9652" s="251" t="e">
        <f>VLOOKUP(C9652,#REF!, 2,FALSE)</f>
        <v>#REF!</v>
      </c>
      <c r="BM9652" s="191" t="s">
        <v>15063</v>
      </c>
      <c r="BN9652" s="191" t="s">
        <v>2984</v>
      </c>
      <c r="BO9652" s="191" t="s">
        <v>15064</v>
      </c>
      <c r="BU9652" s="191" t="s">
        <v>15063</v>
      </c>
      <c r="BV9652" s="191" t="s">
        <v>2984</v>
      </c>
      <c r="BW9652" s="191" t="s">
        <v>15064</v>
      </c>
    </row>
    <row r="9653" spans="51:75" x14ac:dyDescent="0.3">
      <c r="AY9653" s="251" t="e">
        <f>VLOOKUP(C9653,#REF!, 2,FALSE)</f>
        <v>#REF!</v>
      </c>
      <c r="BM9653" s="191" t="s">
        <v>15065</v>
      </c>
      <c r="BN9653" s="191" t="s">
        <v>2984</v>
      </c>
      <c r="BO9653" s="191" t="s">
        <v>1612</v>
      </c>
      <c r="BU9653" s="191" t="s">
        <v>15065</v>
      </c>
      <c r="BV9653" s="191" t="s">
        <v>2984</v>
      </c>
      <c r="BW9653" s="191" t="s">
        <v>1612</v>
      </c>
    </row>
    <row r="9654" spans="51:75" x14ac:dyDescent="0.3">
      <c r="AY9654" s="251" t="e">
        <f>VLOOKUP(C9654,#REF!, 2,FALSE)</f>
        <v>#REF!</v>
      </c>
      <c r="BM9654" s="191" t="s">
        <v>256</v>
      </c>
      <c r="BN9654" s="191" t="s">
        <v>658</v>
      </c>
      <c r="BO9654" s="191" t="s">
        <v>15066</v>
      </c>
      <c r="BU9654" s="191" t="s">
        <v>256</v>
      </c>
      <c r="BV9654" s="191" t="s">
        <v>658</v>
      </c>
      <c r="BW9654" s="191" t="s">
        <v>15066</v>
      </c>
    </row>
    <row r="9655" spans="51:75" x14ac:dyDescent="0.3">
      <c r="AY9655" s="251" t="e">
        <f>VLOOKUP(C9655,#REF!, 2,FALSE)</f>
        <v>#REF!</v>
      </c>
      <c r="BM9655" s="191" t="s">
        <v>15067</v>
      </c>
      <c r="BN9655" s="191" t="s">
        <v>2984</v>
      </c>
      <c r="BO9655" s="191" t="s">
        <v>7527</v>
      </c>
      <c r="BU9655" s="191" t="s">
        <v>15067</v>
      </c>
      <c r="BV9655" s="191" t="s">
        <v>2984</v>
      </c>
      <c r="BW9655" s="191" t="s">
        <v>7527</v>
      </c>
    </row>
    <row r="9656" spans="51:75" x14ac:dyDescent="0.3">
      <c r="AY9656" s="251" t="e">
        <f>VLOOKUP(C9656,#REF!, 2,FALSE)</f>
        <v>#REF!</v>
      </c>
      <c r="BM9656" s="191" t="s">
        <v>15068</v>
      </c>
      <c r="BN9656" s="191" t="s">
        <v>2984</v>
      </c>
      <c r="BO9656" s="191" t="s">
        <v>15069</v>
      </c>
      <c r="BU9656" s="191" t="s">
        <v>15068</v>
      </c>
      <c r="BV9656" s="191" t="s">
        <v>2984</v>
      </c>
      <c r="BW9656" s="191" t="s">
        <v>15069</v>
      </c>
    </row>
    <row r="9657" spans="51:75" x14ac:dyDescent="0.3">
      <c r="AY9657" s="251" t="e">
        <f>VLOOKUP(C9657,#REF!, 2,FALSE)</f>
        <v>#REF!</v>
      </c>
      <c r="BM9657" s="191" t="s">
        <v>15070</v>
      </c>
      <c r="BN9657" s="191" t="s">
        <v>2984</v>
      </c>
      <c r="BO9657" s="191" t="s">
        <v>15071</v>
      </c>
      <c r="BU9657" s="191" t="s">
        <v>15070</v>
      </c>
      <c r="BV9657" s="191" t="s">
        <v>2984</v>
      </c>
      <c r="BW9657" s="191" t="s">
        <v>15071</v>
      </c>
    </row>
    <row r="9658" spans="51:75" x14ac:dyDescent="0.3">
      <c r="AY9658" s="251" t="e">
        <f>VLOOKUP(C9658,#REF!, 2,FALSE)</f>
        <v>#REF!</v>
      </c>
      <c r="BM9658" s="191" t="s">
        <v>15072</v>
      </c>
      <c r="BN9658" s="191" t="s">
        <v>2984</v>
      </c>
      <c r="BO9658" s="191" t="s">
        <v>2984</v>
      </c>
      <c r="BU9658" s="191" t="s">
        <v>15072</v>
      </c>
      <c r="BV9658" s="191" t="s">
        <v>2984</v>
      </c>
      <c r="BW9658" s="191" t="s">
        <v>2984</v>
      </c>
    </row>
    <row r="9659" spans="51:75" x14ac:dyDescent="0.3">
      <c r="AY9659" s="251" t="e">
        <f>VLOOKUP(C9659,#REF!, 2,FALSE)</f>
        <v>#REF!</v>
      </c>
      <c r="BM9659" s="191" t="s">
        <v>15073</v>
      </c>
      <c r="BN9659" s="191" t="s">
        <v>629</v>
      </c>
      <c r="BO9659" s="191" t="s">
        <v>15074</v>
      </c>
      <c r="BU9659" s="191" t="s">
        <v>15073</v>
      </c>
      <c r="BV9659" s="191" t="s">
        <v>629</v>
      </c>
      <c r="BW9659" s="191" t="s">
        <v>15074</v>
      </c>
    </row>
    <row r="9660" spans="51:75" x14ac:dyDescent="0.3">
      <c r="AY9660" s="251" t="e">
        <f>VLOOKUP(C9660,#REF!, 2,FALSE)</f>
        <v>#REF!</v>
      </c>
      <c r="BM9660" s="191" t="s">
        <v>15075</v>
      </c>
      <c r="BN9660" s="191" t="s">
        <v>2984</v>
      </c>
      <c r="BO9660" s="191" t="s">
        <v>1661</v>
      </c>
      <c r="BU9660" s="191" t="s">
        <v>15075</v>
      </c>
      <c r="BV9660" s="191" t="s">
        <v>2984</v>
      </c>
      <c r="BW9660" s="191" t="s">
        <v>1661</v>
      </c>
    </row>
    <row r="9661" spans="51:75" x14ac:dyDescent="0.3">
      <c r="AY9661" s="251" t="e">
        <f>VLOOKUP(C9661,#REF!, 2,FALSE)</f>
        <v>#REF!</v>
      </c>
      <c r="BM9661" s="191" t="s">
        <v>15076</v>
      </c>
      <c r="BN9661" s="191" t="s">
        <v>640</v>
      </c>
      <c r="BO9661" s="191" t="s">
        <v>791</v>
      </c>
      <c r="BU9661" s="191" t="s">
        <v>15076</v>
      </c>
      <c r="BV9661" s="191" t="s">
        <v>640</v>
      </c>
      <c r="BW9661" s="191" t="s">
        <v>791</v>
      </c>
    </row>
    <row r="9662" spans="51:75" x14ac:dyDescent="0.3">
      <c r="AY9662" s="251" t="e">
        <f>VLOOKUP(C9662,#REF!, 2,FALSE)</f>
        <v>#REF!</v>
      </c>
      <c r="BM9662" s="191" t="s">
        <v>15077</v>
      </c>
      <c r="BN9662" s="191" t="s">
        <v>16989</v>
      </c>
      <c r="BO9662" s="191" t="s">
        <v>9453</v>
      </c>
      <c r="BU9662" s="191" t="s">
        <v>15077</v>
      </c>
      <c r="BV9662" s="191" t="s">
        <v>16989</v>
      </c>
      <c r="BW9662" s="191" t="s">
        <v>9453</v>
      </c>
    </row>
    <row r="9663" spans="51:75" x14ac:dyDescent="0.3">
      <c r="AY9663" s="251" t="e">
        <f>VLOOKUP(C9663,#REF!, 2,FALSE)</f>
        <v>#REF!</v>
      </c>
      <c r="BM9663" s="191" t="s">
        <v>15078</v>
      </c>
      <c r="BN9663" s="191" t="s">
        <v>2984</v>
      </c>
      <c r="BO9663" s="191" t="s">
        <v>15079</v>
      </c>
      <c r="BU9663" s="191" t="s">
        <v>15078</v>
      </c>
      <c r="BV9663" s="191" t="s">
        <v>2984</v>
      </c>
      <c r="BW9663" s="191" t="s">
        <v>15079</v>
      </c>
    </row>
    <row r="9664" spans="51:75" x14ac:dyDescent="0.3">
      <c r="AY9664" s="251" t="e">
        <f>VLOOKUP(C9664,#REF!, 2,FALSE)</f>
        <v>#REF!</v>
      </c>
      <c r="BM9664" s="191" t="s">
        <v>15080</v>
      </c>
      <c r="BN9664" s="191" t="s">
        <v>670</v>
      </c>
      <c r="BO9664" s="191" t="s">
        <v>15081</v>
      </c>
      <c r="BU9664" s="191" t="s">
        <v>15080</v>
      </c>
      <c r="BV9664" s="191" t="s">
        <v>670</v>
      </c>
      <c r="BW9664" s="191" t="s">
        <v>15081</v>
      </c>
    </row>
    <row r="9665" spans="51:75" x14ac:dyDescent="0.3">
      <c r="AY9665" s="251" t="e">
        <f>VLOOKUP(C9665,#REF!, 2,FALSE)</f>
        <v>#REF!</v>
      </c>
      <c r="BM9665" s="191" t="s">
        <v>15082</v>
      </c>
      <c r="BN9665" s="191" t="s">
        <v>2984</v>
      </c>
      <c r="BO9665" s="191" t="s">
        <v>10123</v>
      </c>
      <c r="BU9665" s="191" t="s">
        <v>15082</v>
      </c>
      <c r="BV9665" s="191" t="s">
        <v>2984</v>
      </c>
      <c r="BW9665" s="191" t="s">
        <v>10123</v>
      </c>
    </row>
    <row r="9666" spans="51:75" x14ac:dyDescent="0.3">
      <c r="AY9666" s="251" t="e">
        <f>VLOOKUP(C9666,#REF!, 2,FALSE)</f>
        <v>#REF!</v>
      </c>
      <c r="BM9666" s="191" t="s">
        <v>15083</v>
      </c>
      <c r="BN9666" s="191" t="s">
        <v>798</v>
      </c>
      <c r="BO9666" s="191" t="s">
        <v>10319</v>
      </c>
      <c r="BU9666" s="191" t="s">
        <v>15083</v>
      </c>
      <c r="BV9666" s="191" t="s">
        <v>798</v>
      </c>
      <c r="BW9666" s="191" t="s">
        <v>10319</v>
      </c>
    </row>
    <row r="9667" spans="51:75" x14ac:dyDescent="0.3">
      <c r="AY9667" s="251" t="e">
        <f>VLOOKUP(C9667,#REF!, 2,FALSE)</f>
        <v>#REF!</v>
      </c>
      <c r="BM9667" s="191" t="s">
        <v>15084</v>
      </c>
      <c r="BN9667" s="191" t="s">
        <v>2984</v>
      </c>
      <c r="BO9667" s="191" t="s">
        <v>5061</v>
      </c>
      <c r="BU9667" s="191" t="s">
        <v>15084</v>
      </c>
      <c r="BV9667" s="191" t="s">
        <v>2984</v>
      </c>
      <c r="BW9667" s="191" t="s">
        <v>5061</v>
      </c>
    </row>
    <row r="9668" spans="51:75" x14ac:dyDescent="0.3">
      <c r="AY9668" s="251" t="e">
        <f>VLOOKUP(C9668,#REF!, 2,FALSE)</f>
        <v>#REF!</v>
      </c>
      <c r="BM9668" s="191" t="s">
        <v>15085</v>
      </c>
      <c r="BN9668" s="191" t="s">
        <v>804</v>
      </c>
      <c r="BO9668" s="191" t="s">
        <v>4581</v>
      </c>
      <c r="BU9668" s="191" t="s">
        <v>15085</v>
      </c>
      <c r="BV9668" s="191" t="s">
        <v>804</v>
      </c>
      <c r="BW9668" s="191" t="s">
        <v>4581</v>
      </c>
    </row>
    <row r="9669" spans="51:75" x14ac:dyDescent="0.3">
      <c r="AY9669" s="251" t="e">
        <f>VLOOKUP(C9669,#REF!, 2,FALSE)</f>
        <v>#REF!</v>
      </c>
      <c r="BM9669" s="191" t="s">
        <v>15086</v>
      </c>
      <c r="BN9669" s="191" t="s">
        <v>853</v>
      </c>
      <c r="BO9669" s="191" t="s">
        <v>1421</v>
      </c>
      <c r="BU9669" s="191" t="s">
        <v>15086</v>
      </c>
      <c r="BV9669" s="191" t="s">
        <v>853</v>
      </c>
      <c r="BW9669" s="191" t="s">
        <v>1421</v>
      </c>
    </row>
    <row r="9670" spans="51:75" x14ac:dyDescent="0.3">
      <c r="AY9670" s="251" t="e">
        <f>VLOOKUP(C9670,#REF!, 2,FALSE)</f>
        <v>#REF!</v>
      </c>
      <c r="BM9670" s="191" t="s">
        <v>15087</v>
      </c>
      <c r="BN9670" s="191" t="s">
        <v>853</v>
      </c>
      <c r="BO9670" s="191" t="s">
        <v>14470</v>
      </c>
      <c r="BU9670" s="191" t="s">
        <v>15087</v>
      </c>
      <c r="BV9670" s="191" t="s">
        <v>853</v>
      </c>
      <c r="BW9670" s="191" t="s">
        <v>14470</v>
      </c>
    </row>
    <row r="9671" spans="51:75" x14ac:dyDescent="0.3">
      <c r="AY9671" s="251" t="e">
        <f>VLOOKUP(C9671,#REF!, 2,FALSE)</f>
        <v>#REF!</v>
      </c>
      <c r="BM9671" s="191" t="s">
        <v>15088</v>
      </c>
      <c r="BN9671" s="191" t="s">
        <v>853</v>
      </c>
      <c r="BO9671" s="191" t="s">
        <v>15089</v>
      </c>
      <c r="BU9671" s="191" t="s">
        <v>15088</v>
      </c>
      <c r="BV9671" s="191" t="s">
        <v>853</v>
      </c>
      <c r="BW9671" s="191" t="s">
        <v>15089</v>
      </c>
    </row>
    <row r="9672" spans="51:75" x14ac:dyDescent="0.3">
      <c r="AY9672" s="251" t="e">
        <f>VLOOKUP(C9672,#REF!, 2,FALSE)</f>
        <v>#REF!</v>
      </c>
      <c r="BM9672" s="191" t="s">
        <v>2614</v>
      </c>
      <c r="BN9672" s="191" t="s">
        <v>704</v>
      </c>
      <c r="BO9672" s="191" t="s">
        <v>4404</v>
      </c>
      <c r="BU9672" s="191" t="s">
        <v>2614</v>
      </c>
      <c r="BV9672" s="191" t="s">
        <v>704</v>
      </c>
      <c r="BW9672" s="191" t="s">
        <v>4404</v>
      </c>
    </row>
    <row r="9673" spans="51:75" x14ac:dyDescent="0.3">
      <c r="AY9673" s="251" t="e">
        <f>VLOOKUP(C9673,#REF!, 2,FALSE)</f>
        <v>#REF!</v>
      </c>
      <c r="BM9673" s="191" t="s">
        <v>15090</v>
      </c>
      <c r="BN9673" s="191" t="s">
        <v>615</v>
      </c>
      <c r="BO9673" s="191" t="s">
        <v>3970</v>
      </c>
      <c r="BU9673" s="191" t="s">
        <v>15090</v>
      </c>
      <c r="BV9673" s="191" t="s">
        <v>615</v>
      </c>
      <c r="BW9673" s="191" t="s">
        <v>3970</v>
      </c>
    </row>
    <row r="9674" spans="51:75" x14ac:dyDescent="0.3">
      <c r="AY9674" s="251" t="e">
        <f>VLOOKUP(C9674,#REF!, 2,FALSE)</f>
        <v>#REF!</v>
      </c>
      <c r="BM9674" s="191" t="s">
        <v>15091</v>
      </c>
      <c r="BN9674" s="191" t="s">
        <v>1014</v>
      </c>
      <c r="BO9674" s="191" t="s">
        <v>3374</v>
      </c>
      <c r="BU9674" s="191" t="s">
        <v>15091</v>
      </c>
      <c r="BV9674" s="191" t="s">
        <v>1014</v>
      </c>
      <c r="BW9674" s="191" t="s">
        <v>3374</v>
      </c>
    </row>
    <row r="9675" spans="51:75" x14ac:dyDescent="0.3">
      <c r="AY9675" s="251" t="e">
        <f>VLOOKUP(C9675,#REF!, 2,FALSE)</f>
        <v>#REF!</v>
      </c>
      <c r="BM9675" s="191" t="s">
        <v>15092</v>
      </c>
      <c r="BN9675" s="191" t="s">
        <v>1014</v>
      </c>
      <c r="BO9675" s="191" t="s">
        <v>12410</v>
      </c>
      <c r="BU9675" s="191" t="s">
        <v>15092</v>
      </c>
      <c r="BV9675" s="191" t="s">
        <v>1014</v>
      </c>
      <c r="BW9675" s="191" t="s">
        <v>12410</v>
      </c>
    </row>
    <row r="9676" spans="51:75" x14ac:dyDescent="0.3">
      <c r="AY9676" s="251" t="e">
        <f>VLOOKUP(C9676,#REF!, 2,FALSE)</f>
        <v>#REF!</v>
      </c>
      <c r="BM9676" s="191" t="s">
        <v>2615</v>
      </c>
      <c r="BN9676" s="191" t="s">
        <v>615</v>
      </c>
      <c r="BO9676" s="191" t="s">
        <v>15093</v>
      </c>
      <c r="BU9676" s="191" t="s">
        <v>2615</v>
      </c>
      <c r="BV9676" s="191" t="s">
        <v>615</v>
      </c>
      <c r="BW9676" s="191" t="s">
        <v>15093</v>
      </c>
    </row>
    <row r="9677" spans="51:75" x14ac:dyDescent="0.3">
      <c r="AY9677" s="251" t="e">
        <f>VLOOKUP(C9677,#REF!, 2,FALSE)</f>
        <v>#REF!</v>
      </c>
      <c r="BM9677" s="191" t="s">
        <v>2616</v>
      </c>
      <c r="BN9677" s="191" t="s">
        <v>1014</v>
      </c>
      <c r="BO9677" s="191" t="s">
        <v>15094</v>
      </c>
      <c r="BU9677" s="191" t="s">
        <v>2616</v>
      </c>
      <c r="BV9677" s="191" t="s">
        <v>1014</v>
      </c>
      <c r="BW9677" s="191" t="s">
        <v>15094</v>
      </c>
    </row>
    <row r="9678" spans="51:75" x14ac:dyDescent="0.3">
      <c r="AY9678" s="251" t="e">
        <f>VLOOKUP(C9678,#REF!, 2,FALSE)</f>
        <v>#REF!</v>
      </c>
      <c r="BM9678" s="191" t="s">
        <v>15095</v>
      </c>
      <c r="BN9678" s="191" t="s">
        <v>737</v>
      </c>
      <c r="BO9678" s="191" t="s">
        <v>15096</v>
      </c>
      <c r="BU9678" s="191" t="s">
        <v>15095</v>
      </c>
      <c r="BV9678" s="191" t="s">
        <v>737</v>
      </c>
      <c r="BW9678" s="191" t="s">
        <v>15096</v>
      </c>
    </row>
    <row r="9679" spans="51:75" x14ac:dyDescent="0.3">
      <c r="AY9679" s="251" t="e">
        <f>VLOOKUP(C9679,#REF!, 2,FALSE)</f>
        <v>#REF!</v>
      </c>
      <c r="BM9679" s="191" t="s">
        <v>15097</v>
      </c>
      <c r="BN9679" s="191" t="s">
        <v>704</v>
      </c>
      <c r="BO9679" s="191" t="s">
        <v>10805</v>
      </c>
      <c r="BU9679" s="191" t="s">
        <v>15097</v>
      </c>
      <c r="BV9679" s="191" t="s">
        <v>704</v>
      </c>
      <c r="BW9679" s="191" t="s">
        <v>10805</v>
      </c>
    </row>
    <row r="9680" spans="51:75" x14ac:dyDescent="0.3">
      <c r="AY9680" s="251" t="e">
        <f>VLOOKUP(C9680,#REF!, 2,FALSE)</f>
        <v>#REF!</v>
      </c>
      <c r="BM9680" s="191" t="s">
        <v>15098</v>
      </c>
      <c r="BN9680" s="191" t="s">
        <v>779</v>
      </c>
      <c r="BO9680" s="191" t="s">
        <v>6461</v>
      </c>
      <c r="BU9680" s="191" t="s">
        <v>15098</v>
      </c>
      <c r="BV9680" s="191" t="s">
        <v>779</v>
      </c>
      <c r="BW9680" s="191" t="s">
        <v>6461</v>
      </c>
    </row>
    <row r="9681" spans="51:75" x14ac:dyDescent="0.3">
      <c r="AY9681" s="251" t="e">
        <f>VLOOKUP(C9681,#REF!, 2,FALSE)</f>
        <v>#REF!</v>
      </c>
      <c r="BM9681" s="191" t="s">
        <v>15099</v>
      </c>
      <c r="BN9681" s="191" t="s">
        <v>704</v>
      </c>
      <c r="BO9681" s="191" t="s">
        <v>15100</v>
      </c>
      <c r="BU9681" s="191" t="s">
        <v>15099</v>
      </c>
      <c r="BV9681" s="191" t="s">
        <v>704</v>
      </c>
      <c r="BW9681" s="191" t="s">
        <v>15100</v>
      </c>
    </row>
    <row r="9682" spans="51:75" x14ac:dyDescent="0.3">
      <c r="AY9682" s="251" t="e">
        <f>VLOOKUP(C9682,#REF!, 2,FALSE)</f>
        <v>#REF!</v>
      </c>
      <c r="BM9682" s="191" t="s">
        <v>15101</v>
      </c>
      <c r="BN9682" s="191" t="s">
        <v>772</v>
      </c>
      <c r="BO9682" s="191" t="s">
        <v>4918</v>
      </c>
      <c r="BU9682" s="191" t="s">
        <v>15101</v>
      </c>
      <c r="BV9682" s="191" t="s">
        <v>772</v>
      </c>
      <c r="BW9682" s="191" t="s">
        <v>4918</v>
      </c>
    </row>
    <row r="9683" spans="51:75" x14ac:dyDescent="0.3">
      <c r="AY9683" s="251" t="e">
        <f>VLOOKUP(C9683,#REF!, 2,FALSE)</f>
        <v>#REF!</v>
      </c>
      <c r="BM9683" s="191" t="s">
        <v>2617</v>
      </c>
      <c r="BN9683" s="191" t="s">
        <v>704</v>
      </c>
      <c r="BO9683" s="191" t="s">
        <v>15102</v>
      </c>
      <c r="BU9683" s="191" t="s">
        <v>2617</v>
      </c>
      <c r="BV9683" s="191" t="s">
        <v>704</v>
      </c>
      <c r="BW9683" s="191" t="s">
        <v>15102</v>
      </c>
    </row>
    <row r="9684" spans="51:75" x14ac:dyDescent="0.3">
      <c r="AY9684" s="251" t="e">
        <f>VLOOKUP(C9684,#REF!, 2,FALSE)</f>
        <v>#REF!</v>
      </c>
      <c r="BM9684" s="191" t="s">
        <v>2618</v>
      </c>
      <c r="BN9684" s="191" t="s">
        <v>704</v>
      </c>
      <c r="BO9684" s="191" t="s">
        <v>15103</v>
      </c>
      <c r="BU9684" s="191" t="s">
        <v>2618</v>
      </c>
      <c r="BV9684" s="191" t="s">
        <v>704</v>
      </c>
      <c r="BW9684" s="191" t="s">
        <v>15103</v>
      </c>
    </row>
    <row r="9685" spans="51:75" x14ac:dyDescent="0.3">
      <c r="AY9685" s="251" t="e">
        <f>VLOOKUP(C9685,#REF!, 2,FALSE)</f>
        <v>#REF!</v>
      </c>
      <c r="BM9685" s="191" t="s">
        <v>2619</v>
      </c>
      <c r="BN9685" s="191" t="s">
        <v>704</v>
      </c>
      <c r="BO9685" s="191" t="s">
        <v>15104</v>
      </c>
      <c r="BU9685" s="191" t="s">
        <v>2619</v>
      </c>
      <c r="BV9685" s="191" t="s">
        <v>704</v>
      </c>
      <c r="BW9685" s="191" t="s">
        <v>15104</v>
      </c>
    </row>
    <row r="9686" spans="51:75" x14ac:dyDescent="0.3">
      <c r="AY9686" s="251" t="e">
        <f>VLOOKUP(C9686,#REF!, 2,FALSE)</f>
        <v>#REF!</v>
      </c>
      <c r="BM9686" s="191" t="s">
        <v>2620</v>
      </c>
      <c r="BN9686" s="191" t="s">
        <v>929</v>
      </c>
      <c r="BO9686" s="191" t="s">
        <v>5523</v>
      </c>
      <c r="BU9686" s="191" t="s">
        <v>2620</v>
      </c>
      <c r="BV9686" s="191" t="s">
        <v>929</v>
      </c>
      <c r="BW9686" s="191" t="s">
        <v>5523</v>
      </c>
    </row>
    <row r="9687" spans="51:75" x14ac:dyDescent="0.3">
      <c r="AY9687" s="251" t="e">
        <f>VLOOKUP(C9687,#REF!, 2,FALSE)</f>
        <v>#REF!</v>
      </c>
      <c r="BM9687" s="191" t="s">
        <v>2621</v>
      </c>
      <c r="BN9687" s="191" t="s">
        <v>927</v>
      </c>
      <c r="BO9687" s="191" t="s">
        <v>10770</v>
      </c>
      <c r="BU9687" s="191" t="s">
        <v>2621</v>
      </c>
      <c r="BV9687" s="191" t="s">
        <v>927</v>
      </c>
      <c r="BW9687" s="191" t="s">
        <v>10770</v>
      </c>
    </row>
    <row r="9688" spans="51:75" x14ac:dyDescent="0.3">
      <c r="AY9688" s="251" t="e">
        <f>VLOOKUP(C9688,#REF!, 2,FALSE)</f>
        <v>#REF!</v>
      </c>
      <c r="BM9688" s="191" t="s">
        <v>2622</v>
      </c>
      <c r="BN9688" s="191" t="s">
        <v>1268</v>
      </c>
      <c r="BO9688" s="191" t="s">
        <v>6503</v>
      </c>
      <c r="BU9688" s="191" t="s">
        <v>2622</v>
      </c>
      <c r="BV9688" s="191" t="s">
        <v>1268</v>
      </c>
      <c r="BW9688" s="191" t="s">
        <v>6503</v>
      </c>
    </row>
    <row r="9689" spans="51:75" x14ac:dyDescent="0.3">
      <c r="AY9689" s="251" t="e">
        <f>VLOOKUP(C9689,#REF!, 2,FALSE)</f>
        <v>#REF!</v>
      </c>
      <c r="BM9689" s="191" t="s">
        <v>15105</v>
      </c>
      <c r="BN9689" s="191" t="s">
        <v>638</v>
      </c>
      <c r="BO9689" s="191" t="s">
        <v>15106</v>
      </c>
      <c r="BU9689" s="191" t="s">
        <v>15105</v>
      </c>
      <c r="BV9689" s="191" t="s">
        <v>638</v>
      </c>
      <c r="BW9689" s="191" t="s">
        <v>15106</v>
      </c>
    </row>
    <row r="9690" spans="51:75" x14ac:dyDescent="0.3">
      <c r="AY9690" s="251" t="e">
        <f>VLOOKUP(C9690,#REF!, 2,FALSE)</f>
        <v>#REF!</v>
      </c>
      <c r="BM9690" s="191" t="s">
        <v>15107</v>
      </c>
      <c r="BN9690" s="191" t="s">
        <v>779</v>
      </c>
      <c r="BO9690" s="191" t="s">
        <v>15089</v>
      </c>
      <c r="BU9690" s="191" t="s">
        <v>15107</v>
      </c>
      <c r="BV9690" s="191" t="s">
        <v>779</v>
      </c>
      <c r="BW9690" s="191" t="s">
        <v>15089</v>
      </c>
    </row>
    <row r="9691" spans="51:75" x14ac:dyDescent="0.3">
      <c r="AY9691" s="251" t="e">
        <f>VLOOKUP(C9691,#REF!, 2,FALSE)</f>
        <v>#REF!</v>
      </c>
      <c r="BM9691" s="191" t="s">
        <v>321</v>
      </c>
      <c r="BN9691" s="191" t="s">
        <v>924</v>
      </c>
      <c r="BO9691" s="191" t="s">
        <v>15108</v>
      </c>
      <c r="BU9691" s="191" t="s">
        <v>321</v>
      </c>
      <c r="BV9691" s="191" t="s">
        <v>924</v>
      </c>
      <c r="BW9691" s="191" t="s">
        <v>15108</v>
      </c>
    </row>
    <row r="9692" spans="51:75" x14ac:dyDescent="0.3">
      <c r="AY9692" s="251" t="e">
        <f>VLOOKUP(C9692,#REF!, 2,FALSE)</f>
        <v>#REF!</v>
      </c>
      <c r="BM9692" s="191" t="s">
        <v>15109</v>
      </c>
      <c r="BN9692" s="191" t="s">
        <v>924</v>
      </c>
      <c r="BO9692" s="191" t="s">
        <v>15110</v>
      </c>
      <c r="BU9692" s="191" t="s">
        <v>15109</v>
      </c>
      <c r="BV9692" s="191" t="s">
        <v>924</v>
      </c>
      <c r="BW9692" s="191" t="s">
        <v>15110</v>
      </c>
    </row>
    <row r="9693" spans="51:75" x14ac:dyDescent="0.3">
      <c r="AY9693" s="251" t="e">
        <f>VLOOKUP(C9693,#REF!, 2,FALSE)</f>
        <v>#REF!</v>
      </c>
      <c r="BM9693" s="191" t="s">
        <v>15111</v>
      </c>
      <c r="BN9693" s="191" t="s">
        <v>622</v>
      </c>
      <c r="BO9693" s="191" t="s">
        <v>15106</v>
      </c>
      <c r="BU9693" s="191" t="s">
        <v>15111</v>
      </c>
      <c r="BV9693" s="191" t="s">
        <v>622</v>
      </c>
      <c r="BW9693" s="191" t="s">
        <v>15106</v>
      </c>
    </row>
    <row r="9694" spans="51:75" x14ac:dyDescent="0.3">
      <c r="AY9694" s="251" t="e">
        <f>VLOOKUP(C9694,#REF!, 2,FALSE)</f>
        <v>#REF!</v>
      </c>
      <c r="BM9694" s="191" t="s">
        <v>323</v>
      </c>
      <c r="BN9694" s="191" t="s">
        <v>1268</v>
      </c>
      <c r="BO9694" s="191" t="s">
        <v>4419</v>
      </c>
      <c r="BU9694" s="191" t="s">
        <v>323</v>
      </c>
      <c r="BV9694" s="191" t="s">
        <v>1268</v>
      </c>
      <c r="BW9694" s="191" t="s">
        <v>4419</v>
      </c>
    </row>
    <row r="9695" spans="51:75" x14ac:dyDescent="0.3">
      <c r="AY9695" s="251" t="e">
        <f>VLOOKUP(C9695,#REF!, 2,FALSE)</f>
        <v>#REF!</v>
      </c>
      <c r="BM9695" s="191" t="s">
        <v>317</v>
      </c>
      <c r="BN9695" s="191" t="s">
        <v>701</v>
      </c>
      <c r="BO9695" s="191" t="s">
        <v>15106</v>
      </c>
      <c r="BU9695" s="191" t="s">
        <v>317</v>
      </c>
      <c r="BV9695" s="191" t="s">
        <v>701</v>
      </c>
      <c r="BW9695" s="191" t="s">
        <v>15106</v>
      </c>
    </row>
    <row r="9696" spans="51:75" x14ac:dyDescent="0.3">
      <c r="AY9696" s="251" t="e">
        <f>VLOOKUP(C9696,#REF!, 2,FALSE)</f>
        <v>#REF!</v>
      </c>
      <c r="BM9696" s="191" t="s">
        <v>15112</v>
      </c>
      <c r="BN9696" s="191" t="s">
        <v>927</v>
      </c>
      <c r="BO9696" s="191" t="s">
        <v>14225</v>
      </c>
      <c r="BU9696" s="191" t="s">
        <v>15112</v>
      </c>
      <c r="BV9696" s="191" t="s">
        <v>927</v>
      </c>
      <c r="BW9696" s="191" t="s">
        <v>14225</v>
      </c>
    </row>
    <row r="9697" spans="51:75" x14ac:dyDescent="0.3">
      <c r="AY9697" s="251" t="e">
        <f>VLOOKUP(C9697,#REF!, 2,FALSE)</f>
        <v>#REF!</v>
      </c>
      <c r="BM9697" s="191" t="s">
        <v>322</v>
      </c>
      <c r="BN9697" s="191" t="s">
        <v>929</v>
      </c>
      <c r="BO9697" s="191" t="s">
        <v>15113</v>
      </c>
      <c r="BU9697" s="191" t="s">
        <v>322</v>
      </c>
      <c r="BV9697" s="191" t="s">
        <v>929</v>
      </c>
      <c r="BW9697" s="191" t="s">
        <v>15113</v>
      </c>
    </row>
    <row r="9698" spans="51:75" x14ac:dyDescent="0.3">
      <c r="AY9698" s="251" t="e">
        <f>VLOOKUP(C9698,#REF!, 2,FALSE)</f>
        <v>#REF!</v>
      </c>
      <c r="BM9698" s="191" t="s">
        <v>15114</v>
      </c>
      <c r="BN9698" s="191" t="s">
        <v>929</v>
      </c>
      <c r="BO9698" s="191" t="s">
        <v>15103</v>
      </c>
      <c r="BU9698" s="191" t="s">
        <v>15114</v>
      </c>
      <c r="BV9698" s="191" t="s">
        <v>929</v>
      </c>
      <c r="BW9698" s="191" t="s">
        <v>15103</v>
      </c>
    </row>
    <row r="9699" spans="51:75" x14ac:dyDescent="0.3">
      <c r="AY9699" s="251" t="e">
        <f>VLOOKUP(C9699,#REF!, 2,FALSE)</f>
        <v>#REF!</v>
      </c>
      <c r="BM9699" s="191" t="s">
        <v>2623</v>
      </c>
      <c r="BN9699" s="191" t="s">
        <v>776</v>
      </c>
      <c r="BO9699" s="191" t="s">
        <v>15115</v>
      </c>
      <c r="BU9699" s="191" t="s">
        <v>2623</v>
      </c>
      <c r="BV9699" s="191" t="s">
        <v>776</v>
      </c>
      <c r="BW9699" s="191" t="s">
        <v>15115</v>
      </c>
    </row>
    <row r="9700" spans="51:75" x14ac:dyDescent="0.3">
      <c r="AY9700" s="251" t="e">
        <f>VLOOKUP(C9700,#REF!, 2,FALSE)</f>
        <v>#REF!</v>
      </c>
      <c r="BM9700" s="191" t="s">
        <v>2624</v>
      </c>
      <c r="BN9700" s="191" t="s">
        <v>776</v>
      </c>
      <c r="BO9700" s="191" t="s">
        <v>3697</v>
      </c>
      <c r="BU9700" s="191" t="s">
        <v>2624</v>
      </c>
      <c r="BV9700" s="191" t="s">
        <v>776</v>
      </c>
      <c r="BW9700" s="191" t="s">
        <v>3697</v>
      </c>
    </row>
    <row r="9701" spans="51:75" x14ac:dyDescent="0.3">
      <c r="AY9701" s="251" t="e">
        <f>VLOOKUP(C9701,#REF!, 2,FALSE)</f>
        <v>#REF!</v>
      </c>
      <c r="BM9701" s="191" t="s">
        <v>15116</v>
      </c>
      <c r="BN9701" s="191" t="s">
        <v>804</v>
      </c>
      <c r="BO9701" s="191" t="s">
        <v>1907</v>
      </c>
      <c r="BU9701" s="191" t="s">
        <v>15116</v>
      </c>
      <c r="BV9701" s="191" t="s">
        <v>804</v>
      </c>
      <c r="BW9701" s="191" t="s">
        <v>1907</v>
      </c>
    </row>
    <row r="9702" spans="51:75" x14ac:dyDescent="0.3">
      <c r="AY9702" s="251" t="e">
        <f>VLOOKUP(C9702,#REF!, 2,FALSE)</f>
        <v>#REF!</v>
      </c>
      <c r="BM9702" s="191" t="s">
        <v>2625</v>
      </c>
      <c r="BN9702" s="191" t="s">
        <v>779</v>
      </c>
      <c r="BO9702" s="191" t="s">
        <v>6514</v>
      </c>
      <c r="BU9702" s="191" t="s">
        <v>2625</v>
      </c>
      <c r="BV9702" s="191" t="s">
        <v>779</v>
      </c>
      <c r="BW9702" s="191" t="s">
        <v>6514</v>
      </c>
    </row>
    <row r="9703" spans="51:75" x14ac:dyDescent="0.3">
      <c r="AY9703" s="251" t="e">
        <f>VLOOKUP(C9703,#REF!, 2,FALSE)</f>
        <v>#REF!</v>
      </c>
      <c r="BM9703" s="191" t="s">
        <v>15117</v>
      </c>
      <c r="BN9703" s="191" t="s">
        <v>1014</v>
      </c>
      <c r="BO9703" s="191" t="s">
        <v>6400</v>
      </c>
      <c r="BU9703" s="191" t="s">
        <v>15117</v>
      </c>
      <c r="BV9703" s="191" t="s">
        <v>1014</v>
      </c>
      <c r="BW9703" s="191" t="s">
        <v>6400</v>
      </c>
    </row>
    <row r="9704" spans="51:75" x14ac:dyDescent="0.3">
      <c r="AY9704" s="251" t="e">
        <f>VLOOKUP(C9704,#REF!, 2,FALSE)</f>
        <v>#REF!</v>
      </c>
      <c r="BM9704" s="191" t="s">
        <v>15118</v>
      </c>
      <c r="BN9704" s="191" t="s">
        <v>804</v>
      </c>
      <c r="BO9704" s="191" t="s">
        <v>8650</v>
      </c>
      <c r="BU9704" s="191" t="s">
        <v>15118</v>
      </c>
      <c r="BV9704" s="191" t="s">
        <v>804</v>
      </c>
      <c r="BW9704" s="191" t="s">
        <v>8650</v>
      </c>
    </row>
    <row r="9705" spans="51:75" x14ac:dyDescent="0.3">
      <c r="AY9705" s="251" t="e">
        <f>VLOOKUP(C9705,#REF!, 2,FALSE)</f>
        <v>#REF!</v>
      </c>
      <c r="BM9705" s="191" t="s">
        <v>15119</v>
      </c>
      <c r="BN9705" s="191" t="s">
        <v>3003</v>
      </c>
      <c r="BO9705" s="191" t="s">
        <v>13837</v>
      </c>
      <c r="BU9705" s="191" t="s">
        <v>15119</v>
      </c>
      <c r="BV9705" s="191" t="s">
        <v>3003</v>
      </c>
      <c r="BW9705" s="191" t="s">
        <v>13837</v>
      </c>
    </row>
    <row r="9706" spans="51:75" x14ac:dyDescent="0.3">
      <c r="AY9706" s="251" t="e">
        <f>VLOOKUP(C9706,#REF!, 2,FALSE)</f>
        <v>#REF!</v>
      </c>
      <c r="BM9706" s="191" t="s">
        <v>15120</v>
      </c>
      <c r="BN9706" s="191" t="s">
        <v>3006</v>
      </c>
      <c r="BO9706" s="191" t="s">
        <v>2930</v>
      </c>
      <c r="BU9706" s="191" t="s">
        <v>15120</v>
      </c>
      <c r="BV9706" s="191" t="s">
        <v>3006</v>
      </c>
      <c r="BW9706" s="191" t="s">
        <v>2930</v>
      </c>
    </row>
    <row r="9707" spans="51:75" x14ac:dyDescent="0.3">
      <c r="AY9707" s="251" t="e">
        <f>VLOOKUP(C9707,#REF!, 2,FALSE)</f>
        <v>#REF!</v>
      </c>
      <c r="BM9707" s="191" t="s">
        <v>15121</v>
      </c>
      <c r="BN9707" s="191" t="s">
        <v>668</v>
      </c>
      <c r="BO9707" s="191" t="s">
        <v>4498</v>
      </c>
      <c r="BU9707" s="191" t="s">
        <v>15121</v>
      </c>
      <c r="BV9707" s="191" t="s">
        <v>668</v>
      </c>
      <c r="BW9707" s="191" t="s">
        <v>4498</v>
      </c>
    </row>
    <row r="9708" spans="51:75" x14ac:dyDescent="0.3">
      <c r="AY9708" s="251" t="e">
        <f>VLOOKUP(C9708,#REF!, 2,FALSE)</f>
        <v>#REF!</v>
      </c>
      <c r="BM9708" s="191" t="s">
        <v>15122</v>
      </c>
      <c r="BN9708" s="191" t="s">
        <v>662</v>
      </c>
      <c r="BO9708" s="191" t="s">
        <v>14670</v>
      </c>
      <c r="BU9708" s="191" t="s">
        <v>15122</v>
      </c>
      <c r="BV9708" s="191" t="s">
        <v>662</v>
      </c>
      <c r="BW9708" s="191" t="s">
        <v>14670</v>
      </c>
    </row>
    <row r="9709" spans="51:75" x14ac:dyDescent="0.3">
      <c r="AY9709" s="251" t="e">
        <f>VLOOKUP(C9709,#REF!, 2,FALSE)</f>
        <v>#REF!</v>
      </c>
      <c r="BM9709" s="191" t="s">
        <v>15123</v>
      </c>
      <c r="BN9709" s="191" t="s">
        <v>662</v>
      </c>
      <c r="BO9709" s="191" t="s">
        <v>14891</v>
      </c>
      <c r="BU9709" s="191" t="s">
        <v>15123</v>
      </c>
      <c r="BV9709" s="191" t="s">
        <v>662</v>
      </c>
      <c r="BW9709" s="191" t="s">
        <v>14891</v>
      </c>
    </row>
    <row r="9710" spans="51:75" x14ac:dyDescent="0.3">
      <c r="AY9710" s="251" t="e">
        <f>VLOOKUP(C9710,#REF!, 2,FALSE)</f>
        <v>#REF!</v>
      </c>
      <c r="BM9710" s="191" t="s">
        <v>15124</v>
      </c>
      <c r="BN9710" s="191" t="s">
        <v>658</v>
      </c>
      <c r="BO9710" s="191" t="s">
        <v>5271</v>
      </c>
      <c r="BU9710" s="191" t="s">
        <v>15124</v>
      </c>
      <c r="BV9710" s="191" t="s">
        <v>658</v>
      </c>
      <c r="BW9710" s="191" t="s">
        <v>5271</v>
      </c>
    </row>
    <row r="9711" spans="51:75" x14ac:dyDescent="0.3">
      <c r="AY9711" s="251" t="e">
        <f>VLOOKUP(C9711,#REF!, 2,FALSE)</f>
        <v>#REF!</v>
      </c>
      <c r="BM9711" s="191" t="s">
        <v>15125</v>
      </c>
      <c r="BN9711" s="191" t="s">
        <v>3203</v>
      </c>
      <c r="BO9711" s="191" t="s">
        <v>2984</v>
      </c>
      <c r="BU9711" s="191" t="s">
        <v>15125</v>
      </c>
      <c r="BV9711" s="191" t="s">
        <v>3203</v>
      </c>
      <c r="BW9711" s="191" t="s">
        <v>2984</v>
      </c>
    </row>
    <row r="9712" spans="51:75" x14ac:dyDescent="0.3">
      <c r="AY9712" s="251" t="e">
        <f>VLOOKUP(C9712,#REF!, 2,FALSE)</f>
        <v>#REF!</v>
      </c>
      <c r="BM9712" s="191" t="s">
        <v>15126</v>
      </c>
      <c r="BN9712" s="191" t="s">
        <v>662</v>
      </c>
      <c r="BO9712" s="191" t="s">
        <v>12252</v>
      </c>
      <c r="BU9712" s="191" t="s">
        <v>15126</v>
      </c>
      <c r="BV9712" s="191" t="s">
        <v>662</v>
      </c>
      <c r="BW9712" s="191" t="s">
        <v>12252</v>
      </c>
    </row>
    <row r="9713" spans="51:75" x14ac:dyDescent="0.3">
      <c r="AY9713" s="251" t="e">
        <f>VLOOKUP(C9713,#REF!, 2,FALSE)</f>
        <v>#REF!</v>
      </c>
      <c r="BM9713" s="191" t="s">
        <v>15127</v>
      </c>
      <c r="BN9713" s="191" t="s">
        <v>662</v>
      </c>
      <c r="BO9713" s="191" t="s">
        <v>15128</v>
      </c>
      <c r="BU9713" s="191" t="s">
        <v>15127</v>
      </c>
      <c r="BV9713" s="191" t="s">
        <v>662</v>
      </c>
      <c r="BW9713" s="191" t="s">
        <v>15128</v>
      </c>
    </row>
    <row r="9714" spans="51:75" x14ac:dyDescent="0.3">
      <c r="AY9714" s="251" t="e">
        <f>VLOOKUP(C9714,#REF!, 2,FALSE)</f>
        <v>#REF!</v>
      </c>
      <c r="BM9714" s="191" t="s">
        <v>325</v>
      </c>
      <c r="BN9714" s="191" t="s">
        <v>3006</v>
      </c>
      <c r="BO9714" s="191" t="s">
        <v>15129</v>
      </c>
      <c r="BU9714" s="191" t="s">
        <v>325</v>
      </c>
      <c r="BV9714" s="191" t="s">
        <v>3006</v>
      </c>
      <c r="BW9714" s="191" t="s">
        <v>15129</v>
      </c>
    </row>
    <row r="9715" spans="51:75" x14ac:dyDescent="0.3">
      <c r="AY9715" s="251" t="e">
        <f>VLOOKUP(C9715,#REF!, 2,FALSE)</f>
        <v>#REF!</v>
      </c>
      <c r="BM9715" s="191" t="s">
        <v>15130</v>
      </c>
      <c r="BN9715" s="191" t="s">
        <v>3006</v>
      </c>
      <c r="BO9715" s="191" t="s">
        <v>15131</v>
      </c>
      <c r="BU9715" s="191" t="s">
        <v>15130</v>
      </c>
      <c r="BV9715" s="191" t="s">
        <v>3006</v>
      </c>
      <c r="BW9715" s="191" t="s">
        <v>15131</v>
      </c>
    </row>
    <row r="9716" spans="51:75" x14ac:dyDescent="0.3">
      <c r="AY9716" s="251" t="e">
        <f>VLOOKUP(C9716,#REF!, 2,FALSE)</f>
        <v>#REF!</v>
      </c>
      <c r="BM9716" s="191" t="s">
        <v>319</v>
      </c>
      <c r="BN9716" s="191" t="s">
        <v>706</v>
      </c>
      <c r="BO9716" s="191" t="s">
        <v>15132</v>
      </c>
      <c r="BU9716" s="191" t="s">
        <v>319</v>
      </c>
      <c r="BV9716" s="191" t="s">
        <v>706</v>
      </c>
      <c r="BW9716" s="191" t="s">
        <v>15132</v>
      </c>
    </row>
    <row r="9717" spans="51:75" x14ac:dyDescent="0.3">
      <c r="AY9717" s="251" t="e">
        <f>VLOOKUP(C9717,#REF!, 2,FALSE)</f>
        <v>#REF!</v>
      </c>
      <c r="BM9717" s="191" t="s">
        <v>15133</v>
      </c>
      <c r="BN9717" s="191" t="s">
        <v>929</v>
      </c>
      <c r="BO9717" s="191" t="s">
        <v>15134</v>
      </c>
      <c r="BU9717" s="191" t="s">
        <v>15133</v>
      </c>
      <c r="BV9717" s="191" t="s">
        <v>929</v>
      </c>
      <c r="BW9717" s="191" t="s">
        <v>15134</v>
      </c>
    </row>
    <row r="9718" spans="51:75" x14ac:dyDescent="0.3">
      <c r="AY9718" s="251" t="e">
        <f>VLOOKUP(C9718,#REF!, 2,FALSE)</f>
        <v>#REF!</v>
      </c>
      <c r="BM9718" s="191" t="s">
        <v>15135</v>
      </c>
      <c r="BN9718" s="191" t="s">
        <v>622</v>
      </c>
      <c r="BO9718" s="191" t="s">
        <v>15128</v>
      </c>
      <c r="BU9718" s="191" t="s">
        <v>15135</v>
      </c>
      <c r="BV9718" s="191" t="s">
        <v>622</v>
      </c>
      <c r="BW9718" s="191" t="s">
        <v>15128</v>
      </c>
    </row>
    <row r="9719" spans="51:75" x14ac:dyDescent="0.3">
      <c r="AY9719" s="251" t="e">
        <f>VLOOKUP(C9719,#REF!, 2,FALSE)</f>
        <v>#REF!</v>
      </c>
      <c r="BM9719" s="191" t="s">
        <v>15136</v>
      </c>
      <c r="BN9719" s="191" t="s">
        <v>3006</v>
      </c>
      <c r="BO9719" s="191" t="s">
        <v>7596</v>
      </c>
      <c r="BU9719" s="191" t="s">
        <v>15136</v>
      </c>
      <c r="BV9719" s="191" t="s">
        <v>3006</v>
      </c>
      <c r="BW9719" s="191" t="s">
        <v>7596</v>
      </c>
    </row>
    <row r="9720" spans="51:75" x14ac:dyDescent="0.3">
      <c r="AY9720" s="251" t="e">
        <f>VLOOKUP(C9720,#REF!, 2,FALSE)</f>
        <v>#REF!</v>
      </c>
      <c r="BM9720" s="191" t="s">
        <v>15137</v>
      </c>
      <c r="BN9720" s="191" t="s">
        <v>2980</v>
      </c>
      <c r="BO9720" s="191" t="s">
        <v>13837</v>
      </c>
      <c r="BU9720" s="191" t="s">
        <v>15137</v>
      </c>
      <c r="BV9720" s="191" t="s">
        <v>2980</v>
      </c>
      <c r="BW9720" s="191" t="s">
        <v>13837</v>
      </c>
    </row>
    <row r="9721" spans="51:75" x14ac:dyDescent="0.3">
      <c r="AY9721" s="251" t="e">
        <f>VLOOKUP(C9721,#REF!, 2,FALSE)</f>
        <v>#REF!</v>
      </c>
      <c r="BM9721" s="191" t="s">
        <v>15138</v>
      </c>
      <c r="BN9721" s="191" t="s">
        <v>638</v>
      </c>
      <c r="BO9721" s="191" t="s">
        <v>3748</v>
      </c>
      <c r="BU9721" s="191" t="s">
        <v>15138</v>
      </c>
      <c r="BV9721" s="191" t="s">
        <v>638</v>
      </c>
      <c r="BW9721" s="191" t="s">
        <v>3748</v>
      </c>
    </row>
    <row r="9722" spans="51:75" x14ac:dyDescent="0.3">
      <c r="AY9722" s="251" t="e">
        <f>VLOOKUP(C9722,#REF!, 2,FALSE)</f>
        <v>#REF!</v>
      </c>
      <c r="BM9722" s="191" t="s">
        <v>15139</v>
      </c>
      <c r="BN9722" s="191" t="s">
        <v>784</v>
      </c>
      <c r="BO9722" s="191" t="s">
        <v>5036</v>
      </c>
      <c r="BU9722" s="191" t="s">
        <v>15139</v>
      </c>
      <c r="BV9722" s="191" t="s">
        <v>784</v>
      </c>
      <c r="BW9722" s="191" t="s">
        <v>5036</v>
      </c>
    </row>
    <row r="9723" spans="51:75" x14ac:dyDescent="0.3">
      <c r="AY9723" s="251" t="e">
        <f>VLOOKUP(C9723,#REF!, 2,FALSE)</f>
        <v>#REF!</v>
      </c>
      <c r="BM9723" s="191" t="s">
        <v>324</v>
      </c>
      <c r="BN9723" s="191" t="s">
        <v>1071</v>
      </c>
      <c r="BO9723" s="191" t="s">
        <v>15140</v>
      </c>
      <c r="BU9723" s="191" t="s">
        <v>324</v>
      </c>
      <c r="BV9723" s="191" t="s">
        <v>1071</v>
      </c>
      <c r="BW9723" s="191" t="s">
        <v>15140</v>
      </c>
    </row>
    <row r="9724" spans="51:75" x14ac:dyDescent="0.3">
      <c r="AY9724" s="251" t="e">
        <f>VLOOKUP(C9724,#REF!, 2,FALSE)</f>
        <v>#REF!</v>
      </c>
      <c r="BM9724" s="191" t="s">
        <v>15141</v>
      </c>
      <c r="BN9724" s="191" t="s">
        <v>701</v>
      </c>
      <c r="BO9724" s="191" t="s">
        <v>15142</v>
      </c>
      <c r="BU9724" s="191" t="s">
        <v>15141</v>
      </c>
      <c r="BV9724" s="191" t="s">
        <v>701</v>
      </c>
      <c r="BW9724" s="191" t="s">
        <v>15142</v>
      </c>
    </row>
    <row r="9725" spans="51:75" x14ac:dyDescent="0.3">
      <c r="AY9725" s="251" t="e">
        <f>VLOOKUP(C9725,#REF!, 2,FALSE)</f>
        <v>#REF!</v>
      </c>
      <c r="BM9725" s="191" t="s">
        <v>15143</v>
      </c>
      <c r="BN9725" s="191" t="s">
        <v>720</v>
      </c>
      <c r="BO9725" s="191" t="s">
        <v>5062</v>
      </c>
      <c r="BU9725" s="191" t="s">
        <v>15143</v>
      </c>
      <c r="BV9725" s="191" t="s">
        <v>720</v>
      </c>
      <c r="BW9725" s="191" t="s">
        <v>5062</v>
      </c>
    </row>
    <row r="9726" spans="51:75" x14ac:dyDescent="0.3">
      <c r="AY9726" s="251" t="e">
        <f>VLOOKUP(C9726,#REF!, 2,FALSE)</f>
        <v>#REF!</v>
      </c>
      <c r="BM9726" s="191" t="s">
        <v>320</v>
      </c>
      <c r="BN9726" s="191" t="s">
        <v>624</v>
      </c>
      <c r="BO9726" s="191" t="s">
        <v>15144</v>
      </c>
      <c r="BU9726" s="191" t="s">
        <v>320</v>
      </c>
      <c r="BV9726" s="191" t="s">
        <v>624</v>
      </c>
      <c r="BW9726" s="191" t="s">
        <v>15144</v>
      </c>
    </row>
    <row r="9727" spans="51:75" x14ac:dyDescent="0.3">
      <c r="AY9727" s="251" t="e">
        <f>VLOOKUP(C9727,#REF!, 2,FALSE)</f>
        <v>#REF!</v>
      </c>
      <c r="BM9727" s="191" t="s">
        <v>15145</v>
      </c>
      <c r="BN9727" s="191" t="s">
        <v>927</v>
      </c>
      <c r="BO9727" s="191" t="s">
        <v>15134</v>
      </c>
      <c r="BU9727" s="191" t="s">
        <v>15145</v>
      </c>
      <c r="BV9727" s="191" t="s">
        <v>927</v>
      </c>
      <c r="BW9727" s="191" t="s">
        <v>15134</v>
      </c>
    </row>
    <row r="9728" spans="51:75" x14ac:dyDescent="0.3">
      <c r="AY9728" s="251" t="e">
        <f>VLOOKUP(C9728,#REF!, 2,FALSE)</f>
        <v>#REF!</v>
      </c>
      <c r="BM9728" s="191" t="s">
        <v>15146</v>
      </c>
      <c r="BN9728" s="191" t="s">
        <v>720</v>
      </c>
      <c r="BO9728" s="191" t="s">
        <v>15147</v>
      </c>
      <c r="BU9728" s="191" t="s">
        <v>15146</v>
      </c>
      <c r="BV9728" s="191" t="s">
        <v>720</v>
      </c>
      <c r="BW9728" s="191" t="s">
        <v>15147</v>
      </c>
    </row>
    <row r="9729" spans="51:75" x14ac:dyDescent="0.3">
      <c r="AY9729" s="251" t="e">
        <f>VLOOKUP(C9729,#REF!, 2,FALSE)</f>
        <v>#REF!</v>
      </c>
      <c r="BM9729" s="191" t="s">
        <v>15148</v>
      </c>
      <c r="BN9729" s="191" t="s">
        <v>626</v>
      </c>
      <c r="BO9729" s="191" t="s">
        <v>15149</v>
      </c>
      <c r="BU9729" s="191" t="s">
        <v>15148</v>
      </c>
      <c r="BV9729" s="191" t="s">
        <v>626</v>
      </c>
      <c r="BW9729" s="191" t="s">
        <v>15149</v>
      </c>
    </row>
    <row r="9730" spans="51:75" x14ac:dyDescent="0.3">
      <c r="AY9730" s="251" t="e">
        <f>VLOOKUP(C9730,#REF!, 2,FALSE)</f>
        <v>#REF!</v>
      </c>
      <c r="BM9730" s="191" t="s">
        <v>15150</v>
      </c>
      <c r="BN9730" s="191" t="s">
        <v>626</v>
      </c>
      <c r="BO9730" s="191" t="s">
        <v>15151</v>
      </c>
      <c r="BU9730" s="191" t="s">
        <v>15150</v>
      </c>
      <c r="BV9730" s="191" t="s">
        <v>626</v>
      </c>
      <c r="BW9730" s="191" t="s">
        <v>15151</v>
      </c>
    </row>
    <row r="9731" spans="51:75" x14ac:dyDescent="0.3">
      <c r="AY9731" s="251" t="e">
        <f>VLOOKUP(C9731,#REF!, 2,FALSE)</f>
        <v>#REF!</v>
      </c>
      <c r="BM9731" s="191" t="s">
        <v>15152</v>
      </c>
      <c r="BN9731" s="191" t="s">
        <v>629</v>
      </c>
      <c r="BO9731" s="191" t="s">
        <v>15153</v>
      </c>
      <c r="BU9731" s="191" t="s">
        <v>15152</v>
      </c>
      <c r="BV9731" s="191" t="s">
        <v>629</v>
      </c>
      <c r="BW9731" s="191" t="s">
        <v>15153</v>
      </c>
    </row>
    <row r="9732" spans="51:75" x14ac:dyDescent="0.3">
      <c r="AY9732" s="251" t="e">
        <f>VLOOKUP(C9732,#REF!, 2,FALSE)</f>
        <v>#REF!</v>
      </c>
      <c r="BM9732" s="191" t="s">
        <v>318</v>
      </c>
      <c r="BN9732" s="191" t="s">
        <v>659</v>
      </c>
      <c r="BO9732" s="191" t="s">
        <v>12445</v>
      </c>
      <c r="BU9732" s="191" t="s">
        <v>318</v>
      </c>
      <c r="BV9732" s="191" t="s">
        <v>659</v>
      </c>
      <c r="BW9732" s="191" t="s">
        <v>12445</v>
      </c>
    </row>
    <row r="9733" spans="51:75" x14ac:dyDescent="0.3">
      <c r="AY9733" s="251" t="e">
        <f>VLOOKUP(C9733,#REF!, 2,FALSE)</f>
        <v>#REF!</v>
      </c>
      <c r="BM9733" s="191" t="s">
        <v>15154</v>
      </c>
      <c r="BN9733" s="191" t="s">
        <v>638</v>
      </c>
      <c r="BO9733" s="191" t="s">
        <v>5094</v>
      </c>
      <c r="BU9733" s="191" t="s">
        <v>15154</v>
      </c>
      <c r="BV9733" s="191" t="s">
        <v>638</v>
      </c>
      <c r="BW9733" s="191" t="s">
        <v>5094</v>
      </c>
    </row>
    <row r="9734" spans="51:75" x14ac:dyDescent="0.3">
      <c r="AY9734" s="251" t="e">
        <f>VLOOKUP(C9734,#REF!, 2,FALSE)</f>
        <v>#REF!</v>
      </c>
      <c r="BM9734" s="191" t="s">
        <v>15155</v>
      </c>
      <c r="BN9734" s="191" t="s">
        <v>927</v>
      </c>
      <c r="BO9734" s="191" t="s">
        <v>4730</v>
      </c>
      <c r="BU9734" s="191" t="s">
        <v>15155</v>
      </c>
      <c r="BV9734" s="191" t="s">
        <v>927</v>
      </c>
      <c r="BW9734" s="191" t="s">
        <v>4730</v>
      </c>
    </row>
    <row r="9735" spans="51:75" x14ac:dyDescent="0.3">
      <c r="AY9735" s="251" t="e">
        <f>VLOOKUP(C9735,#REF!, 2,FALSE)</f>
        <v>#REF!</v>
      </c>
      <c r="BM9735" s="191" t="s">
        <v>15156</v>
      </c>
      <c r="BN9735" s="191" t="s">
        <v>784</v>
      </c>
      <c r="BO9735" s="191" t="s">
        <v>15089</v>
      </c>
      <c r="BU9735" s="191" t="s">
        <v>15156</v>
      </c>
      <c r="BV9735" s="191" t="s">
        <v>784</v>
      </c>
      <c r="BW9735" s="191" t="s">
        <v>15089</v>
      </c>
    </row>
    <row r="9736" spans="51:75" x14ac:dyDescent="0.3">
      <c r="AY9736" s="251" t="e">
        <f>VLOOKUP(C9736,#REF!, 2,FALSE)</f>
        <v>#REF!</v>
      </c>
      <c r="BM9736" s="191" t="s">
        <v>15157</v>
      </c>
      <c r="BN9736" s="191" t="s">
        <v>622</v>
      </c>
      <c r="BO9736" s="191" t="s">
        <v>8904</v>
      </c>
      <c r="BU9736" s="191" t="s">
        <v>15157</v>
      </c>
      <c r="BV9736" s="191" t="s">
        <v>622</v>
      </c>
      <c r="BW9736" s="191" t="s">
        <v>8904</v>
      </c>
    </row>
    <row r="9737" spans="51:75" x14ac:dyDescent="0.3">
      <c r="AY9737" s="251" t="e">
        <f>VLOOKUP(C9737,#REF!, 2,FALSE)</f>
        <v>#REF!</v>
      </c>
      <c r="BM9737" s="191" t="s">
        <v>15158</v>
      </c>
      <c r="BN9737" s="191" t="s">
        <v>732</v>
      </c>
      <c r="BO9737" s="191" t="s">
        <v>11316</v>
      </c>
      <c r="BU9737" s="191" t="s">
        <v>15158</v>
      </c>
      <c r="BV9737" s="191" t="s">
        <v>732</v>
      </c>
      <c r="BW9737" s="191" t="s">
        <v>11316</v>
      </c>
    </row>
    <row r="9738" spans="51:75" x14ac:dyDescent="0.3">
      <c r="AY9738" s="251" t="e">
        <f>VLOOKUP(C9738,#REF!, 2,FALSE)</f>
        <v>#REF!</v>
      </c>
      <c r="BM9738" s="191" t="s">
        <v>15159</v>
      </c>
      <c r="BN9738" s="191" t="s">
        <v>2984</v>
      </c>
      <c r="BO9738" s="191" t="s">
        <v>2984</v>
      </c>
      <c r="BU9738" s="191" t="s">
        <v>15159</v>
      </c>
      <c r="BV9738" s="191" t="s">
        <v>2984</v>
      </c>
      <c r="BW9738" s="191" t="s">
        <v>2984</v>
      </c>
    </row>
    <row r="9739" spans="51:75" x14ac:dyDescent="0.3">
      <c r="AY9739" s="251" t="e">
        <f>VLOOKUP(C9739,#REF!, 2,FALSE)</f>
        <v>#REF!</v>
      </c>
      <c r="BM9739" s="191" t="s">
        <v>15160</v>
      </c>
      <c r="BN9739" s="191" t="s">
        <v>2984</v>
      </c>
      <c r="BO9739" s="191" t="s">
        <v>2984</v>
      </c>
      <c r="BU9739" s="191" t="s">
        <v>15160</v>
      </c>
      <c r="BV9739" s="191" t="s">
        <v>2984</v>
      </c>
      <c r="BW9739" s="191" t="s">
        <v>2984</v>
      </c>
    </row>
    <row r="9740" spans="51:75" x14ac:dyDescent="0.3">
      <c r="AY9740" s="251" t="e">
        <f>VLOOKUP(C9740,#REF!, 2,FALSE)</f>
        <v>#REF!</v>
      </c>
      <c r="BM9740" s="191" t="s">
        <v>15161</v>
      </c>
      <c r="BN9740" s="191" t="s">
        <v>772</v>
      </c>
      <c r="BO9740" s="191" t="s">
        <v>15038</v>
      </c>
      <c r="BU9740" s="191" t="s">
        <v>15161</v>
      </c>
      <c r="BV9740" s="191" t="s">
        <v>772</v>
      </c>
      <c r="BW9740" s="191" t="s">
        <v>15038</v>
      </c>
    </row>
    <row r="9741" spans="51:75" x14ac:dyDescent="0.3">
      <c r="AY9741" s="251" t="e">
        <f>VLOOKUP(C9741,#REF!, 2,FALSE)</f>
        <v>#REF!</v>
      </c>
      <c r="BM9741" s="191" t="s">
        <v>15162</v>
      </c>
      <c r="BN9741" s="191" t="s">
        <v>927</v>
      </c>
      <c r="BO9741" s="191" t="s">
        <v>6377</v>
      </c>
      <c r="BU9741" s="191" t="s">
        <v>15162</v>
      </c>
      <c r="BV9741" s="191" t="s">
        <v>927</v>
      </c>
      <c r="BW9741" s="191" t="s">
        <v>6377</v>
      </c>
    </row>
    <row r="9742" spans="51:75" x14ac:dyDescent="0.3">
      <c r="AY9742" s="251" t="e">
        <f>VLOOKUP(C9742,#REF!, 2,FALSE)</f>
        <v>#REF!</v>
      </c>
      <c r="BM9742" s="191" t="s">
        <v>15163</v>
      </c>
      <c r="BN9742" s="191" t="s">
        <v>1268</v>
      </c>
      <c r="BO9742" s="191" t="s">
        <v>6377</v>
      </c>
      <c r="BU9742" s="191" t="s">
        <v>15163</v>
      </c>
      <c r="BV9742" s="191" t="s">
        <v>1268</v>
      </c>
      <c r="BW9742" s="191" t="s">
        <v>6377</v>
      </c>
    </row>
    <row r="9743" spans="51:75" x14ac:dyDescent="0.3">
      <c r="AY9743" s="251" t="e">
        <f>VLOOKUP(C9743,#REF!, 2,FALSE)</f>
        <v>#REF!</v>
      </c>
      <c r="BM9743" s="191" t="s">
        <v>2626</v>
      </c>
      <c r="BN9743" s="191" t="s">
        <v>924</v>
      </c>
      <c r="BO9743" s="191" t="s">
        <v>2649</v>
      </c>
      <c r="BU9743" s="191" t="s">
        <v>2626</v>
      </c>
      <c r="BV9743" s="191" t="s">
        <v>924</v>
      </c>
      <c r="BW9743" s="191" t="s">
        <v>2649</v>
      </c>
    </row>
    <row r="9744" spans="51:75" x14ac:dyDescent="0.3">
      <c r="AY9744" s="251" t="e">
        <f>VLOOKUP(C9744,#REF!, 2,FALSE)</f>
        <v>#REF!</v>
      </c>
      <c r="BM9744" s="191" t="s">
        <v>15164</v>
      </c>
      <c r="BN9744" s="191" t="s">
        <v>3203</v>
      </c>
      <c r="BO9744" s="191" t="s">
        <v>2984</v>
      </c>
      <c r="BU9744" s="191" t="s">
        <v>15164</v>
      </c>
      <c r="BV9744" s="191" t="s">
        <v>3203</v>
      </c>
      <c r="BW9744" s="191" t="s">
        <v>2984</v>
      </c>
    </row>
    <row r="9745" spans="51:75" x14ac:dyDescent="0.3">
      <c r="AY9745" s="251" t="e">
        <f>VLOOKUP(C9745,#REF!, 2,FALSE)</f>
        <v>#REF!</v>
      </c>
      <c r="BM9745" s="191" t="s">
        <v>15165</v>
      </c>
      <c r="BN9745" s="191" t="s">
        <v>3203</v>
      </c>
      <c r="BO9745" s="191" t="s">
        <v>2984</v>
      </c>
      <c r="BU9745" s="191" t="s">
        <v>15165</v>
      </c>
      <c r="BV9745" s="191" t="s">
        <v>3203</v>
      </c>
      <c r="BW9745" s="191" t="s">
        <v>2984</v>
      </c>
    </row>
    <row r="9746" spans="51:75" x14ac:dyDescent="0.3">
      <c r="AY9746" s="251" t="e">
        <f>VLOOKUP(C9746,#REF!, 2,FALSE)</f>
        <v>#REF!</v>
      </c>
      <c r="BM9746" s="191" t="s">
        <v>15166</v>
      </c>
      <c r="BN9746" s="191" t="s">
        <v>3203</v>
      </c>
      <c r="BO9746" s="191" t="s">
        <v>2984</v>
      </c>
      <c r="BU9746" s="191" t="s">
        <v>15166</v>
      </c>
      <c r="BV9746" s="191" t="s">
        <v>3203</v>
      </c>
      <c r="BW9746" s="191" t="s">
        <v>2984</v>
      </c>
    </row>
    <row r="9747" spans="51:75" x14ac:dyDescent="0.3">
      <c r="AY9747" s="251" t="e">
        <f>VLOOKUP(C9747,#REF!, 2,FALSE)</f>
        <v>#REF!</v>
      </c>
      <c r="BM9747" s="191" t="s">
        <v>15167</v>
      </c>
      <c r="BN9747" s="191" t="s">
        <v>3203</v>
      </c>
      <c r="BO9747" s="191" t="s">
        <v>2984</v>
      </c>
      <c r="BU9747" s="191" t="s">
        <v>15167</v>
      </c>
      <c r="BV9747" s="191" t="s">
        <v>3203</v>
      </c>
      <c r="BW9747" s="191" t="s">
        <v>2984</v>
      </c>
    </row>
    <row r="9748" spans="51:75" x14ac:dyDescent="0.3">
      <c r="AY9748" s="251" t="e">
        <f>VLOOKUP(C9748,#REF!, 2,FALSE)</f>
        <v>#REF!</v>
      </c>
      <c r="BM9748" s="191" t="s">
        <v>15168</v>
      </c>
      <c r="BN9748" s="191" t="s">
        <v>1343</v>
      </c>
      <c r="BO9748" s="191" t="s">
        <v>2984</v>
      </c>
      <c r="BU9748" s="191" t="s">
        <v>15168</v>
      </c>
      <c r="BV9748" s="191" t="s">
        <v>1343</v>
      </c>
      <c r="BW9748" s="191" t="s">
        <v>2984</v>
      </c>
    </row>
    <row r="9749" spans="51:75" x14ac:dyDescent="0.3">
      <c r="AY9749" s="251" t="e">
        <f>VLOOKUP(C9749,#REF!, 2,FALSE)</f>
        <v>#REF!</v>
      </c>
      <c r="BM9749" s="191" t="s">
        <v>2627</v>
      </c>
      <c r="BN9749" s="191" t="s">
        <v>3046</v>
      </c>
      <c r="BO9749" s="191" t="s">
        <v>771</v>
      </c>
      <c r="BU9749" s="191" t="s">
        <v>2627</v>
      </c>
      <c r="BV9749" s="191" t="s">
        <v>3046</v>
      </c>
      <c r="BW9749" s="191" t="s">
        <v>771</v>
      </c>
    </row>
    <row r="9750" spans="51:75" x14ac:dyDescent="0.3">
      <c r="AY9750" s="251" t="e">
        <f>VLOOKUP(C9750,#REF!, 2,FALSE)</f>
        <v>#REF!</v>
      </c>
      <c r="BM9750" s="191" t="s">
        <v>15169</v>
      </c>
      <c r="BN9750" s="191" t="s">
        <v>779</v>
      </c>
      <c r="BO9750" s="191" t="s">
        <v>2984</v>
      </c>
      <c r="BU9750" s="191" t="s">
        <v>15169</v>
      </c>
      <c r="BV9750" s="191" t="s">
        <v>779</v>
      </c>
      <c r="BW9750" s="191" t="s">
        <v>2984</v>
      </c>
    </row>
    <row r="9751" spans="51:75" x14ac:dyDescent="0.3">
      <c r="AY9751" s="251" t="e">
        <f>VLOOKUP(C9751,#REF!, 2,FALSE)</f>
        <v>#REF!</v>
      </c>
      <c r="BM9751" s="191" t="s">
        <v>15170</v>
      </c>
      <c r="BN9751" s="191" t="s">
        <v>1343</v>
      </c>
      <c r="BO9751" s="191" t="s">
        <v>2984</v>
      </c>
      <c r="BU9751" s="191" t="s">
        <v>15170</v>
      </c>
      <c r="BV9751" s="191" t="s">
        <v>1343</v>
      </c>
      <c r="BW9751" s="191" t="s">
        <v>2984</v>
      </c>
    </row>
    <row r="9752" spans="51:75" x14ac:dyDescent="0.3">
      <c r="AY9752" s="251" t="e">
        <f>VLOOKUP(C9752,#REF!, 2,FALSE)</f>
        <v>#REF!</v>
      </c>
      <c r="BM9752" s="191" t="s">
        <v>15172</v>
      </c>
      <c r="BN9752" s="191" t="s">
        <v>1343</v>
      </c>
      <c r="BO9752" s="191" t="s">
        <v>2984</v>
      </c>
      <c r="BU9752" s="191" t="s">
        <v>15172</v>
      </c>
      <c r="BV9752" s="191" t="s">
        <v>1343</v>
      </c>
      <c r="BW9752" s="191" t="s">
        <v>2984</v>
      </c>
    </row>
    <row r="9753" spans="51:75" x14ac:dyDescent="0.3">
      <c r="AY9753" s="251" t="e">
        <f>VLOOKUP(C9753,#REF!, 2,FALSE)</f>
        <v>#REF!</v>
      </c>
      <c r="BM9753" s="191" t="s">
        <v>15173</v>
      </c>
      <c r="BN9753" s="191" t="s">
        <v>1270</v>
      </c>
      <c r="BO9753" s="191" t="s">
        <v>2984</v>
      </c>
      <c r="BU9753" s="191" t="s">
        <v>15173</v>
      </c>
      <c r="BV9753" s="191" t="s">
        <v>1270</v>
      </c>
      <c r="BW9753" s="191" t="s">
        <v>2984</v>
      </c>
    </row>
    <row r="9754" spans="51:75" x14ac:dyDescent="0.3">
      <c r="AY9754" s="251" t="e">
        <f>VLOOKUP(C9754,#REF!, 2,FALSE)</f>
        <v>#REF!</v>
      </c>
      <c r="BM9754" s="191" t="s">
        <v>2628</v>
      </c>
      <c r="BN9754" s="191" t="s">
        <v>1270</v>
      </c>
      <c r="BO9754" s="191" t="s">
        <v>2984</v>
      </c>
      <c r="BU9754" s="191" t="s">
        <v>2628</v>
      </c>
      <c r="BV9754" s="191" t="s">
        <v>1270</v>
      </c>
      <c r="BW9754" s="191" t="s">
        <v>2984</v>
      </c>
    </row>
    <row r="9755" spans="51:75" x14ac:dyDescent="0.3">
      <c r="AY9755" s="251" t="e">
        <f>VLOOKUP(C9755,#REF!, 2,FALSE)</f>
        <v>#REF!</v>
      </c>
      <c r="BM9755" s="191" t="s">
        <v>15174</v>
      </c>
      <c r="BN9755" s="191" t="s">
        <v>1343</v>
      </c>
      <c r="BO9755" s="191" t="s">
        <v>2984</v>
      </c>
      <c r="BU9755" s="191" t="s">
        <v>15174</v>
      </c>
      <c r="BV9755" s="191" t="s">
        <v>1343</v>
      </c>
      <c r="BW9755" s="191" t="s">
        <v>2984</v>
      </c>
    </row>
    <row r="9756" spans="51:75" x14ac:dyDescent="0.3">
      <c r="AY9756" s="251" t="e">
        <f>VLOOKUP(C9756,#REF!, 2,FALSE)</f>
        <v>#REF!</v>
      </c>
      <c r="BM9756" s="191" t="s">
        <v>15175</v>
      </c>
      <c r="BN9756" s="191" t="s">
        <v>772</v>
      </c>
      <c r="BO9756" s="191" t="s">
        <v>2984</v>
      </c>
      <c r="BU9756" s="191" t="s">
        <v>15175</v>
      </c>
      <c r="BV9756" s="191" t="s">
        <v>772</v>
      </c>
      <c r="BW9756" s="191" t="s">
        <v>2984</v>
      </c>
    </row>
    <row r="9757" spans="51:75" x14ac:dyDescent="0.3">
      <c r="AY9757" s="251" t="e">
        <f>VLOOKUP(C9757,#REF!, 2,FALSE)</f>
        <v>#REF!</v>
      </c>
      <c r="BM9757" s="191" t="s">
        <v>15176</v>
      </c>
      <c r="BN9757" s="191" t="s">
        <v>1343</v>
      </c>
      <c r="BO9757" s="191" t="s">
        <v>2984</v>
      </c>
      <c r="BU9757" s="191" t="s">
        <v>15176</v>
      </c>
      <c r="BV9757" s="191" t="s">
        <v>1343</v>
      </c>
      <c r="BW9757" s="191" t="s">
        <v>2984</v>
      </c>
    </row>
    <row r="9758" spans="51:75" x14ac:dyDescent="0.3">
      <c r="AY9758" s="251" t="e">
        <f>VLOOKUP(C9758,#REF!, 2,FALSE)</f>
        <v>#REF!</v>
      </c>
      <c r="BM9758" s="191" t="s">
        <v>365</v>
      </c>
      <c r="BN9758" s="191" t="s">
        <v>3046</v>
      </c>
      <c r="BO9758" s="191" t="s">
        <v>2984</v>
      </c>
      <c r="BU9758" s="191" t="s">
        <v>365</v>
      </c>
      <c r="BV9758" s="191" t="s">
        <v>3046</v>
      </c>
      <c r="BW9758" s="191" t="s">
        <v>2984</v>
      </c>
    </row>
    <row r="9759" spans="51:75" x14ac:dyDescent="0.3">
      <c r="AY9759" s="251" t="e">
        <f>VLOOKUP(C9759,#REF!, 2,FALSE)</f>
        <v>#REF!</v>
      </c>
      <c r="BM9759" s="191" t="s">
        <v>2629</v>
      </c>
      <c r="BN9759" s="191" t="s">
        <v>1343</v>
      </c>
      <c r="BO9759" s="191" t="s">
        <v>2984</v>
      </c>
      <c r="BU9759" s="191" t="s">
        <v>2629</v>
      </c>
      <c r="BV9759" s="191" t="s">
        <v>1343</v>
      </c>
      <c r="BW9759" s="191" t="s">
        <v>2984</v>
      </c>
    </row>
    <row r="9760" spans="51:75" x14ac:dyDescent="0.3">
      <c r="AY9760" s="251" t="e">
        <f>VLOOKUP(C9760,#REF!, 2,FALSE)</f>
        <v>#REF!</v>
      </c>
      <c r="BM9760" s="191" t="s">
        <v>15177</v>
      </c>
      <c r="BN9760" s="191" t="s">
        <v>3046</v>
      </c>
      <c r="BO9760" s="191" t="s">
        <v>3417</v>
      </c>
      <c r="BU9760" s="191" t="s">
        <v>15177</v>
      </c>
      <c r="BV9760" s="191" t="s">
        <v>3046</v>
      </c>
      <c r="BW9760" s="191" t="s">
        <v>3417</v>
      </c>
    </row>
    <row r="9761" spans="51:75" x14ac:dyDescent="0.3">
      <c r="AY9761" s="251" t="e">
        <f>VLOOKUP(C9761,#REF!, 2,FALSE)</f>
        <v>#REF!</v>
      </c>
      <c r="BM9761" s="191" t="s">
        <v>15178</v>
      </c>
      <c r="BN9761" s="191" t="s">
        <v>3046</v>
      </c>
      <c r="BO9761" s="191" t="s">
        <v>10005</v>
      </c>
      <c r="BU9761" s="191" t="s">
        <v>15178</v>
      </c>
      <c r="BV9761" s="191" t="s">
        <v>3046</v>
      </c>
      <c r="BW9761" s="191" t="s">
        <v>10005</v>
      </c>
    </row>
    <row r="9762" spans="51:75" x14ac:dyDescent="0.3">
      <c r="AY9762" s="251" t="e">
        <f>VLOOKUP(C9762,#REF!, 2,FALSE)</f>
        <v>#REF!</v>
      </c>
      <c r="BM9762" s="191" t="s">
        <v>2630</v>
      </c>
      <c r="BN9762" s="191" t="s">
        <v>3203</v>
      </c>
      <c r="BO9762" s="191" t="s">
        <v>2984</v>
      </c>
      <c r="BU9762" s="191" t="s">
        <v>2630</v>
      </c>
      <c r="BV9762" s="191" t="s">
        <v>3203</v>
      </c>
      <c r="BW9762" s="191" t="s">
        <v>2984</v>
      </c>
    </row>
    <row r="9763" spans="51:75" x14ac:dyDescent="0.3">
      <c r="AY9763" s="251" t="e">
        <f>VLOOKUP(C9763,#REF!, 2,FALSE)</f>
        <v>#REF!</v>
      </c>
      <c r="BM9763" s="191" t="s">
        <v>2631</v>
      </c>
      <c r="BN9763" s="191" t="s">
        <v>3203</v>
      </c>
      <c r="BO9763" s="191" t="s">
        <v>2984</v>
      </c>
      <c r="BU9763" s="191" t="s">
        <v>2631</v>
      </c>
      <c r="BV9763" s="191" t="s">
        <v>3203</v>
      </c>
      <c r="BW9763" s="191" t="s">
        <v>2984</v>
      </c>
    </row>
    <row r="9764" spans="51:75" x14ac:dyDescent="0.3">
      <c r="AY9764" s="251" t="e">
        <f>VLOOKUP(C9764,#REF!, 2,FALSE)</f>
        <v>#REF!</v>
      </c>
      <c r="BM9764" s="191" t="s">
        <v>15179</v>
      </c>
      <c r="BN9764" s="191" t="s">
        <v>614</v>
      </c>
      <c r="BO9764" s="191" t="s">
        <v>2984</v>
      </c>
      <c r="BU9764" s="191" t="s">
        <v>15179</v>
      </c>
      <c r="BV9764" s="191" t="s">
        <v>614</v>
      </c>
      <c r="BW9764" s="191" t="s">
        <v>2984</v>
      </c>
    </row>
    <row r="9765" spans="51:75" x14ac:dyDescent="0.3">
      <c r="AY9765" s="251" t="e">
        <f>VLOOKUP(C9765,#REF!, 2,FALSE)</f>
        <v>#REF!</v>
      </c>
      <c r="BM9765" s="191" t="s">
        <v>15180</v>
      </c>
      <c r="BN9765" s="191" t="s">
        <v>2980</v>
      </c>
      <c r="BO9765" s="191" t="s">
        <v>1539</v>
      </c>
      <c r="BU9765" s="191" t="s">
        <v>15180</v>
      </c>
      <c r="BV9765" s="191" t="s">
        <v>2980</v>
      </c>
      <c r="BW9765" s="191" t="s">
        <v>1539</v>
      </c>
    </row>
    <row r="9766" spans="51:75" x14ac:dyDescent="0.3">
      <c r="AY9766" s="251" t="e">
        <f>VLOOKUP(C9766,#REF!, 2,FALSE)</f>
        <v>#REF!</v>
      </c>
      <c r="BM9766" s="191" t="s">
        <v>15181</v>
      </c>
      <c r="BN9766" s="191" t="s">
        <v>3046</v>
      </c>
      <c r="BO9766" s="191" t="s">
        <v>2984</v>
      </c>
      <c r="BU9766" s="191" t="s">
        <v>15181</v>
      </c>
      <c r="BV9766" s="191" t="s">
        <v>3046</v>
      </c>
      <c r="BW9766" s="191" t="s">
        <v>2984</v>
      </c>
    </row>
    <row r="9767" spans="51:75" x14ac:dyDescent="0.3">
      <c r="AY9767" s="251" t="e">
        <f>VLOOKUP(C9767,#REF!, 2,FALSE)</f>
        <v>#REF!</v>
      </c>
      <c r="BM9767" s="191" t="s">
        <v>15182</v>
      </c>
      <c r="BN9767" s="191" t="s">
        <v>3046</v>
      </c>
      <c r="BO9767" s="191" t="s">
        <v>2984</v>
      </c>
      <c r="BU9767" s="191" t="s">
        <v>15182</v>
      </c>
      <c r="BV9767" s="191" t="s">
        <v>3046</v>
      </c>
      <c r="BW9767" s="191" t="s">
        <v>2984</v>
      </c>
    </row>
    <row r="9768" spans="51:75" x14ac:dyDescent="0.3">
      <c r="AY9768" s="251" t="e">
        <f>VLOOKUP(C9768,#REF!, 2,FALSE)</f>
        <v>#REF!</v>
      </c>
      <c r="BM9768" s="191" t="s">
        <v>15183</v>
      </c>
      <c r="BN9768" s="191" t="s">
        <v>3088</v>
      </c>
      <c r="BO9768" s="191" t="s">
        <v>2984</v>
      </c>
      <c r="BU9768" s="191" t="s">
        <v>15183</v>
      </c>
      <c r="BV9768" s="191" t="s">
        <v>3088</v>
      </c>
      <c r="BW9768" s="191" t="s">
        <v>2984</v>
      </c>
    </row>
    <row r="9769" spans="51:75" x14ac:dyDescent="0.3">
      <c r="AY9769" s="251" t="e">
        <f>VLOOKUP(C9769,#REF!, 2,FALSE)</f>
        <v>#REF!</v>
      </c>
      <c r="BM9769" s="191" t="s">
        <v>15184</v>
      </c>
      <c r="BN9769" s="191" t="s">
        <v>3006</v>
      </c>
      <c r="BO9769" s="191" t="s">
        <v>2891</v>
      </c>
      <c r="BU9769" s="191" t="s">
        <v>15184</v>
      </c>
      <c r="BV9769" s="191" t="s">
        <v>3006</v>
      </c>
      <c r="BW9769" s="191" t="s">
        <v>2891</v>
      </c>
    </row>
    <row r="9770" spans="51:75" x14ac:dyDescent="0.3">
      <c r="AY9770" s="251" t="e">
        <f>VLOOKUP(C9770,#REF!, 2,FALSE)</f>
        <v>#REF!</v>
      </c>
      <c r="BM9770" s="191" t="s">
        <v>15185</v>
      </c>
      <c r="BN9770" s="191" t="s">
        <v>3046</v>
      </c>
      <c r="BO9770" s="191" t="s">
        <v>2984</v>
      </c>
      <c r="BU9770" s="191" t="s">
        <v>15185</v>
      </c>
      <c r="BV9770" s="191" t="s">
        <v>3046</v>
      </c>
      <c r="BW9770" s="191" t="s">
        <v>2984</v>
      </c>
    </row>
    <row r="9771" spans="51:75" x14ac:dyDescent="0.3">
      <c r="AY9771" s="251" t="e">
        <f>VLOOKUP(C9771,#REF!, 2,FALSE)</f>
        <v>#REF!</v>
      </c>
      <c r="BM9771" s="191" t="s">
        <v>15186</v>
      </c>
      <c r="BN9771" s="191" t="s">
        <v>3046</v>
      </c>
      <c r="BO9771" s="191" t="s">
        <v>2984</v>
      </c>
      <c r="BU9771" s="191" t="s">
        <v>15186</v>
      </c>
      <c r="BV9771" s="191" t="s">
        <v>3046</v>
      </c>
      <c r="BW9771" s="191" t="s">
        <v>2984</v>
      </c>
    </row>
    <row r="9772" spans="51:75" x14ac:dyDescent="0.3">
      <c r="AY9772" s="251" t="e">
        <f>VLOOKUP(C9772,#REF!, 2,FALSE)</f>
        <v>#REF!</v>
      </c>
      <c r="BM9772" s="191" t="s">
        <v>15187</v>
      </c>
      <c r="BN9772" s="191" t="s">
        <v>1140</v>
      </c>
      <c r="BO9772" s="191" t="s">
        <v>15188</v>
      </c>
      <c r="BU9772" s="191" t="s">
        <v>15187</v>
      </c>
      <c r="BV9772" s="191" t="s">
        <v>1140</v>
      </c>
      <c r="BW9772" s="191" t="s">
        <v>15188</v>
      </c>
    </row>
    <row r="9773" spans="51:75" x14ac:dyDescent="0.3">
      <c r="AY9773" s="251" t="e">
        <f>VLOOKUP(C9773,#REF!, 2,FALSE)</f>
        <v>#REF!</v>
      </c>
      <c r="BM9773" s="191" t="s">
        <v>15189</v>
      </c>
      <c r="BN9773" s="191" t="s">
        <v>1343</v>
      </c>
      <c r="BO9773" s="191" t="s">
        <v>15190</v>
      </c>
      <c r="BU9773" s="191" t="s">
        <v>15189</v>
      </c>
      <c r="BV9773" s="191" t="s">
        <v>1343</v>
      </c>
      <c r="BW9773" s="191" t="s">
        <v>15190</v>
      </c>
    </row>
    <row r="9774" spans="51:75" x14ac:dyDescent="0.3">
      <c r="AY9774" s="251" t="e">
        <f>VLOOKUP(C9774,#REF!, 2,FALSE)</f>
        <v>#REF!</v>
      </c>
      <c r="BM9774" s="191" t="s">
        <v>15191</v>
      </c>
      <c r="BN9774" s="191" t="s">
        <v>1343</v>
      </c>
      <c r="BO9774" s="191" t="s">
        <v>10074</v>
      </c>
      <c r="BU9774" s="191" t="s">
        <v>15191</v>
      </c>
      <c r="BV9774" s="191" t="s">
        <v>1343</v>
      </c>
      <c r="BW9774" s="191" t="s">
        <v>10074</v>
      </c>
    </row>
    <row r="9775" spans="51:75" x14ac:dyDescent="0.3">
      <c r="AY9775" s="251" t="e">
        <f>VLOOKUP(C9775,#REF!, 2,FALSE)</f>
        <v>#REF!</v>
      </c>
      <c r="BM9775" s="191" t="s">
        <v>15192</v>
      </c>
      <c r="BN9775" s="191" t="s">
        <v>1140</v>
      </c>
      <c r="BO9775" s="191" t="s">
        <v>9626</v>
      </c>
      <c r="BU9775" s="191" t="s">
        <v>15192</v>
      </c>
      <c r="BV9775" s="191" t="s">
        <v>1140</v>
      </c>
      <c r="BW9775" s="191" t="s">
        <v>9626</v>
      </c>
    </row>
    <row r="9776" spans="51:75" x14ac:dyDescent="0.3">
      <c r="AY9776" s="251" t="e">
        <f>VLOOKUP(C9776,#REF!, 2,FALSE)</f>
        <v>#REF!</v>
      </c>
      <c r="BM9776" s="191" t="s">
        <v>2632</v>
      </c>
      <c r="BN9776" s="191" t="s">
        <v>3046</v>
      </c>
      <c r="BO9776" s="191" t="s">
        <v>2693</v>
      </c>
      <c r="BU9776" s="191" t="s">
        <v>2632</v>
      </c>
      <c r="BV9776" s="191" t="s">
        <v>3046</v>
      </c>
      <c r="BW9776" s="191" t="s">
        <v>2693</v>
      </c>
    </row>
    <row r="9777" spans="51:75" x14ac:dyDescent="0.3">
      <c r="AY9777" s="251" t="e">
        <f>VLOOKUP(C9777,#REF!, 2,FALSE)</f>
        <v>#REF!</v>
      </c>
      <c r="BM9777" s="191" t="s">
        <v>2633</v>
      </c>
      <c r="BN9777" s="191" t="s">
        <v>2980</v>
      </c>
      <c r="BO9777" s="191" t="s">
        <v>15194</v>
      </c>
      <c r="BU9777" s="191" t="s">
        <v>2633</v>
      </c>
      <c r="BV9777" s="191" t="s">
        <v>2980</v>
      </c>
      <c r="BW9777" s="191" t="s">
        <v>15194</v>
      </c>
    </row>
    <row r="9778" spans="51:75" x14ac:dyDescent="0.3">
      <c r="AY9778" s="251" t="e">
        <f>VLOOKUP(C9778,#REF!, 2,FALSE)</f>
        <v>#REF!</v>
      </c>
      <c r="BM9778" s="191" t="s">
        <v>15195</v>
      </c>
      <c r="BN9778" s="191" t="s">
        <v>3046</v>
      </c>
      <c r="BO9778" s="191" t="s">
        <v>8135</v>
      </c>
      <c r="BU9778" s="191" t="s">
        <v>15195</v>
      </c>
      <c r="BV9778" s="191" t="s">
        <v>3046</v>
      </c>
      <c r="BW9778" s="191" t="s">
        <v>8135</v>
      </c>
    </row>
    <row r="9779" spans="51:75" x14ac:dyDescent="0.3">
      <c r="AY9779" s="251" t="e">
        <f>VLOOKUP(C9779,#REF!, 2,FALSE)</f>
        <v>#REF!</v>
      </c>
      <c r="BM9779" s="191" t="s">
        <v>15196</v>
      </c>
      <c r="BN9779" s="191" t="s">
        <v>3203</v>
      </c>
      <c r="BO9779" s="191" t="s">
        <v>9494</v>
      </c>
      <c r="BU9779" s="191" t="s">
        <v>15196</v>
      </c>
      <c r="BV9779" s="191" t="s">
        <v>3203</v>
      </c>
      <c r="BW9779" s="191" t="s">
        <v>9494</v>
      </c>
    </row>
    <row r="9780" spans="51:75" x14ac:dyDescent="0.3">
      <c r="AY9780" s="251" t="e">
        <f>VLOOKUP(C9780,#REF!, 2,FALSE)</f>
        <v>#REF!</v>
      </c>
      <c r="BM9780" s="191" t="s">
        <v>15197</v>
      </c>
      <c r="BN9780" s="191" t="s">
        <v>659</v>
      </c>
      <c r="BO9780" s="191" t="s">
        <v>15198</v>
      </c>
      <c r="BU9780" s="191" t="s">
        <v>15197</v>
      </c>
      <c r="BV9780" s="191" t="s">
        <v>659</v>
      </c>
      <c r="BW9780" s="191" t="s">
        <v>15198</v>
      </c>
    </row>
    <row r="9781" spans="51:75" x14ac:dyDescent="0.3">
      <c r="AY9781" s="251" t="e">
        <f>VLOOKUP(C9781,#REF!, 2,FALSE)</f>
        <v>#REF!</v>
      </c>
      <c r="BM9781" s="191" t="s">
        <v>2634</v>
      </c>
      <c r="BN9781" s="191" t="s">
        <v>3203</v>
      </c>
      <c r="BO9781" s="191" t="s">
        <v>7113</v>
      </c>
      <c r="BU9781" s="191" t="s">
        <v>2634</v>
      </c>
      <c r="BV9781" s="191" t="s">
        <v>3203</v>
      </c>
      <c r="BW9781" s="191" t="s">
        <v>7113</v>
      </c>
    </row>
    <row r="9782" spans="51:75" x14ac:dyDescent="0.3">
      <c r="AY9782" s="251" t="e">
        <f>VLOOKUP(C9782,#REF!, 2,FALSE)</f>
        <v>#REF!</v>
      </c>
      <c r="BM9782" s="191" t="s">
        <v>15199</v>
      </c>
      <c r="BN9782" s="191" t="s">
        <v>772</v>
      </c>
      <c r="BO9782" s="191" t="s">
        <v>15200</v>
      </c>
      <c r="BU9782" s="191" t="s">
        <v>15199</v>
      </c>
      <c r="BV9782" s="191" t="s">
        <v>772</v>
      </c>
      <c r="BW9782" s="191" t="s">
        <v>15200</v>
      </c>
    </row>
    <row r="9783" spans="51:75" x14ac:dyDescent="0.3">
      <c r="AY9783" s="251" t="e">
        <f>VLOOKUP(C9783,#REF!, 2,FALSE)</f>
        <v>#REF!</v>
      </c>
      <c r="BM9783" s="191" t="s">
        <v>15201</v>
      </c>
      <c r="BN9783" s="191" t="s">
        <v>779</v>
      </c>
      <c r="BO9783" s="191" t="s">
        <v>2891</v>
      </c>
      <c r="BU9783" s="191" t="s">
        <v>15201</v>
      </c>
      <c r="BV9783" s="191" t="s">
        <v>779</v>
      </c>
      <c r="BW9783" s="191" t="s">
        <v>2891</v>
      </c>
    </row>
    <row r="9784" spans="51:75" x14ac:dyDescent="0.3">
      <c r="AY9784" s="251" t="e">
        <f>VLOOKUP(C9784,#REF!, 2,FALSE)</f>
        <v>#REF!</v>
      </c>
      <c r="BM9784" s="191" t="s">
        <v>15202</v>
      </c>
      <c r="BN9784" s="191" t="s">
        <v>927</v>
      </c>
      <c r="BO9784" s="191" t="s">
        <v>4758</v>
      </c>
      <c r="BU9784" s="191" t="s">
        <v>15202</v>
      </c>
      <c r="BV9784" s="191" t="s">
        <v>927</v>
      </c>
      <c r="BW9784" s="191" t="s">
        <v>4758</v>
      </c>
    </row>
    <row r="9785" spans="51:75" x14ac:dyDescent="0.3">
      <c r="AY9785" s="251" t="e">
        <f>VLOOKUP(C9785,#REF!, 2,FALSE)</f>
        <v>#REF!</v>
      </c>
      <c r="BM9785" s="191" t="s">
        <v>15203</v>
      </c>
      <c r="BN9785" s="191" t="s">
        <v>1343</v>
      </c>
      <c r="BO9785" s="191" t="s">
        <v>3235</v>
      </c>
      <c r="BU9785" s="191" t="s">
        <v>15203</v>
      </c>
      <c r="BV9785" s="191" t="s">
        <v>1343</v>
      </c>
      <c r="BW9785" s="191" t="s">
        <v>3235</v>
      </c>
    </row>
    <row r="9786" spans="51:75" x14ac:dyDescent="0.3">
      <c r="AY9786" s="251" t="e">
        <f>VLOOKUP(C9786,#REF!, 2,FALSE)</f>
        <v>#REF!</v>
      </c>
      <c r="BM9786" s="191" t="s">
        <v>15204</v>
      </c>
      <c r="BN9786" s="191" t="s">
        <v>3203</v>
      </c>
      <c r="BO9786" s="191" t="s">
        <v>935</v>
      </c>
      <c r="BU9786" s="191" t="s">
        <v>15204</v>
      </c>
      <c r="BV9786" s="191" t="s">
        <v>3203</v>
      </c>
      <c r="BW9786" s="191" t="s">
        <v>935</v>
      </c>
    </row>
    <row r="9787" spans="51:75" x14ac:dyDescent="0.3">
      <c r="AY9787" s="251" t="e">
        <f>VLOOKUP(C9787,#REF!, 2,FALSE)</f>
        <v>#REF!</v>
      </c>
      <c r="BM9787" s="191" t="s">
        <v>15205</v>
      </c>
      <c r="BN9787" s="191" t="s">
        <v>3203</v>
      </c>
      <c r="BO9787" s="191" t="s">
        <v>15206</v>
      </c>
      <c r="BU9787" s="191" t="s">
        <v>15205</v>
      </c>
      <c r="BV9787" s="191" t="s">
        <v>3203</v>
      </c>
      <c r="BW9787" s="191" t="s">
        <v>15206</v>
      </c>
    </row>
    <row r="9788" spans="51:75" x14ac:dyDescent="0.3">
      <c r="AY9788" s="251" t="e">
        <f>VLOOKUP(C9788,#REF!, 2,FALSE)</f>
        <v>#REF!</v>
      </c>
      <c r="BM9788" s="191" t="s">
        <v>15207</v>
      </c>
      <c r="BN9788" s="191" t="s">
        <v>1270</v>
      </c>
      <c r="BO9788" s="191" t="s">
        <v>15208</v>
      </c>
      <c r="BU9788" s="191" t="s">
        <v>15207</v>
      </c>
      <c r="BV9788" s="191" t="s">
        <v>1270</v>
      </c>
      <c r="BW9788" s="191" t="s">
        <v>15208</v>
      </c>
    </row>
    <row r="9789" spans="51:75" x14ac:dyDescent="0.3">
      <c r="AY9789" s="251" t="e">
        <f>VLOOKUP(C9789,#REF!, 2,FALSE)</f>
        <v>#REF!</v>
      </c>
      <c r="BM9789" s="191" t="s">
        <v>15209</v>
      </c>
      <c r="BN9789" s="191" t="s">
        <v>3046</v>
      </c>
      <c r="BO9789" s="191" t="s">
        <v>15210</v>
      </c>
      <c r="BU9789" s="191" t="s">
        <v>15209</v>
      </c>
      <c r="BV9789" s="191" t="s">
        <v>3046</v>
      </c>
      <c r="BW9789" s="191" t="s">
        <v>15210</v>
      </c>
    </row>
    <row r="9790" spans="51:75" x14ac:dyDescent="0.3">
      <c r="AY9790" s="251" t="e">
        <f>VLOOKUP(C9790,#REF!, 2,FALSE)</f>
        <v>#REF!</v>
      </c>
      <c r="BM9790" s="191" t="s">
        <v>15211</v>
      </c>
      <c r="BN9790" s="191" t="s">
        <v>3046</v>
      </c>
      <c r="BO9790" s="191" t="s">
        <v>4508</v>
      </c>
      <c r="BU9790" s="191" t="s">
        <v>15211</v>
      </c>
      <c r="BV9790" s="191" t="s">
        <v>3046</v>
      </c>
      <c r="BW9790" s="191" t="s">
        <v>4508</v>
      </c>
    </row>
    <row r="9791" spans="51:75" x14ac:dyDescent="0.3">
      <c r="AY9791" s="251" t="e">
        <f>VLOOKUP(C9791,#REF!, 2,FALSE)</f>
        <v>#REF!</v>
      </c>
      <c r="BM9791" s="191" t="s">
        <v>15212</v>
      </c>
      <c r="BN9791" s="191" t="s">
        <v>1343</v>
      </c>
      <c r="BO9791" s="191" t="s">
        <v>3056</v>
      </c>
      <c r="BU9791" s="191" t="s">
        <v>15212</v>
      </c>
      <c r="BV9791" s="191" t="s">
        <v>1343</v>
      </c>
      <c r="BW9791" s="191" t="s">
        <v>3056</v>
      </c>
    </row>
    <row r="9792" spans="51:75" x14ac:dyDescent="0.3">
      <c r="AY9792" s="251" t="e">
        <f>VLOOKUP(C9792,#REF!, 2,FALSE)</f>
        <v>#REF!</v>
      </c>
      <c r="BM9792" s="191" t="s">
        <v>2635</v>
      </c>
      <c r="BN9792" s="191" t="s">
        <v>1343</v>
      </c>
      <c r="BO9792" s="191" t="s">
        <v>9494</v>
      </c>
      <c r="BU9792" s="191" t="s">
        <v>2635</v>
      </c>
      <c r="BV9792" s="191" t="s">
        <v>1343</v>
      </c>
      <c r="BW9792" s="191" t="s">
        <v>9494</v>
      </c>
    </row>
    <row r="9793" spans="51:75" x14ac:dyDescent="0.3">
      <c r="AY9793" s="251" t="e">
        <f>VLOOKUP(C9793,#REF!, 2,FALSE)</f>
        <v>#REF!</v>
      </c>
      <c r="BM9793" s="191" t="s">
        <v>15213</v>
      </c>
      <c r="BN9793" s="191" t="s">
        <v>3046</v>
      </c>
      <c r="BO9793" s="191" t="s">
        <v>15214</v>
      </c>
      <c r="BU9793" s="191" t="s">
        <v>15213</v>
      </c>
      <c r="BV9793" s="191" t="s">
        <v>3046</v>
      </c>
      <c r="BW9793" s="191" t="s">
        <v>15214</v>
      </c>
    </row>
    <row r="9794" spans="51:75" x14ac:dyDescent="0.3">
      <c r="AY9794" s="251" t="e">
        <f>VLOOKUP(C9794,#REF!, 2,FALSE)</f>
        <v>#REF!</v>
      </c>
      <c r="BM9794" s="191" t="s">
        <v>15215</v>
      </c>
      <c r="BN9794" s="191" t="s">
        <v>3203</v>
      </c>
      <c r="BO9794" s="191" t="s">
        <v>15216</v>
      </c>
      <c r="BU9794" s="191" t="s">
        <v>15215</v>
      </c>
      <c r="BV9794" s="191" t="s">
        <v>3203</v>
      </c>
      <c r="BW9794" s="191" t="s">
        <v>15216</v>
      </c>
    </row>
    <row r="9795" spans="51:75" x14ac:dyDescent="0.3">
      <c r="AY9795" s="251" t="e">
        <f>VLOOKUP(C9795,#REF!, 2,FALSE)</f>
        <v>#REF!</v>
      </c>
      <c r="BM9795" s="191" t="s">
        <v>15217</v>
      </c>
      <c r="BN9795" s="191" t="s">
        <v>1343</v>
      </c>
      <c r="BO9795" s="191" t="s">
        <v>8891</v>
      </c>
      <c r="BU9795" s="191" t="s">
        <v>15217</v>
      </c>
      <c r="BV9795" s="191" t="s">
        <v>1343</v>
      </c>
      <c r="BW9795" s="191" t="s">
        <v>8891</v>
      </c>
    </row>
    <row r="9796" spans="51:75" x14ac:dyDescent="0.3">
      <c r="AY9796" s="251" t="e">
        <f>VLOOKUP(C9796,#REF!, 2,FALSE)</f>
        <v>#REF!</v>
      </c>
      <c r="BM9796" s="191" t="s">
        <v>15218</v>
      </c>
      <c r="BN9796" s="191" t="s">
        <v>3203</v>
      </c>
      <c r="BO9796" s="191" t="s">
        <v>11186</v>
      </c>
      <c r="BU9796" s="191" t="s">
        <v>15218</v>
      </c>
      <c r="BV9796" s="191" t="s">
        <v>3203</v>
      </c>
      <c r="BW9796" s="191" t="s">
        <v>11186</v>
      </c>
    </row>
    <row r="9797" spans="51:75" x14ac:dyDescent="0.3">
      <c r="AY9797" s="251" t="e">
        <f>VLOOKUP(C9797,#REF!, 2,FALSE)</f>
        <v>#REF!</v>
      </c>
      <c r="BM9797" s="191" t="s">
        <v>15219</v>
      </c>
      <c r="BN9797" s="191" t="s">
        <v>1343</v>
      </c>
      <c r="BO9797" s="191" t="s">
        <v>2498</v>
      </c>
      <c r="BU9797" s="191" t="s">
        <v>15219</v>
      </c>
      <c r="BV9797" s="191" t="s">
        <v>1343</v>
      </c>
      <c r="BW9797" s="191" t="s">
        <v>2498</v>
      </c>
    </row>
    <row r="9798" spans="51:75" x14ac:dyDescent="0.3">
      <c r="AY9798" s="251" t="e">
        <f>VLOOKUP(C9798,#REF!, 2,FALSE)</f>
        <v>#REF!</v>
      </c>
      <c r="BM9798" s="191" t="s">
        <v>15220</v>
      </c>
      <c r="BN9798" s="191" t="s">
        <v>1343</v>
      </c>
      <c r="BO9798" s="191" t="s">
        <v>10929</v>
      </c>
      <c r="BU9798" s="191" t="s">
        <v>15220</v>
      </c>
      <c r="BV9798" s="191" t="s">
        <v>1343</v>
      </c>
      <c r="BW9798" s="191" t="s">
        <v>10929</v>
      </c>
    </row>
    <row r="9799" spans="51:75" x14ac:dyDescent="0.3">
      <c r="AY9799" s="251" t="e">
        <f>VLOOKUP(C9799,#REF!, 2,FALSE)</f>
        <v>#REF!</v>
      </c>
      <c r="BM9799" s="191" t="s">
        <v>15221</v>
      </c>
      <c r="BN9799" s="191" t="s">
        <v>3203</v>
      </c>
      <c r="BO9799" s="191" t="s">
        <v>15222</v>
      </c>
      <c r="BU9799" s="191" t="s">
        <v>15221</v>
      </c>
      <c r="BV9799" s="191" t="s">
        <v>3203</v>
      </c>
      <c r="BW9799" s="191" t="s">
        <v>15222</v>
      </c>
    </row>
    <row r="9800" spans="51:75" x14ac:dyDescent="0.3">
      <c r="AY9800" s="251" t="e">
        <f>VLOOKUP(C9800,#REF!, 2,FALSE)</f>
        <v>#REF!</v>
      </c>
      <c r="BM9800" s="191" t="s">
        <v>15223</v>
      </c>
      <c r="BN9800" s="191" t="s">
        <v>1343</v>
      </c>
      <c r="BO9800" s="191" t="s">
        <v>8855</v>
      </c>
      <c r="BU9800" s="191" t="s">
        <v>15223</v>
      </c>
      <c r="BV9800" s="191" t="s">
        <v>1343</v>
      </c>
      <c r="BW9800" s="191" t="s">
        <v>8855</v>
      </c>
    </row>
    <row r="9801" spans="51:75" x14ac:dyDescent="0.3">
      <c r="AY9801" s="251" t="e">
        <f>VLOOKUP(C9801,#REF!, 2,FALSE)</f>
        <v>#REF!</v>
      </c>
      <c r="BM9801" s="191" t="s">
        <v>15224</v>
      </c>
      <c r="BN9801" s="191" t="s">
        <v>3203</v>
      </c>
      <c r="BO9801" s="191" t="s">
        <v>4829</v>
      </c>
      <c r="BU9801" s="191" t="s">
        <v>15224</v>
      </c>
      <c r="BV9801" s="191" t="s">
        <v>3203</v>
      </c>
      <c r="BW9801" s="191" t="s">
        <v>4829</v>
      </c>
    </row>
    <row r="9802" spans="51:75" x14ac:dyDescent="0.3">
      <c r="AY9802" s="251" t="e">
        <f>VLOOKUP(C9802,#REF!, 2,FALSE)</f>
        <v>#REF!</v>
      </c>
      <c r="BM9802" s="191" t="s">
        <v>2636</v>
      </c>
      <c r="BN9802" s="191" t="s">
        <v>3203</v>
      </c>
      <c r="BO9802" s="191" t="s">
        <v>2937</v>
      </c>
      <c r="BU9802" s="191" t="s">
        <v>2636</v>
      </c>
      <c r="BV9802" s="191" t="s">
        <v>3203</v>
      </c>
      <c r="BW9802" s="191" t="s">
        <v>2937</v>
      </c>
    </row>
    <row r="9803" spans="51:75" x14ac:dyDescent="0.3">
      <c r="AY9803" s="251" t="e">
        <f>VLOOKUP(C9803,#REF!, 2,FALSE)</f>
        <v>#REF!</v>
      </c>
      <c r="BM9803" s="191" t="s">
        <v>15225</v>
      </c>
      <c r="BN9803" s="191" t="s">
        <v>659</v>
      </c>
      <c r="BO9803" s="191" t="s">
        <v>9563</v>
      </c>
      <c r="BU9803" s="191" t="s">
        <v>15225</v>
      </c>
      <c r="BV9803" s="191" t="s">
        <v>659</v>
      </c>
      <c r="BW9803" s="191" t="s">
        <v>9563</v>
      </c>
    </row>
    <row r="9804" spans="51:75" x14ac:dyDescent="0.3">
      <c r="AY9804" s="251" t="e">
        <f>VLOOKUP(C9804,#REF!, 2,FALSE)</f>
        <v>#REF!</v>
      </c>
      <c r="BM9804" s="191" t="s">
        <v>15226</v>
      </c>
      <c r="BN9804" s="191" t="s">
        <v>668</v>
      </c>
      <c r="BO9804" s="191" t="s">
        <v>726</v>
      </c>
      <c r="BU9804" s="191" t="s">
        <v>15226</v>
      </c>
      <c r="BV9804" s="191" t="s">
        <v>668</v>
      </c>
      <c r="BW9804" s="191" t="s">
        <v>726</v>
      </c>
    </row>
    <row r="9805" spans="51:75" x14ac:dyDescent="0.3">
      <c r="AY9805" s="251" t="e">
        <f>VLOOKUP(C9805,#REF!, 2,FALSE)</f>
        <v>#REF!</v>
      </c>
      <c r="BM9805" s="191" t="s">
        <v>15227</v>
      </c>
      <c r="BN9805" s="191" t="s">
        <v>929</v>
      </c>
      <c r="BO9805" s="191" t="s">
        <v>1402</v>
      </c>
      <c r="BU9805" s="191" t="s">
        <v>15227</v>
      </c>
      <c r="BV9805" s="191" t="s">
        <v>929</v>
      </c>
      <c r="BW9805" s="191" t="s">
        <v>1402</v>
      </c>
    </row>
    <row r="9806" spans="51:75" x14ac:dyDescent="0.3">
      <c r="AY9806" s="251" t="e">
        <f>VLOOKUP(C9806,#REF!, 2,FALSE)</f>
        <v>#REF!</v>
      </c>
      <c r="BM9806" s="191" t="s">
        <v>15228</v>
      </c>
      <c r="BN9806" s="191" t="s">
        <v>3203</v>
      </c>
      <c r="BO9806" s="191" t="s">
        <v>15229</v>
      </c>
      <c r="BU9806" s="191" t="s">
        <v>15228</v>
      </c>
      <c r="BV9806" s="191" t="s">
        <v>3203</v>
      </c>
      <c r="BW9806" s="191" t="s">
        <v>15229</v>
      </c>
    </row>
    <row r="9807" spans="51:75" x14ac:dyDescent="0.3">
      <c r="AY9807" s="251" t="e">
        <f>VLOOKUP(C9807,#REF!, 2,FALSE)</f>
        <v>#REF!</v>
      </c>
      <c r="BM9807" s="191" t="s">
        <v>2637</v>
      </c>
      <c r="BN9807" s="191" t="s">
        <v>670</v>
      </c>
      <c r="BO9807" s="191" t="s">
        <v>2648</v>
      </c>
      <c r="BU9807" s="191" t="s">
        <v>2637</v>
      </c>
      <c r="BV9807" s="191" t="s">
        <v>670</v>
      </c>
      <c r="BW9807" s="191" t="s">
        <v>2648</v>
      </c>
    </row>
    <row r="9808" spans="51:75" x14ac:dyDescent="0.3">
      <c r="AY9808" s="251" t="e">
        <f>VLOOKUP(C9808,#REF!, 2,FALSE)</f>
        <v>#REF!</v>
      </c>
      <c r="BM9808" s="191" t="s">
        <v>2638</v>
      </c>
      <c r="BN9808" s="191" t="s">
        <v>706</v>
      </c>
      <c r="BO9808" s="191" t="s">
        <v>1070</v>
      </c>
      <c r="BU9808" s="191" t="s">
        <v>2638</v>
      </c>
      <c r="BV9808" s="191" t="s">
        <v>706</v>
      </c>
      <c r="BW9808" s="191" t="s">
        <v>1070</v>
      </c>
    </row>
    <row r="9809" spans="51:75" x14ac:dyDescent="0.3">
      <c r="AY9809" s="251" t="e">
        <f>VLOOKUP(C9809,#REF!, 2,FALSE)</f>
        <v>#REF!</v>
      </c>
      <c r="BM9809" s="191" t="s">
        <v>15230</v>
      </c>
      <c r="BN9809" s="191" t="s">
        <v>3203</v>
      </c>
      <c r="BO9809" s="191" t="s">
        <v>7504</v>
      </c>
      <c r="BU9809" s="191" t="s">
        <v>15230</v>
      </c>
      <c r="BV9809" s="191" t="s">
        <v>3203</v>
      </c>
      <c r="BW9809" s="191" t="s">
        <v>7504</v>
      </c>
    </row>
    <row r="9810" spans="51:75" x14ac:dyDescent="0.3">
      <c r="AY9810" s="251" t="e">
        <f>VLOOKUP(C9810,#REF!, 2,FALSE)</f>
        <v>#REF!</v>
      </c>
      <c r="BM9810" s="191" t="s">
        <v>15231</v>
      </c>
      <c r="BN9810" s="191" t="s">
        <v>804</v>
      </c>
      <c r="BO9810" s="191" t="s">
        <v>2192</v>
      </c>
      <c r="BU9810" s="191" t="s">
        <v>15231</v>
      </c>
      <c r="BV9810" s="191" t="s">
        <v>804</v>
      </c>
      <c r="BW9810" s="191" t="s">
        <v>2192</v>
      </c>
    </row>
    <row r="9811" spans="51:75" x14ac:dyDescent="0.3">
      <c r="AY9811" s="251" t="e">
        <f>VLOOKUP(C9811,#REF!, 2,FALSE)</f>
        <v>#REF!</v>
      </c>
      <c r="BM9811" s="191" t="s">
        <v>15232</v>
      </c>
      <c r="BN9811" s="191" t="s">
        <v>662</v>
      </c>
      <c r="BO9811" s="191" t="s">
        <v>1061</v>
      </c>
      <c r="BU9811" s="191" t="s">
        <v>15232</v>
      </c>
      <c r="BV9811" s="191" t="s">
        <v>662</v>
      </c>
      <c r="BW9811" s="191" t="s">
        <v>1061</v>
      </c>
    </row>
    <row r="9812" spans="51:75" x14ac:dyDescent="0.3">
      <c r="AY9812" s="251" t="e">
        <f>VLOOKUP(C9812,#REF!, 2,FALSE)</f>
        <v>#REF!</v>
      </c>
      <c r="BM9812" s="191" t="s">
        <v>2658</v>
      </c>
      <c r="BN9812" s="191" t="s">
        <v>3203</v>
      </c>
      <c r="BO9812" s="191" t="s">
        <v>1263</v>
      </c>
      <c r="BU9812" s="191" t="s">
        <v>2658</v>
      </c>
      <c r="BV9812" s="191" t="s">
        <v>3203</v>
      </c>
      <c r="BW9812" s="191" t="s">
        <v>1263</v>
      </c>
    </row>
    <row r="9813" spans="51:75" x14ac:dyDescent="0.3">
      <c r="AY9813" s="251" t="e">
        <f>VLOOKUP(C9813,#REF!, 2,FALSE)</f>
        <v>#REF!</v>
      </c>
      <c r="BM9813" s="191" t="s">
        <v>15233</v>
      </c>
      <c r="BN9813" s="191" t="s">
        <v>3046</v>
      </c>
      <c r="BO9813" s="191" t="s">
        <v>1663</v>
      </c>
      <c r="BU9813" s="191" t="s">
        <v>15233</v>
      </c>
      <c r="BV9813" s="191" t="s">
        <v>3046</v>
      </c>
      <c r="BW9813" s="191" t="s">
        <v>1663</v>
      </c>
    </row>
    <row r="9814" spans="51:75" x14ac:dyDescent="0.3">
      <c r="AY9814" s="251" t="e">
        <f>VLOOKUP(C9814,#REF!, 2,FALSE)</f>
        <v>#REF!</v>
      </c>
      <c r="BM9814" s="191" t="s">
        <v>2659</v>
      </c>
      <c r="BN9814" s="191" t="s">
        <v>1343</v>
      </c>
      <c r="BO9814" s="191" t="s">
        <v>5157</v>
      </c>
      <c r="BU9814" s="191" t="s">
        <v>2659</v>
      </c>
      <c r="BV9814" s="191" t="s">
        <v>1343</v>
      </c>
      <c r="BW9814" s="191" t="s">
        <v>5157</v>
      </c>
    </row>
    <row r="9815" spans="51:75" x14ac:dyDescent="0.3">
      <c r="AY9815" s="251" t="e">
        <f>VLOOKUP(C9815,#REF!, 2,FALSE)</f>
        <v>#REF!</v>
      </c>
      <c r="BM9815" s="191" t="s">
        <v>15234</v>
      </c>
      <c r="BN9815" s="191" t="s">
        <v>1343</v>
      </c>
      <c r="BO9815" s="191" t="s">
        <v>717</v>
      </c>
      <c r="BU9815" s="191" t="s">
        <v>15234</v>
      </c>
      <c r="BV9815" s="191" t="s">
        <v>1343</v>
      </c>
      <c r="BW9815" s="191" t="s">
        <v>717</v>
      </c>
    </row>
    <row r="9816" spans="51:75" x14ac:dyDescent="0.3">
      <c r="AY9816" s="251" t="e">
        <f>VLOOKUP(C9816,#REF!, 2,FALSE)</f>
        <v>#REF!</v>
      </c>
      <c r="BM9816" s="191" t="s">
        <v>15235</v>
      </c>
      <c r="BN9816" s="191" t="s">
        <v>1343</v>
      </c>
      <c r="BO9816" s="191" t="s">
        <v>7385</v>
      </c>
      <c r="BU9816" s="191" t="s">
        <v>15235</v>
      </c>
      <c r="BV9816" s="191" t="s">
        <v>1343</v>
      </c>
      <c r="BW9816" s="191" t="s">
        <v>7385</v>
      </c>
    </row>
    <row r="9817" spans="51:75" x14ac:dyDescent="0.3">
      <c r="AY9817" s="251" t="e">
        <f>VLOOKUP(C9817,#REF!, 2,FALSE)</f>
        <v>#REF!</v>
      </c>
      <c r="BM9817" s="191" t="s">
        <v>15236</v>
      </c>
      <c r="BN9817" s="191" t="s">
        <v>1343</v>
      </c>
      <c r="BO9817" s="191" t="s">
        <v>1855</v>
      </c>
      <c r="BU9817" s="191" t="s">
        <v>15236</v>
      </c>
      <c r="BV9817" s="191" t="s">
        <v>1343</v>
      </c>
      <c r="BW9817" s="191" t="s">
        <v>1855</v>
      </c>
    </row>
    <row r="9818" spans="51:75" x14ac:dyDescent="0.3">
      <c r="AY9818" s="251" t="e">
        <f>VLOOKUP(C9818,#REF!, 2,FALSE)</f>
        <v>#REF!</v>
      </c>
      <c r="BM9818" s="191" t="s">
        <v>15237</v>
      </c>
      <c r="BN9818" s="191" t="s">
        <v>3203</v>
      </c>
      <c r="BO9818" s="191" t="s">
        <v>15238</v>
      </c>
      <c r="BU9818" s="191" t="s">
        <v>15237</v>
      </c>
      <c r="BV9818" s="191" t="s">
        <v>3203</v>
      </c>
      <c r="BW9818" s="191" t="s">
        <v>15238</v>
      </c>
    </row>
    <row r="9819" spans="51:75" x14ac:dyDescent="0.3">
      <c r="AY9819" s="251" t="e">
        <f>VLOOKUP(C9819,#REF!, 2,FALSE)</f>
        <v>#REF!</v>
      </c>
      <c r="BM9819" s="191" t="s">
        <v>2660</v>
      </c>
      <c r="BN9819" s="191" t="s">
        <v>3203</v>
      </c>
      <c r="BO9819" s="191" t="s">
        <v>2054</v>
      </c>
      <c r="BU9819" s="191" t="s">
        <v>2660</v>
      </c>
      <c r="BV9819" s="191" t="s">
        <v>3203</v>
      </c>
      <c r="BW9819" s="191" t="s">
        <v>2054</v>
      </c>
    </row>
    <row r="9820" spans="51:75" x14ac:dyDescent="0.3">
      <c r="AY9820" s="251" t="e">
        <f>VLOOKUP(C9820,#REF!, 2,FALSE)</f>
        <v>#REF!</v>
      </c>
      <c r="BM9820" s="191" t="s">
        <v>15239</v>
      </c>
      <c r="BN9820" s="191" t="s">
        <v>3046</v>
      </c>
      <c r="BO9820" s="191" t="s">
        <v>2597</v>
      </c>
      <c r="BU9820" s="191" t="s">
        <v>15239</v>
      </c>
      <c r="BV9820" s="191" t="s">
        <v>3046</v>
      </c>
      <c r="BW9820" s="191" t="s">
        <v>2597</v>
      </c>
    </row>
    <row r="9821" spans="51:75" x14ac:dyDescent="0.3">
      <c r="AY9821" s="251" t="e">
        <f>VLOOKUP(C9821,#REF!, 2,FALSE)</f>
        <v>#REF!</v>
      </c>
      <c r="BM9821" s="191" t="s">
        <v>15240</v>
      </c>
      <c r="BN9821" s="191" t="s">
        <v>2980</v>
      </c>
      <c r="BO9821" s="191" t="s">
        <v>9529</v>
      </c>
      <c r="BU9821" s="191" t="s">
        <v>15240</v>
      </c>
      <c r="BV9821" s="191" t="s">
        <v>2980</v>
      </c>
      <c r="BW9821" s="191" t="s">
        <v>9529</v>
      </c>
    </row>
    <row r="9822" spans="51:75" x14ac:dyDescent="0.3">
      <c r="AY9822" s="251" t="e">
        <f>VLOOKUP(C9822,#REF!, 2,FALSE)</f>
        <v>#REF!</v>
      </c>
      <c r="BM9822" s="191" t="s">
        <v>15241</v>
      </c>
      <c r="BN9822" s="191" t="s">
        <v>1270</v>
      </c>
      <c r="BO9822" s="191" t="s">
        <v>6767</v>
      </c>
      <c r="BU9822" s="191" t="s">
        <v>15241</v>
      </c>
      <c r="BV9822" s="191" t="s">
        <v>1270</v>
      </c>
      <c r="BW9822" s="191" t="s">
        <v>6767</v>
      </c>
    </row>
    <row r="9823" spans="51:75" x14ac:dyDescent="0.3">
      <c r="AY9823" s="251" t="e">
        <f>VLOOKUP(C9823,#REF!, 2,FALSE)</f>
        <v>#REF!</v>
      </c>
      <c r="BM9823" s="191" t="s">
        <v>15242</v>
      </c>
      <c r="BN9823" s="191" t="s">
        <v>784</v>
      </c>
      <c r="BO9823" s="191" t="s">
        <v>9676</v>
      </c>
      <c r="BU9823" s="191" t="s">
        <v>15242</v>
      </c>
      <c r="BV9823" s="191" t="s">
        <v>784</v>
      </c>
      <c r="BW9823" s="191" t="s">
        <v>9676</v>
      </c>
    </row>
    <row r="9824" spans="51:75" x14ac:dyDescent="0.3">
      <c r="AY9824" s="251" t="e">
        <f>VLOOKUP(C9824,#REF!, 2,FALSE)</f>
        <v>#REF!</v>
      </c>
      <c r="BM9824" s="191" t="s">
        <v>15243</v>
      </c>
      <c r="BN9824" s="191" t="s">
        <v>638</v>
      </c>
      <c r="BO9824" s="191" t="s">
        <v>1748</v>
      </c>
      <c r="BU9824" s="191" t="s">
        <v>15243</v>
      </c>
      <c r="BV9824" s="191" t="s">
        <v>638</v>
      </c>
      <c r="BW9824" s="191" t="s">
        <v>1748</v>
      </c>
    </row>
    <row r="9825" spans="51:75" x14ac:dyDescent="0.3">
      <c r="AY9825" s="251" t="e">
        <f>VLOOKUP(C9825,#REF!, 2,FALSE)</f>
        <v>#REF!</v>
      </c>
      <c r="BM9825" s="191" t="s">
        <v>15244</v>
      </c>
      <c r="BN9825" s="191" t="s">
        <v>638</v>
      </c>
      <c r="BO9825" s="191" t="s">
        <v>2748</v>
      </c>
      <c r="BU9825" s="191" t="s">
        <v>15244</v>
      </c>
      <c r="BV9825" s="191" t="s">
        <v>638</v>
      </c>
      <c r="BW9825" s="191" t="s">
        <v>2748</v>
      </c>
    </row>
    <row r="9826" spans="51:75" x14ac:dyDescent="0.3">
      <c r="AY9826" s="251" t="e">
        <f>VLOOKUP(C9826,#REF!, 2,FALSE)</f>
        <v>#REF!</v>
      </c>
      <c r="BM9826" s="191" t="s">
        <v>15245</v>
      </c>
      <c r="BN9826" s="191" t="s">
        <v>668</v>
      </c>
      <c r="BO9826" s="191" t="s">
        <v>6387</v>
      </c>
      <c r="BU9826" s="191" t="s">
        <v>15245</v>
      </c>
      <c r="BV9826" s="191" t="s">
        <v>668</v>
      </c>
      <c r="BW9826" s="191" t="s">
        <v>6387</v>
      </c>
    </row>
    <row r="9827" spans="51:75" x14ac:dyDescent="0.3">
      <c r="AY9827" s="251" t="e">
        <f>VLOOKUP(C9827,#REF!, 2,FALSE)</f>
        <v>#REF!</v>
      </c>
      <c r="BM9827" s="191" t="s">
        <v>15246</v>
      </c>
      <c r="BN9827" s="191" t="s">
        <v>668</v>
      </c>
      <c r="BO9827" s="191" t="s">
        <v>15247</v>
      </c>
      <c r="BU9827" s="191" t="s">
        <v>15246</v>
      </c>
      <c r="BV9827" s="191" t="s">
        <v>668</v>
      </c>
      <c r="BW9827" s="191" t="s">
        <v>15247</v>
      </c>
    </row>
    <row r="9828" spans="51:75" x14ac:dyDescent="0.3">
      <c r="AY9828" s="251" t="e">
        <f>VLOOKUP(C9828,#REF!, 2,FALSE)</f>
        <v>#REF!</v>
      </c>
      <c r="BM9828" s="191" t="s">
        <v>15248</v>
      </c>
      <c r="BN9828" s="191" t="s">
        <v>3046</v>
      </c>
      <c r="BO9828" s="191" t="s">
        <v>3840</v>
      </c>
      <c r="BU9828" s="191" t="s">
        <v>15248</v>
      </c>
      <c r="BV9828" s="191" t="s">
        <v>3046</v>
      </c>
      <c r="BW9828" s="191" t="s">
        <v>3840</v>
      </c>
    </row>
    <row r="9829" spans="51:75" x14ac:dyDescent="0.3">
      <c r="AY9829" s="251" t="e">
        <f>VLOOKUP(C9829,#REF!, 2,FALSE)</f>
        <v>#REF!</v>
      </c>
      <c r="BM9829" s="191" t="s">
        <v>15249</v>
      </c>
      <c r="BN9829" s="191" t="s">
        <v>1343</v>
      </c>
      <c r="BO9829" s="191" t="s">
        <v>1746</v>
      </c>
      <c r="BU9829" s="191" t="s">
        <v>15249</v>
      </c>
      <c r="BV9829" s="191" t="s">
        <v>1343</v>
      </c>
      <c r="BW9829" s="191" t="s">
        <v>1746</v>
      </c>
    </row>
    <row r="9830" spans="51:75" x14ac:dyDescent="0.3">
      <c r="AY9830" s="251" t="e">
        <f>VLOOKUP(C9830,#REF!, 2,FALSE)</f>
        <v>#REF!</v>
      </c>
      <c r="BM9830" s="191" t="s">
        <v>2661</v>
      </c>
      <c r="BN9830" s="191" t="s">
        <v>3203</v>
      </c>
      <c r="BO9830" s="191" t="s">
        <v>8581</v>
      </c>
      <c r="BU9830" s="191" t="s">
        <v>2661</v>
      </c>
      <c r="BV9830" s="191" t="s">
        <v>3203</v>
      </c>
      <c r="BW9830" s="191" t="s">
        <v>8581</v>
      </c>
    </row>
    <row r="9831" spans="51:75" x14ac:dyDescent="0.3">
      <c r="AY9831" s="251" t="e">
        <f>VLOOKUP(C9831,#REF!, 2,FALSE)</f>
        <v>#REF!</v>
      </c>
      <c r="BM9831" s="191" t="s">
        <v>15250</v>
      </c>
      <c r="BN9831" s="191" t="s">
        <v>1343</v>
      </c>
      <c r="BO9831" s="191" t="s">
        <v>7648</v>
      </c>
      <c r="BU9831" s="191" t="s">
        <v>15250</v>
      </c>
      <c r="BV9831" s="191" t="s">
        <v>1343</v>
      </c>
      <c r="BW9831" s="191" t="s">
        <v>7648</v>
      </c>
    </row>
    <row r="9832" spans="51:75" x14ac:dyDescent="0.3">
      <c r="AY9832" s="251" t="e">
        <f>VLOOKUP(C9832,#REF!, 2,FALSE)</f>
        <v>#REF!</v>
      </c>
      <c r="BM9832" s="191" t="s">
        <v>2662</v>
      </c>
      <c r="BN9832" s="191" t="s">
        <v>3046</v>
      </c>
      <c r="BO9832" s="191" t="s">
        <v>5148</v>
      </c>
      <c r="BU9832" s="191" t="s">
        <v>2662</v>
      </c>
      <c r="BV9832" s="191" t="s">
        <v>3046</v>
      </c>
      <c r="BW9832" s="191" t="s">
        <v>5148</v>
      </c>
    </row>
    <row r="9833" spans="51:75" x14ac:dyDescent="0.3">
      <c r="AY9833" s="251" t="e">
        <f>VLOOKUP(C9833,#REF!, 2,FALSE)</f>
        <v>#REF!</v>
      </c>
      <c r="BM9833" s="191" t="s">
        <v>15251</v>
      </c>
      <c r="BN9833" s="191" t="s">
        <v>781</v>
      </c>
      <c r="BO9833" s="191" t="s">
        <v>15252</v>
      </c>
      <c r="BU9833" s="191" t="s">
        <v>15251</v>
      </c>
      <c r="BV9833" s="191" t="s">
        <v>781</v>
      </c>
      <c r="BW9833" s="191" t="s">
        <v>15252</v>
      </c>
    </row>
    <row r="9834" spans="51:75" x14ac:dyDescent="0.3">
      <c r="AY9834" s="251" t="e">
        <f>VLOOKUP(C9834,#REF!, 2,FALSE)</f>
        <v>#REF!</v>
      </c>
      <c r="BM9834" s="191" t="s">
        <v>2663</v>
      </c>
      <c r="BN9834" s="191" t="s">
        <v>3203</v>
      </c>
      <c r="BO9834" s="191" t="s">
        <v>5797</v>
      </c>
      <c r="BU9834" s="191" t="s">
        <v>2663</v>
      </c>
      <c r="BV9834" s="191" t="s">
        <v>3203</v>
      </c>
      <c r="BW9834" s="191" t="s">
        <v>5797</v>
      </c>
    </row>
    <row r="9835" spans="51:75" x14ac:dyDescent="0.3">
      <c r="AY9835" s="251" t="e">
        <f>VLOOKUP(C9835,#REF!, 2,FALSE)</f>
        <v>#REF!</v>
      </c>
      <c r="BM9835" s="191" t="s">
        <v>15253</v>
      </c>
      <c r="BN9835" s="191" t="s">
        <v>670</v>
      </c>
      <c r="BO9835" s="191" t="s">
        <v>3415</v>
      </c>
      <c r="BU9835" s="191" t="s">
        <v>15253</v>
      </c>
      <c r="BV9835" s="191" t="s">
        <v>670</v>
      </c>
      <c r="BW9835" s="191" t="s">
        <v>3415</v>
      </c>
    </row>
    <row r="9836" spans="51:75" x14ac:dyDescent="0.3">
      <c r="AY9836" s="251" t="e">
        <f>VLOOKUP(C9836,#REF!, 2,FALSE)</f>
        <v>#REF!</v>
      </c>
      <c r="BM9836" s="191" t="s">
        <v>15254</v>
      </c>
      <c r="BN9836" s="191" t="s">
        <v>1270</v>
      </c>
      <c r="BO9836" s="191" t="s">
        <v>10785</v>
      </c>
      <c r="BU9836" s="191" t="s">
        <v>15254</v>
      </c>
      <c r="BV9836" s="191" t="s">
        <v>1270</v>
      </c>
      <c r="BW9836" s="191" t="s">
        <v>10785</v>
      </c>
    </row>
    <row r="9837" spans="51:75" x14ac:dyDescent="0.3">
      <c r="AY9837" s="251" t="e">
        <f>VLOOKUP(C9837,#REF!, 2,FALSE)</f>
        <v>#REF!</v>
      </c>
      <c r="BM9837" s="191" t="s">
        <v>15255</v>
      </c>
      <c r="BN9837" s="191" t="s">
        <v>2980</v>
      </c>
      <c r="BO9837" s="191" t="s">
        <v>2500</v>
      </c>
      <c r="BU9837" s="191" t="s">
        <v>15255</v>
      </c>
      <c r="BV9837" s="191" t="s">
        <v>2980</v>
      </c>
      <c r="BW9837" s="191" t="s">
        <v>2500</v>
      </c>
    </row>
    <row r="9838" spans="51:75" x14ac:dyDescent="0.3">
      <c r="AY9838" s="251" t="e">
        <f>VLOOKUP(C9838,#REF!, 2,FALSE)</f>
        <v>#REF!</v>
      </c>
      <c r="BM9838" s="191" t="s">
        <v>15256</v>
      </c>
      <c r="BN9838" s="191" t="s">
        <v>1343</v>
      </c>
      <c r="BO9838" s="191" t="s">
        <v>3714</v>
      </c>
      <c r="BU9838" s="191" t="s">
        <v>15256</v>
      </c>
      <c r="BV9838" s="191" t="s">
        <v>1343</v>
      </c>
      <c r="BW9838" s="191" t="s">
        <v>3714</v>
      </c>
    </row>
    <row r="9839" spans="51:75" x14ac:dyDescent="0.3">
      <c r="AY9839" s="251" t="e">
        <f>VLOOKUP(C9839,#REF!, 2,FALSE)</f>
        <v>#REF!</v>
      </c>
      <c r="BM9839" s="191" t="s">
        <v>15257</v>
      </c>
      <c r="BN9839" s="191" t="s">
        <v>2984</v>
      </c>
      <c r="BO9839" s="191" t="s">
        <v>2093</v>
      </c>
      <c r="BU9839" s="191" t="s">
        <v>15257</v>
      </c>
      <c r="BV9839" s="191" t="s">
        <v>2984</v>
      </c>
      <c r="BW9839" s="191" t="s">
        <v>2093</v>
      </c>
    </row>
    <row r="9840" spans="51:75" x14ac:dyDescent="0.3">
      <c r="AY9840" s="251" t="e">
        <f>VLOOKUP(C9840,#REF!, 2,FALSE)</f>
        <v>#REF!</v>
      </c>
      <c r="BM9840" s="191" t="s">
        <v>15258</v>
      </c>
      <c r="BN9840" s="191" t="s">
        <v>2984</v>
      </c>
      <c r="BO9840" s="191" t="s">
        <v>2984</v>
      </c>
      <c r="BU9840" s="191" t="s">
        <v>15258</v>
      </c>
      <c r="BV9840" s="191" t="s">
        <v>2984</v>
      </c>
      <c r="BW9840" s="191" t="s">
        <v>2984</v>
      </c>
    </row>
    <row r="9841" spans="51:75" x14ac:dyDescent="0.3">
      <c r="AY9841" s="251" t="e">
        <f>VLOOKUP(C9841,#REF!, 2,FALSE)</f>
        <v>#REF!</v>
      </c>
      <c r="BM9841" s="191" t="s">
        <v>15259</v>
      </c>
      <c r="BN9841" s="191" t="s">
        <v>1270</v>
      </c>
      <c r="BO9841" s="191" t="s">
        <v>1597</v>
      </c>
      <c r="BU9841" s="191" t="s">
        <v>15259</v>
      </c>
      <c r="BV9841" s="191" t="s">
        <v>1270</v>
      </c>
      <c r="BW9841" s="191" t="s">
        <v>1597</v>
      </c>
    </row>
    <row r="9842" spans="51:75" x14ac:dyDescent="0.3">
      <c r="AY9842" s="251" t="e">
        <f>VLOOKUP(C9842,#REF!, 2,FALSE)</f>
        <v>#REF!</v>
      </c>
      <c r="BM9842" s="191" t="s">
        <v>15260</v>
      </c>
      <c r="BN9842" s="191" t="s">
        <v>1343</v>
      </c>
      <c r="BO9842" s="191" t="s">
        <v>7504</v>
      </c>
      <c r="BU9842" s="191" t="s">
        <v>15260</v>
      </c>
      <c r="BV9842" s="191" t="s">
        <v>1343</v>
      </c>
      <c r="BW9842" s="191" t="s">
        <v>7504</v>
      </c>
    </row>
    <row r="9843" spans="51:75" x14ac:dyDescent="0.3">
      <c r="AY9843" s="251" t="e">
        <f>VLOOKUP(C9843,#REF!, 2,FALSE)</f>
        <v>#REF!</v>
      </c>
      <c r="BM9843" s="191" t="s">
        <v>15261</v>
      </c>
      <c r="BN9843" s="191" t="s">
        <v>929</v>
      </c>
      <c r="BO9843" s="191" t="s">
        <v>15262</v>
      </c>
      <c r="BU9843" s="191" t="s">
        <v>15261</v>
      </c>
      <c r="BV9843" s="191" t="s">
        <v>929</v>
      </c>
      <c r="BW9843" s="191" t="s">
        <v>15262</v>
      </c>
    </row>
    <row r="9844" spans="51:75" x14ac:dyDescent="0.3">
      <c r="AY9844" s="251" t="e">
        <f>VLOOKUP(C9844,#REF!, 2,FALSE)</f>
        <v>#REF!</v>
      </c>
      <c r="BM9844" s="191" t="s">
        <v>15263</v>
      </c>
      <c r="BN9844" s="191" t="s">
        <v>1343</v>
      </c>
      <c r="BO9844" s="191" t="s">
        <v>7557</v>
      </c>
      <c r="BU9844" s="191" t="s">
        <v>15263</v>
      </c>
      <c r="BV9844" s="191" t="s">
        <v>1343</v>
      </c>
      <c r="BW9844" s="191" t="s">
        <v>7557</v>
      </c>
    </row>
    <row r="9845" spans="51:75" x14ac:dyDescent="0.3">
      <c r="AY9845" s="251" t="e">
        <f>VLOOKUP(C9845,#REF!, 2,FALSE)</f>
        <v>#REF!</v>
      </c>
      <c r="BM9845" s="191" t="s">
        <v>15264</v>
      </c>
      <c r="BN9845" s="191" t="s">
        <v>1343</v>
      </c>
      <c r="BO9845" s="191" t="s">
        <v>7125</v>
      </c>
      <c r="BU9845" s="191" t="s">
        <v>15264</v>
      </c>
      <c r="BV9845" s="191" t="s">
        <v>1343</v>
      </c>
      <c r="BW9845" s="191" t="s">
        <v>7125</v>
      </c>
    </row>
    <row r="9846" spans="51:75" x14ac:dyDescent="0.3">
      <c r="AY9846" s="251" t="e">
        <f>VLOOKUP(C9846,#REF!, 2,FALSE)</f>
        <v>#REF!</v>
      </c>
      <c r="BM9846" s="191" t="s">
        <v>2664</v>
      </c>
      <c r="BN9846" s="191" t="s">
        <v>3203</v>
      </c>
      <c r="BO9846" s="191" t="s">
        <v>15265</v>
      </c>
      <c r="BU9846" s="191" t="s">
        <v>2664</v>
      </c>
      <c r="BV9846" s="191" t="s">
        <v>3203</v>
      </c>
      <c r="BW9846" s="191" t="s">
        <v>15265</v>
      </c>
    </row>
    <row r="9847" spans="51:75" x14ac:dyDescent="0.3">
      <c r="AY9847" s="251" t="e">
        <f>VLOOKUP(C9847,#REF!, 2,FALSE)</f>
        <v>#REF!</v>
      </c>
      <c r="BM9847" s="191" t="s">
        <v>2665</v>
      </c>
      <c r="BN9847" s="191" t="s">
        <v>3203</v>
      </c>
      <c r="BO9847" s="191" t="s">
        <v>15265</v>
      </c>
      <c r="BU9847" s="191" t="s">
        <v>2665</v>
      </c>
      <c r="BV9847" s="191" t="s">
        <v>3203</v>
      </c>
      <c r="BW9847" s="191" t="s">
        <v>15265</v>
      </c>
    </row>
    <row r="9848" spans="51:75" x14ac:dyDescent="0.3">
      <c r="AY9848" s="251" t="e">
        <f>VLOOKUP(C9848,#REF!, 2,FALSE)</f>
        <v>#REF!</v>
      </c>
      <c r="BM9848" s="191" t="s">
        <v>15266</v>
      </c>
      <c r="BN9848" s="191" t="s">
        <v>3046</v>
      </c>
      <c r="BO9848" s="191" t="s">
        <v>935</v>
      </c>
      <c r="BU9848" s="191" t="s">
        <v>15266</v>
      </c>
      <c r="BV9848" s="191" t="s">
        <v>3046</v>
      </c>
      <c r="BW9848" s="191" t="s">
        <v>935</v>
      </c>
    </row>
    <row r="9849" spans="51:75" x14ac:dyDescent="0.3">
      <c r="AY9849" s="251" t="e">
        <f>VLOOKUP(C9849,#REF!, 2,FALSE)</f>
        <v>#REF!</v>
      </c>
      <c r="BM9849" s="191" t="s">
        <v>15267</v>
      </c>
      <c r="BN9849" s="191" t="s">
        <v>667</v>
      </c>
      <c r="BO9849" s="191" t="s">
        <v>2984</v>
      </c>
      <c r="BU9849" s="191" t="s">
        <v>15267</v>
      </c>
      <c r="BV9849" s="191" t="s">
        <v>667</v>
      </c>
      <c r="BW9849" s="191" t="s">
        <v>2984</v>
      </c>
    </row>
    <row r="9850" spans="51:75" x14ac:dyDescent="0.3">
      <c r="AY9850" s="251" t="e">
        <f>VLOOKUP(C9850,#REF!, 2,FALSE)</f>
        <v>#REF!</v>
      </c>
      <c r="BM9850" s="191" t="s">
        <v>15268</v>
      </c>
      <c r="BN9850" s="191" t="s">
        <v>781</v>
      </c>
      <c r="BO9850" s="191" t="s">
        <v>2984</v>
      </c>
      <c r="BU9850" s="191" t="s">
        <v>15268</v>
      </c>
      <c r="BV9850" s="191" t="s">
        <v>781</v>
      </c>
      <c r="BW9850" s="191" t="s">
        <v>2984</v>
      </c>
    </row>
    <row r="9851" spans="51:75" x14ac:dyDescent="0.3">
      <c r="AY9851" s="251" t="e">
        <f>VLOOKUP(C9851,#REF!, 2,FALSE)</f>
        <v>#REF!</v>
      </c>
      <c r="BM9851" s="191" t="s">
        <v>15269</v>
      </c>
      <c r="BN9851" s="191" t="s">
        <v>704</v>
      </c>
      <c r="BO9851" s="191" t="s">
        <v>8858</v>
      </c>
      <c r="BU9851" s="191" t="s">
        <v>15269</v>
      </c>
      <c r="BV9851" s="191" t="s">
        <v>704</v>
      </c>
      <c r="BW9851" s="191" t="s">
        <v>8858</v>
      </c>
    </row>
    <row r="9852" spans="51:75" x14ac:dyDescent="0.3">
      <c r="AY9852" s="251" t="e">
        <f>VLOOKUP(C9852,#REF!, 2,FALSE)</f>
        <v>#REF!</v>
      </c>
      <c r="BM9852" s="191" t="s">
        <v>2666</v>
      </c>
      <c r="BN9852" s="191" t="s">
        <v>3046</v>
      </c>
      <c r="BO9852" s="191" t="s">
        <v>2984</v>
      </c>
      <c r="BU9852" s="191" t="s">
        <v>2666</v>
      </c>
      <c r="BV9852" s="191" t="s">
        <v>3046</v>
      </c>
      <c r="BW9852" s="191" t="s">
        <v>2984</v>
      </c>
    </row>
    <row r="9853" spans="51:75" x14ac:dyDescent="0.3">
      <c r="AY9853" s="251" t="e">
        <f>VLOOKUP(C9853,#REF!, 2,FALSE)</f>
        <v>#REF!</v>
      </c>
      <c r="BM9853" s="191" t="s">
        <v>15270</v>
      </c>
      <c r="BN9853" s="191" t="s">
        <v>737</v>
      </c>
      <c r="BO9853" s="191" t="s">
        <v>2984</v>
      </c>
      <c r="BU9853" s="191" t="s">
        <v>15270</v>
      </c>
      <c r="BV9853" s="191" t="s">
        <v>737</v>
      </c>
      <c r="BW9853" s="191" t="s">
        <v>2984</v>
      </c>
    </row>
    <row r="9854" spans="51:75" x14ac:dyDescent="0.3">
      <c r="AY9854" s="251" t="e">
        <f>VLOOKUP(C9854,#REF!, 2,FALSE)</f>
        <v>#REF!</v>
      </c>
      <c r="BM9854" s="191" t="s">
        <v>369</v>
      </c>
      <c r="BN9854" s="191" t="s">
        <v>704</v>
      </c>
      <c r="BO9854" s="191" t="s">
        <v>2984</v>
      </c>
      <c r="BU9854" s="191" t="s">
        <v>369</v>
      </c>
      <c r="BV9854" s="191" t="s">
        <v>704</v>
      </c>
      <c r="BW9854" s="191" t="s">
        <v>2984</v>
      </c>
    </row>
    <row r="9855" spans="51:75" x14ac:dyDescent="0.3">
      <c r="AY9855" s="251" t="e">
        <f>VLOOKUP(C9855,#REF!, 2,FALSE)</f>
        <v>#REF!</v>
      </c>
      <c r="BM9855" s="191" t="s">
        <v>15271</v>
      </c>
      <c r="BN9855" s="191" t="s">
        <v>929</v>
      </c>
      <c r="BO9855" s="191" t="s">
        <v>2984</v>
      </c>
      <c r="BU9855" s="191" t="s">
        <v>15271</v>
      </c>
      <c r="BV9855" s="191" t="s">
        <v>929</v>
      </c>
      <c r="BW9855" s="191" t="s">
        <v>2984</v>
      </c>
    </row>
    <row r="9856" spans="51:75" x14ac:dyDescent="0.3">
      <c r="AY9856" s="251" t="e">
        <f>VLOOKUP(C9856,#REF!, 2,FALSE)</f>
        <v>#REF!</v>
      </c>
      <c r="BM9856" s="191" t="s">
        <v>15273</v>
      </c>
      <c r="BN9856" s="191" t="s">
        <v>3046</v>
      </c>
      <c r="BO9856" s="191" t="s">
        <v>2984</v>
      </c>
      <c r="BU9856" s="191" t="s">
        <v>15273</v>
      </c>
      <c r="BV9856" s="191" t="s">
        <v>3046</v>
      </c>
      <c r="BW9856" s="191" t="s">
        <v>2984</v>
      </c>
    </row>
    <row r="9857" spans="51:75" x14ac:dyDescent="0.3">
      <c r="AY9857" s="251" t="e">
        <f>VLOOKUP(C9857,#REF!, 2,FALSE)</f>
        <v>#REF!</v>
      </c>
      <c r="BM9857" s="191" t="s">
        <v>15274</v>
      </c>
      <c r="BN9857" s="191" t="s">
        <v>3088</v>
      </c>
      <c r="BO9857" s="191" t="s">
        <v>2984</v>
      </c>
      <c r="BU9857" s="191" t="s">
        <v>15274</v>
      </c>
      <c r="BV9857" s="191" t="s">
        <v>3088</v>
      </c>
      <c r="BW9857" s="191" t="s">
        <v>2984</v>
      </c>
    </row>
    <row r="9858" spans="51:75" x14ac:dyDescent="0.3">
      <c r="AY9858" s="251" t="e">
        <f>VLOOKUP(C9858,#REF!, 2,FALSE)</f>
        <v>#REF!</v>
      </c>
      <c r="BM9858" s="191" t="s">
        <v>15275</v>
      </c>
      <c r="BN9858" s="191" t="s">
        <v>784</v>
      </c>
      <c r="BO9858" s="191" t="s">
        <v>2984</v>
      </c>
      <c r="BU9858" s="191" t="s">
        <v>15275</v>
      </c>
      <c r="BV9858" s="191" t="s">
        <v>784</v>
      </c>
      <c r="BW9858" s="191" t="s">
        <v>2984</v>
      </c>
    </row>
    <row r="9859" spans="51:75" x14ac:dyDescent="0.3">
      <c r="AY9859" s="251" t="e">
        <f>VLOOKUP(C9859,#REF!, 2,FALSE)</f>
        <v>#REF!</v>
      </c>
      <c r="BM9859" s="191" t="s">
        <v>15276</v>
      </c>
      <c r="BN9859" s="191" t="s">
        <v>622</v>
      </c>
      <c r="BO9859" s="191" t="s">
        <v>2984</v>
      </c>
      <c r="BU9859" s="191" t="s">
        <v>15276</v>
      </c>
      <c r="BV9859" s="191" t="s">
        <v>622</v>
      </c>
      <c r="BW9859" s="191" t="s">
        <v>2984</v>
      </c>
    </row>
    <row r="9860" spans="51:75" x14ac:dyDescent="0.3">
      <c r="AY9860" s="251" t="e">
        <f>VLOOKUP(C9860,#REF!, 2,FALSE)</f>
        <v>#REF!</v>
      </c>
      <c r="BM9860" s="191" t="s">
        <v>15277</v>
      </c>
      <c r="BN9860" s="191" t="s">
        <v>3046</v>
      </c>
      <c r="BO9860" s="191" t="s">
        <v>2984</v>
      </c>
      <c r="BU9860" s="191" t="s">
        <v>15277</v>
      </c>
      <c r="BV9860" s="191" t="s">
        <v>3046</v>
      </c>
      <c r="BW9860" s="191" t="s">
        <v>2984</v>
      </c>
    </row>
    <row r="9861" spans="51:75" x14ac:dyDescent="0.3">
      <c r="AY9861" s="251" t="e">
        <f>VLOOKUP(C9861,#REF!, 2,FALSE)</f>
        <v>#REF!</v>
      </c>
      <c r="BM9861" s="191" t="s">
        <v>15278</v>
      </c>
      <c r="BN9861" s="191" t="s">
        <v>788</v>
      </c>
      <c r="BO9861" s="191" t="s">
        <v>8984</v>
      </c>
      <c r="BU9861" s="191" t="s">
        <v>15278</v>
      </c>
      <c r="BV9861" s="191" t="s">
        <v>788</v>
      </c>
      <c r="BW9861" s="191" t="s">
        <v>8984</v>
      </c>
    </row>
    <row r="9862" spans="51:75" x14ac:dyDescent="0.3">
      <c r="AY9862" s="251" t="e">
        <f>VLOOKUP(C9862,#REF!, 2,FALSE)</f>
        <v>#REF!</v>
      </c>
      <c r="BM9862" s="191" t="s">
        <v>15279</v>
      </c>
      <c r="BN9862" s="191" t="s">
        <v>3046</v>
      </c>
      <c r="BO9862" s="191" t="s">
        <v>2984</v>
      </c>
      <c r="BU9862" s="191" t="s">
        <v>15279</v>
      </c>
      <c r="BV9862" s="191" t="s">
        <v>3046</v>
      </c>
      <c r="BW9862" s="191" t="s">
        <v>2984</v>
      </c>
    </row>
    <row r="9863" spans="51:75" x14ac:dyDescent="0.3">
      <c r="AY9863" s="251" t="e">
        <f>VLOOKUP(C9863,#REF!, 2,FALSE)</f>
        <v>#REF!</v>
      </c>
      <c r="BM9863" s="191" t="s">
        <v>15281</v>
      </c>
      <c r="BN9863" s="191" t="s">
        <v>1268</v>
      </c>
      <c r="BO9863" s="191" t="s">
        <v>2984</v>
      </c>
      <c r="BU9863" s="191" t="s">
        <v>15281</v>
      </c>
      <c r="BV9863" s="191" t="s">
        <v>1268</v>
      </c>
      <c r="BW9863" s="191" t="s">
        <v>2984</v>
      </c>
    </row>
    <row r="9864" spans="51:75" x14ac:dyDescent="0.3">
      <c r="AY9864" s="251" t="e">
        <f>VLOOKUP(C9864,#REF!, 2,FALSE)</f>
        <v>#REF!</v>
      </c>
      <c r="BM9864" s="191" t="s">
        <v>15282</v>
      </c>
      <c r="BN9864" s="191" t="s">
        <v>853</v>
      </c>
      <c r="BO9864" s="191" t="s">
        <v>7634</v>
      </c>
      <c r="BU9864" s="191" t="s">
        <v>15282</v>
      </c>
      <c r="BV9864" s="191" t="s">
        <v>853</v>
      </c>
      <c r="BW9864" s="191" t="s">
        <v>7634</v>
      </c>
    </row>
    <row r="9865" spans="51:75" x14ac:dyDescent="0.3">
      <c r="AY9865" s="251" t="e">
        <f>VLOOKUP(C9865,#REF!, 2,FALSE)</f>
        <v>#REF!</v>
      </c>
      <c r="BM9865" s="191" t="s">
        <v>15283</v>
      </c>
      <c r="BN9865" s="191" t="s">
        <v>3088</v>
      </c>
      <c r="BO9865" s="191" t="s">
        <v>15284</v>
      </c>
      <c r="BU9865" s="191" t="s">
        <v>15283</v>
      </c>
      <c r="BV9865" s="191" t="s">
        <v>3088</v>
      </c>
      <c r="BW9865" s="191" t="s">
        <v>15284</v>
      </c>
    </row>
    <row r="9866" spans="51:75" x14ac:dyDescent="0.3">
      <c r="AY9866" s="251" t="e">
        <f>VLOOKUP(C9866,#REF!, 2,FALSE)</f>
        <v>#REF!</v>
      </c>
      <c r="BM9866" s="191" t="s">
        <v>15285</v>
      </c>
      <c r="BN9866" s="191" t="s">
        <v>3253</v>
      </c>
      <c r="BO9866" s="191" t="s">
        <v>1597</v>
      </c>
      <c r="BU9866" s="191" t="s">
        <v>15285</v>
      </c>
      <c r="BV9866" s="191" t="s">
        <v>3253</v>
      </c>
      <c r="BW9866" s="191" t="s">
        <v>1597</v>
      </c>
    </row>
    <row r="9867" spans="51:75" x14ac:dyDescent="0.3">
      <c r="AY9867" s="251" t="e">
        <f>VLOOKUP(C9867,#REF!, 2,FALSE)</f>
        <v>#REF!</v>
      </c>
      <c r="BM9867" s="191" t="s">
        <v>2667</v>
      </c>
      <c r="BN9867" s="191" t="s">
        <v>2980</v>
      </c>
      <c r="BO9867" s="191" t="s">
        <v>1491</v>
      </c>
      <c r="BU9867" s="191" t="s">
        <v>2667</v>
      </c>
      <c r="BV9867" s="191" t="s">
        <v>2980</v>
      </c>
      <c r="BW9867" s="191" t="s">
        <v>1491</v>
      </c>
    </row>
    <row r="9868" spans="51:75" x14ac:dyDescent="0.3">
      <c r="AY9868" s="251" t="e">
        <f>VLOOKUP(C9868,#REF!, 2,FALSE)</f>
        <v>#REF!</v>
      </c>
      <c r="BM9868" s="191" t="s">
        <v>15286</v>
      </c>
      <c r="BN9868" s="191" t="s">
        <v>1343</v>
      </c>
      <c r="BO9868" s="191" t="s">
        <v>2984</v>
      </c>
      <c r="BU9868" s="191" t="s">
        <v>15286</v>
      </c>
      <c r="BV9868" s="191" t="s">
        <v>1343</v>
      </c>
      <c r="BW9868" s="191" t="s">
        <v>2984</v>
      </c>
    </row>
    <row r="9869" spans="51:75" x14ac:dyDescent="0.3">
      <c r="AY9869" s="251" t="e">
        <f>VLOOKUP(C9869,#REF!, 2,FALSE)</f>
        <v>#REF!</v>
      </c>
      <c r="BM9869" s="191" t="s">
        <v>15287</v>
      </c>
      <c r="BN9869" s="191" t="s">
        <v>772</v>
      </c>
      <c r="BO9869" s="191" t="s">
        <v>8726</v>
      </c>
      <c r="BU9869" s="191" t="s">
        <v>15287</v>
      </c>
      <c r="BV9869" s="191" t="s">
        <v>772</v>
      </c>
      <c r="BW9869" s="191" t="s">
        <v>8726</v>
      </c>
    </row>
    <row r="9870" spans="51:75" x14ac:dyDescent="0.3">
      <c r="AY9870" s="251" t="e">
        <f>VLOOKUP(C9870,#REF!, 2,FALSE)</f>
        <v>#REF!</v>
      </c>
      <c r="BM9870" s="191" t="s">
        <v>2668</v>
      </c>
      <c r="BN9870" s="191" t="s">
        <v>3046</v>
      </c>
      <c r="BO9870" s="191" t="s">
        <v>2984</v>
      </c>
      <c r="BU9870" s="191" t="s">
        <v>2668</v>
      </c>
      <c r="BV9870" s="191" t="s">
        <v>3046</v>
      </c>
      <c r="BW9870" s="191" t="s">
        <v>2984</v>
      </c>
    </row>
    <row r="9871" spans="51:75" x14ac:dyDescent="0.3">
      <c r="AY9871" s="251" t="e">
        <f>VLOOKUP(C9871,#REF!, 2,FALSE)</f>
        <v>#REF!</v>
      </c>
      <c r="BM9871" s="191" t="s">
        <v>15288</v>
      </c>
      <c r="BN9871" s="191" t="s">
        <v>1343</v>
      </c>
      <c r="BO9871" s="191" t="s">
        <v>2984</v>
      </c>
      <c r="BU9871" s="191" t="s">
        <v>15288</v>
      </c>
      <c r="BV9871" s="191" t="s">
        <v>1343</v>
      </c>
      <c r="BW9871" s="191" t="s">
        <v>2984</v>
      </c>
    </row>
    <row r="9872" spans="51:75" x14ac:dyDescent="0.3">
      <c r="AY9872" s="251" t="e">
        <f>VLOOKUP(C9872,#REF!, 2,FALSE)</f>
        <v>#REF!</v>
      </c>
      <c r="BM9872" s="191" t="s">
        <v>364</v>
      </c>
      <c r="BN9872" s="191" t="s">
        <v>1343</v>
      </c>
      <c r="BO9872" s="191" t="s">
        <v>2984</v>
      </c>
      <c r="BU9872" s="191" t="s">
        <v>364</v>
      </c>
      <c r="BV9872" s="191" t="s">
        <v>1343</v>
      </c>
      <c r="BW9872" s="191" t="s">
        <v>2984</v>
      </c>
    </row>
    <row r="9873" spans="51:75" x14ac:dyDescent="0.3">
      <c r="AY9873" s="251" t="e">
        <f>VLOOKUP(C9873,#REF!, 2,FALSE)</f>
        <v>#REF!</v>
      </c>
      <c r="BM9873" s="191" t="s">
        <v>15289</v>
      </c>
      <c r="BN9873" s="191" t="s">
        <v>3088</v>
      </c>
      <c r="BO9873" s="191" t="s">
        <v>2976</v>
      </c>
      <c r="BU9873" s="191" t="s">
        <v>15289</v>
      </c>
      <c r="BV9873" s="191" t="s">
        <v>3088</v>
      </c>
      <c r="BW9873" s="191" t="s">
        <v>2976</v>
      </c>
    </row>
    <row r="9874" spans="51:75" x14ac:dyDescent="0.3">
      <c r="AY9874" s="251" t="e">
        <f>VLOOKUP(C9874,#REF!, 2,FALSE)</f>
        <v>#REF!</v>
      </c>
      <c r="BM9874" s="191" t="s">
        <v>15290</v>
      </c>
      <c r="BN9874" s="191" t="s">
        <v>620</v>
      </c>
      <c r="BO9874" s="191" t="s">
        <v>2984</v>
      </c>
      <c r="BU9874" s="191" t="s">
        <v>15290</v>
      </c>
      <c r="BV9874" s="191" t="s">
        <v>620</v>
      </c>
      <c r="BW9874" s="191" t="s">
        <v>2984</v>
      </c>
    </row>
    <row r="9875" spans="51:75" x14ac:dyDescent="0.3">
      <c r="AY9875" s="251" t="e">
        <f>VLOOKUP(C9875,#REF!, 2,FALSE)</f>
        <v>#REF!</v>
      </c>
      <c r="BM9875" s="191" t="s">
        <v>15291</v>
      </c>
      <c r="BN9875" s="191" t="s">
        <v>3088</v>
      </c>
      <c r="BO9875" s="191" t="s">
        <v>2887</v>
      </c>
      <c r="BU9875" s="191" t="s">
        <v>15291</v>
      </c>
      <c r="BV9875" s="191" t="s">
        <v>3088</v>
      </c>
      <c r="BW9875" s="191" t="s">
        <v>2887</v>
      </c>
    </row>
    <row r="9876" spans="51:75" x14ac:dyDescent="0.3">
      <c r="AY9876" s="251" t="e">
        <f>VLOOKUP(C9876,#REF!, 2,FALSE)</f>
        <v>#REF!</v>
      </c>
      <c r="BM9876" s="191" t="s">
        <v>15292</v>
      </c>
      <c r="BN9876" s="191" t="s">
        <v>3046</v>
      </c>
      <c r="BO9876" s="191" t="s">
        <v>5413</v>
      </c>
      <c r="BU9876" s="191" t="s">
        <v>15292</v>
      </c>
      <c r="BV9876" s="191" t="s">
        <v>3046</v>
      </c>
      <c r="BW9876" s="191" t="s">
        <v>5413</v>
      </c>
    </row>
    <row r="9877" spans="51:75" x14ac:dyDescent="0.3">
      <c r="AY9877" s="251" t="e">
        <f>VLOOKUP(C9877,#REF!, 2,FALSE)</f>
        <v>#REF!</v>
      </c>
      <c r="BM9877" s="191" t="s">
        <v>15293</v>
      </c>
      <c r="BN9877" s="191" t="s">
        <v>3046</v>
      </c>
      <c r="BO9877" s="191" t="s">
        <v>2261</v>
      </c>
      <c r="BU9877" s="191" t="s">
        <v>15293</v>
      </c>
      <c r="BV9877" s="191" t="s">
        <v>3046</v>
      </c>
      <c r="BW9877" s="191" t="s">
        <v>2261</v>
      </c>
    </row>
    <row r="9878" spans="51:75" x14ac:dyDescent="0.3">
      <c r="AY9878" s="251" t="e">
        <f>VLOOKUP(C9878,#REF!, 2,FALSE)</f>
        <v>#REF!</v>
      </c>
      <c r="BM9878" s="191" t="s">
        <v>15294</v>
      </c>
      <c r="BN9878" s="191" t="s">
        <v>3253</v>
      </c>
      <c r="BO9878" s="191" t="s">
        <v>9459</v>
      </c>
      <c r="BU9878" s="191" t="s">
        <v>15294</v>
      </c>
      <c r="BV9878" s="191" t="s">
        <v>3253</v>
      </c>
      <c r="BW9878" s="191" t="s">
        <v>9459</v>
      </c>
    </row>
    <row r="9879" spans="51:75" x14ac:dyDescent="0.3">
      <c r="AY9879" s="251" t="e">
        <f>VLOOKUP(C9879,#REF!, 2,FALSE)</f>
        <v>#REF!</v>
      </c>
      <c r="BM9879" s="191" t="s">
        <v>15295</v>
      </c>
      <c r="BN9879" s="191" t="s">
        <v>3046</v>
      </c>
      <c r="BO9879" s="191" t="s">
        <v>9459</v>
      </c>
      <c r="BU9879" s="191" t="s">
        <v>15295</v>
      </c>
      <c r="BV9879" s="191" t="s">
        <v>3046</v>
      </c>
      <c r="BW9879" s="191" t="s">
        <v>9459</v>
      </c>
    </row>
    <row r="9880" spans="51:75" x14ac:dyDescent="0.3">
      <c r="AY9880" s="251" t="e">
        <f>VLOOKUP(C9880,#REF!, 2,FALSE)</f>
        <v>#REF!</v>
      </c>
      <c r="BM9880" s="191" t="s">
        <v>15296</v>
      </c>
      <c r="BN9880" s="191" t="s">
        <v>3203</v>
      </c>
      <c r="BO9880" s="191" t="s">
        <v>1278</v>
      </c>
      <c r="BU9880" s="191" t="s">
        <v>15296</v>
      </c>
      <c r="BV9880" s="191" t="s">
        <v>3203</v>
      </c>
      <c r="BW9880" s="191" t="s">
        <v>1278</v>
      </c>
    </row>
    <row r="9881" spans="51:75" x14ac:dyDescent="0.3">
      <c r="AY9881" s="251" t="e">
        <f>VLOOKUP(C9881,#REF!, 2,FALSE)</f>
        <v>#REF!</v>
      </c>
      <c r="BM9881" s="191" t="s">
        <v>15297</v>
      </c>
      <c r="BN9881" s="191" t="s">
        <v>1270</v>
      </c>
      <c r="BO9881" s="191" t="s">
        <v>771</v>
      </c>
      <c r="BU9881" s="191" t="s">
        <v>15297</v>
      </c>
      <c r="BV9881" s="191" t="s">
        <v>1270</v>
      </c>
      <c r="BW9881" s="191" t="s">
        <v>771</v>
      </c>
    </row>
    <row r="9882" spans="51:75" x14ac:dyDescent="0.3">
      <c r="AY9882" s="251" t="e">
        <f>VLOOKUP(C9882,#REF!, 2,FALSE)</f>
        <v>#REF!</v>
      </c>
      <c r="BM9882" s="191" t="s">
        <v>15298</v>
      </c>
      <c r="BN9882" s="191" t="s">
        <v>1270</v>
      </c>
      <c r="BO9882" s="191" t="s">
        <v>15299</v>
      </c>
      <c r="BU9882" s="191" t="s">
        <v>15298</v>
      </c>
      <c r="BV9882" s="191" t="s">
        <v>1270</v>
      </c>
      <c r="BW9882" s="191" t="s">
        <v>15299</v>
      </c>
    </row>
    <row r="9883" spans="51:75" x14ac:dyDescent="0.3">
      <c r="AY9883" s="251" t="e">
        <f>VLOOKUP(C9883,#REF!, 2,FALSE)</f>
        <v>#REF!</v>
      </c>
      <c r="BM9883" s="191" t="s">
        <v>15300</v>
      </c>
      <c r="BN9883" s="191" t="s">
        <v>1343</v>
      </c>
      <c r="BO9883" s="191" t="s">
        <v>3796</v>
      </c>
      <c r="BU9883" s="191" t="s">
        <v>15300</v>
      </c>
      <c r="BV9883" s="191" t="s">
        <v>1343</v>
      </c>
      <c r="BW9883" s="191" t="s">
        <v>3796</v>
      </c>
    </row>
    <row r="9884" spans="51:75" x14ac:dyDescent="0.3">
      <c r="AY9884" s="251" t="e">
        <f>VLOOKUP(C9884,#REF!, 2,FALSE)</f>
        <v>#REF!</v>
      </c>
      <c r="BM9884" s="191" t="s">
        <v>15302</v>
      </c>
      <c r="BN9884" s="191" t="s">
        <v>2980</v>
      </c>
      <c r="BO9884" s="191" t="s">
        <v>1503</v>
      </c>
      <c r="BU9884" s="191" t="s">
        <v>15302</v>
      </c>
      <c r="BV9884" s="191" t="s">
        <v>2980</v>
      </c>
      <c r="BW9884" s="191" t="s">
        <v>1503</v>
      </c>
    </row>
    <row r="9885" spans="51:75" x14ac:dyDescent="0.3">
      <c r="AY9885" s="251" t="e">
        <f>VLOOKUP(C9885,#REF!, 2,FALSE)</f>
        <v>#REF!</v>
      </c>
      <c r="BM9885" s="191" t="s">
        <v>15303</v>
      </c>
      <c r="BN9885" s="191" t="s">
        <v>2980</v>
      </c>
      <c r="BO9885" s="191" t="s">
        <v>1614</v>
      </c>
      <c r="BU9885" s="191" t="s">
        <v>15303</v>
      </c>
      <c r="BV9885" s="191" t="s">
        <v>2980</v>
      </c>
      <c r="BW9885" s="191" t="s">
        <v>1614</v>
      </c>
    </row>
    <row r="9886" spans="51:75" x14ac:dyDescent="0.3">
      <c r="AY9886" s="251" t="e">
        <f>VLOOKUP(C9886,#REF!, 2,FALSE)</f>
        <v>#REF!</v>
      </c>
      <c r="BM9886" s="191" t="s">
        <v>2669</v>
      </c>
      <c r="BN9886" s="191" t="s">
        <v>3203</v>
      </c>
      <c r="BO9886" s="191" t="s">
        <v>4002</v>
      </c>
      <c r="BU9886" s="191" t="s">
        <v>2669</v>
      </c>
      <c r="BV9886" s="191" t="s">
        <v>3203</v>
      </c>
      <c r="BW9886" s="191" t="s">
        <v>4002</v>
      </c>
    </row>
    <row r="9887" spans="51:75" x14ac:dyDescent="0.3">
      <c r="AY9887" s="251" t="e">
        <f>VLOOKUP(C9887,#REF!, 2,FALSE)</f>
        <v>#REF!</v>
      </c>
      <c r="BM9887" s="191" t="s">
        <v>2670</v>
      </c>
      <c r="BN9887" s="191" t="s">
        <v>1343</v>
      </c>
      <c r="BO9887" s="191" t="s">
        <v>3229</v>
      </c>
      <c r="BU9887" s="191" t="s">
        <v>2670</v>
      </c>
      <c r="BV9887" s="191" t="s">
        <v>1343</v>
      </c>
      <c r="BW9887" s="191" t="s">
        <v>3229</v>
      </c>
    </row>
    <row r="9888" spans="51:75" x14ac:dyDescent="0.3">
      <c r="AY9888" s="251" t="e">
        <f>VLOOKUP(C9888,#REF!, 2,FALSE)</f>
        <v>#REF!</v>
      </c>
      <c r="BM9888" s="191" t="s">
        <v>15304</v>
      </c>
      <c r="BN9888" s="191" t="s">
        <v>3046</v>
      </c>
      <c r="BO9888" s="191" t="s">
        <v>11753</v>
      </c>
      <c r="BU9888" s="191" t="s">
        <v>15304</v>
      </c>
      <c r="BV9888" s="191" t="s">
        <v>3046</v>
      </c>
      <c r="BW9888" s="191" t="s">
        <v>11753</v>
      </c>
    </row>
    <row r="9889" spans="51:75" x14ac:dyDescent="0.3">
      <c r="AY9889" s="251" t="e">
        <f>VLOOKUP(C9889,#REF!, 2,FALSE)</f>
        <v>#REF!</v>
      </c>
      <c r="BM9889" s="191" t="s">
        <v>15306</v>
      </c>
      <c r="BN9889" s="191" t="s">
        <v>3046</v>
      </c>
      <c r="BO9889" s="191" t="s">
        <v>1617</v>
      </c>
      <c r="BU9889" s="191" t="s">
        <v>15306</v>
      </c>
      <c r="BV9889" s="191" t="s">
        <v>3046</v>
      </c>
      <c r="BW9889" s="191" t="s">
        <v>1617</v>
      </c>
    </row>
    <row r="9890" spans="51:75" x14ac:dyDescent="0.3">
      <c r="AY9890" s="251" t="e">
        <f>VLOOKUP(C9890,#REF!, 2,FALSE)</f>
        <v>#REF!</v>
      </c>
      <c r="BM9890" s="191" t="s">
        <v>15307</v>
      </c>
      <c r="BN9890" s="191" t="s">
        <v>1270</v>
      </c>
      <c r="BO9890" s="191" t="s">
        <v>8360</v>
      </c>
      <c r="BU9890" s="191" t="s">
        <v>15307</v>
      </c>
      <c r="BV9890" s="191" t="s">
        <v>1270</v>
      </c>
      <c r="BW9890" s="191" t="s">
        <v>8360</v>
      </c>
    </row>
    <row r="9891" spans="51:75" x14ac:dyDescent="0.3">
      <c r="AY9891" s="251" t="e">
        <f>VLOOKUP(C9891,#REF!, 2,FALSE)</f>
        <v>#REF!</v>
      </c>
      <c r="BM9891" s="191" t="s">
        <v>15308</v>
      </c>
      <c r="BN9891" s="191" t="s">
        <v>1270</v>
      </c>
      <c r="BO9891" s="191" t="s">
        <v>9027</v>
      </c>
      <c r="BU9891" s="191" t="s">
        <v>15308</v>
      </c>
      <c r="BV9891" s="191" t="s">
        <v>1270</v>
      </c>
      <c r="BW9891" s="191" t="s">
        <v>9027</v>
      </c>
    </row>
    <row r="9892" spans="51:75" x14ac:dyDescent="0.3">
      <c r="AY9892" s="251" t="e">
        <f>VLOOKUP(C9892,#REF!, 2,FALSE)</f>
        <v>#REF!</v>
      </c>
      <c r="BM9892" s="191" t="s">
        <v>15309</v>
      </c>
      <c r="BN9892" s="191" t="s">
        <v>3253</v>
      </c>
      <c r="BO9892" s="191" t="s">
        <v>2984</v>
      </c>
      <c r="BU9892" s="191" t="s">
        <v>15309</v>
      </c>
      <c r="BV9892" s="191" t="s">
        <v>3253</v>
      </c>
      <c r="BW9892" s="191" t="s">
        <v>2984</v>
      </c>
    </row>
    <row r="9893" spans="51:75" x14ac:dyDescent="0.3">
      <c r="AY9893" s="251" t="e">
        <f>VLOOKUP(C9893,#REF!, 2,FALSE)</f>
        <v>#REF!</v>
      </c>
      <c r="BM9893" s="191" t="s">
        <v>15310</v>
      </c>
      <c r="BN9893" s="191" t="s">
        <v>1343</v>
      </c>
      <c r="BO9893" s="191" t="s">
        <v>2984</v>
      </c>
      <c r="BU9893" s="191" t="s">
        <v>15310</v>
      </c>
      <c r="BV9893" s="191" t="s">
        <v>1343</v>
      </c>
      <c r="BW9893" s="191" t="s">
        <v>2984</v>
      </c>
    </row>
    <row r="9894" spans="51:75" x14ac:dyDescent="0.3">
      <c r="AY9894" s="251" t="e">
        <f>VLOOKUP(C9894,#REF!, 2,FALSE)</f>
        <v>#REF!</v>
      </c>
      <c r="BM9894" s="191" t="s">
        <v>368</v>
      </c>
      <c r="BN9894" s="191" t="s">
        <v>658</v>
      </c>
      <c r="BO9894" s="191" t="s">
        <v>2984</v>
      </c>
      <c r="BU9894" s="191" t="s">
        <v>368</v>
      </c>
      <c r="BV9894" s="191" t="s">
        <v>658</v>
      </c>
      <c r="BW9894" s="191" t="s">
        <v>2984</v>
      </c>
    </row>
    <row r="9895" spans="51:75" x14ac:dyDescent="0.3">
      <c r="AY9895" s="251" t="e">
        <f>VLOOKUP(C9895,#REF!, 2,FALSE)</f>
        <v>#REF!</v>
      </c>
      <c r="BM9895" s="191" t="s">
        <v>2671</v>
      </c>
      <c r="BN9895" s="191" t="s">
        <v>706</v>
      </c>
      <c r="BO9895" s="191" t="s">
        <v>2984</v>
      </c>
      <c r="BU9895" s="191" t="s">
        <v>2671</v>
      </c>
      <c r="BV9895" s="191" t="s">
        <v>706</v>
      </c>
      <c r="BW9895" s="191" t="s">
        <v>2984</v>
      </c>
    </row>
    <row r="9896" spans="51:75" x14ac:dyDescent="0.3">
      <c r="AY9896" s="251" t="e">
        <f>VLOOKUP(C9896,#REF!, 2,FALSE)</f>
        <v>#REF!</v>
      </c>
      <c r="BM9896" s="191" t="s">
        <v>15311</v>
      </c>
      <c r="BN9896" s="191" t="s">
        <v>3006</v>
      </c>
      <c r="BO9896" s="191" t="s">
        <v>15312</v>
      </c>
      <c r="BU9896" s="191" t="s">
        <v>15311</v>
      </c>
      <c r="BV9896" s="191" t="s">
        <v>3006</v>
      </c>
      <c r="BW9896" s="191" t="s">
        <v>15312</v>
      </c>
    </row>
    <row r="9897" spans="51:75" x14ac:dyDescent="0.3">
      <c r="AY9897" s="251" t="e">
        <f>VLOOKUP(C9897,#REF!, 2,FALSE)</f>
        <v>#REF!</v>
      </c>
      <c r="BM9897" s="191" t="s">
        <v>15313</v>
      </c>
      <c r="BN9897" s="191" t="s">
        <v>3253</v>
      </c>
      <c r="BO9897" s="191" t="s">
        <v>10741</v>
      </c>
      <c r="BU9897" s="191" t="s">
        <v>15313</v>
      </c>
      <c r="BV9897" s="191" t="s">
        <v>3253</v>
      </c>
      <c r="BW9897" s="191" t="s">
        <v>10741</v>
      </c>
    </row>
    <row r="9898" spans="51:75" x14ac:dyDescent="0.3">
      <c r="AY9898" s="251" t="e">
        <f>VLOOKUP(C9898,#REF!, 2,FALSE)</f>
        <v>#REF!</v>
      </c>
      <c r="BM9898" s="191" t="s">
        <v>15314</v>
      </c>
      <c r="BN9898" s="191" t="s">
        <v>3203</v>
      </c>
      <c r="BO9898" s="191" t="s">
        <v>5413</v>
      </c>
      <c r="BU9898" s="191" t="s">
        <v>15314</v>
      </c>
      <c r="BV9898" s="191" t="s">
        <v>3203</v>
      </c>
      <c r="BW9898" s="191" t="s">
        <v>5413</v>
      </c>
    </row>
    <row r="9899" spans="51:75" x14ac:dyDescent="0.3">
      <c r="AY9899" s="251" t="e">
        <f>VLOOKUP(C9899,#REF!, 2,FALSE)</f>
        <v>#REF!</v>
      </c>
      <c r="BM9899" s="191" t="s">
        <v>15315</v>
      </c>
      <c r="BN9899" s="191" t="s">
        <v>1270</v>
      </c>
      <c r="BO9899" s="191" t="s">
        <v>15316</v>
      </c>
      <c r="BU9899" s="191" t="s">
        <v>15315</v>
      </c>
      <c r="BV9899" s="191" t="s">
        <v>1270</v>
      </c>
      <c r="BW9899" s="191" t="s">
        <v>15316</v>
      </c>
    </row>
    <row r="9900" spans="51:75" x14ac:dyDescent="0.3">
      <c r="AY9900" s="251" t="e">
        <f>VLOOKUP(C9900,#REF!, 2,FALSE)</f>
        <v>#REF!</v>
      </c>
      <c r="BM9900" s="191" t="s">
        <v>15317</v>
      </c>
      <c r="BN9900" s="191" t="s">
        <v>3203</v>
      </c>
      <c r="BO9900" s="191" t="s">
        <v>4055</v>
      </c>
      <c r="BU9900" s="191" t="s">
        <v>15317</v>
      </c>
      <c r="BV9900" s="191" t="s">
        <v>3203</v>
      </c>
      <c r="BW9900" s="191" t="s">
        <v>4055</v>
      </c>
    </row>
    <row r="9901" spans="51:75" x14ac:dyDescent="0.3">
      <c r="AY9901" s="251" t="e">
        <f>VLOOKUP(C9901,#REF!, 2,FALSE)</f>
        <v>#REF!</v>
      </c>
      <c r="BM9901" s="191" t="s">
        <v>15318</v>
      </c>
      <c r="BN9901" s="191" t="s">
        <v>1343</v>
      </c>
      <c r="BO9901" s="191" t="s">
        <v>5413</v>
      </c>
      <c r="BU9901" s="191" t="s">
        <v>15318</v>
      </c>
      <c r="BV9901" s="191" t="s">
        <v>1343</v>
      </c>
      <c r="BW9901" s="191" t="s">
        <v>5413</v>
      </c>
    </row>
    <row r="9902" spans="51:75" x14ac:dyDescent="0.3">
      <c r="AY9902" s="251" t="e">
        <f>VLOOKUP(C9902,#REF!, 2,FALSE)</f>
        <v>#REF!</v>
      </c>
      <c r="BM9902" s="191" t="s">
        <v>2672</v>
      </c>
      <c r="BN9902" s="191" t="s">
        <v>1343</v>
      </c>
      <c r="BO9902" s="191" t="s">
        <v>777</v>
      </c>
      <c r="BU9902" s="191" t="s">
        <v>2672</v>
      </c>
      <c r="BV9902" s="191" t="s">
        <v>1343</v>
      </c>
      <c r="BW9902" s="191" t="s">
        <v>777</v>
      </c>
    </row>
    <row r="9903" spans="51:75" x14ac:dyDescent="0.3">
      <c r="AY9903" s="251" t="e">
        <f>VLOOKUP(C9903,#REF!, 2,FALSE)</f>
        <v>#REF!</v>
      </c>
      <c r="BM9903" s="191" t="s">
        <v>2673</v>
      </c>
      <c r="BN9903" s="191" t="s">
        <v>1343</v>
      </c>
      <c r="BO9903" s="191" t="s">
        <v>3497</v>
      </c>
      <c r="BU9903" s="191" t="s">
        <v>2673</v>
      </c>
      <c r="BV9903" s="191" t="s">
        <v>1343</v>
      </c>
      <c r="BW9903" s="191" t="s">
        <v>3497</v>
      </c>
    </row>
    <row r="9904" spans="51:75" x14ac:dyDescent="0.3">
      <c r="AY9904" s="251" t="e">
        <f>VLOOKUP(C9904,#REF!, 2,FALSE)</f>
        <v>#REF!</v>
      </c>
      <c r="BM9904" s="191" t="s">
        <v>15319</v>
      </c>
      <c r="BN9904" s="191" t="s">
        <v>1343</v>
      </c>
      <c r="BO9904" s="191" t="s">
        <v>5393</v>
      </c>
      <c r="BU9904" s="191" t="s">
        <v>15319</v>
      </c>
      <c r="BV9904" s="191" t="s">
        <v>1343</v>
      </c>
      <c r="BW9904" s="191" t="s">
        <v>5393</v>
      </c>
    </row>
    <row r="9905" spans="51:75" x14ac:dyDescent="0.3">
      <c r="AY9905" s="251" t="e">
        <f>VLOOKUP(C9905,#REF!, 2,FALSE)</f>
        <v>#REF!</v>
      </c>
      <c r="BM9905" s="191" t="s">
        <v>15320</v>
      </c>
      <c r="BN9905" s="191" t="s">
        <v>772</v>
      </c>
      <c r="BO9905" s="191" t="s">
        <v>2984</v>
      </c>
      <c r="BU9905" s="191" t="s">
        <v>15320</v>
      </c>
      <c r="BV9905" s="191" t="s">
        <v>772</v>
      </c>
      <c r="BW9905" s="191" t="s">
        <v>2984</v>
      </c>
    </row>
    <row r="9906" spans="51:75" x14ac:dyDescent="0.3">
      <c r="AY9906" s="251" t="e">
        <f>VLOOKUP(C9906,#REF!, 2,FALSE)</f>
        <v>#REF!</v>
      </c>
      <c r="BM9906" s="191" t="s">
        <v>15321</v>
      </c>
      <c r="BN9906" s="191" t="s">
        <v>2980</v>
      </c>
      <c r="BO9906" s="191" t="s">
        <v>2984</v>
      </c>
      <c r="BU9906" s="191" t="s">
        <v>15321</v>
      </c>
      <c r="BV9906" s="191" t="s">
        <v>2980</v>
      </c>
      <c r="BW9906" s="191" t="s">
        <v>2984</v>
      </c>
    </row>
    <row r="9907" spans="51:75" x14ac:dyDescent="0.3">
      <c r="AY9907" s="251" t="e">
        <f>VLOOKUP(C9907,#REF!, 2,FALSE)</f>
        <v>#REF!</v>
      </c>
      <c r="BM9907" s="191" t="s">
        <v>15322</v>
      </c>
      <c r="BN9907" s="191" t="s">
        <v>3006</v>
      </c>
      <c r="BO9907" s="191" t="s">
        <v>2984</v>
      </c>
      <c r="BU9907" s="191" t="s">
        <v>15322</v>
      </c>
      <c r="BV9907" s="191" t="s">
        <v>3006</v>
      </c>
      <c r="BW9907" s="191" t="s">
        <v>2984</v>
      </c>
    </row>
    <row r="9908" spans="51:75" x14ac:dyDescent="0.3">
      <c r="AY9908" s="251" t="e">
        <f>VLOOKUP(C9908,#REF!, 2,FALSE)</f>
        <v>#REF!</v>
      </c>
      <c r="BM9908" s="191" t="s">
        <v>15323</v>
      </c>
      <c r="BN9908" s="191" t="s">
        <v>3003</v>
      </c>
      <c r="BO9908" s="191" t="s">
        <v>15324</v>
      </c>
      <c r="BU9908" s="191" t="s">
        <v>15323</v>
      </c>
      <c r="BV9908" s="191" t="s">
        <v>3003</v>
      </c>
      <c r="BW9908" s="191" t="s">
        <v>15324</v>
      </c>
    </row>
    <row r="9909" spans="51:75" x14ac:dyDescent="0.3">
      <c r="AY9909" s="251" t="e">
        <f>VLOOKUP(C9909,#REF!, 2,FALSE)</f>
        <v>#REF!</v>
      </c>
      <c r="BM9909" s="191" t="s">
        <v>2674</v>
      </c>
      <c r="BN9909" s="191" t="s">
        <v>668</v>
      </c>
      <c r="BO9909" s="191" t="s">
        <v>2700</v>
      </c>
      <c r="BU9909" s="191" t="s">
        <v>2674</v>
      </c>
      <c r="BV9909" s="191" t="s">
        <v>668</v>
      </c>
      <c r="BW9909" s="191" t="s">
        <v>2700</v>
      </c>
    </row>
    <row r="9910" spans="51:75" x14ac:dyDescent="0.3">
      <c r="AY9910" s="251" t="e">
        <f>VLOOKUP(C9910,#REF!, 2,FALSE)</f>
        <v>#REF!</v>
      </c>
      <c r="BM9910" s="191" t="s">
        <v>287</v>
      </c>
      <c r="BN9910" s="191" t="s">
        <v>627</v>
      </c>
      <c r="BO9910" s="191" t="s">
        <v>15325</v>
      </c>
      <c r="BU9910" s="191" t="s">
        <v>287</v>
      </c>
      <c r="BV9910" s="191" t="s">
        <v>627</v>
      </c>
      <c r="BW9910" s="191" t="s">
        <v>15325</v>
      </c>
    </row>
    <row r="9911" spans="51:75" x14ac:dyDescent="0.3">
      <c r="AY9911" s="251" t="e">
        <f>VLOOKUP(C9911,#REF!, 2,FALSE)</f>
        <v>#REF!</v>
      </c>
      <c r="BM9911" s="191" t="s">
        <v>2675</v>
      </c>
      <c r="BN9911" s="191" t="s">
        <v>1273</v>
      </c>
      <c r="BO9911" s="191" t="s">
        <v>15326</v>
      </c>
      <c r="BU9911" s="191" t="s">
        <v>2675</v>
      </c>
      <c r="BV9911" s="191" t="s">
        <v>1273</v>
      </c>
      <c r="BW9911" s="191" t="s">
        <v>15326</v>
      </c>
    </row>
    <row r="9912" spans="51:75" x14ac:dyDescent="0.3">
      <c r="AY9912" s="251" t="e">
        <f>VLOOKUP(C9912,#REF!, 2,FALSE)</f>
        <v>#REF!</v>
      </c>
      <c r="BM9912" s="191" t="s">
        <v>2676</v>
      </c>
      <c r="BN9912" s="191" t="s">
        <v>863</v>
      </c>
      <c r="BO9912" s="191" t="s">
        <v>15327</v>
      </c>
      <c r="BU9912" s="191" t="s">
        <v>2676</v>
      </c>
      <c r="BV9912" s="191" t="s">
        <v>863</v>
      </c>
      <c r="BW9912" s="191" t="s">
        <v>15327</v>
      </c>
    </row>
    <row r="9913" spans="51:75" x14ac:dyDescent="0.3">
      <c r="AY9913" s="251" t="e">
        <f>VLOOKUP(C9913,#REF!, 2,FALSE)</f>
        <v>#REF!</v>
      </c>
      <c r="BM9913" s="191" t="s">
        <v>2677</v>
      </c>
      <c r="BN9913" s="191" t="s">
        <v>627</v>
      </c>
      <c r="BO9913" s="191" t="s">
        <v>15328</v>
      </c>
      <c r="BU9913" s="191" t="s">
        <v>2677</v>
      </c>
      <c r="BV9913" s="191" t="s">
        <v>627</v>
      </c>
      <c r="BW9913" s="191" t="s">
        <v>15328</v>
      </c>
    </row>
    <row r="9914" spans="51:75" x14ac:dyDescent="0.3">
      <c r="AY9914" s="251" t="e">
        <f>VLOOKUP(C9914,#REF!, 2,FALSE)</f>
        <v>#REF!</v>
      </c>
      <c r="BM9914" s="191" t="s">
        <v>15329</v>
      </c>
      <c r="BN9914" s="191" t="s">
        <v>17005</v>
      </c>
      <c r="BO9914" s="191" t="s">
        <v>15330</v>
      </c>
      <c r="BU9914" s="191" t="s">
        <v>15329</v>
      </c>
      <c r="BV9914" s="191" t="s">
        <v>17005</v>
      </c>
      <c r="BW9914" s="191" t="s">
        <v>15330</v>
      </c>
    </row>
    <row r="9915" spans="51:75" x14ac:dyDescent="0.3">
      <c r="AY9915" s="251" t="e">
        <f>VLOOKUP(C9915,#REF!, 2,FALSE)</f>
        <v>#REF!</v>
      </c>
      <c r="BM9915" s="191" t="s">
        <v>15331</v>
      </c>
      <c r="BN9915" s="191" t="s">
        <v>17006</v>
      </c>
      <c r="BO9915" s="191" t="s">
        <v>2063</v>
      </c>
      <c r="BU9915" s="191" t="s">
        <v>15331</v>
      </c>
      <c r="BV9915" s="191" t="s">
        <v>17006</v>
      </c>
      <c r="BW9915" s="191" t="s">
        <v>2063</v>
      </c>
    </row>
    <row r="9916" spans="51:75" x14ac:dyDescent="0.3">
      <c r="AY9916" s="251" t="e">
        <f>VLOOKUP(C9916,#REF!, 2,FALSE)</f>
        <v>#REF!</v>
      </c>
      <c r="BM9916" s="191" t="s">
        <v>15332</v>
      </c>
      <c r="BN9916" s="191" t="s">
        <v>668</v>
      </c>
      <c r="BO9916" s="191" t="s">
        <v>15333</v>
      </c>
      <c r="BU9916" s="191" t="s">
        <v>15332</v>
      </c>
      <c r="BV9916" s="191" t="s">
        <v>668</v>
      </c>
      <c r="BW9916" s="191" t="s">
        <v>15333</v>
      </c>
    </row>
    <row r="9917" spans="51:75" x14ac:dyDescent="0.3">
      <c r="AY9917" s="251" t="e">
        <f>VLOOKUP(C9917,#REF!, 2,FALSE)</f>
        <v>#REF!</v>
      </c>
      <c r="BM9917" s="191" t="s">
        <v>15334</v>
      </c>
      <c r="BN9917" s="191" t="s">
        <v>3003</v>
      </c>
      <c r="BO9917" s="191" t="s">
        <v>2984</v>
      </c>
      <c r="BU9917" s="191" t="s">
        <v>15334</v>
      </c>
      <c r="BV9917" s="191" t="s">
        <v>3003</v>
      </c>
      <c r="BW9917" s="191" t="s">
        <v>2984</v>
      </c>
    </row>
    <row r="9918" spans="51:75" x14ac:dyDescent="0.3">
      <c r="AY9918" s="251" t="e">
        <f>VLOOKUP(C9918,#REF!, 2,FALSE)</f>
        <v>#REF!</v>
      </c>
      <c r="BM9918" s="191" t="s">
        <v>279</v>
      </c>
      <c r="BN9918" s="191" t="s">
        <v>3003</v>
      </c>
      <c r="BO9918" s="191" t="s">
        <v>13786</v>
      </c>
      <c r="BU9918" s="191" t="s">
        <v>279</v>
      </c>
      <c r="BV9918" s="191" t="s">
        <v>3003</v>
      </c>
      <c r="BW9918" s="191" t="s">
        <v>13786</v>
      </c>
    </row>
    <row r="9919" spans="51:75" x14ac:dyDescent="0.3">
      <c r="AY9919" s="251" t="e">
        <f>VLOOKUP(C9919,#REF!, 2,FALSE)</f>
        <v>#REF!</v>
      </c>
      <c r="BM9919" s="191" t="s">
        <v>15335</v>
      </c>
      <c r="BN9919" s="191" t="s">
        <v>2984</v>
      </c>
      <c r="BO9919" s="191" t="s">
        <v>2984</v>
      </c>
      <c r="BU9919" s="191" t="s">
        <v>15335</v>
      </c>
      <c r="BV9919" s="191" t="s">
        <v>2984</v>
      </c>
      <c r="BW9919" s="191" t="s">
        <v>2984</v>
      </c>
    </row>
    <row r="9920" spans="51:75" x14ac:dyDescent="0.3">
      <c r="AY9920" s="251" t="e">
        <f>VLOOKUP(C9920,#REF!, 2,FALSE)</f>
        <v>#REF!</v>
      </c>
      <c r="BM9920" s="191" t="s">
        <v>15336</v>
      </c>
      <c r="BN9920" s="191" t="s">
        <v>716</v>
      </c>
      <c r="BO9920" s="191" t="s">
        <v>14454</v>
      </c>
      <c r="BU9920" s="191" t="s">
        <v>15336</v>
      </c>
      <c r="BV9920" s="191" t="s">
        <v>716</v>
      </c>
      <c r="BW9920" s="191" t="s">
        <v>14454</v>
      </c>
    </row>
    <row r="9921" spans="51:75" x14ac:dyDescent="0.3">
      <c r="AY9921" s="251" t="e">
        <f>VLOOKUP(C9921,#REF!, 2,FALSE)</f>
        <v>#REF!</v>
      </c>
      <c r="BM9921" s="191" t="s">
        <v>2678</v>
      </c>
      <c r="BN9921" s="191" t="s">
        <v>3203</v>
      </c>
      <c r="BO9921" s="191" t="s">
        <v>15337</v>
      </c>
      <c r="BU9921" s="191" t="s">
        <v>2678</v>
      </c>
      <c r="BV9921" s="191" t="s">
        <v>3203</v>
      </c>
      <c r="BW9921" s="191" t="s">
        <v>15337</v>
      </c>
    </row>
    <row r="9922" spans="51:75" x14ac:dyDescent="0.3">
      <c r="AY9922" s="251" t="e">
        <f>VLOOKUP(C9922,#REF!, 2,FALSE)</f>
        <v>#REF!</v>
      </c>
      <c r="BM9922" s="191" t="s">
        <v>2679</v>
      </c>
      <c r="BN9922" s="191" t="s">
        <v>3203</v>
      </c>
      <c r="BO9922" s="191" t="s">
        <v>15338</v>
      </c>
      <c r="BU9922" s="191" t="s">
        <v>2679</v>
      </c>
      <c r="BV9922" s="191" t="s">
        <v>3203</v>
      </c>
      <c r="BW9922" s="191" t="s">
        <v>15338</v>
      </c>
    </row>
    <row r="9923" spans="51:75" x14ac:dyDescent="0.3">
      <c r="AY9923" s="251" t="e">
        <f>VLOOKUP(C9923,#REF!, 2,FALSE)</f>
        <v>#REF!</v>
      </c>
      <c r="BM9923" s="191" t="s">
        <v>15339</v>
      </c>
      <c r="BN9923" s="191" t="s">
        <v>3253</v>
      </c>
      <c r="BO9923" s="191" t="s">
        <v>2984</v>
      </c>
      <c r="BU9923" s="191" t="s">
        <v>15339</v>
      </c>
      <c r="BV9923" s="191" t="s">
        <v>3253</v>
      </c>
      <c r="BW9923" s="191" t="s">
        <v>2984</v>
      </c>
    </row>
    <row r="9924" spans="51:75" x14ac:dyDescent="0.3">
      <c r="AY9924" s="251" t="e">
        <f>VLOOKUP(C9924,#REF!, 2,FALSE)</f>
        <v>#REF!</v>
      </c>
      <c r="BM9924" s="191" t="s">
        <v>2680</v>
      </c>
      <c r="BN9924" s="191" t="s">
        <v>716</v>
      </c>
      <c r="BO9924" s="191" t="s">
        <v>14505</v>
      </c>
      <c r="BU9924" s="191" t="s">
        <v>2680</v>
      </c>
      <c r="BV9924" s="191" t="s">
        <v>716</v>
      </c>
      <c r="BW9924" s="191" t="s">
        <v>14505</v>
      </c>
    </row>
    <row r="9925" spans="51:75" x14ac:dyDescent="0.3">
      <c r="AY9925" s="251" t="e">
        <f>VLOOKUP(C9925,#REF!, 2,FALSE)</f>
        <v>#REF!</v>
      </c>
      <c r="BM9925" s="191" t="s">
        <v>15340</v>
      </c>
      <c r="BN9925" s="191" t="s">
        <v>3088</v>
      </c>
      <c r="BO9925" s="191" t="s">
        <v>15341</v>
      </c>
      <c r="BU9925" s="191" t="s">
        <v>15340</v>
      </c>
      <c r="BV9925" s="191" t="s">
        <v>3088</v>
      </c>
      <c r="BW9925" s="191" t="s">
        <v>15341</v>
      </c>
    </row>
    <row r="9926" spans="51:75" x14ac:dyDescent="0.3">
      <c r="AY9926" s="251" t="e">
        <f>VLOOKUP(C9926,#REF!, 2,FALSE)</f>
        <v>#REF!</v>
      </c>
      <c r="BM9926" s="191" t="s">
        <v>15342</v>
      </c>
      <c r="BN9926" s="191" t="s">
        <v>3006</v>
      </c>
      <c r="BO9926" s="191" t="s">
        <v>2984</v>
      </c>
      <c r="BU9926" s="191" t="s">
        <v>15342</v>
      </c>
      <c r="BV9926" s="191" t="s">
        <v>3006</v>
      </c>
      <c r="BW9926" s="191" t="s">
        <v>2984</v>
      </c>
    </row>
    <row r="9927" spans="51:75" x14ac:dyDescent="0.3">
      <c r="AY9927" s="251" t="e">
        <f>VLOOKUP(C9927,#REF!, 2,FALSE)</f>
        <v>#REF!</v>
      </c>
      <c r="BM9927" s="191" t="s">
        <v>15343</v>
      </c>
      <c r="BN9927" s="191" t="s">
        <v>3006</v>
      </c>
      <c r="BO9927" s="191" t="s">
        <v>2984</v>
      </c>
      <c r="BU9927" s="191" t="s">
        <v>15343</v>
      </c>
      <c r="BV9927" s="191" t="s">
        <v>3006</v>
      </c>
      <c r="BW9927" s="191" t="s">
        <v>2984</v>
      </c>
    </row>
    <row r="9928" spans="51:75" x14ac:dyDescent="0.3">
      <c r="AY9928" s="251" t="e">
        <f>VLOOKUP(C9928,#REF!, 2,FALSE)</f>
        <v>#REF!</v>
      </c>
      <c r="BM9928" s="191" t="s">
        <v>15344</v>
      </c>
      <c r="BN9928" s="191" t="s">
        <v>662</v>
      </c>
      <c r="BO9928" s="191" t="s">
        <v>11186</v>
      </c>
      <c r="BU9928" s="191" t="s">
        <v>15344</v>
      </c>
      <c r="BV9928" s="191" t="s">
        <v>662</v>
      </c>
      <c r="BW9928" s="191" t="s">
        <v>11186</v>
      </c>
    </row>
    <row r="9929" spans="51:75" x14ac:dyDescent="0.3">
      <c r="AY9929" s="251" t="e">
        <f>VLOOKUP(C9929,#REF!, 2,FALSE)</f>
        <v>#REF!</v>
      </c>
      <c r="BM9929" s="191" t="s">
        <v>15345</v>
      </c>
      <c r="BN9929" s="191" t="s">
        <v>2980</v>
      </c>
      <c r="BO9929" s="191" t="s">
        <v>2984</v>
      </c>
      <c r="BU9929" s="191" t="s">
        <v>15345</v>
      </c>
      <c r="BV9929" s="191" t="s">
        <v>2980</v>
      </c>
      <c r="BW9929" s="191" t="s">
        <v>2984</v>
      </c>
    </row>
    <row r="9930" spans="51:75" x14ac:dyDescent="0.3">
      <c r="AY9930" s="251" t="e">
        <f>VLOOKUP(C9930,#REF!, 2,FALSE)</f>
        <v>#REF!</v>
      </c>
      <c r="BM9930" s="191" t="s">
        <v>15346</v>
      </c>
      <c r="BN9930" s="191" t="s">
        <v>850</v>
      </c>
      <c r="BO9930" s="191" t="s">
        <v>847</v>
      </c>
      <c r="BU9930" s="191" t="s">
        <v>15346</v>
      </c>
      <c r="BV9930" s="191" t="s">
        <v>850</v>
      </c>
      <c r="BW9930" s="191" t="s">
        <v>847</v>
      </c>
    </row>
    <row r="9931" spans="51:75" x14ac:dyDescent="0.3">
      <c r="AY9931" s="251" t="e">
        <f>VLOOKUP(C9931,#REF!, 2,FALSE)</f>
        <v>#REF!</v>
      </c>
      <c r="BM9931" s="191" t="s">
        <v>15347</v>
      </c>
      <c r="BN9931" s="191" t="s">
        <v>1140</v>
      </c>
      <c r="BO9931" s="191" t="s">
        <v>2984</v>
      </c>
      <c r="BU9931" s="191" t="s">
        <v>15347</v>
      </c>
      <c r="BV9931" s="191" t="s">
        <v>1140</v>
      </c>
      <c r="BW9931" s="191" t="s">
        <v>2984</v>
      </c>
    </row>
    <row r="9932" spans="51:75" x14ac:dyDescent="0.3">
      <c r="AY9932" s="251" t="e">
        <f>VLOOKUP(C9932,#REF!, 2,FALSE)</f>
        <v>#REF!</v>
      </c>
      <c r="BM9932" s="191" t="s">
        <v>15348</v>
      </c>
      <c r="BN9932" s="191" t="s">
        <v>811</v>
      </c>
      <c r="BO9932" s="191" t="s">
        <v>15349</v>
      </c>
      <c r="BU9932" s="191" t="s">
        <v>15348</v>
      </c>
      <c r="BV9932" s="191" t="s">
        <v>811</v>
      </c>
      <c r="BW9932" s="191" t="s">
        <v>15349</v>
      </c>
    </row>
    <row r="9933" spans="51:75" x14ac:dyDescent="0.3">
      <c r="AY9933" s="251" t="e">
        <f>VLOOKUP(C9933,#REF!, 2,FALSE)</f>
        <v>#REF!</v>
      </c>
      <c r="BM9933" s="191" t="s">
        <v>15350</v>
      </c>
      <c r="BN9933" s="191" t="s">
        <v>811</v>
      </c>
      <c r="BO9933" s="191" t="s">
        <v>15349</v>
      </c>
      <c r="BU9933" s="191" t="s">
        <v>15350</v>
      </c>
      <c r="BV9933" s="191" t="s">
        <v>811</v>
      </c>
      <c r="BW9933" s="191" t="s">
        <v>15349</v>
      </c>
    </row>
    <row r="9934" spans="51:75" x14ac:dyDescent="0.3">
      <c r="AY9934" s="251" t="e">
        <f>VLOOKUP(C9934,#REF!, 2,FALSE)</f>
        <v>#REF!</v>
      </c>
      <c r="BM9934" s="191" t="s">
        <v>15351</v>
      </c>
      <c r="BN9934" s="191" t="s">
        <v>3253</v>
      </c>
      <c r="BO9934" s="191" t="s">
        <v>2984</v>
      </c>
      <c r="BU9934" s="191" t="s">
        <v>15351</v>
      </c>
      <c r="BV9934" s="191" t="s">
        <v>3253</v>
      </c>
      <c r="BW9934" s="191" t="s">
        <v>2984</v>
      </c>
    </row>
    <row r="9935" spans="51:75" x14ac:dyDescent="0.3">
      <c r="AY9935" s="251" t="e">
        <f>VLOOKUP(C9935,#REF!, 2,FALSE)</f>
        <v>#REF!</v>
      </c>
      <c r="BM9935" s="191" t="s">
        <v>15352</v>
      </c>
      <c r="BN9935" s="191" t="s">
        <v>853</v>
      </c>
      <c r="BO9935" s="191" t="s">
        <v>15353</v>
      </c>
      <c r="BU9935" s="191" t="s">
        <v>15352</v>
      </c>
      <c r="BV9935" s="191" t="s">
        <v>853</v>
      </c>
      <c r="BW9935" s="191" t="s">
        <v>15353</v>
      </c>
    </row>
    <row r="9936" spans="51:75" x14ac:dyDescent="0.3">
      <c r="AY9936" s="251" t="e">
        <f>VLOOKUP(C9936,#REF!, 2,FALSE)</f>
        <v>#REF!</v>
      </c>
      <c r="BM9936" s="191" t="s">
        <v>15354</v>
      </c>
      <c r="BN9936" s="191" t="s">
        <v>2980</v>
      </c>
      <c r="BO9936" s="191" t="s">
        <v>2984</v>
      </c>
      <c r="BU9936" s="191" t="s">
        <v>15354</v>
      </c>
      <c r="BV9936" s="191" t="s">
        <v>2980</v>
      </c>
      <c r="BW9936" s="191" t="s">
        <v>2984</v>
      </c>
    </row>
    <row r="9937" spans="51:75" x14ac:dyDescent="0.3">
      <c r="AY9937" s="251" t="e">
        <f>VLOOKUP(C9937,#REF!, 2,FALSE)</f>
        <v>#REF!</v>
      </c>
      <c r="BM9937" s="191" t="s">
        <v>15355</v>
      </c>
      <c r="BN9937" s="191" t="s">
        <v>3006</v>
      </c>
      <c r="BO9937" s="191" t="s">
        <v>2984</v>
      </c>
      <c r="BU9937" s="191" t="s">
        <v>15355</v>
      </c>
      <c r="BV9937" s="191" t="s">
        <v>3006</v>
      </c>
      <c r="BW9937" s="191" t="s">
        <v>2984</v>
      </c>
    </row>
    <row r="9938" spans="51:75" x14ac:dyDescent="0.3">
      <c r="AY9938" s="251" t="e">
        <f>VLOOKUP(C9938,#REF!, 2,FALSE)</f>
        <v>#REF!</v>
      </c>
      <c r="BM9938" s="191" t="s">
        <v>15356</v>
      </c>
      <c r="BN9938" s="191" t="s">
        <v>3003</v>
      </c>
      <c r="BO9938" s="191" t="s">
        <v>771</v>
      </c>
      <c r="BU9938" s="191" t="s">
        <v>15356</v>
      </c>
      <c r="BV9938" s="191" t="s">
        <v>3003</v>
      </c>
      <c r="BW9938" s="191" t="s">
        <v>771</v>
      </c>
    </row>
    <row r="9939" spans="51:75" x14ac:dyDescent="0.3">
      <c r="AY9939" s="251" t="e">
        <f>VLOOKUP(C9939,#REF!, 2,FALSE)</f>
        <v>#REF!</v>
      </c>
      <c r="BM9939" s="191" t="s">
        <v>15357</v>
      </c>
      <c r="BN9939" s="191" t="s">
        <v>1273</v>
      </c>
      <c r="BO9939" s="191" t="s">
        <v>15358</v>
      </c>
      <c r="BU9939" s="191" t="s">
        <v>15357</v>
      </c>
      <c r="BV9939" s="191" t="s">
        <v>1273</v>
      </c>
      <c r="BW9939" s="191" t="s">
        <v>15358</v>
      </c>
    </row>
    <row r="9940" spans="51:75" x14ac:dyDescent="0.3">
      <c r="AY9940" s="251" t="e">
        <f>VLOOKUP(C9940,#REF!, 2,FALSE)</f>
        <v>#REF!</v>
      </c>
      <c r="BM9940" s="191" t="s">
        <v>2681</v>
      </c>
      <c r="BN9940" s="191" t="s">
        <v>640</v>
      </c>
      <c r="BO9940" s="191" t="s">
        <v>15359</v>
      </c>
      <c r="BU9940" s="191" t="s">
        <v>2681</v>
      </c>
      <c r="BV9940" s="191" t="s">
        <v>640</v>
      </c>
      <c r="BW9940" s="191" t="s">
        <v>15359</v>
      </c>
    </row>
    <row r="9941" spans="51:75" x14ac:dyDescent="0.3">
      <c r="AY9941" s="251" t="e">
        <f>VLOOKUP(C9941,#REF!, 2,FALSE)</f>
        <v>#REF!</v>
      </c>
      <c r="BM9941" s="191" t="s">
        <v>2682</v>
      </c>
      <c r="BN9941" s="191" t="s">
        <v>3253</v>
      </c>
      <c r="BO9941" s="191" t="s">
        <v>2984</v>
      </c>
      <c r="BU9941" s="191" t="s">
        <v>2682</v>
      </c>
      <c r="BV9941" s="191" t="s">
        <v>3253</v>
      </c>
      <c r="BW9941" s="191" t="s">
        <v>2984</v>
      </c>
    </row>
    <row r="9942" spans="51:75" x14ac:dyDescent="0.3">
      <c r="AY9942" s="251" t="e">
        <f>VLOOKUP(C9942,#REF!, 2,FALSE)</f>
        <v>#REF!</v>
      </c>
      <c r="BM9942" s="191" t="s">
        <v>15360</v>
      </c>
      <c r="BN9942" s="191" t="s">
        <v>16989</v>
      </c>
      <c r="BO9942" s="191" t="s">
        <v>15361</v>
      </c>
      <c r="BU9942" s="191" t="s">
        <v>15360</v>
      </c>
      <c r="BV9942" s="191" t="s">
        <v>16989</v>
      </c>
      <c r="BW9942" s="191" t="s">
        <v>15361</v>
      </c>
    </row>
    <row r="9943" spans="51:75" x14ac:dyDescent="0.3">
      <c r="AY9943" s="251" t="e">
        <f>VLOOKUP(C9943,#REF!, 2,FALSE)</f>
        <v>#REF!</v>
      </c>
      <c r="BM9943" s="191" t="s">
        <v>15362</v>
      </c>
      <c r="BN9943" s="191" t="s">
        <v>1140</v>
      </c>
      <c r="BO9943" s="191" t="s">
        <v>2984</v>
      </c>
      <c r="BU9943" s="191" t="s">
        <v>15362</v>
      </c>
      <c r="BV9943" s="191" t="s">
        <v>1140</v>
      </c>
      <c r="BW9943" s="191" t="s">
        <v>2984</v>
      </c>
    </row>
    <row r="9944" spans="51:75" x14ac:dyDescent="0.3">
      <c r="AY9944" s="251" t="e">
        <f>VLOOKUP(C9944,#REF!, 2,FALSE)</f>
        <v>#REF!</v>
      </c>
      <c r="BM9944" s="191" t="s">
        <v>15363</v>
      </c>
      <c r="BN9944" s="191" t="s">
        <v>3003</v>
      </c>
      <c r="BO9944" s="191" t="s">
        <v>7078</v>
      </c>
      <c r="BU9944" s="191" t="s">
        <v>15363</v>
      </c>
      <c r="BV9944" s="191" t="s">
        <v>3003</v>
      </c>
      <c r="BW9944" s="191" t="s">
        <v>7078</v>
      </c>
    </row>
    <row r="9945" spans="51:75" x14ac:dyDescent="0.3">
      <c r="AY9945" s="251" t="e">
        <f>VLOOKUP(C9945,#REF!, 2,FALSE)</f>
        <v>#REF!</v>
      </c>
      <c r="BM9945" s="191" t="s">
        <v>15364</v>
      </c>
      <c r="BN9945" s="191" t="s">
        <v>2984</v>
      </c>
      <c r="BO9945" s="191" t="s">
        <v>2984</v>
      </c>
      <c r="BU9945" s="191" t="s">
        <v>15364</v>
      </c>
      <c r="BV9945" s="191" t="s">
        <v>2984</v>
      </c>
      <c r="BW9945" s="191" t="s">
        <v>2984</v>
      </c>
    </row>
    <row r="9946" spans="51:75" x14ac:dyDescent="0.3">
      <c r="AY9946" s="251" t="e">
        <f>VLOOKUP(C9946,#REF!, 2,FALSE)</f>
        <v>#REF!</v>
      </c>
      <c r="BM9946" s="191" t="s">
        <v>15365</v>
      </c>
      <c r="BN9946" s="191" t="s">
        <v>2984</v>
      </c>
      <c r="BO9946" s="191" t="s">
        <v>2984</v>
      </c>
      <c r="BU9946" s="191" t="s">
        <v>15365</v>
      </c>
      <c r="BV9946" s="191" t="s">
        <v>2984</v>
      </c>
      <c r="BW9946" s="191" t="s">
        <v>2984</v>
      </c>
    </row>
    <row r="9947" spans="51:75" x14ac:dyDescent="0.3">
      <c r="AY9947" s="251" t="e">
        <f>VLOOKUP(C9947,#REF!, 2,FALSE)</f>
        <v>#REF!</v>
      </c>
      <c r="BM9947" s="191" t="s">
        <v>15366</v>
      </c>
      <c r="BN9947" s="191" t="s">
        <v>16989</v>
      </c>
      <c r="BO9947" s="191" t="s">
        <v>2984</v>
      </c>
      <c r="BU9947" s="191" t="s">
        <v>15366</v>
      </c>
      <c r="BV9947" s="191" t="s">
        <v>16989</v>
      </c>
      <c r="BW9947" s="191" t="s">
        <v>2984</v>
      </c>
    </row>
    <row r="9948" spans="51:75" x14ac:dyDescent="0.3">
      <c r="AY9948" s="251" t="e">
        <f>VLOOKUP(C9948,#REF!, 2,FALSE)</f>
        <v>#REF!</v>
      </c>
      <c r="BM9948" s="191" t="s">
        <v>15367</v>
      </c>
      <c r="BN9948" s="191" t="s">
        <v>2980</v>
      </c>
      <c r="BO9948" s="191" t="s">
        <v>15368</v>
      </c>
      <c r="BU9948" s="191" t="s">
        <v>15367</v>
      </c>
      <c r="BV9948" s="191" t="s">
        <v>2980</v>
      </c>
      <c r="BW9948" s="191" t="s">
        <v>15368</v>
      </c>
    </row>
    <row r="9949" spans="51:75" x14ac:dyDescent="0.3">
      <c r="AY9949" s="251" t="e">
        <f>VLOOKUP(C9949,#REF!, 2,FALSE)</f>
        <v>#REF!</v>
      </c>
      <c r="BM9949" s="191" t="s">
        <v>15369</v>
      </c>
      <c r="BN9949" s="191" t="s">
        <v>3046</v>
      </c>
      <c r="BO9949" s="191" t="s">
        <v>15370</v>
      </c>
      <c r="BU9949" s="191" t="s">
        <v>15369</v>
      </c>
      <c r="BV9949" s="191" t="s">
        <v>3046</v>
      </c>
      <c r="BW9949" s="191" t="s">
        <v>15370</v>
      </c>
    </row>
    <row r="9950" spans="51:75" x14ac:dyDescent="0.3">
      <c r="AY9950" s="251" t="e">
        <f>VLOOKUP(C9950,#REF!, 2,FALSE)</f>
        <v>#REF!</v>
      </c>
      <c r="BM9950" s="191" t="s">
        <v>15371</v>
      </c>
      <c r="BN9950" s="191" t="s">
        <v>3046</v>
      </c>
      <c r="BO9950" s="191" t="s">
        <v>15372</v>
      </c>
      <c r="BU9950" s="191" t="s">
        <v>15371</v>
      </c>
      <c r="BV9950" s="191" t="s">
        <v>3046</v>
      </c>
      <c r="BW9950" s="191" t="s">
        <v>15372</v>
      </c>
    </row>
    <row r="9951" spans="51:75" x14ac:dyDescent="0.3">
      <c r="AY9951" s="251" t="e">
        <f>VLOOKUP(C9951,#REF!, 2,FALSE)</f>
        <v>#REF!</v>
      </c>
      <c r="BM9951" s="191" t="s">
        <v>2683</v>
      </c>
      <c r="BN9951" s="191" t="s">
        <v>3253</v>
      </c>
      <c r="BO9951" s="191" t="s">
        <v>2984</v>
      </c>
      <c r="BU9951" s="191" t="s">
        <v>2683</v>
      </c>
      <c r="BV9951" s="191" t="s">
        <v>3253</v>
      </c>
      <c r="BW9951" s="191" t="s">
        <v>2984</v>
      </c>
    </row>
    <row r="9952" spans="51:75" x14ac:dyDescent="0.3">
      <c r="AY9952" s="251" t="e">
        <f>VLOOKUP(C9952,#REF!, 2,FALSE)</f>
        <v>#REF!</v>
      </c>
      <c r="BM9952" s="191" t="s">
        <v>15373</v>
      </c>
      <c r="BN9952" s="191" t="s">
        <v>1273</v>
      </c>
      <c r="BO9952" s="191" t="s">
        <v>15374</v>
      </c>
      <c r="BU9952" s="191" t="s">
        <v>15373</v>
      </c>
      <c r="BV9952" s="191" t="s">
        <v>1273</v>
      </c>
      <c r="BW9952" s="191" t="s">
        <v>15374</v>
      </c>
    </row>
    <row r="9953" spans="51:75" x14ac:dyDescent="0.3">
      <c r="AY9953" s="251" t="e">
        <f>VLOOKUP(C9953,#REF!, 2,FALSE)</f>
        <v>#REF!</v>
      </c>
      <c r="BM9953" s="191" t="s">
        <v>15375</v>
      </c>
      <c r="BN9953" s="191" t="s">
        <v>16997</v>
      </c>
      <c r="BO9953" s="191" t="s">
        <v>7895</v>
      </c>
      <c r="BU9953" s="191" t="s">
        <v>15375</v>
      </c>
      <c r="BV9953" s="191" t="s">
        <v>16997</v>
      </c>
      <c r="BW9953" s="191" t="s">
        <v>7895</v>
      </c>
    </row>
    <row r="9954" spans="51:75" x14ac:dyDescent="0.3">
      <c r="AY9954" s="251" t="e">
        <f>VLOOKUP(C9954,#REF!, 2,FALSE)</f>
        <v>#REF!</v>
      </c>
      <c r="BM9954" s="191" t="s">
        <v>15376</v>
      </c>
      <c r="BN9954" s="191" t="s">
        <v>3253</v>
      </c>
      <c r="BO9954" s="191" t="s">
        <v>2984</v>
      </c>
      <c r="BU9954" s="191" t="s">
        <v>15376</v>
      </c>
      <c r="BV9954" s="191" t="s">
        <v>3253</v>
      </c>
      <c r="BW9954" s="191" t="s">
        <v>2984</v>
      </c>
    </row>
    <row r="9955" spans="51:75" x14ac:dyDescent="0.3">
      <c r="AY9955" s="251" t="e">
        <f>VLOOKUP(C9955,#REF!, 2,FALSE)</f>
        <v>#REF!</v>
      </c>
      <c r="BM9955" s="191" t="s">
        <v>15377</v>
      </c>
      <c r="BN9955" s="191" t="s">
        <v>3253</v>
      </c>
      <c r="BO9955" s="191" t="s">
        <v>2984</v>
      </c>
      <c r="BU9955" s="191" t="s">
        <v>15377</v>
      </c>
      <c r="BV9955" s="191" t="s">
        <v>3253</v>
      </c>
      <c r="BW9955" s="191" t="s">
        <v>2984</v>
      </c>
    </row>
    <row r="9956" spans="51:75" x14ac:dyDescent="0.3">
      <c r="AY9956" s="251" t="e">
        <f>VLOOKUP(C9956,#REF!, 2,FALSE)</f>
        <v>#REF!</v>
      </c>
      <c r="BM9956" s="191" t="s">
        <v>15378</v>
      </c>
      <c r="BN9956" s="191" t="s">
        <v>629</v>
      </c>
      <c r="BO9956" s="191" t="s">
        <v>15379</v>
      </c>
      <c r="BU9956" s="191" t="s">
        <v>15378</v>
      </c>
      <c r="BV9956" s="191" t="s">
        <v>629</v>
      </c>
      <c r="BW9956" s="191" t="s">
        <v>15379</v>
      </c>
    </row>
    <row r="9957" spans="51:75" x14ac:dyDescent="0.3">
      <c r="AY9957" s="251" t="e">
        <f>VLOOKUP(C9957,#REF!, 2,FALSE)</f>
        <v>#REF!</v>
      </c>
      <c r="BM9957" s="191" t="s">
        <v>15380</v>
      </c>
      <c r="BN9957" s="191" t="s">
        <v>1140</v>
      </c>
      <c r="BO9957" s="191" t="s">
        <v>2984</v>
      </c>
      <c r="BU9957" s="191" t="s">
        <v>15380</v>
      </c>
      <c r="BV9957" s="191" t="s">
        <v>1140</v>
      </c>
      <c r="BW9957" s="191" t="s">
        <v>2984</v>
      </c>
    </row>
    <row r="9958" spans="51:75" x14ac:dyDescent="0.3">
      <c r="AY9958" s="251" t="e">
        <f>VLOOKUP(C9958,#REF!, 2,FALSE)</f>
        <v>#REF!</v>
      </c>
      <c r="BM9958" s="191" t="s">
        <v>268</v>
      </c>
      <c r="BN9958" s="191" t="s">
        <v>1273</v>
      </c>
      <c r="BO9958" s="191" t="s">
        <v>15381</v>
      </c>
      <c r="BU9958" s="191" t="s">
        <v>268</v>
      </c>
      <c r="BV9958" s="191" t="s">
        <v>1273</v>
      </c>
      <c r="BW9958" s="191" t="s">
        <v>15381</v>
      </c>
    </row>
    <row r="9959" spans="51:75" x14ac:dyDescent="0.3">
      <c r="AY9959" s="251" t="e">
        <f>VLOOKUP(C9959,#REF!, 2,FALSE)</f>
        <v>#REF!</v>
      </c>
      <c r="BM9959" s="191" t="s">
        <v>15382</v>
      </c>
      <c r="BN9959" s="191" t="s">
        <v>3253</v>
      </c>
      <c r="BO9959" s="191" t="s">
        <v>2984</v>
      </c>
      <c r="BU9959" s="191" t="s">
        <v>15382</v>
      </c>
      <c r="BV9959" s="191" t="s">
        <v>3253</v>
      </c>
      <c r="BW9959" s="191" t="s">
        <v>2984</v>
      </c>
    </row>
    <row r="9960" spans="51:75" x14ac:dyDescent="0.3">
      <c r="AY9960" s="251" t="e">
        <f>VLOOKUP(C9960,#REF!, 2,FALSE)</f>
        <v>#REF!</v>
      </c>
      <c r="BM9960" s="191" t="s">
        <v>15383</v>
      </c>
      <c r="BN9960" s="191" t="s">
        <v>3253</v>
      </c>
      <c r="BO9960" s="191" t="s">
        <v>15384</v>
      </c>
      <c r="BU9960" s="191" t="s">
        <v>15383</v>
      </c>
      <c r="BV9960" s="191" t="s">
        <v>3253</v>
      </c>
      <c r="BW9960" s="191" t="s">
        <v>15384</v>
      </c>
    </row>
    <row r="9961" spans="51:75" x14ac:dyDescent="0.3">
      <c r="AY9961" s="251" t="e">
        <f>VLOOKUP(C9961,#REF!, 2,FALSE)</f>
        <v>#REF!</v>
      </c>
      <c r="BM9961" s="191" t="s">
        <v>15385</v>
      </c>
      <c r="BN9961" s="191" t="s">
        <v>1270</v>
      </c>
      <c r="BO9961" s="191" t="s">
        <v>1086</v>
      </c>
      <c r="BU9961" s="191" t="s">
        <v>15385</v>
      </c>
      <c r="BV9961" s="191" t="s">
        <v>1270</v>
      </c>
      <c r="BW9961" s="191" t="s">
        <v>1086</v>
      </c>
    </row>
    <row r="9962" spans="51:75" x14ac:dyDescent="0.3">
      <c r="AY9962" s="251" t="e">
        <f>VLOOKUP(C9962,#REF!, 2,FALSE)</f>
        <v>#REF!</v>
      </c>
      <c r="BM9962" s="191" t="s">
        <v>15386</v>
      </c>
      <c r="BN9962" s="191" t="s">
        <v>3253</v>
      </c>
      <c r="BO9962" s="191" t="s">
        <v>2984</v>
      </c>
      <c r="BU9962" s="191" t="s">
        <v>15386</v>
      </c>
      <c r="BV9962" s="191" t="s">
        <v>3253</v>
      </c>
      <c r="BW9962" s="191" t="s">
        <v>2984</v>
      </c>
    </row>
    <row r="9963" spans="51:75" x14ac:dyDescent="0.3">
      <c r="AY9963" s="251" t="e">
        <f>VLOOKUP(C9963,#REF!, 2,FALSE)</f>
        <v>#REF!</v>
      </c>
      <c r="BM9963" s="191" t="s">
        <v>15387</v>
      </c>
      <c r="BN9963" s="191" t="s">
        <v>3003</v>
      </c>
      <c r="BO9963" s="191" t="s">
        <v>15388</v>
      </c>
      <c r="BU9963" s="191" t="s">
        <v>15387</v>
      </c>
      <c r="BV9963" s="191" t="s">
        <v>3003</v>
      </c>
      <c r="BW9963" s="191" t="s">
        <v>15388</v>
      </c>
    </row>
    <row r="9964" spans="51:75" x14ac:dyDescent="0.3">
      <c r="AY9964" s="251" t="e">
        <f>VLOOKUP(C9964,#REF!, 2,FALSE)</f>
        <v>#REF!</v>
      </c>
      <c r="BM9964" s="191" t="s">
        <v>15389</v>
      </c>
      <c r="BN9964" s="191" t="s">
        <v>3003</v>
      </c>
      <c r="BO9964" s="191" t="s">
        <v>15390</v>
      </c>
      <c r="BU9964" s="191" t="s">
        <v>15389</v>
      </c>
      <c r="BV9964" s="191" t="s">
        <v>3003</v>
      </c>
      <c r="BW9964" s="191" t="s">
        <v>15390</v>
      </c>
    </row>
    <row r="9965" spans="51:75" x14ac:dyDescent="0.3">
      <c r="AY9965" s="251" t="e">
        <f>VLOOKUP(C9965,#REF!, 2,FALSE)</f>
        <v>#REF!</v>
      </c>
      <c r="BM9965" s="191" t="s">
        <v>15391</v>
      </c>
      <c r="BN9965" s="191" t="s">
        <v>2980</v>
      </c>
      <c r="BO9965" s="191" t="s">
        <v>2984</v>
      </c>
      <c r="BU9965" s="191" t="s">
        <v>15391</v>
      </c>
      <c r="BV9965" s="191" t="s">
        <v>2980</v>
      </c>
      <c r="BW9965" s="191" t="s">
        <v>2984</v>
      </c>
    </row>
    <row r="9966" spans="51:75" x14ac:dyDescent="0.3">
      <c r="AY9966" s="251" t="e">
        <f>VLOOKUP(C9966,#REF!, 2,FALSE)</f>
        <v>#REF!</v>
      </c>
      <c r="BM9966" s="191" t="s">
        <v>15392</v>
      </c>
      <c r="BN9966" s="191" t="s">
        <v>17000</v>
      </c>
      <c r="BO9966" s="191" t="s">
        <v>8638</v>
      </c>
      <c r="BU9966" s="191" t="s">
        <v>15392</v>
      </c>
      <c r="BV9966" s="191" t="s">
        <v>17000</v>
      </c>
      <c r="BW9966" s="191" t="s">
        <v>8638</v>
      </c>
    </row>
    <row r="9967" spans="51:75" x14ac:dyDescent="0.3">
      <c r="AY9967" s="251" t="e">
        <f>VLOOKUP(C9967,#REF!, 2,FALSE)</f>
        <v>#REF!</v>
      </c>
      <c r="BM9967" s="191" t="s">
        <v>15393</v>
      </c>
      <c r="BN9967" s="191" t="s">
        <v>16989</v>
      </c>
      <c r="BO9967" s="191" t="s">
        <v>5413</v>
      </c>
      <c r="BU9967" s="191" t="s">
        <v>15393</v>
      </c>
      <c r="BV9967" s="191" t="s">
        <v>16989</v>
      </c>
      <c r="BW9967" s="191" t="s">
        <v>5413</v>
      </c>
    </row>
    <row r="9968" spans="51:75" x14ac:dyDescent="0.3">
      <c r="AY9968" s="251" t="e">
        <f>VLOOKUP(C9968,#REF!, 2,FALSE)</f>
        <v>#REF!</v>
      </c>
      <c r="BM9968" s="191" t="s">
        <v>15394</v>
      </c>
      <c r="BN9968" s="191" t="s">
        <v>17000</v>
      </c>
      <c r="BO9968" s="191" t="s">
        <v>15395</v>
      </c>
      <c r="BU9968" s="191" t="s">
        <v>15394</v>
      </c>
      <c r="BV9968" s="191" t="s">
        <v>17000</v>
      </c>
      <c r="BW9968" s="191" t="s">
        <v>15395</v>
      </c>
    </row>
    <row r="9969" spans="51:75" x14ac:dyDescent="0.3">
      <c r="AY9969" s="251" t="e">
        <f>VLOOKUP(C9969,#REF!, 2,FALSE)</f>
        <v>#REF!</v>
      </c>
      <c r="BM9969" s="191" t="s">
        <v>15396</v>
      </c>
      <c r="BN9969" s="191" t="s">
        <v>2984</v>
      </c>
      <c r="BO9969" s="191" t="s">
        <v>5006</v>
      </c>
      <c r="BU9969" s="191" t="s">
        <v>15396</v>
      </c>
      <c r="BV9969" s="191" t="s">
        <v>2984</v>
      </c>
      <c r="BW9969" s="191" t="s">
        <v>5006</v>
      </c>
    </row>
    <row r="9970" spans="51:75" x14ac:dyDescent="0.3">
      <c r="AY9970" s="251" t="e">
        <f>VLOOKUP(C9970,#REF!, 2,FALSE)</f>
        <v>#REF!</v>
      </c>
      <c r="BM9970" s="191" t="s">
        <v>15397</v>
      </c>
      <c r="BN9970" s="191" t="s">
        <v>2984</v>
      </c>
      <c r="BO9970" s="191" t="s">
        <v>2984</v>
      </c>
      <c r="BU9970" s="191" t="s">
        <v>15397</v>
      </c>
      <c r="BV9970" s="191" t="s">
        <v>2984</v>
      </c>
      <c r="BW9970" s="191" t="s">
        <v>2984</v>
      </c>
    </row>
    <row r="9971" spans="51:75" x14ac:dyDescent="0.3">
      <c r="AY9971" s="251" t="e">
        <f>VLOOKUP(C9971,#REF!, 2,FALSE)</f>
        <v>#REF!</v>
      </c>
      <c r="BM9971" s="191" t="s">
        <v>15398</v>
      </c>
      <c r="BN9971" s="191" t="s">
        <v>2984</v>
      </c>
      <c r="BO9971" s="191" t="s">
        <v>2984</v>
      </c>
      <c r="BU9971" s="191" t="s">
        <v>15398</v>
      </c>
      <c r="BV9971" s="191" t="s">
        <v>2984</v>
      </c>
      <c r="BW9971" s="191" t="s">
        <v>2984</v>
      </c>
    </row>
    <row r="9972" spans="51:75" x14ac:dyDescent="0.3">
      <c r="AY9972" s="251" t="e">
        <f>VLOOKUP(C9972,#REF!, 2,FALSE)</f>
        <v>#REF!</v>
      </c>
      <c r="BM9972" s="191" t="s">
        <v>15399</v>
      </c>
      <c r="BN9972" s="191" t="s">
        <v>697</v>
      </c>
      <c r="BO9972" s="191" t="s">
        <v>2984</v>
      </c>
      <c r="BU9972" s="191" t="s">
        <v>15399</v>
      </c>
      <c r="BV9972" s="191" t="s">
        <v>697</v>
      </c>
      <c r="BW9972" s="191" t="s">
        <v>2984</v>
      </c>
    </row>
    <row r="9973" spans="51:75" x14ac:dyDescent="0.3">
      <c r="AY9973" s="251" t="e">
        <f>VLOOKUP(C9973,#REF!, 2,FALSE)</f>
        <v>#REF!</v>
      </c>
      <c r="BM9973" s="191" t="s">
        <v>15400</v>
      </c>
      <c r="BN9973" s="191" t="s">
        <v>2984</v>
      </c>
      <c r="BO9973" s="191" t="s">
        <v>2938</v>
      </c>
      <c r="BU9973" s="191" t="s">
        <v>15400</v>
      </c>
      <c r="BV9973" s="191" t="s">
        <v>2984</v>
      </c>
      <c r="BW9973" s="191" t="s">
        <v>2938</v>
      </c>
    </row>
    <row r="9974" spans="51:75" x14ac:dyDescent="0.3">
      <c r="AY9974" s="251" t="e">
        <f>VLOOKUP(C9974,#REF!, 2,FALSE)</f>
        <v>#REF!</v>
      </c>
      <c r="BM9974" s="191" t="s">
        <v>15401</v>
      </c>
      <c r="BN9974" s="191" t="s">
        <v>3253</v>
      </c>
      <c r="BO9974" s="191" t="s">
        <v>7454</v>
      </c>
      <c r="BU9974" s="191" t="s">
        <v>15401</v>
      </c>
      <c r="BV9974" s="191" t="s">
        <v>3253</v>
      </c>
      <c r="BW9974" s="191" t="s">
        <v>7454</v>
      </c>
    </row>
    <row r="9975" spans="51:75" x14ac:dyDescent="0.3">
      <c r="AY9975" s="251" t="e">
        <f>VLOOKUP(C9975,#REF!, 2,FALSE)</f>
        <v>#REF!</v>
      </c>
      <c r="BM9975" s="191" t="s">
        <v>15402</v>
      </c>
      <c r="BN9975" s="191" t="s">
        <v>3003</v>
      </c>
      <c r="BO9975" s="191" t="s">
        <v>2175</v>
      </c>
      <c r="BU9975" s="191" t="s">
        <v>15402</v>
      </c>
      <c r="BV9975" s="191" t="s">
        <v>3003</v>
      </c>
      <c r="BW9975" s="191" t="s">
        <v>2175</v>
      </c>
    </row>
    <row r="9976" spans="51:75" x14ac:dyDescent="0.3">
      <c r="AY9976" s="251" t="e">
        <f>VLOOKUP(C9976,#REF!, 2,FALSE)</f>
        <v>#REF!</v>
      </c>
      <c r="BM9976" s="191" t="s">
        <v>15403</v>
      </c>
      <c r="BN9976" s="191" t="s">
        <v>668</v>
      </c>
      <c r="BO9976" s="191" t="s">
        <v>15404</v>
      </c>
      <c r="BU9976" s="191" t="s">
        <v>15403</v>
      </c>
      <c r="BV9976" s="191" t="s">
        <v>668</v>
      </c>
      <c r="BW9976" s="191" t="s">
        <v>15404</v>
      </c>
    </row>
    <row r="9977" spans="51:75" x14ac:dyDescent="0.3">
      <c r="AY9977" s="251" t="e">
        <f>VLOOKUP(C9977,#REF!, 2,FALSE)</f>
        <v>#REF!</v>
      </c>
      <c r="BM9977" s="191" t="s">
        <v>15405</v>
      </c>
      <c r="BN9977" s="191" t="s">
        <v>3253</v>
      </c>
      <c r="BO9977" s="191" t="s">
        <v>2984</v>
      </c>
      <c r="BU9977" s="191" t="s">
        <v>15405</v>
      </c>
      <c r="BV9977" s="191" t="s">
        <v>3253</v>
      </c>
      <c r="BW9977" s="191" t="s">
        <v>2984</v>
      </c>
    </row>
    <row r="9978" spans="51:75" x14ac:dyDescent="0.3">
      <c r="AY9978" s="251" t="e">
        <f>VLOOKUP(C9978,#REF!, 2,FALSE)</f>
        <v>#REF!</v>
      </c>
      <c r="BM9978" s="191" t="s">
        <v>15406</v>
      </c>
      <c r="BN9978" s="191" t="s">
        <v>3006</v>
      </c>
      <c r="BO9978" s="191" t="s">
        <v>2984</v>
      </c>
      <c r="BU9978" s="191" t="s">
        <v>15406</v>
      </c>
      <c r="BV9978" s="191" t="s">
        <v>3006</v>
      </c>
      <c r="BW9978" s="191" t="s">
        <v>2984</v>
      </c>
    </row>
    <row r="9979" spans="51:75" x14ac:dyDescent="0.3">
      <c r="AY9979" s="251" t="e">
        <f>VLOOKUP(C9979,#REF!, 2,FALSE)</f>
        <v>#REF!</v>
      </c>
      <c r="BM9979" s="191" t="s">
        <v>2684</v>
      </c>
      <c r="BN9979" s="191" t="s">
        <v>1343</v>
      </c>
      <c r="BO9979" s="191" t="s">
        <v>15407</v>
      </c>
      <c r="BU9979" s="191" t="s">
        <v>2684</v>
      </c>
      <c r="BV9979" s="191" t="s">
        <v>1343</v>
      </c>
      <c r="BW9979" s="191" t="s">
        <v>15407</v>
      </c>
    </row>
    <row r="9980" spans="51:75" x14ac:dyDescent="0.3">
      <c r="AY9980" s="251" t="e">
        <f>VLOOKUP(C9980,#REF!, 2,FALSE)</f>
        <v>#REF!</v>
      </c>
      <c r="BM9980" s="191" t="s">
        <v>15408</v>
      </c>
      <c r="BN9980" s="191" t="s">
        <v>927</v>
      </c>
      <c r="BO9980" s="191" t="s">
        <v>2984</v>
      </c>
      <c r="BU9980" s="191" t="s">
        <v>15408</v>
      </c>
      <c r="BV9980" s="191" t="s">
        <v>927</v>
      </c>
      <c r="BW9980" s="191" t="s">
        <v>2984</v>
      </c>
    </row>
    <row r="9981" spans="51:75" x14ac:dyDescent="0.3">
      <c r="AY9981" s="251" t="e">
        <f>VLOOKUP(C9981,#REF!, 2,FALSE)</f>
        <v>#REF!</v>
      </c>
      <c r="BM9981" s="191" t="s">
        <v>15409</v>
      </c>
      <c r="BN9981" s="191" t="s">
        <v>3006</v>
      </c>
      <c r="BO9981" s="191" t="s">
        <v>2984</v>
      </c>
      <c r="BU9981" s="191" t="s">
        <v>15409</v>
      </c>
      <c r="BV9981" s="191" t="s">
        <v>3006</v>
      </c>
      <c r="BW9981" s="191" t="s">
        <v>2984</v>
      </c>
    </row>
    <row r="9982" spans="51:75" x14ac:dyDescent="0.3">
      <c r="AY9982" s="251" t="e">
        <f>VLOOKUP(C9982,#REF!, 2,FALSE)</f>
        <v>#REF!</v>
      </c>
      <c r="BM9982" s="191" t="s">
        <v>15410</v>
      </c>
      <c r="BN9982" s="191" t="s">
        <v>3006</v>
      </c>
      <c r="BO9982" s="191" t="s">
        <v>2984</v>
      </c>
      <c r="BU9982" s="191" t="s">
        <v>15410</v>
      </c>
      <c r="BV9982" s="191" t="s">
        <v>3006</v>
      </c>
      <c r="BW9982" s="191" t="s">
        <v>2984</v>
      </c>
    </row>
    <row r="9983" spans="51:75" x14ac:dyDescent="0.3">
      <c r="AY9983" s="251" t="e">
        <f>VLOOKUP(C9983,#REF!, 2,FALSE)</f>
        <v>#REF!</v>
      </c>
      <c r="BM9983" s="191" t="s">
        <v>15411</v>
      </c>
      <c r="BN9983" s="191" t="s">
        <v>16989</v>
      </c>
      <c r="BO9983" s="191" t="s">
        <v>15412</v>
      </c>
      <c r="BU9983" s="191" t="s">
        <v>15411</v>
      </c>
      <c r="BV9983" s="191" t="s">
        <v>16989</v>
      </c>
      <c r="BW9983" s="191" t="s">
        <v>15412</v>
      </c>
    </row>
    <row r="9984" spans="51:75" x14ac:dyDescent="0.3">
      <c r="AY9984" s="251" t="e">
        <f>VLOOKUP(C9984,#REF!, 2,FALSE)</f>
        <v>#REF!</v>
      </c>
      <c r="BM9984" s="191" t="s">
        <v>15413</v>
      </c>
      <c r="BN9984" s="191" t="s">
        <v>853</v>
      </c>
      <c r="BO9984" s="191" t="s">
        <v>15414</v>
      </c>
      <c r="BU9984" s="191" t="s">
        <v>15413</v>
      </c>
      <c r="BV9984" s="191" t="s">
        <v>853</v>
      </c>
      <c r="BW9984" s="191" t="s">
        <v>15414</v>
      </c>
    </row>
    <row r="9985" spans="51:75" x14ac:dyDescent="0.3">
      <c r="AY9985" s="251" t="e">
        <f>VLOOKUP(C9985,#REF!, 2,FALSE)</f>
        <v>#REF!</v>
      </c>
      <c r="BM9985" s="191" t="s">
        <v>15415</v>
      </c>
      <c r="BN9985" s="191" t="s">
        <v>3253</v>
      </c>
      <c r="BO9985" s="191" t="s">
        <v>2984</v>
      </c>
      <c r="BU9985" s="191" t="s">
        <v>15415</v>
      </c>
      <c r="BV9985" s="191" t="s">
        <v>3253</v>
      </c>
      <c r="BW9985" s="191" t="s">
        <v>2984</v>
      </c>
    </row>
    <row r="9986" spans="51:75" x14ac:dyDescent="0.3">
      <c r="AY9986" s="251" t="e">
        <f>VLOOKUP(C9986,#REF!, 2,FALSE)</f>
        <v>#REF!</v>
      </c>
      <c r="BM9986" s="191" t="s">
        <v>15416</v>
      </c>
      <c r="BN9986" s="191" t="s">
        <v>3253</v>
      </c>
      <c r="BO9986" s="191" t="s">
        <v>15417</v>
      </c>
      <c r="BU9986" s="191" t="s">
        <v>15416</v>
      </c>
      <c r="BV9986" s="191" t="s">
        <v>3253</v>
      </c>
      <c r="BW9986" s="191" t="s">
        <v>15417</v>
      </c>
    </row>
    <row r="9987" spans="51:75" x14ac:dyDescent="0.3">
      <c r="AY9987" s="251" t="e">
        <f>VLOOKUP(C9987,#REF!, 2,FALSE)</f>
        <v>#REF!</v>
      </c>
      <c r="BM9987" s="191" t="s">
        <v>15418</v>
      </c>
      <c r="BN9987" s="191" t="s">
        <v>3006</v>
      </c>
      <c r="BO9987" s="191" t="s">
        <v>2984</v>
      </c>
      <c r="BU9987" s="191" t="s">
        <v>15418</v>
      </c>
      <c r="BV9987" s="191" t="s">
        <v>3006</v>
      </c>
      <c r="BW9987" s="191" t="s">
        <v>2984</v>
      </c>
    </row>
    <row r="9988" spans="51:75" x14ac:dyDescent="0.3">
      <c r="AY9988" s="251" t="e">
        <f>VLOOKUP(C9988,#REF!, 2,FALSE)</f>
        <v>#REF!</v>
      </c>
      <c r="BM9988" s="191" t="s">
        <v>15419</v>
      </c>
      <c r="BN9988" s="191" t="s">
        <v>1270</v>
      </c>
      <c r="BO9988" s="191" t="s">
        <v>2984</v>
      </c>
      <c r="BU9988" s="191" t="s">
        <v>15419</v>
      </c>
      <c r="BV9988" s="191" t="s">
        <v>1270</v>
      </c>
      <c r="BW9988" s="191" t="s">
        <v>2984</v>
      </c>
    </row>
    <row r="9989" spans="51:75" x14ac:dyDescent="0.3">
      <c r="AY9989" s="251" t="e">
        <f>VLOOKUP(C9989,#REF!, 2,FALSE)</f>
        <v>#REF!</v>
      </c>
      <c r="BM9989" s="191" t="s">
        <v>15420</v>
      </c>
      <c r="BN9989" s="191" t="s">
        <v>3006</v>
      </c>
      <c r="BO9989" s="191" t="s">
        <v>2984</v>
      </c>
      <c r="BU9989" s="191" t="s">
        <v>15420</v>
      </c>
      <c r="BV9989" s="191" t="s">
        <v>3006</v>
      </c>
      <c r="BW9989" s="191" t="s">
        <v>2984</v>
      </c>
    </row>
    <row r="9990" spans="51:75" x14ac:dyDescent="0.3">
      <c r="AY9990" s="251" t="e">
        <f>VLOOKUP(C9990,#REF!, 2,FALSE)</f>
        <v>#REF!</v>
      </c>
      <c r="BM9990" s="191" t="s">
        <v>15421</v>
      </c>
      <c r="BN9990" s="191" t="s">
        <v>1343</v>
      </c>
      <c r="BO9990" s="191" t="s">
        <v>2984</v>
      </c>
      <c r="BU9990" s="191" t="s">
        <v>15421</v>
      </c>
      <c r="BV9990" s="191" t="s">
        <v>1343</v>
      </c>
      <c r="BW9990" s="191" t="s">
        <v>2984</v>
      </c>
    </row>
    <row r="9991" spans="51:75" x14ac:dyDescent="0.3">
      <c r="AY9991" s="251" t="e">
        <f>VLOOKUP(C9991,#REF!, 2,FALSE)</f>
        <v>#REF!</v>
      </c>
      <c r="BM9991" s="191" t="s">
        <v>15422</v>
      </c>
      <c r="BN9991" s="191" t="s">
        <v>2980</v>
      </c>
      <c r="BO9991" s="191" t="s">
        <v>2984</v>
      </c>
      <c r="BU9991" s="191" t="s">
        <v>15422</v>
      </c>
      <c r="BV9991" s="191" t="s">
        <v>2980</v>
      </c>
      <c r="BW9991" s="191" t="s">
        <v>2984</v>
      </c>
    </row>
    <row r="9992" spans="51:75" x14ac:dyDescent="0.3">
      <c r="AY9992" s="251" t="e">
        <f>VLOOKUP(C9992,#REF!, 2,FALSE)</f>
        <v>#REF!</v>
      </c>
      <c r="BM9992" s="191" t="s">
        <v>2685</v>
      </c>
      <c r="BN9992" s="191" t="s">
        <v>16991</v>
      </c>
      <c r="BO9992" s="191" t="s">
        <v>2547</v>
      </c>
      <c r="BU9992" s="191" t="s">
        <v>2685</v>
      </c>
      <c r="BV9992" s="191" t="s">
        <v>16991</v>
      </c>
      <c r="BW9992" s="191" t="s">
        <v>2547</v>
      </c>
    </row>
    <row r="9993" spans="51:75" x14ac:dyDescent="0.3">
      <c r="AY9993" s="251" t="e">
        <f>VLOOKUP(C9993,#REF!, 2,FALSE)</f>
        <v>#REF!</v>
      </c>
      <c r="BM9993" s="191" t="s">
        <v>2686</v>
      </c>
      <c r="BN9993" s="191" t="s">
        <v>3203</v>
      </c>
      <c r="BO9993" s="191" t="s">
        <v>2984</v>
      </c>
      <c r="BU9993" s="191" t="s">
        <v>2686</v>
      </c>
      <c r="BV9993" s="191" t="s">
        <v>3203</v>
      </c>
      <c r="BW9993" s="191" t="s">
        <v>2984</v>
      </c>
    </row>
    <row r="9994" spans="51:75" x14ac:dyDescent="0.3">
      <c r="AY9994" s="251" t="e">
        <f>VLOOKUP(C9994,#REF!, 2,FALSE)</f>
        <v>#REF!</v>
      </c>
      <c r="BM9994" s="191" t="s">
        <v>15424</v>
      </c>
      <c r="BN9994" s="191" t="s">
        <v>1343</v>
      </c>
      <c r="BO9994" s="191" t="s">
        <v>15425</v>
      </c>
      <c r="BU9994" s="191" t="s">
        <v>15424</v>
      </c>
      <c r="BV9994" s="191" t="s">
        <v>1343</v>
      </c>
      <c r="BW9994" s="191" t="s">
        <v>15425</v>
      </c>
    </row>
    <row r="9995" spans="51:75" x14ac:dyDescent="0.3">
      <c r="AY9995" s="251" t="e">
        <f>VLOOKUP(C9995,#REF!, 2,FALSE)</f>
        <v>#REF!</v>
      </c>
      <c r="BM9995" s="191" t="s">
        <v>15426</v>
      </c>
      <c r="BN9995" s="191" t="s">
        <v>3253</v>
      </c>
      <c r="BO9995" s="191" t="s">
        <v>2984</v>
      </c>
      <c r="BU9995" s="191" t="s">
        <v>15426</v>
      </c>
      <c r="BV9995" s="191" t="s">
        <v>3253</v>
      </c>
      <c r="BW9995" s="191" t="s">
        <v>2984</v>
      </c>
    </row>
    <row r="9996" spans="51:75" x14ac:dyDescent="0.3">
      <c r="AY9996" s="251" t="e">
        <f>VLOOKUP(C9996,#REF!, 2,FALSE)</f>
        <v>#REF!</v>
      </c>
      <c r="BM9996" s="191" t="s">
        <v>15427</v>
      </c>
      <c r="BN9996" s="191" t="s">
        <v>3006</v>
      </c>
      <c r="BO9996" s="191" t="s">
        <v>15428</v>
      </c>
      <c r="BU9996" s="191" t="s">
        <v>15427</v>
      </c>
      <c r="BV9996" s="191" t="s">
        <v>3006</v>
      </c>
      <c r="BW9996" s="191" t="s">
        <v>15428</v>
      </c>
    </row>
    <row r="9997" spans="51:75" x14ac:dyDescent="0.3">
      <c r="AY9997" s="251" t="e">
        <f>VLOOKUP(C9997,#REF!, 2,FALSE)</f>
        <v>#REF!</v>
      </c>
      <c r="BM9997" s="191" t="s">
        <v>15429</v>
      </c>
      <c r="BN9997" s="191" t="s">
        <v>2980</v>
      </c>
      <c r="BO9997" s="191" t="s">
        <v>2984</v>
      </c>
      <c r="BU9997" s="191" t="s">
        <v>15429</v>
      </c>
      <c r="BV9997" s="191" t="s">
        <v>2980</v>
      </c>
      <c r="BW9997" s="191" t="s">
        <v>2984</v>
      </c>
    </row>
    <row r="9998" spans="51:75" x14ac:dyDescent="0.3">
      <c r="AY9998" s="251" t="e">
        <f>VLOOKUP(C9998,#REF!, 2,FALSE)</f>
        <v>#REF!</v>
      </c>
      <c r="BM9998" s="191" t="s">
        <v>15430</v>
      </c>
      <c r="BN9998" s="191" t="s">
        <v>618</v>
      </c>
      <c r="BO9998" s="191" t="s">
        <v>15431</v>
      </c>
      <c r="BU9998" s="191" t="s">
        <v>15430</v>
      </c>
      <c r="BV9998" s="191" t="s">
        <v>618</v>
      </c>
      <c r="BW9998" s="191" t="s">
        <v>15431</v>
      </c>
    </row>
    <row r="9999" spans="51:75" x14ac:dyDescent="0.3">
      <c r="AY9999" s="251" t="e">
        <f>VLOOKUP(C9999,#REF!, 2,FALSE)</f>
        <v>#REF!</v>
      </c>
      <c r="BM9999" s="191" t="s">
        <v>15432</v>
      </c>
      <c r="BN9999" s="191" t="s">
        <v>3088</v>
      </c>
      <c r="BO9999" s="191" t="s">
        <v>2984</v>
      </c>
      <c r="BU9999" s="191" t="s">
        <v>15432</v>
      </c>
      <c r="BV9999" s="191" t="s">
        <v>3088</v>
      </c>
      <c r="BW9999" s="191" t="s">
        <v>2984</v>
      </c>
    </row>
    <row r="10000" spans="51:75" x14ac:dyDescent="0.3">
      <c r="AY10000" s="251" t="e">
        <f>VLOOKUP(C10000,#REF!, 2,FALSE)</f>
        <v>#REF!</v>
      </c>
      <c r="BM10000" s="191" t="s">
        <v>15433</v>
      </c>
      <c r="BN10000" s="191" t="s">
        <v>3006</v>
      </c>
      <c r="BO10000" s="191" t="s">
        <v>2984</v>
      </c>
      <c r="BU10000" s="191" t="s">
        <v>15433</v>
      </c>
      <c r="BV10000" s="191" t="s">
        <v>3006</v>
      </c>
      <c r="BW10000" s="191" t="s">
        <v>2984</v>
      </c>
    </row>
    <row r="10001" spans="51:75" x14ac:dyDescent="0.3">
      <c r="AY10001" s="251" t="e">
        <f>VLOOKUP(C10001,#REF!, 2,FALSE)</f>
        <v>#REF!</v>
      </c>
      <c r="BM10001" s="191" t="s">
        <v>15434</v>
      </c>
      <c r="BN10001" s="191" t="s">
        <v>3253</v>
      </c>
      <c r="BO10001" s="191" t="s">
        <v>2984</v>
      </c>
      <c r="BU10001" s="191" t="s">
        <v>15434</v>
      </c>
      <c r="BV10001" s="191" t="s">
        <v>3253</v>
      </c>
      <c r="BW10001" s="191" t="s">
        <v>2984</v>
      </c>
    </row>
    <row r="10002" spans="51:75" x14ac:dyDescent="0.3">
      <c r="AY10002" s="251" t="e">
        <f>VLOOKUP(C10002,#REF!, 2,FALSE)</f>
        <v>#REF!</v>
      </c>
      <c r="BM10002" s="191" t="s">
        <v>15435</v>
      </c>
      <c r="BN10002" s="191" t="s">
        <v>1343</v>
      </c>
      <c r="BO10002" s="191" t="s">
        <v>2984</v>
      </c>
      <c r="BU10002" s="191" t="s">
        <v>15435</v>
      </c>
      <c r="BV10002" s="191" t="s">
        <v>1343</v>
      </c>
      <c r="BW10002" s="191" t="s">
        <v>2984</v>
      </c>
    </row>
    <row r="10003" spans="51:75" x14ac:dyDescent="0.3">
      <c r="AY10003" s="251" t="e">
        <f>VLOOKUP(C10003,#REF!, 2,FALSE)</f>
        <v>#REF!</v>
      </c>
      <c r="BM10003" s="191" t="s">
        <v>15436</v>
      </c>
      <c r="BN10003" s="191" t="s">
        <v>3006</v>
      </c>
      <c r="BO10003" s="191" t="s">
        <v>2984</v>
      </c>
      <c r="BU10003" s="191" t="s">
        <v>15436</v>
      </c>
      <c r="BV10003" s="191" t="s">
        <v>3006</v>
      </c>
      <c r="BW10003" s="191" t="s">
        <v>2984</v>
      </c>
    </row>
    <row r="10004" spans="51:75" x14ac:dyDescent="0.3">
      <c r="AY10004" s="251" t="e">
        <f>VLOOKUP(C10004,#REF!, 2,FALSE)</f>
        <v>#REF!</v>
      </c>
      <c r="BM10004" s="191" t="s">
        <v>15437</v>
      </c>
      <c r="BN10004" s="191" t="s">
        <v>3088</v>
      </c>
      <c r="BO10004" s="191" t="s">
        <v>13250</v>
      </c>
      <c r="BU10004" s="191" t="s">
        <v>15437</v>
      </c>
      <c r="BV10004" s="191" t="s">
        <v>3088</v>
      </c>
      <c r="BW10004" s="191" t="s">
        <v>13250</v>
      </c>
    </row>
    <row r="10005" spans="51:75" x14ac:dyDescent="0.3">
      <c r="AY10005" s="251" t="e">
        <f>VLOOKUP(C10005,#REF!, 2,FALSE)</f>
        <v>#REF!</v>
      </c>
      <c r="BM10005" s="191" t="s">
        <v>15438</v>
      </c>
      <c r="BN10005" s="191" t="s">
        <v>626</v>
      </c>
      <c r="BO10005" s="191" t="s">
        <v>8378</v>
      </c>
      <c r="BU10005" s="191" t="s">
        <v>15438</v>
      </c>
      <c r="BV10005" s="191" t="s">
        <v>626</v>
      </c>
      <c r="BW10005" s="191" t="s">
        <v>8378</v>
      </c>
    </row>
    <row r="10006" spans="51:75" x14ac:dyDescent="0.3">
      <c r="AY10006" s="251" t="e">
        <f>VLOOKUP(C10006,#REF!, 2,FALSE)</f>
        <v>#REF!</v>
      </c>
      <c r="BM10006" s="191" t="s">
        <v>267</v>
      </c>
      <c r="BN10006" s="191" t="s">
        <v>626</v>
      </c>
      <c r="BO10006" s="191" t="s">
        <v>11459</v>
      </c>
      <c r="BU10006" s="191" t="s">
        <v>267</v>
      </c>
      <c r="BV10006" s="191" t="s">
        <v>626</v>
      </c>
      <c r="BW10006" s="191" t="s">
        <v>11459</v>
      </c>
    </row>
    <row r="10007" spans="51:75" x14ac:dyDescent="0.3">
      <c r="AY10007" s="251" t="e">
        <f>VLOOKUP(C10007,#REF!, 2,FALSE)</f>
        <v>#REF!</v>
      </c>
      <c r="BM10007" s="191" t="s">
        <v>15439</v>
      </c>
      <c r="BN10007" s="191" t="s">
        <v>3253</v>
      </c>
      <c r="BO10007" s="191" t="s">
        <v>2984</v>
      </c>
      <c r="BU10007" s="191" t="s">
        <v>15439</v>
      </c>
      <c r="BV10007" s="191" t="s">
        <v>3253</v>
      </c>
      <c r="BW10007" s="191" t="s">
        <v>2984</v>
      </c>
    </row>
    <row r="10008" spans="51:75" x14ac:dyDescent="0.3">
      <c r="AY10008" s="251" t="e">
        <f>VLOOKUP(C10008,#REF!, 2,FALSE)</f>
        <v>#REF!</v>
      </c>
      <c r="BM10008" s="191" t="s">
        <v>15440</v>
      </c>
      <c r="BN10008" s="191" t="s">
        <v>716</v>
      </c>
      <c r="BO10008" s="191" t="s">
        <v>15441</v>
      </c>
      <c r="BU10008" s="191" t="s">
        <v>15440</v>
      </c>
      <c r="BV10008" s="191" t="s">
        <v>716</v>
      </c>
      <c r="BW10008" s="191" t="s">
        <v>15441</v>
      </c>
    </row>
    <row r="10009" spans="51:75" x14ac:dyDescent="0.3">
      <c r="AY10009" s="251" t="e">
        <f>VLOOKUP(C10009,#REF!, 2,FALSE)</f>
        <v>#REF!</v>
      </c>
      <c r="BM10009" s="191" t="s">
        <v>15442</v>
      </c>
      <c r="BN10009" s="191" t="s">
        <v>1343</v>
      </c>
      <c r="BO10009" s="191" t="s">
        <v>15443</v>
      </c>
      <c r="BU10009" s="191" t="s">
        <v>15442</v>
      </c>
      <c r="BV10009" s="191" t="s">
        <v>1343</v>
      </c>
      <c r="BW10009" s="191" t="s">
        <v>15443</v>
      </c>
    </row>
    <row r="10010" spans="51:75" x14ac:dyDescent="0.3">
      <c r="AY10010" s="251" t="e">
        <f>VLOOKUP(C10010,#REF!, 2,FALSE)</f>
        <v>#REF!</v>
      </c>
      <c r="BM10010" s="191" t="s">
        <v>15444</v>
      </c>
      <c r="BN10010" s="191" t="s">
        <v>1343</v>
      </c>
      <c r="BO10010" s="191" t="s">
        <v>15445</v>
      </c>
      <c r="BU10010" s="191" t="s">
        <v>15444</v>
      </c>
      <c r="BV10010" s="191" t="s">
        <v>1343</v>
      </c>
      <c r="BW10010" s="191" t="s">
        <v>15445</v>
      </c>
    </row>
    <row r="10011" spans="51:75" x14ac:dyDescent="0.3">
      <c r="AY10011" s="251" t="e">
        <f>VLOOKUP(C10011,#REF!, 2,FALSE)</f>
        <v>#REF!</v>
      </c>
      <c r="BM10011" s="191" t="s">
        <v>15446</v>
      </c>
      <c r="BN10011" s="191" t="s">
        <v>716</v>
      </c>
      <c r="BO10011" s="191" t="s">
        <v>5629</v>
      </c>
      <c r="BU10011" s="191" t="s">
        <v>15446</v>
      </c>
      <c r="BV10011" s="191" t="s">
        <v>716</v>
      </c>
      <c r="BW10011" s="191" t="s">
        <v>5629</v>
      </c>
    </row>
    <row r="10012" spans="51:75" x14ac:dyDescent="0.3">
      <c r="AY10012" s="251" t="e">
        <f>VLOOKUP(C10012,#REF!, 2,FALSE)</f>
        <v>#REF!</v>
      </c>
      <c r="BM10012" s="191" t="s">
        <v>15447</v>
      </c>
      <c r="BN10012" s="191" t="s">
        <v>3006</v>
      </c>
      <c r="BO10012" s="191" t="s">
        <v>15448</v>
      </c>
      <c r="BU10012" s="191" t="s">
        <v>15447</v>
      </c>
      <c r="BV10012" s="191" t="s">
        <v>3006</v>
      </c>
      <c r="BW10012" s="191" t="s">
        <v>15448</v>
      </c>
    </row>
    <row r="10013" spans="51:75" x14ac:dyDescent="0.3">
      <c r="AY10013" s="251" t="e">
        <f>VLOOKUP(C10013,#REF!, 2,FALSE)</f>
        <v>#REF!</v>
      </c>
      <c r="BM10013" s="191" t="s">
        <v>15449</v>
      </c>
      <c r="BN10013" s="191" t="s">
        <v>3003</v>
      </c>
      <c r="BO10013" s="191" t="s">
        <v>15450</v>
      </c>
      <c r="BU10013" s="191" t="s">
        <v>15449</v>
      </c>
      <c r="BV10013" s="191" t="s">
        <v>3003</v>
      </c>
      <c r="BW10013" s="191" t="s">
        <v>15450</v>
      </c>
    </row>
    <row r="10014" spans="51:75" x14ac:dyDescent="0.3">
      <c r="AY10014" s="251" t="e">
        <f>VLOOKUP(C10014,#REF!, 2,FALSE)</f>
        <v>#REF!</v>
      </c>
      <c r="BM10014" s="191" t="s">
        <v>15451</v>
      </c>
      <c r="BN10014" s="191" t="s">
        <v>3003</v>
      </c>
      <c r="BO10014" s="191" t="s">
        <v>3828</v>
      </c>
      <c r="BU10014" s="191" t="s">
        <v>15451</v>
      </c>
      <c r="BV10014" s="191" t="s">
        <v>3003</v>
      </c>
      <c r="BW10014" s="191" t="s">
        <v>3828</v>
      </c>
    </row>
    <row r="10015" spans="51:75" x14ac:dyDescent="0.3">
      <c r="AY10015" s="251" t="e">
        <f>VLOOKUP(C10015,#REF!, 2,FALSE)</f>
        <v>#REF!</v>
      </c>
      <c r="BM10015" s="191" t="s">
        <v>2687</v>
      </c>
      <c r="BN10015" s="191" t="s">
        <v>3006</v>
      </c>
      <c r="BO10015" s="191" t="s">
        <v>729</v>
      </c>
      <c r="BU10015" s="191" t="s">
        <v>2687</v>
      </c>
      <c r="BV10015" s="191" t="s">
        <v>3006</v>
      </c>
      <c r="BW10015" s="191" t="s">
        <v>729</v>
      </c>
    </row>
    <row r="10016" spans="51:75" x14ac:dyDescent="0.3">
      <c r="AY10016" s="251" t="e">
        <f>VLOOKUP(C10016,#REF!, 2,FALSE)</f>
        <v>#REF!</v>
      </c>
      <c r="BM10016" s="191" t="s">
        <v>15452</v>
      </c>
      <c r="BN10016" s="191" t="s">
        <v>3006</v>
      </c>
      <c r="BO10016" s="191" t="s">
        <v>6383</v>
      </c>
      <c r="BU10016" s="191" t="s">
        <v>15452</v>
      </c>
      <c r="BV10016" s="191" t="s">
        <v>3006</v>
      </c>
      <c r="BW10016" s="191" t="s">
        <v>6383</v>
      </c>
    </row>
    <row r="10017" spans="51:75" x14ac:dyDescent="0.3">
      <c r="AY10017" s="251" t="e">
        <f>VLOOKUP(C10017,#REF!, 2,FALSE)</f>
        <v>#REF!</v>
      </c>
      <c r="BM10017" s="191" t="s">
        <v>2688</v>
      </c>
      <c r="BN10017" s="191" t="s">
        <v>716</v>
      </c>
      <c r="BO10017" s="191" t="s">
        <v>4093</v>
      </c>
      <c r="BU10017" s="191" t="s">
        <v>2688</v>
      </c>
      <c r="BV10017" s="191" t="s">
        <v>716</v>
      </c>
      <c r="BW10017" s="191" t="s">
        <v>4093</v>
      </c>
    </row>
    <row r="10018" spans="51:75" x14ac:dyDescent="0.3">
      <c r="AY10018" s="251" t="e">
        <f>VLOOKUP(C10018,#REF!, 2,FALSE)</f>
        <v>#REF!</v>
      </c>
      <c r="BM10018" s="191" t="s">
        <v>2689</v>
      </c>
      <c r="BN10018" s="191" t="s">
        <v>863</v>
      </c>
      <c r="BO10018" s="191" t="s">
        <v>15453</v>
      </c>
      <c r="BU10018" s="191" t="s">
        <v>2689</v>
      </c>
      <c r="BV10018" s="191" t="s">
        <v>863</v>
      </c>
      <c r="BW10018" s="191" t="s">
        <v>15453</v>
      </c>
    </row>
    <row r="10019" spans="51:75" x14ac:dyDescent="0.3">
      <c r="AY10019" s="251" t="e">
        <f>VLOOKUP(C10019,#REF!, 2,FALSE)</f>
        <v>#REF!</v>
      </c>
      <c r="BM10019" s="191" t="s">
        <v>15454</v>
      </c>
      <c r="BN10019" s="191" t="s">
        <v>1140</v>
      </c>
      <c r="BO10019" s="191" t="s">
        <v>9116</v>
      </c>
      <c r="BU10019" s="191" t="s">
        <v>15454</v>
      </c>
      <c r="BV10019" s="191" t="s">
        <v>1140</v>
      </c>
      <c r="BW10019" s="191" t="s">
        <v>9116</v>
      </c>
    </row>
    <row r="10020" spans="51:75" x14ac:dyDescent="0.3">
      <c r="AY10020" s="251" t="e">
        <f>VLOOKUP(C10020,#REF!, 2,FALSE)</f>
        <v>#REF!</v>
      </c>
      <c r="BM10020" s="191" t="s">
        <v>15455</v>
      </c>
      <c r="BN10020" s="191" t="s">
        <v>3253</v>
      </c>
      <c r="BO10020" s="191" t="s">
        <v>10793</v>
      </c>
      <c r="BU10020" s="191" t="s">
        <v>15455</v>
      </c>
      <c r="BV10020" s="191" t="s">
        <v>3253</v>
      </c>
      <c r="BW10020" s="191" t="s">
        <v>10793</v>
      </c>
    </row>
    <row r="10021" spans="51:75" x14ac:dyDescent="0.3">
      <c r="AY10021" s="251" t="e">
        <f>VLOOKUP(C10021,#REF!, 2,FALSE)</f>
        <v>#REF!</v>
      </c>
      <c r="BM10021" s="191" t="s">
        <v>15456</v>
      </c>
      <c r="BN10021" s="191" t="s">
        <v>3046</v>
      </c>
      <c r="BO10021" s="191" t="s">
        <v>2984</v>
      </c>
      <c r="BU10021" s="191" t="s">
        <v>15456</v>
      </c>
      <c r="BV10021" s="191" t="s">
        <v>3046</v>
      </c>
      <c r="BW10021" s="191" t="s">
        <v>2984</v>
      </c>
    </row>
    <row r="10022" spans="51:75" x14ac:dyDescent="0.3">
      <c r="AY10022" s="251" t="e">
        <f>VLOOKUP(C10022,#REF!, 2,FALSE)</f>
        <v>#REF!</v>
      </c>
      <c r="BM10022" s="191" t="s">
        <v>15457</v>
      </c>
      <c r="BN10022" s="191" t="s">
        <v>3003</v>
      </c>
      <c r="BO10022" s="191" t="s">
        <v>15458</v>
      </c>
      <c r="BU10022" s="191" t="s">
        <v>15457</v>
      </c>
      <c r="BV10022" s="191" t="s">
        <v>3003</v>
      </c>
      <c r="BW10022" s="191" t="s">
        <v>15458</v>
      </c>
    </row>
    <row r="10023" spans="51:75" x14ac:dyDescent="0.3">
      <c r="AY10023" s="251" t="e">
        <f>VLOOKUP(C10023,#REF!, 2,FALSE)</f>
        <v>#REF!</v>
      </c>
      <c r="BM10023" s="191" t="s">
        <v>15459</v>
      </c>
      <c r="BN10023" s="191" t="s">
        <v>3088</v>
      </c>
      <c r="BO10023" s="191" t="s">
        <v>2984</v>
      </c>
      <c r="BU10023" s="191" t="s">
        <v>15459</v>
      </c>
      <c r="BV10023" s="191" t="s">
        <v>3088</v>
      </c>
      <c r="BW10023" s="191" t="s">
        <v>2984</v>
      </c>
    </row>
    <row r="10024" spans="51:75" x14ac:dyDescent="0.3">
      <c r="AY10024" s="251" t="e">
        <f>VLOOKUP(C10024,#REF!, 2,FALSE)</f>
        <v>#REF!</v>
      </c>
      <c r="BM10024" s="191" t="s">
        <v>15460</v>
      </c>
      <c r="BN10024" s="191" t="s">
        <v>3003</v>
      </c>
      <c r="BO10024" s="191" t="s">
        <v>15461</v>
      </c>
      <c r="BU10024" s="191" t="s">
        <v>15460</v>
      </c>
      <c r="BV10024" s="191" t="s">
        <v>3003</v>
      </c>
      <c r="BW10024" s="191" t="s">
        <v>15461</v>
      </c>
    </row>
    <row r="10025" spans="51:75" x14ac:dyDescent="0.3">
      <c r="AY10025" s="251" t="e">
        <f>VLOOKUP(C10025,#REF!, 2,FALSE)</f>
        <v>#REF!</v>
      </c>
      <c r="BM10025" s="191" t="s">
        <v>15462</v>
      </c>
      <c r="BN10025" s="191" t="s">
        <v>3098</v>
      </c>
      <c r="BO10025" s="191" t="s">
        <v>15463</v>
      </c>
      <c r="BU10025" s="191" t="s">
        <v>15462</v>
      </c>
      <c r="BV10025" s="191" t="s">
        <v>3098</v>
      </c>
      <c r="BW10025" s="191" t="s">
        <v>15463</v>
      </c>
    </row>
    <row r="10026" spans="51:75" x14ac:dyDescent="0.3">
      <c r="AY10026" s="251" t="e">
        <f>VLOOKUP(C10026,#REF!, 2,FALSE)</f>
        <v>#REF!</v>
      </c>
      <c r="BM10026" s="191" t="s">
        <v>15464</v>
      </c>
      <c r="BN10026" s="191" t="s">
        <v>1343</v>
      </c>
      <c r="BO10026" s="191" t="s">
        <v>15465</v>
      </c>
      <c r="BU10026" s="191" t="s">
        <v>15464</v>
      </c>
      <c r="BV10026" s="191" t="s">
        <v>1343</v>
      </c>
      <c r="BW10026" s="191" t="s">
        <v>15465</v>
      </c>
    </row>
    <row r="10027" spans="51:75" x14ac:dyDescent="0.3">
      <c r="AY10027" s="251" t="e">
        <f>VLOOKUP(C10027,#REF!, 2,FALSE)</f>
        <v>#REF!</v>
      </c>
      <c r="BM10027" s="191" t="s">
        <v>15466</v>
      </c>
      <c r="BN10027" s="191" t="s">
        <v>3098</v>
      </c>
      <c r="BO10027" s="191" t="s">
        <v>14666</v>
      </c>
      <c r="BU10027" s="191" t="s">
        <v>15466</v>
      </c>
      <c r="BV10027" s="191" t="s">
        <v>3098</v>
      </c>
      <c r="BW10027" s="191" t="s">
        <v>14666</v>
      </c>
    </row>
    <row r="10028" spans="51:75" x14ac:dyDescent="0.3">
      <c r="AY10028" s="251" t="e">
        <f>VLOOKUP(C10028,#REF!, 2,FALSE)</f>
        <v>#REF!</v>
      </c>
      <c r="BM10028" s="191" t="s">
        <v>15467</v>
      </c>
      <c r="BN10028" s="191" t="s">
        <v>3253</v>
      </c>
      <c r="BO10028" s="191" t="s">
        <v>4133</v>
      </c>
      <c r="BU10028" s="191" t="s">
        <v>15467</v>
      </c>
      <c r="BV10028" s="191" t="s">
        <v>3253</v>
      </c>
      <c r="BW10028" s="191" t="s">
        <v>4133</v>
      </c>
    </row>
    <row r="10029" spans="51:75" x14ac:dyDescent="0.3">
      <c r="AY10029" s="251" t="e">
        <f>VLOOKUP(C10029,#REF!, 2,FALSE)</f>
        <v>#REF!</v>
      </c>
      <c r="BM10029" s="191" t="s">
        <v>2690</v>
      </c>
      <c r="BN10029" s="191" t="s">
        <v>3006</v>
      </c>
      <c r="BO10029" s="191" t="s">
        <v>15468</v>
      </c>
      <c r="BU10029" s="191" t="s">
        <v>2690</v>
      </c>
      <c r="BV10029" s="191" t="s">
        <v>3006</v>
      </c>
      <c r="BW10029" s="191" t="s">
        <v>15468</v>
      </c>
    </row>
    <row r="10030" spans="51:75" x14ac:dyDescent="0.3">
      <c r="AY10030" s="251" t="e">
        <f>VLOOKUP(C10030,#REF!, 2,FALSE)</f>
        <v>#REF!</v>
      </c>
      <c r="BM10030" s="191" t="s">
        <v>2691</v>
      </c>
      <c r="BN10030" s="191" t="s">
        <v>3098</v>
      </c>
      <c r="BO10030" s="191" t="s">
        <v>15469</v>
      </c>
      <c r="BU10030" s="191" t="s">
        <v>2691</v>
      </c>
      <c r="BV10030" s="191" t="s">
        <v>3098</v>
      </c>
      <c r="BW10030" s="191" t="s">
        <v>15469</v>
      </c>
    </row>
    <row r="10031" spans="51:75" x14ac:dyDescent="0.3">
      <c r="AY10031" s="251" t="e">
        <f>VLOOKUP(C10031,#REF!, 2,FALSE)</f>
        <v>#REF!</v>
      </c>
      <c r="BM10031" s="191" t="s">
        <v>15470</v>
      </c>
      <c r="BN10031" s="191" t="s">
        <v>704</v>
      </c>
      <c r="BO10031" s="191" t="s">
        <v>15471</v>
      </c>
      <c r="BU10031" s="191" t="s">
        <v>15470</v>
      </c>
      <c r="BV10031" s="191" t="s">
        <v>704</v>
      </c>
      <c r="BW10031" s="191" t="s">
        <v>15471</v>
      </c>
    </row>
    <row r="10032" spans="51:75" x14ac:dyDescent="0.3">
      <c r="AY10032" s="251" t="e">
        <f>VLOOKUP(C10032,#REF!, 2,FALSE)</f>
        <v>#REF!</v>
      </c>
      <c r="BM10032" s="191" t="s">
        <v>15472</v>
      </c>
      <c r="BN10032" s="191" t="s">
        <v>667</v>
      </c>
      <c r="BO10032" s="191" t="s">
        <v>2984</v>
      </c>
      <c r="BU10032" s="191" t="s">
        <v>15472</v>
      </c>
      <c r="BV10032" s="191" t="s">
        <v>667</v>
      </c>
      <c r="BW10032" s="191" t="s">
        <v>2984</v>
      </c>
    </row>
    <row r="10033" spans="51:75" x14ac:dyDescent="0.3">
      <c r="AY10033" s="251" t="e">
        <f>VLOOKUP(C10033,#REF!, 2,FALSE)</f>
        <v>#REF!</v>
      </c>
      <c r="BM10033" s="191" t="s">
        <v>15473</v>
      </c>
      <c r="BN10033" s="191" t="s">
        <v>1343</v>
      </c>
      <c r="BO10033" s="191" t="s">
        <v>4758</v>
      </c>
      <c r="BU10033" s="191" t="s">
        <v>15473</v>
      </c>
      <c r="BV10033" s="191" t="s">
        <v>1343</v>
      </c>
      <c r="BW10033" s="191" t="s">
        <v>4758</v>
      </c>
    </row>
    <row r="10034" spans="51:75" x14ac:dyDescent="0.3">
      <c r="AY10034" s="251" t="e">
        <f>VLOOKUP(C10034,#REF!, 2,FALSE)</f>
        <v>#REF!</v>
      </c>
      <c r="BM10034" s="191" t="s">
        <v>15474</v>
      </c>
      <c r="BN10034" s="191" t="s">
        <v>629</v>
      </c>
      <c r="BO10034" s="191" t="s">
        <v>8025</v>
      </c>
      <c r="BU10034" s="191" t="s">
        <v>15474</v>
      </c>
      <c r="BV10034" s="191" t="s">
        <v>629</v>
      </c>
      <c r="BW10034" s="191" t="s">
        <v>8025</v>
      </c>
    </row>
    <row r="10035" spans="51:75" x14ac:dyDescent="0.3">
      <c r="AY10035" s="251" t="e">
        <f>VLOOKUP(C10035,#REF!, 2,FALSE)</f>
        <v>#REF!</v>
      </c>
      <c r="BM10035" s="191" t="s">
        <v>15475</v>
      </c>
      <c r="BN10035" s="191" t="s">
        <v>17000</v>
      </c>
      <c r="BO10035" s="191" t="s">
        <v>3877</v>
      </c>
      <c r="BU10035" s="191" t="s">
        <v>15475</v>
      </c>
      <c r="BV10035" s="191" t="s">
        <v>17000</v>
      </c>
      <c r="BW10035" s="191" t="s">
        <v>3877</v>
      </c>
    </row>
    <row r="10036" spans="51:75" x14ac:dyDescent="0.3">
      <c r="AY10036" s="251" t="e">
        <f>VLOOKUP(C10036,#REF!, 2,FALSE)</f>
        <v>#REF!</v>
      </c>
      <c r="BM10036" s="191" t="s">
        <v>15476</v>
      </c>
      <c r="BN10036" s="191" t="s">
        <v>3253</v>
      </c>
      <c r="BO10036" s="191" t="s">
        <v>13205</v>
      </c>
      <c r="BU10036" s="191" t="s">
        <v>15476</v>
      </c>
      <c r="BV10036" s="191" t="s">
        <v>3253</v>
      </c>
      <c r="BW10036" s="191" t="s">
        <v>13205</v>
      </c>
    </row>
    <row r="10037" spans="51:75" x14ac:dyDescent="0.3">
      <c r="AY10037" s="251" t="e">
        <f>VLOOKUP(C10037,#REF!, 2,FALSE)</f>
        <v>#REF!</v>
      </c>
      <c r="BM10037" s="191" t="s">
        <v>15477</v>
      </c>
      <c r="BN10037" s="191" t="s">
        <v>716</v>
      </c>
      <c r="BO10037" s="191" t="s">
        <v>15478</v>
      </c>
      <c r="BU10037" s="191" t="s">
        <v>15477</v>
      </c>
      <c r="BV10037" s="191" t="s">
        <v>716</v>
      </c>
      <c r="BW10037" s="191" t="s">
        <v>15478</v>
      </c>
    </row>
    <row r="10038" spans="51:75" x14ac:dyDescent="0.3">
      <c r="AY10038" s="251" t="e">
        <f>VLOOKUP(C10038,#REF!, 2,FALSE)</f>
        <v>#REF!</v>
      </c>
      <c r="BM10038" s="191" t="s">
        <v>15479</v>
      </c>
      <c r="BN10038" s="191" t="s">
        <v>716</v>
      </c>
      <c r="BO10038" s="191" t="s">
        <v>10979</v>
      </c>
      <c r="BU10038" s="191" t="s">
        <v>15479</v>
      </c>
      <c r="BV10038" s="191" t="s">
        <v>716</v>
      </c>
      <c r="BW10038" s="191" t="s">
        <v>10979</v>
      </c>
    </row>
    <row r="10039" spans="51:75" x14ac:dyDescent="0.3">
      <c r="AY10039" s="251" t="e">
        <f>VLOOKUP(C10039,#REF!, 2,FALSE)</f>
        <v>#REF!</v>
      </c>
      <c r="BM10039" s="191" t="s">
        <v>15480</v>
      </c>
      <c r="BN10039" s="191" t="s">
        <v>17000</v>
      </c>
      <c r="BO10039" s="191" t="s">
        <v>15481</v>
      </c>
      <c r="BU10039" s="191" t="s">
        <v>15480</v>
      </c>
      <c r="BV10039" s="191" t="s">
        <v>17000</v>
      </c>
      <c r="BW10039" s="191" t="s">
        <v>15481</v>
      </c>
    </row>
    <row r="10040" spans="51:75" x14ac:dyDescent="0.3">
      <c r="AY10040" s="251" t="e">
        <f>VLOOKUP(C10040,#REF!, 2,FALSE)</f>
        <v>#REF!</v>
      </c>
      <c r="BM10040" s="191" t="s">
        <v>15482</v>
      </c>
      <c r="BN10040" s="191" t="s">
        <v>627</v>
      </c>
      <c r="BO10040" s="191" t="s">
        <v>7654</v>
      </c>
      <c r="BU10040" s="191" t="s">
        <v>15482</v>
      </c>
      <c r="BV10040" s="191" t="s">
        <v>627</v>
      </c>
      <c r="BW10040" s="191" t="s">
        <v>7654</v>
      </c>
    </row>
    <row r="10041" spans="51:75" x14ac:dyDescent="0.3">
      <c r="AY10041" s="251" t="e">
        <f>VLOOKUP(C10041,#REF!, 2,FALSE)</f>
        <v>#REF!</v>
      </c>
      <c r="BM10041" s="191" t="s">
        <v>2703</v>
      </c>
      <c r="BN10041" s="191" t="s">
        <v>1273</v>
      </c>
      <c r="BO10041" s="191" t="s">
        <v>8211</v>
      </c>
      <c r="BU10041" s="191" t="s">
        <v>2703</v>
      </c>
      <c r="BV10041" s="191" t="s">
        <v>1273</v>
      </c>
      <c r="BW10041" s="191" t="s">
        <v>8211</v>
      </c>
    </row>
    <row r="10042" spans="51:75" x14ac:dyDescent="0.3">
      <c r="AY10042" s="251" t="e">
        <f>VLOOKUP(C10042,#REF!, 2,FALSE)</f>
        <v>#REF!</v>
      </c>
      <c r="BM10042" s="191" t="s">
        <v>15483</v>
      </c>
      <c r="BN10042" s="191" t="s">
        <v>2984</v>
      </c>
      <c r="BO10042" s="191" t="s">
        <v>11205</v>
      </c>
      <c r="BU10042" s="191" t="s">
        <v>15483</v>
      </c>
      <c r="BV10042" s="191" t="s">
        <v>2984</v>
      </c>
      <c r="BW10042" s="191" t="s">
        <v>11205</v>
      </c>
    </row>
    <row r="10043" spans="51:75" x14ac:dyDescent="0.3">
      <c r="AY10043" s="251" t="e">
        <f>VLOOKUP(C10043,#REF!, 2,FALSE)</f>
        <v>#REF!</v>
      </c>
      <c r="BM10043" s="191" t="s">
        <v>15484</v>
      </c>
      <c r="BN10043" s="191" t="s">
        <v>627</v>
      </c>
      <c r="BO10043" s="191" t="s">
        <v>15485</v>
      </c>
      <c r="BU10043" s="191" t="s">
        <v>15484</v>
      </c>
      <c r="BV10043" s="191" t="s">
        <v>627</v>
      </c>
      <c r="BW10043" s="191" t="s">
        <v>15485</v>
      </c>
    </row>
    <row r="10044" spans="51:75" x14ac:dyDescent="0.3">
      <c r="AY10044" s="251" t="e">
        <f>VLOOKUP(C10044,#REF!, 2,FALSE)</f>
        <v>#REF!</v>
      </c>
      <c r="BM10044" s="191" t="s">
        <v>15486</v>
      </c>
      <c r="BN10044" s="191" t="s">
        <v>627</v>
      </c>
      <c r="BO10044" s="191" t="s">
        <v>7378</v>
      </c>
      <c r="BU10044" s="191" t="s">
        <v>15486</v>
      </c>
      <c r="BV10044" s="191" t="s">
        <v>627</v>
      </c>
      <c r="BW10044" s="191" t="s">
        <v>7378</v>
      </c>
    </row>
    <row r="10045" spans="51:75" x14ac:dyDescent="0.3">
      <c r="AY10045" s="251" t="e">
        <f>VLOOKUP(C10045,#REF!, 2,FALSE)</f>
        <v>#REF!</v>
      </c>
      <c r="BM10045" s="191" t="s">
        <v>15487</v>
      </c>
      <c r="BN10045" s="191" t="s">
        <v>629</v>
      </c>
      <c r="BO10045" s="191" t="s">
        <v>4772</v>
      </c>
      <c r="BU10045" s="191" t="s">
        <v>15487</v>
      </c>
      <c r="BV10045" s="191" t="s">
        <v>629</v>
      </c>
      <c r="BW10045" s="191" t="s">
        <v>4772</v>
      </c>
    </row>
    <row r="10046" spans="51:75" x14ac:dyDescent="0.3">
      <c r="AY10046" s="251" t="e">
        <f>VLOOKUP(C10046,#REF!, 2,FALSE)</f>
        <v>#REF!</v>
      </c>
      <c r="BM10046" s="191" t="s">
        <v>15488</v>
      </c>
      <c r="BN10046" s="191" t="s">
        <v>627</v>
      </c>
      <c r="BO10046" s="191" t="s">
        <v>15489</v>
      </c>
      <c r="BU10046" s="191" t="s">
        <v>15488</v>
      </c>
      <c r="BV10046" s="191" t="s">
        <v>627</v>
      </c>
      <c r="BW10046" s="191" t="s">
        <v>15489</v>
      </c>
    </row>
    <row r="10047" spans="51:75" x14ac:dyDescent="0.3">
      <c r="AY10047" s="251" t="e">
        <f>VLOOKUP(C10047,#REF!, 2,FALSE)</f>
        <v>#REF!</v>
      </c>
      <c r="BM10047" s="191" t="s">
        <v>15490</v>
      </c>
      <c r="BN10047" s="191" t="s">
        <v>3006</v>
      </c>
      <c r="BO10047" s="191" t="s">
        <v>15491</v>
      </c>
      <c r="BU10047" s="191" t="s">
        <v>15490</v>
      </c>
      <c r="BV10047" s="191" t="s">
        <v>3006</v>
      </c>
      <c r="BW10047" s="191" t="s">
        <v>15491</v>
      </c>
    </row>
    <row r="10048" spans="51:75" x14ac:dyDescent="0.3">
      <c r="AY10048" s="251" t="e">
        <f>VLOOKUP(C10048,#REF!, 2,FALSE)</f>
        <v>#REF!</v>
      </c>
      <c r="BM10048" s="191" t="s">
        <v>15492</v>
      </c>
      <c r="BN10048" s="191" t="s">
        <v>3253</v>
      </c>
      <c r="BO10048" s="191" t="s">
        <v>4095</v>
      </c>
      <c r="BU10048" s="191" t="s">
        <v>15492</v>
      </c>
      <c r="BV10048" s="191" t="s">
        <v>3253</v>
      </c>
      <c r="BW10048" s="191" t="s">
        <v>4095</v>
      </c>
    </row>
    <row r="10049" spans="51:75" x14ac:dyDescent="0.3">
      <c r="AY10049" s="251" t="e">
        <f>VLOOKUP(C10049,#REF!, 2,FALSE)</f>
        <v>#REF!</v>
      </c>
      <c r="BM10049" s="191" t="s">
        <v>15493</v>
      </c>
      <c r="BN10049" s="191" t="s">
        <v>627</v>
      </c>
      <c r="BO10049" s="191" t="s">
        <v>15494</v>
      </c>
      <c r="BU10049" s="191" t="s">
        <v>15493</v>
      </c>
      <c r="BV10049" s="191" t="s">
        <v>627</v>
      </c>
      <c r="BW10049" s="191" t="s">
        <v>15494</v>
      </c>
    </row>
    <row r="10050" spans="51:75" x14ac:dyDescent="0.3">
      <c r="AY10050" s="251" t="e">
        <f>VLOOKUP(C10050,#REF!, 2,FALSE)</f>
        <v>#REF!</v>
      </c>
      <c r="BM10050" s="191" t="s">
        <v>15495</v>
      </c>
      <c r="BN10050" s="191" t="s">
        <v>17000</v>
      </c>
      <c r="BO10050" s="191" t="s">
        <v>712</v>
      </c>
      <c r="BU10050" s="191" t="s">
        <v>15495</v>
      </c>
      <c r="BV10050" s="191" t="s">
        <v>17000</v>
      </c>
      <c r="BW10050" s="191" t="s">
        <v>712</v>
      </c>
    </row>
    <row r="10051" spans="51:75" x14ac:dyDescent="0.3">
      <c r="AY10051" s="251" t="e">
        <f>VLOOKUP(C10051,#REF!, 2,FALSE)</f>
        <v>#REF!</v>
      </c>
      <c r="BM10051" s="191" t="s">
        <v>15496</v>
      </c>
      <c r="BN10051" s="191" t="s">
        <v>1140</v>
      </c>
      <c r="BO10051" s="191" t="s">
        <v>3113</v>
      </c>
      <c r="BU10051" s="191" t="s">
        <v>15496</v>
      </c>
      <c r="BV10051" s="191" t="s">
        <v>1140</v>
      </c>
      <c r="BW10051" s="191" t="s">
        <v>3113</v>
      </c>
    </row>
    <row r="10052" spans="51:75" x14ac:dyDescent="0.3">
      <c r="AY10052" s="251" t="e">
        <f>VLOOKUP(C10052,#REF!, 2,FALSE)</f>
        <v>#REF!</v>
      </c>
      <c r="BM10052" s="191" t="s">
        <v>15497</v>
      </c>
      <c r="BN10052" s="191" t="s">
        <v>2984</v>
      </c>
      <c r="BO10052" s="191" t="s">
        <v>2984</v>
      </c>
      <c r="BU10052" s="191" t="s">
        <v>15497</v>
      </c>
      <c r="BV10052" s="191" t="s">
        <v>2984</v>
      </c>
      <c r="BW10052" s="191" t="s">
        <v>2984</v>
      </c>
    </row>
    <row r="10053" spans="51:75" x14ac:dyDescent="0.3">
      <c r="AY10053" s="251" t="e">
        <f>VLOOKUP(C10053,#REF!, 2,FALSE)</f>
        <v>#REF!</v>
      </c>
      <c r="BM10053" s="191" t="s">
        <v>15498</v>
      </c>
      <c r="BN10053" s="191" t="s">
        <v>3088</v>
      </c>
      <c r="BO10053" s="191" t="s">
        <v>2984</v>
      </c>
      <c r="BU10053" s="191" t="s">
        <v>15498</v>
      </c>
      <c r="BV10053" s="191" t="s">
        <v>3088</v>
      </c>
      <c r="BW10053" s="191" t="s">
        <v>2984</v>
      </c>
    </row>
    <row r="10054" spans="51:75" x14ac:dyDescent="0.3">
      <c r="AY10054" s="251" t="e">
        <f>VLOOKUP(C10054,#REF!, 2,FALSE)</f>
        <v>#REF!</v>
      </c>
      <c r="BM10054" s="191" t="s">
        <v>15499</v>
      </c>
      <c r="BN10054" s="191" t="s">
        <v>16989</v>
      </c>
      <c r="BO10054" s="191" t="s">
        <v>2984</v>
      </c>
      <c r="BU10054" s="191" t="s">
        <v>15499</v>
      </c>
      <c r="BV10054" s="191" t="s">
        <v>16989</v>
      </c>
      <c r="BW10054" s="191" t="s">
        <v>2984</v>
      </c>
    </row>
    <row r="10055" spans="51:75" x14ac:dyDescent="0.3">
      <c r="AY10055" s="251" t="e">
        <f>VLOOKUP(C10055,#REF!, 2,FALSE)</f>
        <v>#REF!</v>
      </c>
      <c r="BM10055" s="191" t="s">
        <v>15500</v>
      </c>
      <c r="BN10055" s="191" t="s">
        <v>1140</v>
      </c>
      <c r="BO10055" s="191" t="s">
        <v>2984</v>
      </c>
      <c r="BU10055" s="191" t="s">
        <v>15500</v>
      </c>
      <c r="BV10055" s="191" t="s">
        <v>1140</v>
      </c>
      <c r="BW10055" s="191" t="s">
        <v>2984</v>
      </c>
    </row>
    <row r="10056" spans="51:75" x14ac:dyDescent="0.3">
      <c r="AY10056" s="251" t="e">
        <f>VLOOKUP(C10056,#REF!, 2,FALSE)</f>
        <v>#REF!</v>
      </c>
      <c r="BM10056" s="191" t="s">
        <v>15501</v>
      </c>
      <c r="BN10056" s="191" t="s">
        <v>16989</v>
      </c>
      <c r="BO10056" s="191" t="s">
        <v>2984</v>
      </c>
      <c r="BU10056" s="191" t="s">
        <v>15501</v>
      </c>
      <c r="BV10056" s="191" t="s">
        <v>16989</v>
      </c>
      <c r="BW10056" s="191" t="s">
        <v>2984</v>
      </c>
    </row>
    <row r="10057" spans="51:75" x14ac:dyDescent="0.3">
      <c r="AY10057" s="251" t="e">
        <f>VLOOKUP(C10057,#REF!, 2,FALSE)</f>
        <v>#REF!</v>
      </c>
      <c r="BM10057" s="191" t="s">
        <v>15502</v>
      </c>
      <c r="BN10057" s="191" t="s">
        <v>2984</v>
      </c>
      <c r="BO10057" s="191" t="s">
        <v>8470</v>
      </c>
      <c r="BU10057" s="191" t="s">
        <v>15502</v>
      </c>
      <c r="BV10057" s="191" t="s">
        <v>2984</v>
      </c>
      <c r="BW10057" s="191" t="s">
        <v>8470</v>
      </c>
    </row>
    <row r="10058" spans="51:75" x14ac:dyDescent="0.3">
      <c r="AY10058" s="251" t="e">
        <f>VLOOKUP(C10058,#REF!, 2,FALSE)</f>
        <v>#REF!</v>
      </c>
      <c r="BM10058" s="191" t="s">
        <v>15503</v>
      </c>
      <c r="BN10058" s="191" t="s">
        <v>1343</v>
      </c>
      <c r="BO10058" s="191" t="s">
        <v>2984</v>
      </c>
      <c r="BU10058" s="191" t="s">
        <v>15503</v>
      </c>
      <c r="BV10058" s="191" t="s">
        <v>1343</v>
      </c>
      <c r="BW10058" s="191" t="s">
        <v>2984</v>
      </c>
    </row>
    <row r="10059" spans="51:75" x14ac:dyDescent="0.3">
      <c r="AY10059" s="251" t="e">
        <f>VLOOKUP(C10059,#REF!, 2,FALSE)</f>
        <v>#REF!</v>
      </c>
      <c r="BM10059" s="191" t="s">
        <v>15504</v>
      </c>
      <c r="BN10059" s="191" t="s">
        <v>1343</v>
      </c>
      <c r="BO10059" s="191" t="s">
        <v>1020</v>
      </c>
      <c r="BU10059" s="191" t="s">
        <v>15504</v>
      </c>
      <c r="BV10059" s="191" t="s">
        <v>1343</v>
      </c>
      <c r="BW10059" s="191" t="s">
        <v>1020</v>
      </c>
    </row>
    <row r="10060" spans="51:75" x14ac:dyDescent="0.3">
      <c r="AY10060" s="251" t="e">
        <f>VLOOKUP(C10060,#REF!, 2,FALSE)</f>
        <v>#REF!</v>
      </c>
      <c r="BM10060" s="191" t="s">
        <v>15505</v>
      </c>
      <c r="BN10060" s="191" t="s">
        <v>3046</v>
      </c>
      <c r="BO10060" s="191" t="s">
        <v>2984</v>
      </c>
      <c r="BU10060" s="191" t="s">
        <v>15505</v>
      </c>
      <c r="BV10060" s="191" t="s">
        <v>3046</v>
      </c>
      <c r="BW10060" s="191" t="s">
        <v>2984</v>
      </c>
    </row>
    <row r="10061" spans="51:75" x14ac:dyDescent="0.3">
      <c r="AY10061" s="251" t="e">
        <f>VLOOKUP(C10061,#REF!, 2,FALSE)</f>
        <v>#REF!</v>
      </c>
      <c r="BM10061" s="191" t="s">
        <v>15506</v>
      </c>
      <c r="BN10061" s="191" t="s">
        <v>1343</v>
      </c>
      <c r="BO10061" s="191" t="s">
        <v>2887</v>
      </c>
      <c r="BU10061" s="191" t="s">
        <v>15506</v>
      </c>
      <c r="BV10061" s="191" t="s">
        <v>1343</v>
      </c>
      <c r="BW10061" s="191" t="s">
        <v>2887</v>
      </c>
    </row>
    <row r="10062" spans="51:75" x14ac:dyDescent="0.3">
      <c r="AY10062" s="251" t="e">
        <f>VLOOKUP(C10062,#REF!, 2,FALSE)</f>
        <v>#REF!</v>
      </c>
      <c r="BM10062" s="191" t="s">
        <v>15507</v>
      </c>
      <c r="BN10062" s="191" t="s">
        <v>1270</v>
      </c>
      <c r="BO10062" s="191" t="s">
        <v>4721</v>
      </c>
      <c r="BU10062" s="191" t="s">
        <v>15507</v>
      </c>
      <c r="BV10062" s="191" t="s">
        <v>1270</v>
      </c>
      <c r="BW10062" s="191" t="s">
        <v>4721</v>
      </c>
    </row>
    <row r="10063" spans="51:75" x14ac:dyDescent="0.3">
      <c r="AY10063" s="251" t="e">
        <f>VLOOKUP(C10063,#REF!, 2,FALSE)</f>
        <v>#REF!</v>
      </c>
      <c r="BM10063" s="191" t="s">
        <v>15508</v>
      </c>
      <c r="BN10063" s="191" t="s">
        <v>2980</v>
      </c>
      <c r="BO10063" s="191" t="s">
        <v>4491</v>
      </c>
      <c r="BU10063" s="191" t="s">
        <v>15508</v>
      </c>
      <c r="BV10063" s="191" t="s">
        <v>2980</v>
      </c>
      <c r="BW10063" s="191" t="s">
        <v>4491</v>
      </c>
    </row>
    <row r="10064" spans="51:75" x14ac:dyDescent="0.3">
      <c r="AY10064" s="251" t="e">
        <f>VLOOKUP(C10064,#REF!, 2,FALSE)</f>
        <v>#REF!</v>
      </c>
      <c r="BM10064" s="191" t="s">
        <v>15509</v>
      </c>
      <c r="BN10064" s="191" t="s">
        <v>664</v>
      </c>
      <c r="BO10064" s="191" t="s">
        <v>2984</v>
      </c>
      <c r="BU10064" s="191" t="s">
        <v>15509</v>
      </c>
      <c r="BV10064" s="191" t="s">
        <v>664</v>
      </c>
      <c r="BW10064" s="191" t="s">
        <v>2984</v>
      </c>
    </row>
    <row r="10065" spans="51:75" x14ac:dyDescent="0.3">
      <c r="AY10065" s="251" t="e">
        <f>VLOOKUP(C10065,#REF!, 2,FALSE)</f>
        <v>#REF!</v>
      </c>
      <c r="BM10065" s="191" t="s">
        <v>272</v>
      </c>
      <c r="BN10065" s="191" t="s">
        <v>16989</v>
      </c>
      <c r="BO10065" s="191" t="s">
        <v>2984</v>
      </c>
      <c r="BU10065" s="191" t="s">
        <v>272</v>
      </c>
      <c r="BV10065" s="191" t="s">
        <v>16989</v>
      </c>
      <c r="BW10065" s="191" t="s">
        <v>2984</v>
      </c>
    </row>
    <row r="10066" spans="51:75" x14ac:dyDescent="0.3">
      <c r="AY10066" s="251" t="e">
        <f>VLOOKUP(C10066,#REF!, 2,FALSE)</f>
        <v>#REF!</v>
      </c>
      <c r="BM10066" s="191" t="s">
        <v>273</v>
      </c>
      <c r="BN10066" s="191" t="s">
        <v>16989</v>
      </c>
      <c r="BO10066" s="191" t="s">
        <v>2984</v>
      </c>
      <c r="BU10066" s="191" t="s">
        <v>273</v>
      </c>
      <c r="BV10066" s="191" t="s">
        <v>16989</v>
      </c>
      <c r="BW10066" s="191" t="s">
        <v>2984</v>
      </c>
    </row>
    <row r="10067" spans="51:75" x14ac:dyDescent="0.3">
      <c r="AY10067" s="251" t="e">
        <f>VLOOKUP(C10067,#REF!, 2,FALSE)</f>
        <v>#REF!</v>
      </c>
      <c r="BM10067" s="191" t="s">
        <v>281</v>
      </c>
      <c r="BN10067" s="191" t="s">
        <v>16989</v>
      </c>
      <c r="BO10067" s="191" t="s">
        <v>2984</v>
      </c>
      <c r="BU10067" s="191" t="s">
        <v>281</v>
      </c>
      <c r="BV10067" s="191" t="s">
        <v>16989</v>
      </c>
      <c r="BW10067" s="191" t="s">
        <v>2984</v>
      </c>
    </row>
    <row r="10068" spans="51:75" x14ac:dyDescent="0.3">
      <c r="AY10068" s="251" t="e">
        <f>VLOOKUP(C10068,#REF!, 2,FALSE)</f>
        <v>#REF!</v>
      </c>
      <c r="BM10068" s="191" t="s">
        <v>15510</v>
      </c>
      <c r="BN10068" s="191" t="s">
        <v>16989</v>
      </c>
      <c r="BO10068" s="191" t="s">
        <v>2984</v>
      </c>
      <c r="BU10068" s="191" t="s">
        <v>15510</v>
      </c>
      <c r="BV10068" s="191" t="s">
        <v>16989</v>
      </c>
      <c r="BW10068" s="191" t="s">
        <v>2984</v>
      </c>
    </row>
    <row r="10069" spans="51:75" x14ac:dyDescent="0.3">
      <c r="AY10069" s="251" t="e">
        <f>VLOOKUP(C10069,#REF!, 2,FALSE)</f>
        <v>#REF!</v>
      </c>
      <c r="BM10069" s="191" t="s">
        <v>2704</v>
      </c>
      <c r="BN10069" s="191" t="s">
        <v>667</v>
      </c>
      <c r="BO10069" s="191" t="s">
        <v>2973</v>
      </c>
      <c r="BU10069" s="191" t="s">
        <v>2704</v>
      </c>
      <c r="BV10069" s="191" t="s">
        <v>667</v>
      </c>
      <c r="BW10069" s="191" t="s">
        <v>2973</v>
      </c>
    </row>
    <row r="10070" spans="51:75" x14ac:dyDescent="0.3">
      <c r="AY10070" s="251" t="e">
        <f>VLOOKUP(C10070,#REF!, 2,FALSE)</f>
        <v>#REF!</v>
      </c>
      <c r="BM10070" s="191" t="s">
        <v>15511</v>
      </c>
      <c r="BN10070" s="191" t="s">
        <v>3253</v>
      </c>
      <c r="BO10070" s="191" t="s">
        <v>2984</v>
      </c>
      <c r="BU10070" s="191" t="s">
        <v>15511</v>
      </c>
      <c r="BV10070" s="191" t="s">
        <v>3253</v>
      </c>
      <c r="BW10070" s="191" t="s">
        <v>2984</v>
      </c>
    </row>
    <row r="10071" spans="51:75" x14ac:dyDescent="0.3">
      <c r="AY10071" s="251" t="e">
        <f>VLOOKUP(C10071,#REF!, 2,FALSE)</f>
        <v>#REF!</v>
      </c>
      <c r="BM10071" s="191" t="s">
        <v>15512</v>
      </c>
      <c r="BN10071" s="191" t="s">
        <v>3006</v>
      </c>
      <c r="BO10071" s="191" t="s">
        <v>2984</v>
      </c>
      <c r="BU10071" s="191" t="s">
        <v>15512</v>
      </c>
      <c r="BV10071" s="191" t="s">
        <v>3006</v>
      </c>
      <c r="BW10071" s="191" t="s">
        <v>2984</v>
      </c>
    </row>
    <row r="10072" spans="51:75" x14ac:dyDescent="0.3">
      <c r="AY10072" s="251" t="e">
        <f>VLOOKUP(C10072,#REF!, 2,FALSE)</f>
        <v>#REF!</v>
      </c>
      <c r="BM10072" s="191" t="s">
        <v>15513</v>
      </c>
      <c r="BN10072" s="191" t="s">
        <v>811</v>
      </c>
      <c r="BO10072" s="191" t="s">
        <v>2984</v>
      </c>
      <c r="BU10072" s="191" t="s">
        <v>15513</v>
      </c>
      <c r="BV10072" s="191" t="s">
        <v>811</v>
      </c>
      <c r="BW10072" s="191" t="s">
        <v>2984</v>
      </c>
    </row>
    <row r="10073" spans="51:75" x14ac:dyDescent="0.3">
      <c r="AY10073" s="251" t="e">
        <f>VLOOKUP(C10073,#REF!, 2,FALSE)</f>
        <v>#REF!</v>
      </c>
      <c r="BM10073" s="191" t="s">
        <v>15514</v>
      </c>
      <c r="BN10073" s="191" t="s">
        <v>776</v>
      </c>
      <c r="BO10073" s="191" t="s">
        <v>2984</v>
      </c>
      <c r="BU10073" s="191" t="s">
        <v>15514</v>
      </c>
      <c r="BV10073" s="191" t="s">
        <v>776</v>
      </c>
      <c r="BW10073" s="191" t="s">
        <v>2984</v>
      </c>
    </row>
    <row r="10074" spans="51:75" x14ac:dyDescent="0.3">
      <c r="AY10074" s="251" t="e">
        <f>VLOOKUP(C10074,#REF!, 2,FALSE)</f>
        <v>#REF!</v>
      </c>
      <c r="BM10074" s="191" t="s">
        <v>15515</v>
      </c>
      <c r="BN10074" s="191" t="s">
        <v>853</v>
      </c>
      <c r="BO10074" s="191" t="s">
        <v>2984</v>
      </c>
      <c r="BU10074" s="191" t="s">
        <v>15515</v>
      </c>
      <c r="BV10074" s="191" t="s">
        <v>853</v>
      </c>
      <c r="BW10074" s="191" t="s">
        <v>2984</v>
      </c>
    </row>
    <row r="10075" spans="51:75" x14ac:dyDescent="0.3">
      <c r="AY10075" s="251" t="e">
        <f>VLOOKUP(C10075,#REF!, 2,FALSE)</f>
        <v>#REF!</v>
      </c>
      <c r="BM10075" s="191" t="s">
        <v>15516</v>
      </c>
      <c r="BN10075" s="191" t="s">
        <v>1140</v>
      </c>
      <c r="BO10075" s="191" t="s">
        <v>2984</v>
      </c>
      <c r="BU10075" s="191" t="s">
        <v>15516</v>
      </c>
      <c r="BV10075" s="191" t="s">
        <v>1140</v>
      </c>
      <c r="BW10075" s="191" t="s">
        <v>2984</v>
      </c>
    </row>
    <row r="10076" spans="51:75" x14ac:dyDescent="0.3">
      <c r="AY10076" s="251" t="e">
        <f>VLOOKUP(C10076,#REF!, 2,FALSE)</f>
        <v>#REF!</v>
      </c>
      <c r="BM10076" s="191" t="s">
        <v>15517</v>
      </c>
      <c r="BN10076" s="191" t="s">
        <v>1343</v>
      </c>
      <c r="BO10076" s="191" t="s">
        <v>2984</v>
      </c>
      <c r="BU10076" s="191" t="s">
        <v>15517</v>
      </c>
      <c r="BV10076" s="191" t="s">
        <v>1343</v>
      </c>
      <c r="BW10076" s="191" t="s">
        <v>2984</v>
      </c>
    </row>
    <row r="10077" spans="51:75" x14ac:dyDescent="0.3">
      <c r="AY10077" s="251" t="e">
        <f>VLOOKUP(C10077,#REF!, 2,FALSE)</f>
        <v>#REF!</v>
      </c>
      <c r="BM10077" s="191" t="s">
        <v>15518</v>
      </c>
      <c r="BN10077" s="191" t="s">
        <v>720</v>
      </c>
      <c r="BO10077" s="191" t="s">
        <v>2984</v>
      </c>
      <c r="BU10077" s="191" t="s">
        <v>15518</v>
      </c>
      <c r="BV10077" s="191" t="s">
        <v>720</v>
      </c>
      <c r="BW10077" s="191" t="s">
        <v>2984</v>
      </c>
    </row>
    <row r="10078" spans="51:75" x14ac:dyDescent="0.3">
      <c r="AY10078" s="251" t="e">
        <f>VLOOKUP(C10078,#REF!, 2,FALSE)</f>
        <v>#REF!</v>
      </c>
      <c r="BM10078" s="191" t="s">
        <v>15519</v>
      </c>
      <c r="BN10078" s="191" t="s">
        <v>3006</v>
      </c>
      <c r="BO10078" s="191" t="s">
        <v>9778</v>
      </c>
      <c r="BU10078" s="191" t="s">
        <v>15519</v>
      </c>
      <c r="BV10078" s="191" t="s">
        <v>3006</v>
      </c>
      <c r="BW10078" s="191" t="s">
        <v>9778</v>
      </c>
    </row>
    <row r="10079" spans="51:75" x14ac:dyDescent="0.3">
      <c r="AY10079" s="251" t="e">
        <f>VLOOKUP(C10079,#REF!, 2,FALSE)</f>
        <v>#REF!</v>
      </c>
      <c r="BM10079" s="191" t="s">
        <v>15520</v>
      </c>
      <c r="BN10079" s="191" t="s">
        <v>1140</v>
      </c>
      <c r="BO10079" s="191" t="s">
        <v>2984</v>
      </c>
      <c r="BU10079" s="191" t="s">
        <v>15520</v>
      </c>
      <c r="BV10079" s="191" t="s">
        <v>1140</v>
      </c>
      <c r="BW10079" s="191" t="s">
        <v>2984</v>
      </c>
    </row>
    <row r="10080" spans="51:75" x14ac:dyDescent="0.3">
      <c r="AY10080" s="251" t="e">
        <f>VLOOKUP(C10080,#REF!, 2,FALSE)</f>
        <v>#REF!</v>
      </c>
      <c r="BM10080" s="191" t="s">
        <v>15521</v>
      </c>
      <c r="BN10080" s="191" t="s">
        <v>3203</v>
      </c>
      <c r="BO10080" s="191" t="s">
        <v>1379</v>
      </c>
      <c r="BU10080" s="191" t="s">
        <v>15521</v>
      </c>
      <c r="BV10080" s="191" t="s">
        <v>3203</v>
      </c>
      <c r="BW10080" s="191" t="s">
        <v>1379</v>
      </c>
    </row>
    <row r="10081" spans="51:75" x14ac:dyDescent="0.3">
      <c r="AY10081" s="251" t="e">
        <f>VLOOKUP(C10081,#REF!, 2,FALSE)</f>
        <v>#REF!</v>
      </c>
      <c r="BM10081" s="191" t="s">
        <v>15522</v>
      </c>
      <c r="BN10081" s="191" t="s">
        <v>3046</v>
      </c>
      <c r="BO10081" s="191" t="s">
        <v>8706</v>
      </c>
      <c r="BU10081" s="191" t="s">
        <v>15522</v>
      </c>
      <c r="BV10081" s="191" t="s">
        <v>3046</v>
      </c>
      <c r="BW10081" s="191" t="s">
        <v>8706</v>
      </c>
    </row>
    <row r="10082" spans="51:75" x14ac:dyDescent="0.3">
      <c r="AY10082" s="251" t="e">
        <f>VLOOKUP(C10082,#REF!, 2,FALSE)</f>
        <v>#REF!</v>
      </c>
      <c r="BM10082" s="191" t="s">
        <v>15523</v>
      </c>
      <c r="BN10082" s="191" t="s">
        <v>3046</v>
      </c>
      <c r="BO10082" s="191" t="s">
        <v>8986</v>
      </c>
      <c r="BU10082" s="191" t="s">
        <v>15523</v>
      </c>
      <c r="BV10082" s="191" t="s">
        <v>3046</v>
      </c>
      <c r="BW10082" s="191" t="s">
        <v>8986</v>
      </c>
    </row>
    <row r="10083" spans="51:75" x14ac:dyDescent="0.3">
      <c r="AY10083" s="251" t="e">
        <f>VLOOKUP(C10083,#REF!, 2,FALSE)</f>
        <v>#REF!</v>
      </c>
      <c r="BM10083" s="191" t="s">
        <v>15524</v>
      </c>
      <c r="BN10083" s="191" t="s">
        <v>3046</v>
      </c>
      <c r="BO10083" s="191" t="s">
        <v>7511</v>
      </c>
      <c r="BU10083" s="191" t="s">
        <v>15524</v>
      </c>
      <c r="BV10083" s="191" t="s">
        <v>3046</v>
      </c>
      <c r="BW10083" s="191" t="s">
        <v>7511</v>
      </c>
    </row>
    <row r="10084" spans="51:75" x14ac:dyDescent="0.3">
      <c r="AY10084" s="251" t="e">
        <f>VLOOKUP(C10084,#REF!, 2,FALSE)</f>
        <v>#REF!</v>
      </c>
      <c r="BM10084" s="191" t="s">
        <v>15525</v>
      </c>
      <c r="BN10084" s="191" t="s">
        <v>3203</v>
      </c>
      <c r="BO10084" s="191" t="s">
        <v>10212</v>
      </c>
      <c r="BU10084" s="191" t="s">
        <v>15525</v>
      </c>
      <c r="BV10084" s="191" t="s">
        <v>3203</v>
      </c>
      <c r="BW10084" s="191" t="s">
        <v>10212</v>
      </c>
    </row>
    <row r="10085" spans="51:75" x14ac:dyDescent="0.3">
      <c r="AY10085" s="251" t="e">
        <f>VLOOKUP(C10085,#REF!, 2,FALSE)</f>
        <v>#REF!</v>
      </c>
      <c r="BM10085" s="191" t="s">
        <v>15527</v>
      </c>
      <c r="BN10085" s="191" t="s">
        <v>2984</v>
      </c>
      <c r="BO10085" s="191" t="s">
        <v>15529</v>
      </c>
      <c r="BU10085" s="191" t="s">
        <v>15527</v>
      </c>
      <c r="BV10085" s="191" t="s">
        <v>2984</v>
      </c>
      <c r="BW10085" s="191" t="s">
        <v>15529</v>
      </c>
    </row>
    <row r="10086" spans="51:75" x14ac:dyDescent="0.3">
      <c r="AY10086" s="251" t="e">
        <f>VLOOKUP(C10086,#REF!, 2,FALSE)</f>
        <v>#REF!</v>
      </c>
      <c r="BM10086" s="191" t="s">
        <v>15530</v>
      </c>
      <c r="BN10086" s="191" t="s">
        <v>662</v>
      </c>
      <c r="BO10086" s="191" t="s">
        <v>2984</v>
      </c>
      <c r="BU10086" s="191" t="s">
        <v>15530</v>
      </c>
      <c r="BV10086" s="191" t="s">
        <v>662</v>
      </c>
      <c r="BW10086" s="191" t="s">
        <v>2984</v>
      </c>
    </row>
    <row r="10087" spans="51:75" x14ac:dyDescent="0.3">
      <c r="AY10087" s="251" t="e">
        <f>VLOOKUP(C10087,#REF!, 2,FALSE)</f>
        <v>#REF!</v>
      </c>
      <c r="BM10087" s="191" t="s">
        <v>2707</v>
      </c>
      <c r="BN10087" s="191" t="s">
        <v>627</v>
      </c>
      <c r="BO10087" s="191" t="s">
        <v>2984</v>
      </c>
      <c r="BU10087" s="191" t="s">
        <v>2707</v>
      </c>
      <c r="BV10087" s="191" t="s">
        <v>627</v>
      </c>
      <c r="BW10087" s="191" t="s">
        <v>2984</v>
      </c>
    </row>
    <row r="10088" spans="51:75" x14ac:dyDescent="0.3">
      <c r="AY10088" s="251" t="e">
        <f>VLOOKUP(C10088,#REF!, 2,FALSE)</f>
        <v>#REF!</v>
      </c>
      <c r="BM10088" s="191" t="s">
        <v>275</v>
      </c>
      <c r="BN10088" s="191" t="s">
        <v>16989</v>
      </c>
      <c r="BO10088" s="191" t="s">
        <v>2984</v>
      </c>
      <c r="BU10088" s="191" t="s">
        <v>275</v>
      </c>
      <c r="BV10088" s="191" t="s">
        <v>16989</v>
      </c>
      <c r="BW10088" s="191" t="s">
        <v>2984</v>
      </c>
    </row>
    <row r="10089" spans="51:75" x14ac:dyDescent="0.3">
      <c r="AY10089" s="251" t="e">
        <f>VLOOKUP(C10089,#REF!, 2,FALSE)</f>
        <v>#REF!</v>
      </c>
      <c r="BM10089" s="191" t="s">
        <v>15531</v>
      </c>
      <c r="BN10089" s="191" t="s">
        <v>1140</v>
      </c>
      <c r="BO10089" s="191" t="s">
        <v>2984</v>
      </c>
      <c r="BU10089" s="191" t="s">
        <v>15531</v>
      </c>
      <c r="BV10089" s="191" t="s">
        <v>1140</v>
      </c>
      <c r="BW10089" s="191" t="s">
        <v>2984</v>
      </c>
    </row>
    <row r="10090" spans="51:75" x14ac:dyDescent="0.3">
      <c r="AY10090" s="251" t="e">
        <f>VLOOKUP(C10090,#REF!, 2,FALSE)</f>
        <v>#REF!</v>
      </c>
      <c r="BM10090" s="191" t="s">
        <v>15532</v>
      </c>
      <c r="BN10090" s="191" t="s">
        <v>3046</v>
      </c>
      <c r="BO10090" s="191" t="s">
        <v>771</v>
      </c>
      <c r="BU10090" s="191" t="s">
        <v>15532</v>
      </c>
      <c r="BV10090" s="191" t="s">
        <v>3046</v>
      </c>
      <c r="BW10090" s="191" t="s">
        <v>771</v>
      </c>
    </row>
    <row r="10091" spans="51:75" x14ac:dyDescent="0.3">
      <c r="AY10091" s="251" t="e">
        <f>VLOOKUP(C10091,#REF!, 2,FALSE)</f>
        <v>#REF!</v>
      </c>
      <c r="BM10091" s="191" t="s">
        <v>15533</v>
      </c>
      <c r="BN10091" s="191" t="s">
        <v>1343</v>
      </c>
      <c r="BO10091" s="191" t="s">
        <v>771</v>
      </c>
      <c r="BU10091" s="191" t="s">
        <v>15533</v>
      </c>
      <c r="BV10091" s="191" t="s">
        <v>1343</v>
      </c>
      <c r="BW10091" s="191" t="s">
        <v>771</v>
      </c>
    </row>
    <row r="10092" spans="51:75" x14ac:dyDescent="0.3">
      <c r="AY10092" s="251" t="e">
        <f>VLOOKUP(C10092,#REF!, 2,FALSE)</f>
        <v>#REF!</v>
      </c>
      <c r="BM10092" s="191" t="s">
        <v>15534</v>
      </c>
      <c r="BN10092" s="191" t="s">
        <v>2980</v>
      </c>
      <c r="BO10092" s="191" t="s">
        <v>771</v>
      </c>
      <c r="BU10092" s="191" t="s">
        <v>15534</v>
      </c>
      <c r="BV10092" s="191" t="s">
        <v>2980</v>
      </c>
      <c r="BW10092" s="191" t="s">
        <v>771</v>
      </c>
    </row>
    <row r="10093" spans="51:75" x14ac:dyDescent="0.3">
      <c r="AY10093" s="251" t="e">
        <f>VLOOKUP(C10093,#REF!, 2,FALSE)</f>
        <v>#REF!</v>
      </c>
      <c r="BM10093" s="191" t="s">
        <v>15535</v>
      </c>
      <c r="BN10093" s="191" t="s">
        <v>2980</v>
      </c>
      <c r="BO10093" s="191" t="s">
        <v>771</v>
      </c>
      <c r="BU10093" s="191" t="s">
        <v>15535</v>
      </c>
      <c r="BV10093" s="191" t="s">
        <v>2980</v>
      </c>
      <c r="BW10093" s="191" t="s">
        <v>771</v>
      </c>
    </row>
    <row r="10094" spans="51:75" x14ac:dyDescent="0.3">
      <c r="AY10094" s="251" t="e">
        <f>VLOOKUP(C10094,#REF!, 2,FALSE)</f>
        <v>#REF!</v>
      </c>
      <c r="BM10094" s="191" t="s">
        <v>15536</v>
      </c>
      <c r="BN10094" s="191" t="s">
        <v>3253</v>
      </c>
      <c r="BO10094" s="191" t="s">
        <v>15537</v>
      </c>
      <c r="BU10094" s="191" t="s">
        <v>15536</v>
      </c>
      <c r="BV10094" s="191" t="s">
        <v>3253</v>
      </c>
      <c r="BW10094" s="191" t="s">
        <v>15537</v>
      </c>
    </row>
    <row r="10095" spans="51:75" x14ac:dyDescent="0.3">
      <c r="AY10095" s="251" t="e">
        <f>VLOOKUP(C10095,#REF!, 2,FALSE)</f>
        <v>#REF!</v>
      </c>
      <c r="BM10095" s="191" t="s">
        <v>15538</v>
      </c>
      <c r="BN10095" s="191" t="s">
        <v>3006</v>
      </c>
      <c r="BO10095" s="191" t="s">
        <v>15539</v>
      </c>
      <c r="BU10095" s="191" t="s">
        <v>15538</v>
      </c>
      <c r="BV10095" s="191" t="s">
        <v>3006</v>
      </c>
      <c r="BW10095" s="191" t="s">
        <v>15539</v>
      </c>
    </row>
    <row r="10096" spans="51:75" x14ac:dyDescent="0.3">
      <c r="AY10096" s="251" t="e">
        <f>VLOOKUP(C10096,#REF!, 2,FALSE)</f>
        <v>#REF!</v>
      </c>
      <c r="BM10096" s="191" t="s">
        <v>15540</v>
      </c>
      <c r="BN10096" s="191" t="s">
        <v>3003</v>
      </c>
      <c r="BO10096" s="191" t="s">
        <v>15541</v>
      </c>
      <c r="BU10096" s="191" t="s">
        <v>15540</v>
      </c>
      <c r="BV10096" s="191" t="s">
        <v>3003</v>
      </c>
      <c r="BW10096" s="191" t="s">
        <v>15541</v>
      </c>
    </row>
    <row r="10097" spans="51:75" x14ac:dyDescent="0.3">
      <c r="AY10097" s="251" t="e">
        <f>VLOOKUP(C10097,#REF!, 2,FALSE)</f>
        <v>#REF!</v>
      </c>
      <c r="BM10097" s="191" t="s">
        <v>15542</v>
      </c>
      <c r="BN10097" s="191" t="s">
        <v>3006</v>
      </c>
      <c r="BO10097" s="191" t="s">
        <v>15543</v>
      </c>
      <c r="BU10097" s="191" t="s">
        <v>15542</v>
      </c>
      <c r="BV10097" s="191" t="s">
        <v>3006</v>
      </c>
      <c r="BW10097" s="191" t="s">
        <v>15543</v>
      </c>
    </row>
    <row r="10098" spans="51:75" x14ac:dyDescent="0.3">
      <c r="AY10098" s="251" t="e">
        <f>VLOOKUP(C10098,#REF!, 2,FALSE)</f>
        <v>#REF!</v>
      </c>
      <c r="BM10098" s="191" t="s">
        <v>15544</v>
      </c>
      <c r="BN10098" s="191" t="s">
        <v>1140</v>
      </c>
      <c r="BO10098" s="191" t="s">
        <v>15545</v>
      </c>
      <c r="BU10098" s="191" t="s">
        <v>15544</v>
      </c>
      <c r="BV10098" s="191" t="s">
        <v>1140</v>
      </c>
      <c r="BW10098" s="191" t="s">
        <v>15545</v>
      </c>
    </row>
    <row r="10099" spans="51:75" x14ac:dyDescent="0.3">
      <c r="AY10099" s="251" t="e">
        <f>VLOOKUP(C10099,#REF!, 2,FALSE)</f>
        <v>#REF!</v>
      </c>
      <c r="BM10099" s="191" t="s">
        <v>2708</v>
      </c>
      <c r="BN10099" s="191" t="s">
        <v>3046</v>
      </c>
      <c r="BO10099" s="191" t="s">
        <v>771</v>
      </c>
      <c r="BU10099" s="191" t="s">
        <v>2708</v>
      </c>
      <c r="BV10099" s="191" t="s">
        <v>3046</v>
      </c>
      <c r="BW10099" s="191" t="s">
        <v>771</v>
      </c>
    </row>
    <row r="10100" spans="51:75" x14ac:dyDescent="0.3">
      <c r="AY10100" s="251" t="e">
        <f>VLOOKUP(C10100,#REF!, 2,FALSE)</f>
        <v>#REF!</v>
      </c>
      <c r="BM10100" s="191" t="s">
        <v>15546</v>
      </c>
      <c r="BN10100" s="191" t="s">
        <v>1140</v>
      </c>
      <c r="BO10100" s="191" t="s">
        <v>15547</v>
      </c>
      <c r="BU10100" s="191" t="s">
        <v>15546</v>
      </c>
      <c r="BV10100" s="191" t="s">
        <v>1140</v>
      </c>
      <c r="BW10100" s="191" t="s">
        <v>15547</v>
      </c>
    </row>
    <row r="10101" spans="51:75" x14ac:dyDescent="0.3">
      <c r="AY10101" s="251" t="e">
        <f>VLOOKUP(C10101,#REF!, 2,FALSE)</f>
        <v>#REF!</v>
      </c>
      <c r="BM10101" s="191" t="s">
        <v>15548</v>
      </c>
      <c r="BN10101" s="191" t="s">
        <v>1140</v>
      </c>
      <c r="BO10101" s="191" t="s">
        <v>771</v>
      </c>
      <c r="BU10101" s="191" t="s">
        <v>15548</v>
      </c>
      <c r="BV10101" s="191" t="s">
        <v>1140</v>
      </c>
      <c r="BW10101" s="191" t="s">
        <v>771</v>
      </c>
    </row>
    <row r="10102" spans="51:75" x14ac:dyDescent="0.3">
      <c r="AY10102" s="251" t="e">
        <f>VLOOKUP(C10102,#REF!, 2,FALSE)</f>
        <v>#REF!</v>
      </c>
      <c r="BM10102" s="191" t="s">
        <v>15549</v>
      </c>
      <c r="BN10102" s="191" t="s">
        <v>2984</v>
      </c>
      <c r="BO10102" s="191" t="s">
        <v>6987</v>
      </c>
      <c r="BU10102" s="191" t="s">
        <v>15549</v>
      </c>
      <c r="BV10102" s="191" t="s">
        <v>2984</v>
      </c>
      <c r="BW10102" s="191" t="s">
        <v>6987</v>
      </c>
    </row>
    <row r="10103" spans="51:75" x14ac:dyDescent="0.3">
      <c r="AY10103" s="251" t="e">
        <f>VLOOKUP(C10103,#REF!, 2,FALSE)</f>
        <v>#REF!</v>
      </c>
      <c r="BM10103" s="191" t="s">
        <v>274</v>
      </c>
      <c r="BN10103" s="191" t="s">
        <v>2984</v>
      </c>
      <c r="BO10103" s="191" t="s">
        <v>13780</v>
      </c>
      <c r="BU10103" s="191" t="s">
        <v>274</v>
      </c>
      <c r="BV10103" s="191" t="s">
        <v>2984</v>
      </c>
      <c r="BW10103" s="191" t="s">
        <v>13780</v>
      </c>
    </row>
    <row r="10104" spans="51:75" x14ac:dyDescent="0.3">
      <c r="AY10104" s="251" t="e">
        <f>VLOOKUP(C10104,#REF!, 2,FALSE)</f>
        <v>#REF!</v>
      </c>
      <c r="BM10104" s="191" t="s">
        <v>15550</v>
      </c>
      <c r="BN10104" s="191" t="s">
        <v>3088</v>
      </c>
      <c r="BO10104" s="191" t="s">
        <v>1492</v>
      </c>
      <c r="BU10104" s="191" t="s">
        <v>15550</v>
      </c>
      <c r="BV10104" s="191" t="s">
        <v>3088</v>
      </c>
      <c r="BW10104" s="191" t="s">
        <v>1492</v>
      </c>
    </row>
    <row r="10105" spans="51:75" x14ac:dyDescent="0.3">
      <c r="AY10105" s="251" t="e">
        <f>VLOOKUP(C10105,#REF!, 2,FALSE)</f>
        <v>#REF!</v>
      </c>
      <c r="BM10105" s="191" t="s">
        <v>15551</v>
      </c>
      <c r="BN10105" s="191" t="s">
        <v>2980</v>
      </c>
      <c r="BO10105" s="191" t="s">
        <v>771</v>
      </c>
      <c r="BU10105" s="191" t="s">
        <v>15551</v>
      </c>
      <c r="BV10105" s="191" t="s">
        <v>2980</v>
      </c>
      <c r="BW10105" s="191" t="s">
        <v>771</v>
      </c>
    </row>
    <row r="10106" spans="51:75" x14ac:dyDescent="0.3">
      <c r="AY10106" s="251" t="e">
        <f>VLOOKUP(C10106,#REF!, 2,FALSE)</f>
        <v>#REF!</v>
      </c>
      <c r="BM10106" s="191" t="s">
        <v>15552</v>
      </c>
      <c r="BN10106" s="191" t="s">
        <v>2980</v>
      </c>
      <c r="BO10106" s="191" t="s">
        <v>771</v>
      </c>
      <c r="BU10106" s="191" t="s">
        <v>15552</v>
      </c>
      <c r="BV10106" s="191" t="s">
        <v>2980</v>
      </c>
      <c r="BW10106" s="191" t="s">
        <v>771</v>
      </c>
    </row>
    <row r="10107" spans="51:75" x14ac:dyDescent="0.3">
      <c r="AY10107" s="251" t="e">
        <f>VLOOKUP(C10107,#REF!, 2,FALSE)</f>
        <v>#REF!</v>
      </c>
      <c r="BM10107" s="191" t="s">
        <v>15553</v>
      </c>
      <c r="BN10107" s="191" t="s">
        <v>2984</v>
      </c>
      <c r="BO10107" s="191" t="s">
        <v>9763</v>
      </c>
      <c r="BU10107" s="191" t="s">
        <v>15553</v>
      </c>
      <c r="BV10107" s="191" t="s">
        <v>2984</v>
      </c>
      <c r="BW10107" s="191" t="s">
        <v>9763</v>
      </c>
    </row>
    <row r="10108" spans="51:75" x14ac:dyDescent="0.3">
      <c r="AY10108" s="251" t="e">
        <f>VLOOKUP(C10108,#REF!, 2,FALSE)</f>
        <v>#REF!</v>
      </c>
      <c r="BM10108" s="191" t="s">
        <v>2709</v>
      </c>
      <c r="BN10108" s="191" t="s">
        <v>16989</v>
      </c>
      <c r="BO10108" s="191" t="s">
        <v>15554</v>
      </c>
      <c r="BU10108" s="191" t="s">
        <v>2709</v>
      </c>
      <c r="BV10108" s="191" t="s">
        <v>16989</v>
      </c>
      <c r="BW10108" s="191" t="s">
        <v>15554</v>
      </c>
    </row>
    <row r="10109" spans="51:75" x14ac:dyDescent="0.3">
      <c r="AY10109" s="251" t="e">
        <f>VLOOKUP(C10109,#REF!, 2,FALSE)</f>
        <v>#REF!</v>
      </c>
      <c r="BM10109" s="191" t="s">
        <v>15555</v>
      </c>
      <c r="BN10109" s="191" t="s">
        <v>2980</v>
      </c>
      <c r="BO10109" s="191" t="s">
        <v>15554</v>
      </c>
      <c r="BU10109" s="191" t="s">
        <v>15555</v>
      </c>
      <c r="BV10109" s="191" t="s">
        <v>2980</v>
      </c>
      <c r="BW10109" s="191" t="s">
        <v>15554</v>
      </c>
    </row>
    <row r="10110" spans="51:75" x14ac:dyDescent="0.3">
      <c r="AY10110" s="251" t="e">
        <f>VLOOKUP(C10110,#REF!, 2,FALSE)</f>
        <v>#REF!</v>
      </c>
      <c r="BM10110" s="191" t="s">
        <v>15556</v>
      </c>
      <c r="BN10110" s="191" t="s">
        <v>2980</v>
      </c>
      <c r="BO10110" s="191" t="s">
        <v>15557</v>
      </c>
      <c r="BU10110" s="191" t="s">
        <v>15556</v>
      </c>
      <c r="BV10110" s="191" t="s">
        <v>2980</v>
      </c>
      <c r="BW10110" s="191" t="s">
        <v>15557</v>
      </c>
    </row>
    <row r="10111" spans="51:75" x14ac:dyDescent="0.3">
      <c r="AY10111" s="251" t="e">
        <f>VLOOKUP(C10111,#REF!, 2,FALSE)</f>
        <v>#REF!</v>
      </c>
      <c r="BM10111" s="191" t="s">
        <v>15558</v>
      </c>
      <c r="BN10111" s="191" t="s">
        <v>2980</v>
      </c>
      <c r="BO10111" s="191" t="s">
        <v>5441</v>
      </c>
      <c r="BU10111" s="191" t="s">
        <v>15558</v>
      </c>
      <c r="BV10111" s="191" t="s">
        <v>2980</v>
      </c>
      <c r="BW10111" s="191" t="s">
        <v>5441</v>
      </c>
    </row>
    <row r="10112" spans="51:75" x14ac:dyDescent="0.3">
      <c r="AY10112" s="251" t="e">
        <f>VLOOKUP(C10112,#REF!, 2,FALSE)</f>
        <v>#REF!</v>
      </c>
      <c r="BM10112" s="191" t="s">
        <v>15560</v>
      </c>
      <c r="BN10112" s="191" t="s">
        <v>2980</v>
      </c>
      <c r="BO10112" s="191" t="s">
        <v>15561</v>
      </c>
      <c r="BU10112" s="191" t="s">
        <v>15560</v>
      </c>
      <c r="BV10112" s="191" t="s">
        <v>2980</v>
      </c>
      <c r="BW10112" s="191" t="s">
        <v>15561</v>
      </c>
    </row>
    <row r="10113" spans="51:75" x14ac:dyDescent="0.3">
      <c r="AY10113" s="251" t="e">
        <f>VLOOKUP(C10113,#REF!, 2,FALSE)</f>
        <v>#REF!</v>
      </c>
      <c r="BM10113" s="191" t="s">
        <v>15562</v>
      </c>
      <c r="BN10113" s="191" t="s">
        <v>1140</v>
      </c>
      <c r="BO10113" s="191" t="s">
        <v>2984</v>
      </c>
      <c r="BU10113" s="191" t="s">
        <v>15562</v>
      </c>
      <c r="BV10113" s="191" t="s">
        <v>1140</v>
      </c>
      <c r="BW10113" s="191" t="s">
        <v>2984</v>
      </c>
    </row>
    <row r="10114" spans="51:75" x14ac:dyDescent="0.3">
      <c r="AY10114" s="251" t="e">
        <f>VLOOKUP(C10114,#REF!, 2,FALSE)</f>
        <v>#REF!</v>
      </c>
      <c r="BM10114" s="191" t="s">
        <v>15563</v>
      </c>
      <c r="BN10114" s="191" t="s">
        <v>706</v>
      </c>
      <c r="BO10114" s="191" t="s">
        <v>15564</v>
      </c>
      <c r="BU10114" s="191" t="s">
        <v>15563</v>
      </c>
      <c r="BV10114" s="191" t="s">
        <v>706</v>
      </c>
      <c r="BW10114" s="191" t="s">
        <v>15564</v>
      </c>
    </row>
    <row r="10115" spans="51:75" x14ac:dyDescent="0.3">
      <c r="AY10115" s="251" t="e">
        <f>VLOOKUP(C10115,#REF!, 2,FALSE)</f>
        <v>#REF!</v>
      </c>
      <c r="BM10115" s="191" t="s">
        <v>15565</v>
      </c>
      <c r="BN10115" s="191" t="s">
        <v>706</v>
      </c>
      <c r="BO10115" s="191" t="s">
        <v>2070</v>
      </c>
      <c r="BU10115" s="191" t="s">
        <v>15565</v>
      </c>
      <c r="BV10115" s="191" t="s">
        <v>706</v>
      </c>
      <c r="BW10115" s="191" t="s">
        <v>2070</v>
      </c>
    </row>
    <row r="10116" spans="51:75" x14ac:dyDescent="0.3">
      <c r="AY10116" s="251" t="e">
        <f>VLOOKUP(C10116,#REF!, 2,FALSE)</f>
        <v>#REF!</v>
      </c>
      <c r="BM10116" s="191" t="s">
        <v>15566</v>
      </c>
      <c r="BN10116" s="191" t="s">
        <v>3084</v>
      </c>
      <c r="BO10116" s="191" t="s">
        <v>2070</v>
      </c>
      <c r="BU10116" s="191" t="s">
        <v>15566</v>
      </c>
      <c r="BV10116" s="191" t="s">
        <v>3084</v>
      </c>
      <c r="BW10116" s="191" t="s">
        <v>2070</v>
      </c>
    </row>
    <row r="10117" spans="51:75" x14ac:dyDescent="0.3">
      <c r="AY10117" s="251" t="e">
        <f>VLOOKUP(C10117,#REF!, 2,FALSE)</f>
        <v>#REF!</v>
      </c>
      <c r="BM10117" s="191" t="s">
        <v>2710</v>
      </c>
      <c r="BN10117" s="191" t="s">
        <v>1014</v>
      </c>
      <c r="BO10117" s="191" t="s">
        <v>15567</v>
      </c>
      <c r="BU10117" s="191" t="s">
        <v>2710</v>
      </c>
      <c r="BV10117" s="191" t="s">
        <v>1014</v>
      </c>
      <c r="BW10117" s="191" t="s">
        <v>15567</v>
      </c>
    </row>
    <row r="10118" spans="51:75" x14ac:dyDescent="0.3">
      <c r="AY10118" s="251" t="e">
        <f>VLOOKUP(C10118,#REF!, 2,FALSE)</f>
        <v>#REF!</v>
      </c>
      <c r="BM10118" s="191" t="s">
        <v>258</v>
      </c>
      <c r="BN10118" s="191" t="s">
        <v>2984</v>
      </c>
      <c r="BO10118" s="191" t="s">
        <v>2984</v>
      </c>
      <c r="BU10118" s="191" t="s">
        <v>258</v>
      </c>
      <c r="BV10118" s="191" t="s">
        <v>2984</v>
      </c>
      <c r="BW10118" s="191" t="s">
        <v>2984</v>
      </c>
    </row>
    <row r="10119" spans="51:75" x14ac:dyDescent="0.3">
      <c r="AY10119" s="251" t="e">
        <f>VLOOKUP(C10119,#REF!, 2,FALSE)</f>
        <v>#REF!</v>
      </c>
      <c r="BM10119" s="191" t="s">
        <v>15568</v>
      </c>
      <c r="BN10119" s="191" t="s">
        <v>732</v>
      </c>
      <c r="BO10119" s="191" t="s">
        <v>2984</v>
      </c>
      <c r="BU10119" s="191" t="s">
        <v>15568</v>
      </c>
      <c r="BV10119" s="191" t="s">
        <v>732</v>
      </c>
      <c r="BW10119" s="191" t="s">
        <v>2984</v>
      </c>
    </row>
    <row r="10120" spans="51:75" x14ac:dyDescent="0.3">
      <c r="AY10120" s="251" t="e">
        <f>VLOOKUP(C10120,#REF!, 2,FALSE)</f>
        <v>#REF!</v>
      </c>
      <c r="BM10120" s="191" t="s">
        <v>15569</v>
      </c>
      <c r="BN10120" s="191" t="s">
        <v>784</v>
      </c>
      <c r="BO10120" s="191" t="s">
        <v>2984</v>
      </c>
      <c r="BU10120" s="191" t="s">
        <v>15569</v>
      </c>
      <c r="BV10120" s="191" t="s">
        <v>784</v>
      </c>
      <c r="BW10120" s="191" t="s">
        <v>2984</v>
      </c>
    </row>
    <row r="10121" spans="51:75" x14ac:dyDescent="0.3">
      <c r="AY10121" s="251" t="e">
        <f>VLOOKUP(C10121,#REF!, 2,FALSE)</f>
        <v>#REF!</v>
      </c>
      <c r="BM10121" s="191" t="s">
        <v>15570</v>
      </c>
      <c r="BN10121" s="191" t="s">
        <v>1071</v>
      </c>
      <c r="BO10121" s="191" t="s">
        <v>2984</v>
      </c>
      <c r="BU10121" s="191" t="s">
        <v>15570</v>
      </c>
      <c r="BV10121" s="191" t="s">
        <v>1071</v>
      </c>
      <c r="BW10121" s="191" t="s">
        <v>2984</v>
      </c>
    </row>
    <row r="10122" spans="51:75" x14ac:dyDescent="0.3">
      <c r="AY10122" s="251" t="e">
        <f>VLOOKUP(C10122,#REF!, 2,FALSE)</f>
        <v>#REF!</v>
      </c>
      <c r="BM10122" s="191" t="s">
        <v>15571</v>
      </c>
      <c r="BN10122" s="191" t="s">
        <v>781</v>
      </c>
      <c r="BO10122" s="191" t="s">
        <v>15572</v>
      </c>
      <c r="BU10122" s="191" t="s">
        <v>15571</v>
      </c>
      <c r="BV10122" s="191" t="s">
        <v>781</v>
      </c>
      <c r="BW10122" s="191" t="s">
        <v>15572</v>
      </c>
    </row>
    <row r="10123" spans="51:75" x14ac:dyDescent="0.3">
      <c r="AY10123" s="251" t="e">
        <f>VLOOKUP(C10123,#REF!, 2,FALSE)</f>
        <v>#REF!</v>
      </c>
      <c r="BM10123" s="191" t="s">
        <v>15573</v>
      </c>
      <c r="BN10123" s="191" t="s">
        <v>2984</v>
      </c>
      <c r="BO10123" s="191" t="s">
        <v>15574</v>
      </c>
      <c r="BU10123" s="191" t="s">
        <v>15573</v>
      </c>
      <c r="BV10123" s="191" t="s">
        <v>2984</v>
      </c>
      <c r="BW10123" s="191" t="s">
        <v>15574</v>
      </c>
    </row>
    <row r="10124" spans="51:75" x14ac:dyDescent="0.3">
      <c r="AY10124" s="251" t="e">
        <f>VLOOKUP(C10124,#REF!, 2,FALSE)</f>
        <v>#REF!</v>
      </c>
      <c r="BM10124" s="191" t="s">
        <v>15575</v>
      </c>
      <c r="BN10124" s="191" t="s">
        <v>784</v>
      </c>
      <c r="BO10124" s="191" t="s">
        <v>771</v>
      </c>
      <c r="BU10124" s="191" t="s">
        <v>15575</v>
      </c>
      <c r="BV10124" s="191" t="s">
        <v>784</v>
      </c>
      <c r="BW10124" s="191" t="s">
        <v>771</v>
      </c>
    </row>
    <row r="10125" spans="51:75" x14ac:dyDescent="0.3">
      <c r="AY10125" s="251" t="e">
        <f>VLOOKUP(C10125,#REF!, 2,FALSE)</f>
        <v>#REF!</v>
      </c>
      <c r="BM10125" s="191" t="s">
        <v>15576</v>
      </c>
      <c r="BN10125" s="191" t="s">
        <v>2984</v>
      </c>
      <c r="BO10125" s="191" t="s">
        <v>15577</v>
      </c>
      <c r="BU10125" s="191" t="s">
        <v>15576</v>
      </c>
      <c r="BV10125" s="191" t="s">
        <v>2984</v>
      </c>
      <c r="BW10125" s="191" t="s">
        <v>15577</v>
      </c>
    </row>
    <row r="10126" spans="51:75" x14ac:dyDescent="0.3">
      <c r="AY10126" s="251" t="e">
        <f>VLOOKUP(C10126,#REF!, 2,FALSE)</f>
        <v>#REF!</v>
      </c>
      <c r="BM10126" s="191" t="s">
        <v>15578</v>
      </c>
      <c r="BN10126" s="191" t="s">
        <v>784</v>
      </c>
      <c r="BO10126" s="191" t="s">
        <v>771</v>
      </c>
      <c r="BU10126" s="191" t="s">
        <v>15578</v>
      </c>
      <c r="BV10126" s="191" t="s">
        <v>784</v>
      </c>
      <c r="BW10126" s="191" t="s">
        <v>771</v>
      </c>
    </row>
    <row r="10127" spans="51:75" x14ac:dyDescent="0.3">
      <c r="AY10127" s="251" t="e">
        <f>VLOOKUP(C10127,#REF!, 2,FALSE)</f>
        <v>#REF!</v>
      </c>
      <c r="BM10127" s="191" t="s">
        <v>278</v>
      </c>
      <c r="BN10127" s="191" t="s">
        <v>2984</v>
      </c>
      <c r="BO10127" s="191" t="s">
        <v>2984</v>
      </c>
      <c r="BU10127" s="191" t="s">
        <v>278</v>
      </c>
      <c r="BV10127" s="191" t="s">
        <v>2984</v>
      </c>
      <c r="BW10127" s="191" t="s">
        <v>2984</v>
      </c>
    </row>
    <row r="10128" spans="51:75" x14ac:dyDescent="0.3">
      <c r="AY10128" s="251" t="e">
        <f>VLOOKUP(C10128,#REF!, 2,FALSE)</f>
        <v>#REF!</v>
      </c>
      <c r="BM10128" s="191" t="s">
        <v>286</v>
      </c>
      <c r="BN10128" s="191" t="s">
        <v>2984</v>
      </c>
      <c r="BO10128" s="191" t="s">
        <v>2984</v>
      </c>
      <c r="BU10128" s="191" t="s">
        <v>286</v>
      </c>
      <c r="BV10128" s="191" t="s">
        <v>2984</v>
      </c>
      <c r="BW10128" s="191" t="s">
        <v>2984</v>
      </c>
    </row>
    <row r="10129" spans="51:75" x14ac:dyDescent="0.3">
      <c r="AY10129" s="251" t="e">
        <f>VLOOKUP(C10129,#REF!, 2,FALSE)</f>
        <v>#REF!</v>
      </c>
      <c r="BM10129" s="191" t="s">
        <v>15579</v>
      </c>
      <c r="BN10129" s="191" t="s">
        <v>3006</v>
      </c>
      <c r="BO10129" s="191" t="s">
        <v>2984</v>
      </c>
      <c r="BU10129" s="191" t="s">
        <v>15579</v>
      </c>
      <c r="BV10129" s="191" t="s">
        <v>3006</v>
      </c>
      <c r="BW10129" s="191" t="s">
        <v>2984</v>
      </c>
    </row>
    <row r="10130" spans="51:75" x14ac:dyDescent="0.3">
      <c r="AY10130" s="251" t="e">
        <f>VLOOKUP(C10130,#REF!, 2,FALSE)</f>
        <v>#REF!</v>
      </c>
      <c r="BM10130" s="191" t="s">
        <v>2711</v>
      </c>
      <c r="BN10130" s="191" t="s">
        <v>627</v>
      </c>
      <c r="BO10130" s="191" t="s">
        <v>3093</v>
      </c>
      <c r="BU10130" s="191" t="s">
        <v>2711</v>
      </c>
      <c r="BV10130" s="191" t="s">
        <v>627</v>
      </c>
      <c r="BW10130" s="191" t="s">
        <v>3093</v>
      </c>
    </row>
    <row r="10131" spans="51:75" x14ac:dyDescent="0.3">
      <c r="AY10131" s="251" t="e">
        <f>VLOOKUP(C10131,#REF!, 2,FALSE)</f>
        <v>#REF!</v>
      </c>
      <c r="BM10131" s="191" t="s">
        <v>15580</v>
      </c>
      <c r="BN10131" s="191" t="s">
        <v>17007</v>
      </c>
      <c r="BO10131" s="191" t="s">
        <v>771</v>
      </c>
      <c r="BU10131" s="191" t="s">
        <v>15580</v>
      </c>
      <c r="BV10131" s="191" t="s">
        <v>17007</v>
      </c>
      <c r="BW10131" s="191" t="s">
        <v>771</v>
      </c>
    </row>
    <row r="10132" spans="51:75" x14ac:dyDescent="0.3">
      <c r="AY10132" s="251" t="e">
        <f>VLOOKUP(C10132,#REF!, 2,FALSE)</f>
        <v>#REF!</v>
      </c>
      <c r="BM10132" s="191" t="s">
        <v>15581</v>
      </c>
      <c r="BN10132" s="191" t="s">
        <v>16989</v>
      </c>
      <c r="BO10132" s="191" t="s">
        <v>2984</v>
      </c>
      <c r="BU10132" s="191" t="s">
        <v>15581</v>
      </c>
      <c r="BV10132" s="191" t="s">
        <v>16989</v>
      </c>
      <c r="BW10132" s="191" t="s">
        <v>2984</v>
      </c>
    </row>
    <row r="10133" spans="51:75" x14ac:dyDescent="0.3">
      <c r="AY10133" s="251" t="e">
        <f>VLOOKUP(C10133,#REF!, 2,FALSE)</f>
        <v>#REF!</v>
      </c>
      <c r="BM10133" s="191" t="s">
        <v>15582</v>
      </c>
      <c r="BN10133" s="191" t="s">
        <v>2984</v>
      </c>
      <c r="BO10133" s="191" t="s">
        <v>2984</v>
      </c>
      <c r="BU10133" s="191" t="s">
        <v>15582</v>
      </c>
      <c r="BV10133" s="191" t="s">
        <v>2984</v>
      </c>
      <c r="BW10133" s="191" t="s">
        <v>2984</v>
      </c>
    </row>
    <row r="10134" spans="51:75" x14ac:dyDescent="0.3">
      <c r="AY10134" s="251" t="e">
        <f>VLOOKUP(C10134,#REF!, 2,FALSE)</f>
        <v>#REF!</v>
      </c>
      <c r="BM10134" s="191" t="s">
        <v>15583</v>
      </c>
      <c r="BN10134" s="191" t="s">
        <v>17008</v>
      </c>
      <c r="BO10134" s="191" t="s">
        <v>7520</v>
      </c>
      <c r="BU10134" s="191" t="s">
        <v>15583</v>
      </c>
      <c r="BV10134" s="191" t="s">
        <v>17008</v>
      </c>
      <c r="BW10134" s="191" t="s">
        <v>7520</v>
      </c>
    </row>
    <row r="10135" spans="51:75" x14ac:dyDescent="0.3">
      <c r="AY10135" s="251" t="e">
        <f>VLOOKUP(C10135,#REF!, 2,FALSE)</f>
        <v>#REF!</v>
      </c>
      <c r="BM10135" s="191" t="s">
        <v>2712</v>
      </c>
      <c r="BN10135" s="191" t="s">
        <v>627</v>
      </c>
      <c r="BO10135" s="191" t="s">
        <v>2721</v>
      </c>
      <c r="BU10135" s="191" t="s">
        <v>2712</v>
      </c>
      <c r="BV10135" s="191" t="s">
        <v>627</v>
      </c>
      <c r="BW10135" s="191" t="s">
        <v>2721</v>
      </c>
    </row>
    <row r="10136" spans="51:75" x14ac:dyDescent="0.3">
      <c r="AY10136" s="251" t="e">
        <f>VLOOKUP(C10136,#REF!, 2,FALSE)</f>
        <v>#REF!</v>
      </c>
      <c r="BM10136" s="191" t="s">
        <v>15584</v>
      </c>
      <c r="BN10136" s="191" t="s">
        <v>1343</v>
      </c>
      <c r="BO10136" s="191" t="s">
        <v>2984</v>
      </c>
      <c r="BU10136" s="191" t="s">
        <v>15584</v>
      </c>
      <c r="BV10136" s="191" t="s">
        <v>1343</v>
      </c>
      <c r="BW10136" s="191" t="s">
        <v>2984</v>
      </c>
    </row>
    <row r="10137" spans="51:75" x14ac:dyDescent="0.3">
      <c r="AY10137" s="251" t="e">
        <f>VLOOKUP(C10137,#REF!, 2,FALSE)</f>
        <v>#REF!</v>
      </c>
      <c r="BM10137" s="191" t="s">
        <v>15585</v>
      </c>
      <c r="BN10137" s="191" t="s">
        <v>2984</v>
      </c>
      <c r="BO10137" s="191" t="s">
        <v>15586</v>
      </c>
      <c r="BU10137" s="191" t="s">
        <v>15585</v>
      </c>
      <c r="BV10137" s="191" t="s">
        <v>2984</v>
      </c>
      <c r="BW10137" s="191" t="s">
        <v>15586</v>
      </c>
    </row>
    <row r="10138" spans="51:75" x14ac:dyDescent="0.3">
      <c r="AY10138" s="251" t="e">
        <f>VLOOKUP(C10138,#REF!, 2,FALSE)</f>
        <v>#REF!</v>
      </c>
      <c r="BM10138" s="191" t="s">
        <v>15587</v>
      </c>
      <c r="BN10138" s="191" t="s">
        <v>2984</v>
      </c>
      <c r="BO10138" s="191" t="s">
        <v>2984</v>
      </c>
      <c r="BU10138" s="191" t="s">
        <v>15587</v>
      </c>
      <c r="BV10138" s="191" t="s">
        <v>2984</v>
      </c>
      <c r="BW10138" s="191" t="s">
        <v>2984</v>
      </c>
    </row>
    <row r="10139" spans="51:75" x14ac:dyDescent="0.3">
      <c r="AY10139" s="251" t="e">
        <f>VLOOKUP(C10139,#REF!, 2,FALSE)</f>
        <v>#REF!</v>
      </c>
      <c r="BM10139" s="191" t="s">
        <v>15588</v>
      </c>
      <c r="BN10139" s="191" t="s">
        <v>2984</v>
      </c>
      <c r="BO10139" s="191" t="s">
        <v>2984</v>
      </c>
      <c r="BU10139" s="191" t="s">
        <v>15588</v>
      </c>
      <c r="BV10139" s="191" t="s">
        <v>2984</v>
      </c>
      <c r="BW10139" s="191" t="s">
        <v>2984</v>
      </c>
    </row>
    <row r="10140" spans="51:75" x14ac:dyDescent="0.3">
      <c r="AY10140" s="251" t="e">
        <f>VLOOKUP(C10140,#REF!, 2,FALSE)</f>
        <v>#REF!</v>
      </c>
      <c r="BM10140" s="191" t="s">
        <v>15589</v>
      </c>
      <c r="BN10140" s="191" t="s">
        <v>2984</v>
      </c>
      <c r="BO10140" s="191" t="s">
        <v>2984</v>
      </c>
      <c r="BU10140" s="191" t="s">
        <v>15589</v>
      </c>
      <c r="BV10140" s="191" t="s">
        <v>2984</v>
      </c>
      <c r="BW10140" s="191" t="s">
        <v>2984</v>
      </c>
    </row>
    <row r="10141" spans="51:75" x14ac:dyDescent="0.3">
      <c r="AY10141" s="251" t="e">
        <f>VLOOKUP(C10141,#REF!, 2,FALSE)</f>
        <v>#REF!</v>
      </c>
      <c r="BM10141" s="191" t="s">
        <v>15590</v>
      </c>
      <c r="BN10141" s="191" t="s">
        <v>16989</v>
      </c>
      <c r="BO10141" s="191" t="s">
        <v>15591</v>
      </c>
      <c r="BU10141" s="191" t="s">
        <v>15590</v>
      </c>
      <c r="BV10141" s="191" t="s">
        <v>16989</v>
      </c>
      <c r="BW10141" s="191" t="s">
        <v>15591</v>
      </c>
    </row>
    <row r="10142" spans="51:75" x14ac:dyDescent="0.3">
      <c r="AY10142" s="251" t="e">
        <f>VLOOKUP(C10142,#REF!, 2,FALSE)</f>
        <v>#REF!</v>
      </c>
      <c r="BM10142" s="191" t="s">
        <v>15592</v>
      </c>
      <c r="BN10142" s="191" t="s">
        <v>2984</v>
      </c>
      <c r="BO10142" s="191" t="s">
        <v>2984</v>
      </c>
      <c r="BU10142" s="191" t="s">
        <v>15592</v>
      </c>
      <c r="BV10142" s="191" t="s">
        <v>2984</v>
      </c>
      <c r="BW10142" s="191" t="s">
        <v>2984</v>
      </c>
    </row>
    <row r="10143" spans="51:75" x14ac:dyDescent="0.3">
      <c r="AY10143" s="251" t="e">
        <f>VLOOKUP(C10143,#REF!, 2,FALSE)</f>
        <v>#REF!</v>
      </c>
      <c r="BM10143" s="191" t="s">
        <v>15593</v>
      </c>
      <c r="BN10143" s="191" t="s">
        <v>2984</v>
      </c>
      <c r="BO10143" s="191" t="s">
        <v>15594</v>
      </c>
      <c r="BU10143" s="191" t="s">
        <v>15593</v>
      </c>
      <c r="BV10143" s="191" t="s">
        <v>2984</v>
      </c>
      <c r="BW10143" s="191" t="s">
        <v>15594</v>
      </c>
    </row>
    <row r="10144" spans="51:75" x14ac:dyDescent="0.3">
      <c r="AY10144" s="251" t="e">
        <f>VLOOKUP(C10144,#REF!, 2,FALSE)</f>
        <v>#REF!</v>
      </c>
      <c r="BM10144" s="191" t="s">
        <v>15595</v>
      </c>
      <c r="BN10144" s="191" t="s">
        <v>2984</v>
      </c>
      <c r="BO10144" s="191" t="s">
        <v>2984</v>
      </c>
      <c r="BU10144" s="191" t="s">
        <v>15595</v>
      </c>
      <c r="BV10144" s="191" t="s">
        <v>2984</v>
      </c>
      <c r="BW10144" s="191" t="s">
        <v>2984</v>
      </c>
    </row>
    <row r="10145" spans="51:75" x14ac:dyDescent="0.3">
      <c r="AY10145" s="251" t="e">
        <f>VLOOKUP(C10145,#REF!, 2,FALSE)</f>
        <v>#REF!</v>
      </c>
      <c r="BM10145" s="191" t="s">
        <v>15596</v>
      </c>
      <c r="BN10145" s="191" t="s">
        <v>16989</v>
      </c>
      <c r="BO10145" s="191" t="s">
        <v>14004</v>
      </c>
      <c r="BU10145" s="191" t="s">
        <v>15596</v>
      </c>
      <c r="BV10145" s="191" t="s">
        <v>16989</v>
      </c>
      <c r="BW10145" s="191" t="s">
        <v>14004</v>
      </c>
    </row>
    <row r="10146" spans="51:75" x14ac:dyDescent="0.3">
      <c r="AY10146" s="251" t="e">
        <f>VLOOKUP(C10146,#REF!, 2,FALSE)</f>
        <v>#REF!</v>
      </c>
      <c r="BM10146" s="191" t="s">
        <v>15597</v>
      </c>
      <c r="BN10146" s="191" t="s">
        <v>2984</v>
      </c>
      <c r="BO10146" s="191" t="s">
        <v>2984</v>
      </c>
      <c r="BU10146" s="191" t="s">
        <v>15597</v>
      </c>
      <c r="BV10146" s="191" t="s">
        <v>2984</v>
      </c>
      <c r="BW10146" s="191" t="s">
        <v>2984</v>
      </c>
    </row>
    <row r="10147" spans="51:75" x14ac:dyDescent="0.3">
      <c r="AY10147" s="251" t="e">
        <f>VLOOKUP(C10147,#REF!, 2,FALSE)</f>
        <v>#REF!</v>
      </c>
      <c r="BM10147" s="191" t="s">
        <v>15598</v>
      </c>
      <c r="BN10147" s="191" t="s">
        <v>2984</v>
      </c>
      <c r="BO10147" s="191" t="s">
        <v>3423</v>
      </c>
      <c r="BU10147" s="191" t="s">
        <v>15598</v>
      </c>
      <c r="BV10147" s="191" t="s">
        <v>2984</v>
      </c>
      <c r="BW10147" s="191" t="s">
        <v>3423</v>
      </c>
    </row>
    <row r="10148" spans="51:75" x14ac:dyDescent="0.3">
      <c r="AY10148" s="251" t="e">
        <f>VLOOKUP(C10148,#REF!, 2,FALSE)</f>
        <v>#REF!</v>
      </c>
      <c r="BM10148" s="191" t="s">
        <v>15599</v>
      </c>
      <c r="BN10148" s="191" t="s">
        <v>2984</v>
      </c>
      <c r="BO10148" s="191" t="s">
        <v>2984</v>
      </c>
      <c r="BU10148" s="191" t="s">
        <v>15599</v>
      </c>
      <c r="BV10148" s="191" t="s">
        <v>2984</v>
      </c>
      <c r="BW10148" s="191" t="s">
        <v>2984</v>
      </c>
    </row>
    <row r="10149" spans="51:75" x14ac:dyDescent="0.3">
      <c r="AY10149" s="251" t="e">
        <f>VLOOKUP(C10149,#REF!, 2,FALSE)</f>
        <v>#REF!</v>
      </c>
      <c r="BM10149" s="191" t="s">
        <v>2713</v>
      </c>
      <c r="BN10149" s="191" t="s">
        <v>2984</v>
      </c>
      <c r="BO10149" s="191" t="s">
        <v>2984</v>
      </c>
      <c r="BU10149" s="191" t="s">
        <v>2713</v>
      </c>
      <c r="BV10149" s="191" t="s">
        <v>2984</v>
      </c>
      <c r="BW10149" s="191" t="s">
        <v>2984</v>
      </c>
    </row>
    <row r="10150" spans="51:75" x14ac:dyDescent="0.3">
      <c r="AY10150" s="251" t="e">
        <f>VLOOKUP(C10150,#REF!, 2,FALSE)</f>
        <v>#REF!</v>
      </c>
      <c r="BM10150" s="191" t="s">
        <v>15600</v>
      </c>
      <c r="BN10150" s="191" t="s">
        <v>2984</v>
      </c>
      <c r="BO10150" s="191" t="s">
        <v>2984</v>
      </c>
      <c r="BU10150" s="191" t="s">
        <v>15600</v>
      </c>
      <c r="BV10150" s="191" t="s">
        <v>2984</v>
      </c>
      <c r="BW10150" s="191" t="s">
        <v>2984</v>
      </c>
    </row>
    <row r="10151" spans="51:75" x14ac:dyDescent="0.3">
      <c r="AY10151" s="251" t="e">
        <f>VLOOKUP(C10151,#REF!, 2,FALSE)</f>
        <v>#REF!</v>
      </c>
      <c r="BM10151" s="191" t="s">
        <v>15601</v>
      </c>
      <c r="BN10151" s="191" t="s">
        <v>2984</v>
      </c>
      <c r="BO10151" s="191" t="s">
        <v>2984</v>
      </c>
      <c r="BU10151" s="191" t="s">
        <v>15601</v>
      </c>
      <c r="BV10151" s="191" t="s">
        <v>2984</v>
      </c>
      <c r="BW10151" s="191" t="s">
        <v>2984</v>
      </c>
    </row>
    <row r="10152" spans="51:75" x14ac:dyDescent="0.3">
      <c r="AY10152" s="251" t="e">
        <f>VLOOKUP(C10152,#REF!, 2,FALSE)</f>
        <v>#REF!</v>
      </c>
      <c r="BM10152" s="191" t="s">
        <v>15602</v>
      </c>
      <c r="BN10152" s="191" t="s">
        <v>2984</v>
      </c>
      <c r="BO10152" s="191" t="s">
        <v>2984</v>
      </c>
      <c r="BU10152" s="191" t="s">
        <v>15602</v>
      </c>
      <c r="BV10152" s="191" t="s">
        <v>2984</v>
      </c>
      <c r="BW10152" s="191" t="s">
        <v>2984</v>
      </c>
    </row>
    <row r="10153" spans="51:75" x14ac:dyDescent="0.3">
      <c r="AY10153" s="251" t="e">
        <f>VLOOKUP(C10153,#REF!, 2,FALSE)</f>
        <v>#REF!</v>
      </c>
      <c r="BM10153" s="191" t="s">
        <v>15603</v>
      </c>
      <c r="BN10153" s="191" t="s">
        <v>2984</v>
      </c>
      <c r="BO10153" s="191" t="s">
        <v>3995</v>
      </c>
      <c r="BU10153" s="191" t="s">
        <v>15603</v>
      </c>
      <c r="BV10153" s="191" t="s">
        <v>2984</v>
      </c>
      <c r="BW10153" s="191" t="s">
        <v>3995</v>
      </c>
    </row>
    <row r="10154" spans="51:75" x14ac:dyDescent="0.3">
      <c r="AY10154" s="251" t="e">
        <f>VLOOKUP(C10154,#REF!, 2,FALSE)</f>
        <v>#REF!</v>
      </c>
      <c r="BM10154" s="191" t="s">
        <v>15604</v>
      </c>
      <c r="BN10154" s="191" t="s">
        <v>798</v>
      </c>
      <c r="BO10154" s="191" t="s">
        <v>771</v>
      </c>
      <c r="BU10154" s="191" t="s">
        <v>15604</v>
      </c>
      <c r="BV10154" s="191" t="s">
        <v>798</v>
      </c>
      <c r="BW10154" s="191" t="s">
        <v>771</v>
      </c>
    </row>
    <row r="10155" spans="51:75" x14ac:dyDescent="0.3">
      <c r="AY10155" s="251" t="e">
        <f>VLOOKUP(C10155,#REF!, 2,FALSE)</f>
        <v>#REF!</v>
      </c>
      <c r="BM10155" s="191" t="s">
        <v>15605</v>
      </c>
      <c r="BN10155" s="191" t="s">
        <v>842</v>
      </c>
      <c r="BO10155" s="191" t="s">
        <v>771</v>
      </c>
      <c r="BU10155" s="191" t="s">
        <v>15605</v>
      </c>
      <c r="BV10155" s="191" t="s">
        <v>842</v>
      </c>
      <c r="BW10155" s="191" t="s">
        <v>771</v>
      </c>
    </row>
    <row r="10156" spans="51:75" x14ac:dyDescent="0.3">
      <c r="AY10156" s="251" t="e">
        <f>VLOOKUP(C10156,#REF!, 2,FALSE)</f>
        <v>#REF!</v>
      </c>
      <c r="BM10156" s="191" t="s">
        <v>15606</v>
      </c>
      <c r="BN10156" s="191" t="s">
        <v>2984</v>
      </c>
      <c r="BO10156" s="191" t="s">
        <v>2984</v>
      </c>
      <c r="BU10156" s="191" t="s">
        <v>15606</v>
      </c>
      <c r="BV10156" s="191" t="s">
        <v>2984</v>
      </c>
      <c r="BW10156" s="191" t="s">
        <v>2984</v>
      </c>
    </row>
    <row r="10157" spans="51:75" x14ac:dyDescent="0.3">
      <c r="AY10157" s="251" t="e">
        <f>VLOOKUP(C10157,#REF!, 2,FALSE)</f>
        <v>#REF!</v>
      </c>
      <c r="BM10157" s="191" t="s">
        <v>15607</v>
      </c>
      <c r="BN10157" s="191" t="s">
        <v>2984</v>
      </c>
      <c r="BO10157" s="191" t="s">
        <v>2984</v>
      </c>
      <c r="BU10157" s="191" t="s">
        <v>15607</v>
      </c>
      <c r="BV10157" s="191" t="s">
        <v>2984</v>
      </c>
      <c r="BW10157" s="191" t="s">
        <v>2984</v>
      </c>
    </row>
    <row r="10158" spans="51:75" x14ac:dyDescent="0.3">
      <c r="AY10158" s="251" t="e">
        <f>VLOOKUP(C10158,#REF!, 2,FALSE)</f>
        <v>#REF!</v>
      </c>
      <c r="BM10158" s="191" t="s">
        <v>15608</v>
      </c>
      <c r="BN10158" s="191" t="s">
        <v>2984</v>
      </c>
      <c r="BO10158" s="191" t="s">
        <v>2984</v>
      </c>
      <c r="BU10158" s="191" t="s">
        <v>15608</v>
      </c>
      <c r="BV10158" s="191" t="s">
        <v>2984</v>
      </c>
      <c r="BW10158" s="191" t="s">
        <v>2984</v>
      </c>
    </row>
    <row r="10159" spans="51:75" x14ac:dyDescent="0.3">
      <c r="AY10159" s="251" t="e">
        <f>VLOOKUP(C10159,#REF!, 2,FALSE)</f>
        <v>#REF!</v>
      </c>
      <c r="BM10159" s="191" t="s">
        <v>15609</v>
      </c>
      <c r="BN10159" s="191" t="s">
        <v>1343</v>
      </c>
      <c r="BO10159" s="191" t="s">
        <v>7081</v>
      </c>
      <c r="BU10159" s="191" t="s">
        <v>15609</v>
      </c>
      <c r="BV10159" s="191" t="s">
        <v>1343</v>
      </c>
      <c r="BW10159" s="191" t="s">
        <v>7081</v>
      </c>
    </row>
    <row r="10160" spans="51:75" x14ac:dyDescent="0.3">
      <c r="AY10160" s="251" t="e">
        <f>VLOOKUP(C10160,#REF!, 2,FALSE)</f>
        <v>#REF!</v>
      </c>
      <c r="BM10160" s="191" t="s">
        <v>15610</v>
      </c>
      <c r="BN10160" s="191" t="s">
        <v>1343</v>
      </c>
      <c r="BO10160" s="191" t="s">
        <v>7458</v>
      </c>
      <c r="BU10160" s="191" t="s">
        <v>15610</v>
      </c>
      <c r="BV10160" s="191" t="s">
        <v>1343</v>
      </c>
      <c r="BW10160" s="191" t="s">
        <v>7458</v>
      </c>
    </row>
    <row r="10161" spans="51:75" x14ac:dyDescent="0.3">
      <c r="AY10161" s="251" t="e">
        <f>VLOOKUP(C10161,#REF!, 2,FALSE)</f>
        <v>#REF!</v>
      </c>
      <c r="BM10161" s="191" t="s">
        <v>15611</v>
      </c>
      <c r="BN10161" s="191" t="s">
        <v>1343</v>
      </c>
      <c r="BO10161" s="191" t="s">
        <v>15612</v>
      </c>
      <c r="BU10161" s="191" t="s">
        <v>15611</v>
      </c>
      <c r="BV10161" s="191" t="s">
        <v>1343</v>
      </c>
      <c r="BW10161" s="191" t="s">
        <v>15612</v>
      </c>
    </row>
    <row r="10162" spans="51:75" x14ac:dyDescent="0.3">
      <c r="AY10162" s="251" t="e">
        <f>VLOOKUP(C10162,#REF!, 2,FALSE)</f>
        <v>#REF!</v>
      </c>
      <c r="BM10162" s="191" t="s">
        <v>15613</v>
      </c>
      <c r="BN10162" s="191" t="s">
        <v>3046</v>
      </c>
      <c r="BO10162" s="191" t="s">
        <v>1501</v>
      </c>
      <c r="BU10162" s="191" t="s">
        <v>15613</v>
      </c>
      <c r="BV10162" s="191" t="s">
        <v>3046</v>
      </c>
      <c r="BW10162" s="191" t="s">
        <v>1501</v>
      </c>
    </row>
    <row r="10163" spans="51:75" x14ac:dyDescent="0.3">
      <c r="AY10163" s="251" t="e">
        <f>VLOOKUP(C10163,#REF!, 2,FALSE)</f>
        <v>#REF!</v>
      </c>
      <c r="BM10163" s="191" t="s">
        <v>15614</v>
      </c>
      <c r="BN10163" s="191" t="s">
        <v>2980</v>
      </c>
      <c r="BO10163" s="191" t="s">
        <v>2984</v>
      </c>
      <c r="BU10163" s="191" t="s">
        <v>15614</v>
      </c>
      <c r="BV10163" s="191" t="s">
        <v>2980</v>
      </c>
      <c r="BW10163" s="191" t="s">
        <v>2984</v>
      </c>
    </row>
    <row r="10164" spans="51:75" x14ac:dyDescent="0.3">
      <c r="AY10164" s="251" t="e">
        <f>VLOOKUP(C10164,#REF!, 2,FALSE)</f>
        <v>#REF!</v>
      </c>
      <c r="BM10164" s="191" t="s">
        <v>15615</v>
      </c>
      <c r="BN10164" s="191" t="s">
        <v>2984</v>
      </c>
      <c r="BO10164" s="191" t="s">
        <v>15616</v>
      </c>
      <c r="BU10164" s="191" t="s">
        <v>15615</v>
      </c>
      <c r="BV10164" s="191" t="s">
        <v>2984</v>
      </c>
      <c r="BW10164" s="191" t="s">
        <v>15616</v>
      </c>
    </row>
    <row r="10165" spans="51:75" x14ac:dyDescent="0.3">
      <c r="AY10165" s="251" t="e">
        <f>VLOOKUP(C10165,#REF!, 2,FALSE)</f>
        <v>#REF!</v>
      </c>
      <c r="BM10165" s="191" t="s">
        <v>15617</v>
      </c>
      <c r="BN10165" s="191" t="s">
        <v>784</v>
      </c>
      <c r="BO10165" s="191" t="s">
        <v>771</v>
      </c>
      <c r="BU10165" s="191" t="s">
        <v>15617</v>
      </c>
      <c r="BV10165" s="191" t="s">
        <v>784</v>
      </c>
      <c r="BW10165" s="191" t="s">
        <v>771</v>
      </c>
    </row>
    <row r="10166" spans="51:75" x14ac:dyDescent="0.3">
      <c r="AY10166" s="251" t="e">
        <f>VLOOKUP(C10166,#REF!, 2,FALSE)</f>
        <v>#REF!</v>
      </c>
      <c r="BM10166" s="191" t="s">
        <v>15618</v>
      </c>
      <c r="BN10166" s="191" t="s">
        <v>17009</v>
      </c>
      <c r="BO10166" s="191" t="s">
        <v>771</v>
      </c>
      <c r="BU10166" s="191" t="s">
        <v>15618</v>
      </c>
      <c r="BV10166" s="191" t="s">
        <v>17009</v>
      </c>
      <c r="BW10166" s="191" t="s">
        <v>771</v>
      </c>
    </row>
    <row r="10167" spans="51:75" x14ac:dyDescent="0.3">
      <c r="AY10167" s="251" t="e">
        <f>VLOOKUP(C10167,#REF!, 2,FALSE)</f>
        <v>#REF!</v>
      </c>
      <c r="BM10167" s="191" t="s">
        <v>15619</v>
      </c>
      <c r="BN10167" s="191" t="s">
        <v>2984</v>
      </c>
      <c r="BO10167" s="191" t="s">
        <v>2984</v>
      </c>
      <c r="BU10167" s="191" t="s">
        <v>15619</v>
      </c>
      <c r="BV10167" s="191" t="s">
        <v>2984</v>
      </c>
      <c r="BW10167" s="191" t="s">
        <v>2984</v>
      </c>
    </row>
    <row r="10168" spans="51:75" x14ac:dyDescent="0.3">
      <c r="AY10168" s="251" t="e">
        <f>VLOOKUP(C10168,#REF!, 2,FALSE)</f>
        <v>#REF!</v>
      </c>
      <c r="BM10168" s="191" t="s">
        <v>15620</v>
      </c>
      <c r="BN10168" s="191" t="s">
        <v>2984</v>
      </c>
      <c r="BO10168" s="191" t="s">
        <v>771</v>
      </c>
      <c r="BU10168" s="191" t="s">
        <v>15620</v>
      </c>
      <c r="BV10168" s="191" t="s">
        <v>2984</v>
      </c>
      <c r="BW10168" s="191" t="s">
        <v>771</v>
      </c>
    </row>
    <row r="10169" spans="51:75" x14ac:dyDescent="0.3">
      <c r="AY10169" s="251" t="e">
        <f>VLOOKUP(C10169,#REF!, 2,FALSE)</f>
        <v>#REF!</v>
      </c>
      <c r="BM10169" s="191" t="s">
        <v>15621</v>
      </c>
      <c r="BN10169" s="191" t="s">
        <v>614</v>
      </c>
      <c r="BO10169" s="191" t="s">
        <v>771</v>
      </c>
      <c r="BU10169" s="191" t="s">
        <v>15621</v>
      </c>
      <c r="BV10169" s="191" t="s">
        <v>614</v>
      </c>
      <c r="BW10169" s="191" t="s">
        <v>771</v>
      </c>
    </row>
    <row r="10170" spans="51:75" x14ac:dyDescent="0.3">
      <c r="AY10170" s="251" t="e">
        <f>VLOOKUP(C10170,#REF!, 2,FALSE)</f>
        <v>#REF!</v>
      </c>
      <c r="BM10170" s="191" t="s">
        <v>15622</v>
      </c>
      <c r="BN10170" s="191" t="s">
        <v>850</v>
      </c>
      <c r="BO10170" s="191" t="s">
        <v>3878</v>
      </c>
      <c r="BU10170" s="191" t="s">
        <v>15622</v>
      </c>
      <c r="BV10170" s="191" t="s">
        <v>850</v>
      </c>
      <c r="BW10170" s="191" t="s">
        <v>3878</v>
      </c>
    </row>
    <row r="10171" spans="51:75" x14ac:dyDescent="0.3">
      <c r="AY10171" s="251" t="e">
        <f>VLOOKUP(C10171,#REF!, 2,FALSE)</f>
        <v>#REF!</v>
      </c>
      <c r="BM10171" s="191" t="s">
        <v>15623</v>
      </c>
      <c r="BN10171" s="191" t="s">
        <v>2984</v>
      </c>
      <c r="BO10171" s="191" t="s">
        <v>15624</v>
      </c>
      <c r="BU10171" s="191" t="s">
        <v>15623</v>
      </c>
      <c r="BV10171" s="191" t="s">
        <v>2984</v>
      </c>
      <c r="BW10171" s="191" t="s">
        <v>15624</v>
      </c>
    </row>
    <row r="10172" spans="51:75" x14ac:dyDescent="0.3">
      <c r="AY10172" s="251" t="e">
        <f>VLOOKUP(C10172,#REF!, 2,FALSE)</f>
        <v>#REF!</v>
      </c>
      <c r="BM10172" s="191" t="s">
        <v>15625</v>
      </c>
      <c r="BN10172" s="191" t="s">
        <v>798</v>
      </c>
      <c r="BO10172" s="191" t="s">
        <v>771</v>
      </c>
      <c r="BU10172" s="191" t="s">
        <v>15625</v>
      </c>
      <c r="BV10172" s="191" t="s">
        <v>798</v>
      </c>
      <c r="BW10172" s="191" t="s">
        <v>771</v>
      </c>
    </row>
    <row r="10173" spans="51:75" x14ac:dyDescent="0.3">
      <c r="AY10173" s="251" t="e">
        <f>VLOOKUP(C10173,#REF!, 2,FALSE)</f>
        <v>#REF!</v>
      </c>
      <c r="BM10173" s="191" t="s">
        <v>2714</v>
      </c>
      <c r="BN10173" s="191" t="s">
        <v>3006</v>
      </c>
      <c r="BO10173" s="191" t="s">
        <v>2984</v>
      </c>
      <c r="BU10173" s="191" t="s">
        <v>2714</v>
      </c>
      <c r="BV10173" s="191" t="s">
        <v>3006</v>
      </c>
      <c r="BW10173" s="191" t="s">
        <v>2984</v>
      </c>
    </row>
    <row r="10174" spans="51:75" x14ac:dyDescent="0.3">
      <c r="AY10174" s="251" t="e">
        <f>VLOOKUP(C10174,#REF!, 2,FALSE)</f>
        <v>#REF!</v>
      </c>
      <c r="BM10174" s="191" t="s">
        <v>15626</v>
      </c>
      <c r="BN10174" s="191" t="s">
        <v>3006</v>
      </c>
      <c r="BO10174" s="191" t="s">
        <v>2984</v>
      </c>
      <c r="BU10174" s="191" t="s">
        <v>15626</v>
      </c>
      <c r="BV10174" s="191" t="s">
        <v>3006</v>
      </c>
      <c r="BW10174" s="191" t="s">
        <v>2984</v>
      </c>
    </row>
    <row r="10175" spans="51:75" x14ac:dyDescent="0.3">
      <c r="AY10175" s="251" t="e">
        <f>VLOOKUP(C10175,#REF!, 2,FALSE)</f>
        <v>#REF!</v>
      </c>
      <c r="BM10175" s="191" t="s">
        <v>2715</v>
      </c>
      <c r="BN10175" s="191" t="s">
        <v>3006</v>
      </c>
      <c r="BO10175" s="191" t="s">
        <v>2984</v>
      </c>
      <c r="BU10175" s="191" t="s">
        <v>2715</v>
      </c>
      <c r="BV10175" s="191" t="s">
        <v>3006</v>
      </c>
      <c r="BW10175" s="191" t="s">
        <v>2984</v>
      </c>
    </row>
    <row r="10176" spans="51:75" x14ac:dyDescent="0.3">
      <c r="AY10176" s="251" t="e">
        <f>VLOOKUP(C10176,#REF!, 2,FALSE)</f>
        <v>#REF!</v>
      </c>
      <c r="BM10176" s="191" t="s">
        <v>15627</v>
      </c>
      <c r="BN10176" s="191" t="s">
        <v>2984</v>
      </c>
      <c r="BO10176" s="191" t="s">
        <v>771</v>
      </c>
      <c r="BU10176" s="191" t="s">
        <v>15627</v>
      </c>
      <c r="BV10176" s="191" t="s">
        <v>2984</v>
      </c>
      <c r="BW10176" s="191" t="s">
        <v>771</v>
      </c>
    </row>
    <row r="10177" spans="51:75" x14ac:dyDescent="0.3">
      <c r="AY10177" s="251" t="e">
        <f>VLOOKUP(C10177,#REF!, 2,FALSE)</f>
        <v>#REF!</v>
      </c>
      <c r="BM10177" s="191" t="s">
        <v>15628</v>
      </c>
      <c r="BN10177" s="191" t="s">
        <v>2984</v>
      </c>
      <c r="BO10177" s="191" t="s">
        <v>771</v>
      </c>
      <c r="BU10177" s="191" t="s">
        <v>15628</v>
      </c>
      <c r="BV10177" s="191" t="s">
        <v>2984</v>
      </c>
      <c r="BW10177" s="191" t="s">
        <v>771</v>
      </c>
    </row>
    <row r="10178" spans="51:75" x14ac:dyDescent="0.3">
      <c r="AY10178" s="251" t="e">
        <f>VLOOKUP(C10178,#REF!, 2,FALSE)</f>
        <v>#REF!</v>
      </c>
      <c r="BM10178" s="191" t="s">
        <v>285</v>
      </c>
      <c r="BN10178" s="191" t="s">
        <v>16989</v>
      </c>
      <c r="BO10178" s="191" t="s">
        <v>2984</v>
      </c>
      <c r="BU10178" s="191" t="s">
        <v>285</v>
      </c>
      <c r="BV10178" s="191" t="s">
        <v>16989</v>
      </c>
      <c r="BW10178" s="191" t="s">
        <v>2984</v>
      </c>
    </row>
    <row r="10179" spans="51:75" x14ac:dyDescent="0.3">
      <c r="AY10179" s="251" t="e">
        <f>VLOOKUP(C10179,#REF!, 2,FALSE)</f>
        <v>#REF!</v>
      </c>
      <c r="BM10179" s="191" t="s">
        <v>15629</v>
      </c>
      <c r="BN10179" s="191" t="s">
        <v>2984</v>
      </c>
      <c r="BO10179" s="191" t="s">
        <v>5052</v>
      </c>
      <c r="BU10179" s="191" t="s">
        <v>15629</v>
      </c>
      <c r="BV10179" s="191" t="s">
        <v>2984</v>
      </c>
      <c r="BW10179" s="191" t="s">
        <v>5052</v>
      </c>
    </row>
    <row r="10180" spans="51:75" x14ac:dyDescent="0.3">
      <c r="AY10180" s="251" t="e">
        <f>VLOOKUP(C10180,#REF!, 2,FALSE)</f>
        <v>#REF!</v>
      </c>
      <c r="BM10180" s="191" t="s">
        <v>15630</v>
      </c>
      <c r="BN10180" s="191" t="s">
        <v>16989</v>
      </c>
      <c r="BO10180" s="191" t="s">
        <v>2984</v>
      </c>
      <c r="BU10180" s="191" t="s">
        <v>15630</v>
      </c>
      <c r="BV10180" s="191" t="s">
        <v>16989</v>
      </c>
      <c r="BW10180" s="191" t="s">
        <v>2984</v>
      </c>
    </row>
    <row r="10181" spans="51:75" x14ac:dyDescent="0.3">
      <c r="AY10181" s="251" t="e">
        <f>VLOOKUP(C10181,#REF!, 2,FALSE)</f>
        <v>#REF!</v>
      </c>
      <c r="BM10181" s="191" t="s">
        <v>15631</v>
      </c>
      <c r="BN10181" s="191" t="s">
        <v>16989</v>
      </c>
      <c r="BO10181" s="191" t="s">
        <v>2984</v>
      </c>
      <c r="BU10181" s="191" t="s">
        <v>15631</v>
      </c>
      <c r="BV10181" s="191" t="s">
        <v>16989</v>
      </c>
      <c r="BW10181" s="191" t="s">
        <v>2984</v>
      </c>
    </row>
    <row r="10182" spans="51:75" x14ac:dyDescent="0.3">
      <c r="AY10182" s="251" t="e">
        <f>VLOOKUP(C10182,#REF!, 2,FALSE)</f>
        <v>#REF!</v>
      </c>
      <c r="BM10182" s="191" t="s">
        <v>15632</v>
      </c>
      <c r="BN10182" s="191" t="s">
        <v>3006</v>
      </c>
      <c r="BO10182" s="191" t="s">
        <v>2984</v>
      </c>
      <c r="BU10182" s="191" t="s">
        <v>15632</v>
      </c>
      <c r="BV10182" s="191" t="s">
        <v>3006</v>
      </c>
      <c r="BW10182" s="191" t="s">
        <v>2984</v>
      </c>
    </row>
    <row r="10183" spans="51:75" x14ac:dyDescent="0.3">
      <c r="AY10183" s="251" t="e">
        <f>VLOOKUP(C10183,#REF!, 2,FALSE)</f>
        <v>#REF!</v>
      </c>
      <c r="BM10183" s="191" t="s">
        <v>15633</v>
      </c>
      <c r="BN10183" s="191" t="s">
        <v>1270</v>
      </c>
      <c r="BO10183" s="191" t="s">
        <v>2984</v>
      </c>
      <c r="BU10183" s="191" t="s">
        <v>15633</v>
      </c>
      <c r="BV10183" s="191" t="s">
        <v>1270</v>
      </c>
      <c r="BW10183" s="191" t="s">
        <v>2984</v>
      </c>
    </row>
    <row r="10184" spans="51:75" x14ac:dyDescent="0.3">
      <c r="AY10184" s="251" t="e">
        <f>VLOOKUP(C10184,#REF!, 2,FALSE)</f>
        <v>#REF!</v>
      </c>
      <c r="BM10184" s="191" t="s">
        <v>15634</v>
      </c>
      <c r="BN10184" s="191" t="s">
        <v>2980</v>
      </c>
      <c r="BO10184" s="191" t="s">
        <v>2984</v>
      </c>
      <c r="BU10184" s="191" t="s">
        <v>15634</v>
      </c>
      <c r="BV10184" s="191" t="s">
        <v>2980</v>
      </c>
      <c r="BW10184" s="191" t="s">
        <v>2984</v>
      </c>
    </row>
    <row r="10185" spans="51:75" x14ac:dyDescent="0.3">
      <c r="AY10185" s="251" t="e">
        <f>VLOOKUP(C10185,#REF!, 2,FALSE)</f>
        <v>#REF!</v>
      </c>
      <c r="BM10185" s="191" t="s">
        <v>2716</v>
      </c>
      <c r="BN10185" s="191" t="s">
        <v>2984</v>
      </c>
      <c r="BO10185" s="191" t="s">
        <v>2984</v>
      </c>
      <c r="BU10185" s="191" t="s">
        <v>2716</v>
      </c>
      <c r="BV10185" s="191" t="s">
        <v>2984</v>
      </c>
      <c r="BW10185" s="191" t="s">
        <v>2984</v>
      </c>
    </row>
    <row r="10186" spans="51:75" x14ac:dyDescent="0.3">
      <c r="AY10186" s="251" t="e">
        <f>VLOOKUP(C10186,#REF!, 2,FALSE)</f>
        <v>#REF!</v>
      </c>
      <c r="BM10186" s="191" t="s">
        <v>15635</v>
      </c>
      <c r="BN10186" s="191" t="s">
        <v>16989</v>
      </c>
      <c r="BO10186" s="191" t="s">
        <v>2984</v>
      </c>
      <c r="BU10186" s="191" t="s">
        <v>15635</v>
      </c>
      <c r="BV10186" s="191" t="s">
        <v>16989</v>
      </c>
      <c r="BW10186" s="191" t="s">
        <v>2984</v>
      </c>
    </row>
    <row r="10187" spans="51:75" x14ac:dyDescent="0.3">
      <c r="AY10187" s="251" t="e">
        <f>VLOOKUP(C10187,#REF!, 2,FALSE)</f>
        <v>#REF!</v>
      </c>
      <c r="BM10187" s="191" t="s">
        <v>15636</v>
      </c>
      <c r="BN10187" s="191" t="s">
        <v>3006</v>
      </c>
      <c r="BO10187" s="191" t="s">
        <v>2984</v>
      </c>
      <c r="BU10187" s="191" t="s">
        <v>15636</v>
      </c>
      <c r="BV10187" s="191" t="s">
        <v>3006</v>
      </c>
      <c r="BW10187" s="191" t="s">
        <v>2984</v>
      </c>
    </row>
    <row r="10188" spans="51:75" x14ac:dyDescent="0.3">
      <c r="AY10188" s="251" t="e">
        <f>VLOOKUP(C10188,#REF!, 2,FALSE)</f>
        <v>#REF!</v>
      </c>
      <c r="BM10188" s="191" t="s">
        <v>15638</v>
      </c>
      <c r="BN10188" s="191" t="s">
        <v>2980</v>
      </c>
      <c r="BO10188" s="191" t="s">
        <v>2984</v>
      </c>
      <c r="BU10188" s="191" t="s">
        <v>15638</v>
      </c>
      <c r="BV10188" s="191" t="s">
        <v>2980</v>
      </c>
      <c r="BW10188" s="191" t="s">
        <v>2984</v>
      </c>
    </row>
    <row r="10189" spans="51:75" x14ac:dyDescent="0.3">
      <c r="AY10189" s="251" t="e">
        <f>VLOOKUP(C10189,#REF!, 2,FALSE)</f>
        <v>#REF!</v>
      </c>
      <c r="BM10189" s="191" t="s">
        <v>15639</v>
      </c>
      <c r="BN10189" s="191" t="s">
        <v>927</v>
      </c>
      <c r="BO10189" s="191" t="s">
        <v>2984</v>
      </c>
      <c r="BU10189" s="191" t="s">
        <v>15639</v>
      </c>
      <c r="BV10189" s="191" t="s">
        <v>927</v>
      </c>
      <c r="BW10189" s="191" t="s">
        <v>2984</v>
      </c>
    </row>
    <row r="10190" spans="51:75" x14ac:dyDescent="0.3">
      <c r="AY10190" s="251" t="e">
        <f>VLOOKUP(C10190,#REF!, 2,FALSE)</f>
        <v>#REF!</v>
      </c>
      <c r="BM10190" s="191" t="s">
        <v>15640</v>
      </c>
      <c r="BN10190" s="191" t="s">
        <v>2984</v>
      </c>
      <c r="BO10190" s="191" t="s">
        <v>2984</v>
      </c>
      <c r="BU10190" s="191" t="s">
        <v>15640</v>
      </c>
      <c r="BV10190" s="191" t="s">
        <v>2984</v>
      </c>
      <c r="BW10190" s="191" t="s">
        <v>2984</v>
      </c>
    </row>
    <row r="10191" spans="51:75" x14ac:dyDescent="0.3">
      <c r="AY10191" s="251" t="e">
        <f>VLOOKUP(C10191,#REF!, 2,FALSE)</f>
        <v>#REF!</v>
      </c>
      <c r="BM10191" s="191" t="s">
        <v>15641</v>
      </c>
      <c r="BN10191" s="191" t="s">
        <v>3003</v>
      </c>
      <c r="BO10191" s="191" t="s">
        <v>771</v>
      </c>
      <c r="BU10191" s="191" t="s">
        <v>15641</v>
      </c>
      <c r="BV10191" s="191" t="s">
        <v>3003</v>
      </c>
      <c r="BW10191" s="191" t="s">
        <v>771</v>
      </c>
    </row>
    <row r="10192" spans="51:75" x14ac:dyDescent="0.3">
      <c r="AY10192" s="251" t="e">
        <f>VLOOKUP(C10192,#REF!, 2,FALSE)</f>
        <v>#REF!</v>
      </c>
      <c r="BM10192" s="191" t="s">
        <v>15642</v>
      </c>
      <c r="BN10192" s="191" t="s">
        <v>2984</v>
      </c>
      <c r="BO10192" s="191" t="s">
        <v>2984</v>
      </c>
      <c r="BU10192" s="191" t="s">
        <v>15642</v>
      </c>
      <c r="BV10192" s="191" t="s">
        <v>2984</v>
      </c>
      <c r="BW10192" s="191" t="s">
        <v>2984</v>
      </c>
    </row>
    <row r="10193" spans="51:75" x14ac:dyDescent="0.3">
      <c r="AY10193" s="251" t="e">
        <f>VLOOKUP(C10193,#REF!, 2,FALSE)</f>
        <v>#REF!</v>
      </c>
      <c r="BM10193" s="191" t="s">
        <v>15643</v>
      </c>
      <c r="BN10193" s="191" t="s">
        <v>2984</v>
      </c>
      <c r="BO10193" s="191" t="s">
        <v>2984</v>
      </c>
      <c r="BU10193" s="191" t="s">
        <v>15643</v>
      </c>
      <c r="BV10193" s="191" t="s">
        <v>2984</v>
      </c>
      <c r="BW10193" s="191" t="s">
        <v>2984</v>
      </c>
    </row>
    <row r="10194" spans="51:75" x14ac:dyDescent="0.3">
      <c r="AY10194" s="251" t="e">
        <f>VLOOKUP(C10194,#REF!, 2,FALSE)</f>
        <v>#REF!</v>
      </c>
      <c r="BM10194" s="191" t="s">
        <v>15644</v>
      </c>
      <c r="BN10194" s="191" t="s">
        <v>2984</v>
      </c>
      <c r="BO10194" s="191" t="s">
        <v>2984</v>
      </c>
      <c r="BU10194" s="191" t="s">
        <v>15644</v>
      </c>
      <c r="BV10194" s="191" t="s">
        <v>2984</v>
      </c>
      <c r="BW10194" s="191" t="s">
        <v>2984</v>
      </c>
    </row>
    <row r="10195" spans="51:75" x14ac:dyDescent="0.3">
      <c r="AY10195" s="251" t="e">
        <f>VLOOKUP(C10195,#REF!, 2,FALSE)</f>
        <v>#REF!</v>
      </c>
      <c r="BM10195" s="191" t="s">
        <v>15645</v>
      </c>
      <c r="BN10195" s="191" t="s">
        <v>788</v>
      </c>
      <c r="BO10195" s="191" t="s">
        <v>710</v>
      </c>
      <c r="BU10195" s="191" t="s">
        <v>15645</v>
      </c>
      <c r="BV10195" s="191" t="s">
        <v>788</v>
      </c>
      <c r="BW10195" s="191" t="s">
        <v>710</v>
      </c>
    </row>
    <row r="10196" spans="51:75" x14ac:dyDescent="0.3">
      <c r="AY10196" s="251" t="e">
        <f>VLOOKUP(C10196,#REF!, 2,FALSE)</f>
        <v>#REF!</v>
      </c>
      <c r="BM10196" s="191" t="s">
        <v>15646</v>
      </c>
      <c r="BN10196" s="191" t="s">
        <v>1343</v>
      </c>
      <c r="BO10196" s="191" t="s">
        <v>2984</v>
      </c>
      <c r="BU10196" s="191" t="s">
        <v>15646</v>
      </c>
      <c r="BV10196" s="191" t="s">
        <v>1343</v>
      </c>
      <c r="BW10196" s="191" t="s">
        <v>2984</v>
      </c>
    </row>
    <row r="10197" spans="51:75" x14ac:dyDescent="0.3">
      <c r="AY10197" s="251" t="e">
        <f>VLOOKUP(C10197,#REF!, 2,FALSE)</f>
        <v>#REF!</v>
      </c>
      <c r="BM10197" s="191" t="s">
        <v>15647</v>
      </c>
      <c r="BN10197" s="191" t="s">
        <v>737</v>
      </c>
      <c r="BO10197" s="191" t="s">
        <v>15648</v>
      </c>
      <c r="BU10197" s="191" t="s">
        <v>15647</v>
      </c>
      <c r="BV10197" s="191" t="s">
        <v>737</v>
      </c>
      <c r="BW10197" s="191" t="s">
        <v>15648</v>
      </c>
    </row>
    <row r="10198" spans="51:75" x14ac:dyDescent="0.3">
      <c r="AY10198" s="251" t="e">
        <f>VLOOKUP(C10198,#REF!, 2,FALSE)</f>
        <v>#REF!</v>
      </c>
      <c r="BM10198" s="191" t="s">
        <v>15649</v>
      </c>
      <c r="BN10198" s="191" t="s">
        <v>615</v>
      </c>
      <c r="BO10198" s="191" t="s">
        <v>2475</v>
      </c>
      <c r="BU10198" s="191" t="s">
        <v>15649</v>
      </c>
      <c r="BV10198" s="191" t="s">
        <v>615</v>
      </c>
      <c r="BW10198" s="191" t="s">
        <v>2475</v>
      </c>
    </row>
    <row r="10199" spans="51:75" x14ac:dyDescent="0.3">
      <c r="AY10199" s="251" t="e">
        <f>VLOOKUP(C10199,#REF!, 2,FALSE)</f>
        <v>#REF!</v>
      </c>
      <c r="BM10199" s="191" t="s">
        <v>15650</v>
      </c>
      <c r="BN10199" s="191" t="s">
        <v>16989</v>
      </c>
      <c r="BO10199" s="191" t="s">
        <v>9622</v>
      </c>
      <c r="BU10199" s="191" t="s">
        <v>15650</v>
      </c>
      <c r="BV10199" s="191" t="s">
        <v>16989</v>
      </c>
      <c r="BW10199" s="191" t="s">
        <v>9622</v>
      </c>
    </row>
    <row r="10200" spans="51:75" x14ac:dyDescent="0.3">
      <c r="AY10200" s="251" t="e">
        <f>VLOOKUP(C10200,#REF!, 2,FALSE)</f>
        <v>#REF!</v>
      </c>
      <c r="BM10200" s="191" t="s">
        <v>15651</v>
      </c>
      <c r="BN10200" s="191" t="s">
        <v>2984</v>
      </c>
      <c r="BO10200" s="191" t="s">
        <v>15652</v>
      </c>
      <c r="BU10200" s="191" t="s">
        <v>15651</v>
      </c>
      <c r="BV10200" s="191" t="s">
        <v>2984</v>
      </c>
      <c r="BW10200" s="191" t="s">
        <v>15652</v>
      </c>
    </row>
    <row r="10201" spans="51:75" x14ac:dyDescent="0.3">
      <c r="AY10201" s="251" t="e">
        <f>VLOOKUP(C10201,#REF!, 2,FALSE)</f>
        <v>#REF!</v>
      </c>
      <c r="BM10201" s="191" t="s">
        <v>2722</v>
      </c>
      <c r="BN10201" s="191" t="s">
        <v>627</v>
      </c>
      <c r="BO10201" s="191" t="s">
        <v>15653</v>
      </c>
      <c r="BU10201" s="191" t="s">
        <v>2722</v>
      </c>
      <c r="BV10201" s="191" t="s">
        <v>627</v>
      </c>
      <c r="BW10201" s="191" t="s">
        <v>15653</v>
      </c>
    </row>
    <row r="10202" spans="51:75" x14ac:dyDescent="0.3">
      <c r="AY10202" s="251" t="e">
        <f>VLOOKUP(C10202,#REF!, 2,FALSE)</f>
        <v>#REF!</v>
      </c>
      <c r="BM10202" s="191" t="s">
        <v>264</v>
      </c>
      <c r="BN10202" s="191" t="s">
        <v>1273</v>
      </c>
      <c r="BO10202" s="191" t="s">
        <v>15654</v>
      </c>
      <c r="BU10202" s="191" t="s">
        <v>264</v>
      </c>
      <c r="BV10202" s="191" t="s">
        <v>1273</v>
      </c>
      <c r="BW10202" s="191" t="s">
        <v>15654</v>
      </c>
    </row>
    <row r="10203" spans="51:75" x14ac:dyDescent="0.3">
      <c r="AY10203" s="251" t="e">
        <f>VLOOKUP(C10203,#REF!, 2,FALSE)</f>
        <v>#REF!</v>
      </c>
      <c r="BM10203" s="191" t="s">
        <v>2723</v>
      </c>
      <c r="BN10203" s="191" t="s">
        <v>2984</v>
      </c>
      <c r="BO10203" s="191" t="s">
        <v>15655</v>
      </c>
      <c r="BU10203" s="191" t="s">
        <v>2723</v>
      </c>
      <c r="BV10203" s="191" t="s">
        <v>2984</v>
      </c>
      <c r="BW10203" s="191" t="s">
        <v>15655</v>
      </c>
    </row>
    <row r="10204" spans="51:75" x14ac:dyDescent="0.3">
      <c r="AY10204" s="251" t="e">
        <f>VLOOKUP(C10204,#REF!, 2,FALSE)</f>
        <v>#REF!</v>
      </c>
      <c r="BM10204" s="191" t="s">
        <v>15656</v>
      </c>
      <c r="BN10204" s="191" t="s">
        <v>1343</v>
      </c>
      <c r="BO10204" s="191" t="s">
        <v>3313</v>
      </c>
      <c r="BU10204" s="191" t="s">
        <v>15656</v>
      </c>
      <c r="BV10204" s="191" t="s">
        <v>1343</v>
      </c>
      <c r="BW10204" s="191" t="s">
        <v>3313</v>
      </c>
    </row>
    <row r="10205" spans="51:75" x14ac:dyDescent="0.3">
      <c r="AY10205" s="251" t="e">
        <f>VLOOKUP(C10205,#REF!, 2,FALSE)</f>
        <v>#REF!</v>
      </c>
      <c r="BM10205" s="191" t="s">
        <v>15657</v>
      </c>
      <c r="BN10205" s="191" t="s">
        <v>3006</v>
      </c>
      <c r="BO10205" s="191" t="s">
        <v>15658</v>
      </c>
      <c r="BU10205" s="191" t="s">
        <v>15657</v>
      </c>
      <c r="BV10205" s="191" t="s">
        <v>3006</v>
      </c>
      <c r="BW10205" s="191" t="s">
        <v>15658</v>
      </c>
    </row>
    <row r="10206" spans="51:75" x14ac:dyDescent="0.3">
      <c r="AY10206" s="251" t="e">
        <f>VLOOKUP(C10206,#REF!, 2,FALSE)</f>
        <v>#REF!</v>
      </c>
      <c r="BM10206" s="191" t="s">
        <v>15659</v>
      </c>
      <c r="BN10206" s="191" t="s">
        <v>3006</v>
      </c>
      <c r="BO10206" s="191" t="s">
        <v>2548</v>
      </c>
      <c r="BU10206" s="191" t="s">
        <v>15659</v>
      </c>
      <c r="BV10206" s="191" t="s">
        <v>3006</v>
      </c>
      <c r="BW10206" s="191" t="s">
        <v>2548</v>
      </c>
    </row>
    <row r="10207" spans="51:75" x14ac:dyDescent="0.3">
      <c r="AY10207" s="251" t="e">
        <f>VLOOKUP(C10207,#REF!, 2,FALSE)</f>
        <v>#REF!</v>
      </c>
      <c r="BM10207" s="191" t="s">
        <v>15660</v>
      </c>
      <c r="BN10207" s="191" t="s">
        <v>779</v>
      </c>
      <c r="BO10207" s="191" t="s">
        <v>15661</v>
      </c>
      <c r="BU10207" s="191" t="s">
        <v>15660</v>
      </c>
      <c r="BV10207" s="191" t="s">
        <v>779</v>
      </c>
      <c r="BW10207" s="191" t="s">
        <v>15661</v>
      </c>
    </row>
    <row r="10208" spans="51:75" x14ac:dyDescent="0.3">
      <c r="AY10208" s="251" t="e">
        <f>VLOOKUP(C10208,#REF!, 2,FALSE)</f>
        <v>#REF!</v>
      </c>
      <c r="BM10208" s="191" t="s">
        <v>15662</v>
      </c>
      <c r="BN10208" s="191" t="s">
        <v>2984</v>
      </c>
      <c r="BO10208" s="191" t="s">
        <v>2984</v>
      </c>
      <c r="BU10208" s="191" t="s">
        <v>15662</v>
      </c>
      <c r="BV10208" s="191" t="s">
        <v>2984</v>
      </c>
      <c r="BW10208" s="191" t="s">
        <v>2984</v>
      </c>
    </row>
    <row r="10209" spans="51:75" x14ac:dyDescent="0.3">
      <c r="AY10209" s="251" t="e">
        <f>VLOOKUP(C10209,#REF!, 2,FALSE)</f>
        <v>#REF!</v>
      </c>
      <c r="BM10209" s="191" t="s">
        <v>15663</v>
      </c>
      <c r="BN10209" s="191" t="s">
        <v>16989</v>
      </c>
      <c r="BO10209" s="191" t="s">
        <v>8860</v>
      </c>
      <c r="BU10209" s="191" t="s">
        <v>15663</v>
      </c>
      <c r="BV10209" s="191" t="s">
        <v>16989</v>
      </c>
      <c r="BW10209" s="191" t="s">
        <v>8860</v>
      </c>
    </row>
    <row r="10210" spans="51:75" x14ac:dyDescent="0.3">
      <c r="AY10210" s="251" t="e">
        <f>VLOOKUP(C10210,#REF!, 2,FALSE)</f>
        <v>#REF!</v>
      </c>
      <c r="BM10210" s="191" t="s">
        <v>2724</v>
      </c>
      <c r="BN10210" s="191" t="s">
        <v>2984</v>
      </c>
      <c r="BO10210" s="191" t="s">
        <v>2984</v>
      </c>
      <c r="BU10210" s="191" t="s">
        <v>2724</v>
      </c>
      <c r="BV10210" s="191" t="s">
        <v>2984</v>
      </c>
      <c r="BW10210" s="191" t="s">
        <v>2984</v>
      </c>
    </row>
    <row r="10211" spans="51:75" x14ac:dyDescent="0.3">
      <c r="AY10211" s="251" t="e">
        <f>VLOOKUP(C10211,#REF!, 2,FALSE)</f>
        <v>#REF!</v>
      </c>
      <c r="BM10211" s="191" t="s">
        <v>15664</v>
      </c>
      <c r="BN10211" s="191" t="s">
        <v>3253</v>
      </c>
      <c r="BO10211" s="191" t="s">
        <v>4758</v>
      </c>
      <c r="BU10211" s="191" t="s">
        <v>15664</v>
      </c>
      <c r="BV10211" s="191" t="s">
        <v>3253</v>
      </c>
      <c r="BW10211" s="191" t="s">
        <v>4758</v>
      </c>
    </row>
    <row r="10212" spans="51:75" x14ac:dyDescent="0.3">
      <c r="AY10212" s="251" t="e">
        <f>VLOOKUP(C10212,#REF!, 2,FALSE)</f>
        <v>#REF!</v>
      </c>
      <c r="BM10212" s="191" t="s">
        <v>15665</v>
      </c>
      <c r="BN10212" s="191" t="s">
        <v>2984</v>
      </c>
      <c r="BO10212" s="191" t="s">
        <v>2984</v>
      </c>
      <c r="BU10212" s="191" t="s">
        <v>15665</v>
      </c>
      <c r="BV10212" s="191" t="s">
        <v>2984</v>
      </c>
      <c r="BW10212" s="191" t="s">
        <v>2984</v>
      </c>
    </row>
    <row r="10213" spans="51:75" x14ac:dyDescent="0.3">
      <c r="AY10213" s="251" t="e">
        <f>VLOOKUP(C10213,#REF!, 2,FALSE)</f>
        <v>#REF!</v>
      </c>
      <c r="BM10213" s="191" t="s">
        <v>15666</v>
      </c>
      <c r="BN10213" s="191" t="s">
        <v>629</v>
      </c>
      <c r="BO10213" s="191" t="s">
        <v>15667</v>
      </c>
      <c r="BU10213" s="191" t="s">
        <v>15666</v>
      </c>
      <c r="BV10213" s="191" t="s">
        <v>629</v>
      </c>
      <c r="BW10213" s="191" t="s">
        <v>15667</v>
      </c>
    </row>
    <row r="10214" spans="51:75" x14ac:dyDescent="0.3">
      <c r="AY10214" s="251" t="e">
        <f>VLOOKUP(C10214,#REF!, 2,FALSE)</f>
        <v>#REF!</v>
      </c>
      <c r="BM10214" s="191" t="s">
        <v>265</v>
      </c>
      <c r="BN10214" s="191" t="s">
        <v>2984</v>
      </c>
      <c r="BO10214" s="191" t="s">
        <v>2984</v>
      </c>
      <c r="BU10214" s="191" t="s">
        <v>265</v>
      </c>
      <c r="BV10214" s="191" t="s">
        <v>2984</v>
      </c>
      <c r="BW10214" s="191" t="s">
        <v>2984</v>
      </c>
    </row>
    <row r="10215" spans="51:75" x14ac:dyDescent="0.3">
      <c r="AY10215" s="251" t="e">
        <f>VLOOKUP(C10215,#REF!, 2,FALSE)</f>
        <v>#REF!</v>
      </c>
      <c r="BM10215" s="191" t="s">
        <v>15668</v>
      </c>
      <c r="BN10215" s="191" t="s">
        <v>2984</v>
      </c>
      <c r="BO10215" s="191" t="s">
        <v>2984</v>
      </c>
      <c r="BU10215" s="191" t="s">
        <v>15668</v>
      </c>
      <c r="BV10215" s="191" t="s">
        <v>2984</v>
      </c>
      <c r="BW10215" s="191" t="s">
        <v>2984</v>
      </c>
    </row>
    <row r="10216" spans="51:75" x14ac:dyDescent="0.3">
      <c r="AY10216" s="251" t="e">
        <f>VLOOKUP(C10216,#REF!, 2,FALSE)</f>
        <v>#REF!</v>
      </c>
      <c r="BM10216" s="191" t="s">
        <v>15669</v>
      </c>
      <c r="BN10216" s="191" t="s">
        <v>1273</v>
      </c>
      <c r="BO10216" s="191" t="s">
        <v>3602</v>
      </c>
      <c r="BU10216" s="191" t="s">
        <v>15669</v>
      </c>
      <c r="BV10216" s="191" t="s">
        <v>1273</v>
      </c>
      <c r="BW10216" s="191" t="s">
        <v>3602</v>
      </c>
    </row>
    <row r="10217" spans="51:75" x14ac:dyDescent="0.3">
      <c r="AY10217" s="251" t="e">
        <f>VLOOKUP(C10217,#REF!, 2,FALSE)</f>
        <v>#REF!</v>
      </c>
      <c r="BM10217" s="191" t="s">
        <v>15670</v>
      </c>
      <c r="BN10217" s="191" t="s">
        <v>1273</v>
      </c>
      <c r="BO10217" s="191" t="s">
        <v>15171</v>
      </c>
      <c r="BU10217" s="191" t="s">
        <v>15670</v>
      </c>
      <c r="BV10217" s="191" t="s">
        <v>1273</v>
      </c>
      <c r="BW10217" s="191" t="s">
        <v>15171</v>
      </c>
    </row>
    <row r="10218" spans="51:75" x14ac:dyDescent="0.3">
      <c r="AY10218" s="251" t="e">
        <f>VLOOKUP(C10218,#REF!, 2,FALSE)</f>
        <v>#REF!</v>
      </c>
      <c r="BM10218" s="191" t="s">
        <v>15671</v>
      </c>
      <c r="BN10218" s="191" t="s">
        <v>620</v>
      </c>
      <c r="BO10218" s="191" t="s">
        <v>771</v>
      </c>
      <c r="BU10218" s="191" t="s">
        <v>15671</v>
      </c>
      <c r="BV10218" s="191" t="s">
        <v>620</v>
      </c>
      <c r="BW10218" s="191" t="s">
        <v>771</v>
      </c>
    </row>
    <row r="10219" spans="51:75" x14ac:dyDescent="0.3">
      <c r="AY10219" s="251" t="e">
        <f>VLOOKUP(C10219,#REF!, 2,FALSE)</f>
        <v>#REF!</v>
      </c>
      <c r="BM10219" s="191" t="s">
        <v>15672</v>
      </c>
      <c r="BN10219" s="191" t="s">
        <v>3006</v>
      </c>
      <c r="BO10219" s="191" t="s">
        <v>15673</v>
      </c>
      <c r="BU10219" s="191" t="s">
        <v>15672</v>
      </c>
      <c r="BV10219" s="191" t="s">
        <v>3006</v>
      </c>
      <c r="BW10219" s="191" t="s">
        <v>15673</v>
      </c>
    </row>
    <row r="10220" spans="51:75" x14ac:dyDescent="0.3">
      <c r="AY10220" s="251" t="e">
        <f>VLOOKUP(C10220,#REF!, 2,FALSE)</f>
        <v>#REF!</v>
      </c>
      <c r="BM10220" s="191" t="s">
        <v>15674</v>
      </c>
      <c r="BN10220" s="191" t="s">
        <v>1270</v>
      </c>
      <c r="BO10220" s="191" t="s">
        <v>2984</v>
      </c>
      <c r="BU10220" s="191" t="s">
        <v>15674</v>
      </c>
      <c r="BV10220" s="191" t="s">
        <v>1270</v>
      </c>
      <c r="BW10220" s="191" t="s">
        <v>2984</v>
      </c>
    </row>
    <row r="10221" spans="51:75" x14ac:dyDescent="0.3">
      <c r="AY10221" s="251" t="e">
        <f>VLOOKUP(C10221,#REF!, 2,FALSE)</f>
        <v>#REF!</v>
      </c>
      <c r="BM10221" s="191" t="s">
        <v>15675</v>
      </c>
      <c r="BN10221" s="191" t="s">
        <v>3253</v>
      </c>
      <c r="BO10221" s="191" t="s">
        <v>2984</v>
      </c>
      <c r="BU10221" s="191" t="s">
        <v>15675</v>
      </c>
      <c r="BV10221" s="191" t="s">
        <v>3253</v>
      </c>
      <c r="BW10221" s="191" t="s">
        <v>2984</v>
      </c>
    </row>
    <row r="10222" spans="51:75" x14ac:dyDescent="0.3">
      <c r="AY10222" s="251" t="e">
        <f>VLOOKUP(C10222,#REF!, 2,FALSE)</f>
        <v>#REF!</v>
      </c>
      <c r="BM10222" s="191" t="s">
        <v>15676</v>
      </c>
      <c r="BN10222" s="191" t="s">
        <v>1273</v>
      </c>
      <c r="BO10222" s="191" t="s">
        <v>15677</v>
      </c>
      <c r="BU10222" s="191" t="s">
        <v>15676</v>
      </c>
      <c r="BV10222" s="191" t="s">
        <v>1273</v>
      </c>
      <c r="BW10222" s="191" t="s">
        <v>15677</v>
      </c>
    </row>
    <row r="10223" spans="51:75" x14ac:dyDescent="0.3">
      <c r="AY10223" s="251" t="e">
        <f>VLOOKUP(C10223,#REF!, 2,FALSE)</f>
        <v>#REF!</v>
      </c>
      <c r="BM10223" s="191" t="s">
        <v>15678</v>
      </c>
      <c r="BN10223" s="191" t="s">
        <v>2984</v>
      </c>
      <c r="BO10223" s="191" t="s">
        <v>2984</v>
      </c>
      <c r="BU10223" s="191" t="s">
        <v>15678</v>
      </c>
      <c r="BV10223" s="191" t="s">
        <v>2984</v>
      </c>
      <c r="BW10223" s="191" t="s">
        <v>2984</v>
      </c>
    </row>
    <row r="10224" spans="51:75" x14ac:dyDescent="0.3">
      <c r="AY10224" s="251" t="e">
        <f>VLOOKUP(C10224,#REF!, 2,FALSE)</f>
        <v>#REF!</v>
      </c>
      <c r="BM10224" s="191" t="s">
        <v>15679</v>
      </c>
      <c r="BN10224" s="191" t="s">
        <v>788</v>
      </c>
      <c r="BO10224" s="191" t="s">
        <v>2396</v>
      </c>
      <c r="BU10224" s="191" t="s">
        <v>15679</v>
      </c>
      <c r="BV10224" s="191" t="s">
        <v>788</v>
      </c>
      <c r="BW10224" s="191" t="s">
        <v>2396</v>
      </c>
    </row>
    <row r="10225" spans="51:75" x14ac:dyDescent="0.3">
      <c r="AY10225" s="251" t="e">
        <f>VLOOKUP(C10225,#REF!, 2,FALSE)</f>
        <v>#REF!</v>
      </c>
      <c r="BM10225" s="191" t="s">
        <v>15680</v>
      </c>
      <c r="BN10225" s="191" t="s">
        <v>2984</v>
      </c>
      <c r="BO10225" s="191" t="s">
        <v>2984</v>
      </c>
      <c r="BU10225" s="191" t="s">
        <v>15680</v>
      </c>
      <c r="BV10225" s="191" t="s">
        <v>2984</v>
      </c>
      <c r="BW10225" s="191" t="s">
        <v>2984</v>
      </c>
    </row>
    <row r="10226" spans="51:75" x14ac:dyDescent="0.3">
      <c r="AY10226" s="251" t="e">
        <f>VLOOKUP(C10226,#REF!, 2,FALSE)</f>
        <v>#REF!</v>
      </c>
      <c r="BM10226" s="191" t="s">
        <v>15681</v>
      </c>
      <c r="BN10226" s="191" t="s">
        <v>663</v>
      </c>
      <c r="BO10226" s="191" t="s">
        <v>771</v>
      </c>
      <c r="BU10226" s="191" t="s">
        <v>15681</v>
      </c>
      <c r="BV10226" s="191" t="s">
        <v>663</v>
      </c>
      <c r="BW10226" s="191" t="s">
        <v>771</v>
      </c>
    </row>
    <row r="10227" spans="51:75" x14ac:dyDescent="0.3">
      <c r="AY10227" s="251" t="e">
        <f>VLOOKUP(C10227,#REF!, 2,FALSE)</f>
        <v>#REF!</v>
      </c>
      <c r="BM10227" s="191" t="s">
        <v>15682</v>
      </c>
      <c r="BN10227" s="191" t="s">
        <v>2984</v>
      </c>
      <c r="BO10227" s="191" t="s">
        <v>2984</v>
      </c>
      <c r="BU10227" s="191" t="s">
        <v>15682</v>
      </c>
      <c r="BV10227" s="191" t="s">
        <v>2984</v>
      </c>
      <c r="BW10227" s="191" t="s">
        <v>2984</v>
      </c>
    </row>
    <row r="10228" spans="51:75" x14ac:dyDescent="0.3">
      <c r="AY10228" s="251" t="e">
        <f>VLOOKUP(C10228,#REF!, 2,FALSE)</f>
        <v>#REF!</v>
      </c>
      <c r="BM10228" s="191" t="s">
        <v>15683</v>
      </c>
      <c r="BN10228" s="191" t="s">
        <v>2984</v>
      </c>
      <c r="BO10228" s="191" t="s">
        <v>2984</v>
      </c>
      <c r="BU10228" s="191" t="s">
        <v>15683</v>
      </c>
      <c r="BV10228" s="191" t="s">
        <v>2984</v>
      </c>
      <c r="BW10228" s="191" t="s">
        <v>2984</v>
      </c>
    </row>
    <row r="10229" spans="51:75" x14ac:dyDescent="0.3">
      <c r="AY10229" s="251" t="e">
        <f>VLOOKUP(C10229,#REF!, 2,FALSE)</f>
        <v>#REF!</v>
      </c>
      <c r="BM10229" s="191" t="s">
        <v>15684</v>
      </c>
      <c r="BN10229" s="191" t="s">
        <v>2984</v>
      </c>
      <c r="BO10229" s="191" t="s">
        <v>15685</v>
      </c>
      <c r="BU10229" s="191" t="s">
        <v>15684</v>
      </c>
      <c r="BV10229" s="191" t="s">
        <v>2984</v>
      </c>
      <c r="BW10229" s="191" t="s">
        <v>15685</v>
      </c>
    </row>
    <row r="10230" spans="51:75" x14ac:dyDescent="0.3">
      <c r="AY10230" s="251" t="e">
        <f>VLOOKUP(C10230,#REF!, 2,FALSE)</f>
        <v>#REF!</v>
      </c>
      <c r="BM10230" s="191" t="s">
        <v>15686</v>
      </c>
      <c r="BN10230" s="191" t="s">
        <v>3006</v>
      </c>
      <c r="BO10230" s="191" t="s">
        <v>2984</v>
      </c>
      <c r="BU10230" s="191" t="s">
        <v>15686</v>
      </c>
      <c r="BV10230" s="191" t="s">
        <v>3006</v>
      </c>
      <c r="BW10230" s="191" t="s">
        <v>2984</v>
      </c>
    </row>
    <row r="10231" spans="51:75" x14ac:dyDescent="0.3">
      <c r="AY10231" s="251" t="e">
        <f>VLOOKUP(C10231,#REF!, 2,FALSE)</f>
        <v>#REF!</v>
      </c>
      <c r="BM10231" s="191" t="s">
        <v>15687</v>
      </c>
      <c r="BN10231" s="191" t="s">
        <v>2980</v>
      </c>
      <c r="BO10231" s="191" t="s">
        <v>2577</v>
      </c>
      <c r="BU10231" s="191" t="s">
        <v>15687</v>
      </c>
      <c r="BV10231" s="191" t="s">
        <v>2980</v>
      </c>
      <c r="BW10231" s="191" t="s">
        <v>2577</v>
      </c>
    </row>
    <row r="10232" spans="51:75" x14ac:dyDescent="0.3">
      <c r="AY10232" s="251" t="e">
        <f>VLOOKUP(C10232,#REF!, 2,FALSE)</f>
        <v>#REF!</v>
      </c>
      <c r="BM10232" s="191" t="s">
        <v>15688</v>
      </c>
      <c r="BN10232" s="191" t="s">
        <v>664</v>
      </c>
      <c r="BO10232" s="191" t="s">
        <v>7897</v>
      </c>
      <c r="BU10232" s="191" t="s">
        <v>15688</v>
      </c>
      <c r="BV10232" s="191" t="s">
        <v>664</v>
      </c>
      <c r="BW10232" s="191" t="s">
        <v>7897</v>
      </c>
    </row>
    <row r="10233" spans="51:75" x14ac:dyDescent="0.3">
      <c r="AY10233" s="251" t="e">
        <f>VLOOKUP(C10233,#REF!, 2,FALSE)</f>
        <v>#REF!</v>
      </c>
      <c r="BM10233" s="191" t="s">
        <v>15689</v>
      </c>
      <c r="BN10233" s="191" t="s">
        <v>798</v>
      </c>
      <c r="BO10233" s="191" t="s">
        <v>771</v>
      </c>
      <c r="BU10233" s="191" t="s">
        <v>15689</v>
      </c>
      <c r="BV10233" s="191" t="s">
        <v>798</v>
      </c>
      <c r="BW10233" s="191" t="s">
        <v>771</v>
      </c>
    </row>
    <row r="10234" spans="51:75" x14ac:dyDescent="0.3">
      <c r="AY10234" s="251" t="e">
        <f>VLOOKUP(C10234,#REF!, 2,FALSE)</f>
        <v>#REF!</v>
      </c>
      <c r="BM10234" s="191" t="s">
        <v>2725</v>
      </c>
      <c r="BN10234" s="191" t="s">
        <v>2984</v>
      </c>
      <c r="BO10234" s="191" t="s">
        <v>1212</v>
      </c>
      <c r="BU10234" s="191" t="s">
        <v>2725</v>
      </c>
      <c r="BV10234" s="191" t="s">
        <v>2984</v>
      </c>
      <c r="BW10234" s="191" t="s">
        <v>1212</v>
      </c>
    </row>
    <row r="10235" spans="51:75" x14ac:dyDescent="0.3">
      <c r="AY10235" s="251" t="e">
        <f>VLOOKUP(C10235,#REF!, 2,FALSE)</f>
        <v>#REF!</v>
      </c>
      <c r="BM10235" s="191" t="s">
        <v>15690</v>
      </c>
      <c r="BN10235" s="191" t="s">
        <v>2980</v>
      </c>
      <c r="BO10235" s="191" t="s">
        <v>15691</v>
      </c>
      <c r="BU10235" s="191" t="s">
        <v>15690</v>
      </c>
      <c r="BV10235" s="191" t="s">
        <v>2980</v>
      </c>
      <c r="BW10235" s="191" t="s">
        <v>15691</v>
      </c>
    </row>
    <row r="10236" spans="51:75" x14ac:dyDescent="0.3">
      <c r="AY10236" s="251" t="e">
        <f>VLOOKUP(C10236,#REF!, 2,FALSE)</f>
        <v>#REF!</v>
      </c>
      <c r="BM10236" s="191" t="s">
        <v>2726</v>
      </c>
      <c r="BN10236" s="191" t="s">
        <v>784</v>
      </c>
      <c r="BO10236" s="191" t="s">
        <v>771</v>
      </c>
      <c r="BU10236" s="191" t="s">
        <v>2726</v>
      </c>
      <c r="BV10236" s="191" t="s">
        <v>784</v>
      </c>
      <c r="BW10236" s="191" t="s">
        <v>771</v>
      </c>
    </row>
    <row r="10237" spans="51:75" x14ac:dyDescent="0.3">
      <c r="AY10237" s="251" t="e">
        <f>VLOOKUP(C10237,#REF!, 2,FALSE)</f>
        <v>#REF!</v>
      </c>
      <c r="BM10237" s="191" t="s">
        <v>15692</v>
      </c>
      <c r="BN10237" s="191" t="s">
        <v>16989</v>
      </c>
      <c r="BO10237" s="191" t="s">
        <v>15693</v>
      </c>
      <c r="BU10237" s="191" t="s">
        <v>15692</v>
      </c>
      <c r="BV10237" s="191" t="s">
        <v>16989</v>
      </c>
      <c r="BW10237" s="191" t="s">
        <v>15693</v>
      </c>
    </row>
    <row r="10238" spans="51:75" x14ac:dyDescent="0.3">
      <c r="AY10238" s="251" t="e">
        <f>VLOOKUP(C10238,#REF!, 2,FALSE)</f>
        <v>#REF!</v>
      </c>
      <c r="BM10238" s="191" t="s">
        <v>277</v>
      </c>
      <c r="BN10238" s="191" t="s">
        <v>2984</v>
      </c>
      <c r="BO10238" s="191" t="s">
        <v>2984</v>
      </c>
      <c r="BU10238" s="191" t="s">
        <v>277</v>
      </c>
      <c r="BV10238" s="191" t="s">
        <v>2984</v>
      </c>
      <c r="BW10238" s="191" t="s">
        <v>2984</v>
      </c>
    </row>
    <row r="10239" spans="51:75" x14ac:dyDescent="0.3">
      <c r="AY10239" s="251" t="e">
        <f>VLOOKUP(C10239,#REF!, 2,FALSE)</f>
        <v>#REF!</v>
      </c>
      <c r="BM10239" s="191" t="s">
        <v>15694</v>
      </c>
      <c r="BN10239" s="191" t="s">
        <v>16989</v>
      </c>
      <c r="BO10239" s="191" t="s">
        <v>1001</v>
      </c>
      <c r="BU10239" s="191" t="s">
        <v>15694</v>
      </c>
      <c r="BV10239" s="191" t="s">
        <v>16989</v>
      </c>
      <c r="BW10239" s="191" t="s">
        <v>1001</v>
      </c>
    </row>
    <row r="10240" spans="51:75" x14ac:dyDescent="0.3">
      <c r="AY10240" s="251" t="e">
        <f>VLOOKUP(C10240,#REF!, 2,FALSE)</f>
        <v>#REF!</v>
      </c>
      <c r="BM10240" s="191" t="s">
        <v>15695</v>
      </c>
      <c r="BN10240" s="191" t="s">
        <v>2984</v>
      </c>
      <c r="BO10240" s="191" t="s">
        <v>2984</v>
      </c>
      <c r="BU10240" s="191" t="s">
        <v>15695</v>
      </c>
      <c r="BV10240" s="191" t="s">
        <v>2984</v>
      </c>
      <c r="BW10240" s="191" t="s">
        <v>2984</v>
      </c>
    </row>
    <row r="10241" spans="51:75" x14ac:dyDescent="0.3">
      <c r="AY10241" s="251" t="e">
        <f>VLOOKUP(C10241,#REF!, 2,FALSE)</f>
        <v>#REF!</v>
      </c>
      <c r="BM10241" s="191" t="s">
        <v>15696</v>
      </c>
      <c r="BN10241" s="191" t="s">
        <v>947</v>
      </c>
      <c r="BO10241" s="191" t="s">
        <v>771</v>
      </c>
      <c r="BU10241" s="191" t="s">
        <v>15696</v>
      </c>
      <c r="BV10241" s="191" t="s">
        <v>947</v>
      </c>
      <c r="BW10241" s="191" t="s">
        <v>771</v>
      </c>
    </row>
    <row r="10242" spans="51:75" x14ac:dyDescent="0.3">
      <c r="AY10242" s="251" t="e">
        <f>VLOOKUP(C10242,#REF!, 2,FALSE)</f>
        <v>#REF!</v>
      </c>
      <c r="BM10242" s="191" t="s">
        <v>15697</v>
      </c>
      <c r="BN10242" s="191" t="s">
        <v>2984</v>
      </c>
      <c r="BO10242" s="191" t="s">
        <v>2984</v>
      </c>
      <c r="BU10242" s="191" t="s">
        <v>15697</v>
      </c>
      <c r="BV10242" s="191" t="s">
        <v>2984</v>
      </c>
      <c r="BW10242" s="191" t="s">
        <v>2984</v>
      </c>
    </row>
    <row r="10243" spans="51:75" x14ac:dyDescent="0.3">
      <c r="AY10243" s="251" t="e">
        <f>VLOOKUP(C10243,#REF!, 2,FALSE)</f>
        <v>#REF!</v>
      </c>
      <c r="BM10243" s="191" t="s">
        <v>15698</v>
      </c>
      <c r="BN10243" s="191" t="s">
        <v>2984</v>
      </c>
      <c r="BO10243" s="191" t="s">
        <v>2984</v>
      </c>
      <c r="BU10243" s="191" t="s">
        <v>15698</v>
      </c>
      <c r="BV10243" s="191" t="s">
        <v>2984</v>
      </c>
      <c r="BW10243" s="191" t="s">
        <v>2984</v>
      </c>
    </row>
    <row r="10244" spans="51:75" x14ac:dyDescent="0.3">
      <c r="AY10244" s="251" t="e">
        <f>VLOOKUP(C10244,#REF!, 2,FALSE)</f>
        <v>#REF!</v>
      </c>
      <c r="BM10244" s="191" t="s">
        <v>15699</v>
      </c>
      <c r="BN10244" s="191" t="s">
        <v>2984</v>
      </c>
      <c r="BO10244" s="191" t="s">
        <v>2984</v>
      </c>
      <c r="BU10244" s="191" t="s">
        <v>15699</v>
      </c>
      <c r="BV10244" s="191" t="s">
        <v>2984</v>
      </c>
      <c r="BW10244" s="191" t="s">
        <v>2984</v>
      </c>
    </row>
    <row r="10245" spans="51:75" x14ac:dyDescent="0.3">
      <c r="AY10245" s="251" t="e">
        <f>VLOOKUP(C10245,#REF!, 2,FALSE)</f>
        <v>#REF!</v>
      </c>
      <c r="BM10245" s="191" t="s">
        <v>15700</v>
      </c>
      <c r="BN10245" s="191" t="s">
        <v>638</v>
      </c>
      <c r="BO10245" s="191" t="s">
        <v>7202</v>
      </c>
      <c r="BU10245" s="191" t="s">
        <v>15700</v>
      </c>
      <c r="BV10245" s="191" t="s">
        <v>638</v>
      </c>
      <c r="BW10245" s="191" t="s">
        <v>7202</v>
      </c>
    </row>
    <row r="10246" spans="51:75" x14ac:dyDescent="0.3">
      <c r="AY10246" s="251" t="e">
        <f>VLOOKUP(C10246,#REF!, 2,FALSE)</f>
        <v>#REF!</v>
      </c>
      <c r="BM10246" s="191" t="s">
        <v>15701</v>
      </c>
      <c r="BN10246" s="191" t="s">
        <v>638</v>
      </c>
      <c r="BO10246" s="191" t="s">
        <v>15702</v>
      </c>
      <c r="BU10246" s="191" t="s">
        <v>15701</v>
      </c>
      <c r="BV10246" s="191" t="s">
        <v>638</v>
      </c>
      <c r="BW10246" s="191" t="s">
        <v>15702</v>
      </c>
    </row>
    <row r="10247" spans="51:75" x14ac:dyDescent="0.3">
      <c r="AY10247" s="251" t="e">
        <f>VLOOKUP(C10247,#REF!, 2,FALSE)</f>
        <v>#REF!</v>
      </c>
      <c r="BM10247" s="191" t="s">
        <v>15703</v>
      </c>
      <c r="BN10247" s="191" t="s">
        <v>927</v>
      </c>
      <c r="BO10247" s="191" t="s">
        <v>7818</v>
      </c>
      <c r="BU10247" s="191" t="s">
        <v>15703</v>
      </c>
      <c r="BV10247" s="191" t="s">
        <v>927</v>
      </c>
      <c r="BW10247" s="191" t="s">
        <v>7818</v>
      </c>
    </row>
    <row r="10248" spans="51:75" x14ac:dyDescent="0.3">
      <c r="AY10248" s="251" t="e">
        <f>VLOOKUP(C10248,#REF!, 2,FALSE)</f>
        <v>#REF!</v>
      </c>
      <c r="BM10248" s="191" t="s">
        <v>15704</v>
      </c>
      <c r="BN10248" s="191" t="s">
        <v>16989</v>
      </c>
      <c r="BO10248" s="191" t="s">
        <v>6824</v>
      </c>
      <c r="BU10248" s="191" t="s">
        <v>15704</v>
      </c>
      <c r="BV10248" s="191" t="s">
        <v>16989</v>
      </c>
      <c r="BW10248" s="191" t="s">
        <v>6824</v>
      </c>
    </row>
    <row r="10249" spans="51:75" x14ac:dyDescent="0.3">
      <c r="AY10249" s="251" t="e">
        <f>VLOOKUP(C10249,#REF!, 2,FALSE)</f>
        <v>#REF!</v>
      </c>
      <c r="BM10249" s="191" t="s">
        <v>15705</v>
      </c>
      <c r="BN10249" s="191" t="s">
        <v>927</v>
      </c>
      <c r="BO10249" s="191" t="s">
        <v>7386</v>
      </c>
      <c r="BU10249" s="191" t="s">
        <v>15705</v>
      </c>
      <c r="BV10249" s="191" t="s">
        <v>927</v>
      </c>
      <c r="BW10249" s="191" t="s">
        <v>7386</v>
      </c>
    </row>
    <row r="10250" spans="51:75" x14ac:dyDescent="0.3">
      <c r="AY10250" s="251" t="e">
        <f>VLOOKUP(C10250,#REF!, 2,FALSE)</f>
        <v>#REF!</v>
      </c>
      <c r="BM10250" s="191" t="s">
        <v>15706</v>
      </c>
      <c r="BN10250" s="191" t="s">
        <v>1268</v>
      </c>
      <c r="BO10250" s="191" t="s">
        <v>7386</v>
      </c>
      <c r="BU10250" s="191" t="s">
        <v>15706</v>
      </c>
      <c r="BV10250" s="191" t="s">
        <v>1268</v>
      </c>
      <c r="BW10250" s="191" t="s">
        <v>7386</v>
      </c>
    </row>
    <row r="10251" spans="51:75" x14ac:dyDescent="0.3">
      <c r="AY10251" s="251" t="e">
        <f>VLOOKUP(C10251,#REF!, 2,FALSE)</f>
        <v>#REF!</v>
      </c>
      <c r="BM10251" s="191" t="s">
        <v>15708</v>
      </c>
      <c r="BN10251" s="191" t="s">
        <v>1140</v>
      </c>
      <c r="BO10251" s="191" t="s">
        <v>9791</v>
      </c>
      <c r="BU10251" s="191" t="s">
        <v>15708</v>
      </c>
      <c r="BV10251" s="191" t="s">
        <v>1140</v>
      </c>
      <c r="BW10251" s="191" t="s">
        <v>9791</v>
      </c>
    </row>
    <row r="10252" spans="51:75" x14ac:dyDescent="0.3">
      <c r="AY10252" s="251" t="e">
        <f>VLOOKUP(C10252,#REF!, 2,FALSE)</f>
        <v>#REF!</v>
      </c>
      <c r="BM10252" s="191" t="s">
        <v>15709</v>
      </c>
      <c r="BN10252" s="191" t="s">
        <v>3046</v>
      </c>
      <c r="BO10252" s="191" t="s">
        <v>2984</v>
      </c>
      <c r="BU10252" s="191" t="s">
        <v>15709</v>
      </c>
      <c r="BV10252" s="191" t="s">
        <v>3046</v>
      </c>
      <c r="BW10252" s="191" t="s">
        <v>2984</v>
      </c>
    </row>
    <row r="10253" spans="51:75" x14ac:dyDescent="0.3">
      <c r="AY10253" s="251" t="e">
        <f>VLOOKUP(C10253,#REF!, 2,FALSE)</f>
        <v>#REF!</v>
      </c>
      <c r="BM10253" s="191" t="s">
        <v>15710</v>
      </c>
      <c r="BN10253" s="191" t="s">
        <v>737</v>
      </c>
      <c r="BO10253" s="191" t="s">
        <v>2984</v>
      </c>
      <c r="BU10253" s="191" t="s">
        <v>15710</v>
      </c>
      <c r="BV10253" s="191" t="s">
        <v>737</v>
      </c>
      <c r="BW10253" s="191" t="s">
        <v>2984</v>
      </c>
    </row>
    <row r="10254" spans="51:75" x14ac:dyDescent="0.3">
      <c r="AY10254" s="251" t="e">
        <f>VLOOKUP(C10254,#REF!, 2,FALSE)</f>
        <v>#REF!</v>
      </c>
      <c r="BM10254" s="191" t="s">
        <v>15711</v>
      </c>
      <c r="BN10254" s="191" t="s">
        <v>2980</v>
      </c>
      <c r="BO10254" s="191" t="s">
        <v>2984</v>
      </c>
      <c r="BU10254" s="191" t="s">
        <v>15711</v>
      </c>
      <c r="BV10254" s="191" t="s">
        <v>2980</v>
      </c>
      <c r="BW10254" s="191" t="s">
        <v>2984</v>
      </c>
    </row>
    <row r="10255" spans="51:75" x14ac:dyDescent="0.3">
      <c r="AY10255" s="251" t="e">
        <f>VLOOKUP(C10255,#REF!, 2,FALSE)</f>
        <v>#REF!</v>
      </c>
      <c r="BM10255" s="191" t="s">
        <v>15712</v>
      </c>
      <c r="BN10255" s="191" t="s">
        <v>2980</v>
      </c>
      <c r="BO10255" s="191" t="s">
        <v>2984</v>
      </c>
      <c r="BU10255" s="191" t="s">
        <v>15712</v>
      </c>
      <c r="BV10255" s="191" t="s">
        <v>2980</v>
      </c>
      <c r="BW10255" s="191" t="s">
        <v>2984</v>
      </c>
    </row>
    <row r="10256" spans="51:75" x14ac:dyDescent="0.3">
      <c r="AY10256" s="251" t="e">
        <f>VLOOKUP(C10256,#REF!, 2,FALSE)</f>
        <v>#REF!</v>
      </c>
      <c r="BM10256" s="191" t="s">
        <v>15713</v>
      </c>
      <c r="BN10256" s="191" t="s">
        <v>863</v>
      </c>
      <c r="BO10256" s="191" t="s">
        <v>2984</v>
      </c>
      <c r="BU10256" s="191" t="s">
        <v>15713</v>
      </c>
      <c r="BV10256" s="191" t="s">
        <v>863</v>
      </c>
      <c r="BW10256" s="191" t="s">
        <v>2984</v>
      </c>
    </row>
    <row r="10257" spans="51:75" x14ac:dyDescent="0.3">
      <c r="AY10257" s="251" t="e">
        <f>VLOOKUP(C10257,#REF!, 2,FALSE)</f>
        <v>#REF!</v>
      </c>
      <c r="BM10257" s="191" t="s">
        <v>2727</v>
      </c>
      <c r="BN10257" s="191" t="s">
        <v>638</v>
      </c>
      <c r="BO10257" s="191" t="s">
        <v>2984</v>
      </c>
      <c r="BU10257" s="191" t="s">
        <v>2727</v>
      </c>
      <c r="BV10257" s="191" t="s">
        <v>638</v>
      </c>
      <c r="BW10257" s="191" t="s">
        <v>2984</v>
      </c>
    </row>
    <row r="10258" spans="51:75" x14ac:dyDescent="0.3">
      <c r="AY10258" s="251" t="e">
        <f>VLOOKUP(C10258,#REF!, 2,FALSE)</f>
        <v>#REF!</v>
      </c>
      <c r="BM10258" s="191" t="s">
        <v>15714</v>
      </c>
      <c r="BN10258" s="191" t="s">
        <v>1270</v>
      </c>
      <c r="BO10258" s="191" t="s">
        <v>2984</v>
      </c>
      <c r="BU10258" s="191" t="s">
        <v>15714</v>
      </c>
      <c r="BV10258" s="191" t="s">
        <v>1270</v>
      </c>
      <c r="BW10258" s="191" t="s">
        <v>2984</v>
      </c>
    </row>
    <row r="10259" spans="51:75" x14ac:dyDescent="0.3">
      <c r="AY10259" s="251" t="e">
        <f>VLOOKUP(C10259,#REF!, 2,FALSE)</f>
        <v>#REF!</v>
      </c>
      <c r="BM10259" s="191" t="s">
        <v>15715</v>
      </c>
      <c r="BN10259" s="191" t="s">
        <v>3006</v>
      </c>
      <c r="BO10259" s="191" t="s">
        <v>2984</v>
      </c>
      <c r="BU10259" s="191" t="s">
        <v>15715</v>
      </c>
      <c r="BV10259" s="191" t="s">
        <v>3006</v>
      </c>
      <c r="BW10259" s="191" t="s">
        <v>2984</v>
      </c>
    </row>
    <row r="10260" spans="51:75" x14ac:dyDescent="0.3">
      <c r="AY10260" s="251" t="e">
        <f>VLOOKUP(C10260,#REF!, 2,FALSE)</f>
        <v>#REF!</v>
      </c>
      <c r="BM10260" s="191" t="s">
        <v>15716</v>
      </c>
      <c r="BN10260" s="191" t="s">
        <v>788</v>
      </c>
      <c r="BO10260" s="191" t="s">
        <v>2984</v>
      </c>
      <c r="BU10260" s="191" t="s">
        <v>15716</v>
      </c>
      <c r="BV10260" s="191" t="s">
        <v>788</v>
      </c>
      <c r="BW10260" s="191" t="s">
        <v>2984</v>
      </c>
    </row>
    <row r="10261" spans="51:75" x14ac:dyDescent="0.3">
      <c r="AY10261" s="251" t="e">
        <f>VLOOKUP(C10261,#REF!, 2,FALSE)</f>
        <v>#REF!</v>
      </c>
      <c r="BM10261" s="191" t="s">
        <v>15717</v>
      </c>
      <c r="BN10261" s="191" t="s">
        <v>3006</v>
      </c>
      <c r="BO10261" s="191" t="s">
        <v>2984</v>
      </c>
      <c r="BU10261" s="191" t="s">
        <v>15717</v>
      </c>
      <c r="BV10261" s="191" t="s">
        <v>3006</v>
      </c>
      <c r="BW10261" s="191" t="s">
        <v>2984</v>
      </c>
    </row>
    <row r="10262" spans="51:75" x14ac:dyDescent="0.3">
      <c r="AY10262" s="251" t="e">
        <f>VLOOKUP(C10262,#REF!, 2,FALSE)</f>
        <v>#REF!</v>
      </c>
      <c r="BM10262" s="191" t="s">
        <v>15718</v>
      </c>
      <c r="BN10262" s="191" t="s">
        <v>3046</v>
      </c>
      <c r="BO10262" s="191" t="s">
        <v>2984</v>
      </c>
      <c r="BU10262" s="191" t="s">
        <v>15718</v>
      </c>
      <c r="BV10262" s="191" t="s">
        <v>3046</v>
      </c>
      <c r="BW10262" s="191" t="s">
        <v>2984</v>
      </c>
    </row>
    <row r="10263" spans="51:75" x14ac:dyDescent="0.3">
      <c r="AY10263" s="251" t="e">
        <f>VLOOKUP(C10263,#REF!, 2,FALSE)</f>
        <v>#REF!</v>
      </c>
      <c r="BM10263" s="191" t="s">
        <v>15719</v>
      </c>
      <c r="BN10263" s="191" t="s">
        <v>863</v>
      </c>
      <c r="BO10263" s="191" t="s">
        <v>2984</v>
      </c>
      <c r="BU10263" s="191" t="s">
        <v>15719</v>
      </c>
      <c r="BV10263" s="191" t="s">
        <v>863</v>
      </c>
      <c r="BW10263" s="191" t="s">
        <v>2984</v>
      </c>
    </row>
    <row r="10264" spans="51:75" x14ac:dyDescent="0.3">
      <c r="AY10264" s="251" t="e">
        <f>VLOOKUP(C10264,#REF!, 2,FALSE)</f>
        <v>#REF!</v>
      </c>
      <c r="BM10264" s="191" t="s">
        <v>15720</v>
      </c>
      <c r="BN10264" s="191" t="s">
        <v>632</v>
      </c>
      <c r="BO10264" s="191" t="s">
        <v>2984</v>
      </c>
      <c r="BU10264" s="191" t="s">
        <v>15720</v>
      </c>
      <c r="BV10264" s="191" t="s">
        <v>632</v>
      </c>
      <c r="BW10264" s="191" t="s">
        <v>2984</v>
      </c>
    </row>
    <row r="10265" spans="51:75" x14ac:dyDescent="0.3">
      <c r="AY10265" s="251" t="e">
        <f>VLOOKUP(C10265,#REF!, 2,FALSE)</f>
        <v>#REF!</v>
      </c>
      <c r="BM10265" s="191" t="s">
        <v>2728</v>
      </c>
      <c r="BN10265" s="191" t="s">
        <v>3203</v>
      </c>
      <c r="BO10265" s="191" t="s">
        <v>2984</v>
      </c>
      <c r="BU10265" s="191" t="s">
        <v>2728</v>
      </c>
      <c r="BV10265" s="191" t="s">
        <v>3203</v>
      </c>
      <c r="BW10265" s="191" t="s">
        <v>2984</v>
      </c>
    </row>
    <row r="10266" spans="51:75" x14ac:dyDescent="0.3">
      <c r="AY10266" s="251" t="e">
        <f>VLOOKUP(C10266,#REF!, 2,FALSE)</f>
        <v>#REF!</v>
      </c>
      <c r="BM10266" s="191" t="s">
        <v>15721</v>
      </c>
      <c r="BN10266" s="191" t="s">
        <v>3006</v>
      </c>
      <c r="BO10266" s="191" t="s">
        <v>2984</v>
      </c>
      <c r="BU10266" s="191" t="s">
        <v>15721</v>
      </c>
      <c r="BV10266" s="191" t="s">
        <v>3006</v>
      </c>
      <c r="BW10266" s="191" t="s">
        <v>2984</v>
      </c>
    </row>
    <row r="10267" spans="51:75" x14ac:dyDescent="0.3">
      <c r="AY10267" s="251" t="e">
        <f>VLOOKUP(C10267,#REF!, 2,FALSE)</f>
        <v>#REF!</v>
      </c>
      <c r="BM10267" s="191" t="s">
        <v>2729</v>
      </c>
      <c r="BN10267" s="191" t="s">
        <v>3203</v>
      </c>
      <c r="BO10267" s="191" t="s">
        <v>2984</v>
      </c>
      <c r="BU10267" s="191" t="s">
        <v>2729</v>
      </c>
      <c r="BV10267" s="191" t="s">
        <v>3203</v>
      </c>
      <c r="BW10267" s="191" t="s">
        <v>2984</v>
      </c>
    </row>
    <row r="10268" spans="51:75" x14ac:dyDescent="0.3">
      <c r="AY10268" s="251" t="e">
        <f>VLOOKUP(C10268,#REF!, 2,FALSE)</f>
        <v>#REF!</v>
      </c>
      <c r="BM10268" s="191" t="s">
        <v>2730</v>
      </c>
      <c r="BN10268" s="191" t="s">
        <v>640</v>
      </c>
      <c r="BO10268" s="191" t="s">
        <v>2984</v>
      </c>
      <c r="BU10268" s="191" t="s">
        <v>2730</v>
      </c>
      <c r="BV10268" s="191" t="s">
        <v>640</v>
      </c>
      <c r="BW10268" s="191" t="s">
        <v>2984</v>
      </c>
    </row>
    <row r="10269" spans="51:75" x14ac:dyDescent="0.3">
      <c r="AY10269" s="251" t="e">
        <f>VLOOKUP(C10269,#REF!, 2,FALSE)</f>
        <v>#REF!</v>
      </c>
      <c r="BM10269" s="191" t="s">
        <v>2731</v>
      </c>
      <c r="BN10269" s="191" t="s">
        <v>622</v>
      </c>
      <c r="BO10269" s="191" t="s">
        <v>2984</v>
      </c>
      <c r="BU10269" s="191" t="s">
        <v>2731</v>
      </c>
      <c r="BV10269" s="191" t="s">
        <v>622</v>
      </c>
      <c r="BW10269" s="191" t="s">
        <v>2984</v>
      </c>
    </row>
    <row r="10270" spans="51:75" x14ac:dyDescent="0.3">
      <c r="AY10270" s="251" t="e">
        <f>VLOOKUP(C10270,#REF!, 2,FALSE)</f>
        <v>#REF!</v>
      </c>
      <c r="BM10270" s="191" t="s">
        <v>15722</v>
      </c>
      <c r="BN10270" s="191" t="s">
        <v>3006</v>
      </c>
      <c r="BO10270" s="191" t="s">
        <v>2984</v>
      </c>
      <c r="BU10270" s="191" t="s">
        <v>15722</v>
      </c>
      <c r="BV10270" s="191" t="s">
        <v>3006</v>
      </c>
      <c r="BW10270" s="191" t="s">
        <v>2984</v>
      </c>
    </row>
    <row r="10271" spans="51:75" x14ac:dyDescent="0.3">
      <c r="AY10271" s="251" t="e">
        <f>VLOOKUP(C10271,#REF!, 2,FALSE)</f>
        <v>#REF!</v>
      </c>
      <c r="BM10271" s="191" t="s">
        <v>284</v>
      </c>
      <c r="BN10271" s="191" t="s">
        <v>662</v>
      </c>
      <c r="BO10271" s="191" t="s">
        <v>2984</v>
      </c>
      <c r="BU10271" s="191" t="s">
        <v>284</v>
      </c>
      <c r="BV10271" s="191" t="s">
        <v>662</v>
      </c>
      <c r="BW10271" s="191" t="s">
        <v>2984</v>
      </c>
    </row>
    <row r="10272" spans="51:75" x14ac:dyDescent="0.3">
      <c r="AY10272" s="251" t="e">
        <f>VLOOKUP(C10272,#REF!, 2,FALSE)</f>
        <v>#REF!</v>
      </c>
      <c r="BM10272" s="191" t="s">
        <v>15723</v>
      </c>
      <c r="BN10272" s="191" t="s">
        <v>927</v>
      </c>
      <c r="BO10272" s="191" t="s">
        <v>2984</v>
      </c>
      <c r="BU10272" s="191" t="s">
        <v>15723</v>
      </c>
      <c r="BV10272" s="191" t="s">
        <v>927</v>
      </c>
      <c r="BW10272" s="191" t="s">
        <v>2984</v>
      </c>
    </row>
    <row r="10273" spans="51:75" x14ac:dyDescent="0.3">
      <c r="AY10273" s="251" t="e">
        <f>VLOOKUP(C10273,#REF!, 2,FALSE)</f>
        <v>#REF!</v>
      </c>
      <c r="BM10273" s="191" t="s">
        <v>15724</v>
      </c>
      <c r="BN10273" s="191" t="s">
        <v>927</v>
      </c>
      <c r="BO10273" s="191" t="s">
        <v>2984</v>
      </c>
      <c r="BU10273" s="191" t="s">
        <v>15724</v>
      </c>
      <c r="BV10273" s="191" t="s">
        <v>927</v>
      </c>
      <c r="BW10273" s="191" t="s">
        <v>2984</v>
      </c>
    </row>
    <row r="10274" spans="51:75" x14ac:dyDescent="0.3">
      <c r="AY10274" s="251" t="e">
        <f>VLOOKUP(C10274,#REF!, 2,FALSE)</f>
        <v>#REF!</v>
      </c>
      <c r="BM10274" s="191" t="s">
        <v>15725</v>
      </c>
      <c r="BN10274" s="191" t="s">
        <v>779</v>
      </c>
      <c r="BO10274" s="191" t="s">
        <v>2984</v>
      </c>
      <c r="BU10274" s="191" t="s">
        <v>15725</v>
      </c>
      <c r="BV10274" s="191" t="s">
        <v>779</v>
      </c>
      <c r="BW10274" s="191" t="s">
        <v>2984</v>
      </c>
    </row>
    <row r="10275" spans="51:75" x14ac:dyDescent="0.3">
      <c r="AY10275" s="251" t="e">
        <f>VLOOKUP(C10275,#REF!, 2,FALSE)</f>
        <v>#REF!</v>
      </c>
      <c r="BM10275" s="191" t="s">
        <v>15726</v>
      </c>
      <c r="BN10275" s="191" t="s">
        <v>804</v>
      </c>
      <c r="BO10275" s="191" t="s">
        <v>2984</v>
      </c>
      <c r="BU10275" s="191" t="s">
        <v>15726</v>
      </c>
      <c r="BV10275" s="191" t="s">
        <v>804</v>
      </c>
      <c r="BW10275" s="191" t="s">
        <v>2984</v>
      </c>
    </row>
    <row r="10276" spans="51:75" x14ac:dyDescent="0.3">
      <c r="AY10276" s="251" t="e">
        <f>VLOOKUP(C10276,#REF!, 2,FALSE)</f>
        <v>#REF!</v>
      </c>
      <c r="BM10276" s="191" t="s">
        <v>15727</v>
      </c>
      <c r="BN10276" s="191" t="s">
        <v>1343</v>
      </c>
      <c r="BO10276" s="191" t="s">
        <v>2984</v>
      </c>
      <c r="BU10276" s="191" t="s">
        <v>15727</v>
      </c>
      <c r="BV10276" s="191" t="s">
        <v>1343</v>
      </c>
      <c r="BW10276" s="191" t="s">
        <v>2984</v>
      </c>
    </row>
    <row r="10277" spans="51:75" x14ac:dyDescent="0.3">
      <c r="AY10277" s="251" t="e">
        <f>VLOOKUP(C10277,#REF!, 2,FALSE)</f>
        <v>#REF!</v>
      </c>
      <c r="BM10277" s="191" t="s">
        <v>15728</v>
      </c>
      <c r="BN10277" s="191" t="s">
        <v>3203</v>
      </c>
      <c r="BO10277" s="191" t="s">
        <v>2984</v>
      </c>
      <c r="BU10277" s="191" t="s">
        <v>15728</v>
      </c>
      <c r="BV10277" s="191" t="s">
        <v>3203</v>
      </c>
      <c r="BW10277" s="191" t="s">
        <v>2984</v>
      </c>
    </row>
    <row r="10278" spans="51:75" x14ac:dyDescent="0.3">
      <c r="AY10278" s="251" t="e">
        <f>VLOOKUP(C10278,#REF!, 2,FALSE)</f>
        <v>#REF!</v>
      </c>
      <c r="BM10278" s="191" t="s">
        <v>15729</v>
      </c>
      <c r="BN10278" s="191" t="s">
        <v>995</v>
      </c>
      <c r="BO10278" s="191" t="s">
        <v>2984</v>
      </c>
      <c r="BU10278" s="191" t="s">
        <v>15729</v>
      </c>
      <c r="BV10278" s="191" t="s">
        <v>995</v>
      </c>
      <c r="BW10278" s="191" t="s">
        <v>2984</v>
      </c>
    </row>
    <row r="10279" spans="51:75" x14ac:dyDescent="0.3">
      <c r="AY10279" s="251" t="e">
        <f>VLOOKUP(C10279,#REF!, 2,FALSE)</f>
        <v>#REF!</v>
      </c>
      <c r="BM10279" s="191" t="s">
        <v>15730</v>
      </c>
      <c r="BN10279" s="191" t="s">
        <v>3006</v>
      </c>
      <c r="BO10279" s="191" t="s">
        <v>2984</v>
      </c>
      <c r="BU10279" s="191" t="s">
        <v>15730</v>
      </c>
      <c r="BV10279" s="191" t="s">
        <v>3006</v>
      </c>
      <c r="BW10279" s="191" t="s">
        <v>2984</v>
      </c>
    </row>
    <row r="10280" spans="51:75" x14ac:dyDescent="0.3">
      <c r="AY10280" s="251" t="e">
        <f>VLOOKUP(C10280,#REF!, 2,FALSE)</f>
        <v>#REF!</v>
      </c>
      <c r="BM10280" s="191" t="s">
        <v>15731</v>
      </c>
      <c r="BN10280" s="191" t="s">
        <v>788</v>
      </c>
      <c r="BO10280" s="191" t="s">
        <v>2984</v>
      </c>
      <c r="BU10280" s="191" t="s">
        <v>15731</v>
      </c>
      <c r="BV10280" s="191" t="s">
        <v>788</v>
      </c>
      <c r="BW10280" s="191" t="s">
        <v>2984</v>
      </c>
    </row>
    <row r="10281" spans="51:75" x14ac:dyDescent="0.3">
      <c r="AY10281" s="251" t="e">
        <f>VLOOKUP(C10281,#REF!, 2,FALSE)</f>
        <v>#REF!</v>
      </c>
      <c r="BM10281" s="191" t="s">
        <v>15732</v>
      </c>
      <c r="BN10281" s="191" t="s">
        <v>629</v>
      </c>
      <c r="BO10281" s="191" t="s">
        <v>2984</v>
      </c>
      <c r="BU10281" s="191" t="s">
        <v>15732</v>
      </c>
      <c r="BV10281" s="191" t="s">
        <v>629</v>
      </c>
      <c r="BW10281" s="191" t="s">
        <v>2984</v>
      </c>
    </row>
    <row r="10282" spans="51:75" x14ac:dyDescent="0.3">
      <c r="AY10282" s="251" t="e">
        <f>VLOOKUP(C10282,#REF!, 2,FALSE)</f>
        <v>#REF!</v>
      </c>
      <c r="BM10282" s="191" t="s">
        <v>15733</v>
      </c>
      <c r="BN10282" s="191" t="s">
        <v>3253</v>
      </c>
      <c r="BO10282" s="191" t="s">
        <v>2984</v>
      </c>
      <c r="BU10282" s="191" t="s">
        <v>15733</v>
      </c>
      <c r="BV10282" s="191" t="s">
        <v>3253</v>
      </c>
      <c r="BW10282" s="191" t="s">
        <v>2984</v>
      </c>
    </row>
    <row r="10283" spans="51:75" x14ac:dyDescent="0.3">
      <c r="AY10283" s="251" t="e">
        <f>VLOOKUP(C10283,#REF!, 2,FALSE)</f>
        <v>#REF!</v>
      </c>
      <c r="BM10283" s="191" t="s">
        <v>15734</v>
      </c>
      <c r="BN10283" s="191" t="s">
        <v>798</v>
      </c>
      <c r="BO10283" s="191" t="s">
        <v>2984</v>
      </c>
      <c r="BU10283" s="191" t="s">
        <v>15734</v>
      </c>
      <c r="BV10283" s="191" t="s">
        <v>798</v>
      </c>
      <c r="BW10283" s="191" t="s">
        <v>2984</v>
      </c>
    </row>
    <row r="10284" spans="51:75" x14ac:dyDescent="0.3">
      <c r="AY10284" s="251" t="e">
        <f>VLOOKUP(C10284,#REF!, 2,FALSE)</f>
        <v>#REF!</v>
      </c>
      <c r="BM10284" s="191" t="s">
        <v>15735</v>
      </c>
      <c r="BN10284" s="191" t="s">
        <v>622</v>
      </c>
      <c r="BO10284" s="191" t="s">
        <v>2984</v>
      </c>
      <c r="BU10284" s="191" t="s">
        <v>15735</v>
      </c>
      <c r="BV10284" s="191" t="s">
        <v>622</v>
      </c>
      <c r="BW10284" s="191" t="s">
        <v>2984</v>
      </c>
    </row>
    <row r="10285" spans="51:75" x14ac:dyDescent="0.3">
      <c r="AY10285" s="251" t="e">
        <f>VLOOKUP(C10285,#REF!, 2,FALSE)</f>
        <v>#REF!</v>
      </c>
      <c r="BM10285" s="191" t="s">
        <v>15736</v>
      </c>
      <c r="BN10285" s="191" t="s">
        <v>3006</v>
      </c>
      <c r="BO10285" s="191" t="s">
        <v>2984</v>
      </c>
      <c r="BU10285" s="191" t="s">
        <v>15736</v>
      </c>
      <c r="BV10285" s="191" t="s">
        <v>3006</v>
      </c>
      <c r="BW10285" s="191" t="s">
        <v>2984</v>
      </c>
    </row>
    <row r="10286" spans="51:75" x14ac:dyDescent="0.3">
      <c r="AY10286" s="251" t="e">
        <f>VLOOKUP(C10286,#REF!, 2,FALSE)</f>
        <v>#REF!</v>
      </c>
      <c r="BM10286" s="191" t="s">
        <v>2732</v>
      </c>
      <c r="BN10286" s="191" t="s">
        <v>638</v>
      </c>
      <c r="BO10286" s="191" t="s">
        <v>2984</v>
      </c>
      <c r="BU10286" s="191" t="s">
        <v>2732</v>
      </c>
      <c r="BV10286" s="191" t="s">
        <v>638</v>
      </c>
      <c r="BW10286" s="191" t="s">
        <v>2984</v>
      </c>
    </row>
    <row r="10287" spans="51:75" x14ac:dyDescent="0.3">
      <c r="AY10287" s="251" t="e">
        <f>VLOOKUP(C10287,#REF!, 2,FALSE)</f>
        <v>#REF!</v>
      </c>
      <c r="BM10287" s="191" t="s">
        <v>2733</v>
      </c>
      <c r="BN10287" s="191" t="s">
        <v>638</v>
      </c>
      <c r="BO10287" s="191" t="s">
        <v>2984</v>
      </c>
      <c r="BU10287" s="191" t="s">
        <v>2733</v>
      </c>
      <c r="BV10287" s="191" t="s">
        <v>638</v>
      </c>
      <c r="BW10287" s="191" t="s">
        <v>2984</v>
      </c>
    </row>
    <row r="10288" spans="51:75" x14ac:dyDescent="0.3">
      <c r="AY10288" s="251" t="e">
        <f>VLOOKUP(C10288,#REF!, 2,FALSE)</f>
        <v>#REF!</v>
      </c>
      <c r="BM10288" s="191" t="s">
        <v>15737</v>
      </c>
      <c r="BN10288" s="191" t="s">
        <v>737</v>
      </c>
      <c r="BO10288" s="191" t="s">
        <v>2984</v>
      </c>
      <c r="BU10288" s="191" t="s">
        <v>15737</v>
      </c>
      <c r="BV10288" s="191" t="s">
        <v>737</v>
      </c>
      <c r="BW10288" s="191" t="s">
        <v>2984</v>
      </c>
    </row>
    <row r="10289" spans="51:75" x14ac:dyDescent="0.3">
      <c r="AY10289" s="251" t="e">
        <f>VLOOKUP(C10289,#REF!, 2,FALSE)</f>
        <v>#REF!</v>
      </c>
      <c r="BM10289" s="191" t="s">
        <v>15738</v>
      </c>
      <c r="BN10289" s="191" t="s">
        <v>659</v>
      </c>
      <c r="BO10289" s="191" t="s">
        <v>2984</v>
      </c>
      <c r="BU10289" s="191" t="s">
        <v>15738</v>
      </c>
      <c r="BV10289" s="191" t="s">
        <v>659</v>
      </c>
      <c r="BW10289" s="191" t="s">
        <v>2984</v>
      </c>
    </row>
    <row r="10290" spans="51:75" x14ac:dyDescent="0.3">
      <c r="AY10290" s="251" t="e">
        <f>VLOOKUP(C10290,#REF!, 2,FALSE)</f>
        <v>#REF!</v>
      </c>
      <c r="BM10290" s="191" t="s">
        <v>262</v>
      </c>
      <c r="BN10290" s="191" t="s">
        <v>737</v>
      </c>
      <c r="BO10290" s="191" t="s">
        <v>2984</v>
      </c>
      <c r="BU10290" s="191" t="s">
        <v>262</v>
      </c>
      <c r="BV10290" s="191" t="s">
        <v>737</v>
      </c>
      <c r="BW10290" s="191" t="s">
        <v>2984</v>
      </c>
    </row>
    <row r="10291" spans="51:75" x14ac:dyDescent="0.3">
      <c r="AY10291" s="251" t="e">
        <f>VLOOKUP(C10291,#REF!, 2,FALSE)</f>
        <v>#REF!</v>
      </c>
      <c r="BM10291" s="191" t="s">
        <v>15740</v>
      </c>
      <c r="BN10291" s="191" t="s">
        <v>929</v>
      </c>
      <c r="BO10291" s="191" t="s">
        <v>2984</v>
      </c>
      <c r="BU10291" s="191" t="s">
        <v>15740</v>
      </c>
      <c r="BV10291" s="191" t="s">
        <v>929</v>
      </c>
      <c r="BW10291" s="191" t="s">
        <v>2984</v>
      </c>
    </row>
    <row r="10292" spans="51:75" x14ac:dyDescent="0.3">
      <c r="AY10292" s="251" t="e">
        <f>VLOOKUP(C10292,#REF!, 2,FALSE)</f>
        <v>#REF!</v>
      </c>
      <c r="BM10292" s="191" t="s">
        <v>15741</v>
      </c>
      <c r="BN10292" s="191" t="s">
        <v>640</v>
      </c>
      <c r="BO10292" s="191" t="s">
        <v>2984</v>
      </c>
      <c r="BU10292" s="191" t="s">
        <v>15741</v>
      </c>
      <c r="BV10292" s="191" t="s">
        <v>640</v>
      </c>
      <c r="BW10292" s="191" t="s">
        <v>2984</v>
      </c>
    </row>
    <row r="10293" spans="51:75" x14ac:dyDescent="0.3">
      <c r="AY10293" s="251" t="e">
        <f>VLOOKUP(C10293,#REF!, 2,FALSE)</f>
        <v>#REF!</v>
      </c>
      <c r="BM10293" s="191" t="s">
        <v>15742</v>
      </c>
      <c r="BN10293" s="191" t="s">
        <v>842</v>
      </c>
      <c r="BO10293" s="191" t="s">
        <v>2984</v>
      </c>
      <c r="BU10293" s="191" t="s">
        <v>15742</v>
      </c>
      <c r="BV10293" s="191" t="s">
        <v>842</v>
      </c>
      <c r="BW10293" s="191" t="s">
        <v>2984</v>
      </c>
    </row>
    <row r="10294" spans="51:75" x14ac:dyDescent="0.3">
      <c r="AY10294" s="251" t="e">
        <f>VLOOKUP(C10294,#REF!, 2,FALSE)</f>
        <v>#REF!</v>
      </c>
      <c r="BM10294" s="191" t="s">
        <v>15743</v>
      </c>
      <c r="BN10294" s="191" t="s">
        <v>637</v>
      </c>
      <c r="BO10294" s="191" t="s">
        <v>2984</v>
      </c>
      <c r="BU10294" s="191" t="s">
        <v>15743</v>
      </c>
      <c r="BV10294" s="191" t="s">
        <v>637</v>
      </c>
      <c r="BW10294" s="191" t="s">
        <v>2984</v>
      </c>
    </row>
    <row r="10295" spans="51:75" x14ac:dyDescent="0.3">
      <c r="AY10295" s="251" t="e">
        <f>VLOOKUP(C10295,#REF!, 2,FALSE)</f>
        <v>#REF!</v>
      </c>
      <c r="BM10295" s="191" t="s">
        <v>15744</v>
      </c>
      <c r="BN10295" s="191" t="s">
        <v>617</v>
      </c>
      <c r="BO10295" s="191" t="s">
        <v>2984</v>
      </c>
      <c r="BU10295" s="191" t="s">
        <v>15744</v>
      </c>
      <c r="BV10295" s="191" t="s">
        <v>617</v>
      </c>
      <c r="BW10295" s="191" t="s">
        <v>2984</v>
      </c>
    </row>
    <row r="10296" spans="51:75" x14ac:dyDescent="0.3">
      <c r="AY10296" s="251" t="e">
        <f>VLOOKUP(C10296,#REF!, 2,FALSE)</f>
        <v>#REF!</v>
      </c>
      <c r="BM10296" s="191" t="s">
        <v>15745</v>
      </c>
      <c r="BN10296" s="191" t="s">
        <v>788</v>
      </c>
      <c r="BO10296" s="191" t="s">
        <v>2984</v>
      </c>
      <c r="BU10296" s="191" t="s">
        <v>15745</v>
      </c>
      <c r="BV10296" s="191" t="s">
        <v>788</v>
      </c>
      <c r="BW10296" s="191" t="s">
        <v>2984</v>
      </c>
    </row>
    <row r="10297" spans="51:75" x14ac:dyDescent="0.3">
      <c r="AY10297" s="251" t="e">
        <f>VLOOKUP(C10297,#REF!, 2,FALSE)</f>
        <v>#REF!</v>
      </c>
      <c r="BM10297" s="191" t="s">
        <v>15746</v>
      </c>
      <c r="BN10297" s="191" t="s">
        <v>781</v>
      </c>
      <c r="BO10297" s="191" t="s">
        <v>2984</v>
      </c>
      <c r="BU10297" s="191" t="s">
        <v>15746</v>
      </c>
      <c r="BV10297" s="191" t="s">
        <v>781</v>
      </c>
      <c r="BW10297" s="191" t="s">
        <v>2984</v>
      </c>
    </row>
    <row r="10298" spans="51:75" x14ac:dyDescent="0.3">
      <c r="AY10298" s="251" t="e">
        <f>VLOOKUP(C10298,#REF!, 2,FALSE)</f>
        <v>#REF!</v>
      </c>
      <c r="BM10298" s="191" t="s">
        <v>15747</v>
      </c>
      <c r="BN10298" s="191" t="s">
        <v>779</v>
      </c>
      <c r="BO10298" s="191" t="s">
        <v>2984</v>
      </c>
      <c r="BU10298" s="191" t="s">
        <v>15747</v>
      </c>
      <c r="BV10298" s="191" t="s">
        <v>779</v>
      </c>
      <c r="BW10298" s="191" t="s">
        <v>2984</v>
      </c>
    </row>
    <row r="10299" spans="51:75" x14ac:dyDescent="0.3">
      <c r="AY10299" s="251" t="e">
        <f>VLOOKUP(C10299,#REF!, 2,FALSE)</f>
        <v>#REF!</v>
      </c>
      <c r="BM10299" s="191" t="s">
        <v>15748</v>
      </c>
      <c r="BN10299" s="191" t="s">
        <v>637</v>
      </c>
      <c r="BO10299" s="191" t="s">
        <v>2984</v>
      </c>
      <c r="BU10299" s="191" t="s">
        <v>15748</v>
      </c>
      <c r="BV10299" s="191" t="s">
        <v>637</v>
      </c>
      <c r="BW10299" s="191" t="s">
        <v>2984</v>
      </c>
    </row>
    <row r="10300" spans="51:75" x14ac:dyDescent="0.3">
      <c r="AY10300" s="251" t="e">
        <f>VLOOKUP(C10300,#REF!, 2,FALSE)</f>
        <v>#REF!</v>
      </c>
      <c r="BM10300" s="191" t="s">
        <v>15749</v>
      </c>
      <c r="BN10300" s="191" t="s">
        <v>620</v>
      </c>
      <c r="BO10300" s="191" t="s">
        <v>14342</v>
      </c>
      <c r="BU10300" s="191" t="s">
        <v>15749</v>
      </c>
      <c r="BV10300" s="191" t="s">
        <v>620</v>
      </c>
      <c r="BW10300" s="191" t="s">
        <v>14342</v>
      </c>
    </row>
    <row r="10301" spans="51:75" x14ac:dyDescent="0.3">
      <c r="AY10301" s="251" t="e">
        <f>VLOOKUP(C10301,#REF!, 2,FALSE)</f>
        <v>#REF!</v>
      </c>
      <c r="BM10301" s="191" t="s">
        <v>276</v>
      </c>
      <c r="BN10301" s="191" t="s">
        <v>629</v>
      </c>
      <c r="BO10301" s="191" t="s">
        <v>2984</v>
      </c>
      <c r="BU10301" s="191" t="s">
        <v>276</v>
      </c>
      <c r="BV10301" s="191" t="s">
        <v>629</v>
      </c>
      <c r="BW10301" s="191" t="s">
        <v>2984</v>
      </c>
    </row>
    <row r="10302" spans="51:75" x14ac:dyDescent="0.3">
      <c r="AY10302" s="251" t="e">
        <f>VLOOKUP(C10302,#REF!, 2,FALSE)</f>
        <v>#REF!</v>
      </c>
      <c r="BM10302" s="191" t="s">
        <v>15750</v>
      </c>
      <c r="BN10302" s="191" t="s">
        <v>618</v>
      </c>
      <c r="BO10302" s="191" t="s">
        <v>2984</v>
      </c>
      <c r="BU10302" s="191" t="s">
        <v>15750</v>
      </c>
      <c r="BV10302" s="191" t="s">
        <v>618</v>
      </c>
      <c r="BW10302" s="191" t="s">
        <v>2984</v>
      </c>
    </row>
    <row r="10303" spans="51:75" x14ac:dyDescent="0.3">
      <c r="AY10303" s="251" t="e">
        <f>VLOOKUP(C10303,#REF!, 2,FALSE)</f>
        <v>#REF!</v>
      </c>
      <c r="BM10303" s="191" t="s">
        <v>2734</v>
      </c>
      <c r="BN10303" s="191" t="s">
        <v>629</v>
      </c>
      <c r="BO10303" s="191" t="s">
        <v>2984</v>
      </c>
      <c r="BU10303" s="191" t="s">
        <v>2734</v>
      </c>
      <c r="BV10303" s="191" t="s">
        <v>629</v>
      </c>
      <c r="BW10303" s="191" t="s">
        <v>2984</v>
      </c>
    </row>
    <row r="10304" spans="51:75" x14ac:dyDescent="0.3">
      <c r="AY10304" s="251" t="e">
        <f>VLOOKUP(C10304,#REF!, 2,FALSE)</f>
        <v>#REF!</v>
      </c>
      <c r="BM10304" s="191" t="s">
        <v>15751</v>
      </c>
      <c r="BN10304" s="191" t="s">
        <v>664</v>
      </c>
      <c r="BO10304" s="191" t="s">
        <v>2984</v>
      </c>
      <c r="BU10304" s="191" t="s">
        <v>15751</v>
      </c>
      <c r="BV10304" s="191" t="s">
        <v>664</v>
      </c>
      <c r="BW10304" s="191" t="s">
        <v>2984</v>
      </c>
    </row>
    <row r="10305" spans="51:75" x14ac:dyDescent="0.3">
      <c r="AY10305" s="251" t="e">
        <f>VLOOKUP(C10305,#REF!, 2,FALSE)</f>
        <v>#REF!</v>
      </c>
      <c r="BM10305" s="191" t="s">
        <v>2735</v>
      </c>
      <c r="BN10305" s="191" t="s">
        <v>664</v>
      </c>
      <c r="BO10305" s="191" t="s">
        <v>2984</v>
      </c>
      <c r="BU10305" s="191" t="s">
        <v>2735</v>
      </c>
      <c r="BV10305" s="191" t="s">
        <v>664</v>
      </c>
      <c r="BW10305" s="191" t="s">
        <v>2984</v>
      </c>
    </row>
    <row r="10306" spans="51:75" x14ac:dyDescent="0.3">
      <c r="AY10306" s="251" t="e">
        <f>VLOOKUP(C10306,#REF!, 2,FALSE)</f>
        <v>#REF!</v>
      </c>
      <c r="BM10306" s="191" t="s">
        <v>15752</v>
      </c>
      <c r="BN10306" s="191" t="s">
        <v>863</v>
      </c>
      <c r="BO10306" s="191" t="s">
        <v>2984</v>
      </c>
      <c r="BU10306" s="191" t="s">
        <v>15752</v>
      </c>
      <c r="BV10306" s="191" t="s">
        <v>863</v>
      </c>
      <c r="BW10306" s="191" t="s">
        <v>2984</v>
      </c>
    </row>
    <row r="10307" spans="51:75" x14ac:dyDescent="0.3">
      <c r="AY10307" s="251" t="e">
        <f>VLOOKUP(C10307,#REF!, 2,FALSE)</f>
        <v>#REF!</v>
      </c>
      <c r="BM10307" s="191" t="s">
        <v>15753</v>
      </c>
      <c r="BN10307" s="191" t="s">
        <v>3006</v>
      </c>
      <c r="BO10307" s="191" t="s">
        <v>2984</v>
      </c>
      <c r="BU10307" s="191" t="s">
        <v>15753</v>
      </c>
      <c r="BV10307" s="191" t="s">
        <v>3006</v>
      </c>
      <c r="BW10307" s="191" t="s">
        <v>2984</v>
      </c>
    </row>
    <row r="10308" spans="51:75" x14ac:dyDescent="0.3">
      <c r="AY10308" s="251" t="e">
        <f>VLOOKUP(C10308,#REF!, 2,FALSE)</f>
        <v>#REF!</v>
      </c>
      <c r="BM10308" s="191" t="s">
        <v>15754</v>
      </c>
      <c r="BN10308" s="191" t="s">
        <v>929</v>
      </c>
      <c r="BO10308" s="191" t="s">
        <v>2984</v>
      </c>
      <c r="BU10308" s="191" t="s">
        <v>15754</v>
      </c>
      <c r="BV10308" s="191" t="s">
        <v>929</v>
      </c>
      <c r="BW10308" s="191" t="s">
        <v>2984</v>
      </c>
    </row>
    <row r="10309" spans="51:75" x14ac:dyDescent="0.3">
      <c r="AY10309" s="251" t="e">
        <f>VLOOKUP(C10309,#REF!, 2,FALSE)</f>
        <v>#REF!</v>
      </c>
      <c r="BM10309" s="191" t="s">
        <v>15755</v>
      </c>
      <c r="BN10309" s="191" t="s">
        <v>788</v>
      </c>
      <c r="BO10309" s="191" t="s">
        <v>2984</v>
      </c>
      <c r="BU10309" s="191" t="s">
        <v>15755</v>
      </c>
      <c r="BV10309" s="191" t="s">
        <v>788</v>
      </c>
      <c r="BW10309" s="191" t="s">
        <v>2984</v>
      </c>
    </row>
    <row r="10310" spans="51:75" x14ac:dyDescent="0.3">
      <c r="AY10310" s="251" t="e">
        <f>VLOOKUP(C10310,#REF!, 2,FALSE)</f>
        <v>#REF!</v>
      </c>
      <c r="BM10310" s="191" t="s">
        <v>15756</v>
      </c>
      <c r="BN10310" s="191" t="s">
        <v>1270</v>
      </c>
      <c r="BO10310" s="191" t="s">
        <v>2984</v>
      </c>
      <c r="BU10310" s="191" t="s">
        <v>15756</v>
      </c>
      <c r="BV10310" s="191" t="s">
        <v>1270</v>
      </c>
      <c r="BW10310" s="191" t="s">
        <v>2984</v>
      </c>
    </row>
    <row r="10311" spans="51:75" x14ac:dyDescent="0.3">
      <c r="AY10311" s="251" t="e">
        <f>VLOOKUP(C10311,#REF!, 2,FALSE)</f>
        <v>#REF!</v>
      </c>
      <c r="BM10311" s="191" t="s">
        <v>15757</v>
      </c>
      <c r="BN10311" s="191" t="s">
        <v>3006</v>
      </c>
      <c r="BO10311" s="191" t="s">
        <v>2984</v>
      </c>
      <c r="BU10311" s="191" t="s">
        <v>15757</v>
      </c>
      <c r="BV10311" s="191" t="s">
        <v>3006</v>
      </c>
      <c r="BW10311" s="191" t="s">
        <v>2984</v>
      </c>
    </row>
    <row r="10312" spans="51:75" x14ac:dyDescent="0.3">
      <c r="AY10312" s="251" t="e">
        <f>VLOOKUP(C10312,#REF!, 2,FALSE)</f>
        <v>#REF!</v>
      </c>
      <c r="BM10312" s="191" t="s">
        <v>15758</v>
      </c>
      <c r="BN10312" s="191" t="s">
        <v>924</v>
      </c>
      <c r="BO10312" s="191" t="s">
        <v>2984</v>
      </c>
      <c r="BU10312" s="191" t="s">
        <v>15758</v>
      </c>
      <c r="BV10312" s="191" t="s">
        <v>924</v>
      </c>
      <c r="BW10312" s="191" t="s">
        <v>2984</v>
      </c>
    </row>
    <row r="10313" spans="51:75" x14ac:dyDescent="0.3">
      <c r="AY10313" s="251" t="e">
        <f>VLOOKUP(C10313,#REF!, 2,FALSE)</f>
        <v>#REF!</v>
      </c>
      <c r="BM10313" s="191" t="s">
        <v>15759</v>
      </c>
      <c r="BN10313" s="191" t="s">
        <v>776</v>
      </c>
      <c r="BO10313" s="191" t="s">
        <v>2984</v>
      </c>
      <c r="BU10313" s="191" t="s">
        <v>15759</v>
      </c>
      <c r="BV10313" s="191" t="s">
        <v>776</v>
      </c>
      <c r="BW10313" s="191" t="s">
        <v>2984</v>
      </c>
    </row>
    <row r="10314" spans="51:75" x14ac:dyDescent="0.3">
      <c r="AY10314" s="251" t="e">
        <f>VLOOKUP(C10314,#REF!, 2,FALSE)</f>
        <v>#REF!</v>
      </c>
      <c r="BM10314" s="191" t="s">
        <v>15760</v>
      </c>
      <c r="BN10314" s="191" t="s">
        <v>804</v>
      </c>
      <c r="BO10314" s="191" t="s">
        <v>2984</v>
      </c>
      <c r="BU10314" s="191" t="s">
        <v>15760</v>
      </c>
      <c r="BV10314" s="191" t="s">
        <v>804</v>
      </c>
      <c r="BW10314" s="191" t="s">
        <v>2984</v>
      </c>
    </row>
    <row r="10315" spans="51:75" x14ac:dyDescent="0.3">
      <c r="AY10315" s="251" t="e">
        <f>VLOOKUP(C10315,#REF!, 2,FALSE)</f>
        <v>#REF!</v>
      </c>
      <c r="BM10315" s="191" t="s">
        <v>2736</v>
      </c>
      <c r="BN10315" s="191" t="s">
        <v>668</v>
      </c>
      <c r="BO10315" s="191" t="s">
        <v>2984</v>
      </c>
      <c r="BU10315" s="191" t="s">
        <v>2736</v>
      </c>
      <c r="BV10315" s="191" t="s">
        <v>668</v>
      </c>
      <c r="BW10315" s="191" t="s">
        <v>2984</v>
      </c>
    </row>
    <row r="10316" spans="51:75" x14ac:dyDescent="0.3">
      <c r="AY10316" s="251" t="e">
        <f>VLOOKUP(C10316,#REF!, 2,FALSE)</f>
        <v>#REF!</v>
      </c>
      <c r="BM10316" s="191" t="s">
        <v>15761</v>
      </c>
      <c r="BN10316" s="191" t="s">
        <v>668</v>
      </c>
      <c r="BO10316" s="191" t="s">
        <v>2984</v>
      </c>
      <c r="BU10316" s="191" t="s">
        <v>15761</v>
      </c>
      <c r="BV10316" s="191" t="s">
        <v>668</v>
      </c>
      <c r="BW10316" s="191" t="s">
        <v>2984</v>
      </c>
    </row>
    <row r="10317" spans="51:75" x14ac:dyDescent="0.3">
      <c r="AY10317" s="251" t="e">
        <f>VLOOKUP(C10317,#REF!, 2,FALSE)</f>
        <v>#REF!</v>
      </c>
      <c r="BM10317" s="191" t="s">
        <v>15762</v>
      </c>
      <c r="BN10317" s="191" t="s">
        <v>659</v>
      </c>
      <c r="BO10317" s="191" t="s">
        <v>2984</v>
      </c>
      <c r="BU10317" s="191" t="s">
        <v>15762</v>
      </c>
      <c r="BV10317" s="191" t="s">
        <v>659</v>
      </c>
      <c r="BW10317" s="191" t="s">
        <v>2984</v>
      </c>
    </row>
    <row r="10318" spans="51:75" x14ac:dyDescent="0.3">
      <c r="AY10318" s="251" t="e">
        <f>VLOOKUP(C10318,#REF!, 2,FALSE)</f>
        <v>#REF!</v>
      </c>
      <c r="BM10318" s="191" t="s">
        <v>2737</v>
      </c>
      <c r="BN10318" s="191" t="s">
        <v>668</v>
      </c>
      <c r="BO10318" s="191" t="s">
        <v>2984</v>
      </c>
      <c r="BU10318" s="191" t="s">
        <v>2737</v>
      </c>
      <c r="BV10318" s="191" t="s">
        <v>668</v>
      </c>
      <c r="BW10318" s="191" t="s">
        <v>2984</v>
      </c>
    </row>
    <row r="10319" spans="51:75" x14ac:dyDescent="0.3">
      <c r="AY10319" s="251" t="e">
        <f>VLOOKUP(C10319,#REF!, 2,FALSE)</f>
        <v>#REF!</v>
      </c>
      <c r="BM10319" s="191" t="s">
        <v>15763</v>
      </c>
      <c r="BN10319" s="191" t="s">
        <v>781</v>
      </c>
      <c r="BO10319" s="191" t="s">
        <v>2984</v>
      </c>
      <c r="BU10319" s="191" t="s">
        <v>15763</v>
      </c>
      <c r="BV10319" s="191" t="s">
        <v>781</v>
      </c>
      <c r="BW10319" s="191" t="s">
        <v>2984</v>
      </c>
    </row>
    <row r="10320" spans="51:75" x14ac:dyDescent="0.3">
      <c r="AY10320" s="251" t="e">
        <f>VLOOKUP(C10320,#REF!, 2,FALSE)</f>
        <v>#REF!</v>
      </c>
      <c r="BM10320" s="191" t="s">
        <v>15764</v>
      </c>
      <c r="BN10320" s="191" t="s">
        <v>663</v>
      </c>
      <c r="BO10320" s="191" t="s">
        <v>2984</v>
      </c>
      <c r="BU10320" s="191" t="s">
        <v>15764</v>
      </c>
      <c r="BV10320" s="191" t="s">
        <v>663</v>
      </c>
      <c r="BW10320" s="191" t="s">
        <v>2984</v>
      </c>
    </row>
    <row r="10321" spans="51:75" x14ac:dyDescent="0.3">
      <c r="AY10321" s="251" t="e">
        <f>VLOOKUP(C10321,#REF!, 2,FALSE)</f>
        <v>#REF!</v>
      </c>
      <c r="BM10321" s="191" t="s">
        <v>15765</v>
      </c>
      <c r="BN10321" s="191" t="s">
        <v>3003</v>
      </c>
      <c r="BO10321" s="191" t="s">
        <v>2984</v>
      </c>
      <c r="BU10321" s="191" t="s">
        <v>15765</v>
      </c>
      <c r="BV10321" s="191" t="s">
        <v>3003</v>
      </c>
      <c r="BW10321" s="191" t="s">
        <v>2984</v>
      </c>
    </row>
    <row r="10322" spans="51:75" x14ac:dyDescent="0.3">
      <c r="AY10322" s="251" t="e">
        <f>VLOOKUP(C10322,#REF!, 2,FALSE)</f>
        <v>#REF!</v>
      </c>
      <c r="BM10322" s="191" t="s">
        <v>15766</v>
      </c>
      <c r="BN10322" s="191" t="s">
        <v>811</v>
      </c>
      <c r="BO10322" s="191" t="s">
        <v>2984</v>
      </c>
      <c r="BU10322" s="191" t="s">
        <v>15766</v>
      </c>
      <c r="BV10322" s="191" t="s">
        <v>811</v>
      </c>
      <c r="BW10322" s="191" t="s">
        <v>2984</v>
      </c>
    </row>
    <row r="10323" spans="51:75" x14ac:dyDescent="0.3">
      <c r="AY10323" s="251" t="e">
        <f>VLOOKUP(C10323,#REF!, 2,FALSE)</f>
        <v>#REF!</v>
      </c>
      <c r="BM10323" s="191" t="s">
        <v>15767</v>
      </c>
      <c r="BN10323" s="191" t="s">
        <v>779</v>
      </c>
      <c r="BO10323" s="191" t="s">
        <v>2984</v>
      </c>
      <c r="BU10323" s="191" t="s">
        <v>15767</v>
      </c>
      <c r="BV10323" s="191" t="s">
        <v>779</v>
      </c>
      <c r="BW10323" s="191" t="s">
        <v>2984</v>
      </c>
    </row>
    <row r="10324" spans="51:75" x14ac:dyDescent="0.3">
      <c r="AY10324" s="251" t="e">
        <f>VLOOKUP(C10324,#REF!, 2,FALSE)</f>
        <v>#REF!</v>
      </c>
      <c r="BM10324" s="191" t="s">
        <v>15768</v>
      </c>
      <c r="BN10324" s="191" t="s">
        <v>3003</v>
      </c>
      <c r="BO10324" s="191" t="s">
        <v>2984</v>
      </c>
      <c r="BU10324" s="191" t="s">
        <v>15768</v>
      </c>
      <c r="BV10324" s="191" t="s">
        <v>3003</v>
      </c>
      <c r="BW10324" s="191" t="s">
        <v>2984</v>
      </c>
    </row>
    <row r="10325" spans="51:75" x14ac:dyDescent="0.3">
      <c r="AY10325" s="251" t="e">
        <f>VLOOKUP(C10325,#REF!, 2,FALSE)</f>
        <v>#REF!</v>
      </c>
      <c r="BM10325" s="191" t="s">
        <v>15769</v>
      </c>
      <c r="BN10325" s="191" t="s">
        <v>811</v>
      </c>
      <c r="BO10325" s="191" t="s">
        <v>2984</v>
      </c>
      <c r="BU10325" s="191" t="s">
        <v>15769</v>
      </c>
      <c r="BV10325" s="191" t="s">
        <v>811</v>
      </c>
      <c r="BW10325" s="191" t="s">
        <v>2984</v>
      </c>
    </row>
    <row r="10326" spans="51:75" x14ac:dyDescent="0.3">
      <c r="AY10326" s="251" t="e">
        <f>VLOOKUP(C10326,#REF!, 2,FALSE)</f>
        <v>#REF!</v>
      </c>
      <c r="BM10326" s="191" t="s">
        <v>15770</v>
      </c>
      <c r="BN10326" s="191" t="s">
        <v>3253</v>
      </c>
      <c r="BO10326" s="191" t="s">
        <v>2984</v>
      </c>
      <c r="BU10326" s="191" t="s">
        <v>15770</v>
      </c>
      <c r="BV10326" s="191" t="s">
        <v>3253</v>
      </c>
      <c r="BW10326" s="191" t="s">
        <v>2984</v>
      </c>
    </row>
    <row r="10327" spans="51:75" x14ac:dyDescent="0.3">
      <c r="AY10327" s="251" t="e">
        <f>VLOOKUP(C10327,#REF!, 2,FALSE)</f>
        <v>#REF!</v>
      </c>
      <c r="BM10327" s="191" t="s">
        <v>15771</v>
      </c>
      <c r="BN10327" s="191" t="s">
        <v>853</v>
      </c>
      <c r="BO10327" s="191" t="s">
        <v>2984</v>
      </c>
      <c r="BU10327" s="191" t="s">
        <v>15771</v>
      </c>
      <c r="BV10327" s="191" t="s">
        <v>853</v>
      </c>
      <c r="BW10327" s="191" t="s">
        <v>2984</v>
      </c>
    </row>
    <row r="10328" spans="51:75" x14ac:dyDescent="0.3">
      <c r="AY10328" s="251" t="e">
        <f>VLOOKUP(C10328,#REF!, 2,FALSE)</f>
        <v>#REF!</v>
      </c>
      <c r="BM10328" s="191" t="s">
        <v>15772</v>
      </c>
      <c r="BN10328" s="191" t="s">
        <v>3006</v>
      </c>
      <c r="BO10328" s="191" t="s">
        <v>2984</v>
      </c>
      <c r="BU10328" s="191" t="s">
        <v>15772</v>
      </c>
      <c r="BV10328" s="191" t="s">
        <v>3006</v>
      </c>
      <c r="BW10328" s="191" t="s">
        <v>2984</v>
      </c>
    </row>
    <row r="10329" spans="51:75" x14ac:dyDescent="0.3">
      <c r="AY10329" s="251" t="e">
        <f>VLOOKUP(C10329,#REF!, 2,FALSE)</f>
        <v>#REF!</v>
      </c>
      <c r="BM10329" s="191" t="s">
        <v>15773</v>
      </c>
      <c r="BN10329" s="191" t="s">
        <v>784</v>
      </c>
      <c r="BO10329" s="191" t="s">
        <v>2984</v>
      </c>
      <c r="BU10329" s="191" t="s">
        <v>15773</v>
      </c>
      <c r="BV10329" s="191" t="s">
        <v>784</v>
      </c>
      <c r="BW10329" s="191" t="s">
        <v>2984</v>
      </c>
    </row>
    <row r="10330" spans="51:75" x14ac:dyDescent="0.3">
      <c r="AY10330" s="251" t="e">
        <f>VLOOKUP(C10330,#REF!, 2,FALSE)</f>
        <v>#REF!</v>
      </c>
      <c r="BM10330" s="191" t="s">
        <v>15774</v>
      </c>
      <c r="BN10330" s="191" t="s">
        <v>3253</v>
      </c>
      <c r="BO10330" s="191" t="s">
        <v>2984</v>
      </c>
      <c r="BU10330" s="191" t="s">
        <v>15774</v>
      </c>
      <c r="BV10330" s="191" t="s">
        <v>3253</v>
      </c>
      <c r="BW10330" s="191" t="s">
        <v>2984</v>
      </c>
    </row>
    <row r="10331" spans="51:75" x14ac:dyDescent="0.3">
      <c r="AY10331" s="251" t="e">
        <f>VLOOKUP(C10331,#REF!, 2,FALSE)</f>
        <v>#REF!</v>
      </c>
      <c r="BM10331" s="191" t="s">
        <v>2738</v>
      </c>
      <c r="BN10331" s="191" t="s">
        <v>784</v>
      </c>
      <c r="BO10331" s="191" t="s">
        <v>2984</v>
      </c>
      <c r="BU10331" s="191" t="s">
        <v>2738</v>
      </c>
      <c r="BV10331" s="191" t="s">
        <v>784</v>
      </c>
      <c r="BW10331" s="191" t="s">
        <v>2984</v>
      </c>
    </row>
    <row r="10332" spans="51:75" x14ac:dyDescent="0.3">
      <c r="AY10332" s="251" t="e">
        <f>VLOOKUP(C10332,#REF!, 2,FALSE)</f>
        <v>#REF!</v>
      </c>
      <c r="BM10332" s="191" t="s">
        <v>2739</v>
      </c>
      <c r="BN10332" s="191" t="s">
        <v>668</v>
      </c>
      <c r="BO10332" s="191" t="s">
        <v>2984</v>
      </c>
      <c r="BU10332" s="191" t="s">
        <v>2739</v>
      </c>
      <c r="BV10332" s="191" t="s">
        <v>668</v>
      </c>
      <c r="BW10332" s="191" t="s">
        <v>2984</v>
      </c>
    </row>
    <row r="10333" spans="51:75" x14ac:dyDescent="0.3">
      <c r="AY10333" s="251" t="e">
        <f>VLOOKUP(C10333,#REF!, 2,FALSE)</f>
        <v>#REF!</v>
      </c>
      <c r="BM10333" s="191" t="s">
        <v>2740</v>
      </c>
      <c r="BN10333" s="191" t="s">
        <v>668</v>
      </c>
      <c r="BO10333" s="191" t="s">
        <v>2984</v>
      </c>
      <c r="BU10333" s="191" t="s">
        <v>2740</v>
      </c>
      <c r="BV10333" s="191" t="s">
        <v>668</v>
      </c>
      <c r="BW10333" s="191" t="s">
        <v>2984</v>
      </c>
    </row>
    <row r="10334" spans="51:75" x14ac:dyDescent="0.3">
      <c r="AY10334" s="251" t="e">
        <f>VLOOKUP(C10334,#REF!, 2,FALSE)</f>
        <v>#REF!</v>
      </c>
      <c r="BM10334" s="191" t="s">
        <v>2741</v>
      </c>
      <c r="BN10334" s="191" t="s">
        <v>662</v>
      </c>
      <c r="BO10334" s="191" t="s">
        <v>2984</v>
      </c>
      <c r="BU10334" s="191" t="s">
        <v>2741</v>
      </c>
      <c r="BV10334" s="191" t="s">
        <v>662</v>
      </c>
      <c r="BW10334" s="191" t="s">
        <v>2984</v>
      </c>
    </row>
    <row r="10335" spans="51:75" x14ac:dyDescent="0.3">
      <c r="AY10335" s="251" t="e">
        <f>VLOOKUP(C10335,#REF!, 2,FALSE)</f>
        <v>#REF!</v>
      </c>
      <c r="BM10335" s="191" t="s">
        <v>15775</v>
      </c>
      <c r="BN10335" s="191" t="s">
        <v>3003</v>
      </c>
      <c r="BO10335" s="191" t="s">
        <v>2984</v>
      </c>
      <c r="BU10335" s="191" t="s">
        <v>15775</v>
      </c>
      <c r="BV10335" s="191" t="s">
        <v>3003</v>
      </c>
      <c r="BW10335" s="191" t="s">
        <v>2984</v>
      </c>
    </row>
    <row r="10336" spans="51:75" x14ac:dyDescent="0.3">
      <c r="AY10336" s="251" t="e">
        <f>VLOOKUP(C10336,#REF!, 2,FALSE)</f>
        <v>#REF!</v>
      </c>
      <c r="BM10336" s="191" t="s">
        <v>15776</v>
      </c>
      <c r="BN10336" s="191" t="s">
        <v>1140</v>
      </c>
      <c r="BO10336" s="191" t="s">
        <v>3478</v>
      </c>
      <c r="BU10336" s="191" t="s">
        <v>15776</v>
      </c>
      <c r="BV10336" s="191" t="s">
        <v>1140</v>
      </c>
      <c r="BW10336" s="191" t="s">
        <v>3478</v>
      </c>
    </row>
    <row r="10337" spans="51:75" x14ac:dyDescent="0.3">
      <c r="AY10337" s="251" t="e">
        <f>VLOOKUP(C10337,#REF!, 2,FALSE)</f>
        <v>#REF!</v>
      </c>
      <c r="BM10337" s="191" t="s">
        <v>15777</v>
      </c>
      <c r="BN10337" s="191" t="s">
        <v>772</v>
      </c>
      <c r="BO10337" s="191" t="s">
        <v>2984</v>
      </c>
      <c r="BU10337" s="191" t="s">
        <v>15777</v>
      </c>
      <c r="BV10337" s="191" t="s">
        <v>772</v>
      </c>
      <c r="BW10337" s="191" t="s">
        <v>2984</v>
      </c>
    </row>
    <row r="10338" spans="51:75" x14ac:dyDescent="0.3">
      <c r="AY10338" s="251" t="e">
        <f>VLOOKUP(C10338,#REF!, 2,FALSE)</f>
        <v>#REF!</v>
      </c>
      <c r="BM10338" s="191" t="s">
        <v>15778</v>
      </c>
      <c r="BN10338" s="191" t="s">
        <v>737</v>
      </c>
      <c r="BO10338" s="191" t="s">
        <v>2984</v>
      </c>
      <c r="BU10338" s="191" t="s">
        <v>15778</v>
      </c>
      <c r="BV10338" s="191" t="s">
        <v>737</v>
      </c>
      <c r="BW10338" s="191" t="s">
        <v>2984</v>
      </c>
    </row>
    <row r="10339" spans="51:75" x14ac:dyDescent="0.3">
      <c r="AY10339" s="251" t="e">
        <f>VLOOKUP(C10339,#REF!, 2,FALSE)</f>
        <v>#REF!</v>
      </c>
      <c r="BM10339" s="191" t="s">
        <v>15779</v>
      </c>
      <c r="BN10339" s="191" t="s">
        <v>776</v>
      </c>
      <c r="BO10339" s="191" t="s">
        <v>2984</v>
      </c>
      <c r="BU10339" s="191" t="s">
        <v>15779</v>
      </c>
      <c r="BV10339" s="191" t="s">
        <v>776</v>
      </c>
      <c r="BW10339" s="191" t="s">
        <v>2984</v>
      </c>
    </row>
    <row r="10340" spans="51:75" x14ac:dyDescent="0.3">
      <c r="AY10340" s="251" t="e">
        <f>VLOOKUP(C10340,#REF!, 2,FALSE)</f>
        <v>#REF!</v>
      </c>
      <c r="BM10340" s="191" t="s">
        <v>15780</v>
      </c>
      <c r="BN10340" s="191" t="s">
        <v>704</v>
      </c>
      <c r="BO10340" s="191" t="s">
        <v>2984</v>
      </c>
      <c r="BU10340" s="191" t="s">
        <v>15780</v>
      </c>
      <c r="BV10340" s="191" t="s">
        <v>704</v>
      </c>
      <c r="BW10340" s="191" t="s">
        <v>2984</v>
      </c>
    </row>
    <row r="10341" spans="51:75" x14ac:dyDescent="0.3">
      <c r="AY10341" s="251" t="e">
        <f>VLOOKUP(C10341,#REF!, 2,FALSE)</f>
        <v>#REF!</v>
      </c>
      <c r="BM10341" s="191" t="s">
        <v>15781</v>
      </c>
      <c r="BN10341" s="191" t="s">
        <v>704</v>
      </c>
      <c r="BO10341" s="191" t="s">
        <v>2984</v>
      </c>
      <c r="BU10341" s="191" t="s">
        <v>15781</v>
      </c>
      <c r="BV10341" s="191" t="s">
        <v>704</v>
      </c>
      <c r="BW10341" s="191" t="s">
        <v>2984</v>
      </c>
    </row>
    <row r="10342" spans="51:75" x14ac:dyDescent="0.3">
      <c r="AY10342" s="251" t="e">
        <f>VLOOKUP(C10342,#REF!, 2,FALSE)</f>
        <v>#REF!</v>
      </c>
      <c r="BM10342" s="191" t="s">
        <v>15782</v>
      </c>
      <c r="BN10342" s="191" t="s">
        <v>929</v>
      </c>
      <c r="BO10342" s="191" t="s">
        <v>2984</v>
      </c>
      <c r="BU10342" s="191" t="s">
        <v>15782</v>
      </c>
      <c r="BV10342" s="191" t="s">
        <v>929</v>
      </c>
      <c r="BW10342" s="191" t="s">
        <v>2984</v>
      </c>
    </row>
    <row r="10343" spans="51:75" x14ac:dyDescent="0.3">
      <c r="AY10343" s="251" t="e">
        <f>VLOOKUP(C10343,#REF!, 2,FALSE)</f>
        <v>#REF!</v>
      </c>
      <c r="BM10343" s="191" t="s">
        <v>15783</v>
      </c>
      <c r="BN10343" s="191" t="s">
        <v>929</v>
      </c>
      <c r="BO10343" s="191" t="s">
        <v>2984</v>
      </c>
      <c r="BU10343" s="191" t="s">
        <v>15783</v>
      </c>
      <c r="BV10343" s="191" t="s">
        <v>929</v>
      </c>
      <c r="BW10343" s="191" t="s">
        <v>2984</v>
      </c>
    </row>
    <row r="10344" spans="51:75" x14ac:dyDescent="0.3">
      <c r="AY10344" s="251" t="e">
        <f>VLOOKUP(C10344,#REF!, 2,FALSE)</f>
        <v>#REF!</v>
      </c>
      <c r="BM10344" s="191" t="s">
        <v>15784</v>
      </c>
      <c r="BN10344" s="191" t="s">
        <v>863</v>
      </c>
      <c r="BO10344" s="191" t="s">
        <v>771</v>
      </c>
      <c r="BU10344" s="191" t="s">
        <v>15784</v>
      </c>
      <c r="BV10344" s="191" t="s">
        <v>863</v>
      </c>
      <c r="BW10344" s="191" t="s">
        <v>771</v>
      </c>
    </row>
    <row r="10345" spans="51:75" x14ac:dyDescent="0.3">
      <c r="AY10345" s="251" t="e">
        <f>VLOOKUP(C10345,#REF!, 2,FALSE)</f>
        <v>#REF!</v>
      </c>
      <c r="BM10345" s="191" t="s">
        <v>15785</v>
      </c>
      <c r="BN10345" s="191" t="s">
        <v>863</v>
      </c>
      <c r="BO10345" s="191" t="s">
        <v>771</v>
      </c>
      <c r="BU10345" s="191" t="s">
        <v>15785</v>
      </c>
      <c r="BV10345" s="191" t="s">
        <v>863</v>
      </c>
      <c r="BW10345" s="191" t="s">
        <v>771</v>
      </c>
    </row>
    <row r="10346" spans="51:75" x14ac:dyDescent="0.3">
      <c r="AY10346" s="251" t="e">
        <f>VLOOKUP(C10346,#REF!, 2,FALSE)</f>
        <v>#REF!</v>
      </c>
      <c r="BM10346" s="191" t="s">
        <v>15786</v>
      </c>
      <c r="BN10346" s="191" t="s">
        <v>863</v>
      </c>
      <c r="BO10346" s="191" t="s">
        <v>771</v>
      </c>
      <c r="BU10346" s="191" t="s">
        <v>15786</v>
      </c>
      <c r="BV10346" s="191" t="s">
        <v>863</v>
      </c>
      <c r="BW10346" s="191" t="s">
        <v>771</v>
      </c>
    </row>
    <row r="10347" spans="51:75" x14ac:dyDescent="0.3">
      <c r="AY10347" s="251" t="e">
        <f>VLOOKUP(C10347,#REF!, 2,FALSE)</f>
        <v>#REF!</v>
      </c>
      <c r="BM10347" s="191" t="s">
        <v>15787</v>
      </c>
      <c r="BN10347" s="191" t="s">
        <v>863</v>
      </c>
      <c r="BO10347" s="191" t="s">
        <v>771</v>
      </c>
      <c r="BU10347" s="191" t="s">
        <v>15787</v>
      </c>
      <c r="BV10347" s="191" t="s">
        <v>863</v>
      </c>
      <c r="BW10347" s="191" t="s">
        <v>771</v>
      </c>
    </row>
    <row r="10348" spans="51:75" x14ac:dyDescent="0.3">
      <c r="AY10348" s="251" t="e">
        <f>VLOOKUP(C10348,#REF!, 2,FALSE)</f>
        <v>#REF!</v>
      </c>
      <c r="BM10348" s="191" t="s">
        <v>15788</v>
      </c>
      <c r="BN10348" s="191" t="s">
        <v>1140</v>
      </c>
      <c r="BO10348" s="191" t="s">
        <v>771</v>
      </c>
      <c r="BU10348" s="191" t="s">
        <v>15788</v>
      </c>
      <c r="BV10348" s="191" t="s">
        <v>1140</v>
      </c>
      <c r="BW10348" s="191" t="s">
        <v>771</v>
      </c>
    </row>
    <row r="10349" spans="51:75" x14ac:dyDescent="0.3">
      <c r="AY10349" s="251" t="e">
        <f>VLOOKUP(C10349,#REF!, 2,FALSE)</f>
        <v>#REF!</v>
      </c>
      <c r="BM10349" s="191" t="s">
        <v>15789</v>
      </c>
      <c r="BN10349" s="191" t="s">
        <v>3253</v>
      </c>
      <c r="BO10349" s="191" t="s">
        <v>2984</v>
      </c>
      <c r="BU10349" s="191" t="s">
        <v>15789</v>
      </c>
      <c r="BV10349" s="191" t="s">
        <v>3253</v>
      </c>
      <c r="BW10349" s="191" t="s">
        <v>2984</v>
      </c>
    </row>
    <row r="10350" spans="51:75" x14ac:dyDescent="0.3">
      <c r="AY10350" s="251" t="e">
        <f>VLOOKUP(C10350,#REF!, 2,FALSE)</f>
        <v>#REF!</v>
      </c>
      <c r="BM10350" s="191" t="s">
        <v>15790</v>
      </c>
      <c r="BN10350" s="191" t="s">
        <v>863</v>
      </c>
      <c r="BO10350" s="191" t="s">
        <v>6908</v>
      </c>
      <c r="BU10350" s="191" t="s">
        <v>15790</v>
      </c>
      <c r="BV10350" s="191" t="s">
        <v>863</v>
      </c>
      <c r="BW10350" s="191" t="s">
        <v>6908</v>
      </c>
    </row>
    <row r="10351" spans="51:75" x14ac:dyDescent="0.3">
      <c r="AY10351" s="251" t="e">
        <f>VLOOKUP(C10351,#REF!, 2,FALSE)</f>
        <v>#REF!</v>
      </c>
      <c r="BM10351" s="191" t="s">
        <v>15791</v>
      </c>
      <c r="BN10351" s="191" t="s">
        <v>853</v>
      </c>
      <c r="BO10351" s="191" t="s">
        <v>771</v>
      </c>
      <c r="BU10351" s="191" t="s">
        <v>15791</v>
      </c>
      <c r="BV10351" s="191" t="s">
        <v>853</v>
      </c>
      <c r="BW10351" s="191" t="s">
        <v>771</v>
      </c>
    </row>
    <row r="10352" spans="51:75" x14ac:dyDescent="0.3">
      <c r="AY10352" s="251" t="e">
        <f>VLOOKUP(C10352,#REF!, 2,FALSE)</f>
        <v>#REF!</v>
      </c>
      <c r="BM10352" s="191" t="s">
        <v>15792</v>
      </c>
      <c r="BN10352" s="191" t="s">
        <v>3253</v>
      </c>
      <c r="BO10352" s="191" t="s">
        <v>2984</v>
      </c>
      <c r="BU10352" s="191" t="s">
        <v>15792</v>
      </c>
      <c r="BV10352" s="191" t="s">
        <v>3253</v>
      </c>
      <c r="BW10352" s="191" t="s">
        <v>2984</v>
      </c>
    </row>
    <row r="10353" spans="51:75" x14ac:dyDescent="0.3">
      <c r="AY10353" s="251" t="e">
        <f>VLOOKUP(C10353,#REF!, 2,FALSE)</f>
        <v>#REF!</v>
      </c>
      <c r="BM10353" s="191" t="s">
        <v>2742</v>
      </c>
      <c r="BN10353" s="191" t="s">
        <v>668</v>
      </c>
      <c r="BO10353" s="191" t="s">
        <v>771</v>
      </c>
      <c r="BU10353" s="191" t="s">
        <v>2742</v>
      </c>
      <c r="BV10353" s="191" t="s">
        <v>668</v>
      </c>
      <c r="BW10353" s="191" t="s">
        <v>771</v>
      </c>
    </row>
    <row r="10354" spans="51:75" x14ac:dyDescent="0.3">
      <c r="AY10354" s="251" t="e">
        <f>VLOOKUP(C10354,#REF!, 2,FALSE)</f>
        <v>#REF!</v>
      </c>
      <c r="BM10354" s="191" t="s">
        <v>15793</v>
      </c>
      <c r="BN10354" s="191" t="s">
        <v>3003</v>
      </c>
      <c r="BO10354" s="191" t="s">
        <v>3348</v>
      </c>
      <c r="BU10354" s="191" t="s">
        <v>15793</v>
      </c>
      <c r="BV10354" s="191" t="s">
        <v>3003</v>
      </c>
      <c r="BW10354" s="191" t="s">
        <v>3348</v>
      </c>
    </row>
    <row r="10355" spans="51:75" x14ac:dyDescent="0.3">
      <c r="AY10355" s="251" t="e">
        <f>VLOOKUP(C10355,#REF!, 2,FALSE)</f>
        <v>#REF!</v>
      </c>
      <c r="BM10355" s="191" t="s">
        <v>282</v>
      </c>
      <c r="BN10355" s="191" t="s">
        <v>804</v>
      </c>
      <c r="BO10355" s="191" t="s">
        <v>15794</v>
      </c>
      <c r="BU10355" s="191" t="s">
        <v>282</v>
      </c>
      <c r="BV10355" s="191" t="s">
        <v>804</v>
      </c>
      <c r="BW10355" s="191" t="s">
        <v>15794</v>
      </c>
    </row>
    <row r="10356" spans="51:75" x14ac:dyDescent="0.3">
      <c r="AY10356" s="251" t="e">
        <f>VLOOKUP(C10356,#REF!, 2,FALSE)</f>
        <v>#REF!</v>
      </c>
      <c r="BM10356" s="191" t="s">
        <v>15795</v>
      </c>
      <c r="BN10356" s="191" t="s">
        <v>1014</v>
      </c>
      <c r="BO10356" s="191" t="s">
        <v>1264</v>
      </c>
      <c r="BU10356" s="191" t="s">
        <v>15795</v>
      </c>
      <c r="BV10356" s="191" t="s">
        <v>1014</v>
      </c>
      <c r="BW10356" s="191" t="s">
        <v>1264</v>
      </c>
    </row>
    <row r="10357" spans="51:75" x14ac:dyDescent="0.3">
      <c r="AY10357" s="251" t="e">
        <f>VLOOKUP(C10357,#REF!, 2,FALSE)</f>
        <v>#REF!</v>
      </c>
      <c r="BM10357" s="191" t="s">
        <v>15796</v>
      </c>
      <c r="BN10357" s="191" t="s">
        <v>929</v>
      </c>
      <c r="BO10357" s="191" t="s">
        <v>1398</v>
      </c>
      <c r="BU10357" s="191" t="s">
        <v>15796</v>
      </c>
      <c r="BV10357" s="191" t="s">
        <v>929</v>
      </c>
      <c r="BW10357" s="191" t="s">
        <v>1398</v>
      </c>
    </row>
    <row r="10358" spans="51:75" x14ac:dyDescent="0.3">
      <c r="AY10358" s="251" t="e">
        <f>VLOOKUP(C10358,#REF!, 2,FALSE)</f>
        <v>#REF!</v>
      </c>
      <c r="BM10358" s="191" t="s">
        <v>15797</v>
      </c>
      <c r="BN10358" s="191" t="s">
        <v>16997</v>
      </c>
      <c r="BO10358" s="191" t="s">
        <v>1007</v>
      </c>
      <c r="BU10358" s="191" t="s">
        <v>15797</v>
      </c>
      <c r="BV10358" s="191" t="s">
        <v>16997</v>
      </c>
      <c r="BW10358" s="191" t="s">
        <v>1007</v>
      </c>
    </row>
    <row r="10359" spans="51:75" x14ac:dyDescent="0.3">
      <c r="AY10359" s="251" t="e">
        <f>VLOOKUP(C10359,#REF!, 2,FALSE)</f>
        <v>#REF!</v>
      </c>
      <c r="BM10359" s="191" t="s">
        <v>260</v>
      </c>
      <c r="BN10359" s="191" t="s">
        <v>1343</v>
      </c>
      <c r="BO10359" s="191" t="s">
        <v>15798</v>
      </c>
      <c r="BU10359" s="191" t="s">
        <v>260</v>
      </c>
      <c r="BV10359" s="191" t="s">
        <v>1343</v>
      </c>
      <c r="BW10359" s="191" t="s">
        <v>15798</v>
      </c>
    </row>
    <row r="10360" spans="51:75" x14ac:dyDescent="0.3">
      <c r="AY10360" s="251" t="e">
        <f>VLOOKUP(C10360,#REF!, 2,FALSE)</f>
        <v>#REF!</v>
      </c>
      <c r="BM10360" s="191" t="s">
        <v>2743</v>
      </c>
      <c r="BN10360" s="191" t="s">
        <v>1343</v>
      </c>
      <c r="BO10360" s="191" t="s">
        <v>15799</v>
      </c>
      <c r="BU10360" s="191" t="s">
        <v>2743</v>
      </c>
      <c r="BV10360" s="191" t="s">
        <v>1343</v>
      </c>
      <c r="BW10360" s="191" t="s">
        <v>15799</v>
      </c>
    </row>
    <row r="10361" spans="51:75" x14ac:dyDescent="0.3">
      <c r="AY10361" s="251" t="e">
        <f>VLOOKUP(C10361,#REF!, 2,FALSE)</f>
        <v>#REF!</v>
      </c>
      <c r="BM10361" s="191" t="s">
        <v>283</v>
      </c>
      <c r="BN10361" s="191" t="s">
        <v>1343</v>
      </c>
      <c r="BO10361" s="191" t="s">
        <v>15800</v>
      </c>
      <c r="BU10361" s="191" t="s">
        <v>283</v>
      </c>
      <c r="BV10361" s="191" t="s">
        <v>1343</v>
      </c>
      <c r="BW10361" s="191" t="s">
        <v>15800</v>
      </c>
    </row>
    <row r="10362" spans="51:75" x14ac:dyDescent="0.3">
      <c r="AY10362" s="251" t="e">
        <f>VLOOKUP(C10362,#REF!, 2,FALSE)</f>
        <v>#REF!</v>
      </c>
      <c r="BM10362" s="191" t="s">
        <v>15801</v>
      </c>
      <c r="BN10362" s="191" t="s">
        <v>3046</v>
      </c>
      <c r="BO10362" s="191" t="s">
        <v>9550</v>
      </c>
      <c r="BU10362" s="191" t="s">
        <v>15801</v>
      </c>
      <c r="BV10362" s="191" t="s">
        <v>3046</v>
      </c>
      <c r="BW10362" s="191" t="s">
        <v>9550</v>
      </c>
    </row>
    <row r="10363" spans="51:75" x14ac:dyDescent="0.3">
      <c r="AY10363" s="251" t="e">
        <f>VLOOKUP(C10363,#REF!, 2,FALSE)</f>
        <v>#REF!</v>
      </c>
      <c r="BM10363" s="191" t="s">
        <v>15802</v>
      </c>
      <c r="BN10363" s="191" t="s">
        <v>3046</v>
      </c>
      <c r="BO10363" s="191" t="s">
        <v>15803</v>
      </c>
      <c r="BU10363" s="191" t="s">
        <v>15802</v>
      </c>
      <c r="BV10363" s="191" t="s">
        <v>3046</v>
      </c>
      <c r="BW10363" s="191" t="s">
        <v>15803</v>
      </c>
    </row>
    <row r="10364" spans="51:75" x14ac:dyDescent="0.3">
      <c r="AY10364" s="251" t="e">
        <f>VLOOKUP(C10364,#REF!, 2,FALSE)</f>
        <v>#REF!</v>
      </c>
      <c r="BM10364" s="191" t="s">
        <v>15804</v>
      </c>
      <c r="BN10364" s="191" t="s">
        <v>1343</v>
      </c>
      <c r="BO10364" s="191" t="s">
        <v>15805</v>
      </c>
      <c r="BU10364" s="191" t="s">
        <v>15804</v>
      </c>
      <c r="BV10364" s="191" t="s">
        <v>1343</v>
      </c>
      <c r="BW10364" s="191" t="s">
        <v>15805</v>
      </c>
    </row>
    <row r="10365" spans="51:75" x14ac:dyDescent="0.3">
      <c r="AY10365" s="251" t="e">
        <f>VLOOKUP(C10365,#REF!, 2,FALSE)</f>
        <v>#REF!</v>
      </c>
      <c r="BM10365" s="191" t="s">
        <v>15806</v>
      </c>
      <c r="BN10365" s="191" t="s">
        <v>3046</v>
      </c>
      <c r="BO10365" s="191" t="s">
        <v>15803</v>
      </c>
      <c r="BU10365" s="191" t="s">
        <v>15806</v>
      </c>
      <c r="BV10365" s="191" t="s">
        <v>3046</v>
      </c>
      <c r="BW10365" s="191" t="s">
        <v>15803</v>
      </c>
    </row>
    <row r="10366" spans="51:75" x14ac:dyDescent="0.3">
      <c r="AY10366" s="251" t="e">
        <f>VLOOKUP(C10366,#REF!, 2,FALSE)</f>
        <v>#REF!</v>
      </c>
      <c r="BM10366" s="191" t="s">
        <v>15807</v>
      </c>
      <c r="BN10366" s="191" t="s">
        <v>3046</v>
      </c>
      <c r="BO10366" s="191" t="s">
        <v>3795</v>
      </c>
      <c r="BU10366" s="191" t="s">
        <v>15807</v>
      </c>
      <c r="BV10366" s="191" t="s">
        <v>3046</v>
      </c>
      <c r="BW10366" s="191" t="s">
        <v>3795</v>
      </c>
    </row>
    <row r="10367" spans="51:75" x14ac:dyDescent="0.3">
      <c r="AY10367" s="251" t="e">
        <f>VLOOKUP(C10367,#REF!, 2,FALSE)</f>
        <v>#REF!</v>
      </c>
      <c r="BM10367" s="191" t="s">
        <v>15808</v>
      </c>
      <c r="BN10367" s="191" t="s">
        <v>1343</v>
      </c>
      <c r="BO10367" s="191" t="s">
        <v>4460</v>
      </c>
      <c r="BU10367" s="191" t="s">
        <v>15808</v>
      </c>
      <c r="BV10367" s="191" t="s">
        <v>1343</v>
      </c>
      <c r="BW10367" s="191" t="s">
        <v>4460</v>
      </c>
    </row>
    <row r="10368" spans="51:75" x14ac:dyDescent="0.3">
      <c r="AY10368" s="251" t="e">
        <f>VLOOKUP(C10368,#REF!, 2,FALSE)</f>
        <v>#REF!</v>
      </c>
      <c r="BM10368" s="191" t="s">
        <v>15809</v>
      </c>
      <c r="BN10368" s="191" t="s">
        <v>1343</v>
      </c>
      <c r="BO10368" s="191" t="s">
        <v>1675</v>
      </c>
      <c r="BU10368" s="191" t="s">
        <v>15809</v>
      </c>
      <c r="BV10368" s="191" t="s">
        <v>1343</v>
      </c>
      <c r="BW10368" s="191" t="s">
        <v>1675</v>
      </c>
    </row>
    <row r="10369" spans="51:75" x14ac:dyDescent="0.3">
      <c r="AY10369" s="251" t="e">
        <f>VLOOKUP(C10369,#REF!, 2,FALSE)</f>
        <v>#REF!</v>
      </c>
      <c r="BM10369" s="191" t="s">
        <v>15810</v>
      </c>
      <c r="BN10369" s="191" t="s">
        <v>1343</v>
      </c>
      <c r="BO10369" s="191" t="s">
        <v>8757</v>
      </c>
      <c r="BU10369" s="191" t="s">
        <v>15810</v>
      </c>
      <c r="BV10369" s="191" t="s">
        <v>1343</v>
      </c>
      <c r="BW10369" s="191" t="s">
        <v>8757</v>
      </c>
    </row>
    <row r="10370" spans="51:75" x14ac:dyDescent="0.3">
      <c r="AY10370" s="251" t="e">
        <f>VLOOKUP(C10370,#REF!, 2,FALSE)</f>
        <v>#REF!</v>
      </c>
      <c r="BM10370" s="191" t="s">
        <v>15811</v>
      </c>
      <c r="BN10370" s="191" t="s">
        <v>1270</v>
      </c>
      <c r="BO10370" s="191" t="s">
        <v>8757</v>
      </c>
      <c r="BU10370" s="191" t="s">
        <v>15811</v>
      </c>
      <c r="BV10370" s="191" t="s">
        <v>1270</v>
      </c>
      <c r="BW10370" s="191" t="s">
        <v>8757</v>
      </c>
    </row>
    <row r="10371" spans="51:75" x14ac:dyDescent="0.3">
      <c r="AY10371" s="251" t="e">
        <f>VLOOKUP(C10371,#REF!, 2,FALSE)</f>
        <v>#REF!</v>
      </c>
      <c r="BM10371" s="191" t="s">
        <v>15812</v>
      </c>
      <c r="BN10371" s="191" t="s">
        <v>1270</v>
      </c>
      <c r="BO10371" s="191" t="s">
        <v>5358</v>
      </c>
      <c r="BU10371" s="191" t="s">
        <v>15812</v>
      </c>
      <c r="BV10371" s="191" t="s">
        <v>1270</v>
      </c>
      <c r="BW10371" s="191" t="s">
        <v>5358</v>
      </c>
    </row>
    <row r="10372" spans="51:75" x14ac:dyDescent="0.3">
      <c r="AY10372" s="251" t="e">
        <f>VLOOKUP(C10372,#REF!, 2,FALSE)</f>
        <v>#REF!</v>
      </c>
      <c r="BM10372" s="191" t="s">
        <v>15813</v>
      </c>
      <c r="BN10372" s="191" t="s">
        <v>1343</v>
      </c>
      <c r="BO10372" s="191" t="s">
        <v>13772</v>
      </c>
      <c r="BU10372" s="191" t="s">
        <v>15813</v>
      </c>
      <c r="BV10372" s="191" t="s">
        <v>1343</v>
      </c>
      <c r="BW10372" s="191" t="s">
        <v>13772</v>
      </c>
    </row>
    <row r="10373" spans="51:75" x14ac:dyDescent="0.3">
      <c r="AY10373" s="251" t="e">
        <f>VLOOKUP(C10373,#REF!, 2,FALSE)</f>
        <v>#REF!</v>
      </c>
      <c r="BM10373" s="191" t="s">
        <v>15815</v>
      </c>
      <c r="BN10373" s="191" t="s">
        <v>2980</v>
      </c>
      <c r="BO10373" s="191" t="s">
        <v>8896</v>
      </c>
      <c r="BU10373" s="191" t="s">
        <v>15815</v>
      </c>
      <c r="BV10373" s="191" t="s">
        <v>2980</v>
      </c>
      <c r="BW10373" s="191" t="s">
        <v>8896</v>
      </c>
    </row>
    <row r="10374" spans="51:75" x14ac:dyDescent="0.3">
      <c r="AY10374" s="251" t="e">
        <f>VLOOKUP(C10374,#REF!, 2,FALSE)</f>
        <v>#REF!</v>
      </c>
      <c r="BM10374" s="191" t="s">
        <v>15816</v>
      </c>
      <c r="BN10374" s="191" t="s">
        <v>2980</v>
      </c>
      <c r="BO10374" s="191" t="s">
        <v>15803</v>
      </c>
      <c r="BU10374" s="191" t="s">
        <v>15816</v>
      </c>
      <c r="BV10374" s="191" t="s">
        <v>2980</v>
      </c>
      <c r="BW10374" s="191" t="s">
        <v>15803</v>
      </c>
    </row>
    <row r="10375" spans="51:75" x14ac:dyDescent="0.3">
      <c r="AY10375" s="251" t="e">
        <f>VLOOKUP(C10375,#REF!, 2,FALSE)</f>
        <v>#REF!</v>
      </c>
      <c r="BM10375" s="191" t="s">
        <v>15817</v>
      </c>
      <c r="BN10375" s="191" t="s">
        <v>2984</v>
      </c>
      <c r="BO10375" s="191" t="s">
        <v>2984</v>
      </c>
      <c r="BU10375" s="191" t="s">
        <v>15817</v>
      </c>
      <c r="BV10375" s="191" t="s">
        <v>2984</v>
      </c>
      <c r="BW10375" s="191" t="s">
        <v>2984</v>
      </c>
    </row>
    <row r="10376" spans="51:75" x14ac:dyDescent="0.3">
      <c r="AY10376" s="251" t="e">
        <f>VLOOKUP(C10376,#REF!, 2,FALSE)</f>
        <v>#REF!</v>
      </c>
      <c r="BM10376" s="191" t="s">
        <v>15818</v>
      </c>
      <c r="BN10376" s="191" t="s">
        <v>2980</v>
      </c>
      <c r="BO10376" s="191" t="s">
        <v>15819</v>
      </c>
      <c r="BU10376" s="191" t="s">
        <v>15818</v>
      </c>
      <c r="BV10376" s="191" t="s">
        <v>2980</v>
      </c>
      <c r="BW10376" s="191" t="s">
        <v>15819</v>
      </c>
    </row>
    <row r="10377" spans="51:75" x14ac:dyDescent="0.3">
      <c r="AY10377" s="251" t="e">
        <f>VLOOKUP(C10377,#REF!, 2,FALSE)</f>
        <v>#REF!</v>
      </c>
      <c r="BM10377" s="191" t="s">
        <v>57</v>
      </c>
      <c r="BN10377" s="191" t="s">
        <v>637</v>
      </c>
      <c r="BO10377" s="191" t="s">
        <v>771</v>
      </c>
      <c r="BU10377" s="191" t="s">
        <v>57</v>
      </c>
      <c r="BV10377" s="191" t="s">
        <v>637</v>
      </c>
      <c r="BW10377" s="191" t="s">
        <v>771</v>
      </c>
    </row>
    <row r="10378" spans="51:75" x14ac:dyDescent="0.3">
      <c r="AY10378" s="251" t="e">
        <f>VLOOKUP(C10378,#REF!, 2,FALSE)</f>
        <v>#REF!</v>
      </c>
      <c r="BM10378" s="191" t="s">
        <v>15820</v>
      </c>
      <c r="BN10378" s="191" t="s">
        <v>16989</v>
      </c>
      <c r="BO10378" s="191" t="s">
        <v>2984</v>
      </c>
      <c r="BU10378" s="191" t="s">
        <v>15820</v>
      </c>
      <c r="BV10378" s="191" t="s">
        <v>16989</v>
      </c>
      <c r="BW10378" s="191" t="s">
        <v>2984</v>
      </c>
    </row>
    <row r="10379" spans="51:75" x14ac:dyDescent="0.3">
      <c r="AY10379" s="251" t="e">
        <f>VLOOKUP(C10379,#REF!, 2,FALSE)</f>
        <v>#REF!</v>
      </c>
      <c r="BM10379" s="191" t="s">
        <v>15821</v>
      </c>
      <c r="BN10379" s="191" t="s">
        <v>3046</v>
      </c>
      <c r="BO10379" s="191" t="s">
        <v>15193</v>
      </c>
      <c r="BU10379" s="191" t="s">
        <v>15821</v>
      </c>
      <c r="BV10379" s="191" t="s">
        <v>3046</v>
      </c>
      <c r="BW10379" s="191" t="s">
        <v>15193</v>
      </c>
    </row>
    <row r="10380" spans="51:75" x14ac:dyDescent="0.3">
      <c r="AY10380" s="251" t="e">
        <f>VLOOKUP(C10380,#REF!, 2,FALSE)</f>
        <v>#REF!</v>
      </c>
      <c r="BM10380" s="191" t="s">
        <v>15822</v>
      </c>
      <c r="BN10380" s="191" t="s">
        <v>3088</v>
      </c>
      <c r="BO10380" s="191" t="s">
        <v>3897</v>
      </c>
      <c r="BU10380" s="191" t="s">
        <v>15822</v>
      </c>
      <c r="BV10380" s="191" t="s">
        <v>3088</v>
      </c>
      <c r="BW10380" s="191" t="s">
        <v>3897</v>
      </c>
    </row>
    <row r="10381" spans="51:75" x14ac:dyDescent="0.3">
      <c r="AY10381" s="251" t="e">
        <f>VLOOKUP(C10381,#REF!, 2,FALSE)</f>
        <v>#REF!</v>
      </c>
      <c r="BM10381" s="191" t="s">
        <v>15823</v>
      </c>
      <c r="BN10381" s="191" t="s">
        <v>2980</v>
      </c>
      <c r="BO10381" s="191" t="s">
        <v>15824</v>
      </c>
      <c r="BU10381" s="191" t="s">
        <v>15823</v>
      </c>
      <c r="BV10381" s="191" t="s">
        <v>2980</v>
      </c>
      <c r="BW10381" s="191" t="s">
        <v>15824</v>
      </c>
    </row>
    <row r="10382" spans="51:75" x14ac:dyDescent="0.3">
      <c r="AY10382" s="251" t="e">
        <f>VLOOKUP(C10382,#REF!, 2,FALSE)</f>
        <v>#REF!</v>
      </c>
      <c r="BM10382" s="191" t="s">
        <v>15825</v>
      </c>
      <c r="BN10382" s="191" t="s">
        <v>3006</v>
      </c>
      <c r="BO10382" s="191" t="s">
        <v>15826</v>
      </c>
      <c r="BU10382" s="191" t="s">
        <v>15825</v>
      </c>
      <c r="BV10382" s="191" t="s">
        <v>3006</v>
      </c>
      <c r="BW10382" s="191" t="s">
        <v>15826</v>
      </c>
    </row>
    <row r="10383" spans="51:75" x14ac:dyDescent="0.3">
      <c r="AY10383" s="251" t="e">
        <f>VLOOKUP(C10383,#REF!, 2,FALSE)</f>
        <v>#REF!</v>
      </c>
      <c r="BM10383" s="191" t="s">
        <v>15827</v>
      </c>
      <c r="BN10383" s="191" t="s">
        <v>16989</v>
      </c>
      <c r="BO10383" s="191" t="s">
        <v>2984</v>
      </c>
      <c r="BU10383" s="191" t="s">
        <v>15827</v>
      </c>
      <c r="BV10383" s="191" t="s">
        <v>16989</v>
      </c>
      <c r="BW10383" s="191" t="s">
        <v>2984</v>
      </c>
    </row>
    <row r="10384" spans="51:75" x14ac:dyDescent="0.3">
      <c r="AY10384" s="251" t="e">
        <f>VLOOKUP(C10384,#REF!, 2,FALSE)</f>
        <v>#REF!</v>
      </c>
      <c r="BM10384" s="191" t="s">
        <v>15828</v>
      </c>
      <c r="BN10384" s="191" t="s">
        <v>16989</v>
      </c>
      <c r="BO10384" s="191" t="s">
        <v>2984</v>
      </c>
      <c r="BU10384" s="191" t="s">
        <v>15828</v>
      </c>
      <c r="BV10384" s="191" t="s">
        <v>16989</v>
      </c>
      <c r="BW10384" s="191" t="s">
        <v>2984</v>
      </c>
    </row>
    <row r="10385" spans="51:75" x14ac:dyDescent="0.3">
      <c r="AY10385" s="251" t="e">
        <f>VLOOKUP(C10385,#REF!, 2,FALSE)</f>
        <v>#REF!</v>
      </c>
      <c r="BM10385" s="191" t="s">
        <v>15829</v>
      </c>
      <c r="BN10385" s="191" t="s">
        <v>16989</v>
      </c>
      <c r="BO10385" s="191" t="s">
        <v>2984</v>
      </c>
      <c r="BU10385" s="191" t="s">
        <v>15829</v>
      </c>
      <c r="BV10385" s="191" t="s">
        <v>16989</v>
      </c>
      <c r="BW10385" s="191" t="s">
        <v>2984</v>
      </c>
    </row>
    <row r="10386" spans="51:75" x14ac:dyDescent="0.3">
      <c r="AY10386" s="251" t="e">
        <f>VLOOKUP(C10386,#REF!, 2,FALSE)</f>
        <v>#REF!</v>
      </c>
      <c r="BM10386" s="191" t="s">
        <v>15830</v>
      </c>
      <c r="BN10386" s="191" t="s">
        <v>1343</v>
      </c>
      <c r="BO10386" s="191" t="s">
        <v>15831</v>
      </c>
      <c r="BU10386" s="191" t="s">
        <v>15830</v>
      </c>
      <c r="BV10386" s="191" t="s">
        <v>1343</v>
      </c>
      <c r="BW10386" s="191" t="s">
        <v>15831</v>
      </c>
    </row>
    <row r="10387" spans="51:75" x14ac:dyDescent="0.3">
      <c r="AY10387" s="251" t="e">
        <f>VLOOKUP(C10387,#REF!, 2,FALSE)</f>
        <v>#REF!</v>
      </c>
      <c r="BM10387" s="191" t="s">
        <v>15832</v>
      </c>
      <c r="BN10387" s="191" t="s">
        <v>16989</v>
      </c>
      <c r="BO10387" s="191" t="s">
        <v>771</v>
      </c>
      <c r="BU10387" s="191" t="s">
        <v>15832</v>
      </c>
      <c r="BV10387" s="191" t="s">
        <v>16989</v>
      </c>
      <c r="BW10387" s="191" t="s">
        <v>771</v>
      </c>
    </row>
    <row r="10388" spans="51:75" x14ac:dyDescent="0.3">
      <c r="AY10388" s="251" t="e">
        <f>VLOOKUP(C10388,#REF!, 2,FALSE)</f>
        <v>#REF!</v>
      </c>
      <c r="BM10388" s="191" t="s">
        <v>15833</v>
      </c>
      <c r="BN10388" s="191" t="s">
        <v>16989</v>
      </c>
      <c r="BO10388" s="191" t="s">
        <v>2984</v>
      </c>
      <c r="BU10388" s="191" t="s">
        <v>15833</v>
      </c>
      <c r="BV10388" s="191" t="s">
        <v>16989</v>
      </c>
      <c r="BW10388" s="191" t="s">
        <v>2984</v>
      </c>
    </row>
    <row r="10389" spans="51:75" x14ac:dyDescent="0.3">
      <c r="AY10389" s="251" t="e">
        <f>VLOOKUP(C10389,#REF!, 2,FALSE)</f>
        <v>#REF!</v>
      </c>
      <c r="BM10389" s="191" t="s">
        <v>15834</v>
      </c>
      <c r="BN10389" s="191" t="s">
        <v>16989</v>
      </c>
      <c r="BO10389" s="191" t="s">
        <v>2984</v>
      </c>
      <c r="BU10389" s="191" t="s">
        <v>15834</v>
      </c>
      <c r="BV10389" s="191" t="s">
        <v>16989</v>
      </c>
      <c r="BW10389" s="191" t="s">
        <v>2984</v>
      </c>
    </row>
    <row r="10390" spans="51:75" x14ac:dyDescent="0.3">
      <c r="AY10390" s="251" t="e">
        <f>VLOOKUP(C10390,#REF!, 2,FALSE)</f>
        <v>#REF!</v>
      </c>
      <c r="BM10390" s="191" t="s">
        <v>15835</v>
      </c>
      <c r="BN10390" s="191" t="s">
        <v>3098</v>
      </c>
      <c r="BO10390" s="191" t="s">
        <v>771</v>
      </c>
      <c r="BU10390" s="191" t="s">
        <v>15835</v>
      </c>
      <c r="BV10390" s="191" t="s">
        <v>3098</v>
      </c>
      <c r="BW10390" s="191" t="s">
        <v>771</v>
      </c>
    </row>
    <row r="10391" spans="51:75" x14ac:dyDescent="0.3">
      <c r="AY10391" s="251" t="e">
        <f>VLOOKUP(C10391,#REF!, 2,FALSE)</f>
        <v>#REF!</v>
      </c>
      <c r="BM10391" s="191" t="s">
        <v>15836</v>
      </c>
      <c r="BN10391" s="191" t="s">
        <v>16989</v>
      </c>
      <c r="BO10391" s="191" t="s">
        <v>2984</v>
      </c>
      <c r="BU10391" s="191" t="s">
        <v>15836</v>
      </c>
      <c r="BV10391" s="191" t="s">
        <v>16989</v>
      </c>
      <c r="BW10391" s="191" t="s">
        <v>2984</v>
      </c>
    </row>
    <row r="10392" spans="51:75" x14ac:dyDescent="0.3">
      <c r="AY10392" s="251" t="e">
        <f>VLOOKUP(C10392,#REF!, 2,FALSE)</f>
        <v>#REF!</v>
      </c>
      <c r="BM10392" s="191" t="s">
        <v>15837</v>
      </c>
      <c r="BN10392" s="191" t="s">
        <v>1140</v>
      </c>
      <c r="BO10392" s="191" t="s">
        <v>15838</v>
      </c>
      <c r="BU10392" s="191" t="s">
        <v>15837</v>
      </c>
      <c r="BV10392" s="191" t="s">
        <v>1140</v>
      </c>
      <c r="BW10392" s="191" t="s">
        <v>15838</v>
      </c>
    </row>
    <row r="10393" spans="51:75" x14ac:dyDescent="0.3">
      <c r="AY10393" s="251" t="e">
        <f>VLOOKUP(C10393,#REF!, 2,FALSE)</f>
        <v>#REF!</v>
      </c>
      <c r="BM10393" s="191" t="s">
        <v>15839</v>
      </c>
      <c r="BN10393" s="191" t="s">
        <v>16989</v>
      </c>
      <c r="BO10393" s="191" t="s">
        <v>9886</v>
      </c>
      <c r="BU10393" s="191" t="s">
        <v>15839</v>
      </c>
      <c r="BV10393" s="191" t="s">
        <v>16989</v>
      </c>
      <c r="BW10393" s="191" t="s">
        <v>9886</v>
      </c>
    </row>
    <row r="10394" spans="51:75" x14ac:dyDescent="0.3">
      <c r="AY10394" s="251" t="e">
        <f>VLOOKUP(C10394,#REF!, 2,FALSE)</f>
        <v>#REF!</v>
      </c>
      <c r="BM10394" s="191" t="s">
        <v>15841</v>
      </c>
      <c r="BN10394" s="191" t="s">
        <v>16989</v>
      </c>
      <c r="BO10394" s="191" t="s">
        <v>2984</v>
      </c>
      <c r="BU10394" s="191" t="s">
        <v>15841</v>
      </c>
      <c r="BV10394" s="191" t="s">
        <v>16989</v>
      </c>
      <c r="BW10394" s="191" t="s">
        <v>2984</v>
      </c>
    </row>
    <row r="10395" spans="51:75" x14ac:dyDescent="0.3">
      <c r="AY10395" s="251" t="e">
        <f>VLOOKUP(C10395,#REF!, 2,FALSE)</f>
        <v>#REF!</v>
      </c>
      <c r="BM10395" s="191" t="s">
        <v>15842</v>
      </c>
      <c r="BN10395" s="191" t="s">
        <v>1343</v>
      </c>
      <c r="BO10395" s="191" t="s">
        <v>2984</v>
      </c>
      <c r="BU10395" s="191" t="s">
        <v>15842</v>
      </c>
      <c r="BV10395" s="191" t="s">
        <v>1343</v>
      </c>
      <c r="BW10395" s="191" t="s">
        <v>2984</v>
      </c>
    </row>
    <row r="10396" spans="51:75" x14ac:dyDescent="0.3">
      <c r="AY10396" s="251" t="e">
        <f>VLOOKUP(C10396,#REF!, 2,FALSE)</f>
        <v>#REF!</v>
      </c>
      <c r="BM10396" s="191" t="s">
        <v>15843</v>
      </c>
      <c r="BN10396" s="191" t="s">
        <v>3006</v>
      </c>
      <c r="BO10396" s="191" t="s">
        <v>15844</v>
      </c>
      <c r="BU10396" s="191" t="s">
        <v>15843</v>
      </c>
      <c r="BV10396" s="191" t="s">
        <v>3006</v>
      </c>
      <c r="BW10396" s="191" t="s">
        <v>15844</v>
      </c>
    </row>
    <row r="10397" spans="51:75" x14ac:dyDescent="0.3">
      <c r="AY10397" s="251" t="e">
        <f>VLOOKUP(C10397,#REF!, 2,FALSE)</f>
        <v>#REF!</v>
      </c>
      <c r="BM10397" s="191" t="s">
        <v>65</v>
      </c>
      <c r="BN10397" s="191" t="s">
        <v>3253</v>
      </c>
      <c r="BO10397" s="191" t="s">
        <v>15845</v>
      </c>
      <c r="BU10397" s="191" t="s">
        <v>65</v>
      </c>
      <c r="BV10397" s="191" t="s">
        <v>3253</v>
      </c>
      <c r="BW10397" s="191" t="s">
        <v>15845</v>
      </c>
    </row>
    <row r="10398" spans="51:75" x14ac:dyDescent="0.3">
      <c r="AY10398" s="251" t="e">
        <f>VLOOKUP(C10398,#REF!, 2,FALSE)</f>
        <v>#REF!</v>
      </c>
      <c r="BM10398" s="191" t="s">
        <v>15846</v>
      </c>
      <c r="BN10398" s="191" t="s">
        <v>737</v>
      </c>
      <c r="BO10398" s="191" t="s">
        <v>15847</v>
      </c>
      <c r="BU10398" s="191" t="s">
        <v>15846</v>
      </c>
      <c r="BV10398" s="191" t="s">
        <v>737</v>
      </c>
      <c r="BW10398" s="191" t="s">
        <v>15847</v>
      </c>
    </row>
    <row r="10399" spans="51:75" x14ac:dyDescent="0.3">
      <c r="AY10399" s="251" t="e">
        <f>VLOOKUP(C10399,#REF!, 2,FALSE)</f>
        <v>#REF!</v>
      </c>
      <c r="BM10399" s="191" t="s">
        <v>15848</v>
      </c>
      <c r="BN10399" s="191" t="s">
        <v>1343</v>
      </c>
      <c r="BO10399" s="191" t="s">
        <v>14541</v>
      </c>
      <c r="BU10399" s="191" t="s">
        <v>15848</v>
      </c>
      <c r="BV10399" s="191" t="s">
        <v>1343</v>
      </c>
      <c r="BW10399" s="191" t="s">
        <v>14541</v>
      </c>
    </row>
    <row r="10400" spans="51:75" x14ac:dyDescent="0.3">
      <c r="AY10400" s="251" t="e">
        <f>VLOOKUP(C10400,#REF!, 2,FALSE)</f>
        <v>#REF!</v>
      </c>
      <c r="BM10400" s="191" t="s">
        <v>15849</v>
      </c>
      <c r="BN10400" s="191" t="s">
        <v>3003</v>
      </c>
      <c r="BO10400" s="191" t="s">
        <v>15850</v>
      </c>
      <c r="BU10400" s="191" t="s">
        <v>15849</v>
      </c>
      <c r="BV10400" s="191" t="s">
        <v>3003</v>
      </c>
      <c r="BW10400" s="191" t="s">
        <v>15850</v>
      </c>
    </row>
    <row r="10401" spans="51:75" x14ac:dyDescent="0.3">
      <c r="AY10401" s="251" t="e">
        <f>VLOOKUP(C10401,#REF!, 2,FALSE)</f>
        <v>#REF!</v>
      </c>
      <c r="BM10401" s="191" t="s">
        <v>15851</v>
      </c>
      <c r="BN10401" s="191" t="s">
        <v>1343</v>
      </c>
      <c r="BO10401" s="191" t="s">
        <v>15852</v>
      </c>
      <c r="BU10401" s="191" t="s">
        <v>15851</v>
      </c>
      <c r="BV10401" s="191" t="s">
        <v>1343</v>
      </c>
      <c r="BW10401" s="191" t="s">
        <v>15852</v>
      </c>
    </row>
    <row r="10402" spans="51:75" x14ac:dyDescent="0.3">
      <c r="AY10402" s="251" t="e">
        <f>VLOOKUP(C10402,#REF!, 2,FALSE)</f>
        <v>#REF!</v>
      </c>
      <c r="BM10402" s="191" t="s">
        <v>15853</v>
      </c>
      <c r="BN10402" s="191" t="s">
        <v>3003</v>
      </c>
      <c r="BO10402" s="191" t="s">
        <v>15854</v>
      </c>
      <c r="BU10402" s="191" t="s">
        <v>15853</v>
      </c>
      <c r="BV10402" s="191" t="s">
        <v>3003</v>
      </c>
      <c r="BW10402" s="191" t="s">
        <v>15854</v>
      </c>
    </row>
    <row r="10403" spans="51:75" x14ac:dyDescent="0.3">
      <c r="AY10403" s="251" t="e">
        <f>VLOOKUP(C10403,#REF!, 2,FALSE)</f>
        <v>#REF!</v>
      </c>
      <c r="BM10403" s="191" t="s">
        <v>15855</v>
      </c>
      <c r="BN10403" s="191" t="s">
        <v>772</v>
      </c>
      <c r="BO10403" s="191" t="s">
        <v>15856</v>
      </c>
      <c r="BU10403" s="191" t="s">
        <v>15855</v>
      </c>
      <c r="BV10403" s="191" t="s">
        <v>772</v>
      </c>
      <c r="BW10403" s="191" t="s">
        <v>15856</v>
      </c>
    </row>
    <row r="10404" spans="51:75" x14ac:dyDescent="0.3">
      <c r="AY10404" s="251" t="e">
        <f>VLOOKUP(C10404,#REF!, 2,FALSE)</f>
        <v>#REF!</v>
      </c>
      <c r="BM10404" s="191" t="s">
        <v>2744</v>
      </c>
      <c r="BN10404" s="191" t="s">
        <v>3003</v>
      </c>
      <c r="BO10404" s="191" t="s">
        <v>15857</v>
      </c>
      <c r="BU10404" s="191" t="s">
        <v>2744</v>
      </c>
      <c r="BV10404" s="191" t="s">
        <v>3003</v>
      </c>
      <c r="BW10404" s="191" t="s">
        <v>15857</v>
      </c>
    </row>
    <row r="10405" spans="51:75" x14ac:dyDescent="0.3">
      <c r="AY10405" s="251" t="e">
        <f>VLOOKUP(C10405,#REF!, 2,FALSE)</f>
        <v>#REF!</v>
      </c>
      <c r="BM10405" s="191" t="s">
        <v>2745</v>
      </c>
      <c r="BN10405" s="191" t="s">
        <v>3003</v>
      </c>
      <c r="BO10405" s="191" t="s">
        <v>14916</v>
      </c>
      <c r="BU10405" s="191" t="s">
        <v>2745</v>
      </c>
      <c r="BV10405" s="191" t="s">
        <v>3003</v>
      </c>
      <c r="BW10405" s="191" t="s">
        <v>14916</v>
      </c>
    </row>
    <row r="10406" spans="51:75" x14ac:dyDescent="0.3">
      <c r="AY10406" s="251" t="e">
        <f>VLOOKUP(C10406,#REF!, 2,FALSE)</f>
        <v>#REF!</v>
      </c>
      <c r="BM10406" s="191" t="s">
        <v>2746</v>
      </c>
      <c r="BN10406" s="191" t="s">
        <v>3253</v>
      </c>
      <c r="BO10406" s="191" t="s">
        <v>15858</v>
      </c>
      <c r="BU10406" s="191" t="s">
        <v>2746</v>
      </c>
      <c r="BV10406" s="191" t="s">
        <v>3253</v>
      </c>
      <c r="BW10406" s="191" t="s">
        <v>15858</v>
      </c>
    </row>
    <row r="10407" spans="51:75" x14ac:dyDescent="0.3">
      <c r="AY10407" s="251" t="e">
        <f>VLOOKUP(C10407,#REF!, 2,FALSE)</f>
        <v>#REF!</v>
      </c>
      <c r="BM10407" s="191" t="s">
        <v>15859</v>
      </c>
      <c r="BN10407" s="191" t="s">
        <v>811</v>
      </c>
      <c r="BO10407" s="191" t="s">
        <v>15860</v>
      </c>
      <c r="BU10407" s="191" t="s">
        <v>15859</v>
      </c>
      <c r="BV10407" s="191" t="s">
        <v>811</v>
      </c>
      <c r="BW10407" s="191" t="s">
        <v>15860</v>
      </c>
    </row>
    <row r="10408" spans="51:75" x14ac:dyDescent="0.3">
      <c r="AY10408" s="251" t="e">
        <f>VLOOKUP(C10408,#REF!, 2,FALSE)</f>
        <v>#REF!</v>
      </c>
      <c r="BM10408" s="191" t="s">
        <v>15861</v>
      </c>
      <c r="BN10408" s="191" t="s">
        <v>1343</v>
      </c>
      <c r="BO10408" s="191" t="s">
        <v>7576</v>
      </c>
      <c r="BU10408" s="191" t="s">
        <v>15861</v>
      </c>
      <c r="BV10408" s="191" t="s">
        <v>1343</v>
      </c>
      <c r="BW10408" s="191" t="s">
        <v>7576</v>
      </c>
    </row>
    <row r="10409" spans="51:75" x14ac:dyDescent="0.3">
      <c r="AY10409" s="251" t="e">
        <f>VLOOKUP(C10409,#REF!, 2,FALSE)</f>
        <v>#REF!</v>
      </c>
      <c r="BM10409" s="191" t="s">
        <v>15862</v>
      </c>
      <c r="BN10409" s="191" t="s">
        <v>947</v>
      </c>
      <c r="BO10409" s="191" t="s">
        <v>771</v>
      </c>
      <c r="BU10409" s="191" t="s">
        <v>15862</v>
      </c>
      <c r="BV10409" s="191" t="s">
        <v>947</v>
      </c>
      <c r="BW10409" s="191" t="s">
        <v>771</v>
      </c>
    </row>
    <row r="10410" spans="51:75" x14ac:dyDescent="0.3">
      <c r="AY10410" s="251" t="e">
        <f>VLOOKUP(C10410,#REF!, 2,FALSE)</f>
        <v>#REF!</v>
      </c>
      <c r="BM10410" s="191" t="s">
        <v>15863</v>
      </c>
      <c r="BN10410" s="191" t="s">
        <v>16989</v>
      </c>
      <c r="BO10410" s="191" t="s">
        <v>771</v>
      </c>
      <c r="BU10410" s="191" t="s">
        <v>15863</v>
      </c>
      <c r="BV10410" s="191" t="s">
        <v>16989</v>
      </c>
      <c r="BW10410" s="191" t="s">
        <v>771</v>
      </c>
    </row>
    <row r="10411" spans="51:75" x14ac:dyDescent="0.3">
      <c r="AY10411" s="251" t="e">
        <f>VLOOKUP(C10411,#REF!, 2,FALSE)</f>
        <v>#REF!</v>
      </c>
      <c r="BM10411" s="191" t="s">
        <v>15864</v>
      </c>
      <c r="BN10411" s="191" t="s">
        <v>798</v>
      </c>
      <c r="BO10411" s="191" t="s">
        <v>4228</v>
      </c>
      <c r="BU10411" s="191" t="s">
        <v>15864</v>
      </c>
      <c r="BV10411" s="191" t="s">
        <v>798</v>
      </c>
      <c r="BW10411" s="191" t="s">
        <v>4228</v>
      </c>
    </row>
    <row r="10412" spans="51:75" x14ac:dyDescent="0.3">
      <c r="AY10412" s="251" t="e">
        <f>VLOOKUP(C10412,#REF!, 2,FALSE)</f>
        <v>#REF!</v>
      </c>
      <c r="BM10412" s="191" t="s">
        <v>15865</v>
      </c>
      <c r="BN10412" s="191" t="s">
        <v>3203</v>
      </c>
      <c r="BO10412" s="191" t="s">
        <v>15866</v>
      </c>
      <c r="BU10412" s="191" t="s">
        <v>15865</v>
      </c>
      <c r="BV10412" s="191" t="s">
        <v>3203</v>
      </c>
      <c r="BW10412" s="191" t="s">
        <v>15866</v>
      </c>
    </row>
    <row r="10413" spans="51:75" x14ac:dyDescent="0.3">
      <c r="AY10413" s="251" t="e">
        <f>VLOOKUP(C10413,#REF!, 2,FALSE)</f>
        <v>#REF!</v>
      </c>
      <c r="BM10413" s="191" t="s">
        <v>2758</v>
      </c>
      <c r="BN10413" s="191" t="s">
        <v>1268</v>
      </c>
      <c r="BO10413" s="191" t="s">
        <v>771</v>
      </c>
      <c r="BU10413" s="191" t="s">
        <v>2758</v>
      </c>
      <c r="BV10413" s="191" t="s">
        <v>1268</v>
      </c>
      <c r="BW10413" s="191" t="s">
        <v>771</v>
      </c>
    </row>
    <row r="10414" spans="51:75" x14ac:dyDescent="0.3">
      <c r="AY10414" s="251" t="e">
        <f>VLOOKUP(C10414,#REF!, 2,FALSE)</f>
        <v>#REF!</v>
      </c>
      <c r="BM10414" s="191" t="s">
        <v>15867</v>
      </c>
      <c r="BN10414" s="191" t="s">
        <v>613</v>
      </c>
      <c r="BO10414" s="191" t="s">
        <v>15868</v>
      </c>
      <c r="BU10414" s="191" t="s">
        <v>15867</v>
      </c>
      <c r="BV10414" s="191" t="s">
        <v>613</v>
      </c>
      <c r="BW10414" s="191" t="s">
        <v>15868</v>
      </c>
    </row>
    <row r="10415" spans="51:75" x14ac:dyDescent="0.3">
      <c r="AY10415" s="251" t="e">
        <f>VLOOKUP(C10415,#REF!, 2,FALSE)</f>
        <v>#REF!</v>
      </c>
      <c r="BM10415" s="191" t="s">
        <v>15869</v>
      </c>
      <c r="BN10415" s="191" t="s">
        <v>3006</v>
      </c>
      <c r="BO10415" s="191" t="s">
        <v>771</v>
      </c>
      <c r="BU10415" s="191" t="s">
        <v>15869</v>
      </c>
      <c r="BV10415" s="191" t="s">
        <v>3006</v>
      </c>
      <c r="BW10415" s="191" t="s">
        <v>771</v>
      </c>
    </row>
    <row r="10416" spans="51:75" x14ac:dyDescent="0.3">
      <c r="AY10416" s="251" t="e">
        <f>VLOOKUP(C10416,#REF!, 2,FALSE)</f>
        <v>#REF!</v>
      </c>
      <c r="BM10416" s="191" t="s">
        <v>15870</v>
      </c>
      <c r="BN10416" s="191" t="s">
        <v>2984</v>
      </c>
      <c r="BO10416" s="191" t="s">
        <v>8146</v>
      </c>
      <c r="BU10416" s="191" t="s">
        <v>15870</v>
      </c>
      <c r="BV10416" s="191" t="s">
        <v>2984</v>
      </c>
      <c r="BW10416" s="191" t="s">
        <v>8146</v>
      </c>
    </row>
    <row r="10417" spans="51:75" x14ac:dyDescent="0.3">
      <c r="AY10417" s="251" t="e">
        <f>VLOOKUP(C10417,#REF!, 2,FALSE)</f>
        <v>#REF!</v>
      </c>
      <c r="BM10417" s="191" t="s">
        <v>15871</v>
      </c>
      <c r="BN10417" s="191" t="s">
        <v>16989</v>
      </c>
      <c r="BO10417" s="191" t="s">
        <v>771</v>
      </c>
      <c r="BU10417" s="191" t="s">
        <v>15871</v>
      </c>
      <c r="BV10417" s="191" t="s">
        <v>16989</v>
      </c>
      <c r="BW10417" s="191" t="s">
        <v>771</v>
      </c>
    </row>
    <row r="10418" spans="51:75" x14ac:dyDescent="0.3">
      <c r="AY10418" s="251" t="e">
        <f>VLOOKUP(C10418,#REF!, 2,FALSE)</f>
        <v>#REF!</v>
      </c>
      <c r="BM10418" s="191" t="s">
        <v>15872</v>
      </c>
      <c r="BN10418" s="191" t="s">
        <v>2980</v>
      </c>
      <c r="BO10418" s="191" t="s">
        <v>15873</v>
      </c>
      <c r="BU10418" s="191" t="s">
        <v>15872</v>
      </c>
      <c r="BV10418" s="191" t="s">
        <v>2980</v>
      </c>
      <c r="BW10418" s="191" t="s">
        <v>15873</v>
      </c>
    </row>
    <row r="10419" spans="51:75" x14ac:dyDescent="0.3">
      <c r="AY10419" s="251" t="e">
        <f>VLOOKUP(C10419,#REF!, 2,FALSE)</f>
        <v>#REF!</v>
      </c>
      <c r="BM10419" s="191" t="s">
        <v>15874</v>
      </c>
      <c r="BN10419" s="191" t="s">
        <v>16989</v>
      </c>
      <c r="BO10419" s="191" t="s">
        <v>619</v>
      </c>
      <c r="BU10419" s="191" t="s">
        <v>15874</v>
      </c>
      <c r="BV10419" s="191" t="s">
        <v>16989</v>
      </c>
      <c r="BW10419" s="191" t="s">
        <v>619</v>
      </c>
    </row>
    <row r="10420" spans="51:75" x14ac:dyDescent="0.3">
      <c r="AY10420" s="251" t="e">
        <f>VLOOKUP(C10420,#REF!, 2,FALSE)</f>
        <v>#REF!</v>
      </c>
      <c r="BM10420" s="191" t="s">
        <v>15875</v>
      </c>
      <c r="BN10420" s="191" t="s">
        <v>16989</v>
      </c>
      <c r="BO10420" s="191" t="s">
        <v>11192</v>
      </c>
      <c r="BU10420" s="191" t="s">
        <v>15875</v>
      </c>
      <c r="BV10420" s="191" t="s">
        <v>16989</v>
      </c>
      <c r="BW10420" s="191" t="s">
        <v>11192</v>
      </c>
    </row>
    <row r="10421" spans="51:75" x14ac:dyDescent="0.3">
      <c r="AY10421" s="251" t="e">
        <f>VLOOKUP(C10421,#REF!, 2,FALSE)</f>
        <v>#REF!</v>
      </c>
      <c r="BM10421" s="191" t="s">
        <v>15876</v>
      </c>
      <c r="BN10421" s="191" t="s">
        <v>1343</v>
      </c>
      <c r="BO10421" s="191" t="s">
        <v>15877</v>
      </c>
      <c r="BU10421" s="191" t="s">
        <v>15876</v>
      </c>
      <c r="BV10421" s="191" t="s">
        <v>1343</v>
      </c>
      <c r="BW10421" s="191" t="s">
        <v>15877</v>
      </c>
    </row>
    <row r="10422" spans="51:75" x14ac:dyDescent="0.3">
      <c r="AY10422" s="251" t="e">
        <f>VLOOKUP(C10422,#REF!, 2,FALSE)</f>
        <v>#REF!</v>
      </c>
      <c r="BM10422" s="191" t="s">
        <v>15878</v>
      </c>
      <c r="BN10422" s="191" t="s">
        <v>1343</v>
      </c>
      <c r="BO10422" s="191" t="s">
        <v>2984</v>
      </c>
      <c r="BU10422" s="191" t="s">
        <v>15878</v>
      </c>
      <c r="BV10422" s="191" t="s">
        <v>1343</v>
      </c>
      <c r="BW10422" s="191" t="s">
        <v>2984</v>
      </c>
    </row>
    <row r="10423" spans="51:75" x14ac:dyDescent="0.3">
      <c r="AY10423" s="251" t="e">
        <f>VLOOKUP(C10423,#REF!, 2,FALSE)</f>
        <v>#REF!</v>
      </c>
      <c r="BM10423" s="191" t="s">
        <v>15879</v>
      </c>
      <c r="BN10423" s="191" t="s">
        <v>1343</v>
      </c>
      <c r="BO10423" s="191" t="s">
        <v>2984</v>
      </c>
      <c r="BU10423" s="191" t="s">
        <v>15879</v>
      </c>
      <c r="BV10423" s="191" t="s">
        <v>1343</v>
      </c>
      <c r="BW10423" s="191" t="s">
        <v>2984</v>
      </c>
    </row>
    <row r="10424" spans="51:75" x14ac:dyDescent="0.3">
      <c r="AY10424" s="251" t="e">
        <f>VLOOKUP(C10424,#REF!, 2,FALSE)</f>
        <v>#REF!</v>
      </c>
      <c r="BM10424" s="191" t="s">
        <v>15880</v>
      </c>
      <c r="BN10424" s="191" t="s">
        <v>16989</v>
      </c>
      <c r="BO10424" s="191" t="s">
        <v>1490</v>
      </c>
      <c r="BU10424" s="191" t="s">
        <v>15880</v>
      </c>
      <c r="BV10424" s="191" t="s">
        <v>16989</v>
      </c>
      <c r="BW10424" s="191" t="s">
        <v>1490</v>
      </c>
    </row>
    <row r="10425" spans="51:75" x14ac:dyDescent="0.3">
      <c r="AY10425" s="251" t="e">
        <f>VLOOKUP(C10425,#REF!, 2,FALSE)</f>
        <v>#REF!</v>
      </c>
      <c r="BM10425" s="191" t="s">
        <v>15881</v>
      </c>
      <c r="BN10425" s="191" t="s">
        <v>781</v>
      </c>
      <c r="BO10425" s="191" t="s">
        <v>15882</v>
      </c>
      <c r="BU10425" s="191" t="s">
        <v>15881</v>
      </c>
      <c r="BV10425" s="191" t="s">
        <v>781</v>
      </c>
      <c r="BW10425" s="191" t="s">
        <v>15882</v>
      </c>
    </row>
    <row r="10426" spans="51:75" x14ac:dyDescent="0.3">
      <c r="AY10426" s="251" t="e">
        <f>VLOOKUP(C10426,#REF!, 2,FALSE)</f>
        <v>#REF!</v>
      </c>
      <c r="BM10426" s="191" t="s">
        <v>15883</v>
      </c>
      <c r="BN10426" s="191" t="s">
        <v>16989</v>
      </c>
      <c r="BO10426" s="191" t="s">
        <v>15877</v>
      </c>
      <c r="BU10426" s="191" t="s">
        <v>15883</v>
      </c>
      <c r="BV10426" s="191" t="s">
        <v>16989</v>
      </c>
      <c r="BW10426" s="191" t="s">
        <v>15877</v>
      </c>
    </row>
    <row r="10427" spans="51:75" x14ac:dyDescent="0.3">
      <c r="AY10427" s="251" t="e">
        <f>VLOOKUP(C10427,#REF!, 2,FALSE)</f>
        <v>#REF!</v>
      </c>
      <c r="BM10427" s="191" t="s">
        <v>15884</v>
      </c>
      <c r="BN10427" s="191" t="s">
        <v>853</v>
      </c>
      <c r="BO10427" s="191" t="s">
        <v>2576</v>
      </c>
      <c r="BU10427" s="191" t="s">
        <v>15884</v>
      </c>
      <c r="BV10427" s="191" t="s">
        <v>853</v>
      </c>
      <c r="BW10427" s="191" t="s">
        <v>2576</v>
      </c>
    </row>
    <row r="10428" spans="51:75" x14ac:dyDescent="0.3">
      <c r="AY10428" s="251" t="e">
        <f>VLOOKUP(C10428,#REF!, 2,FALSE)</f>
        <v>#REF!</v>
      </c>
      <c r="BM10428" s="191" t="s">
        <v>15885</v>
      </c>
      <c r="BN10428" s="191" t="s">
        <v>3253</v>
      </c>
      <c r="BO10428" s="191" t="s">
        <v>2984</v>
      </c>
      <c r="BU10428" s="191" t="s">
        <v>15885</v>
      </c>
      <c r="BV10428" s="191" t="s">
        <v>3253</v>
      </c>
      <c r="BW10428" s="191" t="s">
        <v>2984</v>
      </c>
    </row>
    <row r="10429" spans="51:75" x14ac:dyDescent="0.3">
      <c r="AY10429" s="251" t="e">
        <f>VLOOKUP(C10429,#REF!, 2,FALSE)</f>
        <v>#REF!</v>
      </c>
      <c r="BM10429" s="191" t="s">
        <v>15886</v>
      </c>
      <c r="BN10429" s="191" t="s">
        <v>16989</v>
      </c>
      <c r="BO10429" s="191" t="s">
        <v>5345</v>
      </c>
      <c r="BU10429" s="191" t="s">
        <v>15886</v>
      </c>
      <c r="BV10429" s="191" t="s">
        <v>16989</v>
      </c>
      <c r="BW10429" s="191" t="s">
        <v>5345</v>
      </c>
    </row>
    <row r="10430" spans="51:75" x14ac:dyDescent="0.3">
      <c r="AY10430" s="251" t="e">
        <f>VLOOKUP(C10430,#REF!, 2,FALSE)</f>
        <v>#REF!</v>
      </c>
      <c r="BM10430" s="191" t="s">
        <v>15887</v>
      </c>
      <c r="BN10430" s="191" t="s">
        <v>811</v>
      </c>
      <c r="BO10430" s="191" t="s">
        <v>10126</v>
      </c>
      <c r="BU10430" s="191" t="s">
        <v>15887</v>
      </c>
      <c r="BV10430" s="191" t="s">
        <v>811</v>
      </c>
      <c r="BW10430" s="191" t="s">
        <v>10126</v>
      </c>
    </row>
    <row r="10431" spans="51:75" x14ac:dyDescent="0.3">
      <c r="AY10431" s="251" t="e">
        <f>VLOOKUP(C10431,#REF!, 2,FALSE)</f>
        <v>#REF!</v>
      </c>
      <c r="BM10431" s="191" t="s">
        <v>15888</v>
      </c>
      <c r="BN10431" s="191" t="s">
        <v>16989</v>
      </c>
      <c r="BO10431" s="191" t="s">
        <v>801</v>
      </c>
      <c r="BU10431" s="191" t="s">
        <v>15888</v>
      </c>
      <c r="BV10431" s="191" t="s">
        <v>16989</v>
      </c>
      <c r="BW10431" s="191" t="s">
        <v>801</v>
      </c>
    </row>
    <row r="10432" spans="51:75" x14ac:dyDescent="0.3">
      <c r="AY10432" s="251" t="e">
        <f>VLOOKUP(C10432,#REF!, 2,FALSE)</f>
        <v>#REF!</v>
      </c>
      <c r="BM10432" s="191" t="s">
        <v>15889</v>
      </c>
      <c r="BN10432" s="191" t="s">
        <v>16989</v>
      </c>
      <c r="BO10432" s="191" t="s">
        <v>15890</v>
      </c>
      <c r="BU10432" s="191" t="s">
        <v>15889</v>
      </c>
      <c r="BV10432" s="191" t="s">
        <v>16989</v>
      </c>
      <c r="BW10432" s="191" t="s">
        <v>15890</v>
      </c>
    </row>
    <row r="10433" spans="51:75" x14ac:dyDescent="0.3">
      <c r="AY10433" s="251" t="e">
        <f>VLOOKUP(C10433,#REF!, 2,FALSE)</f>
        <v>#REF!</v>
      </c>
      <c r="BM10433" s="191" t="s">
        <v>15891</v>
      </c>
      <c r="BN10433" s="191" t="s">
        <v>781</v>
      </c>
      <c r="BO10433" s="191" t="s">
        <v>2985</v>
      </c>
      <c r="BU10433" s="191" t="s">
        <v>15891</v>
      </c>
      <c r="BV10433" s="191" t="s">
        <v>781</v>
      </c>
      <c r="BW10433" s="191" t="s">
        <v>2985</v>
      </c>
    </row>
    <row r="10434" spans="51:75" x14ac:dyDescent="0.3">
      <c r="AY10434" s="251" t="e">
        <f>VLOOKUP(C10434,#REF!, 2,FALSE)</f>
        <v>#REF!</v>
      </c>
      <c r="BM10434" s="191" t="s">
        <v>15892</v>
      </c>
      <c r="BN10434" s="191" t="s">
        <v>638</v>
      </c>
      <c r="BO10434" s="191" t="s">
        <v>4806</v>
      </c>
      <c r="BU10434" s="191" t="s">
        <v>15892</v>
      </c>
      <c r="BV10434" s="191" t="s">
        <v>638</v>
      </c>
      <c r="BW10434" s="191" t="s">
        <v>4806</v>
      </c>
    </row>
    <row r="10435" spans="51:75" x14ac:dyDescent="0.3">
      <c r="AY10435" s="251" t="e">
        <f>VLOOKUP(C10435,#REF!, 2,FALSE)</f>
        <v>#REF!</v>
      </c>
      <c r="BM10435" s="191" t="s">
        <v>15893</v>
      </c>
      <c r="BN10435" s="191" t="s">
        <v>1343</v>
      </c>
      <c r="BO10435" s="191" t="s">
        <v>8858</v>
      </c>
      <c r="BU10435" s="191" t="s">
        <v>15893</v>
      </c>
      <c r="BV10435" s="191" t="s">
        <v>1343</v>
      </c>
      <c r="BW10435" s="191" t="s">
        <v>8858</v>
      </c>
    </row>
    <row r="10436" spans="51:75" x14ac:dyDescent="0.3">
      <c r="AY10436" s="251" t="e">
        <f>VLOOKUP(C10436,#REF!, 2,FALSE)</f>
        <v>#REF!</v>
      </c>
      <c r="BM10436" s="191" t="s">
        <v>15894</v>
      </c>
      <c r="BN10436" s="191" t="s">
        <v>863</v>
      </c>
      <c r="BO10436" s="191" t="s">
        <v>2458</v>
      </c>
      <c r="BU10436" s="191" t="s">
        <v>15894</v>
      </c>
      <c r="BV10436" s="191" t="s">
        <v>863</v>
      </c>
      <c r="BW10436" s="191" t="s">
        <v>2458</v>
      </c>
    </row>
    <row r="10437" spans="51:75" x14ac:dyDescent="0.3">
      <c r="AY10437" s="251" t="e">
        <f>VLOOKUP(C10437,#REF!, 2,FALSE)</f>
        <v>#REF!</v>
      </c>
      <c r="BM10437" s="191" t="s">
        <v>15895</v>
      </c>
      <c r="BN10437" s="191" t="s">
        <v>16989</v>
      </c>
      <c r="BO10437" s="191" t="s">
        <v>15896</v>
      </c>
      <c r="BU10437" s="191" t="s">
        <v>15895</v>
      </c>
      <c r="BV10437" s="191" t="s">
        <v>16989</v>
      </c>
      <c r="BW10437" s="191" t="s">
        <v>15896</v>
      </c>
    </row>
    <row r="10438" spans="51:75" x14ac:dyDescent="0.3">
      <c r="AY10438" s="251" t="e">
        <f>VLOOKUP(C10438,#REF!, 2,FALSE)</f>
        <v>#REF!</v>
      </c>
      <c r="BM10438" s="191" t="s">
        <v>2759</v>
      </c>
      <c r="BN10438" s="191" t="s">
        <v>16989</v>
      </c>
      <c r="BO10438" s="191" t="s">
        <v>15897</v>
      </c>
      <c r="BU10438" s="191" t="s">
        <v>2759</v>
      </c>
      <c r="BV10438" s="191" t="s">
        <v>16989</v>
      </c>
      <c r="BW10438" s="191" t="s">
        <v>15897</v>
      </c>
    </row>
    <row r="10439" spans="51:75" x14ac:dyDescent="0.3">
      <c r="AY10439" s="251" t="e">
        <f>VLOOKUP(C10439,#REF!, 2,FALSE)</f>
        <v>#REF!</v>
      </c>
      <c r="BM10439" s="191" t="s">
        <v>15898</v>
      </c>
      <c r="BN10439" s="191" t="s">
        <v>638</v>
      </c>
      <c r="BO10439" s="191" t="s">
        <v>4806</v>
      </c>
      <c r="BU10439" s="191" t="s">
        <v>15898</v>
      </c>
      <c r="BV10439" s="191" t="s">
        <v>638</v>
      </c>
      <c r="BW10439" s="191" t="s">
        <v>4806</v>
      </c>
    </row>
    <row r="10440" spans="51:75" x14ac:dyDescent="0.3">
      <c r="AY10440" s="251" t="e">
        <f>VLOOKUP(C10440,#REF!, 2,FALSE)</f>
        <v>#REF!</v>
      </c>
      <c r="BM10440" s="191" t="s">
        <v>15899</v>
      </c>
      <c r="BN10440" s="191" t="s">
        <v>640</v>
      </c>
      <c r="BO10440" s="191" t="s">
        <v>858</v>
      </c>
      <c r="BU10440" s="191" t="s">
        <v>15899</v>
      </c>
      <c r="BV10440" s="191" t="s">
        <v>640</v>
      </c>
      <c r="BW10440" s="191" t="s">
        <v>858</v>
      </c>
    </row>
    <row r="10441" spans="51:75" x14ac:dyDescent="0.3">
      <c r="AY10441" s="251" t="e">
        <f>VLOOKUP(C10441,#REF!, 2,FALSE)</f>
        <v>#REF!</v>
      </c>
      <c r="BM10441" s="191" t="s">
        <v>15900</v>
      </c>
      <c r="BN10441" s="191" t="s">
        <v>664</v>
      </c>
      <c r="BO10441" s="191" t="s">
        <v>15901</v>
      </c>
      <c r="BU10441" s="191" t="s">
        <v>15900</v>
      </c>
      <c r="BV10441" s="191" t="s">
        <v>664</v>
      </c>
      <c r="BW10441" s="191" t="s">
        <v>15901</v>
      </c>
    </row>
    <row r="10442" spans="51:75" x14ac:dyDescent="0.3">
      <c r="AY10442" s="251" t="e">
        <f>VLOOKUP(C10442,#REF!, 2,FALSE)</f>
        <v>#REF!</v>
      </c>
      <c r="BM10442" s="191" t="s">
        <v>15902</v>
      </c>
      <c r="BN10442" s="191" t="s">
        <v>927</v>
      </c>
      <c r="BO10442" s="191" t="s">
        <v>11558</v>
      </c>
      <c r="BU10442" s="191" t="s">
        <v>15902</v>
      </c>
      <c r="BV10442" s="191" t="s">
        <v>927</v>
      </c>
      <c r="BW10442" s="191" t="s">
        <v>11558</v>
      </c>
    </row>
    <row r="10443" spans="51:75" x14ac:dyDescent="0.3">
      <c r="AY10443" s="251" t="e">
        <f>VLOOKUP(C10443,#REF!, 2,FALSE)</f>
        <v>#REF!</v>
      </c>
      <c r="BM10443" s="191" t="s">
        <v>15903</v>
      </c>
      <c r="BN10443" s="191" t="s">
        <v>704</v>
      </c>
      <c r="BO10443" s="191" t="s">
        <v>771</v>
      </c>
      <c r="BU10443" s="191" t="s">
        <v>15903</v>
      </c>
      <c r="BV10443" s="191" t="s">
        <v>704</v>
      </c>
      <c r="BW10443" s="191" t="s">
        <v>771</v>
      </c>
    </row>
    <row r="10444" spans="51:75" x14ac:dyDescent="0.3">
      <c r="AY10444" s="251" t="e">
        <f>VLOOKUP(C10444,#REF!, 2,FALSE)</f>
        <v>#REF!</v>
      </c>
      <c r="BM10444" s="191" t="s">
        <v>61</v>
      </c>
      <c r="BN10444" s="191" t="s">
        <v>1343</v>
      </c>
      <c r="BO10444" s="191" t="s">
        <v>7968</v>
      </c>
      <c r="BU10444" s="191" t="s">
        <v>61</v>
      </c>
      <c r="BV10444" s="191" t="s">
        <v>1343</v>
      </c>
      <c r="BW10444" s="191" t="s">
        <v>7968</v>
      </c>
    </row>
    <row r="10445" spans="51:75" x14ac:dyDescent="0.3">
      <c r="AY10445" s="251" t="e">
        <f>VLOOKUP(C10445,#REF!, 2,FALSE)</f>
        <v>#REF!</v>
      </c>
      <c r="BM10445" s="191" t="s">
        <v>15904</v>
      </c>
      <c r="BN10445" s="191" t="s">
        <v>624</v>
      </c>
      <c r="BO10445" s="191" t="s">
        <v>13584</v>
      </c>
      <c r="BU10445" s="191" t="s">
        <v>15904</v>
      </c>
      <c r="BV10445" s="191" t="s">
        <v>624</v>
      </c>
      <c r="BW10445" s="191" t="s">
        <v>13584</v>
      </c>
    </row>
    <row r="10446" spans="51:75" x14ac:dyDescent="0.3">
      <c r="AY10446" s="251" t="e">
        <f>VLOOKUP(C10446,#REF!, 2,FALSE)</f>
        <v>#REF!</v>
      </c>
      <c r="BM10446" s="191" t="s">
        <v>15905</v>
      </c>
      <c r="BN10446" s="191" t="s">
        <v>1140</v>
      </c>
      <c r="BO10446" s="191" t="s">
        <v>15906</v>
      </c>
      <c r="BU10446" s="191" t="s">
        <v>15905</v>
      </c>
      <c r="BV10446" s="191" t="s">
        <v>1140</v>
      </c>
      <c r="BW10446" s="191" t="s">
        <v>15906</v>
      </c>
    </row>
    <row r="10447" spans="51:75" x14ac:dyDescent="0.3">
      <c r="AY10447" s="251" t="e">
        <f>VLOOKUP(C10447,#REF!, 2,FALSE)</f>
        <v>#REF!</v>
      </c>
      <c r="BM10447" s="191" t="s">
        <v>15907</v>
      </c>
      <c r="BN10447" s="191" t="s">
        <v>627</v>
      </c>
      <c r="BO10447" s="191" t="s">
        <v>15908</v>
      </c>
      <c r="BU10447" s="191" t="s">
        <v>15907</v>
      </c>
      <c r="BV10447" s="191" t="s">
        <v>627</v>
      </c>
      <c r="BW10447" s="191" t="s">
        <v>15908</v>
      </c>
    </row>
    <row r="10448" spans="51:75" x14ac:dyDescent="0.3">
      <c r="AY10448" s="251" t="e">
        <f>VLOOKUP(C10448,#REF!, 2,FALSE)</f>
        <v>#REF!</v>
      </c>
      <c r="BM10448" s="191" t="s">
        <v>15909</v>
      </c>
      <c r="BN10448" s="191" t="s">
        <v>663</v>
      </c>
      <c r="BO10448" s="191" t="s">
        <v>7820</v>
      </c>
      <c r="BU10448" s="191" t="s">
        <v>15909</v>
      </c>
      <c r="BV10448" s="191" t="s">
        <v>663</v>
      </c>
      <c r="BW10448" s="191" t="s">
        <v>7820</v>
      </c>
    </row>
    <row r="10449" spans="51:75" x14ac:dyDescent="0.3">
      <c r="AY10449" s="251" t="e">
        <f>VLOOKUP(C10449,#REF!, 2,FALSE)</f>
        <v>#REF!</v>
      </c>
      <c r="BM10449" s="191" t="s">
        <v>15910</v>
      </c>
      <c r="BN10449" s="191" t="s">
        <v>16989</v>
      </c>
      <c r="BO10449" s="191" t="s">
        <v>771</v>
      </c>
      <c r="BU10449" s="191" t="s">
        <v>15910</v>
      </c>
      <c r="BV10449" s="191" t="s">
        <v>16989</v>
      </c>
      <c r="BW10449" s="191" t="s">
        <v>771</v>
      </c>
    </row>
    <row r="10450" spans="51:75" x14ac:dyDescent="0.3">
      <c r="AY10450" s="251" t="e">
        <f>VLOOKUP(C10450,#REF!, 2,FALSE)</f>
        <v>#REF!</v>
      </c>
      <c r="BM10450" s="191" t="s">
        <v>15911</v>
      </c>
      <c r="BN10450" s="191" t="s">
        <v>16989</v>
      </c>
      <c r="BO10450" s="191" t="s">
        <v>15912</v>
      </c>
      <c r="BU10450" s="191" t="s">
        <v>15911</v>
      </c>
      <c r="BV10450" s="191" t="s">
        <v>16989</v>
      </c>
      <c r="BW10450" s="191" t="s">
        <v>15912</v>
      </c>
    </row>
    <row r="10451" spans="51:75" x14ac:dyDescent="0.3">
      <c r="AY10451" s="251" t="e">
        <f>VLOOKUP(C10451,#REF!, 2,FALSE)</f>
        <v>#REF!</v>
      </c>
      <c r="BM10451" s="191" t="s">
        <v>15913</v>
      </c>
      <c r="BN10451" s="191" t="s">
        <v>16989</v>
      </c>
      <c r="BO10451" s="191" t="s">
        <v>771</v>
      </c>
      <c r="BU10451" s="191" t="s">
        <v>15913</v>
      </c>
      <c r="BV10451" s="191" t="s">
        <v>16989</v>
      </c>
      <c r="BW10451" s="191" t="s">
        <v>771</v>
      </c>
    </row>
    <row r="10452" spans="51:75" x14ac:dyDescent="0.3">
      <c r="AY10452" s="251" t="e">
        <f>VLOOKUP(C10452,#REF!, 2,FALSE)</f>
        <v>#REF!</v>
      </c>
      <c r="BM10452" s="191" t="s">
        <v>15914</v>
      </c>
      <c r="BN10452" s="191" t="s">
        <v>2980</v>
      </c>
      <c r="BO10452" s="191" t="s">
        <v>3815</v>
      </c>
      <c r="BU10452" s="191" t="s">
        <v>15914</v>
      </c>
      <c r="BV10452" s="191" t="s">
        <v>2980</v>
      </c>
      <c r="BW10452" s="191" t="s">
        <v>3815</v>
      </c>
    </row>
    <row r="10453" spans="51:75" x14ac:dyDescent="0.3">
      <c r="AY10453" s="251" t="e">
        <f>VLOOKUP(C10453,#REF!, 2,FALSE)</f>
        <v>#REF!</v>
      </c>
      <c r="BM10453" s="191" t="s">
        <v>15915</v>
      </c>
      <c r="BN10453" s="191" t="s">
        <v>2980</v>
      </c>
      <c r="BO10453" s="191" t="s">
        <v>15916</v>
      </c>
      <c r="BU10453" s="191" t="s">
        <v>15915</v>
      </c>
      <c r="BV10453" s="191" t="s">
        <v>2980</v>
      </c>
      <c r="BW10453" s="191" t="s">
        <v>15916</v>
      </c>
    </row>
    <row r="10454" spans="51:75" x14ac:dyDescent="0.3">
      <c r="AY10454" s="251" t="e">
        <f>VLOOKUP(C10454,#REF!, 2,FALSE)</f>
        <v>#REF!</v>
      </c>
      <c r="BM10454" s="191" t="s">
        <v>15917</v>
      </c>
      <c r="BN10454" s="191" t="s">
        <v>3253</v>
      </c>
      <c r="BO10454" s="191" t="s">
        <v>2984</v>
      </c>
      <c r="BU10454" s="191" t="s">
        <v>15917</v>
      </c>
      <c r="BV10454" s="191" t="s">
        <v>3253</v>
      </c>
      <c r="BW10454" s="191" t="s">
        <v>2984</v>
      </c>
    </row>
    <row r="10455" spans="51:75" x14ac:dyDescent="0.3">
      <c r="AY10455" s="251" t="e">
        <f>VLOOKUP(C10455,#REF!, 2,FALSE)</f>
        <v>#REF!</v>
      </c>
      <c r="BM10455" s="191" t="s">
        <v>15918</v>
      </c>
      <c r="BN10455" s="191" t="s">
        <v>668</v>
      </c>
      <c r="BO10455" s="191" t="s">
        <v>15919</v>
      </c>
      <c r="BU10455" s="191" t="s">
        <v>15918</v>
      </c>
      <c r="BV10455" s="191" t="s">
        <v>668</v>
      </c>
      <c r="BW10455" s="191" t="s">
        <v>15919</v>
      </c>
    </row>
    <row r="10456" spans="51:75" x14ac:dyDescent="0.3">
      <c r="AY10456" s="251" t="e">
        <f>VLOOKUP(C10456,#REF!, 2,FALSE)</f>
        <v>#REF!</v>
      </c>
      <c r="BM10456" s="191" t="s">
        <v>15920</v>
      </c>
      <c r="BN10456" s="191" t="s">
        <v>3253</v>
      </c>
      <c r="BO10456" s="191" t="s">
        <v>2984</v>
      </c>
      <c r="BU10456" s="191" t="s">
        <v>15920</v>
      </c>
      <c r="BV10456" s="191" t="s">
        <v>3253</v>
      </c>
      <c r="BW10456" s="191" t="s">
        <v>2984</v>
      </c>
    </row>
    <row r="10457" spans="51:75" x14ac:dyDescent="0.3">
      <c r="AY10457" s="251" t="e">
        <f>VLOOKUP(C10457,#REF!, 2,FALSE)</f>
        <v>#REF!</v>
      </c>
      <c r="BM10457" s="191" t="s">
        <v>15921</v>
      </c>
      <c r="BN10457" s="191" t="s">
        <v>3203</v>
      </c>
      <c r="BO10457" s="191" t="s">
        <v>15922</v>
      </c>
      <c r="BU10457" s="191" t="s">
        <v>15921</v>
      </c>
      <c r="BV10457" s="191" t="s">
        <v>3203</v>
      </c>
      <c r="BW10457" s="191" t="s">
        <v>15922</v>
      </c>
    </row>
    <row r="10458" spans="51:75" x14ac:dyDescent="0.3">
      <c r="AY10458" s="251" t="e">
        <f>VLOOKUP(C10458,#REF!, 2,FALSE)</f>
        <v>#REF!</v>
      </c>
      <c r="BM10458" s="191" t="s">
        <v>60</v>
      </c>
      <c r="BN10458" s="191" t="s">
        <v>3253</v>
      </c>
      <c r="BO10458" s="191" t="s">
        <v>15923</v>
      </c>
      <c r="BU10458" s="191" t="s">
        <v>60</v>
      </c>
      <c r="BV10458" s="191" t="s">
        <v>3253</v>
      </c>
      <c r="BW10458" s="191" t="s">
        <v>15923</v>
      </c>
    </row>
    <row r="10459" spans="51:75" x14ac:dyDescent="0.3">
      <c r="AY10459" s="251" t="e">
        <f>VLOOKUP(C10459,#REF!, 2,FALSE)</f>
        <v>#REF!</v>
      </c>
      <c r="BM10459" s="191" t="s">
        <v>15924</v>
      </c>
      <c r="BN10459" s="191" t="s">
        <v>16989</v>
      </c>
      <c r="BO10459" s="191" t="s">
        <v>2984</v>
      </c>
      <c r="BU10459" s="191" t="s">
        <v>15924</v>
      </c>
      <c r="BV10459" s="191" t="s">
        <v>16989</v>
      </c>
      <c r="BW10459" s="191" t="s">
        <v>2984</v>
      </c>
    </row>
    <row r="10460" spans="51:75" x14ac:dyDescent="0.3">
      <c r="AY10460" s="251" t="e">
        <f>VLOOKUP(C10460,#REF!, 2,FALSE)</f>
        <v>#REF!</v>
      </c>
      <c r="BM10460" s="191" t="s">
        <v>15925</v>
      </c>
      <c r="BN10460" s="191" t="s">
        <v>3203</v>
      </c>
      <c r="BO10460" s="191" t="s">
        <v>15280</v>
      </c>
      <c r="BU10460" s="191" t="s">
        <v>15925</v>
      </c>
      <c r="BV10460" s="191" t="s">
        <v>3203</v>
      </c>
      <c r="BW10460" s="191" t="s">
        <v>15280</v>
      </c>
    </row>
    <row r="10461" spans="51:75" x14ac:dyDescent="0.3">
      <c r="AY10461" s="251" t="e">
        <f>VLOOKUP(C10461,#REF!, 2,FALSE)</f>
        <v>#REF!</v>
      </c>
      <c r="BM10461" s="191" t="s">
        <v>15926</v>
      </c>
      <c r="BN10461" s="191" t="s">
        <v>16989</v>
      </c>
      <c r="BO10461" s="191" t="s">
        <v>2984</v>
      </c>
      <c r="BU10461" s="191" t="s">
        <v>15926</v>
      </c>
      <c r="BV10461" s="191" t="s">
        <v>16989</v>
      </c>
      <c r="BW10461" s="191" t="s">
        <v>2984</v>
      </c>
    </row>
    <row r="10462" spans="51:75" x14ac:dyDescent="0.3">
      <c r="AY10462" s="251" t="e">
        <f>VLOOKUP(C10462,#REF!, 2,FALSE)</f>
        <v>#REF!</v>
      </c>
      <c r="BM10462" s="191" t="s">
        <v>15927</v>
      </c>
      <c r="BN10462" s="191" t="s">
        <v>781</v>
      </c>
      <c r="BO10462" s="191" t="s">
        <v>4558</v>
      </c>
      <c r="BU10462" s="191" t="s">
        <v>15927</v>
      </c>
      <c r="BV10462" s="191" t="s">
        <v>781</v>
      </c>
      <c r="BW10462" s="191" t="s">
        <v>4558</v>
      </c>
    </row>
    <row r="10463" spans="51:75" x14ac:dyDescent="0.3">
      <c r="AY10463" s="251" t="e">
        <f>VLOOKUP(C10463,#REF!, 2,FALSE)</f>
        <v>#REF!</v>
      </c>
      <c r="BM10463" s="191" t="s">
        <v>15928</v>
      </c>
      <c r="BN10463" s="191" t="s">
        <v>776</v>
      </c>
      <c r="BO10463" s="191" t="s">
        <v>1278</v>
      </c>
      <c r="BU10463" s="191" t="s">
        <v>15928</v>
      </c>
      <c r="BV10463" s="191" t="s">
        <v>776</v>
      </c>
      <c r="BW10463" s="191" t="s">
        <v>1278</v>
      </c>
    </row>
    <row r="10464" spans="51:75" x14ac:dyDescent="0.3">
      <c r="AY10464" s="251" t="e">
        <f>VLOOKUP(C10464,#REF!, 2,FALSE)</f>
        <v>#REF!</v>
      </c>
      <c r="BM10464" s="191" t="s">
        <v>15929</v>
      </c>
      <c r="BN10464" s="191" t="s">
        <v>1014</v>
      </c>
      <c r="BO10464" s="191" t="s">
        <v>8919</v>
      </c>
      <c r="BU10464" s="191" t="s">
        <v>15929</v>
      </c>
      <c r="BV10464" s="191" t="s">
        <v>1014</v>
      </c>
      <c r="BW10464" s="191" t="s">
        <v>8919</v>
      </c>
    </row>
    <row r="10465" spans="51:75" x14ac:dyDescent="0.3">
      <c r="AY10465" s="251" t="e">
        <f>VLOOKUP(C10465,#REF!, 2,FALSE)</f>
        <v>#REF!</v>
      </c>
      <c r="BM10465" s="191" t="s">
        <v>15930</v>
      </c>
      <c r="BN10465" s="191" t="s">
        <v>2984</v>
      </c>
      <c r="BO10465" s="191" t="s">
        <v>2984</v>
      </c>
      <c r="BU10465" s="191" t="s">
        <v>15930</v>
      </c>
      <c r="BV10465" s="191" t="s">
        <v>2984</v>
      </c>
      <c r="BW10465" s="191" t="s">
        <v>2984</v>
      </c>
    </row>
    <row r="10466" spans="51:75" x14ac:dyDescent="0.3">
      <c r="AY10466" s="251" t="e">
        <f>VLOOKUP(C10466,#REF!, 2,FALSE)</f>
        <v>#REF!</v>
      </c>
      <c r="BM10466" s="191" t="s">
        <v>15931</v>
      </c>
      <c r="BN10466" s="191" t="s">
        <v>929</v>
      </c>
      <c r="BO10466" s="191" t="s">
        <v>15932</v>
      </c>
      <c r="BU10466" s="191" t="s">
        <v>15931</v>
      </c>
      <c r="BV10466" s="191" t="s">
        <v>929</v>
      </c>
      <c r="BW10466" s="191" t="s">
        <v>15932</v>
      </c>
    </row>
    <row r="10467" spans="51:75" x14ac:dyDescent="0.3">
      <c r="AY10467" s="251" t="e">
        <f>VLOOKUP(C10467,#REF!, 2,FALSE)</f>
        <v>#REF!</v>
      </c>
      <c r="BM10467" s="191" t="s">
        <v>15933</v>
      </c>
      <c r="BN10467" s="191" t="s">
        <v>1343</v>
      </c>
      <c r="BO10467" s="191" t="s">
        <v>8995</v>
      </c>
      <c r="BU10467" s="191" t="s">
        <v>15933</v>
      </c>
      <c r="BV10467" s="191" t="s">
        <v>1343</v>
      </c>
      <c r="BW10467" s="191" t="s">
        <v>8995</v>
      </c>
    </row>
    <row r="10468" spans="51:75" x14ac:dyDescent="0.3">
      <c r="AY10468" s="251" t="e">
        <f>VLOOKUP(C10468,#REF!, 2,FALSE)</f>
        <v>#REF!</v>
      </c>
      <c r="BM10468" s="191" t="s">
        <v>15934</v>
      </c>
      <c r="BN10468" s="191" t="s">
        <v>3006</v>
      </c>
      <c r="BO10468" s="191" t="s">
        <v>6304</v>
      </c>
      <c r="BU10468" s="191" t="s">
        <v>15934</v>
      </c>
      <c r="BV10468" s="191" t="s">
        <v>3006</v>
      </c>
      <c r="BW10468" s="191" t="s">
        <v>6304</v>
      </c>
    </row>
    <row r="10469" spans="51:75" x14ac:dyDescent="0.3">
      <c r="AY10469" s="251" t="e">
        <f>VLOOKUP(C10469,#REF!, 2,FALSE)</f>
        <v>#REF!</v>
      </c>
      <c r="BM10469" s="191" t="s">
        <v>15935</v>
      </c>
      <c r="BN10469" s="191" t="s">
        <v>659</v>
      </c>
      <c r="BO10469" s="191" t="s">
        <v>15936</v>
      </c>
      <c r="BU10469" s="191" t="s">
        <v>15935</v>
      </c>
      <c r="BV10469" s="191" t="s">
        <v>659</v>
      </c>
      <c r="BW10469" s="191" t="s">
        <v>15936</v>
      </c>
    </row>
    <row r="10470" spans="51:75" x14ac:dyDescent="0.3">
      <c r="AY10470" s="251" t="e">
        <f>VLOOKUP(C10470,#REF!, 2,FALSE)</f>
        <v>#REF!</v>
      </c>
      <c r="BM10470" s="191" t="s">
        <v>15937</v>
      </c>
      <c r="BN10470" s="191" t="s">
        <v>1343</v>
      </c>
      <c r="BO10470" s="191" t="s">
        <v>5115</v>
      </c>
      <c r="BU10470" s="191" t="s">
        <v>15937</v>
      </c>
      <c r="BV10470" s="191" t="s">
        <v>1343</v>
      </c>
      <c r="BW10470" s="191" t="s">
        <v>5115</v>
      </c>
    </row>
    <row r="10471" spans="51:75" x14ac:dyDescent="0.3">
      <c r="AY10471" s="251" t="e">
        <f>VLOOKUP(C10471,#REF!, 2,FALSE)</f>
        <v>#REF!</v>
      </c>
      <c r="BM10471" s="191" t="s">
        <v>15938</v>
      </c>
      <c r="BN10471" s="191" t="s">
        <v>3253</v>
      </c>
      <c r="BO10471" s="191" t="s">
        <v>15939</v>
      </c>
      <c r="BU10471" s="191" t="s">
        <v>15938</v>
      </c>
      <c r="BV10471" s="191" t="s">
        <v>3253</v>
      </c>
      <c r="BW10471" s="191" t="s">
        <v>15939</v>
      </c>
    </row>
    <row r="10472" spans="51:75" x14ac:dyDescent="0.3">
      <c r="AY10472" s="251" t="e">
        <f>VLOOKUP(C10472,#REF!, 2,FALSE)</f>
        <v>#REF!</v>
      </c>
      <c r="BM10472" s="191" t="s">
        <v>15940</v>
      </c>
      <c r="BN10472" s="191" t="s">
        <v>3253</v>
      </c>
      <c r="BO10472" s="191" t="s">
        <v>8670</v>
      </c>
      <c r="BU10472" s="191" t="s">
        <v>15940</v>
      </c>
      <c r="BV10472" s="191" t="s">
        <v>3253</v>
      </c>
      <c r="BW10472" s="191" t="s">
        <v>8670</v>
      </c>
    </row>
    <row r="10473" spans="51:75" x14ac:dyDescent="0.3">
      <c r="AY10473" s="251" t="e">
        <f>VLOOKUP(C10473,#REF!, 2,FALSE)</f>
        <v>#REF!</v>
      </c>
      <c r="BM10473" s="191" t="s">
        <v>2760</v>
      </c>
      <c r="BN10473" s="191" t="s">
        <v>3046</v>
      </c>
      <c r="BO10473" s="191" t="s">
        <v>15941</v>
      </c>
      <c r="BU10473" s="191" t="s">
        <v>2760</v>
      </c>
      <c r="BV10473" s="191" t="s">
        <v>3046</v>
      </c>
      <c r="BW10473" s="191" t="s">
        <v>15941</v>
      </c>
    </row>
    <row r="10474" spans="51:75" x14ac:dyDescent="0.3">
      <c r="AY10474" s="251" t="e">
        <f>VLOOKUP(C10474,#REF!, 2,FALSE)</f>
        <v>#REF!</v>
      </c>
      <c r="BM10474" s="191" t="s">
        <v>15942</v>
      </c>
      <c r="BN10474" s="191" t="s">
        <v>3003</v>
      </c>
      <c r="BO10474" s="191" t="s">
        <v>10998</v>
      </c>
      <c r="BU10474" s="191" t="s">
        <v>15942</v>
      </c>
      <c r="BV10474" s="191" t="s">
        <v>3003</v>
      </c>
      <c r="BW10474" s="191" t="s">
        <v>10998</v>
      </c>
    </row>
    <row r="10475" spans="51:75" x14ac:dyDescent="0.3">
      <c r="AY10475" s="251" t="e">
        <f>VLOOKUP(C10475,#REF!, 2,FALSE)</f>
        <v>#REF!</v>
      </c>
      <c r="BM10475" s="191" t="s">
        <v>15943</v>
      </c>
      <c r="BN10475" s="191" t="s">
        <v>3253</v>
      </c>
      <c r="BO10475" s="191" t="s">
        <v>11384</v>
      </c>
      <c r="BU10475" s="191" t="s">
        <v>15943</v>
      </c>
      <c r="BV10475" s="191" t="s">
        <v>3253</v>
      </c>
      <c r="BW10475" s="191" t="s">
        <v>11384</v>
      </c>
    </row>
    <row r="10476" spans="51:75" x14ac:dyDescent="0.3">
      <c r="AY10476" s="251" t="e">
        <f>VLOOKUP(C10476,#REF!, 2,FALSE)</f>
        <v>#REF!</v>
      </c>
      <c r="BM10476" s="191" t="s">
        <v>15944</v>
      </c>
      <c r="BN10476" s="191" t="s">
        <v>3203</v>
      </c>
      <c r="BO10476" s="191" t="s">
        <v>2984</v>
      </c>
      <c r="BU10476" s="191" t="s">
        <v>15944</v>
      </c>
      <c r="BV10476" s="191" t="s">
        <v>3203</v>
      </c>
      <c r="BW10476" s="191" t="s">
        <v>2984</v>
      </c>
    </row>
    <row r="10477" spans="51:75" x14ac:dyDescent="0.3">
      <c r="AY10477" s="251" t="e">
        <f>VLOOKUP(C10477,#REF!, 2,FALSE)</f>
        <v>#REF!</v>
      </c>
      <c r="BM10477" s="191" t="s">
        <v>15945</v>
      </c>
      <c r="BN10477" s="191" t="s">
        <v>16989</v>
      </c>
      <c r="BO10477" s="191" t="s">
        <v>15946</v>
      </c>
      <c r="BU10477" s="191" t="s">
        <v>15945</v>
      </c>
      <c r="BV10477" s="191" t="s">
        <v>16989</v>
      </c>
      <c r="BW10477" s="191" t="s">
        <v>15946</v>
      </c>
    </row>
    <row r="10478" spans="51:75" x14ac:dyDescent="0.3">
      <c r="AY10478" s="251" t="e">
        <f>VLOOKUP(C10478,#REF!, 2,FALSE)</f>
        <v>#REF!</v>
      </c>
      <c r="BM10478" s="191" t="s">
        <v>15947</v>
      </c>
      <c r="BN10478" s="191" t="s">
        <v>16989</v>
      </c>
      <c r="BO10478" s="191" t="s">
        <v>719</v>
      </c>
      <c r="BU10478" s="191" t="s">
        <v>15947</v>
      </c>
      <c r="BV10478" s="191" t="s">
        <v>16989</v>
      </c>
      <c r="BW10478" s="191" t="s">
        <v>719</v>
      </c>
    </row>
    <row r="10479" spans="51:75" x14ac:dyDescent="0.3">
      <c r="AY10479" s="251" t="e">
        <f>VLOOKUP(C10479,#REF!, 2,FALSE)</f>
        <v>#REF!</v>
      </c>
      <c r="BM10479" s="191" t="s">
        <v>15948</v>
      </c>
      <c r="BN10479" s="191" t="s">
        <v>16989</v>
      </c>
      <c r="BO10479" s="191" t="s">
        <v>9859</v>
      </c>
      <c r="BU10479" s="191" t="s">
        <v>15948</v>
      </c>
      <c r="BV10479" s="191" t="s">
        <v>16989</v>
      </c>
      <c r="BW10479" s="191" t="s">
        <v>9859</v>
      </c>
    </row>
    <row r="10480" spans="51:75" x14ac:dyDescent="0.3">
      <c r="AY10480" s="251" t="e">
        <f>VLOOKUP(C10480,#REF!, 2,FALSE)</f>
        <v>#REF!</v>
      </c>
      <c r="BM10480" s="191" t="s">
        <v>15949</v>
      </c>
      <c r="BN10480" s="191" t="s">
        <v>16989</v>
      </c>
      <c r="BO10480" s="191" t="s">
        <v>15950</v>
      </c>
      <c r="BU10480" s="191" t="s">
        <v>15949</v>
      </c>
      <c r="BV10480" s="191" t="s">
        <v>16989</v>
      </c>
      <c r="BW10480" s="191" t="s">
        <v>15950</v>
      </c>
    </row>
    <row r="10481" spans="51:75" x14ac:dyDescent="0.3">
      <c r="AY10481" s="251" t="e">
        <f>VLOOKUP(C10481,#REF!, 2,FALSE)</f>
        <v>#REF!</v>
      </c>
      <c r="BM10481" s="191" t="s">
        <v>15951</v>
      </c>
      <c r="BN10481" s="191" t="s">
        <v>16989</v>
      </c>
      <c r="BO10481" s="191" t="s">
        <v>771</v>
      </c>
      <c r="BU10481" s="191" t="s">
        <v>15951</v>
      </c>
      <c r="BV10481" s="191" t="s">
        <v>16989</v>
      </c>
      <c r="BW10481" s="191" t="s">
        <v>771</v>
      </c>
    </row>
    <row r="10482" spans="51:75" x14ac:dyDescent="0.3">
      <c r="AY10482" s="251" t="e">
        <f>VLOOKUP(C10482,#REF!, 2,FALSE)</f>
        <v>#REF!</v>
      </c>
      <c r="BM10482" s="191" t="s">
        <v>15952</v>
      </c>
      <c r="BN10482" s="191" t="s">
        <v>2980</v>
      </c>
      <c r="BO10482" s="191" t="s">
        <v>15845</v>
      </c>
      <c r="BU10482" s="191" t="s">
        <v>15952</v>
      </c>
      <c r="BV10482" s="191" t="s">
        <v>2980</v>
      </c>
      <c r="BW10482" s="191" t="s">
        <v>15845</v>
      </c>
    </row>
    <row r="10483" spans="51:75" x14ac:dyDescent="0.3">
      <c r="AY10483" s="251" t="e">
        <f>VLOOKUP(C10483,#REF!, 2,FALSE)</f>
        <v>#REF!</v>
      </c>
      <c r="BM10483" s="191" t="s">
        <v>15953</v>
      </c>
      <c r="BN10483" s="191" t="s">
        <v>1343</v>
      </c>
      <c r="BO10483" s="191" t="s">
        <v>3096</v>
      </c>
      <c r="BU10483" s="191" t="s">
        <v>15953</v>
      </c>
      <c r="BV10483" s="191" t="s">
        <v>1343</v>
      </c>
      <c r="BW10483" s="191" t="s">
        <v>3096</v>
      </c>
    </row>
    <row r="10484" spans="51:75" x14ac:dyDescent="0.3">
      <c r="AY10484" s="251" t="e">
        <f>VLOOKUP(C10484,#REF!, 2,FALSE)</f>
        <v>#REF!</v>
      </c>
      <c r="BM10484" s="191" t="s">
        <v>15954</v>
      </c>
      <c r="BN10484" s="191" t="s">
        <v>16989</v>
      </c>
      <c r="BO10484" s="191" t="s">
        <v>2984</v>
      </c>
      <c r="BU10484" s="191" t="s">
        <v>15954</v>
      </c>
      <c r="BV10484" s="191" t="s">
        <v>16989</v>
      </c>
      <c r="BW10484" s="191" t="s">
        <v>2984</v>
      </c>
    </row>
    <row r="10485" spans="51:75" x14ac:dyDescent="0.3">
      <c r="AY10485" s="251" t="e">
        <f>VLOOKUP(C10485,#REF!, 2,FALSE)</f>
        <v>#REF!</v>
      </c>
      <c r="BM10485" s="191" t="s">
        <v>15955</v>
      </c>
      <c r="BN10485" s="191" t="s">
        <v>16989</v>
      </c>
      <c r="BO10485" s="191" t="s">
        <v>1807</v>
      </c>
      <c r="BU10485" s="191" t="s">
        <v>15955</v>
      </c>
      <c r="BV10485" s="191" t="s">
        <v>16989</v>
      </c>
      <c r="BW10485" s="191" t="s">
        <v>1807</v>
      </c>
    </row>
    <row r="10486" spans="51:75" x14ac:dyDescent="0.3">
      <c r="AY10486" s="251" t="e">
        <f>VLOOKUP(C10486,#REF!, 2,FALSE)</f>
        <v>#REF!</v>
      </c>
      <c r="BM10486" s="191" t="s">
        <v>15956</v>
      </c>
      <c r="BN10486" s="191" t="s">
        <v>16989</v>
      </c>
      <c r="BO10486" s="191" t="s">
        <v>4483</v>
      </c>
      <c r="BU10486" s="191" t="s">
        <v>15956</v>
      </c>
      <c r="BV10486" s="191" t="s">
        <v>16989</v>
      </c>
      <c r="BW10486" s="191" t="s">
        <v>4483</v>
      </c>
    </row>
    <row r="10487" spans="51:75" x14ac:dyDescent="0.3">
      <c r="AY10487" s="251" t="e">
        <f>VLOOKUP(C10487,#REF!, 2,FALSE)</f>
        <v>#REF!</v>
      </c>
      <c r="BM10487" s="191" t="s">
        <v>2761</v>
      </c>
      <c r="BN10487" s="191" t="s">
        <v>1270</v>
      </c>
      <c r="BO10487" s="191" t="s">
        <v>15957</v>
      </c>
      <c r="BU10487" s="191" t="s">
        <v>2761</v>
      </c>
      <c r="BV10487" s="191" t="s">
        <v>1270</v>
      </c>
      <c r="BW10487" s="191" t="s">
        <v>15957</v>
      </c>
    </row>
    <row r="10488" spans="51:75" x14ac:dyDescent="0.3">
      <c r="AY10488" s="251" t="e">
        <f>VLOOKUP(C10488,#REF!, 2,FALSE)</f>
        <v>#REF!</v>
      </c>
      <c r="BM10488" s="191" t="s">
        <v>2762</v>
      </c>
      <c r="BN10488" s="191" t="s">
        <v>640</v>
      </c>
      <c r="BO10488" s="191" t="s">
        <v>12280</v>
      </c>
      <c r="BU10488" s="191" t="s">
        <v>2762</v>
      </c>
      <c r="BV10488" s="191" t="s">
        <v>640</v>
      </c>
      <c r="BW10488" s="191" t="s">
        <v>12280</v>
      </c>
    </row>
    <row r="10489" spans="51:75" x14ac:dyDescent="0.3">
      <c r="AY10489" s="251" t="e">
        <f>VLOOKUP(C10489,#REF!, 2,FALSE)</f>
        <v>#REF!</v>
      </c>
      <c r="BM10489" s="191" t="s">
        <v>15958</v>
      </c>
      <c r="BN10489" s="191" t="s">
        <v>2984</v>
      </c>
      <c r="BO10489" s="191" t="s">
        <v>2460</v>
      </c>
      <c r="BU10489" s="191" t="s">
        <v>15958</v>
      </c>
      <c r="BV10489" s="191" t="s">
        <v>2984</v>
      </c>
      <c r="BW10489" s="191" t="s">
        <v>2460</v>
      </c>
    </row>
    <row r="10490" spans="51:75" x14ac:dyDescent="0.3">
      <c r="AY10490" s="251" t="e">
        <f>VLOOKUP(C10490,#REF!, 2,FALSE)</f>
        <v>#REF!</v>
      </c>
      <c r="BM10490" s="191" t="s">
        <v>66</v>
      </c>
      <c r="BN10490" s="191" t="s">
        <v>16989</v>
      </c>
      <c r="BO10490" s="191" t="s">
        <v>12519</v>
      </c>
      <c r="BU10490" s="191" t="s">
        <v>66</v>
      </c>
      <c r="BV10490" s="191" t="s">
        <v>16989</v>
      </c>
      <c r="BW10490" s="191" t="s">
        <v>12519</v>
      </c>
    </row>
    <row r="10491" spans="51:75" x14ac:dyDescent="0.3">
      <c r="AY10491" s="251" t="e">
        <f>VLOOKUP(C10491,#REF!, 2,FALSE)</f>
        <v>#REF!</v>
      </c>
      <c r="BM10491" s="191" t="s">
        <v>15959</v>
      </c>
      <c r="BN10491" s="191" t="s">
        <v>617</v>
      </c>
      <c r="BO10491" s="191" t="s">
        <v>7872</v>
      </c>
      <c r="BU10491" s="191" t="s">
        <v>15959</v>
      </c>
      <c r="BV10491" s="191" t="s">
        <v>617</v>
      </c>
      <c r="BW10491" s="191" t="s">
        <v>7872</v>
      </c>
    </row>
    <row r="10492" spans="51:75" x14ac:dyDescent="0.3">
      <c r="AY10492" s="251" t="e">
        <f>VLOOKUP(C10492,#REF!, 2,FALSE)</f>
        <v>#REF!</v>
      </c>
      <c r="BM10492" s="191" t="s">
        <v>15960</v>
      </c>
      <c r="BN10492" s="191" t="s">
        <v>2984</v>
      </c>
      <c r="BO10492" s="191" t="s">
        <v>13457</v>
      </c>
      <c r="BU10492" s="191" t="s">
        <v>15960</v>
      </c>
      <c r="BV10492" s="191" t="s">
        <v>2984</v>
      </c>
      <c r="BW10492" s="191" t="s">
        <v>13457</v>
      </c>
    </row>
    <row r="10493" spans="51:75" x14ac:dyDescent="0.3">
      <c r="AY10493" s="251" t="e">
        <f>VLOOKUP(C10493,#REF!, 2,FALSE)</f>
        <v>#REF!</v>
      </c>
      <c r="BM10493" s="191" t="s">
        <v>58</v>
      </c>
      <c r="BN10493" s="191" t="s">
        <v>2984</v>
      </c>
      <c r="BO10493" s="191" t="s">
        <v>9755</v>
      </c>
      <c r="BU10493" s="191" t="s">
        <v>58</v>
      </c>
      <c r="BV10493" s="191" t="s">
        <v>2984</v>
      </c>
      <c r="BW10493" s="191" t="s">
        <v>9755</v>
      </c>
    </row>
    <row r="10494" spans="51:75" x14ac:dyDescent="0.3">
      <c r="AY10494" s="251" t="e">
        <f>VLOOKUP(C10494,#REF!, 2,FALSE)</f>
        <v>#REF!</v>
      </c>
      <c r="BM10494" s="191" t="s">
        <v>15961</v>
      </c>
      <c r="BN10494" s="191" t="s">
        <v>632</v>
      </c>
      <c r="BO10494" s="191" t="s">
        <v>15962</v>
      </c>
      <c r="BU10494" s="191" t="s">
        <v>15961</v>
      </c>
      <c r="BV10494" s="191" t="s">
        <v>632</v>
      </c>
      <c r="BW10494" s="191" t="s">
        <v>15962</v>
      </c>
    </row>
    <row r="10495" spans="51:75" x14ac:dyDescent="0.3">
      <c r="AY10495" s="251" t="e">
        <f>VLOOKUP(C10495,#REF!, 2,FALSE)</f>
        <v>#REF!</v>
      </c>
      <c r="BM10495" s="191" t="s">
        <v>15963</v>
      </c>
      <c r="BN10495" s="191" t="s">
        <v>667</v>
      </c>
      <c r="BO10495" s="191" t="s">
        <v>2643</v>
      </c>
      <c r="BU10495" s="191" t="s">
        <v>15963</v>
      </c>
      <c r="BV10495" s="191" t="s">
        <v>667</v>
      </c>
      <c r="BW10495" s="191" t="s">
        <v>2643</v>
      </c>
    </row>
    <row r="10496" spans="51:75" x14ac:dyDescent="0.3">
      <c r="AY10496" s="251" t="e">
        <f>VLOOKUP(C10496,#REF!, 2,FALSE)</f>
        <v>#REF!</v>
      </c>
      <c r="BM10496" s="191" t="s">
        <v>15964</v>
      </c>
      <c r="BN10496" s="191" t="s">
        <v>2984</v>
      </c>
      <c r="BO10496" s="191" t="s">
        <v>15035</v>
      </c>
      <c r="BU10496" s="191" t="s">
        <v>15964</v>
      </c>
      <c r="BV10496" s="191" t="s">
        <v>2984</v>
      </c>
      <c r="BW10496" s="191" t="s">
        <v>15035</v>
      </c>
    </row>
    <row r="10497" spans="51:75" x14ac:dyDescent="0.3">
      <c r="AY10497" s="251" t="e">
        <f>VLOOKUP(C10497,#REF!, 2,FALSE)</f>
        <v>#REF!</v>
      </c>
      <c r="BM10497" s="191" t="s">
        <v>15965</v>
      </c>
      <c r="BN10497" s="191" t="s">
        <v>2984</v>
      </c>
      <c r="BO10497" s="191" t="s">
        <v>708</v>
      </c>
      <c r="BU10497" s="191" t="s">
        <v>15965</v>
      </c>
      <c r="BV10497" s="191" t="s">
        <v>2984</v>
      </c>
      <c r="BW10497" s="191" t="s">
        <v>708</v>
      </c>
    </row>
    <row r="10498" spans="51:75" x14ac:dyDescent="0.3">
      <c r="AY10498" s="251" t="e">
        <f>VLOOKUP(C10498,#REF!, 2,FALSE)</f>
        <v>#REF!</v>
      </c>
      <c r="BM10498" s="191" t="s">
        <v>15966</v>
      </c>
      <c r="BN10498" s="191" t="s">
        <v>2984</v>
      </c>
      <c r="BO10498" s="191" t="s">
        <v>8670</v>
      </c>
      <c r="BU10498" s="191" t="s">
        <v>15966</v>
      </c>
      <c r="BV10498" s="191" t="s">
        <v>2984</v>
      </c>
      <c r="BW10498" s="191" t="s">
        <v>8670</v>
      </c>
    </row>
    <row r="10499" spans="51:75" x14ac:dyDescent="0.3">
      <c r="AY10499" s="251" t="e">
        <f>VLOOKUP(C10499,#REF!, 2,FALSE)</f>
        <v>#REF!</v>
      </c>
      <c r="BM10499" s="191" t="s">
        <v>15967</v>
      </c>
      <c r="BN10499" s="191" t="s">
        <v>3253</v>
      </c>
      <c r="BO10499" s="191" t="s">
        <v>15968</v>
      </c>
      <c r="BU10499" s="191" t="s">
        <v>15967</v>
      </c>
      <c r="BV10499" s="191" t="s">
        <v>3253</v>
      </c>
      <c r="BW10499" s="191" t="s">
        <v>15968</v>
      </c>
    </row>
    <row r="10500" spans="51:75" x14ac:dyDescent="0.3">
      <c r="AY10500" s="251" t="e">
        <f>VLOOKUP(C10500,#REF!, 2,FALSE)</f>
        <v>#REF!</v>
      </c>
      <c r="BM10500" s="191" t="s">
        <v>15969</v>
      </c>
      <c r="BN10500" s="191" t="s">
        <v>16989</v>
      </c>
      <c r="BO10500" s="191" t="s">
        <v>6523</v>
      </c>
      <c r="BU10500" s="191" t="s">
        <v>15969</v>
      </c>
      <c r="BV10500" s="191" t="s">
        <v>16989</v>
      </c>
      <c r="BW10500" s="191" t="s">
        <v>6523</v>
      </c>
    </row>
    <row r="10501" spans="51:75" x14ac:dyDescent="0.3">
      <c r="AY10501" s="251" t="e">
        <f>VLOOKUP(C10501,#REF!, 2,FALSE)</f>
        <v>#REF!</v>
      </c>
      <c r="BM10501" s="191" t="s">
        <v>15970</v>
      </c>
      <c r="BN10501" s="191" t="s">
        <v>2984</v>
      </c>
      <c r="BO10501" s="191" t="s">
        <v>10748</v>
      </c>
      <c r="BU10501" s="191" t="s">
        <v>15970</v>
      </c>
      <c r="BV10501" s="191" t="s">
        <v>2984</v>
      </c>
      <c r="BW10501" s="191" t="s">
        <v>10748</v>
      </c>
    </row>
    <row r="10502" spans="51:75" x14ac:dyDescent="0.3">
      <c r="AY10502" s="251" t="e">
        <f>VLOOKUP(C10502,#REF!, 2,FALSE)</f>
        <v>#REF!</v>
      </c>
      <c r="BM10502" s="191" t="s">
        <v>15971</v>
      </c>
      <c r="BN10502" s="191" t="s">
        <v>664</v>
      </c>
      <c r="BO10502" s="191" t="s">
        <v>5649</v>
      </c>
      <c r="BU10502" s="191" t="s">
        <v>15971</v>
      </c>
      <c r="BV10502" s="191" t="s">
        <v>664</v>
      </c>
      <c r="BW10502" s="191" t="s">
        <v>5649</v>
      </c>
    </row>
    <row r="10503" spans="51:75" x14ac:dyDescent="0.3">
      <c r="AY10503" s="251" t="e">
        <f>VLOOKUP(C10503,#REF!, 2,FALSE)</f>
        <v>#REF!</v>
      </c>
      <c r="BM10503" s="191" t="s">
        <v>15972</v>
      </c>
      <c r="BN10503" s="191" t="s">
        <v>16989</v>
      </c>
      <c r="BO10503" s="191" t="s">
        <v>15973</v>
      </c>
      <c r="BU10503" s="191" t="s">
        <v>15972</v>
      </c>
      <c r="BV10503" s="191" t="s">
        <v>16989</v>
      </c>
      <c r="BW10503" s="191" t="s">
        <v>15973</v>
      </c>
    </row>
    <row r="10504" spans="51:75" x14ac:dyDescent="0.3">
      <c r="AY10504" s="251" t="e">
        <f>VLOOKUP(C10504,#REF!, 2,FALSE)</f>
        <v>#REF!</v>
      </c>
      <c r="BM10504" s="191" t="s">
        <v>15974</v>
      </c>
      <c r="BN10504" s="191" t="s">
        <v>16989</v>
      </c>
      <c r="BO10504" s="191" t="s">
        <v>2984</v>
      </c>
      <c r="BU10504" s="191" t="s">
        <v>15974</v>
      </c>
      <c r="BV10504" s="191" t="s">
        <v>16989</v>
      </c>
      <c r="BW10504" s="191" t="s">
        <v>2984</v>
      </c>
    </row>
    <row r="10505" spans="51:75" x14ac:dyDescent="0.3">
      <c r="AY10505" s="251" t="e">
        <f>VLOOKUP(C10505,#REF!, 2,FALSE)</f>
        <v>#REF!</v>
      </c>
      <c r="BM10505" s="191" t="s">
        <v>15975</v>
      </c>
      <c r="BN10505" s="191" t="s">
        <v>16989</v>
      </c>
      <c r="BO10505" s="191" t="s">
        <v>771</v>
      </c>
      <c r="BU10505" s="191" t="s">
        <v>15975</v>
      </c>
      <c r="BV10505" s="191" t="s">
        <v>16989</v>
      </c>
      <c r="BW10505" s="191" t="s">
        <v>771</v>
      </c>
    </row>
    <row r="10506" spans="51:75" x14ac:dyDescent="0.3">
      <c r="AY10506" s="251" t="e">
        <f>VLOOKUP(C10506,#REF!, 2,FALSE)</f>
        <v>#REF!</v>
      </c>
      <c r="BM10506" s="191" t="s">
        <v>15976</v>
      </c>
      <c r="BN10506" s="191" t="s">
        <v>16989</v>
      </c>
      <c r="BO10506" s="191" t="s">
        <v>771</v>
      </c>
      <c r="BU10506" s="191" t="s">
        <v>15976</v>
      </c>
      <c r="BV10506" s="191" t="s">
        <v>16989</v>
      </c>
      <c r="BW10506" s="191" t="s">
        <v>771</v>
      </c>
    </row>
    <row r="10507" spans="51:75" x14ac:dyDescent="0.3">
      <c r="AY10507" s="251" t="e">
        <f>VLOOKUP(C10507,#REF!, 2,FALSE)</f>
        <v>#REF!</v>
      </c>
      <c r="BM10507" s="191" t="s">
        <v>15977</v>
      </c>
      <c r="BN10507" s="191" t="s">
        <v>16989</v>
      </c>
      <c r="BO10507" s="191" t="s">
        <v>4592</v>
      </c>
      <c r="BU10507" s="191" t="s">
        <v>15977</v>
      </c>
      <c r="BV10507" s="191" t="s">
        <v>16989</v>
      </c>
      <c r="BW10507" s="191" t="s">
        <v>4592</v>
      </c>
    </row>
    <row r="10508" spans="51:75" x14ac:dyDescent="0.3">
      <c r="AY10508" s="251" t="e">
        <f>VLOOKUP(C10508,#REF!, 2,FALSE)</f>
        <v>#REF!</v>
      </c>
      <c r="BM10508" s="191" t="s">
        <v>15978</v>
      </c>
      <c r="BN10508" s="191" t="s">
        <v>2984</v>
      </c>
      <c r="BO10508" s="191" t="s">
        <v>2984</v>
      </c>
      <c r="BU10508" s="191" t="s">
        <v>15978</v>
      </c>
      <c r="BV10508" s="191" t="s">
        <v>2984</v>
      </c>
      <c r="BW10508" s="191" t="s">
        <v>2984</v>
      </c>
    </row>
    <row r="10509" spans="51:75" x14ac:dyDescent="0.3">
      <c r="AY10509" s="251" t="e">
        <f>VLOOKUP(C10509,#REF!, 2,FALSE)</f>
        <v>#REF!</v>
      </c>
      <c r="BM10509" s="191" t="s">
        <v>15979</v>
      </c>
      <c r="BN10509" s="191" t="s">
        <v>2984</v>
      </c>
      <c r="BO10509" s="191" t="s">
        <v>2984</v>
      </c>
      <c r="BU10509" s="191" t="s">
        <v>15979</v>
      </c>
      <c r="BV10509" s="191" t="s">
        <v>2984</v>
      </c>
      <c r="BW10509" s="191" t="s">
        <v>2984</v>
      </c>
    </row>
    <row r="10510" spans="51:75" x14ac:dyDescent="0.3">
      <c r="AY10510" s="251" t="e">
        <f>VLOOKUP(C10510,#REF!, 2,FALSE)</f>
        <v>#REF!</v>
      </c>
      <c r="BM10510" s="191" t="s">
        <v>15980</v>
      </c>
      <c r="BN10510" s="191" t="s">
        <v>842</v>
      </c>
      <c r="BO10510" s="191" t="s">
        <v>15981</v>
      </c>
      <c r="BU10510" s="191" t="s">
        <v>15980</v>
      </c>
      <c r="BV10510" s="191" t="s">
        <v>842</v>
      </c>
      <c r="BW10510" s="191" t="s">
        <v>15981</v>
      </c>
    </row>
    <row r="10511" spans="51:75" x14ac:dyDescent="0.3">
      <c r="AY10511" s="251" t="e">
        <f>VLOOKUP(C10511,#REF!, 2,FALSE)</f>
        <v>#REF!</v>
      </c>
      <c r="BM10511" s="191" t="s">
        <v>15982</v>
      </c>
      <c r="BN10511" s="191" t="s">
        <v>624</v>
      </c>
      <c r="BO10511" s="191" t="s">
        <v>15983</v>
      </c>
      <c r="BU10511" s="191" t="s">
        <v>15982</v>
      </c>
      <c r="BV10511" s="191" t="s">
        <v>624</v>
      </c>
      <c r="BW10511" s="191" t="s">
        <v>15983</v>
      </c>
    </row>
    <row r="10512" spans="51:75" x14ac:dyDescent="0.3">
      <c r="AY10512" s="251" t="e">
        <f>VLOOKUP(C10512,#REF!, 2,FALSE)</f>
        <v>#REF!</v>
      </c>
      <c r="BM10512" s="191" t="s">
        <v>15984</v>
      </c>
      <c r="BN10512" s="191" t="s">
        <v>3253</v>
      </c>
      <c r="BO10512" s="191" t="s">
        <v>4229</v>
      </c>
      <c r="BU10512" s="191" t="s">
        <v>15984</v>
      </c>
      <c r="BV10512" s="191" t="s">
        <v>3253</v>
      </c>
      <c r="BW10512" s="191" t="s">
        <v>4229</v>
      </c>
    </row>
    <row r="10513" spans="51:75" x14ac:dyDescent="0.3">
      <c r="AY10513" s="251" t="e">
        <f>VLOOKUP(C10513,#REF!, 2,FALSE)</f>
        <v>#REF!</v>
      </c>
      <c r="BM10513" s="191" t="s">
        <v>15985</v>
      </c>
      <c r="BN10513" s="191" t="s">
        <v>3003</v>
      </c>
      <c r="BO10513" s="191" t="s">
        <v>15986</v>
      </c>
      <c r="BU10513" s="191" t="s">
        <v>15985</v>
      </c>
      <c r="BV10513" s="191" t="s">
        <v>3003</v>
      </c>
      <c r="BW10513" s="191" t="s">
        <v>15986</v>
      </c>
    </row>
    <row r="10514" spans="51:75" x14ac:dyDescent="0.3">
      <c r="AY10514" s="251" t="e">
        <f>VLOOKUP(C10514,#REF!, 2,FALSE)</f>
        <v>#REF!</v>
      </c>
      <c r="BM10514" s="191" t="s">
        <v>15987</v>
      </c>
      <c r="BN10514" s="191" t="s">
        <v>16989</v>
      </c>
      <c r="BO10514" s="191" t="s">
        <v>771</v>
      </c>
      <c r="BU10514" s="191" t="s">
        <v>15987</v>
      </c>
      <c r="BV10514" s="191" t="s">
        <v>16989</v>
      </c>
      <c r="BW10514" s="191" t="s">
        <v>771</v>
      </c>
    </row>
    <row r="10515" spans="51:75" x14ac:dyDescent="0.3">
      <c r="AY10515" s="251" t="e">
        <f>VLOOKUP(C10515,#REF!, 2,FALSE)</f>
        <v>#REF!</v>
      </c>
      <c r="BM10515" s="191" t="s">
        <v>15988</v>
      </c>
      <c r="BN10515" s="191" t="s">
        <v>16989</v>
      </c>
      <c r="BO10515" s="191" t="s">
        <v>12861</v>
      </c>
      <c r="BU10515" s="191" t="s">
        <v>15988</v>
      </c>
      <c r="BV10515" s="191" t="s">
        <v>16989</v>
      </c>
      <c r="BW10515" s="191" t="s">
        <v>12861</v>
      </c>
    </row>
    <row r="10516" spans="51:75" x14ac:dyDescent="0.3">
      <c r="AY10516" s="251" t="e">
        <f>VLOOKUP(C10516,#REF!, 2,FALSE)</f>
        <v>#REF!</v>
      </c>
      <c r="BM10516" s="191" t="s">
        <v>15989</v>
      </c>
      <c r="BN10516" s="191" t="s">
        <v>1270</v>
      </c>
      <c r="BO10516" s="191" t="s">
        <v>6917</v>
      </c>
      <c r="BU10516" s="191" t="s">
        <v>15989</v>
      </c>
      <c r="BV10516" s="191" t="s">
        <v>1270</v>
      </c>
      <c r="BW10516" s="191" t="s">
        <v>6917</v>
      </c>
    </row>
    <row r="10517" spans="51:75" x14ac:dyDescent="0.3">
      <c r="AY10517" s="251" t="e">
        <f>VLOOKUP(C10517,#REF!, 2,FALSE)</f>
        <v>#REF!</v>
      </c>
      <c r="BM10517" s="191" t="s">
        <v>2763</v>
      </c>
      <c r="BN10517" s="191" t="s">
        <v>850</v>
      </c>
      <c r="BO10517" s="191" t="s">
        <v>4183</v>
      </c>
      <c r="BU10517" s="191" t="s">
        <v>2763</v>
      </c>
      <c r="BV10517" s="191" t="s">
        <v>850</v>
      </c>
      <c r="BW10517" s="191" t="s">
        <v>4183</v>
      </c>
    </row>
    <row r="10518" spans="51:75" x14ac:dyDescent="0.3">
      <c r="AY10518" s="251" t="e">
        <f>VLOOKUP(C10518,#REF!, 2,FALSE)</f>
        <v>#REF!</v>
      </c>
      <c r="BM10518" s="191" t="s">
        <v>15990</v>
      </c>
      <c r="BN10518" s="191" t="s">
        <v>3006</v>
      </c>
      <c r="BO10518" s="191" t="s">
        <v>4229</v>
      </c>
      <c r="BU10518" s="191" t="s">
        <v>15990</v>
      </c>
      <c r="BV10518" s="191" t="s">
        <v>3006</v>
      </c>
      <c r="BW10518" s="191" t="s">
        <v>4229</v>
      </c>
    </row>
    <row r="10519" spans="51:75" x14ac:dyDescent="0.3">
      <c r="AY10519" s="251" t="e">
        <f>VLOOKUP(C10519,#REF!, 2,FALSE)</f>
        <v>#REF!</v>
      </c>
      <c r="BM10519" s="191" t="s">
        <v>2764</v>
      </c>
      <c r="BN10519" s="191" t="s">
        <v>927</v>
      </c>
      <c r="BO10519" s="191" t="s">
        <v>12048</v>
      </c>
      <c r="BU10519" s="191" t="s">
        <v>2764</v>
      </c>
      <c r="BV10519" s="191" t="s">
        <v>927</v>
      </c>
      <c r="BW10519" s="191" t="s">
        <v>12048</v>
      </c>
    </row>
    <row r="10520" spans="51:75" x14ac:dyDescent="0.3">
      <c r="AY10520" s="251" t="e">
        <f>VLOOKUP(C10520,#REF!, 2,FALSE)</f>
        <v>#REF!</v>
      </c>
      <c r="BM10520" s="191" t="s">
        <v>15991</v>
      </c>
      <c r="BN10520" s="191" t="s">
        <v>784</v>
      </c>
      <c r="BO10520" s="191" t="s">
        <v>3413</v>
      </c>
      <c r="BU10520" s="191" t="s">
        <v>15991</v>
      </c>
      <c r="BV10520" s="191" t="s">
        <v>784</v>
      </c>
      <c r="BW10520" s="191" t="s">
        <v>3413</v>
      </c>
    </row>
    <row r="10521" spans="51:75" x14ac:dyDescent="0.3">
      <c r="AY10521" s="251" t="e">
        <f>VLOOKUP(C10521,#REF!, 2,FALSE)</f>
        <v>#REF!</v>
      </c>
      <c r="BM10521" s="191" t="s">
        <v>15992</v>
      </c>
      <c r="BN10521" s="191" t="s">
        <v>638</v>
      </c>
      <c r="BO10521" s="191" t="s">
        <v>15993</v>
      </c>
      <c r="BU10521" s="191" t="s">
        <v>15992</v>
      </c>
      <c r="BV10521" s="191" t="s">
        <v>638</v>
      </c>
      <c r="BW10521" s="191" t="s">
        <v>15993</v>
      </c>
    </row>
    <row r="10522" spans="51:75" x14ac:dyDescent="0.3">
      <c r="AY10522" s="251" t="e">
        <f>VLOOKUP(C10522,#REF!, 2,FALSE)</f>
        <v>#REF!</v>
      </c>
      <c r="BM10522" s="191" t="s">
        <v>15994</v>
      </c>
      <c r="BN10522" s="191" t="s">
        <v>662</v>
      </c>
      <c r="BO10522" s="191" t="s">
        <v>15995</v>
      </c>
      <c r="BU10522" s="191" t="s">
        <v>15994</v>
      </c>
      <c r="BV10522" s="191" t="s">
        <v>662</v>
      </c>
      <c r="BW10522" s="191" t="s">
        <v>15995</v>
      </c>
    </row>
    <row r="10523" spans="51:75" x14ac:dyDescent="0.3">
      <c r="AY10523" s="251" t="e">
        <f>VLOOKUP(C10523,#REF!, 2,FALSE)</f>
        <v>#REF!</v>
      </c>
      <c r="BM10523" s="191" t="s">
        <v>15996</v>
      </c>
      <c r="BN10523" s="191" t="s">
        <v>779</v>
      </c>
      <c r="BO10523" s="191" t="s">
        <v>15997</v>
      </c>
      <c r="BU10523" s="191" t="s">
        <v>15996</v>
      </c>
      <c r="BV10523" s="191" t="s">
        <v>779</v>
      </c>
      <c r="BW10523" s="191" t="s">
        <v>15997</v>
      </c>
    </row>
    <row r="10524" spans="51:75" x14ac:dyDescent="0.3">
      <c r="AY10524" s="251" t="e">
        <f>VLOOKUP(C10524,#REF!, 2,FALSE)</f>
        <v>#REF!</v>
      </c>
      <c r="BM10524" s="191" t="s">
        <v>15998</v>
      </c>
      <c r="BN10524" s="191" t="s">
        <v>1014</v>
      </c>
      <c r="BO10524" s="191" t="s">
        <v>5973</v>
      </c>
      <c r="BU10524" s="191" t="s">
        <v>15998</v>
      </c>
      <c r="BV10524" s="191" t="s">
        <v>1014</v>
      </c>
      <c r="BW10524" s="191" t="s">
        <v>5973</v>
      </c>
    </row>
    <row r="10525" spans="51:75" x14ac:dyDescent="0.3">
      <c r="AY10525" s="251" t="e">
        <f>VLOOKUP(C10525,#REF!, 2,FALSE)</f>
        <v>#REF!</v>
      </c>
      <c r="BM10525" s="191" t="s">
        <v>15999</v>
      </c>
      <c r="BN10525" s="191" t="s">
        <v>2980</v>
      </c>
      <c r="BO10525" s="191" t="s">
        <v>16000</v>
      </c>
      <c r="BU10525" s="191" t="s">
        <v>15999</v>
      </c>
      <c r="BV10525" s="191" t="s">
        <v>2980</v>
      </c>
      <c r="BW10525" s="191" t="s">
        <v>16000</v>
      </c>
    </row>
    <row r="10526" spans="51:75" x14ac:dyDescent="0.3">
      <c r="AY10526" s="251" t="e">
        <f>VLOOKUP(C10526,#REF!, 2,FALSE)</f>
        <v>#REF!</v>
      </c>
      <c r="BM10526" s="191" t="s">
        <v>16001</v>
      </c>
      <c r="BN10526" s="191" t="s">
        <v>615</v>
      </c>
      <c r="BO10526" s="191" t="s">
        <v>15301</v>
      </c>
      <c r="BU10526" s="191" t="s">
        <v>16001</v>
      </c>
      <c r="BV10526" s="191" t="s">
        <v>615</v>
      </c>
      <c r="BW10526" s="191" t="s">
        <v>15301</v>
      </c>
    </row>
    <row r="10527" spans="51:75" x14ac:dyDescent="0.3">
      <c r="AY10527" s="251" t="e">
        <f>VLOOKUP(C10527,#REF!, 2,FALSE)</f>
        <v>#REF!</v>
      </c>
      <c r="BM10527" s="191" t="s">
        <v>16002</v>
      </c>
      <c r="BN10527" s="191" t="s">
        <v>16989</v>
      </c>
      <c r="BO10527" s="191" t="s">
        <v>4723</v>
      </c>
      <c r="BU10527" s="191" t="s">
        <v>16002</v>
      </c>
      <c r="BV10527" s="191" t="s">
        <v>16989</v>
      </c>
      <c r="BW10527" s="191" t="s">
        <v>4723</v>
      </c>
    </row>
    <row r="10528" spans="51:75" x14ac:dyDescent="0.3">
      <c r="AY10528" s="251" t="e">
        <f>VLOOKUP(C10528,#REF!, 2,FALSE)</f>
        <v>#REF!</v>
      </c>
      <c r="BM10528" s="191" t="s">
        <v>16003</v>
      </c>
      <c r="BN10528" s="191" t="s">
        <v>16989</v>
      </c>
      <c r="BO10528" s="191" t="s">
        <v>15559</v>
      </c>
      <c r="BU10528" s="191" t="s">
        <v>16003</v>
      </c>
      <c r="BV10528" s="191" t="s">
        <v>16989</v>
      </c>
      <c r="BW10528" s="191" t="s">
        <v>15559</v>
      </c>
    </row>
    <row r="10529" spans="51:75" x14ac:dyDescent="0.3">
      <c r="AY10529" s="251" t="e">
        <f>VLOOKUP(C10529,#REF!, 2,FALSE)</f>
        <v>#REF!</v>
      </c>
      <c r="BM10529" s="191" t="s">
        <v>16004</v>
      </c>
      <c r="BN10529" s="191" t="s">
        <v>737</v>
      </c>
      <c r="BO10529" s="191" t="s">
        <v>3723</v>
      </c>
      <c r="BU10529" s="191" t="s">
        <v>16004</v>
      </c>
      <c r="BV10529" s="191" t="s">
        <v>737</v>
      </c>
      <c r="BW10529" s="191" t="s">
        <v>3723</v>
      </c>
    </row>
    <row r="10530" spans="51:75" x14ac:dyDescent="0.3">
      <c r="AY10530" s="251" t="e">
        <f>VLOOKUP(C10530,#REF!, 2,FALSE)</f>
        <v>#REF!</v>
      </c>
      <c r="BM10530" s="191" t="s">
        <v>16005</v>
      </c>
      <c r="BN10530" s="191" t="s">
        <v>2984</v>
      </c>
      <c r="BO10530" s="191" t="s">
        <v>2984</v>
      </c>
      <c r="BU10530" s="191" t="s">
        <v>16005</v>
      </c>
      <c r="BV10530" s="191" t="s">
        <v>2984</v>
      </c>
      <c r="BW10530" s="191" t="s">
        <v>2984</v>
      </c>
    </row>
    <row r="10531" spans="51:75" x14ac:dyDescent="0.3">
      <c r="AY10531" s="251" t="e">
        <f>VLOOKUP(C10531,#REF!, 2,FALSE)</f>
        <v>#REF!</v>
      </c>
      <c r="BM10531" s="191" t="s">
        <v>16006</v>
      </c>
      <c r="BN10531" s="191" t="s">
        <v>2984</v>
      </c>
      <c r="BO10531" s="191" t="s">
        <v>2984</v>
      </c>
      <c r="BU10531" s="191" t="s">
        <v>16006</v>
      </c>
      <c r="BV10531" s="191" t="s">
        <v>2984</v>
      </c>
      <c r="BW10531" s="191" t="s">
        <v>2984</v>
      </c>
    </row>
    <row r="10532" spans="51:75" x14ac:dyDescent="0.3">
      <c r="AY10532" s="251" t="e">
        <f>VLOOKUP(C10532,#REF!, 2,FALSE)</f>
        <v>#REF!</v>
      </c>
      <c r="BM10532" s="191" t="s">
        <v>16007</v>
      </c>
      <c r="BN10532" s="191" t="s">
        <v>2984</v>
      </c>
      <c r="BO10532" s="191" t="s">
        <v>2984</v>
      </c>
      <c r="BU10532" s="191" t="s">
        <v>16007</v>
      </c>
      <c r="BV10532" s="191" t="s">
        <v>2984</v>
      </c>
      <c r="BW10532" s="191" t="s">
        <v>2984</v>
      </c>
    </row>
    <row r="10533" spans="51:75" x14ac:dyDescent="0.3">
      <c r="AY10533" s="251" t="e">
        <f>VLOOKUP(C10533,#REF!, 2,FALSE)</f>
        <v>#REF!</v>
      </c>
      <c r="BM10533" s="191" t="s">
        <v>16008</v>
      </c>
      <c r="BN10533" s="191" t="s">
        <v>3046</v>
      </c>
      <c r="BO10533" s="191" t="s">
        <v>16009</v>
      </c>
      <c r="BU10533" s="191" t="s">
        <v>16008</v>
      </c>
      <c r="BV10533" s="191" t="s">
        <v>3046</v>
      </c>
      <c r="BW10533" s="191" t="s">
        <v>16009</v>
      </c>
    </row>
    <row r="10534" spans="51:75" x14ac:dyDescent="0.3">
      <c r="AY10534" s="251" t="e">
        <f>VLOOKUP(C10534,#REF!, 2,FALSE)</f>
        <v>#REF!</v>
      </c>
      <c r="BM10534" s="191" t="s">
        <v>16010</v>
      </c>
      <c r="BN10534" s="191" t="s">
        <v>2984</v>
      </c>
      <c r="BO10534" s="191" t="s">
        <v>2984</v>
      </c>
      <c r="BU10534" s="191" t="s">
        <v>16010</v>
      </c>
      <c r="BV10534" s="191" t="s">
        <v>2984</v>
      </c>
      <c r="BW10534" s="191" t="s">
        <v>2984</v>
      </c>
    </row>
    <row r="10535" spans="51:75" x14ac:dyDescent="0.3">
      <c r="AY10535" s="251" t="e">
        <f>VLOOKUP(C10535,#REF!, 2,FALSE)</f>
        <v>#REF!</v>
      </c>
      <c r="BM10535" s="191" t="s">
        <v>16011</v>
      </c>
      <c r="BN10535" s="191" t="s">
        <v>2984</v>
      </c>
      <c r="BO10535" s="191" t="s">
        <v>16012</v>
      </c>
      <c r="BU10535" s="191" t="s">
        <v>16011</v>
      </c>
      <c r="BV10535" s="191" t="s">
        <v>2984</v>
      </c>
      <c r="BW10535" s="191" t="s">
        <v>16012</v>
      </c>
    </row>
    <row r="10536" spans="51:75" x14ac:dyDescent="0.3">
      <c r="AY10536" s="251" t="e">
        <f>VLOOKUP(C10536,#REF!, 2,FALSE)</f>
        <v>#REF!</v>
      </c>
      <c r="BM10536" s="191" t="s">
        <v>16013</v>
      </c>
      <c r="BN10536" s="191" t="s">
        <v>2984</v>
      </c>
      <c r="BO10536" s="191" t="s">
        <v>2984</v>
      </c>
      <c r="BU10536" s="191" t="s">
        <v>16013</v>
      </c>
      <c r="BV10536" s="191" t="s">
        <v>2984</v>
      </c>
      <c r="BW10536" s="191" t="s">
        <v>2984</v>
      </c>
    </row>
    <row r="10537" spans="51:75" x14ac:dyDescent="0.3">
      <c r="AY10537" s="251" t="e">
        <f>VLOOKUP(C10537,#REF!, 2,FALSE)</f>
        <v>#REF!</v>
      </c>
      <c r="BM10537" s="191" t="s">
        <v>16014</v>
      </c>
      <c r="BN10537" s="191" t="s">
        <v>670</v>
      </c>
      <c r="BO10537" s="191" t="s">
        <v>3348</v>
      </c>
      <c r="BU10537" s="191" t="s">
        <v>16014</v>
      </c>
      <c r="BV10537" s="191" t="s">
        <v>670</v>
      </c>
      <c r="BW10537" s="191" t="s">
        <v>3348</v>
      </c>
    </row>
    <row r="10538" spans="51:75" x14ac:dyDescent="0.3">
      <c r="AY10538" s="251" t="e">
        <f>VLOOKUP(C10538,#REF!, 2,FALSE)</f>
        <v>#REF!</v>
      </c>
      <c r="BM10538" s="191" t="s">
        <v>16015</v>
      </c>
      <c r="BN10538" s="191" t="s">
        <v>664</v>
      </c>
      <c r="BO10538" s="191" t="s">
        <v>12509</v>
      </c>
      <c r="BU10538" s="191" t="s">
        <v>16015</v>
      </c>
      <c r="BV10538" s="191" t="s">
        <v>664</v>
      </c>
      <c r="BW10538" s="191" t="s">
        <v>12509</v>
      </c>
    </row>
    <row r="10539" spans="51:75" x14ac:dyDescent="0.3">
      <c r="AY10539" s="251" t="e">
        <f>VLOOKUP(C10539,#REF!, 2,FALSE)</f>
        <v>#REF!</v>
      </c>
      <c r="BM10539" s="191" t="s">
        <v>16016</v>
      </c>
      <c r="BN10539" s="191" t="s">
        <v>659</v>
      </c>
      <c r="BO10539" s="191" t="s">
        <v>8813</v>
      </c>
      <c r="BU10539" s="191" t="s">
        <v>16016</v>
      </c>
      <c r="BV10539" s="191" t="s">
        <v>659</v>
      </c>
      <c r="BW10539" s="191" t="s">
        <v>8813</v>
      </c>
    </row>
    <row r="10540" spans="51:75" x14ac:dyDescent="0.3">
      <c r="AY10540" s="251" t="e">
        <f>VLOOKUP(C10540,#REF!, 2,FALSE)</f>
        <v>#REF!</v>
      </c>
      <c r="BM10540" s="191" t="s">
        <v>16017</v>
      </c>
      <c r="BN10540" s="191" t="s">
        <v>16989</v>
      </c>
      <c r="BO10540" s="191" t="s">
        <v>3938</v>
      </c>
      <c r="BU10540" s="191" t="s">
        <v>16017</v>
      </c>
      <c r="BV10540" s="191" t="s">
        <v>16989</v>
      </c>
      <c r="BW10540" s="191" t="s">
        <v>3938</v>
      </c>
    </row>
    <row r="10541" spans="51:75" x14ac:dyDescent="0.3">
      <c r="AY10541" s="251" t="e">
        <f>VLOOKUP(C10541,#REF!, 2,FALSE)</f>
        <v>#REF!</v>
      </c>
      <c r="BM10541" s="191" t="s">
        <v>16018</v>
      </c>
      <c r="BN10541" s="191" t="s">
        <v>16989</v>
      </c>
      <c r="BO10541" s="191" t="s">
        <v>1073</v>
      </c>
      <c r="BU10541" s="191" t="s">
        <v>16018</v>
      </c>
      <c r="BV10541" s="191" t="s">
        <v>16989</v>
      </c>
      <c r="BW10541" s="191" t="s">
        <v>1073</v>
      </c>
    </row>
    <row r="10542" spans="51:75" x14ac:dyDescent="0.3">
      <c r="AY10542" s="251" t="e">
        <f>VLOOKUP(C10542,#REF!, 2,FALSE)</f>
        <v>#REF!</v>
      </c>
      <c r="BM10542" s="191" t="s">
        <v>16019</v>
      </c>
      <c r="BN10542" s="191" t="s">
        <v>1014</v>
      </c>
      <c r="BO10542" s="191" t="s">
        <v>14916</v>
      </c>
      <c r="BU10542" s="191" t="s">
        <v>16019</v>
      </c>
      <c r="BV10542" s="191" t="s">
        <v>1014</v>
      </c>
      <c r="BW10542" s="191" t="s">
        <v>14916</v>
      </c>
    </row>
    <row r="10543" spans="51:75" x14ac:dyDescent="0.3">
      <c r="AY10543" s="251" t="e">
        <f>VLOOKUP(C10543,#REF!, 2,FALSE)</f>
        <v>#REF!</v>
      </c>
      <c r="BM10543" s="191" t="s">
        <v>67</v>
      </c>
      <c r="BN10543" s="191" t="s">
        <v>16989</v>
      </c>
      <c r="BO10543" s="191" t="s">
        <v>8084</v>
      </c>
      <c r="BU10543" s="191" t="s">
        <v>67</v>
      </c>
      <c r="BV10543" s="191" t="s">
        <v>16989</v>
      </c>
      <c r="BW10543" s="191" t="s">
        <v>8084</v>
      </c>
    </row>
    <row r="10544" spans="51:75" x14ac:dyDescent="0.3">
      <c r="AY10544" s="251" t="e">
        <f>VLOOKUP(C10544,#REF!, 2,FALSE)</f>
        <v>#REF!</v>
      </c>
      <c r="BM10544" s="191" t="s">
        <v>16020</v>
      </c>
      <c r="BN10544" s="191" t="s">
        <v>667</v>
      </c>
      <c r="BO10544" s="191" t="s">
        <v>16021</v>
      </c>
      <c r="BU10544" s="191" t="s">
        <v>16020</v>
      </c>
      <c r="BV10544" s="191" t="s">
        <v>667</v>
      </c>
      <c r="BW10544" s="191" t="s">
        <v>16021</v>
      </c>
    </row>
    <row r="10545" spans="51:75" x14ac:dyDescent="0.3">
      <c r="AY10545" s="251" t="e">
        <f>VLOOKUP(C10545,#REF!, 2,FALSE)</f>
        <v>#REF!</v>
      </c>
      <c r="BM10545" s="191" t="s">
        <v>16022</v>
      </c>
      <c r="BN10545" s="191" t="s">
        <v>16989</v>
      </c>
      <c r="BO10545" s="191" t="s">
        <v>8597</v>
      </c>
      <c r="BU10545" s="191" t="s">
        <v>16022</v>
      </c>
      <c r="BV10545" s="191" t="s">
        <v>16989</v>
      </c>
      <c r="BW10545" s="191" t="s">
        <v>8597</v>
      </c>
    </row>
    <row r="10546" spans="51:75" x14ac:dyDescent="0.3">
      <c r="AY10546" s="251" t="e">
        <f>VLOOKUP(C10546,#REF!, 2,FALSE)</f>
        <v>#REF!</v>
      </c>
      <c r="BM10546" s="191" t="s">
        <v>2765</v>
      </c>
      <c r="BN10546" s="191" t="s">
        <v>3003</v>
      </c>
      <c r="BO10546" s="191" t="s">
        <v>10650</v>
      </c>
      <c r="BU10546" s="191" t="s">
        <v>2765</v>
      </c>
      <c r="BV10546" s="191" t="s">
        <v>3003</v>
      </c>
      <c r="BW10546" s="191" t="s">
        <v>10650</v>
      </c>
    </row>
    <row r="10547" spans="51:75" x14ac:dyDescent="0.3">
      <c r="AY10547" s="251" t="e">
        <f>VLOOKUP(C10547,#REF!, 2,FALSE)</f>
        <v>#REF!</v>
      </c>
      <c r="BM10547" s="191" t="s">
        <v>16023</v>
      </c>
      <c r="BN10547" s="191" t="s">
        <v>3003</v>
      </c>
      <c r="BO10547" s="191" t="s">
        <v>4778</v>
      </c>
      <c r="BU10547" s="191" t="s">
        <v>16023</v>
      </c>
      <c r="BV10547" s="191" t="s">
        <v>3003</v>
      </c>
      <c r="BW10547" s="191" t="s">
        <v>4778</v>
      </c>
    </row>
    <row r="10548" spans="51:75" x14ac:dyDescent="0.3">
      <c r="AY10548" s="251" t="e">
        <f>VLOOKUP(C10548,#REF!, 2,FALSE)</f>
        <v>#REF!</v>
      </c>
      <c r="BM10548" s="191" t="s">
        <v>16024</v>
      </c>
      <c r="BN10548" s="191" t="s">
        <v>16989</v>
      </c>
      <c r="BO10548" s="191" t="s">
        <v>3168</v>
      </c>
      <c r="BU10548" s="191" t="s">
        <v>16024</v>
      </c>
      <c r="BV10548" s="191" t="s">
        <v>16989</v>
      </c>
      <c r="BW10548" s="191" t="s">
        <v>3168</v>
      </c>
    </row>
    <row r="10549" spans="51:75" x14ac:dyDescent="0.3">
      <c r="AY10549" s="251" t="e">
        <f>VLOOKUP(C10549,#REF!, 2,FALSE)</f>
        <v>#REF!</v>
      </c>
      <c r="BM10549" s="191" t="s">
        <v>16025</v>
      </c>
      <c r="BN10549" s="191" t="s">
        <v>16989</v>
      </c>
      <c r="BO10549" s="191" t="s">
        <v>6297</v>
      </c>
      <c r="BU10549" s="191" t="s">
        <v>16025</v>
      </c>
      <c r="BV10549" s="191" t="s">
        <v>16989</v>
      </c>
      <c r="BW10549" s="191" t="s">
        <v>6297</v>
      </c>
    </row>
    <row r="10550" spans="51:75" x14ac:dyDescent="0.3">
      <c r="AY10550" s="251" t="e">
        <f>VLOOKUP(C10550,#REF!, 2,FALSE)</f>
        <v>#REF!</v>
      </c>
      <c r="BM10550" s="191" t="s">
        <v>2767</v>
      </c>
      <c r="BN10550" s="191" t="s">
        <v>16989</v>
      </c>
      <c r="BO10550" s="191" t="s">
        <v>12579</v>
      </c>
      <c r="BU10550" s="191" t="s">
        <v>2767</v>
      </c>
      <c r="BV10550" s="191" t="s">
        <v>16989</v>
      </c>
      <c r="BW10550" s="191" t="s">
        <v>12579</v>
      </c>
    </row>
    <row r="10551" spans="51:75" x14ac:dyDescent="0.3">
      <c r="AY10551" s="251" t="e">
        <f>VLOOKUP(C10551,#REF!, 2,FALSE)</f>
        <v>#REF!</v>
      </c>
      <c r="BM10551" s="191" t="s">
        <v>16026</v>
      </c>
      <c r="BN10551" s="191" t="s">
        <v>16989</v>
      </c>
      <c r="BO10551" s="191" t="s">
        <v>16027</v>
      </c>
      <c r="BU10551" s="191" t="s">
        <v>16026</v>
      </c>
      <c r="BV10551" s="191" t="s">
        <v>16989</v>
      </c>
      <c r="BW10551" s="191" t="s">
        <v>16027</v>
      </c>
    </row>
    <row r="10552" spans="51:75" x14ac:dyDescent="0.3">
      <c r="AY10552" s="251" t="e">
        <f>VLOOKUP(C10552,#REF!, 2,FALSE)</f>
        <v>#REF!</v>
      </c>
      <c r="BM10552" s="191" t="s">
        <v>16028</v>
      </c>
      <c r="BN10552" s="191" t="s">
        <v>16989</v>
      </c>
      <c r="BO10552" s="191" t="s">
        <v>12630</v>
      </c>
      <c r="BU10552" s="191" t="s">
        <v>16028</v>
      </c>
      <c r="BV10552" s="191" t="s">
        <v>16989</v>
      </c>
      <c r="BW10552" s="191" t="s">
        <v>12630</v>
      </c>
    </row>
    <row r="10553" spans="51:75" x14ac:dyDescent="0.3">
      <c r="AY10553" s="251" t="e">
        <f>VLOOKUP(C10553,#REF!, 2,FALSE)</f>
        <v>#REF!</v>
      </c>
      <c r="BM10553" s="191" t="s">
        <v>16029</v>
      </c>
      <c r="BN10553" s="191" t="s">
        <v>617</v>
      </c>
      <c r="BO10553" s="191" t="s">
        <v>14013</v>
      </c>
      <c r="BU10553" s="191" t="s">
        <v>16029</v>
      </c>
      <c r="BV10553" s="191" t="s">
        <v>617</v>
      </c>
      <c r="BW10553" s="191" t="s">
        <v>14013</v>
      </c>
    </row>
    <row r="10554" spans="51:75" x14ac:dyDescent="0.3">
      <c r="AY10554" s="251" t="e">
        <f>VLOOKUP(C10554,#REF!, 2,FALSE)</f>
        <v>#REF!</v>
      </c>
      <c r="BM10554" s="191" t="s">
        <v>16030</v>
      </c>
      <c r="BN10554" s="191" t="s">
        <v>16989</v>
      </c>
      <c r="BO10554" s="191" t="s">
        <v>9271</v>
      </c>
      <c r="BU10554" s="191" t="s">
        <v>16030</v>
      </c>
      <c r="BV10554" s="191" t="s">
        <v>16989</v>
      </c>
      <c r="BW10554" s="191" t="s">
        <v>9271</v>
      </c>
    </row>
    <row r="10555" spans="51:75" x14ac:dyDescent="0.3">
      <c r="AY10555" s="251" t="e">
        <f>VLOOKUP(C10555,#REF!, 2,FALSE)</f>
        <v>#REF!</v>
      </c>
      <c r="BM10555" s="191" t="s">
        <v>16031</v>
      </c>
      <c r="BN10555" s="191" t="s">
        <v>16989</v>
      </c>
      <c r="BO10555" s="191" t="s">
        <v>4044</v>
      </c>
      <c r="BU10555" s="191" t="s">
        <v>16031</v>
      </c>
      <c r="BV10555" s="191" t="s">
        <v>16989</v>
      </c>
      <c r="BW10555" s="191" t="s">
        <v>4044</v>
      </c>
    </row>
    <row r="10556" spans="51:75" x14ac:dyDescent="0.3">
      <c r="AY10556" s="251" t="e">
        <f>VLOOKUP(C10556,#REF!, 2,FALSE)</f>
        <v>#REF!</v>
      </c>
      <c r="BM10556" s="191" t="s">
        <v>16032</v>
      </c>
      <c r="BN10556" s="191" t="s">
        <v>16989</v>
      </c>
      <c r="BO10556" s="191" t="s">
        <v>9681</v>
      </c>
      <c r="BU10556" s="191" t="s">
        <v>16032</v>
      </c>
      <c r="BV10556" s="191" t="s">
        <v>16989</v>
      </c>
      <c r="BW10556" s="191" t="s">
        <v>9681</v>
      </c>
    </row>
    <row r="10557" spans="51:75" x14ac:dyDescent="0.3">
      <c r="AY10557" s="251" t="e">
        <f>VLOOKUP(C10557,#REF!, 2,FALSE)</f>
        <v>#REF!</v>
      </c>
      <c r="BM10557" s="191" t="s">
        <v>2768</v>
      </c>
      <c r="BN10557" s="191" t="s">
        <v>2984</v>
      </c>
      <c r="BO10557" s="191" t="s">
        <v>9173</v>
      </c>
      <c r="BU10557" s="191" t="s">
        <v>2768</v>
      </c>
      <c r="BV10557" s="191" t="s">
        <v>2984</v>
      </c>
      <c r="BW10557" s="191" t="s">
        <v>9173</v>
      </c>
    </row>
    <row r="10558" spans="51:75" x14ac:dyDescent="0.3">
      <c r="AY10558" s="251" t="e">
        <f>VLOOKUP(C10558,#REF!, 2,FALSE)</f>
        <v>#REF!</v>
      </c>
      <c r="BM10558" s="191" t="s">
        <v>16033</v>
      </c>
      <c r="BN10558" s="191" t="s">
        <v>3003</v>
      </c>
      <c r="BO10558" s="191" t="s">
        <v>1739</v>
      </c>
      <c r="BU10558" s="191" t="s">
        <v>16033</v>
      </c>
      <c r="BV10558" s="191" t="s">
        <v>3003</v>
      </c>
      <c r="BW10558" s="191" t="s">
        <v>1739</v>
      </c>
    </row>
    <row r="10559" spans="51:75" x14ac:dyDescent="0.3">
      <c r="AY10559" s="251" t="e">
        <f>VLOOKUP(C10559,#REF!, 2,FALSE)</f>
        <v>#REF!</v>
      </c>
      <c r="BM10559" s="191" t="s">
        <v>2769</v>
      </c>
      <c r="BN10559" s="191" t="s">
        <v>772</v>
      </c>
      <c r="BO10559" s="191" t="s">
        <v>16034</v>
      </c>
      <c r="BU10559" s="191" t="s">
        <v>2769</v>
      </c>
      <c r="BV10559" s="191" t="s">
        <v>772</v>
      </c>
      <c r="BW10559" s="191" t="s">
        <v>16034</v>
      </c>
    </row>
    <row r="10560" spans="51:75" x14ac:dyDescent="0.3">
      <c r="AY10560" s="251" t="e">
        <f>VLOOKUP(C10560,#REF!, 2,FALSE)</f>
        <v>#REF!</v>
      </c>
      <c r="BM10560" s="191" t="s">
        <v>16035</v>
      </c>
      <c r="BN10560" s="191" t="s">
        <v>938</v>
      </c>
      <c r="BO10560" s="191" t="s">
        <v>10308</v>
      </c>
      <c r="BU10560" s="191" t="s">
        <v>16035</v>
      </c>
      <c r="BV10560" s="191" t="s">
        <v>938</v>
      </c>
      <c r="BW10560" s="191" t="s">
        <v>10308</v>
      </c>
    </row>
    <row r="10561" spans="51:75" x14ac:dyDescent="0.3">
      <c r="AY10561" s="251" t="e">
        <f>VLOOKUP(C10561,#REF!, 2,FALSE)</f>
        <v>#REF!</v>
      </c>
      <c r="BM10561" s="191" t="s">
        <v>16036</v>
      </c>
      <c r="BN10561" s="191" t="s">
        <v>701</v>
      </c>
      <c r="BO10561" s="191" t="s">
        <v>1399</v>
      </c>
      <c r="BU10561" s="191" t="s">
        <v>16036</v>
      </c>
      <c r="BV10561" s="191" t="s">
        <v>701</v>
      </c>
      <c r="BW10561" s="191" t="s">
        <v>1399</v>
      </c>
    </row>
    <row r="10562" spans="51:75" x14ac:dyDescent="0.3">
      <c r="AY10562" s="251" t="e">
        <f>VLOOKUP(C10562,#REF!, 2,FALSE)</f>
        <v>#REF!</v>
      </c>
      <c r="BM10562" s="191" t="s">
        <v>2770</v>
      </c>
      <c r="BN10562" s="191" t="s">
        <v>784</v>
      </c>
      <c r="BO10562" s="191" t="s">
        <v>16037</v>
      </c>
      <c r="BU10562" s="191" t="s">
        <v>2770</v>
      </c>
      <c r="BV10562" s="191" t="s">
        <v>784</v>
      </c>
      <c r="BW10562" s="191" t="s">
        <v>16037</v>
      </c>
    </row>
    <row r="10563" spans="51:75" x14ac:dyDescent="0.3">
      <c r="AY10563" s="251" t="e">
        <f>VLOOKUP(C10563,#REF!, 2,FALSE)</f>
        <v>#REF!</v>
      </c>
      <c r="BM10563" s="191" t="s">
        <v>16038</v>
      </c>
      <c r="BN10563" s="191" t="s">
        <v>3006</v>
      </c>
      <c r="BO10563" s="191" t="s">
        <v>1065</v>
      </c>
      <c r="BU10563" s="191" t="s">
        <v>16038</v>
      </c>
      <c r="BV10563" s="191" t="s">
        <v>3006</v>
      </c>
      <c r="BW10563" s="191" t="s">
        <v>1065</v>
      </c>
    </row>
    <row r="10564" spans="51:75" x14ac:dyDescent="0.3">
      <c r="AY10564" s="251" t="e">
        <f>VLOOKUP(C10564,#REF!, 2,FALSE)</f>
        <v>#REF!</v>
      </c>
      <c r="BM10564" s="191" t="s">
        <v>16039</v>
      </c>
      <c r="BN10564" s="191" t="s">
        <v>16989</v>
      </c>
      <c r="BO10564" s="191" t="s">
        <v>1909</v>
      </c>
      <c r="BU10564" s="191" t="s">
        <v>16039</v>
      </c>
      <c r="BV10564" s="191" t="s">
        <v>16989</v>
      </c>
      <c r="BW10564" s="191" t="s">
        <v>1909</v>
      </c>
    </row>
    <row r="10565" spans="51:75" x14ac:dyDescent="0.3">
      <c r="AY10565" s="251" t="e">
        <f>VLOOKUP(C10565,#REF!, 2,FALSE)</f>
        <v>#REF!</v>
      </c>
      <c r="BM10565" s="191" t="s">
        <v>16040</v>
      </c>
      <c r="BN10565" s="191" t="s">
        <v>732</v>
      </c>
      <c r="BO10565" s="191" t="s">
        <v>9306</v>
      </c>
      <c r="BU10565" s="191" t="s">
        <v>16040</v>
      </c>
      <c r="BV10565" s="191" t="s">
        <v>732</v>
      </c>
      <c r="BW10565" s="191" t="s">
        <v>9306</v>
      </c>
    </row>
    <row r="10566" spans="51:75" x14ac:dyDescent="0.3">
      <c r="AY10566" s="251" t="e">
        <f>VLOOKUP(C10566,#REF!, 2,FALSE)</f>
        <v>#REF!</v>
      </c>
      <c r="BM10566" s="191" t="s">
        <v>16041</v>
      </c>
      <c r="BN10566" s="191" t="s">
        <v>2984</v>
      </c>
      <c r="BO10566" s="191" t="s">
        <v>2984</v>
      </c>
      <c r="BU10566" s="191" t="s">
        <v>16041</v>
      </c>
      <c r="BV10566" s="191" t="s">
        <v>2984</v>
      </c>
      <c r="BW10566" s="191" t="s">
        <v>2984</v>
      </c>
    </row>
    <row r="10567" spans="51:75" x14ac:dyDescent="0.3">
      <c r="AY10567" s="251" t="e">
        <f>VLOOKUP(C10567,#REF!, 2,FALSE)</f>
        <v>#REF!</v>
      </c>
      <c r="BM10567" s="191" t="s">
        <v>16042</v>
      </c>
      <c r="BN10567" s="191" t="s">
        <v>2984</v>
      </c>
      <c r="BO10567" s="191" t="s">
        <v>2984</v>
      </c>
      <c r="BU10567" s="191" t="s">
        <v>16042</v>
      </c>
      <c r="BV10567" s="191" t="s">
        <v>2984</v>
      </c>
      <c r="BW10567" s="191" t="s">
        <v>2984</v>
      </c>
    </row>
    <row r="10568" spans="51:75" x14ac:dyDescent="0.3">
      <c r="AY10568" s="251" t="e">
        <f>VLOOKUP(C10568,#REF!, 2,FALSE)</f>
        <v>#REF!</v>
      </c>
      <c r="BM10568" s="191" t="s">
        <v>16043</v>
      </c>
      <c r="BN10568" s="191" t="s">
        <v>2984</v>
      </c>
      <c r="BO10568" s="191" t="s">
        <v>2984</v>
      </c>
      <c r="BU10568" s="191" t="s">
        <v>16043</v>
      </c>
      <c r="BV10568" s="191" t="s">
        <v>2984</v>
      </c>
      <c r="BW10568" s="191" t="s">
        <v>2984</v>
      </c>
    </row>
    <row r="10569" spans="51:75" x14ac:dyDescent="0.3">
      <c r="AY10569" s="251" t="e">
        <f>VLOOKUP(C10569,#REF!, 2,FALSE)</f>
        <v>#REF!</v>
      </c>
      <c r="BM10569" s="191" t="s">
        <v>16044</v>
      </c>
      <c r="BN10569" s="191" t="s">
        <v>2984</v>
      </c>
      <c r="BO10569" s="191" t="s">
        <v>2984</v>
      </c>
      <c r="BU10569" s="191" t="s">
        <v>16044</v>
      </c>
      <c r="BV10569" s="191" t="s">
        <v>2984</v>
      </c>
      <c r="BW10569" s="191" t="s">
        <v>2984</v>
      </c>
    </row>
    <row r="10570" spans="51:75" x14ac:dyDescent="0.3">
      <c r="AY10570" s="251" t="e">
        <f>VLOOKUP(C10570,#REF!, 2,FALSE)</f>
        <v>#REF!</v>
      </c>
      <c r="BM10570" s="191" t="s">
        <v>16045</v>
      </c>
      <c r="BN10570" s="191" t="s">
        <v>16989</v>
      </c>
      <c r="BO10570" s="191" t="s">
        <v>2064</v>
      </c>
      <c r="BU10570" s="191" t="s">
        <v>16045</v>
      </c>
      <c r="BV10570" s="191" t="s">
        <v>16989</v>
      </c>
      <c r="BW10570" s="191" t="s">
        <v>2064</v>
      </c>
    </row>
    <row r="10571" spans="51:75" x14ac:dyDescent="0.3">
      <c r="AY10571" s="251" t="e">
        <f>VLOOKUP(C10571,#REF!, 2,FALSE)</f>
        <v>#REF!</v>
      </c>
      <c r="BM10571" s="191" t="s">
        <v>16046</v>
      </c>
      <c r="BN10571" s="191" t="s">
        <v>842</v>
      </c>
      <c r="BO10571" s="191" t="s">
        <v>713</v>
      </c>
      <c r="BU10571" s="191" t="s">
        <v>16046</v>
      </c>
      <c r="BV10571" s="191" t="s">
        <v>842</v>
      </c>
      <c r="BW10571" s="191" t="s">
        <v>713</v>
      </c>
    </row>
    <row r="10572" spans="51:75" x14ac:dyDescent="0.3">
      <c r="AY10572" s="251" t="e">
        <f>VLOOKUP(C10572,#REF!, 2,FALSE)</f>
        <v>#REF!</v>
      </c>
      <c r="BM10572" s="191" t="s">
        <v>16047</v>
      </c>
      <c r="BN10572" s="191" t="s">
        <v>16989</v>
      </c>
      <c r="BO10572" s="191" t="s">
        <v>1508</v>
      </c>
      <c r="BU10572" s="191" t="s">
        <v>16047</v>
      </c>
      <c r="BV10572" s="191" t="s">
        <v>16989</v>
      </c>
      <c r="BW10572" s="191" t="s">
        <v>1508</v>
      </c>
    </row>
    <row r="10573" spans="51:75" x14ac:dyDescent="0.3">
      <c r="AY10573" s="251" t="e">
        <f>VLOOKUP(C10573,#REF!, 2,FALSE)</f>
        <v>#REF!</v>
      </c>
      <c r="BM10573" s="191" t="s">
        <v>2772</v>
      </c>
      <c r="BN10573" s="191" t="s">
        <v>16989</v>
      </c>
      <c r="BO10573" s="191" t="s">
        <v>2374</v>
      </c>
      <c r="BU10573" s="191" t="s">
        <v>2772</v>
      </c>
      <c r="BV10573" s="191" t="s">
        <v>16989</v>
      </c>
      <c r="BW10573" s="191" t="s">
        <v>2374</v>
      </c>
    </row>
    <row r="10574" spans="51:75" x14ac:dyDescent="0.3">
      <c r="AY10574" s="251" t="e">
        <f>VLOOKUP(C10574,#REF!, 2,FALSE)</f>
        <v>#REF!</v>
      </c>
      <c r="BM10574" s="191" t="s">
        <v>16048</v>
      </c>
      <c r="BN10574" s="191" t="s">
        <v>16989</v>
      </c>
      <c r="BO10574" s="191" t="s">
        <v>3840</v>
      </c>
      <c r="BU10574" s="191" t="s">
        <v>16048</v>
      </c>
      <c r="BV10574" s="191" t="s">
        <v>16989</v>
      </c>
      <c r="BW10574" s="191" t="s">
        <v>3840</v>
      </c>
    </row>
    <row r="10575" spans="51:75" x14ac:dyDescent="0.3">
      <c r="AY10575" s="251" t="e">
        <f>VLOOKUP(C10575,#REF!, 2,FALSE)</f>
        <v>#REF!</v>
      </c>
      <c r="BM10575" s="191" t="s">
        <v>16049</v>
      </c>
      <c r="BN10575" s="191" t="s">
        <v>3006</v>
      </c>
      <c r="BO10575" s="191" t="s">
        <v>1048</v>
      </c>
      <c r="BU10575" s="191" t="s">
        <v>16049</v>
      </c>
      <c r="BV10575" s="191" t="s">
        <v>3006</v>
      </c>
      <c r="BW10575" s="191" t="s">
        <v>1048</v>
      </c>
    </row>
    <row r="10576" spans="51:75" x14ac:dyDescent="0.3">
      <c r="AY10576" s="251" t="e">
        <f>VLOOKUP(C10576,#REF!, 2,FALSE)</f>
        <v>#REF!</v>
      </c>
      <c r="BM10576" s="191" t="s">
        <v>2773</v>
      </c>
      <c r="BN10576" s="191" t="s">
        <v>16989</v>
      </c>
      <c r="BO10576" s="191" t="s">
        <v>1387</v>
      </c>
      <c r="BU10576" s="191" t="s">
        <v>2773</v>
      </c>
      <c r="BV10576" s="191" t="s">
        <v>16989</v>
      </c>
      <c r="BW10576" s="191" t="s">
        <v>1387</v>
      </c>
    </row>
    <row r="10577" spans="51:75" x14ac:dyDescent="0.3">
      <c r="AY10577" s="251" t="e">
        <f>VLOOKUP(C10577,#REF!, 2,FALSE)</f>
        <v>#REF!</v>
      </c>
      <c r="BM10577" s="191" t="s">
        <v>16050</v>
      </c>
      <c r="BN10577" s="191" t="s">
        <v>732</v>
      </c>
      <c r="BO10577" s="191" t="s">
        <v>16051</v>
      </c>
      <c r="BU10577" s="191" t="s">
        <v>16050</v>
      </c>
      <c r="BV10577" s="191" t="s">
        <v>732</v>
      </c>
      <c r="BW10577" s="191" t="s">
        <v>16051</v>
      </c>
    </row>
    <row r="10578" spans="51:75" x14ac:dyDescent="0.3">
      <c r="AY10578" s="251" t="e">
        <f>VLOOKUP(C10578,#REF!, 2,FALSE)</f>
        <v>#REF!</v>
      </c>
      <c r="BM10578" s="191" t="s">
        <v>16052</v>
      </c>
      <c r="BN10578" s="191" t="s">
        <v>788</v>
      </c>
      <c r="BO10578" s="191" t="s">
        <v>16053</v>
      </c>
      <c r="BU10578" s="191" t="s">
        <v>16052</v>
      </c>
      <c r="BV10578" s="191" t="s">
        <v>788</v>
      </c>
      <c r="BW10578" s="191" t="s">
        <v>16053</v>
      </c>
    </row>
    <row r="10579" spans="51:75" x14ac:dyDescent="0.3">
      <c r="AY10579" s="251" t="e">
        <f>VLOOKUP(C10579,#REF!, 2,FALSE)</f>
        <v>#REF!</v>
      </c>
      <c r="BM10579" s="191" t="s">
        <v>16054</v>
      </c>
      <c r="BN10579" s="191" t="s">
        <v>2984</v>
      </c>
      <c r="BO10579" s="191" t="s">
        <v>2984</v>
      </c>
      <c r="BU10579" s="191" t="s">
        <v>16054</v>
      </c>
      <c r="BV10579" s="191" t="s">
        <v>2984</v>
      </c>
      <c r="BW10579" s="191" t="s">
        <v>2984</v>
      </c>
    </row>
    <row r="10580" spans="51:75" x14ac:dyDescent="0.3">
      <c r="AY10580" s="251" t="e">
        <f>VLOOKUP(C10580,#REF!, 2,FALSE)</f>
        <v>#REF!</v>
      </c>
      <c r="BM10580" s="191" t="s">
        <v>16055</v>
      </c>
      <c r="BN10580" s="191" t="s">
        <v>927</v>
      </c>
      <c r="BO10580" s="191" t="s">
        <v>16056</v>
      </c>
      <c r="BU10580" s="191" t="s">
        <v>16055</v>
      </c>
      <c r="BV10580" s="191" t="s">
        <v>927</v>
      </c>
      <c r="BW10580" s="191" t="s">
        <v>16056</v>
      </c>
    </row>
    <row r="10581" spans="51:75" x14ac:dyDescent="0.3">
      <c r="AY10581" s="251" t="e">
        <f>VLOOKUP(C10581,#REF!, 2,FALSE)</f>
        <v>#REF!</v>
      </c>
      <c r="BM10581" s="191" t="s">
        <v>16057</v>
      </c>
      <c r="BN10581" s="191" t="s">
        <v>3003</v>
      </c>
      <c r="BO10581" s="191" t="s">
        <v>16058</v>
      </c>
      <c r="BU10581" s="191" t="s">
        <v>16057</v>
      </c>
      <c r="BV10581" s="191" t="s">
        <v>3003</v>
      </c>
      <c r="BW10581" s="191" t="s">
        <v>16058</v>
      </c>
    </row>
    <row r="10582" spans="51:75" x14ac:dyDescent="0.3">
      <c r="AY10582" s="251" t="e">
        <f>VLOOKUP(C10582,#REF!, 2,FALSE)</f>
        <v>#REF!</v>
      </c>
      <c r="BM10582" s="191" t="s">
        <v>16059</v>
      </c>
      <c r="BN10582" s="191" t="s">
        <v>3046</v>
      </c>
      <c r="BO10582" s="191" t="s">
        <v>16060</v>
      </c>
      <c r="BU10582" s="191" t="s">
        <v>16059</v>
      </c>
      <c r="BV10582" s="191" t="s">
        <v>3046</v>
      </c>
      <c r="BW10582" s="191" t="s">
        <v>16060</v>
      </c>
    </row>
    <row r="10583" spans="51:75" x14ac:dyDescent="0.3">
      <c r="AY10583" s="251" t="e">
        <f>VLOOKUP(C10583,#REF!, 2,FALSE)</f>
        <v>#REF!</v>
      </c>
      <c r="BM10583" s="191" t="s">
        <v>16061</v>
      </c>
      <c r="BN10583" s="191" t="s">
        <v>617</v>
      </c>
      <c r="BO10583" s="191" t="s">
        <v>16053</v>
      </c>
      <c r="BU10583" s="191" t="s">
        <v>16061</v>
      </c>
      <c r="BV10583" s="191" t="s">
        <v>617</v>
      </c>
      <c r="BW10583" s="191" t="s">
        <v>16053</v>
      </c>
    </row>
    <row r="10584" spans="51:75" x14ac:dyDescent="0.3">
      <c r="AY10584" s="251" t="e">
        <f>VLOOKUP(C10584,#REF!, 2,FALSE)</f>
        <v>#REF!</v>
      </c>
      <c r="BM10584" s="191" t="s">
        <v>16062</v>
      </c>
      <c r="BN10584" s="191" t="s">
        <v>618</v>
      </c>
      <c r="BO10584" s="191" t="s">
        <v>16063</v>
      </c>
      <c r="BU10584" s="191" t="s">
        <v>16062</v>
      </c>
      <c r="BV10584" s="191" t="s">
        <v>618</v>
      </c>
      <c r="BW10584" s="191" t="s">
        <v>16063</v>
      </c>
    </row>
    <row r="10585" spans="51:75" x14ac:dyDescent="0.3">
      <c r="AY10585" s="251" t="e">
        <f>VLOOKUP(C10585,#REF!, 2,FALSE)</f>
        <v>#REF!</v>
      </c>
      <c r="BM10585" s="191" t="s">
        <v>2774</v>
      </c>
      <c r="BN10585" s="191" t="s">
        <v>842</v>
      </c>
      <c r="BO10585" s="191" t="s">
        <v>16064</v>
      </c>
      <c r="BU10585" s="191" t="s">
        <v>2774</v>
      </c>
      <c r="BV10585" s="191" t="s">
        <v>842</v>
      </c>
      <c r="BW10585" s="191" t="s">
        <v>16064</v>
      </c>
    </row>
    <row r="10586" spans="51:75" x14ac:dyDescent="0.3">
      <c r="AY10586" s="251" t="e">
        <f>VLOOKUP(C10586,#REF!, 2,FALSE)</f>
        <v>#REF!</v>
      </c>
      <c r="BM10586" s="191" t="s">
        <v>16065</v>
      </c>
      <c r="BN10586" s="191" t="s">
        <v>2984</v>
      </c>
      <c r="BO10586" s="191" t="s">
        <v>2984</v>
      </c>
      <c r="BU10586" s="191" t="s">
        <v>16065</v>
      </c>
      <c r="BV10586" s="191" t="s">
        <v>2984</v>
      </c>
      <c r="BW10586" s="191" t="s">
        <v>2984</v>
      </c>
    </row>
    <row r="10587" spans="51:75" x14ac:dyDescent="0.3">
      <c r="AY10587" s="251" t="e">
        <f>VLOOKUP(C10587,#REF!, 2,FALSE)</f>
        <v>#REF!</v>
      </c>
      <c r="BM10587" s="191" t="s">
        <v>16066</v>
      </c>
      <c r="BN10587" s="191" t="s">
        <v>2984</v>
      </c>
      <c r="BO10587" s="191" t="s">
        <v>2984</v>
      </c>
      <c r="BU10587" s="191" t="s">
        <v>16066</v>
      </c>
      <c r="BV10587" s="191" t="s">
        <v>2984</v>
      </c>
      <c r="BW10587" s="191" t="s">
        <v>2984</v>
      </c>
    </row>
    <row r="10588" spans="51:75" x14ac:dyDescent="0.3">
      <c r="AY10588" s="251" t="e">
        <f>VLOOKUP(C10588,#REF!, 2,FALSE)</f>
        <v>#REF!</v>
      </c>
      <c r="BM10588" s="191" t="s">
        <v>16067</v>
      </c>
      <c r="BN10588" s="191" t="s">
        <v>2984</v>
      </c>
      <c r="BO10588" s="191" t="s">
        <v>2984</v>
      </c>
      <c r="BU10588" s="191" t="s">
        <v>16067</v>
      </c>
      <c r="BV10588" s="191" t="s">
        <v>2984</v>
      </c>
      <c r="BW10588" s="191" t="s">
        <v>2984</v>
      </c>
    </row>
    <row r="10589" spans="51:75" x14ac:dyDescent="0.3">
      <c r="AY10589" s="251" t="e">
        <f>VLOOKUP(C10589,#REF!, 2,FALSE)</f>
        <v>#REF!</v>
      </c>
      <c r="BM10589" s="191" t="s">
        <v>16068</v>
      </c>
      <c r="BN10589" s="191" t="s">
        <v>2984</v>
      </c>
      <c r="BO10589" s="191" t="s">
        <v>2984</v>
      </c>
      <c r="BU10589" s="191" t="s">
        <v>16068</v>
      </c>
      <c r="BV10589" s="191" t="s">
        <v>2984</v>
      </c>
      <c r="BW10589" s="191" t="s">
        <v>2984</v>
      </c>
    </row>
    <row r="10590" spans="51:75" x14ac:dyDescent="0.3">
      <c r="AY10590" s="251" t="e">
        <f>VLOOKUP(C10590,#REF!, 2,FALSE)</f>
        <v>#REF!</v>
      </c>
      <c r="BM10590" s="191" t="s">
        <v>2776</v>
      </c>
      <c r="BN10590" s="191" t="s">
        <v>781</v>
      </c>
      <c r="BO10590" s="191" t="s">
        <v>12254</v>
      </c>
      <c r="BU10590" s="191" t="s">
        <v>2776</v>
      </c>
      <c r="BV10590" s="191" t="s">
        <v>781</v>
      </c>
      <c r="BW10590" s="191" t="s">
        <v>12254</v>
      </c>
    </row>
    <row r="10591" spans="51:75" x14ac:dyDescent="0.3">
      <c r="AY10591" s="251" t="e">
        <f>VLOOKUP(C10591,#REF!, 2,FALSE)</f>
        <v>#REF!</v>
      </c>
      <c r="BM10591" s="191" t="s">
        <v>16069</v>
      </c>
      <c r="BN10591" s="191" t="s">
        <v>3006</v>
      </c>
      <c r="BO10591" s="191" t="s">
        <v>16070</v>
      </c>
      <c r="BU10591" s="191" t="s">
        <v>16069</v>
      </c>
      <c r="BV10591" s="191" t="s">
        <v>3006</v>
      </c>
      <c r="BW10591" s="191" t="s">
        <v>16070</v>
      </c>
    </row>
    <row r="10592" spans="51:75" x14ac:dyDescent="0.3">
      <c r="AY10592" s="251" t="e">
        <f>VLOOKUP(C10592,#REF!, 2,FALSE)</f>
        <v>#REF!</v>
      </c>
      <c r="BM10592" s="191" t="s">
        <v>16071</v>
      </c>
      <c r="BN10592" s="191" t="s">
        <v>667</v>
      </c>
      <c r="BO10592" s="191" t="s">
        <v>771</v>
      </c>
      <c r="BU10592" s="191" t="s">
        <v>16071</v>
      </c>
      <c r="BV10592" s="191" t="s">
        <v>667</v>
      </c>
      <c r="BW10592" s="191" t="s">
        <v>771</v>
      </c>
    </row>
    <row r="10593" spans="51:75" x14ac:dyDescent="0.3">
      <c r="AY10593" s="251" t="e">
        <f>VLOOKUP(C10593,#REF!, 2,FALSE)</f>
        <v>#REF!</v>
      </c>
      <c r="BM10593" s="191" t="s">
        <v>16072</v>
      </c>
      <c r="BN10593" s="191" t="s">
        <v>3006</v>
      </c>
      <c r="BO10593" s="191" t="s">
        <v>11211</v>
      </c>
      <c r="BU10593" s="191" t="s">
        <v>16072</v>
      </c>
      <c r="BV10593" s="191" t="s">
        <v>3006</v>
      </c>
      <c r="BW10593" s="191" t="s">
        <v>11211</v>
      </c>
    </row>
    <row r="10594" spans="51:75" x14ac:dyDescent="0.3">
      <c r="AY10594" s="251" t="e">
        <f>VLOOKUP(C10594,#REF!, 2,FALSE)</f>
        <v>#REF!</v>
      </c>
      <c r="BM10594" s="191" t="s">
        <v>16073</v>
      </c>
      <c r="BN10594" s="191" t="s">
        <v>772</v>
      </c>
      <c r="BO10594" s="191" t="s">
        <v>771</v>
      </c>
      <c r="BU10594" s="191" t="s">
        <v>16073</v>
      </c>
      <c r="BV10594" s="191" t="s">
        <v>772</v>
      </c>
      <c r="BW10594" s="191" t="s">
        <v>771</v>
      </c>
    </row>
    <row r="10595" spans="51:75" x14ac:dyDescent="0.3">
      <c r="AY10595" s="251" t="e">
        <f>VLOOKUP(C10595,#REF!, 2,FALSE)</f>
        <v>#REF!</v>
      </c>
      <c r="BM10595" s="191" t="s">
        <v>16074</v>
      </c>
      <c r="BN10595" s="191" t="s">
        <v>667</v>
      </c>
      <c r="BO10595" s="191" t="s">
        <v>771</v>
      </c>
      <c r="BU10595" s="191" t="s">
        <v>16074</v>
      </c>
      <c r="BV10595" s="191" t="s">
        <v>667</v>
      </c>
      <c r="BW10595" s="191" t="s">
        <v>771</v>
      </c>
    </row>
    <row r="10596" spans="51:75" x14ac:dyDescent="0.3">
      <c r="AY10596" s="251" t="e">
        <f>VLOOKUP(C10596,#REF!, 2,FALSE)</f>
        <v>#REF!</v>
      </c>
      <c r="BM10596" s="191" t="s">
        <v>16075</v>
      </c>
      <c r="BN10596" s="191" t="s">
        <v>16989</v>
      </c>
      <c r="BO10596" s="191" t="s">
        <v>771</v>
      </c>
      <c r="BU10596" s="191" t="s">
        <v>16075</v>
      </c>
      <c r="BV10596" s="191" t="s">
        <v>16989</v>
      </c>
      <c r="BW10596" s="191" t="s">
        <v>771</v>
      </c>
    </row>
    <row r="10597" spans="51:75" x14ac:dyDescent="0.3">
      <c r="AY10597" s="251" t="e">
        <f>VLOOKUP(C10597,#REF!, 2,FALSE)</f>
        <v>#REF!</v>
      </c>
      <c r="BM10597" s="191" t="s">
        <v>16076</v>
      </c>
      <c r="BN10597" s="191" t="s">
        <v>3046</v>
      </c>
      <c r="BO10597" s="191" t="s">
        <v>3320</v>
      </c>
      <c r="BU10597" s="191" t="s">
        <v>16076</v>
      </c>
      <c r="BV10597" s="191" t="s">
        <v>3046</v>
      </c>
      <c r="BW10597" s="191" t="s">
        <v>3320</v>
      </c>
    </row>
    <row r="10598" spans="51:75" x14ac:dyDescent="0.3">
      <c r="AY10598" s="251" t="e">
        <f>VLOOKUP(C10598,#REF!, 2,FALSE)</f>
        <v>#REF!</v>
      </c>
      <c r="BM10598" s="191" t="s">
        <v>16077</v>
      </c>
      <c r="BN10598" s="191" t="s">
        <v>3046</v>
      </c>
      <c r="BO10598" s="191" t="s">
        <v>14618</v>
      </c>
      <c r="BU10598" s="191" t="s">
        <v>16077</v>
      </c>
      <c r="BV10598" s="191" t="s">
        <v>3046</v>
      </c>
      <c r="BW10598" s="191" t="s">
        <v>14618</v>
      </c>
    </row>
    <row r="10599" spans="51:75" x14ac:dyDescent="0.3">
      <c r="AY10599" s="251" t="e">
        <f>VLOOKUP(C10599,#REF!, 2,FALSE)</f>
        <v>#REF!</v>
      </c>
      <c r="BM10599" s="191" t="s">
        <v>16078</v>
      </c>
      <c r="BN10599" s="191" t="s">
        <v>3006</v>
      </c>
      <c r="BO10599" s="191" t="s">
        <v>16079</v>
      </c>
      <c r="BU10599" s="191" t="s">
        <v>16078</v>
      </c>
      <c r="BV10599" s="191" t="s">
        <v>3006</v>
      </c>
      <c r="BW10599" s="191" t="s">
        <v>16079</v>
      </c>
    </row>
    <row r="10600" spans="51:75" x14ac:dyDescent="0.3">
      <c r="AY10600" s="251" t="e">
        <f>VLOOKUP(C10600,#REF!, 2,FALSE)</f>
        <v>#REF!</v>
      </c>
      <c r="BM10600" s="191" t="s">
        <v>16080</v>
      </c>
      <c r="BN10600" s="191" t="s">
        <v>3046</v>
      </c>
      <c r="BO10600" s="191" t="s">
        <v>10125</v>
      </c>
      <c r="BU10600" s="191" t="s">
        <v>16080</v>
      </c>
      <c r="BV10600" s="191" t="s">
        <v>3046</v>
      </c>
      <c r="BW10600" s="191" t="s">
        <v>10125</v>
      </c>
    </row>
    <row r="10601" spans="51:75" x14ac:dyDescent="0.3">
      <c r="AY10601" s="251" t="e">
        <f>VLOOKUP(C10601,#REF!, 2,FALSE)</f>
        <v>#REF!</v>
      </c>
      <c r="BM10601" s="191" t="s">
        <v>16082</v>
      </c>
      <c r="BN10601" s="191" t="s">
        <v>3253</v>
      </c>
      <c r="BO10601" s="191" t="s">
        <v>16083</v>
      </c>
      <c r="BU10601" s="191" t="s">
        <v>16082</v>
      </c>
      <c r="BV10601" s="191" t="s">
        <v>3253</v>
      </c>
      <c r="BW10601" s="191" t="s">
        <v>16083</v>
      </c>
    </row>
    <row r="10602" spans="51:75" x14ac:dyDescent="0.3">
      <c r="AY10602" s="251" t="e">
        <f>VLOOKUP(C10602,#REF!, 2,FALSE)</f>
        <v>#REF!</v>
      </c>
      <c r="BM10602" s="191" t="s">
        <v>16084</v>
      </c>
      <c r="BN10602" s="191" t="s">
        <v>3253</v>
      </c>
      <c r="BO10602" s="191" t="s">
        <v>9372</v>
      </c>
      <c r="BU10602" s="191" t="s">
        <v>16084</v>
      </c>
      <c r="BV10602" s="191" t="s">
        <v>3253</v>
      </c>
      <c r="BW10602" s="191" t="s">
        <v>9372</v>
      </c>
    </row>
    <row r="10603" spans="51:75" x14ac:dyDescent="0.3">
      <c r="AY10603" s="251" t="e">
        <f>VLOOKUP(C10603,#REF!, 2,FALSE)</f>
        <v>#REF!</v>
      </c>
      <c r="BM10603" s="191" t="s">
        <v>16085</v>
      </c>
      <c r="BN10603" s="191" t="s">
        <v>3046</v>
      </c>
      <c r="BO10603" s="191" t="s">
        <v>11160</v>
      </c>
      <c r="BU10603" s="191" t="s">
        <v>16085</v>
      </c>
      <c r="BV10603" s="191" t="s">
        <v>3046</v>
      </c>
      <c r="BW10603" s="191" t="s">
        <v>11160</v>
      </c>
    </row>
    <row r="10604" spans="51:75" x14ac:dyDescent="0.3">
      <c r="AY10604" s="251" t="e">
        <f>VLOOKUP(C10604,#REF!, 2,FALSE)</f>
        <v>#REF!</v>
      </c>
      <c r="BM10604" s="191" t="s">
        <v>16086</v>
      </c>
      <c r="BN10604" s="191" t="s">
        <v>853</v>
      </c>
      <c r="BO10604" s="191" t="s">
        <v>857</v>
      </c>
      <c r="BU10604" s="191" t="s">
        <v>16086</v>
      </c>
      <c r="BV10604" s="191" t="s">
        <v>853</v>
      </c>
      <c r="BW10604" s="191" t="s">
        <v>857</v>
      </c>
    </row>
    <row r="10605" spans="51:75" x14ac:dyDescent="0.3">
      <c r="AY10605" s="251" t="e">
        <f>VLOOKUP(C10605,#REF!, 2,FALSE)</f>
        <v>#REF!</v>
      </c>
      <c r="BM10605" s="191" t="s">
        <v>16087</v>
      </c>
      <c r="BN10605" s="191" t="s">
        <v>615</v>
      </c>
      <c r="BO10605" s="191" t="s">
        <v>3154</v>
      </c>
      <c r="BU10605" s="191" t="s">
        <v>16087</v>
      </c>
      <c r="BV10605" s="191" t="s">
        <v>615</v>
      </c>
      <c r="BW10605" s="191" t="s">
        <v>3154</v>
      </c>
    </row>
    <row r="10606" spans="51:75" x14ac:dyDescent="0.3">
      <c r="AY10606" s="251" t="e">
        <f>VLOOKUP(C10606,#REF!, 2,FALSE)</f>
        <v>#REF!</v>
      </c>
      <c r="BM10606" s="191" t="s">
        <v>16088</v>
      </c>
      <c r="BN10606" s="191" t="s">
        <v>1014</v>
      </c>
      <c r="BO10606" s="191" t="s">
        <v>3126</v>
      </c>
      <c r="BU10606" s="191" t="s">
        <v>16088</v>
      </c>
      <c r="BV10606" s="191" t="s">
        <v>1014</v>
      </c>
      <c r="BW10606" s="191" t="s">
        <v>3126</v>
      </c>
    </row>
    <row r="10607" spans="51:75" x14ac:dyDescent="0.3">
      <c r="AY10607" s="251" t="e">
        <f>VLOOKUP(C10607,#REF!, 2,FALSE)</f>
        <v>#REF!</v>
      </c>
      <c r="BM10607" s="191" t="s">
        <v>2777</v>
      </c>
      <c r="BN10607" s="191" t="s">
        <v>1268</v>
      </c>
      <c r="BO10607" s="191" t="s">
        <v>5063</v>
      </c>
      <c r="BU10607" s="191" t="s">
        <v>2777</v>
      </c>
      <c r="BV10607" s="191" t="s">
        <v>1268</v>
      </c>
      <c r="BW10607" s="191" t="s">
        <v>5063</v>
      </c>
    </row>
    <row r="10608" spans="51:75" x14ac:dyDescent="0.3">
      <c r="AY10608" s="251" t="e">
        <f>VLOOKUP(C10608,#REF!, 2,FALSE)</f>
        <v>#REF!</v>
      </c>
      <c r="BM10608" s="191" t="s">
        <v>16089</v>
      </c>
      <c r="BN10608" s="191" t="s">
        <v>2980</v>
      </c>
      <c r="BO10608" s="191" t="s">
        <v>3515</v>
      </c>
      <c r="BU10608" s="191" t="s">
        <v>16089</v>
      </c>
      <c r="BV10608" s="191" t="s">
        <v>2980</v>
      </c>
      <c r="BW10608" s="191" t="s">
        <v>3515</v>
      </c>
    </row>
    <row r="10609" spans="51:75" x14ac:dyDescent="0.3">
      <c r="AY10609" s="251" t="e">
        <f>VLOOKUP(C10609,#REF!, 2,FALSE)</f>
        <v>#REF!</v>
      </c>
      <c r="BM10609" s="191" t="s">
        <v>16090</v>
      </c>
      <c r="BN10609" s="191" t="s">
        <v>1140</v>
      </c>
      <c r="BO10609" s="191" t="s">
        <v>5063</v>
      </c>
      <c r="BU10609" s="191" t="s">
        <v>16090</v>
      </c>
      <c r="BV10609" s="191" t="s">
        <v>1140</v>
      </c>
      <c r="BW10609" s="191" t="s">
        <v>5063</v>
      </c>
    </row>
    <row r="10610" spans="51:75" x14ac:dyDescent="0.3">
      <c r="AY10610" s="251" t="e">
        <f>VLOOKUP(C10610,#REF!, 2,FALSE)</f>
        <v>#REF!</v>
      </c>
      <c r="BM10610" s="191" t="s">
        <v>62</v>
      </c>
      <c r="BN10610" s="191" t="s">
        <v>637</v>
      </c>
      <c r="BO10610" s="191" t="s">
        <v>9879</v>
      </c>
      <c r="BU10610" s="191" t="s">
        <v>62</v>
      </c>
      <c r="BV10610" s="191" t="s">
        <v>637</v>
      </c>
      <c r="BW10610" s="191" t="s">
        <v>9879</v>
      </c>
    </row>
    <row r="10611" spans="51:75" x14ac:dyDescent="0.3">
      <c r="AY10611" s="251" t="e">
        <f>VLOOKUP(C10611,#REF!, 2,FALSE)</f>
        <v>#REF!</v>
      </c>
      <c r="BM10611" s="191" t="s">
        <v>16091</v>
      </c>
      <c r="BN10611" s="191" t="s">
        <v>637</v>
      </c>
      <c r="BO10611" s="191" t="s">
        <v>1194</v>
      </c>
      <c r="BU10611" s="191" t="s">
        <v>16091</v>
      </c>
      <c r="BV10611" s="191" t="s">
        <v>637</v>
      </c>
      <c r="BW10611" s="191" t="s">
        <v>1194</v>
      </c>
    </row>
    <row r="10612" spans="51:75" x14ac:dyDescent="0.3">
      <c r="AY10612" s="251" t="e">
        <f>VLOOKUP(C10612,#REF!, 2,FALSE)</f>
        <v>#REF!</v>
      </c>
      <c r="BM10612" s="191" t="s">
        <v>16092</v>
      </c>
      <c r="BN10612" s="191" t="s">
        <v>842</v>
      </c>
      <c r="BO10612" s="191" t="s">
        <v>5315</v>
      </c>
      <c r="BU10612" s="191" t="s">
        <v>16092</v>
      </c>
      <c r="BV10612" s="191" t="s">
        <v>842</v>
      </c>
      <c r="BW10612" s="191" t="s">
        <v>5315</v>
      </c>
    </row>
    <row r="10613" spans="51:75" x14ac:dyDescent="0.3">
      <c r="AY10613" s="251" t="e">
        <f>VLOOKUP(C10613,#REF!, 2,FALSE)</f>
        <v>#REF!</v>
      </c>
      <c r="BM10613" s="191" t="s">
        <v>16093</v>
      </c>
      <c r="BN10613" s="191" t="s">
        <v>788</v>
      </c>
      <c r="BO10613" s="191" t="s">
        <v>1594</v>
      </c>
      <c r="BU10613" s="191" t="s">
        <v>16093</v>
      </c>
      <c r="BV10613" s="191" t="s">
        <v>788</v>
      </c>
      <c r="BW10613" s="191" t="s">
        <v>1594</v>
      </c>
    </row>
    <row r="10614" spans="51:75" x14ac:dyDescent="0.3">
      <c r="AY10614" s="251" t="e">
        <f>VLOOKUP(C10614,#REF!, 2,FALSE)</f>
        <v>#REF!</v>
      </c>
      <c r="BM10614" s="191" t="s">
        <v>16094</v>
      </c>
      <c r="BN10614" s="191" t="s">
        <v>3253</v>
      </c>
      <c r="BO10614" s="191" t="s">
        <v>2693</v>
      </c>
      <c r="BU10614" s="191" t="s">
        <v>16094</v>
      </c>
      <c r="BV10614" s="191" t="s">
        <v>3253</v>
      </c>
      <c r="BW10614" s="191" t="s">
        <v>2693</v>
      </c>
    </row>
    <row r="10615" spans="51:75" x14ac:dyDescent="0.3">
      <c r="AY10615" s="251" t="e">
        <f>VLOOKUP(C10615,#REF!, 2,FALSE)</f>
        <v>#REF!</v>
      </c>
      <c r="BM10615" s="191" t="s">
        <v>16095</v>
      </c>
      <c r="BN10615" s="191" t="s">
        <v>16989</v>
      </c>
      <c r="BO10615" s="191" t="s">
        <v>771</v>
      </c>
      <c r="BU10615" s="191" t="s">
        <v>16095</v>
      </c>
      <c r="BV10615" s="191" t="s">
        <v>16989</v>
      </c>
      <c r="BW10615" s="191" t="s">
        <v>771</v>
      </c>
    </row>
    <row r="10616" spans="51:75" x14ac:dyDescent="0.3">
      <c r="AY10616" s="251" t="e">
        <f>VLOOKUP(C10616,#REF!, 2,FALSE)</f>
        <v>#REF!</v>
      </c>
      <c r="BM10616" s="191" t="s">
        <v>16096</v>
      </c>
      <c r="BN10616" s="191" t="s">
        <v>668</v>
      </c>
      <c r="BO10616" s="191" t="s">
        <v>771</v>
      </c>
      <c r="BU10616" s="191" t="s">
        <v>16096</v>
      </c>
      <c r="BV10616" s="191" t="s">
        <v>668</v>
      </c>
      <c r="BW10616" s="191" t="s">
        <v>771</v>
      </c>
    </row>
    <row r="10617" spans="51:75" x14ac:dyDescent="0.3">
      <c r="AY10617" s="251" t="e">
        <f>VLOOKUP(C10617,#REF!, 2,FALSE)</f>
        <v>#REF!</v>
      </c>
      <c r="BM10617" s="191" t="s">
        <v>16097</v>
      </c>
      <c r="BN10617" s="191" t="s">
        <v>3003</v>
      </c>
      <c r="BO10617" s="191" t="s">
        <v>771</v>
      </c>
      <c r="BU10617" s="191" t="s">
        <v>16097</v>
      </c>
      <c r="BV10617" s="191" t="s">
        <v>3003</v>
      </c>
      <c r="BW10617" s="191" t="s">
        <v>771</v>
      </c>
    </row>
    <row r="10618" spans="51:75" x14ac:dyDescent="0.3">
      <c r="AY10618" s="251" t="e">
        <f>VLOOKUP(C10618,#REF!, 2,FALSE)</f>
        <v>#REF!</v>
      </c>
      <c r="BM10618" s="191" t="s">
        <v>68</v>
      </c>
      <c r="BN10618" s="191" t="s">
        <v>16989</v>
      </c>
      <c r="BO10618" s="191" t="s">
        <v>771</v>
      </c>
      <c r="BU10618" s="191" t="s">
        <v>68</v>
      </c>
      <c r="BV10618" s="191" t="s">
        <v>16989</v>
      </c>
      <c r="BW10618" s="191" t="s">
        <v>771</v>
      </c>
    </row>
    <row r="10619" spans="51:75" x14ac:dyDescent="0.3">
      <c r="AY10619" s="251" t="e">
        <f>VLOOKUP(C10619,#REF!, 2,FALSE)</f>
        <v>#REF!</v>
      </c>
      <c r="BM10619" s="191" t="s">
        <v>16098</v>
      </c>
      <c r="BN10619" s="191" t="s">
        <v>16989</v>
      </c>
      <c r="BO10619" s="191" t="s">
        <v>771</v>
      </c>
      <c r="BU10619" s="191" t="s">
        <v>16098</v>
      </c>
      <c r="BV10619" s="191" t="s">
        <v>16989</v>
      </c>
      <c r="BW10619" s="191" t="s">
        <v>771</v>
      </c>
    </row>
    <row r="10620" spans="51:75" x14ac:dyDescent="0.3">
      <c r="AY10620" s="251" t="e">
        <f>VLOOKUP(C10620,#REF!, 2,FALSE)</f>
        <v>#REF!</v>
      </c>
      <c r="BM10620" s="191" t="s">
        <v>16100</v>
      </c>
      <c r="BN10620" s="191" t="s">
        <v>16989</v>
      </c>
      <c r="BO10620" s="191" t="s">
        <v>771</v>
      </c>
      <c r="BU10620" s="191" t="s">
        <v>16100</v>
      </c>
      <c r="BV10620" s="191" t="s">
        <v>16989</v>
      </c>
      <c r="BW10620" s="191" t="s">
        <v>771</v>
      </c>
    </row>
    <row r="10621" spans="51:75" x14ac:dyDescent="0.3">
      <c r="AY10621" s="251" t="e">
        <f>VLOOKUP(C10621,#REF!, 2,FALSE)</f>
        <v>#REF!</v>
      </c>
      <c r="BM10621" s="191" t="s">
        <v>16101</v>
      </c>
      <c r="BN10621" s="191" t="s">
        <v>16989</v>
      </c>
      <c r="BO10621" s="191" t="s">
        <v>771</v>
      </c>
      <c r="BU10621" s="191" t="s">
        <v>16101</v>
      </c>
      <c r="BV10621" s="191" t="s">
        <v>16989</v>
      </c>
      <c r="BW10621" s="191" t="s">
        <v>771</v>
      </c>
    </row>
    <row r="10622" spans="51:75" x14ac:dyDescent="0.3">
      <c r="AY10622" s="251" t="e">
        <f>VLOOKUP(C10622,#REF!, 2,FALSE)</f>
        <v>#REF!</v>
      </c>
      <c r="BM10622" s="191" t="s">
        <v>16102</v>
      </c>
      <c r="BN10622" s="191" t="s">
        <v>3098</v>
      </c>
      <c r="BO10622" s="191" t="s">
        <v>771</v>
      </c>
      <c r="BU10622" s="191" t="s">
        <v>16102</v>
      </c>
      <c r="BV10622" s="191" t="s">
        <v>3098</v>
      </c>
      <c r="BW10622" s="191" t="s">
        <v>771</v>
      </c>
    </row>
    <row r="10623" spans="51:75" x14ac:dyDescent="0.3">
      <c r="AY10623" s="251" t="e">
        <f>VLOOKUP(C10623,#REF!, 2,FALSE)</f>
        <v>#REF!</v>
      </c>
      <c r="BM10623" s="191" t="s">
        <v>16103</v>
      </c>
      <c r="BN10623" s="191" t="s">
        <v>618</v>
      </c>
      <c r="BO10623" s="191" t="s">
        <v>16083</v>
      </c>
      <c r="BU10623" s="191" t="s">
        <v>16103</v>
      </c>
      <c r="BV10623" s="191" t="s">
        <v>618</v>
      </c>
      <c r="BW10623" s="191" t="s">
        <v>16083</v>
      </c>
    </row>
    <row r="10624" spans="51:75" x14ac:dyDescent="0.3">
      <c r="AY10624" s="251" t="e">
        <f>VLOOKUP(C10624,#REF!, 2,FALSE)</f>
        <v>#REF!</v>
      </c>
      <c r="BM10624" s="191" t="s">
        <v>16104</v>
      </c>
      <c r="BN10624" s="191" t="s">
        <v>662</v>
      </c>
      <c r="BO10624" s="191" t="s">
        <v>4780</v>
      </c>
      <c r="BU10624" s="191" t="s">
        <v>16104</v>
      </c>
      <c r="BV10624" s="191" t="s">
        <v>662</v>
      </c>
      <c r="BW10624" s="191" t="s">
        <v>4780</v>
      </c>
    </row>
    <row r="10625" spans="51:75" x14ac:dyDescent="0.3">
      <c r="AY10625" s="251" t="e">
        <f>VLOOKUP(C10625,#REF!, 2,FALSE)</f>
        <v>#REF!</v>
      </c>
      <c r="BM10625" s="191" t="s">
        <v>16105</v>
      </c>
      <c r="BN10625" s="191" t="s">
        <v>637</v>
      </c>
      <c r="BO10625" s="191" t="s">
        <v>8277</v>
      </c>
      <c r="BU10625" s="191" t="s">
        <v>16105</v>
      </c>
      <c r="BV10625" s="191" t="s">
        <v>637</v>
      </c>
      <c r="BW10625" s="191" t="s">
        <v>8277</v>
      </c>
    </row>
    <row r="10626" spans="51:75" x14ac:dyDescent="0.3">
      <c r="AY10626" s="251" t="e">
        <f>VLOOKUP(C10626,#REF!, 2,FALSE)</f>
        <v>#REF!</v>
      </c>
      <c r="BM10626" s="191" t="s">
        <v>2778</v>
      </c>
      <c r="BN10626" s="191" t="s">
        <v>656</v>
      </c>
      <c r="BO10626" s="191" t="s">
        <v>12247</v>
      </c>
      <c r="BU10626" s="191" t="s">
        <v>2778</v>
      </c>
      <c r="BV10626" s="191" t="s">
        <v>656</v>
      </c>
      <c r="BW10626" s="191" t="s">
        <v>12247</v>
      </c>
    </row>
    <row r="10627" spans="51:75" x14ac:dyDescent="0.3">
      <c r="AY10627" s="251" t="e">
        <f>VLOOKUP(C10627,#REF!, 2,FALSE)</f>
        <v>#REF!</v>
      </c>
      <c r="BM10627" s="191" t="s">
        <v>2779</v>
      </c>
      <c r="BN10627" s="191" t="s">
        <v>3003</v>
      </c>
      <c r="BO10627" s="191" t="s">
        <v>16106</v>
      </c>
      <c r="BU10627" s="191" t="s">
        <v>2779</v>
      </c>
      <c r="BV10627" s="191" t="s">
        <v>3003</v>
      </c>
      <c r="BW10627" s="191" t="s">
        <v>16106</v>
      </c>
    </row>
    <row r="10628" spans="51:75" x14ac:dyDescent="0.3">
      <c r="AY10628" s="251" t="e">
        <f>VLOOKUP(C10628,#REF!, 2,FALSE)</f>
        <v>#REF!</v>
      </c>
      <c r="BM10628" s="191" t="s">
        <v>16107</v>
      </c>
      <c r="BN10628" s="191" t="s">
        <v>779</v>
      </c>
      <c r="BO10628" s="191" t="s">
        <v>789</v>
      </c>
      <c r="BU10628" s="191" t="s">
        <v>16107</v>
      </c>
      <c r="BV10628" s="191" t="s">
        <v>779</v>
      </c>
      <c r="BW10628" s="191" t="s">
        <v>789</v>
      </c>
    </row>
    <row r="10629" spans="51:75" x14ac:dyDescent="0.3">
      <c r="AY10629" s="251" t="e">
        <f>VLOOKUP(C10629,#REF!, 2,FALSE)</f>
        <v>#REF!</v>
      </c>
      <c r="BM10629" s="191" t="s">
        <v>64</v>
      </c>
      <c r="BN10629" s="191" t="s">
        <v>16989</v>
      </c>
      <c r="BO10629" s="191" t="s">
        <v>16108</v>
      </c>
      <c r="BU10629" s="191" t="s">
        <v>64</v>
      </c>
      <c r="BV10629" s="191" t="s">
        <v>16989</v>
      </c>
      <c r="BW10629" s="191" t="s">
        <v>16108</v>
      </c>
    </row>
    <row r="10630" spans="51:75" x14ac:dyDescent="0.3">
      <c r="AY10630" s="251" t="e">
        <f>VLOOKUP(C10630,#REF!, 2,FALSE)</f>
        <v>#REF!</v>
      </c>
      <c r="BM10630" s="191" t="s">
        <v>16109</v>
      </c>
      <c r="BN10630" s="191" t="s">
        <v>656</v>
      </c>
      <c r="BO10630" s="191" t="s">
        <v>8144</v>
      </c>
      <c r="BU10630" s="191" t="s">
        <v>16109</v>
      </c>
      <c r="BV10630" s="191" t="s">
        <v>656</v>
      </c>
      <c r="BW10630" s="191" t="s">
        <v>8144</v>
      </c>
    </row>
    <row r="10631" spans="51:75" x14ac:dyDescent="0.3">
      <c r="AY10631" s="251" t="e">
        <f>VLOOKUP(C10631,#REF!, 2,FALSE)</f>
        <v>#REF!</v>
      </c>
      <c r="BM10631" s="191" t="s">
        <v>2780</v>
      </c>
      <c r="BN10631" s="191" t="s">
        <v>620</v>
      </c>
      <c r="BO10631" s="191" t="s">
        <v>8698</v>
      </c>
      <c r="BU10631" s="191" t="s">
        <v>2780</v>
      </c>
      <c r="BV10631" s="191" t="s">
        <v>620</v>
      </c>
      <c r="BW10631" s="191" t="s">
        <v>8698</v>
      </c>
    </row>
    <row r="10632" spans="51:75" x14ac:dyDescent="0.3">
      <c r="AY10632" s="251" t="e">
        <f>VLOOKUP(C10632,#REF!, 2,FALSE)</f>
        <v>#REF!</v>
      </c>
      <c r="BM10632" s="191" t="s">
        <v>2781</v>
      </c>
      <c r="BN10632" s="191" t="s">
        <v>620</v>
      </c>
      <c r="BO10632" s="191" t="s">
        <v>8277</v>
      </c>
      <c r="BU10632" s="191" t="s">
        <v>2781</v>
      </c>
      <c r="BV10632" s="191" t="s">
        <v>620</v>
      </c>
      <c r="BW10632" s="191" t="s">
        <v>8277</v>
      </c>
    </row>
    <row r="10633" spans="51:75" x14ac:dyDescent="0.3">
      <c r="AY10633" s="251" t="e">
        <f>VLOOKUP(C10633,#REF!, 2,FALSE)</f>
        <v>#REF!</v>
      </c>
      <c r="BM10633" s="191" t="s">
        <v>69</v>
      </c>
      <c r="BN10633" s="191" t="s">
        <v>2980</v>
      </c>
      <c r="BO10633" s="191" t="s">
        <v>3105</v>
      </c>
      <c r="BU10633" s="191" t="s">
        <v>69</v>
      </c>
      <c r="BV10633" s="191" t="s">
        <v>2980</v>
      </c>
      <c r="BW10633" s="191" t="s">
        <v>3105</v>
      </c>
    </row>
    <row r="10634" spans="51:75" x14ac:dyDescent="0.3">
      <c r="AY10634" s="251" t="e">
        <f>VLOOKUP(C10634,#REF!, 2,FALSE)</f>
        <v>#REF!</v>
      </c>
      <c r="BM10634" s="191" t="s">
        <v>2782</v>
      </c>
      <c r="BN10634" s="191" t="s">
        <v>617</v>
      </c>
      <c r="BO10634" s="191" t="s">
        <v>1444</v>
      </c>
      <c r="BU10634" s="191" t="s">
        <v>2782</v>
      </c>
      <c r="BV10634" s="191" t="s">
        <v>617</v>
      </c>
      <c r="BW10634" s="191" t="s">
        <v>1444</v>
      </c>
    </row>
    <row r="10635" spans="51:75" x14ac:dyDescent="0.3">
      <c r="AY10635" s="251" t="e">
        <f>VLOOKUP(C10635,#REF!, 2,FALSE)</f>
        <v>#REF!</v>
      </c>
      <c r="BM10635" s="191" t="s">
        <v>16110</v>
      </c>
      <c r="BN10635" s="191" t="s">
        <v>1140</v>
      </c>
      <c r="BO10635" s="191" t="s">
        <v>5909</v>
      </c>
      <c r="BU10635" s="191" t="s">
        <v>16110</v>
      </c>
      <c r="BV10635" s="191" t="s">
        <v>1140</v>
      </c>
      <c r="BW10635" s="191" t="s">
        <v>5909</v>
      </c>
    </row>
    <row r="10636" spans="51:75" x14ac:dyDescent="0.3">
      <c r="AY10636" s="251" t="e">
        <f>VLOOKUP(C10636,#REF!, 2,FALSE)</f>
        <v>#REF!</v>
      </c>
      <c r="BM10636" s="191" t="s">
        <v>16111</v>
      </c>
      <c r="BN10636" s="191" t="s">
        <v>3003</v>
      </c>
      <c r="BO10636" s="191" t="s">
        <v>2500</v>
      </c>
      <c r="BU10636" s="191" t="s">
        <v>16111</v>
      </c>
      <c r="BV10636" s="191" t="s">
        <v>3003</v>
      </c>
      <c r="BW10636" s="191" t="s">
        <v>2500</v>
      </c>
    </row>
    <row r="10637" spans="51:75" x14ac:dyDescent="0.3">
      <c r="AY10637" s="251" t="e">
        <f>VLOOKUP(C10637,#REF!, 2,FALSE)</f>
        <v>#REF!</v>
      </c>
      <c r="BM10637" s="191" t="s">
        <v>2783</v>
      </c>
      <c r="BN10637" s="191" t="s">
        <v>1140</v>
      </c>
      <c r="BO10637" s="191" t="s">
        <v>5167</v>
      </c>
      <c r="BU10637" s="191" t="s">
        <v>2783</v>
      </c>
      <c r="BV10637" s="191" t="s">
        <v>1140</v>
      </c>
      <c r="BW10637" s="191" t="s">
        <v>5167</v>
      </c>
    </row>
    <row r="10638" spans="51:75" x14ac:dyDescent="0.3">
      <c r="AY10638" s="251" t="e">
        <f>VLOOKUP(C10638,#REF!, 2,FALSE)</f>
        <v>#REF!</v>
      </c>
      <c r="BM10638" s="191" t="s">
        <v>16112</v>
      </c>
      <c r="BN10638" s="191" t="s">
        <v>3003</v>
      </c>
      <c r="BO10638" s="191" t="s">
        <v>5167</v>
      </c>
      <c r="BU10638" s="191" t="s">
        <v>16112</v>
      </c>
      <c r="BV10638" s="191" t="s">
        <v>3003</v>
      </c>
      <c r="BW10638" s="191" t="s">
        <v>5167</v>
      </c>
    </row>
    <row r="10639" spans="51:75" x14ac:dyDescent="0.3">
      <c r="AY10639" s="251" t="e">
        <f>VLOOKUP(C10639,#REF!, 2,FALSE)</f>
        <v>#REF!</v>
      </c>
      <c r="BM10639" s="191" t="s">
        <v>59</v>
      </c>
      <c r="BN10639" s="191" t="s">
        <v>737</v>
      </c>
      <c r="BO10639" s="191" t="s">
        <v>12443</v>
      </c>
      <c r="BU10639" s="191" t="s">
        <v>59</v>
      </c>
      <c r="BV10639" s="191" t="s">
        <v>737</v>
      </c>
      <c r="BW10639" s="191" t="s">
        <v>12443</v>
      </c>
    </row>
    <row r="10640" spans="51:75" x14ac:dyDescent="0.3">
      <c r="AY10640" s="251" t="e">
        <f>VLOOKUP(C10640,#REF!, 2,FALSE)</f>
        <v>#REF!</v>
      </c>
      <c r="BM10640" s="191" t="s">
        <v>16113</v>
      </c>
      <c r="BN10640" s="191" t="s">
        <v>913</v>
      </c>
      <c r="BO10640" s="191" t="s">
        <v>7922</v>
      </c>
      <c r="BU10640" s="191" t="s">
        <v>16113</v>
      </c>
      <c r="BV10640" s="191" t="s">
        <v>913</v>
      </c>
      <c r="BW10640" s="191" t="s">
        <v>7922</v>
      </c>
    </row>
    <row r="10641" spans="51:75" x14ac:dyDescent="0.3">
      <c r="AY10641" s="251" t="e">
        <f>VLOOKUP(C10641,#REF!, 2,FALSE)</f>
        <v>#REF!</v>
      </c>
      <c r="BM10641" s="191" t="s">
        <v>16114</v>
      </c>
      <c r="BN10641" s="191" t="s">
        <v>16989</v>
      </c>
      <c r="BO10641" s="191" t="s">
        <v>771</v>
      </c>
      <c r="BU10641" s="191" t="s">
        <v>16114</v>
      </c>
      <c r="BV10641" s="191" t="s">
        <v>16989</v>
      </c>
      <c r="BW10641" s="191" t="s">
        <v>771</v>
      </c>
    </row>
    <row r="10642" spans="51:75" x14ac:dyDescent="0.3">
      <c r="AY10642" s="251" t="e">
        <f>VLOOKUP(C10642,#REF!, 2,FALSE)</f>
        <v>#REF!</v>
      </c>
      <c r="BM10642" s="191" t="s">
        <v>2784</v>
      </c>
      <c r="BN10642" s="191" t="s">
        <v>3003</v>
      </c>
      <c r="BO10642" s="191" t="s">
        <v>1058</v>
      </c>
      <c r="BU10642" s="191" t="s">
        <v>2784</v>
      </c>
      <c r="BV10642" s="191" t="s">
        <v>3003</v>
      </c>
      <c r="BW10642" s="191" t="s">
        <v>1058</v>
      </c>
    </row>
    <row r="10643" spans="51:75" x14ac:dyDescent="0.3">
      <c r="AY10643" s="251" t="e">
        <f>VLOOKUP(C10643,#REF!, 2,FALSE)</f>
        <v>#REF!</v>
      </c>
      <c r="BM10643" s="191" t="s">
        <v>2785</v>
      </c>
      <c r="BN10643" s="191" t="s">
        <v>1268</v>
      </c>
      <c r="BO10643" s="191" t="s">
        <v>2886</v>
      </c>
      <c r="BU10643" s="191" t="s">
        <v>2785</v>
      </c>
      <c r="BV10643" s="191" t="s">
        <v>1268</v>
      </c>
      <c r="BW10643" s="191" t="s">
        <v>2886</v>
      </c>
    </row>
    <row r="10644" spans="51:75" x14ac:dyDescent="0.3">
      <c r="AY10644" s="251" t="e">
        <f>VLOOKUP(C10644,#REF!, 2,FALSE)</f>
        <v>#REF!</v>
      </c>
      <c r="BM10644" s="191" t="s">
        <v>16115</v>
      </c>
      <c r="BN10644" s="191" t="s">
        <v>2980</v>
      </c>
      <c r="BO10644" s="191" t="s">
        <v>7797</v>
      </c>
      <c r="BU10644" s="191" t="s">
        <v>16115</v>
      </c>
      <c r="BV10644" s="191" t="s">
        <v>2980</v>
      </c>
      <c r="BW10644" s="191" t="s">
        <v>7797</v>
      </c>
    </row>
    <row r="10645" spans="51:75" x14ac:dyDescent="0.3">
      <c r="AY10645" s="251" t="e">
        <f>VLOOKUP(C10645,#REF!, 2,FALSE)</f>
        <v>#REF!</v>
      </c>
      <c r="BM10645" s="191" t="s">
        <v>16116</v>
      </c>
      <c r="BN10645" s="191" t="s">
        <v>924</v>
      </c>
      <c r="BO10645" s="191" t="s">
        <v>16117</v>
      </c>
      <c r="BU10645" s="191" t="s">
        <v>16116</v>
      </c>
      <c r="BV10645" s="191" t="s">
        <v>924</v>
      </c>
      <c r="BW10645" s="191" t="s">
        <v>16117</v>
      </c>
    </row>
    <row r="10646" spans="51:75" x14ac:dyDescent="0.3">
      <c r="AY10646" s="251" t="e">
        <f>VLOOKUP(C10646,#REF!, 2,FALSE)</f>
        <v>#REF!</v>
      </c>
      <c r="BM10646" s="191" t="s">
        <v>16118</v>
      </c>
      <c r="BN10646" s="191" t="s">
        <v>924</v>
      </c>
      <c r="BO10646" s="191" t="s">
        <v>9434</v>
      </c>
      <c r="BU10646" s="191" t="s">
        <v>16118</v>
      </c>
      <c r="BV10646" s="191" t="s">
        <v>924</v>
      </c>
      <c r="BW10646" s="191" t="s">
        <v>9434</v>
      </c>
    </row>
    <row r="10647" spans="51:75" x14ac:dyDescent="0.3">
      <c r="AY10647" s="251" t="e">
        <f>VLOOKUP(C10647,#REF!, 2,FALSE)</f>
        <v>#REF!</v>
      </c>
      <c r="BM10647" s="191" t="s">
        <v>16119</v>
      </c>
      <c r="BN10647" s="191" t="s">
        <v>924</v>
      </c>
      <c r="BO10647" s="191" t="s">
        <v>9434</v>
      </c>
      <c r="BU10647" s="191" t="s">
        <v>16119</v>
      </c>
      <c r="BV10647" s="191" t="s">
        <v>924</v>
      </c>
      <c r="BW10647" s="191" t="s">
        <v>9434</v>
      </c>
    </row>
    <row r="10648" spans="51:75" x14ac:dyDescent="0.3">
      <c r="AY10648" s="251" t="e">
        <f>VLOOKUP(C10648,#REF!, 2,FALSE)</f>
        <v>#REF!</v>
      </c>
      <c r="BM10648" s="191" t="s">
        <v>16120</v>
      </c>
      <c r="BN10648" s="191" t="s">
        <v>1343</v>
      </c>
      <c r="BO10648" s="191" t="s">
        <v>2984</v>
      </c>
      <c r="BU10648" s="191" t="s">
        <v>16120</v>
      </c>
      <c r="BV10648" s="191" t="s">
        <v>1343</v>
      </c>
      <c r="BW10648" s="191" t="s">
        <v>2984</v>
      </c>
    </row>
    <row r="10649" spans="51:75" x14ac:dyDescent="0.3">
      <c r="AY10649" s="251" t="e">
        <f>VLOOKUP(C10649,#REF!, 2,FALSE)</f>
        <v>#REF!</v>
      </c>
      <c r="BM10649" s="191" t="s">
        <v>16121</v>
      </c>
      <c r="BN10649" s="191" t="s">
        <v>16989</v>
      </c>
      <c r="BO10649" s="191" t="s">
        <v>771</v>
      </c>
      <c r="BU10649" s="191" t="s">
        <v>16121</v>
      </c>
      <c r="BV10649" s="191" t="s">
        <v>16989</v>
      </c>
      <c r="BW10649" s="191" t="s">
        <v>771</v>
      </c>
    </row>
    <row r="10650" spans="51:75" x14ac:dyDescent="0.3">
      <c r="AY10650" s="251" t="e">
        <f>VLOOKUP(C10650,#REF!, 2,FALSE)</f>
        <v>#REF!</v>
      </c>
      <c r="BM10650" s="191" t="s">
        <v>16122</v>
      </c>
      <c r="BN10650" s="191" t="s">
        <v>667</v>
      </c>
      <c r="BO10650" s="191" t="s">
        <v>7437</v>
      </c>
      <c r="BU10650" s="191" t="s">
        <v>16122</v>
      </c>
      <c r="BV10650" s="191" t="s">
        <v>667</v>
      </c>
      <c r="BW10650" s="191" t="s">
        <v>7437</v>
      </c>
    </row>
    <row r="10651" spans="51:75" x14ac:dyDescent="0.3">
      <c r="AY10651" s="251" t="e">
        <f>VLOOKUP(C10651,#REF!, 2,FALSE)</f>
        <v>#REF!</v>
      </c>
      <c r="BM10651" s="191" t="s">
        <v>16123</v>
      </c>
      <c r="BN10651" s="191" t="s">
        <v>781</v>
      </c>
      <c r="BO10651" s="191" t="s">
        <v>6197</v>
      </c>
      <c r="BU10651" s="191" t="s">
        <v>16123</v>
      </c>
      <c r="BV10651" s="191" t="s">
        <v>781</v>
      </c>
      <c r="BW10651" s="191" t="s">
        <v>6197</v>
      </c>
    </row>
    <row r="10652" spans="51:75" x14ac:dyDescent="0.3">
      <c r="AY10652" s="251" t="e">
        <f>VLOOKUP(C10652,#REF!, 2,FALSE)</f>
        <v>#REF!</v>
      </c>
      <c r="BM10652" s="191" t="s">
        <v>16124</v>
      </c>
      <c r="BN10652" s="191" t="s">
        <v>1343</v>
      </c>
      <c r="BO10652" s="191" t="s">
        <v>2984</v>
      </c>
      <c r="BU10652" s="191" t="s">
        <v>16124</v>
      </c>
      <c r="BV10652" s="191" t="s">
        <v>1343</v>
      </c>
      <c r="BW10652" s="191" t="s">
        <v>2984</v>
      </c>
    </row>
    <row r="10653" spans="51:75" x14ac:dyDescent="0.3">
      <c r="AY10653" s="251" t="e">
        <f>VLOOKUP(C10653,#REF!, 2,FALSE)</f>
        <v>#REF!</v>
      </c>
      <c r="BM10653" s="191" t="s">
        <v>16125</v>
      </c>
      <c r="BN10653" s="191" t="s">
        <v>16989</v>
      </c>
      <c r="BO10653" s="191" t="s">
        <v>5410</v>
      </c>
      <c r="BU10653" s="191" t="s">
        <v>16125</v>
      </c>
      <c r="BV10653" s="191" t="s">
        <v>16989</v>
      </c>
      <c r="BW10653" s="191" t="s">
        <v>5410</v>
      </c>
    </row>
    <row r="10654" spans="51:75" x14ac:dyDescent="0.3">
      <c r="AY10654" s="251" t="e">
        <f>VLOOKUP(C10654,#REF!, 2,FALSE)</f>
        <v>#REF!</v>
      </c>
      <c r="BM10654" s="191" t="s">
        <v>2786</v>
      </c>
      <c r="BN10654" s="191" t="s">
        <v>16989</v>
      </c>
      <c r="BO10654" s="191" t="s">
        <v>771</v>
      </c>
      <c r="BU10654" s="191" t="s">
        <v>2786</v>
      </c>
      <c r="BV10654" s="191" t="s">
        <v>16989</v>
      </c>
      <c r="BW10654" s="191" t="s">
        <v>771</v>
      </c>
    </row>
    <row r="10655" spans="51:75" x14ac:dyDescent="0.3">
      <c r="AY10655" s="251" t="e">
        <f>VLOOKUP(C10655,#REF!, 2,FALSE)</f>
        <v>#REF!</v>
      </c>
      <c r="BM10655" s="191" t="s">
        <v>2787</v>
      </c>
      <c r="BN10655" s="191" t="s">
        <v>3003</v>
      </c>
      <c r="BO10655" s="191" t="s">
        <v>16126</v>
      </c>
      <c r="BU10655" s="191" t="s">
        <v>2787</v>
      </c>
      <c r="BV10655" s="191" t="s">
        <v>3003</v>
      </c>
      <c r="BW10655" s="191" t="s">
        <v>16126</v>
      </c>
    </row>
    <row r="10656" spans="51:75" x14ac:dyDescent="0.3">
      <c r="AY10656" s="251" t="e">
        <f>VLOOKUP(C10656,#REF!, 2,FALSE)</f>
        <v>#REF!</v>
      </c>
      <c r="BM10656" s="191" t="s">
        <v>16127</v>
      </c>
      <c r="BN10656" s="191" t="s">
        <v>779</v>
      </c>
      <c r="BO10656" s="191" t="s">
        <v>4754</v>
      </c>
      <c r="BU10656" s="191" t="s">
        <v>16127</v>
      </c>
      <c r="BV10656" s="191" t="s">
        <v>779</v>
      </c>
      <c r="BW10656" s="191" t="s">
        <v>4754</v>
      </c>
    </row>
    <row r="10657" spans="51:75" x14ac:dyDescent="0.3">
      <c r="AY10657" s="251" t="e">
        <f>VLOOKUP(C10657,#REF!, 2,FALSE)</f>
        <v>#REF!</v>
      </c>
      <c r="BM10657" s="191" t="s">
        <v>16128</v>
      </c>
      <c r="BN10657" s="191" t="s">
        <v>779</v>
      </c>
      <c r="BO10657" s="191" t="s">
        <v>661</v>
      </c>
      <c r="BU10657" s="191" t="s">
        <v>16128</v>
      </c>
      <c r="BV10657" s="191" t="s">
        <v>779</v>
      </c>
      <c r="BW10657" s="191" t="s">
        <v>661</v>
      </c>
    </row>
    <row r="10658" spans="51:75" x14ac:dyDescent="0.3">
      <c r="AY10658" s="251" t="e">
        <f>VLOOKUP(C10658,#REF!, 2,FALSE)</f>
        <v>#REF!</v>
      </c>
      <c r="BM10658" s="191" t="s">
        <v>16129</v>
      </c>
      <c r="BN10658" s="191" t="s">
        <v>804</v>
      </c>
      <c r="BO10658" s="191" t="s">
        <v>2984</v>
      </c>
      <c r="BU10658" s="191" t="s">
        <v>16129</v>
      </c>
      <c r="BV10658" s="191" t="s">
        <v>804</v>
      </c>
      <c r="BW10658" s="191" t="s">
        <v>2984</v>
      </c>
    </row>
    <row r="10659" spans="51:75" x14ac:dyDescent="0.3">
      <c r="AY10659" s="251" t="e">
        <f>VLOOKUP(C10659,#REF!, 2,FALSE)</f>
        <v>#REF!</v>
      </c>
      <c r="BM10659" s="191" t="s">
        <v>16130</v>
      </c>
      <c r="BN10659" s="191" t="s">
        <v>16989</v>
      </c>
      <c r="BO10659" s="191" t="s">
        <v>2721</v>
      </c>
      <c r="BU10659" s="191" t="s">
        <v>16130</v>
      </c>
      <c r="BV10659" s="191" t="s">
        <v>16989</v>
      </c>
      <c r="BW10659" s="191" t="s">
        <v>2721</v>
      </c>
    </row>
    <row r="10660" spans="51:75" x14ac:dyDescent="0.3">
      <c r="AY10660" s="251" t="e">
        <f>VLOOKUP(C10660,#REF!, 2,FALSE)</f>
        <v>#REF!</v>
      </c>
      <c r="BM10660" s="191" t="s">
        <v>2790</v>
      </c>
      <c r="BN10660" s="191" t="s">
        <v>16989</v>
      </c>
      <c r="BO10660" s="191" t="s">
        <v>9657</v>
      </c>
      <c r="BU10660" s="191" t="s">
        <v>2790</v>
      </c>
      <c r="BV10660" s="191" t="s">
        <v>16989</v>
      </c>
      <c r="BW10660" s="191" t="s">
        <v>9657</v>
      </c>
    </row>
    <row r="10661" spans="51:75" x14ac:dyDescent="0.3">
      <c r="AY10661" s="251" t="e">
        <f>VLOOKUP(C10661,#REF!, 2,FALSE)</f>
        <v>#REF!</v>
      </c>
      <c r="BM10661" s="191" t="s">
        <v>63</v>
      </c>
      <c r="BN10661" s="191" t="s">
        <v>16989</v>
      </c>
      <c r="BO10661" s="191" t="s">
        <v>16131</v>
      </c>
      <c r="BU10661" s="191" t="s">
        <v>63</v>
      </c>
      <c r="BV10661" s="191" t="s">
        <v>16989</v>
      </c>
      <c r="BW10661" s="191" t="s">
        <v>16131</v>
      </c>
    </row>
    <row r="10662" spans="51:75" x14ac:dyDescent="0.3">
      <c r="AY10662" s="251" t="e">
        <f>VLOOKUP(C10662,#REF!, 2,FALSE)</f>
        <v>#REF!</v>
      </c>
      <c r="BM10662" s="191" t="s">
        <v>16132</v>
      </c>
      <c r="BN10662" s="191" t="s">
        <v>16989</v>
      </c>
      <c r="BO10662" s="191" t="s">
        <v>16133</v>
      </c>
      <c r="BU10662" s="191" t="s">
        <v>16132</v>
      </c>
      <c r="BV10662" s="191" t="s">
        <v>16989</v>
      </c>
      <c r="BW10662" s="191" t="s">
        <v>16133</v>
      </c>
    </row>
    <row r="10663" spans="51:75" x14ac:dyDescent="0.3">
      <c r="AY10663" s="251" t="e">
        <f>VLOOKUP(C10663,#REF!, 2,FALSE)</f>
        <v>#REF!</v>
      </c>
      <c r="BM10663" s="191" t="s">
        <v>16134</v>
      </c>
      <c r="BN10663" s="191" t="s">
        <v>16989</v>
      </c>
      <c r="BO10663" s="191" t="s">
        <v>1501</v>
      </c>
      <c r="BU10663" s="191" t="s">
        <v>16134</v>
      </c>
      <c r="BV10663" s="191" t="s">
        <v>16989</v>
      </c>
      <c r="BW10663" s="191" t="s">
        <v>1501</v>
      </c>
    </row>
    <row r="10664" spans="51:75" x14ac:dyDescent="0.3">
      <c r="AY10664" s="251" t="e">
        <f>VLOOKUP(C10664,#REF!, 2,FALSE)</f>
        <v>#REF!</v>
      </c>
      <c r="BM10664" s="191" t="s">
        <v>16135</v>
      </c>
      <c r="BN10664" s="191" t="s">
        <v>3253</v>
      </c>
      <c r="BO10664" s="191" t="s">
        <v>4034</v>
      </c>
      <c r="BU10664" s="191" t="s">
        <v>16135</v>
      </c>
      <c r="BV10664" s="191" t="s">
        <v>3253</v>
      </c>
      <c r="BW10664" s="191" t="s">
        <v>4034</v>
      </c>
    </row>
    <row r="10665" spans="51:75" x14ac:dyDescent="0.3">
      <c r="AY10665" s="251" t="e">
        <f>VLOOKUP(C10665,#REF!, 2,FALSE)</f>
        <v>#REF!</v>
      </c>
      <c r="BM10665" s="191" t="s">
        <v>16136</v>
      </c>
      <c r="BN10665" s="191" t="s">
        <v>624</v>
      </c>
      <c r="BO10665" s="191" t="s">
        <v>3145</v>
      </c>
      <c r="BU10665" s="191" t="s">
        <v>16136</v>
      </c>
      <c r="BV10665" s="191" t="s">
        <v>624</v>
      </c>
      <c r="BW10665" s="191" t="s">
        <v>3145</v>
      </c>
    </row>
    <row r="10666" spans="51:75" x14ac:dyDescent="0.3">
      <c r="AY10666" s="251" t="e">
        <f>VLOOKUP(C10666,#REF!, 2,FALSE)</f>
        <v>#REF!</v>
      </c>
      <c r="BM10666" s="191" t="s">
        <v>16137</v>
      </c>
      <c r="BN10666" s="191" t="s">
        <v>16989</v>
      </c>
      <c r="BO10666" s="191" t="s">
        <v>1859</v>
      </c>
      <c r="BU10666" s="191" t="s">
        <v>16137</v>
      </c>
      <c r="BV10666" s="191" t="s">
        <v>16989</v>
      </c>
      <c r="BW10666" s="191" t="s">
        <v>1859</v>
      </c>
    </row>
    <row r="10667" spans="51:75" x14ac:dyDescent="0.3">
      <c r="AY10667" s="251" t="e">
        <f>VLOOKUP(C10667,#REF!, 2,FALSE)</f>
        <v>#REF!</v>
      </c>
      <c r="BM10667" s="191" t="s">
        <v>16138</v>
      </c>
      <c r="BN10667" s="191" t="s">
        <v>16989</v>
      </c>
      <c r="BO10667" s="191" t="s">
        <v>4074</v>
      </c>
      <c r="BU10667" s="191" t="s">
        <v>16138</v>
      </c>
      <c r="BV10667" s="191" t="s">
        <v>16989</v>
      </c>
      <c r="BW10667" s="191" t="s">
        <v>4074</v>
      </c>
    </row>
    <row r="10668" spans="51:75" x14ac:dyDescent="0.3">
      <c r="AY10668" s="251" t="e">
        <f>VLOOKUP(C10668,#REF!, 2,FALSE)</f>
        <v>#REF!</v>
      </c>
      <c r="BM10668" s="191" t="s">
        <v>16139</v>
      </c>
      <c r="BN10668" s="191" t="s">
        <v>16989</v>
      </c>
      <c r="BO10668" s="191" t="s">
        <v>16140</v>
      </c>
      <c r="BU10668" s="191" t="s">
        <v>16139</v>
      </c>
      <c r="BV10668" s="191" t="s">
        <v>16989</v>
      </c>
      <c r="BW10668" s="191" t="s">
        <v>16140</v>
      </c>
    </row>
    <row r="10669" spans="51:75" x14ac:dyDescent="0.3">
      <c r="AY10669" s="251" t="e">
        <f>VLOOKUP(C10669,#REF!, 2,FALSE)</f>
        <v>#REF!</v>
      </c>
      <c r="BM10669" s="191" t="s">
        <v>16141</v>
      </c>
      <c r="BN10669" s="191" t="s">
        <v>16989</v>
      </c>
      <c r="BO10669" s="191" t="s">
        <v>3732</v>
      </c>
      <c r="BU10669" s="191" t="s">
        <v>16141</v>
      </c>
      <c r="BV10669" s="191" t="s">
        <v>16989</v>
      </c>
      <c r="BW10669" s="191" t="s">
        <v>3732</v>
      </c>
    </row>
    <row r="10670" spans="51:75" x14ac:dyDescent="0.3">
      <c r="AY10670" s="251" t="e">
        <f>VLOOKUP(C10670,#REF!, 2,FALSE)</f>
        <v>#REF!</v>
      </c>
      <c r="BM10670" s="191" t="s">
        <v>2791</v>
      </c>
      <c r="BN10670" s="191" t="s">
        <v>16989</v>
      </c>
      <c r="BO10670" s="191" t="s">
        <v>8921</v>
      </c>
      <c r="BU10670" s="191" t="s">
        <v>2791</v>
      </c>
      <c r="BV10670" s="191" t="s">
        <v>16989</v>
      </c>
      <c r="BW10670" s="191" t="s">
        <v>8921</v>
      </c>
    </row>
    <row r="10671" spans="51:75" x14ac:dyDescent="0.3">
      <c r="AY10671" s="251" t="e">
        <f>VLOOKUP(C10671,#REF!, 2,FALSE)</f>
        <v>#REF!</v>
      </c>
      <c r="BM10671" s="191" t="s">
        <v>16142</v>
      </c>
      <c r="BN10671" s="191" t="s">
        <v>16989</v>
      </c>
      <c r="BO10671" s="191" t="s">
        <v>8339</v>
      </c>
      <c r="BU10671" s="191" t="s">
        <v>16142</v>
      </c>
      <c r="BV10671" s="191" t="s">
        <v>16989</v>
      </c>
      <c r="BW10671" s="191" t="s">
        <v>8339</v>
      </c>
    </row>
    <row r="10672" spans="51:75" x14ac:dyDescent="0.3">
      <c r="AY10672" s="251" t="e">
        <f>VLOOKUP(C10672,#REF!, 2,FALSE)</f>
        <v>#REF!</v>
      </c>
      <c r="BM10672" s="191" t="s">
        <v>16143</v>
      </c>
      <c r="BN10672" s="191" t="s">
        <v>16989</v>
      </c>
      <c r="BO10672" s="191" t="s">
        <v>6817</v>
      </c>
      <c r="BU10672" s="191" t="s">
        <v>16143</v>
      </c>
      <c r="BV10672" s="191" t="s">
        <v>16989</v>
      </c>
      <c r="BW10672" s="191" t="s">
        <v>6817</v>
      </c>
    </row>
    <row r="10673" spans="51:75" x14ac:dyDescent="0.3">
      <c r="AY10673" s="251" t="e">
        <f>VLOOKUP(C10673,#REF!, 2,FALSE)</f>
        <v>#REF!</v>
      </c>
      <c r="BM10673" s="191" t="s">
        <v>16144</v>
      </c>
      <c r="BN10673" s="191" t="s">
        <v>622</v>
      </c>
      <c r="BO10673" s="191" t="s">
        <v>8921</v>
      </c>
      <c r="BU10673" s="191" t="s">
        <v>16144</v>
      </c>
      <c r="BV10673" s="191" t="s">
        <v>622</v>
      </c>
      <c r="BW10673" s="191" t="s">
        <v>8921</v>
      </c>
    </row>
    <row r="10674" spans="51:75" x14ac:dyDescent="0.3">
      <c r="AY10674" s="251" t="e">
        <f>VLOOKUP(C10674,#REF!, 2,FALSE)</f>
        <v>#REF!</v>
      </c>
      <c r="BM10674" s="191" t="s">
        <v>16145</v>
      </c>
      <c r="BN10674" s="191" t="s">
        <v>3046</v>
      </c>
      <c r="BO10674" s="191" t="s">
        <v>3881</v>
      </c>
      <c r="BU10674" s="191" t="s">
        <v>16145</v>
      </c>
      <c r="BV10674" s="191" t="s">
        <v>3046</v>
      </c>
      <c r="BW10674" s="191" t="s">
        <v>3881</v>
      </c>
    </row>
    <row r="10675" spans="51:75" x14ac:dyDescent="0.3">
      <c r="AY10675" s="251" t="e">
        <f>VLOOKUP(C10675,#REF!, 2,FALSE)</f>
        <v>#REF!</v>
      </c>
      <c r="BM10675" s="191" t="s">
        <v>16146</v>
      </c>
      <c r="BN10675" s="191" t="s">
        <v>3046</v>
      </c>
      <c r="BO10675" s="191" t="s">
        <v>8344</v>
      </c>
      <c r="BU10675" s="191" t="s">
        <v>16146</v>
      </c>
      <c r="BV10675" s="191" t="s">
        <v>3046</v>
      </c>
      <c r="BW10675" s="191" t="s">
        <v>8344</v>
      </c>
    </row>
    <row r="10676" spans="51:75" x14ac:dyDescent="0.3">
      <c r="AY10676" s="251" t="e">
        <f>VLOOKUP(C10676,#REF!, 2,FALSE)</f>
        <v>#REF!</v>
      </c>
      <c r="BM10676" s="191" t="s">
        <v>16147</v>
      </c>
      <c r="BN10676" s="191" t="s">
        <v>943</v>
      </c>
      <c r="BO10676" s="191" t="s">
        <v>16148</v>
      </c>
      <c r="BU10676" s="191" t="s">
        <v>16147</v>
      </c>
      <c r="BV10676" s="191" t="s">
        <v>943</v>
      </c>
      <c r="BW10676" s="191" t="s">
        <v>16148</v>
      </c>
    </row>
    <row r="10677" spans="51:75" x14ac:dyDescent="0.3">
      <c r="AY10677" s="251" t="e">
        <f>VLOOKUP(C10677,#REF!, 2,FALSE)</f>
        <v>#REF!</v>
      </c>
      <c r="BM10677" s="191" t="s">
        <v>16149</v>
      </c>
      <c r="BN10677" s="191" t="s">
        <v>622</v>
      </c>
      <c r="BO10677" s="191" t="s">
        <v>13930</v>
      </c>
      <c r="BU10677" s="191" t="s">
        <v>16149</v>
      </c>
      <c r="BV10677" s="191" t="s">
        <v>622</v>
      </c>
      <c r="BW10677" s="191" t="s">
        <v>13930</v>
      </c>
    </row>
    <row r="10678" spans="51:75" x14ac:dyDescent="0.3">
      <c r="AY10678" s="251" t="e">
        <f>VLOOKUP(C10678,#REF!, 2,FALSE)</f>
        <v>#REF!</v>
      </c>
      <c r="BM10678" s="191" t="s">
        <v>16150</v>
      </c>
      <c r="BN10678" s="191" t="s">
        <v>737</v>
      </c>
      <c r="BO10678" s="191" t="s">
        <v>8388</v>
      </c>
      <c r="BU10678" s="191" t="s">
        <v>16150</v>
      </c>
      <c r="BV10678" s="191" t="s">
        <v>737</v>
      </c>
      <c r="BW10678" s="191" t="s">
        <v>8388</v>
      </c>
    </row>
    <row r="10679" spans="51:75" x14ac:dyDescent="0.3">
      <c r="AY10679" s="251" t="e">
        <f>VLOOKUP(C10679,#REF!, 2,FALSE)</f>
        <v>#REF!</v>
      </c>
      <c r="BM10679" s="191" t="s">
        <v>16151</v>
      </c>
      <c r="BN10679" s="191" t="s">
        <v>659</v>
      </c>
      <c r="BO10679" s="191" t="s">
        <v>16152</v>
      </c>
      <c r="BU10679" s="191" t="s">
        <v>16151</v>
      </c>
      <c r="BV10679" s="191" t="s">
        <v>659</v>
      </c>
      <c r="BW10679" s="191" t="s">
        <v>16152</v>
      </c>
    </row>
    <row r="10680" spans="51:75" x14ac:dyDescent="0.3">
      <c r="AY10680" s="251" t="e">
        <f>VLOOKUP(C10680,#REF!, 2,FALSE)</f>
        <v>#REF!</v>
      </c>
      <c r="BM10680" s="191" t="s">
        <v>495</v>
      </c>
      <c r="BN10680" s="191" t="s">
        <v>670</v>
      </c>
      <c r="BO10680" s="191" t="s">
        <v>16153</v>
      </c>
      <c r="BU10680" s="191" t="s">
        <v>495</v>
      </c>
      <c r="BV10680" s="191" t="s">
        <v>670</v>
      </c>
      <c r="BW10680" s="191" t="s">
        <v>16153</v>
      </c>
    </row>
    <row r="10681" spans="51:75" x14ac:dyDescent="0.3">
      <c r="AY10681" s="251" t="e">
        <f>VLOOKUP(C10681,#REF!, 2,FALSE)</f>
        <v>#REF!</v>
      </c>
      <c r="BM10681" s="191" t="s">
        <v>16154</v>
      </c>
      <c r="BN10681" s="191" t="s">
        <v>629</v>
      </c>
      <c r="BO10681" s="191" t="s">
        <v>5638</v>
      </c>
      <c r="BU10681" s="191" t="s">
        <v>16154</v>
      </c>
      <c r="BV10681" s="191" t="s">
        <v>629</v>
      </c>
      <c r="BW10681" s="191" t="s">
        <v>5638</v>
      </c>
    </row>
    <row r="10682" spans="51:75" x14ac:dyDescent="0.3">
      <c r="AY10682" s="251" t="e">
        <f>VLOOKUP(C10682,#REF!, 2,FALSE)</f>
        <v>#REF!</v>
      </c>
      <c r="BM10682" s="191" t="s">
        <v>16155</v>
      </c>
      <c r="BN10682" s="191" t="s">
        <v>658</v>
      </c>
      <c r="BO10682" s="191" t="s">
        <v>9340</v>
      </c>
      <c r="BU10682" s="191" t="s">
        <v>16155</v>
      </c>
      <c r="BV10682" s="191" t="s">
        <v>658</v>
      </c>
      <c r="BW10682" s="191" t="s">
        <v>9340</v>
      </c>
    </row>
    <row r="10683" spans="51:75" x14ac:dyDescent="0.3">
      <c r="AY10683" s="251" t="e">
        <f>VLOOKUP(C10683,#REF!, 2,FALSE)</f>
        <v>#REF!</v>
      </c>
      <c r="BM10683" s="191" t="s">
        <v>16156</v>
      </c>
      <c r="BN10683" s="191" t="s">
        <v>1140</v>
      </c>
      <c r="BO10683" s="191" t="s">
        <v>771</v>
      </c>
      <c r="BU10683" s="191" t="s">
        <v>16156</v>
      </c>
      <c r="BV10683" s="191" t="s">
        <v>1140</v>
      </c>
      <c r="BW10683" s="191" t="s">
        <v>771</v>
      </c>
    </row>
    <row r="10684" spans="51:75" x14ac:dyDescent="0.3">
      <c r="AY10684" s="251" t="e">
        <f>VLOOKUP(C10684,#REF!, 2,FALSE)</f>
        <v>#REF!</v>
      </c>
      <c r="BM10684" s="191" t="s">
        <v>16157</v>
      </c>
      <c r="BN10684" s="191" t="s">
        <v>3203</v>
      </c>
      <c r="BO10684" s="191" t="s">
        <v>861</v>
      </c>
      <c r="BU10684" s="191" t="s">
        <v>16157</v>
      </c>
      <c r="BV10684" s="191" t="s">
        <v>3203</v>
      </c>
      <c r="BW10684" s="191" t="s">
        <v>861</v>
      </c>
    </row>
    <row r="10685" spans="51:75" x14ac:dyDescent="0.3">
      <c r="AY10685" s="251" t="e">
        <f>VLOOKUP(C10685,#REF!, 2,FALSE)</f>
        <v>#REF!</v>
      </c>
      <c r="BM10685" s="191" t="s">
        <v>16158</v>
      </c>
      <c r="BN10685" s="191" t="s">
        <v>670</v>
      </c>
      <c r="BO10685" s="191" t="s">
        <v>10097</v>
      </c>
      <c r="BU10685" s="191" t="s">
        <v>16158</v>
      </c>
      <c r="BV10685" s="191" t="s">
        <v>670</v>
      </c>
      <c r="BW10685" s="191" t="s">
        <v>10097</v>
      </c>
    </row>
    <row r="10686" spans="51:75" x14ac:dyDescent="0.3">
      <c r="AY10686" s="251" t="e">
        <f>VLOOKUP(C10686,#REF!, 2,FALSE)</f>
        <v>#REF!</v>
      </c>
      <c r="BM10686" s="191" t="s">
        <v>16159</v>
      </c>
      <c r="BN10686" s="191" t="s">
        <v>706</v>
      </c>
      <c r="BO10686" s="191" t="s">
        <v>1608</v>
      </c>
      <c r="BU10686" s="191" t="s">
        <v>16159</v>
      </c>
      <c r="BV10686" s="191" t="s">
        <v>706</v>
      </c>
      <c r="BW10686" s="191" t="s">
        <v>1608</v>
      </c>
    </row>
    <row r="10687" spans="51:75" x14ac:dyDescent="0.3">
      <c r="AY10687" s="251" t="e">
        <f>VLOOKUP(C10687,#REF!, 2,FALSE)</f>
        <v>#REF!</v>
      </c>
      <c r="BM10687" s="191" t="s">
        <v>16160</v>
      </c>
      <c r="BN10687" s="191" t="s">
        <v>863</v>
      </c>
      <c r="BO10687" s="191" t="s">
        <v>771</v>
      </c>
      <c r="BU10687" s="191" t="s">
        <v>16160</v>
      </c>
      <c r="BV10687" s="191" t="s">
        <v>863</v>
      </c>
      <c r="BW10687" s="191" t="s">
        <v>771</v>
      </c>
    </row>
    <row r="10688" spans="51:75" x14ac:dyDescent="0.3">
      <c r="AY10688" s="251" t="e">
        <f>VLOOKUP(C10688,#REF!, 2,FALSE)</f>
        <v>#REF!</v>
      </c>
      <c r="BM10688" s="191" t="s">
        <v>16161</v>
      </c>
      <c r="BN10688" s="191" t="s">
        <v>863</v>
      </c>
      <c r="BO10688" s="191" t="s">
        <v>771</v>
      </c>
      <c r="BU10688" s="191" t="s">
        <v>16161</v>
      </c>
      <c r="BV10688" s="191" t="s">
        <v>863</v>
      </c>
      <c r="BW10688" s="191" t="s">
        <v>771</v>
      </c>
    </row>
    <row r="10689" spans="51:75" x14ac:dyDescent="0.3">
      <c r="AY10689" s="251" t="e">
        <f>VLOOKUP(C10689,#REF!, 2,FALSE)</f>
        <v>#REF!</v>
      </c>
      <c r="BM10689" s="191" t="s">
        <v>16162</v>
      </c>
      <c r="BN10689" s="191" t="s">
        <v>863</v>
      </c>
      <c r="BO10689" s="191" t="s">
        <v>9458</v>
      </c>
      <c r="BU10689" s="191" t="s">
        <v>16162</v>
      </c>
      <c r="BV10689" s="191" t="s">
        <v>863</v>
      </c>
      <c r="BW10689" s="191" t="s">
        <v>9458</v>
      </c>
    </row>
    <row r="10690" spans="51:75" x14ac:dyDescent="0.3">
      <c r="AY10690" s="251" t="e">
        <f>VLOOKUP(C10690,#REF!, 2,FALSE)</f>
        <v>#REF!</v>
      </c>
      <c r="BM10690" s="191" t="s">
        <v>16163</v>
      </c>
      <c r="BN10690" s="191" t="s">
        <v>2984</v>
      </c>
      <c r="BO10690" s="191" t="s">
        <v>771</v>
      </c>
      <c r="BU10690" s="191" t="s">
        <v>16163</v>
      </c>
      <c r="BV10690" s="191" t="s">
        <v>2984</v>
      </c>
      <c r="BW10690" s="191" t="s">
        <v>771</v>
      </c>
    </row>
    <row r="10691" spans="51:75" x14ac:dyDescent="0.3">
      <c r="AY10691" s="251" t="e">
        <f>VLOOKUP(C10691,#REF!, 2,FALSE)</f>
        <v>#REF!</v>
      </c>
      <c r="BM10691" s="191" t="s">
        <v>16164</v>
      </c>
      <c r="BN10691" s="191" t="s">
        <v>1140</v>
      </c>
      <c r="BO10691" s="191" t="s">
        <v>1226</v>
      </c>
      <c r="BU10691" s="191" t="s">
        <v>16164</v>
      </c>
      <c r="BV10691" s="191" t="s">
        <v>1140</v>
      </c>
      <c r="BW10691" s="191" t="s">
        <v>1226</v>
      </c>
    </row>
    <row r="10692" spans="51:75" x14ac:dyDescent="0.3">
      <c r="AY10692" s="251" t="e">
        <f>VLOOKUP(C10692,#REF!, 2,FALSE)</f>
        <v>#REF!</v>
      </c>
      <c r="BM10692" s="191" t="s">
        <v>16165</v>
      </c>
      <c r="BN10692" s="191" t="s">
        <v>3088</v>
      </c>
      <c r="BO10692" s="191" t="s">
        <v>16166</v>
      </c>
      <c r="BU10692" s="191" t="s">
        <v>16165</v>
      </c>
      <c r="BV10692" s="191" t="s">
        <v>3088</v>
      </c>
      <c r="BW10692" s="191" t="s">
        <v>16166</v>
      </c>
    </row>
    <row r="10693" spans="51:75" x14ac:dyDescent="0.3">
      <c r="AY10693" s="251" t="e">
        <f>VLOOKUP(C10693,#REF!, 2,FALSE)</f>
        <v>#REF!</v>
      </c>
      <c r="BM10693" s="191" t="s">
        <v>16167</v>
      </c>
      <c r="BN10693" s="191" t="s">
        <v>16989</v>
      </c>
      <c r="BO10693" s="191" t="s">
        <v>2984</v>
      </c>
      <c r="BU10693" s="191" t="s">
        <v>16167</v>
      </c>
      <c r="BV10693" s="191" t="s">
        <v>16989</v>
      </c>
      <c r="BW10693" s="191" t="s">
        <v>2984</v>
      </c>
    </row>
    <row r="10694" spans="51:75" x14ac:dyDescent="0.3">
      <c r="AY10694" s="251" t="e">
        <f>VLOOKUP(C10694,#REF!, 2,FALSE)</f>
        <v>#REF!</v>
      </c>
      <c r="BM10694" s="191" t="s">
        <v>16168</v>
      </c>
      <c r="BN10694" s="191" t="s">
        <v>1140</v>
      </c>
      <c r="BO10694" s="191" t="s">
        <v>771</v>
      </c>
      <c r="BU10694" s="191" t="s">
        <v>16168</v>
      </c>
      <c r="BV10694" s="191" t="s">
        <v>1140</v>
      </c>
      <c r="BW10694" s="191" t="s">
        <v>771</v>
      </c>
    </row>
    <row r="10695" spans="51:75" x14ac:dyDescent="0.3">
      <c r="AY10695" s="251" t="e">
        <f>VLOOKUP(C10695,#REF!, 2,FALSE)</f>
        <v>#REF!</v>
      </c>
      <c r="BM10695" s="191" t="s">
        <v>16169</v>
      </c>
      <c r="BN10695" s="191" t="s">
        <v>1140</v>
      </c>
      <c r="BO10695" s="191" t="s">
        <v>771</v>
      </c>
      <c r="BU10695" s="191" t="s">
        <v>16169</v>
      </c>
      <c r="BV10695" s="191" t="s">
        <v>1140</v>
      </c>
      <c r="BW10695" s="191" t="s">
        <v>771</v>
      </c>
    </row>
    <row r="10696" spans="51:75" x14ac:dyDescent="0.3">
      <c r="AY10696" s="251" t="e">
        <f>VLOOKUP(C10696,#REF!, 2,FALSE)</f>
        <v>#REF!</v>
      </c>
      <c r="BM10696" s="191" t="s">
        <v>16170</v>
      </c>
      <c r="BN10696" s="191" t="s">
        <v>3003</v>
      </c>
      <c r="BO10696" s="191" t="s">
        <v>771</v>
      </c>
      <c r="BU10696" s="191" t="s">
        <v>16170</v>
      </c>
      <c r="BV10696" s="191" t="s">
        <v>3003</v>
      </c>
      <c r="BW10696" s="191" t="s">
        <v>771</v>
      </c>
    </row>
    <row r="10697" spans="51:75" x14ac:dyDescent="0.3">
      <c r="AY10697" s="251" t="e">
        <f>VLOOKUP(C10697,#REF!, 2,FALSE)</f>
        <v>#REF!</v>
      </c>
      <c r="BM10697" s="191" t="s">
        <v>2795</v>
      </c>
      <c r="BN10697" s="191" t="s">
        <v>629</v>
      </c>
      <c r="BO10697" s="191" t="s">
        <v>771</v>
      </c>
      <c r="BU10697" s="191" t="s">
        <v>2795</v>
      </c>
      <c r="BV10697" s="191" t="s">
        <v>629</v>
      </c>
      <c r="BW10697" s="191" t="s">
        <v>771</v>
      </c>
    </row>
    <row r="10698" spans="51:75" x14ac:dyDescent="0.3">
      <c r="AY10698" s="251" t="e">
        <f>VLOOKUP(C10698,#REF!, 2,FALSE)</f>
        <v>#REF!</v>
      </c>
      <c r="BM10698" s="191" t="s">
        <v>16171</v>
      </c>
      <c r="BN10698" s="191" t="s">
        <v>3003</v>
      </c>
      <c r="BO10698" s="191" t="s">
        <v>771</v>
      </c>
      <c r="BU10698" s="191" t="s">
        <v>16171</v>
      </c>
      <c r="BV10698" s="191" t="s">
        <v>3003</v>
      </c>
      <c r="BW10698" s="191" t="s">
        <v>771</v>
      </c>
    </row>
    <row r="10699" spans="51:75" x14ac:dyDescent="0.3">
      <c r="AY10699" s="251" t="e">
        <f>VLOOKUP(C10699,#REF!, 2,FALSE)</f>
        <v>#REF!</v>
      </c>
      <c r="BM10699" s="191" t="s">
        <v>16172</v>
      </c>
      <c r="BN10699" s="191" t="s">
        <v>16989</v>
      </c>
      <c r="BO10699" s="191" t="s">
        <v>771</v>
      </c>
      <c r="BU10699" s="191" t="s">
        <v>16172</v>
      </c>
      <c r="BV10699" s="191" t="s">
        <v>16989</v>
      </c>
      <c r="BW10699" s="191" t="s">
        <v>771</v>
      </c>
    </row>
    <row r="10700" spans="51:75" x14ac:dyDescent="0.3">
      <c r="AY10700" s="251" t="e">
        <f>VLOOKUP(C10700,#REF!, 2,FALSE)</f>
        <v>#REF!</v>
      </c>
      <c r="BM10700" s="191" t="s">
        <v>16173</v>
      </c>
      <c r="BN10700" s="191" t="s">
        <v>3253</v>
      </c>
      <c r="BO10700" s="191" t="s">
        <v>5579</v>
      </c>
      <c r="BU10700" s="191" t="s">
        <v>16173</v>
      </c>
      <c r="BV10700" s="191" t="s">
        <v>3253</v>
      </c>
      <c r="BW10700" s="191" t="s">
        <v>5579</v>
      </c>
    </row>
    <row r="10701" spans="51:75" x14ac:dyDescent="0.3">
      <c r="AY10701" s="251" t="e">
        <f>VLOOKUP(C10701,#REF!, 2,FALSE)</f>
        <v>#REF!</v>
      </c>
      <c r="BM10701" s="191" t="s">
        <v>16174</v>
      </c>
      <c r="BN10701" s="191" t="s">
        <v>3046</v>
      </c>
      <c r="BO10701" s="191" t="s">
        <v>771</v>
      </c>
      <c r="BU10701" s="191" t="s">
        <v>16174</v>
      </c>
      <c r="BV10701" s="191" t="s">
        <v>3046</v>
      </c>
      <c r="BW10701" s="191" t="s">
        <v>771</v>
      </c>
    </row>
    <row r="10702" spans="51:75" x14ac:dyDescent="0.3">
      <c r="AY10702" s="251" t="e">
        <f>VLOOKUP(C10702,#REF!, 2,FALSE)</f>
        <v>#REF!</v>
      </c>
      <c r="BM10702" s="191" t="s">
        <v>16175</v>
      </c>
      <c r="BN10702" s="191" t="s">
        <v>16989</v>
      </c>
      <c r="BO10702" s="191" t="s">
        <v>5971</v>
      </c>
      <c r="BU10702" s="191" t="s">
        <v>16175</v>
      </c>
      <c r="BV10702" s="191" t="s">
        <v>16989</v>
      </c>
      <c r="BW10702" s="191" t="s">
        <v>5971</v>
      </c>
    </row>
    <row r="10703" spans="51:75" x14ac:dyDescent="0.3">
      <c r="AY10703" s="251" t="e">
        <f>VLOOKUP(C10703,#REF!, 2,FALSE)</f>
        <v>#REF!</v>
      </c>
      <c r="BM10703" s="191" t="s">
        <v>16176</v>
      </c>
      <c r="BN10703" s="191" t="s">
        <v>3253</v>
      </c>
      <c r="BO10703" s="191" t="s">
        <v>7536</v>
      </c>
      <c r="BU10703" s="191" t="s">
        <v>16176</v>
      </c>
      <c r="BV10703" s="191" t="s">
        <v>3253</v>
      </c>
      <c r="BW10703" s="191" t="s">
        <v>7536</v>
      </c>
    </row>
    <row r="10704" spans="51:75" x14ac:dyDescent="0.3">
      <c r="AY10704" s="251" t="e">
        <f>VLOOKUP(C10704,#REF!, 2,FALSE)</f>
        <v>#REF!</v>
      </c>
      <c r="BM10704" s="191" t="s">
        <v>16177</v>
      </c>
      <c r="BN10704" s="191" t="s">
        <v>3088</v>
      </c>
      <c r="BO10704" s="191" t="s">
        <v>16178</v>
      </c>
      <c r="BU10704" s="191" t="s">
        <v>16177</v>
      </c>
      <c r="BV10704" s="191" t="s">
        <v>3088</v>
      </c>
      <c r="BW10704" s="191" t="s">
        <v>16178</v>
      </c>
    </row>
    <row r="10705" spans="51:75" x14ac:dyDescent="0.3">
      <c r="AY10705" s="251" t="e">
        <f>VLOOKUP(C10705,#REF!, 2,FALSE)</f>
        <v>#REF!</v>
      </c>
      <c r="BM10705" s="191" t="s">
        <v>16179</v>
      </c>
      <c r="BN10705" s="191" t="s">
        <v>3253</v>
      </c>
      <c r="BO10705" s="191" t="s">
        <v>3305</v>
      </c>
      <c r="BU10705" s="191" t="s">
        <v>16179</v>
      </c>
      <c r="BV10705" s="191" t="s">
        <v>3253</v>
      </c>
      <c r="BW10705" s="191" t="s">
        <v>3305</v>
      </c>
    </row>
    <row r="10706" spans="51:75" x14ac:dyDescent="0.3">
      <c r="AY10706" s="251" t="e">
        <f>VLOOKUP(C10706,#REF!, 2,FALSE)</f>
        <v>#REF!</v>
      </c>
      <c r="BM10706" s="191" t="s">
        <v>16180</v>
      </c>
      <c r="BN10706" s="191" t="s">
        <v>3253</v>
      </c>
      <c r="BO10706" s="191" t="s">
        <v>16181</v>
      </c>
      <c r="BU10706" s="191" t="s">
        <v>16180</v>
      </c>
      <c r="BV10706" s="191" t="s">
        <v>3253</v>
      </c>
      <c r="BW10706" s="191" t="s">
        <v>16181</v>
      </c>
    </row>
    <row r="10707" spans="51:75" x14ac:dyDescent="0.3">
      <c r="AY10707" s="251" t="e">
        <f>VLOOKUP(C10707,#REF!, 2,FALSE)</f>
        <v>#REF!</v>
      </c>
      <c r="BM10707" s="191" t="s">
        <v>16182</v>
      </c>
      <c r="BN10707" s="191" t="s">
        <v>3084</v>
      </c>
      <c r="BO10707" s="191" t="s">
        <v>16183</v>
      </c>
      <c r="BU10707" s="191" t="s">
        <v>16182</v>
      </c>
      <c r="BV10707" s="191" t="s">
        <v>3084</v>
      </c>
      <c r="BW10707" s="191" t="s">
        <v>16183</v>
      </c>
    </row>
    <row r="10708" spans="51:75" x14ac:dyDescent="0.3">
      <c r="AY10708" s="251" t="e">
        <f>VLOOKUP(C10708,#REF!, 2,FALSE)</f>
        <v>#REF!</v>
      </c>
      <c r="BM10708" s="191" t="s">
        <v>2796</v>
      </c>
      <c r="BN10708" s="191" t="s">
        <v>16989</v>
      </c>
      <c r="BO10708" s="191" t="s">
        <v>3713</v>
      </c>
      <c r="BU10708" s="191" t="s">
        <v>2796</v>
      </c>
      <c r="BV10708" s="191" t="s">
        <v>16989</v>
      </c>
      <c r="BW10708" s="191" t="s">
        <v>3713</v>
      </c>
    </row>
    <row r="10709" spans="51:75" x14ac:dyDescent="0.3">
      <c r="AY10709" s="251" t="e">
        <f>VLOOKUP(C10709,#REF!, 2,FALSE)</f>
        <v>#REF!</v>
      </c>
      <c r="BM10709" s="191" t="s">
        <v>16184</v>
      </c>
      <c r="BN10709" s="191" t="s">
        <v>656</v>
      </c>
      <c r="BO10709" s="191" t="s">
        <v>3351</v>
      </c>
      <c r="BU10709" s="191" t="s">
        <v>16184</v>
      </c>
      <c r="BV10709" s="191" t="s">
        <v>656</v>
      </c>
      <c r="BW10709" s="191" t="s">
        <v>3351</v>
      </c>
    </row>
    <row r="10710" spans="51:75" x14ac:dyDescent="0.3">
      <c r="AY10710" s="251" t="e">
        <f>VLOOKUP(C10710,#REF!, 2,FALSE)</f>
        <v>#REF!</v>
      </c>
      <c r="BM10710" s="191" t="s">
        <v>16185</v>
      </c>
      <c r="BN10710" s="191" t="s">
        <v>668</v>
      </c>
      <c r="BO10710" s="191" t="s">
        <v>7657</v>
      </c>
      <c r="BU10710" s="191" t="s">
        <v>16185</v>
      </c>
      <c r="BV10710" s="191" t="s">
        <v>668</v>
      </c>
      <c r="BW10710" s="191" t="s">
        <v>7657</v>
      </c>
    </row>
    <row r="10711" spans="51:75" x14ac:dyDescent="0.3">
      <c r="AY10711" s="251" t="e">
        <f>VLOOKUP(C10711,#REF!, 2,FALSE)</f>
        <v>#REF!</v>
      </c>
      <c r="BM10711" s="191" t="s">
        <v>16186</v>
      </c>
      <c r="BN10711" s="191" t="s">
        <v>850</v>
      </c>
      <c r="BO10711" s="191" t="s">
        <v>10916</v>
      </c>
      <c r="BU10711" s="191" t="s">
        <v>16186</v>
      </c>
      <c r="BV10711" s="191" t="s">
        <v>850</v>
      </c>
      <c r="BW10711" s="191" t="s">
        <v>10916</v>
      </c>
    </row>
    <row r="10712" spans="51:75" x14ac:dyDescent="0.3">
      <c r="AY10712" s="251" t="e">
        <f>VLOOKUP(C10712,#REF!, 2,FALSE)</f>
        <v>#REF!</v>
      </c>
      <c r="BM10712" s="191" t="s">
        <v>16187</v>
      </c>
      <c r="BN10712" s="191" t="s">
        <v>16989</v>
      </c>
      <c r="BO10712" s="191" t="s">
        <v>16188</v>
      </c>
      <c r="BU10712" s="191" t="s">
        <v>16187</v>
      </c>
      <c r="BV10712" s="191" t="s">
        <v>16989</v>
      </c>
      <c r="BW10712" s="191" t="s">
        <v>16188</v>
      </c>
    </row>
    <row r="10713" spans="51:75" x14ac:dyDescent="0.3">
      <c r="AY10713" s="251" t="e">
        <f>VLOOKUP(C10713,#REF!, 2,FALSE)</f>
        <v>#REF!</v>
      </c>
      <c r="BM10713" s="191" t="s">
        <v>16189</v>
      </c>
      <c r="BN10713" s="191" t="s">
        <v>1273</v>
      </c>
      <c r="BO10713" s="191" t="s">
        <v>771</v>
      </c>
      <c r="BU10713" s="191" t="s">
        <v>16189</v>
      </c>
      <c r="BV10713" s="191" t="s">
        <v>1273</v>
      </c>
      <c r="BW10713" s="191" t="s">
        <v>771</v>
      </c>
    </row>
    <row r="10714" spans="51:75" x14ac:dyDescent="0.3">
      <c r="AY10714" s="251" t="e">
        <f>VLOOKUP(C10714,#REF!, 2,FALSE)</f>
        <v>#REF!</v>
      </c>
      <c r="BM10714" s="191" t="s">
        <v>16190</v>
      </c>
      <c r="BN10714" s="191" t="s">
        <v>1014</v>
      </c>
      <c r="BO10714" s="191" t="s">
        <v>771</v>
      </c>
      <c r="BU10714" s="191" t="s">
        <v>16190</v>
      </c>
      <c r="BV10714" s="191" t="s">
        <v>1014</v>
      </c>
      <c r="BW10714" s="191" t="s">
        <v>771</v>
      </c>
    </row>
    <row r="10715" spans="51:75" x14ac:dyDescent="0.3">
      <c r="AY10715" s="251" t="e">
        <f>VLOOKUP(C10715,#REF!, 2,FALSE)</f>
        <v>#REF!</v>
      </c>
      <c r="BM10715" s="191" t="s">
        <v>16191</v>
      </c>
      <c r="BN10715" s="191" t="s">
        <v>1014</v>
      </c>
      <c r="BO10715" s="191" t="s">
        <v>3736</v>
      </c>
      <c r="BU10715" s="191" t="s">
        <v>16191</v>
      </c>
      <c r="BV10715" s="191" t="s">
        <v>1014</v>
      </c>
      <c r="BW10715" s="191" t="s">
        <v>3736</v>
      </c>
    </row>
    <row r="10716" spans="51:75" x14ac:dyDescent="0.3">
      <c r="AY10716" s="251" t="e">
        <f>VLOOKUP(C10716,#REF!, 2,FALSE)</f>
        <v>#REF!</v>
      </c>
      <c r="BM10716" s="191" t="s">
        <v>16192</v>
      </c>
      <c r="BN10716" s="191" t="s">
        <v>16989</v>
      </c>
      <c r="BO10716" s="191" t="s">
        <v>793</v>
      </c>
      <c r="BU10716" s="191" t="s">
        <v>16192</v>
      </c>
      <c r="BV10716" s="191" t="s">
        <v>16989</v>
      </c>
      <c r="BW10716" s="191" t="s">
        <v>793</v>
      </c>
    </row>
    <row r="10717" spans="51:75" x14ac:dyDescent="0.3">
      <c r="AY10717" s="251" t="e">
        <f>VLOOKUP(C10717,#REF!, 2,FALSE)</f>
        <v>#REF!</v>
      </c>
      <c r="BM10717" s="191" t="s">
        <v>16193</v>
      </c>
      <c r="BN10717" s="191" t="s">
        <v>16989</v>
      </c>
      <c r="BO10717" s="191" t="s">
        <v>771</v>
      </c>
      <c r="BU10717" s="191" t="s">
        <v>16193</v>
      </c>
      <c r="BV10717" s="191" t="s">
        <v>16989</v>
      </c>
      <c r="BW10717" s="191" t="s">
        <v>771</v>
      </c>
    </row>
    <row r="10718" spans="51:75" x14ac:dyDescent="0.3">
      <c r="AY10718" s="251" t="e">
        <f>VLOOKUP(C10718,#REF!, 2,FALSE)</f>
        <v>#REF!</v>
      </c>
      <c r="BM10718" s="191" t="s">
        <v>2797</v>
      </c>
      <c r="BN10718" s="191" t="s">
        <v>2984</v>
      </c>
      <c r="BO10718" s="191" t="s">
        <v>2984</v>
      </c>
      <c r="BU10718" s="191" t="s">
        <v>2797</v>
      </c>
      <c r="BV10718" s="191" t="s">
        <v>2984</v>
      </c>
      <c r="BW10718" s="191" t="s">
        <v>2984</v>
      </c>
    </row>
    <row r="10719" spans="51:75" x14ac:dyDescent="0.3">
      <c r="AY10719" s="251" t="e">
        <f>VLOOKUP(C10719,#REF!, 2,FALSE)</f>
        <v>#REF!</v>
      </c>
      <c r="BM10719" s="191" t="s">
        <v>16194</v>
      </c>
      <c r="BN10719" s="191" t="s">
        <v>927</v>
      </c>
      <c r="BO10719" s="191" t="s">
        <v>8593</v>
      </c>
      <c r="BU10719" s="191" t="s">
        <v>16194</v>
      </c>
      <c r="BV10719" s="191" t="s">
        <v>927</v>
      </c>
      <c r="BW10719" s="191" t="s">
        <v>8593</v>
      </c>
    </row>
    <row r="10720" spans="51:75" x14ac:dyDescent="0.3">
      <c r="AY10720" s="251" t="e">
        <f>VLOOKUP(C10720,#REF!, 2,FALSE)</f>
        <v>#REF!</v>
      </c>
      <c r="BM10720" s="191" t="s">
        <v>2798</v>
      </c>
      <c r="BN10720" s="191" t="s">
        <v>16989</v>
      </c>
      <c r="BO10720" s="191" t="s">
        <v>2984</v>
      </c>
      <c r="BU10720" s="191" t="s">
        <v>2798</v>
      </c>
      <c r="BV10720" s="191" t="s">
        <v>16989</v>
      </c>
      <c r="BW10720" s="191" t="s">
        <v>2984</v>
      </c>
    </row>
    <row r="10721" spans="51:75" x14ac:dyDescent="0.3">
      <c r="AY10721" s="251" t="e">
        <f>VLOOKUP(C10721,#REF!, 2,FALSE)</f>
        <v>#REF!</v>
      </c>
      <c r="BM10721" s="191" t="s">
        <v>16195</v>
      </c>
      <c r="BN10721" s="191" t="s">
        <v>615</v>
      </c>
      <c r="BO10721" s="191" t="s">
        <v>802</v>
      </c>
      <c r="BU10721" s="191" t="s">
        <v>16195</v>
      </c>
      <c r="BV10721" s="191" t="s">
        <v>615</v>
      </c>
      <c r="BW10721" s="191" t="s">
        <v>802</v>
      </c>
    </row>
    <row r="10722" spans="51:75" x14ac:dyDescent="0.3">
      <c r="AY10722" s="251" t="e">
        <f>VLOOKUP(C10722,#REF!, 2,FALSE)</f>
        <v>#REF!</v>
      </c>
      <c r="BM10722" s="191" t="s">
        <v>16196</v>
      </c>
      <c r="BN10722" s="191" t="s">
        <v>16989</v>
      </c>
      <c r="BO10722" s="191" t="s">
        <v>2984</v>
      </c>
      <c r="BU10722" s="191" t="s">
        <v>16196</v>
      </c>
      <c r="BV10722" s="191" t="s">
        <v>16989</v>
      </c>
      <c r="BW10722" s="191" t="s">
        <v>2984</v>
      </c>
    </row>
    <row r="10723" spans="51:75" x14ac:dyDescent="0.3">
      <c r="AY10723" s="251" t="e">
        <f>VLOOKUP(C10723,#REF!, 2,FALSE)</f>
        <v>#REF!</v>
      </c>
      <c r="BM10723" s="191" t="s">
        <v>16197</v>
      </c>
      <c r="BN10723" s="191" t="s">
        <v>2980</v>
      </c>
      <c r="BO10723" s="191" t="s">
        <v>10831</v>
      </c>
      <c r="BU10723" s="191" t="s">
        <v>16197</v>
      </c>
      <c r="BV10723" s="191" t="s">
        <v>2980</v>
      </c>
      <c r="BW10723" s="191" t="s">
        <v>10831</v>
      </c>
    </row>
    <row r="10724" spans="51:75" x14ac:dyDescent="0.3">
      <c r="AY10724" s="251" t="e">
        <f>VLOOKUP(C10724,#REF!, 2,FALSE)</f>
        <v>#REF!</v>
      </c>
      <c r="BM10724" s="191" t="s">
        <v>16198</v>
      </c>
      <c r="BN10724" s="191" t="s">
        <v>16989</v>
      </c>
      <c r="BO10724" s="191" t="s">
        <v>2984</v>
      </c>
      <c r="BU10724" s="191" t="s">
        <v>16198</v>
      </c>
      <c r="BV10724" s="191" t="s">
        <v>16989</v>
      </c>
      <c r="BW10724" s="191" t="s">
        <v>2984</v>
      </c>
    </row>
    <row r="10725" spans="51:75" x14ac:dyDescent="0.3">
      <c r="AY10725" s="251" t="e">
        <f>VLOOKUP(C10725,#REF!, 2,FALSE)</f>
        <v>#REF!</v>
      </c>
      <c r="BM10725" s="191" t="s">
        <v>16199</v>
      </c>
      <c r="BN10725" s="191" t="s">
        <v>924</v>
      </c>
      <c r="BO10725" s="191" t="s">
        <v>2366</v>
      </c>
      <c r="BU10725" s="191" t="s">
        <v>16199</v>
      </c>
      <c r="BV10725" s="191" t="s">
        <v>924</v>
      </c>
      <c r="BW10725" s="191" t="s">
        <v>2366</v>
      </c>
    </row>
    <row r="10726" spans="51:75" x14ac:dyDescent="0.3">
      <c r="AY10726" s="251" t="e">
        <f>VLOOKUP(C10726,#REF!, 2,FALSE)</f>
        <v>#REF!</v>
      </c>
      <c r="BM10726" s="191" t="s">
        <v>16200</v>
      </c>
      <c r="BN10726" s="191" t="s">
        <v>1071</v>
      </c>
      <c r="BO10726" s="191" t="s">
        <v>771</v>
      </c>
      <c r="BU10726" s="191" t="s">
        <v>16200</v>
      </c>
      <c r="BV10726" s="191" t="s">
        <v>1071</v>
      </c>
      <c r="BW10726" s="191" t="s">
        <v>771</v>
      </c>
    </row>
    <row r="10727" spans="51:75" x14ac:dyDescent="0.3">
      <c r="AY10727" s="251" t="e">
        <f>VLOOKUP(C10727,#REF!, 2,FALSE)</f>
        <v>#REF!</v>
      </c>
      <c r="BM10727" s="191" t="s">
        <v>16201</v>
      </c>
      <c r="BN10727" s="191" t="s">
        <v>16989</v>
      </c>
      <c r="BO10727" s="191" t="s">
        <v>2984</v>
      </c>
      <c r="BU10727" s="191" t="s">
        <v>16201</v>
      </c>
      <c r="BV10727" s="191" t="s">
        <v>16989</v>
      </c>
      <c r="BW10727" s="191" t="s">
        <v>2984</v>
      </c>
    </row>
    <row r="10728" spans="51:75" x14ac:dyDescent="0.3">
      <c r="AY10728" s="251" t="e">
        <f>VLOOKUP(C10728,#REF!, 2,FALSE)</f>
        <v>#REF!</v>
      </c>
      <c r="BM10728" s="191" t="s">
        <v>16202</v>
      </c>
      <c r="BN10728" s="191" t="s">
        <v>16989</v>
      </c>
      <c r="BO10728" s="191" t="s">
        <v>2984</v>
      </c>
      <c r="BU10728" s="191" t="s">
        <v>16202</v>
      </c>
      <c r="BV10728" s="191" t="s">
        <v>16989</v>
      </c>
      <c r="BW10728" s="191" t="s">
        <v>2984</v>
      </c>
    </row>
    <row r="10729" spans="51:75" x14ac:dyDescent="0.3">
      <c r="AY10729" s="251" t="e">
        <f>VLOOKUP(C10729,#REF!, 2,FALSE)</f>
        <v>#REF!</v>
      </c>
      <c r="BM10729" s="191" t="s">
        <v>16203</v>
      </c>
      <c r="BN10729" s="191" t="s">
        <v>16989</v>
      </c>
      <c r="BO10729" s="191" t="s">
        <v>7595</v>
      </c>
      <c r="BU10729" s="191" t="s">
        <v>16203</v>
      </c>
      <c r="BV10729" s="191" t="s">
        <v>16989</v>
      </c>
      <c r="BW10729" s="191" t="s">
        <v>7595</v>
      </c>
    </row>
    <row r="10730" spans="51:75" x14ac:dyDescent="0.3">
      <c r="AY10730" s="251" t="e">
        <f>VLOOKUP(C10730,#REF!, 2,FALSE)</f>
        <v>#REF!</v>
      </c>
      <c r="BM10730" s="191" t="s">
        <v>2799</v>
      </c>
      <c r="BN10730" s="191" t="s">
        <v>16989</v>
      </c>
      <c r="BO10730" s="191" t="s">
        <v>2984</v>
      </c>
      <c r="BU10730" s="191" t="s">
        <v>2799</v>
      </c>
      <c r="BV10730" s="191" t="s">
        <v>16989</v>
      </c>
      <c r="BW10730" s="191" t="s">
        <v>2984</v>
      </c>
    </row>
    <row r="10731" spans="51:75" x14ac:dyDescent="0.3">
      <c r="AY10731" s="251" t="e">
        <f>VLOOKUP(C10731,#REF!, 2,FALSE)</f>
        <v>#REF!</v>
      </c>
      <c r="BM10731" s="191" t="s">
        <v>2800</v>
      </c>
      <c r="BN10731" s="191" t="s">
        <v>622</v>
      </c>
      <c r="BO10731" s="191" t="s">
        <v>15305</v>
      </c>
      <c r="BU10731" s="191" t="s">
        <v>2800</v>
      </c>
      <c r="BV10731" s="191" t="s">
        <v>622</v>
      </c>
      <c r="BW10731" s="191" t="s">
        <v>15305</v>
      </c>
    </row>
    <row r="10732" spans="51:75" x14ac:dyDescent="0.3">
      <c r="AY10732" s="251" t="e">
        <f>VLOOKUP(C10732,#REF!, 2,FALSE)</f>
        <v>#REF!</v>
      </c>
      <c r="BM10732" s="191" t="s">
        <v>16204</v>
      </c>
      <c r="BN10732" s="191" t="s">
        <v>1268</v>
      </c>
      <c r="BO10732" s="191" t="s">
        <v>7595</v>
      </c>
      <c r="BU10732" s="191" t="s">
        <v>16204</v>
      </c>
      <c r="BV10732" s="191" t="s">
        <v>1268</v>
      </c>
      <c r="BW10732" s="191" t="s">
        <v>7595</v>
      </c>
    </row>
    <row r="10733" spans="51:75" x14ac:dyDescent="0.3">
      <c r="AY10733" s="251" t="e">
        <f>VLOOKUP(C10733,#REF!, 2,FALSE)</f>
        <v>#REF!</v>
      </c>
      <c r="BM10733" s="191" t="s">
        <v>16205</v>
      </c>
      <c r="BN10733" s="191" t="s">
        <v>16989</v>
      </c>
      <c r="BO10733" s="191" t="s">
        <v>771</v>
      </c>
      <c r="BU10733" s="191" t="s">
        <v>16205</v>
      </c>
      <c r="BV10733" s="191" t="s">
        <v>16989</v>
      </c>
      <c r="BW10733" s="191" t="s">
        <v>771</v>
      </c>
    </row>
    <row r="10734" spans="51:75" x14ac:dyDescent="0.3">
      <c r="AY10734" s="251" t="e">
        <f>VLOOKUP(C10734,#REF!, 2,FALSE)</f>
        <v>#REF!</v>
      </c>
      <c r="BM10734" s="191" t="s">
        <v>16206</v>
      </c>
      <c r="BN10734" s="191" t="s">
        <v>704</v>
      </c>
      <c r="BO10734" s="191" t="s">
        <v>15305</v>
      </c>
      <c r="BU10734" s="191" t="s">
        <v>16206</v>
      </c>
      <c r="BV10734" s="191" t="s">
        <v>704</v>
      </c>
      <c r="BW10734" s="191" t="s">
        <v>15305</v>
      </c>
    </row>
    <row r="10735" spans="51:75" x14ac:dyDescent="0.3">
      <c r="AY10735" s="251" t="e">
        <f>VLOOKUP(C10735,#REF!, 2,FALSE)</f>
        <v>#REF!</v>
      </c>
      <c r="BM10735" s="191" t="s">
        <v>16207</v>
      </c>
      <c r="BN10735" s="191" t="s">
        <v>704</v>
      </c>
      <c r="BO10735" s="191" t="s">
        <v>918</v>
      </c>
      <c r="BU10735" s="191" t="s">
        <v>16207</v>
      </c>
      <c r="BV10735" s="191" t="s">
        <v>704</v>
      </c>
      <c r="BW10735" s="191" t="s">
        <v>918</v>
      </c>
    </row>
    <row r="10736" spans="51:75" x14ac:dyDescent="0.3">
      <c r="AY10736" s="251" t="e">
        <f>VLOOKUP(C10736,#REF!, 2,FALSE)</f>
        <v>#REF!</v>
      </c>
      <c r="BM10736" s="191" t="s">
        <v>2801</v>
      </c>
      <c r="BN10736" s="191" t="s">
        <v>16989</v>
      </c>
      <c r="BO10736" s="191" t="s">
        <v>2984</v>
      </c>
      <c r="BU10736" s="191" t="s">
        <v>2801</v>
      </c>
      <c r="BV10736" s="191" t="s">
        <v>16989</v>
      </c>
      <c r="BW10736" s="191" t="s">
        <v>2984</v>
      </c>
    </row>
    <row r="10737" spans="51:75" x14ac:dyDescent="0.3">
      <c r="AY10737" s="251" t="e">
        <f>VLOOKUP(C10737,#REF!, 2,FALSE)</f>
        <v>#REF!</v>
      </c>
      <c r="BM10737" s="191" t="s">
        <v>16208</v>
      </c>
      <c r="BN10737" s="191" t="s">
        <v>662</v>
      </c>
      <c r="BO10737" s="191" t="s">
        <v>16209</v>
      </c>
      <c r="BU10737" s="191" t="s">
        <v>16208</v>
      </c>
      <c r="BV10737" s="191" t="s">
        <v>662</v>
      </c>
      <c r="BW10737" s="191" t="s">
        <v>16209</v>
      </c>
    </row>
    <row r="10738" spans="51:75" x14ac:dyDescent="0.3">
      <c r="AY10738" s="251" t="e">
        <f>VLOOKUP(C10738,#REF!, 2,FALSE)</f>
        <v>#REF!</v>
      </c>
      <c r="BM10738" s="191" t="s">
        <v>2802</v>
      </c>
      <c r="BN10738" s="191" t="s">
        <v>701</v>
      </c>
      <c r="BO10738" s="191" t="s">
        <v>771</v>
      </c>
      <c r="BU10738" s="191" t="s">
        <v>2802</v>
      </c>
      <c r="BV10738" s="191" t="s">
        <v>701</v>
      </c>
      <c r="BW10738" s="191" t="s">
        <v>771</v>
      </c>
    </row>
    <row r="10739" spans="51:75" x14ac:dyDescent="0.3">
      <c r="AY10739" s="251" t="e">
        <f>VLOOKUP(C10739,#REF!, 2,FALSE)</f>
        <v>#REF!</v>
      </c>
      <c r="BM10739" s="191" t="s">
        <v>16210</v>
      </c>
      <c r="BN10739" s="191" t="s">
        <v>638</v>
      </c>
      <c r="BO10739" s="191" t="s">
        <v>1491</v>
      </c>
      <c r="BU10739" s="191" t="s">
        <v>16210</v>
      </c>
      <c r="BV10739" s="191" t="s">
        <v>638</v>
      </c>
      <c r="BW10739" s="191" t="s">
        <v>1491</v>
      </c>
    </row>
    <row r="10740" spans="51:75" x14ac:dyDescent="0.3">
      <c r="AY10740" s="251" t="e">
        <f>VLOOKUP(C10740,#REF!, 2,FALSE)</f>
        <v>#REF!</v>
      </c>
      <c r="BM10740" s="191" t="s">
        <v>2803</v>
      </c>
      <c r="BN10740" s="191" t="s">
        <v>1343</v>
      </c>
      <c r="BO10740" s="191" t="s">
        <v>771</v>
      </c>
      <c r="BU10740" s="191" t="s">
        <v>2803</v>
      </c>
      <c r="BV10740" s="191" t="s">
        <v>1343</v>
      </c>
      <c r="BW10740" s="191" t="s">
        <v>771</v>
      </c>
    </row>
    <row r="10741" spans="51:75" x14ac:dyDescent="0.3">
      <c r="AY10741" s="251" t="e">
        <f>VLOOKUP(C10741,#REF!, 2,FALSE)</f>
        <v>#REF!</v>
      </c>
      <c r="BM10741" s="191" t="s">
        <v>16211</v>
      </c>
      <c r="BN10741" s="191" t="s">
        <v>16989</v>
      </c>
      <c r="BO10741" s="191" t="s">
        <v>3386</v>
      </c>
      <c r="BU10741" s="191" t="s">
        <v>16211</v>
      </c>
      <c r="BV10741" s="191" t="s">
        <v>16989</v>
      </c>
      <c r="BW10741" s="191" t="s">
        <v>3386</v>
      </c>
    </row>
    <row r="10742" spans="51:75" x14ac:dyDescent="0.3">
      <c r="AY10742" s="251" t="e">
        <f>VLOOKUP(C10742,#REF!, 2,FALSE)</f>
        <v>#REF!</v>
      </c>
      <c r="BM10742" s="191" t="s">
        <v>16212</v>
      </c>
      <c r="BN10742" s="191" t="s">
        <v>1014</v>
      </c>
      <c r="BO10742" s="191" t="s">
        <v>1777</v>
      </c>
      <c r="BU10742" s="191" t="s">
        <v>16212</v>
      </c>
      <c r="BV10742" s="191" t="s">
        <v>1014</v>
      </c>
      <c r="BW10742" s="191" t="s">
        <v>1777</v>
      </c>
    </row>
    <row r="10743" spans="51:75" x14ac:dyDescent="0.3">
      <c r="AY10743" s="251" t="e">
        <f>VLOOKUP(C10743,#REF!, 2,FALSE)</f>
        <v>#REF!</v>
      </c>
      <c r="BM10743" s="191" t="s">
        <v>16213</v>
      </c>
      <c r="BN10743" s="191" t="s">
        <v>929</v>
      </c>
      <c r="BO10743" s="191" t="s">
        <v>14692</v>
      </c>
      <c r="BU10743" s="191" t="s">
        <v>16213</v>
      </c>
      <c r="BV10743" s="191" t="s">
        <v>929</v>
      </c>
      <c r="BW10743" s="191" t="s">
        <v>14692</v>
      </c>
    </row>
    <row r="10744" spans="51:75" x14ac:dyDescent="0.3">
      <c r="AY10744" s="251" t="e">
        <f>VLOOKUP(C10744,#REF!, 2,FALSE)</f>
        <v>#REF!</v>
      </c>
      <c r="BM10744" s="191" t="s">
        <v>16214</v>
      </c>
      <c r="BN10744" s="191" t="s">
        <v>732</v>
      </c>
      <c r="BO10744" s="191" t="s">
        <v>8534</v>
      </c>
      <c r="BU10744" s="191" t="s">
        <v>16214</v>
      </c>
      <c r="BV10744" s="191" t="s">
        <v>732</v>
      </c>
      <c r="BW10744" s="191" t="s">
        <v>8534</v>
      </c>
    </row>
    <row r="10745" spans="51:75" x14ac:dyDescent="0.3">
      <c r="AY10745" s="251" t="e">
        <f>VLOOKUP(C10745,#REF!, 2,FALSE)</f>
        <v>#REF!</v>
      </c>
      <c r="BM10745" s="191" t="s">
        <v>2806</v>
      </c>
      <c r="BN10745" s="191" t="s">
        <v>638</v>
      </c>
      <c r="BO10745" s="191" t="s">
        <v>15305</v>
      </c>
      <c r="BU10745" s="191" t="s">
        <v>2806</v>
      </c>
      <c r="BV10745" s="191" t="s">
        <v>638</v>
      </c>
      <c r="BW10745" s="191" t="s">
        <v>15305</v>
      </c>
    </row>
    <row r="10746" spans="51:75" x14ac:dyDescent="0.3">
      <c r="AY10746" s="251" t="e">
        <f>VLOOKUP(C10746,#REF!, 2,FALSE)</f>
        <v>#REF!</v>
      </c>
      <c r="BM10746" s="191" t="s">
        <v>494</v>
      </c>
      <c r="BN10746" s="191" t="s">
        <v>1014</v>
      </c>
      <c r="BO10746" s="191" t="s">
        <v>16215</v>
      </c>
      <c r="BU10746" s="191" t="s">
        <v>494</v>
      </c>
      <c r="BV10746" s="191" t="s">
        <v>1014</v>
      </c>
      <c r="BW10746" s="191" t="s">
        <v>16215</v>
      </c>
    </row>
    <row r="10747" spans="51:75" x14ac:dyDescent="0.3">
      <c r="AY10747" s="251" t="e">
        <f>VLOOKUP(C10747,#REF!, 2,FALSE)</f>
        <v>#REF!</v>
      </c>
      <c r="BM10747" s="191" t="s">
        <v>2807</v>
      </c>
      <c r="BN10747" s="191" t="s">
        <v>622</v>
      </c>
      <c r="BO10747" s="191" t="s">
        <v>16216</v>
      </c>
      <c r="BU10747" s="191" t="s">
        <v>2807</v>
      </c>
      <c r="BV10747" s="191" t="s">
        <v>622</v>
      </c>
      <c r="BW10747" s="191" t="s">
        <v>16216</v>
      </c>
    </row>
    <row r="10748" spans="51:75" x14ac:dyDescent="0.3">
      <c r="AY10748" s="251" t="e">
        <f>VLOOKUP(C10748,#REF!, 2,FALSE)</f>
        <v>#REF!</v>
      </c>
      <c r="BM10748" s="191" t="s">
        <v>16217</v>
      </c>
      <c r="BN10748" s="191" t="s">
        <v>16989</v>
      </c>
      <c r="BO10748" s="191" t="s">
        <v>2984</v>
      </c>
      <c r="BU10748" s="191" t="s">
        <v>16217</v>
      </c>
      <c r="BV10748" s="191" t="s">
        <v>16989</v>
      </c>
      <c r="BW10748" s="191" t="s">
        <v>2984</v>
      </c>
    </row>
    <row r="10749" spans="51:75" x14ac:dyDescent="0.3">
      <c r="AY10749" s="251" t="e">
        <f>VLOOKUP(C10749,#REF!, 2,FALSE)</f>
        <v>#REF!</v>
      </c>
      <c r="BM10749" s="191" t="s">
        <v>16218</v>
      </c>
      <c r="BN10749" s="191" t="s">
        <v>16989</v>
      </c>
      <c r="BO10749" s="191" t="s">
        <v>1017</v>
      </c>
      <c r="BU10749" s="191" t="s">
        <v>16218</v>
      </c>
      <c r="BV10749" s="191" t="s">
        <v>16989</v>
      </c>
      <c r="BW10749" s="191" t="s">
        <v>1017</v>
      </c>
    </row>
    <row r="10750" spans="51:75" x14ac:dyDescent="0.3">
      <c r="AY10750" s="251" t="e">
        <f>VLOOKUP(C10750,#REF!, 2,FALSE)</f>
        <v>#REF!</v>
      </c>
      <c r="BM10750" s="191" t="s">
        <v>16219</v>
      </c>
      <c r="BN10750" s="191" t="s">
        <v>16989</v>
      </c>
      <c r="BO10750" s="191" t="s">
        <v>771</v>
      </c>
      <c r="BU10750" s="191" t="s">
        <v>16219</v>
      </c>
      <c r="BV10750" s="191" t="s">
        <v>16989</v>
      </c>
      <c r="BW10750" s="191" t="s">
        <v>771</v>
      </c>
    </row>
    <row r="10751" spans="51:75" x14ac:dyDescent="0.3">
      <c r="AY10751" s="251" t="e">
        <f>VLOOKUP(C10751,#REF!, 2,FALSE)</f>
        <v>#REF!</v>
      </c>
      <c r="BM10751" s="191" t="s">
        <v>16221</v>
      </c>
      <c r="BN10751" s="191" t="s">
        <v>1343</v>
      </c>
      <c r="BO10751" s="191" t="s">
        <v>771</v>
      </c>
      <c r="BU10751" s="191" t="s">
        <v>16221</v>
      </c>
      <c r="BV10751" s="191" t="s">
        <v>1343</v>
      </c>
      <c r="BW10751" s="191" t="s">
        <v>771</v>
      </c>
    </row>
    <row r="10752" spans="51:75" x14ac:dyDescent="0.3">
      <c r="AY10752" s="251" t="e">
        <f>VLOOKUP(C10752,#REF!, 2,FALSE)</f>
        <v>#REF!</v>
      </c>
      <c r="BM10752" s="191" t="s">
        <v>16222</v>
      </c>
      <c r="BN10752" s="191" t="s">
        <v>779</v>
      </c>
      <c r="BO10752" s="191" t="s">
        <v>15272</v>
      </c>
      <c r="BU10752" s="191" t="s">
        <v>16222</v>
      </c>
      <c r="BV10752" s="191" t="s">
        <v>779</v>
      </c>
      <c r="BW10752" s="191" t="s">
        <v>15272</v>
      </c>
    </row>
    <row r="10753" spans="51:75" x14ac:dyDescent="0.3">
      <c r="AY10753" s="251" t="e">
        <f>VLOOKUP(C10753,#REF!, 2,FALSE)</f>
        <v>#REF!</v>
      </c>
      <c r="BM10753" s="191" t="s">
        <v>16223</v>
      </c>
      <c r="BN10753" s="191" t="s">
        <v>943</v>
      </c>
      <c r="BO10753" s="191" t="s">
        <v>16224</v>
      </c>
      <c r="BU10753" s="191" t="s">
        <v>16223</v>
      </c>
      <c r="BV10753" s="191" t="s">
        <v>943</v>
      </c>
      <c r="BW10753" s="191" t="s">
        <v>16224</v>
      </c>
    </row>
    <row r="10754" spans="51:75" x14ac:dyDescent="0.3">
      <c r="AY10754" s="251" t="e">
        <f>VLOOKUP(C10754,#REF!, 2,FALSE)</f>
        <v>#REF!</v>
      </c>
      <c r="BM10754" s="191" t="s">
        <v>16225</v>
      </c>
      <c r="BN10754" s="191" t="s">
        <v>811</v>
      </c>
      <c r="BO10754" s="191" t="s">
        <v>9369</v>
      </c>
      <c r="BU10754" s="191" t="s">
        <v>16225</v>
      </c>
      <c r="BV10754" s="191" t="s">
        <v>811</v>
      </c>
      <c r="BW10754" s="191" t="s">
        <v>9369</v>
      </c>
    </row>
    <row r="10755" spans="51:75" x14ac:dyDescent="0.3">
      <c r="AY10755" s="251" t="e">
        <f>VLOOKUP(C10755,#REF!, 2,FALSE)</f>
        <v>#REF!</v>
      </c>
      <c r="BM10755" s="191" t="s">
        <v>16226</v>
      </c>
      <c r="BN10755" s="191" t="s">
        <v>943</v>
      </c>
      <c r="BO10755" s="191" t="s">
        <v>6427</v>
      </c>
      <c r="BU10755" s="191" t="s">
        <v>16226</v>
      </c>
      <c r="BV10755" s="191" t="s">
        <v>943</v>
      </c>
      <c r="BW10755" s="191" t="s">
        <v>6427</v>
      </c>
    </row>
    <row r="10756" spans="51:75" x14ac:dyDescent="0.3">
      <c r="AY10756" s="251" t="e">
        <f>VLOOKUP(C10756,#REF!, 2,FALSE)</f>
        <v>#REF!</v>
      </c>
      <c r="BM10756" s="191" t="s">
        <v>16227</v>
      </c>
      <c r="BN10756" s="191" t="s">
        <v>943</v>
      </c>
      <c r="BO10756" s="191" t="s">
        <v>9248</v>
      </c>
      <c r="BU10756" s="191" t="s">
        <v>16227</v>
      </c>
      <c r="BV10756" s="191" t="s">
        <v>943</v>
      </c>
      <c r="BW10756" s="191" t="s">
        <v>9248</v>
      </c>
    </row>
    <row r="10757" spans="51:75" x14ac:dyDescent="0.3">
      <c r="AY10757" s="251" t="e">
        <f>VLOOKUP(C10757,#REF!, 2,FALSE)</f>
        <v>#REF!</v>
      </c>
      <c r="BM10757" s="191" t="s">
        <v>16228</v>
      </c>
      <c r="BN10757" s="191" t="s">
        <v>632</v>
      </c>
      <c r="BO10757" s="191" t="s">
        <v>16229</v>
      </c>
      <c r="BU10757" s="191" t="s">
        <v>16228</v>
      </c>
      <c r="BV10757" s="191" t="s">
        <v>632</v>
      </c>
      <c r="BW10757" s="191" t="s">
        <v>16229</v>
      </c>
    </row>
    <row r="10758" spans="51:75" x14ac:dyDescent="0.3">
      <c r="AY10758" s="251" t="e">
        <f>VLOOKUP(C10758,#REF!, 2,FALSE)</f>
        <v>#REF!</v>
      </c>
      <c r="BM10758" s="191" t="s">
        <v>16230</v>
      </c>
      <c r="BN10758" s="191" t="s">
        <v>2984</v>
      </c>
      <c r="BO10758" s="191" t="s">
        <v>2984</v>
      </c>
      <c r="BU10758" s="191" t="s">
        <v>16230</v>
      </c>
      <c r="BV10758" s="191" t="s">
        <v>2984</v>
      </c>
      <c r="BW10758" s="191" t="s">
        <v>2984</v>
      </c>
    </row>
    <row r="10759" spans="51:75" x14ac:dyDescent="0.3">
      <c r="AY10759" s="251" t="e">
        <f>VLOOKUP(C10759,#REF!, 2,FALSE)</f>
        <v>#REF!</v>
      </c>
      <c r="BM10759" s="191" t="s">
        <v>16231</v>
      </c>
      <c r="BN10759" s="191" t="s">
        <v>943</v>
      </c>
      <c r="BO10759" s="191" t="s">
        <v>2596</v>
      </c>
      <c r="BU10759" s="191" t="s">
        <v>16231</v>
      </c>
      <c r="BV10759" s="191" t="s">
        <v>943</v>
      </c>
      <c r="BW10759" s="191" t="s">
        <v>2596</v>
      </c>
    </row>
    <row r="10760" spans="51:75" x14ac:dyDescent="0.3">
      <c r="AY10760" s="251" t="e">
        <f>VLOOKUP(C10760,#REF!, 2,FALSE)</f>
        <v>#REF!</v>
      </c>
      <c r="BM10760" s="191" t="s">
        <v>16232</v>
      </c>
      <c r="BN10760" s="191" t="s">
        <v>943</v>
      </c>
      <c r="BO10760" s="191" t="s">
        <v>16233</v>
      </c>
      <c r="BU10760" s="191" t="s">
        <v>16232</v>
      </c>
      <c r="BV10760" s="191" t="s">
        <v>943</v>
      </c>
      <c r="BW10760" s="191" t="s">
        <v>16233</v>
      </c>
    </row>
    <row r="10761" spans="51:75" x14ac:dyDescent="0.3">
      <c r="AY10761" s="251" t="e">
        <f>VLOOKUP(C10761,#REF!, 2,FALSE)</f>
        <v>#REF!</v>
      </c>
      <c r="BM10761" s="191" t="s">
        <v>493</v>
      </c>
      <c r="BN10761" s="191" t="s">
        <v>943</v>
      </c>
      <c r="BO10761" s="191" t="s">
        <v>8858</v>
      </c>
      <c r="BU10761" s="191" t="s">
        <v>493</v>
      </c>
      <c r="BV10761" s="191" t="s">
        <v>943</v>
      </c>
      <c r="BW10761" s="191" t="s">
        <v>8858</v>
      </c>
    </row>
    <row r="10762" spans="51:75" x14ac:dyDescent="0.3">
      <c r="AY10762" s="251" t="e">
        <f>VLOOKUP(C10762,#REF!, 2,FALSE)</f>
        <v>#REF!</v>
      </c>
      <c r="BM10762" s="191" t="s">
        <v>16234</v>
      </c>
      <c r="BN10762" s="191" t="s">
        <v>943</v>
      </c>
      <c r="BO10762" s="191" t="s">
        <v>16235</v>
      </c>
      <c r="BU10762" s="191" t="s">
        <v>16234</v>
      </c>
      <c r="BV10762" s="191" t="s">
        <v>943</v>
      </c>
      <c r="BW10762" s="191" t="s">
        <v>16235</v>
      </c>
    </row>
    <row r="10763" spans="51:75" x14ac:dyDescent="0.3">
      <c r="AY10763" s="251" t="e">
        <f>VLOOKUP(C10763,#REF!, 2,FALSE)</f>
        <v>#REF!</v>
      </c>
      <c r="BM10763" s="191" t="s">
        <v>16236</v>
      </c>
      <c r="BN10763" s="191" t="s">
        <v>1343</v>
      </c>
      <c r="BO10763" s="191" t="s">
        <v>16237</v>
      </c>
      <c r="BU10763" s="191" t="s">
        <v>16236</v>
      </c>
      <c r="BV10763" s="191" t="s">
        <v>1343</v>
      </c>
      <c r="BW10763" s="191" t="s">
        <v>16237</v>
      </c>
    </row>
    <row r="10764" spans="51:75" x14ac:dyDescent="0.3">
      <c r="AY10764" s="251" t="e">
        <f>VLOOKUP(C10764,#REF!, 2,FALSE)</f>
        <v>#REF!</v>
      </c>
      <c r="BM10764" s="191" t="s">
        <v>16238</v>
      </c>
      <c r="BN10764" s="191" t="s">
        <v>618</v>
      </c>
      <c r="BO10764" s="191" t="s">
        <v>16239</v>
      </c>
      <c r="BU10764" s="191" t="s">
        <v>16238</v>
      </c>
      <c r="BV10764" s="191" t="s">
        <v>618</v>
      </c>
      <c r="BW10764" s="191" t="s">
        <v>16239</v>
      </c>
    </row>
    <row r="10765" spans="51:75" x14ac:dyDescent="0.3">
      <c r="AY10765" s="251" t="e">
        <f>VLOOKUP(C10765,#REF!, 2,FALSE)</f>
        <v>#REF!</v>
      </c>
      <c r="BM10765" s="191" t="s">
        <v>2808</v>
      </c>
      <c r="BN10765" s="191" t="s">
        <v>811</v>
      </c>
      <c r="BO10765" s="191" t="s">
        <v>2719</v>
      </c>
      <c r="BU10765" s="191" t="s">
        <v>2808</v>
      </c>
      <c r="BV10765" s="191" t="s">
        <v>811</v>
      </c>
      <c r="BW10765" s="191" t="s">
        <v>2719</v>
      </c>
    </row>
    <row r="10766" spans="51:75" x14ac:dyDescent="0.3">
      <c r="AY10766" s="251" t="e">
        <f>VLOOKUP(C10766,#REF!, 2,FALSE)</f>
        <v>#REF!</v>
      </c>
      <c r="BM10766" s="191" t="s">
        <v>16240</v>
      </c>
      <c r="BN10766" s="191" t="s">
        <v>3088</v>
      </c>
      <c r="BO10766" s="191" t="s">
        <v>771</v>
      </c>
      <c r="BU10766" s="191" t="s">
        <v>16240</v>
      </c>
      <c r="BV10766" s="191" t="s">
        <v>3088</v>
      </c>
      <c r="BW10766" s="191" t="s">
        <v>771</v>
      </c>
    </row>
    <row r="10767" spans="51:75" x14ac:dyDescent="0.3">
      <c r="AY10767" s="251" t="e">
        <f>VLOOKUP(C10767,#REF!, 2,FALSE)</f>
        <v>#REF!</v>
      </c>
      <c r="BM10767" s="191" t="s">
        <v>16241</v>
      </c>
      <c r="BN10767" s="191" t="s">
        <v>664</v>
      </c>
      <c r="BO10767" s="191" t="s">
        <v>13365</v>
      </c>
      <c r="BU10767" s="191" t="s">
        <v>16241</v>
      </c>
      <c r="BV10767" s="191" t="s">
        <v>664</v>
      </c>
      <c r="BW10767" s="191" t="s">
        <v>13365</v>
      </c>
    </row>
    <row r="10768" spans="51:75" x14ac:dyDescent="0.3">
      <c r="AY10768" s="251" t="e">
        <f>VLOOKUP(C10768,#REF!, 2,FALSE)</f>
        <v>#REF!</v>
      </c>
      <c r="BM10768" s="191" t="s">
        <v>2809</v>
      </c>
      <c r="BN10768" s="191" t="s">
        <v>664</v>
      </c>
      <c r="BO10768" s="191" t="s">
        <v>2984</v>
      </c>
      <c r="BU10768" s="191" t="s">
        <v>2809</v>
      </c>
      <c r="BV10768" s="191" t="s">
        <v>664</v>
      </c>
      <c r="BW10768" s="191" t="s">
        <v>2984</v>
      </c>
    </row>
    <row r="10769" spans="51:75" x14ac:dyDescent="0.3">
      <c r="AY10769" s="251" t="e">
        <f>VLOOKUP(C10769,#REF!, 2,FALSE)</f>
        <v>#REF!</v>
      </c>
      <c r="BM10769" s="191" t="s">
        <v>2810</v>
      </c>
      <c r="BN10769" s="191" t="s">
        <v>664</v>
      </c>
      <c r="BO10769" s="191" t="s">
        <v>13365</v>
      </c>
      <c r="BU10769" s="191" t="s">
        <v>2810</v>
      </c>
      <c r="BV10769" s="191" t="s">
        <v>664</v>
      </c>
      <c r="BW10769" s="191" t="s">
        <v>13365</v>
      </c>
    </row>
    <row r="10770" spans="51:75" x14ac:dyDescent="0.3">
      <c r="AY10770" s="251" t="e">
        <f>VLOOKUP(C10770,#REF!, 2,FALSE)</f>
        <v>#REF!</v>
      </c>
      <c r="BM10770" s="191" t="s">
        <v>16242</v>
      </c>
      <c r="BN10770" s="191" t="s">
        <v>842</v>
      </c>
      <c r="BO10770" s="191" t="s">
        <v>13639</v>
      </c>
      <c r="BU10770" s="191" t="s">
        <v>16242</v>
      </c>
      <c r="BV10770" s="191" t="s">
        <v>842</v>
      </c>
      <c r="BW10770" s="191" t="s">
        <v>13639</v>
      </c>
    </row>
    <row r="10771" spans="51:75" x14ac:dyDescent="0.3">
      <c r="AY10771" s="251" t="e">
        <f>VLOOKUP(C10771,#REF!, 2,FALSE)</f>
        <v>#REF!</v>
      </c>
      <c r="BM10771" s="191" t="s">
        <v>16243</v>
      </c>
      <c r="BN10771" s="191" t="s">
        <v>842</v>
      </c>
      <c r="BO10771" s="191" t="s">
        <v>16244</v>
      </c>
      <c r="BU10771" s="191" t="s">
        <v>16243</v>
      </c>
      <c r="BV10771" s="191" t="s">
        <v>842</v>
      </c>
      <c r="BW10771" s="191" t="s">
        <v>16244</v>
      </c>
    </row>
    <row r="10772" spans="51:75" x14ac:dyDescent="0.3">
      <c r="AY10772" s="251" t="e">
        <f>VLOOKUP(C10772,#REF!, 2,FALSE)</f>
        <v>#REF!</v>
      </c>
      <c r="BM10772" s="191" t="s">
        <v>16245</v>
      </c>
      <c r="BN10772" s="191" t="s">
        <v>842</v>
      </c>
      <c r="BO10772" s="191" t="s">
        <v>2719</v>
      </c>
      <c r="BU10772" s="191" t="s">
        <v>16245</v>
      </c>
      <c r="BV10772" s="191" t="s">
        <v>842</v>
      </c>
      <c r="BW10772" s="191" t="s">
        <v>2719</v>
      </c>
    </row>
    <row r="10773" spans="51:75" x14ac:dyDescent="0.3">
      <c r="AY10773" s="251" t="e">
        <f>VLOOKUP(C10773,#REF!, 2,FALSE)</f>
        <v>#REF!</v>
      </c>
      <c r="BM10773" s="191" t="s">
        <v>16246</v>
      </c>
      <c r="BN10773" s="191" t="s">
        <v>842</v>
      </c>
      <c r="BO10773" s="191" t="s">
        <v>8995</v>
      </c>
      <c r="BU10773" s="191" t="s">
        <v>16246</v>
      </c>
      <c r="BV10773" s="191" t="s">
        <v>842</v>
      </c>
      <c r="BW10773" s="191" t="s">
        <v>8995</v>
      </c>
    </row>
    <row r="10774" spans="51:75" x14ac:dyDescent="0.3">
      <c r="AY10774" s="251" t="e">
        <f>VLOOKUP(C10774,#REF!, 2,FALSE)</f>
        <v>#REF!</v>
      </c>
      <c r="BM10774" s="191" t="s">
        <v>16247</v>
      </c>
      <c r="BN10774" s="191" t="s">
        <v>732</v>
      </c>
      <c r="BO10774" s="191" t="s">
        <v>937</v>
      </c>
      <c r="BU10774" s="191" t="s">
        <v>16247</v>
      </c>
      <c r="BV10774" s="191" t="s">
        <v>732</v>
      </c>
      <c r="BW10774" s="191" t="s">
        <v>937</v>
      </c>
    </row>
    <row r="10775" spans="51:75" x14ac:dyDescent="0.3">
      <c r="AY10775" s="251" t="e">
        <f>VLOOKUP(C10775,#REF!, 2,FALSE)</f>
        <v>#REF!</v>
      </c>
      <c r="BM10775" s="191" t="s">
        <v>16248</v>
      </c>
      <c r="BN10775" s="191" t="s">
        <v>662</v>
      </c>
      <c r="BO10775" s="191" t="s">
        <v>771</v>
      </c>
      <c r="BU10775" s="191" t="s">
        <v>16248</v>
      </c>
      <c r="BV10775" s="191" t="s">
        <v>662</v>
      </c>
      <c r="BW10775" s="191" t="s">
        <v>771</v>
      </c>
    </row>
    <row r="10776" spans="51:75" x14ac:dyDescent="0.3">
      <c r="AY10776" s="251" t="e">
        <f>VLOOKUP(C10776,#REF!, 2,FALSE)</f>
        <v>#REF!</v>
      </c>
      <c r="BM10776" s="191" t="s">
        <v>16249</v>
      </c>
      <c r="BN10776" s="191" t="s">
        <v>16989</v>
      </c>
      <c r="BO10776" s="191" t="s">
        <v>16251</v>
      </c>
      <c r="BU10776" s="191" t="s">
        <v>16249</v>
      </c>
      <c r="BV10776" s="191" t="s">
        <v>16989</v>
      </c>
      <c r="BW10776" s="191" t="s">
        <v>16251</v>
      </c>
    </row>
    <row r="10777" spans="51:75" x14ac:dyDescent="0.3">
      <c r="AY10777" s="251" t="e">
        <f>VLOOKUP(C10777,#REF!, 2,FALSE)</f>
        <v>#REF!</v>
      </c>
      <c r="BM10777" s="191" t="s">
        <v>16252</v>
      </c>
      <c r="BN10777" s="191" t="s">
        <v>704</v>
      </c>
      <c r="BO10777" s="191" t="s">
        <v>2719</v>
      </c>
      <c r="BU10777" s="191" t="s">
        <v>16252</v>
      </c>
      <c r="BV10777" s="191" t="s">
        <v>704</v>
      </c>
      <c r="BW10777" s="191" t="s">
        <v>2719</v>
      </c>
    </row>
    <row r="10778" spans="51:75" x14ac:dyDescent="0.3">
      <c r="AY10778" s="251" t="e">
        <f>VLOOKUP(C10778,#REF!, 2,FALSE)</f>
        <v>#REF!</v>
      </c>
      <c r="BM10778" s="191" t="s">
        <v>16253</v>
      </c>
      <c r="BN10778" s="191" t="s">
        <v>929</v>
      </c>
      <c r="BO10778" s="191" t="s">
        <v>2719</v>
      </c>
      <c r="BU10778" s="191" t="s">
        <v>16253</v>
      </c>
      <c r="BV10778" s="191" t="s">
        <v>929</v>
      </c>
      <c r="BW10778" s="191" t="s">
        <v>2719</v>
      </c>
    </row>
    <row r="10779" spans="51:75" x14ac:dyDescent="0.3">
      <c r="AY10779" s="251" t="e">
        <f>VLOOKUP(C10779,#REF!, 2,FALSE)</f>
        <v>#REF!</v>
      </c>
      <c r="BM10779" s="191" t="s">
        <v>2811</v>
      </c>
      <c r="BN10779" s="191" t="s">
        <v>784</v>
      </c>
      <c r="BO10779" s="191" t="s">
        <v>2719</v>
      </c>
      <c r="BU10779" s="191" t="s">
        <v>2811</v>
      </c>
      <c r="BV10779" s="191" t="s">
        <v>784</v>
      </c>
      <c r="BW10779" s="191" t="s">
        <v>2719</v>
      </c>
    </row>
    <row r="10780" spans="51:75" x14ac:dyDescent="0.3">
      <c r="AY10780" s="251" t="e">
        <f>VLOOKUP(C10780,#REF!, 2,FALSE)</f>
        <v>#REF!</v>
      </c>
      <c r="BM10780" s="191" t="s">
        <v>16254</v>
      </c>
      <c r="BN10780" s="191" t="s">
        <v>811</v>
      </c>
      <c r="BO10780" s="191" t="s">
        <v>3663</v>
      </c>
      <c r="BU10780" s="191" t="s">
        <v>16254</v>
      </c>
      <c r="BV10780" s="191" t="s">
        <v>811</v>
      </c>
      <c r="BW10780" s="191" t="s">
        <v>3663</v>
      </c>
    </row>
    <row r="10781" spans="51:75" x14ac:dyDescent="0.3">
      <c r="AY10781" s="251" t="e">
        <f>VLOOKUP(C10781,#REF!, 2,FALSE)</f>
        <v>#REF!</v>
      </c>
      <c r="BM10781" s="191" t="s">
        <v>16255</v>
      </c>
      <c r="BN10781" s="191" t="s">
        <v>632</v>
      </c>
      <c r="BO10781" s="191" t="s">
        <v>771</v>
      </c>
      <c r="BU10781" s="191" t="s">
        <v>16255</v>
      </c>
      <c r="BV10781" s="191" t="s">
        <v>632</v>
      </c>
      <c r="BW10781" s="191" t="s">
        <v>771</v>
      </c>
    </row>
    <row r="10782" spans="51:75" x14ac:dyDescent="0.3">
      <c r="AY10782" s="251" t="e">
        <f>VLOOKUP(C10782,#REF!, 2,FALSE)</f>
        <v>#REF!</v>
      </c>
      <c r="BM10782" s="191" t="s">
        <v>16256</v>
      </c>
      <c r="BN10782" s="191" t="s">
        <v>16989</v>
      </c>
      <c r="BO10782" s="191" t="s">
        <v>771</v>
      </c>
      <c r="BU10782" s="191" t="s">
        <v>16256</v>
      </c>
      <c r="BV10782" s="191" t="s">
        <v>16989</v>
      </c>
      <c r="BW10782" s="191" t="s">
        <v>771</v>
      </c>
    </row>
    <row r="10783" spans="51:75" x14ac:dyDescent="0.3">
      <c r="AY10783" s="251" t="e">
        <f>VLOOKUP(C10783,#REF!, 2,FALSE)</f>
        <v>#REF!</v>
      </c>
      <c r="BM10783" s="191" t="s">
        <v>16257</v>
      </c>
      <c r="BN10783" s="191" t="s">
        <v>16989</v>
      </c>
      <c r="BO10783" s="191" t="s">
        <v>771</v>
      </c>
      <c r="BU10783" s="191" t="s">
        <v>16257</v>
      </c>
      <c r="BV10783" s="191" t="s">
        <v>16989</v>
      </c>
      <c r="BW10783" s="191" t="s">
        <v>771</v>
      </c>
    </row>
    <row r="10784" spans="51:75" x14ac:dyDescent="0.3">
      <c r="AY10784" s="251" t="e">
        <f>VLOOKUP(C10784,#REF!, 2,FALSE)</f>
        <v>#REF!</v>
      </c>
      <c r="BM10784" s="191" t="s">
        <v>2812</v>
      </c>
      <c r="BN10784" s="191" t="s">
        <v>784</v>
      </c>
      <c r="BO10784" s="191" t="s">
        <v>2984</v>
      </c>
      <c r="BU10784" s="191" t="s">
        <v>2812</v>
      </c>
      <c r="BV10784" s="191" t="s">
        <v>784</v>
      </c>
      <c r="BW10784" s="191" t="s">
        <v>2984</v>
      </c>
    </row>
    <row r="10785" spans="51:75" x14ac:dyDescent="0.3">
      <c r="AY10785" s="251" t="e">
        <f>VLOOKUP(C10785,#REF!, 2,FALSE)</f>
        <v>#REF!</v>
      </c>
      <c r="BM10785" s="191" t="s">
        <v>16258</v>
      </c>
      <c r="BN10785" s="191" t="s">
        <v>667</v>
      </c>
      <c r="BO10785" s="191" t="s">
        <v>7618</v>
      </c>
      <c r="BU10785" s="191" t="s">
        <v>16258</v>
      </c>
      <c r="BV10785" s="191" t="s">
        <v>667</v>
      </c>
      <c r="BW10785" s="191" t="s">
        <v>7618</v>
      </c>
    </row>
    <row r="10786" spans="51:75" x14ac:dyDescent="0.3">
      <c r="AY10786" s="251" t="e">
        <f>VLOOKUP(C10786,#REF!, 2,FALSE)</f>
        <v>#REF!</v>
      </c>
      <c r="BM10786" s="191" t="s">
        <v>16259</v>
      </c>
      <c r="BN10786" s="191" t="s">
        <v>779</v>
      </c>
      <c r="BO10786" s="191" t="s">
        <v>16260</v>
      </c>
      <c r="BU10786" s="191" t="s">
        <v>16259</v>
      </c>
      <c r="BV10786" s="191" t="s">
        <v>779</v>
      </c>
      <c r="BW10786" s="191" t="s">
        <v>16260</v>
      </c>
    </row>
    <row r="10787" spans="51:75" x14ac:dyDescent="0.3">
      <c r="AY10787" s="251" t="e">
        <f>VLOOKUP(C10787,#REF!, 2,FALSE)</f>
        <v>#REF!</v>
      </c>
      <c r="BM10787" s="191" t="s">
        <v>16261</v>
      </c>
      <c r="BN10787" s="191" t="s">
        <v>779</v>
      </c>
      <c r="BO10787" s="191" t="s">
        <v>2984</v>
      </c>
      <c r="BU10787" s="191" t="s">
        <v>16261</v>
      </c>
      <c r="BV10787" s="191" t="s">
        <v>779</v>
      </c>
      <c r="BW10787" s="191" t="s">
        <v>2984</v>
      </c>
    </row>
    <row r="10788" spans="51:75" x14ac:dyDescent="0.3">
      <c r="AY10788" s="251" t="e">
        <f>VLOOKUP(C10788,#REF!, 2,FALSE)</f>
        <v>#REF!</v>
      </c>
      <c r="BM10788" s="191" t="s">
        <v>16262</v>
      </c>
      <c r="BN10788" s="191" t="s">
        <v>667</v>
      </c>
      <c r="BO10788" s="191" t="s">
        <v>16263</v>
      </c>
      <c r="BU10788" s="191" t="s">
        <v>16262</v>
      </c>
      <c r="BV10788" s="191" t="s">
        <v>667</v>
      </c>
      <c r="BW10788" s="191" t="s">
        <v>16263</v>
      </c>
    </row>
    <row r="10789" spans="51:75" x14ac:dyDescent="0.3">
      <c r="AY10789" s="251" t="e">
        <f>VLOOKUP(C10789,#REF!, 2,FALSE)</f>
        <v>#REF!</v>
      </c>
      <c r="BM10789" s="191" t="s">
        <v>16264</v>
      </c>
      <c r="BN10789" s="191" t="s">
        <v>667</v>
      </c>
      <c r="BO10789" s="191" t="s">
        <v>16265</v>
      </c>
      <c r="BU10789" s="191" t="s">
        <v>16264</v>
      </c>
      <c r="BV10789" s="191" t="s">
        <v>667</v>
      </c>
      <c r="BW10789" s="191" t="s">
        <v>16265</v>
      </c>
    </row>
    <row r="10790" spans="51:75" x14ac:dyDescent="0.3">
      <c r="AY10790" s="251" t="e">
        <f>VLOOKUP(C10790,#REF!, 2,FALSE)</f>
        <v>#REF!</v>
      </c>
      <c r="BM10790" s="191" t="s">
        <v>16266</v>
      </c>
      <c r="BN10790" s="191" t="s">
        <v>16989</v>
      </c>
      <c r="BO10790" s="191" t="s">
        <v>771</v>
      </c>
      <c r="BU10790" s="191" t="s">
        <v>16266</v>
      </c>
      <c r="BV10790" s="191" t="s">
        <v>16989</v>
      </c>
      <c r="BW10790" s="191" t="s">
        <v>771</v>
      </c>
    </row>
    <row r="10791" spans="51:75" x14ac:dyDescent="0.3">
      <c r="AY10791" s="251" t="e">
        <f>VLOOKUP(C10791,#REF!, 2,FALSE)</f>
        <v>#REF!</v>
      </c>
      <c r="BM10791" s="191" t="s">
        <v>16267</v>
      </c>
      <c r="BN10791" s="191" t="s">
        <v>779</v>
      </c>
      <c r="BO10791" s="191" t="s">
        <v>16268</v>
      </c>
      <c r="BU10791" s="191" t="s">
        <v>16267</v>
      </c>
      <c r="BV10791" s="191" t="s">
        <v>779</v>
      </c>
      <c r="BW10791" s="191" t="s">
        <v>16268</v>
      </c>
    </row>
    <row r="10792" spans="51:75" x14ac:dyDescent="0.3">
      <c r="AY10792" s="251" t="e">
        <f>VLOOKUP(C10792,#REF!, 2,FALSE)</f>
        <v>#REF!</v>
      </c>
      <c r="BM10792" s="191" t="s">
        <v>16269</v>
      </c>
      <c r="BN10792" s="191" t="s">
        <v>16989</v>
      </c>
      <c r="BO10792" s="191" t="s">
        <v>771</v>
      </c>
      <c r="BU10792" s="191" t="s">
        <v>16269</v>
      </c>
      <c r="BV10792" s="191" t="s">
        <v>16989</v>
      </c>
      <c r="BW10792" s="191" t="s">
        <v>771</v>
      </c>
    </row>
    <row r="10793" spans="51:75" x14ac:dyDescent="0.3">
      <c r="AY10793" s="251" t="e">
        <f>VLOOKUP(C10793,#REF!, 2,FALSE)</f>
        <v>#REF!</v>
      </c>
      <c r="BM10793" s="191" t="s">
        <v>2813</v>
      </c>
      <c r="BN10793" s="191" t="s">
        <v>667</v>
      </c>
      <c r="BO10793" s="191" t="s">
        <v>16263</v>
      </c>
      <c r="BU10793" s="191" t="s">
        <v>2813</v>
      </c>
      <c r="BV10793" s="191" t="s">
        <v>667</v>
      </c>
      <c r="BW10793" s="191" t="s">
        <v>16263</v>
      </c>
    </row>
    <row r="10794" spans="51:75" x14ac:dyDescent="0.3">
      <c r="AY10794" s="251" t="e">
        <f>VLOOKUP(C10794,#REF!, 2,FALSE)</f>
        <v>#REF!</v>
      </c>
      <c r="BM10794" s="191" t="s">
        <v>2814</v>
      </c>
      <c r="BN10794" s="191" t="s">
        <v>788</v>
      </c>
      <c r="BO10794" s="191" t="s">
        <v>9755</v>
      </c>
      <c r="BU10794" s="191" t="s">
        <v>2814</v>
      </c>
      <c r="BV10794" s="191" t="s">
        <v>788</v>
      </c>
      <c r="BW10794" s="191" t="s">
        <v>9755</v>
      </c>
    </row>
    <row r="10795" spans="51:75" x14ac:dyDescent="0.3">
      <c r="AY10795" s="251" t="e">
        <f>VLOOKUP(C10795,#REF!, 2,FALSE)</f>
        <v>#REF!</v>
      </c>
      <c r="BM10795" s="191" t="s">
        <v>2815</v>
      </c>
      <c r="BN10795" s="191" t="s">
        <v>811</v>
      </c>
      <c r="BO10795" s="191" t="s">
        <v>16263</v>
      </c>
      <c r="BU10795" s="191" t="s">
        <v>2815</v>
      </c>
      <c r="BV10795" s="191" t="s">
        <v>811</v>
      </c>
      <c r="BW10795" s="191" t="s">
        <v>16263</v>
      </c>
    </row>
    <row r="10796" spans="51:75" x14ac:dyDescent="0.3">
      <c r="AY10796" s="251" t="e">
        <f>VLOOKUP(C10796,#REF!, 2,FALSE)</f>
        <v>#REF!</v>
      </c>
      <c r="BM10796" s="191" t="s">
        <v>16270</v>
      </c>
      <c r="BN10796" s="191" t="s">
        <v>664</v>
      </c>
      <c r="BO10796" s="191" t="s">
        <v>2702</v>
      </c>
      <c r="BU10796" s="191" t="s">
        <v>16270</v>
      </c>
      <c r="BV10796" s="191" t="s">
        <v>664</v>
      </c>
      <c r="BW10796" s="191" t="s">
        <v>2702</v>
      </c>
    </row>
    <row r="10797" spans="51:75" x14ac:dyDescent="0.3">
      <c r="AY10797" s="251" t="e">
        <f>VLOOKUP(C10797,#REF!, 2,FALSE)</f>
        <v>#REF!</v>
      </c>
      <c r="BM10797" s="191" t="s">
        <v>16271</v>
      </c>
      <c r="BN10797" s="191" t="s">
        <v>811</v>
      </c>
      <c r="BO10797" s="191" t="s">
        <v>16272</v>
      </c>
      <c r="BU10797" s="191" t="s">
        <v>16271</v>
      </c>
      <c r="BV10797" s="191" t="s">
        <v>811</v>
      </c>
      <c r="BW10797" s="191" t="s">
        <v>16272</v>
      </c>
    </row>
    <row r="10798" spans="51:75" x14ac:dyDescent="0.3">
      <c r="AY10798" s="251" t="e">
        <f>VLOOKUP(C10798,#REF!, 2,FALSE)</f>
        <v>#REF!</v>
      </c>
      <c r="BM10798" s="191" t="s">
        <v>2816</v>
      </c>
      <c r="BN10798" s="191" t="s">
        <v>811</v>
      </c>
      <c r="BO10798" s="191" t="s">
        <v>6935</v>
      </c>
      <c r="BU10798" s="191" t="s">
        <v>2816</v>
      </c>
      <c r="BV10798" s="191" t="s">
        <v>811</v>
      </c>
      <c r="BW10798" s="191" t="s">
        <v>6935</v>
      </c>
    </row>
    <row r="10799" spans="51:75" x14ac:dyDescent="0.3">
      <c r="AY10799" s="251" t="e">
        <f>VLOOKUP(C10799,#REF!, 2,FALSE)</f>
        <v>#REF!</v>
      </c>
      <c r="BM10799" s="191" t="s">
        <v>2817</v>
      </c>
      <c r="BN10799" s="191" t="s">
        <v>811</v>
      </c>
      <c r="BO10799" s="191" t="s">
        <v>16263</v>
      </c>
      <c r="BU10799" s="191" t="s">
        <v>2817</v>
      </c>
      <c r="BV10799" s="191" t="s">
        <v>811</v>
      </c>
      <c r="BW10799" s="191" t="s">
        <v>16263</v>
      </c>
    </row>
    <row r="10800" spans="51:75" x14ac:dyDescent="0.3">
      <c r="AY10800" s="251" t="e">
        <f>VLOOKUP(C10800,#REF!, 2,FALSE)</f>
        <v>#REF!</v>
      </c>
      <c r="BM10800" s="191" t="s">
        <v>16273</v>
      </c>
      <c r="BN10800" s="191" t="s">
        <v>16989</v>
      </c>
      <c r="BO10800" s="191" t="s">
        <v>771</v>
      </c>
      <c r="BU10800" s="191" t="s">
        <v>16273</v>
      </c>
      <c r="BV10800" s="191" t="s">
        <v>16989</v>
      </c>
      <c r="BW10800" s="191" t="s">
        <v>771</v>
      </c>
    </row>
    <row r="10801" spans="51:75" x14ac:dyDescent="0.3">
      <c r="AY10801" s="251" t="e">
        <f>VLOOKUP(C10801,#REF!, 2,FALSE)</f>
        <v>#REF!</v>
      </c>
      <c r="BM10801" s="191" t="s">
        <v>16274</v>
      </c>
      <c r="BN10801" s="191" t="s">
        <v>615</v>
      </c>
      <c r="BO10801" s="191" t="s">
        <v>16275</v>
      </c>
      <c r="BU10801" s="191" t="s">
        <v>16274</v>
      </c>
      <c r="BV10801" s="191" t="s">
        <v>615</v>
      </c>
      <c r="BW10801" s="191" t="s">
        <v>16275</v>
      </c>
    </row>
    <row r="10802" spans="51:75" x14ac:dyDescent="0.3">
      <c r="AY10802" s="251" t="e">
        <f>VLOOKUP(C10802,#REF!, 2,FALSE)</f>
        <v>#REF!</v>
      </c>
      <c r="BM10802" s="191" t="s">
        <v>16276</v>
      </c>
      <c r="BN10802" s="191" t="s">
        <v>615</v>
      </c>
      <c r="BO10802" s="191" t="s">
        <v>16263</v>
      </c>
      <c r="BU10802" s="191" t="s">
        <v>16276</v>
      </c>
      <c r="BV10802" s="191" t="s">
        <v>615</v>
      </c>
      <c r="BW10802" s="191" t="s">
        <v>16263</v>
      </c>
    </row>
    <row r="10803" spans="51:75" x14ac:dyDescent="0.3">
      <c r="AY10803" s="251" t="e">
        <f>VLOOKUP(C10803,#REF!, 2,FALSE)</f>
        <v>#REF!</v>
      </c>
      <c r="BM10803" s="191" t="s">
        <v>16277</v>
      </c>
      <c r="BN10803" s="191" t="s">
        <v>615</v>
      </c>
      <c r="BO10803" s="191" t="s">
        <v>2984</v>
      </c>
      <c r="BU10803" s="191" t="s">
        <v>16277</v>
      </c>
      <c r="BV10803" s="191" t="s">
        <v>615</v>
      </c>
      <c r="BW10803" s="191" t="s">
        <v>2984</v>
      </c>
    </row>
    <row r="10804" spans="51:75" x14ac:dyDescent="0.3">
      <c r="AY10804" s="251" t="e">
        <f>VLOOKUP(C10804,#REF!, 2,FALSE)</f>
        <v>#REF!</v>
      </c>
      <c r="BM10804" s="191" t="s">
        <v>16278</v>
      </c>
      <c r="BN10804" s="191" t="s">
        <v>16989</v>
      </c>
      <c r="BO10804" s="191" t="s">
        <v>771</v>
      </c>
      <c r="BU10804" s="191" t="s">
        <v>16278</v>
      </c>
      <c r="BV10804" s="191" t="s">
        <v>16989</v>
      </c>
      <c r="BW10804" s="191" t="s">
        <v>771</v>
      </c>
    </row>
    <row r="10805" spans="51:75" x14ac:dyDescent="0.3">
      <c r="AY10805" s="251" t="e">
        <f>VLOOKUP(C10805,#REF!, 2,FALSE)</f>
        <v>#REF!</v>
      </c>
      <c r="BM10805" s="191" t="s">
        <v>16279</v>
      </c>
      <c r="BN10805" s="191" t="s">
        <v>615</v>
      </c>
      <c r="BO10805" s="191" t="s">
        <v>2984</v>
      </c>
      <c r="BU10805" s="191" t="s">
        <v>16279</v>
      </c>
      <c r="BV10805" s="191" t="s">
        <v>615</v>
      </c>
      <c r="BW10805" s="191" t="s">
        <v>2984</v>
      </c>
    </row>
    <row r="10806" spans="51:75" x14ac:dyDescent="0.3">
      <c r="AY10806" s="251" t="e">
        <f>VLOOKUP(C10806,#REF!, 2,FALSE)</f>
        <v>#REF!</v>
      </c>
      <c r="BM10806" s="191" t="s">
        <v>16280</v>
      </c>
      <c r="BN10806" s="191" t="s">
        <v>667</v>
      </c>
      <c r="BO10806" s="191" t="s">
        <v>10136</v>
      </c>
      <c r="BU10806" s="191" t="s">
        <v>16280</v>
      </c>
      <c r="BV10806" s="191" t="s">
        <v>667</v>
      </c>
      <c r="BW10806" s="191" t="s">
        <v>10136</v>
      </c>
    </row>
    <row r="10807" spans="51:75" x14ac:dyDescent="0.3">
      <c r="AY10807" s="251" t="e">
        <f>VLOOKUP(C10807,#REF!, 2,FALSE)</f>
        <v>#REF!</v>
      </c>
      <c r="BM10807" s="191" t="s">
        <v>16281</v>
      </c>
      <c r="BN10807" s="191" t="s">
        <v>776</v>
      </c>
      <c r="BO10807" s="191" t="s">
        <v>16263</v>
      </c>
      <c r="BU10807" s="191" t="s">
        <v>16281</v>
      </c>
      <c r="BV10807" s="191" t="s">
        <v>776</v>
      </c>
      <c r="BW10807" s="191" t="s">
        <v>16263</v>
      </c>
    </row>
    <row r="10808" spans="51:75" x14ac:dyDescent="0.3">
      <c r="AY10808" s="251" t="e">
        <f>VLOOKUP(C10808,#REF!, 2,FALSE)</f>
        <v>#REF!</v>
      </c>
      <c r="BM10808" s="191" t="s">
        <v>16282</v>
      </c>
      <c r="BN10808" s="191" t="s">
        <v>16989</v>
      </c>
      <c r="BO10808" s="191" t="s">
        <v>2984</v>
      </c>
      <c r="BU10808" s="191" t="s">
        <v>16282</v>
      </c>
      <c r="BV10808" s="191" t="s">
        <v>16989</v>
      </c>
      <c r="BW10808" s="191" t="s">
        <v>2984</v>
      </c>
    </row>
    <row r="10809" spans="51:75" x14ac:dyDescent="0.3">
      <c r="AY10809" s="251" t="e">
        <f>VLOOKUP(C10809,#REF!, 2,FALSE)</f>
        <v>#REF!</v>
      </c>
      <c r="BM10809" s="191" t="s">
        <v>16283</v>
      </c>
      <c r="BN10809" s="191" t="s">
        <v>776</v>
      </c>
      <c r="BO10809" s="191" t="s">
        <v>2984</v>
      </c>
      <c r="BU10809" s="191" t="s">
        <v>16283</v>
      </c>
      <c r="BV10809" s="191" t="s">
        <v>776</v>
      </c>
      <c r="BW10809" s="191" t="s">
        <v>2984</v>
      </c>
    </row>
    <row r="10810" spans="51:75" x14ac:dyDescent="0.3">
      <c r="AY10810" s="251" t="e">
        <f>VLOOKUP(C10810,#REF!, 2,FALSE)</f>
        <v>#REF!</v>
      </c>
      <c r="BM10810" s="191" t="s">
        <v>16284</v>
      </c>
      <c r="BN10810" s="191" t="s">
        <v>16989</v>
      </c>
      <c r="BO10810" s="191" t="s">
        <v>771</v>
      </c>
      <c r="BU10810" s="191" t="s">
        <v>16284</v>
      </c>
      <c r="BV10810" s="191" t="s">
        <v>16989</v>
      </c>
      <c r="BW10810" s="191" t="s">
        <v>771</v>
      </c>
    </row>
    <row r="10811" spans="51:75" x14ac:dyDescent="0.3">
      <c r="AY10811" s="251" t="e">
        <f>VLOOKUP(C10811,#REF!, 2,FALSE)</f>
        <v>#REF!</v>
      </c>
      <c r="BM10811" s="191" t="s">
        <v>16285</v>
      </c>
      <c r="BN10811" s="191" t="s">
        <v>781</v>
      </c>
      <c r="BO10811" s="191" t="s">
        <v>2984</v>
      </c>
      <c r="BU10811" s="191" t="s">
        <v>16285</v>
      </c>
      <c r="BV10811" s="191" t="s">
        <v>781</v>
      </c>
      <c r="BW10811" s="191" t="s">
        <v>2984</v>
      </c>
    </row>
    <row r="10812" spans="51:75" x14ac:dyDescent="0.3">
      <c r="AY10812" s="251" t="e">
        <f>VLOOKUP(C10812,#REF!, 2,FALSE)</f>
        <v>#REF!</v>
      </c>
      <c r="BM10812" s="191" t="s">
        <v>16286</v>
      </c>
      <c r="BN10812" s="191" t="s">
        <v>776</v>
      </c>
      <c r="BO10812" s="191" t="s">
        <v>15526</v>
      </c>
      <c r="BU10812" s="191" t="s">
        <v>16286</v>
      </c>
      <c r="BV10812" s="191" t="s">
        <v>776</v>
      </c>
      <c r="BW10812" s="191" t="s">
        <v>15526</v>
      </c>
    </row>
    <row r="10813" spans="51:75" x14ac:dyDescent="0.3">
      <c r="AY10813" s="251" t="e">
        <f>VLOOKUP(C10813,#REF!, 2,FALSE)</f>
        <v>#REF!</v>
      </c>
      <c r="BM10813" s="191" t="s">
        <v>16287</v>
      </c>
      <c r="BN10813" s="191" t="s">
        <v>667</v>
      </c>
      <c r="BO10813" s="191" t="s">
        <v>4225</v>
      </c>
      <c r="BU10813" s="191" t="s">
        <v>16287</v>
      </c>
      <c r="BV10813" s="191" t="s">
        <v>667</v>
      </c>
      <c r="BW10813" s="191" t="s">
        <v>4225</v>
      </c>
    </row>
    <row r="10814" spans="51:75" x14ac:dyDescent="0.3">
      <c r="AY10814" s="251" t="e">
        <f>VLOOKUP(C10814,#REF!, 2,FALSE)</f>
        <v>#REF!</v>
      </c>
      <c r="BM10814" s="191" t="s">
        <v>16288</v>
      </c>
      <c r="BN10814" s="191" t="s">
        <v>667</v>
      </c>
      <c r="BO10814" s="191" t="s">
        <v>771</v>
      </c>
      <c r="BU10814" s="191" t="s">
        <v>16288</v>
      </c>
      <c r="BV10814" s="191" t="s">
        <v>667</v>
      </c>
      <c r="BW10814" s="191" t="s">
        <v>771</v>
      </c>
    </row>
    <row r="10815" spans="51:75" x14ac:dyDescent="0.3">
      <c r="AY10815" s="251" t="e">
        <f>VLOOKUP(C10815,#REF!, 2,FALSE)</f>
        <v>#REF!</v>
      </c>
      <c r="BM10815" s="191" t="s">
        <v>16289</v>
      </c>
      <c r="BN10815" s="191" t="s">
        <v>2984</v>
      </c>
      <c r="BO10815" s="191" t="s">
        <v>2984</v>
      </c>
      <c r="BU10815" s="191" t="s">
        <v>16289</v>
      </c>
      <c r="BV10815" s="191" t="s">
        <v>2984</v>
      </c>
      <c r="BW10815" s="191" t="s">
        <v>2984</v>
      </c>
    </row>
    <row r="10816" spans="51:75" x14ac:dyDescent="0.3">
      <c r="AY10816" s="251" t="e">
        <f>VLOOKUP(C10816,#REF!, 2,FALSE)</f>
        <v>#REF!</v>
      </c>
      <c r="BM10816" s="191" t="s">
        <v>16290</v>
      </c>
      <c r="BN10816" s="191" t="s">
        <v>667</v>
      </c>
      <c r="BO10816" s="191" t="s">
        <v>16291</v>
      </c>
      <c r="BU10816" s="191" t="s">
        <v>16290</v>
      </c>
      <c r="BV10816" s="191" t="s">
        <v>667</v>
      </c>
      <c r="BW10816" s="191" t="s">
        <v>16291</v>
      </c>
    </row>
    <row r="10817" spans="51:75" x14ac:dyDescent="0.3">
      <c r="AY10817" s="251" t="e">
        <f>VLOOKUP(C10817,#REF!, 2,FALSE)</f>
        <v>#REF!</v>
      </c>
      <c r="BM10817" s="191" t="s">
        <v>16292</v>
      </c>
      <c r="BN10817" s="191" t="s">
        <v>3203</v>
      </c>
      <c r="BO10817" s="191" t="s">
        <v>16265</v>
      </c>
      <c r="BU10817" s="191" t="s">
        <v>16292</v>
      </c>
      <c r="BV10817" s="191" t="s">
        <v>3203</v>
      </c>
      <c r="BW10817" s="191" t="s">
        <v>16265</v>
      </c>
    </row>
    <row r="10818" spans="51:75" x14ac:dyDescent="0.3">
      <c r="AY10818" s="251" t="e">
        <f>VLOOKUP(C10818,#REF!, 2,FALSE)</f>
        <v>#REF!</v>
      </c>
      <c r="BM10818" s="191" t="s">
        <v>16293</v>
      </c>
      <c r="BN10818" s="191" t="s">
        <v>16989</v>
      </c>
      <c r="BO10818" s="191" t="s">
        <v>771</v>
      </c>
      <c r="BU10818" s="191" t="s">
        <v>16293</v>
      </c>
      <c r="BV10818" s="191" t="s">
        <v>16989</v>
      </c>
      <c r="BW10818" s="191" t="s">
        <v>771</v>
      </c>
    </row>
    <row r="10819" spans="51:75" x14ac:dyDescent="0.3">
      <c r="AY10819" s="251" t="e">
        <f>VLOOKUP(C10819,#REF!, 2,FALSE)</f>
        <v>#REF!</v>
      </c>
      <c r="BM10819" s="191" t="s">
        <v>16294</v>
      </c>
      <c r="BN10819" s="191" t="s">
        <v>788</v>
      </c>
      <c r="BO10819" s="191" t="s">
        <v>16295</v>
      </c>
      <c r="BU10819" s="191" t="s">
        <v>16294</v>
      </c>
      <c r="BV10819" s="191" t="s">
        <v>788</v>
      </c>
      <c r="BW10819" s="191" t="s">
        <v>16295</v>
      </c>
    </row>
    <row r="10820" spans="51:75" x14ac:dyDescent="0.3">
      <c r="AY10820" s="251" t="e">
        <f>VLOOKUP(C10820,#REF!, 2,FALSE)</f>
        <v>#REF!</v>
      </c>
      <c r="BM10820" s="191" t="s">
        <v>2820</v>
      </c>
      <c r="BN10820" s="191" t="s">
        <v>788</v>
      </c>
      <c r="BO10820" s="191" t="s">
        <v>2984</v>
      </c>
      <c r="BU10820" s="191" t="s">
        <v>2820</v>
      </c>
      <c r="BV10820" s="191" t="s">
        <v>788</v>
      </c>
      <c r="BW10820" s="191" t="s">
        <v>2984</v>
      </c>
    </row>
    <row r="10821" spans="51:75" x14ac:dyDescent="0.3">
      <c r="AY10821" s="251" t="e">
        <f>VLOOKUP(C10821,#REF!, 2,FALSE)</f>
        <v>#REF!</v>
      </c>
      <c r="BM10821" s="191" t="s">
        <v>16296</v>
      </c>
      <c r="BN10821" s="191" t="s">
        <v>781</v>
      </c>
      <c r="BO10821" s="191" t="s">
        <v>2984</v>
      </c>
      <c r="BU10821" s="191" t="s">
        <v>16296</v>
      </c>
      <c r="BV10821" s="191" t="s">
        <v>781</v>
      </c>
      <c r="BW10821" s="191" t="s">
        <v>2984</v>
      </c>
    </row>
    <row r="10822" spans="51:75" x14ac:dyDescent="0.3">
      <c r="AY10822" s="251" t="e">
        <f>VLOOKUP(C10822,#REF!, 2,FALSE)</f>
        <v>#REF!</v>
      </c>
      <c r="BM10822" s="191" t="s">
        <v>16297</v>
      </c>
      <c r="BN10822" s="191" t="s">
        <v>781</v>
      </c>
      <c r="BO10822" s="191" t="s">
        <v>771</v>
      </c>
      <c r="BU10822" s="191" t="s">
        <v>16297</v>
      </c>
      <c r="BV10822" s="191" t="s">
        <v>781</v>
      </c>
      <c r="BW10822" s="191" t="s">
        <v>771</v>
      </c>
    </row>
    <row r="10823" spans="51:75" x14ac:dyDescent="0.3">
      <c r="AY10823" s="251" t="e">
        <f>VLOOKUP(C10823,#REF!, 2,FALSE)</f>
        <v>#REF!</v>
      </c>
      <c r="BM10823" s="191" t="s">
        <v>16298</v>
      </c>
      <c r="BN10823" s="191" t="s">
        <v>788</v>
      </c>
      <c r="BO10823" s="191" t="s">
        <v>771</v>
      </c>
      <c r="BU10823" s="191" t="s">
        <v>16298</v>
      </c>
      <c r="BV10823" s="191" t="s">
        <v>788</v>
      </c>
      <c r="BW10823" s="191" t="s">
        <v>771</v>
      </c>
    </row>
    <row r="10824" spans="51:75" x14ac:dyDescent="0.3">
      <c r="AY10824" s="251" t="e">
        <f>VLOOKUP(C10824,#REF!, 2,FALSE)</f>
        <v>#REF!</v>
      </c>
      <c r="BM10824" s="191" t="s">
        <v>16299</v>
      </c>
      <c r="BN10824" s="191" t="s">
        <v>701</v>
      </c>
      <c r="BO10824" s="191" t="s">
        <v>771</v>
      </c>
      <c r="BU10824" s="191" t="s">
        <v>16299</v>
      </c>
      <c r="BV10824" s="191" t="s">
        <v>701</v>
      </c>
      <c r="BW10824" s="191" t="s">
        <v>771</v>
      </c>
    </row>
    <row r="10825" spans="51:75" x14ac:dyDescent="0.3">
      <c r="AY10825" s="251" t="e">
        <f>VLOOKUP(C10825,#REF!, 2,FALSE)</f>
        <v>#REF!</v>
      </c>
      <c r="BM10825" s="191" t="s">
        <v>16300</v>
      </c>
      <c r="BN10825" s="191" t="s">
        <v>667</v>
      </c>
      <c r="BO10825" s="191" t="s">
        <v>771</v>
      </c>
      <c r="BU10825" s="191" t="s">
        <v>16300</v>
      </c>
      <c r="BV10825" s="191" t="s">
        <v>667</v>
      </c>
      <c r="BW10825" s="191" t="s">
        <v>771</v>
      </c>
    </row>
    <row r="10826" spans="51:75" x14ac:dyDescent="0.3">
      <c r="AY10826" s="251" t="e">
        <f>VLOOKUP(C10826,#REF!, 2,FALSE)</f>
        <v>#REF!</v>
      </c>
      <c r="BM10826" s="191" t="s">
        <v>16301</v>
      </c>
      <c r="BN10826" s="191" t="s">
        <v>779</v>
      </c>
      <c r="BO10826" s="191" t="s">
        <v>2984</v>
      </c>
      <c r="BU10826" s="191" t="s">
        <v>16301</v>
      </c>
      <c r="BV10826" s="191" t="s">
        <v>779</v>
      </c>
      <c r="BW10826" s="191" t="s">
        <v>2984</v>
      </c>
    </row>
    <row r="10827" spans="51:75" x14ac:dyDescent="0.3">
      <c r="AY10827" s="251" t="e">
        <f>VLOOKUP(C10827,#REF!, 2,FALSE)</f>
        <v>#REF!</v>
      </c>
      <c r="BM10827" s="191" t="s">
        <v>16302</v>
      </c>
      <c r="BN10827" s="191" t="s">
        <v>3203</v>
      </c>
      <c r="BO10827" s="191" t="s">
        <v>771</v>
      </c>
      <c r="BU10827" s="191" t="s">
        <v>16302</v>
      </c>
      <c r="BV10827" s="191" t="s">
        <v>3203</v>
      </c>
      <c r="BW10827" s="191" t="s">
        <v>771</v>
      </c>
    </row>
    <row r="10828" spans="51:75" x14ac:dyDescent="0.3">
      <c r="AY10828" s="251" t="e">
        <f>VLOOKUP(C10828,#REF!, 2,FALSE)</f>
        <v>#REF!</v>
      </c>
      <c r="BM10828" s="191" t="s">
        <v>16303</v>
      </c>
      <c r="BN10828" s="191" t="s">
        <v>16989</v>
      </c>
      <c r="BO10828" s="191" t="s">
        <v>771</v>
      </c>
      <c r="BU10828" s="191" t="s">
        <v>16303</v>
      </c>
      <c r="BV10828" s="191" t="s">
        <v>16989</v>
      </c>
      <c r="BW10828" s="191" t="s">
        <v>771</v>
      </c>
    </row>
    <row r="10829" spans="51:75" x14ac:dyDescent="0.3">
      <c r="AY10829" s="251" t="e">
        <f>VLOOKUP(C10829,#REF!, 2,FALSE)</f>
        <v>#REF!</v>
      </c>
      <c r="BM10829" s="191" t="s">
        <v>16304</v>
      </c>
      <c r="BN10829" s="191" t="s">
        <v>16989</v>
      </c>
      <c r="BO10829" s="191" t="s">
        <v>771</v>
      </c>
      <c r="BU10829" s="191" t="s">
        <v>16304</v>
      </c>
      <c r="BV10829" s="191" t="s">
        <v>16989</v>
      </c>
      <c r="BW10829" s="191" t="s">
        <v>771</v>
      </c>
    </row>
    <row r="10830" spans="51:75" x14ac:dyDescent="0.3">
      <c r="AY10830" s="251" t="e">
        <f>VLOOKUP(C10830,#REF!, 2,FALSE)</f>
        <v>#REF!</v>
      </c>
      <c r="BM10830" s="191" t="s">
        <v>16305</v>
      </c>
      <c r="BN10830" s="191" t="s">
        <v>701</v>
      </c>
      <c r="BO10830" s="191" t="s">
        <v>771</v>
      </c>
      <c r="BU10830" s="191" t="s">
        <v>16305</v>
      </c>
      <c r="BV10830" s="191" t="s">
        <v>701</v>
      </c>
      <c r="BW10830" s="191" t="s">
        <v>771</v>
      </c>
    </row>
    <row r="10831" spans="51:75" x14ac:dyDescent="0.3">
      <c r="AY10831" s="251" t="e">
        <f>VLOOKUP(C10831,#REF!, 2,FALSE)</f>
        <v>#REF!</v>
      </c>
      <c r="BM10831" s="191" t="s">
        <v>16306</v>
      </c>
      <c r="BN10831" s="191" t="s">
        <v>779</v>
      </c>
      <c r="BO10831" s="191" t="s">
        <v>771</v>
      </c>
      <c r="BU10831" s="191" t="s">
        <v>16306</v>
      </c>
      <c r="BV10831" s="191" t="s">
        <v>779</v>
      </c>
      <c r="BW10831" s="191" t="s">
        <v>771</v>
      </c>
    </row>
    <row r="10832" spans="51:75" x14ac:dyDescent="0.3">
      <c r="AY10832" s="251" t="e">
        <f>VLOOKUP(C10832,#REF!, 2,FALSE)</f>
        <v>#REF!</v>
      </c>
      <c r="BM10832" s="191" t="s">
        <v>16307</v>
      </c>
      <c r="BN10832" s="191" t="s">
        <v>781</v>
      </c>
      <c r="BO10832" s="191" t="s">
        <v>771</v>
      </c>
      <c r="BU10832" s="191" t="s">
        <v>16307</v>
      </c>
      <c r="BV10832" s="191" t="s">
        <v>781</v>
      </c>
      <c r="BW10832" s="191" t="s">
        <v>771</v>
      </c>
    </row>
    <row r="10833" spans="51:75" x14ac:dyDescent="0.3">
      <c r="AY10833" s="251" t="e">
        <f>VLOOKUP(C10833,#REF!, 2,FALSE)</f>
        <v>#REF!</v>
      </c>
      <c r="BM10833" s="191" t="s">
        <v>16308</v>
      </c>
      <c r="BN10833" s="191" t="s">
        <v>811</v>
      </c>
      <c r="BO10833" s="191" t="s">
        <v>771</v>
      </c>
      <c r="BU10833" s="191" t="s">
        <v>16308</v>
      </c>
      <c r="BV10833" s="191" t="s">
        <v>811</v>
      </c>
      <c r="BW10833" s="191" t="s">
        <v>771</v>
      </c>
    </row>
    <row r="10834" spans="51:75" x14ac:dyDescent="0.3">
      <c r="AY10834" s="251" t="e">
        <f>VLOOKUP(C10834,#REF!, 2,FALSE)</f>
        <v>#REF!</v>
      </c>
      <c r="BM10834" s="191" t="s">
        <v>16309</v>
      </c>
      <c r="BN10834" s="191" t="s">
        <v>788</v>
      </c>
      <c r="BO10834" s="191" t="s">
        <v>16310</v>
      </c>
      <c r="BU10834" s="191" t="s">
        <v>16309</v>
      </c>
      <c r="BV10834" s="191" t="s">
        <v>788</v>
      </c>
      <c r="BW10834" s="191" t="s">
        <v>16310</v>
      </c>
    </row>
    <row r="10835" spans="51:75" x14ac:dyDescent="0.3">
      <c r="AY10835" s="251" t="e">
        <f>VLOOKUP(C10835,#REF!, 2,FALSE)</f>
        <v>#REF!</v>
      </c>
      <c r="BM10835" s="191" t="s">
        <v>16311</v>
      </c>
      <c r="BN10835" s="191" t="s">
        <v>701</v>
      </c>
      <c r="BO10835" s="191" t="s">
        <v>771</v>
      </c>
      <c r="BU10835" s="191" t="s">
        <v>16311</v>
      </c>
      <c r="BV10835" s="191" t="s">
        <v>701</v>
      </c>
      <c r="BW10835" s="191" t="s">
        <v>771</v>
      </c>
    </row>
    <row r="10836" spans="51:75" x14ac:dyDescent="0.3">
      <c r="AY10836" s="251" t="e">
        <f>VLOOKUP(C10836,#REF!, 2,FALSE)</f>
        <v>#REF!</v>
      </c>
      <c r="BM10836" s="191" t="s">
        <v>16312</v>
      </c>
      <c r="BN10836" s="191" t="s">
        <v>811</v>
      </c>
      <c r="BO10836" s="191" t="s">
        <v>16313</v>
      </c>
      <c r="BU10836" s="191" t="s">
        <v>16312</v>
      </c>
      <c r="BV10836" s="191" t="s">
        <v>811</v>
      </c>
      <c r="BW10836" s="191" t="s">
        <v>16313</v>
      </c>
    </row>
    <row r="10837" spans="51:75" x14ac:dyDescent="0.3">
      <c r="AY10837" s="251" t="e">
        <f>VLOOKUP(C10837,#REF!, 2,FALSE)</f>
        <v>#REF!</v>
      </c>
      <c r="BM10837" s="191" t="s">
        <v>16314</v>
      </c>
      <c r="BN10837" s="191" t="s">
        <v>781</v>
      </c>
      <c r="BO10837" s="191" t="s">
        <v>771</v>
      </c>
      <c r="BU10837" s="191" t="s">
        <v>16314</v>
      </c>
      <c r="BV10837" s="191" t="s">
        <v>781</v>
      </c>
      <c r="BW10837" s="191" t="s">
        <v>771</v>
      </c>
    </row>
    <row r="10838" spans="51:75" x14ac:dyDescent="0.3">
      <c r="AY10838" s="251" t="e">
        <f>VLOOKUP(C10838,#REF!, 2,FALSE)</f>
        <v>#REF!</v>
      </c>
      <c r="BM10838" s="191" t="s">
        <v>16316</v>
      </c>
      <c r="BN10838" s="191" t="s">
        <v>779</v>
      </c>
      <c r="BO10838" s="191" t="s">
        <v>2984</v>
      </c>
      <c r="BU10838" s="191" t="s">
        <v>16316</v>
      </c>
      <c r="BV10838" s="191" t="s">
        <v>779</v>
      </c>
      <c r="BW10838" s="191" t="s">
        <v>2984</v>
      </c>
    </row>
    <row r="10839" spans="51:75" x14ac:dyDescent="0.3">
      <c r="AY10839" s="251" t="e">
        <f>VLOOKUP(C10839,#REF!, 2,FALSE)</f>
        <v>#REF!</v>
      </c>
      <c r="BM10839" s="191" t="s">
        <v>16317</v>
      </c>
      <c r="BN10839" s="191" t="s">
        <v>811</v>
      </c>
      <c r="BO10839" s="191" t="s">
        <v>771</v>
      </c>
      <c r="BU10839" s="191" t="s">
        <v>16317</v>
      </c>
      <c r="BV10839" s="191" t="s">
        <v>811</v>
      </c>
      <c r="BW10839" s="191" t="s">
        <v>771</v>
      </c>
    </row>
    <row r="10840" spans="51:75" x14ac:dyDescent="0.3">
      <c r="AY10840" s="251" t="e">
        <f>VLOOKUP(C10840,#REF!, 2,FALSE)</f>
        <v>#REF!</v>
      </c>
      <c r="BM10840" s="191" t="s">
        <v>16318</v>
      </c>
      <c r="BN10840" s="191" t="s">
        <v>667</v>
      </c>
      <c r="BO10840" s="191" t="s">
        <v>16319</v>
      </c>
      <c r="BU10840" s="191" t="s">
        <v>16318</v>
      </c>
      <c r="BV10840" s="191" t="s">
        <v>667</v>
      </c>
      <c r="BW10840" s="191" t="s">
        <v>16319</v>
      </c>
    </row>
    <row r="10841" spans="51:75" x14ac:dyDescent="0.3">
      <c r="AY10841" s="251" t="e">
        <f>VLOOKUP(C10841,#REF!, 2,FALSE)</f>
        <v>#REF!</v>
      </c>
      <c r="BM10841" s="191" t="s">
        <v>16320</v>
      </c>
      <c r="BN10841" s="191" t="s">
        <v>664</v>
      </c>
      <c r="BO10841" s="191" t="s">
        <v>771</v>
      </c>
      <c r="BU10841" s="191" t="s">
        <v>16320</v>
      </c>
      <c r="BV10841" s="191" t="s">
        <v>664</v>
      </c>
      <c r="BW10841" s="191" t="s">
        <v>771</v>
      </c>
    </row>
    <row r="10842" spans="51:75" x14ac:dyDescent="0.3">
      <c r="AY10842" s="251" t="e">
        <f>VLOOKUP(C10842,#REF!, 2,FALSE)</f>
        <v>#REF!</v>
      </c>
      <c r="BM10842" s="191" t="s">
        <v>16321</v>
      </c>
      <c r="BN10842" s="191" t="s">
        <v>667</v>
      </c>
      <c r="BO10842" s="191" t="s">
        <v>2984</v>
      </c>
      <c r="BU10842" s="191" t="s">
        <v>16321</v>
      </c>
      <c r="BV10842" s="191" t="s">
        <v>667</v>
      </c>
      <c r="BW10842" s="191" t="s">
        <v>2984</v>
      </c>
    </row>
    <row r="10843" spans="51:75" x14ac:dyDescent="0.3">
      <c r="AY10843" s="251" t="e">
        <f>VLOOKUP(C10843,#REF!, 2,FALSE)</f>
        <v>#REF!</v>
      </c>
      <c r="BM10843" s="191" t="s">
        <v>16322</v>
      </c>
      <c r="BN10843" s="191" t="s">
        <v>663</v>
      </c>
      <c r="BO10843" s="191" t="s">
        <v>16323</v>
      </c>
      <c r="BU10843" s="191" t="s">
        <v>16322</v>
      </c>
      <c r="BV10843" s="191" t="s">
        <v>663</v>
      </c>
      <c r="BW10843" s="191" t="s">
        <v>16323</v>
      </c>
    </row>
    <row r="10844" spans="51:75" x14ac:dyDescent="0.3">
      <c r="AY10844" s="251" t="e">
        <f>VLOOKUP(C10844,#REF!, 2,FALSE)</f>
        <v>#REF!</v>
      </c>
      <c r="BM10844" s="191" t="s">
        <v>496</v>
      </c>
      <c r="BN10844" s="191" t="s">
        <v>2984</v>
      </c>
      <c r="BO10844" s="191" t="s">
        <v>7962</v>
      </c>
      <c r="BU10844" s="191" t="s">
        <v>496</v>
      </c>
      <c r="BV10844" s="191" t="s">
        <v>2984</v>
      </c>
      <c r="BW10844" s="191" t="s">
        <v>7962</v>
      </c>
    </row>
    <row r="10845" spans="51:75" x14ac:dyDescent="0.3">
      <c r="AY10845" s="251" t="e">
        <f>VLOOKUP(C10845,#REF!, 2,FALSE)</f>
        <v>#REF!</v>
      </c>
      <c r="BM10845" s="191" t="s">
        <v>16324</v>
      </c>
      <c r="BN10845" s="191" t="s">
        <v>2984</v>
      </c>
      <c r="BO10845" s="191" t="s">
        <v>2641</v>
      </c>
      <c r="BU10845" s="191" t="s">
        <v>16324</v>
      </c>
      <c r="BV10845" s="191" t="s">
        <v>2984</v>
      </c>
      <c r="BW10845" s="191" t="s">
        <v>2641</v>
      </c>
    </row>
    <row r="10846" spans="51:75" x14ac:dyDescent="0.3">
      <c r="AY10846" s="251" t="e">
        <f>VLOOKUP(C10846,#REF!, 2,FALSE)</f>
        <v>#REF!</v>
      </c>
      <c r="BM10846" s="191" t="s">
        <v>2821</v>
      </c>
      <c r="BN10846" s="191" t="s">
        <v>16989</v>
      </c>
      <c r="BO10846" s="191" t="s">
        <v>4465</v>
      </c>
      <c r="BU10846" s="191" t="s">
        <v>2821</v>
      </c>
      <c r="BV10846" s="191" t="s">
        <v>16989</v>
      </c>
      <c r="BW10846" s="191" t="s">
        <v>4465</v>
      </c>
    </row>
    <row r="10847" spans="51:75" x14ac:dyDescent="0.3">
      <c r="AY10847" s="251" t="e">
        <f>VLOOKUP(C10847,#REF!, 2,FALSE)</f>
        <v>#REF!</v>
      </c>
      <c r="BM10847" s="191" t="s">
        <v>16325</v>
      </c>
      <c r="BN10847" s="191" t="s">
        <v>2984</v>
      </c>
      <c r="BO10847" s="191" t="s">
        <v>9414</v>
      </c>
      <c r="BU10847" s="191" t="s">
        <v>16325</v>
      </c>
      <c r="BV10847" s="191" t="s">
        <v>2984</v>
      </c>
      <c r="BW10847" s="191" t="s">
        <v>9414</v>
      </c>
    </row>
    <row r="10848" spans="51:75" x14ac:dyDescent="0.3">
      <c r="AY10848" s="251" t="e">
        <f>VLOOKUP(C10848,#REF!, 2,FALSE)</f>
        <v>#REF!</v>
      </c>
      <c r="BM10848" s="191" t="s">
        <v>16326</v>
      </c>
      <c r="BN10848" s="191" t="s">
        <v>16989</v>
      </c>
      <c r="BO10848" s="191" t="s">
        <v>11341</v>
      </c>
      <c r="BU10848" s="191" t="s">
        <v>16326</v>
      </c>
      <c r="BV10848" s="191" t="s">
        <v>16989</v>
      </c>
      <c r="BW10848" s="191" t="s">
        <v>11341</v>
      </c>
    </row>
    <row r="10849" spans="51:75" x14ac:dyDescent="0.3">
      <c r="AY10849" s="251" t="e">
        <f>VLOOKUP(C10849,#REF!, 2,FALSE)</f>
        <v>#REF!</v>
      </c>
      <c r="BM10849" s="191" t="s">
        <v>16327</v>
      </c>
      <c r="BN10849" s="191" t="s">
        <v>2984</v>
      </c>
      <c r="BO10849" s="191" t="s">
        <v>2984</v>
      </c>
      <c r="BU10849" s="191" t="s">
        <v>16327</v>
      </c>
      <c r="BV10849" s="191" t="s">
        <v>2984</v>
      </c>
      <c r="BW10849" s="191" t="s">
        <v>2984</v>
      </c>
    </row>
    <row r="10850" spans="51:75" x14ac:dyDescent="0.3">
      <c r="AY10850" s="251" t="e">
        <f>VLOOKUP(C10850,#REF!, 2,FALSE)</f>
        <v>#REF!</v>
      </c>
      <c r="BM10850" s="191" t="s">
        <v>16328</v>
      </c>
      <c r="BN10850" s="191" t="s">
        <v>2984</v>
      </c>
      <c r="BO10850" s="191" t="s">
        <v>8418</v>
      </c>
      <c r="BU10850" s="191" t="s">
        <v>16328</v>
      </c>
      <c r="BV10850" s="191" t="s">
        <v>2984</v>
      </c>
      <c r="BW10850" s="191" t="s">
        <v>8418</v>
      </c>
    </row>
    <row r="10851" spans="51:75" x14ac:dyDescent="0.3">
      <c r="AY10851" s="251" t="e">
        <f>VLOOKUP(C10851,#REF!, 2,FALSE)</f>
        <v>#REF!</v>
      </c>
      <c r="BM10851" s="191" t="s">
        <v>16329</v>
      </c>
      <c r="BN10851" s="191" t="s">
        <v>2984</v>
      </c>
      <c r="BO10851" s="191" t="s">
        <v>7623</v>
      </c>
      <c r="BU10851" s="191" t="s">
        <v>16329</v>
      </c>
      <c r="BV10851" s="191" t="s">
        <v>2984</v>
      </c>
      <c r="BW10851" s="191" t="s">
        <v>7623</v>
      </c>
    </row>
    <row r="10852" spans="51:75" x14ac:dyDescent="0.3">
      <c r="AY10852" s="251" t="e">
        <f>VLOOKUP(C10852,#REF!, 2,FALSE)</f>
        <v>#REF!</v>
      </c>
      <c r="BM10852" s="191" t="s">
        <v>16330</v>
      </c>
      <c r="BN10852" s="191" t="s">
        <v>2984</v>
      </c>
      <c r="BO10852" s="191" t="s">
        <v>8281</v>
      </c>
      <c r="BU10852" s="191" t="s">
        <v>16330</v>
      </c>
      <c r="BV10852" s="191" t="s">
        <v>2984</v>
      </c>
      <c r="BW10852" s="191" t="s">
        <v>8281</v>
      </c>
    </row>
    <row r="10853" spans="51:75" x14ac:dyDescent="0.3">
      <c r="AY10853" s="251" t="e">
        <f>VLOOKUP(C10853,#REF!, 2,FALSE)</f>
        <v>#REF!</v>
      </c>
      <c r="BM10853" s="191" t="s">
        <v>16331</v>
      </c>
      <c r="BN10853" s="191" t="s">
        <v>2984</v>
      </c>
      <c r="BO10853" s="191" t="s">
        <v>12625</v>
      </c>
      <c r="BU10853" s="191" t="s">
        <v>16331</v>
      </c>
      <c r="BV10853" s="191" t="s">
        <v>2984</v>
      </c>
      <c r="BW10853" s="191" t="s">
        <v>12625</v>
      </c>
    </row>
    <row r="10854" spans="51:75" x14ac:dyDescent="0.3">
      <c r="AY10854" s="251" t="e">
        <f>VLOOKUP(C10854,#REF!, 2,FALSE)</f>
        <v>#REF!</v>
      </c>
      <c r="BM10854" s="191" t="s">
        <v>16332</v>
      </c>
      <c r="BN10854" s="191" t="s">
        <v>2984</v>
      </c>
      <c r="BO10854" s="191" t="s">
        <v>4502</v>
      </c>
      <c r="BU10854" s="191" t="s">
        <v>16332</v>
      </c>
      <c r="BV10854" s="191" t="s">
        <v>2984</v>
      </c>
      <c r="BW10854" s="191" t="s">
        <v>4502</v>
      </c>
    </row>
    <row r="10855" spans="51:75" x14ac:dyDescent="0.3">
      <c r="AY10855" s="251" t="e">
        <f>VLOOKUP(C10855,#REF!, 2,FALSE)</f>
        <v>#REF!</v>
      </c>
      <c r="BM10855" s="191" t="s">
        <v>16333</v>
      </c>
      <c r="BN10855" s="191" t="s">
        <v>2984</v>
      </c>
      <c r="BO10855" s="191" t="s">
        <v>4263</v>
      </c>
      <c r="BU10855" s="191" t="s">
        <v>16333</v>
      </c>
      <c r="BV10855" s="191" t="s">
        <v>2984</v>
      </c>
      <c r="BW10855" s="191" t="s">
        <v>4263</v>
      </c>
    </row>
    <row r="10856" spans="51:75" x14ac:dyDescent="0.3">
      <c r="AY10856" s="251" t="e">
        <f>VLOOKUP(C10856,#REF!, 2,FALSE)</f>
        <v>#REF!</v>
      </c>
      <c r="BM10856" s="191" t="s">
        <v>2822</v>
      </c>
      <c r="BN10856" s="191" t="s">
        <v>16989</v>
      </c>
      <c r="BO10856" s="191" t="s">
        <v>2928</v>
      </c>
      <c r="BU10856" s="191" t="s">
        <v>2822</v>
      </c>
      <c r="BV10856" s="191" t="s">
        <v>16989</v>
      </c>
      <c r="BW10856" s="191" t="s">
        <v>2928</v>
      </c>
    </row>
    <row r="10857" spans="51:75" x14ac:dyDescent="0.3">
      <c r="AY10857" s="251" t="e">
        <f>VLOOKUP(C10857,#REF!, 2,FALSE)</f>
        <v>#REF!</v>
      </c>
      <c r="BM10857" s="191" t="s">
        <v>16334</v>
      </c>
      <c r="BN10857" s="191" t="s">
        <v>2984</v>
      </c>
      <c r="BO10857" s="191" t="s">
        <v>2828</v>
      </c>
      <c r="BU10857" s="191" t="s">
        <v>16334</v>
      </c>
      <c r="BV10857" s="191" t="s">
        <v>2984</v>
      </c>
      <c r="BW10857" s="191" t="s">
        <v>2828</v>
      </c>
    </row>
    <row r="10858" spans="51:75" x14ac:dyDescent="0.3">
      <c r="AY10858" s="251" t="e">
        <f>VLOOKUP(C10858,#REF!, 2,FALSE)</f>
        <v>#REF!</v>
      </c>
      <c r="BM10858" s="191" t="s">
        <v>16335</v>
      </c>
      <c r="BN10858" s="191" t="s">
        <v>2984</v>
      </c>
      <c r="BO10858" s="191" t="s">
        <v>10831</v>
      </c>
      <c r="BU10858" s="191" t="s">
        <v>16335</v>
      </c>
      <c r="BV10858" s="191" t="s">
        <v>2984</v>
      </c>
      <c r="BW10858" s="191" t="s">
        <v>10831</v>
      </c>
    </row>
    <row r="10859" spans="51:75" x14ac:dyDescent="0.3">
      <c r="AY10859" s="251" t="e">
        <f>VLOOKUP(C10859,#REF!, 2,FALSE)</f>
        <v>#REF!</v>
      </c>
      <c r="BM10859" s="191" t="s">
        <v>16336</v>
      </c>
      <c r="BN10859" s="191" t="s">
        <v>16989</v>
      </c>
      <c r="BO10859" s="191" t="s">
        <v>4878</v>
      </c>
      <c r="BU10859" s="191" t="s">
        <v>16336</v>
      </c>
      <c r="BV10859" s="191" t="s">
        <v>16989</v>
      </c>
      <c r="BW10859" s="191" t="s">
        <v>4878</v>
      </c>
    </row>
    <row r="10860" spans="51:75" x14ac:dyDescent="0.3">
      <c r="AY10860" s="251" t="e">
        <f>VLOOKUP(C10860,#REF!, 2,FALSE)</f>
        <v>#REF!</v>
      </c>
      <c r="BM10860" s="191" t="s">
        <v>16337</v>
      </c>
      <c r="BN10860" s="191" t="s">
        <v>16989</v>
      </c>
      <c r="BO10860" s="191" t="s">
        <v>2984</v>
      </c>
      <c r="BU10860" s="191" t="s">
        <v>16337</v>
      </c>
      <c r="BV10860" s="191" t="s">
        <v>16989</v>
      </c>
      <c r="BW10860" s="191" t="s">
        <v>2984</v>
      </c>
    </row>
    <row r="10861" spans="51:75" x14ac:dyDescent="0.3">
      <c r="AY10861" s="251" t="e">
        <f>VLOOKUP(C10861,#REF!, 2,FALSE)</f>
        <v>#REF!</v>
      </c>
      <c r="BM10861" s="191" t="s">
        <v>2823</v>
      </c>
      <c r="BN10861" s="191" t="s">
        <v>2984</v>
      </c>
      <c r="BO10861" s="191" t="s">
        <v>7679</v>
      </c>
      <c r="BU10861" s="191" t="s">
        <v>2823</v>
      </c>
      <c r="BV10861" s="191" t="s">
        <v>2984</v>
      </c>
      <c r="BW10861" s="191" t="s">
        <v>7679</v>
      </c>
    </row>
    <row r="10862" spans="51:75" x14ac:dyDescent="0.3">
      <c r="AY10862" s="251" t="e">
        <f>VLOOKUP(C10862,#REF!, 2,FALSE)</f>
        <v>#REF!</v>
      </c>
      <c r="BM10862" s="191" t="s">
        <v>16338</v>
      </c>
      <c r="BN10862" s="191" t="s">
        <v>16989</v>
      </c>
      <c r="BO10862" s="191" t="s">
        <v>2654</v>
      </c>
      <c r="BU10862" s="191" t="s">
        <v>16338</v>
      </c>
      <c r="BV10862" s="191" t="s">
        <v>16989</v>
      </c>
      <c r="BW10862" s="191" t="s">
        <v>2654</v>
      </c>
    </row>
    <row r="10863" spans="51:75" x14ac:dyDescent="0.3">
      <c r="AY10863" s="251" t="e">
        <f>VLOOKUP(C10863,#REF!, 2,FALSE)</f>
        <v>#REF!</v>
      </c>
      <c r="BM10863" s="191" t="s">
        <v>2824</v>
      </c>
      <c r="BN10863" s="191" t="s">
        <v>16989</v>
      </c>
      <c r="BO10863" s="191" t="s">
        <v>16339</v>
      </c>
      <c r="BU10863" s="191" t="s">
        <v>2824</v>
      </c>
      <c r="BV10863" s="191" t="s">
        <v>16989</v>
      </c>
      <c r="BW10863" s="191" t="s">
        <v>16339</v>
      </c>
    </row>
    <row r="10864" spans="51:75" x14ac:dyDescent="0.3">
      <c r="AY10864" s="251" t="e">
        <f>VLOOKUP(C10864,#REF!, 2,FALSE)</f>
        <v>#REF!</v>
      </c>
      <c r="BM10864" s="191" t="s">
        <v>502</v>
      </c>
      <c r="BN10864" s="191" t="s">
        <v>2984</v>
      </c>
      <c r="BO10864" s="191" t="s">
        <v>9607</v>
      </c>
      <c r="BU10864" s="191" t="s">
        <v>502</v>
      </c>
      <c r="BV10864" s="191" t="s">
        <v>2984</v>
      </c>
      <c r="BW10864" s="191" t="s">
        <v>9607</v>
      </c>
    </row>
    <row r="10865" spans="51:75" x14ac:dyDescent="0.3">
      <c r="AY10865" s="251" t="e">
        <f>VLOOKUP(C10865,#REF!, 2,FALSE)</f>
        <v>#REF!</v>
      </c>
      <c r="BM10865" s="191" t="s">
        <v>16340</v>
      </c>
      <c r="BN10865" s="191" t="s">
        <v>16989</v>
      </c>
      <c r="BO10865" s="191" t="s">
        <v>8557</v>
      </c>
      <c r="BU10865" s="191" t="s">
        <v>16340</v>
      </c>
      <c r="BV10865" s="191" t="s">
        <v>16989</v>
      </c>
      <c r="BW10865" s="191" t="s">
        <v>8557</v>
      </c>
    </row>
    <row r="10866" spans="51:75" x14ac:dyDescent="0.3">
      <c r="AY10866" s="251" t="e">
        <f>VLOOKUP(C10866,#REF!, 2,FALSE)</f>
        <v>#REF!</v>
      </c>
      <c r="BM10866" s="191" t="s">
        <v>16342</v>
      </c>
      <c r="BN10866" s="191" t="s">
        <v>2984</v>
      </c>
      <c r="BO10866" s="191" t="s">
        <v>2979</v>
      </c>
      <c r="BU10866" s="191" t="s">
        <v>16342</v>
      </c>
      <c r="BV10866" s="191" t="s">
        <v>2984</v>
      </c>
      <c r="BW10866" s="191" t="s">
        <v>2979</v>
      </c>
    </row>
    <row r="10867" spans="51:75" x14ac:dyDescent="0.3">
      <c r="AY10867" s="251" t="e">
        <f>VLOOKUP(C10867,#REF!, 2,FALSE)</f>
        <v>#REF!</v>
      </c>
      <c r="BM10867" s="191" t="s">
        <v>16343</v>
      </c>
      <c r="BN10867" s="191" t="s">
        <v>2984</v>
      </c>
      <c r="BO10867" s="191" t="s">
        <v>10261</v>
      </c>
      <c r="BU10867" s="191" t="s">
        <v>16343</v>
      </c>
      <c r="BV10867" s="191" t="s">
        <v>2984</v>
      </c>
      <c r="BW10867" s="191" t="s">
        <v>10261</v>
      </c>
    </row>
    <row r="10868" spans="51:75" x14ac:dyDescent="0.3">
      <c r="AY10868" s="251" t="e">
        <f>VLOOKUP(C10868,#REF!, 2,FALSE)</f>
        <v>#REF!</v>
      </c>
      <c r="BM10868" s="191" t="s">
        <v>16344</v>
      </c>
      <c r="BN10868" s="191" t="s">
        <v>2984</v>
      </c>
      <c r="BO10868" s="191" t="s">
        <v>15423</v>
      </c>
      <c r="BU10868" s="191" t="s">
        <v>16344</v>
      </c>
      <c r="BV10868" s="191" t="s">
        <v>2984</v>
      </c>
      <c r="BW10868" s="191" t="s">
        <v>15423</v>
      </c>
    </row>
    <row r="10869" spans="51:75" x14ac:dyDescent="0.3">
      <c r="AY10869" s="251" t="e">
        <f>VLOOKUP(C10869,#REF!, 2,FALSE)</f>
        <v>#REF!</v>
      </c>
      <c r="BM10869" s="191" t="s">
        <v>16345</v>
      </c>
      <c r="BN10869" s="191" t="s">
        <v>2984</v>
      </c>
      <c r="BO10869" s="191" t="s">
        <v>9585</v>
      </c>
      <c r="BU10869" s="191" t="s">
        <v>16345</v>
      </c>
      <c r="BV10869" s="191" t="s">
        <v>2984</v>
      </c>
      <c r="BW10869" s="191" t="s">
        <v>9585</v>
      </c>
    </row>
    <row r="10870" spans="51:75" x14ac:dyDescent="0.3">
      <c r="AY10870" s="251" t="e">
        <f>VLOOKUP(C10870,#REF!, 2,FALSE)</f>
        <v>#REF!</v>
      </c>
      <c r="BM10870" s="191" t="s">
        <v>16346</v>
      </c>
      <c r="BN10870" s="191" t="s">
        <v>2984</v>
      </c>
      <c r="BO10870" s="191" t="s">
        <v>7918</v>
      </c>
      <c r="BU10870" s="191" t="s">
        <v>16346</v>
      </c>
      <c r="BV10870" s="191" t="s">
        <v>2984</v>
      </c>
      <c r="BW10870" s="191" t="s">
        <v>7918</v>
      </c>
    </row>
    <row r="10871" spans="51:75" x14ac:dyDescent="0.3">
      <c r="AY10871" s="251" t="e">
        <f>VLOOKUP(C10871,#REF!, 2,FALSE)</f>
        <v>#REF!</v>
      </c>
      <c r="BM10871" s="191" t="s">
        <v>16347</v>
      </c>
      <c r="BN10871" s="191" t="s">
        <v>2984</v>
      </c>
      <c r="BO10871" s="191" t="s">
        <v>9656</v>
      </c>
      <c r="BU10871" s="191" t="s">
        <v>16347</v>
      </c>
      <c r="BV10871" s="191" t="s">
        <v>2984</v>
      </c>
      <c r="BW10871" s="191" t="s">
        <v>9656</v>
      </c>
    </row>
    <row r="10872" spans="51:75" x14ac:dyDescent="0.3">
      <c r="AY10872" s="251" t="e">
        <f>VLOOKUP(C10872,#REF!, 2,FALSE)</f>
        <v>#REF!</v>
      </c>
      <c r="BM10872" s="191" t="s">
        <v>16348</v>
      </c>
      <c r="BN10872" s="191" t="s">
        <v>16989</v>
      </c>
      <c r="BO10872" s="191" t="s">
        <v>4897</v>
      </c>
      <c r="BU10872" s="191" t="s">
        <v>16348</v>
      </c>
      <c r="BV10872" s="191" t="s">
        <v>16989</v>
      </c>
      <c r="BW10872" s="191" t="s">
        <v>4897</v>
      </c>
    </row>
    <row r="10873" spans="51:75" x14ac:dyDescent="0.3">
      <c r="AY10873" s="251" t="e">
        <f>VLOOKUP(C10873,#REF!, 2,FALSE)</f>
        <v>#REF!</v>
      </c>
      <c r="BM10873" s="191" t="s">
        <v>16349</v>
      </c>
      <c r="BN10873" s="191" t="s">
        <v>788</v>
      </c>
      <c r="BO10873" s="191" t="s">
        <v>3996</v>
      </c>
      <c r="BU10873" s="191" t="s">
        <v>16349</v>
      </c>
      <c r="BV10873" s="191" t="s">
        <v>788</v>
      </c>
      <c r="BW10873" s="191" t="s">
        <v>3996</v>
      </c>
    </row>
    <row r="10874" spans="51:75" x14ac:dyDescent="0.3">
      <c r="AY10874" s="251" t="e">
        <f>VLOOKUP(C10874,#REF!, 2,FALSE)</f>
        <v>#REF!</v>
      </c>
      <c r="BM10874" s="191" t="s">
        <v>16350</v>
      </c>
      <c r="BN10874" s="191" t="s">
        <v>2984</v>
      </c>
      <c r="BO10874" s="191" t="s">
        <v>3365</v>
      </c>
      <c r="BU10874" s="191" t="s">
        <v>16350</v>
      </c>
      <c r="BV10874" s="191" t="s">
        <v>2984</v>
      </c>
      <c r="BW10874" s="191" t="s">
        <v>3365</v>
      </c>
    </row>
    <row r="10875" spans="51:75" x14ac:dyDescent="0.3">
      <c r="AY10875" s="251" t="e">
        <f>VLOOKUP(C10875,#REF!, 2,FALSE)</f>
        <v>#REF!</v>
      </c>
      <c r="BM10875" s="191" t="s">
        <v>16351</v>
      </c>
      <c r="BN10875" s="191" t="s">
        <v>16989</v>
      </c>
      <c r="BO10875" s="191" t="s">
        <v>8597</v>
      </c>
      <c r="BU10875" s="191" t="s">
        <v>16351</v>
      </c>
      <c r="BV10875" s="191" t="s">
        <v>16989</v>
      </c>
      <c r="BW10875" s="191" t="s">
        <v>8597</v>
      </c>
    </row>
    <row r="10876" spans="51:75" x14ac:dyDescent="0.3">
      <c r="AY10876" s="251" t="e">
        <f>VLOOKUP(C10876,#REF!, 2,FALSE)</f>
        <v>#REF!</v>
      </c>
      <c r="BM10876" s="191" t="s">
        <v>16352</v>
      </c>
      <c r="BN10876" s="191" t="s">
        <v>656</v>
      </c>
      <c r="BO10876" s="191" t="s">
        <v>16353</v>
      </c>
      <c r="BU10876" s="191" t="s">
        <v>16352</v>
      </c>
      <c r="BV10876" s="191" t="s">
        <v>656</v>
      </c>
      <c r="BW10876" s="191" t="s">
        <v>16353</v>
      </c>
    </row>
    <row r="10877" spans="51:75" x14ac:dyDescent="0.3">
      <c r="AY10877" s="251" t="e">
        <f>VLOOKUP(C10877,#REF!, 2,FALSE)</f>
        <v>#REF!</v>
      </c>
      <c r="BM10877" s="191" t="s">
        <v>503</v>
      </c>
      <c r="BN10877" s="191" t="s">
        <v>2984</v>
      </c>
      <c r="BO10877" s="191" t="s">
        <v>1203</v>
      </c>
      <c r="BU10877" s="191" t="s">
        <v>503</v>
      </c>
      <c r="BV10877" s="191" t="s">
        <v>2984</v>
      </c>
      <c r="BW10877" s="191" t="s">
        <v>1203</v>
      </c>
    </row>
    <row r="10878" spans="51:75" x14ac:dyDescent="0.3">
      <c r="AY10878" s="251" t="e">
        <f>VLOOKUP(C10878,#REF!, 2,FALSE)</f>
        <v>#REF!</v>
      </c>
      <c r="BM10878" s="191" t="s">
        <v>2825</v>
      </c>
      <c r="BN10878" s="191" t="s">
        <v>2984</v>
      </c>
      <c r="BO10878" s="191" t="s">
        <v>5144</v>
      </c>
      <c r="BU10878" s="191" t="s">
        <v>2825</v>
      </c>
      <c r="BV10878" s="191" t="s">
        <v>2984</v>
      </c>
      <c r="BW10878" s="191" t="s">
        <v>5144</v>
      </c>
    </row>
    <row r="10879" spans="51:75" x14ac:dyDescent="0.3">
      <c r="AY10879" s="251" t="e">
        <f>VLOOKUP(C10879,#REF!, 2,FALSE)</f>
        <v>#REF!</v>
      </c>
      <c r="BM10879" s="191" t="s">
        <v>2829</v>
      </c>
      <c r="BN10879" s="191" t="s">
        <v>2984</v>
      </c>
      <c r="BO10879" s="191" t="s">
        <v>7938</v>
      </c>
      <c r="BU10879" s="191" t="s">
        <v>2829</v>
      </c>
      <c r="BV10879" s="191" t="s">
        <v>2984</v>
      </c>
      <c r="BW10879" s="191" t="s">
        <v>7938</v>
      </c>
    </row>
    <row r="10880" spans="51:75" x14ac:dyDescent="0.3">
      <c r="AY10880" s="251" t="e">
        <f>VLOOKUP(C10880,#REF!, 2,FALSE)</f>
        <v>#REF!</v>
      </c>
      <c r="BM10880" s="191" t="s">
        <v>16354</v>
      </c>
      <c r="BN10880" s="191" t="s">
        <v>2984</v>
      </c>
      <c r="BO10880" s="191" t="s">
        <v>7615</v>
      </c>
      <c r="BU10880" s="191" t="s">
        <v>16354</v>
      </c>
      <c r="BV10880" s="191" t="s">
        <v>2984</v>
      </c>
      <c r="BW10880" s="191" t="s">
        <v>7615</v>
      </c>
    </row>
    <row r="10881" spans="51:75" x14ac:dyDescent="0.3">
      <c r="AY10881" s="251" t="e">
        <f>VLOOKUP(C10881,#REF!, 2,FALSE)</f>
        <v>#REF!</v>
      </c>
      <c r="BM10881" s="191" t="s">
        <v>2830</v>
      </c>
      <c r="BN10881" s="191" t="s">
        <v>2984</v>
      </c>
      <c r="BO10881" s="191" t="s">
        <v>2869</v>
      </c>
      <c r="BU10881" s="191" t="s">
        <v>2830</v>
      </c>
      <c r="BV10881" s="191" t="s">
        <v>2984</v>
      </c>
      <c r="BW10881" s="191" t="s">
        <v>2869</v>
      </c>
    </row>
    <row r="10882" spans="51:75" x14ac:dyDescent="0.3">
      <c r="AY10882" s="251" t="e">
        <f>VLOOKUP(C10882,#REF!, 2,FALSE)</f>
        <v>#REF!</v>
      </c>
      <c r="BM10882" s="191" t="s">
        <v>2831</v>
      </c>
      <c r="BN10882" s="191" t="s">
        <v>2984</v>
      </c>
      <c r="BO10882" s="191" t="s">
        <v>8484</v>
      </c>
      <c r="BU10882" s="191" t="s">
        <v>2831</v>
      </c>
      <c r="BV10882" s="191" t="s">
        <v>2984</v>
      </c>
      <c r="BW10882" s="191" t="s">
        <v>8484</v>
      </c>
    </row>
    <row r="10883" spans="51:75" x14ac:dyDescent="0.3">
      <c r="AY10883" s="251" t="e">
        <f>VLOOKUP(C10883,#REF!, 2,FALSE)</f>
        <v>#REF!</v>
      </c>
      <c r="BM10883" s="191" t="s">
        <v>16355</v>
      </c>
      <c r="BN10883" s="191" t="s">
        <v>16989</v>
      </c>
      <c r="BO10883" s="191" t="s">
        <v>16250</v>
      </c>
      <c r="BU10883" s="191" t="s">
        <v>16355</v>
      </c>
      <c r="BV10883" s="191" t="s">
        <v>16989</v>
      </c>
      <c r="BW10883" s="191" t="s">
        <v>16250</v>
      </c>
    </row>
    <row r="10884" spans="51:75" x14ac:dyDescent="0.3">
      <c r="AY10884" s="251" t="e">
        <f>VLOOKUP(C10884,#REF!, 2,FALSE)</f>
        <v>#REF!</v>
      </c>
      <c r="BM10884" s="191" t="s">
        <v>16356</v>
      </c>
      <c r="BN10884" s="191" t="s">
        <v>701</v>
      </c>
      <c r="BO10884" s="191" t="s">
        <v>16357</v>
      </c>
      <c r="BU10884" s="191" t="s">
        <v>16356</v>
      </c>
      <c r="BV10884" s="191" t="s">
        <v>701</v>
      </c>
      <c r="BW10884" s="191" t="s">
        <v>16357</v>
      </c>
    </row>
    <row r="10885" spans="51:75" x14ac:dyDescent="0.3">
      <c r="AY10885" s="251" t="e">
        <f>VLOOKUP(C10885,#REF!, 2,FALSE)</f>
        <v>#REF!</v>
      </c>
      <c r="BM10885" s="191" t="s">
        <v>16358</v>
      </c>
      <c r="BN10885" s="191" t="s">
        <v>2984</v>
      </c>
      <c r="BO10885" s="191" t="s">
        <v>5852</v>
      </c>
      <c r="BU10885" s="191" t="s">
        <v>16358</v>
      </c>
      <c r="BV10885" s="191" t="s">
        <v>2984</v>
      </c>
      <c r="BW10885" s="191" t="s">
        <v>5852</v>
      </c>
    </row>
    <row r="10886" spans="51:75" x14ac:dyDescent="0.3">
      <c r="AY10886" s="251" t="e">
        <f>VLOOKUP(C10886,#REF!, 2,FALSE)</f>
        <v>#REF!</v>
      </c>
      <c r="BM10886" s="191" t="s">
        <v>16359</v>
      </c>
      <c r="BN10886" s="191" t="s">
        <v>16989</v>
      </c>
      <c r="BO10886" s="191" t="s">
        <v>2983</v>
      </c>
      <c r="BU10886" s="191" t="s">
        <v>16359</v>
      </c>
      <c r="BV10886" s="191" t="s">
        <v>16989</v>
      </c>
      <c r="BW10886" s="191" t="s">
        <v>2983</v>
      </c>
    </row>
    <row r="10887" spans="51:75" x14ac:dyDescent="0.3">
      <c r="AY10887" s="251" t="e">
        <f>VLOOKUP(C10887,#REF!, 2,FALSE)</f>
        <v>#REF!</v>
      </c>
      <c r="BM10887" s="191" t="s">
        <v>16360</v>
      </c>
      <c r="BN10887" s="191" t="s">
        <v>16989</v>
      </c>
      <c r="BO10887" s="191" t="s">
        <v>16361</v>
      </c>
      <c r="BU10887" s="191" t="s">
        <v>16360</v>
      </c>
      <c r="BV10887" s="191" t="s">
        <v>16989</v>
      </c>
      <c r="BW10887" s="191" t="s">
        <v>16361</v>
      </c>
    </row>
    <row r="10888" spans="51:75" x14ac:dyDescent="0.3">
      <c r="AY10888" s="251" t="e">
        <f>VLOOKUP(C10888,#REF!, 2,FALSE)</f>
        <v>#REF!</v>
      </c>
      <c r="BM10888" s="191" t="s">
        <v>16362</v>
      </c>
      <c r="BN10888" s="191" t="s">
        <v>2984</v>
      </c>
      <c r="BO10888" s="191" t="s">
        <v>2984</v>
      </c>
      <c r="BU10888" s="191" t="s">
        <v>16362</v>
      </c>
      <c r="BV10888" s="191" t="s">
        <v>2984</v>
      </c>
      <c r="BW10888" s="191" t="s">
        <v>2984</v>
      </c>
    </row>
    <row r="10889" spans="51:75" x14ac:dyDescent="0.3">
      <c r="AY10889" s="251" t="e">
        <f>VLOOKUP(C10889,#REF!, 2,FALSE)</f>
        <v>#REF!</v>
      </c>
      <c r="BM10889" s="191" t="s">
        <v>16363</v>
      </c>
      <c r="BN10889" s="191" t="s">
        <v>2984</v>
      </c>
      <c r="BO10889" s="191" t="s">
        <v>2984</v>
      </c>
      <c r="BU10889" s="191" t="s">
        <v>16363</v>
      </c>
      <c r="BV10889" s="191" t="s">
        <v>2984</v>
      </c>
      <c r="BW10889" s="191" t="s">
        <v>2984</v>
      </c>
    </row>
    <row r="10890" spans="51:75" x14ac:dyDescent="0.3">
      <c r="AY10890" s="251" t="e">
        <f>VLOOKUP(C10890,#REF!, 2,FALSE)</f>
        <v>#REF!</v>
      </c>
      <c r="BM10890" s="191" t="s">
        <v>16364</v>
      </c>
      <c r="BN10890" s="191" t="s">
        <v>2984</v>
      </c>
      <c r="BO10890" s="191" t="s">
        <v>2984</v>
      </c>
      <c r="BU10890" s="191" t="s">
        <v>16364</v>
      </c>
      <c r="BV10890" s="191" t="s">
        <v>2984</v>
      </c>
      <c r="BW10890" s="191" t="s">
        <v>2984</v>
      </c>
    </row>
    <row r="10891" spans="51:75" x14ac:dyDescent="0.3">
      <c r="AY10891" s="251" t="e">
        <f>VLOOKUP(C10891,#REF!, 2,FALSE)</f>
        <v>#REF!</v>
      </c>
      <c r="BM10891" s="191" t="s">
        <v>16365</v>
      </c>
      <c r="BN10891" s="191" t="s">
        <v>2984</v>
      </c>
      <c r="BO10891" s="191" t="s">
        <v>2984</v>
      </c>
      <c r="BU10891" s="191" t="s">
        <v>16365</v>
      </c>
      <c r="BV10891" s="191" t="s">
        <v>2984</v>
      </c>
      <c r="BW10891" s="191" t="s">
        <v>2984</v>
      </c>
    </row>
    <row r="10892" spans="51:75" x14ac:dyDescent="0.3">
      <c r="AY10892" s="251" t="e">
        <f>VLOOKUP(C10892,#REF!, 2,FALSE)</f>
        <v>#REF!</v>
      </c>
      <c r="BM10892" s="191" t="s">
        <v>16366</v>
      </c>
      <c r="BN10892" s="191" t="s">
        <v>16989</v>
      </c>
      <c r="BO10892" s="191" t="s">
        <v>2984</v>
      </c>
      <c r="BU10892" s="191" t="s">
        <v>16366</v>
      </c>
      <c r="BV10892" s="191" t="s">
        <v>16989</v>
      </c>
      <c r="BW10892" s="191" t="s">
        <v>2984</v>
      </c>
    </row>
    <row r="10893" spans="51:75" x14ac:dyDescent="0.3">
      <c r="AY10893" s="251" t="e">
        <f>VLOOKUP(C10893,#REF!, 2,FALSE)</f>
        <v>#REF!</v>
      </c>
      <c r="BM10893" s="191" t="s">
        <v>16367</v>
      </c>
      <c r="BN10893" s="191" t="s">
        <v>16989</v>
      </c>
      <c r="BO10893" s="191" t="s">
        <v>2984</v>
      </c>
      <c r="BU10893" s="191" t="s">
        <v>16367</v>
      </c>
      <c r="BV10893" s="191" t="s">
        <v>16989</v>
      </c>
      <c r="BW10893" s="191" t="s">
        <v>2984</v>
      </c>
    </row>
    <row r="10894" spans="51:75" x14ac:dyDescent="0.3">
      <c r="AY10894" s="251" t="e">
        <f>VLOOKUP(C10894,#REF!, 2,FALSE)</f>
        <v>#REF!</v>
      </c>
      <c r="BM10894" s="191" t="s">
        <v>16368</v>
      </c>
      <c r="BN10894" s="191" t="s">
        <v>2984</v>
      </c>
      <c r="BO10894" s="191" t="s">
        <v>2984</v>
      </c>
      <c r="BU10894" s="191" t="s">
        <v>16368</v>
      </c>
      <c r="BV10894" s="191" t="s">
        <v>2984</v>
      </c>
      <c r="BW10894" s="191" t="s">
        <v>2984</v>
      </c>
    </row>
    <row r="10895" spans="51:75" x14ac:dyDescent="0.3">
      <c r="AY10895" s="251" t="e">
        <f>VLOOKUP(C10895,#REF!, 2,FALSE)</f>
        <v>#REF!</v>
      </c>
      <c r="BM10895" s="191" t="s">
        <v>16369</v>
      </c>
      <c r="BN10895" s="191" t="s">
        <v>2984</v>
      </c>
      <c r="BO10895" s="191" t="s">
        <v>2984</v>
      </c>
      <c r="BU10895" s="191" t="s">
        <v>16369</v>
      </c>
      <c r="BV10895" s="191" t="s">
        <v>2984</v>
      </c>
      <c r="BW10895" s="191" t="s">
        <v>2984</v>
      </c>
    </row>
    <row r="10896" spans="51:75" x14ac:dyDescent="0.3">
      <c r="AY10896" s="251" t="e">
        <f>VLOOKUP(C10896,#REF!, 2,FALSE)</f>
        <v>#REF!</v>
      </c>
      <c r="BM10896" s="191" t="s">
        <v>16370</v>
      </c>
      <c r="BN10896" s="191" t="s">
        <v>2984</v>
      </c>
      <c r="BO10896" s="191" t="s">
        <v>2984</v>
      </c>
      <c r="BU10896" s="191" t="s">
        <v>16370</v>
      </c>
      <c r="BV10896" s="191" t="s">
        <v>2984</v>
      </c>
      <c r="BW10896" s="191" t="s">
        <v>2984</v>
      </c>
    </row>
    <row r="10897" spans="51:75" x14ac:dyDescent="0.3">
      <c r="AY10897" s="251" t="e">
        <f>VLOOKUP(C10897,#REF!, 2,FALSE)</f>
        <v>#REF!</v>
      </c>
      <c r="BM10897" s="191" t="s">
        <v>16371</v>
      </c>
      <c r="BN10897" s="191" t="s">
        <v>2984</v>
      </c>
      <c r="BO10897" s="191" t="s">
        <v>2984</v>
      </c>
      <c r="BU10897" s="191" t="s">
        <v>16371</v>
      </c>
      <c r="BV10897" s="191" t="s">
        <v>2984</v>
      </c>
      <c r="BW10897" s="191" t="s">
        <v>2984</v>
      </c>
    </row>
    <row r="10898" spans="51:75" x14ac:dyDescent="0.3">
      <c r="AY10898" s="251" t="e">
        <f>VLOOKUP(C10898,#REF!, 2,FALSE)</f>
        <v>#REF!</v>
      </c>
      <c r="BM10898" s="191" t="s">
        <v>16372</v>
      </c>
      <c r="BN10898" s="191" t="s">
        <v>2984</v>
      </c>
      <c r="BO10898" s="191" t="s">
        <v>2984</v>
      </c>
      <c r="BU10898" s="191" t="s">
        <v>16372</v>
      </c>
      <c r="BV10898" s="191" t="s">
        <v>2984</v>
      </c>
      <c r="BW10898" s="191" t="s">
        <v>2984</v>
      </c>
    </row>
    <row r="10899" spans="51:75" x14ac:dyDescent="0.3">
      <c r="AY10899" s="251" t="e">
        <f>VLOOKUP(C10899,#REF!, 2,FALSE)</f>
        <v>#REF!</v>
      </c>
      <c r="BM10899" s="191" t="s">
        <v>16373</v>
      </c>
      <c r="BN10899" s="191" t="s">
        <v>2984</v>
      </c>
      <c r="BO10899" s="191" t="s">
        <v>2984</v>
      </c>
      <c r="BU10899" s="191" t="s">
        <v>16373</v>
      </c>
      <c r="BV10899" s="191" t="s">
        <v>2984</v>
      </c>
      <c r="BW10899" s="191" t="s">
        <v>2984</v>
      </c>
    </row>
    <row r="10900" spans="51:75" x14ac:dyDescent="0.3">
      <c r="AY10900" s="251" t="e">
        <f>VLOOKUP(C10900,#REF!, 2,FALSE)</f>
        <v>#REF!</v>
      </c>
      <c r="BM10900" s="191" t="s">
        <v>16374</v>
      </c>
      <c r="BN10900" s="191" t="s">
        <v>2984</v>
      </c>
      <c r="BO10900" s="191" t="s">
        <v>2984</v>
      </c>
      <c r="BU10900" s="191" t="s">
        <v>16374</v>
      </c>
      <c r="BV10900" s="191" t="s">
        <v>2984</v>
      </c>
      <c r="BW10900" s="191" t="s">
        <v>2984</v>
      </c>
    </row>
    <row r="10901" spans="51:75" x14ac:dyDescent="0.3">
      <c r="AY10901" s="251" t="e">
        <f>VLOOKUP(C10901,#REF!, 2,FALSE)</f>
        <v>#REF!</v>
      </c>
      <c r="BM10901" s="191" t="s">
        <v>16375</v>
      </c>
      <c r="BN10901" s="191" t="s">
        <v>2984</v>
      </c>
      <c r="BO10901" s="191" t="s">
        <v>10490</v>
      </c>
      <c r="BU10901" s="191" t="s">
        <v>16375</v>
      </c>
      <c r="BV10901" s="191" t="s">
        <v>2984</v>
      </c>
      <c r="BW10901" s="191" t="s">
        <v>10490</v>
      </c>
    </row>
    <row r="10902" spans="51:75" x14ac:dyDescent="0.3">
      <c r="AY10902" s="251" t="e">
        <f>VLOOKUP(C10902,#REF!, 2,FALSE)</f>
        <v>#REF!</v>
      </c>
      <c r="BM10902" s="191" t="s">
        <v>16376</v>
      </c>
      <c r="BN10902" s="191" t="s">
        <v>704</v>
      </c>
      <c r="BO10902" s="191" t="s">
        <v>8510</v>
      </c>
      <c r="BU10902" s="191" t="s">
        <v>16376</v>
      </c>
      <c r="BV10902" s="191" t="s">
        <v>704</v>
      </c>
      <c r="BW10902" s="191" t="s">
        <v>8510</v>
      </c>
    </row>
    <row r="10903" spans="51:75" x14ac:dyDescent="0.3">
      <c r="AY10903" s="251" t="e">
        <f>VLOOKUP(C10903,#REF!, 2,FALSE)</f>
        <v>#REF!</v>
      </c>
      <c r="BM10903" s="191" t="s">
        <v>16377</v>
      </c>
      <c r="BN10903" s="191" t="s">
        <v>16989</v>
      </c>
      <c r="BO10903" s="191" t="s">
        <v>6966</v>
      </c>
      <c r="BU10903" s="191" t="s">
        <v>16377</v>
      </c>
      <c r="BV10903" s="191" t="s">
        <v>16989</v>
      </c>
      <c r="BW10903" s="191" t="s">
        <v>6966</v>
      </c>
    </row>
    <row r="10904" spans="51:75" x14ac:dyDescent="0.3">
      <c r="AY10904" s="251" t="e">
        <f>VLOOKUP(C10904,#REF!, 2,FALSE)</f>
        <v>#REF!</v>
      </c>
      <c r="BM10904" s="191" t="s">
        <v>16378</v>
      </c>
      <c r="BN10904" s="191" t="s">
        <v>704</v>
      </c>
      <c r="BO10904" s="191" t="s">
        <v>6793</v>
      </c>
      <c r="BU10904" s="191" t="s">
        <v>16378</v>
      </c>
      <c r="BV10904" s="191" t="s">
        <v>704</v>
      </c>
      <c r="BW10904" s="191" t="s">
        <v>6793</v>
      </c>
    </row>
    <row r="10905" spans="51:75" x14ac:dyDescent="0.3">
      <c r="AY10905" s="251" t="e">
        <f>VLOOKUP(C10905,#REF!, 2,FALSE)</f>
        <v>#REF!</v>
      </c>
      <c r="BM10905" s="191" t="s">
        <v>16379</v>
      </c>
      <c r="BN10905" s="191" t="s">
        <v>924</v>
      </c>
      <c r="BO10905" s="191" t="s">
        <v>8305</v>
      </c>
      <c r="BU10905" s="191" t="s">
        <v>16379</v>
      </c>
      <c r="BV10905" s="191" t="s">
        <v>924</v>
      </c>
      <c r="BW10905" s="191" t="s">
        <v>8305</v>
      </c>
    </row>
    <row r="10906" spans="51:75" x14ac:dyDescent="0.3">
      <c r="AY10906" s="251" t="e">
        <f>VLOOKUP(C10906,#REF!, 2,FALSE)</f>
        <v>#REF!</v>
      </c>
      <c r="BM10906" s="191" t="s">
        <v>16380</v>
      </c>
      <c r="BN10906" s="191" t="s">
        <v>624</v>
      </c>
      <c r="BO10906" s="191" t="s">
        <v>3361</v>
      </c>
      <c r="BU10906" s="191" t="s">
        <v>16380</v>
      </c>
      <c r="BV10906" s="191" t="s">
        <v>624</v>
      </c>
      <c r="BW10906" s="191" t="s">
        <v>3361</v>
      </c>
    </row>
    <row r="10907" spans="51:75" x14ac:dyDescent="0.3">
      <c r="AY10907" s="251" t="e">
        <f>VLOOKUP(C10907,#REF!, 2,FALSE)</f>
        <v>#REF!</v>
      </c>
      <c r="BM10907" s="191" t="s">
        <v>16381</v>
      </c>
      <c r="BN10907" s="191" t="s">
        <v>662</v>
      </c>
      <c r="BO10907" s="191" t="s">
        <v>4754</v>
      </c>
      <c r="BU10907" s="191" t="s">
        <v>16381</v>
      </c>
      <c r="BV10907" s="191" t="s">
        <v>662</v>
      </c>
      <c r="BW10907" s="191" t="s">
        <v>4754</v>
      </c>
    </row>
    <row r="10908" spans="51:75" x14ac:dyDescent="0.3">
      <c r="AY10908" s="251" t="e">
        <f>VLOOKUP(C10908,#REF!, 2,FALSE)</f>
        <v>#REF!</v>
      </c>
      <c r="BM10908" s="191" t="s">
        <v>16382</v>
      </c>
      <c r="BN10908" s="191" t="s">
        <v>927</v>
      </c>
      <c r="BO10908" s="191" t="s">
        <v>8046</v>
      </c>
      <c r="BU10908" s="191" t="s">
        <v>16382</v>
      </c>
      <c r="BV10908" s="191" t="s">
        <v>927</v>
      </c>
      <c r="BW10908" s="191" t="s">
        <v>8046</v>
      </c>
    </row>
    <row r="10909" spans="51:75" x14ac:dyDescent="0.3">
      <c r="AY10909" s="251" t="e">
        <f>VLOOKUP(C10909,#REF!, 2,FALSE)</f>
        <v>#REF!</v>
      </c>
      <c r="BM10909" s="191" t="s">
        <v>16383</v>
      </c>
      <c r="BN10909" s="191" t="s">
        <v>850</v>
      </c>
      <c r="BO10909" s="191" t="s">
        <v>16384</v>
      </c>
      <c r="BU10909" s="191" t="s">
        <v>16383</v>
      </c>
      <c r="BV10909" s="191" t="s">
        <v>850</v>
      </c>
      <c r="BW10909" s="191" t="s">
        <v>16384</v>
      </c>
    </row>
    <row r="10910" spans="51:75" x14ac:dyDescent="0.3">
      <c r="AY10910" s="251" t="e">
        <f>VLOOKUP(C10910,#REF!, 2,FALSE)</f>
        <v>#REF!</v>
      </c>
      <c r="BM10910" s="191" t="s">
        <v>16385</v>
      </c>
      <c r="BN10910" s="191" t="s">
        <v>662</v>
      </c>
      <c r="BO10910" s="191" t="s">
        <v>16386</v>
      </c>
      <c r="BU10910" s="191" t="s">
        <v>16385</v>
      </c>
      <c r="BV10910" s="191" t="s">
        <v>662</v>
      </c>
      <c r="BW10910" s="191" t="s">
        <v>16386</v>
      </c>
    </row>
    <row r="10911" spans="51:75" x14ac:dyDescent="0.3">
      <c r="AY10911" s="251" t="e">
        <f>VLOOKUP(C10911,#REF!, 2,FALSE)</f>
        <v>#REF!</v>
      </c>
      <c r="BM10911" s="191" t="s">
        <v>16387</v>
      </c>
      <c r="BN10911" s="191" t="s">
        <v>1343</v>
      </c>
      <c r="BO10911" s="191" t="s">
        <v>16388</v>
      </c>
      <c r="BU10911" s="191" t="s">
        <v>16387</v>
      </c>
      <c r="BV10911" s="191" t="s">
        <v>1343</v>
      </c>
      <c r="BW10911" s="191" t="s">
        <v>16388</v>
      </c>
    </row>
    <row r="10912" spans="51:75" x14ac:dyDescent="0.3">
      <c r="AY10912" s="251" t="e">
        <f>VLOOKUP(C10912,#REF!, 2,FALSE)</f>
        <v>#REF!</v>
      </c>
      <c r="BM10912" s="191" t="s">
        <v>16389</v>
      </c>
      <c r="BN10912" s="191" t="s">
        <v>662</v>
      </c>
      <c r="BO10912" s="191" t="s">
        <v>5824</v>
      </c>
      <c r="BU10912" s="191" t="s">
        <v>16389</v>
      </c>
      <c r="BV10912" s="191" t="s">
        <v>662</v>
      </c>
      <c r="BW10912" s="191" t="s">
        <v>5824</v>
      </c>
    </row>
    <row r="10913" spans="51:75" x14ac:dyDescent="0.3">
      <c r="AY10913" s="251" t="e">
        <f>VLOOKUP(C10913,#REF!, 2,FALSE)</f>
        <v>#REF!</v>
      </c>
      <c r="BM10913" s="191" t="s">
        <v>16390</v>
      </c>
      <c r="BN10913" s="191" t="s">
        <v>662</v>
      </c>
      <c r="BO10913" s="191" t="s">
        <v>771</v>
      </c>
      <c r="BU10913" s="191" t="s">
        <v>16390</v>
      </c>
      <c r="BV10913" s="191" t="s">
        <v>662</v>
      </c>
      <c r="BW10913" s="191" t="s">
        <v>771</v>
      </c>
    </row>
    <row r="10914" spans="51:75" x14ac:dyDescent="0.3">
      <c r="AY10914" s="251" t="e">
        <f>VLOOKUP(C10914,#REF!, 2,FALSE)</f>
        <v>#REF!</v>
      </c>
      <c r="BM10914" s="191" t="s">
        <v>16391</v>
      </c>
      <c r="BN10914" s="191" t="s">
        <v>2984</v>
      </c>
      <c r="BO10914" s="191" t="s">
        <v>16339</v>
      </c>
      <c r="BU10914" s="191" t="s">
        <v>16391</v>
      </c>
      <c r="BV10914" s="191" t="s">
        <v>2984</v>
      </c>
      <c r="BW10914" s="191" t="s">
        <v>16339</v>
      </c>
    </row>
    <row r="10915" spans="51:75" x14ac:dyDescent="0.3">
      <c r="AY10915" s="251" t="e">
        <f>VLOOKUP(C10915,#REF!, 2,FALSE)</f>
        <v>#REF!</v>
      </c>
      <c r="BM10915" s="191" t="s">
        <v>16392</v>
      </c>
      <c r="BN10915" s="191" t="s">
        <v>1273</v>
      </c>
      <c r="BO10915" s="191" t="s">
        <v>7358</v>
      </c>
      <c r="BU10915" s="191" t="s">
        <v>16392</v>
      </c>
      <c r="BV10915" s="191" t="s">
        <v>1273</v>
      </c>
      <c r="BW10915" s="191" t="s">
        <v>7358</v>
      </c>
    </row>
    <row r="10916" spans="51:75" x14ac:dyDescent="0.3">
      <c r="AY10916" s="251" t="e">
        <f>VLOOKUP(C10916,#REF!, 2,FALSE)</f>
        <v>#REF!</v>
      </c>
      <c r="BM10916" s="191" t="s">
        <v>16393</v>
      </c>
      <c r="BN10916" s="191" t="s">
        <v>16989</v>
      </c>
      <c r="BO10916" s="191" t="s">
        <v>5029</v>
      </c>
      <c r="BU10916" s="191" t="s">
        <v>16393</v>
      </c>
      <c r="BV10916" s="191" t="s">
        <v>16989</v>
      </c>
      <c r="BW10916" s="191" t="s">
        <v>5029</v>
      </c>
    </row>
    <row r="10917" spans="51:75" x14ac:dyDescent="0.3">
      <c r="AY10917" s="251" t="e">
        <f>VLOOKUP(C10917,#REF!, 2,FALSE)</f>
        <v>#REF!</v>
      </c>
      <c r="BM10917" s="191" t="s">
        <v>16394</v>
      </c>
      <c r="BN10917" s="191" t="s">
        <v>863</v>
      </c>
      <c r="BO10917" s="191" t="s">
        <v>14770</v>
      </c>
      <c r="BU10917" s="191" t="s">
        <v>16394</v>
      </c>
      <c r="BV10917" s="191" t="s">
        <v>863</v>
      </c>
      <c r="BW10917" s="191" t="s">
        <v>14770</v>
      </c>
    </row>
    <row r="10918" spans="51:75" x14ac:dyDescent="0.3">
      <c r="AY10918" s="251" t="e">
        <f>VLOOKUP(C10918,#REF!, 2,FALSE)</f>
        <v>#REF!</v>
      </c>
      <c r="BM10918" s="191" t="s">
        <v>16395</v>
      </c>
      <c r="BN10918" s="191" t="s">
        <v>1270</v>
      </c>
      <c r="BO10918" s="191" t="s">
        <v>8527</v>
      </c>
      <c r="BU10918" s="191" t="s">
        <v>16395</v>
      </c>
      <c r="BV10918" s="191" t="s">
        <v>1270</v>
      </c>
      <c r="BW10918" s="191" t="s">
        <v>8527</v>
      </c>
    </row>
    <row r="10919" spans="51:75" x14ac:dyDescent="0.3">
      <c r="AY10919" s="251" t="e">
        <f>VLOOKUP(C10919,#REF!, 2,FALSE)</f>
        <v>#REF!</v>
      </c>
      <c r="BM10919" s="191" t="s">
        <v>16396</v>
      </c>
      <c r="BN10919" s="191" t="s">
        <v>3253</v>
      </c>
      <c r="BO10919" s="191" t="s">
        <v>2382</v>
      </c>
      <c r="BU10919" s="191" t="s">
        <v>16396</v>
      </c>
      <c r="BV10919" s="191" t="s">
        <v>3253</v>
      </c>
      <c r="BW10919" s="191" t="s">
        <v>2382</v>
      </c>
    </row>
    <row r="10920" spans="51:75" x14ac:dyDescent="0.3">
      <c r="AY10920" s="251" t="e">
        <f>VLOOKUP(C10920,#REF!, 2,FALSE)</f>
        <v>#REF!</v>
      </c>
      <c r="BM10920" s="191" t="s">
        <v>16397</v>
      </c>
      <c r="BN10920" s="191" t="s">
        <v>3046</v>
      </c>
      <c r="BO10920" s="191" t="s">
        <v>1955</v>
      </c>
      <c r="BU10920" s="191" t="s">
        <v>16397</v>
      </c>
      <c r="BV10920" s="191" t="s">
        <v>3046</v>
      </c>
      <c r="BW10920" s="191" t="s">
        <v>1955</v>
      </c>
    </row>
    <row r="10921" spans="51:75" x14ac:dyDescent="0.3">
      <c r="AY10921" s="251" t="e">
        <f>VLOOKUP(C10921,#REF!, 2,FALSE)</f>
        <v>#REF!</v>
      </c>
      <c r="BM10921" s="191" t="s">
        <v>16398</v>
      </c>
      <c r="BN10921" s="191" t="s">
        <v>706</v>
      </c>
      <c r="BO10921" s="191" t="s">
        <v>16220</v>
      </c>
      <c r="BU10921" s="191" t="s">
        <v>16398</v>
      </c>
      <c r="BV10921" s="191" t="s">
        <v>706</v>
      </c>
      <c r="BW10921" s="191" t="s">
        <v>16220</v>
      </c>
    </row>
    <row r="10922" spans="51:75" x14ac:dyDescent="0.3">
      <c r="AY10922" s="251" t="e">
        <f>VLOOKUP(C10922,#REF!, 2,FALSE)</f>
        <v>#REF!</v>
      </c>
      <c r="BM10922" s="191" t="s">
        <v>16399</v>
      </c>
      <c r="BN10922" s="191" t="s">
        <v>627</v>
      </c>
      <c r="BO10922" s="191" t="s">
        <v>14569</v>
      </c>
      <c r="BU10922" s="191" t="s">
        <v>16399</v>
      </c>
      <c r="BV10922" s="191" t="s">
        <v>627</v>
      </c>
      <c r="BW10922" s="191" t="s">
        <v>14569</v>
      </c>
    </row>
    <row r="10923" spans="51:75" x14ac:dyDescent="0.3">
      <c r="AY10923" s="251" t="e">
        <f>VLOOKUP(C10923,#REF!, 2,FALSE)</f>
        <v>#REF!</v>
      </c>
      <c r="BM10923" s="191" t="s">
        <v>16400</v>
      </c>
      <c r="BN10923" s="191" t="s">
        <v>3046</v>
      </c>
      <c r="BO10923" s="191" t="s">
        <v>771</v>
      </c>
      <c r="BU10923" s="191" t="s">
        <v>16400</v>
      </c>
      <c r="BV10923" s="191" t="s">
        <v>3046</v>
      </c>
      <c r="BW10923" s="191" t="s">
        <v>771</v>
      </c>
    </row>
    <row r="10924" spans="51:75" x14ac:dyDescent="0.3">
      <c r="AY10924" s="251" t="e">
        <f>VLOOKUP(C10924,#REF!, 2,FALSE)</f>
        <v>#REF!</v>
      </c>
      <c r="BM10924" s="191" t="s">
        <v>16401</v>
      </c>
      <c r="BN10924" s="191" t="s">
        <v>3046</v>
      </c>
      <c r="BO10924" s="191" t="s">
        <v>11061</v>
      </c>
      <c r="BU10924" s="191" t="s">
        <v>16401</v>
      </c>
      <c r="BV10924" s="191" t="s">
        <v>3046</v>
      </c>
      <c r="BW10924" s="191" t="s">
        <v>11061</v>
      </c>
    </row>
    <row r="10925" spans="51:75" x14ac:dyDescent="0.3">
      <c r="AY10925" s="251" t="e">
        <f>VLOOKUP(C10925,#REF!, 2,FALSE)</f>
        <v>#REF!</v>
      </c>
      <c r="BM10925" s="191" t="s">
        <v>16402</v>
      </c>
      <c r="BN10925" s="191" t="s">
        <v>620</v>
      </c>
      <c r="BO10925" s="191" t="s">
        <v>8157</v>
      </c>
      <c r="BU10925" s="191" t="s">
        <v>16402</v>
      </c>
      <c r="BV10925" s="191" t="s">
        <v>620</v>
      </c>
      <c r="BW10925" s="191" t="s">
        <v>8157</v>
      </c>
    </row>
    <row r="10926" spans="51:75" x14ac:dyDescent="0.3">
      <c r="AY10926" s="251" t="e">
        <f>VLOOKUP(C10926,#REF!, 2,FALSE)</f>
        <v>#REF!</v>
      </c>
      <c r="BM10926" s="191" t="s">
        <v>16403</v>
      </c>
      <c r="BN10926" s="191" t="s">
        <v>632</v>
      </c>
      <c r="BO10926" s="191" t="s">
        <v>2984</v>
      </c>
      <c r="BU10926" s="191" t="s">
        <v>16403</v>
      </c>
      <c r="BV10926" s="191" t="s">
        <v>632</v>
      </c>
      <c r="BW10926" s="191" t="s">
        <v>2984</v>
      </c>
    </row>
    <row r="10927" spans="51:75" x14ac:dyDescent="0.3">
      <c r="AY10927" s="251" t="e">
        <f>VLOOKUP(C10927,#REF!, 2,FALSE)</f>
        <v>#REF!</v>
      </c>
      <c r="BM10927" s="191" t="s">
        <v>16404</v>
      </c>
      <c r="BN10927" s="191" t="s">
        <v>618</v>
      </c>
      <c r="BO10927" s="191" t="s">
        <v>16405</v>
      </c>
      <c r="BU10927" s="191" t="s">
        <v>16404</v>
      </c>
      <c r="BV10927" s="191" t="s">
        <v>618</v>
      </c>
      <c r="BW10927" s="191" t="s">
        <v>16405</v>
      </c>
    </row>
    <row r="10928" spans="51:75" x14ac:dyDescent="0.3">
      <c r="AY10928" s="251" t="e">
        <f>VLOOKUP(C10928,#REF!, 2,FALSE)</f>
        <v>#REF!</v>
      </c>
      <c r="BM10928" s="191" t="s">
        <v>16406</v>
      </c>
      <c r="BN10928" s="191" t="s">
        <v>720</v>
      </c>
      <c r="BO10928" s="191" t="s">
        <v>1264</v>
      </c>
      <c r="BU10928" s="191" t="s">
        <v>16406</v>
      </c>
      <c r="BV10928" s="191" t="s">
        <v>720</v>
      </c>
      <c r="BW10928" s="191" t="s">
        <v>1264</v>
      </c>
    </row>
    <row r="10929" spans="51:75" x14ac:dyDescent="0.3">
      <c r="AY10929" s="251" t="e">
        <f>VLOOKUP(C10929,#REF!, 2,FALSE)</f>
        <v>#REF!</v>
      </c>
      <c r="BM10929" s="191" t="s">
        <v>16407</v>
      </c>
      <c r="BN10929" s="191" t="s">
        <v>627</v>
      </c>
      <c r="BO10929" s="191" t="s">
        <v>771</v>
      </c>
      <c r="BU10929" s="191" t="s">
        <v>16407</v>
      </c>
      <c r="BV10929" s="191" t="s">
        <v>627</v>
      </c>
      <c r="BW10929" s="191" t="s">
        <v>771</v>
      </c>
    </row>
    <row r="10930" spans="51:75" x14ac:dyDescent="0.3">
      <c r="AY10930" s="251" t="e">
        <f>VLOOKUP(C10930,#REF!, 2,FALSE)</f>
        <v>#REF!</v>
      </c>
      <c r="BM10930" s="191" t="s">
        <v>16408</v>
      </c>
      <c r="BN10930" s="191" t="s">
        <v>3046</v>
      </c>
      <c r="BO10930" s="191" t="s">
        <v>8175</v>
      </c>
      <c r="BU10930" s="191" t="s">
        <v>16408</v>
      </c>
      <c r="BV10930" s="191" t="s">
        <v>3046</v>
      </c>
      <c r="BW10930" s="191" t="s">
        <v>8175</v>
      </c>
    </row>
    <row r="10931" spans="51:75" x14ac:dyDescent="0.3">
      <c r="AY10931" s="251" t="e">
        <f>VLOOKUP(C10931,#REF!, 2,FALSE)</f>
        <v>#REF!</v>
      </c>
      <c r="BM10931" s="191" t="s">
        <v>16409</v>
      </c>
      <c r="BN10931" s="191" t="s">
        <v>627</v>
      </c>
      <c r="BO10931" s="191" t="s">
        <v>8331</v>
      </c>
      <c r="BU10931" s="191" t="s">
        <v>16409</v>
      </c>
      <c r="BV10931" s="191" t="s">
        <v>627</v>
      </c>
      <c r="BW10931" s="191" t="s">
        <v>8331</v>
      </c>
    </row>
    <row r="10932" spans="51:75" x14ac:dyDescent="0.3">
      <c r="AY10932" s="251" t="e">
        <f>VLOOKUP(C10932,#REF!, 2,FALSE)</f>
        <v>#REF!</v>
      </c>
      <c r="BM10932" s="191" t="s">
        <v>16410</v>
      </c>
      <c r="BN10932" s="191" t="s">
        <v>16989</v>
      </c>
      <c r="BO10932" s="191" t="s">
        <v>16411</v>
      </c>
      <c r="BU10932" s="191" t="s">
        <v>16410</v>
      </c>
      <c r="BV10932" s="191" t="s">
        <v>16989</v>
      </c>
      <c r="BW10932" s="191" t="s">
        <v>16411</v>
      </c>
    </row>
    <row r="10933" spans="51:75" x14ac:dyDescent="0.3">
      <c r="AY10933" s="251" t="e">
        <f>VLOOKUP(C10933,#REF!, 2,FALSE)</f>
        <v>#REF!</v>
      </c>
      <c r="BM10933" s="191" t="s">
        <v>2832</v>
      </c>
      <c r="BN10933" s="191" t="s">
        <v>1270</v>
      </c>
      <c r="BO10933" s="191" t="s">
        <v>4190</v>
      </c>
      <c r="BU10933" s="191" t="s">
        <v>2832</v>
      </c>
      <c r="BV10933" s="191" t="s">
        <v>1270</v>
      </c>
      <c r="BW10933" s="191" t="s">
        <v>4190</v>
      </c>
    </row>
    <row r="10934" spans="51:75" x14ac:dyDescent="0.3">
      <c r="AY10934" s="251" t="e">
        <f>VLOOKUP(C10934,#REF!, 2,FALSE)</f>
        <v>#REF!</v>
      </c>
      <c r="BM10934" s="191" t="s">
        <v>16412</v>
      </c>
      <c r="BN10934" s="191" t="s">
        <v>16989</v>
      </c>
      <c r="BO10934" s="191" t="s">
        <v>16413</v>
      </c>
      <c r="BU10934" s="191" t="s">
        <v>16412</v>
      </c>
      <c r="BV10934" s="191" t="s">
        <v>16989</v>
      </c>
      <c r="BW10934" s="191" t="s">
        <v>16413</v>
      </c>
    </row>
    <row r="10935" spans="51:75" x14ac:dyDescent="0.3">
      <c r="AY10935" s="251" t="e">
        <f>VLOOKUP(C10935,#REF!, 2,FALSE)</f>
        <v>#REF!</v>
      </c>
      <c r="BM10935" s="191" t="s">
        <v>16414</v>
      </c>
      <c r="BN10935" s="191" t="s">
        <v>1270</v>
      </c>
      <c r="BO10935" s="191" t="s">
        <v>12916</v>
      </c>
      <c r="BU10935" s="191" t="s">
        <v>16414</v>
      </c>
      <c r="BV10935" s="191" t="s">
        <v>1270</v>
      </c>
      <c r="BW10935" s="191" t="s">
        <v>12916</v>
      </c>
    </row>
    <row r="10936" spans="51:75" x14ac:dyDescent="0.3">
      <c r="AY10936" s="251" t="e">
        <f>VLOOKUP(C10936,#REF!, 2,FALSE)</f>
        <v>#REF!</v>
      </c>
      <c r="BM10936" s="191" t="s">
        <v>16415</v>
      </c>
      <c r="BN10936" s="191" t="s">
        <v>16989</v>
      </c>
      <c r="BO10936" s="191" t="s">
        <v>5349</v>
      </c>
      <c r="BU10936" s="191" t="s">
        <v>16415</v>
      </c>
      <c r="BV10936" s="191" t="s">
        <v>16989</v>
      </c>
      <c r="BW10936" s="191" t="s">
        <v>5349</v>
      </c>
    </row>
    <row r="10937" spans="51:75" x14ac:dyDescent="0.3">
      <c r="AY10937" s="251" t="e">
        <f>VLOOKUP(C10937,#REF!, 2,FALSE)</f>
        <v>#REF!</v>
      </c>
      <c r="BM10937" s="191" t="s">
        <v>16416</v>
      </c>
      <c r="BN10937" s="191" t="s">
        <v>618</v>
      </c>
      <c r="BO10937" s="191" t="s">
        <v>3595</v>
      </c>
      <c r="BU10937" s="191" t="s">
        <v>16416</v>
      </c>
      <c r="BV10937" s="191" t="s">
        <v>618</v>
      </c>
      <c r="BW10937" s="191" t="s">
        <v>3595</v>
      </c>
    </row>
    <row r="10938" spans="51:75" x14ac:dyDescent="0.3">
      <c r="AY10938" s="251" t="e">
        <f>VLOOKUP(C10938,#REF!, 2,FALSE)</f>
        <v>#REF!</v>
      </c>
      <c r="BM10938" s="191" t="s">
        <v>16417</v>
      </c>
      <c r="BN10938" s="191" t="s">
        <v>16989</v>
      </c>
      <c r="BO10938" s="191" t="s">
        <v>9004</v>
      </c>
      <c r="BU10938" s="191" t="s">
        <v>16417</v>
      </c>
      <c r="BV10938" s="191" t="s">
        <v>16989</v>
      </c>
      <c r="BW10938" s="191" t="s">
        <v>9004</v>
      </c>
    </row>
    <row r="10939" spans="51:75" x14ac:dyDescent="0.3">
      <c r="AY10939" s="251" t="e">
        <f>VLOOKUP(C10939,#REF!, 2,FALSE)</f>
        <v>#REF!</v>
      </c>
      <c r="BM10939" s="191" t="s">
        <v>16418</v>
      </c>
      <c r="BN10939" s="191" t="s">
        <v>3006</v>
      </c>
      <c r="BO10939" s="191" t="s">
        <v>705</v>
      </c>
      <c r="BU10939" s="191" t="s">
        <v>16418</v>
      </c>
      <c r="BV10939" s="191" t="s">
        <v>3006</v>
      </c>
      <c r="BW10939" s="191" t="s">
        <v>705</v>
      </c>
    </row>
    <row r="10940" spans="51:75" x14ac:dyDescent="0.3">
      <c r="AY10940" s="251" t="e">
        <f>VLOOKUP(C10940,#REF!, 2,FALSE)</f>
        <v>#REF!</v>
      </c>
      <c r="BM10940" s="191" t="s">
        <v>16419</v>
      </c>
      <c r="BN10940" s="191" t="s">
        <v>1270</v>
      </c>
      <c r="BO10940" s="191" t="s">
        <v>5369</v>
      </c>
      <c r="BU10940" s="191" t="s">
        <v>16419</v>
      </c>
      <c r="BV10940" s="191" t="s">
        <v>1270</v>
      </c>
      <c r="BW10940" s="191" t="s">
        <v>5369</v>
      </c>
    </row>
    <row r="10941" spans="51:75" x14ac:dyDescent="0.3">
      <c r="AY10941" s="251" t="e">
        <f>VLOOKUP(C10941,#REF!, 2,FALSE)</f>
        <v>#REF!</v>
      </c>
      <c r="BM10941" s="191" t="s">
        <v>2833</v>
      </c>
      <c r="BN10941" s="191" t="s">
        <v>1270</v>
      </c>
      <c r="BO10941" s="191" t="s">
        <v>11352</v>
      </c>
      <c r="BU10941" s="191" t="s">
        <v>2833</v>
      </c>
      <c r="BV10941" s="191" t="s">
        <v>1270</v>
      </c>
      <c r="BW10941" s="191" t="s">
        <v>11352</v>
      </c>
    </row>
    <row r="10942" spans="51:75" x14ac:dyDescent="0.3">
      <c r="AY10942" s="251" t="e">
        <f>VLOOKUP(C10942,#REF!, 2,FALSE)</f>
        <v>#REF!</v>
      </c>
      <c r="BM10942" s="191" t="s">
        <v>16420</v>
      </c>
      <c r="BN10942" s="191" t="s">
        <v>3253</v>
      </c>
      <c r="BO10942" s="191" t="s">
        <v>2055</v>
      </c>
      <c r="BU10942" s="191" t="s">
        <v>16420</v>
      </c>
      <c r="BV10942" s="191" t="s">
        <v>3253</v>
      </c>
      <c r="BW10942" s="191" t="s">
        <v>2055</v>
      </c>
    </row>
    <row r="10943" spans="51:75" x14ac:dyDescent="0.3">
      <c r="AY10943" s="251" t="e">
        <f>VLOOKUP(C10943,#REF!, 2,FALSE)</f>
        <v>#REF!</v>
      </c>
      <c r="BM10943" s="191" t="s">
        <v>16421</v>
      </c>
      <c r="BN10943" s="191" t="s">
        <v>1140</v>
      </c>
      <c r="BO10943" s="191" t="s">
        <v>945</v>
      </c>
      <c r="BU10943" s="191" t="s">
        <v>16421</v>
      </c>
      <c r="BV10943" s="191" t="s">
        <v>1140</v>
      </c>
      <c r="BW10943" s="191" t="s">
        <v>945</v>
      </c>
    </row>
    <row r="10944" spans="51:75" x14ac:dyDescent="0.3">
      <c r="AY10944" s="251" t="e">
        <f>VLOOKUP(C10944,#REF!, 2,FALSE)</f>
        <v>#REF!</v>
      </c>
      <c r="BM10944" s="191" t="s">
        <v>16422</v>
      </c>
      <c r="BN10944" s="191" t="s">
        <v>1140</v>
      </c>
      <c r="BO10944" s="191" t="s">
        <v>945</v>
      </c>
      <c r="BU10944" s="191" t="s">
        <v>16422</v>
      </c>
      <c r="BV10944" s="191" t="s">
        <v>1140</v>
      </c>
      <c r="BW10944" s="191" t="s">
        <v>945</v>
      </c>
    </row>
    <row r="10945" spans="51:75" x14ac:dyDescent="0.3">
      <c r="AY10945" s="251" t="e">
        <f>VLOOKUP(C10945,#REF!, 2,FALSE)</f>
        <v>#REF!</v>
      </c>
      <c r="BM10945" s="191" t="s">
        <v>16423</v>
      </c>
      <c r="BN10945" s="191" t="s">
        <v>1140</v>
      </c>
      <c r="BO10945" s="191" t="s">
        <v>945</v>
      </c>
      <c r="BU10945" s="191" t="s">
        <v>16423</v>
      </c>
      <c r="BV10945" s="191" t="s">
        <v>1140</v>
      </c>
      <c r="BW10945" s="191" t="s">
        <v>945</v>
      </c>
    </row>
    <row r="10946" spans="51:75" x14ac:dyDescent="0.3">
      <c r="AY10946" s="251" t="e">
        <f>VLOOKUP(C10946,#REF!, 2,FALSE)</f>
        <v>#REF!</v>
      </c>
      <c r="BM10946" s="191" t="s">
        <v>16424</v>
      </c>
      <c r="BN10946" s="191" t="s">
        <v>16989</v>
      </c>
      <c r="BO10946" s="191" t="s">
        <v>771</v>
      </c>
      <c r="BU10946" s="191" t="s">
        <v>16424</v>
      </c>
      <c r="BV10946" s="191" t="s">
        <v>16989</v>
      </c>
      <c r="BW10946" s="191" t="s">
        <v>771</v>
      </c>
    </row>
    <row r="10947" spans="51:75" x14ac:dyDescent="0.3">
      <c r="AY10947" s="251" t="e">
        <f>VLOOKUP(C10947,#REF!, 2,FALSE)</f>
        <v>#REF!</v>
      </c>
      <c r="BM10947" s="191" t="s">
        <v>16425</v>
      </c>
      <c r="BN10947" s="191" t="s">
        <v>2984</v>
      </c>
      <c r="BO10947" s="191" t="s">
        <v>12440</v>
      </c>
      <c r="BU10947" s="191" t="s">
        <v>16425</v>
      </c>
      <c r="BV10947" s="191" t="s">
        <v>2984</v>
      </c>
      <c r="BW10947" s="191" t="s">
        <v>12440</v>
      </c>
    </row>
    <row r="10948" spans="51:75" x14ac:dyDescent="0.3">
      <c r="AY10948" s="251" t="e">
        <f>VLOOKUP(C10948,#REF!, 2,FALSE)</f>
        <v>#REF!</v>
      </c>
      <c r="BM10948" s="191" t="s">
        <v>16426</v>
      </c>
      <c r="BN10948" s="191" t="s">
        <v>2984</v>
      </c>
      <c r="BO10948" s="191" t="s">
        <v>2870</v>
      </c>
      <c r="BU10948" s="191" t="s">
        <v>16426</v>
      </c>
      <c r="BV10948" s="191" t="s">
        <v>2984</v>
      </c>
      <c r="BW10948" s="191" t="s">
        <v>2870</v>
      </c>
    </row>
    <row r="10949" spans="51:75" x14ac:dyDescent="0.3">
      <c r="AY10949" s="251" t="e">
        <f>VLOOKUP(C10949,#REF!, 2,FALSE)</f>
        <v>#REF!</v>
      </c>
      <c r="BM10949" s="191" t="s">
        <v>16427</v>
      </c>
      <c r="BN10949" s="191" t="s">
        <v>2984</v>
      </c>
      <c r="BO10949" s="191" t="s">
        <v>13954</v>
      </c>
      <c r="BU10949" s="191" t="s">
        <v>16427</v>
      </c>
      <c r="BV10949" s="191" t="s">
        <v>2984</v>
      </c>
      <c r="BW10949" s="191" t="s">
        <v>13954</v>
      </c>
    </row>
    <row r="10950" spans="51:75" x14ac:dyDescent="0.3">
      <c r="AY10950" s="251" t="e">
        <f>VLOOKUP(C10950,#REF!, 2,FALSE)</f>
        <v>#REF!</v>
      </c>
      <c r="BM10950" s="191" t="s">
        <v>16428</v>
      </c>
      <c r="BN10950" s="191" t="s">
        <v>16989</v>
      </c>
      <c r="BO10950" s="191" t="s">
        <v>3500</v>
      </c>
      <c r="BU10950" s="191" t="s">
        <v>16428</v>
      </c>
      <c r="BV10950" s="191" t="s">
        <v>16989</v>
      </c>
      <c r="BW10950" s="191" t="s">
        <v>3500</v>
      </c>
    </row>
    <row r="10951" spans="51:75" x14ac:dyDescent="0.3">
      <c r="AY10951" s="251" t="e">
        <f>VLOOKUP(C10951,#REF!, 2,FALSE)</f>
        <v>#REF!</v>
      </c>
      <c r="BM10951" s="191" t="s">
        <v>16429</v>
      </c>
      <c r="BN10951" s="191" t="s">
        <v>16989</v>
      </c>
      <c r="BO10951" s="191" t="s">
        <v>3819</v>
      </c>
      <c r="BU10951" s="191" t="s">
        <v>16429</v>
      </c>
      <c r="BV10951" s="191" t="s">
        <v>16989</v>
      </c>
      <c r="BW10951" s="191" t="s">
        <v>3819</v>
      </c>
    </row>
    <row r="10952" spans="51:75" x14ac:dyDescent="0.3">
      <c r="AY10952" s="251" t="e">
        <f>VLOOKUP(C10952,#REF!, 2,FALSE)</f>
        <v>#REF!</v>
      </c>
      <c r="BM10952" s="191" t="s">
        <v>16430</v>
      </c>
      <c r="BN10952" s="191" t="s">
        <v>2984</v>
      </c>
      <c r="BO10952" s="191" t="s">
        <v>793</v>
      </c>
      <c r="BU10952" s="191" t="s">
        <v>16430</v>
      </c>
      <c r="BV10952" s="191" t="s">
        <v>2984</v>
      </c>
      <c r="BW10952" s="191" t="s">
        <v>793</v>
      </c>
    </row>
    <row r="10953" spans="51:75" x14ac:dyDescent="0.3">
      <c r="AY10953" s="251" t="e">
        <f>VLOOKUP(C10953,#REF!, 2,FALSE)</f>
        <v>#REF!</v>
      </c>
      <c r="BM10953" s="191" t="s">
        <v>16431</v>
      </c>
      <c r="BN10953" s="191" t="s">
        <v>2984</v>
      </c>
      <c r="BO10953" s="191" t="s">
        <v>2190</v>
      </c>
      <c r="BU10953" s="191" t="s">
        <v>16431</v>
      </c>
      <c r="BV10953" s="191" t="s">
        <v>2984</v>
      </c>
      <c r="BW10953" s="191" t="s">
        <v>2190</v>
      </c>
    </row>
    <row r="10954" spans="51:75" x14ac:dyDescent="0.3">
      <c r="AY10954" s="251" t="e">
        <f>VLOOKUP(C10954,#REF!, 2,FALSE)</f>
        <v>#REF!</v>
      </c>
      <c r="BM10954" s="191" t="s">
        <v>16432</v>
      </c>
      <c r="BN10954" s="191" t="s">
        <v>1343</v>
      </c>
      <c r="BO10954" s="191" t="s">
        <v>5824</v>
      </c>
      <c r="BU10954" s="191" t="s">
        <v>16432</v>
      </c>
      <c r="BV10954" s="191" t="s">
        <v>1343</v>
      </c>
      <c r="BW10954" s="191" t="s">
        <v>5824</v>
      </c>
    </row>
    <row r="10955" spans="51:75" x14ac:dyDescent="0.3">
      <c r="AY10955" s="251" t="e">
        <f>VLOOKUP(C10955,#REF!, 2,FALSE)</f>
        <v>#REF!</v>
      </c>
      <c r="BM10955" s="191" t="s">
        <v>16433</v>
      </c>
      <c r="BN10955" s="191" t="s">
        <v>3003</v>
      </c>
      <c r="BO10955" s="191" t="s">
        <v>771</v>
      </c>
      <c r="BU10955" s="191" t="s">
        <v>16433</v>
      </c>
      <c r="BV10955" s="191" t="s">
        <v>3003</v>
      </c>
      <c r="BW10955" s="191" t="s">
        <v>771</v>
      </c>
    </row>
    <row r="10956" spans="51:75" x14ac:dyDescent="0.3">
      <c r="AY10956" s="251" t="e">
        <f>VLOOKUP(C10956,#REF!, 2,FALSE)</f>
        <v>#REF!</v>
      </c>
      <c r="BM10956" s="191" t="s">
        <v>16434</v>
      </c>
      <c r="BN10956" s="191" t="s">
        <v>1343</v>
      </c>
      <c r="BO10956" s="191" t="s">
        <v>3013</v>
      </c>
      <c r="BU10956" s="191" t="s">
        <v>16434</v>
      </c>
      <c r="BV10956" s="191" t="s">
        <v>1343</v>
      </c>
      <c r="BW10956" s="191" t="s">
        <v>3013</v>
      </c>
    </row>
    <row r="10957" spans="51:75" x14ac:dyDescent="0.3">
      <c r="AY10957" s="251" t="e">
        <f>VLOOKUP(C10957,#REF!, 2,FALSE)</f>
        <v>#REF!</v>
      </c>
      <c r="BM10957" s="191" t="s">
        <v>16435</v>
      </c>
      <c r="BN10957" s="191" t="s">
        <v>622</v>
      </c>
      <c r="BO10957" s="191" t="s">
        <v>5824</v>
      </c>
      <c r="BU10957" s="191" t="s">
        <v>16435</v>
      </c>
      <c r="BV10957" s="191" t="s">
        <v>622</v>
      </c>
      <c r="BW10957" s="191" t="s">
        <v>5824</v>
      </c>
    </row>
    <row r="10958" spans="51:75" x14ac:dyDescent="0.3">
      <c r="AY10958" s="251" t="e">
        <f>VLOOKUP(C10958,#REF!, 2,FALSE)</f>
        <v>#REF!</v>
      </c>
      <c r="BM10958" s="191" t="s">
        <v>16436</v>
      </c>
      <c r="BN10958" s="191" t="s">
        <v>706</v>
      </c>
      <c r="BO10958" s="191" t="s">
        <v>12390</v>
      </c>
      <c r="BU10958" s="191" t="s">
        <v>16436</v>
      </c>
      <c r="BV10958" s="191" t="s">
        <v>706</v>
      </c>
      <c r="BW10958" s="191" t="s">
        <v>12390</v>
      </c>
    </row>
    <row r="10959" spans="51:75" x14ac:dyDescent="0.3">
      <c r="AY10959" s="251" t="e">
        <f>VLOOKUP(C10959,#REF!, 2,FALSE)</f>
        <v>#REF!</v>
      </c>
      <c r="BM10959" s="191" t="s">
        <v>16437</v>
      </c>
      <c r="BN10959" s="191" t="s">
        <v>656</v>
      </c>
      <c r="BO10959" s="191" t="s">
        <v>8960</v>
      </c>
      <c r="BU10959" s="191" t="s">
        <v>16437</v>
      </c>
      <c r="BV10959" s="191" t="s">
        <v>656</v>
      </c>
      <c r="BW10959" s="191" t="s">
        <v>8960</v>
      </c>
    </row>
    <row r="10960" spans="51:75" x14ac:dyDescent="0.3">
      <c r="AY10960" s="251" t="e">
        <f>VLOOKUP(C10960,#REF!, 2,FALSE)</f>
        <v>#REF!</v>
      </c>
      <c r="BM10960" s="191" t="s">
        <v>16438</v>
      </c>
      <c r="BN10960" s="191" t="s">
        <v>656</v>
      </c>
      <c r="BO10960" s="191" t="s">
        <v>5909</v>
      </c>
      <c r="BU10960" s="191" t="s">
        <v>16438</v>
      </c>
      <c r="BV10960" s="191" t="s">
        <v>656</v>
      </c>
      <c r="BW10960" s="191" t="s">
        <v>5909</v>
      </c>
    </row>
    <row r="10961" spans="51:75" x14ac:dyDescent="0.3">
      <c r="AY10961" s="251" t="e">
        <f>VLOOKUP(C10961,#REF!, 2,FALSE)</f>
        <v>#REF!</v>
      </c>
      <c r="BM10961" s="191" t="s">
        <v>16439</v>
      </c>
      <c r="BN10961" s="191" t="s">
        <v>706</v>
      </c>
      <c r="BO10961" s="191" t="s">
        <v>16440</v>
      </c>
      <c r="BU10961" s="191" t="s">
        <v>16439</v>
      </c>
      <c r="BV10961" s="191" t="s">
        <v>706</v>
      </c>
      <c r="BW10961" s="191" t="s">
        <v>16440</v>
      </c>
    </row>
    <row r="10962" spans="51:75" x14ac:dyDescent="0.3">
      <c r="AY10962" s="251" t="e">
        <f>VLOOKUP(C10962,#REF!, 2,FALSE)</f>
        <v>#REF!</v>
      </c>
      <c r="BM10962" s="191" t="s">
        <v>16441</v>
      </c>
      <c r="BN10962" s="191" t="s">
        <v>658</v>
      </c>
      <c r="BO10962" s="191" t="s">
        <v>4190</v>
      </c>
      <c r="BU10962" s="191" t="s">
        <v>16441</v>
      </c>
      <c r="BV10962" s="191" t="s">
        <v>658</v>
      </c>
      <c r="BW10962" s="191" t="s">
        <v>4190</v>
      </c>
    </row>
    <row r="10963" spans="51:75" x14ac:dyDescent="0.3">
      <c r="AY10963" s="251" t="e">
        <f>VLOOKUP(C10963,#REF!, 2,FALSE)</f>
        <v>#REF!</v>
      </c>
      <c r="BM10963" s="191" t="s">
        <v>16442</v>
      </c>
      <c r="BN10963" s="191" t="s">
        <v>1343</v>
      </c>
      <c r="BO10963" s="191" t="s">
        <v>15707</v>
      </c>
      <c r="BU10963" s="191" t="s">
        <v>16442</v>
      </c>
      <c r="BV10963" s="191" t="s">
        <v>1343</v>
      </c>
      <c r="BW10963" s="191" t="s">
        <v>15707</v>
      </c>
    </row>
    <row r="10964" spans="51:75" x14ac:dyDescent="0.3">
      <c r="AY10964" s="251" t="e">
        <f>VLOOKUP(C10964,#REF!, 2,FALSE)</f>
        <v>#REF!</v>
      </c>
      <c r="BM10964" s="191" t="s">
        <v>16443</v>
      </c>
      <c r="BN10964" s="191" t="s">
        <v>662</v>
      </c>
      <c r="BO10964" s="191" t="s">
        <v>3327</v>
      </c>
      <c r="BU10964" s="191" t="s">
        <v>16443</v>
      </c>
      <c r="BV10964" s="191" t="s">
        <v>662</v>
      </c>
      <c r="BW10964" s="191" t="s">
        <v>3327</v>
      </c>
    </row>
    <row r="10965" spans="51:75" x14ac:dyDescent="0.3">
      <c r="AY10965" s="251" t="e">
        <f>VLOOKUP(C10965,#REF!, 2,FALSE)</f>
        <v>#REF!</v>
      </c>
      <c r="BM10965" s="191" t="s">
        <v>16444</v>
      </c>
      <c r="BN10965" s="191" t="s">
        <v>3003</v>
      </c>
      <c r="BO10965" s="191" t="s">
        <v>771</v>
      </c>
      <c r="BU10965" s="191" t="s">
        <v>16444</v>
      </c>
      <c r="BV10965" s="191" t="s">
        <v>3003</v>
      </c>
      <c r="BW10965" s="191" t="s">
        <v>771</v>
      </c>
    </row>
    <row r="10966" spans="51:75" x14ac:dyDescent="0.3">
      <c r="AY10966" s="251" t="e">
        <f>VLOOKUP(C10966,#REF!, 2,FALSE)</f>
        <v>#REF!</v>
      </c>
      <c r="BM10966" s="191" t="s">
        <v>16445</v>
      </c>
      <c r="BN10966" s="191" t="s">
        <v>638</v>
      </c>
      <c r="BO10966" s="191" t="s">
        <v>16446</v>
      </c>
      <c r="BU10966" s="191" t="s">
        <v>16445</v>
      </c>
      <c r="BV10966" s="191" t="s">
        <v>638</v>
      </c>
      <c r="BW10966" s="191" t="s">
        <v>16446</v>
      </c>
    </row>
    <row r="10967" spans="51:75" x14ac:dyDescent="0.3">
      <c r="AY10967" s="251" t="e">
        <f>VLOOKUP(C10967,#REF!, 2,FALSE)</f>
        <v>#REF!</v>
      </c>
      <c r="BM10967" s="191" t="s">
        <v>16447</v>
      </c>
      <c r="BN10967" s="191" t="s">
        <v>1071</v>
      </c>
      <c r="BO10967" s="191" t="s">
        <v>10327</v>
      </c>
      <c r="BU10967" s="191" t="s">
        <v>16447</v>
      </c>
      <c r="BV10967" s="191" t="s">
        <v>1071</v>
      </c>
      <c r="BW10967" s="191" t="s">
        <v>10327</v>
      </c>
    </row>
    <row r="10968" spans="51:75" x14ac:dyDescent="0.3">
      <c r="AY10968" s="251" t="e">
        <f>VLOOKUP(C10968,#REF!, 2,FALSE)</f>
        <v>#REF!</v>
      </c>
      <c r="BM10968" s="191" t="s">
        <v>16448</v>
      </c>
      <c r="BN10968" s="191" t="s">
        <v>622</v>
      </c>
      <c r="BO10968" s="191" t="s">
        <v>9385</v>
      </c>
      <c r="BU10968" s="191" t="s">
        <v>16448</v>
      </c>
      <c r="BV10968" s="191" t="s">
        <v>622</v>
      </c>
      <c r="BW10968" s="191" t="s">
        <v>9385</v>
      </c>
    </row>
    <row r="10969" spans="51:75" x14ac:dyDescent="0.3">
      <c r="AY10969" s="251" t="e">
        <f>VLOOKUP(C10969,#REF!, 2,FALSE)</f>
        <v>#REF!</v>
      </c>
      <c r="BM10969" s="191" t="s">
        <v>500</v>
      </c>
      <c r="BN10969" s="191" t="s">
        <v>706</v>
      </c>
      <c r="BO10969" s="191" t="s">
        <v>9385</v>
      </c>
      <c r="BU10969" s="191" t="s">
        <v>500</v>
      </c>
      <c r="BV10969" s="191" t="s">
        <v>706</v>
      </c>
      <c r="BW10969" s="191" t="s">
        <v>9385</v>
      </c>
    </row>
    <row r="10970" spans="51:75" x14ac:dyDescent="0.3">
      <c r="AY10970" s="251" t="e">
        <f>VLOOKUP(C10970,#REF!, 2,FALSE)</f>
        <v>#REF!</v>
      </c>
      <c r="BM10970" s="191" t="s">
        <v>16449</v>
      </c>
      <c r="BN10970" s="191" t="s">
        <v>2980</v>
      </c>
      <c r="BO10970" s="191" t="s">
        <v>8029</v>
      </c>
      <c r="BU10970" s="191" t="s">
        <v>16449</v>
      </c>
      <c r="BV10970" s="191" t="s">
        <v>2980</v>
      </c>
      <c r="BW10970" s="191" t="s">
        <v>8029</v>
      </c>
    </row>
    <row r="10971" spans="51:75" x14ac:dyDescent="0.3">
      <c r="AY10971" s="251" t="e">
        <f>VLOOKUP(C10971,#REF!, 2,FALSE)</f>
        <v>#REF!</v>
      </c>
      <c r="BM10971" s="191" t="s">
        <v>16450</v>
      </c>
      <c r="BN10971" s="191" t="s">
        <v>622</v>
      </c>
      <c r="BO10971" s="191" t="s">
        <v>15707</v>
      </c>
      <c r="BU10971" s="191" t="s">
        <v>16450</v>
      </c>
      <c r="BV10971" s="191" t="s">
        <v>622</v>
      </c>
      <c r="BW10971" s="191" t="s">
        <v>15707</v>
      </c>
    </row>
    <row r="10972" spans="51:75" x14ac:dyDescent="0.3">
      <c r="AY10972" s="251" t="e">
        <f>VLOOKUP(C10972,#REF!, 2,FALSE)</f>
        <v>#REF!</v>
      </c>
      <c r="BM10972" s="191" t="s">
        <v>16451</v>
      </c>
      <c r="BN10972" s="191" t="s">
        <v>622</v>
      </c>
      <c r="BO10972" s="191" t="s">
        <v>660</v>
      </c>
      <c r="BU10972" s="191" t="s">
        <v>16451</v>
      </c>
      <c r="BV10972" s="191" t="s">
        <v>622</v>
      </c>
      <c r="BW10972" s="191" t="s">
        <v>660</v>
      </c>
    </row>
    <row r="10973" spans="51:75" x14ac:dyDescent="0.3">
      <c r="AY10973" s="251" t="e">
        <f>VLOOKUP(C10973,#REF!, 2,FALSE)</f>
        <v>#REF!</v>
      </c>
      <c r="BM10973" s="191" t="s">
        <v>16452</v>
      </c>
      <c r="BN10973" s="191" t="s">
        <v>622</v>
      </c>
      <c r="BO10973" s="191" t="s">
        <v>1125</v>
      </c>
      <c r="BU10973" s="191" t="s">
        <v>16452</v>
      </c>
      <c r="BV10973" s="191" t="s">
        <v>622</v>
      </c>
      <c r="BW10973" s="191" t="s">
        <v>1125</v>
      </c>
    </row>
    <row r="10974" spans="51:75" x14ac:dyDescent="0.3">
      <c r="AY10974" s="251" t="e">
        <f>VLOOKUP(C10974,#REF!, 2,FALSE)</f>
        <v>#REF!</v>
      </c>
      <c r="BM10974" s="191" t="s">
        <v>16453</v>
      </c>
      <c r="BN10974" s="191" t="s">
        <v>706</v>
      </c>
      <c r="BO10974" s="191" t="s">
        <v>10883</v>
      </c>
      <c r="BU10974" s="191" t="s">
        <v>16453</v>
      </c>
      <c r="BV10974" s="191" t="s">
        <v>706</v>
      </c>
      <c r="BW10974" s="191" t="s">
        <v>10883</v>
      </c>
    </row>
    <row r="10975" spans="51:75" x14ac:dyDescent="0.3">
      <c r="AY10975" s="251" t="e">
        <f>VLOOKUP(C10975,#REF!, 2,FALSE)</f>
        <v>#REF!</v>
      </c>
      <c r="BM10975" s="191" t="s">
        <v>16454</v>
      </c>
      <c r="BN10975" s="191" t="s">
        <v>3253</v>
      </c>
      <c r="BO10975" s="191" t="s">
        <v>2775</v>
      </c>
      <c r="BU10975" s="191" t="s">
        <v>16454</v>
      </c>
      <c r="BV10975" s="191" t="s">
        <v>3253</v>
      </c>
      <c r="BW10975" s="191" t="s">
        <v>2775</v>
      </c>
    </row>
    <row r="10976" spans="51:75" x14ac:dyDescent="0.3">
      <c r="AY10976" s="251" t="e">
        <f>VLOOKUP(C10976,#REF!, 2,FALSE)</f>
        <v>#REF!</v>
      </c>
      <c r="BM10976" s="191" t="s">
        <v>16455</v>
      </c>
      <c r="BN10976" s="191" t="s">
        <v>2984</v>
      </c>
      <c r="BO10976" s="191" t="s">
        <v>2984</v>
      </c>
      <c r="BU10976" s="191" t="s">
        <v>16455</v>
      </c>
      <c r="BV10976" s="191" t="s">
        <v>2984</v>
      </c>
      <c r="BW10976" s="191" t="s">
        <v>2984</v>
      </c>
    </row>
    <row r="10977" spans="51:75" x14ac:dyDescent="0.3">
      <c r="AY10977" s="251" t="e">
        <f>VLOOKUP(C10977,#REF!, 2,FALSE)</f>
        <v>#REF!</v>
      </c>
      <c r="BM10977" s="191" t="s">
        <v>16456</v>
      </c>
      <c r="BN10977" s="191" t="s">
        <v>2984</v>
      </c>
      <c r="BO10977" s="191" t="s">
        <v>2984</v>
      </c>
      <c r="BU10977" s="191" t="s">
        <v>16456</v>
      </c>
      <c r="BV10977" s="191" t="s">
        <v>2984</v>
      </c>
      <c r="BW10977" s="191" t="s">
        <v>2984</v>
      </c>
    </row>
    <row r="10978" spans="51:75" x14ac:dyDescent="0.3">
      <c r="AY10978" s="251" t="e">
        <f>VLOOKUP(C10978,#REF!, 2,FALSE)</f>
        <v>#REF!</v>
      </c>
      <c r="BM10978" s="191" t="s">
        <v>16457</v>
      </c>
      <c r="BN10978" s="191" t="s">
        <v>3006</v>
      </c>
      <c r="BO10978" s="191" t="s">
        <v>2984</v>
      </c>
      <c r="BU10978" s="191" t="s">
        <v>16457</v>
      </c>
      <c r="BV10978" s="191" t="s">
        <v>3006</v>
      </c>
      <c r="BW10978" s="191" t="s">
        <v>2984</v>
      </c>
    </row>
    <row r="10979" spans="51:75" x14ac:dyDescent="0.3">
      <c r="AY10979" s="251" t="e">
        <f>VLOOKUP(C10979,#REF!, 2,FALSE)</f>
        <v>#REF!</v>
      </c>
      <c r="BM10979" s="191" t="s">
        <v>505</v>
      </c>
      <c r="BN10979" s="191" t="s">
        <v>656</v>
      </c>
      <c r="BO10979" s="191" t="s">
        <v>16405</v>
      </c>
      <c r="BU10979" s="191" t="s">
        <v>505</v>
      </c>
      <c r="BV10979" s="191" t="s">
        <v>656</v>
      </c>
      <c r="BW10979" s="191" t="s">
        <v>16405</v>
      </c>
    </row>
    <row r="10980" spans="51:75" x14ac:dyDescent="0.3">
      <c r="AY10980" s="251" t="e">
        <f>VLOOKUP(C10980,#REF!, 2,FALSE)</f>
        <v>#REF!</v>
      </c>
      <c r="BM10980" s="191" t="s">
        <v>16458</v>
      </c>
      <c r="BN10980" s="191" t="s">
        <v>656</v>
      </c>
      <c r="BO10980" s="191" t="s">
        <v>3357</v>
      </c>
      <c r="BU10980" s="191" t="s">
        <v>16458</v>
      </c>
      <c r="BV10980" s="191" t="s">
        <v>656</v>
      </c>
      <c r="BW10980" s="191" t="s">
        <v>3357</v>
      </c>
    </row>
    <row r="10981" spans="51:75" x14ac:dyDescent="0.3">
      <c r="AY10981" s="251" t="e">
        <f>VLOOKUP(C10981,#REF!, 2,FALSE)</f>
        <v>#REF!</v>
      </c>
      <c r="BM10981" s="191" t="s">
        <v>16459</v>
      </c>
      <c r="BN10981" s="191" t="s">
        <v>1140</v>
      </c>
      <c r="BO10981" s="191" t="s">
        <v>16460</v>
      </c>
      <c r="BU10981" s="191" t="s">
        <v>16459</v>
      </c>
      <c r="BV10981" s="191" t="s">
        <v>1140</v>
      </c>
      <c r="BW10981" s="191" t="s">
        <v>16460</v>
      </c>
    </row>
    <row r="10982" spans="51:75" x14ac:dyDescent="0.3">
      <c r="AY10982" s="251" t="e">
        <f>VLOOKUP(C10982,#REF!, 2,FALSE)</f>
        <v>#REF!</v>
      </c>
      <c r="BM10982" s="191" t="s">
        <v>16461</v>
      </c>
      <c r="BN10982" s="191" t="s">
        <v>737</v>
      </c>
      <c r="BO10982" s="191" t="s">
        <v>16462</v>
      </c>
      <c r="BU10982" s="191" t="s">
        <v>16461</v>
      </c>
      <c r="BV10982" s="191" t="s">
        <v>737</v>
      </c>
      <c r="BW10982" s="191" t="s">
        <v>16462</v>
      </c>
    </row>
    <row r="10983" spans="51:75" x14ac:dyDescent="0.3">
      <c r="AY10983" s="251" t="e">
        <f>VLOOKUP(C10983,#REF!, 2,FALSE)</f>
        <v>#REF!</v>
      </c>
      <c r="BM10983" s="191" t="s">
        <v>16463</v>
      </c>
      <c r="BN10983" s="191" t="s">
        <v>3003</v>
      </c>
      <c r="BO10983" s="191" t="s">
        <v>16464</v>
      </c>
      <c r="BU10983" s="191" t="s">
        <v>16463</v>
      </c>
      <c r="BV10983" s="191" t="s">
        <v>3003</v>
      </c>
      <c r="BW10983" s="191" t="s">
        <v>16464</v>
      </c>
    </row>
    <row r="10984" spans="51:75" x14ac:dyDescent="0.3">
      <c r="AY10984" s="251" t="e">
        <f>VLOOKUP(C10984,#REF!, 2,FALSE)</f>
        <v>#REF!</v>
      </c>
      <c r="BM10984" s="191" t="s">
        <v>16465</v>
      </c>
      <c r="BN10984" s="191" t="s">
        <v>622</v>
      </c>
      <c r="BO10984" s="191" t="s">
        <v>7700</v>
      </c>
      <c r="BU10984" s="191" t="s">
        <v>16465</v>
      </c>
      <c r="BV10984" s="191" t="s">
        <v>622</v>
      </c>
      <c r="BW10984" s="191" t="s">
        <v>7700</v>
      </c>
    </row>
    <row r="10985" spans="51:75" x14ac:dyDescent="0.3">
      <c r="AY10985" s="251" t="e">
        <f>VLOOKUP(C10985,#REF!, 2,FALSE)</f>
        <v>#REF!</v>
      </c>
      <c r="BM10985" s="191" t="s">
        <v>16466</v>
      </c>
      <c r="BN10985" s="191" t="s">
        <v>3046</v>
      </c>
      <c r="BO10985" s="191" t="s">
        <v>9427</v>
      </c>
      <c r="BU10985" s="191" t="s">
        <v>16466</v>
      </c>
      <c r="BV10985" s="191" t="s">
        <v>3046</v>
      </c>
      <c r="BW10985" s="191" t="s">
        <v>9427</v>
      </c>
    </row>
    <row r="10986" spans="51:75" x14ac:dyDescent="0.3">
      <c r="AY10986" s="251" t="e">
        <f>VLOOKUP(C10986,#REF!, 2,FALSE)</f>
        <v>#REF!</v>
      </c>
      <c r="BM10986" s="191" t="s">
        <v>16467</v>
      </c>
      <c r="BN10986" s="191" t="s">
        <v>1270</v>
      </c>
      <c r="BO10986" s="191" t="s">
        <v>6147</v>
      </c>
      <c r="BU10986" s="191" t="s">
        <v>16467</v>
      </c>
      <c r="BV10986" s="191" t="s">
        <v>1270</v>
      </c>
      <c r="BW10986" s="191" t="s">
        <v>6147</v>
      </c>
    </row>
    <row r="10987" spans="51:75" x14ac:dyDescent="0.3">
      <c r="AY10987" s="251" t="e">
        <f>VLOOKUP(C10987,#REF!, 2,FALSE)</f>
        <v>#REF!</v>
      </c>
      <c r="BM10987" s="191" t="s">
        <v>16468</v>
      </c>
      <c r="BN10987" s="191" t="s">
        <v>3046</v>
      </c>
      <c r="BO10987" s="191" t="s">
        <v>16469</v>
      </c>
      <c r="BU10987" s="191" t="s">
        <v>16468</v>
      </c>
      <c r="BV10987" s="191" t="s">
        <v>3046</v>
      </c>
      <c r="BW10987" s="191" t="s">
        <v>16469</v>
      </c>
    </row>
    <row r="10988" spans="51:75" x14ac:dyDescent="0.3">
      <c r="AY10988" s="251" t="e">
        <f>VLOOKUP(C10988,#REF!, 2,FALSE)</f>
        <v>#REF!</v>
      </c>
      <c r="BM10988" s="191" t="s">
        <v>16470</v>
      </c>
      <c r="BN10988" s="191" t="s">
        <v>927</v>
      </c>
      <c r="BO10988" s="191" t="s">
        <v>16471</v>
      </c>
      <c r="BU10988" s="191" t="s">
        <v>16470</v>
      </c>
      <c r="BV10988" s="191" t="s">
        <v>927</v>
      </c>
      <c r="BW10988" s="191" t="s">
        <v>16471</v>
      </c>
    </row>
    <row r="10989" spans="51:75" x14ac:dyDescent="0.3">
      <c r="AY10989" s="251" t="e">
        <f>VLOOKUP(C10989,#REF!, 2,FALSE)</f>
        <v>#REF!</v>
      </c>
      <c r="BM10989" s="191" t="s">
        <v>16472</v>
      </c>
      <c r="BN10989" s="191" t="s">
        <v>1268</v>
      </c>
      <c r="BO10989" s="191" t="s">
        <v>9427</v>
      </c>
      <c r="BU10989" s="191" t="s">
        <v>16472</v>
      </c>
      <c r="BV10989" s="191" t="s">
        <v>1268</v>
      </c>
      <c r="BW10989" s="191" t="s">
        <v>9427</v>
      </c>
    </row>
    <row r="10990" spans="51:75" x14ac:dyDescent="0.3">
      <c r="AY10990" s="251" t="e">
        <f>VLOOKUP(C10990,#REF!, 2,FALSE)</f>
        <v>#REF!</v>
      </c>
      <c r="BM10990" s="191" t="s">
        <v>16473</v>
      </c>
      <c r="BN10990" s="191" t="s">
        <v>3003</v>
      </c>
      <c r="BO10990" s="191" t="s">
        <v>1281</v>
      </c>
      <c r="BU10990" s="191" t="s">
        <v>16473</v>
      </c>
      <c r="BV10990" s="191" t="s">
        <v>3003</v>
      </c>
      <c r="BW10990" s="191" t="s">
        <v>1281</v>
      </c>
    </row>
    <row r="10991" spans="51:75" x14ac:dyDescent="0.3">
      <c r="AY10991" s="251" t="e">
        <f>VLOOKUP(C10991,#REF!, 2,FALSE)</f>
        <v>#REF!</v>
      </c>
      <c r="BM10991" s="191" t="s">
        <v>16474</v>
      </c>
      <c r="BN10991" s="191" t="s">
        <v>3088</v>
      </c>
      <c r="BO10991" s="191" t="s">
        <v>9455</v>
      </c>
      <c r="BU10991" s="191" t="s">
        <v>16474</v>
      </c>
      <c r="BV10991" s="191" t="s">
        <v>3088</v>
      </c>
      <c r="BW10991" s="191" t="s">
        <v>9455</v>
      </c>
    </row>
    <row r="10992" spans="51:75" x14ac:dyDescent="0.3">
      <c r="AY10992" s="251" t="e">
        <f>VLOOKUP(C10992,#REF!, 2,FALSE)</f>
        <v>#REF!</v>
      </c>
      <c r="BM10992" s="191" t="s">
        <v>16475</v>
      </c>
      <c r="BN10992" s="191" t="s">
        <v>637</v>
      </c>
      <c r="BO10992" s="191" t="s">
        <v>16476</v>
      </c>
      <c r="BU10992" s="191" t="s">
        <v>16475</v>
      </c>
      <c r="BV10992" s="191" t="s">
        <v>637</v>
      </c>
      <c r="BW10992" s="191" t="s">
        <v>16476</v>
      </c>
    </row>
    <row r="10993" spans="51:75" x14ac:dyDescent="0.3">
      <c r="AY10993" s="251" t="e">
        <f>VLOOKUP(C10993,#REF!, 2,FALSE)</f>
        <v>#REF!</v>
      </c>
      <c r="BM10993" s="191" t="s">
        <v>16477</v>
      </c>
      <c r="BN10993" s="191" t="s">
        <v>3046</v>
      </c>
      <c r="BO10993" s="191" t="s">
        <v>16478</v>
      </c>
      <c r="BU10993" s="191" t="s">
        <v>16477</v>
      </c>
      <c r="BV10993" s="191" t="s">
        <v>3046</v>
      </c>
      <c r="BW10993" s="191" t="s">
        <v>16478</v>
      </c>
    </row>
    <row r="10994" spans="51:75" x14ac:dyDescent="0.3">
      <c r="AY10994" s="251" t="e">
        <f>VLOOKUP(C10994,#REF!, 2,FALSE)</f>
        <v>#REF!</v>
      </c>
      <c r="BM10994" s="191" t="s">
        <v>16479</v>
      </c>
      <c r="BN10994" s="191" t="s">
        <v>620</v>
      </c>
      <c r="BO10994" s="191" t="s">
        <v>10067</v>
      </c>
      <c r="BU10994" s="191" t="s">
        <v>16479</v>
      </c>
      <c r="BV10994" s="191" t="s">
        <v>620</v>
      </c>
      <c r="BW10994" s="191" t="s">
        <v>10067</v>
      </c>
    </row>
    <row r="10995" spans="51:75" x14ac:dyDescent="0.3">
      <c r="AY10995" s="251" t="e">
        <f>VLOOKUP(C10995,#REF!, 2,FALSE)</f>
        <v>#REF!</v>
      </c>
      <c r="BM10995" s="191" t="s">
        <v>16480</v>
      </c>
      <c r="BN10995" s="191" t="s">
        <v>1343</v>
      </c>
      <c r="BO10995" s="191" t="s">
        <v>8886</v>
      </c>
      <c r="BU10995" s="191" t="s">
        <v>16480</v>
      </c>
      <c r="BV10995" s="191" t="s">
        <v>1343</v>
      </c>
      <c r="BW10995" s="191" t="s">
        <v>8886</v>
      </c>
    </row>
    <row r="10996" spans="51:75" x14ac:dyDescent="0.3">
      <c r="AY10996" s="251" t="e">
        <f>VLOOKUP(C10996,#REF!, 2,FALSE)</f>
        <v>#REF!</v>
      </c>
      <c r="BM10996" s="191" t="s">
        <v>16481</v>
      </c>
      <c r="BN10996" s="191" t="s">
        <v>1014</v>
      </c>
      <c r="BO10996" s="191" t="s">
        <v>16482</v>
      </c>
      <c r="BU10996" s="191" t="s">
        <v>16481</v>
      </c>
      <c r="BV10996" s="191" t="s">
        <v>1014</v>
      </c>
      <c r="BW10996" s="191" t="s">
        <v>16482</v>
      </c>
    </row>
    <row r="10997" spans="51:75" x14ac:dyDescent="0.3">
      <c r="AY10997" s="251" t="e">
        <f>VLOOKUP(C10997,#REF!, 2,FALSE)</f>
        <v>#REF!</v>
      </c>
      <c r="BM10997" s="191" t="s">
        <v>2834</v>
      </c>
      <c r="BN10997" s="191" t="s">
        <v>3046</v>
      </c>
      <c r="BO10997" s="191" t="s">
        <v>16483</v>
      </c>
      <c r="BU10997" s="191" t="s">
        <v>2834</v>
      </c>
      <c r="BV10997" s="191" t="s">
        <v>3046</v>
      </c>
      <c r="BW10997" s="191" t="s">
        <v>16483</v>
      </c>
    </row>
    <row r="10998" spans="51:75" x14ac:dyDescent="0.3">
      <c r="AY10998" s="251" t="e">
        <f>VLOOKUP(C10998,#REF!, 2,FALSE)</f>
        <v>#REF!</v>
      </c>
      <c r="BM10998" s="191" t="s">
        <v>2835</v>
      </c>
      <c r="BN10998" s="191" t="s">
        <v>3046</v>
      </c>
      <c r="BO10998" s="191" t="s">
        <v>16483</v>
      </c>
      <c r="BU10998" s="191" t="s">
        <v>2835</v>
      </c>
      <c r="BV10998" s="191" t="s">
        <v>3046</v>
      </c>
      <c r="BW10998" s="191" t="s">
        <v>16483</v>
      </c>
    </row>
    <row r="10999" spans="51:75" x14ac:dyDescent="0.3">
      <c r="AY10999" s="251" t="e">
        <f>VLOOKUP(C10999,#REF!, 2,FALSE)</f>
        <v>#REF!</v>
      </c>
      <c r="BM10999" s="191" t="s">
        <v>2836</v>
      </c>
      <c r="BN10999" s="191" t="s">
        <v>1343</v>
      </c>
      <c r="BO10999" s="191" t="s">
        <v>15814</v>
      </c>
      <c r="BU10999" s="191" t="s">
        <v>2836</v>
      </c>
      <c r="BV10999" s="191" t="s">
        <v>1343</v>
      </c>
      <c r="BW10999" s="191" t="s">
        <v>15814</v>
      </c>
    </row>
    <row r="11000" spans="51:75" x14ac:dyDescent="0.3">
      <c r="AY11000" s="251" t="e">
        <f>VLOOKUP(C11000,#REF!, 2,FALSE)</f>
        <v>#REF!</v>
      </c>
      <c r="BM11000" s="191" t="s">
        <v>16484</v>
      </c>
      <c r="BN11000" s="191" t="s">
        <v>3046</v>
      </c>
      <c r="BO11000" s="191" t="s">
        <v>8278</v>
      </c>
      <c r="BU11000" s="191" t="s">
        <v>16484</v>
      </c>
      <c r="BV11000" s="191" t="s">
        <v>3046</v>
      </c>
      <c r="BW11000" s="191" t="s">
        <v>8278</v>
      </c>
    </row>
    <row r="11001" spans="51:75" x14ac:dyDescent="0.3">
      <c r="AY11001" s="251" t="e">
        <f>VLOOKUP(C11001,#REF!, 2,FALSE)</f>
        <v>#REF!</v>
      </c>
      <c r="BM11001" s="191" t="s">
        <v>16485</v>
      </c>
      <c r="BN11001" s="191" t="s">
        <v>3046</v>
      </c>
      <c r="BO11001" s="191" t="s">
        <v>16486</v>
      </c>
      <c r="BU11001" s="191" t="s">
        <v>16485</v>
      </c>
      <c r="BV11001" s="191" t="s">
        <v>3046</v>
      </c>
      <c r="BW11001" s="191" t="s">
        <v>16486</v>
      </c>
    </row>
    <row r="11002" spans="51:75" x14ac:dyDescent="0.3">
      <c r="AY11002" s="251" t="e">
        <f>VLOOKUP(C11002,#REF!, 2,FALSE)</f>
        <v>#REF!</v>
      </c>
      <c r="BM11002" s="191" t="s">
        <v>16487</v>
      </c>
      <c r="BN11002" s="191" t="s">
        <v>772</v>
      </c>
      <c r="BO11002" s="191" t="s">
        <v>11968</v>
      </c>
      <c r="BU11002" s="191" t="s">
        <v>16487</v>
      </c>
      <c r="BV11002" s="191" t="s">
        <v>772</v>
      </c>
      <c r="BW11002" s="191" t="s">
        <v>11968</v>
      </c>
    </row>
    <row r="11003" spans="51:75" x14ac:dyDescent="0.3">
      <c r="AY11003" s="251" t="e">
        <f>VLOOKUP(C11003,#REF!, 2,FALSE)</f>
        <v>#REF!</v>
      </c>
      <c r="BM11003" s="191" t="s">
        <v>16488</v>
      </c>
      <c r="BN11003" s="191" t="s">
        <v>3046</v>
      </c>
      <c r="BO11003" s="191" t="s">
        <v>11934</v>
      </c>
      <c r="BU11003" s="191" t="s">
        <v>16488</v>
      </c>
      <c r="BV11003" s="191" t="s">
        <v>3046</v>
      </c>
      <c r="BW11003" s="191" t="s">
        <v>11934</v>
      </c>
    </row>
    <row r="11004" spans="51:75" x14ac:dyDescent="0.3">
      <c r="AY11004" s="251" t="e">
        <f>VLOOKUP(C11004,#REF!, 2,FALSE)</f>
        <v>#REF!</v>
      </c>
      <c r="BM11004" s="191" t="s">
        <v>16489</v>
      </c>
      <c r="BN11004" s="191" t="s">
        <v>3046</v>
      </c>
      <c r="BO11004" s="191" t="s">
        <v>16490</v>
      </c>
      <c r="BU11004" s="191" t="s">
        <v>16489</v>
      </c>
      <c r="BV11004" s="191" t="s">
        <v>3046</v>
      </c>
      <c r="BW11004" s="191" t="s">
        <v>16490</v>
      </c>
    </row>
    <row r="11005" spans="51:75" x14ac:dyDescent="0.3">
      <c r="AY11005" s="251" t="e">
        <f>VLOOKUP(C11005,#REF!, 2,FALSE)</f>
        <v>#REF!</v>
      </c>
      <c r="BM11005" s="191" t="s">
        <v>16491</v>
      </c>
      <c r="BN11005" s="191" t="s">
        <v>1343</v>
      </c>
      <c r="BO11005" s="191" t="s">
        <v>13569</v>
      </c>
      <c r="BU11005" s="191" t="s">
        <v>16491</v>
      </c>
      <c r="BV11005" s="191" t="s">
        <v>1343</v>
      </c>
      <c r="BW11005" s="191" t="s">
        <v>13569</v>
      </c>
    </row>
    <row r="11006" spans="51:75" x14ac:dyDescent="0.3">
      <c r="AY11006" s="251" t="e">
        <f>VLOOKUP(C11006,#REF!, 2,FALSE)</f>
        <v>#REF!</v>
      </c>
      <c r="BM11006" s="191" t="s">
        <v>16492</v>
      </c>
      <c r="BN11006" s="191" t="s">
        <v>3046</v>
      </c>
      <c r="BO11006" s="191" t="s">
        <v>5663</v>
      </c>
      <c r="BU11006" s="191" t="s">
        <v>16492</v>
      </c>
      <c r="BV11006" s="191" t="s">
        <v>3046</v>
      </c>
      <c r="BW11006" s="191" t="s">
        <v>5663</v>
      </c>
    </row>
    <row r="11007" spans="51:75" x14ac:dyDescent="0.3">
      <c r="AY11007" s="251" t="e">
        <f>VLOOKUP(C11007,#REF!, 2,FALSE)</f>
        <v>#REF!</v>
      </c>
      <c r="BM11007" s="191" t="s">
        <v>16493</v>
      </c>
      <c r="BN11007" s="191" t="s">
        <v>3046</v>
      </c>
      <c r="BO11007" s="191" t="s">
        <v>10905</v>
      </c>
      <c r="BU11007" s="191" t="s">
        <v>16493</v>
      </c>
      <c r="BV11007" s="191" t="s">
        <v>3046</v>
      </c>
      <c r="BW11007" s="191" t="s">
        <v>10905</v>
      </c>
    </row>
    <row r="11008" spans="51:75" x14ac:dyDescent="0.3">
      <c r="AY11008" s="251" t="e">
        <f>VLOOKUP(C11008,#REF!, 2,FALSE)</f>
        <v>#REF!</v>
      </c>
      <c r="BM11008" s="191" t="s">
        <v>16494</v>
      </c>
      <c r="BN11008" s="191" t="s">
        <v>1343</v>
      </c>
      <c r="BO11008" s="191" t="s">
        <v>4333</v>
      </c>
      <c r="BU11008" s="191" t="s">
        <v>16494</v>
      </c>
      <c r="BV11008" s="191" t="s">
        <v>1343</v>
      </c>
      <c r="BW11008" s="191" t="s">
        <v>4333</v>
      </c>
    </row>
    <row r="11009" spans="51:75" x14ac:dyDescent="0.3">
      <c r="AY11009" s="251" t="e">
        <f>VLOOKUP(C11009,#REF!, 2,FALSE)</f>
        <v>#REF!</v>
      </c>
      <c r="BM11009" s="191" t="s">
        <v>16495</v>
      </c>
      <c r="BN11009" s="191" t="s">
        <v>1140</v>
      </c>
      <c r="BO11009" s="191" t="s">
        <v>1727</v>
      </c>
      <c r="BU11009" s="191" t="s">
        <v>16495</v>
      </c>
      <c r="BV11009" s="191" t="s">
        <v>1140</v>
      </c>
      <c r="BW11009" s="191" t="s">
        <v>1727</v>
      </c>
    </row>
    <row r="11010" spans="51:75" x14ac:dyDescent="0.3">
      <c r="AY11010" s="251" t="e">
        <f>VLOOKUP(C11010,#REF!, 2,FALSE)</f>
        <v>#REF!</v>
      </c>
      <c r="BM11010" s="191" t="s">
        <v>16496</v>
      </c>
      <c r="BN11010" s="191" t="s">
        <v>737</v>
      </c>
      <c r="BO11010" s="191" t="s">
        <v>3192</v>
      </c>
      <c r="BU11010" s="191" t="s">
        <v>16496</v>
      </c>
      <c r="BV11010" s="191" t="s">
        <v>737</v>
      </c>
      <c r="BW11010" s="191" t="s">
        <v>3192</v>
      </c>
    </row>
    <row r="11011" spans="51:75" x14ac:dyDescent="0.3">
      <c r="AY11011" s="251" t="e">
        <f>VLOOKUP(C11011,#REF!, 2,FALSE)</f>
        <v>#REF!</v>
      </c>
      <c r="BM11011" s="191" t="s">
        <v>16497</v>
      </c>
      <c r="BN11011" s="191" t="s">
        <v>1343</v>
      </c>
      <c r="BO11011" s="191" t="s">
        <v>3192</v>
      </c>
      <c r="BU11011" s="191" t="s">
        <v>16497</v>
      </c>
      <c r="BV11011" s="191" t="s">
        <v>1343</v>
      </c>
      <c r="BW11011" s="191" t="s">
        <v>3192</v>
      </c>
    </row>
    <row r="11012" spans="51:75" x14ac:dyDescent="0.3">
      <c r="AY11012" s="251" t="e">
        <f>VLOOKUP(C11012,#REF!, 2,FALSE)</f>
        <v>#REF!</v>
      </c>
      <c r="BM11012" s="191" t="s">
        <v>2837</v>
      </c>
      <c r="BN11012" s="191" t="s">
        <v>3046</v>
      </c>
      <c r="BO11012" s="191" t="s">
        <v>1072</v>
      </c>
      <c r="BU11012" s="191" t="s">
        <v>2837</v>
      </c>
      <c r="BV11012" s="191" t="s">
        <v>3046</v>
      </c>
      <c r="BW11012" s="191" t="s">
        <v>1072</v>
      </c>
    </row>
    <row r="11013" spans="51:75" x14ac:dyDescent="0.3">
      <c r="AY11013" s="251" t="e">
        <f>VLOOKUP(C11013,#REF!, 2,FALSE)</f>
        <v>#REF!</v>
      </c>
      <c r="BM11013" s="191" t="s">
        <v>16498</v>
      </c>
      <c r="BN11013" s="191" t="s">
        <v>779</v>
      </c>
      <c r="BO11013" s="191" t="s">
        <v>1202</v>
      </c>
      <c r="BU11013" s="191" t="s">
        <v>16498</v>
      </c>
      <c r="BV11013" s="191" t="s">
        <v>779</v>
      </c>
      <c r="BW11013" s="191" t="s">
        <v>1202</v>
      </c>
    </row>
    <row r="11014" spans="51:75" x14ac:dyDescent="0.3">
      <c r="AY11014" s="251" t="e">
        <f>VLOOKUP(C11014,#REF!, 2,FALSE)</f>
        <v>#REF!</v>
      </c>
      <c r="BM11014" s="191" t="s">
        <v>16499</v>
      </c>
      <c r="BN11014" s="191" t="s">
        <v>3088</v>
      </c>
      <c r="BO11014" s="191" t="s">
        <v>1747</v>
      </c>
      <c r="BU11014" s="191" t="s">
        <v>16499</v>
      </c>
      <c r="BV11014" s="191" t="s">
        <v>3088</v>
      </c>
      <c r="BW11014" s="191" t="s">
        <v>1747</v>
      </c>
    </row>
    <row r="11015" spans="51:75" x14ac:dyDescent="0.3">
      <c r="AY11015" s="251" t="e">
        <f>VLOOKUP(C11015,#REF!, 2,FALSE)</f>
        <v>#REF!</v>
      </c>
      <c r="BM11015" s="191" t="s">
        <v>2838</v>
      </c>
      <c r="BN11015" s="191" t="s">
        <v>638</v>
      </c>
      <c r="BO11015" s="191" t="s">
        <v>4634</v>
      </c>
      <c r="BU11015" s="191" t="s">
        <v>2838</v>
      </c>
      <c r="BV11015" s="191" t="s">
        <v>638</v>
      </c>
      <c r="BW11015" s="191" t="s">
        <v>4634</v>
      </c>
    </row>
    <row r="11016" spans="51:75" x14ac:dyDescent="0.3">
      <c r="AY11016" s="251" t="e">
        <f>VLOOKUP(C11016,#REF!, 2,FALSE)</f>
        <v>#REF!</v>
      </c>
      <c r="BM11016" s="191" t="s">
        <v>16500</v>
      </c>
      <c r="BN11016" s="191" t="s">
        <v>1140</v>
      </c>
      <c r="BO11016" s="191" t="s">
        <v>3536</v>
      </c>
      <c r="BU11016" s="191" t="s">
        <v>16500</v>
      </c>
      <c r="BV11016" s="191" t="s">
        <v>1140</v>
      </c>
      <c r="BW11016" s="191" t="s">
        <v>3536</v>
      </c>
    </row>
    <row r="11017" spans="51:75" x14ac:dyDescent="0.3">
      <c r="AY11017" s="251" t="e">
        <f>VLOOKUP(C11017,#REF!, 2,FALSE)</f>
        <v>#REF!</v>
      </c>
      <c r="BM11017" s="191" t="s">
        <v>16501</v>
      </c>
      <c r="BN11017" s="191" t="s">
        <v>1343</v>
      </c>
      <c r="BO11017" s="191" t="s">
        <v>1739</v>
      </c>
      <c r="BU11017" s="191" t="s">
        <v>16501</v>
      </c>
      <c r="BV11017" s="191" t="s">
        <v>1343</v>
      </c>
      <c r="BW11017" s="191" t="s">
        <v>1739</v>
      </c>
    </row>
    <row r="11018" spans="51:75" x14ac:dyDescent="0.3">
      <c r="AY11018" s="251" t="e">
        <f>VLOOKUP(C11018,#REF!, 2,FALSE)</f>
        <v>#REF!</v>
      </c>
      <c r="BM11018" s="191" t="s">
        <v>16502</v>
      </c>
      <c r="BN11018" s="191" t="s">
        <v>615</v>
      </c>
      <c r="BO11018" s="191" t="s">
        <v>2375</v>
      </c>
      <c r="BU11018" s="191" t="s">
        <v>16502</v>
      </c>
      <c r="BV11018" s="191" t="s">
        <v>615</v>
      </c>
      <c r="BW11018" s="191" t="s">
        <v>2375</v>
      </c>
    </row>
    <row r="11019" spans="51:75" x14ac:dyDescent="0.3">
      <c r="AY11019" s="251" t="e">
        <f>VLOOKUP(C11019,#REF!, 2,FALSE)</f>
        <v>#REF!</v>
      </c>
      <c r="BM11019" s="191" t="s">
        <v>16503</v>
      </c>
      <c r="BN11019" s="191" t="s">
        <v>620</v>
      </c>
      <c r="BO11019" s="191" t="s">
        <v>2548</v>
      </c>
      <c r="BU11019" s="191" t="s">
        <v>16503</v>
      </c>
      <c r="BV11019" s="191" t="s">
        <v>620</v>
      </c>
      <c r="BW11019" s="191" t="s">
        <v>2548</v>
      </c>
    </row>
    <row r="11020" spans="51:75" x14ac:dyDescent="0.3">
      <c r="AY11020" s="251" t="e">
        <f>VLOOKUP(C11020,#REF!, 2,FALSE)</f>
        <v>#REF!</v>
      </c>
      <c r="BM11020" s="191" t="s">
        <v>16504</v>
      </c>
      <c r="BN11020" s="191" t="s">
        <v>804</v>
      </c>
      <c r="BO11020" s="191" t="s">
        <v>16505</v>
      </c>
      <c r="BU11020" s="191" t="s">
        <v>16504</v>
      </c>
      <c r="BV11020" s="191" t="s">
        <v>804</v>
      </c>
      <c r="BW11020" s="191" t="s">
        <v>16505</v>
      </c>
    </row>
    <row r="11021" spans="51:75" x14ac:dyDescent="0.3">
      <c r="AY11021" s="251" t="e">
        <f>VLOOKUP(C11021,#REF!, 2,FALSE)</f>
        <v>#REF!</v>
      </c>
      <c r="BM11021" s="191" t="s">
        <v>16506</v>
      </c>
      <c r="BN11021" s="191" t="s">
        <v>620</v>
      </c>
      <c r="BO11021" s="191" t="s">
        <v>1974</v>
      </c>
      <c r="BU11021" s="191" t="s">
        <v>16506</v>
      </c>
      <c r="BV11021" s="191" t="s">
        <v>620</v>
      </c>
      <c r="BW11021" s="191" t="s">
        <v>1974</v>
      </c>
    </row>
    <row r="11022" spans="51:75" x14ac:dyDescent="0.3">
      <c r="AY11022" s="251" t="e">
        <f>VLOOKUP(C11022,#REF!, 2,FALSE)</f>
        <v>#REF!</v>
      </c>
      <c r="BM11022" s="191" t="s">
        <v>16507</v>
      </c>
      <c r="BN11022" s="191" t="s">
        <v>811</v>
      </c>
      <c r="BO11022" s="191" t="s">
        <v>621</v>
      </c>
      <c r="BU11022" s="191" t="s">
        <v>16507</v>
      </c>
      <c r="BV11022" s="191" t="s">
        <v>811</v>
      </c>
      <c r="BW11022" s="191" t="s">
        <v>621</v>
      </c>
    </row>
    <row r="11023" spans="51:75" x14ac:dyDescent="0.3">
      <c r="AY11023" s="251" t="e">
        <f>VLOOKUP(C11023,#REF!, 2,FALSE)</f>
        <v>#REF!</v>
      </c>
      <c r="BM11023" s="191" t="s">
        <v>16508</v>
      </c>
      <c r="BN11023" s="191" t="s">
        <v>1343</v>
      </c>
      <c r="BO11023" s="191" t="s">
        <v>1143</v>
      </c>
      <c r="BU11023" s="191" t="s">
        <v>16508</v>
      </c>
      <c r="BV11023" s="191" t="s">
        <v>1343</v>
      </c>
      <c r="BW11023" s="191" t="s">
        <v>1143</v>
      </c>
    </row>
    <row r="11024" spans="51:75" x14ac:dyDescent="0.3">
      <c r="AY11024" s="251" t="e">
        <f>VLOOKUP(C11024,#REF!, 2,FALSE)</f>
        <v>#REF!</v>
      </c>
      <c r="BM11024" s="191" t="s">
        <v>16509</v>
      </c>
      <c r="BN11024" s="191" t="s">
        <v>617</v>
      </c>
      <c r="BO11024" s="191" t="s">
        <v>5924</v>
      </c>
      <c r="BU11024" s="191" t="s">
        <v>16509</v>
      </c>
      <c r="BV11024" s="191" t="s">
        <v>617</v>
      </c>
      <c r="BW11024" s="191" t="s">
        <v>5924</v>
      </c>
    </row>
    <row r="11025" spans="51:75" x14ac:dyDescent="0.3">
      <c r="AY11025" s="251" t="e">
        <f>VLOOKUP(C11025,#REF!, 2,FALSE)</f>
        <v>#REF!</v>
      </c>
      <c r="BM11025" s="191" t="s">
        <v>16510</v>
      </c>
      <c r="BN11025" s="191" t="s">
        <v>617</v>
      </c>
      <c r="BO11025" s="191" t="s">
        <v>16511</v>
      </c>
      <c r="BU11025" s="191" t="s">
        <v>16510</v>
      </c>
      <c r="BV11025" s="191" t="s">
        <v>617</v>
      </c>
      <c r="BW11025" s="191" t="s">
        <v>16511</v>
      </c>
    </row>
    <row r="11026" spans="51:75" x14ac:dyDescent="0.3">
      <c r="AY11026" s="251" t="e">
        <f>VLOOKUP(C11026,#REF!, 2,FALSE)</f>
        <v>#REF!</v>
      </c>
      <c r="BM11026" s="191" t="s">
        <v>16512</v>
      </c>
      <c r="BN11026" s="191" t="s">
        <v>1140</v>
      </c>
      <c r="BO11026" s="191" t="s">
        <v>2984</v>
      </c>
      <c r="BU11026" s="191" t="s">
        <v>16512</v>
      </c>
      <c r="BV11026" s="191" t="s">
        <v>1140</v>
      </c>
      <c r="BW11026" s="191" t="s">
        <v>2984</v>
      </c>
    </row>
    <row r="11027" spans="51:75" x14ac:dyDescent="0.3">
      <c r="AY11027" s="251" t="e">
        <f>VLOOKUP(C11027,#REF!, 2,FALSE)</f>
        <v>#REF!</v>
      </c>
      <c r="BM11027" s="191" t="s">
        <v>16513</v>
      </c>
      <c r="BN11027" s="191" t="s">
        <v>863</v>
      </c>
      <c r="BO11027" s="191" t="s">
        <v>2984</v>
      </c>
      <c r="BU11027" s="191" t="s">
        <v>16513</v>
      </c>
      <c r="BV11027" s="191" t="s">
        <v>863</v>
      </c>
      <c r="BW11027" s="191" t="s">
        <v>2984</v>
      </c>
    </row>
    <row r="11028" spans="51:75" x14ac:dyDescent="0.3">
      <c r="AY11028" s="251" t="e">
        <f>VLOOKUP(C11028,#REF!, 2,FALSE)</f>
        <v>#REF!</v>
      </c>
      <c r="BM11028" s="191" t="s">
        <v>16514</v>
      </c>
      <c r="BN11028" s="191" t="s">
        <v>863</v>
      </c>
      <c r="BO11028" s="191" t="s">
        <v>2984</v>
      </c>
      <c r="BU11028" s="191" t="s">
        <v>16514</v>
      </c>
      <c r="BV11028" s="191" t="s">
        <v>863</v>
      </c>
      <c r="BW11028" s="191" t="s">
        <v>2984</v>
      </c>
    </row>
    <row r="11029" spans="51:75" x14ac:dyDescent="0.3">
      <c r="AY11029" s="251" t="e">
        <f>VLOOKUP(C11029,#REF!, 2,FALSE)</f>
        <v>#REF!</v>
      </c>
      <c r="BM11029" s="191" t="s">
        <v>16515</v>
      </c>
      <c r="BN11029" s="191" t="s">
        <v>16989</v>
      </c>
      <c r="BO11029" s="191" t="s">
        <v>2984</v>
      </c>
      <c r="BU11029" s="191" t="s">
        <v>16515</v>
      </c>
      <c r="BV11029" s="191" t="s">
        <v>16989</v>
      </c>
      <c r="BW11029" s="191" t="s">
        <v>2984</v>
      </c>
    </row>
    <row r="11030" spans="51:75" x14ac:dyDescent="0.3">
      <c r="AY11030" s="251" t="e">
        <f>VLOOKUP(C11030,#REF!, 2,FALSE)</f>
        <v>#REF!</v>
      </c>
      <c r="BM11030" s="191" t="s">
        <v>16516</v>
      </c>
      <c r="BN11030" s="191" t="s">
        <v>16989</v>
      </c>
      <c r="BO11030" s="191" t="s">
        <v>16517</v>
      </c>
      <c r="BU11030" s="191" t="s">
        <v>16516</v>
      </c>
      <c r="BV11030" s="191" t="s">
        <v>16989</v>
      </c>
      <c r="BW11030" s="191" t="s">
        <v>16517</v>
      </c>
    </row>
    <row r="11031" spans="51:75" x14ac:dyDescent="0.3">
      <c r="AY11031" s="251" t="e">
        <f>VLOOKUP(C11031,#REF!, 2,FALSE)</f>
        <v>#REF!</v>
      </c>
      <c r="BM11031" s="191" t="s">
        <v>16518</v>
      </c>
      <c r="BN11031" s="191" t="s">
        <v>16989</v>
      </c>
      <c r="BO11031" s="191" t="s">
        <v>2984</v>
      </c>
      <c r="BU11031" s="191" t="s">
        <v>16518</v>
      </c>
      <c r="BV11031" s="191" t="s">
        <v>16989</v>
      </c>
      <c r="BW11031" s="191" t="s">
        <v>2984</v>
      </c>
    </row>
    <row r="11032" spans="51:75" x14ac:dyDescent="0.3">
      <c r="AY11032" s="251" t="e">
        <f>VLOOKUP(C11032,#REF!, 2,FALSE)</f>
        <v>#REF!</v>
      </c>
      <c r="BM11032" s="191" t="s">
        <v>16519</v>
      </c>
      <c r="BN11032" s="191" t="s">
        <v>16989</v>
      </c>
      <c r="BO11032" s="191" t="s">
        <v>771</v>
      </c>
      <c r="BU11032" s="191" t="s">
        <v>16519</v>
      </c>
      <c r="BV11032" s="191" t="s">
        <v>16989</v>
      </c>
      <c r="BW11032" s="191" t="s">
        <v>771</v>
      </c>
    </row>
    <row r="11033" spans="51:75" x14ac:dyDescent="0.3">
      <c r="AY11033" s="251" t="e">
        <f>VLOOKUP(C11033,#REF!, 2,FALSE)</f>
        <v>#REF!</v>
      </c>
      <c r="BM11033" s="191" t="s">
        <v>16520</v>
      </c>
      <c r="BN11033" s="191" t="s">
        <v>16989</v>
      </c>
      <c r="BO11033" s="191" t="s">
        <v>16521</v>
      </c>
      <c r="BU11033" s="191" t="s">
        <v>16520</v>
      </c>
      <c r="BV11033" s="191" t="s">
        <v>16989</v>
      </c>
      <c r="BW11033" s="191" t="s">
        <v>16521</v>
      </c>
    </row>
    <row r="11034" spans="51:75" x14ac:dyDescent="0.3">
      <c r="AY11034" s="251" t="e">
        <f>VLOOKUP(C11034,#REF!, 2,FALSE)</f>
        <v>#REF!</v>
      </c>
      <c r="BM11034" s="191" t="s">
        <v>16522</v>
      </c>
      <c r="BN11034" s="191" t="s">
        <v>16989</v>
      </c>
      <c r="BO11034" s="191" t="s">
        <v>16523</v>
      </c>
      <c r="BU11034" s="191" t="s">
        <v>16522</v>
      </c>
      <c r="BV11034" s="191" t="s">
        <v>16989</v>
      </c>
      <c r="BW11034" s="191" t="s">
        <v>16523</v>
      </c>
    </row>
    <row r="11035" spans="51:75" x14ac:dyDescent="0.3">
      <c r="AY11035" s="251" t="e">
        <f>VLOOKUP(C11035,#REF!, 2,FALSE)</f>
        <v>#REF!</v>
      </c>
      <c r="BM11035" s="191" t="s">
        <v>16524</v>
      </c>
      <c r="BN11035" s="191" t="s">
        <v>16989</v>
      </c>
      <c r="BO11035" s="191" t="s">
        <v>4721</v>
      </c>
      <c r="BU11035" s="191" t="s">
        <v>16524</v>
      </c>
      <c r="BV11035" s="191" t="s">
        <v>16989</v>
      </c>
      <c r="BW11035" s="191" t="s">
        <v>4721</v>
      </c>
    </row>
    <row r="11036" spans="51:75" x14ac:dyDescent="0.3">
      <c r="AY11036" s="251" t="e">
        <f>VLOOKUP(C11036,#REF!, 2,FALSE)</f>
        <v>#REF!</v>
      </c>
      <c r="BM11036" s="191" t="s">
        <v>16525</v>
      </c>
      <c r="BN11036" s="191" t="s">
        <v>16989</v>
      </c>
      <c r="BO11036" s="191" t="s">
        <v>16526</v>
      </c>
      <c r="BU11036" s="191" t="s">
        <v>16525</v>
      </c>
      <c r="BV11036" s="191" t="s">
        <v>16989</v>
      </c>
      <c r="BW11036" s="191" t="s">
        <v>16526</v>
      </c>
    </row>
    <row r="11037" spans="51:75" x14ac:dyDescent="0.3">
      <c r="AY11037" s="251" t="e">
        <f>VLOOKUP(C11037,#REF!, 2,FALSE)</f>
        <v>#REF!</v>
      </c>
      <c r="BM11037" s="191" t="s">
        <v>16527</v>
      </c>
      <c r="BN11037" s="191" t="s">
        <v>1343</v>
      </c>
      <c r="BO11037" s="191" t="s">
        <v>16528</v>
      </c>
      <c r="BU11037" s="191" t="s">
        <v>16527</v>
      </c>
      <c r="BV11037" s="191" t="s">
        <v>1343</v>
      </c>
      <c r="BW11037" s="191" t="s">
        <v>16528</v>
      </c>
    </row>
    <row r="11038" spans="51:75" x14ac:dyDescent="0.3">
      <c r="AY11038" s="251" t="e">
        <f>VLOOKUP(C11038,#REF!, 2,FALSE)</f>
        <v>#REF!</v>
      </c>
      <c r="BM11038" s="191" t="s">
        <v>16529</v>
      </c>
      <c r="BN11038" s="191" t="s">
        <v>16989</v>
      </c>
      <c r="BO11038" s="191" t="s">
        <v>661</v>
      </c>
      <c r="BU11038" s="191" t="s">
        <v>16529</v>
      </c>
      <c r="BV11038" s="191" t="s">
        <v>16989</v>
      </c>
      <c r="BW11038" s="191" t="s">
        <v>661</v>
      </c>
    </row>
    <row r="11039" spans="51:75" x14ac:dyDescent="0.3">
      <c r="AY11039" s="251" t="e">
        <f>VLOOKUP(C11039,#REF!, 2,FALSE)</f>
        <v>#REF!</v>
      </c>
      <c r="BM11039" s="191" t="s">
        <v>16530</v>
      </c>
      <c r="BN11039" s="191" t="s">
        <v>16989</v>
      </c>
      <c r="BO11039" s="191" t="s">
        <v>12092</v>
      </c>
      <c r="BU11039" s="191" t="s">
        <v>16530</v>
      </c>
      <c r="BV11039" s="191" t="s">
        <v>16989</v>
      </c>
      <c r="BW11039" s="191" t="s">
        <v>12092</v>
      </c>
    </row>
    <row r="11040" spans="51:75" x14ac:dyDescent="0.3">
      <c r="AY11040" s="251" t="e">
        <f>VLOOKUP(C11040,#REF!, 2,FALSE)</f>
        <v>#REF!</v>
      </c>
      <c r="BM11040" s="191" t="s">
        <v>16531</v>
      </c>
      <c r="BN11040" s="191" t="s">
        <v>3203</v>
      </c>
      <c r="BO11040" s="191" t="s">
        <v>2984</v>
      </c>
      <c r="BU11040" s="191" t="s">
        <v>16531</v>
      </c>
      <c r="BV11040" s="191" t="s">
        <v>3203</v>
      </c>
      <c r="BW11040" s="191" t="s">
        <v>2984</v>
      </c>
    </row>
    <row r="11041" spans="51:75" x14ac:dyDescent="0.3">
      <c r="AY11041" s="251" t="e">
        <f>VLOOKUP(C11041,#REF!, 2,FALSE)</f>
        <v>#REF!</v>
      </c>
      <c r="BM11041" s="191" t="s">
        <v>16532</v>
      </c>
      <c r="BN11041" s="191" t="s">
        <v>3003</v>
      </c>
      <c r="BO11041" s="191" t="s">
        <v>16533</v>
      </c>
      <c r="BU11041" s="191" t="s">
        <v>16532</v>
      </c>
      <c r="BV11041" s="191" t="s">
        <v>3003</v>
      </c>
      <c r="BW11041" s="191" t="s">
        <v>16533</v>
      </c>
    </row>
    <row r="11042" spans="51:75" x14ac:dyDescent="0.3">
      <c r="AY11042" s="251" t="e">
        <f>VLOOKUP(C11042,#REF!, 2,FALSE)</f>
        <v>#REF!</v>
      </c>
      <c r="BM11042" s="191" t="s">
        <v>16534</v>
      </c>
      <c r="BN11042" s="191" t="s">
        <v>1343</v>
      </c>
      <c r="BO11042" s="191" t="s">
        <v>5206</v>
      </c>
      <c r="BU11042" s="191" t="s">
        <v>16534</v>
      </c>
      <c r="BV11042" s="191" t="s">
        <v>1343</v>
      </c>
      <c r="BW11042" s="191" t="s">
        <v>5206</v>
      </c>
    </row>
    <row r="11043" spans="51:75" x14ac:dyDescent="0.3">
      <c r="AY11043" s="251" t="e">
        <f>VLOOKUP(C11043,#REF!, 2,FALSE)</f>
        <v>#REF!</v>
      </c>
      <c r="BM11043" s="191" t="s">
        <v>2839</v>
      </c>
      <c r="BN11043" s="191" t="s">
        <v>1343</v>
      </c>
      <c r="BO11043" s="191" t="s">
        <v>16535</v>
      </c>
      <c r="BU11043" s="191" t="s">
        <v>2839</v>
      </c>
      <c r="BV11043" s="191" t="s">
        <v>1343</v>
      </c>
      <c r="BW11043" s="191" t="s">
        <v>16535</v>
      </c>
    </row>
    <row r="11044" spans="51:75" x14ac:dyDescent="0.3">
      <c r="AY11044" s="251" t="e">
        <f>VLOOKUP(C11044,#REF!, 2,FALSE)</f>
        <v>#REF!</v>
      </c>
      <c r="BM11044" s="191" t="s">
        <v>16536</v>
      </c>
      <c r="BN11044" s="191" t="s">
        <v>3088</v>
      </c>
      <c r="BO11044" s="191" t="s">
        <v>16537</v>
      </c>
      <c r="BU11044" s="191" t="s">
        <v>16536</v>
      </c>
      <c r="BV11044" s="191" t="s">
        <v>3088</v>
      </c>
      <c r="BW11044" s="191" t="s">
        <v>16537</v>
      </c>
    </row>
    <row r="11045" spans="51:75" x14ac:dyDescent="0.3">
      <c r="AY11045" s="251" t="e">
        <f>VLOOKUP(C11045,#REF!, 2,FALSE)</f>
        <v>#REF!</v>
      </c>
      <c r="BM11045" s="191" t="s">
        <v>16538</v>
      </c>
      <c r="BN11045" s="191" t="s">
        <v>3253</v>
      </c>
      <c r="BO11045" s="191" t="s">
        <v>6207</v>
      </c>
      <c r="BU11045" s="191" t="s">
        <v>16538</v>
      </c>
      <c r="BV11045" s="191" t="s">
        <v>3253</v>
      </c>
      <c r="BW11045" s="191" t="s">
        <v>6207</v>
      </c>
    </row>
    <row r="11046" spans="51:75" x14ac:dyDescent="0.3">
      <c r="AY11046" s="251" t="e">
        <f>VLOOKUP(C11046,#REF!, 2,FALSE)</f>
        <v>#REF!</v>
      </c>
      <c r="BM11046" s="191" t="s">
        <v>16539</v>
      </c>
      <c r="BN11046" s="191" t="s">
        <v>16989</v>
      </c>
      <c r="BO11046" s="191" t="s">
        <v>16540</v>
      </c>
      <c r="BU11046" s="191" t="s">
        <v>16539</v>
      </c>
      <c r="BV11046" s="191" t="s">
        <v>16989</v>
      </c>
      <c r="BW11046" s="191" t="s">
        <v>16540</v>
      </c>
    </row>
    <row r="11047" spans="51:75" x14ac:dyDescent="0.3">
      <c r="AY11047" s="251" t="e">
        <f>VLOOKUP(C11047,#REF!, 2,FALSE)</f>
        <v>#REF!</v>
      </c>
      <c r="BM11047" s="191" t="s">
        <v>16541</v>
      </c>
      <c r="BN11047" s="191" t="s">
        <v>16989</v>
      </c>
      <c r="BO11047" s="191" t="s">
        <v>9500</v>
      </c>
      <c r="BU11047" s="191" t="s">
        <v>16541</v>
      </c>
      <c r="BV11047" s="191" t="s">
        <v>16989</v>
      </c>
      <c r="BW11047" s="191" t="s">
        <v>9500</v>
      </c>
    </row>
    <row r="11048" spans="51:75" x14ac:dyDescent="0.3">
      <c r="AY11048" s="251" t="e">
        <f>VLOOKUP(C11048,#REF!, 2,FALSE)</f>
        <v>#REF!</v>
      </c>
      <c r="BM11048" s="191" t="s">
        <v>16542</v>
      </c>
      <c r="BN11048" s="191" t="s">
        <v>1140</v>
      </c>
      <c r="BO11048" s="191" t="s">
        <v>2984</v>
      </c>
      <c r="BU11048" s="191" t="s">
        <v>16542</v>
      </c>
      <c r="BV11048" s="191" t="s">
        <v>1140</v>
      </c>
      <c r="BW11048" s="191" t="s">
        <v>2984</v>
      </c>
    </row>
    <row r="11049" spans="51:75" x14ac:dyDescent="0.3">
      <c r="AY11049" s="251" t="e">
        <f>VLOOKUP(C11049,#REF!, 2,FALSE)</f>
        <v>#REF!</v>
      </c>
      <c r="BM11049" s="191" t="s">
        <v>16543</v>
      </c>
      <c r="BN11049" s="191" t="s">
        <v>1343</v>
      </c>
      <c r="BO11049" s="191" t="s">
        <v>13646</v>
      </c>
      <c r="BU11049" s="191" t="s">
        <v>16543</v>
      </c>
      <c r="BV11049" s="191" t="s">
        <v>1343</v>
      </c>
      <c r="BW11049" s="191" t="s">
        <v>13646</v>
      </c>
    </row>
    <row r="11050" spans="51:75" x14ac:dyDescent="0.3">
      <c r="AY11050" s="251" t="e">
        <f>VLOOKUP(C11050,#REF!, 2,FALSE)</f>
        <v>#REF!</v>
      </c>
      <c r="BM11050" s="191" t="s">
        <v>16544</v>
      </c>
      <c r="BN11050" s="191" t="s">
        <v>2984</v>
      </c>
      <c r="BO11050" s="191" t="s">
        <v>9255</v>
      </c>
      <c r="BU11050" s="191" t="s">
        <v>16544</v>
      </c>
      <c r="BV11050" s="191" t="s">
        <v>2984</v>
      </c>
      <c r="BW11050" s="191" t="s">
        <v>9255</v>
      </c>
    </row>
    <row r="11051" spans="51:75" x14ac:dyDescent="0.3">
      <c r="AY11051" s="251" t="e">
        <f>VLOOKUP(C11051,#REF!, 2,FALSE)</f>
        <v>#REF!</v>
      </c>
      <c r="BM11051" s="191" t="s">
        <v>16545</v>
      </c>
      <c r="BN11051" s="191" t="s">
        <v>863</v>
      </c>
      <c r="BO11051" s="191" t="s">
        <v>16546</v>
      </c>
      <c r="BU11051" s="191" t="s">
        <v>16545</v>
      </c>
      <c r="BV11051" s="191" t="s">
        <v>863</v>
      </c>
      <c r="BW11051" s="191" t="s">
        <v>16546</v>
      </c>
    </row>
    <row r="11052" spans="51:75" x14ac:dyDescent="0.3">
      <c r="AY11052" s="251" t="e">
        <f>VLOOKUP(C11052,#REF!, 2,FALSE)</f>
        <v>#REF!</v>
      </c>
      <c r="BM11052" s="191" t="s">
        <v>16547</v>
      </c>
      <c r="BN11052" s="191" t="s">
        <v>2984</v>
      </c>
      <c r="BO11052" s="191" t="s">
        <v>4730</v>
      </c>
      <c r="BU11052" s="191" t="s">
        <v>16547</v>
      </c>
      <c r="BV11052" s="191" t="s">
        <v>2984</v>
      </c>
      <c r="BW11052" s="191" t="s">
        <v>4730</v>
      </c>
    </row>
    <row r="11053" spans="51:75" x14ac:dyDescent="0.3">
      <c r="AY11053" s="251" t="e">
        <f>VLOOKUP(C11053,#REF!, 2,FALSE)</f>
        <v>#REF!</v>
      </c>
      <c r="BM11053" s="191" t="s">
        <v>16548</v>
      </c>
      <c r="BN11053" s="191" t="s">
        <v>2984</v>
      </c>
      <c r="BO11053" s="191" t="s">
        <v>9890</v>
      </c>
      <c r="BU11053" s="191" t="s">
        <v>16548</v>
      </c>
      <c r="BV11053" s="191" t="s">
        <v>2984</v>
      </c>
      <c r="BW11053" s="191" t="s">
        <v>9890</v>
      </c>
    </row>
    <row r="11054" spans="51:75" x14ac:dyDescent="0.3">
      <c r="AY11054" s="251" t="e">
        <f>VLOOKUP(C11054,#REF!, 2,FALSE)</f>
        <v>#REF!</v>
      </c>
      <c r="BM11054" s="191" t="s">
        <v>16549</v>
      </c>
      <c r="BN11054" s="191" t="s">
        <v>2984</v>
      </c>
      <c r="BO11054" s="191" t="s">
        <v>8752</v>
      </c>
      <c r="BU11054" s="191" t="s">
        <v>16549</v>
      </c>
      <c r="BV11054" s="191" t="s">
        <v>2984</v>
      </c>
      <c r="BW11054" s="191" t="s">
        <v>8752</v>
      </c>
    </row>
    <row r="11055" spans="51:75" x14ac:dyDescent="0.3">
      <c r="AY11055" s="251" t="e">
        <f>VLOOKUP(C11055,#REF!, 2,FALSE)</f>
        <v>#REF!</v>
      </c>
      <c r="BM11055" s="191" t="s">
        <v>16550</v>
      </c>
      <c r="BN11055" s="191" t="s">
        <v>2984</v>
      </c>
      <c r="BO11055" s="191" t="s">
        <v>16551</v>
      </c>
      <c r="BU11055" s="191" t="s">
        <v>16550</v>
      </c>
      <c r="BV11055" s="191" t="s">
        <v>2984</v>
      </c>
      <c r="BW11055" s="191" t="s">
        <v>16551</v>
      </c>
    </row>
    <row r="11056" spans="51:75" x14ac:dyDescent="0.3">
      <c r="AY11056" s="251" t="e">
        <f>VLOOKUP(C11056,#REF!, 2,FALSE)</f>
        <v>#REF!</v>
      </c>
      <c r="BM11056" s="191" t="s">
        <v>16552</v>
      </c>
      <c r="BN11056" s="191" t="s">
        <v>2984</v>
      </c>
      <c r="BO11056" s="191" t="s">
        <v>16553</v>
      </c>
      <c r="BU11056" s="191" t="s">
        <v>16552</v>
      </c>
      <c r="BV11056" s="191" t="s">
        <v>2984</v>
      </c>
      <c r="BW11056" s="191" t="s">
        <v>16553</v>
      </c>
    </row>
    <row r="11057" spans="51:75" x14ac:dyDescent="0.3">
      <c r="AY11057" s="251" t="e">
        <f>VLOOKUP(C11057,#REF!, 2,FALSE)</f>
        <v>#REF!</v>
      </c>
      <c r="BM11057" s="191" t="s">
        <v>16554</v>
      </c>
      <c r="BN11057" s="191" t="s">
        <v>2984</v>
      </c>
      <c r="BO11057" s="191" t="s">
        <v>7515</v>
      </c>
      <c r="BU11057" s="191" t="s">
        <v>16554</v>
      </c>
      <c r="BV11057" s="191" t="s">
        <v>2984</v>
      </c>
      <c r="BW11057" s="191" t="s">
        <v>7515</v>
      </c>
    </row>
    <row r="11058" spans="51:75" x14ac:dyDescent="0.3">
      <c r="AY11058" s="251" t="e">
        <f>VLOOKUP(C11058,#REF!, 2,FALSE)</f>
        <v>#REF!</v>
      </c>
      <c r="BM11058" s="191" t="s">
        <v>16555</v>
      </c>
      <c r="BN11058" s="191" t="s">
        <v>2984</v>
      </c>
      <c r="BO11058" s="191" t="s">
        <v>16556</v>
      </c>
      <c r="BU11058" s="191" t="s">
        <v>16555</v>
      </c>
      <c r="BV11058" s="191" t="s">
        <v>2984</v>
      </c>
      <c r="BW11058" s="191" t="s">
        <v>16556</v>
      </c>
    </row>
    <row r="11059" spans="51:75" x14ac:dyDescent="0.3">
      <c r="AY11059" s="251" t="e">
        <f>VLOOKUP(C11059,#REF!, 2,FALSE)</f>
        <v>#REF!</v>
      </c>
      <c r="BM11059" s="191" t="s">
        <v>16557</v>
      </c>
      <c r="BN11059" s="191" t="s">
        <v>772</v>
      </c>
      <c r="BO11059" s="191" t="s">
        <v>10669</v>
      </c>
      <c r="BU11059" s="191" t="s">
        <v>16557</v>
      </c>
      <c r="BV11059" s="191" t="s">
        <v>772</v>
      </c>
      <c r="BW11059" s="191" t="s">
        <v>10669</v>
      </c>
    </row>
    <row r="11060" spans="51:75" x14ac:dyDescent="0.3">
      <c r="AY11060" s="251" t="e">
        <f>VLOOKUP(C11060,#REF!, 2,FALSE)</f>
        <v>#REF!</v>
      </c>
      <c r="BM11060" s="191" t="s">
        <v>16558</v>
      </c>
      <c r="BN11060" s="191" t="s">
        <v>2984</v>
      </c>
      <c r="BO11060" s="191" t="s">
        <v>16099</v>
      </c>
      <c r="BU11060" s="191" t="s">
        <v>16558</v>
      </c>
      <c r="BV11060" s="191" t="s">
        <v>2984</v>
      </c>
      <c r="BW11060" s="191" t="s">
        <v>16099</v>
      </c>
    </row>
    <row r="11061" spans="51:75" x14ac:dyDescent="0.3">
      <c r="AY11061" s="251" t="e">
        <f>VLOOKUP(C11061,#REF!, 2,FALSE)</f>
        <v>#REF!</v>
      </c>
      <c r="BM11061" s="191" t="s">
        <v>2840</v>
      </c>
      <c r="BN11061" s="191" t="s">
        <v>2984</v>
      </c>
      <c r="BO11061" s="191" t="s">
        <v>8884</v>
      </c>
      <c r="BU11061" s="191" t="s">
        <v>2840</v>
      </c>
      <c r="BV11061" s="191" t="s">
        <v>2984</v>
      </c>
      <c r="BW11061" s="191" t="s">
        <v>8884</v>
      </c>
    </row>
    <row r="11062" spans="51:75" x14ac:dyDescent="0.3">
      <c r="AY11062" s="251" t="e">
        <f>VLOOKUP(C11062,#REF!, 2,FALSE)</f>
        <v>#REF!</v>
      </c>
      <c r="BM11062" s="191" t="s">
        <v>16559</v>
      </c>
      <c r="BN11062" s="191" t="s">
        <v>2984</v>
      </c>
      <c r="BO11062" s="191" t="s">
        <v>16560</v>
      </c>
      <c r="BU11062" s="191" t="s">
        <v>16559</v>
      </c>
      <c r="BV11062" s="191" t="s">
        <v>2984</v>
      </c>
      <c r="BW11062" s="191" t="s">
        <v>16560</v>
      </c>
    </row>
    <row r="11063" spans="51:75" x14ac:dyDescent="0.3">
      <c r="AY11063" s="251" t="e">
        <f>VLOOKUP(C11063,#REF!, 2,FALSE)</f>
        <v>#REF!</v>
      </c>
      <c r="BM11063" s="191" t="s">
        <v>504</v>
      </c>
      <c r="BN11063" s="191" t="s">
        <v>1343</v>
      </c>
      <c r="BO11063" s="191" t="s">
        <v>16561</v>
      </c>
      <c r="BU11063" s="191" t="s">
        <v>504</v>
      </c>
      <c r="BV11063" s="191" t="s">
        <v>1343</v>
      </c>
      <c r="BW11063" s="191" t="s">
        <v>16561</v>
      </c>
    </row>
    <row r="11064" spans="51:75" x14ac:dyDescent="0.3">
      <c r="AY11064" s="251" t="e">
        <f>VLOOKUP(C11064,#REF!, 2,FALSE)</f>
        <v>#REF!</v>
      </c>
      <c r="BM11064" s="191" t="s">
        <v>16562</v>
      </c>
      <c r="BN11064" s="191" t="s">
        <v>1343</v>
      </c>
      <c r="BO11064" s="191" t="s">
        <v>2241</v>
      </c>
      <c r="BU11064" s="191" t="s">
        <v>16562</v>
      </c>
      <c r="BV11064" s="191" t="s">
        <v>1343</v>
      </c>
      <c r="BW11064" s="191" t="s">
        <v>2241</v>
      </c>
    </row>
    <row r="11065" spans="51:75" x14ac:dyDescent="0.3">
      <c r="AY11065" s="251" t="e">
        <f>VLOOKUP(C11065,#REF!, 2,FALSE)</f>
        <v>#REF!</v>
      </c>
      <c r="BM11065" s="191" t="s">
        <v>499</v>
      </c>
      <c r="BN11065" s="191" t="s">
        <v>3046</v>
      </c>
      <c r="BO11065" s="191" t="s">
        <v>16563</v>
      </c>
      <c r="BU11065" s="191" t="s">
        <v>499</v>
      </c>
      <c r="BV11065" s="191" t="s">
        <v>3046</v>
      </c>
      <c r="BW11065" s="191" t="s">
        <v>16563</v>
      </c>
    </row>
    <row r="11066" spans="51:75" x14ac:dyDescent="0.3">
      <c r="AY11066" s="251" t="e">
        <f>VLOOKUP(C11066,#REF!, 2,FALSE)</f>
        <v>#REF!</v>
      </c>
      <c r="BM11066" s="191" t="s">
        <v>16564</v>
      </c>
      <c r="BN11066" s="191" t="s">
        <v>16989</v>
      </c>
      <c r="BO11066" s="191" t="s">
        <v>2984</v>
      </c>
      <c r="BU11066" s="191" t="s">
        <v>16564</v>
      </c>
      <c r="BV11066" s="191" t="s">
        <v>16989</v>
      </c>
      <c r="BW11066" s="191" t="s">
        <v>2984</v>
      </c>
    </row>
    <row r="11067" spans="51:75" x14ac:dyDescent="0.3">
      <c r="AY11067" s="251" t="e">
        <f>VLOOKUP(C11067,#REF!, 2,FALSE)</f>
        <v>#REF!</v>
      </c>
      <c r="BM11067" s="191" t="s">
        <v>16565</v>
      </c>
      <c r="BN11067" s="191" t="s">
        <v>3046</v>
      </c>
      <c r="BO11067" s="191" t="s">
        <v>7144</v>
      </c>
      <c r="BU11067" s="191" t="s">
        <v>16565</v>
      </c>
      <c r="BV11067" s="191" t="s">
        <v>3046</v>
      </c>
      <c r="BW11067" s="191" t="s">
        <v>7144</v>
      </c>
    </row>
    <row r="11068" spans="51:75" x14ac:dyDescent="0.3">
      <c r="AY11068" s="251" t="e">
        <f>VLOOKUP(C11068,#REF!, 2,FALSE)</f>
        <v>#REF!</v>
      </c>
      <c r="BM11068" s="191" t="s">
        <v>16566</v>
      </c>
      <c r="BN11068" s="191" t="s">
        <v>3046</v>
      </c>
      <c r="BO11068" s="191" t="s">
        <v>8828</v>
      </c>
      <c r="BU11068" s="191" t="s">
        <v>16566</v>
      </c>
      <c r="BV11068" s="191" t="s">
        <v>3046</v>
      </c>
      <c r="BW11068" s="191" t="s">
        <v>8828</v>
      </c>
    </row>
    <row r="11069" spans="51:75" x14ac:dyDescent="0.3">
      <c r="AY11069" s="251" t="e">
        <f>VLOOKUP(C11069,#REF!, 2,FALSE)</f>
        <v>#REF!</v>
      </c>
      <c r="BM11069" s="191" t="s">
        <v>16567</v>
      </c>
      <c r="BN11069" s="191" t="s">
        <v>3046</v>
      </c>
      <c r="BO11069" s="191" t="s">
        <v>9674</v>
      </c>
      <c r="BU11069" s="191" t="s">
        <v>16567</v>
      </c>
      <c r="BV11069" s="191" t="s">
        <v>3046</v>
      </c>
      <c r="BW11069" s="191" t="s">
        <v>9674</v>
      </c>
    </row>
    <row r="11070" spans="51:75" x14ac:dyDescent="0.3">
      <c r="AY11070" s="251" t="e">
        <f>VLOOKUP(C11070,#REF!, 2,FALSE)</f>
        <v>#REF!</v>
      </c>
      <c r="BM11070" s="191" t="s">
        <v>16568</v>
      </c>
      <c r="BN11070" s="191" t="s">
        <v>1343</v>
      </c>
      <c r="BO11070" s="191" t="s">
        <v>4749</v>
      </c>
      <c r="BU11070" s="191" t="s">
        <v>16568</v>
      </c>
      <c r="BV11070" s="191" t="s">
        <v>1343</v>
      </c>
      <c r="BW11070" s="191" t="s">
        <v>4749</v>
      </c>
    </row>
    <row r="11071" spans="51:75" x14ac:dyDescent="0.3">
      <c r="AY11071" s="251" t="e">
        <f>VLOOKUP(C11071,#REF!, 2,FALSE)</f>
        <v>#REF!</v>
      </c>
      <c r="BM11071" s="191" t="s">
        <v>16569</v>
      </c>
      <c r="BN11071" s="191" t="s">
        <v>3046</v>
      </c>
      <c r="BO11071" s="191" t="s">
        <v>5356</v>
      </c>
      <c r="BU11071" s="191" t="s">
        <v>16569</v>
      </c>
      <c r="BV11071" s="191" t="s">
        <v>3046</v>
      </c>
      <c r="BW11071" s="191" t="s">
        <v>5356</v>
      </c>
    </row>
    <row r="11072" spans="51:75" x14ac:dyDescent="0.3">
      <c r="AY11072" s="251" t="e">
        <f>VLOOKUP(C11072,#REF!, 2,FALSE)</f>
        <v>#REF!</v>
      </c>
      <c r="BM11072" s="191" t="s">
        <v>16570</v>
      </c>
      <c r="BN11072" s="191" t="s">
        <v>3046</v>
      </c>
      <c r="BO11072" s="191" t="s">
        <v>960</v>
      </c>
      <c r="BU11072" s="191" t="s">
        <v>16570</v>
      </c>
      <c r="BV11072" s="191" t="s">
        <v>3046</v>
      </c>
      <c r="BW11072" s="191" t="s">
        <v>960</v>
      </c>
    </row>
    <row r="11073" spans="51:75" x14ac:dyDescent="0.3">
      <c r="AY11073" s="251" t="e">
        <f>VLOOKUP(C11073,#REF!, 2,FALSE)</f>
        <v>#REF!</v>
      </c>
      <c r="BM11073" s="191" t="s">
        <v>506</v>
      </c>
      <c r="BN11073" s="191" t="s">
        <v>16989</v>
      </c>
      <c r="BO11073" s="191" t="s">
        <v>8560</v>
      </c>
      <c r="BU11073" s="191" t="s">
        <v>506</v>
      </c>
      <c r="BV11073" s="191" t="s">
        <v>16989</v>
      </c>
      <c r="BW11073" s="191" t="s">
        <v>8560</v>
      </c>
    </row>
    <row r="11074" spans="51:75" x14ac:dyDescent="0.3">
      <c r="AY11074" s="251" t="e">
        <f>VLOOKUP(C11074,#REF!, 2,FALSE)</f>
        <v>#REF!</v>
      </c>
      <c r="BM11074" s="191" t="s">
        <v>16571</v>
      </c>
      <c r="BN11074" s="191" t="s">
        <v>16989</v>
      </c>
      <c r="BO11074" s="191" t="s">
        <v>2397</v>
      </c>
      <c r="BU11074" s="191" t="s">
        <v>16571</v>
      </c>
      <c r="BV11074" s="191" t="s">
        <v>16989</v>
      </c>
      <c r="BW11074" s="191" t="s">
        <v>2397</v>
      </c>
    </row>
    <row r="11075" spans="51:75" x14ac:dyDescent="0.3">
      <c r="AY11075" s="251" t="e">
        <f>VLOOKUP(C11075,#REF!, 2,FALSE)</f>
        <v>#REF!</v>
      </c>
      <c r="BM11075" s="191" t="s">
        <v>2841</v>
      </c>
      <c r="BN11075" s="191" t="s">
        <v>668</v>
      </c>
      <c r="BO11075" s="191" t="s">
        <v>1086</v>
      </c>
      <c r="BU11075" s="191" t="s">
        <v>2841</v>
      </c>
      <c r="BV11075" s="191" t="s">
        <v>668</v>
      </c>
      <c r="BW11075" s="191" t="s">
        <v>1086</v>
      </c>
    </row>
    <row r="11076" spans="51:75" x14ac:dyDescent="0.3">
      <c r="AY11076" s="251" t="e">
        <f>VLOOKUP(C11076,#REF!, 2,FALSE)</f>
        <v>#REF!</v>
      </c>
      <c r="BM11076" s="191" t="s">
        <v>16572</v>
      </c>
      <c r="BN11076" s="191" t="s">
        <v>3029</v>
      </c>
      <c r="BO11076" s="191" t="s">
        <v>940</v>
      </c>
      <c r="BU11076" s="191" t="s">
        <v>16572</v>
      </c>
      <c r="BV11076" s="191" t="s">
        <v>3029</v>
      </c>
      <c r="BW11076" s="191" t="s">
        <v>940</v>
      </c>
    </row>
    <row r="11077" spans="51:75" x14ac:dyDescent="0.3">
      <c r="AY11077" s="251" t="e">
        <f>VLOOKUP(C11077,#REF!, 2,FALSE)</f>
        <v>#REF!</v>
      </c>
      <c r="BM11077" s="191" t="s">
        <v>2842</v>
      </c>
      <c r="BN11077" s="191" t="s">
        <v>1140</v>
      </c>
      <c r="BO11077" s="191" t="s">
        <v>16573</v>
      </c>
      <c r="BU11077" s="191" t="s">
        <v>2842</v>
      </c>
      <c r="BV11077" s="191" t="s">
        <v>1140</v>
      </c>
      <c r="BW11077" s="191" t="s">
        <v>16573</v>
      </c>
    </row>
    <row r="11078" spans="51:75" x14ac:dyDescent="0.3">
      <c r="AY11078" s="251" t="e">
        <f>VLOOKUP(C11078,#REF!, 2,FALSE)</f>
        <v>#REF!</v>
      </c>
      <c r="BM11078" s="191" t="s">
        <v>16574</v>
      </c>
      <c r="BN11078" s="191" t="s">
        <v>3006</v>
      </c>
      <c r="BO11078" s="191" t="s">
        <v>2984</v>
      </c>
      <c r="BU11078" s="191" t="s">
        <v>16574</v>
      </c>
      <c r="BV11078" s="191" t="s">
        <v>3006</v>
      </c>
      <c r="BW11078" s="191" t="s">
        <v>2984</v>
      </c>
    </row>
    <row r="11079" spans="51:75" x14ac:dyDescent="0.3">
      <c r="AY11079" s="251" t="e">
        <f>VLOOKUP(C11079,#REF!, 2,FALSE)</f>
        <v>#REF!</v>
      </c>
      <c r="BM11079" s="191" t="s">
        <v>16575</v>
      </c>
      <c r="BN11079" s="191" t="s">
        <v>3006</v>
      </c>
      <c r="BO11079" s="191" t="s">
        <v>2984</v>
      </c>
      <c r="BU11079" s="191" t="s">
        <v>16575</v>
      </c>
      <c r="BV11079" s="191" t="s">
        <v>3006</v>
      </c>
      <c r="BW11079" s="191" t="s">
        <v>2984</v>
      </c>
    </row>
    <row r="11080" spans="51:75" x14ac:dyDescent="0.3">
      <c r="AY11080" s="251" t="e">
        <f>VLOOKUP(C11080,#REF!, 2,FALSE)</f>
        <v>#REF!</v>
      </c>
      <c r="BM11080" s="191" t="s">
        <v>16576</v>
      </c>
      <c r="BN11080" s="191" t="s">
        <v>3046</v>
      </c>
      <c r="BO11080" s="191" t="s">
        <v>8482</v>
      </c>
      <c r="BU11080" s="191" t="s">
        <v>16576</v>
      </c>
      <c r="BV11080" s="191" t="s">
        <v>3046</v>
      </c>
      <c r="BW11080" s="191" t="s">
        <v>8482</v>
      </c>
    </row>
    <row r="11081" spans="51:75" x14ac:dyDescent="0.3">
      <c r="AY11081" s="251" t="e">
        <f>VLOOKUP(C11081,#REF!, 2,FALSE)</f>
        <v>#REF!</v>
      </c>
      <c r="BM11081" s="191" t="s">
        <v>16577</v>
      </c>
      <c r="BN11081" s="191" t="s">
        <v>1343</v>
      </c>
      <c r="BO11081" s="191" t="s">
        <v>2984</v>
      </c>
      <c r="BU11081" s="191" t="s">
        <v>16577</v>
      </c>
      <c r="BV11081" s="191" t="s">
        <v>1343</v>
      </c>
      <c r="BW11081" s="191" t="s">
        <v>2984</v>
      </c>
    </row>
    <row r="11082" spans="51:75" x14ac:dyDescent="0.3">
      <c r="AY11082" s="251" t="e">
        <f>VLOOKUP(C11082,#REF!, 2,FALSE)</f>
        <v>#REF!</v>
      </c>
      <c r="BM11082" s="191" t="s">
        <v>16578</v>
      </c>
      <c r="BN11082" s="191" t="s">
        <v>1343</v>
      </c>
      <c r="BO11082" s="191" t="s">
        <v>13042</v>
      </c>
      <c r="BU11082" s="191" t="s">
        <v>16578</v>
      </c>
      <c r="BV11082" s="191" t="s">
        <v>1343</v>
      </c>
      <c r="BW11082" s="191" t="s">
        <v>13042</v>
      </c>
    </row>
    <row r="11083" spans="51:75" x14ac:dyDescent="0.3">
      <c r="AY11083" s="251" t="e">
        <f>VLOOKUP(C11083,#REF!, 2,FALSE)</f>
        <v>#REF!</v>
      </c>
      <c r="BM11083" s="191" t="s">
        <v>16579</v>
      </c>
      <c r="BN11083" s="191" t="s">
        <v>3203</v>
      </c>
      <c r="BO11083" s="191" t="s">
        <v>8165</v>
      </c>
      <c r="BU11083" s="191" t="s">
        <v>16579</v>
      </c>
      <c r="BV11083" s="191" t="s">
        <v>3203</v>
      </c>
      <c r="BW11083" s="191" t="s">
        <v>8165</v>
      </c>
    </row>
    <row r="11084" spans="51:75" x14ac:dyDescent="0.3">
      <c r="AY11084" s="251" t="e">
        <f>VLOOKUP(C11084,#REF!, 2,FALSE)</f>
        <v>#REF!</v>
      </c>
      <c r="BM11084" s="191" t="s">
        <v>2843</v>
      </c>
      <c r="BN11084" s="191" t="s">
        <v>3046</v>
      </c>
      <c r="BO11084" s="191" t="s">
        <v>2984</v>
      </c>
      <c r="BU11084" s="191" t="s">
        <v>2843</v>
      </c>
      <c r="BV11084" s="191" t="s">
        <v>3046</v>
      </c>
      <c r="BW11084" s="191" t="s">
        <v>2984</v>
      </c>
    </row>
    <row r="11085" spans="51:75" x14ac:dyDescent="0.3">
      <c r="AY11085" s="251" t="e">
        <f>VLOOKUP(C11085,#REF!, 2,FALSE)</f>
        <v>#REF!</v>
      </c>
      <c r="BM11085" s="191" t="s">
        <v>16580</v>
      </c>
      <c r="BN11085" s="191" t="s">
        <v>1270</v>
      </c>
      <c r="BO11085" s="191" t="s">
        <v>2984</v>
      </c>
      <c r="BU11085" s="191" t="s">
        <v>16580</v>
      </c>
      <c r="BV11085" s="191" t="s">
        <v>1270</v>
      </c>
      <c r="BW11085" s="191" t="s">
        <v>2984</v>
      </c>
    </row>
    <row r="11086" spans="51:75" x14ac:dyDescent="0.3">
      <c r="AY11086" s="251" t="e">
        <f>VLOOKUP(C11086,#REF!, 2,FALSE)</f>
        <v>#REF!</v>
      </c>
      <c r="BM11086" s="191" t="s">
        <v>16581</v>
      </c>
      <c r="BN11086" s="191" t="s">
        <v>3046</v>
      </c>
      <c r="BO11086" s="191" t="s">
        <v>2984</v>
      </c>
      <c r="BU11086" s="191" t="s">
        <v>16581</v>
      </c>
      <c r="BV11086" s="191" t="s">
        <v>3046</v>
      </c>
      <c r="BW11086" s="191" t="s">
        <v>2984</v>
      </c>
    </row>
    <row r="11087" spans="51:75" x14ac:dyDescent="0.3">
      <c r="AY11087" s="251" t="e">
        <f>VLOOKUP(C11087,#REF!, 2,FALSE)</f>
        <v>#REF!</v>
      </c>
      <c r="BM11087" s="191" t="s">
        <v>2844</v>
      </c>
      <c r="BN11087" s="191" t="s">
        <v>2980</v>
      </c>
      <c r="BO11087" s="191" t="s">
        <v>2984</v>
      </c>
      <c r="BU11087" s="191" t="s">
        <v>2844</v>
      </c>
      <c r="BV11087" s="191" t="s">
        <v>2980</v>
      </c>
      <c r="BW11087" s="191" t="s">
        <v>2984</v>
      </c>
    </row>
    <row r="11088" spans="51:75" x14ac:dyDescent="0.3">
      <c r="AY11088" s="251" t="e">
        <f>VLOOKUP(C11088,#REF!, 2,FALSE)</f>
        <v>#REF!</v>
      </c>
      <c r="BM11088" s="191" t="s">
        <v>16582</v>
      </c>
      <c r="BN11088" s="191" t="s">
        <v>2980</v>
      </c>
      <c r="BO11088" s="191" t="s">
        <v>2984</v>
      </c>
      <c r="BU11088" s="191" t="s">
        <v>16582</v>
      </c>
      <c r="BV11088" s="191" t="s">
        <v>2980</v>
      </c>
      <c r="BW11088" s="191" t="s">
        <v>2984</v>
      </c>
    </row>
    <row r="11089" spans="51:75" x14ac:dyDescent="0.3">
      <c r="AY11089" s="251" t="e">
        <f>VLOOKUP(C11089,#REF!, 2,FALSE)</f>
        <v>#REF!</v>
      </c>
      <c r="BM11089" s="191" t="s">
        <v>16583</v>
      </c>
      <c r="BN11089" s="191" t="s">
        <v>1343</v>
      </c>
      <c r="BO11089" s="191" t="s">
        <v>2984</v>
      </c>
      <c r="BU11089" s="191" t="s">
        <v>16583</v>
      </c>
      <c r="BV11089" s="191" t="s">
        <v>1343</v>
      </c>
      <c r="BW11089" s="191" t="s">
        <v>2984</v>
      </c>
    </row>
    <row r="11090" spans="51:75" x14ac:dyDescent="0.3">
      <c r="AY11090" s="251" t="e">
        <f>VLOOKUP(C11090,#REF!, 2,FALSE)</f>
        <v>#REF!</v>
      </c>
      <c r="BM11090" s="191" t="s">
        <v>2845</v>
      </c>
      <c r="BN11090" s="191" t="s">
        <v>695</v>
      </c>
      <c r="BO11090" s="191" t="s">
        <v>1285</v>
      </c>
      <c r="BU11090" s="191" t="s">
        <v>2845</v>
      </c>
      <c r="BV11090" s="191" t="s">
        <v>695</v>
      </c>
      <c r="BW11090" s="191" t="s">
        <v>1285</v>
      </c>
    </row>
    <row r="11091" spans="51:75" x14ac:dyDescent="0.3">
      <c r="AY11091" s="251" t="e">
        <f>VLOOKUP(C11091,#REF!, 2,FALSE)</f>
        <v>#REF!</v>
      </c>
      <c r="BM11091" s="191" t="s">
        <v>2846</v>
      </c>
      <c r="BN11091" s="191" t="s">
        <v>2980</v>
      </c>
      <c r="BO11091" s="191" t="s">
        <v>7632</v>
      </c>
      <c r="BU11091" s="191" t="s">
        <v>2846</v>
      </c>
      <c r="BV11091" s="191" t="s">
        <v>2980</v>
      </c>
      <c r="BW11091" s="191" t="s">
        <v>7632</v>
      </c>
    </row>
    <row r="11092" spans="51:75" x14ac:dyDescent="0.3">
      <c r="AY11092" s="251" t="e">
        <f>VLOOKUP(C11092,#REF!, 2,FALSE)</f>
        <v>#REF!</v>
      </c>
      <c r="BM11092" s="191" t="s">
        <v>16584</v>
      </c>
      <c r="BN11092" s="191" t="s">
        <v>2984</v>
      </c>
      <c r="BO11092" s="191" t="s">
        <v>2984</v>
      </c>
      <c r="BU11092" s="191" t="s">
        <v>16584</v>
      </c>
      <c r="BV11092" s="191" t="s">
        <v>2984</v>
      </c>
      <c r="BW11092" s="191" t="s">
        <v>2984</v>
      </c>
    </row>
    <row r="11093" spans="51:75" x14ac:dyDescent="0.3">
      <c r="AY11093" s="251" t="e">
        <f>VLOOKUP(C11093,#REF!, 2,FALSE)</f>
        <v>#REF!</v>
      </c>
      <c r="BM11093" s="191" t="s">
        <v>16585</v>
      </c>
      <c r="BN11093" s="191" t="s">
        <v>1270</v>
      </c>
      <c r="BO11093" s="191" t="s">
        <v>2984</v>
      </c>
      <c r="BU11093" s="191" t="s">
        <v>16585</v>
      </c>
      <c r="BV11093" s="191" t="s">
        <v>1270</v>
      </c>
      <c r="BW11093" s="191" t="s">
        <v>2984</v>
      </c>
    </row>
    <row r="11094" spans="51:75" x14ac:dyDescent="0.3">
      <c r="AY11094" s="251" t="e">
        <f>VLOOKUP(C11094,#REF!, 2,FALSE)</f>
        <v>#REF!</v>
      </c>
      <c r="BM11094" s="191" t="s">
        <v>16586</v>
      </c>
      <c r="BN11094" s="191" t="s">
        <v>3253</v>
      </c>
      <c r="BO11094" s="191" t="s">
        <v>8743</v>
      </c>
      <c r="BU11094" s="191" t="s">
        <v>16586</v>
      </c>
      <c r="BV11094" s="191" t="s">
        <v>3253</v>
      </c>
      <c r="BW11094" s="191" t="s">
        <v>8743</v>
      </c>
    </row>
    <row r="11095" spans="51:75" x14ac:dyDescent="0.3">
      <c r="AY11095" s="251" t="e">
        <f>VLOOKUP(C11095,#REF!, 2,FALSE)</f>
        <v>#REF!</v>
      </c>
      <c r="BM11095" s="191" t="s">
        <v>2847</v>
      </c>
      <c r="BN11095" s="191" t="s">
        <v>1343</v>
      </c>
      <c r="BO11095" s="191" t="s">
        <v>2984</v>
      </c>
      <c r="BU11095" s="191" t="s">
        <v>2847</v>
      </c>
      <c r="BV11095" s="191" t="s">
        <v>1343</v>
      </c>
      <c r="BW11095" s="191" t="s">
        <v>2984</v>
      </c>
    </row>
    <row r="11096" spans="51:75" x14ac:dyDescent="0.3">
      <c r="AY11096" s="251" t="e">
        <f>VLOOKUP(C11096,#REF!, 2,FALSE)</f>
        <v>#REF!</v>
      </c>
      <c r="BM11096" s="191" t="s">
        <v>16587</v>
      </c>
      <c r="BN11096" s="191" t="s">
        <v>3253</v>
      </c>
      <c r="BO11096" s="191" t="s">
        <v>16588</v>
      </c>
      <c r="BU11096" s="191" t="s">
        <v>16587</v>
      </c>
      <c r="BV11096" s="191" t="s">
        <v>3253</v>
      </c>
      <c r="BW11096" s="191" t="s">
        <v>16588</v>
      </c>
    </row>
    <row r="11097" spans="51:75" x14ac:dyDescent="0.3">
      <c r="AY11097" s="251" t="e">
        <f>VLOOKUP(C11097,#REF!, 2,FALSE)</f>
        <v>#REF!</v>
      </c>
      <c r="BM11097" s="191" t="s">
        <v>16589</v>
      </c>
      <c r="BN11097" s="191" t="s">
        <v>1140</v>
      </c>
      <c r="BO11097" s="191" t="s">
        <v>16590</v>
      </c>
      <c r="BU11097" s="191" t="s">
        <v>16589</v>
      </c>
      <c r="BV11097" s="191" t="s">
        <v>1140</v>
      </c>
      <c r="BW11097" s="191" t="s">
        <v>16590</v>
      </c>
    </row>
    <row r="11098" spans="51:75" x14ac:dyDescent="0.3">
      <c r="AY11098" s="251" t="e">
        <f>VLOOKUP(C11098,#REF!, 2,FALSE)</f>
        <v>#REF!</v>
      </c>
      <c r="BM11098" s="191" t="s">
        <v>2848</v>
      </c>
      <c r="BN11098" s="191" t="s">
        <v>2980</v>
      </c>
      <c r="BO11098" s="191" t="s">
        <v>2984</v>
      </c>
      <c r="BU11098" s="191" t="s">
        <v>2848</v>
      </c>
      <c r="BV11098" s="191" t="s">
        <v>2980</v>
      </c>
      <c r="BW11098" s="191" t="s">
        <v>2984</v>
      </c>
    </row>
    <row r="11099" spans="51:75" x14ac:dyDescent="0.3">
      <c r="AY11099" s="251" t="e">
        <f>VLOOKUP(C11099,#REF!, 2,FALSE)</f>
        <v>#REF!</v>
      </c>
      <c r="BM11099" s="191" t="s">
        <v>16591</v>
      </c>
      <c r="BN11099" s="191" t="s">
        <v>1140</v>
      </c>
      <c r="BO11099" s="191" t="s">
        <v>2984</v>
      </c>
      <c r="BU11099" s="191" t="s">
        <v>16591</v>
      </c>
      <c r="BV11099" s="191" t="s">
        <v>1140</v>
      </c>
      <c r="BW11099" s="191" t="s">
        <v>2984</v>
      </c>
    </row>
    <row r="11100" spans="51:75" x14ac:dyDescent="0.3">
      <c r="AY11100" s="251" t="e">
        <f>VLOOKUP(C11100,#REF!, 2,FALSE)</f>
        <v>#REF!</v>
      </c>
      <c r="BM11100" s="191" t="s">
        <v>16592</v>
      </c>
      <c r="BN11100" s="191" t="s">
        <v>1343</v>
      </c>
      <c r="BO11100" s="191" t="s">
        <v>2984</v>
      </c>
      <c r="BU11100" s="191" t="s">
        <v>16592</v>
      </c>
      <c r="BV11100" s="191" t="s">
        <v>1343</v>
      </c>
      <c r="BW11100" s="191" t="s">
        <v>2984</v>
      </c>
    </row>
    <row r="11101" spans="51:75" x14ac:dyDescent="0.3">
      <c r="AY11101" s="251" t="e">
        <f>VLOOKUP(C11101,#REF!, 2,FALSE)</f>
        <v>#REF!</v>
      </c>
      <c r="BM11101" s="191" t="s">
        <v>16593</v>
      </c>
      <c r="BN11101" s="191" t="s">
        <v>3003</v>
      </c>
      <c r="BO11101" s="191" t="s">
        <v>16594</v>
      </c>
      <c r="BU11101" s="191" t="s">
        <v>16593</v>
      </c>
      <c r="BV11101" s="191" t="s">
        <v>3003</v>
      </c>
      <c r="BW11101" s="191" t="s">
        <v>16594</v>
      </c>
    </row>
    <row r="11102" spans="51:75" x14ac:dyDescent="0.3">
      <c r="AY11102" s="251" t="e">
        <f>VLOOKUP(C11102,#REF!, 2,FALSE)</f>
        <v>#REF!</v>
      </c>
      <c r="BM11102" s="191" t="s">
        <v>16595</v>
      </c>
      <c r="BN11102" s="191" t="s">
        <v>1343</v>
      </c>
      <c r="BO11102" s="191" t="s">
        <v>2984</v>
      </c>
      <c r="BU11102" s="191" t="s">
        <v>16595</v>
      </c>
      <c r="BV11102" s="191" t="s">
        <v>1343</v>
      </c>
      <c r="BW11102" s="191" t="s">
        <v>2984</v>
      </c>
    </row>
    <row r="11103" spans="51:75" x14ac:dyDescent="0.3">
      <c r="AY11103" s="251" t="e">
        <f>VLOOKUP(C11103,#REF!, 2,FALSE)</f>
        <v>#REF!</v>
      </c>
      <c r="BM11103" s="191" t="s">
        <v>16596</v>
      </c>
      <c r="BN11103" s="191" t="s">
        <v>3006</v>
      </c>
      <c r="BO11103" s="191" t="s">
        <v>2357</v>
      </c>
      <c r="BU11103" s="191" t="s">
        <v>16596</v>
      </c>
      <c r="BV11103" s="191" t="s">
        <v>3006</v>
      </c>
      <c r="BW11103" s="191" t="s">
        <v>2357</v>
      </c>
    </row>
    <row r="11104" spans="51:75" x14ac:dyDescent="0.3">
      <c r="AY11104" s="251" t="e">
        <f>VLOOKUP(C11104,#REF!, 2,FALSE)</f>
        <v>#REF!</v>
      </c>
      <c r="BM11104" s="191" t="s">
        <v>16597</v>
      </c>
      <c r="BN11104" s="191" t="s">
        <v>3006</v>
      </c>
      <c r="BO11104" s="191" t="s">
        <v>2984</v>
      </c>
      <c r="BU11104" s="191" t="s">
        <v>16597</v>
      </c>
      <c r="BV11104" s="191" t="s">
        <v>3006</v>
      </c>
      <c r="BW11104" s="191" t="s">
        <v>2984</v>
      </c>
    </row>
    <row r="11105" spans="51:75" x14ac:dyDescent="0.3">
      <c r="AY11105" s="251" t="e">
        <f>VLOOKUP(C11105,#REF!, 2,FALSE)</f>
        <v>#REF!</v>
      </c>
      <c r="BM11105" s="191" t="s">
        <v>16598</v>
      </c>
      <c r="BN11105" s="191" t="s">
        <v>1140</v>
      </c>
      <c r="BO11105" s="191" t="s">
        <v>2984</v>
      </c>
      <c r="BU11105" s="191" t="s">
        <v>16598</v>
      </c>
      <c r="BV11105" s="191" t="s">
        <v>1140</v>
      </c>
      <c r="BW11105" s="191" t="s">
        <v>2984</v>
      </c>
    </row>
    <row r="11106" spans="51:75" x14ac:dyDescent="0.3">
      <c r="AY11106" s="251" t="e">
        <f>VLOOKUP(C11106,#REF!, 2,FALSE)</f>
        <v>#REF!</v>
      </c>
      <c r="BM11106" s="191" t="s">
        <v>16599</v>
      </c>
      <c r="BN11106" s="191" t="s">
        <v>3006</v>
      </c>
      <c r="BO11106" s="191" t="s">
        <v>16600</v>
      </c>
      <c r="BU11106" s="191" t="s">
        <v>16599</v>
      </c>
      <c r="BV11106" s="191" t="s">
        <v>3006</v>
      </c>
      <c r="BW11106" s="191" t="s">
        <v>16600</v>
      </c>
    </row>
    <row r="11107" spans="51:75" x14ac:dyDescent="0.3">
      <c r="AY11107" s="251" t="e">
        <f>VLOOKUP(C11107,#REF!, 2,FALSE)</f>
        <v>#REF!</v>
      </c>
      <c r="BM11107" s="191" t="s">
        <v>16601</v>
      </c>
      <c r="BN11107" s="191" t="s">
        <v>3006</v>
      </c>
      <c r="BO11107" s="191" t="s">
        <v>4155</v>
      </c>
      <c r="BU11107" s="191" t="s">
        <v>16601</v>
      </c>
      <c r="BV11107" s="191" t="s">
        <v>3006</v>
      </c>
      <c r="BW11107" s="191" t="s">
        <v>4155</v>
      </c>
    </row>
    <row r="11108" spans="51:75" x14ac:dyDescent="0.3">
      <c r="AY11108" s="251" t="e">
        <f>VLOOKUP(C11108,#REF!, 2,FALSE)</f>
        <v>#REF!</v>
      </c>
      <c r="BM11108" s="191" t="s">
        <v>16602</v>
      </c>
      <c r="BN11108" s="191" t="s">
        <v>3003</v>
      </c>
      <c r="BO11108" s="191" t="s">
        <v>11172</v>
      </c>
      <c r="BU11108" s="191" t="s">
        <v>16602</v>
      </c>
      <c r="BV11108" s="191" t="s">
        <v>3003</v>
      </c>
      <c r="BW11108" s="191" t="s">
        <v>11172</v>
      </c>
    </row>
    <row r="11109" spans="51:75" x14ac:dyDescent="0.3">
      <c r="AY11109" s="251" t="e">
        <f>VLOOKUP(C11109,#REF!, 2,FALSE)</f>
        <v>#REF!</v>
      </c>
      <c r="BM11109" s="191" t="s">
        <v>307</v>
      </c>
      <c r="BN11109" s="191" t="s">
        <v>1270</v>
      </c>
      <c r="BO11109" s="191" t="s">
        <v>2984</v>
      </c>
      <c r="BU11109" s="191" t="s">
        <v>307</v>
      </c>
      <c r="BV11109" s="191" t="s">
        <v>1270</v>
      </c>
      <c r="BW11109" s="191" t="s">
        <v>2984</v>
      </c>
    </row>
    <row r="11110" spans="51:75" x14ac:dyDescent="0.3">
      <c r="AY11110" s="251" t="e">
        <f>VLOOKUP(C11110,#REF!, 2,FALSE)</f>
        <v>#REF!</v>
      </c>
      <c r="BM11110" s="191" t="s">
        <v>16603</v>
      </c>
      <c r="BN11110" s="191" t="s">
        <v>3003</v>
      </c>
      <c r="BO11110" s="191" t="s">
        <v>2555</v>
      </c>
      <c r="BU11110" s="191" t="s">
        <v>16603</v>
      </c>
      <c r="BV11110" s="191" t="s">
        <v>3003</v>
      </c>
      <c r="BW11110" s="191" t="s">
        <v>2555</v>
      </c>
    </row>
    <row r="11111" spans="51:75" x14ac:dyDescent="0.3">
      <c r="AY11111" s="251" t="e">
        <f>VLOOKUP(C11111,#REF!, 2,FALSE)</f>
        <v>#REF!</v>
      </c>
      <c r="BM11111" s="191" t="s">
        <v>16604</v>
      </c>
      <c r="BN11111" s="191" t="s">
        <v>3003</v>
      </c>
      <c r="BO11111" s="191" t="s">
        <v>2984</v>
      </c>
      <c r="BU11111" s="191" t="s">
        <v>16604</v>
      </c>
      <c r="BV11111" s="191" t="s">
        <v>3003</v>
      </c>
      <c r="BW11111" s="191" t="s">
        <v>2984</v>
      </c>
    </row>
    <row r="11112" spans="51:75" x14ac:dyDescent="0.3">
      <c r="AY11112" s="251" t="e">
        <f>VLOOKUP(C11112,#REF!, 2,FALSE)</f>
        <v>#REF!</v>
      </c>
      <c r="BM11112" s="191" t="s">
        <v>16605</v>
      </c>
      <c r="BN11112" s="191" t="s">
        <v>1343</v>
      </c>
      <c r="BO11112" s="191" t="s">
        <v>15637</v>
      </c>
      <c r="BU11112" s="191" t="s">
        <v>16605</v>
      </c>
      <c r="BV11112" s="191" t="s">
        <v>1343</v>
      </c>
      <c r="BW11112" s="191" t="s">
        <v>15637</v>
      </c>
    </row>
    <row r="11113" spans="51:75" x14ac:dyDescent="0.3">
      <c r="AY11113" s="251" t="e">
        <f>VLOOKUP(C11113,#REF!, 2,FALSE)</f>
        <v>#REF!</v>
      </c>
      <c r="BM11113" s="191" t="s">
        <v>16606</v>
      </c>
      <c r="BN11113" s="191" t="s">
        <v>3006</v>
      </c>
      <c r="BO11113" s="191" t="s">
        <v>8842</v>
      </c>
      <c r="BU11113" s="191" t="s">
        <v>16606</v>
      </c>
      <c r="BV11113" s="191" t="s">
        <v>3006</v>
      </c>
      <c r="BW11113" s="191" t="s">
        <v>8842</v>
      </c>
    </row>
    <row r="11114" spans="51:75" x14ac:dyDescent="0.3">
      <c r="AY11114" s="251" t="e">
        <f>VLOOKUP(C11114,#REF!, 2,FALSE)</f>
        <v>#REF!</v>
      </c>
      <c r="BM11114" s="191" t="s">
        <v>2849</v>
      </c>
      <c r="BN11114" s="191" t="s">
        <v>3006</v>
      </c>
      <c r="BO11114" s="191" t="s">
        <v>2357</v>
      </c>
      <c r="BU11114" s="191" t="s">
        <v>2849</v>
      </c>
      <c r="BV11114" s="191" t="s">
        <v>3006</v>
      </c>
      <c r="BW11114" s="191" t="s">
        <v>2357</v>
      </c>
    </row>
    <row r="11115" spans="51:75" x14ac:dyDescent="0.3">
      <c r="AY11115" s="251" t="e">
        <f>VLOOKUP(C11115,#REF!, 2,FALSE)</f>
        <v>#REF!</v>
      </c>
      <c r="BM11115" s="191" t="s">
        <v>16607</v>
      </c>
      <c r="BN11115" s="191" t="s">
        <v>863</v>
      </c>
      <c r="BO11115" s="191" t="s">
        <v>2070</v>
      </c>
      <c r="BU11115" s="191" t="s">
        <v>16607</v>
      </c>
      <c r="BV11115" s="191" t="s">
        <v>863</v>
      </c>
      <c r="BW11115" s="191" t="s">
        <v>2070</v>
      </c>
    </row>
    <row r="11116" spans="51:75" x14ac:dyDescent="0.3">
      <c r="AY11116" s="251" t="e">
        <f>VLOOKUP(C11116,#REF!, 2,FALSE)</f>
        <v>#REF!</v>
      </c>
      <c r="BM11116" s="191" t="s">
        <v>16608</v>
      </c>
      <c r="BN11116" s="191" t="s">
        <v>1270</v>
      </c>
      <c r="BO11116" s="191" t="s">
        <v>5369</v>
      </c>
      <c r="BU11116" s="191" t="s">
        <v>16608</v>
      </c>
      <c r="BV11116" s="191" t="s">
        <v>1270</v>
      </c>
      <c r="BW11116" s="191" t="s">
        <v>5369</v>
      </c>
    </row>
    <row r="11117" spans="51:75" x14ac:dyDescent="0.3">
      <c r="AY11117" s="251" t="e">
        <f>VLOOKUP(C11117,#REF!, 2,FALSE)</f>
        <v>#REF!</v>
      </c>
      <c r="BM11117" s="191" t="s">
        <v>16609</v>
      </c>
      <c r="BN11117" s="191" t="s">
        <v>3253</v>
      </c>
      <c r="BO11117" s="191" t="s">
        <v>1959</v>
      </c>
      <c r="BU11117" s="191" t="s">
        <v>16609</v>
      </c>
      <c r="BV11117" s="191" t="s">
        <v>3253</v>
      </c>
      <c r="BW11117" s="191" t="s">
        <v>1959</v>
      </c>
    </row>
    <row r="11118" spans="51:75" x14ac:dyDescent="0.3">
      <c r="AY11118" s="251" t="e">
        <f>VLOOKUP(C11118,#REF!, 2,FALSE)</f>
        <v>#REF!</v>
      </c>
      <c r="BM11118" s="191" t="s">
        <v>16610</v>
      </c>
      <c r="BN11118" s="191" t="s">
        <v>3046</v>
      </c>
      <c r="BO11118" s="191" t="s">
        <v>944</v>
      </c>
      <c r="BU11118" s="191" t="s">
        <v>16610</v>
      </c>
      <c r="BV11118" s="191" t="s">
        <v>3046</v>
      </c>
      <c r="BW11118" s="191" t="s">
        <v>944</v>
      </c>
    </row>
    <row r="11119" spans="51:75" x14ac:dyDescent="0.3">
      <c r="AY11119" s="251" t="e">
        <f>VLOOKUP(C11119,#REF!, 2,FALSE)</f>
        <v>#REF!</v>
      </c>
      <c r="BM11119" s="191" t="s">
        <v>16611</v>
      </c>
      <c r="BN11119" s="191" t="s">
        <v>2980</v>
      </c>
      <c r="BO11119" s="191" t="s">
        <v>2984</v>
      </c>
      <c r="BU11119" s="191" t="s">
        <v>16611</v>
      </c>
      <c r="BV11119" s="191" t="s">
        <v>2980</v>
      </c>
      <c r="BW11119" s="191" t="s">
        <v>2984</v>
      </c>
    </row>
    <row r="11120" spans="51:75" x14ac:dyDescent="0.3">
      <c r="AY11120" s="251" t="e">
        <f>VLOOKUP(C11120,#REF!, 2,FALSE)</f>
        <v>#REF!</v>
      </c>
      <c r="BM11120" s="191" t="s">
        <v>16612</v>
      </c>
      <c r="BN11120" s="191" t="s">
        <v>772</v>
      </c>
      <c r="BO11120" s="191" t="s">
        <v>2984</v>
      </c>
      <c r="BU11120" s="191" t="s">
        <v>16612</v>
      </c>
      <c r="BV11120" s="191" t="s">
        <v>772</v>
      </c>
      <c r="BW11120" s="191" t="s">
        <v>2984</v>
      </c>
    </row>
    <row r="11121" spans="51:75" x14ac:dyDescent="0.3">
      <c r="AY11121" s="251" t="e">
        <f>VLOOKUP(C11121,#REF!, 2,FALSE)</f>
        <v>#REF!</v>
      </c>
      <c r="BM11121" s="191" t="s">
        <v>304</v>
      </c>
      <c r="BN11121" s="191" t="s">
        <v>3253</v>
      </c>
      <c r="BO11121" s="191" t="s">
        <v>16613</v>
      </c>
      <c r="BU11121" s="191" t="s">
        <v>304</v>
      </c>
      <c r="BV11121" s="191" t="s">
        <v>3253</v>
      </c>
      <c r="BW11121" s="191" t="s">
        <v>16613</v>
      </c>
    </row>
    <row r="11122" spans="51:75" x14ac:dyDescent="0.3">
      <c r="AY11122" s="251" t="e">
        <f>VLOOKUP(C11122,#REF!, 2,FALSE)</f>
        <v>#REF!</v>
      </c>
      <c r="BM11122" s="191" t="s">
        <v>16614</v>
      </c>
      <c r="BN11122" s="191" t="s">
        <v>3253</v>
      </c>
      <c r="BO11122" s="191" t="s">
        <v>2545</v>
      </c>
      <c r="BU11122" s="191" t="s">
        <v>16614</v>
      </c>
      <c r="BV11122" s="191" t="s">
        <v>3253</v>
      </c>
      <c r="BW11122" s="191" t="s">
        <v>2545</v>
      </c>
    </row>
    <row r="11123" spans="51:75" x14ac:dyDescent="0.3">
      <c r="AY11123" s="251" t="e">
        <f>VLOOKUP(C11123,#REF!, 2,FALSE)</f>
        <v>#REF!</v>
      </c>
      <c r="BM11123" s="191" t="s">
        <v>16615</v>
      </c>
      <c r="BN11123" s="191" t="s">
        <v>3253</v>
      </c>
      <c r="BO11123" s="191" t="s">
        <v>13786</v>
      </c>
      <c r="BU11123" s="191" t="s">
        <v>16615</v>
      </c>
      <c r="BV11123" s="191" t="s">
        <v>3253</v>
      </c>
      <c r="BW11123" s="191" t="s">
        <v>13786</v>
      </c>
    </row>
    <row r="11124" spans="51:75" x14ac:dyDescent="0.3">
      <c r="AY11124" s="251" t="e">
        <f>VLOOKUP(C11124,#REF!, 2,FALSE)</f>
        <v>#REF!</v>
      </c>
      <c r="BM11124" s="191" t="s">
        <v>16616</v>
      </c>
      <c r="BN11124" s="191" t="s">
        <v>3046</v>
      </c>
      <c r="BO11124" s="191" t="s">
        <v>2984</v>
      </c>
      <c r="BU11124" s="191" t="s">
        <v>16616</v>
      </c>
      <c r="BV11124" s="191" t="s">
        <v>3046</v>
      </c>
      <c r="BW11124" s="191" t="s">
        <v>2984</v>
      </c>
    </row>
    <row r="11125" spans="51:75" x14ac:dyDescent="0.3">
      <c r="AY11125" s="251" t="e">
        <f>VLOOKUP(C11125,#REF!, 2,FALSE)</f>
        <v>#REF!</v>
      </c>
      <c r="BM11125" s="191" t="s">
        <v>16617</v>
      </c>
      <c r="BN11125" s="191" t="s">
        <v>3253</v>
      </c>
      <c r="BO11125" s="191" t="s">
        <v>3732</v>
      </c>
      <c r="BU11125" s="191" t="s">
        <v>16617</v>
      </c>
      <c r="BV11125" s="191" t="s">
        <v>3253</v>
      </c>
      <c r="BW11125" s="191" t="s">
        <v>3732</v>
      </c>
    </row>
    <row r="11126" spans="51:75" x14ac:dyDescent="0.3">
      <c r="AY11126" s="251" t="e">
        <f>VLOOKUP(C11126,#REF!, 2,FALSE)</f>
        <v>#REF!</v>
      </c>
      <c r="BM11126" s="191" t="s">
        <v>16618</v>
      </c>
      <c r="BN11126" s="191" t="s">
        <v>1343</v>
      </c>
      <c r="BO11126" s="191" t="s">
        <v>2984</v>
      </c>
      <c r="BU11126" s="191" t="s">
        <v>16618</v>
      </c>
      <c r="BV11126" s="191" t="s">
        <v>1343</v>
      </c>
      <c r="BW11126" s="191" t="s">
        <v>2984</v>
      </c>
    </row>
    <row r="11127" spans="51:75" x14ac:dyDescent="0.3">
      <c r="AY11127" s="251" t="e">
        <f>VLOOKUP(C11127,#REF!, 2,FALSE)</f>
        <v>#REF!</v>
      </c>
      <c r="BM11127" s="191" t="s">
        <v>16619</v>
      </c>
      <c r="BN11127" s="191" t="s">
        <v>3253</v>
      </c>
      <c r="BO11127" s="191" t="s">
        <v>7365</v>
      </c>
      <c r="BU11127" s="191" t="s">
        <v>16619</v>
      </c>
      <c r="BV11127" s="191" t="s">
        <v>3253</v>
      </c>
      <c r="BW11127" s="191" t="s">
        <v>7365</v>
      </c>
    </row>
    <row r="11128" spans="51:75" x14ac:dyDescent="0.3">
      <c r="AY11128" s="251" t="e">
        <f>VLOOKUP(C11128,#REF!, 2,FALSE)</f>
        <v>#REF!</v>
      </c>
      <c r="BM11128" s="191" t="s">
        <v>16620</v>
      </c>
      <c r="BN11128" s="191" t="s">
        <v>3253</v>
      </c>
      <c r="BO11128" s="191" t="s">
        <v>16621</v>
      </c>
      <c r="BU11128" s="191" t="s">
        <v>16620</v>
      </c>
      <c r="BV11128" s="191" t="s">
        <v>3253</v>
      </c>
      <c r="BW11128" s="191" t="s">
        <v>16621</v>
      </c>
    </row>
    <row r="11129" spans="51:75" x14ac:dyDescent="0.3">
      <c r="AY11129" s="251" t="e">
        <f>VLOOKUP(C11129,#REF!, 2,FALSE)</f>
        <v>#REF!</v>
      </c>
      <c r="BM11129" s="191" t="s">
        <v>2850</v>
      </c>
      <c r="BN11129" s="191" t="s">
        <v>3046</v>
      </c>
      <c r="BO11129" s="191" t="s">
        <v>2984</v>
      </c>
      <c r="BU11129" s="191" t="s">
        <v>2850</v>
      </c>
      <c r="BV11129" s="191" t="s">
        <v>3046</v>
      </c>
      <c r="BW11129" s="191" t="s">
        <v>2984</v>
      </c>
    </row>
    <row r="11130" spans="51:75" x14ac:dyDescent="0.3">
      <c r="AY11130" s="251" t="e">
        <f>VLOOKUP(C11130,#REF!, 2,FALSE)</f>
        <v>#REF!</v>
      </c>
      <c r="BM11130" s="191" t="s">
        <v>16622</v>
      </c>
      <c r="BN11130" s="191" t="s">
        <v>1343</v>
      </c>
      <c r="BO11130" s="191" t="s">
        <v>2984</v>
      </c>
      <c r="BU11130" s="191" t="s">
        <v>16622</v>
      </c>
      <c r="BV11130" s="191" t="s">
        <v>1343</v>
      </c>
      <c r="BW11130" s="191" t="s">
        <v>2984</v>
      </c>
    </row>
    <row r="11131" spans="51:75" x14ac:dyDescent="0.3">
      <c r="AY11131" s="251" t="e">
        <f>VLOOKUP(C11131,#REF!, 2,FALSE)</f>
        <v>#REF!</v>
      </c>
      <c r="BM11131" s="191" t="s">
        <v>2851</v>
      </c>
      <c r="BN11131" s="191" t="s">
        <v>1270</v>
      </c>
      <c r="BO11131" s="191" t="s">
        <v>2984</v>
      </c>
      <c r="BU11131" s="191" t="s">
        <v>2851</v>
      </c>
      <c r="BV11131" s="191" t="s">
        <v>1270</v>
      </c>
      <c r="BW11131" s="191" t="s">
        <v>2984</v>
      </c>
    </row>
    <row r="11132" spans="51:75" x14ac:dyDescent="0.3">
      <c r="AY11132" s="251" t="e">
        <f>VLOOKUP(C11132,#REF!, 2,FALSE)</f>
        <v>#REF!</v>
      </c>
      <c r="BM11132" s="191" t="s">
        <v>16623</v>
      </c>
      <c r="BN11132" s="191" t="s">
        <v>1343</v>
      </c>
      <c r="BO11132" s="191" t="s">
        <v>2984</v>
      </c>
      <c r="BU11132" s="191" t="s">
        <v>16623</v>
      </c>
      <c r="BV11132" s="191" t="s">
        <v>1343</v>
      </c>
      <c r="BW11132" s="191" t="s">
        <v>2984</v>
      </c>
    </row>
    <row r="11133" spans="51:75" x14ac:dyDescent="0.3">
      <c r="AY11133" s="251" t="e">
        <f>VLOOKUP(C11133,#REF!, 2,FALSE)</f>
        <v>#REF!</v>
      </c>
      <c r="BM11133" s="191" t="s">
        <v>2852</v>
      </c>
      <c r="BN11133" s="191" t="s">
        <v>3253</v>
      </c>
      <c r="BO11133" s="191" t="s">
        <v>2942</v>
      </c>
      <c r="BU11133" s="191" t="s">
        <v>2852</v>
      </c>
      <c r="BV11133" s="191" t="s">
        <v>3253</v>
      </c>
      <c r="BW11133" s="191" t="s">
        <v>2942</v>
      </c>
    </row>
    <row r="11134" spans="51:75" x14ac:dyDescent="0.3">
      <c r="AY11134" s="251" t="e">
        <f>VLOOKUP(C11134,#REF!, 2,FALSE)</f>
        <v>#REF!</v>
      </c>
      <c r="BM11134" s="191" t="s">
        <v>16624</v>
      </c>
      <c r="BN11134" s="191" t="s">
        <v>3253</v>
      </c>
      <c r="BO11134" s="191" t="s">
        <v>15423</v>
      </c>
      <c r="BU11134" s="191" t="s">
        <v>16624</v>
      </c>
      <c r="BV11134" s="191" t="s">
        <v>3253</v>
      </c>
      <c r="BW11134" s="191" t="s">
        <v>15423</v>
      </c>
    </row>
    <row r="11135" spans="51:75" x14ac:dyDescent="0.3">
      <c r="AY11135" s="251" t="e">
        <f>VLOOKUP(C11135,#REF!, 2,FALSE)</f>
        <v>#REF!</v>
      </c>
      <c r="BM11135" s="191" t="s">
        <v>16625</v>
      </c>
      <c r="BN11135" s="191" t="s">
        <v>2980</v>
      </c>
      <c r="BO11135" s="191" t="s">
        <v>2984</v>
      </c>
      <c r="BU11135" s="191" t="s">
        <v>16625</v>
      </c>
      <c r="BV11135" s="191" t="s">
        <v>2980</v>
      </c>
      <c r="BW11135" s="191" t="s">
        <v>2984</v>
      </c>
    </row>
    <row r="11136" spans="51:75" x14ac:dyDescent="0.3">
      <c r="AY11136" s="251" t="e">
        <f>VLOOKUP(C11136,#REF!, 2,FALSE)</f>
        <v>#REF!</v>
      </c>
      <c r="BM11136" s="191" t="s">
        <v>16626</v>
      </c>
      <c r="BN11136" s="191" t="s">
        <v>3253</v>
      </c>
      <c r="BO11136" s="191" t="s">
        <v>1058</v>
      </c>
      <c r="BU11136" s="191" t="s">
        <v>16626</v>
      </c>
      <c r="BV11136" s="191" t="s">
        <v>3253</v>
      </c>
      <c r="BW11136" s="191" t="s">
        <v>1058</v>
      </c>
    </row>
    <row r="11137" spans="51:75" x14ac:dyDescent="0.3">
      <c r="AY11137" s="251" t="e">
        <f>VLOOKUP(C11137,#REF!, 2,FALSE)</f>
        <v>#REF!</v>
      </c>
      <c r="BM11137" s="191" t="s">
        <v>16627</v>
      </c>
      <c r="BN11137" s="191" t="s">
        <v>3253</v>
      </c>
      <c r="BO11137" s="191" t="s">
        <v>16628</v>
      </c>
      <c r="BU11137" s="191" t="s">
        <v>16627</v>
      </c>
      <c r="BV11137" s="191" t="s">
        <v>3253</v>
      </c>
      <c r="BW11137" s="191" t="s">
        <v>16628</v>
      </c>
    </row>
    <row r="11138" spans="51:75" x14ac:dyDescent="0.3">
      <c r="AY11138" s="251" t="e">
        <f>VLOOKUP(C11138,#REF!, 2,FALSE)</f>
        <v>#REF!</v>
      </c>
      <c r="BM11138" s="191" t="s">
        <v>16629</v>
      </c>
      <c r="BN11138" s="191" t="s">
        <v>3006</v>
      </c>
      <c r="BO11138" s="191" t="s">
        <v>4309</v>
      </c>
      <c r="BU11138" s="191" t="s">
        <v>16629</v>
      </c>
      <c r="BV11138" s="191" t="s">
        <v>3006</v>
      </c>
      <c r="BW11138" s="191" t="s">
        <v>4309</v>
      </c>
    </row>
    <row r="11139" spans="51:75" x14ac:dyDescent="0.3">
      <c r="AY11139" s="251" t="e">
        <f>VLOOKUP(C11139,#REF!, 2,FALSE)</f>
        <v>#REF!</v>
      </c>
      <c r="BM11139" s="191" t="s">
        <v>306</v>
      </c>
      <c r="BN11139" s="191" t="s">
        <v>618</v>
      </c>
      <c r="BO11139" s="191" t="s">
        <v>2984</v>
      </c>
      <c r="BU11139" s="191" t="s">
        <v>306</v>
      </c>
      <c r="BV11139" s="191" t="s">
        <v>618</v>
      </c>
      <c r="BW11139" s="191" t="s">
        <v>2984</v>
      </c>
    </row>
    <row r="11140" spans="51:75" x14ac:dyDescent="0.3">
      <c r="AY11140" s="251" t="e">
        <f>VLOOKUP(C11140,#REF!, 2,FALSE)</f>
        <v>#REF!</v>
      </c>
      <c r="BM11140" s="191" t="s">
        <v>16630</v>
      </c>
      <c r="BN11140" s="191" t="s">
        <v>3253</v>
      </c>
      <c r="BO11140" s="191" t="s">
        <v>10223</v>
      </c>
      <c r="BU11140" s="191" t="s">
        <v>16630</v>
      </c>
      <c r="BV11140" s="191" t="s">
        <v>3253</v>
      </c>
      <c r="BW11140" s="191" t="s">
        <v>10223</v>
      </c>
    </row>
    <row r="11141" spans="51:75" x14ac:dyDescent="0.3">
      <c r="AY11141" s="251" t="e">
        <f>VLOOKUP(C11141,#REF!, 2,FALSE)</f>
        <v>#REF!</v>
      </c>
      <c r="BM11141" s="191" t="s">
        <v>16631</v>
      </c>
      <c r="BN11141" s="191" t="s">
        <v>3253</v>
      </c>
      <c r="BO11141" s="191" t="s">
        <v>2197</v>
      </c>
      <c r="BU11141" s="191" t="s">
        <v>16631</v>
      </c>
      <c r="BV11141" s="191" t="s">
        <v>3253</v>
      </c>
      <c r="BW11141" s="191" t="s">
        <v>2197</v>
      </c>
    </row>
    <row r="11142" spans="51:75" x14ac:dyDescent="0.3">
      <c r="AY11142" s="251" t="e">
        <f>VLOOKUP(C11142,#REF!, 2,FALSE)</f>
        <v>#REF!</v>
      </c>
      <c r="BM11142" s="191" t="s">
        <v>16632</v>
      </c>
      <c r="BN11142" s="191" t="s">
        <v>3253</v>
      </c>
      <c r="BO11142" s="191" t="s">
        <v>15528</v>
      </c>
      <c r="BU11142" s="191" t="s">
        <v>16632</v>
      </c>
      <c r="BV11142" s="191" t="s">
        <v>3253</v>
      </c>
      <c r="BW11142" s="191" t="s">
        <v>15528</v>
      </c>
    </row>
    <row r="11143" spans="51:75" x14ac:dyDescent="0.3">
      <c r="AY11143" s="251" t="e">
        <f>VLOOKUP(C11143,#REF!, 2,FALSE)</f>
        <v>#REF!</v>
      </c>
      <c r="BM11143" s="191" t="s">
        <v>2853</v>
      </c>
      <c r="BN11143" s="191" t="s">
        <v>3006</v>
      </c>
      <c r="BO11143" s="191" t="s">
        <v>1959</v>
      </c>
      <c r="BU11143" s="191" t="s">
        <v>2853</v>
      </c>
      <c r="BV11143" s="191" t="s">
        <v>3006</v>
      </c>
      <c r="BW11143" s="191" t="s">
        <v>1959</v>
      </c>
    </row>
    <row r="11144" spans="51:75" x14ac:dyDescent="0.3">
      <c r="AY11144" s="251" t="e">
        <f>VLOOKUP(C11144,#REF!, 2,FALSE)</f>
        <v>#REF!</v>
      </c>
      <c r="BM11144" s="191" t="s">
        <v>16633</v>
      </c>
      <c r="BN11144" s="191" t="s">
        <v>3253</v>
      </c>
      <c r="BO11144" s="191" t="s">
        <v>5157</v>
      </c>
      <c r="BU11144" s="191" t="s">
        <v>16633</v>
      </c>
      <c r="BV11144" s="191" t="s">
        <v>3253</v>
      </c>
      <c r="BW11144" s="191" t="s">
        <v>5157</v>
      </c>
    </row>
    <row r="11145" spans="51:75" x14ac:dyDescent="0.3">
      <c r="AY11145" s="251" t="e">
        <f>VLOOKUP(C11145,#REF!, 2,FALSE)</f>
        <v>#REF!</v>
      </c>
      <c r="BM11145" s="191" t="s">
        <v>2854</v>
      </c>
      <c r="BN11145" s="191" t="s">
        <v>1140</v>
      </c>
      <c r="BO11145" s="191" t="s">
        <v>16634</v>
      </c>
      <c r="BU11145" s="191" t="s">
        <v>2854</v>
      </c>
      <c r="BV11145" s="191" t="s">
        <v>1140</v>
      </c>
      <c r="BW11145" s="191" t="s">
        <v>16634</v>
      </c>
    </row>
    <row r="11146" spans="51:75" x14ac:dyDescent="0.3">
      <c r="AY11146" s="251" t="e">
        <f>VLOOKUP(C11146,#REF!, 2,FALSE)</f>
        <v>#REF!</v>
      </c>
      <c r="BM11146" s="191" t="s">
        <v>16635</v>
      </c>
      <c r="BN11146" s="191" t="s">
        <v>1140</v>
      </c>
      <c r="BO11146" s="191" t="s">
        <v>2984</v>
      </c>
      <c r="BU11146" s="191" t="s">
        <v>16635</v>
      </c>
      <c r="BV11146" s="191" t="s">
        <v>1140</v>
      </c>
      <c r="BW11146" s="191" t="s">
        <v>2984</v>
      </c>
    </row>
    <row r="11147" spans="51:75" x14ac:dyDescent="0.3">
      <c r="AY11147" s="251" t="e">
        <f>VLOOKUP(C11147,#REF!, 2,FALSE)</f>
        <v>#REF!</v>
      </c>
      <c r="BM11147" s="191" t="s">
        <v>16636</v>
      </c>
      <c r="BN11147" s="191" t="s">
        <v>1343</v>
      </c>
      <c r="BO11147" s="191" t="s">
        <v>2984</v>
      </c>
      <c r="BU11147" s="191" t="s">
        <v>16636</v>
      </c>
      <c r="BV11147" s="191" t="s">
        <v>1343</v>
      </c>
      <c r="BW11147" s="191" t="s">
        <v>2984</v>
      </c>
    </row>
    <row r="11148" spans="51:75" x14ac:dyDescent="0.3">
      <c r="AY11148" s="251" t="e">
        <f>VLOOKUP(C11148,#REF!, 2,FALSE)</f>
        <v>#REF!</v>
      </c>
      <c r="BM11148" s="191" t="s">
        <v>16637</v>
      </c>
      <c r="BN11148" s="191" t="s">
        <v>1343</v>
      </c>
      <c r="BO11148" s="191" t="s">
        <v>2984</v>
      </c>
      <c r="BU11148" s="191" t="s">
        <v>16637</v>
      </c>
      <c r="BV11148" s="191" t="s">
        <v>1343</v>
      </c>
      <c r="BW11148" s="191" t="s">
        <v>2984</v>
      </c>
    </row>
    <row r="11149" spans="51:75" x14ac:dyDescent="0.3">
      <c r="AY11149" s="251" t="e">
        <f>VLOOKUP(C11149,#REF!, 2,FALSE)</f>
        <v>#REF!</v>
      </c>
      <c r="BM11149" s="191" t="s">
        <v>16638</v>
      </c>
      <c r="BN11149" s="191" t="s">
        <v>1270</v>
      </c>
      <c r="BO11149" s="191" t="s">
        <v>5915</v>
      </c>
      <c r="BU11149" s="191" t="s">
        <v>16638</v>
      </c>
      <c r="BV11149" s="191" t="s">
        <v>1270</v>
      </c>
      <c r="BW11149" s="191" t="s">
        <v>5915</v>
      </c>
    </row>
    <row r="11150" spans="51:75" x14ac:dyDescent="0.3">
      <c r="AY11150" s="251" t="e">
        <f>VLOOKUP(C11150,#REF!, 2,FALSE)</f>
        <v>#REF!</v>
      </c>
      <c r="BM11150" s="191" t="s">
        <v>16639</v>
      </c>
      <c r="BN11150" s="191" t="s">
        <v>1270</v>
      </c>
      <c r="BO11150" s="191" t="s">
        <v>2984</v>
      </c>
      <c r="BU11150" s="191" t="s">
        <v>16639</v>
      </c>
      <c r="BV11150" s="191" t="s">
        <v>1270</v>
      </c>
      <c r="BW11150" s="191" t="s">
        <v>2984</v>
      </c>
    </row>
    <row r="11151" spans="51:75" x14ac:dyDescent="0.3">
      <c r="AY11151" s="251" t="e">
        <f>VLOOKUP(C11151,#REF!, 2,FALSE)</f>
        <v>#REF!</v>
      </c>
      <c r="BM11151" s="191" t="s">
        <v>16640</v>
      </c>
      <c r="BN11151" s="191" t="s">
        <v>659</v>
      </c>
      <c r="BO11151" s="191" t="s">
        <v>2984</v>
      </c>
      <c r="BU11151" s="191" t="s">
        <v>16640</v>
      </c>
      <c r="BV11151" s="191" t="s">
        <v>659</v>
      </c>
      <c r="BW11151" s="191" t="s">
        <v>2984</v>
      </c>
    </row>
    <row r="11152" spans="51:75" x14ac:dyDescent="0.3">
      <c r="AY11152" s="251" t="e">
        <f>VLOOKUP(C11152,#REF!, 2,FALSE)</f>
        <v>#REF!</v>
      </c>
      <c r="BM11152" s="191" t="s">
        <v>16641</v>
      </c>
      <c r="BN11152" s="191" t="s">
        <v>668</v>
      </c>
      <c r="BO11152" s="191" t="s">
        <v>2984</v>
      </c>
      <c r="BU11152" s="191" t="s">
        <v>16641</v>
      </c>
      <c r="BV11152" s="191" t="s">
        <v>668</v>
      </c>
      <c r="BW11152" s="191" t="s">
        <v>2984</v>
      </c>
    </row>
    <row r="11153" spans="51:75" x14ac:dyDescent="0.3">
      <c r="AY11153" s="251" t="e">
        <f>VLOOKUP(C11153,#REF!, 2,FALSE)</f>
        <v>#REF!</v>
      </c>
      <c r="BM11153" s="191" t="s">
        <v>16642</v>
      </c>
      <c r="BN11153" s="191" t="s">
        <v>3046</v>
      </c>
      <c r="BO11153" s="191" t="s">
        <v>2984</v>
      </c>
      <c r="BU11153" s="191" t="s">
        <v>16642</v>
      </c>
      <c r="BV11153" s="191" t="s">
        <v>3046</v>
      </c>
      <c r="BW11153" s="191" t="s">
        <v>2984</v>
      </c>
    </row>
    <row r="11154" spans="51:75" x14ac:dyDescent="0.3">
      <c r="AY11154" s="251" t="e">
        <f>VLOOKUP(C11154,#REF!, 2,FALSE)</f>
        <v>#REF!</v>
      </c>
      <c r="BM11154" s="191" t="s">
        <v>2855</v>
      </c>
      <c r="BN11154" s="191" t="s">
        <v>1343</v>
      </c>
      <c r="BO11154" s="191" t="s">
        <v>2984</v>
      </c>
      <c r="BU11154" s="191" t="s">
        <v>2855</v>
      </c>
      <c r="BV11154" s="191" t="s">
        <v>1343</v>
      </c>
      <c r="BW11154" s="191" t="s">
        <v>2984</v>
      </c>
    </row>
    <row r="11155" spans="51:75" x14ac:dyDescent="0.3">
      <c r="AY11155" s="251" t="e">
        <f>VLOOKUP(C11155,#REF!, 2,FALSE)</f>
        <v>#REF!</v>
      </c>
      <c r="BM11155" s="191" t="s">
        <v>16643</v>
      </c>
      <c r="BN11155" s="191" t="s">
        <v>2980</v>
      </c>
      <c r="BO11155" s="191" t="s">
        <v>2984</v>
      </c>
      <c r="BU11155" s="191" t="s">
        <v>16643</v>
      </c>
      <c r="BV11155" s="191" t="s">
        <v>2980</v>
      </c>
      <c r="BW11155" s="191" t="s">
        <v>2984</v>
      </c>
    </row>
    <row r="11156" spans="51:75" x14ac:dyDescent="0.3">
      <c r="AY11156" s="251" t="e">
        <f>VLOOKUP(C11156,#REF!, 2,FALSE)</f>
        <v>#REF!</v>
      </c>
      <c r="BM11156" s="191" t="s">
        <v>16644</v>
      </c>
      <c r="BN11156" s="191" t="s">
        <v>1343</v>
      </c>
      <c r="BO11156" s="191" t="s">
        <v>11524</v>
      </c>
      <c r="BU11156" s="191" t="s">
        <v>16644</v>
      </c>
      <c r="BV11156" s="191" t="s">
        <v>1343</v>
      </c>
      <c r="BW11156" s="191" t="s">
        <v>11524</v>
      </c>
    </row>
    <row r="11157" spans="51:75" x14ac:dyDescent="0.3">
      <c r="AY11157" s="251" t="e">
        <f>VLOOKUP(C11157,#REF!, 2,FALSE)</f>
        <v>#REF!</v>
      </c>
      <c r="BM11157" s="191" t="s">
        <v>16645</v>
      </c>
      <c r="BN11157" s="191" t="s">
        <v>3046</v>
      </c>
      <c r="BO11157" s="191" t="s">
        <v>7522</v>
      </c>
      <c r="BU11157" s="191" t="s">
        <v>16645</v>
      </c>
      <c r="BV11157" s="191" t="s">
        <v>3046</v>
      </c>
      <c r="BW11157" s="191" t="s">
        <v>7522</v>
      </c>
    </row>
    <row r="11158" spans="51:75" x14ac:dyDescent="0.3">
      <c r="AY11158" s="251" t="e">
        <f>VLOOKUP(C11158,#REF!, 2,FALSE)</f>
        <v>#REF!</v>
      </c>
      <c r="BM11158" s="191" t="s">
        <v>2856</v>
      </c>
      <c r="BN11158" s="191" t="s">
        <v>1343</v>
      </c>
      <c r="BO11158" s="191" t="s">
        <v>2984</v>
      </c>
      <c r="BU11158" s="191" t="s">
        <v>2856</v>
      </c>
      <c r="BV11158" s="191" t="s">
        <v>1343</v>
      </c>
      <c r="BW11158" s="191" t="s">
        <v>2984</v>
      </c>
    </row>
    <row r="11159" spans="51:75" x14ac:dyDescent="0.3">
      <c r="AY11159" s="251" t="e">
        <f>VLOOKUP(C11159,#REF!, 2,FALSE)</f>
        <v>#REF!</v>
      </c>
      <c r="BM11159" s="191" t="s">
        <v>16646</v>
      </c>
      <c r="BN11159" s="191" t="s">
        <v>1343</v>
      </c>
      <c r="BO11159" s="191" t="s">
        <v>2984</v>
      </c>
      <c r="BU11159" s="191" t="s">
        <v>16646</v>
      </c>
      <c r="BV11159" s="191" t="s">
        <v>1343</v>
      </c>
      <c r="BW11159" s="191" t="s">
        <v>2984</v>
      </c>
    </row>
    <row r="11160" spans="51:75" x14ac:dyDescent="0.3">
      <c r="AY11160" s="251" t="e">
        <f>VLOOKUP(C11160,#REF!, 2,FALSE)</f>
        <v>#REF!</v>
      </c>
      <c r="BM11160" s="191" t="s">
        <v>2857</v>
      </c>
      <c r="BN11160" s="191" t="s">
        <v>1140</v>
      </c>
      <c r="BO11160" s="191" t="s">
        <v>2984</v>
      </c>
      <c r="BU11160" s="191" t="s">
        <v>2857</v>
      </c>
      <c r="BV11160" s="191" t="s">
        <v>1140</v>
      </c>
      <c r="BW11160" s="191" t="s">
        <v>2984</v>
      </c>
    </row>
    <row r="11161" spans="51:75" x14ac:dyDescent="0.3">
      <c r="AY11161" s="251" t="e">
        <f>VLOOKUP(C11161,#REF!, 2,FALSE)</f>
        <v>#REF!</v>
      </c>
      <c r="BM11161" s="191" t="s">
        <v>16647</v>
      </c>
      <c r="BN11161" s="191" t="s">
        <v>3003</v>
      </c>
      <c r="BO11161" s="191" t="s">
        <v>13675</v>
      </c>
      <c r="BU11161" s="191" t="s">
        <v>16647</v>
      </c>
      <c r="BV11161" s="191" t="s">
        <v>3003</v>
      </c>
      <c r="BW11161" s="191" t="s">
        <v>13675</v>
      </c>
    </row>
    <row r="11162" spans="51:75" x14ac:dyDescent="0.3">
      <c r="AY11162" s="251" t="e">
        <f>VLOOKUP(C11162,#REF!, 2,FALSE)</f>
        <v>#REF!</v>
      </c>
      <c r="BM11162" s="191" t="s">
        <v>16648</v>
      </c>
      <c r="BN11162" s="191" t="s">
        <v>1140</v>
      </c>
      <c r="BO11162" s="191" t="s">
        <v>2984</v>
      </c>
      <c r="BU11162" s="191" t="s">
        <v>16648</v>
      </c>
      <c r="BV11162" s="191" t="s">
        <v>1140</v>
      </c>
      <c r="BW11162" s="191" t="s">
        <v>2984</v>
      </c>
    </row>
    <row r="11163" spans="51:75" x14ac:dyDescent="0.3">
      <c r="AY11163" s="251" t="e">
        <f>VLOOKUP(C11163,#REF!, 2,FALSE)</f>
        <v>#REF!</v>
      </c>
      <c r="BM11163" s="191" t="s">
        <v>16649</v>
      </c>
      <c r="BN11163" s="191" t="s">
        <v>3006</v>
      </c>
      <c r="BO11163" s="191" t="s">
        <v>3762</v>
      </c>
      <c r="BU11163" s="191" t="s">
        <v>16649</v>
      </c>
      <c r="BV11163" s="191" t="s">
        <v>3006</v>
      </c>
      <c r="BW11163" s="191" t="s">
        <v>3762</v>
      </c>
    </row>
    <row r="11164" spans="51:75" x14ac:dyDescent="0.3">
      <c r="AY11164" s="251" t="e">
        <f>VLOOKUP(C11164,#REF!, 2,FALSE)</f>
        <v>#REF!</v>
      </c>
      <c r="BM11164" s="191" t="s">
        <v>16650</v>
      </c>
      <c r="BN11164" s="191" t="s">
        <v>3006</v>
      </c>
      <c r="BO11164" s="191" t="s">
        <v>12411</v>
      </c>
      <c r="BU11164" s="191" t="s">
        <v>16650</v>
      </c>
      <c r="BV11164" s="191" t="s">
        <v>3006</v>
      </c>
      <c r="BW11164" s="191" t="s">
        <v>12411</v>
      </c>
    </row>
    <row r="11165" spans="51:75" x14ac:dyDescent="0.3">
      <c r="AY11165" s="251" t="e">
        <f>VLOOKUP(C11165,#REF!, 2,FALSE)</f>
        <v>#REF!</v>
      </c>
      <c r="BM11165" s="191" t="s">
        <v>16651</v>
      </c>
      <c r="BN11165" s="191" t="s">
        <v>3203</v>
      </c>
      <c r="BO11165" s="191" t="s">
        <v>2984</v>
      </c>
      <c r="BU11165" s="191" t="s">
        <v>16651</v>
      </c>
      <c r="BV11165" s="191" t="s">
        <v>3203</v>
      </c>
      <c r="BW11165" s="191" t="s">
        <v>2984</v>
      </c>
    </row>
    <row r="11166" spans="51:75" x14ac:dyDescent="0.3">
      <c r="AY11166" s="251" t="e">
        <f>VLOOKUP(C11166,#REF!, 2,FALSE)</f>
        <v>#REF!</v>
      </c>
      <c r="BM11166" s="191" t="s">
        <v>16652</v>
      </c>
      <c r="BN11166" s="191" t="s">
        <v>3006</v>
      </c>
      <c r="BO11166" s="191" t="s">
        <v>2984</v>
      </c>
      <c r="BU11166" s="191" t="s">
        <v>16652</v>
      </c>
      <c r="BV11166" s="191" t="s">
        <v>3006</v>
      </c>
      <c r="BW11166" s="191" t="s">
        <v>2984</v>
      </c>
    </row>
    <row r="11167" spans="51:75" x14ac:dyDescent="0.3">
      <c r="AY11167" s="251" t="e">
        <f>VLOOKUP(C11167,#REF!, 2,FALSE)</f>
        <v>#REF!</v>
      </c>
      <c r="BM11167" s="191" t="s">
        <v>16653</v>
      </c>
      <c r="BN11167" s="191" t="s">
        <v>3006</v>
      </c>
      <c r="BO11167" s="191" t="s">
        <v>2361</v>
      </c>
      <c r="BU11167" s="191" t="s">
        <v>16653</v>
      </c>
      <c r="BV11167" s="191" t="s">
        <v>3006</v>
      </c>
      <c r="BW11167" s="191" t="s">
        <v>2361</v>
      </c>
    </row>
    <row r="11168" spans="51:75" x14ac:dyDescent="0.3">
      <c r="AY11168" s="251" t="e">
        <f>VLOOKUP(C11168,#REF!, 2,FALSE)</f>
        <v>#REF!</v>
      </c>
      <c r="BM11168" s="191" t="s">
        <v>16654</v>
      </c>
      <c r="BN11168" s="191" t="s">
        <v>637</v>
      </c>
      <c r="BO11168" s="191" t="s">
        <v>16655</v>
      </c>
      <c r="BU11168" s="191" t="s">
        <v>16654</v>
      </c>
      <c r="BV11168" s="191" t="s">
        <v>637</v>
      </c>
      <c r="BW11168" s="191" t="s">
        <v>16655</v>
      </c>
    </row>
    <row r="11169" spans="51:75" x14ac:dyDescent="0.3">
      <c r="AY11169" s="251" t="e">
        <f>VLOOKUP(C11169,#REF!, 2,FALSE)</f>
        <v>#REF!</v>
      </c>
      <c r="BM11169" s="191" t="s">
        <v>2858</v>
      </c>
      <c r="BN11169" s="191" t="s">
        <v>667</v>
      </c>
      <c r="BO11169" s="191" t="s">
        <v>2984</v>
      </c>
      <c r="BU11169" s="191" t="s">
        <v>2858</v>
      </c>
      <c r="BV11169" s="191" t="s">
        <v>667</v>
      </c>
      <c r="BW11169" s="191" t="s">
        <v>2984</v>
      </c>
    </row>
    <row r="11170" spans="51:75" x14ac:dyDescent="0.3">
      <c r="AY11170" s="251" t="e">
        <f>VLOOKUP(C11170,#REF!, 2,FALSE)</f>
        <v>#REF!</v>
      </c>
      <c r="BM11170" s="191" t="s">
        <v>16656</v>
      </c>
      <c r="BN11170" s="191" t="s">
        <v>3203</v>
      </c>
      <c r="BO11170" s="191" t="s">
        <v>5373</v>
      </c>
      <c r="BU11170" s="191" t="s">
        <v>16656</v>
      </c>
      <c r="BV11170" s="191" t="s">
        <v>3203</v>
      </c>
      <c r="BW11170" s="191" t="s">
        <v>5373</v>
      </c>
    </row>
    <row r="11171" spans="51:75" x14ac:dyDescent="0.3">
      <c r="AY11171" s="251" t="e">
        <f>VLOOKUP(C11171,#REF!, 2,FALSE)</f>
        <v>#REF!</v>
      </c>
      <c r="BM11171" s="191" t="s">
        <v>16657</v>
      </c>
      <c r="BN11171" s="191" t="s">
        <v>1270</v>
      </c>
      <c r="BO11171" s="191" t="s">
        <v>2984</v>
      </c>
      <c r="BU11171" s="191" t="s">
        <v>16657</v>
      </c>
      <c r="BV11171" s="191" t="s">
        <v>1270</v>
      </c>
      <c r="BW11171" s="191" t="s">
        <v>2984</v>
      </c>
    </row>
    <row r="11172" spans="51:75" x14ac:dyDescent="0.3">
      <c r="AY11172" s="251" t="e">
        <f>VLOOKUP(C11172,#REF!, 2,FALSE)</f>
        <v>#REF!</v>
      </c>
      <c r="BM11172" s="191" t="s">
        <v>2859</v>
      </c>
      <c r="BN11172" s="191" t="s">
        <v>1270</v>
      </c>
      <c r="BO11172" s="191" t="s">
        <v>2984</v>
      </c>
      <c r="BU11172" s="191" t="s">
        <v>2859</v>
      </c>
      <c r="BV11172" s="191" t="s">
        <v>1270</v>
      </c>
      <c r="BW11172" s="191" t="s">
        <v>2984</v>
      </c>
    </row>
    <row r="11173" spans="51:75" x14ac:dyDescent="0.3">
      <c r="AY11173" s="251" t="e">
        <f>VLOOKUP(C11173,#REF!, 2,FALSE)</f>
        <v>#REF!</v>
      </c>
      <c r="BM11173" s="191" t="s">
        <v>16658</v>
      </c>
      <c r="BN11173" s="191" t="s">
        <v>3253</v>
      </c>
      <c r="BO11173" s="191" t="s">
        <v>2984</v>
      </c>
      <c r="BU11173" s="191" t="s">
        <v>16658</v>
      </c>
      <c r="BV11173" s="191" t="s">
        <v>3253</v>
      </c>
      <c r="BW11173" s="191" t="s">
        <v>2984</v>
      </c>
    </row>
    <row r="11174" spans="51:75" x14ac:dyDescent="0.3">
      <c r="AY11174" s="251" t="e">
        <f>VLOOKUP(C11174,#REF!, 2,FALSE)</f>
        <v>#REF!</v>
      </c>
      <c r="BM11174" s="191" t="s">
        <v>16659</v>
      </c>
      <c r="BN11174" s="191" t="s">
        <v>3006</v>
      </c>
      <c r="BO11174" s="191" t="s">
        <v>2984</v>
      </c>
      <c r="BU11174" s="191" t="s">
        <v>16659</v>
      </c>
      <c r="BV11174" s="191" t="s">
        <v>3006</v>
      </c>
      <c r="BW11174" s="191" t="s">
        <v>2984</v>
      </c>
    </row>
    <row r="11175" spans="51:75" x14ac:dyDescent="0.3">
      <c r="AY11175" s="251" t="e">
        <f>VLOOKUP(C11175,#REF!, 2,FALSE)</f>
        <v>#REF!</v>
      </c>
      <c r="BM11175" s="191" t="s">
        <v>308</v>
      </c>
      <c r="BN11175" s="191" t="s">
        <v>1343</v>
      </c>
      <c r="BO11175" s="191" t="s">
        <v>6082</v>
      </c>
      <c r="BU11175" s="191" t="s">
        <v>308</v>
      </c>
      <c r="BV11175" s="191" t="s">
        <v>1343</v>
      </c>
      <c r="BW11175" s="191" t="s">
        <v>6082</v>
      </c>
    </row>
    <row r="11176" spans="51:75" x14ac:dyDescent="0.3">
      <c r="AY11176" s="251" t="e">
        <f>VLOOKUP(C11176,#REF!, 2,FALSE)</f>
        <v>#REF!</v>
      </c>
      <c r="BM11176" s="191" t="s">
        <v>16660</v>
      </c>
      <c r="BN11176" s="191" t="s">
        <v>716</v>
      </c>
      <c r="BO11176" s="191" t="s">
        <v>10666</v>
      </c>
      <c r="BU11176" s="191" t="s">
        <v>16660</v>
      </c>
      <c r="BV11176" s="191" t="s">
        <v>716</v>
      </c>
      <c r="BW11176" s="191" t="s">
        <v>10666</v>
      </c>
    </row>
    <row r="11177" spans="51:75" x14ac:dyDescent="0.3">
      <c r="AY11177" s="251" t="e">
        <f>VLOOKUP(C11177,#REF!, 2,FALSE)</f>
        <v>#REF!</v>
      </c>
      <c r="BM11177" s="191" t="s">
        <v>16661</v>
      </c>
      <c r="BN11177" s="191" t="s">
        <v>1343</v>
      </c>
      <c r="BO11177" s="191" t="s">
        <v>16662</v>
      </c>
      <c r="BU11177" s="191" t="s">
        <v>16661</v>
      </c>
      <c r="BV11177" s="191" t="s">
        <v>1343</v>
      </c>
      <c r="BW11177" s="191" t="s">
        <v>16662</v>
      </c>
    </row>
    <row r="11178" spans="51:75" x14ac:dyDescent="0.3">
      <c r="AY11178" s="251" t="e">
        <f>VLOOKUP(C11178,#REF!, 2,FALSE)</f>
        <v>#REF!</v>
      </c>
      <c r="BM11178" s="191" t="s">
        <v>16663</v>
      </c>
      <c r="BN11178" s="191" t="s">
        <v>1343</v>
      </c>
      <c r="BO11178" s="191" t="s">
        <v>1806</v>
      </c>
      <c r="BU11178" s="191" t="s">
        <v>16663</v>
      </c>
      <c r="BV11178" s="191" t="s">
        <v>1343</v>
      </c>
      <c r="BW11178" s="191" t="s">
        <v>1806</v>
      </c>
    </row>
    <row r="11179" spans="51:75" x14ac:dyDescent="0.3">
      <c r="AY11179" s="251" t="e">
        <f>VLOOKUP(C11179,#REF!, 2,FALSE)</f>
        <v>#REF!</v>
      </c>
      <c r="BM11179" s="191" t="s">
        <v>16664</v>
      </c>
      <c r="BN11179" s="191" t="s">
        <v>1270</v>
      </c>
      <c r="BO11179" s="191" t="s">
        <v>16665</v>
      </c>
      <c r="BU11179" s="191" t="s">
        <v>16664</v>
      </c>
      <c r="BV11179" s="191" t="s">
        <v>1270</v>
      </c>
      <c r="BW11179" s="191" t="s">
        <v>16665</v>
      </c>
    </row>
    <row r="11180" spans="51:75" x14ac:dyDescent="0.3">
      <c r="AY11180" s="251" t="e">
        <f>VLOOKUP(C11180,#REF!, 2,FALSE)</f>
        <v>#REF!</v>
      </c>
      <c r="BM11180" s="191" t="s">
        <v>16666</v>
      </c>
      <c r="BN11180" s="191" t="s">
        <v>3006</v>
      </c>
      <c r="BO11180" s="191" t="s">
        <v>16667</v>
      </c>
      <c r="BU11180" s="191" t="s">
        <v>16666</v>
      </c>
      <c r="BV11180" s="191" t="s">
        <v>3006</v>
      </c>
      <c r="BW11180" s="191" t="s">
        <v>16667</v>
      </c>
    </row>
    <row r="11181" spans="51:75" x14ac:dyDescent="0.3">
      <c r="AY11181" s="251" t="e">
        <f>VLOOKUP(C11181,#REF!, 2,FALSE)</f>
        <v>#REF!</v>
      </c>
      <c r="BM11181" s="191" t="s">
        <v>16668</v>
      </c>
      <c r="BN11181" s="191" t="s">
        <v>3046</v>
      </c>
      <c r="BO11181" s="191" t="s">
        <v>16669</v>
      </c>
      <c r="BU11181" s="191" t="s">
        <v>16668</v>
      </c>
      <c r="BV11181" s="191" t="s">
        <v>3046</v>
      </c>
      <c r="BW11181" s="191" t="s">
        <v>16669</v>
      </c>
    </row>
    <row r="11182" spans="51:75" x14ac:dyDescent="0.3">
      <c r="AY11182" s="251" t="e">
        <f>VLOOKUP(C11182,#REF!, 2,FALSE)</f>
        <v>#REF!</v>
      </c>
      <c r="BM11182" s="191" t="s">
        <v>16670</v>
      </c>
      <c r="BN11182" s="191" t="s">
        <v>2980</v>
      </c>
      <c r="BO11182" s="191" t="s">
        <v>14661</v>
      </c>
      <c r="BU11182" s="191" t="s">
        <v>16670</v>
      </c>
      <c r="BV11182" s="191" t="s">
        <v>2980</v>
      </c>
      <c r="BW11182" s="191" t="s">
        <v>14661</v>
      </c>
    </row>
    <row r="11183" spans="51:75" x14ac:dyDescent="0.3">
      <c r="AY11183" s="251" t="e">
        <f>VLOOKUP(C11183,#REF!, 2,FALSE)</f>
        <v>#REF!</v>
      </c>
      <c r="BM11183" s="191" t="s">
        <v>16671</v>
      </c>
      <c r="BN11183" s="191" t="s">
        <v>1343</v>
      </c>
      <c r="BO11183" s="191" t="s">
        <v>6714</v>
      </c>
      <c r="BU11183" s="191" t="s">
        <v>16671</v>
      </c>
      <c r="BV11183" s="191" t="s">
        <v>1343</v>
      </c>
      <c r="BW11183" s="191" t="s">
        <v>6714</v>
      </c>
    </row>
    <row r="11184" spans="51:75" x14ac:dyDescent="0.3">
      <c r="AY11184" s="251" t="e">
        <f>VLOOKUP(C11184,#REF!, 2,FALSE)</f>
        <v>#REF!</v>
      </c>
      <c r="BM11184" s="191" t="s">
        <v>16672</v>
      </c>
      <c r="BN11184" s="191" t="s">
        <v>3006</v>
      </c>
      <c r="BO11184" s="191" t="s">
        <v>2984</v>
      </c>
      <c r="BU11184" s="191" t="s">
        <v>16672</v>
      </c>
      <c r="BV11184" s="191" t="s">
        <v>3006</v>
      </c>
      <c r="BW11184" s="191" t="s">
        <v>2984</v>
      </c>
    </row>
    <row r="11185" spans="51:75" x14ac:dyDescent="0.3">
      <c r="AY11185" s="251" t="e">
        <f>VLOOKUP(C11185,#REF!, 2,FALSE)</f>
        <v>#REF!</v>
      </c>
      <c r="BM11185" s="191" t="s">
        <v>16673</v>
      </c>
      <c r="BN11185" s="191" t="s">
        <v>3253</v>
      </c>
      <c r="BO11185" s="191" t="s">
        <v>16674</v>
      </c>
      <c r="BU11185" s="191" t="s">
        <v>16673</v>
      </c>
      <c r="BV11185" s="191" t="s">
        <v>3253</v>
      </c>
      <c r="BW11185" s="191" t="s">
        <v>16674</v>
      </c>
    </row>
    <row r="11186" spans="51:75" x14ac:dyDescent="0.3">
      <c r="AY11186" s="251" t="e">
        <f>VLOOKUP(C11186,#REF!, 2,FALSE)</f>
        <v>#REF!</v>
      </c>
      <c r="BM11186" s="191" t="s">
        <v>16675</v>
      </c>
      <c r="BN11186" s="191" t="s">
        <v>3253</v>
      </c>
      <c r="BO11186" s="191" t="s">
        <v>5276</v>
      </c>
      <c r="BU11186" s="191" t="s">
        <v>16675</v>
      </c>
      <c r="BV11186" s="191" t="s">
        <v>3253</v>
      </c>
      <c r="BW11186" s="191" t="s">
        <v>5276</v>
      </c>
    </row>
    <row r="11187" spans="51:75" x14ac:dyDescent="0.3">
      <c r="AY11187" s="251" t="e">
        <f>VLOOKUP(C11187,#REF!, 2,FALSE)</f>
        <v>#REF!</v>
      </c>
      <c r="BM11187" s="191" t="s">
        <v>2860</v>
      </c>
      <c r="BN11187" s="191" t="s">
        <v>1270</v>
      </c>
      <c r="BO11187" s="191" t="s">
        <v>2984</v>
      </c>
      <c r="BU11187" s="191" t="s">
        <v>2860</v>
      </c>
      <c r="BV11187" s="191" t="s">
        <v>1270</v>
      </c>
      <c r="BW11187" s="191" t="s">
        <v>2984</v>
      </c>
    </row>
    <row r="11188" spans="51:75" x14ac:dyDescent="0.3">
      <c r="AY11188" s="251" t="e">
        <f>VLOOKUP(C11188,#REF!, 2,FALSE)</f>
        <v>#REF!</v>
      </c>
      <c r="BM11188" s="191" t="s">
        <v>16676</v>
      </c>
      <c r="BN11188" s="191" t="s">
        <v>3006</v>
      </c>
      <c r="BO11188" s="191" t="s">
        <v>2174</v>
      </c>
      <c r="BU11188" s="191" t="s">
        <v>16676</v>
      </c>
      <c r="BV11188" s="191" t="s">
        <v>3006</v>
      </c>
      <c r="BW11188" s="191" t="s">
        <v>2174</v>
      </c>
    </row>
    <row r="11189" spans="51:75" x14ac:dyDescent="0.3">
      <c r="AY11189" s="251" t="e">
        <f>VLOOKUP(C11189,#REF!, 2,FALSE)</f>
        <v>#REF!</v>
      </c>
      <c r="BM11189" s="191" t="s">
        <v>16677</v>
      </c>
      <c r="BN11189" s="191" t="s">
        <v>2980</v>
      </c>
      <c r="BO11189" s="191" t="s">
        <v>2756</v>
      </c>
      <c r="BU11189" s="191" t="s">
        <v>16677</v>
      </c>
      <c r="BV11189" s="191" t="s">
        <v>2980</v>
      </c>
      <c r="BW11189" s="191" t="s">
        <v>2756</v>
      </c>
    </row>
    <row r="11190" spans="51:75" x14ac:dyDescent="0.3">
      <c r="AY11190" s="251" t="e">
        <f>VLOOKUP(C11190,#REF!, 2,FALSE)</f>
        <v>#REF!</v>
      </c>
      <c r="BM11190" s="191" t="s">
        <v>16678</v>
      </c>
      <c r="BN11190" s="191" t="s">
        <v>1270</v>
      </c>
      <c r="BO11190" s="191" t="s">
        <v>2984</v>
      </c>
      <c r="BU11190" s="191" t="s">
        <v>16678</v>
      </c>
      <c r="BV11190" s="191" t="s">
        <v>1270</v>
      </c>
      <c r="BW11190" s="191" t="s">
        <v>2984</v>
      </c>
    </row>
    <row r="11191" spans="51:75" x14ac:dyDescent="0.3">
      <c r="AY11191" s="251" t="e">
        <f>VLOOKUP(C11191,#REF!, 2,FALSE)</f>
        <v>#REF!</v>
      </c>
      <c r="BM11191" s="191" t="s">
        <v>16679</v>
      </c>
      <c r="BN11191" s="191" t="s">
        <v>1140</v>
      </c>
      <c r="BO11191" s="191" t="s">
        <v>8411</v>
      </c>
      <c r="BU11191" s="191" t="s">
        <v>16679</v>
      </c>
      <c r="BV11191" s="191" t="s">
        <v>1140</v>
      </c>
      <c r="BW11191" s="191" t="s">
        <v>8411</v>
      </c>
    </row>
    <row r="11192" spans="51:75" x14ac:dyDescent="0.3">
      <c r="AY11192" s="251" t="e">
        <f>VLOOKUP(C11192,#REF!, 2,FALSE)</f>
        <v>#REF!</v>
      </c>
      <c r="BM11192" s="191" t="s">
        <v>16680</v>
      </c>
      <c r="BN11192" s="191" t="s">
        <v>2980</v>
      </c>
      <c r="BO11192" s="191" t="s">
        <v>2984</v>
      </c>
      <c r="BU11192" s="191" t="s">
        <v>16680</v>
      </c>
      <c r="BV11192" s="191" t="s">
        <v>2980</v>
      </c>
      <c r="BW11192" s="191" t="s">
        <v>2984</v>
      </c>
    </row>
    <row r="11193" spans="51:75" x14ac:dyDescent="0.3">
      <c r="AY11193" s="251" t="e">
        <f>VLOOKUP(C11193,#REF!, 2,FALSE)</f>
        <v>#REF!</v>
      </c>
      <c r="BM11193" s="191" t="s">
        <v>16681</v>
      </c>
      <c r="BN11193" s="191" t="s">
        <v>1270</v>
      </c>
      <c r="BO11193" s="191" t="s">
        <v>15840</v>
      </c>
      <c r="BU11193" s="191" t="s">
        <v>16681</v>
      </c>
      <c r="BV11193" s="191" t="s">
        <v>1270</v>
      </c>
      <c r="BW11193" s="191" t="s">
        <v>15840</v>
      </c>
    </row>
    <row r="11194" spans="51:75" x14ac:dyDescent="0.3">
      <c r="AY11194" s="251" t="e">
        <f>VLOOKUP(C11194,#REF!, 2,FALSE)</f>
        <v>#REF!</v>
      </c>
      <c r="BM11194" s="191" t="s">
        <v>16682</v>
      </c>
      <c r="BN11194" s="191" t="s">
        <v>1270</v>
      </c>
      <c r="BO11194" s="191" t="s">
        <v>2984</v>
      </c>
      <c r="BU11194" s="191" t="s">
        <v>16682</v>
      </c>
      <c r="BV11194" s="191" t="s">
        <v>1270</v>
      </c>
      <c r="BW11194" s="191" t="s">
        <v>2984</v>
      </c>
    </row>
    <row r="11195" spans="51:75" x14ac:dyDescent="0.3">
      <c r="AY11195" s="251" t="e">
        <f>VLOOKUP(C11195,#REF!, 2,FALSE)</f>
        <v>#REF!</v>
      </c>
      <c r="BM11195" s="191" t="s">
        <v>16683</v>
      </c>
      <c r="BN11195" s="191" t="s">
        <v>3253</v>
      </c>
      <c r="BO11195" s="191" t="s">
        <v>9391</v>
      </c>
      <c r="BU11195" s="191" t="s">
        <v>16683</v>
      </c>
      <c r="BV11195" s="191" t="s">
        <v>3253</v>
      </c>
      <c r="BW11195" s="191" t="s">
        <v>9391</v>
      </c>
    </row>
    <row r="11196" spans="51:75" x14ac:dyDescent="0.3">
      <c r="AY11196" s="251" t="e">
        <f>VLOOKUP(C11196,#REF!, 2,FALSE)</f>
        <v>#REF!</v>
      </c>
      <c r="BM11196" s="191" t="s">
        <v>16684</v>
      </c>
      <c r="BN11196" s="191" t="s">
        <v>1343</v>
      </c>
      <c r="BO11196" s="191" t="s">
        <v>2984</v>
      </c>
      <c r="BU11196" s="191" t="s">
        <v>16684</v>
      </c>
      <c r="BV11196" s="191" t="s">
        <v>1343</v>
      </c>
      <c r="BW11196" s="191" t="s">
        <v>2984</v>
      </c>
    </row>
    <row r="11197" spans="51:75" x14ac:dyDescent="0.3">
      <c r="AY11197" s="251" t="e">
        <f>VLOOKUP(C11197,#REF!, 2,FALSE)</f>
        <v>#REF!</v>
      </c>
      <c r="BM11197" s="191" t="s">
        <v>16685</v>
      </c>
      <c r="BN11197" s="191" t="s">
        <v>863</v>
      </c>
      <c r="BO11197" s="191" t="s">
        <v>2984</v>
      </c>
      <c r="BU11197" s="191" t="s">
        <v>16685</v>
      </c>
      <c r="BV11197" s="191" t="s">
        <v>863</v>
      </c>
      <c r="BW11197" s="191" t="s">
        <v>2984</v>
      </c>
    </row>
    <row r="11198" spans="51:75" x14ac:dyDescent="0.3">
      <c r="AY11198" s="251" t="e">
        <f>VLOOKUP(C11198,#REF!, 2,FALSE)</f>
        <v>#REF!</v>
      </c>
      <c r="BM11198" s="191" t="s">
        <v>16686</v>
      </c>
      <c r="BN11198" s="191" t="s">
        <v>1343</v>
      </c>
      <c r="BO11198" s="191" t="s">
        <v>2984</v>
      </c>
      <c r="BU11198" s="191" t="s">
        <v>16686</v>
      </c>
      <c r="BV11198" s="191" t="s">
        <v>1343</v>
      </c>
      <c r="BW11198" s="191" t="s">
        <v>2984</v>
      </c>
    </row>
    <row r="11199" spans="51:75" x14ac:dyDescent="0.3">
      <c r="AY11199" s="251" t="e">
        <f>VLOOKUP(C11199,#REF!, 2,FALSE)</f>
        <v>#REF!</v>
      </c>
      <c r="BM11199" s="191" t="s">
        <v>16687</v>
      </c>
      <c r="BN11199" s="191" t="s">
        <v>1140</v>
      </c>
      <c r="BO11199" s="191" t="s">
        <v>2984</v>
      </c>
      <c r="BU11199" s="191" t="s">
        <v>16687</v>
      </c>
      <c r="BV11199" s="191" t="s">
        <v>1140</v>
      </c>
      <c r="BW11199" s="191" t="s">
        <v>2984</v>
      </c>
    </row>
    <row r="11200" spans="51:75" x14ac:dyDescent="0.3">
      <c r="AY11200" s="251" t="e">
        <f>VLOOKUP(C11200,#REF!, 2,FALSE)</f>
        <v>#REF!</v>
      </c>
      <c r="BM11200" s="191" t="s">
        <v>16688</v>
      </c>
      <c r="BN11200" s="191" t="s">
        <v>863</v>
      </c>
      <c r="BO11200" s="191" t="s">
        <v>1278</v>
      </c>
      <c r="BU11200" s="191" t="s">
        <v>16688</v>
      </c>
      <c r="BV11200" s="191" t="s">
        <v>863</v>
      </c>
      <c r="BW11200" s="191" t="s">
        <v>1278</v>
      </c>
    </row>
    <row r="11201" spans="51:75" x14ac:dyDescent="0.3">
      <c r="AY11201" s="251" t="e">
        <f>VLOOKUP(C11201,#REF!, 2,FALSE)</f>
        <v>#REF!</v>
      </c>
      <c r="BM11201" s="191" t="s">
        <v>16689</v>
      </c>
      <c r="BN11201" s="191" t="s">
        <v>3046</v>
      </c>
      <c r="BO11201" s="191" t="s">
        <v>2065</v>
      </c>
      <c r="BU11201" s="191" t="s">
        <v>16689</v>
      </c>
      <c r="BV11201" s="191" t="s">
        <v>3046</v>
      </c>
      <c r="BW11201" s="191" t="s">
        <v>2065</v>
      </c>
    </row>
    <row r="11202" spans="51:75" x14ac:dyDescent="0.3">
      <c r="AY11202" s="251" t="e">
        <f>VLOOKUP(C11202,#REF!, 2,FALSE)</f>
        <v>#REF!</v>
      </c>
      <c r="BM11202" s="191" t="s">
        <v>16690</v>
      </c>
      <c r="BN11202" s="191" t="s">
        <v>2980</v>
      </c>
      <c r="BO11202" s="191" t="s">
        <v>1607</v>
      </c>
      <c r="BU11202" s="191" t="s">
        <v>16690</v>
      </c>
      <c r="BV11202" s="191" t="s">
        <v>2980</v>
      </c>
      <c r="BW11202" s="191" t="s">
        <v>1607</v>
      </c>
    </row>
    <row r="11203" spans="51:75" x14ac:dyDescent="0.3">
      <c r="AY11203" s="251" t="e">
        <f>VLOOKUP(C11203,#REF!, 2,FALSE)</f>
        <v>#REF!</v>
      </c>
      <c r="BM11203" s="191" t="s">
        <v>2861</v>
      </c>
      <c r="BN11203" s="191" t="s">
        <v>3203</v>
      </c>
      <c r="BO11203" s="191" t="s">
        <v>2984</v>
      </c>
      <c r="BU11203" s="191" t="s">
        <v>2861</v>
      </c>
      <c r="BV11203" s="191" t="s">
        <v>3203</v>
      </c>
      <c r="BW11203" s="191" t="s">
        <v>2984</v>
      </c>
    </row>
    <row r="11204" spans="51:75" x14ac:dyDescent="0.3">
      <c r="AY11204" s="251" t="e">
        <f>VLOOKUP(C11204,#REF!, 2,FALSE)</f>
        <v>#REF!</v>
      </c>
      <c r="BM11204" s="191" t="s">
        <v>16691</v>
      </c>
      <c r="BN11204" s="191" t="s">
        <v>3046</v>
      </c>
      <c r="BO11204" s="191" t="s">
        <v>2984</v>
      </c>
      <c r="BU11204" s="191" t="s">
        <v>16691</v>
      </c>
      <c r="BV11204" s="191" t="s">
        <v>3046</v>
      </c>
      <c r="BW11204" s="191" t="s">
        <v>2984</v>
      </c>
    </row>
    <row r="11205" spans="51:75" x14ac:dyDescent="0.3">
      <c r="AY11205" s="251" t="e">
        <f>VLOOKUP(C11205,#REF!, 2,FALSE)</f>
        <v>#REF!</v>
      </c>
      <c r="BM11205" s="191" t="s">
        <v>16692</v>
      </c>
      <c r="BN11205" s="191" t="s">
        <v>1270</v>
      </c>
      <c r="BO11205" s="191" t="s">
        <v>3431</v>
      </c>
      <c r="BU11205" s="191" t="s">
        <v>16692</v>
      </c>
      <c r="BV11205" s="191" t="s">
        <v>1270</v>
      </c>
      <c r="BW11205" s="191" t="s">
        <v>3431</v>
      </c>
    </row>
    <row r="11206" spans="51:75" x14ac:dyDescent="0.3">
      <c r="AY11206" s="251" t="e">
        <f>VLOOKUP(C11206,#REF!, 2,FALSE)</f>
        <v>#REF!</v>
      </c>
      <c r="BM11206" s="191" t="s">
        <v>16693</v>
      </c>
      <c r="BN11206" s="191" t="s">
        <v>1343</v>
      </c>
      <c r="BO11206" s="191" t="s">
        <v>945</v>
      </c>
      <c r="BU11206" s="191" t="s">
        <v>16693</v>
      </c>
      <c r="BV11206" s="191" t="s">
        <v>1343</v>
      </c>
      <c r="BW11206" s="191" t="s">
        <v>945</v>
      </c>
    </row>
    <row r="11207" spans="51:75" x14ac:dyDescent="0.3">
      <c r="AY11207" s="251" t="e">
        <f>VLOOKUP(C11207,#REF!, 2,FALSE)</f>
        <v>#REF!</v>
      </c>
      <c r="BM11207" s="191" t="s">
        <v>16694</v>
      </c>
      <c r="BN11207" s="191" t="s">
        <v>3046</v>
      </c>
      <c r="BO11207" s="191" t="s">
        <v>2984</v>
      </c>
      <c r="BU11207" s="191" t="s">
        <v>16694</v>
      </c>
      <c r="BV11207" s="191" t="s">
        <v>3046</v>
      </c>
      <c r="BW11207" s="191" t="s">
        <v>2984</v>
      </c>
    </row>
    <row r="11208" spans="51:75" x14ac:dyDescent="0.3">
      <c r="AY11208" s="251" t="e">
        <f>VLOOKUP(C11208,#REF!, 2,FALSE)</f>
        <v>#REF!</v>
      </c>
      <c r="BM11208" s="191" t="s">
        <v>16695</v>
      </c>
      <c r="BN11208" s="191" t="s">
        <v>3253</v>
      </c>
      <c r="BO11208" s="191" t="s">
        <v>3809</v>
      </c>
      <c r="BU11208" s="191" t="s">
        <v>16695</v>
      </c>
      <c r="BV11208" s="191" t="s">
        <v>3253</v>
      </c>
      <c r="BW11208" s="191" t="s">
        <v>3809</v>
      </c>
    </row>
    <row r="11209" spans="51:75" x14ac:dyDescent="0.3">
      <c r="AY11209" s="251" t="e">
        <f>VLOOKUP(C11209,#REF!, 2,FALSE)</f>
        <v>#REF!</v>
      </c>
      <c r="BM11209" s="191" t="s">
        <v>16696</v>
      </c>
      <c r="BN11209" s="191" t="s">
        <v>1270</v>
      </c>
      <c r="BO11209" s="191" t="s">
        <v>15739</v>
      </c>
      <c r="BU11209" s="191" t="s">
        <v>16696</v>
      </c>
      <c r="BV11209" s="191" t="s">
        <v>1270</v>
      </c>
      <c r="BW11209" s="191" t="s">
        <v>15739</v>
      </c>
    </row>
    <row r="11210" spans="51:75" x14ac:dyDescent="0.3">
      <c r="AY11210" s="251" t="e">
        <f>VLOOKUP(C11210,#REF!, 2,FALSE)</f>
        <v>#REF!</v>
      </c>
      <c r="BM11210" s="191" t="s">
        <v>16697</v>
      </c>
      <c r="BN11210" s="191" t="s">
        <v>1343</v>
      </c>
      <c r="BO11210" s="191" t="s">
        <v>2984</v>
      </c>
      <c r="BU11210" s="191" t="s">
        <v>16697</v>
      </c>
      <c r="BV11210" s="191" t="s">
        <v>1343</v>
      </c>
      <c r="BW11210" s="191" t="s">
        <v>2984</v>
      </c>
    </row>
    <row r="11211" spans="51:75" x14ac:dyDescent="0.3">
      <c r="AY11211" s="251" t="e">
        <f>VLOOKUP(C11211,#REF!, 2,FALSE)</f>
        <v>#REF!</v>
      </c>
      <c r="BM11211" s="191" t="s">
        <v>16698</v>
      </c>
      <c r="BN11211" s="191" t="s">
        <v>2980</v>
      </c>
      <c r="BO11211" s="191" t="s">
        <v>8748</v>
      </c>
      <c r="BU11211" s="191" t="s">
        <v>16698</v>
      </c>
      <c r="BV11211" s="191" t="s">
        <v>2980</v>
      </c>
      <c r="BW11211" s="191" t="s">
        <v>8748</v>
      </c>
    </row>
    <row r="11212" spans="51:75" x14ac:dyDescent="0.3">
      <c r="AY11212" s="251" t="e">
        <f>VLOOKUP(C11212,#REF!, 2,FALSE)</f>
        <v>#REF!</v>
      </c>
      <c r="BM11212" s="191" t="s">
        <v>2862</v>
      </c>
      <c r="BN11212" s="191" t="s">
        <v>3253</v>
      </c>
      <c r="BO11212" s="191" t="s">
        <v>9342</v>
      </c>
      <c r="BU11212" s="191" t="s">
        <v>2862</v>
      </c>
      <c r="BV11212" s="191" t="s">
        <v>3253</v>
      </c>
      <c r="BW11212" s="191" t="s">
        <v>9342</v>
      </c>
    </row>
    <row r="11213" spans="51:75" x14ac:dyDescent="0.3">
      <c r="AY11213" s="251" t="e">
        <f>VLOOKUP(C11213,#REF!, 2,FALSE)</f>
        <v>#REF!</v>
      </c>
      <c r="BM11213" s="191" t="s">
        <v>16699</v>
      </c>
      <c r="BN11213" s="191" t="s">
        <v>2980</v>
      </c>
      <c r="BO11213" s="191" t="s">
        <v>16700</v>
      </c>
      <c r="BU11213" s="191" t="s">
        <v>16699</v>
      </c>
      <c r="BV11213" s="191" t="s">
        <v>2980</v>
      </c>
      <c r="BW11213" s="191" t="s">
        <v>16700</v>
      </c>
    </row>
    <row r="11214" spans="51:75" x14ac:dyDescent="0.3">
      <c r="AY11214" s="251" t="e">
        <f>VLOOKUP(C11214,#REF!, 2,FALSE)</f>
        <v>#REF!</v>
      </c>
      <c r="BM11214" s="191" t="s">
        <v>16701</v>
      </c>
      <c r="BN11214" s="191" t="s">
        <v>3046</v>
      </c>
      <c r="BO11214" s="191" t="s">
        <v>16702</v>
      </c>
      <c r="BU11214" s="191" t="s">
        <v>16701</v>
      </c>
      <c r="BV11214" s="191" t="s">
        <v>3046</v>
      </c>
      <c r="BW11214" s="191" t="s">
        <v>16702</v>
      </c>
    </row>
    <row r="11215" spans="51:75" x14ac:dyDescent="0.3">
      <c r="AY11215" s="251" t="e">
        <f>VLOOKUP(C11215,#REF!, 2,FALSE)</f>
        <v>#REF!</v>
      </c>
      <c r="BM11215" s="191" t="s">
        <v>16703</v>
      </c>
      <c r="BN11215" s="191" t="s">
        <v>3046</v>
      </c>
      <c r="BO11215" s="191" t="s">
        <v>2984</v>
      </c>
      <c r="BU11215" s="191" t="s">
        <v>16703</v>
      </c>
      <c r="BV11215" s="191" t="s">
        <v>3046</v>
      </c>
      <c r="BW11215" s="191" t="s">
        <v>2984</v>
      </c>
    </row>
    <row r="11216" spans="51:75" x14ac:dyDescent="0.3">
      <c r="AY11216" s="251" t="e">
        <f>VLOOKUP(C11216,#REF!, 2,FALSE)</f>
        <v>#REF!</v>
      </c>
      <c r="BM11216" s="191" t="s">
        <v>16704</v>
      </c>
      <c r="BN11216" s="191" t="s">
        <v>3046</v>
      </c>
      <c r="BO11216" s="191" t="s">
        <v>2979</v>
      </c>
      <c r="BU11216" s="191" t="s">
        <v>16704</v>
      </c>
      <c r="BV11216" s="191" t="s">
        <v>3046</v>
      </c>
      <c r="BW11216" s="191" t="s">
        <v>2979</v>
      </c>
    </row>
    <row r="11217" spans="51:75" x14ac:dyDescent="0.3">
      <c r="AY11217" s="251" t="e">
        <f>VLOOKUP(C11217,#REF!, 2,FALSE)</f>
        <v>#REF!</v>
      </c>
      <c r="BM11217" s="191" t="s">
        <v>16705</v>
      </c>
      <c r="BN11217" s="191" t="s">
        <v>1343</v>
      </c>
      <c r="BO11217" s="191" t="s">
        <v>16706</v>
      </c>
      <c r="BU11217" s="191" t="s">
        <v>16705</v>
      </c>
      <c r="BV11217" s="191" t="s">
        <v>1343</v>
      </c>
      <c r="BW11217" s="191" t="s">
        <v>16706</v>
      </c>
    </row>
    <row r="11218" spans="51:75" x14ac:dyDescent="0.3">
      <c r="AY11218" s="251" t="e">
        <f>VLOOKUP(C11218,#REF!, 2,FALSE)</f>
        <v>#REF!</v>
      </c>
      <c r="BM11218" s="191" t="s">
        <v>16707</v>
      </c>
      <c r="BN11218" s="191" t="s">
        <v>2980</v>
      </c>
      <c r="BO11218" s="191" t="s">
        <v>16708</v>
      </c>
      <c r="BU11218" s="191" t="s">
        <v>16707</v>
      </c>
      <c r="BV11218" s="191" t="s">
        <v>2980</v>
      </c>
      <c r="BW11218" s="191" t="s">
        <v>16708</v>
      </c>
    </row>
    <row r="11219" spans="51:75" x14ac:dyDescent="0.3">
      <c r="AY11219" s="251" t="e">
        <f>VLOOKUP(C11219,#REF!, 2,FALSE)</f>
        <v>#REF!</v>
      </c>
      <c r="BM11219" s="191" t="s">
        <v>16709</v>
      </c>
      <c r="BN11219" s="191" t="s">
        <v>3006</v>
      </c>
      <c r="BO11219" s="191" t="s">
        <v>16710</v>
      </c>
      <c r="BU11219" s="191" t="s">
        <v>16709</v>
      </c>
      <c r="BV11219" s="191" t="s">
        <v>3006</v>
      </c>
      <c r="BW11219" s="191" t="s">
        <v>16710</v>
      </c>
    </row>
    <row r="11220" spans="51:75" x14ac:dyDescent="0.3">
      <c r="AY11220" s="251" t="e">
        <f>VLOOKUP(C11220,#REF!, 2,FALSE)</f>
        <v>#REF!</v>
      </c>
      <c r="BM11220" s="191" t="s">
        <v>16711</v>
      </c>
      <c r="BN11220" s="191" t="s">
        <v>3253</v>
      </c>
      <c r="BO11220" s="191" t="s">
        <v>16712</v>
      </c>
      <c r="BU11220" s="191" t="s">
        <v>16711</v>
      </c>
      <c r="BV11220" s="191" t="s">
        <v>3253</v>
      </c>
      <c r="BW11220" s="191" t="s">
        <v>16712</v>
      </c>
    </row>
    <row r="11221" spans="51:75" x14ac:dyDescent="0.3">
      <c r="AY11221" s="251" t="e">
        <f>VLOOKUP(C11221,#REF!, 2,FALSE)</f>
        <v>#REF!</v>
      </c>
      <c r="BM11221" s="191" t="s">
        <v>2863</v>
      </c>
      <c r="BN11221" s="191" t="s">
        <v>3003</v>
      </c>
      <c r="BO11221" s="191" t="s">
        <v>8828</v>
      </c>
      <c r="BU11221" s="191" t="s">
        <v>2863</v>
      </c>
      <c r="BV11221" s="191" t="s">
        <v>3003</v>
      </c>
      <c r="BW11221" s="191" t="s">
        <v>8828</v>
      </c>
    </row>
    <row r="11222" spans="51:75" x14ac:dyDescent="0.3">
      <c r="AY11222" s="251" t="e">
        <f>VLOOKUP(C11222,#REF!, 2,FALSE)</f>
        <v>#REF!</v>
      </c>
      <c r="BM11222" s="191" t="s">
        <v>2864</v>
      </c>
      <c r="BN11222" s="191" t="s">
        <v>1140</v>
      </c>
      <c r="BO11222" s="191" t="s">
        <v>2984</v>
      </c>
      <c r="BU11222" s="191" t="s">
        <v>2864</v>
      </c>
      <c r="BV11222" s="191" t="s">
        <v>1140</v>
      </c>
      <c r="BW11222" s="191" t="s">
        <v>2984</v>
      </c>
    </row>
    <row r="11223" spans="51:75" x14ac:dyDescent="0.3">
      <c r="AY11223" s="251" t="e">
        <f>VLOOKUP(C11223,#REF!, 2,FALSE)</f>
        <v>#REF!</v>
      </c>
      <c r="BM11223" s="191" t="s">
        <v>16713</v>
      </c>
      <c r="BN11223" s="191" t="s">
        <v>3003</v>
      </c>
      <c r="BO11223" s="191" t="s">
        <v>2984</v>
      </c>
      <c r="BU11223" s="191" t="s">
        <v>16713</v>
      </c>
      <c r="BV11223" s="191" t="s">
        <v>3003</v>
      </c>
      <c r="BW11223" s="191" t="s">
        <v>2984</v>
      </c>
    </row>
    <row r="11224" spans="51:75" x14ac:dyDescent="0.3">
      <c r="AY11224" s="251" t="e">
        <f>VLOOKUP(C11224,#REF!, 2,FALSE)</f>
        <v>#REF!</v>
      </c>
      <c r="BM11224" s="191" t="s">
        <v>16714</v>
      </c>
      <c r="BN11224" s="191" t="s">
        <v>1140</v>
      </c>
      <c r="BO11224" s="191" t="s">
        <v>2984</v>
      </c>
      <c r="BU11224" s="191" t="s">
        <v>16714</v>
      </c>
      <c r="BV11224" s="191" t="s">
        <v>1140</v>
      </c>
      <c r="BW11224" s="191" t="s">
        <v>2984</v>
      </c>
    </row>
    <row r="11225" spans="51:75" x14ac:dyDescent="0.3">
      <c r="AY11225" s="251" t="e">
        <f>VLOOKUP(C11225,#REF!, 2,FALSE)</f>
        <v>#REF!</v>
      </c>
      <c r="BM11225" s="191" t="s">
        <v>16715</v>
      </c>
      <c r="BN11225" s="191" t="s">
        <v>3253</v>
      </c>
      <c r="BO11225" s="191" t="s">
        <v>10790</v>
      </c>
      <c r="BU11225" s="191" t="s">
        <v>16715</v>
      </c>
      <c r="BV11225" s="191" t="s">
        <v>3253</v>
      </c>
      <c r="BW11225" s="191" t="s">
        <v>10790</v>
      </c>
    </row>
    <row r="11226" spans="51:75" x14ac:dyDescent="0.3">
      <c r="AY11226" s="251" t="e">
        <f>VLOOKUP(C11226,#REF!, 2,FALSE)</f>
        <v>#REF!</v>
      </c>
      <c r="BM11226" s="191" t="s">
        <v>16716</v>
      </c>
      <c r="BN11226" s="191" t="s">
        <v>2980</v>
      </c>
      <c r="BO11226" s="191" t="s">
        <v>1098</v>
      </c>
      <c r="BU11226" s="191" t="s">
        <v>16716</v>
      </c>
      <c r="BV11226" s="191" t="s">
        <v>2980</v>
      </c>
      <c r="BW11226" s="191" t="s">
        <v>1098</v>
      </c>
    </row>
    <row r="11227" spans="51:75" x14ac:dyDescent="0.3">
      <c r="AY11227" s="251" t="e">
        <f>VLOOKUP(C11227,#REF!, 2,FALSE)</f>
        <v>#REF!</v>
      </c>
      <c r="BM11227" s="191" t="s">
        <v>16717</v>
      </c>
      <c r="BN11227" s="191" t="s">
        <v>3006</v>
      </c>
      <c r="BO11227" s="191" t="s">
        <v>8533</v>
      </c>
      <c r="BU11227" s="191" t="s">
        <v>16717</v>
      </c>
      <c r="BV11227" s="191" t="s">
        <v>3006</v>
      </c>
      <c r="BW11227" s="191" t="s">
        <v>8533</v>
      </c>
    </row>
    <row r="11228" spans="51:75" x14ac:dyDescent="0.3">
      <c r="AY11228" s="251" t="e">
        <f>VLOOKUP(C11228,#REF!, 2,FALSE)</f>
        <v>#REF!</v>
      </c>
      <c r="BM11228" s="191" t="s">
        <v>16718</v>
      </c>
      <c r="BN11228" s="191" t="s">
        <v>3046</v>
      </c>
      <c r="BO11228" s="191" t="s">
        <v>2984</v>
      </c>
      <c r="BU11228" s="191" t="s">
        <v>16718</v>
      </c>
      <c r="BV11228" s="191" t="s">
        <v>3046</v>
      </c>
      <c r="BW11228" s="191" t="s">
        <v>2984</v>
      </c>
    </row>
    <row r="11229" spans="51:75" x14ac:dyDescent="0.3">
      <c r="AY11229" s="251" t="e">
        <f>VLOOKUP(C11229,#REF!, 2,FALSE)</f>
        <v>#REF!</v>
      </c>
      <c r="BM11229" s="191" t="s">
        <v>16719</v>
      </c>
      <c r="BN11229" s="191" t="s">
        <v>1343</v>
      </c>
      <c r="BO11229" s="191" t="s">
        <v>2984</v>
      </c>
      <c r="BU11229" s="191" t="s">
        <v>16719</v>
      </c>
      <c r="BV11229" s="191" t="s">
        <v>1343</v>
      </c>
      <c r="BW11229" s="191" t="s">
        <v>2984</v>
      </c>
    </row>
    <row r="11230" spans="51:75" x14ac:dyDescent="0.3">
      <c r="AY11230" s="251" t="e">
        <f>VLOOKUP(C11230,#REF!, 2,FALSE)</f>
        <v>#REF!</v>
      </c>
      <c r="BM11230" s="191" t="s">
        <v>16720</v>
      </c>
      <c r="BN11230" s="191" t="s">
        <v>1343</v>
      </c>
      <c r="BO11230" s="191" t="s">
        <v>10554</v>
      </c>
      <c r="BU11230" s="191" t="s">
        <v>16720</v>
      </c>
      <c r="BV11230" s="191" t="s">
        <v>1343</v>
      </c>
      <c r="BW11230" s="191" t="s">
        <v>10554</v>
      </c>
    </row>
    <row r="11231" spans="51:75" x14ac:dyDescent="0.3">
      <c r="AY11231" s="251" t="e">
        <f>VLOOKUP(C11231,#REF!, 2,FALSE)</f>
        <v>#REF!</v>
      </c>
      <c r="BM11231" s="191" t="s">
        <v>16721</v>
      </c>
      <c r="BN11231" s="191" t="s">
        <v>3253</v>
      </c>
      <c r="BO11231" s="191" t="s">
        <v>16722</v>
      </c>
      <c r="BU11231" s="191" t="s">
        <v>16721</v>
      </c>
      <c r="BV11231" s="191" t="s">
        <v>3253</v>
      </c>
      <c r="BW11231" s="191" t="s">
        <v>16722</v>
      </c>
    </row>
    <row r="11232" spans="51:75" x14ac:dyDescent="0.3">
      <c r="AY11232" s="251" t="e">
        <f>VLOOKUP(C11232,#REF!, 2,FALSE)</f>
        <v>#REF!</v>
      </c>
      <c r="BM11232" s="191" t="s">
        <v>16723</v>
      </c>
      <c r="BN11232" s="191" t="s">
        <v>3253</v>
      </c>
      <c r="BO11232" s="191" t="s">
        <v>6671</v>
      </c>
      <c r="BU11232" s="191" t="s">
        <v>16723</v>
      </c>
      <c r="BV11232" s="191" t="s">
        <v>3253</v>
      </c>
      <c r="BW11232" s="191" t="s">
        <v>6671</v>
      </c>
    </row>
    <row r="11233" spans="51:75" x14ac:dyDescent="0.3">
      <c r="AY11233" s="251" t="e">
        <f>VLOOKUP(C11233,#REF!, 2,FALSE)</f>
        <v>#REF!</v>
      </c>
      <c r="BM11233" s="191" t="s">
        <v>16724</v>
      </c>
      <c r="BN11233" s="191" t="s">
        <v>3046</v>
      </c>
      <c r="BO11233" s="191" t="s">
        <v>2984</v>
      </c>
      <c r="BU11233" s="191" t="s">
        <v>16724</v>
      </c>
      <c r="BV11233" s="191" t="s">
        <v>3046</v>
      </c>
      <c r="BW11233" s="191" t="s">
        <v>2984</v>
      </c>
    </row>
    <row r="11234" spans="51:75" x14ac:dyDescent="0.3">
      <c r="AY11234" s="251" t="e">
        <f>VLOOKUP(C11234,#REF!, 2,FALSE)</f>
        <v>#REF!</v>
      </c>
      <c r="BM11234" s="191" t="s">
        <v>16725</v>
      </c>
      <c r="BN11234" s="191" t="s">
        <v>3203</v>
      </c>
      <c r="BO11234" s="191" t="s">
        <v>4840</v>
      </c>
      <c r="BU11234" s="191" t="s">
        <v>16725</v>
      </c>
      <c r="BV11234" s="191" t="s">
        <v>3203</v>
      </c>
      <c r="BW11234" s="191" t="s">
        <v>4840</v>
      </c>
    </row>
    <row r="11235" spans="51:75" x14ac:dyDescent="0.3">
      <c r="AY11235" s="251" t="e">
        <f>VLOOKUP(C11235,#REF!, 2,FALSE)</f>
        <v>#REF!</v>
      </c>
      <c r="BM11235" s="191" t="s">
        <v>16726</v>
      </c>
      <c r="BN11235" s="191" t="s">
        <v>3253</v>
      </c>
      <c r="BO11235" s="191" t="s">
        <v>13026</v>
      </c>
      <c r="BU11235" s="191" t="s">
        <v>16726</v>
      </c>
      <c r="BV11235" s="191" t="s">
        <v>3253</v>
      </c>
      <c r="BW11235" s="191" t="s">
        <v>13026</v>
      </c>
    </row>
    <row r="11236" spans="51:75" x14ac:dyDescent="0.3">
      <c r="AY11236" s="251" t="e">
        <f>VLOOKUP(C11236,#REF!, 2,FALSE)</f>
        <v>#REF!</v>
      </c>
      <c r="BM11236" s="191" t="s">
        <v>2865</v>
      </c>
      <c r="BN11236" s="191" t="s">
        <v>3006</v>
      </c>
      <c r="BO11236" s="191" t="s">
        <v>16727</v>
      </c>
      <c r="BU11236" s="191" t="s">
        <v>2865</v>
      </c>
      <c r="BV11236" s="191" t="s">
        <v>3006</v>
      </c>
      <c r="BW11236" s="191" t="s">
        <v>16727</v>
      </c>
    </row>
    <row r="11237" spans="51:75" x14ac:dyDescent="0.3">
      <c r="AY11237" s="251" t="e">
        <f>VLOOKUP(C11237,#REF!, 2,FALSE)</f>
        <v>#REF!</v>
      </c>
      <c r="BM11237" s="191" t="s">
        <v>16728</v>
      </c>
      <c r="BN11237" s="191" t="s">
        <v>3003</v>
      </c>
      <c r="BO11237" s="191" t="s">
        <v>3022</v>
      </c>
      <c r="BU11237" s="191" t="s">
        <v>16728</v>
      </c>
      <c r="BV11237" s="191" t="s">
        <v>3003</v>
      </c>
      <c r="BW11237" s="191" t="s">
        <v>3022</v>
      </c>
    </row>
    <row r="11238" spans="51:75" x14ac:dyDescent="0.3">
      <c r="AY11238" s="251" t="e">
        <f>VLOOKUP(C11238,#REF!, 2,FALSE)</f>
        <v>#REF!</v>
      </c>
      <c r="BM11238" s="191" t="s">
        <v>16729</v>
      </c>
      <c r="BN11238" s="191" t="s">
        <v>3003</v>
      </c>
      <c r="BO11238" s="191" t="s">
        <v>9049</v>
      </c>
      <c r="BU11238" s="191" t="s">
        <v>16729</v>
      </c>
      <c r="BV11238" s="191" t="s">
        <v>3003</v>
      </c>
      <c r="BW11238" s="191" t="s">
        <v>9049</v>
      </c>
    </row>
    <row r="11239" spans="51:75" x14ac:dyDescent="0.3">
      <c r="AY11239" s="251" t="e">
        <f>VLOOKUP(C11239,#REF!, 2,FALSE)</f>
        <v>#REF!</v>
      </c>
      <c r="BM11239" s="191" t="s">
        <v>16730</v>
      </c>
      <c r="BN11239" s="191" t="s">
        <v>3253</v>
      </c>
      <c r="BO11239" s="191" t="s">
        <v>13232</v>
      </c>
      <c r="BU11239" s="191" t="s">
        <v>16730</v>
      </c>
      <c r="BV11239" s="191" t="s">
        <v>3253</v>
      </c>
      <c r="BW11239" s="191" t="s">
        <v>13232</v>
      </c>
    </row>
    <row r="11240" spans="51:75" x14ac:dyDescent="0.3">
      <c r="AY11240" s="251" t="e">
        <f>VLOOKUP(C11240,#REF!, 2,FALSE)</f>
        <v>#REF!</v>
      </c>
      <c r="BM11240" s="191" t="s">
        <v>16731</v>
      </c>
      <c r="BN11240" s="191" t="s">
        <v>1343</v>
      </c>
      <c r="BO11240" s="191" t="s">
        <v>2984</v>
      </c>
      <c r="BU11240" s="191" t="s">
        <v>16731</v>
      </c>
      <c r="BV11240" s="191" t="s">
        <v>1343</v>
      </c>
      <c r="BW11240" s="191" t="s">
        <v>2984</v>
      </c>
    </row>
    <row r="11241" spans="51:75" x14ac:dyDescent="0.3">
      <c r="AY11241" s="251" t="e">
        <f>VLOOKUP(C11241,#REF!, 2,FALSE)</f>
        <v>#REF!</v>
      </c>
      <c r="BM11241" s="191" t="s">
        <v>16732</v>
      </c>
      <c r="BN11241" s="191" t="s">
        <v>1343</v>
      </c>
      <c r="BO11241" s="191" t="s">
        <v>2984</v>
      </c>
      <c r="BU11241" s="191" t="s">
        <v>16732</v>
      </c>
      <c r="BV11241" s="191" t="s">
        <v>1343</v>
      </c>
      <c r="BW11241" s="191" t="s">
        <v>2984</v>
      </c>
    </row>
    <row r="11242" spans="51:75" x14ac:dyDescent="0.3">
      <c r="AY11242" s="251" t="e">
        <f>VLOOKUP(C11242,#REF!, 2,FALSE)</f>
        <v>#REF!</v>
      </c>
      <c r="BM11242" s="191" t="s">
        <v>16733</v>
      </c>
      <c r="BN11242" s="191" t="s">
        <v>3003</v>
      </c>
      <c r="BO11242" s="191" t="s">
        <v>8273</v>
      </c>
      <c r="BU11242" s="191" t="s">
        <v>16733</v>
      </c>
      <c r="BV11242" s="191" t="s">
        <v>3003</v>
      </c>
      <c r="BW11242" s="191" t="s">
        <v>8273</v>
      </c>
    </row>
    <row r="11243" spans="51:75" x14ac:dyDescent="0.3">
      <c r="AY11243" s="251" t="e">
        <f>VLOOKUP(C11243,#REF!, 2,FALSE)</f>
        <v>#REF!</v>
      </c>
      <c r="BM11243" s="191" t="s">
        <v>16734</v>
      </c>
      <c r="BN11243" s="191" t="s">
        <v>863</v>
      </c>
      <c r="BO11243" s="191" t="s">
        <v>2984</v>
      </c>
      <c r="BU11243" s="191" t="s">
        <v>16734</v>
      </c>
      <c r="BV11243" s="191" t="s">
        <v>863</v>
      </c>
      <c r="BW11243" s="191" t="s">
        <v>2984</v>
      </c>
    </row>
    <row r="11244" spans="51:75" x14ac:dyDescent="0.3">
      <c r="AY11244" s="251" t="e">
        <f>VLOOKUP(C11244,#REF!, 2,FALSE)</f>
        <v>#REF!</v>
      </c>
      <c r="BM11244" s="191" t="s">
        <v>16735</v>
      </c>
      <c r="BN11244" s="191" t="s">
        <v>3253</v>
      </c>
      <c r="BO11244" s="191" t="s">
        <v>16736</v>
      </c>
      <c r="BU11244" s="191" t="s">
        <v>16735</v>
      </c>
      <c r="BV11244" s="191" t="s">
        <v>3253</v>
      </c>
      <c r="BW11244" s="191" t="s">
        <v>16736</v>
      </c>
    </row>
    <row r="11245" spans="51:75" x14ac:dyDescent="0.3">
      <c r="AY11245" s="251" t="e">
        <f>VLOOKUP(C11245,#REF!, 2,FALSE)</f>
        <v>#REF!</v>
      </c>
      <c r="BM11245" s="191" t="s">
        <v>16737</v>
      </c>
      <c r="BN11245" s="191" t="s">
        <v>3006</v>
      </c>
      <c r="BO11245" s="191" t="s">
        <v>3465</v>
      </c>
      <c r="BU11245" s="191" t="s">
        <v>16737</v>
      </c>
      <c r="BV11245" s="191" t="s">
        <v>3006</v>
      </c>
      <c r="BW11245" s="191" t="s">
        <v>3465</v>
      </c>
    </row>
    <row r="11246" spans="51:75" x14ac:dyDescent="0.3">
      <c r="AY11246" s="251" t="e">
        <f>VLOOKUP(C11246,#REF!, 2,FALSE)</f>
        <v>#REF!</v>
      </c>
      <c r="BM11246" s="191" t="s">
        <v>16738</v>
      </c>
      <c r="BN11246" s="191" t="s">
        <v>1140</v>
      </c>
      <c r="BO11246" s="191" t="s">
        <v>10760</v>
      </c>
      <c r="BU11246" s="191" t="s">
        <v>16738</v>
      </c>
      <c r="BV11246" s="191" t="s">
        <v>1140</v>
      </c>
      <c r="BW11246" s="191" t="s">
        <v>10760</v>
      </c>
    </row>
    <row r="11247" spans="51:75" x14ac:dyDescent="0.3">
      <c r="AY11247" s="251" t="e">
        <f>VLOOKUP(C11247,#REF!, 2,FALSE)</f>
        <v>#REF!</v>
      </c>
      <c r="BM11247" s="191" t="s">
        <v>2866</v>
      </c>
      <c r="BN11247" s="191" t="s">
        <v>1343</v>
      </c>
      <c r="BO11247" s="191" t="s">
        <v>9599</v>
      </c>
      <c r="BU11247" s="191" t="s">
        <v>2866</v>
      </c>
      <c r="BV11247" s="191" t="s">
        <v>1343</v>
      </c>
      <c r="BW11247" s="191" t="s">
        <v>9599</v>
      </c>
    </row>
    <row r="11248" spans="51:75" x14ac:dyDescent="0.3">
      <c r="AY11248" s="251" t="e">
        <f>VLOOKUP(C11248,#REF!, 2,FALSE)</f>
        <v>#REF!</v>
      </c>
      <c r="BM11248" s="191" t="s">
        <v>16739</v>
      </c>
      <c r="BN11248" s="191" t="s">
        <v>1343</v>
      </c>
      <c r="BO11248" s="191" t="s">
        <v>6245</v>
      </c>
      <c r="BU11248" s="191" t="s">
        <v>16739</v>
      </c>
      <c r="BV11248" s="191" t="s">
        <v>1343</v>
      </c>
      <c r="BW11248" s="191" t="s">
        <v>6245</v>
      </c>
    </row>
    <row r="11249" spans="51:75" x14ac:dyDescent="0.3">
      <c r="AY11249" s="251" t="e">
        <f>VLOOKUP(C11249,#REF!, 2,FALSE)</f>
        <v>#REF!</v>
      </c>
      <c r="BM11249" s="191" t="s">
        <v>16740</v>
      </c>
      <c r="BN11249" s="191" t="s">
        <v>1343</v>
      </c>
      <c r="BO11249" s="191" t="s">
        <v>1085</v>
      </c>
      <c r="BU11249" s="191" t="s">
        <v>16740</v>
      </c>
      <c r="BV11249" s="191" t="s">
        <v>1343</v>
      </c>
      <c r="BW11249" s="191" t="s">
        <v>1085</v>
      </c>
    </row>
    <row r="11250" spans="51:75" x14ac:dyDescent="0.3">
      <c r="AY11250" s="251" t="e">
        <f>VLOOKUP(C11250,#REF!, 2,FALSE)</f>
        <v>#REF!</v>
      </c>
      <c r="BM11250" s="191" t="s">
        <v>16741</v>
      </c>
      <c r="BN11250" s="191" t="s">
        <v>2980</v>
      </c>
      <c r="BO11250" s="191" t="s">
        <v>6245</v>
      </c>
      <c r="BU11250" s="191" t="s">
        <v>16741</v>
      </c>
      <c r="BV11250" s="191" t="s">
        <v>2980</v>
      </c>
      <c r="BW11250" s="191" t="s">
        <v>6245</v>
      </c>
    </row>
    <row r="11251" spans="51:75" x14ac:dyDescent="0.3">
      <c r="AY11251" s="251" t="e">
        <f>VLOOKUP(C11251,#REF!, 2,FALSE)</f>
        <v>#REF!</v>
      </c>
      <c r="BM11251" s="191" t="s">
        <v>16742</v>
      </c>
      <c r="BN11251" s="191" t="s">
        <v>3006</v>
      </c>
      <c r="BO11251" s="191" t="s">
        <v>16710</v>
      </c>
      <c r="BU11251" s="191" t="s">
        <v>16742</v>
      </c>
      <c r="BV11251" s="191" t="s">
        <v>3006</v>
      </c>
      <c r="BW11251" s="191" t="s">
        <v>16710</v>
      </c>
    </row>
    <row r="11252" spans="51:75" x14ac:dyDescent="0.3">
      <c r="AY11252" s="251" t="e">
        <f>VLOOKUP(C11252,#REF!, 2,FALSE)</f>
        <v>#REF!</v>
      </c>
      <c r="BM11252" s="191" t="s">
        <v>16743</v>
      </c>
      <c r="BN11252" s="191" t="s">
        <v>3006</v>
      </c>
      <c r="BO11252" s="191" t="s">
        <v>16744</v>
      </c>
      <c r="BU11252" s="191" t="s">
        <v>16743</v>
      </c>
      <c r="BV11252" s="191" t="s">
        <v>3006</v>
      </c>
      <c r="BW11252" s="191" t="s">
        <v>16744</v>
      </c>
    </row>
    <row r="11253" spans="51:75" x14ac:dyDescent="0.3">
      <c r="AY11253" s="251" t="e">
        <f>VLOOKUP(C11253,#REF!, 2,FALSE)</f>
        <v>#REF!</v>
      </c>
      <c r="BM11253" s="191" t="s">
        <v>16745</v>
      </c>
      <c r="BN11253" s="191" t="s">
        <v>1270</v>
      </c>
      <c r="BO11253" s="191" t="s">
        <v>2984</v>
      </c>
      <c r="BU11253" s="191" t="s">
        <v>16745</v>
      </c>
      <c r="BV11253" s="191" t="s">
        <v>1270</v>
      </c>
      <c r="BW11253" s="191" t="s">
        <v>2984</v>
      </c>
    </row>
    <row r="11254" spans="51:75" x14ac:dyDescent="0.3">
      <c r="AY11254" s="251" t="e">
        <f>VLOOKUP(C11254,#REF!, 2,FALSE)</f>
        <v>#REF!</v>
      </c>
      <c r="BM11254" s="191" t="s">
        <v>2867</v>
      </c>
      <c r="BN11254" s="191" t="s">
        <v>1343</v>
      </c>
      <c r="BO11254" s="191" t="s">
        <v>1969</v>
      </c>
      <c r="BU11254" s="191" t="s">
        <v>2867</v>
      </c>
      <c r="BV11254" s="191" t="s">
        <v>1343</v>
      </c>
      <c r="BW11254" s="191" t="s">
        <v>1969</v>
      </c>
    </row>
    <row r="11255" spans="51:75" x14ac:dyDescent="0.3">
      <c r="AY11255" s="251" t="e">
        <f>VLOOKUP(C11255,#REF!, 2,FALSE)</f>
        <v>#REF!</v>
      </c>
      <c r="BM11255" s="191" t="s">
        <v>2868</v>
      </c>
      <c r="BN11255" s="191" t="s">
        <v>3046</v>
      </c>
      <c r="BO11255" s="191" t="s">
        <v>2984</v>
      </c>
      <c r="BU11255" s="191" t="s">
        <v>2868</v>
      </c>
      <c r="BV11255" s="191" t="s">
        <v>3046</v>
      </c>
      <c r="BW11255" s="191" t="s">
        <v>2984</v>
      </c>
    </row>
    <row r="11256" spans="51:75" x14ac:dyDescent="0.3">
      <c r="AY11256" s="251" t="e">
        <f>VLOOKUP(C11256,#REF!, 2,FALSE)</f>
        <v>#REF!</v>
      </c>
      <c r="BM11256" s="191" t="s">
        <v>2892</v>
      </c>
      <c r="BN11256" s="191" t="s">
        <v>1343</v>
      </c>
      <c r="BO11256" s="191" t="s">
        <v>2984</v>
      </c>
      <c r="BU11256" s="191" t="s">
        <v>2892</v>
      </c>
      <c r="BV11256" s="191" t="s">
        <v>1343</v>
      </c>
      <c r="BW11256" s="191" t="s">
        <v>2984</v>
      </c>
    </row>
    <row r="11257" spans="51:75" x14ac:dyDescent="0.3">
      <c r="AY11257" s="251" t="e">
        <f>VLOOKUP(C11257,#REF!, 2,FALSE)</f>
        <v>#REF!</v>
      </c>
      <c r="BM11257" s="191" t="s">
        <v>16746</v>
      </c>
      <c r="BN11257" s="191" t="s">
        <v>1343</v>
      </c>
      <c r="BO11257" s="191" t="s">
        <v>2984</v>
      </c>
      <c r="BU11257" s="191" t="s">
        <v>16746</v>
      </c>
      <c r="BV11257" s="191" t="s">
        <v>1343</v>
      </c>
      <c r="BW11257" s="191" t="s">
        <v>2984</v>
      </c>
    </row>
    <row r="11258" spans="51:75" x14ac:dyDescent="0.3">
      <c r="AY11258" s="251" t="e">
        <f>VLOOKUP(C11258,#REF!, 2,FALSE)</f>
        <v>#REF!</v>
      </c>
      <c r="BM11258" s="191" t="s">
        <v>16747</v>
      </c>
      <c r="BN11258" s="191" t="s">
        <v>3253</v>
      </c>
      <c r="BO11258" s="191" t="s">
        <v>2984</v>
      </c>
      <c r="BU11258" s="191" t="s">
        <v>16747</v>
      </c>
      <c r="BV11258" s="191" t="s">
        <v>3253</v>
      </c>
      <c r="BW11258" s="191" t="s">
        <v>2984</v>
      </c>
    </row>
    <row r="11259" spans="51:75" x14ac:dyDescent="0.3">
      <c r="AY11259" s="251" t="e">
        <f>VLOOKUP(C11259,#REF!, 2,FALSE)</f>
        <v>#REF!</v>
      </c>
      <c r="BM11259" s="191" t="s">
        <v>2893</v>
      </c>
      <c r="BN11259" s="191" t="s">
        <v>3253</v>
      </c>
      <c r="BO11259" s="191" t="s">
        <v>10203</v>
      </c>
      <c r="BU11259" s="191" t="s">
        <v>2893</v>
      </c>
      <c r="BV11259" s="191" t="s">
        <v>3253</v>
      </c>
      <c r="BW11259" s="191" t="s">
        <v>10203</v>
      </c>
    </row>
    <row r="11260" spans="51:75" x14ac:dyDescent="0.3">
      <c r="AY11260" s="251" t="e">
        <f>VLOOKUP(C11260,#REF!, 2,FALSE)</f>
        <v>#REF!</v>
      </c>
      <c r="BM11260" s="191" t="s">
        <v>2894</v>
      </c>
      <c r="BN11260" s="191" t="s">
        <v>3253</v>
      </c>
      <c r="BO11260" s="191" t="s">
        <v>1066</v>
      </c>
      <c r="BU11260" s="191" t="s">
        <v>2894</v>
      </c>
      <c r="BV11260" s="191" t="s">
        <v>3253</v>
      </c>
      <c r="BW11260" s="191" t="s">
        <v>1066</v>
      </c>
    </row>
    <row r="11261" spans="51:75" x14ac:dyDescent="0.3">
      <c r="AY11261" s="251" t="e">
        <f>VLOOKUP(C11261,#REF!, 2,FALSE)</f>
        <v>#REF!</v>
      </c>
      <c r="BM11261" s="191" t="s">
        <v>16748</v>
      </c>
      <c r="BN11261" s="191" t="s">
        <v>1343</v>
      </c>
      <c r="BO11261" s="191" t="s">
        <v>2693</v>
      </c>
      <c r="BU11261" s="191" t="s">
        <v>16748</v>
      </c>
      <c r="BV11261" s="191" t="s">
        <v>1343</v>
      </c>
      <c r="BW11261" s="191" t="s">
        <v>2693</v>
      </c>
    </row>
    <row r="11262" spans="51:75" x14ac:dyDescent="0.3">
      <c r="AY11262" s="251" t="e">
        <f>VLOOKUP(C11262,#REF!, 2,FALSE)</f>
        <v>#REF!</v>
      </c>
      <c r="BM11262" s="191" t="s">
        <v>2895</v>
      </c>
      <c r="BN11262" s="191" t="s">
        <v>2980</v>
      </c>
      <c r="BO11262" s="191" t="s">
        <v>2984</v>
      </c>
      <c r="BU11262" s="191" t="s">
        <v>2895</v>
      </c>
      <c r="BV11262" s="191" t="s">
        <v>2980</v>
      </c>
      <c r="BW11262" s="191" t="s">
        <v>2984</v>
      </c>
    </row>
    <row r="11263" spans="51:75" x14ac:dyDescent="0.3">
      <c r="AY11263" s="251" t="e">
        <f>VLOOKUP(C11263,#REF!, 2,FALSE)</f>
        <v>#REF!</v>
      </c>
      <c r="BM11263" s="191" t="s">
        <v>16749</v>
      </c>
      <c r="BN11263" s="191" t="s">
        <v>3253</v>
      </c>
      <c r="BO11263" s="191" t="s">
        <v>8801</v>
      </c>
      <c r="BU11263" s="191" t="s">
        <v>16749</v>
      </c>
      <c r="BV11263" s="191" t="s">
        <v>3253</v>
      </c>
      <c r="BW11263" s="191" t="s">
        <v>8801</v>
      </c>
    </row>
    <row r="11264" spans="51:75" x14ac:dyDescent="0.3">
      <c r="AY11264" s="251" t="e">
        <f>VLOOKUP(C11264,#REF!, 2,FALSE)</f>
        <v>#REF!</v>
      </c>
      <c r="BM11264" s="191" t="s">
        <v>16750</v>
      </c>
      <c r="BN11264" s="191" t="s">
        <v>1140</v>
      </c>
      <c r="BO11264" s="191" t="s">
        <v>2984</v>
      </c>
      <c r="BU11264" s="191" t="s">
        <v>16750</v>
      </c>
      <c r="BV11264" s="191" t="s">
        <v>1140</v>
      </c>
      <c r="BW11264" s="191" t="s">
        <v>2984</v>
      </c>
    </row>
    <row r="11265" spans="51:75" x14ac:dyDescent="0.3">
      <c r="AY11265" s="251" t="e">
        <f>VLOOKUP(C11265,#REF!, 2,FALSE)</f>
        <v>#REF!</v>
      </c>
      <c r="BM11265" s="191" t="s">
        <v>16751</v>
      </c>
      <c r="BN11265" s="191" t="s">
        <v>2980</v>
      </c>
      <c r="BO11265" s="191" t="s">
        <v>6133</v>
      </c>
      <c r="BU11265" s="191" t="s">
        <v>16751</v>
      </c>
      <c r="BV11265" s="191" t="s">
        <v>2980</v>
      </c>
      <c r="BW11265" s="191" t="s">
        <v>6133</v>
      </c>
    </row>
    <row r="11266" spans="51:75" x14ac:dyDescent="0.3">
      <c r="AY11266" s="251" t="e">
        <f>VLOOKUP(C11266,#REF!, 2,FALSE)</f>
        <v>#REF!</v>
      </c>
      <c r="BM11266" s="191" t="s">
        <v>16752</v>
      </c>
      <c r="BN11266" s="191" t="s">
        <v>3253</v>
      </c>
      <c r="BO11266" s="191" t="s">
        <v>2984</v>
      </c>
      <c r="BU11266" s="191" t="s">
        <v>16752</v>
      </c>
      <c r="BV11266" s="191" t="s">
        <v>3253</v>
      </c>
      <c r="BW11266" s="191" t="s">
        <v>2984</v>
      </c>
    </row>
    <row r="11267" spans="51:75" x14ac:dyDescent="0.3">
      <c r="AY11267" s="251" t="e">
        <f>VLOOKUP(C11267,#REF!, 2,FALSE)</f>
        <v>#REF!</v>
      </c>
      <c r="BM11267" s="191" t="s">
        <v>16753</v>
      </c>
      <c r="BN11267" s="191" t="s">
        <v>3003</v>
      </c>
      <c r="BO11267" s="191" t="s">
        <v>9244</v>
      </c>
      <c r="BU11267" s="191" t="s">
        <v>16753</v>
      </c>
      <c r="BV11267" s="191" t="s">
        <v>3003</v>
      </c>
      <c r="BW11267" s="191" t="s">
        <v>9244</v>
      </c>
    </row>
    <row r="11268" spans="51:75" x14ac:dyDescent="0.3">
      <c r="AY11268" s="251" t="e">
        <f>VLOOKUP(C11268,#REF!, 2,FALSE)</f>
        <v>#REF!</v>
      </c>
      <c r="BM11268" s="191" t="s">
        <v>16754</v>
      </c>
      <c r="BN11268" s="191" t="s">
        <v>3003</v>
      </c>
      <c r="BO11268" s="191" t="s">
        <v>7254</v>
      </c>
      <c r="BU11268" s="191" t="s">
        <v>16754</v>
      </c>
      <c r="BV11268" s="191" t="s">
        <v>3003</v>
      </c>
      <c r="BW11268" s="191" t="s">
        <v>7254</v>
      </c>
    </row>
    <row r="11269" spans="51:75" x14ac:dyDescent="0.3">
      <c r="AY11269" s="251" t="e">
        <f>VLOOKUP(C11269,#REF!, 2,FALSE)</f>
        <v>#REF!</v>
      </c>
      <c r="BM11269" s="191" t="s">
        <v>16755</v>
      </c>
      <c r="BN11269" s="191" t="s">
        <v>3003</v>
      </c>
      <c r="BO11269" s="191" t="s">
        <v>9271</v>
      </c>
      <c r="BU11269" s="191" t="s">
        <v>16755</v>
      </c>
      <c r="BV11269" s="191" t="s">
        <v>3003</v>
      </c>
      <c r="BW11269" s="191" t="s">
        <v>9271</v>
      </c>
    </row>
    <row r="11270" spans="51:75" x14ac:dyDescent="0.3">
      <c r="AY11270" s="251" t="e">
        <f>VLOOKUP(C11270,#REF!, 2,FALSE)</f>
        <v>#REF!</v>
      </c>
      <c r="BM11270" s="191" t="s">
        <v>16756</v>
      </c>
      <c r="BN11270" s="191" t="s">
        <v>3253</v>
      </c>
      <c r="BO11270" s="191" t="s">
        <v>13017</v>
      </c>
      <c r="BU11270" s="191" t="s">
        <v>16756</v>
      </c>
      <c r="BV11270" s="191" t="s">
        <v>3253</v>
      </c>
      <c r="BW11270" s="191" t="s">
        <v>13017</v>
      </c>
    </row>
    <row r="11271" spans="51:75" x14ac:dyDescent="0.3">
      <c r="AY11271" s="251" t="e">
        <f>VLOOKUP(C11271,#REF!, 2,FALSE)</f>
        <v>#REF!</v>
      </c>
      <c r="BM11271" s="191" t="s">
        <v>16757</v>
      </c>
      <c r="BN11271" s="191" t="s">
        <v>2980</v>
      </c>
      <c r="BO11271" s="191" t="s">
        <v>2984</v>
      </c>
      <c r="BU11271" s="191" t="s">
        <v>16757</v>
      </c>
      <c r="BV11271" s="191" t="s">
        <v>2980</v>
      </c>
      <c r="BW11271" s="191" t="s">
        <v>2984</v>
      </c>
    </row>
    <row r="11272" spans="51:75" x14ac:dyDescent="0.3">
      <c r="AY11272" s="251" t="e">
        <f>VLOOKUP(C11272,#REF!, 2,FALSE)</f>
        <v>#REF!</v>
      </c>
      <c r="BM11272" s="191" t="s">
        <v>16758</v>
      </c>
      <c r="BN11272" s="191" t="s">
        <v>2980</v>
      </c>
      <c r="BO11272" s="191" t="s">
        <v>2984</v>
      </c>
      <c r="BU11272" s="191" t="s">
        <v>16758</v>
      </c>
      <c r="BV11272" s="191" t="s">
        <v>2980</v>
      </c>
      <c r="BW11272" s="191" t="s">
        <v>2984</v>
      </c>
    </row>
    <row r="11273" spans="51:75" x14ac:dyDescent="0.3">
      <c r="AY11273" s="251" t="e">
        <f>VLOOKUP(C11273,#REF!, 2,FALSE)</f>
        <v>#REF!</v>
      </c>
      <c r="BM11273" s="191" t="s">
        <v>16759</v>
      </c>
      <c r="BN11273" s="191" t="s">
        <v>3253</v>
      </c>
      <c r="BO11273" s="191" t="s">
        <v>2984</v>
      </c>
      <c r="BU11273" s="191" t="s">
        <v>16759</v>
      </c>
      <c r="BV11273" s="191" t="s">
        <v>3253</v>
      </c>
      <c r="BW11273" s="191" t="s">
        <v>2984</v>
      </c>
    </row>
    <row r="11274" spans="51:75" x14ac:dyDescent="0.3">
      <c r="AY11274" s="251" t="e">
        <f>VLOOKUP(C11274,#REF!, 2,FALSE)</f>
        <v>#REF!</v>
      </c>
      <c r="BM11274" s="191" t="s">
        <v>16760</v>
      </c>
      <c r="BN11274" s="191" t="s">
        <v>2980</v>
      </c>
      <c r="BO11274" s="191" t="s">
        <v>9183</v>
      </c>
      <c r="BU11274" s="191" t="s">
        <v>16760</v>
      </c>
      <c r="BV11274" s="191" t="s">
        <v>2980</v>
      </c>
      <c r="BW11274" s="191" t="s">
        <v>9183</v>
      </c>
    </row>
    <row r="11275" spans="51:75" x14ac:dyDescent="0.3">
      <c r="AY11275" s="251" t="e">
        <f>VLOOKUP(C11275,#REF!, 2,FALSE)</f>
        <v>#REF!</v>
      </c>
      <c r="BM11275" s="191" t="s">
        <v>16761</v>
      </c>
      <c r="BN11275" s="191" t="s">
        <v>1270</v>
      </c>
      <c r="BO11275" s="191" t="s">
        <v>16762</v>
      </c>
      <c r="BU11275" s="191" t="s">
        <v>16761</v>
      </c>
      <c r="BV11275" s="191" t="s">
        <v>1270</v>
      </c>
      <c r="BW11275" s="191" t="s">
        <v>16762</v>
      </c>
    </row>
    <row r="11276" spans="51:75" x14ac:dyDescent="0.3">
      <c r="AY11276" s="251" t="e">
        <f>VLOOKUP(C11276,#REF!, 2,FALSE)</f>
        <v>#REF!</v>
      </c>
      <c r="BM11276" s="191" t="s">
        <v>16763</v>
      </c>
      <c r="BN11276" s="191" t="s">
        <v>3003</v>
      </c>
      <c r="BO11276" s="191" t="s">
        <v>16764</v>
      </c>
      <c r="BU11276" s="191" t="s">
        <v>16763</v>
      </c>
      <c r="BV11276" s="191" t="s">
        <v>3003</v>
      </c>
      <c r="BW11276" s="191" t="s">
        <v>16764</v>
      </c>
    </row>
    <row r="11277" spans="51:75" x14ac:dyDescent="0.3">
      <c r="AY11277" s="251" t="e">
        <f>VLOOKUP(C11277,#REF!, 2,FALSE)</f>
        <v>#REF!</v>
      </c>
      <c r="BM11277" s="191" t="s">
        <v>16765</v>
      </c>
      <c r="BN11277" s="191" t="s">
        <v>2980</v>
      </c>
      <c r="BO11277" s="191" t="s">
        <v>2984</v>
      </c>
      <c r="BU11277" s="191" t="s">
        <v>16765</v>
      </c>
      <c r="BV11277" s="191" t="s">
        <v>2980</v>
      </c>
      <c r="BW11277" s="191" t="s">
        <v>2984</v>
      </c>
    </row>
    <row r="11278" spans="51:75" x14ac:dyDescent="0.3">
      <c r="AY11278" s="251" t="e">
        <f>VLOOKUP(C11278,#REF!, 2,FALSE)</f>
        <v>#REF!</v>
      </c>
      <c r="BM11278" s="191" t="s">
        <v>16766</v>
      </c>
      <c r="BN11278" s="191" t="s">
        <v>1140</v>
      </c>
      <c r="BO11278" s="191" t="s">
        <v>844</v>
      </c>
      <c r="BU11278" s="191" t="s">
        <v>16766</v>
      </c>
      <c r="BV11278" s="191" t="s">
        <v>1140</v>
      </c>
      <c r="BW11278" s="191" t="s">
        <v>844</v>
      </c>
    </row>
    <row r="11279" spans="51:75" x14ac:dyDescent="0.3">
      <c r="AY11279" s="251" t="e">
        <f>VLOOKUP(C11279,#REF!, 2,FALSE)</f>
        <v>#REF!</v>
      </c>
      <c r="BM11279" s="191" t="s">
        <v>16767</v>
      </c>
      <c r="BN11279" s="191" t="s">
        <v>3003</v>
      </c>
      <c r="BO11279" s="191" t="s">
        <v>2642</v>
      </c>
      <c r="BU11279" s="191" t="s">
        <v>16767</v>
      </c>
      <c r="BV11279" s="191" t="s">
        <v>3003</v>
      </c>
      <c r="BW11279" s="191" t="s">
        <v>2642</v>
      </c>
    </row>
    <row r="11280" spans="51:75" x14ac:dyDescent="0.3">
      <c r="AY11280" s="251" t="e">
        <f>VLOOKUP(C11280,#REF!, 2,FALSE)</f>
        <v>#REF!</v>
      </c>
      <c r="BM11280" s="191" t="s">
        <v>16768</v>
      </c>
      <c r="BN11280" s="191" t="s">
        <v>3253</v>
      </c>
      <c r="BO11280" s="191" t="s">
        <v>3466</v>
      </c>
      <c r="BU11280" s="191" t="s">
        <v>16768</v>
      </c>
      <c r="BV11280" s="191" t="s">
        <v>3253</v>
      </c>
      <c r="BW11280" s="191" t="s">
        <v>3466</v>
      </c>
    </row>
    <row r="11281" spans="51:75" x14ac:dyDescent="0.3">
      <c r="AY11281" s="251" t="e">
        <f>VLOOKUP(C11281,#REF!, 2,FALSE)</f>
        <v>#REF!</v>
      </c>
      <c r="BM11281" s="191" t="s">
        <v>16769</v>
      </c>
      <c r="BN11281" s="191" t="s">
        <v>3003</v>
      </c>
      <c r="BO11281" s="191" t="s">
        <v>7817</v>
      </c>
      <c r="BU11281" s="191" t="s">
        <v>16769</v>
      </c>
      <c r="BV11281" s="191" t="s">
        <v>3003</v>
      </c>
      <c r="BW11281" s="191" t="s">
        <v>7817</v>
      </c>
    </row>
    <row r="11282" spans="51:75" x14ac:dyDescent="0.3">
      <c r="AY11282" s="251" t="e">
        <f>VLOOKUP(C11282,#REF!, 2,FALSE)</f>
        <v>#REF!</v>
      </c>
      <c r="BM11282" s="191" t="s">
        <v>16770</v>
      </c>
      <c r="BN11282" s="191" t="s">
        <v>3253</v>
      </c>
      <c r="BO11282" s="191" t="s">
        <v>16490</v>
      </c>
      <c r="BU11282" s="191" t="s">
        <v>16770</v>
      </c>
      <c r="BV11282" s="191" t="s">
        <v>3253</v>
      </c>
      <c r="BW11282" s="191" t="s">
        <v>16490</v>
      </c>
    </row>
    <row r="11283" spans="51:75" x14ac:dyDescent="0.3">
      <c r="AY11283" s="251" t="e">
        <f>VLOOKUP(C11283,#REF!, 2,FALSE)</f>
        <v>#REF!</v>
      </c>
      <c r="BM11283" s="191" t="s">
        <v>16771</v>
      </c>
      <c r="BN11283" s="191" t="s">
        <v>3253</v>
      </c>
      <c r="BO11283" s="191" t="s">
        <v>7408</v>
      </c>
      <c r="BU11283" s="191" t="s">
        <v>16771</v>
      </c>
      <c r="BV11283" s="191" t="s">
        <v>3253</v>
      </c>
      <c r="BW11283" s="191" t="s">
        <v>7408</v>
      </c>
    </row>
    <row r="11284" spans="51:75" x14ac:dyDescent="0.3">
      <c r="AY11284" s="251" t="e">
        <f>VLOOKUP(C11284,#REF!, 2,FALSE)</f>
        <v>#REF!</v>
      </c>
      <c r="BM11284" s="191" t="s">
        <v>16772</v>
      </c>
      <c r="BN11284" s="191" t="s">
        <v>1140</v>
      </c>
      <c r="BO11284" s="191" t="s">
        <v>3305</v>
      </c>
      <c r="BU11284" s="191" t="s">
        <v>16772</v>
      </c>
      <c r="BV11284" s="191" t="s">
        <v>1140</v>
      </c>
      <c r="BW11284" s="191" t="s">
        <v>3305</v>
      </c>
    </row>
    <row r="11285" spans="51:75" x14ac:dyDescent="0.3">
      <c r="AY11285" s="251" t="e">
        <f>VLOOKUP(C11285,#REF!, 2,FALSE)</f>
        <v>#REF!</v>
      </c>
      <c r="BM11285" s="191" t="s">
        <v>16773</v>
      </c>
      <c r="BN11285" s="191" t="s">
        <v>1270</v>
      </c>
      <c r="BO11285" s="191" t="s">
        <v>10908</v>
      </c>
      <c r="BU11285" s="191" t="s">
        <v>16773</v>
      </c>
      <c r="BV11285" s="191" t="s">
        <v>1270</v>
      </c>
      <c r="BW11285" s="191" t="s">
        <v>10908</v>
      </c>
    </row>
    <row r="11286" spans="51:75" x14ac:dyDescent="0.3">
      <c r="AY11286" s="251" t="e">
        <f>VLOOKUP(C11286,#REF!, 2,FALSE)</f>
        <v>#REF!</v>
      </c>
      <c r="BM11286" s="191" t="s">
        <v>16774</v>
      </c>
      <c r="BN11286" s="191" t="s">
        <v>1270</v>
      </c>
      <c r="BO11286" s="191" t="s">
        <v>2984</v>
      </c>
      <c r="BU11286" s="191" t="s">
        <v>16774</v>
      </c>
      <c r="BV11286" s="191" t="s">
        <v>1270</v>
      </c>
      <c r="BW11286" s="191" t="s">
        <v>2984</v>
      </c>
    </row>
    <row r="11287" spans="51:75" x14ac:dyDescent="0.3">
      <c r="AY11287" s="251" t="e">
        <f>VLOOKUP(C11287,#REF!, 2,FALSE)</f>
        <v>#REF!</v>
      </c>
      <c r="BM11287" s="191" t="s">
        <v>16775</v>
      </c>
      <c r="BN11287" s="191" t="s">
        <v>1343</v>
      </c>
      <c r="BO11287" s="191" t="s">
        <v>6388</v>
      </c>
      <c r="BU11287" s="191" t="s">
        <v>16775</v>
      </c>
      <c r="BV11287" s="191" t="s">
        <v>1343</v>
      </c>
      <c r="BW11287" s="191" t="s">
        <v>6388</v>
      </c>
    </row>
    <row r="11288" spans="51:75" x14ac:dyDescent="0.3">
      <c r="AY11288" s="251" t="e">
        <f>VLOOKUP(C11288,#REF!, 2,FALSE)</f>
        <v>#REF!</v>
      </c>
      <c r="BM11288" s="191" t="s">
        <v>16776</v>
      </c>
      <c r="BN11288" s="191" t="s">
        <v>3253</v>
      </c>
      <c r="BO11288" s="191" t="s">
        <v>3069</v>
      </c>
      <c r="BU11288" s="191" t="s">
        <v>16776</v>
      </c>
      <c r="BV11288" s="191" t="s">
        <v>3253</v>
      </c>
      <c r="BW11288" s="191" t="s">
        <v>3069</v>
      </c>
    </row>
    <row r="11289" spans="51:75" x14ac:dyDescent="0.3">
      <c r="AY11289" s="251" t="e">
        <f>VLOOKUP(C11289,#REF!, 2,FALSE)</f>
        <v>#REF!</v>
      </c>
      <c r="BM11289" s="191" t="s">
        <v>16777</v>
      </c>
      <c r="BN11289" s="191" t="s">
        <v>1140</v>
      </c>
      <c r="BO11289" s="191" t="s">
        <v>2984</v>
      </c>
      <c r="BU11289" s="191" t="s">
        <v>16777</v>
      </c>
      <c r="BV11289" s="191" t="s">
        <v>1140</v>
      </c>
      <c r="BW11289" s="191" t="s">
        <v>2984</v>
      </c>
    </row>
    <row r="11290" spans="51:75" x14ac:dyDescent="0.3">
      <c r="AY11290" s="251" t="e">
        <f>VLOOKUP(C11290,#REF!, 2,FALSE)</f>
        <v>#REF!</v>
      </c>
      <c r="BM11290" s="191" t="s">
        <v>16778</v>
      </c>
      <c r="BN11290" s="191" t="s">
        <v>3003</v>
      </c>
      <c r="BO11290" s="191" t="s">
        <v>2984</v>
      </c>
      <c r="BU11290" s="191" t="s">
        <v>16778</v>
      </c>
      <c r="BV11290" s="191" t="s">
        <v>3003</v>
      </c>
      <c r="BW11290" s="191" t="s">
        <v>2984</v>
      </c>
    </row>
    <row r="11291" spans="51:75" x14ac:dyDescent="0.3">
      <c r="AY11291" s="251" t="e">
        <f>VLOOKUP(C11291,#REF!, 2,FALSE)</f>
        <v>#REF!</v>
      </c>
      <c r="BM11291" s="191" t="s">
        <v>16779</v>
      </c>
      <c r="BN11291" s="191" t="s">
        <v>3006</v>
      </c>
      <c r="BO11291" s="191" t="s">
        <v>16780</v>
      </c>
      <c r="BU11291" s="191" t="s">
        <v>16779</v>
      </c>
      <c r="BV11291" s="191" t="s">
        <v>3006</v>
      </c>
      <c r="BW11291" s="191" t="s">
        <v>16780</v>
      </c>
    </row>
    <row r="11292" spans="51:75" x14ac:dyDescent="0.3">
      <c r="AY11292" s="251" t="e">
        <f>VLOOKUP(C11292,#REF!, 2,FALSE)</f>
        <v>#REF!</v>
      </c>
      <c r="BM11292" s="191" t="s">
        <v>16781</v>
      </c>
      <c r="BN11292" s="191" t="s">
        <v>3046</v>
      </c>
      <c r="BO11292" s="191" t="s">
        <v>16782</v>
      </c>
      <c r="BU11292" s="191" t="s">
        <v>16781</v>
      </c>
      <c r="BV11292" s="191" t="s">
        <v>3046</v>
      </c>
      <c r="BW11292" s="191" t="s">
        <v>16782</v>
      </c>
    </row>
    <row r="11293" spans="51:75" x14ac:dyDescent="0.3">
      <c r="AY11293" s="251" t="e">
        <f>VLOOKUP(C11293,#REF!, 2,FALSE)</f>
        <v>#REF!</v>
      </c>
      <c r="BM11293" s="191" t="s">
        <v>16783</v>
      </c>
      <c r="BN11293" s="191" t="s">
        <v>3006</v>
      </c>
      <c r="BO11293" s="191" t="s">
        <v>2984</v>
      </c>
      <c r="BU11293" s="191" t="s">
        <v>16783</v>
      </c>
      <c r="BV11293" s="191" t="s">
        <v>3006</v>
      </c>
      <c r="BW11293" s="191" t="s">
        <v>2984</v>
      </c>
    </row>
    <row r="11294" spans="51:75" x14ac:dyDescent="0.3">
      <c r="AY11294" s="251" t="e">
        <f>VLOOKUP(C11294,#REF!, 2,FALSE)</f>
        <v>#REF!</v>
      </c>
      <c r="BM11294" s="191" t="s">
        <v>16784</v>
      </c>
      <c r="BN11294" s="191" t="s">
        <v>1270</v>
      </c>
      <c r="BO11294" s="191" t="s">
        <v>2984</v>
      </c>
      <c r="BU11294" s="191" t="s">
        <v>16784</v>
      </c>
      <c r="BV11294" s="191" t="s">
        <v>1270</v>
      </c>
      <c r="BW11294" s="191" t="s">
        <v>2984</v>
      </c>
    </row>
    <row r="11295" spans="51:75" x14ac:dyDescent="0.3">
      <c r="AY11295" s="251" t="e">
        <f>VLOOKUP(C11295,#REF!, 2,FALSE)</f>
        <v>#REF!</v>
      </c>
      <c r="BM11295" s="191" t="s">
        <v>2896</v>
      </c>
      <c r="BN11295" s="191" t="s">
        <v>1140</v>
      </c>
      <c r="BO11295" s="191" t="s">
        <v>2984</v>
      </c>
      <c r="BU11295" s="191" t="s">
        <v>2896</v>
      </c>
      <c r="BV11295" s="191" t="s">
        <v>1140</v>
      </c>
      <c r="BW11295" s="191" t="s">
        <v>2984</v>
      </c>
    </row>
    <row r="11296" spans="51:75" x14ac:dyDescent="0.3">
      <c r="AY11296" s="251" t="e">
        <f>VLOOKUP(C11296,#REF!, 2,FALSE)</f>
        <v>#REF!</v>
      </c>
      <c r="BM11296" s="191" t="s">
        <v>2897</v>
      </c>
      <c r="BN11296" s="191" t="s">
        <v>1140</v>
      </c>
      <c r="BO11296" s="191" t="s">
        <v>2984</v>
      </c>
      <c r="BU11296" s="191" t="s">
        <v>2897</v>
      </c>
      <c r="BV11296" s="191" t="s">
        <v>1140</v>
      </c>
      <c r="BW11296" s="191" t="s">
        <v>2984</v>
      </c>
    </row>
    <row r="11297" spans="51:75" x14ac:dyDescent="0.3">
      <c r="AY11297" s="251" t="e">
        <f>VLOOKUP(C11297,#REF!, 2,FALSE)</f>
        <v>#REF!</v>
      </c>
      <c r="BM11297" s="191" t="s">
        <v>16785</v>
      </c>
      <c r="BN11297" s="191" t="s">
        <v>1270</v>
      </c>
      <c r="BO11297" s="191" t="s">
        <v>2359</v>
      </c>
      <c r="BU11297" s="191" t="s">
        <v>16785</v>
      </c>
      <c r="BV11297" s="191" t="s">
        <v>1270</v>
      </c>
      <c r="BW11297" s="191" t="s">
        <v>2359</v>
      </c>
    </row>
    <row r="11298" spans="51:75" x14ac:dyDescent="0.3">
      <c r="AY11298" s="251" t="e">
        <f>VLOOKUP(C11298,#REF!, 2,FALSE)</f>
        <v>#REF!</v>
      </c>
      <c r="BM11298" s="191" t="s">
        <v>16786</v>
      </c>
      <c r="BN11298" s="191" t="s">
        <v>1140</v>
      </c>
      <c r="BO11298" s="191" t="s">
        <v>2094</v>
      </c>
      <c r="BU11298" s="191" t="s">
        <v>16786</v>
      </c>
      <c r="BV11298" s="191" t="s">
        <v>1140</v>
      </c>
      <c r="BW11298" s="191" t="s">
        <v>2094</v>
      </c>
    </row>
    <row r="11299" spans="51:75" x14ac:dyDescent="0.3">
      <c r="AY11299" s="251" t="e">
        <f>VLOOKUP(C11299,#REF!, 2,FALSE)</f>
        <v>#REF!</v>
      </c>
      <c r="BM11299" s="191" t="s">
        <v>16787</v>
      </c>
      <c r="BN11299" s="191" t="s">
        <v>3003</v>
      </c>
      <c r="BO11299" s="191" t="s">
        <v>1977</v>
      </c>
      <c r="BU11299" s="191" t="s">
        <v>16787</v>
      </c>
      <c r="BV11299" s="191" t="s">
        <v>3003</v>
      </c>
      <c r="BW11299" s="191" t="s">
        <v>1977</v>
      </c>
    </row>
    <row r="11300" spans="51:75" x14ac:dyDescent="0.3">
      <c r="AY11300" s="251" t="e">
        <f>VLOOKUP(C11300,#REF!, 2,FALSE)</f>
        <v>#REF!</v>
      </c>
      <c r="BM11300" s="191" t="s">
        <v>16788</v>
      </c>
      <c r="BN11300" s="191" t="s">
        <v>1270</v>
      </c>
      <c r="BO11300" s="191" t="s">
        <v>2984</v>
      </c>
      <c r="BU11300" s="191" t="s">
        <v>16788</v>
      </c>
      <c r="BV11300" s="191" t="s">
        <v>1270</v>
      </c>
      <c r="BW11300" s="191" t="s">
        <v>2984</v>
      </c>
    </row>
    <row r="11301" spans="51:75" x14ac:dyDescent="0.3">
      <c r="AY11301" s="251" t="e">
        <f>VLOOKUP(C11301,#REF!, 2,FALSE)</f>
        <v>#REF!</v>
      </c>
      <c r="BM11301" s="191" t="s">
        <v>16789</v>
      </c>
      <c r="BN11301" s="191" t="s">
        <v>1270</v>
      </c>
      <c r="BO11301" s="191" t="s">
        <v>2984</v>
      </c>
      <c r="BU11301" s="191" t="s">
        <v>16789</v>
      </c>
      <c r="BV11301" s="191" t="s">
        <v>1270</v>
      </c>
      <c r="BW11301" s="191" t="s">
        <v>2984</v>
      </c>
    </row>
    <row r="11302" spans="51:75" x14ac:dyDescent="0.3">
      <c r="AY11302" s="251" t="e">
        <f>VLOOKUP(C11302,#REF!, 2,FALSE)</f>
        <v>#REF!</v>
      </c>
      <c r="BM11302" s="191" t="s">
        <v>16790</v>
      </c>
      <c r="BN11302" s="191" t="s">
        <v>3006</v>
      </c>
      <c r="BO11302" s="191" t="s">
        <v>1594</v>
      </c>
      <c r="BU11302" s="191" t="s">
        <v>16790</v>
      </c>
      <c r="BV11302" s="191" t="s">
        <v>3006</v>
      </c>
      <c r="BW11302" s="191" t="s">
        <v>1594</v>
      </c>
    </row>
    <row r="11303" spans="51:75" x14ac:dyDescent="0.3">
      <c r="AY11303" s="251" t="e">
        <f>VLOOKUP(C11303,#REF!, 2,FALSE)</f>
        <v>#REF!</v>
      </c>
      <c r="BM11303" s="191" t="s">
        <v>2898</v>
      </c>
      <c r="BN11303" s="191" t="s">
        <v>3253</v>
      </c>
      <c r="BO11303" s="191" t="s">
        <v>16791</v>
      </c>
      <c r="BU11303" s="191" t="s">
        <v>2898</v>
      </c>
      <c r="BV11303" s="191" t="s">
        <v>3253</v>
      </c>
      <c r="BW11303" s="191" t="s">
        <v>16791</v>
      </c>
    </row>
    <row r="11304" spans="51:75" x14ac:dyDescent="0.3">
      <c r="AY11304" s="251" t="e">
        <f>VLOOKUP(C11304,#REF!, 2,FALSE)</f>
        <v>#REF!</v>
      </c>
      <c r="BM11304" s="191" t="s">
        <v>16792</v>
      </c>
      <c r="BN11304" s="191" t="s">
        <v>1140</v>
      </c>
      <c r="BO11304" s="191" t="s">
        <v>2984</v>
      </c>
      <c r="BU11304" s="191" t="s">
        <v>16792</v>
      </c>
      <c r="BV11304" s="191" t="s">
        <v>1140</v>
      </c>
      <c r="BW11304" s="191" t="s">
        <v>2984</v>
      </c>
    </row>
    <row r="11305" spans="51:75" x14ac:dyDescent="0.3">
      <c r="AY11305" s="251" t="e">
        <f>VLOOKUP(C11305,#REF!, 2,FALSE)</f>
        <v>#REF!</v>
      </c>
      <c r="BM11305" s="191" t="s">
        <v>16793</v>
      </c>
      <c r="BN11305" s="191" t="s">
        <v>3046</v>
      </c>
      <c r="BO11305" s="191" t="s">
        <v>2984</v>
      </c>
      <c r="BU11305" s="191" t="s">
        <v>16793</v>
      </c>
      <c r="BV11305" s="191" t="s">
        <v>3046</v>
      </c>
      <c r="BW11305" s="191" t="s">
        <v>2984</v>
      </c>
    </row>
    <row r="11306" spans="51:75" x14ac:dyDescent="0.3">
      <c r="AY11306" s="251" t="e">
        <f>VLOOKUP(C11306,#REF!, 2,FALSE)</f>
        <v>#REF!</v>
      </c>
      <c r="BM11306" s="191" t="s">
        <v>16794</v>
      </c>
      <c r="BN11306" s="191" t="s">
        <v>1140</v>
      </c>
      <c r="BO11306" s="191" t="s">
        <v>2984</v>
      </c>
      <c r="BU11306" s="191" t="s">
        <v>16794</v>
      </c>
      <c r="BV11306" s="191" t="s">
        <v>1140</v>
      </c>
      <c r="BW11306" s="191" t="s">
        <v>2984</v>
      </c>
    </row>
    <row r="11307" spans="51:75" x14ac:dyDescent="0.3">
      <c r="AY11307" s="251" t="e">
        <f>VLOOKUP(C11307,#REF!, 2,FALSE)</f>
        <v>#REF!</v>
      </c>
      <c r="BM11307" s="191" t="s">
        <v>16795</v>
      </c>
      <c r="BN11307" s="191" t="s">
        <v>1343</v>
      </c>
      <c r="BO11307" s="191" t="s">
        <v>2984</v>
      </c>
      <c r="BU11307" s="191" t="s">
        <v>16795</v>
      </c>
      <c r="BV11307" s="191" t="s">
        <v>1343</v>
      </c>
      <c r="BW11307" s="191" t="s">
        <v>2984</v>
      </c>
    </row>
    <row r="11308" spans="51:75" x14ac:dyDescent="0.3">
      <c r="AY11308" s="251" t="e">
        <f>VLOOKUP(C11308,#REF!, 2,FALSE)</f>
        <v>#REF!</v>
      </c>
      <c r="BM11308" s="191" t="s">
        <v>16796</v>
      </c>
      <c r="BN11308" s="191" t="s">
        <v>1140</v>
      </c>
      <c r="BO11308" s="191" t="s">
        <v>2984</v>
      </c>
      <c r="BU11308" s="191" t="s">
        <v>16796</v>
      </c>
      <c r="BV11308" s="191" t="s">
        <v>1140</v>
      </c>
      <c r="BW11308" s="191" t="s">
        <v>2984</v>
      </c>
    </row>
    <row r="11309" spans="51:75" x14ac:dyDescent="0.3">
      <c r="AY11309" s="251" t="e">
        <f>VLOOKUP(C11309,#REF!, 2,FALSE)</f>
        <v>#REF!</v>
      </c>
      <c r="BM11309" s="191" t="s">
        <v>16797</v>
      </c>
      <c r="BN11309" s="191" t="s">
        <v>3003</v>
      </c>
      <c r="BO11309" s="191" t="s">
        <v>2193</v>
      </c>
      <c r="BU11309" s="191" t="s">
        <v>16797</v>
      </c>
      <c r="BV11309" s="191" t="s">
        <v>3003</v>
      </c>
      <c r="BW11309" s="191" t="s">
        <v>2193</v>
      </c>
    </row>
    <row r="11310" spans="51:75" x14ac:dyDescent="0.3">
      <c r="AY11310" s="251" t="e">
        <f>VLOOKUP(C11310,#REF!, 2,FALSE)</f>
        <v>#REF!</v>
      </c>
      <c r="BM11310" s="191" t="s">
        <v>2899</v>
      </c>
      <c r="BN11310" s="191" t="s">
        <v>1270</v>
      </c>
      <c r="BO11310" s="191" t="s">
        <v>2984</v>
      </c>
      <c r="BU11310" s="191" t="s">
        <v>2899</v>
      </c>
      <c r="BV11310" s="191" t="s">
        <v>1270</v>
      </c>
      <c r="BW11310" s="191" t="s">
        <v>2984</v>
      </c>
    </row>
    <row r="11311" spans="51:75" x14ac:dyDescent="0.3">
      <c r="AY11311" s="251" t="e">
        <f>VLOOKUP(C11311,#REF!, 2,FALSE)</f>
        <v>#REF!</v>
      </c>
      <c r="BM11311" s="191" t="s">
        <v>16798</v>
      </c>
      <c r="BN11311" s="191" t="s">
        <v>1270</v>
      </c>
      <c r="BO11311" s="191" t="s">
        <v>4072</v>
      </c>
      <c r="BU11311" s="191" t="s">
        <v>16798</v>
      </c>
      <c r="BV11311" s="191" t="s">
        <v>1270</v>
      </c>
      <c r="BW11311" s="191" t="s">
        <v>4072</v>
      </c>
    </row>
    <row r="11312" spans="51:75" x14ac:dyDescent="0.3">
      <c r="AY11312" s="251" t="e">
        <f>VLOOKUP(C11312,#REF!, 2,FALSE)</f>
        <v>#REF!</v>
      </c>
      <c r="BM11312" s="191" t="s">
        <v>16799</v>
      </c>
      <c r="BN11312" s="191" t="s">
        <v>2984</v>
      </c>
      <c r="BO11312" s="191" t="s">
        <v>2984</v>
      </c>
      <c r="BU11312" s="191" t="s">
        <v>16799</v>
      </c>
      <c r="BV11312" s="191" t="s">
        <v>2984</v>
      </c>
      <c r="BW11312" s="191" t="s">
        <v>2984</v>
      </c>
    </row>
    <row r="11313" spans="51:75" x14ac:dyDescent="0.3">
      <c r="AY11313" s="251" t="e">
        <f>VLOOKUP(C11313,#REF!, 2,FALSE)</f>
        <v>#REF!</v>
      </c>
      <c r="BM11313" s="191" t="s">
        <v>16800</v>
      </c>
      <c r="BN11313" s="191" t="s">
        <v>3088</v>
      </c>
      <c r="BO11313" s="191" t="s">
        <v>2984</v>
      </c>
      <c r="BU11313" s="191" t="s">
        <v>16800</v>
      </c>
      <c r="BV11313" s="191" t="s">
        <v>3088</v>
      </c>
      <c r="BW11313" s="191" t="s">
        <v>2984</v>
      </c>
    </row>
    <row r="11314" spans="51:75" x14ac:dyDescent="0.3">
      <c r="AY11314" s="251" t="e">
        <f>VLOOKUP(C11314,#REF!, 2,FALSE)</f>
        <v>#REF!</v>
      </c>
      <c r="BM11314" s="191" t="s">
        <v>16801</v>
      </c>
      <c r="BN11314" s="191" t="s">
        <v>3046</v>
      </c>
      <c r="BO11314" s="191" t="s">
        <v>3332</v>
      </c>
      <c r="BU11314" s="191" t="s">
        <v>16801</v>
      </c>
      <c r="BV11314" s="191" t="s">
        <v>3046</v>
      </c>
      <c r="BW11314" s="191" t="s">
        <v>3332</v>
      </c>
    </row>
    <row r="11315" spans="51:75" x14ac:dyDescent="0.3">
      <c r="AY11315" s="251" t="e">
        <f>VLOOKUP(C11315,#REF!, 2,FALSE)</f>
        <v>#REF!</v>
      </c>
      <c r="BM11315" s="191" t="s">
        <v>2900</v>
      </c>
      <c r="BN11315" s="191" t="s">
        <v>1343</v>
      </c>
      <c r="BO11315" s="191" t="s">
        <v>2984</v>
      </c>
      <c r="BU11315" s="191" t="s">
        <v>2900</v>
      </c>
      <c r="BV11315" s="191" t="s">
        <v>1343</v>
      </c>
      <c r="BW11315" s="191" t="s">
        <v>2984</v>
      </c>
    </row>
    <row r="11316" spans="51:75" x14ac:dyDescent="0.3">
      <c r="AY11316" s="251" t="e">
        <f>VLOOKUP(C11316,#REF!, 2,FALSE)</f>
        <v>#REF!</v>
      </c>
      <c r="BM11316" s="191" t="s">
        <v>16802</v>
      </c>
      <c r="BN11316" s="191" t="s">
        <v>1140</v>
      </c>
      <c r="BO11316" s="191" t="s">
        <v>5365</v>
      </c>
      <c r="BU11316" s="191" t="s">
        <v>16802</v>
      </c>
      <c r="BV11316" s="191" t="s">
        <v>1140</v>
      </c>
      <c r="BW11316" s="191" t="s">
        <v>5365</v>
      </c>
    </row>
    <row r="11317" spans="51:75" x14ac:dyDescent="0.3">
      <c r="AY11317" s="251" t="e">
        <f>VLOOKUP(C11317,#REF!, 2,FALSE)</f>
        <v>#REF!</v>
      </c>
      <c r="BM11317" s="191" t="s">
        <v>16803</v>
      </c>
      <c r="BN11317" s="191" t="s">
        <v>1343</v>
      </c>
      <c r="BO11317" s="191" t="s">
        <v>10809</v>
      </c>
      <c r="BU11317" s="191" t="s">
        <v>16803</v>
      </c>
      <c r="BV11317" s="191" t="s">
        <v>1343</v>
      </c>
      <c r="BW11317" s="191" t="s">
        <v>10809</v>
      </c>
    </row>
    <row r="11318" spans="51:75" x14ac:dyDescent="0.3">
      <c r="AY11318" s="251" t="e">
        <f>VLOOKUP(C11318,#REF!, 2,FALSE)</f>
        <v>#REF!</v>
      </c>
      <c r="BM11318" s="191" t="s">
        <v>16804</v>
      </c>
      <c r="BN11318" s="191" t="s">
        <v>3046</v>
      </c>
      <c r="BO11318" s="191" t="s">
        <v>2984</v>
      </c>
      <c r="BU11318" s="191" t="s">
        <v>16804</v>
      </c>
      <c r="BV11318" s="191" t="s">
        <v>3046</v>
      </c>
      <c r="BW11318" s="191" t="s">
        <v>2984</v>
      </c>
    </row>
    <row r="11319" spans="51:75" x14ac:dyDescent="0.3">
      <c r="AY11319" s="251" t="e">
        <f>VLOOKUP(C11319,#REF!, 2,FALSE)</f>
        <v>#REF!</v>
      </c>
      <c r="BM11319" s="191" t="s">
        <v>16805</v>
      </c>
      <c r="BN11319" s="191" t="s">
        <v>3046</v>
      </c>
      <c r="BO11319" s="191" t="s">
        <v>1262</v>
      </c>
      <c r="BU11319" s="191" t="s">
        <v>16805</v>
      </c>
      <c r="BV11319" s="191" t="s">
        <v>3046</v>
      </c>
      <c r="BW11319" s="191" t="s">
        <v>1262</v>
      </c>
    </row>
    <row r="11320" spans="51:75" x14ac:dyDescent="0.3">
      <c r="AY11320" s="251" t="e">
        <f>VLOOKUP(C11320,#REF!, 2,FALSE)</f>
        <v>#REF!</v>
      </c>
      <c r="BM11320" s="191" t="s">
        <v>16806</v>
      </c>
      <c r="BN11320" s="191" t="s">
        <v>3253</v>
      </c>
      <c r="BO11320" s="191" t="s">
        <v>16341</v>
      </c>
      <c r="BU11320" s="191" t="s">
        <v>16806</v>
      </c>
      <c r="BV11320" s="191" t="s">
        <v>3253</v>
      </c>
      <c r="BW11320" s="191" t="s">
        <v>16341</v>
      </c>
    </row>
    <row r="11321" spans="51:75" x14ac:dyDescent="0.3">
      <c r="AY11321" s="251" t="e">
        <f>VLOOKUP(C11321,#REF!, 2,FALSE)</f>
        <v>#REF!</v>
      </c>
      <c r="BM11321" s="191" t="s">
        <v>16807</v>
      </c>
      <c r="BN11321" s="191" t="s">
        <v>3253</v>
      </c>
      <c r="BO11321" s="191" t="s">
        <v>777</v>
      </c>
      <c r="BU11321" s="191" t="s">
        <v>16807</v>
      </c>
      <c r="BV11321" s="191" t="s">
        <v>3253</v>
      </c>
      <c r="BW11321" s="191" t="s">
        <v>777</v>
      </c>
    </row>
    <row r="11322" spans="51:75" x14ac:dyDescent="0.3">
      <c r="AY11322" s="251" t="e">
        <f>VLOOKUP(C11322,#REF!, 2,FALSE)</f>
        <v>#REF!</v>
      </c>
      <c r="BM11322" s="191" t="s">
        <v>16808</v>
      </c>
      <c r="BN11322" s="191" t="s">
        <v>3006</v>
      </c>
      <c r="BO11322" s="191" t="s">
        <v>1269</v>
      </c>
      <c r="BU11322" s="191" t="s">
        <v>16808</v>
      </c>
      <c r="BV11322" s="191" t="s">
        <v>3006</v>
      </c>
      <c r="BW11322" s="191" t="s">
        <v>1269</v>
      </c>
    </row>
    <row r="11323" spans="51:75" x14ac:dyDescent="0.3">
      <c r="AY11323" s="251" t="e">
        <f>VLOOKUP(C11323,#REF!, 2,FALSE)</f>
        <v>#REF!</v>
      </c>
      <c r="BM11323" s="191" t="s">
        <v>16809</v>
      </c>
      <c r="BN11323" s="191" t="s">
        <v>2980</v>
      </c>
      <c r="BO11323" s="191" t="s">
        <v>2984</v>
      </c>
      <c r="BU11323" s="191" t="s">
        <v>16809</v>
      </c>
      <c r="BV11323" s="191" t="s">
        <v>2980</v>
      </c>
      <c r="BW11323" s="191" t="s">
        <v>2984</v>
      </c>
    </row>
    <row r="11324" spans="51:75" x14ac:dyDescent="0.3">
      <c r="AY11324" s="251" t="e">
        <f>VLOOKUP(C11324,#REF!, 2,FALSE)</f>
        <v>#REF!</v>
      </c>
      <c r="BM11324" s="191" t="s">
        <v>16810</v>
      </c>
      <c r="BN11324" s="191" t="s">
        <v>943</v>
      </c>
      <c r="BO11324" s="191" t="s">
        <v>2984</v>
      </c>
      <c r="BU11324" s="191" t="s">
        <v>16810</v>
      </c>
      <c r="BV11324" s="191" t="s">
        <v>943</v>
      </c>
      <c r="BW11324" s="191" t="s">
        <v>2984</v>
      </c>
    </row>
    <row r="11325" spans="51:75" x14ac:dyDescent="0.3">
      <c r="AY11325" s="251" t="e">
        <f>VLOOKUP(C11325,#REF!, 2,FALSE)</f>
        <v>#REF!</v>
      </c>
      <c r="BM11325" s="191" t="s">
        <v>2901</v>
      </c>
      <c r="BN11325" s="191" t="s">
        <v>3006</v>
      </c>
      <c r="BO11325" s="191" t="s">
        <v>5370</v>
      </c>
      <c r="BU11325" s="191" t="s">
        <v>2901</v>
      </c>
      <c r="BV11325" s="191" t="s">
        <v>3006</v>
      </c>
      <c r="BW11325" s="191" t="s">
        <v>5370</v>
      </c>
    </row>
    <row r="11326" spans="51:75" x14ac:dyDescent="0.3">
      <c r="AY11326" s="251" t="e">
        <f>VLOOKUP(C11326,#REF!, 2,FALSE)</f>
        <v>#REF!</v>
      </c>
      <c r="BM11326" s="191" t="s">
        <v>2902</v>
      </c>
      <c r="BN11326" s="191" t="s">
        <v>2980</v>
      </c>
      <c r="BO11326" s="191" t="s">
        <v>1610</v>
      </c>
      <c r="BU11326" s="191" t="s">
        <v>2902</v>
      </c>
      <c r="BV11326" s="191" t="s">
        <v>2980</v>
      </c>
      <c r="BW11326" s="191" t="s">
        <v>1610</v>
      </c>
    </row>
    <row r="11327" spans="51:75" x14ac:dyDescent="0.3">
      <c r="AY11327" s="251" t="e">
        <f>VLOOKUP(C11327,#REF!, 2,FALSE)</f>
        <v>#REF!</v>
      </c>
      <c r="BM11327" s="191" t="s">
        <v>16811</v>
      </c>
      <c r="BN11327" s="191" t="s">
        <v>16989</v>
      </c>
      <c r="BO11327" s="191" t="s">
        <v>2984</v>
      </c>
      <c r="BU11327" s="191" t="s">
        <v>16811</v>
      </c>
      <c r="BV11327" s="191" t="s">
        <v>16989</v>
      </c>
      <c r="BW11327" s="191" t="s">
        <v>2984</v>
      </c>
    </row>
    <row r="11328" spans="51:75" x14ac:dyDescent="0.3">
      <c r="AY11328" s="251" t="e">
        <f>VLOOKUP(C11328,#REF!, 2,FALSE)</f>
        <v>#REF!</v>
      </c>
      <c r="BM11328" s="191" t="s">
        <v>16812</v>
      </c>
      <c r="BN11328" s="191" t="s">
        <v>17000</v>
      </c>
      <c r="BO11328" s="191" t="s">
        <v>1199</v>
      </c>
      <c r="BU11328" s="191" t="s">
        <v>16812</v>
      </c>
      <c r="BV11328" s="191" t="s">
        <v>17000</v>
      </c>
      <c r="BW11328" s="191" t="s">
        <v>1199</v>
      </c>
    </row>
    <row r="11329" spans="51:75" x14ac:dyDescent="0.3">
      <c r="AY11329" s="251" t="e">
        <f>VLOOKUP(C11329,#REF!, 2,FALSE)</f>
        <v>#REF!</v>
      </c>
      <c r="BM11329" s="191" t="s">
        <v>16813</v>
      </c>
      <c r="BN11329" s="191" t="s">
        <v>2980</v>
      </c>
      <c r="BO11329" s="191" t="s">
        <v>1955</v>
      </c>
      <c r="BU11329" s="191" t="s">
        <v>16813</v>
      </c>
      <c r="BV11329" s="191" t="s">
        <v>2980</v>
      </c>
      <c r="BW11329" s="191" t="s">
        <v>1955</v>
      </c>
    </row>
    <row r="11330" spans="51:75" x14ac:dyDescent="0.3">
      <c r="AY11330" s="251" t="e">
        <f>VLOOKUP(C11330,#REF!, 2,FALSE)</f>
        <v>#REF!</v>
      </c>
      <c r="BM11330" s="191" t="s">
        <v>16814</v>
      </c>
      <c r="BN11330" s="191" t="s">
        <v>1343</v>
      </c>
      <c r="BO11330" s="191" t="s">
        <v>2984</v>
      </c>
      <c r="BU11330" s="191" t="s">
        <v>16814</v>
      </c>
      <c r="BV11330" s="191" t="s">
        <v>1343</v>
      </c>
      <c r="BW11330" s="191" t="s">
        <v>2984</v>
      </c>
    </row>
    <row r="11331" spans="51:75" x14ac:dyDescent="0.3">
      <c r="AY11331" s="251" t="e">
        <f>VLOOKUP(C11331,#REF!, 2,FALSE)</f>
        <v>#REF!</v>
      </c>
      <c r="BM11331" s="191" t="s">
        <v>16815</v>
      </c>
      <c r="BN11331" s="191" t="s">
        <v>2980</v>
      </c>
      <c r="BO11331" s="191" t="s">
        <v>2984</v>
      </c>
      <c r="BU11331" s="191" t="s">
        <v>16815</v>
      </c>
      <c r="BV11331" s="191" t="s">
        <v>2980</v>
      </c>
      <c r="BW11331" s="191" t="s">
        <v>2984</v>
      </c>
    </row>
    <row r="11332" spans="51:75" x14ac:dyDescent="0.3">
      <c r="AY11332" s="251" t="e">
        <f>VLOOKUP(C11332,#REF!, 2,FALSE)</f>
        <v>#REF!</v>
      </c>
      <c r="BM11332" s="191" t="s">
        <v>16816</v>
      </c>
      <c r="BN11332" s="191" t="s">
        <v>924</v>
      </c>
      <c r="BO11332" s="191" t="s">
        <v>2984</v>
      </c>
      <c r="BU11332" s="191" t="s">
        <v>16816</v>
      </c>
      <c r="BV11332" s="191" t="s">
        <v>924</v>
      </c>
      <c r="BW11332" s="191" t="s">
        <v>2984</v>
      </c>
    </row>
    <row r="11333" spans="51:75" x14ac:dyDescent="0.3">
      <c r="AY11333" s="251" t="e">
        <f>VLOOKUP(C11333,#REF!, 2,FALSE)</f>
        <v>#REF!</v>
      </c>
      <c r="BM11333" s="191" t="s">
        <v>16817</v>
      </c>
      <c r="BN11333" s="191" t="s">
        <v>1343</v>
      </c>
      <c r="BO11333" s="191" t="s">
        <v>5370</v>
      </c>
      <c r="BU11333" s="191" t="s">
        <v>16817</v>
      </c>
      <c r="BV11333" s="191" t="s">
        <v>1343</v>
      </c>
      <c r="BW11333" s="191" t="s">
        <v>5370</v>
      </c>
    </row>
    <row r="11334" spans="51:75" x14ac:dyDescent="0.3">
      <c r="AY11334" s="251" t="e">
        <f>VLOOKUP(C11334,#REF!, 2,FALSE)</f>
        <v>#REF!</v>
      </c>
      <c r="BM11334" s="191" t="s">
        <v>2903</v>
      </c>
      <c r="BN11334" s="191" t="s">
        <v>1343</v>
      </c>
      <c r="BO11334" s="191" t="s">
        <v>16818</v>
      </c>
      <c r="BU11334" s="191" t="s">
        <v>2903</v>
      </c>
      <c r="BV11334" s="191" t="s">
        <v>1343</v>
      </c>
      <c r="BW11334" s="191" t="s">
        <v>16818</v>
      </c>
    </row>
    <row r="11335" spans="51:75" x14ac:dyDescent="0.3">
      <c r="AY11335" s="251" t="e">
        <f>VLOOKUP(C11335,#REF!, 2,FALSE)</f>
        <v>#REF!</v>
      </c>
      <c r="BM11335" s="191" t="s">
        <v>2904</v>
      </c>
      <c r="BN11335" s="191" t="s">
        <v>1343</v>
      </c>
      <c r="BO11335" s="191" t="s">
        <v>2984</v>
      </c>
      <c r="BU11335" s="191" t="s">
        <v>2904</v>
      </c>
      <c r="BV11335" s="191" t="s">
        <v>1343</v>
      </c>
      <c r="BW11335" s="191" t="s">
        <v>2984</v>
      </c>
    </row>
    <row r="11336" spans="51:75" x14ac:dyDescent="0.3">
      <c r="AY11336" s="251" t="e">
        <f>VLOOKUP(C11336,#REF!, 2,FALSE)</f>
        <v>#REF!</v>
      </c>
      <c r="BM11336" s="191" t="s">
        <v>16819</v>
      </c>
      <c r="BN11336" s="191" t="s">
        <v>1270</v>
      </c>
      <c r="BO11336" s="191" t="s">
        <v>14916</v>
      </c>
      <c r="BU11336" s="191" t="s">
        <v>16819</v>
      </c>
      <c r="BV11336" s="191" t="s">
        <v>1270</v>
      </c>
      <c r="BW11336" s="191" t="s">
        <v>14916</v>
      </c>
    </row>
    <row r="11337" spans="51:75" x14ac:dyDescent="0.3">
      <c r="AY11337" s="251" t="e">
        <f>VLOOKUP(C11337,#REF!, 2,FALSE)</f>
        <v>#REF!</v>
      </c>
      <c r="BM11337" s="191" t="s">
        <v>16820</v>
      </c>
      <c r="BN11337" s="191" t="s">
        <v>2980</v>
      </c>
      <c r="BO11337" s="191" t="s">
        <v>16674</v>
      </c>
      <c r="BU11337" s="191" t="s">
        <v>16820</v>
      </c>
      <c r="BV11337" s="191" t="s">
        <v>2980</v>
      </c>
      <c r="BW11337" s="191" t="s">
        <v>16674</v>
      </c>
    </row>
    <row r="11338" spans="51:75" x14ac:dyDescent="0.3">
      <c r="AY11338" s="251" t="e">
        <f>VLOOKUP(C11338,#REF!, 2,FALSE)</f>
        <v>#REF!</v>
      </c>
      <c r="BM11338" s="191" t="s">
        <v>16821</v>
      </c>
      <c r="BN11338" s="191" t="s">
        <v>3253</v>
      </c>
      <c r="BO11338" s="191" t="s">
        <v>2984</v>
      </c>
      <c r="BU11338" s="191" t="s">
        <v>16821</v>
      </c>
      <c r="BV11338" s="191" t="s">
        <v>3253</v>
      </c>
      <c r="BW11338" s="191" t="s">
        <v>2984</v>
      </c>
    </row>
    <row r="11339" spans="51:75" x14ac:dyDescent="0.3">
      <c r="AY11339" s="251" t="e">
        <f>VLOOKUP(C11339,#REF!, 2,FALSE)</f>
        <v>#REF!</v>
      </c>
      <c r="BM11339" s="191" t="s">
        <v>16822</v>
      </c>
      <c r="BN11339" s="191" t="s">
        <v>863</v>
      </c>
      <c r="BO11339" s="191" t="s">
        <v>9105</v>
      </c>
      <c r="BU11339" s="191" t="s">
        <v>16822</v>
      </c>
      <c r="BV11339" s="191" t="s">
        <v>863</v>
      </c>
      <c r="BW11339" s="191" t="s">
        <v>9105</v>
      </c>
    </row>
    <row r="11340" spans="51:75" x14ac:dyDescent="0.3">
      <c r="AY11340" s="251" t="e">
        <f>VLOOKUP(C11340,#REF!, 2,FALSE)</f>
        <v>#REF!</v>
      </c>
      <c r="BM11340" s="191" t="s">
        <v>16823</v>
      </c>
      <c r="BN11340" s="191" t="s">
        <v>850</v>
      </c>
      <c r="BO11340" s="191" t="s">
        <v>2984</v>
      </c>
      <c r="BU11340" s="191" t="s">
        <v>16823</v>
      </c>
      <c r="BV11340" s="191" t="s">
        <v>850</v>
      </c>
      <c r="BW11340" s="191" t="s">
        <v>2984</v>
      </c>
    </row>
    <row r="11341" spans="51:75" x14ac:dyDescent="0.3">
      <c r="AY11341" s="251" t="e">
        <f>VLOOKUP(C11341,#REF!, 2,FALSE)</f>
        <v>#REF!</v>
      </c>
      <c r="BM11341" s="191" t="s">
        <v>16824</v>
      </c>
      <c r="BN11341" s="191" t="s">
        <v>2980</v>
      </c>
      <c r="BO11341" s="191" t="s">
        <v>2984</v>
      </c>
      <c r="BU11341" s="191" t="s">
        <v>16824</v>
      </c>
      <c r="BV11341" s="191" t="s">
        <v>2980</v>
      </c>
      <c r="BW11341" s="191" t="s">
        <v>2984</v>
      </c>
    </row>
    <row r="11342" spans="51:75" x14ac:dyDescent="0.3">
      <c r="AY11342" s="251" t="e">
        <f>VLOOKUP(C11342,#REF!, 2,FALSE)</f>
        <v>#REF!</v>
      </c>
      <c r="BM11342" s="191" t="s">
        <v>16825</v>
      </c>
      <c r="BN11342" s="191" t="s">
        <v>3003</v>
      </c>
      <c r="BO11342" s="191" t="s">
        <v>8962</v>
      </c>
      <c r="BU11342" s="191" t="s">
        <v>16825</v>
      </c>
      <c r="BV11342" s="191" t="s">
        <v>3003</v>
      </c>
      <c r="BW11342" s="191" t="s">
        <v>8962</v>
      </c>
    </row>
    <row r="11343" spans="51:75" x14ac:dyDescent="0.3">
      <c r="AY11343" s="251" t="e">
        <f>VLOOKUP(C11343,#REF!, 2,FALSE)</f>
        <v>#REF!</v>
      </c>
      <c r="BM11343" s="191" t="s">
        <v>16826</v>
      </c>
      <c r="BN11343" s="191" t="s">
        <v>2980</v>
      </c>
      <c r="BO11343" s="191" t="s">
        <v>2360</v>
      </c>
      <c r="BU11343" s="191" t="s">
        <v>16826</v>
      </c>
      <c r="BV11343" s="191" t="s">
        <v>2980</v>
      </c>
      <c r="BW11343" s="191" t="s">
        <v>2360</v>
      </c>
    </row>
    <row r="11344" spans="51:75" x14ac:dyDescent="0.3">
      <c r="AY11344" s="251" t="e">
        <f>VLOOKUP(C11344,#REF!, 2,FALSE)</f>
        <v>#REF!</v>
      </c>
      <c r="BM11344" s="191" t="s">
        <v>16827</v>
      </c>
      <c r="BN11344" s="191" t="s">
        <v>3006</v>
      </c>
      <c r="BO11344" s="191" t="s">
        <v>8595</v>
      </c>
      <c r="BU11344" s="191" t="s">
        <v>16827</v>
      </c>
      <c r="BV11344" s="191" t="s">
        <v>3006</v>
      </c>
      <c r="BW11344" s="191" t="s">
        <v>8595</v>
      </c>
    </row>
    <row r="11345" spans="51:75" x14ac:dyDescent="0.3">
      <c r="AY11345" s="251" t="e">
        <f>VLOOKUP(C11345,#REF!, 2,FALSE)</f>
        <v>#REF!</v>
      </c>
      <c r="BM11345" s="191" t="s">
        <v>16828</v>
      </c>
      <c r="BN11345" s="191" t="s">
        <v>1343</v>
      </c>
      <c r="BO11345" s="191" t="s">
        <v>2984</v>
      </c>
      <c r="BU11345" s="191" t="s">
        <v>16828</v>
      </c>
      <c r="BV11345" s="191" t="s">
        <v>1343</v>
      </c>
      <c r="BW11345" s="191" t="s">
        <v>2984</v>
      </c>
    </row>
    <row r="11346" spans="51:75" x14ac:dyDescent="0.3">
      <c r="AY11346" s="251" t="e">
        <f>VLOOKUP(C11346,#REF!, 2,FALSE)</f>
        <v>#REF!</v>
      </c>
      <c r="BM11346" s="191" t="s">
        <v>16829</v>
      </c>
      <c r="BN11346" s="191" t="s">
        <v>3006</v>
      </c>
      <c r="BO11346" s="191" t="s">
        <v>11507</v>
      </c>
      <c r="BU11346" s="191" t="s">
        <v>16829</v>
      </c>
      <c r="BV11346" s="191" t="s">
        <v>3006</v>
      </c>
      <c r="BW11346" s="191" t="s">
        <v>11507</v>
      </c>
    </row>
    <row r="11347" spans="51:75" x14ac:dyDescent="0.3">
      <c r="AY11347" s="251" t="e">
        <f>VLOOKUP(C11347,#REF!, 2,FALSE)</f>
        <v>#REF!</v>
      </c>
      <c r="BM11347" s="191" t="s">
        <v>16830</v>
      </c>
      <c r="BN11347" s="191" t="s">
        <v>3006</v>
      </c>
      <c r="BO11347" s="191" t="s">
        <v>932</v>
      </c>
      <c r="BU11347" s="191" t="s">
        <v>16830</v>
      </c>
      <c r="BV11347" s="191" t="s">
        <v>3006</v>
      </c>
      <c r="BW11347" s="191" t="s">
        <v>932</v>
      </c>
    </row>
    <row r="11348" spans="51:75" x14ac:dyDescent="0.3">
      <c r="AY11348" s="251" t="e">
        <f>VLOOKUP(C11348,#REF!, 2,FALSE)</f>
        <v>#REF!</v>
      </c>
      <c r="BM11348" s="191" t="s">
        <v>16831</v>
      </c>
      <c r="BN11348" s="191" t="s">
        <v>3046</v>
      </c>
      <c r="BO11348" s="191" t="s">
        <v>2596</v>
      </c>
      <c r="BU11348" s="191" t="s">
        <v>16831</v>
      </c>
      <c r="BV11348" s="191" t="s">
        <v>3046</v>
      </c>
      <c r="BW11348" s="191" t="s">
        <v>2596</v>
      </c>
    </row>
    <row r="11349" spans="51:75" x14ac:dyDescent="0.3">
      <c r="AY11349" s="251" t="e">
        <f>VLOOKUP(C11349,#REF!, 2,FALSE)</f>
        <v>#REF!</v>
      </c>
      <c r="BM11349" s="191" t="s">
        <v>16832</v>
      </c>
      <c r="BN11349" s="191" t="s">
        <v>3006</v>
      </c>
      <c r="BO11349" s="191" t="s">
        <v>7700</v>
      </c>
      <c r="BU11349" s="191" t="s">
        <v>16832</v>
      </c>
      <c r="BV11349" s="191" t="s">
        <v>3006</v>
      </c>
      <c r="BW11349" s="191" t="s">
        <v>7700</v>
      </c>
    </row>
    <row r="11350" spans="51:75" x14ac:dyDescent="0.3">
      <c r="AY11350" s="251" t="e">
        <f>VLOOKUP(C11350,#REF!, 2,FALSE)</f>
        <v>#REF!</v>
      </c>
      <c r="BM11350" s="191" t="s">
        <v>16833</v>
      </c>
      <c r="BN11350" s="191" t="s">
        <v>3253</v>
      </c>
      <c r="BO11350" s="191" t="s">
        <v>16834</v>
      </c>
      <c r="BU11350" s="191" t="s">
        <v>16833</v>
      </c>
      <c r="BV11350" s="191" t="s">
        <v>3253</v>
      </c>
      <c r="BW11350" s="191" t="s">
        <v>16834</v>
      </c>
    </row>
    <row r="11351" spans="51:75" x14ac:dyDescent="0.3">
      <c r="AY11351" s="251" t="e">
        <f>VLOOKUP(C11351,#REF!, 2,FALSE)</f>
        <v>#REF!</v>
      </c>
      <c r="BM11351" s="191" t="s">
        <v>16835</v>
      </c>
      <c r="BN11351" s="191" t="s">
        <v>1140</v>
      </c>
      <c r="BO11351" s="191" t="s">
        <v>8476</v>
      </c>
      <c r="BU11351" s="191" t="s">
        <v>16835</v>
      </c>
      <c r="BV11351" s="191" t="s">
        <v>1140</v>
      </c>
      <c r="BW11351" s="191" t="s">
        <v>8476</v>
      </c>
    </row>
    <row r="11352" spans="51:75" x14ac:dyDescent="0.3">
      <c r="AY11352" s="251" t="e">
        <f>VLOOKUP(C11352,#REF!, 2,FALSE)</f>
        <v>#REF!</v>
      </c>
      <c r="BM11352" s="191" t="s">
        <v>16836</v>
      </c>
      <c r="BN11352" s="191" t="s">
        <v>1343</v>
      </c>
      <c r="BO11352" s="191" t="s">
        <v>2984</v>
      </c>
      <c r="BU11352" s="191" t="s">
        <v>16836</v>
      </c>
      <c r="BV11352" s="191" t="s">
        <v>1343</v>
      </c>
      <c r="BW11352" s="191" t="s">
        <v>2984</v>
      </c>
    </row>
    <row r="11353" spans="51:75" x14ac:dyDescent="0.3">
      <c r="AY11353" s="251" t="e">
        <f>VLOOKUP(C11353,#REF!, 2,FALSE)</f>
        <v>#REF!</v>
      </c>
      <c r="BM11353" s="191" t="s">
        <v>16837</v>
      </c>
      <c r="BN11353" s="191" t="s">
        <v>3046</v>
      </c>
      <c r="BO11353" s="191" t="s">
        <v>1777</v>
      </c>
      <c r="BU11353" s="191" t="s">
        <v>16837</v>
      </c>
      <c r="BV11353" s="191" t="s">
        <v>3046</v>
      </c>
      <c r="BW11353" s="191" t="s">
        <v>1777</v>
      </c>
    </row>
    <row r="11354" spans="51:75" x14ac:dyDescent="0.3">
      <c r="AY11354" s="251" t="e">
        <f>VLOOKUP(C11354,#REF!, 2,FALSE)</f>
        <v>#REF!</v>
      </c>
      <c r="BM11354" s="191" t="s">
        <v>16838</v>
      </c>
      <c r="BN11354" s="191" t="s">
        <v>3253</v>
      </c>
      <c r="BO11354" s="191" t="s">
        <v>3487</v>
      </c>
      <c r="BU11354" s="191" t="s">
        <v>16838</v>
      </c>
      <c r="BV11354" s="191" t="s">
        <v>3253</v>
      </c>
      <c r="BW11354" s="191" t="s">
        <v>3487</v>
      </c>
    </row>
    <row r="11355" spans="51:75" x14ac:dyDescent="0.3">
      <c r="AY11355" s="251" t="e">
        <f>VLOOKUP(C11355,#REF!, 2,FALSE)</f>
        <v>#REF!</v>
      </c>
      <c r="BM11355" s="191" t="s">
        <v>16839</v>
      </c>
      <c r="BN11355" s="191" t="s">
        <v>3046</v>
      </c>
      <c r="BO11355" s="191" t="s">
        <v>2984</v>
      </c>
      <c r="BU11355" s="191" t="s">
        <v>16839</v>
      </c>
      <c r="BV11355" s="191" t="s">
        <v>3046</v>
      </c>
      <c r="BW11355" s="191" t="s">
        <v>2984</v>
      </c>
    </row>
    <row r="11356" spans="51:75" x14ac:dyDescent="0.3">
      <c r="AY11356" s="251" t="e">
        <f>VLOOKUP(C11356,#REF!, 2,FALSE)</f>
        <v>#REF!</v>
      </c>
      <c r="BM11356" s="191" t="s">
        <v>2905</v>
      </c>
      <c r="BN11356" s="191" t="s">
        <v>2980</v>
      </c>
      <c r="BO11356" s="191" t="s">
        <v>2984</v>
      </c>
      <c r="BU11356" s="191" t="s">
        <v>2905</v>
      </c>
      <c r="BV11356" s="191" t="s">
        <v>2980</v>
      </c>
      <c r="BW11356" s="191" t="s">
        <v>2984</v>
      </c>
    </row>
    <row r="11357" spans="51:75" x14ac:dyDescent="0.3">
      <c r="AY11357" s="251" t="e">
        <f>VLOOKUP(C11357,#REF!, 2,FALSE)</f>
        <v>#REF!</v>
      </c>
      <c r="BM11357" s="191" t="s">
        <v>16840</v>
      </c>
      <c r="BN11357" s="191" t="s">
        <v>1270</v>
      </c>
      <c r="BO11357" s="191" t="s">
        <v>2984</v>
      </c>
      <c r="BU11357" s="191" t="s">
        <v>16840</v>
      </c>
      <c r="BV11357" s="191" t="s">
        <v>1270</v>
      </c>
      <c r="BW11357" s="191" t="s">
        <v>2984</v>
      </c>
    </row>
    <row r="11358" spans="51:75" x14ac:dyDescent="0.3">
      <c r="AY11358" s="251" t="e">
        <f>VLOOKUP(C11358,#REF!, 2,FALSE)</f>
        <v>#REF!</v>
      </c>
      <c r="BM11358" s="191" t="s">
        <v>16841</v>
      </c>
      <c r="BN11358" s="191" t="s">
        <v>2984</v>
      </c>
      <c r="BO11358" s="191" t="s">
        <v>2984</v>
      </c>
      <c r="BU11358" s="191" t="s">
        <v>16841</v>
      </c>
      <c r="BV11358" s="191" t="s">
        <v>2984</v>
      </c>
      <c r="BW11358" s="191" t="s">
        <v>2984</v>
      </c>
    </row>
    <row r="11359" spans="51:75" x14ac:dyDescent="0.3">
      <c r="AY11359" s="251" t="e">
        <f>VLOOKUP(C11359,#REF!, 2,FALSE)</f>
        <v>#REF!</v>
      </c>
      <c r="BM11359" s="191" t="s">
        <v>2906</v>
      </c>
      <c r="BN11359" s="191" t="s">
        <v>1140</v>
      </c>
      <c r="BO11359" s="191" t="s">
        <v>1377</v>
      </c>
      <c r="BU11359" s="191" t="s">
        <v>2906</v>
      </c>
      <c r="BV11359" s="191" t="s">
        <v>1140</v>
      </c>
      <c r="BW11359" s="191" t="s">
        <v>1377</v>
      </c>
    </row>
    <row r="11360" spans="51:75" x14ac:dyDescent="0.3">
      <c r="AY11360" s="251" t="e">
        <f>VLOOKUP(C11360,#REF!, 2,FALSE)</f>
        <v>#REF!</v>
      </c>
      <c r="BM11360" s="191" t="s">
        <v>16842</v>
      </c>
      <c r="BN11360" s="191" t="s">
        <v>1343</v>
      </c>
      <c r="BO11360" s="191" t="s">
        <v>2984</v>
      </c>
      <c r="BU11360" s="191" t="s">
        <v>16842</v>
      </c>
      <c r="BV11360" s="191" t="s">
        <v>1343</v>
      </c>
      <c r="BW11360" s="191" t="s">
        <v>2984</v>
      </c>
    </row>
    <row r="11361" spans="51:75" x14ac:dyDescent="0.3">
      <c r="AY11361" s="251" t="e">
        <f>VLOOKUP(C11361,#REF!, 2,FALSE)</f>
        <v>#REF!</v>
      </c>
      <c r="BM11361" s="191" t="s">
        <v>16843</v>
      </c>
      <c r="BN11361" s="191" t="s">
        <v>16992</v>
      </c>
      <c r="BO11361" s="191" t="s">
        <v>4241</v>
      </c>
      <c r="BU11361" s="191" t="s">
        <v>16843</v>
      </c>
      <c r="BV11361" s="191" t="s">
        <v>16992</v>
      </c>
      <c r="BW11361" s="191" t="s">
        <v>4241</v>
      </c>
    </row>
    <row r="11362" spans="51:75" x14ac:dyDescent="0.3">
      <c r="AY11362" s="251" t="e">
        <f>VLOOKUP(C11362,#REF!, 2,FALSE)</f>
        <v>#REF!</v>
      </c>
      <c r="BM11362" s="191" t="s">
        <v>16844</v>
      </c>
      <c r="BN11362" s="191" t="s">
        <v>3203</v>
      </c>
      <c r="BO11362" s="191" t="s">
        <v>11308</v>
      </c>
      <c r="BU11362" s="191" t="s">
        <v>16844</v>
      </c>
      <c r="BV11362" s="191" t="s">
        <v>3203</v>
      </c>
      <c r="BW11362" s="191" t="s">
        <v>11308</v>
      </c>
    </row>
    <row r="11363" spans="51:75" x14ac:dyDescent="0.3">
      <c r="AY11363" s="251" t="e">
        <f>VLOOKUP(C11363,#REF!, 2,FALSE)</f>
        <v>#REF!</v>
      </c>
      <c r="BM11363" s="191" t="s">
        <v>16845</v>
      </c>
      <c r="BN11363" s="191" t="s">
        <v>3203</v>
      </c>
      <c r="BO11363" s="191" t="s">
        <v>2984</v>
      </c>
      <c r="BU11363" s="191" t="s">
        <v>16845</v>
      </c>
      <c r="BV11363" s="191" t="s">
        <v>3203</v>
      </c>
      <c r="BW11363" s="191" t="s">
        <v>2984</v>
      </c>
    </row>
    <row r="11364" spans="51:75" x14ac:dyDescent="0.3">
      <c r="AY11364" s="251" t="e">
        <f>VLOOKUP(C11364,#REF!, 2,FALSE)</f>
        <v>#REF!</v>
      </c>
      <c r="BM11364" s="191" t="s">
        <v>16846</v>
      </c>
      <c r="BN11364" s="191" t="s">
        <v>3203</v>
      </c>
      <c r="BO11364" s="191" t="s">
        <v>9244</v>
      </c>
      <c r="BU11364" s="191" t="s">
        <v>16846</v>
      </c>
      <c r="BV11364" s="191" t="s">
        <v>3203</v>
      </c>
      <c r="BW11364" s="191" t="s">
        <v>9244</v>
      </c>
    </row>
    <row r="11365" spans="51:75" x14ac:dyDescent="0.3">
      <c r="AY11365" s="251" t="e">
        <f>VLOOKUP(C11365,#REF!, 2,FALSE)</f>
        <v>#REF!</v>
      </c>
      <c r="BM11365" s="191" t="s">
        <v>16847</v>
      </c>
      <c r="BN11365" s="191" t="s">
        <v>1270</v>
      </c>
      <c r="BO11365" s="191" t="s">
        <v>2984</v>
      </c>
      <c r="BU11365" s="191" t="s">
        <v>16847</v>
      </c>
      <c r="BV11365" s="191" t="s">
        <v>1270</v>
      </c>
      <c r="BW11365" s="191" t="s">
        <v>2984</v>
      </c>
    </row>
    <row r="11366" spans="51:75" x14ac:dyDescent="0.3">
      <c r="AY11366" s="251" t="e">
        <f>VLOOKUP(C11366,#REF!, 2,FALSE)</f>
        <v>#REF!</v>
      </c>
      <c r="BM11366" s="191" t="s">
        <v>16848</v>
      </c>
      <c r="BN11366" s="191" t="s">
        <v>3003</v>
      </c>
      <c r="BO11366" s="191" t="s">
        <v>3940</v>
      </c>
      <c r="BU11366" s="191" t="s">
        <v>16848</v>
      </c>
      <c r="BV11366" s="191" t="s">
        <v>3003</v>
      </c>
      <c r="BW11366" s="191" t="s">
        <v>3940</v>
      </c>
    </row>
    <row r="11367" spans="51:75" x14ac:dyDescent="0.3">
      <c r="AY11367" s="251" t="e">
        <f>VLOOKUP(C11367,#REF!, 2,FALSE)</f>
        <v>#REF!</v>
      </c>
      <c r="BM11367" s="191" t="s">
        <v>2907</v>
      </c>
      <c r="BN11367" s="191" t="s">
        <v>1270</v>
      </c>
      <c r="BO11367" s="191" t="s">
        <v>13399</v>
      </c>
      <c r="BU11367" s="191" t="s">
        <v>2907</v>
      </c>
      <c r="BV11367" s="191" t="s">
        <v>1270</v>
      </c>
      <c r="BW11367" s="191" t="s">
        <v>13399</v>
      </c>
    </row>
    <row r="11368" spans="51:75" x14ac:dyDescent="0.3">
      <c r="AY11368" s="251" t="e">
        <f>VLOOKUP(C11368,#REF!, 2,FALSE)</f>
        <v>#REF!</v>
      </c>
      <c r="BM11368" s="191" t="s">
        <v>2908</v>
      </c>
      <c r="BN11368" s="191" t="s">
        <v>1140</v>
      </c>
      <c r="BO11368" s="191" t="s">
        <v>2984</v>
      </c>
      <c r="BU11368" s="191" t="s">
        <v>2908</v>
      </c>
      <c r="BV11368" s="191" t="s">
        <v>1140</v>
      </c>
      <c r="BW11368" s="191" t="s">
        <v>2984</v>
      </c>
    </row>
    <row r="11369" spans="51:75" x14ac:dyDescent="0.3">
      <c r="AY11369" s="251" t="e">
        <f>VLOOKUP(C11369,#REF!, 2,FALSE)</f>
        <v>#REF!</v>
      </c>
      <c r="BM11369" s="191" t="s">
        <v>2909</v>
      </c>
      <c r="BN11369" s="191" t="s">
        <v>1140</v>
      </c>
      <c r="BO11369" s="191" t="s">
        <v>2984</v>
      </c>
      <c r="BU11369" s="191" t="s">
        <v>2909</v>
      </c>
      <c r="BV11369" s="191" t="s">
        <v>1140</v>
      </c>
      <c r="BW11369" s="191" t="s">
        <v>2984</v>
      </c>
    </row>
    <row r="11370" spans="51:75" x14ac:dyDescent="0.3">
      <c r="AY11370" s="251" t="e">
        <f>VLOOKUP(C11370,#REF!, 2,FALSE)</f>
        <v>#REF!</v>
      </c>
      <c r="BM11370" s="191" t="s">
        <v>16849</v>
      </c>
      <c r="BN11370" s="191" t="s">
        <v>1343</v>
      </c>
      <c r="BO11370" s="191" t="s">
        <v>3507</v>
      </c>
      <c r="BU11370" s="191" t="s">
        <v>16849</v>
      </c>
      <c r="BV11370" s="191" t="s">
        <v>1343</v>
      </c>
      <c r="BW11370" s="191" t="s">
        <v>3507</v>
      </c>
    </row>
    <row r="11371" spans="51:75" x14ac:dyDescent="0.3">
      <c r="AY11371" s="251" t="e">
        <f>VLOOKUP(C11371,#REF!, 2,FALSE)</f>
        <v>#REF!</v>
      </c>
      <c r="BM11371" s="191" t="s">
        <v>16850</v>
      </c>
      <c r="BN11371" s="191" t="s">
        <v>16989</v>
      </c>
      <c r="BO11371" s="191" t="s">
        <v>2984</v>
      </c>
      <c r="BU11371" s="191" t="s">
        <v>16850</v>
      </c>
      <c r="BV11371" s="191" t="s">
        <v>16989</v>
      </c>
      <c r="BW11371" s="191" t="s">
        <v>2984</v>
      </c>
    </row>
    <row r="11372" spans="51:75" x14ac:dyDescent="0.3">
      <c r="AY11372" s="251" t="e">
        <f>VLOOKUP(C11372,#REF!, 2,FALSE)</f>
        <v>#REF!</v>
      </c>
      <c r="BM11372" s="191" t="s">
        <v>16851</v>
      </c>
      <c r="BN11372" s="191" t="s">
        <v>1140</v>
      </c>
      <c r="BO11372" s="191" t="s">
        <v>2984</v>
      </c>
      <c r="BU11372" s="191" t="s">
        <v>16851</v>
      </c>
      <c r="BV11372" s="191" t="s">
        <v>1140</v>
      </c>
      <c r="BW11372" s="191" t="s">
        <v>2984</v>
      </c>
    </row>
    <row r="11373" spans="51:75" x14ac:dyDescent="0.3">
      <c r="AY11373" s="251" t="e">
        <f>VLOOKUP(C11373,#REF!, 2,FALSE)</f>
        <v>#REF!</v>
      </c>
      <c r="BM11373" s="191" t="s">
        <v>16852</v>
      </c>
      <c r="BN11373" s="191" t="s">
        <v>863</v>
      </c>
      <c r="BO11373" s="191" t="s">
        <v>2984</v>
      </c>
      <c r="BU11373" s="191" t="s">
        <v>16852</v>
      </c>
      <c r="BV11373" s="191" t="s">
        <v>863</v>
      </c>
      <c r="BW11373" s="191" t="s">
        <v>2984</v>
      </c>
    </row>
    <row r="11374" spans="51:75" x14ac:dyDescent="0.3">
      <c r="AY11374" s="251" t="e">
        <f>VLOOKUP(C11374,#REF!, 2,FALSE)</f>
        <v>#REF!</v>
      </c>
      <c r="BM11374" s="191" t="s">
        <v>16853</v>
      </c>
      <c r="BN11374" s="191" t="s">
        <v>3253</v>
      </c>
      <c r="BO11374" s="191" t="s">
        <v>2984</v>
      </c>
      <c r="BU11374" s="191" t="s">
        <v>16853</v>
      </c>
      <c r="BV11374" s="191" t="s">
        <v>3253</v>
      </c>
      <c r="BW11374" s="191" t="s">
        <v>2984</v>
      </c>
    </row>
    <row r="11375" spans="51:75" x14ac:dyDescent="0.3">
      <c r="AY11375" s="251" t="e">
        <f>VLOOKUP(C11375,#REF!, 2,FALSE)</f>
        <v>#REF!</v>
      </c>
      <c r="BM11375" s="191" t="s">
        <v>2910</v>
      </c>
      <c r="BN11375" s="191" t="s">
        <v>2980</v>
      </c>
      <c r="BO11375" s="191" t="s">
        <v>2984</v>
      </c>
      <c r="BU11375" s="191" t="s">
        <v>2910</v>
      </c>
      <c r="BV11375" s="191" t="s">
        <v>2980</v>
      </c>
      <c r="BW11375" s="191" t="s">
        <v>2984</v>
      </c>
    </row>
    <row r="11376" spans="51:75" x14ac:dyDescent="0.3">
      <c r="AY11376" s="251" t="e">
        <f>VLOOKUP(C11376,#REF!, 2,FALSE)</f>
        <v>#REF!</v>
      </c>
      <c r="BM11376" s="191" t="s">
        <v>16854</v>
      </c>
      <c r="BN11376" s="191" t="s">
        <v>3253</v>
      </c>
      <c r="BO11376" s="191" t="s">
        <v>16315</v>
      </c>
      <c r="BU11376" s="191" t="s">
        <v>16854</v>
      </c>
      <c r="BV11376" s="191" t="s">
        <v>3253</v>
      </c>
      <c r="BW11376" s="191" t="s">
        <v>16315</v>
      </c>
    </row>
    <row r="11377" spans="51:75" x14ac:dyDescent="0.3">
      <c r="AY11377" s="251" t="e">
        <f>VLOOKUP(C11377,#REF!, 2,FALSE)</f>
        <v>#REF!</v>
      </c>
      <c r="BM11377" s="191" t="s">
        <v>16855</v>
      </c>
      <c r="BN11377" s="191" t="s">
        <v>1343</v>
      </c>
      <c r="BO11377" s="191" t="s">
        <v>2984</v>
      </c>
      <c r="BU11377" s="191" t="s">
        <v>16855</v>
      </c>
      <c r="BV11377" s="191" t="s">
        <v>1343</v>
      </c>
      <c r="BW11377" s="191" t="s">
        <v>2984</v>
      </c>
    </row>
    <row r="11378" spans="51:75" x14ac:dyDescent="0.3">
      <c r="AY11378" s="251" t="e">
        <f>VLOOKUP(C11378,#REF!, 2,FALSE)</f>
        <v>#REF!</v>
      </c>
      <c r="BM11378" s="191" t="s">
        <v>16856</v>
      </c>
      <c r="BN11378" s="191" t="s">
        <v>1343</v>
      </c>
      <c r="BO11378" s="191" t="s">
        <v>2984</v>
      </c>
      <c r="BU11378" s="191" t="s">
        <v>16856</v>
      </c>
      <c r="BV11378" s="191" t="s">
        <v>1343</v>
      </c>
      <c r="BW11378" s="191" t="s">
        <v>2984</v>
      </c>
    </row>
    <row r="11379" spans="51:75" x14ac:dyDescent="0.3">
      <c r="AY11379" s="251" t="e">
        <f>VLOOKUP(C11379,#REF!, 2,FALSE)</f>
        <v>#REF!</v>
      </c>
      <c r="BM11379" s="191" t="s">
        <v>2911</v>
      </c>
      <c r="BN11379" s="191" t="s">
        <v>3046</v>
      </c>
      <c r="BO11379" s="191" t="s">
        <v>5084</v>
      </c>
      <c r="BU11379" s="191" t="s">
        <v>2911</v>
      </c>
      <c r="BV11379" s="191" t="s">
        <v>3046</v>
      </c>
      <c r="BW11379" s="191" t="s">
        <v>5084</v>
      </c>
    </row>
    <row r="11380" spans="51:75" x14ac:dyDescent="0.3">
      <c r="AY11380" s="251" t="e">
        <f>VLOOKUP(C11380,#REF!, 2,FALSE)</f>
        <v>#REF!</v>
      </c>
      <c r="BM11380" s="191" t="s">
        <v>16857</v>
      </c>
      <c r="BN11380" s="191" t="s">
        <v>1343</v>
      </c>
      <c r="BO11380" s="191" t="s">
        <v>15561</v>
      </c>
      <c r="BU11380" s="191" t="s">
        <v>16857</v>
      </c>
      <c r="BV11380" s="191" t="s">
        <v>1343</v>
      </c>
      <c r="BW11380" s="191" t="s">
        <v>15561</v>
      </c>
    </row>
    <row r="11381" spans="51:75" x14ac:dyDescent="0.3">
      <c r="AY11381" s="251" t="e">
        <f>VLOOKUP(C11381,#REF!, 2,FALSE)</f>
        <v>#REF!</v>
      </c>
      <c r="BM11381" s="191" t="s">
        <v>16858</v>
      </c>
      <c r="BN11381" s="191" t="s">
        <v>1343</v>
      </c>
      <c r="BO11381" s="191" t="s">
        <v>5808</v>
      </c>
      <c r="BU11381" s="191" t="s">
        <v>16858</v>
      </c>
      <c r="BV11381" s="191" t="s">
        <v>1343</v>
      </c>
      <c r="BW11381" s="191" t="s">
        <v>5808</v>
      </c>
    </row>
    <row r="11382" spans="51:75" x14ac:dyDescent="0.3">
      <c r="AY11382" s="251" t="e">
        <f>VLOOKUP(C11382,#REF!, 2,FALSE)</f>
        <v>#REF!</v>
      </c>
      <c r="BM11382" s="191" t="s">
        <v>16859</v>
      </c>
      <c r="BN11382" s="191" t="s">
        <v>2980</v>
      </c>
      <c r="BO11382" s="191" t="s">
        <v>1098</v>
      </c>
      <c r="BU11382" s="191" t="s">
        <v>16859</v>
      </c>
      <c r="BV11382" s="191" t="s">
        <v>2980</v>
      </c>
      <c r="BW11382" s="191" t="s">
        <v>1098</v>
      </c>
    </row>
    <row r="11383" spans="51:75" x14ac:dyDescent="0.3">
      <c r="AY11383" s="251" t="e">
        <f>VLOOKUP(C11383,#REF!, 2,FALSE)</f>
        <v>#REF!</v>
      </c>
      <c r="BM11383" s="191" t="s">
        <v>16860</v>
      </c>
      <c r="BN11383" s="191" t="s">
        <v>2984</v>
      </c>
      <c r="BO11383" s="191" t="s">
        <v>16861</v>
      </c>
      <c r="BU11383" s="191" t="s">
        <v>16860</v>
      </c>
      <c r="BV11383" s="191" t="s">
        <v>2984</v>
      </c>
      <c r="BW11383" s="191" t="s">
        <v>16861</v>
      </c>
    </row>
    <row r="11384" spans="51:75" x14ac:dyDescent="0.3">
      <c r="AY11384" s="251" t="e">
        <f>VLOOKUP(C11384,#REF!, 2,FALSE)</f>
        <v>#REF!</v>
      </c>
      <c r="BM11384" s="191" t="s">
        <v>16862</v>
      </c>
      <c r="BN11384" s="191" t="s">
        <v>2980</v>
      </c>
      <c r="BO11384" s="191" t="s">
        <v>2984</v>
      </c>
      <c r="BU11384" s="191" t="s">
        <v>16862</v>
      </c>
      <c r="BV11384" s="191" t="s">
        <v>2980</v>
      </c>
      <c r="BW11384" s="191" t="s">
        <v>2984</v>
      </c>
    </row>
    <row r="11385" spans="51:75" x14ac:dyDescent="0.3">
      <c r="AY11385" s="251" t="e">
        <f>VLOOKUP(C11385,#REF!, 2,FALSE)</f>
        <v>#REF!</v>
      </c>
      <c r="BM11385" s="191" t="s">
        <v>16863</v>
      </c>
      <c r="BN11385" s="191" t="s">
        <v>772</v>
      </c>
      <c r="BO11385" s="191" t="s">
        <v>16864</v>
      </c>
      <c r="BU11385" s="191" t="s">
        <v>16863</v>
      </c>
      <c r="BV11385" s="191" t="s">
        <v>772</v>
      </c>
      <c r="BW11385" s="191" t="s">
        <v>16864</v>
      </c>
    </row>
    <row r="11386" spans="51:75" x14ac:dyDescent="0.3">
      <c r="AY11386" s="251" t="e">
        <f>VLOOKUP(C11386,#REF!, 2,FALSE)</f>
        <v>#REF!</v>
      </c>
      <c r="BM11386" s="191" t="s">
        <v>16865</v>
      </c>
      <c r="BN11386" s="191" t="s">
        <v>3253</v>
      </c>
      <c r="BO11386" s="191" t="s">
        <v>10504</v>
      </c>
      <c r="BU11386" s="191" t="s">
        <v>16865</v>
      </c>
      <c r="BV11386" s="191" t="s">
        <v>3253</v>
      </c>
      <c r="BW11386" s="191" t="s">
        <v>10504</v>
      </c>
    </row>
    <row r="11387" spans="51:75" x14ac:dyDescent="0.3">
      <c r="AY11387" s="251" t="e">
        <f>VLOOKUP(C11387,#REF!, 2,FALSE)</f>
        <v>#REF!</v>
      </c>
      <c r="BM11387" s="191" t="s">
        <v>16866</v>
      </c>
      <c r="BN11387" s="191" t="s">
        <v>1343</v>
      </c>
      <c r="BO11387" s="191" t="s">
        <v>2984</v>
      </c>
      <c r="BU11387" s="191" t="s">
        <v>16866</v>
      </c>
      <c r="BV11387" s="191" t="s">
        <v>1343</v>
      </c>
      <c r="BW11387" s="191" t="s">
        <v>2984</v>
      </c>
    </row>
    <row r="11388" spans="51:75" x14ac:dyDescent="0.3">
      <c r="AY11388" s="251" t="e">
        <f>VLOOKUP(C11388,#REF!, 2,FALSE)</f>
        <v>#REF!</v>
      </c>
      <c r="BM11388" s="191" t="s">
        <v>16867</v>
      </c>
      <c r="BN11388" s="191" t="s">
        <v>1343</v>
      </c>
      <c r="BO11388" s="191" t="s">
        <v>2984</v>
      </c>
      <c r="BU11388" s="191" t="s">
        <v>16867</v>
      </c>
      <c r="BV11388" s="191" t="s">
        <v>1343</v>
      </c>
      <c r="BW11388" s="191" t="s">
        <v>2984</v>
      </c>
    </row>
    <row r="11389" spans="51:75" x14ac:dyDescent="0.3">
      <c r="AY11389" s="251" t="e">
        <f>VLOOKUP(C11389,#REF!, 2,FALSE)</f>
        <v>#REF!</v>
      </c>
      <c r="BM11389" s="191" t="s">
        <v>16868</v>
      </c>
      <c r="BN11389" s="191" t="s">
        <v>1343</v>
      </c>
      <c r="BO11389" s="191" t="s">
        <v>2984</v>
      </c>
      <c r="BU11389" s="191" t="s">
        <v>16868</v>
      </c>
      <c r="BV11389" s="191" t="s">
        <v>1343</v>
      </c>
      <c r="BW11389" s="191" t="s">
        <v>2984</v>
      </c>
    </row>
    <row r="11390" spans="51:75" x14ac:dyDescent="0.3">
      <c r="AY11390" s="251" t="e">
        <f>VLOOKUP(C11390,#REF!, 2,FALSE)</f>
        <v>#REF!</v>
      </c>
      <c r="BM11390" s="191" t="s">
        <v>16869</v>
      </c>
      <c r="BN11390" s="191" t="s">
        <v>16989</v>
      </c>
      <c r="BO11390" s="191" t="s">
        <v>6409</v>
      </c>
      <c r="BU11390" s="191" t="s">
        <v>16869</v>
      </c>
      <c r="BV11390" s="191" t="s">
        <v>16989</v>
      </c>
      <c r="BW11390" s="191" t="s">
        <v>6409</v>
      </c>
    </row>
    <row r="11391" spans="51:75" x14ac:dyDescent="0.3">
      <c r="AY11391" s="251" t="e">
        <f>VLOOKUP(C11391,#REF!, 2,FALSE)</f>
        <v>#REF!</v>
      </c>
      <c r="BM11391" s="191" t="s">
        <v>16870</v>
      </c>
      <c r="BN11391" s="191" t="s">
        <v>1140</v>
      </c>
      <c r="BO11391" s="191" t="s">
        <v>2984</v>
      </c>
      <c r="BU11391" s="191" t="s">
        <v>16870</v>
      </c>
      <c r="BV11391" s="191" t="s">
        <v>1140</v>
      </c>
      <c r="BW11391" s="191" t="s">
        <v>2984</v>
      </c>
    </row>
    <row r="11392" spans="51:75" x14ac:dyDescent="0.3">
      <c r="AY11392" s="251" t="e">
        <f>VLOOKUP(C11392,#REF!, 2,FALSE)</f>
        <v>#REF!</v>
      </c>
      <c r="BM11392" s="191" t="s">
        <v>2912</v>
      </c>
      <c r="BN11392" s="191" t="s">
        <v>1343</v>
      </c>
      <c r="BO11392" s="191" t="s">
        <v>2984</v>
      </c>
      <c r="BU11392" s="191" t="s">
        <v>2912</v>
      </c>
      <c r="BV11392" s="191" t="s">
        <v>1343</v>
      </c>
      <c r="BW11392" s="191" t="s">
        <v>2984</v>
      </c>
    </row>
    <row r="11393" spans="51:75" x14ac:dyDescent="0.3">
      <c r="AY11393" s="251" t="e">
        <f>VLOOKUP(C11393,#REF!, 2,FALSE)</f>
        <v>#REF!</v>
      </c>
      <c r="BM11393" s="191" t="s">
        <v>315</v>
      </c>
      <c r="BN11393" s="191" t="s">
        <v>1270</v>
      </c>
      <c r="BO11393" s="191" t="s">
        <v>2984</v>
      </c>
      <c r="BU11393" s="191" t="s">
        <v>315</v>
      </c>
      <c r="BV11393" s="191" t="s">
        <v>1270</v>
      </c>
      <c r="BW11393" s="191" t="s">
        <v>2984</v>
      </c>
    </row>
    <row r="11394" spans="51:75" x14ac:dyDescent="0.3">
      <c r="AY11394" s="251" t="e">
        <f>VLOOKUP(C11394,#REF!, 2,FALSE)</f>
        <v>#REF!</v>
      </c>
      <c r="BM11394" s="191" t="s">
        <v>16871</v>
      </c>
      <c r="BN11394" s="191" t="s">
        <v>3203</v>
      </c>
      <c r="BO11394" s="191" t="s">
        <v>2656</v>
      </c>
      <c r="BU11394" s="191" t="s">
        <v>16871</v>
      </c>
      <c r="BV11394" s="191" t="s">
        <v>3203</v>
      </c>
      <c r="BW11394" s="191" t="s">
        <v>2656</v>
      </c>
    </row>
    <row r="11395" spans="51:75" x14ac:dyDescent="0.3">
      <c r="AY11395" s="251" t="e">
        <f>VLOOKUP(C11395,#REF!, 2,FALSE)</f>
        <v>#REF!</v>
      </c>
      <c r="BM11395" s="191" t="s">
        <v>16872</v>
      </c>
      <c r="BN11395" s="191" t="s">
        <v>16991</v>
      </c>
      <c r="BO11395" s="191" t="s">
        <v>2984</v>
      </c>
      <c r="BU11395" s="191" t="s">
        <v>16872</v>
      </c>
      <c r="BV11395" s="191" t="s">
        <v>16991</v>
      </c>
      <c r="BW11395" s="191" t="s">
        <v>2984</v>
      </c>
    </row>
    <row r="11396" spans="51:75" x14ac:dyDescent="0.3">
      <c r="AY11396" s="251" t="e">
        <f>VLOOKUP(C11396,#REF!, 2,FALSE)</f>
        <v>#REF!</v>
      </c>
      <c r="BM11396" s="191" t="s">
        <v>16873</v>
      </c>
      <c r="BN11396" s="191" t="s">
        <v>863</v>
      </c>
      <c r="BO11396" s="191" t="s">
        <v>2984</v>
      </c>
      <c r="BU11396" s="191" t="s">
        <v>16873</v>
      </c>
      <c r="BV11396" s="191" t="s">
        <v>863</v>
      </c>
      <c r="BW11396" s="191" t="s">
        <v>2984</v>
      </c>
    </row>
    <row r="11397" spans="51:75" x14ac:dyDescent="0.3">
      <c r="AY11397" s="251" t="e">
        <f>VLOOKUP(C11397,#REF!, 2,FALSE)</f>
        <v>#REF!</v>
      </c>
      <c r="BM11397" s="191" t="s">
        <v>2913</v>
      </c>
      <c r="BN11397" s="191" t="s">
        <v>2980</v>
      </c>
      <c r="BO11397" s="191" t="s">
        <v>1084</v>
      </c>
      <c r="BU11397" s="191" t="s">
        <v>2913</v>
      </c>
      <c r="BV11397" s="191" t="s">
        <v>2980</v>
      </c>
      <c r="BW11397" s="191" t="s">
        <v>1084</v>
      </c>
    </row>
    <row r="11398" spans="51:75" x14ac:dyDescent="0.3">
      <c r="AY11398" s="251" t="e">
        <f>VLOOKUP(C11398,#REF!, 2,FALSE)</f>
        <v>#REF!</v>
      </c>
      <c r="BM11398" s="191" t="s">
        <v>16874</v>
      </c>
      <c r="BN11398" s="191" t="s">
        <v>2980</v>
      </c>
      <c r="BO11398" s="191" t="s">
        <v>2984</v>
      </c>
      <c r="BU11398" s="191" t="s">
        <v>16874</v>
      </c>
      <c r="BV11398" s="191" t="s">
        <v>2980</v>
      </c>
      <c r="BW11398" s="191" t="s">
        <v>2984</v>
      </c>
    </row>
    <row r="11399" spans="51:75" x14ac:dyDescent="0.3">
      <c r="AY11399" s="251" t="e">
        <f>VLOOKUP(C11399,#REF!, 2,FALSE)</f>
        <v>#REF!</v>
      </c>
      <c r="BM11399" s="191" t="s">
        <v>2914</v>
      </c>
      <c r="BN11399" s="191" t="s">
        <v>16989</v>
      </c>
      <c r="BO11399" s="191" t="s">
        <v>2984</v>
      </c>
      <c r="BU11399" s="191" t="s">
        <v>2914</v>
      </c>
      <c r="BV11399" s="191" t="s">
        <v>16989</v>
      </c>
      <c r="BW11399" s="191" t="s">
        <v>2984</v>
      </c>
    </row>
    <row r="11400" spans="51:75" x14ac:dyDescent="0.3">
      <c r="AY11400" s="251" t="e">
        <f>VLOOKUP(C11400,#REF!, 2,FALSE)</f>
        <v>#REF!</v>
      </c>
      <c r="BM11400" s="191" t="s">
        <v>16875</v>
      </c>
      <c r="BN11400" s="191" t="s">
        <v>1343</v>
      </c>
      <c r="BO11400" s="191" t="s">
        <v>9721</v>
      </c>
      <c r="BU11400" s="191" t="s">
        <v>16875</v>
      </c>
      <c r="BV11400" s="191" t="s">
        <v>1343</v>
      </c>
      <c r="BW11400" s="191" t="s">
        <v>9721</v>
      </c>
    </row>
    <row r="11401" spans="51:75" x14ac:dyDescent="0.3">
      <c r="AY11401" s="251" t="e">
        <f>VLOOKUP(C11401,#REF!, 2,FALSE)</f>
        <v>#REF!</v>
      </c>
      <c r="BM11401" s="191" t="s">
        <v>2915</v>
      </c>
      <c r="BN11401" s="191" t="s">
        <v>1343</v>
      </c>
      <c r="BO11401" s="191" t="s">
        <v>2984</v>
      </c>
      <c r="BU11401" s="191" t="s">
        <v>2915</v>
      </c>
      <c r="BV11401" s="191" t="s">
        <v>1343</v>
      </c>
      <c r="BW11401" s="191" t="s">
        <v>2984</v>
      </c>
    </row>
    <row r="11402" spans="51:75" x14ac:dyDescent="0.3">
      <c r="AY11402" s="251" t="e">
        <f>VLOOKUP(C11402,#REF!, 2,FALSE)</f>
        <v>#REF!</v>
      </c>
      <c r="BM11402" s="191" t="s">
        <v>16876</v>
      </c>
      <c r="BN11402" s="191" t="s">
        <v>1140</v>
      </c>
      <c r="BO11402" s="191" t="s">
        <v>13373</v>
      </c>
      <c r="BU11402" s="191" t="s">
        <v>16876</v>
      </c>
      <c r="BV11402" s="191" t="s">
        <v>1140</v>
      </c>
      <c r="BW11402" s="191" t="s">
        <v>13373</v>
      </c>
    </row>
    <row r="11403" spans="51:75" x14ac:dyDescent="0.3">
      <c r="AY11403" s="251" t="e">
        <f>VLOOKUP(C11403,#REF!, 2,FALSE)</f>
        <v>#REF!</v>
      </c>
      <c r="BM11403" s="191" t="s">
        <v>16877</v>
      </c>
      <c r="BN11403" s="191" t="s">
        <v>1140</v>
      </c>
      <c r="BO11403" s="191" t="s">
        <v>7154</v>
      </c>
      <c r="BU11403" s="191" t="s">
        <v>16877</v>
      </c>
      <c r="BV11403" s="191" t="s">
        <v>1140</v>
      </c>
      <c r="BW11403" s="191" t="s">
        <v>7154</v>
      </c>
    </row>
    <row r="11404" spans="51:75" x14ac:dyDescent="0.3">
      <c r="AY11404" s="251" t="e">
        <f>VLOOKUP(C11404,#REF!, 2,FALSE)</f>
        <v>#REF!</v>
      </c>
      <c r="BM11404" s="191" t="s">
        <v>16878</v>
      </c>
      <c r="BN11404" s="191" t="s">
        <v>2980</v>
      </c>
      <c r="BO11404" s="191" t="s">
        <v>2984</v>
      </c>
      <c r="BU11404" s="191" t="s">
        <v>16878</v>
      </c>
      <c r="BV11404" s="191" t="s">
        <v>2980</v>
      </c>
      <c r="BW11404" s="191" t="s">
        <v>2984</v>
      </c>
    </row>
    <row r="11405" spans="51:75" x14ac:dyDescent="0.3">
      <c r="AY11405" s="251" t="e">
        <f>VLOOKUP(C11405,#REF!, 2,FALSE)</f>
        <v>#REF!</v>
      </c>
      <c r="BM11405" s="191" t="s">
        <v>16879</v>
      </c>
      <c r="BN11405" s="191" t="s">
        <v>1343</v>
      </c>
      <c r="BO11405" s="191" t="s">
        <v>16081</v>
      </c>
      <c r="BU11405" s="191" t="s">
        <v>16879</v>
      </c>
      <c r="BV11405" s="191" t="s">
        <v>1343</v>
      </c>
      <c r="BW11405" s="191" t="s">
        <v>16081</v>
      </c>
    </row>
    <row r="11406" spans="51:75" x14ac:dyDescent="0.3">
      <c r="AY11406" s="251" t="e">
        <f>VLOOKUP(C11406,#REF!, 2,FALSE)</f>
        <v>#REF!</v>
      </c>
      <c r="BM11406" s="191" t="s">
        <v>2916</v>
      </c>
      <c r="BN11406" s="191" t="s">
        <v>2980</v>
      </c>
      <c r="BO11406" s="191" t="s">
        <v>14375</v>
      </c>
      <c r="BU11406" s="191" t="s">
        <v>2916</v>
      </c>
      <c r="BV11406" s="191" t="s">
        <v>2980</v>
      </c>
      <c r="BW11406" s="191" t="s">
        <v>14375</v>
      </c>
    </row>
    <row r="11407" spans="51:75" x14ac:dyDescent="0.3">
      <c r="AY11407" s="251" t="e">
        <f>VLOOKUP(C11407,#REF!, 2,FALSE)</f>
        <v>#REF!</v>
      </c>
      <c r="BM11407" s="191" t="s">
        <v>16880</v>
      </c>
      <c r="BN11407" s="191" t="s">
        <v>3253</v>
      </c>
      <c r="BO11407" s="191" t="s">
        <v>2984</v>
      </c>
      <c r="BU11407" s="191" t="s">
        <v>16880</v>
      </c>
      <c r="BV11407" s="191" t="s">
        <v>3253</v>
      </c>
      <c r="BW11407" s="191" t="s">
        <v>2984</v>
      </c>
    </row>
    <row r="11408" spans="51:75" x14ac:dyDescent="0.3">
      <c r="AY11408" s="251" t="e">
        <f>VLOOKUP(C11408,#REF!, 2,FALSE)</f>
        <v>#REF!</v>
      </c>
      <c r="BM11408" s="191" t="s">
        <v>16881</v>
      </c>
      <c r="BN11408" s="191" t="s">
        <v>2980</v>
      </c>
      <c r="BO11408" s="191" t="s">
        <v>2377</v>
      </c>
      <c r="BU11408" s="191" t="s">
        <v>16881</v>
      </c>
      <c r="BV11408" s="191" t="s">
        <v>2980</v>
      </c>
      <c r="BW11408" s="191" t="s">
        <v>2377</v>
      </c>
    </row>
    <row r="11409" spans="51:75" x14ac:dyDescent="0.3">
      <c r="AY11409" s="251" t="e">
        <f>VLOOKUP(C11409,#REF!, 2,FALSE)</f>
        <v>#REF!</v>
      </c>
      <c r="BM11409" s="191" t="s">
        <v>16882</v>
      </c>
      <c r="BN11409" s="191" t="s">
        <v>2980</v>
      </c>
      <c r="BO11409" s="191" t="s">
        <v>2984</v>
      </c>
      <c r="BU11409" s="191" t="s">
        <v>16882</v>
      </c>
      <c r="BV11409" s="191" t="s">
        <v>2980</v>
      </c>
      <c r="BW11409" s="191" t="s">
        <v>2984</v>
      </c>
    </row>
    <row r="11410" spans="51:75" x14ac:dyDescent="0.3">
      <c r="AY11410" s="251" t="e">
        <f>VLOOKUP(C11410,#REF!, 2,FALSE)</f>
        <v>#REF!</v>
      </c>
      <c r="BM11410" s="191" t="s">
        <v>16883</v>
      </c>
      <c r="BN11410" s="191" t="s">
        <v>1140</v>
      </c>
      <c r="BO11410" s="191" t="s">
        <v>2066</v>
      </c>
      <c r="BU11410" s="191" t="s">
        <v>16883</v>
      </c>
      <c r="BV11410" s="191" t="s">
        <v>1140</v>
      </c>
      <c r="BW11410" s="191" t="s">
        <v>2066</v>
      </c>
    </row>
    <row r="11411" spans="51:75" x14ac:dyDescent="0.3">
      <c r="AY11411" s="251" t="e">
        <f>VLOOKUP(C11411,#REF!, 2,FALSE)</f>
        <v>#REF!</v>
      </c>
      <c r="BM11411" s="191" t="s">
        <v>16884</v>
      </c>
      <c r="BN11411" s="191" t="s">
        <v>2980</v>
      </c>
      <c r="BO11411" s="191" t="s">
        <v>2170</v>
      </c>
      <c r="BU11411" s="191" t="s">
        <v>16884</v>
      </c>
      <c r="BV11411" s="191" t="s">
        <v>2980</v>
      </c>
      <c r="BW11411" s="191" t="s">
        <v>2170</v>
      </c>
    </row>
    <row r="11412" spans="51:75" x14ac:dyDescent="0.3">
      <c r="AY11412" s="251" t="e">
        <f>VLOOKUP(C11412,#REF!, 2,FALSE)</f>
        <v>#REF!</v>
      </c>
      <c r="BM11412" s="191" t="s">
        <v>16885</v>
      </c>
      <c r="BN11412" s="191" t="s">
        <v>1343</v>
      </c>
      <c r="BO11412" s="191" t="s">
        <v>9244</v>
      </c>
      <c r="BU11412" s="191" t="s">
        <v>16885</v>
      </c>
      <c r="BV11412" s="191" t="s">
        <v>1343</v>
      </c>
      <c r="BW11412" s="191" t="s">
        <v>9244</v>
      </c>
    </row>
    <row r="11413" spans="51:75" x14ac:dyDescent="0.3">
      <c r="AY11413" s="251" t="e">
        <f>VLOOKUP(C11413,#REF!, 2,FALSE)</f>
        <v>#REF!</v>
      </c>
      <c r="BM11413" s="191" t="s">
        <v>16886</v>
      </c>
      <c r="BN11413" s="191" t="s">
        <v>1343</v>
      </c>
      <c r="BO11413" s="191" t="s">
        <v>5580</v>
      </c>
      <c r="BU11413" s="191" t="s">
        <v>16886</v>
      </c>
      <c r="BV11413" s="191" t="s">
        <v>1343</v>
      </c>
      <c r="BW11413" s="191" t="s">
        <v>5580</v>
      </c>
    </row>
    <row r="11414" spans="51:75" x14ac:dyDescent="0.3">
      <c r="AY11414" s="251" t="e">
        <f>VLOOKUP(C11414,#REF!, 2,FALSE)</f>
        <v>#REF!</v>
      </c>
      <c r="BM11414" s="191" t="s">
        <v>16887</v>
      </c>
      <c r="BN11414" s="191" t="s">
        <v>3203</v>
      </c>
      <c r="BO11414" s="191" t="s">
        <v>2984</v>
      </c>
      <c r="BU11414" s="191" t="s">
        <v>16887</v>
      </c>
      <c r="BV11414" s="191" t="s">
        <v>3203</v>
      </c>
      <c r="BW11414" s="191" t="s">
        <v>2984</v>
      </c>
    </row>
    <row r="11415" spans="51:75" x14ac:dyDescent="0.3">
      <c r="AY11415" s="251" t="e">
        <f>VLOOKUP(C11415,#REF!, 2,FALSE)</f>
        <v>#REF!</v>
      </c>
      <c r="BM11415" s="191" t="s">
        <v>16888</v>
      </c>
      <c r="BN11415" s="191" t="s">
        <v>1140</v>
      </c>
      <c r="BO11415" s="191" t="s">
        <v>2984</v>
      </c>
      <c r="BU11415" s="191" t="s">
        <v>16888</v>
      </c>
      <c r="BV11415" s="191" t="s">
        <v>1140</v>
      </c>
      <c r="BW11415" s="191" t="s">
        <v>2984</v>
      </c>
    </row>
    <row r="11416" spans="51:75" x14ac:dyDescent="0.3">
      <c r="AY11416" s="251" t="e">
        <f>VLOOKUP(C11416,#REF!, 2,FALSE)</f>
        <v>#REF!</v>
      </c>
      <c r="BM11416" s="191" t="s">
        <v>16889</v>
      </c>
      <c r="BN11416" s="191" t="s">
        <v>656</v>
      </c>
      <c r="BO11416" s="191" t="s">
        <v>3092</v>
      </c>
      <c r="BU11416" s="191" t="s">
        <v>16889</v>
      </c>
      <c r="BV11416" s="191" t="s">
        <v>656</v>
      </c>
      <c r="BW11416" s="191" t="s">
        <v>3092</v>
      </c>
    </row>
    <row r="11417" spans="51:75" x14ac:dyDescent="0.3">
      <c r="AY11417" s="251" t="e">
        <f>VLOOKUP(C11417,#REF!, 2,FALSE)</f>
        <v>#REF!</v>
      </c>
      <c r="BM11417" s="191" t="s">
        <v>16890</v>
      </c>
      <c r="BN11417" s="191" t="s">
        <v>3046</v>
      </c>
      <c r="BO11417" s="191" t="s">
        <v>2984</v>
      </c>
      <c r="BU11417" s="191" t="s">
        <v>16890</v>
      </c>
      <c r="BV11417" s="191" t="s">
        <v>3046</v>
      </c>
      <c r="BW11417" s="191" t="s">
        <v>2984</v>
      </c>
    </row>
    <row r="11418" spans="51:75" x14ac:dyDescent="0.3">
      <c r="AY11418" s="251" t="e">
        <f>VLOOKUP(C11418,#REF!, 2,FALSE)</f>
        <v>#REF!</v>
      </c>
      <c r="BM11418" s="191" t="s">
        <v>16891</v>
      </c>
      <c r="BN11418" s="191" t="s">
        <v>2980</v>
      </c>
      <c r="BO11418" s="191" t="s">
        <v>1331</v>
      </c>
      <c r="BU11418" s="191" t="s">
        <v>16891</v>
      </c>
      <c r="BV11418" s="191" t="s">
        <v>2980</v>
      </c>
      <c r="BW11418" s="191" t="s">
        <v>1331</v>
      </c>
    </row>
    <row r="11419" spans="51:75" x14ac:dyDescent="0.3">
      <c r="AY11419" s="251" t="e">
        <f>VLOOKUP(C11419,#REF!, 2,FALSE)</f>
        <v>#REF!</v>
      </c>
      <c r="BM11419" s="191" t="s">
        <v>16892</v>
      </c>
      <c r="BN11419" s="191" t="s">
        <v>2980</v>
      </c>
      <c r="BO11419" s="191" t="s">
        <v>2984</v>
      </c>
      <c r="BU11419" s="191" t="s">
        <v>16892</v>
      </c>
      <c r="BV11419" s="191" t="s">
        <v>2980</v>
      </c>
      <c r="BW11419" s="191" t="s">
        <v>2984</v>
      </c>
    </row>
    <row r="11420" spans="51:75" x14ac:dyDescent="0.3">
      <c r="AY11420" s="251" t="e">
        <f>VLOOKUP(C11420,#REF!, 2,FALSE)</f>
        <v>#REF!</v>
      </c>
      <c r="BM11420" s="191" t="s">
        <v>16893</v>
      </c>
      <c r="BN11420" s="191" t="s">
        <v>2980</v>
      </c>
      <c r="BO11420" s="191" t="s">
        <v>2984</v>
      </c>
      <c r="BU11420" s="191" t="s">
        <v>16893</v>
      </c>
      <c r="BV11420" s="191" t="s">
        <v>2980</v>
      </c>
      <c r="BW11420" s="191" t="s">
        <v>2984</v>
      </c>
    </row>
    <row r="11421" spans="51:75" x14ac:dyDescent="0.3">
      <c r="AY11421" s="251" t="e">
        <f>VLOOKUP(C11421,#REF!, 2,FALSE)</f>
        <v>#REF!</v>
      </c>
      <c r="BM11421" s="191" t="s">
        <v>2917</v>
      </c>
      <c r="BN11421" s="191" t="s">
        <v>3253</v>
      </c>
      <c r="BO11421" s="191" t="s">
        <v>2984</v>
      </c>
      <c r="BU11421" s="191" t="s">
        <v>2917</v>
      </c>
      <c r="BV11421" s="191" t="s">
        <v>3253</v>
      </c>
      <c r="BW11421" s="191" t="s">
        <v>2984</v>
      </c>
    </row>
    <row r="11422" spans="51:75" x14ac:dyDescent="0.3">
      <c r="AY11422" s="251" t="e">
        <f>VLOOKUP(C11422,#REF!, 2,FALSE)</f>
        <v>#REF!</v>
      </c>
      <c r="BM11422" s="191" t="s">
        <v>16894</v>
      </c>
      <c r="BN11422" s="191" t="s">
        <v>3253</v>
      </c>
      <c r="BO11422" s="191" t="s">
        <v>16895</v>
      </c>
      <c r="BU11422" s="191" t="s">
        <v>16894</v>
      </c>
      <c r="BV11422" s="191" t="s">
        <v>3253</v>
      </c>
      <c r="BW11422" s="191" t="s">
        <v>16895</v>
      </c>
    </row>
    <row r="11423" spans="51:75" x14ac:dyDescent="0.3">
      <c r="AY11423" s="251" t="e">
        <f>VLOOKUP(C11423,#REF!, 2,FALSE)</f>
        <v>#REF!</v>
      </c>
      <c r="BM11423" s="191" t="s">
        <v>16896</v>
      </c>
      <c r="BN11423" s="191" t="s">
        <v>3046</v>
      </c>
      <c r="BO11423" s="191" t="s">
        <v>2933</v>
      </c>
      <c r="BU11423" s="191" t="s">
        <v>16896</v>
      </c>
      <c r="BV11423" s="191" t="s">
        <v>3046</v>
      </c>
      <c r="BW11423" s="191" t="s">
        <v>2933</v>
      </c>
    </row>
    <row r="11424" spans="51:75" x14ac:dyDescent="0.3">
      <c r="AY11424" s="251" t="e">
        <f>VLOOKUP(C11424,#REF!, 2,FALSE)</f>
        <v>#REF!</v>
      </c>
      <c r="BM11424" s="191" t="s">
        <v>16897</v>
      </c>
      <c r="BN11424" s="191" t="s">
        <v>2980</v>
      </c>
      <c r="BO11424" s="191" t="s">
        <v>2984</v>
      </c>
      <c r="BU11424" s="191" t="s">
        <v>16897</v>
      </c>
      <c r="BV11424" s="191" t="s">
        <v>2980</v>
      </c>
      <c r="BW11424" s="191" t="s">
        <v>2984</v>
      </c>
    </row>
    <row r="11425" spans="51:75" x14ac:dyDescent="0.3">
      <c r="AY11425" s="251" t="e">
        <f>VLOOKUP(C11425,#REF!, 2,FALSE)</f>
        <v>#REF!</v>
      </c>
      <c r="BM11425" s="191" t="s">
        <v>16898</v>
      </c>
      <c r="BN11425" s="191" t="s">
        <v>1140</v>
      </c>
      <c r="BO11425" s="191" t="s">
        <v>2984</v>
      </c>
      <c r="BU11425" s="191" t="s">
        <v>16898</v>
      </c>
      <c r="BV11425" s="191" t="s">
        <v>1140</v>
      </c>
      <c r="BW11425" s="191" t="s">
        <v>2984</v>
      </c>
    </row>
    <row r="11426" spans="51:75" x14ac:dyDescent="0.3">
      <c r="AY11426" s="251" t="e">
        <f>VLOOKUP(C11426,#REF!, 2,FALSE)</f>
        <v>#REF!</v>
      </c>
      <c r="BM11426" s="191" t="s">
        <v>16899</v>
      </c>
      <c r="BN11426" s="191" t="s">
        <v>3253</v>
      </c>
      <c r="BO11426" s="191" t="s">
        <v>2654</v>
      </c>
      <c r="BU11426" s="191" t="s">
        <v>16899</v>
      </c>
      <c r="BV11426" s="191" t="s">
        <v>3253</v>
      </c>
      <c r="BW11426" s="191" t="s">
        <v>2654</v>
      </c>
    </row>
    <row r="11427" spans="51:75" x14ac:dyDescent="0.3">
      <c r="AY11427" s="251" t="e">
        <f>VLOOKUP(C11427,#REF!, 2,FALSE)</f>
        <v>#REF!</v>
      </c>
      <c r="BM11427" s="191" t="s">
        <v>2918</v>
      </c>
      <c r="BN11427" s="191" t="s">
        <v>1270</v>
      </c>
      <c r="BO11427" s="191" t="s">
        <v>2984</v>
      </c>
      <c r="BU11427" s="191" t="s">
        <v>2918</v>
      </c>
      <c r="BV11427" s="191" t="s">
        <v>1270</v>
      </c>
      <c r="BW11427" s="191" t="s">
        <v>2984</v>
      </c>
    </row>
    <row r="11428" spans="51:75" x14ac:dyDescent="0.3">
      <c r="AY11428" s="251" t="e">
        <f>VLOOKUP(C11428,#REF!, 2,FALSE)</f>
        <v>#REF!</v>
      </c>
      <c r="BM11428" s="191" t="s">
        <v>16900</v>
      </c>
      <c r="BN11428" s="191" t="s">
        <v>863</v>
      </c>
      <c r="BO11428" s="191" t="s">
        <v>2984</v>
      </c>
      <c r="BU11428" s="191" t="s">
        <v>16900</v>
      </c>
      <c r="BV11428" s="191" t="s">
        <v>863</v>
      </c>
      <c r="BW11428" s="191" t="s">
        <v>2984</v>
      </c>
    </row>
    <row r="11429" spans="51:75" x14ac:dyDescent="0.3">
      <c r="AY11429" s="251" t="e">
        <f>VLOOKUP(C11429,#REF!, 2,FALSE)</f>
        <v>#REF!</v>
      </c>
      <c r="BM11429" s="191" t="s">
        <v>16901</v>
      </c>
      <c r="BN11429" s="191" t="s">
        <v>3253</v>
      </c>
      <c r="BO11429" s="191" t="s">
        <v>2984</v>
      </c>
      <c r="BU11429" s="191" t="s">
        <v>16901</v>
      </c>
      <c r="BV11429" s="191" t="s">
        <v>3253</v>
      </c>
      <c r="BW11429" s="191" t="s">
        <v>2984</v>
      </c>
    </row>
    <row r="11430" spans="51:75" x14ac:dyDescent="0.3">
      <c r="AY11430" s="251" t="e">
        <f>VLOOKUP(C11430,#REF!, 2,FALSE)</f>
        <v>#REF!</v>
      </c>
      <c r="BM11430" s="191" t="s">
        <v>16902</v>
      </c>
      <c r="BN11430" s="191" t="s">
        <v>3253</v>
      </c>
      <c r="BO11430" s="191" t="s">
        <v>12090</v>
      </c>
      <c r="BU11430" s="191" t="s">
        <v>16902</v>
      </c>
      <c r="BV11430" s="191" t="s">
        <v>3253</v>
      </c>
      <c r="BW11430" s="191" t="s">
        <v>12090</v>
      </c>
    </row>
    <row r="11431" spans="51:75" x14ac:dyDescent="0.3">
      <c r="AY11431" s="251" t="e">
        <f>VLOOKUP(C11431,#REF!, 2,FALSE)</f>
        <v>#REF!</v>
      </c>
      <c r="BM11431" s="191" t="s">
        <v>16903</v>
      </c>
      <c r="BN11431" s="191" t="s">
        <v>1270</v>
      </c>
      <c r="BO11431" s="191" t="s">
        <v>2984</v>
      </c>
      <c r="BU11431" s="191" t="s">
        <v>16903</v>
      </c>
      <c r="BV11431" s="191" t="s">
        <v>1270</v>
      </c>
      <c r="BW11431" s="191" t="s">
        <v>2984</v>
      </c>
    </row>
    <row r="11432" spans="51:75" x14ac:dyDescent="0.3">
      <c r="AY11432" s="251" t="e">
        <f>VLOOKUP(C11432,#REF!, 2,FALSE)</f>
        <v>#REF!</v>
      </c>
      <c r="BM11432" s="191" t="s">
        <v>16904</v>
      </c>
      <c r="BN11432" s="191" t="s">
        <v>3046</v>
      </c>
      <c r="BO11432" s="191" t="s">
        <v>2984</v>
      </c>
      <c r="BU11432" s="191" t="s">
        <v>16904</v>
      </c>
      <c r="BV11432" s="191" t="s">
        <v>3046</v>
      </c>
      <c r="BW11432" s="191" t="s">
        <v>2984</v>
      </c>
    </row>
    <row r="11433" spans="51:75" x14ac:dyDescent="0.3">
      <c r="AY11433" s="251" t="e">
        <f>VLOOKUP(C11433,#REF!, 2,FALSE)</f>
        <v>#REF!</v>
      </c>
      <c r="BM11433" s="191" t="s">
        <v>16905</v>
      </c>
      <c r="BN11433" s="191" t="s">
        <v>1343</v>
      </c>
      <c r="BO11433" s="191" t="s">
        <v>2984</v>
      </c>
      <c r="BU11433" s="191" t="s">
        <v>16905</v>
      </c>
      <c r="BV11433" s="191" t="s">
        <v>1343</v>
      </c>
      <c r="BW11433" s="191" t="s">
        <v>2984</v>
      </c>
    </row>
    <row r="11434" spans="51:75" x14ac:dyDescent="0.3">
      <c r="AY11434" s="251" t="e">
        <f>VLOOKUP(C11434,#REF!, 2,FALSE)</f>
        <v>#REF!</v>
      </c>
      <c r="BM11434" s="191" t="s">
        <v>16906</v>
      </c>
      <c r="BN11434" s="191" t="s">
        <v>1140</v>
      </c>
      <c r="BO11434" s="191" t="s">
        <v>1805</v>
      </c>
      <c r="BU11434" s="191" t="s">
        <v>16906</v>
      </c>
      <c r="BV11434" s="191" t="s">
        <v>1140</v>
      </c>
      <c r="BW11434" s="191" t="s">
        <v>1805</v>
      </c>
    </row>
    <row r="11435" spans="51:75" x14ac:dyDescent="0.3">
      <c r="AY11435" s="251" t="e">
        <f>VLOOKUP(C11435,#REF!, 2,FALSE)</f>
        <v>#REF!</v>
      </c>
      <c r="BM11435" s="191" t="s">
        <v>312</v>
      </c>
      <c r="BN11435" s="191" t="s">
        <v>863</v>
      </c>
      <c r="BO11435" s="191" t="s">
        <v>8910</v>
      </c>
      <c r="BU11435" s="191" t="s">
        <v>312</v>
      </c>
      <c r="BV11435" s="191" t="s">
        <v>863</v>
      </c>
      <c r="BW11435" s="191" t="s">
        <v>8910</v>
      </c>
    </row>
    <row r="11436" spans="51:75" x14ac:dyDescent="0.3">
      <c r="AY11436" s="251" t="e">
        <f>VLOOKUP(C11436,#REF!, 2,FALSE)</f>
        <v>#REF!</v>
      </c>
      <c r="BM11436" s="191" t="s">
        <v>16907</v>
      </c>
      <c r="BN11436" s="191" t="s">
        <v>3253</v>
      </c>
      <c r="BO11436" s="191" t="s">
        <v>2984</v>
      </c>
      <c r="BU11436" s="191" t="s">
        <v>16907</v>
      </c>
      <c r="BV11436" s="191" t="s">
        <v>3253</v>
      </c>
      <c r="BW11436" s="191" t="s">
        <v>2984</v>
      </c>
    </row>
    <row r="11437" spans="51:75" x14ac:dyDescent="0.3">
      <c r="AY11437" s="251" t="e">
        <f>VLOOKUP(C11437,#REF!, 2,FALSE)</f>
        <v>#REF!</v>
      </c>
      <c r="BM11437" s="191" t="s">
        <v>16908</v>
      </c>
      <c r="BN11437" s="191" t="s">
        <v>3253</v>
      </c>
      <c r="BO11437" s="191" t="s">
        <v>2984</v>
      </c>
      <c r="BU11437" s="191" t="s">
        <v>16908</v>
      </c>
      <c r="BV11437" s="191" t="s">
        <v>3253</v>
      </c>
      <c r="BW11437" s="191" t="s">
        <v>2984</v>
      </c>
    </row>
    <row r="11438" spans="51:75" x14ac:dyDescent="0.3">
      <c r="AY11438" s="251" t="e">
        <f>VLOOKUP(C11438,#REF!, 2,FALSE)</f>
        <v>#REF!</v>
      </c>
      <c r="BM11438" s="191" t="s">
        <v>16909</v>
      </c>
      <c r="BN11438" s="191" t="s">
        <v>1343</v>
      </c>
      <c r="BO11438" s="191" t="s">
        <v>3724</v>
      </c>
      <c r="BU11438" s="191" t="s">
        <v>16909</v>
      </c>
      <c r="BV11438" s="191" t="s">
        <v>1343</v>
      </c>
      <c r="BW11438" s="191" t="s">
        <v>3724</v>
      </c>
    </row>
    <row r="11439" spans="51:75" x14ac:dyDescent="0.3">
      <c r="AY11439" s="251" t="e">
        <f>VLOOKUP(C11439,#REF!, 2,FALSE)</f>
        <v>#REF!</v>
      </c>
      <c r="BM11439" s="191" t="s">
        <v>16910</v>
      </c>
      <c r="BN11439" s="191" t="s">
        <v>1343</v>
      </c>
      <c r="BO11439" s="191" t="s">
        <v>2984</v>
      </c>
      <c r="BU11439" s="191" t="s">
        <v>16910</v>
      </c>
      <c r="BV11439" s="191" t="s">
        <v>1343</v>
      </c>
      <c r="BW11439" s="191" t="s">
        <v>2984</v>
      </c>
    </row>
    <row r="11440" spans="51:75" x14ac:dyDescent="0.3">
      <c r="AY11440" s="251" t="e">
        <f>VLOOKUP(C11440,#REF!, 2,FALSE)</f>
        <v>#REF!</v>
      </c>
      <c r="BM11440" s="191" t="s">
        <v>16911</v>
      </c>
      <c r="BN11440" s="191" t="s">
        <v>1343</v>
      </c>
      <c r="BO11440" s="191" t="s">
        <v>2984</v>
      </c>
      <c r="BU11440" s="191" t="s">
        <v>16911</v>
      </c>
      <c r="BV11440" s="191" t="s">
        <v>1343</v>
      </c>
      <c r="BW11440" s="191" t="s">
        <v>2984</v>
      </c>
    </row>
    <row r="11441" spans="51:75" x14ac:dyDescent="0.3">
      <c r="AY11441" s="251" t="e">
        <f>VLOOKUP(C11441,#REF!, 2,FALSE)</f>
        <v>#REF!</v>
      </c>
      <c r="BM11441" s="191" t="s">
        <v>16912</v>
      </c>
      <c r="BN11441" s="191" t="s">
        <v>1140</v>
      </c>
      <c r="BO11441" s="191" t="s">
        <v>2984</v>
      </c>
      <c r="BU11441" s="191" t="s">
        <v>16912</v>
      </c>
      <c r="BV11441" s="191" t="s">
        <v>1140</v>
      </c>
      <c r="BW11441" s="191" t="s">
        <v>2984</v>
      </c>
    </row>
    <row r="11442" spans="51:75" x14ac:dyDescent="0.3">
      <c r="AY11442" s="251" t="e">
        <f>VLOOKUP(C11442,#REF!, 2,FALSE)</f>
        <v>#REF!</v>
      </c>
      <c r="BM11442" s="191" t="s">
        <v>16913</v>
      </c>
      <c r="BN11442" s="191" t="s">
        <v>1343</v>
      </c>
      <c r="BO11442" s="191" t="s">
        <v>2984</v>
      </c>
      <c r="BU11442" s="191" t="s">
        <v>16913</v>
      </c>
      <c r="BV11442" s="191" t="s">
        <v>1343</v>
      </c>
      <c r="BW11442" s="191" t="s">
        <v>2984</v>
      </c>
    </row>
    <row r="11443" spans="51:75" x14ac:dyDescent="0.3">
      <c r="AY11443" s="251" t="e">
        <f>VLOOKUP(C11443,#REF!, 2,FALSE)</f>
        <v>#REF!</v>
      </c>
      <c r="BM11443" s="191" t="s">
        <v>2919</v>
      </c>
      <c r="BN11443" s="191" t="s">
        <v>779</v>
      </c>
      <c r="BO11443" s="191" t="s">
        <v>2984</v>
      </c>
      <c r="BU11443" s="191" t="s">
        <v>2919</v>
      </c>
      <c r="BV11443" s="191" t="s">
        <v>779</v>
      </c>
      <c r="BW11443" s="191" t="s">
        <v>2984</v>
      </c>
    </row>
    <row r="11444" spans="51:75" x14ac:dyDescent="0.3">
      <c r="AY11444" s="251" t="e">
        <f>VLOOKUP(C11444,#REF!, 2,FALSE)</f>
        <v>#REF!</v>
      </c>
      <c r="BM11444" s="191" t="s">
        <v>16914</v>
      </c>
      <c r="BN11444" s="191" t="s">
        <v>1270</v>
      </c>
      <c r="BO11444" s="191" t="s">
        <v>5356</v>
      </c>
      <c r="BU11444" s="191" t="s">
        <v>16914</v>
      </c>
      <c r="BV11444" s="191" t="s">
        <v>1270</v>
      </c>
      <c r="BW11444" s="191" t="s">
        <v>5356</v>
      </c>
    </row>
    <row r="11445" spans="51:75" x14ac:dyDescent="0.3">
      <c r="AY11445" s="251" t="e">
        <f>VLOOKUP(C11445,#REF!, 2,FALSE)</f>
        <v>#REF!</v>
      </c>
      <c r="BM11445" s="191" t="s">
        <v>2920</v>
      </c>
      <c r="BN11445" s="191" t="s">
        <v>1270</v>
      </c>
      <c r="BO11445" s="191" t="s">
        <v>2984</v>
      </c>
      <c r="BU11445" s="191" t="s">
        <v>2920</v>
      </c>
      <c r="BV11445" s="191" t="s">
        <v>1270</v>
      </c>
      <c r="BW11445" s="191" t="s">
        <v>2984</v>
      </c>
    </row>
    <row r="11446" spans="51:75" x14ac:dyDescent="0.3">
      <c r="AY11446" s="251" t="e">
        <f>VLOOKUP(C11446,#REF!, 2,FALSE)</f>
        <v>#REF!</v>
      </c>
      <c r="BM11446" s="191" t="s">
        <v>2921</v>
      </c>
      <c r="BN11446" s="191" t="s">
        <v>1270</v>
      </c>
      <c r="BO11446" s="191" t="s">
        <v>2984</v>
      </c>
      <c r="BU11446" s="191" t="s">
        <v>2921</v>
      </c>
      <c r="BV11446" s="191" t="s">
        <v>1270</v>
      </c>
      <c r="BW11446" s="191" t="s">
        <v>2984</v>
      </c>
    </row>
    <row r="11447" spans="51:75" x14ac:dyDescent="0.3">
      <c r="AY11447" s="251" t="e">
        <f>VLOOKUP(C11447,#REF!, 2,FALSE)</f>
        <v>#REF!</v>
      </c>
      <c r="BM11447" s="191" t="s">
        <v>310</v>
      </c>
      <c r="BN11447" s="191" t="s">
        <v>2984</v>
      </c>
      <c r="BO11447" s="191" t="s">
        <v>2984</v>
      </c>
      <c r="BU11447" s="191" t="s">
        <v>310</v>
      </c>
      <c r="BV11447" s="191" t="s">
        <v>2984</v>
      </c>
      <c r="BW11447" s="191" t="s">
        <v>2984</v>
      </c>
    </row>
    <row r="11448" spans="51:75" x14ac:dyDescent="0.3">
      <c r="AY11448" s="251" t="e">
        <f>VLOOKUP(C11448,#REF!, 2,FALSE)</f>
        <v>#REF!</v>
      </c>
      <c r="BM11448" s="191" t="s">
        <v>16915</v>
      </c>
      <c r="BN11448" s="191" t="s">
        <v>1343</v>
      </c>
      <c r="BO11448" s="191" t="s">
        <v>844</v>
      </c>
      <c r="BU11448" s="191" t="s">
        <v>16915</v>
      </c>
      <c r="BV11448" s="191" t="s">
        <v>1343</v>
      </c>
      <c r="BW11448" s="191" t="s">
        <v>844</v>
      </c>
    </row>
    <row r="11449" spans="51:75" x14ac:dyDescent="0.3">
      <c r="AY11449" s="251" t="e">
        <f>VLOOKUP(C11449,#REF!, 2,FALSE)</f>
        <v>#REF!</v>
      </c>
      <c r="BM11449" s="191" t="s">
        <v>16916</v>
      </c>
      <c r="BN11449" s="191" t="s">
        <v>3253</v>
      </c>
      <c r="BO11449" s="191" t="s">
        <v>2935</v>
      </c>
      <c r="BU11449" s="191" t="s">
        <v>16916</v>
      </c>
      <c r="BV11449" s="191" t="s">
        <v>3253</v>
      </c>
      <c r="BW11449" s="191" t="s">
        <v>2935</v>
      </c>
    </row>
    <row r="11450" spans="51:75" x14ac:dyDescent="0.3">
      <c r="AY11450" s="251" t="e">
        <f>VLOOKUP(C11450,#REF!, 2,FALSE)</f>
        <v>#REF!</v>
      </c>
      <c r="BM11450" s="191" t="s">
        <v>2922</v>
      </c>
      <c r="BN11450" s="191" t="s">
        <v>1343</v>
      </c>
      <c r="BO11450" s="191" t="s">
        <v>2984</v>
      </c>
      <c r="BU11450" s="191" t="s">
        <v>2922</v>
      </c>
      <c r="BV11450" s="191" t="s">
        <v>1343</v>
      </c>
      <c r="BW11450" s="191" t="s">
        <v>2984</v>
      </c>
    </row>
    <row r="11451" spans="51:75" x14ac:dyDescent="0.3">
      <c r="AY11451" s="251" t="e">
        <f>VLOOKUP(C11451,#REF!, 2,FALSE)</f>
        <v>#REF!</v>
      </c>
      <c r="BM11451" s="191" t="s">
        <v>16917</v>
      </c>
      <c r="BN11451" s="191" t="s">
        <v>1343</v>
      </c>
      <c r="BO11451" s="191" t="s">
        <v>2984</v>
      </c>
      <c r="BU11451" s="191" t="s">
        <v>16917</v>
      </c>
      <c r="BV11451" s="191" t="s">
        <v>1343</v>
      </c>
      <c r="BW11451" s="191" t="s">
        <v>2984</v>
      </c>
    </row>
    <row r="11452" spans="51:75" x14ac:dyDescent="0.3">
      <c r="AY11452" s="251" t="e">
        <f>VLOOKUP(C11452,#REF!, 2,FALSE)</f>
        <v>#REF!</v>
      </c>
      <c r="BM11452" s="191" t="s">
        <v>16918</v>
      </c>
      <c r="BN11452" s="191" t="s">
        <v>1270</v>
      </c>
      <c r="BO11452" s="191" t="s">
        <v>2984</v>
      </c>
      <c r="BU11452" s="191" t="s">
        <v>16918</v>
      </c>
      <c r="BV11452" s="191" t="s">
        <v>1270</v>
      </c>
      <c r="BW11452" s="191" t="s">
        <v>2984</v>
      </c>
    </row>
    <row r="11453" spans="51:75" x14ac:dyDescent="0.3">
      <c r="AY11453" s="251" t="e">
        <f>VLOOKUP(C11453,#REF!, 2,FALSE)</f>
        <v>#REF!</v>
      </c>
      <c r="BM11453" s="191" t="s">
        <v>16919</v>
      </c>
      <c r="BN11453" s="191" t="s">
        <v>2459</v>
      </c>
      <c r="BO11453" s="191" t="s">
        <v>2984</v>
      </c>
      <c r="BU11453" s="191" t="s">
        <v>16919</v>
      </c>
      <c r="BV11453" s="191" t="s">
        <v>2459</v>
      </c>
      <c r="BW11453" s="191" t="s">
        <v>2984</v>
      </c>
    </row>
    <row r="11454" spans="51:75" x14ac:dyDescent="0.3">
      <c r="AY11454" s="251" t="e">
        <f>VLOOKUP(C11454,#REF!, 2,FALSE)</f>
        <v>#REF!</v>
      </c>
      <c r="BM11454" s="191" t="s">
        <v>16920</v>
      </c>
      <c r="BN11454" s="191" t="s">
        <v>1140</v>
      </c>
      <c r="BO11454" s="191" t="s">
        <v>2984</v>
      </c>
      <c r="BU11454" s="191" t="s">
        <v>16920</v>
      </c>
      <c r="BV11454" s="191" t="s">
        <v>1140</v>
      </c>
      <c r="BW11454" s="191" t="s">
        <v>2984</v>
      </c>
    </row>
    <row r="11455" spans="51:75" x14ac:dyDescent="0.3">
      <c r="AY11455" s="251" t="e">
        <f>VLOOKUP(C11455,#REF!, 2,FALSE)</f>
        <v>#REF!</v>
      </c>
      <c r="BM11455" s="191" t="s">
        <v>16921</v>
      </c>
      <c r="BN11455" s="191" t="s">
        <v>2980</v>
      </c>
      <c r="BO11455" s="191" t="s">
        <v>2984</v>
      </c>
      <c r="BU11455" s="191" t="s">
        <v>16921</v>
      </c>
      <c r="BV11455" s="191" t="s">
        <v>2980</v>
      </c>
      <c r="BW11455" s="191" t="s">
        <v>2984</v>
      </c>
    </row>
    <row r="11456" spans="51:75" x14ac:dyDescent="0.3">
      <c r="AY11456" s="251" t="e">
        <f>VLOOKUP(C11456,#REF!, 2,FALSE)</f>
        <v>#REF!</v>
      </c>
      <c r="BM11456" s="191" t="s">
        <v>16922</v>
      </c>
      <c r="BN11456" s="191" t="s">
        <v>1270</v>
      </c>
      <c r="BO11456" s="191" t="s">
        <v>2984</v>
      </c>
      <c r="BU11456" s="191" t="s">
        <v>16922</v>
      </c>
      <c r="BV11456" s="191" t="s">
        <v>1270</v>
      </c>
      <c r="BW11456" s="191" t="s">
        <v>2984</v>
      </c>
    </row>
    <row r="11457" spans="51:75" x14ac:dyDescent="0.3">
      <c r="AY11457" s="251" t="e">
        <f>VLOOKUP(C11457,#REF!, 2,FALSE)</f>
        <v>#REF!</v>
      </c>
      <c r="BM11457" s="191" t="s">
        <v>16923</v>
      </c>
      <c r="BN11457" s="191" t="s">
        <v>1270</v>
      </c>
      <c r="BO11457" s="191" t="s">
        <v>2984</v>
      </c>
      <c r="BU11457" s="191" t="s">
        <v>16923</v>
      </c>
      <c r="BV11457" s="191" t="s">
        <v>1270</v>
      </c>
      <c r="BW11457" s="191" t="s">
        <v>2984</v>
      </c>
    </row>
    <row r="11458" spans="51:75" x14ac:dyDescent="0.3">
      <c r="AY11458" s="251" t="e">
        <f>VLOOKUP(C11458,#REF!, 2,FALSE)</f>
        <v>#REF!</v>
      </c>
      <c r="BM11458" s="191" t="s">
        <v>16924</v>
      </c>
      <c r="BN11458" s="191" t="s">
        <v>2980</v>
      </c>
      <c r="BO11458" s="191" t="s">
        <v>3856</v>
      </c>
      <c r="BU11458" s="191" t="s">
        <v>16924</v>
      </c>
      <c r="BV11458" s="191" t="s">
        <v>2980</v>
      </c>
      <c r="BW11458" s="191" t="s">
        <v>3856</v>
      </c>
    </row>
    <row r="11459" spans="51:75" x14ac:dyDescent="0.3">
      <c r="AY11459" s="251" t="e">
        <f>VLOOKUP(C11459,#REF!, 2,FALSE)</f>
        <v>#REF!</v>
      </c>
      <c r="BM11459" s="191" t="s">
        <v>16925</v>
      </c>
      <c r="BN11459" s="191" t="s">
        <v>2980</v>
      </c>
      <c r="BO11459" s="191" t="s">
        <v>2984</v>
      </c>
      <c r="BU11459" s="191" t="s">
        <v>16925</v>
      </c>
      <c r="BV11459" s="191" t="s">
        <v>2980</v>
      </c>
      <c r="BW11459" s="191" t="s">
        <v>2984</v>
      </c>
    </row>
    <row r="11460" spans="51:75" x14ac:dyDescent="0.3">
      <c r="AY11460" s="251" t="e">
        <f>VLOOKUP(C11460,#REF!, 2,FALSE)</f>
        <v>#REF!</v>
      </c>
      <c r="BM11460" s="191" t="s">
        <v>16926</v>
      </c>
      <c r="BN11460" s="191" t="s">
        <v>1343</v>
      </c>
      <c r="BO11460" s="191" t="s">
        <v>2984</v>
      </c>
      <c r="BU11460" s="191" t="s">
        <v>16926</v>
      </c>
      <c r="BV11460" s="191" t="s">
        <v>1343</v>
      </c>
      <c r="BW11460" s="191" t="s">
        <v>2984</v>
      </c>
    </row>
    <row r="11461" spans="51:75" x14ac:dyDescent="0.3">
      <c r="AY11461" s="251" t="e">
        <f>VLOOKUP(C11461,#REF!, 2,FALSE)</f>
        <v>#REF!</v>
      </c>
      <c r="BM11461" s="191" t="s">
        <v>16927</v>
      </c>
      <c r="BN11461" s="191" t="s">
        <v>2980</v>
      </c>
      <c r="BO11461" s="191" t="s">
        <v>1596</v>
      </c>
      <c r="BU11461" s="191" t="s">
        <v>16927</v>
      </c>
      <c r="BV11461" s="191" t="s">
        <v>2980</v>
      </c>
      <c r="BW11461" s="191" t="s">
        <v>1596</v>
      </c>
    </row>
    <row r="11462" spans="51:75" x14ac:dyDescent="0.3">
      <c r="AY11462" s="251" t="e">
        <f>VLOOKUP(C11462,#REF!, 2,FALSE)</f>
        <v>#REF!</v>
      </c>
      <c r="BM11462" s="191" t="s">
        <v>16928</v>
      </c>
      <c r="BN11462" s="191" t="s">
        <v>2980</v>
      </c>
      <c r="BO11462" s="191" t="s">
        <v>2984</v>
      </c>
      <c r="BU11462" s="191" t="s">
        <v>16928</v>
      </c>
      <c r="BV11462" s="191" t="s">
        <v>2980</v>
      </c>
      <c r="BW11462" s="191" t="s">
        <v>2984</v>
      </c>
    </row>
    <row r="11463" spans="51:75" x14ac:dyDescent="0.3">
      <c r="AY11463" s="251" t="e">
        <f>VLOOKUP(C11463,#REF!, 2,FALSE)</f>
        <v>#REF!</v>
      </c>
      <c r="BM11463" s="191" t="s">
        <v>16929</v>
      </c>
      <c r="BN11463" s="191" t="s">
        <v>2980</v>
      </c>
      <c r="BO11463" s="191" t="s">
        <v>2984</v>
      </c>
      <c r="BU11463" s="191" t="s">
        <v>16929</v>
      </c>
      <c r="BV11463" s="191" t="s">
        <v>2980</v>
      </c>
      <c r="BW11463" s="191" t="s">
        <v>2984</v>
      </c>
    </row>
    <row r="11464" spans="51:75" x14ac:dyDescent="0.3">
      <c r="AY11464" s="251" t="e">
        <f>VLOOKUP(C11464,#REF!, 2,FALSE)</f>
        <v>#REF!</v>
      </c>
      <c r="BM11464" s="191" t="s">
        <v>16930</v>
      </c>
      <c r="BN11464" s="191" t="s">
        <v>1343</v>
      </c>
      <c r="BO11464" s="191" t="s">
        <v>2984</v>
      </c>
      <c r="BU11464" s="191" t="s">
        <v>16930</v>
      </c>
      <c r="BV11464" s="191" t="s">
        <v>1343</v>
      </c>
      <c r="BW11464" s="191" t="s">
        <v>2984</v>
      </c>
    </row>
    <row r="11465" spans="51:75" x14ac:dyDescent="0.3">
      <c r="AY11465" s="251" t="e">
        <f>VLOOKUP(C11465,#REF!, 2,FALSE)</f>
        <v>#REF!</v>
      </c>
      <c r="BM11465" s="191" t="s">
        <v>16931</v>
      </c>
      <c r="BN11465" s="191" t="s">
        <v>1270</v>
      </c>
      <c r="BO11465" s="191" t="s">
        <v>2984</v>
      </c>
      <c r="BU11465" s="191" t="s">
        <v>16931</v>
      </c>
      <c r="BV11465" s="191" t="s">
        <v>1270</v>
      </c>
      <c r="BW11465" s="191" t="s">
        <v>2984</v>
      </c>
    </row>
    <row r="11466" spans="51:75" x14ac:dyDescent="0.3">
      <c r="AY11466" s="251" t="e">
        <f>VLOOKUP(C11466,#REF!, 2,FALSE)</f>
        <v>#REF!</v>
      </c>
      <c r="BM11466" s="191" t="s">
        <v>16932</v>
      </c>
      <c r="BN11466" s="191" t="s">
        <v>1270</v>
      </c>
      <c r="BO11466" s="191" t="s">
        <v>2984</v>
      </c>
      <c r="BU11466" s="191" t="s">
        <v>16932</v>
      </c>
      <c r="BV11466" s="191" t="s">
        <v>1270</v>
      </c>
      <c r="BW11466" s="191" t="s">
        <v>2984</v>
      </c>
    </row>
    <row r="11467" spans="51:75" x14ac:dyDescent="0.3">
      <c r="AY11467" s="251" t="e">
        <f>VLOOKUP(C11467,#REF!, 2,FALSE)</f>
        <v>#REF!</v>
      </c>
      <c r="BM11467" s="191" t="s">
        <v>16933</v>
      </c>
      <c r="BN11467" s="191" t="s">
        <v>2980</v>
      </c>
      <c r="BO11467" s="191" t="s">
        <v>2984</v>
      </c>
      <c r="BU11467" s="191" t="s">
        <v>16933</v>
      </c>
      <c r="BV11467" s="191" t="s">
        <v>2980</v>
      </c>
      <c r="BW11467" s="191" t="s">
        <v>2984</v>
      </c>
    </row>
    <row r="11468" spans="51:75" x14ac:dyDescent="0.3">
      <c r="AY11468" s="251" t="e">
        <f>VLOOKUP(C11468,#REF!, 2,FALSE)</f>
        <v>#REF!</v>
      </c>
      <c r="BM11468" s="191" t="s">
        <v>16934</v>
      </c>
      <c r="BN11468" s="191" t="s">
        <v>2980</v>
      </c>
      <c r="BO11468" s="191" t="s">
        <v>9356</v>
      </c>
      <c r="BU11468" s="191" t="s">
        <v>16934</v>
      </c>
      <c r="BV11468" s="191" t="s">
        <v>2980</v>
      </c>
      <c r="BW11468" s="191" t="s">
        <v>9356</v>
      </c>
    </row>
    <row r="11469" spans="51:75" x14ac:dyDescent="0.3">
      <c r="AY11469" s="251" t="e">
        <f>VLOOKUP(C11469,#REF!, 2,FALSE)</f>
        <v>#REF!</v>
      </c>
      <c r="BM11469" s="191" t="s">
        <v>316</v>
      </c>
      <c r="BN11469" s="191" t="s">
        <v>2980</v>
      </c>
      <c r="BO11469" s="191" t="s">
        <v>2984</v>
      </c>
      <c r="BU11469" s="191" t="s">
        <v>316</v>
      </c>
      <c r="BV11469" s="191" t="s">
        <v>2980</v>
      </c>
      <c r="BW11469" s="191" t="s">
        <v>2984</v>
      </c>
    </row>
    <row r="11470" spans="51:75" x14ac:dyDescent="0.3">
      <c r="AY11470" s="251" t="e">
        <f>VLOOKUP(C11470,#REF!, 2,FALSE)</f>
        <v>#REF!</v>
      </c>
      <c r="BM11470" s="191" t="s">
        <v>311</v>
      </c>
      <c r="BN11470" s="191" t="s">
        <v>2980</v>
      </c>
      <c r="BO11470" s="191" t="s">
        <v>9224</v>
      </c>
      <c r="BU11470" s="191" t="s">
        <v>311</v>
      </c>
      <c r="BV11470" s="191" t="s">
        <v>2980</v>
      </c>
      <c r="BW11470" s="191" t="s">
        <v>9224</v>
      </c>
    </row>
    <row r="11471" spans="51:75" x14ac:dyDescent="0.3">
      <c r="AY11471" s="251" t="e">
        <f>VLOOKUP(C11471,#REF!, 2,FALSE)</f>
        <v>#REF!</v>
      </c>
      <c r="BM11471" s="191" t="s">
        <v>2923</v>
      </c>
      <c r="BN11471" s="191" t="s">
        <v>1343</v>
      </c>
      <c r="BO11471" s="191" t="s">
        <v>1338</v>
      </c>
      <c r="BU11471" s="191" t="s">
        <v>2923</v>
      </c>
      <c r="BV11471" s="191" t="s">
        <v>1343</v>
      </c>
      <c r="BW11471" s="191" t="s">
        <v>1338</v>
      </c>
    </row>
    <row r="11472" spans="51:75" x14ac:dyDescent="0.3">
      <c r="AY11472" s="251" t="e">
        <f>VLOOKUP(C11472,#REF!, 2,FALSE)</f>
        <v>#REF!</v>
      </c>
      <c r="BM11472" s="191" t="s">
        <v>2924</v>
      </c>
      <c r="BN11472" s="191" t="s">
        <v>2980</v>
      </c>
      <c r="BO11472" s="191" t="s">
        <v>2984</v>
      </c>
      <c r="BU11472" s="191" t="s">
        <v>2924</v>
      </c>
      <c r="BV11472" s="191" t="s">
        <v>2980</v>
      </c>
      <c r="BW11472" s="191" t="s">
        <v>2984</v>
      </c>
    </row>
    <row r="11473" spans="51:75" x14ac:dyDescent="0.3">
      <c r="AY11473" s="251" t="e">
        <f>VLOOKUP(C11473,#REF!, 2,FALSE)</f>
        <v>#REF!</v>
      </c>
      <c r="BM11473" s="191" t="s">
        <v>2925</v>
      </c>
      <c r="BN11473" s="191" t="s">
        <v>1343</v>
      </c>
      <c r="BO11473" s="191" t="s">
        <v>2984</v>
      </c>
      <c r="BU11473" s="191" t="s">
        <v>2925</v>
      </c>
      <c r="BV11473" s="191" t="s">
        <v>1343</v>
      </c>
      <c r="BW11473" s="191" t="s">
        <v>2984</v>
      </c>
    </row>
    <row r="11474" spans="51:75" x14ac:dyDescent="0.3">
      <c r="AY11474" s="251" t="e">
        <f>VLOOKUP(C11474,#REF!, 2,FALSE)</f>
        <v>#REF!</v>
      </c>
      <c r="BM11474" s="191" t="s">
        <v>16935</v>
      </c>
      <c r="BN11474" s="191" t="s">
        <v>3253</v>
      </c>
      <c r="BO11474" s="191" t="s">
        <v>16936</v>
      </c>
      <c r="BU11474" s="191" t="s">
        <v>16935</v>
      </c>
      <c r="BV11474" s="191" t="s">
        <v>3253</v>
      </c>
      <c r="BW11474" s="191" t="s">
        <v>16936</v>
      </c>
    </row>
    <row r="11475" spans="51:75" x14ac:dyDescent="0.3">
      <c r="AY11475" s="251" t="e">
        <f>VLOOKUP(C11475,#REF!, 2,FALSE)</f>
        <v>#REF!</v>
      </c>
      <c r="BM11475" s="191" t="s">
        <v>16937</v>
      </c>
      <c r="BN11475" s="191" t="s">
        <v>1140</v>
      </c>
      <c r="BO11475" s="191" t="s">
        <v>2984</v>
      </c>
      <c r="BU11475" s="191" t="s">
        <v>16937</v>
      </c>
      <c r="BV11475" s="191" t="s">
        <v>1140</v>
      </c>
      <c r="BW11475" s="191" t="s">
        <v>2984</v>
      </c>
    </row>
    <row r="11476" spans="51:75" x14ac:dyDescent="0.3">
      <c r="AY11476" s="251" t="e">
        <f>VLOOKUP(C11476,#REF!, 2,FALSE)</f>
        <v>#REF!</v>
      </c>
      <c r="BM11476" s="191" t="s">
        <v>314</v>
      </c>
      <c r="BN11476" s="191" t="s">
        <v>2980</v>
      </c>
      <c r="BO11476" s="191" t="s">
        <v>2984</v>
      </c>
      <c r="BU11476" s="191" t="s">
        <v>314</v>
      </c>
      <c r="BV11476" s="191" t="s">
        <v>2980</v>
      </c>
      <c r="BW11476" s="191" t="s">
        <v>2984</v>
      </c>
    </row>
    <row r="11477" spans="51:75" x14ac:dyDescent="0.3">
      <c r="AY11477" s="251" t="e">
        <f>VLOOKUP(C11477,#REF!, 2,FALSE)</f>
        <v>#REF!</v>
      </c>
      <c r="BM11477" s="191" t="s">
        <v>16938</v>
      </c>
      <c r="BN11477" s="191" t="s">
        <v>2980</v>
      </c>
      <c r="BO11477" s="191" t="s">
        <v>5887</v>
      </c>
      <c r="BU11477" s="191" t="s">
        <v>16938</v>
      </c>
      <c r="BV11477" s="191" t="s">
        <v>2980</v>
      </c>
      <c r="BW11477" s="191" t="s">
        <v>5887</v>
      </c>
    </row>
    <row r="11478" spans="51:75" x14ac:dyDescent="0.3">
      <c r="AY11478" s="251" t="e">
        <f>VLOOKUP(C11478,#REF!, 2,FALSE)</f>
        <v>#REF!</v>
      </c>
      <c r="BM11478" s="191" t="s">
        <v>16939</v>
      </c>
      <c r="BN11478" s="191" t="s">
        <v>2980</v>
      </c>
      <c r="BO11478" s="191" t="s">
        <v>8781</v>
      </c>
      <c r="BU11478" s="191" t="s">
        <v>16939</v>
      </c>
      <c r="BV11478" s="191" t="s">
        <v>2980</v>
      </c>
      <c r="BW11478" s="191" t="s">
        <v>8781</v>
      </c>
    </row>
    <row r="11479" spans="51:75" x14ac:dyDescent="0.3">
      <c r="AY11479" s="251" t="e">
        <f>VLOOKUP(C11479,#REF!, 2,FALSE)</f>
        <v>#REF!</v>
      </c>
      <c r="BM11479" s="191" t="s">
        <v>2926</v>
      </c>
      <c r="BN11479" s="191" t="s">
        <v>1140</v>
      </c>
      <c r="BO11479" s="191" t="s">
        <v>2984</v>
      </c>
      <c r="BU11479" s="191" t="s">
        <v>2926</v>
      </c>
      <c r="BV11479" s="191" t="s">
        <v>1140</v>
      </c>
      <c r="BW11479" s="191" t="s">
        <v>2984</v>
      </c>
    </row>
    <row r="11480" spans="51:75" x14ac:dyDescent="0.3">
      <c r="AY11480" s="251" t="e">
        <f>VLOOKUP(C11480,#REF!, 2,FALSE)</f>
        <v>#REF!</v>
      </c>
      <c r="BM11480" s="191" t="s">
        <v>2927</v>
      </c>
      <c r="BN11480" s="191" t="s">
        <v>1343</v>
      </c>
      <c r="BO11480" s="191" t="s">
        <v>2984</v>
      </c>
      <c r="BU11480" s="191" t="s">
        <v>2927</v>
      </c>
      <c r="BV11480" s="191" t="s">
        <v>1343</v>
      </c>
      <c r="BW11480" s="191" t="s">
        <v>2984</v>
      </c>
    </row>
    <row r="11481" spans="51:75" x14ac:dyDescent="0.3">
      <c r="AY11481" s="251" t="e">
        <f>VLOOKUP(C11481,#REF!, 2,FALSE)</f>
        <v>#REF!</v>
      </c>
      <c r="BM11481" s="191" t="s">
        <v>16940</v>
      </c>
      <c r="BN11481" s="191" t="s">
        <v>1343</v>
      </c>
      <c r="BO11481" s="191" t="s">
        <v>2984</v>
      </c>
      <c r="BU11481" s="191" t="s">
        <v>16940</v>
      </c>
      <c r="BV11481" s="191" t="s">
        <v>1343</v>
      </c>
      <c r="BW11481" s="191" t="s">
        <v>2984</v>
      </c>
    </row>
  </sheetData>
  <mergeCells count="63">
    <mergeCell ref="B866:AH866"/>
    <mergeCell ref="AT11:AT17"/>
    <mergeCell ref="B11:B17"/>
    <mergeCell ref="C11:C17"/>
    <mergeCell ref="AR12:AR17"/>
    <mergeCell ref="E11:T11"/>
    <mergeCell ref="U11:AE11"/>
    <mergeCell ref="AF11:AF17"/>
    <mergeCell ref="AG11:AG17"/>
    <mergeCell ref="AH11:AH17"/>
    <mergeCell ref="AI11:AI17"/>
    <mergeCell ref="U12:U16"/>
    <mergeCell ref="V12:V16"/>
    <mergeCell ref="W12:W16"/>
    <mergeCell ref="X12:X16"/>
    <mergeCell ref="E13:E16"/>
    <mergeCell ref="BA11:BA17"/>
    <mergeCell ref="E12:J12"/>
    <mergeCell ref="K12:L16"/>
    <mergeCell ref="M12:N16"/>
    <mergeCell ref="O12:P16"/>
    <mergeCell ref="Q12:R16"/>
    <mergeCell ref="S12:T16"/>
    <mergeCell ref="AU11:AU17"/>
    <mergeCell ref="AV11:AV17"/>
    <mergeCell ref="AW11:AW17"/>
    <mergeCell ref="AX11:AX17"/>
    <mergeCell ref="AY11:AY17"/>
    <mergeCell ref="AZ11:AZ17"/>
    <mergeCell ref="Y12:Y16"/>
    <mergeCell ref="AM11:AR11"/>
    <mergeCell ref="AS11:AS17"/>
    <mergeCell ref="AD1:AO1"/>
    <mergeCell ref="AC3:AO3"/>
    <mergeCell ref="Z2:AO2"/>
    <mergeCell ref="AQ12:AQ17"/>
    <mergeCell ref="AM12:AM17"/>
    <mergeCell ref="AN12:AN17"/>
    <mergeCell ref="AO12:AO17"/>
    <mergeCell ref="AJ11:AJ17"/>
    <mergeCell ref="AK11:AK17"/>
    <mergeCell ref="AL11:AL17"/>
    <mergeCell ref="AP12:AP17"/>
    <mergeCell ref="C9:AH9"/>
    <mergeCell ref="G13:G16"/>
    <mergeCell ref="H13:H16"/>
    <mergeCell ref="I13:I16"/>
    <mergeCell ref="B827:AH827"/>
    <mergeCell ref="B820:AH820"/>
    <mergeCell ref="D11:D16"/>
    <mergeCell ref="Z12:Z16"/>
    <mergeCell ref="AA12:AA16"/>
    <mergeCell ref="AB12:AB16"/>
    <mergeCell ref="AC12:AC16"/>
    <mergeCell ref="AD12:AD16"/>
    <mergeCell ref="J13:J16"/>
    <mergeCell ref="AE12:AE16"/>
    <mergeCell ref="F13:F16"/>
    <mergeCell ref="B7:B8"/>
    <mergeCell ref="B4:AH4"/>
    <mergeCell ref="B5:AH5"/>
    <mergeCell ref="B6:AH6"/>
    <mergeCell ref="C7:AH8"/>
  </mergeCells>
  <pageMargins left="0.23622047244094491" right="0.23622047244094491" top="0.55118110236220474" bottom="0.55118110236220474" header="0.31496062992125984" footer="0.31496062992125984"/>
  <pageSetup paperSize="8" scale="28" fitToHeight="0" orientation="landscape" r:id="rId1"/>
  <headerFooter differentFirst="1">
    <oddHeader>&amp;C&amp;P</oddHeader>
  </headerFooter>
  <ignoredErrors>
    <ignoredError sqref="N583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8F65C-FE1D-418D-83ED-4996A4FA5255}">
  <sheetPr>
    <pageSetUpPr fitToPage="1"/>
  </sheetPr>
  <dimension ref="A1:WXZ868"/>
  <sheetViews>
    <sheetView view="pageBreakPreview" topLeftCell="F811" zoomScale="30" zoomScaleNormal="70" zoomScaleSheetLayoutView="30" workbookViewId="0">
      <selection activeCell="F811" sqref="A1:XFD1048576"/>
    </sheetView>
  </sheetViews>
  <sheetFormatPr defaultRowHeight="15" x14ac:dyDescent="0.25"/>
  <cols>
    <col min="1" max="1" width="9.140625" style="173" hidden="1" customWidth="1"/>
    <col min="2" max="2" width="19.42578125" style="173" customWidth="1"/>
    <col min="3" max="3" width="168.7109375" style="173" bestFit="1" customWidth="1"/>
    <col min="4" max="4" width="38.42578125" style="331" customWidth="1"/>
    <col min="5" max="5" width="37.28515625" style="331" customWidth="1"/>
    <col min="6" max="6" width="59.28515625" style="331" customWidth="1"/>
    <col min="7" max="7" width="32" style="331" customWidth="1"/>
    <col min="8" max="8" width="30.85546875" style="331" customWidth="1"/>
    <col min="9" max="9" width="35.7109375" style="173" customWidth="1"/>
    <col min="10" max="10" width="34.7109375" style="173" customWidth="1"/>
    <col min="11" max="11" width="34.28515625" style="173" customWidth="1"/>
    <col min="12" max="12" width="32" style="173" customWidth="1"/>
    <col min="13" max="13" width="32.7109375" style="331" customWidth="1"/>
    <col min="14" max="14" width="39.85546875" style="331" customWidth="1"/>
    <col min="15" max="15" width="124.7109375" style="331" customWidth="1"/>
    <col min="16" max="16" width="48.42578125" style="173" customWidth="1"/>
    <col min="17" max="17" width="39.85546875" style="173" hidden="1" customWidth="1"/>
    <col min="18" max="18" width="41.42578125" style="173" customWidth="1"/>
    <col min="19" max="19" width="37.7109375" style="173" customWidth="1"/>
    <col min="20" max="20" width="47.5703125" style="173" customWidth="1"/>
    <col min="21" max="21" width="35.5703125" style="173" customWidth="1"/>
    <col min="22" max="22" width="36.5703125" style="173" customWidth="1"/>
    <col min="23" max="16384" width="9.140625" style="173"/>
  </cols>
  <sheetData>
    <row r="1" spans="1:22" ht="36" customHeight="1" x14ac:dyDescent="0.55000000000000004">
      <c r="B1" s="323"/>
      <c r="C1" s="324"/>
      <c r="D1" s="325"/>
      <c r="E1" s="326"/>
      <c r="F1" s="325"/>
      <c r="G1" s="325"/>
      <c r="H1" s="325"/>
      <c r="I1" s="323"/>
      <c r="J1" s="323"/>
      <c r="K1" s="327"/>
      <c r="L1" s="323"/>
      <c r="M1" s="325"/>
      <c r="N1" s="326"/>
      <c r="O1" s="328"/>
      <c r="P1" s="329"/>
      <c r="Q1" s="329"/>
      <c r="R1" s="329"/>
      <c r="S1" s="329"/>
      <c r="T1" s="204" t="s">
        <v>17027</v>
      </c>
      <c r="U1" s="204"/>
      <c r="V1" s="204"/>
    </row>
    <row r="2" spans="1:22" ht="159.75" customHeight="1" x14ac:dyDescent="0.25">
      <c r="B2" s="323"/>
      <c r="C2" s="324"/>
      <c r="D2" s="325"/>
      <c r="E2" s="326"/>
      <c r="F2" s="325"/>
      <c r="G2" s="325"/>
      <c r="H2" s="325"/>
      <c r="I2" s="323"/>
      <c r="J2" s="323"/>
      <c r="K2" s="327"/>
      <c r="L2" s="323"/>
      <c r="M2" s="325"/>
      <c r="N2" s="326"/>
      <c r="O2" s="206" t="s">
        <v>17192</v>
      </c>
      <c r="P2" s="206"/>
      <c r="Q2" s="206"/>
      <c r="R2" s="206"/>
      <c r="S2" s="206"/>
      <c r="T2" s="206"/>
      <c r="U2" s="206"/>
      <c r="V2" s="206"/>
    </row>
    <row r="3" spans="1:22" x14ac:dyDescent="0.25">
      <c r="B3" s="323"/>
      <c r="C3" s="324"/>
      <c r="D3" s="325"/>
      <c r="E3" s="326"/>
      <c r="F3" s="325"/>
      <c r="G3" s="325"/>
      <c r="H3" s="325"/>
      <c r="I3" s="323"/>
      <c r="J3" s="323"/>
      <c r="K3" s="327"/>
      <c r="L3" s="323"/>
      <c r="M3" s="325"/>
      <c r="N3" s="326"/>
      <c r="O3" s="206"/>
      <c r="P3" s="206"/>
      <c r="Q3" s="206"/>
      <c r="R3" s="206"/>
      <c r="S3" s="206"/>
      <c r="T3" s="206"/>
      <c r="U3" s="206"/>
      <c r="V3" s="206"/>
    </row>
    <row r="4" spans="1:22" x14ac:dyDescent="0.25">
      <c r="B4" s="330" t="s">
        <v>17191</v>
      </c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</row>
    <row r="5" spans="1:22" x14ac:dyDescent="0.25"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</row>
    <row r="6" spans="1:22" ht="77.25" customHeight="1" x14ac:dyDescent="0.25"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</row>
    <row r="7" spans="1:22" x14ac:dyDescent="0.25">
      <c r="B7" s="331"/>
      <c r="L7" s="332"/>
      <c r="O7" s="333"/>
      <c r="P7" s="184"/>
      <c r="Q7" s="184"/>
      <c r="R7" s="184"/>
      <c r="S7" s="184"/>
      <c r="T7" s="184"/>
      <c r="U7" s="184"/>
      <c r="V7" s="184"/>
    </row>
    <row r="8" spans="1:22" ht="35.25" x14ac:dyDescent="0.25">
      <c r="B8" s="334" t="s">
        <v>0</v>
      </c>
      <c r="C8" s="334" t="s">
        <v>17028</v>
      </c>
      <c r="D8" s="335" t="s">
        <v>17029</v>
      </c>
      <c r="E8" s="336"/>
      <c r="F8" s="337" t="s">
        <v>17030</v>
      </c>
      <c r="G8" s="337" t="s">
        <v>17031</v>
      </c>
      <c r="H8" s="337" t="s">
        <v>17032</v>
      </c>
      <c r="I8" s="337" t="s">
        <v>17033</v>
      </c>
      <c r="J8" s="335" t="s">
        <v>17034</v>
      </c>
      <c r="K8" s="336"/>
      <c r="L8" s="337" t="s">
        <v>17404</v>
      </c>
      <c r="M8" s="338" t="s">
        <v>17419</v>
      </c>
      <c r="N8" s="338" t="s">
        <v>17035</v>
      </c>
      <c r="O8" s="334" t="s">
        <v>17036</v>
      </c>
      <c r="P8" s="339" t="s">
        <v>17037</v>
      </c>
      <c r="Q8" s="340"/>
      <c r="R8" s="340"/>
      <c r="S8" s="340"/>
      <c r="T8" s="341"/>
      <c r="U8" s="342" t="s">
        <v>17038</v>
      </c>
      <c r="V8" s="342" t="s">
        <v>17039</v>
      </c>
    </row>
    <row r="9" spans="1:22" x14ac:dyDescent="0.25">
      <c r="B9" s="343"/>
      <c r="C9" s="343"/>
      <c r="D9" s="337" t="s">
        <v>17040</v>
      </c>
      <c r="E9" s="337" t="s">
        <v>17041</v>
      </c>
      <c r="F9" s="344"/>
      <c r="G9" s="344"/>
      <c r="H9" s="344"/>
      <c r="I9" s="344"/>
      <c r="J9" s="337" t="s">
        <v>17042</v>
      </c>
      <c r="K9" s="337" t="s">
        <v>17406</v>
      </c>
      <c r="L9" s="344"/>
      <c r="M9" s="345"/>
      <c r="N9" s="345"/>
      <c r="O9" s="343"/>
      <c r="P9" s="342" t="s">
        <v>17042</v>
      </c>
      <c r="Q9" s="346"/>
      <c r="R9" s="342" t="s">
        <v>17043</v>
      </c>
      <c r="S9" s="342" t="s">
        <v>17044</v>
      </c>
      <c r="T9" s="342" t="s">
        <v>17045</v>
      </c>
      <c r="U9" s="347"/>
      <c r="V9" s="347"/>
    </row>
    <row r="10" spans="1:22" ht="409.6" customHeight="1" x14ac:dyDescent="0.25">
      <c r="B10" s="343"/>
      <c r="C10" s="343"/>
      <c r="D10" s="344"/>
      <c r="E10" s="344"/>
      <c r="F10" s="344"/>
      <c r="G10" s="344"/>
      <c r="H10" s="344"/>
      <c r="I10" s="348"/>
      <c r="J10" s="348"/>
      <c r="K10" s="348"/>
      <c r="L10" s="348"/>
      <c r="M10" s="345"/>
      <c r="N10" s="345"/>
      <c r="O10" s="343"/>
      <c r="P10" s="349"/>
      <c r="Q10" s="350"/>
      <c r="R10" s="349"/>
      <c r="S10" s="349"/>
      <c r="T10" s="349"/>
      <c r="U10" s="349"/>
      <c r="V10" s="349"/>
    </row>
    <row r="11" spans="1:22" ht="37.5" customHeight="1" x14ac:dyDescent="0.25">
      <c r="B11" s="351"/>
      <c r="C11" s="351"/>
      <c r="D11" s="348"/>
      <c r="E11" s="348"/>
      <c r="F11" s="348"/>
      <c r="G11" s="348"/>
      <c r="H11" s="348"/>
      <c r="I11" s="352" t="s">
        <v>33</v>
      </c>
      <c r="J11" s="352" t="s">
        <v>33</v>
      </c>
      <c r="K11" s="352" t="s">
        <v>33</v>
      </c>
      <c r="L11" s="352" t="s">
        <v>17046</v>
      </c>
      <c r="M11" s="353"/>
      <c r="N11" s="353"/>
      <c r="O11" s="351"/>
      <c r="P11" s="354" t="s">
        <v>31</v>
      </c>
      <c r="Q11" s="354"/>
      <c r="R11" s="354" t="s">
        <v>31</v>
      </c>
      <c r="S11" s="354" t="s">
        <v>31</v>
      </c>
      <c r="T11" s="354" t="s">
        <v>31</v>
      </c>
      <c r="U11" s="354" t="s">
        <v>17047</v>
      </c>
      <c r="V11" s="354" t="s">
        <v>17047</v>
      </c>
    </row>
    <row r="12" spans="1:22" ht="35.25" x14ac:dyDescent="0.25">
      <c r="B12" s="352">
        <v>1</v>
      </c>
      <c r="C12" s="352">
        <v>2</v>
      </c>
      <c r="D12" s="352">
        <v>3</v>
      </c>
      <c r="E12" s="352">
        <v>4</v>
      </c>
      <c r="F12" s="352">
        <v>5</v>
      </c>
      <c r="G12" s="352">
        <v>6</v>
      </c>
      <c r="H12" s="352">
        <v>7</v>
      </c>
      <c r="I12" s="352">
        <v>8</v>
      </c>
      <c r="J12" s="352">
        <v>9</v>
      </c>
      <c r="K12" s="352">
        <v>10</v>
      </c>
      <c r="L12" s="352">
        <v>11</v>
      </c>
      <c r="M12" s="352">
        <v>12</v>
      </c>
      <c r="N12" s="352">
        <v>13</v>
      </c>
      <c r="O12" s="355">
        <v>14</v>
      </c>
      <c r="P12" s="352">
        <v>15</v>
      </c>
      <c r="Q12" s="352"/>
      <c r="R12" s="352">
        <v>16</v>
      </c>
      <c r="S12" s="352">
        <v>17</v>
      </c>
      <c r="T12" s="352">
        <v>18</v>
      </c>
      <c r="U12" s="352">
        <v>19</v>
      </c>
      <c r="V12" s="352">
        <v>20</v>
      </c>
    </row>
    <row r="13" spans="1:22" ht="35.25" x14ac:dyDescent="0.5">
      <c r="B13" s="356" t="s">
        <v>17194</v>
      </c>
      <c r="C13" s="357"/>
      <c r="D13" s="358" t="s">
        <v>17026</v>
      </c>
      <c r="E13" s="358" t="s">
        <v>17026</v>
      </c>
      <c r="F13" s="358" t="s">
        <v>17026</v>
      </c>
      <c r="G13" s="358" t="s">
        <v>17026</v>
      </c>
      <c r="H13" s="358" t="s">
        <v>17026</v>
      </c>
      <c r="I13" s="359">
        <f>I14+I403+I639</f>
        <v>1370804.7199999997</v>
      </c>
      <c r="J13" s="359">
        <f>J14+J403+J639</f>
        <v>1153384.6099999996</v>
      </c>
      <c r="K13" s="359">
        <f>K14+K403+K639</f>
        <v>1068312.4129999999</v>
      </c>
      <c r="L13" s="360">
        <f>L14+L403+L639</f>
        <v>50403</v>
      </c>
      <c r="M13" s="358" t="s">
        <v>17026</v>
      </c>
      <c r="N13" s="358" t="s">
        <v>17026</v>
      </c>
      <c r="O13" s="361" t="s">
        <v>17026</v>
      </c>
      <c r="P13" s="362">
        <f>P14+P403+P639</f>
        <v>3776151183.8699999</v>
      </c>
      <c r="Q13" s="362" t="e">
        <f>Q14+Q403+Q639</f>
        <v>#REF!</v>
      </c>
      <c r="R13" s="359">
        <f>R14+R403+R639</f>
        <v>0</v>
      </c>
      <c r="S13" s="359">
        <f>S14+S403+S639</f>
        <v>9724240.6099999994</v>
      </c>
      <c r="T13" s="359">
        <f>T14+T403+T639</f>
        <v>3766426943.2599998</v>
      </c>
      <c r="U13" s="359">
        <f>P13/I13</f>
        <v>2754.6966601267618</v>
      </c>
      <c r="V13" s="359">
        <f>MAX(V14:V813)</f>
        <v>50668.620859595198</v>
      </c>
    </row>
    <row r="14" spans="1:22" ht="35.25" x14ac:dyDescent="0.5">
      <c r="B14" s="356" t="s">
        <v>17195</v>
      </c>
      <c r="C14" s="357"/>
      <c r="D14" s="358" t="s">
        <v>17026</v>
      </c>
      <c r="E14" s="358" t="s">
        <v>17026</v>
      </c>
      <c r="F14" s="358" t="s">
        <v>17026</v>
      </c>
      <c r="G14" s="358" t="s">
        <v>17026</v>
      </c>
      <c r="H14" s="358" t="s">
        <v>17026</v>
      </c>
      <c r="I14" s="363">
        <f>I15+I109+I122+I167+I186+I191+I207+I215+I222+I229+I231+I242+I244+I246+I248+I251+I255+I260+I262+I266+I269+I271+I277+I279+I281+I285+I290+I294+I297+I299+I306+I308+I310+I312+I315+I317+I320+I325+I328+I334+I337+I340+I342+I344+I346+I348+I350+I352+I356+I362+I366+I371+I373+I379+I383+I381+I388+I390+I396+I398+I401+I264</f>
        <v>728067.82999999961</v>
      </c>
      <c r="J14" s="363">
        <f>J15+J109+J122+J167+J186+J191+J207+J215+J222+J229+J231+J242+J244+J246+J248+J251+J255+J260+J262+J266+J269+J271+J277+J279+J281+J285+J290+J294+J297+J299+J306+J308+J310+J312+J315+J317+J320+J325+J328+J334+J337+J340+J342+J344+J346+J348+J350+J352+J356+J362+J366+J371+J373+J379+J383+J381+J388+J390+J396+J398+J401+J264</f>
        <v>628960.42999999959</v>
      </c>
      <c r="K14" s="363">
        <f>K15+K109+K122+K167+K186+K191+K207+K215+K222+K229+K231+K242+K244+K246+K248+K251+K255+K260+K262+K266+K269+K271+K277+K279+K281+K285+K290+K294+K297+K299+K306+K308+K310+K312+K315+K317+K320+K325+K328+K334+K337+K340+K342+K344+K346+K348+K350+K352+K356+K362+K366+K371+K373+K379+K383+K381+K388+K390+K396+K398+K401+K264</f>
        <v>575226.51699999999</v>
      </c>
      <c r="L14" s="364">
        <f>L15+L109+L122+L167+L186+L191+L207+L215+L222+L229+L231+L242+L244+L246+L248+L251+L255+L260+L262+L266+L269+L271+L277+L279+L281+L285+L290+L294+L297+L299+L306+L308+L310+L312+L315+L317+L320+L325+L328+L334+L337+L340+L342+L344+L346+L348+L350+L352+L356+L362+L366+L371+L373+L379+L383+L381+L388+L390+L396+L398+L401+L264</f>
        <v>27137</v>
      </c>
      <c r="M14" s="358" t="s">
        <v>17026</v>
      </c>
      <c r="N14" s="358" t="s">
        <v>17026</v>
      </c>
      <c r="O14" s="361" t="s">
        <v>17026</v>
      </c>
      <c r="P14" s="365">
        <f>P15+P109+P122+P167+P186+P191+P207+P215+P222+P229+P231+P242+P244+P246+P248+P251+P255+P260+P262+P266+P269+P271+P277+P279+P281+P285+P290+P294+P297+P299+P306+P308+P310+P312+P315+P317+P320+P325+P328+P334+P337+P340+P342+P344+P346+P348+P350+P352+P356+P362+P366+P371+P373+P379+P383+P381+P388+P390+P396+P398+P401+P264</f>
        <v>1924620166.98</v>
      </c>
      <c r="Q14" s="365">
        <f>Q15+Q109+Q122+Q167+Q186+Q191+Q207+Q215+Q222+Q229+Q231+Q242+Q244+Q246+Q248+Q251+Q255+Q260+Q262+Q266+Q269+Q271+Q277+Q279+Q281+Q285+Q290+Q294+Q297+Q299+Q306+Q308+Q310+Q312+Q315+Q317+Q320+Q325+Q328+Q334+Q337+Q340+Q342+Q344+Q346+Q348+Q350+Q352+Q356+Q362+Q366+Q371+Q373+Q379+Q383+Q381+Q388+Q390+Q396+Q398+Q401+Q264</f>
        <v>2241498.0499999998</v>
      </c>
      <c r="R14" s="363">
        <f>R15+R109+R122+R167+R186+R191+R207+R215+R222+R229+R231+R242+R244+R246+R248+R251+R255+R260+R262+R266+R269+R271+R277+R279+R281+R285+R290+R294+R297+R299+R306+R308+R310+R312+R315+R317+R320+R325+R328+R334+R337+R340+R342+R344+R346+R348+R350+R352+R356+R362+R366+R371+R373+R379+R383+R381+R388+R390+R396+R398+R401+R264</f>
        <v>0</v>
      </c>
      <c r="S14" s="363">
        <f>S15+S109+S122+S167+S186+S191+S207+S215+S222+S229+S231+S242+S244+S246+S248+S251+S255+S260+S262+S266+S269+S271+S277+S279+S281+S285+S290+S294+S297+S299+S306+S308+S310+S312+S315+S317+S320+S325+S328+S334+S337+S340+S342+S344+S346+S348+S350+S352+S356+S362+S366+S371+S373+S379+S383+S381+S388+S390+S396+S398+S401+S264</f>
        <v>2853806.13</v>
      </c>
      <c r="T14" s="363">
        <f>T15+T109+T122+T167+T186+T191+T207+T215+T222+T229+T231+T242+T244+T246+T248+T251+T255+T260+T262+T266+T269+T271+T277+T279+T281+T285+T290+T294+T297+T299+T306+T308+T310+T312+T315+T317+T320+T325+T328+T334+T337+T340+T342+T344+T346+T348+T350+T352+T356+T362+T366+T371+T373+T379+T383+T381+T388+T390+T396+T398+T401+T264</f>
        <v>1921766360.8499999</v>
      </c>
      <c r="U14" s="359">
        <f t="shared" ref="U14:U70" si="0">P14/I14</f>
        <v>2643.4627210214753</v>
      </c>
      <c r="V14" s="366">
        <f>MAX(V15:V402)</f>
        <v>50668.620859595198</v>
      </c>
    </row>
    <row r="15" spans="1:22" ht="35.25" x14ac:dyDescent="0.5">
      <c r="B15" s="367" t="s">
        <v>71</v>
      </c>
      <c r="C15" s="367"/>
      <c r="D15" s="358" t="s">
        <v>17026</v>
      </c>
      <c r="E15" s="358" t="s">
        <v>17026</v>
      </c>
      <c r="F15" s="358" t="s">
        <v>17026</v>
      </c>
      <c r="G15" s="358" t="s">
        <v>17026</v>
      </c>
      <c r="H15" s="358" t="s">
        <v>17026</v>
      </c>
      <c r="I15" s="363">
        <f>SUM(I16:I108)</f>
        <v>277133.39999999991</v>
      </c>
      <c r="J15" s="363">
        <f t="shared" ref="J15:L15" si="1">SUM(J16:J108)</f>
        <v>225045.03999999998</v>
      </c>
      <c r="K15" s="363">
        <f t="shared" si="1"/>
        <v>205704.24000000005</v>
      </c>
      <c r="L15" s="364">
        <f t="shared" si="1"/>
        <v>10836</v>
      </c>
      <c r="M15" s="358" t="s">
        <v>17026</v>
      </c>
      <c r="N15" s="358" t="s">
        <v>17026</v>
      </c>
      <c r="O15" s="361" t="s">
        <v>17026</v>
      </c>
      <c r="P15" s="365">
        <v>570362070.40999985</v>
      </c>
      <c r="Q15" s="363">
        <f t="shared" ref="Q15:T15" si="2">SUM(Q16:Q108)</f>
        <v>0</v>
      </c>
      <c r="R15" s="363">
        <f t="shared" si="2"/>
        <v>0</v>
      </c>
      <c r="S15" s="363">
        <f t="shared" si="2"/>
        <v>0</v>
      </c>
      <c r="T15" s="363">
        <f t="shared" si="2"/>
        <v>570362070.40999985</v>
      </c>
      <c r="U15" s="359">
        <f t="shared" si="0"/>
        <v>2058.0776998008901</v>
      </c>
      <c r="V15" s="366">
        <f>MAX(V16:V108)</f>
        <v>16327.707897071872</v>
      </c>
    </row>
    <row r="16" spans="1:22" ht="35.25" x14ac:dyDescent="0.5">
      <c r="A16" s="173">
        <v>1</v>
      </c>
      <c r="B16" s="358">
        <f>SUBTOTAL(9,$A16:A$16)</f>
        <v>1</v>
      </c>
      <c r="C16" s="368" t="s">
        <v>70</v>
      </c>
      <c r="D16" s="358">
        <v>1955</v>
      </c>
      <c r="E16" s="358"/>
      <c r="F16" s="358" t="s">
        <v>17189</v>
      </c>
      <c r="G16" s="358">
        <v>3</v>
      </c>
      <c r="H16" s="358">
        <v>3</v>
      </c>
      <c r="I16" s="369">
        <v>1403.96</v>
      </c>
      <c r="J16" s="369">
        <v>1268.56</v>
      </c>
      <c r="K16" s="369">
        <v>1268.56</v>
      </c>
      <c r="L16" s="370">
        <v>52</v>
      </c>
      <c r="M16" s="358" t="s">
        <v>17048</v>
      </c>
      <c r="N16" s="358" t="s">
        <v>17064</v>
      </c>
      <c r="O16" s="361" t="s">
        <v>17065</v>
      </c>
      <c r="P16" s="366">
        <v>7690792.6499999994</v>
      </c>
      <c r="Q16" s="366"/>
      <c r="R16" s="366">
        <v>0</v>
      </c>
      <c r="S16" s="366">
        <v>0</v>
      </c>
      <c r="T16" s="366">
        <f>P16-R16-S16</f>
        <v>7690792.6499999994</v>
      </c>
      <c r="U16" s="359">
        <f t="shared" si="0"/>
        <v>5477.9286090771811</v>
      </c>
      <c r="V16" s="366">
        <v>5188.5645175076215</v>
      </c>
    </row>
    <row r="17" spans="1:22" ht="35.25" x14ac:dyDescent="0.5">
      <c r="A17" s="173">
        <v>1</v>
      </c>
      <c r="B17" s="358">
        <f>SUBTOTAL(9,$A$16:A17)</f>
        <v>2</v>
      </c>
      <c r="C17" s="368" t="s">
        <v>73</v>
      </c>
      <c r="D17" s="358">
        <v>1995</v>
      </c>
      <c r="E17" s="358">
        <v>2020</v>
      </c>
      <c r="F17" s="358" t="s">
        <v>17053</v>
      </c>
      <c r="G17" s="358">
        <v>9</v>
      </c>
      <c r="H17" s="358">
        <v>1</v>
      </c>
      <c r="I17" s="369">
        <v>3212.7</v>
      </c>
      <c r="J17" s="369">
        <v>2297.9</v>
      </c>
      <c r="K17" s="369">
        <v>2297.9</v>
      </c>
      <c r="L17" s="370">
        <v>116</v>
      </c>
      <c r="M17" s="358" t="s">
        <v>17048</v>
      </c>
      <c r="N17" s="358" t="s">
        <v>17064</v>
      </c>
      <c r="O17" s="361" t="s">
        <v>17066</v>
      </c>
      <c r="P17" s="366">
        <v>18411738.940000001</v>
      </c>
      <c r="Q17" s="366"/>
      <c r="R17" s="366">
        <v>0</v>
      </c>
      <c r="S17" s="366">
        <v>0</v>
      </c>
      <c r="T17" s="366">
        <f t="shared" ref="T17:T77" si="3">P17-R17-S17</f>
        <v>18411738.940000001</v>
      </c>
      <c r="U17" s="359">
        <f t="shared" si="0"/>
        <v>5730.923814859776</v>
      </c>
      <c r="V17" s="366">
        <v>6901.3853114203012</v>
      </c>
    </row>
    <row r="18" spans="1:22" ht="35.25" x14ac:dyDescent="0.5">
      <c r="A18" s="173">
        <v>1</v>
      </c>
      <c r="B18" s="358">
        <f>SUBTOTAL(9,$A$16:A18)</f>
        <v>3</v>
      </c>
      <c r="C18" s="368" t="s">
        <v>74</v>
      </c>
      <c r="D18" s="358">
        <v>1980</v>
      </c>
      <c r="E18" s="358"/>
      <c r="F18" s="358" t="s">
        <v>17189</v>
      </c>
      <c r="G18" s="358">
        <v>9</v>
      </c>
      <c r="H18" s="358">
        <v>1</v>
      </c>
      <c r="I18" s="369">
        <v>6572.6</v>
      </c>
      <c r="J18" s="369">
        <v>5523.2</v>
      </c>
      <c r="K18" s="369">
        <v>5142.3999999999996</v>
      </c>
      <c r="L18" s="370">
        <v>231</v>
      </c>
      <c r="M18" s="358" t="s">
        <v>17048</v>
      </c>
      <c r="N18" s="358" t="s">
        <v>17064</v>
      </c>
      <c r="O18" s="361" t="s">
        <v>17065</v>
      </c>
      <c r="P18" s="366">
        <v>6161374.2799999993</v>
      </c>
      <c r="Q18" s="366"/>
      <c r="R18" s="366">
        <v>0</v>
      </c>
      <c r="S18" s="366">
        <v>0</v>
      </c>
      <c r="T18" s="366">
        <f t="shared" si="3"/>
        <v>6161374.2799999993</v>
      </c>
      <c r="U18" s="359">
        <f t="shared" si="0"/>
        <v>937.43332623314961</v>
      </c>
      <c r="V18" s="366">
        <v>1438.6673523415388</v>
      </c>
    </row>
    <row r="19" spans="1:22" ht="35.25" x14ac:dyDescent="0.5">
      <c r="A19" s="173">
        <v>1</v>
      </c>
      <c r="B19" s="358">
        <f>SUBTOTAL(9,$A$16:A19)</f>
        <v>4</v>
      </c>
      <c r="C19" s="368" t="s">
        <v>75</v>
      </c>
      <c r="D19" s="358">
        <v>1929</v>
      </c>
      <c r="E19" s="358"/>
      <c r="F19" s="358" t="s">
        <v>17189</v>
      </c>
      <c r="G19" s="358">
        <v>3</v>
      </c>
      <c r="H19" s="358">
        <v>1</v>
      </c>
      <c r="I19" s="369">
        <v>566.5</v>
      </c>
      <c r="J19" s="369">
        <v>515.5</v>
      </c>
      <c r="K19" s="369">
        <v>515.5</v>
      </c>
      <c r="L19" s="370">
        <v>13</v>
      </c>
      <c r="M19" s="358" t="s">
        <v>17048</v>
      </c>
      <c r="N19" s="358" t="s">
        <v>17064</v>
      </c>
      <c r="O19" s="361" t="s">
        <v>17067</v>
      </c>
      <c r="P19" s="366">
        <v>2879676.38</v>
      </c>
      <c r="Q19" s="366"/>
      <c r="R19" s="366">
        <v>0</v>
      </c>
      <c r="S19" s="366">
        <v>0</v>
      </c>
      <c r="T19" s="366">
        <f t="shared" si="3"/>
        <v>2879676.38</v>
      </c>
      <c r="U19" s="359">
        <f t="shared" si="0"/>
        <v>5083.276928508385</v>
      </c>
      <c r="V19" s="366">
        <v>6918.0982171226833</v>
      </c>
    </row>
    <row r="20" spans="1:22" ht="35.25" x14ac:dyDescent="0.5">
      <c r="A20" s="173">
        <v>1</v>
      </c>
      <c r="B20" s="358">
        <f>SUBTOTAL(9,$A$16:A20)</f>
        <v>5</v>
      </c>
      <c r="C20" s="368" t="s">
        <v>107</v>
      </c>
      <c r="D20" s="358">
        <v>1928</v>
      </c>
      <c r="E20" s="358"/>
      <c r="F20" s="358" t="s">
        <v>17189</v>
      </c>
      <c r="G20" s="358">
        <v>3</v>
      </c>
      <c r="H20" s="358">
        <v>2</v>
      </c>
      <c r="I20" s="369">
        <v>806.4</v>
      </c>
      <c r="J20" s="369">
        <v>737.4</v>
      </c>
      <c r="K20" s="369">
        <v>737.4</v>
      </c>
      <c r="L20" s="370">
        <v>33</v>
      </c>
      <c r="M20" s="358" t="s">
        <v>17048</v>
      </c>
      <c r="N20" s="358" t="s">
        <v>17064</v>
      </c>
      <c r="O20" s="361" t="s">
        <v>17067</v>
      </c>
      <c r="P20" s="366">
        <v>4260510</v>
      </c>
      <c r="Q20" s="366"/>
      <c r="R20" s="366">
        <v>0</v>
      </c>
      <c r="S20" s="366">
        <v>0</v>
      </c>
      <c r="T20" s="366">
        <f t="shared" si="3"/>
        <v>4260510</v>
      </c>
      <c r="U20" s="359">
        <f t="shared" si="0"/>
        <v>5283.3705357142862</v>
      </c>
      <c r="V20" s="366">
        <v>7108.2523809523809</v>
      </c>
    </row>
    <row r="21" spans="1:22" ht="35.25" x14ac:dyDescent="0.5">
      <c r="A21" s="173">
        <v>1</v>
      </c>
      <c r="B21" s="358">
        <f>SUBTOTAL(9,$A$16:A21)</f>
        <v>6</v>
      </c>
      <c r="C21" s="368" t="s">
        <v>76</v>
      </c>
      <c r="D21" s="358">
        <v>1986</v>
      </c>
      <c r="E21" s="358"/>
      <c r="F21" s="358" t="s">
        <v>17053</v>
      </c>
      <c r="G21" s="358">
        <v>9</v>
      </c>
      <c r="H21" s="358">
        <v>3</v>
      </c>
      <c r="I21" s="369">
        <v>7314.4</v>
      </c>
      <c r="J21" s="369">
        <v>5758.7</v>
      </c>
      <c r="K21" s="369">
        <v>5724.8</v>
      </c>
      <c r="L21" s="370">
        <v>290</v>
      </c>
      <c r="M21" s="358" t="s">
        <v>17048</v>
      </c>
      <c r="N21" s="358" t="s">
        <v>17064</v>
      </c>
      <c r="O21" s="361" t="s">
        <v>17068</v>
      </c>
      <c r="P21" s="366">
        <v>9565244.3599999994</v>
      </c>
      <c r="Q21" s="366"/>
      <c r="R21" s="366">
        <v>0</v>
      </c>
      <c r="S21" s="366">
        <v>0</v>
      </c>
      <c r="T21" s="366">
        <f t="shared" si="3"/>
        <v>9565244.3599999994</v>
      </c>
      <c r="U21" s="359">
        <f t="shared" si="0"/>
        <v>1307.7278190965767</v>
      </c>
      <c r="V21" s="366">
        <f>1301.6682817456+5674.57</f>
        <v>6976.2382817456</v>
      </c>
    </row>
    <row r="22" spans="1:22" ht="35.25" x14ac:dyDescent="0.5">
      <c r="A22" s="173">
        <v>1</v>
      </c>
      <c r="B22" s="358">
        <f>SUBTOTAL(9,$A$16:A22)</f>
        <v>7</v>
      </c>
      <c r="C22" s="368" t="s">
        <v>454</v>
      </c>
      <c r="D22" s="358">
        <v>1986</v>
      </c>
      <c r="E22" s="358"/>
      <c r="F22" s="358" t="s">
        <v>17053</v>
      </c>
      <c r="G22" s="358">
        <v>9</v>
      </c>
      <c r="H22" s="358">
        <v>2</v>
      </c>
      <c r="I22" s="369">
        <v>4949.3</v>
      </c>
      <c r="J22" s="369">
        <v>3829.8</v>
      </c>
      <c r="K22" s="369">
        <v>3472.7000000000003</v>
      </c>
      <c r="L22" s="370">
        <v>197</v>
      </c>
      <c r="M22" s="358" t="s">
        <v>17048</v>
      </c>
      <c r="N22" s="358" t="s">
        <v>17064</v>
      </c>
      <c r="O22" s="361" t="s">
        <v>17068</v>
      </c>
      <c r="P22" s="366">
        <v>4422184.46</v>
      </c>
      <c r="Q22" s="366"/>
      <c r="R22" s="366">
        <v>0</v>
      </c>
      <c r="S22" s="366">
        <v>0</v>
      </c>
      <c r="T22" s="366">
        <f t="shared" si="3"/>
        <v>4422184.46</v>
      </c>
      <c r="U22" s="359">
        <f t="shared" si="0"/>
        <v>893.49695108399169</v>
      </c>
      <c r="V22" s="366">
        <v>1241.5153334815025</v>
      </c>
    </row>
    <row r="23" spans="1:22" ht="35.25" x14ac:dyDescent="0.5">
      <c r="A23" s="173">
        <v>1</v>
      </c>
      <c r="B23" s="358">
        <f>SUBTOTAL(9,$A$16:A23)</f>
        <v>8</v>
      </c>
      <c r="C23" s="368" t="s">
        <v>80</v>
      </c>
      <c r="D23" s="358">
        <v>1975</v>
      </c>
      <c r="E23" s="358"/>
      <c r="F23" s="358" t="s">
        <v>17053</v>
      </c>
      <c r="G23" s="358">
        <v>5</v>
      </c>
      <c r="H23" s="358">
        <v>4</v>
      </c>
      <c r="I23" s="369">
        <v>4069</v>
      </c>
      <c r="J23" s="369">
        <v>3065.2</v>
      </c>
      <c r="K23" s="369">
        <v>2932.1</v>
      </c>
      <c r="L23" s="370">
        <v>127</v>
      </c>
      <c r="M23" s="358" t="s">
        <v>17048</v>
      </c>
      <c r="N23" s="358" t="s">
        <v>17064</v>
      </c>
      <c r="O23" s="361" t="s">
        <v>17070</v>
      </c>
      <c r="P23" s="366">
        <v>4354396.71</v>
      </c>
      <c r="Q23" s="366"/>
      <c r="R23" s="366">
        <v>0</v>
      </c>
      <c r="S23" s="366">
        <v>0</v>
      </c>
      <c r="T23" s="366">
        <f t="shared" si="3"/>
        <v>4354396.71</v>
      </c>
      <c r="U23" s="359">
        <f t="shared" si="0"/>
        <v>1070.1392750061441</v>
      </c>
      <c r="V23" s="366">
        <v>2345.2039714917669</v>
      </c>
    </row>
    <row r="24" spans="1:22" ht="35.25" x14ac:dyDescent="0.5">
      <c r="A24" s="173">
        <v>1</v>
      </c>
      <c r="B24" s="358">
        <f>SUBTOTAL(9,$A$16:A24)</f>
        <v>9</v>
      </c>
      <c r="C24" s="368" t="s">
        <v>81</v>
      </c>
      <c r="D24" s="358">
        <v>1962</v>
      </c>
      <c r="E24" s="358"/>
      <c r="F24" s="358" t="s">
        <v>17189</v>
      </c>
      <c r="G24" s="358">
        <v>4</v>
      </c>
      <c r="H24" s="358">
        <v>3</v>
      </c>
      <c r="I24" s="369">
        <v>2925.1</v>
      </c>
      <c r="J24" s="369">
        <v>2043.7</v>
      </c>
      <c r="K24" s="369">
        <v>1834</v>
      </c>
      <c r="L24" s="370">
        <v>99</v>
      </c>
      <c r="M24" s="358" t="s">
        <v>17048</v>
      </c>
      <c r="N24" s="358" t="s">
        <v>17064</v>
      </c>
      <c r="O24" s="361" t="s">
        <v>17068</v>
      </c>
      <c r="P24" s="366">
        <v>6427650.4499999993</v>
      </c>
      <c r="Q24" s="366"/>
      <c r="R24" s="366">
        <v>0</v>
      </c>
      <c r="S24" s="366">
        <v>0</v>
      </c>
      <c r="T24" s="366">
        <f t="shared" si="3"/>
        <v>6427650.4499999993</v>
      </c>
      <c r="U24" s="359">
        <f t="shared" si="0"/>
        <v>2197.4122081296364</v>
      </c>
      <c r="V24" s="366">
        <v>2690.7709138149125</v>
      </c>
    </row>
    <row r="25" spans="1:22" ht="35.25" x14ac:dyDescent="0.5">
      <c r="A25" s="173">
        <v>1</v>
      </c>
      <c r="B25" s="358">
        <f>SUBTOTAL(9,$A$16:A25)</f>
        <v>10</v>
      </c>
      <c r="C25" s="368" t="s">
        <v>82</v>
      </c>
      <c r="D25" s="358">
        <v>1980</v>
      </c>
      <c r="E25" s="358"/>
      <c r="F25" s="358" t="s">
        <v>17189</v>
      </c>
      <c r="G25" s="358">
        <v>4</v>
      </c>
      <c r="H25" s="358">
        <v>1</v>
      </c>
      <c r="I25" s="369">
        <v>872.4</v>
      </c>
      <c r="J25" s="369">
        <v>769.6</v>
      </c>
      <c r="K25" s="369">
        <v>769.6</v>
      </c>
      <c r="L25" s="370">
        <v>42</v>
      </c>
      <c r="M25" s="358" t="s">
        <v>17048</v>
      </c>
      <c r="N25" s="358" t="s">
        <v>17064</v>
      </c>
      <c r="O25" s="361" t="s">
        <v>17071</v>
      </c>
      <c r="P25" s="366">
        <v>3724627.09</v>
      </c>
      <c r="Q25" s="366"/>
      <c r="R25" s="366">
        <v>0</v>
      </c>
      <c r="S25" s="366">
        <v>0</v>
      </c>
      <c r="T25" s="366">
        <f t="shared" si="3"/>
        <v>3724627.09</v>
      </c>
      <c r="U25" s="359">
        <f t="shared" si="0"/>
        <v>4269.4029000458504</v>
      </c>
      <c r="V25" s="366">
        <v>4915.422741861531</v>
      </c>
    </row>
    <row r="26" spans="1:22" ht="35.25" x14ac:dyDescent="0.5">
      <c r="A26" s="173">
        <v>1</v>
      </c>
      <c r="B26" s="358">
        <f>SUBTOTAL(9,$A$16:A26)</f>
        <v>11</v>
      </c>
      <c r="C26" s="368" t="s">
        <v>83</v>
      </c>
      <c r="D26" s="358">
        <v>1980</v>
      </c>
      <c r="E26" s="358"/>
      <c r="F26" s="358" t="s">
        <v>17189</v>
      </c>
      <c r="G26" s="358">
        <v>4</v>
      </c>
      <c r="H26" s="358">
        <v>1</v>
      </c>
      <c r="I26" s="369">
        <v>903.1</v>
      </c>
      <c r="J26" s="369">
        <v>799.1</v>
      </c>
      <c r="K26" s="369">
        <v>651.70000000000005</v>
      </c>
      <c r="L26" s="370">
        <v>43</v>
      </c>
      <c r="M26" s="358" t="s">
        <v>17048</v>
      </c>
      <c r="N26" s="358" t="s">
        <v>17064</v>
      </c>
      <c r="O26" s="361" t="s">
        <v>17071</v>
      </c>
      <c r="P26" s="366">
        <v>4234402.88</v>
      </c>
      <c r="Q26" s="366"/>
      <c r="R26" s="366">
        <v>0</v>
      </c>
      <c r="S26" s="366">
        <v>0</v>
      </c>
      <c r="T26" s="366">
        <f t="shared" si="3"/>
        <v>4234402.88</v>
      </c>
      <c r="U26" s="359">
        <f t="shared" si="0"/>
        <v>4688.7419776325987</v>
      </c>
      <c r="V26" s="366">
        <v>4700.243428191784</v>
      </c>
    </row>
    <row r="27" spans="1:22" ht="35.25" x14ac:dyDescent="0.5">
      <c r="A27" s="173">
        <v>1</v>
      </c>
      <c r="B27" s="358">
        <f>SUBTOTAL(9,$A$16:A27)</f>
        <v>12</v>
      </c>
      <c r="C27" s="368" t="s">
        <v>84</v>
      </c>
      <c r="D27" s="358">
        <v>1980</v>
      </c>
      <c r="E27" s="358"/>
      <c r="F27" s="358" t="s">
        <v>17189</v>
      </c>
      <c r="G27" s="358">
        <v>4</v>
      </c>
      <c r="H27" s="358">
        <v>1</v>
      </c>
      <c r="I27" s="369">
        <v>894.7</v>
      </c>
      <c r="J27" s="369">
        <v>790.9</v>
      </c>
      <c r="K27" s="369">
        <v>731</v>
      </c>
      <c r="L27" s="370">
        <v>39</v>
      </c>
      <c r="M27" s="358" t="s">
        <v>17048</v>
      </c>
      <c r="N27" s="358" t="s">
        <v>17064</v>
      </c>
      <c r="O27" s="361" t="s">
        <v>17071</v>
      </c>
      <c r="P27" s="366">
        <v>3472197.5399999996</v>
      </c>
      <c r="Q27" s="366"/>
      <c r="R27" s="366">
        <v>0</v>
      </c>
      <c r="S27" s="366">
        <v>0</v>
      </c>
      <c r="T27" s="366">
        <f t="shared" si="3"/>
        <v>3472197.5399999996</v>
      </c>
      <c r="U27" s="359">
        <f t="shared" si="0"/>
        <v>3880.8511679892695</v>
      </c>
      <c r="V27" s="366">
        <v>4744.3722365038557</v>
      </c>
    </row>
    <row r="28" spans="1:22" ht="35.25" x14ac:dyDescent="0.5">
      <c r="A28" s="173">
        <v>1</v>
      </c>
      <c r="B28" s="358">
        <f>SUBTOTAL(9,$A$16:A28)</f>
        <v>13</v>
      </c>
      <c r="C28" s="368" t="s">
        <v>85</v>
      </c>
      <c r="D28" s="358">
        <v>1974</v>
      </c>
      <c r="E28" s="358"/>
      <c r="F28" s="358" t="s">
        <v>17189</v>
      </c>
      <c r="G28" s="358">
        <v>2</v>
      </c>
      <c r="H28" s="358">
        <v>3</v>
      </c>
      <c r="I28" s="369">
        <v>936.7</v>
      </c>
      <c r="J28" s="369">
        <v>895.7</v>
      </c>
      <c r="K28" s="369">
        <v>895.7</v>
      </c>
      <c r="L28" s="370">
        <v>51</v>
      </c>
      <c r="M28" s="358" t="s">
        <v>17048</v>
      </c>
      <c r="N28" s="358" t="s">
        <v>17064</v>
      </c>
      <c r="O28" s="361" t="s">
        <v>17071</v>
      </c>
      <c r="P28" s="366">
        <v>6317156.4800000004</v>
      </c>
      <c r="Q28" s="366"/>
      <c r="R28" s="366">
        <v>0</v>
      </c>
      <c r="S28" s="366">
        <v>0</v>
      </c>
      <c r="T28" s="366">
        <f t="shared" si="3"/>
        <v>6317156.4800000004</v>
      </c>
      <c r="U28" s="359">
        <f t="shared" si="0"/>
        <v>6744.0551724137931</v>
      </c>
      <c r="V28" s="366">
        <v>9063.2856624319411</v>
      </c>
    </row>
    <row r="29" spans="1:22" ht="35.25" x14ac:dyDescent="0.5">
      <c r="A29" s="173">
        <v>1</v>
      </c>
      <c r="B29" s="358">
        <f>SUBTOTAL(9,$A$16:A29)</f>
        <v>14</v>
      </c>
      <c r="C29" s="368" t="s">
        <v>86</v>
      </c>
      <c r="D29" s="358">
        <v>1990</v>
      </c>
      <c r="E29" s="358">
        <v>2014</v>
      </c>
      <c r="F29" s="358" t="s">
        <v>17053</v>
      </c>
      <c r="G29" s="358">
        <v>9</v>
      </c>
      <c r="H29" s="358">
        <v>2</v>
      </c>
      <c r="I29" s="369">
        <v>4384</v>
      </c>
      <c r="J29" s="369">
        <v>3943.7</v>
      </c>
      <c r="K29" s="369">
        <v>3648.6</v>
      </c>
      <c r="L29" s="370">
        <v>182</v>
      </c>
      <c r="M29" s="358" t="s">
        <v>17048</v>
      </c>
      <c r="N29" s="358" t="s">
        <v>17064</v>
      </c>
      <c r="O29" s="361" t="s">
        <v>17066</v>
      </c>
      <c r="P29" s="366">
        <v>24066544.300000001</v>
      </c>
      <c r="Q29" s="366"/>
      <c r="R29" s="366">
        <v>0</v>
      </c>
      <c r="S29" s="366">
        <v>0</v>
      </c>
      <c r="T29" s="366">
        <f t="shared" si="3"/>
        <v>24066544.300000001</v>
      </c>
      <c r="U29" s="359">
        <f t="shared" si="0"/>
        <v>5489.6314552919712</v>
      </c>
      <c r="V29" s="366">
        <f>6183.97274178832+5674.57+645.45</f>
        <v>12503.992741788319</v>
      </c>
    </row>
    <row r="30" spans="1:22" ht="35.25" x14ac:dyDescent="0.5">
      <c r="A30" s="173">
        <v>1</v>
      </c>
      <c r="B30" s="358">
        <f>SUBTOTAL(9,$A$16:A30)</f>
        <v>15</v>
      </c>
      <c r="C30" s="368" t="s">
        <v>88</v>
      </c>
      <c r="D30" s="358">
        <v>1998</v>
      </c>
      <c r="E30" s="358"/>
      <c r="F30" s="358" t="s">
        <v>17189</v>
      </c>
      <c r="G30" s="358">
        <v>5</v>
      </c>
      <c r="H30" s="358">
        <v>10</v>
      </c>
      <c r="I30" s="369">
        <v>10302.200000000001</v>
      </c>
      <c r="J30" s="369">
        <v>8740</v>
      </c>
      <c r="K30" s="369">
        <v>8282.7999999999993</v>
      </c>
      <c r="L30" s="370">
        <v>356</v>
      </c>
      <c r="M30" s="358" t="s">
        <v>17048</v>
      </c>
      <c r="N30" s="358" t="s">
        <v>17064</v>
      </c>
      <c r="O30" s="361" t="s">
        <v>17071</v>
      </c>
      <c r="P30" s="366">
        <v>19249394.109999999</v>
      </c>
      <c r="Q30" s="366"/>
      <c r="R30" s="366">
        <v>0</v>
      </c>
      <c r="S30" s="366">
        <v>0</v>
      </c>
      <c r="T30" s="366">
        <f t="shared" si="3"/>
        <v>19249394.109999999</v>
      </c>
      <c r="U30" s="359">
        <f t="shared" si="0"/>
        <v>1868.4741230028535</v>
      </c>
      <c r="V30" s="366">
        <v>2594.4034167459376</v>
      </c>
    </row>
    <row r="31" spans="1:22" ht="35.25" x14ac:dyDescent="0.5">
      <c r="A31" s="173">
        <v>1</v>
      </c>
      <c r="B31" s="358">
        <f>SUBTOTAL(9,$A$16:A31)</f>
        <v>16</v>
      </c>
      <c r="C31" s="368" t="s">
        <v>89</v>
      </c>
      <c r="D31" s="358">
        <v>1968</v>
      </c>
      <c r="E31" s="358"/>
      <c r="F31" s="358" t="s">
        <v>17189</v>
      </c>
      <c r="G31" s="358">
        <v>5</v>
      </c>
      <c r="H31" s="358">
        <v>2</v>
      </c>
      <c r="I31" s="369">
        <v>1963</v>
      </c>
      <c r="J31" s="369">
        <v>1373.3</v>
      </c>
      <c r="K31" s="369">
        <v>1331.3999999999999</v>
      </c>
      <c r="L31" s="370">
        <v>126</v>
      </c>
      <c r="M31" s="358" t="s">
        <v>17048</v>
      </c>
      <c r="N31" s="358" t="s">
        <v>17064</v>
      </c>
      <c r="O31" s="361" t="s">
        <v>17065</v>
      </c>
      <c r="P31" s="366">
        <v>4812586.07</v>
      </c>
      <c r="Q31" s="366"/>
      <c r="R31" s="366">
        <v>0</v>
      </c>
      <c r="S31" s="366">
        <v>0</v>
      </c>
      <c r="T31" s="366">
        <f t="shared" si="3"/>
        <v>4812586.07</v>
      </c>
      <c r="U31" s="359">
        <f t="shared" si="0"/>
        <v>2451.6485328578706</v>
      </c>
      <c r="V31" s="366">
        <v>3913.8874416709123</v>
      </c>
    </row>
    <row r="32" spans="1:22" ht="35.25" x14ac:dyDescent="0.5">
      <c r="A32" s="173">
        <v>1</v>
      </c>
      <c r="B32" s="358">
        <f>SUBTOTAL(9,$A$16:A32)</f>
        <v>17</v>
      </c>
      <c r="C32" s="368" t="s">
        <v>90</v>
      </c>
      <c r="D32" s="358">
        <v>1980</v>
      </c>
      <c r="E32" s="358"/>
      <c r="F32" s="358" t="s">
        <v>17189</v>
      </c>
      <c r="G32" s="358">
        <v>5</v>
      </c>
      <c r="H32" s="358">
        <v>1</v>
      </c>
      <c r="I32" s="369">
        <v>807.5</v>
      </c>
      <c r="J32" s="369">
        <v>706.7</v>
      </c>
      <c r="K32" s="369">
        <v>706.7</v>
      </c>
      <c r="L32" s="370">
        <v>21</v>
      </c>
      <c r="M32" s="358" t="s">
        <v>17048</v>
      </c>
      <c r="N32" s="358" t="s">
        <v>17064</v>
      </c>
      <c r="O32" s="361" t="s">
        <v>17072</v>
      </c>
      <c r="P32" s="366">
        <v>2390242.6300000004</v>
      </c>
      <c r="Q32" s="366"/>
      <c r="R32" s="366">
        <v>0</v>
      </c>
      <c r="S32" s="366">
        <v>0</v>
      </c>
      <c r="T32" s="366">
        <f t="shared" si="3"/>
        <v>2390242.6300000004</v>
      </c>
      <c r="U32" s="359">
        <f t="shared" si="0"/>
        <v>2960.0527925696597</v>
      </c>
      <c r="V32" s="366">
        <v>3898.8354179566563</v>
      </c>
    </row>
    <row r="33" spans="1:22" ht="35.25" x14ac:dyDescent="0.5">
      <c r="A33" s="173">
        <v>1</v>
      </c>
      <c r="B33" s="358">
        <f>SUBTOTAL(9,$A$16:A33)</f>
        <v>18</v>
      </c>
      <c r="C33" s="368" t="s">
        <v>91</v>
      </c>
      <c r="D33" s="358">
        <v>1959</v>
      </c>
      <c r="E33" s="358"/>
      <c r="F33" s="358" t="s">
        <v>17189</v>
      </c>
      <c r="G33" s="358">
        <v>4</v>
      </c>
      <c r="H33" s="358">
        <v>3</v>
      </c>
      <c r="I33" s="369">
        <v>3207</v>
      </c>
      <c r="J33" s="369">
        <v>1261.4000000000001</v>
      </c>
      <c r="K33" s="369">
        <v>1256.4000000000001</v>
      </c>
      <c r="L33" s="370">
        <v>82</v>
      </c>
      <c r="M33" s="358" t="s">
        <v>17048</v>
      </c>
      <c r="N33" s="358" t="s">
        <v>17064</v>
      </c>
      <c r="O33" s="361" t="s">
        <v>17073</v>
      </c>
      <c r="P33" s="366">
        <v>9659148.2200000007</v>
      </c>
      <c r="Q33" s="366"/>
      <c r="R33" s="366">
        <v>0</v>
      </c>
      <c r="S33" s="366">
        <v>0</v>
      </c>
      <c r="T33" s="366">
        <f t="shared" si="3"/>
        <v>9659148.2200000007</v>
      </c>
      <c r="U33" s="359">
        <f t="shared" si="0"/>
        <v>3011.8952977860931</v>
      </c>
      <c r="V33" s="366">
        <v>3991.4538771437478</v>
      </c>
    </row>
    <row r="34" spans="1:22" ht="35.25" x14ac:dyDescent="0.5">
      <c r="A34" s="173">
        <v>1</v>
      </c>
      <c r="B34" s="358">
        <f>SUBTOTAL(9,$A$16:A34)</f>
        <v>19</v>
      </c>
      <c r="C34" s="368" t="s">
        <v>92</v>
      </c>
      <c r="D34" s="358">
        <v>1971</v>
      </c>
      <c r="E34" s="358">
        <v>2016</v>
      </c>
      <c r="F34" s="358" t="s">
        <v>17189</v>
      </c>
      <c r="G34" s="358">
        <v>9</v>
      </c>
      <c r="H34" s="358">
        <v>1</v>
      </c>
      <c r="I34" s="369">
        <v>2660.1</v>
      </c>
      <c r="J34" s="369">
        <v>2302</v>
      </c>
      <c r="K34" s="369">
        <v>2291.3000000000002</v>
      </c>
      <c r="L34" s="370">
        <v>80</v>
      </c>
      <c r="M34" s="358" t="s">
        <v>17048</v>
      </c>
      <c r="N34" s="358" t="s">
        <v>17064</v>
      </c>
      <c r="O34" s="361" t="s">
        <v>17074</v>
      </c>
      <c r="P34" s="366">
        <v>5046342.9799999995</v>
      </c>
      <c r="Q34" s="366"/>
      <c r="R34" s="366">
        <v>0</v>
      </c>
      <c r="S34" s="366">
        <v>0</v>
      </c>
      <c r="T34" s="366">
        <f t="shared" si="3"/>
        <v>5046342.9799999995</v>
      </c>
      <c r="U34" s="359">
        <f t="shared" si="0"/>
        <v>1897.0501033795722</v>
      </c>
      <c r="V34" s="366">
        <v>3040.449156046765</v>
      </c>
    </row>
    <row r="35" spans="1:22" ht="35.25" x14ac:dyDescent="0.5">
      <c r="A35" s="173">
        <v>1</v>
      </c>
      <c r="B35" s="358">
        <f>SUBTOTAL(9,$A$16:A35)</f>
        <v>20</v>
      </c>
      <c r="C35" s="368" t="s">
        <v>93</v>
      </c>
      <c r="D35" s="358">
        <v>1968</v>
      </c>
      <c r="E35" s="358"/>
      <c r="F35" s="358" t="s">
        <v>17189</v>
      </c>
      <c r="G35" s="358">
        <v>5</v>
      </c>
      <c r="H35" s="358">
        <v>5</v>
      </c>
      <c r="I35" s="369">
        <v>6284.9</v>
      </c>
      <c r="J35" s="369">
        <v>5186.3999999999996</v>
      </c>
      <c r="K35" s="369">
        <v>4875.8999999999996</v>
      </c>
      <c r="L35" s="370">
        <v>210</v>
      </c>
      <c r="M35" s="358" t="s">
        <v>17048</v>
      </c>
      <c r="N35" s="358" t="s">
        <v>17064</v>
      </c>
      <c r="O35" s="361" t="s">
        <v>17075</v>
      </c>
      <c r="P35" s="366">
        <v>8197968.0300000003</v>
      </c>
      <c r="Q35" s="366"/>
      <c r="R35" s="366">
        <v>0</v>
      </c>
      <c r="S35" s="366">
        <v>0</v>
      </c>
      <c r="T35" s="366">
        <f t="shared" si="3"/>
        <v>8197968.0300000003</v>
      </c>
      <c r="U35" s="359">
        <f t="shared" si="0"/>
        <v>1304.3911645372243</v>
      </c>
      <c r="V35" s="366">
        <v>2763.7645785931359</v>
      </c>
    </row>
    <row r="36" spans="1:22" ht="35.25" x14ac:dyDescent="0.5">
      <c r="A36" s="173">
        <v>1</v>
      </c>
      <c r="B36" s="358">
        <f>SUBTOTAL(9,$A$16:A36)</f>
        <v>21</v>
      </c>
      <c r="C36" s="368" t="s">
        <v>94</v>
      </c>
      <c r="D36" s="358">
        <v>1969</v>
      </c>
      <c r="E36" s="358"/>
      <c r="F36" s="358" t="s">
        <v>17189</v>
      </c>
      <c r="G36" s="358">
        <v>6</v>
      </c>
      <c r="H36" s="358">
        <v>1</v>
      </c>
      <c r="I36" s="369">
        <v>2218</v>
      </c>
      <c r="J36" s="369">
        <v>1608.6</v>
      </c>
      <c r="K36" s="369">
        <v>1608.6</v>
      </c>
      <c r="L36" s="370">
        <v>48</v>
      </c>
      <c r="M36" s="358" t="s">
        <v>17048</v>
      </c>
      <c r="N36" s="358" t="s">
        <v>17064</v>
      </c>
      <c r="O36" s="361" t="s">
        <v>17076</v>
      </c>
      <c r="P36" s="366">
        <v>3342908.96</v>
      </c>
      <c r="Q36" s="366"/>
      <c r="R36" s="366">
        <v>0</v>
      </c>
      <c r="S36" s="366">
        <v>0</v>
      </c>
      <c r="T36" s="366">
        <f t="shared" si="3"/>
        <v>3342908.96</v>
      </c>
      <c r="U36" s="359">
        <f t="shared" si="0"/>
        <v>1507.1726600541028</v>
      </c>
      <c r="V36" s="366">
        <v>3461.4666041478813</v>
      </c>
    </row>
    <row r="37" spans="1:22" ht="35.25" x14ac:dyDescent="0.5">
      <c r="A37" s="173">
        <v>1</v>
      </c>
      <c r="B37" s="358">
        <f>SUBTOTAL(9,$A$16:A37)</f>
        <v>22</v>
      </c>
      <c r="C37" s="368" t="s">
        <v>95</v>
      </c>
      <c r="D37" s="358">
        <v>1967</v>
      </c>
      <c r="E37" s="358"/>
      <c r="F37" s="358" t="s">
        <v>17189</v>
      </c>
      <c r="G37" s="358">
        <v>5</v>
      </c>
      <c r="H37" s="358">
        <v>4</v>
      </c>
      <c r="I37" s="369">
        <v>4287.8999999999996</v>
      </c>
      <c r="J37" s="369">
        <v>3747</v>
      </c>
      <c r="K37" s="369">
        <v>3644.8</v>
      </c>
      <c r="L37" s="370">
        <v>110</v>
      </c>
      <c r="M37" s="358" t="s">
        <v>17048</v>
      </c>
      <c r="N37" s="358" t="s">
        <v>17064</v>
      </c>
      <c r="O37" s="361" t="s">
        <v>17068</v>
      </c>
      <c r="P37" s="366">
        <v>8546191.1199999992</v>
      </c>
      <c r="Q37" s="366"/>
      <c r="R37" s="366">
        <v>0</v>
      </c>
      <c r="S37" s="366">
        <v>0</v>
      </c>
      <c r="T37" s="366">
        <f t="shared" si="3"/>
        <v>8546191.1199999992</v>
      </c>
      <c r="U37" s="359">
        <f t="shared" si="0"/>
        <v>1993.0947829940064</v>
      </c>
      <c r="V37" s="366">
        <v>2957.1791133188744</v>
      </c>
    </row>
    <row r="38" spans="1:22" ht="35.25" x14ac:dyDescent="0.5">
      <c r="A38" s="173">
        <v>1</v>
      </c>
      <c r="B38" s="358">
        <f>SUBTOTAL(9,$A$16:A38)</f>
        <v>23</v>
      </c>
      <c r="C38" s="368" t="s">
        <v>96</v>
      </c>
      <c r="D38" s="358">
        <v>1966</v>
      </c>
      <c r="E38" s="358"/>
      <c r="F38" s="358" t="s">
        <v>17189</v>
      </c>
      <c r="G38" s="358">
        <v>5</v>
      </c>
      <c r="H38" s="358">
        <v>2</v>
      </c>
      <c r="I38" s="369">
        <v>1728.5</v>
      </c>
      <c r="J38" s="369">
        <v>1025.7</v>
      </c>
      <c r="K38" s="369">
        <v>1025.7</v>
      </c>
      <c r="L38" s="370">
        <v>75</v>
      </c>
      <c r="M38" s="358" t="s">
        <v>17048</v>
      </c>
      <c r="N38" s="358" t="s">
        <v>17064</v>
      </c>
      <c r="O38" s="361" t="s">
        <v>17074</v>
      </c>
      <c r="P38" s="366">
        <v>5047866.7300000004</v>
      </c>
      <c r="Q38" s="366"/>
      <c r="R38" s="366">
        <v>0</v>
      </c>
      <c r="S38" s="366">
        <v>0</v>
      </c>
      <c r="T38" s="366">
        <f t="shared" si="3"/>
        <v>5047866.7300000004</v>
      </c>
      <c r="U38" s="359">
        <f t="shared" si="0"/>
        <v>2920.3741567833385</v>
      </c>
      <c r="V38" s="366">
        <v>4333.7029794619611</v>
      </c>
    </row>
    <row r="39" spans="1:22" ht="35.25" x14ac:dyDescent="0.5">
      <c r="A39" s="173">
        <v>1</v>
      </c>
      <c r="B39" s="358">
        <f>SUBTOTAL(9,$A$16:A39)</f>
        <v>24</v>
      </c>
      <c r="C39" s="368" t="s">
        <v>87</v>
      </c>
      <c r="D39" s="358">
        <v>1959</v>
      </c>
      <c r="E39" s="358"/>
      <c r="F39" s="358" t="s">
        <v>17189</v>
      </c>
      <c r="G39" s="358">
        <v>3</v>
      </c>
      <c r="H39" s="358">
        <v>1</v>
      </c>
      <c r="I39" s="369">
        <v>1830.4</v>
      </c>
      <c r="J39" s="369">
        <v>1026.8</v>
      </c>
      <c r="K39" s="369">
        <v>1008.0999999999999</v>
      </c>
      <c r="L39" s="370">
        <v>56</v>
      </c>
      <c r="M39" s="358" t="s">
        <v>17048</v>
      </c>
      <c r="N39" s="358" t="s">
        <v>17064</v>
      </c>
      <c r="O39" s="361" t="s">
        <v>17065</v>
      </c>
      <c r="P39" s="366">
        <v>7068871.79</v>
      </c>
      <c r="Q39" s="366"/>
      <c r="R39" s="366">
        <v>0</v>
      </c>
      <c r="S39" s="366">
        <v>0</v>
      </c>
      <c r="T39" s="366">
        <f t="shared" si="3"/>
        <v>7068871.79</v>
      </c>
      <c r="U39" s="359">
        <f t="shared" si="0"/>
        <v>3861.9273328234262</v>
      </c>
      <c r="V39" s="366">
        <v>5148.1732517482515</v>
      </c>
    </row>
    <row r="40" spans="1:22" ht="35.25" x14ac:dyDescent="0.5">
      <c r="A40" s="173">
        <v>1</v>
      </c>
      <c r="B40" s="358">
        <f>SUBTOTAL(9,$A$16:A40)</f>
        <v>25</v>
      </c>
      <c r="C40" s="368" t="s">
        <v>99</v>
      </c>
      <c r="D40" s="358">
        <v>1956</v>
      </c>
      <c r="E40" s="358"/>
      <c r="F40" s="358" t="s">
        <v>17189</v>
      </c>
      <c r="G40" s="358">
        <v>2</v>
      </c>
      <c r="H40" s="358">
        <v>1</v>
      </c>
      <c r="I40" s="369">
        <v>450.8</v>
      </c>
      <c r="J40" s="369">
        <v>407.1</v>
      </c>
      <c r="K40" s="369">
        <v>407.1</v>
      </c>
      <c r="L40" s="370">
        <v>26</v>
      </c>
      <c r="M40" s="358" t="s">
        <v>17048</v>
      </c>
      <c r="N40" s="358" t="s">
        <v>17064</v>
      </c>
      <c r="O40" s="361" t="s">
        <v>17073</v>
      </c>
      <c r="P40" s="366">
        <v>2700799.25</v>
      </c>
      <c r="Q40" s="366"/>
      <c r="R40" s="366">
        <v>0</v>
      </c>
      <c r="S40" s="366">
        <v>0</v>
      </c>
      <c r="T40" s="366">
        <f t="shared" si="3"/>
        <v>2700799.25</v>
      </c>
      <c r="U40" s="359">
        <f t="shared" si="0"/>
        <v>5991.1252218278614</v>
      </c>
      <c r="V40" s="366">
        <v>16327.707897071872</v>
      </c>
    </row>
    <row r="41" spans="1:22" ht="35.25" x14ac:dyDescent="0.5">
      <c r="A41" s="173">
        <v>1</v>
      </c>
      <c r="B41" s="358">
        <f>SUBTOTAL(9,$A$16:A41)</f>
        <v>26</v>
      </c>
      <c r="C41" s="368" t="s">
        <v>101</v>
      </c>
      <c r="D41" s="358">
        <v>1974</v>
      </c>
      <c r="E41" s="358"/>
      <c r="F41" s="358" t="s">
        <v>17189</v>
      </c>
      <c r="G41" s="358">
        <v>5</v>
      </c>
      <c r="H41" s="358">
        <v>1</v>
      </c>
      <c r="I41" s="369">
        <v>5132</v>
      </c>
      <c r="J41" s="369">
        <v>4222.41</v>
      </c>
      <c r="K41" s="369">
        <v>3774.81</v>
      </c>
      <c r="L41" s="370">
        <v>229</v>
      </c>
      <c r="M41" s="358" t="s">
        <v>17048</v>
      </c>
      <c r="N41" s="358" t="s">
        <v>17064</v>
      </c>
      <c r="O41" s="361" t="s">
        <v>17065</v>
      </c>
      <c r="P41" s="366">
        <v>7018402.9800000004</v>
      </c>
      <c r="Q41" s="366"/>
      <c r="R41" s="366">
        <v>0</v>
      </c>
      <c r="S41" s="366">
        <v>0</v>
      </c>
      <c r="T41" s="366">
        <f t="shared" si="3"/>
        <v>7018402.9800000004</v>
      </c>
      <c r="U41" s="359">
        <f t="shared" si="0"/>
        <v>1367.5765744349183</v>
      </c>
      <c r="V41" s="366">
        <v>2426.3654091971939</v>
      </c>
    </row>
    <row r="42" spans="1:22" ht="35.25" x14ac:dyDescent="0.5">
      <c r="A42" s="173">
        <v>1</v>
      </c>
      <c r="B42" s="358">
        <f>SUBTOTAL(9,$A$16:A42)</f>
        <v>27</v>
      </c>
      <c r="C42" s="368" t="s">
        <v>102</v>
      </c>
      <c r="D42" s="358">
        <v>1984</v>
      </c>
      <c r="E42" s="358">
        <v>2015</v>
      </c>
      <c r="F42" s="358" t="s">
        <v>17189</v>
      </c>
      <c r="G42" s="358">
        <v>9</v>
      </c>
      <c r="H42" s="358">
        <v>1</v>
      </c>
      <c r="I42" s="369">
        <v>5895.5</v>
      </c>
      <c r="J42" s="369">
        <v>4961.3</v>
      </c>
      <c r="K42" s="369">
        <v>4765.6000000000004</v>
      </c>
      <c r="L42" s="370">
        <v>319</v>
      </c>
      <c r="M42" s="358" t="s">
        <v>17048</v>
      </c>
      <c r="N42" s="358" t="s">
        <v>17064</v>
      </c>
      <c r="O42" s="361" t="s">
        <v>17077</v>
      </c>
      <c r="P42" s="366">
        <v>9585108.6500000004</v>
      </c>
      <c r="Q42" s="366"/>
      <c r="R42" s="366">
        <v>0</v>
      </c>
      <c r="S42" s="366">
        <v>0</v>
      </c>
      <c r="T42" s="366">
        <f t="shared" si="3"/>
        <v>9585108.6500000004</v>
      </c>
      <c r="U42" s="359">
        <f t="shared" si="0"/>
        <v>1625.8347298787212</v>
      </c>
      <c r="V42" s="366">
        <v>2256.5069113730815</v>
      </c>
    </row>
    <row r="43" spans="1:22" ht="35.25" x14ac:dyDescent="0.5">
      <c r="A43" s="173">
        <v>1</v>
      </c>
      <c r="B43" s="358">
        <f>SUBTOTAL(9,$A$16:A43)</f>
        <v>28</v>
      </c>
      <c r="C43" s="368" t="s">
        <v>104</v>
      </c>
      <c r="D43" s="358">
        <v>1989</v>
      </c>
      <c r="E43" s="358"/>
      <c r="F43" s="358" t="s">
        <v>17053</v>
      </c>
      <c r="G43" s="358">
        <v>5</v>
      </c>
      <c r="H43" s="358">
        <v>7</v>
      </c>
      <c r="I43" s="369">
        <v>7715.6</v>
      </c>
      <c r="J43" s="369">
        <v>5398.6</v>
      </c>
      <c r="K43" s="369">
        <v>5070.8</v>
      </c>
      <c r="L43" s="370">
        <v>255</v>
      </c>
      <c r="M43" s="358" t="s">
        <v>17048</v>
      </c>
      <c r="N43" s="358" t="s">
        <v>17064</v>
      </c>
      <c r="O43" s="361" t="s">
        <v>17068</v>
      </c>
      <c r="P43" s="366">
        <v>9409064.4999999981</v>
      </c>
      <c r="Q43" s="366"/>
      <c r="R43" s="366">
        <v>0</v>
      </c>
      <c r="S43" s="366">
        <v>0</v>
      </c>
      <c r="T43" s="366">
        <f t="shared" si="3"/>
        <v>9409064.4999999981</v>
      </c>
      <c r="U43" s="359">
        <f t="shared" si="0"/>
        <v>1219.4857820519464</v>
      </c>
      <c r="V43" s="366">
        <v>2335.7040800456216</v>
      </c>
    </row>
    <row r="44" spans="1:22" ht="35.25" x14ac:dyDescent="0.5">
      <c r="A44" s="173">
        <v>1</v>
      </c>
      <c r="B44" s="358">
        <f>SUBTOTAL(9,$A$16:A44)</f>
        <v>29</v>
      </c>
      <c r="C44" s="368" t="s">
        <v>105</v>
      </c>
      <c r="D44" s="358">
        <v>1959</v>
      </c>
      <c r="E44" s="358"/>
      <c r="F44" s="358" t="s">
        <v>17189</v>
      </c>
      <c r="G44" s="358">
        <v>2</v>
      </c>
      <c r="H44" s="358">
        <v>2</v>
      </c>
      <c r="I44" s="369">
        <v>718.8</v>
      </c>
      <c r="J44" s="369">
        <v>656.3</v>
      </c>
      <c r="K44" s="369">
        <v>656.3</v>
      </c>
      <c r="L44" s="370">
        <v>31</v>
      </c>
      <c r="M44" s="358" t="s">
        <v>17048</v>
      </c>
      <c r="N44" s="358" t="s">
        <v>17064</v>
      </c>
      <c r="O44" s="361" t="s">
        <v>17078</v>
      </c>
      <c r="P44" s="366">
        <v>3405722.91</v>
      </c>
      <c r="Q44" s="366"/>
      <c r="R44" s="366">
        <v>0</v>
      </c>
      <c r="S44" s="366">
        <v>0</v>
      </c>
      <c r="T44" s="366">
        <f t="shared" si="3"/>
        <v>3405722.91</v>
      </c>
      <c r="U44" s="359">
        <f t="shared" si="0"/>
        <v>4738.0674874791321</v>
      </c>
      <c r="V44" s="366">
        <v>6433.9986644407354</v>
      </c>
    </row>
    <row r="45" spans="1:22" ht="35.25" x14ac:dyDescent="0.5">
      <c r="A45" s="173">
        <v>1</v>
      </c>
      <c r="B45" s="358">
        <f>SUBTOTAL(9,$A$16:A45)</f>
        <v>30</v>
      </c>
      <c r="C45" s="368" t="s">
        <v>106</v>
      </c>
      <c r="D45" s="358">
        <v>1977</v>
      </c>
      <c r="E45" s="358"/>
      <c r="F45" s="358" t="s">
        <v>17053</v>
      </c>
      <c r="G45" s="358">
        <v>5</v>
      </c>
      <c r="H45" s="358">
        <v>6</v>
      </c>
      <c r="I45" s="369">
        <v>5250.5</v>
      </c>
      <c r="J45" s="369">
        <v>4616</v>
      </c>
      <c r="K45" s="369">
        <v>4523.2</v>
      </c>
      <c r="L45" s="370">
        <v>236</v>
      </c>
      <c r="M45" s="358" t="s">
        <v>17048</v>
      </c>
      <c r="N45" s="358" t="s">
        <v>17064</v>
      </c>
      <c r="O45" s="361" t="s">
        <v>17066</v>
      </c>
      <c r="P45" s="366">
        <v>4889917.59</v>
      </c>
      <c r="Q45" s="366"/>
      <c r="R45" s="366">
        <v>0</v>
      </c>
      <c r="S45" s="366">
        <v>0</v>
      </c>
      <c r="T45" s="366">
        <f t="shared" si="3"/>
        <v>4889917.59</v>
      </c>
      <c r="U45" s="359">
        <f t="shared" si="0"/>
        <v>931.3241767450719</v>
      </c>
      <c r="V45" s="366">
        <v>1051.81</v>
      </c>
    </row>
    <row r="46" spans="1:22" ht="35.25" x14ac:dyDescent="0.5">
      <c r="A46" s="173">
        <v>1</v>
      </c>
      <c r="B46" s="358">
        <f>SUBTOTAL(9,$A$16:A46)</f>
        <v>31</v>
      </c>
      <c r="C46" s="368" t="s">
        <v>7342</v>
      </c>
      <c r="D46" s="358">
        <v>1950</v>
      </c>
      <c r="E46" s="358"/>
      <c r="F46" s="358" t="s">
        <v>17189</v>
      </c>
      <c r="G46" s="358">
        <v>2</v>
      </c>
      <c r="H46" s="358" t="s">
        <v>16996</v>
      </c>
      <c r="I46" s="369">
        <v>814.1</v>
      </c>
      <c r="J46" s="369">
        <v>739.6</v>
      </c>
      <c r="K46" s="369">
        <v>739.6</v>
      </c>
      <c r="L46" s="370">
        <v>34</v>
      </c>
      <c r="M46" s="358" t="s">
        <v>17048</v>
      </c>
      <c r="N46" s="358" t="s">
        <v>17064</v>
      </c>
      <c r="O46" s="361" t="s">
        <v>17306</v>
      </c>
      <c r="P46" s="366">
        <v>6148459.2400000002</v>
      </c>
      <c r="Q46" s="366"/>
      <c r="R46" s="366">
        <v>0</v>
      </c>
      <c r="S46" s="366">
        <v>0</v>
      </c>
      <c r="T46" s="366">
        <f t="shared" si="3"/>
        <v>6148459.2400000002</v>
      </c>
      <c r="U46" s="359">
        <f t="shared" si="0"/>
        <v>7552.4619088564059</v>
      </c>
      <c r="V46" s="366">
        <v>9721.4088686893501</v>
      </c>
    </row>
    <row r="47" spans="1:22" ht="35.25" x14ac:dyDescent="0.5">
      <c r="A47" s="173">
        <v>1</v>
      </c>
      <c r="B47" s="358">
        <f>SUBTOTAL(9,$A$16:A47)</f>
        <v>32</v>
      </c>
      <c r="C47" s="368" t="s">
        <v>132</v>
      </c>
      <c r="D47" s="358">
        <v>1977</v>
      </c>
      <c r="E47" s="358">
        <v>2016</v>
      </c>
      <c r="F47" s="358" t="s">
        <v>17189</v>
      </c>
      <c r="G47" s="358">
        <v>9</v>
      </c>
      <c r="H47" s="358">
        <v>1</v>
      </c>
      <c r="I47" s="369">
        <v>6820.9</v>
      </c>
      <c r="J47" s="369">
        <v>3380.5</v>
      </c>
      <c r="K47" s="369">
        <v>2922.7</v>
      </c>
      <c r="L47" s="370">
        <v>215</v>
      </c>
      <c r="M47" s="358" t="s">
        <v>17048</v>
      </c>
      <c r="N47" s="358" t="s">
        <v>17064</v>
      </c>
      <c r="O47" s="361" t="s">
        <v>17065</v>
      </c>
      <c r="P47" s="366">
        <v>4943487.4399999995</v>
      </c>
      <c r="Q47" s="366"/>
      <c r="R47" s="366">
        <v>0</v>
      </c>
      <c r="S47" s="366">
        <v>0</v>
      </c>
      <c r="T47" s="366">
        <f t="shared" si="3"/>
        <v>4943487.4399999995</v>
      </c>
      <c r="U47" s="359">
        <f t="shared" si="0"/>
        <v>724.75588851911039</v>
      </c>
      <c r="V47" s="366">
        <v>1050.46524652172</v>
      </c>
    </row>
    <row r="48" spans="1:22" ht="35.25" x14ac:dyDescent="0.5">
      <c r="A48" s="173">
        <v>1</v>
      </c>
      <c r="B48" s="358">
        <f>SUBTOTAL(9,$A$16:A48)</f>
        <v>33</v>
      </c>
      <c r="C48" s="368" t="s">
        <v>5287</v>
      </c>
      <c r="D48" s="358">
        <v>1986</v>
      </c>
      <c r="E48" s="358"/>
      <c r="F48" s="358" t="s">
        <v>17189</v>
      </c>
      <c r="G48" s="358">
        <v>5</v>
      </c>
      <c r="H48" s="358" t="s">
        <v>17054</v>
      </c>
      <c r="I48" s="369">
        <v>5760.4</v>
      </c>
      <c r="J48" s="369">
        <v>4094.2</v>
      </c>
      <c r="K48" s="369">
        <v>3478.1</v>
      </c>
      <c r="L48" s="370">
        <v>194</v>
      </c>
      <c r="M48" s="358" t="s">
        <v>17048</v>
      </c>
      <c r="N48" s="358" t="s">
        <v>17064</v>
      </c>
      <c r="O48" s="361" t="s">
        <v>17097</v>
      </c>
      <c r="P48" s="366">
        <v>13841781.459999999</v>
      </c>
      <c r="Q48" s="366"/>
      <c r="R48" s="366">
        <v>0</v>
      </c>
      <c r="S48" s="366">
        <v>0</v>
      </c>
      <c r="T48" s="366">
        <f t="shared" si="3"/>
        <v>13841781.459999999</v>
      </c>
      <c r="U48" s="359">
        <f t="shared" si="0"/>
        <v>2402.9201895701685</v>
      </c>
      <c r="V48" s="366">
        <v>2946.6237136309978</v>
      </c>
    </row>
    <row r="49" spans="1:22" ht="35.25" x14ac:dyDescent="0.5">
      <c r="A49" s="173">
        <v>1</v>
      </c>
      <c r="B49" s="358">
        <f>SUBTOTAL(9,$A$16:A49)</f>
        <v>34</v>
      </c>
      <c r="C49" s="368" t="s">
        <v>6663</v>
      </c>
      <c r="D49" s="358">
        <v>1972</v>
      </c>
      <c r="E49" s="358"/>
      <c r="F49" s="358" t="s">
        <v>17189</v>
      </c>
      <c r="G49" s="358">
        <v>9</v>
      </c>
      <c r="H49" s="358" t="s">
        <v>16994</v>
      </c>
      <c r="I49" s="369">
        <v>1896.4</v>
      </c>
      <c r="J49" s="369">
        <v>1896.4</v>
      </c>
      <c r="K49" s="369">
        <v>1859.1</v>
      </c>
      <c r="L49" s="370">
        <v>90</v>
      </c>
      <c r="M49" s="358" t="s">
        <v>17048</v>
      </c>
      <c r="N49" s="358" t="s">
        <v>17064</v>
      </c>
      <c r="O49" s="361" t="s">
        <v>17066</v>
      </c>
      <c r="P49" s="366">
        <v>4226772.08</v>
      </c>
      <c r="Q49" s="366"/>
      <c r="R49" s="366">
        <v>0</v>
      </c>
      <c r="S49" s="366">
        <v>0</v>
      </c>
      <c r="T49" s="366">
        <f t="shared" si="3"/>
        <v>4226772.08</v>
      </c>
      <c r="U49" s="359">
        <f t="shared" si="0"/>
        <v>2228.8399493777683</v>
      </c>
      <c r="V49" s="366">
        <v>10741.419939095127</v>
      </c>
    </row>
    <row r="50" spans="1:22" ht="35.25" x14ac:dyDescent="0.5">
      <c r="A50" s="173">
        <v>1</v>
      </c>
      <c r="B50" s="358">
        <f>SUBTOTAL(9,$A$16:A50)</f>
        <v>35</v>
      </c>
      <c r="C50" s="368" t="s">
        <v>1117</v>
      </c>
      <c r="D50" s="358" t="s">
        <v>798</v>
      </c>
      <c r="E50" s="358"/>
      <c r="F50" s="358" t="s">
        <v>17189</v>
      </c>
      <c r="G50" s="358" t="s">
        <v>17051</v>
      </c>
      <c r="H50" s="358" t="s">
        <v>16994</v>
      </c>
      <c r="I50" s="369">
        <v>946</v>
      </c>
      <c r="J50" s="369">
        <v>977.4</v>
      </c>
      <c r="K50" s="369">
        <v>688.5</v>
      </c>
      <c r="L50" s="370">
        <v>25</v>
      </c>
      <c r="M50" s="358" t="s">
        <v>17048</v>
      </c>
      <c r="N50" s="358" t="s">
        <v>17064</v>
      </c>
      <c r="O50" s="361" t="s">
        <v>17065</v>
      </c>
      <c r="P50" s="366">
        <v>3824817.79</v>
      </c>
      <c r="Q50" s="366"/>
      <c r="R50" s="366">
        <v>0</v>
      </c>
      <c r="S50" s="366">
        <v>0</v>
      </c>
      <c r="T50" s="366">
        <f t="shared" si="3"/>
        <v>3824817.79</v>
      </c>
      <c r="U50" s="359">
        <f t="shared" si="0"/>
        <v>4043.1477695560252</v>
      </c>
      <c r="V50" s="366">
        <v>9363.6881152219885</v>
      </c>
    </row>
    <row r="51" spans="1:22" ht="35.25" x14ac:dyDescent="0.5">
      <c r="A51" s="173">
        <v>1</v>
      </c>
      <c r="B51" s="358">
        <f>SUBTOTAL(9,$A$16:A51)</f>
        <v>36</v>
      </c>
      <c r="C51" s="368" t="s">
        <v>4737</v>
      </c>
      <c r="D51" s="358">
        <v>1976</v>
      </c>
      <c r="E51" s="358"/>
      <c r="F51" s="358" t="s">
        <v>17189</v>
      </c>
      <c r="G51" s="358">
        <v>5</v>
      </c>
      <c r="H51" s="358">
        <v>1</v>
      </c>
      <c r="I51" s="369">
        <v>579.79999999999995</v>
      </c>
      <c r="J51" s="369">
        <v>348.4</v>
      </c>
      <c r="K51" s="369">
        <v>348.4</v>
      </c>
      <c r="L51" s="370">
        <v>37</v>
      </c>
      <c r="M51" s="358" t="s">
        <v>17048</v>
      </c>
      <c r="N51" s="358" t="s">
        <v>17064</v>
      </c>
      <c r="O51" s="361" t="s">
        <v>17324</v>
      </c>
      <c r="P51" s="366">
        <v>3048912.3800000004</v>
      </c>
      <c r="Q51" s="366"/>
      <c r="R51" s="366">
        <v>0</v>
      </c>
      <c r="S51" s="366">
        <v>0</v>
      </c>
      <c r="T51" s="366">
        <f t="shared" si="3"/>
        <v>3048912.3800000004</v>
      </c>
      <c r="U51" s="359">
        <f t="shared" si="0"/>
        <v>5258.5587788892735</v>
      </c>
      <c r="V51" s="366">
        <v>10879.131640565713</v>
      </c>
    </row>
    <row r="52" spans="1:22" ht="35.25" x14ac:dyDescent="0.5">
      <c r="A52" s="173">
        <v>1</v>
      </c>
      <c r="B52" s="358">
        <f>SUBTOTAL(9,$A$16:A52)</f>
        <v>37</v>
      </c>
      <c r="C52" s="368" t="s">
        <v>6324</v>
      </c>
      <c r="D52" s="358">
        <v>1961</v>
      </c>
      <c r="E52" s="358"/>
      <c r="F52" s="358" t="s">
        <v>17189</v>
      </c>
      <c r="G52" s="358">
        <v>2</v>
      </c>
      <c r="H52" s="358">
        <v>1</v>
      </c>
      <c r="I52" s="369">
        <v>276</v>
      </c>
      <c r="J52" s="369">
        <v>189.9</v>
      </c>
      <c r="K52" s="369">
        <v>189.9</v>
      </c>
      <c r="L52" s="370">
        <v>20</v>
      </c>
      <c r="M52" s="358" t="s">
        <v>17048</v>
      </c>
      <c r="N52" s="358" t="s">
        <v>17064</v>
      </c>
      <c r="O52" s="361" t="s">
        <v>17324</v>
      </c>
      <c r="P52" s="366">
        <v>1130201.98</v>
      </c>
      <c r="Q52" s="366"/>
      <c r="R52" s="366">
        <v>0</v>
      </c>
      <c r="S52" s="366">
        <v>0</v>
      </c>
      <c r="T52" s="366">
        <f t="shared" si="3"/>
        <v>1130201.98</v>
      </c>
      <c r="U52" s="359">
        <f t="shared" si="0"/>
        <v>4094.9347101449275</v>
      </c>
      <c r="V52" s="366">
        <v>11973.406782608696</v>
      </c>
    </row>
    <row r="53" spans="1:22" ht="35.25" x14ac:dyDescent="0.5">
      <c r="A53" s="173">
        <v>1</v>
      </c>
      <c r="B53" s="358">
        <f>SUBTOTAL(9,$A$16:A53)</f>
        <v>38</v>
      </c>
      <c r="C53" s="368" t="s">
        <v>6659</v>
      </c>
      <c r="D53" s="358">
        <v>1973</v>
      </c>
      <c r="E53" s="358"/>
      <c r="F53" s="358" t="s">
        <v>17189</v>
      </c>
      <c r="G53" s="358">
        <v>9</v>
      </c>
      <c r="H53" s="358" t="s">
        <v>16994</v>
      </c>
      <c r="I53" s="369">
        <v>1958.4</v>
      </c>
      <c r="J53" s="369">
        <v>1958.4</v>
      </c>
      <c r="K53" s="369">
        <v>1941.8</v>
      </c>
      <c r="L53" s="370">
        <v>92</v>
      </c>
      <c r="M53" s="358" t="s">
        <v>17048</v>
      </c>
      <c r="N53" s="358" t="s">
        <v>17064</v>
      </c>
      <c r="O53" s="361" t="s">
        <v>17066</v>
      </c>
      <c r="P53" s="366">
        <v>1413024.25</v>
      </c>
      <c r="Q53" s="366"/>
      <c r="R53" s="366">
        <v>0</v>
      </c>
      <c r="S53" s="366">
        <v>0</v>
      </c>
      <c r="T53" s="366">
        <f t="shared" si="3"/>
        <v>1413024.25</v>
      </c>
      <c r="U53" s="359">
        <f t="shared" si="0"/>
        <v>721.519735498366</v>
      </c>
      <c r="V53" s="366">
        <v>7753.2772202818614</v>
      </c>
    </row>
    <row r="54" spans="1:22" ht="35.25" x14ac:dyDescent="0.5">
      <c r="A54" s="173">
        <v>1</v>
      </c>
      <c r="B54" s="358">
        <f>SUBTOTAL(9,$A$16:A54)</f>
        <v>39</v>
      </c>
      <c r="C54" s="368" t="s">
        <v>4999</v>
      </c>
      <c r="D54" s="358">
        <v>1917</v>
      </c>
      <c r="E54" s="358"/>
      <c r="F54" s="358" t="s">
        <v>17189</v>
      </c>
      <c r="G54" s="358">
        <v>2</v>
      </c>
      <c r="H54" s="358" t="s">
        <v>16994</v>
      </c>
      <c r="I54" s="369">
        <v>397.2</v>
      </c>
      <c r="J54" s="369">
        <v>370.5</v>
      </c>
      <c r="K54" s="369">
        <v>370.5</v>
      </c>
      <c r="L54" s="370">
        <v>19</v>
      </c>
      <c r="M54" s="358" t="s">
        <v>17048</v>
      </c>
      <c r="N54" s="358" t="s">
        <v>17064</v>
      </c>
      <c r="O54" s="361" t="s">
        <v>17325</v>
      </c>
      <c r="P54" s="366">
        <v>3048872.3600000003</v>
      </c>
      <c r="Q54" s="366"/>
      <c r="R54" s="366">
        <v>0</v>
      </c>
      <c r="S54" s="366">
        <v>0</v>
      </c>
      <c r="T54" s="366">
        <f t="shared" si="3"/>
        <v>3048872.3600000003</v>
      </c>
      <c r="U54" s="359">
        <f t="shared" si="0"/>
        <v>7675.9122860020152</v>
      </c>
      <c r="V54" s="366">
        <v>9959.7529103726083</v>
      </c>
    </row>
    <row r="55" spans="1:22" ht="35.25" x14ac:dyDescent="0.5">
      <c r="A55" s="173">
        <v>1</v>
      </c>
      <c r="B55" s="358">
        <f>SUBTOTAL(9,$A$16:A55)</f>
        <v>40</v>
      </c>
      <c r="C55" s="368" t="s">
        <v>6110</v>
      </c>
      <c r="D55" s="358">
        <v>1955</v>
      </c>
      <c r="E55" s="358"/>
      <c r="F55" s="358" t="s">
        <v>17189</v>
      </c>
      <c r="G55" s="358">
        <v>2</v>
      </c>
      <c r="H55" s="358">
        <v>1</v>
      </c>
      <c r="I55" s="369">
        <v>574.4</v>
      </c>
      <c r="J55" s="369">
        <v>531.9</v>
      </c>
      <c r="K55" s="369">
        <v>531.9</v>
      </c>
      <c r="L55" s="370">
        <v>24</v>
      </c>
      <c r="M55" s="358" t="s">
        <v>17048</v>
      </c>
      <c r="N55" s="358" t="s">
        <v>17064</v>
      </c>
      <c r="O55" s="361" t="s">
        <v>17065</v>
      </c>
      <c r="P55" s="366">
        <v>3802817.04</v>
      </c>
      <c r="Q55" s="366"/>
      <c r="R55" s="366">
        <v>0</v>
      </c>
      <c r="S55" s="366">
        <v>0</v>
      </c>
      <c r="T55" s="366">
        <f t="shared" si="3"/>
        <v>3802817.04</v>
      </c>
      <c r="U55" s="359">
        <f t="shared" si="0"/>
        <v>6620.5032033426187</v>
      </c>
      <c r="V55" s="366">
        <v>6728.4495821727023</v>
      </c>
    </row>
    <row r="56" spans="1:22" ht="35.25" x14ac:dyDescent="0.5">
      <c r="A56" s="173">
        <v>1</v>
      </c>
      <c r="B56" s="358">
        <f>SUBTOTAL(9,$A$16:A56)</f>
        <v>41</v>
      </c>
      <c r="C56" s="368" t="s">
        <v>6355</v>
      </c>
      <c r="D56" s="358" t="s">
        <v>637</v>
      </c>
      <c r="E56" s="358"/>
      <c r="F56" s="358" t="s">
        <v>17189</v>
      </c>
      <c r="G56" s="358" t="s">
        <v>17058</v>
      </c>
      <c r="H56" s="358" t="s">
        <v>17055</v>
      </c>
      <c r="I56" s="369">
        <v>2923.9</v>
      </c>
      <c r="J56" s="369">
        <v>2704.4</v>
      </c>
      <c r="K56" s="369">
        <v>1930.7</v>
      </c>
      <c r="L56" s="370">
        <v>125</v>
      </c>
      <c r="M56" s="358" t="s">
        <v>17048</v>
      </c>
      <c r="N56" s="358" t="s">
        <v>17064</v>
      </c>
      <c r="O56" s="361" t="s">
        <v>17326</v>
      </c>
      <c r="P56" s="366">
        <v>7903595.2400000002</v>
      </c>
      <c r="Q56" s="366"/>
      <c r="R56" s="366">
        <v>0</v>
      </c>
      <c r="S56" s="366">
        <v>0</v>
      </c>
      <c r="T56" s="366">
        <f t="shared" si="3"/>
        <v>7903595.2400000002</v>
      </c>
      <c r="U56" s="359">
        <f t="shared" si="0"/>
        <v>2703.1003933103048</v>
      </c>
      <c r="V56" s="366">
        <v>5765.898348712336</v>
      </c>
    </row>
    <row r="57" spans="1:22" ht="35.25" x14ac:dyDescent="0.5">
      <c r="A57" s="173">
        <v>1</v>
      </c>
      <c r="B57" s="358">
        <f>SUBTOTAL(9,$A$16:A57)</f>
        <v>42</v>
      </c>
      <c r="C57" s="368" t="s">
        <v>6530</v>
      </c>
      <c r="D57" s="358">
        <v>1963</v>
      </c>
      <c r="E57" s="358"/>
      <c r="F57" s="358" t="s">
        <v>17189</v>
      </c>
      <c r="G57" s="358">
        <v>5</v>
      </c>
      <c r="H57" s="358" t="s">
        <v>16996</v>
      </c>
      <c r="I57" s="369">
        <v>1703.9</v>
      </c>
      <c r="J57" s="369">
        <v>1558.5</v>
      </c>
      <c r="K57" s="369">
        <v>1516.4</v>
      </c>
      <c r="L57" s="370">
        <v>68</v>
      </c>
      <c r="M57" s="358" t="s">
        <v>17048</v>
      </c>
      <c r="N57" s="358" t="s">
        <v>17064</v>
      </c>
      <c r="O57" s="361" t="s">
        <v>17325</v>
      </c>
      <c r="P57" s="366">
        <v>7668792.9500000002</v>
      </c>
      <c r="Q57" s="366"/>
      <c r="R57" s="366">
        <v>0</v>
      </c>
      <c r="S57" s="366">
        <v>0</v>
      </c>
      <c r="T57" s="366">
        <f t="shared" si="3"/>
        <v>7668792.9500000002</v>
      </c>
      <c r="U57" s="359">
        <f t="shared" si="0"/>
        <v>4500.7294735606547</v>
      </c>
      <c r="V57" s="366">
        <v>6851.5714460355648</v>
      </c>
    </row>
    <row r="58" spans="1:22" ht="35.25" x14ac:dyDescent="0.5">
      <c r="A58" s="173">
        <v>1</v>
      </c>
      <c r="B58" s="358">
        <f>SUBTOTAL(9,$A$16:A58)</f>
        <v>43</v>
      </c>
      <c r="C58" s="368" t="s">
        <v>7079</v>
      </c>
      <c r="D58" s="358" t="s">
        <v>927</v>
      </c>
      <c r="E58" s="358"/>
      <c r="F58" s="358" t="s">
        <v>17189</v>
      </c>
      <c r="G58" s="358" t="s">
        <v>17058</v>
      </c>
      <c r="H58" s="358" t="s">
        <v>17055</v>
      </c>
      <c r="I58" s="369">
        <v>2600.9</v>
      </c>
      <c r="J58" s="369">
        <v>2217.3000000000002</v>
      </c>
      <c r="K58" s="369">
        <v>2214.6</v>
      </c>
      <c r="L58" s="370">
        <v>77</v>
      </c>
      <c r="M58" s="358" t="s">
        <v>17048</v>
      </c>
      <c r="N58" s="358" t="s">
        <v>17064</v>
      </c>
      <c r="O58" s="361" t="s">
        <v>17065</v>
      </c>
      <c r="P58" s="366">
        <v>5803876.71</v>
      </c>
      <c r="Q58" s="366"/>
      <c r="R58" s="366">
        <v>0</v>
      </c>
      <c r="S58" s="366">
        <v>0</v>
      </c>
      <c r="T58" s="366">
        <f t="shared" si="3"/>
        <v>5803876.71</v>
      </c>
      <c r="U58" s="359">
        <f t="shared" si="0"/>
        <v>2231.4878349801993</v>
      </c>
      <c r="V58" s="366">
        <v>5823.9854682994346</v>
      </c>
    </row>
    <row r="59" spans="1:22" ht="35.25" x14ac:dyDescent="0.5">
      <c r="A59" s="173">
        <v>1</v>
      </c>
      <c r="B59" s="358">
        <f>SUBTOTAL(9,$A$16:A59)</f>
        <v>44</v>
      </c>
      <c r="C59" s="368" t="s">
        <v>6092</v>
      </c>
      <c r="D59" s="358">
        <v>1969</v>
      </c>
      <c r="E59" s="358"/>
      <c r="F59" s="358" t="s">
        <v>17189</v>
      </c>
      <c r="G59" s="358">
        <v>5</v>
      </c>
      <c r="H59" s="358" t="s">
        <v>17051</v>
      </c>
      <c r="I59" s="369">
        <v>3567.4</v>
      </c>
      <c r="J59" s="369">
        <v>3567.4</v>
      </c>
      <c r="K59" s="369">
        <v>3567.4</v>
      </c>
      <c r="L59" s="370">
        <v>111</v>
      </c>
      <c r="M59" s="358" t="s">
        <v>17048</v>
      </c>
      <c r="N59" s="358" t="s">
        <v>17064</v>
      </c>
      <c r="O59" s="361" t="s">
        <v>17088</v>
      </c>
      <c r="P59" s="366">
        <v>5509850.1200000001</v>
      </c>
      <c r="Q59" s="366"/>
      <c r="R59" s="366">
        <v>0</v>
      </c>
      <c r="S59" s="366">
        <v>0</v>
      </c>
      <c r="T59" s="366">
        <f t="shared" si="3"/>
        <v>5509850.1200000001</v>
      </c>
      <c r="U59" s="359">
        <f t="shared" si="0"/>
        <v>1544.5002298592813</v>
      </c>
      <c r="V59" s="366">
        <v>3755.2840051578178</v>
      </c>
    </row>
    <row r="60" spans="1:22" ht="35.25" x14ac:dyDescent="0.5">
      <c r="A60" s="173">
        <v>1</v>
      </c>
      <c r="B60" s="358">
        <f>SUBTOTAL(9,$A$16:A60)</f>
        <v>45</v>
      </c>
      <c r="C60" s="368" t="s">
        <v>5471</v>
      </c>
      <c r="D60" s="358">
        <v>1991</v>
      </c>
      <c r="E60" s="358">
        <v>2016</v>
      </c>
      <c r="F60" s="358" t="s">
        <v>17190</v>
      </c>
      <c r="G60" s="358">
        <v>13</v>
      </c>
      <c r="H60" s="358" t="s">
        <v>16994</v>
      </c>
      <c r="I60" s="369">
        <v>4135.3</v>
      </c>
      <c r="J60" s="369">
        <v>3928.6</v>
      </c>
      <c r="K60" s="369">
        <v>3680.79</v>
      </c>
      <c r="L60" s="370">
        <v>204</v>
      </c>
      <c r="M60" s="358" t="s">
        <v>17048</v>
      </c>
      <c r="N60" s="358" t="s">
        <v>17064</v>
      </c>
      <c r="O60" s="361" t="s">
        <v>17066</v>
      </c>
      <c r="P60" s="366">
        <v>18253357.280000001</v>
      </c>
      <c r="Q60" s="366"/>
      <c r="R60" s="366">
        <v>0</v>
      </c>
      <c r="S60" s="366">
        <v>0</v>
      </c>
      <c r="T60" s="366">
        <f t="shared" si="3"/>
        <v>18253357.280000001</v>
      </c>
      <c r="U60" s="359">
        <f t="shared" si="0"/>
        <v>4414.0345996662882</v>
      </c>
      <c r="V60" s="366">
        <v>9322.1308450414708</v>
      </c>
    </row>
    <row r="61" spans="1:22" ht="35.25" x14ac:dyDescent="0.5">
      <c r="A61" s="173">
        <v>1</v>
      </c>
      <c r="B61" s="358">
        <f>SUBTOTAL(9,$A$16:A61)</f>
        <v>46</v>
      </c>
      <c r="C61" s="368" t="s">
        <v>1149</v>
      </c>
      <c r="D61" s="358" t="s">
        <v>640</v>
      </c>
      <c r="E61" s="358"/>
      <c r="F61" s="358" t="s">
        <v>17189</v>
      </c>
      <c r="G61" s="358" t="s">
        <v>17058</v>
      </c>
      <c r="H61" s="358" t="s">
        <v>16996</v>
      </c>
      <c r="I61" s="369">
        <v>2023.4</v>
      </c>
      <c r="J61" s="369">
        <v>1578.1</v>
      </c>
      <c r="K61" s="369">
        <v>1536.2</v>
      </c>
      <c r="L61" s="370">
        <v>72</v>
      </c>
      <c r="M61" s="358" t="s">
        <v>17048</v>
      </c>
      <c r="N61" s="358" t="s">
        <v>17064</v>
      </c>
      <c r="O61" s="361" t="s">
        <v>17065</v>
      </c>
      <c r="P61" s="366">
        <v>7620449.6799999997</v>
      </c>
      <c r="Q61" s="366"/>
      <c r="R61" s="366">
        <v>0</v>
      </c>
      <c r="S61" s="366">
        <v>0</v>
      </c>
      <c r="T61" s="366">
        <f t="shared" si="3"/>
        <v>7620449.6799999997</v>
      </c>
      <c r="U61" s="359">
        <f t="shared" si="0"/>
        <v>3766.1607591183156</v>
      </c>
      <c r="V61" s="366">
        <v>5796.6243056241965</v>
      </c>
    </row>
    <row r="62" spans="1:22" ht="35.25" x14ac:dyDescent="0.5">
      <c r="A62" s="173">
        <v>1</v>
      </c>
      <c r="B62" s="358">
        <f>SUBTOTAL(9,$A$16:A62)</f>
        <v>47</v>
      </c>
      <c r="C62" s="368" t="s">
        <v>5415</v>
      </c>
      <c r="D62" s="358">
        <v>1958</v>
      </c>
      <c r="E62" s="358"/>
      <c r="F62" s="358" t="s">
        <v>17189</v>
      </c>
      <c r="G62" s="358">
        <v>3</v>
      </c>
      <c r="H62" s="358">
        <v>3</v>
      </c>
      <c r="I62" s="369">
        <v>1457.8</v>
      </c>
      <c r="J62" s="369">
        <v>1370.6</v>
      </c>
      <c r="K62" s="369">
        <v>1307.8</v>
      </c>
      <c r="L62" s="370">
        <v>67</v>
      </c>
      <c r="M62" s="358" t="s">
        <v>17048</v>
      </c>
      <c r="N62" s="358" t="s">
        <v>17064</v>
      </c>
      <c r="O62" s="361" t="s">
        <v>17065</v>
      </c>
      <c r="P62" s="366">
        <v>6647449.7400000002</v>
      </c>
      <c r="Q62" s="366"/>
      <c r="R62" s="366">
        <v>0</v>
      </c>
      <c r="S62" s="366">
        <v>0</v>
      </c>
      <c r="T62" s="366">
        <f t="shared" si="3"/>
        <v>6647449.7400000002</v>
      </c>
      <c r="U62" s="359">
        <f t="shared" si="0"/>
        <v>4559.9188777610098</v>
      </c>
      <c r="V62" s="366">
        <v>8221.8277576485125</v>
      </c>
    </row>
    <row r="63" spans="1:22" ht="35.25" x14ac:dyDescent="0.5">
      <c r="A63" s="173">
        <v>1</v>
      </c>
      <c r="B63" s="358">
        <f>SUBTOTAL(9,$A$16:A63)</f>
        <v>48</v>
      </c>
      <c r="C63" s="368" t="s">
        <v>6357</v>
      </c>
      <c r="D63" s="358">
        <v>1963</v>
      </c>
      <c r="E63" s="358"/>
      <c r="F63" s="358" t="s">
        <v>17189</v>
      </c>
      <c r="G63" s="358">
        <v>5</v>
      </c>
      <c r="H63" s="358">
        <v>3</v>
      </c>
      <c r="I63" s="369">
        <v>2516.1</v>
      </c>
      <c r="J63" s="369">
        <v>2179.8000000000002</v>
      </c>
      <c r="K63" s="369">
        <v>2179.8000000000002</v>
      </c>
      <c r="L63" s="370">
        <v>130</v>
      </c>
      <c r="M63" s="358" t="s">
        <v>17048</v>
      </c>
      <c r="N63" s="358" t="s">
        <v>17064</v>
      </c>
      <c r="O63" s="361" t="s">
        <v>17078</v>
      </c>
      <c r="P63" s="366">
        <v>7898478.0200000005</v>
      </c>
      <c r="Q63" s="366"/>
      <c r="R63" s="366">
        <v>0</v>
      </c>
      <c r="S63" s="366">
        <v>0</v>
      </c>
      <c r="T63" s="366">
        <f t="shared" si="3"/>
        <v>7898478.0200000005</v>
      </c>
      <c r="U63" s="359">
        <f t="shared" si="0"/>
        <v>3139.1749215055047</v>
      </c>
      <c r="V63" s="366">
        <v>3683.8987766781925</v>
      </c>
    </row>
    <row r="64" spans="1:22" ht="35.25" x14ac:dyDescent="0.5">
      <c r="A64" s="173">
        <v>1</v>
      </c>
      <c r="B64" s="358">
        <f>SUBTOTAL(9,$A$16:A64)</f>
        <v>49</v>
      </c>
      <c r="C64" s="368" t="s">
        <v>6941</v>
      </c>
      <c r="D64" s="358">
        <v>1959</v>
      </c>
      <c r="E64" s="358"/>
      <c r="F64" s="358" t="s">
        <v>17189</v>
      </c>
      <c r="G64" s="358">
        <v>2</v>
      </c>
      <c r="H64" s="358">
        <v>1</v>
      </c>
      <c r="I64" s="369">
        <v>373.3</v>
      </c>
      <c r="J64" s="369">
        <v>330.4</v>
      </c>
      <c r="K64" s="369">
        <v>288.7</v>
      </c>
      <c r="L64" s="370">
        <v>20</v>
      </c>
      <c r="M64" s="358" t="s">
        <v>17048</v>
      </c>
      <c r="N64" s="358" t="s">
        <v>17064</v>
      </c>
      <c r="O64" s="361" t="s">
        <v>17065</v>
      </c>
      <c r="P64" s="366">
        <v>3314631.04</v>
      </c>
      <c r="Q64" s="366"/>
      <c r="R64" s="366">
        <v>0</v>
      </c>
      <c r="S64" s="366">
        <v>0</v>
      </c>
      <c r="T64" s="366">
        <f t="shared" si="3"/>
        <v>3314631.04</v>
      </c>
      <c r="U64" s="359">
        <f t="shared" si="0"/>
        <v>8879.2687918564152</v>
      </c>
      <c r="V64" s="366">
        <v>11440.784398607017</v>
      </c>
    </row>
    <row r="65" spans="1:22" ht="35.25" x14ac:dyDescent="0.5">
      <c r="A65" s="173">
        <v>1</v>
      </c>
      <c r="B65" s="358">
        <f>SUBTOTAL(9,$A$16:A65)</f>
        <v>50</v>
      </c>
      <c r="C65" s="368" t="s">
        <v>5876</v>
      </c>
      <c r="D65" s="358">
        <v>1961</v>
      </c>
      <c r="E65" s="358"/>
      <c r="F65" s="358" t="s">
        <v>17189</v>
      </c>
      <c r="G65" s="358" t="s">
        <v>17058</v>
      </c>
      <c r="H65" s="358" t="s">
        <v>17055</v>
      </c>
      <c r="I65" s="369">
        <v>2946.9</v>
      </c>
      <c r="J65" s="369">
        <v>2565.1</v>
      </c>
      <c r="K65" s="369">
        <v>2131.1999999999998</v>
      </c>
      <c r="L65" s="370">
        <v>129</v>
      </c>
      <c r="M65" s="358" t="s">
        <v>17048</v>
      </c>
      <c r="N65" s="358" t="s">
        <v>17064</v>
      </c>
      <c r="O65" s="361" t="s">
        <v>17322</v>
      </c>
      <c r="P65" s="366">
        <v>6287839.5199999996</v>
      </c>
      <c r="Q65" s="366"/>
      <c r="R65" s="366">
        <v>0</v>
      </c>
      <c r="S65" s="366">
        <v>0</v>
      </c>
      <c r="T65" s="366">
        <f t="shared" si="3"/>
        <v>6287839.5199999996</v>
      </c>
      <c r="U65" s="359">
        <f t="shared" si="0"/>
        <v>2133.7132308527603</v>
      </c>
      <c r="V65" s="366">
        <v>3415.0240863280055</v>
      </c>
    </row>
    <row r="66" spans="1:22" ht="35.25" x14ac:dyDescent="0.5">
      <c r="A66" s="173">
        <v>1</v>
      </c>
      <c r="B66" s="358">
        <f>SUBTOTAL(9,$A$16:A66)</f>
        <v>51</v>
      </c>
      <c r="C66" s="368" t="s">
        <v>7158</v>
      </c>
      <c r="D66" s="358">
        <v>1994</v>
      </c>
      <c r="E66" s="358"/>
      <c r="F66" s="358" t="s">
        <v>17189</v>
      </c>
      <c r="G66" s="358">
        <v>4</v>
      </c>
      <c r="H66" s="358" t="s">
        <v>17055</v>
      </c>
      <c r="I66" s="369">
        <v>1861.8</v>
      </c>
      <c r="J66" s="369">
        <v>1644.3</v>
      </c>
      <c r="K66" s="369">
        <v>1644.3</v>
      </c>
      <c r="L66" s="370">
        <v>71</v>
      </c>
      <c r="M66" s="358" t="s">
        <v>17048</v>
      </c>
      <c r="N66" s="358" t="s">
        <v>17064</v>
      </c>
      <c r="O66" s="361" t="s">
        <v>17329</v>
      </c>
      <c r="P66" s="366">
        <v>5770851.9800000004</v>
      </c>
      <c r="Q66" s="366"/>
      <c r="R66" s="366">
        <v>0</v>
      </c>
      <c r="S66" s="366">
        <v>0</v>
      </c>
      <c r="T66" s="366">
        <f t="shared" si="3"/>
        <v>5770851.9800000004</v>
      </c>
      <c r="U66" s="359">
        <f t="shared" si="0"/>
        <v>3099.6089698141586</v>
      </c>
      <c r="V66" s="366">
        <v>4646.2934562251585</v>
      </c>
    </row>
    <row r="67" spans="1:22" ht="35.25" x14ac:dyDescent="0.5">
      <c r="A67" s="173">
        <v>1</v>
      </c>
      <c r="B67" s="358">
        <f>SUBTOTAL(9,$A$16:A67)</f>
        <v>52</v>
      </c>
      <c r="C67" s="368" t="s">
        <v>4346</v>
      </c>
      <c r="D67" s="358">
        <v>1963</v>
      </c>
      <c r="E67" s="358"/>
      <c r="F67" s="358" t="s">
        <v>17189</v>
      </c>
      <c r="G67" s="358">
        <v>3</v>
      </c>
      <c r="H67" s="358">
        <v>2</v>
      </c>
      <c r="I67" s="369">
        <v>989</v>
      </c>
      <c r="J67" s="369">
        <v>918.9</v>
      </c>
      <c r="K67" s="369">
        <v>877.6</v>
      </c>
      <c r="L67" s="370">
        <v>60</v>
      </c>
      <c r="M67" s="358" t="s">
        <v>17048</v>
      </c>
      <c r="N67" s="358" t="s">
        <v>17064</v>
      </c>
      <c r="O67" s="361" t="s">
        <v>17072</v>
      </c>
      <c r="P67" s="366">
        <v>7650622.620000001</v>
      </c>
      <c r="Q67" s="366"/>
      <c r="R67" s="366">
        <v>0</v>
      </c>
      <c r="S67" s="366">
        <v>0</v>
      </c>
      <c r="T67" s="366">
        <f t="shared" si="3"/>
        <v>7650622.620000001</v>
      </c>
      <c r="U67" s="359">
        <f t="shared" si="0"/>
        <v>7735.7154903943392</v>
      </c>
      <c r="V67" s="366">
        <v>9989.0580384226487</v>
      </c>
    </row>
    <row r="68" spans="1:22" ht="35.25" x14ac:dyDescent="0.5">
      <c r="A68" s="173">
        <v>1</v>
      </c>
      <c r="B68" s="358">
        <f>SUBTOTAL(9,$A$16:A68)</f>
        <v>53</v>
      </c>
      <c r="C68" s="368" t="s">
        <v>5196</v>
      </c>
      <c r="D68" s="358">
        <v>1963</v>
      </c>
      <c r="E68" s="358"/>
      <c r="F68" s="358" t="s">
        <v>17189</v>
      </c>
      <c r="G68" s="358">
        <v>2</v>
      </c>
      <c r="H68" s="358">
        <v>2</v>
      </c>
      <c r="I68" s="369">
        <v>943</v>
      </c>
      <c r="J68" s="369">
        <v>515.70000000000005</v>
      </c>
      <c r="K68" s="369">
        <v>403.8</v>
      </c>
      <c r="L68" s="370">
        <v>47</v>
      </c>
      <c r="M68" s="358" t="s">
        <v>17048</v>
      </c>
      <c r="N68" s="358" t="s">
        <v>17064</v>
      </c>
      <c r="O68" s="361" t="s">
        <v>17069</v>
      </c>
      <c r="P68" s="366">
        <v>4725309.97</v>
      </c>
      <c r="Q68" s="366"/>
      <c r="R68" s="366">
        <v>0</v>
      </c>
      <c r="S68" s="366">
        <v>0</v>
      </c>
      <c r="T68" s="366">
        <f t="shared" si="3"/>
        <v>4725309.97</v>
      </c>
      <c r="U68" s="359">
        <f t="shared" si="0"/>
        <v>5010.9331601272534</v>
      </c>
      <c r="V68" s="366">
        <v>6608.1460869565217</v>
      </c>
    </row>
    <row r="69" spans="1:22" ht="35.25" x14ac:dyDescent="0.5">
      <c r="A69" s="173">
        <v>1</v>
      </c>
      <c r="B69" s="358">
        <f>SUBTOTAL(9,$A$16:A69)</f>
        <v>54</v>
      </c>
      <c r="C69" s="368" t="s">
        <v>7226</v>
      </c>
      <c r="D69" s="358">
        <v>1961</v>
      </c>
      <c r="E69" s="358"/>
      <c r="F69" s="358" t="s">
        <v>17189</v>
      </c>
      <c r="G69" s="358">
        <v>2</v>
      </c>
      <c r="H69" s="358">
        <v>2</v>
      </c>
      <c r="I69" s="369">
        <v>1132.2</v>
      </c>
      <c r="J69" s="369">
        <v>634</v>
      </c>
      <c r="K69" s="369">
        <v>634</v>
      </c>
      <c r="L69" s="370">
        <v>42</v>
      </c>
      <c r="M69" s="358" t="s">
        <v>17048</v>
      </c>
      <c r="N69" s="358" t="s">
        <v>17064</v>
      </c>
      <c r="O69" s="361" t="s">
        <v>17092</v>
      </c>
      <c r="P69" s="366">
        <v>4301233.1500000004</v>
      </c>
      <c r="Q69" s="366"/>
      <c r="R69" s="366">
        <v>0</v>
      </c>
      <c r="S69" s="366">
        <v>0</v>
      </c>
      <c r="T69" s="366">
        <f t="shared" si="3"/>
        <v>4301233.1500000004</v>
      </c>
      <c r="U69" s="359">
        <f t="shared" si="0"/>
        <v>3799.004725313549</v>
      </c>
      <c r="V69" s="366">
        <v>5455.9270093623027</v>
      </c>
    </row>
    <row r="70" spans="1:22" ht="35.25" x14ac:dyDescent="0.5">
      <c r="A70" s="173">
        <v>1</v>
      </c>
      <c r="B70" s="358">
        <f>SUBTOTAL(9,$A$16:A70)</f>
        <v>55</v>
      </c>
      <c r="C70" s="368" t="s">
        <v>4618</v>
      </c>
      <c r="D70" s="358">
        <v>1982</v>
      </c>
      <c r="E70" s="358"/>
      <c r="F70" s="358" t="s">
        <v>17053</v>
      </c>
      <c r="G70" s="358">
        <v>9</v>
      </c>
      <c r="H70" s="358">
        <v>3</v>
      </c>
      <c r="I70" s="369">
        <v>5811.9</v>
      </c>
      <c r="J70" s="369">
        <v>5761.5</v>
      </c>
      <c r="K70" s="369">
        <v>5761.5</v>
      </c>
      <c r="L70" s="370">
        <v>281</v>
      </c>
      <c r="M70" s="358" t="s">
        <v>17048</v>
      </c>
      <c r="N70" s="358" t="s">
        <v>17064</v>
      </c>
      <c r="O70" s="361" t="s">
        <v>17330</v>
      </c>
      <c r="P70" s="366">
        <v>24405376.52</v>
      </c>
      <c r="Q70" s="366"/>
      <c r="R70" s="366">
        <v>0</v>
      </c>
      <c r="S70" s="366">
        <v>0</v>
      </c>
      <c r="T70" s="366">
        <f t="shared" si="3"/>
        <v>24405376.52</v>
      </c>
      <c r="U70" s="359">
        <f t="shared" si="0"/>
        <v>4199.2079216779366</v>
      </c>
      <c r="V70" s="366">
        <f>2718.8442936045+5674.57</f>
        <v>8393.4142936044991</v>
      </c>
    </row>
    <row r="71" spans="1:22" ht="35.25" x14ac:dyDescent="0.5">
      <c r="A71" s="173">
        <v>1</v>
      </c>
      <c r="B71" s="358">
        <f>SUBTOTAL(9,$A$16:A71)</f>
        <v>56</v>
      </c>
      <c r="C71" s="368" t="s">
        <v>6395</v>
      </c>
      <c r="D71" s="358">
        <v>1979</v>
      </c>
      <c r="E71" s="358"/>
      <c r="F71" s="358" t="s">
        <v>17053</v>
      </c>
      <c r="G71" s="358">
        <v>5</v>
      </c>
      <c r="H71" s="358">
        <v>4</v>
      </c>
      <c r="I71" s="369">
        <v>3063.8</v>
      </c>
      <c r="J71" s="369">
        <v>1955.6</v>
      </c>
      <c r="K71" s="369">
        <v>1955.6</v>
      </c>
      <c r="L71" s="370">
        <v>122</v>
      </c>
      <c r="M71" s="358" t="s">
        <v>17048</v>
      </c>
      <c r="N71" s="358" t="s">
        <v>17064</v>
      </c>
      <c r="O71" s="361" t="s">
        <v>17333</v>
      </c>
      <c r="P71" s="366">
        <v>14018603.58</v>
      </c>
      <c r="Q71" s="366"/>
      <c r="R71" s="366">
        <v>0</v>
      </c>
      <c r="S71" s="366">
        <v>0</v>
      </c>
      <c r="T71" s="366">
        <f t="shared" si="3"/>
        <v>14018603.58</v>
      </c>
      <c r="U71" s="359">
        <f t="shared" ref="U71:U94" si="4">P71/I71</f>
        <v>4575.5609308701614</v>
      </c>
      <c r="V71" s="366">
        <f>3123.49877929369+5674.57</f>
        <v>8798.0687792936897</v>
      </c>
    </row>
    <row r="72" spans="1:22" ht="35.25" x14ac:dyDescent="0.5">
      <c r="A72" s="173">
        <v>1</v>
      </c>
      <c r="B72" s="358">
        <f>SUBTOTAL(9,$A$16:A72)</f>
        <v>57</v>
      </c>
      <c r="C72" s="368" t="s">
        <v>7206</v>
      </c>
      <c r="D72" s="358">
        <v>1985</v>
      </c>
      <c r="E72" s="358"/>
      <c r="F72" s="358" t="s">
        <v>17053</v>
      </c>
      <c r="G72" s="358">
        <v>16</v>
      </c>
      <c r="H72" s="358">
        <v>1</v>
      </c>
      <c r="I72" s="369">
        <v>4729.8</v>
      </c>
      <c r="J72" s="369">
        <v>4661.5</v>
      </c>
      <c r="K72" s="369">
        <v>4661.5</v>
      </c>
      <c r="L72" s="370">
        <v>208</v>
      </c>
      <c r="M72" s="358" t="s">
        <v>17048</v>
      </c>
      <c r="N72" s="358" t="s">
        <v>17064</v>
      </c>
      <c r="O72" s="361" t="s">
        <v>17334</v>
      </c>
      <c r="P72" s="366">
        <v>27618530.219999999</v>
      </c>
      <c r="Q72" s="366"/>
      <c r="R72" s="366">
        <v>0</v>
      </c>
      <c r="S72" s="366">
        <v>0</v>
      </c>
      <c r="T72" s="366">
        <f t="shared" si="3"/>
        <v>27618530.219999999</v>
      </c>
      <c r="U72" s="359">
        <f t="shared" si="4"/>
        <v>5839.2596346568562</v>
      </c>
      <c r="V72" s="366">
        <v>8608.7491022876238</v>
      </c>
    </row>
    <row r="73" spans="1:22" ht="35.25" x14ac:dyDescent="0.5">
      <c r="A73" s="173">
        <v>1</v>
      </c>
      <c r="B73" s="358">
        <f>SUBTOTAL(9,$A$16:A73)</f>
        <v>58</v>
      </c>
      <c r="C73" s="368" t="s">
        <v>874</v>
      </c>
      <c r="D73" s="358">
        <v>1962</v>
      </c>
      <c r="E73" s="358"/>
      <c r="F73" s="358" t="s">
        <v>17189</v>
      </c>
      <c r="G73" s="358">
        <v>3</v>
      </c>
      <c r="H73" s="358" t="s">
        <v>16996</v>
      </c>
      <c r="I73" s="369">
        <v>970.2</v>
      </c>
      <c r="J73" s="369">
        <v>615</v>
      </c>
      <c r="K73" s="369">
        <v>615</v>
      </c>
      <c r="L73" s="370">
        <v>53</v>
      </c>
      <c r="M73" s="358" t="s">
        <v>17048</v>
      </c>
      <c r="N73" s="358" t="s">
        <v>17064</v>
      </c>
      <c r="O73" s="361" t="s">
        <v>17324</v>
      </c>
      <c r="P73" s="366">
        <v>3630239.23</v>
      </c>
      <c r="Q73" s="366"/>
      <c r="R73" s="366">
        <v>0</v>
      </c>
      <c r="S73" s="366">
        <v>0</v>
      </c>
      <c r="T73" s="366">
        <f t="shared" si="3"/>
        <v>3630239.23</v>
      </c>
      <c r="U73" s="359">
        <f t="shared" si="4"/>
        <v>3741.743176664605</v>
      </c>
      <c r="V73" s="366">
        <v>4610.1534528963093</v>
      </c>
    </row>
    <row r="74" spans="1:22" ht="35.25" x14ac:dyDescent="0.5">
      <c r="A74" s="173">
        <v>1</v>
      </c>
      <c r="B74" s="358">
        <f>SUBTOTAL(9,$A$16:A74)</f>
        <v>59</v>
      </c>
      <c r="C74" s="368" t="s">
        <v>5407</v>
      </c>
      <c r="D74" s="358" t="s">
        <v>697</v>
      </c>
      <c r="E74" s="358"/>
      <c r="F74" s="358" t="s">
        <v>17189</v>
      </c>
      <c r="G74" s="358" t="s">
        <v>17055</v>
      </c>
      <c r="H74" s="358" t="s">
        <v>16994</v>
      </c>
      <c r="I74" s="369">
        <v>1637</v>
      </c>
      <c r="J74" s="369">
        <v>1066.9000000000001</v>
      </c>
      <c r="K74" s="369">
        <v>768.5</v>
      </c>
      <c r="L74" s="370">
        <v>61</v>
      </c>
      <c r="M74" s="358" t="s">
        <v>17048</v>
      </c>
      <c r="N74" s="358" t="s">
        <v>17064</v>
      </c>
      <c r="O74" s="361" t="s">
        <v>17065</v>
      </c>
      <c r="P74" s="366">
        <v>6513451.1699999999</v>
      </c>
      <c r="Q74" s="366"/>
      <c r="R74" s="366">
        <v>0</v>
      </c>
      <c r="S74" s="366">
        <v>0</v>
      </c>
      <c r="T74" s="366">
        <f t="shared" si="3"/>
        <v>6513451.1699999999</v>
      </c>
      <c r="U74" s="359">
        <f t="shared" si="4"/>
        <v>3978.8950335980453</v>
      </c>
      <c r="V74" s="366">
        <v>5139.6371411117898</v>
      </c>
    </row>
    <row r="75" spans="1:22" ht="35.25" x14ac:dyDescent="0.5">
      <c r="A75" s="173">
        <v>1</v>
      </c>
      <c r="B75" s="358">
        <f>SUBTOTAL(9,$A$16:A75)</f>
        <v>60</v>
      </c>
      <c r="C75" s="368" t="s">
        <v>5871</v>
      </c>
      <c r="D75" s="358">
        <v>1961</v>
      </c>
      <c r="E75" s="358"/>
      <c r="F75" s="358" t="s">
        <v>17189</v>
      </c>
      <c r="G75" s="358">
        <v>5</v>
      </c>
      <c r="H75" s="358" t="s">
        <v>17051</v>
      </c>
      <c r="I75" s="369">
        <v>3742.2</v>
      </c>
      <c r="J75" s="369">
        <v>2832.1</v>
      </c>
      <c r="K75" s="369">
        <v>2416.1999999999998</v>
      </c>
      <c r="L75" s="370">
        <v>135</v>
      </c>
      <c r="M75" s="358" t="s">
        <v>17048</v>
      </c>
      <c r="N75" s="358" t="s">
        <v>17064</v>
      </c>
      <c r="O75" s="361" t="s">
        <v>17097</v>
      </c>
      <c r="P75" s="366">
        <v>11631711.76</v>
      </c>
      <c r="Q75" s="366"/>
      <c r="R75" s="366">
        <v>0</v>
      </c>
      <c r="S75" s="366">
        <v>0</v>
      </c>
      <c r="T75" s="366">
        <f t="shared" si="3"/>
        <v>11631711.76</v>
      </c>
      <c r="U75" s="359">
        <f t="shared" si="4"/>
        <v>3108.2549730105288</v>
      </c>
      <c r="V75" s="366">
        <v>3291.8004190048637</v>
      </c>
    </row>
    <row r="76" spans="1:22" ht="35.25" x14ac:dyDescent="0.5">
      <c r="A76" s="173">
        <v>1</v>
      </c>
      <c r="B76" s="358">
        <f>SUBTOTAL(9,$A$16:A76)</f>
        <v>61</v>
      </c>
      <c r="C76" s="368" t="s">
        <v>6345</v>
      </c>
      <c r="D76" s="358">
        <v>1960</v>
      </c>
      <c r="E76" s="358"/>
      <c r="F76" s="358" t="s">
        <v>17189</v>
      </c>
      <c r="G76" s="358">
        <v>5</v>
      </c>
      <c r="H76" s="358" t="s">
        <v>17055</v>
      </c>
      <c r="I76" s="369">
        <v>5055.5</v>
      </c>
      <c r="J76" s="369">
        <v>4135.1000000000004</v>
      </c>
      <c r="K76" s="369">
        <v>2288.9</v>
      </c>
      <c r="L76" s="370">
        <v>135</v>
      </c>
      <c r="M76" s="358" t="s">
        <v>17048</v>
      </c>
      <c r="N76" s="358" t="s">
        <v>17064</v>
      </c>
      <c r="O76" s="361" t="s">
        <v>17097</v>
      </c>
      <c r="P76" s="366">
        <v>12172467.330000002</v>
      </c>
      <c r="Q76" s="366"/>
      <c r="R76" s="366">
        <v>0</v>
      </c>
      <c r="S76" s="366">
        <v>0</v>
      </c>
      <c r="T76" s="366">
        <f t="shared" si="3"/>
        <v>12172467.330000002</v>
      </c>
      <c r="U76" s="359">
        <f t="shared" si="4"/>
        <v>2407.7672495302149</v>
      </c>
      <c r="V76" s="366">
        <v>3107.3047730194835</v>
      </c>
    </row>
    <row r="77" spans="1:22" ht="35.25" x14ac:dyDescent="0.5">
      <c r="A77" s="173">
        <v>1</v>
      </c>
      <c r="B77" s="358">
        <f>SUBTOTAL(9,$A$16:A77)</f>
        <v>62</v>
      </c>
      <c r="C77" s="368" t="s">
        <v>7516</v>
      </c>
      <c r="D77" s="358">
        <v>1957</v>
      </c>
      <c r="E77" s="358"/>
      <c r="F77" s="358" t="s">
        <v>17189</v>
      </c>
      <c r="G77" s="358">
        <v>3</v>
      </c>
      <c r="H77" s="358" t="s">
        <v>17055</v>
      </c>
      <c r="I77" s="369">
        <v>2341.1</v>
      </c>
      <c r="J77" s="369">
        <v>1935.59</v>
      </c>
      <c r="K77" s="369">
        <v>1467.6</v>
      </c>
      <c r="L77" s="370">
        <v>56</v>
      </c>
      <c r="M77" s="358" t="s">
        <v>17048</v>
      </c>
      <c r="N77" s="358" t="s">
        <v>17064</v>
      </c>
      <c r="O77" s="361" t="s">
        <v>17101</v>
      </c>
      <c r="P77" s="366">
        <v>7851242.0399999991</v>
      </c>
      <c r="Q77" s="366"/>
      <c r="R77" s="366">
        <v>0</v>
      </c>
      <c r="S77" s="366">
        <v>0</v>
      </c>
      <c r="T77" s="366">
        <f t="shared" si="3"/>
        <v>7851242.0399999991</v>
      </c>
      <c r="U77" s="359">
        <f t="shared" si="4"/>
        <v>3353.6551364743068</v>
      </c>
      <c r="V77" s="366">
        <v>7543.8602503096845</v>
      </c>
    </row>
    <row r="78" spans="1:22" ht="35.25" x14ac:dyDescent="0.5">
      <c r="A78" s="173">
        <v>1</v>
      </c>
      <c r="B78" s="358">
        <f>SUBTOTAL(9,$A$16:A78)</f>
        <v>63</v>
      </c>
      <c r="C78" s="368" t="s">
        <v>988</v>
      </c>
      <c r="D78" s="358" t="s">
        <v>788</v>
      </c>
      <c r="E78" s="358"/>
      <c r="F78" s="358" t="s">
        <v>17189</v>
      </c>
      <c r="G78" s="358">
        <v>5</v>
      </c>
      <c r="H78" s="358" t="s">
        <v>17051</v>
      </c>
      <c r="I78" s="369">
        <v>3436</v>
      </c>
      <c r="J78" s="369">
        <v>3129.7</v>
      </c>
      <c r="K78" s="369">
        <v>2775.3</v>
      </c>
      <c r="L78" s="370">
        <v>145</v>
      </c>
      <c r="M78" s="358" t="s">
        <v>17048</v>
      </c>
      <c r="N78" s="358" t="s">
        <v>17064</v>
      </c>
      <c r="O78" s="361" t="s">
        <v>17070</v>
      </c>
      <c r="P78" s="366">
        <v>22560265.890000001</v>
      </c>
      <c r="Q78" s="366"/>
      <c r="R78" s="366">
        <v>0</v>
      </c>
      <c r="S78" s="366">
        <v>0</v>
      </c>
      <c r="T78" s="366">
        <f t="shared" ref="T78:T94" si="5">P78-R78-S78</f>
        <v>22560265.890000001</v>
      </c>
      <c r="U78" s="359">
        <f t="shared" si="4"/>
        <v>6565.8515395809081</v>
      </c>
      <c r="V78" s="366">
        <v>7663.67</v>
      </c>
    </row>
    <row r="79" spans="1:22" ht="35.25" x14ac:dyDescent="0.5">
      <c r="A79" s="173">
        <v>1</v>
      </c>
      <c r="B79" s="358">
        <f>SUBTOTAL(9,$A$16:A79)</f>
        <v>64</v>
      </c>
      <c r="C79" s="368" t="s">
        <v>1148</v>
      </c>
      <c r="D79" s="358" t="s">
        <v>637</v>
      </c>
      <c r="E79" s="358"/>
      <c r="F79" s="358" t="s">
        <v>17189</v>
      </c>
      <c r="G79" s="358" t="s">
        <v>17058</v>
      </c>
      <c r="H79" s="358" t="s">
        <v>17055</v>
      </c>
      <c r="I79" s="369">
        <v>2747.2</v>
      </c>
      <c r="J79" s="369">
        <v>2475.6</v>
      </c>
      <c r="K79" s="369">
        <v>2231</v>
      </c>
      <c r="L79" s="370">
        <v>146</v>
      </c>
      <c r="M79" s="358" t="s">
        <v>17048</v>
      </c>
      <c r="N79" s="358" t="s">
        <v>17064</v>
      </c>
      <c r="O79" s="361" t="s">
        <v>17078</v>
      </c>
      <c r="P79" s="366">
        <v>6866351.4299999997</v>
      </c>
      <c r="Q79" s="366"/>
      <c r="R79" s="366">
        <v>0</v>
      </c>
      <c r="S79" s="366">
        <v>0</v>
      </c>
      <c r="T79" s="366">
        <f t="shared" si="5"/>
        <v>6866351.4299999997</v>
      </c>
      <c r="U79" s="359">
        <f t="shared" si="4"/>
        <v>2499.3999089982526</v>
      </c>
      <c r="V79" s="366">
        <v>3545.9027926616191</v>
      </c>
    </row>
    <row r="80" spans="1:22" ht="35.25" x14ac:dyDescent="0.5">
      <c r="A80" s="173">
        <v>1</v>
      </c>
      <c r="B80" s="358">
        <f>SUBTOTAL(9,$A$16:A80)</f>
        <v>65</v>
      </c>
      <c r="C80" s="368" t="s">
        <v>1184</v>
      </c>
      <c r="D80" s="358">
        <v>1959</v>
      </c>
      <c r="E80" s="358"/>
      <c r="F80" s="358" t="s">
        <v>17189</v>
      </c>
      <c r="G80" s="358">
        <v>3</v>
      </c>
      <c r="H80" s="358">
        <v>1</v>
      </c>
      <c r="I80" s="369">
        <v>2200.3000000000002</v>
      </c>
      <c r="J80" s="369">
        <v>839</v>
      </c>
      <c r="K80" s="369">
        <v>718.6</v>
      </c>
      <c r="L80" s="370">
        <v>135</v>
      </c>
      <c r="M80" s="358" t="s">
        <v>17048</v>
      </c>
      <c r="N80" s="358" t="s">
        <v>17064</v>
      </c>
      <c r="O80" s="361" t="s">
        <v>17065</v>
      </c>
      <c r="P80" s="366">
        <v>9314204.5199999977</v>
      </c>
      <c r="Q80" s="366"/>
      <c r="R80" s="366">
        <v>0</v>
      </c>
      <c r="S80" s="366">
        <v>0</v>
      </c>
      <c r="T80" s="366">
        <f t="shared" si="5"/>
        <v>9314204.5199999977</v>
      </c>
      <c r="U80" s="359">
        <f t="shared" si="4"/>
        <v>4233.1520792619176</v>
      </c>
      <c r="V80" s="366">
        <v>4243.224287597146</v>
      </c>
    </row>
    <row r="81" spans="1:22" ht="35.25" x14ac:dyDescent="0.5">
      <c r="A81" s="173">
        <v>1</v>
      </c>
      <c r="B81" s="358">
        <f>SUBTOTAL(9,$A$16:A81)</f>
        <v>66</v>
      </c>
      <c r="C81" s="368" t="s">
        <v>5883</v>
      </c>
      <c r="D81" s="358">
        <v>1952</v>
      </c>
      <c r="E81" s="358"/>
      <c r="F81" s="358" t="s">
        <v>17189</v>
      </c>
      <c r="G81" s="358">
        <v>2</v>
      </c>
      <c r="H81" s="358">
        <v>2</v>
      </c>
      <c r="I81" s="369">
        <v>1055.3</v>
      </c>
      <c r="J81" s="369">
        <v>979.6</v>
      </c>
      <c r="K81" s="369">
        <v>979.6</v>
      </c>
      <c r="L81" s="370">
        <v>36</v>
      </c>
      <c r="M81" s="358" t="s">
        <v>17048</v>
      </c>
      <c r="N81" s="358" t="s">
        <v>17064</v>
      </c>
      <c r="O81" s="361" t="s">
        <v>17366</v>
      </c>
      <c r="P81" s="366">
        <v>100275.9</v>
      </c>
      <c r="Q81" s="366"/>
      <c r="R81" s="366">
        <v>0</v>
      </c>
      <c r="S81" s="366">
        <v>0</v>
      </c>
      <c r="T81" s="366">
        <f t="shared" si="5"/>
        <v>100275.9</v>
      </c>
      <c r="U81" s="359">
        <f t="shared" si="4"/>
        <v>95.021226191604285</v>
      </c>
      <c r="V81" s="366">
        <f>U81</f>
        <v>95.021226191604285</v>
      </c>
    </row>
    <row r="82" spans="1:22" ht="35.25" x14ac:dyDescent="0.5">
      <c r="A82" s="173">
        <v>1</v>
      </c>
      <c r="B82" s="358">
        <f>SUBTOTAL(9,$A$16:A82)</f>
        <v>67</v>
      </c>
      <c r="C82" s="368" t="s">
        <v>127</v>
      </c>
      <c r="D82" s="358">
        <v>1959</v>
      </c>
      <c r="E82" s="358"/>
      <c r="F82" s="358" t="s">
        <v>17189</v>
      </c>
      <c r="G82" s="358">
        <v>3</v>
      </c>
      <c r="H82" s="358">
        <v>3</v>
      </c>
      <c r="I82" s="369">
        <v>1707.7</v>
      </c>
      <c r="J82" s="369">
        <v>1158.7</v>
      </c>
      <c r="K82" s="369">
        <v>1158.7</v>
      </c>
      <c r="L82" s="370">
        <v>47</v>
      </c>
      <c r="M82" s="358" t="s">
        <v>17048</v>
      </c>
      <c r="N82" s="358" t="s">
        <v>17064</v>
      </c>
      <c r="O82" s="361" t="s">
        <v>17364</v>
      </c>
      <c r="P82" s="366">
        <v>6803479.2000000002</v>
      </c>
      <c r="Q82" s="366">
        <v>0</v>
      </c>
      <c r="R82" s="366">
        <v>0</v>
      </c>
      <c r="S82" s="366">
        <v>0</v>
      </c>
      <c r="T82" s="366">
        <f t="shared" si="5"/>
        <v>6803479.2000000002</v>
      </c>
      <c r="U82" s="359">
        <f t="shared" si="4"/>
        <v>3984.0014053990749</v>
      </c>
      <c r="V82" s="366">
        <v>5654.9459314867945</v>
      </c>
    </row>
    <row r="83" spans="1:22" ht="35.25" x14ac:dyDescent="0.5">
      <c r="A83" s="173">
        <v>1</v>
      </c>
      <c r="B83" s="358">
        <f>SUBTOTAL(9,$A$16:A83)</f>
        <v>68</v>
      </c>
      <c r="C83" s="368" t="s">
        <v>7020</v>
      </c>
      <c r="D83" s="358">
        <v>1965</v>
      </c>
      <c r="E83" s="358"/>
      <c r="F83" s="358" t="s">
        <v>17189</v>
      </c>
      <c r="G83" s="358">
        <v>5</v>
      </c>
      <c r="H83" s="358">
        <v>4</v>
      </c>
      <c r="I83" s="369">
        <v>2574.6</v>
      </c>
      <c r="J83" s="369">
        <v>2550.48</v>
      </c>
      <c r="K83" s="369">
        <v>2550.48</v>
      </c>
      <c r="L83" s="370">
        <v>123</v>
      </c>
      <c r="M83" s="358" t="s">
        <v>17048</v>
      </c>
      <c r="N83" s="358" t="s">
        <v>17064</v>
      </c>
      <c r="O83" s="361" t="s">
        <v>17365</v>
      </c>
      <c r="P83" s="366">
        <v>8603206.7200000007</v>
      </c>
      <c r="Q83" s="366">
        <v>0</v>
      </c>
      <c r="R83" s="366">
        <v>0</v>
      </c>
      <c r="S83" s="366">
        <v>0</v>
      </c>
      <c r="T83" s="366">
        <f t="shared" si="5"/>
        <v>8603206.7200000007</v>
      </c>
      <c r="U83" s="359">
        <f t="shared" si="4"/>
        <v>3341.5702322690909</v>
      </c>
      <c r="V83" s="366">
        <v>5128.6098907791502</v>
      </c>
    </row>
    <row r="84" spans="1:22" ht="35.25" x14ac:dyDescent="0.5">
      <c r="A84" s="173">
        <v>1</v>
      </c>
      <c r="B84" s="358">
        <f>SUBTOTAL(9,$A$16:A84)</f>
        <v>69</v>
      </c>
      <c r="C84" s="368" t="s">
        <v>4677</v>
      </c>
      <c r="D84" s="358">
        <v>1984</v>
      </c>
      <c r="E84" s="358"/>
      <c r="F84" s="358" t="s">
        <v>17189</v>
      </c>
      <c r="G84" s="358">
        <v>12</v>
      </c>
      <c r="H84" s="358" t="s">
        <v>16994</v>
      </c>
      <c r="I84" s="369">
        <v>6206.9</v>
      </c>
      <c r="J84" s="369">
        <v>5104.59</v>
      </c>
      <c r="K84" s="369">
        <v>5104.59</v>
      </c>
      <c r="L84" s="370">
        <v>242</v>
      </c>
      <c r="M84" s="358" t="s">
        <v>17048</v>
      </c>
      <c r="N84" s="358" t="s">
        <v>17064</v>
      </c>
      <c r="O84" s="361" t="s">
        <v>17328</v>
      </c>
      <c r="P84" s="366">
        <v>7220586.4100000001</v>
      </c>
      <c r="Q84" s="366">
        <v>0</v>
      </c>
      <c r="R84" s="366">
        <v>0</v>
      </c>
      <c r="S84" s="366">
        <v>0</v>
      </c>
      <c r="T84" s="366">
        <f t="shared" si="5"/>
        <v>7220586.4100000001</v>
      </c>
      <c r="U84" s="359">
        <f t="shared" si="4"/>
        <v>1163.3160531021929</v>
      </c>
      <c r="V84" s="366">
        <v>1049.435950313361</v>
      </c>
    </row>
    <row r="85" spans="1:22" ht="35.25" x14ac:dyDescent="0.5">
      <c r="A85" s="173">
        <v>1</v>
      </c>
      <c r="B85" s="358">
        <f>SUBTOTAL(9,$A$16:A85)</f>
        <v>70</v>
      </c>
      <c r="C85" s="368" t="s">
        <v>5004</v>
      </c>
      <c r="D85" s="358">
        <v>1970</v>
      </c>
      <c r="E85" s="358"/>
      <c r="F85" s="358" t="s">
        <v>17189</v>
      </c>
      <c r="G85" s="358">
        <v>5</v>
      </c>
      <c r="H85" s="358" t="s">
        <v>16996</v>
      </c>
      <c r="I85" s="369">
        <v>2303.6999999999998</v>
      </c>
      <c r="J85" s="369">
        <v>1759</v>
      </c>
      <c r="K85" s="369">
        <v>1399.2</v>
      </c>
      <c r="L85" s="370">
        <v>77</v>
      </c>
      <c r="M85" s="358" t="s">
        <v>17048</v>
      </c>
      <c r="N85" s="358" t="s">
        <v>17064</v>
      </c>
      <c r="O85" s="361" t="s">
        <v>17065</v>
      </c>
      <c r="P85" s="366">
        <v>4361296.29</v>
      </c>
      <c r="Q85" s="366">
        <v>0</v>
      </c>
      <c r="R85" s="366">
        <v>0</v>
      </c>
      <c r="S85" s="366">
        <v>0</v>
      </c>
      <c r="T85" s="366">
        <f t="shared" si="5"/>
        <v>4361296.29</v>
      </c>
      <c r="U85" s="359">
        <f t="shared" si="4"/>
        <v>1893.1702435212919</v>
      </c>
      <c r="V85" s="366">
        <v>2978.3147458436429</v>
      </c>
    </row>
    <row r="86" spans="1:22" ht="35.25" x14ac:dyDescent="0.5">
      <c r="A86" s="173">
        <v>1</v>
      </c>
      <c r="B86" s="358">
        <f>SUBTOTAL(9,$A$16:A86)</f>
        <v>71</v>
      </c>
      <c r="C86" s="368" t="s">
        <v>5412</v>
      </c>
      <c r="D86" s="358">
        <v>1961</v>
      </c>
      <c r="E86" s="358"/>
      <c r="F86" s="358" t="s">
        <v>17189</v>
      </c>
      <c r="G86" s="358" t="s">
        <v>17051</v>
      </c>
      <c r="H86" s="358" t="s">
        <v>16996</v>
      </c>
      <c r="I86" s="369">
        <v>1478.4</v>
      </c>
      <c r="J86" s="369">
        <v>1363.8</v>
      </c>
      <c r="K86" s="369">
        <v>1044.5999999999999</v>
      </c>
      <c r="L86" s="370">
        <v>50</v>
      </c>
      <c r="M86" s="358" t="s">
        <v>17048</v>
      </c>
      <c r="N86" s="358" t="s">
        <v>17064</v>
      </c>
      <c r="O86" s="361" t="s">
        <v>17306</v>
      </c>
      <c r="P86" s="366">
        <v>4662585.8</v>
      </c>
      <c r="Q86" s="366">
        <v>0</v>
      </c>
      <c r="R86" s="366">
        <v>0</v>
      </c>
      <c r="S86" s="366">
        <v>0</v>
      </c>
      <c r="T86" s="366">
        <f t="shared" si="5"/>
        <v>4662585.8</v>
      </c>
      <c r="U86" s="359">
        <f t="shared" si="4"/>
        <v>3153.8053300865799</v>
      </c>
      <c r="V86" s="366">
        <v>4897.9383658008655</v>
      </c>
    </row>
    <row r="87" spans="1:22" ht="35.25" x14ac:dyDescent="0.5">
      <c r="A87" s="173">
        <v>1</v>
      </c>
      <c r="B87" s="358">
        <f>SUBTOTAL(9,$A$16:A87)</f>
        <v>72</v>
      </c>
      <c r="C87" s="368" t="s">
        <v>1311</v>
      </c>
      <c r="D87" s="358" t="s">
        <v>667</v>
      </c>
      <c r="E87" s="358"/>
      <c r="F87" s="358" t="s">
        <v>17321</v>
      </c>
      <c r="G87" s="358" t="s">
        <v>17058</v>
      </c>
      <c r="H87" s="358" t="s">
        <v>17059</v>
      </c>
      <c r="I87" s="369">
        <v>8158.5</v>
      </c>
      <c r="J87" s="369">
        <v>6419.1</v>
      </c>
      <c r="K87" s="369">
        <v>6419.1</v>
      </c>
      <c r="L87" s="370">
        <v>324</v>
      </c>
      <c r="M87" s="358" t="s">
        <v>17048</v>
      </c>
      <c r="N87" s="358" t="s">
        <v>17064</v>
      </c>
      <c r="O87" s="361" t="s">
        <v>17065</v>
      </c>
      <c r="P87" s="366">
        <v>15284735.229999999</v>
      </c>
      <c r="Q87" s="366">
        <v>0</v>
      </c>
      <c r="R87" s="366">
        <v>0</v>
      </c>
      <c r="S87" s="366">
        <v>0</v>
      </c>
      <c r="T87" s="366">
        <f t="shared" si="5"/>
        <v>15284735.229999999</v>
      </c>
      <c r="U87" s="359">
        <f t="shared" si="4"/>
        <v>1873.4737059508486</v>
      </c>
      <c r="V87" s="366">
        <v>2246.1645057302203</v>
      </c>
    </row>
    <row r="88" spans="1:22" ht="35.25" x14ac:dyDescent="0.5">
      <c r="A88" s="173">
        <v>1</v>
      </c>
      <c r="B88" s="358">
        <f>SUBTOTAL(9,$A$16:A88)</f>
        <v>73</v>
      </c>
      <c r="C88" s="368" t="s">
        <v>1372</v>
      </c>
      <c r="D88" s="358">
        <v>1970</v>
      </c>
      <c r="E88" s="358"/>
      <c r="F88" s="358" t="s">
        <v>17189</v>
      </c>
      <c r="G88" s="358">
        <v>2</v>
      </c>
      <c r="H88" s="358">
        <v>2</v>
      </c>
      <c r="I88" s="369">
        <v>788.5</v>
      </c>
      <c r="J88" s="369">
        <v>722.8</v>
      </c>
      <c r="K88" s="369">
        <v>722.8</v>
      </c>
      <c r="L88" s="370">
        <v>42</v>
      </c>
      <c r="M88" s="358" t="s">
        <v>17048</v>
      </c>
      <c r="N88" s="358" t="s">
        <v>17064</v>
      </c>
      <c r="O88" s="361" t="s">
        <v>17379</v>
      </c>
      <c r="P88" s="366">
        <v>6067536.8499999996</v>
      </c>
      <c r="Q88" s="366"/>
      <c r="R88" s="366">
        <v>0</v>
      </c>
      <c r="S88" s="366">
        <v>0</v>
      </c>
      <c r="T88" s="366">
        <f t="shared" si="5"/>
        <v>6067536.8499999996</v>
      </c>
      <c r="U88" s="359">
        <f t="shared" si="4"/>
        <v>7695.0372225745077</v>
      </c>
      <c r="V88" s="366">
        <f>U88</f>
        <v>7695.0372225745077</v>
      </c>
    </row>
    <row r="89" spans="1:22" ht="35.25" x14ac:dyDescent="0.5">
      <c r="A89" s="173">
        <v>1</v>
      </c>
      <c r="B89" s="358">
        <f>SUBTOTAL(9,$A$16:A89)</f>
        <v>74</v>
      </c>
      <c r="C89" s="368" t="s">
        <v>6851</v>
      </c>
      <c r="D89" s="358">
        <v>1999</v>
      </c>
      <c r="E89" s="358"/>
      <c r="F89" s="358" t="s">
        <v>17053</v>
      </c>
      <c r="G89" s="358">
        <v>10</v>
      </c>
      <c r="H89" s="358">
        <v>3</v>
      </c>
      <c r="I89" s="369">
        <v>7576.1</v>
      </c>
      <c r="J89" s="369">
        <v>6473.7</v>
      </c>
      <c r="K89" s="369" t="s">
        <v>17331</v>
      </c>
      <c r="L89" s="370">
        <v>269</v>
      </c>
      <c r="M89" s="358" t="s">
        <v>17048</v>
      </c>
      <c r="N89" s="358" t="s">
        <v>17064</v>
      </c>
      <c r="O89" s="361" t="s">
        <v>17332</v>
      </c>
      <c r="P89" s="366">
        <v>2846419.65</v>
      </c>
      <c r="Q89" s="366">
        <v>0</v>
      </c>
      <c r="R89" s="366">
        <v>0</v>
      </c>
      <c r="S89" s="366">
        <v>0</v>
      </c>
      <c r="T89" s="366">
        <f t="shared" si="5"/>
        <v>2846419.65</v>
      </c>
      <c r="U89" s="359">
        <f t="shared" si="4"/>
        <v>375.71041168939161</v>
      </c>
      <c r="V89" s="366">
        <v>5674.57</v>
      </c>
    </row>
    <row r="90" spans="1:22" ht="35.25" x14ac:dyDescent="0.5">
      <c r="A90" s="173">
        <v>1</v>
      </c>
      <c r="B90" s="358">
        <f>SUBTOTAL(9,$A$16:A90)</f>
        <v>75</v>
      </c>
      <c r="C90" s="368" t="s">
        <v>7019</v>
      </c>
      <c r="D90" s="358">
        <v>1979</v>
      </c>
      <c r="E90" s="358"/>
      <c r="F90" s="358" t="s">
        <v>17053</v>
      </c>
      <c r="G90" s="358">
        <v>5</v>
      </c>
      <c r="H90" s="358">
        <v>4</v>
      </c>
      <c r="I90" s="369">
        <v>2154.4</v>
      </c>
      <c r="J90" s="369">
        <v>1955.6</v>
      </c>
      <c r="K90" s="369">
        <v>1955.6</v>
      </c>
      <c r="L90" s="370">
        <v>122</v>
      </c>
      <c r="M90" s="358" t="s">
        <v>17048</v>
      </c>
      <c r="N90" s="358" t="s">
        <v>17064</v>
      </c>
      <c r="O90" s="361" t="s">
        <v>17333</v>
      </c>
      <c r="P90" s="366">
        <v>2074043.28</v>
      </c>
      <c r="Q90" s="366">
        <v>0</v>
      </c>
      <c r="R90" s="366">
        <v>0</v>
      </c>
      <c r="S90" s="366">
        <v>0</v>
      </c>
      <c r="T90" s="366">
        <f t="shared" si="5"/>
        <v>2074043.28</v>
      </c>
      <c r="U90" s="359">
        <f t="shared" si="4"/>
        <v>962.70111399925736</v>
      </c>
      <c r="V90" s="366">
        <v>1838.2641812105458</v>
      </c>
    </row>
    <row r="91" spans="1:22" ht="35.25" x14ac:dyDescent="0.5">
      <c r="A91" s="173">
        <v>1</v>
      </c>
      <c r="B91" s="358">
        <f>SUBTOTAL(9,$A$16:A91)</f>
        <v>76</v>
      </c>
      <c r="C91" s="368" t="s">
        <v>7071</v>
      </c>
      <c r="D91" s="358" t="s">
        <v>924</v>
      </c>
      <c r="E91" s="358"/>
      <c r="F91" s="358" t="s">
        <v>17189</v>
      </c>
      <c r="G91" s="358" t="s">
        <v>17058</v>
      </c>
      <c r="H91" s="358">
        <v>1</v>
      </c>
      <c r="I91" s="369">
        <v>1129.8</v>
      </c>
      <c r="J91" s="369">
        <v>1033.3</v>
      </c>
      <c r="K91" s="369">
        <v>841.7</v>
      </c>
      <c r="L91" s="370">
        <v>42</v>
      </c>
      <c r="M91" s="358" t="s">
        <v>17048</v>
      </c>
      <c r="N91" s="358" t="s">
        <v>17064</v>
      </c>
      <c r="O91" s="361" t="s">
        <v>17325</v>
      </c>
      <c r="P91" s="366">
        <v>1956784.6700000002</v>
      </c>
      <c r="Q91" s="366">
        <v>0</v>
      </c>
      <c r="R91" s="366">
        <v>0</v>
      </c>
      <c r="S91" s="366">
        <v>0</v>
      </c>
      <c r="T91" s="366">
        <f t="shared" si="5"/>
        <v>1956784.6700000002</v>
      </c>
      <c r="U91" s="359">
        <f t="shared" si="4"/>
        <v>1731.9743936979999</v>
      </c>
      <c r="V91" s="366">
        <v>2258.1132943883872</v>
      </c>
    </row>
    <row r="92" spans="1:22" ht="35.25" x14ac:dyDescent="0.5">
      <c r="A92" s="173">
        <v>1</v>
      </c>
      <c r="B92" s="358">
        <f>SUBTOTAL(9,$A$16:A92)</f>
        <v>77</v>
      </c>
      <c r="C92" s="368" t="s">
        <v>7151</v>
      </c>
      <c r="D92" s="358">
        <v>1981</v>
      </c>
      <c r="E92" s="358"/>
      <c r="F92" s="358" t="s">
        <v>17189</v>
      </c>
      <c r="G92" s="358">
        <v>6</v>
      </c>
      <c r="H92" s="358">
        <v>1</v>
      </c>
      <c r="I92" s="369">
        <v>992.7</v>
      </c>
      <c r="J92" s="369">
        <v>982.4</v>
      </c>
      <c r="K92" s="369">
        <v>982.4</v>
      </c>
      <c r="L92" s="370">
        <v>40</v>
      </c>
      <c r="M92" s="358" t="s">
        <v>17048</v>
      </c>
      <c r="N92" s="358" t="s">
        <v>17064</v>
      </c>
      <c r="O92" s="361" t="s">
        <v>17414</v>
      </c>
      <c r="P92" s="366">
        <v>163126.06</v>
      </c>
      <c r="Q92" s="366"/>
      <c r="R92" s="366">
        <v>0</v>
      </c>
      <c r="S92" s="366">
        <v>0</v>
      </c>
      <c r="T92" s="366">
        <f t="shared" si="5"/>
        <v>163126.06</v>
      </c>
      <c r="U92" s="359">
        <f t="shared" si="4"/>
        <v>164.32563715120378</v>
      </c>
      <c r="V92" s="366">
        <f>U92</f>
        <v>164.32563715120378</v>
      </c>
    </row>
    <row r="93" spans="1:22" ht="35.25" x14ac:dyDescent="0.5">
      <c r="A93" s="173">
        <v>1</v>
      </c>
      <c r="B93" s="358">
        <f>SUBTOTAL(9,$A$16:A93)</f>
        <v>78</v>
      </c>
      <c r="C93" s="368" t="s">
        <v>6905</v>
      </c>
      <c r="D93" s="358">
        <v>1968</v>
      </c>
      <c r="E93" s="358"/>
      <c r="F93" s="358" t="s">
        <v>17189</v>
      </c>
      <c r="G93" s="358">
        <v>5</v>
      </c>
      <c r="H93" s="358">
        <v>6</v>
      </c>
      <c r="I93" s="369">
        <v>4551.3</v>
      </c>
      <c r="J93" s="369">
        <v>4456.07</v>
      </c>
      <c r="K93" s="369">
        <v>4456.07</v>
      </c>
      <c r="L93" s="370">
        <v>265</v>
      </c>
      <c r="M93" s="358" t="s">
        <v>17048</v>
      </c>
      <c r="N93" s="358" t="s">
        <v>17064</v>
      </c>
      <c r="O93" s="361" t="s">
        <v>17409</v>
      </c>
      <c r="P93" s="366">
        <v>185118.56</v>
      </c>
      <c r="Q93" s="366"/>
      <c r="R93" s="366">
        <v>0</v>
      </c>
      <c r="S93" s="366">
        <v>0</v>
      </c>
      <c r="T93" s="366">
        <f t="shared" si="5"/>
        <v>185118.56</v>
      </c>
      <c r="U93" s="359">
        <f t="shared" si="4"/>
        <v>40.673776723134047</v>
      </c>
      <c r="V93" s="366">
        <f>U93</f>
        <v>40.673776723134047</v>
      </c>
    </row>
    <row r="94" spans="1:22" ht="35.25" x14ac:dyDescent="0.5">
      <c r="A94" s="173">
        <v>1</v>
      </c>
      <c r="B94" s="358">
        <f>SUBTOTAL(9,$A$16:A94)</f>
        <v>79</v>
      </c>
      <c r="C94" s="368" t="s">
        <v>133</v>
      </c>
      <c r="D94" s="358">
        <v>1972</v>
      </c>
      <c r="E94" s="358"/>
      <c r="F94" s="358" t="s">
        <v>17189</v>
      </c>
      <c r="G94" s="358">
        <v>5</v>
      </c>
      <c r="H94" s="358">
        <v>6</v>
      </c>
      <c r="I94" s="369">
        <v>4625.6000000000004</v>
      </c>
      <c r="J94" s="369">
        <v>3577.4</v>
      </c>
      <c r="K94" s="369">
        <v>3577.4</v>
      </c>
      <c r="L94" s="370">
        <v>160</v>
      </c>
      <c r="M94" s="358" t="s">
        <v>17048</v>
      </c>
      <c r="N94" s="358" t="s">
        <v>17064</v>
      </c>
      <c r="O94" s="361" t="s">
        <v>17088</v>
      </c>
      <c r="P94" s="366">
        <v>205915.02</v>
      </c>
      <c r="Q94" s="366"/>
      <c r="R94" s="366">
        <v>0</v>
      </c>
      <c r="S94" s="366">
        <v>0</v>
      </c>
      <c r="T94" s="366">
        <f t="shared" si="5"/>
        <v>205915.02</v>
      </c>
      <c r="U94" s="359">
        <f t="shared" si="4"/>
        <v>44.516391387063294</v>
      </c>
      <c r="V94" s="366">
        <f>U94</f>
        <v>44.516391387063294</v>
      </c>
    </row>
    <row r="95" spans="1:22" ht="35.25" x14ac:dyDescent="0.5">
      <c r="A95" s="173">
        <v>1</v>
      </c>
      <c r="B95" s="358">
        <f>SUBTOTAL(9,$A$16:A95)</f>
        <v>80</v>
      </c>
      <c r="C95" s="368" t="s">
        <v>7744</v>
      </c>
      <c r="D95" s="358">
        <v>1969</v>
      </c>
      <c r="E95" s="358"/>
      <c r="F95" s="358" t="s">
        <v>17189</v>
      </c>
      <c r="G95" s="358">
        <v>5</v>
      </c>
      <c r="H95" s="358">
        <v>4</v>
      </c>
      <c r="I95" s="369">
        <v>4508.5</v>
      </c>
      <c r="J95" s="369">
        <v>3290.4</v>
      </c>
      <c r="K95" s="369">
        <v>3290.4</v>
      </c>
      <c r="L95" s="370">
        <v>145</v>
      </c>
      <c r="M95" s="358" t="s">
        <v>17048</v>
      </c>
      <c r="N95" s="358" t="s">
        <v>17064</v>
      </c>
      <c r="O95" s="361" t="s">
        <v>17065</v>
      </c>
      <c r="P95" s="366">
        <v>150000</v>
      </c>
      <c r="Q95" s="366"/>
      <c r="R95" s="366">
        <v>0</v>
      </c>
      <c r="S95" s="366">
        <v>0</v>
      </c>
      <c r="T95" s="366">
        <f t="shared" ref="T95:T108" si="6">P95-R95-S95</f>
        <v>150000</v>
      </c>
      <c r="U95" s="359">
        <f t="shared" ref="U95:U108" si="7">P95/I95</f>
        <v>33.270489076189421</v>
      </c>
      <c r="V95" s="366">
        <f t="shared" ref="V95:V108" si="8">U95</f>
        <v>33.270489076189421</v>
      </c>
    </row>
    <row r="96" spans="1:22" ht="35.25" x14ac:dyDescent="0.5">
      <c r="A96" s="173">
        <v>1</v>
      </c>
      <c r="B96" s="358">
        <f>SUBTOTAL(9,$A$16:A96)</f>
        <v>81</v>
      </c>
      <c r="C96" s="368" t="s">
        <v>4796</v>
      </c>
      <c r="D96" s="358">
        <v>1978</v>
      </c>
      <c r="E96" s="358"/>
      <c r="F96" s="358" t="s">
        <v>17189</v>
      </c>
      <c r="G96" s="358">
        <v>5</v>
      </c>
      <c r="H96" s="358">
        <v>4</v>
      </c>
      <c r="I96" s="369">
        <v>3303.8</v>
      </c>
      <c r="J96" s="369">
        <v>2996.6</v>
      </c>
      <c r="K96" s="369">
        <v>2996.6</v>
      </c>
      <c r="L96" s="370">
        <v>149</v>
      </c>
      <c r="M96" s="358" t="s">
        <v>17048</v>
      </c>
      <c r="N96" s="358" t="s">
        <v>17064</v>
      </c>
      <c r="O96" s="361" t="s">
        <v>17447</v>
      </c>
      <c r="P96" s="366">
        <v>150000</v>
      </c>
      <c r="Q96" s="366"/>
      <c r="R96" s="366">
        <v>0</v>
      </c>
      <c r="S96" s="366">
        <v>0</v>
      </c>
      <c r="T96" s="366">
        <f t="shared" si="6"/>
        <v>150000</v>
      </c>
      <c r="U96" s="359">
        <f t="shared" si="7"/>
        <v>45.40226405956777</v>
      </c>
      <c r="V96" s="366">
        <f t="shared" si="8"/>
        <v>45.40226405956777</v>
      </c>
    </row>
    <row r="97" spans="1:22" ht="35.25" x14ac:dyDescent="0.5">
      <c r="A97" s="173">
        <v>1</v>
      </c>
      <c r="B97" s="358">
        <f>SUBTOTAL(9,$A$16:A97)</f>
        <v>82</v>
      </c>
      <c r="C97" s="368" t="s">
        <v>5252</v>
      </c>
      <c r="D97" s="358">
        <v>1970</v>
      </c>
      <c r="E97" s="358"/>
      <c r="F97" s="358" t="s">
        <v>17189</v>
      </c>
      <c r="G97" s="358">
        <v>5</v>
      </c>
      <c r="H97" s="358">
        <v>6</v>
      </c>
      <c r="I97" s="369">
        <v>4522.8</v>
      </c>
      <c r="J97" s="369">
        <v>4342.3</v>
      </c>
      <c r="K97" s="369">
        <v>3921</v>
      </c>
      <c r="L97" s="370">
        <v>250</v>
      </c>
      <c r="M97" s="358" t="s">
        <v>17048</v>
      </c>
      <c r="N97" s="358" t="s">
        <v>17064</v>
      </c>
      <c r="O97" s="361" t="s">
        <v>17066</v>
      </c>
      <c r="P97" s="366">
        <v>150000</v>
      </c>
      <c r="Q97" s="366"/>
      <c r="R97" s="366">
        <v>0</v>
      </c>
      <c r="S97" s="366">
        <v>0</v>
      </c>
      <c r="T97" s="366">
        <f t="shared" si="6"/>
        <v>150000</v>
      </c>
      <c r="U97" s="359">
        <f t="shared" si="7"/>
        <v>33.165295834438844</v>
      </c>
      <c r="V97" s="366">
        <f t="shared" si="8"/>
        <v>33.165295834438844</v>
      </c>
    </row>
    <row r="98" spans="1:22" ht="35.25" x14ac:dyDescent="0.5">
      <c r="A98" s="173">
        <v>1</v>
      </c>
      <c r="B98" s="358">
        <f>SUBTOTAL(9,$A$16:A98)</f>
        <v>83</v>
      </c>
      <c r="C98" s="368" t="s">
        <v>5255</v>
      </c>
      <c r="D98" s="358">
        <v>1962</v>
      </c>
      <c r="E98" s="358"/>
      <c r="F98" s="358" t="s">
        <v>17189</v>
      </c>
      <c r="G98" s="358">
        <v>2</v>
      </c>
      <c r="H98" s="358">
        <v>2</v>
      </c>
      <c r="I98" s="369">
        <v>651.84</v>
      </c>
      <c r="J98" s="369">
        <v>638.64</v>
      </c>
      <c r="K98" s="369">
        <v>638.64</v>
      </c>
      <c r="L98" s="370">
        <v>42</v>
      </c>
      <c r="M98" s="358" t="s">
        <v>17048</v>
      </c>
      <c r="N98" s="358" t="s">
        <v>17064</v>
      </c>
      <c r="O98" s="361" t="s">
        <v>17065</v>
      </c>
      <c r="P98" s="366">
        <v>150000</v>
      </c>
      <c r="Q98" s="366"/>
      <c r="R98" s="366">
        <v>0</v>
      </c>
      <c r="S98" s="366">
        <v>0</v>
      </c>
      <c r="T98" s="366">
        <f t="shared" si="6"/>
        <v>150000</v>
      </c>
      <c r="U98" s="359">
        <f t="shared" si="7"/>
        <v>230.11782032400589</v>
      </c>
      <c r="V98" s="366">
        <f t="shared" si="8"/>
        <v>230.11782032400589</v>
      </c>
    </row>
    <row r="99" spans="1:22" ht="35.25" x14ac:dyDescent="0.5">
      <c r="A99" s="173">
        <v>1</v>
      </c>
      <c r="B99" s="358">
        <f>SUBTOTAL(9,$A$16:A99)</f>
        <v>84</v>
      </c>
      <c r="C99" s="368" t="s">
        <v>97</v>
      </c>
      <c r="D99" s="358">
        <v>1997</v>
      </c>
      <c r="E99" s="358"/>
      <c r="F99" s="358" t="s">
        <v>17189</v>
      </c>
      <c r="G99" s="358">
        <v>9</v>
      </c>
      <c r="H99" s="358">
        <v>2</v>
      </c>
      <c r="I99" s="369">
        <v>5737.8</v>
      </c>
      <c r="J99" s="369">
        <v>4244.5</v>
      </c>
      <c r="K99" s="369">
        <v>4244.5</v>
      </c>
      <c r="L99" s="370">
        <v>120</v>
      </c>
      <c r="M99" s="358" t="s">
        <v>17048</v>
      </c>
      <c r="N99" s="358" t="s">
        <v>17064</v>
      </c>
      <c r="O99" s="361" t="s">
        <v>17329</v>
      </c>
      <c r="P99" s="366">
        <v>150000</v>
      </c>
      <c r="Q99" s="366"/>
      <c r="R99" s="366">
        <v>0</v>
      </c>
      <c r="S99" s="366">
        <v>0</v>
      </c>
      <c r="T99" s="366">
        <f t="shared" si="6"/>
        <v>150000</v>
      </c>
      <c r="U99" s="359">
        <f t="shared" si="7"/>
        <v>26.142423925546375</v>
      </c>
      <c r="V99" s="366">
        <f t="shared" si="8"/>
        <v>26.142423925546375</v>
      </c>
    </row>
    <row r="100" spans="1:22" ht="35.25" x14ac:dyDescent="0.5">
      <c r="A100" s="173">
        <v>1</v>
      </c>
      <c r="B100" s="358">
        <f>SUBTOTAL(9,$A$16:A100)</f>
        <v>85</v>
      </c>
      <c r="C100" s="368" t="s">
        <v>5554</v>
      </c>
      <c r="D100" s="358">
        <v>1984</v>
      </c>
      <c r="E100" s="358"/>
      <c r="F100" s="358" t="s">
        <v>17189</v>
      </c>
      <c r="G100" s="358">
        <v>5</v>
      </c>
      <c r="H100" s="358">
        <v>3</v>
      </c>
      <c r="I100" s="369">
        <v>3258.2</v>
      </c>
      <c r="J100" s="369">
        <v>1917.3</v>
      </c>
      <c r="K100" s="369">
        <v>1879.4</v>
      </c>
      <c r="L100" s="370">
        <v>156</v>
      </c>
      <c r="M100" s="358" t="s">
        <v>17048</v>
      </c>
      <c r="N100" s="358" t="s">
        <v>17064</v>
      </c>
      <c r="O100" s="361" t="s">
        <v>17082</v>
      </c>
      <c r="P100" s="366">
        <v>150000</v>
      </c>
      <c r="Q100" s="366"/>
      <c r="R100" s="366">
        <v>0</v>
      </c>
      <c r="S100" s="366">
        <v>0</v>
      </c>
      <c r="T100" s="366">
        <f t="shared" si="6"/>
        <v>150000</v>
      </c>
      <c r="U100" s="359">
        <f t="shared" si="7"/>
        <v>46.037689521821868</v>
      </c>
      <c r="V100" s="366">
        <f t="shared" si="8"/>
        <v>46.037689521821868</v>
      </c>
    </row>
    <row r="101" spans="1:22" ht="35.25" x14ac:dyDescent="0.5">
      <c r="A101" s="173">
        <v>1</v>
      </c>
      <c r="B101" s="358">
        <f>SUBTOTAL(9,$A$16:A101)</f>
        <v>86</v>
      </c>
      <c r="C101" s="368" t="s">
        <v>6163</v>
      </c>
      <c r="D101" s="358">
        <v>1987</v>
      </c>
      <c r="E101" s="358"/>
      <c r="F101" s="358" t="s">
        <v>17053</v>
      </c>
      <c r="G101" s="358">
        <v>9</v>
      </c>
      <c r="H101" s="358">
        <v>2</v>
      </c>
      <c r="I101" s="369">
        <v>5051.2</v>
      </c>
      <c r="J101" s="369">
        <v>3905.8</v>
      </c>
      <c r="K101" s="369">
        <v>3606.8</v>
      </c>
      <c r="L101" s="370">
        <v>179</v>
      </c>
      <c r="M101" s="358" t="s">
        <v>17048</v>
      </c>
      <c r="N101" s="358" t="s">
        <v>17064</v>
      </c>
      <c r="O101" s="361" t="s">
        <v>17097</v>
      </c>
      <c r="P101" s="366">
        <v>150000</v>
      </c>
      <c r="Q101" s="366"/>
      <c r="R101" s="366">
        <v>0</v>
      </c>
      <c r="S101" s="366">
        <v>0</v>
      </c>
      <c r="T101" s="366">
        <f t="shared" si="6"/>
        <v>150000</v>
      </c>
      <c r="U101" s="359">
        <f t="shared" si="7"/>
        <v>29.695913842255308</v>
      </c>
      <c r="V101" s="366">
        <f t="shared" si="8"/>
        <v>29.695913842255308</v>
      </c>
    </row>
    <row r="102" spans="1:22" ht="35.25" x14ac:dyDescent="0.5">
      <c r="A102" s="173">
        <v>1</v>
      </c>
      <c r="B102" s="358">
        <f>SUBTOTAL(9,$A$16:A102)</f>
        <v>87</v>
      </c>
      <c r="C102" s="368" t="s">
        <v>4876</v>
      </c>
      <c r="D102" s="358">
        <v>1986</v>
      </c>
      <c r="E102" s="358"/>
      <c r="F102" s="358" t="s">
        <v>17053</v>
      </c>
      <c r="G102" s="358">
        <v>9</v>
      </c>
      <c r="H102" s="358">
        <v>4</v>
      </c>
      <c r="I102" s="369">
        <v>8632.7000000000007</v>
      </c>
      <c r="J102" s="369">
        <v>7750.5</v>
      </c>
      <c r="K102" s="369">
        <v>7543.4</v>
      </c>
      <c r="L102" s="370">
        <v>395</v>
      </c>
      <c r="M102" s="358" t="s">
        <v>17048</v>
      </c>
      <c r="N102" s="358" t="s">
        <v>17064</v>
      </c>
      <c r="O102" s="361" t="s">
        <v>17097</v>
      </c>
      <c r="P102" s="366">
        <v>150000</v>
      </c>
      <c r="Q102" s="366"/>
      <c r="R102" s="366">
        <v>0</v>
      </c>
      <c r="S102" s="366">
        <v>0</v>
      </c>
      <c r="T102" s="366">
        <f t="shared" si="6"/>
        <v>150000</v>
      </c>
      <c r="U102" s="359">
        <f t="shared" si="7"/>
        <v>17.375792046520786</v>
      </c>
      <c r="V102" s="366">
        <f t="shared" si="8"/>
        <v>17.375792046520786</v>
      </c>
    </row>
    <row r="103" spans="1:22" ht="35.25" x14ac:dyDescent="0.5">
      <c r="A103" s="173">
        <v>1</v>
      </c>
      <c r="B103" s="358">
        <f>SUBTOTAL(9,$A$16:A103)</f>
        <v>88</v>
      </c>
      <c r="C103" s="368" t="s">
        <v>6764</v>
      </c>
      <c r="D103" s="358">
        <v>1970</v>
      </c>
      <c r="E103" s="358"/>
      <c r="F103" s="358" t="s">
        <v>17189</v>
      </c>
      <c r="G103" s="358">
        <v>5</v>
      </c>
      <c r="H103" s="358">
        <v>4</v>
      </c>
      <c r="I103" s="369">
        <v>3821.4</v>
      </c>
      <c r="J103" s="369">
        <v>3346.8</v>
      </c>
      <c r="K103" s="369">
        <v>3211</v>
      </c>
      <c r="L103" s="370">
        <v>153</v>
      </c>
      <c r="M103" s="358" t="s">
        <v>17048</v>
      </c>
      <c r="N103" s="358" t="s">
        <v>17064</v>
      </c>
      <c r="O103" s="361" t="s">
        <v>17072</v>
      </c>
      <c r="P103" s="366">
        <v>150000</v>
      </c>
      <c r="Q103" s="366"/>
      <c r="R103" s="366">
        <v>0</v>
      </c>
      <c r="S103" s="366">
        <v>0</v>
      </c>
      <c r="T103" s="366">
        <f t="shared" si="6"/>
        <v>150000</v>
      </c>
      <c r="U103" s="359">
        <f t="shared" si="7"/>
        <v>39.252629926205053</v>
      </c>
      <c r="V103" s="366">
        <f t="shared" si="8"/>
        <v>39.252629926205053</v>
      </c>
    </row>
    <row r="104" spans="1:22" ht="35.25" x14ac:dyDescent="0.5">
      <c r="A104" s="173">
        <v>1</v>
      </c>
      <c r="B104" s="358">
        <f>SUBTOTAL(9,$A$16:A104)</f>
        <v>89</v>
      </c>
      <c r="C104" s="368" t="s">
        <v>17450</v>
      </c>
      <c r="D104" s="358">
        <v>1960</v>
      </c>
      <c r="E104" s="358"/>
      <c r="F104" s="358" t="s">
        <v>17189</v>
      </c>
      <c r="G104" s="358">
        <v>3</v>
      </c>
      <c r="H104" s="358">
        <v>1</v>
      </c>
      <c r="I104" s="369">
        <v>500.8</v>
      </c>
      <c r="J104" s="369">
        <v>448</v>
      </c>
      <c r="K104" s="369">
        <v>448</v>
      </c>
      <c r="L104" s="370">
        <v>25</v>
      </c>
      <c r="M104" s="358" t="s">
        <v>17048</v>
      </c>
      <c r="N104" s="358" t="s">
        <v>17064</v>
      </c>
      <c r="O104" s="361" t="s">
        <v>17366</v>
      </c>
      <c r="P104" s="366">
        <v>150000</v>
      </c>
      <c r="Q104" s="366"/>
      <c r="R104" s="366">
        <v>0</v>
      </c>
      <c r="S104" s="366">
        <v>0</v>
      </c>
      <c r="T104" s="366">
        <f t="shared" si="6"/>
        <v>150000</v>
      </c>
      <c r="U104" s="359">
        <f t="shared" si="7"/>
        <v>299.5207667731629</v>
      </c>
      <c r="V104" s="366">
        <f t="shared" si="8"/>
        <v>299.5207667731629</v>
      </c>
    </row>
    <row r="105" spans="1:22" ht="35.25" x14ac:dyDescent="0.5">
      <c r="A105" s="173">
        <v>1</v>
      </c>
      <c r="B105" s="358">
        <f>SUBTOTAL(9,$A$16:A105)</f>
        <v>90</v>
      </c>
      <c r="C105" s="368" t="s">
        <v>1119</v>
      </c>
      <c r="D105" s="358">
        <v>2004</v>
      </c>
      <c r="E105" s="358"/>
      <c r="F105" s="358" t="s">
        <v>17189</v>
      </c>
      <c r="G105" s="358">
        <v>9</v>
      </c>
      <c r="H105" s="358">
        <v>1</v>
      </c>
      <c r="I105" s="369">
        <v>2556.1</v>
      </c>
      <c r="J105" s="369">
        <v>1725.9</v>
      </c>
      <c r="K105" s="369">
        <v>1725.9</v>
      </c>
      <c r="L105" s="370">
        <v>18</v>
      </c>
      <c r="M105" s="358" t="s">
        <v>17048</v>
      </c>
      <c r="N105" s="358" t="s">
        <v>17064</v>
      </c>
      <c r="O105" s="361" t="s">
        <v>17448</v>
      </c>
      <c r="P105" s="366">
        <v>150000</v>
      </c>
      <c r="Q105" s="366"/>
      <c r="R105" s="366">
        <v>0</v>
      </c>
      <c r="S105" s="366">
        <v>0</v>
      </c>
      <c r="T105" s="366">
        <f t="shared" si="6"/>
        <v>150000</v>
      </c>
      <c r="U105" s="359">
        <f t="shared" si="7"/>
        <v>58.683150111497987</v>
      </c>
      <c r="V105" s="366">
        <f t="shared" si="8"/>
        <v>58.683150111497987</v>
      </c>
    </row>
    <row r="106" spans="1:22" ht="35.25" x14ac:dyDescent="0.5">
      <c r="A106" s="173">
        <v>1</v>
      </c>
      <c r="B106" s="358">
        <f>SUBTOTAL(9,$A$16:A106)</f>
        <v>91</v>
      </c>
      <c r="C106" s="368" t="s">
        <v>6380</v>
      </c>
      <c r="D106" s="358">
        <v>1966</v>
      </c>
      <c r="E106" s="358"/>
      <c r="F106" s="358" t="s">
        <v>17189</v>
      </c>
      <c r="G106" s="358">
        <v>2</v>
      </c>
      <c r="H106" s="358">
        <v>2</v>
      </c>
      <c r="I106" s="369">
        <v>426.7</v>
      </c>
      <c r="J106" s="369">
        <v>426.7</v>
      </c>
      <c r="K106" s="369">
        <v>383.1</v>
      </c>
      <c r="L106" s="370">
        <v>19</v>
      </c>
      <c r="M106" s="358" t="s">
        <v>17048</v>
      </c>
      <c r="N106" s="358" t="s">
        <v>17064</v>
      </c>
      <c r="O106" s="361" t="s">
        <v>17069</v>
      </c>
      <c r="P106" s="366">
        <v>150000</v>
      </c>
      <c r="Q106" s="366"/>
      <c r="R106" s="366">
        <v>0</v>
      </c>
      <c r="S106" s="366">
        <v>0</v>
      </c>
      <c r="T106" s="366">
        <f t="shared" si="6"/>
        <v>150000</v>
      </c>
      <c r="U106" s="359">
        <f t="shared" si="7"/>
        <v>351.53503632528708</v>
      </c>
      <c r="V106" s="366">
        <f t="shared" si="8"/>
        <v>351.53503632528708</v>
      </c>
    </row>
    <row r="107" spans="1:22" ht="35.25" x14ac:dyDescent="0.5">
      <c r="A107" s="173">
        <v>1</v>
      </c>
      <c r="B107" s="358">
        <f>SUBTOTAL(9,$A$16:A107)</f>
        <v>92</v>
      </c>
      <c r="C107" s="368" t="s">
        <v>1170</v>
      </c>
      <c r="D107" s="358">
        <v>1912</v>
      </c>
      <c r="E107" s="358"/>
      <c r="F107" s="358" t="s">
        <v>17189</v>
      </c>
      <c r="G107" s="358">
        <v>3</v>
      </c>
      <c r="H107" s="358">
        <v>5</v>
      </c>
      <c r="I107" s="369">
        <v>1703</v>
      </c>
      <c r="J107" s="369">
        <v>1295</v>
      </c>
      <c r="K107" s="369">
        <v>1034.7</v>
      </c>
      <c r="L107" s="370">
        <v>65</v>
      </c>
      <c r="M107" s="358" t="s">
        <v>17048</v>
      </c>
      <c r="N107" s="358" t="s">
        <v>17064</v>
      </c>
      <c r="O107" s="361" t="s">
        <v>17449</v>
      </c>
      <c r="P107" s="366">
        <v>150000</v>
      </c>
      <c r="Q107" s="366"/>
      <c r="R107" s="366">
        <v>0</v>
      </c>
      <c r="S107" s="366">
        <v>0</v>
      </c>
      <c r="T107" s="366">
        <f t="shared" si="6"/>
        <v>150000</v>
      </c>
      <c r="U107" s="359">
        <f t="shared" si="7"/>
        <v>88.079859072225489</v>
      </c>
      <c r="V107" s="366">
        <f t="shared" si="8"/>
        <v>88.079859072225489</v>
      </c>
    </row>
    <row r="108" spans="1:22" ht="35.25" x14ac:dyDescent="0.5">
      <c r="A108" s="173">
        <v>1</v>
      </c>
      <c r="B108" s="358">
        <f>SUBTOTAL(9,$A$16:A108)</f>
        <v>93</v>
      </c>
      <c r="C108" s="368" t="s">
        <v>5886</v>
      </c>
      <c r="D108" s="358">
        <v>1958</v>
      </c>
      <c r="E108" s="358"/>
      <c r="F108" s="358" t="s">
        <v>17189</v>
      </c>
      <c r="G108" s="358">
        <v>3</v>
      </c>
      <c r="H108" s="358">
        <v>2</v>
      </c>
      <c r="I108" s="369">
        <v>1958</v>
      </c>
      <c r="J108" s="369">
        <v>1093.5999999999999</v>
      </c>
      <c r="K108" s="369">
        <v>1093.5999999999999</v>
      </c>
      <c r="L108" s="370">
        <v>56</v>
      </c>
      <c r="M108" s="358" t="s">
        <v>17048</v>
      </c>
      <c r="N108" s="358" t="s">
        <v>17064</v>
      </c>
      <c r="O108" s="361" t="s">
        <v>17065</v>
      </c>
      <c r="P108" s="366">
        <v>150000</v>
      </c>
      <c r="Q108" s="366"/>
      <c r="R108" s="366">
        <v>0</v>
      </c>
      <c r="S108" s="366">
        <v>0</v>
      </c>
      <c r="T108" s="366">
        <f t="shared" si="6"/>
        <v>150000</v>
      </c>
      <c r="U108" s="359">
        <f t="shared" si="7"/>
        <v>76.608784473953008</v>
      </c>
      <c r="V108" s="366">
        <f t="shared" si="8"/>
        <v>76.608784473953008</v>
      </c>
    </row>
    <row r="109" spans="1:22" ht="35.25" x14ac:dyDescent="0.5">
      <c r="B109" s="367" t="s">
        <v>567</v>
      </c>
      <c r="C109" s="367"/>
      <c r="D109" s="358" t="s">
        <v>17026</v>
      </c>
      <c r="E109" s="358" t="s">
        <v>17026</v>
      </c>
      <c r="F109" s="358" t="s">
        <v>17026</v>
      </c>
      <c r="G109" s="358" t="s">
        <v>17026</v>
      </c>
      <c r="H109" s="358" t="s">
        <v>17026</v>
      </c>
      <c r="I109" s="363">
        <f>SUM(I110:I121)</f>
        <v>33020.699999999997</v>
      </c>
      <c r="J109" s="363">
        <f>SUM(J110:J121)</f>
        <v>27970.000000000004</v>
      </c>
      <c r="K109" s="363">
        <f>SUM(K110:K121)</f>
        <v>26296.7</v>
      </c>
      <c r="L109" s="364">
        <f>SUM(L110:L121)</f>
        <v>1536</v>
      </c>
      <c r="M109" s="358" t="s">
        <v>17026</v>
      </c>
      <c r="N109" s="358" t="s">
        <v>17026</v>
      </c>
      <c r="O109" s="361" t="s">
        <v>17026</v>
      </c>
      <c r="P109" s="365">
        <v>87882446.209999993</v>
      </c>
      <c r="Q109" s="365">
        <f>SUM(Q110:Q121)</f>
        <v>0</v>
      </c>
      <c r="R109" s="363">
        <f>SUM(R110:R121)</f>
        <v>0</v>
      </c>
      <c r="S109" s="363">
        <f>SUM(S110:S121)</f>
        <v>0</v>
      </c>
      <c r="T109" s="363">
        <f>SUM(T110:T121)</f>
        <v>87882446.209999993</v>
      </c>
      <c r="U109" s="359">
        <f t="shared" ref="U109:U139" si="9">P109/I109</f>
        <v>2661.4349850245453</v>
      </c>
      <c r="V109" s="366">
        <f>MAX(V110:V121)</f>
        <v>13585.424792569658</v>
      </c>
    </row>
    <row r="110" spans="1:22" ht="35.25" x14ac:dyDescent="0.5">
      <c r="A110" s="173">
        <v>1</v>
      </c>
      <c r="B110" s="358">
        <f>SUBTOTAL(9,$A$16:A110)</f>
        <v>94</v>
      </c>
      <c r="C110" s="368" t="s">
        <v>568</v>
      </c>
      <c r="D110" s="358">
        <v>1987</v>
      </c>
      <c r="E110" s="358"/>
      <c r="F110" s="358" t="s">
        <v>17189</v>
      </c>
      <c r="G110" s="358">
        <v>5</v>
      </c>
      <c r="H110" s="358" t="s">
        <v>17050</v>
      </c>
      <c r="I110" s="369">
        <v>6379.1</v>
      </c>
      <c r="J110" s="369">
        <v>5691.1</v>
      </c>
      <c r="K110" s="369">
        <v>5588.8</v>
      </c>
      <c r="L110" s="370">
        <v>278</v>
      </c>
      <c r="M110" s="358" t="s">
        <v>17048</v>
      </c>
      <c r="N110" s="358" t="s">
        <v>17064</v>
      </c>
      <c r="O110" s="361" t="s">
        <v>17127</v>
      </c>
      <c r="P110" s="366">
        <v>14576161.73</v>
      </c>
      <c r="Q110" s="366"/>
      <c r="R110" s="366">
        <v>0</v>
      </c>
      <c r="S110" s="366">
        <v>0</v>
      </c>
      <c r="T110" s="366">
        <f t="shared" ref="T110:T133" si="10">P110-R110-S110</f>
        <v>14576161.73</v>
      </c>
      <c r="U110" s="359">
        <f t="shared" si="9"/>
        <v>2284.9871815773386</v>
      </c>
      <c r="V110" s="366">
        <v>2760.3927325171262</v>
      </c>
    </row>
    <row r="111" spans="1:22" ht="35.25" x14ac:dyDescent="0.5">
      <c r="A111" s="173">
        <v>1</v>
      </c>
      <c r="B111" s="358">
        <f>SUBTOTAL(9,$A$16:A111)</f>
        <v>95</v>
      </c>
      <c r="C111" s="368" t="s">
        <v>569</v>
      </c>
      <c r="D111" s="358">
        <v>1969</v>
      </c>
      <c r="E111" s="358"/>
      <c r="F111" s="358" t="s">
        <v>17189</v>
      </c>
      <c r="G111" s="358">
        <v>5</v>
      </c>
      <c r="H111" s="358" t="s">
        <v>17051</v>
      </c>
      <c r="I111" s="369">
        <v>4014.8</v>
      </c>
      <c r="J111" s="369">
        <v>2541.6</v>
      </c>
      <c r="K111" s="369">
        <v>2421.6999999999998</v>
      </c>
      <c r="L111" s="370">
        <v>110</v>
      </c>
      <c r="M111" s="358" t="s">
        <v>17048</v>
      </c>
      <c r="N111" s="358" t="s">
        <v>17064</v>
      </c>
      <c r="O111" s="361" t="s">
        <v>17127</v>
      </c>
      <c r="P111" s="366">
        <v>7909112.9199999999</v>
      </c>
      <c r="Q111" s="366"/>
      <c r="R111" s="366">
        <v>0</v>
      </c>
      <c r="S111" s="366">
        <v>0</v>
      </c>
      <c r="T111" s="366">
        <f t="shared" si="10"/>
        <v>7909112.9199999999</v>
      </c>
      <c r="U111" s="359">
        <f t="shared" si="9"/>
        <v>1969.9892697021021</v>
      </c>
      <c r="V111" s="366">
        <v>3458.4863405400015</v>
      </c>
    </row>
    <row r="112" spans="1:22" ht="70.5" x14ac:dyDescent="0.5">
      <c r="A112" s="173">
        <v>1</v>
      </c>
      <c r="B112" s="358">
        <f>SUBTOTAL(9,$A$16:A112)</f>
        <v>96</v>
      </c>
      <c r="C112" s="368" t="s">
        <v>579</v>
      </c>
      <c r="D112" s="358">
        <v>1970</v>
      </c>
      <c r="E112" s="358"/>
      <c r="F112" s="358" t="s">
        <v>17189</v>
      </c>
      <c r="G112" s="358">
        <v>5</v>
      </c>
      <c r="H112" s="358" t="s">
        <v>17054</v>
      </c>
      <c r="I112" s="369">
        <v>3766.8</v>
      </c>
      <c r="J112" s="369">
        <v>2685.1</v>
      </c>
      <c r="K112" s="369">
        <v>2330.5</v>
      </c>
      <c r="L112" s="370">
        <v>250</v>
      </c>
      <c r="M112" s="358" t="s">
        <v>17048</v>
      </c>
      <c r="N112" s="358" t="s">
        <v>17064</v>
      </c>
      <c r="O112" s="361" t="s">
        <v>17128</v>
      </c>
      <c r="P112" s="366">
        <v>11612649.98</v>
      </c>
      <c r="Q112" s="366"/>
      <c r="R112" s="366">
        <v>0</v>
      </c>
      <c r="S112" s="366">
        <v>0</v>
      </c>
      <c r="T112" s="366">
        <f t="shared" si="10"/>
        <v>11612649.98</v>
      </c>
      <c r="U112" s="359">
        <f t="shared" si="9"/>
        <v>3082.8952904321973</v>
      </c>
      <c r="V112" s="366">
        <v>3743.8291812679195</v>
      </c>
    </row>
    <row r="113" spans="1:22" ht="70.5" x14ac:dyDescent="0.5">
      <c r="A113" s="173">
        <v>1</v>
      </c>
      <c r="B113" s="358">
        <f>SUBTOTAL(9,$A$16:A113)</f>
        <v>97</v>
      </c>
      <c r="C113" s="368" t="s">
        <v>570</v>
      </c>
      <c r="D113" s="358">
        <v>1973</v>
      </c>
      <c r="E113" s="358"/>
      <c r="F113" s="358" t="s">
        <v>17189</v>
      </c>
      <c r="G113" s="358">
        <v>5</v>
      </c>
      <c r="H113" s="358" t="s">
        <v>17054</v>
      </c>
      <c r="I113" s="369">
        <v>5161.8999999999996</v>
      </c>
      <c r="J113" s="369">
        <v>4665.3999999999996</v>
      </c>
      <c r="K113" s="369">
        <v>4402.5999999999995</v>
      </c>
      <c r="L113" s="370">
        <v>255</v>
      </c>
      <c r="M113" s="358" t="s">
        <v>17048</v>
      </c>
      <c r="N113" s="358" t="s">
        <v>17064</v>
      </c>
      <c r="O113" s="361" t="s">
        <v>17128</v>
      </c>
      <c r="P113" s="366">
        <v>10364457.18</v>
      </c>
      <c r="Q113" s="366"/>
      <c r="R113" s="366">
        <v>0</v>
      </c>
      <c r="S113" s="366">
        <v>0</v>
      </c>
      <c r="T113" s="366">
        <f t="shared" si="10"/>
        <v>10364457.18</v>
      </c>
      <c r="U113" s="359">
        <f t="shared" si="9"/>
        <v>2007.8763982254598</v>
      </c>
      <c r="V113" s="366">
        <v>2424.9297196768634</v>
      </c>
    </row>
    <row r="114" spans="1:22" ht="35.25" x14ac:dyDescent="0.5">
      <c r="A114" s="173">
        <v>1</v>
      </c>
      <c r="B114" s="358">
        <f>SUBTOTAL(9,$A$16:A114)</f>
        <v>98</v>
      </c>
      <c r="C114" s="368" t="s">
        <v>581</v>
      </c>
      <c r="D114" s="358">
        <v>1969</v>
      </c>
      <c r="E114" s="358"/>
      <c r="F114" s="358" t="s">
        <v>17189</v>
      </c>
      <c r="G114" s="358">
        <v>2</v>
      </c>
      <c r="H114" s="358" t="s">
        <v>17055</v>
      </c>
      <c r="I114" s="369">
        <v>911.3</v>
      </c>
      <c r="J114" s="369">
        <v>824</v>
      </c>
      <c r="K114" s="369">
        <v>824</v>
      </c>
      <c r="L114" s="370">
        <v>32</v>
      </c>
      <c r="M114" s="358" t="s">
        <v>17048</v>
      </c>
      <c r="N114" s="358" t="s">
        <v>17086</v>
      </c>
      <c r="O114" s="361" t="s">
        <v>17052</v>
      </c>
      <c r="P114" s="366">
        <v>6459321.3399999999</v>
      </c>
      <c r="Q114" s="366"/>
      <c r="R114" s="366">
        <v>0</v>
      </c>
      <c r="S114" s="366">
        <v>0</v>
      </c>
      <c r="T114" s="366">
        <f t="shared" si="10"/>
        <v>6459321.3399999999</v>
      </c>
      <c r="U114" s="359">
        <f t="shared" si="9"/>
        <v>7088.0295621639416</v>
      </c>
      <c r="V114" s="366">
        <v>10340.410753868102</v>
      </c>
    </row>
    <row r="115" spans="1:22" ht="70.5" x14ac:dyDescent="0.5">
      <c r="A115" s="173">
        <v>1</v>
      </c>
      <c r="B115" s="358">
        <f>SUBTOTAL(9,$A$16:A115)</f>
        <v>99</v>
      </c>
      <c r="C115" s="368" t="s">
        <v>573</v>
      </c>
      <c r="D115" s="358">
        <v>1986</v>
      </c>
      <c r="E115" s="358"/>
      <c r="F115" s="358" t="s">
        <v>17053</v>
      </c>
      <c r="G115" s="358">
        <v>5</v>
      </c>
      <c r="H115" s="358" t="s">
        <v>17055</v>
      </c>
      <c r="I115" s="369">
        <v>2422.1</v>
      </c>
      <c r="J115" s="369">
        <v>2358.1999999999998</v>
      </c>
      <c r="K115" s="369">
        <v>2304.8999999999996</v>
      </c>
      <c r="L115" s="370">
        <v>117</v>
      </c>
      <c r="M115" s="358" t="s">
        <v>17048</v>
      </c>
      <c r="N115" s="358" t="s">
        <v>17064</v>
      </c>
      <c r="O115" s="361" t="s">
        <v>17128</v>
      </c>
      <c r="P115" s="366">
        <v>4925551.46</v>
      </c>
      <c r="Q115" s="366"/>
      <c r="R115" s="366">
        <v>0</v>
      </c>
      <c r="S115" s="366">
        <v>0</v>
      </c>
      <c r="T115" s="366">
        <f t="shared" si="10"/>
        <v>4925551.46</v>
      </c>
      <c r="U115" s="359">
        <f t="shared" si="9"/>
        <v>2033.5871599025641</v>
      </c>
      <c r="V115" s="366">
        <v>3375.0665620742329</v>
      </c>
    </row>
    <row r="116" spans="1:22" ht="70.5" x14ac:dyDescent="0.5">
      <c r="A116" s="173">
        <v>1</v>
      </c>
      <c r="B116" s="358">
        <f>SUBTOTAL(9,$A$16:A116)</f>
        <v>100</v>
      </c>
      <c r="C116" s="368" t="s">
        <v>574</v>
      </c>
      <c r="D116" s="358">
        <v>1973</v>
      </c>
      <c r="E116" s="358"/>
      <c r="F116" s="358" t="s">
        <v>17189</v>
      </c>
      <c r="G116" s="358">
        <v>5</v>
      </c>
      <c r="H116" s="358" t="s">
        <v>17051</v>
      </c>
      <c r="I116" s="369">
        <v>4053.8</v>
      </c>
      <c r="J116" s="369">
        <v>3338.7</v>
      </c>
      <c r="K116" s="369">
        <v>3171.6</v>
      </c>
      <c r="L116" s="370">
        <v>177</v>
      </c>
      <c r="M116" s="358" t="s">
        <v>17048</v>
      </c>
      <c r="N116" s="358" t="s">
        <v>17064</v>
      </c>
      <c r="O116" s="361" t="s">
        <v>17128</v>
      </c>
      <c r="P116" s="366">
        <v>8639129</v>
      </c>
      <c r="Q116" s="366"/>
      <c r="R116" s="366">
        <v>0</v>
      </c>
      <c r="S116" s="366">
        <v>0</v>
      </c>
      <c r="T116" s="366">
        <f t="shared" si="10"/>
        <v>8639129</v>
      </c>
      <c r="U116" s="359">
        <f t="shared" si="9"/>
        <v>2131.1187034387485</v>
      </c>
      <c r="V116" s="366">
        <v>3243.1068725640139</v>
      </c>
    </row>
    <row r="117" spans="1:22" ht="35.25" x14ac:dyDescent="0.5">
      <c r="A117" s="173">
        <v>1</v>
      </c>
      <c r="B117" s="358">
        <f>SUBTOTAL(9,$A$16:A117)</f>
        <v>101</v>
      </c>
      <c r="C117" s="368" t="s">
        <v>9419</v>
      </c>
      <c r="D117" s="358">
        <v>1983</v>
      </c>
      <c r="E117" s="358"/>
      <c r="F117" s="358" t="s">
        <v>17189</v>
      </c>
      <c r="G117" s="358">
        <v>2</v>
      </c>
      <c r="H117" s="358">
        <v>2</v>
      </c>
      <c r="I117" s="369">
        <v>644.29999999999995</v>
      </c>
      <c r="J117" s="369">
        <v>582.4</v>
      </c>
      <c r="K117" s="369">
        <v>582.4</v>
      </c>
      <c r="L117" s="370">
        <v>42</v>
      </c>
      <c r="M117" s="358" t="s">
        <v>17048</v>
      </c>
      <c r="N117" s="358" t="s">
        <v>17086</v>
      </c>
      <c r="O117" s="361" t="s">
        <v>17052</v>
      </c>
      <c r="P117" s="366">
        <v>4268355.87</v>
      </c>
      <c r="Q117" s="366"/>
      <c r="R117" s="366">
        <v>0</v>
      </c>
      <c r="S117" s="366">
        <v>0</v>
      </c>
      <c r="T117" s="366">
        <f t="shared" si="10"/>
        <v>4268355.87</v>
      </c>
      <c r="U117" s="359">
        <f t="shared" si="9"/>
        <v>6624.7957007605155</v>
      </c>
      <c r="V117" s="366">
        <v>10369.958630451654</v>
      </c>
    </row>
    <row r="118" spans="1:22" ht="35.25" x14ac:dyDescent="0.5">
      <c r="A118" s="173">
        <v>1</v>
      </c>
      <c r="B118" s="358">
        <f>SUBTOTAL(9,$A$16:A118)</f>
        <v>102</v>
      </c>
      <c r="C118" s="368" t="s">
        <v>1718</v>
      </c>
      <c r="D118" s="358">
        <v>1966</v>
      </c>
      <c r="E118" s="358"/>
      <c r="F118" s="358" t="s">
        <v>17189</v>
      </c>
      <c r="G118" s="358">
        <v>5</v>
      </c>
      <c r="H118" s="358" t="s">
        <v>17055</v>
      </c>
      <c r="I118" s="369">
        <v>2708.5</v>
      </c>
      <c r="J118" s="369">
        <v>2523.1</v>
      </c>
      <c r="K118" s="369">
        <v>2195.4</v>
      </c>
      <c r="L118" s="370">
        <v>137</v>
      </c>
      <c r="M118" s="358" t="s">
        <v>17048</v>
      </c>
      <c r="N118" s="358" t="s">
        <v>17086</v>
      </c>
      <c r="O118" s="361" t="s">
        <v>17052</v>
      </c>
      <c r="P118" s="366">
        <v>6898398.7699999996</v>
      </c>
      <c r="Q118" s="366"/>
      <c r="R118" s="366">
        <v>0</v>
      </c>
      <c r="S118" s="366">
        <v>0</v>
      </c>
      <c r="T118" s="366">
        <f t="shared" si="10"/>
        <v>6898398.7699999996</v>
      </c>
      <c r="U118" s="359">
        <f t="shared" si="9"/>
        <v>2546.9443492708137</v>
      </c>
      <c r="V118" s="366">
        <v>3463.0944655713492</v>
      </c>
    </row>
    <row r="119" spans="1:22" ht="35.25" x14ac:dyDescent="0.5">
      <c r="A119" s="173">
        <v>1</v>
      </c>
      <c r="B119" s="358">
        <f>SUBTOTAL(9,$A$16:A119)</f>
        <v>103</v>
      </c>
      <c r="C119" s="368" t="s">
        <v>1683</v>
      </c>
      <c r="D119" s="358">
        <v>1959</v>
      </c>
      <c r="E119" s="358"/>
      <c r="F119" s="358" t="s">
        <v>17189</v>
      </c>
      <c r="G119" s="358">
        <v>2</v>
      </c>
      <c r="H119" s="358" t="s">
        <v>16996</v>
      </c>
      <c r="I119" s="369">
        <v>611</v>
      </c>
      <c r="J119" s="369">
        <v>564.20000000000005</v>
      </c>
      <c r="K119" s="369">
        <v>492.1</v>
      </c>
      <c r="L119" s="370">
        <v>36</v>
      </c>
      <c r="M119" s="358" t="s">
        <v>17048</v>
      </c>
      <c r="N119" s="358" t="s">
        <v>17064</v>
      </c>
      <c r="O119" s="361" t="s">
        <v>17367</v>
      </c>
      <c r="P119" s="366">
        <v>3830649.87</v>
      </c>
      <c r="Q119" s="366">
        <v>0</v>
      </c>
      <c r="R119" s="366">
        <v>0</v>
      </c>
      <c r="S119" s="366">
        <v>0</v>
      </c>
      <c r="T119" s="366">
        <f>P119-R119-S119</f>
        <v>3830649.87</v>
      </c>
      <c r="U119" s="359">
        <f t="shared" si="9"/>
        <v>6269.4760556464817</v>
      </c>
      <c r="V119" s="366">
        <v>9719.0888379705411</v>
      </c>
    </row>
    <row r="120" spans="1:22" ht="70.5" x14ac:dyDescent="0.5">
      <c r="A120" s="173">
        <v>1</v>
      </c>
      <c r="B120" s="358">
        <f>SUBTOTAL(9,$A$16:A120)</f>
        <v>104</v>
      </c>
      <c r="C120" s="368" t="s">
        <v>9344</v>
      </c>
      <c r="D120" s="358">
        <v>1965</v>
      </c>
      <c r="E120" s="358"/>
      <c r="F120" s="358" t="s">
        <v>17189</v>
      </c>
      <c r="G120" s="358">
        <v>4</v>
      </c>
      <c r="H120" s="358" t="s">
        <v>17055</v>
      </c>
      <c r="I120" s="369">
        <v>2024.1</v>
      </c>
      <c r="J120" s="369">
        <v>1904.5</v>
      </c>
      <c r="K120" s="369">
        <v>1691</v>
      </c>
      <c r="L120" s="370">
        <v>86</v>
      </c>
      <c r="M120" s="358" t="s">
        <v>17048</v>
      </c>
      <c r="N120" s="358" t="s">
        <v>17064</v>
      </c>
      <c r="O120" s="361" t="s">
        <v>17368</v>
      </c>
      <c r="P120" s="366">
        <v>6012771.6600000001</v>
      </c>
      <c r="Q120" s="366">
        <v>0</v>
      </c>
      <c r="R120" s="366">
        <v>0</v>
      </c>
      <c r="S120" s="366">
        <v>0</v>
      </c>
      <c r="T120" s="366">
        <f>P120-R120-S120</f>
        <v>6012771.6600000001</v>
      </c>
      <c r="U120" s="359">
        <f t="shared" si="9"/>
        <v>2970.590217874611</v>
      </c>
      <c r="V120" s="366">
        <v>4435.5</v>
      </c>
    </row>
    <row r="121" spans="1:22" ht="35.25" x14ac:dyDescent="0.5">
      <c r="A121" s="173">
        <v>1</v>
      </c>
      <c r="B121" s="358">
        <f>SUBTOTAL(9,$A$16:A121)</f>
        <v>105</v>
      </c>
      <c r="C121" s="368" t="s">
        <v>9776</v>
      </c>
      <c r="D121" s="358">
        <v>1887</v>
      </c>
      <c r="E121" s="358"/>
      <c r="F121" s="358" t="s">
        <v>17189</v>
      </c>
      <c r="G121" s="358">
        <v>2</v>
      </c>
      <c r="H121" s="358" t="s">
        <v>16996</v>
      </c>
      <c r="I121" s="369">
        <v>323</v>
      </c>
      <c r="J121" s="369">
        <v>291.7</v>
      </c>
      <c r="K121" s="369">
        <v>291.7</v>
      </c>
      <c r="L121" s="370">
        <v>16</v>
      </c>
      <c r="M121" s="358" t="s">
        <v>17048</v>
      </c>
      <c r="N121" s="358" t="s">
        <v>17086</v>
      </c>
      <c r="O121" s="361" t="s">
        <v>17052</v>
      </c>
      <c r="P121" s="366">
        <v>2385886.4300000002</v>
      </c>
      <c r="Q121" s="366">
        <v>0</v>
      </c>
      <c r="R121" s="366">
        <v>0</v>
      </c>
      <c r="S121" s="366">
        <v>0</v>
      </c>
      <c r="T121" s="366">
        <f>P121-R121-S121</f>
        <v>2385886.4300000002</v>
      </c>
      <c r="U121" s="359">
        <f t="shared" si="9"/>
        <v>7386.6452941176476</v>
      </c>
      <c r="V121" s="366">
        <v>13585.424792569658</v>
      </c>
    </row>
    <row r="122" spans="1:22" ht="35.25" x14ac:dyDescent="0.5">
      <c r="B122" s="367" t="s">
        <v>379</v>
      </c>
      <c r="C122" s="367"/>
      <c r="D122" s="358" t="s">
        <v>17026</v>
      </c>
      <c r="E122" s="358" t="s">
        <v>17026</v>
      </c>
      <c r="F122" s="358" t="s">
        <v>17026</v>
      </c>
      <c r="G122" s="358" t="s">
        <v>17026</v>
      </c>
      <c r="H122" s="358" t="s">
        <v>17026</v>
      </c>
      <c r="I122" s="363">
        <f>SUM(I123:I166)</f>
        <v>59512.939999999995</v>
      </c>
      <c r="J122" s="363">
        <f t="shared" ref="J122:L122" si="11">SUM(J123:J166)</f>
        <v>46709.100000000006</v>
      </c>
      <c r="K122" s="363">
        <f t="shared" si="11"/>
        <v>43335.199999999997</v>
      </c>
      <c r="L122" s="364">
        <f t="shared" si="11"/>
        <v>1847</v>
      </c>
      <c r="M122" s="358" t="s">
        <v>17026</v>
      </c>
      <c r="N122" s="358" t="s">
        <v>17026</v>
      </c>
      <c r="O122" s="361" t="s">
        <v>17026</v>
      </c>
      <c r="P122" s="365">
        <v>170155012.44</v>
      </c>
      <c r="Q122" s="365">
        <f t="shared" ref="Q122:T122" si="12">SUM(Q123:Q166)</f>
        <v>0</v>
      </c>
      <c r="R122" s="363">
        <f t="shared" si="12"/>
        <v>0</v>
      </c>
      <c r="S122" s="363">
        <f t="shared" si="12"/>
        <v>0</v>
      </c>
      <c r="T122" s="363">
        <f t="shared" si="12"/>
        <v>170155012.44</v>
      </c>
      <c r="U122" s="359">
        <f t="shared" si="9"/>
        <v>2859.1263083289114</v>
      </c>
      <c r="V122" s="366">
        <f>MAX(V123:V166)</f>
        <v>15898.713426445549</v>
      </c>
    </row>
    <row r="123" spans="1:22" ht="35.25" x14ac:dyDescent="0.5">
      <c r="A123" s="173">
        <v>1</v>
      </c>
      <c r="B123" s="358">
        <f>SUBTOTAL(9,$A$16:A123)</f>
        <v>106</v>
      </c>
      <c r="C123" s="368" t="s">
        <v>382</v>
      </c>
      <c r="D123" s="358">
        <v>1989</v>
      </c>
      <c r="E123" s="358"/>
      <c r="F123" s="358" t="s">
        <v>17189</v>
      </c>
      <c r="G123" s="358">
        <v>5</v>
      </c>
      <c r="H123" s="358" t="s">
        <v>17051</v>
      </c>
      <c r="I123" s="369">
        <v>3601.5</v>
      </c>
      <c r="J123" s="369">
        <v>2642.8</v>
      </c>
      <c r="K123" s="369">
        <v>2526</v>
      </c>
      <c r="L123" s="370">
        <v>88</v>
      </c>
      <c r="M123" s="358" t="s">
        <v>17048</v>
      </c>
      <c r="N123" s="358" t="s">
        <v>17064</v>
      </c>
      <c r="O123" s="361" t="s">
        <v>17102</v>
      </c>
      <c r="P123" s="366">
        <v>6521564.9199999999</v>
      </c>
      <c r="Q123" s="366"/>
      <c r="R123" s="366">
        <v>0</v>
      </c>
      <c r="S123" s="366">
        <v>0</v>
      </c>
      <c r="T123" s="366">
        <f t="shared" si="10"/>
        <v>6521564.9199999999</v>
      </c>
      <c r="U123" s="359">
        <f t="shared" si="9"/>
        <v>1810.7913147299737</v>
      </c>
      <c r="V123" s="366">
        <v>2206.5160849645981</v>
      </c>
    </row>
    <row r="124" spans="1:22" ht="35.25" x14ac:dyDescent="0.5">
      <c r="A124" s="173">
        <v>1</v>
      </c>
      <c r="B124" s="358">
        <f>SUBTOTAL(9,$A$16:A124)</f>
        <v>107</v>
      </c>
      <c r="C124" s="368" t="s">
        <v>384</v>
      </c>
      <c r="D124" s="358">
        <v>1968</v>
      </c>
      <c r="E124" s="358"/>
      <c r="F124" s="358" t="s">
        <v>17189</v>
      </c>
      <c r="G124" s="358">
        <v>5</v>
      </c>
      <c r="H124" s="358" t="s">
        <v>16996</v>
      </c>
      <c r="I124" s="369">
        <v>1976.4</v>
      </c>
      <c r="J124" s="369">
        <v>1594.6</v>
      </c>
      <c r="K124" s="369">
        <v>1594.5</v>
      </c>
      <c r="L124" s="370">
        <v>56</v>
      </c>
      <c r="M124" s="358" t="s">
        <v>17048</v>
      </c>
      <c r="N124" s="358" t="s">
        <v>17064</v>
      </c>
      <c r="O124" s="361" t="s">
        <v>17102</v>
      </c>
      <c r="P124" s="366">
        <v>4297056</v>
      </c>
      <c r="Q124" s="366"/>
      <c r="R124" s="366">
        <v>0</v>
      </c>
      <c r="S124" s="366">
        <v>0</v>
      </c>
      <c r="T124" s="366">
        <f t="shared" si="10"/>
        <v>4297056</v>
      </c>
      <c r="U124" s="359">
        <f t="shared" si="9"/>
        <v>2174.1833636915603</v>
      </c>
      <c r="V124" s="366">
        <v>2801.3976927747417</v>
      </c>
    </row>
    <row r="125" spans="1:22" ht="35.25" x14ac:dyDescent="0.5">
      <c r="A125" s="173">
        <v>1</v>
      </c>
      <c r="B125" s="358">
        <f>SUBTOTAL(9,$A$16:A125)</f>
        <v>108</v>
      </c>
      <c r="C125" s="368" t="s">
        <v>389</v>
      </c>
      <c r="D125" s="358">
        <v>1974</v>
      </c>
      <c r="E125" s="358"/>
      <c r="F125" s="358" t="s">
        <v>17189</v>
      </c>
      <c r="G125" s="358">
        <v>5</v>
      </c>
      <c r="H125" s="358" t="s">
        <v>16996</v>
      </c>
      <c r="I125" s="369">
        <v>2383.4</v>
      </c>
      <c r="J125" s="369">
        <v>1780.1</v>
      </c>
      <c r="K125" s="369">
        <v>1722.6999999999998</v>
      </c>
      <c r="L125" s="370">
        <v>75</v>
      </c>
      <c r="M125" s="358" t="s">
        <v>17048</v>
      </c>
      <c r="N125" s="358" t="s">
        <v>17064</v>
      </c>
      <c r="O125" s="361" t="s">
        <v>17102</v>
      </c>
      <c r="P125" s="366">
        <v>5308128</v>
      </c>
      <c r="Q125" s="366"/>
      <c r="R125" s="366">
        <v>0</v>
      </c>
      <c r="S125" s="366">
        <v>0</v>
      </c>
      <c r="T125" s="366">
        <f t="shared" si="10"/>
        <v>5308128</v>
      </c>
      <c r="U125" s="359">
        <f t="shared" si="9"/>
        <v>2227.1242762440211</v>
      </c>
      <c r="V125" s="366">
        <v>2869.611143744231</v>
      </c>
    </row>
    <row r="126" spans="1:22" ht="35.25" x14ac:dyDescent="0.5">
      <c r="A126" s="173">
        <v>1</v>
      </c>
      <c r="B126" s="358">
        <f>SUBTOTAL(9,$A$16:A126)</f>
        <v>109</v>
      </c>
      <c r="C126" s="368" t="s">
        <v>398</v>
      </c>
      <c r="D126" s="358">
        <v>1966</v>
      </c>
      <c r="E126" s="358"/>
      <c r="F126" s="358" t="s">
        <v>17189</v>
      </c>
      <c r="G126" s="358">
        <v>5</v>
      </c>
      <c r="H126" s="358" t="s">
        <v>17054</v>
      </c>
      <c r="I126" s="369">
        <v>5692</v>
      </c>
      <c r="J126" s="369">
        <v>4539.7</v>
      </c>
      <c r="K126" s="369">
        <v>4143.7</v>
      </c>
      <c r="L126" s="370">
        <v>181</v>
      </c>
      <c r="M126" s="358" t="s">
        <v>17048</v>
      </c>
      <c r="N126" s="358" t="s">
        <v>17064</v>
      </c>
      <c r="O126" s="361" t="s">
        <v>17099</v>
      </c>
      <c r="P126" s="366">
        <v>13197219.200000001</v>
      </c>
      <c r="Q126" s="366"/>
      <c r="R126" s="366">
        <v>0</v>
      </c>
      <c r="S126" s="366">
        <v>0</v>
      </c>
      <c r="T126" s="366">
        <f t="shared" si="10"/>
        <v>13197219.200000001</v>
      </c>
      <c r="U126" s="359">
        <f t="shared" si="9"/>
        <v>2318.555727336613</v>
      </c>
      <c r="V126" s="366">
        <v>2822.7749824314828</v>
      </c>
    </row>
    <row r="127" spans="1:22" ht="35.25" x14ac:dyDescent="0.5">
      <c r="A127" s="173">
        <v>1</v>
      </c>
      <c r="B127" s="358">
        <f>SUBTOTAL(9,$A$16:A127)</f>
        <v>110</v>
      </c>
      <c r="C127" s="368" t="s">
        <v>432</v>
      </c>
      <c r="D127" s="358">
        <v>1962</v>
      </c>
      <c r="E127" s="358"/>
      <c r="F127" s="358" t="s">
        <v>17189</v>
      </c>
      <c r="G127" s="358">
        <v>5</v>
      </c>
      <c r="H127" s="358" t="s">
        <v>16996</v>
      </c>
      <c r="I127" s="369">
        <v>1601.3</v>
      </c>
      <c r="J127" s="369">
        <v>1511.3</v>
      </c>
      <c r="K127" s="369">
        <v>1511.3</v>
      </c>
      <c r="L127" s="370">
        <v>57</v>
      </c>
      <c r="M127" s="358" t="s">
        <v>17048</v>
      </c>
      <c r="N127" s="358" t="s">
        <v>17064</v>
      </c>
      <c r="O127" s="361" t="s">
        <v>17418</v>
      </c>
      <c r="P127" s="366">
        <v>9773696</v>
      </c>
      <c r="Q127" s="366"/>
      <c r="R127" s="366">
        <v>0</v>
      </c>
      <c r="S127" s="366">
        <v>0</v>
      </c>
      <c r="T127" s="366">
        <f t="shared" si="10"/>
        <v>9773696</v>
      </c>
      <c r="U127" s="359">
        <f t="shared" si="9"/>
        <v>6103.6008243302322</v>
      </c>
      <c r="V127" s="366">
        <v>7864.3841878473741</v>
      </c>
    </row>
    <row r="128" spans="1:22" ht="35.25" x14ac:dyDescent="0.5">
      <c r="A128" s="173">
        <v>1</v>
      </c>
      <c r="B128" s="358">
        <f>SUBTOTAL(9,$A$16:A128)</f>
        <v>111</v>
      </c>
      <c r="C128" s="368" t="s">
        <v>400</v>
      </c>
      <c r="D128" s="358">
        <v>1959</v>
      </c>
      <c r="E128" s="358"/>
      <c r="F128" s="358" t="s">
        <v>17189</v>
      </c>
      <c r="G128" s="358">
        <v>2</v>
      </c>
      <c r="H128" s="358" t="s">
        <v>16994</v>
      </c>
      <c r="I128" s="369">
        <v>307.2</v>
      </c>
      <c r="J128" s="369">
        <v>284.10000000000002</v>
      </c>
      <c r="K128" s="369">
        <v>284.10000000000002</v>
      </c>
      <c r="L128" s="370">
        <v>15</v>
      </c>
      <c r="M128" s="358" t="s">
        <v>17048</v>
      </c>
      <c r="N128" s="358" t="s">
        <v>17064</v>
      </c>
      <c r="O128" s="361" t="s">
        <v>17105</v>
      </c>
      <c r="P128" s="366">
        <v>2546532.12</v>
      </c>
      <c r="Q128" s="366"/>
      <c r="R128" s="366">
        <v>0</v>
      </c>
      <c r="S128" s="366">
        <v>0</v>
      </c>
      <c r="T128" s="366">
        <f t="shared" si="10"/>
        <v>2546532.12</v>
      </c>
      <c r="U128" s="359">
        <f t="shared" si="9"/>
        <v>8289.4925781250004</v>
      </c>
      <c r="V128" s="366">
        <v>9801.5081054687507</v>
      </c>
    </row>
    <row r="129" spans="1:22" ht="35.25" x14ac:dyDescent="0.5">
      <c r="A129" s="173">
        <v>1</v>
      </c>
      <c r="B129" s="358">
        <f>SUBTOTAL(9,$A$16:A129)</f>
        <v>112</v>
      </c>
      <c r="C129" s="368" t="s">
        <v>402</v>
      </c>
      <c r="D129" s="358">
        <v>1959</v>
      </c>
      <c r="E129" s="358"/>
      <c r="F129" s="358" t="s">
        <v>17189</v>
      </c>
      <c r="G129" s="358">
        <v>4</v>
      </c>
      <c r="H129" s="358" t="s">
        <v>17051</v>
      </c>
      <c r="I129" s="369">
        <v>4644.8999999999996</v>
      </c>
      <c r="J129" s="369">
        <v>3816.9</v>
      </c>
      <c r="K129" s="369">
        <v>3333.3</v>
      </c>
      <c r="L129" s="370">
        <v>124</v>
      </c>
      <c r="M129" s="358" t="s">
        <v>17048</v>
      </c>
      <c r="N129" s="358" t="s">
        <v>17064</v>
      </c>
      <c r="O129" s="361" t="s">
        <v>17104</v>
      </c>
      <c r="P129" s="366">
        <v>8423996.3599999994</v>
      </c>
      <c r="Q129" s="366"/>
      <c r="R129" s="366">
        <v>0</v>
      </c>
      <c r="S129" s="366">
        <v>0</v>
      </c>
      <c r="T129" s="366">
        <f t="shared" si="10"/>
        <v>8423996.3599999994</v>
      </c>
      <c r="U129" s="359">
        <f t="shared" si="9"/>
        <v>1813.6012314581585</v>
      </c>
      <c r="V129" s="366">
        <v>2142.9516243622038</v>
      </c>
    </row>
    <row r="130" spans="1:22" ht="35.25" x14ac:dyDescent="0.5">
      <c r="A130" s="173">
        <v>1</v>
      </c>
      <c r="B130" s="358">
        <f>SUBTOTAL(9,$A$16:A130)</f>
        <v>113</v>
      </c>
      <c r="C130" s="368" t="s">
        <v>404</v>
      </c>
      <c r="D130" s="358">
        <v>1962</v>
      </c>
      <c r="E130" s="358"/>
      <c r="F130" s="358" t="s">
        <v>17189</v>
      </c>
      <c r="G130" s="358">
        <v>3</v>
      </c>
      <c r="H130" s="358" t="s">
        <v>16996</v>
      </c>
      <c r="I130" s="369">
        <v>1025.5</v>
      </c>
      <c r="J130" s="369">
        <v>952.8</v>
      </c>
      <c r="K130" s="369">
        <v>825.3</v>
      </c>
      <c r="L130" s="370">
        <v>46</v>
      </c>
      <c r="M130" s="358" t="s">
        <v>17048</v>
      </c>
      <c r="N130" s="358" t="s">
        <v>17064</v>
      </c>
      <c r="O130" s="361" t="s">
        <v>17105</v>
      </c>
      <c r="P130" s="366">
        <v>3560537.12</v>
      </c>
      <c r="Q130" s="366"/>
      <c r="R130" s="366">
        <v>0</v>
      </c>
      <c r="S130" s="366">
        <v>0</v>
      </c>
      <c r="T130" s="366">
        <f t="shared" si="10"/>
        <v>3560537.12</v>
      </c>
      <c r="U130" s="359">
        <f t="shared" si="9"/>
        <v>3472.0010921501707</v>
      </c>
      <c r="V130" s="366">
        <v>6084.23</v>
      </c>
    </row>
    <row r="131" spans="1:22" ht="35.25" x14ac:dyDescent="0.5">
      <c r="A131" s="173">
        <v>1</v>
      </c>
      <c r="B131" s="358">
        <f>SUBTOTAL(9,$A$16:A131)</f>
        <v>114</v>
      </c>
      <c r="C131" s="368" t="s">
        <v>412</v>
      </c>
      <c r="D131" s="358">
        <v>1992</v>
      </c>
      <c r="E131" s="358"/>
      <c r="F131" s="358" t="s">
        <v>17189</v>
      </c>
      <c r="G131" s="358">
        <v>3</v>
      </c>
      <c r="H131" s="358" t="s">
        <v>16996</v>
      </c>
      <c r="I131" s="369">
        <v>1035.8</v>
      </c>
      <c r="J131" s="369">
        <v>636.5</v>
      </c>
      <c r="K131" s="369">
        <v>479.2</v>
      </c>
      <c r="L131" s="370">
        <v>35</v>
      </c>
      <c r="M131" s="358" t="s">
        <v>17048</v>
      </c>
      <c r="N131" s="358" t="s">
        <v>17086</v>
      </c>
      <c r="O131" s="361" t="s">
        <v>17052</v>
      </c>
      <c r="P131" s="366">
        <v>4547690.3999999994</v>
      </c>
      <c r="Q131" s="366"/>
      <c r="R131" s="366">
        <v>0</v>
      </c>
      <c r="S131" s="366">
        <v>0</v>
      </c>
      <c r="T131" s="366">
        <f t="shared" si="10"/>
        <v>4547690.3999999994</v>
      </c>
      <c r="U131" s="359">
        <f t="shared" si="9"/>
        <v>4390.510137092102</v>
      </c>
      <c r="V131" s="366">
        <v>5345.3199459355083</v>
      </c>
    </row>
    <row r="132" spans="1:22" ht="35.25" x14ac:dyDescent="0.5">
      <c r="A132" s="173">
        <v>1</v>
      </c>
      <c r="B132" s="358">
        <f>SUBTOTAL(9,$A$16:A132)</f>
        <v>115</v>
      </c>
      <c r="C132" s="368" t="s">
        <v>414</v>
      </c>
      <c r="D132" s="358">
        <v>1980</v>
      </c>
      <c r="E132" s="358"/>
      <c r="F132" s="358" t="s">
        <v>17189</v>
      </c>
      <c r="G132" s="358">
        <v>2</v>
      </c>
      <c r="H132" s="358" t="s">
        <v>16994</v>
      </c>
      <c r="I132" s="369">
        <v>408</v>
      </c>
      <c r="J132" s="369">
        <v>238.7</v>
      </c>
      <c r="K132" s="369">
        <v>238.7</v>
      </c>
      <c r="L132" s="370">
        <v>10</v>
      </c>
      <c r="M132" s="358" t="s">
        <v>17048</v>
      </c>
      <c r="N132" s="358" t="s">
        <v>17086</v>
      </c>
      <c r="O132" s="361" t="s">
        <v>17052</v>
      </c>
      <c r="P132" s="366">
        <v>2957385.5999999996</v>
      </c>
      <c r="Q132" s="366"/>
      <c r="R132" s="366">
        <v>0</v>
      </c>
      <c r="S132" s="366">
        <v>0</v>
      </c>
      <c r="T132" s="366">
        <f t="shared" si="10"/>
        <v>2957385.5999999996</v>
      </c>
      <c r="U132" s="359">
        <f t="shared" si="9"/>
        <v>7248.4941176470575</v>
      </c>
      <c r="V132" s="366">
        <v>9339.5594117647051</v>
      </c>
    </row>
    <row r="133" spans="1:22" ht="35.25" x14ac:dyDescent="0.5">
      <c r="A133" s="173">
        <v>1</v>
      </c>
      <c r="B133" s="358">
        <f>SUBTOTAL(9,$A$16:A133)</f>
        <v>116</v>
      </c>
      <c r="C133" s="368" t="s">
        <v>421</v>
      </c>
      <c r="D133" s="358">
        <v>1981</v>
      </c>
      <c r="E133" s="358"/>
      <c r="F133" s="358" t="s">
        <v>17053</v>
      </c>
      <c r="G133" s="358">
        <v>5</v>
      </c>
      <c r="H133" s="358" t="s">
        <v>17058</v>
      </c>
      <c r="I133" s="369">
        <v>4864.1000000000004</v>
      </c>
      <c r="J133" s="369">
        <v>3467.6</v>
      </c>
      <c r="K133" s="369">
        <v>3467.6</v>
      </c>
      <c r="L133" s="370">
        <v>143</v>
      </c>
      <c r="M133" s="358" t="s">
        <v>17048</v>
      </c>
      <c r="N133" s="358" t="s">
        <v>17064</v>
      </c>
      <c r="O133" s="361" t="s">
        <v>17111</v>
      </c>
      <c r="P133" s="366">
        <v>9541232.7999999989</v>
      </c>
      <c r="Q133" s="366"/>
      <c r="R133" s="366">
        <v>0</v>
      </c>
      <c r="S133" s="366">
        <v>0</v>
      </c>
      <c r="T133" s="366">
        <f t="shared" si="10"/>
        <v>9541232.7999999989</v>
      </c>
      <c r="U133" s="359">
        <f t="shared" si="9"/>
        <v>1961.5618099956823</v>
      </c>
      <c r="V133" s="366">
        <v>2388.1451450422478</v>
      </c>
    </row>
    <row r="134" spans="1:22" ht="35.25" x14ac:dyDescent="0.5">
      <c r="A134" s="173">
        <v>1</v>
      </c>
      <c r="B134" s="358">
        <f>SUBTOTAL(9,$A$16:A134)</f>
        <v>117</v>
      </c>
      <c r="C134" s="368" t="s">
        <v>11157</v>
      </c>
      <c r="D134" s="358">
        <v>1937</v>
      </c>
      <c r="E134" s="358"/>
      <c r="F134" s="358" t="s">
        <v>17189</v>
      </c>
      <c r="G134" s="358" t="s">
        <v>17051</v>
      </c>
      <c r="H134" s="358" t="s">
        <v>17055</v>
      </c>
      <c r="I134" s="369">
        <v>1585.9</v>
      </c>
      <c r="J134" s="369">
        <v>1585.9</v>
      </c>
      <c r="K134" s="369">
        <v>1465.1</v>
      </c>
      <c r="L134" s="370">
        <v>36</v>
      </c>
      <c r="M134" s="358" t="s">
        <v>17048</v>
      </c>
      <c r="N134" s="358" t="s">
        <v>17086</v>
      </c>
      <c r="O134" s="361" t="s">
        <v>17052</v>
      </c>
      <c r="P134" s="366">
        <v>10185538.860000001</v>
      </c>
      <c r="Q134" s="366"/>
      <c r="R134" s="366">
        <v>0</v>
      </c>
      <c r="S134" s="366">
        <v>0</v>
      </c>
      <c r="T134" s="366">
        <f t="shared" ref="T134:T219" si="13">P134-R134-S134</f>
        <v>10185538.860000001</v>
      </c>
      <c r="U134" s="359">
        <f t="shared" si="9"/>
        <v>6422.5606028122838</v>
      </c>
      <c r="V134" s="366">
        <v>15898.713426445549</v>
      </c>
    </row>
    <row r="135" spans="1:22" ht="35.25" x14ac:dyDescent="0.5">
      <c r="A135" s="173">
        <v>1</v>
      </c>
      <c r="B135" s="358">
        <f>SUBTOTAL(9,$A$16:A135)</f>
        <v>118</v>
      </c>
      <c r="C135" s="368" t="s">
        <v>17380</v>
      </c>
      <c r="D135" s="358">
        <v>1955</v>
      </c>
      <c r="E135" s="358"/>
      <c r="F135" s="358" t="s">
        <v>17189</v>
      </c>
      <c r="G135" s="358">
        <v>3</v>
      </c>
      <c r="H135" s="358" t="s">
        <v>17051</v>
      </c>
      <c r="I135" s="369">
        <v>2958.2</v>
      </c>
      <c r="J135" s="369">
        <v>2271</v>
      </c>
      <c r="K135" s="369">
        <v>1836.6</v>
      </c>
      <c r="L135" s="370">
        <v>72</v>
      </c>
      <c r="M135" s="358" t="s">
        <v>17048</v>
      </c>
      <c r="N135" s="358" t="s">
        <v>17064</v>
      </c>
      <c r="O135" s="361" t="s">
        <v>17335</v>
      </c>
      <c r="P135" s="366">
        <v>149372.4</v>
      </c>
      <c r="Q135" s="366"/>
      <c r="R135" s="366">
        <v>0</v>
      </c>
      <c r="S135" s="366">
        <v>0</v>
      </c>
      <c r="T135" s="366">
        <f t="shared" si="13"/>
        <v>149372.4</v>
      </c>
      <c r="U135" s="359">
        <f t="shared" si="9"/>
        <v>50.494354675140286</v>
      </c>
      <c r="V135" s="366">
        <f>U135</f>
        <v>50.494354675140286</v>
      </c>
    </row>
    <row r="136" spans="1:22" ht="35.25" x14ac:dyDescent="0.5">
      <c r="A136" s="173">
        <v>1</v>
      </c>
      <c r="B136" s="358">
        <f>SUBTOTAL(9,$A$16:A136)</f>
        <v>119</v>
      </c>
      <c r="C136" s="368" t="s">
        <v>11571</v>
      </c>
      <c r="D136" s="358">
        <v>1962</v>
      </c>
      <c r="E136" s="358"/>
      <c r="F136" s="358" t="s">
        <v>17189</v>
      </c>
      <c r="G136" s="358">
        <v>4</v>
      </c>
      <c r="H136" s="358" t="s">
        <v>16996</v>
      </c>
      <c r="I136" s="369">
        <v>1599.4</v>
      </c>
      <c r="J136" s="369">
        <v>1280.9000000000001</v>
      </c>
      <c r="K136" s="369">
        <v>975</v>
      </c>
      <c r="L136" s="370">
        <v>60</v>
      </c>
      <c r="M136" s="358" t="s">
        <v>17048</v>
      </c>
      <c r="N136" s="358" t="s">
        <v>17064</v>
      </c>
      <c r="O136" s="361" t="s">
        <v>17099</v>
      </c>
      <c r="P136" s="366">
        <v>5186133.25</v>
      </c>
      <c r="Q136" s="366"/>
      <c r="R136" s="366">
        <v>0</v>
      </c>
      <c r="S136" s="366">
        <v>0</v>
      </c>
      <c r="T136" s="366">
        <f t="shared" si="13"/>
        <v>5186133.25</v>
      </c>
      <c r="U136" s="359">
        <f t="shared" si="9"/>
        <v>3242.5492372139552</v>
      </c>
      <c r="V136" s="366">
        <v>4255.8850068775782</v>
      </c>
    </row>
    <row r="137" spans="1:22" ht="35.25" x14ac:dyDescent="0.5">
      <c r="A137" s="173">
        <v>1</v>
      </c>
      <c r="B137" s="358">
        <f>SUBTOTAL(9,$A$16:A137)</f>
        <v>120</v>
      </c>
      <c r="C137" s="368" t="s">
        <v>11565</v>
      </c>
      <c r="D137" s="358">
        <v>1937</v>
      </c>
      <c r="E137" s="358"/>
      <c r="F137" s="358" t="s">
        <v>17189</v>
      </c>
      <c r="G137" s="358" t="s">
        <v>17051</v>
      </c>
      <c r="H137" s="358" t="s">
        <v>17051</v>
      </c>
      <c r="I137" s="369">
        <v>2626</v>
      </c>
      <c r="J137" s="369">
        <v>2536</v>
      </c>
      <c r="K137" s="369">
        <v>2536</v>
      </c>
      <c r="L137" s="370">
        <v>96</v>
      </c>
      <c r="M137" s="358" t="s">
        <v>17048</v>
      </c>
      <c r="N137" s="358" t="s">
        <v>17064</v>
      </c>
      <c r="O137" s="361" t="s">
        <v>17164</v>
      </c>
      <c r="P137" s="366">
        <v>2537236.0500000003</v>
      </c>
      <c r="Q137" s="366"/>
      <c r="R137" s="366">
        <v>0</v>
      </c>
      <c r="S137" s="366">
        <v>0</v>
      </c>
      <c r="T137" s="366">
        <f t="shared" si="13"/>
        <v>2537236.0500000003</v>
      </c>
      <c r="U137" s="359">
        <f t="shared" si="9"/>
        <v>966.19803884234591</v>
      </c>
      <c r="V137" s="366">
        <v>6611.86</v>
      </c>
    </row>
    <row r="138" spans="1:22" ht="35.25" x14ac:dyDescent="0.5">
      <c r="A138" s="173">
        <v>1</v>
      </c>
      <c r="B138" s="358">
        <f>SUBTOTAL(9,$A$16:A138)</f>
        <v>121</v>
      </c>
      <c r="C138" s="368" t="s">
        <v>2038</v>
      </c>
      <c r="D138" s="358">
        <v>1937</v>
      </c>
      <c r="E138" s="358"/>
      <c r="F138" s="358" t="s">
        <v>17189</v>
      </c>
      <c r="G138" s="358">
        <v>3</v>
      </c>
      <c r="H138" s="358" t="s">
        <v>17051</v>
      </c>
      <c r="I138" s="369">
        <v>2718</v>
      </c>
      <c r="J138" s="369">
        <v>2039</v>
      </c>
      <c r="K138" s="369">
        <v>2039</v>
      </c>
      <c r="L138" s="370">
        <v>62</v>
      </c>
      <c r="M138" s="358" t="s">
        <v>17048</v>
      </c>
      <c r="N138" s="358" t="s">
        <v>17064</v>
      </c>
      <c r="O138" s="361" t="s">
        <v>17099</v>
      </c>
      <c r="P138" s="366">
        <v>1731161.0999999999</v>
      </c>
      <c r="Q138" s="366"/>
      <c r="R138" s="366">
        <v>0</v>
      </c>
      <c r="S138" s="366">
        <v>0</v>
      </c>
      <c r="T138" s="366">
        <f t="shared" si="13"/>
        <v>1731161.0999999999</v>
      </c>
      <c r="U138" s="359">
        <f t="shared" si="9"/>
        <v>636.92461368653414</v>
      </c>
      <c r="V138" s="366">
        <v>1051.81</v>
      </c>
    </row>
    <row r="139" spans="1:22" ht="35.25" x14ac:dyDescent="0.5">
      <c r="A139" s="173">
        <v>1</v>
      </c>
      <c r="B139" s="358">
        <f>SUBTOTAL(9,$A$16:A139)</f>
        <v>122</v>
      </c>
      <c r="C139" s="368" t="s">
        <v>431</v>
      </c>
      <c r="D139" s="358">
        <v>1928</v>
      </c>
      <c r="E139" s="358"/>
      <c r="F139" s="358" t="s">
        <v>17188</v>
      </c>
      <c r="G139" s="358">
        <v>2</v>
      </c>
      <c r="H139" s="358" t="s">
        <v>16996</v>
      </c>
      <c r="I139" s="369">
        <v>401.7</v>
      </c>
      <c r="J139" s="369">
        <v>350.3</v>
      </c>
      <c r="K139" s="369">
        <v>298.90000000000003</v>
      </c>
      <c r="L139" s="370">
        <v>16</v>
      </c>
      <c r="M139" s="358" t="s">
        <v>17048</v>
      </c>
      <c r="N139" s="358" t="s">
        <v>17086</v>
      </c>
      <c r="O139" s="361" t="s">
        <v>17052</v>
      </c>
      <c r="P139" s="366">
        <v>2714704</v>
      </c>
      <c r="Q139" s="366">
        <v>0</v>
      </c>
      <c r="R139" s="366">
        <v>0</v>
      </c>
      <c r="S139" s="366">
        <v>0</v>
      </c>
      <c r="T139" s="366">
        <f>P139-R139-S139</f>
        <v>2714704</v>
      </c>
      <c r="U139" s="359">
        <f t="shared" si="9"/>
        <v>6758.0383370674635</v>
      </c>
      <c r="V139" s="366">
        <v>9188.7518048294751</v>
      </c>
    </row>
    <row r="140" spans="1:22" ht="35.25" x14ac:dyDescent="0.5">
      <c r="A140" s="173">
        <v>1</v>
      </c>
      <c r="B140" s="358">
        <f>SUBTOTAL(9,$A$16:A140)</f>
        <v>123</v>
      </c>
      <c r="C140" s="368" t="s">
        <v>387</v>
      </c>
      <c r="D140" s="358">
        <v>1963</v>
      </c>
      <c r="E140" s="358"/>
      <c r="F140" s="358" t="s">
        <v>17189</v>
      </c>
      <c r="G140" s="358">
        <v>2</v>
      </c>
      <c r="H140" s="358" t="s">
        <v>16994</v>
      </c>
      <c r="I140" s="369">
        <v>419.1</v>
      </c>
      <c r="J140" s="369">
        <v>400</v>
      </c>
      <c r="K140" s="369">
        <v>400</v>
      </c>
      <c r="L140" s="370">
        <v>14</v>
      </c>
      <c r="M140" s="358" t="s">
        <v>17048</v>
      </c>
      <c r="N140" s="358" t="s">
        <v>17086</v>
      </c>
      <c r="O140" s="361" t="s">
        <v>17052</v>
      </c>
      <c r="P140" s="366">
        <v>3647924.8</v>
      </c>
      <c r="Q140" s="366"/>
      <c r="R140" s="366">
        <v>0</v>
      </c>
      <c r="S140" s="366">
        <v>0</v>
      </c>
      <c r="T140" s="366">
        <f>P140-R140-S140</f>
        <v>3647924.8</v>
      </c>
      <c r="U140" s="359">
        <f t="shared" ref="U140:U165" si="14">P140/I140</f>
        <v>8704.1870675256487</v>
      </c>
      <c r="V140" s="366">
        <v>10291.843474111189</v>
      </c>
    </row>
    <row r="141" spans="1:22" ht="35.25" x14ac:dyDescent="0.5">
      <c r="A141" s="173">
        <v>1</v>
      </c>
      <c r="B141" s="358">
        <f>SUBTOTAL(9,$A$16:A141)</f>
        <v>124</v>
      </c>
      <c r="C141" s="368" t="s">
        <v>444</v>
      </c>
      <c r="D141" s="358">
        <v>1956</v>
      </c>
      <c r="E141" s="358"/>
      <c r="F141" s="358" t="s">
        <v>17189</v>
      </c>
      <c r="G141" s="358">
        <v>2</v>
      </c>
      <c r="H141" s="358" t="s">
        <v>16994</v>
      </c>
      <c r="I141" s="369">
        <v>443</v>
      </c>
      <c r="J141" s="369">
        <v>248.5</v>
      </c>
      <c r="K141" s="369">
        <v>202.1</v>
      </c>
      <c r="L141" s="370">
        <v>21</v>
      </c>
      <c r="M141" s="358" t="s">
        <v>17048</v>
      </c>
      <c r="N141" s="358" t="s">
        <v>17086</v>
      </c>
      <c r="O141" s="361" t="s">
        <v>17052</v>
      </c>
      <c r="P141" s="366">
        <v>3075344</v>
      </c>
      <c r="Q141" s="366"/>
      <c r="R141" s="366">
        <v>0</v>
      </c>
      <c r="S141" s="366">
        <v>0</v>
      </c>
      <c r="T141" s="366">
        <f>P141-R141-S141</f>
        <v>3075344</v>
      </c>
      <c r="U141" s="359">
        <f t="shared" si="14"/>
        <v>6942.0857787810382</v>
      </c>
      <c r="V141" s="366">
        <v>8944.7575620767493</v>
      </c>
    </row>
    <row r="142" spans="1:22" ht="35.25" x14ac:dyDescent="0.5">
      <c r="A142" s="173">
        <v>1</v>
      </c>
      <c r="B142" s="358">
        <f>SUBTOTAL(9,$A$16:A142)</f>
        <v>125</v>
      </c>
      <c r="C142" s="368" t="s">
        <v>381</v>
      </c>
      <c r="D142" s="358">
        <v>1940</v>
      </c>
      <c r="E142" s="358"/>
      <c r="F142" s="358" t="s">
        <v>17188</v>
      </c>
      <c r="G142" s="358">
        <v>2</v>
      </c>
      <c r="H142" s="358" t="s">
        <v>16996</v>
      </c>
      <c r="I142" s="369">
        <v>831.9</v>
      </c>
      <c r="J142" s="369">
        <v>562.20000000000005</v>
      </c>
      <c r="K142" s="369">
        <v>389.8</v>
      </c>
      <c r="L142" s="370">
        <v>18</v>
      </c>
      <c r="M142" s="358" t="s">
        <v>17048</v>
      </c>
      <c r="N142" s="358" t="s">
        <v>17086</v>
      </c>
      <c r="O142" s="361" t="s">
        <v>17052</v>
      </c>
      <c r="P142" s="366">
        <v>150000</v>
      </c>
      <c r="Q142" s="366"/>
      <c r="R142" s="366">
        <v>0</v>
      </c>
      <c r="S142" s="366">
        <v>0</v>
      </c>
      <c r="T142" s="366">
        <f t="shared" ref="T142:T164" si="15">P142-R142-S142</f>
        <v>150000</v>
      </c>
      <c r="U142" s="359">
        <f t="shared" si="14"/>
        <v>180.31013342949873</v>
      </c>
      <c r="V142" s="366">
        <f>U142</f>
        <v>180.31013342949873</v>
      </c>
    </row>
    <row r="143" spans="1:22" ht="35.25" x14ac:dyDescent="0.5">
      <c r="A143" s="173">
        <v>1</v>
      </c>
      <c r="B143" s="358">
        <f>SUBTOTAL(9,$A$16:A143)</f>
        <v>126</v>
      </c>
      <c r="C143" s="368" t="s">
        <v>385</v>
      </c>
      <c r="D143" s="358">
        <v>1959</v>
      </c>
      <c r="E143" s="358"/>
      <c r="F143" s="358" t="s">
        <v>17189</v>
      </c>
      <c r="G143" s="358">
        <v>2</v>
      </c>
      <c r="H143" s="358" t="s">
        <v>16994</v>
      </c>
      <c r="I143" s="369">
        <v>302.39999999999998</v>
      </c>
      <c r="J143" s="369">
        <v>280.10000000000002</v>
      </c>
      <c r="K143" s="369">
        <v>242.10000000000002</v>
      </c>
      <c r="L143" s="370">
        <v>12</v>
      </c>
      <c r="M143" s="358" t="s">
        <v>17048</v>
      </c>
      <c r="N143" s="358" t="s">
        <v>17086</v>
      </c>
      <c r="O143" s="361" t="s">
        <v>17052</v>
      </c>
      <c r="P143" s="366">
        <v>2274912</v>
      </c>
      <c r="Q143" s="366"/>
      <c r="R143" s="366">
        <v>0</v>
      </c>
      <c r="S143" s="366">
        <v>0</v>
      </c>
      <c r="T143" s="366">
        <f t="shared" si="15"/>
        <v>2274912</v>
      </c>
      <c r="U143" s="359">
        <f t="shared" si="14"/>
        <v>7522.8571428571431</v>
      </c>
      <c r="V143" s="366">
        <v>9693.0714285714294</v>
      </c>
    </row>
    <row r="144" spans="1:22" ht="35.25" x14ac:dyDescent="0.5">
      <c r="A144" s="173">
        <v>1</v>
      </c>
      <c r="B144" s="358">
        <f>SUBTOTAL(9,$A$16:A144)</f>
        <v>127</v>
      </c>
      <c r="C144" s="368" t="s">
        <v>386</v>
      </c>
      <c r="D144" s="358">
        <v>1952</v>
      </c>
      <c r="E144" s="358"/>
      <c r="F144" s="358" t="s">
        <v>17188</v>
      </c>
      <c r="G144" s="358">
        <v>2</v>
      </c>
      <c r="H144" s="358" t="s">
        <v>16994</v>
      </c>
      <c r="I144" s="369">
        <v>416</v>
      </c>
      <c r="J144" s="369">
        <v>416</v>
      </c>
      <c r="K144" s="369">
        <v>416</v>
      </c>
      <c r="L144" s="370">
        <v>21</v>
      </c>
      <c r="M144" s="358" t="s">
        <v>17048</v>
      </c>
      <c r="N144" s="358" t="s">
        <v>17064</v>
      </c>
      <c r="O144" s="361" t="s">
        <v>17104</v>
      </c>
      <c r="P144" s="366">
        <v>2696192</v>
      </c>
      <c r="Q144" s="366"/>
      <c r="R144" s="366">
        <v>0</v>
      </c>
      <c r="S144" s="366">
        <v>0</v>
      </c>
      <c r="T144" s="366">
        <f t="shared" si="15"/>
        <v>2696192</v>
      </c>
      <c r="U144" s="359">
        <f t="shared" si="14"/>
        <v>6481.2307692307695</v>
      </c>
      <c r="V144" s="366">
        <v>8350.953846153845</v>
      </c>
    </row>
    <row r="145" spans="1:22" ht="35.25" x14ac:dyDescent="0.5">
      <c r="A145" s="173">
        <v>1</v>
      </c>
      <c r="B145" s="358">
        <f>SUBTOTAL(9,$A$16:A145)</f>
        <v>128</v>
      </c>
      <c r="C145" s="368" t="s">
        <v>390</v>
      </c>
      <c r="D145" s="358">
        <v>1927</v>
      </c>
      <c r="E145" s="358"/>
      <c r="F145" s="358" t="s">
        <v>17188</v>
      </c>
      <c r="G145" s="358">
        <v>2</v>
      </c>
      <c r="H145" s="358" t="s">
        <v>16996</v>
      </c>
      <c r="I145" s="369">
        <v>640.4</v>
      </c>
      <c r="J145" s="369">
        <v>389</v>
      </c>
      <c r="K145" s="369">
        <v>318</v>
      </c>
      <c r="L145" s="370">
        <v>43</v>
      </c>
      <c r="M145" s="358" t="s">
        <v>17048</v>
      </c>
      <c r="N145" s="358" t="s">
        <v>17086</v>
      </c>
      <c r="O145" s="361" t="s">
        <v>17052</v>
      </c>
      <c r="P145" s="366">
        <v>150000</v>
      </c>
      <c r="Q145" s="366"/>
      <c r="R145" s="366">
        <v>0</v>
      </c>
      <c r="S145" s="366">
        <v>0</v>
      </c>
      <c r="T145" s="366">
        <f t="shared" si="15"/>
        <v>150000</v>
      </c>
      <c r="U145" s="359">
        <f t="shared" si="14"/>
        <v>234.22860712054967</v>
      </c>
      <c r="V145" s="366">
        <f>U145</f>
        <v>234.22860712054967</v>
      </c>
    </row>
    <row r="146" spans="1:22" ht="35.25" x14ac:dyDescent="0.5">
      <c r="A146" s="173">
        <v>1</v>
      </c>
      <c r="B146" s="358">
        <f>SUBTOTAL(9,$A$16:A146)</f>
        <v>129</v>
      </c>
      <c r="C146" s="368" t="s">
        <v>395</v>
      </c>
      <c r="D146" s="358">
        <v>1959</v>
      </c>
      <c r="E146" s="358"/>
      <c r="F146" s="358" t="s">
        <v>17189</v>
      </c>
      <c r="G146" s="358">
        <v>2</v>
      </c>
      <c r="H146" s="358" t="s">
        <v>16994</v>
      </c>
      <c r="I146" s="369">
        <v>312</v>
      </c>
      <c r="J146" s="369">
        <v>289.3</v>
      </c>
      <c r="K146" s="369">
        <v>289.3</v>
      </c>
      <c r="L146" s="370">
        <v>10</v>
      </c>
      <c r="M146" s="358" t="s">
        <v>17048</v>
      </c>
      <c r="N146" s="358" t="s">
        <v>17086</v>
      </c>
      <c r="O146" s="361" t="s">
        <v>17052</v>
      </c>
      <c r="P146" s="366">
        <v>2525486.4</v>
      </c>
      <c r="Q146" s="366"/>
      <c r="R146" s="366">
        <v>0</v>
      </c>
      <c r="S146" s="366">
        <v>0</v>
      </c>
      <c r="T146" s="366">
        <f t="shared" si="15"/>
        <v>2525486.4</v>
      </c>
      <c r="U146" s="359">
        <f t="shared" si="14"/>
        <v>8094.5076923076922</v>
      </c>
      <c r="V146" s="366">
        <v>9570.9576923076911</v>
      </c>
    </row>
    <row r="147" spans="1:22" ht="35.25" x14ac:dyDescent="0.5">
      <c r="A147" s="173">
        <v>1</v>
      </c>
      <c r="B147" s="358">
        <f>SUBTOTAL(9,$A$16:A147)</f>
        <v>130</v>
      </c>
      <c r="C147" s="368" t="s">
        <v>396</v>
      </c>
      <c r="D147" s="358">
        <v>1959</v>
      </c>
      <c r="E147" s="358"/>
      <c r="F147" s="358" t="s">
        <v>17189</v>
      </c>
      <c r="G147" s="358">
        <v>2</v>
      </c>
      <c r="H147" s="358" t="s">
        <v>16994</v>
      </c>
      <c r="I147" s="369">
        <v>313.7</v>
      </c>
      <c r="J147" s="369">
        <v>290.8</v>
      </c>
      <c r="K147" s="369">
        <v>290.8</v>
      </c>
      <c r="L147" s="370">
        <v>14</v>
      </c>
      <c r="M147" s="358" t="s">
        <v>17048</v>
      </c>
      <c r="N147" s="358" t="s">
        <v>17064</v>
      </c>
      <c r="O147" s="361" t="s">
        <v>17105</v>
      </c>
      <c r="P147" s="366">
        <v>2123251.2000000002</v>
      </c>
      <c r="Q147" s="366"/>
      <c r="R147" s="366">
        <v>0</v>
      </c>
      <c r="S147" s="366">
        <v>0</v>
      </c>
      <c r="T147" s="366">
        <f t="shared" si="15"/>
        <v>2123251.2000000002</v>
      </c>
      <c r="U147" s="359">
        <f t="shared" si="14"/>
        <v>6768.4131335671036</v>
      </c>
      <c r="V147" s="366">
        <v>9281.1135798533633</v>
      </c>
    </row>
    <row r="148" spans="1:22" ht="35.25" x14ac:dyDescent="0.5">
      <c r="A148" s="173">
        <v>1</v>
      </c>
      <c r="B148" s="358">
        <f>SUBTOTAL(9,$A$16:A148)</f>
        <v>131</v>
      </c>
      <c r="C148" s="368" t="s">
        <v>397</v>
      </c>
      <c r="D148" s="358">
        <v>1961</v>
      </c>
      <c r="E148" s="358"/>
      <c r="F148" s="358" t="s">
        <v>17189</v>
      </c>
      <c r="G148" s="358">
        <v>2</v>
      </c>
      <c r="H148" s="358" t="s">
        <v>16994</v>
      </c>
      <c r="I148" s="369">
        <v>732</v>
      </c>
      <c r="J148" s="369">
        <v>444.7</v>
      </c>
      <c r="K148" s="369">
        <v>397.59999999999997</v>
      </c>
      <c r="L148" s="370">
        <v>21</v>
      </c>
      <c r="M148" s="358" t="s">
        <v>17048</v>
      </c>
      <c r="N148" s="358" t="s">
        <v>17086</v>
      </c>
      <c r="O148" s="361" t="s">
        <v>17052</v>
      </c>
      <c r="P148" s="366">
        <v>3580880</v>
      </c>
      <c r="Q148" s="366"/>
      <c r="R148" s="366">
        <v>0</v>
      </c>
      <c r="S148" s="366">
        <v>0</v>
      </c>
      <c r="T148" s="366">
        <f t="shared" si="15"/>
        <v>3580880</v>
      </c>
      <c r="U148" s="359">
        <f t="shared" si="14"/>
        <v>4891.9125683060111</v>
      </c>
      <c r="V148" s="366">
        <v>6303.1448087431691</v>
      </c>
    </row>
    <row r="149" spans="1:22" ht="35.25" x14ac:dyDescent="0.5">
      <c r="A149" s="173">
        <v>1</v>
      </c>
      <c r="B149" s="358">
        <f>SUBTOTAL(9,$A$16:A149)</f>
        <v>132</v>
      </c>
      <c r="C149" s="368" t="s">
        <v>407</v>
      </c>
      <c r="D149" s="358">
        <v>1927</v>
      </c>
      <c r="E149" s="358"/>
      <c r="F149" s="358" t="s">
        <v>17188</v>
      </c>
      <c r="G149" s="358">
        <v>2</v>
      </c>
      <c r="H149" s="358" t="s">
        <v>16996</v>
      </c>
      <c r="I149" s="369">
        <v>636.9</v>
      </c>
      <c r="J149" s="369">
        <v>386.9</v>
      </c>
      <c r="K149" s="369">
        <v>386.9</v>
      </c>
      <c r="L149" s="370">
        <v>40</v>
      </c>
      <c r="M149" s="358" t="s">
        <v>17048</v>
      </c>
      <c r="N149" s="358" t="s">
        <v>17086</v>
      </c>
      <c r="O149" s="361" t="s">
        <v>17052</v>
      </c>
      <c r="P149" s="366">
        <v>150000</v>
      </c>
      <c r="Q149" s="366"/>
      <c r="R149" s="366">
        <v>0</v>
      </c>
      <c r="S149" s="366">
        <v>0</v>
      </c>
      <c r="T149" s="366">
        <f t="shared" si="15"/>
        <v>150000</v>
      </c>
      <c r="U149" s="359">
        <f t="shared" si="14"/>
        <v>235.51577955723033</v>
      </c>
      <c r="V149" s="366">
        <f>U149</f>
        <v>235.51577955723033</v>
      </c>
    </row>
    <row r="150" spans="1:22" ht="35.25" x14ac:dyDescent="0.5">
      <c r="A150" s="173">
        <v>1</v>
      </c>
      <c r="B150" s="358">
        <f>SUBTOTAL(9,$A$16:A150)</f>
        <v>133</v>
      </c>
      <c r="C150" s="368" t="s">
        <v>408</v>
      </c>
      <c r="D150" s="358">
        <v>1959</v>
      </c>
      <c r="E150" s="358"/>
      <c r="F150" s="358" t="s">
        <v>17189</v>
      </c>
      <c r="G150" s="358">
        <v>2</v>
      </c>
      <c r="H150" s="358" t="s">
        <v>16994</v>
      </c>
      <c r="I150" s="369">
        <v>422.1</v>
      </c>
      <c r="J150" s="369">
        <v>422.1</v>
      </c>
      <c r="K150" s="369">
        <v>422.1</v>
      </c>
      <c r="L150" s="370">
        <v>21</v>
      </c>
      <c r="M150" s="358" t="s">
        <v>17048</v>
      </c>
      <c r="N150" s="358" t="s">
        <v>17086</v>
      </c>
      <c r="O150" s="361" t="s">
        <v>17052</v>
      </c>
      <c r="P150" s="366">
        <v>2831001.6000000001</v>
      </c>
      <c r="Q150" s="366"/>
      <c r="R150" s="366">
        <v>0</v>
      </c>
      <c r="S150" s="366">
        <v>0</v>
      </c>
      <c r="T150" s="366">
        <f t="shared" si="15"/>
        <v>2831001.6000000001</v>
      </c>
      <c r="U150" s="359">
        <f t="shared" si="14"/>
        <v>6706.9452736318408</v>
      </c>
      <c r="V150" s="366">
        <v>8641.783084577115</v>
      </c>
    </row>
    <row r="151" spans="1:22" ht="35.25" x14ac:dyDescent="0.5">
      <c r="A151" s="173">
        <v>1</v>
      </c>
      <c r="B151" s="358">
        <f>SUBTOTAL(9,$A$16:A151)</f>
        <v>134</v>
      </c>
      <c r="C151" s="368" t="s">
        <v>434</v>
      </c>
      <c r="D151" s="358">
        <v>1943</v>
      </c>
      <c r="E151" s="358"/>
      <c r="F151" s="358" t="s">
        <v>17188</v>
      </c>
      <c r="G151" s="358">
        <v>2</v>
      </c>
      <c r="H151" s="358" t="s">
        <v>16996</v>
      </c>
      <c r="I151" s="369">
        <v>389.7</v>
      </c>
      <c r="J151" s="369">
        <v>368.31</v>
      </c>
      <c r="K151" s="369">
        <v>368.31</v>
      </c>
      <c r="L151" s="370">
        <v>9</v>
      </c>
      <c r="M151" s="358" t="s">
        <v>17048</v>
      </c>
      <c r="N151" s="358" t="s">
        <v>17086</v>
      </c>
      <c r="O151" s="361" t="s">
        <v>17052</v>
      </c>
      <c r="P151" s="366">
        <v>150000</v>
      </c>
      <c r="Q151" s="366"/>
      <c r="R151" s="366">
        <v>0</v>
      </c>
      <c r="S151" s="366">
        <v>0</v>
      </c>
      <c r="T151" s="366">
        <f t="shared" si="15"/>
        <v>150000</v>
      </c>
      <c r="U151" s="359">
        <f t="shared" si="14"/>
        <v>384.91147036181678</v>
      </c>
      <c r="V151" s="366">
        <f>U151</f>
        <v>384.91147036181678</v>
      </c>
    </row>
    <row r="152" spans="1:22" ht="35.25" x14ac:dyDescent="0.5">
      <c r="A152" s="173">
        <v>1</v>
      </c>
      <c r="B152" s="358">
        <f>SUBTOTAL(9,$A$16:A152)</f>
        <v>135</v>
      </c>
      <c r="C152" s="368" t="s">
        <v>435</v>
      </c>
      <c r="D152" s="358">
        <v>1948</v>
      </c>
      <c r="E152" s="358"/>
      <c r="F152" s="358" t="s">
        <v>17188</v>
      </c>
      <c r="G152" s="358">
        <v>2</v>
      </c>
      <c r="H152" s="358" t="s">
        <v>16996</v>
      </c>
      <c r="I152" s="369">
        <v>447.5</v>
      </c>
      <c r="J152" s="369">
        <v>368.08</v>
      </c>
      <c r="K152" s="369">
        <v>267.77999999999997</v>
      </c>
      <c r="L152" s="370">
        <v>7</v>
      </c>
      <c r="M152" s="358" t="s">
        <v>17048</v>
      </c>
      <c r="N152" s="358" t="s">
        <v>17086</v>
      </c>
      <c r="O152" s="361" t="s">
        <v>17052</v>
      </c>
      <c r="P152" s="366">
        <v>150000</v>
      </c>
      <c r="Q152" s="366"/>
      <c r="R152" s="366">
        <v>0</v>
      </c>
      <c r="S152" s="366">
        <v>0</v>
      </c>
      <c r="T152" s="366">
        <f t="shared" si="15"/>
        <v>150000</v>
      </c>
      <c r="U152" s="359">
        <f t="shared" si="14"/>
        <v>335.195530726257</v>
      </c>
      <c r="V152" s="366">
        <f>U152</f>
        <v>335.195530726257</v>
      </c>
    </row>
    <row r="153" spans="1:22" ht="35.25" x14ac:dyDescent="0.5">
      <c r="A153" s="173">
        <v>1</v>
      </c>
      <c r="B153" s="358">
        <f>SUBTOTAL(9,$A$16:A153)</f>
        <v>136</v>
      </c>
      <c r="C153" s="368" t="s">
        <v>403</v>
      </c>
      <c r="D153" s="358">
        <v>1961</v>
      </c>
      <c r="E153" s="358"/>
      <c r="F153" s="358" t="s">
        <v>17189</v>
      </c>
      <c r="G153" s="358">
        <v>2</v>
      </c>
      <c r="H153" s="358" t="s">
        <v>16996</v>
      </c>
      <c r="I153" s="369">
        <v>616.4</v>
      </c>
      <c r="J153" s="369">
        <v>571.4</v>
      </c>
      <c r="K153" s="369">
        <v>571.4</v>
      </c>
      <c r="L153" s="370">
        <v>28</v>
      </c>
      <c r="M153" s="358" t="s">
        <v>17048</v>
      </c>
      <c r="N153" s="358" t="s">
        <v>17064</v>
      </c>
      <c r="O153" s="361" t="s">
        <v>17104</v>
      </c>
      <c r="P153" s="366">
        <v>4819443.2</v>
      </c>
      <c r="Q153" s="366"/>
      <c r="R153" s="366">
        <v>0</v>
      </c>
      <c r="S153" s="366">
        <v>0</v>
      </c>
      <c r="T153" s="366">
        <f t="shared" si="15"/>
        <v>4819443.2</v>
      </c>
      <c r="U153" s="359">
        <f t="shared" si="14"/>
        <v>7818.6943543153802</v>
      </c>
      <c r="V153" s="366">
        <v>10074.252563270604</v>
      </c>
    </row>
    <row r="154" spans="1:22" ht="35.25" x14ac:dyDescent="0.5">
      <c r="A154" s="173">
        <v>1</v>
      </c>
      <c r="B154" s="358">
        <f>SUBTOTAL(9,$A$16:A154)</f>
        <v>137</v>
      </c>
      <c r="C154" s="368" t="s">
        <v>410</v>
      </c>
      <c r="D154" s="358">
        <v>1941</v>
      </c>
      <c r="E154" s="358"/>
      <c r="F154" s="358" t="s">
        <v>17188</v>
      </c>
      <c r="G154" s="358">
        <v>2</v>
      </c>
      <c r="H154" s="358" t="s">
        <v>16996</v>
      </c>
      <c r="I154" s="369">
        <v>485</v>
      </c>
      <c r="J154" s="369">
        <v>433.6</v>
      </c>
      <c r="K154" s="369">
        <v>324.5</v>
      </c>
      <c r="L154" s="370">
        <v>22</v>
      </c>
      <c r="M154" s="358" t="s">
        <v>17048</v>
      </c>
      <c r="N154" s="358" t="s">
        <v>17086</v>
      </c>
      <c r="O154" s="361" t="s">
        <v>17052</v>
      </c>
      <c r="P154" s="366">
        <v>150000</v>
      </c>
      <c r="Q154" s="366"/>
      <c r="R154" s="366">
        <v>0</v>
      </c>
      <c r="S154" s="366">
        <v>0</v>
      </c>
      <c r="T154" s="366">
        <f t="shared" si="15"/>
        <v>150000</v>
      </c>
      <c r="U154" s="359">
        <f t="shared" si="14"/>
        <v>309.2783505154639</v>
      </c>
      <c r="V154" s="366">
        <f>U154</f>
        <v>309.2783505154639</v>
      </c>
    </row>
    <row r="155" spans="1:22" ht="35.25" x14ac:dyDescent="0.5">
      <c r="A155" s="173">
        <v>1</v>
      </c>
      <c r="B155" s="358">
        <f>SUBTOTAL(9,$A$16:A155)</f>
        <v>138</v>
      </c>
      <c r="C155" s="368" t="s">
        <v>411</v>
      </c>
      <c r="D155" s="358">
        <v>1960</v>
      </c>
      <c r="E155" s="358"/>
      <c r="F155" s="358" t="s">
        <v>17189</v>
      </c>
      <c r="G155" s="358">
        <v>2</v>
      </c>
      <c r="H155" s="358" t="s">
        <v>16994</v>
      </c>
      <c r="I155" s="369">
        <v>311.3</v>
      </c>
      <c r="J155" s="369">
        <v>286.7</v>
      </c>
      <c r="K155" s="369">
        <v>247.3</v>
      </c>
      <c r="L155" s="370">
        <v>18</v>
      </c>
      <c r="M155" s="358" t="s">
        <v>17048</v>
      </c>
      <c r="N155" s="358" t="s">
        <v>17086</v>
      </c>
      <c r="O155" s="361" t="s">
        <v>17052</v>
      </c>
      <c r="P155" s="366">
        <v>2881555.1999999997</v>
      </c>
      <c r="Q155" s="366"/>
      <c r="R155" s="366">
        <v>0</v>
      </c>
      <c r="S155" s="366">
        <v>0</v>
      </c>
      <c r="T155" s="366">
        <f t="shared" si="15"/>
        <v>2881555.1999999997</v>
      </c>
      <c r="U155" s="359">
        <f t="shared" si="14"/>
        <v>9256.5216832637307</v>
      </c>
      <c r="V155" s="366">
        <v>11926.868230003212</v>
      </c>
    </row>
    <row r="156" spans="1:22" ht="35.25" x14ac:dyDescent="0.5">
      <c r="A156" s="173">
        <v>1</v>
      </c>
      <c r="B156" s="358">
        <f>SUBTOTAL(9,$A$16:A156)</f>
        <v>139</v>
      </c>
      <c r="C156" s="368" t="s">
        <v>440</v>
      </c>
      <c r="D156" s="358">
        <v>1954</v>
      </c>
      <c r="E156" s="358"/>
      <c r="F156" s="358" t="s">
        <v>17189</v>
      </c>
      <c r="G156" s="358">
        <v>2</v>
      </c>
      <c r="H156" s="358" t="s">
        <v>16996</v>
      </c>
      <c r="I156" s="369">
        <v>890.5</v>
      </c>
      <c r="J156" s="369">
        <v>829.3</v>
      </c>
      <c r="K156" s="369">
        <v>829.3</v>
      </c>
      <c r="L156" s="370">
        <v>22</v>
      </c>
      <c r="M156" s="358" t="s">
        <v>17048</v>
      </c>
      <c r="N156" s="358" t="s">
        <v>17086</v>
      </c>
      <c r="O156" s="361" t="s">
        <v>17052</v>
      </c>
      <c r="P156" s="366">
        <v>6993248</v>
      </c>
      <c r="Q156" s="366"/>
      <c r="R156" s="366">
        <v>0</v>
      </c>
      <c r="S156" s="366">
        <v>0</v>
      </c>
      <c r="T156" s="366">
        <f t="shared" si="15"/>
        <v>6993248</v>
      </c>
      <c r="U156" s="359">
        <f t="shared" si="14"/>
        <v>7853.1701291409317</v>
      </c>
      <c r="V156" s="366">
        <v>10118.674003368893</v>
      </c>
    </row>
    <row r="157" spans="1:22" ht="35.25" x14ac:dyDescent="0.5">
      <c r="A157" s="173">
        <v>1</v>
      </c>
      <c r="B157" s="358">
        <f>SUBTOTAL(9,$A$16:A157)</f>
        <v>140</v>
      </c>
      <c r="C157" s="368" t="s">
        <v>405</v>
      </c>
      <c r="D157" s="358">
        <v>1950</v>
      </c>
      <c r="E157" s="358"/>
      <c r="F157" s="358" t="s">
        <v>17189</v>
      </c>
      <c r="G157" s="358">
        <v>2</v>
      </c>
      <c r="H157" s="358" t="s">
        <v>16994</v>
      </c>
      <c r="I157" s="369">
        <v>393.9</v>
      </c>
      <c r="J157" s="369">
        <v>362.4</v>
      </c>
      <c r="K157" s="369">
        <v>362.4</v>
      </c>
      <c r="L157" s="370">
        <v>11</v>
      </c>
      <c r="M157" s="358" t="s">
        <v>17048</v>
      </c>
      <c r="N157" s="358" t="s">
        <v>17086</v>
      </c>
      <c r="O157" s="361" t="s">
        <v>17052</v>
      </c>
      <c r="P157" s="366">
        <v>3016553.2</v>
      </c>
      <c r="Q157" s="366"/>
      <c r="R157" s="366">
        <v>0</v>
      </c>
      <c r="S157" s="366">
        <v>0</v>
      </c>
      <c r="T157" s="366">
        <f t="shared" si="15"/>
        <v>3016553.2</v>
      </c>
      <c r="U157" s="359">
        <f t="shared" si="14"/>
        <v>7658.170093932471</v>
      </c>
      <c r="V157" s="366">
        <v>9055.0314800710839</v>
      </c>
    </row>
    <row r="158" spans="1:22" ht="35.25" x14ac:dyDescent="0.5">
      <c r="A158" s="173">
        <v>1</v>
      </c>
      <c r="B158" s="358">
        <f>SUBTOTAL(9,$A$16:A158)</f>
        <v>141</v>
      </c>
      <c r="C158" s="368" t="s">
        <v>413</v>
      </c>
      <c r="D158" s="358">
        <v>1959</v>
      </c>
      <c r="E158" s="358"/>
      <c r="F158" s="358" t="s">
        <v>17189</v>
      </c>
      <c r="G158" s="358">
        <v>3</v>
      </c>
      <c r="H158" s="358" t="s">
        <v>16996</v>
      </c>
      <c r="I158" s="369">
        <v>1638.83</v>
      </c>
      <c r="J158" s="369">
        <v>1030.2</v>
      </c>
      <c r="K158" s="369">
        <v>913.80000000000007</v>
      </c>
      <c r="L158" s="370">
        <v>48</v>
      </c>
      <c r="M158" s="358" t="s">
        <v>17048</v>
      </c>
      <c r="N158" s="358" t="s">
        <v>17064</v>
      </c>
      <c r="O158" s="361" t="s">
        <v>17107</v>
      </c>
      <c r="P158" s="366">
        <v>4802592</v>
      </c>
      <c r="Q158" s="366"/>
      <c r="R158" s="366">
        <v>0</v>
      </c>
      <c r="S158" s="366">
        <v>0</v>
      </c>
      <c r="T158" s="366">
        <f t="shared" si="15"/>
        <v>4802592</v>
      </c>
      <c r="U158" s="359">
        <f t="shared" si="14"/>
        <v>2930.5004179811208</v>
      </c>
      <c r="V158" s="366">
        <v>3775.8991475625903</v>
      </c>
    </row>
    <row r="159" spans="1:22" ht="35.25" x14ac:dyDescent="0.5">
      <c r="A159" s="173">
        <v>1</v>
      </c>
      <c r="B159" s="358">
        <f>SUBTOTAL(9,$A$16:A159)</f>
        <v>142</v>
      </c>
      <c r="C159" s="368" t="s">
        <v>417</v>
      </c>
      <c r="D159" s="358">
        <v>1948</v>
      </c>
      <c r="E159" s="358"/>
      <c r="F159" s="358" t="s">
        <v>17056</v>
      </c>
      <c r="G159" s="358">
        <v>2</v>
      </c>
      <c r="H159" s="358" t="s">
        <v>16994</v>
      </c>
      <c r="I159" s="369">
        <v>294.39999999999998</v>
      </c>
      <c r="J159" s="369">
        <v>271.89999999999998</v>
      </c>
      <c r="K159" s="369">
        <v>234.7</v>
      </c>
      <c r="L159" s="370">
        <v>14</v>
      </c>
      <c r="M159" s="358" t="s">
        <v>17048</v>
      </c>
      <c r="N159" s="358" t="s">
        <v>17086</v>
      </c>
      <c r="O159" s="361" t="s">
        <v>17052</v>
      </c>
      <c r="P159" s="366">
        <v>2822576</v>
      </c>
      <c r="Q159" s="366"/>
      <c r="R159" s="366">
        <v>0</v>
      </c>
      <c r="S159" s="366">
        <v>0</v>
      </c>
      <c r="T159" s="366">
        <f t="shared" si="15"/>
        <v>2822576</v>
      </c>
      <c r="U159" s="359">
        <f t="shared" si="14"/>
        <v>9587.5543478260879</v>
      </c>
      <c r="V159" s="366">
        <v>12353.398097826088</v>
      </c>
    </row>
    <row r="160" spans="1:22" ht="35.25" x14ac:dyDescent="0.5">
      <c r="A160" s="173">
        <v>1</v>
      </c>
      <c r="B160" s="358">
        <f>SUBTOTAL(9,$A$16:A160)</f>
        <v>143</v>
      </c>
      <c r="C160" s="368" t="s">
        <v>446</v>
      </c>
      <c r="D160" s="358">
        <v>1928</v>
      </c>
      <c r="E160" s="358"/>
      <c r="F160" s="358" t="s">
        <v>17188</v>
      </c>
      <c r="G160" s="358">
        <v>2</v>
      </c>
      <c r="H160" s="358" t="s">
        <v>16996</v>
      </c>
      <c r="I160" s="369">
        <v>456.6</v>
      </c>
      <c r="J160" s="369">
        <v>404.9</v>
      </c>
      <c r="K160" s="369">
        <v>353.9</v>
      </c>
      <c r="L160" s="370">
        <v>23</v>
      </c>
      <c r="M160" s="358" t="s">
        <v>17048</v>
      </c>
      <c r="N160" s="358" t="s">
        <v>17086</v>
      </c>
      <c r="O160" s="361" t="s">
        <v>17052</v>
      </c>
      <c r="P160" s="366">
        <v>150000</v>
      </c>
      <c r="Q160" s="366"/>
      <c r="R160" s="366">
        <v>0</v>
      </c>
      <c r="S160" s="366">
        <v>0</v>
      </c>
      <c r="T160" s="366">
        <f t="shared" si="15"/>
        <v>150000</v>
      </c>
      <c r="U160" s="359">
        <f t="shared" si="14"/>
        <v>328.51511169513793</v>
      </c>
      <c r="V160" s="366">
        <f>U160</f>
        <v>328.51511169513793</v>
      </c>
    </row>
    <row r="161" spans="1:22" ht="35.25" x14ac:dyDescent="0.5">
      <c r="A161" s="173">
        <v>1</v>
      </c>
      <c r="B161" s="358">
        <f>SUBTOTAL(9,$A$16:A161)</f>
        <v>144</v>
      </c>
      <c r="C161" s="368" t="s">
        <v>419</v>
      </c>
      <c r="D161" s="358">
        <v>1928</v>
      </c>
      <c r="E161" s="358"/>
      <c r="F161" s="358" t="s">
        <v>17188</v>
      </c>
      <c r="G161" s="358">
        <v>2</v>
      </c>
      <c r="H161" s="358" t="s">
        <v>16996</v>
      </c>
      <c r="I161" s="369">
        <v>455.74</v>
      </c>
      <c r="J161" s="369">
        <v>404.3</v>
      </c>
      <c r="K161" s="369">
        <v>328.8</v>
      </c>
      <c r="L161" s="370">
        <v>21</v>
      </c>
      <c r="M161" s="358" t="s">
        <v>17048</v>
      </c>
      <c r="N161" s="358" t="s">
        <v>17086</v>
      </c>
      <c r="O161" s="361" t="s">
        <v>17052</v>
      </c>
      <c r="P161" s="366">
        <v>150000</v>
      </c>
      <c r="Q161" s="366"/>
      <c r="R161" s="366">
        <v>0</v>
      </c>
      <c r="S161" s="366">
        <v>0</v>
      </c>
      <c r="T161" s="366">
        <f t="shared" si="15"/>
        <v>150000</v>
      </c>
      <c r="U161" s="359">
        <f t="shared" si="14"/>
        <v>329.13503313292665</v>
      </c>
      <c r="V161" s="366">
        <f>U161</f>
        <v>329.13503313292665</v>
      </c>
    </row>
    <row r="162" spans="1:22" ht="35.25" x14ac:dyDescent="0.5">
      <c r="A162" s="173">
        <v>1</v>
      </c>
      <c r="B162" s="358">
        <f>SUBTOTAL(9,$A$16:A162)</f>
        <v>145</v>
      </c>
      <c r="C162" s="368" t="s">
        <v>420</v>
      </c>
      <c r="D162" s="358">
        <v>1891</v>
      </c>
      <c r="E162" s="358"/>
      <c r="F162" s="358" t="s">
        <v>17188</v>
      </c>
      <c r="G162" s="358">
        <v>2</v>
      </c>
      <c r="H162" s="358" t="s">
        <v>16994</v>
      </c>
      <c r="I162" s="369">
        <v>299.81</v>
      </c>
      <c r="J162" s="369">
        <v>229.81</v>
      </c>
      <c r="K162" s="369">
        <v>229.81</v>
      </c>
      <c r="L162" s="370">
        <v>11</v>
      </c>
      <c r="M162" s="358" t="s">
        <v>17048</v>
      </c>
      <c r="N162" s="358" t="s">
        <v>17086</v>
      </c>
      <c r="O162" s="361" t="s">
        <v>17052</v>
      </c>
      <c r="P162" s="366">
        <v>2055846.4000000001</v>
      </c>
      <c r="Q162" s="366"/>
      <c r="R162" s="366">
        <v>0</v>
      </c>
      <c r="S162" s="366">
        <v>0</v>
      </c>
      <c r="T162" s="366">
        <f t="shared" si="15"/>
        <v>2055846.4000000001</v>
      </c>
      <c r="U162" s="359">
        <f t="shared" si="14"/>
        <v>6857.1642039958642</v>
      </c>
      <c r="V162" s="366">
        <v>8835.3375804676289</v>
      </c>
    </row>
    <row r="163" spans="1:22" ht="35.25" x14ac:dyDescent="0.5">
      <c r="A163" s="173">
        <v>1</v>
      </c>
      <c r="B163" s="358">
        <f>SUBTOTAL(9,$A$16:A163)</f>
        <v>146</v>
      </c>
      <c r="C163" s="368" t="s">
        <v>423</v>
      </c>
      <c r="D163" s="358">
        <v>1938</v>
      </c>
      <c r="E163" s="358"/>
      <c r="F163" s="358" t="s">
        <v>17188</v>
      </c>
      <c r="G163" s="358">
        <v>2</v>
      </c>
      <c r="H163" s="358" t="s">
        <v>16994</v>
      </c>
      <c r="I163" s="369">
        <v>383.6</v>
      </c>
      <c r="J163" s="369">
        <v>383.6</v>
      </c>
      <c r="K163" s="369">
        <v>383.6</v>
      </c>
      <c r="L163" s="370">
        <v>19</v>
      </c>
      <c r="M163" s="358" t="s">
        <v>17048</v>
      </c>
      <c r="N163" s="358" t="s">
        <v>17064</v>
      </c>
      <c r="O163" s="361" t="s">
        <v>17104</v>
      </c>
      <c r="P163" s="366">
        <v>3201728</v>
      </c>
      <c r="Q163" s="366"/>
      <c r="R163" s="366">
        <v>0</v>
      </c>
      <c r="S163" s="366">
        <v>0</v>
      </c>
      <c r="T163" s="366">
        <f t="shared" si="15"/>
        <v>3201728</v>
      </c>
      <c r="U163" s="359">
        <f t="shared" si="14"/>
        <v>8346.5276329509907</v>
      </c>
      <c r="V163" s="366">
        <v>10754.356621480707</v>
      </c>
    </row>
    <row r="164" spans="1:22" ht="35.25" x14ac:dyDescent="0.5">
      <c r="A164" s="173">
        <v>1</v>
      </c>
      <c r="B164" s="358">
        <f>SUBTOTAL(9,$A$16:A164)</f>
        <v>147</v>
      </c>
      <c r="C164" s="368" t="s">
        <v>425</v>
      </c>
      <c r="D164" s="358">
        <v>1916</v>
      </c>
      <c r="E164" s="358"/>
      <c r="F164" s="358" t="s">
        <v>17188</v>
      </c>
      <c r="G164" s="358">
        <v>2</v>
      </c>
      <c r="H164" s="358" t="s">
        <v>16994</v>
      </c>
      <c r="I164" s="369">
        <v>404.7</v>
      </c>
      <c r="J164" s="369">
        <v>356.1</v>
      </c>
      <c r="K164" s="369">
        <v>305.70000000000005</v>
      </c>
      <c r="L164" s="370">
        <v>13</v>
      </c>
      <c r="M164" s="358" t="s">
        <v>17048</v>
      </c>
      <c r="N164" s="358" t="s">
        <v>17064</v>
      </c>
      <c r="O164" s="361" t="s">
        <v>17099</v>
      </c>
      <c r="P164" s="366">
        <v>2864704</v>
      </c>
      <c r="Q164" s="366"/>
      <c r="R164" s="366">
        <v>0</v>
      </c>
      <c r="S164" s="366">
        <v>0</v>
      </c>
      <c r="T164" s="366">
        <f t="shared" si="15"/>
        <v>2864704</v>
      </c>
      <c r="U164" s="359">
        <f t="shared" si="14"/>
        <v>7078.5866073634797</v>
      </c>
      <c r="V164" s="366">
        <v>9120.6365208796651</v>
      </c>
    </row>
    <row r="165" spans="1:22" ht="35.25" x14ac:dyDescent="0.5">
      <c r="A165" s="173">
        <v>1</v>
      </c>
      <c r="B165" s="358">
        <f>SUBTOTAL(9,$A$16:A165)</f>
        <v>148</v>
      </c>
      <c r="C165" s="368" t="s">
        <v>380</v>
      </c>
      <c r="D165" s="358">
        <v>1972</v>
      </c>
      <c r="E165" s="358"/>
      <c r="F165" s="358" t="s">
        <v>17189</v>
      </c>
      <c r="G165" s="358">
        <v>2</v>
      </c>
      <c r="H165" s="358" t="s">
        <v>16994</v>
      </c>
      <c r="I165" s="369">
        <v>321.3</v>
      </c>
      <c r="J165" s="369">
        <v>275.3</v>
      </c>
      <c r="K165" s="369">
        <v>275.3</v>
      </c>
      <c r="L165" s="370">
        <v>14</v>
      </c>
      <c r="M165" s="358" t="s">
        <v>17048</v>
      </c>
      <c r="N165" s="358" t="s">
        <v>17086</v>
      </c>
      <c r="O165" s="361" t="s">
        <v>17052</v>
      </c>
      <c r="P165" s="366">
        <v>2485552</v>
      </c>
      <c r="Q165" s="366"/>
      <c r="R165" s="366">
        <v>0</v>
      </c>
      <c r="S165" s="366">
        <v>0</v>
      </c>
      <c r="T165" s="366">
        <f>P165-R165-S165</f>
        <v>2485552</v>
      </c>
      <c r="U165" s="359">
        <f t="shared" si="14"/>
        <v>7735.9228135698722</v>
      </c>
      <c r="V165" s="366">
        <v>9967.6028633675687</v>
      </c>
    </row>
    <row r="166" spans="1:22" ht="35.25" x14ac:dyDescent="0.5">
      <c r="A166" s="173">
        <v>1</v>
      </c>
      <c r="B166" s="358">
        <f>SUBTOTAL(9,$A$16:A166)</f>
        <v>149</v>
      </c>
      <c r="C166" s="368" t="s">
        <v>2132</v>
      </c>
      <c r="D166" s="358">
        <v>1975</v>
      </c>
      <c r="E166" s="358"/>
      <c r="F166" s="358" t="s">
        <v>17189</v>
      </c>
      <c r="G166" s="358">
        <v>5</v>
      </c>
      <c r="H166" s="358" t="s">
        <v>17054</v>
      </c>
      <c r="I166" s="369">
        <v>6824.86</v>
      </c>
      <c r="J166" s="369">
        <v>4475.3999999999996</v>
      </c>
      <c r="K166" s="369">
        <v>4306.8999999999996</v>
      </c>
      <c r="L166" s="370">
        <v>160</v>
      </c>
      <c r="M166" s="358" t="s">
        <v>17048</v>
      </c>
      <c r="N166" s="358" t="s">
        <v>17064</v>
      </c>
      <c r="O166" s="361" t="s">
        <v>17164</v>
      </c>
      <c r="P166" s="366">
        <v>17077038.260000002</v>
      </c>
      <c r="Q166" s="366">
        <v>0</v>
      </c>
      <c r="R166" s="366">
        <v>0</v>
      </c>
      <c r="S166" s="366">
        <v>0</v>
      </c>
      <c r="T166" s="366">
        <f t="shared" ref="T166" si="16">P166-Q166-R166-S166</f>
        <v>17077038.260000002</v>
      </c>
      <c r="U166" s="359">
        <f t="shared" ref="U166" si="17">P166/I166</f>
        <v>2502.1814747848312</v>
      </c>
      <c r="V166" s="366">
        <v>3256.9388090012103</v>
      </c>
    </row>
    <row r="167" spans="1:22" ht="35.25" x14ac:dyDescent="0.5">
      <c r="B167" s="367" t="s">
        <v>199</v>
      </c>
      <c r="C167" s="367"/>
      <c r="D167" s="358" t="s">
        <v>17026</v>
      </c>
      <c r="E167" s="358" t="s">
        <v>17026</v>
      </c>
      <c r="F167" s="358" t="s">
        <v>17026</v>
      </c>
      <c r="G167" s="358" t="s">
        <v>17026</v>
      </c>
      <c r="H167" s="358" t="s">
        <v>17026</v>
      </c>
      <c r="I167" s="363">
        <f>SUM(I168:I185)</f>
        <v>42218.509999999995</v>
      </c>
      <c r="J167" s="363">
        <f>SUM(J168:J185)</f>
        <v>32521.040000000005</v>
      </c>
      <c r="K167" s="363">
        <f>SUM(K168:K185)</f>
        <v>30115.398000000008</v>
      </c>
      <c r="L167" s="370">
        <f>SUM(L168:L185)</f>
        <v>1469</v>
      </c>
      <c r="M167" s="358" t="s">
        <v>17026</v>
      </c>
      <c r="N167" s="358" t="s">
        <v>17026</v>
      </c>
      <c r="O167" s="361" t="s">
        <v>17026</v>
      </c>
      <c r="P167" s="365">
        <v>150602349.22999999</v>
      </c>
      <c r="Q167" s="365">
        <f>SUM(Q168:Q185)</f>
        <v>0</v>
      </c>
      <c r="R167" s="363">
        <f>SUM(R168:R185)</f>
        <v>0</v>
      </c>
      <c r="S167" s="363">
        <f>SUM(S168:S185)</f>
        <v>0</v>
      </c>
      <c r="T167" s="363">
        <f>SUM(T168:T185)</f>
        <v>150602349.22999999</v>
      </c>
      <c r="U167" s="359">
        <f t="shared" ref="U167:U219" si="18">P167/I167</f>
        <v>3567.2113779003571</v>
      </c>
      <c r="V167" s="366">
        <f>MAX(V168:V185)</f>
        <v>12325.759346625624</v>
      </c>
    </row>
    <row r="168" spans="1:22" ht="35.25" x14ac:dyDescent="0.5">
      <c r="A168" s="173">
        <v>1</v>
      </c>
      <c r="B168" s="358">
        <f>SUBTOTAL(9,$A$16:A168)</f>
        <v>150</v>
      </c>
      <c r="C168" s="368" t="s">
        <v>190</v>
      </c>
      <c r="D168" s="358">
        <v>1960</v>
      </c>
      <c r="E168" s="358"/>
      <c r="F168" s="358" t="s">
        <v>17189</v>
      </c>
      <c r="G168" s="358">
        <v>2</v>
      </c>
      <c r="H168" s="358" t="s">
        <v>16994</v>
      </c>
      <c r="I168" s="369">
        <v>969.97</v>
      </c>
      <c r="J168" s="369">
        <v>550.42999999999995</v>
      </c>
      <c r="K168" s="369">
        <v>550.42999999999995</v>
      </c>
      <c r="L168" s="370">
        <v>16</v>
      </c>
      <c r="M168" s="358" t="s">
        <v>17048</v>
      </c>
      <c r="N168" s="358" t="s">
        <v>17064</v>
      </c>
      <c r="O168" s="361" t="s">
        <v>17116</v>
      </c>
      <c r="P168" s="366">
        <v>4251834.92</v>
      </c>
      <c r="Q168" s="366"/>
      <c r="R168" s="366">
        <v>0</v>
      </c>
      <c r="S168" s="366">
        <v>0</v>
      </c>
      <c r="T168" s="366">
        <f t="shared" si="13"/>
        <v>4251834.92</v>
      </c>
      <c r="U168" s="359">
        <f t="shared" si="18"/>
        <v>4383.4705403259895</v>
      </c>
      <c r="V168" s="366">
        <v>6737.7923853315042</v>
      </c>
    </row>
    <row r="169" spans="1:22" ht="35.25" x14ac:dyDescent="0.5">
      <c r="A169" s="173">
        <v>1</v>
      </c>
      <c r="B169" s="358">
        <f>SUBTOTAL(9,$A$16:A169)</f>
        <v>151</v>
      </c>
      <c r="C169" s="368" t="s">
        <v>191</v>
      </c>
      <c r="D169" s="358">
        <v>1964</v>
      </c>
      <c r="E169" s="358"/>
      <c r="F169" s="358" t="s">
        <v>17189</v>
      </c>
      <c r="G169" s="358">
        <v>4</v>
      </c>
      <c r="H169" s="358" t="s">
        <v>17055</v>
      </c>
      <c r="I169" s="369">
        <v>3980.6</v>
      </c>
      <c r="J169" s="369">
        <v>2394.8000000000002</v>
      </c>
      <c r="K169" s="369">
        <v>2058.5100000000002</v>
      </c>
      <c r="L169" s="370">
        <v>94</v>
      </c>
      <c r="M169" s="358" t="s">
        <v>17048</v>
      </c>
      <c r="N169" s="358" t="s">
        <v>17064</v>
      </c>
      <c r="O169" s="361" t="s">
        <v>17115</v>
      </c>
      <c r="P169" s="366">
        <v>9400487.7800000012</v>
      </c>
      <c r="Q169" s="366"/>
      <c r="R169" s="366">
        <v>0</v>
      </c>
      <c r="S169" s="366">
        <v>0</v>
      </c>
      <c r="T169" s="366">
        <f t="shared" si="13"/>
        <v>9400487.7800000012</v>
      </c>
      <c r="U169" s="359">
        <f t="shared" si="18"/>
        <v>2361.5755865949859</v>
      </c>
      <c r="V169" s="366">
        <v>2875.3790463749178</v>
      </c>
    </row>
    <row r="170" spans="1:22" ht="35.25" x14ac:dyDescent="0.5">
      <c r="A170" s="173">
        <v>1</v>
      </c>
      <c r="B170" s="358">
        <f>SUBTOTAL(9,$A$16:A170)</f>
        <v>152</v>
      </c>
      <c r="C170" s="368" t="s">
        <v>13831</v>
      </c>
      <c r="D170" s="358">
        <v>1967</v>
      </c>
      <c r="E170" s="358"/>
      <c r="F170" s="358" t="s">
        <v>17189</v>
      </c>
      <c r="G170" s="358">
        <v>2</v>
      </c>
      <c r="H170" s="358" t="s">
        <v>16996</v>
      </c>
      <c r="I170" s="369">
        <v>1351.94</v>
      </c>
      <c r="J170" s="369">
        <v>773.81</v>
      </c>
      <c r="K170" s="369">
        <v>563.05899999999997</v>
      </c>
      <c r="L170" s="370">
        <v>45</v>
      </c>
      <c r="M170" s="358" t="s">
        <v>17048</v>
      </c>
      <c r="N170" s="358" t="s">
        <v>17064</v>
      </c>
      <c r="O170" s="361" t="s">
        <v>17116</v>
      </c>
      <c r="P170" s="366">
        <v>5969218.1799999997</v>
      </c>
      <c r="Q170" s="366"/>
      <c r="R170" s="366">
        <v>0</v>
      </c>
      <c r="S170" s="366">
        <v>0</v>
      </c>
      <c r="T170" s="366">
        <f t="shared" si="13"/>
        <v>5969218.1799999997</v>
      </c>
      <c r="U170" s="359">
        <f t="shared" si="18"/>
        <v>4415.2981493261532</v>
      </c>
      <c r="V170" s="366">
        <v>5556.8428184682753</v>
      </c>
    </row>
    <row r="171" spans="1:22" ht="35.25" x14ac:dyDescent="0.5">
      <c r="A171" s="173">
        <v>1</v>
      </c>
      <c r="B171" s="358">
        <f>SUBTOTAL(9,$A$16:A171)</f>
        <v>153</v>
      </c>
      <c r="C171" s="368" t="s">
        <v>193</v>
      </c>
      <c r="D171" s="358">
        <v>1963</v>
      </c>
      <c r="E171" s="358"/>
      <c r="F171" s="358" t="s">
        <v>17189</v>
      </c>
      <c r="G171" s="358">
        <v>4</v>
      </c>
      <c r="H171" s="358" t="s">
        <v>17051</v>
      </c>
      <c r="I171" s="369">
        <v>4269.24</v>
      </c>
      <c r="J171" s="369">
        <v>2565.5</v>
      </c>
      <c r="K171" s="369">
        <v>2450.6999999999998</v>
      </c>
      <c r="L171" s="370">
        <v>117</v>
      </c>
      <c r="M171" s="358" t="s">
        <v>17048</v>
      </c>
      <c r="N171" s="358" t="s">
        <v>17064</v>
      </c>
      <c r="O171" s="361" t="s">
        <v>17116</v>
      </c>
      <c r="P171" s="366">
        <v>10786311.710000001</v>
      </c>
      <c r="Q171" s="366"/>
      <c r="R171" s="366">
        <v>0</v>
      </c>
      <c r="S171" s="366">
        <v>0</v>
      </c>
      <c r="T171" s="366">
        <f t="shared" si="13"/>
        <v>10786311.710000001</v>
      </c>
      <c r="U171" s="359">
        <f t="shared" si="18"/>
        <v>2526.5180008619805</v>
      </c>
      <c r="V171" s="366">
        <v>2926.8750972069975</v>
      </c>
    </row>
    <row r="172" spans="1:22" ht="35.25" x14ac:dyDescent="0.5">
      <c r="A172" s="173">
        <v>1</v>
      </c>
      <c r="B172" s="358">
        <f>SUBTOTAL(9,$A$16:A172)</f>
        <v>154</v>
      </c>
      <c r="C172" s="368" t="s">
        <v>194</v>
      </c>
      <c r="D172" s="358">
        <v>1962</v>
      </c>
      <c r="E172" s="358"/>
      <c r="F172" s="358" t="s">
        <v>17189</v>
      </c>
      <c r="G172" s="358">
        <v>4</v>
      </c>
      <c r="H172" s="358" t="s">
        <v>16996</v>
      </c>
      <c r="I172" s="369">
        <v>1764.53</v>
      </c>
      <c r="J172" s="369">
        <v>1245.7</v>
      </c>
      <c r="K172" s="369">
        <v>1245.7</v>
      </c>
      <c r="L172" s="370">
        <v>47</v>
      </c>
      <c r="M172" s="358" t="s">
        <v>17048</v>
      </c>
      <c r="N172" s="358" t="s">
        <v>17064</v>
      </c>
      <c r="O172" s="361" t="s">
        <v>17116</v>
      </c>
      <c r="P172" s="366">
        <v>5766537.71</v>
      </c>
      <c r="Q172" s="366"/>
      <c r="R172" s="366">
        <v>0</v>
      </c>
      <c r="S172" s="366">
        <v>0</v>
      </c>
      <c r="T172" s="366">
        <f t="shared" si="13"/>
        <v>5766537.71</v>
      </c>
      <c r="U172" s="359">
        <f t="shared" si="18"/>
        <v>3268.0304160314645</v>
      </c>
      <c r="V172" s="366">
        <v>3556.1349027786437</v>
      </c>
    </row>
    <row r="173" spans="1:22" ht="35.25" x14ac:dyDescent="0.5">
      <c r="A173" s="173">
        <v>1</v>
      </c>
      <c r="B173" s="358">
        <f>SUBTOTAL(9,$A$16:A173)</f>
        <v>155</v>
      </c>
      <c r="C173" s="368" t="s">
        <v>195</v>
      </c>
      <c r="D173" s="358">
        <v>1963</v>
      </c>
      <c r="E173" s="358"/>
      <c r="F173" s="358" t="s">
        <v>17189</v>
      </c>
      <c r="G173" s="358">
        <v>4</v>
      </c>
      <c r="H173" s="358" t="s">
        <v>17055</v>
      </c>
      <c r="I173" s="369">
        <v>2168.64</v>
      </c>
      <c r="J173" s="369">
        <v>2032.2</v>
      </c>
      <c r="K173" s="369">
        <v>2032.2</v>
      </c>
      <c r="L173" s="370">
        <v>66</v>
      </c>
      <c r="M173" s="358" t="s">
        <v>17048</v>
      </c>
      <c r="N173" s="358" t="s">
        <v>17064</v>
      </c>
      <c r="O173" s="361" t="s">
        <v>17118</v>
      </c>
      <c r="P173" s="366">
        <v>9088460.4900000002</v>
      </c>
      <c r="Q173" s="366"/>
      <c r="R173" s="366">
        <v>0</v>
      </c>
      <c r="S173" s="366">
        <v>0</v>
      </c>
      <c r="T173" s="366">
        <f t="shared" si="13"/>
        <v>9088460.4900000002</v>
      </c>
      <c r="U173" s="359">
        <f t="shared" si="18"/>
        <v>4190.8571685480301</v>
      </c>
      <c r="V173" s="366">
        <v>4580.5018813634351</v>
      </c>
    </row>
    <row r="174" spans="1:22" ht="35.25" x14ac:dyDescent="0.5">
      <c r="A174" s="173">
        <v>1</v>
      </c>
      <c r="B174" s="358">
        <f>SUBTOTAL(9,$A$16:A174)</f>
        <v>156</v>
      </c>
      <c r="C174" s="368" t="s">
        <v>196</v>
      </c>
      <c r="D174" s="358">
        <v>1956</v>
      </c>
      <c r="E174" s="358"/>
      <c r="F174" s="358" t="s">
        <v>17189</v>
      </c>
      <c r="G174" s="358">
        <v>2</v>
      </c>
      <c r="H174" s="358" t="s">
        <v>17055</v>
      </c>
      <c r="I174" s="369">
        <v>2003</v>
      </c>
      <c r="J174" s="369">
        <v>1130.3</v>
      </c>
      <c r="K174" s="369">
        <v>879.5</v>
      </c>
      <c r="L174" s="370">
        <v>48</v>
      </c>
      <c r="M174" s="358" t="s">
        <v>17048</v>
      </c>
      <c r="N174" s="358" t="s">
        <v>17064</v>
      </c>
      <c r="O174" s="361" t="s">
        <v>17116</v>
      </c>
      <c r="P174" s="366">
        <v>9639022.5999999996</v>
      </c>
      <c r="Q174" s="366"/>
      <c r="R174" s="366">
        <v>0</v>
      </c>
      <c r="S174" s="366">
        <v>0</v>
      </c>
      <c r="T174" s="366">
        <f t="shared" si="13"/>
        <v>9639022.5999999996</v>
      </c>
      <c r="U174" s="359">
        <f t="shared" si="18"/>
        <v>4812.2928607089361</v>
      </c>
      <c r="V174" s="366">
        <v>6428.1081577633549</v>
      </c>
    </row>
    <row r="175" spans="1:22" ht="35.25" x14ac:dyDescent="0.5">
      <c r="A175" s="173">
        <v>1</v>
      </c>
      <c r="B175" s="358">
        <f>SUBTOTAL(9,$A$16:A175)</f>
        <v>157</v>
      </c>
      <c r="C175" s="368" t="s">
        <v>197</v>
      </c>
      <c r="D175" s="358">
        <v>1969</v>
      </c>
      <c r="E175" s="358"/>
      <c r="F175" s="358" t="s">
        <v>17189</v>
      </c>
      <c r="G175" s="358">
        <v>5</v>
      </c>
      <c r="H175" s="358" t="s">
        <v>17051</v>
      </c>
      <c r="I175" s="369">
        <v>4394.12</v>
      </c>
      <c r="J175" s="369">
        <v>3401.91</v>
      </c>
      <c r="K175" s="369">
        <v>3221.83</v>
      </c>
      <c r="L175" s="370">
        <v>115</v>
      </c>
      <c r="M175" s="358" t="s">
        <v>17048</v>
      </c>
      <c r="N175" s="358" t="s">
        <v>17064</v>
      </c>
      <c r="O175" s="361" t="s">
        <v>17115</v>
      </c>
      <c r="P175" s="366">
        <v>12313252.390000001</v>
      </c>
      <c r="Q175" s="366"/>
      <c r="R175" s="366">
        <v>0</v>
      </c>
      <c r="S175" s="366">
        <v>0</v>
      </c>
      <c r="T175" s="366">
        <f t="shared" si="13"/>
        <v>12313252.390000001</v>
      </c>
      <c r="U175" s="359">
        <f t="shared" si="18"/>
        <v>2802.2112254558365</v>
      </c>
      <c r="V175" s="366">
        <v>3024.0498120215198</v>
      </c>
    </row>
    <row r="176" spans="1:22" ht="35.25" x14ac:dyDescent="0.5">
      <c r="A176" s="173">
        <v>1</v>
      </c>
      <c r="B176" s="358">
        <f>SUBTOTAL(9,$A$16:A176)</f>
        <v>158</v>
      </c>
      <c r="C176" s="368" t="s">
        <v>13725</v>
      </c>
      <c r="D176" s="358">
        <v>1981</v>
      </c>
      <c r="E176" s="358"/>
      <c r="F176" s="358" t="s">
        <v>17189</v>
      </c>
      <c r="G176" s="358">
        <v>5</v>
      </c>
      <c r="H176" s="358" t="s">
        <v>17051</v>
      </c>
      <c r="I176" s="369">
        <v>3102</v>
      </c>
      <c r="J176" s="369">
        <v>2280.8000000000002</v>
      </c>
      <c r="K176" s="369">
        <v>2027.8490000000002</v>
      </c>
      <c r="L176" s="370">
        <v>117</v>
      </c>
      <c r="M176" s="358" t="s">
        <v>17048</v>
      </c>
      <c r="N176" s="358" t="s">
        <v>17064</v>
      </c>
      <c r="O176" s="361" t="s">
        <v>17119</v>
      </c>
      <c r="P176" s="366">
        <v>1150992.3199999996</v>
      </c>
      <c r="Q176" s="366"/>
      <c r="R176" s="366">
        <v>0</v>
      </c>
      <c r="S176" s="366">
        <v>0</v>
      </c>
      <c r="T176" s="366">
        <f t="shared" si="13"/>
        <v>1150992.3199999996</v>
      </c>
      <c r="U176" s="359">
        <f t="shared" si="18"/>
        <v>371.04845905867171</v>
      </c>
      <c r="V176" s="366">
        <v>2855.8000773694389</v>
      </c>
    </row>
    <row r="177" spans="1:22" ht="35.25" x14ac:dyDescent="0.5">
      <c r="A177" s="173">
        <v>1</v>
      </c>
      <c r="B177" s="358">
        <f>SUBTOTAL(9,$A$16:A177)</f>
        <v>159</v>
      </c>
      <c r="C177" s="368" t="s">
        <v>198</v>
      </c>
      <c r="D177" s="358">
        <v>1980</v>
      </c>
      <c r="E177" s="358"/>
      <c r="F177" s="358" t="s">
        <v>17189</v>
      </c>
      <c r="G177" s="358">
        <v>2</v>
      </c>
      <c r="H177" s="358" t="s">
        <v>17055</v>
      </c>
      <c r="I177" s="369">
        <v>955</v>
      </c>
      <c r="J177" s="369">
        <v>868.7</v>
      </c>
      <c r="K177" s="369">
        <v>868.7</v>
      </c>
      <c r="L177" s="370">
        <v>25</v>
      </c>
      <c r="M177" s="358" t="s">
        <v>17048</v>
      </c>
      <c r="N177" s="358" t="s">
        <v>17064</v>
      </c>
      <c r="O177" s="361" t="s">
        <v>17120</v>
      </c>
      <c r="P177" s="366">
        <v>5910501.5499999998</v>
      </c>
      <c r="Q177" s="366"/>
      <c r="R177" s="366">
        <v>0</v>
      </c>
      <c r="S177" s="366">
        <v>0</v>
      </c>
      <c r="T177" s="366">
        <f t="shared" si="13"/>
        <v>5910501.5499999998</v>
      </c>
      <c r="U177" s="359">
        <f t="shared" si="18"/>
        <v>6189.0068586387433</v>
      </c>
      <c r="V177" s="366">
        <v>7379.9696418848171</v>
      </c>
    </row>
    <row r="178" spans="1:22" ht="35.25" x14ac:dyDescent="0.5">
      <c r="A178" s="173">
        <v>1</v>
      </c>
      <c r="B178" s="358">
        <f>SUBTOTAL(9,$A$16:A178)</f>
        <v>160</v>
      </c>
      <c r="C178" s="368" t="s">
        <v>14382</v>
      </c>
      <c r="D178" s="358">
        <v>1967</v>
      </c>
      <c r="E178" s="358"/>
      <c r="F178" s="358" t="s">
        <v>17189</v>
      </c>
      <c r="G178" s="358">
        <v>2</v>
      </c>
      <c r="H178" s="358" t="s">
        <v>16996</v>
      </c>
      <c r="I178" s="369">
        <v>680.9</v>
      </c>
      <c r="J178" s="369">
        <v>632.29999999999995</v>
      </c>
      <c r="K178" s="369">
        <v>592.29999999999995</v>
      </c>
      <c r="L178" s="370">
        <v>34</v>
      </c>
      <c r="M178" s="358" t="s">
        <v>17048</v>
      </c>
      <c r="N178" s="358" t="s">
        <v>17064</v>
      </c>
      <c r="O178" s="361" t="s">
        <v>17120</v>
      </c>
      <c r="P178" s="366">
        <v>5309254.76</v>
      </c>
      <c r="Q178" s="366"/>
      <c r="R178" s="366">
        <v>0</v>
      </c>
      <c r="S178" s="366">
        <v>0</v>
      </c>
      <c r="T178" s="366">
        <f t="shared" si="13"/>
        <v>5309254.76</v>
      </c>
      <c r="U178" s="359">
        <f t="shared" si="18"/>
        <v>7797.4074900866499</v>
      </c>
      <c r="V178" s="366">
        <v>11096.993743574682</v>
      </c>
    </row>
    <row r="179" spans="1:22" ht="35.25" x14ac:dyDescent="0.5">
      <c r="A179" s="173">
        <v>1</v>
      </c>
      <c r="B179" s="358">
        <f>SUBTOTAL(9,$A$16:A179)</f>
        <v>161</v>
      </c>
      <c r="C179" s="368" t="s">
        <v>13519</v>
      </c>
      <c r="D179" s="358">
        <v>1880</v>
      </c>
      <c r="E179" s="358"/>
      <c r="F179" s="358" t="s">
        <v>17189</v>
      </c>
      <c r="G179" s="358">
        <v>2</v>
      </c>
      <c r="H179" s="358" t="s">
        <v>16994</v>
      </c>
      <c r="I179" s="369">
        <v>646.49</v>
      </c>
      <c r="J179" s="369">
        <v>646.49</v>
      </c>
      <c r="K179" s="369">
        <v>646.49</v>
      </c>
      <c r="L179" s="370">
        <v>37</v>
      </c>
      <c r="M179" s="358" t="s">
        <v>17048</v>
      </c>
      <c r="N179" s="358" t="s">
        <v>17086</v>
      </c>
      <c r="O179" s="361" t="s">
        <v>17052</v>
      </c>
      <c r="P179" s="366">
        <v>5890214.5099999998</v>
      </c>
      <c r="Q179" s="366"/>
      <c r="R179" s="366">
        <v>0</v>
      </c>
      <c r="S179" s="366">
        <v>0</v>
      </c>
      <c r="T179" s="366">
        <f t="shared" si="13"/>
        <v>5890214.5099999998</v>
      </c>
      <c r="U179" s="359">
        <f t="shared" si="18"/>
        <v>9111.0682454484977</v>
      </c>
      <c r="V179" s="366">
        <v>12325.759346625624</v>
      </c>
    </row>
    <row r="180" spans="1:22" ht="35.25" x14ac:dyDescent="0.5">
      <c r="A180" s="173">
        <v>1</v>
      </c>
      <c r="B180" s="358">
        <f>SUBTOTAL(9,$A$16:A180)</f>
        <v>162</v>
      </c>
      <c r="C180" s="368" t="s">
        <v>14069</v>
      </c>
      <c r="D180" s="358">
        <v>1969</v>
      </c>
      <c r="E180" s="358"/>
      <c r="F180" s="358" t="s">
        <v>17189</v>
      </c>
      <c r="G180" s="358">
        <v>5</v>
      </c>
      <c r="H180" s="358" t="s">
        <v>17054</v>
      </c>
      <c r="I180" s="369">
        <v>5048.3</v>
      </c>
      <c r="J180" s="369">
        <v>4655.2</v>
      </c>
      <c r="K180" s="369">
        <v>3957.13</v>
      </c>
      <c r="L180" s="370">
        <v>217</v>
      </c>
      <c r="M180" s="358" t="s">
        <v>17048</v>
      </c>
      <c r="N180" s="358" t="s">
        <v>17064</v>
      </c>
      <c r="O180" s="361" t="s">
        <v>17117</v>
      </c>
      <c r="P180" s="366">
        <v>11905448.02</v>
      </c>
      <c r="Q180" s="366"/>
      <c r="R180" s="366">
        <v>0</v>
      </c>
      <c r="S180" s="366">
        <v>0</v>
      </c>
      <c r="T180" s="366">
        <f t="shared" si="13"/>
        <v>11905448.02</v>
      </c>
      <c r="U180" s="359">
        <f t="shared" si="18"/>
        <v>2358.3083453835943</v>
      </c>
      <c r="V180" s="366">
        <v>3164.229562110017</v>
      </c>
    </row>
    <row r="181" spans="1:22" ht="35.25" x14ac:dyDescent="0.5">
      <c r="A181" s="173">
        <v>1</v>
      </c>
      <c r="B181" s="358">
        <f>SUBTOTAL(9,$A$16:A181)</f>
        <v>163</v>
      </c>
      <c r="C181" s="368" t="s">
        <v>13970</v>
      </c>
      <c r="D181" s="358">
        <v>1994</v>
      </c>
      <c r="E181" s="358"/>
      <c r="F181" s="358" t="s">
        <v>17189</v>
      </c>
      <c r="G181" s="358">
        <v>4</v>
      </c>
      <c r="H181" s="358" t="s">
        <v>16994</v>
      </c>
      <c r="I181" s="369">
        <v>935</v>
      </c>
      <c r="J181" s="369">
        <v>845.2</v>
      </c>
      <c r="K181" s="369">
        <v>845.2</v>
      </c>
      <c r="L181" s="370">
        <v>25</v>
      </c>
      <c r="M181" s="358" t="s">
        <v>17048</v>
      </c>
      <c r="N181" s="358" t="s">
        <v>17064</v>
      </c>
      <c r="O181" s="361" t="s">
        <v>17120</v>
      </c>
      <c r="P181" s="366">
        <v>2993323.19</v>
      </c>
      <c r="Q181" s="366"/>
      <c r="R181" s="366">
        <v>0</v>
      </c>
      <c r="S181" s="366">
        <v>0</v>
      </c>
      <c r="T181" s="366">
        <f t="shared" si="13"/>
        <v>2993323.19</v>
      </c>
      <c r="U181" s="359">
        <f t="shared" si="18"/>
        <v>3201.415176470588</v>
      </c>
      <c r="V181" s="366">
        <v>4341.3349048128339</v>
      </c>
    </row>
    <row r="182" spans="1:22" ht="35.25" x14ac:dyDescent="0.5">
      <c r="A182" s="173">
        <v>1</v>
      </c>
      <c r="B182" s="358">
        <f>SUBTOTAL(9,$A$16:A182)</f>
        <v>164</v>
      </c>
      <c r="C182" s="371" t="s">
        <v>13412</v>
      </c>
      <c r="D182" s="372">
        <v>1957</v>
      </c>
      <c r="E182" s="372"/>
      <c r="F182" s="358" t="s">
        <v>17189</v>
      </c>
      <c r="G182" s="372">
        <v>3</v>
      </c>
      <c r="H182" s="372">
        <v>4</v>
      </c>
      <c r="I182" s="373">
        <v>3060.3</v>
      </c>
      <c r="J182" s="373">
        <v>2813.7</v>
      </c>
      <c r="K182" s="373">
        <v>2689.8999999999996</v>
      </c>
      <c r="L182" s="374">
        <v>100</v>
      </c>
      <c r="M182" s="372" t="s">
        <v>17048</v>
      </c>
      <c r="N182" s="372" t="s">
        <v>17064</v>
      </c>
      <c r="O182" s="375" t="s">
        <v>17120</v>
      </c>
      <c r="P182" s="376">
        <v>30439998.599999998</v>
      </c>
      <c r="Q182" s="376">
        <v>0</v>
      </c>
      <c r="R182" s="376">
        <v>0</v>
      </c>
      <c r="S182" s="376">
        <v>0</v>
      </c>
      <c r="T182" s="366">
        <f t="shared" si="13"/>
        <v>30439998.599999998</v>
      </c>
      <c r="U182" s="359">
        <f t="shared" si="18"/>
        <v>9946.736790510733</v>
      </c>
      <c r="V182" s="366">
        <v>12054.78</v>
      </c>
    </row>
    <row r="183" spans="1:22" ht="35.25" x14ac:dyDescent="0.5">
      <c r="A183" s="173">
        <v>1</v>
      </c>
      <c r="B183" s="358">
        <f>SUBTOTAL(9,$A$16:A183)</f>
        <v>165</v>
      </c>
      <c r="C183" s="371" t="s">
        <v>14025</v>
      </c>
      <c r="D183" s="372">
        <v>1968</v>
      </c>
      <c r="E183" s="372"/>
      <c r="F183" s="358" t="s">
        <v>17189</v>
      </c>
      <c r="G183" s="372">
        <v>3</v>
      </c>
      <c r="H183" s="372" t="s">
        <v>16996</v>
      </c>
      <c r="I183" s="373">
        <v>1032.5</v>
      </c>
      <c r="J183" s="373">
        <v>644</v>
      </c>
      <c r="K183" s="373">
        <v>445.9</v>
      </c>
      <c r="L183" s="374">
        <v>83</v>
      </c>
      <c r="M183" s="372" t="s">
        <v>17048</v>
      </c>
      <c r="N183" s="372" t="s">
        <v>17064</v>
      </c>
      <c r="O183" s="375" t="s">
        <v>17117</v>
      </c>
      <c r="P183" s="376">
        <v>3908071</v>
      </c>
      <c r="Q183" s="376">
        <v>0</v>
      </c>
      <c r="R183" s="376">
        <v>0</v>
      </c>
      <c r="S183" s="376">
        <v>0</v>
      </c>
      <c r="T183" s="366">
        <f t="shared" si="13"/>
        <v>3908071</v>
      </c>
      <c r="U183" s="359">
        <f t="shared" si="18"/>
        <v>3785.0566585956417</v>
      </c>
      <c r="V183" s="366">
        <v>5362.4042615012104</v>
      </c>
    </row>
    <row r="184" spans="1:22" ht="35.25" x14ac:dyDescent="0.5">
      <c r="A184" s="173">
        <v>1</v>
      </c>
      <c r="B184" s="358">
        <f>SUBTOTAL(9,$A$16:A184)</f>
        <v>166</v>
      </c>
      <c r="C184" s="371" t="s">
        <v>14090</v>
      </c>
      <c r="D184" s="372">
        <v>1973</v>
      </c>
      <c r="E184" s="372"/>
      <c r="F184" s="358" t="s">
        <v>17189</v>
      </c>
      <c r="G184" s="372">
        <v>5</v>
      </c>
      <c r="H184" s="372">
        <v>6</v>
      </c>
      <c r="I184" s="373">
        <v>4885.2</v>
      </c>
      <c r="J184" s="373">
        <v>4486.7</v>
      </c>
      <c r="K184" s="373">
        <v>4486.7</v>
      </c>
      <c r="L184" s="374">
        <v>260</v>
      </c>
      <c r="M184" s="372" t="s">
        <v>17048</v>
      </c>
      <c r="N184" s="372" t="s">
        <v>17064</v>
      </c>
      <c r="O184" s="375" t="s">
        <v>17116</v>
      </c>
      <c r="P184" s="376">
        <v>11109378.639999999</v>
      </c>
      <c r="Q184" s="376">
        <v>0</v>
      </c>
      <c r="R184" s="376">
        <v>0</v>
      </c>
      <c r="S184" s="376">
        <v>0</v>
      </c>
      <c r="T184" s="366">
        <f t="shared" si="13"/>
        <v>11109378.639999999</v>
      </c>
      <c r="U184" s="366">
        <v>2902.794307295505</v>
      </c>
      <c r="V184" s="366">
        <v>3267.81</v>
      </c>
    </row>
    <row r="185" spans="1:22" ht="35.25" x14ac:dyDescent="0.5">
      <c r="A185" s="173">
        <v>1</v>
      </c>
      <c r="B185" s="358">
        <f>SUBTOTAL(9,$A$16:A185)</f>
        <v>167</v>
      </c>
      <c r="C185" s="368" t="s">
        <v>192</v>
      </c>
      <c r="D185" s="358">
        <v>1964</v>
      </c>
      <c r="E185" s="358"/>
      <c r="F185" s="358" t="s">
        <v>17189</v>
      </c>
      <c r="G185" s="358">
        <v>2</v>
      </c>
      <c r="H185" s="358" t="s">
        <v>16996</v>
      </c>
      <c r="I185" s="373">
        <v>970.78</v>
      </c>
      <c r="J185" s="369">
        <v>553.29999999999995</v>
      </c>
      <c r="K185" s="369">
        <v>553.29999999999995</v>
      </c>
      <c r="L185" s="370">
        <v>23</v>
      </c>
      <c r="M185" s="358" t="s">
        <v>17048</v>
      </c>
      <c r="N185" s="358" t="s">
        <v>17064</v>
      </c>
      <c r="O185" s="361" t="s">
        <v>17116</v>
      </c>
      <c r="P185" s="366">
        <v>4770040.8600000003</v>
      </c>
      <c r="Q185" s="366"/>
      <c r="R185" s="366">
        <v>0</v>
      </c>
      <c r="S185" s="366">
        <v>0</v>
      </c>
      <c r="T185" s="366">
        <f t="shared" si="13"/>
        <v>4770040.8600000003</v>
      </c>
      <c r="U185" s="359">
        <f>P185/I185</f>
        <v>4913.6167411771985</v>
      </c>
      <c r="V185" s="366">
        <v>6877.5495992912911</v>
      </c>
    </row>
    <row r="186" spans="1:22" ht="35.25" x14ac:dyDescent="0.5">
      <c r="B186" s="367" t="s">
        <v>326</v>
      </c>
      <c r="C186" s="367"/>
      <c r="D186" s="358" t="s">
        <v>17026</v>
      </c>
      <c r="E186" s="358" t="s">
        <v>17026</v>
      </c>
      <c r="F186" s="358" t="s">
        <v>17026</v>
      </c>
      <c r="G186" s="358" t="s">
        <v>17026</v>
      </c>
      <c r="H186" s="358" t="s">
        <v>17026</v>
      </c>
      <c r="I186" s="363">
        <f>SUM(I187:I190)</f>
        <v>23589.8</v>
      </c>
      <c r="J186" s="363">
        <f t="shared" ref="J186:L186" si="19">SUM(J187:J190)</f>
        <v>19047.2</v>
      </c>
      <c r="K186" s="363">
        <f t="shared" si="19"/>
        <v>18537.099999999999</v>
      </c>
      <c r="L186" s="364">
        <f t="shared" si="19"/>
        <v>895</v>
      </c>
      <c r="M186" s="358" t="s">
        <v>17026</v>
      </c>
      <c r="N186" s="358" t="s">
        <v>17026</v>
      </c>
      <c r="O186" s="361" t="s">
        <v>17026</v>
      </c>
      <c r="P186" s="365">
        <v>62803696.75</v>
      </c>
      <c r="Q186" s="365"/>
      <c r="R186" s="363">
        <f t="shared" ref="R186" si="20">SUM(R187:R190)</f>
        <v>0</v>
      </c>
      <c r="S186" s="363">
        <f t="shared" ref="S186" si="21">SUM(S187:S190)</f>
        <v>0</v>
      </c>
      <c r="T186" s="363">
        <f t="shared" ref="T186" si="22">SUM(T187:T190)</f>
        <v>62803696.75</v>
      </c>
      <c r="U186" s="359">
        <f t="shared" si="18"/>
        <v>2662.3242566702561</v>
      </c>
      <c r="V186" s="366">
        <f>MAX(V187:V190)</f>
        <v>8312.1200000000008</v>
      </c>
    </row>
    <row r="187" spans="1:22" ht="35.25" x14ac:dyDescent="0.5">
      <c r="A187" s="173">
        <v>1</v>
      </c>
      <c r="B187" s="358">
        <f>SUBTOTAL(9,$A$16:A187)</f>
        <v>168</v>
      </c>
      <c r="C187" s="368" t="s">
        <v>2614</v>
      </c>
      <c r="D187" s="358">
        <v>1981</v>
      </c>
      <c r="E187" s="358">
        <v>2016</v>
      </c>
      <c r="F187" s="358" t="s">
        <v>17321</v>
      </c>
      <c r="G187" s="358">
        <v>5</v>
      </c>
      <c r="H187" s="358" t="s">
        <v>17058</v>
      </c>
      <c r="I187" s="369">
        <v>3982.4</v>
      </c>
      <c r="J187" s="369">
        <v>3501.5</v>
      </c>
      <c r="K187" s="369">
        <v>3375.6</v>
      </c>
      <c r="L187" s="370">
        <v>165</v>
      </c>
      <c r="M187" s="358" t="s">
        <v>17048</v>
      </c>
      <c r="N187" s="358" t="s">
        <v>17064</v>
      </c>
      <c r="O187" s="361" t="s">
        <v>17184</v>
      </c>
      <c r="P187" s="366">
        <v>29815369.73</v>
      </c>
      <c r="Q187" s="366"/>
      <c r="R187" s="366">
        <v>0</v>
      </c>
      <c r="S187" s="366">
        <v>0</v>
      </c>
      <c r="T187" s="366">
        <f t="shared" si="13"/>
        <v>29815369.73</v>
      </c>
      <c r="U187" s="359">
        <f t="shared" si="18"/>
        <v>7486.7842833467257</v>
      </c>
      <c r="V187" s="366">
        <v>8312.1200000000008</v>
      </c>
    </row>
    <row r="188" spans="1:22" ht="35.25" x14ac:dyDescent="0.5">
      <c r="A188" s="173">
        <v>1</v>
      </c>
      <c r="B188" s="358">
        <f>SUBTOTAL(9,$A$16:A188)</f>
        <v>169</v>
      </c>
      <c r="C188" s="368" t="s">
        <v>15116</v>
      </c>
      <c r="D188" s="358">
        <v>1975</v>
      </c>
      <c r="E188" s="358"/>
      <c r="F188" s="358" t="s">
        <v>17053</v>
      </c>
      <c r="G188" s="358" t="s">
        <v>17058</v>
      </c>
      <c r="H188" s="358" t="s">
        <v>17058</v>
      </c>
      <c r="I188" s="369">
        <v>5911.9</v>
      </c>
      <c r="J188" s="369">
        <v>3394.8</v>
      </c>
      <c r="K188" s="369">
        <v>3394.8</v>
      </c>
      <c r="L188" s="370">
        <v>170</v>
      </c>
      <c r="M188" s="358" t="s">
        <v>17048</v>
      </c>
      <c r="N188" s="358" t="s">
        <v>17064</v>
      </c>
      <c r="O188" s="361" t="s">
        <v>17184</v>
      </c>
      <c r="P188" s="366">
        <v>6613806.0499999998</v>
      </c>
      <c r="Q188" s="366"/>
      <c r="R188" s="366">
        <v>0</v>
      </c>
      <c r="S188" s="366">
        <v>0</v>
      </c>
      <c r="T188" s="366">
        <f t="shared" si="13"/>
        <v>6613806.0499999998</v>
      </c>
      <c r="U188" s="359">
        <f t="shared" si="18"/>
        <v>1118.7276594664997</v>
      </c>
      <c r="V188" s="366">
        <v>4326.6856962397878</v>
      </c>
    </row>
    <row r="189" spans="1:22" ht="35.25" x14ac:dyDescent="0.5">
      <c r="A189" s="173">
        <v>1</v>
      </c>
      <c r="B189" s="358">
        <f>SUBTOTAL(9,$A$16:A189)</f>
        <v>170</v>
      </c>
      <c r="C189" s="368" t="s">
        <v>320</v>
      </c>
      <c r="D189" s="358">
        <v>1999</v>
      </c>
      <c r="E189" s="358">
        <v>2016</v>
      </c>
      <c r="F189" s="358" t="s">
        <v>17321</v>
      </c>
      <c r="G189" s="358">
        <v>9</v>
      </c>
      <c r="H189" s="358" t="s">
        <v>17051</v>
      </c>
      <c r="I189" s="369">
        <v>9730.2999999999993</v>
      </c>
      <c r="J189" s="369">
        <v>8665.1</v>
      </c>
      <c r="K189" s="369">
        <v>8342.7000000000007</v>
      </c>
      <c r="L189" s="370">
        <v>382</v>
      </c>
      <c r="M189" s="358" t="s">
        <v>17048</v>
      </c>
      <c r="N189" s="358" t="s">
        <v>17064</v>
      </c>
      <c r="O189" s="361" t="s">
        <v>17184</v>
      </c>
      <c r="P189" s="366">
        <v>14912610.25</v>
      </c>
      <c r="Q189" s="366"/>
      <c r="R189" s="366">
        <v>0</v>
      </c>
      <c r="S189" s="366">
        <v>0</v>
      </c>
      <c r="T189" s="366">
        <f t="shared" si="13"/>
        <v>14912610.25</v>
      </c>
      <c r="U189" s="359">
        <f t="shared" si="18"/>
        <v>1532.5951152585224</v>
      </c>
      <c r="V189" s="366">
        <v>6338.5721370358569</v>
      </c>
    </row>
    <row r="190" spans="1:22" ht="35.25" x14ac:dyDescent="0.5">
      <c r="A190" s="173">
        <v>1</v>
      </c>
      <c r="B190" s="358">
        <f>SUBTOTAL(9,$A$16:A190)</f>
        <v>171</v>
      </c>
      <c r="C190" s="368" t="s">
        <v>2618</v>
      </c>
      <c r="D190" s="358">
        <v>1981</v>
      </c>
      <c r="E190" s="358">
        <v>2015</v>
      </c>
      <c r="F190" s="358" t="s">
        <v>17053</v>
      </c>
      <c r="G190" s="358">
        <v>5</v>
      </c>
      <c r="H190" s="358" t="s">
        <v>17058</v>
      </c>
      <c r="I190" s="369">
        <v>3965.2</v>
      </c>
      <c r="J190" s="369">
        <v>3485.8</v>
      </c>
      <c r="K190" s="369">
        <v>3424</v>
      </c>
      <c r="L190" s="370">
        <v>178</v>
      </c>
      <c r="M190" s="358" t="s">
        <v>17048</v>
      </c>
      <c r="N190" s="358" t="s">
        <v>17064</v>
      </c>
      <c r="O190" s="361" t="s">
        <v>17185</v>
      </c>
      <c r="P190" s="366">
        <v>11461910.719999999</v>
      </c>
      <c r="Q190" s="366"/>
      <c r="R190" s="366">
        <v>0</v>
      </c>
      <c r="S190" s="366">
        <v>0</v>
      </c>
      <c r="T190" s="366">
        <f t="shared" si="13"/>
        <v>11461910.719999999</v>
      </c>
      <c r="U190" s="359">
        <f t="shared" si="18"/>
        <v>2890.6261273075756</v>
      </c>
      <c r="V190" s="366">
        <v>8312.1200000000008</v>
      </c>
    </row>
    <row r="191" spans="1:22" ht="35.25" x14ac:dyDescent="0.5">
      <c r="B191" s="367" t="s">
        <v>508</v>
      </c>
      <c r="C191" s="367"/>
      <c r="D191" s="358" t="s">
        <v>17026</v>
      </c>
      <c r="E191" s="358" t="s">
        <v>17026</v>
      </c>
      <c r="F191" s="358" t="s">
        <v>17026</v>
      </c>
      <c r="G191" s="358" t="s">
        <v>17026</v>
      </c>
      <c r="H191" s="358" t="s">
        <v>17026</v>
      </c>
      <c r="I191" s="363">
        <f>SUM(I192:I206)</f>
        <v>61271.880000000005</v>
      </c>
      <c r="J191" s="363">
        <f t="shared" ref="J191:L191" si="23">SUM(J192:J206)</f>
        <v>50985.75</v>
      </c>
      <c r="K191" s="363">
        <f t="shared" si="23"/>
        <v>45627.530000000006</v>
      </c>
      <c r="L191" s="364">
        <f t="shared" si="23"/>
        <v>1985</v>
      </c>
      <c r="M191" s="358" t="s">
        <v>17026</v>
      </c>
      <c r="N191" s="358" t="s">
        <v>17026</v>
      </c>
      <c r="O191" s="361" t="s">
        <v>17026</v>
      </c>
      <c r="P191" s="365">
        <v>114366222.42000002</v>
      </c>
      <c r="Q191" s="365"/>
      <c r="R191" s="363">
        <f>SUM(R192:R206)</f>
        <v>0</v>
      </c>
      <c r="S191" s="363">
        <f t="shared" ref="S191:T191" si="24">SUM(S192:S206)</f>
        <v>0</v>
      </c>
      <c r="T191" s="363">
        <f t="shared" si="24"/>
        <v>114366222.42000002</v>
      </c>
      <c r="U191" s="359">
        <f t="shared" si="18"/>
        <v>1866.5368586699153</v>
      </c>
      <c r="V191" s="366">
        <f>MAX(V192:V206)</f>
        <v>11399.052</v>
      </c>
    </row>
    <row r="192" spans="1:22" ht="35.25" x14ac:dyDescent="0.5">
      <c r="A192" s="173">
        <v>1</v>
      </c>
      <c r="B192" s="358">
        <f>SUBTOTAL(9,$A$16:A192)</f>
        <v>172</v>
      </c>
      <c r="C192" s="368" t="s">
        <v>513</v>
      </c>
      <c r="D192" s="358">
        <v>1965</v>
      </c>
      <c r="E192" s="358"/>
      <c r="F192" s="358" t="s">
        <v>17053</v>
      </c>
      <c r="G192" s="358">
        <v>4</v>
      </c>
      <c r="H192" s="358" t="s">
        <v>17051</v>
      </c>
      <c r="I192" s="369">
        <v>3917.4</v>
      </c>
      <c r="J192" s="369">
        <v>2777.6</v>
      </c>
      <c r="K192" s="369">
        <v>2733</v>
      </c>
      <c r="L192" s="370">
        <v>118</v>
      </c>
      <c r="M192" s="358" t="s">
        <v>17048</v>
      </c>
      <c r="N192" s="358" t="s">
        <v>17064</v>
      </c>
      <c r="O192" s="361" t="s">
        <v>17132</v>
      </c>
      <c r="P192" s="366">
        <v>8183353.4399999995</v>
      </c>
      <c r="Q192" s="366"/>
      <c r="R192" s="366">
        <v>0</v>
      </c>
      <c r="S192" s="366">
        <v>0</v>
      </c>
      <c r="T192" s="366">
        <f t="shared" si="13"/>
        <v>8183353.4399999995</v>
      </c>
      <c r="U192" s="359">
        <f t="shared" si="18"/>
        <v>2088.9757083780055</v>
      </c>
      <c r="V192" s="366">
        <v>2835.0266809618624</v>
      </c>
    </row>
    <row r="193" spans="1:22" ht="35.25" x14ac:dyDescent="0.5">
      <c r="A193" s="173">
        <v>1</v>
      </c>
      <c r="B193" s="358">
        <f>SUBTOTAL(9,$A$16:A193)</f>
        <v>173</v>
      </c>
      <c r="C193" s="368" t="s">
        <v>514</v>
      </c>
      <c r="D193" s="358">
        <v>1968</v>
      </c>
      <c r="E193" s="358"/>
      <c r="F193" s="358" t="s">
        <v>17053</v>
      </c>
      <c r="G193" s="358">
        <v>5</v>
      </c>
      <c r="H193" s="358" t="s">
        <v>17051</v>
      </c>
      <c r="I193" s="369">
        <v>2900.26</v>
      </c>
      <c r="J193" s="369">
        <v>2622.26</v>
      </c>
      <c r="K193" s="369">
        <v>2563.1600000000003</v>
      </c>
      <c r="L193" s="370">
        <v>108</v>
      </c>
      <c r="M193" s="358" t="s">
        <v>17048</v>
      </c>
      <c r="N193" s="358" t="s">
        <v>17064</v>
      </c>
      <c r="O193" s="361" t="s">
        <v>17133</v>
      </c>
      <c r="P193" s="366">
        <v>6227821.54</v>
      </c>
      <c r="Q193" s="366"/>
      <c r="R193" s="366">
        <v>0</v>
      </c>
      <c r="S193" s="366">
        <v>0</v>
      </c>
      <c r="T193" s="366">
        <f t="shared" si="13"/>
        <v>6227821.54</v>
      </c>
      <c r="U193" s="359">
        <f t="shared" si="18"/>
        <v>2147.3321495314212</v>
      </c>
      <c r="V193" s="366">
        <v>2545.372897602284</v>
      </c>
    </row>
    <row r="194" spans="1:22" ht="35.25" x14ac:dyDescent="0.5">
      <c r="A194" s="173">
        <v>1</v>
      </c>
      <c r="B194" s="358">
        <f>SUBTOTAL(9,$A$16:A194)</f>
        <v>174</v>
      </c>
      <c r="C194" s="368" t="s">
        <v>3281</v>
      </c>
      <c r="D194" s="358">
        <v>1974</v>
      </c>
      <c r="E194" s="358"/>
      <c r="F194" s="358" t="s">
        <v>17189</v>
      </c>
      <c r="G194" s="358">
        <v>5</v>
      </c>
      <c r="H194" s="358" t="s">
        <v>17054</v>
      </c>
      <c r="I194" s="369">
        <v>4926.6000000000004</v>
      </c>
      <c r="J194" s="369">
        <v>4452</v>
      </c>
      <c r="K194" s="369">
        <v>4242.3</v>
      </c>
      <c r="L194" s="370">
        <v>180</v>
      </c>
      <c r="M194" s="358" t="s">
        <v>17048</v>
      </c>
      <c r="N194" s="358" t="s">
        <v>17064</v>
      </c>
      <c r="O194" s="361" t="s">
        <v>17131</v>
      </c>
      <c r="P194" s="366">
        <v>15028707.939999999</v>
      </c>
      <c r="Q194" s="366"/>
      <c r="R194" s="366">
        <v>0</v>
      </c>
      <c r="S194" s="366">
        <v>0</v>
      </c>
      <c r="T194" s="366">
        <f t="shared" si="13"/>
        <v>15028707.939999999</v>
      </c>
      <c r="U194" s="359">
        <f t="shared" si="18"/>
        <v>3050.5232695976938</v>
      </c>
      <c r="V194" s="366">
        <v>3294.7402265253922</v>
      </c>
    </row>
    <row r="195" spans="1:22" ht="35.25" x14ac:dyDescent="0.5">
      <c r="A195" s="173">
        <v>1</v>
      </c>
      <c r="B195" s="358">
        <f>SUBTOTAL(9,$A$16:A195)</f>
        <v>175</v>
      </c>
      <c r="C195" s="368" t="s">
        <v>516</v>
      </c>
      <c r="D195" s="358">
        <v>1963</v>
      </c>
      <c r="E195" s="358"/>
      <c r="F195" s="358" t="s">
        <v>17189</v>
      </c>
      <c r="G195" s="358">
        <v>2</v>
      </c>
      <c r="H195" s="358">
        <v>1</v>
      </c>
      <c r="I195" s="369">
        <v>400</v>
      </c>
      <c r="J195" s="369">
        <v>372.62</v>
      </c>
      <c r="K195" s="369">
        <v>372.62</v>
      </c>
      <c r="L195" s="370">
        <v>18</v>
      </c>
      <c r="M195" s="358" t="s">
        <v>17048</v>
      </c>
      <c r="N195" s="358" t="s">
        <v>17086</v>
      </c>
      <c r="O195" s="361" t="s">
        <v>17052</v>
      </c>
      <c r="P195" s="366">
        <v>3463144.67</v>
      </c>
      <c r="Q195" s="366"/>
      <c r="R195" s="366">
        <v>0</v>
      </c>
      <c r="S195" s="366">
        <v>0</v>
      </c>
      <c r="T195" s="366">
        <f t="shared" si="13"/>
        <v>3463144.67</v>
      </c>
      <c r="U195" s="359">
        <f t="shared" si="18"/>
        <v>8657.8616750000001</v>
      </c>
      <c r="V195" s="366">
        <v>11399.052</v>
      </c>
    </row>
    <row r="196" spans="1:22" ht="35.25" x14ac:dyDescent="0.5">
      <c r="A196" s="173">
        <v>1</v>
      </c>
      <c r="B196" s="358">
        <f>SUBTOTAL(9,$A$16:A196)</f>
        <v>176</v>
      </c>
      <c r="C196" s="368" t="s">
        <v>517</v>
      </c>
      <c r="D196" s="358">
        <v>1990</v>
      </c>
      <c r="E196" s="358"/>
      <c r="F196" s="358" t="s">
        <v>17053</v>
      </c>
      <c r="G196" s="358">
        <v>5</v>
      </c>
      <c r="H196" s="358" t="s">
        <v>17051</v>
      </c>
      <c r="I196" s="369">
        <v>4381.5</v>
      </c>
      <c r="J196" s="369">
        <v>3229.2</v>
      </c>
      <c r="K196" s="369">
        <v>3194.7</v>
      </c>
      <c r="L196" s="370">
        <v>112</v>
      </c>
      <c r="M196" s="358" t="s">
        <v>17048</v>
      </c>
      <c r="N196" s="358" t="s">
        <v>17064</v>
      </c>
      <c r="O196" s="361" t="s">
        <v>17134</v>
      </c>
      <c r="P196" s="366">
        <v>5569367.1299999999</v>
      </c>
      <c r="Q196" s="366"/>
      <c r="R196" s="366">
        <v>0</v>
      </c>
      <c r="S196" s="366">
        <v>0</v>
      </c>
      <c r="T196" s="366">
        <f t="shared" si="13"/>
        <v>5569367.1299999999</v>
      </c>
      <c r="U196" s="359">
        <f t="shared" si="18"/>
        <v>1271.1096953098254</v>
      </c>
      <c r="V196" s="366">
        <v>2063.9616387082051</v>
      </c>
    </row>
    <row r="197" spans="1:22" ht="35.25" x14ac:dyDescent="0.5">
      <c r="A197" s="173">
        <v>1</v>
      </c>
      <c r="B197" s="358">
        <f>SUBTOTAL(9,$A$16:A197)</f>
        <v>177</v>
      </c>
      <c r="C197" s="368" t="s">
        <v>518</v>
      </c>
      <c r="D197" s="358">
        <v>2005</v>
      </c>
      <c r="E197" s="358"/>
      <c r="F197" s="358" t="s">
        <v>17189</v>
      </c>
      <c r="G197" s="358">
        <v>3</v>
      </c>
      <c r="H197" s="358" t="s">
        <v>17055</v>
      </c>
      <c r="I197" s="369">
        <v>1468.2</v>
      </c>
      <c r="J197" s="369">
        <v>926.5</v>
      </c>
      <c r="K197" s="369">
        <v>898</v>
      </c>
      <c r="L197" s="370">
        <v>51</v>
      </c>
      <c r="M197" s="358" t="s">
        <v>17048</v>
      </c>
      <c r="N197" s="358" t="s">
        <v>17064</v>
      </c>
      <c r="O197" s="361" t="s">
        <v>17130</v>
      </c>
      <c r="P197" s="366">
        <v>5439187.5700000003</v>
      </c>
      <c r="Q197" s="366"/>
      <c r="R197" s="366">
        <v>0</v>
      </c>
      <c r="S197" s="366">
        <v>0</v>
      </c>
      <c r="T197" s="366">
        <f t="shared" si="13"/>
        <v>5439187.5700000003</v>
      </c>
      <c r="U197" s="359">
        <f t="shared" si="18"/>
        <v>3704.6639218090181</v>
      </c>
      <c r="V197" s="366">
        <v>4806.2634518457971</v>
      </c>
    </row>
    <row r="198" spans="1:22" ht="35.25" x14ac:dyDescent="0.5">
      <c r="A198" s="173">
        <v>1</v>
      </c>
      <c r="B198" s="358">
        <f>SUBTOTAL(9,$A$16:A198)</f>
        <v>178</v>
      </c>
      <c r="C198" s="368" t="s">
        <v>519</v>
      </c>
      <c r="D198" s="358">
        <v>1968</v>
      </c>
      <c r="E198" s="358"/>
      <c r="F198" s="358" t="s">
        <v>17189</v>
      </c>
      <c r="G198" s="358">
        <v>5</v>
      </c>
      <c r="H198" s="358" t="s">
        <v>16996</v>
      </c>
      <c r="I198" s="369">
        <v>2458</v>
      </c>
      <c r="J198" s="369">
        <v>1892.3</v>
      </c>
      <c r="K198" s="369">
        <v>1241.6300000000001</v>
      </c>
      <c r="L198" s="370">
        <v>52</v>
      </c>
      <c r="M198" s="358" t="s">
        <v>17048</v>
      </c>
      <c r="N198" s="358" t="s">
        <v>17064</v>
      </c>
      <c r="O198" s="361" t="s">
        <v>17133</v>
      </c>
      <c r="P198" s="366">
        <v>6294788.0300000003</v>
      </c>
      <c r="Q198" s="366"/>
      <c r="R198" s="366">
        <v>0</v>
      </c>
      <c r="S198" s="366">
        <v>0</v>
      </c>
      <c r="T198" s="366">
        <f t="shared" si="13"/>
        <v>6294788.0300000003</v>
      </c>
      <c r="U198" s="359">
        <f t="shared" si="18"/>
        <v>2560.9389869812858</v>
      </c>
      <c r="V198" s="366">
        <v>3299.2722864117168</v>
      </c>
    </row>
    <row r="199" spans="1:22" ht="35.25" x14ac:dyDescent="0.5">
      <c r="A199" s="173">
        <v>1</v>
      </c>
      <c r="B199" s="358">
        <f>SUBTOTAL(9,$A$16:A199)</f>
        <v>179</v>
      </c>
      <c r="C199" s="368" t="s">
        <v>521</v>
      </c>
      <c r="D199" s="358">
        <v>1973</v>
      </c>
      <c r="E199" s="358"/>
      <c r="F199" s="358" t="s">
        <v>17053</v>
      </c>
      <c r="G199" s="358">
        <v>5</v>
      </c>
      <c r="H199" s="358" t="s">
        <v>17058</v>
      </c>
      <c r="I199" s="369">
        <v>7134.5</v>
      </c>
      <c r="J199" s="369">
        <v>4410.8999999999996</v>
      </c>
      <c r="K199" s="369">
        <v>4268.5</v>
      </c>
      <c r="L199" s="370">
        <v>14</v>
      </c>
      <c r="M199" s="358" t="s">
        <v>17048</v>
      </c>
      <c r="N199" s="358" t="s">
        <v>17064</v>
      </c>
      <c r="O199" s="361" t="s">
        <v>17131</v>
      </c>
      <c r="P199" s="366">
        <v>8702996.5099999998</v>
      </c>
      <c r="Q199" s="366"/>
      <c r="R199" s="366">
        <v>0</v>
      </c>
      <c r="S199" s="366">
        <v>0</v>
      </c>
      <c r="T199" s="366">
        <f t="shared" si="13"/>
        <v>8702996.5099999998</v>
      </c>
      <c r="U199" s="359">
        <f t="shared" si="18"/>
        <v>1219.8467320765294</v>
      </c>
      <c r="V199" s="366">
        <v>1903.330391646226</v>
      </c>
    </row>
    <row r="200" spans="1:22" ht="35.25" x14ac:dyDescent="0.5">
      <c r="A200" s="173">
        <v>1</v>
      </c>
      <c r="B200" s="358">
        <f>SUBTOTAL(9,$A$16:A200)</f>
        <v>180</v>
      </c>
      <c r="C200" s="368" t="s">
        <v>3528</v>
      </c>
      <c r="D200" s="358">
        <v>1975</v>
      </c>
      <c r="E200" s="358"/>
      <c r="F200" s="358" t="s">
        <v>17189</v>
      </c>
      <c r="G200" s="358">
        <v>5</v>
      </c>
      <c r="H200" s="358" t="s">
        <v>16994</v>
      </c>
      <c r="I200" s="369">
        <v>2310.5</v>
      </c>
      <c r="J200" s="369">
        <v>1287.55</v>
      </c>
      <c r="K200" s="369">
        <v>830.8</v>
      </c>
      <c r="L200" s="370">
        <v>86</v>
      </c>
      <c r="M200" s="358" t="s">
        <v>17048</v>
      </c>
      <c r="N200" s="358" t="s">
        <v>17064</v>
      </c>
      <c r="O200" s="361" t="s">
        <v>17142</v>
      </c>
      <c r="P200" s="366">
        <v>6008421.8799999999</v>
      </c>
      <c r="Q200" s="366"/>
      <c r="R200" s="366">
        <v>0</v>
      </c>
      <c r="S200" s="366">
        <v>0</v>
      </c>
      <c r="T200" s="366">
        <f t="shared" si="13"/>
        <v>6008421.8799999999</v>
      </c>
      <c r="U200" s="359">
        <f t="shared" si="18"/>
        <v>2600.4855572386928</v>
      </c>
      <c r="V200" s="366">
        <v>7455.0765851547285</v>
      </c>
    </row>
    <row r="201" spans="1:22" ht="35.25" x14ac:dyDescent="0.5">
      <c r="A201" s="173">
        <v>1</v>
      </c>
      <c r="B201" s="358">
        <f>SUBTOTAL(9,$A$16:A201)</f>
        <v>181</v>
      </c>
      <c r="C201" s="368" t="s">
        <v>3679</v>
      </c>
      <c r="D201" s="358">
        <v>1978</v>
      </c>
      <c r="E201" s="358"/>
      <c r="F201" s="358" t="s">
        <v>17189</v>
      </c>
      <c r="G201" s="358">
        <v>9</v>
      </c>
      <c r="H201" s="358" t="s">
        <v>17059</v>
      </c>
      <c r="I201" s="369">
        <v>12893.2</v>
      </c>
      <c r="J201" s="369">
        <v>12893.2</v>
      </c>
      <c r="K201" s="369">
        <v>12893.2</v>
      </c>
      <c r="L201" s="370">
        <v>493</v>
      </c>
      <c r="M201" s="358" t="s">
        <v>17048</v>
      </c>
      <c r="N201" s="358" t="s">
        <v>17064</v>
      </c>
      <c r="O201" s="361" t="s">
        <v>17336</v>
      </c>
      <c r="P201" s="366">
        <v>3369997.52</v>
      </c>
      <c r="Q201" s="366"/>
      <c r="R201" s="366">
        <v>0</v>
      </c>
      <c r="S201" s="366">
        <v>0</v>
      </c>
      <c r="T201" s="366">
        <f t="shared" si="13"/>
        <v>3369997.52</v>
      </c>
      <c r="U201" s="359">
        <f t="shared" si="18"/>
        <v>261.37789842707781</v>
      </c>
      <c r="V201" s="366">
        <v>1051.81</v>
      </c>
    </row>
    <row r="202" spans="1:22" ht="35.25" x14ac:dyDescent="0.5">
      <c r="A202" s="173">
        <v>1</v>
      </c>
      <c r="B202" s="358">
        <f>SUBTOTAL(9,$A$16:A202)</f>
        <v>182</v>
      </c>
      <c r="C202" s="368" t="s">
        <v>3548</v>
      </c>
      <c r="D202" s="358">
        <v>1982</v>
      </c>
      <c r="E202" s="358"/>
      <c r="F202" s="358" t="s">
        <v>17189</v>
      </c>
      <c r="G202" s="358">
        <v>9</v>
      </c>
      <c r="H202" s="358" t="s">
        <v>17051</v>
      </c>
      <c r="I202" s="369">
        <v>9363</v>
      </c>
      <c r="J202" s="369">
        <v>9363</v>
      </c>
      <c r="K202" s="369">
        <v>5631</v>
      </c>
      <c r="L202" s="370">
        <v>419</v>
      </c>
      <c r="M202" s="358" t="s">
        <v>17048</v>
      </c>
      <c r="N202" s="358" t="s">
        <v>17064</v>
      </c>
      <c r="O202" s="361" t="s">
        <v>17337</v>
      </c>
      <c r="P202" s="366">
        <v>18809755.130000003</v>
      </c>
      <c r="Q202" s="366"/>
      <c r="R202" s="366">
        <v>0</v>
      </c>
      <c r="S202" s="366">
        <v>0</v>
      </c>
      <c r="T202" s="366">
        <f t="shared" si="13"/>
        <v>18809755.130000003</v>
      </c>
      <c r="U202" s="359">
        <f t="shared" si="18"/>
        <v>2008.9453305564459</v>
      </c>
      <c r="V202" s="366">
        <v>2469.2351494179215</v>
      </c>
    </row>
    <row r="203" spans="1:22" ht="35.25" x14ac:dyDescent="0.5">
      <c r="A203" s="173">
        <v>1</v>
      </c>
      <c r="B203" s="358">
        <f>SUBTOTAL(9,$A$16:A203)</f>
        <v>183</v>
      </c>
      <c r="C203" s="368" t="s">
        <v>641</v>
      </c>
      <c r="D203" s="358">
        <v>2001</v>
      </c>
      <c r="E203" s="358"/>
      <c r="F203" s="358" t="s">
        <v>17321</v>
      </c>
      <c r="G203" s="358" t="s">
        <v>17058</v>
      </c>
      <c r="H203" s="358" t="s">
        <v>16996</v>
      </c>
      <c r="I203" s="369">
        <v>4008</v>
      </c>
      <c r="J203" s="369">
        <v>2472.3000000000002</v>
      </c>
      <c r="K203" s="369">
        <v>2472.3000000000002</v>
      </c>
      <c r="L203" s="370">
        <v>92</v>
      </c>
      <c r="M203" s="358" t="s">
        <v>17048</v>
      </c>
      <c r="N203" s="358" t="s">
        <v>17064</v>
      </c>
      <c r="O203" s="361" t="s">
        <v>17338</v>
      </c>
      <c r="P203" s="366">
        <v>8378586.0800000001</v>
      </c>
      <c r="Q203" s="366"/>
      <c r="R203" s="366">
        <v>0</v>
      </c>
      <c r="S203" s="366">
        <v>0</v>
      </c>
      <c r="T203" s="366">
        <f t="shared" si="13"/>
        <v>8378586.0800000001</v>
      </c>
      <c r="U203" s="359">
        <f t="shared" si="18"/>
        <v>2090.4655888223551</v>
      </c>
      <c r="V203" s="366">
        <v>2535.9938279441117</v>
      </c>
    </row>
    <row r="204" spans="1:22" ht="35.25" x14ac:dyDescent="0.5">
      <c r="A204" s="173">
        <v>1</v>
      </c>
      <c r="B204" s="358">
        <f>SUBTOTAL(9,$A$16:A204)</f>
        <v>184</v>
      </c>
      <c r="C204" s="368" t="s">
        <v>17049</v>
      </c>
      <c r="D204" s="358">
        <v>1972</v>
      </c>
      <c r="E204" s="358"/>
      <c r="F204" s="358" t="s">
        <v>17189</v>
      </c>
      <c r="G204" s="358" t="s">
        <v>17058</v>
      </c>
      <c r="H204" s="358" t="s">
        <v>17051</v>
      </c>
      <c r="I204" s="369">
        <v>2806.29</v>
      </c>
      <c r="J204" s="369">
        <v>2806.29</v>
      </c>
      <c r="K204" s="369">
        <v>2806.29</v>
      </c>
      <c r="L204" s="370">
        <v>150</v>
      </c>
      <c r="M204" s="358" t="s">
        <v>17048</v>
      </c>
      <c r="N204" s="358" t="s">
        <v>17086</v>
      </c>
      <c r="O204" s="361" t="s">
        <v>17052</v>
      </c>
      <c r="P204" s="366">
        <v>9655445.5599999987</v>
      </c>
      <c r="Q204" s="366"/>
      <c r="R204" s="366">
        <v>0</v>
      </c>
      <c r="S204" s="366">
        <v>0</v>
      </c>
      <c r="T204" s="366">
        <f t="shared" si="13"/>
        <v>9655445.5599999987</v>
      </c>
      <c r="U204" s="359">
        <f t="shared" si="18"/>
        <v>3440.6442527322547</v>
      </c>
      <c r="V204" s="366">
        <v>4255.3919944125519</v>
      </c>
    </row>
    <row r="205" spans="1:22" ht="35.25" x14ac:dyDescent="0.5">
      <c r="A205" s="173">
        <v>1</v>
      </c>
      <c r="B205" s="358">
        <f>SUBTOTAL(9,$A$16:A205)</f>
        <v>185</v>
      </c>
      <c r="C205" s="368" t="s">
        <v>17381</v>
      </c>
      <c r="D205" s="358">
        <v>1984</v>
      </c>
      <c r="E205" s="358"/>
      <c r="F205" s="358" t="s">
        <v>17189</v>
      </c>
      <c r="G205" s="358" t="s">
        <v>16996</v>
      </c>
      <c r="H205" s="358">
        <v>4</v>
      </c>
      <c r="I205" s="369">
        <v>1145.3</v>
      </c>
      <c r="J205" s="369">
        <v>645.70000000000005</v>
      </c>
      <c r="K205" s="369">
        <v>645.70000000000005</v>
      </c>
      <c r="L205" s="370">
        <v>48</v>
      </c>
      <c r="M205" s="358" t="s">
        <v>17048</v>
      </c>
      <c r="N205" s="358" t="s">
        <v>17086</v>
      </c>
      <c r="O205" s="361" t="s">
        <v>17052</v>
      </c>
      <c r="P205" s="366">
        <v>9091549.8300000001</v>
      </c>
      <c r="Q205" s="366"/>
      <c r="R205" s="366">
        <v>0</v>
      </c>
      <c r="S205" s="366">
        <v>0</v>
      </c>
      <c r="T205" s="366">
        <f t="shared" si="13"/>
        <v>9091549.8300000001</v>
      </c>
      <c r="U205" s="359">
        <f t="shared" si="18"/>
        <v>7938.1383305684103</v>
      </c>
      <c r="V205" s="366">
        <v>10473.100891644111</v>
      </c>
    </row>
    <row r="206" spans="1:22" ht="35.25" x14ac:dyDescent="0.5">
      <c r="A206" s="173">
        <v>1</v>
      </c>
      <c r="B206" s="358">
        <f>SUBTOTAL(9,$A$16:A206)</f>
        <v>186</v>
      </c>
      <c r="C206" s="368" t="s">
        <v>515</v>
      </c>
      <c r="D206" s="358">
        <v>1930</v>
      </c>
      <c r="E206" s="358">
        <v>2010</v>
      </c>
      <c r="F206" s="358" t="s">
        <v>17189</v>
      </c>
      <c r="G206" s="358">
        <v>3</v>
      </c>
      <c r="H206" s="358" t="s">
        <v>17055</v>
      </c>
      <c r="I206" s="369">
        <v>1159.1300000000001</v>
      </c>
      <c r="J206" s="369">
        <v>834.33</v>
      </c>
      <c r="K206" s="369">
        <v>834.33</v>
      </c>
      <c r="L206" s="370">
        <v>44</v>
      </c>
      <c r="M206" s="358" t="s">
        <v>17048</v>
      </c>
      <c r="N206" s="358" t="s">
        <v>17064</v>
      </c>
      <c r="O206" s="361" t="s">
        <v>17134</v>
      </c>
      <c r="P206" s="366">
        <v>143099.59</v>
      </c>
      <c r="Q206" s="366"/>
      <c r="R206" s="366">
        <v>0</v>
      </c>
      <c r="S206" s="366">
        <v>0</v>
      </c>
      <c r="T206" s="366">
        <f>P206-R206-S206</f>
        <v>143099.59</v>
      </c>
      <c r="U206" s="359">
        <f t="shared" si="18"/>
        <v>123.45430624692656</v>
      </c>
      <c r="V206" s="366">
        <f>U206</f>
        <v>123.45430624692656</v>
      </c>
    </row>
    <row r="207" spans="1:22" ht="35.25" x14ac:dyDescent="0.5">
      <c r="B207" s="367" t="s">
        <v>533</v>
      </c>
      <c r="C207" s="367"/>
      <c r="D207" s="358" t="s">
        <v>17026</v>
      </c>
      <c r="E207" s="358" t="s">
        <v>17026</v>
      </c>
      <c r="F207" s="358" t="s">
        <v>17026</v>
      </c>
      <c r="G207" s="358" t="s">
        <v>17026</v>
      </c>
      <c r="H207" s="358" t="s">
        <v>17026</v>
      </c>
      <c r="I207" s="363">
        <f>SUM(I208:I214)</f>
        <v>22040.7</v>
      </c>
      <c r="J207" s="363">
        <f t="shared" ref="J207:L207" si="25">SUM(J208:J214)</f>
        <v>13889</v>
      </c>
      <c r="K207" s="363">
        <f t="shared" si="25"/>
        <v>13232.7</v>
      </c>
      <c r="L207" s="364">
        <f t="shared" si="25"/>
        <v>613</v>
      </c>
      <c r="M207" s="358" t="s">
        <v>17026</v>
      </c>
      <c r="N207" s="358" t="s">
        <v>17026</v>
      </c>
      <c r="O207" s="361" t="s">
        <v>17026</v>
      </c>
      <c r="P207" s="365">
        <v>29420101.510000005</v>
      </c>
      <c r="Q207" s="365"/>
      <c r="R207" s="363">
        <f>SUM(R208:R214)</f>
        <v>0</v>
      </c>
      <c r="S207" s="363">
        <f t="shared" ref="S207:T207" si="26">SUM(S208:S214)</f>
        <v>0</v>
      </c>
      <c r="T207" s="363">
        <f t="shared" si="26"/>
        <v>29420101.510000005</v>
      </c>
      <c r="U207" s="359">
        <f t="shared" si="18"/>
        <v>1334.8079466623112</v>
      </c>
      <c r="V207" s="366">
        <f>MAX(V208:V214)</f>
        <v>7319.0806390105627</v>
      </c>
    </row>
    <row r="208" spans="1:22" ht="35.25" x14ac:dyDescent="0.5">
      <c r="A208" s="173">
        <v>1</v>
      </c>
      <c r="B208" s="358">
        <f>SUBTOTAL(9,$A$16:A208)</f>
        <v>187</v>
      </c>
      <c r="C208" s="368" t="s">
        <v>522</v>
      </c>
      <c r="D208" s="358">
        <v>1984</v>
      </c>
      <c r="E208" s="358"/>
      <c r="F208" s="358" t="s">
        <v>17053</v>
      </c>
      <c r="G208" s="358">
        <v>9</v>
      </c>
      <c r="H208" s="358">
        <v>2</v>
      </c>
      <c r="I208" s="369">
        <v>5594.5</v>
      </c>
      <c r="J208" s="369">
        <v>4096</v>
      </c>
      <c r="K208" s="369">
        <v>4096</v>
      </c>
      <c r="L208" s="370">
        <v>151</v>
      </c>
      <c r="M208" s="358" t="s">
        <v>17048</v>
      </c>
      <c r="N208" s="358" t="s">
        <v>17064</v>
      </c>
      <c r="O208" s="361" t="s">
        <v>17135</v>
      </c>
      <c r="P208" s="366">
        <v>5529192.29</v>
      </c>
      <c r="Q208" s="366"/>
      <c r="R208" s="366">
        <v>0</v>
      </c>
      <c r="S208" s="366">
        <v>0</v>
      </c>
      <c r="T208" s="366">
        <f t="shared" si="13"/>
        <v>5529192.29</v>
      </c>
      <c r="U208" s="359">
        <f t="shared" si="18"/>
        <v>988.32644382876038</v>
      </c>
      <c r="V208" s="366">
        <v>1199.0474029850745</v>
      </c>
    </row>
    <row r="209" spans="1:22" ht="35.25" x14ac:dyDescent="0.5">
      <c r="A209" s="173">
        <v>1</v>
      </c>
      <c r="B209" s="358">
        <f>SUBTOTAL(9,$A$16:A209)</f>
        <v>188</v>
      </c>
      <c r="C209" s="368" t="s">
        <v>524</v>
      </c>
      <c r="D209" s="358">
        <v>1972</v>
      </c>
      <c r="E209" s="358"/>
      <c r="F209" s="358" t="s">
        <v>17189</v>
      </c>
      <c r="G209" s="358">
        <v>2</v>
      </c>
      <c r="H209" s="358">
        <v>2</v>
      </c>
      <c r="I209" s="369">
        <v>776.2</v>
      </c>
      <c r="J209" s="369">
        <v>717.9</v>
      </c>
      <c r="K209" s="369">
        <v>637.70000000000005</v>
      </c>
      <c r="L209" s="370">
        <v>48</v>
      </c>
      <c r="M209" s="358" t="s">
        <v>17048</v>
      </c>
      <c r="N209" s="358" t="s">
        <v>17064</v>
      </c>
      <c r="O209" s="361" t="s">
        <v>17135</v>
      </c>
      <c r="P209" s="366">
        <v>5201998.6600000011</v>
      </c>
      <c r="Q209" s="366"/>
      <c r="R209" s="366">
        <v>0</v>
      </c>
      <c r="S209" s="366">
        <v>0</v>
      </c>
      <c r="T209" s="366">
        <f t="shared" si="13"/>
        <v>5201998.6600000011</v>
      </c>
      <c r="U209" s="359">
        <f t="shared" si="18"/>
        <v>6701.8792321566616</v>
      </c>
      <c r="V209" s="366">
        <v>7319.0806390105627</v>
      </c>
    </row>
    <row r="210" spans="1:22" ht="35.25" x14ac:dyDescent="0.5">
      <c r="A210" s="173">
        <v>1</v>
      </c>
      <c r="B210" s="358">
        <f>SUBTOTAL(9,$A$16:A210)</f>
        <v>189</v>
      </c>
      <c r="C210" s="368" t="s">
        <v>525</v>
      </c>
      <c r="D210" s="358">
        <v>1982</v>
      </c>
      <c r="E210" s="358"/>
      <c r="F210" s="358" t="s">
        <v>17053</v>
      </c>
      <c r="G210" s="358">
        <v>5</v>
      </c>
      <c r="H210" s="358">
        <v>4</v>
      </c>
      <c r="I210" s="369">
        <v>3798.1</v>
      </c>
      <c r="J210" s="369">
        <v>2692.4</v>
      </c>
      <c r="K210" s="369">
        <v>2469</v>
      </c>
      <c r="L210" s="370">
        <v>138</v>
      </c>
      <c r="M210" s="358" t="s">
        <v>17048</v>
      </c>
      <c r="N210" s="358" t="s">
        <v>17064</v>
      </c>
      <c r="O210" s="361" t="s">
        <v>17136</v>
      </c>
      <c r="P210" s="366">
        <v>356186.75</v>
      </c>
      <c r="Q210" s="366"/>
      <c r="R210" s="366">
        <v>0</v>
      </c>
      <c r="S210" s="366">
        <v>0</v>
      </c>
      <c r="T210" s="366">
        <f t="shared" si="13"/>
        <v>356186.75</v>
      </c>
      <c r="U210" s="359">
        <f t="shared" si="18"/>
        <v>93.780245385850819</v>
      </c>
      <c r="V210" s="366">
        <v>409.66</v>
      </c>
    </row>
    <row r="211" spans="1:22" ht="35.25" x14ac:dyDescent="0.5">
      <c r="A211" s="173">
        <v>1</v>
      </c>
      <c r="B211" s="358">
        <f>SUBTOTAL(9,$A$16:A211)</f>
        <v>190</v>
      </c>
      <c r="C211" s="368" t="s">
        <v>17062</v>
      </c>
      <c r="D211" s="358">
        <v>1993</v>
      </c>
      <c r="E211" s="358"/>
      <c r="F211" s="358" t="s">
        <v>17321</v>
      </c>
      <c r="G211" s="358">
        <v>5</v>
      </c>
      <c r="H211" s="358" t="s">
        <v>17055</v>
      </c>
      <c r="I211" s="369">
        <v>5482.2</v>
      </c>
      <c r="J211" s="369">
        <v>3303.8</v>
      </c>
      <c r="K211" s="369">
        <v>3096.3</v>
      </c>
      <c r="L211" s="370">
        <v>147</v>
      </c>
      <c r="M211" s="358" t="s">
        <v>17048</v>
      </c>
      <c r="N211" s="358" t="s">
        <v>17064</v>
      </c>
      <c r="O211" s="361" t="s">
        <v>17135</v>
      </c>
      <c r="P211" s="366">
        <v>7707622.25</v>
      </c>
      <c r="Q211" s="366"/>
      <c r="R211" s="366">
        <v>0</v>
      </c>
      <c r="S211" s="366">
        <v>0</v>
      </c>
      <c r="T211" s="366">
        <f t="shared" si="13"/>
        <v>7707622.25</v>
      </c>
      <c r="U211" s="359">
        <f t="shared" si="18"/>
        <v>1405.9359837291599</v>
      </c>
      <c r="V211" s="366">
        <v>2032.0151674875051</v>
      </c>
    </row>
    <row r="212" spans="1:22" ht="35.25" x14ac:dyDescent="0.5">
      <c r="A212" s="173">
        <v>1</v>
      </c>
      <c r="B212" s="358">
        <f>SUBTOTAL(9,$A$16:A212)</f>
        <v>191</v>
      </c>
      <c r="C212" s="368" t="s">
        <v>17061</v>
      </c>
      <c r="D212" s="358">
        <v>1964</v>
      </c>
      <c r="E212" s="358"/>
      <c r="F212" s="358" t="s">
        <v>17189</v>
      </c>
      <c r="G212" s="358">
        <v>2</v>
      </c>
      <c r="H212" s="358" t="s">
        <v>16996</v>
      </c>
      <c r="I212" s="369">
        <v>669.7</v>
      </c>
      <c r="J212" s="369">
        <v>350.2</v>
      </c>
      <c r="K212" s="369">
        <v>300.5</v>
      </c>
      <c r="L212" s="370">
        <v>11</v>
      </c>
      <c r="M212" s="358" t="s">
        <v>17048</v>
      </c>
      <c r="N212" s="358" t="s">
        <v>17064</v>
      </c>
      <c r="O212" s="361" t="s">
        <v>17135</v>
      </c>
      <c r="P212" s="366">
        <v>2384930.21</v>
      </c>
      <c r="Q212" s="366"/>
      <c r="R212" s="366">
        <v>0</v>
      </c>
      <c r="S212" s="366">
        <v>0</v>
      </c>
      <c r="T212" s="366">
        <f t="shared" si="13"/>
        <v>2384930.21</v>
      </c>
      <c r="U212" s="359">
        <f t="shared" si="18"/>
        <v>3561.1918918918914</v>
      </c>
      <c r="V212" s="366">
        <v>5856.6310469762575</v>
      </c>
    </row>
    <row r="213" spans="1:22" ht="35.25" x14ac:dyDescent="0.5">
      <c r="A213" s="173">
        <v>1</v>
      </c>
      <c r="B213" s="358">
        <f>SUBTOTAL(9,$A$16:A213)</f>
        <v>192</v>
      </c>
      <c r="C213" s="368" t="s">
        <v>3839</v>
      </c>
      <c r="D213" s="358">
        <v>2002</v>
      </c>
      <c r="E213" s="358"/>
      <c r="F213" s="358" t="s">
        <v>17189</v>
      </c>
      <c r="G213" s="358">
        <v>5</v>
      </c>
      <c r="H213" s="358" t="s">
        <v>17055</v>
      </c>
      <c r="I213" s="369">
        <v>5019</v>
      </c>
      <c r="J213" s="369">
        <v>2368</v>
      </c>
      <c r="K213" s="369">
        <v>2368</v>
      </c>
      <c r="L213" s="370">
        <v>93</v>
      </c>
      <c r="M213" s="358" t="s">
        <v>17048</v>
      </c>
      <c r="N213" s="358" t="s">
        <v>17064</v>
      </c>
      <c r="O213" s="361" t="s">
        <v>17135</v>
      </c>
      <c r="P213" s="366">
        <v>8162546.4800000004</v>
      </c>
      <c r="Q213" s="366"/>
      <c r="R213" s="366">
        <v>0</v>
      </c>
      <c r="S213" s="366">
        <v>0</v>
      </c>
      <c r="T213" s="366">
        <f t="shared" si="13"/>
        <v>8162546.4800000004</v>
      </c>
      <c r="U213" s="359">
        <f t="shared" si="18"/>
        <v>1626.3292448694961</v>
      </c>
      <c r="V213" s="366">
        <v>2021.9557735006974</v>
      </c>
    </row>
    <row r="214" spans="1:22" ht="35.25" x14ac:dyDescent="0.5">
      <c r="A214" s="173">
        <v>1</v>
      </c>
      <c r="B214" s="358">
        <f>SUBTOTAL(9,$A$16:A214)</f>
        <v>193</v>
      </c>
      <c r="C214" s="368" t="s">
        <v>523</v>
      </c>
      <c r="D214" s="358">
        <v>1964</v>
      </c>
      <c r="E214" s="358"/>
      <c r="F214" s="358" t="s">
        <v>17189</v>
      </c>
      <c r="G214" s="358">
        <v>2</v>
      </c>
      <c r="H214" s="358">
        <v>2</v>
      </c>
      <c r="I214" s="369">
        <v>701</v>
      </c>
      <c r="J214" s="369">
        <v>360.7</v>
      </c>
      <c r="K214" s="369">
        <v>265.2</v>
      </c>
      <c r="L214" s="370">
        <v>25</v>
      </c>
      <c r="M214" s="358" t="s">
        <v>17048</v>
      </c>
      <c r="N214" s="358" t="s">
        <v>17064</v>
      </c>
      <c r="O214" s="361" t="s">
        <v>17136</v>
      </c>
      <c r="P214" s="366">
        <v>77624.87</v>
      </c>
      <c r="Q214" s="366"/>
      <c r="R214" s="366">
        <v>0</v>
      </c>
      <c r="S214" s="366">
        <v>0</v>
      </c>
      <c r="T214" s="366">
        <f>P214-R214-S214</f>
        <v>77624.87</v>
      </c>
      <c r="U214" s="359">
        <f t="shared" si="18"/>
        <v>110.7344793152639</v>
      </c>
      <c r="V214" s="366">
        <f>U214</f>
        <v>110.7344793152639</v>
      </c>
    </row>
    <row r="215" spans="1:22" ht="35.25" x14ac:dyDescent="0.5">
      <c r="B215" s="367" t="s">
        <v>534</v>
      </c>
      <c r="C215" s="367"/>
      <c r="D215" s="358" t="s">
        <v>17026</v>
      </c>
      <c r="E215" s="358" t="s">
        <v>17026</v>
      </c>
      <c r="F215" s="358" t="s">
        <v>17026</v>
      </c>
      <c r="G215" s="358" t="s">
        <v>17026</v>
      </c>
      <c r="H215" s="358" t="s">
        <v>17026</v>
      </c>
      <c r="I215" s="363">
        <f>SUM(I216:I221)</f>
        <v>11418.54</v>
      </c>
      <c r="J215" s="363">
        <f t="shared" ref="J215:L215" si="27">SUM(J216:J221)</f>
        <v>10473.939999999999</v>
      </c>
      <c r="K215" s="363">
        <f t="shared" si="27"/>
        <v>5790.74</v>
      </c>
      <c r="L215" s="364">
        <f t="shared" si="27"/>
        <v>448</v>
      </c>
      <c r="M215" s="358" t="s">
        <v>17026</v>
      </c>
      <c r="N215" s="358" t="s">
        <v>17026</v>
      </c>
      <c r="O215" s="361" t="s">
        <v>17026</v>
      </c>
      <c r="P215" s="365">
        <v>23720935.170000002</v>
      </c>
      <c r="Q215" s="365">
        <f t="shared" ref="Q215:T215" si="28">SUM(Q216:Q221)</f>
        <v>0</v>
      </c>
      <c r="R215" s="363">
        <f t="shared" si="28"/>
        <v>0</v>
      </c>
      <c r="S215" s="363">
        <f t="shared" si="28"/>
        <v>0</v>
      </c>
      <c r="T215" s="363">
        <f t="shared" si="28"/>
        <v>23720935.170000002</v>
      </c>
      <c r="U215" s="359">
        <f t="shared" si="18"/>
        <v>2077.4052698506111</v>
      </c>
      <c r="V215" s="366">
        <f>MAX(V216:V221)</f>
        <v>8748.0530399055478</v>
      </c>
    </row>
    <row r="216" spans="1:22" ht="35.25" x14ac:dyDescent="0.5">
      <c r="A216" s="173">
        <v>1</v>
      </c>
      <c r="B216" s="358">
        <f>SUBTOTAL(9,$A$16:A216)</f>
        <v>194</v>
      </c>
      <c r="C216" s="368" t="s">
        <v>526</v>
      </c>
      <c r="D216" s="358">
        <v>1955</v>
      </c>
      <c r="E216" s="358"/>
      <c r="F216" s="358" t="s">
        <v>17189</v>
      </c>
      <c r="G216" s="358">
        <v>3</v>
      </c>
      <c r="H216" s="358" t="s">
        <v>17055</v>
      </c>
      <c r="I216" s="369">
        <v>2093.84</v>
      </c>
      <c r="J216" s="369">
        <v>1914.34</v>
      </c>
      <c r="K216" s="369">
        <v>1565.94</v>
      </c>
      <c r="L216" s="370">
        <v>80</v>
      </c>
      <c r="M216" s="358" t="s">
        <v>17048</v>
      </c>
      <c r="N216" s="358" t="s">
        <v>17086</v>
      </c>
      <c r="O216" s="361" t="s">
        <v>17052</v>
      </c>
      <c r="P216" s="366">
        <v>10197503.680000002</v>
      </c>
      <c r="Q216" s="366"/>
      <c r="R216" s="366">
        <v>0</v>
      </c>
      <c r="S216" s="366">
        <v>0</v>
      </c>
      <c r="T216" s="366">
        <f t="shared" si="13"/>
        <v>10197503.680000002</v>
      </c>
      <c r="U216" s="359">
        <f t="shared" si="18"/>
        <v>4870.2401711687617</v>
      </c>
      <c r="V216" s="366">
        <v>6275.2202995453326</v>
      </c>
    </row>
    <row r="217" spans="1:22" ht="35.25" x14ac:dyDescent="0.5">
      <c r="A217" s="173">
        <v>1</v>
      </c>
      <c r="B217" s="358">
        <f>SUBTOTAL(9,$A$16:A217)</f>
        <v>195</v>
      </c>
      <c r="C217" s="368" t="s">
        <v>3894</v>
      </c>
      <c r="D217" s="358">
        <v>1882</v>
      </c>
      <c r="E217" s="358"/>
      <c r="F217" s="358" t="s">
        <v>17189</v>
      </c>
      <c r="G217" s="358">
        <v>3</v>
      </c>
      <c r="H217" s="358" t="s">
        <v>17055</v>
      </c>
      <c r="I217" s="369">
        <v>3501.8</v>
      </c>
      <c r="J217" s="369">
        <v>2939.7</v>
      </c>
      <c r="K217" s="369">
        <v>1028.9000000000001</v>
      </c>
      <c r="L217" s="370">
        <v>88</v>
      </c>
      <c r="M217" s="358" t="s">
        <v>17048</v>
      </c>
      <c r="N217" s="358" t="s">
        <v>17064</v>
      </c>
      <c r="O217" s="361" t="s">
        <v>17339</v>
      </c>
      <c r="P217" s="366">
        <v>6770508.0099999998</v>
      </c>
      <c r="Q217" s="366"/>
      <c r="R217" s="366">
        <v>0</v>
      </c>
      <c r="S217" s="366">
        <v>0</v>
      </c>
      <c r="T217" s="366">
        <f t="shared" si="13"/>
        <v>6770508.0099999998</v>
      </c>
      <c r="U217" s="359">
        <f t="shared" si="18"/>
        <v>1933.4365212176592</v>
      </c>
      <c r="V217" s="366">
        <v>5674.57</v>
      </c>
    </row>
    <row r="218" spans="1:22" ht="35.25" x14ac:dyDescent="0.5">
      <c r="A218" s="173">
        <v>1</v>
      </c>
      <c r="B218" s="358">
        <f>SUBTOTAL(9,$A$16:A218)</f>
        <v>196</v>
      </c>
      <c r="C218" s="368" t="s">
        <v>3920</v>
      </c>
      <c r="D218" s="358">
        <v>1977</v>
      </c>
      <c r="E218" s="358"/>
      <c r="F218" s="358" t="s">
        <v>17189</v>
      </c>
      <c r="G218" s="358">
        <v>5</v>
      </c>
      <c r="H218" s="358">
        <v>2</v>
      </c>
      <c r="I218" s="369">
        <v>4074.3</v>
      </c>
      <c r="J218" s="369">
        <v>4074.3</v>
      </c>
      <c r="K218" s="369">
        <v>1846.3</v>
      </c>
      <c r="L218" s="370">
        <v>209</v>
      </c>
      <c r="M218" s="358" t="s">
        <v>17048</v>
      </c>
      <c r="N218" s="358" t="s">
        <v>17064</v>
      </c>
      <c r="O218" s="361" t="s">
        <v>17340</v>
      </c>
      <c r="P218" s="366">
        <v>1260186.57</v>
      </c>
      <c r="Q218" s="366"/>
      <c r="R218" s="366">
        <v>0</v>
      </c>
      <c r="S218" s="366">
        <v>0</v>
      </c>
      <c r="T218" s="366">
        <f t="shared" si="13"/>
        <v>1260186.57</v>
      </c>
      <c r="U218" s="359">
        <f t="shared" si="18"/>
        <v>309.30136956041531</v>
      </c>
      <c r="V218" s="366">
        <v>527.63</v>
      </c>
    </row>
    <row r="219" spans="1:22" ht="35.25" x14ac:dyDescent="0.5">
      <c r="A219" s="173">
        <v>1</v>
      </c>
      <c r="B219" s="358">
        <f>SUBTOTAL(9,$A$16:A219)</f>
        <v>197</v>
      </c>
      <c r="C219" s="368" t="s">
        <v>766</v>
      </c>
      <c r="D219" s="358">
        <v>1937</v>
      </c>
      <c r="E219" s="358"/>
      <c r="F219" s="358" t="s">
        <v>17188</v>
      </c>
      <c r="G219" s="358">
        <v>2</v>
      </c>
      <c r="H219" s="358" t="s">
        <v>16996</v>
      </c>
      <c r="I219" s="369">
        <v>423.5</v>
      </c>
      <c r="J219" s="369">
        <v>301.89999999999998</v>
      </c>
      <c r="K219" s="369">
        <v>301.89999999999998</v>
      </c>
      <c r="L219" s="370">
        <v>26</v>
      </c>
      <c r="M219" s="358" t="s">
        <v>17048</v>
      </c>
      <c r="N219" s="358" t="s">
        <v>17173</v>
      </c>
      <c r="O219" s="361" t="s">
        <v>17052</v>
      </c>
      <c r="P219" s="366">
        <v>2363776.9100000006</v>
      </c>
      <c r="Q219" s="366"/>
      <c r="R219" s="366">
        <v>0</v>
      </c>
      <c r="S219" s="366">
        <v>0</v>
      </c>
      <c r="T219" s="366">
        <f t="shared" si="13"/>
        <v>2363776.9100000006</v>
      </c>
      <c r="U219" s="359">
        <f t="shared" si="18"/>
        <v>5581.527532467534</v>
      </c>
      <c r="V219" s="366">
        <v>8748.0530399055478</v>
      </c>
    </row>
    <row r="220" spans="1:22" ht="35.25" x14ac:dyDescent="0.5">
      <c r="A220" s="173">
        <v>1</v>
      </c>
      <c r="B220" s="358">
        <f>SUBTOTAL(9,$A$16:A220)</f>
        <v>198</v>
      </c>
      <c r="C220" s="368" t="s">
        <v>527</v>
      </c>
      <c r="D220" s="358">
        <v>1933</v>
      </c>
      <c r="E220" s="358"/>
      <c r="F220" s="358" t="s">
        <v>17188</v>
      </c>
      <c r="G220" s="358">
        <v>2</v>
      </c>
      <c r="H220" s="358" t="s">
        <v>16996</v>
      </c>
      <c r="I220" s="369">
        <v>441</v>
      </c>
      <c r="J220" s="369">
        <v>422.8</v>
      </c>
      <c r="K220" s="369">
        <v>376.7</v>
      </c>
      <c r="L220" s="370">
        <v>23</v>
      </c>
      <c r="M220" s="358" t="s">
        <v>17048</v>
      </c>
      <c r="N220" s="358" t="s">
        <v>17064</v>
      </c>
      <c r="O220" s="361" t="s">
        <v>17137</v>
      </c>
      <c r="P220" s="366">
        <v>2948960</v>
      </c>
      <c r="Q220" s="366"/>
      <c r="R220" s="366">
        <v>0</v>
      </c>
      <c r="S220" s="366">
        <v>0</v>
      </c>
      <c r="T220" s="366">
        <f>P220-R220-S220</f>
        <v>2948960</v>
      </c>
      <c r="U220" s="359">
        <f>P220/I220</f>
        <v>6686.9841269841272</v>
      </c>
      <c r="V220" s="366">
        <v>8616.063492063493</v>
      </c>
    </row>
    <row r="221" spans="1:22" ht="35.25" x14ac:dyDescent="0.5">
      <c r="A221" s="173">
        <v>1</v>
      </c>
      <c r="B221" s="358">
        <f>SUBTOTAL(9,$A$16:A221)</f>
        <v>199</v>
      </c>
      <c r="C221" s="368" t="s">
        <v>550</v>
      </c>
      <c r="D221" s="358">
        <v>1953</v>
      </c>
      <c r="E221" s="358"/>
      <c r="F221" s="358" t="s">
        <v>17189</v>
      </c>
      <c r="G221" s="358">
        <v>2</v>
      </c>
      <c r="H221" s="358" t="s">
        <v>16996</v>
      </c>
      <c r="I221" s="369">
        <v>884.1</v>
      </c>
      <c r="J221" s="369">
        <v>820.9</v>
      </c>
      <c r="K221" s="369">
        <v>671</v>
      </c>
      <c r="L221" s="370">
        <v>22</v>
      </c>
      <c r="M221" s="358" t="s">
        <v>17048</v>
      </c>
      <c r="N221" s="358" t="s">
        <v>17086</v>
      </c>
      <c r="O221" s="361" t="s">
        <v>17052</v>
      </c>
      <c r="P221" s="366">
        <v>180000</v>
      </c>
      <c r="Q221" s="366"/>
      <c r="R221" s="366">
        <v>0</v>
      </c>
      <c r="S221" s="366">
        <v>0</v>
      </c>
      <c r="T221" s="366">
        <f>P221-R221-S221</f>
        <v>180000</v>
      </c>
      <c r="U221" s="359">
        <f t="shared" ref="U221" si="29">P221/I221</f>
        <v>203.59687818120122</v>
      </c>
      <c r="V221" s="366">
        <f>U221</f>
        <v>203.59687818120122</v>
      </c>
    </row>
    <row r="222" spans="1:22" ht="35.25" x14ac:dyDescent="0.5">
      <c r="B222" s="367" t="s">
        <v>535</v>
      </c>
      <c r="C222" s="367"/>
      <c r="D222" s="358" t="s">
        <v>17026</v>
      </c>
      <c r="E222" s="358" t="s">
        <v>17026</v>
      </c>
      <c r="F222" s="358" t="s">
        <v>17026</v>
      </c>
      <c r="G222" s="358" t="s">
        <v>17026</v>
      </c>
      <c r="H222" s="358" t="s">
        <v>17026</v>
      </c>
      <c r="I222" s="363">
        <f>SUM(I223:I228)</f>
        <v>19574.940000000002</v>
      </c>
      <c r="J222" s="363">
        <f t="shared" ref="J222:L222" si="30">SUM(J223:J228)</f>
        <v>14175.919999999998</v>
      </c>
      <c r="K222" s="363">
        <f t="shared" si="30"/>
        <v>13377.289999999999</v>
      </c>
      <c r="L222" s="364">
        <f t="shared" si="30"/>
        <v>674</v>
      </c>
      <c r="M222" s="358" t="s">
        <v>17026</v>
      </c>
      <c r="N222" s="358" t="s">
        <v>17026</v>
      </c>
      <c r="O222" s="361" t="s">
        <v>17026</v>
      </c>
      <c r="P222" s="365">
        <v>32447087.119999997</v>
      </c>
      <c r="Q222" s="365"/>
      <c r="R222" s="363">
        <f t="shared" ref="R222" si="31">SUM(R223:R228)</f>
        <v>0</v>
      </c>
      <c r="S222" s="363">
        <f t="shared" ref="S222" si="32">SUM(S223:S228)</f>
        <v>0</v>
      </c>
      <c r="T222" s="363">
        <f t="shared" ref="T222" si="33">SUM(T223:T228)</f>
        <v>32447087.119999997</v>
      </c>
      <c r="U222" s="359">
        <f t="shared" ref="U222:U276" si="34">P222/I222</f>
        <v>1657.5829667932567</v>
      </c>
      <c r="V222" s="366">
        <f>MAX(V223:V228)</f>
        <v>7663.67</v>
      </c>
    </row>
    <row r="223" spans="1:22" ht="35.25" x14ac:dyDescent="0.5">
      <c r="A223" s="173">
        <v>1</v>
      </c>
      <c r="B223" s="358">
        <f>SUBTOTAL(9,$A$16:A223)</f>
        <v>200</v>
      </c>
      <c r="C223" s="368" t="s">
        <v>528</v>
      </c>
      <c r="D223" s="358">
        <v>1965</v>
      </c>
      <c r="E223" s="358"/>
      <c r="F223" s="358" t="s">
        <v>17189</v>
      </c>
      <c r="G223" s="358">
        <v>4</v>
      </c>
      <c r="H223" s="358" t="s">
        <v>17055</v>
      </c>
      <c r="I223" s="369">
        <v>2685.45</v>
      </c>
      <c r="J223" s="369">
        <v>1980.26</v>
      </c>
      <c r="K223" s="369">
        <v>1866.2</v>
      </c>
      <c r="L223" s="370">
        <v>74</v>
      </c>
      <c r="M223" s="358" t="s">
        <v>17048</v>
      </c>
      <c r="N223" s="358" t="s">
        <v>17064</v>
      </c>
      <c r="O223" s="361" t="s">
        <v>17139</v>
      </c>
      <c r="P223" s="366">
        <v>7564429.9199999999</v>
      </c>
      <c r="Q223" s="366"/>
      <c r="R223" s="366">
        <v>0</v>
      </c>
      <c r="S223" s="366">
        <v>0</v>
      </c>
      <c r="T223" s="366">
        <f t="shared" ref="T223:T278" si="35">P223-R223-S223</f>
        <v>7564429.9199999999</v>
      </c>
      <c r="U223" s="359">
        <f t="shared" si="34"/>
        <v>2816.8202424174719</v>
      </c>
      <c r="V223" s="366">
        <v>3629.4595959708804</v>
      </c>
    </row>
    <row r="224" spans="1:22" ht="35.25" x14ac:dyDescent="0.5">
      <c r="A224" s="173">
        <v>1</v>
      </c>
      <c r="B224" s="358">
        <f>SUBTOTAL(9,$A$16:A224)</f>
        <v>201</v>
      </c>
      <c r="C224" s="368" t="s">
        <v>529</v>
      </c>
      <c r="D224" s="358">
        <v>1962</v>
      </c>
      <c r="E224" s="358"/>
      <c r="F224" s="358" t="s">
        <v>17189</v>
      </c>
      <c r="G224" s="358">
        <v>3</v>
      </c>
      <c r="H224" s="358" t="s">
        <v>16996</v>
      </c>
      <c r="I224" s="369">
        <v>1347.34</v>
      </c>
      <c r="J224" s="369">
        <v>927.1</v>
      </c>
      <c r="K224" s="369">
        <v>854.4</v>
      </c>
      <c r="L224" s="370">
        <v>40</v>
      </c>
      <c r="M224" s="358" t="s">
        <v>17048</v>
      </c>
      <c r="N224" s="358" t="s">
        <v>17064</v>
      </c>
      <c r="O224" s="361" t="s">
        <v>17138</v>
      </c>
      <c r="P224" s="366">
        <v>4953655.13</v>
      </c>
      <c r="Q224" s="366"/>
      <c r="R224" s="366">
        <v>0</v>
      </c>
      <c r="S224" s="366">
        <v>0</v>
      </c>
      <c r="T224" s="366">
        <f t="shared" si="35"/>
        <v>4953655.13</v>
      </c>
      <c r="U224" s="359">
        <f t="shared" si="34"/>
        <v>3676.6184704677366</v>
      </c>
      <c r="V224" s="366">
        <v>4797.0538126976116</v>
      </c>
    </row>
    <row r="225" spans="1:22" ht="35.25" x14ac:dyDescent="0.5">
      <c r="A225" s="173">
        <v>1</v>
      </c>
      <c r="B225" s="358">
        <f>SUBTOTAL(9,$A$16:A225)</f>
        <v>202</v>
      </c>
      <c r="C225" s="368" t="s">
        <v>530</v>
      </c>
      <c r="D225" s="358">
        <v>1962</v>
      </c>
      <c r="E225" s="358"/>
      <c r="F225" s="358" t="s">
        <v>17189</v>
      </c>
      <c r="G225" s="358">
        <v>3</v>
      </c>
      <c r="H225" s="358" t="s">
        <v>16996</v>
      </c>
      <c r="I225" s="369">
        <v>1392.88</v>
      </c>
      <c r="J225" s="369">
        <v>969.68</v>
      </c>
      <c r="K225" s="369">
        <v>819.3</v>
      </c>
      <c r="L225" s="370">
        <v>57</v>
      </c>
      <c r="M225" s="358" t="s">
        <v>17048</v>
      </c>
      <c r="N225" s="358" t="s">
        <v>17064</v>
      </c>
      <c r="O225" s="361" t="s">
        <v>17139</v>
      </c>
      <c r="P225" s="366">
        <v>4814156.5399999991</v>
      </c>
      <c r="Q225" s="366"/>
      <c r="R225" s="366">
        <v>0</v>
      </c>
      <c r="S225" s="366">
        <v>0</v>
      </c>
      <c r="T225" s="366">
        <f t="shared" si="35"/>
        <v>4814156.5399999991</v>
      </c>
      <c r="U225" s="359">
        <f t="shared" si="34"/>
        <v>3456.2607977715229</v>
      </c>
      <c r="V225" s="366">
        <v>4506.8578898397564</v>
      </c>
    </row>
    <row r="226" spans="1:22" ht="35.25" x14ac:dyDescent="0.5">
      <c r="A226" s="173">
        <v>1</v>
      </c>
      <c r="B226" s="358">
        <f>SUBTOTAL(9,$A$16:A226)</f>
        <v>203</v>
      </c>
      <c r="C226" s="368" t="s">
        <v>531</v>
      </c>
      <c r="D226" s="358">
        <v>1967</v>
      </c>
      <c r="E226" s="358">
        <v>2016</v>
      </c>
      <c r="F226" s="358" t="s">
        <v>17189</v>
      </c>
      <c r="G226" s="358">
        <v>5</v>
      </c>
      <c r="H226" s="358" t="s">
        <v>17050</v>
      </c>
      <c r="I226" s="369">
        <v>7765.21</v>
      </c>
      <c r="J226" s="369">
        <v>6076.67</v>
      </c>
      <c r="K226" s="369">
        <v>5699.38</v>
      </c>
      <c r="L226" s="370">
        <v>260</v>
      </c>
      <c r="M226" s="358" t="s">
        <v>17048</v>
      </c>
      <c r="N226" s="358" t="s">
        <v>17064</v>
      </c>
      <c r="O226" s="361" t="s">
        <v>17138</v>
      </c>
      <c r="P226" s="366">
        <v>797038.85</v>
      </c>
      <c r="Q226" s="366"/>
      <c r="R226" s="366">
        <v>0</v>
      </c>
      <c r="S226" s="366">
        <v>0</v>
      </c>
      <c r="T226" s="366">
        <f t="shared" si="35"/>
        <v>797038.85</v>
      </c>
      <c r="U226" s="359">
        <f t="shared" si="34"/>
        <v>102.6422788308365</v>
      </c>
      <c r="V226" s="366">
        <v>494.01</v>
      </c>
    </row>
    <row r="227" spans="1:22" ht="35.25" x14ac:dyDescent="0.5">
      <c r="A227" s="173">
        <v>1</v>
      </c>
      <c r="B227" s="358">
        <f>SUBTOTAL(9,$A$16:A227)</f>
        <v>204</v>
      </c>
      <c r="C227" s="368" t="s">
        <v>4181</v>
      </c>
      <c r="D227" s="358">
        <v>1964</v>
      </c>
      <c r="E227" s="358"/>
      <c r="F227" s="358" t="s">
        <v>17189</v>
      </c>
      <c r="G227" s="358">
        <v>4</v>
      </c>
      <c r="H227" s="358" t="s">
        <v>17055</v>
      </c>
      <c r="I227" s="369">
        <v>2709.75</v>
      </c>
      <c r="J227" s="369">
        <v>2012.8</v>
      </c>
      <c r="K227" s="369">
        <v>1928.6</v>
      </c>
      <c r="L227" s="370">
        <v>73</v>
      </c>
      <c r="M227" s="358" t="s">
        <v>17048</v>
      </c>
      <c r="N227" s="358" t="s">
        <v>17064</v>
      </c>
      <c r="O227" s="361" t="s">
        <v>17341</v>
      </c>
      <c r="P227" s="366">
        <v>4852331.0999999996</v>
      </c>
      <c r="Q227" s="366"/>
      <c r="R227" s="366">
        <v>0</v>
      </c>
      <c r="S227" s="366">
        <v>0</v>
      </c>
      <c r="T227" s="366">
        <f t="shared" si="35"/>
        <v>4852331.0999999996</v>
      </c>
      <c r="U227" s="359">
        <f t="shared" si="34"/>
        <v>1790.6932742872957</v>
      </c>
      <c r="V227" s="366">
        <v>3456.488997139958</v>
      </c>
    </row>
    <row r="228" spans="1:22" ht="35.25" x14ac:dyDescent="0.5">
      <c r="A228" s="173">
        <v>1</v>
      </c>
      <c r="B228" s="358">
        <f>SUBTOTAL(9,$A$16:A228)</f>
        <v>205</v>
      </c>
      <c r="C228" s="368" t="s">
        <v>4221</v>
      </c>
      <c r="D228" s="358">
        <v>1965</v>
      </c>
      <c r="E228" s="358"/>
      <c r="F228" s="358" t="s">
        <v>17189</v>
      </c>
      <c r="G228" s="358">
        <v>4</v>
      </c>
      <c r="H228" s="358" t="s">
        <v>17055</v>
      </c>
      <c r="I228" s="369">
        <v>3674.31</v>
      </c>
      <c r="J228" s="369">
        <v>2209.41</v>
      </c>
      <c r="K228" s="369">
        <v>2209.41</v>
      </c>
      <c r="L228" s="370">
        <v>170</v>
      </c>
      <c r="M228" s="358" t="s">
        <v>17048</v>
      </c>
      <c r="N228" s="358" t="s">
        <v>17064</v>
      </c>
      <c r="O228" s="361" t="s">
        <v>17342</v>
      </c>
      <c r="P228" s="366">
        <v>9465475.5799999982</v>
      </c>
      <c r="Q228" s="366"/>
      <c r="R228" s="366">
        <v>0</v>
      </c>
      <c r="S228" s="366">
        <v>0</v>
      </c>
      <c r="T228" s="366">
        <f t="shared" si="35"/>
        <v>9465475.5799999982</v>
      </c>
      <c r="U228" s="359">
        <f t="shared" si="34"/>
        <v>2576.1232938973571</v>
      </c>
      <c r="V228" s="366">
        <v>7663.67</v>
      </c>
    </row>
    <row r="229" spans="1:22" ht="35.25" x14ac:dyDescent="0.5">
      <c r="B229" s="367" t="s">
        <v>536</v>
      </c>
      <c r="C229" s="367"/>
      <c r="D229" s="358" t="s">
        <v>17026</v>
      </c>
      <c r="E229" s="358" t="s">
        <v>17026</v>
      </c>
      <c r="F229" s="358" t="s">
        <v>17026</v>
      </c>
      <c r="G229" s="358" t="s">
        <v>17026</v>
      </c>
      <c r="H229" s="358" t="s">
        <v>17026</v>
      </c>
      <c r="I229" s="363">
        <f>I230</f>
        <v>936.95</v>
      </c>
      <c r="J229" s="363">
        <f t="shared" ref="J229:L229" si="36">J230</f>
        <v>812.48</v>
      </c>
      <c r="K229" s="363">
        <f t="shared" si="36"/>
        <v>812.48</v>
      </c>
      <c r="L229" s="364">
        <f t="shared" si="36"/>
        <v>41</v>
      </c>
      <c r="M229" s="358" t="s">
        <v>17026</v>
      </c>
      <c r="N229" s="358" t="s">
        <v>17026</v>
      </c>
      <c r="O229" s="361" t="s">
        <v>17026</v>
      </c>
      <c r="P229" s="365">
        <v>7085425</v>
      </c>
      <c r="Q229" s="365"/>
      <c r="R229" s="363">
        <f t="shared" ref="R229" si="37">R230</f>
        <v>0</v>
      </c>
      <c r="S229" s="363">
        <f t="shared" ref="S229" si="38">S230</f>
        <v>0</v>
      </c>
      <c r="T229" s="363">
        <f t="shared" ref="T229" si="39">T230</f>
        <v>7085425</v>
      </c>
      <c r="U229" s="359">
        <f t="shared" si="34"/>
        <v>7562.2231709269436</v>
      </c>
      <c r="V229" s="366">
        <f>V230</f>
        <v>9744.4877955066968</v>
      </c>
    </row>
    <row r="230" spans="1:22" ht="35.25" x14ac:dyDescent="0.5">
      <c r="A230" s="173">
        <v>1</v>
      </c>
      <c r="B230" s="358">
        <f>SUBTOTAL(9,$A$16:A230)</f>
        <v>206</v>
      </c>
      <c r="C230" s="368" t="s">
        <v>532</v>
      </c>
      <c r="D230" s="358">
        <v>1976</v>
      </c>
      <c r="E230" s="358">
        <v>2012</v>
      </c>
      <c r="F230" s="358" t="s">
        <v>17189</v>
      </c>
      <c r="G230" s="358">
        <v>2</v>
      </c>
      <c r="H230" s="358" t="s">
        <v>17055</v>
      </c>
      <c r="I230" s="369">
        <v>936.95</v>
      </c>
      <c r="J230" s="369">
        <v>812.48</v>
      </c>
      <c r="K230" s="369">
        <v>812.48</v>
      </c>
      <c r="L230" s="370">
        <v>41</v>
      </c>
      <c r="M230" s="358" t="s">
        <v>17048</v>
      </c>
      <c r="N230" s="358" t="s">
        <v>17064</v>
      </c>
      <c r="O230" s="361" t="s">
        <v>17140</v>
      </c>
      <c r="P230" s="366">
        <v>7085425</v>
      </c>
      <c r="Q230" s="366"/>
      <c r="R230" s="366">
        <v>0</v>
      </c>
      <c r="S230" s="366">
        <v>0</v>
      </c>
      <c r="T230" s="366">
        <f t="shared" si="35"/>
        <v>7085425</v>
      </c>
      <c r="U230" s="359">
        <f t="shared" si="34"/>
        <v>7562.2231709269436</v>
      </c>
      <c r="V230" s="366">
        <v>9744.4877955066968</v>
      </c>
    </row>
    <row r="231" spans="1:22" ht="35.25" x14ac:dyDescent="0.5">
      <c r="B231" s="367" t="s">
        <v>458</v>
      </c>
      <c r="C231" s="367"/>
      <c r="D231" s="358" t="s">
        <v>17026</v>
      </c>
      <c r="E231" s="358" t="s">
        <v>17026</v>
      </c>
      <c r="F231" s="358" t="s">
        <v>17026</v>
      </c>
      <c r="G231" s="358" t="s">
        <v>17026</v>
      </c>
      <c r="H231" s="358" t="s">
        <v>17026</v>
      </c>
      <c r="I231" s="363">
        <f>SUM(I232:I241)</f>
        <v>11317.4</v>
      </c>
      <c r="J231" s="363">
        <f t="shared" ref="J231:L231" si="40">SUM(J232:J241)</f>
        <v>8871.2999999999993</v>
      </c>
      <c r="K231" s="363">
        <f t="shared" si="40"/>
        <v>8528.6999999999989</v>
      </c>
      <c r="L231" s="364">
        <f t="shared" si="40"/>
        <v>430</v>
      </c>
      <c r="M231" s="358" t="s">
        <v>17026</v>
      </c>
      <c r="N231" s="358" t="s">
        <v>17026</v>
      </c>
      <c r="O231" s="361" t="s">
        <v>17026</v>
      </c>
      <c r="P231" s="365">
        <v>54379117.719999999</v>
      </c>
      <c r="Q231" s="365"/>
      <c r="R231" s="363">
        <f>SUM(R232:R241)</f>
        <v>0</v>
      </c>
      <c r="S231" s="363">
        <f t="shared" ref="S231:V231" si="41">SUM(S232:S241)</f>
        <v>0</v>
      </c>
      <c r="T231" s="363">
        <f t="shared" si="41"/>
        <v>54379117.719999999</v>
      </c>
      <c r="U231" s="359">
        <f t="shared" si="34"/>
        <v>4804.912587696821</v>
      </c>
      <c r="V231" s="363">
        <f t="shared" si="41"/>
        <v>50668.620859595198</v>
      </c>
    </row>
    <row r="232" spans="1:22" ht="35.25" x14ac:dyDescent="0.5">
      <c r="A232" s="173">
        <v>1</v>
      </c>
      <c r="B232" s="358">
        <f>SUBTOTAL(9,$A$16:A232)</f>
        <v>207</v>
      </c>
      <c r="C232" s="368" t="s">
        <v>460</v>
      </c>
      <c r="D232" s="358">
        <v>1961</v>
      </c>
      <c r="E232" s="358"/>
      <c r="F232" s="358" t="s">
        <v>17189</v>
      </c>
      <c r="G232" s="358">
        <v>2</v>
      </c>
      <c r="H232" s="358">
        <v>1</v>
      </c>
      <c r="I232" s="369">
        <v>559.20000000000005</v>
      </c>
      <c r="J232" s="369">
        <v>346.1</v>
      </c>
      <c r="K232" s="369">
        <v>346.1</v>
      </c>
      <c r="L232" s="370">
        <v>19</v>
      </c>
      <c r="M232" s="358" t="s">
        <v>17048</v>
      </c>
      <c r="N232" s="358" t="s">
        <v>17064</v>
      </c>
      <c r="O232" s="361" t="s">
        <v>17153</v>
      </c>
      <c r="P232" s="366">
        <v>3082887</v>
      </c>
      <c r="Q232" s="366"/>
      <c r="R232" s="366">
        <v>0</v>
      </c>
      <c r="S232" s="366">
        <v>0</v>
      </c>
      <c r="T232" s="366">
        <f t="shared" si="35"/>
        <v>3082887</v>
      </c>
      <c r="U232" s="359">
        <f t="shared" si="34"/>
        <v>5513.0311158798277</v>
      </c>
      <c r="V232" s="366">
        <v>7553.94</v>
      </c>
    </row>
    <row r="233" spans="1:22" ht="35.25" x14ac:dyDescent="0.5">
      <c r="A233" s="173">
        <v>1</v>
      </c>
      <c r="B233" s="358">
        <f>SUBTOTAL(9,$A$16:A233)</f>
        <v>208</v>
      </c>
      <c r="C233" s="368" t="s">
        <v>461</v>
      </c>
      <c r="D233" s="358">
        <v>1953</v>
      </c>
      <c r="E233" s="358"/>
      <c r="F233" s="358" t="s">
        <v>17189</v>
      </c>
      <c r="G233" s="358">
        <v>2</v>
      </c>
      <c r="H233" s="358" t="s">
        <v>17050</v>
      </c>
      <c r="I233" s="369">
        <v>481.1</v>
      </c>
      <c r="J233" s="369">
        <v>355.4</v>
      </c>
      <c r="K233" s="369">
        <v>313.2</v>
      </c>
      <c r="L233" s="370">
        <v>17</v>
      </c>
      <c r="M233" s="358" t="s">
        <v>17048</v>
      </c>
      <c r="N233" s="358" t="s">
        <v>17064</v>
      </c>
      <c r="O233" s="361" t="s">
        <v>17153</v>
      </c>
      <c r="P233" s="366">
        <v>3496624</v>
      </c>
      <c r="Q233" s="366"/>
      <c r="R233" s="366">
        <v>0</v>
      </c>
      <c r="S233" s="366">
        <v>0</v>
      </c>
      <c r="T233" s="366">
        <f t="shared" si="35"/>
        <v>3496624</v>
      </c>
      <c r="U233" s="359">
        <f t="shared" si="34"/>
        <v>7267.9775514446055</v>
      </c>
      <c r="V233" s="366">
        <v>9364.6634795260852</v>
      </c>
    </row>
    <row r="234" spans="1:22" ht="35.25" x14ac:dyDescent="0.5">
      <c r="A234" s="173">
        <v>1</v>
      </c>
      <c r="B234" s="358">
        <f>SUBTOTAL(9,$A$16:A234)</f>
        <v>209</v>
      </c>
      <c r="C234" s="368" t="s">
        <v>462</v>
      </c>
      <c r="D234" s="358">
        <v>1984</v>
      </c>
      <c r="E234" s="358"/>
      <c r="F234" s="358" t="s">
        <v>17189</v>
      </c>
      <c r="G234" s="358">
        <v>2</v>
      </c>
      <c r="H234" s="358" t="s">
        <v>16996</v>
      </c>
      <c r="I234" s="369">
        <v>990</v>
      </c>
      <c r="J234" s="369">
        <v>575.9</v>
      </c>
      <c r="K234" s="369">
        <v>517.29999999999995</v>
      </c>
      <c r="L234" s="370">
        <v>29</v>
      </c>
      <c r="M234" s="358" t="s">
        <v>17048</v>
      </c>
      <c r="N234" s="358" t="s">
        <v>17064</v>
      </c>
      <c r="O234" s="361" t="s">
        <v>17154</v>
      </c>
      <c r="P234" s="366">
        <v>4012668</v>
      </c>
      <c r="Q234" s="366"/>
      <c r="R234" s="366">
        <v>0</v>
      </c>
      <c r="S234" s="366">
        <v>0</v>
      </c>
      <c r="T234" s="366">
        <f t="shared" si="35"/>
        <v>4012668</v>
      </c>
      <c r="U234" s="359">
        <f t="shared" si="34"/>
        <v>4053.2</v>
      </c>
      <c r="V234" s="366">
        <v>4934.6545454545458</v>
      </c>
    </row>
    <row r="235" spans="1:22" ht="35.25" x14ac:dyDescent="0.5">
      <c r="A235" s="173">
        <v>1</v>
      </c>
      <c r="B235" s="358">
        <f>SUBTOTAL(9,$A$16:A235)</f>
        <v>210</v>
      </c>
      <c r="C235" s="368" t="s">
        <v>464</v>
      </c>
      <c r="D235" s="358">
        <v>1975</v>
      </c>
      <c r="E235" s="358"/>
      <c r="F235" s="358" t="s">
        <v>17187</v>
      </c>
      <c r="G235" s="358">
        <v>5</v>
      </c>
      <c r="H235" s="358" t="s">
        <v>17051</v>
      </c>
      <c r="I235" s="369">
        <v>3009.1</v>
      </c>
      <c r="J235" s="369">
        <v>1705.2</v>
      </c>
      <c r="K235" s="369">
        <v>1652.8</v>
      </c>
      <c r="L235" s="370">
        <v>90</v>
      </c>
      <c r="M235" s="358" t="s">
        <v>17048</v>
      </c>
      <c r="N235" s="358" t="s">
        <v>17064</v>
      </c>
      <c r="O235" s="361" t="s">
        <v>17154</v>
      </c>
      <c r="P235" s="366">
        <v>6388272.25</v>
      </c>
      <c r="Q235" s="366"/>
      <c r="R235" s="366">
        <v>0</v>
      </c>
      <c r="S235" s="366">
        <v>0</v>
      </c>
      <c r="T235" s="366">
        <f t="shared" si="35"/>
        <v>6388272.25</v>
      </c>
      <c r="U235" s="359">
        <f t="shared" si="34"/>
        <v>2122.9843640955769</v>
      </c>
      <c r="V235" s="366">
        <v>2850.16436808348</v>
      </c>
    </row>
    <row r="236" spans="1:22" ht="35.25" x14ac:dyDescent="0.5">
      <c r="A236" s="173">
        <v>1</v>
      </c>
      <c r="B236" s="358">
        <f>SUBTOTAL(9,$A$16:A236)</f>
        <v>211</v>
      </c>
      <c r="C236" s="368" t="s">
        <v>8953</v>
      </c>
      <c r="D236" s="358">
        <v>1981</v>
      </c>
      <c r="E236" s="358"/>
      <c r="F236" s="358" t="s">
        <v>17189</v>
      </c>
      <c r="G236" s="358">
        <v>2</v>
      </c>
      <c r="H236" s="358">
        <v>3</v>
      </c>
      <c r="I236" s="369">
        <v>985</v>
      </c>
      <c r="J236" s="369">
        <v>948.4</v>
      </c>
      <c r="K236" s="369">
        <v>948.4</v>
      </c>
      <c r="L236" s="370">
        <v>47</v>
      </c>
      <c r="M236" s="358" t="s">
        <v>17048</v>
      </c>
      <c r="N236" s="358" t="s">
        <v>17086</v>
      </c>
      <c r="O236" s="361" t="s">
        <v>17052</v>
      </c>
      <c r="P236" s="366">
        <v>7153463.7599999998</v>
      </c>
      <c r="Q236" s="366"/>
      <c r="R236" s="366">
        <v>0</v>
      </c>
      <c r="S236" s="366">
        <v>0</v>
      </c>
      <c r="T236" s="366">
        <f t="shared" si="35"/>
        <v>7153463.7599999998</v>
      </c>
      <c r="U236" s="359">
        <f t="shared" si="34"/>
        <v>7262.3997563451776</v>
      </c>
      <c r="V236" s="366">
        <v>7880.417868020304</v>
      </c>
    </row>
    <row r="237" spans="1:22" ht="35.25" x14ac:dyDescent="0.5">
      <c r="A237" s="173">
        <v>1</v>
      </c>
      <c r="B237" s="358">
        <f>SUBTOTAL(9,$A$16:A237)</f>
        <v>212</v>
      </c>
      <c r="C237" s="368" t="s">
        <v>8807</v>
      </c>
      <c r="D237" s="358">
        <v>1980</v>
      </c>
      <c r="E237" s="358"/>
      <c r="F237" s="358" t="s">
        <v>17189</v>
      </c>
      <c r="G237" s="358">
        <v>2</v>
      </c>
      <c r="H237" s="358" t="s">
        <v>17055</v>
      </c>
      <c r="I237" s="369">
        <v>939.9</v>
      </c>
      <c r="J237" s="369">
        <v>858</v>
      </c>
      <c r="K237" s="369">
        <v>830.3</v>
      </c>
      <c r="L237" s="370">
        <v>47</v>
      </c>
      <c r="M237" s="358" t="s">
        <v>17048</v>
      </c>
      <c r="N237" s="358" t="s">
        <v>17064</v>
      </c>
      <c r="O237" s="361" t="s">
        <v>17343</v>
      </c>
      <c r="P237" s="366">
        <v>7974949.1299999999</v>
      </c>
      <c r="Q237" s="366"/>
      <c r="R237" s="366">
        <v>0</v>
      </c>
      <c r="S237" s="366">
        <v>0</v>
      </c>
      <c r="T237" s="366">
        <f t="shared" si="35"/>
        <v>7974949.1299999999</v>
      </c>
      <c r="U237" s="359">
        <f t="shared" si="34"/>
        <v>8484.8910841578891</v>
      </c>
      <c r="V237" s="366">
        <v>9671.1668815831454</v>
      </c>
    </row>
    <row r="238" spans="1:22" ht="35.25" x14ac:dyDescent="0.5">
      <c r="A238" s="173">
        <v>1</v>
      </c>
      <c r="B238" s="358">
        <f>SUBTOTAL(9,$A$16:A238)</f>
        <v>213</v>
      </c>
      <c r="C238" s="368" t="s">
        <v>1453</v>
      </c>
      <c r="D238" s="358">
        <v>1993</v>
      </c>
      <c r="E238" s="358"/>
      <c r="F238" s="358" t="s">
        <v>17321</v>
      </c>
      <c r="G238" s="358">
        <v>5</v>
      </c>
      <c r="H238" s="358" t="s">
        <v>17055</v>
      </c>
      <c r="I238" s="369">
        <v>3247.3</v>
      </c>
      <c r="J238" s="369">
        <v>3247.3</v>
      </c>
      <c r="K238" s="369">
        <v>3245</v>
      </c>
      <c r="L238" s="370">
        <v>133</v>
      </c>
      <c r="M238" s="358" t="s">
        <v>17048</v>
      </c>
      <c r="N238" s="358" t="s">
        <v>17106</v>
      </c>
      <c r="O238" s="361" t="s">
        <v>17370</v>
      </c>
      <c r="P238" s="366">
        <v>21828199</v>
      </c>
      <c r="Q238" s="366"/>
      <c r="R238" s="366">
        <v>0</v>
      </c>
      <c r="S238" s="366">
        <v>0</v>
      </c>
      <c r="T238" s="366">
        <f t="shared" si="35"/>
        <v>21828199</v>
      </c>
      <c r="U238" s="359">
        <f t="shared" si="34"/>
        <v>6721.9533150617435</v>
      </c>
      <c r="V238" s="366">
        <v>7071.79406122009</v>
      </c>
    </row>
    <row r="239" spans="1:22" ht="35.25" x14ac:dyDescent="0.5">
      <c r="A239" s="173">
        <v>1</v>
      </c>
      <c r="B239" s="358">
        <f>SUBTOTAL(9,$A$16:A239)</f>
        <v>214</v>
      </c>
      <c r="C239" s="368" t="s">
        <v>8380</v>
      </c>
      <c r="D239" s="372">
        <v>1917</v>
      </c>
      <c r="E239" s="372"/>
      <c r="F239" s="358" t="s">
        <v>17189</v>
      </c>
      <c r="G239" s="372">
        <v>2</v>
      </c>
      <c r="H239" s="372" t="s">
        <v>16996</v>
      </c>
      <c r="I239" s="376">
        <v>231.6</v>
      </c>
      <c r="J239" s="376">
        <v>231.6</v>
      </c>
      <c r="K239" s="376">
        <v>101.7</v>
      </c>
      <c r="L239" s="374">
        <v>11</v>
      </c>
      <c r="M239" s="372" t="s">
        <v>17048</v>
      </c>
      <c r="N239" s="372" t="s">
        <v>17086</v>
      </c>
      <c r="O239" s="375" t="s">
        <v>17052</v>
      </c>
      <c r="P239" s="376">
        <v>142054.57999999999</v>
      </c>
      <c r="Q239" s="376">
        <v>0</v>
      </c>
      <c r="R239" s="376">
        <v>0</v>
      </c>
      <c r="S239" s="376">
        <v>0</v>
      </c>
      <c r="T239" s="366">
        <f>P239-R239-S239</f>
        <v>142054.57999999999</v>
      </c>
      <c r="U239" s="359">
        <f t="shared" si="34"/>
        <v>613.36174438687385</v>
      </c>
      <c r="V239" s="366">
        <f>U239</f>
        <v>613.36174438687385</v>
      </c>
    </row>
    <row r="240" spans="1:22" ht="35.25" x14ac:dyDescent="0.5">
      <c r="A240" s="173">
        <v>1</v>
      </c>
      <c r="B240" s="358">
        <f>SUBTOTAL(9,$A$16:A240)</f>
        <v>215</v>
      </c>
      <c r="C240" s="368" t="s">
        <v>459</v>
      </c>
      <c r="D240" s="358">
        <v>1961</v>
      </c>
      <c r="E240" s="358"/>
      <c r="F240" s="358" t="s">
        <v>17189</v>
      </c>
      <c r="G240" s="358">
        <v>2</v>
      </c>
      <c r="H240" s="358" t="s">
        <v>16996</v>
      </c>
      <c r="I240" s="369">
        <v>542.20000000000005</v>
      </c>
      <c r="J240" s="369">
        <v>374.6</v>
      </c>
      <c r="K240" s="369">
        <v>345.1</v>
      </c>
      <c r="L240" s="370">
        <v>25</v>
      </c>
      <c r="M240" s="358" t="s">
        <v>17048</v>
      </c>
      <c r="N240" s="358" t="s">
        <v>17064</v>
      </c>
      <c r="O240" s="361" t="s">
        <v>17153</v>
      </c>
      <c r="P240" s="366">
        <v>150000</v>
      </c>
      <c r="Q240" s="366"/>
      <c r="R240" s="366">
        <v>0</v>
      </c>
      <c r="S240" s="366">
        <v>0</v>
      </c>
      <c r="T240" s="366">
        <f t="shared" ref="T240:T241" si="42">P240-R240-S240</f>
        <v>150000</v>
      </c>
      <c r="U240" s="359">
        <f t="shared" si="34"/>
        <v>276.6506824050166</v>
      </c>
      <c r="V240" s="366">
        <f>U240</f>
        <v>276.6506824050166</v>
      </c>
    </row>
    <row r="241" spans="1:22" ht="35.25" x14ac:dyDescent="0.5">
      <c r="A241" s="173">
        <v>1</v>
      </c>
      <c r="B241" s="358">
        <f>SUBTOTAL(9,$A$16:A241)</f>
        <v>216</v>
      </c>
      <c r="C241" s="368" t="s">
        <v>463</v>
      </c>
      <c r="D241" s="358">
        <v>1959</v>
      </c>
      <c r="E241" s="358"/>
      <c r="F241" s="358" t="s">
        <v>17188</v>
      </c>
      <c r="G241" s="358">
        <v>2</v>
      </c>
      <c r="H241" s="358" t="s">
        <v>16994</v>
      </c>
      <c r="I241" s="369">
        <v>332</v>
      </c>
      <c r="J241" s="369">
        <v>228.8</v>
      </c>
      <c r="K241" s="369">
        <v>228.8</v>
      </c>
      <c r="L241" s="370">
        <v>12</v>
      </c>
      <c r="M241" s="358" t="s">
        <v>17048</v>
      </c>
      <c r="N241" s="358" t="s">
        <v>17064</v>
      </c>
      <c r="O241" s="361" t="s">
        <v>17153</v>
      </c>
      <c r="P241" s="366">
        <v>150000</v>
      </c>
      <c r="Q241" s="366"/>
      <c r="R241" s="366">
        <v>0</v>
      </c>
      <c r="S241" s="366">
        <v>0</v>
      </c>
      <c r="T241" s="366">
        <f t="shared" si="42"/>
        <v>150000</v>
      </c>
      <c r="U241" s="359">
        <f t="shared" si="34"/>
        <v>451.80722891566268</v>
      </c>
      <c r="V241" s="366">
        <f>U241</f>
        <v>451.80722891566268</v>
      </c>
    </row>
    <row r="242" spans="1:22" ht="35.25" x14ac:dyDescent="0.5">
      <c r="B242" s="367" t="s">
        <v>465</v>
      </c>
      <c r="C242" s="367"/>
      <c r="D242" s="358" t="s">
        <v>17026</v>
      </c>
      <c r="E242" s="358" t="s">
        <v>17026</v>
      </c>
      <c r="F242" s="358" t="s">
        <v>17026</v>
      </c>
      <c r="G242" s="358" t="s">
        <v>17026</v>
      </c>
      <c r="H242" s="358" t="s">
        <v>17026</v>
      </c>
      <c r="I242" s="363">
        <f>I243</f>
        <v>871.3</v>
      </c>
      <c r="J242" s="363">
        <f t="shared" ref="J242:L242" si="43">J243</f>
        <v>505.5</v>
      </c>
      <c r="K242" s="363">
        <f t="shared" si="43"/>
        <v>273.2</v>
      </c>
      <c r="L242" s="364">
        <f t="shared" si="43"/>
        <v>31</v>
      </c>
      <c r="M242" s="358" t="s">
        <v>17026</v>
      </c>
      <c r="N242" s="358" t="s">
        <v>17026</v>
      </c>
      <c r="O242" s="361" t="s">
        <v>17026</v>
      </c>
      <c r="P242" s="365">
        <v>7229164.7999999998</v>
      </c>
      <c r="Q242" s="365"/>
      <c r="R242" s="363">
        <f t="shared" ref="R242" si="44">R243</f>
        <v>0</v>
      </c>
      <c r="S242" s="363">
        <f t="shared" ref="S242" si="45">S243</f>
        <v>0</v>
      </c>
      <c r="T242" s="363">
        <f t="shared" ref="T242" si="46">T243</f>
        <v>7229164.7999999998</v>
      </c>
      <c r="U242" s="359">
        <f t="shared" si="34"/>
        <v>8296.987030873408</v>
      </c>
      <c r="V242" s="366">
        <f>V243</f>
        <v>10690.524411798462</v>
      </c>
    </row>
    <row r="243" spans="1:22" ht="35.25" x14ac:dyDescent="0.5">
      <c r="A243" s="173">
        <v>1</v>
      </c>
      <c r="B243" s="358">
        <f>SUBTOTAL(9,$A$16:A243)</f>
        <v>217</v>
      </c>
      <c r="C243" s="377" t="s">
        <v>466</v>
      </c>
      <c r="D243" s="358">
        <v>1984</v>
      </c>
      <c r="E243" s="358"/>
      <c r="F243" s="358" t="s">
        <v>17189</v>
      </c>
      <c r="G243" s="358">
        <v>2</v>
      </c>
      <c r="H243" s="358" t="s">
        <v>17055</v>
      </c>
      <c r="I243" s="363">
        <v>871.3</v>
      </c>
      <c r="J243" s="363">
        <v>505.5</v>
      </c>
      <c r="K243" s="363">
        <v>273.2</v>
      </c>
      <c r="L243" s="364">
        <v>31</v>
      </c>
      <c r="M243" s="358" t="s">
        <v>17048</v>
      </c>
      <c r="N243" s="358" t="s">
        <v>17086</v>
      </c>
      <c r="O243" s="361" t="s">
        <v>17052</v>
      </c>
      <c r="P243" s="363">
        <v>7229164.7999999998</v>
      </c>
      <c r="Q243" s="365"/>
      <c r="R243" s="363">
        <v>0</v>
      </c>
      <c r="S243" s="363">
        <v>0</v>
      </c>
      <c r="T243" s="363">
        <f t="shared" si="35"/>
        <v>7229164.7999999998</v>
      </c>
      <c r="U243" s="359">
        <f t="shared" si="34"/>
        <v>8296.987030873408</v>
      </c>
      <c r="V243" s="366">
        <v>10690.524411798462</v>
      </c>
    </row>
    <row r="244" spans="1:22" ht="35.25" x14ac:dyDescent="0.5">
      <c r="B244" s="367" t="s">
        <v>467</v>
      </c>
      <c r="C244" s="367"/>
      <c r="D244" s="358" t="s">
        <v>17026</v>
      </c>
      <c r="E244" s="358" t="s">
        <v>17026</v>
      </c>
      <c r="F244" s="358" t="s">
        <v>17026</v>
      </c>
      <c r="G244" s="358" t="s">
        <v>17026</v>
      </c>
      <c r="H244" s="358" t="s">
        <v>17026</v>
      </c>
      <c r="I244" s="363">
        <f>I245</f>
        <v>739</v>
      </c>
      <c r="J244" s="363">
        <f t="shared" ref="J244:L244" si="47">J245</f>
        <v>547.5</v>
      </c>
      <c r="K244" s="363">
        <f t="shared" si="47"/>
        <v>547.5</v>
      </c>
      <c r="L244" s="364">
        <f t="shared" si="47"/>
        <v>30</v>
      </c>
      <c r="M244" s="358" t="s">
        <v>17026</v>
      </c>
      <c r="N244" s="358" t="s">
        <v>17026</v>
      </c>
      <c r="O244" s="361" t="s">
        <v>17026</v>
      </c>
      <c r="P244" s="365">
        <v>4458520</v>
      </c>
      <c r="Q244" s="365"/>
      <c r="R244" s="363">
        <f t="shared" ref="R244" si="48">R245</f>
        <v>0</v>
      </c>
      <c r="S244" s="363">
        <f t="shared" ref="S244" si="49">S245</f>
        <v>0</v>
      </c>
      <c r="T244" s="363">
        <f t="shared" ref="T244" si="50">T245</f>
        <v>4458520</v>
      </c>
      <c r="U244" s="359">
        <f t="shared" si="34"/>
        <v>6033.1799729364002</v>
      </c>
      <c r="V244" s="366">
        <f>V245</f>
        <v>7345.2232746955342</v>
      </c>
    </row>
    <row r="245" spans="1:22" ht="35.25" x14ac:dyDescent="0.5">
      <c r="A245" s="173">
        <v>1</v>
      </c>
      <c r="B245" s="358">
        <f>SUBTOTAL(9,$A$16:A245)</f>
        <v>218</v>
      </c>
      <c r="C245" s="368" t="s">
        <v>491</v>
      </c>
      <c r="D245" s="358">
        <v>1977</v>
      </c>
      <c r="E245" s="358"/>
      <c r="F245" s="358" t="s">
        <v>17189</v>
      </c>
      <c r="G245" s="358">
        <v>4</v>
      </c>
      <c r="H245" s="358" t="s">
        <v>16994</v>
      </c>
      <c r="I245" s="369">
        <v>739</v>
      </c>
      <c r="J245" s="369">
        <v>547.5</v>
      </c>
      <c r="K245" s="369">
        <v>547.5</v>
      </c>
      <c r="L245" s="370">
        <v>30</v>
      </c>
      <c r="M245" s="358" t="s">
        <v>17048</v>
      </c>
      <c r="N245" s="358" t="s">
        <v>17086</v>
      </c>
      <c r="O245" s="361" t="s">
        <v>17052</v>
      </c>
      <c r="P245" s="366">
        <v>4458520</v>
      </c>
      <c r="Q245" s="366"/>
      <c r="R245" s="366">
        <v>0</v>
      </c>
      <c r="S245" s="366">
        <v>0</v>
      </c>
      <c r="T245" s="366">
        <f t="shared" si="35"/>
        <v>4458520</v>
      </c>
      <c r="U245" s="359">
        <f t="shared" si="34"/>
        <v>6033.1799729364002</v>
      </c>
      <c r="V245" s="366">
        <v>7345.2232746955342</v>
      </c>
    </row>
    <row r="246" spans="1:22" ht="35.25" x14ac:dyDescent="0.5">
      <c r="B246" s="367" t="s">
        <v>469</v>
      </c>
      <c r="C246" s="367"/>
      <c r="D246" s="358" t="s">
        <v>17026</v>
      </c>
      <c r="E246" s="358" t="s">
        <v>17026</v>
      </c>
      <c r="F246" s="358" t="s">
        <v>17026</v>
      </c>
      <c r="G246" s="358" t="s">
        <v>17026</v>
      </c>
      <c r="H246" s="358" t="s">
        <v>17026</v>
      </c>
      <c r="I246" s="363">
        <f>I247</f>
        <v>1070.8</v>
      </c>
      <c r="J246" s="363">
        <f t="shared" ref="J246:L246" si="51">J247</f>
        <v>1070.8</v>
      </c>
      <c r="K246" s="363">
        <f t="shared" si="51"/>
        <v>942</v>
      </c>
      <c r="L246" s="364">
        <f t="shared" si="51"/>
        <v>57</v>
      </c>
      <c r="M246" s="358" t="s">
        <v>17026</v>
      </c>
      <c r="N246" s="358" t="s">
        <v>17026</v>
      </c>
      <c r="O246" s="361" t="s">
        <v>17026</v>
      </c>
      <c r="P246" s="365">
        <v>10895411.23</v>
      </c>
      <c r="Q246" s="365"/>
      <c r="R246" s="363">
        <f t="shared" ref="R246" si="52">R247</f>
        <v>0</v>
      </c>
      <c r="S246" s="363">
        <f t="shared" ref="S246" si="53">S247</f>
        <v>0</v>
      </c>
      <c r="T246" s="363">
        <f t="shared" ref="T246" si="54">T247</f>
        <v>10895411.23</v>
      </c>
      <c r="U246" s="359">
        <f t="shared" si="34"/>
        <v>10175.019826298096</v>
      </c>
      <c r="V246" s="366">
        <f>V247</f>
        <v>11561.048524467687</v>
      </c>
    </row>
    <row r="247" spans="1:22" ht="35.25" x14ac:dyDescent="0.5">
      <c r="A247" s="173">
        <v>1</v>
      </c>
      <c r="B247" s="358">
        <f>SUBTOTAL(9,$A$16:A247)</f>
        <v>219</v>
      </c>
      <c r="C247" s="377" t="s">
        <v>468</v>
      </c>
      <c r="D247" s="358">
        <v>1979</v>
      </c>
      <c r="E247" s="358"/>
      <c r="F247" s="358" t="s">
        <v>17189</v>
      </c>
      <c r="G247" s="358">
        <v>2</v>
      </c>
      <c r="H247" s="358" t="s">
        <v>17055</v>
      </c>
      <c r="I247" s="363">
        <v>1070.8</v>
      </c>
      <c r="J247" s="363">
        <v>1070.8</v>
      </c>
      <c r="K247" s="363">
        <v>942</v>
      </c>
      <c r="L247" s="364">
        <v>57</v>
      </c>
      <c r="M247" s="358" t="s">
        <v>17048</v>
      </c>
      <c r="N247" s="358" t="s">
        <v>17106</v>
      </c>
      <c r="O247" s="361" t="s">
        <v>17155</v>
      </c>
      <c r="P247" s="363">
        <v>10895411.23</v>
      </c>
      <c r="Q247" s="365"/>
      <c r="R247" s="363">
        <v>0</v>
      </c>
      <c r="S247" s="363">
        <v>0</v>
      </c>
      <c r="T247" s="363">
        <f t="shared" si="35"/>
        <v>10895411.23</v>
      </c>
      <c r="U247" s="359">
        <f t="shared" si="34"/>
        <v>10175.019826298096</v>
      </c>
      <c r="V247" s="366">
        <v>11561.048524467687</v>
      </c>
    </row>
    <row r="248" spans="1:22" ht="35.25" x14ac:dyDescent="0.5">
      <c r="B248" s="367" t="s">
        <v>470</v>
      </c>
      <c r="C248" s="367"/>
      <c r="D248" s="358" t="s">
        <v>17026</v>
      </c>
      <c r="E248" s="358" t="s">
        <v>17026</v>
      </c>
      <c r="F248" s="358" t="s">
        <v>17026</v>
      </c>
      <c r="G248" s="358" t="s">
        <v>17026</v>
      </c>
      <c r="H248" s="358" t="s">
        <v>17026</v>
      </c>
      <c r="I248" s="363">
        <f>I249+I250</f>
        <v>1412.3</v>
      </c>
      <c r="J248" s="363">
        <f t="shared" ref="J248:L248" si="55">J249+J250</f>
        <v>1265.3</v>
      </c>
      <c r="K248" s="363">
        <f t="shared" si="55"/>
        <v>1017.5</v>
      </c>
      <c r="L248" s="364">
        <f t="shared" si="55"/>
        <v>59</v>
      </c>
      <c r="M248" s="358" t="s">
        <v>17026</v>
      </c>
      <c r="N248" s="358" t="s">
        <v>17026</v>
      </c>
      <c r="O248" s="361" t="s">
        <v>17026</v>
      </c>
      <c r="P248" s="365">
        <v>10849945.379999999</v>
      </c>
      <c r="Q248" s="365"/>
      <c r="R248" s="363">
        <f>R249+R250</f>
        <v>0</v>
      </c>
      <c r="S248" s="363">
        <f t="shared" ref="S248:T248" si="56">S249+S250</f>
        <v>0</v>
      </c>
      <c r="T248" s="363">
        <f t="shared" si="56"/>
        <v>10849945.379999999</v>
      </c>
      <c r="U248" s="359">
        <f t="shared" si="34"/>
        <v>7682.4650428379236</v>
      </c>
      <c r="V248" s="366">
        <f>MAX(V249:V250)</f>
        <v>10821.212338137233</v>
      </c>
    </row>
    <row r="249" spans="1:22" ht="35.25" x14ac:dyDescent="0.5">
      <c r="A249" s="173">
        <v>1</v>
      </c>
      <c r="B249" s="358">
        <f>SUBTOTAL(9,$A$16:A249)</f>
        <v>220</v>
      </c>
      <c r="C249" s="377" t="s">
        <v>471</v>
      </c>
      <c r="D249" s="358">
        <v>1981</v>
      </c>
      <c r="E249" s="358"/>
      <c r="F249" s="358" t="s">
        <v>17189</v>
      </c>
      <c r="G249" s="358">
        <v>2</v>
      </c>
      <c r="H249" s="358" t="s">
        <v>17055</v>
      </c>
      <c r="I249" s="363">
        <v>947.4</v>
      </c>
      <c r="J249" s="363">
        <v>856.6</v>
      </c>
      <c r="K249" s="363">
        <v>856.6</v>
      </c>
      <c r="L249" s="364">
        <v>31</v>
      </c>
      <c r="M249" s="358" t="s">
        <v>17048</v>
      </c>
      <c r="N249" s="358" t="s">
        <v>17086</v>
      </c>
      <c r="O249" s="361" t="s">
        <v>17052</v>
      </c>
      <c r="P249" s="363">
        <v>7735556.4699999997</v>
      </c>
      <c r="Q249" s="365"/>
      <c r="R249" s="363">
        <v>0</v>
      </c>
      <c r="S249" s="363">
        <v>0</v>
      </c>
      <c r="T249" s="363">
        <f t="shared" si="35"/>
        <v>7735556.4699999997</v>
      </c>
      <c r="U249" s="359">
        <f t="shared" si="34"/>
        <v>8165.037439307579</v>
      </c>
      <c r="V249" s="366">
        <v>9017.4034198860045</v>
      </c>
    </row>
    <row r="250" spans="1:22" ht="35.25" x14ac:dyDescent="0.5">
      <c r="A250" s="173">
        <v>1</v>
      </c>
      <c r="B250" s="358">
        <f>SUBTOTAL(9,$A$16:A250)</f>
        <v>221</v>
      </c>
      <c r="C250" s="378" t="s">
        <v>8920</v>
      </c>
      <c r="D250" s="372">
        <v>1968</v>
      </c>
      <c r="E250" s="372"/>
      <c r="F250" s="358" t="s">
        <v>17189</v>
      </c>
      <c r="G250" s="372">
        <v>2</v>
      </c>
      <c r="H250" s="372" t="s">
        <v>16996</v>
      </c>
      <c r="I250" s="373">
        <v>464.9</v>
      </c>
      <c r="J250" s="373">
        <v>408.7</v>
      </c>
      <c r="K250" s="373">
        <v>160.9</v>
      </c>
      <c r="L250" s="379">
        <v>28</v>
      </c>
      <c r="M250" s="372" t="s">
        <v>17048</v>
      </c>
      <c r="N250" s="372" t="s">
        <v>17086</v>
      </c>
      <c r="O250" s="372" t="s">
        <v>17052</v>
      </c>
      <c r="P250" s="373">
        <v>3114388.91</v>
      </c>
      <c r="Q250" s="376">
        <v>0</v>
      </c>
      <c r="R250" s="373">
        <v>0</v>
      </c>
      <c r="S250" s="373">
        <v>0</v>
      </c>
      <c r="T250" s="373">
        <f>P250-R250-S250</f>
        <v>3114388.91</v>
      </c>
      <c r="U250" s="359">
        <f t="shared" si="34"/>
        <v>6699.0512153151221</v>
      </c>
      <c r="V250" s="376">
        <v>10821.212338137233</v>
      </c>
    </row>
    <row r="251" spans="1:22" ht="35.25" x14ac:dyDescent="0.5">
      <c r="B251" s="367" t="s">
        <v>472</v>
      </c>
      <c r="C251" s="367"/>
      <c r="D251" s="358" t="s">
        <v>17026</v>
      </c>
      <c r="E251" s="358" t="s">
        <v>17026</v>
      </c>
      <c r="F251" s="358" t="s">
        <v>17026</v>
      </c>
      <c r="G251" s="358" t="s">
        <v>17026</v>
      </c>
      <c r="H251" s="358" t="s">
        <v>17026</v>
      </c>
      <c r="I251" s="363">
        <f>SUM(I252:I254)</f>
        <v>3114.7</v>
      </c>
      <c r="J251" s="363">
        <f t="shared" ref="J251:L251" si="57">SUM(J252:J254)</f>
        <v>2690.3</v>
      </c>
      <c r="K251" s="363">
        <f t="shared" si="57"/>
        <v>1067.5999999999999</v>
      </c>
      <c r="L251" s="364">
        <f t="shared" si="57"/>
        <v>149</v>
      </c>
      <c r="M251" s="358" t="s">
        <v>17026</v>
      </c>
      <c r="N251" s="358" t="s">
        <v>17026</v>
      </c>
      <c r="O251" s="361" t="s">
        <v>17026</v>
      </c>
      <c r="P251" s="365">
        <v>19046312.890000001</v>
      </c>
      <c r="Q251" s="365"/>
      <c r="R251" s="363">
        <f t="shared" ref="R251" si="58">SUM(R252:R254)</f>
        <v>0</v>
      </c>
      <c r="S251" s="363">
        <f t="shared" ref="S251" si="59">SUM(S252:S254)</f>
        <v>0</v>
      </c>
      <c r="T251" s="363">
        <f t="shared" ref="T251" si="60">SUM(T252:T254)</f>
        <v>19046312.890000001</v>
      </c>
      <c r="U251" s="359">
        <f t="shared" si="34"/>
        <v>6114.9750826724894</v>
      </c>
      <c r="V251" s="366">
        <f>MAX(V252:V254)</f>
        <v>7327.1010382544009</v>
      </c>
    </row>
    <row r="252" spans="1:22" ht="35.25" x14ac:dyDescent="0.5">
      <c r="A252" s="173">
        <v>1</v>
      </c>
      <c r="B252" s="358">
        <f>SUBTOTAL(9,$A$16:A252)</f>
        <v>222</v>
      </c>
      <c r="C252" s="368" t="s">
        <v>473</v>
      </c>
      <c r="D252" s="358">
        <v>1983</v>
      </c>
      <c r="E252" s="358"/>
      <c r="F252" s="358" t="s">
        <v>17189</v>
      </c>
      <c r="G252" s="358">
        <v>3</v>
      </c>
      <c r="H252" s="358" t="s">
        <v>16994</v>
      </c>
      <c r="I252" s="369">
        <v>554.5</v>
      </c>
      <c r="J252" s="369">
        <v>334.9</v>
      </c>
      <c r="K252" s="369">
        <v>217.7</v>
      </c>
      <c r="L252" s="370">
        <v>28</v>
      </c>
      <c r="M252" s="358" t="s">
        <v>17048</v>
      </c>
      <c r="N252" s="358" t="s">
        <v>17086</v>
      </c>
      <c r="O252" s="361" t="s">
        <v>17052</v>
      </c>
      <c r="P252" s="366">
        <v>1705088.67</v>
      </c>
      <c r="Q252" s="366"/>
      <c r="R252" s="366">
        <v>0</v>
      </c>
      <c r="S252" s="366">
        <v>0</v>
      </c>
      <c r="T252" s="366">
        <f t="shared" si="35"/>
        <v>1705088.67</v>
      </c>
      <c r="U252" s="359">
        <f t="shared" si="34"/>
        <v>3075.0021100090171</v>
      </c>
      <c r="V252" s="366">
        <v>3962.0870853020742</v>
      </c>
    </row>
    <row r="253" spans="1:22" ht="35.25" x14ac:dyDescent="0.5">
      <c r="A253" s="173">
        <v>1</v>
      </c>
      <c r="B253" s="358">
        <f>SUBTOTAL(9,$A$16:A253)</f>
        <v>223</v>
      </c>
      <c r="C253" s="368" t="s">
        <v>474</v>
      </c>
      <c r="D253" s="358">
        <v>1985</v>
      </c>
      <c r="E253" s="358"/>
      <c r="F253" s="358" t="s">
        <v>17189</v>
      </c>
      <c r="G253" s="358">
        <v>2</v>
      </c>
      <c r="H253" s="358" t="s">
        <v>16996</v>
      </c>
      <c r="I253" s="369">
        <v>759.1</v>
      </c>
      <c r="J253" s="369">
        <v>704.9</v>
      </c>
      <c r="K253" s="369">
        <v>572.79999999999995</v>
      </c>
      <c r="L253" s="370">
        <v>34</v>
      </c>
      <c r="M253" s="358" t="s">
        <v>17048</v>
      </c>
      <c r="N253" s="358" t="s">
        <v>17086</v>
      </c>
      <c r="O253" s="361" t="s">
        <v>17052</v>
      </c>
      <c r="P253" s="366">
        <v>4144382.54</v>
      </c>
      <c r="Q253" s="366"/>
      <c r="R253" s="366">
        <v>0</v>
      </c>
      <c r="S253" s="366">
        <v>0</v>
      </c>
      <c r="T253" s="366">
        <f t="shared" si="35"/>
        <v>4144382.54</v>
      </c>
      <c r="U253" s="359">
        <f t="shared" si="34"/>
        <v>5459.6002371229088</v>
      </c>
      <c r="V253" s="366">
        <v>7056.6275073112893</v>
      </c>
    </row>
    <row r="254" spans="1:22" ht="35.25" x14ac:dyDescent="0.5">
      <c r="A254" s="173">
        <v>1</v>
      </c>
      <c r="B254" s="358">
        <f>SUBTOTAL(9,$A$16:A254)</f>
        <v>224</v>
      </c>
      <c r="C254" s="368" t="s">
        <v>8630</v>
      </c>
      <c r="D254" s="358">
        <v>1978</v>
      </c>
      <c r="E254" s="358"/>
      <c r="F254" s="358" t="s">
        <v>17189</v>
      </c>
      <c r="G254" s="358" t="s">
        <v>17055</v>
      </c>
      <c r="H254" s="358" t="s">
        <v>17055</v>
      </c>
      <c r="I254" s="369">
        <v>1801.1</v>
      </c>
      <c r="J254" s="369">
        <v>1650.5</v>
      </c>
      <c r="K254" s="369">
        <v>277.10000000000002</v>
      </c>
      <c r="L254" s="370">
        <v>87</v>
      </c>
      <c r="M254" s="358" t="s">
        <v>17048</v>
      </c>
      <c r="N254" s="358" t="s">
        <v>17064</v>
      </c>
      <c r="O254" s="361" t="s">
        <v>17344</v>
      </c>
      <c r="P254" s="366">
        <v>13196841.680000002</v>
      </c>
      <c r="Q254" s="366"/>
      <c r="R254" s="366">
        <v>0</v>
      </c>
      <c r="S254" s="366">
        <v>0</v>
      </c>
      <c r="T254" s="366">
        <f t="shared" si="35"/>
        <v>13196841.680000002</v>
      </c>
      <c r="U254" s="359">
        <f t="shared" si="34"/>
        <v>7327.1010382544009</v>
      </c>
      <c r="V254" s="366">
        <f>U254</f>
        <v>7327.1010382544009</v>
      </c>
    </row>
    <row r="255" spans="1:22" ht="35.25" x14ac:dyDescent="0.5">
      <c r="B255" s="367" t="s">
        <v>289</v>
      </c>
      <c r="C255" s="367"/>
      <c r="D255" s="358" t="s">
        <v>17026</v>
      </c>
      <c r="E255" s="358" t="s">
        <v>17026</v>
      </c>
      <c r="F255" s="358" t="s">
        <v>17026</v>
      </c>
      <c r="G255" s="358" t="s">
        <v>17026</v>
      </c>
      <c r="H255" s="358" t="s">
        <v>17026</v>
      </c>
      <c r="I255" s="363">
        <f>SUM(I256:I259)</f>
        <v>5042.9000000000005</v>
      </c>
      <c r="J255" s="363">
        <f t="shared" ref="J255:L255" si="61">SUM(J256:J259)</f>
        <v>4361.8999999999996</v>
      </c>
      <c r="K255" s="363">
        <f t="shared" si="61"/>
        <v>4151.2999999999993</v>
      </c>
      <c r="L255" s="364">
        <f t="shared" si="61"/>
        <v>185</v>
      </c>
      <c r="M255" s="358" t="s">
        <v>17026</v>
      </c>
      <c r="N255" s="358" t="s">
        <v>17026</v>
      </c>
      <c r="O255" s="361" t="s">
        <v>17026</v>
      </c>
      <c r="P255" s="365">
        <v>15378988.970000001</v>
      </c>
      <c r="Q255" s="365">
        <f t="shared" ref="Q255:T255" si="62">SUM(Q256:Q259)</f>
        <v>0</v>
      </c>
      <c r="R255" s="363">
        <f t="shared" si="62"/>
        <v>0</v>
      </c>
      <c r="S255" s="363">
        <f t="shared" si="62"/>
        <v>0</v>
      </c>
      <c r="T255" s="363">
        <f t="shared" si="62"/>
        <v>15378988.970000001</v>
      </c>
      <c r="U255" s="359">
        <f t="shared" si="34"/>
        <v>3049.6319518531004</v>
      </c>
      <c r="V255" s="366">
        <f>MAX(V256:V258)</f>
        <v>9392.1669211195931</v>
      </c>
    </row>
    <row r="256" spans="1:22" ht="35.25" x14ac:dyDescent="0.5">
      <c r="A256" s="173">
        <v>1</v>
      </c>
      <c r="B256" s="358">
        <f>SUBTOTAL(9,$A$16:A256)</f>
        <v>225</v>
      </c>
      <c r="C256" s="368" t="s">
        <v>291</v>
      </c>
      <c r="D256" s="358">
        <v>2010</v>
      </c>
      <c r="E256" s="358"/>
      <c r="F256" s="358" t="s">
        <v>17189</v>
      </c>
      <c r="G256" s="358">
        <v>3</v>
      </c>
      <c r="H256" s="358" t="s">
        <v>17051</v>
      </c>
      <c r="I256" s="369">
        <v>1431.3</v>
      </c>
      <c r="J256" s="369">
        <v>1394.3</v>
      </c>
      <c r="K256" s="369">
        <v>1360.3999999999999</v>
      </c>
      <c r="L256" s="370">
        <v>59</v>
      </c>
      <c r="M256" s="358" t="s">
        <v>17048</v>
      </c>
      <c r="N256" s="358" t="s">
        <v>17064</v>
      </c>
      <c r="O256" s="361" t="s">
        <v>17148</v>
      </c>
      <c r="P256" s="366">
        <v>6626324.1000000006</v>
      </c>
      <c r="Q256" s="366"/>
      <c r="R256" s="366">
        <v>0</v>
      </c>
      <c r="S256" s="366">
        <v>0</v>
      </c>
      <c r="T256" s="366">
        <f t="shared" si="35"/>
        <v>6626324.1000000006</v>
      </c>
      <c r="U256" s="359">
        <f t="shared" si="34"/>
        <v>4629.5843638650185</v>
      </c>
      <c r="V256" s="366">
        <v>5536.963040592469</v>
      </c>
    </row>
    <row r="257" spans="1:22" ht="35.25" x14ac:dyDescent="0.5">
      <c r="A257" s="173">
        <v>1</v>
      </c>
      <c r="B257" s="358">
        <f>SUBTOTAL(9,$A$16:A257)</f>
        <v>226</v>
      </c>
      <c r="C257" s="368" t="s">
        <v>9079</v>
      </c>
      <c r="D257" s="358">
        <v>1958</v>
      </c>
      <c r="E257" s="358"/>
      <c r="F257" s="358" t="s">
        <v>17188</v>
      </c>
      <c r="G257" s="358">
        <v>2</v>
      </c>
      <c r="H257" s="358" t="s">
        <v>16994</v>
      </c>
      <c r="I257" s="369">
        <v>658</v>
      </c>
      <c r="J257" s="369">
        <v>250.1</v>
      </c>
      <c r="K257" s="369">
        <v>250.1</v>
      </c>
      <c r="L257" s="370">
        <v>21</v>
      </c>
      <c r="M257" s="358" t="s">
        <v>17048</v>
      </c>
      <c r="N257" s="358" t="s">
        <v>17064</v>
      </c>
      <c r="O257" s="361" t="s">
        <v>17147</v>
      </c>
      <c r="P257" s="366">
        <v>2054052.1</v>
      </c>
      <c r="Q257" s="366"/>
      <c r="R257" s="366">
        <v>0</v>
      </c>
      <c r="S257" s="366">
        <v>0</v>
      </c>
      <c r="T257" s="366">
        <f t="shared" si="35"/>
        <v>2054052.1</v>
      </c>
      <c r="U257" s="359">
        <f t="shared" si="34"/>
        <v>3121.6597264437692</v>
      </c>
      <c r="V257" s="366">
        <v>4763.8544939209723</v>
      </c>
    </row>
    <row r="258" spans="1:22" ht="35.25" x14ac:dyDescent="0.5">
      <c r="A258" s="173">
        <v>1</v>
      </c>
      <c r="B258" s="358">
        <f>SUBTOTAL(9,$A$16:A258)</f>
        <v>227</v>
      </c>
      <c r="C258" s="368" t="s">
        <v>9057</v>
      </c>
      <c r="D258" s="358">
        <v>1954</v>
      </c>
      <c r="E258" s="358"/>
      <c r="F258" s="358" t="s">
        <v>17187</v>
      </c>
      <c r="G258" s="358">
        <v>2</v>
      </c>
      <c r="H258" s="358" t="s">
        <v>16996</v>
      </c>
      <c r="I258" s="369">
        <v>825.3</v>
      </c>
      <c r="J258" s="369">
        <v>751.4</v>
      </c>
      <c r="K258" s="369">
        <v>638.6</v>
      </c>
      <c r="L258" s="370">
        <v>32</v>
      </c>
      <c r="M258" s="358" t="s">
        <v>17048</v>
      </c>
      <c r="N258" s="358" t="s">
        <v>17064</v>
      </c>
      <c r="O258" s="361" t="s">
        <v>17345</v>
      </c>
      <c r="P258" s="366">
        <v>6468612.7699999996</v>
      </c>
      <c r="Q258" s="366"/>
      <c r="R258" s="366">
        <v>0</v>
      </c>
      <c r="S258" s="366">
        <v>0</v>
      </c>
      <c r="T258" s="366">
        <f t="shared" si="35"/>
        <v>6468612.7699999996</v>
      </c>
      <c r="U258" s="359">
        <f t="shared" si="34"/>
        <v>7837.8926087483342</v>
      </c>
      <c r="V258" s="366">
        <v>9392.1669211195931</v>
      </c>
    </row>
    <row r="259" spans="1:22" ht="35.25" x14ac:dyDescent="0.5">
      <c r="A259" s="173">
        <v>1</v>
      </c>
      <c r="B259" s="358">
        <f>SUBTOTAL(9,$A$16:A259)</f>
        <v>228</v>
      </c>
      <c r="C259" s="368" t="s">
        <v>290</v>
      </c>
      <c r="D259" s="358">
        <v>1986</v>
      </c>
      <c r="E259" s="358"/>
      <c r="F259" s="358" t="s">
        <v>17189</v>
      </c>
      <c r="G259" s="358">
        <v>2</v>
      </c>
      <c r="H259" s="358" t="s">
        <v>17058</v>
      </c>
      <c r="I259" s="369">
        <v>2128.3000000000002</v>
      </c>
      <c r="J259" s="369">
        <v>1966.1</v>
      </c>
      <c r="K259" s="369">
        <v>1902.1999999999998</v>
      </c>
      <c r="L259" s="370">
        <v>73</v>
      </c>
      <c r="M259" s="358" t="s">
        <v>17048</v>
      </c>
      <c r="N259" s="358" t="s">
        <v>17064</v>
      </c>
      <c r="O259" s="361" t="s">
        <v>17147</v>
      </c>
      <c r="P259" s="366">
        <v>230000</v>
      </c>
      <c r="Q259" s="366"/>
      <c r="R259" s="366">
        <v>0</v>
      </c>
      <c r="S259" s="366">
        <v>0</v>
      </c>
      <c r="T259" s="366">
        <f>P259-R259-S259</f>
        <v>230000</v>
      </c>
      <c r="U259" s="359">
        <f>P259/I259</f>
        <v>108.067471691021</v>
      </c>
      <c r="V259" s="366">
        <f>U259</f>
        <v>108.067471691021</v>
      </c>
    </row>
    <row r="260" spans="1:22" ht="35.25" x14ac:dyDescent="0.5">
      <c r="B260" s="367" t="s">
        <v>292</v>
      </c>
      <c r="C260" s="367"/>
      <c r="D260" s="358" t="s">
        <v>17026</v>
      </c>
      <c r="E260" s="358" t="s">
        <v>17026</v>
      </c>
      <c r="F260" s="358" t="s">
        <v>17026</v>
      </c>
      <c r="G260" s="358" t="s">
        <v>17026</v>
      </c>
      <c r="H260" s="358" t="s">
        <v>17026</v>
      </c>
      <c r="I260" s="363">
        <f>SUM(I261:I261)</f>
        <v>1009.7</v>
      </c>
      <c r="J260" s="363">
        <f>SUM(J261:J261)</f>
        <v>926.3</v>
      </c>
      <c r="K260" s="363">
        <f>SUM(K261:K261)</f>
        <v>926.3</v>
      </c>
      <c r="L260" s="364">
        <f>SUM(L261:L261)</f>
        <v>34</v>
      </c>
      <c r="M260" s="358" t="s">
        <v>17026</v>
      </c>
      <c r="N260" s="358" t="s">
        <v>17026</v>
      </c>
      <c r="O260" s="361" t="s">
        <v>17026</v>
      </c>
      <c r="P260" s="365">
        <v>4106410.62</v>
      </c>
      <c r="Q260" s="365"/>
      <c r="R260" s="363">
        <f>SUM(R261:R261)</f>
        <v>0</v>
      </c>
      <c r="S260" s="363">
        <f>SUM(S261:S261)</f>
        <v>0</v>
      </c>
      <c r="T260" s="363">
        <f>SUM(T261:T261)</f>
        <v>4106410.62</v>
      </c>
      <c r="U260" s="359">
        <f t="shared" si="34"/>
        <v>4066.9610973556501</v>
      </c>
      <c r="V260" s="366">
        <f>MAX(V261:V261)</f>
        <v>4066.9610973556501</v>
      </c>
    </row>
    <row r="261" spans="1:22" ht="35.25" x14ac:dyDescent="0.5">
      <c r="A261" s="173">
        <v>1</v>
      </c>
      <c r="B261" s="358">
        <f>SUBTOTAL(9,$A$16:A261)</f>
        <v>229</v>
      </c>
      <c r="C261" s="368" t="s">
        <v>300</v>
      </c>
      <c r="D261" s="358">
        <v>1980</v>
      </c>
      <c r="E261" s="358"/>
      <c r="F261" s="358" t="s">
        <v>17053</v>
      </c>
      <c r="G261" s="358">
        <v>3</v>
      </c>
      <c r="H261" s="358" t="s">
        <v>16996</v>
      </c>
      <c r="I261" s="369">
        <v>1009.7</v>
      </c>
      <c r="J261" s="369">
        <v>926.3</v>
      </c>
      <c r="K261" s="369">
        <v>926.3</v>
      </c>
      <c r="L261" s="370">
        <v>34</v>
      </c>
      <c r="M261" s="358" t="s">
        <v>17048</v>
      </c>
      <c r="N261" s="358" t="s">
        <v>17086</v>
      </c>
      <c r="O261" s="361" t="s">
        <v>17052</v>
      </c>
      <c r="P261" s="366">
        <v>4106410.62</v>
      </c>
      <c r="Q261" s="366"/>
      <c r="R261" s="366">
        <v>0</v>
      </c>
      <c r="S261" s="366">
        <v>0</v>
      </c>
      <c r="T261" s="366">
        <f t="shared" si="35"/>
        <v>4106410.62</v>
      </c>
      <c r="U261" s="359">
        <f t="shared" si="34"/>
        <v>4066.9610973556501</v>
      </c>
      <c r="V261" s="366">
        <v>4066.9610973556501</v>
      </c>
    </row>
    <row r="262" spans="1:22" ht="35.25" x14ac:dyDescent="0.5">
      <c r="B262" s="367" t="s">
        <v>327</v>
      </c>
      <c r="C262" s="367"/>
      <c r="D262" s="358" t="s">
        <v>17026</v>
      </c>
      <c r="E262" s="358" t="s">
        <v>17026</v>
      </c>
      <c r="F262" s="358" t="s">
        <v>17026</v>
      </c>
      <c r="G262" s="358" t="s">
        <v>17026</v>
      </c>
      <c r="H262" s="358" t="s">
        <v>17026</v>
      </c>
      <c r="I262" s="363">
        <f>I263</f>
        <v>786.9</v>
      </c>
      <c r="J262" s="363">
        <f t="shared" ref="J262:L262" si="63">J263</f>
        <v>731.1</v>
      </c>
      <c r="K262" s="363">
        <f t="shared" si="63"/>
        <v>580.20000000000005</v>
      </c>
      <c r="L262" s="364">
        <f t="shared" si="63"/>
        <v>30</v>
      </c>
      <c r="M262" s="358" t="s">
        <v>17026</v>
      </c>
      <c r="N262" s="358" t="s">
        <v>17026</v>
      </c>
      <c r="O262" s="361" t="s">
        <v>17026</v>
      </c>
      <c r="P262" s="365">
        <v>7794936.3199999994</v>
      </c>
      <c r="Q262" s="365"/>
      <c r="R262" s="363">
        <f t="shared" ref="R262" si="64">R263</f>
        <v>0</v>
      </c>
      <c r="S262" s="363">
        <f t="shared" ref="S262" si="65">S263</f>
        <v>0</v>
      </c>
      <c r="T262" s="363">
        <f t="shared" ref="T262" si="66">T263</f>
        <v>7794936.3199999994</v>
      </c>
      <c r="U262" s="359">
        <f t="shared" si="34"/>
        <v>9905.8791714322015</v>
      </c>
      <c r="V262" s="366">
        <f>V263</f>
        <v>9933.2733511246661</v>
      </c>
    </row>
    <row r="263" spans="1:22" ht="35.25" x14ac:dyDescent="0.5">
      <c r="A263" s="173">
        <v>1</v>
      </c>
      <c r="B263" s="358">
        <f>SUBTOTAL(9,$A$16:A263)</f>
        <v>230</v>
      </c>
      <c r="C263" s="368" t="s">
        <v>329</v>
      </c>
      <c r="D263" s="358">
        <v>1969</v>
      </c>
      <c r="E263" s="358"/>
      <c r="F263" s="358" t="s">
        <v>17189</v>
      </c>
      <c r="G263" s="358">
        <v>2</v>
      </c>
      <c r="H263" s="358" t="s">
        <v>16996</v>
      </c>
      <c r="I263" s="369">
        <v>786.9</v>
      </c>
      <c r="J263" s="369">
        <v>731.1</v>
      </c>
      <c r="K263" s="369">
        <v>580.20000000000005</v>
      </c>
      <c r="L263" s="370">
        <v>30</v>
      </c>
      <c r="M263" s="358" t="s">
        <v>17048</v>
      </c>
      <c r="N263" s="358" t="s">
        <v>17064</v>
      </c>
      <c r="O263" s="361" t="s">
        <v>17180</v>
      </c>
      <c r="P263" s="366">
        <v>7794936.3199999994</v>
      </c>
      <c r="Q263" s="366"/>
      <c r="R263" s="366">
        <v>0</v>
      </c>
      <c r="S263" s="366">
        <v>0</v>
      </c>
      <c r="T263" s="366">
        <f t="shared" si="35"/>
        <v>7794936.3199999994</v>
      </c>
      <c r="U263" s="359">
        <f t="shared" si="34"/>
        <v>9905.8791714322015</v>
      </c>
      <c r="V263" s="366">
        <v>9933.2733511246661</v>
      </c>
    </row>
    <row r="264" spans="1:22" ht="35.25" x14ac:dyDescent="0.5">
      <c r="B264" s="367" t="s">
        <v>328</v>
      </c>
      <c r="C264" s="367"/>
      <c r="D264" s="358" t="s">
        <v>17026</v>
      </c>
      <c r="E264" s="358" t="s">
        <v>17026</v>
      </c>
      <c r="F264" s="358" t="s">
        <v>17026</v>
      </c>
      <c r="G264" s="358" t="s">
        <v>17026</v>
      </c>
      <c r="H264" s="358" t="s">
        <v>17026</v>
      </c>
      <c r="I264" s="363">
        <f>I265</f>
        <v>398</v>
      </c>
      <c r="J264" s="363">
        <f>J265</f>
        <v>365.1</v>
      </c>
      <c r="K264" s="363">
        <f>K265</f>
        <v>365.1</v>
      </c>
      <c r="L264" s="364">
        <f>L265</f>
        <v>21</v>
      </c>
      <c r="M264" s="358" t="s">
        <v>17026</v>
      </c>
      <c r="N264" s="358" t="s">
        <v>17026</v>
      </c>
      <c r="O264" s="361" t="s">
        <v>17026</v>
      </c>
      <c r="P264" s="365">
        <v>1823380.95</v>
      </c>
      <c r="Q264" s="365"/>
      <c r="R264" s="363">
        <f>R265</f>
        <v>0</v>
      </c>
      <c r="S264" s="363">
        <f>S265</f>
        <v>0</v>
      </c>
      <c r="T264" s="363">
        <f>T265</f>
        <v>1823380.95</v>
      </c>
      <c r="U264" s="359">
        <f>P264/I264</f>
        <v>4581.3591708542708</v>
      </c>
      <c r="V264" s="366">
        <f>V265</f>
        <v>4626.1766432160803</v>
      </c>
    </row>
    <row r="265" spans="1:22" ht="35.25" x14ac:dyDescent="0.5">
      <c r="A265" s="173">
        <v>1</v>
      </c>
      <c r="B265" s="358">
        <f>SUBTOTAL(9,$A$16:A265)</f>
        <v>231</v>
      </c>
      <c r="C265" s="377" t="s">
        <v>331</v>
      </c>
      <c r="D265" s="358">
        <v>1979</v>
      </c>
      <c r="E265" s="358"/>
      <c r="F265" s="358" t="s">
        <v>17189</v>
      </c>
      <c r="G265" s="358">
        <v>2</v>
      </c>
      <c r="H265" s="358" t="s">
        <v>16994</v>
      </c>
      <c r="I265" s="363">
        <v>398</v>
      </c>
      <c r="J265" s="363">
        <v>365.1</v>
      </c>
      <c r="K265" s="363">
        <v>365.1</v>
      </c>
      <c r="L265" s="364">
        <v>21</v>
      </c>
      <c r="M265" s="358" t="s">
        <v>17048</v>
      </c>
      <c r="N265" s="358" t="s">
        <v>17086</v>
      </c>
      <c r="O265" s="361" t="s">
        <v>17052</v>
      </c>
      <c r="P265" s="363">
        <v>1823380.95</v>
      </c>
      <c r="Q265" s="365"/>
      <c r="R265" s="363">
        <v>0</v>
      </c>
      <c r="S265" s="363">
        <v>0</v>
      </c>
      <c r="T265" s="363">
        <f>P265-R265-S265</f>
        <v>1823380.95</v>
      </c>
      <c r="U265" s="359">
        <f>P265/I265</f>
        <v>4581.3591708542708</v>
      </c>
      <c r="V265" s="366">
        <v>4626.1766432160803</v>
      </c>
    </row>
    <row r="266" spans="1:22" ht="35.25" x14ac:dyDescent="0.5">
      <c r="B266" s="367" t="s">
        <v>333</v>
      </c>
      <c r="C266" s="367"/>
      <c r="D266" s="358" t="s">
        <v>17026</v>
      </c>
      <c r="E266" s="358" t="s">
        <v>17026</v>
      </c>
      <c r="F266" s="358" t="s">
        <v>17026</v>
      </c>
      <c r="G266" s="358" t="s">
        <v>17026</v>
      </c>
      <c r="H266" s="358" t="s">
        <v>17026</v>
      </c>
      <c r="I266" s="363">
        <f>I267+I268</f>
        <v>1532.1</v>
      </c>
      <c r="J266" s="363">
        <f t="shared" ref="J266:L266" si="67">J267+J268</f>
        <v>1325.8000000000002</v>
      </c>
      <c r="K266" s="363">
        <f t="shared" si="67"/>
        <v>1325.8000000000002</v>
      </c>
      <c r="L266" s="364">
        <f t="shared" si="67"/>
        <v>39</v>
      </c>
      <c r="M266" s="358" t="s">
        <v>17026</v>
      </c>
      <c r="N266" s="358" t="s">
        <v>17026</v>
      </c>
      <c r="O266" s="361" t="s">
        <v>17026</v>
      </c>
      <c r="P266" s="365">
        <v>6041248.2699999996</v>
      </c>
      <c r="Q266" s="365">
        <f t="shared" ref="Q266" si="68">Q267+Q268</f>
        <v>0</v>
      </c>
      <c r="R266" s="363">
        <f t="shared" ref="R266" si="69">R267+R268</f>
        <v>0</v>
      </c>
      <c r="S266" s="363">
        <f t="shared" ref="S266" si="70">S267+S268</f>
        <v>0</v>
      </c>
      <c r="T266" s="363">
        <f t="shared" ref="T266" si="71">T267+T268</f>
        <v>6041248.2699999996</v>
      </c>
      <c r="U266" s="359">
        <f t="shared" si="34"/>
        <v>3943.1161608250113</v>
      </c>
      <c r="V266" s="366">
        <f>MAX(V267:V268)</f>
        <v>8726.4885890949972</v>
      </c>
    </row>
    <row r="267" spans="1:22" ht="35.25" x14ac:dyDescent="0.5">
      <c r="A267" s="173">
        <v>1</v>
      </c>
      <c r="B267" s="358">
        <f>SUBTOTAL(9,$A$16:A267)</f>
        <v>232</v>
      </c>
      <c r="C267" s="377" t="s">
        <v>1823</v>
      </c>
      <c r="D267" s="358">
        <v>1982</v>
      </c>
      <c r="E267" s="358"/>
      <c r="F267" s="358" t="s">
        <v>17189</v>
      </c>
      <c r="G267" s="358">
        <v>2</v>
      </c>
      <c r="H267" s="358" t="s">
        <v>16996</v>
      </c>
      <c r="I267" s="363">
        <v>533.70000000000005</v>
      </c>
      <c r="J267" s="363">
        <v>520.70000000000005</v>
      </c>
      <c r="K267" s="363">
        <v>520.70000000000005</v>
      </c>
      <c r="L267" s="364">
        <v>20</v>
      </c>
      <c r="M267" s="358" t="s">
        <v>17048</v>
      </c>
      <c r="N267" s="358" t="s">
        <v>17086</v>
      </c>
      <c r="O267" s="361" t="s">
        <v>17052</v>
      </c>
      <c r="P267" s="363">
        <v>2988281.18</v>
      </c>
      <c r="Q267" s="365"/>
      <c r="R267" s="363">
        <v>0</v>
      </c>
      <c r="S267" s="363">
        <v>0</v>
      </c>
      <c r="T267" s="363">
        <f t="shared" si="35"/>
        <v>2988281.18</v>
      </c>
      <c r="U267" s="359">
        <f t="shared" si="34"/>
        <v>5599.1777777777779</v>
      </c>
      <c r="V267" s="366">
        <v>8726.4885890949972</v>
      </c>
    </row>
    <row r="268" spans="1:22" ht="35.25" x14ac:dyDescent="0.5">
      <c r="A268" s="173">
        <v>1</v>
      </c>
      <c r="B268" s="358">
        <f>SUBTOTAL(9,$A$16:A268)</f>
        <v>233</v>
      </c>
      <c r="C268" s="378" t="s">
        <v>1822</v>
      </c>
      <c r="D268" s="372">
        <v>1984</v>
      </c>
      <c r="E268" s="372"/>
      <c r="F268" s="358" t="s">
        <v>17321</v>
      </c>
      <c r="G268" s="372">
        <v>2</v>
      </c>
      <c r="H268" s="372" t="s">
        <v>16996</v>
      </c>
      <c r="I268" s="373">
        <v>998.4</v>
      </c>
      <c r="J268" s="373">
        <v>805.1</v>
      </c>
      <c r="K268" s="373">
        <v>805.1</v>
      </c>
      <c r="L268" s="379">
        <v>19</v>
      </c>
      <c r="M268" s="372" t="s">
        <v>17048</v>
      </c>
      <c r="N268" s="372" t="s">
        <v>17086</v>
      </c>
      <c r="O268" s="372" t="s">
        <v>17052</v>
      </c>
      <c r="P268" s="373">
        <v>3052967.09</v>
      </c>
      <c r="Q268" s="376">
        <v>0</v>
      </c>
      <c r="R268" s="373">
        <v>0</v>
      </c>
      <c r="S268" s="373">
        <v>0</v>
      </c>
      <c r="T268" s="373">
        <f>P268-R268-S268</f>
        <v>3052967.09</v>
      </c>
      <c r="U268" s="359">
        <f t="shared" si="34"/>
        <v>3057.8596654647436</v>
      </c>
      <c r="V268" s="366">
        <v>5088.8625000000002</v>
      </c>
    </row>
    <row r="269" spans="1:22" ht="35.25" x14ac:dyDescent="0.5">
      <c r="B269" s="367" t="s">
        <v>355</v>
      </c>
      <c r="C269" s="367"/>
      <c r="D269" s="358" t="s">
        <v>17026</v>
      </c>
      <c r="E269" s="358" t="s">
        <v>17026</v>
      </c>
      <c r="F269" s="358" t="s">
        <v>17026</v>
      </c>
      <c r="G269" s="358" t="s">
        <v>17026</v>
      </c>
      <c r="H269" s="358" t="s">
        <v>17026</v>
      </c>
      <c r="I269" s="363">
        <f>I270</f>
        <v>3363.3</v>
      </c>
      <c r="J269" s="363">
        <f t="shared" ref="J269:L269" si="72">J270</f>
        <v>2581.1999999999998</v>
      </c>
      <c r="K269" s="363">
        <f t="shared" si="72"/>
        <v>2183.1999999999998</v>
      </c>
      <c r="L269" s="364">
        <f t="shared" si="72"/>
        <v>44</v>
      </c>
      <c r="M269" s="358" t="s">
        <v>17026</v>
      </c>
      <c r="N269" s="358" t="s">
        <v>17026</v>
      </c>
      <c r="O269" s="361" t="s">
        <v>17026</v>
      </c>
      <c r="P269" s="365">
        <v>7618035.8099999996</v>
      </c>
      <c r="Q269" s="365"/>
      <c r="R269" s="363">
        <f t="shared" ref="R269" si="73">R270</f>
        <v>0</v>
      </c>
      <c r="S269" s="363">
        <f t="shared" ref="S269" si="74">S270</f>
        <v>0</v>
      </c>
      <c r="T269" s="363">
        <f t="shared" ref="T269" si="75">T270</f>
        <v>7618035.8099999996</v>
      </c>
      <c r="U269" s="359">
        <f t="shared" si="34"/>
        <v>2265.0479618232089</v>
      </c>
      <c r="V269" s="366">
        <f>V270</f>
        <v>5674.57</v>
      </c>
    </row>
    <row r="270" spans="1:22" ht="35.25" x14ac:dyDescent="0.5">
      <c r="A270" s="173">
        <v>1</v>
      </c>
      <c r="B270" s="358">
        <f>SUBTOTAL(9,$A$16:A270)</f>
        <v>234</v>
      </c>
      <c r="C270" s="368" t="s">
        <v>356</v>
      </c>
      <c r="D270" s="358">
        <v>1974</v>
      </c>
      <c r="E270" s="358"/>
      <c r="F270" s="358" t="s">
        <v>17189</v>
      </c>
      <c r="G270" s="358">
        <v>5</v>
      </c>
      <c r="H270" s="358" t="s">
        <v>16996</v>
      </c>
      <c r="I270" s="369">
        <v>3363.3</v>
      </c>
      <c r="J270" s="369">
        <v>2581.1999999999998</v>
      </c>
      <c r="K270" s="369">
        <v>2183.1999999999998</v>
      </c>
      <c r="L270" s="370">
        <v>44</v>
      </c>
      <c r="M270" s="358" t="s">
        <v>17048</v>
      </c>
      <c r="N270" s="358" t="s">
        <v>17086</v>
      </c>
      <c r="O270" s="361" t="s">
        <v>17052</v>
      </c>
      <c r="P270" s="366">
        <v>7618035.8099999996</v>
      </c>
      <c r="Q270" s="366"/>
      <c r="R270" s="366">
        <v>0</v>
      </c>
      <c r="S270" s="366">
        <v>0</v>
      </c>
      <c r="T270" s="366">
        <f t="shared" si="35"/>
        <v>7618035.8099999996</v>
      </c>
      <c r="U270" s="359">
        <f t="shared" si="34"/>
        <v>2265.0479618232089</v>
      </c>
      <c r="V270" s="366">
        <v>5674.57</v>
      </c>
    </row>
    <row r="271" spans="1:22" ht="35.25" x14ac:dyDescent="0.5">
      <c r="B271" s="367" t="s">
        <v>2947</v>
      </c>
      <c r="C271" s="367"/>
      <c r="D271" s="358" t="s">
        <v>17026</v>
      </c>
      <c r="E271" s="358" t="s">
        <v>17026</v>
      </c>
      <c r="F271" s="358" t="s">
        <v>17026</v>
      </c>
      <c r="G271" s="358" t="s">
        <v>17026</v>
      </c>
      <c r="H271" s="358" t="s">
        <v>17026</v>
      </c>
      <c r="I271" s="363">
        <f>SUM(I272:I276)</f>
        <v>19565.449999999997</v>
      </c>
      <c r="J271" s="363">
        <f>SUM(J272:J276)</f>
        <v>58751.199999999997</v>
      </c>
      <c r="K271" s="363">
        <f>SUM(K272:K276)</f>
        <v>57022.05</v>
      </c>
      <c r="L271" s="364">
        <f>SUM(L272:L276)</f>
        <v>714</v>
      </c>
      <c r="M271" s="358" t="s">
        <v>17026</v>
      </c>
      <c r="N271" s="358" t="s">
        <v>17026</v>
      </c>
      <c r="O271" s="361" t="s">
        <v>17026</v>
      </c>
      <c r="P271" s="365">
        <v>41693113.899999999</v>
      </c>
      <c r="Q271" s="365"/>
      <c r="R271" s="363">
        <f>SUM(R272:R276)</f>
        <v>0</v>
      </c>
      <c r="S271" s="363">
        <f>SUM(S272:S276)</f>
        <v>0</v>
      </c>
      <c r="T271" s="363">
        <f>SUM(T272:T276)</f>
        <v>41693113.899999999</v>
      </c>
      <c r="U271" s="359">
        <f t="shared" si="34"/>
        <v>2130.9560424114961</v>
      </c>
      <c r="V271" s="366">
        <f>MAX(V272:V276)</f>
        <v>5193.8151298742341</v>
      </c>
    </row>
    <row r="272" spans="1:22" ht="35.25" x14ac:dyDescent="0.5">
      <c r="A272" s="173">
        <v>1</v>
      </c>
      <c r="B272" s="358">
        <f>SUBTOTAL(9,$A$16:A272)</f>
        <v>235</v>
      </c>
      <c r="C272" s="368" t="s">
        <v>2943</v>
      </c>
      <c r="D272" s="358">
        <v>1971</v>
      </c>
      <c r="E272" s="358"/>
      <c r="F272" s="358" t="s">
        <v>17053</v>
      </c>
      <c r="G272" s="358">
        <v>5</v>
      </c>
      <c r="H272" s="358" t="s">
        <v>17058</v>
      </c>
      <c r="I272" s="369">
        <v>4815.57</v>
      </c>
      <c r="J272" s="369">
        <v>44878.67</v>
      </c>
      <c r="K272" s="369">
        <v>44563.46</v>
      </c>
      <c r="L272" s="370">
        <v>188</v>
      </c>
      <c r="M272" s="358" t="s">
        <v>17048</v>
      </c>
      <c r="N272" s="358" t="s">
        <v>17064</v>
      </c>
      <c r="O272" s="361" t="s">
        <v>17126</v>
      </c>
      <c r="P272" s="366">
        <v>11408191.27</v>
      </c>
      <c r="Q272" s="366"/>
      <c r="R272" s="366">
        <v>0</v>
      </c>
      <c r="S272" s="366">
        <v>0</v>
      </c>
      <c r="T272" s="366">
        <f t="shared" si="35"/>
        <v>11408191.27</v>
      </c>
      <c r="U272" s="359">
        <f t="shared" si="34"/>
        <v>2369.0219994725444</v>
      </c>
      <c r="V272" s="366">
        <v>2797.7152943472943</v>
      </c>
    </row>
    <row r="273" spans="1:22" ht="35.25" x14ac:dyDescent="0.5">
      <c r="A273" s="173">
        <v>1</v>
      </c>
      <c r="B273" s="358">
        <f>SUBTOTAL(9,$A$16:A273)</f>
        <v>236</v>
      </c>
      <c r="C273" s="368" t="s">
        <v>1938</v>
      </c>
      <c r="D273" s="358">
        <v>1985</v>
      </c>
      <c r="E273" s="358"/>
      <c r="F273" s="358" t="s">
        <v>17053</v>
      </c>
      <c r="G273" s="358">
        <v>5</v>
      </c>
      <c r="H273" s="358" t="s">
        <v>17054</v>
      </c>
      <c r="I273" s="369">
        <v>5355</v>
      </c>
      <c r="J273" s="369">
        <v>4859.7</v>
      </c>
      <c r="K273" s="369">
        <v>4572.3</v>
      </c>
      <c r="L273" s="370">
        <v>187</v>
      </c>
      <c r="M273" s="358" t="s">
        <v>17048</v>
      </c>
      <c r="N273" s="358" t="s">
        <v>17064</v>
      </c>
      <c r="O273" s="361" t="s">
        <v>17126</v>
      </c>
      <c r="P273" s="366">
        <v>10418280</v>
      </c>
      <c r="Q273" s="366"/>
      <c r="R273" s="366">
        <v>0</v>
      </c>
      <c r="S273" s="366">
        <v>0</v>
      </c>
      <c r="T273" s="366">
        <f t="shared" si="35"/>
        <v>10418280</v>
      </c>
      <c r="U273" s="359">
        <f t="shared" si="34"/>
        <v>1945.5238095238096</v>
      </c>
      <c r="V273" s="366">
        <v>2468.4515077497663</v>
      </c>
    </row>
    <row r="274" spans="1:22" ht="35.25" x14ac:dyDescent="0.5">
      <c r="A274" s="173">
        <v>1</v>
      </c>
      <c r="B274" s="358">
        <f>SUBTOTAL(9,$A$16:A274)</f>
        <v>237</v>
      </c>
      <c r="C274" s="368" t="s">
        <v>1950</v>
      </c>
      <c r="D274" s="358">
        <v>1972</v>
      </c>
      <c r="E274" s="358"/>
      <c r="F274" s="358" t="s">
        <v>17053</v>
      </c>
      <c r="G274" s="358">
        <v>5</v>
      </c>
      <c r="H274" s="358" t="s">
        <v>17051</v>
      </c>
      <c r="I274" s="369">
        <v>3786.98</v>
      </c>
      <c r="J274" s="369">
        <v>3515.43</v>
      </c>
      <c r="K274" s="369">
        <v>3338.49</v>
      </c>
      <c r="L274" s="370">
        <v>137</v>
      </c>
      <c r="M274" s="358" t="s">
        <v>17048</v>
      </c>
      <c r="N274" s="358" t="s">
        <v>17064</v>
      </c>
      <c r="O274" s="361" t="s">
        <v>17126</v>
      </c>
      <c r="P274" s="366">
        <v>8261896.7199999997</v>
      </c>
      <c r="Q274" s="366"/>
      <c r="R274" s="366">
        <v>0</v>
      </c>
      <c r="S274" s="366">
        <v>0</v>
      </c>
      <c r="T274" s="366">
        <f t="shared" si="35"/>
        <v>8261896.7199999997</v>
      </c>
      <c r="U274" s="359">
        <f t="shared" si="34"/>
        <v>2181.6583979846737</v>
      </c>
      <c r="V274" s="366">
        <v>2318.1505879619117</v>
      </c>
    </row>
    <row r="275" spans="1:22" ht="35.25" x14ac:dyDescent="0.5">
      <c r="A275" s="173">
        <v>1</v>
      </c>
      <c r="B275" s="358">
        <f>SUBTOTAL(9,$A$16:A275)</f>
        <v>238</v>
      </c>
      <c r="C275" s="368" t="s">
        <v>10949</v>
      </c>
      <c r="D275" s="358">
        <v>1978</v>
      </c>
      <c r="E275" s="358"/>
      <c r="F275" s="358" t="s">
        <v>17189</v>
      </c>
      <c r="G275" s="358">
        <v>3</v>
      </c>
      <c r="H275" s="358" t="s">
        <v>17055</v>
      </c>
      <c r="I275" s="369">
        <v>1582.3</v>
      </c>
      <c r="J275" s="369">
        <v>1471.8</v>
      </c>
      <c r="K275" s="369">
        <v>1471.8</v>
      </c>
      <c r="L275" s="370">
        <v>69</v>
      </c>
      <c r="M275" s="358" t="s">
        <v>17048</v>
      </c>
      <c r="N275" s="358" t="s">
        <v>17064</v>
      </c>
      <c r="O275" s="361" t="s">
        <v>17126</v>
      </c>
      <c r="P275" s="366">
        <v>5257914.41</v>
      </c>
      <c r="Q275" s="366"/>
      <c r="R275" s="366">
        <v>0</v>
      </c>
      <c r="S275" s="366">
        <v>0</v>
      </c>
      <c r="T275" s="366">
        <f t="shared" si="35"/>
        <v>5257914.41</v>
      </c>
      <c r="U275" s="359">
        <f t="shared" si="34"/>
        <v>3322.9567149086774</v>
      </c>
      <c r="V275" s="366">
        <v>5193.8151298742341</v>
      </c>
    </row>
    <row r="276" spans="1:22" ht="35.25" x14ac:dyDescent="0.5">
      <c r="A276" s="173">
        <v>1</v>
      </c>
      <c r="B276" s="358">
        <f>SUBTOTAL(9,$A$16:A276)</f>
        <v>239</v>
      </c>
      <c r="C276" s="368" t="s">
        <v>10811</v>
      </c>
      <c r="D276" s="358">
        <v>1979</v>
      </c>
      <c r="E276" s="358"/>
      <c r="F276" s="358" t="s">
        <v>17189</v>
      </c>
      <c r="G276" s="358">
        <v>5</v>
      </c>
      <c r="H276" s="358" t="s">
        <v>17051</v>
      </c>
      <c r="I276" s="369">
        <v>4025.6</v>
      </c>
      <c r="J276" s="369">
        <v>4025.6</v>
      </c>
      <c r="K276" s="369">
        <v>3076</v>
      </c>
      <c r="L276" s="370">
        <v>133</v>
      </c>
      <c r="M276" s="358" t="s">
        <v>17048</v>
      </c>
      <c r="N276" s="358" t="s">
        <v>17064</v>
      </c>
      <c r="O276" s="361" t="s">
        <v>17126</v>
      </c>
      <c r="P276" s="366">
        <v>6346831.5</v>
      </c>
      <c r="Q276" s="366"/>
      <c r="R276" s="366">
        <v>0</v>
      </c>
      <c r="S276" s="366">
        <v>0</v>
      </c>
      <c r="T276" s="366">
        <f t="shared" si="35"/>
        <v>6346831.5</v>
      </c>
      <c r="U276" s="359">
        <f t="shared" si="34"/>
        <v>1576.6175228537361</v>
      </c>
      <c r="V276" s="366">
        <v>2038.9969046104929</v>
      </c>
    </row>
    <row r="277" spans="1:22" ht="35.25" x14ac:dyDescent="0.5">
      <c r="B277" s="367" t="s">
        <v>2957</v>
      </c>
      <c r="C277" s="367"/>
      <c r="D277" s="358" t="s">
        <v>17026</v>
      </c>
      <c r="E277" s="358" t="s">
        <v>17026</v>
      </c>
      <c r="F277" s="358" t="s">
        <v>17026</v>
      </c>
      <c r="G277" s="358" t="s">
        <v>17026</v>
      </c>
      <c r="H277" s="358" t="s">
        <v>17026</v>
      </c>
      <c r="I277" s="363">
        <f>I278</f>
        <v>460</v>
      </c>
      <c r="J277" s="363">
        <f t="shared" ref="J277:L277" si="76">J278</f>
        <v>262.7</v>
      </c>
      <c r="K277" s="363">
        <f t="shared" si="76"/>
        <v>262.7</v>
      </c>
      <c r="L277" s="364">
        <f t="shared" si="76"/>
        <v>17</v>
      </c>
      <c r="M277" s="358" t="s">
        <v>17026</v>
      </c>
      <c r="N277" s="358" t="s">
        <v>17026</v>
      </c>
      <c r="O277" s="361" t="s">
        <v>17026</v>
      </c>
      <c r="P277" s="365">
        <v>5626030.54</v>
      </c>
      <c r="Q277" s="365"/>
      <c r="R277" s="363">
        <f t="shared" ref="R277" si="77">R278</f>
        <v>0</v>
      </c>
      <c r="S277" s="363">
        <f t="shared" ref="S277" si="78">S278</f>
        <v>0</v>
      </c>
      <c r="T277" s="363">
        <f t="shared" ref="T277" si="79">T278</f>
        <v>5626030.54</v>
      </c>
      <c r="U277" s="359">
        <f t="shared" ref="U277:U335" si="80">P277/I277</f>
        <v>12230.501173913044</v>
      </c>
      <c r="V277" s="366">
        <f>V278</f>
        <v>15293.13808695652</v>
      </c>
    </row>
    <row r="278" spans="1:22" ht="35.25" x14ac:dyDescent="0.5">
      <c r="A278" s="173">
        <v>1</v>
      </c>
      <c r="B278" s="358">
        <f>SUBTOTAL(9,$A$16:A278)</f>
        <v>240</v>
      </c>
      <c r="C278" s="377" t="s">
        <v>2946</v>
      </c>
      <c r="D278" s="358">
        <v>1969</v>
      </c>
      <c r="E278" s="358"/>
      <c r="F278" s="358" t="s">
        <v>17189</v>
      </c>
      <c r="G278" s="358">
        <v>2</v>
      </c>
      <c r="H278" s="358" t="s">
        <v>16996</v>
      </c>
      <c r="I278" s="363">
        <v>460</v>
      </c>
      <c r="J278" s="363">
        <v>262.7</v>
      </c>
      <c r="K278" s="363">
        <v>262.7</v>
      </c>
      <c r="L278" s="364">
        <v>17</v>
      </c>
      <c r="M278" s="358" t="s">
        <v>17048</v>
      </c>
      <c r="N278" s="358" t="s">
        <v>17086</v>
      </c>
      <c r="O278" s="361" t="s">
        <v>17052</v>
      </c>
      <c r="P278" s="363">
        <v>5626030.54</v>
      </c>
      <c r="Q278" s="365"/>
      <c r="R278" s="363">
        <v>0</v>
      </c>
      <c r="S278" s="363">
        <v>0</v>
      </c>
      <c r="T278" s="363">
        <f t="shared" si="35"/>
        <v>5626030.54</v>
      </c>
      <c r="U278" s="359">
        <f t="shared" si="80"/>
        <v>12230.501173913044</v>
      </c>
      <c r="V278" s="366">
        <v>15293.13808695652</v>
      </c>
    </row>
    <row r="279" spans="1:22" ht="35.25" x14ac:dyDescent="0.5">
      <c r="B279" s="367" t="s">
        <v>2948</v>
      </c>
      <c r="C279" s="367"/>
      <c r="D279" s="358" t="s">
        <v>17026</v>
      </c>
      <c r="E279" s="358" t="s">
        <v>17026</v>
      </c>
      <c r="F279" s="358" t="s">
        <v>17026</v>
      </c>
      <c r="G279" s="358" t="s">
        <v>17026</v>
      </c>
      <c r="H279" s="358" t="s">
        <v>17026</v>
      </c>
      <c r="I279" s="363">
        <f>I280</f>
        <v>896.41</v>
      </c>
      <c r="J279" s="363">
        <f t="shared" ref="J279:L279" si="81">J280</f>
        <v>811.71</v>
      </c>
      <c r="K279" s="363">
        <f t="shared" si="81"/>
        <v>484.2</v>
      </c>
      <c r="L279" s="364">
        <f t="shared" si="81"/>
        <v>56</v>
      </c>
      <c r="M279" s="358" t="s">
        <v>17026</v>
      </c>
      <c r="N279" s="358" t="s">
        <v>17026</v>
      </c>
      <c r="O279" s="361" t="s">
        <v>17026</v>
      </c>
      <c r="P279" s="365">
        <v>6204379.9500000002</v>
      </c>
      <c r="Q279" s="365"/>
      <c r="R279" s="363">
        <f t="shared" ref="R279" si="82">R280</f>
        <v>0</v>
      </c>
      <c r="S279" s="363">
        <f t="shared" ref="S279" si="83">S280</f>
        <v>0</v>
      </c>
      <c r="T279" s="363">
        <f t="shared" ref="T279" si="84">T280</f>
        <v>6204379.9500000002</v>
      </c>
      <c r="U279" s="359">
        <f t="shared" si="80"/>
        <v>6921.3640521636307</v>
      </c>
      <c r="V279" s="366">
        <f>V280</f>
        <v>9505.4016452293035</v>
      </c>
    </row>
    <row r="280" spans="1:22" ht="35.25" x14ac:dyDescent="0.5">
      <c r="A280" s="173">
        <v>1</v>
      </c>
      <c r="B280" s="358">
        <f>SUBTOTAL(9,$A$16:A280)</f>
        <v>241</v>
      </c>
      <c r="C280" s="377" t="s">
        <v>1983</v>
      </c>
      <c r="D280" s="358">
        <v>1989</v>
      </c>
      <c r="E280" s="358"/>
      <c r="F280" s="358" t="s">
        <v>17189</v>
      </c>
      <c r="G280" s="358">
        <v>2</v>
      </c>
      <c r="H280" s="358" t="s">
        <v>17055</v>
      </c>
      <c r="I280" s="363">
        <v>896.41</v>
      </c>
      <c r="J280" s="363">
        <v>811.71</v>
      </c>
      <c r="K280" s="363">
        <v>484.2</v>
      </c>
      <c r="L280" s="364">
        <v>56</v>
      </c>
      <c r="M280" s="358" t="s">
        <v>17048</v>
      </c>
      <c r="N280" s="358" t="s">
        <v>17086</v>
      </c>
      <c r="O280" s="361" t="s">
        <v>17052</v>
      </c>
      <c r="P280" s="363">
        <v>6204379.9500000002</v>
      </c>
      <c r="Q280" s="365"/>
      <c r="R280" s="363">
        <v>0</v>
      </c>
      <c r="S280" s="363">
        <v>0</v>
      </c>
      <c r="T280" s="363">
        <f t="shared" ref="T280:T339" si="85">P280-R280-S280</f>
        <v>6204379.9500000002</v>
      </c>
      <c r="U280" s="359">
        <f t="shared" si="80"/>
        <v>6921.3640521636307</v>
      </c>
      <c r="V280" s="366">
        <v>9505.4016452293035</v>
      </c>
    </row>
    <row r="281" spans="1:22" ht="35.25" x14ac:dyDescent="0.5">
      <c r="B281" s="367" t="s">
        <v>36</v>
      </c>
      <c r="C281" s="367"/>
      <c r="D281" s="358" t="s">
        <v>17026</v>
      </c>
      <c r="E281" s="358" t="s">
        <v>17026</v>
      </c>
      <c r="F281" s="358" t="s">
        <v>17026</v>
      </c>
      <c r="G281" s="358" t="s">
        <v>17026</v>
      </c>
      <c r="H281" s="358" t="s">
        <v>17026</v>
      </c>
      <c r="I281" s="363">
        <f>SUM(I282:I284)</f>
        <v>1991.4</v>
      </c>
      <c r="J281" s="363">
        <f t="shared" ref="J281:L281" si="86">SUM(J282:J284)</f>
        <v>1757.6999999999998</v>
      </c>
      <c r="K281" s="363">
        <f t="shared" si="86"/>
        <v>1715.9</v>
      </c>
      <c r="L281" s="364">
        <f t="shared" si="86"/>
        <v>72</v>
      </c>
      <c r="M281" s="358" t="s">
        <v>17026</v>
      </c>
      <c r="N281" s="358" t="s">
        <v>17026</v>
      </c>
      <c r="O281" s="361" t="s">
        <v>17026</v>
      </c>
      <c r="P281" s="365">
        <v>14791636.740000002</v>
      </c>
      <c r="Q281" s="365"/>
      <c r="R281" s="363">
        <f t="shared" ref="R281" si="87">SUM(R282:R284)</f>
        <v>0</v>
      </c>
      <c r="S281" s="363">
        <f t="shared" ref="S281" si="88">SUM(S282:S284)</f>
        <v>0</v>
      </c>
      <c r="T281" s="363">
        <f t="shared" ref="T281" si="89">SUM(T282:T284)</f>
        <v>14791636.740000002</v>
      </c>
      <c r="U281" s="359">
        <f t="shared" si="80"/>
        <v>7427.757728231396</v>
      </c>
      <c r="V281" s="366">
        <f>MAX(V282:V284)</f>
        <v>9023.5860010293363</v>
      </c>
    </row>
    <row r="282" spans="1:22" ht="35.25" x14ac:dyDescent="0.5">
      <c r="A282" s="173">
        <v>1</v>
      </c>
      <c r="B282" s="358">
        <f>SUBTOTAL(9,$A$16:A282)</f>
        <v>242</v>
      </c>
      <c r="C282" s="380" t="s">
        <v>42</v>
      </c>
      <c r="D282" s="358">
        <v>1969</v>
      </c>
      <c r="E282" s="358"/>
      <c r="F282" s="358" t="s">
        <v>17189</v>
      </c>
      <c r="G282" s="358">
        <v>2</v>
      </c>
      <c r="H282" s="358" t="s">
        <v>16994</v>
      </c>
      <c r="I282" s="363">
        <v>388.6</v>
      </c>
      <c r="J282" s="363">
        <v>351.6</v>
      </c>
      <c r="K282" s="363">
        <v>351.6</v>
      </c>
      <c r="L282" s="364">
        <v>15</v>
      </c>
      <c r="M282" s="358" t="s">
        <v>17048</v>
      </c>
      <c r="N282" s="358" t="s">
        <v>17086</v>
      </c>
      <c r="O282" s="361" t="s">
        <v>17052</v>
      </c>
      <c r="P282" s="363">
        <v>2978334.9</v>
      </c>
      <c r="Q282" s="365"/>
      <c r="R282" s="363">
        <v>0</v>
      </c>
      <c r="S282" s="363">
        <v>0</v>
      </c>
      <c r="T282" s="363">
        <f t="shared" si="85"/>
        <v>2978334.9</v>
      </c>
      <c r="U282" s="359">
        <f t="shared" si="80"/>
        <v>7664.2689140504372</v>
      </c>
      <c r="V282" s="366">
        <v>9023.5860010293363</v>
      </c>
    </row>
    <row r="283" spans="1:22" ht="35.25" x14ac:dyDescent="0.5">
      <c r="A283" s="173">
        <v>1</v>
      </c>
      <c r="B283" s="358">
        <f>SUBTOTAL(9,$A$16:A283)</f>
        <v>243</v>
      </c>
      <c r="C283" s="380" t="s">
        <v>35</v>
      </c>
      <c r="D283" s="358">
        <v>1978</v>
      </c>
      <c r="E283" s="358"/>
      <c r="F283" s="358" t="s">
        <v>17189</v>
      </c>
      <c r="G283" s="358">
        <v>2</v>
      </c>
      <c r="H283" s="358" t="s">
        <v>17055</v>
      </c>
      <c r="I283" s="363">
        <v>988.2</v>
      </c>
      <c r="J283" s="363">
        <v>841</v>
      </c>
      <c r="K283" s="363">
        <v>799.2</v>
      </c>
      <c r="L283" s="364">
        <v>34</v>
      </c>
      <c r="M283" s="358" t="s">
        <v>17048</v>
      </c>
      <c r="N283" s="358" t="s">
        <v>17086</v>
      </c>
      <c r="O283" s="361" t="s">
        <v>17052</v>
      </c>
      <c r="P283" s="363">
        <v>7077259.6600000001</v>
      </c>
      <c r="Q283" s="365"/>
      <c r="R283" s="363">
        <v>0</v>
      </c>
      <c r="S283" s="363">
        <v>0</v>
      </c>
      <c r="T283" s="363">
        <f t="shared" si="85"/>
        <v>7077259.6600000001</v>
      </c>
      <c r="U283" s="359">
        <f t="shared" si="80"/>
        <v>7161.7685286379274</v>
      </c>
      <c r="V283" s="366">
        <v>7085.8882817243466</v>
      </c>
    </row>
    <row r="284" spans="1:22" ht="35.25" x14ac:dyDescent="0.5">
      <c r="A284" s="173">
        <v>1</v>
      </c>
      <c r="B284" s="358">
        <f>SUBTOTAL(9,$A$16:A284)</f>
        <v>244</v>
      </c>
      <c r="C284" s="378" t="s">
        <v>12360</v>
      </c>
      <c r="D284" s="358">
        <v>1961</v>
      </c>
      <c r="E284" s="358">
        <v>2009</v>
      </c>
      <c r="F284" s="358" t="s">
        <v>17189</v>
      </c>
      <c r="G284" s="358">
        <v>2</v>
      </c>
      <c r="H284" s="358" t="s">
        <v>16996</v>
      </c>
      <c r="I284" s="363">
        <v>614.6</v>
      </c>
      <c r="J284" s="363">
        <v>565.1</v>
      </c>
      <c r="K284" s="363">
        <v>565.1</v>
      </c>
      <c r="L284" s="364">
        <v>23</v>
      </c>
      <c r="M284" s="358" t="s">
        <v>17048</v>
      </c>
      <c r="N284" s="358" t="s">
        <v>17086</v>
      </c>
      <c r="O284" s="361" t="s">
        <v>17052</v>
      </c>
      <c r="P284" s="363">
        <v>4736042.1800000006</v>
      </c>
      <c r="Q284" s="365"/>
      <c r="R284" s="363">
        <v>0</v>
      </c>
      <c r="S284" s="363">
        <v>0</v>
      </c>
      <c r="T284" s="363">
        <f t="shared" si="85"/>
        <v>4736042.1800000006</v>
      </c>
      <c r="U284" s="359">
        <f t="shared" si="80"/>
        <v>7705.8935567849012</v>
      </c>
      <c r="V284" s="366">
        <f>U284</f>
        <v>7705.8935567849012</v>
      </c>
    </row>
    <row r="285" spans="1:22" ht="35.25" x14ac:dyDescent="0.5">
      <c r="B285" s="367" t="s">
        <v>38</v>
      </c>
      <c r="C285" s="367"/>
      <c r="D285" s="358" t="s">
        <v>17026</v>
      </c>
      <c r="E285" s="358" t="s">
        <v>17026</v>
      </c>
      <c r="F285" s="358" t="s">
        <v>17026</v>
      </c>
      <c r="G285" s="358" t="s">
        <v>17026</v>
      </c>
      <c r="H285" s="358" t="s">
        <v>17026</v>
      </c>
      <c r="I285" s="363">
        <f>SUM(I286:I289)</f>
        <v>2960.1000000000004</v>
      </c>
      <c r="J285" s="363">
        <f t="shared" ref="J285:L285" si="90">SUM(J286:J289)</f>
        <v>2681.3</v>
      </c>
      <c r="K285" s="363">
        <f t="shared" si="90"/>
        <v>2279.1000000000004</v>
      </c>
      <c r="L285" s="364">
        <f t="shared" si="90"/>
        <v>127</v>
      </c>
      <c r="M285" s="358" t="s">
        <v>17026</v>
      </c>
      <c r="N285" s="358" t="s">
        <v>17026</v>
      </c>
      <c r="O285" s="361" t="s">
        <v>17026</v>
      </c>
      <c r="P285" s="365">
        <v>9931112.6899999995</v>
      </c>
      <c r="Q285" s="365"/>
      <c r="R285" s="363">
        <f>SUM(R286:R289)</f>
        <v>0</v>
      </c>
      <c r="S285" s="363">
        <f t="shared" ref="S285:T285" si="91">SUM(S286:S289)</f>
        <v>0</v>
      </c>
      <c r="T285" s="363">
        <f t="shared" si="91"/>
        <v>9931112.6899999995</v>
      </c>
      <c r="U285" s="359">
        <f t="shared" si="80"/>
        <v>3354.9922941792502</v>
      </c>
      <c r="V285" s="366">
        <f>MAX(V286:V289)</f>
        <v>9388.0247689075622</v>
      </c>
    </row>
    <row r="286" spans="1:22" ht="35.25" x14ac:dyDescent="0.5">
      <c r="A286" s="173">
        <v>1</v>
      </c>
      <c r="B286" s="358">
        <f>SUBTOTAL(9,$A$16:A286)</f>
        <v>245</v>
      </c>
      <c r="C286" s="368" t="s">
        <v>17383</v>
      </c>
      <c r="D286" s="358">
        <v>1961</v>
      </c>
      <c r="E286" s="358"/>
      <c r="F286" s="358" t="s">
        <v>17189</v>
      </c>
      <c r="G286" s="358">
        <v>2</v>
      </c>
      <c r="H286" s="358" t="s">
        <v>16994</v>
      </c>
      <c r="I286" s="369">
        <v>442.8</v>
      </c>
      <c r="J286" s="369">
        <v>393.5</v>
      </c>
      <c r="K286" s="369">
        <v>240.4</v>
      </c>
      <c r="L286" s="370">
        <v>21</v>
      </c>
      <c r="M286" s="358" t="s">
        <v>17048</v>
      </c>
      <c r="N286" s="358" t="s">
        <v>17165</v>
      </c>
      <c r="O286" s="361" t="s">
        <v>17346</v>
      </c>
      <c r="P286" s="366">
        <v>3908122.4499999997</v>
      </c>
      <c r="Q286" s="366"/>
      <c r="R286" s="366">
        <v>0</v>
      </c>
      <c r="S286" s="366">
        <v>0</v>
      </c>
      <c r="T286" s="366">
        <f t="shared" si="85"/>
        <v>3908122.4499999997</v>
      </c>
      <c r="U286" s="359">
        <f t="shared" si="80"/>
        <v>8825.9314588979214</v>
      </c>
      <c r="V286" s="366">
        <f>U286</f>
        <v>8825.9314588979214</v>
      </c>
    </row>
    <row r="287" spans="1:22" ht="35.25" x14ac:dyDescent="0.5">
      <c r="A287" s="173">
        <v>1</v>
      </c>
      <c r="B287" s="358">
        <f>SUBTOTAL(9,$A$16:A287)</f>
        <v>246</v>
      </c>
      <c r="C287" s="368" t="s">
        <v>17415</v>
      </c>
      <c r="D287" s="358">
        <v>1960</v>
      </c>
      <c r="E287" s="358"/>
      <c r="F287" s="358" t="s">
        <v>17189</v>
      </c>
      <c r="G287" s="358">
        <v>2</v>
      </c>
      <c r="H287" s="358" t="s">
        <v>16994</v>
      </c>
      <c r="I287" s="369">
        <v>442.6</v>
      </c>
      <c r="J287" s="369">
        <v>400.2</v>
      </c>
      <c r="K287" s="369">
        <v>353.8</v>
      </c>
      <c r="L287" s="370">
        <v>21</v>
      </c>
      <c r="M287" s="358" t="s">
        <v>17048</v>
      </c>
      <c r="N287" s="358" t="s">
        <v>17165</v>
      </c>
      <c r="O287" s="361" t="s">
        <v>17346</v>
      </c>
      <c r="P287" s="366">
        <v>3121031.83</v>
      </c>
      <c r="Q287" s="366"/>
      <c r="R287" s="366">
        <v>0</v>
      </c>
      <c r="S287" s="366">
        <v>0</v>
      </c>
      <c r="T287" s="366">
        <f t="shared" si="85"/>
        <v>3121031.83</v>
      </c>
      <c r="U287" s="359">
        <f t="shared" si="80"/>
        <v>7051.5856981473107</v>
      </c>
      <c r="V287" s="366">
        <v>8705.1052327157704</v>
      </c>
    </row>
    <row r="288" spans="1:22" ht="35.25" x14ac:dyDescent="0.5">
      <c r="A288" s="173">
        <v>1</v>
      </c>
      <c r="B288" s="358">
        <f>SUBTOTAL(9,$A$16:A288)</f>
        <v>247</v>
      </c>
      <c r="C288" s="368" t="s">
        <v>17416</v>
      </c>
      <c r="D288" s="358">
        <v>1968</v>
      </c>
      <c r="E288" s="358"/>
      <c r="F288" s="358" t="s">
        <v>17189</v>
      </c>
      <c r="G288" s="358">
        <v>2</v>
      </c>
      <c r="H288" s="358" t="s">
        <v>16994</v>
      </c>
      <c r="I288" s="369">
        <v>380.8</v>
      </c>
      <c r="J288" s="369">
        <v>351.2</v>
      </c>
      <c r="K288" s="369">
        <v>328.3</v>
      </c>
      <c r="L288" s="370">
        <v>21</v>
      </c>
      <c r="M288" s="358" t="s">
        <v>17048</v>
      </c>
      <c r="N288" s="358" t="s">
        <v>17165</v>
      </c>
      <c r="O288" s="361" t="s">
        <v>17346</v>
      </c>
      <c r="P288" s="366">
        <v>2721958.41</v>
      </c>
      <c r="Q288" s="366"/>
      <c r="R288" s="366">
        <v>0</v>
      </c>
      <c r="S288" s="366">
        <v>0</v>
      </c>
      <c r="T288" s="366">
        <f t="shared" si="85"/>
        <v>2721958.41</v>
      </c>
      <c r="U288" s="359">
        <f t="shared" si="80"/>
        <v>7148.0000262605045</v>
      </c>
      <c r="V288" s="366">
        <v>9388.0247689075622</v>
      </c>
    </row>
    <row r="289" spans="1:22" ht="35.25" x14ac:dyDescent="0.5">
      <c r="A289" s="173">
        <v>1</v>
      </c>
      <c r="B289" s="358">
        <f>SUBTOTAL(9,$A$16:A289)</f>
        <v>248</v>
      </c>
      <c r="C289" s="368" t="s">
        <v>17382</v>
      </c>
      <c r="D289" s="358">
        <v>1961</v>
      </c>
      <c r="E289" s="358"/>
      <c r="F289" s="358" t="s">
        <v>17189</v>
      </c>
      <c r="G289" s="358">
        <v>3</v>
      </c>
      <c r="H289" s="358" t="s">
        <v>17055</v>
      </c>
      <c r="I289" s="369">
        <v>1693.9</v>
      </c>
      <c r="J289" s="369">
        <v>1536.4</v>
      </c>
      <c r="K289" s="369">
        <v>1356.6000000000001</v>
      </c>
      <c r="L289" s="370">
        <v>64</v>
      </c>
      <c r="M289" s="358" t="s">
        <v>17048</v>
      </c>
      <c r="N289" s="358" t="s">
        <v>17064</v>
      </c>
      <c r="O289" s="361" t="s">
        <v>17164</v>
      </c>
      <c r="P289" s="366">
        <v>180000</v>
      </c>
      <c r="Q289" s="366"/>
      <c r="R289" s="366">
        <v>0</v>
      </c>
      <c r="S289" s="366">
        <v>0</v>
      </c>
      <c r="T289" s="366">
        <f>P289-R289-S289</f>
        <v>180000</v>
      </c>
      <c r="U289" s="359">
        <f t="shared" si="80"/>
        <v>106.26365192750457</v>
      </c>
      <c r="V289" s="366">
        <f>U289</f>
        <v>106.26365192750457</v>
      </c>
    </row>
    <row r="290" spans="1:22" ht="35.25" x14ac:dyDescent="0.5">
      <c r="B290" s="367" t="s">
        <v>40</v>
      </c>
      <c r="C290" s="367"/>
      <c r="D290" s="358" t="s">
        <v>17026</v>
      </c>
      <c r="E290" s="358" t="s">
        <v>17026</v>
      </c>
      <c r="F290" s="358" t="s">
        <v>17026</v>
      </c>
      <c r="G290" s="358" t="s">
        <v>17026</v>
      </c>
      <c r="H290" s="358" t="s">
        <v>17026</v>
      </c>
      <c r="I290" s="363">
        <f>SUM(I291:I293)</f>
        <v>2439.6999999999998</v>
      </c>
      <c r="J290" s="363">
        <f t="shared" ref="J290:L290" si="92">SUM(J291:J293)</f>
        <v>2119.1</v>
      </c>
      <c r="K290" s="363">
        <f t="shared" si="92"/>
        <v>1821.2</v>
      </c>
      <c r="L290" s="364">
        <f t="shared" si="92"/>
        <v>105</v>
      </c>
      <c r="M290" s="358" t="s">
        <v>17026</v>
      </c>
      <c r="N290" s="358" t="s">
        <v>17026</v>
      </c>
      <c r="O290" s="361" t="s">
        <v>17026</v>
      </c>
      <c r="P290" s="365">
        <v>12331741.25</v>
      </c>
      <c r="Q290" s="363">
        <f t="shared" ref="Q290:T290" si="93">SUM(Q291:Q293)</f>
        <v>0</v>
      </c>
      <c r="R290" s="363">
        <f t="shared" si="93"/>
        <v>0</v>
      </c>
      <c r="S290" s="363">
        <f t="shared" si="93"/>
        <v>0</v>
      </c>
      <c r="T290" s="363">
        <f t="shared" si="93"/>
        <v>12331741.25</v>
      </c>
      <c r="U290" s="359">
        <f t="shared" si="80"/>
        <v>5054.6137844816985</v>
      </c>
      <c r="V290" s="366">
        <f>MAX(V291:V293)</f>
        <v>10144.816528675399</v>
      </c>
    </row>
    <row r="291" spans="1:22" ht="35.25" x14ac:dyDescent="0.5">
      <c r="A291" s="173">
        <v>1</v>
      </c>
      <c r="B291" s="358">
        <f>SUBTOTAL(9,$A$16:A291)</f>
        <v>249</v>
      </c>
      <c r="C291" s="368" t="s">
        <v>41</v>
      </c>
      <c r="D291" s="358">
        <v>1964</v>
      </c>
      <c r="E291" s="358"/>
      <c r="F291" s="358" t="s">
        <v>17189</v>
      </c>
      <c r="G291" s="358">
        <v>3</v>
      </c>
      <c r="H291" s="358" t="s">
        <v>17055</v>
      </c>
      <c r="I291" s="369">
        <v>1773.2</v>
      </c>
      <c r="J291" s="369">
        <v>1510.6</v>
      </c>
      <c r="K291" s="369">
        <v>1391</v>
      </c>
      <c r="L291" s="370">
        <v>68</v>
      </c>
      <c r="M291" s="358" t="s">
        <v>17048</v>
      </c>
      <c r="N291" s="358" t="s">
        <v>17165</v>
      </c>
      <c r="O291" s="361" t="s">
        <v>17166</v>
      </c>
      <c r="P291" s="366">
        <v>7101832.2999999998</v>
      </c>
      <c r="Q291" s="366"/>
      <c r="R291" s="366">
        <v>0</v>
      </c>
      <c r="S291" s="366">
        <v>0</v>
      </c>
      <c r="T291" s="366">
        <f t="shared" si="85"/>
        <v>7101832.2999999998</v>
      </c>
      <c r="U291" s="359">
        <f t="shared" si="80"/>
        <v>4005.0937852470111</v>
      </c>
      <c r="V291" s="366">
        <v>5183.2239927814117</v>
      </c>
    </row>
    <row r="292" spans="1:22" ht="35.25" x14ac:dyDescent="0.5">
      <c r="A292" s="173">
        <v>1</v>
      </c>
      <c r="B292" s="358">
        <f>SUBTOTAL(9,$A$16:A292)</f>
        <v>250</v>
      </c>
      <c r="C292" s="368" t="s">
        <v>12340</v>
      </c>
      <c r="D292" s="358">
        <v>1968</v>
      </c>
      <c r="E292" s="358"/>
      <c r="F292" s="358" t="s">
        <v>17189</v>
      </c>
      <c r="G292" s="358">
        <v>2</v>
      </c>
      <c r="H292" s="358" t="s">
        <v>16994</v>
      </c>
      <c r="I292" s="369">
        <v>323</v>
      </c>
      <c r="J292" s="369">
        <v>293</v>
      </c>
      <c r="K292" s="369">
        <v>114.7</v>
      </c>
      <c r="L292" s="370">
        <v>17</v>
      </c>
      <c r="M292" s="358" t="s">
        <v>17048</v>
      </c>
      <c r="N292" s="358" t="s">
        <v>17165</v>
      </c>
      <c r="O292" s="361" t="s">
        <v>17347</v>
      </c>
      <c r="P292" s="366">
        <v>2514317.4500000002</v>
      </c>
      <c r="Q292" s="366"/>
      <c r="R292" s="366">
        <v>0</v>
      </c>
      <c r="S292" s="366">
        <v>0</v>
      </c>
      <c r="T292" s="366">
        <f t="shared" si="85"/>
        <v>2514317.4500000002</v>
      </c>
      <c r="U292" s="359">
        <f t="shared" si="80"/>
        <v>7784.2645510835919</v>
      </c>
      <c r="V292" s="366">
        <v>9756.055470588235</v>
      </c>
    </row>
    <row r="293" spans="1:22" ht="35.25" x14ac:dyDescent="0.5">
      <c r="A293" s="173">
        <v>1</v>
      </c>
      <c r="B293" s="358">
        <f>SUBTOTAL(9,$A$16:A293)</f>
        <v>251</v>
      </c>
      <c r="C293" s="368" t="s">
        <v>12341</v>
      </c>
      <c r="D293" s="381">
        <v>1970</v>
      </c>
      <c r="E293" s="381"/>
      <c r="F293" s="358" t="s">
        <v>17189</v>
      </c>
      <c r="G293" s="381">
        <v>2</v>
      </c>
      <c r="H293" s="381" t="s">
        <v>16994</v>
      </c>
      <c r="I293" s="382">
        <v>343.5</v>
      </c>
      <c r="J293" s="382">
        <v>315.5</v>
      </c>
      <c r="K293" s="382">
        <v>315.5</v>
      </c>
      <c r="L293" s="383">
        <v>20</v>
      </c>
      <c r="M293" s="381" t="s">
        <v>17048</v>
      </c>
      <c r="N293" s="381" t="s">
        <v>17165</v>
      </c>
      <c r="O293" s="384" t="s">
        <v>17347</v>
      </c>
      <c r="P293" s="366">
        <v>2715591.5</v>
      </c>
      <c r="Q293" s="366"/>
      <c r="R293" s="366">
        <v>0</v>
      </c>
      <c r="S293" s="366">
        <v>0</v>
      </c>
      <c r="T293" s="366">
        <f t="shared" si="85"/>
        <v>2715591.5</v>
      </c>
      <c r="U293" s="359">
        <f t="shared" si="80"/>
        <v>7905.6521106259097</v>
      </c>
      <c r="V293" s="366">
        <v>10144.816528675399</v>
      </c>
    </row>
    <row r="294" spans="1:22" ht="35.25" x14ac:dyDescent="0.5">
      <c r="B294" s="356" t="s">
        <v>17312</v>
      </c>
      <c r="C294" s="380"/>
      <c r="D294" s="358" t="s">
        <v>17026</v>
      </c>
      <c r="E294" s="358" t="s">
        <v>17026</v>
      </c>
      <c r="F294" s="358" t="s">
        <v>17026</v>
      </c>
      <c r="G294" s="358" t="s">
        <v>17026</v>
      </c>
      <c r="H294" s="358" t="s">
        <v>17026</v>
      </c>
      <c r="I294" s="363">
        <f>I295+I296</f>
        <v>4299.2</v>
      </c>
      <c r="J294" s="363">
        <f t="shared" ref="J294:L294" si="94">J295+J296</f>
        <v>3725.6600000000003</v>
      </c>
      <c r="K294" s="363">
        <f t="shared" si="94"/>
        <v>3725.6600000000003</v>
      </c>
      <c r="L294" s="364">
        <f t="shared" si="94"/>
        <v>216</v>
      </c>
      <c r="M294" s="358" t="s">
        <v>17026</v>
      </c>
      <c r="N294" s="358" t="s">
        <v>17026</v>
      </c>
      <c r="O294" s="361" t="s">
        <v>17026</v>
      </c>
      <c r="P294" s="365">
        <v>11695793.819999998</v>
      </c>
      <c r="Q294" s="365">
        <f t="shared" ref="Q294" si="95">2241498.05+Q296</f>
        <v>2241498.0499999998</v>
      </c>
      <c r="R294" s="363">
        <f>R295+R296</f>
        <v>0</v>
      </c>
      <c r="S294" s="363">
        <f t="shared" ref="S294:T294" si="96">S295+S296</f>
        <v>0</v>
      </c>
      <c r="T294" s="363">
        <f t="shared" si="96"/>
        <v>11695793.819999998</v>
      </c>
      <c r="U294" s="359">
        <f t="shared" si="80"/>
        <v>2720.4581829177519</v>
      </c>
      <c r="V294" s="366">
        <f>MAX(V295:V296)</f>
        <v>9622.6431508133446</v>
      </c>
    </row>
    <row r="295" spans="1:22" ht="35.25" x14ac:dyDescent="0.5">
      <c r="A295" s="173">
        <v>1</v>
      </c>
      <c r="B295" s="358">
        <f>SUBTOTAL(9,$A$16:A295)</f>
        <v>252</v>
      </c>
      <c r="C295" s="356" t="s">
        <v>2147</v>
      </c>
      <c r="D295" s="358">
        <v>1966</v>
      </c>
      <c r="E295" s="358"/>
      <c r="F295" s="358" t="s">
        <v>17189</v>
      </c>
      <c r="G295" s="358" t="s">
        <v>16996</v>
      </c>
      <c r="H295" s="358" t="s">
        <v>16994</v>
      </c>
      <c r="I295" s="363">
        <v>362.7</v>
      </c>
      <c r="J295" s="363">
        <v>327.3</v>
      </c>
      <c r="K295" s="363">
        <v>327.3</v>
      </c>
      <c r="L295" s="364">
        <v>21</v>
      </c>
      <c r="M295" s="358" t="s">
        <v>17048</v>
      </c>
      <c r="N295" s="358" t="s">
        <v>17064</v>
      </c>
      <c r="O295" s="361" t="s">
        <v>17348</v>
      </c>
      <c r="P295" s="363">
        <v>2223338.27</v>
      </c>
      <c r="Q295" s="365"/>
      <c r="R295" s="363">
        <v>0</v>
      </c>
      <c r="S295" s="363">
        <v>0</v>
      </c>
      <c r="T295" s="363">
        <f t="shared" si="85"/>
        <v>2223338.27</v>
      </c>
      <c r="U295" s="359">
        <f t="shared" si="80"/>
        <v>6129.964902122967</v>
      </c>
      <c r="V295" s="366">
        <v>9622.6431508133446</v>
      </c>
    </row>
    <row r="296" spans="1:22" ht="35.25" x14ac:dyDescent="0.5">
      <c r="A296" s="173">
        <v>1</v>
      </c>
      <c r="B296" s="358">
        <f>SUBTOTAL(9,$A$16:A296)</f>
        <v>253</v>
      </c>
      <c r="C296" s="356" t="s">
        <v>12379</v>
      </c>
      <c r="D296" s="358">
        <v>1989</v>
      </c>
      <c r="E296" s="358"/>
      <c r="F296" s="358" t="s">
        <v>17053</v>
      </c>
      <c r="G296" s="358">
        <v>5</v>
      </c>
      <c r="H296" s="358">
        <v>5</v>
      </c>
      <c r="I296" s="363">
        <v>3936.5</v>
      </c>
      <c r="J296" s="363">
        <v>3398.36</v>
      </c>
      <c r="K296" s="363">
        <v>3398.36</v>
      </c>
      <c r="L296" s="364">
        <v>195</v>
      </c>
      <c r="M296" s="358" t="s">
        <v>17048</v>
      </c>
      <c r="N296" s="358" t="s">
        <v>17064</v>
      </c>
      <c r="O296" s="361" t="s">
        <v>17413</v>
      </c>
      <c r="P296" s="363">
        <v>9472455.5499999989</v>
      </c>
      <c r="Q296" s="365"/>
      <c r="R296" s="363">
        <v>0</v>
      </c>
      <c r="S296" s="363">
        <v>0</v>
      </c>
      <c r="T296" s="363">
        <f t="shared" si="85"/>
        <v>9472455.5499999989</v>
      </c>
      <c r="U296" s="359">
        <f t="shared" si="80"/>
        <v>2406.3141242220245</v>
      </c>
      <c r="V296" s="366">
        <v>3033.6247935983743</v>
      </c>
    </row>
    <row r="297" spans="1:22" ht="35.25" x14ac:dyDescent="0.5">
      <c r="B297" s="367" t="s">
        <v>45</v>
      </c>
      <c r="C297" s="367"/>
      <c r="D297" s="358" t="s">
        <v>17026</v>
      </c>
      <c r="E297" s="358" t="s">
        <v>17026</v>
      </c>
      <c r="F297" s="358" t="s">
        <v>17026</v>
      </c>
      <c r="G297" s="358" t="s">
        <v>17026</v>
      </c>
      <c r="H297" s="358" t="s">
        <v>17026</v>
      </c>
      <c r="I297" s="363">
        <f>I298</f>
        <v>1217.2</v>
      </c>
      <c r="J297" s="363">
        <f t="shared" ref="J297:L297" si="97">J298</f>
        <v>862.2</v>
      </c>
      <c r="K297" s="363">
        <f t="shared" si="97"/>
        <v>862.2</v>
      </c>
      <c r="L297" s="364">
        <f t="shared" si="97"/>
        <v>47</v>
      </c>
      <c r="M297" s="358" t="s">
        <v>17026</v>
      </c>
      <c r="N297" s="358" t="s">
        <v>17026</v>
      </c>
      <c r="O297" s="361" t="s">
        <v>17026</v>
      </c>
      <c r="P297" s="365">
        <v>7655996.6900000004</v>
      </c>
      <c r="Q297" s="365"/>
      <c r="R297" s="363">
        <f t="shared" ref="R297" si="98">R298</f>
        <v>0</v>
      </c>
      <c r="S297" s="363">
        <f t="shared" ref="S297" si="99">S298</f>
        <v>0</v>
      </c>
      <c r="T297" s="363">
        <f t="shared" ref="T297" si="100">T298</f>
        <v>7655996.6900000004</v>
      </c>
      <c r="U297" s="359">
        <f t="shared" si="80"/>
        <v>6289.8428278015117</v>
      </c>
      <c r="V297" s="366">
        <f>V298</f>
        <v>7400.1169306605316</v>
      </c>
    </row>
    <row r="298" spans="1:22" ht="35.25" x14ac:dyDescent="0.5">
      <c r="A298" s="173">
        <v>1</v>
      </c>
      <c r="B298" s="358">
        <f>SUBTOTAL(9,$A$16:A298)</f>
        <v>254</v>
      </c>
      <c r="C298" s="368" t="s">
        <v>2159</v>
      </c>
      <c r="D298" s="358">
        <v>1980</v>
      </c>
      <c r="E298" s="358"/>
      <c r="F298" s="358" t="s">
        <v>17189</v>
      </c>
      <c r="G298" s="358">
        <v>2</v>
      </c>
      <c r="H298" s="358" t="s">
        <v>17055</v>
      </c>
      <c r="I298" s="369">
        <v>1217.2</v>
      </c>
      <c r="J298" s="369">
        <v>862.2</v>
      </c>
      <c r="K298" s="369">
        <v>862.2</v>
      </c>
      <c r="L298" s="370">
        <v>47</v>
      </c>
      <c r="M298" s="358" t="s">
        <v>17048</v>
      </c>
      <c r="N298" s="358" t="s">
        <v>17106</v>
      </c>
      <c r="O298" s="361" t="s">
        <v>17349</v>
      </c>
      <c r="P298" s="366">
        <v>7655996.6900000004</v>
      </c>
      <c r="Q298" s="366"/>
      <c r="R298" s="366">
        <v>0</v>
      </c>
      <c r="S298" s="366">
        <v>0</v>
      </c>
      <c r="T298" s="366">
        <f t="shared" si="85"/>
        <v>7655996.6900000004</v>
      </c>
      <c r="U298" s="359">
        <f t="shared" si="80"/>
        <v>6289.8428278015117</v>
      </c>
      <c r="V298" s="366">
        <v>7400.1169306605316</v>
      </c>
    </row>
    <row r="299" spans="1:22" ht="35.25" x14ac:dyDescent="0.5">
      <c r="B299" s="367" t="s">
        <v>342</v>
      </c>
      <c r="C299" s="367"/>
      <c r="D299" s="358" t="s">
        <v>17026</v>
      </c>
      <c r="E299" s="358" t="s">
        <v>17026</v>
      </c>
      <c r="F299" s="358" t="s">
        <v>17026</v>
      </c>
      <c r="G299" s="358" t="s">
        <v>17026</v>
      </c>
      <c r="H299" s="358" t="s">
        <v>17026</v>
      </c>
      <c r="I299" s="363">
        <f>SUM(I300:I305)</f>
        <v>6956.1</v>
      </c>
      <c r="J299" s="363">
        <f t="shared" ref="J299:L299" si="101">SUM(J300:J305)</f>
        <v>6230.5999999999995</v>
      </c>
      <c r="K299" s="363">
        <f t="shared" si="101"/>
        <v>5956.5999999999995</v>
      </c>
      <c r="L299" s="364">
        <f t="shared" si="101"/>
        <v>272</v>
      </c>
      <c r="M299" s="358" t="s">
        <v>17026</v>
      </c>
      <c r="N299" s="358" t="s">
        <v>17026</v>
      </c>
      <c r="O299" s="361" t="s">
        <v>17026</v>
      </c>
      <c r="P299" s="365">
        <v>33795895.170000002</v>
      </c>
      <c r="Q299" s="365"/>
      <c r="R299" s="363">
        <f>SUM(R300:R305)</f>
        <v>0</v>
      </c>
      <c r="S299" s="363">
        <f t="shared" ref="S299:T299" si="102">SUM(S300:S305)</f>
        <v>0</v>
      </c>
      <c r="T299" s="363">
        <f t="shared" si="102"/>
        <v>33795895.170000002</v>
      </c>
      <c r="U299" s="359">
        <f t="shared" si="80"/>
        <v>4858.4544744900159</v>
      </c>
      <c r="V299" s="366">
        <f>MAX(V300:V305)</f>
        <v>11713.320952991109</v>
      </c>
    </row>
    <row r="300" spans="1:22" ht="35.25" x14ac:dyDescent="0.5">
      <c r="A300" s="173">
        <v>1</v>
      </c>
      <c r="B300" s="358">
        <f>SUBTOTAL(9,$A$16:A300)</f>
        <v>255</v>
      </c>
      <c r="C300" s="368" t="s">
        <v>12623</v>
      </c>
      <c r="D300" s="358">
        <v>1929</v>
      </c>
      <c r="E300" s="358"/>
      <c r="F300" s="358" t="s">
        <v>17189</v>
      </c>
      <c r="G300" s="358" t="s">
        <v>16996</v>
      </c>
      <c r="H300" s="358" t="s">
        <v>16994</v>
      </c>
      <c r="I300" s="369">
        <v>475.3</v>
      </c>
      <c r="J300" s="369">
        <v>435.5</v>
      </c>
      <c r="K300" s="369">
        <v>253</v>
      </c>
      <c r="L300" s="370">
        <v>5</v>
      </c>
      <c r="M300" s="358" t="s">
        <v>17048</v>
      </c>
      <c r="N300" s="358" t="s">
        <v>17086</v>
      </c>
      <c r="O300" s="361" t="s">
        <v>17052</v>
      </c>
      <c r="P300" s="366">
        <v>2660218.3199999998</v>
      </c>
      <c r="Q300" s="366"/>
      <c r="R300" s="366">
        <v>0</v>
      </c>
      <c r="S300" s="366">
        <v>0</v>
      </c>
      <c r="T300" s="366">
        <f t="shared" si="85"/>
        <v>2660218.3199999998</v>
      </c>
      <c r="U300" s="359">
        <f t="shared" si="80"/>
        <v>5596.9247212286973</v>
      </c>
      <c r="V300" s="366">
        <v>6090.5036734693867</v>
      </c>
    </row>
    <row r="301" spans="1:22" ht="70.5" x14ac:dyDescent="0.5">
      <c r="A301" s="173">
        <v>1</v>
      </c>
      <c r="B301" s="358">
        <f>SUBTOTAL(9,$A$16:A301)</f>
        <v>256</v>
      </c>
      <c r="C301" s="368" t="s">
        <v>12671</v>
      </c>
      <c r="D301" s="358">
        <v>1988</v>
      </c>
      <c r="E301" s="358"/>
      <c r="F301" s="358" t="s">
        <v>17053</v>
      </c>
      <c r="G301" s="358">
        <v>4</v>
      </c>
      <c r="H301" s="358">
        <v>2</v>
      </c>
      <c r="I301" s="369">
        <v>1116</v>
      </c>
      <c r="J301" s="369">
        <v>1000</v>
      </c>
      <c r="K301" s="369">
        <v>1000</v>
      </c>
      <c r="L301" s="370">
        <v>53</v>
      </c>
      <c r="M301" s="358" t="s">
        <v>17048</v>
      </c>
      <c r="N301" s="358" t="s">
        <v>17064</v>
      </c>
      <c r="O301" s="361" t="s">
        <v>17350</v>
      </c>
      <c r="P301" s="366">
        <v>3574900</v>
      </c>
      <c r="Q301" s="366"/>
      <c r="R301" s="366">
        <v>0</v>
      </c>
      <c r="S301" s="366">
        <v>0</v>
      </c>
      <c r="T301" s="366">
        <f t="shared" si="85"/>
        <v>3574900</v>
      </c>
      <c r="U301" s="359">
        <f t="shared" si="80"/>
        <v>3203.3154121863799</v>
      </c>
      <c r="V301" s="366">
        <v>5674.57</v>
      </c>
    </row>
    <row r="302" spans="1:22" ht="35.25" x14ac:dyDescent="0.5">
      <c r="A302" s="173">
        <v>1</v>
      </c>
      <c r="B302" s="358">
        <f>SUBTOTAL(9,$A$16:A302)</f>
        <v>257</v>
      </c>
      <c r="C302" s="368" t="s">
        <v>12681</v>
      </c>
      <c r="D302" s="358">
        <v>1989</v>
      </c>
      <c r="E302" s="358"/>
      <c r="F302" s="358" t="s">
        <v>17053</v>
      </c>
      <c r="G302" s="358">
        <v>4</v>
      </c>
      <c r="H302" s="358">
        <v>2</v>
      </c>
      <c r="I302" s="369">
        <v>1248.7</v>
      </c>
      <c r="J302" s="369">
        <v>1134.5999999999999</v>
      </c>
      <c r="K302" s="369">
        <v>1134.5999999999999</v>
      </c>
      <c r="L302" s="370">
        <v>55</v>
      </c>
      <c r="M302" s="358" t="s">
        <v>17048</v>
      </c>
      <c r="N302" s="358" t="s">
        <v>17064</v>
      </c>
      <c r="O302" s="361" t="s">
        <v>17351</v>
      </c>
      <c r="P302" s="366">
        <v>11155800.050000001</v>
      </c>
      <c r="Q302" s="366"/>
      <c r="R302" s="366">
        <v>0</v>
      </c>
      <c r="S302" s="366">
        <v>0</v>
      </c>
      <c r="T302" s="366">
        <f t="shared" si="85"/>
        <v>11155800.050000001</v>
      </c>
      <c r="U302" s="359">
        <f t="shared" si="80"/>
        <v>8933.9313285817261</v>
      </c>
      <c r="V302" s="366">
        <f>5390.30095299111+648.45+5674.57</f>
        <v>11713.320952991109</v>
      </c>
    </row>
    <row r="303" spans="1:22" ht="35.25" x14ac:dyDescent="0.5">
      <c r="A303" s="173">
        <v>1</v>
      </c>
      <c r="B303" s="358">
        <f>SUBTOTAL(9,$A$16:A303)</f>
        <v>258</v>
      </c>
      <c r="C303" s="368" t="s">
        <v>2225</v>
      </c>
      <c r="D303" s="358">
        <v>1988</v>
      </c>
      <c r="E303" s="358"/>
      <c r="F303" s="358" t="s">
        <v>17053</v>
      </c>
      <c r="G303" s="358">
        <v>5</v>
      </c>
      <c r="H303" s="358">
        <v>4</v>
      </c>
      <c r="I303" s="369">
        <v>3212.4</v>
      </c>
      <c r="J303" s="369">
        <v>2844.7</v>
      </c>
      <c r="K303" s="369">
        <v>2844.7</v>
      </c>
      <c r="L303" s="370">
        <v>125</v>
      </c>
      <c r="M303" s="358" t="s">
        <v>17048</v>
      </c>
      <c r="N303" s="358" t="s">
        <v>17064</v>
      </c>
      <c r="O303" s="361" t="s">
        <v>17351</v>
      </c>
      <c r="P303" s="366">
        <v>16104976.799999999</v>
      </c>
      <c r="Q303" s="366"/>
      <c r="R303" s="366">
        <v>0</v>
      </c>
      <c r="S303" s="366">
        <v>0</v>
      </c>
      <c r="T303" s="366">
        <f t="shared" si="85"/>
        <v>16104976.799999999</v>
      </c>
      <c r="U303" s="359">
        <f t="shared" si="80"/>
        <v>5013.3784086664173</v>
      </c>
      <c r="V303" s="366">
        <f>3818.8118540655+5674.57</f>
        <v>9493.3818540654993</v>
      </c>
    </row>
    <row r="304" spans="1:22" ht="35.25" x14ac:dyDescent="0.5">
      <c r="A304" s="173">
        <v>1</v>
      </c>
      <c r="B304" s="358">
        <f>SUBTOTAL(9,$A$16:A304)</f>
        <v>259</v>
      </c>
      <c r="C304" s="368" t="s">
        <v>340</v>
      </c>
      <c r="D304" s="358">
        <v>1951</v>
      </c>
      <c r="E304" s="358"/>
      <c r="F304" s="358" t="s">
        <v>17189</v>
      </c>
      <c r="G304" s="358">
        <v>2</v>
      </c>
      <c r="H304" s="358" t="s">
        <v>16996</v>
      </c>
      <c r="I304" s="369">
        <v>421.1</v>
      </c>
      <c r="J304" s="369">
        <v>375.7</v>
      </c>
      <c r="K304" s="369">
        <v>284.2</v>
      </c>
      <c r="L304" s="370">
        <v>18</v>
      </c>
      <c r="M304" s="358" t="s">
        <v>17048</v>
      </c>
      <c r="N304" s="358" t="s">
        <v>17086</v>
      </c>
      <c r="O304" s="361" t="s">
        <v>17052</v>
      </c>
      <c r="P304" s="366">
        <v>150000</v>
      </c>
      <c r="Q304" s="366"/>
      <c r="R304" s="366">
        <v>0</v>
      </c>
      <c r="S304" s="366">
        <v>0</v>
      </c>
      <c r="T304" s="366">
        <f>P304-R304-S304</f>
        <v>150000</v>
      </c>
      <c r="U304" s="359">
        <f t="shared" si="80"/>
        <v>356.20992638328187</v>
      </c>
      <c r="V304" s="366">
        <f>U304</f>
        <v>356.20992638328187</v>
      </c>
    </row>
    <row r="305" spans="1:22" ht="35.25" x14ac:dyDescent="0.5">
      <c r="A305" s="173">
        <v>1</v>
      </c>
      <c r="B305" s="358">
        <f>SUBTOTAL(9,$A$16:A305)</f>
        <v>260</v>
      </c>
      <c r="C305" s="368" t="s">
        <v>341</v>
      </c>
      <c r="D305" s="358">
        <v>1925</v>
      </c>
      <c r="E305" s="358"/>
      <c r="F305" s="358" t="s">
        <v>17189</v>
      </c>
      <c r="G305" s="358">
        <v>2</v>
      </c>
      <c r="H305" s="358" t="s">
        <v>16994</v>
      </c>
      <c r="I305" s="369">
        <v>482.6</v>
      </c>
      <c r="J305" s="369">
        <v>440.1</v>
      </c>
      <c r="K305" s="369">
        <v>440.1</v>
      </c>
      <c r="L305" s="370">
        <v>16</v>
      </c>
      <c r="M305" s="358" t="s">
        <v>17048</v>
      </c>
      <c r="N305" s="358" t="s">
        <v>17086</v>
      </c>
      <c r="O305" s="361" t="s">
        <v>17052</v>
      </c>
      <c r="P305" s="366">
        <v>150000</v>
      </c>
      <c r="Q305" s="366"/>
      <c r="R305" s="366">
        <v>0</v>
      </c>
      <c r="S305" s="366">
        <v>0</v>
      </c>
      <c r="T305" s="366">
        <f>P305-R305-S305</f>
        <v>150000</v>
      </c>
      <c r="U305" s="359">
        <f t="shared" si="80"/>
        <v>310.81641110650639</v>
      </c>
      <c r="V305" s="366">
        <f>U305</f>
        <v>310.81641110650639</v>
      </c>
    </row>
    <row r="306" spans="1:22" ht="35.25" x14ac:dyDescent="0.5">
      <c r="B306" s="367" t="s">
        <v>343</v>
      </c>
      <c r="C306" s="367"/>
      <c r="D306" s="358" t="s">
        <v>17026</v>
      </c>
      <c r="E306" s="358" t="s">
        <v>17026</v>
      </c>
      <c r="F306" s="358" t="s">
        <v>17026</v>
      </c>
      <c r="G306" s="358" t="s">
        <v>17026</v>
      </c>
      <c r="H306" s="358" t="s">
        <v>17026</v>
      </c>
      <c r="I306" s="363">
        <f>I307</f>
        <v>312.7</v>
      </c>
      <c r="J306" s="363">
        <f t="shared" ref="J306:L306" si="103">J307</f>
        <v>300.7</v>
      </c>
      <c r="K306" s="363">
        <f t="shared" si="103"/>
        <v>263.89999999999998</v>
      </c>
      <c r="L306" s="364">
        <f t="shared" si="103"/>
        <v>11</v>
      </c>
      <c r="M306" s="358" t="s">
        <v>17026</v>
      </c>
      <c r="N306" s="358" t="s">
        <v>17026</v>
      </c>
      <c r="O306" s="361" t="s">
        <v>17026</v>
      </c>
      <c r="P306" s="365">
        <v>2969018.4899999998</v>
      </c>
      <c r="Q306" s="365"/>
      <c r="R306" s="363">
        <f t="shared" ref="R306" si="104">R307</f>
        <v>0</v>
      </c>
      <c r="S306" s="363">
        <f t="shared" ref="S306" si="105">S307</f>
        <v>0</v>
      </c>
      <c r="T306" s="363">
        <f t="shared" ref="T306" si="106">T307</f>
        <v>2969018.4899999998</v>
      </c>
      <c r="U306" s="359">
        <f t="shared" si="80"/>
        <v>9494.7825071953939</v>
      </c>
      <c r="V306" s="366">
        <f>V307</f>
        <v>10658.34883274704</v>
      </c>
    </row>
    <row r="307" spans="1:22" ht="35.25" x14ac:dyDescent="0.5">
      <c r="A307" s="173">
        <v>1</v>
      </c>
      <c r="B307" s="358">
        <f>SUBTOTAL(9,$A$16:A307)</f>
        <v>261</v>
      </c>
      <c r="C307" s="377" t="s">
        <v>344</v>
      </c>
      <c r="D307" s="358">
        <v>1962</v>
      </c>
      <c r="E307" s="358"/>
      <c r="F307" s="358" t="s">
        <v>17188</v>
      </c>
      <c r="G307" s="358">
        <v>2</v>
      </c>
      <c r="H307" s="358" t="s">
        <v>16994</v>
      </c>
      <c r="I307" s="363">
        <v>312.7</v>
      </c>
      <c r="J307" s="363">
        <v>300.7</v>
      </c>
      <c r="K307" s="363">
        <v>263.89999999999998</v>
      </c>
      <c r="L307" s="364">
        <v>11</v>
      </c>
      <c r="M307" s="358" t="s">
        <v>17048</v>
      </c>
      <c r="N307" s="358" t="s">
        <v>17086</v>
      </c>
      <c r="O307" s="361" t="s">
        <v>17052</v>
      </c>
      <c r="P307" s="363">
        <v>2969018.4899999998</v>
      </c>
      <c r="Q307" s="365"/>
      <c r="R307" s="363">
        <v>0</v>
      </c>
      <c r="S307" s="363">
        <v>0</v>
      </c>
      <c r="T307" s="363">
        <f t="shared" si="85"/>
        <v>2969018.4899999998</v>
      </c>
      <c r="U307" s="359">
        <f t="shared" si="80"/>
        <v>9494.7825071953939</v>
      </c>
      <c r="V307" s="366">
        <v>10658.34883274704</v>
      </c>
    </row>
    <row r="308" spans="1:22" ht="35.25" x14ac:dyDescent="0.5">
      <c r="B308" s="367" t="s">
        <v>345</v>
      </c>
      <c r="C308" s="367"/>
      <c r="D308" s="358" t="s">
        <v>17026</v>
      </c>
      <c r="E308" s="358" t="s">
        <v>17026</v>
      </c>
      <c r="F308" s="358" t="s">
        <v>17026</v>
      </c>
      <c r="G308" s="358" t="s">
        <v>17026</v>
      </c>
      <c r="H308" s="358" t="s">
        <v>17026</v>
      </c>
      <c r="I308" s="363">
        <f>I309</f>
        <v>800.4</v>
      </c>
      <c r="J308" s="363">
        <f t="shared" ref="J308:L308" si="107">J309</f>
        <v>740.4</v>
      </c>
      <c r="K308" s="363">
        <f t="shared" si="107"/>
        <v>740.4</v>
      </c>
      <c r="L308" s="364">
        <f t="shared" si="107"/>
        <v>32</v>
      </c>
      <c r="M308" s="358" t="s">
        <v>17026</v>
      </c>
      <c r="N308" s="358" t="s">
        <v>17026</v>
      </c>
      <c r="O308" s="361" t="s">
        <v>17026</v>
      </c>
      <c r="P308" s="365">
        <v>5947708.0499999998</v>
      </c>
      <c r="Q308" s="365"/>
      <c r="R308" s="363">
        <f t="shared" ref="R308" si="108">R309</f>
        <v>0</v>
      </c>
      <c r="S308" s="363">
        <f t="shared" ref="S308" si="109">S309</f>
        <v>0</v>
      </c>
      <c r="T308" s="363">
        <f t="shared" ref="T308" si="110">T309</f>
        <v>5947708.0499999998</v>
      </c>
      <c r="U308" s="359">
        <f t="shared" si="80"/>
        <v>7430.919602698651</v>
      </c>
      <c r="V308" s="366">
        <f>V309</f>
        <v>8341.5637181409293</v>
      </c>
    </row>
    <row r="309" spans="1:22" ht="35.25" x14ac:dyDescent="0.5">
      <c r="A309" s="173">
        <v>1</v>
      </c>
      <c r="B309" s="358">
        <f>SUBTOTAL(9,$A$16:A309)</f>
        <v>262</v>
      </c>
      <c r="C309" s="368" t="s">
        <v>346</v>
      </c>
      <c r="D309" s="358">
        <v>1974</v>
      </c>
      <c r="E309" s="358"/>
      <c r="F309" s="358" t="s">
        <v>17189</v>
      </c>
      <c r="G309" s="358">
        <v>2</v>
      </c>
      <c r="H309" s="358" t="s">
        <v>16996</v>
      </c>
      <c r="I309" s="369">
        <v>800.4</v>
      </c>
      <c r="J309" s="369">
        <v>740.4</v>
      </c>
      <c r="K309" s="369">
        <v>740.4</v>
      </c>
      <c r="L309" s="370">
        <v>32</v>
      </c>
      <c r="M309" s="358" t="s">
        <v>17048</v>
      </c>
      <c r="N309" s="358" t="s">
        <v>17086</v>
      </c>
      <c r="O309" s="361" t="s">
        <v>17052</v>
      </c>
      <c r="P309" s="366">
        <v>5947708.0499999998</v>
      </c>
      <c r="Q309" s="366"/>
      <c r="R309" s="366">
        <v>0</v>
      </c>
      <c r="S309" s="366">
        <v>0</v>
      </c>
      <c r="T309" s="366">
        <f t="shared" si="85"/>
        <v>5947708.0499999998</v>
      </c>
      <c r="U309" s="359">
        <f t="shared" si="80"/>
        <v>7430.919602698651</v>
      </c>
      <c r="V309" s="366">
        <v>8341.5637181409293</v>
      </c>
    </row>
    <row r="310" spans="1:22" ht="35.25" x14ac:dyDescent="0.5">
      <c r="B310" s="367" t="s">
        <v>370</v>
      </c>
      <c r="C310" s="367"/>
      <c r="D310" s="358" t="s">
        <v>17026</v>
      </c>
      <c r="E310" s="358" t="s">
        <v>17026</v>
      </c>
      <c r="F310" s="358" t="s">
        <v>17026</v>
      </c>
      <c r="G310" s="358" t="s">
        <v>17026</v>
      </c>
      <c r="H310" s="358" t="s">
        <v>17026</v>
      </c>
      <c r="I310" s="363">
        <f>I311</f>
        <v>592.5</v>
      </c>
      <c r="J310" s="363">
        <f t="shared" ref="J310:L310" si="111">J311</f>
        <v>543.20000000000005</v>
      </c>
      <c r="K310" s="363">
        <f t="shared" si="111"/>
        <v>543.20000000000005</v>
      </c>
      <c r="L310" s="364">
        <f t="shared" si="111"/>
        <v>32</v>
      </c>
      <c r="M310" s="358" t="s">
        <v>17026</v>
      </c>
      <c r="N310" s="358" t="s">
        <v>17026</v>
      </c>
      <c r="O310" s="361" t="s">
        <v>17026</v>
      </c>
      <c r="P310" s="365">
        <v>5628145.5300000003</v>
      </c>
      <c r="Q310" s="365"/>
      <c r="R310" s="363">
        <f t="shared" ref="R310" si="112">R311</f>
        <v>0</v>
      </c>
      <c r="S310" s="363">
        <f t="shared" ref="S310" si="113">S311</f>
        <v>0</v>
      </c>
      <c r="T310" s="363">
        <f t="shared" ref="T310" si="114">T311</f>
        <v>5628145.5300000003</v>
      </c>
      <c r="U310" s="359">
        <f t="shared" si="80"/>
        <v>9498.9797974683552</v>
      </c>
      <c r="V310" s="366">
        <f>V311</f>
        <v>9307.966109704641</v>
      </c>
    </row>
    <row r="311" spans="1:22" ht="35.25" x14ac:dyDescent="0.5">
      <c r="A311" s="173">
        <v>1</v>
      </c>
      <c r="B311" s="358">
        <f>SUBTOTAL(9,$A$16:A311)</f>
        <v>263</v>
      </c>
      <c r="C311" s="368" t="s">
        <v>372</v>
      </c>
      <c r="D311" s="358">
        <v>1985</v>
      </c>
      <c r="E311" s="358"/>
      <c r="F311" s="358" t="s">
        <v>17189</v>
      </c>
      <c r="G311" s="358">
        <v>2</v>
      </c>
      <c r="H311" s="358" t="s">
        <v>16996</v>
      </c>
      <c r="I311" s="369">
        <v>592.5</v>
      </c>
      <c r="J311" s="369">
        <v>543.20000000000005</v>
      </c>
      <c r="K311" s="369">
        <v>543.20000000000005</v>
      </c>
      <c r="L311" s="370">
        <v>32</v>
      </c>
      <c r="M311" s="358" t="s">
        <v>17048</v>
      </c>
      <c r="N311" s="358" t="s">
        <v>17086</v>
      </c>
      <c r="O311" s="361" t="s">
        <v>17052</v>
      </c>
      <c r="P311" s="366">
        <v>5628145.5300000003</v>
      </c>
      <c r="Q311" s="366"/>
      <c r="R311" s="366">
        <v>0</v>
      </c>
      <c r="S311" s="366">
        <v>0</v>
      </c>
      <c r="T311" s="366">
        <f t="shared" si="85"/>
        <v>5628145.5300000003</v>
      </c>
      <c r="U311" s="359">
        <f t="shared" si="80"/>
        <v>9498.9797974683552</v>
      </c>
      <c r="V311" s="366">
        <v>9307.966109704641</v>
      </c>
    </row>
    <row r="312" spans="1:22" ht="35.25" x14ac:dyDescent="0.5">
      <c r="B312" s="367" t="s">
        <v>371</v>
      </c>
      <c r="C312" s="367"/>
      <c r="D312" s="358" t="s">
        <v>17026</v>
      </c>
      <c r="E312" s="358" t="s">
        <v>17026</v>
      </c>
      <c r="F312" s="358" t="s">
        <v>17026</v>
      </c>
      <c r="G312" s="358" t="s">
        <v>17026</v>
      </c>
      <c r="H312" s="358" t="s">
        <v>17026</v>
      </c>
      <c r="I312" s="363">
        <f>SUM(I313:I314)</f>
        <v>4538.8999999999996</v>
      </c>
      <c r="J312" s="363">
        <f>SUM(J313:J314)</f>
        <v>4112.7</v>
      </c>
      <c r="K312" s="363">
        <f>SUM(K313:K314)</f>
        <v>3781.8890000000001</v>
      </c>
      <c r="L312" s="364">
        <f>SUM(L313:L314)</f>
        <v>150</v>
      </c>
      <c r="M312" s="358" t="s">
        <v>17026</v>
      </c>
      <c r="N312" s="358" t="s">
        <v>17026</v>
      </c>
      <c r="O312" s="361" t="s">
        <v>17026</v>
      </c>
      <c r="P312" s="365">
        <v>15909700.050000001</v>
      </c>
      <c r="Q312" s="365"/>
      <c r="R312" s="363">
        <f>SUM(R313:R314)</f>
        <v>0</v>
      </c>
      <c r="S312" s="363">
        <f>SUM(S313:S314)</f>
        <v>0</v>
      </c>
      <c r="T312" s="363">
        <f>SUM(T313:T314)</f>
        <v>15909700.050000001</v>
      </c>
      <c r="U312" s="359">
        <f t="shared" si="80"/>
        <v>3505.1884928066274</v>
      </c>
      <c r="V312" s="366">
        <f>MAX(V313:V314)</f>
        <v>8548.7447131582358</v>
      </c>
    </row>
    <row r="313" spans="1:22" ht="35.25" x14ac:dyDescent="0.5">
      <c r="A313" s="173">
        <v>1</v>
      </c>
      <c r="B313" s="358">
        <f>SUBTOTAL(9,$A$16:A313)</f>
        <v>264</v>
      </c>
      <c r="C313" s="368" t="s">
        <v>373</v>
      </c>
      <c r="D313" s="358">
        <v>1978</v>
      </c>
      <c r="E313" s="358"/>
      <c r="F313" s="358" t="s">
        <v>17189</v>
      </c>
      <c r="G313" s="358">
        <v>5</v>
      </c>
      <c r="H313" s="358" t="s">
        <v>17051</v>
      </c>
      <c r="I313" s="369">
        <v>3766</v>
      </c>
      <c r="J313" s="369">
        <v>3383.8</v>
      </c>
      <c r="K313" s="369">
        <v>3131.6890000000003</v>
      </c>
      <c r="L313" s="370">
        <v>120</v>
      </c>
      <c r="M313" s="358" t="s">
        <v>17048</v>
      </c>
      <c r="N313" s="358" t="s">
        <v>17064</v>
      </c>
      <c r="O313" s="361" t="s">
        <v>17114</v>
      </c>
      <c r="P313" s="366">
        <v>12316890.350000001</v>
      </c>
      <c r="Q313" s="366"/>
      <c r="R313" s="366">
        <v>0</v>
      </c>
      <c r="S313" s="366">
        <v>0</v>
      </c>
      <c r="T313" s="366">
        <f t="shared" si="85"/>
        <v>12316890.350000001</v>
      </c>
      <c r="U313" s="359">
        <f t="shared" si="80"/>
        <v>3270.549747742964</v>
      </c>
      <c r="V313" s="366">
        <v>3026.8327137546466</v>
      </c>
    </row>
    <row r="314" spans="1:22" ht="35.25" x14ac:dyDescent="0.5">
      <c r="A314" s="173">
        <v>1</v>
      </c>
      <c r="B314" s="358">
        <f>SUBTOTAL(9,$A$16:A314)</f>
        <v>265</v>
      </c>
      <c r="C314" s="368" t="s">
        <v>13146</v>
      </c>
      <c r="D314" s="358">
        <v>1971</v>
      </c>
      <c r="E314" s="358"/>
      <c r="F314" s="358" t="s">
        <v>17189</v>
      </c>
      <c r="G314" s="358">
        <v>2</v>
      </c>
      <c r="H314" s="358" t="s">
        <v>16994</v>
      </c>
      <c r="I314" s="369">
        <v>772.9</v>
      </c>
      <c r="J314" s="369">
        <v>728.9</v>
      </c>
      <c r="K314" s="369">
        <v>650.20000000000005</v>
      </c>
      <c r="L314" s="370">
        <v>30</v>
      </c>
      <c r="M314" s="358" t="s">
        <v>17048</v>
      </c>
      <c r="N314" s="358" t="s">
        <v>17086</v>
      </c>
      <c r="O314" s="361" t="s">
        <v>17052</v>
      </c>
      <c r="P314" s="366">
        <v>3592809.7</v>
      </c>
      <c r="Q314" s="366"/>
      <c r="R314" s="366">
        <v>0</v>
      </c>
      <c r="S314" s="366">
        <v>0</v>
      </c>
      <c r="T314" s="366">
        <f t="shared" si="85"/>
        <v>3592809.7</v>
      </c>
      <c r="U314" s="359">
        <f t="shared" si="80"/>
        <v>4648.4793634364087</v>
      </c>
      <c r="V314" s="366">
        <v>8548.7447131582358</v>
      </c>
    </row>
    <row r="315" spans="1:22" ht="35.25" x14ac:dyDescent="0.5">
      <c r="B315" s="367" t="s">
        <v>17313</v>
      </c>
      <c r="C315" s="367"/>
      <c r="D315" s="358" t="s">
        <v>17026</v>
      </c>
      <c r="E315" s="358" t="s">
        <v>17026</v>
      </c>
      <c r="F315" s="358" t="s">
        <v>17026</v>
      </c>
      <c r="G315" s="358" t="s">
        <v>17026</v>
      </c>
      <c r="H315" s="358" t="s">
        <v>17026</v>
      </c>
      <c r="I315" s="363">
        <f>I316</f>
        <v>976.3</v>
      </c>
      <c r="J315" s="363">
        <f t="shared" ref="J315:L315" si="115">J316</f>
        <v>976.3</v>
      </c>
      <c r="K315" s="363">
        <f t="shared" si="115"/>
        <v>880.1</v>
      </c>
      <c r="L315" s="364">
        <f t="shared" si="115"/>
        <v>36</v>
      </c>
      <c r="M315" s="358" t="s">
        <v>17026</v>
      </c>
      <c r="N315" s="358" t="s">
        <v>17026</v>
      </c>
      <c r="O315" s="361" t="s">
        <v>17026</v>
      </c>
      <c r="P315" s="365">
        <v>5881607.7999999998</v>
      </c>
      <c r="Q315" s="365"/>
      <c r="R315" s="363">
        <f t="shared" ref="R315" si="116">R316</f>
        <v>0</v>
      </c>
      <c r="S315" s="363">
        <f t="shared" ref="S315" si="117">S316</f>
        <v>0</v>
      </c>
      <c r="T315" s="363">
        <f t="shared" ref="T315" si="118">T316</f>
        <v>5881607.7999999998</v>
      </c>
      <c r="U315" s="359">
        <f t="shared" si="80"/>
        <v>6024.3857420874729</v>
      </c>
      <c r="V315" s="366">
        <f>V316</f>
        <v>9425.124474034621</v>
      </c>
    </row>
    <row r="316" spans="1:22" ht="35.25" x14ac:dyDescent="0.5">
      <c r="A316" s="173">
        <v>1</v>
      </c>
      <c r="B316" s="358">
        <f>SUBTOTAL(9,$A$16:A316)</f>
        <v>266</v>
      </c>
      <c r="C316" s="368" t="s">
        <v>2306</v>
      </c>
      <c r="D316" s="358">
        <v>1987</v>
      </c>
      <c r="E316" s="358"/>
      <c r="F316" s="358" t="s">
        <v>17189</v>
      </c>
      <c r="G316" s="358">
        <v>2</v>
      </c>
      <c r="H316" s="358" t="s">
        <v>17055</v>
      </c>
      <c r="I316" s="369">
        <v>976.3</v>
      </c>
      <c r="J316" s="369">
        <v>976.3</v>
      </c>
      <c r="K316" s="369">
        <v>880.1</v>
      </c>
      <c r="L316" s="370">
        <v>36</v>
      </c>
      <c r="M316" s="358" t="s">
        <v>17048</v>
      </c>
      <c r="N316" s="358" t="s">
        <v>17086</v>
      </c>
      <c r="O316" s="361" t="s">
        <v>17052</v>
      </c>
      <c r="P316" s="366">
        <v>5881607.7999999998</v>
      </c>
      <c r="Q316" s="366"/>
      <c r="R316" s="366">
        <v>0</v>
      </c>
      <c r="S316" s="366">
        <v>0</v>
      </c>
      <c r="T316" s="366">
        <f t="shared" si="85"/>
        <v>5881607.7999999998</v>
      </c>
      <c r="U316" s="359">
        <f t="shared" si="80"/>
        <v>6024.3857420874729</v>
      </c>
      <c r="V316" s="366">
        <v>9425.124474034621</v>
      </c>
    </row>
    <row r="317" spans="1:22" ht="35.25" x14ac:dyDescent="0.5">
      <c r="B317" s="367" t="s">
        <v>219</v>
      </c>
      <c r="C317" s="367"/>
      <c r="D317" s="358" t="s">
        <v>17026</v>
      </c>
      <c r="E317" s="358" t="s">
        <v>17026</v>
      </c>
      <c r="F317" s="358" t="s">
        <v>17026</v>
      </c>
      <c r="G317" s="358" t="s">
        <v>17026</v>
      </c>
      <c r="H317" s="358" t="s">
        <v>17026</v>
      </c>
      <c r="I317" s="363">
        <f>SUM(I318:I319)</f>
        <v>1393.3000000000002</v>
      </c>
      <c r="J317" s="363">
        <f>SUM(J318:J319)</f>
        <v>844</v>
      </c>
      <c r="K317" s="363">
        <f>SUM(K318:K319)</f>
        <v>801.90000000000009</v>
      </c>
      <c r="L317" s="370">
        <f>SUM(L318:L319)</f>
        <v>66</v>
      </c>
      <c r="M317" s="358" t="s">
        <v>17026</v>
      </c>
      <c r="N317" s="358" t="s">
        <v>17026</v>
      </c>
      <c r="O317" s="361" t="s">
        <v>17026</v>
      </c>
      <c r="P317" s="365">
        <v>4363475.25</v>
      </c>
      <c r="Q317" s="365">
        <f t="shared" ref="Q317:T317" si="119">Q318+Q319</f>
        <v>0</v>
      </c>
      <c r="R317" s="363">
        <f t="shared" si="119"/>
        <v>0</v>
      </c>
      <c r="S317" s="363">
        <f t="shared" si="119"/>
        <v>0</v>
      </c>
      <c r="T317" s="363">
        <f t="shared" si="119"/>
        <v>4363475.25</v>
      </c>
      <c r="U317" s="359">
        <f t="shared" si="80"/>
        <v>3131.7557238211434</v>
      </c>
      <c r="V317" s="366">
        <f>MAX(V318:V319)</f>
        <v>8901.7138563865883</v>
      </c>
    </row>
    <row r="318" spans="1:22" ht="35.25" x14ac:dyDescent="0.5">
      <c r="A318" s="173">
        <v>1</v>
      </c>
      <c r="B318" s="358">
        <f>SUBTOTAL(9,$A$16:A318)</f>
        <v>267</v>
      </c>
      <c r="C318" s="368" t="s">
        <v>227</v>
      </c>
      <c r="D318" s="358">
        <v>1967</v>
      </c>
      <c r="E318" s="358"/>
      <c r="F318" s="358" t="s">
        <v>17189</v>
      </c>
      <c r="G318" s="358">
        <v>2</v>
      </c>
      <c r="H318" s="358" t="s">
        <v>16996</v>
      </c>
      <c r="I318" s="369">
        <v>656.6</v>
      </c>
      <c r="J318" s="369">
        <v>393.2</v>
      </c>
      <c r="K318" s="369">
        <v>354.3</v>
      </c>
      <c r="L318" s="370">
        <v>25</v>
      </c>
      <c r="M318" s="358" t="s">
        <v>17048</v>
      </c>
      <c r="N318" s="358" t="s">
        <v>17086</v>
      </c>
      <c r="O318" s="361" t="s">
        <v>17052</v>
      </c>
      <c r="P318" s="366">
        <v>90383.33</v>
      </c>
      <c r="Q318" s="366"/>
      <c r="R318" s="366">
        <v>0</v>
      </c>
      <c r="S318" s="366">
        <v>0</v>
      </c>
      <c r="T318" s="366">
        <f t="shared" si="85"/>
        <v>90383.33</v>
      </c>
      <c r="U318" s="359">
        <f t="shared" si="80"/>
        <v>137.65356381358512</v>
      </c>
      <c r="V318" s="366">
        <f>U318</f>
        <v>137.65356381358512</v>
      </c>
    </row>
    <row r="319" spans="1:22" ht="35.25" x14ac:dyDescent="0.5">
      <c r="A319" s="173">
        <v>1</v>
      </c>
      <c r="B319" s="358">
        <f>SUBTOTAL(9,$A$16:A319)</f>
        <v>268</v>
      </c>
      <c r="C319" s="368" t="s">
        <v>14675</v>
      </c>
      <c r="D319" s="358">
        <v>1978</v>
      </c>
      <c r="E319" s="358"/>
      <c r="F319" s="358" t="s">
        <v>17189</v>
      </c>
      <c r="G319" s="358">
        <v>2</v>
      </c>
      <c r="H319" s="358" t="s">
        <v>16996</v>
      </c>
      <c r="I319" s="369">
        <v>736.7</v>
      </c>
      <c r="J319" s="369">
        <v>450.8</v>
      </c>
      <c r="K319" s="369">
        <v>447.6</v>
      </c>
      <c r="L319" s="370">
        <v>41</v>
      </c>
      <c r="M319" s="358" t="s">
        <v>17048</v>
      </c>
      <c r="N319" s="358" t="s">
        <v>17086</v>
      </c>
      <c r="O319" s="361" t="s">
        <v>17052</v>
      </c>
      <c r="P319" s="366">
        <v>4273091.92</v>
      </c>
      <c r="Q319" s="366"/>
      <c r="R319" s="366">
        <v>0</v>
      </c>
      <c r="S319" s="366">
        <v>0</v>
      </c>
      <c r="T319" s="366">
        <f t="shared" si="85"/>
        <v>4273091.92</v>
      </c>
      <c r="U319" s="359">
        <f t="shared" si="80"/>
        <v>5800.3148092846477</v>
      </c>
      <c r="V319" s="366">
        <v>8901.7138563865883</v>
      </c>
    </row>
    <row r="320" spans="1:22" ht="35.25" x14ac:dyDescent="0.5">
      <c r="B320" s="367" t="s">
        <v>220</v>
      </c>
      <c r="C320" s="367"/>
      <c r="D320" s="358" t="s">
        <v>17026</v>
      </c>
      <c r="E320" s="358" t="s">
        <v>17026</v>
      </c>
      <c r="F320" s="358" t="s">
        <v>17026</v>
      </c>
      <c r="G320" s="358" t="s">
        <v>17026</v>
      </c>
      <c r="H320" s="358" t="s">
        <v>17026</v>
      </c>
      <c r="I320" s="363">
        <f>SUM(I321:I324)</f>
        <v>11199.1</v>
      </c>
      <c r="J320" s="363">
        <f>SUM(J321:J324)</f>
        <v>9852.7999999999993</v>
      </c>
      <c r="K320" s="363">
        <f>SUM(K321:K324)</f>
        <v>9460.52</v>
      </c>
      <c r="L320" s="364">
        <f>SUM(L321:L324)</f>
        <v>429</v>
      </c>
      <c r="M320" s="358" t="s">
        <v>17026</v>
      </c>
      <c r="N320" s="358" t="s">
        <v>17026</v>
      </c>
      <c r="O320" s="361" t="s">
        <v>17026</v>
      </c>
      <c r="P320" s="365">
        <v>42438187.579999998</v>
      </c>
      <c r="Q320" s="365">
        <f t="shared" ref="Q320:T320" si="120">SUM(Q321:Q324)</f>
        <v>0</v>
      </c>
      <c r="R320" s="363">
        <f t="shared" si="120"/>
        <v>0</v>
      </c>
      <c r="S320" s="363">
        <f t="shared" si="120"/>
        <v>0</v>
      </c>
      <c r="T320" s="363">
        <f t="shared" si="120"/>
        <v>42438187.579999998</v>
      </c>
      <c r="U320" s="359">
        <f t="shared" si="80"/>
        <v>3789.4283987106105</v>
      </c>
      <c r="V320" s="366">
        <f>MAX(V321:V324)</f>
        <v>8312.1200000000008</v>
      </c>
    </row>
    <row r="321" spans="1:22" ht="35.25" x14ac:dyDescent="0.5">
      <c r="A321" s="173">
        <v>1</v>
      </c>
      <c r="B321" s="358">
        <f>SUBTOTAL(9,$A$16:A321)</f>
        <v>269</v>
      </c>
      <c r="C321" s="368" t="s">
        <v>225</v>
      </c>
      <c r="D321" s="358">
        <v>1966</v>
      </c>
      <c r="E321" s="358">
        <v>2015</v>
      </c>
      <c r="F321" s="358" t="s">
        <v>17189</v>
      </c>
      <c r="G321" s="358">
        <v>4</v>
      </c>
      <c r="H321" s="358" t="s">
        <v>17051</v>
      </c>
      <c r="I321" s="369">
        <v>3399.7</v>
      </c>
      <c r="J321" s="369">
        <v>2469.1</v>
      </c>
      <c r="K321" s="369">
        <v>2469.1</v>
      </c>
      <c r="L321" s="370">
        <v>95</v>
      </c>
      <c r="M321" s="358" t="s">
        <v>17048</v>
      </c>
      <c r="N321" s="358" t="s">
        <v>17064</v>
      </c>
      <c r="O321" s="361" t="s">
        <v>17168</v>
      </c>
      <c r="P321" s="366">
        <v>10322934.949999999</v>
      </c>
      <c r="Q321" s="366"/>
      <c r="R321" s="366">
        <v>0</v>
      </c>
      <c r="S321" s="366">
        <v>0</v>
      </c>
      <c r="T321" s="366">
        <f t="shared" si="85"/>
        <v>10322934.949999999</v>
      </c>
      <c r="U321" s="359">
        <f t="shared" si="80"/>
        <v>3036.42525811101</v>
      </c>
      <c r="V321" s="366">
        <v>3911.7845692266965</v>
      </c>
    </row>
    <row r="322" spans="1:22" ht="35.25" x14ac:dyDescent="0.5">
      <c r="A322" s="173">
        <v>1</v>
      </c>
      <c r="B322" s="358">
        <f>SUBTOTAL(9,$A$16:A322)</f>
        <v>270</v>
      </c>
      <c r="C322" s="368" t="s">
        <v>226</v>
      </c>
      <c r="D322" s="358">
        <v>1962</v>
      </c>
      <c r="E322" s="358"/>
      <c r="F322" s="358" t="s">
        <v>17189</v>
      </c>
      <c r="G322" s="358">
        <v>3</v>
      </c>
      <c r="H322" s="358" t="s">
        <v>16996</v>
      </c>
      <c r="I322" s="369">
        <v>959.9</v>
      </c>
      <c r="J322" s="369">
        <v>812.8</v>
      </c>
      <c r="K322" s="369">
        <v>767</v>
      </c>
      <c r="L322" s="370">
        <v>40</v>
      </c>
      <c r="M322" s="358" t="s">
        <v>17048</v>
      </c>
      <c r="N322" s="358" t="s">
        <v>17064</v>
      </c>
      <c r="O322" s="361" t="s">
        <v>17168</v>
      </c>
      <c r="P322" s="366">
        <v>5125664.7800000012</v>
      </c>
      <c r="Q322" s="366"/>
      <c r="R322" s="366">
        <v>0</v>
      </c>
      <c r="S322" s="366">
        <v>0</v>
      </c>
      <c r="T322" s="366">
        <f t="shared" si="85"/>
        <v>5125664.7800000012</v>
      </c>
      <c r="U322" s="359">
        <f t="shared" si="80"/>
        <v>5339.7903739972926</v>
      </c>
      <c r="V322" s="366">
        <v>6961.158162308574</v>
      </c>
    </row>
    <row r="323" spans="1:22" ht="35.25" x14ac:dyDescent="0.5">
      <c r="A323" s="173">
        <v>1</v>
      </c>
      <c r="B323" s="358">
        <f>SUBTOTAL(9,$A$16:A323)</f>
        <v>271</v>
      </c>
      <c r="C323" s="368" t="s">
        <v>14730</v>
      </c>
      <c r="D323" s="358">
        <v>1967</v>
      </c>
      <c r="E323" s="358"/>
      <c r="F323" s="358" t="s">
        <v>17189</v>
      </c>
      <c r="G323" s="358">
        <v>4</v>
      </c>
      <c r="H323" s="358" t="s">
        <v>17051</v>
      </c>
      <c r="I323" s="369">
        <v>2500.9</v>
      </c>
      <c r="J323" s="369">
        <v>2416.3000000000002</v>
      </c>
      <c r="K323" s="369">
        <v>2307.9</v>
      </c>
      <c r="L323" s="370">
        <v>117</v>
      </c>
      <c r="M323" s="358" t="s">
        <v>17048</v>
      </c>
      <c r="N323" s="358" t="s">
        <v>17064</v>
      </c>
      <c r="O323" s="361" t="s">
        <v>17168</v>
      </c>
      <c r="P323" s="366">
        <v>17894660.609999999</v>
      </c>
      <c r="Q323" s="366"/>
      <c r="R323" s="366">
        <v>0</v>
      </c>
      <c r="S323" s="366">
        <v>0</v>
      </c>
      <c r="T323" s="366">
        <f t="shared" si="85"/>
        <v>17894660.609999999</v>
      </c>
      <c r="U323" s="359">
        <f t="shared" si="80"/>
        <v>7155.2883401975287</v>
      </c>
      <c r="V323" s="366">
        <v>8312.1200000000008</v>
      </c>
    </row>
    <row r="324" spans="1:22" ht="35.25" x14ac:dyDescent="0.5">
      <c r="A324" s="173">
        <v>1</v>
      </c>
      <c r="B324" s="358">
        <f>SUBTOTAL(9,$A$16:A324)</f>
        <v>272</v>
      </c>
      <c r="C324" s="368" t="s">
        <v>14822</v>
      </c>
      <c r="D324" s="358">
        <v>1977</v>
      </c>
      <c r="E324" s="358"/>
      <c r="F324" s="358" t="s">
        <v>17189</v>
      </c>
      <c r="G324" s="358">
        <v>5</v>
      </c>
      <c r="H324" s="358" t="s">
        <v>17054</v>
      </c>
      <c r="I324" s="369">
        <v>4338.6000000000004</v>
      </c>
      <c r="J324" s="369">
        <v>4154.6000000000004</v>
      </c>
      <c r="K324" s="369">
        <v>3916.52</v>
      </c>
      <c r="L324" s="370">
        <v>177</v>
      </c>
      <c r="M324" s="358" t="s">
        <v>17048</v>
      </c>
      <c r="N324" s="358" t="s">
        <v>17064</v>
      </c>
      <c r="O324" s="361" t="s">
        <v>17168</v>
      </c>
      <c r="P324" s="366">
        <v>9094927.2400000002</v>
      </c>
      <c r="Q324" s="366"/>
      <c r="R324" s="366">
        <v>0</v>
      </c>
      <c r="S324" s="366">
        <v>0</v>
      </c>
      <c r="T324" s="366">
        <f t="shared" si="85"/>
        <v>9094927.2400000002</v>
      </c>
      <c r="U324" s="359">
        <f t="shared" si="80"/>
        <v>2096.2815747015165</v>
      </c>
      <c r="V324" s="366">
        <v>2834.8433644032634</v>
      </c>
    </row>
    <row r="325" spans="1:22" ht="35.25" x14ac:dyDescent="0.5">
      <c r="B325" s="367" t="s">
        <v>221</v>
      </c>
      <c r="C325" s="367"/>
      <c r="D325" s="358" t="s">
        <v>17026</v>
      </c>
      <c r="E325" s="358" t="s">
        <v>17026</v>
      </c>
      <c r="F325" s="358" t="s">
        <v>17026</v>
      </c>
      <c r="G325" s="358" t="s">
        <v>17026</v>
      </c>
      <c r="H325" s="358" t="s">
        <v>17026</v>
      </c>
      <c r="I325" s="363">
        <f>SUM(I326:I327)</f>
        <v>8841.48</v>
      </c>
      <c r="J325" s="363">
        <f t="shared" ref="J325:L325" si="121">SUM(J326:J327)</f>
        <v>6679.16</v>
      </c>
      <c r="K325" s="363">
        <f t="shared" si="121"/>
        <v>6054.94</v>
      </c>
      <c r="L325" s="364">
        <f t="shared" si="121"/>
        <v>259</v>
      </c>
      <c r="M325" s="358" t="s">
        <v>17026</v>
      </c>
      <c r="N325" s="358" t="s">
        <v>17026</v>
      </c>
      <c r="O325" s="361" t="s">
        <v>17026</v>
      </c>
      <c r="P325" s="365">
        <v>20854083.34</v>
      </c>
      <c r="Q325" s="365"/>
      <c r="R325" s="363">
        <f t="shared" ref="R325" si="122">SUM(R326:R327)</f>
        <v>0</v>
      </c>
      <c r="S325" s="363">
        <f t="shared" ref="S325" si="123">SUM(S326:S327)</f>
        <v>0</v>
      </c>
      <c r="T325" s="363">
        <f t="shared" ref="T325" si="124">SUM(T326:T327)</f>
        <v>20854083.34</v>
      </c>
      <c r="U325" s="359">
        <f t="shared" si="80"/>
        <v>2358.6643118572911</v>
      </c>
      <c r="V325" s="366">
        <f>MAX(V326:V327)</f>
        <v>8789.9366987803514</v>
      </c>
    </row>
    <row r="326" spans="1:22" ht="35.25" x14ac:dyDescent="0.5">
      <c r="A326" s="173">
        <v>1</v>
      </c>
      <c r="B326" s="358">
        <f>SUBTOTAL(9,$A$16:A326)</f>
        <v>273</v>
      </c>
      <c r="C326" s="368" t="s">
        <v>228</v>
      </c>
      <c r="D326" s="358">
        <v>1989</v>
      </c>
      <c r="E326" s="358"/>
      <c r="F326" s="358" t="s">
        <v>17189</v>
      </c>
      <c r="G326" s="358">
        <v>5</v>
      </c>
      <c r="H326" s="358" t="s">
        <v>17057</v>
      </c>
      <c r="I326" s="369">
        <v>8045.35</v>
      </c>
      <c r="J326" s="369">
        <v>5975.15</v>
      </c>
      <c r="K326" s="369">
        <v>5580.75</v>
      </c>
      <c r="L326" s="370">
        <v>248</v>
      </c>
      <c r="M326" s="358" t="s">
        <v>17048</v>
      </c>
      <c r="N326" s="358" t="s">
        <v>17064</v>
      </c>
      <c r="O326" s="361" t="s">
        <v>17169</v>
      </c>
      <c r="P326" s="366">
        <v>16513450</v>
      </c>
      <c r="Q326" s="366"/>
      <c r="R326" s="366">
        <v>0</v>
      </c>
      <c r="S326" s="366">
        <v>0</v>
      </c>
      <c r="T326" s="366">
        <f t="shared" si="85"/>
        <v>16513450</v>
      </c>
      <c r="U326" s="359">
        <f t="shared" si="80"/>
        <v>2052.5458805396906</v>
      </c>
      <c r="V326" s="366">
        <v>2623.9787180420985</v>
      </c>
    </row>
    <row r="327" spans="1:22" ht="35.25" x14ac:dyDescent="0.5">
      <c r="A327" s="173">
        <v>1</v>
      </c>
      <c r="B327" s="358">
        <f>SUBTOTAL(9,$A$16:A327)</f>
        <v>274</v>
      </c>
      <c r="C327" s="368" t="s">
        <v>14562</v>
      </c>
      <c r="D327" s="358">
        <v>1958</v>
      </c>
      <c r="E327" s="358"/>
      <c r="F327" s="358" t="s">
        <v>17189</v>
      </c>
      <c r="G327" s="358">
        <v>2</v>
      </c>
      <c r="H327" s="358" t="s">
        <v>16996</v>
      </c>
      <c r="I327" s="369">
        <v>796.13</v>
      </c>
      <c r="J327" s="369">
        <v>704.01</v>
      </c>
      <c r="K327" s="369">
        <v>474.19</v>
      </c>
      <c r="L327" s="370">
        <v>11</v>
      </c>
      <c r="M327" s="358" t="s">
        <v>17048</v>
      </c>
      <c r="N327" s="358" t="s">
        <v>17064</v>
      </c>
      <c r="O327" s="361" t="s">
        <v>17352</v>
      </c>
      <c r="P327" s="366">
        <v>4340633.34</v>
      </c>
      <c r="Q327" s="366"/>
      <c r="R327" s="366">
        <v>0</v>
      </c>
      <c r="S327" s="366">
        <v>0</v>
      </c>
      <c r="T327" s="366">
        <f t="shared" si="85"/>
        <v>4340633.34</v>
      </c>
      <c r="U327" s="359">
        <f t="shared" si="80"/>
        <v>5452.1665305917377</v>
      </c>
      <c r="V327" s="366">
        <v>8789.9366987803514</v>
      </c>
    </row>
    <row r="328" spans="1:22" ht="35.25" x14ac:dyDescent="0.5">
      <c r="B328" s="367" t="s">
        <v>222</v>
      </c>
      <c r="C328" s="367"/>
      <c r="D328" s="358" t="s">
        <v>17026</v>
      </c>
      <c r="E328" s="358" t="s">
        <v>17026</v>
      </c>
      <c r="F328" s="358" t="s">
        <v>17026</v>
      </c>
      <c r="G328" s="358" t="s">
        <v>17026</v>
      </c>
      <c r="H328" s="358" t="s">
        <v>17026</v>
      </c>
      <c r="I328" s="363">
        <f>SUM(I329:I333)</f>
        <v>8737.0499999999993</v>
      </c>
      <c r="J328" s="363">
        <f>SUM(J329:J333)</f>
        <v>7867.35</v>
      </c>
      <c r="K328" s="363">
        <f>SUM(K329:K333)</f>
        <v>7214.32</v>
      </c>
      <c r="L328" s="364">
        <f>SUM(L329:L333)</f>
        <v>356</v>
      </c>
      <c r="M328" s="358" t="s">
        <v>17026</v>
      </c>
      <c r="N328" s="358" t="s">
        <v>17026</v>
      </c>
      <c r="O328" s="361" t="s">
        <v>17026</v>
      </c>
      <c r="P328" s="365">
        <v>34615803.969999999</v>
      </c>
      <c r="Q328" s="365"/>
      <c r="R328" s="363">
        <f>SUM(R329:R333)</f>
        <v>0</v>
      </c>
      <c r="S328" s="363">
        <f>SUM(S329:S333)</f>
        <v>0</v>
      </c>
      <c r="T328" s="363">
        <f>SUM(T329:T333)</f>
        <v>34615803.969999999</v>
      </c>
      <c r="U328" s="359">
        <f t="shared" si="80"/>
        <v>3961.9555765389923</v>
      </c>
      <c r="V328" s="366">
        <f>MAX(V329:V333)</f>
        <v>10079.407084078712</v>
      </c>
    </row>
    <row r="329" spans="1:22" ht="35.25" x14ac:dyDescent="0.5">
      <c r="A329" s="173">
        <v>1</v>
      </c>
      <c r="B329" s="358">
        <f>SUBTOTAL(9,$A$16:A329)</f>
        <v>275</v>
      </c>
      <c r="C329" s="368" t="s">
        <v>229</v>
      </c>
      <c r="D329" s="358">
        <v>1966</v>
      </c>
      <c r="E329" s="358"/>
      <c r="F329" s="358" t="s">
        <v>17189</v>
      </c>
      <c r="G329" s="358">
        <v>2</v>
      </c>
      <c r="H329" s="358" t="s">
        <v>16996</v>
      </c>
      <c r="I329" s="369">
        <v>792.4</v>
      </c>
      <c r="J329" s="369">
        <v>730.5</v>
      </c>
      <c r="K329" s="369">
        <v>730.5</v>
      </c>
      <c r="L329" s="370">
        <v>27</v>
      </c>
      <c r="M329" s="358" t="s">
        <v>17048</v>
      </c>
      <c r="N329" s="358" t="s">
        <v>17086</v>
      </c>
      <c r="O329" s="361" t="s">
        <v>17052</v>
      </c>
      <c r="P329" s="366">
        <v>5468302.9400000004</v>
      </c>
      <c r="Q329" s="366"/>
      <c r="R329" s="366">
        <v>0</v>
      </c>
      <c r="S329" s="366">
        <v>0</v>
      </c>
      <c r="T329" s="366">
        <f t="shared" si="85"/>
        <v>5468302.9400000004</v>
      </c>
      <c r="U329" s="359">
        <f t="shared" si="80"/>
        <v>6900.9375820292789</v>
      </c>
      <c r="V329" s="366">
        <v>9028.5993942453315</v>
      </c>
    </row>
    <row r="330" spans="1:22" ht="35.25" x14ac:dyDescent="0.5">
      <c r="A330" s="173">
        <v>1</v>
      </c>
      <c r="B330" s="358">
        <f>SUBTOTAL(9,$A$16:A330)</f>
        <v>276</v>
      </c>
      <c r="C330" s="368" t="s">
        <v>230</v>
      </c>
      <c r="D330" s="358">
        <v>1959</v>
      </c>
      <c r="E330" s="358"/>
      <c r="F330" s="358" t="s">
        <v>17189</v>
      </c>
      <c r="G330" s="358">
        <v>2</v>
      </c>
      <c r="H330" s="358" t="s">
        <v>16996</v>
      </c>
      <c r="I330" s="369">
        <v>559</v>
      </c>
      <c r="J330" s="369">
        <v>391</v>
      </c>
      <c r="K330" s="369">
        <v>391</v>
      </c>
      <c r="L330" s="370">
        <v>23</v>
      </c>
      <c r="M330" s="358" t="s">
        <v>17048</v>
      </c>
      <c r="N330" s="358" t="s">
        <v>17086</v>
      </c>
      <c r="O330" s="361" t="s">
        <v>17052</v>
      </c>
      <c r="P330" s="366">
        <v>4281376</v>
      </c>
      <c r="Q330" s="366"/>
      <c r="R330" s="366">
        <v>0</v>
      </c>
      <c r="S330" s="366">
        <v>0</v>
      </c>
      <c r="T330" s="366">
        <f t="shared" si="85"/>
        <v>4281376</v>
      </c>
      <c r="U330" s="359">
        <f t="shared" si="80"/>
        <v>7658.991055456172</v>
      </c>
      <c r="V330" s="366">
        <v>10079.407084078712</v>
      </c>
    </row>
    <row r="331" spans="1:22" ht="35.25" x14ac:dyDescent="0.5">
      <c r="A331" s="173">
        <v>1</v>
      </c>
      <c r="B331" s="358">
        <f>SUBTOTAL(9,$A$16:A331)</f>
        <v>277</v>
      </c>
      <c r="C331" s="368" t="s">
        <v>231</v>
      </c>
      <c r="D331" s="358">
        <v>1963</v>
      </c>
      <c r="E331" s="358"/>
      <c r="F331" s="358" t="s">
        <v>17189</v>
      </c>
      <c r="G331" s="358">
        <v>2</v>
      </c>
      <c r="H331" s="358" t="s">
        <v>16996</v>
      </c>
      <c r="I331" s="369">
        <v>634.70000000000005</v>
      </c>
      <c r="J331" s="369">
        <v>637.70000000000005</v>
      </c>
      <c r="K331" s="369">
        <v>607.70000000000005</v>
      </c>
      <c r="L331" s="370">
        <v>26</v>
      </c>
      <c r="M331" s="358" t="s">
        <v>17048</v>
      </c>
      <c r="N331" s="358" t="s">
        <v>17086</v>
      </c>
      <c r="O331" s="361" t="s">
        <v>17052</v>
      </c>
      <c r="P331" s="366">
        <v>4788417.5799999991</v>
      </c>
      <c r="Q331" s="366"/>
      <c r="R331" s="366">
        <v>0</v>
      </c>
      <c r="S331" s="366">
        <v>0</v>
      </c>
      <c r="T331" s="366">
        <f t="shared" si="85"/>
        <v>4788417.5799999991</v>
      </c>
      <c r="U331" s="359">
        <f t="shared" si="80"/>
        <v>7544.3793603277118</v>
      </c>
      <c r="V331" s="366">
        <v>9903.5181345517558</v>
      </c>
    </row>
    <row r="332" spans="1:22" ht="35.25" x14ac:dyDescent="0.5">
      <c r="A332" s="173">
        <v>1</v>
      </c>
      <c r="B332" s="358">
        <f>SUBTOTAL(9,$A$16:A332)</f>
        <v>278</v>
      </c>
      <c r="C332" s="368" t="s">
        <v>2593</v>
      </c>
      <c r="D332" s="358">
        <v>1981</v>
      </c>
      <c r="E332" s="358"/>
      <c r="F332" s="358" t="s">
        <v>17189</v>
      </c>
      <c r="G332" s="358">
        <v>5</v>
      </c>
      <c r="H332" s="358" t="s">
        <v>17051</v>
      </c>
      <c r="I332" s="369">
        <v>3351.1</v>
      </c>
      <c r="J332" s="369">
        <v>2708.3</v>
      </c>
      <c r="K332" s="369">
        <v>2708.3</v>
      </c>
      <c r="L332" s="370">
        <v>114</v>
      </c>
      <c r="M332" s="358" t="s">
        <v>17048</v>
      </c>
      <c r="N332" s="358" t="s">
        <v>17086</v>
      </c>
      <c r="O332" s="361" t="s">
        <v>17052</v>
      </c>
      <c r="P332" s="366">
        <v>9717941.3599999994</v>
      </c>
      <c r="Q332" s="366"/>
      <c r="R332" s="366">
        <v>0</v>
      </c>
      <c r="S332" s="366">
        <v>0</v>
      </c>
      <c r="T332" s="366">
        <f t="shared" si="85"/>
        <v>9717941.3599999994</v>
      </c>
      <c r="U332" s="359">
        <f t="shared" si="80"/>
        <v>2899.9258034675181</v>
      </c>
      <c r="V332" s="366">
        <v>3560.3257915311392</v>
      </c>
    </row>
    <row r="333" spans="1:22" ht="35.25" x14ac:dyDescent="0.5">
      <c r="A333" s="173">
        <v>1</v>
      </c>
      <c r="B333" s="358">
        <f>SUBTOTAL(9,$A$16:A333)</f>
        <v>279</v>
      </c>
      <c r="C333" s="368" t="s">
        <v>14958</v>
      </c>
      <c r="D333" s="358">
        <v>1974</v>
      </c>
      <c r="E333" s="358"/>
      <c r="F333" s="358" t="s">
        <v>17321</v>
      </c>
      <c r="G333" s="358">
        <v>5</v>
      </c>
      <c r="H333" s="358" t="s">
        <v>17058</v>
      </c>
      <c r="I333" s="369">
        <v>3399.85</v>
      </c>
      <c r="J333" s="369">
        <v>3399.85</v>
      </c>
      <c r="K333" s="369">
        <v>2776.82</v>
      </c>
      <c r="L333" s="370">
        <v>166</v>
      </c>
      <c r="M333" s="358" t="s">
        <v>17048</v>
      </c>
      <c r="N333" s="358" t="s">
        <v>17064</v>
      </c>
      <c r="O333" s="361" t="s">
        <v>17353</v>
      </c>
      <c r="P333" s="366">
        <v>10359766.09</v>
      </c>
      <c r="Q333" s="366"/>
      <c r="R333" s="366">
        <v>0</v>
      </c>
      <c r="S333" s="366">
        <v>0</v>
      </c>
      <c r="T333" s="366">
        <f t="shared" si="85"/>
        <v>10359766.09</v>
      </c>
      <c r="U333" s="359">
        <f t="shared" si="80"/>
        <v>3047.1244584319898</v>
      </c>
      <c r="V333" s="366">
        <v>7041.1575157727548</v>
      </c>
    </row>
    <row r="334" spans="1:22" ht="35.25" x14ac:dyDescent="0.5">
      <c r="B334" s="367" t="s">
        <v>223</v>
      </c>
      <c r="C334" s="367"/>
      <c r="D334" s="358" t="s">
        <v>17026</v>
      </c>
      <c r="E334" s="358" t="s">
        <v>17026</v>
      </c>
      <c r="F334" s="358" t="s">
        <v>17026</v>
      </c>
      <c r="G334" s="358" t="s">
        <v>17026</v>
      </c>
      <c r="H334" s="358" t="s">
        <v>17026</v>
      </c>
      <c r="I334" s="363">
        <f>I335+I336</f>
        <v>1408.6</v>
      </c>
      <c r="J334" s="363">
        <f t="shared" ref="J334:L334" si="125">J335+J336</f>
        <v>1301.0999999999999</v>
      </c>
      <c r="K334" s="363">
        <f t="shared" si="125"/>
        <v>893</v>
      </c>
      <c r="L334" s="364">
        <f t="shared" si="125"/>
        <v>63</v>
      </c>
      <c r="M334" s="358" t="s">
        <v>17026</v>
      </c>
      <c r="N334" s="358" t="s">
        <v>17026</v>
      </c>
      <c r="O334" s="361" t="s">
        <v>17026</v>
      </c>
      <c r="P334" s="365">
        <v>9425700.5800000001</v>
      </c>
      <c r="Q334" s="363">
        <f t="shared" ref="Q334:S334" si="126">Q335+Q336</f>
        <v>0</v>
      </c>
      <c r="R334" s="363">
        <f t="shared" si="126"/>
        <v>0</v>
      </c>
      <c r="S334" s="363">
        <f t="shared" si="126"/>
        <v>2574607.71</v>
      </c>
      <c r="T334" s="363">
        <f>T335+T336</f>
        <v>6851092.870000001</v>
      </c>
      <c r="U334" s="359">
        <f t="shared" si="80"/>
        <v>6691.5381087604719</v>
      </c>
      <c r="V334" s="366">
        <f>MAX(V335:V336)</f>
        <v>9116.035491386383</v>
      </c>
    </row>
    <row r="335" spans="1:22" ht="35.25" x14ac:dyDescent="0.5">
      <c r="A335" s="173">
        <v>1</v>
      </c>
      <c r="B335" s="358">
        <f>SUBTOTAL(9,$A$16:A335)</f>
        <v>280</v>
      </c>
      <c r="C335" s="368" t="s">
        <v>233</v>
      </c>
      <c r="D335" s="358">
        <v>1972</v>
      </c>
      <c r="E335" s="358"/>
      <c r="F335" s="358" t="s">
        <v>17189</v>
      </c>
      <c r="G335" s="358">
        <v>2</v>
      </c>
      <c r="H335" s="358" t="s">
        <v>16996</v>
      </c>
      <c r="I335" s="369">
        <v>799.1</v>
      </c>
      <c r="J335" s="369">
        <v>736.7</v>
      </c>
      <c r="K335" s="369">
        <v>691</v>
      </c>
      <c r="L335" s="370">
        <v>45</v>
      </c>
      <c r="M335" s="358" t="s">
        <v>17048</v>
      </c>
      <c r="N335" s="358" t="s">
        <v>17064</v>
      </c>
      <c r="O335" s="361" t="s">
        <v>17170</v>
      </c>
      <c r="P335" s="366">
        <v>5019129.92</v>
      </c>
      <c r="Q335" s="366"/>
      <c r="R335" s="366">
        <v>0</v>
      </c>
      <c r="S335" s="366">
        <v>2082463.39</v>
      </c>
      <c r="T335" s="366">
        <f t="shared" si="85"/>
        <v>2936666.5300000003</v>
      </c>
      <c r="U335" s="359">
        <f t="shared" si="80"/>
        <v>6280.9785008134149</v>
      </c>
      <c r="V335" s="366">
        <v>8092.9322587911402</v>
      </c>
    </row>
    <row r="336" spans="1:22" ht="35.25" x14ac:dyDescent="0.5">
      <c r="A336" s="173">
        <v>1</v>
      </c>
      <c r="B336" s="358">
        <f>SUBTOTAL(9,$A$16:A336)</f>
        <v>281</v>
      </c>
      <c r="C336" s="368" t="s">
        <v>14462</v>
      </c>
      <c r="D336" s="358">
        <v>1917</v>
      </c>
      <c r="E336" s="358"/>
      <c r="F336" s="358" t="s">
        <v>17189</v>
      </c>
      <c r="G336" s="358">
        <v>2</v>
      </c>
      <c r="H336" s="358" t="s">
        <v>16994</v>
      </c>
      <c r="I336" s="369">
        <v>609.5</v>
      </c>
      <c r="J336" s="369">
        <v>564.4</v>
      </c>
      <c r="K336" s="369">
        <v>202</v>
      </c>
      <c r="L336" s="370">
        <v>18</v>
      </c>
      <c r="M336" s="358" t="s">
        <v>17048</v>
      </c>
      <c r="N336" s="358" t="s">
        <v>17086</v>
      </c>
      <c r="O336" s="361" t="s">
        <v>17052</v>
      </c>
      <c r="P336" s="366">
        <v>4406570.66</v>
      </c>
      <c r="Q336" s="366"/>
      <c r="R336" s="366">
        <v>0</v>
      </c>
      <c r="S336" s="366">
        <v>492144.32</v>
      </c>
      <c r="T336" s="366">
        <f>P336-R336-S336</f>
        <v>3914426.3400000003</v>
      </c>
      <c r="U336" s="359">
        <f>P336/I336</f>
        <v>7229.812403609516</v>
      </c>
      <c r="V336" s="366">
        <v>9116.035491386383</v>
      </c>
    </row>
    <row r="337" spans="1:22" ht="35.25" x14ac:dyDescent="0.5">
      <c r="B337" s="367" t="s">
        <v>224</v>
      </c>
      <c r="C337" s="367"/>
      <c r="D337" s="358" t="s">
        <v>17026</v>
      </c>
      <c r="E337" s="358" t="s">
        <v>17026</v>
      </c>
      <c r="F337" s="358" t="s">
        <v>17026</v>
      </c>
      <c r="G337" s="358" t="s">
        <v>17026</v>
      </c>
      <c r="H337" s="358" t="s">
        <v>17026</v>
      </c>
      <c r="I337" s="363">
        <f>SUM(I338:I339)</f>
        <v>1490.21</v>
      </c>
      <c r="J337" s="363">
        <f t="shared" ref="J337:L337" si="127">SUM(J338:J339)</f>
        <v>1016.25</v>
      </c>
      <c r="K337" s="363">
        <f t="shared" si="127"/>
        <v>1016.25</v>
      </c>
      <c r="L337" s="364">
        <f t="shared" si="127"/>
        <v>56</v>
      </c>
      <c r="M337" s="358" t="s">
        <v>17026</v>
      </c>
      <c r="N337" s="358" t="s">
        <v>17026</v>
      </c>
      <c r="O337" s="361" t="s">
        <v>17026</v>
      </c>
      <c r="P337" s="365">
        <v>11657341.579999998</v>
      </c>
      <c r="Q337" s="365"/>
      <c r="R337" s="363">
        <f t="shared" ref="R337" si="128">SUM(R338:R339)</f>
        <v>0</v>
      </c>
      <c r="S337" s="363">
        <f t="shared" ref="S337" si="129">SUM(S338:S339)</f>
        <v>0</v>
      </c>
      <c r="T337" s="363">
        <f t="shared" ref="T337" si="130">SUM(T338:T339)</f>
        <v>11657341.579999998</v>
      </c>
      <c r="U337" s="359">
        <f t="shared" ref="U337:U401" si="131">P337/I337</f>
        <v>7822.6166647653672</v>
      </c>
      <c r="V337" s="366">
        <f>MAX(V338:V339)</f>
        <v>11757.76879458065</v>
      </c>
    </row>
    <row r="338" spans="1:22" ht="35.25" x14ac:dyDescent="0.5">
      <c r="A338" s="173">
        <v>1</v>
      </c>
      <c r="B338" s="358">
        <f>SUBTOTAL(9,$A$16:A338)</f>
        <v>282</v>
      </c>
      <c r="C338" s="380" t="s">
        <v>234</v>
      </c>
      <c r="D338" s="358">
        <v>1966</v>
      </c>
      <c r="E338" s="358"/>
      <c r="F338" s="358" t="s">
        <v>17189</v>
      </c>
      <c r="G338" s="358">
        <v>2</v>
      </c>
      <c r="H338" s="358" t="s">
        <v>16996</v>
      </c>
      <c r="I338" s="363">
        <v>724.81</v>
      </c>
      <c r="J338" s="363">
        <v>519.75</v>
      </c>
      <c r="K338" s="363">
        <v>519.75</v>
      </c>
      <c r="L338" s="364">
        <v>28</v>
      </c>
      <c r="M338" s="358" t="s">
        <v>17048</v>
      </c>
      <c r="N338" s="358" t="s">
        <v>17086</v>
      </c>
      <c r="O338" s="361" t="s">
        <v>17052</v>
      </c>
      <c r="P338" s="363">
        <v>6530301.1799999997</v>
      </c>
      <c r="Q338" s="365"/>
      <c r="R338" s="363">
        <v>0</v>
      </c>
      <c r="S338" s="363">
        <v>0</v>
      </c>
      <c r="T338" s="363">
        <f t="shared" si="85"/>
        <v>6530301.1799999997</v>
      </c>
      <c r="U338" s="359">
        <f t="shared" si="131"/>
        <v>9009.6731281301309</v>
      </c>
      <c r="V338" s="366">
        <v>11757.76879458065</v>
      </c>
    </row>
    <row r="339" spans="1:22" ht="35.25" x14ac:dyDescent="0.5">
      <c r="A339" s="173">
        <v>1</v>
      </c>
      <c r="B339" s="358">
        <f>SUBTOTAL(9,$A$16:A339)</f>
        <v>283</v>
      </c>
      <c r="C339" s="380" t="s">
        <v>14854</v>
      </c>
      <c r="D339" s="358">
        <v>1972</v>
      </c>
      <c r="E339" s="358"/>
      <c r="F339" s="358" t="s">
        <v>17189</v>
      </c>
      <c r="G339" s="358">
        <v>2</v>
      </c>
      <c r="H339" s="358">
        <v>2</v>
      </c>
      <c r="I339" s="363">
        <v>765.4</v>
      </c>
      <c r="J339" s="363">
        <v>496.5</v>
      </c>
      <c r="K339" s="363">
        <v>496.5</v>
      </c>
      <c r="L339" s="364">
        <v>28</v>
      </c>
      <c r="M339" s="358" t="s">
        <v>17048</v>
      </c>
      <c r="N339" s="358" t="s">
        <v>17064</v>
      </c>
      <c r="O339" s="361" t="s">
        <v>17310</v>
      </c>
      <c r="P339" s="363">
        <v>5127040.3999999994</v>
      </c>
      <c r="Q339" s="365"/>
      <c r="R339" s="363">
        <v>0</v>
      </c>
      <c r="S339" s="363">
        <v>0</v>
      </c>
      <c r="T339" s="363">
        <f t="shared" si="85"/>
        <v>5127040.3999999994</v>
      </c>
      <c r="U339" s="359">
        <f t="shared" si="131"/>
        <v>6698.5111053044157</v>
      </c>
      <c r="V339" s="366">
        <v>10883.189119414685</v>
      </c>
    </row>
    <row r="340" spans="1:22" ht="35.25" x14ac:dyDescent="0.5">
      <c r="B340" s="367" t="s">
        <v>235</v>
      </c>
      <c r="C340" s="380"/>
      <c r="D340" s="358" t="s">
        <v>17026</v>
      </c>
      <c r="E340" s="358" t="s">
        <v>17026</v>
      </c>
      <c r="F340" s="358" t="s">
        <v>17026</v>
      </c>
      <c r="G340" s="358" t="s">
        <v>17026</v>
      </c>
      <c r="H340" s="358" t="s">
        <v>17026</v>
      </c>
      <c r="I340" s="363">
        <f>SUM(I341:I341)</f>
        <v>5523</v>
      </c>
      <c r="J340" s="363">
        <f>SUM(J341:J341)</f>
        <v>4570.6000000000004</v>
      </c>
      <c r="K340" s="363">
        <f>SUM(K341:K341)</f>
        <v>2967.3500000000004</v>
      </c>
      <c r="L340" s="364">
        <f>SUM(L341:L341)</f>
        <v>208</v>
      </c>
      <c r="M340" s="358" t="s">
        <v>17026</v>
      </c>
      <c r="N340" s="358" t="s">
        <v>17026</v>
      </c>
      <c r="O340" s="361" t="s">
        <v>17026</v>
      </c>
      <c r="P340" s="365">
        <v>11998850.029999999</v>
      </c>
      <c r="Q340" s="365"/>
      <c r="R340" s="363">
        <f>SUM(R341:R341)</f>
        <v>0</v>
      </c>
      <c r="S340" s="363">
        <f>SUM(S341:S341)</f>
        <v>0</v>
      </c>
      <c r="T340" s="363">
        <f>SUM(T341:T341)</f>
        <v>11998850.029999999</v>
      </c>
      <c r="U340" s="359">
        <f t="shared" si="131"/>
        <v>2172.5239960166573</v>
      </c>
      <c r="V340" s="366">
        <f>MAX(V341:V341)</f>
        <v>2594.6472569255839</v>
      </c>
    </row>
    <row r="341" spans="1:22" ht="35.25" x14ac:dyDescent="0.5">
      <c r="A341" s="173">
        <v>1</v>
      </c>
      <c r="B341" s="358">
        <f>SUBTOTAL(9,$A$16:A341)</f>
        <v>284</v>
      </c>
      <c r="C341" s="368" t="s">
        <v>14455</v>
      </c>
      <c r="D341" s="358">
        <v>1979</v>
      </c>
      <c r="E341" s="358"/>
      <c r="F341" s="358" t="s">
        <v>17189</v>
      </c>
      <c r="G341" s="358">
        <v>5</v>
      </c>
      <c r="H341" s="358" t="s">
        <v>17054</v>
      </c>
      <c r="I341" s="369">
        <v>5523</v>
      </c>
      <c r="J341" s="369">
        <v>4570.6000000000004</v>
      </c>
      <c r="K341" s="369">
        <v>2967.3500000000004</v>
      </c>
      <c r="L341" s="370">
        <v>208</v>
      </c>
      <c r="M341" s="358" t="s">
        <v>17048</v>
      </c>
      <c r="N341" s="358" t="s">
        <v>17064</v>
      </c>
      <c r="O341" s="361" t="s">
        <v>17354</v>
      </c>
      <c r="P341" s="366">
        <v>11998850.029999999</v>
      </c>
      <c r="Q341" s="366"/>
      <c r="R341" s="366">
        <v>0</v>
      </c>
      <c r="S341" s="366">
        <v>0</v>
      </c>
      <c r="T341" s="366">
        <f t="shared" ref="T341:T402" si="132">P341-R341-S341</f>
        <v>11998850.029999999</v>
      </c>
      <c r="U341" s="359">
        <f t="shared" si="131"/>
        <v>2172.5239960166573</v>
      </c>
      <c r="V341" s="366">
        <v>2594.6472569255839</v>
      </c>
    </row>
    <row r="342" spans="1:22" ht="35.25" x14ac:dyDescent="0.5">
      <c r="B342" s="367" t="s">
        <v>17314</v>
      </c>
      <c r="C342" s="367"/>
      <c r="D342" s="358" t="s">
        <v>17026</v>
      </c>
      <c r="E342" s="358" t="s">
        <v>17026</v>
      </c>
      <c r="F342" s="358" t="s">
        <v>17026</v>
      </c>
      <c r="G342" s="358" t="s">
        <v>17026</v>
      </c>
      <c r="H342" s="358" t="s">
        <v>17026</v>
      </c>
      <c r="I342" s="363">
        <f>I343</f>
        <v>780.3</v>
      </c>
      <c r="J342" s="363">
        <f t="shared" ref="J342:L342" si="133">J343</f>
        <v>720.3</v>
      </c>
      <c r="K342" s="363">
        <f t="shared" si="133"/>
        <v>720.3</v>
      </c>
      <c r="L342" s="364">
        <f t="shared" si="133"/>
        <v>40</v>
      </c>
      <c r="M342" s="358" t="s">
        <v>17026</v>
      </c>
      <c r="N342" s="358" t="s">
        <v>17026</v>
      </c>
      <c r="O342" s="361" t="s">
        <v>17026</v>
      </c>
      <c r="P342" s="365">
        <v>5618463.71</v>
      </c>
      <c r="Q342" s="365"/>
      <c r="R342" s="363">
        <f t="shared" ref="R342" si="134">R343</f>
        <v>0</v>
      </c>
      <c r="S342" s="363">
        <f t="shared" ref="S342" si="135">S343</f>
        <v>0</v>
      </c>
      <c r="T342" s="363">
        <f t="shared" ref="T342" si="136">T343</f>
        <v>5618463.71</v>
      </c>
      <c r="U342" s="359">
        <f t="shared" si="131"/>
        <v>7200.389222094067</v>
      </c>
      <c r="V342" s="366">
        <f>V343</f>
        <v>8951.5632654107394</v>
      </c>
    </row>
    <row r="343" spans="1:22" ht="35.25" x14ac:dyDescent="0.5">
      <c r="A343" s="173">
        <v>1</v>
      </c>
      <c r="B343" s="358">
        <f>SUBTOTAL(9,$A$16:A343)</f>
        <v>285</v>
      </c>
      <c r="C343" s="368" t="s">
        <v>14539</v>
      </c>
      <c r="D343" s="358">
        <v>1961</v>
      </c>
      <c r="E343" s="358"/>
      <c r="F343" s="358" t="s">
        <v>17189</v>
      </c>
      <c r="G343" s="358">
        <v>2</v>
      </c>
      <c r="H343" s="358" t="s">
        <v>16996</v>
      </c>
      <c r="I343" s="369">
        <v>780.3</v>
      </c>
      <c r="J343" s="369">
        <v>720.3</v>
      </c>
      <c r="K343" s="369">
        <v>720.3</v>
      </c>
      <c r="L343" s="370">
        <v>40</v>
      </c>
      <c r="M343" s="358" t="s">
        <v>17048</v>
      </c>
      <c r="N343" s="358" t="s">
        <v>17064</v>
      </c>
      <c r="O343" s="361" t="s">
        <v>17355</v>
      </c>
      <c r="P343" s="366">
        <v>5618463.71</v>
      </c>
      <c r="Q343" s="366"/>
      <c r="R343" s="366">
        <v>0</v>
      </c>
      <c r="S343" s="366">
        <v>0</v>
      </c>
      <c r="T343" s="366">
        <f t="shared" si="132"/>
        <v>5618463.71</v>
      </c>
      <c r="U343" s="359">
        <f t="shared" si="131"/>
        <v>7200.389222094067</v>
      </c>
      <c r="V343" s="366">
        <v>8951.5632654107394</v>
      </c>
    </row>
    <row r="344" spans="1:22" ht="35.25" x14ac:dyDescent="0.5">
      <c r="B344" s="367" t="s">
        <v>363</v>
      </c>
      <c r="C344" s="367"/>
      <c r="D344" s="358" t="s">
        <v>17026</v>
      </c>
      <c r="E344" s="358" t="s">
        <v>17026</v>
      </c>
      <c r="F344" s="358" t="s">
        <v>17026</v>
      </c>
      <c r="G344" s="358" t="s">
        <v>17026</v>
      </c>
      <c r="H344" s="358" t="s">
        <v>17026</v>
      </c>
      <c r="I344" s="363">
        <f>I345</f>
        <v>911.2</v>
      </c>
      <c r="J344" s="363">
        <f t="shared" ref="J344:K344" si="137">J345</f>
        <v>827</v>
      </c>
      <c r="K344" s="363">
        <f t="shared" si="137"/>
        <v>785.6</v>
      </c>
      <c r="L344" s="364">
        <f>L345</f>
        <v>30</v>
      </c>
      <c r="M344" s="358" t="s">
        <v>17026</v>
      </c>
      <c r="N344" s="358" t="s">
        <v>17026</v>
      </c>
      <c r="O344" s="361" t="s">
        <v>17026</v>
      </c>
      <c r="P344" s="365">
        <v>8814680.0299999993</v>
      </c>
      <c r="Q344" s="365"/>
      <c r="R344" s="363">
        <f>R345</f>
        <v>0</v>
      </c>
      <c r="S344" s="363">
        <f t="shared" ref="S344:T344" si="138">S345</f>
        <v>0</v>
      </c>
      <c r="T344" s="363">
        <f t="shared" si="138"/>
        <v>8814680.0299999993</v>
      </c>
      <c r="U344" s="359">
        <f t="shared" si="131"/>
        <v>9673.7050373134316</v>
      </c>
      <c r="V344" s="366">
        <f>V345</f>
        <v>11318.511852502194</v>
      </c>
    </row>
    <row r="345" spans="1:22" ht="35.25" x14ac:dyDescent="0.5">
      <c r="A345" s="173">
        <v>1</v>
      </c>
      <c r="B345" s="358">
        <f>SUBTOTAL(9,$A$16:A345)</f>
        <v>286</v>
      </c>
      <c r="C345" s="368" t="s">
        <v>364</v>
      </c>
      <c r="D345" s="358">
        <v>1976</v>
      </c>
      <c r="E345" s="358"/>
      <c r="F345" s="358" t="s">
        <v>17189</v>
      </c>
      <c r="G345" s="358">
        <v>2</v>
      </c>
      <c r="H345" s="358" t="s">
        <v>17055</v>
      </c>
      <c r="I345" s="369">
        <v>911.2</v>
      </c>
      <c r="J345" s="369">
        <v>827</v>
      </c>
      <c r="K345" s="369">
        <v>785.6</v>
      </c>
      <c r="L345" s="370">
        <v>30</v>
      </c>
      <c r="M345" s="358" t="s">
        <v>17048</v>
      </c>
      <c r="N345" s="358" t="s">
        <v>17064</v>
      </c>
      <c r="O345" s="361" t="s">
        <v>17113</v>
      </c>
      <c r="P345" s="366">
        <v>8814680.0299999993</v>
      </c>
      <c r="Q345" s="366"/>
      <c r="R345" s="366">
        <v>0</v>
      </c>
      <c r="S345" s="366">
        <v>0</v>
      </c>
      <c r="T345" s="366">
        <f t="shared" si="132"/>
        <v>8814680.0299999993</v>
      </c>
      <c r="U345" s="359">
        <f t="shared" si="131"/>
        <v>9673.7050373134316</v>
      </c>
      <c r="V345" s="366">
        <v>11318.511852502194</v>
      </c>
    </row>
    <row r="346" spans="1:22" ht="35.25" x14ac:dyDescent="0.5">
      <c r="B346" s="367" t="s">
        <v>17363</v>
      </c>
      <c r="C346" s="367"/>
      <c r="D346" s="358" t="s">
        <v>17026</v>
      </c>
      <c r="E346" s="358" t="s">
        <v>17026</v>
      </c>
      <c r="F346" s="358" t="s">
        <v>17026</v>
      </c>
      <c r="G346" s="358" t="s">
        <v>17026</v>
      </c>
      <c r="H346" s="358" t="s">
        <v>17026</v>
      </c>
      <c r="I346" s="363">
        <f>I347</f>
        <v>621.6</v>
      </c>
      <c r="J346" s="363">
        <f t="shared" ref="J346:L346" si="139">J347</f>
        <v>502.6</v>
      </c>
      <c r="K346" s="363">
        <f t="shared" si="139"/>
        <v>339.2</v>
      </c>
      <c r="L346" s="364">
        <f t="shared" si="139"/>
        <v>25</v>
      </c>
      <c r="M346" s="358" t="s">
        <v>17026</v>
      </c>
      <c r="N346" s="358" t="s">
        <v>17026</v>
      </c>
      <c r="O346" s="361" t="s">
        <v>17026</v>
      </c>
      <c r="P346" s="365">
        <v>3793574.26</v>
      </c>
      <c r="Q346" s="365"/>
      <c r="R346" s="363">
        <f t="shared" ref="R346" si="140">R347</f>
        <v>0</v>
      </c>
      <c r="S346" s="363">
        <f t="shared" ref="S346" si="141">S347</f>
        <v>0</v>
      </c>
      <c r="T346" s="363">
        <f t="shared" ref="T346" si="142">T347</f>
        <v>3793574.26</v>
      </c>
      <c r="U346" s="359">
        <f t="shared" si="131"/>
        <v>6102.9186936936931</v>
      </c>
      <c r="V346" s="366">
        <f>V347</f>
        <v>9623.2114543114549</v>
      </c>
    </row>
    <row r="347" spans="1:22" ht="35.25" x14ac:dyDescent="0.5">
      <c r="A347" s="173">
        <v>1</v>
      </c>
      <c r="B347" s="358">
        <f>SUBTOTAL(9,$A$16:A347)</f>
        <v>287</v>
      </c>
      <c r="C347" s="377" t="s">
        <v>15244</v>
      </c>
      <c r="D347" s="358">
        <v>1987</v>
      </c>
      <c r="E347" s="358"/>
      <c r="F347" s="358" t="s">
        <v>17189</v>
      </c>
      <c r="G347" s="358">
        <v>2</v>
      </c>
      <c r="H347" s="358" t="s">
        <v>16996</v>
      </c>
      <c r="I347" s="363">
        <v>621.6</v>
      </c>
      <c r="J347" s="363">
        <v>502.6</v>
      </c>
      <c r="K347" s="363">
        <v>339.2</v>
      </c>
      <c r="L347" s="364">
        <v>25</v>
      </c>
      <c r="M347" s="358" t="s">
        <v>17048</v>
      </c>
      <c r="N347" s="358" t="s">
        <v>17086</v>
      </c>
      <c r="O347" s="361" t="s">
        <v>17052</v>
      </c>
      <c r="P347" s="363">
        <v>3793574.26</v>
      </c>
      <c r="Q347" s="365"/>
      <c r="R347" s="363">
        <v>0</v>
      </c>
      <c r="S347" s="363">
        <v>0</v>
      </c>
      <c r="T347" s="363">
        <f t="shared" si="132"/>
        <v>3793574.26</v>
      </c>
      <c r="U347" s="359">
        <f t="shared" si="131"/>
        <v>6102.9186936936931</v>
      </c>
      <c r="V347" s="366">
        <v>9623.2114543114549</v>
      </c>
    </row>
    <row r="348" spans="1:22" ht="35.25" x14ac:dyDescent="0.5">
      <c r="B348" s="367" t="s">
        <v>257</v>
      </c>
      <c r="C348" s="367"/>
      <c r="D348" s="358" t="s">
        <v>17026</v>
      </c>
      <c r="E348" s="358" t="s">
        <v>17026</v>
      </c>
      <c r="F348" s="358" t="s">
        <v>17026</v>
      </c>
      <c r="G348" s="358" t="s">
        <v>17026</v>
      </c>
      <c r="H348" s="358" t="s">
        <v>17026</v>
      </c>
      <c r="I348" s="363">
        <f>I349</f>
        <v>971.34</v>
      </c>
      <c r="J348" s="363">
        <f t="shared" ref="J348:L348" si="143">J349</f>
        <v>879.22</v>
      </c>
      <c r="K348" s="363">
        <f t="shared" si="143"/>
        <v>879.22</v>
      </c>
      <c r="L348" s="364">
        <f t="shared" si="143"/>
        <v>45</v>
      </c>
      <c r="M348" s="358" t="s">
        <v>17026</v>
      </c>
      <c r="N348" s="358" t="s">
        <v>17026</v>
      </c>
      <c r="O348" s="361" t="s">
        <v>17026</v>
      </c>
      <c r="P348" s="365">
        <v>6747768.7300000004</v>
      </c>
      <c r="Q348" s="365"/>
      <c r="R348" s="363">
        <f t="shared" ref="R348" si="144">R349</f>
        <v>0</v>
      </c>
      <c r="S348" s="363">
        <f t="shared" ref="S348" si="145">S349</f>
        <v>0</v>
      </c>
      <c r="T348" s="363">
        <f t="shared" ref="T348" si="146">T349</f>
        <v>6747768.7300000004</v>
      </c>
      <c r="U348" s="359">
        <f t="shared" si="131"/>
        <v>6946.8659068915113</v>
      </c>
      <c r="V348" s="366">
        <f>V349</f>
        <v>8740.070088743385</v>
      </c>
    </row>
    <row r="349" spans="1:22" ht="35.25" x14ac:dyDescent="0.5">
      <c r="A349" s="173">
        <v>1</v>
      </c>
      <c r="B349" s="358">
        <f>SUBTOTAL(9,$A$16:A349)</f>
        <v>288</v>
      </c>
      <c r="C349" s="368" t="s">
        <v>258</v>
      </c>
      <c r="D349" s="358">
        <v>1980</v>
      </c>
      <c r="E349" s="358"/>
      <c r="F349" s="358" t="s">
        <v>17189</v>
      </c>
      <c r="G349" s="358">
        <v>2</v>
      </c>
      <c r="H349" s="358" t="s">
        <v>17055</v>
      </c>
      <c r="I349" s="369">
        <v>971.34</v>
      </c>
      <c r="J349" s="369">
        <v>879.22</v>
      </c>
      <c r="K349" s="369">
        <v>879.22</v>
      </c>
      <c r="L349" s="370">
        <v>45</v>
      </c>
      <c r="M349" s="358" t="s">
        <v>17048</v>
      </c>
      <c r="N349" s="358" t="s">
        <v>17064</v>
      </c>
      <c r="O349" s="361" t="s">
        <v>17174</v>
      </c>
      <c r="P349" s="366">
        <v>6747768.7300000004</v>
      </c>
      <c r="Q349" s="366"/>
      <c r="R349" s="366">
        <v>0</v>
      </c>
      <c r="S349" s="366">
        <v>0</v>
      </c>
      <c r="T349" s="366">
        <f t="shared" si="132"/>
        <v>6747768.7300000004</v>
      </c>
      <c r="U349" s="359">
        <f t="shared" si="131"/>
        <v>6946.8659068915113</v>
      </c>
      <c r="V349" s="366">
        <v>8740.070088743385</v>
      </c>
    </row>
    <row r="350" spans="1:22" ht="35.25" x14ac:dyDescent="0.5">
      <c r="B350" s="367" t="s">
        <v>259</v>
      </c>
      <c r="C350" s="367"/>
      <c r="D350" s="358" t="s">
        <v>17026</v>
      </c>
      <c r="E350" s="358" t="s">
        <v>17026</v>
      </c>
      <c r="F350" s="358" t="s">
        <v>17026</v>
      </c>
      <c r="G350" s="358" t="s">
        <v>17026</v>
      </c>
      <c r="H350" s="358" t="s">
        <v>17026</v>
      </c>
      <c r="I350" s="363">
        <f>I351</f>
        <v>687</v>
      </c>
      <c r="J350" s="363">
        <f t="shared" ref="J350:L350" si="147">J351</f>
        <v>640.6</v>
      </c>
      <c r="K350" s="363">
        <f t="shared" si="147"/>
        <v>610.80000000000007</v>
      </c>
      <c r="L350" s="364">
        <f t="shared" si="147"/>
        <v>21</v>
      </c>
      <c r="M350" s="358" t="s">
        <v>17026</v>
      </c>
      <c r="N350" s="358" t="s">
        <v>17026</v>
      </c>
      <c r="O350" s="361" t="s">
        <v>17026</v>
      </c>
      <c r="P350" s="365">
        <v>4757125.34</v>
      </c>
      <c r="Q350" s="365"/>
      <c r="R350" s="363">
        <f t="shared" ref="R350" si="148">R351</f>
        <v>0</v>
      </c>
      <c r="S350" s="363">
        <f t="shared" ref="S350" si="149">S351</f>
        <v>0</v>
      </c>
      <c r="T350" s="363">
        <f t="shared" ref="T350" si="150">T351</f>
        <v>4757125.34</v>
      </c>
      <c r="U350" s="359">
        <f t="shared" si="131"/>
        <v>6924.4910334788938</v>
      </c>
      <c r="V350" s="366">
        <f>V351</f>
        <v>10628.685624454149</v>
      </c>
    </row>
    <row r="351" spans="1:22" ht="35.25" x14ac:dyDescent="0.5">
      <c r="A351" s="173">
        <v>1</v>
      </c>
      <c r="B351" s="358">
        <f>SUBTOTAL(9,$A$16:A351)</f>
        <v>289</v>
      </c>
      <c r="C351" s="368" t="s">
        <v>260</v>
      </c>
      <c r="D351" s="358">
        <v>1965</v>
      </c>
      <c r="E351" s="358">
        <v>2016</v>
      </c>
      <c r="F351" s="358" t="s">
        <v>17189</v>
      </c>
      <c r="G351" s="358">
        <v>2</v>
      </c>
      <c r="H351" s="358" t="s">
        <v>16996</v>
      </c>
      <c r="I351" s="369">
        <v>687</v>
      </c>
      <c r="J351" s="369">
        <v>640.6</v>
      </c>
      <c r="K351" s="369">
        <v>610.80000000000007</v>
      </c>
      <c r="L351" s="370">
        <v>21</v>
      </c>
      <c r="M351" s="358" t="s">
        <v>17048</v>
      </c>
      <c r="N351" s="358" t="s">
        <v>17086</v>
      </c>
      <c r="O351" s="361" t="s">
        <v>17052</v>
      </c>
      <c r="P351" s="366">
        <v>4757125.34</v>
      </c>
      <c r="Q351" s="366"/>
      <c r="R351" s="366">
        <v>0</v>
      </c>
      <c r="S351" s="366">
        <v>0</v>
      </c>
      <c r="T351" s="366">
        <f t="shared" si="132"/>
        <v>4757125.34</v>
      </c>
      <c r="U351" s="359">
        <f t="shared" si="131"/>
        <v>6924.4910334788938</v>
      </c>
      <c r="V351" s="366">
        <v>10628.685624454149</v>
      </c>
    </row>
    <row r="352" spans="1:22" ht="35.25" x14ac:dyDescent="0.5">
      <c r="B352" s="367" t="s">
        <v>261</v>
      </c>
      <c r="C352" s="367"/>
      <c r="D352" s="358" t="s">
        <v>17026</v>
      </c>
      <c r="E352" s="358" t="s">
        <v>17026</v>
      </c>
      <c r="F352" s="358" t="s">
        <v>17026</v>
      </c>
      <c r="G352" s="358" t="s">
        <v>17026</v>
      </c>
      <c r="H352" s="358" t="s">
        <v>17026</v>
      </c>
      <c r="I352" s="363">
        <f>SUM(I353:I355)</f>
        <v>3742.79</v>
      </c>
      <c r="J352" s="363">
        <f t="shared" ref="J352:L352" si="151">SUM(J353:J355)</f>
        <v>3619.2</v>
      </c>
      <c r="K352" s="363">
        <f t="shared" si="151"/>
        <v>1856.89</v>
      </c>
      <c r="L352" s="364">
        <f t="shared" si="151"/>
        <v>138</v>
      </c>
      <c r="M352" s="358" t="s">
        <v>17026</v>
      </c>
      <c r="N352" s="358" t="s">
        <v>17026</v>
      </c>
      <c r="O352" s="361" t="s">
        <v>17026</v>
      </c>
      <c r="P352" s="365">
        <v>13615171.16</v>
      </c>
      <c r="Q352" s="365"/>
      <c r="R352" s="363">
        <f t="shared" ref="R352" si="152">SUM(R353:R355)</f>
        <v>0</v>
      </c>
      <c r="S352" s="363">
        <f t="shared" ref="S352" si="153">SUM(S353:S355)</f>
        <v>0</v>
      </c>
      <c r="T352" s="363">
        <f t="shared" ref="T352" si="154">SUM(T353:T355)</f>
        <v>13615171.16</v>
      </c>
      <c r="U352" s="359">
        <f t="shared" si="131"/>
        <v>3637.7064061836227</v>
      </c>
      <c r="V352" s="366">
        <f>MAX(V353:V355)</f>
        <v>12062.749192921881</v>
      </c>
    </row>
    <row r="353" spans="1:22" ht="35.25" x14ac:dyDescent="0.5">
      <c r="A353" s="173">
        <v>1</v>
      </c>
      <c r="B353" s="358">
        <f>SUBTOTAL(9,$A$16:A353)</f>
        <v>290</v>
      </c>
      <c r="C353" s="368" t="s">
        <v>262</v>
      </c>
      <c r="D353" s="358">
        <v>1978</v>
      </c>
      <c r="E353" s="358"/>
      <c r="F353" s="358" t="s">
        <v>17189</v>
      </c>
      <c r="G353" s="358">
        <v>2</v>
      </c>
      <c r="H353" s="358" t="s">
        <v>17055</v>
      </c>
      <c r="I353" s="369">
        <v>926.8</v>
      </c>
      <c r="J353" s="369">
        <v>840.6</v>
      </c>
      <c r="K353" s="369">
        <v>802.6</v>
      </c>
      <c r="L353" s="370">
        <v>40</v>
      </c>
      <c r="M353" s="358" t="s">
        <v>17048</v>
      </c>
      <c r="N353" s="358" t="s">
        <v>17064</v>
      </c>
      <c r="O353" s="361" t="s">
        <v>17175</v>
      </c>
      <c r="P353" s="366">
        <v>5618359.8899999997</v>
      </c>
      <c r="Q353" s="366"/>
      <c r="R353" s="366">
        <v>0</v>
      </c>
      <c r="S353" s="366">
        <v>0</v>
      </c>
      <c r="T353" s="366">
        <f t="shared" si="132"/>
        <v>5618359.8899999997</v>
      </c>
      <c r="U353" s="359">
        <f t="shared" si="131"/>
        <v>6062.1060530858867</v>
      </c>
      <c r="V353" s="366">
        <v>12062.749192921881</v>
      </c>
    </row>
    <row r="354" spans="1:22" ht="35.25" x14ac:dyDescent="0.5">
      <c r="A354" s="173">
        <v>1</v>
      </c>
      <c r="B354" s="358">
        <f>SUBTOTAL(9,$A$16:A354)</f>
        <v>291</v>
      </c>
      <c r="C354" s="368" t="s">
        <v>15716</v>
      </c>
      <c r="D354" s="358">
        <v>1970</v>
      </c>
      <c r="E354" s="358"/>
      <c r="F354" s="358" t="s">
        <v>17189</v>
      </c>
      <c r="G354" s="358" t="s">
        <v>17051</v>
      </c>
      <c r="H354" s="358" t="s">
        <v>16994</v>
      </c>
      <c r="I354" s="369">
        <v>607.6</v>
      </c>
      <c r="J354" s="369">
        <v>607.6</v>
      </c>
      <c r="K354" s="369">
        <v>607.6</v>
      </c>
      <c r="L354" s="370">
        <v>25</v>
      </c>
      <c r="M354" s="358" t="s">
        <v>17048</v>
      </c>
      <c r="N354" s="358" t="s">
        <v>17064</v>
      </c>
      <c r="O354" s="361" t="s">
        <v>17356</v>
      </c>
      <c r="P354" s="366">
        <v>2055756.46</v>
      </c>
      <c r="Q354" s="366"/>
      <c r="R354" s="366">
        <v>0</v>
      </c>
      <c r="S354" s="366">
        <v>0</v>
      </c>
      <c r="T354" s="366">
        <f t="shared" si="132"/>
        <v>2055756.46</v>
      </c>
      <c r="U354" s="359">
        <f t="shared" si="131"/>
        <v>3383.4043120473993</v>
      </c>
      <c r="V354" s="366">
        <v>4459.7062277814348</v>
      </c>
    </row>
    <row r="355" spans="1:22" ht="35.25" x14ac:dyDescent="0.5">
      <c r="A355" s="173">
        <v>1</v>
      </c>
      <c r="B355" s="358">
        <f>SUBTOTAL(9,$A$16:A355)</f>
        <v>292</v>
      </c>
      <c r="C355" s="368" t="s">
        <v>15731</v>
      </c>
      <c r="D355" s="358">
        <v>1970</v>
      </c>
      <c r="E355" s="358"/>
      <c r="F355" s="358" t="s">
        <v>17189</v>
      </c>
      <c r="G355" s="358" t="s">
        <v>17051</v>
      </c>
      <c r="H355" s="358" t="s">
        <v>17055</v>
      </c>
      <c r="I355" s="369">
        <v>2208.39</v>
      </c>
      <c r="J355" s="369">
        <v>2171</v>
      </c>
      <c r="K355" s="369">
        <v>446.69</v>
      </c>
      <c r="L355" s="370">
        <v>73</v>
      </c>
      <c r="M355" s="358" t="s">
        <v>17048</v>
      </c>
      <c r="N355" s="358" t="s">
        <v>17064</v>
      </c>
      <c r="O355" s="361" t="s">
        <v>17356</v>
      </c>
      <c r="P355" s="366">
        <v>5941054.8099999996</v>
      </c>
      <c r="Q355" s="366"/>
      <c r="R355" s="366">
        <v>0</v>
      </c>
      <c r="S355" s="366">
        <v>0</v>
      </c>
      <c r="T355" s="366">
        <f t="shared" si="132"/>
        <v>5941054.8099999996</v>
      </c>
      <c r="U355" s="359">
        <f t="shared" si="131"/>
        <v>2690.2199385072381</v>
      </c>
      <c r="V355" s="366">
        <v>4071.8458207110161</v>
      </c>
    </row>
    <row r="356" spans="1:22" ht="35.25" x14ac:dyDescent="0.5">
      <c r="B356" s="367" t="s">
        <v>263</v>
      </c>
      <c r="C356" s="367"/>
      <c r="D356" s="358" t="s">
        <v>17026</v>
      </c>
      <c r="E356" s="358" t="s">
        <v>17026</v>
      </c>
      <c r="F356" s="358" t="s">
        <v>17026</v>
      </c>
      <c r="G356" s="358" t="s">
        <v>17026</v>
      </c>
      <c r="H356" s="358" t="s">
        <v>17026</v>
      </c>
      <c r="I356" s="363">
        <f>SUM(I357:I361)</f>
        <v>10489.66</v>
      </c>
      <c r="J356" s="363">
        <f>SUM(J357:J361)</f>
        <v>7672.1</v>
      </c>
      <c r="K356" s="363">
        <f>SUM(K357:K361)</f>
        <v>6890.7999999999993</v>
      </c>
      <c r="L356" s="364">
        <f>SUM(L357:L361)</f>
        <v>498</v>
      </c>
      <c r="M356" s="358" t="s">
        <v>17026</v>
      </c>
      <c r="N356" s="358" t="s">
        <v>17026</v>
      </c>
      <c r="O356" s="361" t="s">
        <v>17026</v>
      </c>
      <c r="P356" s="365">
        <v>35685621.329999998</v>
      </c>
      <c r="Q356" s="365"/>
      <c r="R356" s="363">
        <f>SUM(R357:R361)</f>
        <v>0</v>
      </c>
      <c r="S356" s="363">
        <f>SUM(S357:S361)</f>
        <v>0</v>
      </c>
      <c r="T356" s="363">
        <f>SUM(T357:T361)</f>
        <v>35685621.329999998</v>
      </c>
      <c r="U356" s="359">
        <f t="shared" si="131"/>
        <v>3401.9807438944636</v>
      </c>
      <c r="V356" s="366">
        <f>MAX(V357:V361)</f>
        <v>6225.1983200490504</v>
      </c>
    </row>
    <row r="357" spans="1:22" ht="35.25" x14ac:dyDescent="0.5">
      <c r="A357" s="173">
        <v>1</v>
      </c>
      <c r="B357" s="358">
        <f>SUBTOTAL(9,$A$16:A357)</f>
        <v>293</v>
      </c>
      <c r="C357" s="368" t="s">
        <v>264</v>
      </c>
      <c r="D357" s="358">
        <v>1979</v>
      </c>
      <c r="E357" s="358"/>
      <c r="F357" s="358" t="s">
        <v>17189</v>
      </c>
      <c r="G357" s="358">
        <v>3</v>
      </c>
      <c r="H357" s="358" t="s">
        <v>17055</v>
      </c>
      <c r="I357" s="369">
        <v>1304.8</v>
      </c>
      <c r="J357" s="369">
        <v>1304.8</v>
      </c>
      <c r="K357" s="369">
        <v>1195.7</v>
      </c>
      <c r="L357" s="370">
        <v>76</v>
      </c>
      <c r="M357" s="358" t="s">
        <v>17048</v>
      </c>
      <c r="N357" s="358" t="s">
        <v>17064</v>
      </c>
      <c r="O357" s="361" t="s">
        <v>17176</v>
      </c>
      <c r="P357" s="366">
        <v>6933266.2700000005</v>
      </c>
      <c r="Q357" s="366"/>
      <c r="R357" s="366">
        <v>0</v>
      </c>
      <c r="S357" s="366">
        <v>0</v>
      </c>
      <c r="T357" s="366">
        <f t="shared" si="132"/>
        <v>6933266.2700000005</v>
      </c>
      <c r="U357" s="359">
        <f t="shared" si="131"/>
        <v>5313.6620708154514</v>
      </c>
      <c r="V357" s="366">
        <v>6225.1983200490504</v>
      </c>
    </row>
    <row r="358" spans="1:22" ht="35.25" x14ac:dyDescent="0.5">
      <c r="A358" s="173">
        <v>1</v>
      </c>
      <c r="B358" s="358">
        <f>SUBTOTAL(9,$A$16:A358)</f>
        <v>294</v>
      </c>
      <c r="C358" s="368" t="s">
        <v>265</v>
      </c>
      <c r="D358" s="358">
        <v>1966</v>
      </c>
      <c r="E358" s="358"/>
      <c r="F358" s="358" t="s">
        <v>17053</v>
      </c>
      <c r="G358" s="358">
        <v>3</v>
      </c>
      <c r="H358" s="358">
        <v>3</v>
      </c>
      <c r="I358" s="369">
        <v>2156.8000000000002</v>
      </c>
      <c r="J358" s="369">
        <v>1513.3</v>
      </c>
      <c r="K358" s="369">
        <v>1091.3</v>
      </c>
      <c r="L358" s="370">
        <v>61</v>
      </c>
      <c r="M358" s="358" t="s">
        <v>17048</v>
      </c>
      <c r="N358" s="358" t="s">
        <v>17064</v>
      </c>
      <c r="O358" s="361" t="s">
        <v>17177</v>
      </c>
      <c r="P358" s="366">
        <v>11929316.199999999</v>
      </c>
      <c r="Q358" s="366"/>
      <c r="R358" s="366">
        <v>0</v>
      </c>
      <c r="S358" s="366">
        <v>0</v>
      </c>
      <c r="T358" s="366">
        <f t="shared" si="132"/>
        <v>11929316.199999999</v>
      </c>
      <c r="U358" s="359">
        <f t="shared" si="131"/>
        <v>5531.0256862017795</v>
      </c>
      <c r="V358" s="366">
        <v>5939.52299703264</v>
      </c>
    </row>
    <row r="359" spans="1:22" ht="35.25" x14ac:dyDescent="0.5">
      <c r="A359" s="173">
        <v>1</v>
      </c>
      <c r="B359" s="358">
        <f>SUBTOTAL(9,$A$16:A359)</f>
        <v>295</v>
      </c>
      <c r="C359" s="368" t="s">
        <v>15671</v>
      </c>
      <c r="D359" s="358">
        <v>1964</v>
      </c>
      <c r="E359" s="358"/>
      <c r="F359" s="358" t="s">
        <v>17189</v>
      </c>
      <c r="G359" s="358">
        <v>2</v>
      </c>
      <c r="H359" s="358" t="s">
        <v>17051</v>
      </c>
      <c r="I359" s="369">
        <v>768.3</v>
      </c>
      <c r="J359" s="369">
        <v>297</v>
      </c>
      <c r="K359" s="369">
        <v>253.5</v>
      </c>
      <c r="L359" s="370">
        <v>80</v>
      </c>
      <c r="M359" s="358" t="s">
        <v>17048</v>
      </c>
      <c r="N359" s="358" t="s">
        <v>17064</v>
      </c>
      <c r="O359" s="361" t="s">
        <v>17174</v>
      </c>
      <c r="P359" s="366">
        <v>408560</v>
      </c>
      <c r="Q359" s="366"/>
      <c r="R359" s="366">
        <v>0</v>
      </c>
      <c r="S359" s="366">
        <v>0</v>
      </c>
      <c r="T359" s="366">
        <f t="shared" si="132"/>
        <v>408560</v>
      </c>
      <c r="U359" s="359">
        <f t="shared" si="131"/>
        <v>531.7714434465704</v>
      </c>
      <c r="V359" s="366">
        <f>U359</f>
        <v>531.7714434465704</v>
      </c>
    </row>
    <row r="360" spans="1:22" ht="35.25" x14ac:dyDescent="0.5">
      <c r="A360" s="173">
        <v>1</v>
      </c>
      <c r="B360" s="358">
        <f>SUBTOTAL(9,$A$16:A360)</f>
        <v>296</v>
      </c>
      <c r="C360" s="368" t="s">
        <v>15684</v>
      </c>
      <c r="D360" s="358">
        <v>1973</v>
      </c>
      <c r="E360" s="358"/>
      <c r="F360" s="358" t="s">
        <v>17189</v>
      </c>
      <c r="G360" s="358">
        <v>5</v>
      </c>
      <c r="H360" s="358" t="s">
        <v>17055</v>
      </c>
      <c r="I360" s="369">
        <v>3131.46</v>
      </c>
      <c r="J360" s="369">
        <v>3131.28</v>
      </c>
      <c r="K360" s="369">
        <v>3070.48</v>
      </c>
      <c r="L360" s="370">
        <v>208</v>
      </c>
      <c r="M360" s="358" t="s">
        <v>17048</v>
      </c>
      <c r="N360" s="358" t="s">
        <v>17064</v>
      </c>
      <c r="O360" s="361" t="s">
        <v>17179</v>
      </c>
      <c r="P360" s="366">
        <v>8460186.8399999999</v>
      </c>
      <c r="Q360" s="366"/>
      <c r="R360" s="366">
        <v>0</v>
      </c>
      <c r="S360" s="366">
        <v>0</v>
      </c>
      <c r="T360" s="366">
        <f t="shared" si="132"/>
        <v>8460186.8399999999</v>
      </c>
      <c r="U360" s="359">
        <f t="shared" si="131"/>
        <v>2701.6748864746796</v>
      </c>
      <c r="V360" s="366">
        <v>3221.7946123533434</v>
      </c>
    </row>
    <row r="361" spans="1:22" ht="35.25" x14ac:dyDescent="0.5">
      <c r="A361" s="173">
        <v>1</v>
      </c>
      <c r="B361" s="358">
        <f>SUBTOTAL(9,$A$16:A361)</f>
        <v>297</v>
      </c>
      <c r="C361" s="368" t="s">
        <v>2722</v>
      </c>
      <c r="D361" s="358">
        <v>1989</v>
      </c>
      <c r="E361" s="358"/>
      <c r="F361" s="358" t="s">
        <v>17189</v>
      </c>
      <c r="G361" s="358">
        <v>2</v>
      </c>
      <c r="H361" s="358" t="s">
        <v>17055</v>
      </c>
      <c r="I361" s="369">
        <v>3128.3</v>
      </c>
      <c r="J361" s="369">
        <v>1425.72</v>
      </c>
      <c r="K361" s="369">
        <v>1279.82</v>
      </c>
      <c r="L361" s="370">
        <v>73</v>
      </c>
      <c r="M361" s="358" t="s">
        <v>17048</v>
      </c>
      <c r="N361" s="358" t="s">
        <v>17064</v>
      </c>
      <c r="O361" s="361" t="s">
        <v>17176</v>
      </c>
      <c r="P361" s="366">
        <v>7954292.0199999996</v>
      </c>
      <c r="Q361" s="366"/>
      <c r="R361" s="366">
        <v>0</v>
      </c>
      <c r="S361" s="366">
        <v>0</v>
      </c>
      <c r="T361" s="366">
        <f t="shared" si="132"/>
        <v>7954292.0199999996</v>
      </c>
      <c r="U361" s="359">
        <f t="shared" si="131"/>
        <v>2542.6883674839369</v>
      </c>
      <c r="V361" s="366">
        <v>3023.6309775916629</v>
      </c>
    </row>
    <row r="362" spans="1:22" ht="35.25" x14ac:dyDescent="0.5">
      <c r="B362" s="367" t="s">
        <v>269</v>
      </c>
      <c r="C362" s="367"/>
      <c r="D362" s="358" t="s">
        <v>17026</v>
      </c>
      <c r="E362" s="358" t="s">
        <v>17026</v>
      </c>
      <c r="F362" s="358" t="s">
        <v>17026</v>
      </c>
      <c r="G362" s="358" t="s">
        <v>17026</v>
      </c>
      <c r="H362" s="358" t="s">
        <v>17026</v>
      </c>
      <c r="I362" s="363">
        <f>SUM(I363:I365)</f>
        <v>2259.94</v>
      </c>
      <c r="J362" s="363">
        <f>SUM(J363:J365)</f>
        <v>1841.54</v>
      </c>
      <c r="K362" s="363">
        <f>SUM(K363:K365)</f>
        <v>1729.04</v>
      </c>
      <c r="L362" s="364">
        <f>SUM(L363:L365)</f>
        <v>115</v>
      </c>
      <c r="M362" s="358" t="s">
        <v>17026</v>
      </c>
      <c r="N362" s="358" t="s">
        <v>17026</v>
      </c>
      <c r="O362" s="361" t="s">
        <v>17026</v>
      </c>
      <c r="P362" s="365">
        <v>1487107.2199999997</v>
      </c>
      <c r="Q362" s="365">
        <f>SUM(Q363:Q365)</f>
        <v>0</v>
      </c>
      <c r="R362" s="363">
        <f>SUM(R363:R365)</f>
        <v>0</v>
      </c>
      <c r="S362" s="363">
        <f>SUM(S363:S365)</f>
        <v>279198.42</v>
      </c>
      <c r="T362" s="363">
        <f>SUM(T363:T365)</f>
        <v>1207908.7999999998</v>
      </c>
      <c r="U362" s="359">
        <f t="shared" si="131"/>
        <v>658.0295140578952</v>
      </c>
      <c r="V362" s="366">
        <f>MAX(V363:V365)</f>
        <v>1051.81</v>
      </c>
    </row>
    <row r="363" spans="1:22" ht="35.25" x14ac:dyDescent="0.5">
      <c r="A363" s="173">
        <v>1</v>
      </c>
      <c r="B363" s="358">
        <f>SUBTOTAL(9,$A$16:A363)</f>
        <v>298</v>
      </c>
      <c r="C363" s="368" t="s">
        <v>15497</v>
      </c>
      <c r="D363" s="358">
        <v>1968</v>
      </c>
      <c r="E363" s="358"/>
      <c r="F363" s="358" t="s">
        <v>17189</v>
      </c>
      <c r="G363" s="358">
        <v>2</v>
      </c>
      <c r="H363" s="358" t="s">
        <v>16994</v>
      </c>
      <c r="I363" s="369">
        <v>545.34</v>
      </c>
      <c r="J363" s="369">
        <v>316.54000000000002</v>
      </c>
      <c r="K363" s="369">
        <v>204.04</v>
      </c>
      <c r="L363" s="370">
        <v>21</v>
      </c>
      <c r="M363" s="358" t="s">
        <v>17048</v>
      </c>
      <c r="N363" s="358" t="s">
        <v>17064</v>
      </c>
      <c r="O363" s="361" t="s">
        <v>17357</v>
      </c>
      <c r="P363" s="366">
        <v>375274.83999999997</v>
      </c>
      <c r="Q363" s="366"/>
      <c r="R363" s="366">
        <v>0</v>
      </c>
      <c r="S363" s="366">
        <v>0</v>
      </c>
      <c r="T363" s="366">
        <f t="shared" si="132"/>
        <v>375274.83999999997</v>
      </c>
      <c r="U363" s="359">
        <f t="shared" si="131"/>
        <v>688.14838449407694</v>
      </c>
      <c r="V363" s="366">
        <v>1051.81</v>
      </c>
    </row>
    <row r="364" spans="1:22" ht="35.25" x14ac:dyDescent="0.5">
      <c r="A364" s="173">
        <v>1</v>
      </c>
      <c r="B364" s="358">
        <f>SUBTOTAL(9,$A$16:A364)</f>
        <v>299</v>
      </c>
      <c r="C364" s="371" t="s">
        <v>15516</v>
      </c>
      <c r="D364" s="372">
        <v>1982</v>
      </c>
      <c r="E364" s="372"/>
      <c r="F364" s="358" t="s">
        <v>17189</v>
      </c>
      <c r="G364" s="372">
        <v>2</v>
      </c>
      <c r="H364" s="372">
        <v>3</v>
      </c>
      <c r="I364" s="373">
        <v>851.7</v>
      </c>
      <c r="J364" s="373">
        <v>770</v>
      </c>
      <c r="K364" s="373">
        <v>770</v>
      </c>
      <c r="L364" s="374">
        <v>47</v>
      </c>
      <c r="M364" s="372" t="s">
        <v>17048</v>
      </c>
      <c r="N364" s="372" t="s">
        <v>17064</v>
      </c>
      <c r="O364" s="375" t="s">
        <v>17178</v>
      </c>
      <c r="P364" s="376">
        <v>552284.87</v>
      </c>
      <c r="Q364" s="376">
        <v>0</v>
      </c>
      <c r="R364" s="376">
        <v>0</v>
      </c>
      <c r="S364" s="376">
        <v>138687.32999999999</v>
      </c>
      <c r="T364" s="376">
        <f t="shared" si="132"/>
        <v>413597.54000000004</v>
      </c>
      <c r="U364" s="359">
        <f t="shared" si="131"/>
        <v>648.45000587061168</v>
      </c>
      <c r="V364" s="366">
        <v>648.45000000000005</v>
      </c>
    </row>
    <row r="365" spans="1:22" ht="35.25" x14ac:dyDescent="0.5">
      <c r="A365" s="173">
        <v>1</v>
      </c>
      <c r="B365" s="358">
        <f>SUBTOTAL(9,$A$16:A365)</f>
        <v>300</v>
      </c>
      <c r="C365" s="371" t="s">
        <v>15520</v>
      </c>
      <c r="D365" s="372">
        <v>1982</v>
      </c>
      <c r="E365" s="372"/>
      <c r="F365" s="358" t="s">
        <v>17189</v>
      </c>
      <c r="G365" s="372">
        <v>2</v>
      </c>
      <c r="H365" s="372">
        <v>3</v>
      </c>
      <c r="I365" s="373">
        <v>862.9</v>
      </c>
      <c r="J365" s="373">
        <v>755</v>
      </c>
      <c r="K365" s="373">
        <v>755</v>
      </c>
      <c r="L365" s="374">
        <v>47</v>
      </c>
      <c r="M365" s="372" t="s">
        <v>17048</v>
      </c>
      <c r="N365" s="372" t="s">
        <v>17064</v>
      </c>
      <c r="O365" s="375" t="s">
        <v>17178</v>
      </c>
      <c r="P365" s="376">
        <v>559547.50999999989</v>
      </c>
      <c r="Q365" s="376">
        <v>0</v>
      </c>
      <c r="R365" s="376">
        <v>0</v>
      </c>
      <c r="S365" s="376">
        <v>140511.09</v>
      </c>
      <c r="T365" s="376">
        <f>P365-R365-S365</f>
        <v>419036.41999999993</v>
      </c>
      <c r="U365" s="359">
        <f t="shared" si="131"/>
        <v>648.4500057944141</v>
      </c>
      <c r="V365" s="366">
        <v>648.45000000000005</v>
      </c>
    </row>
    <row r="366" spans="1:22" ht="35.25" x14ac:dyDescent="0.5">
      <c r="B366" s="367" t="s">
        <v>266</v>
      </c>
      <c r="C366" s="367"/>
      <c r="D366" s="358" t="s">
        <v>17026</v>
      </c>
      <c r="E366" s="358" t="s">
        <v>17026</v>
      </c>
      <c r="F366" s="358" t="s">
        <v>17026</v>
      </c>
      <c r="G366" s="358" t="s">
        <v>17026</v>
      </c>
      <c r="H366" s="358" t="s">
        <v>17026</v>
      </c>
      <c r="I366" s="363">
        <f>SUM(I367:I370)</f>
        <v>10815.19</v>
      </c>
      <c r="J366" s="363">
        <f t="shared" ref="J366:L366" si="155">SUM(J367:J370)</f>
        <v>7508.67</v>
      </c>
      <c r="K366" s="363">
        <f t="shared" si="155"/>
        <v>6890.2100000000009</v>
      </c>
      <c r="L366" s="364">
        <f t="shared" si="155"/>
        <v>453</v>
      </c>
      <c r="M366" s="358" t="s">
        <v>17026</v>
      </c>
      <c r="N366" s="358" t="s">
        <v>17026</v>
      </c>
      <c r="O366" s="361" t="s">
        <v>17026</v>
      </c>
      <c r="P366" s="365">
        <v>20158257.439999998</v>
      </c>
      <c r="Q366" s="365"/>
      <c r="R366" s="363">
        <f>SUM(R367:R370)</f>
        <v>0</v>
      </c>
      <c r="S366" s="363">
        <f t="shared" ref="S366:T366" si="156">SUM(S367:S370)</f>
        <v>0</v>
      </c>
      <c r="T366" s="363">
        <f t="shared" si="156"/>
        <v>20158257.439999998</v>
      </c>
      <c r="U366" s="359">
        <f t="shared" si="131"/>
        <v>1863.8838004695244</v>
      </c>
      <c r="V366" s="366">
        <f>MAX(V367:V370)</f>
        <v>9134.0013158706424</v>
      </c>
    </row>
    <row r="367" spans="1:22" ht="35.25" x14ac:dyDescent="0.5">
      <c r="A367" s="173">
        <v>1</v>
      </c>
      <c r="B367" s="358">
        <f>SUBTOTAL(9,$A$16:A367)</f>
        <v>301</v>
      </c>
      <c r="C367" s="368" t="s">
        <v>268</v>
      </c>
      <c r="D367" s="358">
        <v>1985</v>
      </c>
      <c r="E367" s="358"/>
      <c r="F367" s="358" t="s">
        <v>17053</v>
      </c>
      <c r="G367" s="358">
        <v>5</v>
      </c>
      <c r="H367" s="358" t="s">
        <v>17058</v>
      </c>
      <c r="I367" s="369">
        <v>5424.3</v>
      </c>
      <c r="J367" s="369">
        <v>3937.3</v>
      </c>
      <c r="K367" s="369">
        <v>3726.1000000000004</v>
      </c>
      <c r="L367" s="370">
        <v>176</v>
      </c>
      <c r="M367" s="358" t="s">
        <v>17048</v>
      </c>
      <c r="N367" s="358" t="s">
        <v>17064</v>
      </c>
      <c r="O367" s="361" t="s">
        <v>17176</v>
      </c>
      <c r="P367" s="366">
        <v>11012660.640000001</v>
      </c>
      <c r="Q367" s="366"/>
      <c r="R367" s="366">
        <v>0</v>
      </c>
      <c r="S367" s="366">
        <v>0</v>
      </c>
      <c r="T367" s="366">
        <f t="shared" si="132"/>
        <v>11012660.640000001</v>
      </c>
      <c r="U367" s="359">
        <f t="shared" si="131"/>
        <v>2030.2454952712792</v>
      </c>
      <c r="V367" s="366">
        <v>2107.4831259333</v>
      </c>
    </row>
    <row r="368" spans="1:22" ht="35.25" x14ac:dyDescent="0.5">
      <c r="A368" s="173">
        <v>1</v>
      </c>
      <c r="B368" s="358">
        <f>SUBTOTAL(9,$A$16:A368)</f>
        <v>302</v>
      </c>
      <c r="C368" s="368" t="s">
        <v>15350</v>
      </c>
      <c r="D368" s="358">
        <v>1971</v>
      </c>
      <c r="E368" s="358"/>
      <c r="F368" s="358" t="s">
        <v>17189</v>
      </c>
      <c r="G368" s="358">
        <v>5</v>
      </c>
      <c r="H368" s="358" t="s">
        <v>17055</v>
      </c>
      <c r="I368" s="369">
        <v>3186.9</v>
      </c>
      <c r="J368" s="369">
        <v>1676</v>
      </c>
      <c r="K368" s="369">
        <v>1676</v>
      </c>
      <c r="L368" s="370">
        <v>174</v>
      </c>
      <c r="M368" s="358" t="s">
        <v>17048</v>
      </c>
      <c r="N368" s="358" t="s">
        <v>17358</v>
      </c>
      <c r="O368" s="361" t="s">
        <v>17359</v>
      </c>
      <c r="P368" s="366">
        <v>3847295.6999999997</v>
      </c>
      <c r="Q368" s="366"/>
      <c r="R368" s="366">
        <v>0</v>
      </c>
      <c r="S368" s="366">
        <v>0</v>
      </c>
      <c r="T368" s="366">
        <f t="shared" si="132"/>
        <v>3847295.6999999997</v>
      </c>
      <c r="U368" s="359">
        <f t="shared" si="131"/>
        <v>1207.2219711945777</v>
      </c>
      <c r="V368" s="366">
        <v>1815.91</v>
      </c>
    </row>
    <row r="369" spans="1:22" ht="35.25" x14ac:dyDescent="0.5">
      <c r="A369" s="173">
        <v>1</v>
      </c>
      <c r="B369" s="358">
        <f>SUBTOTAL(9,$A$16:A369)</f>
        <v>303</v>
      </c>
      <c r="C369" s="368" t="s">
        <v>15472</v>
      </c>
      <c r="D369" s="358">
        <v>1928</v>
      </c>
      <c r="E369" s="358"/>
      <c r="F369" s="358" t="s">
        <v>17189</v>
      </c>
      <c r="G369" s="358">
        <v>3</v>
      </c>
      <c r="H369" s="358" t="s">
        <v>17051</v>
      </c>
      <c r="I369" s="369">
        <v>1718.33</v>
      </c>
      <c r="J369" s="369">
        <v>1631.7</v>
      </c>
      <c r="K369" s="369">
        <v>1224.44</v>
      </c>
      <c r="L369" s="370">
        <v>85</v>
      </c>
      <c r="M369" s="358" t="s">
        <v>17048</v>
      </c>
      <c r="N369" s="358" t="s">
        <v>17064</v>
      </c>
      <c r="O369" s="361" t="s">
        <v>17360</v>
      </c>
      <c r="P369" s="366">
        <v>5148301.0999999996</v>
      </c>
      <c r="Q369" s="366"/>
      <c r="R369" s="366">
        <v>0</v>
      </c>
      <c r="S369" s="366">
        <v>0</v>
      </c>
      <c r="T369" s="366">
        <f t="shared" si="132"/>
        <v>5148301.0999999996</v>
      </c>
      <c r="U369" s="359">
        <f t="shared" si="131"/>
        <v>2996.107325135451</v>
      </c>
      <c r="V369" s="366">
        <v>9134.0013158706424</v>
      </c>
    </row>
    <row r="370" spans="1:22" ht="35.25" x14ac:dyDescent="0.5">
      <c r="A370" s="173">
        <v>1</v>
      </c>
      <c r="B370" s="358">
        <f>SUBTOTAL(9,$A$16:A370)</f>
        <v>304</v>
      </c>
      <c r="C370" s="368" t="s">
        <v>267</v>
      </c>
      <c r="D370" s="358">
        <v>1959</v>
      </c>
      <c r="E370" s="358"/>
      <c r="F370" s="358" t="s">
        <v>17189</v>
      </c>
      <c r="G370" s="358">
        <v>2</v>
      </c>
      <c r="H370" s="358" t="s">
        <v>16994</v>
      </c>
      <c r="I370" s="369">
        <v>485.66</v>
      </c>
      <c r="J370" s="369">
        <v>263.67</v>
      </c>
      <c r="K370" s="369">
        <v>263.67</v>
      </c>
      <c r="L370" s="370">
        <v>18</v>
      </c>
      <c r="M370" s="358" t="s">
        <v>17048</v>
      </c>
      <c r="N370" s="358" t="s">
        <v>17064</v>
      </c>
      <c r="O370" s="361" t="s">
        <v>17176</v>
      </c>
      <c r="P370" s="366">
        <v>150000</v>
      </c>
      <c r="Q370" s="366"/>
      <c r="R370" s="366">
        <v>0</v>
      </c>
      <c r="S370" s="366">
        <v>0</v>
      </c>
      <c r="T370" s="366">
        <f>P370-R370-S370</f>
        <v>150000</v>
      </c>
      <c r="U370" s="359">
        <f t="shared" si="131"/>
        <v>308.85804884075276</v>
      </c>
      <c r="V370" s="366">
        <f>U370</f>
        <v>308.85804884075276</v>
      </c>
    </row>
    <row r="371" spans="1:22" ht="35.25" x14ac:dyDescent="0.5">
      <c r="B371" s="367" t="s">
        <v>271</v>
      </c>
      <c r="C371" s="367"/>
      <c r="D371" s="358" t="s">
        <v>17026</v>
      </c>
      <c r="E371" s="358" t="s">
        <v>17026</v>
      </c>
      <c r="F371" s="358" t="s">
        <v>17026</v>
      </c>
      <c r="G371" s="358" t="s">
        <v>17026</v>
      </c>
      <c r="H371" s="358" t="s">
        <v>17026</v>
      </c>
      <c r="I371" s="363">
        <f>I372</f>
        <v>1421.2</v>
      </c>
      <c r="J371" s="363">
        <f t="shared" ref="J371:L371" si="157">J372</f>
        <v>871.8</v>
      </c>
      <c r="K371" s="363">
        <f t="shared" si="157"/>
        <v>731.1</v>
      </c>
      <c r="L371" s="364">
        <f t="shared" si="157"/>
        <v>47</v>
      </c>
      <c r="M371" s="358" t="s">
        <v>17026</v>
      </c>
      <c r="N371" s="358" t="s">
        <v>17026</v>
      </c>
      <c r="O371" s="361" t="s">
        <v>17026</v>
      </c>
      <c r="P371" s="365">
        <v>8800830.6999999993</v>
      </c>
      <c r="Q371" s="365"/>
      <c r="R371" s="363">
        <f t="shared" ref="R371" si="158">R372</f>
        <v>0</v>
      </c>
      <c r="S371" s="363">
        <f t="shared" ref="S371" si="159">S372</f>
        <v>0</v>
      </c>
      <c r="T371" s="363">
        <f t="shared" ref="T371" si="160">T372</f>
        <v>8800830.6999999993</v>
      </c>
      <c r="U371" s="359">
        <f t="shared" si="131"/>
        <v>6192.5349704475084</v>
      </c>
      <c r="V371" s="366">
        <f>V372</f>
        <v>6268.3862538699686</v>
      </c>
    </row>
    <row r="372" spans="1:22" ht="35.25" x14ac:dyDescent="0.5">
      <c r="A372" s="173">
        <v>1</v>
      </c>
      <c r="B372" s="358">
        <f>SUBTOTAL(9,$A$16:A372)</f>
        <v>305</v>
      </c>
      <c r="C372" s="378" t="s">
        <v>2740</v>
      </c>
      <c r="D372" s="358">
        <v>1989</v>
      </c>
      <c r="E372" s="358"/>
      <c r="F372" s="358" t="s">
        <v>17189</v>
      </c>
      <c r="G372" s="358">
        <v>2</v>
      </c>
      <c r="H372" s="358" t="s">
        <v>17055</v>
      </c>
      <c r="I372" s="363">
        <v>1421.2</v>
      </c>
      <c r="J372" s="363">
        <v>871.8</v>
      </c>
      <c r="K372" s="363">
        <v>731.1</v>
      </c>
      <c r="L372" s="364">
        <v>47</v>
      </c>
      <c r="M372" s="358" t="s">
        <v>17048</v>
      </c>
      <c r="N372" s="358" t="s">
        <v>17064</v>
      </c>
      <c r="O372" s="361" t="s">
        <v>17357</v>
      </c>
      <c r="P372" s="363">
        <v>8800830.6999999993</v>
      </c>
      <c r="Q372" s="365"/>
      <c r="R372" s="363">
        <v>0</v>
      </c>
      <c r="S372" s="363">
        <v>0</v>
      </c>
      <c r="T372" s="363">
        <f t="shared" si="132"/>
        <v>8800830.6999999993</v>
      </c>
      <c r="U372" s="359">
        <f t="shared" si="131"/>
        <v>6192.5349704475084</v>
      </c>
      <c r="V372" s="366">
        <v>6268.3862538699686</v>
      </c>
    </row>
    <row r="373" spans="1:22" ht="35.25" x14ac:dyDescent="0.5">
      <c r="B373" s="367" t="s">
        <v>52</v>
      </c>
      <c r="C373" s="367"/>
      <c r="D373" s="358" t="s">
        <v>17026</v>
      </c>
      <c r="E373" s="358" t="s">
        <v>17026</v>
      </c>
      <c r="F373" s="358" t="s">
        <v>17026</v>
      </c>
      <c r="G373" s="358" t="s">
        <v>17026</v>
      </c>
      <c r="H373" s="358" t="s">
        <v>17026</v>
      </c>
      <c r="I373" s="363">
        <f>SUM(I374:I378)</f>
        <v>8802.18</v>
      </c>
      <c r="J373" s="363">
        <f t="shared" ref="J373:K373" si="161">SUM(J374:J378)</f>
        <v>6911.5999999999995</v>
      </c>
      <c r="K373" s="363">
        <f t="shared" si="161"/>
        <v>6648.2</v>
      </c>
      <c r="L373" s="364">
        <f>SUM(L374:L378)</f>
        <v>291</v>
      </c>
      <c r="M373" s="358" t="s">
        <v>17026</v>
      </c>
      <c r="N373" s="358" t="s">
        <v>17026</v>
      </c>
      <c r="O373" s="361" t="s">
        <v>17026</v>
      </c>
      <c r="P373" s="365">
        <v>34494538.579999998</v>
      </c>
      <c r="Q373" s="365"/>
      <c r="R373" s="363">
        <f>SUM(R374:R378)</f>
        <v>0</v>
      </c>
      <c r="S373" s="363">
        <f t="shared" ref="S373:T373" si="162">SUM(S374:S378)</f>
        <v>0</v>
      </c>
      <c r="T373" s="363">
        <f t="shared" si="162"/>
        <v>34494538.579999998</v>
      </c>
      <c r="U373" s="359">
        <f t="shared" si="131"/>
        <v>3918.8631202724778</v>
      </c>
      <c r="V373" s="366">
        <f>MAX(V374:V378)</f>
        <v>12186.324900720325</v>
      </c>
    </row>
    <row r="374" spans="1:22" ht="35.25" x14ac:dyDescent="0.5">
      <c r="A374" s="173">
        <v>1</v>
      </c>
      <c r="B374" s="358">
        <f>SUBTOTAL(9,$A$16:A374)</f>
        <v>306</v>
      </c>
      <c r="C374" s="368" t="s">
        <v>57</v>
      </c>
      <c r="D374" s="358">
        <v>1962</v>
      </c>
      <c r="E374" s="358"/>
      <c r="F374" s="358" t="s">
        <v>17189</v>
      </c>
      <c r="G374" s="358">
        <v>2</v>
      </c>
      <c r="H374" s="358" t="s">
        <v>16996</v>
      </c>
      <c r="I374" s="369">
        <v>632</v>
      </c>
      <c r="J374" s="369">
        <v>632</v>
      </c>
      <c r="K374" s="369">
        <v>492.8</v>
      </c>
      <c r="L374" s="370">
        <v>34</v>
      </c>
      <c r="M374" s="358" t="s">
        <v>17048</v>
      </c>
      <c r="N374" s="358" t="s">
        <v>17064</v>
      </c>
      <c r="O374" s="361" t="s">
        <v>17159</v>
      </c>
      <c r="P374" s="366">
        <v>4688937.4700000007</v>
      </c>
      <c r="Q374" s="366"/>
      <c r="R374" s="366">
        <v>0</v>
      </c>
      <c r="S374" s="366">
        <v>0</v>
      </c>
      <c r="T374" s="366">
        <f t="shared" si="132"/>
        <v>4688937.4700000007</v>
      </c>
      <c r="U374" s="359">
        <f t="shared" si="131"/>
        <v>7419.2048575949375</v>
      </c>
      <c r="V374" s="366">
        <v>9344.6116455696192</v>
      </c>
    </row>
    <row r="375" spans="1:22" ht="35.25" x14ac:dyDescent="0.5">
      <c r="A375" s="173">
        <v>1</v>
      </c>
      <c r="B375" s="358">
        <f>SUBTOTAL(9,$A$16:A375)</f>
        <v>307</v>
      </c>
      <c r="C375" s="368" t="s">
        <v>15895</v>
      </c>
      <c r="D375" s="358">
        <v>1917</v>
      </c>
      <c r="E375" s="358"/>
      <c r="F375" s="358" t="s">
        <v>17189</v>
      </c>
      <c r="G375" s="358">
        <v>2</v>
      </c>
      <c r="H375" s="358" t="s">
        <v>16994</v>
      </c>
      <c r="I375" s="369">
        <v>319.3</v>
      </c>
      <c r="J375" s="369">
        <v>205.2</v>
      </c>
      <c r="K375" s="369">
        <v>152.19999999999999</v>
      </c>
      <c r="L375" s="370">
        <v>14</v>
      </c>
      <c r="M375" s="358" t="s">
        <v>17048</v>
      </c>
      <c r="N375" s="358" t="s">
        <v>17086</v>
      </c>
      <c r="O375" s="361" t="s">
        <v>17052</v>
      </c>
      <c r="P375" s="366">
        <v>2100539.54</v>
      </c>
      <c r="Q375" s="366"/>
      <c r="R375" s="366">
        <v>0</v>
      </c>
      <c r="S375" s="366">
        <v>0</v>
      </c>
      <c r="T375" s="366">
        <f t="shared" si="132"/>
        <v>2100539.54</v>
      </c>
      <c r="U375" s="359">
        <f t="shared" si="131"/>
        <v>6578.5766990291258</v>
      </c>
      <c r="V375" s="366">
        <v>12186.324900720325</v>
      </c>
    </row>
    <row r="376" spans="1:22" ht="35.25" x14ac:dyDescent="0.5">
      <c r="A376" s="173">
        <v>1</v>
      </c>
      <c r="B376" s="358">
        <f>SUBTOTAL(9,$A$16:A376)</f>
        <v>308</v>
      </c>
      <c r="C376" s="368" t="s">
        <v>15900</v>
      </c>
      <c r="D376" s="358">
        <v>1967</v>
      </c>
      <c r="E376" s="358"/>
      <c r="F376" s="358" t="s">
        <v>17189</v>
      </c>
      <c r="G376" s="358">
        <v>2</v>
      </c>
      <c r="H376" s="358" t="s">
        <v>17055</v>
      </c>
      <c r="I376" s="369">
        <v>987</v>
      </c>
      <c r="J376" s="369">
        <v>987</v>
      </c>
      <c r="K376" s="369">
        <v>915.8</v>
      </c>
      <c r="L376" s="370">
        <v>20</v>
      </c>
      <c r="M376" s="358" t="s">
        <v>17048</v>
      </c>
      <c r="N376" s="358" t="s">
        <v>17064</v>
      </c>
      <c r="O376" s="361" t="s">
        <v>17161</v>
      </c>
      <c r="P376" s="366">
        <v>7615696.4900000002</v>
      </c>
      <c r="Q376" s="366"/>
      <c r="R376" s="366">
        <v>0</v>
      </c>
      <c r="S376" s="366">
        <v>0</v>
      </c>
      <c r="T376" s="366">
        <f t="shared" si="132"/>
        <v>7615696.4900000002</v>
      </c>
      <c r="U376" s="359">
        <f t="shared" si="131"/>
        <v>7716.0045491388046</v>
      </c>
      <c r="V376" s="366">
        <v>10013.698982776088</v>
      </c>
    </row>
    <row r="377" spans="1:22" ht="35.25" x14ac:dyDescent="0.5">
      <c r="A377" s="173">
        <v>1</v>
      </c>
      <c r="B377" s="358">
        <f>SUBTOTAL(9,$A$16:A377)</f>
        <v>309</v>
      </c>
      <c r="C377" s="368" t="s">
        <v>15876</v>
      </c>
      <c r="D377" s="358">
        <v>1971</v>
      </c>
      <c r="E377" s="358"/>
      <c r="F377" s="358" t="s">
        <v>17189</v>
      </c>
      <c r="G377" s="358">
        <v>5</v>
      </c>
      <c r="H377" s="358" t="s">
        <v>17051</v>
      </c>
      <c r="I377" s="369">
        <v>3414.98</v>
      </c>
      <c r="J377" s="369">
        <v>2564.1999999999998</v>
      </c>
      <c r="K377" s="369">
        <v>2564.1999999999998</v>
      </c>
      <c r="L377" s="370">
        <v>118</v>
      </c>
      <c r="M377" s="358" t="s">
        <v>17048</v>
      </c>
      <c r="N377" s="358" t="s">
        <v>17064</v>
      </c>
      <c r="O377" s="361" t="s">
        <v>17361</v>
      </c>
      <c r="P377" s="366">
        <v>9861598.209999999</v>
      </c>
      <c r="Q377" s="366"/>
      <c r="R377" s="366">
        <v>0</v>
      </c>
      <c r="S377" s="366">
        <v>0</v>
      </c>
      <c r="T377" s="366">
        <f t="shared" si="132"/>
        <v>9861598.209999999</v>
      </c>
      <c r="U377" s="359">
        <f t="shared" si="131"/>
        <v>2887.7469882693308</v>
      </c>
      <c r="V377" s="366">
        <v>3345.5853258291413</v>
      </c>
    </row>
    <row r="378" spans="1:22" ht="35.25" x14ac:dyDescent="0.5">
      <c r="A378" s="173">
        <v>1</v>
      </c>
      <c r="B378" s="358">
        <f>SUBTOTAL(9,$A$16:A378)</f>
        <v>310</v>
      </c>
      <c r="C378" s="368" t="s">
        <v>15881</v>
      </c>
      <c r="D378" s="358">
        <v>1972</v>
      </c>
      <c r="E378" s="358"/>
      <c r="F378" s="358" t="s">
        <v>17189</v>
      </c>
      <c r="G378" s="358">
        <v>5</v>
      </c>
      <c r="H378" s="358" t="s">
        <v>17051</v>
      </c>
      <c r="I378" s="369">
        <v>3448.9</v>
      </c>
      <c r="J378" s="369">
        <v>2523.1999999999998</v>
      </c>
      <c r="K378" s="369">
        <v>2523.1999999999998</v>
      </c>
      <c r="L378" s="370">
        <v>105</v>
      </c>
      <c r="M378" s="358" t="s">
        <v>17048</v>
      </c>
      <c r="N378" s="358" t="s">
        <v>17064</v>
      </c>
      <c r="O378" s="361" t="s">
        <v>17361</v>
      </c>
      <c r="P378" s="366">
        <v>10227766.869999999</v>
      </c>
      <c r="Q378" s="366"/>
      <c r="R378" s="366">
        <v>0</v>
      </c>
      <c r="S378" s="366">
        <v>0</v>
      </c>
      <c r="T378" s="366">
        <f t="shared" si="132"/>
        <v>10227766.869999999</v>
      </c>
      <c r="U378" s="359">
        <f t="shared" si="131"/>
        <v>2965.5156339702512</v>
      </c>
      <c r="V378" s="366">
        <v>3040.7167038765983</v>
      </c>
    </row>
    <row r="379" spans="1:22" ht="35.25" x14ac:dyDescent="0.5">
      <c r="B379" s="367" t="s">
        <v>53</v>
      </c>
      <c r="C379" s="367"/>
      <c r="D379" s="358" t="s">
        <v>17026</v>
      </c>
      <c r="E379" s="358" t="s">
        <v>17026</v>
      </c>
      <c r="F379" s="358" t="s">
        <v>17026</v>
      </c>
      <c r="G379" s="358" t="s">
        <v>17026</v>
      </c>
      <c r="H379" s="358" t="s">
        <v>17026</v>
      </c>
      <c r="I379" s="363">
        <f>I380</f>
        <v>4666.6000000000004</v>
      </c>
      <c r="J379" s="363">
        <f t="shared" ref="J379:L379" si="163">J380</f>
        <v>3535</v>
      </c>
      <c r="K379" s="363">
        <f t="shared" si="163"/>
        <v>3316.8</v>
      </c>
      <c r="L379" s="364">
        <f t="shared" si="163"/>
        <v>131</v>
      </c>
      <c r="M379" s="358" t="s">
        <v>17026</v>
      </c>
      <c r="N379" s="358" t="s">
        <v>17026</v>
      </c>
      <c r="O379" s="361" t="s">
        <v>17026</v>
      </c>
      <c r="P379" s="365">
        <v>8578192.4800000004</v>
      </c>
      <c r="Q379" s="365"/>
      <c r="R379" s="363">
        <f t="shared" ref="R379" si="164">R380</f>
        <v>0</v>
      </c>
      <c r="S379" s="363">
        <f t="shared" ref="S379" si="165">S380</f>
        <v>0</v>
      </c>
      <c r="T379" s="363">
        <f t="shared" ref="T379" si="166">T380</f>
        <v>8578192.4800000004</v>
      </c>
      <c r="U379" s="359">
        <f t="shared" si="131"/>
        <v>1838.2103630051859</v>
      </c>
      <c r="V379" s="366">
        <f>V380</f>
        <v>2237.9683024043197</v>
      </c>
    </row>
    <row r="380" spans="1:22" ht="35.25" x14ac:dyDescent="0.5">
      <c r="A380" s="173">
        <v>1</v>
      </c>
      <c r="B380" s="358">
        <f>SUBTOTAL(9,$A$16:A380)</f>
        <v>311</v>
      </c>
      <c r="C380" s="368" t="s">
        <v>58</v>
      </c>
      <c r="D380" s="358">
        <v>1972</v>
      </c>
      <c r="E380" s="358"/>
      <c r="F380" s="358" t="s">
        <v>17053</v>
      </c>
      <c r="G380" s="358">
        <v>5</v>
      </c>
      <c r="H380" s="358" t="s">
        <v>17051</v>
      </c>
      <c r="I380" s="369">
        <v>4666.6000000000004</v>
      </c>
      <c r="J380" s="369">
        <v>3535</v>
      </c>
      <c r="K380" s="369">
        <v>3316.8</v>
      </c>
      <c r="L380" s="370">
        <v>131</v>
      </c>
      <c r="M380" s="358" t="s">
        <v>17048</v>
      </c>
      <c r="N380" s="358" t="s">
        <v>17064</v>
      </c>
      <c r="O380" s="361" t="s">
        <v>17160</v>
      </c>
      <c r="P380" s="366">
        <v>8578192.4800000004</v>
      </c>
      <c r="Q380" s="366"/>
      <c r="R380" s="366">
        <v>0</v>
      </c>
      <c r="S380" s="366">
        <v>0</v>
      </c>
      <c r="T380" s="366">
        <f t="shared" si="132"/>
        <v>8578192.4800000004</v>
      </c>
      <c r="U380" s="359">
        <f t="shared" si="131"/>
        <v>1838.2103630051859</v>
      </c>
      <c r="V380" s="366">
        <v>2237.9683024043197</v>
      </c>
    </row>
    <row r="381" spans="1:22" ht="35.25" x14ac:dyDescent="0.5">
      <c r="B381" s="367" t="s">
        <v>54</v>
      </c>
      <c r="C381" s="367"/>
      <c r="D381" s="358" t="s">
        <v>17026</v>
      </c>
      <c r="E381" s="358" t="s">
        <v>17026</v>
      </c>
      <c r="F381" s="358" t="s">
        <v>17026</v>
      </c>
      <c r="G381" s="358" t="s">
        <v>17026</v>
      </c>
      <c r="H381" s="358" t="s">
        <v>17026</v>
      </c>
      <c r="I381" s="363">
        <f>I382</f>
        <v>1918.63</v>
      </c>
      <c r="J381" s="363">
        <f t="shared" ref="J381:L381" si="167">J382</f>
        <v>981.6</v>
      </c>
      <c r="K381" s="363">
        <f t="shared" si="167"/>
        <v>981.6</v>
      </c>
      <c r="L381" s="364">
        <f t="shared" si="167"/>
        <v>31</v>
      </c>
      <c r="M381" s="358" t="s">
        <v>17026</v>
      </c>
      <c r="N381" s="358" t="s">
        <v>17026</v>
      </c>
      <c r="O381" s="361" t="s">
        <v>17026</v>
      </c>
      <c r="P381" s="365">
        <v>10731103.199999999</v>
      </c>
      <c r="Q381" s="365"/>
      <c r="R381" s="363">
        <f t="shared" ref="R381" si="168">R382</f>
        <v>0</v>
      </c>
      <c r="S381" s="363">
        <f t="shared" ref="S381" si="169">S382</f>
        <v>0</v>
      </c>
      <c r="T381" s="363">
        <f t="shared" ref="T381" si="170">T382</f>
        <v>10731103.199999999</v>
      </c>
      <c r="U381" s="359">
        <f t="shared" si="131"/>
        <v>5593.107165008365</v>
      </c>
      <c r="V381" s="366">
        <f>V382</f>
        <v>7044.6197547208158</v>
      </c>
    </row>
    <row r="382" spans="1:22" ht="35.25" x14ac:dyDescent="0.5">
      <c r="A382" s="173">
        <v>1</v>
      </c>
      <c r="B382" s="358">
        <f>SUBTOTAL(9,$A$16:A382)</f>
        <v>312</v>
      </c>
      <c r="C382" s="368" t="s">
        <v>59</v>
      </c>
      <c r="D382" s="358">
        <v>1978</v>
      </c>
      <c r="E382" s="358"/>
      <c r="F382" s="358" t="s">
        <v>17189</v>
      </c>
      <c r="G382" s="358">
        <v>2</v>
      </c>
      <c r="H382" s="358" t="s">
        <v>17051</v>
      </c>
      <c r="I382" s="369">
        <v>1918.63</v>
      </c>
      <c r="J382" s="369">
        <v>981.6</v>
      </c>
      <c r="K382" s="369">
        <v>981.6</v>
      </c>
      <c r="L382" s="370">
        <v>31</v>
      </c>
      <c r="M382" s="358" t="s">
        <v>17048</v>
      </c>
      <c r="N382" s="358" t="s">
        <v>17064</v>
      </c>
      <c r="O382" s="361" t="s">
        <v>17161</v>
      </c>
      <c r="P382" s="366">
        <v>10731103.199999999</v>
      </c>
      <c r="Q382" s="366"/>
      <c r="R382" s="366">
        <v>0</v>
      </c>
      <c r="S382" s="366">
        <v>0</v>
      </c>
      <c r="T382" s="366">
        <f t="shared" si="132"/>
        <v>10731103.199999999</v>
      </c>
      <c r="U382" s="359">
        <f t="shared" si="131"/>
        <v>5593.107165008365</v>
      </c>
      <c r="V382" s="366">
        <v>7044.6197547208158</v>
      </c>
    </row>
    <row r="383" spans="1:22" ht="35.25" x14ac:dyDescent="0.5">
      <c r="B383" s="367" t="s">
        <v>492</v>
      </c>
      <c r="C383" s="367"/>
      <c r="D383" s="358" t="s">
        <v>17026</v>
      </c>
      <c r="E383" s="358" t="s">
        <v>17026</v>
      </c>
      <c r="F383" s="358" t="s">
        <v>17026</v>
      </c>
      <c r="G383" s="358" t="s">
        <v>17026</v>
      </c>
      <c r="H383" s="358" t="s">
        <v>17026</v>
      </c>
      <c r="I383" s="363">
        <f>SUM(I384:I387)</f>
        <v>2158.5</v>
      </c>
      <c r="J383" s="363">
        <f>SUM(J384:J387)</f>
        <v>1732.6</v>
      </c>
      <c r="K383" s="363">
        <f>SUM(K384:K387)</f>
        <v>1548.3000000000002</v>
      </c>
      <c r="L383" s="370">
        <f>SUM(L384:L387)</f>
        <v>92</v>
      </c>
      <c r="M383" s="358" t="s">
        <v>17026</v>
      </c>
      <c r="N383" s="358" t="s">
        <v>17026</v>
      </c>
      <c r="O383" s="361" t="s">
        <v>17026</v>
      </c>
      <c r="P383" s="365">
        <v>14368337.560000002</v>
      </c>
      <c r="Q383" s="365">
        <f>SUM(Q384:Q387)</f>
        <v>0</v>
      </c>
      <c r="R383" s="363">
        <f>SUM(R384:R387)</f>
        <v>0</v>
      </c>
      <c r="S383" s="363">
        <f>SUM(S384:S387)</f>
        <v>0</v>
      </c>
      <c r="T383" s="363">
        <f>SUM(T384:T387)</f>
        <v>14368337.560000002</v>
      </c>
      <c r="U383" s="359">
        <f t="shared" si="131"/>
        <v>6656.630789900395</v>
      </c>
      <c r="V383" s="366">
        <f>MAX(V384:V387)</f>
        <v>14670.594594594593</v>
      </c>
    </row>
    <row r="384" spans="1:22" ht="35.25" x14ac:dyDescent="0.5">
      <c r="A384" s="173">
        <v>1</v>
      </c>
      <c r="B384" s="358">
        <f>SUBTOTAL(9,$A$16:A384)</f>
        <v>313</v>
      </c>
      <c r="C384" s="368" t="s">
        <v>494</v>
      </c>
      <c r="D384" s="358">
        <v>1979</v>
      </c>
      <c r="E384" s="358"/>
      <c r="F384" s="358" t="s">
        <v>17189</v>
      </c>
      <c r="G384" s="358">
        <v>2</v>
      </c>
      <c r="H384" s="358" t="s">
        <v>16994</v>
      </c>
      <c r="I384" s="369">
        <v>956.3</v>
      </c>
      <c r="J384" s="369">
        <v>573.6</v>
      </c>
      <c r="K384" s="369">
        <v>573.6</v>
      </c>
      <c r="L384" s="370">
        <v>17</v>
      </c>
      <c r="M384" s="358" t="s">
        <v>17048</v>
      </c>
      <c r="N384" s="358" t="s">
        <v>17086</v>
      </c>
      <c r="O384" s="361" t="s">
        <v>17052</v>
      </c>
      <c r="P384" s="366">
        <v>5220267.2200000007</v>
      </c>
      <c r="Q384" s="366"/>
      <c r="R384" s="366">
        <v>0</v>
      </c>
      <c r="S384" s="366">
        <v>0</v>
      </c>
      <c r="T384" s="366">
        <f t="shared" si="132"/>
        <v>5220267.2200000007</v>
      </c>
      <c r="U384" s="359">
        <f t="shared" si="131"/>
        <v>5458.8175467949395</v>
      </c>
      <c r="V384" s="366">
        <v>7310.9051134581196</v>
      </c>
    </row>
    <row r="385" spans="1:22" ht="35.25" x14ac:dyDescent="0.5">
      <c r="A385" s="173">
        <v>1</v>
      </c>
      <c r="B385" s="358">
        <f>SUBTOTAL(9,$A$16:A385)</f>
        <v>314</v>
      </c>
      <c r="C385" s="368" t="s">
        <v>16227</v>
      </c>
      <c r="D385" s="358" t="s">
        <v>943</v>
      </c>
      <c r="E385" s="358"/>
      <c r="F385" s="358" t="s">
        <v>17189</v>
      </c>
      <c r="G385" s="358" t="s">
        <v>16996</v>
      </c>
      <c r="H385" s="358" t="s">
        <v>16994</v>
      </c>
      <c r="I385" s="369">
        <v>377.4</v>
      </c>
      <c r="J385" s="369">
        <v>377.4</v>
      </c>
      <c r="K385" s="369">
        <v>278.10000000000002</v>
      </c>
      <c r="L385" s="370">
        <v>31</v>
      </c>
      <c r="M385" s="358" t="s">
        <v>17048</v>
      </c>
      <c r="N385" s="358" t="s">
        <v>17086</v>
      </c>
      <c r="O385" s="361" t="s">
        <v>17052</v>
      </c>
      <c r="P385" s="366">
        <v>4129277.1100000003</v>
      </c>
      <c r="Q385" s="366"/>
      <c r="R385" s="366">
        <v>0</v>
      </c>
      <c r="S385" s="366">
        <v>0</v>
      </c>
      <c r="T385" s="366">
        <f t="shared" si="132"/>
        <v>4129277.1100000003</v>
      </c>
      <c r="U385" s="359">
        <f t="shared" si="131"/>
        <v>10941.380789613144</v>
      </c>
      <c r="V385" s="366">
        <v>14670.594594594593</v>
      </c>
    </row>
    <row r="386" spans="1:22" ht="35.25" x14ac:dyDescent="0.5">
      <c r="A386" s="173">
        <v>1</v>
      </c>
      <c r="B386" s="358">
        <f>SUBTOTAL(9,$A$16:A386)</f>
        <v>315</v>
      </c>
      <c r="C386" s="368" t="s">
        <v>493</v>
      </c>
      <c r="D386" s="358">
        <v>1917</v>
      </c>
      <c r="E386" s="358"/>
      <c r="F386" s="358" t="s">
        <v>17189</v>
      </c>
      <c r="G386" s="358">
        <v>2</v>
      </c>
      <c r="H386" s="358" t="s">
        <v>16994</v>
      </c>
      <c r="I386" s="369">
        <v>459.8</v>
      </c>
      <c r="J386" s="369">
        <v>453.6</v>
      </c>
      <c r="K386" s="369">
        <v>387.40000000000003</v>
      </c>
      <c r="L386" s="370">
        <v>23</v>
      </c>
      <c r="M386" s="358" t="s">
        <v>17048</v>
      </c>
      <c r="N386" s="358" t="s">
        <v>17086</v>
      </c>
      <c r="O386" s="361" t="s">
        <v>17052</v>
      </c>
      <c r="P386" s="366">
        <v>3186518.27</v>
      </c>
      <c r="Q386" s="366"/>
      <c r="R386" s="366">
        <v>0</v>
      </c>
      <c r="S386" s="366">
        <v>0</v>
      </c>
      <c r="T386" s="366">
        <f>P386-R386-S386</f>
        <v>3186518.27</v>
      </c>
      <c r="U386" s="359">
        <f t="shared" ref="U386:U387" si="171">P386/I386</f>
        <v>6930.2267725097863</v>
      </c>
      <c r="V386" s="366">
        <v>9444.3149195302303</v>
      </c>
    </row>
    <row r="387" spans="1:22" ht="35.25" x14ac:dyDescent="0.5">
      <c r="A387" s="173">
        <v>1</v>
      </c>
      <c r="B387" s="358">
        <f>SUBTOTAL(9,$A$16:A387)</f>
        <v>316</v>
      </c>
      <c r="C387" s="368" t="s">
        <v>16231</v>
      </c>
      <c r="D387" s="358" t="s">
        <v>943</v>
      </c>
      <c r="E387" s="358"/>
      <c r="F387" s="358" t="s">
        <v>17189</v>
      </c>
      <c r="G387" s="358" t="s">
        <v>16996</v>
      </c>
      <c r="H387" s="358" t="s">
        <v>16994</v>
      </c>
      <c r="I387" s="369">
        <v>365</v>
      </c>
      <c r="J387" s="369">
        <v>328</v>
      </c>
      <c r="K387" s="369">
        <v>309.2</v>
      </c>
      <c r="L387" s="370">
        <v>21</v>
      </c>
      <c r="M387" s="358" t="s">
        <v>17048</v>
      </c>
      <c r="N387" s="358" t="s">
        <v>17086</v>
      </c>
      <c r="O387" s="361" t="s">
        <v>17052</v>
      </c>
      <c r="P387" s="366">
        <v>1832274.96</v>
      </c>
      <c r="Q387" s="366"/>
      <c r="R387" s="366">
        <v>0</v>
      </c>
      <c r="S387" s="366">
        <v>0</v>
      </c>
      <c r="T387" s="366">
        <f>P387-R387-S387</f>
        <v>1832274.96</v>
      </c>
      <c r="U387" s="359">
        <f t="shared" si="171"/>
        <v>5019.931397260274</v>
      </c>
      <c r="V387" s="366">
        <v>8982.4232328767121</v>
      </c>
    </row>
    <row r="388" spans="1:22" ht="35.25" x14ac:dyDescent="0.5">
      <c r="B388" s="367" t="s">
        <v>497</v>
      </c>
      <c r="C388" s="367"/>
      <c r="D388" s="358" t="s">
        <v>17026</v>
      </c>
      <c r="E388" s="358" t="s">
        <v>17026</v>
      </c>
      <c r="F388" s="358" t="s">
        <v>17026</v>
      </c>
      <c r="G388" s="358" t="s">
        <v>17026</v>
      </c>
      <c r="H388" s="358" t="s">
        <v>17026</v>
      </c>
      <c r="I388" s="363">
        <f>I389</f>
        <v>659.7</v>
      </c>
      <c r="J388" s="363">
        <f t="shared" ref="J388:L388" si="172">J389</f>
        <v>611.70000000000005</v>
      </c>
      <c r="K388" s="363">
        <f t="shared" si="172"/>
        <v>611.70000000000005</v>
      </c>
      <c r="L388" s="364">
        <f t="shared" si="172"/>
        <v>25</v>
      </c>
      <c r="M388" s="358" t="s">
        <v>17026</v>
      </c>
      <c r="N388" s="358" t="s">
        <v>17026</v>
      </c>
      <c r="O388" s="361" t="s">
        <v>17026</v>
      </c>
      <c r="P388" s="365">
        <v>4551133.62</v>
      </c>
      <c r="Q388" s="365"/>
      <c r="R388" s="363">
        <f t="shared" ref="R388" si="173">R389</f>
        <v>0</v>
      </c>
      <c r="S388" s="363">
        <f t="shared" ref="S388" si="174">S389</f>
        <v>0</v>
      </c>
      <c r="T388" s="363">
        <f t="shared" ref="T388" si="175">T389</f>
        <v>4551133.62</v>
      </c>
      <c r="U388" s="359">
        <f t="shared" si="131"/>
        <v>6898.7928149158706</v>
      </c>
      <c r="V388" s="366">
        <f>V389</f>
        <v>9380.1073215097767</v>
      </c>
    </row>
    <row r="389" spans="1:22" ht="35.25" x14ac:dyDescent="0.5">
      <c r="A389" s="173">
        <v>1</v>
      </c>
      <c r="B389" s="358">
        <f>SUBTOTAL(9,$A$16:A389)</f>
        <v>317</v>
      </c>
      <c r="C389" s="368" t="s">
        <v>496</v>
      </c>
      <c r="D389" s="358">
        <v>1964</v>
      </c>
      <c r="E389" s="358"/>
      <c r="F389" s="358" t="s">
        <v>17189</v>
      </c>
      <c r="G389" s="358">
        <v>2</v>
      </c>
      <c r="H389" s="358" t="s">
        <v>16996</v>
      </c>
      <c r="I389" s="369">
        <v>659.7</v>
      </c>
      <c r="J389" s="369">
        <v>611.70000000000005</v>
      </c>
      <c r="K389" s="369">
        <v>611.70000000000005</v>
      </c>
      <c r="L389" s="370">
        <v>25</v>
      </c>
      <c r="M389" s="358" t="s">
        <v>17048</v>
      </c>
      <c r="N389" s="358" t="s">
        <v>17086</v>
      </c>
      <c r="O389" s="361" t="s">
        <v>17052</v>
      </c>
      <c r="P389" s="366">
        <v>4551133.62</v>
      </c>
      <c r="Q389" s="366"/>
      <c r="R389" s="366">
        <v>0</v>
      </c>
      <c r="S389" s="366">
        <v>0</v>
      </c>
      <c r="T389" s="366">
        <f t="shared" si="132"/>
        <v>4551133.62</v>
      </c>
      <c r="U389" s="359">
        <f t="shared" si="131"/>
        <v>6898.7928149158706</v>
      </c>
      <c r="V389" s="366">
        <v>9380.1073215097767</v>
      </c>
    </row>
    <row r="390" spans="1:22" ht="35.25" x14ac:dyDescent="0.5">
      <c r="B390" s="367" t="s">
        <v>498</v>
      </c>
      <c r="C390" s="367"/>
      <c r="D390" s="358" t="s">
        <v>17026</v>
      </c>
      <c r="E390" s="358" t="s">
        <v>17026</v>
      </c>
      <c r="F390" s="358" t="s">
        <v>17026</v>
      </c>
      <c r="G390" s="358" t="s">
        <v>17026</v>
      </c>
      <c r="H390" s="358" t="s">
        <v>17026</v>
      </c>
      <c r="I390" s="363">
        <f>SUM(I391:I395)</f>
        <v>2784.4399999999996</v>
      </c>
      <c r="J390" s="363">
        <f t="shared" ref="J390:L390" si="176">SUM(J391:J395)</f>
        <v>1923.1000000000001</v>
      </c>
      <c r="K390" s="363">
        <f t="shared" si="176"/>
        <v>1923.1000000000001</v>
      </c>
      <c r="L390" s="364">
        <f t="shared" si="176"/>
        <v>154</v>
      </c>
      <c r="M390" s="358" t="s">
        <v>17026</v>
      </c>
      <c r="N390" s="358" t="s">
        <v>17026</v>
      </c>
      <c r="O390" s="361" t="s">
        <v>17026</v>
      </c>
      <c r="P390" s="365">
        <v>5328647.6399999997</v>
      </c>
      <c r="Q390" s="365">
        <f t="shared" ref="Q390:T390" si="177">SUM(Q391:Q395)</f>
        <v>0</v>
      </c>
      <c r="R390" s="363">
        <f t="shared" si="177"/>
        <v>0</v>
      </c>
      <c r="S390" s="363">
        <f t="shared" si="177"/>
        <v>0</v>
      </c>
      <c r="T390" s="363">
        <f t="shared" si="177"/>
        <v>5328647.6399999997</v>
      </c>
      <c r="U390" s="359">
        <f t="shared" si="131"/>
        <v>1913.7232764936577</v>
      </c>
      <c r="V390" s="366">
        <f>MAX(V391:V395)</f>
        <v>6372.4519451518127</v>
      </c>
    </row>
    <row r="391" spans="1:22" ht="35.25" x14ac:dyDescent="0.5">
      <c r="A391" s="173">
        <v>1</v>
      </c>
      <c r="B391" s="358">
        <f>SUBTOTAL(9,$A$16:A391)</f>
        <v>318</v>
      </c>
      <c r="C391" s="368" t="s">
        <v>499</v>
      </c>
      <c r="D391" s="358">
        <v>1974</v>
      </c>
      <c r="E391" s="358"/>
      <c r="F391" s="358" t="s">
        <v>17189</v>
      </c>
      <c r="G391" s="358">
        <v>2</v>
      </c>
      <c r="H391" s="358" t="s">
        <v>16996</v>
      </c>
      <c r="I391" s="369">
        <v>816.8</v>
      </c>
      <c r="J391" s="369">
        <v>762</v>
      </c>
      <c r="K391" s="369">
        <v>762</v>
      </c>
      <c r="L391" s="370">
        <v>42</v>
      </c>
      <c r="M391" s="358" t="s">
        <v>17048</v>
      </c>
      <c r="N391" s="358" t="s">
        <v>17064</v>
      </c>
      <c r="O391" s="361" t="s">
        <v>17151</v>
      </c>
      <c r="P391" s="366">
        <v>4933647.6399999997</v>
      </c>
      <c r="Q391" s="366"/>
      <c r="R391" s="366">
        <v>0</v>
      </c>
      <c r="S391" s="366">
        <v>0</v>
      </c>
      <c r="T391" s="366">
        <f t="shared" si="132"/>
        <v>4933647.6399999997</v>
      </c>
      <c r="U391" s="359">
        <f t="shared" si="131"/>
        <v>6040.2150342801178</v>
      </c>
      <c r="V391" s="366">
        <v>6372.4519451518127</v>
      </c>
    </row>
    <row r="392" spans="1:22" ht="35.25" x14ac:dyDescent="0.5">
      <c r="A392" s="173">
        <v>1</v>
      </c>
      <c r="B392" s="358">
        <f>SUBTOTAL(9,$A$16:A392)</f>
        <v>319</v>
      </c>
      <c r="C392" s="368" t="s">
        <v>16474</v>
      </c>
      <c r="D392" s="358">
        <v>1962</v>
      </c>
      <c r="E392" s="358"/>
      <c r="F392" s="358" t="s">
        <v>17189</v>
      </c>
      <c r="G392" s="358">
        <v>2</v>
      </c>
      <c r="H392" s="358">
        <v>2</v>
      </c>
      <c r="I392" s="369">
        <v>532.54</v>
      </c>
      <c r="J392" s="369">
        <v>264.2</v>
      </c>
      <c r="K392" s="369">
        <v>264.2</v>
      </c>
      <c r="L392" s="370">
        <v>29</v>
      </c>
      <c r="M392" s="358" t="s">
        <v>17048</v>
      </c>
      <c r="N392" s="358" t="s">
        <v>17064</v>
      </c>
      <c r="O392" s="361" t="s">
        <v>17430</v>
      </c>
      <c r="P392" s="366">
        <v>70000</v>
      </c>
      <c r="Q392" s="366"/>
      <c r="R392" s="366">
        <v>0</v>
      </c>
      <c r="S392" s="366">
        <v>0</v>
      </c>
      <c r="T392" s="366">
        <f t="shared" si="132"/>
        <v>70000</v>
      </c>
      <c r="U392" s="359">
        <f t="shared" si="131"/>
        <v>131.44552521876292</v>
      </c>
      <c r="V392" s="366">
        <f>P392/I392</f>
        <v>131.44552521876292</v>
      </c>
    </row>
    <row r="393" spans="1:22" ht="35.25" x14ac:dyDescent="0.5">
      <c r="A393" s="173">
        <v>1</v>
      </c>
      <c r="B393" s="358">
        <f>SUBTOTAL(9,$A$16:A393)</f>
        <v>320</v>
      </c>
      <c r="C393" s="368" t="s">
        <v>16475</v>
      </c>
      <c r="D393" s="358">
        <v>1962</v>
      </c>
      <c r="E393" s="358"/>
      <c r="F393" s="358" t="s">
        <v>17189</v>
      </c>
      <c r="G393" s="358">
        <v>2</v>
      </c>
      <c r="H393" s="358">
        <v>2</v>
      </c>
      <c r="I393" s="369">
        <v>400.6</v>
      </c>
      <c r="J393" s="369">
        <v>375.1</v>
      </c>
      <c r="K393" s="369">
        <v>375.1</v>
      </c>
      <c r="L393" s="370">
        <v>27</v>
      </c>
      <c r="M393" s="358" t="s">
        <v>17048</v>
      </c>
      <c r="N393" s="358" t="s">
        <v>17064</v>
      </c>
      <c r="O393" s="361" t="s">
        <v>17430</v>
      </c>
      <c r="P393" s="366">
        <v>125000</v>
      </c>
      <c r="Q393" s="366"/>
      <c r="R393" s="366">
        <v>0</v>
      </c>
      <c r="S393" s="366">
        <v>0</v>
      </c>
      <c r="T393" s="366">
        <f t="shared" si="132"/>
        <v>125000</v>
      </c>
      <c r="U393" s="359">
        <f t="shared" si="131"/>
        <v>312.03195207189214</v>
      </c>
      <c r="V393" s="366">
        <f t="shared" ref="V393:V395" si="178">P393/I393</f>
        <v>312.03195207189214</v>
      </c>
    </row>
    <row r="394" spans="1:22" ht="35.25" x14ac:dyDescent="0.5">
      <c r="A394" s="173">
        <v>1</v>
      </c>
      <c r="B394" s="358">
        <f>SUBTOTAL(9,$A$16:A394)</f>
        <v>321</v>
      </c>
      <c r="C394" s="368" t="s">
        <v>16477</v>
      </c>
      <c r="D394" s="358">
        <v>1962</v>
      </c>
      <c r="E394" s="358"/>
      <c r="F394" s="358" t="s">
        <v>17189</v>
      </c>
      <c r="G394" s="358">
        <v>2</v>
      </c>
      <c r="H394" s="358">
        <v>2</v>
      </c>
      <c r="I394" s="369">
        <v>659.3</v>
      </c>
      <c r="J394" s="369">
        <v>262</v>
      </c>
      <c r="K394" s="369">
        <v>262</v>
      </c>
      <c r="L394" s="370">
        <v>29</v>
      </c>
      <c r="M394" s="358" t="s">
        <v>17048</v>
      </c>
      <c r="N394" s="358" t="s">
        <v>17064</v>
      </c>
      <c r="O394" s="361" t="s">
        <v>17430</v>
      </c>
      <c r="P394" s="366">
        <v>130000</v>
      </c>
      <c r="Q394" s="366"/>
      <c r="R394" s="366">
        <v>0</v>
      </c>
      <c r="S394" s="366">
        <v>0</v>
      </c>
      <c r="T394" s="366">
        <f t="shared" si="132"/>
        <v>130000</v>
      </c>
      <c r="U394" s="359">
        <f t="shared" si="131"/>
        <v>197.17882602760506</v>
      </c>
      <c r="V394" s="366">
        <f t="shared" si="178"/>
        <v>197.17882602760506</v>
      </c>
    </row>
    <row r="395" spans="1:22" ht="35.25" x14ac:dyDescent="0.5">
      <c r="A395" s="173">
        <v>1</v>
      </c>
      <c r="B395" s="358">
        <f>SUBTOTAL(9,$A$16:A395)</f>
        <v>322</v>
      </c>
      <c r="C395" s="368" t="s">
        <v>16479</v>
      </c>
      <c r="D395" s="358">
        <v>1964</v>
      </c>
      <c r="E395" s="358"/>
      <c r="F395" s="358" t="s">
        <v>17189</v>
      </c>
      <c r="G395" s="358">
        <v>2</v>
      </c>
      <c r="H395" s="358">
        <v>2</v>
      </c>
      <c r="I395" s="369">
        <v>375.2</v>
      </c>
      <c r="J395" s="369">
        <v>259.8</v>
      </c>
      <c r="K395" s="369">
        <v>259.8</v>
      </c>
      <c r="L395" s="370">
        <v>27</v>
      </c>
      <c r="M395" s="358" t="s">
        <v>17048</v>
      </c>
      <c r="N395" s="358" t="s">
        <v>17064</v>
      </c>
      <c r="O395" s="361" t="s">
        <v>17430</v>
      </c>
      <c r="P395" s="366">
        <v>70000</v>
      </c>
      <c r="Q395" s="366"/>
      <c r="R395" s="366">
        <v>0</v>
      </c>
      <c r="S395" s="366">
        <v>0</v>
      </c>
      <c r="T395" s="366">
        <f t="shared" si="132"/>
        <v>70000</v>
      </c>
      <c r="U395" s="359">
        <f t="shared" si="131"/>
        <v>186.56716417910448</v>
      </c>
      <c r="V395" s="366">
        <f t="shared" si="178"/>
        <v>186.56716417910448</v>
      </c>
    </row>
    <row r="396" spans="1:22" ht="35.25" x14ac:dyDescent="0.5">
      <c r="B396" s="367" t="s">
        <v>501</v>
      </c>
      <c r="C396" s="367"/>
      <c r="D396" s="358" t="s">
        <v>17026</v>
      </c>
      <c r="E396" s="358" t="s">
        <v>17026</v>
      </c>
      <c r="F396" s="358" t="s">
        <v>17026</v>
      </c>
      <c r="G396" s="358" t="s">
        <v>17026</v>
      </c>
      <c r="H396" s="358" t="s">
        <v>17026</v>
      </c>
      <c r="I396" s="363">
        <f>I397</f>
        <v>1199.9000000000001</v>
      </c>
      <c r="J396" s="363">
        <f t="shared" ref="J396:L396" si="179">J397</f>
        <v>715.9</v>
      </c>
      <c r="K396" s="363">
        <f t="shared" si="179"/>
        <v>715.9</v>
      </c>
      <c r="L396" s="364">
        <f t="shared" si="179"/>
        <v>41</v>
      </c>
      <c r="M396" s="358" t="s">
        <v>17026</v>
      </c>
      <c r="N396" s="358" t="s">
        <v>17026</v>
      </c>
      <c r="O396" s="361" t="s">
        <v>17026</v>
      </c>
      <c r="P396" s="365">
        <v>5334706.4300000006</v>
      </c>
      <c r="Q396" s="365"/>
      <c r="R396" s="363">
        <f t="shared" ref="R396" si="180">R397</f>
        <v>0</v>
      </c>
      <c r="S396" s="363">
        <f t="shared" ref="S396" si="181">S397</f>
        <v>0</v>
      </c>
      <c r="T396" s="363">
        <f t="shared" ref="T396" si="182">T397</f>
        <v>5334706.4300000006</v>
      </c>
      <c r="U396" s="359">
        <f t="shared" si="131"/>
        <v>4445.9591882656887</v>
      </c>
      <c r="V396" s="366">
        <f>V397</f>
        <v>5996.4010520876736</v>
      </c>
    </row>
    <row r="397" spans="1:22" ht="35.25" x14ac:dyDescent="0.5">
      <c r="A397" s="173">
        <v>1</v>
      </c>
      <c r="B397" s="358">
        <f>SUBTOTAL(9,$A$16:A397)</f>
        <v>323</v>
      </c>
      <c r="C397" s="368" t="s">
        <v>500</v>
      </c>
      <c r="D397" s="358">
        <v>1981</v>
      </c>
      <c r="E397" s="358"/>
      <c r="F397" s="358" t="s">
        <v>17189</v>
      </c>
      <c r="G397" s="358">
        <v>2</v>
      </c>
      <c r="H397" s="358" t="s">
        <v>16996</v>
      </c>
      <c r="I397" s="369">
        <v>1199.9000000000001</v>
      </c>
      <c r="J397" s="369">
        <v>715.9</v>
      </c>
      <c r="K397" s="369">
        <v>715.9</v>
      </c>
      <c r="L397" s="370">
        <v>41</v>
      </c>
      <c r="M397" s="358" t="s">
        <v>17048</v>
      </c>
      <c r="N397" s="358" t="s">
        <v>17086</v>
      </c>
      <c r="O397" s="361" t="s">
        <v>17052</v>
      </c>
      <c r="P397" s="366">
        <v>5334706.4300000006</v>
      </c>
      <c r="Q397" s="366"/>
      <c r="R397" s="366">
        <v>0</v>
      </c>
      <c r="S397" s="366">
        <v>0</v>
      </c>
      <c r="T397" s="366">
        <f t="shared" si="132"/>
        <v>5334706.4300000006</v>
      </c>
      <c r="U397" s="359">
        <f t="shared" si="131"/>
        <v>4445.9591882656887</v>
      </c>
      <c r="V397" s="366">
        <v>5996.4010520876736</v>
      </c>
    </row>
    <row r="398" spans="1:22" ht="35.25" x14ac:dyDescent="0.5">
      <c r="B398" s="367" t="s">
        <v>305</v>
      </c>
      <c r="C398" s="367"/>
      <c r="D398" s="358" t="s">
        <v>17026</v>
      </c>
      <c r="E398" s="358" t="s">
        <v>17026</v>
      </c>
      <c r="F398" s="358" t="s">
        <v>17026</v>
      </c>
      <c r="G398" s="358" t="s">
        <v>17026</v>
      </c>
      <c r="H398" s="358" t="s">
        <v>17026</v>
      </c>
      <c r="I398" s="363">
        <f>SUM(I399:I400)</f>
        <v>4989.7</v>
      </c>
      <c r="J398" s="363">
        <f>SUM(J399:J400)</f>
        <v>4375.5</v>
      </c>
      <c r="K398" s="363">
        <f>SUM(K399:K400)</f>
        <v>4375.5</v>
      </c>
      <c r="L398" s="364">
        <f>SUM(L399:L400)</f>
        <v>176</v>
      </c>
      <c r="M398" s="358" t="s">
        <v>17026</v>
      </c>
      <c r="N398" s="358" t="s">
        <v>17026</v>
      </c>
      <c r="O398" s="361" t="s">
        <v>17026</v>
      </c>
      <c r="P398" s="365">
        <v>17376189.66</v>
      </c>
      <c r="Q398" s="365"/>
      <c r="R398" s="363">
        <f>SUM(R399:R400)</f>
        <v>0</v>
      </c>
      <c r="S398" s="363">
        <f>SUM(S399:S400)</f>
        <v>0</v>
      </c>
      <c r="T398" s="363">
        <f>SUM(T399:T400)</f>
        <v>17376189.66</v>
      </c>
      <c r="U398" s="359">
        <f t="shared" si="131"/>
        <v>3482.4117001022105</v>
      </c>
      <c r="V398" s="366">
        <f>MAX(V399:V400)</f>
        <v>9112.1593219468341</v>
      </c>
    </row>
    <row r="399" spans="1:22" ht="35.25" x14ac:dyDescent="0.5">
      <c r="A399" s="173">
        <v>1</v>
      </c>
      <c r="B399" s="358">
        <f>SUBTOTAL(9,$A$16:A399)</f>
        <v>324</v>
      </c>
      <c r="C399" s="368" t="s">
        <v>304</v>
      </c>
      <c r="D399" s="358">
        <v>1997</v>
      </c>
      <c r="E399" s="358">
        <v>2015</v>
      </c>
      <c r="F399" s="358" t="s">
        <v>17189</v>
      </c>
      <c r="G399" s="358">
        <v>5</v>
      </c>
      <c r="H399" s="358" t="s">
        <v>17054</v>
      </c>
      <c r="I399" s="369">
        <v>4211</v>
      </c>
      <c r="J399" s="369">
        <v>3971.3</v>
      </c>
      <c r="K399" s="369">
        <v>3971.3</v>
      </c>
      <c r="L399" s="370">
        <v>160</v>
      </c>
      <c r="M399" s="358" t="s">
        <v>17048</v>
      </c>
      <c r="N399" s="358" t="s">
        <v>17064</v>
      </c>
      <c r="O399" s="361" t="s">
        <v>17186</v>
      </c>
      <c r="P399" s="366">
        <v>12286603.369999999</v>
      </c>
      <c r="Q399" s="366"/>
      <c r="R399" s="366">
        <v>0</v>
      </c>
      <c r="S399" s="366">
        <v>0</v>
      </c>
      <c r="T399" s="366">
        <f t="shared" si="132"/>
        <v>12286603.369999999</v>
      </c>
      <c r="U399" s="359">
        <f t="shared" si="131"/>
        <v>2917.7400546188551</v>
      </c>
      <c r="V399" s="366">
        <v>3972.8011968653527</v>
      </c>
    </row>
    <row r="400" spans="1:22" ht="35.25" x14ac:dyDescent="0.5">
      <c r="A400" s="173">
        <v>1</v>
      </c>
      <c r="B400" s="358">
        <f>SUBTOTAL(9,$A$16:A400)</f>
        <v>325</v>
      </c>
      <c r="C400" s="368" t="s">
        <v>306</v>
      </c>
      <c r="D400" s="358">
        <v>1966</v>
      </c>
      <c r="E400" s="358"/>
      <c r="F400" s="358" t="s">
        <v>17189</v>
      </c>
      <c r="G400" s="358">
        <v>2</v>
      </c>
      <c r="H400" s="358" t="s">
        <v>16994</v>
      </c>
      <c r="I400" s="369">
        <v>778.7</v>
      </c>
      <c r="J400" s="369">
        <v>404.2</v>
      </c>
      <c r="K400" s="369">
        <v>404.2</v>
      </c>
      <c r="L400" s="370">
        <v>16</v>
      </c>
      <c r="M400" s="358" t="s">
        <v>17048</v>
      </c>
      <c r="N400" s="358" t="s">
        <v>17086</v>
      </c>
      <c r="O400" s="361" t="s">
        <v>17052</v>
      </c>
      <c r="P400" s="366">
        <v>5089586.29</v>
      </c>
      <c r="Q400" s="366"/>
      <c r="R400" s="366">
        <v>0</v>
      </c>
      <c r="S400" s="366">
        <v>0</v>
      </c>
      <c r="T400" s="366">
        <f t="shared" si="132"/>
        <v>5089586.29</v>
      </c>
      <c r="U400" s="359">
        <f t="shared" si="131"/>
        <v>6536.0039681520484</v>
      </c>
      <c r="V400" s="366">
        <v>9112.1593219468341</v>
      </c>
    </row>
    <row r="401" spans="1:22" ht="35.25" x14ac:dyDescent="0.5">
      <c r="B401" s="367" t="s">
        <v>17311</v>
      </c>
      <c r="C401" s="367"/>
      <c r="D401" s="358" t="s">
        <v>17026</v>
      </c>
      <c r="E401" s="358" t="s">
        <v>17026</v>
      </c>
      <c r="F401" s="358" t="s">
        <v>17026</v>
      </c>
      <c r="G401" s="358" t="s">
        <v>17026</v>
      </c>
      <c r="H401" s="358" t="s">
        <v>17026</v>
      </c>
      <c r="I401" s="363">
        <f>I402</f>
        <v>212.1</v>
      </c>
      <c r="J401" s="363">
        <f t="shared" ref="J401:L401" si="183">J402</f>
        <v>212.1</v>
      </c>
      <c r="K401" s="363">
        <f t="shared" si="183"/>
        <v>187.1</v>
      </c>
      <c r="L401" s="364">
        <f t="shared" si="183"/>
        <v>7</v>
      </c>
      <c r="M401" s="358" t="s">
        <v>17026</v>
      </c>
      <c r="N401" s="358" t="s">
        <v>17026</v>
      </c>
      <c r="O401" s="361" t="s">
        <v>17026</v>
      </c>
      <c r="P401" s="365">
        <v>496575.67</v>
      </c>
      <c r="Q401" s="365"/>
      <c r="R401" s="363">
        <f t="shared" ref="R401" si="184">R402</f>
        <v>0</v>
      </c>
      <c r="S401" s="363">
        <f t="shared" ref="S401" si="185">S402</f>
        <v>0</v>
      </c>
      <c r="T401" s="363">
        <f t="shared" ref="T401" si="186">T402</f>
        <v>496575.67</v>
      </c>
      <c r="U401" s="359">
        <f t="shared" si="131"/>
        <v>2341.2337105139086</v>
      </c>
      <c r="V401" s="366">
        <f>V402</f>
        <v>2341.2337105139086</v>
      </c>
    </row>
    <row r="402" spans="1:22" ht="35.25" x14ac:dyDescent="0.5">
      <c r="A402" s="173">
        <v>1</v>
      </c>
      <c r="B402" s="358">
        <f>SUBTOTAL(9,$A$16:A402)</f>
        <v>326</v>
      </c>
      <c r="C402" s="368" t="s">
        <v>16898</v>
      </c>
      <c r="D402" s="358">
        <v>1962</v>
      </c>
      <c r="E402" s="358"/>
      <c r="F402" s="358" t="s">
        <v>17189</v>
      </c>
      <c r="G402" s="358">
        <v>2</v>
      </c>
      <c r="H402" s="358" t="s">
        <v>16994</v>
      </c>
      <c r="I402" s="369">
        <v>212.1</v>
      </c>
      <c r="J402" s="369">
        <v>212.1</v>
      </c>
      <c r="K402" s="369">
        <v>187.1</v>
      </c>
      <c r="L402" s="370">
        <v>7</v>
      </c>
      <c r="M402" s="358" t="s">
        <v>17048</v>
      </c>
      <c r="N402" s="358" t="s">
        <v>17086</v>
      </c>
      <c r="O402" s="361" t="s">
        <v>17052</v>
      </c>
      <c r="P402" s="366">
        <v>496575.67</v>
      </c>
      <c r="Q402" s="366"/>
      <c r="R402" s="366">
        <v>0</v>
      </c>
      <c r="S402" s="366">
        <v>0</v>
      </c>
      <c r="T402" s="366">
        <f t="shared" si="132"/>
        <v>496575.67</v>
      </c>
      <c r="U402" s="359">
        <f t="shared" ref="U402" si="187">P402/I402</f>
        <v>2341.2337105139086</v>
      </c>
      <c r="V402" s="366">
        <f>U402</f>
        <v>2341.2337105139086</v>
      </c>
    </row>
    <row r="403" spans="1:22" ht="35.25" x14ac:dyDescent="0.5">
      <c r="B403" s="367" t="s">
        <v>17205</v>
      </c>
      <c r="C403" s="368"/>
      <c r="D403" s="358" t="s">
        <v>17026</v>
      </c>
      <c r="E403" s="358" t="s">
        <v>17026</v>
      </c>
      <c r="F403" s="358" t="s">
        <v>17026</v>
      </c>
      <c r="G403" s="358" t="s">
        <v>17026</v>
      </c>
      <c r="H403" s="358" t="s">
        <v>17026</v>
      </c>
      <c r="I403" s="369">
        <f>I404+I448+I457+I480+I491+I504+I508+I511+I523+I514+I525+I527+I529+I531+I533+I535+I541+I543+I545+I547+I549+I555+I557+I559+I562+I564+I568+I573+I576+I578+I580+I582+I585+I588+I590+I593+I595+I605+I607+I609+I611+I615+I618+I621+I623+I625+I627+I629+I631+I633+I636+I566</f>
        <v>333340.93000000005</v>
      </c>
      <c r="J403" s="369">
        <f t="shared" ref="J403:L403" si="188">J404+J448+J457+J480+J491+J504+J508+J511+J523+J514+J525+J527+J529+J531+J533+J535+J541+J543+J545+J547+J549+J555+J557+J559+J562+J564+J568+J573+J576+J578+J580+J582+J585+J588+J590+J593+J595+J605+J607+J609+J611+J615+J618+J621+J623+J625+J627+J629+J631+J633+J636+J566</f>
        <v>271748.53000000009</v>
      </c>
      <c r="K403" s="369">
        <f t="shared" si="188"/>
        <v>255606.63100000005</v>
      </c>
      <c r="L403" s="370">
        <f t="shared" si="188"/>
        <v>12479</v>
      </c>
      <c r="M403" s="358" t="s">
        <v>17026</v>
      </c>
      <c r="N403" s="358" t="s">
        <v>17026</v>
      </c>
      <c r="O403" s="361" t="s">
        <v>17026</v>
      </c>
      <c r="P403" s="365">
        <f>P404+P448+P457+P480+P491+P504+P508+P511+P523+P514+P525+P527+P529+P531+P533+P535+P541+P543+P545+P547+P549+P555+P557+P559+P562+P564+P568+P573+P576+P578+P580+P582+P585+P588+P590+P593+P595+P605+P607+P609+P611+P615+P618+P621+P623+P625+P627+P629+P631+P633+P636+P566</f>
        <v>1039587416.5899998</v>
      </c>
      <c r="Q403" s="365" t="e">
        <f>Q404+Q448+Q457+Q480+Q491+Q504+Q508+Q511+Q523+Q514+Q525+Q527+Q529+Q531+Q533+Q535+Q541+Q543+Q545+Q547+Q549+Q555+Q557+Q559+Q562+Q564+Q568+Q573+Q576+Q578+Q580+Q582+Q585+Q588+Q590+Q593+Q595+Q605+Q607+Q609+Q611+Q615+Q618+Q621+Q623+Q625+Q627+Q629+Q631+Q633+Q636</f>
        <v>#REF!</v>
      </c>
      <c r="R403" s="369">
        <f>R404+R448+R457+R480+R491+R504+R508+R511+R523+R514+R525+R527+R529+R531+R533+R535+R541+R543+R545+R547+R549+R555+R557+R559+R562+R564+R568+R573+R576+R578+R580+R582+R585+R588+R590+R593+R595+R605+R607+R609+R611+R615+R618+R621+R623+R625+R627+R629+R631+R633+R636+R566</f>
        <v>0</v>
      </c>
      <c r="S403" s="369">
        <f t="shared" ref="S403:T403" si="189">S404+S448+S457+S480+S491+S504+S508+S511+S523+S514+S525+S527+S529+S531+S533+S535+S541+S543+S545+S547+S549+S555+S557+S559+S562+S564+S568+S573+S576+S578+S580+S582+S585+S588+S590+S593+S595+S605+S607+S609+S611+S615+S618+S621+S623+S625+S627+S629+S631+S633+S636+S566</f>
        <v>845258.33000000007</v>
      </c>
      <c r="T403" s="369">
        <f t="shared" si="189"/>
        <v>1038742158.2599999</v>
      </c>
      <c r="U403" s="359">
        <f t="shared" ref="U403:U447" si="190">P403/I403</f>
        <v>3118.6911747981253</v>
      </c>
      <c r="V403" s="366">
        <f>MAX(V404:V638)</f>
        <v>34016.762128892115</v>
      </c>
    </row>
    <row r="404" spans="1:22" ht="35.25" x14ac:dyDescent="0.5">
      <c r="B404" s="367" t="s">
        <v>71</v>
      </c>
      <c r="C404" s="385"/>
      <c r="D404" s="358" t="s">
        <v>17026</v>
      </c>
      <c r="E404" s="358" t="s">
        <v>17026</v>
      </c>
      <c r="F404" s="358" t="s">
        <v>17026</v>
      </c>
      <c r="G404" s="358" t="s">
        <v>17026</v>
      </c>
      <c r="H404" s="358" t="s">
        <v>17026</v>
      </c>
      <c r="I404" s="363">
        <f>SUM(I405:I447)</f>
        <v>115241.87000000001</v>
      </c>
      <c r="J404" s="363">
        <f t="shared" ref="J404:L404" si="191">SUM(J405:J447)</f>
        <v>94742.5</v>
      </c>
      <c r="K404" s="363">
        <f t="shared" si="191"/>
        <v>89555.940000000017</v>
      </c>
      <c r="L404" s="370">
        <f t="shared" si="191"/>
        <v>4771</v>
      </c>
      <c r="M404" s="358" t="s">
        <v>17026</v>
      </c>
      <c r="N404" s="358" t="s">
        <v>17026</v>
      </c>
      <c r="O404" s="361" t="s">
        <v>17026</v>
      </c>
      <c r="P404" s="365">
        <v>250558681.49000001</v>
      </c>
      <c r="Q404" s="363">
        <f t="shared" ref="Q404" si="192">SUM(Q405:Q447)</f>
        <v>0</v>
      </c>
      <c r="R404" s="363">
        <f t="shared" ref="R404" si="193">SUM(R405:R447)</f>
        <v>0</v>
      </c>
      <c r="S404" s="363">
        <f t="shared" ref="S404" si="194">SUM(S405:S447)</f>
        <v>0</v>
      </c>
      <c r="T404" s="363">
        <f t="shared" ref="T404" si="195">SUM(T405:T447)</f>
        <v>250558681.49000001</v>
      </c>
      <c r="U404" s="359">
        <f t="shared" si="190"/>
        <v>2174.1983316480373</v>
      </c>
      <c r="V404" s="366">
        <f>MAX(V405:V447)</f>
        <v>9695.6599666110196</v>
      </c>
    </row>
    <row r="405" spans="1:22" ht="35.25" x14ac:dyDescent="0.5">
      <c r="A405" s="173">
        <v>1</v>
      </c>
      <c r="B405" s="358">
        <f>SUBTOTAL(9,$A405:A$405)</f>
        <v>1</v>
      </c>
      <c r="C405" s="368" t="s">
        <v>108</v>
      </c>
      <c r="D405" s="358">
        <v>1959</v>
      </c>
      <c r="E405" s="358"/>
      <c r="F405" s="358" t="s">
        <v>17189</v>
      </c>
      <c r="G405" s="358">
        <v>2</v>
      </c>
      <c r="H405" s="358">
        <v>1</v>
      </c>
      <c r="I405" s="369">
        <v>294.2</v>
      </c>
      <c r="J405" s="369">
        <v>267.60000000000002</v>
      </c>
      <c r="K405" s="369">
        <v>232.10000000000002</v>
      </c>
      <c r="L405" s="370">
        <v>19</v>
      </c>
      <c r="M405" s="358" t="s">
        <v>17048</v>
      </c>
      <c r="N405" s="358" t="s">
        <v>17064</v>
      </c>
      <c r="O405" s="361" t="s">
        <v>17065</v>
      </c>
      <c r="P405" s="366">
        <v>2065079.27</v>
      </c>
      <c r="Q405" s="366"/>
      <c r="R405" s="363">
        <f t="shared" ref="R405:S405" si="196">SUM(R406:R448)</f>
        <v>0</v>
      </c>
      <c r="S405" s="363">
        <f t="shared" si="196"/>
        <v>0</v>
      </c>
      <c r="T405" s="366">
        <f t="shared" ref="T405:T447" si="197">P405-R405-S405</f>
        <v>2065079.27</v>
      </c>
      <c r="U405" s="359">
        <f t="shared" si="190"/>
        <v>7019.3041128484028</v>
      </c>
      <c r="V405" s="366">
        <v>7217.0333106730122</v>
      </c>
    </row>
    <row r="406" spans="1:22" ht="35.25" x14ac:dyDescent="0.5">
      <c r="A406" s="173">
        <v>1</v>
      </c>
      <c r="B406" s="358">
        <f>SUBTOTAL(9,$A$405:A406)</f>
        <v>2</v>
      </c>
      <c r="C406" s="368" t="s">
        <v>109</v>
      </c>
      <c r="D406" s="358">
        <v>1990</v>
      </c>
      <c r="E406" s="358">
        <v>2018</v>
      </c>
      <c r="F406" s="358" t="s">
        <v>17189</v>
      </c>
      <c r="G406" s="358">
        <v>7</v>
      </c>
      <c r="H406" s="358">
        <v>4</v>
      </c>
      <c r="I406" s="369">
        <v>6095</v>
      </c>
      <c r="J406" s="369">
        <v>4966.1000000000004</v>
      </c>
      <c r="K406" s="369">
        <v>4966.1000000000004</v>
      </c>
      <c r="L406" s="370">
        <v>194</v>
      </c>
      <c r="M406" s="358" t="s">
        <v>17048</v>
      </c>
      <c r="N406" s="358" t="s">
        <v>17064</v>
      </c>
      <c r="O406" s="361" t="s">
        <v>17079</v>
      </c>
      <c r="P406" s="366">
        <v>11071119.41</v>
      </c>
      <c r="Q406" s="366"/>
      <c r="R406" s="363">
        <f t="shared" ref="R406:S406" si="198">SUM(R407:R449)</f>
        <v>0</v>
      </c>
      <c r="S406" s="363">
        <f t="shared" si="198"/>
        <v>0</v>
      </c>
      <c r="T406" s="366">
        <f t="shared" si="197"/>
        <v>11071119.41</v>
      </c>
      <c r="U406" s="359">
        <f t="shared" si="190"/>
        <v>1816.4264823625924</v>
      </c>
      <c r="V406" s="366">
        <v>1867.5940278917144</v>
      </c>
    </row>
    <row r="407" spans="1:22" ht="35.25" x14ac:dyDescent="0.5">
      <c r="A407" s="173">
        <v>1</v>
      </c>
      <c r="B407" s="358">
        <f>SUBTOTAL(9,$A$405:A407)</f>
        <v>3</v>
      </c>
      <c r="C407" s="368" t="s">
        <v>110</v>
      </c>
      <c r="D407" s="358">
        <v>1959</v>
      </c>
      <c r="E407" s="358"/>
      <c r="F407" s="358" t="s">
        <v>17189</v>
      </c>
      <c r="G407" s="358">
        <v>2</v>
      </c>
      <c r="H407" s="358">
        <v>1</v>
      </c>
      <c r="I407" s="369">
        <v>299.5</v>
      </c>
      <c r="J407" s="369">
        <v>272.60000000000002</v>
      </c>
      <c r="K407" s="369">
        <v>235.20000000000002</v>
      </c>
      <c r="L407" s="370">
        <v>15</v>
      </c>
      <c r="M407" s="358" t="s">
        <v>17048</v>
      </c>
      <c r="N407" s="358" t="s">
        <v>17064</v>
      </c>
      <c r="O407" s="361" t="s">
        <v>17080</v>
      </c>
      <c r="P407" s="366">
        <v>2170696.7599999998</v>
      </c>
      <c r="Q407" s="366"/>
      <c r="R407" s="363">
        <f t="shared" ref="R407:S407" si="199">SUM(R408:R450)</f>
        <v>0</v>
      </c>
      <c r="S407" s="363">
        <f t="shared" si="199"/>
        <v>0</v>
      </c>
      <c r="T407" s="366">
        <f t="shared" si="197"/>
        <v>2170696.7599999998</v>
      </c>
      <c r="U407" s="359">
        <f t="shared" si="190"/>
        <v>7247.7354257095149</v>
      </c>
      <c r="V407" s="366">
        <v>9695.6599666110196</v>
      </c>
    </row>
    <row r="408" spans="1:22" ht="35.25" x14ac:dyDescent="0.5">
      <c r="A408" s="173">
        <v>1</v>
      </c>
      <c r="B408" s="358">
        <f>SUBTOTAL(9,$A$405:A408)</f>
        <v>4</v>
      </c>
      <c r="C408" s="368" t="s">
        <v>5252</v>
      </c>
      <c r="D408" s="358">
        <v>1970</v>
      </c>
      <c r="E408" s="358"/>
      <c r="F408" s="358" t="s">
        <v>17189</v>
      </c>
      <c r="G408" s="358">
        <v>5</v>
      </c>
      <c r="H408" s="358">
        <v>6</v>
      </c>
      <c r="I408" s="369">
        <v>4522.8</v>
      </c>
      <c r="J408" s="369">
        <v>4342.3</v>
      </c>
      <c r="K408" s="369">
        <v>3921</v>
      </c>
      <c r="L408" s="370">
        <v>250</v>
      </c>
      <c r="M408" s="358" t="s">
        <v>17048</v>
      </c>
      <c r="N408" s="358" t="s">
        <v>17064</v>
      </c>
      <c r="O408" s="361" t="s">
        <v>17066</v>
      </c>
      <c r="P408" s="366">
        <v>8129200.9299999997</v>
      </c>
      <c r="Q408" s="366"/>
      <c r="R408" s="363">
        <f t="shared" ref="R408:S408" si="200">SUM(R409:R451)</f>
        <v>0</v>
      </c>
      <c r="S408" s="363">
        <f t="shared" si="200"/>
        <v>0</v>
      </c>
      <c r="T408" s="366">
        <f t="shared" si="197"/>
        <v>8129200.9299999997</v>
      </c>
      <c r="U408" s="359">
        <f t="shared" si="190"/>
        <v>1797.3823582736356</v>
      </c>
      <c r="V408" s="366">
        <v>3036.43</v>
      </c>
    </row>
    <row r="409" spans="1:22" ht="35.25" x14ac:dyDescent="0.5">
      <c r="A409" s="173">
        <v>1</v>
      </c>
      <c r="B409" s="358">
        <f>SUBTOTAL(9,$A$405:A409)</f>
        <v>5</v>
      </c>
      <c r="C409" s="368" t="s">
        <v>112</v>
      </c>
      <c r="D409" s="358">
        <v>1949</v>
      </c>
      <c r="E409" s="358"/>
      <c r="F409" s="358" t="s">
        <v>17189</v>
      </c>
      <c r="G409" s="358">
        <v>2</v>
      </c>
      <c r="H409" s="358">
        <v>2</v>
      </c>
      <c r="I409" s="369">
        <v>959.8</v>
      </c>
      <c r="J409" s="369">
        <v>875.4</v>
      </c>
      <c r="K409" s="369">
        <v>766.27</v>
      </c>
      <c r="L409" s="370">
        <v>41</v>
      </c>
      <c r="M409" s="358" t="s">
        <v>17048</v>
      </c>
      <c r="N409" s="358" t="s">
        <v>17064</v>
      </c>
      <c r="O409" s="361" t="s">
        <v>17065</v>
      </c>
      <c r="P409" s="366">
        <v>4646428.3500000006</v>
      </c>
      <c r="Q409" s="366"/>
      <c r="R409" s="363">
        <f t="shared" ref="R409:S409" si="201">SUM(R410:R452)</f>
        <v>0</v>
      </c>
      <c r="S409" s="363">
        <f t="shared" si="201"/>
        <v>0</v>
      </c>
      <c r="T409" s="366">
        <f t="shared" si="197"/>
        <v>4646428.3500000006</v>
      </c>
      <c r="U409" s="359">
        <f t="shared" si="190"/>
        <v>4841.0380808501777</v>
      </c>
      <c r="V409" s="366">
        <v>4977.4069597832886</v>
      </c>
    </row>
    <row r="410" spans="1:22" ht="35.25" x14ac:dyDescent="0.5">
      <c r="A410" s="173">
        <v>1</v>
      </c>
      <c r="B410" s="358">
        <f>SUBTOTAL(9,$A$405:A410)</f>
        <v>6</v>
      </c>
      <c r="C410" s="368" t="s">
        <v>113</v>
      </c>
      <c r="D410" s="358">
        <v>1959</v>
      </c>
      <c r="E410" s="358"/>
      <c r="F410" s="358" t="s">
        <v>17189</v>
      </c>
      <c r="G410" s="358">
        <v>2</v>
      </c>
      <c r="H410" s="358">
        <v>2</v>
      </c>
      <c r="I410" s="369">
        <v>546.79999999999995</v>
      </c>
      <c r="J410" s="369">
        <v>362.7</v>
      </c>
      <c r="K410" s="369">
        <v>362.7</v>
      </c>
      <c r="L410" s="370">
        <v>21</v>
      </c>
      <c r="M410" s="358" t="s">
        <v>17048</v>
      </c>
      <c r="N410" s="358" t="s">
        <v>17064</v>
      </c>
      <c r="O410" s="361" t="s">
        <v>17069</v>
      </c>
      <c r="P410" s="366">
        <v>4572675.5200000005</v>
      </c>
      <c r="Q410" s="366"/>
      <c r="R410" s="363">
        <f t="shared" ref="R410:S410" si="202">SUM(R411:R457)</f>
        <v>0</v>
      </c>
      <c r="S410" s="363">
        <f t="shared" si="202"/>
        <v>0</v>
      </c>
      <c r="T410" s="366">
        <f t="shared" si="197"/>
        <v>4572675.5200000005</v>
      </c>
      <c r="U410" s="359">
        <f t="shared" si="190"/>
        <v>8362.6106803218736</v>
      </c>
      <c r="V410" s="366">
        <v>8598.1799561082662</v>
      </c>
    </row>
    <row r="411" spans="1:22" ht="35.25" x14ac:dyDescent="0.5">
      <c r="A411" s="173">
        <v>1</v>
      </c>
      <c r="B411" s="358">
        <f>SUBTOTAL(9,$A$405:A411)</f>
        <v>7</v>
      </c>
      <c r="C411" s="368" t="s">
        <v>115</v>
      </c>
      <c r="D411" s="358">
        <v>1962</v>
      </c>
      <c r="E411" s="358"/>
      <c r="F411" s="358" t="s">
        <v>17189</v>
      </c>
      <c r="G411" s="358">
        <v>3</v>
      </c>
      <c r="H411" s="358">
        <v>2</v>
      </c>
      <c r="I411" s="369">
        <v>969.7</v>
      </c>
      <c r="J411" s="369">
        <v>622.5</v>
      </c>
      <c r="K411" s="369">
        <v>577.6</v>
      </c>
      <c r="L411" s="370">
        <v>39</v>
      </c>
      <c r="M411" s="358" t="s">
        <v>17048</v>
      </c>
      <c r="N411" s="358" t="s">
        <v>17064</v>
      </c>
      <c r="O411" s="361" t="s">
        <v>17069</v>
      </c>
      <c r="P411" s="366">
        <v>3376240.7100000004</v>
      </c>
      <c r="Q411" s="366"/>
      <c r="R411" s="363">
        <f t="shared" ref="R411:S411" si="203">SUM(R412:R458)</f>
        <v>0</v>
      </c>
      <c r="S411" s="363">
        <f t="shared" si="203"/>
        <v>0</v>
      </c>
      <c r="T411" s="366">
        <f t="shared" si="197"/>
        <v>3376240.7100000004</v>
      </c>
      <c r="U411" s="359">
        <f t="shared" si="190"/>
        <v>3481.737351758276</v>
      </c>
      <c r="V411" s="366">
        <v>3579.815613076209</v>
      </c>
    </row>
    <row r="412" spans="1:22" ht="35.25" x14ac:dyDescent="0.5">
      <c r="A412" s="173">
        <v>1</v>
      </c>
      <c r="B412" s="358">
        <f>SUBTOTAL(9,$A$405:A412)</f>
        <v>8</v>
      </c>
      <c r="C412" s="368" t="s">
        <v>114</v>
      </c>
      <c r="D412" s="358">
        <v>1949</v>
      </c>
      <c r="E412" s="358"/>
      <c r="F412" s="358" t="s">
        <v>17189</v>
      </c>
      <c r="G412" s="358">
        <v>2</v>
      </c>
      <c r="H412" s="358">
        <v>2</v>
      </c>
      <c r="I412" s="369">
        <v>872</v>
      </c>
      <c r="J412" s="369">
        <v>538.1</v>
      </c>
      <c r="K412" s="369">
        <v>397.1</v>
      </c>
      <c r="L412" s="370">
        <v>34</v>
      </c>
      <c r="M412" s="358" t="s">
        <v>17048</v>
      </c>
      <c r="N412" s="358" t="s">
        <v>17064</v>
      </c>
      <c r="O412" s="361" t="s">
        <v>17069</v>
      </c>
      <c r="P412" s="366">
        <v>4646428.3500000006</v>
      </c>
      <c r="Q412" s="366"/>
      <c r="R412" s="363">
        <f t="shared" ref="R412:S412" si="204">SUM(R413:R459)</f>
        <v>0</v>
      </c>
      <c r="S412" s="363">
        <f t="shared" si="204"/>
        <v>0</v>
      </c>
      <c r="T412" s="366">
        <f t="shared" si="197"/>
        <v>4646428.3500000006</v>
      </c>
      <c r="U412" s="359">
        <f t="shared" si="190"/>
        <v>5328.4728784403678</v>
      </c>
      <c r="V412" s="366">
        <v>5478.57247706422</v>
      </c>
    </row>
    <row r="413" spans="1:22" ht="35.25" x14ac:dyDescent="0.5">
      <c r="A413" s="173">
        <v>1</v>
      </c>
      <c r="B413" s="358">
        <f>SUBTOTAL(9,$A$405:A413)</f>
        <v>9</v>
      </c>
      <c r="C413" s="368" t="s">
        <v>116</v>
      </c>
      <c r="D413" s="358">
        <v>1949</v>
      </c>
      <c r="E413" s="358"/>
      <c r="F413" s="358" t="s">
        <v>17189</v>
      </c>
      <c r="G413" s="358">
        <v>2</v>
      </c>
      <c r="H413" s="358">
        <v>1</v>
      </c>
      <c r="I413" s="369">
        <v>560.4</v>
      </c>
      <c r="J413" s="369">
        <v>516.70000000000005</v>
      </c>
      <c r="K413" s="369">
        <v>516.70000000000005</v>
      </c>
      <c r="L413" s="370">
        <v>24</v>
      </c>
      <c r="M413" s="358" t="s">
        <v>17048</v>
      </c>
      <c r="N413" s="358" t="s">
        <v>17064</v>
      </c>
      <c r="O413" s="361" t="s">
        <v>17065</v>
      </c>
      <c r="P413" s="366">
        <v>2745244.27</v>
      </c>
      <c r="Q413" s="366"/>
      <c r="R413" s="363">
        <f t="shared" ref="R413:S413" si="205">SUM(R414:R460)</f>
        <v>0</v>
      </c>
      <c r="S413" s="363">
        <f t="shared" si="205"/>
        <v>0</v>
      </c>
      <c r="T413" s="366">
        <f t="shared" si="197"/>
        <v>2745244.27</v>
      </c>
      <c r="U413" s="359">
        <f t="shared" si="190"/>
        <v>4898.7228229835837</v>
      </c>
      <c r="V413" s="366">
        <v>5036.7166309778731</v>
      </c>
    </row>
    <row r="414" spans="1:22" ht="35.25" x14ac:dyDescent="0.5">
      <c r="A414" s="173">
        <v>1</v>
      </c>
      <c r="B414" s="358">
        <f>SUBTOTAL(9,$A$405:A414)</f>
        <v>10</v>
      </c>
      <c r="C414" s="368" t="s">
        <v>117</v>
      </c>
      <c r="D414" s="358">
        <v>1992</v>
      </c>
      <c r="E414" s="358">
        <v>2019</v>
      </c>
      <c r="F414" s="358" t="s">
        <v>17053</v>
      </c>
      <c r="G414" s="358">
        <v>10</v>
      </c>
      <c r="H414" s="358">
        <v>1</v>
      </c>
      <c r="I414" s="369">
        <v>3072.17</v>
      </c>
      <c r="J414" s="369">
        <v>2437.1</v>
      </c>
      <c r="K414" s="369">
        <v>2383.9</v>
      </c>
      <c r="L414" s="370">
        <v>108</v>
      </c>
      <c r="M414" s="358" t="s">
        <v>17048</v>
      </c>
      <c r="N414" s="358" t="s">
        <v>17064</v>
      </c>
      <c r="O414" s="361" t="s">
        <v>17066</v>
      </c>
      <c r="P414" s="366">
        <v>3012176.12</v>
      </c>
      <c r="Q414" s="366"/>
      <c r="R414" s="363">
        <f t="shared" ref="R414:S414" si="206">SUM(R415:R461)</f>
        <v>0</v>
      </c>
      <c r="S414" s="363">
        <f t="shared" si="206"/>
        <v>0</v>
      </c>
      <c r="T414" s="366">
        <f t="shared" si="197"/>
        <v>3012176.12</v>
      </c>
      <c r="U414" s="359">
        <f t="shared" si="190"/>
        <v>980.47182284834503</v>
      </c>
      <c r="V414" s="366">
        <v>980.47182024432243</v>
      </c>
    </row>
    <row r="415" spans="1:22" ht="35.25" x14ac:dyDescent="0.5">
      <c r="A415" s="173">
        <v>1</v>
      </c>
      <c r="B415" s="358">
        <f>SUBTOTAL(9,$A$405:A415)</f>
        <v>11</v>
      </c>
      <c r="C415" s="368" t="s">
        <v>118</v>
      </c>
      <c r="D415" s="358">
        <v>1959</v>
      </c>
      <c r="E415" s="358"/>
      <c r="F415" s="358" t="s">
        <v>17189</v>
      </c>
      <c r="G415" s="358">
        <v>2</v>
      </c>
      <c r="H415" s="358">
        <v>2</v>
      </c>
      <c r="I415" s="369">
        <v>503</v>
      </c>
      <c r="J415" s="369">
        <v>478.4</v>
      </c>
      <c r="K415" s="369">
        <v>410.5</v>
      </c>
      <c r="L415" s="370">
        <v>21</v>
      </c>
      <c r="M415" s="358" t="s">
        <v>17048</v>
      </c>
      <c r="N415" s="358" t="s">
        <v>17064</v>
      </c>
      <c r="O415" s="361" t="s">
        <v>17081</v>
      </c>
      <c r="P415" s="366">
        <v>3933484.32</v>
      </c>
      <c r="Q415" s="366"/>
      <c r="R415" s="363">
        <f t="shared" ref="R415:S415" si="207">SUM(R416:R462)</f>
        <v>0</v>
      </c>
      <c r="S415" s="363">
        <f t="shared" si="207"/>
        <v>0</v>
      </c>
      <c r="T415" s="366">
        <f t="shared" si="197"/>
        <v>3933484.32</v>
      </c>
      <c r="U415" s="359">
        <f t="shared" si="190"/>
        <v>7820.0483499005959</v>
      </c>
      <c r="V415" s="366">
        <v>8040.3339960238573</v>
      </c>
    </row>
    <row r="416" spans="1:22" ht="35.25" x14ac:dyDescent="0.5">
      <c r="A416" s="173">
        <v>1</v>
      </c>
      <c r="B416" s="358">
        <f>SUBTOTAL(9,$A$405:A416)</f>
        <v>12</v>
      </c>
      <c r="C416" s="368" t="s">
        <v>119</v>
      </c>
      <c r="D416" s="358">
        <v>1967</v>
      </c>
      <c r="E416" s="358"/>
      <c r="F416" s="358" t="s">
        <v>17189</v>
      </c>
      <c r="G416" s="358">
        <v>5</v>
      </c>
      <c r="H416" s="358">
        <v>4</v>
      </c>
      <c r="I416" s="369">
        <v>4050.1</v>
      </c>
      <c r="J416" s="369">
        <v>3149.2</v>
      </c>
      <c r="K416" s="369">
        <v>3106.7999999999997</v>
      </c>
      <c r="L416" s="370">
        <v>153</v>
      </c>
      <c r="M416" s="358" t="s">
        <v>17048</v>
      </c>
      <c r="N416" s="358" t="s">
        <v>17064</v>
      </c>
      <c r="O416" s="361" t="s">
        <v>17065</v>
      </c>
      <c r="P416" s="366">
        <v>8112811.4100000001</v>
      </c>
      <c r="Q416" s="366"/>
      <c r="R416" s="363">
        <f t="shared" ref="R416:S416" si="208">SUM(R417:R463)</f>
        <v>0</v>
      </c>
      <c r="S416" s="363">
        <f t="shared" si="208"/>
        <v>0</v>
      </c>
      <c r="T416" s="366">
        <f t="shared" si="197"/>
        <v>8112811.4100000001</v>
      </c>
      <c r="U416" s="359">
        <f t="shared" si="190"/>
        <v>2003.1138515098394</v>
      </c>
      <c r="V416" s="366">
        <v>2059.5402582652282</v>
      </c>
    </row>
    <row r="417" spans="1:22" ht="35.25" x14ac:dyDescent="0.5">
      <c r="A417" s="173">
        <v>1</v>
      </c>
      <c r="B417" s="358">
        <f>SUBTOTAL(9,$A$405:A417)</f>
        <v>13</v>
      </c>
      <c r="C417" s="368" t="s">
        <v>1170</v>
      </c>
      <c r="D417" s="358">
        <v>1912</v>
      </c>
      <c r="E417" s="358"/>
      <c r="F417" s="358" t="s">
        <v>17189</v>
      </c>
      <c r="G417" s="358">
        <v>3</v>
      </c>
      <c r="H417" s="358">
        <v>5</v>
      </c>
      <c r="I417" s="369">
        <v>1703</v>
      </c>
      <c r="J417" s="369">
        <v>1295</v>
      </c>
      <c r="K417" s="369">
        <v>1034.7</v>
      </c>
      <c r="L417" s="370">
        <v>65</v>
      </c>
      <c r="M417" s="358" t="s">
        <v>17048</v>
      </c>
      <c r="N417" s="358" t="s">
        <v>17064</v>
      </c>
      <c r="O417" s="361" t="s">
        <v>17449</v>
      </c>
      <c r="P417" s="366">
        <v>5008268.8</v>
      </c>
      <c r="Q417" s="366"/>
      <c r="R417" s="363">
        <f t="shared" ref="R417:S417" si="209">SUM(R418:R464)</f>
        <v>0</v>
      </c>
      <c r="S417" s="363">
        <f t="shared" si="209"/>
        <v>0</v>
      </c>
      <c r="T417" s="366">
        <f t="shared" si="197"/>
        <v>5008268.8</v>
      </c>
      <c r="U417" s="359">
        <f t="shared" si="190"/>
        <v>2940.8507339988255</v>
      </c>
      <c r="V417" s="366">
        <v>6916.63</v>
      </c>
    </row>
    <row r="418" spans="1:22" ht="35.25" x14ac:dyDescent="0.5">
      <c r="A418" s="173">
        <v>1</v>
      </c>
      <c r="B418" s="358">
        <f>SUBTOTAL(9,$A$405:A418)</f>
        <v>14</v>
      </c>
      <c r="C418" s="368" t="s">
        <v>4796</v>
      </c>
      <c r="D418" s="358">
        <v>1978</v>
      </c>
      <c r="E418" s="358"/>
      <c r="F418" s="358" t="s">
        <v>17189</v>
      </c>
      <c r="G418" s="358">
        <v>5</v>
      </c>
      <c r="H418" s="358">
        <v>4</v>
      </c>
      <c r="I418" s="369">
        <v>3303.8</v>
      </c>
      <c r="J418" s="369">
        <v>2996.6</v>
      </c>
      <c r="K418" s="369">
        <v>2996.6</v>
      </c>
      <c r="L418" s="370">
        <v>149</v>
      </c>
      <c r="M418" s="358" t="s">
        <v>17048</v>
      </c>
      <c r="N418" s="358" t="s">
        <v>17064</v>
      </c>
      <c r="O418" s="361" t="s">
        <v>17447</v>
      </c>
      <c r="P418" s="366">
        <v>9874684.5999999996</v>
      </c>
      <c r="Q418" s="366"/>
      <c r="R418" s="363">
        <f t="shared" ref="R418:S418" si="210">SUM(R419:R465)</f>
        <v>0</v>
      </c>
      <c r="S418" s="363">
        <f t="shared" si="210"/>
        <v>0</v>
      </c>
      <c r="T418" s="366">
        <f t="shared" si="197"/>
        <v>9874684.5999999996</v>
      </c>
      <c r="U418" s="359">
        <f t="shared" si="190"/>
        <v>2988.8869180943152</v>
      </c>
      <c r="V418" s="366">
        <v>6355.57</v>
      </c>
    </row>
    <row r="419" spans="1:22" ht="35.25" x14ac:dyDescent="0.5">
      <c r="A419" s="173">
        <v>1</v>
      </c>
      <c r="B419" s="358">
        <f>SUBTOTAL(9,$A$405:A419)</f>
        <v>15</v>
      </c>
      <c r="C419" s="368" t="s">
        <v>122</v>
      </c>
      <c r="D419" s="358">
        <v>1990</v>
      </c>
      <c r="E419" s="358"/>
      <c r="F419" s="358" t="s">
        <v>17189</v>
      </c>
      <c r="G419" s="358">
        <v>9</v>
      </c>
      <c r="H419" s="358">
        <v>1</v>
      </c>
      <c r="I419" s="369">
        <v>3709.1</v>
      </c>
      <c r="J419" s="369">
        <v>2261.6</v>
      </c>
      <c r="K419" s="369">
        <v>2182</v>
      </c>
      <c r="L419" s="370">
        <v>211</v>
      </c>
      <c r="M419" s="358" t="s">
        <v>17048</v>
      </c>
      <c r="N419" s="358" t="s">
        <v>17064</v>
      </c>
      <c r="O419" s="361" t="s">
        <v>17065</v>
      </c>
      <c r="P419" s="366">
        <v>4640474.0600000005</v>
      </c>
      <c r="Q419" s="366"/>
      <c r="R419" s="363">
        <f t="shared" ref="R419:S419" si="211">SUM(R420:R466)</f>
        <v>0</v>
      </c>
      <c r="S419" s="363">
        <f t="shared" si="211"/>
        <v>0</v>
      </c>
      <c r="T419" s="366">
        <f t="shared" si="197"/>
        <v>4640474.0600000005</v>
      </c>
      <c r="U419" s="359">
        <f t="shared" si="190"/>
        <v>1251.1051360168237</v>
      </c>
      <c r="V419" s="366">
        <v>1425.630131298698</v>
      </c>
    </row>
    <row r="420" spans="1:22" ht="35.25" x14ac:dyDescent="0.5">
      <c r="A420" s="173">
        <v>1</v>
      </c>
      <c r="B420" s="358">
        <f>SUBTOTAL(9,$A$405:A420)</f>
        <v>16</v>
      </c>
      <c r="C420" s="368" t="s">
        <v>149</v>
      </c>
      <c r="D420" s="358">
        <v>1984</v>
      </c>
      <c r="E420" s="358"/>
      <c r="F420" s="358" t="s">
        <v>17053</v>
      </c>
      <c r="G420" s="358">
        <v>9</v>
      </c>
      <c r="H420" s="358">
        <v>5</v>
      </c>
      <c r="I420" s="369">
        <v>9873</v>
      </c>
      <c r="J420" s="369">
        <v>9703</v>
      </c>
      <c r="K420" s="369">
        <v>9126.7000000000007</v>
      </c>
      <c r="L420" s="370">
        <v>454</v>
      </c>
      <c r="M420" s="358" t="s">
        <v>17048</v>
      </c>
      <c r="N420" s="358" t="s">
        <v>17064</v>
      </c>
      <c r="O420" s="361" t="s">
        <v>17066</v>
      </c>
      <c r="P420" s="366">
        <v>9703520.8000000007</v>
      </c>
      <c r="Q420" s="366"/>
      <c r="R420" s="363">
        <f t="shared" ref="R420:S420" si="212">SUM(R421:R467)</f>
        <v>0</v>
      </c>
      <c r="S420" s="363">
        <f t="shared" si="212"/>
        <v>0</v>
      </c>
      <c r="T420" s="366">
        <f t="shared" si="197"/>
        <v>9703520.8000000007</v>
      </c>
      <c r="U420" s="359">
        <f t="shared" si="190"/>
        <v>982.83407272358966</v>
      </c>
      <c r="V420" s="366">
        <v>1119.9361490934875</v>
      </c>
    </row>
    <row r="421" spans="1:22" ht="35.25" x14ac:dyDescent="0.5">
      <c r="A421" s="173">
        <v>1</v>
      </c>
      <c r="B421" s="358">
        <f>SUBTOTAL(9,$A$405:A421)</f>
        <v>17</v>
      </c>
      <c r="C421" s="368" t="s">
        <v>148</v>
      </c>
      <c r="D421" s="358">
        <v>1983</v>
      </c>
      <c r="E421" s="358"/>
      <c r="F421" s="358" t="s">
        <v>17053</v>
      </c>
      <c r="G421" s="358">
        <v>2</v>
      </c>
      <c r="H421" s="358">
        <v>2</v>
      </c>
      <c r="I421" s="369">
        <v>609.6</v>
      </c>
      <c r="J421" s="369">
        <v>553.5</v>
      </c>
      <c r="K421" s="369">
        <v>495.5</v>
      </c>
      <c r="L421" s="370">
        <v>41</v>
      </c>
      <c r="M421" s="358" t="s">
        <v>17048</v>
      </c>
      <c r="N421" s="358" t="s">
        <v>17064</v>
      </c>
      <c r="O421" s="361" t="s">
        <v>17082</v>
      </c>
      <c r="P421" s="366">
        <v>4072795.2199999997</v>
      </c>
      <c r="Q421" s="366"/>
      <c r="R421" s="363">
        <f t="shared" ref="R421:S421" si="213">SUM(R422:R468)</f>
        <v>0</v>
      </c>
      <c r="S421" s="363">
        <f t="shared" si="213"/>
        <v>0</v>
      </c>
      <c r="T421" s="366">
        <f t="shared" si="197"/>
        <v>4072795.2199999997</v>
      </c>
      <c r="U421" s="359">
        <f t="shared" si="190"/>
        <v>6681.0945209973743</v>
      </c>
      <c r="V421" s="366">
        <v>6869.2965879265093</v>
      </c>
    </row>
    <row r="422" spans="1:22" ht="35.25" x14ac:dyDescent="0.5">
      <c r="A422" s="173">
        <v>1</v>
      </c>
      <c r="B422" s="358">
        <f>SUBTOTAL(9,$A$405:A422)</f>
        <v>18</v>
      </c>
      <c r="C422" s="368" t="s">
        <v>147</v>
      </c>
      <c r="D422" s="358">
        <v>1983</v>
      </c>
      <c r="E422" s="358"/>
      <c r="F422" s="358" t="s">
        <v>17053</v>
      </c>
      <c r="G422" s="358">
        <v>2</v>
      </c>
      <c r="H422" s="358">
        <v>2</v>
      </c>
      <c r="I422" s="369">
        <v>608.4</v>
      </c>
      <c r="J422" s="369">
        <v>552.5</v>
      </c>
      <c r="K422" s="369">
        <v>330.6</v>
      </c>
      <c r="L422" s="370">
        <v>47</v>
      </c>
      <c r="M422" s="358" t="s">
        <v>17048</v>
      </c>
      <c r="N422" s="358" t="s">
        <v>17064</v>
      </c>
      <c r="O422" s="361" t="s">
        <v>17082</v>
      </c>
      <c r="P422" s="366">
        <v>4012973.48</v>
      </c>
      <c r="Q422" s="366"/>
      <c r="R422" s="363">
        <f t="shared" ref="R422:S422" si="214">SUM(R423:R469)</f>
        <v>0</v>
      </c>
      <c r="S422" s="363">
        <f t="shared" si="214"/>
        <v>0</v>
      </c>
      <c r="T422" s="366">
        <f t="shared" si="197"/>
        <v>4012973.48</v>
      </c>
      <c r="U422" s="359">
        <f t="shared" si="190"/>
        <v>6595.945890861276</v>
      </c>
      <c r="V422" s="366">
        <v>6781.7493754109146</v>
      </c>
    </row>
    <row r="423" spans="1:22" ht="35.25" x14ac:dyDescent="0.5">
      <c r="A423" s="173">
        <v>1</v>
      </c>
      <c r="B423" s="358">
        <f>SUBTOTAL(9,$A$405:A423)</f>
        <v>19</v>
      </c>
      <c r="C423" s="368" t="s">
        <v>146</v>
      </c>
      <c r="D423" s="358">
        <v>1978</v>
      </c>
      <c r="E423" s="358"/>
      <c r="F423" s="358" t="s">
        <v>17189</v>
      </c>
      <c r="G423" s="358">
        <v>3</v>
      </c>
      <c r="H423" s="358">
        <v>2</v>
      </c>
      <c r="I423" s="369">
        <v>923.2</v>
      </c>
      <c r="J423" s="369">
        <v>850</v>
      </c>
      <c r="K423" s="369">
        <v>850</v>
      </c>
      <c r="L423" s="370">
        <v>59</v>
      </c>
      <c r="M423" s="358" t="s">
        <v>17048</v>
      </c>
      <c r="N423" s="358" t="s">
        <v>17064</v>
      </c>
      <c r="O423" s="361" t="s">
        <v>17082</v>
      </c>
      <c r="P423" s="366">
        <v>4671012.63</v>
      </c>
      <c r="Q423" s="366"/>
      <c r="R423" s="363">
        <f t="shared" ref="R423:S423" si="215">SUM(R424:R470)</f>
        <v>0</v>
      </c>
      <c r="S423" s="363">
        <f t="shared" si="215"/>
        <v>0</v>
      </c>
      <c r="T423" s="366">
        <f t="shared" si="197"/>
        <v>4671012.63</v>
      </c>
      <c r="U423" s="359">
        <f t="shared" si="190"/>
        <v>5059.5890706239161</v>
      </c>
      <c r="V423" s="366">
        <v>5202.1143847487001</v>
      </c>
    </row>
    <row r="424" spans="1:22" ht="35.25" x14ac:dyDescent="0.5">
      <c r="A424" s="173">
        <v>1</v>
      </c>
      <c r="B424" s="358">
        <f>SUBTOTAL(9,$A$405:A424)</f>
        <v>20</v>
      </c>
      <c r="C424" s="368" t="s">
        <v>145</v>
      </c>
      <c r="D424" s="358">
        <v>1989</v>
      </c>
      <c r="E424" s="358"/>
      <c r="F424" s="358" t="s">
        <v>17053</v>
      </c>
      <c r="G424" s="358">
        <v>4</v>
      </c>
      <c r="H424" s="358">
        <v>4</v>
      </c>
      <c r="I424" s="369">
        <v>2551.1</v>
      </c>
      <c r="J424" s="369">
        <v>2310.1</v>
      </c>
      <c r="K424" s="369">
        <v>2198.4</v>
      </c>
      <c r="L424" s="370">
        <v>137</v>
      </c>
      <c r="M424" s="358" t="s">
        <v>17048</v>
      </c>
      <c r="N424" s="358" t="s">
        <v>17064</v>
      </c>
      <c r="O424" s="361" t="s">
        <v>17082</v>
      </c>
      <c r="P424" s="366">
        <v>8243927.5499999998</v>
      </c>
      <c r="Q424" s="366"/>
      <c r="R424" s="363">
        <f t="shared" ref="R424:S424" si="216">SUM(R425:R471)</f>
        <v>0</v>
      </c>
      <c r="S424" s="363">
        <f t="shared" si="216"/>
        <v>0</v>
      </c>
      <c r="T424" s="366">
        <f t="shared" si="197"/>
        <v>8243927.5499999998</v>
      </c>
      <c r="U424" s="359">
        <f t="shared" si="190"/>
        <v>3231.5187762141823</v>
      </c>
      <c r="V424" s="366">
        <v>3322.5485476853123</v>
      </c>
    </row>
    <row r="425" spans="1:22" ht="35.25" x14ac:dyDescent="0.5">
      <c r="A425" s="173">
        <v>1</v>
      </c>
      <c r="B425" s="358">
        <f>SUBTOTAL(9,$A$405:A425)</f>
        <v>21</v>
      </c>
      <c r="C425" s="368" t="s">
        <v>143</v>
      </c>
      <c r="D425" s="358">
        <v>1978</v>
      </c>
      <c r="E425" s="358"/>
      <c r="F425" s="358" t="s">
        <v>17053</v>
      </c>
      <c r="G425" s="358">
        <v>5</v>
      </c>
      <c r="H425" s="358">
        <v>6</v>
      </c>
      <c r="I425" s="369">
        <v>4898.2</v>
      </c>
      <c r="J425" s="369">
        <v>4562</v>
      </c>
      <c r="K425" s="369">
        <v>4326.37</v>
      </c>
      <c r="L425" s="370">
        <v>221</v>
      </c>
      <c r="M425" s="358" t="s">
        <v>17048</v>
      </c>
      <c r="N425" s="358" t="s">
        <v>17064</v>
      </c>
      <c r="O425" s="361" t="s">
        <v>17076</v>
      </c>
      <c r="P425" s="366">
        <v>14085756</v>
      </c>
      <c r="Q425" s="366"/>
      <c r="R425" s="363">
        <f t="shared" ref="R425:S425" si="217">SUM(R426:R480)</f>
        <v>0</v>
      </c>
      <c r="S425" s="363">
        <f t="shared" si="217"/>
        <v>0</v>
      </c>
      <c r="T425" s="366">
        <f t="shared" si="197"/>
        <v>14085756</v>
      </c>
      <c r="U425" s="359">
        <f t="shared" si="190"/>
        <v>2875.7004613939816</v>
      </c>
      <c r="V425" s="366">
        <v>3276.8510881548327</v>
      </c>
    </row>
    <row r="426" spans="1:22" ht="35.25" x14ac:dyDescent="0.5">
      <c r="A426" s="173">
        <v>1</v>
      </c>
      <c r="B426" s="358">
        <f>SUBTOTAL(9,$A$405:A426)</f>
        <v>22</v>
      </c>
      <c r="C426" s="368" t="s">
        <v>142</v>
      </c>
      <c r="D426" s="358">
        <v>1963</v>
      </c>
      <c r="E426" s="358"/>
      <c r="F426" s="358" t="s">
        <v>17189</v>
      </c>
      <c r="G426" s="358">
        <v>2</v>
      </c>
      <c r="H426" s="358">
        <v>2</v>
      </c>
      <c r="I426" s="369">
        <v>1033.2</v>
      </c>
      <c r="J426" s="369">
        <v>656.8</v>
      </c>
      <c r="K426" s="369">
        <v>615.09999999999991</v>
      </c>
      <c r="L426" s="370">
        <v>41</v>
      </c>
      <c r="M426" s="358" t="s">
        <v>17048</v>
      </c>
      <c r="N426" s="358" t="s">
        <v>17064</v>
      </c>
      <c r="O426" s="361" t="s">
        <v>17083</v>
      </c>
      <c r="P426" s="366">
        <v>4826713.05</v>
      </c>
      <c r="Q426" s="366"/>
      <c r="R426" s="363">
        <f t="shared" ref="R426:S426" si="218">SUM(R427:R481)</f>
        <v>0</v>
      </c>
      <c r="S426" s="363">
        <f t="shared" si="218"/>
        <v>0</v>
      </c>
      <c r="T426" s="366">
        <f t="shared" si="197"/>
        <v>4826713.05</v>
      </c>
      <c r="U426" s="359">
        <f t="shared" si="190"/>
        <v>4671.6154181184666</v>
      </c>
      <c r="V426" s="366">
        <v>4803.2117692605498</v>
      </c>
    </row>
    <row r="427" spans="1:22" ht="35.25" x14ac:dyDescent="0.5">
      <c r="A427" s="173">
        <v>1</v>
      </c>
      <c r="B427" s="358">
        <f>SUBTOTAL(9,$A$405:A427)</f>
        <v>23</v>
      </c>
      <c r="C427" s="368" t="s">
        <v>141</v>
      </c>
      <c r="D427" s="358">
        <v>1956</v>
      </c>
      <c r="E427" s="358"/>
      <c r="F427" s="358" t="s">
        <v>17189</v>
      </c>
      <c r="G427" s="358">
        <v>2</v>
      </c>
      <c r="H427" s="358">
        <v>1</v>
      </c>
      <c r="I427" s="369">
        <v>880.7</v>
      </c>
      <c r="J427" s="369">
        <v>566.6</v>
      </c>
      <c r="K427" s="369">
        <v>498.1</v>
      </c>
      <c r="L427" s="370">
        <v>18</v>
      </c>
      <c r="M427" s="358" t="s">
        <v>17048</v>
      </c>
      <c r="N427" s="358" t="s">
        <v>17064</v>
      </c>
      <c r="O427" s="361" t="s">
        <v>17065</v>
      </c>
      <c r="P427" s="366">
        <v>6219822.0800000001</v>
      </c>
      <c r="Q427" s="366"/>
      <c r="R427" s="363">
        <f t="shared" ref="R427:S427" si="219">SUM(R428:R482)</f>
        <v>0</v>
      </c>
      <c r="S427" s="363">
        <f t="shared" si="219"/>
        <v>0</v>
      </c>
      <c r="T427" s="366">
        <f t="shared" si="197"/>
        <v>6219822.0800000001</v>
      </c>
      <c r="U427" s="359">
        <f t="shared" si="190"/>
        <v>7062.3618485295783</v>
      </c>
      <c r="V427" s="366">
        <v>7261.3039627568978</v>
      </c>
    </row>
    <row r="428" spans="1:22" ht="35.25" x14ac:dyDescent="0.5">
      <c r="A428" s="173">
        <v>1</v>
      </c>
      <c r="B428" s="358">
        <f>SUBTOTAL(9,$A$405:A428)</f>
        <v>24</v>
      </c>
      <c r="C428" s="368" t="s">
        <v>140</v>
      </c>
      <c r="D428" s="358">
        <v>1984</v>
      </c>
      <c r="E428" s="358"/>
      <c r="F428" s="358" t="s">
        <v>17189</v>
      </c>
      <c r="G428" s="358">
        <v>9</v>
      </c>
      <c r="H428" s="358">
        <v>1</v>
      </c>
      <c r="I428" s="369">
        <v>4926.6000000000004</v>
      </c>
      <c r="J428" s="369">
        <v>2282.4</v>
      </c>
      <c r="K428" s="369">
        <v>2168.8000000000002</v>
      </c>
      <c r="L428" s="370">
        <v>183</v>
      </c>
      <c r="M428" s="358" t="s">
        <v>17048</v>
      </c>
      <c r="N428" s="358" t="s">
        <v>17064</v>
      </c>
      <c r="O428" s="361" t="s">
        <v>17065</v>
      </c>
      <c r="P428" s="366">
        <v>5086523</v>
      </c>
      <c r="Q428" s="366"/>
      <c r="R428" s="363">
        <f t="shared" ref="R428:S428" si="220">SUM(R429:R483)</f>
        <v>0</v>
      </c>
      <c r="S428" s="363">
        <f t="shared" si="220"/>
        <v>0</v>
      </c>
      <c r="T428" s="366">
        <f t="shared" si="197"/>
        <v>5086523</v>
      </c>
      <c r="U428" s="359">
        <f t="shared" si="190"/>
        <v>1032.461129379288</v>
      </c>
      <c r="V428" s="366">
        <v>1176.4860146957335</v>
      </c>
    </row>
    <row r="429" spans="1:22" ht="35.25" x14ac:dyDescent="0.5">
      <c r="A429" s="173">
        <v>1</v>
      </c>
      <c r="B429" s="358">
        <f>SUBTOTAL(9,$A$405:A429)</f>
        <v>25</v>
      </c>
      <c r="C429" s="368" t="s">
        <v>139</v>
      </c>
      <c r="D429" s="358">
        <v>1988</v>
      </c>
      <c r="E429" s="358"/>
      <c r="F429" s="358" t="s">
        <v>17053</v>
      </c>
      <c r="G429" s="358">
        <v>10</v>
      </c>
      <c r="H429" s="358">
        <v>3</v>
      </c>
      <c r="I429" s="369">
        <v>8076</v>
      </c>
      <c r="J429" s="369">
        <v>6287.5</v>
      </c>
      <c r="K429" s="369">
        <v>5711.2</v>
      </c>
      <c r="L429" s="370">
        <v>331</v>
      </c>
      <c r="M429" s="358" t="s">
        <v>17048</v>
      </c>
      <c r="N429" s="358" t="s">
        <v>17064</v>
      </c>
      <c r="O429" s="361" t="s">
        <v>17084</v>
      </c>
      <c r="P429" s="366">
        <v>6072525.9199999999</v>
      </c>
      <c r="Q429" s="366"/>
      <c r="R429" s="363">
        <f t="shared" ref="R429:S429" si="221">SUM(R430:R484)</f>
        <v>0</v>
      </c>
      <c r="S429" s="363">
        <f t="shared" si="221"/>
        <v>0</v>
      </c>
      <c r="T429" s="366">
        <f t="shared" si="197"/>
        <v>6072525.9199999999</v>
      </c>
      <c r="U429" s="359">
        <f t="shared" si="190"/>
        <v>751.92247647350177</v>
      </c>
      <c r="V429" s="366">
        <v>856.81315502724135</v>
      </c>
    </row>
    <row r="430" spans="1:22" ht="35.25" x14ac:dyDescent="0.5">
      <c r="A430" s="173">
        <v>1</v>
      </c>
      <c r="B430" s="358">
        <f>SUBTOTAL(9,$A$405:A430)</f>
        <v>26</v>
      </c>
      <c r="C430" s="368" t="s">
        <v>138</v>
      </c>
      <c r="D430" s="358">
        <v>1975</v>
      </c>
      <c r="E430" s="358"/>
      <c r="F430" s="358" t="s">
        <v>17053</v>
      </c>
      <c r="G430" s="358">
        <v>5</v>
      </c>
      <c r="H430" s="358">
        <v>4</v>
      </c>
      <c r="I430" s="369">
        <v>3347.6</v>
      </c>
      <c r="J430" s="369">
        <v>3069</v>
      </c>
      <c r="K430" s="369">
        <v>2979.8</v>
      </c>
      <c r="L430" s="370">
        <v>151</v>
      </c>
      <c r="M430" s="358" t="s">
        <v>17048</v>
      </c>
      <c r="N430" s="358" t="s">
        <v>17064</v>
      </c>
      <c r="O430" s="361" t="s">
        <v>17085</v>
      </c>
      <c r="P430" s="366">
        <v>6258770.9199999999</v>
      </c>
      <c r="Q430" s="366"/>
      <c r="R430" s="363">
        <f t="shared" ref="R430:S430" si="222">SUM(R431:R485)</f>
        <v>0</v>
      </c>
      <c r="S430" s="363">
        <f t="shared" si="222"/>
        <v>0</v>
      </c>
      <c r="T430" s="366">
        <f t="shared" si="197"/>
        <v>6258770.9199999999</v>
      </c>
      <c r="U430" s="359">
        <f t="shared" si="190"/>
        <v>1869.6292627554069</v>
      </c>
      <c r="V430" s="366">
        <v>2130.4363101923768</v>
      </c>
    </row>
    <row r="431" spans="1:22" ht="35.25" x14ac:dyDescent="0.5">
      <c r="A431" s="173">
        <v>1</v>
      </c>
      <c r="B431" s="358">
        <f>SUBTOTAL(9,$A$405:A431)</f>
        <v>27</v>
      </c>
      <c r="C431" s="368" t="s">
        <v>137</v>
      </c>
      <c r="D431" s="358">
        <v>1979</v>
      </c>
      <c r="E431" s="358"/>
      <c r="F431" s="358" t="s">
        <v>17053</v>
      </c>
      <c r="G431" s="358">
        <v>2</v>
      </c>
      <c r="H431" s="358">
        <v>2</v>
      </c>
      <c r="I431" s="369">
        <v>629</v>
      </c>
      <c r="J431" s="369">
        <v>618.6</v>
      </c>
      <c r="K431" s="369">
        <v>571.30000000000007</v>
      </c>
      <c r="L431" s="370">
        <v>25</v>
      </c>
      <c r="M431" s="358" t="s">
        <v>17048</v>
      </c>
      <c r="N431" s="358" t="s">
        <v>17086</v>
      </c>
      <c r="O431" s="361" t="s">
        <v>17087</v>
      </c>
      <c r="P431" s="366">
        <v>4662817.87</v>
      </c>
      <c r="Q431" s="366"/>
      <c r="R431" s="363">
        <f t="shared" ref="R431:S431" si="223">SUM(R432:R486)</f>
        <v>0</v>
      </c>
      <c r="S431" s="363">
        <f t="shared" si="223"/>
        <v>0</v>
      </c>
      <c r="T431" s="366">
        <f t="shared" si="197"/>
        <v>4662817.87</v>
      </c>
      <c r="U431" s="359">
        <f t="shared" si="190"/>
        <v>7413.0649761526238</v>
      </c>
      <c r="V431" s="366">
        <v>7621.8861685214633</v>
      </c>
    </row>
    <row r="432" spans="1:22" ht="35.25" x14ac:dyDescent="0.5">
      <c r="A432" s="173">
        <v>1</v>
      </c>
      <c r="B432" s="358">
        <f>SUBTOTAL(9,$A$405:A432)</f>
        <v>28</v>
      </c>
      <c r="C432" s="368" t="s">
        <v>136</v>
      </c>
      <c r="D432" s="358">
        <v>1971</v>
      </c>
      <c r="E432" s="358"/>
      <c r="F432" s="358" t="s">
        <v>17189</v>
      </c>
      <c r="G432" s="358">
        <v>2</v>
      </c>
      <c r="H432" s="358">
        <v>3</v>
      </c>
      <c r="I432" s="369">
        <v>941.4</v>
      </c>
      <c r="J432" s="369">
        <v>901.7</v>
      </c>
      <c r="K432" s="369">
        <v>855.30000000000007</v>
      </c>
      <c r="L432" s="370">
        <v>50</v>
      </c>
      <c r="M432" s="358" t="s">
        <v>17048</v>
      </c>
      <c r="N432" s="358" t="s">
        <v>17064</v>
      </c>
      <c r="O432" s="361" t="s">
        <v>17065</v>
      </c>
      <c r="P432" s="366">
        <v>6473859.6100000003</v>
      </c>
      <c r="Q432" s="366"/>
      <c r="R432" s="363">
        <f t="shared" ref="R432:S432" si="224">SUM(R433:R487)</f>
        <v>0</v>
      </c>
      <c r="S432" s="363">
        <f t="shared" si="224"/>
        <v>0</v>
      </c>
      <c r="T432" s="366">
        <f t="shared" si="197"/>
        <v>6473859.6100000003</v>
      </c>
      <c r="U432" s="359">
        <f t="shared" si="190"/>
        <v>6876.8425855109417</v>
      </c>
      <c r="V432" s="366">
        <v>7070.5587422987046</v>
      </c>
    </row>
    <row r="433" spans="1:22" ht="35.25" x14ac:dyDescent="0.5">
      <c r="A433" s="173">
        <v>1</v>
      </c>
      <c r="B433" s="358">
        <f>SUBTOTAL(9,$A$405:A433)</f>
        <v>29</v>
      </c>
      <c r="C433" s="368" t="s">
        <v>134</v>
      </c>
      <c r="D433" s="358">
        <v>1980</v>
      </c>
      <c r="E433" s="358"/>
      <c r="F433" s="358" t="s">
        <v>17189</v>
      </c>
      <c r="G433" s="358">
        <v>9</v>
      </c>
      <c r="H433" s="358">
        <v>1</v>
      </c>
      <c r="I433" s="369">
        <v>3430.6</v>
      </c>
      <c r="J433" s="369">
        <v>3068.4</v>
      </c>
      <c r="K433" s="369">
        <v>3007.7000000000003</v>
      </c>
      <c r="L433" s="370">
        <v>88</v>
      </c>
      <c r="M433" s="358" t="s">
        <v>17048</v>
      </c>
      <c r="N433" s="358" t="s">
        <v>17064</v>
      </c>
      <c r="O433" s="361" t="s">
        <v>17066</v>
      </c>
      <c r="P433" s="366">
        <v>3130168</v>
      </c>
      <c r="Q433" s="366"/>
      <c r="R433" s="363">
        <f t="shared" ref="R433:S433" si="225">SUM(R434:R488)</f>
        <v>0</v>
      </c>
      <c r="S433" s="363">
        <f t="shared" si="225"/>
        <v>0</v>
      </c>
      <c r="T433" s="366">
        <f t="shared" si="197"/>
        <v>3130168</v>
      </c>
      <c r="U433" s="359">
        <f t="shared" si="190"/>
        <v>912.42581472628694</v>
      </c>
      <c r="V433" s="366">
        <v>1039.7061738471407</v>
      </c>
    </row>
    <row r="434" spans="1:22" ht="35.25" x14ac:dyDescent="0.5">
      <c r="A434" s="173">
        <v>1</v>
      </c>
      <c r="B434" s="358">
        <f>SUBTOTAL(9,$A$405:A434)</f>
        <v>30</v>
      </c>
      <c r="C434" s="368" t="s">
        <v>135</v>
      </c>
      <c r="D434" s="358">
        <v>1980</v>
      </c>
      <c r="E434" s="358"/>
      <c r="F434" s="358" t="s">
        <v>17189</v>
      </c>
      <c r="G434" s="358">
        <v>9</v>
      </c>
      <c r="H434" s="358">
        <v>1</v>
      </c>
      <c r="I434" s="369">
        <v>3933.8</v>
      </c>
      <c r="J434" s="369">
        <v>2618.5</v>
      </c>
      <c r="K434" s="369">
        <v>2578.4</v>
      </c>
      <c r="L434" s="370">
        <v>87</v>
      </c>
      <c r="M434" s="358" t="s">
        <v>17048</v>
      </c>
      <c r="N434" s="358" t="s">
        <v>17064</v>
      </c>
      <c r="O434" s="361" t="s">
        <v>17066</v>
      </c>
      <c r="P434" s="366">
        <v>3130168</v>
      </c>
      <c r="Q434" s="366"/>
      <c r="R434" s="363">
        <f t="shared" ref="R434:S434" si="226">SUM(R435:R489)</f>
        <v>0</v>
      </c>
      <c r="S434" s="363">
        <f t="shared" si="226"/>
        <v>0</v>
      </c>
      <c r="T434" s="366">
        <f t="shared" si="197"/>
        <v>3130168</v>
      </c>
      <c r="U434" s="359">
        <f t="shared" si="190"/>
        <v>795.71101733692603</v>
      </c>
      <c r="V434" s="366">
        <v>906.71005134983989</v>
      </c>
    </row>
    <row r="435" spans="1:22" ht="35.25" x14ac:dyDescent="0.5">
      <c r="A435" s="173">
        <v>1</v>
      </c>
      <c r="B435" s="358">
        <f>SUBTOTAL(9,$A$405:A435)</f>
        <v>31</v>
      </c>
      <c r="C435" s="368" t="s">
        <v>133</v>
      </c>
      <c r="D435" s="358">
        <v>1972</v>
      </c>
      <c r="E435" s="358"/>
      <c r="F435" s="358" t="s">
        <v>17189</v>
      </c>
      <c r="G435" s="358">
        <v>5</v>
      </c>
      <c r="H435" s="358">
        <v>6</v>
      </c>
      <c r="I435" s="369">
        <v>5084.1000000000004</v>
      </c>
      <c r="J435" s="369">
        <v>4631.8999999999996</v>
      </c>
      <c r="K435" s="369">
        <v>4193.7</v>
      </c>
      <c r="L435" s="370">
        <v>157</v>
      </c>
      <c r="M435" s="358" t="s">
        <v>17048</v>
      </c>
      <c r="N435" s="358" t="s">
        <v>17064</v>
      </c>
      <c r="O435" s="361" t="s">
        <v>17088</v>
      </c>
      <c r="P435" s="366">
        <v>10710881.680000002</v>
      </c>
      <c r="Q435" s="366"/>
      <c r="R435" s="363">
        <f t="shared" ref="R435:S435" si="227">SUM(R436:R490)</f>
        <v>0</v>
      </c>
      <c r="S435" s="363">
        <f t="shared" si="227"/>
        <v>0</v>
      </c>
      <c r="T435" s="366">
        <f t="shared" si="197"/>
        <v>10710881.680000002</v>
      </c>
      <c r="U435" s="359">
        <f t="shared" si="190"/>
        <v>2106.740953167719</v>
      </c>
      <c r="V435" s="366">
        <v>2394.7192226746129</v>
      </c>
    </row>
    <row r="436" spans="1:22" ht="35.25" x14ac:dyDescent="0.5">
      <c r="A436" s="173">
        <v>1</v>
      </c>
      <c r="B436" s="358">
        <f>SUBTOTAL(9,$A$405:A436)</f>
        <v>32</v>
      </c>
      <c r="C436" s="368" t="s">
        <v>131</v>
      </c>
      <c r="D436" s="358">
        <v>1979</v>
      </c>
      <c r="E436" s="358"/>
      <c r="F436" s="358" t="s">
        <v>17189</v>
      </c>
      <c r="G436" s="358">
        <v>5</v>
      </c>
      <c r="H436" s="358">
        <v>2</v>
      </c>
      <c r="I436" s="369">
        <v>2141.1</v>
      </c>
      <c r="J436" s="369">
        <v>1922.3</v>
      </c>
      <c r="K436" s="369">
        <v>1922.3</v>
      </c>
      <c r="L436" s="370">
        <v>50</v>
      </c>
      <c r="M436" s="358" t="s">
        <v>17048</v>
      </c>
      <c r="N436" s="358" t="s">
        <v>17064</v>
      </c>
      <c r="O436" s="361" t="s">
        <v>17085</v>
      </c>
      <c r="P436" s="366">
        <v>4958186.1100000003</v>
      </c>
      <c r="Q436" s="366"/>
      <c r="R436" s="363">
        <f t="shared" ref="R436:S436" si="228">SUM(R437:R491)</f>
        <v>0</v>
      </c>
      <c r="S436" s="363">
        <f t="shared" si="228"/>
        <v>0</v>
      </c>
      <c r="T436" s="366">
        <f t="shared" si="197"/>
        <v>4958186.1100000003</v>
      </c>
      <c r="U436" s="359">
        <f t="shared" si="190"/>
        <v>2315.7190743075989</v>
      </c>
      <c r="V436" s="366">
        <v>2638.7541656158055</v>
      </c>
    </row>
    <row r="437" spans="1:22" ht="35.25" x14ac:dyDescent="0.5">
      <c r="A437" s="173">
        <v>1</v>
      </c>
      <c r="B437" s="358">
        <f>SUBTOTAL(9,$A$405:A437)</f>
        <v>33</v>
      </c>
      <c r="C437" s="368" t="s">
        <v>130</v>
      </c>
      <c r="D437" s="358">
        <v>1978</v>
      </c>
      <c r="E437" s="358"/>
      <c r="F437" s="358" t="s">
        <v>17189</v>
      </c>
      <c r="G437" s="358">
        <v>5</v>
      </c>
      <c r="H437" s="358">
        <v>1</v>
      </c>
      <c r="I437" s="369">
        <v>1216.7</v>
      </c>
      <c r="J437" s="369">
        <v>971</v>
      </c>
      <c r="K437" s="369">
        <v>971</v>
      </c>
      <c r="L437" s="370">
        <v>41</v>
      </c>
      <c r="M437" s="358" t="s">
        <v>17048</v>
      </c>
      <c r="N437" s="358" t="s">
        <v>17064</v>
      </c>
      <c r="O437" s="361" t="s">
        <v>17082</v>
      </c>
      <c r="P437" s="366">
        <v>2245895.54</v>
      </c>
      <c r="Q437" s="366"/>
      <c r="R437" s="363">
        <f t="shared" ref="R437:S437" si="229">SUM(R438:R492)</f>
        <v>0</v>
      </c>
      <c r="S437" s="363">
        <f t="shared" si="229"/>
        <v>0</v>
      </c>
      <c r="T437" s="366">
        <f t="shared" si="197"/>
        <v>2245895.54</v>
      </c>
      <c r="U437" s="359">
        <f t="shared" si="190"/>
        <v>1845.8909673707569</v>
      </c>
      <c r="V437" s="366">
        <v>2103.3866031067646</v>
      </c>
    </row>
    <row r="438" spans="1:22" ht="35.25" x14ac:dyDescent="0.5">
      <c r="A438" s="173">
        <v>1</v>
      </c>
      <c r="B438" s="358">
        <f>SUBTOTAL(9,$A$405:A438)</f>
        <v>34</v>
      </c>
      <c r="C438" s="368" t="s">
        <v>129</v>
      </c>
      <c r="D438" s="358">
        <v>1980</v>
      </c>
      <c r="E438" s="358"/>
      <c r="F438" s="358" t="s">
        <v>17189</v>
      </c>
      <c r="G438" s="358">
        <v>5</v>
      </c>
      <c r="H438" s="358">
        <v>2</v>
      </c>
      <c r="I438" s="369">
        <v>2024.6</v>
      </c>
      <c r="J438" s="369">
        <v>1813</v>
      </c>
      <c r="K438" s="369">
        <v>1728.9</v>
      </c>
      <c r="L438" s="370">
        <v>87</v>
      </c>
      <c r="M438" s="358" t="s">
        <v>17048</v>
      </c>
      <c r="N438" s="358" t="s">
        <v>17064</v>
      </c>
      <c r="O438" s="361" t="s">
        <v>17072</v>
      </c>
      <c r="P438" s="366">
        <v>6146069.25</v>
      </c>
      <c r="Q438" s="366"/>
      <c r="R438" s="363">
        <f t="shared" ref="R438:S438" si="230">SUM(R439:R493)</f>
        <v>0</v>
      </c>
      <c r="S438" s="363">
        <f t="shared" si="230"/>
        <v>0</v>
      </c>
      <c r="T438" s="366">
        <f t="shared" si="197"/>
        <v>6146069.25</v>
      </c>
      <c r="U438" s="359">
        <f t="shared" si="190"/>
        <v>3035.6955694952089</v>
      </c>
      <c r="V438" s="366">
        <v>3121.2091277289342</v>
      </c>
    </row>
    <row r="439" spans="1:22" ht="35.25" x14ac:dyDescent="0.5">
      <c r="A439" s="173">
        <v>1</v>
      </c>
      <c r="B439" s="358">
        <f>SUBTOTAL(9,$A$405:A439)</f>
        <v>35</v>
      </c>
      <c r="C439" s="368" t="s">
        <v>128</v>
      </c>
      <c r="D439" s="358">
        <v>1960</v>
      </c>
      <c r="E439" s="358"/>
      <c r="F439" s="358" t="s">
        <v>17189</v>
      </c>
      <c r="G439" s="358">
        <v>4</v>
      </c>
      <c r="H439" s="358">
        <v>3</v>
      </c>
      <c r="I439" s="369">
        <v>2203.4</v>
      </c>
      <c r="J439" s="369">
        <v>1995.8</v>
      </c>
      <c r="K439" s="369">
        <v>1995.8</v>
      </c>
      <c r="L439" s="370">
        <v>99</v>
      </c>
      <c r="M439" s="358" t="s">
        <v>17048</v>
      </c>
      <c r="N439" s="358" t="s">
        <v>17064</v>
      </c>
      <c r="O439" s="361" t="s">
        <v>17089</v>
      </c>
      <c r="P439" s="366">
        <v>7948916.2299999995</v>
      </c>
      <c r="Q439" s="366"/>
      <c r="R439" s="363">
        <f t="shared" ref="R439:S439" si="231">SUM(R440:R494)</f>
        <v>0</v>
      </c>
      <c r="S439" s="363">
        <f t="shared" si="231"/>
        <v>0</v>
      </c>
      <c r="T439" s="366">
        <f t="shared" si="197"/>
        <v>7948916.2299999995</v>
      </c>
      <c r="U439" s="359">
        <f t="shared" si="190"/>
        <v>3607.5684079150401</v>
      </c>
      <c r="V439" s="366">
        <v>3709.191249886539</v>
      </c>
    </row>
    <row r="440" spans="1:22" ht="35.25" x14ac:dyDescent="0.5">
      <c r="A440" s="173">
        <v>1</v>
      </c>
      <c r="B440" s="358">
        <f>SUBTOTAL(9,$A$405:A440)</f>
        <v>36</v>
      </c>
      <c r="C440" s="368" t="s">
        <v>126</v>
      </c>
      <c r="D440" s="358">
        <v>1959</v>
      </c>
      <c r="E440" s="358"/>
      <c r="F440" s="358" t="s">
        <v>17189</v>
      </c>
      <c r="G440" s="358">
        <v>2</v>
      </c>
      <c r="H440" s="358">
        <v>2</v>
      </c>
      <c r="I440" s="369">
        <v>568.6</v>
      </c>
      <c r="J440" s="369">
        <v>504.6</v>
      </c>
      <c r="K440" s="369">
        <v>504.6</v>
      </c>
      <c r="L440" s="370">
        <v>19</v>
      </c>
      <c r="M440" s="358" t="s">
        <v>17048</v>
      </c>
      <c r="N440" s="358" t="s">
        <v>17064</v>
      </c>
      <c r="O440" s="361" t="s">
        <v>17081</v>
      </c>
      <c r="P440" s="366">
        <v>4261274.68</v>
      </c>
      <c r="Q440" s="366"/>
      <c r="R440" s="363">
        <f t="shared" ref="R440:S440" si="232">SUM(R441:R495)</f>
        <v>0</v>
      </c>
      <c r="S440" s="363">
        <f t="shared" si="232"/>
        <v>0</v>
      </c>
      <c r="T440" s="366">
        <f t="shared" si="197"/>
        <v>4261274.68</v>
      </c>
      <c r="U440" s="359">
        <f t="shared" si="190"/>
        <v>7494.3276116778043</v>
      </c>
      <c r="V440" s="366">
        <v>7705.4379176925777</v>
      </c>
    </row>
    <row r="441" spans="1:22" ht="35.25" x14ac:dyDescent="0.5">
      <c r="A441" s="173">
        <v>1</v>
      </c>
      <c r="B441" s="358">
        <f>SUBTOTAL(9,$A$405:A441)</f>
        <v>37</v>
      </c>
      <c r="C441" s="368" t="s">
        <v>125</v>
      </c>
      <c r="D441" s="358">
        <v>1967</v>
      </c>
      <c r="E441" s="358"/>
      <c r="F441" s="358" t="s">
        <v>17189</v>
      </c>
      <c r="G441" s="358">
        <v>2</v>
      </c>
      <c r="H441" s="358">
        <v>1</v>
      </c>
      <c r="I441" s="369">
        <v>360.2</v>
      </c>
      <c r="J441" s="369">
        <v>233.9</v>
      </c>
      <c r="K441" s="369">
        <v>233.9</v>
      </c>
      <c r="L441" s="370">
        <v>10</v>
      </c>
      <c r="M441" s="358" t="s">
        <v>17048</v>
      </c>
      <c r="N441" s="358" t="s">
        <v>17064</v>
      </c>
      <c r="O441" s="361" t="s">
        <v>17090</v>
      </c>
      <c r="P441" s="366">
        <v>3245124.56</v>
      </c>
      <c r="Q441" s="366"/>
      <c r="R441" s="363">
        <f t="shared" ref="R441:S441" si="233">SUM(R442:R496)</f>
        <v>0</v>
      </c>
      <c r="S441" s="363">
        <f t="shared" si="233"/>
        <v>0</v>
      </c>
      <c r="T441" s="366">
        <f t="shared" si="197"/>
        <v>3245124.56</v>
      </c>
      <c r="U441" s="359">
        <f t="shared" si="190"/>
        <v>9009.2297612437542</v>
      </c>
      <c r="V441" s="366">
        <v>9263.0138811771249</v>
      </c>
    </row>
    <row r="442" spans="1:22" ht="35.25" x14ac:dyDescent="0.5">
      <c r="A442" s="173">
        <v>1</v>
      </c>
      <c r="B442" s="358">
        <f>SUBTOTAL(9,$A$405:A442)</f>
        <v>38</v>
      </c>
      <c r="C442" s="368" t="s">
        <v>124</v>
      </c>
      <c r="D442" s="358">
        <v>1977</v>
      </c>
      <c r="E442" s="358">
        <v>2017</v>
      </c>
      <c r="F442" s="358" t="s">
        <v>17189</v>
      </c>
      <c r="G442" s="358">
        <v>9</v>
      </c>
      <c r="H442" s="358">
        <v>1</v>
      </c>
      <c r="I442" s="369">
        <v>4198.5</v>
      </c>
      <c r="J442" s="369">
        <v>3899.7</v>
      </c>
      <c r="K442" s="369">
        <v>3703.5</v>
      </c>
      <c r="L442" s="370">
        <v>277</v>
      </c>
      <c r="M442" s="358" t="s">
        <v>17048</v>
      </c>
      <c r="N442" s="358" t="s">
        <v>17064</v>
      </c>
      <c r="O442" s="361" t="s">
        <v>17066</v>
      </c>
      <c r="P442" s="366">
        <v>2457800</v>
      </c>
      <c r="Q442" s="366"/>
      <c r="R442" s="363">
        <f t="shared" ref="R442:S442" si="234">SUM(R443:R497)</f>
        <v>0</v>
      </c>
      <c r="S442" s="363">
        <f t="shared" si="234"/>
        <v>0</v>
      </c>
      <c r="T442" s="366">
        <f t="shared" si="197"/>
        <v>2457800</v>
      </c>
      <c r="U442" s="359">
        <f t="shared" si="190"/>
        <v>585.39954745742523</v>
      </c>
      <c r="V442" s="366">
        <v>585.39954745742523</v>
      </c>
    </row>
    <row r="443" spans="1:22" ht="35.25" x14ac:dyDescent="0.5">
      <c r="A443" s="173">
        <v>1</v>
      </c>
      <c r="B443" s="358">
        <f>SUBTOTAL(9,$A$405:A443)</f>
        <v>39</v>
      </c>
      <c r="C443" s="368" t="s">
        <v>123</v>
      </c>
      <c r="D443" s="358">
        <v>1976</v>
      </c>
      <c r="E443" s="358"/>
      <c r="F443" s="358" t="s">
        <v>17189</v>
      </c>
      <c r="G443" s="358">
        <v>5</v>
      </c>
      <c r="H443" s="358">
        <v>6</v>
      </c>
      <c r="I443" s="369">
        <v>5909.8</v>
      </c>
      <c r="J443" s="369">
        <v>4538.5</v>
      </c>
      <c r="K443" s="369">
        <v>4163.1000000000004</v>
      </c>
      <c r="L443" s="370">
        <v>217</v>
      </c>
      <c r="M443" s="358" t="s">
        <v>17048</v>
      </c>
      <c r="N443" s="358" t="s">
        <v>17064</v>
      </c>
      <c r="O443" s="361" t="s">
        <v>17091</v>
      </c>
      <c r="P443" s="366">
        <v>12480617.960000001</v>
      </c>
      <c r="Q443" s="366"/>
      <c r="R443" s="363">
        <f t="shared" ref="R443:S443" si="235">SUM(R444:R498)</f>
        <v>0</v>
      </c>
      <c r="S443" s="363">
        <f t="shared" si="235"/>
        <v>0</v>
      </c>
      <c r="T443" s="366">
        <f t="shared" si="197"/>
        <v>12480617.960000001</v>
      </c>
      <c r="U443" s="359">
        <f t="shared" si="190"/>
        <v>2111.8511557074689</v>
      </c>
      <c r="V443" s="366">
        <v>2171.340620663982</v>
      </c>
    </row>
    <row r="444" spans="1:22" ht="35.25" x14ac:dyDescent="0.5">
      <c r="A444" s="173">
        <v>1</v>
      </c>
      <c r="B444" s="358">
        <f>SUBTOTAL(9,$A$405:A444)</f>
        <v>40</v>
      </c>
      <c r="C444" s="386" t="s">
        <v>72</v>
      </c>
      <c r="D444" s="358">
        <v>1980</v>
      </c>
      <c r="E444" s="358">
        <v>2010</v>
      </c>
      <c r="F444" s="358" t="s">
        <v>17189</v>
      </c>
      <c r="G444" s="358">
        <v>5</v>
      </c>
      <c r="H444" s="358">
        <v>1</v>
      </c>
      <c r="I444" s="369">
        <v>4370.1000000000004</v>
      </c>
      <c r="J444" s="369">
        <v>2631.5</v>
      </c>
      <c r="K444" s="369">
        <v>2201.3000000000002</v>
      </c>
      <c r="L444" s="370">
        <v>169</v>
      </c>
      <c r="M444" s="358" t="s">
        <v>17048</v>
      </c>
      <c r="N444" s="358" t="s">
        <v>17064</v>
      </c>
      <c r="O444" s="361" t="s">
        <v>17065</v>
      </c>
      <c r="P444" s="366">
        <v>8999233</v>
      </c>
      <c r="Q444" s="366"/>
      <c r="R444" s="363">
        <f t="shared" ref="R444:S444" si="236">SUM(R445:R499)</f>
        <v>0</v>
      </c>
      <c r="S444" s="363">
        <f t="shared" si="236"/>
        <v>0</v>
      </c>
      <c r="T444" s="366">
        <f t="shared" si="197"/>
        <v>8999233</v>
      </c>
      <c r="U444" s="359">
        <f t="shared" si="190"/>
        <v>2059.27392965836</v>
      </c>
      <c r="V444" s="366">
        <v>2346.5357772133361</v>
      </c>
    </row>
    <row r="445" spans="1:22" ht="35.25" x14ac:dyDescent="0.5">
      <c r="A445" s="173">
        <v>1</v>
      </c>
      <c r="B445" s="358">
        <f>SUBTOTAL(9,$A$405:A445)</f>
        <v>41</v>
      </c>
      <c r="C445" s="368" t="s">
        <v>7744</v>
      </c>
      <c r="D445" s="358">
        <v>1969</v>
      </c>
      <c r="E445" s="358"/>
      <c r="F445" s="358" t="s">
        <v>17189</v>
      </c>
      <c r="G445" s="358">
        <v>5</v>
      </c>
      <c r="H445" s="358">
        <v>4</v>
      </c>
      <c r="I445" s="369">
        <v>4508.5</v>
      </c>
      <c r="J445" s="369">
        <v>3290.4</v>
      </c>
      <c r="K445" s="369">
        <v>3290.4</v>
      </c>
      <c r="L445" s="370">
        <v>145</v>
      </c>
      <c r="M445" s="358" t="s">
        <v>17048</v>
      </c>
      <c r="N445" s="358" t="s">
        <v>17064</v>
      </c>
      <c r="O445" s="361" t="s">
        <v>17065</v>
      </c>
      <c r="P445" s="366">
        <v>3175954.68</v>
      </c>
      <c r="Q445" s="366"/>
      <c r="R445" s="363">
        <f t="shared" ref="R445:S445" si="237">SUM(R446:R500)</f>
        <v>0</v>
      </c>
      <c r="S445" s="363">
        <f t="shared" si="237"/>
        <v>0</v>
      </c>
      <c r="T445" s="366">
        <f t="shared" si="197"/>
        <v>3175954.68</v>
      </c>
      <c r="U445" s="359">
        <f t="shared" si="190"/>
        <v>704.43710324941776</v>
      </c>
      <c r="V445" s="366">
        <v>2252.16</v>
      </c>
    </row>
    <row r="446" spans="1:22" ht="35.25" x14ac:dyDescent="0.5">
      <c r="A446" s="173">
        <v>1</v>
      </c>
      <c r="B446" s="358">
        <f>SUBTOTAL(9,$A$405:A446)</f>
        <v>42</v>
      </c>
      <c r="C446" s="368" t="s">
        <v>5068</v>
      </c>
      <c r="D446" s="358">
        <v>1961</v>
      </c>
      <c r="E446" s="358"/>
      <c r="F446" s="358" t="s">
        <v>17189</v>
      </c>
      <c r="G446" s="358">
        <v>4</v>
      </c>
      <c r="H446" s="358">
        <v>2</v>
      </c>
      <c r="I446" s="369">
        <v>1356.2</v>
      </c>
      <c r="J446" s="369">
        <v>1151.0999999999999</v>
      </c>
      <c r="K446" s="369">
        <v>1151.0999999999999</v>
      </c>
      <c r="L446" s="370">
        <v>80</v>
      </c>
      <c r="M446" s="358" t="s">
        <v>17048</v>
      </c>
      <c r="N446" s="358" t="s">
        <v>17064</v>
      </c>
      <c r="O446" s="361" t="s">
        <v>17325</v>
      </c>
      <c r="P446" s="366">
        <v>9072360.7899999991</v>
      </c>
      <c r="Q446" s="366"/>
      <c r="R446" s="366">
        <v>0</v>
      </c>
      <c r="S446" s="366">
        <v>0</v>
      </c>
      <c r="T446" s="366">
        <f t="shared" si="197"/>
        <v>9072360.7899999991</v>
      </c>
      <c r="U446" s="359">
        <f t="shared" si="190"/>
        <v>6689.5448975077416</v>
      </c>
      <c r="V446" s="366">
        <v>7038.5565285356142</v>
      </c>
    </row>
    <row r="447" spans="1:22" ht="35.25" x14ac:dyDescent="0.5">
      <c r="A447" s="173">
        <v>1</v>
      </c>
      <c r="B447" s="358">
        <f>SUBTOTAL(9,$A$405:A447)</f>
        <v>43</v>
      </c>
      <c r="C447" s="368" t="s">
        <v>7575</v>
      </c>
      <c r="D447" s="358">
        <v>1968</v>
      </c>
      <c r="E447" s="358"/>
      <c r="F447" s="358" t="s">
        <v>17189</v>
      </c>
      <c r="G447" s="358" t="s">
        <v>17058</v>
      </c>
      <c r="H447" s="358" t="s">
        <v>17051</v>
      </c>
      <c r="I447" s="369">
        <v>3176.3</v>
      </c>
      <c r="J447" s="369">
        <v>3176.3</v>
      </c>
      <c r="K447" s="369">
        <v>3093.8</v>
      </c>
      <c r="L447" s="370">
        <v>143</v>
      </c>
      <c r="M447" s="358" t="s">
        <v>17048</v>
      </c>
      <c r="N447" s="358" t="s">
        <v>17064</v>
      </c>
      <c r="O447" s="361" t="s">
        <v>17307</v>
      </c>
      <c r="P447" s="366">
        <v>6200000</v>
      </c>
      <c r="Q447" s="366"/>
      <c r="R447" s="366">
        <v>0</v>
      </c>
      <c r="S447" s="366">
        <v>0</v>
      </c>
      <c r="T447" s="366">
        <f t="shared" si="197"/>
        <v>6200000</v>
      </c>
      <c r="U447" s="359">
        <f t="shared" si="190"/>
        <v>1951.9566791549914</v>
      </c>
      <c r="V447" s="366">
        <v>4095.77</v>
      </c>
    </row>
    <row r="448" spans="1:22" ht="35.25" x14ac:dyDescent="0.5">
      <c r="B448" s="367" t="s">
        <v>567</v>
      </c>
      <c r="C448" s="385"/>
      <c r="D448" s="358" t="s">
        <v>17026</v>
      </c>
      <c r="E448" s="358" t="s">
        <v>17026</v>
      </c>
      <c r="F448" s="358" t="s">
        <v>17026</v>
      </c>
      <c r="G448" s="358" t="s">
        <v>17026</v>
      </c>
      <c r="H448" s="358" t="s">
        <v>17026</v>
      </c>
      <c r="I448" s="363">
        <f>SUM(I449:I456)</f>
        <v>7628.4</v>
      </c>
      <c r="J448" s="363">
        <f t="shared" ref="J448:L448" si="238">SUM(J449:J456)</f>
        <v>6979.0999999999995</v>
      </c>
      <c r="K448" s="363">
        <f t="shared" si="238"/>
        <v>6570.1</v>
      </c>
      <c r="L448" s="370">
        <f t="shared" si="238"/>
        <v>353</v>
      </c>
      <c r="M448" s="358" t="s">
        <v>17026</v>
      </c>
      <c r="N448" s="358" t="s">
        <v>17026</v>
      </c>
      <c r="O448" s="361" t="s">
        <v>17026</v>
      </c>
      <c r="P448" s="365">
        <v>51720852.999999993</v>
      </c>
      <c r="Q448" s="365">
        <f t="shared" ref="Q448:T448" si="239">SUM(Q449:Q456)</f>
        <v>0</v>
      </c>
      <c r="R448" s="366">
        <f t="shared" si="239"/>
        <v>0</v>
      </c>
      <c r="S448" s="366">
        <f t="shared" si="239"/>
        <v>0</v>
      </c>
      <c r="T448" s="366">
        <f t="shared" si="239"/>
        <v>51720852.999999993</v>
      </c>
      <c r="U448" s="359">
        <f t="shared" ref="U448:U524" si="240">P448/I448</f>
        <v>6780.039457815531</v>
      </c>
      <c r="V448" s="366">
        <f>MAX(V449:V456)</f>
        <v>19645.900000000001</v>
      </c>
    </row>
    <row r="449" spans="1:22" ht="35.25" x14ac:dyDescent="0.5">
      <c r="A449" s="173">
        <v>1</v>
      </c>
      <c r="B449" s="358">
        <f>SUBTOTAL(9,$A$405:A449)</f>
        <v>44</v>
      </c>
      <c r="C449" s="368" t="s">
        <v>577</v>
      </c>
      <c r="D449" s="358">
        <v>1966</v>
      </c>
      <c r="E449" s="358"/>
      <c r="F449" s="358" t="s">
        <v>17189</v>
      </c>
      <c r="G449" s="358">
        <v>5</v>
      </c>
      <c r="H449" s="358" t="s">
        <v>17051</v>
      </c>
      <c r="I449" s="369">
        <v>3441.8</v>
      </c>
      <c r="J449" s="369">
        <v>3191.7</v>
      </c>
      <c r="K449" s="369">
        <v>2990.7999999999997</v>
      </c>
      <c r="L449" s="370">
        <v>150</v>
      </c>
      <c r="M449" s="358" t="s">
        <v>17048</v>
      </c>
      <c r="N449" s="358" t="s">
        <v>17064</v>
      </c>
      <c r="O449" s="361" t="s">
        <v>17127</v>
      </c>
      <c r="P449" s="366">
        <v>12766938.24</v>
      </c>
      <c r="Q449" s="366"/>
      <c r="R449" s="366">
        <v>0</v>
      </c>
      <c r="S449" s="366">
        <v>0</v>
      </c>
      <c r="T449" s="366">
        <f t="shared" ref="T449:T452" si="241">P449-R449-S449</f>
        <v>12766938.24</v>
      </c>
      <c r="U449" s="359">
        <f t="shared" si="240"/>
        <v>3709.3783020512519</v>
      </c>
      <c r="V449" s="366">
        <v>3709.38</v>
      </c>
    </row>
    <row r="450" spans="1:22" ht="35.25" x14ac:dyDescent="0.5">
      <c r="A450" s="173">
        <v>1</v>
      </c>
      <c r="B450" s="358">
        <f>SUBTOTAL(9,$A$405:A450)</f>
        <v>45</v>
      </c>
      <c r="C450" s="368" t="s">
        <v>578</v>
      </c>
      <c r="D450" s="358">
        <v>1956</v>
      </c>
      <c r="E450" s="358"/>
      <c r="F450" s="358" t="s">
        <v>17189</v>
      </c>
      <c r="G450" s="358">
        <v>2</v>
      </c>
      <c r="H450" s="358" t="s">
        <v>16996</v>
      </c>
      <c r="I450" s="369">
        <v>433.2</v>
      </c>
      <c r="J450" s="369">
        <v>390.5</v>
      </c>
      <c r="K450" s="369">
        <v>347.3</v>
      </c>
      <c r="L450" s="370">
        <v>21</v>
      </c>
      <c r="M450" s="358" t="s">
        <v>17048</v>
      </c>
      <c r="N450" s="358" t="s">
        <v>17086</v>
      </c>
      <c r="O450" s="361" t="s">
        <v>17052</v>
      </c>
      <c r="P450" s="366">
        <v>4547273.58</v>
      </c>
      <c r="Q450" s="366"/>
      <c r="R450" s="366">
        <v>0</v>
      </c>
      <c r="S450" s="366">
        <v>0</v>
      </c>
      <c r="T450" s="366">
        <f t="shared" si="241"/>
        <v>4547273.58</v>
      </c>
      <c r="U450" s="359">
        <f t="shared" si="240"/>
        <v>10496.938088642659</v>
      </c>
      <c r="V450" s="366">
        <f>U450</f>
        <v>10496.938088642659</v>
      </c>
    </row>
    <row r="451" spans="1:22" ht="35.25" x14ac:dyDescent="0.5">
      <c r="A451" s="173">
        <v>1</v>
      </c>
      <c r="B451" s="358">
        <f>SUBTOTAL(9,$A$405:A451)</f>
        <v>46</v>
      </c>
      <c r="C451" s="368" t="s">
        <v>584</v>
      </c>
      <c r="D451" s="358">
        <v>1964</v>
      </c>
      <c r="E451" s="358"/>
      <c r="F451" s="358" t="s">
        <v>17189</v>
      </c>
      <c r="G451" s="358">
        <v>2</v>
      </c>
      <c r="H451" s="358" t="s">
        <v>16996</v>
      </c>
      <c r="I451" s="369">
        <v>331.9</v>
      </c>
      <c r="J451" s="369">
        <v>312.60000000000002</v>
      </c>
      <c r="K451" s="369">
        <v>270.40000000000003</v>
      </c>
      <c r="L451" s="370">
        <v>21</v>
      </c>
      <c r="M451" s="358" t="s">
        <v>17048</v>
      </c>
      <c r="N451" s="358" t="s">
        <v>17086</v>
      </c>
      <c r="O451" s="361" t="s">
        <v>17052</v>
      </c>
      <c r="P451" s="366">
        <v>5210995.2</v>
      </c>
      <c r="Q451" s="366"/>
      <c r="R451" s="366">
        <v>0</v>
      </c>
      <c r="S451" s="366">
        <v>0</v>
      </c>
      <c r="T451" s="366">
        <f t="shared" si="241"/>
        <v>5210995.2</v>
      </c>
      <c r="U451" s="359">
        <f t="shared" si="240"/>
        <v>15700.497740283219</v>
      </c>
      <c r="V451" s="366">
        <v>15700.5</v>
      </c>
    </row>
    <row r="452" spans="1:22" ht="35.25" x14ac:dyDescent="0.5">
      <c r="A452" s="173">
        <v>1</v>
      </c>
      <c r="B452" s="358">
        <f>SUBTOTAL(9,$A$405:A452)</f>
        <v>47</v>
      </c>
      <c r="C452" s="368" t="s">
        <v>9544</v>
      </c>
      <c r="D452" s="358">
        <v>1958</v>
      </c>
      <c r="E452" s="358"/>
      <c r="F452" s="358" t="s">
        <v>17189</v>
      </c>
      <c r="G452" s="358">
        <v>2</v>
      </c>
      <c r="H452" s="358" t="s">
        <v>16994</v>
      </c>
      <c r="I452" s="369">
        <v>296.5</v>
      </c>
      <c r="J452" s="369">
        <v>275.3</v>
      </c>
      <c r="K452" s="369">
        <v>275.3</v>
      </c>
      <c r="L452" s="370">
        <v>15</v>
      </c>
      <c r="M452" s="358" t="s">
        <v>17048</v>
      </c>
      <c r="N452" s="358" t="s">
        <v>17086</v>
      </c>
      <c r="O452" s="361" t="s">
        <v>17052</v>
      </c>
      <c r="P452" s="366">
        <v>2737293.9</v>
      </c>
      <c r="Q452" s="366"/>
      <c r="R452" s="366">
        <v>0</v>
      </c>
      <c r="S452" s="366">
        <v>0</v>
      </c>
      <c r="T452" s="366">
        <f t="shared" si="241"/>
        <v>2737293.9</v>
      </c>
      <c r="U452" s="359">
        <f t="shared" si="240"/>
        <v>9232.0198988195607</v>
      </c>
      <c r="V452" s="366">
        <v>9232.02</v>
      </c>
    </row>
    <row r="453" spans="1:22" ht="35.25" x14ac:dyDescent="0.5">
      <c r="A453" s="173">
        <v>1</v>
      </c>
      <c r="B453" s="358">
        <f>SUBTOTAL(9,$A$405:A453)</f>
        <v>48</v>
      </c>
      <c r="C453" s="368" t="s">
        <v>9865</v>
      </c>
      <c r="D453" s="358">
        <v>1955</v>
      </c>
      <c r="E453" s="358"/>
      <c r="F453" s="358" t="s">
        <v>17189</v>
      </c>
      <c r="G453" s="358">
        <v>2</v>
      </c>
      <c r="H453" s="358" t="s">
        <v>16994</v>
      </c>
      <c r="I453" s="369">
        <v>388.3</v>
      </c>
      <c r="J453" s="369">
        <v>388.3</v>
      </c>
      <c r="K453" s="369">
        <v>388.3</v>
      </c>
      <c r="L453" s="370">
        <v>24</v>
      </c>
      <c r="M453" s="358" t="s">
        <v>17048</v>
      </c>
      <c r="N453" s="358" t="s">
        <v>17086</v>
      </c>
      <c r="O453" s="361" t="s">
        <v>17052</v>
      </c>
      <c r="P453" s="366">
        <v>2310958.04</v>
      </c>
      <c r="Q453" s="366"/>
      <c r="R453" s="366">
        <v>0</v>
      </c>
      <c r="S453" s="366">
        <v>0</v>
      </c>
      <c r="T453" s="366">
        <f>P453-R453-S453</f>
        <v>2310958.04</v>
      </c>
      <c r="U453" s="359">
        <f>P453/I453</f>
        <v>5951.4757661601852</v>
      </c>
      <c r="V453" s="366">
        <v>9614.9960932268859</v>
      </c>
    </row>
    <row r="454" spans="1:22" ht="35.25" x14ac:dyDescent="0.5">
      <c r="A454" s="173">
        <v>1</v>
      </c>
      <c r="B454" s="358">
        <f>SUBTOTAL(9,$A$405:A454)</f>
        <v>49</v>
      </c>
      <c r="C454" s="368" t="s">
        <v>1700</v>
      </c>
      <c r="D454" s="358">
        <v>1958</v>
      </c>
      <c r="E454" s="358"/>
      <c r="F454" s="358" t="s">
        <v>17189</v>
      </c>
      <c r="G454" s="358">
        <v>2</v>
      </c>
      <c r="H454" s="358">
        <v>2</v>
      </c>
      <c r="I454" s="369">
        <v>394.5</v>
      </c>
      <c r="J454" s="369">
        <v>381.4</v>
      </c>
      <c r="K454" s="369">
        <v>381.4</v>
      </c>
      <c r="L454" s="370">
        <v>26</v>
      </c>
      <c r="M454" s="358" t="s">
        <v>17048</v>
      </c>
      <c r="N454" s="358" t="s">
        <v>17064</v>
      </c>
      <c r="O454" s="361" t="s">
        <v>17455</v>
      </c>
      <c r="P454" s="366">
        <v>3100039.32</v>
      </c>
      <c r="Q454" s="366"/>
      <c r="R454" s="366">
        <v>0</v>
      </c>
      <c r="S454" s="366">
        <v>0</v>
      </c>
      <c r="T454" s="366">
        <f>P454-R454-S454</f>
        <v>3100039.32</v>
      </c>
      <c r="U454" s="359">
        <f>P454/I454</f>
        <v>7858.1478326996194</v>
      </c>
      <c r="V454" s="366">
        <v>7858.32</v>
      </c>
    </row>
    <row r="455" spans="1:22" ht="35.25" x14ac:dyDescent="0.5">
      <c r="A455" s="173">
        <v>1</v>
      </c>
      <c r="B455" s="358">
        <f>SUBTOTAL(9,$A$405:A455)</f>
        <v>50</v>
      </c>
      <c r="C455" s="368" t="s">
        <v>9636</v>
      </c>
      <c r="D455" s="358">
        <v>1935</v>
      </c>
      <c r="E455" s="358"/>
      <c r="F455" s="358" t="s">
        <v>17189</v>
      </c>
      <c r="G455" s="358">
        <v>3</v>
      </c>
      <c r="H455" s="358">
        <v>4</v>
      </c>
      <c r="I455" s="369">
        <v>1927.3</v>
      </c>
      <c r="J455" s="369">
        <v>1654</v>
      </c>
      <c r="K455" s="369">
        <v>1654</v>
      </c>
      <c r="L455" s="370">
        <v>76</v>
      </c>
      <c r="M455" s="358" t="s">
        <v>17048</v>
      </c>
      <c r="N455" s="358" t="s">
        <v>17064</v>
      </c>
      <c r="O455" s="361" t="s">
        <v>17129</v>
      </c>
      <c r="P455" s="366">
        <v>13319008.529999999</v>
      </c>
      <c r="Q455" s="366"/>
      <c r="R455" s="366">
        <v>0</v>
      </c>
      <c r="S455" s="366">
        <v>0</v>
      </c>
      <c r="T455" s="366">
        <f>P455-R455-S455</f>
        <v>13319008.529999999</v>
      </c>
      <c r="U455" s="359">
        <f>P455/I455</f>
        <v>6910.7085196907592</v>
      </c>
      <c r="V455" s="366">
        <v>6910.71</v>
      </c>
    </row>
    <row r="456" spans="1:22" ht="35.25" x14ac:dyDescent="0.5">
      <c r="A456" s="173">
        <v>1</v>
      </c>
      <c r="B456" s="358">
        <f>SUBTOTAL(9,$A$405:A456)</f>
        <v>51</v>
      </c>
      <c r="C456" s="368" t="s">
        <v>583</v>
      </c>
      <c r="D456" s="358">
        <v>1994</v>
      </c>
      <c r="E456" s="358"/>
      <c r="F456" s="358" t="s">
        <v>17187</v>
      </c>
      <c r="G456" s="358">
        <v>1</v>
      </c>
      <c r="H456" s="358" t="s">
        <v>16996</v>
      </c>
      <c r="I456" s="369">
        <v>414.9</v>
      </c>
      <c r="J456" s="369">
        <v>385.3</v>
      </c>
      <c r="K456" s="369">
        <v>262.60000000000002</v>
      </c>
      <c r="L456" s="370">
        <v>20</v>
      </c>
      <c r="M456" s="358" t="s">
        <v>17048</v>
      </c>
      <c r="N456" s="358" t="s">
        <v>17086</v>
      </c>
      <c r="O456" s="361" t="s">
        <v>17052</v>
      </c>
      <c r="P456" s="366">
        <v>7728346.1900000004</v>
      </c>
      <c r="Q456" s="366"/>
      <c r="R456" s="366">
        <v>0</v>
      </c>
      <c r="S456" s="366">
        <v>0</v>
      </c>
      <c r="T456" s="366">
        <f>P456-R456-S456</f>
        <v>7728346.1900000004</v>
      </c>
      <c r="U456" s="359">
        <f>P456/I456</f>
        <v>18627.009375753194</v>
      </c>
      <c r="V456" s="366">
        <v>19645.900000000001</v>
      </c>
    </row>
    <row r="457" spans="1:22" ht="35.25" x14ac:dyDescent="0.5">
      <c r="B457" s="367" t="s">
        <v>379</v>
      </c>
      <c r="C457" s="385"/>
      <c r="D457" s="358" t="s">
        <v>17026</v>
      </c>
      <c r="E457" s="358" t="s">
        <v>17026</v>
      </c>
      <c r="F457" s="358" t="s">
        <v>17026</v>
      </c>
      <c r="G457" s="358" t="s">
        <v>17026</v>
      </c>
      <c r="H457" s="358" t="s">
        <v>17026</v>
      </c>
      <c r="I457" s="369">
        <f>SUM(I458:I479)</f>
        <v>17655.439999999999</v>
      </c>
      <c r="J457" s="369">
        <f t="shared" ref="J457:L457" si="242">SUM(J458:J479)</f>
        <v>14373.949999999999</v>
      </c>
      <c r="K457" s="369">
        <f t="shared" si="242"/>
        <v>12509.849999999999</v>
      </c>
      <c r="L457" s="370">
        <f t="shared" si="242"/>
        <v>641</v>
      </c>
      <c r="M457" s="358" t="s">
        <v>17026</v>
      </c>
      <c r="N457" s="358" t="s">
        <v>17026</v>
      </c>
      <c r="O457" s="361" t="s">
        <v>17026</v>
      </c>
      <c r="P457" s="365">
        <f>SUM(P458:P479)</f>
        <v>92804143.320000008</v>
      </c>
      <c r="Q457" s="365">
        <f t="shared" ref="Q457:T457" si="243">SUM(Q458:Q479)</f>
        <v>0</v>
      </c>
      <c r="R457" s="366">
        <f t="shared" si="243"/>
        <v>0</v>
      </c>
      <c r="S457" s="366">
        <f t="shared" si="243"/>
        <v>0</v>
      </c>
      <c r="T457" s="366">
        <f t="shared" si="243"/>
        <v>92804143.320000008</v>
      </c>
      <c r="U457" s="359">
        <f t="shared" si="240"/>
        <v>5256.4050128459003</v>
      </c>
      <c r="V457" s="366">
        <f>MAX(V458:V479)</f>
        <v>10317.061224489797</v>
      </c>
    </row>
    <row r="458" spans="1:22" ht="35.25" x14ac:dyDescent="0.5">
      <c r="A458" s="173">
        <v>1</v>
      </c>
      <c r="B458" s="358">
        <f>SUBTOTAL(9,$A$405:A458)</f>
        <v>52</v>
      </c>
      <c r="C458" s="368" t="s">
        <v>426</v>
      </c>
      <c r="D458" s="358">
        <v>1963</v>
      </c>
      <c r="E458" s="358"/>
      <c r="F458" s="358" t="s">
        <v>17189</v>
      </c>
      <c r="G458" s="358">
        <v>2</v>
      </c>
      <c r="H458" s="358" t="s">
        <v>16996</v>
      </c>
      <c r="I458" s="369">
        <v>310.89999999999998</v>
      </c>
      <c r="J458" s="369">
        <v>310.89999999999998</v>
      </c>
      <c r="K458" s="369">
        <v>310.89999999999998</v>
      </c>
      <c r="L458" s="370">
        <v>19</v>
      </c>
      <c r="M458" s="358" t="s">
        <v>17048</v>
      </c>
      <c r="N458" s="358" t="s">
        <v>17086</v>
      </c>
      <c r="O458" s="361" t="s">
        <v>17052</v>
      </c>
      <c r="P458" s="366">
        <v>2822576</v>
      </c>
      <c r="Q458" s="366"/>
      <c r="R458" s="366">
        <v>0</v>
      </c>
      <c r="S458" s="366">
        <v>0</v>
      </c>
      <c r="T458" s="366">
        <f t="shared" ref="T458:T479" si="244">P458-R458-S458</f>
        <v>2822576</v>
      </c>
      <c r="U458" s="359">
        <f t="shared" si="240"/>
        <v>9078.7262785461571</v>
      </c>
      <c r="V458" s="366">
        <v>9078.7262785461571</v>
      </c>
    </row>
    <row r="459" spans="1:22" ht="35.25" x14ac:dyDescent="0.5">
      <c r="A459" s="173">
        <v>1</v>
      </c>
      <c r="B459" s="358">
        <f>SUBTOTAL(9,$A$405:A459)</f>
        <v>53</v>
      </c>
      <c r="C459" s="368" t="s">
        <v>427</v>
      </c>
      <c r="D459" s="358">
        <v>1961</v>
      </c>
      <c r="E459" s="358"/>
      <c r="F459" s="358" t="s">
        <v>17189</v>
      </c>
      <c r="G459" s="358">
        <v>4</v>
      </c>
      <c r="H459" s="358" t="s">
        <v>16996</v>
      </c>
      <c r="I459" s="369">
        <v>2017.9</v>
      </c>
      <c r="J459" s="369">
        <v>1282.0999999999999</v>
      </c>
      <c r="K459" s="369">
        <v>1282.0999999999999</v>
      </c>
      <c r="L459" s="370">
        <v>43</v>
      </c>
      <c r="M459" s="358" t="s">
        <v>17048</v>
      </c>
      <c r="N459" s="358" t="s">
        <v>17064</v>
      </c>
      <c r="O459" s="361" t="s">
        <v>17107</v>
      </c>
      <c r="P459" s="366">
        <v>4802592</v>
      </c>
      <c r="Q459" s="366"/>
      <c r="R459" s="366">
        <v>0</v>
      </c>
      <c r="S459" s="366">
        <v>0</v>
      </c>
      <c r="T459" s="366">
        <f t="shared" si="244"/>
        <v>4802592</v>
      </c>
      <c r="U459" s="359">
        <f t="shared" si="240"/>
        <v>2379.9950443530402</v>
      </c>
      <c r="V459" s="366">
        <v>2379.9950443530402</v>
      </c>
    </row>
    <row r="460" spans="1:22" ht="35.25" x14ac:dyDescent="0.5">
      <c r="A460" s="173">
        <v>1</v>
      </c>
      <c r="B460" s="358">
        <f>SUBTOTAL(9,$A$405:A460)</f>
        <v>54</v>
      </c>
      <c r="C460" s="368" t="s">
        <v>428</v>
      </c>
      <c r="D460" s="358">
        <v>1945</v>
      </c>
      <c r="E460" s="358"/>
      <c r="F460" s="358" t="s">
        <v>17188</v>
      </c>
      <c r="G460" s="358">
        <v>2</v>
      </c>
      <c r="H460" s="358" t="s">
        <v>16996</v>
      </c>
      <c r="I460" s="369">
        <v>518.70000000000005</v>
      </c>
      <c r="J460" s="369">
        <v>438.7</v>
      </c>
      <c r="K460" s="369">
        <v>393.8</v>
      </c>
      <c r="L460" s="370">
        <v>13</v>
      </c>
      <c r="M460" s="358" t="s">
        <v>17048</v>
      </c>
      <c r="N460" s="358" t="s">
        <v>17064</v>
      </c>
      <c r="O460" s="361" t="s">
        <v>17104</v>
      </c>
      <c r="P460" s="366">
        <v>3656710.4</v>
      </c>
      <c r="Q460" s="366"/>
      <c r="R460" s="366">
        <v>0</v>
      </c>
      <c r="S460" s="366">
        <v>0</v>
      </c>
      <c r="T460" s="366">
        <f t="shared" si="244"/>
        <v>3656710.4</v>
      </c>
      <c r="U460" s="359">
        <f t="shared" si="240"/>
        <v>7049.7597840755725</v>
      </c>
      <c r="V460" s="366">
        <v>7049.7597840755734</v>
      </c>
    </row>
    <row r="461" spans="1:22" ht="35.25" x14ac:dyDescent="0.5">
      <c r="A461" s="173">
        <v>1</v>
      </c>
      <c r="B461" s="358">
        <f>SUBTOTAL(9,$A$405:A461)</f>
        <v>55</v>
      </c>
      <c r="C461" s="368" t="s">
        <v>388</v>
      </c>
      <c r="D461" s="358">
        <v>1989</v>
      </c>
      <c r="E461" s="358">
        <v>2020</v>
      </c>
      <c r="F461" s="358" t="s">
        <v>17053</v>
      </c>
      <c r="G461" s="358">
        <v>9</v>
      </c>
      <c r="H461" s="358" t="s">
        <v>17060</v>
      </c>
      <c r="I461" s="369">
        <v>3998.2</v>
      </c>
      <c r="J461" s="369">
        <v>3506.6</v>
      </c>
      <c r="K461" s="369">
        <v>2964.7</v>
      </c>
      <c r="L461" s="370">
        <v>157</v>
      </c>
      <c r="M461" s="358" t="s">
        <v>17048</v>
      </c>
      <c r="N461" s="358" t="s">
        <v>17064</v>
      </c>
      <c r="O461" s="361" t="s">
        <v>17108</v>
      </c>
      <c r="P461" s="366">
        <v>28530720</v>
      </c>
      <c r="Q461" s="366"/>
      <c r="R461" s="366">
        <v>0</v>
      </c>
      <c r="S461" s="366">
        <v>0</v>
      </c>
      <c r="T461" s="366">
        <f t="shared" si="244"/>
        <v>28530720</v>
      </c>
      <c r="U461" s="359">
        <f t="shared" si="240"/>
        <v>7135.8911510179587</v>
      </c>
      <c r="V461" s="366">
        <v>7376.719523785704</v>
      </c>
    </row>
    <row r="462" spans="1:22" ht="35.25" x14ac:dyDescent="0.5">
      <c r="A462" s="173">
        <v>1</v>
      </c>
      <c r="B462" s="358">
        <f>SUBTOTAL(9,$A$405:A462)</f>
        <v>56</v>
      </c>
      <c r="C462" s="368" t="s">
        <v>430</v>
      </c>
      <c r="D462" s="358">
        <v>1941</v>
      </c>
      <c r="E462" s="358"/>
      <c r="F462" s="358" t="s">
        <v>17188</v>
      </c>
      <c r="G462" s="358">
        <v>2</v>
      </c>
      <c r="H462" s="358" t="s">
        <v>16996</v>
      </c>
      <c r="I462" s="369">
        <v>489.1</v>
      </c>
      <c r="J462" s="369">
        <v>409.26</v>
      </c>
      <c r="K462" s="369">
        <v>300.15999999999997</v>
      </c>
      <c r="L462" s="370">
        <v>22</v>
      </c>
      <c r="M462" s="358" t="s">
        <v>17048</v>
      </c>
      <c r="N462" s="358" t="s">
        <v>17086</v>
      </c>
      <c r="O462" s="361" t="s">
        <v>17052</v>
      </c>
      <c r="P462" s="366">
        <v>1828889.34</v>
      </c>
      <c r="Q462" s="366"/>
      <c r="R462" s="366">
        <v>0</v>
      </c>
      <c r="S462" s="366">
        <v>0</v>
      </c>
      <c r="T462" s="366">
        <f t="shared" si="244"/>
        <v>1828889.34</v>
      </c>
      <c r="U462" s="359">
        <f t="shared" si="240"/>
        <v>3739.2953179308934</v>
      </c>
      <c r="V462" s="366">
        <v>4407.51</v>
      </c>
    </row>
    <row r="463" spans="1:22" ht="35.25" x14ac:dyDescent="0.5">
      <c r="A463" s="173">
        <v>1</v>
      </c>
      <c r="B463" s="358">
        <f>SUBTOTAL(9,$A$405:A463)</f>
        <v>57</v>
      </c>
      <c r="C463" s="368" t="s">
        <v>436</v>
      </c>
      <c r="D463" s="358">
        <v>1927</v>
      </c>
      <c r="E463" s="358"/>
      <c r="F463" s="358" t="s">
        <v>17188</v>
      </c>
      <c r="G463" s="358">
        <v>2</v>
      </c>
      <c r="H463" s="358" t="s">
        <v>16996</v>
      </c>
      <c r="I463" s="369">
        <v>450</v>
      </c>
      <c r="J463" s="369">
        <v>385.6</v>
      </c>
      <c r="K463" s="369">
        <v>385.6</v>
      </c>
      <c r="L463" s="370">
        <v>21</v>
      </c>
      <c r="M463" s="358" t="s">
        <v>17048</v>
      </c>
      <c r="N463" s="358" t="s">
        <v>17086</v>
      </c>
      <c r="O463" s="361" t="s">
        <v>17052</v>
      </c>
      <c r="P463" s="366">
        <v>4634080</v>
      </c>
      <c r="Q463" s="366"/>
      <c r="R463" s="366">
        <v>0</v>
      </c>
      <c r="S463" s="366">
        <v>0</v>
      </c>
      <c r="T463" s="366">
        <f t="shared" si="244"/>
        <v>4634080</v>
      </c>
      <c r="U463" s="359">
        <f t="shared" si="240"/>
        <v>10297.955555555556</v>
      </c>
      <c r="V463" s="366">
        <v>10297.955555555556</v>
      </c>
    </row>
    <row r="464" spans="1:22" ht="35.25" x14ac:dyDescent="0.5">
      <c r="A464" s="173">
        <v>1</v>
      </c>
      <c r="B464" s="358">
        <f>SUBTOTAL(9,$A$405:A464)</f>
        <v>58</v>
      </c>
      <c r="C464" s="368" t="s">
        <v>437</v>
      </c>
      <c r="D464" s="358">
        <v>1958</v>
      </c>
      <c r="E464" s="358"/>
      <c r="F464" s="358" t="s">
        <v>17189</v>
      </c>
      <c r="G464" s="358">
        <v>2</v>
      </c>
      <c r="H464" s="358" t="s">
        <v>16994</v>
      </c>
      <c r="I464" s="369">
        <v>479.6</v>
      </c>
      <c r="J464" s="369">
        <v>281.60000000000002</v>
      </c>
      <c r="K464" s="369">
        <v>281.60000000000002</v>
      </c>
      <c r="L464" s="370">
        <v>15</v>
      </c>
      <c r="M464" s="358" t="s">
        <v>17048</v>
      </c>
      <c r="N464" s="358" t="s">
        <v>17064</v>
      </c>
      <c r="O464" s="361" t="s">
        <v>17104</v>
      </c>
      <c r="P464" s="366">
        <v>2274912</v>
      </c>
      <c r="Q464" s="366"/>
      <c r="R464" s="366">
        <v>0</v>
      </c>
      <c r="S464" s="366">
        <v>0</v>
      </c>
      <c r="T464" s="366">
        <f t="shared" si="244"/>
        <v>2274912</v>
      </c>
      <c r="U464" s="359">
        <f t="shared" si="240"/>
        <v>4743.3527939949954</v>
      </c>
      <c r="V464" s="366">
        <v>4743.3527939949954</v>
      </c>
    </row>
    <row r="465" spans="1:22" ht="35.25" x14ac:dyDescent="0.5">
      <c r="A465" s="173">
        <v>1</v>
      </c>
      <c r="B465" s="358">
        <f>SUBTOTAL(9,$A$405:A465)</f>
        <v>59</v>
      </c>
      <c r="C465" s="368" t="s">
        <v>438</v>
      </c>
      <c r="D465" s="358">
        <v>1917</v>
      </c>
      <c r="E465" s="358"/>
      <c r="F465" s="358" t="s">
        <v>17189</v>
      </c>
      <c r="G465" s="358">
        <v>2</v>
      </c>
      <c r="H465" s="358" t="s">
        <v>16994</v>
      </c>
      <c r="I465" s="369">
        <v>363</v>
      </c>
      <c r="J465" s="369">
        <v>317.89999999999998</v>
      </c>
      <c r="K465" s="369">
        <v>317.89999999999998</v>
      </c>
      <c r="L465" s="370">
        <v>12</v>
      </c>
      <c r="M465" s="358" t="s">
        <v>17048</v>
      </c>
      <c r="N465" s="358" t="s">
        <v>17086</v>
      </c>
      <c r="O465" s="361" t="s">
        <v>17052</v>
      </c>
      <c r="P465" s="366">
        <v>2510828.8000000003</v>
      </c>
      <c r="Q465" s="366"/>
      <c r="R465" s="366">
        <v>0</v>
      </c>
      <c r="S465" s="366">
        <v>0</v>
      </c>
      <c r="T465" s="366">
        <f t="shared" si="244"/>
        <v>2510828.8000000003</v>
      </c>
      <c r="U465" s="359">
        <f t="shared" si="240"/>
        <v>6916.8837465564748</v>
      </c>
      <c r="V465" s="366">
        <v>6916.8837465564748</v>
      </c>
    </row>
    <row r="466" spans="1:22" ht="35.25" x14ac:dyDescent="0.5">
      <c r="A466" s="173">
        <v>1</v>
      </c>
      <c r="B466" s="358">
        <f>SUBTOTAL(9,$A$405:A466)</f>
        <v>60</v>
      </c>
      <c r="C466" s="368" t="s">
        <v>439</v>
      </c>
      <c r="D466" s="358">
        <v>1959</v>
      </c>
      <c r="E466" s="358"/>
      <c r="F466" s="358" t="s">
        <v>17189</v>
      </c>
      <c r="G466" s="358">
        <v>3</v>
      </c>
      <c r="H466" s="358" t="s">
        <v>16994</v>
      </c>
      <c r="I466" s="369">
        <v>680.1</v>
      </c>
      <c r="J466" s="369">
        <v>657.6</v>
      </c>
      <c r="K466" s="369">
        <v>657.6</v>
      </c>
      <c r="L466" s="370">
        <v>32</v>
      </c>
      <c r="M466" s="358" t="s">
        <v>17048</v>
      </c>
      <c r="N466" s="358" t="s">
        <v>17086</v>
      </c>
      <c r="O466" s="361" t="s">
        <v>17052</v>
      </c>
      <c r="P466" s="366">
        <v>4549824</v>
      </c>
      <c r="Q466" s="366"/>
      <c r="R466" s="366">
        <v>0</v>
      </c>
      <c r="S466" s="366">
        <v>0</v>
      </c>
      <c r="T466" s="366">
        <f t="shared" si="244"/>
        <v>4549824</v>
      </c>
      <c r="U466" s="359">
        <f t="shared" si="240"/>
        <v>6689.9338332598145</v>
      </c>
      <c r="V466" s="366">
        <v>6689.9338332598145</v>
      </c>
    </row>
    <row r="467" spans="1:22" ht="35.25" x14ac:dyDescent="0.5">
      <c r="A467" s="173">
        <v>1</v>
      </c>
      <c r="B467" s="358">
        <f>SUBTOTAL(9,$A$405:A467)</f>
        <v>61</v>
      </c>
      <c r="C467" s="368" t="s">
        <v>453</v>
      </c>
      <c r="D467" s="358">
        <v>1958</v>
      </c>
      <c r="E467" s="358"/>
      <c r="F467" s="358" t="s">
        <v>17189</v>
      </c>
      <c r="G467" s="358">
        <v>2</v>
      </c>
      <c r="H467" s="358" t="s">
        <v>16996</v>
      </c>
      <c r="I467" s="369">
        <v>506</v>
      </c>
      <c r="J467" s="369">
        <v>456.5</v>
      </c>
      <c r="K467" s="369">
        <v>456.5</v>
      </c>
      <c r="L467" s="370">
        <v>17</v>
      </c>
      <c r="M467" s="358" t="s">
        <v>17048</v>
      </c>
      <c r="N467" s="358" t="s">
        <v>17086</v>
      </c>
      <c r="O467" s="361" t="s">
        <v>17052</v>
      </c>
      <c r="P467" s="366">
        <v>3243856</v>
      </c>
      <c r="Q467" s="366"/>
      <c r="R467" s="366">
        <v>0</v>
      </c>
      <c r="S467" s="366">
        <v>0</v>
      </c>
      <c r="T467" s="366">
        <f t="shared" si="244"/>
        <v>3243856</v>
      </c>
      <c r="U467" s="359">
        <f t="shared" si="240"/>
        <v>6410.782608695652</v>
      </c>
      <c r="V467" s="366">
        <v>6410.782608695652</v>
      </c>
    </row>
    <row r="468" spans="1:22" ht="35.25" x14ac:dyDescent="0.5">
      <c r="A468" s="173">
        <v>1</v>
      </c>
      <c r="B468" s="358">
        <f>SUBTOTAL(9,$A$405:A468)</f>
        <v>62</v>
      </c>
      <c r="C468" s="368" t="s">
        <v>445</v>
      </c>
      <c r="D468" s="358">
        <v>1971</v>
      </c>
      <c r="E468" s="358"/>
      <c r="F468" s="358" t="s">
        <v>17189</v>
      </c>
      <c r="G468" s="358">
        <v>5</v>
      </c>
      <c r="H468" s="358" t="s">
        <v>16996</v>
      </c>
      <c r="I468" s="369">
        <v>2484.4</v>
      </c>
      <c r="J468" s="369">
        <v>2185.6</v>
      </c>
      <c r="K468" s="369">
        <v>1674.2</v>
      </c>
      <c r="L468" s="370">
        <v>49</v>
      </c>
      <c r="M468" s="358" t="s">
        <v>17048</v>
      </c>
      <c r="N468" s="358" t="s">
        <v>17064</v>
      </c>
      <c r="O468" s="361" t="s">
        <v>17111</v>
      </c>
      <c r="P468" s="366">
        <v>5122764.7999999998</v>
      </c>
      <c r="Q468" s="366"/>
      <c r="R468" s="366">
        <v>0</v>
      </c>
      <c r="S468" s="366">
        <v>0</v>
      </c>
      <c r="T468" s="366">
        <f t="shared" si="244"/>
        <v>5122764.7999999998</v>
      </c>
      <c r="U468" s="359">
        <f t="shared" si="240"/>
        <v>2061.9726292062469</v>
      </c>
      <c r="V468" s="366">
        <v>2061.9726292062469</v>
      </c>
    </row>
    <row r="469" spans="1:22" ht="35.25" x14ac:dyDescent="0.5">
      <c r="A469" s="173">
        <v>1</v>
      </c>
      <c r="B469" s="358">
        <f>SUBTOTAL(9,$A$405:A469)</f>
        <v>63</v>
      </c>
      <c r="C469" s="368" t="s">
        <v>441</v>
      </c>
      <c r="D469" s="358">
        <v>1958</v>
      </c>
      <c r="E469" s="358"/>
      <c r="F469" s="358" t="s">
        <v>17189</v>
      </c>
      <c r="G469" s="358">
        <v>2</v>
      </c>
      <c r="H469" s="358" t="s">
        <v>16994</v>
      </c>
      <c r="I469" s="369">
        <v>283.89999999999998</v>
      </c>
      <c r="J469" s="369">
        <v>283.89999999999998</v>
      </c>
      <c r="K469" s="369">
        <v>206.39999999999998</v>
      </c>
      <c r="L469" s="370">
        <v>16</v>
      </c>
      <c r="M469" s="358" t="s">
        <v>17048</v>
      </c>
      <c r="N469" s="358" t="s">
        <v>17086</v>
      </c>
      <c r="O469" s="361" t="s">
        <v>17052</v>
      </c>
      <c r="P469" s="366">
        <v>2274912</v>
      </c>
      <c r="Q469" s="366"/>
      <c r="R469" s="366">
        <v>0</v>
      </c>
      <c r="S469" s="366">
        <v>0</v>
      </c>
      <c r="T469" s="366">
        <f t="shared" si="244"/>
        <v>2274912</v>
      </c>
      <c r="U469" s="359">
        <f t="shared" si="240"/>
        <v>8013.0750264177532</v>
      </c>
      <c r="V469" s="366">
        <v>8013.0750264177532</v>
      </c>
    </row>
    <row r="470" spans="1:22" ht="35.25" x14ac:dyDescent="0.5">
      <c r="A470" s="173">
        <v>1</v>
      </c>
      <c r="B470" s="358">
        <f>SUBTOTAL(9,$A$405:A470)</f>
        <v>64</v>
      </c>
      <c r="C470" s="368" t="s">
        <v>442</v>
      </c>
      <c r="D470" s="358">
        <v>1961</v>
      </c>
      <c r="E470" s="358"/>
      <c r="F470" s="358" t="s">
        <v>17189</v>
      </c>
      <c r="G470" s="358">
        <v>2</v>
      </c>
      <c r="H470" s="358" t="s">
        <v>16996</v>
      </c>
      <c r="I470" s="369">
        <v>294</v>
      </c>
      <c r="J470" s="369">
        <v>272.5</v>
      </c>
      <c r="K470" s="369">
        <v>272.5</v>
      </c>
      <c r="L470" s="370">
        <v>21</v>
      </c>
      <c r="M470" s="358" t="s">
        <v>17048</v>
      </c>
      <c r="N470" s="358" t="s">
        <v>17086</v>
      </c>
      <c r="O470" s="361" t="s">
        <v>17052</v>
      </c>
      <c r="P470" s="366">
        <v>3033216</v>
      </c>
      <c r="Q470" s="366"/>
      <c r="R470" s="366">
        <v>0</v>
      </c>
      <c r="S470" s="366">
        <v>0</v>
      </c>
      <c r="T470" s="366">
        <f t="shared" si="244"/>
        <v>3033216</v>
      </c>
      <c r="U470" s="359">
        <f t="shared" si="240"/>
        <v>10317.061224489797</v>
      </c>
      <c r="V470" s="366">
        <v>10317.061224489797</v>
      </c>
    </row>
    <row r="471" spans="1:22" ht="35.25" x14ac:dyDescent="0.5">
      <c r="A471" s="173">
        <v>1</v>
      </c>
      <c r="B471" s="358">
        <f>SUBTOTAL(9,$A$405:A471)</f>
        <v>65</v>
      </c>
      <c r="C471" s="368" t="s">
        <v>443</v>
      </c>
      <c r="D471" s="358">
        <v>1962</v>
      </c>
      <c r="E471" s="358"/>
      <c r="F471" s="358" t="s">
        <v>17189</v>
      </c>
      <c r="G471" s="358">
        <v>2</v>
      </c>
      <c r="H471" s="358" t="s">
        <v>16994</v>
      </c>
      <c r="I471" s="369">
        <v>435.9</v>
      </c>
      <c r="J471" s="369">
        <v>267.89999999999998</v>
      </c>
      <c r="K471" s="369">
        <v>267.89999999999998</v>
      </c>
      <c r="L471" s="370">
        <v>21</v>
      </c>
      <c r="M471" s="358" t="s">
        <v>17048</v>
      </c>
      <c r="N471" s="358" t="s">
        <v>17086</v>
      </c>
      <c r="O471" s="361" t="s">
        <v>17052</v>
      </c>
      <c r="P471" s="366">
        <v>2876248.4</v>
      </c>
      <c r="Q471" s="366"/>
      <c r="R471" s="366">
        <v>0</v>
      </c>
      <c r="S471" s="366">
        <v>0</v>
      </c>
      <c r="T471" s="366">
        <f t="shared" si="244"/>
        <v>2876248.4</v>
      </c>
      <c r="U471" s="359">
        <f t="shared" si="240"/>
        <v>6598.4133975682498</v>
      </c>
      <c r="V471" s="366">
        <v>6629.3961917871084</v>
      </c>
    </row>
    <row r="472" spans="1:22" ht="35.25" x14ac:dyDescent="0.5">
      <c r="A472" s="173">
        <v>1</v>
      </c>
      <c r="B472" s="358">
        <f>SUBTOTAL(9,$A$405:A472)</f>
        <v>66</v>
      </c>
      <c r="C472" s="368" t="s">
        <v>381</v>
      </c>
      <c r="D472" s="358">
        <v>1940</v>
      </c>
      <c r="E472" s="358"/>
      <c r="F472" s="358" t="s">
        <v>17188</v>
      </c>
      <c r="G472" s="358">
        <v>2</v>
      </c>
      <c r="H472" s="358" t="s">
        <v>16996</v>
      </c>
      <c r="I472" s="369">
        <v>831.9</v>
      </c>
      <c r="J472" s="369">
        <v>562.20000000000005</v>
      </c>
      <c r="K472" s="369">
        <v>389.8</v>
      </c>
      <c r="L472" s="370">
        <v>18</v>
      </c>
      <c r="M472" s="358" t="s">
        <v>17048</v>
      </c>
      <c r="N472" s="358" t="s">
        <v>17086</v>
      </c>
      <c r="O472" s="361" t="s">
        <v>17052</v>
      </c>
      <c r="P472" s="366">
        <v>3447731.1999999997</v>
      </c>
      <c r="Q472" s="366"/>
      <c r="R472" s="366">
        <v>0</v>
      </c>
      <c r="S472" s="366">
        <v>0</v>
      </c>
      <c r="T472" s="366">
        <f t="shared" si="244"/>
        <v>3447731.1999999997</v>
      </c>
      <c r="U472" s="359">
        <v>4324.7159514364703</v>
      </c>
      <c r="V472" s="366">
        <v>5572.3217694434425</v>
      </c>
    </row>
    <row r="473" spans="1:22" ht="35.25" x14ac:dyDescent="0.5">
      <c r="A473" s="173">
        <v>1</v>
      </c>
      <c r="B473" s="358">
        <f>SUBTOTAL(9,$A$405:A473)</f>
        <v>67</v>
      </c>
      <c r="C473" s="368" t="s">
        <v>390</v>
      </c>
      <c r="D473" s="358">
        <v>1927</v>
      </c>
      <c r="E473" s="358"/>
      <c r="F473" s="358" t="s">
        <v>17188</v>
      </c>
      <c r="G473" s="358">
        <v>2</v>
      </c>
      <c r="H473" s="358" t="s">
        <v>16996</v>
      </c>
      <c r="I473" s="369">
        <v>640.4</v>
      </c>
      <c r="J473" s="369">
        <v>389</v>
      </c>
      <c r="K473" s="369">
        <v>318</v>
      </c>
      <c r="L473" s="370">
        <v>43</v>
      </c>
      <c r="M473" s="358" t="s">
        <v>17048</v>
      </c>
      <c r="N473" s="358" t="s">
        <v>17086</v>
      </c>
      <c r="O473" s="361" t="s">
        <v>17052</v>
      </c>
      <c r="P473" s="366">
        <v>2672576</v>
      </c>
      <c r="Q473" s="366"/>
      <c r="R473" s="366">
        <v>0</v>
      </c>
      <c r="S473" s="366">
        <v>0</v>
      </c>
      <c r="T473" s="366">
        <f t="shared" si="244"/>
        <v>2672576</v>
      </c>
      <c r="U473" s="359">
        <v>4407.5202998126169</v>
      </c>
      <c r="V473" s="366">
        <v>5679.013741411618</v>
      </c>
    </row>
    <row r="474" spans="1:22" ht="35.25" x14ac:dyDescent="0.5">
      <c r="A474" s="173">
        <v>1</v>
      </c>
      <c r="B474" s="358">
        <f>SUBTOTAL(9,$A$405:A474)</f>
        <v>68</v>
      </c>
      <c r="C474" s="368" t="s">
        <v>407</v>
      </c>
      <c r="D474" s="358">
        <v>1927</v>
      </c>
      <c r="E474" s="358"/>
      <c r="F474" s="358" t="s">
        <v>17188</v>
      </c>
      <c r="G474" s="358">
        <v>2</v>
      </c>
      <c r="H474" s="358" t="s">
        <v>16996</v>
      </c>
      <c r="I474" s="369">
        <v>636.9</v>
      </c>
      <c r="J474" s="369">
        <v>386.9</v>
      </c>
      <c r="K474" s="369">
        <v>386.9</v>
      </c>
      <c r="L474" s="370">
        <v>40</v>
      </c>
      <c r="M474" s="358" t="s">
        <v>17048</v>
      </c>
      <c r="N474" s="358" t="s">
        <v>17086</v>
      </c>
      <c r="O474" s="361" t="s">
        <v>17052</v>
      </c>
      <c r="P474" s="366">
        <v>2487212.7999999998</v>
      </c>
      <c r="Q474" s="366"/>
      <c r="R474" s="366">
        <v>0</v>
      </c>
      <c r="S474" s="366">
        <v>0</v>
      </c>
      <c r="T474" s="366">
        <f t="shared" si="244"/>
        <v>2487212.7999999998</v>
      </c>
      <c r="U474" s="359">
        <v>4140.7015230020406</v>
      </c>
      <c r="V474" s="366">
        <v>5335.2223582980059</v>
      </c>
    </row>
    <row r="475" spans="1:22" ht="35.25" x14ac:dyDescent="0.5">
      <c r="A475" s="173">
        <v>1</v>
      </c>
      <c r="B475" s="358">
        <f>SUBTOTAL(9,$A$405:A475)</f>
        <v>69</v>
      </c>
      <c r="C475" s="368" t="s">
        <v>434</v>
      </c>
      <c r="D475" s="358">
        <v>1943</v>
      </c>
      <c r="E475" s="358"/>
      <c r="F475" s="358" t="s">
        <v>17188</v>
      </c>
      <c r="G475" s="358">
        <v>2</v>
      </c>
      <c r="H475" s="358" t="s">
        <v>16996</v>
      </c>
      <c r="I475" s="369">
        <v>389.7</v>
      </c>
      <c r="J475" s="369">
        <v>368.31</v>
      </c>
      <c r="K475" s="369">
        <v>368.31</v>
      </c>
      <c r="L475" s="370">
        <v>9</v>
      </c>
      <c r="M475" s="358" t="s">
        <v>17048</v>
      </c>
      <c r="N475" s="358" t="s">
        <v>17086</v>
      </c>
      <c r="O475" s="361" t="s">
        <v>17052</v>
      </c>
      <c r="P475" s="366">
        <v>2588320</v>
      </c>
      <c r="Q475" s="366"/>
      <c r="R475" s="366">
        <v>0</v>
      </c>
      <c r="S475" s="366">
        <v>0</v>
      </c>
      <c r="T475" s="366">
        <f t="shared" si="244"/>
        <v>2588320</v>
      </c>
      <c r="U475" s="359">
        <v>7026.7385168078008</v>
      </c>
      <c r="V475" s="366">
        <v>9053.8311521683354</v>
      </c>
    </row>
    <row r="476" spans="1:22" ht="35.25" x14ac:dyDescent="0.5">
      <c r="A476" s="173">
        <v>1</v>
      </c>
      <c r="B476" s="358">
        <f>SUBTOTAL(9,$A$405:A476)</f>
        <v>70</v>
      </c>
      <c r="C476" s="368" t="s">
        <v>435</v>
      </c>
      <c r="D476" s="358">
        <v>1948</v>
      </c>
      <c r="E476" s="358"/>
      <c r="F476" s="358" t="s">
        <v>17188</v>
      </c>
      <c r="G476" s="358">
        <v>2</v>
      </c>
      <c r="H476" s="358" t="s">
        <v>16996</v>
      </c>
      <c r="I476" s="369">
        <v>447.5</v>
      </c>
      <c r="J476" s="369">
        <v>368.08</v>
      </c>
      <c r="K476" s="369">
        <v>267.77999999999997</v>
      </c>
      <c r="L476" s="370">
        <v>7</v>
      </c>
      <c r="M476" s="358" t="s">
        <v>17048</v>
      </c>
      <c r="N476" s="358" t="s">
        <v>17086</v>
      </c>
      <c r="O476" s="361" t="s">
        <v>17052</v>
      </c>
      <c r="P476" s="366">
        <v>2588320</v>
      </c>
      <c r="Q476" s="366"/>
      <c r="R476" s="366">
        <v>0</v>
      </c>
      <c r="S476" s="366">
        <v>0</v>
      </c>
      <c r="T476" s="366">
        <f t="shared" si="244"/>
        <v>2588320</v>
      </c>
      <c r="U476" s="359">
        <v>6119.1508379888264</v>
      </c>
      <c r="V476" s="366">
        <v>7884.4201117318435</v>
      </c>
    </row>
    <row r="477" spans="1:22" ht="35.25" x14ac:dyDescent="0.5">
      <c r="A477" s="173">
        <v>1</v>
      </c>
      <c r="B477" s="358">
        <f>SUBTOTAL(9,$A$405:A477)</f>
        <v>71</v>
      </c>
      <c r="C477" s="368" t="s">
        <v>410</v>
      </c>
      <c r="D477" s="358">
        <v>1941</v>
      </c>
      <c r="E477" s="358"/>
      <c r="F477" s="358" t="s">
        <v>17188</v>
      </c>
      <c r="G477" s="358">
        <v>2</v>
      </c>
      <c r="H477" s="358" t="s">
        <v>16996</v>
      </c>
      <c r="I477" s="369">
        <v>485</v>
      </c>
      <c r="J477" s="369">
        <v>433.6</v>
      </c>
      <c r="K477" s="369">
        <v>324.5</v>
      </c>
      <c r="L477" s="370">
        <v>22</v>
      </c>
      <c r="M477" s="358" t="s">
        <v>17048</v>
      </c>
      <c r="N477" s="358" t="s">
        <v>17086</v>
      </c>
      <c r="O477" s="361" t="s">
        <v>17052</v>
      </c>
      <c r="P477" s="366">
        <v>2731555.1999999997</v>
      </c>
      <c r="Q477" s="366"/>
      <c r="R477" s="366">
        <v>0</v>
      </c>
      <c r="S477" s="366">
        <v>0</v>
      </c>
      <c r="T477" s="366">
        <f t="shared" si="244"/>
        <v>2731555.1999999997</v>
      </c>
      <c r="U477" s="359">
        <v>5941.3509278350512</v>
      </c>
      <c r="V477" s="366">
        <v>7655.3280000000004</v>
      </c>
    </row>
    <row r="478" spans="1:22" ht="35.25" x14ac:dyDescent="0.5">
      <c r="A478" s="173">
        <v>1</v>
      </c>
      <c r="B478" s="358">
        <f>SUBTOTAL(9,$A$405:A478)</f>
        <v>72</v>
      </c>
      <c r="C478" s="368" t="s">
        <v>446</v>
      </c>
      <c r="D478" s="358">
        <v>1928</v>
      </c>
      <c r="E478" s="358"/>
      <c r="F478" s="358" t="s">
        <v>17188</v>
      </c>
      <c r="G478" s="358">
        <v>2</v>
      </c>
      <c r="H478" s="358" t="s">
        <v>16996</v>
      </c>
      <c r="I478" s="369">
        <v>456.6</v>
      </c>
      <c r="J478" s="369">
        <v>404.9</v>
      </c>
      <c r="K478" s="369">
        <v>353.9</v>
      </c>
      <c r="L478" s="370">
        <v>23</v>
      </c>
      <c r="M478" s="358" t="s">
        <v>17048</v>
      </c>
      <c r="N478" s="358" t="s">
        <v>17086</v>
      </c>
      <c r="O478" s="361" t="s">
        <v>17052</v>
      </c>
      <c r="P478" s="366">
        <v>2672576</v>
      </c>
      <c r="Q478" s="366"/>
      <c r="R478" s="366">
        <v>0</v>
      </c>
      <c r="S478" s="366">
        <v>0</v>
      </c>
      <c r="T478" s="366">
        <f t="shared" si="244"/>
        <v>2672576</v>
      </c>
      <c r="U478" s="359">
        <v>6181.7257993867715</v>
      </c>
      <c r="V478" s="366">
        <v>7965.0468681559341</v>
      </c>
    </row>
    <row r="479" spans="1:22" ht="35.25" x14ac:dyDescent="0.5">
      <c r="A479" s="173">
        <v>1</v>
      </c>
      <c r="B479" s="358">
        <f>SUBTOTAL(9,$A$405:A479)</f>
        <v>73</v>
      </c>
      <c r="C479" s="368" t="s">
        <v>419</v>
      </c>
      <c r="D479" s="358">
        <v>1928</v>
      </c>
      <c r="E479" s="358"/>
      <c r="F479" s="358" t="s">
        <v>17188</v>
      </c>
      <c r="G479" s="358">
        <v>2</v>
      </c>
      <c r="H479" s="358" t="s">
        <v>16996</v>
      </c>
      <c r="I479" s="369">
        <v>455.74</v>
      </c>
      <c r="J479" s="369">
        <v>404.3</v>
      </c>
      <c r="K479" s="369">
        <v>328.8</v>
      </c>
      <c r="L479" s="370">
        <v>21</v>
      </c>
      <c r="M479" s="358" t="s">
        <v>17048</v>
      </c>
      <c r="N479" s="358" t="s">
        <v>17086</v>
      </c>
      <c r="O479" s="361" t="s">
        <v>17052</v>
      </c>
      <c r="P479" s="366">
        <v>1453722.3800000001</v>
      </c>
      <c r="Q479" s="366"/>
      <c r="R479" s="366">
        <v>0</v>
      </c>
      <c r="S479" s="366">
        <v>0</v>
      </c>
      <c r="T479" s="366">
        <f t="shared" si="244"/>
        <v>1453722.3800000001</v>
      </c>
      <c r="U479" s="359">
        <v>3518.9414578487736</v>
      </c>
      <c r="V479" s="366">
        <v>7334.9201079562899</v>
      </c>
    </row>
    <row r="480" spans="1:22" ht="35.25" x14ac:dyDescent="0.5">
      <c r="B480" s="367" t="s">
        <v>199</v>
      </c>
      <c r="C480" s="385"/>
      <c r="D480" s="358" t="s">
        <v>17026</v>
      </c>
      <c r="E480" s="358" t="s">
        <v>17026</v>
      </c>
      <c r="F480" s="358" t="s">
        <v>17026</v>
      </c>
      <c r="G480" s="358" t="s">
        <v>17026</v>
      </c>
      <c r="H480" s="358" t="s">
        <v>17026</v>
      </c>
      <c r="I480" s="363">
        <f>SUM(I481:I490)</f>
        <v>19523.48</v>
      </c>
      <c r="J480" s="363">
        <f>SUM(J481:J490)</f>
        <v>13133.36</v>
      </c>
      <c r="K480" s="363">
        <f>SUM(K481:K490)</f>
        <v>12176.261</v>
      </c>
      <c r="L480" s="364">
        <f>SUM(L481:L490)</f>
        <v>549</v>
      </c>
      <c r="M480" s="358" t="s">
        <v>17026</v>
      </c>
      <c r="N480" s="358" t="s">
        <v>17026</v>
      </c>
      <c r="O480" s="361" t="s">
        <v>17026</v>
      </c>
      <c r="P480" s="365">
        <v>68139941.349999994</v>
      </c>
      <c r="Q480" s="365">
        <f t="shared" ref="Q480:T480" si="245">SUM(Q481:Q490)</f>
        <v>0</v>
      </c>
      <c r="R480" s="363">
        <f t="shared" si="245"/>
        <v>0</v>
      </c>
      <c r="S480" s="363">
        <f t="shared" si="245"/>
        <v>0</v>
      </c>
      <c r="T480" s="363">
        <f t="shared" si="245"/>
        <v>68139941.349999994</v>
      </c>
      <c r="U480" s="359">
        <f t="shared" si="240"/>
        <v>3490.1534639316351</v>
      </c>
      <c r="V480" s="366">
        <f>MAX(V481:V490)</f>
        <v>8578.3362304445</v>
      </c>
    </row>
    <row r="481" spans="1:22" ht="35.25" x14ac:dyDescent="0.5">
      <c r="A481" s="173">
        <v>1</v>
      </c>
      <c r="B481" s="358">
        <f>SUBTOTAL(9,$A$405:A481)</f>
        <v>74</v>
      </c>
      <c r="C481" s="368" t="s">
        <v>200</v>
      </c>
      <c r="D481" s="358">
        <v>1955</v>
      </c>
      <c r="E481" s="358"/>
      <c r="F481" s="358" t="s">
        <v>17190</v>
      </c>
      <c r="G481" s="358">
        <v>2</v>
      </c>
      <c r="H481" s="358" t="s">
        <v>16996</v>
      </c>
      <c r="I481" s="369">
        <v>946.32</v>
      </c>
      <c r="J481" s="369">
        <v>538.1</v>
      </c>
      <c r="K481" s="369">
        <v>451.20000000000005</v>
      </c>
      <c r="L481" s="370">
        <v>30</v>
      </c>
      <c r="M481" s="358" t="s">
        <v>17048</v>
      </c>
      <c r="N481" s="358" t="s">
        <v>17064</v>
      </c>
      <c r="O481" s="361" t="s">
        <v>17116</v>
      </c>
      <c r="P481" s="366">
        <v>4602107.2299999995</v>
      </c>
      <c r="Q481" s="366"/>
      <c r="R481" s="366">
        <v>0</v>
      </c>
      <c r="S481" s="366">
        <v>0</v>
      </c>
      <c r="T481" s="366">
        <f t="shared" ref="T481:T490" si="246">P481-R481-S481</f>
        <v>4602107.2299999995</v>
      </c>
      <c r="U481" s="359">
        <f t="shared" si="240"/>
        <v>4863.1617528954257</v>
      </c>
      <c r="V481" s="366">
        <v>4946.3161298503674</v>
      </c>
    </row>
    <row r="482" spans="1:22" ht="35.25" x14ac:dyDescent="0.5">
      <c r="A482" s="173">
        <v>1</v>
      </c>
      <c r="B482" s="358">
        <f>SUBTOTAL(9,$A$405:A482)</f>
        <v>75</v>
      </c>
      <c r="C482" s="368" t="s">
        <v>201</v>
      </c>
      <c r="D482" s="358">
        <v>1962</v>
      </c>
      <c r="E482" s="358"/>
      <c r="F482" s="358" t="s">
        <v>17189</v>
      </c>
      <c r="G482" s="358">
        <v>3</v>
      </c>
      <c r="H482" s="358" t="s">
        <v>16996</v>
      </c>
      <c r="I482" s="369">
        <v>2239.81</v>
      </c>
      <c r="J482" s="369">
        <v>1173.2</v>
      </c>
      <c r="K482" s="369">
        <v>1020.058</v>
      </c>
      <c r="L482" s="370">
        <v>86</v>
      </c>
      <c r="M482" s="358" t="s">
        <v>17048</v>
      </c>
      <c r="N482" s="358" t="s">
        <v>17064</v>
      </c>
      <c r="O482" s="361" t="s">
        <v>17116</v>
      </c>
      <c r="P482" s="366">
        <v>5956899.2000000002</v>
      </c>
      <c r="Q482" s="366"/>
      <c r="R482" s="366">
        <v>0</v>
      </c>
      <c r="S482" s="366">
        <v>0</v>
      </c>
      <c r="T482" s="366">
        <f t="shared" si="246"/>
        <v>5956899.2000000002</v>
      </c>
      <c r="U482" s="359">
        <f t="shared" si="240"/>
        <v>2659.5555873042804</v>
      </c>
      <c r="V482" s="366">
        <v>2659.5555873042804</v>
      </c>
    </row>
    <row r="483" spans="1:22" ht="35.25" x14ac:dyDescent="0.5">
      <c r="A483" s="173">
        <v>1</v>
      </c>
      <c r="B483" s="358">
        <f>SUBTOTAL(9,$A$405:A483)</f>
        <v>76</v>
      </c>
      <c r="C483" s="368" t="s">
        <v>202</v>
      </c>
      <c r="D483" s="358">
        <v>1959</v>
      </c>
      <c r="E483" s="358">
        <v>2009</v>
      </c>
      <c r="F483" s="358" t="s">
        <v>17189</v>
      </c>
      <c r="G483" s="358">
        <v>3</v>
      </c>
      <c r="H483" s="358" t="s">
        <v>17051</v>
      </c>
      <c r="I483" s="369">
        <v>2101</v>
      </c>
      <c r="J483" s="369">
        <v>1915.9</v>
      </c>
      <c r="K483" s="369">
        <v>1915.9</v>
      </c>
      <c r="L483" s="370">
        <v>64</v>
      </c>
      <c r="M483" s="358" t="s">
        <v>17048</v>
      </c>
      <c r="N483" s="358" t="s">
        <v>17064</v>
      </c>
      <c r="O483" s="361" t="s">
        <v>17119</v>
      </c>
      <c r="P483" s="366">
        <v>7835808</v>
      </c>
      <c r="Q483" s="366"/>
      <c r="R483" s="366">
        <v>0</v>
      </c>
      <c r="S483" s="366">
        <v>0</v>
      </c>
      <c r="T483" s="366">
        <f t="shared" si="246"/>
        <v>7835808</v>
      </c>
      <c r="U483" s="359">
        <f t="shared" si="240"/>
        <v>3729.5611613517372</v>
      </c>
      <c r="V483" s="366">
        <v>3729.5611613517372</v>
      </c>
    </row>
    <row r="484" spans="1:22" ht="35.25" x14ac:dyDescent="0.5">
      <c r="A484" s="173">
        <v>1</v>
      </c>
      <c r="B484" s="358">
        <f>SUBTOTAL(9,$A$405:A484)</f>
        <v>77</v>
      </c>
      <c r="C484" s="368" t="s">
        <v>203</v>
      </c>
      <c r="D484" s="358">
        <v>1954</v>
      </c>
      <c r="E484" s="358"/>
      <c r="F484" s="358" t="s">
        <v>17189</v>
      </c>
      <c r="G484" s="358">
        <v>2</v>
      </c>
      <c r="H484" s="358" t="s">
        <v>16994</v>
      </c>
      <c r="I484" s="369">
        <v>805.4</v>
      </c>
      <c r="J484" s="369">
        <v>618.63</v>
      </c>
      <c r="K484" s="369">
        <v>441.07</v>
      </c>
      <c r="L484" s="370">
        <v>18</v>
      </c>
      <c r="M484" s="358" t="s">
        <v>17048</v>
      </c>
      <c r="N484" s="358" t="s">
        <v>17064</v>
      </c>
      <c r="O484" s="361" t="s">
        <v>17118</v>
      </c>
      <c r="P484" s="366">
        <v>6908992</v>
      </c>
      <c r="Q484" s="366"/>
      <c r="R484" s="366">
        <v>0</v>
      </c>
      <c r="S484" s="366">
        <v>0</v>
      </c>
      <c r="T484" s="366">
        <f t="shared" si="246"/>
        <v>6908992</v>
      </c>
      <c r="U484" s="359">
        <f t="shared" si="240"/>
        <v>8578.3362304445</v>
      </c>
      <c r="V484" s="366">
        <v>8578.3362304445</v>
      </c>
    </row>
    <row r="485" spans="1:22" ht="35.25" x14ac:dyDescent="0.5">
      <c r="A485" s="173">
        <v>1</v>
      </c>
      <c r="B485" s="358">
        <f>SUBTOTAL(9,$A$405:A485)</f>
        <v>78</v>
      </c>
      <c r="C485" s="368" t="s">
        <v>204</v>
      </c>
      <c r="D485" s="358">
        <v>1960</v>
      </c>
      <c r="E485" s="358">
        <v>2017</v>
      </c>
      <c r="F485" s="358" t="s">
        <v>17189</v>
      </c>
      <c r="G485" s="358">
        <v>3</v>
      </c>
      <c r="H485" s="358" t="s">
        <v>16996</v>
      </c>
      <c r="I485" s="369">
        <v>2224.69</v>
      </c>
      <c r="J485" s="369">
        <v>1206.0999999999999</v>
      </c>
      <c r="K485" s="369">
        <v>973.43399999999997</v>
      </c>
      <c r="L485" s="370">
        <v>76</v>
      </c>
      <c r="M485" s="358" t="s">
        <v>17048</v>
      </c>
      <c r="N485" s="358" t="s">
        <v>17064</v>
      </c>
      <c r="O485" s="361" t="s">
        <v>17116</v>
      </c>
      <c r="P485" s="366">
        <v>6167539.2000000002</v>
      </c>
      <c r="Q485" s="366"/>
      <c r="R485" s="366">
        <v>0</v>
      </c>
      <c r="S485" s="366">
        <v>0</v>
      </c>
      <c r="T485" s="366">
        <f t="shared" si="246"/>
        <v>6167539.2000000002</v>
      </c>
      <c r="U485" s="359">
        <f t="shared" si="240"/>
        <v>2772.3139853193029</v>
      </c>
      <c r="V485" s="366">
        <v>2772.3139853193029</v>
      </c>
    </row>
    <row r="486" spans="1:22" ht="35.25" x14ac:dyDescent="0.5">
      <c r="A486" s="173">
        <v>1</v>
      </c>
      <c r="B486" s="358">
        <f>SUBTOTAL(9,$A$405:A486)</f>
        <v>79</v>
      </c>
      <c r="C486" s="368" t="s">
        <v>205</v>
      </c>
      <c r="D486" s="358">
        <v>1955</v>
      </c>
      <c r="E486" s="358"/>
      <c r="F486" s="358" t="s">
        <v>17189</v>
      </c>
      <c r="G486" s="358">
        <v>2</v>
      </c>
      <c r="H486" s="358" t="s">
        <v>17055</v>
      </c>
      <c r="I486" s="369">
        <v>1499.6</v>
      </c>
      <c r="J486" s="369">
        <v>1384.9</v>
      </c>
      <c r="K486" s="369">
        <v>1248.6400000000001</v>
      </c>
      <c r="L486" s="370">
        <v>46</v>
      </c>
      <c r="M486" s="358" t="s">
        <v>17048</v>
      </c>
      <c r="N486" s="358" t="s">
        <v>17086</v>
      </c>
      <c r="O486" s="361" t="s">
        <v>17052</v>
      </c>
      <c r="P486" s="366">
        <v>7400589</v>
      </c>
      <c r="Q486" s="366"/>
      <c r="R486" s="366">
        <v>0</v>
      </c>
      <c r="S486" s="366">
        <v>0</v>
      </c>
      <c r="T486" s="366">
        <f t="shared" si="246"/>
        <v>7400589</v>
      </c>
      <c r="U486" s="359">
        <f t="shared" si="240"/>
        <v>4935.0420112029879</v>
      </c>
      <c r="V486" s="366">
        <v>4935.0420112029879</v>
      </c>
    </row>
    <row r="487" spans="1:22" ht="35.25" x14ac:dyDescent="0.5">
      <c r="A487" s="173">
        <v>1</v>
      </c>
      <c r="B487" s="358">
        <f>SUBTOTAL(9,$A$405:A487)</f>
        <v>80</v>
      </c>
      <c r="C487" s="368" t="s">
        <v>206</v>
      </c>
      <c r="D487" s="358">
        <v>1963</v>
      </c>
      <c r="E487" s="358"/>
      <c r="F487" s="358" t="s">
        <v>17189</v>
      </c>
      <c r="G487" s="358">
        <v>4</v>
      </c>
      <c r="H487" s="358" t="s">
        <v>17051</v>
      </c>
      <c r="I487" s="369">
        <v>4150.18</v>
      </c>
      <c r="J487" s="369">
        <v>2492.6</v>
      </c>
      <c r="K487" s="369">
        <v>2409.7999999999997</v>
      </c>
      <c r="L487" s="370">
        <v>92</v>
      </c>
      <c r="M487" s="358" t="s">
        <v>17048</v>
      </c>
      <c r="N487" s="358" t="s">
        <v>17064</v>
      </c>
      <c r="O487" s="361" t="s">
        <v>17116</v>
      </c>
      <c r="P487" s="366">
        <v>9529353.6000000015</v>
      </c>
      <c r="Q487" s="366"/>
      <c r="R487" s="366">
        <v>0</v>
      </c>
      <c r="S487" s="366">
        <v>0</v>
      </c>
      <c r="T487" s="366">
        <f t="shared" si="246"/>
        <v>9529353.6000000015</v>
      </c>
      <c r="U487" s="359">
        <f t="shared" si="240"/>
        <v>2296.1301919434823</v>
      </c>
      <c r="V487" s="366">
        <v>2296.1301919434818</v>
      </c>
    </row>
    <row r="488" spans="1:22" ht="35.25" x14ac:dyDescent="0.5">
      <c r="A488" s="173">
        <v>1</v>
      </c>
      <c r="B488" s="358">
        <f>SUBTOTAL(9,$A$405:A488)</f>
        <v>81</v>
      </c>
      <c r="C488" s="368" t="s">
        <v>207</v>
      </c>
      <c r="D488" s="358">
        <v>1957</v>
      </c>
      <c r="E488" s="358">
        <v>2019</v>
      </c>
      <c r="F488" s="358" t="s">
        <v>17189</v>
      </c>
      <c r="G488" s="358">
        <v>2</v>
      </c>
      <c r="H488" s="358" t="s">
        <v>16996</v>
      </c>
      <c r="I488" s="369">
        <v>574.1</v>
      </c>
      <c r="J488" s="369">
        <v>530.6</v>
      </c>
      <c r="K488" s="369">
        <v>530.6</v>
      </c>
      <c r="L488" s="370">
        <v>20</v>
      </c>
      <c r="M488" s="358" t="s">
        <v>17048</v>
      </c>
      <c r="N488" s="358" t="s">
        <v>17064</v>
      </c>
      <c r="O488" s="361" t="s">
        <v>17120</v>
      </c>
      <c r="P488" s="366">
        <v>4044288</v>
      </c>
      <c r="Q488" s="366"/>
      <c r="R488" s="366">
        <v>0</v>
      </c>
      <c r="S488" s="366">
        <v>0</v>
      </c>
      <c r="T488" s="366">
        <f t="shared" si="246"/>
        <v>4044288</v>
      </c>
      <c r="U488" s="359">
        <f t="shared" si="240"/>
        <v>7044.570632294025</v>
      </c>
      <c r="V488" s="366">
        <v>7044.570632294025</v>
      </c>
    </row>
    <row r="489" spans="1:22" ht="35.25" x14ac:dyDescent="0.5">
      <c r="A489" s="173">
        <v>1</v>
      </c>
      <c r="B489" s="358">
        <f>SUBTOTAL(9,$A$405:A489)</f>
        <v>82</v>
      </c>
      <c r="C489" s="368" t="s">
        <v>208</v>
      </c>
      <c r="D489" s="358">
        <v>1963</v>
      </c>
      <c r="E489" s="358"/>
      <c r="F489" s="358" t="s">
        <v>17189</v>
      </c>
      <c r="G489" s="358">
        <v>4</v>
      </c>
      <c r="H489" s="358" t="s">
        <v>17051</v>
      </c>
      <c r="I489" s="369">
        <v>3432.61</v>
      </c>
      <c r="J489" s="369">
        <v>2570.0100000000002</v>
      </c>
      <c r="K489" s="369">
        <v>2482.239</v>
      </c>
      <c r="L489" s="370">
        <v>86</v>
      </c>
      <c r="M489" s="358" t="s">
        <v>17048</v>
      </c>
      <c r="N489" s="358" t="s">
        <v>17064</v>
      </c>
      <c r="O489" s="361" t="s">
        <v>17115</v>
      </c>
      <c r="P489" s="366">
        <v>9290909.120000001</v>
      </c>
      <c r="Q489" s="366"/>
      <c r="R489" s="366">
        <v>0</v>
      </c>
      <c r="S489" s="366">
        <v>0</v>
      </c>
      <c r="T489" s="366">
        <f t="shared" si="246"/>
        <v>9290909.120000001</v>
      </c>
      <c r="U489" s="359">
        <f t="shared" si="240"/>
        <v>2706.6602730866603</v>
      </c>
      <c r="V489" s="366">
        <v>2706.6602730866603</v>
      </c>
    </row>
    <row r="490" spans="1:22" ht="35.25" x14ac:dyDescent="0.5">
      <c r="A490" s="173">
        <v>1</v>
      </c>
      <c r="B490" s="358">
        <f>SUBTOTAL(9,$A$405:A490)</f>
        <v>83</v>
      </c>
      <c r="C490" s="368" t="s">
        <v>209</v>
      </c>
      <c r="D490" s="358">
        <v>1959</v>
      </c>
      <c r="E490" s="358"/>
      <c r="F490" s="358" t="s">
        <v>17189</v>
      </c>
      <c r="G490" s="358">
        <v>2</v>
      </c>
      <c r="H490" s="358" t="s">
        <v>16994</v>
      </c>
      <c r="I490" s="369">
        <v>1549.77</v>
      </c>
      <c r="J490" s="369">
        <v>703.32</v>
      </c>
      <c r="K490" s="369">
        <v>703.32</v>
      </c>
      <c r="L490" s="370">
        <v>31</v>
      </c>
      <c r="M490" s="358" t="s">
        <v>17048</v>
      </c>
      <c r="N490" s="358" t="s">
        <v>17064</v>
      </c>
      <c r="O490" s="361" t="s">
        <v>17116</v>
      </c>
      <c r="P490" s="366">
        <v>6403456</v>
      </c>
      <c r="Q490" s="366"/>
      <c r="R490" s="366">
        <v>0</v>
      </c>
      <c r="S490" s="366">
        <v>0</v>
      </c>
      <c r="T490" s="366">
        <f t="shared" si="246"/>
        <v>6403456</v>
      </c>
      <c r="U490" s="359">
        <f t="shared" si="240"/>
        <v>4131.8750524271345</v>
      </c>
      <c r="V490" s="366">
        <v>4131.8750524271345</v>
      </c>
    </row>
    <row r="491" spans="1:22" ht="35.25" x14ac:dyDescent="0.5">
      <c r="B491" s="367" t="s">
        <v>508</v>
      </c>
      <c r="C491" s="385"/>
      <c r="D491" s="358" t="s">
        <v>17026</v>
      </c>
      <c r="E491" s="358" t="s">
        <v>17026</v>
      </c>
      <c r="F491" s="358" t="s">
        <v>17026</v>
      </c>
      <c r="G491" s="358" t="s">
        <v>17026</v>
      </c>
      <c r="H491" s="358" t="s">
        <v>17026</v>
      </c>
      <c r="I491" s="363">
        <f>SUM(I492:I503)</f>
        <v>36039.199999999997</v>
      </c>
      <c r="J491" s="363">
        <f t="shared" ref="J491:L491" si="247">SUM(J492:J503)</f>
        <v>28554.55</v>
      </c>
      <c r="K491" s="363">
        <f>SUM(K492:K503)</f>
        <v>27775</v>
      </c>
      <c r="L491" s="364">
        <f t="shared" si="247"/>
        <v>1252</v>
      </c>
      <c r="M491" s="358" t="s">
        <v>17026</v>
      </c>
      <c r="N491" s="358" t="s">
        <v>17026</v>
      </c>
      <c r="O491" s="361" t="s">
        <v>17026</v>
      </c>
      <c r="P491" s="365">
        <v>85592652.090000004</v>
      </c>
      <c r="Q491" s="365">
        <f t="shared" ref="Q491" si="248">SUM(Q492:Q503)</f>
        <v>0</v>
      </c>
      <c r="R491" s="363">
        <f t="shared" ref="R491" si="249">SUM(R492:R503)</f>
        <v>0</v>
      </c>
      <c r="S491" s="363">
        <f t="shared" ref="S491" si="250">SUM(S492:S503)</f>
        <v>0</v>
      </c>
      <c r="T491" s="363">
        <f t="shared" ref="T491" si="251">SUM(T492:T503)</f>
        <v>85592652.090000004</v>
      </c>
      <c r="U491" s="359">
        <f t="shared" si="240"/>
        <v>2374.9875715887147</v>
      </c>
      <c r="V491" s="366">
        <f>MAX(V492:V503)</f>
        <v>6454.0617532114602</v>
      </c>
    </row>
    <row r="492" spans="1:22" ht="35.25" x14ac:dyDescent="0.5">
      <c r="A492" s="173">
        <v>1</v>
      </c>
      <c r="B492" s="358">
        <f>SUBTOTAL(9,$A$405:A492)</f>
        <v>84</v>
      </c>
      <c r="C492" s="368" t="s">
        <v>537</v>
      </c>
      <c r="D492" s="358">
        <v>1987</v>
      </c>
      <c r="E492" s="358"/>
      <c r="F492" s="358" t="s">
        <v>17189</v>
      </c>
      <c r="G492" s="358">
        <v>5</v>
      </c>
      <c r="H492" s="358" t="s">
        <v>16996</v>
      </c>
      <c r="I492" s="369">
        <v>1318.1</v>
      </c>
      <c r="J492" s="369">
        <v>758.3</v>
      </c>
      <c r="K492" s="369">
        <v>758.3</v>
      </c>
      <c r="L492" s="370">
        <v>20</v>
      </c>
      <c r="M492" s="358" t="s">
        <v>17048</v>
      </c>
      <c r="N492" s="358" t="s">
        <v>17064</v>
      </c>
      <c r="O492" s="361" t="s">
        <v>17141</v>
      </c>
      <c r="P492" s="366">
        <v>3307048</v>
      </c>
      <c r="Q492" s="366"/>
      <c r="R492" s="366">
        <v>0</v>
      </c>
      <c r="S492" s="366">
        <v>0</v>
      </c>
      <c r="T492" s="366">
        <f t="shared" ref="T492:T502" si="252">P492-R492-S492</f>
        <v>3307048</v>
      </c>
      <c r="U492" s="359">
        <f t="shared" si="240"/>
        <v>2508.9507624611183</v>
      </c>
      <c r="V492" s="366">
        <v>2655.2903421591686</v>
      </c>
    </row>
    <row r="493" spans="1:22" ht="35.25" x14ac:dyDescent="0.5">
      <c r="A493" s="173">
        <v>1</v>
      </c>
      <c r="B493" s="358">
        <f>SUBTOTAL(9,$A$405:A493)</f>
        <v>85</v>
      </c>
      <c r="C493" s="368" t="s">
        <v>538</v>
      </c>
      <c r="D493" s="358">
        <v>1978</v>
      </c>
      <c r="E493" s="358"/>
      <c r="F493" s="358" t="s">
        <v>17189</v>
      </c>
      <c r="G493" s="358">
        <v>5</v>
      </c>
      <c r="H493" s="358" t="s">
        <v>17051</v>
      </c>
      <c r="I493" s="369">
        <v>3003.4</v>
      </c>
      <c r="J493" s="369">
        <v>2770.4</v>
      </c>
      <c r="K493" s="369">
        <v>2770.4</v>
      </c>
      <c r="L493" s="370">
        <v>94</v>
      </c>
      <c r="M493" s="358" t="s">
        <v>17048</v>
      </c>
      <c r="N493" s="358" t="s">
        <v>17064</v>
      </c>
      <c r="O493" s="361" t="s">
        <v>17133</v>
      </c>
      <c r="P493" s="366">
        <v>7664354.4000000004</v>
      </c>
      <c r="Q493" s="366"/>
      <c r="R493" s="366">
        <v>0</v>
      </c>
      <c r="S493" s="366">
        <v>0</v>
      </c>
      <c r="T493" s="366">
        <f t="shared" si="252"/>
        <v>7664354.4000000004</v>
      </c>
      <c r="U493" s="359">
        <f t="shared" si="240"/>
        <v>2551.8926549910102</v>
      </c>
      <c r="V493" s="366">
        <v>2553.3243657188518</v>
      </c>
    </row>
    <row r="494" spans="1:22" ht="35.25" x14ac:dyDescent="0.5">
      <c r="A494" s="173">
        <v>1</v>
      </c>
      <c r="B494" s="358">
        <f>SUBTOTAL(9,$A$405:A494)</f>
        <v>86</v>
      </c>
      <c r="C494" s="368" t="s">
        <v>539</v>
      </c>
      <c r="D494" s="358">
        <v>1990</v>
      </c>
      <c r="E494" s="358"/>
      <c r="F494" s="358" t="s">
        <v>17189</v>
      </c>
      <c r="G494" s="358">
        <v>5</v>
      </c>
      <c r="H494" s="358" t="s">
        <v>17051</v>
      </c>
      <c r="I494" s="369">
        <v>3703.7</v>
      </c>
      <c r="J494" s="369">
        <v>2710.3</v>
      </c>
      <c r="K494" s="369">
        <v>2627.6000000000004</v>
      </c>
      <c r="L494" s="370">
        <v>119</v>
      </c>
      <c r="M494" s="358" t="s">
        <v>17048</v>
      </c>
      <c r="N494" s="358" t="s">
        <v>17064</v>
      </c>
      <c r="O494" s="361" t="s">
        <v>17132</v>
      </c>
      <c r="P494" s="366">
        <v>7697188.9300000006</v>
      </c>
      <c r="Q494" s="366"/>
      <c r="R494" s="366">
        <v>0</v>
      </c>
      <c r="S494" s="366">
        <v>0</v>
      </c>
      <c r="T494" s="366">
        <f t="shared" si="252"/>
        <v>7697188.9300000006</v>
      </c>
      <c r="U494" s="359">
        <f t="shared" si="240"/>
        <v>2078.2430893430897</v>
      </c>
      <c r="V494" s="366">
        <v>2078.2430893430897</v>
      </c>
    </row>
    <row r="495" spans="1:22" ht="35.25" x14ac:dyDescent="0.5">
      <c r="A495" s="173">
        <v>1</v>
      </c>
      <c r="B495" s="358">
        <f>SUBTOTAL(9,$A$405:A495)</f>
        <v>87</v>
      </c>
      <c r="C495" s="368" t="s">
        <v>540</v>
      </c>
      <c r="D495" s="358">
        <v>1965</v>
      </c>
      <c r="E495" s="358">
        <v>2010</v>
      </c>
      <c r="F495" s="358" t="s">
        <v>17189</v>
      </c>
      <c r="G495" s="358">
        <v>5</v>
      </c>
      <c r="H495" s="358" t="s">
        <v>16996</v>
      </c>
      <c r="I495" s="369">
        <v>2680.85</v>
      </c>
      <c r="J495" s="369">
        <v>1438.75</v>
      </c>
      <c r="K495" s="369">
        <v>1408.31</v>
      </c>
      <c r="L495" s="370">
        <v>59</v>
      </c>
      <c r="M495" s="358" t="s">
        <v>17048</v>
      </c>
      <c r="N495" s="358" t="s">
        <v>17064</v>
      </c>
      <c r="O495" s="361" t="s">
        <v>17134</v>
      </c>
      <c r="P495" s="366">
        <v>4549824</v>
      </c>
      <c r="Q495" s="366"/>
      <c r="R495" s="366">
        <v>0</v>
      </c>
      <c r="S495" s="366">
        <v>0</v>
      </c>
      <c r="T495" s="366">
        <f t="shared" si="252"/>
        <v>4549824</v>
      </c>
      <c r="U495" s="359">
        <f t="shared" si="240"/>
        <v>1697.1572449036687</v>
      </c>
      <c r="V495" s="366">
        <v>1697.1572449036687</v>
      </c>
    </row>
    <row r="496" spans="1:22" ht="35.25" x14ac:dyDescent="0.5">
      <c r="A496" s="173">
        <v>1</v>
      </c>
      <c r="B496" s="358">
        <f>SUBTOTAL(9,$A$405:A496)</f>
        <v>88</v>
      </c>
      <c r="C496" s="368" t="s">
        <v>3410</v>
      </c>
      <c r="D496" s="358">
        <v>1964</v>
      </c>
      <c r="E496" s="358"/>
      <c r="F496" s="358" t="s">
        <v>17189</v>
      </c>
      <c r="G496" s="358">
        <v>5</v>
      </c>
      <c r="H496" s="358" t="s">
        <v>16996</v>
      </c>
      <c r="I496" s="369">
        <v>1701.07</v>
      </c>
      <c r="J496" s="369">
        <v>1568.27</v>
      </c>
      <c r="K496" s="369">
        <v>1483.47</v>
      </c>
      <c r="L496" s="370">
        <v>83</v>
      </c>
      <c r="M496" s="358" t="s">
        <v>17048</v>
      </c>
      <c r="N496" s="358" t="s">
        <v>17064</v>
      </c>
      <c r="O496" s="361" t="s">
        <v>17142</v>
      </c>
      <c r="P496" s="366">
        <v>5235667.84</v>
      </c>
      <c r="Q496" s="366"/>
      <c r="R496" s="366">
        <v>0</v>
      </c>
      <c r="S496" s="366">
        <v>0</v>
      </c>
      <c r="T496" s="366">
        <f t="shared" si="252"/>
        <v>5235667.84</v>
      </c>
      <c r="U496" s="359">
        <f t="shared" si="240"/>
        <v>3077.8673658344455</v>
      </c>
      <c r="V496" s="366">
        <v>3077.8673658344455</v>
      </c>
    </row>
    <row r="497" spans="1:22" ht="35.25" x14ac:dyDescent="0.5">
      <c r="A497" s="173">
        <v>1</v>
      </c>
      <c r="B497" s="358">
        <f>SUBTOTAL(9,$A$405:A497)</f>
        <v>89</v>
      </c>
      <c r="C497" s="368" t="s">
        <v>541</v>
      </c>
      <c r="D497" s="358">
        <v>1962</v>
      </c>
      <c r="E497" s="358">
        <v>2010</v>
      </c>
      <c r="F497" s="358" t="s">
        <v>17189</v>
      </c>
      <c r="G497" s="358">
        <v>5</v>
      </c>
      <c r="H497" s="358" t="s">
        <v>16996</v>
      </c>
      <c r="I497" s="369">
        <v>2498.58</v>
      </c>
      <c r="J497" s="369">
        <v>1437.25</v>
      </c>
      <c r="K497" s="369">
        <v>1352.95</v>
      </c>
      <c r="L497" s="370">
        <v>52</v>
      </c>
      <c r="M497" s="358" t="s">
        <v>17048</v>
      </c>
      <c r="N497" s="358" t="s">
        <v>17064</v>
      </c>
      <c r="O497" s="361" t="s">
        <v>17134</v>
      </c>
      <c r="P497" s="366">
        <v>4465568</v>
      </c>
      <c r="Q497" s="366"/>
      <c r="R497" s="366">
        <v>0</v>
      </c>
      <c r="S497" s="366">
        <v>0</v>
      </c>
      <c r="T497" s="366">
        <f t="shared" si="252"/>
        <v>4465568</v>
      </c>
      <c r="U497" s="359">
        <f t="shared" si="240"/>
        <v>1787.2423536568772</v>
      </c>
      <c r="V497" s="366">
        <v>1787.2423536568772</v>
      </c>
    </row>
    <row r="498" spans="1:22" ht="35.25" x14ac:dyDescent="0.5">
      <c r="A498" s="173">
        <v>1</v>
      </c>
      <c r="B498" s="358">
        <f>SUBTOTAL(9,$A$405:A498)</f>
        <v>90</v>
      </c>
      <c r="C498" s="368" t="s">
        <v>542</v>
      </c>
      <c r="D498" s="358">
        <v>1983</v>
      </c>
      <c r="E498" s="358"/>
      <c r="F498" s="358" t="s">
        <v>17189</v>
      </c>
      <c r="G498" s="358">
        <v>5</v>
      </c>
      <c r="H498" s="358" t="s">
        <v>17054</v>
      </c>
      <c r="I498" s="369">
        <v>5763.67</v>
      </c>
      <c r="J498" s="369">
        <v>4429</v>
      </c>
      <c r="K498" s="369">
        <v>4297.2</v>
      </c>
      <c r="L498" s="370">
        <v>210</v>
      </c>
      <c r="M498" s="358" t="s">
        <v>17048</v>
      </c>
      <c r="N498" s="358" t="s">
        <v>17064</v>
      </c>
      <c r="O498" s="361" t="s">
        <v>17130</v>
      </c>
      <c r="P498" s="366">
        <v>10455000</v>
      </c>
      <c r="Q498" s="366"/>
      <c r="R498" s="366">
        <v>0</v>
      </c>
      <c r="S498" s="366">
        <v>0</v>
      </c>
      <c r="T498" s="366">
        <f t="shared" si="252"/>
        <v>10455000</v>
      </c>
      <c r="U498" s="359">
        <f t="shared" si="240"/>
        <v>1813.9484044020562</v>
      </c>
      <c r="V498" s="366">
        <v>1902.9471152928604</v>
      </c>
    </row>
    <row r="499" spans="1:22" ht="35.25" x14ac:dyDescent="0.5">
      <c r="A499" s="173">
        <v>1</v>
      </c>
      <c r="B499" s="358">
        <f>SUBTOTAL(9,$A$405:A499)</f>
        <v>91</v>
      </c>
      <c r="C499" s="368" t="s">
        <v>543</v>
      </c>
      <c r="D499" s="358">
        <v>1964</v>
      </c>
      <c r="E499" s="358"/>
      <c r="F499" s="358" t="s">
        <v>17189</v>
      </c>
      <c r="G499" s="358">
        <v>5</v>
      </c>
      <c r="H499" s="358" t="s">
        <v>17051</v>
      </c>
      <c r="I499" s="369">
        <v>3399.17</v>
      </c>
      <c r="J499" s="369">
        <v>2811.32</v>
      </c>
      <c r="K499" s="369">
        <v>2811.32</v>
      </c>
      <c r="L499" s="370">
        <v>180</v>
      </c>
      <c r="M499" s="358" t="s">
        <v>17048</v>
      </c>
      <c r="N499" s="358" t="s">
        <v>17064</v>
      </c>
      <c r="O499" s="361" t="s">
        <v>17143</v>
      </c>
      <c r="P499" s="366">
        <v>10053425.92</v>
      </c>
      <c r="Q499" s="366"/>
      <c r="R499" s="366">
        <v>0</v>
      </c>
      <c r="S499" s="366">
        <v>0</v>
      </c>
      <c r="T499" s="366">
        <f t="shared" si="252"/>
        <v>10053425.92</v>
      </c>
      <c r="U499" s="359">
        <f t="shared" si="240"/>
        <v>2957.6119817484855</v>
      </c>
      <c r="V499" s="366">
        <v>2957.6119817484855</v>
      </c>
    </row>
    <row r="500" spans="1:22" ht="35.25" x14ac:dyDescent="0.5">
      <c r="A500" s="173">
        <v>1</v>
      </c>
      <c r="B500" s="358">
        <f>SUBTOTAL(9,$A$405:A500)</f>
        <v>92</v>
      </c>
      <c r="C500" s="368" t="s">
        <v>544</v>
      </c>
      <c r="D500" s="358">
        <v>1966</v>
      </c>
      <c r="E500" s="358"/>
      <c r="F500" s="358" t="s">
        <v>17189</v>
      </c>
      <c r="G500" s="358">
        <v>5</v>
      </c>
      <c r="H500" s="358" t="s">
        <v>17051</v>
      </c>
      <c r="I500" s="369">
        <v>4152</v>
      </c>
      <c r="J500" s="369">
        <v>3895.8</v>
      </c>
      <c r="K500" s="369">
        <v>3748.59</v>
      </c>
      <c r="L500" s="370">
        <v>140</v>
      </c>
      <c r="M500" s="358" t="s">
        <v>17048</v>
      </c>
      <c r="N500" s="358" t="s">
        <v>17064</v>
      </c>
      <c r="O500" s="361" t="s">
        <v>17132</v>
      </c>
      <c r="P500" s="366">
        <v>10616256</v>
      </c>
      <c r="Q500" s="366"/>
      <c r="R500" s="366">
        <v>0</v>
      </c>
      <c r="S500" s="366">
        <v>0</v>
      </c>
      <c r="T500" s="366">
        <f t="shared" si="252"/>
        <v>10616256</v>
      </c>
      <c r="U500" s="359">
        <f t="shared" si="240"/>
        <v>2556.9017341040462</v>
      </c>
      <c r="V500" s="366">
        <v>2556.9017341040462</v>
      </c>
    </row>
    <row r="501" spans="1:22" ht="35.25" x14ac:dyDescent="0.5">
      <c r="A501" s="173">
        <v>1</v>
      </c>
      <c r="B501" s="358">
        <f>SUBTOTAL(9,$A$405:A501)</f>
        <v>93</v>
      </c>
      <c r="C501" s="368" t="s">
        <v>545</v>
      </c>
      <c r="D501" s="358">
        <v>1973</v>
      </c>
      <c r="E501" s="358"/>
      <c r="F501" s="358" t="s">
        <v>17189</v>
      </c>
      <c r="G501" s="358">
        <v>5</v>
      </c>
      <c r="H501" s="358" t="s">
        <v>17051</v>
      </c>
      <c r="I501" s="369">
        <v>3021.6</v>
      </c>
      <c r="J501" s="369">
        <v>2581.8000000000002</v>
      </c>
      <c r="K501" s="369">
        <v>2581.8000000000002</v>
      </c>
      <c r="L501" s="370">
        <v>95</v>
      </c>
      <c r="M501" s="358" t="s">
        <v>17048</v>
      </c>
      <c r="N501" s="358" t="s">
        <v>17064</v>
      </c>
      <c r="O501" s="361" t="s">
        <v>17131</v>
      </c>
      <c r="P501" s="366">
        <v>7333375</v>
      </c>
      <c r="Q501" s="366"/>
      <c r="R501" s="366">
        <v>0</v>
      </c>
      <c r="S501" s="366">
        <v>0</v>
      </c>
      <c r="T501" s="366">
        <f t="shared" si="252"/>
        <v>7333375</v>
      </c>
      <c r="U501" s="359">
        <f t="shared" si="240"/>
        <v>2426.9840481863912</v>
      </c>
      <c r="V501" s="366">
        <v>2546.0604514164684</v>
      </c>
    </row>
    <row r="502" spans="1:22" ht="35.25" x14ac:dyDescent="0.5">
      <c r="A502" s="173">
        <v>1</v>
      </c>
      <c r="B502" s="358">
        <f>SUBTOTAL(9,$A$405:A502)</f>
        <v>94</v>
      </c>
      <c r="C502" s="368" t="s">
        <v>547</v>
      </c>
      <c r="D502" s="358">
        <v>1977</v>
      </c>
      <c r="E502" s="358"/>
      <c r="F502" s="358" t="s">
        <v>17189</v>
      </c>
      <c r="G502" s="358">
        <v>5</v>
      </c>
      <c r="H502" s="358" t="s">
        <v>17051</v>
      </c>
      <c r="I502" s="369">
        <v>3637.93</v>
      </c>
      <c r="J502" s="369">
        <v>3319.03</v>
      </c>
      <c r="K502" s="369">
        <v>3100.73</v>
      </c>
      <c r="L502" s="370">
        <v>156</v>
      </c>
      <c r="M502" s="358" t="s">
        <v>17048</v>
      </c>
      <c r="N502" s="358" t="s">
        <v>17064</v>
      </c>
      <c r="O502" s="361" t="s">
        <v>17142</v>
      </c>
      <c r="P502" s="366">
        <v>8160000</v>
      </c>
      <c r="Q502" s="366"/>
      <c r="R502" s="366">
        <v>0</v>
      </c>
      <c r="S502" s="366">
        <v>0</v>
      </c>
      <c r="T502" s="366">
        <f t="shared" si="252"/>
        <v>8160000</v>
      </c>
      <c r="U502" s="359">
        <f t="shared" si="240"/>
        <v>2243.0338131849708</v>
      </c>
      <c r="V502" s="366">
        <v>2353.0849686497545</v>
      </c>
    </row>
    <row r="503" spans="1:22" ht="35.25" x14ac:dyDescent="0.5">
      <c r="A503" s="173">
        <v>1</v>
      </c>
      <c r="B503" s="358">
        <f>SUBTOTAL(9,$A$405:A503)</f>
        <v>95</v>
      </c>
      <c r="C503" s="368" t="s">
        <v>515</v>
      </c>
      <c r="D503" s="358">
        <v>1930</v>
      </c>
      <c r="E503" s="358">
        <v>2010</v>
      </c>
      <c r="F503" s="358" t="s">
        <v>17189</v>
      </c>
      <c r="G503" s="358">
        <v>3</v>
      </c>
      <c r="H503" s="358" t="s">
        <v>17055</v>
      </c>
      <c r="I503" s="369">
        <v>1159.1300000000001</v>
      </c>
      <c r="J503" s="369">
        <v>834.33</v>
      </c>
      <c r="K503" s="369">
        <v>834.33</v>
      </c>
      <c r="L503" s="370">
        <v>44</v>
      </c>
      <c r="M503" s="358" t="s">
        <v>17048</v>
      </c>
      <c r="N503" s="358" t="s">
        <v>17064</v>
      </c>
      <c r="O503" s="361" t="s">
        <v>17134</v>
      </c>
      <c r="P503" s="366">
        <v>6054944</v>
      </c>
      <c r="Q503" s="366"/>
      <c r="R503" s="366">
        <v>0</v>
      </c>
      <c r="S503" s="366">
        <v>0</v>
      </c>
      <c r="T503" s="366">
        <f>P503-R503-S503</f>
        <v>6054944</v>
      </c>
      <c r="U503" s="359">
        <f t="shared" si="240"/>
        <v>5223.6970831571953</v>
      </c>
      <c r="V503" s="366">
        <v>6454.0617532114602</v>
      </c>
    </row>
    <row r="504" spans="1:22" ht="35.25" x14ac:dyDescent="0.5">
      <c r="B504" s="367" t="s">
        <v>533</v>
      </c>
      <c r="C504" s="385"/>
      <c r="D504" s="358" t="s">
        <v>17026</v>
      </c>
      <c r="E504" s="358" t="s">
        <v>17026</v>
      </c>
      <c r="F504" s="358" t="s">
        <v>17026</v>
      </c>
      <c r="G504" s="358" t="s">
        <v>17026</v>
      </c>
      <c r="H504" s="358" t="s">
        <v>17026</v>
      </c>
      <c r="I504" s="363">
        <f>I505+I506+I507</f>
        <v>7957.4</v>
      </c>
      <c r="J504" s="363">
        <f t="shared" ref="J504:L504" si="253">J505+J506+J507</f>
        <v>4864.2</v>
      </c>
      <c r="K504" s="363">
        <f>K505+K506+K507</f>
        <v>4510.3</v>
      </c>
      <c r="L504" s="364">
        <f t="shared" si="253"/>
        <v>217</v>
      </c>
      <c r="M504" s="358" t="s">
        <v>17026</v>
      </c>
      <c r="N504" s="358" t="s">
        <v>17026</v>
      </c>
      <c r="O504" s="361" t="s">
        <v>17026</v>
      </c>
      <c r="P504" s="365">
        <v>14682262.560000001</v>
      </c>
      <c r="Q504" s="365"/>
      <c r="R504" s="363">
        <f>R505+R506+R507</f>
        <v>0</v>
      </c>
      <c r="S504" s="363">
        <f t="shared" ref="S504:T504" si="254">S505+S506+S507</f>
        <v>0</v>
      </c>
      <c r="T504" s="363">
        <f t="shared" si="254"/>
        <v>14682262.560000001</v>
      </c>
      <c r="U504" s="359">
        <f t="shared" si="240"/>
        <v>1845.1080202076057</v>
      </c>
      <c r="V504" s="366">
        <f>MAX(V505:V507)</f>
        <v>4338.0380485021406</v>
      </c>
    </row>
    <row r="505" spans="1:22" ht="35.25" x14ac:dyDescent="0.5">
      <c r="A505" s="173">
        <v>1</v>
      </c>
      <c r="B505" s="358">
        <f>SUBTOTAL(9,$A$405:A505)</f>
        <v>96</v>
      </c>
      <c r="C505" s="368" t="s">
        <v>548</v>
      </c>
      <c r="D505" s="358">
        <v>1985</v>
      </c>
      <c r="E505" s="358"/>
      <c r="F505" s="358" t="s">
        <v>17053</v>
      </c>
      <c r="G505" s="358">
        <v>5</v>
      </c>
      <c r="H505" s="358">
        <v>5</v>
      </c>
      <c r="I505" s="369">
        <v>5783</v>
      </c>
      <c r="J505" s="369">
        <v>3938.5</v>
      </c>
      <c r="K505" s="369">
        <v>3888.9</v>
      </c>
      <c r="L505" s="370">
        <v>167</v>
      </c>
      <c r="M505" s="358" t="s">
        <v>17048</v>
      </c>
      <c r="N505" s="358" t="s">
        <v>17064</v>
      </c>
      <c r="O505" s="361" t="s">
        <v>17135</v>
      </c>
      <c r="P505" s="366">
        <v>8933500</v>
      </c>
      <c r="Q505" s="366"/>
      <c r="R505" s="366">
        <v>0</v>
      </c>
      <c r="S505" s="366">
        <v>0</v>
      </c>
      <c r="T505" s="366">
        <f>P505-R505-S505</f>
        <v>8933500</v>
      </c>
      <c r="U505" s="359">
        <f t="shared" si="240"/>
        <v>1544.7864430226525</v>
      </c>
      <c r="V505" s="366">
        <v>1620.58</v>
      </c>
    </row>
    <row r="506" spans="1:22" ht="35.25" x14ac:dyDescent="0.5">
      <c r="A506" s="173">
        <v>1</v>
      </c>
      <c r="B506" s="358">
        <f>SUBTOTAL(9,$A$405:A506)</f>
        <v>97</v>
      </c>
      <c r="C506" s="368" t="s">
        <v>3817</v>
      </c>
      <c r="D506" s="358">
        <v>1988</v>
      </c>
      <c r="E506" s="358"/>
      <c r="F506" s="358" t="s">
        <v>17053</v>
      </c>
      <c r="G506" s="358">
        <v>2</v>
      </c>
      <c r="H506" s="358">
        <v>2</v>
      </c>
      <c r="I506" s="369">
        <v>1473.4</v>
      </c>
      <c r="J506" s="369">
        <v>565</v>
      </c>
      <c r="K506" s="369">
        <v>356.2</v>
      </c>
      <c r="L506" s="370">
        <v>25</v>
      </c>
      <c r="M506" s="358" t="s">
        <v>17048</v>
      </c>
      <c r="N506" s="358" t="s">
        <v>17064</v>
      </c>
      <c r="O506" s="361" t="s">
        <v>17135</v>
      </c>
      <c r="P506" s="366">
        <v>3364342.08</v>
      </c>
      <c r="Q506" s="366"/>
      <c r="R506" s="366">
        <v>0</v>
      </c>
      <c r="S506" s="366">
        <v>0</v>
      </c>
      <c r="T506" s="366">
        <f>P506-R506-S506</f>
        <v>3364342.08</v>
      </c>
      <c r="U506" s="359">
        <f t="shared" si="240"/>
        <v>2283.3867788787838</v>
      </c>
      <c r="V506" s="366">
        <v>2283.39</v>
      </c>
    </row>
    <row r="507" spans="1:22" ht="35.25" x14ac:dyDescent="0.5">
      <c r="A507" s="173">
        <v>1</v>
      </c>
      <c r="B507" s="358">
        <f>SUBTOTAL(9,$A$405:A507)</f>
        <v>98</v>
      </c>
      <c r="C507" s="368" t="s">
        <v>523</v>
      </c>
      <c r="D507" s="358">
        <v>1964</v>
      </c>
      <c r="E507" s="358"/>
      <c r="F507" s="358" t="s">
        <v>17189</v>
      </c>
      <c r="G507" s="358">
        <v>2</v>
      </c>
      <c r="H507" s="358">
        <v>2</v>
      </c>
      <c r="I507" s="369">
        <v>701</v>
      </c>
      <c r="J507" s="369">
        <v>360.7</v>
      </c>
      <c r="K507" s="369">
        <v>265.2</v>
      </c>
      <c r="L507" s="370">
        <v>25</v>
      </c>
      <c r="M507" s="358" t="s">
        <v>17048</v>
      </c>
      <c r="N507" s="358" t="s">
        <v>17064</v>
      </c>
      <c r="O507" s="361" t="s">
        <v>17136</v>
      </c>
      <c r="P507" s="366">
        <v>2384420.48</v>
      </c>
      <c r="Q507" s="366"/>
      <c r="R507" s="366">
        <v>0</v>
      </c>
      <c r="S507" s="366">
        <v>0</v>
      </c>
      <c r="T507" s="366">
        <f>P507-R507-S507</f>
        <v>2384420.48</v>
      </c>
      <c r="U507" s="359">
        <f t="shared" si="240"/>
        <v>3401.4557489300996</v>
      </c>
      <c r="V507" s="366">
        <v>4338.0380485021406</v>
      </c>
    </row>
    <row r="508" spans="1:22" ht="35.25" x14ac:dyDescent="0.5">
      <c r="B508" s="367" t="s">
        <v>534</v>
      </c>
      <c r="C508" s="385"/>
      <c r="D508" s="358" t="s">
        <v>17026</v>
      </c>
      <c r="E508" s="358" t="s">
        <v>17026</v>
      </c>
      <c r="F508" s="358" t="s">
        <v>17026</v>
      </c>
      <c r="G508" s="358" t="s">
        <v>17026</v>
      </c>
      <c r="H508" s="358" t="s">
        <v>17026</v>
      </c>
      <c r="I508" s="363">
        <f>I509+I510</f>
        <v>4302</v>
      </c>
      <c r="J508" s="363">
        <f t="shared" ref="J508:L508" si="255">J509+J510</f>
        <v>4000.2000000000003</v>
      </c>
      <c r="K508" s="363">
        <f>K509+K510</f>
        <v>3764.8</v>
      </c>
      <c r="L508" s="364">
        <f t="shared" si="255"/>
        <v>167</v>
      </c>
      <c r="M508" s="358" t="s">
        <v>17026</v>
      </c>
      <c r="N508" s="358" t="s">
        <v>17026</v>
      </c>
      <c r="O508" s="361" t="s">
        <v>17026</v>
      </c>
      <c r="P508" s="365">
        <v>17109331.199999999</v>
      </c>
      <c r="Q508" s="365">
        <f t="shared" ref="Q508:T508" si="256">Q509+Q510</f>
        <v>0</v>
      </c>
      <c r="R508" s="363">
        <f t="shared" si="256"/>
        <v>0</v>
      </c>
      <c r="S508" s="363">
        <f t="shared" si="256"/>
        <v>0</v>
      </c>
      <c r="T508" s="363">
        <f t="shared" si="256"/>
        <v>17109331.199999999</v>
      </c>
      <c r="U508" s="359">
        <f t="shared" si="240"/>
        <v>3977.0644351464434</v>
      </c>
      <c r="V508" s="366">
        <f>MAX(V509:V510)</f>
        <v>8434.1771292840167</v>
      </c>
    </row>
    <row r="509" spans="1:22" ht="35.25" x14ac:dyDescent="0.5">
      <c r="A509" s="173">
        <v>1</v>
      </c>
      <c r="B509" s="358">
        <f>SUBTOTAL(9,$A$405:A509)</f>
        <v>99</v>
      </c>
      <c r="C509" s="368" t="s">
        <v>549</v>
      </c>
      <c r="D509" s="358">
        <v>1966</v>
      </c>
      <c r="E509" s="358"/>
      <c r="F509" s="358" t="s">
        <v>17189</v>
      </c>
      <c r="G509" s="358">
        <v>5</v>
      </c>
      <c r="H509" s="358" t="s">
        <v>17051</v>
      </c>
      <c r="I509" s="369">
        <v>3417.9</v>
      </c>
      <c r="J509" s="369">
        <v>3179.3</v>
      </c>
      <c r="K509" s="369">
        <v>3093.8</v>
      </c>
      <c r="L509" s="370">
        <v>145</v>
      </c>
      <c r="M509" s="358" t="s">
        <v>17048</v>
      </c>
      <c r="N509" s="358" t="s">
        <v>17064</v>
      </c>
      <c r="O509" s="361" t="s">
        <v>17144</v>
      </c>
      <c r="P509" s="366">
        <v>9832675.1999999993</v>
      </c>
      <c r="Q509" s="366"/>
      <c r="R509" s="366">
        <v>0</v>
      </c>
      <c r="S509" s="366">
        <v>0</v>
      </c>
      <c r="T509" s="366">
        <f>P509-R509-S509</f>
        <v>9832675.1999999993</v>
      </c>
      <c r="U509" s="359">
        <f t="shared" si="240"/>
        <v>2876.8176950759234</v>
      </c>
      <c r="V509" s="366">
        <v>2876.8176950759239</v>
      </c>
    </row>
    <row r="510" spans="1:22" ht="35.25" x14ac:dyDescent="0.5">
      <c r="A510" s="173">
        <v>1</v>
      </c>
      <c r="B510" s="358">
        <f>SUBTOTAL(9,$A$405:A510)</f>
        <v>100</v>
      </c>
      <c r="C510" s="368" t="s">
        <v>550</v>
      </c>
      <c r="D510" s="358">
        <v>1953</v>
      </c>
      <c r="E510" s="358"/>
      <c r="F510" s="358" t="s">
        <v>17189</v>
      </c>
      <c r="G510" s="358">
        <v>2</v>
      </c>
      <c r="H510" s="358" t="s">
        <v>16996</v>
      </c>
      <c r="I510" s="369">
        <v>884.1</v>
      </c>
      <c r="J510" s="369">
        <v>820.9</v>
      </c>
      <c r="K510" s="369">
        <v>671</v>
      </c>
      <c r="L510" s="370">
        <v>22</v>
      </c>
      <c r="M510" s="358" t="s">
        <v>17048</v>
      </c>
      <c r="N510" s="358" t="s">
        <v>17086</v>
      </c>
      <c r="O510" s="361" t="s">
        <v>17052</v>
      </c>
      <c r="P510" s="366">
        <v>7276656</v>
      </c>
      <c r="Q510" s="366"/>
      <c r="R510" s="366">
        <v>0</v>
      </c>
      <c r="S510" s="366">
        <v>0</v>
      </c>
      <c r="T510" s="366">
        <f>P510-R510-S510</f>
        <v>7276656</v>
      </c>
      <c r="U510" s="359">
        <f t="shared" si="240"/>
        <v>8230.580251102816</v>
      </c>
      <c r="V510" s="366">
        <v>8434.1771292840167</v>
      </c>
    </row>
    <row r="511" spans="1:22" ht="35.25" x14ac:dyDescent="0.5">
      <c r="B511" s="367" t="s">
        <v>535</v>
      </c>
      <c r="C511" s="385"/>
      <c r="D511" s="358" t="s">
        <v>17026</v>
      </c>
      <c r="E511" s="358" t="s">
        <v>17026</v>
      </c>
      <c r="F511" s="358" t="s">
        <v>17026</v>
      </c>
      <c r="G511" s="358" t="s">
        <v>17026</v>
      </c>
      <c r="H511" s="358" t="s">
        <v>17026</v>
      </c>
      <c r="I511" s="363">
        <f>I512+I513</f>
        <v>5228.93</v>
      </c>
      <c r="J511" s="363">
        <f t="shared" ref="J511:L511" si="257">J512+J513</f>
        <v>3323.23</v>
      </c>
      <c r="K511" s="363">
        <f>K512+K513</f>
        <v>3117.53</v>
      </c>
      <c r="L511" s="364">
        <f t="shared" si="257"/>
        <v>134</v>
      </c>
      <c r="M511" s="358" t="s">
        <v>17026</v>
      </c>
      <c r="N511" s="358" t="s">
        <v>17026</v>
      </c>
      <c r="O511" s="361" t="s">
        <v>17026</v>
      </c>
      <c r="P511" s="365">
        <v>15108214.489999998</v>
      </c>
      <c r="Q511" s="365"/>
      <c r="R511" s="363">
        <f t="shared" ref="R511:T511" si="258">R512+R513</f>
        <v>0</v>
      </c>
      <c r="S511" s="363">
        <f t="shared" si="258"/>
        <v>0</v>
      </c>
      <c r="T511" s="363">
        <f t="shared" si="258"/>
        <v>15108214.489999998</v>
      </c>
      <c r="U511" s="359">
        <f t="shared" si="240"/>
        <v>2889.3510699129647</v>
      </c>
      <c r="V511" s="366">
        <f>MAX(V512:V513)</f>
        <v>7478.440664711633</v>
      </c>
    </row>
    <row r="512" spans="1:22" ht="35.25" x14ac:dyDescent="0.5">
      <c r="A512" s="173">
        <v>1</v>
      </c>
      <c r="B512" s="358">
        <f>SUBTOTAL(9,$A$405:A512)</f>
        <v>101</v>
      </c>
      <c r="C512" s="368" t="s">
        <v>551</v>
      </c>
      <c r="D512" s="358">
        <v>1958</v>
      </c>
      <c r="E512" s="358"/>
      <c r="F512" s="358" t="s">
        <v>17189</v>
      </c>
      <c r="G512" s="358">
        <v>4</v>
      </c>
      <c r="H512" s="358" t="s">
        <v>17051</v>
      </c>
      <c r="I512" s="369">
        <v>4615.13</v>
      </c>
      <c r="J512" s="369">
        <v>2752.73</v>
      </c>
      <c r="K512" s="369">
        <v>2547.0300000000002</v>
      </c>
      <c r="L512" s="370">
        <v>107</v>
      </c>
      <c r="M512" s="358" t="s">
        <v>17048</v>
      </c>
      <c r="N512" s="358" t="s">
        <v>17064</v>
      </c>
      <c r="O512" s="361" t="s">
        <v>17139</v>
      </c>
      <c r="P512" s="366">
        <v>10517947.609999999</v>
      </c>
      <c r="Q512" s="366"/>
      <c r="R512" s="366">
        <v>0</v>
      </c>
      <c r="S512" s="366">
        <v>0</v>
      </c>
      <c r="T512" s="366">
        <f>P512-R512-S512</f>
        <v>10517947.609999999</v>
      </c>
      <c r="U512" s="359">
        <f t="shared" si="240"/>
        <v>2279.0143744596576</v>
      </c>
      <c r="V512" s="366">
        <v>3918.7693261078234</v>
      </c>
    </row>
    <row r="513" spans="1:22" ht="35.25" x14ac:dyDescent="0.5">
      <c r="A513" s="173">
        <v>1</v>
      </c>
      <c r="B513" s="358">
        <f>SUBTOTAL(9,$A$405:A513)</f>
        <v>102</v>
      </c>
      <c r="C513" s="368" t="s">
        <v>552</v>
      </c>
      <c r="D513" s="358">
        <v>1961</v>
      </c>
      <c r="E513" s="358"/>
      <c r="F513" s="358" t="s">
        <v>17189</v>
      </c>
      <c r="G513" s="358">
        <v>2</v>
      </c>
      <c r="H513" s="358" t="s">
        <v>16996</v>
      </c>
      <c r="I513" s="369">
        <v>613.79999999999995</v>
      </c>
      <c r="J513" s="369">
        <v>570.5</v>
      </c>
      <c r="K513" s="369">
        <v>570.5</v>
      </c>
      <c r="L513" s="370">
        <v>27</v>
      </c>
      <c r="M513" s="358" t="s">
        <v>17048</v>
      </c>
      <c r="N513" s="358" t="s">
        <v>17064</v>
      </c>
      <c r="O513" s="361" t="s">
        <v>17138</v>
      </c>
      <c r="P513" s="366">
        <v>4590266.88</v>
      </c>
      <c r="Q513" s="366"/>
      <c r="R513" s="366">
        <v>0</v>
      </c>
      <c r="S513" s="366">
        <v>0</v>
      </c>
      <c r="T513" s="366">
        <f>P513-R513-S513</f>
        <v>4590266.88</v>
      </c>
      <c r="U513" s="359">
        <f t="shared" si="240"/>
        <v>7478.440664711633</v>
      </c>
      <c r="V513" s="366">
        <v>7478.440664711633</v>
      </c>
    </row>
    <row r="514" spans="1:22" ht="35.25" x14ac:dyDescent="0.5">
      <c r="B514" s="367" t="s">
        <v>458</v>
      </c>
      <c r="C514" s="385"/>
      <c r="D514" s="358" t="s">
        <v>17026</v>
      </c>
      <c r="E514" s="358" t="s">
        <v>17026</v>
      </c>
      <c r="F514" s="358" t="s">
        <v>17026</v>
      </c>
      <c r="G514" s="358" t="s">
        <v>17026</v>
      </c>
      <c r="H514" s="358" t="s">
        <v>17026</v>
      </c>
      <c r="I514" s="363">
        <f>SUM(I515:I522)</f>
        <v>10229.500000000002</v>
      </c>
      <c r="J514" s="363">
        <f t="shared" ref="J514:L514" si="259">SUM(J515:J522)</f>
        <v>9187.8000000000011</v>
      </c>
      <c r="K514" s="363">
        <f>SUM(K515:K522)</f>
        <v>8768.4000000000015</v>
      </c>
      <c r="L514" s="364">
        <f t="shared" si="259"/>
        <v>327</v>
      </c>
      <c r="M514" s="358" t="s">
        <v>17026</v>
      </c>
      <c r="N514" s="358" t="s">
        <v>17026</v>
      </c>
      <c r="O514" s="361" t="s">
        <v>17026</v>
      </c>
      <c r="P514" s="365">
        <v>40448210.159999996</v>
      </c>
      <c r="Q514" s="365">
        <f t="shared" ref="Q514:T514" si="260">SUM(Q515:Q522)</f>
        <v>0</v>
      </c>
      <c r="R514" s="363">
        <f t="shared" si="260"/>
        <v>0</v>
      </c>
      <c r="S514" s="363">
        <f t="shared" si="260"/>
        <v>0</v>
      </c>
      <c r="T514" s="363">
        <f t="shared" si="260"/>
        <v>40448210.159999996</v>
      </c>
      <c r="U514" s="359">
        <f t="shared" si="240"/>
        <v>3954.0749948677835</v>
      </c>
      <c r="V514" s="366">
        <f>MAX(V515:V522)</f>
        <v>32799.317163212436</v>
      </c>
    </row>
    <row r="515" spans="1:22" ht="35.25" x14ac:dyDescent="0.5">
      <c r="A515" s="173">
        <v>1</v>
      </c>
      <c r="B515" s="358">
        <f>SUBTOTAL(9,$A$405:A515)</f>
        <v>103</v>
      </c>
      <c r="C515" s="368" t="s">
        <v>475</v>
      </c>
      <c r="D515" s="358">
        <v>1979</v>
      </c>
      <c r="E515" s="358"/>
      <c r="F515" s="358" t="s">
        <v>17053</v>
      </c>
      <c r="G515" s="358">
        <v>5</v>
      </c>
      <c r="H515" s="358" t="s">
        <v>17050</v>
      </c>
      <c r="I515" s="369">
        <v>6142.1</v>
      </c>
      <c r="J515" s="369">
        <v>6142.1</v>
      </c>
      <c r="K515" s="369">
        <v>5882.1</v>
      </c>
      <c r="L515" s="370">
        <v>177</v>
      </c>
      <c r="M515" s="358" t="s">
        <v>17048</v>
      </c>
      <c r="N515" s="358" t="s">
        <v>17064</v>
      </c>
      <c r="O515" s="361" t="s">
        <v>17153</v>
      </c>
      <c r="P515" s="366">
        <v>12960000</v>
      </c>
      <c r="Q515" s="366"/>
      <c r="R515" s="366">
        <v>0</v>
      </c>
      <c r="S515" s="366">
        <v>0</v>
      </c>
      <c r="T515" s="366">
        <f t="shared" ref="T515:T522" si="261">P515-R515-S515</f>
        <v>12960000</v>
      </c>
      <c r="U515" s="359">
        <f t="shared" si="240"/>
        <v>2110.0275150192929</v>
      </c>
      <c r="V515" s="366">
        <v>2351.8999690659548</v>
      </c>
    </row>
    <row r="516" spans="1:22" ht="35.25" x14ac:dyDescent="0.5">
      <c r="A516" s="173">
        <v>1</v>
      </c>
      <c r="B516" s="358">
        <f>SUBTOTAL(9,$A$405:A516)</f>
        <v>104</v>
      </c>
      <c r="C516" s="368" t="s">
        <v>476</v>
      </c>
      <c r="D516" s="358">
        <v>1985</v>
      </c>
      <c r="E516" s="358"/>
      <c r="F516" s="358" t="s">
        <v>17189</v>
      </c>
      <c r="G516" s="358">
        <v>2</v>
      </c>
      <c r="H516" s="358">
        <v>3</v>
      </c>
      <c r="I516" s="369">
        <v>862.2</v>
      </c>
      <c r="J516" s="369">
        <v>500.3</v>
      </c>
      <c r="K516" s="369">
        <v>500.3</v>
      </c>
      <c r="L516" s="370">
        <v>29</v>
      </c>
      <c r="M516" s="358" t="s">
        <v>17048</v>
      </c>
      <c r="N516" s="358" t="s">
        <v>17106</v>
      </c>
      <c r="O516" s="361" t="s">
        <v>17156</v>
      </c>
      <c r="P516" s="366">
        <v>4012668</v>
      </c>
      <c r="Q516" s="366"/>
      <c r="R516" s="366">
        <v>0</v>
      </c>
      <c r="S516" s="366">
        <v>0</v>
      </c>
      <c r="T516" s="366">
        <f t="shared" si="261"/>
        <v>4012668</v>
      </c>
      <c r="U516" s="359">
        <f t="shared" si="240"/>
        <v>4653.987473903966</v>
      </c>
      <c r="V516" s="366">
        <v>4653.9874739039669</v>
      </c>
    </row>
    <row r="517" spans="1:22" ht="35.25" x14ac:dyDescent="0.5">
      <c r="A517" s="173">
        <v>1</v>
      </c>
      <c r="B517" s="358">
        <f>SUBTOTAL(9,$A$405:A517)</f>
        <v>105</v>
      </c>
      <c r="C517" s="368" t="s">
        <v>477</v>
      </c>
      <c r="D517" s="358">
        <v>1984</v>
      </c>
      <c r="E517" s="358"/>
      <c r="F517" s="358" t="s">
        <v>17189</v>
      </c>
      <c r="G517" s="358">
        <v>2</v>
      </c>
      <c r="H517" s="358" t="s">
        <v>17055</v>
      </c>
      <c r="I517" s="369">
        <v>935.2</v>
      </c>
      <c r="J517" s="369">
        <v>852.4</v>
      </c>
      <c r="K517" s="369">
        <v>852.4</v>
      </c>
      <c r="L517" s="370">
        <v>27</v>
      </c>
      <c r="M517" s="358" t="s">
        <v>17048</v>
      </c>
      <c r="N517" s="358" t="s">
        <v>17064</v>
      </c>
      <c r="O517" s="361" t="s">
        <v>17154</v>
      </c>
      <c r="P517" s="366">
        <v>6108172</v>
      </c>
      <c r="Q517" s="366"/>
      <c r="R517" s="366">
        <v>0</v>
      </c>
      <c r="S517" s="366">
        <v>0</v>
      </c>
      <c r="T517" s="366">
        <f t="shared" si="261"/>
        <v>6108172</v>
      </c>
      <c r="U517" s="359">
        <f t="shared" si="240"/>
        <v>6531.4071856287419</v>
      </c>
      <c r="V517" s="366">
        <v>6531.4076133447388</v>
      </c>
    </row>
    <row r="518" spans="1:22" ht="35.25" x14ac:dyDescent="0.5">
      <c r="A518" s="173">
        <v>1</v>
      </c>
      <c r="B518" s="358">
        <f>SUBTOTAL(9,$A$405:A518)</f>
        <v>106</v>
      </c>
      <c r="C518" s="368" t="s">
        <v>459</v>
      </c>
      <c r="D518" s="358">
        <v>1961</v>
      </c>
      <c r="E518" s="358"/>
      <c r="F518" s="358" t="s">
        <v>17189</v>
      </c>
      <c r="G518" s="358">
        <v>2</v>
      </c>
      <c r="H518" s="358" t="s">
        <v>16996</v>
      </c>
      <c r="I518" s="369">
        <v>542.20000000000005</v>
      </c>
      <c r="J518" s="369">
        <v>374.6</v>
      </c>
      <c r="K518" s="369">
        <v>345.1</v>
      </c>
      <c r="L518" s="370">
        <v>25</v>
      </c>
      <c r="M518" s="358" t="s">
        <v>17048</v>
      </c>
      <c r="N518" s="358" t="s">
        <v>17064</v>
      </c>
      <c r="O518" s="361" t="s">
        <v>17153</v>
      </c>
      <c r="P518" s="366">
        <v>3995395.2</v>
      </c>
      <c r="Q518" s="366"/>
      <c r="R518" s="366">
        <v>0</v>
      </c>
      <c r="S518" s="366">
        <v>0</v>
      </c>
      <c r="T518" s="366">
        <f t="shared" si="261"/>
        <v>3995395.2</v>
      </c>
      <c r="U518" s="359">
        <f t="shared" si="240"/>
        <v>7368.8587237181846</v>
      </c>
      <c r="V518" s="366">
        <v>9173.5859092585761</v>
      </c>
    </row>
    <row r="519" spans="1:22" ht="35.25" x14ac:dyDescent="0.5">
      <c r="A519" s="173">
        <v>1</v>
      </c>
      <c r="B519" s="358">
        <f>SUBTOTAL(9,$A$405:A519)</f>
        <v>107</v>
      </c>
      <c r="C519" s="368" t="s">
        <v>463</v>
      </c>
      <c r="D519" s="358">
        <v>1959</v>
      </c>
      <c r="E519" s="358"/>
      <c r="F519" s="358" t="s">
        <v>17188</v>
      </c>
      <c r="G519" s="358">
        <v>2</v>
      </c>
      <c r="H519" s="358" t="s">
        <v>16994</v>
      </c>
      <c r="I519" s="369">
        <v>332</v>
      </c>
      <c r="J519" s="369">
        <v>228.8</v>
      </c>
      <c r="K519" s="369">
        <v>228.8</v>
      </c>
      <c r="L519" s="370">
        <v>12</v>
      </c>
      <c r="M519" s="358" t="s">
        <v>17048</v>
      </c>
      <c r="N519" s="358" t="s">
        <v>17064</v>
      </c>
      <c r="O519" s="361" t="s">
        <v>17153</v>
      </c>
      <c r="P519" s="366">
        <v>2183891.1999999997</v>
      </c>
      <c r="Q519" s="366"/>
      <c r="R519" s="366">
        <v>0</v>
      </c>
      <c r="S519" s="366">
        <v>0</v>
      </c>
      <c r="T519" s="366">
        <f t="shared" si="261"/>
        <v>2183891.1999999997</v>
      </c>
      <c r="U519" s="359">
        <f t="shared" si="240"/>
        <v>6577.9855421686734</v>
      </c>
      <c r="V519" s="366">
        <v>8434.8085240963865</v>
      </c>
    </row>
    <row r="520" spans="1:22" ht="35.25" x14ac:dyDescent="0.5">
      <c r="A520" s="173">
        <v>1</v>
      </c>
      <c r="B520" s="358">
        <f>SUBTOTAL(9,$A$405:A520)</f>
        <v>108</v>
      </c>
      <c r="C520" s="368" t="s">
        <v>8380</v>
      </c>
      <c r="D520" s="358">
        <v>1917</v>
      </c>
      <c r="E520" s="358"/>
      <c r="F520" s="358" t="s">
        <v>17189</v>
      </c>
      <c r="G520" s="358">
        <v>2</v>
      </c>
      <c r="H520" s="358" t="s">
        <v>16996</v>
      </c>
      <c r="I520" s="369">
        <v>231.6</v>
      </c>
      <c r="J520" s="369">
        <v>231.6</v>
      </c>
      <c r="K520" s="369">
        <v>101.7</v>
      </c>
      <c r="L520" s="370">
        <v>11</v>
      </c>
      <c r="M520" s="358" t="s">
        <v>17048</v>
      </c>
      <c r="N520" s="358" t="s">
        <v>17086</v>
      </c>
      <c r="O520" s="361" t="s">
        <v>17052</v>
      </c>
      <c r="P520" s="366">
        <v>6038858.4400000004</v>
      </c>
      <c r="Q520" s="366"/>
      <c r="R520" s="366">
        <v>0</v>
      </c>
      <c r="S520" s="366">
        <v>0</v>
      </c>
      <c r="T520" s="366">
        <f t="shared" si="261"/>
        <v>6038858.4400000004</v>
      </c>
      <c r="U520" s="359">
        <f t="shared" si="240"/>
        <v>26074.518307426599</v>
      </c>
      <c r="V520" s="366">
        <v>32799.317163212436</v>
      </c>
    </row>
    <row r="521" spans="1:22" ht="35.25" x14ac:dyDescent="0.5">
      <c r="A521" s="173">
        <v>1</v>
      </c>
      <c r="B521" s="358">
        <f>SUBTOTAL(9,$A$405:A521)</f>
        <v>109</v>
      </c>
      <c r="C521" s="368" t="s">
        <v>8417</v>
      </c>
      <c r="D521" s="358">
        <v>1917</v>
      </c>
      <c r="E521" s="358"/>
      <c r="F521" s="358" t="s">
        <v>17189</v>
      </c>
      <c r="G521" s="358">
        <v>2</v>
      </c>
      <c r="H521" s="358" t="s">
        <v>16996</v>
      </c>
      <c r="I521" s="369">
        <v>722.2</v>
      </c>
      <c r="J521" s="369">
        <v>514</v>
      </c>
      <c r="K521" s="369">
        <v>514</v>
      </c>
      <c r="L521" s="370">
        <v>21</v>
      </c>
      <c r="M521" s="358" t="s">
        <v>17048</v>
      </c>
      <c r="N521" s="358" t="s">
        <v>17086</v>
      </c>
      <c r="O521" s="361" t="s">
        <v>17052</v>
      </c>
      <c r="P521" s="366">
        <v>2961597.52</v>
      </c>
      <c r="Q521" s="366"/>
      <c r="R521" s="366">
        <v>0</v>
      </c>
      <c r="S521" s="366">
        <v>0</v>
      </c>
      <c r="T521" s="366">
        <f t="shared" si="261"/>
        <v>2961597.52</v>
      </c>
      <c r="U521" s="359">
        <f t="shared" si="240"/>
        <v>4100.7996676820821</v>
      </c>
      <c r="V521" s="366">
        <v>6292.2468914428136</v>
      </c>
    </row>
    <row r="522" spans="1:22" ht="35.25" x14ac:dyDescent="0.5">
      <c r="A522" s="173">
        <v>1</v>
      </c>
      <c r="B522" s="358">
        <f>SUBTOTAL(9,$A$405:A522)</f>
        <v>110</v>
      </c>
      <c r="C522" s="368" t="s">
        <v>8232</v>
      </c>
      <c r="D522" s="358">
        <v>1927</v>
      </c>
      <c r="E522" s="358"/>
      <c r="F522" s="358" t="s">
        <v>17189</v>
      </c>
      <c r="G522" s="358">
        <v>2</v>
      </c>
      <c r="H522" s="358" t="s">
        <v>16996</v>
      </c>
      <c r="I522" s="369">
        <v>462</v>
      </c>
      <c r="J522" s="369">
        <v>344</v>
      </c>
      <c r="K522" s="369">
        <v>344</v>
      </c>
      <c r="L522" s="370">
        <v>25</v>
      </c>
      <c r="M522" s="358" t="s">
        <v>17048</v>
      </c>
      <c r="N522" s="358" t="s">
        <v>17064</v>
      </c>
      <c r="O522" s="361" t="s">
        <v>17308</v>
      </c>
      <c r="P522" s="366">
        <v>2187627.7999999998</v>
      </c>
      <c r="Q522" s="366"/>
      <c r="R522" s="366">
        <v>0</v>
      </c>
      <c r="S522" s="366">
        <v>0</v>
      </c>
      <c r="T522" s="366">
        <f t="shared" si="261"/>
        <v>2187627.7999999998</v>
      </c>
      <c r="U522" s="359">
        <f t="shared" si="240"/>
        <v>4735.1251082251074</v>
      </c>
      <c r="V522" s="366">
        <v>8923.5731645021642</v>
      </c>
    </row>
    <row r="523" spans="1:22" ht="35.25" x14ac:dyDescent="0.5">
      <c r="B523" s="367" t="s">
        <v>465</v>
      </c>
      <c r="C523" s="385"/>
      <c r="D523" s="358" t="s">
        <v>17026</v>
      </c>
      <c r="E523" s="358" t="s">
        <v>17026</v>
      </c>
      <c r="F523" s="358" t="s">
        <v>17026</v>
      </c>
      <c r="G523" s="358" t="s">
        <v>17026</v>
      </c>
      <c r="H523" s="358" t="s">
        <v>17026</v>
      </c>
      <c r="I523" s="363">
        <f>I524</f>
        <v>380.9</v>
      </c>
      <c r="J523" s="363">
        <f t="shared" ref="J523:L523" si="262">J524</f>
        <v>352.9</v>
      </c>
      <c r="K523" s="363">
        <f>K524</f>
        <v>176.79999999999998</v>
      </c>
      <c r="L523" s="364">
        <f t="shared" si="262"/>
        <v>9</v>
      </c>
      <c r="M523" s="358" t="s">
        <v>17026</v>
      </c>
      <c r="N523" s="358" t="s">
        <v>17026</v>
      </c>
      <c r="O523" s="361" t="s">
        <v>17026</v>
      </c>
      <c r="P523" s="365">
        <v>508994.24</v>
      </c>
      <c r="Q523" s="365"/>
      <c r="R523" s="363">
        <f t="shared" ref="R523:T523" si="263">R524</f>
        <v>0</v>
      </c>
      <c r="S523" s="363">
        <f t="shared" si="263"/>
        <v>0</v>
      </c>
      <c r="T523" s="363">
        <f t="shared" si="263"/>
        <v>508994.24</v>
      </c>
      <c r="U523" s="359">
        <f t="shared" si="240"/>
        <v>1336.2936203728013</v>
      </c>
      <c r="V523" s="366">
        <f>V524</f>
        <v>1336.2936203728013</v>
      </c>
    </row>
    <row r="524" spans="1:22" ht="35.25" x14ac:dyDescent="0.5">
      <c r="A524" s="173">
        <v>1</v>
      </c>
      <c r="B524" s="358">
        <f>SUBTOTAL(9,$A$405:A524)</f>
        <v>111</v>
      </c>
      <c r="C524" s="368" t="s">
        <v>478</v>
      </c>
      <c r="D524" s="358">
        <v>1970</v>
      </c>
      <c r="E524" s="358"/>
      <c r="F524" s="358" t="s">
        <v>17189</v>
      </c>
      <c r="G524" s="358">
        <v>2</v>
      </c>
      <c r="H524" s="358" t="s">
        <v>16994</v>
      </c>
      <c r="I524" s="369">
        <v>380.9</v>
      </c>
      <c r="J524" s="369">
        <v>352.9</v>
      </c>
      <c r="K524" s="369">
        <v>176.79999999999998</v>
      </c>
      <c r="L524" s="370">
        <v>9</v>
      </c>
      <c r="M524" s="358" t="s">
        <v>17048</v>
      </c>
      <c r="N524" s="358" t="s">
        <v>17086</v>
      </c>
      <c r="O524" s="361"/>
      <c r="P524" s="366">
        <v>508994.24</v>
      </c>
      <c r="Q524" s="366"/>
      <c r="R524" s="366">
        <v>0</v>
      </c>
      <c r="S524" s="366">
        <v>0</v>
      </c>
      <c r="T524" s="366">
        <f>P524-R524-S524</f>
        <v>508994.24</v>
      </c>
      <c r="U524" s="359">
        <f t="shared" si="240"/>
        <v>1336.2936203728013</v>
      </c>
      <c r="V524" s="366">
        <v>1336.2936203728013</v>
      </c>
    </row>
    <row r="525" spans="1:22" ht="35.25" x14ac:dyDescent="0.5">
      <c r="B525" s="367" t="s">
        <v>467</v>
      </c>
      <c r="C525" s="385"/>
      <c r="D525" s="358" t="s">
        <v>17026</v>
      </c>
      <c r="E525" s="358" t="s">
        <v>17026</v>
      </c>
      <c r="F525" s="358" t="s">
        <v>17026</v>
      </c>
      <c r="G525" s="358" t="s">
        <v>17026</v>
      </c>
      <c r="H525" s="358" t="s">
        <v>17026</v>
      </c>
      <c r="I525" s="363">
        <f>I526</f>
        <v>749.2</v>
      </c>
      <c r="J525" s="363">
        <f t="shared" ref="J525:L525" si="264">J526</f>
        <v>749.2</v>
      </c>
      <c r="K525" s="363">
        <f>K526</f>
        <v>749.2</v>
      </c>
      <c r="L525" s="364">
        <f t="shared" si="264"/>
        <v>28</v>
      </c>
      <c r="M525" s="358" t="s">
        <v>17026</v>
      </c>
      <c r="N525" s="358" t="s">
        <v>17026</v>
      </c>
      <c r="O525" s="361" t="s">
        <v>17026</v>
      </c>
      <c r="P525" s="365">
        <v>4458520</v>
      </c>
      <c r="Q525" s="365"/>
      <c r="R525" s="363">
        <f t="shared" ref="R525:T525" si="265">R526</f>
        <v>0</v>
      </c>
      <c r="S525" s="363">
        <f t="shared" si="265"/>
        <v>0</v>
      </c>
      <c r="T525" s="363">
        <f t="shared" si="265"/>
        <v>4458520</v>
      </c>
      <c r="U525" s="359">
        <f t="shared" ref="U525:U595" si="266">P525/I525</f>
        <v>5951.0411105178855</v>
      </c>
      <c r="V525" s="366">
        <f>V526</f>
        <v>5951.0411105178855</v>
      </c>
    </row>
    <row r="526" spans="1:22" ht="35.25" x14ac:dyDescent="0.5">
      <c r="A526" s="173">
        <v>1</v>
      </c>
      <c r="B526" s="358">
        <f>SUBTOTAL(9,$A$405:A526)</f>
        <v>112</v>
      </c>
      <c r="C526" s="368" t="s">
        <v>455</v>
      </c>
      <c r="D526" s="358">
        <v>1977</v>
      </c>
      <c r="E526" s="358"/>
      <c r="F526" s="358" t="s">
        <v>17189</v>
      </c>
      <c r="G526" s="358">
        <v>4</v>
      </c>
      <c r="H526" s="358" t="s">
        <v>16994</v>
      </c>
      <c r="I526" s="369">
        <v>749.2</v>
      </c>
      <c r="J526" s="369">
        <v>749.2</v>
      </c>
      <c r="K526" s="369">
        <v>749.2</v>
      </c>
      <c r="L526" s="370">
        <v>28</v>
      </c>
      <c r="M526" s="358" t="s">
        <v>17048</v>
      </c>
      <c r="N526" s="358" t="s">
        <v>17086</v>
      </c>
      <c r="O526" s="361"/>
      <c r="P526" s="366">
        <v>4458520</v>
      </c>
      <c r="Q526" s="366"/>
      <c r="R526" s="366">
        <v>0</v>
      </c>
      <c r="S526" s="366">
        <v>0</v>
      </c>
      <c r="T526" s="366">
        <f>P526-R526-S526</f>
        <v>4458520</v>
      </c>
      <c r="U526" s="359">
        <f t="shared" si="266"/>
        <v>5951.0411105178855</v>
      </c>
      <c r="V526" s="366">
        <v>5951.0411105178855</v>
      </c>
    </row>
    <row r="527" spans="1:22" ht="35.25" x14ac:dyDescent="0.5">
      <c r="B527" s="367" t="s">
        <v>469</v>
      </c>
      <c r="C527" s="385"/>
      <c r="D527" s="358" t="s">
        <v>17026</v>
      </c>
      <c r="E527" s="358" t="s">
        <v>17026</v>
      </c>
      <c r="F527" s="358" t="s">
        <v>17026</v>
      </c>
      <c r="G527" s="358" t="s">
        <v>17026</v>
      </c>
      <c r="H527" s="358" t="s">
        <v>17026</v>
      </c>
      <c r="I527" s="363">
        <f>I528</f>
        <v>975.1</v>
      </c>
      <c r="J527" s="363">
        <f t="shared" ref="J527:L527" si="267">J528</f>
        <v>889.8</v>
      </c>
      <c r="K527" s="363">
        <f>K528</f>
        <v>889.8</v>
      </c>
      <c r="L527" s="364">
        <f t="shared" si="267"/>
        <v>42</v>
      </c>
      <c r="M527" s="358" t="s">
        <v>17026</v>
      </c>
      <c r="N527" s="358" t="s">
        <v>17026</v>
      </c>
      <c r="O527" s="361" t="s">
        <v>17026</v>
      </c>
      <c r="P527" s="365">
        <v>1024284.04</v>
      </c>
      <c r="Q527" s="365"/>
      <c r="R527" s="363">
        <f t="shared" ref="R527:T527" si="268">R528</f>
        <v>0</v>
      </c>
      <c r="S527" s="363">
        <f t="shared" si="268"/>
        <v>0</v>
      </c>
      <c r="T527" s="363">
        <f t="shared" si="268"/>
        <v>1024284.04</v>
      </c>
      <c r="U527" s="359">
        <f t="shared" si="266"/>
        <v>1050.4399958978565</v>
      </c>
      <c r="V527" s="366">
        <f>V528</f>
        <v>1081.6099999999999</v>
      </c>
    </row>
    <row r="528" spans="1:22" ht="35.25" x14ac:dyDescent="0.5">
      <c r="A528" s="173">
        <v>1</v>
      </c>
      <c r="B528" s="358">
        <f>SUBTOTAL(9,$A$405:A528)</f>
        <v>113</v>
      </c>
      <c r="C528" s="368" t="s">
        <v>479</v>
      </c>
      <c r="D528" s="358">
        <v>1973</v>
      </c>
      <c r="E528" s="358"/>
      <c r="F528" s="358" t="s">
        <v>17189</v>
      </c>
      <c r="G528" s="358">
        <v>2</v>
      </c>
      <c r="H528" s="358" t="s">
        <v>17055</v>
      </c>
      <c r="I528" s="369">
        <v>975.1</v>
      </c>
      <c r="J528" s="369">
        <v>889.8</v>
      </c>
      <c r="K528" s="369">
        <v>889.8</v>
      </c>
      <c r="L528" s="370">
        <v>42</v>
      </c>
      <c r="M528" s="358" t="s">
        <v>17048</v>
      </c>
      <c r="N528" s="358" t="s">
        <v>17106</v>
      </c>
      <c r="O528" s="361" t="s">
        <v>17155</v>
      </c>
      <c r="P528" s="366">
        <v>1024284.04</v>
      </c>
      <c r="Q528" s="366"/>
      <c r="R528" s="366">
        <v>0</v>
      </c>
      <c r="S528" s="366">
        <v>0</v>
      </c>
      <c r="T528" s="366">
        <f>P528-R528-S528</f>
        <v>1024284.04</v>
      </c>
      <c r="U528" s="359">
        <f t="shared" si="266"/>
        <v>1050.4399958978565</v>
      </c>
      <c r="V528" s="366">
        <v>1081.6099999999999</v>
      </c>
    </row>
    <row r="529" spans="1:22" ht="35.25" x14ac:dyDescent="0.5">
      <c r="B529" s="367" t="s">
        <v>481</v>
      </c>
      <c r="C529" s="385"/>
      <c r="D529" s="358" t="s">
        <v>17026</v>
      </c>
      <c r="E529" s="358" t="s">
        <v>17026</v>
      </c>
      <c r="F529" s="358" t="s">
        <v>17026</v>
      </c>
      <c r="G529" s="358" t="s">
        <v>17026</v>
      </c>
      <c r="H529" s="358" t="s">
        <v>17026</v>
      </c>
      <c r="I529" s="363">
        <f>I530</f>
        <v>752.1</v>
      </c>
      <c r="J529" s="363">
        <f t="shared" ref="J529:L529" si="269">J530</f>
        <v>704.7</v>
      </c>
      <c r="K529" s="363">
        <f>K530</f>
        <v>558.30000000000007</v>
      </c>
      <c r="L529" s="364">
        <f t="shared" si="269"/>
        <v>28</v>
      </c>
      <c r="M529" s="358" t="s">
        <v>17026</v>
      </c>
      <c r="N529" s="358" t="s">
        <v>17026</v>
      </c>
      <c r="O529" s="361" t="s">
        <v>17026</v>
      </c>
      <c r="P529" s="365">
        <v>5308128</v>
      </c>
      <c r="Q529" s="365"/>
      <c r="R529" s="363">
        <f t="shared" ref="R529:T529" si="270">R530</f>
        <v>0</v>
      </c>
      <c r="S529" s="363">
        <f t="shared" si="270"/>
        <v>0</v>
      </c>
      <c r="T529" s="363">
        <f t="shared" si="270"/>
        <v>5308128</v>
      </c>
      <c r="U529" s="359">
        <f t="shared" si="266"/>
        <v>7057.7423214998007</v>
      </c>
      <c r="V529" s="366">
        <f>V530</f>
        <v>7057.7423214998007</v>
      </c>
    </row>
    <row r="530" spans="1:22" ht="35.25" x14ac:dyDescent="0.5">
      <c r="A530" s="173">
        <v>1</v>
      </c>
      <c r="B530" s="358">
        <f>SUBTOTAL(9,$A$405:A530)</f>
        <v>114</v>
      </c>
      <c r="C530" s="368" t="s">
        <v>8471</v>
      </c>
      <c r="D530" s="358">
        <v>1976</v>
      </c>
      <c r="E530" s="358"/>
      <c r="F530" s="358" t="s">
        <v>17189</v>
      </c>
      <c r="G530" s="358">
        <v>2</v>
      </c>
      <c r="H530" s="358" t="s">
        <v>16996</v>
      </c>
      <c r="I530" s="369">
        <v>752.1</v>
      </c>
      <c r="J530" s="369">
        <v>704.7</v>
      </c>
      <c r="K530" s="369">
        <v>558.30000000000007</v>
      </c>
      <c r="L530" s="370">
        <v>28</v>
      </c>
      <c r="M530" s="358" t="s">
        <v>17048</v>
      </c>
      <c r="N530" s="358" t="s">
        <v>17086</v>
      </c>
      <c r="O530" s="361" t="s">
        <v>17052</v>
      </c>
      <c r="P530" s="366">
        <v>5308128</v>
      </c>
      <c r="Q530" s="366"/>
      <c r="R530" s="366">
        <v>0</v>
      </c>
      <c r="S530" s="366">
        <v>0</v>
      </c>
      <c r="T530" s="366">
        <f>P530-R530-S530</f>
        <v>5308128</v>
      </c>
      <c r="U530" s="359">
        <f t="shared" si="266"/>
        <v>7057.7423214998007</v>
      </c>
      <c r="V530" s="366">
        <v>7057.7423214998007</v>
      </c>
    </row>
    <row r="531" spans="1:22" ht="35.25" x14ac:dyDescent="0.5">
      <c r="B531" s="367" t="s">
        <v>470</v>
      </c>
      <c r="C531" s="385"/>
      <c r="D531" s="358" t="s">
        <v>17026</v>
      </c>
      <c r="E531" s="358" t="s">
        <v>17026</v>
      </c>
      <c r="F531" s="358" t="s">
        <v>17026</v>
      </c>
      <c r="G531" s="358" t="s">
        <v>17026</v>
      </c>
      <c r="H531" s="358" t="s">
        <v>17026</v>
      </c>
      <c r="I531" s="363">
        <f>I532</f>
        <v>917.2</v>
      </c>
      <c r="J531" s="363">
        <f t="shared" ref="J531:L531" si="271">J532</f>
        <v>833.2</v>
      </c>
      <c r="K531" s="363">
        <f>K532</f>
        <v>833.2</v>
      </c>
      <c r="L531" s="364">
        <f t="shared" si="271"/>
        <v>35</v>
      </c>
      <c r="M531" s="358" t="s">
        <v>17026</v>
      </c>
      <c r="N531" s="358" t="s">
        <v>17026</v>
      </c>
      <c r="O531" s="361" t="s">
        <v>17026</v>
      </c>
      <c r="P531" s="365">
        <v>7532677</v>
      </c>
      <c r="Q531" s="365"/>
      <c r="R531" s="363">
        <f t="shared" ref="R531:T531" si="272">R532</f>
        <v>0</v>
      </c>
      <c r="S531" s="363">
        <f t="shared" si="272"/>
        <v>0</v>
      </c>
      <c r="T531" s="363">
        <f t="shared" si="272"/>
        <v>7532677</v>
      </c>
      <c r="U531" s="359">
        <f t="shared" si="266"/>
        <v>8212.6875272568686</v>
      </c>
      <c r="V531" s="366">
        <f>V532</f>
        <v>9426.4463366768414</v>
      </c>
    </row>
    <row r="532" spans="1:22" ht="35.25" x14ac:dyDescent="0.5">
      <c r="A532" s="173">
        <v>1</v>
      </c>
      <c r="B532" s="358">
        <f>SUBTOTAL(9,$A$405:A532)</f>
        <v>115</v>
      </c>
      <c r="C532" s="368" t="s">
        <v>482</v>
      </c>
      <c r="D532" s="358">
        <v>1982</v>
      </c>
      <c r="E532" s="358"/>
      <c r="F532" s="358" t="s">
        <v>17189</v>
      </c>
      <c r="G532" s="358">
        <v>2</v>
      </c>
      <c r="H532" s="358" t="s">
        <v>17055</v>
      </c>
      <c r="I532" s="369">
        <v>917.2</v>
      </c>
      <c r="J532" s="369">
        <v>833.2</v>
      </c>
      <c r="K532" s="369">
        <v>833.2</v>
      </c>
      <c r="L532" s="370">
        <v>35</v>
      </c>
      <c r="M532" s="358" t="s">
        <v>17048</v>
      </c>
      <c r="N532" s="358" t="s">
        <v>17086</v>
      </c>
      <c r="O532" s="361" t="s">
        <v>17052</v>
      </c>
      <c r="P532" s="366">
        <v>7532677</v>
      </c>
      <c r="Q532" s="366"/>
      <c r="R532" s="366">
        <v>0</v>
      </c>
      <c r="S532" s="366">
        <v>0</v>
      </c>
      <c r="T532" s="366">
        <f>P532-R532-S532</f>
        <v>7532677</v>
      </c>
      <c r="U532" s="359">
        <f t="shared" si="266"/>
        <v>8212.6875272568686</v>
      </c>
      <c r="V532" s="366">
        <v>9426.4463366768414</v>
      </c>
    </row>
    <row r="533" spans="1:22" ht="35.25" x14ac:dyDescent="0.5">
      <c r="B533" s="367" t="s">
        <v>472</v>
      </c>
      <c r="C533" s="385"/>
      <c r="D533" s="358" t="s">
        <v>17026</v>
      </c>
      <c r="E533" s="358" t="s">
        <v>17026</v>
      </c>
      <c r="F533" s="358" t="s">
        <v>17026</v>
      </c>
      <c r="G533" s="358" t="s">
        <v>17026</v>
      </c>
      <c r="H533" s="358" t="s">
        <v>17026</v>
      </c>
      <c r="I533" s="363">
        <f>I534</f>
        <v>4789.7</v>
      </c>
      <c r="J533" s="363">
        <f t="shared" ref="J533:L533" si="273">J534</f>
        <v>3464.6</v>
      </c>
      <c r="K533" s="363">
        <f>K534</f>
        <v>3242</v>
      </c>
      <c r="L533" s="364">
        <f t="shared" si="273"/>
        <v>163</v>
      </c>
      <c r="M533" s="358" t="s">
        <v>17026</v>
      </c>
      <c r="N533" s="358" t="s">
        <v>17026</v>
      </c>
      <c r="O533" s="361" t="s">
        <v>17026</v>
      </c>
      <c r="P533" s="365">
        <v>7134922.25</v>
      </c>
      <c r="Q533" s="365"/>
      <c r="R533" s="363">
        <f t="shared" ref="R533:T533" si="274">R534</f>
        <v>0</v>
      </c>
      <c r="S533" s="363">
        <f t="shared" si="274"/>
        <v>0</v>
      </c>
      <c r="T533" s="363">
        <f t="shared" si="274"/>
        <v>7134922.25</v>
      </c>
      <c r="U533" s="359">
        <f t="shared" si="266"/>
        <v>1489.638651690085</v>
      </c>
      <c r="V533" s="366">
        <f>V534</f>
        <v>1492.3480101050175</v>
      </c>
    </row>
    <row r="534" spans="1:22" ht="35.25" x14ac:dyDescent="0.5">
      <c r="A534" s="173">
        <v>1</v>
      </c>
      <c r="B534" s="358">
        <f>SUBTOTAL(9,$A$405:A534)</f>
        <v>116</v>
      </c>
      <c r="C534" s="368" t="s">
        <v>483</v>
      </c>
      <c r="D534" s="358">
        <v>1993</v>
      </c>
      <c r="E534" s="358"/>
      <c r="F534" s="358" t="s">
        <v>17189</v>
      </c>
      <c r="G534" s="358">
        <v>5</v>
      </c>
      <c r="H534" s="358" t="s">
        <v>17054</v>
      </c>
      <c r="I534" s="369">
        <v>4789.7</v>
      </c>
      <c r="J534" s="369">
        <v>3464.6</v>
      </c>
      <c r="K534" s="369">
        <v>3242</v>
      </c>
      <c r="L534" s="370">
        <v>163</v>
      </c>
      <c r="M534" s="358" t="s">
        <v>17048</v>
      </c>
      <c r="N534" s="358" t="s">
        <v>17086</v>
      </c>
      <c r="O534" s="361" t="s">
        <v>17052</v>
      </c>
      <c r="P534" s="366">
        <v>7134922.25</v>
      </c>
      <c r="Q534" s="366"/>
      <c r="R534" s="366">
        <v>0</v>
      </c>
      <c r="S534" s="366">
        <v>0</v>
      </c>
      <c r="T534" s="366">
        <f>P534-R534-S534</f>
        <v>7134922.25</v>
      </c>
      <c r="U534" s="359">
        <f t="shared" si="266"/>
        <v>1489.638651690085</v>
      </c>
      <c r="V534" s="366">
        <v>1492.3480101050175</v>
      </c>
    </row>
    <row r="535" spans="1:22" ht="35.25" x14ac:dyDescent="0.5">
      <c r="B535" s="367" t="s">
        <v>289</v>
      </c>
      <c r="C535" s="385"/>
      <c r="D535" s="358" t="s">
        <v>17026</v>
      </c>
      <c r="E535" s="358" t="s">
        <v>17026</v>
      </c>
      <c r="F535" s="358" t="s">
        <v>17026</v>
      </c>
      <c r="G535" s="358" t="s">
        <v>17026</v>
      </c>
      <c r="H535" s="358" t="s">
        <v>17026</v>
      </c>
      <c r="I535" s="363">
        <f>SUM(I536:I540)</f>
        <v>8371.6600000000017</v>
      </c>
      <c r="J535" s="363">
        <f>SUM(J536:J540)</f>
        <v>7248.72</v>
      </c>
      <c r="K535" s="363">
        <f>SUM(K536:K540)</f>
        <v>7081.7199999999993</v>
      </c>
      <c r="L535" s="364">
        <f>SUM(L536:L540)</f>
        <v>241</v>
      </c>
      <c r="M535" s="358" t="s">
        <v>17026</v>
      </c>
      <c r="N535" s="358" t="s">
        <v>17026</v>
      </c>
      <c r="O535" s="361" t="s">
        <v>17026</v>
      </c>
      <c r="P535" s="365">
        <v>46844042.669999994</v>
      </c>
      <c r="Q535" s="365">
        <f t="shared" ref="Q535:T535" si="275">SUM(Q536:Q540)</f>
        <v>0</v>
      </c>
      <c r="R535" s="363">
        <f t="shared" si="275"/>
        <v>0</v>
      </c>
      <c r="S535" s="363">
        <f t="shared" si="275"/>
        <v>0</v>
      </c>
      <c r="T535" s="363">
        <f t="shared" si="275"/>
        <v>46844042.669999994</v>
      </c>
      <c r="U535" s="359">
        <f t="shared" si="266"/>
        <v>5595.5500665339951</v>
      </c>
      <c r="V535" s="366">
        <f>MAX(V536:V540)</f>
        <v>34016.762128892115</v>
      </c>
    </row>
    <row r="536" spans="1:22" ht="35.25" x14ac:dyDescent="0.5">
      <c r="A536" s="173">
        <v>1</v>
      </c>
      <c r="B536" s="358">
        <f>SUBTOTAL(9,$A$405:A536)</f>
        <v>117</v>
      </c>
      <c r="C536" s="368" t="s">
        <v>293</v>
      </c>
      <c r="D536" s="358">
        <v>1977</v>
      </c>
      <c r="E536" s="358"/>
      <c r="F536" s="358" t="s">
        <v>17189</v>
      </c>
      <c r="G536" s="358">
        <v>2</v>
      </c>
      <c r="H536" s="358" t="s">
        <v>16996</v>
      </c>
      <c r="I536" s="369">
        <v>789.8</v>
      </c>
      <c r="J536" s="369">
        <v>737.56</v>
      </c>
      <c r="K536" s="369">
        <v>682.66</v>
      </c>
      <c r="L536" s="370">
        <v>24</v>
      </c>
      <c r="M536" s="358" t="s">
        <v>17048</v>
      </c>
      <c r="N536" s="358" t="s">
        <v>17064</v>
      </c>
      <c r="O536" s="361" t="s">
        <v>17147</v>
      </c>
      <c r="P536" s="366">
        <v>5571597.5699999994</v>
      </c>
      <c r="Q536" s="366"/>
      <c r="R536" s="366">
        <v>0</v>
      </c>
      <c r="S536" s="366">
        <v>0</v>
      </c>
      <c r="T536" s="366">
        <f>P536-R536-S536</f>
        <v>5571597.5699999994</v>
      </c>
      <c r="U536" s="359">
        <f t="shared" si="266"/>
        <v>7054.4410863509747</v>
      </c>
      <c r="V536" s="366">
        <v>7809.8359660673586</v>
      </c>
    </row>
    <row r="537" spans="1:22" ht="35.25" x14ac:dyDescent="0.5">
      <c r="A537" s="173">
        <v>1</v>
      </c>
      <c r="B537" s="358">
        <f>SUBTOTAL(9,$A$405:A537)</f>
        <v>118</v>
      </c>
      <c r="C537" s="368" t="s">
        <v>294</v>
      </c>
      <c r="D537" s="358">
        <v>1978</v>
      </c>
      <c r="E537" s="358"/>
      <c r="F537" s="358" t="s">
        <v>17189</v>
      </c>
      <c r="G537" s="358">
        <v>5</v>
      </c>
      <c r="H537" s="358" t="s">
        <v>17051</v>
      </c>
      <c r="I537" s="369">
        <v>4250.6000000000004</v>
      </c>
      <c r="J537" s="369">
        <v>3369.4</v>
      </c>
      <c r="K537" s="369">
        <v>3339.1</v>
      </c>
      <c r="L537" s="370">
        <v>105</v>
      </c>
      <c r="M537" s="358" t="s">
        <v>17048</v>
      </c>
      <c r="N537" s="358" t="s">
        <v>17064</v>
      </c>
      <c r="O537" s="361" t="s">
        <v>17149</v>
      </c>
      <c r="P537" s="366">
        <v>12242836.76</v>
      </c>
      <c r="Q537" s="366"/>
      <c r="R537" s="366">
        <v>0</v>
      </c>
      <c r="S537" s="366">
        <v>0</v>
      </c>
      <c r="T537" s="366">
        <f>P537-R537-S537</f>
        <v>12242836.76</v>
      </c>
      <c r="U537" s="359">
        <f t="shared" si="266"/>
        <v>2880.260847880299</v>
      </c>
      <c r="V537" s="366">
        <v>3188.6818763468682</v>
      </c>
    </row>
    <row r="538" spans="1:22" ht="35.25" x14ac:dyDescent="0.5">
      <c r="A538" s="173">
        <v>1</v>
      </c>
      <c r="B538" s="358">
        <f>SUBTOTAL(9,$A$405:A538)</f>
        <v>119</v>
      </c>
      <c r="C538" s="368" t="s">
        <v>303</v>
      </c>
      <c r="D538" s="358">
        <v>1970</v>
      </c>
      <c r="E538" s="358"/>
      <c r="F538" s="358" t="s">
        <v>17189</v>
      </c>
      <c r="G538" s="358">
        <v>2</v>
      </c>
      <c r="H538" s="358" t="s">
        <v>17055</v>
      </c>
      <c r="I538" s="369">
        <v>926.76</v>
      </c>
      <c r="J538" s="369">
        <v>898.36</v>
      </c>
      <c r="K538" s="369">
        <v>898.36</v>
      </c>
      <c r="L538" s="370">
        <v>30</v>
      </c>
      <c r="M538" s="358" t="s">
        <v>17048</v>
      </c>
      <c r="N538" s="358" t="s">
        <v>17064</v>
      </c>
      <c r="O538" s="361" t="s">
        <v>17150</v>
      </c>
      <c r="P538" s="366">
        <v>7084612.1500000004</v>
      </c>
      <c r="Q538" s="366"/>
      <c r="R538" s="366">
        <v>0</v>
      </c>
      <c r="S538" s="366">
        <v>0</v>
      </c>
      <c r="T538" s="366">
        <f>P538-R538-S538</f>
        <v>7084612.1500000004</v>
      </c>
      <c r="U538" s="359">
        <f t="shared" si="266"/>
        <v>7644.4949609391861</v>
      </c>
      <c r="V538" s="366">
        <v>8463.0732552117042</v>
      </c>
    </row>
    <row r="539" spans="1:22" ht="35.25" x14ac:dyDescent="0.5">
      <c r="A539" s="173">
        <v>1</v>
      </c>
      <c r="B539" s="358">
        <f>SUBTOTAL(9,$A$405:A539)</f>
        <v>120</v>
      </c>
      <c r="C539" s="368" t="s">
        <v>290</v>
      </c>
      <c r="D539" s="358">
        <v>1986</v>
      </c>
      <c r="E539" s="358"/>
      <c r="F539" s="358" t="s">
        <v>17189</v>
      </c>
      <c r="G539" s="358">
        <v>2</v>
      </c>
      <c r="H539" s="358" t="s">
        <v>17058</v>
      </c>
      <c r="I539" s="369">
        <v>2128.3000000000002</v>
      </c>
      <c r="J539" s="369">
        <v>1966.1</v>
      </c>
      <c r="K539" s="369">
        <v>1902.1999999999998</v>
      </c>
      <c r="L539" s="370">
        <v>73</v>
      </c>
      <c r="M539" s="358" t="s">
        <v>17048</v>
      </c>
      <c r="N539" s="358" t="s">
        <v>17064</v>
      </c>
      <c r="O539" s="361" t="s">
        <v>17147</v>
      </c>
      <c r="P539" s="366">
        <v>13106283.83</v>
      </c>
      <c r="Q539" s="366"/>
      <c r="R539" s="366">
        <v>0</v>
      </c>
      <c r="S539" s="366">
        <v>0</v>
      </c>
      <c r="T539" s="366">
        <f>P539-R539-S539</f>
        <v>13106283.83</v>
      </c>
      <c r="U539" s="359">
        <f>P539/I539</f>
        <v>6158.09981205657</v>
      </c>
      <c r="V539" s="366">
        <f>U539</f>
        <v>6158.09981205657</v>
      </c>
    </row>
    <row r="540" spans="1:22" ht="35.25" x14ac:dyDescent="0.5">
      <c r="A540" s="173">
        <v>1</v>
      </c>
      <c r="B540" s="358">
        <f>SUBTOTAL(9,$A$405:A540)</f>
        <v>121</v>
      </c>
      <c r="C540" s="368" t="s">
        <v>1583</v>
      </c>
      <c r="D540" s="358">
        <v>1846</v>
      </c>
      <c r="E540" s="358"/>
      <c r="F540" s="358" t="s">
        <v>17189</v>
      </c>
      <c r="G540" s="358">
        <v>2</v>
      </c>
      <c r="H540" s="358" t="s">
        <v>16994</v>
      </c>
      <c r="I540" s="369">
        <v>276.2</v>
      </c>
      <c r="J540" s="369">
        <v>277.3</v>
      </c>
      <c r="K540" s="369">
        <v>259.39999999999998</v>
      </c>
      <c r="L540" s="370">
        <v>9</v>
      </c>
      <c r="M540" s="358" t="s">
        <v>17048</v>
      </c>
      <c r="N540" s="358" t="s">
        <v>17064</v>
      </c>
      <c r="O540" s="361" t="s">
        <v>17149</v>
      </c>
      <c r="P540" s="366">
        <v>8838712.3600000013</v>
      </c>
      <c r="Q540" s="366"/>
      <c r="R540" s="366">
        <v>0</v>
      </c>
      <c r="S540" s="366">
        <v>0</v>
      </c>
      <c r="T540" s="366">
        <f>P540-R540-S540</f>
        <v>8838712.3600000013</v>
      </c>
      <c r="U540" s="359">
        <f t="shared" si="266"/>
        <v>32001.130919623469</v>
      </c>
      <c r="V540" s="366">
        <v>34016.762128892115</v>
      </c>
    </row>
    <row r="541" spans="1:22" ht="35.25" x14ac:dyDescent="0.5">
      <c r="B541" s="367" t="s">
        <v>332</v>
      </c>
      <c r="C541" s="385"/>
      <c r="D541" s="358" t="s">
        <v>17026</v>
      </c>
      <c r="E541" s="358" t="s">
        <v>17026</v>
      </c>
      <c r="F541" s="358" t="s">
        <v>17026</v>
      </c>
      <c r="G541" s="358" t="s">
        <v>17026</v>
      </c>
      <c r="H541" s="358" t="s">
        <v>17026</v>
      </c>
      <c r="I541" s="363">
        <f>I542</f>
        <v>775.8</v>
      </c>
      <c r="J541" s="363">
        <f t="shared" ref="J541:L541" si="276">J542</f>
        <v>718.4</v>
      </c>
      <c r="K541" s="363">
        <f>K542</f>
        <v>635.9</v>
      </c>
      <c r="L541" s="364">
        <f t="shared" si="276"/>
        <v>39</v>
      </c>
      <c r="M541" s="358" t="s">
        <v>17026</v>
      </c>
      <c r="N541" s="358" t="s">
        <v>17026</v>
      </c>
      <c r="O541" s="361" t="s">
        <v>17026</v>
      </c>
      <c r="P541" s="365">
        <v>6193827.0800000001</v>
      </c>
      <c r="Q541" s="365"/>
      <c r="R541" s="363">
        <f t="shared" ref="R541:T541" si="277">R542</f>
        <v>0</v>
      </c>
      <c r="S541" s="363">
        <f t="shared" si="277"/>
        <v>0</v>
      </c>
      <c r="T541" s="363">
        <f t="shared" si="277"/>
        <v>6193827.0800000001</v>
      </c>
      <c r="U541" s="359">
        <f t="shared" si="266"/>
        <v>7983.79360659964</v>
      </c>
      <c r="V541" s="366">
        <f>V542</f>
        <v>7983.7935962877045</v>
      </c>
    </row>
    <row r="542" spans="1:22" ht="35.25" x14ac:dyDescent="0.5">
      <c r="A542" s="173">
        <v>1</v>
      </c>
      <c r="B542" s="358">
        <f>SUBTOTAL(9,$A$405:A542)</f>
        <v>122</v>
      </c>
      <c r="C542" s="368" t="s">
        <v>334</v>
      </c>
      <c r="D542" s="358">
        <v>1973</v>
      </c>
      <c r="E542" s="358"/>
      <c r="F542" s="358" t="s">
        <v>17189</v>
      </c>
      <c r="G542" s="358">
        <v>2</v>
      </c>
      <c r="H542" s="358" t="s">
        <v>16996</v>
      </c>
      <c r="I542" s="369">
        <v>775.8</v>
      </c>
      <c r="J542" s="369">
        <v>718.4</v>
      </c>
      <c r="K542" s="369">
        <v>635.9</v>
      </c>
      <c r="L542" s="370">
        <v>39</v>
      </c>
      <c r="M542" s="358" t="s">
        <v>17048</v>
      </c>
      <c r="N542" s="358" t="s">
        <v>17086</v>
      </c>
      <c r="O542" s="361" t="s">
        <v>17052</v>
      </c>
      <c r="P542" s="366">
        <v>6193827.0800000001</v>
      </c>
      <c r="Q542" s="366"/>
      <c r="R542" s="366">
        <v>0</v>
      </c>
      <c r="S542" s="366">
        <v>0</v>
      </c>
      <c r="T542" s="366">
        <f>P542-R542-S542</f>
        <v>6193827.0800000001</v>
      </c>
      <c r="U542" s="359">
        <f t="shared" si="266"/>
        <v>7983.79360659964</v>
      </c>
      <c r="V542" s="366">
        <v>7983.7935962877045</v>
      </c>
    </row>
    <row r="543" spans="1:22" ht="35.25" x14ac:dyDescent="0.5">
      <c r="B543" s="367" t="s">
        <v>333</v>
      </c>
      <c r="C543" s="385"/>
      <c r="D543" s="358" t="s">
        <v>17026</v>
      </c>
      <c r="E543" s="358" t="s">
        <v>17026</v>
      </c>
      <c r="F543" s="358" t="s">
        <v>17026</v>
      </c>
      <c r="G543" s="358" t="s">
        <v>17026</v>
      </c>
      <c r="H543" s="358" t="s">
        <v>17026</v>
      </c>
      <c r="I543" s="363">
        <f>I544</f>
        <v>350</v>
      </c>
      <c r="J543" s="363">
        <f t="shared" ref="J543:L543" si="278">J544</f>
        <v>316</v>
      </c>
      <c r="K543" s="363">
        <f>K544</f>
        <v>215</v>
      </c>
      <c r="L543" s="364">
        <f t="shared" si="278"/>
        <v>7</v>
      </c>
      <c r="M543" s="358" t="s">
        <v>17026</v>
      </c>
      <c r="N543" s="358" t="s">
        <v>17026</v>
      </c>
      <c r="O543" s="361" t="s">
        <v>17026</v>
      </c>
      <c r="P543" s="365">
        <v>2190656</v>
      </c>
      <c r="Q543" s="365"/>
      <c r="R543" s="363">
        <f t="shared" ref="R543:T543" si="279">R544</f>
        <v>0</v>
      </c>
      <c r="S543" s="363">
        <f t="shared" si="279"/>
        <v>0</v>
      </c>
      <c r="T543" s="363">
        <f t="shared" si="279"/>
        <v>2190656</v>
      </c>
      <c r="U543" s="359">
        <f t="shared" si="266"/>
        <v>6259.017142857143</v>
      </c>
      <c r="V543" s="366">
        <f>V544</f>
        <v>6259.017142857143</v>
      </c>
    </row>
    <row r="544" spans="1:22" ht="35.25" x14ac:dyDescent="0.5">
      <c r="A544" s="173">
        <v>1</v>
      </c>
      <c r="B544" s="358">
        <f>SUBTOTAL(9,$A$405:A544)</f>
        <v>123</v>
      </c>
      <c r="C544" s="368" t="s">
        <v>335</v>
      </c>
      <c r="D544" s="358">
        <v>1962</v>
      </c>
      <c r="E544" s="358"/>
      <c r="F544" s="358" t="s">
        <v>17189</v>
      </c>
      <c r="G544" s="358">
        <v>2</v>
      </c>
      <c r="H544" s="358">
        <v>2</v>
      </c>
      <c r="I544" s="369">
        <v>350</v>
      </c>
      <c r="J544" s="369">
        <v>316</v>
      </c>
      <c r="K544" s="369">
        <v>215</v>
      </c>
      <c r="L544" s="370">
        <v>7</v>
      </c>
      <c r="M544" s="358" t="s">
        <v>17048</v>
      </c>
      <c r="N544" s="358" t="s">
        <v>17086</v>
      </c>
      <c r="O544" s="361" t="s">
        <v>17052</v>
      </c>
      <c r="P544" s="366">
        <v>2190656</v>
      </c>
      <c r="Q544" s="366"/>
      <c r="R544" s="366">
        <v>0</v>
      </c>
      <c r="S544" s="366">
        <v>0</v>
      </c>
      <c r="T544" s="366">
        <f>P544-R544-S544</f>
        <v>2190656</v>
      </c>
      <c r="U544" s="359">
        <f t="shared" si="266"/>
        <v>6259.017142857143</v>
      </c>
      <c r="V544" s="366">
        <v>6259.017142857143</v>
      </c>
    </row>
    <row r="545" spans="1:22" ht="35.25" x14ac:dyDescent="0.5">
      <c r="B545" s="367" t="s">
        <v>355</v>
      </c>
      <c r="C545" s="385"/>
      <c r="D545" s="358" t="s">
        <v>17026</v>
      </c>
      <c r="E545" s="358" t="s">
        <v>17026</v>
      </c>
      <c r="F545" s="358" t="s">
        <v>17026</v>
      </c>
      <c r="G545" s="358" t="s">
        <v>17026</v>
      </c>
      <c r="H545" s="358" t="s">
        <v>17026</v>
      </c>
      <c r="I545" s="363">
        <f>I546</f>
        <v>931.7</v>
      </c>
      <c r="J545" s="363">
        <f t="shared" ref="J545:L545" si="280">J546</f>
        <v>848</v>
      </c>
      <c r="K545" s="363">
        <f>K546</f>
        <v>754.7</v>
      </c>
      <c r="L545" s="364">
        <f t="shared" si="280"/>
        <v>34</v>
      </c>
      <c r="M545" s="358" t="s">
        <v>17026</v>
      </c>
      <c r="N545" s="358" t="s">
        <v>17026</v>
      </c>
      <c r="O545" s="361" t="s">
        <v>17026</v>
      </c>
      <c r="P545" s="365">
        <v>6947375.5</v>
      </c>
      <c r="Q545" s="363">
        <f t="shared" ref="Q545:T545" si="281">Q546</f>
        <v>0</v>
      </c>
      <c r="R545" s="363">
        <f t="shared" si="281"/>
        <v>0</v>
      </c>
      <c r="S545" s="363">
        <f t="shared" si="281"/>
        <v>0</v>
      </c>
      <c r="T545" s="363">
        <f t="shared" si="281"/>
        <v>6947375.5</v>
      </c>
      <c r="U545" s="359">
        <f t="shared" si="266"/>
        <v>7456.6657722442842</v>
      </c>
      <c r="V545" s="366">
        <f>V546</f>
        <v>8823.0218954599113</v>
      </c>
    </row>
    <row r="546" spans="1:22" ht="35.25" x14ac:dyDescent="0.5">
      <c r="A546" s="173">
        <v>1</v>
      </c>
      <c r="B546" s="358">
        <f>SUBTOTAL(9,$A$405:A546)</f>
        <v>124</v>
      </c>
      <c r="C546" s="368" t="s">
        <v>357</v>
      </c>
      <c r="D546" s="358">
        <v>1981</v>
      </c>
      <c r="E546" s="358"/>
      <c r="F546" s="358" t="s">
        <v>17189</v>
      </c>
      <c r="G546" s="358">
        <v>2</v>
      </c>
      <c r="H546" s="358" t="s">
        <v>17055</v>
      </c>
      <c r="I546" s="369">
        <v>931.7</v>
      </c>
      <c r="J546" s="369">
        <v>848</v>
      </c>
      <c r="K546" s="369">
        <v>754.7</v>
      </c>
      <c r="L546" s="370">
        <v>34</v>
      </c>
      <c r="M546" s="358" t="s">
        <v>17048</v>
      </c>
      <c r="N546" s="358" t="s">
        <v>17064</v>
      </c>
      <c r="O546" s="361" t="s">
        <v>17182</v>
      </c>
      <c r="P546" s="366">
        <v>6947375.5</v>
      </c>
      <c r="Q546" s="366"/>
      <c r="R546" s="366">
        <v>0</v>
      </c>
      <c r="S546" s="366">
        <v>0</v>
      </c>
      <c r="T546" s="366">
        <f>P546-R546-S546</f>
        <v>6947375.5</v>
      </c>
      <c r="U546" s="359">
        <f t="shared" si="266"/>
        <v>7456.6657722442842</v>
      </c>
      <c r="V546" s="366">
        <v>8823.0218954599113</v>
      </c>
    </row>
    <row r="547" spans="1:22" ht="35.25" x14ac:dyDescent="0.5">
      <c r="B547" s="367" t="s">
        <v>17461</v>
      </c>
      <c r="C547" s="385"/>
      <c r="D547" s="358" t="s">
        <v>17026</v>
      </c>
      <c r="E547" s="358" t="s">
        <v>17026</v>
      </c>
      <c r="F547" s="358" t="s">
        <v>17026</v>
      </c>
      <c r="G547" s="358" t="s">
        <v>17026</v>
      </c>
      <c r="H547" s="358" t="s">
        <v>17026</v>
      </c>
      <c r="I547" s="363">
        <f>I548</f>
        <v>806</v>
      </c>
      <c r="J547" s="363">
        <f t="shared" ref="J547:L547" si="282">J548</f>
        <v>706.1</v>
      </c>
      <c r="K547" s="363">
        <f>K548</f>
        <v>706.1</v>
      </c>
      <c r="L547" s="364">
        <f t="shared" si="282"/>
        <v>42</v>
      </c>
      <c r="M547" s="358" t="s">
        <v>17026</v>
      </c>
      <c r="N547" s="358" t="s">
        <v>17026</v>
      </c>
      <c r="O547" s="361" t="s">
        <v>17026</v>
      </c>
      <c r="P547" s="365">
        <v>6160030</v>
      </c>
      <c r="Q547" s="363">
        <f t="shared" ref="Q547:T547" si="283">Q548</f>
        <v>0</v>
      </c>
      <c r="R547" s="363">
        <f t="shared" si="283"/>
        <v>0</v>
      </c>
      <c r="S547" s="363">
        <f t="shared" si="283"/>
        <v>0</v>
      </c>
      <c r="T547" s="363">
        <f t="shared" si="283"/>
        <v>6160030</v>
      </c>
      <c r="U547" s="359">
        <f t="shared" si="266"/>
        <v>7642.717121588089</v>
      </c>
      <c r="V547" s="366">
        <f>V548</f>
        <v>9674.98</v>
      </c>
    </row>
    <row r="548" spans="1:22" ht="35.25" x14ac:dyDescent="0.5">
      <c r="A548" s="173">
        <v>1</v>
      </c>
      <c r="B548" s="358">
        <f>SUBTOTAL(9,$A$405:A548)</f>
        <v>125</v>
      </c>
      <c r="C548" s="368" t="s">
        <v>10540</v>
      </c>
      <c r="D548" s="358">
        <v>1973</v>
      </c>
      <c r="E548" s="358"/>
      <c r="F548" s="358" t="s">
        <v>17189</v>
      </c>
      <c r="G548" s="358">
        <v>2</v>
      </c>
      <c r="H548" s="358">
        <v>2</v>
      </c>
      <c r="I548" s="369">
        <v>806</v>
      </c>
      <c r="J548" s="369">
        <v>706.1</v>
      </c>
      <c r="K548" s="369">
        <v>706.1</v>
      </c>
      <c r="L548" s="370">
        <v>42</v>
      </c>
      <c r="M548" s="358" t="s">
        <v>17048</v>
      </c>
      <c r="N548" s="358" t="s">
        <v>17086</v>
      </c>
      <c r="O548" s="361" t="s">
        <v>17052</v>
      </c>
      <c r="P548" s="366">
        <v>6160030</v>
      </c>
      <c r="Q548" s="366"/>
      <c r="R548" s="366">
        <v>0</v>
      </c>
      <c r="S548" s="366">
        <v>0</v>
      </c>
      <c r="T548" s="366">
        <f>P548-R548-S548</f>
        <v>6160030</v>
      </c>
      <c r="U548" s="359">
        <f>P548/I548</f>
        <v>7642.717121588089</v>
      </c>
      <c r="V548" s="366">
        <v>9674.98</v>
      </c>
    </row>
    <row r="549" spans="1:22" ht="35.25" x14ac:dyDescent="0.5">
      <c r="B549" s="367" t="s">
        <v>2947</v>
      </c>
      <c r="C549" s="385"/>
      <c r="D549" s="358" t="s">
        <v>17026</v>
      </c>
      <c r="E549" s="358" t="s">
        <v>17026</v>
      </c>
      <c r="F549" s="358" t="s">
        <v>17026</v>
      </c>
      <c r="G549" s="358" t="s">
        <v>17026</v>
      </c>
      <c r="H549" s="358" t="s">
        <v>17026</v>
      </c>
      <c r="I549" s="363">
        <f>SUM(I550:I554)</f>
        <v>6643.84</v>
      </c>
      <c r="J549" s="363">
        <f t="shared" ref="J549:L549" si="284">SUM(J550:J554)</f>
        <v>5836.73</v>
      </c>
      <c r="K549" s="363">
        <f>K550+K551+K552+K553+K554</f>
        <v>5687.49</v>
      </c>
      <c r="L549" s="364">
        <f t="shared" si="284"/>
        <v>218</v>
      </c>
      <c r="M549" s="358" t="s">
        <v>17026</v>
      </c>
      <c r="N549" s="358" t="s">
        <v>17026</v>
      </c>
      <c r="O549" s="361" t="s">
        <v>17026</v>
      </c>
      <c r="P549" s="365">
        <v>30502927.5</v>
      </c>
      <c r="Q549" s="365"/>
      <c r="R549" s="363">
        <f t="shared" ref="R549:T549" si="285">SUM(R550:R554)</f>
        <v>0</v>
      </c>
      <c r="S549" s="363">
        <f t="shared" si="285"/>
        <v>0</v>
      </c>
      <c r="T549" s="363">
        <f t="shared" si="285"/>
        <v>30502927.5</v>
      </c>
      <c r="U549" s="359">
        <f t="shared" si="266"/>
        <v>4591.1592542866774</v>
      </c>
      <c r="V549" s="366">
        <f>MAX(V550:V554)</f>
        <v>7355.5898766707405</v>
      </c>
    </row>
    <row r="550" spans="1:22" ht="35.25" x14ac:dyDescent="0.5">
      <c r="A550" s="173">
        <v>1</v>
      </c>
      <c r="B550" s="358">
        <f>SUBTOTAL(9,$A$405:A550)</f>
        <v>126</v>
      </c>
      <c r="C550" s="368" t="s">
        <v>2951</v>
      </c>
      <c r="D550" s="358">
        <v>1975</v>
      </c>
      <c r="E550" s="358"/>
      <c r="F550" s="358" t="s">
        <v>17189</v>
      </c>
      <c r="G550" s="358">
        <v>5</v>
      </c>
      <c r="H550" s="358" t="s">
        <v>17058</v>
      </c>
      <c r="I550" s="369">
        <v>3265.86</v>
      </c>
      <c r="J550" s="369">
        <v>2962.26</v>
      </c>
      <c r="K550" s="369">
        <v>2962.26</v>
      </c>
      <c r="L550" s="370">
        <v>107</v>
      </c>
      <c r="M550" s="358" t="s">
        <v>17048</v>
      </c>
      <c r="N550" s="358" t="s">
        <v>17064</v>
      </c>
      <c r="O550" s="361" t="s">
        <v>17125</v>
      </c>
      <c r="P550" s="366">
        <v>9437851.5800000001</v>
      </c>
      <c r="Q550" s="366"/>
      <c r="R550" s="366">
        <v>0</v>
      </c>
      <c r="S550" s="366">
        <v>0</v>
      </c>
      <c r="T550" s="366">
        <f>P550-R550-S550</f>
        <v>9437851.5800000001</v>
      </c>
      <c r="U550" s="359">
        <f t="shared" si="266"/>
        <v>2889.8518552540522</v>
      </c>
      <c r="V550" s="366">
        <v>2889.8518564788451</v>
      </c>
    </row>
    <row r="551" spans="1:22" ht="35.25" x14ac:dyDescent="0.5">
      <c r="A551" s="173">
        <v>1</v>
      </c>
      <c r="B551" s="358">
        <f>SUBTOTAL(9,$A$405:A551)</f>
        <v>127</v>
      </c>
      <c r="C551" s="368" t="s">
        <v>2952</v>
      </c>
      <c r="D551" s="358">
        <v>1959</v>
      </c>
      <c r="E551" s="358"/>
      <c r="F551" s="358" t="s">
        <v>17189</v>
      </c>
      <c r="G551" s="358">
        <v>2</v>
      </c>
      <c r="H551" s="358" t="s">
        <v>16996</v>
      </c>
      <c r="I551" s="369">
        <v>793.81</v>
      </c>
      <c r="J551" s="369">
        <v>712.95</v>
      </c>
      <c r="K551" s="369">
        <v>667.45</v>
      </c>
      <c r="L551" s="370">
        <v>36</v>
      </c>
      <c r="M551" s="358" t="s">
        <v>17048</v>
      </c>
      <c r="N551" s="358" t="s">
        <v>17064</v>
      </c>
      <c r="O551" s="361" t="s">
        <v>17125</v>
      </c>
      <c r="P551" s="366">
        <v>5838940.7999999998</v>
      </c>
      <c r="Q551" s="366"/>
      <c r="R551" s="366">
        <v>0</v>
      </c>
      <c r="S551" s="366">
        <v>0</v>
      </c>
      <c r="T551" s="366">
        <f>P551-R551-S551</f>
        <v>5838940.7999999998</v>
      </c>
      <c r="U551" s="359">
        <f t="shared" si="266"/>
        <v>7355.5898766707405</v>
      </c>
      <c r="V551" s="366">
        <v>7355.5898766707405</v>
      </c>
    </row>
    <row r="552" spans="1:22" ht="35.25" x14ac:dyDescent="0.5">
      <c r="A552" s="173">
        <v>1</v>
      </c>
      <c r="B552" s="358">
        <f>SUBTOTAL(9,$A$405:A552)</f>
        <v>128</v>
      </c>
      <c r="C552" s="368" t="s">
        <v>2949</v>
      </c>
      <c r="D552" s="358">
        <v>1965</v>
      </c>
      <c r="E552" s="358"/>
      <c r="F552" s="358" t="s">
        <v>17189</v>
      </c>
      <c r="G552" s="358">
        <v>2</v>
      </c>
      <c r="H552" s="358" t="s">
        <v>16996</v>
      </c>
      <c r="I552" s="369">
        <v>684.27</v>
      </c>
      <c r="J552" s="369">
        <v>635.52</v>
      </c>
      <c r="K552" s="369">
        <v>591.67999999999995</v>
      </c>
      <c r="L552" s="370">
        <v>22</v>
      </c>
      <c r="M552" s="358" t="s">
        <v>17048</v>
      </c>
      <c r="N552" s="358" t="s">
        <v>17064</v>
      </c>
      <c r="O552" s="361" t="s">
        <v>17126</v>
      </c>
      <c r="P552" s="366">
        <v>4711932.54</v>
      </c>
      <c r="Q552" s="366"/>
      <c r="R552" s="366">
        <v>0</v>
      </c>
      <c r="S552" s="366">
        <v>0</v>
      </c>
      <c r="T552" s="366">
        <f>P552-R552-S552</f>
        <v>4711932.54</v>
      </c>
      <c r="U552" s="359">
        <f t="shared" si="266"/>
        <v>6886.0720768117853</v>
      </c>
      <c r="V552" s="366">
        <v>6886.0720826574316</v>
      </c>
    </row>
    <row r="553" spans="1:22" ht="35.25" x14ac:dyDescent="0.5">
      <c r="A553" s="173">
        <v>1</v>
      </c>
      <c r="B553" s="358">
        <f>SUBTOTAL(9,$A$405:A553)</f>
        <v>129</v>
      </c>
      <c r="C553" s="368" t="s">
        <v>2950</v>
      </c>
      <c r="D553" s="358">
        <v>1983</v>
      </c>
      <c r="E553" s="358"/>
      <c r="F553" s="358" t="s">
        <v>17189</v>
      </c>
      <c r="G553" s="358">
        <v>3</v>
      </c>
      <c r="H553" s="358" t="s">
        <v>16994</v>
      </c>
      <c r="I553" s="369">
        <v>855.4</v>
      </c>
      <c r="J553" s="369">
        <v>570.9</v>
      </c>
      <c r="K553" s="369">
        <v>570.9</v>
      </c>
      <c r="L553" s="370">
        <v>17</v>
      </c>
      <c r="M553" s="358" t="s">
        <v>17048</v>
      </c>
      <c r="N553" s="358" t="s">
        <v>17064</v>
      </c>
      <c r="O553" s="361" t="s">
        <v>17125</v>
      </c>
      <c r="P553" s="366">
        <v>3057546.58</v>
      </c>
      <c r="Q553" s="366"/>
      <c r="R553" s="366">
        <v>0</v>
      </c>
      <c r="S553" s="366">
        <v>0</v>
      </c>
      <c r="T553" s="366">
        <f>P553-R553-S553</f>
        <v>3057546.58</v>
      </c>
      <c r="U553" s="359">
        <f t="shared" si="266"/>
        <v>3574.4056347907413</v>
      </c>
      <c r="V553" s="366">
        <v>4616.1899999999996</v>
      </c>
    </row>
    <row r="554" spans="1:22" ht="35.25" x14ac:dyDescent="0.5">
      <c r="A554" s="173">
        <v>1</v>
      </c>
      <c r="B554" s="358">
        <f>SUBTOTAL(9,$A$405:A554)</f>
        <v>130</v>
      </c>
      <c r="C554" s="368" t="s">
        <v>2953</v>
      </c>
      <c r="D554" s="358">
        <v>1982</v>
      </c>
      <c r="E554" s="358"/>
      <c r="F554" s="358" t="s">
        <v>17189</v>
      </c>
      <c r="G554" s="358">
        <v>2</v>
      </c>
      <c r="H554" s="358" t="s">
        <v>17055</v>
      </c>
      <c r="I554" s="369">
        <v>1044.5</v>
      </c>
      <c r="J554" s="369">
        <v>955.1</v>
      </c>
      <c r="K554" s="369">
        <v>895.2</v>
      </c>
      <c r="L554" s="370">
        <v>36</v>
      </c>
      <c r="M554" s="358" t="s">
        <v>17048</v>
      </c>
      <c r="N554" s="358" t="s">
        <v>17064</v>
      </c>
      <c r="O554" s="361" t="s">
        <v>17125</v>
      </c>
      <c r="P554" s="366">
        <v>7456656</v>
      </c>
      <c r="Q554" s="366"/>
      <c r="R554" s="366">
        <v>0</v>
      </c>
      <c r="S554" s="366">
        <v>0</v>
      </c>
      <c r="T554" s="366">
        <f>P554-R554-S554</f>
        <v>7456656</v>
      </c>
      <c r="U554" s="359">
        <f t="shared" si="266"/>
        <v>7138.9717568214455</v>
      </c>
      <c r="V554" s="366">
        <v>7138.9717568214455</v>
      </c>
    </row>
    <row r="555" spans="1:22" ht="35.25" x14ac:dyDescent="0.5">
      <c r="B555" s="367" t="s">
        <v>2957</v>
      </c>
      <c r="C555" s="385"/>
      <c r="D555" s="358" t="s">
        <v>17026</v>
      </c>
      <c r="E555" s="358" t="s">
        <v>17026</v>
      </c>
      <c r="F555" s="358" t="s">
        <v>17026</v>
      </c>
      <c r="G555" s="358" t="s">
        <v>17026</v>
      </c>
      <c r="H555" s="358" t="s">
        <v>17026</v>
      </c>
      <c r="I555" s="363">
        <f>I556</f>
        <v>409.7</v>
      </c>
      <c r="J555" s="363">
        <f t="shared" ref="J555:L555" si="286">J556</f>
        <v>351</v>
      </c>
      <c r="K555" s="363">
        <f>K556</f>
        <v>351</v>
      </c>
      <c r="L555" s="364">
        <f t="shared" si="286"/>
        <v>20</v>
      </c>
      <c r="M555" s="358" t="s">
        <v>17026</v>
      </c>
      <c r="N555" s="358" t="s">
        <v>17026</v>
      </c>
      <c r="O555" s="361" t="s">
        <v>17026</v>
      </c>
      <c r="P555" s="365">
        <v>4246200</v>
      </c>
      <c r="Q555" s="365"/>
      <c r="R555" s="363">
        <f t="shared" ref="R555:T555" si="287">R556</f>
        <v>0</v>
      </c>
      <c r="S555" s="363">
        <f t="shared" si="287"/>
        <v>0</v>
      </c>
      <c r="T555" s="363">
        <f t="shared" si="287"/>
        <v>4246200</v>
      </c>
      <c r="U555" s="359">
        <f t="shared" si="266"/>
        <v>10364.168904076154</v>
      </c>
      <c r="V555" s="366">
        <f>V556</f>
        <v>10364.907005125702</v>
      </c>
    </row>
    <row r="556" spans="1:22" ht="35.25" x14ac:dyDescent="0.5">
      <c r="A556" s="173">
        <v>1</v>
      </c>
      <c r="B556" s="358">
        <f>SUBTOTAL(9,$A$405:A556)</f>
        <v>131</v>
      </c>
      <c r="C556" s="368" t="s">
        <v>2954</v>
      </c>
      <c r="D556" s="358">
        <v>1969</v>
      </c>
      <c r="E556" s="358"/>
      <c r="F556" s="358" t="s">
        <v>17189</v>
      </c>
      <c r="G556" s="358">
        <v>2</v>
      </c>
      <c r="H556" s="358" t="s">
        <v>16996</v>
      </c>
      <c r="I556" s="369">
        <v>409.7</v>
      </c>
      <c r="J556" s="369">
        <v>351</v>
      </c>
      <c r="K556" s="369">
        <v>351</v>
      </c>
      <c r="L556" s="370">
        <v>20</v>
      </c>
      <c r="M556" s="358" t="s">
        <v>17048</v>
      </c>
      <c r="N556" s="358" t="s">
        <v>17086</v>
      </c>
      <c r="O556" s="361" t="s">
        <v>17052</v>
      </c>
      <c r="P556" s="366">
        <v>4246200</v>
      </c>
      <c r="Q556" s="366"/>
      <c r="R556" s="366">
        <v>0</v>
      </c>
      <c r="S556" s="366">
        <v>0</v>
      </c>
      <c r="T556" s="366">
        <f>P556-R556-S556</f>
        <v>4246200</v>
      </c>
      <c r="U556" s="359">
        <f t="shared" si="266"/>
        <v>10364.168904076154</v>
      </c>
      <c r="V556" s="366">
        <v>10364.907005125702</v>
      </c>
    </row>
    <row r="557" spans="1:22" ht="35.25" x14ac:dyDescent="0.5">
      <c r="B557" s="367" t="s">
        <v>2956</v>
      </c>
      <c r="C557" s="385"/>
      <c r="D557" s="358" t="s">
        <v>17026</v>
      </c>
      <c r="E557" s="358" t="s">
        <v>17026</v>
      </c>
      <c r="F557" s="358" t="s">
        <v>17026</v>
      </c>
      <c r="G557" s="358" t="s">
        <v>17026</v>
      </c>
      <c r="H557" s="358" t="s">
        <v>17026</v>
      </c>
      <c r="I557" s="363">
        <f>I558</f>
        <v>503</v>
      </c>
      <c r="J557" s="363">
        <f t="shared" ref="J557:L557" si="288">J558</f>
        <v>470.3</v>
      </c>
      <c r="K557" s="363">
        <f>K558</f>
        <v>286.20000000000005</v>
      </c>
      <c r="L557" s="364">
        <f t="shared" si="288"/>
        <v>19</v>
      </c>
      <c r="M557" s="358" t="s">
        <v>17026</v>
      </c>
      <c r="N557" s="358" t="s">
        <v>17026</v>
      </c>
      <c r="O557" s="361" t="s">
        <v>17026</v>
      </c>
      <c r="P557" s="365">
        <v>4996380.8</v>
      </c>
      <c r="Q557" s="365"/>
      <c r="R557" s="363">
        <f t="shared" ref="R557:T557" si="289">R558</f>
        <v>0</v>
      </c>
      <c r="S557" s="363">
        <f t="shared" si="289"/>
        <v>0</v>
      </c>
      <c r="T557" s="363">
        <f t="shared" si="289"/>
        <v>4996380.8</v>
      </c>
      <c r="U557" s="359">
        <f t="shared" si="266"/>
        <v>9933.1626242544735</v>
      </c>
      <c r="V557" s="366">
        <f>V558</f>
        <v>9933.1626242544735</v>
      </c>
    </row>
    <row r="558" spans="1:22" ht="35.25" x14ac:dyDescent="0.5">
      <c r="A558" s="173">
        <v>1</v>
      </c>
      <c r="B558" s="358">
        <f>SUBTOTAL(9,$A$405:A558)</f>
        <v>132</v>
      </c>
      <c r="C558" s="368" t="s">
        <v>2955</v>
      </c>
      <c r="D558" s="358">
        <v>1890</v>
      </c>
      <c r="E558" s="358"/>
      <c r="F558" s="358" t="s">
        <v>17189</v>
      </c>
      <c r="G558" s="358">
        <v>2</v>
      </c>
      <c r="H558" s="358" t="s">
        <v>16996</v>
      </c>
      <c r="I558" s="369">
        <v>503</v>
      </c>
      <c r="J558" s="369">
        <v>470.3</v>
      </c>
      <c r="K558" s="369">
        <v>286.20000000000005</v>
      </c>
      <c r="L558" s="370">
        <v>19</v>
      </c>
      <c r="M558" s="358" t="s">
        <v>17048</v>
      </c>
      <c r="N558" s="358" t="s">
        <v>17086</v>
      </c>
      <c r="O558" s="361" t="s">
        <v>17052</v>
      </c>
      <c r="P558" s="366">
        <v>4996380.8</v>
      </c>
      <c r="Q558" s="366"/>
      <c r="R558" s="366">
        <v>0</v>
      </c>
      <c r="S558" s="366">
        <v>0</v>
      </c>
      <c r="T558" s="366">
        <f>P558-R558-S558</f>
        <v>4996380.8</v>
      </c>
      <c r="U558" s="359">
        <f t="shared" si="266"/>
        <v>9933.1626242544735</v>
      </c>
      <c r="V558" s="366">
        <v>9933.1626242544735</v>
      </c>
    </row>
    <row r="559" spans="1:22" ht="35.25" x14ac:dyDescent="0.5">
      <c r="B559" s="356" t="s">
        <v>40</v>
      </c>
      <c r="C559" s="386"/>
      <c r="D559" s="358" t="s">
        <v>17026</v>
      </c>
      <c r="E559" s="358" t="s">
        <v>17026</v>
      </c>
      <c r="F559" s="358" t="s">
        <v>17026</v>
      </c>
      <c r="G559" s="358" t="s">
        <v>17026</v>
      </c>
      <c r="H559" s="358" t="s">
        <v>17026</v>
      </c>
      <c r="I559" s="363">
        <f>I560+I561</f>
        <v>1129.7</v>
      </c>
      <c r="J559" s="363">
        <f t="shared" ref="J559:L559" si="290">J560+J561</f>
        <v>1036</v>
      </c>
      <c r="K559" s="363">
        <f>K560+K561</f>
        <v>812.8</v>
      </c>
      <c r="L559" s="364">
        <f t="shared" si="290"/>
        <v>83</v>
      </c>
      <c r="M559" s="358" t="s">
        <v>17026</v>
      </c>
      <c r="N559" s="358" t="s">
        <v>17026</v>
      </c>
      <c r="O559" s="361" t="s">
        <v>17026</v>
      </c>
      <c r="P559" s="365">
        <v>7113696.0700000003</v>
      </c>
      <c r="Q559" s="365"/>
      <c r="R559" s="363">
        <f>R560+R561</f>
        <v>0</v>
      </c>
      <c r="S559" s="363">
        <f t="shared" ref="S559:T559" si="291">S560+S561</f>
        <v>0</v>
      </c>
      <c r="T559" s="363">
        <f t="shared" si="291"/>
        <v>7113696.0700000003</v>
      </c>
      <c r="U559" s="359">
        <f t="shared" si="266"/>
        <v>6296.9780207134636</v>
      </c>
      <c r="V559" s="366">
        <f>MAX(V560:V561)</f>
        <v>13399.749397590364</v>
      </c>
    </row>
    <row r="560" spans="1:22" ht="35.25" x14ac:dyDescent="0.5">
      <c r="A560" s="173">
        <v>1</v>
      </c>
      <c r="B560" s="358">
        <f>SUBTOTAL(9,$A$405:A560)</f>
        <v>133</v>
      </c>
      <c r="C560" s="386" t="s">
        <v>12342</v>
      </c>
      <c r="D560" s="358">
        <v>1971</v>
      </c>
      <c r="E560" s="358"/>
      <c r="F560" s="358" t="s">
        <v>17189</v>
      </c>
      <c r="G560" s="358">
        <v>2</v>
      </c>
      <c r="H560" s="358" t="s">
        <v>16994</v>
      </c>
      <c r="I560" s="369">
        <v>789.4</v>
      </c>
      <c r="J560" s="369">
        <v>729.4</v>
      </c>
      <c r="K560" s="369">
        <v>563.4</v>
      </c>
      <c r="L560" s="370">
        <v>27</v>
      </c>
      <c r="M560" s="358" t="s">
        <v>17048</v>
      </c>
      <c r="N560" s="358" t="s">
        <v>17165</v>
      </c>
      <c r="O560" s="361" t="s">
        <v>17166</v>
      </c>
      <c r="P560" s="366">
        <v>2553761.35</v>
      </c>
      <c r="Q560" s="366"/>
      <c r="R560" s="366">
        <v>0</v>
      </c>
      <c r="S560" s="366">
        <v>0</v>
      </c>
      <c r="T560" s="366">
        <f t="shared" ref="T560:T803" si="292">P560-R560-S560</f>
        <v>2553761.35</v>
      </c>
      <c r="U560" s="359">
        <f t="shared" si="266"/>
        <v>3235.0663161895113</v>
      </c>
      <c r="V560" s="366">
        <v>3614.0938054218395</v>
      </c>
    </row>
    <row r="561" spans="1:22" ht="35.25" x14ac:dyDescent="0.5">
      <c r="A561" s="173">
        <v>1</v>
      </c>
      <c r="B561" s="358">
        <f>SUBTOTAL(9,$A$405:A561)</f>
        <v>134</v>
      </c>
      <c r="C561" s="386" t="s">
        <v>48</v>
      </c>
      <c r="D561" s="358">
        <v>1985</v>
      </c>
      <c r="E561" s="358"/>
      <c r="F561" s="358" t="s">
        <v>17187</v>
      </c>
      <c r="G561" s="358">
        <v>2</v>
      </c>
      <c r="H561" s="358" t="s">
        <v>17055</v>
      </c>
      <c r="I561" s="369">
        <v>340.3</v>
      </c>
      <c r="J561" s="369">
        <v>306.60000000000002</v>
      </c>
      <c r="K561" s="369">
        <v>249.4</v>
      </c>
      <c r="L561" s="370">
        <v>56</v>
      </c>
      <c r="M561" s="358" t="s">
        <v>17048</v>
      </c>
      <c r="N561" s="358" t="s">
        <v>17064</v>
      </c>
      <c r="O561" s="361" t="s">
        <v>17166</v>
      </c>
      <c r="P561" s="366">
        <v>4559934.72</v>
      </c>
      <c r="Q561" s="366"/>
      <c r="R561" s="366">
        <v>0</v>
      </c>
      <c r="S561" s="366">
        <v>0</v>
      </c>
      <c r="T561" s="366">
        <f t="shared" si="292"/>
        <v>4559934.72</v>
      </c>
      <c r="U561" s="359">
        <f t="shared" si="266"/>
        <v>13399.74939759036</v>
      </c>
      <c r="V561" s="366">
        <v>13399.749397590364</v>
      </c>
    </row>
    <row r="562" spans="1:22" ht="35.25" x14ac:dyDescent="0.5">
      <c r="B562" s="356" t="s">
        <v>45</v>
      </c>
      <c r="C562" s="386"/>
      <c r="D562" s="358" t="s">
        <v>17026</v>
      </c>
      <c r="E562" s="358" t="s">
        <v>17026</v>
      </c>
      <c r="F562" s="358" t="s">
        <v>17026</v>
      </c>
      <c r="G562" s="358" t="s">
        <v>17026</v>
      </c>
      <c r="H562" s="358" t="s">
        <v>17026</v>
      </c>
      <c r="I562" s="363">
        <f>I563</f>
        <v>3613.5</v>
      </c>
      <c r="J562" s="363">
        <f t="shared" ref="J562:L562" si="293">J563</f>
        <v>3180.3</v>
      </c>
      <c r="K562" s="363">
        <f>K563</f>
        <v>3039.8</v>
      </c>
      <c r="L562" s="364">
        <f t="shared" si="293"/>
        <v>125</v>
      </c>
      <c r="M562" s="358" t="s">
        <v>17026</v>
      </c>
      <c r="N562" s="358" t="s">
        <v>17026</v>
      </c>
      <c r="O562" s="361" t="s">
        <v>17026</v>
      </c>
      <c r="P562" s="365">
        <v>7075818.8799999999</v>
      </c>
      <c r="Q562" s="365"/>
      <c r="R562" s="363">
        <f t="shared" ref="R562:T562" si="294">R563</f>
        <v>0</v>
      </c>
      <c r="S562" s="363">
        <f t="shared" si="294"/>
        <v>0</v>
      </c>
      <c r="T562" s="363">
        <f t="shared" si="294"/>
        <v>7075818.8799999999</v>
      </c>
      <c r="U562" s="359">
        <f t="shared" si="266"/>
        <v>1958.1621364328214</v>
      </c>
      <c r="V562" s="366">
        <f>V563</f>
        <v>2072.3758660578387</v>
      </c>
    </row>
    <row r="563" spans="1:22" ht="35.25" x14ac:dyDescent="0.5">
      <c r="A563" s="173">
        <v>1</v>
      </c>
      <c r="B563" s="358">
        <f>SUBTOTAL(9,$A$405:A563)</f>
        <v>135</v>
      </c>
      <c r="C563" s="386" t="s">
        <v>46</v>
      </c>
      <c r="D563" s="358">
        <v>1989</v>
      </c>
      <c r="E563" s="358"/>
      <c r="F563" s="358" t="s">
        <v>17053</v>
      </c>
      <c r="G563" s="358">
        <v>5</v>
      </c>
      <c r="H563" s="358" t="s">
        <v>17051</v>
      </c>
      <c r="I563" s="369">
        <v>3613.5</v>
      </c>
      <c r="J563" s="369">
        <v>3180.3</v>
      </c>
      <c r="K563" s="369">
        <v>3039.8</v>
      </c>
      <c r="L563" s="370">
        <v>125</v>
      </c>
      <c r="M563" s="358" t="s">
        <v>17048</v>
      </c>
      <c r="N563" s="358" t="s">
        <v>17064</v>
      </c>
      <c r="O563" s="361" t="s">
        <v>17164</v>
      </c>
      <c r="P563" s="366">
        <v>7075818.8799999999</v>
      </c>
      <c r="Q563" s="366"/>
      <c r="R563" s="366">
        <v>0</v>
      </c>
      <c r="S563" s="366">
        <v>0</v>
      </c>
      <c r="T563" s="366">
        <f t="shared" si="292"/>
        <v>7075818.8799999999</v>
      </c>
      <c r="U563" s="359">
        <f t="shared" si="266"/>
        <v>1958.1621364328214</v>
      </c>
      <c r="V563" s="366">
        <v>2072.3758660578387</v>
      </c>
    </row>
    <row r="564" spans="1:22" ht="35.25" x14ac:dyDescent="0.5">
      <c r="B564" s="356" t="s">
        <v>38</v>
      </c>
      <c r="C564" s="386"/>
      <c r="D564" s="358" t="s">
        <v>17026</v>
      </c>
      <c r="E564" s="358" t="s">
        <v>17026</v>
      </c>
      <c r="F564" s="358" t="s">
        <v>17026</v>
      </c>
      <c r="G564" s="358" t="s">
        <v>17026</v>
      </c>
      <c r="H564" s="358" t="s">
        <v>17026</v>
      </c>
      <c r="I564" s="363">
        <f>I565</f>
        <v>314</v>
      </c>
      <c r="J564" s="363">
        <f t="shared" ref="J564:L564" si="295">J565</f>
        <v>290.39999999999998</v>
      </c>
      <c r="K564" s="363">
        <f t="shared" si="295"/>
        <v>214.99999999999997</v>
      </c>
      <c r="L564" s="370">
        <f t="shared" si="295"/>
        <v>16</v>
      </c>
      <c r="M564" s="358" t="s">
        <v>17026</v>
      </c>
      <c r="N564" s="358" t="s">
        <v>17026</v>
      </c>
      <c r="O564" s="361" t="s">
        <v>17026</v>
      </c>
      <c r="P564" s="365">
        <v>2199081.6</v>
      </c>
      <c r="Q564" s="365" t="e">
        <f>Q565+#REF!</f>
        <v>#REF!</v>
      </c>
      <c r="R564" s="363">
        <f>R565</f>
        <v>0</v>
      </c>
      <c r="S564" s="363">
        <f t="shared" ref="S564:T564" si="296">S565</f>
        <v>0</v>
      </c>
      <c r="T564" s="363">
        <f t="shared" si="296"/>
        <v>2199081.6</v>
      </c>
      <c r="U564" s="359">
        <f t="shared" si="266"/>
        <v>7003.4445859872612</v>
      </c>
      <c r="V564" s="366">
        <f>V565</f>
        <v>7003.4445859872612</v>
      </c>
    </row>
    <row r="565" spans="1:22" ht="35.25" x14ac:dyDescent="0.5">
      <c r="A565" s="173">
        <v>1</v>
      </c>
      <c r="B565" s="358">
        <f>SUBTOTAL(9,$A$405:A565)</f>
        <v>136</v>
      </c>
      <c r="C565" s="386" t="s">
        <v>17417</v>
      </c>
      <c r="D565" s="358">
        <v>1961</v>
      </c>
      <c r="E565" s="358"/>
      <c r="F565" s="358" t="s">
        <v>17189</v>
      </c>
      <c r="G565" s="358">
        <v>2</v>
      </c>
      <c r="H565" s="358" t="s">
        <v>16996</v>
      </c>
      <c r="I565" s="363">
        <v>314</v>
      </c>
      <c r="J565" s="363">
        <v>290.39999999999998</v>
      </c>
      <c r="K565" s="363">
        <v>214.99999999999997</v>
      </c>
      <c r="L565" s="364">
        <v>16</v>
      </c>
      <c r="M565" s="358" t="s">
        <v>17048</v>
      </c>
      <c r="N565" s="358" t="s">
        <v>17165</v>
      </c>
      <c r="O565" s="361" t="s">
        <v>17167</v>
      </c>
      <c r="P565" s="365">
        <v>2199081.6</v>
      </c>
      <c r="Q565" s="365"/>
      <c r="R565" s="363">
        <v>0</v>
      </c>
      <c r="S565" s="363">
        <v>0</v>
      </c>
      <c r="T565" s="363">
        <f t="shared" si="292"/>
        <v>2199081.6</v>
      </c>
      <c r="U565" s="359">
        <f t="shared" si="266"/>
        <v>7003.4445859872612</v>
      </c>
      <c r="V565" s="366">
        <v>7003.4445859872612</v>
      </c>
    </row>
    <row r="566" spans="1:22" ht="35.25" x14ac:dyDescent="0.5">
      <c r="B566" s="356" t="s">
        <v>17312</v>
      </c>
      <c r="C566" s="386"/>
      <c r="D566" s="358" t="s">
        <v>17026</v>
      </c>
      <c r="E566" s="358" t="s">
        <v>17026</v>
      </c>
      <c r="F566" s="358" t="s">
        <v>17026</v>
      </c>
      <c r="G566" s="358" t="s">
        <v>17026</v>
      </c>
      <c r="H566" s="358" t="s">
        <v>17026</v>
      </c>
      <c r="I566" s="363">
        <f>I567</f>
        <v>3931.9</v>
      </c>
      <c r="J566" s="363">
        <f t="shared" ref="J566:L566" si="297">J567</f>
        <v>3434.07</v>
      </c>
      <c r="K566" s="363">
        <f t="shared" si="297"/>
        <v>3434.07</v>
      </c>
      <c r="L566" s="364">
        <f t="shared" si="297"/>
        <v>195</v>
      </c>
      <c r="M566" s="358" t="s">
        <v>17026</v>
      </c>
      <c r="N566" s="358" t="s">
        <v>17026</v>
      </c>
      <c r="O566" s="361" t="s">
        <v>17026</v>
      </c>
      <c r="P566" s="365">
        <v>8671571.1799999997</v>
      </c>
      <c r="Q566" s="365"/>
      <c r="R566" s="363">
        <f>R567</f>
        <v>0</v>
      </c>
      <c r="S566" s="363">
        <f>S567</f>
        <v>0</v>
      </c>
      <c r="T566" s="363">
        <f>T567</f>
        <v>8671571.1799999997</v>
      </c>
      <c r="U566" s="359">
        <f t="shared" si="266"/>
        <v>2205.4404181184668</v>
      </c>
      <c r="V566" s="366">
        <f>V567</f>
        <v>3037.17</v>
      </c>
    </row>
    <row r="567" spans="1:22" ht="35.25" x14ac:dyDescent="0.5">
      <c r="A567" s="173">
        <v>1</v>
      </c>
      <c r="B567" s="358">
        <f>SUBTOTAL(9,$A$405:A567)</f>
        <v>137</v>
      </c>
      <c r="C567" s="386" t="s">
        <v>12378</v>
      </c>
      <c r="D567" s="358">
        <v>1979</v>
      </c>
      <c r="E567" s="358"/>
      <c r="F567" s="358" t="s">
        <v>17053</v>
      </c>
      <c r="G567" s="358">
        <v>5</v>
      </c>
      <c r="H567" s="358">
        <v>5</v>
      </c>
      <c r="I567" s="363">
        <v>3931.9</v>
      </c>
      <c r="J567" s="363">
        <v>3434.07</v>
      </c>
      <c r="K567" s="363">
        <v>3434.07</v>
      </c>
      <c r="L567" s="364">
        <v>195</v>
      </c>
      <c r="M567" s="358" t="s">
        <v>17048</v>
      </c>
      <c r="N567" s="358" t="s">
        <v>17064</v>
      </c>
      <c r="O567" s="361" t="s">
        <v>17413</v>
      </c>
      <c r="P567" s="365">
        <v>8671571.1799999997</v>
      </c>
      <c r="Q567" s="365"/>
      <c r="R567" s="363">
        <v>0</v>
      </c>
      <c r="S567" s="363">
        <v>0</v>
      </c>
      <c r="T567" s="363">
        <f>P567-R567-S567</f>
        <v>8671571.1799999997</v>
      </c>
      <c r="U567" s="359">
        <f t="shared" si="266"/>
        <v>2205.4404181184668</v>
      </c>
      <c r="V567" s="366">
        <v>3037.17</v>
      </c>
    </row>
    <row r="568" spans="1:22" ht="35.25" x14ac:dyDescent="0.5">
      <c r="B568" s="367" t="s">
        <v>342</v>
      </c>
      <c r="C568" s="385"/>
      <c r="D568" s="358" t="s">
        <v>17026</v>
      </c>
      <c r="E568" s="358" t="s">
        <v>17026</v>
      </c>
      <c r="F568" s="358" t="s">
        <v>17026</v>
      </c>
      <c r="G568" s="358" t="s">
        <v>17026</v>
      </c>
      <c r="H568" s="358" t="s">
        <v>17026</v>
      </c>
      <c r="I568" s="363">
        <f>SUM(I569:I572)</f>
        <v>3500.7</v>
      </c>
      <c r="J568" s="363">
        <f t="shared" ref="J568:L568" si="298">SUM(J569:J572)</f>
        <v>3187.7</v>
      </c>
      <c r="K568" s="363">
        <f>SUM(K569:K572)</f>
        <v>3034.1</v>
      </c>
      <c r="L568" s="364">
        <f t="shared" si="298"/>
        <v>149</v>
      </c>
      <c r="M568" s="358" t="s">
        <v>17026</v>
      </c>
      <c r="N568" s="358" t="s">
        <v>17026</v>
      </c>
      <c r="O568" s="361" t="s">
        <v>17026</v>
      </c>
      <c r="P568" s="365">
        <v>27862155.84</v>
      </c>
      <c r="Q568" s="365">
        <f t="shared" ref="Q568:T568" si="299">SUM(Q569:Q572)</f>
        <v>0</v>
      </c>
      <c r="R568" s="363">
        <f t="shared" si="299"/>
        <v>0</v>
      </c>
      <c r="S568" s="363">
        <f t="shared" si="299"/>
        <v>0</v>
      </c>
      <c r="T568" s="363">
        <f t="shared" si="299"/>
        <v>27862155.84</v>
      </c>
      <c r="U568" s="359">
        <f t="shared" si="266"/>
        <v>7959.0241494558231</v>
      </c>
      <c r="V568" s="366">
        <f>MAX(V569:V572)</f>
        <v>11955.77254808834</v>
      </c>
    </row>
    <row r="569" spans="1:22" ht="35.25" x14ac:dyDescent="0.5">
      <c r="A569" s="173">
        <v>1</v>
      </c>
      <c r="B569" s="358">
        <f>SUBTOTAL(9,$A$405:A569)</f>
        <v>138</v>
      </c>
      <c r="C569" s="368" t="s">
        <v>347</v>
      </c>
      <c r="D569" s="358">
        <v>1978</v>
      </c>
      <c r="E569" s="358"/>
      <c r="F569" s="358" t="s">
        <v>17189</v>
      </c>
      <c r="G569" s="358">
        <v>3</v>
      </c>
      <c r="H569" s="358" t="s">
        <v>17055</v>
      </c>
      <c r="I569" s="369">
        <v>1915.3</v>
      </c>
      <c r="J569" s="369">
        <v>1759.2</v>
      </c>
      <c r="K569" s="369">
        <v>1697.1000000000001</v>
      </c>
      <c r="L569" s="370">
        <v>91</v>
      </c>
      <c r="M569" s="358" t="s">
        <v>17048</v>
      </c>
      <c r="N569" s="358" t="s">
        <v>17064</v>
      </c>
      <c r="O569" s="361" t="s">
        <v>17181</v>
      </c>
      <c r="P569" s="366">
        <v>12591733.140000001</v>
      </c>
      <c r="Q569" s="366"/>
      <c r="R569" s="366">
        <v>0</v>
      </c>
      <c r="S569" s="366">
        <v>0</v>
      </c>
      <c r="T569" s="366">
        <f>P569-R569-S569</f>
        <v>12591733.140000001</v>
      </c>
      <c r="U569" s="359">
        <f t="shared" si="266"/>
        <v>6574.2876520649515</v>
      </c>
      <c r="V569" s="366">
        <v>6574.2876520649497</v>
      </c>
    </row>
    <row r="570" spans="1:22" ht="35.25" x14ac:dyDescent="0.5">
      <c r="A570" s="173">
        <v>1</v>
      </c>
      <c r="B570" s="358">
        <f>SUBTOTAL(9,$A$405:A570)</f>
        <v>139</v>
      </c>
      <c r="C570" s="368" t="s">
        <v>348</v>
      </c>
      <c r="D570" s="358">
        <v>1953</v>
      </c>
      <c r="E570" s="358"/>
      <c r="F570" s="358" t="s">
        <v>17189</v>
      </c>
      <c r="G570" s="358">
        <v>2</v>
      </c>
      <c r="H570" s="358" t="s">
        <v>16996</v>
      </c>
      <c r="I570" s="369">
        <v>681.7</v>
      </c>
      <c r="J570" s="369">
        <v>612.70000000000005</v>
      </c>
      <c r="K570" s="369">
        <v>612.70000000000005</v>
      </c>
      <c r="L570" s="370">
        <v>24</v>
      </c>
      <c r="M570" s="358" t="s">
        <v>17048</v>
      </c>
      <c r="N570" s="358" t="s">
        <v>17086</v>
      </c>
      <c r="O570" s="361" t="s">
        <v>17052</v>
      </c>
      <c r="P570" s="366">
        <v>5947708.0499999998</v>
      </c>
      <c r="Q570" s="366"/>
      <c r="R570" s="366">
        <v>0</v>
      </c>
      <c r="S570" s="366">
        <v>0</v>
      </c>
      <c r="T570" s="366">
        <f>P570-R570-S570</f>
        <v>5947708.0499999998</v>
      </c>
      <c r="U570" s="359">
        <f t="shared" si="266"/>
        <v>8724.8174416898928</v>
      </c>
      <c r="V570" s="366">
        <v>8724.8174416898928</v>
      </c>
    </row>
    <row r="571" spans="1:22" ht="35.25" x14ac:dyDescent="0.5">
      <c r="A571" s="173">
        <v>1</v>
      </c>
      <c r="B571" s="358">
        <f>SUBTOTAL(9,$A$405:A571)</f>
        <v>140</v>
      </c>
      <c r="C571" s="368" t="s">
        <v>340</v>
      </c>
      <c r="D571" s="358">
        <v>1951</v>
      </c>
      <c r="E571" s="358"/>
      <c r="F571" s="358" t="s">
        <v>17189</v>
      </c>
      <c r="G571" s="358">
        <v>2</v>
      </c>
      <c r="H571" s="358" t="s">
        <v>16996</v>
      </c>
      <c r="I571" s="369">
        <v>421.1</v>
      </c>
      <c r="J571" s="369">
        <v>375.7</v>
      </c>
      <c r="K571" s="369">
        <v>284.2</v>
      </c>
      <c r="L571" s="370">
        <v>18</v>
      </c>
      <c r="M571" s="358" t="s">
        <v>17048</v>
      </c>
      <c r="N571" s="358" t="s">
        <v>17086</v>
      </c>
      <c r="O571" s="361" t="s">
        <v>17052</v>
      </c>
      <c r="P571" s="366">
        <v>4666192.8600000003</v>
      </c>
      <c r="Q571" s="366"/>
      <c r="R571" s="366">
        <v>0</v>
      </c>
      <c r="S571" s="366">
        <v>0</v>
      </c>
      <c r="T571" s="366">
        <f>P571-R571-S571</f>
        <v>4666192.8600000003</v>
      </c>
      <c r="U571" s="359">
        <f t="shared" si="266"/>
        <v>11080.961434338637</v>
      </c>
      <c r="V571" s="366">
        <v>11955.77254808834</v>
      </c>
    </row>
    <row r="572" spans="1:22" ht="35.25" x14ac:dyDescent="0.5">
      <c r="A572" s="173">
        <v>1</v>
      </c>
      <c r="B572" s="358">
        <f>SUBTOTAL(9,$A$405:A572)</f>
        <v>141</v>
      </c>
      <c r="C572" s="368" t="s">
        <v>341</v>
      </c>
      <c r="D572" s="358">
        <v>1925</v>
      </c>
      <c r="E572" s="358"/>
      <c r="F572" s="358" t="s">
        <v>17189</v>
      </c>
      <c r="G572" s="358">
        <v>2</v>
      </c>
      <c r="H572" s="358" t="s">
        <v>16994</v>
      </c>
      <c r="I572" s="369">
        <v>482.6</v>
      </c>
      <c r="J572" s="369">
        <v>440.1</v>
      </c>
      <c r="K572" s="369">
        <v>440.1</v>
      </c>
      <c r="L572" s="370">
        <v>16</v>
      </c>
      <c r="M572" s="358" t="s">
        <v>17048</v>
      </c>
      <c r="N572" s="358" t="s">
        <v>17086</v>
      </c>
      <c r="O572" s="361" t="s">
        <v>17052</v>
      </c>
      <c r="P572" s="366">
        <v>4656521.79</v>
      </c>
      <c r="Q572" s="366"/>
      <c r="R572" s="366">
        <v>0</v>
      </c>
      <c r="S572" s="366">
        <v>0</v>
      </c>
      <c r="T572" s="366">
        <f>P572-R572-S572</f>
        <v>4656521.79</v>
      </c>
      <c r="U572" s="359">
        <f t="shared" si="266"/>
        <v>9648.8226067136347</v>
      </c>
      <c r="V572" s="366">
        <v>10411.24374222959</v>
      </c>
    </row>
    <row r="573" spans="1:22" ht="35.25" x14ac:dyDescent="0.5">
      <c r="B573" s="367" t="s">
        <v>371</v>
      </c>
      <c r="C573" s="385"/>
      <c r="D573" s="358" t="s">
        <v>17026</v>
      </c>
      <c r="E573" s="358" t="s">
        <v>17026</v>
      </c>
      <c r="F573" s="358" t="s">
        <v>17026</v>
      </c>
      <c r="G573" s="358" t="s">
        <v>17026</v>
      </c>
      <c r="H573" s="358" t="s">
        <v>17026</v>
      </c>
      <c r="I573" s="363">
        <f>I574+I575</f>
        <v>1137.98</v>
      </c>
      <c r="J573" s="363">
        <f t="shared" ref="J573:L573" si="300">J574+J575</f>
        <v>908.26</v>
      </c>
      <c r="K573" s="363">
        <f>K574+K575</f>
        <v>842.66000000000008</v>
      </c>
      <c r="L573" s="364">
        <f t="shared" si="300"/>
        <v>36</v>
      </c>
      <c r="M573" s="358" t="s">
        <v>17026</v>
      </c>
      <c r="N573" s="358" t="s">
        <v>17026</v>
      </c>
      <c r="O573" s="361" t="s">
        <v>17026</v>
      </c>
      <c r="P573" s="365">
        <v>6240219.6099999994</v>
      </c>
      <c r="Q573" s="365">
        <f t="shared" ref="Q573" si="301">Q574+Q575</f>
        <v>0</v>
      </c>
      <c r="R573" s="363">
        <f t="shared" ref="R573" si="302">R574+R575</f>
        <v>0</v>
      </c>
      <c r="S573" s="363">
        <f t="shared" ref="S573" si="303">S574+S575</f>
        <v>0</v>
      </c>
      <c r="T573" s="363">
        <f t="shared" ref="T573" si="304">T574+T575</f>
        <v>6240219.6099999994</v>
      </c>
      <c r="U573" s="359">
        <f t="shared" si="266"/>
        <v>5483.5933935570038</v>
      </c>
      <c r="V573" s="366">
        <f>MAX(V574:V575)</f>
        <v>6462.5683917597489</v>
      </c>
    </row>
    <row r="574" spans="1:22" ht="35.25" x14ac:dyDescent="0.5">
      <c r="A574" s="173">
        <v>1</v>
      </c>
      <c r="B574" s="358">
        <f>SUBTOTAL(9,$A$405:A574)</f>
        <v>142</v>
      </c>
      <c r="C574" s="368" t="s">
        <v>375</v>
      </c>
      <c r="D574" s="358">
        <v>1988</v>
      </c>
      <c r="E574" s="358"/>
      <c r="F574" s="358" t="s">
        <v>17189</v>
      </c>
      <c r="G574" s="358">
        <v>2</v>
      </c>
      <c r="H574" s="358" t="s">
        <v>16994</v>
      </c>
      <c r="I574" s="369">
        <v>517.46</v>
      </c>
      <c r="J574" s="369">
        <v>517.46</v>
      </c>
      <c r="K574" s="369">
        <v>487.46000000000004</v>
      </c>
      <c r="L574" s="370">
        <v>15</v>
      </c>
      <c r="M574" s="358" t="s">
        <v>17048</v>
      </c>
      <c r="N574" s="358" t="s">
        <v>17086</v>
      </c>
      <c r="O574" s="361" t="s">
        <v>17052</v>
      </c>
      <c r="P574" s="366">
        <v>3344120.6399999997</v>
      </c>
      <c r="Q574" s="366"/>
      <c r="R574" s="366">
        <v>0</v>
      </c>
      <c r="S574" s="366">
        <v>0</v>
      </c>
      <c r="T574" s="366">
        <f>P574-R574-S574</f>
        <v>3344120.6399999997</v>
      </c>
      <c r="U574" s="359">
        <f t="shared" si="266"/>
        <v>6462.568391759748</v>
      </c>
      <c r="V574" s="366">
        <v>6462.5683917597489</v>
      </c>
    </row>
    <row r="575" spans="1:22" ht="35.25" x14ac:dyDescent="0.5">
      <c r="A575" s="173">
        <v>1</v>
      </c>
      <c r="B575" s="358">
        <f>SUBTOTAL(9,$A$405:A575)</f>
        <v>143</v>
      </c>
      <c r="C575" s="368" t="s">
        <v>13153</v>
      </c>
      <c r="D575" s="358">
        <v>1962</v>
      </c>
      <c r="E575" s="358"/>
      <c r="F575" s="358" t="s">
        <v>17188</v>
      </c>
      <c r="G575" s="358">
        <v>2</v>
      </c>
      <c r="H575" s="358" t="s">
        <v>16994</v>
      </c>
      <c r="I575" s="369">
        <v>620.52</v>
      </c>
      <c r="J575" s="369">
        <v>390.8</v>
      </c>
      <c r="K575" s="369">
        <v>355.2</v>
      </c>
      <c r="L575" s="370">
        <v>21</v>
      </c>
      <c r="M575" s="358" t="s">
        <v>17048</v>
      </c>
      <c r="N575" s="358" t="s">
        <v>17086</v>
      </c>
      <c r="O575" s="361" t="s">
        <v>17052</v>
      </c>
      <c r="P575" s="366">
        <v>2896098.97</v>
      </c>
      <c r="Q575" s="366"/>
      <c r="R575" s="366">
        <v>0</v>
      </c>
      <c r="S575" s="366">
        <v>0</v>
      </c>
      <c r="T575" s="366">
        <f>P575-R575-S575</f>
        <v>2896098.97</v>
      </c>
      <c r="U575" s="359">
        <f t="shared" si="266"/>
        <v>4667.2129343131573</v>
      </c>
      <c r="V575" s="366">
        <v>5457.8621962225234</v>
      </c>
    </row>
    <row r="576" spans="1:22" ht="35.25" x14ac:dyDescent="0.5">
      <c r="B576" s="367" t="s">
        <v>374</v>
      </c>
      <c r="C576" s="385"/>
      <c r="D576" s="358" t="s">
        <v>17026</v>
      </c>
      <c r="E576" s="358" t="s">
        <v>17026</v>
      </c>
      <c r="F576" s="358" t="s">
        <v>17026</v>
      </c>
      <c r="G576" s="358" t="s">
        <v>17026</v>
      </c>
      <c r="H576" s="358" t="s">
        <v>17026</v>
      </c>
      <c r="I576" s="363">
        <f>I577</f>
        <v>875.2</v>
      </c>
      <c r="J576" s="363">
        <f t="shared" ref="J576:L576" si="305">J577</f>
        <v>875.2</v>
      </c>
      <c r="K576" s="363">
        <f>K577</f>
        <v>875.2</v>
      </c>
      <c r="L576" s="364">
        <f t="shared" si="305"/>
        <v>30</v>
      </c>
      <c r="M576" s="358" t="s">
        <v>17026</v>
      </c>
      <c r="N576" s="358" t="s">
        <v>17026</v>
      </c>
      <c r="O576" s="361" t="s">
        <v>17026</v>
      </c>
      <c r="P576" s="365">
        <v>2973945.68</v>
      </c>
      <c r="Q576" s="365"/>
      <c r="R576" s="363">
        <f t="shared" ref="R576:T576" si="306">R577</f>
        <v>0</v>
      </c>
      <c r="S576" s="363">
        <f t="shared" si="306"/>
        <v>0</v>
      </c>
      <c r="T576" s="363">
        <f t="shared" si="306"/>
        <v>2973945.68</v>
      </c>
      <c r="U576" s="359">
        <f t="shared" si="266"/>
        <v>3398.0183729433274</v>
      </c>
      <c r="V576" s="366">
        <f>V577</f>
        <v>8279.2687385740392</v>
      </c>
    </row>
    <row r="577" spans="1:22" ht="35.25" x14ac:dyDescent="0.5">
      <c r="A577" s="173">
        <v>1</v>
      </c>
      <c r="B577" s="358">
        <f>SUBTOTAL(9,$A$405:A577)</f>
        <v>144</v>
      </c>
      <c r="C577" s="368" t="s">
        <v>376</v>
      </c>
      <c r="D577" s="358">
        <v>1982</v>
      </c>
      <c r="E577" s="358"/>
      <c r="F577" s="358" t="s">
        <v>17189</v>
      </c>
      <c r="G577" s="358">
        <v>2</v>
      </c>
      <c r="H577" s="358" t="s">
        <v>17055</v>
      </c>
      <c r="I577" s="369">
        <v>875.2</v>
      </c>
      <c r="J577" s="369">
        <v>875.2</v>
      </c>
      <c r="K577" s="369">
        <v>875.2</v>
      </c>
      <c r="L577" s="370">
        <v>30</v>
      </c>
      <c r="M577" s="358" t="s">
        <v>17048</v>
      </c>
      <c r="N577" s="358" t="s">
        <v>17086</v>
      </c>
      <c r="O577" s="361" t="s">
        <v>17052</v>
      </c>
      <c r="P577" s="366">
        <v>2973945.68</v>
      </c>
      <c r="Q577" s="366"/>
      <c r="R577" s="366">
        <v>0</v>
      </c>
      <c r="S577" s="366">
        <v>0</v>
      </c>
      <c r="T577" s="366">
        <f>P577-R577-S577</f>
        <v>2973945.68</v>
      </c>
      <c r="U577" s="359">
        <f t="shared" si="266"/>
        <v>3398.0183729433274</v>
      </c>
      <c r="V577" s="366">
        <v>8279.2687385740392</v>
      </c>
    </row>
    <row r="578" spans="1:22" ht="35.25" x14ac:dyDescent="0.5">
      <c r="B578" s="367" t="s">
        <v>17021</v>
      </c>
      <c r="C578" s="385"/>
      <c r="D578" s="358" t="s">
        <v>17026</v>
      </c>
      <c r="E578" s="358" t="s">
        <v>17026</v>
      </c>
      <c r="F578" s="358" t="s">
        <v>17026</v>
      </c>
      <c r="G578" s="358" t="s">
        <v>17026</v>
      </c>
      <c r="H578" s="358" t="s">
        <v>17026</v>
      </c>
      <c r="I578" s="363">
        <f>I579</f>
        <v>1051.5</v>
      </c>
      <c r="J578" s="363">
        <f t="shared" ref="J578:L578" si="307">J579</f>
        <v>916.3</v>
      </c>
      <c r="K578" s="363">
        <f>K579</f>
        <v>834.19999999999993</v>
      </c>
      <c r="L578" s="364">
        <f t="shared" si="307"/>
        <v>53</v>
      </c>
      <c r="M578" s="358" t="s">
        <v>17026</v>
      </c>
      <c r="N578" s="358" t="s">
        <v>17026</v>
      </c>
      <c r="O578" s="361" t="s">
        <v>17026</v>
      </c>
      <c r="P578" s="365">
        <v>7222802.4000000004</v>
      </c>
      <c r="Q578" s="365"/>
      <c r="R578" s="363">
        <f t="shared" ref="R578:T578" si="308">R579</f>
        <v>0</v>
      </c>
      <c r="S578" s="363">
        <f t="shared" si="308"/>
        <v>0</v>
      </c>
      <c r="T578" s="363">
        <f t="shared" si="308"/>
        <v>7222802.4000000004</v>
      </c>
      <c r="U578" s="359">
        <f t="shared" si="266"/>
        <v>6869.046504992868</v>
      </c>
      <c r="V578" s="366">
        <f>V579</f>
        <v>6869.046504992868</v>
      </c>
    </row>
    <row r="579" spans="1:22" ht="35.25" x14ac:dyDescent="0.5">
      <c r="A579" s="173">
        <v>1</v>
      </c>
      <c r="B579" s="358">
        <f>SUBTOTAL(9,$A$405:A579)</f>
        <v>145</v>
      </c>
      <c r="C579" s="368" t="s">
        <v>2493</v>
      </c>
      <c r="D579" s="358">
        <v>1984</v>
      </c>
      <c r="E579" s="358"/>
      <c r="F579" s="358" t="s">
        <v>17189</v>
      </c>
      <c r="G579" s="358">
        <v>2</v>
      </c>
      <c r="H579" s="358" t="s">
        <v>17055</v>
      </c>
      <c r="I579" s="369">
        <v>1051.5</v>
      </c>
      <c r="J579" s="369">
        <v>916.3</v>
      </c>
      <c r="K579" s="369">
        <v>834.19999999999993</v>
      </c>
      <c r="L579" s="370">
        <v>53</v>
      </c>
      <c r="M579" s="358" t="s">
        <v>17048</v>
      </c>
      <c r="N579" s="358" t="s">
        <v>17064</v>
      </c>
      <c r="O579" s="361" t="s">
        <v>17122</v>
      </c>
      <c r="P579" s="366">
        <v>7222802.4000000004</v>
      </c>
      <c r="Q579" s="366"/>
      <c r="R579" s="366">
        <v>0</v>
      </c>
      <c r="S579" s="366">
        <v>0</v>
      </c>
      <c r="T579" s="366">
        <f>P579-R579-S579</f>
        <v>7222802.4000000004</v>
      </c>
      <c r="U579" s="359">
        <f t="shared" si="266"/>
        <v>6869.046504992868</v>
      </c>
      <c r="V579" s="366">
        <v>6869.046504992868</v>
      </c>
    </row>
    <row r="580" spans="1:22" ht="35.25" x14ac:dyDescent="0.5">
      <c r="B580" s="367" t="s">
        <v>219</v>
      </c>
      <c r="C580" s="385"/>
      <c r="D580" s="358" t="s">
        <v>17026</v>
      </c>
      <c r="E580" s="358" t="s">
        <v>17026</v>
      </c>
      <c r="F580" s="358" t="s">
        <v>17026</v>
      </c>
      <c r="G580" s="358" t="s">
        <v>17026</v>
      </c>
      <c r="H580" s="358" t="s">
        <v>17026</v>
      </c>
      <c r="I580" s="363">
        <f>I581</f>
        <v>777.3</v>
      </c>
      <c r="J580" s="363">
        <f t="shared" ref="J580:L580" si="309">J581</f>
        <v>469.4</v>
      </c>
      <c r="K580" s="363">
        <f>K581</f>
        <v>469.4</v>
      </c>
      <c r="L580" s="364">
        <f t="shared" si="309"/>
        <v>35</v>
      </c>
      <c r="M580" s="358" t="s">
        <v>17026</v>
      </c>
      <c r="N580" s="358" t="s">
        <v>17026</v>
      </c>
      <c r="O580" s="361" t="s">
        <v>17026</v>
      </c>
      <c r="P580" s="365">
        <v>5266000</v>
      </c>
      <c r="Q580" s="365"/>
      <c r="R580" s="363">
        <f t="shared" ref="R580:T580" si="310">R581</f>
        <v>0</v>
      </c>
      <c r="S580" s="363">
        <f t="shared" si="310"/>
        <v>0</v>
      </c>
      <c r="T580" s="363">
        <f t="shared" si="310"/>
        <v>5266000</v>
      </c>
      <c r="U580" s="359">
        <f t="shared" si="266"/>
        <v>6774.7330503023286</v>
      </c>
      <c r="V580" s="366">
        <f>V581</f>
        <v>6774.7330503023286</v>
      </c>
    </row>
    <row r="581" spans="1:22" ht="35.25" x14ac:dyDescent="0.5">
      <c r="A581" s="173">
        <v>1</v>
      </c>
      <c r="B581" s="358">
        <f>SUBTOTAL(9,$A$405:A581)</f>
        <v>146</v>
      </c>
      <c r="C581" s="368" t="s">
        <v>240</v>
      </c>
      <c r="D581" s="358">
        <v>1978</v>
      </c>
      <c r="E581" s="358"/>
      <c r="F581" s="358" t="s">
        <v>17189</v>
      </c>
      <c r="G581" s="358">
        <v>2</v>
      </c>
      <c r="H581" s="358" t="s">
        <v>16996</v>
      </c>
      <c r="I581" s="369">
        <v>777.3</v>
      </c>
      <c r="J581" s="369">
        <v>469.4</v>
      </c>
      <c r="K581" s="369">
        <v>469.4</v>
      </c>
      <c r="L581" s="370">
        <v>35</v>
      </c>
      <c r="M581" s="358" t="s">
        <v>17048</v>
      </c>
      <c r="N581" s="358" t="s">
        <v>17086</v>
      </c>
      <c r="O581" s="361" t="s">
        <v>17052</v>
      </c>
      <c r="P581" s="366">
        <v>5266000</v>
      </c>
      <c r="Q581" s="366"/>
      <c r="R581" s="366">
        <v>0</v>
      </c>
      <c r="S581" s="366">
        <v>0</v>
      </c>
      <c r="T581" s="366">
        <f>P581-R581-S581</f>
        <v>5266000</v>
      </c>
      <c r="U581" s="359">
        <f t="shared" si="266"/>
        <v>6774.7330503023286</v>
      </c>
      <c r="V581" s="366">
        <v>6774.7330503023286</v>
      </c>
    </row>
    <row r="582" spans="1:22" ht="35.25" x14ac:dyDescent="0.5">
      <c r="B582" s="367" t="s">
        <v>235</v>
      </c>
      <c r="C582" s="385"/>
      <c r="D582" s="358" t="s">
        <v>17026</v>
      </c>
      <c r="E582" s="358" t="s">
        <v>17026</v>
      </c>
      <c r="F582" s="358" t="s">
        <v>17026</v>
      </c>
      <c r="G582" s="358" t="s">
        <v>17026</v>
      </c>
      <c r="H582" s="358" t="s">
        <v>17026</v>
      </c>
      <c r="I582" s="363">
        <f>I583+I584</f>
        <v>13037.94</v>
      </c>
      <c r="J582" s="363">
        <f t="shared" ref="J582:L582" si="311">J583+J584</f>
        <v>10885.54</v>
      </c>
      <c r="K582" s="363">
        <f t="shared" si="311"/>
        <v>8801.9399999999987</v>
      </c>
      <c r="L582" s="370">
        <f t="shared" si="311"/>
        <v>357</v>
      </c>
      <c r="M582" s="358" t="s">
        <v>17026</v>
      </c>
      <c r="N582" s="358" t="s">
        <v>17026</v>
      </c>
      <c r="O582" s="361" t="s">
        <v>17026</v>
      </c>
      <c r="P582" s="365">
        <v>15262158.01</v>
      </c>
      <c r="Q582" s="365">
        <f t="shared" ref="Q582:T582" si="312">Q583+Q584</f>
        <v>0</v>
      </c>
      <c r="R582" s="363">
        <f t="shared" si="312"/>
        <v>0</v>
      </c>
      <c r="S582" s="363">
        <f t="shared" si="312"/>
        <v>0</v>
      </c>
      <c r="T582" s="363">
        <f t="shared" si="312"/>
        <v>15262158.01</v>
      </c>
      <c r="U582" s="359">
        <f t="shared" si="266"/>
        <v>1170.595815750034</v>
      </c>
      <c r="V582" s="366">
        <f>MAX(V583:V584)</f>
        <v>3577.4980053455729</v>
      </c>
    </row>
    <row r="583" spans="1:22" ht="35.25" x14ac:dyDescent="0.5">
      <c r="A583" s="173">
        <v>1</v>
      </c>
      <c r="B583" s="358">
        <f>SUBTOTAL(9,$A$405:A583)</f>
        <v>147</v>
      </c>
      <c r="C583" s="368" t="s">
        <v>236</v>
      </c>
      <c r="D583" s="358">
        <v>2007</v>
      </c>
      <c r="E583" s="358"/>
      <c r="F583" s="358" t="s">
        <v>17189</v>
      </c>
      <c r="G583" s="358">
        <v>5</v>
      </c>
      <c r="H583" s="358" t="s">
        <v>17051</v>
      </c>
      <c r="I583" s="369">
        <v>7146.1</v>
      </c>
      <c r="J583" s="369">
        <v>4993.7</v>
      </c>
      <c r="K583" s="369">
        <v>4720.5999999999995</v>
      </c>
      <c r="L583" s="370">
        <v>145</v>
      </c>
      <c r="M583" s="358" t="s">
        <v>17048</v>
      </c>
      <c r="N583" s="358" t="s">
        <v>17064</v>
      </c>
      <c r="O583" s="361" t="s">
        <v>17171</v>
      </c>
      <c r="P583" s="366">
        <v>9893936.3399999999</v>
      </c>
      <c r="Q583" s="366"/>
      <c r="R583" s="366">
        <v>0</v>
      </c>
      <c r="S583" s="366">
        <v>0</v>
      </c>
      <c r="T583" s="366">
        <f>P583-R583-S583</f>
        <v>9893936.3399999999</v>
      </c>
      <c r="U583" s="359">
        <f t="shared" si="266"/>
        <v>1384.5225143784721</v>
      </c>
      <c r="V583" s="366">
        <v>3577.4980053455729</v>
      </c>
    </row>
    <row r="584" spans="1:22" ht="35.25" x14ac:dyDescent="0.5">
      <c r="A584" s="173">
        <v>1</v>
      </c>
      <c r="B584" s="358">
        <f>SUBTOTAL(9,$A$405:A584)</f>
        <v>148</v>
      </c>
      <c r="C584" s="368" t="s">
        <v>14441</v>
      </c>
      <c r="D584" s="358">
        <v>1971</v>
      </c>
      <c r="E584" s="358"/>
      <c r="F584" s="358" t="s">
        <v>17189</v>
      </c>
      <c r="G584" s="358">
        <v>5</v>
      </c>
      <c r="H584" s="358" t="s">
        <v>17054</v>
      </c>
      <c r="I584" s="369">
        <v>5891.84</v>
      </c>
      <c r="J584" s="369">
        <v>5891.84</v>
      </c>
      <c r="K584" s="369">
        <v>4081.34</v>
      </c>
      <c r="L584" s="370">
        <v>212</v>
      </c>
      <c r="M584" s="358" t="s">
        <v>17048</v>
      </c>
      <c r="N584" s="358" t="s">
        <v>17064</v>
      </c>
      <c r="O584" s="361" t="s">
        <v>17309</v>
      </c>
      <c r="P584" s="366">
        <v>5368221.67</v>
      </c>
      <c r="Q584" s="366"/>
      <c r="R584" s="366">
        <v>0</v>
      </c>
      <c r="S584" s="366">
        <v>0</v>
      </c>
      <c r="T584" s="366">
        <f>P584-R584-S584</f>
        <v>5368221.67</v>
      </c>
      <c r="U584" s="359">
        <f>P584/I584</f>
        <v>911.12821631273084</v>
      </c>
      <c r="V584" s="366">
        <v>2452.4860552900282</v>
      </c>
    </row>
    <row r="585" spans="1:22" ht="35.25" x14ac:dyDescent="0.5">
      <c r="B585" s="367" t="s">
        <v>220</v>
      </c>
      <c r="C585" s="385"/>
      <c r="D585" s="358" t="s">
        <v>17026</v>
      </c>
      <c r="E585" s="358" t="s">
        <v>17026</v>
      </c>
      <c r="F585" s="358" t="s">
        <v>17026</v>
      </c>
      <c r="G585" s="358" t="s">
        <v>17026</v>
      </c>
      <c r="H585" s="358" t="s">
        <v>17026</v>
      </c>
      <c r="I585" s="363">
        <f>I586+I587</f>
        <v>6301.9</v>
      </c>
      <c r="J585" s="363">
        <f t="shared" ref="J585:L585" si="313">J586+J587</f>
        <v>5277</v>
      </c>
      <c r="K585" s="363">
        <f>K586+K587</f>
        <v>5124.1000000000004</v>
      </c>
      <c r="L585" s="364">
        <f t="shared" si="313"/>
        <v>241</v>
      </c>
      <c r="M585" s="358" t="s">
        <v>17026</v>
      </c>
      <c r="N585" s="358" t="s">
        <v>17026</v>
      </c>
      <c r="O585" s="361" t="s">
        <v>17026</v>
      </c>
      <c r="P585" s="365">
        <v>18347586.559999999</v>
      </c>
      <c r="Q585" s="365"/>
      <c r="R585" s="363">
        <f t="shared" ref="R585:T585" si="314">R586+R587</f>
        <v>0</v>
      </c>
      <c r="S585" s="363">
        <f t="shared" si="314"/>
        <v>0</v>
      </c>
      <c r="T585" s="363">
        <f t="shared" si="314"/>
        <v>18347586.559999999</v>
      </c>
      <c r="U585" s="359">
        <f t="shared" si="266"/>
        <v>2911.437274472778</v>
      </c>
      <c r="V585" s="366">
        <f>MAX(V586:V587)</f>
        <v>7672.6286582278481</v>
      </c>
    </row>
    <row r="586" spans="1:22" ht="35.25" x14ac:dyDescent="0.5">
      <c r="A586" s="173">
        <v>1</v>
      </c>
      <c r="B586" s="358">
        <f>SUBTOTAL(9,$A$405:A586)</f>
        <v>149</v>
      </c>
      <c r="C586" s="368" t="s">
        <v>241</v>
      </c>
      <c r="D586" s="358">
        <v>1976</v>
      </c>
      <c r="E586" s="358"/>
      <c r="F586" s="358" t="s">
        <v>17053</v>
      </c>
      <c r="G586" s="358">
        <v>5</v>
      </c>
      <c r="H586" s="358" t="s">
        <v>17054</v>
      </c>
      <c r="I586" s="369">
        <v>5511.9</v>
      </c>
      <c r="J586" s="369">
        <v>4547.1000000000004</v>
      </c>
      <c r="K586" s="369">
        <v>4394.2000000000007</v>
      </c>
      <c r="L586" s="370">
        <v>204</v>
      </c>
      <c r="M586" s="358" t="s">
        <v>17048</v>
      </c>
      <c r="N586" s="358" t="s">
        <v>17064</v>
      </c>
      <c r="O586" s="361" t="s">
        <v>17168</v>
      </c>
      <c r="P586" s="366">
        <v>12286209.92</v>
      </c>
      <c r="Q586" s="366"/>
      <c r="R586" s="366">
        <v>0</v>
      </c>
      <c r="S586" s="366">
        <v>0</v>
      </c>
      <c r="T586" s="366">
        <f>P586-R586-S586</f>
        <v>12286209.92</v>
      </c>
      <c r="U586" s="359">
        <f t="shared" si="266"/>
        <v>2229.0335310872838</v>
      </c>
      <c r="V586" s="366">
        <v>2229.0335310872842</v>
      </c>
    </row>
    <row r="587" spans="1:22" ht="35.25" x14ac:dyDescent="0.5">
      <c r="A587" s="173">
        <v>1</v>
      </c>
      <c r="B587" s="358">
        <f>SUBTOTAL(9,$A$405:A587)</f>
        <v>150</v>
      </c>
      <c r="C587" s="368" t="s">
        <v>242</v>
      </c>
      <c r="D587" s="358">
        <v>1982</v>
      </c>
      <c r="E587" s="358"/>
      <c r="F587" s="358" t="s">
        <v>17189</v>
      </c>
      <c r="G587" s="358">
        <v>2</v>
      </c>
      <c r="H587" s="358" t="s">
        <v>16996</v>
      </c>
      <c r="I587" s="369">
        <v>790</v>
      </c>
      <c r="J587" s="369">
        <v>729.9</v>
      </c>
      <c r="K587" s="369">
        <v>729.9</v>
      </c>
      <c r="L587" s="370">
        <v>37</v>
      </c>
      <c r="M587" s="358" t="s">
        <v>17048</v>
      </c>
      <c r="N587" s="358" t="s">
        <v>17064</v>
      </c>
      <c r="O587" s="361" t="s">
        <v>17171</v>
      </c>
      <c r="P587" s="366">
        <v>6061376.6399999997</v>
      </c>
      <c r="Q587" s="366"/>
      <c r="R587" s="366">
        <v>0</v>
      </c>
      <c r="S587" s="366">
        <v>0</v>
      </c>
      <c r="T587" s="366">
        <f>P587-R587-S587</f>
        <v>6061376.6399999997</v>
      </c>
      <c r="U587" s="359">
        <f t="shared" si="266"/>
        <v>7672.6286582278481</v>
      </c>
      <c r="V587" s="366">
        <v>7672.6286582278481</v>
      </c>
    </row>
    <row r="588" spans="1:22" ht="35.25" x14ac:dyDescent="0.5">
      <c r="B588" s="367" t="s">
        <v>221</v>
      </c>
      <c r="C588" s="385"/>
      <c r="D588" s="358" t="s">
        <v>17026</v>
      </c>
      <c r="E588" s="358" t="s">
        <v>17026</v>
      </c>
      <c r="F588" s="358" t="s">
        <v>17026</v>
      </c>
      <c r="G588" s="358" t="s">
        <v>17026</v>
      </c>
      <c r="H588" s="358" t="s">
        <v>17026</v>
      </c>
      <c r="I588" s="363">
        <f>I589</f>
        <v>5897.21</v>
      </c>
      <c r="J588" s="363">
        <f t="shared" ref="J588:L588" si="315">J589</f>
        <v>4536.71</v>
      </c>
      <c r="K588" s="363">
        <f>K589</f>
        <v>4277.51</v>
      </c>
      <c r="L588" s="364">
        <f t="shared" si="315"/>
        <v>221</v>
      </c>
      <c r="M588" s="358" t="s">
        <v>17026</v>
      </c>
      <c r="N588" s="358" t="s">
        <v>17026</v>
      </c>
      <c r="O588" s="361" t="s">
        <v>17026</v>
      </c>
      <c r="P588" s="365">
        <v>12189315.52</v>
      </c>
      <c r="Q588" s="365"/>
      <c r="R588" s="363">
        <f t="shared" ref="R588:T588" si="316">R589</f>
        <v>0</v>
      </c>
      <c r="S588" s="363">
        <f t="shared" si="316"/>
        <v>0</v>
      </c>
      <c r="T588" s="363">
        <f t="shared" si="316"/>
        <v>12189315.52</v>
      </c>
      <c r="U588" s="359">
        <f t="shared" si="266"/>
        <v>2066.9631096738967</v>
      </c>
      <c r="V588" s="366">
        <f>V589</f>
        <v>2066.9631096738967</v>
      </c>
    </row>
    <row r="589" spans="1:22" ht="35.25" x14ac:dyDescent="0.5">
      <c r="A589" s="173">
        <v>1</v>
      </c>
      <c r="B589" s="358">
        <f>SUBTOTAL(9,$A$405:A589)</f>
        <v>151</v>
      </c>
      <c r="C589" s="368" t="s">
        <v>237</v>
      </c>
      <c r="D589" s="358">
        <v>1977</v>
      </c>
      <c r="E589" s="358"/>
      <c r="F589" s="358" t="s">
        <v>17189</v>
      </c>
      <c r="G589" s="358">
        <v>5</v>
      </c>
      <c r="H589" s="358" t="s">
        <v>17054</v>
      </c>
      <c r="I589" s="369">
        <v>5897.21</v>
      </c>
      <c r="J589" s="369">
        <v>4536.71</v>
      </c>
      <c r="K589" s="369">
        <v>4277.51</v>
      </c>
      <c r="L589" s="370">
        <v>221</v>
      </c>
      <c r="M589" s="358" t="s">
        <v>17048</v>
      </c>
      <c r="N589" s="358" t="s">
        <v>17064</v>
      </c>
      <c r="O589" s="361" t="s">
        <v>17169</v>
      </c>
      <c r="P589" s="366">
        <v>12189315.52</v>
      </c>
      <c r="Q589" s="366"/>
      <c r="R589" s="366">
        <v>0</v>
      </c>
      <c r="S589" s="366">
        <v>0</v>
      </c>
      <c r="T589" s="366">
        <f>P589-R589-S589</f>
        <v>12189315.52</v>
      </c>
      <c r="U589" s="359">
        <f t="shared" si="266"/>
        <v>2066.9631096738967</v>
      </c>
      <c r="V589" s="366">
        <v>2066.9631096738967</v>
      </c>
    </row>
    <row r="590" spans="1:22" ht="35.25" x14ac:dyDescent="0.5">
      <c r="B590" s="367" t="s">
        <v>222</v>
      </c>
      <c r="C590" s="385"/>
      <c r="D590" s="358" t="s">
        <v>17026</v>
      </c>
      <c r="E590" s="358" t="s">
        <v>17026</v>
      </c>
      <c r="F590" s="358" t="s">
        <v>17026</v>
      </c>
      <c r="G590" s="358" t="s">
        <v>17026</v>
      </c>
      <c r="H590" s="358" t="s">
        <v>17026</v>
      </c>
      <c r="I590" s="363">
        <f>I591+I592</f>
        <v>8782.32</v>
      </c>
      <c r="J590" s="363">
        <f t="shared" ref="J590:L590" si="317">J591+J592</f>
        <v>6868</v>
      </c>
      <c r="K590" s="363">
        <f>K591+K592</f>
        <v>6820.74</v>
      </c>
      <c r="L590" s="364">
        <f t="shared" si="317"/>
        <v>234</v>
      </c>
      <c r="M590" s="358" t="s">
        <v>17026</v>
      </c>
      <c r="N590" s="358" t="s">
        <v>17026</v>
      </c>
      <c r="O590" s="361" t="s">
        <v>17026</v>
      </c>
      <c r="P590" s="365">
        <v>23953980.800000001</v>
      </c>
      <c r="Q590" s="365"/>
      <c r="R590" s="363">
        <f t="shared" ref="R590:T590" si="318">R591+R592</f>
        <v>0</v>
      </c>
      <c r="S590" s="363">
        <f t="shared" si="318"/>
        <v>0</v>
      </c>
      <c r="T590" s="363">
        <f t="shared" si="318"/>
        <v>23953980.800000001</v>
      </c>
      <c r="U590" s="359">
        <f t="shared" si="266"/>
        <v>2727.5231146211936</v>
      </c>
      <c r="V590" s="366">
        <f>MAX(V591:V592)</f>
        <v>7754.345932274834</v>
      </c>
    </row>
    <row r="591" spans="1:22" ht="35.25" x14ac:dyDescent="0.5">
      <c r="A591" s="173">
        <v>1</v>
      </c>
      <c r="B591" s="358">
        <f>SUBTOTAL(9,$A$405:A591)</f>
        <v>152</v>
      </c>
      <c r="C591" s="368" t="s">
        <v>238</v>
      </c>
      <c r="D591" s="358">
        <v>1974</v>
      </c>
      <c r="E591" s="358"/>
      <c r="F591" s="358" t="s">
        <v>17189</v>
      </c>
      <c r="G591" s="358">
        <v>5</v>
      </c>
      <c r="H591" s="358" t="s">
        <v>17050</v>
      </c>
      <c r="I591" s="369">
        <v>8070.62</v>
      </c>
      <c r="J591" s="369">
        <v>6208.4</v>
      </c>
      <c r="K591" s="369">
        <v>6161.1399999999994</v>
      </c>
      <c r="L591" s="370">
        <v>210</v>
      </c>
      <c r="M591" s="358" t="s">
        <v>17048</v>
      </c>
      <c r="N591" s="358" t="s">
        <v>17064</v>
      </c>
      <c r="O591" s="361" t="s">
        <v>17172</v>
      </c>
      <c r="P591" s="366">
        <v>18435212.800000001</v>
      </c>
      <c r="Q591" s="366"/>
      <c r="R591" s="366">
        <v>0</v>
      </c>
      <c r="S591" s="366">
        <v>0</v>
      </c>
      <c r="T591" s="366">
        <f>P591-R591-S591</f>
        <v>18435212.800000001</v>
      </c>
      <c r="U591" s="359">
        <f t="shared" si="266"/>
        <v>2284.2374935259004</v>
      </c>
      <c r="V591" s="366">
        <v>2284.2374935259004</v>
      </c>
    </row>
    <row r="592" spans="1:22" ht="35.25" x14ac:dyDescent="0.5">
      <c r="A592" s="173">
        <v>1</v>
      </c>
      <c r="B592" s="358">
        <f>SUBTOTAL(9,$A$405:A592)</f>
        <v>153</v>
      </c>
      <c r="C592" s="368" t="s">
        <v>239</v>
      </c>
      <c r="D592" s="358">
        <v>1969</v>
      </c>
      <c r="E592" s="358"/>
      <c r="F592" s="358" t="s">
        <v>17189</v>
      </c>
      <c r="G592" s="358">
        <v>2</v>
      </c>
      <c r="H592" s="358" t="s">
        <v>16996</v>
      </c>
      <c r="I592" s="369">
        <v>711.7</v>
      </c>
      <c r="J592" s="369">
        <v>659.6</v>
      </c>
      <c r="K592" s="369">
        <v>659.6</v>
      </c>
      <c r="L592" s="370">
        <v>24</v>
      </c>
      <c r="M592" s="358" t="s">
        <v>17048</v>
      </c>
      <c r="N592" s="358" t="s">
        <v>17086</v>
      </c>
      <c r="O592" s="361" t="s">
        <v>17052</v>
      </c>
      <c r="P592" s="366">
        <v>5518768</v>
      </c>
      <c r="Q592" s="366"/>
      <c r="R592" s="366">
        <v>0</v>
      </c>
      <c r="S592" s="366">
        <v>0</v>
      </c>
      <c r="T592" s="366">
        <f>P592-R592-S592</f>
        <v>5518768</v>
      </c>
      <c r="U592" s="359">
        <f t="shared" si="266"/>
        <v>7754.345932274834</v>
      </c>
      <c r="V592" s="366">
        <v>7754.345932274834</v>
      </c>
    </row>
    <row r="593" spans="1:22" ht="35.25" x14ac:dyDescent="0.5">
      <c r="B593" s="367" t="s">
        <v>363</v>
      </c>
      <c r="C593" s="385"/>
      <c r="D593" s="358" t="s">
        <v>17026</v>
      </c>
      <c r="E593" s="358" t="s">
        <v>17026</v>
      </c>
      <c r="F593" s="358" t="s">
        <v>17026</v>
      </c>
      <c r="G593" s="358" t="s">
        <v>17026</v>
      </c>
      <c r="H593" s="358" t="s">
        <v>17026</v>
      </c>
      <c r="I593" s="363">
        <f>I594</f>
        <v>974.7</v>
      </c>
      <c r="J593" s="363">
        <f t="shared" ref="J593:L593" si="319">J594</f>
        <v>885.6</v>
      </c>
      <c r="K593" s="363">
        <f>K594</f>
        <v>885.6</v>
      </c>
      <c r="L593" s="364">
        <f t="shared" si="319"/>
        <v>35</v>
      </c>
      <c r="M593" s="358" t="s">
        <v>17026</v>
      </c>
      <c r="N593" s="358" t="s">
        <v>17026</v>
      </c>
      <c r="O593" s="361" t="s">
        <v>17026</v>
      </c>
      <c r="P593" s="365">
        <v>9232207</v>
      </c>
      <c r="Q593" s="365"/>
      <c r="R593" s="363">
        <f t="shared" ref="R593:T593" si="320">R594</f>
        <v>0</v>
      </c>
      <c r="S593" s="363">
        <f t="shared" si="320"/>
        <v>0</v>
      </c>
      <c r="T593" s="363">
        <f t="shared" si="320"/>
        <v>9232207</v>
      </c>
      <c r="U593" s="359">
        <f t="shared" si="266"/>
        <v>9471.8446701549183</v>
      </c>
      <c r="V593" s="366">
        <f>V594</f>
        <v>9872.4886118805789</v>
      </c>
    </row>
    <row r="594" spans="1:22" ht="35.25" x14ac:dyDescent="0.5">
      <c r="A594" s="173">
        <v>1</v>
      </c>
      <c r="B594" s="358">
        <f>SUBTOTAL(9,$A$405:A594)</f>
        <v>154</v>
      </c>
      <c r="C594" s="368" t="s">
        <v>368</v>
      </c>
      <c r="D594" s="358">
        <v>1991</v>
      </c>
      <c r="E594" s="358"/>
      <c r="F594" s="358" t="s">
        <v>17189</v>
      </c>
      <c r="G594" s="358">
        <v>2</v>
      </c>
      <c r="H594" s="358" t="s">
        <v>17055</v>
      </c>
      <c r="I594" s="369">
        <v>974.7</v>
      </c>
      <c r="J594" s="369">
        <v>885.6</v>
      </c>
      <c r="K594" s="369">
        <v>885.6</v>
      </c>
      <c r="L594" s="370">
        <v>35</v>
      </c>
      <c r="M594" s="358" t="s">
        <v>17048</v>
      </c>
      <c r="N594" s="358" t="s">
        <v>17064</v>
      </c>
      <c r="O594" s="361" t="s">
        <v>17113</v>
      </c>
      <c r="P594" s="366">
        <v>9232207</v>
      </c>
      <c r="Q594" s="366"/>
      <c r="R594" s="366">
        <v>0</v>
      </c>
      <c r="S594" s="366">
        <v>0</v>
      </c>
      <c r="T594" s="366">
        <f>P594-R594-S594</f>
        <v>9232207</v>
      </c>
      <c r="U594" s="359">
        <f t="shared" si="266"/>
        <v>9471.8446701549183</v>
      </c>
      <c r="V594" s="366">
        <v>9872.4886118805789</v>
      </c>
    </row>
    <row r="595" spans="1:22" ht="35.25" x14ac:dyDescent="0.5">
      <c r="B595" s="367" t="s">
        <v>269</v>
      </c>
      <c r="C595" s="385"/>
      <c r="D595" s="358" t="s">
        <v>17026</v>
      </c>
      <c r="E595" s="358" t="s">
        <v>17026</v>
      </c>
      <c r="F595" s="358" t="s">
        <v>17026</v>
      </c>
      <c r="G595" s="358" t="s">
        <v>17026</v>
      </c>
      <c r="H595" s="358" t="s">
        <v>17026</v>
      </c>
      <c r="I595" s="363">
        <f>SUM(I596:I604)</f>
        <v>7018.04</v>
      </c>
      <c r="J595" s="363">
        <f t="shared" ref="J595:L595" si="321">SUM(J596:J604)</f>
        <v>6243.2</v>
      </c>
      <c r="K595" s="363">
        <f t="shared" si="321"/>
        <v>6199.1</v>
      </c>
      <c r="L595" s="370">
        <f t="shared" si="321"/>
        <v>394</v>
      </c>
      <c r="M595" s="358" t="s">
        <v>17026</v>
      </c>
      <c r="N595" s="358" t="s">
        <v>17026</v>
      </c>
      <c r="O595" s="361" t="s">
        <v>17026</v>
      </c>
      <c r="P595" s="365">
        <v>10072790.769999998</v>
      </c>
      <c r="Q595" s="365">
        <f t="shared" ref="Q595:T595" si="322">SUM(Q596:Q604)</f>
        <v>0</v>
      </c>
      <c r="R595" s="363">
        <f t="shared" si="322"/>
        <v>0</v>
      </c>
      <c r="S595" s="363">
        <f t="shared" si="322"/>
        <v>845258.33000000007</v>
      </c>
      <c r="T595" s="363">
        <f t="shared" si="322"/>
        <v>9227532.4399999976</v>
      </c>
      <c r="U595" s="359">
        <f t="shared" si="266"/>
        <v>1435.2712110503785</v>
      </c>
      <c r="V595" s="366">
        <f>MAX(V597:V604)</f>
        <v>3667.3506928116017</v>
      </c>
    </row>
    <row r="596" spans="1:22" ht="35.25" x14ac:dyDescent="0.5">
      <c r="A596" s="173">
        <v>1</v>
      </c>
      <c r="B596" s="358">
        <f>SUBTOTAL(9,$A$405:A596)</f>
        <v>155</v>
      </c>
      <c r="C596" s="368" t="s">
        <v>273</v>
      </c>
      <c r="D596" s="358">
        <v>1986</v>
      </c>
      <c r="E596" s="358"/>
      <c r="F596" s="358" t="s">
        <v>17189</v>
      </c>
      <c r="G596" s="358">
        <v>4</v>
      </c>
      <c r="H596" s="358" t="s">
        <v>16994</v>
      </c>
      <c r="I596" s="369">
        <v>912.79</v>
      </c>
      <c r="J596" s="369">
        <v>778.3</v>
      </c>
      <c r="K596" s="369">
        <v>734.19999999999993</v>
      </c>
      <c r="L596" s="370">
        <v>42</v>
      </c>
      <c r="M596" s="358" t="s">
        <v>17048</v>
      </c>
      <c r="N596" s="358" t="s">
        <v>17064</v>
      </c>
      <c r="O596" s="361" t="s">
        <v>17178</v>
      </c>
      <c r="P596" s="366">
        <v>3353388.8</v>
      </c>
      <c r="Q596" s="366"/>
      <c r="R596" s="366">
        <v>0</v>
      </c>
      <c r="S596" s="366">
        <v>0</v>
      </c>
      <c r="T596" s="366">
        <f t="shared" ref="T596:T604" si="323">P596-R596-S596</f>
        <v>3353388.8</v>
      </c>
      <c r="U596" s="359">
        <f t="shared" ref="U596:U597" si="324">P596/I596</f>
        <v>3673.7790729521575</v>
      </c>
      <c r="V596" s="366">
        <v>3673.779072952158</v>
      </c>
    </row>
    <row r="597" spans="1:22" ht="35.25" x14ac:dyDescent="0.5">
      <c r="A597" s="173">
        <v>1</v>
      </c>
      <c r="B597" s="358">
        <f>SUBTOTAL(9,$A$405:A597)</f>
        <v>156</v>
      </c>
      <c r="C597" s="368" t="s">
        <v>272</v>
      </c>
      <c r="D597" s="358">
        <v>1986</v>
      </c>
      <c r="E597" s="358"/>
      <c r="F597" s="358" t="s">
        <v>17189</v>
      </c>
      <c r="G597" s="358">
        <v>4</v>
      </c>
      <c r="H597" s="358" t="s">
        <v>16994</v>
      </c>
      <c r="I597" s="369">
        <v>914.39</v>
      </c>
      <c r="J597" s="369">
        <v>779.9</v>
      </c>
      <c r="K597" s="369">
        <v>779.9</v>
      </c>
      <c r="L597" s="370">
        <v>42</v>
      </c>
      <c r="M597" s="358" t="s">
        <v>17048</v>
      </c>
      <c r="N597" s="358" t="s">
        <v>17064</v>
      </c>
      <c r="O597" s="361" t="s">
        <v>17178</v>
      </c>
      <c r="P597" s="366">
        <v>3353388.8</v>
      </c>
      <c r="Q597" s="366"/>
      <c r="R597" s="366">
        <v>0</v>
      </c>
      <c r="S597" s="366">
        <v>0</v>
      </c>
      <c r="T597" s="366">
        <f t="shared" si="323"/>
        <v>3353388.8</v>
      </c>
      <c r="U597" s="359">
        <f t="shared" si="324"/>
        <v>3667.3506928116012</v>
      </c>
      <c r="V597" s="366">
        <v>3667.3506928116017</v>
      </c>
    </row>
    <row r="598" spans="1:22" ht="35.25" x14ac:dyDescent="0.5">
      <c r="A598" s="173">
        <v>1</v>
      </c>
      <c r="B598" s="358">
        <f>SUBTOTAL(9,$A$405:A598)</f>
        <v>157</v>
      </c>
      <c r="C598" s="371" t="s">
        <v>15509</v>
      </c>
      <c r="D598" s="372">
        <v>1967</v>
      </c>
      <c r="E598" s="372"/>
      <c r="F598" s="358" t="s">
        <v>17189</v>
      </c>
      <c r="G598" s="372">
        <v>2</v>
      </c>
      <c r="H598" s="372">
        <v>2</v>
      </c>
      <c r="I598" s="373">
        <v>716.98</v>
      </c>
      <c r="J598" s="373">
        <v>650</v>
      </c>
      <c r="K598" s="373">
        <v>650</v>
      </c>
      <c r="L598" s="374">
        <v>42</v>
      </c>
      <c r="M598" s="372" t="s">
        <v>17048</v>
      </c>
      <c r="N598" s="372" t="s">
        <v>17064</v>
      </c>
      <c r="O598" s="375" t="s">
        <v>17178</v>
      </c>
      <c r="P598" s="376">
        <v>464925.68</v>
      </c>
      <c r="Q598" s="376">
        <v>0</v>
      </c>
      <c r="R598" s="376">
        <v>0</v>
      </c>
      <c r="S598" s="376">
        <v>116750.08</v>
      </c>
      <c r="T598" s="376">
        <f t="shared" si="323"/>
        <v>348175.6</v>
      </c>
      <c r="U598" s="359">
        <f t="shared" ref="U598:U604" si="325">P598/I598</f>
        <v>648.44999860526093</v>
      </c>
      <c r="V598" s="366">
        <v>648.45000000000005</v>
      </c>
    </row>
    <row r="599" spans="1:22" ht="35.25" x14ac:dyDescent="0.5">
      <c r="A599" s="173">
        <v>1</v>
      </c>
      <c r="B599" s="358">
        <f>SUBTOTAL(9,$A$405:A599)</f>
        <v>158</v>
      </c>
      <c r="C599" s="371" t="s">
        <v>15511</v>
      </c>
      <c r="D599" s="372">
        <v>1968</v>
      </c>
      <c r="E599" s="372"/>
      <c r="F599" s="358" t="s">
        <v>17189</v>
      </c>
      <c r="G599" s="372">
        <v>2</v>
      </c>
      <c r="H599" s="372">
        <v>2</v>
      </c>
      <c r="I599" s="373">
        <v>711.07</v>
      </c>
      <c r="J599" s="373">
        <v>650</v>
      </c>
      <c r="K599" s="373">
        <v>650</v>
      </c>
      <c r="L599" s="374">
        <v>44</v>
      </c>
      <c r="M599" s="372" t="s">
        <v>17048</v>
      </c>
      <c r="N599" s="372" t="s">
        <v>17064</v>
      </c>
      <c r="O599" s="375" t="s">
        <v>17178</v>
      </c>
      <c r="P599" s="376">
        <v>461093.33999999997</v>
      </c>
      <c r="Q599" s="376">
        <v>0</v>
      </c>
      <c r="R599" s="376">
        <v>0</v>
      </c>
      <c r="S599" s="376">
        <v>115787.72</v>
      </c>
      <c r="T599" s="376">
        <f t="shared" si="323"/>
        <v>345305.62</v>
      </c>
      <c r="U599" s="359">
        <f t="shared" si="325"/>
        <v>648.44999789050291</v>
      </c>
      <c r="V599" s="366">
        <v>648.45000000000005</v>
      </c>
    </row>
    <row r="600" spans="1:22" ht="35.25" x14ac:dyDescent="0.5">
      <c r="A600" s="173">
        <v>1</v>
      </c>
      <c r="B600" s="358">
        <f>SUBTOTAL(9,$A$405:A600)</f>
        <v>159</v>
      </c>
      <c r="C600" s="371" t="s">
        <v>15512</v>
      </c>
      <c r="D600" s="372">
        <v>1971</v>
      </c>
      <c r="E600" s="372"/>
      <c r="F600" s="358" t="s">
        <v>17189</v>
      </c>
      <c r="G600" s="372">
        <v>2</v>
      </c>
      <c r="H600" s="372">
        <v>2</v>
      </c>
      <c r="I600" s="373">
        <v>714.4</v>
      </c>
      <c r="J600" s="373">
        <v>650</v>
      </c>
      <c r="K600" s="373">
        <v>650</v>
      </c>
      <c r="L600" s="374">
        <v>51</v>
      </c>
      <c r="M600" s="372" t="s">
        <v>17048</v>
      </c>
      <c r="N600" s="372" t="s">
        <v>17064</v>
      </c>
      <c r="O600" s="375" t="s">
        <v>17178</v>
      </c>
      <c r="P600" s="376">
        <v>463252.68000000005</v>
      </c>
      <c r="Q600" s="376">
        <v>0</v>
      </c>
      <c r="R600" s="376">
        <v>0</v>
      </c>
      <c r="S600" s="376">
        <v>116329.96</v>
      </c>
      <c r="T600" s="376">
        <f t="shared" si="323"/>
        <v>346922.72000000003</v>
      </c>
      <c r="U600" s="359">
        <f t="shared" si="325"/>
        <v>648.45000000000005</v>
      </c>
      <c r="V600" s="366">
        <v>648.45000000000005</v>
      </c>
    </row>
    <row r="601" spans="1:22" ht="35.25" x14ac:dyDescent="0.5">
      <c r="A601" s="173">
        <v>1</v>
      </c>
      <c r="B601" s="358">
        <f>SUBTOTAL(9,$A$405:A601)</f>
        <v>160</v>
      </c>
      <c r="C601" s="371" t="s">
        <v>15513</v>
      </c>
      <c r="D601" s="372">
        <v>1971</v>
      </c>
      <c r="E601" s="372"/>
      <c r="F601" s="358" t="s">
        <v>17189</v>
      </c>
      <c r="G601" s="372">
        <v>2</v>
      </c>
      <c r="H601" s="372">
        <v>2</v>
      </c>
      <c r="I601" s="373">
        <v>710.96</v>
      </c>
      <c r="J601" s="373">
        <v>650</v>
      </c>
      <c r="K601" s="373">
        <v>650</v>
      </c>
      <c r="L601" s="374">
        <v>42</v>
      </c>
      <c r="M601" s="372" t="s">
        <v>17048</v>
      </c>
      <c r="N601" s="372" t="s">
        <v>17064</v>
      </c>
      <c r="O601" s="375" t="s">
        <v>17178</v>
      </c>
      <c r="P601" s="376">
        <v>461022.00999999995</v>
      </c>
      <c r="Q601" s="376">
        <v>0</v>
      </c>
      <c r="R601" s="376">
        <v>0</v>
      </c>
      <c r="S601" s="376">
        <v>115769.81</v>
      </c>
      <c r="T601" s="376">
        <f t="shared" si="323"/>
        <v>345252.19999999995</v>
      </c>
      <c r="U601" s="359">
        <f t="shared" si="325"/>
        <v>648.44999718690212</v>
      </c>
      <c r="V601" s="366">
        <v>648.45000000000005</v>
      </c>
    </row>
    <row r="602" spans="1:22" ht="35.25" x14ac:dyDescent="0.5">
      <c r="A602" s="173">
        <v>1</v>
      </c>
      <c r="B602" s="358">
        <f>SUBTOTAL(9,$A$405:A602)</f>
        <v>161</v>
      </c>
      <c r="C602" s="371" t="s">
        <v>15514</v>
      </c>
      <c r="D602" s="372">
        <v>1974</v>
      </c>
      <c r="E602" s="372"/>
      <c r="F602" s="358" t="s">
        <v>17189</v>
      </c>
      <c r="G602" s="372">
        <v>2</v>
      </c>
      <c r="H602" s="372">
        <v>2</v>
      </c>
      <c r="I602" s="373">
        <v>725.15</v>
      </c>
      <c r="J602" s="373">
        <v>650</v>
      </c>
      <c r="K602" s="373">
        <v>650</v>
      </c>
      <c r="L602" s="374">
        <v>42</v>
      </c>
      <c r="M602" s="372" t="s">
        <v>17048</v>
      </c>
      <c r="N602" s="372" t="s">
        <v>17064</v>
      </c>
      <c r="O602" s="375" t="s">
        <v>17178</v>
      </c>
      <c r="P602" s="376">
        <v>470223.52</v>
      </c>
      <c r="Q602" s="376">
        <v>0</v>
      </c>
      <c r="R602" s="376">
        <v>0</v>
      </c>
      <c r="S602" s="376">
        <v>118080.45</v>
      </c>
      <c r="T602" s="376">
        <f t="shared" si="323"/>
        <v>352143.07</v>
      </c>
      <c r="U602" s="359">
        <f t="shared" si="325"/>
        <v>648.45000344756261</v>
      </c>
      <c r="V602" s="366">
        <v>648.45000000000005</v>
      </c>
    </row>
    <row r="603" spans="1:22" ht="35.25" x14ac:dyDescent="0.5">
      <c r="A603" s="173">
        <v>1</v>
      </c>
      <c r="B603" s="358">
        <f>SUBTOTAL(9,$A$405:A603)</f>
        <v>162</v>
      </c>
      <c r="C603" s="371" t="s">
        <v>15515</v>
      </c>
      <c r="D603" s="372">
        <v>1976</v>
      </c>
      <c r="E603" s="372"/>
      <c r="F603" s="358" t="s">
        <v>17189</v>
      </c>
      <c r="G603" s="372">
        <v>2</v>
      </c>
      <c r="H603" s="372">
        <v>2</v>
      </c>
      <c r="I603" s="373">
        <v>745</v>
      </c>
      <c r="J603" s="373">
        <v>660</v>
      </c>
      <c r="K603" s="373">
        <v>660</v>
      </c>
      <c r="L603" s="374">
        <v>42</v>
      </c>
      <c r="M603" s="372" t="s">
        <v>17048</v>
      </c>
      <c r="N603" s="372" t="s">
        <v>17064</v>
      </c>
      <c r="O603" s="375" t="s">
        <v>17178</v>
      </c>
      <c r="P603" s="376">
        <v>483095.25</v>
      </c>
      <c r="Q603" s="376">
        <v>0</v>
      </c>
      <c r="R603" s="376">
        <v>0</v>
      </c>
      <c r="S603" s="376">
        <v>121312.74</v>
      </c>
      <c r="T603" s="376">
        <f t="shared" si="323"/>
        <v>361782.51</v>
      </c>
      <c r="U603" s="359">
        <f t="shared" si="325"/>
        <v>648.45000000000005</v>
      </c>
      <c r="V603" s="366">
        <v>648.45000000000005</v>
      </c>
    </row>
    <row r="604" spans="1:22" ht="35.25" x14ac:dyDescent="0.5">
      <c r="A604" s="173">
        <v>1</v>
      </c>
      <c r="B604" s="358">
        <f>SUBTOTAL(9,$A$405:A604)</f>
        <v>163</v>
      </c>
      <c r="C604" s="371" t="s">
        <v>15517</v>
      </c>
      <c r="D604" s="372">
        <v>1983</v>
      </c>
      <c r="E604" s="372"/>
      <c r="F604" s="358" t="s">
        <v>17189</v>
      </c>
      <c r="G604" s="372">
        <v>2</v>
      </c>
      <c r="H604" s="372">
        <v>3</v>
      </c>
      <c r="I604" s="373">
        <v>867.3</v>
      </c>
      <c r="J604" s="373">
        <v>775</v>
      </c>
      <c r="K604" s="373">
        <v>775</v>
      </c>
      <c r="L604" s="374">
        <v>47</v>
      </c>
      <c r="M604" s="372" t="s">
        <v>17048</v>
      </c>
      <c r="N604" s="372" t="s">
        <v>17064</v>
      </c>
      <c r="O604" s="375" t="s">
        <v>17178</v>
      </c>
      <c r="P604" s="376">
        <v>562400.68999999994</v>
      </c>
      <c r="Q604" s="376">
        <v>0</v>
      </c>
      <c r="R604" s="376">
        <v>0</v>
      </c>
      <c r="S604" s="376">
        <v>141227.57</v>
      </c>
      <c r="T604" s="376">
        <f t="shared" si="323"/>
        <v>421173.11999999994</v>
      </c>
      <c r="U604" s="359">
        <f t="shared" si="325"/>
        <v>648.45000576501786</v>
      </c>
      <c r="V604" s="366">
        <v>648.45000000000005</v>
      </c>
    </row>
    <row r="605" spans="1:22" ht="35.25" x14ac:dyDescent="0.5">
      <c r="B605" s="367" t="s">
        <v>270</v>
      </c>
      <c r="C605" s="385"/>
      <c r="D605" s="358" t="s">
        <v>17026</v>
      </c>
      <c r="E605" s="358" t="s">
        <v>17026</v>
      </c>
      <c r="F605" s="358" t="s">
        <v>17026</v>
      </c>
      <c r="G605" s="358" t="s">
        <v>17026</v>
      </c>
      <c r="H605" s="358" t="s">
        <v>17026</v>
      </c>
      <c r="I605" s="363">
        <f>I606</f>
        <v>378.6</v>
      </c>
      <c r="J605" s="363">
        <f t="shared" ref="J605:L605" si="326">J606</f>
        <v>228.7</v>
      </c>
      <c r="K605" s="363">
        <f>K606</f>
        <v>228.7</v>
      </c>
      <c r="L605" s="364">
        <f t="shared" si="326"/>
        <v>16</v>
      </c>
      <c r="M605" s="358" t="s">
        <v>17026</v>
      </c>
      <c r="N605" s="358" t="s">
        <v>17026</v>
      </c>
      <c r="O605" s="361" t="s">
        <v>17026</v>
      </c>
      <c r="P605" s="365">
        <v>6420307.1999999993</v>
      </c>
      <c r="Q605" s="365"/>
      <c r="R605" s="363">
        <f t="shared" ref="R605:T605" si="327">R606</f>
        <v>0</v>
      </c>
      <c r="S605" s="363">
        <f t="shared" si="327"/>
        <v>0</v>
      </c>
      <c r="T605" s="363">
        <f t="shared" si="327"/>
        <v>6420307.1999999993</v>
      </c>
      <c r="U605" s="359">
        <f t="shared" ref="U605:U668" si="328">P605/I605</f>
        <v>16958.02218700475</v>
      </c>
      <c r="V605" s="366">
        <f>V606</f>
        <v>22389.79</v>
      </c>
    </row>
    <row r="606" spans="1:22" ht="35.25" x14ac:dyDescent="0.5">
      <c r="A606" s="173">
        <v>1</v>
      </c>
      <c r="B606" s="358">
        <f>SUBTOTAL(9,$A$405:A606)</f>
        <v>164</v>
      </c>
      <c r="C606" s="368" t="s">
        <v>15558</v>
      </c>
      <c r="D606" s="358">
        <v>1980</v>
      </c>
      <c r="E606" s="358"/>
      <c r="F606" s="358" t="s">
        <v>17189</v>
      </c>
      <c r="G606" s="358">
        <v>2</v>
      </c>
      <c r="H606" s="358" t="s">
        <v>16994</v>
      </c>
      <c r="I606" s="369">
        <v>378.6</v>
      </c>
      <c r="J606" s="369">
        <v>228.7</v>
      </c>
      <c r="K606" s="369">
        <v>228.7</v>
      </c>
      <c r="L606" s="370">
        <v>16</v>
      </c>
      <c r="M606" s="358" t="s">
        <v>17048</v>
      </c>
      <c r="N606" s="358" t="s">
        <v>17064</v>
      </c>
      <c r="O606" s="361" t="s">
        <v>17174</v>
      </c>
      <c r="P606" s="366">
        <v>6420307.1999999993</v>
      </c>
      <c r="Q606" s="366"/>
      <c r="R606" s="366">
        <v>0</v>
      </c>
      <c r="S606" s="366">
        <v>0</v>
      </c>
      <c r="T606" s="366">
        <f>P606-R606-S606</f>
        <v>6420307.1999999993</v>
      </c>
      <c r="U606" s="359">
        <f t="shared" si="328"/>
        <v>16958.02218700475</v>
      </c>
      <c r="V606" s="366">
        <v>22389.79</v>
      </c>
    </row>
    <row r="607" spans="1:22" ht="35.25" x14ac:dyDescent="0.5">
      <c r="B607" s="367" t="s">
        <v>271</v>
      </c>
      <c r="C607" s="385"/>
      <c r="D607" s="358" t="s">
        <v>17026</v>
      </c>
      <c r="E607" s="358" t="s">
        <v>17026</v>
      </c>
      <c r="F607" s="358" t="s">
        <v>17026</v>
      </c>
      <c r="G607" s="358" t="s">
        <v>17026</v>
      </c>
      <c r="H607" s="358" t="s">
        <v>17026</v>
      </c>
      <c r="I607" s="363">
        <f>I608</f>
        <v>492.1</v>
      </c>
      <c r="J607" s="363">
        <f t="shared" ref="J607:L607" si="329">J608</f>
        <v>492.1</v>
      </c>
      <c r="K607" s="363">
        <f>K608</f>
        <v>492.1</v>
      </c>
      <c r="L607" s="364">
        <f t="shared" si="329"/>
        <v>31</v>
      </c>
      <c r="M607" s="358" t="s">
        <v>17026</v>
      </c>
      <c r="N607" s="358" t="s">
        <v>17026</v>
      </c>
      <c r="O607" s="361" t="s">
        <v>17026</v>
      </c>
      <c r="P607" s="365">
        <v>5720982.3999999994</v>
      </c>
      <c r="Q607" s="365"/>
      <c r="R607" s="363">
        <f t="shared" ref="R607:T607" si="330">R608</f>
        <v>0</v>
      </c>
      <c r="S607" s="363">
        <f t="shared" si="330"/>
        <v>0</v>
      </c>
      <c r="T607" s="363">
        <f t="shared" si="330"/>
        <v>5720982.3999999994</v>
      </c>
      <c r="U607" s="359">
        <f t="shared" si="328"/>
        <v>11625.650071123753</v>
      </c>
      <c r="V607" s="366">
        <f>V608</f>
        <v>11625.650071123755</v>
      </c>
    </row>
    <row r="608" spans="1:22" ht="35.25" x14ac:dyDescent="0.5">
      <c r="A608" s="173">
        <v>1</v>
      </c>
      <c r="B608" s="358">
        <f>SUBTOTAL(9,$A$405:A608)</f>
        <v>165</v>
      </c>
      <c r="C608" s="368" t="s">
        <v>275</v>
      </c>
      <c r="D608" s="358">
        <v>1984</v>
      </c>
      <c r="E608" s="358"/>
      <c r="F608" s="358" t="s">
        <v>17189</v>
      </c>
      <c r="G608" s="358">
        <v>2</v>
      </c>
      <c r="H608" s="358" t="s">
        <v>16996</v>
      </c>
      <c r="I608" s="369">
        <v>492.1</v>
      </c>
      <c r="J608" s="369">
        <v>492.1</v>
      </c>
      <c r="K608" s="369">
        <v>492.1</v>
      </c>
      <c r="L608" s="370">
        <v>31</v>
      </c>
      <c r="M608" s="358" t="s">
        <v>17048</v>
      </c>
      <c r="N608" s="358" t="s">
        <v>17064</v>
      </c>
      <c r="O608" s="361" t="s">
        <v>17178</v>
      </c>
      <c r="P608" s="366">
        <v>5720982.3999999994</v>
      </c>
      <c r="Q608" s="366"/>
      <c r="R608" s="366">
        <v>0</v>
      </c>
      <c r="S608" s="366">
        <v>0</v>
      </c>
      <c r="T608" s="366">
        <f>P608-R608-S608</f>
        <v>5720982.3999999994</v>
      </c>
      <c r="U608" s="359">
        <f t="shared" si="328"/>
        <v>11625.650071123753</v>
      </c>
      <c r="V608" s="366">
        <v>11625.650071123755</v>
      </c>
    </row>
    <row r="609" spans="1:22" ht="35.25" x14ac:dyDescent="0.5">
      <c r="B609" s="367" t="s">
        <v>261</v>
      </c>
      <c r="C609" s="385"/>
      <c r="D609" s="358" t="s">
        <v>17026</v>
      </c>
      <c r="E609" s="358" t="s">
        <v>17026</v>
      </c>
      <c r="F609" s="358" t="s">
        <v>17026</v>
      </c>
      <c r="G609" s="358" t="s">
        <v>17026</v>
      </c>
      <c r="H609" s="358" t="s">
        <v>17026</v>
      </c>
      <c r="I609" s="363">
        <f>I610</f>
        <v>340</v>
      </c>
      <c r="J609" s="363">
        <f t="shared" ref="J609:L609" si="331">J610</f>
        <v>307.5</v>
      </c>
      <c r="K609" s="363">
        <f>K610</f>
        <v>226.7</v>
      </c>
      <c r="L609" s="364">
        <f t="shared" si="331"/>
        <v>18</v>
      </c>
      <c r="M609" s="358" t="s">
        <v>17026</v>
      </c>
      <c r="N609" s="358" t="s">
        <v>17026</v>
      </c>
      <c r="O609" s="361" t="s">
        <v>17026</v>
      </c>
      <c r="P609" s="365">
        <v>3090510.08</v>
      </c>
      <c r="Q609" s="365"/>
      <c r="R609" s="363">
        <f t="shared" ref="R609:T609" si="332">R610</f>
        <v>0</v>
      </c>
      <c r="S609" s="363">
        <f t="shared" si="332"/>
        <v>0</v>
      </c>
      <c r="T609" s="363">
        <f t="shared" si="332"/>
        <v>3090510.08</v>
      </c>
      <c r="U609" s="359">
        <f t="shared" si="328"/>
        <v>9089.7355294117642</v>
      </c>
      <c r="V609" s="366">
        <f>V610</f>
        <v>9089.7355294117642</v>
      </c>
    </row>
    <row r="610" spans="1:22" ht="35.25" x14ac:dyDescent="0.5">
      <c r="A610" s="173">
        <v>1</v>
      </c>
      <c r="B610" s="358">
        <f>SUBTOTAL(9,$A$405:A610)</f>
        <v>166</v>
      </c>
      <c r="C610" s="368" t="s">
        <v>276</v>
      </c>
      <c r="D610" s="358">
        <v>1963</v>
      </c>
      <c r="E610" s="358"/>
      <c r="F610" s="358" t="s">
        <v>17189</v>
      </c>
      <c r="G610" s="358">
        <v>2</v>
      </c>
      <c r="H610" s="358" t="s">
        <v>16994</v>
      </c>
      <c r="I610" s="369">
        <v>340</v>
      </c>
      <c r="J610" s="369">
        <v>307.5</v>
      </c>
      <c r="K610" s="369">
        <v>226.7</v>
      </c>
      <c r="L610" s="370">
        <v>18</v>
      </c>
      <c r="M610" s="358" t="s">
        <v>17048</v>
      </c>
      <c r="N610" s="358" t="s">
        <v>17064</v>
      </c>
      <c r="O610" s="361" t="s">
        <v>17175</v>
      </c>
      <c r="P610" s="366">
        <v>3090510.08</v>
      </c>
      <c r="Q610" s="366"/>
      <c r="R610" s="366">
        <v>0</v>
      </c>
      <c r="S610" s="366">
        <v>0</v>
      </c>
      <c r="T610" s="366">
        <f>P610-R610-S610</f>
        <v>3090510.08</v>
      </c>
      <c r="U610" s="359">
        <f t="shared" si="328"/>
        <v>9089.7355294117642</v>
      </c>
      <c r="V610" s="366">
        <v>9089.7355294117642</v>
      </c>
    </row>
    <row r="611" spans="1:22" ht="35.25" x14ac:dyDescent="0.5">
      <c r="B611" s="367" t="s">
        <v>263</v>
      </c>
      <c r="C611" s="385"/>
      <c r="D611" s="358" t="s">
        <v>17026</v>
      </c>
      <c r="E611" s="358" t="s">
        <v>17026</v>
      </c>
      <c r="F611" s="358" t="s">
        <v>17026</v>
      </c>
      <c r="G611" s="358" t="s">
        <v>17026</v>
      </c>
      <c r="H611" s="358" t="s">
        <v>17026</v>
      </c>
      <c r="I611" s="363">
        <f>I612+I613+I614</f>
        <v>5599.26</v>
      </c>
      <c r="J611" s="363">
        <f t="shared" ref="J611:L611" si="333">J612+J613+J614</f>
        <v>3418.54</v>
      </c>
      <c r="K611" s="363">
        <f t="shared" si="333"/>
        <v>3270.15</v>
      </c>
      <c r="L611" s="370">
        <f t="shared" si="333"/>
        <v>177</v>
      </c>
      <c r="M611" s="358" t="s">
        <v>17026</v>
      </c>
      <c r="N611" s="358" t="s">
        <v>17026</v>
      </c>
      <c r="O611" s="361" t="s">
        <v>17026</v>
      </c>
      <c r="P611" s="365">
        <v>15296017.029999999</v>
      </c>
      <c r="Q611" s="365">
        <f t="shared" ref="Q611:T611" si="334">Q612+Q613+Q614</f>
        <v>0</v>
      </c>
      <c r="R611" s="363">
        <f t="shared" si="334"/>
        <v>0</v>
      </c>
      <c r="S611" s="363">
        <f t="shared" si="334"/>
        <v>0</v>
      </c>
      <c r="T611" s="363">
        <f t="shared" si="334"/>
        <v>15296017.029999999</v>
      </c>
      <c r="U611" s="359">
        <f t="shared" si="328"/>
        <v>2731.7925993792032</v>
      </c>
      <c r="V611" s="366">
        <f>MAX(V612:V614)</f>
        <v>9798.0505415162461</v>
      </c>
    </row>
    <row r="612" spans="1:22" ht="35.25" x14ac:dyDescent="0.5">
      <c r="A612" s="173">
        <v>1</v>
      </c>
      <c r="B612" s="358">
        <f>SUBTOTAL(9,$A$405:A612)</f>
        <v>167</v>
      </c>
      <c r="C612" s="368" t="s">
        <v>15694</v>
      </c>
      <c r="D612" s="358">
        <v>1956</v>
      </c>
      <c r="E612" s="358"/>
      <c r="F612" s="358" t="s">
        <v>17189</v>
      </c>
      <c r="G612" s="358">
        <v>3</v>
      </c>
      <c r="H612" s="358" t="s">
        <v>17055</v>
      </c>
      <c r="I612" s="369">
        <v>1785.9</v>
      </c>
      <c r="J612" s="369">
        <v>874.54</v>
      </c>
      <c r="K612" s="369">
        <v>758.45999999999992</v>
      </c>
      <c r="L612" s="370">
        <v>43</v>
      </c>
      <c r="M612" s="358" t="s">
        <v>17048</v>
      </c>
      <c r="N612" s="358" t="s">
        <v>17064</v>
      </c>
      <c r="O612" s="361" t="s">
        <v>17193</v>
      </c>
      <c r="P612" s="366">
        <v>6841033.4400000004</v>
      </c>
      <c r="Q612" s="366"/>
      <c r="R612" s="366">
        <v>0</v>
      </c>
      <c r="S612" s="366">
        <v>0</v>
      </c>
      <c r="T612" s="366">
        <f>P612-R612-S612</f>
        <v>6841033.4400000004</v>
      </c>
      <c r="U612" s="359">
        <f t="shared" si="328"/>
        <v>3830.5803460440115</v>
      </c>
      <c r="V612" s="366">
        <v>4038.48</v>
      </c>
    </row>
    <row r="613" spans="1:22" ht="35.25" x14ac:dyDescent="0.5">
      <c r="A613" s="173">
        <v>1</v>
      </c>
      <c r="B613" s="358">
        <f>SUBTOTAL(9,$A$405:A613)</f>
        <v>168</v>
      </c>
      <c r="C613" s="368" t="s">
        <v>278</v>
      </c>
      <c r="D613" s="358">
        <v>1967</v>
      </c>
      <c r="E613" s="358"/>
      <c r="F613" s="358" t="s">
        <v>17189</v>
      </c>
      <c r="G613" s="358">
        <v>5</v>
      </c>
      <c r="H613" s="358" t="s">
        <v>16996</v>
      </c>
      <c r="I613" s="369">
        <v>3259.36</v>
      </c>
      <c r="J613" s="369">
        <v>1990</v>
      </c>
      <c r="K613" s="369">
        <v>1990</v>
      </c>
      <c r="L613" s="370">
        <v>104</v>
      </c>
      <c r="M613" s="358" t="s">
        <v>17048</v>
      </c>
      <c r="N613" s="358" t="s">
        <v>17064</v>
      </c>
      <c r="O613" s="361" t="s">
        <v>17179</v>
      </c>
      <c r="P613" s="366">
        <v>6245240.1699999999</v>
      </c>
      <c r="Q613" s="366"/>
      <c r="R613" s="366">
        <v>0</v>
      </c>
      <c r="S613" s="366">
        <v>0</v>
      </c>
      <c r="T613" s="366">
        <f>P613-R613-S613</f>
        <v>6245240.1699999999</v>
      </c>
      <c r="U613" s="359">
        <f t="shared" si="328"/>
        <v>1916.0940092533504</v>
      </c>
      <c r="V613" s="366">
        <v>2318.6937470853177</v>
      </c>
    </row>
    <row r="614" spans="1:22" ht="35.25" x14ac:dyDescent="0.5">
      <c r="A614" s="173">
        <v>1</v>
      </c>
      <c r="B614" s="358">
        <f>SUBTOTAL(9,$A$405:A614)</f>
        <v>169</v>
      </c>
      <c r="C614" s="368" t="s">
        <v>15625</v>
      </c>
      <c r="D614" s="358">
        <v>1958</v>
      </c>
      <c r="E614" s="358"/>
      <c r="F614" s="358" t="s">
        <v>17189</v>
      </c>
      <c r="G614" s="358">
        <v>2</v>
      </c>
      <c r="H614" s="358" t="s">
        <v>16996</v>
      </c>
      <c r="I614" s="369">
        <v>554</v>
      </c>
      <c r="J614" s="369">
        <v>554</v>
      </c>
      <c r="K614" s="369">
        <v>521.69000000000005</v>
      </c>
      <c r="L614" s="370">
        <v>30</v>
      </c>
      <c r="M614" s="358" t="s">
        <v>17048</v>
      </c>
      <c r="N614" s="358" t="s">
        <v>17064</v>
      </c>
      <c r="O614" s="361" t="s">
        <v>17174</v>
      </c>
      <c r="P614" s="366">
        <v>2209743.4200000004</v>
      </c>
      <c r="Q614" s="366"/>
      <c r="R614" s="366">
        <v>0</v>
      </c>
      <c r="S614" s="366">
        <v>0</v>
      </c>
      <c r="T614" s="366">
        <f>P614-R614-S614</f>
        <v>2209743.4200000004</v>
      </c>
      <c r="U614" s="359">
        <f>P614/I614</f>
        <v>3988.7065342960295</v>
      </c>
      <c r="V614" s="366">
        <v>9798.0505415162461</v>
      </c>
    </row>
    <row r="615" spans="1:22" ht="35.25" x14ac:dyDescent="0.5">
      <c r="B615" s="367" t="s">
        <v>266</v>
      </c>
      <c r="C615" s="385"/>
      <c r="D615" s="358" t="s">
        <v>17026</v>
      </c>
      <c r="E615" s="358" t="s">
        <v>17026</v>
      </c>
      <c r="F615" s="358" t="s">
        <v>17026</v>
      </c>
      <c r="G615" s="358" t="s">
        <v>17026</v>
      </c>
      <c r="H615" s="358" t="s">
        <v>17026</v>
      </c>
      <c r="I615" s="363">
        <f>I616+I617</f>
        <v>6017.86</v>
      </c>
      <c r="J615" s="363">
        <f t="shared" ref="J615:L615" si="335">J616+J617</f>
        <v>5795.87</v>
      </c>
      <c r="K615" s="363">
        <f>K616+K617</f>
        <v>5795.87</v>
      </c>
      <c r="L615" s="364">
        <f t="shared" si="335"/>
        <v>255</v>
      </c>
      <c r="M615" s="358" t="s">
        <v>17026</v>
      </c>
      <c r="N615" s="358" t="s">
        <v>17026</v>
      </c>
      <c r="O615" s="361" t="s">
        <v>17026</v>
      </c>
      <c r="P615" s="365">
        <v>16195763.15</v>
      </c>
      <c r="Q615" s="365">
        <f t="shared" ref="Q615" si="336">Q616+Q617</f>
        <v>0</v>
      </c>
      <c r="R615" s="363">
        <f t="shared" ref="R615" si="337">R616+R617</f>
        <v>0</v>
      </c>
      <c r="S615" s="363">
        <f t="shared" ref="S615" si="338">S616+S617</f>
        <v>0</v>
      </c>
      <c r="T615" s="363">
        <f t="shared" ref="T615" si="339">T616+T617</f>
        <v>16195763.15</v>
      </c>
      <c r="U615" s="359">
        <f t="shared" si="328"/>
        <v>2691.2828065126141</v>
      </c>
      <c r="V615" s="366">
        <f>MAX(V616:V617)</f>
        <v>5932.6136597619725</v>
      </c>
    </row>
    <row r="616" spans="1:22" ht="35.25" x14ac:dyDescent="0.5">
      <c r="A616" s="173">
        <v>1</v>
      </c>
      <c r="B616" s="358">
        <f>SUBTOTAL(9,$A$405:A616)</f>
        <v>170</v>
      </c>
      <c r="C616" s="368" t="s">
        <v>279</v>
      </c>
      <c r="D616" s="358">
        <v>1992</v>
      </c>
      <c r="E616" s="358"/>
      <c r="F616" s="358" t="s">
        <v>17053</v>
      </c>
      <c r="G616" s="358">
        <v>5</v>
      </c>
      <c r="H616" s="358" t="s">
        <v>17058</v>
      </c>
      <c r="I616" s="369">
        <v>5532.2</v>
      </c>
      <c r="J616" s="369">
        <v>5532.2</v>
      </c>
      <c r="K616" s="369">
        <v>5532.2</v>
      </c>
      <c r="L616" s="370">
        <v>237</v>
      </c>
      <c r="M616" s="358" t="s">
        <v>17048</v>
      </c>
      <c r="N616" s="358" t="s">
        <v>17064</v>
      </c>
      <c r="O616" s="361" t="s">
        <v>17176</v>
      </c>
      <c r="P616" s="366">
        <v>13944467.15</v>
      </c>
      <c r="Q616" s="366"/>
      <c r="R616" s="366">
        <v>0</v>
      </c>
      <c r="S616" s="366">
        <v>0</v>
      </c>
      <c r="T616" s="366">
        <f>P616-R616-S616</f>
        <v>13944467.15</v>
      </c>
      <c r="U616" s="359">
        <f t="shared" si="328"/>
        <v>2520.6006923104733</v>
      </c>
      <c r="V616" s="366">
        <v>2520.6006926719933</v>
      </c>
    </row>
    <row r="617" spans="1:22" ht="35.25" x14ac:dyDescent="0.5">
      <c r="A617" s="173">
        <v>1</v>
      </c>
      <c r="B617" s="358">
        <f>SUBTOTAL(9,$A$405:A617)</f>
        <v>171</v>
      </c>
      <c r="C617" s="368" t="s">
        <v>267</v>
      </c>
      <c r="D617" s="358">
        <v>1959</v>
      </c>
      <c r="E617" s="358"/>
      <c r="F617" s="358" t="s">
        <v>17189</v>
      </c>
      <c r="G617" s="358">
        <v>2</v>
      </c>
      <c r="H617" s="358" t="s">
        <v>16994</v>
      </c>
      <c r="I617" s="369">
        <v>485.66</v>
      </c>
      <c r="J617" s="369">
        <v>263.67</v>
      </c>
      <c r="K617" s="369">
        <v>263.67</v>
      </c>
      <c r="L617" s="370">
        <v>18</v>
      </c>
      <c r="M617" s="358" t="s">
        <v>17048</v>
      </c>
      <c r="N617" s="358" t="s">
        <v>17064</v>
      </c>
      <c r="O617" s="361" t="s">
        <v>17176</v>
      </c>
      <c r="P617" s="366">
        <v>2251296</v>
      </c>
      <c r="Q617" s="366"/>
      <c r="R617" s="366">
        <v>0</v>
      </c>
      <c r="S617" s="366">
        <v>0</v>
      </c>
      <c r="T617" s="366">
        <f>P617-R617-S617</f>
        <v>2251296</v>
      </c>
      <c r="U617" s="359">
        <f t="shared" si="328"/>
        <v>4635.539266153276</v>
      </c>
      <c r="V617" s="366">
        <v>5932.6136597619725</v>
      </c>
    </row>
    <row r="618" spans="1:22" ht="35.25" x14ac:dyDescent="0.5">
      <c r="B618" s="367" t="s">
        <v>52</v>
      </c>
      <c r="C618" s="385"/>
      <c r="D618" s="358" t="s">
        <v>17026</v>
      </c>
      <c r="E618" s="358" t="s">
        <v>17026</v>
      </c>
      <c r="F618" s="358" t="s">
        <v>17026</v>
      </c>
      <c r="G618" s="358" t="s">
        <v>17026</v>
      </c>
      <c r="H618" s="358" t="s">
        <v>17026</v>
      </c>
      <c r="I618" s="363">
        <f>I619+I620</f>
        <v>1012.5</v>
      </c>
      <c r="J618" s="363">
        <f t="shared" ref="J618:L618" si="340">J619+J620</f>
        <v>782.4</v>
      </c>
      <c r="K618" s="363">
        <f>K619+K620</f>
        <v>607.29999999999995</v>
      </c>
      <c r="L618" s="364">
        <f t="shared" si="340"/>
        <v>27</v>
      </c>
      <c r="M618" s="358" t="s">
        <v>17026</v>
      </c>
      <c r="N618" s="358" t="s">
        <v>17026</v>
      </c>
      <c r="O618" s="361" t="s">
        <v>17026</v>
      </c>
      <c r="P618" s="365">
        <v>7510261.4400000004</v>
      </c>
      <c r="Q618" s="365"/>
      <c r="R618" s="363">
        <f t="shared" ref="R618:T618" si="341">R619+R620</f>
        <v>0</v>
      </c>
      <c r="S618" s="363">
        <f t="shared" si="341"/>
        <v>0</v>
      </c>
      <c r="T618" s="363">
        <f t="shared" si="341"/>
        <v>7510261.4400000004</v>
      </c>
      <c r="U618" s="359">
        <f t="shared" si="328"/>
        <v>7417.5421629629636</v>
      </c>
      <c r="V618" s="366">
        <f>MAX(V619:V620)</f>
        <v>10810.528355196773</v>
      </c>
    </row>
    <row r="619" spans="1:22" ht="35.25" x14ac:dyDescent="0.5">
      <c r="A619" s="173">
        <v>1</v>
      </c>
      <c r="B619" s="358">
        <f>SUBTOTAL(9,$A$405:A619)</f>
        <v>172</v>
      </c>
      <c r="C619" s="368" t="s">
        <v>60</v>
      </c>
      <c r="D619" s="358">
        <v>1959</v>
      </c>
      <c r="E619" s="358"/>
      <c r="F619" s="358" t="s">
        <v>17189</v>
      </c>
      <c r="G619" s="358">
        <v>2</v>
      </c>
      <c r="H619" s="358" t="s">
        <v>16996</v>
      </c>
      <c r="I619" s="369">
        <v>616.1</v>
      </c>
      <c r="J619" s="369">
        <v>547.4</v>
      </c>
      <c r="K619" s="369">
        <v>400.5</v>
      </c>
      <c r="L619" s="370">
        <v>14</v>
      </c>
      <c r="M619" s="358" t="s">
        <v>17048</v>
      </c>
      <c r="N619" s="358" t="s">
        <v>17064</v>
      </c>
      <c r="O619" s="361" t="s">
        <v>17161</v>
      </c>
      <c r="P619" s="366">
        <v>4223486.4000000004</v>
      </c>
      <c r="Q619" s="366"/>
      <c r="R619" s="366">
        <v>0</v>
      </c>
      <c r="S619" s="366">
        <v>0</v>
      </c>
      <c r="T619" s="366">
        <f t="shared" si="292"/>
        <v>4223486.4000000004</v>
      </c>
      <c r="U619" s="359">
        <f t="shared" si="328"/>
        <v>6855.1962343775367</v>
      </c>
      <c r="V619" s="366">
        <v>7691.6479467618883</v>
      </c>
    </row>
    <row r="620" spans="1:22" ht="35.25" x14ac:dyDescent="0.5">
      <c r="A620" s="173">
        <v>1</v>
      </c>
      <c r="B620" s="358">
        <f>SUBTOTAL(9,$A$405:A620)</f>
        <v>173</v>
      </c>
      <c r="C620" s="387" t="s">
        <v>61</v>
      </c>
      <c r="D620" s="358">
        <v>1917</v>
      </c>
      <c r="E620" s="358"/>
      <c r="F620" s="358" t="s">
        <v>17189</v>
      </c>
      <c r="G620" s="358">
        <v>2</v>
      </c>
      <c r="H620" s="358" t="s">
        <v>17051</v>
      </c>
      <c r="I620" s="369">
        <v>396.4</v>
      </c>
      <c r="J620" s="369">
        <v>235</v>
      </c>
      <c r="K620" s="369">
        <v>206.8</v>
      </c>
      <c r="L620" s="370">
        <v>13</v>
      </c>
      <c r="M620" s="358" t="s">
        <v>17048</v>
      </c>
      <c r="N620" s="358" t="s">
        <v>17064</v>
      </c>
      <c r="O620" s="361" t="s">
        <v>17161</v>
      </c>
      <c r="P620" s="366">
        <v>3286775.04</v>
      </c>
      <c r="Q620" s="366"/>
      <c r="R620" s="366">
        <v>0</v>
      </c>
      <c r="S620" s="366">
        <v>0</v>
      </c>
      <c r="T620" s="366">
        <f t="shared" si="292"/>
        <v>3286775.04</v>
      </c>
      <c r="U620" s="359">
        <f t="shared" si="328"/>
        <v>8291.561654894047</v>
      </c>
      <c r="V620" s="366">
        <v>10810.528355196773</v>
      </c>
    </row>
    <row r="621" spans="1:22" ht="35.25" x14ac:dyDescent="0.5">
      <c r="B621" s="385" t="s">
        <v>53</v>
      </c>
      <c r="C621" s="388"/>
      <c r="D621" s="358" t="s">
        <v>17026</v>
      </c>
      <c r="E621" s="358" t="s">
        <v>17026</v>
      </c>
      <c r="F621" s="358" t="s">
        <v>17026</v>
      </c>
      <c r="G621" s="358" t="s">
        <v>17026</v>
      </c>
      <c r="H621" s="358" t="s">
        <v>17026</v>
      </c>
      <c r="I621" s="363">
        <f>I622</f>
        <v>627.79999999999995</v>
      </c>
      <c r="J621" s="363">
        <f t="shared" ref="J621:L621" si="342">J622</f>
        <v>585.20000000000005</v>
      </c>
      <c r="K621" s="363">
        <f>K622</f>
        <v>585.20000000000005</v>
      </c>
      <c r="L621" s="364">
        <f t="shared" si="342"/>
        <v>14</v>
      </c>
      <c r="M621" s="358" t="s">
        <v>17026</v>
      </c>
      <c r="N621" s="358" t="s">
        <v>17026</v>
      </c>
      <c r="O621" s="361" t="s">
        <v>17026</v>
      </c>
      <c r="P621" s="365">
        <v>4654454.3999999994</v>
      </c>
      <c r="Q621" s="365"/>
      <c r="R621" s="363">
        <f t="shared" ref="R621:T621" si="343">R622</f>
        <v>0</v>
      </c>
      <c r="S621" s="363">
        <f t="shared" si="343"/>
        <v>0</v>
      </c>
      <c r="T621" s="363">
        <f t="shared" si="343"/>
        <v>4654454.3999999994</v>
      </c>
      <c r="U621" s="359">
        <f t="shared" si="328"/>
        <v>7413.9127110544759</v>
      </c>
      <c r="V621" s="366">
        <f>V622</f>
        <v>8318.5374323032811</v>
      </c>
    </row>
    <row r="622" spans="1:22" ht="35.25" x14ac:dyDescent="0.5">
      <c r="A622" s="173">
        <v>1</v>
      </c>
      <c r="B622" s="358">
        <f>SUBTOTAL(9,$A$405:A622)</f>
        <v>174</v>
      </c>
      <c r="C622" s="368" t="s">
        <v>62</v>
      </c>
      <c r="D622" s="358">
        <v>1962</v>
      </c>
      <c r="E622" s="358"/>
      <c r="F622" s="358" t="s">
        <v>17189</v>
      </c>
      <c r="G622" s="358">
        <v>2</v>
      </c>
      <c r="H622" s="358" t="s">
        <v>16996</v>
      </c>
      <c r="I622" s="369">
        <v>627.79999999999995</v>
      </c>
      <c r="J622" s="369">
        <v>585.20000000000005</v>
      </c>
      <c r="K622" s="369">
        <v>585.20000000000005</v>
      </c>
      <c r="L622" s="370">
        <v>14</v>
      </c>
      <c r="M622" s="358" t="s">
        <v>17048</v>
      </c>
      <c r="N622" s="358" t="s">
        <v>17064</v>
      </c>
      <c r="O622" s="361" t="s">
        <v>17161</v>
      </c>
      <c r="P622" s="366">
        <v>4654454.3999999994</v>
      </c>
      <c r="Q622" s="366"/>
      <c r="R622" s="366">
        <v>0</v>
      </c>
      <c r="S622" s="366">
        <v>0</v>
      </c>
      <c r="T622" s="366">
        <f t="shared" si="292"/>
        <v>4654454.3999999994</v>
      </c>
      <c r="U622" s="359">
        <f t="shared" si="328"/>
        <v>7413.9127110544759</v>
      </c>
      <c r="V622" s="366">
        <v>8318.5374323032811</v>
      </c>
    </row>
    <row r="623" spans="1:22" ht="35.25" x14ac:dyDescent="0.5">
      <c r="B623" s="367" t="s">
        <v>55</v>
      </c>
      <c r="C623" s="385"/>
      <c r="D623" s="358" t="s">
        <v>17026</v>
      </c>
      <c r="E623" s="358" t="s">
        <v>17026</v>
      </c>
      <c r="F623" s="358" t="s">
        <v>17026</v>
      </c>
      <c r="G623" s="358" t="s">
        <v>17026</v>
      </c>
      <c r="H623" s="358" t="s">
        <v>17026</v>
      </c>
      <c r="I623" s="363">
        <f>I624</f>
        <v>722.7</v>
      </c>
      <c r="J623" s="363">
        <f t="shared" ref="J623:L623" si="344">J624</f>
        <v>664.2</v>
      </c>
      <c r="K623" s="363">
        <f>K624</f>
        <v>607.1</v>
      </c>
      <c r="L623" s="364">
        <f t="shared" si="344"/>
        <v>38</v>
      </c>
      <c r="M623" s="358" t="s">
        <v>17026</v>
      </c>
      <c r="N623" s="358" t="s">
        <v>17026</v>
      </c>
      <c r="O623" s="361" t="s">
        <v>17026</v>
      </c>
      <c r="P623" s="365">
        <v>6464520</v>
      </c>
      <c r="Q623" s="365"/>
      <c r="R623" s="363">
        <f t="shared" ref="R623:T623" si="345">R624</f>
        <v>0</v>
      </c>
      <c r="S623" s="363">
        <f t="shared" si="345"/>
        <v>0</v>
      </c>
      <c r="T623" s="363">
        <f t="shared" si="345"/>
        <v>6464520</v>
      </c>
      <c r="U623" s="359">
        <f t="shared" si="328"/>
        <v>8944.9564134495631</v>
      </c>
      <c r="V623" s="366">
        <f>V624</f>
        <v>10036.394769613948</v>
      </c>
    </row>
    <row r="624" spans="1:22" ht="35.25" x14ac:dyDescent="0.5">
      <c r="A624" s="173">
        <v>1</v>
      </c>
      <c r="B624" s="358">
        <f>SUBTOTAL(9,$A$405:A624)</f>
        <v>175</v>
      </c>
      <c r="C624" s="389" t="s">
        <v>63</v>
      </c>
      <c r="D624" s="358">
        <v>1975</v>
      </c>
      <c r="E624" s="358"/>
      <c r="F624" s="358" t="s">
        <v>17189</v>
      </c>
      <c r="G624" s="358">
        <v>2</v>
      </c>
      <c r="H624" s="358" t="s">
        <v>16996</v>
      </c>
      <c r="I624" s="369">
        <v>722.7</v>
      </c>
      <c r="J624" s="369">
        <v>664.2</v>
      </c>
      <c r="K624" s="369">
        <v>607.1</v>
      </c>
      <c r="L624" s="370">
        <v>38</v>
      </c>
      <c r="M624" s="358" t="s">
        <v>17048</v>
      </c>
      <c r="N624" s="358" t="s">
        <v>17064</v>
      </c>
      <c r="O624" s="361" t="s">
        <v>17162</v>
      </c>
      <c r="P624" s="366">
        <v>6464520</v>
      </c>
      <c r="Q624" s="366"/>
      <c r="R624" s="366">
        <v>0</v>
      </c>
      <c r="S624" s="366">
        <v>0</v>
      </c>
      <c r="T624" s="366">
        <f t="shared" si="292"/>
        <v>6464520</v>
      </c>
      <c r="U624" s="359">
        <f t="shared" si="328"/>
        <v>8944.9564134495631</v>
      </c>
      <c r="V624" s="366">
        <v>10036.394769613948</v>
      </c>
    </row>
    <row r="625" spans="1:22" ht="35.25" x14ac:dyDescent="0.5">
      <c r="B625" s="367" t="s">
        <v>54</v>
      </c>
      <c r="C625" s="385"/>
      <c r="D625" s="358" t="s">
        <v>17026</v>
      </c>
      <c r="E625" s="358" t="s">
        <v>17026</v>
      </c>
      <c r="F625" s="358" t="s">
        <v>17026</v>
      </c>
      <c r="G625" s="358" t="s">
        <v>17026</v>
      </c>
      <c r="H625" s="358" t="s">
        <v>17026</v>
      </c>
      <c r="I625" s="363">
        <f>I626</f>
        <v>879.5</v>
      </c>
      <c r="J625" s="363">
        <f t="shared" ref="J625:L625" si="346">J626</f>
        <v>662.2</v>
      </c>
      <c r="K625" s="363">
        <f>K626</f>
        <v>389.1</v>
      </c>
      <c r="L625" s="364">
        <f t="shared" si="346"/>
        <v>30</v>
      </c>
      <c r="M625" s="358" t="s">
        <v>17026</v>
      </c>
      <c r="N625" s="358" t="s">
        <v>17026</v>
      </c>
      <c r="O625" s="361" t="s">
        <v>17026</v>
      </c>
      <c r="P625" s="365">
        <v>5602584</v>
      </c>
      <c r="Q625" s="365"/>
      <c r="R625" s="363">
        <f t="shared" ref="R625:T625" si="347">R626</f>
        <v>0</v>
      </c>
      <c r="S625" s="363">
        <f t="shared" si="347"/>
        <v>0</v>
      </c>
      <c r="T625" s="363">
        <f t="shared" si="347"/>
        <v>5602584</v>
      </c>
      <c r="U625" s="359">
        <f t="shared" si="328"/>
        <v>6370.1921546333142</v>
      </c>
      <c r="V625" s="366">
        <f>V626</f>
        <v>7147.4650369528144</v>
      </c>
    </row>
    <row r="626" spans="1:22" ht="35.25" x14ac:dyDescent="0.5">
      <c r="A626" s="173">
        <v>1</v>
      </c>
      <c r="B626" s="358">
        <f>SUBTOTAL(9,$A$405:A626)</f>
        <v>176</v>
      </c>
      <c r="C626" s="389" t="s">
        <v>64</v>
      </c>
      <c r="D626" s="358">
        <v>2004</v>
      </c>
      <c r="E626" s="358"/>
      <c r="F626" s="358" t="s">
        <v>17189</v>
      </c>
      <c r="G626" s="358">
        <v>2</v>
      </c>
      <c r="H626" s="358" t="s">
        <v>16994</v>
      </c>
      <c r="I626" s="369">
        <v>879.5</v>
      </c>
      <c r="J626" s="369">
        <v>662.2</v>
      </c>
      <c r="K626" s="369">
        <v>389.1</v>
      </c>
      <c r="L626" s="370">
        <v>30</v>
      </c>
      <c r="M626" s="358" t="s">
        <v>17048</v>
      </c>
      <c r="N626" s="358" t="s">
        <v>17064</v>
      </c>
      <c r="O626" s="361" t="s">
        <v>17163</v>
      </c>
      <c r="P626" s="366">
        <v>5602584</v>
      </c>
      <c r="Q626" s="366"/>
      <c r="R626" s="366">
        <v>0</v>
      </c>
      <c r="S626" s="366">
        <v>0</v>
      </c>
      <c r="T626" s="366">
        <f t="shared" si="292"/>
        <v>5602584</v>
      </c>
      <c r="U626" s="359">
        <f t="shared" si="328"/>
        <v>6370.1921546333142</v>
      </c>
      <c r="V626" s="366">
        <v>7147.4650369528144</v>
      </c>
    </row>
    <row r="627" spans="1:22" ht="35.25" x14ac:dyDescent="0.5">
      <c r="B627" s="367" t="s">
        <v>497</v>
      </c>
      <c r="C627" s="385"/>
      <c r="D627" s="358" t="s">
        <v>17026</v>
      </c>
      <c r="E627" s="358" t="s">
        <v>17026</v>
      </c>
      <c r="F627" s="358" t="s">
        <v>17026</v>
      </c>
      <c r="G627" s="358" t="s">
        <v>17026</v>
      </c>
      <c r="H627" s="358" t="s">
        <v>17026</v>
      </c>
      <c r="I627" s="363">
        <f>I628</f>
        <v>886.6</v>
      </c>
      <c r="J627" s="363">
        <f t="shared" ref="J627:L627" si="348">J628</f>
        <v>831.4</v>
      </c>
      <c r="K627" s="363">
        <f>K628</f>
        <v>772.4</v>
      </c>
      <c r="L627" s="364">
        <f t="shared" si="348"/>
        <v>34</v>
      </c>
      <c r="M627" s="358" t="s">
        <v>17026</v>
      </c>
      <c r="N627" s="358" t="s">
        <v>17026</v>
      </c>
      <c r="O627" s="361" t="s">
        <v>17026</v>
      </c>
      <c r="P627" s="365">
        <v>4641914.7</v>
      </c>
      <c r="Q627" s="365"/>
      <c r="R627" s="363">
        <f t="shared" ref="R627:T627" si="349">R628</f>
        <v>0</v>
      </c>
      <c r="S627" s="363">
        <f t="shared" si="349"/>
        <v>0</v>
      </c>
      <c r="T627" s="363">
        <f t="shared" si="349"/>
        <v>4641914.7</v>
      </c>
      <c r="U627" s="359">
        <f t="shared" si="328"/>
        <v>5235.6357996841871</v>
      </c>
      <c r="V627" s="366">
        <f>V628</f>
        <v>5416.8644258966842</v>
      </c>
    </row>
    <row r="628" spans="1:22" ht="35.25" x14ac:dyDescent="0.5">
      <c r="A628" s="173">
        <v>1</v>
      </c>
      <c r="B628" s="358">
        <f>SUBTOTAL(9,$A$405:A628)</f>
        <v>177</v>
      </c>
      <c r="C628" s="368" t="s">
        <v>503</v>
      </c>
      <c r="D628" s="358">
        <v>1958</v>
      </c>
      <c r="E628" s="358"/>
      <c r="F628" s="358" t="s">
        <v>17189</v>
      </c>
      <c r="G628" s="358">
        <v>2</v>
      </c>
      <c r="H628" s="358" t="s">
        <v>16996</v>
      </c>
      <c r="I628" s="369">
        <v>886.6</v>
      </c>
      <c r="J628" s="369">
        <v>831.4</v>
      </c>
      <c r="K628" s="369">
        <v>772.4</v>
      </c>
      <c r="L628" s="370">
        <v>34</v>
      </c>
      <c r="M628" s="358" t="s">
        <v>17048</v>
      </c>
      <c r="N628" s="358" t="s">
        <v>17086</v>
      </c>
      <c r="O628" s="361" t="s">
        <v>17052</v>
      </c>
      <c r="P628" s="366">
        <v>4641914.7</v>
      </c>
      <c r="Q628" s="366"/>
      <c r="R628" s="366">
        <v>0</v>
      </c>
      <c r="S628" s="366">
        <v>0</v>
      </c>
      <c r="T628" s="366">
        <f>P628-R628-S628</f>
        <v>4641914.7</v>
      </c>
      <c r="U628" s="359">
        <f t="shared" si="328"/>
        <v>5235.6357996841871</v>
      </c>
      <c r="V628" s="366">
        <v>5416.8644258966842</v>
      </c>
    </row>
    <row r="629" spans="1:22" ht="35.25" x14ac:dyDescent="0.5">
      <c r="B629" s="367" t="s">
        <v>498</v>
      </c>
      <c r="C629" s="385"/>
      <c r="D629" s="358" t="s">
        <v>17026</v>
      </c>
      <c r="E629" s="358" t="s">
        <v>17026</v>
      </c>
      <c r="F629" s="358" t="s">
        <v>17026</v>
      </c>
      <c r="G629" s="358" t="s">
        <v>17026</v>
      </c>
      <c r="H629" s="358" t="s">
        <v>17026</v>
      </c>
      <c r="I629" s="363">
        <f>I630</f>
        <v>848.5</v>
      </c>
      <c r="J629" s="363">
        <f t="shared" ref="J629:L629" si="350">J630</f>
        <v>766.6</v>
      </c>
      <c r="K629" s="363">
        <f>K630</f>
        <v>675.30000000000007</v>
      </c>
      <c r="L629" s="364">
        <f t="shared" si="350"/>
        <v>48</v>
      </c>
      <c r="M629" s="358" t="s">
        <v>17026</v>
      </c>
      <c r="N629" s="358" t="s">
        <v>17026</v>
      </c>
      <c r="O629" s="361" t="s">
        <v>17026</v>
      </c>
      <c r="P629" s="365">
        <v>5080000</v>
      </c>
      <c r="Q629" s="365"/>
      <c r="R629" s="363">
        <f t="shared" ref="R629:T629" si="351">R630</f>
        <v>0</v>
      </c>
      <c r="S629" s="363">
        <f t="shared" si="351"/>
        <v>0</v>
      </c>
      <c r="T629" s="363">
        <f t="shared" si="351"/>
        <v>5080000</v>
      </c>
      <c r="U629" s="359">
        <f t="shared" si="328"/>
        <v>5987.0359457866825</v>
      </c>
      <c r="V629" s="366">
        <f>V630</f>
        <v>8273.59</v>
      </c>
    </row>
    <row r="630" spans="1:22" ht="35.25" x14ac:dyDescent="0.5">
      <c r="A630" s="173">
        <v>1</v>
      </c>
      <c r="B630" s="358">
        <f>SUBTOTAL(9,$A$405:A630)</f>
        <v>178</v>
      </c>
      <c r="C630" s="368" t="s">
        <v>504</v>
      </c>
      <c r="D630" s="358">
        <v>1974</v>
      </c>
      <c r="E630" s="358"/>
      <c r="F630" s="358" t="s">
        <v>17189</v>
      </c>
      <c r="G630" s="358">
        <v>2</v>
      </c>
      <c r="H630" s="358" t="s">
        <v>16996</v>
      </c>
      <c r="I630" s="369">
        <v>848.5</v>
      </c>
      <c r="J630" s="369">
        <v>766.6</v>
      </c>
      <c r="K630" s="369">
        <v>675.30000000000007</v>
      </c>
      <c r="L630" s="370">
        <v>48</v>
      </c>
      <c r="M630" s="358" t="s">
        <v>17048</v>
      </c>
      <c r="N630" s="358" t="s">
        <v>17064</v>
      </c>
      <c r="O630" s="361" t="s">
        <v>17151</v>
      </c>
      <c r="P630" s="366">
        <v>5080000</v>
      </c>
      <c r="Q630" s="366"/>
      <c r="R630" s="366">
        <v>0</v>
      </c>
      <c r="S630" s="366">
        <v>0</v>
      </c>
      <c r="T630" s="366">
        <f>P630-R630-S630</f>
        <v>5080000</v>
      </c>
      <c r="U630" s="359">
        <f t="shared" si="328"/>
        <v>5987.0359457866825</v>
      </c>
      <c r="V630" s="366">
        <v>8273.59</v>
      </c>
    </row>
    <row r="631" spans="1:22" ht="35.25" x14ac:dyDescent="0.5">
      <c r="B631" s="367" t="s">
        <v>501</v>
      </c>
      <c r="C631" s="385"/>
      <c r="D631" s="358" t="s">
        <v>17026</v>
      </c>
      <c r="E631" s="358" t="s">
        <v>17026</v>
      </c>
      <c r="F631" s="358" t="s">
        <v>17026</v>
      </c>
      <c r="G631" s="358" t="s">
        <v>17026</v>
      </c>
      <c r="H631" s="358" t="s">
        <v>17026</v>
      </c>
      <c r="I631" s="363">
        <f>I632</f>
        <v>780.6</v>
      </c>
      <c r="J631" s="363">
        <f t="shared" ref="J631:L631" si="352">J632</f>
        <v>714.2</v>
      </c>
      <c r="K631" s="363">
        <f>K632</f>
        <v>714.2</v>
      </c>
      <c r="L631" s="364">
        <f t="shared" si="352"/>
        <v>37</v>
      </c>
      <c r="M631" s="358" t="s">
        <v>17026</v>
      </c>
      <c r="N631" s="358" t="s">
        <v>17026</v>
      </c>
      <c r="O631" s="361" t="s">
        <v>17026</v>
      </c>
      <c r="P631" s="365">
        <v>5416381.5199999996</v>
      </c>
      <c r="Q631" s="365"/>
      <c r="R631" s="363">
        <f t="shared" ref="R631:T631" si="353">R632</f>
        <v>0</v>
      </c>
      <c r="S631" s="363">
        <f t="shared" si="353"/>
        <v>0</v>
      </c>
      <c r="T631" s="363">
        <f t="shared" si="353"/>
        <v>5416381.5199999996</v>
      </c>
      <c r="U631" s="359">
        <f t="shared" si="328"/>
        <v>6938.7413784268501</v>
      </c>
      <c r="V631" s="366">
        <f>V632</f>
        <v>7178.9220599538821</v>
      </c>
    </row>
    <row r="632" spans="1:22" ht="35.25" x14ac:dyDescent="0.5">
      <c r="A632" s="173">
        <v>1</v>
      </c>
      <c r="B632" s="358">
        <f>SUBTOTAL(9,$A$405:A632)</f>
        <v>179</v>
      </c>
      <c r="C632" s="368" t="s">
        <v>505</v>
      </c>
      <c r="D632" s="358">
        <v>1971</v>
      </c>
      <c r="E632" s="358"/>
      <c r="F632" s="358" t="s">
        <v>17189</v>
      </c>
      <c r="G632" s="358">
        <v>2</v>
      </c>
      <c r="H632" s="358" t="s">
        <v>16996</v>
      </c>
      <c r="I632" s="369">
        <v>780.6</v>
      </c>
      <c r="J632" s="369">
        <v>714.2</v>
      </c>
      <c r="K632" s="369">
        <v>714.2</v>
      </c>
      <c r="L632" s="370">
        <v>37</v>
      </c>
      <c r="M632" s="358" t="s">
        <v>17048</v>
      </c>
      <c r="N632" s="358" t="s">
        <v>17086</v>
      </c>
      <c r="O632" s="361" t="s">
        <v>17052</v>
      </c>
      <c r="P632" s="366">
        <v>5416381.5199999996</v>
      </c>
      <c r="Q632" s="366"/>
      <c r="R632" s="366">
        <v>0</v>
      </c>
      <c r="S632" s="366">
        <v>0</v>
      </c>
      <c r="T632" s="366">
        <f>P632-R632-S632</f>
        <v>5416381.5199999996</v>
      </c>
      <c r="U632" s="359">
        <f t="shared" si="328"/>
        <v>6938.7413784268501</v>
      </c>
      <c r="V632" s="366">
        <v>7178.9220599538821</v>
      </c>
    </row>
    <row r="633" spans="1:22" ht="35.25" x14ac:dyDescent="0.5">
      <c r="B633" s="367" t="s">
        <v>305</v>
      </c>
      <c r="C633" s="385"/>
      <c r="D633" s="358" t="s">
        <v>17026</v>
      </c>
      <c r="E633" s="358" t="s">
        <v>17026</v>
      </c>
      <c r="F633" s="358" t="s">
        <v>17026</v>
      </c>
      <c r="G633" s="358" t="s">
        <v>17026</v>
      </c>
      <c r="H633" s="358" t="s">
        <v>17026</v>
      </c>
      <c r="I633" s="363">
        <f>I634+I635</f>
        <v>3900.4</v>
      </c>
      <c r="J633" s="363">
        <f t="shared" ref="J633:L633" si="354">J634+J635</f>
        <v>3600.8</v>
      </c>
      <c r="K633" s="363">
        <f>SUM(K634:K635)</f>
        <v>3549.2000000000003</v>
      </c>
      <c r="L633" s="364">
        <f t="shared" si="354"/>
        <v>147</v>
      </c>
      <c r="M633" s="358" t="s">
        <v>17026</v>
      </c>
      <c r="N633" s="358" t="s">
        <v>17026</v>
      </c>
      <c r="O633" s="361" t="s">
        <v>17026</v>
      </c>
      <c r="P633" s="365">
        <v>13673874.810000001</v>
      </c>
      <c r="Q633" s="365"/>
      <c r="R633" s="363">
        <f t="shared" ref="R633:T633" si="355">R634+R635</f>
        <v>0</v>
      </c>
      <c r="S633" s="363">
        <f t="shared" si="355"/>
        <v>0</v>
      </c>
      <c r="T633" s="363">
        <f t="shared" si="355"/>
        <v>13673874.810000001</v>
      </c>
      <c r="U633" s="359">
        <f t="shared" si="328"/>
        <v>3505.762180801969</v>
      </c>
      <c r="V633" s="366">
        <f>MAX(V634:V635)</f>
        <v>4725.2339024266685</v>
      </c>
    </row>
    <row r="634" spans="1:22" ht="35.25" x14ac:dyDescent="0.5">
      <c r="A634" s="173">
        <v>1</v>
      </c>
      <c r="B634" s="358">
        <f>SUBTOTAL(9,$A$405:A634)</f>
        <v>180</v>
      </c>
      <c r="C634" s="368" t="s">
        <v>307</v>
      </c>
      <c r="D634" s="358">
        <v>1970</v>
      </c>
      <c r="E634" s="358"/>
      <c r="F634" s="358" t="s">
        <v>17189</v>
      </c>
      <c r="G634" s="358">
        <v>5</v>
      </c>
      <c r="H634" s="358" t="s">
        <v>16996</v>
      </c>
      <c r="I634" s="369">
        <v>1926.5</v>
      </c>
      <c r="J634" s="369">
        <v>1776.4</v>
      </c>
      <c r="K634" s="369">
        <v>1776.4</v>
      </c>
      <c r="L634" s="370">
        <v>74</v>
      </c>
      <c r="M634" s="358" t="s">
        <v>17048</v>
      </c>
      <c r="N634" s="358" t="s">
        <v>17064</v>
      </c>
      <c r="O634" s="361" t="s">
        <v>17186</v>
      </c>
      <c r="P634" s="366">
        <v>4908976.4800000004</v>
      </c>
      <c r="Q634" s="366"/>
      <c r="R634" s="366">
        <v>0</v>
      </c>
      <c r="S634" s="366">
        <v>0</v>
      </c>
      <c r="T634" s="366">
        <f>P634-R634-S634</f>
        <v>4908976.4800000004</v>
      </c>
      <c r="U634" s="359">
        <f t="shared" si="328"/>
        <v>2548.1320944718404</v>
      </c>
      <c r="V634" s="366">
        <v>2711.5868154684663</v>
      </c>
    </row>
    <row r="635" spans="1:22" ht="35.25" x14ac:dyDescent="0.5">
      <c r="A635" s="173">
        <v>1</v>
      </c>
      <c r="B635" s="358">
        <f>SUBTOTAL(9,$A$405:A635)</f>
        <v>181</v>
      </c>
      <c r="C635" s="368" t="s">
        <v>308</v>
      </c>
      <c r="D635" s="358">
        <v>1980</v>
      </c>
      <c r="E635" s="358"/>
      <c r="F635" s="358" t="s">
        <v>17189</v>
      </c>
      <c r="G635" s="358">
        <v>3</v>
      </c>
      <c r="H635" s="358" t="s">
        <v>17051</v>
      </c>
      <c r="I635" s="369">
        <v>1973.9</v>
      </c>
      <c r="J635" s="369">
        <v>1824.4</v>
      </c>
      <c r="K635" s="369">
        <v>1772.8000000000002</v>
      </c>
      <c r="L635" s="370">
        <v>73</v>
      </c>
      <c r="M635" s="358" t="s">
        <v>17048</v>
      </c>
      <c r="N635" s="358" t="s">
        <v>17064</v>
      </c>
      <c r="O635" s="361" t="s">
        <v>17186</v>
      </c>
      <c r="P635" s="366">
        <v>8764898.3300000001</v>
      </c>
      <c r="Q635" s="366"/>
      <c r="R635" s="366">
        <v>0</v>
      </c>
      <c r="S635" s="366">
        <v>0</v>
      </c>
      <c r="T635" s="366">
        <f>P635-R635-S635</f>
        <v>8764898.3300000001</v>
      </c>
      <c r="U635" s="359">
        <f t="shared" si="328"/>
        <v>4440.3963372004655</v>
      </c>
      <c r="V635" s="366">
        <v>4725.2339024266685</v>
      </c>
    </row>
    <row r="636" spans="1:22" ht="35.25" x14ac:dyDescent="0.5">
      <c r="B636" s="367" t="s">
        <v>309</v>
      </c>
      <c r="C636" s="385"/>
      <c r="D636" s="358" t="s">
        <v>17026</v>
      </c>
      <c r="E636" s="358" t="s">
        <v>17026</v>
      </c>
      <c r="F636" s="358" t="s">
        <v>17026</v>
      </c>
      <c r="G636" s="358" t="s">
        <v>17026</v>
      </c>
      <c r="H636" s="358" t="s">
        <v>17026</v>
      </c>
      <c r="I636" s="363">
        <f>I637+I638</f>
        <v>1348.5</v>
      </c>
      <c r="J636" s="363">
        <f t="shared" ref="J636:L636" si="356">J637+J638</f>
        <v>1256.5999999999999</v>
      </c>
      <c r="K636" s="363">
        <f>SUM(K637:K638)</f>
        <v>1111.5</v>
      </c>
      <c r="L636" s="364">
        <f t="shared" si="356"/>
        <v>67</v>
      </c>
      <c r="M636" s="358" t="s">
        <v>17026</v>
      </c>
      <c r="N636" s="358" t="s">
        <v>17026</v>
      </c>
      <c r="O636" s="361" t="s">
        <v>17026</v>
      </c>
      <c r="P636" s="365">
        <v>5923261.2000000002</v>
      </c>
      <c r="Q636" s="365"/>
      <c r="R636" s="363">
        <f t="shared" ref="R636:T636" si="357">R637+R638</f>
        <v>0</v>
      </c>
      <c r="S636" s="363">
        <f t="shared" si="357"/>
        <v>0</v>
      </c>
      <c r="T636" s="363">
        <f t="shared" si="357"/>
        <v>5923261.2000000002</v>
      </c>
      <c r="U636" s="359">
        <f t="shared" si="328"/>
        <v>4392.4814238042272</v>
      </c>
      <c r="V636" s="366">
        <f>MAX(V637:V638)</f>
        <v>7399.5316159250578</v>
      </c>
    </row>
    <row r="637" spans="1:22" ht="35.25" x14ac:dyDescent="0.5">
      <c r="A637" s="173">
        <v>1</v>
      </c>
      <c r="B637" s="358">
        <f>SUBTOTAL(9,$A$405:A637)</f>
        <v>182</v>
      </c>
      <c r="C637" s="368" t="s">
        <v>310</v>
      </c>
      <c r="D637" s="358">
        <v>1965</v>
      </c>
      <c r="E637" s="358"/>
      <c r="F637" s="358" t="s">
        <v>17189</v>
      </c>
      <c r="G637" s="358">
        <v>2</v>
      </c>
      <c r="H637" s="358" t="s">
        <v>16994</v>
      </c>
      <c r="I637" s="369">
        <v>341.6</v>
      </c>
      <c r="J637" s="369">
        <v>317.2</v>
      </c>
      <c r="K637" s="369">
        <v>205.7</v>
      </c>
      <c r="L637" s="370">
        <v>20</v>
      </c>
      <c r="M637" s="358" t="s">
        <v>17048</v>
      </c>
      <c r="N637" s="358" t="s">
        <v>17086</v>
      </c>
      <c r="O637" s="361" t="s">
        <v>17052</v>
      </c>
      <c r="P637" s="366">
        <v>2375311.2000000002</v>
      </c>
      <c r="Q637" s="366"/>
      <c r="R637" s="366">
        <v>0</v>
      </c>
      <c r="S637" s="366">
        <v>0</v>
      </c>
      <c r="T637" s="366">
        <f>P637-R637-S637</f>
        <v>2375311.2000000002</v>
      </c>
      <c r="U637" s="359">
        <f t="shared" si="328"/>
        <v>6953.4871194379393</v>
      </c>
      <c r="V637" s="366">
        <v>7399.5316159250578</v>
      </c>
    </row>
    <row r="638" spans="1:22" ht="35.25" x14ac:dyDescent="0.5">
      <c r="A638" s="173">
        <v>1</v>
      </c>
      <c r="B638" s="358">
        <f>SUBTOTAL(9,$A$405:A638)</f>
        <v>183</v>
      </c>
      <c r="C638" s="368" t="s">
        <v>311</v>
      </c>
      <c r="D638" s="358">
        <v>1978</v>
      </c>
      <c r="E638" s="358"/>
      <c r="F638" s="358" t="s">
        <v>17053</v>
      </c>
      <c r="G638" s="358">
        <v>3</v>
      </c>
      <c r="H638" s="358" t="s">
        <v>16996</v>
      </c>
      <c r="I638" s="369">
        <v>1006.9</v>
      </c>
      <c r="J638" s="369">
        <v>939.4</v>
      </c>
      <c r="K638" s="369">
        <v>905.8</v>
      </c>
      <c r="L638" s="370">
        <v>47</v>
      </c>
      <c r="M638" s="358" t="s">
        <v>17048</v>
      </c>
      <c r="N638" s="358" t="s">
        <v>17086</v>
      </c>
      <c r="O638" s="361" t="s">
        <v>17052</v>
      </c>
      <c r="P638" s="366">
        <v>3547950</v>
      </c>
      <c r="Q638" s="366"/>
      <c r="R638" s="366">
        <v>0</v>
      </c>
      <c r="S638" s="366">
        <v>0</v>
      </c>
      <c r="T638" s="366">
        <f>P638-R638-S638</f>
        <v>3547950</v>
      </c>
      <c r="U638" s="359">
        <f t="shared" si="328"/>
        <v>3523.6369053530639</v>
      </c>
      <c r="V638" s="366">
        <v>3523.64</v>
      </c>
    </row>
    <row r="639" spans="1:22" ht="35.25" x14ac:dyDescent="0.5">
      <c r="B639" s="367" t="s">
        <v>17206</v>
      </c>
      <c r="C639" s="368"/>
      <c r="D639" s="358" t="s">
        <v>17026</v>
      </c>
      <c r="E639" s="358" t="s">
        <v>17026</v>
      </c>
      <c r="F639" s="358" t="s">
        <v>17026</v>
      </c>
      <c r="G639" s="358" t="s">
        <v>17026</v>
      </c>
      <c r="H639" s="358" t="s">
        <v>17026</v>
      </c>
      <c r="I639" s="369">
        <f>I640+I677+I682+I691+I709+I712+I715+I719+I721+I725+I727+I729+I731+I733+I735+I739+I741+I743+I745+I747+I749+I751+I757+I760+I762+I765+I768+I771+I777+I779+I781+I783+I785+I787+I789+I792+I794+I796+I798+I800+I802+I804+I806+I808+I811+I701</f>
        <v>309395.95999999996</v>
      </c>
      <c r="J639" s="369">
        <f>J640+J677+J682+J691+J709+J712+J715+J719+J721+J725+J727+J729+J731+J733+J735+J739+J741+J743+J745+J747+J749+J751+J757+J760+J762+J765+J768+J771+J777+J779+J781+J783+J785+J787+J789+J792+J794+J796+J798+J800+J802+J804+J806+J808+J811+J701</f>
        <v>252675.64999999994</v>
      </c>
      <c r="K639" s="369">
        <f>K640+K677+K682+K691+K709+K712+K715+K719+K721+K725+K727+K729+K731+K733+K735+K739+K741+K743+K745+K747+K749+K751+K757+K760+K762+K765+K768+K771+K777+K779+K781+K783+K785+K787+K789+K792+K794+K796+K798+K800+K802+K804+K806+K808+K811+K701</f>
        <v>237479.26499999993</v>
      </c>
      <c r="L639" s="370">
        <f>L640+L677+L682+L691+L709+L712+L715+L719+L721+L725+L727+L729+L731+L733+L735+L739+L741+L743+L745+L747+L749+L751+L757+L760+L762+L765+L768+L771+L777+L779+L781+L783+L785+L787+L789+L792+L794+L796+L798+L800+L802+L804+L806+L808+L811+L701</f>
        <v>10787</v>
      </c>
      <c r="M639" s="358" t="s">
        <v>17026</v>
      </c>
      <c r="N639" s="358" t="s">
        <v>17026</v>
      </c>
      <c r="O639" s="361" t="s">
        <v>17026</v>
      </c>
      <c r="P639" s="390">
        <f>P640+P677+P682+P691+P709+P712+P715+P719+P721+P725+P727+P729+P731+P733+P735+P739+P741+P743+P745+P747+P749+P751+P757+P760+P762+P765+P768+P771+P777+P779+P781+P783+P785+P787+P789+P792+P794+P796+P798+P800+P802+P804+P806+P808+P811+P701</f>
        <v>811943600.29999995</v>
      </c>
      <c r="Q639" s="390">
        <f>Q640+Q677+Q682+Q691+Q709+Q712+Q715+Q719+Q721+Q725+Q727+Q729+Q731+Q733+Q735+Q739+Q741+Q743+Q745+Q747+Q749+Q751+Q757+Q760+Q762+Q765+Q768+Q771+Q777+Q779+Q781+Q783+Q785+Q787+Q789+Q792+Q794+Q796+Q798+Q800+Q802+Q804+Q806+Q808+Q811+Q701</f>
        <v>0</v>
      </c>
      <c r="R639" s="369">
        <f>R640+R677+R682+R691+R709+R712+R715+R719+R721+R725+R727+R729+R731+R733+R735+R739+R741+R743+R745+R747+R749+R751+R757+R760+R762+R765+R768+R771+R777+R779+R781+R783+R785+R787+R789+R792+R794+R796+R798+R800+R802+R804+R806+R808+R811+R701</f>
        <v>0</v>
      </c>
      <c r="S639" s="369">
        <f>S640+S677+S682+S691+S709+S712+S715+S719+S721+S725+S727+S729+S731+S733+S735+S739+S741+S743+S745+S747+S749+S751+S757+S760+S762+S765+S768+S771+S777+S779+S781+S783+S785+S787+S789+S792+S794+S796+S798+S800+S802+S804+S806+S808+S811+S701</f>
        <v>6025176.1500000004</v>
      </c>
      <c r="T639" s="369">
        <f>T640+T677+T682+T691+T709+T712+T715+T719+T721+T725+T727+T729+T731+T733+T735+T739+T741+T743+T745+T747+T749+T751+T757+T760+T762+T765+T768+T771+T777+T779+T781+T783+T785+T787+T789+T792+T794+T796+T798+T800+T802+T804+T806+T808+T811+T701</f>
        <v>805918424.1500001</v>
      </c>
      <c r="U639" s="359">
        <f t="shared" si="328"/>
        <v>2624.2863685097896</v>
      </c>
      <c r="V639" s="366">
        <f>MAX(V640:V813)</f>
        <v>15449.692206941718</v>
      </c>
    </row>
    <row r="640" spans="1:22" ht="35.25" x14ac:dyDescent="0.5">
      <c r="B640" s="367" t="s">
        <v>71</v>
      </c>
      <c r="C640" s="385"/>
      <c r="D640" s="358" t="s">
        <v>17026</v>
      </c>
      <c r="E640" s="358" t="s">
        <v>17026</v>
      </c>
      <c r="F640" s="358" t="s">
        <v>17026</v>
      </c>
      <c r="G640" s="358" t="s">
        <v>17026</v>
      </c>
      <c r="H640" s="358" t="s">
        <v>17026</v>
      </c>
      <c r="I640" s="363">
        <f>SUM(I641:I676)</f>
        <v>82841</v>
      </c>
      <c r="J640" s="363">
        <f t="shared" ref="J640:L640" si="358">SUM(J641:J676)</f>
        <v>70378.180000000008</v>
      </c>
      <c r="K640" s="363">
        <f t="shared" si="358"/>
        <v>64537.180000000015</v>
      </c>
      <c r="L640" s="370">
        <f t="shared" si="358"/>
        <v>3133</v>
      </c>
      <c r="M640" s="358" t="s">
        <v>17026</v>
      </c>
      <c r="N640" s="358" t="s">
        <v>17026</v>
      </c>
      <c r="O640" s="361" t="s">
        <v>17026</v>
      </c>
      <c r="P640" s="365">
        <v>213625283.15999997</v>
      </c>
      <c r="Q640" s="365"/>
      <c r="R640" s="363">
        <f t="shared" ref="R640" si="359">SUM(R641:R676)</f>
        <v>0</v>
      </c>
      <c r="S640" s="363">
        <f t="shared" ref="S640" si="360">SUM(S641:S676)</f>
        <v>0</v>
      </c>
      <c r="T640" s="363">
        <f t="shared" ref="T640" si="361">SUM(T641:T676)</f>
        <v>213625283.15999997</v>
      </c>
      <c r="U640" s="359">
        <f t="shared" si="328"/>
        <v>2578.7385854830331</v>
      </c>
      <c r="V640" s="366">
        <f>MAX(V641:V676)</f>
        <v>10075.682777399592</v>
      </c>
    </row>
    <row r="641" spans="1:22" ht="35.25" x14ac:dyDescent="0.5">
      <c r="A641" s="173">
        <v>1</v>
      </c>
      <c r="B641" s="358">
        <f>SUBTOTAL(9,$A$640:A641)</f>
        <v>1</v>
      </c>
      <c r="C641" s="368" t="s">
        <v>150</v>
      </c>
      <c r="D641" s="358">
        <v>1959</v>
      </c>
      <c r="E641" s="358"/>
      <c r="F641" s="358" t="s">
        <v>17189</v>
      </c>
      <c r="G641" s="358">
        <v>2</v>
      </c>
      <c r="H641" s="358">
        <v>1</v>
      </c>
      <c r="I641" s="369">
        <v>269.5</v>
      </c>
      <c r="J641" s="369">
        <v>242</v>
      </c>
      <c r="K641" s="369">
        <v>211.4</v>
      </c>
      <c r="L641" s="370">
        <v>12</v>
      </c>
      <c r="M641" s="358" t="s">
        <v>17048</v>
      </c>
      <c r="N641" s="358" t="s">
        <v>17064</v>
      </c>
      <c r="O641" s="361" t="s">
        <v>17076</v>
      </c>
      <c r="P641" s="366">
        <v>2097858.2999999998</v>
      </c>
      <c r="Q641" s="366"/>
      <c r="R641" s="366">
        <v>0</v>
      </c>
      <c r="S641" s="366">
        <v>0</v>
      </c>
      <c r="T641" s="366">
        <f t="shared" ref="T641:T643" si="362">P641-R641-S641</f>
        <v>2097858.2999999998</v>
      </c>
      <c r="U641" s="359">
        <f t="shared" si="328"/>
        <v>7784.2608534322817</v>
      </c>
      <c r="V641" s="366">
        <v>8003.5384044526909</v>
      </c>
    </row>
    <row r="642" spans="1:22" ht="35.25" x14ac:dyDescent="0.5">
      <c r="A642" s="173">
        <v>1</v>
      </c>
      <c r="B642" s="358">
        <f>SUBTOTAL(9,$A$640:A642)</f>
        <v>2</v>
      </c>
      <c r="C642" s="368" t="s">
        <v>151</v>
      </c>
      <c r="D642" s="358">
        <v>1960</v>
      </c>
      <c r="E642" s="358"/>
      <c r="F642" s="358" t="s">
        <v>17189</v>
      </c>
      <c r="G642" s="358">
        <v>2</v>
      </c>
      <c r="H642" s="358">
        <v>2</v>
      </c>
      <c r="I642" s="369">
        <v>543.6</v>
      </c>
      <c r="J642" s="369">
        <v>506.8</v>
      </c>
      <c r="K642" s="369">
        <v>452.6</v>
      </c>
      <c r="L642" s="370">
        <v>27</v>
      </c>
      <c r="M642" s="358" t="s">
        <v>17048</v>
      </c>
      <c r="N642" s="358" t="s">
        <v>17064</v>
      </c>
      <c r="O642" s="361" t="s">
        <v>17092</v>
      </c>
      <c r="P642" s="366">
        <v>4031821.43</v>
      </c>
      <c r="Q642" s="366"/>
      <c r="R642" s="366">
        <v>0</v>
      </c>
      <c r="S642" s="366">
        <v>0</v>
      </c>
      <c r="T642" s="366">
        <f t="shared" si="362"/>
        <v>4031821.43</v>
      </c>
      <c r="U642" s="359">
        <f t="shared" si="328"/>
        <v>7416.8900478292862</v>
      </c>
      <c r="V642" s="366">
        <v>7625.8189845474617</v>
      </c>
    </row>
    <row r="643" spans="1:22" ht="35.25" x14ac:dyDescent="0.5">
      <c r="A643" s="173">
        <v>1</v>
      </c>
      <c r="B643" s="358">
        <f>SUBTOTAL(9,$A$640:A643)</f>
        <v>3</v>
      </c>
      <c r="C643" s="368" t="s">
        <v>152</v>
      </c>
      <c r="D643" s="358">
        <v>1963</v>
      </c>
      <c r="E643" s="358"/>
      <c r="F643" s="358" t="s">
        <v>17189</v>
      </c>
      <c r="G643" s="358">
        <v>3</v>
      </c>
      <c r="H643" s="358">
        <v>2</v>
      </c>
      <c r="I643" s="369">
        <v>951.6</v>
      </c>
      <c r="J643" s="369">
        <v>594.9</v>
      </c>
      <c r="K643" s="369">
        <v>594.9</v>
      </c>
      <c r="L643" s="370">
        <v>65</v>
      </c>
      <c r="M643" s="358" t="s">
        <v>17048</v>
      </c>
      <c r="N643" s="358" t="s">
        <v>17064</v>
      </c>
      <c r="O643" s="361" t="s">
        <v>17076</v>
      </c>
      <c r="P643" s="366">
        <v>6179475.7199999997</v>
      </c>
      <c r="Q643" s="366"/>
      <c r="R643" s="366">
        <v>0</v>
      </c>
      <c r="S643" s="366">
        <v>0</v>
      </c>
      <c r="T643" s="366">
        <f t="shared" si="362"/>
        <v>6179475.7199999997</v>
      </c>
      <c r="U643" s="359">
        <f t="shared" si="328"/>
        <v>6493.7744010088272</v>
      </c>
      <c r="V643" s="366">
        <v>6680.8095418242965</v>
      </c>
    </row>
    <row r="644" spans="1:22" ht="35.25" x14ac:dyDescent="0.5">
      <c r="A644" s="173">
        <v>1</v>
      </c>
      <c r="B644" s="358">
        <f>SUBTOTAL(9,$A$640:A644)</f>
        <v>4</v>
      </c>
      <c r="C644" s="368" t="s">
        <v>288</v>
      </c>
      <c r="D644" s="358">
        <v>1949</v>
      </c>
      <c r="E644" s="358">
        <v>2008</v>
      </c>
      <c r="F644" s="358" t="s">
        <v>17189</v>
      </c>
      <c r="G644" s="358">
        <v>3</v>
      </c>
      <c r="H644" s="358">
        <v>1</v>
      </c>
      <c r="I644" s="369">
        <v>980.1</v>
      </c>
      <c r="J644" s="369">
        <v>548.6</v>
      </c>
      <c r="K644" s="369">
        <v>533.20000000000005</v>
      </c>
      <c r="L644" s="370">
        <v>37</v>
      </c>
      <c r="M644" s="358" t="s">
        <v>17048</v>
      </c>
      <c r="N644" s="358" t="s">
        <v>17064</v>
      </c>
      <c r="O644" s="361" t="s">
        <v>17093</v>
      </c>
      <c r="P644" s="366">
        <v>3294293.1199999996</v>
      </c>
      <c r="Q644" s="366"/>
      <c r="R644" s="366">
        <v>0</v>
      </c>
      <c r="S644" s="366">
        <v>0</v>
      </c>
      <c r="T644" s="366">
        <f t="shared" ref="T644:T675" si="363">P644-R644-S644</f>
        <v>3294293.1199999996</v>
      </c>
      <c r="U644" s="359">
        <f t="shared" si="328"/>
        <v>3361.180614223038</v>
      </c>
      <c r="V644" s="366">
        <v>3455.8628711355987</v>
      </c>
    </row>
    <row r="645" spans="1:22" ht="35.25" x14ac:dyDescent="0.5">
      <c r="A645" s="173">
        <v>1</v>
      </c>
      <c r="B645" s="358">
        <f>SUBTOTAL(9,$A$640:A645)</f>
        <v>5</v>
      </c>
      <c r="C645" s="368" t="s">
        <v>153</v>
      </c>
      <c r="D645" s="358">
        <v>1963</v>
      </c>
      <c r="E645" s="358">
        <v>2008</v>
      </c>
      <c r="F645" s="358" t="s">
        <v>17189</v>
      </c>
      <c r="G645" s="358">
        <v>5</v>
      </c>
      <c r="H645" s="358">
        <v>3</v>
      </c>
      <c r="I645" s="369">
        <v>3666.8</v>
      </c>
      <c r="J645" s="369">
        <v>3100.6</v>
      </c>
      <c r="K645" s="369">
        <v>2725.1</v>
      </c>
      <c r="L645" s="370">
        <v>193</v>
      </c>
      <c r="M645" s="358" t="s">
        <v>17048</v>
      </c>
      <c r="N645" s="358" t="s">
        <v>17064</v>
      </c>
      <c r="O645" s="361" t="s">
        <v>17093</v>
      </c>
      <c r="P645" s="366">
        <v>6079453.1600000001</v>
      </c>
      <c r="Q645" s="366"/>
      <c r="R645" s="366">
        <v>0</v>
      </c>
      <c r="S645" s="366">
        <v>0</v>
      </c>
      <c r="T645" s="366">
        <f t="shared" si="363"/>
        <v>6079453.1600000001</v>
      </c>
      <c r="U645" s="359">
        <f t="shared" si="328"/>
        <v>1657.9723900949057</v>
      </c>
      <c r="V645" s="366">
        <v>1705.7256823388241</v>
      </c>
    </row>
    <row r="646" spans="1:22" ht="35.25" x14ac:dyDescent="0.5">
      <c r="A646" s="173">
        <v>1</v>
      </c>
      <c r="B646" s="358">
        <f>SUBTOTAL(9,$A$640:A646)</f>
        <v>6</v>
      </c>
      <c r="C646" s="368" t="s">
        <v>154</v>
      </c>
      <c r="D646" s="358">
        <v>1949</v>
      </c>
      <c r="E646" s="358"/>
      <c r="F646" s="358" t="s">
        <v>17189</v>
      </c>
      <c r="G646" s="358">
        <v>2</v>
      </c>
      <c r="H646" s="358">
        <v>1</v>
      </c>
      <c r="I646" s="369">
        <v>548.79999999999995</v>
      </c>
      <c r="J646" s="369">
        <v>499.5</v>
      </c>
      <c r="K646" s="369">
        <v>440.6</v>
      </c>
      <c r="L646" s="370">
        <v>10</v>
      </c>
      <c r="M646" s="358" t="s">
        <v>17048</v>
      </c>
      <c r="N646" s="358" t="s">
        <v>17064</v>
      </c>
      <c r="O646" s="361" t="s">
        <v>17094</v>
      </c>
      <c r="P646" s="366">
        <v>3687641.5500000003</v>
      </c>
      <c r="Q646" s="366"/>
      <c r="R646" s="366">
        <v>0</v>
      </c>
      <c r="S646" s="366">
        <v>0</v>
      </c>
      <c r="T646" s="366">
        <f t="shared" si="363"/>
        <v>3687641.5500000003</v>
      </c>
      <c r="U646" s="359">
        <f t="shared" si="328"/>
        <v>6719.4634657434417</v>
      </c>
      <c r="V646" s="366">
        <v>6908.7463556851317</v>
      </c>
    </row>
    <row r="647" spans="1:22" ht="35.25" x14ac:dyDescent="0.5">
      <c r="A647" s="173">
        <v>1</v>
      </c>
      <c r="B647" s="358">
        <f>SUBTOTAL(9,$A$640:A647)</f>
        <v>7</v>
      </c>
      <c r="C647" s="368" t="s">
        <v>155</v>
      </c>
      <c r="D647" s="358">
        <v>1965</v>
      </c>
      <c r="E647" s="358"/>
      <c r="F647" s="358" t="s">
        <v>17189</v>
      </c>
      <c r="G647" s="358">
        <v>5</v>
      </c>
      <c r="H647" s="358">
        <v>4</v>
      </c>
      <c r="I647" s="369">
        <v>4306.3999999999996</v>
      </c>
      <c r="J647" s="369">
        <v>3255.5</v>
      </c>
      <c r="K647" s="369">
        <v>3054.3</v>
      </c>
      <c r="L647" s="370">
        <v>145</v>
      </c>
      <c r="M647" s="358" t="s">
        <v>17048</v>
      </c>
      <c r="N647" s="358" t="s">
        <v>17064</v>
      </c>
      <c r="O647" s="361" t="s">
        <v>17095</v>
      </c>
      <c r="P647" s="366">
        <v>10063164.049999999</v>
      </c>
      <c r="Q647" s="366"/>
      <c r="R647" s="366">
        <v>0</v>
      </c>
      <c r="S647" s="366">
        <v>0</v>
      </c>
      <c r="T647" s="366">
        <f t="shared" si="363"/>
        <v>10063164.049999999</v>
      </c>
      <c r="U647" s="359">
        <f t="shared" si="328"/>
        <v>2336.7926922719671</v>
      </c>
      <c r="V647" s="366">
        <v>2402.6186141556755</v>
      </c>
    </row>
    <row r="648" spans="1:22" ht="35.25" x14ac:dyDescent="0.5">
      <c r="A648" s="173">
        <v>1</v>
      </c>
      <c r="B648" s="358">
        <f>SUBTOTAL(9,$A$640:A648)</f>
        <v>8</v>
      </c>
      <c r="C648" s="368" t="s">
        <v>156</v>
      </c>
      <c r="D648" s="358">
        <v>1960</v>
      </c>
      <c r="E648" s="358"/>
      <c r="F648" s="358" t="s">
        <v>17189</v>
      </c>
      <c r="G648" s="358">
        <v>3</v>
      </c>
      <c r="H648" s="358">
        <v>2</v>
      </c>
      <c r="I648" s="369">
        <v>1103.2</v>
      </c>
      <c r="J648" s="369">
        <v>948.9</v>
      </c>
      <c r="K648" s="369">
        <v>794.06999999999994</v>
      </c>
      <c r="L648" s="370">
        <v>41</v>
      </c>
      <c r="M648" s="358" t="s">
        <v>17048</v>
      </c>
      <c r="N648" s="358" t="s">
        <v>17064</v>
      </c>
      <c r="O648" s="361" t="s">
        <v>17081</v>
      </c>
      <c r="P648" s="366">
        <v>5657661.6099999994</v>
      </c>
      <c r="Q648" s="366"/>
      <c r="R648" s="366">
        <v>0</v>
      </c>
      <c r="S648" s="366">
        <v>0</v>
      </c>
      <c r="T648" s="366">
        <f t="shared" si="363"/>
        <v>5657661.6099999994</v>
      </c>
      <c r="U648" s="359">
        <f t="shared" si="328"/>
        <v>5128.4097262509058</v>
      </c>
      <c r="V648" s="366">
        <v>5272.8736765772301</v>
      </c>
    </row>
    <row r="649" spans="1:22" ht="35.25" x14ac:dyDescent="0.5">
      <c r="A649" s="173">
        <v>1</v>
      </c>
      <c r="B649" s="358">
        <f>SUBTOTAL(9,$A$640:A649)</f>
        <v>9</v>
      </c>
      <c r="C649" s="368" t="s">
        <v>157</v>
      </c>
      <c r="D649" s="358">
        <v>1963</v>
      </c>
      <c r="E649" s="358"/>
      <c r="F649" s="358" t="s">
        <v>17189</v>
      </c>
      <c r="G649" s="358">
        <v>4</v>
      </c>
      <c r="H649" s="358">
        <v>4</v>
      </c>
      <c r="I649" s="369">
        <v>2858.7</v>
      </c>
      <c r="J649" s="369">
        <v>2537.4</v>
      </c>
      <c r="K649" s="369">
        <v>1793.2</v>
      </c>
      <c r="L649" s="370">
        <v>88</v>
      </c>
      <c r="M649" s="358" t="s">
        <v>17048</v>
      </c>
      <c r="N649" s="358" t="s">
        <v>17064</v>
      </c>
      <c r="O649" s="361" t="s">
        <v>17093</v>
      </c>
      <c r="P649" s="366">
        <v>8358654.1799999997</v>
      </c>
      <c r="Q649" s="366"/>
      <c r="R649" s="366">
        <v>0</v>
      </c>
      <c r="S649" s="366">
        <v>0</v>
      </c>
      <c r="T649" s="366">
        <f t="shared" si="363"/>
        <v>8358654.1799999997</v>
      </c>
      <c r="U649" s="359">
        <f t="shared" si="328"/>
        <v>2923.9354181970825</v>
      </c>
      <c r="V649" s="366">
        <v>3006.3007660824851</v>
      </c>
    </row>
    <row r="650" spans="1:22" ht="35.25" x14ac:dyDescent="0.5">
      <c r="A650" s="173">
        <v>1</v>
      </c>
      <c r="B650" s="358">
        <f>SUBTOTAL(9,$A$640:A650)</f>
        <v>10</v>
      </c>
      <c r="C650" s="368" t="s">
        <v>158</v>
      </c>
      <c r="D650" s="358">
        <v>1956</v>
      </c>
      <c r="E650" s="358"/>
      <c r="F650" s="358" t="s">
        <v>17189</v>
      </c>
      <c r="G650" s="358">
        <v>3</v>
      </c>
      <c r="H650" s="358">
        <v>5</v>
      </c>
      <c r="I650" s="369">
        <v>2430.3000000000002</v>
      </c>
      <c r="J650" s="369">
        <v>2170.4</v>
      </c>
      <c r="K650" s="369">
        <v>2062.3000000000002</v>
      </c>
      <c r="L650" s="370">
        <v>90</v>
      </c>
      <c r="M650" s="358" t="s">
        <v>17048</v>
      </c>
      <c r="N650" s="358" t="s">
        <v>17064</v>
      </c>
      <c r="O650" s="361" t="s">
        <v>17093</v>
      </c>
      <c r="P650" s="366">
        <v>9423972.8499999996</v>
      </c>
      <c r="Q650" s="366"/>
      <c r="R650" s="366">
        <v>0</v>
      </c>
      <c r="S650" s="366">
        <v>0</v>
      </c>
      <c r="T650" s="366">
        <f t="shared" si="363"/>
        <v>9423972.8499999996</v>
      </c>
      <c r="U650" s="359">
        <f t="shared" si="328"/>
        <v>3877.6993992511207</v>
      </c>
      <c r="V650" s="366">
        <v>3986.9316545282472</v>
      </c>
    </row>
    <row r="651" spans="1:22" ht="35.25" x14ac:dyDescent="0.5">
      <c r="A651" s="173">
        <v>1</v>
      </c>
      <c r="B651" s="358">
        <f>SUBTOTAL(9,$A$640:A651)</f>
        <v>11</v>
      </c>
      <c r="C651" s="368" t="s">
        <v>159</v>
      </c>
      <c r="D651" s="358">
        <v>1954</v>
      </c>
      <c r="E651" s="358"/>
      <c r="F651" s="358" t="s">
        <v>17189</v>
      </c>
      <c r="G651" s="358">
        <v>4</v>
      </c>
      <c r="H651" s="358">
        <v>3</v>
      </c>
      <c r="I651" s="369">
        <v>4569</v>
      </c>
      <c r="J651" s="369">
        <v>4083.98</v>
      </c>
      <c r="K651" s="369">
        <v>1264.0100000000002</v>
      </c>
      <c r="L651" s="370">
        <v>40</v>
      </c>
      <c r="M651" s="358" t="s">
        <v>17048</v>
      </c>
      <c r="N651" s="358" t="s">
        <v>17064</v>
      </c>
      <c r="O651" s="361" t="s">
        <v>17081</v>
      </c>
      <c r="P651" s="366">
        <v>11974181.85</v>
      </c>
      <c r="Q651" s="366"/>
      <c r="R651" s="366">
        <v>0</v>
      </c>
      <c r="S651" s="366">
        <v>0</v>
      </c>
      <c r="T651" s="366">
        <f t="shared" si="363"/>
        <v>11974181.85</v>
      </c>
      <c r="U651" s="359">
        <f t="shared" si="328"/>
        <v>2620.7445502298096</v>
      </c>
      <c r="V651" s="366">
        <v>2694.5692098927557</v>
      </c>
    </row>
    <row r="652" spans="1:22" ht="35.25" x14ac:dyDescent="0.5">
      <c r="A652" s="173">
        <v>1</v>
      </c>
      <c r="B652" s="358">
        <f>SUBTOTAL(9,$A$640:A652)</f>
        <v>12</v>
      </c>
      <c r="C652" s="368" t="s">
        <v>160</v>
      </c>
      <c r="D652" s="358">
        <v>1962</v>
      </c>
      <c r="E652" s="358"/>
      <c r="F652" s="358" t="s">
        <v>17189</v>
      </c>
      <c r="G652" s="358">
        <v>5</v>
      </c>
      <c r="H652" s="358">
        <v>8</v>
      </c>
      <c r="I652" s="369">
        <v>1695</v>
      </c>
      <c r="J652" s="369">
        <v>1572.6</v>
      </c>
      <c r="K652" s="369">
        <v>1528</v>
      </c>
      <c r="L652" s="370">
        <v>104</v>
      </c>
      <c r="M652" s="358" t="s">
        <v>17048</v>
      </c>
      <c r="N652" s="358" t="s">
        <v>17064</v>
      </c>
      <c r="O652" s="361" t="s">
        <v>17078</v>
      </c>
      <c r="P652" s="366">
        <v>4758696.5500000007</v>
      </c>
      <c r="Q652" s="366"/>
      <c r="R652" s="366">
        <v>0</v>
      </c>
      <c r="S652" s="366">
        <v>0</v>
      </c>
      <c r="T652" s="366">
        <f t="shared" si="363"/>
        <v>4758696.5500000007</v>
      </c>
      <c r="U652" s="359">
        <f t="shared" si="328"/>
        <v>2807.4905899705018</v>
      </c>
      <c r="V652" s="366">
        <v>2886.5757640117999</v>
      </c>
    </row>
    <row r="653" spans="1:22" ht="35.25" x14ac:dyDescent="0.5">
      <c r="A653" s="173">
        <v>1</v>
      </c>
      <c r="B653" s="358">
        <f>SUBTOTAL(9,$A$640:A653)</f>
        <v>13</v>
      </c>
      <c r="C653" s="368" t="s">
        <v>161</v>
      </c>
      <c r="D653" s="358">
        <v>1964</v>
      </c>
      <c r="E653" s="358"/>
      <c r="F653" s="358" t="s">
        <v>17189</v>
      </c>
      <c r="G653" s="358">
        <v>5</v>
      </c>
      <c r="H653" s="358">
        <v>4</v>
      </c>
      <c r="I653" s="369">
        <v>4214.7</v>
      </c>
      <c r="J653" s="369">
        <v>3312.1</v>
      </c>
      <c r="K653" s="369">
        <v>3170.2999999999997</v>
      </c>
      <c r="L653" s="370">
        <v>213</v>
      </c>
      <c r="M653" s="358" t="s">
        <v>17048</v>
      </c>
      <c r="N653" s="358" t="s">
        <v>17064</v>
      </c>
      <c r="O653" s="361" t="s">
        <v>17093</v>
      </c>
      <c r="P653" s="366">
        <v>9505920.4399999995</v>
      </c>
      <c r="Q653" s="366"/>
      <c r="R653" s="366">
        <v>0</v>
      </c>
      <c r="S653" s="366">
        <v>0</v>
      </c>
      <c r="T653" s="366">
        <f t="shared" si="363"/>
        <v>9505920.4399999995</v>
      </c>
      <c r="U653" s="359">
        <f t="shared" si="328"/>
        <v>2255.4204190096566</v>
      </c>
      <c r="V653" s="366">
        <v>2318.9541367119841</v>
      </c>
    </row>
    <row r="654" spans="1:22" ht="35.25" x14ac:dyDescent="0.5">
      <c r="A654" s="173">
        <v>1</v>
      </c>
      <c r="B654" s="358">
        <f>SUBTOTAL(9,$A$640:A654)</f>
        <v>14</v>
      </c>
      <c r="C654" s="368" t="s">
        <v>5347</v>
      </c>
      <c r="D654" s="358">
        <v>1982</v>
      </c>
      <c r="E654" s="358"/>
      <c r="F654" s="358" t="s">
        <v>17053</v>
      </c>
      <c r="G654" s="358">
        <v>2</v>
      </c>
      <c r="H654" s="358">
        <v>2</v>
      </c>
      <c r="I654" s="369">
        <v>616.5</v>
      </c>
      <c r="J654" s="369">
        <v>560</v>
      </c>
      <c r="K654" s="369">
        <v>560</v>
      </c>
      <c r="L654" s="370">
        <v>48</v>
      </c>
      <c r="M654" s="358" t="s">
        <v>17048</v>
      </c>
      <c r="N654" s="358" t="s">
        <v>17064</v>
      </c>
      <c r="O654" s="361" t="s">
        <v>17082</v>
      </c>
      <c r="P654" s="366">
        <v>4056405.71</v>
      </c>
      <c r="Q654" s="366"/>
      <c r="R654" s="366">
        <v>0</v>
      </c>
      <c r="S654" s="366">
        <v>0</v>
      </c>
      <c r="T654" s="366">
        <f t="shared" si="363"/>
        <v>4056405.71</v>
      </c>
      <c r="U654" s="359">
        <f t="shared" si="328"/>
        <v>6579.733511759935</v>
      </c>
      <c r="V654" s="366">
        <v>6765.080291970803</v>
      </c>
    </row>
    <row r="655" spans="1:22" ht="35.25" x14ac:dyDescent="0.5">
      <c r="A655" s="173">
        <v>1</v>
      </c>
      <c r="B655" s="358">
        <f>SUBTOTAL(9,$A$640:A655)</f>
        <v>15</v>
      </c>
      <c r="C655" s="368" t="s">
        <v>162</v>
      </c>
      <c r="D655" s="358">
        <v>1974</v>
      </c>
      <c r="E655" s="358"/>
      <c r="F655" s="358" t="s">
        <v>17189</v>
      </c>
      <c r="G655" s="358">
        <v>2</v>
      </c>
      <c r="H655" s="358">
        <v>1</v>
      </c>
      <c r="I655" s="369">
        <v>394.7</v>
      </c>
      <c r="J655" s="369">
        <v>371.8</v>
      </c>
      <c r="K655" s="369">
        <v>371.8</v>
      </c>
      <c r="L655" s="370">
        <v>22</v>
      </c>
      <c r="M655" s="358" t="s">
        <v>17048</v>
      </c>
      <c r="N655" s="358" t="s">
        <v>17064</v>
      </c>
      <c r="O655" s="361" t="s">
        <v>17082</v>
      </c>
      <c r="P655" s="366">
        <v>2766550.64</v>
      </c>
      <c r="Q655" s="366"/>
      <c r="R655" s="366">
        <v>0</v>
      </c>
      <c r="S655" s="366">
        <v>0</v>
      </c>
      <c r="T655" s="366">
        <f t="shared" si="363"/>
        <v>2766550.64</v>
      </c>
      <c r="U655" s="359">
        <f t="shared" si="328"/>
        <v>7009.2491512541174</v>
      </c>
      <c r="V655" s="366">
        <v>7206.6951102102876</v>
      </c>
    </row>
    <row r="656" spans="1:22" ht="35.25" x14ac:dyDescent="0.5">
      <c r="A656" s="173">
        <v>1</v>
      </c>
      <c r="B656" s="358">
        <f>SUBTOTAL(9,$A$640:A656)</f>
        <v>16</v>
      </c>
      <c r="C656" s="368" t="s">
        <v>163</v>
      </c>
      <c r="D656" s="358">
        <v>1972</v>
      </c>
      <c r="E656" s="358"/>
      <c r="F656" s="358" t="s">
        <v>17189</v>
      </c>
      <c r="G656" s="358">
        <v>2</v>
      </c>
      <c r="H656" s="358">
        <v>1</v>
      </c>
      <c r="I656" s="369">
        <v>388.2</v>
      </c>
      <c r="J656" s="369">
        <v>366</v>
      </c>
      <c r="K656" s="369">
        <v>366</v>
      </c>
      <c r="L656" s="370">
        <v>21</v>
      </c>
      <c r="M656" s="358" t="s">
        <v>17048</v>
      </c>
      <c r="N656" s="358" t="s">
        <v>17064</v>
      </c>
      <c r="O656" s="361" t="s">
        <v>17082</v>
      </c>
      <c r="P656" s="366">
        <v>2728854.75</v>
      </c>
      <c r="Q656" s="366"/>
      <c r="R656" s="366">
        <v>0</v>
      </c>
      <c r="S656" s="366">
        <v>0</v>
      </c>
      <c r="T656" s="366">
        <f t="shared" si="363"/>
        <v>2728854.75</v>
      </c>
      <c r="U656" s="359">
        <f t="shared" si="328"/>
        <v>7029.5073415765073</v>
      </c>
      <c r="V656" s="366">
        <v>7227.5239567233393</v>
      </c>
    </row>
    <row r="657" spans="1:22" ht="35.25" x14ac:dyDescent="0.5">
      <c r="A657" s="173">
        <v>1</v>
      </c>
      <c r="B657" s="358">
        <f>SUBTOTAL(9,$A$640:A657)</f>
        <v>17</v>
      </c>
      <c r="C657" s="368" t="s">
        <v>164</v>
      </c>
      <c r="D657" s="358">
        <v>1969</v>
      </c>
      <c r="E657" s="358"/>
      <c r="F657" s="358" t="s">
        <v>17189</v>
      </c>
      <c r="G657" s="358">
        <v>2</v>
      </c>
      <c r="H657" s="358">
        <v>1</v>
      </c>
      <c r="I657" s="369">
        <v>339.6</v>
      </c>
      <c r="J657" s="369">
        <v>315.2</v>
      </c>
      <c r="K657" s="369">
        <v>315.2</v>
      </c>
      <c r="L657" s="370">
        <v>20</v>
      </c>
      <c r="M657" s="358" t="s">
        <v>17048</v>
      </c>
      <c r="N657" s="358" t="s">
        <v>17064</v>
      </c>
      <c r="O657" s="361" t="s">
        <v>17082</v>
      </c>
      <c r="P657" s="366">
        <v>2491206.7400000002</v>
      </c>
      <c r="Q657" s="366"/>
      <c r="R657" s="366">
        <v>0</v>
      </c>
      <c r="S657" s="366">
        <v>0</v>
      </c>
      <c r="T657" s="366">
        <f t="shared" si="363"/>
        <v>2491206.7400000002</v>
      </c>
      <c r="U657" s="359">
        <f t="shared" si="328"/>
        <v>7335.708892815077</v>
      </c>
      <c r="V657" s="366">
        <v>7542.3510011778553</v>
      </c>
    </row>
    <row r="658" spans="1:22" ht="35.25" x14ac:dyDescent="0.5">
      <c r="A658" s="173">
        <v>1</v>
      </c>
      <c r="B658" s="358">
        <f>SUBTOTAL(9,$A$640:A658)</f>
        <v>18</v>
      </c>
      <c r="C658" s="368" t="s">
        <v>165</v>
      </c>
      <c r="D658" s="358">
        <v>1986</v>
      </c>
      <c r="E658" s="358"/>
      <c r="F658" s="358" t="s">
        <v>17053</v>
      </c>
      <c r="G658" s="358">
        <v>4</v>
      </c>
      <c r="H658" s="358">
        <v>4</v>
      </c>
      <c r="I658" s="369">
        <v>2473.3000000000002</v>
      </c>
      <c r="J658" s="369">
        <v>2239.3000000000002</v>
      </c>
      <c r="K658" s="369">
        <v>2148.5</v>
      </c>
      <c r="L658" s="370">
        <v>50</v>
      </c>
      <c r="M658" s="358" t="s">
        <v>17048</v>
      </c>
      <c r="N658" s="358" t="s">
        <v>17064</v>
      </c>
      <c r="O658" s="361" t="s">
        <v>17082</v>
      </c>
      <c r="P658" s="366">
        <v>8243927.5499999998</v>
      </c>
      <c r="Q658" s="366"/>
      <c r="R658" s="366">
        <v>0</v>
      </c>
      <c r="S658" s="366">
        <v>0</v>
      </c>
      <c r="T658" s="366">
        <f t="shared" si="363"/>
        <v>8243927.5499999998</v>
      </c>
      <c r="U658" s="359">
        <f t="shared" si="328"/>
        <v>3333.1692677798887</v>
      </c>
      <c r="V658" s="366">
        <v>3427.0624671491523</v>
      </c>
    </row>
    <row r="659" spans="1:22" ht="35.25" x14ac:dyDescent="0.5">
      <c r="A659" s="173">
        <v>1</v>
      </c>
      <c r="B659" s="358">
        <f>SUBTOTAL(9,$A$640:A659)</f>
        <v>19</v>
      </c>
      <c r="C659" s="368" t="s">
        <v>166</v>
      </c>
      <c r="D659" s="358">
        <v>1970</v>
      </c>
      <c r="E659" s="358"/>
      <c r="F659" s="358" t="s">
        <v>17189</v>
      </c>
      <c r="G659" s="358">
        <v>9</v>
      </c>
      <c r="H659" s="358">
        <v>1</v>
      </c>
      <c r="I659" s="369">
        <v>2542.1</v>
      </c>
      <c r="J659" s="369">
        <v>2269.3000000000002</v>
      </c>
      <c r="K659" s="369">
        <v>2269.3000000000002</v>
      </c>
      <c r="L659" s="370">
        <v>104</v>
      </c>
      <c r="M659" s="358" t="s">
        <v>17048</v>
      </c>
      <c r="N659" s="358" t="s">
        <v>17064</v>
      </c>
      <c r="O659" s="361" t="s">
        <v>17081</v>
      </c>
      <c r="P659" s="366">
        <v>2973659.6</v>
      </c>
      <c r="Q659" s="366"/>
      <c r="R659" s="366">
        <v>0</v>
      </c>
      <c r="S659" s="366">
        <v>0</v>
      </c>
      <c r="T659" s="366">
        <f t="shared" si="363"/>
        <v>2973659.6</v>
      </c>
      <c r="U659" s="359">
        <f t="shared" si="328"/>
        <v>1169.764997443059</v>
      </c>
      <c r="V659" s="366">
        <v>1332.9433145824319</v>
      </c>
    </row>
    <row r="660" spans="1:22" ht="35.25" x14ac:dyDescent="0.5">
      <c r="A660" s="173">
        <v>1</v>
      </c>
      <c r="B660" s="358">
        <f>SUBTOTAL(9,$A$640:A660)</f>
        <v>20</v>
      </c>
      <c r="C660" s="368" t="s">
        <v>167</v>
      </c>
      <c r="D660" s="358">
        <v>1963</v>
      </c>
      <c r="E660" s="358"/>
      <c r="F660" s="358" t="s">
        <v>17189</v>
      </c>
      <c r="G660" s="358">
        <v>2</v>
      </c>
      <c r="H660" s="358">
        <v>2</v>
      </c>
      <c r="I660" s="369">
        <v>293.8</v>
      </c>
      <c r="J660" s="369">
        <v>199</v>
      </c>
      <c r="K660" s="369">
        <v>199</v>
      </c>
      <c r="L660" s="370">
        <v>17</v>
      </c>
      <c r="M660" s="358" t="s">
        <v>17048</v>
      </c>
      <c r="N660" s="358" t="s">
        <v>17064</v>
      </c>
      <c r="O660" s="361" t="s">
        <v>17076</v>
      </c>
      <c r="P660" s="366">
        <v>2877361.1999999997</v>
      </c>
      <c r="Q660" s="366"/>
      <c r="R660" s="366">
        <v>0</v>
      </c>
      <c r="S660" s="366">
        <v>0</v>
      </c>
      <c r="T660" s="366">
        <f t="shared" si="363"/>
        <v>2877361.1999999997</v>
      </c>
      <c r="U660" s="359">
        <f t="shared" si="328"/>
        <v>9793.6051735874735</v>
      </c>
      <c r="V660" s="366">
        <v>10075.682777399592</v>
      </c>
    </row>
    <row r="661" spans="1:22" ht="35.25" x14ac:dyDescent="0.5">
      <c r="A661" s="173">
        <v>1</v>
      </c>
      <c r="B661" s="358">
        <f>SUBTOTAL(9,$A$640:A661)</f>
        <v>21</v>
      </c>
      <c r="C661" s="368" t="s">
        <v>168</v>
      </c>
      <c r="D661" s="358">
        <v>1962</v>
      </c>
      <c r="E661" s="358"/>
      <c r="F661" s="358" t="s">
        <v>17189</v>
      </c>
      <c r="G661" s="358">
        <v>2</v>
      </c>
      <c r="H661" s="358">
        <v>2</v>
      </c>
      <c r="I661" s="369">
        <v>673.1</v>
      </c>
      <c r="J661" s="369">
        <v>625.29999999999995</v>
      </c>
      <c r="K661" s="369">
        <v>585.59999999999991</v>
      </c>
      <c r="L661" s="370">
        <v>40</v>
      </c>
      <c r="M661" s="358" t="s">
        <v>17048</v>
      </c>
      <c r="N661" s="358" t="s">
        <v>17064</v>
      </c>
      <c r="O661" s="361" t="s">
        <v>17096</v>
      </c>
      <c r="P661" s="366">
        <v>1904539.0799999998</v>
      </c>
      <c r="Q661" s="366"/>
      <c r="R661" s="366">
        <v>0</v>
      </c>
      <c r="S661" s="366">
        <v>0</v>
      </c>
      <c r="T661" s="366">
        <f t="shared" si="363"/>
        <v>1904539.0799999998</v>
      </c>
      <c r="U661" s="359">
        <f t="shared" si="328"/>
        <v>2829.5039072946065</v>
      </c>
      <c r="V661" s="366">
        <v>2910.9999108601992</v>
      </c>
    </row>
    <row r="662" spans="1:22" ht="35.25" x14ac:dyDescent="0.5">
      <c r="A662" s="173">
        <v>1</v>
      </c>
      <c r="B662" s="358">
        <f>SUBTOTAL(9,$A$640:A662)</f>
        <v>22</v>
      </c>
      <c r="C662" s="368" t="s">
        <v>1102</v>
      </c>
      <c r="D662" s="358">
        <v>1993</v>
      </c>
      <c r="E662" s="358"/>
      <c r="F662" s="358" t="s">
        <v>17189</v>
      </c>
      <c r="G662" s="358">
        <v>10</v>
      </c>
      <c r="H662" s="358">
        <v>9</v>
      </c>
      <c r="I662" s="369">
        <v>14780.2</v>
      </c>
      <c r="J662" s="369">
        <v>12472.3</v>
      </c>
      <c r="K662" s="369">
        <v>12421</v>
      </c>
      <c r="L662" s="370">
        <v>342</v>
      </c>
      <c r="M662" s="358" t="s">
        <v>17048</v>
      </c>
      <c r="N662" s="358" t="s">
        <v>17064</v>
      </c>
      <c r="O662" s="361" t="s">
        <v>17097</v>
      </c>
      <c r="P662" s="366">
        <v>2457800</v>
      </c>
      <c r="Q662" s="366"/>
      <c r="R662" s="366">
        <v>0</v>
      </c>
      <c r="S662" s="366">
        <v>0</v>
      </c>
      <c r="T662" s="366">
        <f t="shared" si="363"/>
        <v>2457800</v>
      </c>
      <c r="U662" s="359">
        <f t="shared" si="328"/>
        <v>166.29003667068105</v>
      </c>
      <c r="V662" s="366">
        <v>180.0962774522672</v>
      </c>
    </row>
    <row r="663" spans="1:22" ht="35.25" x14ac:dyDescent="0.5">
      <c r="A663" s="173">
        <v>1</v>
      </c>
      <c r="B663" s="358">
        <f>SUBTOTAL(9,$A$640:A663)</f>
        <v>23</v>
      </c>
      <c r="C663" s="368" t="s">
        <v>169</v>
      </c>
      <c r="D663" s="358">
        <v>1964</v>
      </c>
      <c r="E663" s="358"/>
      <c r="F663" s="358" t="s">
        <v>17189</v>
      </c>
      <c r="G663" s="358">
        <v>2</v>
      </c>
      <c r="H663" s="358">
        <v>2</v>
      </c>
      <c r="I663" s="369">
        <v>704.5</v>
      </c>
      <c r="J663" s="369">
        <v>656.2</v>
      </c>
      <c r="K663" s="369">
        <v>524</v>
      </c>
      <c r="L663" s="370">
        <v>49</v>
      </c>
      <c r="M663" s="358" t="s">
        <v>17048</v>
      </c>
      <c r="N663" s="358" t="s">
        <v>17064</v>
      </c>
      <c r="O663" s="361" t="s">
        <v>17083</v>
      </c>
      <c r="P663" s="366">
        <v>4658584.8</v>
      </c>
      <c r="Q663" s="366"/>
      <c r="R663" s="366">
        <v>0</v>
      </c>
      <c r="S663" s="366">
        <v>0</v>
      </c>
      <c r="T663" s="366">
        <f t="shared" si="363"/>
        <v>4658584.8</v>
      </c>
      <c r="U663" s="359">
        <f t="shared" si="328"/>
        <v>6612.6114975159689</v>
      </c>
      <c r="V663" s="366">
        <v>6803.0694109297383</v>
      </c>
    </row>
    <row r="664" spans="1:22" ht="35.25" x14ac:dyDescent="0.5">
      <c r="A664" s="173">
        <v>1</v>
      </c>
      <c r="B664" s="358">
        <f>SUBTOTAL(9,$A$640:A664)</f>
        <v>24</v>
      </c>
      <c r="C664" s="368" t="s">
        <v>171</v>
      </c>
      <c r="D664" s="358">
        <v>1960</v>
      </c>
      <c r="E664" s="358"/>
      <c r="F664" s="358" t="s">
        <v>17189</v>
      </c>
      <c r="G664" s="358">
        <v>4</v>
      </c>
      <c r="H664" s="358">
        <v>2</v>
      </c>
      <c r="I664" s="369">
        <v>1773.8</v>
      </c>
      <c r="J664" s="369">
        <v>1370.8</v>
      </c>
      <c r="K664" s="369">
        <v>1238.3</v>
      </c>
      <c r="L664" s="370">
        <v>41</v>
      </c>
      <c r="M664" s="358" t="s">
        <v>17048</v>
      </c>
      <c r="N664" s="358" t="s">
        <v>17064</v>
      </c>
      <c r="O664" s="361" t="s">
        <v>17093</v>
      </c>
      <c r="P664" s="366">
        <v>4648299.4800000004</v>
      </c>
      <c r="Q664" s="366"/>
      <c r="R664" s="366">
        <v>0</v>
      </c>
      <c r="S664" s="366">
        <v>0</v>
      </c>
      <c r="T664" s="366">
        <f t="shared" si="363"/>
        <v>4648299.4800000004</v>
      </c>
      <c r="U664" s="359">
        <f t="shared" si="328"/>
        <v>2620.5318976209273</v>
      </c>
      <c r="V664" s="366">
        <v>2986.0873604690501</v>
      </c>
    </row>
    <row r="665" spans="1:22" ht="35.25" x14ac:dyDescent="0.5">
      <c r="A665" s="173">
        <v>1</v>
      </c>
      <c r="B665" s="358">
        <f>SUBTOTAL(9,$A$640:A665)</f>
        <v>25</v>
      </c>
      <c r="C665" s="368" t="s">
        <v>172</v>
      </c>
      <c r="D665" s="358">
        <v>1969</v>
      </c>
      <c r="E665" s="358"/>
      <c r="F665" s="358" t="s">
        <v>17189</v>
      </c>
      <c r="G665" s="358">
        <v>5</v>
      </c>
      <c r="H665" s="358">
        <v>1</v>
      </c>
      <c r="I665" s="369">
        <v>2168.6</v>
      </c>
      <c r="J665" s="369">
        <v>1315.6</v>
      </c>
      <c r="K665" s="369">
        <v>1168.5</v>
      </c>
      <c r="L665" s="370">
        <v>157</v>
      </c>
      <c r="M665" s="358" t="s">
        <v>17048</v>
      </c>
      <c r="N665" s="358" t="s">
        <v>17064</v>
      </c>
      <c r="O665" s="361" t="s">
        <v>17093</v>
      </c>
      <c r="P665" s="366">
        <v>11351380.17</v>
      </c>
      <c r="Q665" s="366"/>
      <c r="R665" s="366">
        <v>0</v>
      </c>
      <c r="S665" s="366">
        <v>0</v>
      </c>
      <c r="T665" s="366">
        <f t="shared" si="363"/>
        <v>11351380.17</v>
      </c>
      <c r="U665" s="359">
        <f t="shared" si="328"/>
        <v>5234.427819791571</v>
      </c>
      <c r="V665" s="366">
        <v>5381.8782255833266</v>
      </c>
    </row>
    <row r="666" spans="1:22" ht="35.25" x14ac:dyDescent="0.5">
      <c r="A666" s="173">
        <v>1</v>
      </c>
      <c r="B666" s="358">
        <f>SUBTOTAL(9,$A$640:A666)</f>
        <v>26</v>
      </c>
      <c r="C666" s="368" t="s">
        <v>173</v>
      </c>
      <c r="D666" s="358">
        <v>1952</v>
      </c>
      <c r="E666" s="358"/>
      <c r="F666" s="358" t="s">
        <v>17189</v>
      </c>
      <c r="G666" s="358">
        <v>2</v>
      </c>
      <c r="H666" s="358">
        <v>1</v>
      </c>
      <c r="I666" s="369">
        <v>769.5</v>
      </c>
      <c r="J666" s="369">
        <v>520.4</v>
      </c>
      <c r="K666" s="369">
        <v>489.4</v>
      </c>
      <c r="L666" s="370">
        <v>29</v>
      </c>
      <c r="M666" s="358" t="s">
        <v>17048</v>
      </c>
      <c r="N666" s="358" t="s">
        <v>17064</v>
      </c>
      <c r="O666" s="361" t="s">
        <v>17093</v>
      </c>
      <c r="P666" s="366">
        <v>5261035.28</v>
      </c>
      <c r="Q666" s="366"/>
      <c r="R666" s="366">
        <v>0</v>
      </c>
      <c r="S666" s="366">
        <v>0</v>
      </c>
      <c r="T666" s="366">
        <f t="shared" si="363"/>
        <v>5261035.28</v>
      </c>
      <c r="U666" s="359">
        <f t="shared" si="328"/>
        <v>6836.9529304743346</v>
      </c>
      <c r="V666" s="366">
        <v>7029.5454191033141</v>
      </c>
    </row>
    <row r="667" spans="1:22" ht="35.25" x14ac:dyDescent="0.5">
      <c r="A667" s="173">
        <v>1</v>
      </c>
      <c r="B667" s="358">
        <f>SUBTOTAL(9,$A$640:A667)</f>
        <v>27</v>
      </c>
      <c r="C667" s="368" t="s">
        <v>174</v>
      </c>
      <c r="D667" s="358">
        <v>1980</v>
      </c>
      <c r="E667" s="358"/>
      <c r="F667" s="358" t="s">
        <v>17189</v>
      </c>
      <c r="G667" s="358">
        <v>5</v>
      </c>
      <c r="H667" s="358">
        <v>9</v>
      </c>
      <c r="I667" s="369">
        <v>6695.2</v>
      </c>
      <c r="J667" s="369">
        <v>6067.3</v>
      </c>
      <c r="K667" s="369">
        <v>6006.4000000000005</v>
      </c>
      <c r="L667" s="370">
        <v>320</v>
      </c>
      <c r="M667" s="358" t="s">
        <v>17048</v>
      </c>
      <c r="N667" s="358" t="s">
        <v>17064</v>
      </c>
      <c r="O667" s="361" t="s">
        <v>17098</v>
      </c>
      <c r="P667" s="366">
        <v>12990197.200000001</v>
      </c>
      <c r="Q667" s="366"/>
      <c r="R667" s="366">
        <v>0</v>
      </c>
      <c r="S667" s="366">
        <v>0</v>
      </c>
      <c r="T667" s="366">
        <f t="shared" si="363"/>
        <v>12990197.200000001</v>
      </c>
      <c r="U667" s="359">
        <f t="shared" si="328"/>
        <v>1940.2254152228466</v>
      </c>
      <c r="V667" s="366">
        <v>2210.8803919225716</v>
      </c>
    </row>
    <row r="668" spans="1:22" ht="35.25" x14ac:dyDescent="0.5">
      <c r="A668" s="173">
        <v>1</v>
      </c>
      <c r="B668" s="358">
        <f>SUBTOTAL(9,$A$640:A668)</f>
        <v>28</v>
      </c>
      <c r="C668" s="368" t="s">
        <v>175</v>
      </c>
      <c r="D668" s="358">
        <v>1964</v>
      </c>
      <c r="E668" s="358"/>
      <c r="F668" s="358" t="s">
        <v>17189</v>
      </c>
      <c r="G668" s="358">
        <v>4</v>
      </c>
      <c r="H668" s="358">
        <v>2</v>
      </c>
      <c r="I668" s="369">
        <v>1867.3</v>
      </c>
      <c r="J668" s="369">
        <v>1752.4</v>
      </c>
      <c r="K668" s="369">
        <v>1752.4</v>
      </c>
      <c r="L668" s="370">
        <v>96</v>
      </c>
      <c r="M668" s="358" t="s">
        <v>17048</v>
      </c>
      <c r="N668" s="358" t="s">
        <v>17064</v>
      </c>
      <c r="O668" s="361" t="s">
        <v>17093</v>
      </c>
      <c r="P668" s="366">
        <v>8204567.3800000008</v>
      </c>
      <c r="Q668" s="366"/>
      <c r="R668" s="366">
        <v>0</v>
      </c>
      <c r="S668" s="366">
        <v>0</v>
      </c>
      <c r="T668" s="366">
        <f t="shared" si="363"/>
        <v>8204567.3800000008</v>
      </c>
      <c r="U668" s="359">
        <f t="shared" si="328"/>
        <v>4393.8131955229483</v>
      </c>
      <c r="V668" s="366">
        <v>4465.2690729930919</v>
      </c>
    </row>
    <row r="669" spans="1:22" ht="35.25" x14ac:dyDescent="0.5">
      <c r="A669" s="173">
        <v>1</v>
      </c>
      <c r="B669" s="358">
        <f>SUBTOTAL(9,$A$640:A669)</f>
        <v>29</v>
      </c>
      <c r="C669" s="368" t="s">
        <v>176</v>
      </c>
      <c r="D669" s="358">
        <v>1963</v>
      </c>
      <c r="E669" s="358"/>
      <c r="F669" s="358" t="s">
        <v>17189</v>
      </c>
      <c r="G669" s="358">
        <v>4</v>
      </c>
      <c r="H669" s="358">
        <v>3</v>
      </c>
      <c r="I669" s="369">
        <v>2187.8000000000002</v>
      </c>
      <c r="J669" s="369">
        <v>2010.2</v>
      </c>
      <c r="K669" s="369">
        <v>1965.8</v>
      </c>
      <c r="L669" s="370">
        <v>107</v>
      </c>
      <c r="M669" s="358" t="s">
        <v>17048</v>
      </c>
      <c r="N669" s="358" t="s">
        <v>17064</v>
      </c>
      <c r="O669" s="361" t="s">
        <v>17099</v>
      </c>
      <c r="P669" s="366">
        <v>6377717.2999999998</v>
      </c>
      <c r="Q669" s="366"/>
      <c r="R669" s="366">
        <v>0</v>
      </c>
      <c r="S669" s="366">
        <v>0</v>
      </c>
      <c r="T669" s="366">
        <f t="shared" si="363"/>
        <v>6377717.2999999998</v>
      </c>
      <c r="U669" s="359">
        <f t="shared" ref="U669:U675" si="364">P669/I669</f>
        <v>2915.1281195721726</v>
      </c>
      <c r="V669" s="366">
        <v>3321.7787731968187</v>
      </c>
    </row>
    <row r="670" spans="1:22" ht="35.25" x14ac:dyDescent="0.5">
      <c r="A670" s="173">
        <v>1</v>
      </c>
      <c r="B670" s="358">
        <f>SUBTOTAL(9,$A$640:A670)</f>
        <v>30</v>
      </c>
      <c r="C670" s="368" t="s">
        <v>177</v>
      </c>
      <c r="D670" s="358">
        <v>1976</v>
      </c>
      <c r="E670" s="358">
        <v>2008</v>
      </c>
      <c r="F670" s="358" t="s">
        <v>17053</v>
      </c>
      <c r="G670" s="358">
        <v>9</v>
      </c>
      <c r="H670" s="358">
        <v>2</v>
      </c>
      <c r="I670" s="369">
        <v>4928.3</v>
      </c>
      <c r="J670" s="369">
        <v>3901.8</v>
      </c>
      <c r="K670" s="369">
        <v>3851.8</v>
      </c>
      <c r="L670" s="370">
        <v>167</v>
      </c>
      <c r="M670" s="358" t="s">
        <v>17048</v>
      </c>
      <c r="N670" s="358" t="s">
        <v>17064</v>
      </c>
      <c r="O670" s="361" t="s">
        <v>17100</v>
      </c>
      <c r="P670" s="366">
        <v>4468314.82</v>
      </c>
      <c r="Q670" s="366"/>
      <c r="R670" s="366">
        <v>0</v>
      </c>
      <c r="S670" s="366">
        <v>0</v>
      </c>
      <c r="T670" s="366">
        <f t="shared" si="363"/>
        <v>4468314.82</v>
      </c>
      <c r="U670" s="359">
        <f t="shared" si="364"/>
        <v>906.66453340908629</v>
      </c>
      <c r="V670" s="366">
        <v>1033.141212994339</v>
      </c>
    </row>
    <row r="671" spans="1:22" ht="35.25" x14ac:dyDescent="0.5">
      <c r="A671" s="173">
        <v>1</v>
      </c>
      <c r="B671" s="358">
        <f>SUBTOTAL(9,$A$640:A671)</f>
        <v>31</v>
      </c>
      <c r="C671" s="368" t="s">
        <v>178</v>
      </c>
      <c r="D671" s="358">
        <v>1956</v>
      </c>
      <c r="E671" s="358"/>
      <c r="F671" s="358" t="s">
        <v>17189</v>
      </c>
      <c r="G671" s="358">
        <v>2</v>
      </c>
      <c r="H671" s="358">
        <v>1</v>
      </c>
      <c r="I671" s="369">
        <v>481.6</v>
      </c>
      <c r="J671" s="369">
        <v>439.5</v>
      </c>
      <c r="K671" s="369">
        <v>299.3</v>
      </c>
      <c r="L671" s="370">
        <v>22</v>
      </c>
      <c r="M671" s="358" t="s">
        <v>17048</v>
      </c>
      <c r="N671" s="358" t="s">
        <v>17064</v>
      </c>
      <c r="O671" s="361" t="s">
        <v>17093</v>
      </c>
      <c r="P671" s="366">
        <v>3458188.3</v>
      </c>
      <c r="Q671" s="366"/>
      <c r="R671" s="366">
        <v>0</v>
      </c>
      <c r="S671" s="366">
        <v>0</v>
      </c>
      <c r="T671" s="366">
        <f t="shared" si="363"/>
        <v>3458188.3</v>
      </c>
      <c r="U671" s="359">
        <f t="shared" si="364"/>
        <v>7180.623546511627</v>
      </c>
      <c r="V671" s="366">
        <v>7382.8970099667777</v>
      </c>
    </row>
    <row r="672" spans="1:22" ht="35.25" x14ac:dyDescent="0.5">
      <c r="A672" s="173">
        <v>1</v>
      </c>
      <c r="B672" s="358">
        <f>SUBTOTAL(9,$A$640:A672)</f>
        <v>32</v>
      </c>
      <c r="C672" s="368" t="s">
        <v>179</v>
      </c>
      <c r="D672" s="358">
        <v>1962</v>
      </c>
      <c r="E672" s="358"/>
      <c r="F672" s="358" t="s">
        <v>17189</v>
      </c>
      <c r="G672" s="358">
        <v>4</v>
      </c>
      <c r="H672" s="358">
        <v>2</v>
      </c>
      <c r="I672" s="369">
        <v>1399</v>
      </c>
      <c r="J672" s="369">
        <v>1283.0999999999999</v>
      </c>
      <c r="K672" s="369">
        <v>1283.0999999999999</v>
      </c>
      <c r="L672" s="370">
        <v>46</v>
      </c>
      <c r="M672" s="358" t="s">
        <v>17048</v>
      </c>
      <c r="N672" s="358" t="s">
        <v>17064</v>
      </c>
      <c r="O672" s="361" t="s">
        <v>17101</v>
      </c>
      <c r="P672" s="366">
        <v>6826881.9900000002</v>
      </c>
      <c r="Q672" s="366"/>
      <c r="R672" s="366">
        <v>0</v>
      </c>
      <c r="S672" s="366">
        <v>0</v>
      </c>
      <c r="T672" s="366">
        <f t="shared" si="363"/>
        <v>6826881.9900000002</v>
      </c>
      <c r="U672" s="359">
        <f t="shared" si="364"/>
        <v>4879.8298713366694</v>
      </c>
      <c r="V672" s="366">
        <v>5020.3798213009295</v>
      </c>
    </row>
    <row r="673" spans="1:22" ht="35.25" x14ac:dyDescent="0.5">
      <c r="A673" s="173">
        <v>1</v>
      </c>
      <c r="B673" s="358">
        <f>SUBTOTAL(9,$A$640:A673)</f>
        <v>33</v>
      </c>
      <c r="C673" s="368" t="s">
        <v>180</v>
      </c>
      <c r="D673" s="358">
        <v>1962</v>
      </c>
      <c r="E673" s="358"/>
      <c r="F673" s="358" t="s">
        <v>17189</v>
      </c>
      <c r="G673" s="358">
        <v>4</v>
      </c>
      <c r="H673" s="358">
        <v>2</v>
      </c>
      <c r="I673" s="369">
        <v>1383</v>
      </c>
      <c r="J673" s="369">
        <v>1267.5999999999999</v>
      </c>
      <c r="K673" s="369">
        <v>1267.5999999999999</v>
      </c>
      <c r="L673" s="370">
        <v>69</v>
      </c>
      <c r="M673" s="358" t="s">
        <v>17048</v>
      </c>
      <c r="N673" s="358" t="s">
        <v>17064</v>
      </c>
      <c r="O673" s="361" t="s">
        <v>17101</v>
      </c>
      <c r="P673" s="366">
        <v>6137685.4699999997</v>
      </c>
      <c r="Q673" s="366"/>
      <c r="R673" s="366">
        <v>0</v>
      </c>
      <c r="S673" s="366">
        <v>0</v>
      </c>
      <c r="T673" s="366">
        <f t="shared" si="363"/>
        <v>6137685.4699999997</v>
      </c>
      <c r="U673" s="359">
        <f t="shared" si="364"/>
        <v>4437.950448300795</v>
      </c>
      <c r="V673" s="366">
        <v>4565.7732913955169</v>
      </c>
    </row>
    <row r="674" spans="1:22" ht="35.25" x14ac:dyDescent="0.5">
      <c r="A674" s="173">
        <v>1</v>
      </c>
      <c r="B674" s="358">
        <f>SUBTOTAL(9,$A$640:A674)</f>
        <v>34</v>
      </c>
      <c r="C674" s="368" t="s">
        <v>181</v>
      </c>
      <c r="D674" s="358">
        <v>1947</v>
      </c>
      <c r="E674" s="358"/>
      <c r="F674" s="358" t="s">
        <v>17189</v>
      </c>
      <c r="G674" s="358">
        <v>3</v>
      </c>
      <c r="H674" s="358">
        <v>5</v>
      </c>
      <c r="I674" s="369">
        <v>2492.1</v>
      </c>
      <c r="J674" s="369">
        <v>2336</v>
      </c>
      <c r="K674" s="369">
        <v>2217.4</v>
      </c>
      <c r="L674" s="370">
        <v>101</v>
      </c>
      <c r="M674" s="358" t="s">
        <v>17048</v>
      </c>
      <c r="N674" s="358" t="s">
        <v>17064</v>
      </c>
      <c r="O674" s="361" t="s">
        <v>17093</v>
      </c>
      <c r="P674" s="366">
        <v>11513636.4</v>
      </c>
      <c r="Q674" s="366"/>
      <c r="R674" s="366">
        <v>0</v>
      </c>
      <c r="S674" s="366">
        <v>0</v>
      </c>
      <c r="T674" s="366">
        <f t="shared" si="363"/>
        <v>11513636.4</v>
      </c>
      <c r="U674" s="359">
        <f t="shared" si="364"/>
        <v>4620.0539304201275</v>
      </c>
      <c r="V674" s="366">
        <v>4750.1978251274031</v>
      </c>
    </row>
    <row r="675" spans="1:22" ht="35.25" x14ac:dyDescent="0.5">
      <c r="A675" s="173">
        <v>1</v>
      </c>
      <c r="B675" s="358">
        <f>SUBTOTAL(9,$A$640:A675)</f>
        <v>35</v>
      </c>
      <c r="C675" s="368" t="s">
        <v>182</v>
      </c>
      <c r="D675" s="358">
        <v>1951</v>
      </c>
      <c r="E675" s="358">
        <v>2017</v>
      </c>
      <c r="F675" s="358" t="s">
        <v>17189</v>
      </c>
      <c r="G675" s="358">
        <v>2</v>
      </c>
      <c r="H675" s="358">
        <v>2</v>
      </c>
      <c r="I675" s="369">
        <v>860.4</v>
      </c>
      <c r="J675" s="369">
        <v>718.6</v>
      </c>
      <c r="K675" s="369">
        <v>718.6</v>
      </c>
      <c r="L675" s="370">
        <v>30</v>
      </c>
      <c r="M675" s="358" t="s">
        <v>17048</v>
      </c>
      <c r="N675" s="358" t="s">
        <v>17064</v>
      </c>
      <c r="O675" s="361" t="s">
        <v>17101</v>
      </c>
      <c r="P675" s="366">
        <v>6330194.6399999997</v>
      </c>
      <c r="Q675" s="366"/>
      <c r="R675" s="366">
        <v>0</v>
      </c>
      <c r="S675" s="366">
        <v>0</v>
      </c>
      <c r="T675" s="366">
        <f t="shared" si="363"/>
        <v>6330194.6399999997</v>
      </c>
      <c r="U675" s="359">
        <f t="shared" si="364"/>
        <v>7357.2694560669452</v>
      </c>
      <c r="V675" s="366">
        <v>7569.175174337518</v>
      </c>
    </row>
    <row r="676" spans="1:22" ht="35.25" x14ac:dyDescent="0.5">
      <c r="A676" s="173">
        <v>1</v>
      </c>
      <c r="B676" s="358">
        <f>SUBTOTAL(9,$A$640:A676)</f>
        <v>36</v>
      </c>
      <c r="C676" s="368" t="s">
        <v>120</v>
      </c>
      <c r="D676" s="358">
        <v>1978</v>
      </c>
      <c r="E676" s="358">
        <v>2015</v>
      </c>
      <c r="F676" s="358" t="s">
        <v>17053</v>
      </c>
      <c r="G676" s="358">
        <v>9</v>
      </c>
      <c r="H676" s="358">
        <v>2</v>
      </c>
      <c r="I676" s="369">
        <v>4490.7</v>
      </c>
      <c r="J676" s="369">
        <v>3947.2</v>
      </c>
      <c r="K676" s="369">
        <v>3894.2</v>
      </c>
      <c r="L676" s="370">
        <v>170</v>
      </c>
      <c r="M676" s="358" t="s">
        <v>17048</v>
      </c>
      <c r="N676" s="358" t="s">
        <v>17064</v>
      </c>
      <c r="O676" s="361" t="s">
        <v>17065</v>
      </c>
      <c r="P676" s="366">
        <v>5785499.8499999996</v>
      </c>
      <c r="Q676" s="366"/>
      <c r="R676" s="366">
        <v>0</v>
      </c>
      <c r="S676" s="366">
        <v>0</v>
      </c>
      <c r="T676" s="366">
        <f>P676-R676-S676</f>
        <v>5785499.8499999996</v>
      </c>
      <c r="U676" s="359">
        <f>P676/I676</f>
        <v>1288.3291803059656</v>
      </c>
      <c r="V676" s="366">
        <v>1270.8276215289377</v>
      </c>
    </row>
    <row r="677" spans="1:22" ht="35.25" x14ac:dyDescent="0.5">
      <c r="B677" s="367" t="s">
        <v>567</v>
      </c>
      <c r="C677" s="385"/>
      <c r="D677" s="358" t="s">
        <v>17026</v>
      </c>
      <c r="E677" s="358" t="s">
        <v>17026</v>
      </c>
      <c r="F677" s="358" t="s">
        <v>17026</v>
      </c>
      <c r="G677" s="358" t="s">
        <v>17026</v>
      </c>
      <c r="H677" s="358" t="s">
        <v>17026</v>
      </c>
      <c r="I677" s="363">
        <f>SUM(I678:I681)</f>
        <v>5676.8</v>
      </c>
      <c r="J677" s="363">
        <f>SUM(J678:J681)</f>
        <v>5369.4</v>
      </c>
      <c r="K677" s="363">
        <f>SUM(K678:K681)</f>
        <v>4855.2</v>
      </c>
      <c r="L677" s="364">
        <f>SUM(L678:L681)</f>
        <v>184</v>
      </c>
      <c r="M677" s="358" t="s">
        <v>17026</v>
      </c>
      <c r="N677" s="358" t="s">
        <v>17026</v>
      </c>
      <c r="O677" s="361" t="s">
        <v>17026</v>
      </c>
      <c r="P677" s="365">
        <v>33197038.509999994</v>
      </c>
      <c r="Q677" s="365"/>
      <c r="R677" s="363">
        <f>SUM(R678:R681)</f>
        <v>0</v>
      </c>
      <c r="S677" s="363">
        <f>SUM(S678:S681)</f>
        <v>0</v>
      </c>
      <c r="T677" s="363">
        <f>SUM(T678:T681)</f>
        <v>33197038.509999994</v>
      </c>
      <c r="U677" s="359">
        <f t="shared" ref="U677:U728" si="365">P677/I677</f>
        <v>5847.8435932215325</v>
      </c>
      <c r="V677" s="366">
        <f>MAX(V678:V681)</f>
        <v>11734.4</v>
      </c>
    </row>
    <row r="678" spans="1:22" ht="35.25" x14ac:dyDescent="0.5">
      <c r="A678" s="173">
        <v>1</v>
      </c>
      <c r="B678" s="358">
        <f>SUBTOTAL(9,$A$640:A678)</f>
        <v>37</v>
      </c>
      <c r="C678" s="368" t="s">
        <v>586</v>
      </c>
      <c r="D678" s="358">
        <v>1956</v>
      </c>
      <c r="E678" s="358"/>
      <c r="F678" s="358" t="s">
        <v>17189</v>
      </c>
      <c r="G678" s="358">
        <v>2</v>
      </c>
      <c r="H678" s="358" t="s">
        <v>16996</v>
      </c>
      <c r="I678" s="369">
        <v>442.2</v>
      </c>
      <c r="J678" s="369">
        <v>398.8</v>
      </c>
      <c r="K678" s="369">
        <v>343.2</v>
      </c>
      <c r="L678" s="370">
        <v>21</v>
      </c>
      <c r="M678" s="358" t="s">
        <v>17048</v>
      </c>
      <c r="N678" s="358" t="s">
        <v>17086</v>
      </c>
      <c r="O678" s="361" t="s">
        <v>17052</v>
      </c>
      <c r="P678" s="366">
        <v>3608668.1600000001</v>
      </c>
      <c r="Q678" s="366"/>
      <c r="R678" s="366">
        <v>0</v>
      </c>
      <c r="S678" s="366">
        <v>0</v>
      </c>
      <c r="T678" s="366">
        <f t="shared" ref="T678:T681" si="366">P678-R678-S678</f>
        <v>3608668.1600000001</v>
      </c>
      <c r="U678" s="359">
        <f t="shared" si="365"/>
        <v>8160.714970601538</v>
      </c>
      <c r="V678" s="366">
        <v>8160.714970601538</v>
      </c>
    </row>
    <row r="679" spans="1:22" ht="35.25" x14ac:dyDescent="0.5">
      <c r="A679" s="173">
        <v>1</v>
      </c>
      <c r="B679" s="358">
        <f>SUBTOTAL(9,$A$640:A679)</f>
        <v>38</v>
      </c>
      <c r="C679" s="368" t="s">
        <v>9808</v>
      </c>
      <c r="D679" s="358">
        <v>1972</v>
      </c>
      <c r="E679" s="358"/>
      <c r="F679" s="358" t="s">
        <v>17189</v>
      </c>
      <c r="G679" s="358">
        <v>2</v>
      </c>
      <c r="H679" s="358" t="s">
        <v>16996</v>
      </c>
      <c r="I679" s="369">
        <v>773.3</v>
      </c>
      <c r="J679" s="369">
        <v>713.2</v>
      </c>
      <c r="K679" s="369">
        <v>449.80000000000007</v>
      </c>
      <c r="L679" s="370">
        <v>23</v>
      </c>
      <c r="M679" s="358" t="s">
        <v>17048</v>
      </c>
      <c r="N679" s="358" t="s">
        <v>17086</v>
      </c>
      <c r="O679" s="361" t="s">
        <v>17052</v>
      </c>
      <c r="P679" s="366">
        <v>7402352.04</v>
      </c>
      <c r="Q679" s="366"/>
      <c r="R679" s="366">
        <v>0</v>
      </c>
      <c r="S679" s="366">
        <v>0</v>
      </c>
      <c r="T679" s="366">
        <f t="shared" si="366"/>
        <v>7402352.04</v>
      </c>
      <c r="U679" s="359">
        <f t="shared" si="365"/>
        <v>9572.419552566922</v>
      </c>
      <c r="V679" s="366">
        <v>9599.76</v>
      </c>
    </row>
    <row r="680" spans="1:22" ht="35.25" x14ac:dyDescent="0.5">
      <c r="A680" s="173">
        <v>1</v>
      </c>
      <c r="B680" s="358">
        <f>SUBTOTAL(9,$A$640:A680)</f>
        <v>39</v>
      </c>
      <c r="C680" s="368" t="s">
        <v>582</v>
      </c>
      <c r="D680" s="358">
        <v>1982</v>
      </c>
      <c r="E680" s="358"/>
      <c r="F680" s="358" t="s">
        <v>17189</v>
      </c>
      <c r="G680" s="358">
        <v>2</v>
      </c>
      <c r="H680" s="358" t="s">
        <v>17055</v>
      </c>
      <c r="I680" s="369">
        <v>917.3</v>
      </c>
      <c r="J680" s="369">
        <v>878.3</v>
      </c>
      <c r="K680" s="369">
        <v>787.3</v>
      </c>
      <c r="L680" s="370">
        <v>28</v>
      </c>
      <c r="M680" s="358" t="s">
        <v>17048</v>
      </c>
      <c r="N680" s="358" t="s">
        <v>17086</v>
      </c>
      <c r="O680" s="361" t="s">
        <v>17052</v>
      </c>
      <c r="P680" s="366">
        <v>10733008.819999998</v>
      </c>
      <c r="Q680" s="366"/>
      <c r="R680" s="366">
        <v>0</v>
      </c>
      <c r="S680" s="366">
        <v>0</v>
      </c>
      <c r="T680" s="366">
        <f t="shared" si="366"/>
        <v>10733008.819999998</v>
      </c>
      <c r="U680" s="359">
        <f t="shared" si="365"/>
        <v>11700.652807151422</v>
      </c>
      <c r="V680" s="366">
        <v>11734.4</v>
      </c>
    </row>
    <row r="681" spans="1:22" ht="35.25" x14ac:dyDescent="0.5">
      <c r="A681" s="173">
        <v>1</v>
      </c>
      <c r="B681" s="358">
        <f>SUBTOTAL(9,$A$640:A681)</f>
        <v>40</v>
      </c>
      <c r="C681" s="368" t="s">
        <v>572</v>
      </c>
      <c r="D681" s="358">
        <v>1974</v>
      </c>
      <c r="E681" s="358"/>
      <c r="F681" s="358" t="s">
        <v>17189</v>
      </c>
      <c r="G681" s="358">
        <v>5</v>
      </c>
      <c r="H681" s="358" t="s">
        <v>17051</v>
      </c>
      <c r="I681" s="369">
        <v>3544</v>
      </c>
      <c r="J681" s="369">
        <v>3379.1</v>
      </c>
      <c r="K681" s="369">
        <v>3274.9</v>
      </c>
      <c r="L681" s="370">
        <v>112</v>
      </c>
      <c r="M681" s="358" t="s">
        <v>17048</v>
      </c>
      <c r="N681" s="358" t="s">
        <v>17064</v>
      </c>
      <c r="O681" s="361" t="s">
        <v>17129</v>
      </c>
      <c r="P681" s="366">
        <v>11453009.489999998</v>
      </c>
      <c r="Q681" s="366"/>
      <c r="R681" s="366">
        <v>0</v>
      </c>
      <c r="S681" s="366">
        <v>0</v>
      </c>
      <c r="T681" s="366">
        <f t="shared" si="366"/>
        <v>11453009.489999998</v>
      </c>
      <c r="U681" s="359">
        <f t="shared" si="365"/>
        <v>3231.6618199774261</v>
      </c>
      <c r="V681" s="366">
        <v>3773.95</v>
      </c>
    </row>
    <row r="682" spans="1:22" ht="35.25" x14ac:dyDescent="0.5">
      <c r="B682" s="367" t="s">
        <v>379</v>
      </c>
      <c r="C682" s="385"/>
      <c r="D682" s="358" t="s">
        <v>17026</v>
      </c>
      <c r="E682" s="358" t="s">
        <v>17026</v>
      </c>
      <c r="F682" s="358" t="s">
        <v>17026</v>
      </c>
      <c r="G682" s="358" t="s">
        <v>17026</v>
      </c>
      <c r="H682" s="358" t="s">
        <v>17026</v>
      </c>
      <c r="I682" s="363">
        <f>SUM(I683:I690)</f>
        <v>73696.67</v>
      </c>
      <c r="J682" s="363">
        <f t="shared" ref="J682:L682" si="367">SUM(J683:J690)</f>
        <v>62726.899999999994</v>
      </c>
      <c r="K682" s="363">
        <f>SUM(K683:K690)</f>
        <v>61774.2</v>
      </c>
      <c r="L682" s="364">
        <f t="shared" si="367"/>
        <v>2328</v>
      </c>
      <c r="M682" s="358" t="s">
        <v>17026</v>
      </c>
      <c r="N682" s="358" t="s">
        <v>17026</v>
      </c>
      <c r="O682" s="361" t="s">
        <v>17026</v>
      </c>
      <c r="P682" s="365">
        <v>77095279.090000004</v>
      </c>
      <c r="Q682" s="365"/>
      <c r="R682" s="363">
        <f t="shared" ref="R682:T682" si="368">SUM(R683:R690)</f>
        <v>0</v>
      </c>
      <c r="S682" s="363">
        <f t="shared" si="368"/>
        <v>0</v>
      </c>
      <c r="T682" s="363">
        <f t="shared" si="368"/>
        <v>77095279.090000004</v>
      </c>
      <c r="U682" s="359">
        <f t="shared" si="365"/>
        <v>1046.1161825900683</v>
      </c>
      <c r="V682" s="366">
        <f>MAX(V683:V690)</f>
        <v>15449.692206941718</v>
      </c>
    </row>
    <row r="683" spans="1:22" ht="35.25" x14ac:dyDescent="0.5">
      <c r="A683" s="173">
        <v>1</v>
      </c>
      <c r="B683" s="358">
        <f>SUBTOTAL(9,$A$640:A683)</f>
        <v>41</v>
      </c>
      <c r="C683" s="385" t="s">
        <v>11333</v>
      </c>
      <c r="D683" s="358">
        <v>1990</v>
      </c>
      <c r="E683" s="358">
        <v>2020</v>
      </c>
      <c r="F683" s="358" t="s">
        <v>17053</v>
      </c>
      <c r="G683" s="358">
        <v>9</v>
      </c>
      <c r="H683" s="358" t="s">
        <v>17063</v>
      </c>
      <c r="I683" s="369">
        <v>28464.2</v>
      </c>
      <c r="J683" s="369">
        <v>22228.1</v>
      </c>
      <c r="K683" s="369">
        <v>21976.699999999997</v>
      </c>
      <c r="L683" s="370">
        <v>895</v>
      </c>
      <c r="M683" s="358" t="s">
        <v>17048</v>
      </c>
      <c r="N683" s="358" t="s">
        <v>17064</v>
      </c>
      <c r="O683" s="361" t="s">
        <v>17112</v>
      </c>
      <c r="P683" s="366">
        <v>2377560</v>
      </c>
      <c r="Q683" s="366"/>
      <c r="R683" s="366">
        <v>0</v>
      </c>
      <c r="S683" s="366">
        <v>0</v>
      </c>
      <c r="T683" s="366">
        <f t="shared" ref="T683:T690" si="369">P683-R683-S683</f>
        <v>2377560</v>
      </c>
      <c r="U683" s="359">
        <f t="shared" si="365"/>
        <v>83.528080887571051</v>
      </c>
      <c r="V683" s="366">
        <v>86.347060518124522</v>
      </c>
    </row>
    <row r="684" spans="1:22" ht="35.25" x14ac:dyDescent="0.5">
      <c r="A684" s="173">
        <v>1</v>
      </c>
      <c r="B684" s="358">
        <f>SUBTOTAL(9,$A$640:A684)</f>
        <v>42</v>
      </c>
      <c r="C684" s="368" t="s">
        <v>447</v>
      </c>
      <c r="D684" s="358">
        <v>1985</v>
      </c>
      <c r="E684" s="358"/>
      <c r="F684" s="358" t="s">
        <v>17053</v>
      </c>
      <c r="G684" s="358">
        <v>5</v>
      </c>
      <c r="H684" s="358" t="s">
        <v>17054</v>
      </c>
      <c r="I684" s="369">
        <v>6235.5</v>
      </c>
      <c r="J684" s="369">
        <v>5578.6</v>
      </c>
      <c r="K684" s="369">
        <v>5527.5</v>
      </c>
      <c r="L684" s="370">
        <v>201</v>
      </c>
      <c r="M684" s="358" t="s">
        <v>17048</v>
      </c>
      <c r="N684" s="358" t="s">
        <v>17064</v>
      </c>
      <c r="O684" s="361" t="s">
        <v>17108</v>
      </c>
      <c r="P684" s="366">
        <v>10682613.92</v>
      </c>
      <c r="Q684" s="366"/>
      <c r="R684" s="366">
        <v>0</v>
      </c>
      <c r="S684" s="366">
        <v>0</v>
      </c>
      <c r="T684" s="366">
        <f t="shared" si="369"/>
        <v>10682613.92</v>
      </c>
      <c r="U684" s="359">
        <f t="shared" si="365"/>
        <v>1713.1928345762169</v>
      </c>
      <c r="V684" s="366">
        <v>1713.1928345762171</v>
      </c>
    </row>
    <row r="685" spans="1:22" ht="35.25" x14ac:dyDescent="0.5">
      <c r="A685" s="173">
        <v>1</v>
      </c>
      <c r="B685" s="358">
        <f>SUBTOTAL(9,$A$640:A685)</f>
        <v>43</v>
      </c>
      <c r="C685" s="368" t="s">
        <v>448</v>
      </c>
      <c r="D685" s="358">
        <v>1972</v>
      </c>
      <c r="E685" s="358"/>
      <c r="F685" s="358" t="s">
        <v>17189</v>
      </c>
      <c r="G685" s="358">
        <v>5</v>
      </c>
      <c r="H685" s="358" t="s">
        <v>17050</v>
      </c>
      <c r="I685" s="369">
        <v>6486.8</v>
      </c>
      <c r="J685" s="369">
        <v>6251.6</v>
      </c>
      <c r="K685" s="369">
        <v>6157.5</v>
      </c>
      <c r="L685" s="370">
        <v>253</v>
      </c>
      <c r="M685" s="358" t="s">
        <v>17048</v>
      </c>
      <c r="N685" s="358" t="s">
        <v>17064</v>
      </c>
      <c r="O685" s="361" t="s">
        <v>17105</v>
      </c>
      <c r="P685" s="366">
        <v>22533360.080000002</v>
      </c>
      <c r="Q685" s="366"/>
      <c r="R685" s="366">
        <v>0</v>
      </c>
      <c r="S685" s="366">
        <v>0</v>
      </c>
      <c r="T685" s="366">
        <f t="shared" si="369"/>
        <v>22533360.080000002</v>
      </c>
      <c r="U685" s="359">
        <f t="shared" si="365"/>
        <v>3473.725115619412</v>
      </c>
      <c r="V685" s="366">
        <v>3767.4652972189679</v>
      </c>
    </row>
    <row r="686" spans="1:22" ht="35.25" x14ac:dyDescent="0.5">
      <c r="A686" s="173">
        <v>1</v>
      </c>
      <c r="B686" s="358">
        <f>SUBTOTAL(9,$A$640:A686)</f>
        <v>44</v>
      </c>
      <c r="C686" s="368" t="s">
        <v>11475</v>
      </c>
      <c r="D686" s="358">
        <v>1959</v>
      </c>
      <c r="E686" s="358"/>
      <c r="F686" s="358" t="s">
        <v>17189</v>
      </c>
      <c r="G686" s="358">
        <v>2</v>
      </c>
      <c r="H686" s="358" t="s">
        <v>16994</v>
      </c>
      <c r="I686" s="369">
        <v>305.39999999999998</v>
      </c>
      <c r="J686" s="369">
        <v>284.39999999999998</v>
      </c>
      <c r="K686" s="369">
        <v>284.39999999999998</v>
      </c>
      <c r="L686" s="370">
        <v>21</v>
      </c>
      <c r="M686" s="358" t="s">
        <v>17048</v>
      </c>
      <c r="N686" s="358" t="s">
        <v>17086</v>
      </c>
      <c r="O686" s="361" t="s">
        <v>17052</v>
      </c>
      <c r="P686" s="366">
        <v>4718336</v>
      </c>
      <c r="Q686" s="366"/>
      <c r="R686" s="366">
        <v>0</v>
      </c>
      <c r="S686" s="366">
        <v>0</v>
      </c>
      <c r="T686" s="366">
        <f t="shared" si="369"/>
        <v>4718336</v>
      </c>
      <c r="U686" s="359">
        <f t="shared" si="365"/>
        <v>15449.692206941718</v>
      </c>
      <c r="V686" s="366">
        <v>15449.692206941718</v>
      </c>
    </row>
    <row r="687" spans="1:22" ht="35.25" x14ac:dyDescent="0.5">
      <c r="A687" s="173">
        <v>1</v>
      </c>
      <c r="B687" s="358">
        <f>SUBTOTAL(9,$A$640:A687)</f>
        <v>45</v>
      </c>
      <c r="C687" s="368" t="s">
        <v>449</v>
      </c>
      <c r="D687" s="358">
        <v>1968</v>
      </c>
      <c r="E687" s="358"/>
      <c r="F687" s="358" t="s">
        <v>17189</v>
      </c>
      <c r="G687" s="358">
        <v>5</v>
      </c>
      <c r="H687" s="358" t="s">
        <v>17051</v>
      </c>
      <c r="I687" s="369">
        <v>3635.2</v>
      </c>
      <c r="J687" s="369">
        <v>3358.8</v>
      </c>
      <c r="K687" s="369">
        <v>3312.1000000000004</v>
      </c>
      <c r="L687" s="370">
        <v>138</v>
      </c>
      <c r="M687" s="358" t="s">
        <v>17048</v>
      </c>
      <c r="N687" s="358" t="s">
        <v>17064</v>
      </c>
      <c r="O687" s="361" t="s">
        <v>17105</v>
      </c>
      <c r="P687" s="366">
        <v>10376037.890000001</v>
      </c>
      <c r="Q687" s="366"/>
      <c r="R687" s="366">
        <v>0</v>
      </c>
      <c r="S687" s="366">
        <v>0</v>
      </c>
      <c r="T687" s="366">
        <f t="shared" si="369"/>
        <v>10376037.890000001</v>
      </c>
      <c r="U687" s="359">
        <f t="shared" si="365"/>
        <v>2854.3238033670777</v>
      </c>
      <c r="V687" s="366">
        <v>3102.0212422975351</v>
      </c>
    </row>
    <row r="688" spans="1:22" ht="35.25" x14ac:dyDescent="0.5">
      <c r="A688" s="173">
        <v>1</v>
      </c>
      <c r="B688" s="358">
        <f>SUBTOTAL(9,$A$640:A688)</f>
        <v>46</v>
      </c>
      <c r="C688" s="368" t="s">
        <v>450</v>
      </c>
      <c r="D688" s="358">
        <v>1967</v>
      </c>
      <c r="E688" s="358"/>
      <c r="F688" s="358" t="s">
        <v>17189</v>
      </c>
      <c r="G688" s="358">
        <v>5</v>
      </c>
      <c r="H688" s="358" t="s">
        <v>17054</v>
      </c>
      <c r="I688" s="369">
        <v>5101.55</v>
      </c>
      <c r="J688" s="369">
        <v>4098.1000000000004</v>
      </c>
      <c r="K688" s="369">
        <v>3588.7000000000003</v>
      </c>
      <c r="L688" s="370">
        <v>162</v>
      </c>
      <c r="M688" s="358" t="s">
        <v>17048</v>
      </c>
      <c r="N688" s="358" t="s">
        <v>17064</v>
      </c>
      <c r="O688" s="361" t="s">
        <v>17418</v>
      </c>
      <c r="P688" s="366">
        <v>14492032</v>
      </c>
      <c r="Q688" s="366"/>
      <c r="R688" s="366">
        <v>0</v>
      </c>
      <c r="S688" s="366">
        <v>0</v>
      </c>
      <c r="T688" s="366">
        <f t="shared" si="369"/>
        <v>14492032</v>
      </c>
      <c r="U688" s="359">
        <f t="shared" si="365"/>
        <v>2840.7115484509609</v>
      </c>
      <c r="V688" s="366">
        <v>2840.7115484509609</v>
      </c>
    </row>
    <row r="689" spans="1:22" ht="35.25" x14ac:dyDescent="0.5">
      <c r="A689" s="173">
        <v>1</v>
      </c>
      <c r="B689" s="358">
        <f>SUBTOTAL(9,$A$640:A689)</f>
        <v>47</v>
      </c>
      <c r="C689" s="368" t="s">
        <v>452</v>
      </c>
      <c r="D689" s="358">
        <v>1968</v>
      </c>
      <c r="E689" s="358"/>
      <c r="F689" s="358" t="s">
        <v>17189</v>
      </c>
      <c r="G689" s="358">
        <v>5</v>
      </c>
      <c r="H689" s="358" t="s">
        <v>17051</v>
      </c>
      <c r="I689" s="369">
        <v>5226.22</v>
      </c>
      <c r="J689" s="369">
        <v>3272</v>
      </c>
      <c r="K689" s="369">
        <v>3272</v>
      </c>
      <c r="L689" s="370">
        <v>66</v>
      </c>
      <c r="M689" s="358" t="s">
        <v>17048</v>
      </c>
      <c r="N689" s="358" t="s">
        <v>17064</v>
      </c>
      <c r="O689" s="361" t="s">
        <v>17107</v>
      </c>
      <c r="P689" s="366">
        <v>9537779.2000000011</v>
      </c>
      <c r="Q689" s="366"/>
      <c r="R689" s="366">
        <v>0</v>
      </c>
      <c r="S689" s="366">
        <v>0</v>
      </c>
      <c r="T689" s="366">
        <f t="shared" si="369"/>
        <v>9537779.2000000011</v>
      </c>
      <c r="U689" s="359">
        <f t="shared" si="365"/>
        <v>1824.9861659095868</v>
      </c>
      <c r="V689" s="366">
        <v>1824.9861659095868</v>
      </c>
    </row>
    <row r="690" spans="1:22" ht="35.25" x14ac:dyDescent="0.5">
      <c r="A690" s="173">
        <v>1</v>
      </c>
      <c r="B690" s="358">
        <f>SUBTOTAL(9,$A$640:A690)</f>
        <v>48</v>
      </c>
      <c r="C690" s="368" t="s">
        <v>418</v>
      </c>
      <c r="D690" s="358">
        <v>1994</v>
      </c>
      <c r="E690" s="358">
        <v>2017</v>
      </c>
      <c r="F690" s="358" t="s">
        <v>17053</v>
      </c>
      <c r="G690" s="358">
        <v>9</v>
      </c>
      <c r="H690" s="358" t="s">
        <v>17057</v>
      </c>
      <c r="I690" s="369">
        <v>18241.8</v>
      </c>
      <c r="J690" s="369">
        <v>17655.3</v>
      </c>
      <c r="K690" s="369">
        <v>17655.3</v>
      </c>
      <c r="L690" s="370">
        <v>592</v>
      </c>
      <c r="M690" s="358" t="s">
        <v>17048</v>
      </c>
      <c r="N690" s="358" t="s">
        <v>17064</v>
      </c>
      <c r="O690" s="361" t="s">
        <v>17110</v>
      </c>
      <c r="P690" s="366">
        <v>2377560</v>
      </c>
      <c r="Q690" s="366"/>
      <c r="R690" s="366">
        <v>0</v>
      </c>
      <c r="S690" s="366">
        <v>0</v>
      </c>
      <c r="T690" s="366">
        <f t="shared" si="369"/>
        <v>2377560</v>
      </c>
      <c r="U690" s="359">
        <f t="shared" si="365"/>
        <v>130.33582212281684</v>
      </c>
      <c r="V690" s="366">
        <v>1077.8760867896808</v>
      </c>
    </row>
    <row r="691" spans="1:22" ht="35.25" x14ac:dyDescent="0.5">
      <c r="B691" s="367" t="s">
        <v>199</v>
      </c>
      <c r="C691" s="385"/>
      <c r="D691" s="358" t="s">
        <v>17026</v>
      </c>
      <c r="E691" s="358" t="s">
        <v>17026</v>
      </c>
      <c r="F691" s="358" t="s">
        <v>17026</v>
      </c>
      <c r="G691" s="358" t="s">
        <v>17026</v>
      </c>
      <c r="H691" s="358" t="s">
        <v>17026</v>
      </c>
      <c r="I691" s="363">
        <f>SUM(I692:I700)</f>
        <v>24789.8</v>
      </c>
      <c r="J691" s="363">
        <f t="shared" ref="J691:L691" si="370">SUM(J692:J700)</f>
        <v>18552.48</v>
      </c>
      <c r="K691" s="363">
        <f>SUM(K692:K700)</f>
        <v>16845.468000000001</v>
      </c>
      <c r="L691" s="364">
        <f t="shared" si="370"/>
        <v>702</v>
      </c>
      <c r="M691" s="358" t="s">
        <v>17026</v>
      </c>
      <c r="N691" s="358" t="s">
        <v>17026</v>
      </c>
      <c r="O691" s="361" t="s">
        <v>17026</v>
      </c>
      <c r="P691" s="365">
        <v>61634819.170000002</v>
      </c>
      <c r="Q691" s="365"/>
      <c r="R691" s="363">
        <f t="shared" ref="R691:T691" si="371">SUM(R692:R700)</f>
        <v>0</v>
      </c>
      <c r="S691" s="363">
        <f t="shared" si="371"/>
        <v>0</v>
      </c>
      <c r="T691" s="363">
        <f t="shared" si="371"/>
        <v>61634819.170000002</v>
      </c>
      <c r="U691" s="359">
        <f t="shared" si="365"/>
        <v>2486.2975566563669</v>
      </c>
      <c r="V691" s="366">
        <f>MAX(V692:V700)</f>
        <v>7266.4312114989734</v>
      </c>
    </row>
    <row r="692" spans="1:22" ht="35.25" x14ac:dyDescent="0.5">
      <c r="A692" s="173">
        <v>1</v>
      </c>
      <c r="B692" s="358">
        <f>SUBTOTAL(9,$A$640:A692)</f>
        <v>49</v>
      </c>
      <c r="C692" s="368" t="s">
        <v>210</v>
      </c>
      <c r="D692" s="358">
        <v>1970</v>
      </c>
      <c r="E692" s="358"/>
      <c r="F692" s="358" t="s">
        <v>17189</v>
      </c>
      <c r="G692" s="358">
        <v>5</v>
      </c>
      <c r="H692" s="358" t="s">
        <v>17058</v>
      </c>
      <c r="I692" s="369">
        <v>3793.69</v>
      </c>
      <c r="J692" s="369">
        <v>3499.5</v>
      </c>
      <c r="K692" s="369">
        <v>3454.6</v>
      </c>
      <c r="L692" s="370">
        <v>99</v>
      </c>
      <c r="M692" s="358" t="s">
        <v>17048</v>
      </c>
      <c r="N692" s="358" t="s">
        <v>17064</v>
      </c>
      <c r="O692" s="361" t="s">
        <v>17117</v>
      </c>
      <c r="P692" s="366">
        <v>9975910.4000000004</v>
      </c>
      <c r="Q692" s="366"/>
      <c r="R692" s="366">
        <v>0</v>
      </c>
      <c r="S692" s="366">
        <v>0</v>
      </c>
      <c r="T692" s="366">
        <f t="shared" ref="T692:T700" si="372">P692-R692-S692</f>
        <v>9975910.4000000004</v>
      </c>
      <c r="U692" s="359">
        <f t="shared" si="365"/>
        <v>2629.606109091676</v>
      </c>
      <c r="V692" s="366">
        <v>2629.606109091676</v>
      </c>
    </row>
    <row r="693" spans="1:22" ht="35.25" x14ac:dyDescent="0.5">
      <c r="A693" s="173">
        <v>1</v>
      </c>
      <c r="B693" s="358">
        <f>SUBTOTAL(9,$A$640:A693)</f>
        <v>50</v>
      </c>
      <c r="C693" s="368" t="s">
        <v>211</v>
      </c>
      <c r="D693" s="358">
        <v>1952</v>
      </c>
      <c r="E693" s="358"/>
      <c r="F693" s="358" t="s">
        <v>17056</v>
      </c>
      <c r="G693" s="358">
        <v>2</v>
      </c>
      <c r="H693" s="358" t="s">
        <v>16996</v>
      </c>
      <c r="I693" s="369">
        <v>880.2</v>
      </c>
      <c r="J693" s="369">
        <v>825</v>
      </c>
      <c r="K693" s="369">
        <v>460.78899999999999</v>
      </c>
      <c r="L693" s="370">
        <v>47</v>
      </c>
      <c r="M693" s="358" t="s">
        <v>17048</v>
      </c>
      <c r="N693" s="358" t="s">
        <v>17086</v>
      </c>
      <c r="O693" s="361" t="s">
        <v>17052</v>
      </c>
      <c r="P693" s="366">
        <v>6277072</v>
      </c>
      <c r="Q693" s="366"/>
      <c r="R693" s="366">
        <v>0</v>
      </c>
      <c r="S693" s="366">
        <v>0</v>
      </c>
      <c r="T693" s="366">
        <f t="shared" si="372"/>
        <v>6277072</v>
      </c>
      <c r="U693" s="359">
        <f t="shared" si="365"/>
        <v>7131.4155873665077</v>
      </c>
      <c r="V693" s="366">
        <v>7131.4155873665077</v>
      </c>
    </row>
    <row r="694" spans="1:22" ht="35.25" x14ac:dyDescent="0.5">
      <c r="A694" s="173">
        <v>1</v>
      </c>
      <c r="B694" s="358">
        <f>SUBTOTAL(9,$A$640:A694)</f>
        <v>51</v>
      </c>
      <c r="C694" s="368" t="s">
        <v>212</v>
      </c>
      <c r="D694" s="358">
        <v>1963</v>
      </c>
      <c r="E694" s="358">
        <v>2016</v>
      </c>
      <c r="F694" s="358" t="s">
        <v>17189</v>
      </c>
      <c r="G694" s="358">
        <v>4</v>
      </c>
      <c r="H694" s="358" t="s">
        <v>17051</v>
      </c>
      <c r="I694" s="369">
        <v>3279.71</v>
      </c>
      <c r="J694" s="369">
        <v>2573.98</v>
      </c>
      <c r="K694" s="369">
        <v>2330.08</v>
      </c>
      <c r="L694" s="370">
        <v>82</v>
      </c>
      <c r="M694" s="358" t="s">
        <v>17048</v>
      </c>
      <c r="N694" s="358" t="s">
        <v>17064</v>
      </c>
      <c r="O694" s="361" t="s">
        <v>17115</v>
      </c>
      <c r="P694" s="366">
        <v>9664163.1999999993</v>
      </c>
      <c r="Q694" s="366"/>
      <c r="R694" s="366">
        <v>0</v>
      </c>
      <c r="S694" s="366">
        <v>0</v>
      </c>
      <c r="T694" s="366">
        <f t="shared" si="372"/>
        <v>9664163.1999999993</v>
      </c>
      <c r="U694" s="359">
        <f t="shared" si="365"/>
        <v>2946.6517466483315</v>
      </c>
      <c r="V694" s="366">
        <v>2946.6517466483319</v>
      </c>
    </row>
    <row r="695" spans="1:22" ht="35.25" x14ac:dyDescent="0.5">
      <c r="A695" s="173">
        <v>1</v>
      </c>
      <c r="B695" s="358">
        <f>SUBTOTAL(9,$A$640:A695)</f>
        <v>52</v>
      </c>
      <c r="C695" s="368" t="s">
        <v>213</v>
      </c>
      <c r="D695" s="358">
        <v>1966</v>
      </c>
      <c r="E695" s="358"/>
      <c r="F695" s="358" t="s">
        <v>17189</v>
      </c>
      <c r="G695" s="358">
        <v>4</v>
      </c>
      <c r="H695" s="358" t="s">
        <v>17051</v>
      </c>
      <c r="I695" s="369">
        <v>3387.6</v>
      </c>
      <c r="J695" s="369">
        <v>2564.1999999999998</v>
      </c>
      <c r="K695" s="369">
        <v>2490.7999999999997</v>
      </c>
      <c r="L695" s="370">
        <v>92</v>
      </c>
      <c r="M695" s="358" t="s">
        <v>17048</v>
      </c>
      <c r="N695" s="358" t="s">
        <v>17064</v>
      </c>
      <c r="O695" s="361" t="s">
        <v>17115</v>
      </c>
      <c r="P695" s="366">
        <v>9689440</v>
      </c>
      <c r="Q695" s="366"/>
      <c r="R695" s="366">
        <v>0</v>
      </c>
      <c r="S695" s="366">
        <v>0</v>
      </c>
      <c r="T695" s="366">
        <f t="shared" si="372"/>
        <v>9689440</v>
      </c>
      <c r="U695" s="359">
        <f t="shared" si="365"/>
        <v>2860.266855590979</v>
      </c>
      <c r="V695" s="366">
        <v>2860.266855590979</v>
      </c>
    </row>
    <row r="696" spans="1:22" ht="35.25" x14ac:dyDescent="0.5">
      <c r="A696" s="173">
        <v>1</v>
      </c>
      <c r="B696" s="358">
        <f>SUBTOTAL(9,$A$640:A696)</f>
        <v>53</v>
      </c>
      <c r="C696" s="368" t="s">
        <v>214</v>
      </c>
      <c r="D696" s="358">
        <v>1979</v>
      </c>
      <c r="E696" s="358"/>
      <c r="F696" s="358" t="s">
        <v>17189</v>
      </c>
      <c r="G696" s="358">
        <v>2</v>
      </c>
      <c r="H696" s="358" t="s">
        <v>17055</v>
      </c>
      <c r="I696" s="369">
        <v>988.4</v>
      </c>
      <c r="J696" s="369">
        <v>853</v>
      </c>
      <c r="K696" s="369">
        <v>761.2</v>
      </c>
      <c r="L696" s="370">
        <v>36</v>
      </c>
      <c r="M696" s="358" t="s">
        <v>17048</v>
      </c>
      <c r="N696" s="358" t="s">
        <v>17064</v>
      </c>
      <c r="O696" s="361" t="s">
        <v>17121</v>
      </c>
      <c r="P696" s="366">
        <v>5788942.3700000001</v>
      </c>
      <c r="Q696" s="366"/>
      <c r="R696" s="366">
        <v>0</v>
      </c>
      <c r="S696" s="366">
        <v>0</v>
      </c>
      <c r="T696" s="366">
        <f t="shared" si="372"/>
        <v>5788942.3700000001</v>
      </c>
      <c r="U696" s="359">
        <f t="shared" si="365"/>
        <v>5856.8822035613111</v>
      </c>
      <c r="V696" s="366">
        <v>5856.88220153784</v>
      </c>
    </row>
    <row r="697" spans="1:22" ht="35.25" x14ac:dyDescent="0.5">
      <c r="A697" s="173">
        <v>1</v>
      </c>
      <c r="B697" s="358">
        <f>SUBTOTAL(9,$A$640:A697)</f>
        <v>54</v>
      </c>
      <c r="C697" s="368" t="s">
        <v>13903</v>
      </c>
      <c r="D697" s="358">
        <v>1971</v>
      </c>
      <c r="E697" s="358">
        <v>2016</v>
      </c>
      <c r="F697" s="358" t="s">
        <v>17189</v>
      </c>
      <c r="G697" s="358">
        <v>9</v>
      </c>
      <c r="H697" s="358" t="s">
        <v>16994</v>
      </c>
      <c r="I697" s="369">
        <v>2801.6</v>
      </c>
      <c r="J697" s="369">
        <v>2270.4</v>
      </c>
      <c r="K697" s="369">
        <v>2134.4</v>
      </c>
      <c r="L697" s="370">
        <v>77</v>
      </c>
      <c r="M697" s="358" t="s">
        <v>17048</v>
      </c>
      <c r="N697" s="358" t="s">
        <v>17064</v>
      </c>
      <c r="O697" s="361" t="s">
        <v>17115</v>
      </c>
      <c r="P697" s="366">
        <v>2457800</v>
      </c>
      <c r="Q697" s="366"/>
      <c r="R697" s="366">
        <v>0</v>
      </c>
      <c r="S697" s="366">
        <v>0</v>
      </c>
      <c r="T697" s="366">
        <f t="shared" si="372"/>
        <v>2457800</v>
      </c>
      <c r="U697" s="359">
        <f t="shared" si="365"/>
        <v>877.28440890919478</v>
      </c>
      <c r="V697" s="366">
        <v>877.28440890919478</v>
      </c>
    </row>
    <row r="698" spans="1:22" ht="35.25" x14ac:dyDescent="0.5">
      <c r="A698" s="173">
        <v>1</v>
      </c>
      <c r="B698" s="358">
        <f>SUBTOTAL(9,$A$640:A698)</f>
        <v>55</v>
      </c>
      <c r="C698" s="368" t="s">
        <v>216</v>
      </c>
      <c r="D698" s="358">
        <v>1941</v>
      </c>
      <c r="E698" s="358"/>
      <c r="F698" s="358" t="s">
        <v>17056</v>
      </c>
      <c r="G698" s="358">
        <v>2</v>
      </c>
      <c r="H698" s="358" t="s">
        <v>16996</v>
      </c>
      <c r="I698" s="369">
        <v>730.5</v>
      </c>
      <c r="J698" s="369">
        <v>661.6</v>
      </c>
      <c r="K698" s="369">
        <v>661.6</v>
      </c>
      <c r="L698" s="370">
        <v>21</v>
      </c>
      <c r="M698" s="358" t="s">
        <v>17048</v>
      </c>
      <c r="N698" s="358" t="s">
        <v>17064</v>
      </c>
      <c r="O698" s="361" t="s">
        <v>17119</v>
      </c>
      <c r="P698" s="366">
        <v>5308128</v>
      </c>
      <c r="Q698" s="366"/>
      <c r="R698" s="366">
        <v>0</v>
      </c>
      <c r="S698" s="366">
        <v>0</v>
      </c>
      <c r="T698" s="366">
        <f t="shared" si="372"/>
        <v>5308128</v>
      </c>
      <c r="U698" s="359">
        <f t="shared" si="365"/>
        <v>7266.4312114989734</v>
      </c>
      <c r="V698" s="366">
        <v>7266.4312114989734</v>
      </c>
    </row>
    <row r="699" spans="1:22" ht="35.25" x14ac:dyDescent="0.5">
      <c r="A699" s="173">
        <v>1</v>
      </c>
      <c r="B699" s="358">
        <f>SUBTOTAL(9,$A$640:A699)</f>
        <v>56</v>
      </c>
      <c r="C699" s="368" t="s">
        <v>217</v>
      </c>
      <c r="D699" s="358">
        <v>1970</v>
      </c>
      <c r="E699" s="358"/>
      <c r="F699" s="358" t="s">
        <v>17189</v>
      </c>
      <c r="G699" s="358">
        <v>5</v>
      </c>
      <c r="H699" s="358" t="s">
        <v>16996</v>
      </c>
      <c r="I699" s="369">
        <v>3954.3</v>
      </c>
      <c r="J699" s="369">
        <v>1420.7</v>
      </c>
      <c r="K699" s="369">
        <v>1164.999</v>
      </c>
      <c r="L699" s="370">
        <v>102</v>
      </c>
      <c r="M699" s="358" t="s">
        <v>17048</v>
      </c>
      <c r="N699" s="358" t="s">
        <v>17064</v>
      </c>
      <c r="O699" s="361" t="s">
        <v>17117</v>
      </c>
      <c r="P699" s="366">
        <v>7557763.2000000002</v>
      </c>
      <c r="Q699" s="366"/>
      <c r="R699" s="366">
        <v>0</v>
      </c>
      <c r="S699" s="366">
        <v>0</v>
      </c>
      <c r="T699" s="366">
        <f t="shared" si="372"/>
        <v>7557763.2000000002</v>
      </c>
      <c r="U699" s="359">
        <f t="shared" si="365"/>
        <v>1911.2771413398073</v>
      </c>
      <c r="V699" s="366">
        <v>1911.2771413398073</v>
      </c>
    </row>
    <row r="700" spans="1:22" ht="35.25" x14ac:dyDescent="0.5">
      <c r="A700" s="173">
        <v>1</v>
      </c>
      <c r="B700" s="358">
        <f>SUBTOTAL(9,$A$640:A700)</f>
        <v>57</v>
      </c>
      <c r="C700" s="368" t="s">
        <v>218</v>
      </c>
      <c r="D700" s="358">
        <v>1994</v>
      </c>
      <c r="E700" s="358"/>
      <c r="F700" s="358" t="s">
        <v>17053</v>
      </c>
      <c r="G700" s="358">
        <v>9</v>
      </c>
      <c r="H700" s="358" t="s">
        <v>16996</v>
      </c>
      <c r="I700" s="369">
        <v>4973.8</v>
      </c>
      <c r="J700" s="369">
        <v>3884.1</v>
      </c>
      <c r="K700" s="369">
        <v>3387</v>
      </c>
      <c r="L700" s="370">
        <v>146</v>
      </c>
      <c r="M700" s="358" t="s">
        <v>17048</v>
      </c>
      <c r="N700" s="358" t="s">
        <v>17064</v>
      </c>
      <c r="O700" s="361" t="s">
        <v>17115</v>
      </c>
      <c r="P700" s="366">
        <v>4915600</v>
      </c>
      <c r="Q700" s="366"/>
      <c r="R700" s="366">
        <v>0</v>
      </c>
      <c r="S700" s="366">
        <v>0</v>
      </c>
      <c r="T700" s="366">
        <f t="shared" si="372"/>
        <v>4915600</v>
      </c>
      <c r="U700" s="359">
        <f t="shared" si="365"/>
        <v>988.29868510997619</v>
      </c>
      <c r="V700" s="366">
        <v>988.29868510997619</v>
      </c>
    </row>
    <row r="701" spans="1:22" ht="35.25" x14ac:dyDescent="0.5">
      <c r="B701" s="367" t="s">
        <v>508</v>
      </c>
      <c r="C701" s="385"/>
      <c r="D701" s="358" t="s">
        <v>17026</v>
      </c>
      <c r="E701" s="358" t="s">
        <v>17026</v>
      </c>
      <c r="F701" s="358" t="s">
        <v>17026</v>
      </c>
      <c r="G701" s="358" t="s">
        <v>17026</v>
      </c>
      <c r="H701" s="358" t="s">
        <v>17026</v>
      </c>
      <c r="I701" s="363">
        <f>SUM(I702:I708)</f>
        <v>21754.479999999996</v>
      </c>
      <c r="J701" s="363">
        <f t="shared" ref="J701:L701" si="373">SUM(J702:J708)</f>
        <v>15755.079999999998</v>
      </c>
      <c r="K701" s="363">
        <f>SUM(K702:K708)</f>
        <v>15477.470000000001</v>
      </c>
      <c r="L701" s="364">
        <f t="shared" si="373"/>
        <v>553</v>
      </c>
      <c r="M701" s="358" t="s">
        <v>17026</v>
      </c>
      <c r="N701" s="358" t="s">
        <v>17026</v>
      </c>
      <c r="O701" s="361" t="s">
        <v>17026</v>
      </c>
      <c r="P701" s="365">
        <v>56471101.200000003</v>
      </c>
      <c r="Q701" s="365"/>
      <c r="R701" s="363">
        <f t="shared" ref="R701:T701" si="374">SUM(R702:R708)</f>
        <v>0</v>
      </c>
      <c r="S701" s="363">
        <f t="shared" si="374"/>
        <v>0</v>
      </c>
      <c r="T701" s="363">
        <f t="shared" si="374"/>
        <v>56471101.200000003</v>
      </c>
      <c r="U701" s="359">
        <f t="shared" si="365"/>
        <v>2595.8377860560222</v>
      </c>
      <c r="V701" s="366">
        <f>MAX(V702:V708)</f>
        <v>7985.9469979400728</v>
      </c>
    </row>
    <row r="702" spans="1:22" ht="35.25" x14ac:dyDescent="0.5">
      <c r="A702" s="173">
        <v>1</v>
      </c>
      <c r="B702" s="358">
        <f>SUBTOTAL(9,$A$640:A702)</f>
        <v>58</v>
      </c>
      <c r="C702" s="368" t="s">
        <v>555</v>
      </c>
      <c r="D702" s="358">
        <v>1970</v>
      </c>
      <c r="E702" s="358"/>
      <c r="F702" s="358" t="s">
        <v>17189</v>
      </c>
      <c r="G702" s="358">
        <v>2</v>
      </c>
      <c r="H702" s="358" t="s">
        <v>16996</v>
      </c>
      <c r="I702" s="369">
        <v>791.29</v>
      </c>
      <c r="J702" s="369">
        <v>743.29</v>
      </c>
      <c r="K702" s="369">
        <v>701.78</v>
      </c>
      <c r="L702" s="370">
        <v>31</v>
      </c>
      <c r="M702" s="358" t="s">
        <v>17048</v>
      </c>
      <c r="N702" s="358" t="s">
        <v>17064</v>
      </c>
      <c r="O702" s="361" t="s">
        <v>17133</v>
      </c>
      <c r="P702" s="366">
        <v>6319200</v>
      </c>
      <c r="Q702" s="366"/>
      <c r="R702" s="366">
        <v>0</v>
      </c>
      <c r="S702" s="366">
        <v>0</v>
      </c>
      <c r="T702" s="366">
        <f t="shared" ref="T702:T720" si="375">P702-R702-S702</f>
        <v>6319200</v>
      </c>
      <c r="U702" s="359">
        <f t="shared" si="365"/>
        <v>7985.9469979400728</v>
      </c>
      <c r="V702" s="366">
        <v>7985.9469979400728</v>
      </c>
    </row>
    <row r="703" spans="1:22" ht="35.25" x14ac:dyDescent="0.5">
      <c r="A703" s="173">
        <v>1</v>
      </c>
      <c r="B703" s="358">
        <f>SUBTOTAL(9,$A$640:A703)</f>
        <v>59</v>
      </c>
      <c r="C703" s="368" t="s">
        <v>3347</v>
      </c>
      <c r="D703" s="358">
        <v>1976</v>
      </c>
      <c r="E703" s="358"/>
      <c r="F703" s="358" t="s">
        <v>17189</v>
      </c>
      <c r="G703" s="358">
        <v>3</v>
      </c>
      <c r="H703" s="358" t="s">
        <v>16996</v>
      </c>
      <c r="I703" s="369">
        <v>1655.19</v>
      </c>
      <c r="J703" s="369">
        <v>1064.29</v>
      </c>
      <c r="K703" s="369">
        <v>1064.29</v>
      </c>
      <c r="L703" s="370">
        <v>30</v>
      </c>
      <c r="M703" s="358" t="s">
        <v>17048</v>
      </c>
      <c r="N703" s="358" t="s">
        <v>17064</v>
      </c>
      <c r="O703" s="361" t="s">
        <v>17145</v>
      </c>
      <c r="P703" s="366">
        <v>4657250.3999999994</v>
      </c>
      <c r="Q703" s="366"/>
      <c r="R703" s="366">
        <v>0</v>
      </c>
      <c r="S703" s="366">
        <v>0</v>
      </c>
      <c r="T703" s="366">
        <f t="shared" si="375"/>
        <v>4657250.3999999994</v>
      </c>
      <c r="U703" s="359">
        <f t="shared" si="365"/>
        <v>2813.7255541659865</v>
      </c>
      <c r="V703" s="366">
        <v>2813.725554165987</v>
      </c>
    </row>
    <row r="704" spans="1:22" ht="35.25" x14ac:dyDescent="0.5">
      <c r="A704" s="173">
        <v>1</v>
      </c>
      <c r="B704" s="358">
        <f>SUBTOTAL(9,$A$640:A704)</f>
        <v>60</v>
      </c>
      <c r="C704" s="368" t="s">
        <v>556</v>
      </c>
      <c r="D704" s="358">
        <v>1980</v>
      </c>
      <c r="E704" s="358"/>
      <c r="F704" s="358" t="s">
        <v>17189</v>
      </c>
      <c r="G704" s="358">
        <v>3</v>
      </c>
      <c r="H704" s="358" t="s">
        <v>16996</v>
      </c>
      <c r="I704" s="369">
        <v>1224.3</v>
      </c>
      <c r="J704" s="369">
        <v>1127.2</v>
      </c>
      <c r="K704" s="369">
        <v>1127.2</v>
      </c>
      <c r="L704" s="370">
        <v>34</v>
      </c>
      <c r="M704" s="358" t="s">
        <v>17048</v>
      </c>
      <c r="N704" s="358" t="s">
        <v>17086</v>
      </c>
      <c r="O704" s="361" t="s">
        <v>17052</v>
      </c>
      <c r="P704" s="366">
        <v>5139616</v>
      </c>
      <c r="Q704" s="366"/>
      <c r="R704" s="366">
        <v>0</v>
      </c>
      <c r="S704" s="366">
        <v>0</v>
      </c>
      <c r="T704" s="366">
        <f t="shared" si="375"/>
        <v>5139616</v>
      </c>
      <c r="U704" s="359">
        <f t="shared" si="365"/>
        <v>4198.0037572490401</v>
      </c>
      <c r="V704" s="366">
        <v>4198.0037572490401</v>
      </c>
    </row>
    <row r="705" spans="1:22" ht="35.25" x14ac:dyDescent="0.5">
      <c r="A705" s="173">
        <v>1</v>
      </c>
      <c r="B705" s="358">
        <f>SUBTOTAL(9,$A$640:A705)</f>
        <v>61</v>
      </c>
      <c r="C705" s="368" t="s">
        <v>557</v>
      </c>
      <c r="D705" s="358">
        <v>1977</v>
      </c>
      <c r="E705" s="358"/>
      <c r="F705" s="358" t="s">
        <v>17189</v>
      </c>
      <c r="G705" s="358">
        <v>5</v>
      </c>
      <c r="H705" s="358" t="s">
        <v>17054</v>
      </c>
      <c r="I705" s="369">
        <v>6351.5</v>
      </c>
      <c r="J705" s="369">
        <v>3817.5</v>
      </c>
      <c r="K705" s="369">
        <v>3761.4</v>
      </c>
      <c r="L705" s="370">
        <v>145</v>
      </c>
      <c r="M705" s="358" t="s">
        <v>17048</v>
      </c>
      <c r="N705" s="358" t="s">
        <v>17064</v>
      </c>
      <c r="O705" s="361" t="s">
        <v>17133</v>
      </c>
      <c r="P705" s="366">
        <v>11220000</v>
      </c>
      <c r="Q705" s="366"/>
      <c r="R705" s="366">
        <v>0</v>
      </c>
      <c r="S705" s="366">
        <v>0</v>
      </c>
      <c r="T705" s="366">
        <f t="shared" si="375"/>
        <v>11220000</v>
      </c>
      <c r="U705" s="359">
        <f t="shared" si="365"/>
        <v>1766.5118475950562</v>
      </c>
      <c r="V705" s="366">
        <v>1853.1831535857673</v>
      </c>
    </row>
    <row r="706" spans="1:22" ht="35.25" x14ac:dyDescent="0.5">
      <c r="A706" s="173">
        <v>1</v>
      </c>
      <c r="B706" s="358">
        <f>SUBTOTAL(9,$A$640:A706)</f>
        <v>62</v>
      </c>
      <c r="C706" s="368" t="s">
        <v>558</v>
      </c>
      <c r="D706" s="358">
        <v>1998</v>
      </c>
      <c r="E706" s="358"/>
      <c r="F706" s="358" t="s">
        <v>17053</v>
      </c>
      <c r="G706" s="358">
        <v>6</v>
      </c>
      <c r="H706" s="358" t="s">
        <v>17054</v>
      </c>
      <c r="I706" s="369">
        <v>7459.8</v>
      </c>
      <c r="J706" s="369">
        <v>5573.5</v>
      </c>
      <c r="K706" s="369">
        <v>5462.8</v>
      </c>
      <c r="L706" s="370">
        <v>210</v>
      </c>
      <c r="M706" s="358" t="s">
        <v>17048</v>
      </c>
      <c r="N706" s="358" t="s">
        <v>17064</v>
      </c>
      <c r="O706" s="361" t="s">
        <v>17130</v>
      </c>
      <c r="P706" s="366">
        <v>15166080</v>
      </c>
      <c r="Q706" s="366"/>
      <c r="R706" s="366">
        <v>0</v>
      </c>
      <c r="S706" s="366">
        <v>0</v>
      </c>
      <c r="T706" s="366">
        <f t="shared" si="375"/>
        <v>15166080</v>
      </c>
      <c r="U706" s="359">
        <f t="shared" si="365"/>
        <v>2033.041100297595</v>
      </c>
      <c r="V706" s="366">
        <v>2033.041100297595</v>
      </c>
    </row>
    <row r="707" spans="1:22" ht="35.25" x14ac:dyDescent="0.5">
      <c r="A707" s="173">
        <v>1</v>
      </c>
      <c r="B707" s="358">
        <f>SUBTOTAL(9,$A$640:A707)</f>
        <v>63</v>
      </c>
      <c r="C707" s="368" t="s">
        <v>559</v>
      </c>
      <c r="D707" s="358">
        <v>1959</v>
      </c>
      <c r="E707" s="358"/>
      <c r="F707" s="358" t="s">
        <v>17189</v>
      </c>
      <c r="G707" s="358">
        <v>2</v>
      </c>
      <c r="H707" s="358" t="s">
        <v>16996</v>
      </c>
      <c r="I707" s="369">
        <v>1038.8</v>
      </c>
      <c r="J707" s="369">
        <v>549</v>
      </c>
      <c r="K707" s="369">
        <v>479.7</v>
      </c>
      <c r="L707" s="370">
        <v>20</v>
      </c>
      <c r="M707" s="358" t="s">
        <v>17048</v>
      </c>
      <c r="N707" s="358" t="s">
        <v>17064</v>
      </c>
      <c r="O707" s="361" t="s">
        <v>17134</v>
      </c>
      <c r="P707" s="366">
        <v>4280204.8000000007</v>
      </c>
      <c r="Q707" s="366"/>
      <c r="R707" s="366">
        <v>0</v>
      </c>
      <c r="S707" s="366">
        <v>0</v>
      </c>
      <c r="T707" s="366">
        <f t="shared" si="375"/>
        <v>4280204.8000000007</v>
      </c>
      <c r="U707" s="359">
        <f t="shared" si="365"/>
        <v>4120.3357720446675</v>
      </c>
      <c r="V707" s="366">
        <v>4120.3357720446666</v>
      </c>
    </row>
    <row r="708" spans="1:22" ht="35.25" x14ac:dyDescent="0.5">
      <c r="A708" s="173">
        <v>1</v>
      </c>
      <c r="B708" s="358">
        <f>SUBTOTAL(9,$A$640:A708)</f>
        <v>64</v>
      </c>
      <c r="C708" s="368" t="s">
        <v>3693</v>
      </c>
      <c r="D708" s="358">
        <v>1989</v>
      </c>
      <c r="E708" s="358"/>
      <c r="F708" s="358" t="s">
        <v>17053</v>
      </c>
      <c r="G708" s="358">
        <v>5</v>
      </c>
      <c r="H708" s="358" t="s">
        <v>17051</v>
      </c>
      <c r="I708" s="369">
        <v>3233.6</v>
      </c>
      <c r="J708" s="369">
        <v>2880.3</v>
      </c>
      <c r="K708" s="369">
        <v>2880.3</v>
      </c>
      <c r="L708" s="370">
        <v>83</v>
      </c>
      <c r="M708" s="358" t="s">
        <v>17048</v>
      </c>
      <c r="N708" s="358" t="s">
        <v>17064</v>
      </c>
      <c r="O708" s="361" t="s">
        <v>17146</v>
      </c>
      <c r="P708" s="366">
        <v>9688750</v>
      </c>
      <c r="Q708" s="366"/>
      <c r="R708" s="366">
        <v>0</v>
      </c>
      <c r="S708" s="366">
        <v>0</v>
      </c>
      <c r="T708" s="366">
        <f t="shared" si="375"/>
        <v>9688750</v>
      </c>
      <c r="U708" s="359">
        <f t="shared" si="365"/>
        <v>2996.2735032162295</v>
      </c>
      <c r="V708" s="366">
        <v>2996.4868876793666</v>
      </c>
    </row>
    <row r="709" spans="1:22" ht="35.25" x14ac:dyDescent="0.5">
      <c r="B709" s="367" t="s">
        <v>533</v>
      </c>
      <c r="C709" s="385"/>
      <c r="D709" s="358" t="s">
        <v>17026</v>
      </c>
      <c r="E709" s="358" t="s">
        <v>17026</v>
      </c>
      <c r="F709" s="358" t="s">
        <v>17026</v>
      </c>
      <c r="G709" s="358" t="s">
        <v>17026</v>
      </c>
      <c r="H709" s="358" t="s">
        <v>17026</v>
      </c>
      <c r="I709" s="363">
        <f>I710+I711</f>
        <v>12900.900000000001</v>
      </c>
      <c r="J709" s="363">
        <f t="shared" ref="J709:L709" si="376">J710+J711</f>
        <v>7528.8</v>
      </c>
      <c r="K709" s="363">
        <v>6868.2000000000007</v>
      </c>
      <c r="L709" s="364">
        <f t="shared" si="376"/>
        <v>373</v>
      </c>
      <c r="M709" s="358" t="s">
        <v>17026</v>
      </c>
      <c r="N709" s="358" t="s">
        <v>17026</v>
      </c>
      <c r="O709" s="361" t="s">
        <v>17026</v>
      </c>
      <c r="P709" s="365">
        <v>17708184.119999997</v>
      </c>
      <c r="Q709" s="365"/>
      <c r="R709" s="363">
        <f t="shared" ref="R709:T709" si="377">R710+R711</f>
        <v>0</v>
      </c>
      <c r="S709" s="363">
        <f t="shared" si="377"/>
        <v>0</v>
      </c>
      <c r="T709" s="363">
        <f t="shared" si="377"/>
        <v>17708184.119999997</v>
      </c>
      <c r="U709" s="359">
        <f t="shared" si="365"/>
        <v>1372.6316861614303</v>
      </c>
      <c r="V709" s="366">
        <f>MAX(V710:V711)</f>
        <v>1577.25</v>
      </c>
    </row>
    <row r="710" spans="1:22" ht="35.25" x14ac:dyDescent="0.5">
      <c r="A710" s="173">
        <v>1</v>
      </c>
      <c r="B710" s="358">
        <f>SUBTOTAL(9,$A$640:A710)</f>
        <v>65</v>
      </c>
      <c r="C710" s="368" t="s">
        <v>561</v>
      </c>
      <c r="D710" s="358">
        <v>1985</v>
      </c>
      <c r="E710" s="358"/>
      <c r="F710" s="358" t="s">
        <v>17189</v>
      </c>
      <c r="G710" s="358">
        <v>9</v>
      </c>
      <c r="H710" s="358">
        <v>2</v>
      </c>
      <c r="I710" s="369">
        <v>7420.3</v>
      </c>
      <c r="J710" s="369">
        <v>4284.3</v>
      </c>
      <c r="K710" s="369">
        <v>3692.9</v>
      </c>
      <c r="L710" s="370">
        <v>257</v>
      </c>
      <c r="M710" s="358" t="s">
        <v>17048</v>
      </c>
      <c r="N710" s="358" t="s">
        <v>17064</v>
      </c>
      <c r="O710" s="361" t="s">
        <v>17135</v>
      </c>
      <c r="P710" s="366">
        <v>9336140.879999999</v>
      </c>
      <c r="Q710" s="366"/>
      <c r="R710" s="366">
        <v>0</v>
      </c>
      <c r="S710" s="366">
        <v>0</v>
      </c>
      <c r="T710" s="366">
        <f t="shared" si="375"/>
        <v>9336140.879999999</v>
      </c>
      <c r="U710" s="359">
        <f t="shared" si="365"/>
        <v>1258.1891406007842</v>
      </c>
      <c r="V710" s="366">
        <v>1258.19</v>
      </c>
    </row>
    <row r="711" spans="1:22" ht="35.25" x14ac:dyDescent="0.5">
      <c r="A711" s="173">
        <v>1</v>
      </c>
      <c r="B711" s="358">
        <f>SUBTOTAL(9,$A$640:A711)</f>
        <v>66</v>
      </c>
      <c r="C711" s="368" t="s">
        <v>562</v>
      </c>
      <c r="D711" s="358">
        <v>1996</v>
      </c>
      <c r="E711" s="358"/>
      <c r="F711" s="358" t="s">
        <v>17053</v>
      </c>
      <c r="G711" s="358">
        <v>5</v>
      </c>
      <c r="H711" s="358">
        <v>3</v>
      </c>
      <c r="I711" s="369">
        <v>5480.6</v>
      </c>
      <c r="J711" s="369">
        <v>3244.5</v>
      </c>
      <c r="K711" s="369">
        <v>3175.3</v>
      </c>
      <c r="L711" s="370">
        <v>116</v>
      </c>
      <c r="M711" s="358" t="s">
        <v>17048</v>
      </c>
      <c r="N711" s="358" t="s">
        <v>17064</v>
      </c>
      <c r="O711" s="361" t="s">
        <v>17136</v>
      </c>
      <c r="P711" s="366">
        <v>8372043.2400000002</v>
      </c>
      <c r="Q711" s="366"/>
      <c r="R711" s="366">
        <v>0</v>
      </c>
      <c r="S711" s="366">
        <v>0</v>
      </c>
      <c r="T711" s="366">
        <f t="shared" si="375"/>
        <v>8372043.2400000002</v>
      </c>
      <c r="U711" s="359">
        <f t="shared" si="365"/>
        <v>1527.577863737547</v>
      </c>
      <c r="V711" s="366">
        <v>1577.25</v>
      </c>
    </row>
    <row r="712" spans="1:22" ht="35.25" x14ac:dyDescent="0.5">
      <c r="B712" s="367" t="s">
        <v>534</v>
      </c>
      <c r="C712" s="385"/>
      <c r="D712" s="358" t="s">
        <v>17026</v>
      </c>
      <c r="E712" s="358" t="s">
        <v>17026</v>
      </c>
      <c r="F712" s="358" t="s">
        <v>17026</v>
      </c>
      <c r="G712" s="358" t="s">
        <v>17026</v>
      </c>
      <c r="H712" s="358" t="s">
        <v>17026</v>
      </c>
      <c r="I712" s="363">
        <f>I714+I713</f>
        <v>3997.5</v>
      </c>
      <c r="J712" s="363">
        <f t="shared" ref="J712:L712" si="378">J714+J713</f>
        <v>2996.3999999999996</v>
      </c>
      <c r="K712" s="363">
        <f>K713+K714</f>
        <v>2283.1</v>
      </c>
      <c r="L712" s="364">
        <f t="shared" si="378"/>
        <v>130</v>
      </c>
      <c r="M712" s="358" t="s">
        <v>17026</v>
      </c>
      <c r="N712" s="358" t="s">
        <v>17026</v>
      </c>
      <c r="O712" s="361" t="s">
        <v>17026</v>
      </c>
      <c r="P712" s="365">
        <v>17034035.52</v>
      </c>
      <c r="Q712" s="365"/>
      <c r="R712" s="363">
        <f t="shared" ref="R712:T712" si="379">R714+R713</f>
        <v>0</v>
      </c>
      <c r="S712" s="363">
        <f t="shared" si="379"/>
        <v>0</v>
      </c>
      <c r="T712" s="363">
        <f t="shared" si="379"/>
        <v>17034035.52</v>
      </c>
      <c r="U712" s="359">
        <f t="shared" si="365"/>
        <v>4261.1721125703561</v>
      </c>
      <c r="V712" s="366">
        <f>MAX(V713:V714)</f>
        <v>4904.6216288384512</v>
      </c>
    </row>
    <row r="713" spans="1:22" ht="35.25" x14ac:dyDescent="0.5">
      <c r="A713" s="173">
        <v>1</v>
      </c>
      <c r="B713" s="358">
        <f>SUBTOTAL(9,$A$640:A713)</f>
        <v>67</v>
      </c>
      <c r="C713" s="368" t="s">
        <v>563</v>
      </c>
      <c r="D713" s="358">
        <v>1965</v>
      </c>
      <c r="E713" s="358"/>
      <c r="F713" s="358" t="s">
        <v>17189</v>
      </c>
      <c r="G713" s="358">
        <v>4</v>
      </c>
      <c r="H713" s="358" t="s">
        <v>17051</v>
      </c>
      <c r="I713" s="369">
        <v>2574.4</v>
      </c>
      <c r="J713" s="369">
        <v>2185.6999999999998</v>
      </c>
      <c r="K713" s="369">
        <v>1855.9999999999998</v>
      </c>
      <c r="L713" s="370">
        <v>109</v>
      </c>
      <c r="M713" s="358" t="s">
        <v>17048</v>
      </c>
      <c r="N713" s="358" t="s">
        <v>17064</v>
      </c>
      <c r="O713" s="361" t="s">
        <v>17144</v>
      </c>
      <c r="P713" s="366">
        <v>10054268.479999999</v>
      </c>
      <c r="Q713" s="366"/>
      <c r="R713" s="366">
        <v>0</v>
      </c>
      <c r="S713" s="366">
        <v>0</v>
      </c>
      <c r="T713" s="366">
        <f t="shared" si="375"/>
        <v>10054268.479999999</v>
      </c>
      <c r="U713" s="359">
        <f t="shared" si="365"/>
        <v>3905.4802983219383</v>
      </c>
      <c r="V713" s="366">
        <v>3905.4802983219392</v>
      </c>
    </row>
    <row r="714" spans="1:22" ht="35.25" x14ac:dyDescent="0.5">
      <c r="A714" s="173">
        <v>1</v>
      </c>
      <c r="B714" s="358">
        <f>SUBTOTAL(9,$A$640:A714)</f>
        <v>68</v>
      </c>
      <c r="C714" s="368" t="s">
        <v>564</v>
      </c>
      <c r="D714" s="358">
        <v>1953</v>
      </c>
      <c r="E714" s="358">
        <v>2019</v>
      </c>
      <c r="F714" s="358" t="s">
        <v>17189</v>
      </c>
      <c r="G714" s="358">
        <v>2</v>
      </c>
      <c r="H714" s="358" t="s">
        <v>16996</v>
      </c>
      <c r="I714" s="369">
        <v>1423.1</v>
      </c>
      <c r="J714" s="369">
        <v>810.7</v>
      </c>
      <c r="K714" s="369">
        <v>427.1</v>
      </c>
      <c r="L714" s="370">
        <v>21</v>
      </c>
      <c r="M714" s="358" t="s">
        <v>17048</v>
      </c>
      <c r="N714" s="358" t="s">
        <v>17086</v>
      </c>
      <c r="O714" s="361" t="s">
        <v>17052</v>
      </c>
      <c r="P714" s="366">
        <v>6979767.04</v>
      </c>
      <c r="Q714" s="366"/>
      <c r="R714" s="366">
        <v>0</v>
      </c>
      <c r="S714" s="366">
        <v>0</v>
      </c>
      <c r="T714" s="366">
        <f t="shared" si="375"/>
        <v>6979767.04</v>
      </c>
      <c r="U714" s="359">
        <f t="shared" si="365"/>
        <v>4904.6216288384512</v>
      </c>
      <c r="V714" s="366">
        <v>4904.6216288384512</v>
      </c>
    </row>
    <row r="715" spans="1:22" ht="35.25" x14ac:dyDescent="0.5">
      <c r="B715" s="367" t="s">
        <v>535</v>
      </c>
      <c r="C715" s="385"/>
      <c r="D715" s="358" t="s">
        <v>17026</v>
      </c>
      <c r="E715" s="358" t="s">
        <v>17026</v>
      </c>
      <c r="F715" s="358" t="s">
        <v>17026</v>
      </c>
      <c r="G715" s="358" t="s">
        <v>17026</v>
      </c>
      <c r="H715" s="358" t="s">
        <v>17026</v>
      </c>
      <c r="I715" s="363">
        <f>I716+I717+I718</f>
        <v>5634.57</v>
      </c>
      <c r="J715" s="363">
        <f t="shared" ref="J715:L715" si="380">J716+J717+J718</f>
        <v>3904.43</v>
      </c>
      <c r="K715" s="363">
        <f>K716+K717+K718</f>
        <v>3800.23</v>
      </c>
      <c r="L715" s="364">
        <f t="shared" si="380"/>
        <v>155</v>
      </c>
      <c r="M715" s="358" t="s">
        <v>17026</v>
      </c>
      <c r="N715" s="358" t="s">
        <v>17026</v>
      </c>
      <c r="O715" s="361" t="s">
        <v>17026</v>
      </c>
      <c r="P715" s="365">
        <v>16380603.180000002</v>
      </c>
      <c r="Q715" s="365"/>
      <c r="R715" s="363">
        <f t="shared" ref="R715:T715" si="381">R716+R717+R718</f>
        <v>0</v>
      </c>
      <c r="S715" s="363">
        <f t="shared" si="381"/>
        <v>0</v>
      </c>
      <c r="T715" s="363">
        <f t="shared" si="381"/>
        <v>16380603.180000002</v>
      </c>
      <c r="U715" s="359">
        <f t="shared" si="365"/>
        <v>2907.1611817760722</v>
      </c>
      <c r="V715" s="366">
        <f>MAX(V716:V718)</f>
        <v>3723.0253388157407</v>
      </c>
    </row>
    <row r="716" spans="1:22" ht="35.25" x14ac:dyDescent="0.5">
      <c r="A716" s="173">
        <v>1</v>
      </c>
      <c r="B716" s="358">
        <f>SUBTOTAL(9,$A$640:A716)</f>
        <v>69</v>
      </c>
      <c r="C716" s="368" t="s">
        <v>565</v>
      </c>
      <c r="D716" s="358">
        <v>1986</v>
      </c>
      <c r="E716" s="358"/>
      <c r="F716" s="358" t="s">
        <v>17189</v>
      </c>
      <c r="G716" s="358">
        <v>5</v>
      </c>
      <c r="H716" s="358" t="s">
        <v>16994</v>
      </c>
      <c r="I716" s="369">
        <v>2756.73</v>
      </c>
      <c r="J716" s="369">
        <v>1888.03</v>
      </c>
      <c r="K716" s="369">
        <v>1856.53</v>
      </c>
      <c r="L716" s="370">
        <v>75</v>
      </c>
      <c r="M716" s="358" t="s">
        <v>17048</v>
      </c>
      <c r="N716" s="358" t="s">
        <v>17064</v>
      </c>
      <c r="O716" s="361" t="s">
        <v>17138</v>
      </c>
      <c r="P716" s="366">
        <v>5885246.4000000004</v>
      </c>
      <c r="Q716" s="366"/>
      <c r="R716" s="366">
        <v>0</v>
      </c>
      <c r="S716" s="366">
        <v>0</v>
      </c>
      <c r="T716" s="366">
        <f t="shared" si="375"/>
        <v>5885246.4000000004</v>
      </c>
      <c r="U716" s="359">
        <f t="shared" si="365"/>
        <v>2134.8650031015009</v>
      </c>
      <c r="V716" s="366">
        <v>2134.8650031015009</v>
      </c>
    </row>
    <row r="717" spans="1:22" ht="35.25" x14ac:dyDescent="0.5">
      <c r="A717" s="173">
        <v>1</v>
      </c>
      <c r="B717" s="358">
        <f>SUBTOTAL(9,$A$640:A717)</f>
        <v>70</v>
      </c>
      <c r="C717" s="368" t="s">
        <v>566</v>
      </c>
      <c r="D717" s="358">
        <v>1979</v>
      </c>
      <c r="E717" s="358"/>
      <c r="F717" s="358" t="s">
        <v>17189</v>
      </c>
      <c r="G717" s="358">
        <v>3</v>
      </c>
      <c r="H717" s="358" t="s">
        <v>16996</v>
      </c>
      <c r="I717" s="369">
        <v>1530.5</v>
      </c>
      <c r="J717" s="369">
        <v>1089.3</v>
      </c>
      <c r="K717" s="369">
        <v>1089.3</v>
      </c>
      <c r="L717" s="370">
        <v>40</v>
      </c>
      <c r="M717" s="358" t="s">
        <v>17048</v>
      </c>
      <c r="N717" s="358" t="s">
        <v>17064</v>
      </c>
      <c r="O717" s="361" t="s">
        <v>17139</v>
      </c>
      <c r="P717" s="366">
        <v>5594598.4000000004</v>
      </c>
      <c r="Q717" s="366"/>
      <c r="R717" s="366">
        <v>0</v>
      </c>
      <c r="S717" s="366">
        <v>0</v>
      </c>
      <c r="T717" s="366">
        <f t="shared" si="375"/>
        <v>5594598.4000000004</v>
      </c>
      <c r="U717" s="359">
        <f t="shared" si="365"/>
        <v>3655.4056844168576</v>
      </c>
      <c r="V717" s="366">
        <v>3655.4056844168576</v>
      </c>
    </row>
    <row r="718" spans="1:22" ht="35.25" x14ac:dyDescent="0.5">
      <c r="A718" s="173">
        <v>1</v>
      </c>
      <c r="B718" s="358">
        <f>SUBTOTAL(9,$A$640:A718)</f>
        <v>71</v>
      </c>
      <c r="C718" s="368" t="s">
        <v>529</v>
      </c>
      <c r="D718" s="358">
        <v>1962</v>
      </c>
      <c r="E718" s="358"/>
      <c r="F718" s="358" t="s">
        <v>17189</v>
      </c>
      <c r="G718" s="358">
        <v>3</v>
      </c>
      <c r="H718" s="358" t="s">
        <v>16996</v>
      </c>
      <c r="I718" s="369">
        <v>1347.34</v>
      </c>
      <c r="J718" s="369">
        <v>927.1</v>
      </c>
      <c r="K718" s="369">
        <v>854.4</v>
      </c>
      <c r="L718" s="370">
        <v>40</v>
      </c>
      <c r="M718" s="358" t="s">
        <v>17048</v>
      </c>
      <c r="N718" s="358" t="s">
        <v>17064</v>
      </c>
      <c r="O718" s="361" t="s">
        <v>17138</v>
      </c>
      <c r="P718" s="366">
        <v>4900758.3800000008</v>
      </c>
      <c r="Q718" s="366"/>
      <c r="R718" s="366">
        <v>0</v>
      </c>
      <c r="S718" s="366">
        <v>0</v>
      </c>
      <c r="T718" s="366">
        <f t="shared" si="375"/>
        <v>4900758.3800000008</v>
      </c>
      <c r="U718" s="359">
        <f t="shared" si="365"/>
        <v>3637.3583356836443</v>
      </c>
      <c r="V718" s="366">
        <v>3723.0253388157407</v>
      </c>
    </row>
    <row r="719" spans="1:22" ht="35.25" x14ac:dyDescent="0.5">
      <c r="B719" s="367" t="s">
        <v>53</v>
      </c>
      <c r="C719" s="385"/>
      <c r="D719" s="358" t="s">
        <v>17026</v>
      </c>
      <c r="E719" s="358" t="s">
        <v>17026</v>
      </c>
      <c r="F719" s="358" t="s">
        <v>17026</v>
      </c>
      <c r="G719" s="358" t="s">
        <v>17026</v>
      </c>
      <c r="H719" s="358" t="s">
        <v>17026</v>
      </c>
      <c r="I719" s="363">
        <f>I720</f>
        <v>783</v>
      </c>
      <c r="J719" s="363">
        <f t="shared" ref="J719:L719" si="382">J720</f>
        <v>532.79999999999995</v>
      </c>
      <c r="K719" s="363">
        <f>K720</f>
        <v>371.29999999999995</v>
      </c>
      <c r="L719" s="364">
        <f t="shared" si="382"/>
        <v>32</v>
      </c>
      <c r="M719" s="358" t="s">
        <v>17026</v>
      </c>
      <c r="N719" s="358" t="s">
        <v>17026</v>
      </c>
      <c r="O719" s="361" t="s">
        <v>17026</v>
      </c>
      <c r="P719" s="365">
        <v>5729408</v>
      </c>
      <c r="Q719" s="365"/>
      <c r="R719" s="363">
        <f t="shared" ref="R719:T719" si="383">R720</f>
        <v>0</v>
      </c>
      <c r="S719" s="363">
        <f t="shared" si="383"/>
        <v>0</v>
      </c>
      <c r="T719" s="363">
        <f t="shared" si="383"/>
        <v>5729408</v>
      </c>
      <c r="U719" s="359">
        <f t="shared" si="365"/>
        <v>7317.2515964240101</v>
      </c>
      <c r="V719" s="366">
        <f>V720</f>
        <v>7317.2515964240101</v>
      </c>
    </row>
    <row r="720" spans="1:22" ht="35.25" x14ac:dyDescent="0.5">
      <c r="A720" s="173">
        <v>1</v>
      </c>
      <c r="B720" s="358">
        <f>SUBTOTAL(9,$A$640:A720)</f>
        <v>72</v>
      </c>
      <c r="C720" s="368" t="s">
        <v>553</v>
      </c>
      <c r="D720" s="358">
        <v>1974</v>
      </c>
      <c r="E720" s="358"/>
      <c r="F720" s="358" t="s">
        <v>17189</v>
      </c>
      <c r="G720" s="358">
        <v>2</v>
      </c>
      <c r="H720" s="358" t="s">
        <v>16996</v>
      </c>
      <c r="I720" s="369">
        <v>783</v>
      </c>
      <c r="J720" s="369">
        <v>532.79999999999995</v>
      </c>
      <c r="K720" s="369">
        <v>371.29999999999995</v>
      </c>
      <c r="L720" s="370">
        <v>32</v>
      </c>
      <c r="M720" s="358" t="s">
        <v>17048</v>
      </c>
      <c r="N720" s="358" t="s">
        <v>17086</v>
      </c>
      <c r="O720" s="361" t="s">
        <v>17052</v>
      </c>
      <c r="P720" s="366">
        <v>5729408</v>
      </c>
      <c r="Q720" s="366"/>
      <c r="R720" s="366">
        <v>0</v>
      </c>
      <c r="S720" s="366">
        <v>0</v>
      </c>
      <c r="T720" s="366">
        <f t="shared" si="375"/>
        <v>5729408</v>
      </c>
      <c r="U720" s="359">
        <f t="shared" si="365"/>
        <v>7317.2515964240101</v>
      </c>
      <c r="V720" s="366">
        <v>7317.2515964240101</v>
      </c>
    </row>
    <row r="721" spans="1:22" ht="35.25" x14ac:dyDescent="0.5">
      <c r="B721" s="367" t="s">
        <v>458</v>
      </c>
      <c r="C721" s="385"/>
      <c r="D721" s="358" t="s">
        <v>17026</v>
      </c>
      <c r="E721" s="358" t="s">
        <v>17026</v>
      </c>
      <c r="F721" s="358" t="s">
        <v>17026</v>
      </c>
      <c r="G721" s="358" t="s">
        <v>17026</v>
      </c>
      <c r="H721" s="358" t="s">
        <v>17026</v>
      </c>
      <c r="I721" s="363">
        <f>I722+I723+I724</f>
        <v>7773.5</v>
      </c>
      <c r="J721" s="363">
        <f t="shared" ref="J721:L721" si="384">J722+J723+J724</f>
        <v>7079.8</v>
      </c>
      <c r="K721" s="363">
        <f>K722+K723+K724</f>
        <v>6733.9000000000005</v>
      </c>
      <c r="L721" s="364">
        <f t="shared" si="384"/>
        <v>549</v>
      </c>
      <c r="M721" s="358" t="s">
        <v>17026</v>
      </c>
      <c r="N721" s="358" t="s">
        <v>17026</v>
      </c>
      <c r="O721" s="361" t="s">
        <v>17026</v>
      </c>
      <c r="P721" s="365">
        <v>23013460</v>
      </c>
      <c r="Q721" s="365"/>
      <c r="R721" s="363">
        <f t="shared" ref="R721:T721" si="385">R722+R723+R724</f>
        <v>0</v>
      </c>
      <c r="S721" s="363">
        <f t="shared" si="385"/>
        <v>0</v>
      </c>
      <c r="T721" s="363">
        <f t="shared" si="385"/>
        <v>23013460</v>
      </c>
      <c r="U721" s="359">
        <f t="shared" si="365"/>
        <v>2960.5017045089085</v>
      </c>
      <c r="V721" s="366">
        <f>MAX(V722:V724)</f>
        <v>7121.4229847357128</v>
      </c>
    </row>
    <row r="722" spans="1:22" ht="35.25" x14ac:dyDescent="0.5">
      <c r="A722" s="173">
        <v>1</v>
      </c>
      <c r="B722" s="358">
        <f>SUBTOTAL(9,$A$640:A722)</f>
        <v>73</v>
      </c>
      <c r="C722" s="368" t="s">
        <v>484</v>
      </c>
      <c r="D722" s="358">
        <v>1967</v>
      </c>
      <c r="E722" s="358"/>
      <c r="F722" s="358" t="s">
        <v>17189</v>
      </c>
      <c r="G722" s="358">
        <v>2</v>
      </c>
      <c r="H722" s="358" t="s">
        <v>16996</v>
      </c>
      <c r="I722" s="369">
        <v>792.7</v>
      </c>
      <c r="J722" s="369">
        <v>743.6</v>
      </c>
      <c r="K722" s="369">
        <v>682.6</v>
      </c>
      <c r="L722" s="370">
        <v>24</v>
      </c>
      <c r="M722" s="358" t="s">
        <v>17048</v>
      </c>
      <c r="N722" s="358" t="s">
        <v>17064</v>
      </c>
      <c r="O722" s="361" t="s">
        <v>17154</v>
      </c>
      <c r="P722" s="366">
        <v>5645152</v>
      </c>
      <c r="Q722" s="366"/>
      <c r="R722" s="366">
        <v>0</v>
      </c>
      <c r="S722" s="366">
        <v>0</v>
      </c>
      <c r="T722" s="366">
        <f t="shared" ref="T722:T732" si="386">P722-R722-S722</f>
        <v>5645152</v>
      </c>
      <c r="U722" s="359">
        <f t="shared" si="365"/>
        <v>7121.4229847357128</v>
      </c>
      <c r="V722" s="366">
        <v>7121.4229847357128</v>
      </c>
    </row>
    <row r="723" spans="1:22" ht="35.25" x14ac:dyDescent="0.5">
      <c r="A723" s="173">
        <v>1</v>
      </c>
      <c r="B723" s="358">
        <f>SUBTOTAL(9,$A$640:A723)</f>
        <v>74</v>
      </c>
      <c r="C723" s="368" t="s">
        <v>485</v>
      </c>
      <c r="D723" s="358">
        <v>1973</v>
      </c>
      <c r="E723" s="358"/>
      <c r="F723" s="358" t="s">
        <v>17189</v>
      </c>
      <c r="G723" s="358">
        <v>5</v>
      </c>
      <c r="H723" s="358" t="s">
        <v>17050</v>
      </c>
      <c r="I723" s="369">
        <v>6107.5</v>
      </c>
      <c r="J723" s="369">
        <v>5771.5</v>
      </c>
      <c r="K723" s="369">
        <v>5486.6</v>
      </c>
      <c r="L723" s="370">
        <v>492</v>
      </c>
      <c r="M723" s="358" t="s">
        <v>17048</v>
      </c>
      <c r="N723" s="358" t="s">
        <v>17064</v>
      </c>
      <c r="O723" s="361" t="s">
        <v>17157</v>
      </c>
      <c r="P723" s="366">
        <v>13600000</v>
      </c>
      <c r="Q723" s="366"/>
      <c r="R723" s="366">
        <v>0</v>
      </c>
      <c r="S723" s="366">
        <v>0</v>
      </c>
      <c r="T723" s="366">
        <f t="shared" si="386"/>
        <v>13600000</v>
      </c>
      <c r="U723" s="359">
        <f t="shared" si="365"/>
        <v>2226.7703643061809</v>
      </c>
      <c r="V723" s="366">
        <v>2336.0235775685637</v>
      </c>
    </row>
    <row r="724" spans="1:22" ht="35.25" x14ac:dyDescent="0.5">
      <c r="A724" s="173">
        <v>1</v>
      </c>
      <c r="B724" s="358">
        <f>SUBTOTAL(9,$A$640:A724)</f>
        <v>75</v>
      </c>
      <c r="C724" s="368" t="s">
        <v>486</v>
      </c>
      <c r="D724" s="358">
        <v>1970</v>
      </c>
      <c r="E724" s="358"/>
      <c r="F724" s="358" t="s">
        <v>17189</v>
      </c>
      <c r="G724" s="358">
        <v>2</v>
      </c>
      <c r="H724" s="358">
        <v>3</v>
      </c>
      <c r="I724" s="369">
        <v>873.3</v>
      </c>
      <c r="J724" s="369">
        <v>564.70000000000005</v>
      </c>
      <c r="K724" s="369">
        <v>564.70000000000005</v>
      </c>
      <c r="L724" s="370">
        <v>33</v>
      </c>
      <c r="M724" s="358" t="s">
        <v>17048</v>
      </c>
      <c r="N724" s="358" t="s">
        <v>17106</v>
      </c>
      <c r="O724" s="361" t="s">
        <v>17158</v>
      </c>
      <c r="P724" s="366">
        <v>3768308</v>
      </c>
      <c r="Q724" s="366"/>
      <c r="R724" s="366">
        <v>0</v>
      </c>
      <c r="S724" s="366">
        <v>0</v>
      </c>
      <c r="T724" s="366">
        <f t="shared" si="386"/>
        <v>3768308</v>
      </c>
      <c r="U724" s="359">
        <f t="shared" si="365"/>
        <v>4315.0211840146576</v>
      </c>
      <c r="V724" s="366">
        <v>4315.5512195121955</v>
      </c>
    </row>
    <row r="725" spans="1:22" ht="35.25" x14ac:dyDescent="0.5">
      <c r="B725" s="367" t="s">
        <v>472</v>
      </c>
      <c r="C725" s="385"/>
      <c r="D725" s="358" t="s">
        <v>17026</v>
      </c>
      <c r="E725" s="358" t="s">
        <v>17026</v>
      </c>
      <c r="F725" s="358" t="s">
        <v>17026</v>
      </c>
      <c r="G725" s="358" t="s">
        <v>17026</v>
      </c>
      <c r="H725" s="358" t="s">
        <v>17026</v>
      </c>
      <c r="I725" s="363">
        <f>I726</f>
        <v>945.5</v>
      </c>
      <c r="J725" s="363">
        <f t="shared" ref="J725:L725" si="387">J726</f>
        <v>861.6</v>
      </c>
      <c r="K725" s="363">
        <f>K726</f>
        <v>861.6</v>
      </c>
      <c r="L725" s="364">
        <f t="shared" si="387"/>
        <v>39</v>
      </c>
      <c r="M725" s="358" t="s">
        <v>17026</v>
      </c>
      <c r="N725" s="358" t="s">
        <v>17026</v>
      </c>
      <c r="O725" s="361" t="s">
        <v>17026</v>
      </c>
      <c r="P725" s="365">
        <v>5165228.25</v>
      </c>
      <c r="Q725" s="365"/>
      <c r="R725" s="363">
        <f t="shared" ref="R725:T725" si="388">R726</f>
        <v>0</v>
      </c>
      <c r="S725" s="363">
        <f t="shared" si="388"/>
        <v>0</v>
      </c>
      <c r="T725" s="363">
        <f t="shared" si="388"/>
        <v>5165228.25</v>
      </c>
      <c r="U725" s="359">
        <f t="shared" si="365"/>
        <v>5462.9595452141721</v>
      </c>
      <c r="V725" s="366">
        <f>V726</f>
        <v>5476.6845563194083</v>
      </c>
    </row>
    <row r="726" spans="1:22" ht="35.25" x14ac:dyDescent="0.5">
      <c r="A726" s="173">
        <v>1</v>
      </c>
      <c r="B726" s="358">
        <f>SUBTOTAL(9,$A$640:A726)</f>
        <v>76</v>
      </c>
      <c r="C726" s="368" t="s">
        <v>487</v>
      </c>
      <c r="D726" s="358">
        <v>1984</v>
      </c>
      <c r="E726" s="358"/>
      <c r="F726" s="358" t="s">
        <v>17189</v>
      </c>
      <c r="G726" s="358">
        <v>2</v>
      </c>
      <c r="H726" s="358" t="s">
        <v>17055</v>
      </c>
      <c r="I726" s="369">
        <v>945.5</v>
      </c>
      <c r="J726" s="369">
        <v>861.6</v>
      </c>
      <c r="K726" s="369">
        <v>861.6</v>
      </c>
      <c r="L726" s="370">
        <v>39</v>
      </c>
      <c r="M726" s="358" t="s">
        <v>17048</v>
      </c>
      <c r="N726" s="358" t="s">
        <v>17086</v>
      </c>
      <c r="O726" s="361" t="s">
        <v>17052</v>
      </c>
      <c r="P726" s="366">
        <v>5165228.25</v>
      </c>
      <c r="Q726" s="366"/>
      <c r="R726" s="366">
        <v>0</v>
      </c>
      <c r="S726" s="366">
        <v>0</v>
      </c>
      <c r="T726" s="366">
        <f t="shared" si="386"/>
        <v>5165228.25</v>
      </c>
      <c r="U726" s="359">
        <f t="shared" si="365"/>
        <v>5462.9595452141721</v>
      </c>
      <c r="V726" s="366">
        <v>5476.6845563194083</v>
      </c>
    </row>
    <row r="727" spans="1:22" ht="35.25" x14ac:dyDescent="0.5">
      <c r="B727" s="367" t="s">
        <v>467</v>
      </c>
      <c r="C727" s="385"/>
      <c r="D727" s="358" t="s">
        <v>17026</v>
      </c>
      <c r="E727" s="358" t="s">
        <v>17026</v>
      </c>
      <c r="F727" s="358" t="s">
        <v>17026</v>
      </c>
      <c r="G727" s="358" t="s">
        <v>17026</v>
      </c>
      <c r="H727" s="358" t="s">
        <v>17026</v>
      </c>
      <c r="I727" s="363">
        <f>I728</f>
        <v>680</v>
      </c>
      <c r="J727" s="363">
        <f t="shared" ref="J727:L727" si="389">J728</f>
        <v>584.70000000000005</v>
      </c>
      <c r="K727" s="363">
        <f>K728</f>
        <v>91.900000000000034</v>
      </c>
      <c r="L727" s="364">
        <f t="shared" si="389"/>
        <v>18</v>
      </c>
      <c r="M727" s="358" t="s">
        <v>17026</v>
      </c>
      <c r="N727" s="358" t="s">
        <v>17026</v>
      </c>
      <c r="O727" s="361" t="s">
        <v>17026</v>
      </c>
      <c r="P727" s="365">
        <v>4301052</v>
      </c>
      <c r="Q727" s="365"/>
      <c r="R727" s="363">
        <f t="shared" ref="R727:T727" si="390">R728</f>
        <v>0</v>
      </c>
      <c r="S727" s="363">
        <f t="shared" si="390"/>
        <v>0</v>
      </c>
      <c r="T727" s="363">
        <f t="shared" si="390"/>
        <v>4301052</v>
      </c>
      <c r="U727" s="359">
        <f t="shared" si="365"/>
        <v>6325.0764705882357</v>
      </c>
      <c r="V727" s="366">
        <f>V728</f>
        <v>7253.3025000000007</v>
      </c>
    </row>
    <row r="728" spans="1:22" ht="35.25" x14ac:dyDescent="0.5">
      <c r="A728" s="173">
        <v>1</v>
      </c>
      <c r="B728" s="358">
        <f>SUBTOTAL(9,$A$640:A728)</f>
        <v>77</v>
      </c>
      <c r="C728" s="368" t="s">
        <v>456</v>
      </c>
      <c r="D728" s="358">
        <v>1960</v>
      </c>
      <c r="E728" s="358"/>
      <c r="F728" s="358" t="s">
        <v>17189</v>
      </c>
      <c r="G728" s="358">
        <v>2</v>
      </c>
      <c r="H728" s="358" t="s">
        <v>16996</v>
      </c>
      <c r="I728" s="369">
        <v>680</v>
      </c>
      <c r="J728" s="369">
        <v>584.70000000000005</v>
      </c>
      <c r="K728" s="369">
        <v>91.900000000000034</v>
      </c>
      <c r="L728" s="370">
        <v>18</v>
      </c>
      <c r="M728" s="358" t="s">
        <v>17048</v>
      </c>
      <c r="N728" s="358" t="s">
        <v>17086</v>
      </c>
      <c r="O728" s="361"/>
      <c r="P728" s="366">
        <v>4301052</v>
      </c>
      <c r="Q728" s="366"/>
      <c r="R728" s="366">
        <v>0</v>
      </c>
      <c r="S728" s="366">
        <v>0</v>
      </c>
      <c r="T728" s="366">
        <f t="shared" si="386"/>
        <v>4301052</v>
      </c>
      <c r="U728" s="359">
        <f t="shared" si="365"/>
        <v>6325.0764705882357</v>
      </c>
      <c r="V728" s="366">
        <v>7253.3025000000007</v>
      </c>
    </row>
    <row r="729" spans="1:22" ht="35.25" x14ac:dyDescent="0.5">
      <c r="B729" s="367" t="s">
        <v>469</v>
      </c>
      <c r="C729" s="385"/>
      <c r="D729" s="358" t="s">
        <v>17026</v>
      </c>
      <c r="E729" s="358" t="s">
        <v>17026</v>
      </c>
      <c r="F729" s="358" t="s">
        <v>17026</v>
      </c>
      <c r="G729" s="358" t="s">
        <v>17026</v>
      </c>
      <c r="H729" s="358" t="s">
        <v>17026</v>
      </c>
      <c r="I729" s="363">
        <f>I730</f>
        <v>607.4</v>
      </c>
      <c r="J729" s="363">
        <f t="shared" ref="J729:L729" si="391">J730</f>
        <v>554.6</v>
      </c>
      <c r="K729" s="363">
        <f>K730</f>
        <v>473.90000000000003</v>
      </c>
      <c r="L729" s="364">
        <f t="shared" si="391"/>
        <v>34</v>
      </c>
      <c r="M729" s="358" t="s">
        <v>17026</v>
      </c>
      <c r="N729" s="358" t="s">
        <v>17026</v>
      </c>
      <c r="O729" s="361" t="s">
        <v>17026</v>
      </c>
      <c r="P729" s="365">
        <v>2317210.6399999997</v>
      </c>
      <c r="Q729" s="365"/>
      <c r="R729" s="363">
        <f t="shared" ref="R729:T729" si="392">R730</f>
        <v>0</v>
      </c>
      <c r="S729" s="363">
        <f t="shared" si="392"/>
        <v>0</v>
      </c>
      <c r="T729" s="363">
        <f t="shared" si="392"/>
        <v>2317210.6399999997</v>
      </c>
      <c r="U729" s="359">
        <f t="shared" ref="U729:U789" si="393">P729/I729</f>
        <v>3814.9664800790251</v>
      </c>
      <c r="V729" s="366">
        <f>V730</f>
        <v>5562.0746121172215</v>
      </c>
    </row>
    <row r="730" spans="1:22" ht="35.25" x14ac:dyDescent="0.5">
      <c r="A730" s="173">
        <v>1</v>
      </c>
      <c r="B730" s="358">
        <f>SUBTOTAL(9,$A$640:A730)</f>
        <v>78</v>
      </c>
      <c r="C730" s="368" t="s">
        <v>488</v>
      </c>
      <c r="D730" s="358">
        <v>1981</v>
      </c>
      <c r="E730" s="358"/>
      <c r="F730" s="358" t="s">
        <v>17189</v>
      </c>
      <c r="G730" s="358">
        <v>2</v>
      </c>
      <c r="H730" s="358" t="s">
        <v>16996</v>
      </c>
      <c r="I730" s="369">
        <v>607.4</v>
      </c>
      <c r="J730" s="369">
        <v>554.6</v>
      </c>
      <c r="K730" s="369">
        <v>473.90000000000003</v>
      </c>
      <c r="L730" s="370">
        <v>34</v>
      </c>
      <c r="M730" s="358" t="s">
        <v>17048</v>
      </c>
      <c r="N730" s="358" t="s">
        <v>17086</v>
      </c>
      <c r="O730" s="361" t="s">
        <v>17052</v>
      </c>
      <c r="P730" s="366">
        <v>2317210.6399999997</v>
      </c>
      <c r="Q730" s="366"/>
      <c r="R730" s="366">
        <v>0</v>
      </c>
      <c r="S730" s="366">
        <v>0</v>
      </c>
      <c r="T730" s="366">
        <f t="shared" si="386"/>
        <v>2317210.6399999997</v>
      </c>
      <c r="U730" s="359">
        <f t="shared" si="393"/>
        <v>3814.9664800790251</v>
      </c>
      <c r="V730" s="366">
        <v>5562.0746121172215</v>
      </c>
    </row>
    <row r="731" spans="1:22" ht="35.25" x14ac:dyDescent="0.5">
      <c r="B731" s="367" t="s">
        <v>481</v>
      </c>
      <c r="C731" s="385"/>
      <c r="D731" s="358" t="s">
        <v>17026</v>
      </c>
      <c r="E731" s="358" t="s">
        <v>17026</v>
      </c>
      <c r="F731" s="358" t="s">
        <v>17026</v>
      </c>
      <c r="G731" s="358" t="s">
        <v>17026</v>
      </c>
      <c r="H731" s="358" t="s">
        <v>17026</v>
      </c>
      <c r="I731" s="363">
        <f>I732</f>
        <v>797.3</v>
      </c>
      <c r="J731" s="363">
        <f t="shared" ref="J731:L731" si="394">J732</f>
        <v>736.8</v>
      </c>
      <c r="K731" s="363">
        <f>K732</f>
        <v>736.8</v>
      </c>
      <c r="L731" s="364">
        <f t="shared" si="394"/>
        <v>40</v>
      </c>
      <c r="M731" s="358" t="s">
        <v>17026</v>
      </c>
      <c r="N731" s="358" t="s">
        <v>17026</v>
      </c>
      <c r="O731" s="361" t="s">
        <v>17026</v>
      </c>
      <c r="P731" s="365">
        <v>5322451.5199999996</v>
      </c>
      <c r="Q731" s="365"/>
      <c r="R731" s="363">
        <f t="shared" ref="R731:T731" si="395">R732</f>
        <v>0</v>
      </c>
      <c r="S731" s="363">
        <f t="shared" si="395"/>
        <v>0</v>
      </c>
      <c r="T731" s="363">
        <f t="shared" si="395"/>
        <v>5322451.5199999996</v>
      </c>
      <c r="U731" s="359">
        <f t="shared" si="393"/>
        <v>6675.5945315439603</v>
      </c>
      <c r="V731" s="366">
        <f>V732</f>
        <v>6675.5945315439621</v>
      </c>
    </row>
    <row r="732" spans="1:22" ht="35.25" x14ac:dyDescent="0.5">
      <c r="A732" s="173">
        <v>1</v>
      </c>
      <c r="B732" s="358">
        <f>SUBTOTAL(9,$A$640:A732)</f>
        <v>79</v>
      </c>
      <c r="C732" s="368" t="s">
        <v>489</v>
      </c>
      <c r="D732" s="358">
        <v>1984</v>
      </c>
      <c r="E732" s="358"/>
      <c r="F732" s="358" t="s">
        <v>17189</v>
      </c>
      <c r="G732" s="358">
        <v>2</v>
      </c>
      <c r="H732" s="358" t="s">
        <v>16996</v>
      </c>
      <c r="I732" s="369">
        <v>797.3</v>
      </c>
      <c r="J732" s="369">
        <v>736.8</v>
      </c>
      <c r="K732" s="369">
        <v>736.8</v>
      </c>
      <c r="L732" s="370">
        <v>40</v>
      </c>
      <c r="M732" s="358" t="s">
        <v>17048</v>
      </c>
      <c r="N732" s="358" t="s">
        <v>17086</v>
      </c>
      <c r="O732" s="361" t="s">
        <v>17052</v>
      </c>
      <c r="P732" s="366">
        <v>5322451.5199999996</v>
      </c>
      <c r="Q732" s="366"/>
      <c r="R732" s="366">
        <v>0</v>
      </c>
      <c r="S732" s="366">
        <v>0</v>
      </c>
      <c r="T732" s="366">
        <f t="shared" si="386"/>
        <v>5322451.5199999996</v>
      </c>
      <c r="U732" s="359">
        <f t="shared" si="393"/>
        <v>6675.5945315439603</v>
      </c>
      <c r="V732" s="366">
        <v>6675.5945315439621</v>
      </c>
    </row>
    <row r="733" spans="1:22" ht="35.25" x14ac:dyDescent="0.5">
      <c r="B733" s="367" t="s">
        <v>467</v>
      </c>
      <c r="C733" s="385"/>
      <c r="D733" s="358" t="s">
        <v>17026</v>
      </c>
      <c r="E733" s="358" t="s">
        <v>17026</v>
      </c>
      <c r="F733" s="358" t="s">
        <v>17026</v>
      </c>
      <c r="G733" s="358" t="s">
        <v>17026</v>
      </c>
      <c r="H733" s="358" t="s">
        <v>17026</v>
      </c>
      <c r="I733" s="363">
        <f>I734</f>
        <v>850</v>
      </c>
      <c r="J733" s="363">
        <f t="shared" ref="J733:L733" si="396">J734</f>
        <v>619.20000000000005</v>
      </c>
      <c r="K733" s="363">
        <f>K734</f>
        <v>90.300000000000068</v>
      </c>
      <c r="L733" s="364">
        <f t="shared" si="396"/>
        <v>40</v>
      </c>
      <c r="M733" s="358" t="s">
        <v>17026</v>
      </c>
      <c r="N733" s="358" t="s">
        <v>17026</v>
      </c>
      <c r="O733" s="361" t="s">
        <v>17026</v>
      </c>
      <c r="P733" s="365">
        <v>542668</v>
      </c>
      <c r="Q733" s="365"/>
      <c r="R733" s="363">
        <f t="shared" ref="R733:T733" si="397">R734</f>
        <v>0</v>
      </c>
      <c r="S733" s="363">
        <f t="shared" si="397"/>
        <v>0</v>
      </c>
      <c r="T733" s="363">
        <f t="shared" si="397"/>
        <v>542668</v>
      </c>
      <c r="U733" s="359">
        <f t="shared" si="393"/>
        <v>638.43294117647054</v>
      </c>
      <c r="V733" s="366">
        <f>V734</f>
        <v>638.43294117647054</v>
      </c>
    </row>
    <row r="734" spans="1:22" ht="35.25" x14ac:dyDescent="0.5">
      <c r="A734" s="173">
        <v>1</v>
      </c>
      <c r="B734" s="358">
        <f>SUBTOTAL(9,$A$640:A734)</f>
        <v>80</v>
      </c>
      <c r="C734" s="368" t="s">
        <v>490</v>
      </c>
      <c r="D734" s="358">
        <v>1961</v>
      </c>
      <c r="E734" s="358"/>
      <c r="F734" s="358" t="s">
        <v>17189</v>
      </c>
      <c r="G734" s="358">
        <v>3</v>
      </c>
      <c r="H734" s="358" t="s">
        <v>17055</v>
      </c>
      <c r="I734" s="369">
        <v>850</v>
      </c>
      <c r="J734" s="369">
        <v>619.20000000000005</v>
      </c>
      <c r="K734" s="369">
        <v>90.300000000000068</v>
      </c>
      <c r="L734" s="370">
        <v>40</v>
      </c>
      <c r="M734" s="358" t="s">
        <v>17048</v>
      </c>
      <c r="N734" s="358" t="s">
        <v>17086</v>
      </c>
      <c r="O734" s="361" t="s">
        <v>17052</v>
      </c>
      <c r="P734" s="366">
        <v>542668</v>
      </c>
      <c r="Q734" s="366"/>
      <c r="R734" s="366">
        <v>0</v>
      </c>
      <c r="S734" s="366">
        <v>0</v>
      </c>
      <c r="T734" s="366">
        <f>P734-R734-S734</f>
        <v>542668</v>
      </c>
      <c r="U734" s="359">
        <f t="shared" si="393"/>
        <v>638.43294117647054</v>
      </c>
      <c r="V734" s="366">
        <v>638.43294117647054</v>
      </c>
    </row>
    <row r="735" spans="1:22" ht="35.25" x14ac:dyDescent="0.5">
      <c r="B735" s="367" t="s">
        <v>289</v>
      </c>
      <c r="C735" s="385"/>
      <c r="D735" s="358" t="s">
        <v>17026</v>
      </c>
      <c r="E735" s="358" t="s">
        <v>17026</v>
      </c>
      <c r="F735" s="358" t="s">
        <v>17026</v>
      </c>
      <c r="G735" s="358" t="s">
        <v>17026</v>
      </c>
      <c r="H735" s="358" t="s">
        <v>17026</v>
      </c>
      <c r="I735" s="363">
        <f>SUM(I736:I738)</f>
        <v>4891.2000000000007</v>
      </c>
      <c r="J735" s="363">
        <f t="shared" ref="J735:L735" si="398">SUM(J736:J738)</f>
        <v>4233.7</v>
      </c>
      <c r="K735" s="363">
        <f>K736+K737+K738</f>
        <v>4123.1000000000004</v>
      </c>
      <c r="L735" s="364">
        <f t="shared" si="398"/>
        <v>123</v>
      </c>
      <c r="M735" s="358" t="s">
        <v>17026</v>
      </c>
      <c r="N735" s="358" t="s">
        <v>17026</v>
      </c>
      <c r="O735" s="361" t="s">
        <v>17026</v>
      </c>
      <c r="P735" s="365">
        <v>17182612.66</v>
      </c>
      <c r="Q735" s="365"/>
      <c r="R735" s="363">
        <f t="shared" ref="R735:T735" si="399">SUM(R736:R738)</f>
        <v>0</v>
      </c>
      <c r="S735" s="363">
        <f t="shared" si="399"/>
        <v>0</v>
      </c>
      <c r="T735" s="363">
        <f t="shared" si="399"/>
        <v>17182612.66</v>
      </c>
      <c r="U735" s="359">
        <f t="shared" si="393"/>
        <v>3512.9646426234867</v>
      </c>
      <c r="V735" s="366">
        <f>MAX(V736:V738)</f>
        <v>8977.2841348048878</v>
      </c>
    </row>
    <row r="736" spans="1:22" ht="35.25" x14ac:dyDescent="0.5">
      <c r="A736" s="173">
        <v>1</v>
      </c>
      <c r="B736" s="358">
        <f>SUBTOTAL(9,$A$640:A736)</f>
        <v>81</v>
      </c>
      <c r="C736" s="368" t="s">
        <v>295</v>
      </c>
      <c r="D736" s="358">
        <v>1970</v>
      </c>
      <c r="E736" s="358"/>
      <c r="F736" s="358" t="s">
        <v>17189</v>
      </c>
      <c r="G736" s="358">
        <v>5</v>
      </c>
      <c r="H736" s="358" t="s">
        <v>16996</v>
      </c>
      <c r="I736" s="369">
        <v>2091.1</v>
      </c>
      <c r="J736" s="369">
        <v>1780.6</v>
      </c>
      <c r="K736" s="369">
        <v>1670</v>
      </c>
      <c r="L736" s="370">
        <v>55</v>
      </c>
      <c r="M736" s="358" t="s">
        <v>17048</v>
      </c>
      <c r="N736" s="358" t="s">
        <v>17064</v>
      </c>
      <c r="O736" s="361" t="s">
        <v>17147</v>
      </c>
      <c r="P736" s="366">
        <v>5356038.43</v>
      </c>
      <c r="Q736" s="366"/>
      <c r="R736" s="366">
        <v>0</v>
      </c>
      <c r="S736" s="366">
        <v>0</v>
      </c>
      <c r="T736" s="366">
        <f>P736-R736-S736</f>
        <v>5356038.43</v>
      </c>
      <c r="U736" s="359">
        <f t="shared" si="393"/>
        <v>2561.3497345894507</v>
      </c>
      <c r="V736" s="366">
        <v>2918.2942805222133</v>
      </c>
    </row>
    <row r="737" spans="1:22" ht="35.25" x14ac:dyDescent="0.5">
      <c r="A737" s="173">
        <v>1</v>
      </c>
      <c r="B737" s="358">
        <f>SUBTOTAL(9,$A$640:A737)</f>
        <v>82</v>
      </c>
      <c r="C737" s="368" t="s">
        <v>296</v>
      </c>
      <c r="D737" s="358">
        <v>1991</v>
      </c>
      <c r="E737" s="358"/>
      <c r="F737" s="358" t="s">
        <v>17189</v>
      </c>
      <c r="G737" s="358">
        <v>5</v>
      </c>
      <c r="H737" s="358" t="s">
        <v>17055</v>
      </c>
      <c r="I737" s="369">
        <v>2039</v>
      </c>
      <c r="J737" s="369">
        <v>1749.4</v>
      </c>
      <c r="K737" s="369">
        <v>1749.4</v>
      </c>
      <c r="L737" s="370">
        <v>49</v>
      </c>
      <c r="M737" s="358" t="s">
        <v>17048</v>
      </c>
      <c r="N737" s="358" t="s">
        <v>17064</v>
      </c>
      <c r="O737" s="361" t="s">
        <v>17149</v>
      </c>
      <c r="P737" s="366">
        <v>5829678.5899999999</v>
      </c>
      <c r="Q737" s="366"/>
      <c r="R737" s="366">
        <v>0</v>
      </c>
      <c r="S737" s="366">
        <v>0</v>
      </c>
      <c r="T737" s="366">
        <f>P737-R737-S737</f>
        <v>5829678.5899999999</v>
      </c>
      <c r="U737" s="359">
        <f t="shared" si="393"/>
        <v>2859.0870966159882</v>
      </c>
      <c r="V737" s="366">
        <v>3003.5424580676804</v>
      </c>
    </row>
    <row r="738" spans="1:22" ht="35.25" x14ac:dyDescent="0.5">
      <c r="A738" s="173">
        <v>1</v>
      </c>
      <c r="B738" s="358">
        <f>SUBTOTAL(9,$A$640:A738)</f>
        <v>83</v>
      </c>
      <c r="C738" s="368" t="s">
        <v>297</v>
      </c>
      <c r="D738" s="358">
        <v>1976</v>
      </c>
      <c r="E738" s="358"/>
      <c r="F738" s="358" t="s">
        <v>17189</v>
      </c>
      <c r="G738" s="358">
        <v>2</v>
      </c>
      <c r="H738" s="358" t="s">
        <v>16996</v>
      </c>
      <c r="I738" s="369">
        <v>761.1</v>
      </c>
      <c r="J738" s="369">
        <v>703.7</v>
      </c>
      <c r="K738" s="369">
        <v>703.7</v>
      </c>
      <c r="L738" s="370">
        <v>19</v>
      </c>
      <c r="M738" s="358" t="s">
        <v>17048</v>
      </c>
      <c r="N738" s="358" t="s">
        <v>17064</v>
      </c>
      <c r="O738" s="361" t="s">
        <v>17147</v>
      </c>
      <c r="P738" s="366">
        <v>5996895.6400000006</v>
      </c>
      <c r="Q738" s="366"/>
      <c r="R738" s="366">
        <v>0</v>
      </c>
      <c r="S738" s="366">
        <v>0</v>
      </c>
      <c r="T738" s="366">
        <f>P738-R738-S738</f>
        <v>5996895.6400000006</v>
      </c>
      <c r="U738" s="359">
        <f t="shared" si="393"/>
        <v>7879.2479831822366</v>
      </c>
      <c r="V738" s="366">
        <v>8977.2841348048878</v>
      </c>
    </row>
    <row r="739" spans="1:22" ht="35.25" x14ac:dyDescent="0.5">
      <c r="B739" s="367" t="s">
        <v>298</v>
      </c>
      <c r="C739" s="385"/>
      <c r="D739" s="358" t="s">
        <v>17026</v>
      </c>
      <c r="E739" s="358" t="s">
        <v>17026</v>
      </c>
      <c r="F739" s="358" t="s">
        <v>17026</v>
      </c>
      <c r="G739" s="358" t="s">
        <v>17026</v>
      </c>
      <c r="H739" s="358" t="s">
        <v>17026</v>
      </c>
      <c r="I739" s="363">
        <f>I740</f>
        <v>657.9</v>
      </c>
      <c r="J739" s="363">
        <f t="shared" ref="J739:L739" si="400">J740</f>
        <v>607.4</v>
      </c>
      <c r="K739" s="363">
        <f>K740</f>
        <v>527.4</v>
      </c>
      <c r="L739" s="364">
        <f t="shared" si="400"/>
        <v>26</v>
      </c>
      <c r="M739" s="358" t="s">
        <v>17026</v>
      </c>
      <c r="N739" s="358" t="s">
        <v>17026</v>
      </c>
      <c r="O739" s="361" t="s">
        <v>17026</v>
      </c>
      <c r="P739" s="365">
        <v>6202311.5</v>
      </c>
      <c r="Q739" s="365"/>
      <c r="R739" s="363">
        <f t="shared" ref="R739:T739" si="401">R740</f>
        <v>0</v>
      </c>
      <c r="S739" s="363">
        <f t="shared" si="401"/>
        <v>0</v>
      </c>
      <c r="T739" s="363">
        <f t="shared" si="401"/>
        <v>6202311.5</v>
      </c>
      <c r="U739" s="359">
        <f t="shared" si="393"/>
        <v>9427.4380604955168</v>
      </c>
      <c r="V739" s="366">
        <f>V740</f>
        <v>10436.935248518013</v>
      </c>
    </row>
    <row r="740" spans="1:22" ht="35.25" x14ac:dyDescent="0.5">
      <c r="A740" s="173">
        <v>1</v>
      </c>
      <c r="B740" s="358">
        <f>SUBTOTAL(9,$A$640:A740)</f>
        <v>84</v>
      </c>
      <c r="C740" s="368" t="s">
        <v>299</v>
      </c>
      <c r="D740" s="358">
        <v>1976</v>
      </c>
      <c r="E740" s="358"/>
      <c r="F740" s="358" t="s">
        <v>17189</v>
      </c>
      <c r="G740" s="358">
        <v>2</v>
      </c>
      <c r="H740" s="358" t="s">
        <v>16996</v>
      </c>
      <c r="I740" s="369">
        <v>657.9</v>
      </c>
      <c r="J740" s="369">
        <v>607.4</v>
      </c>
      <c r="K740" s="369">
        <v>527.4</v>
      </c>
      <c r="L740" s="370">
        <v>26</v>
      </c>
      <c r="M740" s="358" t="s">
        <v>17048</v>
      </c>
      <c r="N740" s="358" t="s">
        <v>17086</v>
      </c>
      <c r="O740" s="361" t="s">
        <v>17052</v>
      </c>
      <c r="P740" s="366">
        <v>6202311.5</v>
      </c>
      <c r="Q740" s="366"/>
      <c r="R740" s="366">
        <v>0</v>
      </c>
      <c r="S740" s="366">
        <v>0</v>
      </c>
      <c r="T740" s="366">
        <f>P740-R740-S740</f>
        <v>6202311.5</v>
      </c>
      <c r="U740" s="359">
        <f t="shared" si="393"/>
        <v>9427.4380604955168</v>
      </c>
      <c r="V740" s="366">
        <v>10436.935248518013</v>
      </c>
    </row>
    <row r="741" spans="1:22" ht="35.25" x14ac:dyDescent="0.5">
      <c r="B741" s="367" t="s">
        <v>336</v>
      </c>
      <c r="C741" s="385"/>
      <c r="D741" s="358" t="s">
        <v>17026</v>
      </c>
      <c r="E741" s="358" t="s">
        <v>17026</v>
      </c>
      <c r="F741" s="358" t="s">
        <v>17026</v>
      </c>
      <c r="G741" s="358" t="s">
        <v>17026</v>
      </c>
      <c r="H741" s="358" t="s">
        <v>17026</v>
      </c>
      <c r="I741" s="363">
        <f>I742</f>
        <v>497.6</v>
      </c>
      <c r="J741" s="363">
        <f t="shared" ref="J741:L741" si="402">J742</f>
        <v>453</v>
      </c>
      <c r="K741" s="363">
        <f>K742</f>
        <v>356.3</v>
      </c>
      <c r="L741" s="364">
        <f t="shared" si="402"/>
        <v>10</v>
      </c>
      <c r="M741" s="358" t="s">
        <v>17026</v>
      </c>
      <c r="N741" s="358" t="s">
        <v>17026</v>
      </c>
      <c r="O741" s="361" t="s">
        <v>17026</v>
      </c>
      <c r="P741" s="365">
        <v>4945765.3100000005</v>
      </c>
      <c r="Q741" s="365"/>
      <c r="R741" s="363">
        <f t="shared" ref="R741:T741" si="403">R742</f>
        <v>0</v>
      </c>
      <c r="S741" s="363">
        <f t="shared" si="403"/>
        <v>0</v>
      </c>
      <c r="T741" s="363">
        <f t="shared" si="403"/>
        <v>4945765.3100000005</v>
      </c>
      <c r="U741" s="359">
        <f t="shared" si="393"/>
        <v>9939.2389670418015</v>
      </c>
      <c r="V741" s="366">
        <f>V742</f>
        <v>10159.485530546623</v>
      </c>
    </row>
    <row r="742" spans="1:22" ht="35.25" x14ac:dyDescent="0.5">
      <c r="A742" s="173">
        <v>1</v>
      </c>
      <c r="B742" s="358">
        <f>SUBTOTAL(9,$A$640:A742)</f>
        <v>85</v>
      </c>
      <c r="C742" s="368" t="s">
        <v>338</v>
      </c>
      <c r="D742" s="358">
        <v>1967</v>
      </c>
      <c r="E742" s="358"/>
      <c r="F742" s="358" t="s">
        <v>17189</v>
      </c>
      <c r="G742" s="358">
        <v>2</v>
      </c>
      <c r="H742" s="358" t="s">
        <v>16996</v>
      </c>
      <c r="I742" s="369">
        <v>497.6</v>
      </c>
      <c r="J742" s="369">
        <v>453</v>
      </c>
      <c r="K742" s="369">
        <v>356.3</v>
      </c>
      <c r="L742" s="370">
        <v>10</v>
      </c>
      <c r="M742" s="358" t="s">
        <v>17048</v>
      </c>
      <c r="N742" s="358" t="s">
        <v>17086</v>
      </c>
      <c r="O742" s="361" t="s">
        <v>17052</v>
      </c>
      <c r="P742" s="366">
        <v>4945765.3100000005</v>
      </c>
      <c r="Q742" s="366"/>
      <c r="R742" s="366">
        <v>0</v>
      </c>
      <c r="S742" s="366">
        <v>0</v>
      </c>
      <c r="T742" s="366">
        <f>P742-R742-S742</f>
        <v>4945765.3100000005</v>
      </c>
      <c r="U742" s="359">
        <f t="shared" si="393"/>
        <v>9939.2389670418015</v>
      </c>
      <c r="V742" s="366">
        <v>10159.485530546623</v>
      </c>
    </row>
    <row r="743" spans="1:22" ht="35.25" x14ac:dyDescent="0.5">
      <c r="B743" s="367" t="s">
        <v>337</v>
      </c>
      <c r="C743" s="385"/>
      <c r="D743" s="358" t="s">
        <v>17026</v>
      </c>
      <c r="E743" s="358" t="s">
        <v>17026</v>
      </c>
      <c r="F743" s="358" t="s">
        <v>17026</v>
      </c>
      <c r="G743" s="358" t="s">
        <v>17026</v>
      </c>
      <c r="H743" s="358" t="s">
        <v>17026</v>
      </c>
      <c r="I743" s="363">
        <f>I744</f>
        <v>399.7</v>
      </c>
      <c r="J743" s="363">
        <f t="shared" ref="J743:L743" si="404">J744</f>
        <v>374.8</v>
      </c>
      <c r="K743" s="363">
        <f>K744</f>
        <v>374.8</v>
      </c>
      <c r="L743" s="364">
        <f t="shared" si="404"/>
        <v>15</v>
      </c>
      <c r="M743" s="358" t="s">
        <v>17026</v>
      </c>
      <c r="N743" s="358" t="s">
        <v>17026</v>
      </c>
      <c r="O743" s="361" t="s">
        <v>17026</v>
      </c>
      <c r="P743" s="365">
        <v>3249753.92</v>
      </c>
      <c r="Q743" s="365"/>
      <c r="R743" s="363">
        <f t="shared" ref="R743:T743" si="405">R744</f>
        <v>0</v>
      </c>
      <c r="S743" s="363">
        <f t="shared" si="405"/>
        <v>0</v>
      </c>
      <c r="T743" s="363">
        <f t="shared" si="405"/>
        <v>3249753.92</v>
      </c>
      <c r="U743" s="359">
        <f t="shared" si="393"/>
        <v>8130.482661996497</v>
      </c>
      <c r="V743" s="366">
        <f>V744</f>
        <v>8130.482661996497</v>
      </c>
    </row>
    <row r="744" spans="1:22" ht="35.25" x14ac:dyDescent="0.5">
      <c r="A744" s="173">
        <v>1</v>
      </c>
      <c r="B744" s="358">
        <f>SUBTOTAL(9,$A$640:A744)</f>
        <v>86</v>
      </c>
      <c r="C744" s="368" t="s">
        <v>339</v>
      </c>
      <c r="D744" s="358">
        <v>1971</v>
      </c>
      <c r="E744" s="358"/>
      <c r="F744" s="358" t="s">
        <v>17189</v>
      </c>
      <c r="G744" s="358">
        <v>2</v>
      </c>
      <c r="H744" s="358" t="s">
        <v>16996</v>
      </c>
      <c r="I744" s="369">
        <v>399.7</v>
      </c>
      <c r="J744" s="369">
        <v>374.8</v>
      </c>
      <c r="K744" s="369">
        <v>374.8</v>
      </c>
      <c r="L744" s="370">
        <v>15</v>
      </c>
      <c r="M744" s="358" t="s">
        <v>17048</v>
      </c>
      <c r="N744" s="358" t="s">
        <v>17086</v>
      </c>
      <c r="O744" s="361" t="s">
        <v>17052</v>
      </c>
      <c r="P744" s="366">
        <v>3249753.92</v>
      </c>
      <c r="Q744" s="366"/>
      <c r="R744" s="366">
        <v>0</v>
      </c>
      <c r="S744" s="366">
        <v>0</v>
      </c>
      <c r="T744" s="366">
        <f>P744-R744-S744</f>
        <v>3249753.92</v>
      </c>
      <c r="U744" s="359">
        <f t="shared" si="393"/>
        <v>8130.482661996497</v>
      </c>
      <c r="V744" s="366">
        <v>8130.482661996497</v>
      </c>
    </row>
    <row r="745" spans="1:22" ht="35.25" x14ac:dyDescent="0.5">
      <c r="B745" s="367" t="s">
        <v>359</v>
      </c>
      <c r="C745" s="385"/>
      <c r="D745" s="358" t="s">
        <v>17026</v>
      </c>
      <c r="E745" s="358" t="s">
        <v>17026</v>
      </c>
      <c r="F745" s="358" t="s">
        <v>17026</v>
      </c>
      <c r="G745" s="358" t="s">
        <v>17026</v>
      </c>
      <c r="H745" s="358" t="s">
        <v>17026</v>
      </c>
      <c r="I745" s="363">
        <f>I746</f>
        <v>513.9</v>
      </c>
      <c r="J745" s="363">
        <f t="shared" ref="J745:L745" si="406">J746</f>
        <v>513.9</v>
      </c>
      <c r="K745" s="363">
        <f>K746</f>
        <v>513.9</v>
      </c>
      <c r="L745" s="364">
        <f t="shared" si="406"/>
        <v>20</v>
      </c>
      <c r="M745" s="358" t="s">
        <v>17026</v>
      </c>
      <c r="N745" s="358" t="s">
        <v>17026</v>
      </c>
      <c r="O745" s="361" t="s">
        <v>17026</v>
      </c>
      <c r="P745" s="365">
        <v>4441783.34</v>
      </c>
      <c r="Q745" s="365"/>
      <c r="R745" s="363">
        <f t="shared" ref="R745:T745" si="407">R746</f>
        <v>0</v>
      </c>
      <c r="S745" s="363">
        <f t="shared" si="407"/>
        <v>0</v>
      </c>
      <c r="T745" s="363">
        <f t="shared" si="407"/>
        <v>4441783.34</v>
      </c>
      <c r="U745" s="359">
        <f t="shared" si="393"/>
        <v>8643.2834014399687</v>
      </c>
      <c r="V745" s="366">
        <f>V746</f>
        <v>9247.0785481611201</v>
      </c>
    </row>
    <row r="746" spans="1:22" ht="35.25" x14ac:dyDescent="0.5">
      <c r="A746" s="173">
        <v>1</v>
      </c>
      <c r="B746" s="358">
        <f>SUBTOTAL(9,$A$640:A746)</f>
        <v>87</v>
      </c>
      <c r="C746" s="368" t="s">
        <v>361</v>
      </c>
      <c r="D746" s="358">
        <v>1968</v>
      </c>
      <c r="E746" s="358"/>
      <c r="F746" s="358" t="s">
        <v>17189</v>
      </c>
      <c r="G746" s="358">
        <v>2</v>
      </c>
      <c r="H746" s="358" t="s">
        <v>16996</v>
      </c>
      <c r="I746" s="369">
        <v>513.9</v>
      </c>
      <c r="J746" s="369">
        <v>513.9</v>
      </c>
      <c r="K746" s="369">
        <v>513.9</v>
      </c>
      <c r="L746" s="370">
        <v>20</v>
      </c>
      <c r="M746" s="358" t="s">
        <v>17048</v>
      </c>
      <c r="N746" s="358" t="s">
        <v>17064</v>
      </c>
      <c r="O746" s="361" t="s">
        <v>17183</v>
      </c>
      <c r="P746" s="366">
        <v>4441783.34</v>
      </c>
      <c r="Q746" s="366"/>
      <c r="R746" s="366">
        <v>0</v>
      </c>
      <c r="S746" s="366">
        <v>0</v>
      </c>
      <c r="T746" s="366">
        <f>P746-R746-S746</f>
        <v>4441783.34</v>
      </c>
      <c r="U746" s="359">
        <f t="shared" si="393"/>
        <v>8643.2834014399687</v>
      </c>
      <c r="V746" s="366">
        <v>9247.0785481611201</v>
      </c>
    </row>
    <row r="747" spans="1:22" ht="35.25" x14ac:dyDescent="0.5">
      <c r="B747" s="367" t="s">
        <v>360</v>
      </c>
      <c r="C747" s="385"/>
      <c r="D747" s="358" t="s">
        <v>17026</v>
      </c>
      <c r="E747" s="358" t="s">
        <v>17026</v>
      </c>
      <c r="F747" s="358" t="s">
        <v>17026</v>
      </c>
      <c r="G747" s="358" t="s">
        <v>17026</v>
      </c>
      <c r="H747" s="358" t="s">
        <v>17026</v>
      </c>
      <c r="I747" s="363">
        <f>I748</f>
        <v>612.5</v>
      </c>
      <c r="J747" s="363">
        <f t="shared" ref="J747:L747" si="408">J748</f>
        <v>544.6</v>
      </c>
      <c r="K747" s="363">
        <f>K748</f>
        <v>544.6</v>
      </c>
      <c r="L747" s="364">
        <f t="shared" si="408"/>
        <v>29</v>
      </c>
      <c r="M747" s="358" t="s">
        <v>17026</v>
      </c>
      <c r="N747" s="358" t="s">
        <v>17026</v>
      </c>
      <c r="O747" s="361" t="s">
        <v>17026</v>
      </c>
      <c r="P747" s="365">
        <v>4274814.47</v>
      </c>
      <c r="Q747" s="365"/>
      <c r="R747" s="363">
        <f t="shared" ref="R747:T747" si="409">R748</f>
        <v>0</v>
      </c>
      <c r="S747" s="363">
        <f t="shared" si="409"/>
        <v>0</v>
      </c>
      <c r="T747" s="363">
        <f t="shared" si="409"/>
        <v>4274814.47</v>
      </c>
      <c r="U747" s="359">
        <f t="shared" si="393"/>
        <v>6979.2889306122443</v>
      </c>
      <c r="V747" s="366">
        <f>V748</f>
        <v>7466.85551510204</v>
      </c>
    </row>
    <row r="748" spans="1:22" ht="35.25" x14ac:dyDescent="0.5">
      <c r="A748" s="173">
        <v>1</v>
      </c>
      <c r="B748" s="358">
        <f>SUBTOTAL(9,$A$640:A748)</f>
        <v>88</v>
      </c>
      <c r="C748" s="368" t="s">
        <v>362</v>
      </c>
      <c r="D748" s="358">
        <v>1987</v>
      </c>
      <c r="E748" s="358"/>
      <c r="F748" s="358" t="s">
        <v>17053</v>
      </c>
      <c r="G748" s="358">
        <v>2</v>
      </c>
      <c r="H748" s="358" t="s">
        <v>16996</v>
      </c>
      <c r="I748" s="369">
        <v>612.5</v>
      </c>
      <c r="J748" s="369">
        <v>544.6</v>
      </c>
      <c r="K748" s="369">
        <v>544.6</v>
      </c>
      <c r="L748" s="370">
        <v>29</v>
      </c>
      <c r="M748" s="358" t="s">
        <v>17048</v>
      </c>
      <c r="N748" s="358" t="s">
        <v>17086</v>
      </c>
      <c r="O748" s="361" t="s">
        <v>17052</v>
      </c>
      <c r="P748" s="366">
        <v>4274814.47</v>
      </c>
      <c r="Q748" s="366"/>
      <c r="R748" s="366">
        <v>0</v>
      </c>
      <c r="S748" s="366">
        <v>0</v>
      </c>
      <c r="T748" s="366">
        <f>P748-R748-S748</f>
        <v>4274814.47</v>
      </c>
      <c r="U748" s="359">
        <f t="shared" si="393"/>
        <v>6979.2889306122443</v>
      </c>
      <c r="V748" s="366">
        <v>7466.85551510204</v>
      </c>
    </row>
    <row r="749" spans="1:22" ht="35.25" x14ac:dyDescent="0.5">
      <c r="B749" s="356" t="s">
        <v>45</v>
      </c>
      <c r="C749" s="386"/>
      <c r="D749" s="358" t="s">
        <v>17026</v>
      </c>
      <c r="E749" s="358" t="s">
        <v>17026</v>
      </c>
      <c r="F749" s="358" t="s">
        <v>17026</v>
      </c>
      <c r="G749" s="358" t="s">
        <v>17026</v>
      </c>
      <c r="H749" s="358" t="s">
        <v>17026</v>
      </c>
      <c r="I749" s="363">
        <f>I750</f>
        <v>1049.8</v>
      </c>
      <c r="J749" s="363">
        <f t="shared" ref="J749:L749" si="410">J750</f>
        <v>905.5</v>
      </c>
      <c r="K749" s="363">
        <f>K750</f>
        <v>800.1</v>
      </c>
      <c r="L749" s="364">
        <f t="shared" si="410"/>
        <v>57</v>
      </c>
      <c r="M749" s="358" t="s">
        <v>17026</v>
      </c>
      <c r="N749" s="358" t="s">
        <v>17026</v>
      </c>
      <c r="O749" s="361" t="s">
        <v>17026</v>
      </c>
      <c r="P749" s="365">
        <v>5392384</v>
      </c>
      <c r="Q749" s="365"/>
      <c r="R749" s="363">
        <f t="shared" ref="R749:T749" si="411">R750</f>
        <v>0</v>
      </c>
      <c r="S749" s="363">
        <f t="shared" si="411"/>
        <v>0</v>
      </c>
      <c r="T749" s="363">
        <f t="shared" si="411"/>
        <v>5392384</v>
      </c>
      <c r="U749" s="359">
        <f t="shared" si="393"/>
        <v>5136.5822061345025</v>
      </c>
      <c r="V749" s="366">
        <f>V750</f>
        <v>5136.5822061345025</v>
      </c>
    </row>
    <row r="750" spans="1:22" ht="35.25" x14ac:dyDescent="0.5">
      <c r="A750" s="173">
        <v>1</v>
      </c>
      <c r="B750" s="358">
        <f>SUBTOTAL(9,$A$640:A750)</f>
        <v>89</v>
      </c>
      <c r="C750" s="386" t="s">
        <v>51</v>
      </c>
      <c r="D750" s="358">
        <v>1978</v>
      </c>
      <c r="E750" s="358"/>
      <c r="F750" s="358" t="s">
        <v>17189</v>
      </c>
      <c r="G750" s="358">
        <v>2</v>
      </c>
      <c r="H750" s="358" t="s">
        <v>17055</v>
      </c>
      <c r="I750" s="369">
        <v>1049.8</v>
      </c>
      <c r="J750" s="369">
        <v>905.5</v>
      </c>
      <c r="K750" s="369">
        <v>800.1</v>
      </c>
      <c r="L750" s="370">
        <v>57</v>
      </c>
      <c r="M750" s="358" t="s">
        <v>17048</v>
      </c>
      <c r="N750" s="358" t="s">
        <v>17165</v>
      </c>
      <c r="O750" s="361" t="s">
        <v>17164</v>
      </c>
      <c r="P750" s="366">
        <v>5392384</v>
      </c>
      <c r="Q750" s="366"/>
      <c r="R750" s="366">
        <v>0</v>
      </c>
      <c r="S750" s="366">
        <v>0</v>
      </c>
      <c r="T750" s="366">
        <f>P750-R750-S750</f>
        <v>5392384</v>
      </c>
      <c r="U750" s="359">
        <f t="shared" si="393"/>
        <v>5136.5822061345025</v>
      </c>
      <c r="V750" s="366">
        <v>5136.5822061345025</v>
      </c>
    </row>
    <row r="751" spans="1:22" ht="35.25" x14ac:dyDescent="0.5">
      <c r="B751" s="367" t="s">
        <v>349</v>
      </c>
      <c r="C751" s="385"/>
      <c r="D751" s="358" t="s">
        <v>17026</v>
      </c>
      <c r="E751" s="358" t="s">
        <v>17026</v>
      </c>
      <c r="F751" s="358" t="s">
        <v>17026</v>
      </c>
      <c r="G751" s="358" t="s">
        <v>17026</v>
      </c>
      <c r="H751" s="358" t="s">
        <v>17026</v>
      </c>
      <c r="I751" s="363">
        <f>SUM(I752:I756)</f>
        <v>2471.6999999999998</v>
      </c>
      <c r="J751" s="363">
        <f>SUM(J752:J756)</f>
        <v>2249.7999999999997</v>
      </c>
      <c r="K751" s="363">
        <f>SUM(K752:K756)</f>
        <v>1960</v>
      </c>
      <c r="L751" s="364">
        <f>SUM(L752:L756)</f>
        <v>113</v>
      </c>
      <c r="M751" s="358" t="s">
        <v>17026</v>
      </c>
      <c r="N751" s="358" t="s">
        <v>17026</v>
      </c>
      <c r="O751" s="361" t="s">
        <v>17026</v>
      </c>
      <c r="P751" s="365">
        <v>18539441.189999998</v>
      </c>
      <c r="Q751" s="365"/>
      <c r="R751" s="363">
        <f>SUM(R752:R756)</f>
        <v>0</v>
      </c>
      <c r="S751" s="363">
        <f>SUM(S752:S756)</f>
        <v>0</v>
      </c>
      <c r="T751" s="363">
        <f>SUM(T752:T756)</f>
        <v>18539441.189999998</v>
      </c>
      <c r="U751" s="359">
        <f t="shared" si="393"/>
        <v>7500.68422138609</v>
      </c>
      <c r="V751" s="366">
        <f>MAX(V752:V756)</f>
        <v>8064.7609424371485</v>
      </c>
    </row>
    <row r="752" spans="1:22" ht="35.25" x14ac:dyDescent="0.5">
      <c r="A752" s="173">
        <v>1</v>
      </c>
      <c r="B752" s="358">
        <f>SUBTOTAL(9,$A$640:A752)</f>
        <v>90</v>
      </c>
      <c r="C752" s="368" t="s">
        <v>350</v>
      </c>
      <c r="D752" s="358">
        <v>1952</v>
      </c>
      <c r="E752" s="358"/>
      <c r="F752" s="358" t="s">
        <v>17189</v>
      </c>
      <c r="G752" s="358">
        <v>2</v>
      </c>
      <c r="H752" s="358" t="s">
        <v>16996</v>
      </c>
      <c r="I752" s="369">
        <v>727.9</v>
      </c>
      <c r="J752" s="369">
        <v>658.7</v>
      </c>
      <c r="K752" s="369">
        <v>545.6</v>
      </c>
      <c r="L752" s="370">
        <v>33</v>
      </c>
      <c r="M752" s="358" t="s">
        <v>17048</v>
      </c>
      <c r="N752" s="358" t="s">
        <v>17086</v>
      </c>
      <c r="O752" s="361" t="s">
        <v>17052</v>
      </c>
      <c r="P752" s="366">
        <v>5870339.4900000002</v>
      </c>
      <c r="Q752" s="366"/>
      <c r="R752" s="366">
        <v>0</v>
      </c>
      <c r="S752" s="366">
        <v>0</v>
      </c>
      <c r="T752" s="366">
        <f>P752-R752-S752</f>
        <v>5870339.4900000002</v>
      </c>
      <c r="U752" s="359">
        <f t="shared" si="393"/>
        <v>8064.7609424371485</v>
      </c>
      <c r="V752" s="366">
        <v>8064.7609424371485</v>
      </c>
    </row>
    <row r="753" spans="1:22" ht="35.25" x14ac:dyDescent="0.5">
      <c r="A753" s="173">
        <v>1</v>
      </c>
      <c r="B753" s="358">
        <f>SUBTOTAL(9,$A$640:A753)</f>
        <v>91</v>
      </c>
      <c r="C753" s="368" t="s">
        <v>351</v>
      </c>
      <c r="D753" s="358">
        <v>1972</v>
      </c>
      <c r="E753" s="358"/>
      <c r="F753" s="358" t="s">
        <v>17189</v>
      </c>
      <c r="G753" s="358">
        <v>2</v>
      </c>
      <c r="H753" s="358" t="s">
        <v>16996</v>
      </c>
      <c r="I753" s="369">
        <v>779.7</v>
      </c>
      <c r="J753" s="369">
        <v>723.9</v>
      </c>
      <c r="K753" s="369">
        <v>682.5</v>
      </c>
      <c r="L753" s="370">
        <v>35</v>
      </c>
      <c r="M753" s="358" t="s">
        <v>17048</v>
      </c>
      <c r="N753" s="358" t="s">
        <v>17086</v>
      </c>
      <c r="O753" s="361" t="s">
        <v>17052</v>
      </c>
      <c r="P753" s="366">
        <v>6286195.5</v>
      </c>
      <c r="Q753" s="366"/>
      <c r="R753" s="366">
        <v>0</v>
      </c>
      <c r="S753" s="366">
        <v>0</v>
      </c>
      <c r="T753" s="366">
        <f>P753-R753-S753</f>
        <v>6286195.5</v>
      </c>
      <c r="U753" s="359">
        <f t="shared" si="393"/>
        <v>8062.3258945748357</v>
      </c>
      <c r="V753" s="366">
        <v>8062.3258945748357</v>
      </c>
    </row>
    <row r="754" spans="1:22" ht="35.25" x14ac:dyDescent="0.5">
      <c r="A754" s="173">
        <v>1</v>
      </c>
      <c r="B754" s="358">
        <f>SUBTOTAL(9,$A$640:A754)</f>
        <v>92</v>
      </c>
      <c r="C754" s="368" t="s">
        <v>352</v>
      </c>
      <c r="D754" s="358">
        <v>1949</v>
      </c>
      <c r="E754" s="358"/>
      <c r="F754" s="358" t="s">
        <v>17189</v>
      </c>
      <c r="G754" s="358">
        <v>2</v>
      </c>
      <c r="H754" s="358" t="s">
        <v>16994</v>
      </c>
      <c r="I754" s="369">
        <v>275.7</v>
      </c>
      <c r="J754" s="369">
        <v>253.1</v>
      </c>
      <c r="K754" s="369">
        <v>253.1</v>
      </c>
      <c r="L754" s="370">
        <v>10</v>
      </c>
      <c r="M754" s="358" t="s">
        <v>17048</v>
      </c>
      <c r="N754" s="358" t="s">
        <v>17086</v>
      </c>
      <c r="O754" s="361" t="s">
        <v>17052</v>
      </c>
      <c r="P754" s="366">
        <v>1740792.5999999999</v>
      </c>
      <c r="Q754" s="366"/>
      <c r="R754" s="366">
        <v>0</v>
      </c>
      <c r="S754" s="366">
        <v>0</v>
      </c>
      <c r="T754" s="366">
        <f>P754-R754-S754</f>
        <v>1740792.5999999999</v>
      </c>
      <c r="U754" s="359">
        <f t="shared" si="393"/>
        <v>6314.0826985854183</v>
      </c>
      <c r="V754" s="366">
        <v>6314.0826985854183</v>
      </c>
    </row>
    <row r="755" spans="1:22" ht="35.25" x14ac:dyDescent="0.5">
      <c r="A755" s="173">
        <v>1</v>
      </c>
      <c r="B755" s="358">
        <f>SUBTOTAL(9,$A$640:A755)</f>
        <v>93</v>
      </c>
      <c r="C755" s="368" t="s">
        <v>353</v>
      </c>
      <c r="D755" s="358">
        <v>1949</v>
      </c>
      <c r="E755" s="358"/>
      <c r="F755" s="358" t="s">
        <v>17189</v>
      </c>
      <c r="G755" s="358">
        <v>2</v>
      </c>
      <c r="H755" s="358" t="s">
        <v>16994</v>
      </c>
      <c r="I755" s="369">
        <v>298.89999999999998</v>
      </c>
      <c r="J755" s="369">
        <v>263.89999999999998</v>
      </c>
      <c r="K755" s="369">
        <v>215.39999999999998</v>
      </c>
      <c r="L755" s="370">
        <v>17</v>
      </c>
      <c r="M755" s="358" t="s">
        <v>17048</v>
      </c>
      <c r="N755" s="358" t="s">
        <v>17086</v>
      </c>
      <c r="O755" s="361" t="s">
        <v>17052</v>
      </c>
      <c r="P755" s="366">
        <v>1740792.5999999999</v>
      </c>
      <c r="Q755" s="366"/>
      <c r="R755" s="366">
        <v>0</v>
      </c>
      <c r="S755" s="366">
        <v>0</v>
      </c>
      <c r="T755" s="366">
        <f>P755-R755-S755</f>
        <v>1740792.5999999999</v>
      </c>
      <c r="U755" s="359">
        <f t="shared" si="393"/>
        <v>5823.9966543994651</v>
      </c>
      <c r="V755" s="366">
        <v>5823.9966543994651</v>
      </c>
    </row>
    <row r="756" spans="1:22" ht="35.25" x14ac:dyDescent="0.5">
      <c r="A756" s="173">
        <v>1</v>
      </c>
      <c r="B756" s="358">
        <f>SUBTOTAL(9,$A$640:A756)</f>
        <v>94</v>
      </c>
      <c r="C756" s="368" t="s">
        <v>354</v>
      </c>
      <c r="D756" s="358">
        <v>1950</v>
      </c>
      <c r="E756" s="358"/>
      <c r="F756" s="358" t="s">
        <v>17189</v>
      </c>
      <c r="G756" s="358">
        <v>2</v>
      </c>
      <c r="H756" s="358" t="s">
        <v>16996</v>
      </c>
      <c r="I756" s="369">
        <v>389.5</v>
      </c>
      <c r="J756" s="369">
        <v>350.2</v>
      </c>
      <c r="K756" s="369">
        <v>263.39999999999998</v>
      </c>
      <c r="L756" s="370">
        <v>18</v>
      </c>
      <c r="M756" s="358" t="s">
        <v>17048</v>
      </c>
      <c r="N756" s="358" t="s">
        <v>17086</v>
      </c>
      <c r="O756" s="361" t="s">
        <v>17052</v>
      </c>
      <c r="P756" s="366">
        <v>2901321</v>
      </c>
      <c r="Q756" s="366"/>
      <c r="R756" s="366">
        <v>0</v>
      </c>
      <c r="S756" s="366">
        <v>0</v>
      </c>
      <c r="T756" s="366">
        <f>P756-R756-S756</f>
        <v>2901321</v>
      </c>
      <c r="U756" s="359">
        <f t="shared" si="393"/>
        <v>7448.834403080873</v>
      </c>
      <c r="V756" s="366">
        <v>7448.834403080873</v>
      </c>
    </row>
    <row r="757" spans="1:22" ht="35.25" x14ac:dyDescent="0.5">
      <c r="B757" s="367" t="s">
        <v>371</v>
      </c>
      <c r="C757" s="385"/>
      <c r="D757" s="358" t="s">
        <v>17026</v>
      </c>
      <c r="E757" s="358" t="s">
        <v>17026</v>
      </c>
      <c r="F757" s="358" t="s">
        <v>17026</v>
      </c>
      <c r="G757" s="358" t="s">
        <v>17026</v>
      </c>
      <c r="H757" s="358" t="s">
        <v>17026</v>
      </c>
      <c r="I757" s="363">
        <f>I758+I759</f>
        <v>1319.89</v>
      </c>
      <c r="J757" s="363">
        <f t="shared" ref="J757:L757" si="412">J758+J759</f>
        <v>1319.89</v>
      </c>
      <c r="K757" s="363">
        <f>K758+K759</f>
        <v>1098.99</v>
      </c>
      <c r="L757" s="364">
        <f t="shared" si="412"/>
        <v>63</v>
      </c>
      <c r="M757" s="358" t="s">
        <v>17026</v>
      </c>
      <c r="N757" s="358" t="s">
        <v>17026</v>
      </c>
      <c r="O757" s="361" t="s">
        <v>17026</v>
      </c>
      <c r="P757" s="365">
        <v>9318713.5999999978</v>
      </c>
      <c r="Q757" s="365"/>
      <c r="R757" s="363">
        <f t="shared" ref="R757:T757" si="413">R758+R759</f>
        <v>0</v>
      </c>
      <c r="S757" s="363">
        <f t="shared" si="413"/>
        <v>0</v>
      </c>
      <c r="T757" s="363">
        <f t="shared" si="413"/>
        <v>9318713.5999999978</v>
      </c>
      <c r="U757" s="359">
        <f t="shared" si="393"/>
        <v>7060.2198668070805</v>
      </c>
      <c r="V757" s="366">
        <f>MAX(V758:V759)</f>
        <v>7765.2865203761758</v>
      </c>
    </row>
    <row r="758" spans="1:22" ht="35.25" x14ac:dyDescent="0.5">
      <c r="A758" s="173">
        <v>1</v>
      </c>
      <c r="B758" s="358">
        <f>SUBTOTAL(9,$A$640:A758)</f>
        <v>95</v>
      </c>
      <c r="C758" s="368" t="s">
        <v>377</v>
      </c>
      <c r="D758" s="358">
        <v>1969</v>
      </c>
      <c r="E758" s="358"/>
      <c r="F758" s="358" t="s">
        <v>17189</v>
      </c>
      <c r="G758" s="358">
        <v>2</v>
      </c>
      <c r="H758" s="358" t="s">
        <v>16996</v>
      </c>
      <c r="I758" s="369">
        <v>745.69</v>
      </c>
      <c r="J758" s="369">
        <v>745.69</v>
      </c>
      <c r="K758" s="369">
        <v>667.59</v>
      </c>
      <c r="L758" s="370">
        <v>35</v>
      </c>
      <c r="M758" s="358" t="s">
        <v>17048</v>
      </c>
      <c r="N758" s="358" t="s">
        <v>17086</v>
      </c>
      <c r="O758" s="361" t="s">
        <v>17052</v>
      </c>
      <c r="P758" s="366">
        <v>4859886.0799999991</v>
      </c>
      <c r="Q758" s="366"/>
      <c r="R758" s="366">
        <v>0</v>
      </c>
      <c r="S758" s="366">
        <v>0</v>
      </c>
      <c r="T758" s="366">
        <f t="shared" ref="T758:T759" si="414">P758-R758-S758</f>
        <v>4859886.0799999991</v>
      </c>
      <c r="U758" s="359">
        <f t="shared" si="393"/>
        <v>6517.3008622886173</v>
      </c>
      <c r="V758" s="366">
        <v>6517.3008622886182</v>
      </c>
    </row>
    <row r="759" spans="1:22" ht="35.25" x14ac:dyDescent="0.5">
      <c r="A759" s="173">
        <v>1</v>
      </c>
      <c r="B759" s="358">
        <f>SUBTOTAL(9,$A$640:A759)</f>
        <v>96</v>
      </c>
      <c r="C759" s="368" t="s">
        <v>378</v>
      </c>
      <c r="D759" s="358">
        <v>1962</v>
      </c>
      <c r="E759" s="358"/>
      <c r="F759" s="358" t="s">
        <v>17189</v>
      </c>
      <c r="G759" s="358">
        <v>2</v>
      </c>
      <c r="H759" s="358" t="s">
        <v>16996</v>
      </c>
      <c r="I759" s="369">
        <v>574.20000000000005</v>
      </c>
      <c r="J759" s="369">
        <v>574.20000000000005</v>
      </c>
      <c r="K759" s="369">
        <v>431.40000000000003</v>
      </c>
      <c r="L759" s="370">
        <v>28</v>
      </c>
      <c r="M759" s="358" t="s">
        <v>17048</v>
      </c>
      <c r="N759" s="358" t="s">
        <v>17086</v>
      </c>
      <c r="O759" s="361" t="s">
        <v>17052</v>
      </c>
      <c r="P759" s="366">
        <v>4458827.5199999996</v>
      </c>
      <c r="Q759" s="366"/>
      <c r="R759" s="366">
        <v>0</v>
      </c>
      <c r="S759" s="366">
        <v>0</v>
      </c>
      <c r="T759" s="366">
        <f t="shared" si="414"/>
        <v>4458827.5199999996</v>
      </c>
      <c r="U759" s="359">
        <f t="shared" si="393"/>
        <v>7765.2865203761739</v>
      </c>
      <c r="V759" s="366">
        <v>7765.2865203761758</v>
      </c>
    </row>
    <row r="760" spans="1:22" ht="35.25" x14ac:dyDescent="0.5">
      <c r="B760" s="367" t="s">
        <v>17021</v>
      </c>
      <c r="C760" s="385"/>
      <c r="D760" s="358" t="s">
        <v>17026</v>
      </c>
      <c r="E760" s="358" t="s">
        <v>17026</v>
      </c>
      <c r="F760" s="358" t="s">
        <v>17026</v>
      </c>
      <c r="G760" s="358" t="s">
        <v>17026</v>
      </c>
      <c r="H760" s="358" t="s">
        <v>17026</v>
      </c>
      <c r="I760" s="363">
        <f>I761</f>
        <v>1003.2</v>
      </c>
      <c r="J760" s="363">
        <f t="shared" ref="J760:L760" si="415">J761</f>
        <v>915.9</v>
      </c>
      <c r="K760" s="363">
        <f>K761</f>
        <v>915.9</v>
      </c>
      <c r="L760" s="364">
        <f t="shared" si="415"/>
        <v>38</v>
      </c>
      <c r="M760" s="358" t="s">
        <v>17026</v>
      </c>
      <c r="N760" s="358" t="s">
        <v>17026</v>
      </c>
      <c r="O760" s="361" t="s">
        <v>17026</v>
      </c>
      <c r="P760" s="365">
        <v>8285735.04</v>
      </c>
      <c r="Q760" s="365"/>
      <c r="R760" s="363">
        <f t="shared" ref="R760:T760" si="416">R761</f>
        <v>0</v>
      </c>
      <c r="S760" s="363">
        <f t="shared" si="416"/>
        <v>0</v>
      </c>
      <c r="T760" s="363">
        <f t="shared" si="416"/>
        <v>8285735.04</v>
      </c>
      <c r="U760" s="359">
        <f t="shared" si="393"/>
        <v>8259.3052631578939</v>
      </c>
      <c r="V760" s="366">
        <f>V761</f>
        <v>8259.3052631578939</v>
      </c>
    </row>
    <row r="761" spans="1:22" ht="35.25" x14ac:dyDescent="0.5">
      <c r="A761" s="173">
        <v>1</v>
      </c>
      <c r="B761" s="358">
        <f>SUBTOTAL(9,$A$640:A761)</f>
        <v>97</v>
      </c>
      <c r="C761" s="368" t="s">
        <v>2515</v>
      </c>
      <c r="D761" s="358">
        <v>1988</v>
      </c>
      <c r="E761" s="358"/>
      <c r="F761" s="358" t="s">
        <v>17189</v>
      </c>
      <c r="G761" s="358">
        <v>2</v>
      </c>
      <c r="H761" s="358" t="s">
        <v>17055</v>
      </c>
      <c r="I761" s="369">
        <v>1003.2</v>
      </c>
      <c r="J761" s="369">
        <v>915.9</v>
      </c>
      <c r="K761" s="369">
        <v>915.9</v>
      </c>
      <c r="L761" s="370">
        <v>38</v>
      </c>
      <c r="M761" s="358" t="s">
        <v>17048</v>
      </c>
      <c r="N761" s="358" t="s">
        <v>17064</v>
      </c>
      <c r="O761" s="361" t="s">
        <v>17123</v>
      </c>
      <c r="P761" s="366">
        <v>8285735.04</v>
      </c>
      <c r="Q761" s="366"/>
      <c r="R761" s="366">
        <v>0</v>
      </c>
      <c r="S761" s="366">
        <v>0</v>
      </c>
      <c r="T761" s="366">
        <f t="shared" ref="T761" si="417">P761-R761-S761</f>
        <v>8285735.04</v>
      </c>
      <c r="U761" s="359">
        <f t="shared" si="393"/>
        <v>8259.3052631578939</v>
      </c>
      <c r="V761" s="366">
        <v>8259.3052631578939</v>
      </c>
    </row>
    <row r="762" spans="1:22" ht="35.25" x14ac:dyDescent="0.5">
      <c r="B762" s="367" t="s">
        <v>219</v>
      </c>
      <c r="C762" s="385"/>
      <c r="D762" s="358" t="s">
        <v>17026</v>
      </c>
      <c r="E762" s="358" t="s">
        <v>17026</v>
      </c>
      <c r="F762" s="358" t="s">
        <v>17026</v>
      </c>
      <c r="G762" s="358" t="s">
        <v>17026</v>
      </c>
      <c r="H762" s="358" t="s">
        <v>17026</v>
      </c>
      <c r="I762" s="363">
        <f>I763+I764</f>
        <v>1007</v>
      </c>
      <c r="J762" s="363">
        <f t="shared" ref="J762:L762" si="418">J763+J764</f>
        <v>631.5</v>
      </c>
      <c r="K762" s="363">
        <f>K763+K764</f>
        <v>512.90000000000009</v>
      </c>
      <c r="L762" s="364">
        <f t="shared" si="418"/>
        <v>38</v>
      </c>
      <c r="M762" s="358" t="s">
        <v>17026</v>
      </c>
      <c r="N762" s="358" t="s">
        <v>17026</v>
      </c>
      <c r="O762" s="361" t="s">
        <v>17026</v>
      </c>
      <c r="P762" s="365">
        <v>7585567.6799999997</v>
      </c>
      <c r="Q762" s="365"/>
      <c r="R762" s="363">
        <f t="shared" ref="R762:T762" si="419">R763+R764</f>
        <v>0</v>
      </c>
      <c r="S762" s="363">
        <f t="shared" si="419"/>
        <v>4909226.2300000004</v>
      </c>
      <c r="T762" s="363">
        <f t="shared" si="419"/>
        <v>2676341.4499999993</v>
      </c>
      <c r="U762" s="359">
        <f t="shared" si="393"/>
        <v>7532.837815292949</v>
      </c>
      <c r="V762" s="366">
        <f>MAX(V763:V764)</f>
        <v>7688.9966091699853</v>
      </c>
    </row>
    <row r="763" spans="1:22" ht="35.25" x14ac:dyDescent="0.5">
      <c r="A763" s="173">
        <v>1</v>
      </c>
      <c r="B763" s="358">
        <f>SUBTOTAL(9,$A$640:A763)</f>
        <v>98</v>
      </c>
      <c r="C763" s="368" t="s">
        <v>243</v>
      </c>
      <c r="D763" s="358">
        <v>1969</v>
      </c>
      <c r="E763" s="358"/>
      <c r="F763" s="358" t="s">
        <v>17189</v>
      </c>
      <c r="G763" s="358">
        <v>2</v>
      </c>
      <c r="H763" s="358" t="s">
        <v>16996</v>
      </c>
      <c r="I763" s="369">
        <v>678.3</v>
      </c>
      <c r="J763" s="369">
        <v>423.8</v>
      </c>
      <c r="K763" s="369">
        <v>346.20000000000005</v>
      </c>
      <c r="L763" s="370">
        <v>26</v>
      </c>
      <c r="M763" s="358" t="s">
        <v>17048</v>
      </c>
      <c r="N763" s="358" t="s">
        <v>17086</v>
      </c>
      <c r="O763" s="361" t="s">
        <v>17052</v>
      </c>
      <c r="P763" s="366">
        <v>5215446.3999999994</v>
      </c>
      <c r="Q763" s="366"/>
      <c r="R763" s="366">
        <v>0</v>
      </c>
      <c r="S763" s="366">
        <v>3375331.6</v>
      </c>
      <c r="T763" s="366">
        <f t="shared" ref="T763:T780" si="420">P763-R763-S763</f>
        <v>1840114.7999999993</v>
      </c>
      <c r="U763" s="359">
        <f t="shared" si="393"/>
        <v>7688.9966091699835</v>
      </c>
      <c r="V763" s="366">
        <v>7688.9966091699853</v>
      </c>
    </row>
    <row r="764" spans="1:22" ht="35.25" x14ac:dyDescent="0.5">
      <c r="A764" s="173">
        <v>1</v>
      </c>
      <c r="B764" s="358">
        <f>SUBTOTAL(9,$A$640:A764)</f>
        <v>99</v>
      </c>
      <c r="C764" s="368" t="s">
        <v>244</v>
      </c>
      <c r="D764" s="358">
        <v>1974</v>
      </c>
      <c r="E764" s="358"/>
      <c r="F764" s="358" t="s">
        <v>17189</v>
      </c>
      <c r="G764" s="358">
        <v>2</v>
      </c>
      <c r="H764" s="358" t="s">
        <v>16994</v>
      </c>
      <c r="I764" s="369">
        <v>328.7</v>
      </c>
      <c r="J764" s="369">
        <v>207.7</v>
      </c>
      <c r="K764" s="369">
        <v>166.7</v>
      </c>
      <c r="L764" s="370">
        <v>12</v>
      </c>
      <c r="M764" s="358" t="s">
        <v>17048</v>
      </c>
      <c r="N764" s="358" t="s">
        <v>17086</v>
      </c>
      <c r="O764" s="361" t="s">
        <v>17052</v>
      </c>
      <c r="P764" s="366">
        <v>2370121.2799999998</v>
      </c>
      <c r="Q764" s="366"/>
      <c r="R764" s="366">
        <v>0</v>
      </c>
      <c r="S764" s="366">
        <v>1533894.63</v>
      </c>
      <c r="T764" s="366">
        <f t="shared" si="420"/>
        <v>836226.64999999991</v>
      </c>
      <c r="U764" s="359">
        <f t="shared" si="393"/>
        <v>7210.5910556738663</v>
      </c>
      <c r="V764" s="366">
        <v>7210.5910556738681</v>
      </c>
    </row>
    <row r="765" spans="1:22" ht="35.25" x14ac:dyDescent="0.5">
      <c r="B765" s="367" t="s">
        <v>220</v>
      </c>
      <c r="C765" s="385"/>
      <c r="D765" s="358" t="s">
        <v>17026</v>
      </c>
      <c r="E765" s="358" t="s">
        <v>17026</v>
      </c>
      <c r="F765" s="358" t="s">
        <v>17026</v>
      </c>
      <c r="G765" s="358" t="s">
        <v>17026</v>
      </c>
      <c r="H765" s="358" t="s">
        <v>17026</v>
      </c>
      <c r="I765" s="363">
        <f>I766+I767</f>
        <v>4402.3999999999996</v>
      </c>
      <c r="J765" s="363">
        <f t="shared" ref="J765:L765" si="421">J766+J767</f>
        <v>4087.7</v>
      </c>
      <c r="K765" s="363">
        <f>K766+K767</f>
        <v>4057.8</v>
      </c>
      <c r="L765" s="364">
        <f t="shared" si="421"/>
        <v>187</v>
      </c>
      <c r="M765" s="358" t="s">
        <v>17026</v>
      </c>
      <c r="N765" s="358" t="s">
        <v>17026</v>
      </c>
      <c r="O765" s="361" t="s">
        <v>17026</v>
      </c>
      <c r="P765" s="365">
        <v>18276811.52</v>
      </c>
      <c r="Q765" s="365"/>
      <c r="R765" s="363">
        <f t="shared" ref="R765:T765" si="422">R766+R767</f>
        <v>0</v>
      </c>
      <c r="S765" s="363">
        <f t="shared" si="422"/>
        <v>0</v>
      </c>
      <c r="T765" s="363">
        <f t="shared" si="422"/>
        <v>18276811.52</v>
      </c>
      <c r="U765" s="359">
        <f t="shared" si="393"/>
        <v>4151.556314737416</v>
      </c>
      <c r="V765" s="366">
        <f>MAX(V766:V767)</f>
        <v>7980.1354074074079</v>
      </c>
    </row>
    <row r="766" spans="1:22" ht="35.25" x14ac:dyDescent="0.5">
      <c r="A766" s="173">
        <v>1</v>
      </c>
      <c r="B766" s="358">
        <f>SUBTOTAL(9,$A$640:A766)</f>
        <v>100</v>
      </c>
      <c r="C766" s="368" t="s">
        <v>245</v>
      </c>
      <c r="D766" s="358">
        <v>1984</v>
      </c>
      <c r="E766" s="358"/>
      <c r="F766" s="358" t="s">
        <v>17189</v>
      </c>
      <c r="G766" s="358">
        <v>2</v>
      </c>
      <c r="H766" s="358" t="s">
        <v>17055</v>
      </c>
      <c r="I766" s="369">
        <v>1080</v>
      </c>
      <c r="J766" s="369">
        <v>965.3</v>
      </c>
      <c r="K766" s="369">
        <v>965.3</v>
      </c>
      <c r="L766" s="370">
        <v>53</v>
      </c>
      <c r="M766" s="358" t="s">
        <v>17048</v>
      </c>
      <c r="N766" s="358" t="s">
        <v>17064</v>
      </c>
      <c r="O766" s="361" t="s">
        <v>17171</v>
      </c>
      <c r="P766" s="366">
        <v>8618546.2400000002</v>
      </c>
      <c r="Q766" s="366"/>
      <c r="R766" s="366">
        <v>0</v>
      </c>
      <c r="S766" s="366">
        <v>0</v>
      </c>
      <c r="T766" s="366">
        <f t="shared" si="420"/>
        <v>8618546.2400000002</v>
      </c>
      <c r="U766" s="359">
        <f t="shared" si="393"/>
        <v>7980.1354074074079</v>
      </c>
      <c r="V766" s="366">
        <v>7980.1354074074079</v>
      </c>
    </row>
    <row r="767" spans="1:22" ht="35.25" x14ac:dyDescent="0.5">
      <c r="A767" s="173">
        <v>1</v>
      </c>
      <c r="B767" s="358">
        <f>SUBTOTAL(9,$A$640:A767)</f>
        <v>101</v>
      </c>
      <c r="C767" s="368" t="s">
        <v>246</v>
      </c>
      <c r="D767" s="358">
        <v>1977</v>
      </c>
      <c r="E767" s="358"/>
      <c r="F767" s="358" t="s">
        <v>17189</v>
      </c>
      <c r="G767" s="358">
        <v>5</v>
      </c>
      <c r="H767" s="358" t="s">
        <v>17051</v>
      </c>
      <c r="I767" s="369">
        <v>3322.4</v>
      </c>
      <c r="J767" s="369">
        <v>3122.4</v>
      </c>
      <c r="K767" s="369">
        <v>3092.5</v>
      </c>
      <c r="L767" s="370">
        <v>134</v>
      </c>
      <c r="M767" s="358" t="s">
        <v>17048</v>
      </c>
      <c r="N767" s="358" t="s">
        <v>17064</v>
      </c>
      <c r="O767" s="361" t="s">
        <v>17168</v>
      </c>
      <c r="P767" s="366">
        <v>9658265.2799999993</v>
      </c>
      <c r="Q767" s="366"/>
      <c r="R767" s="366">
        <v>0</v>
      </c>
      <c r="S767" s="366">
        <v>0</v>
      </c>
      <c r="T767" s="366">
        <f t="shared" si="420"/>
        <v>9658265.2799999993</v>
      </c>
      <c r="U767" s="359">
        <f t="shared" si="393"/>
        <v>2907.0145918613048</v>
      </c>
      <c r="V767" s="366">
        <v>2907.0145918613048</v>
      </c>
    </row>
    <row r="768" spans="1:22" ht="35.25" x14ac:dyDescent="0.5">
      <c r="B768" s="367" t="s">
        <v>221</v>
      </c>
      <c r="C768" s="385"/>
      <c r="D768" s="358" t="s">
        <v>17026</v>
      </c>
      <c r="E768" s="358" t="s">
        <v>17026</v>
      </c>
      <c r="F768" s="358" t="s">
        <v>17026</v>
      </c>
      <c r="G768" s="358" t="s">
        <v>17026</v>
      </c>
      <c r="H768" s="358" t="s">
        <v>17026</v>
      </c>
      <c r="I768" s="363">
        <f>I769+I770</f>
        <v>6310.48</v>
      </c>
      <c r="J768" s="363">
        <f t="shared" ref="J768:L768" si="423">J769+J770</f>
        <v>4408.75</v>
      </c>
      <c r="K768" s="363">
        <f>K769+K770</f>
        <v>4349.05</v>
      </c>
      <c r="L768" s="364">
        <f t="shared" si="423"/>
        <v>200</v>
      </c>
      <c r="M768" s="358" t="s">
        <v>17026</v>
      </c>
      <c r="N768" s="358" t="s">
        <v>17026</v>
      </c>
      <c r="O768" s="361" t="s">
        <v>17026</v>
      </c>
      <c r="P768" s="365">
        <v>12674630.079999998</v>
      </c>
      <c r="Q768" s="365"/>
      <c r="R768" s="363">
        <f t="shared" ref="R768:T768" si="424">R769+R770</f>
        <v>0</v>
      </c>
      <c r="S768" s="363">
        <f t="shared" si="424"/>
        <v>0</v>
      </c>
      <c r="T768" s="363">
        <f t="shared" si="424"/>
        <v>12674630.079999998</v>
      </c>
      <c r="U768" s="359">
        <f t="shared" si="393"/>
        <v>2008.5049124630771</v>
      </c>
      <c r="V768" s="366">
        <f>MAX(V769:V770)</f>
        <v>2024.6106723232685</v>
      </c>
    </row>
    <row r="769" spans="1:22" ht="35.25" x14ac:dyDescent="0.5">
      <c r="A769" s="173">
        <v>1</v>
      </c>
      <c r="B769" s="358">
        <f>SUBTOTAL(9,$A$640:A769)</f>
        <v>102</v>
      </c>
      <c r="C769" s="368" t="s">
        <v>251</v>
      </c>
      <c r="D769" s="358">
        <v>1984</v>
      </c>
      <c r="E769" s="358"/>
      <c r="F769" s="358" t="s">
        <v>17189</v>
      </c>
      <c r="G769" s="358">
        <v>5</v>
      </c>
      <c r="H769" s="358" t="s">
        <v>17055</v>
      </c>
      <c r="I769" s="369">
        <v>2658.84</v>
      </c>
      <c r="J769" s="369">
        <v>1784.6</v>
      </c>
      <c r="K769" s="369">
        <v>1784.6</v>
      </c>
      <c r="L769" s="370">
        <v>89</v>
      </c>
      <c r="M769" s="358" t="s">
        <v>17048</v>
      </c>
      <c r="N769" s="358" t="s">
        <v>17064</v>
      </c>
      <c r="O769" s="361" t="s">
        <v>17169</v>
      </c>
      <c r="P769" s="366">
        <v>5383115.8399999999</v>
      </c>
      <c r="Q769" s="366"/>
      <c r="R769" s="366">
        <v>0</v>
      </c>
      <c r="S769" s="366">
        <v>0</v>
      </c>
      <c r="T769" s="366">
        <f t="shared" si="420"/>
        <v>5383115.8399999999</v>
      </c>
      <c r="U769" s="359">
        <f t="shared" si="393"/>
        <v>2024.6106723232685</v>
      </c>
      <c r="V769" s="366">
        <v>2024.6106723232685</v>
      </c>
    </row>
    <row r="770" spans="1:22" ht="35.25" x14ac:dyDescent="0.5">
      <c r="A770" s="173">
        <v>1</v>
      </c>
      <c r="B770" s="358">
        <f>SUBTOTAL(9,$A$640:A770)</f>
        <v>103</v>
      </c>
      <c r="C770" s="368" t="s">
        <v>247</v>
      </c>
      <c r="D770" s="358">
        <v>1979</v>
      </c>
      <c r="E770" s="358"/>
      <c r="F770" s="358" t="s">
        <v>17189</v>
      </c>
      <c r="G770" s="358">
        <v>5</v>
      </c>
      <c r="H770" s="358" t="s">
        <v>17051</v>
      </c>
      <c r="I770" s="369">
        <v>3651.64</v>
      </c>
      <c r="J770" s="369">
        <v>2624.15</v>
      </c>
      <c r="K770" s="369">
        <v>2564.4500000000003</v>
      </c>
      <c r="L770" s="370">
        <v>111</v>
      </c>
      <c r="M770" s="358" t="s">
        <v>17048</v>
      </c>
      <c r="N770" s="358" t="s">
        <v>17064</v>
      </c>
      <c r="O770" s="361" t="s">
        <v>17169</v>
      </c>
      <c r="P770" s="366">
        <v>7291514.2399999993</v>
      </c>
      <c r="Q770" s="366"/>
      <c r="R770" s="366">
        <v>0</v>
      </c>
      <c r="S770" s="366">
        <v>0</v>
      </c>
      <c r="T770" s="366">
        <f t="shared" si="420"/>
        <v>7291514.2399999993</v>
      </c>
      <c r="U770" s="359">
        <f t="shared" si="393"/>
        <v>1996.7779518243856</v>
      </c>
      <c r="V770" s="366">
        <v>1996.7779518243858</v>
      </c>
    </row>
    <row r="771" spans="1:22" ht="35.25" x14ac:dyDescent="0.5">
      <c r="B771" s="367" t="s">
        <v>222</v>
      </c>
      <c r="C771" s="385"/>
      <c r="D771" s="358" t="s">
        <v>17026</v>
      </c>
      <c r="E771" s="358" t="s">
        <v>17026</v>
      </c>
      <c r="F771" s="358" t="s">
        <v>17026</v>
      </c>
      <c r="G771" s="358" t="s">
        <v>17026</v>
      </c>
      <c r="H771" s="358" t="s">
        <v>17026</v>
      </c>
      <c r="I771" s="363">
        <f>I772+I773+I774+I775+I776</f>
        <v>5871.4800000000005</v>
      </c>
      <c r="J771" s="363">
        <f t="shared" ref="J771:L771" si="425">J772+J773+J774+J775+J776</f>
        <v>4848.8999999999996</v>
      </c>
      <c r="K771" s="363">
        <f>SUM(K772:K776)</f>
        <v>4476</v>
      </c>
      <c r="L771" s="364">
        <f t="shared" si="425"/>
        <v>255</v>
      </c>
      <c r="M771" s="358" t="s">
        <v>17026</v>
      </c>
      <c r="N771" s="358" t="s">
        <v>17026</v>
      </c>
      <c r="O771" s="361" t="s">
        <v>17026</v>
      </c>
      <c r="P771" s="365">
        <v>17698274.210000001</v>
      </c>
      <c r="Q771" s="365"/>
      <c r="R771" s="363">
        <f t="shared" ref="R771:T771" si="426">R772+R773+R774+R775+R776</f>
        <v>0</v>
      </c>
      <c r="S771" s="363">
        <f t="shared" si="426"/>
        <v>0</v>
      </c>
      <c r="T771" s="363">
        <f t="shared" si="426"/>
        <v>17698274.210000001</v>
      </c>
      <c r="U771" s="359">
        <f t="shared" si="393"/>
        <v>3014.2782075388145</v>
      </c>
      <c r="V771" s="366">
        <f>MAX(V772:V776)</f>
        <v>7878.7238723872379</v>
      </c>
    </row>
    <row r="772" spans="1:22" ht="35.25" x14ac:dyDescent="0.5">
      <c r="A772" s="173">
        <v>1</v>
      </c>
      <c r="B772" s="358">
        <f>SUBTOTAL(9,$A$640:A772)</f>
        <v>104</v>
      </c>
      <c r="C772" s="368" t="s">
        <v>252</v>
      </c>
      <c r="D772" s="358">
        <v>1971</v>
      </c>
      <c r="E772" s="358">
        <v>2015</v>
      </c>
      <c r="F772" s="358" t="s">
        <v>17189</v>
      </c>
      <c r="G772" s="358">
        <v>5</v>
      </c>
      <c r="H772" s="358" t="s">
        <v>17051</v>
      </c>
      <c r="I772" s="369">
        <v>3464.4</v>
      </c>
      <c r="J772" s="369">
        <v>2857.4</v>
      </c>
      <c r="K772" s="369">
        <v>2857.4</v>
      </c>
      <c r="L772" s="370">
        <v>130</v>
      </c>
      <c r="M772" s="358" t="s">
        <v>17048</v>
      </c>
      <c r="N772" s="358" t="s">
        <v>17064</v>
      </c>
      <c r="O772" s="361" t="s">
        <v>17172</v>
      </c>
      <c r="P772" s="366">
        <v>4392922.8499999996</v>
      </c>
      <c r="Q772" s="366"/>
      <c r="R772" s="366">
        <v>0</v>
      </c>
      <c r="S772" s="366">
        <v>0</v>
      </c>
      <c r="T772" s="366">
        <f t="shared" si="420"/>
        <v>4392922.8499999996</v>
      </c>
      <c r="U772" s="359">
        <f t="shared" si="393"/>
        <v>1268.01837258977</v>
      </c>
      <c r="V772" s="366">
        <v>4229.0600000000004</v>
      </c>
    </row>
    <row r="773" spans="1:22" ht="35.25" x14ac:dyDescent="0.5">
      <c r="A773" s="173">
        <v>1</v>
      </c>
      <c r="B773" s="358">
        <f>SUBTOTAL(9,$A$640:A773)</f>
        <v>105</v>
      </c>
      <c r="C773" s="368" t="s">
        <v>253</v>
      </c>
      <c r="D773" s="358">
        <v>1963</v>
      </c>
      <c r="E773" s="358"/>
      <c r="F773" s="358" t="s">
        <v>17189</v>
      </c>
      <c r="G773" s="358">
        <v>2</v>
      </c>
      <c r="H773" s="358" t="s">
        <v>16996</v>
      </c>
      <c r="I773" s="369">
        <v>615.58000000000004</v>
      </c>
      <c r="J773" s="369">
        <v>514.9</v>
      </c>
      <c r="K773" s="369">
        <v>351.59999999999997</v>
      </c>
      <c r="L773" s="370">
        <v>36</v>
      </c>
      <c r="M773" s="358" t="s">
        <v>17048</v>
      </c>
      <c r="N773" s="358" t="s">
        <v>17086</v>
      </c>
      <c r="O773" s="361" t="s">
        <v>17052</v>
      </c>
      <c r="P773" s="366">
        <v>3000000</v>
      </c>
      <c r="Q773" s="366"/>
      <c r="R773" s="366">
        <v>0</v>
      </c>
      <c r="S773" s="366">
        <v>0</v>
      </c>
      <c r="T773" s="366">
        <f t="shared" si="420"/>
        <v>3000000</v>
      </c>
      <c r="U773" s="359">
        <f t="shared" si="393"/>
        <v>4873.452678774489</v>
      </c>
      <c r="V773" s="366">
        <v>4873.5600000000004</v>
      </c>
    </row>
    <row r="774" spans="1:22" ht="35.25" x14ac:dyDescent="0.5">
      <c r="A774" s="173">
        <v>1</v>
      </c>
      <c r="B774" s="358">
        <f>SUBTOTAL(9,$A$640:A774)</f>
        <v>106</v>
      </c>
      <c r="C774" s="368" t="s">
        <v>254</v>
      </c>
      <c r="D774" s="358">
        <v>1962</v>
      </c>
      <c r="E774" s="358"/>
      <c r="F774" s="358" t="s">
        <v>17189</v>
      </c>
      <c r="G774" s="358">
        <v>2</v>
      </c>
      <c r="H774" s="358" t="s">
        <v>16996</v>
      </c>
      <c r="I774" s="369">
        <v>638.79999999999995</v>
      </c>
      <c r="J774" s="369">
        <v>638.79999999999995</v>
      </c>
      <c r="K774" s="369">
        <v>566.4</v>
      </c>
      <c r="L774" s="370">
        <v>32</v>
      </c>
      <c r="M774" s="358" t="s">
        <v>17048</v>
      </c>
      <c r="N774" s="358" t="s">
        <v>17086</v>
      </c>
      <c r="O774" s="361" t="s">
        <v>17052</v>
      </c>
      <c r="P774" s="366">
        <v>4886848</v>
      </c>
      <c r="Q774" s="366"/>
      <c r="R774" s="366">
        <v>0</v>
      </c>
      <c r="S774" s="366">
        <v>0</v>
      </c>
      <c r="T774" s="366">
        <f t="shared" si="420"/>
        <v>4886848</v>
      </c>
      <c r="U774" s="359">
        <f t="shared" si="393"/>
        <v>7650.043832185348</v>
      </c>
      <c r="V774" s="366">
        <v>7650.043832185348</v>
      </c>
    </row>
    <row r="775" spans="1:22" ht="35.25" x14ac:dyDescent="0.5">
      <c r="A775" s="173">
        <v>1</v>
      </c>
      <c r="B775" s="358">
        <f>SUBTOTAL(9,$A$640:A775)</f>
        <v>107</v>
      </c>
      <c r="C775" s="368" t="s">
        <v>255</v>
      </c>
      <c r="D775" s="358">
        <v>1967</v>
      </c>
      <c r="E775" s="358"/>
      <c r="F775" s="358" t="s">
        <v>17189</v>
      </c>
      <c r="G775" s="358">
        <v>2</v>
      </c>
      <c r="H775" s="358" t="s">
        <v>16994</v>
      </c>
      <c r="I775" s="369">
        <v>363.6</v>
      </c>
      <c r="J775" s="369">
        <v>352.4</v>
      </c>
      <c r="K775" s="369">
        <v>352.4</v>
      </c>
      <c r="L775" s="370">
        <v>19</v>
      </c>
      <c r="M775" s="358" t="s">
        <v>17048</v>
      </c>
      <c r="N775" s="358" t="s">
        <v>17086</v>
      </c>
      <c r="O775" s="361" t="s">
        <v>17052</v>
      </c>
      <c r="P775" s="366">
        <v>2864704</v>
      </c>
      <c r="Q775" s="366"/>
      <c r="R775" s="366">
        <v>0</v>
      </c>
      <c r="S775" s="366">
        <v>0</v>
      </c>
      <c r="T775" s="366">
        <f t="shared" si="420"/>
        <v>2864704</v>
      </c>
      <c r="U775" s="359">
        <f t="shared" si="393"/>
        <v>7878.7238723872379</v>
      </c>
      <c r="V775" s="366">
        <v>7878.7238723872379</v>
      </c>
    </row>
    <row r="776" spans="1:22" ht="35.25" x14ac:dyDescent="0.5">
      <c r="A776" s="173">
        <v>1</v>
      </c>
      <c r="B776" s="358">
        <f>SUBTOTAL(9,$A$640:A776)</f>
        <v>108</v>
      </c>
      <c r="C776" s="368" t="s">
        <v>256</v>
      </c>
      <c r="D776" s="358">
        <v>1991</v>
      </c>
      <c r="E776" s="358"/>
      <c r="F776" s="358" t="s">
        <v>17189</v>
      </c>
      <c r="G776" s="358">
        <v>4</v>
      </c>
      <c r="H776" s="358" t="s">
        <v>16994</v>
      </c>
      <c r="I776" s="369">
        <v>789.1</v>
      </c>
      <c r="J776" s="369">
        <v>485.4</v>
      </c>
      <c r="K776" s="369">
        <v>348.2</v>
      </c>
      <c r="L776" s="370">
        <v>38</v>
      </c>
      <c r="M776" s="358" t="s">
        <v>17048</v>
      </c>
      <c r="N776" s="358" t="s">
        <v>17086</v>
      </c>
      <c r="O776" s="361" t="s">
        <v>17052</v>
      </c>
      <c r="P776" s="366">
        <v>2553799.36</v>
      </c>
      <c r="Q776" s="366"/>
      <c r="R776" s="366">
        <v>0</v>
      </c>
      <c r="S776" s="366">
        <v>0</v>
      </c>
      <c r="T776" s="366">
        <f t="shared" si="420"/>
        <v>2553799.36</v>
      </c>
      <c r="U776" s="359">
        <f t="shared" si="393"/>
        <v>3236.3443923457098</v>
      </c>
      <c r="V776" s="366">
        <v>3236.3443923457107</v>
      </c>
    </row>
    <row r="777" spans="1:22" ht="35.25" x14ac:dyDescent="0.5">
      <c r="B777" s="367" t="s">
        <v>235</v>
      </c>
      <c r="C777" s="385"/>
      <c r="D777" s="358" t="s">
        <v>17026</v>
      </c>
      <c r="E777" s="358" t="s">
        <v>17026</v>
      </c>
      <c r="F777" s="358" t="s">
        <v>17026</v>
      </c>
      <c r="G777" s="358" t="s">
        <v>17026</v>
      </c>
      <c r="H777" s="358" t="s">
        <v>17026</v>
      </c>
      <c r="I777" s="363">
        <f>I778</f>
        <v>4279.1099999999997</v>
      </c>
      <c r="J777" s="363">
        <f t="shared" ref="J777:L777" si="427">J778</f>
        <v>3373.22</v>
      </c>
      <c r="K777" s="363">
        <f>K778</f>
        <v>3232.1179999999999</v>
      </c>
      <c r="L777" s="364">
        <f t="shared" si="427"/>
        <v>138</v>
      </c>
      <c r="M777" s="358" t="s">
        <v>17026</v>
      </c>
      <c r="N777" s="358" t="s">
        <v>17026</v>
      </c>
      <c r="O777" s="361" t="s">
        <v>17026</v>
      </c>
      <c r="P777" s="365">
        <v>12520415.859999999</v>
      </c>
      <c r="Q777" s="365"/>
      <c r="R777" s="363">
        <f t="shared" ref="R777:T777" si="428">R778</f>
        <v>0</v>
      </c>
      <c r="S777" s="363">
        <f t="shared" si="428"/>
        <v>0</v>
      </c>
      <c r="T777" s="363">
        <f t="shared" si="428"/>
        <v>12520415.859999999</v>
      </c>
      <c r="U777" s="359">
        <f t="shared" si="393"/>
        <v>2925.9392397017136</v>
      </c>
      <c r="V777" s="366">
        <f>V778</f>
        <v>2925.9392406364877</v>
      </c>
    </row>
    <row r="778" spans="1:22" ht="35.25" x14ac:dyDescent="0.5">
      <c r="A778" s="173">
        <v>1</v>
      </c>
      <c r="B778" s="358">
        <f>SUBTOTAL(9,$A$640:A778)</f>
        <v>109</v>
      </c>
      <c r="C778" s="368" t="s">
        <v>248</v>
      </c>
      <c r="D778" s="358">
        <v>1975</v>
      </c>
      <c r="E778" s="358">
        <v>2019</v>
      </c>
      <c r="F778" s="358" t="s">
        <v>17189</v>
      </c>
      <c r="G778" s="358">
        <v>5</v>
      </c>
      <c r="H778" s="358" t="s">
        <v>17051</v>
      </c>
      <c r="I778" s="369">
        <v>4279.1099999999997</v>
      </c>
      <c r="J778" s="369">
        <v>3373.22</v>
      </c>
      <c r="K778" s="369">
        <v>3232.1179999999999</v>
      </c>
      <c r="L778" s="370">
        <v>138</v>
      </c>
      <c r="M778" s="358" t="s">
        <v>17048</v>
      </c>
      <c r="N778" s="358" t="s">
        <v>17064</v>
      </c>
      <c r="O778" s="361" t="s">
        <v>17171</v>
      </c>
      <c r="P778" s="366">
        <v>12520415.859999999</v>
      </c>
      <c r="Q778" s="366"/>
      <c r="R778" s="366">
        <v>0</v>
      </c>
      <c r="S778" s="366">
        <v>0</v>
      </c>
      <c r="T778" s="366">
        <f t="shared" si="420"/>
        <v>12520415.859999999</v>
      </c>
      <c r="U778" s="359">
        <f t="shared" si="393"/>
        <v>2925.9392397017136</v>
      </c>
      <c r="V778" s="366">
        <v>2925.9392406364877</v>
      </c>
    </row>
    <row r="779" spans="1:22" ht="35.25" x14ac:dyDescent="0.5">
      <c r="B779" s="367" t="s">
        <v>249</v>
      </c>
      <c r="C779" s="385"/>
      <c r="D779" s="358" t="s">
        <v>17026</v>
      </c>
      <c r="E779" s="358" t="s">
        <v>17026</v>
      </c>
      <c r="F779" s="358" t="s">
        <v>17026</v>
      </c>
      <c r="G779" s="358" t="s">
        <v>17026</v>
      </c>
      <c r="H779" s="358" t="s">
        <v>17026</v>
      </c>
      <c r="I779" s="363">
        <f>I780</f>
        <v>781.8</v>
      </c>
      <c r="J779" s="363">
        <f t="shared" ref="J779:L779" si="429">J780</f>
        <v>700.9</v>
      </c>
      <c r="K779" s="363">
        <f>K780</f>
        <v>700.9</v>
      </c>
      <c r="L779" s="364">
        <f t="shared" si="429"/>
        <v>43</v>
      </c>
      <c r="M779" s="358" t="s">
        <v>17026</v>
      </c>
      <c r="N779" s="358" t="s">
        <v>17026</v>
      </c>
      <c r="O779" s="361" t="s">
        <v>17026</v>
      </c>
      <c r="P779" s="365">
        <v>4975316.8000000007</v>
      </c>
      <c r="Q779" s="365"/>
      <c r="R779" s="363">
        <f t="shared" ref="R779:T779" si="430">R780</f>
        <v>0</v>
      </c>
      <c r="S779" s="363">
        <f t="shared" si="430"/>
        <v>1115949.92</v>
      </c>
      <c r="T779" s="363">
        <f t="shared" si="430"/>
        <v>3859366.8800000008</v>
      </c>
      <c r="U779" s="359">
        <f t="shared" si="393"/>
        <v>6363.9253005883875</v>
      </c>
      <c r="V779" s="366">
        <f>V780</f>
        <v>6363.9253005883857</v>
      </c>
    </row>
    <row r="780" spans="1:22" ht="35.25" x14ac:dyDescent="0.5">
      <c r="A780" s="173">
        <v>1</v>
      </c>
      <c r="B780" s="358">
        <f>SUBTOTAL(9,$A$640:A780)</f>
        <v>110</v>
      </c>
      <c r="C780" s="368" t="s">
        <v>250</v>
      </c>
      <c r="D780" s="358">
        <v>1976</v>
      </c>
      <c r="E780" s="358"/>
      <c r="F780" s="358" t="s">
        <v>17189</v>
      </c>
      <c r="G780" s="358">
        <v>2</v>
      </c>
      <c r="H780" s="358" t="s">
        <v>16996</v>
      </c>
      <c r="I780" s="369">
        <v>781.8</v>
      </c>
      <c r="J780" s="369">
        <v>700.9</v>
      </c>
      <c r="K780" s="369">
        <v>700.9</v>
      </c>
      <c r="L780" s="370">
        <v>43</v>
      </c>
      <c r="M780" s="358" t="s">
        <v>17048</v>
      </c>
      <c r="N780" s="358" t="s">
        <v>17173</v>
      </c>
      <c r="O780" s="361" t="s">
        <v>17052</v>
      </c>
      <c r="P780" s="366">
        <v>4975316.8000000007</v>
      </c>
      <c r="Q780" s="366"/>
      <c r="R780" s="366">
        <v>0</v>
      </c>
      <c r="S780" s="366">
        <v>1115949.92</v>
      </c>
      <c r="T780" s="366">
        <f t="shared" si="420"/>
        <v>3859366.8800000008</v>
      </c>
      <c r="U780" s="359">
        <f t="shared" si="393"/>
        <v>6363.9253005883875</v>
      </c>
      <c r="V780" s="366">
        <v>6363.9253005883857</v>
      </c>
    </row>
    <row r="781" spans="1:22" ht="35.25" x14ac:dyDescent="0.5">
      <c r="B781" s="367" t="s">
        <v>366</v>
      </c>
      <c r="C781" s="385"/>
      <c r="D781" s="358" t="s">
        <v>17026</v>
      </c>
      <c r="E781" s="358" t="s">
        <v>17026</v>
      </c>
      <c r="F781" s="358" t="s">
        <v>17026</v>
      </c>
      <c r="G781" s="358" t="s">
        <v>17026</v>
      </c>
      <c r="H781" s="358" t="s">
        <v>17026</v>
      </c>
      <c r="I781" s="363">
        <f>I782</f>
        <v>1055.4000000000001</v>
      </c>
      <c r="J781" s="363">
        <f t="shared" ref="J781:L781" si="431">J782</f>
        <v>941.8</v>
      </c>
      <c r="K781" s="363">
        <f>K782</f>
        <v>941.8</v>
      </c>
      <c r="L781" s="364">
        <f t="shared" si="431"/>
        <v>47</v>
      </c>
      <c r="M781" s="358" t="s">
        <v>17026</v>
      </c>
      <c r="N781" s="358" t="s">
        <v>17026</v>
      </c>
      <c r="O781" s="361" t="s">
        <v>17026</v>
      </c>
      <c r="P781" s="365">
        <v>6736263.6000000006</v>
      </c>
      <c r="Q781" s="365"/>
      <c r="R781" s="363">
        <f t="shared" ref="R781:T781" si="432">R782</f>
        <v>0</v>
      </c>
      <c r="S781" s="363">
        <f t="shared" si="432"/>
        <v>0</v>
      </c>
      <c r="T781" s="363">
        <f t="shared" si="432"/>
        <v>6736263.6000000006</v>
      </c>
      <c r="U781" s="359">
        <f t="shared" si="393"/>
        <v>6382.6640136441156</v>
      </c>
      <c r="V781" s="366">
        <f>V782</f>
        <v>6652.6405343945407</v>
      </c>
    </row>
    <row r="782" spans="1:22" ht="35.25" x14ac:dyDescent="0.5">
      <c r="A782" s="173">
        <v>1</v>
      </c>
      <c r="B782" s="358">
        <f>SUBTOTAL(9,$A$640:A782)</f>
        <v>111</v>
      </c>
      <c r="C782" s="368" t="s">
        <v>367</v>
      </c>
      <c r="D782" s="358">
        <v>1970</v>
      </c>
      <c r="E782" s="358"/>
      <c r="F782" s="358" t="s">
        <v>17189</v>
      </c>
      <c r="G782" s="358">
        <v>2</v>
      </c>
      <c r="H782" s="358" t="s">
        <v>17055</v>
      </c>
      <c r="I782" s="369">
        <v>1055.4000000000001</v>
      </c>
      <c r="J782" s="369">
        <v>941.8</v>
      </c>
      <c r="K782" s="369">
        <v>941.8</v>
      </c>
      <c r="L782" s="370">
        <v>47</v>
      </c>
      <c r="M782" s="358" t="s">
        <v>17048</v>
      </c>
      <c r="N782" s="358" t="s">
        <v>17064</v>
      </c>
      <c r="O782" s="361" t="s">
        <v>17113</v>
      </c>
      <c r="P782" s="366">
        <v>6736263.6000000006</v>
      </c>
      <c r="Q782" s="366"/>
      <c r="R782" s="366">
        <v>0</v>
      </c>
      <c r="S782" s="366">
        <v>0</v>
      </c>
      <c r="T782" s="366">
        <f t="shared" ref="T782" si="433">P782-R782-S782</f>
        <v>6736263.6000000006</v>
      </c>
      <c r="U782" s="359">
        <f t="shared" si="393"/>
        <v>6382.6640136441156</v>
      </c>
      <c r="V782" s="366">
        <v>6652.6405343945407</v>
      </c>
    </row>
    <row r="783" spans="1:22" ht="35.25" x14ac:dyDescent="0.5">
      <c r="B783" s="367" t="s">
        <v>280</v>
      </c>
      <c r="C783" s="385"/>
      <c r="D783" s="358" t="s">
        <v>17026</v>
      </c>
      <c r="E783" s="358" t="s">
        <v>17026</v>
      </c>
      <c r="F783" s="358" t="s">
        <v>17026</v>
      </c>
      <c r="G783" s="358" t="s">
        <v>17026</v>
      </c>
      <c r="H783" s="358" t="s">
        <v>17026</v>
      </c>
      <c r="I783" s="363">
        <f>I784</f>
        <v>773.3</v>
      </c>
      <c r="J783" s="363">
        <f t="shared" ref="J783:L783" si="434">J784</f>
        <v>468.7</v>
      </c>
      <c r="K783" s="363">
        <f>K784</f>
        <v>397</v>
      </c>
      <c r="L783" s="364">
        <f t="shared" si="434"/>
        <v>35</v>
      </c>
      <c r="M783" s="358" t="s">
        <v>17026</v>
      </c>
      <c r="N783" s="358" t="s">
        <v>17026</v>
      </c>
      <c r="O783" s="361" t="s">
        <v>17026</v>
      </c>
      <c r="P783" s="365">
        <v>5982176</v>
      </c>
      <c r="Q783" s="365"/>
      <c r="R783" s="363">
        <f t="shared" ref="R783:T783" si="435">R784</f>
        <v>0</v>
      </c>
      <c r="S783" s="363">
        <f t="shared" si="435"/>
        <v>0</v>
      </c>
      <c r="T783" s="363">
        <f t="shared" si="435"/>
        <v>5982176</v>
      </c>
      <c r="U783" s="359">
        <f t="shared" si="393"/>
        <v>7735.9058580111214</v>
      </c>
      <c r="V783" s="366">
        <f>V784</f>
        <v>7735.9058580111214</v>
      </c>
    </row>
    <row r="784" spans="1:22" ht="35.25" x14ac:dyDescent="0.5">
      <c r="A784" s="173">
        <v>1</v>
      </c>
      <c r="B784" s="358">
        <f>SUBTOTAL(9,$A$640:A784)</f>
        <v>112</v>
      </c>
      <c r="C784" s="368" t="s">
        <v>282</v>
      </c>
      <c r="D784" s="358">
        <v>1975</v>
      </c>
      <c r="E784" s="358">
        <v>2016</v>
      </c>
      <c r="F784" s="358" t="s">
        <v>17189</v>
      </c>
      <c r="G784" s="358">
        <v>2</v>
      </c>
      <c r="H784" s="358" t="s">
        <v>16996</v>
      </c>
      <c r="I784" s="369">
        <v>773.3</v>
      </c>
      <c r="J784" s="369">
        <v>468.7</v>
      </c>
      <c r="K784" s="369">
        <v>397</v>
      </c>
      <c r="L784" s="370">
        <v>35</v>
      </c>
      <c r="M784" s="358" t="s">
        <v>17048</v>
      </c>
      <c r="N784" s="358" t="s">
        <v>17064</v>
      </c>
      <c r="O784" s="361" t="s">
        <v>17174</v>
      </c>
      <c r="P784" s="366">
        <v>5982176</v>
      </c>
      <c r="Q784" s="366"/>
      <c r="R784" s="366">
        <v>0</v>
      </c>
      <c r="S784" s="366">
        <v>0</v>
      </c>
      <c r="T784" s="366">
        <f>P784-R784-S784</f>
        <v>5982176</v>
      </c>
      <c r="U784" s="359">
        <f t="shared" si="393"/>
        <v>7735.9058580111214</v>
      </c>
      <c r="V784" s="366">
        <v>7735.9058580111214</v>
      </c>
    </row>
    <row r="785" spans="1:22" ht="35.25" x14ac:dyDescent="0.5">
      <c r="B785" s="367" t="s">
        <v>259</v>
      </c>
      <c r="C785" s="385"/>
      <c r="D785" s="358" t="s">
        <v>17026</v>
      </c>
      <c r="E785" s="358" t="s">
        <v>17026</v>
      </c>
      <c r="F785" s="358" t="s">
        <v>17026</v>
      </c>
      <c r="G785" s="358" t="s">
        <v>17026</v>
      </c>
      <c r="H785" s="358" t="s">
        <v>17026</v>
      </c>
      <c r="I785" s="363">
        <f>I786</f>
        <v>660</v>
      </c>
      <c r="J785" s="363">
        <f t="shared" ref="J785:L785" si="436">J786</f>
        <v>612.98</v>
      </c>
      <c r="K785" s="363">
        <f>K786</f>
        <v>520.28</v>
      </c>
      <c r="L785" s="364">
        <f t="shared" si="436"/>
        <v>26</v>
      </c>
      <c r="M785" s="358" t="s">
        <v>17026</v>
      </c>
      <c r="N785" s="358" t="s">
        <v>17026</v>
      </c>
      <c r="O785" s="361" t="s">
        <v>17026</v>
      </c>
      <c r="P785" s="365">
        <v>5266000</v>
      </c>
      <c r="Q785" s="365"/>
      <c r="R785" s="363">
        <f t="shared" ref="R785:T785" si="437">R786</f>
        <v>0</v>
      </c>
      <c r="S785" s="363">
        <f t="shared" si="437"/>
        <v>0</v>
      </c>
      <c r="T785" s="363">
        <f t="shared" si="437"/>
        <v>5266000</v>
      </c>
      <c r="U785" s="359">
        <f t="shared" si="393"/>
        <v>7978.787878787879</v>
      </c>
      <c r="V785" s="366">
        <f>V786</f>
        <v>7978.787878787879</v>
      </c>
    </row>
    <row r="786" spans="1:22" ht="35.25" x14ac:dyDescent="0.5">
      <c r="A786" s="173">
        <v>1</v>
      </c>
      <c r="B786" s="358">
        <f>SUBTOTAL(9,$A$640:A786)</f>
        <v>113</v>
      </c>
      <c r="C786" s="368" t="s">
        <v>283</v>
      </c>
      <c r="D786" s="358">
        <v>1966</v>
      </c>
      <c r="E786" s="358">
        <v>2016</v>
      </c>
      <c r="F786" s="358" t="s">
        <v>17189</v>
      </c>
      <c r="G786" s="358">
        <v>2</v>
      </c>
      <c r="H786" s="358" t="s">
        <v>16996</v>
      </c>
      <c r="I786" s="369">
        <v>660</v>
      </c>
      <c r="J786" s="369">
        <v>612.98</v>
      </c>
      <c r="K786" s="369">
        <v>520.28</v>
      </c>
      <c r="L786" s="370">
        <v>26</v>
      </c>
      <c r="M786" s="358" t="s">
        <v>17048</v>
      </c>
      <c r="N786" s="358" t="s">
        <v>17086</v>
      </c>
      <c r="O786" s="361" t="s">
        <v>17052</v>
      </c>
      <c r="P786" s="366">
        <v>5266000</v>
      </c>
      <c r="Q786" s="366"/>
      <c r="R786" s="366">
        <v>0</v>
      </c>
      <c r="S786" s="366">
        <v>0</v>
      </c>
      <c r="T786" s="366">
        <f>P786-R786-S786</f>
        <v>5266000</v>
      </c>
      <c r="U786" s="359">
        <f t="shared" si="393"/>
        <v>7978.787878787879</v>
      </c>
      <c r="V786" s="366">
        <v>7978.787878787879</v>
      </c>
    </row>
    <row r="787" spans="1:22" ht="35.25" x14ac:dyDescent="0.5">
      <c r="B787" s="367" t="s">
        <v>261</v>
      </c>
      <c r="C787" s="385"/>
      <c r="D787" s="358" t="s">
        <v>17026</v>
      </c>
      <c r="E787" s="358" t="s">
        <v>17026</v>
      </c>
      <c r="F787" s="358" t="s">
        <v>17026</v>
      </c>
      <c r="G787" s="358" t="s">
        <v>17026</v>
      </c>
      <c r="H787" s="358" t="s">
        <v>17026</v>
      </c>
      <c r="I787" s="363">
        <f>I788</f>
        <v>1138.3</v>
      </c>
      <c r="J787" s="363">
        <f t="shared" ref="J787:L787" si="438">J788</f>
        <v>998.3</v>
      </c>
      <c r="K787" s="363">
        <f>K788</f>
        <v>956.94899999999996</v>
      </c>
      <c r="L787" s="364">
        <f t="shared" si="438"/>
        <v>50</v>
      </c>
      <c r="M787" s="358" t="s">
        <v>17026</v>
      </c>
      <c r="N787" s="358" t="s">
        <v>17026</v>
      </c>
      <c r="O787" s="361" t="s">
        <v>17026</v>
      </c>
      <c r="P787" s="365">
        <v>2764282.4000000004</v>
      </c>
      <c r="Q787" s="365"/>
      <c r="R787" s="363">
        <f t="shared" ref="R787:T787" si="439">R788</f>
        <v>0</v>
      </c>
      <c r="S787" s="363">
        <f t="shared" si="439"/>
        <v>0</v>
      </c>
      <c r="T787" s="363">
        <f t="shared" si="439"/>
        <v>2764282.4000000004</v>
      </c>
      <c r="U787" s="359">
        <f t="shared" si="393"/>
        <v>2428.4304664851097</v>
      </c>
      <c r="V787" s="366">
        <f>V788</f>
        <v>2428.4304664851097</v>
      </c>
    </row>
    <row r="788" spans="1:22" ht="35.25" x14ac:dyDescent="0.5">
      <c r="A788" s="173">
        <v>1</v>
      </c>
      <c r="B788" s="358">
        <f>SUBTOTAL(9,$A$640:A788)</f>
        <v>114</v>
      </c>
      <c r="C788" s="368" t="s">
        <v>284</v>
      </c>
      <c r="D788" s="358">
        <v>1990</v>
      </c>
      <c r="E788" s="358"/>
      <c r="F788" s="358" t="s">
        <v>17189</v>
      </c>
      <c r="G788" s="358">
        <v>5</v>
      </c>
      <c r="H788" s="358" t="s">
        <v>16994</v>
      </c>
      <c r="I788" s="369">
        <v>1138.3</v>
      </c>
      <c r="J788" s="369">
        <v>998.3</v>
      </c>
      <c r="K788" s="369">
        <v>956.94899999999996</v>
      </c>
      <c r="L788" s="370">
        <v>50</v>
      </c>
      <c r="M788" s="358" t="s">
        <v>17048</v>
      </c>
      <c r="N788" s="358" t="s">
        <v>17064</v>
      </c>
      <c r="O788" s="361" t="s">
        <v>17174</v>
      </c>
      <c r="P788" s="366">
        <v>2764282.4000000004</v>
      </c>
      <c r="Q788" s="366"/>
      <c r="R788" s="366">
        <v>0</v>
      </c>
      <c r="S788" s="366">
        <v>0</v>
      </c>
      <c r="T788" s="366">
        <f>P788-R788-S788</f>
        <v>2764282.4000000004</v>
      </c>
      <c r="U788" s="359">
        <f t="shared" si="393"/>
        <v>2428.4304664851097</v>
      </c>
      <c r="V788" s="366">
        <v>2428.4304664851097</v>
      </c>
    </row>
    <row r="789" spans="1:22" ht="35.25" x14ac:dyDescent="0.5">
      <c r="B789" s="367" t="s">
        <v>263</v>
      </c>
      <c r="C789" s="385"/>
      <c r="D789" s="358" t="s">
        <v>17026</v>
      </c>
      <c r="E789" s="358" t="s">
        <v>17026</v>
      </c>
      <c r="F789" s="358" t="s">
        <v>17026</v>
      </c>
      <c r="G789" s="358" t="s">
        <v>17026</v>
      </c>
      <c r="H789" s="358" t="s">
        <v>17026</v>
      </c>
      <c r="I789" s="363">
        <f>I790+I791</f>
        <v>7167.08</v>
      </c>
      <c r="J789" s="363">
        <f t="shared" ref="J789:L789" si="440">J790+J791</f>
        <v>5567</v>
      </c>
      <c r="K789" s="363">
        <f>K790+K791</f>
        <v>5122.63</v>
      </c>
      <c r="L789" s="364">
        <f t="shared" si="440"/>
        <v>273</v>
      </c>
      <c r="M789" s="358" t="s">
        <v>17026</v>
      </c>
      <c r="N789" s="358" t="s">
        <v>17026</v>
      </c>
      <c r="O789" s="361" t="s">
        <v>17026</v>
      </c>
      <c r="P789" s="365">
        <v>18334915.32</v>
      </c>
      <c r="Q789" s="365"/>
      <c r="R789" s="363">
        <f t="shared" ref="R789:T789" si="441">R790+R791</f>
        <v>0</v>
      </c>
      <c r="S789" s="363">
        <f t="shared" si="441"/>
        <v>0</v>
      </c>
      <c r="T789" s="363">
        <f t="shared" si="441"/>
        <v>18334915.32</v>
      </c>
      <c r="U789" s="359">
        <f t="shared" si="393"/>
        <v>2558.2127337772149</v>
      </c>
      <c r="V789" s="366">
        <f>MAX(V790:V791)</f>
        <v>3156.503364913427</v>
      </c>
    </row>
    <row r="790" spans="1:22" ht="35.25" x14ac:dyDescent="0.5">
      <c r="A790" s="173">
        <v>1</v>
      </c>
      <c r="B790" s="358">
        <f>SUBTOTAL(9,$A$640:A790)</f>
        <v>115</v>
      </c>
      <c r="C790" s="368" t="s">
        <v>285</v>
      </c>
      <c r="D790" s="358">
        <v>1974</v>
      </c>
      <c r="E790" s="358"/>
      <c r="F790" s="358" t="s">
        <v>17189</v>
      </c>
      <c r="G790" s="358">
        <v>5</v>
      </c>
      <c r="H790" s="358" t="s">
        <v>17051</v>
      </c>
      <c r="I790" s="369">
        <v>3673.2</v>
      </c>
      <c r="J790" s="369">
        <v>3392.7</v>
      </c>
      <c r="K790" s="369">
        <v>2948.33</v>
      </c>
      <c r="L790" s="370">
        <v>179</v>
      </c>
      <c r="M790" s="358" t="s">
        <v>17048</v>
      </c>
      <c r="N790" s="358" t="s">
        <v>17064</v>
      </c>
      <c r="O790" s="361" t="s">
        <v>17179</v>
      </c>
      <c r="P790" s="366">
        <v>11594435.32</v>
      </c>
      <c r="Q790" s="366"/>
      <c r="R790" s="366">
        <v>0</v>
      </c>
      <c r="S790" s="366">
        <v>0</v>
      </c>
      <c r="T790" s="366">
        <f>P790-R790-S790</f>
        <v>11594435.32</v>
      </c>
      <c r="U790" s="359">
        <f t="shared" ref="U790:U791" si="442">P790/I790</f>
        <v>3156.4944244800176</v>
      </c>
      <c r="V790" s="366">
        <v>3156.503364913427</v>
      </c>
    </row>
    <row r="791" spans="1:22" ht="35.25" x14ac:dyDescent="0.5">
      <c r="A791" s="173">
        <v>1</v>
      </c>
      <c r="B791" s="358">
        <f>SUBTOTAL(9,$A$640:A791)</f>
        <v>116</v>
      </c>
      <c r="C791" s="368" t="s">
        <v>286</v>
      </c>
      <c r="D791" s="358">
        <v>1966</v>
      </c>
      <c r="E791" s="358"/>
      <c r="F791" s="358" t="s">
        <v>17189</v>
      </c>
      <c r="G791" s="358">
        <v>5</v>
      </c>
      <c r="H791" s="358" t="s">
        <v>16996</v>
      </c>
      <c r="I791" s="369">
        <v>3493.88</v>
      </c>
      <c r="J791" s="369">
        <v>2174.3000000000002</v>
      </c>
      <c r="K791" s="369">
        <v>2174.3000000000002</v>
      </c>
      <c r="L791" s="370">
        <v>94</v>
      </c>
      <c r="M791" s="358" t="s">
        <v>17048</v>
      </c>
      <c r="N791" s="358" t="s">
        <v>17064</v>
      </c>
      <c r="O791" s="361" t="s">
        <v>17179</v>
      </c>
      <c r="P791" s="366">
        <v>6740480</v>
      </c>
      <c r="Q791" s="366"/>
      <c r="R791" s="366">
        <v>0</v>
      </c>
      <c r="S791" s="366">
        <v>0</v>
      </c>
      <c r="T791" s="366">
        <f>P791-R791-S791</f>
        <v>6740480</v>
      </c>
      <c r="U791" s="359">
        <f t="shared" si="442"/>
        <v>1929.2248159639139</v>
      </c>
      <c r="V791" s="366">
        <v>1929.2248159639139</v>
      </c>
    </row>
    <row r="792" spans="1:22" ht="35.25" x14ac:dyDescent="0.5">
      <c r="B792" s="367" t="s">
        <v>266</v>
      </c>
      <c r="C792" s="385"/>
      <c r="D792" s="358" t="s">
        <v>17026</v>
      </c>
      <c r="E792" s="358" t="s">
        <v>17026</v>
      </c>
      <c r="F792" s="358" t="s">
        <v>17026</v>
      </c>
      <c r="G792" s="358" t="s">
        <v>17026</v>
      </c>
      <c r="H792" s="358" t="s">
        <v>17026</v>
      </c>
      <c r="I792" s="363">
        <f>I793</f>
        <v>6230.86</v>
      </c>
      <c r="J792" s="363">
        <f t="shared" ref="J792:L792" si="443">J793</f>
        <v>5515.1</v>
      </c>
      <c r="K792" s="363">
        <f>K793</f>
        <v>5515.1</v>
      </c>
      <c r="L792" s="364">
        <f t="shared" si="443"/>
        <v>201</v>
      </c>
      <c r="M792" s="358" t="s">
        <v>17026</v>
      </c>
      <c r="N792" s="358" t="s">
        <v>17026</v>
      </c>
      <c r="O792" s="361" t="s">
        <v>17026</v>
      </c>
      <c r="P792" s="365">
        <v>13268555.52</v>
      </c>
      <c r="Q792" s="365"/>
      <c r="R792" s="363">
        <f t="shared" ref="R792:T792" si="444">R793</f>
        <v>0</v>
      </c>
      <c r="S792" s="363">
        <f t="shared" si="444"/>
        <v>0</v>
      </c>
      <c r="T792" s="363">
        <f t="shared" si="444"/>
        <v>13268555.52</v>
      </c>
      <c r="U792" s="359">
        <f t="shared" ref="U792:U817" si="445">P792/I792</f>
        <v>2129.4902340928861</v>
      </c>
      <c r="V792" s="366">
        <f>V793</f>
        <v>2129.4902340928866</v>
      </c>
    </row>
    <row r="793" spans="1:22" ht="35.25" x14ac:dyDescent="0.5">
      <c r="A793" s="173">
        <v>1</v>
      </c>
      <c r="B793" s="358">
        <f>SUBTOTAL(9,$A$640:A793)</f>
        <v>117</v>
      </c>
      <c r="C793" s="368" t="s">
        <v>287</v>
      </c>
      <c r="D793" s="358">
        <v>1994</v>
      </c>
      <c r="E793" s="358"/>
      <c r="F793" s="358" t="s">
        <v>17053</v>
      </c>
      <c r="G793" s="358">
        <v>5</v>
      </c>
      <c r="H793" s="358" t="s">
        <v>17058</v>
      </c>
      <c r="I793" s="369">
        <v>6230.86</v>
      </c>
      <c r="J793" s="369">
        <v>5515.1</v>
      </c>
      <c r="K793" s="369">
        <v>5515.1</v>
      </c>
      <c r="L793" s="370">
        <v>201</v>
      </c>
      <c r="M793" s="358" t="s">
        <v>17048</v>
      </c>
      <c r="N793" s="358" t="s">
        <v>17064</v>
      </c>
      <c r="O793" s="361" t="s">
        <v>17176</v>
      </c>
      <c r="P793" s="366">
        <v>13268555.52</v>
      </c>
      <c r="Q793" s="366"/>
      <c r="R793" s="366">
        <v>0</v>
      </c>
      <c r="S793" s="366">
        <v>0</v>
      </c>
      <c r="T793" s="366">
        <f>P793-R793-S793</f>
        <v>13268555.52</v>
      </c>
      <c r="U793" s="359">
        <f t="shared" si="445"/>
        <v>2129.4902340928861</v>
      </c>
      <c r="V793" s="366">
        <v>2129.4902340928866</v>
      </c>
    </row>
    <row r="794" spans="1:22" ht="35.25" x14ac:dyDescent="0.5">
      <c r="B794" s="367" t="s">
        <v>52</v>
      </c>
      <c r="C794" s="385"/>
      <c r="D794" s="358" t="s">
        <v>17026</v>
      </c>
      <c r="E794" s="358" t="s">
        <v>17026</v>
      </c>
      <c r="F794" s="358" t="s">
        <v>17026</v>
      </c>
      <c r="G794" s="358" t="s">
        <v>17026</v>
      </c>
      <c r="H794" s="358" t="s">
        <v>17026</v>
      </c>
      <c r="I794" s="369">
        <v>691.6</v>
      </c>
      <c r="J794" s="369">
        <v>691.6</v>
      </c>
      <c r="K794" s="369">
        <f>K795</f>
        <v>457.40000000000003</v>
      </c>
      <c r="L794" s="370">
        <v>17</v>
      </c>
      <c r="M794" s="358" t="s">
        <v>17026</v>
      </c>
      <c r="N794" s="358" t="s">
        <v>17026</v>
      </c>
      <c r="O794" s="361" t="s">
        <v>17026</v>
      </c>
      <c r="P794" s="390">
        <v>5602584</v>
      </c>
      <c r="Q794" s="390"/>
      <c r="R794" s="369">
        <f t="shared" ref="R794" si="446">R795</f>
        <v>0</v>
      </c>
      <c r="S794" s="369">
        <f t="shared" ref="S794" si="447">S795</f>
        <v>0</v>
      </c>
      <c r="T794" s="369">
        <f t="shared" ref="T794" si="448">T795</f>
        <v>5602584</v>
      </c>
      <c r="U794" s="359">
        <f t="shared" si="445"/>
        <v>8100.9022556390973</v>
      </c>
      <c r="V794" s="366">
        <v>9089.3515037593988</v>
      </c>
    </row>
    <row r="795" spans="1:22" ht="35.25" x14ac:dyDescent="0.5">
      <c r="A795" s="173">
        <v>1</v>
      </c>
      <c r="B795" s="358">
        <f>SUBTOTAL(9,$A$640:A795)</f>
        <v>118</v>
      </c>
      <c r="C795" s="391" t="s">
        <v>15904</v>
      </c>
      <c r="D795" s="358">
        <v>1969</v>
      </c>
      <c r="E795" s="358"/>
      <c r="F795" s="358" t="s">
        <v>17189</v>
      </c>
      <c r="G795" s="358">
        <v>2</v>
      </c>
      <c r="H795" s="358" t="s">
        <v>16994</v>
      </c>
      <c r="I795" s="369">
        <v>691.6</v>
      </c>
      <c r="J795" s="369">
        <v>691.6</v>
      </c>
      <c r="K795" s="369">
        <v>457.40000000000003</v>
      </c>
      <c r="L795" s="370">
        <v>17</v>
      </c>
      <c r="M795" s="358" t="s">
        <v>17048</v>
      </c>
      <c r="N795" s="358" t="s">
        <v>17064</v>
      </c>
      <c r="O795" s="361" t="s">
        <v>17161</v>
      </c>
      <c r="P795" s="366">
        <v>5602584</v>
      </c>
      <c r="Q795" s="366"/>
      <c r="R795" s="366">
        <v>0</v>
      </c>
      <c r="S795" s="366">
        <v>0</v>
      </c>
      <c r="T795" s="366">
        <f t="shared" si="292"/>
        <v>5602584</v>
      </c>
      <c r="U795" s="359">
        <f t="shared" si="445"/>
        <v>8100.9022556390973</v>
      </c>
      <c r="V795" s="366">
        <v>9089.3515037593988</v>
      </c>
    </row>
    <row r="796" spans="1:22" ht="35.25" x14ac:dyDescent="0.5">
      <c r="B796" s="367" t="s">
        <v>53</v>
      </c>
      <c r="C796" s="392"/>
      <c r="D796" s="358" t="s">
        <v>17026</v>
      </c>
      <c r="E796" s="358" t="s">
        <v>17026</v>
      </c>
      <c r="F796" s="358" t="s">
        <v>17026</v>
      </c>
      <c r="G796" s="358" t="s">
        <v>17026</v>
      </c>
      <c r="H796" s="358" t="s">
        <v>17026</v>
      </c>
      <c r="I796" s="363">
        <f>I797</f>
        <v>362.9</v>
      </c>
      <c r="J796" s="363">
        <f t="shared" ref="J796:L796" si="449">J797</f>
        <v>241.5</v>
      </c>
      <c r="K796" s="363">
        <f>K797</f>
        <v>189.1</v>
      </c>
      <c r="L796" s="364">
        <f t="shared" si="449"/>
        <v>23</v>
      </c>
      <c r="M796" s="358" t="s">
        <v>17026</v>
      </c>
      <c r="N796" s="358" t="s">
        <v>17026</v>
      </c>
      <c r="O796" s="361" t="s">
        <v>17026</v>
      </c>
      <c r="P796" s="365">
        <v>3167614.8</v>
      </c>
      <c r="Q796" s="365"/>
      <c r="R796" s="363">
        <f t="shared" ref="R796:T796" si="450">R797</f>
        <v>0</v>
      </c>
      <c r="S796" s="363">
        <f t="shared" si="450"/>
        <v>0</v>
      </c>
      <c r="T796" s="363">
        <f t="shared" si="450"/>
        <v>3167614.8</v>
      </c>
      <c r="U796" s="359">
        <f t="shared" si="445"/>
        <v>8728.616147699091</v>
      </c>
      <c r="V796" s="366">
        <f>V797</f>
        <v>9793.6572747313312</v>
      </c>
    </row>
    <row r="797" spans="1:22" ht="35.25" x14ac:dyDescent="0.5">
      <c r="A797" s="173">
        <v>1</v>
      </c>
      <c r="B797" s="358">
        <f>SUBTOTAL(9,$A$640:A797)</f>
        <v>119</v>
      </c>
      <c r="C797" s="389" t="s">
        <v>66</v>
      </c>
      <c r="D797" s="358">
        <v>1965</v>
      </c>
      <c r="E797" s="358"/>
      <c r="F797" s="358" t="s">
        <v>17189</v>
      </c>
      <c r="G797" s="358">
        <v>2</v>
      </c>
      <c r="H797" s="358" t="s">
        <v>16996</v>
      </c>
      <c r="I797" s="369">
        <v>362.9</v>
      </c>
      <c r="J797" s="369">
        <v>241.5</v>
      </c>
      <c r="K797" s="369">
        <v>189.1</v>
      </c>
      <c r="L797" s="370">
        <v>23</v>
      </c>
      <c r="M797" s="358" t="s">
        <v>17048</v>
      </c>
      <c r="N797" s="358" t="s">
        <v>17064</v>
      </c>
      <c r="O797" s="361" t="s">
        <v>17160</v>
      </c>
      <c r="P797" s="366">
        <v>3167614.8</v>
      </c>
      <c r="Q797" s="366"/>
      <c r="R797" s="366">
        <v>0</v>
      </c>
      <c r="S797" s="366">
        <v>0</v>
      </c>
      <c r="T797" s="366">
        <f t="shared" si="292"/>
        <v>3167614.8</v>
      </c>
      <c r="U797" s="359">
        <f t="shared" si="445"/>
        <v>8728.616147699091</v>
      </c>
      <c r="V797" s="366">
        <v>9793.6572747313312</v>
      </c>
    </row>
    <row r="798" spans="1:22" ht="35.25" x14ac:dyDescent="0.5">
      <c r="B798" s="367" t="s">
        <v>55</v>
      </c>
      <c r="C798" s="385"/>
      <c r="D798" s="358" t="s">
        <v>17026</v>
      </c>
      <c r="E798" s="358" t="s">
        <v>17026</v>
      </c>
      <c r="F798" s="358" t="s">
        <v>17026</v>
      </c>
      <c r="G798" s="358" t="s">
        <v>17026</v>
      </c>
      <c r="H798" s="358" t="s">
        <v>17026</v>
      </c>
      <c r="I798" s="363">
        <f>I799</f>
        <v>375.2</v>
      </c>
      <c r="J798" s="363">
        <f t="shared" ref="J798:L798" si="451">J799</f>
        <v>375.2</v>
      </c>
      <c r="K798" s="363">
        <f>K799</f>
        <v>375.2</v>
      </c>
      <c r="L798" s="364">
        <f t="shared" si="451"/>
        <v>17</v>
      </c>
      <c r="M798" s="358" t="s">
        <v>17026</v>
      </c>
      <c r="N798" s="358" t="s">
        <v>17026</v>
      </c>
      <c r="O798" s="361" t="s">
        <v>17026</v>
      </c>
      <c r="P798" s="365">
        <v>4525164</v>
      </c>
      <c r="Q798" s="365"/>
      <c r="R798" s="363">
        <f t="shared" ref="R798:T798" si="452">R799</f>
        <v>0</v>
      </c>
      <c r="S798" s="363">
        <f t="shared" si="452"/>
        <v>0</v>
      </c>
      <c r="T798" s="363">
        <f t="shared" si="452"/>
        <v>4525164</v>
      </c>
      <c r="U798" s="359">
        <f t="shared" si="445"/>
        <v>12060.671641791045</v>
      </c>
      <c r="V798" s="366">
        <f>V799</f>
        <v>13532.280783582089</v>
      </c>
    </row>
    <row r="799" spans="1:22" ht="35.25" x14ac:dyDescent="0.5">
      <c r="A799" s="173">
        <v>1</v>
      </c>
      <c r="B799" s="358">
        <f>SUBTOTAL(9,$A$640:A799)</f>
        <v>120</v>
      </c>
      <c r="C799" s="368" t="s">
        <v>67</v>
      </c>
      <c r="D799" s="358">
        <v>1967</v>
      </c>
      <c r="E799" s="358"/>
      <c r="F799" s="358" t="s">
        <v>17189</v>
      </c>
      <c r="G799" s="358">
        <v>2</v>
      </c>
      <c r="H799" s="358" t="s">
        <v>16996</v>
      </c>
      <c r="I799" s="369">
        <v>375.2</v>
      </c>
      <c r="J799" s="369">
        <v>375.2</v>
      </c>
      <c r="K799" s="369">
        <v>375.2</v>
      </c>
      <c r="L799" s="370">
        <v>17</v>
      </c>
      <c r="M799" s="358" t="s">
        <v>17048</v>
      </c>
      <c r="N799" s="358" t="s">
        <v>17064</v>
      </c>
      <c r="O799" s="361" t="s">
        <v>17162</v>
      </c>
      <c r="P799" s="366">
        <v>4525164</v>
      </c>
      <c r="Q799" s="366"/>
      <c r="R799" s="366">
        <v>0</v>
      </c>
      <c r="S799" s="366">
        <v>0</v>
      </c>
      <c r="T799" s="366">
        <f t="shared" si="292"/>
        <v>4525164</v>
      </c>
      <c r="U799" s="359">
        <f t="shared" si="445"/>
        <v>12060.671641791045</v>
      </c>
      <c r="V799" s="366">
        <v>13532.280783582089</v>
      </c>
    </row>
    <row r="800" spans="1:22" ht="35.25" x14ac:dyDescent="0.5">
      <c r="B800" s="367" t="s">
        <v>56</v>
      </c>
      <c r="C800" s="385"/>
      <c r="D800" s="358" t="s">
        <v>17026</v>
      </c>
      <c r="E800" s="358" t="s">
        <v>17026</v>
      </c>
      <c r="F800" s="358" t="s">
        <v>17026</v>
      </c>
      <c r="G800" s="358" t="s">
        <v>17026</v>
      </c>
      <c r="H800" s="358" t="s">
        <v>17026</v>
      </c>
      <c r="I800" s="363">
        <f>I801</f>
        <v>946</v>
      </c>
      <c r="J800" s="363">
        <f t="shared" ref="J800:L800" si="453">J801</f>
        <v>854.3</v>
      </c>
      <c r="K800" s="363">
        <f>K801</f>
        <v>755.59999999999991</v>
      </c>
      <c r="L800" s="364">
        <f t="shared" si="453"/>
        <v>52</v>
      </c>
      <c r="M800" s="358" t="s">
        <v>17026</v>
      </c>
      <c r="N800" s="358" t="s">
        <v>17026</v>
      </c>
      <c r="O800" s="361" t="s">
        <v>17026</v>
      </c>
      <c r="P800" s="365">
        <v>6572262</v>
      </c>
      <c r="Q800" s="365"/>
      <c r="R800" s="363">
        <f t="shared" ref="R800:T800" si="454">R801</f>
        <v>0</v>
      </c>
      <c r="S800" s="363">
        <f t="shared" si="454"/>
        <v>0</v>
      </c>
      <c r="T800" s="363">
        <f t="shared" si="454"/>
        <v>6572262</v>
      </c>
      <c r="U800" s="359">
        <f t="shared" si="445"/>
        <v>6947.4228329809721</v>
      </c>
      <c r="V800" s="366">
        <f>V801</f>
        <v>7795.1277748414377</v>
      </c>
    </row>
    <row r="801" spans="1:16198" ht="35.25" x14ac:dyDescent="0.5">
      <c r="A801" s="173">
        <v>1</v>
      </c>
      <c r="B801" s="358">
        <f>SUBTOTAL(9,$A$640:A801)</f>
        <v>121</v>
      </c>
      <c r="C801" s="393" t="s">
        <v>68</v>
      </c>
      <c r="D801" s="358">
        <v>1971</v>
      </c>
      <c r="E801" s="358"/>
      <c r="F801" s="358" t="s">
        <v>17189</v>
      </c>
      <c r="G801" s="358">
        <v>2</v>
      </c>
      <c r="H801" s="358" t="s">
        <v>17055</v>
      </c>
      <c r="I801" s="369">
        <v>946</v>
      </c>
      <c r="J801" s="369">
        <v>854.3</v>
      </c>
      <c r="K801" s="369">
        <v>755.59999999999991</v>
      </c>
      <c r="L801" s="370">
        <v>52</v>
      </c>
      <c r="M801" s="358" t="s">
        <v>17048</v>
      </c>
      <c r="N801" s="358" t="s">
        <v>17064</v>
      </c>
      <c r="O801" s="361" t="s">
        <v>17163</v>
      </c>
      <c r="P801" s="366">
        <v>6572262</v>
      </c>
      <c r="Q801" s="366"/>
      <c r="R801" s="366">
        <v>0</v>
      </c>
      <c r="S801" s="366">
        <v>0</v>
      </c>
      <c r="T801" s="366">
        <f t="shared" si="292"/>
        <v>6572262</v>
      </c>
      <c r="U801" s="359">
        <f t="shared" si="445"/>
        <v>6947.4228329809721</v>
      </c>
      <c r="V801" s="366">
        <v>7795.1277748414377</v>
      </c>
    </row>
    <row r="802" spans="1:16198" ht="35.25" x14ac:dyDescent="0.5">
      <c r="B802" s="367" t="s">
        <v>54</v>
      </c>
      <c r="C802" s="385"/>
      <c r="D802" s="358" t="s">
        <v>17026</v>
      </c>
      <c r="E802" s="358" t="s">
        <v>17026</v>
      </c>
      <c r="F802" s="358" t="s">
        <v>17026</v>
      </c>
      <c r="G802" s="358" t="s">
        <v>17026</v>
      </c>
      <c r="H802" s="358" t="s">
        <v>17026</v>
      </c>
      <c r="I802" s="363">
        <f>I803</f>
        <v>418.9</v>
      </c>
      <c r="J802" s="363">
        <f t="shared" ref="J802:L802" si="455">J803</f>
        <v>372.4</v>
      </c>
      <c r="K802" s="363">
        <f>K803</f>
        <v>372.4</v>
      </c>
      <c r="L802" s="364">
        <f t="shared" si="455"/>
        <v>8</v>
      </c>
      <c r="M802" s="358" t="s">
        <v>17026</v>
      </c>
      <c r="N802" s="358" t="s">
        <v>17026</v>
      </c>
      <c r="O802" s="361" t="s">
        <v>17026</v>
      </c>
      <c r="P802" s="365">
        <v>3102969.6</v>
      </c>
      <c r="Q802" s="365"/>
      <c r="R802" s="363">
        <f t="shared" ref="R802:T802" si="456">R803</f>
        <v>0</v>
      </c>
      <c r="S802" s="363">
        <f t="shared" si="456"/>
        <v>0</v>
      </c>
      <c r="T802" s="363">
        <f t="shared" si="456"/>
        <v>3102969.6</v>
      </c>
      <c r="U802" s="359">
        <f t="shared" si="445"/>
        <v>7407.4232513726429</v>
      </c>
      <c r="V802" s="366">
        <f>V803</f>
        <v>8311.2561470518012</v>
      </c>
    </row>
    <row r="803" spans="1:16198" ht="35.25" x14ac:dyDescent="0.5">
      <c r="A803" s="173">
        <v>1</v>
      </c>
      <c r="B803" s="358">
        <f>SUBTOTAL(9,$A$640:A803)</f>
        <v>122</v>
      </c>
      <c r="C803" s="368" t="s">
        <v>69</v>
      </c>
      <c r="D803" s="358">
        <v>1965</v>
      </c>
      <c r="E803" s="358"/>
      <c r="F803" s="358" t="s">
        <v>17189</v>
      </c>
      <c r="G803" s="358">
        <v>2</v>
      </c>
      <c r="H803" s="358" t="s">
        <v>16996</v>
      </c>
      <c r="I803" s="369">
        <v>418.9</v>
      </c>
      <c r="J803" s="369">
        <v>372.4</v>
      </c>
      <c r="K803" s="369">
        <v>372.4</v>
      </c>
      <c r="L803" s="370">
        <v>8</v>
      </c>
      <c r="M803" s="358" t="s">
        <v>17048</v>
      </c>
      <c r="N803" s="358" t="s">
        <v>17064</v>
      </c>
      <c r="O803" s="361" t="s">
        <v>17161</v>
      </c>
      <c r="P803" s="366">
        <v>3102969.6</v>
      </c>
      <c r="Q803" s="366"/>
      <c r="R803" s="366">
        <v>0</v>
      </c>
      <c r="S803" s="366">
        <v>0</v>
      </c>
      <c r="T803" s="366">
        <f t="shared" si="292"/>
        <v>3102969.6</v>
      </c>
      <c r="U803" s="359">
        <f t="shared" si="445"/>
        <v>7407.4232513726429</v>
      </c>
      <c r="V803" s="366">
        <v>8311.2561470518012</v>
      </c>
    </row>
    <row r="804" spans="1:16198" ht="35.25" x14ac:dyDescent="0.5">
      <c r="B804" s="367" t="s">
        <v>492</v>
      </c>
      <c r="C804" s="385"/>
      <c r="D804" s="358" t="s">
        <v>17026</v>
      </c>
      <c r="E804" s="358" t="s">
        <v>17026</v>
      </c>
      <c r="F804" s="358" t="s">
        <v>17026</v>
      </c>
      <c r="G804" s="358" t="s">
        <v>17026</v>
      </c>
      <c r="H804" s="358" t="s">
        <v>17026</v>
      </c>
      <c r="I804" s="363">
        <f>I805</f>
        <v>3265.3</v>
      </c>
      <c r="J804" s="363">
        <f t="shared" ref="J804:L804" si="457">J805</f>
        <v>1908.7</v>
      </c>
      <c r="K804" s="363">
        <f>K805</f>
        <v>1908.7</v>
      </c>
      <c r="L804" s="364">
        <f t="shared" si="457"/>
        <v>102</v>
      </c>
      <c r="M804" s="358" t="s">
        <v>17026</v>
      </c>
      <c r="N804" s="358" t="s">
        <v>17026</v>
      </c>
      <c r="O804" s="361" t="s">
        <v>17026</v>
      </c>
      <c r="P804" s="365">
        <v>16205981.91</v>
      </c>
      <c r="Q804" s="365"/>
      <c r="R804" s="363">
        <f t="shared" ref="R804:T804" si="458">R805</f>
        <v>0</v>
      </c>
      <c r="S804" s="363">
        <f t="shared" si="458"/>
        <v>0</v>
      </c>
      <c r="T804" s="363">
        <f t="shared" si="458"/>
        <v>16205981.91</v>
      </c>
      <c r="U804" s="359">
        <f t="shared" si="445"/>
        <v>4963.091265733623</v>
      </c>
      <c r="V804" s="366">
        <f>V805</f>
        <v>5134.8862279116775</v>
      </c>
    </row>
    <row r="805" spans="1:16198" ht="35.25" x14ac:dyDescent="0.5">
      <c r="A805" s="173">
        <v>1</v>
      </c>
      <c r="B805" s="358">
        <f>SUBTOTAL(9,$A$640:A805)</f>
        <v>123</v>
      </c>
      <c r="C805" s="368" t="s">
        <v>495</v>
      </c>
      <c r="D805" s="358">
        <v>1994</v>
      </c>
      <c r="E805" s="358"/>
      <c r="F805" s="358" t="s">
        <v>17189</v>
      </c>
      <c r="G805" s="358">
        <v>2</v>
      </c>
      <c r="H805" s="358" t="s">
        <v>17051</v>
      </c>
      <c r="I805" s="369">
        <v>3265.3</v>
      </c>
      <c r="J805" s="369">
        <v>1908.7</v>
      </c>
      <c r="K805" s="369">
        <v>1908.7</v>
      </c>
      <c r="L805" s="370">
        <v>102</v>
      </c>
      <c r="M805" s="358" t="s">
        <v>17048</v>
      </c>
      <c r="N805" s="358" t="s">
        <v>17064</v>
      </c>
      <c r="O805" s="361" t="s">
        <v>17152</v>
      </c>
      <c r="P805" s="366">
        <v>16205981.91</v>
      </c>
      <c r="Q805" s="366"/>
      <c r="R805" s="366">
        <v>0</v>
      </c>
      <c r="S805" s="366">
        <v>0</v>
      </c>
      <c r="T805" s="366">
        <f t="shared" ref="T805:T807" si="459">P805-R805-S805</f>
        <v>16205981.91</v>
      </c>
      <c r="U805" s="359">
        <f t="shared" si="445"/>
        <v>4963.091265733623</v>
      </c>
      <c r="V805" s="366">
        <v>5134.8862279116775</v>
      </c>
    </row>
    <row r="806" spans="1:16198" ht="35.25" x14ac:dyDescent="0.5">
      <c r="B806" s="367" t="s">
        <v>507</v>
      </c>
      <c r="C806" s="385"/>
      <c r="D806" s="358" t="s">
        <v>17026</v>
      </c>
      <c r="E806" s="358" t="s">
        <v>17026</v>
      </c>
      <c r="F806" s="358" t="s">
        <v>17026</v>
      </c>
      <c r="G806" s="358" t="s">
        <v>17026</v>
      </c>
      <c r="H806" s="358" t="s">
        <v>17026</v>
      </c>
      <c r="I806" s="363">
        <f>I807</f>
        <v>627.5</v>
      </c>
      <c r="J806" s="363">
        <f t="shared" ref="J806:L806" si="460">J807</f>
        <v>559.4</v>
      </c>
      <c r="K806" s="363">
        <f>K807</f>
        <v>559.4</v>
      </c>
      <c r="L806" s="364">
        <f t="shared" si="460"/>
        <v>26</v>
      </c>
      <c r="M806" s="358" t="s">
        <v>17026</v>
      </c>
      <c r="N806" s="358" t="s">
        <v>17026</v>
      </c>
      <c r="O806" s="361" t="s">
        <v>17026</v>
      </c>
      <c r="P806" s="365">
        <v>4039280.1599999997</v>
      </c>
      <c r="Q806" s="365"/>
      <c r="R806" s="363">
        <f t="shared" ref="R806:T806" si="461">R807</f>
        <v>0</v>
      </c>
      <c r="S806" s="363">
        <f t="shared" si="461"/>
        <v>0</v>
      </c>
      <c r="T806" s="363">
        <f t="shared" si="461"/>
        <v>4039280.1599999997</v>
      </c>
      <c r="U806" s="359">
        <f t="shared" si="445"/>
        <v>6437.0998565737045</v>
      </c>
      <c r="V806" s="366">
        <f>V807</f>
        <v>6659.9164940239043</v>
      </c>
    </row>
    <row r="807" spans="1:16198" ht="35.25" x14ac:dyDescent="0.5">
      <c r="A807" s="173">
        <v>1</v>
      </c>
      <c r="B807" s="358">
        <f>SUBTOTAL(9,$A$640:A807)</f>
        <v>124</v>
      </c>
      <c r="C807" s="368" t="s">
        <v>506</v>
      </c>
      <c r="D807" s="358">
        <v>1990</v>
      </c>
      <c r="E807" s="358"/>
      <c r="F807" s="358" t="s">
        <v>17053</v>
      </c>
      <c r="G807" s="358">
        <v>2</v>
      </c>
      <c r="H807" s="358" t="s">
        <v>16996</v>
      </c>
      <c r="I807" s="369">
        <v>627.5</v>
      </c>
      <c r="J807" s="369">
        <v>559.4</v>
      </c>
      <c r="K807" s="369">
        <v>559.4</v>
      </c>
      <c r="L807" s="370">
        <v>26</v>
      </c>
      <c r="M807" s="358" t="s">
        <v>17048</v>
      </c>
      <c r="N807" s="358" t="s">
        <v>17086</v>
      </c>
      <c r="O807" s="361" t="s">
        <v>17052</v>
      </c>
      <c r="P807" s="366">
        <v>4039280.1599999997</v>
      </c>
      <c r="Q807" s="366"/>
      <c r="R807" s="366">
        <v>0</v>
      </c>
      <c r="S807" s="366">
        <v>0</v>
      </c>
      <c r="T807" s="366">
        <f t="shared" si="459"/>
        <v>4039280.1599999997</v>
      </c>
      <c r="U807" s="359">
        <f t="shared" si="445"/>
        <v>6437.0998565737045</v>
      </c>
      <c r="V807" s="366">
        <v>6659.9164940239043</v>
      </c>
    </row>
    <row r="808" spans="1:16198" ht="35.25" x14ac:dyDescent="0.5">
      <c r="B808" s="367" t="s">
        <v>313</v>
      </c>
      <c r="C808" s="385"/>
      <c r="D808" s="358" t="s">
        <v>17026</v>
      </c>
      <c r="E808" s="358" t="s">
        <v>17026</v>
      </c>
      <c r="F808" s="358" t="s">
        <v>17026</v>
      </c>
      <c r="G808" s="358" t="s">
        <v>17026</v>
      </c>
      <c r="H808" s="358" t="s">
        <v>17026</v>
      </c>
      <c r="I808" s="363">
        <f>I809+I810</f>
        <v>3230</v>
      </c>
      <c r="J808" s="363">
        <f t="shared" ref="J808:L808" si="462">J809+J810</f>
        <v>2919.7999999999997</v>
      </c>
      <c r="K808" s="363">
        <f t="shared" si="462"/>
        <v>2865.8999999999996</v>
      </c>
      <c r="L808" s="364">
        <f t="shared" si="462"/>
        <v>131</v>
      </c>
      <c r="M808" s="358" t="s">
        <v>17026</v>
      </c>
      <c r="N808" s="358" t="s">
        <v>17026</v>
      </c>
      <c r="O808" s="361" t="s">
        <v>17026</v>
      </c>
      <c r="P808" s="365">
        <v>13569014.32</v>
      </c>
      <c r="Q808" s="365"/>
      <c r="R808" s="363">
        <f t="shared" ref="R808:T808" si="463">R809+R810</f>
        <v>0</v>
      </c>
      <c r="S808" s="363">
        <f t="shared" si="463"/>
        <v>0</v>
      </c>
      <c r="T808" s="363">
        <f t="shared" si="463"/>
        <v>13569014.32</v>
      </c>
      <c r="U808" s="359">
        <f t="shared" si="445"/>
        <v>4200.9332260061919</v>
      </c>
      <c r="V808" s="366">
        <f>MAX(V809:V810)</f>
        <v>7529.3367786391045</v>
      </c>
    </row>
    <row r="809" spans="1:16198" ht="35.25" x14ac:dyDescent="0.5">
      <c r="A809" s="173">
        <v>1</v>
      </c>
      <c r="B809" s="358">
        <f>SUBTOTAL(9,$A$640:A809)</f>
        <v>125</v>
      </c>
      <c r="C809" s="368" t="s">
        <v>312</v>
      </c>
      <c r="D809" s="358">
        <v>1980</v>
      </c>
      <c r="E809" s="358"/>
      <c r="F809" s="358" t="s">
        <v>17189</v>
      </c>
      <c r="G809" s="358">
        <v>2</v>
      </c>
      <c r="H809" s="358" t="s">
        <v>17055</v>
      </c>
      <c r="I809" s="369">
        <v>928.8</v>
      </c>
      <c r="J809" s="369">
        <v>844.6</v>
      </c>
      <c r="K809" s="369">
        <v>844.6</v>
      </c>
      <c r="L809" s="370">
        <v>46</v>
      </c>
      <c r="M809" s="358" t="s">
        <v>17048</v>
      </c>
      <c r="N809" s="358" t="s">
        <v>17086</v>
      </c>
      <c r="O809" s="361" t="s">
        <v>17052</v>
      </c>
      <c r="P809" s="366">
        <v>6571694.3200000003</v>
      </c>
      <c r="Q809" s="366"/>
      <c r="R809" s="366">
        <v>0</v>
      </c>
      <c r="S809" s="366">
        <v>0</v>
      </c>
      <c r="T809" s="366">
        <f t="shared" ref="T809:T813" si="464">P809-R809-S809</f>
        <v>6571694.3200000003</v>
      </c>
      <c r="U809" s="359">
        <f t="shared" si="445"/>
        <v>7075.4676141257542</v>
      </c>
      <c r="V809" s="366">
        <v>7529.3367786391045</v>
      </c>
    </row>
    <row r="810" spans="1:16198" ht="35.25" x14ac:dyDescent="0.5">
      <c r="A810" s="173">
        <v>1</v>
      </c>
      <c r="B810" s="358">
        <f>SUBTOTAL(9,$A$640:A810)</f>
        <v>126</v>
      </c>
      <c r="C810" s="368" t="s">
        <v>314</v>
      </c>
      <c r="D810" s="358">
        <v>1989</v>
      </c>
      <c r="E810" s="358"/>
      <c r="F810" s="358" t="s">
        <v>17053</v>
      </c>
      <c r="G810" s="358">
        <v>4</v>
      </c>
      <c r="H810" s="358" t="s">
        <v>17051</v>
      </c>
      <c r="I810" s="369">
        <v>2301.1999999999998</v>
      </c>
      <c r="J810" s="369">
        <v>2075.1999999999998</v>
      </c>
      <c r="K810" s="369">
        <v>2021.2999999999997</v>
      </c>
      <c r="L810" s="370">
        <v>85</v>
      </c>
      <c r="M810" s="358" t="s">
        <v>17048</v>
      </c>
      <c r="N810" s="358" t="s">
        <v>17064</v>
      </c>
      <c r="O810" s="361" t="s">
        <v>17186</v>
      </c>
      <c r="P810" s="366">
        <v>6997320</v>
      </c>
      <c r="Q810" s="366"/>
      <c r="R810" s="366">
        <v>0</v>
      </c>
      <c r="S810" s="366">
        <v>0</v>
      </c>
      <c r="T810" s="366">
        <f t="shared" si="464"/>
        <v>6997320</v>
      </c>
      <c r="U810" s="359">
        <f t="shared" si="445"/>
        <v>3040.7265774378589</v>
      </c>
      <c r="V810" s="366">
        <v>3040.73</v>
      </c>
    </row>
    <row r="811" spans="1:16198" ht="35.25" x14ac:dyDescent="0.5">
      <c r="B811" s="367" t="s">
        <v>309</v>
      </c>
      <c r="C811" s="385"/>
      <c r="D811" s="358" t="s">
        <v>17026</v>
      </c>
      <c r="E811" s="358" t="s">
        <v>17026</v>
      </c>
      <c r="F811" s="358" t="s">
        <v>17026</v>
      </c>
      <c r="G811" s="358" t="s">
        <v>17026</v>
      </c>
      <c r="H811" s="358" t="s">
        <v>17026</v>
      </c>
      <c r="I811" s="363">
        <f>I812+I813</f>
        <v>2655.54</v>
      </c>
      <c r="J811" s="363">
        <f t="shared" ref="J811:L811" si="465">J812+J813</f>
        <v>2298.2399999999998</v>
      </c>
      <c r="K811" s="363">
        <f>K812+K813</f>
        <v>2197.1999999999998</v>
      </c>
      <c r="L811" s="364">
        <f t="shared" si="465"/>
        <v>114</v>
      </c>
      <c r="M811" s="358" t="s">
        <v>17026</v>
      </c>
      <c r="N811" s="358" t="s">
        <v>17026</v>
      </c>
      <c r="O811" s="361" t="s">
        <v>17026</v>
      </c>
      <c r="P811" s="365">
        <v>7704383.129999999</v>
      </c>
      <c r="Q811" s="365"/>
      <c r="R811" s="363">
        <f t="shared" ref="R811:T811" si="466">R812+R813</f>
        <v>0</v>
      </c>
      <c r="S811" s="363">
        <f t="shared" si="466"/>
        <v>0</v>
      </c>
      <c r="T811" s="363">
        <f t="shared" si="466"/>
        <v>7704383.129999999</v>
      </c>
      <c r="U811" s="359">
        <f t="shared" si="445"/>
        <v>2901.249135768996</v>
      </c>
      <c r="V811" s="366">
        <f>MAX(V812:V813)</f>
        <v>5669.9467821782182</v>
      </c>
    </row>
    <row r="812" spans="1:16198" ht="35.25" x14ac:dyDescent="0.5">
      <c r="A812" s="173">
        <v>1</v>
      </c>
      <c r="B812" s="358">
        <f>SUBTOTAL(9,$A$640:A812)</f>
        <v>127</v>
      </c>
      <c r="C812" s="368" t="s">
        <v>315</v>
      </c>
      <c r="D812" s="358">
        <v>1957</v>
      </c>
      <c r="E812" s="358"/>
      <c r="F812" s="358" t="s">
        <v>17189</v>
      </c>
      <c r="G812" s="358">
        <v>2</v>
      </c>
      <c r="H812" s="358" t="s">
        <v>16994</v>
      </c>
      <c r="I812" s="369">
        <v>791.84</v>
      </c>
      <c r="J812" s="369">
        <v>585.14</v>
      </c>
      <c r="K812" s="369">
        <v>551.79999999999995</v>
      </c>
      <c r="L812" s="370">
        <v>40</v>
      </c>
      <c r="M812" s="358" t="s">
        <v>17048</v>
      </c>
      <c r="N812" s="358" t="s">
        <v>17086</v>
      </c>
      <c r="O812" s="361" t="s">
        <v>17052</v>
      </c>
      <c r="P812" s="366">
        <v>2460578.1199999996</v>
      </c>
      <c r="Q812" s="366"/>
      <c r="R812" s="366">
        <v>0</v>
      </c>
      <c r="S812" s="366">
        <v>0</v>
      </c>
      <c r="T812" s="366">
        <f t="shared" si="464"/>
        <v>2460578.1199999996</v>
      </c>
      <c r="U812" s="359">
        <f t="shared" si="445"/>
        <v>3107.4183168316827</v>
      </c>
      <c r="V812" s="366">
        <v>5669.9467821782182</v>
      </c>
    </row>
    <row r="813" spans="1:16198" ht="35.25" x14ac:dyDescent="0.5">
      <c r="A813" s="173">
        <v>1</v>
      </c>
      <c r="B813" s="358">
        <f>SUBTOTAL(9,$A$640:A813)</f>
        <v>128</v>
      </c>
      <c r="C813" s="368" t="s">
        <v>316</v>
      </c>
      <c r="D813" s="358">
        <v>1979</v>
      </c>
      <c r="E813" s="358"/>
      <c r="F813" s="358" t="s">
        <v>17053</v>
      </c>
      <c r="G813" s="358">
        <v>5</v>
      </c>
      <c r="H813" s="358" t="s">
        <v>17055</v>
      </c>
      <c r="I813" s="369">
        <v>1863.7</v>
      </c>
      <c r="J813" s="369">
        <v>1713.1</v>
      </c>
      <c r="K813" s="369">
        <v>1645.3999999999999</v>
      </c>
      <c r="L813" s="370">
        <v>74</v>
      </c>
      <c r="M813" s="358" t="s">
        <v>17048</v>
      </c>
      <c r="N813" s="358" t="s">
        <v>17064</v>
      </c>
      <c r="O813" s="361" t="s">
        <v>17186</v>
      </c>
      <c r="P813" s="366">
        <v>5243805.01</v>
      </c>
      <c r="Q813" s="366"/>
      <c r="R813" s="366">
        <v>0</v>
      </c>
      <c r="S813" s="366">
        <v>0</v>
      </c>
      <c r="T813" s="366">
        <f t="shared" si="464"/>
        <v>5243805.01</v>
      </c>
      <c r="U813" s="359">
        <f t="shared" si="445"/>
        <v>2813.6529538015775</v>
      </c>
      <c r="V813" s="366">
        <v>2813.65</v>
      </c>
    </row>
    <row r="814" spans="1:16198" ht="35.25" x14ac:dyDescent="0.25">
      <c r="B814" s="394" t="s">
        <v>17315</v>
      </c>
      <c r="C814" s="395"/>
      <c r="D814" s="395"/>
      <c r="E814" s="395"/>
      <c r="F814" s="395"/>
      <c r="G814" s="395"/>
      <c r="H814" s="395"/>
      <c r="I814" s="395"/>
      <c r="J814" s="395"/>
      <c r="K814" s="395"/>
      <c r="L814" s="395"/>
      <c r="M814" s="395"/>
      <c r="N814" s="395"/>
      <c r="O814" s="395"/>
      <c r="P814" s="395"/>
      <c r="Q814" s="395"/>
      <c r="R814" s="395"/>
      <c r="S814" s="395"/>
      <c r="T814" s="395"/>
      <c r="U814" s="395"/>
      <c r="V814" s="396"/>
    </row>
    <row r="815" spans="1:16198" ht="35.25" x14ac:dyDescent="0.5">
      <c r="B815" s="367" t="s">
        <v>17319</v>
      </c>
      <c r="C815" s="397"/>
      <c r="D815" s="358" t="s">
        <v>17026</v>
      </c>
      <c r="E815" s="358" t="s">
        <v>17026</v>
      </c>
      <c r="F815" s="358" t="s">
        <v>17026</v>
      </c>
      <c r="G815" s="358" t="s">
        <v>17026</v>
      </c>
      <c r="H815" s="358" t="s">
        <v>17026</v>
      </c>
      <c r="I815" s="363">
        <f>I816</f>
        <v>6239.3</v>
      </c>
      <c r="J815" s="363">
        <f t="shared" ref="J815:L817" si="467">J816</f>
        <v>4163.01</v>
      </c>
      <c r="K815" s="363">
        <f t="shared" si="467"/>
        <v>4163.01</v>
      </c>
      <c r="L815" s="364">
        <f t="shared" si="467"/>
        <v>229</v>
      </c>
      <c r="M815" s="358" t="s">
        <v>17026</v>
      </c>
      <c r="N815" s="358" t="s">
        <v>17026</v>
      </c>
      <c r="O815" s="361" t="s">
        <v>17026</v>
      </c>
      <c r="P815" s="365">
        <f>P816</f>
        <v>15649176.390000001</v>
      </c>
      <c r="Q815" s="365">
        <f t="shared" ref="Q815:T817" si="468">Q816</f>
        <v>0</v>
      </c>
      <c r="R815" s="363">
        <f t="shared" si="468"/>
        <v>0</v>
      </c>
      <c r="S815" s="363">
        <f t="shared" si="468"/>
        <v>0</v>
      </c>
      <c r="T815" s="363">
        <f t="shared" si="468"/>
        <v>15649176.390000001</v>
      </c>
      <c r="U815" s="359">
        <f t="shared" si="445"/>
        <v>2508.1621960796883</v>
      </c>
      <c r="V815" s="366">
        <f>MAX(V816:V820)</f>
        <v>8984.26</v>
      </c>
    </row>
    <row r="816" spans="1:16198" s="398" customFormat="1" ht="35.25" x14ac:dyDescent="0.5">
      <c r="B816" s="367" t="s">
        <v>17320</v>
      </c>
      <c r="C816" s="385"/>
      <c r="D816" s="358" t="s">
        <v>17026</v>
      </c>
      <c r="E816" s="358" t="s">
        <v>17026</v>
      </c>
      <c r="F816" s="358" t="s">
        <v>17026</v>
      </c>
      <c r="G816" s="358" t="s">
        <v>17026</v>
      </c>
      <c r="H816" s="358" t="s">
        <v>17026</v>
      </c>
      <c r="I816" s="363">
        <f>I817+I819</f>
        <v>6239.3</v>
      </c>
      <c r="J816" s="363">
        <f t="shared" ref="J816:L816" si="469">J817+J819</f>
        <v>4163.01</v>
      </c>
      <c r="K816" s="363">
        <f t="shared" si="469"/>
        <v>4163.01</v>
      </c>
      <c r="L816" s="364">
        <f t="shared" si="469"/>
        <v>229</v>
      </c>
      <c r="M816" s="358" t="s">
        <v>17026</v>
      </c>
      <c r="N816" s="358" t="s">
        <v>17026</v>
      </c>
      <c r="O816" s="361" t="s">
        <v>17026</v>
      </c>
      <c r="P816" s="365">
        <f>P817+P819</f>
        <v>15649176.390000001</v>
      </c>
      <c r="Q816" s="365">
        <f t="shared" ref="Q816:T816" si="470">Q817+Q819</f>
        <v>0</v>
      </c>
      <c r="R816" s="363">
        <f t="shared" si="470"/>
        <v>0</v>
      </c>
      <c r="S816" s="363">
        <f t="shared" si="470"/>
        <v>0</v>
      </c>
      <c r="T816" s="363">
        <f t="shared" si="470"/>
        <v>15649176.390000001</v>
      </c>
      <c r="U816" s="359">
        <f t="shared" si="445"/>
        <v>2508.1621960796883</v>
      </c>
      <c r="V816" s="366">
        <f>V817</f>
        <v>1051.81</v>
      </c>
      <c r="W816" s="399"/>
      <c r="X816" s="399"/>
      <c r="Y816" s="399"/>
      <c r="Z816" s="399"/>
      <c r="AA816" s="399"/>
      <c r="AB816" s="399"/>
      <c r="AC816" s="399"/>
      <c r="AD816" s="399"/>
      <c r="AE816" s="399"/>
      <c r="AF816" s="399"/>
      <c r="AG816" s="399"/>
      <c r="AH816" s="399"/>
      <c r="AI816" s="399"/>
      <c r="AJ816" s="399"/>
      <c r="AK816" s="399"/>
      <c r="AL816" s="399"/>
      <c r="AM816" s="399"/>
      <c r="AN816" s="399"/>
      <c r="AO816" s="399"/>
      <c r="AP816" s="399"/>
      <c r="AQ816" s="399"/>
      <c r="AR816" s="399"/>
      <c r="AS816" s="399"/>
      <c r="AT816" s="399"/>
      <c r="AU816" s="399"/>
      <c r="AV816" s="399"/>
      <c r="AW816" s="399"/>
      <c r="AX816" s="399"/>
      <c r="AY816" s="399"/>
      <c r="AZ816" s="399"/>
      <c r="BA816" s="399"/>
      <c r="BB816" s="399"/>
      <c r="BC816" s="399"/>
      <c r="BD816" s="399"/>
      <c r="BE816" s="399"/>
      <c r="BF816" s="399"/>
      <c r="BG816" s="399"/>
      <c r="BH816" s="399"/>
      <c r="BI816" s="399"/>
      <c r="BJ816" s="399"/>
      <c r="BK816" s="399"/>
      <c r="BL816" s="399"/>
      <c r="BM816" s="399"/>
      <c r="BN816" s="399"/>
      <c r="BO816" s="399"/>
      <c r="BP816" s="399"/>
      <c r="BQ816" s="399"/>
      <c r="BR816" s="399"/>
      <c r="BS816" s="399"/>
      <c r="BT816" s="399"/>
      <c r="BU816" s="399"/>
      <c r="BV816" s="399"/>
      <c r="BW816" s="399"/>
      <c r="BX816" s="399"/>
      <c r="BY816" s="399"/>
      <c r="BZ816" s="399"/>
      <c r="CA816" s="399"/>
      <c r="CB816" s="399"/>
      <c r="CC816" s="399"/>
      <c r="CD816" s="399"/>
      <c r="CE816" s="399"/>
      <c r="CF816" s="399"/>
      <c r="CG816" s="399"/>
      <c r="CH816" s="399"/>
      <c r="CI816" s="399"/>
      <c r="CJ816" s="399"/>
      <c r="CK816" s="399"/>
      <c r="CL816" s="399"/>
      <c r="CM816" s="399"/>
      <c r="CN816" s="399"/>
      <c r="CO816" s="399"/>
      <c r="CP816" s="399"/>
      <c r="CQ816" s="399"/>
      <c r="CR816" s="399"/>
      <c r="CS816" s="399"/>
      <c r="CT816" s="399"/>
      <c r="CU816" s="399"/>
      <c r="CV816" s="399"/>
      <c r="CW816" s="399"/>
      <c r="CX816" s="399"/>
      <c r="CY816" s="399"/>
      <c r="CZ816" s="399"/>
      <c r="DA816" s="399"/>
      <c r="DB816" s="399"/>
      <c r="DC816" s="399"/>
      <c r="DD816" s="399"/>
      <c r="DE816" s="399"/>
      <c r="DF816" s="399"/>
      <c r="DG816" s="399"/>
      <c r="DH816" s="399"/>
      <c r="DI816" s="399"/>
      <c r="DJ816" s="399"/>
      <c r="DK816" s="399"/>
      <c r="DL816" s="399"/>
      <c r="DM816" s="399"/>
      <c r="DN816" s="399"/>
      <c r="DO816" s="399"/>
      <c r="DP816" s="399"/>
      <c r="DQ816" s="399"/>
      <c r="DR816" s="399"/>
      <c r="DS816" s="399"/>
      <c r="DT816" s="399"/>
      <c r="DU816" s="399"/>
      <c r="DV816" s="399"/>
      <c r="DW816" s="399"/>
      <c r="DX816" s="399"/>
      <c r="DY816" s="399"/>
      <c r="DZ816" s="399"/>
      <c r="EA816" s="399"/>
      <c r="EB816" s="399"/>
      <c r="EC816" s="399"/>
      <c r="ED816" s="399"/>
      <c r="EE816" s="399"/>
      <c r="EF816" s="399"/>
      <c r="EG816" s="399"/>
      <c r="EH816" s="399"/>
      <c r="EI816" s="399"/>
      <c r="EJ816" s="399"/>
      <c r="EK816" s="399"/>
      <c r="EL816" s="399"/>
      <c r="EM816" s="399"/>
      <c r="EN816" s="399"/>
      <c r="EO816" s="399"/>
      <c r="EP816" s="399"/>
      <c r="EQ816" s="399"/>
      <c r="ER816" s="399"/>
      <c r="ES816" s="399"/>
      <c r="ET816" s="399"/>
      <c r="EU816" s="399"/>
      <c r="EV816" s="399"/>
      <c r="EW816" s="399"/>
      <c r="EX816" s="399"/>
      <c r="EY816" s="399"/>
      <c r="EZ816" s="399"/>
      <c r="FA816" s="399"/>
      <c r="FB816" s="399"/>
      <c r="FC816" s="399"/>
      <c r="FD816" s="399"/>
      <c r="FE816" s="399"/>
      <c r="FF816" s="399"/>
      <c r="FG816" s="399"/>
      <c r="FH816" s="399"/>
      <c r="FI816" s="399"/>
      <c r="FJ816" s="399"/>
      <c r="FK816" s="399"/>
      <c r="FL816" s="399"/>
      <c r="FM816" s="399"/>
      <c r="FN816" s="399"/>
      <c r="FO816" s="399"/>
      <c r="FP816" s="399"/>
      <c r="FQ816" s="399"/>
      <c r="FR816" s="399"/>
      <c r="FS816" s="399"/>
      <c r="FT816" s="399"/>
      <c r="FU816" s="399"/>
      <c r="FV816" s="399"/>
      <c r="FW816" s="399"/>
      <c r="FX816" s="399"/>
      <c r="FY816" s="399"/>
      <c r="FZ816" s="399"/>
      <c r="GA816" s="399"/>
      <c r="GB816" s="399"/>
      <c r="GC816" s="399"/>
      <c r="GD816" s="399"/>
      <c r="GE816" s="399"/>
      <c r="GF816" s="399"/>
      <c r="GG816" s="399"/>
      <c r="GH816" s="399"/>
      <c r="GI816" s="399"/>
      <c r="GJ816" s="399"/>
      <c r="GK816" s="399"/>
      <c r="GL816" s="399"/>
      <c r="GM816" s="399"/>
      <c r="GN816" s="399"/>
      <c r="GO816" s="399"/>
      <c r="GP816" s="399"/>
      <c r="GQ816" s="399"/>
      <c r="GR816" s="399"/>
      <c r="GS816" s="399"/>
      <c r="GT816" s="399"/>
      <c r="GU816" s="399"/>
      <c r="GV816" s="399"/>
      <c r="GW816" s="399"/>
      <c r="GX816" s="399"/>
      <c r="GY816" s="399"/>
      <c r="GZ816" s="399"/>
      <c r="HA816" s="399"/>
      <c r="HB816" s="399"/>
      <c r="HC816" s="399"/>
      <c r="HD816" s="399"/>
      <c r="HE816" s="399"/>
      <c r="HF816" s="399"/>
      <c r="HG816" s="399"/>
      <c r="HH816" s="399"/>
      <c r="HI816" s="399"/>
      <c r="HJ816" s="399"/>
      <c r="HK816" s="399"/>
      <c r="HL816" s="399"/>
      <c r="HM816" s="399"/>
      <c r="HN816" s="399"/>
      <c r="HO816" s="399"/>
      <c r="HP816" s="399"/>
      <c r="HQ816" s="399"/>
      <c r="HR816" s="399"/>
      <c r="HS816" s="399"/>
      <c r="HT816" s="399"/>
      <c r="HU816" s="399"/>
      <c r="HV816" s="399"/>
      <c r="HW816" s="399"/>
      <c r="HX816" s="399"/>
      <c r="HY816" s="399"/>
      <c r="HZ816" s="399"/>
      <c r="IA816" s="399"/>
      <c r="IB816" s="399"/>
      <c r="IC816" s="399"/>
      <c r="ID816" s="399"/>
      <c r="IE816" s="399"/>
      <c r="IF816" s="399"/>
      <c r="IG816" s="399"/>
      <c r="IH816" s="399"/>
      <c r="II816" s="399"/>
      <c r="IJ816" s="399"/>
      <c r="IK816" s="399"/>
      <c r="IL816" s="399"/>
      <c r="IM816" s="399"/>
      <c r="IN816" s="399"/>
      <c r="IO816" s="399"/>
      <c r="IP816" s="399"/>
      <c r="IQ816" s="399"/>
      <c r="IR816" s="399"/>
      <c r="IS816" s="399"/>
      <c r="IT816" s="399"/>
      <c r="IU816" s="399"/>
      <c r="IV816" s="399"/>
      <c r="IW816" s="399"/>
      <c r="IX816" s="399"/>
      <c r="IY816" s="399"/>
      <c r="IZ816" s="399"/>
      <c r="JA816" s="399"/>
      <c r="JB816" s="399"/>
      <c r="JC816" s="399"/>
      <c r="JD816" s="399"/>
      <c r="JE816" s="399"/>
      <c r="JF816" s="399"/>
      <c r="JG816" s="399"/>
      <c r="JH816" s="399"/>
      <c r="JI816" s="399"/>
      <c r="JJ816" s="399"/>
      <c r="JK816" s="399"/>
      <c r="JL816" s="399"/>
      <c r="JM816" s="399"/>
      <c r="JN816" s="399"/>
      <c r="JO816" s="399"/>
      <c r="JP816" s="399"/>
      <c r="JQ816" s="399"/>
      <c r="JR816" s="399"/>
      <c r="JS816" s="399"/>
      <c r="JT816" s="399"/>
      <c r="JU816" s="399"/>
      <c r="JV816" s="399"/>
      <c r="JW816" s="399"/>
      <c r="JX816" s="399"/>
      <c r="JY816" s="399"/>
      <c r="JZ816" s="399"/>
      <c r="KA816" s="399"/>
      <c r="KB816" s="399"/>
      <c r="KC816" s="399"/>
      <c r="KD816" s="399"/>
      <c r="KE816" s="399"/>
      <c r="KF816" s="399"/>
      <c r="KG816" s="399"/>
      <c r="KH816" s="399"/>
      <c r="KI816" s="399"/>
      <c r="KJ816" s="399"/>
      <c r="KK816" s="399"/>
      <c r="KL816" s="399"/>
      <c r="KM816" s="399"/>
      <c r="KN816" s="399"/>
      <c r="KO816" s="399"/>
      <c r="KP816" s="399"/>
      <c r="KQ816" s="399"/>
      <c r="KR816" s="399"/>
      <c r="KS816" s="399"/>
      <c r="KT816" s="399"/>
      <c r="KU816" s="399"/>
      <c r="KV816" s="399"/>
      <c r="KW816" s="399"/>
      <c r="KX816" s="399"/>
      <c r="KY816" s="399"/>
      <c r="KZ816" s="399"/>
      <c r="LA816" s="399"/>
      <c r="LB816" s="399"/>
      <c r="LC816" s="399"/>
      <c r="LD816" s="399"/>
      <c r="LE816" s="399"/>
      <c r="LF816" s="399"/>
      <c r="LG816" s="399"/>
      <c r="LH816" s="399"/>
      <c r="LI816" s="399"/>
      <c r="LJ816" s="399"/>
      <c r="LK816" s="399"/>
      <c r="LL816" s="399"/>
      <c r="LM816" s="399"/>
      <c r="LN816" s="399"/>
      <c r="LO816" s="399"/>
      <c r="LP816" s="399"/>
      <c r="LQ816" s="399"/>
      <c r="LR816" s="399"/>
      <c r="LS816" s="399"/>
      <c r="LT816" s="399"/>
      <c r="LU816" s="399"/>
      <c r="LV816" s="399"/>
      <c r="LW816" s="399"/>
      <c r="LX816" s="399"/>
      <c r="LY816" s="399"/>
      <c r="LZ816" s="399"/>
      <c r="MA816" s="399"/>
      <c r="MB816" s="399"/>
      <c r="MC816" s="399"/>
      <c r="MD816" s="399"/>
      <c r="ME816" s="399"/>
      <c r="MF816" s="399"/>
      <c r="MG816" s="399"/>
      <c r="MH816" s="399"/>
      <c r="MI816" s="399"/>
      <c r="MJ816" s="399"/>
      <c r="MK816" s="399"/>
      <c r="ML816" s="399"/>
      <c r="MM816" s="399"/>
      <c r="MN816" s="399"/>
      <c r="MO816" s="399"/>
      <c r="MP816" s="399"/>
      <c r="MQ816" s="399"/>
      <c r="MR816" s="399"/>
      <c r="MS816" s="399"/>
      <c r="MT816" s="399"/>
      <c r="MU816" s="399"/>
      <c r="MV816" s="399"/>
      <c r="MW816" s="399"/>
      <c r="MX816" s="399"/>
      <c r="MY816" s="399"/>
      <c r="MZ816" s="399"/>
      <c r="NA816" s="399"/>
      <c r="NB816" s="399"/>
      <c r="NC816" s="399"/>
      <c r="ND816" s="399"/>
      <c r="NE816" s="399"/>
      <c r="NF816" s="399"/>
      <c r="NG816" s="399"/>
      <c r="NH816" s="399"/>
      <c r="NI816" s="399"/>
      <c r="NJ816" s="399"/>
      <c r="NK816" s="399"/>
      <c r="NL816" s="399"/>
      <c r="NM816" s="399"/>
      <c r="NN816" s="399"/>
      <c r="NO816" s="399"/>
      <c r="NP816" s="399"/>
      <c r="NQ816" s="399"/>
      <c r="NR816" s="399"/>
      <c r="NS816" s="399"/>
      <c r="NT816" s="399"/>
      <c r="NU816" s="399"/>
      <c r="NV816" s="399"/>
      <c r="NW816" s="399"/>
      <c r="NX816" s="399"/>
      <c r="NY816" s="399"/>
      <c r="NZ816" s="399"/>
      <c r="OA816" s="399"/>
      <c r="OB816" s="399"/>
      <c r="OC816" s="399"/>
      <c r="OD816" s="399"/>
      <c r="OE816" s="399"/>
      <c r="OF816" s="399"/>
      <c r="OG816" s="399"/>
      <c r="OH816" s="399"/>
      <c r="OI816" s="399"/>
      <c r="OJ816" s="399"/>
      <c r="OK816" s="399"/>
      <c r="OL816" s="399"/>
      <c r="OM816" s="399"/>
      <c r="ON816" s="399"/>
      <c r="OO816" s="399"/>
      <c r="OP816" s="399"/>
      <c r="OQ816" s="399"/>
      <c r="OR816" s="399"/>
      <c r="OS816" s="399"/>
      <c r="OT816" s="399"/>
      <c r="OU816" s="399"/>
      <c r="OV816" s="399"/>
      <c r="OW816" s="399"/>
      <c r="OX816" s="399"/>
      <c r="OY816" s="399"/>
      <c r="OZ816" s="399"/>
      <c r="PA816" s="399"/>
      <c r="PB816" s="399"/>
      <c r="PC816" s="399"/>
      <c r="PD816" s="399"/>
      <c r="PE816" s="399"/>
      <c r="PF816" s="399"/>
      <c r="PG816" s="399"/>
      <c r="PH816" s="399"/>
      <c r="PI816" s="399"/>
      <c r="PJ816" s="399"/>
      <c r="PK816" s="399"/>
      <c r="PL816" s="399"/>
      <c r="PM816" s="399"/>
      <c r="PN816" s="399"/>
      <c r="PO816" s="399"/>
      <c r="PP816" s="399"/>
      <c r="PQ816" s="399"/>
      <c r="PR816" s="399"/>
      <c r="PS816" s="399"/>
      <c r="PT816" s="399"/>
      <c r="PU816" s="399"/>
      <c r="PV816" s="399"/>
      <c r="PW816" s="399"/>
      <c r="PX816" s="399"/>
      <c r="PY816" s="399"/>
      <c r="PZ816" s="399"/>
      <c r="QA816" s="399"/>
      <c r="QB816" s="399"/>
      <c r="QC816" s="399"/>
      <c r="QD816" s="399"/>
      <c r="QE816" s="399"/>
      <c r="QF816" s="399"/>
      <c r="QG816" s="399"/>
      <c r="QH816" s="399"/>
      <c r="QI816" s="399"/>
      <c r="QJ816" s="399"/>
      <c r="QK816" s="399"/>
      <c r="QL816" s="399"/>
      <c r="QM816" s="399"/>
      <c r="QN816" s="399"/>
      <c r="QO816" s="399"/>
      <c r="QP816" s="399"/>
      <c r="QQ816" s="399"/>
      <c r="QR816" s="399"/>
      <c r="QS816" s="399"/>
      <c r="QT816" s="399"/>
      <c r="QU816" s="399"/>
      <c r="QV816" s="399"/>
      <c r="QW816" s="399"/>
      <c r="QX816" s="399"/>
      <c r="QY816" s="399"/>
      <c r="QZ816" s="399"/>
      <c r="RA816" s="399"/>
      <c r="RB816" s="399"/>
      <c r="RC816" s="399"/>
      <c r="RD816" s="399"/>
      <c r="RE816" s="399"/>
      <c r="RF816" s="399"/>
      <c r="RG816" s="399"/>
      <c r="RH816" s="399"/>
      <c r="RI816" s="399"/>
      <c r="RJ816" s="399"/>
      <c r="RK816" s="399"/>
      <c r="RL816" s="399"/>
      <c r="RM816" s="399"/>
      <c r="RN816" s="399"/>
      <c r="RO816" s="399"/>
      <c r="RP816" s="399"/>
      <c r="RQ816" s="399"/>
      <c r="RR816" s="399"/>
      <c r="RS816" s="399"/>
      <c r="RT816" s="399"/>
      <c r="RU816" s="399"/>
      <c r="RV816" s="399"/>
      <c r="RW816" s="399"/>
      <c r="RX816" s="399"/>
      <c r="RY816" s="399"/>
      <c r="RZ816" s="399"/>
      <c r="SA816" s="399"/>
      <c r="SB816" s="399"/>
      <c r="SC816" s="399"/>
      <c r="SD816" s="399"/>
      <c r="SE816" s="399"/>
      <c r="SF816" s="399"/>
      <c r="SG816" s="399"/>
      <c r="SH816" s="399"/>
      <c r="SI816" s="399"/>
      <c r="SJ816" s="399"/>
      <c r="SK816" s="399"/>
      <c r="SL816" s="399"/>
      <c r="SM816" s="399"/>
      <c r="SN816" s="399"/>
      <c r="SO816" s="399"/>
      <c r="SP816" s="399"/>
      <c r="SQ816" s="399"/>
      <c r="SR816" s="399"/>
      <c r="SS816" s="399"/>
      <c r="ST816" s="399"/>
      <c r="SU816" s="399"/>
      <c r="SV816" s="399"/>
      <c r="SW816" s="399"/>
      <c r="SX816" s="399"/>
      <c r="SY816" s="399"/>
      <c r="SZ816" s="399"/>
      <c r="TA816" s="399"/>
      <c r="TB816" s="399"/>
      <c r="TC816" s="399"/>
      <c r="TD816" s="399"/>
      <c r="TE816" s="399"/>
      <c r="TF816" s="399"/>
      <c r="TG816" s="399"/>
      <c r="TH816" s="399"/>
      <c r="TI816" s="399"/>
      <c r="TJ816" s="399"/>
      <c r="TK816" s="399"/>
      <c r="TL816" s="399"/>
      <c r="TM816" s="399"/>
      <c r="TN816" s="399"/>
      <c r="TO816" s="399"/>
      <c r="TP816" s="399"/>
      <c r="TQ816" s="399"/>
      <c r="TR816" s="399"/>
      <c r="TS816" s="399"/>
      <c r="TT816" s="399"/>
      <c r="TU816" s="399"/>
      <c r="TV816" s="399"/>
      <c r="TW816" s="399"/>
      <c r="TX816" s="399"/>
      <c r="TY816" s="399"/>
      <c r="TZ816" s="399"/>
      <c r="UA816" s="399"/>
      <c r="UB816" s="399"/>
      <c r="UC816" s="399"/>
      <c r="UD816" s="399"/>
      <c r="UE816" s="399"/>
      <c r="UF816" s="399"/>
      <c r="UG816" s="399"/>
      <c r="UH816" s="399"/>
      <c r="UI816" s="399"/>
      <c r="UJ816" s="399"/>
      <c r="UK816" s="399"/>
      <c r="UL816" s="399"/>
      <c r="UM816" s="399"/>
      <c r="UN816" s="399"/>
      <c r="UO816" s="399"/>
      <c r="UP816" s="399"/>
      <c r="UQ816" s="399"/>
      <c r="UR816" s="399"/>
      <c r="US816" s="399"/>
      <c r="UT816" s="399"/>
      <c r="UU816" s="399"/>
      <c r="UV816" s="399"/>
      <c r="UW816" s="399"/>
      <c r="UX816" s="399"/>
      <c r="UY816" s="399"/>
      <c r="UZ816" s="399"/>
      <c r="VA816" s="399"/>
      <c r="VB816" s="399"/>
      <c r="VC816" s="399"/>
      <c r="VD816" s="399"/>
      <c r="VE816" s="399"/>
      <c r="VF816" s="399"/>
      <c r="VG816" s="399"/>
      <c r="VH816" s="399"/>
      <c r="VI816" s="399"/>
      <c r="VJ816" s="399"/>
      <c r="VK816" s="399"/>
      <c r="VL816" s="399"/>
      <c r="VM816" s="399"/>
      <c r="VN816" s="399"/>
      <c r="VO816" s="399"/>
      <c r="VP816" s="399"/>
      <c r="VQ816" s="399"/>
      <c r="VR816" s="399"/>
      <c r="VS816" s="399"/>
      <c r="VT816" s="399"/>
      <c r="VU816" s="399"/>
      <c r="VV816" s="399"/>
      <c r="VW816" s="399"/>
      <c r="VX816" s="399"/>
      <c r="VY816" s="399"/>
      <c r="VZ816" s="399"/>
      <c r="WA816" s="399"/>
      <c r="WB816" s="399"/>
      <c r="WC816" s="399"/>
      <c r="WD816" s="399"/>
      <c r="WE816" s="399"/>
      <c r="WF816" s="399"/>
      <c r="WG816" s="399"/>
      <c r="WH816" s="399"/>
      <c r="WI816" s="399"/>
      <c r="WJ816" s="399"/>
      <c r="WK816" s="399"/>
      <c r="WL816" s="399"/>
      <c r="WM816" s="399"/>
      <c r="WN816" s="399"/>
      <c r="WO816" s="399"/>
      <c r="WP816" s="399"/>
      <c r="WQ816" s="399"/>
      <c r="WR816" s="399"/>
      <c r="WS816" s="399"/>
      <c r="WT816" s="399"/>
      <c r="WU816" s="399"/>
      <c r="WV816" s="399"/>
      <c r="WW816" s="399"/>
      <c r="WX816" s="399"/>
      <c r="WY816" s="399"/>
      <c r="WZ816" s="399"/>
      <c r="XA816" s="399"/>
      <c r="XB816" s="399"/>
      <c r="XC816" s="399"/>
      <c r="XD816" s="399"/>
      <c r="XE816" s="399"/>
      <c r="XF816" s="399"/>
      <c r="XG816" s="399"/>
      <c r="XH816" s="399"/>
      <c r="XI816" s="399"/>
      <c r="XJ816" s="399"/>
      <c r="XK816" s="399"/>
      <c r="XL816" s="399"/>
      <c r="XM816" s="399"/>
      <c r="XN816" s="399"/>
      <c r="XO816" s="399"/>
      <c r="XP816" s="399"/>
      <c r="XQ816" s="399"/>
      <c r="XR816" s="399"/>
      <c r="XS816" s="399"/>
      <c r="XT816" s="399"/>
      <c r="XU816" s="399"/>
      <c r="XV816" s="399"/>
      <c r="XW816" s="399"/>
      <c r="XX816" s="399"/>
      <c r="XY816" s="399"/>
      <c r="XZ816" s="399"/>
      <c r="YA816" s="399"/>
      <c r="YB816" s="399"/>
      <c r="YC816" s="399"/>
      <c r="YD816" s="399"/>
      <c r="YE816" s="399"/>
      <c r="YF816" s="399"/>
      <c r="YG816" s="399"/>
      <c r="YH816" s="399"/>
      <c r="YI816" s="399"/>
      <c r="YJ816" s="399"/>
      <c r="YK816" s="399"/>
      <c r="YL816" s="399"/>
      <c r="YM816" s="399"/>
      <c r="YN816" s="399"/>
      <c r="YO816" s="399"/>
      <c r="YP816" s="399"/>
      <c r="YQ816" s="399"/>
      <c r="YR816" s="399"/>
      <c r="YS816" s="399"/>
      <c r="YT816" s="399"/>
      <c r="YU816" s="399"/>
      <c r="YV816" s="399"/>
      <c r="YW816" s="399"/>
      <c r="YX816" s="399"/>
      <c r="YY816" s="399"/>
      <c r="YZ816" s="399"/>
      <c r="ZA816" s="399"/>
      <c r="ZB816" s="399"/>
      <c r="ZC816" s="399"/>
      <c r="ZD816" s="399"/>
      <c r="ZE816" s="399"/>
      <c r="ZF816" s="399"/>
      <c r="ZG816" s="399"/>
      <c r="ZH816" s="399"/>
      <c r="ZI816" s="399"/>
      <c r="ZJ816" s="399"/>
      <c r="ZK816" s="399"/>
      <c r="ZL816" s="399"/>
      <c r="ZM816" s="399"/>
      <c r="ZN816" s="399"/>
      <c r="ZO816" s="399"/>
      <c r="ZP816" s="399"/>
      <c r="ZQ816" s="399"/>
      <c r="ZR816" s="399"/>
      <c r="ZS816" s="399"/>
      <c r="ZT816" s="399"/>
      <c r="ZU816" s="399"/>
      <c r="ZV816" s="399"/>
      <c r="ZW816" s="399"/>
      <c r="ZX816" s="399"/>
      <c r="ZY816" s="399"/>
      <c r="ZZ816" s="399"/>
      <c r="AAA816" s="399"/>
      <c r="AAB816" s="399"/>
      <c r="AAC816" s="399"/>
      <c r="AAD816" s="399"/>
      <c r="AAE816" s="399"/>
      <c r="AAF816" s="399"/>
      <c r="AAG816" s="399"/>
      <c r="AAH816" s="399"/>
      <c r="AAI816" s="399"/>
      <c r="AAJ816" s="399"/>
      <c r="AAK816" s="399"/>
      <c r="AAL816" s="399"/>
      <c r="AAM816" s="399"/>
      <c r="AAN816" s="399"/>
      <c r="AAO816" s="399"/>
      <c r="AAP816" s="399"/>
      <c r="AAQ816" s="399"/>
      <c r="AAR816" s="399"/>
      <c r="AAS816" s="399"/>
      <c r="AAT816" s="399"/>
      <c r="AAU816" s="399"/>
      <c r="AAV816" s="399"/>
      <c r="AAW816" s="399"/>
      <c r="AAX816" s="399"/>
      <c r="AAY816" s="399"/>
      <c r="AAZ816" s="399"/>
      <c r="ABA816" s="399"/>
      <c r="ABB816" s="399"/>
      <c r="ABC816" s="399"/>
      <c r="ABD816" s="399"/>
      <c r="ABE816" s="399"/>
      <c r="ABF816" s="399"/>
      <c r="ABG816" s="399"/>
      <c r="ABH816" s="399"/>
      <c r="ABI816" s="399"/>
      <c r="ABJ816" s="399"/>
      <c r="ABK816" s="399"/>
      <c r="ABL816" s="399"/>
      <c r="ABM816" s="399"/>
      <c r="ABN816" s="399"/>
      <c r="ABO816" s="399"/>
      <c r="ABP816" s="399"/>
      <c r="ABQ816" s="399"/>
      <c r="ABR816" s="399"/>
      <c r="ABS816" s="399"/>
      <c r="ABT816" s="399"/>
      <c r="ABU816" s="399"/>
      <c r="ABV816" s="399"/>
      <c r="ABW816" s="399"/>
      <c r="ABX816" s="399"/>
      <c r="ABY816" s="399"/>
      <c r="ABZ816" s="399"/>
      <c r="ACA816" s="399"/>
      <c r="ACB816" s="399"/>
      <c r="ACC816" s="399"/>
      <c r="ACD816" s="399"/>
      <c r="ACE816" s="399"/>
      <c r="ACF816" s="399"/>
      <c r="ACG816" s="399"/>
      <c r="ACH816" s="399"/>
      <c r="ACI816" s="399"/>
      <c r="ACJ816" s="399"/>
      <c r="ACK816" s="399"/>
      <c r="ACL816" s="399"/>
      <c r="ACM816" s="399"/>
      <c r="ACN816" s="399"/>
      <c r="ACO816" s="399"/>
      <c r="ACP816" s="399"/>
      <c r="ACQ816" s="399"/>
      <c r="ACR816" s="399"/>
      <c r="ACS816" s="399"/>
      <c r="ACT816" s="399"/>
      <c r="ACU816" s="399"/>
      <c r="ACV816" s="399"/>
      <c r="ACW816" s="399"/>
      <c r="ACX816" s="399"/>
      <c r="ACY816" s="399"/>
      <c r="ACZ816" s="399"/>
      <c r="ADA816" s="399"/>
      <c r="ADB816" s="399"/>
      <c r="ADC816" s="399"/>
      <c r="ADD816" s="399"/>
      <c r="ADE816" s="399"/>
      <c r="ADF816" s="399"/>
      <c r="ADG816" s="399"/>
      <c r="ADH816" s="399"/>
      <c r="ADI816" s="399"/>
      <c r="ADJ816" s="399"/>
      <c r="ADK816" s="399"/>
      <c r="ADL816" s="399"/>
      <c r="ADM816" s="399"/>
      <c r="ADN816" s="399"/>
      <c r="ADO816" s="399"/>
      <c r="ADP816" s="399"/>
      <c r="ADQ816" s="399"/>
      <c r="ADR816" s="399"/>
      <c r="ADS816" s="399"/>
      <c r="ADT816" s="399"/>
      <c r="ADU816" s="399"/>
      <c r="ADV816" s="399"/>
      <c r="ADW816" s="399"/>
      <c r="ADX816" s="399"/>
      <c r="ADY816" s="399"/>
      <c r="ADZ816" s="399"/>
      <c r="AEA816" s="399"/>
      <c r="AEB816" s="399"/>
      <c r="AEC816" s="399"/>
      <c r="AED816" s="399"/>
      <c r="AEE816" s="399"/>
      <c r="AEF816" s="399"/>
      <c r="AEG816" s="399"/>
      <c r="AEH816" s="399"/>
      <c r="AEI816" s="399"/>
      <c r="AEJ816" s="399"/>
      <c r="AEK816" s="399"/>
      <c r="AEL816" s="399"/>
      <c r="AEM816" s="399"/>
      <c r="AEN816" s="399"/>
      <c r="AEO816" s="399"/>
      <c r="AEP816" s="399"/>
      <c r="AEQ816" s="399"/>
      <c r="AER816" s="399"/>
      <c r="AES816" s="399"/>
      <c r="AET816" s="399"/>
      <c r="AEU816" s="399"/>
      <c r="AEV816" s="399"/>
      <c r="AEW816" s="399"/>
      <c r="AEX816" s="399"/>
      <c r="AEY816" s="399"/>
      <c r="AEZ816" s="399"/>
      <c r="AFA816" s="399"/>
      <c r="AFB816" s="399"/>
      <c r="AFC816" s="399"/>
      <c r="AFD816" s="399"/>
      <c r="AFE816" s="399"/>
      <c r="AFF816" s="399"/>
      <c r="AFG816" s="399"/>
      <c r="AFH816" s="399"/>
      <c r="AFI816" s="399"/>
      <c r="AFJ816" s="399"/>
      <c r="AFK816" s="399"/>
      <c r="AFL816" s="399"/>
      <c r="AFM816" s="399"/>
      <c r="AFN816" s="399"/>
      <c r="AFO816" s="399"/>
      <c r="AFP816" s="399"/>
      <c r="AFQ816" s="399"/>
      <c r="AFR816" s="399"/>
      <c r="AFS816" s="399"/>
      <c r="AFT816" s="399"/>
      <c r="AFU816" s="399"/>
      <c r="AFV816" s="399"/>
      <c r="AFW816" s="399"/>
      <c r="AFX816" s="399"/>
      <c r="AFY816" s="399"/>
      <c r="AFZ816" s="399"/>
      <c r="AGA816" s="399"/>
      <c r="AGB816" s="399"/>
      <c r="AGC816" s="399"/>
      <c r="AGD816" s="399"/>
      <c r="AGE816" s="399"/>
      <c r="AGF816" s="399"/>
      <c r="AGG816" s="399"/>
      <c r="AGH816" s="399"/>
      <c r="AGI816" s="399"/>
      <c r="AGJ816" s="399"/>
      <c r="AGK816" s="399"/>
      <c r="AGL816" s="399"/>
      <c r="AGM816" s="399"/>
      <c r="AGN816" s="399"/>
      <c r="AGO816" s="399"/>
      <c r="AGP816" s="399"/>
      <c r="AGQ816" s="399"/>
      <c r="AGR816" s="399"/>
      <c r="AGS816" s="399"/>
      <c r="AGT816" s="399"/>
      <c r="AGU816" s="399"/>
      <c r="AGV816" s="399"/>
      <c r="AGW816" s="399"/>
      <c r="AGX816" s="399"/>
      <c r="AGY816" s="399"/>
      <c r="AGZ816" s="399"/>
      <c r="AHA816" s="399"/>
      <c r="AHB816" s="399"/>
      <c r="AHC816" s="399"/>
      <c r="AHD816" s="399"/>
      <c r="AHE816" s="399"/>
      <c r="AHF816" s="399"/>
      <c r="AHG816" s="399"/>
      <c r="AHH816" s="399"/>
      <c r="AHI816" s="399"/>
      <c r="AHJ816" s="399"/>
      <c r="AHK816" s="399"/>
      <c r="AHL816" s="399"/>
      <c r="AHM816" s="399"/>
      <c r="AHN816" s="399"/>
      <c r="AHO816" s="399"/>
      <c r="AHP816" s="399"/>
      <c r="AHQ816" s="399"/>
      <c r="AHR816" s="399"/>
      <c r="AHS816" s="399"/>
      <c r="AHT816" s="399"/>
      <c r="AHU816" s="399"/>
      <c r="AHV816" s="399"/>
      <c r="AHW816" s="399"/>
      <c r="AHX816" s="399"/>
      <c r="AHY816" s="399"/>
      <c r="AHZ816" s="399"/>
      <c r="AIA816" s="399"/>
      <c r="AIB816" s="399"/>
      <c r="AIC816" s="399"/>
      <c r="AID816" s="399"/>
      <c r="AIE816" s="399"/>
      <c r="AIF816" s="399"/>
      <c r="AIG816" s="399"/>
      <c r="AIH816" s="399"/>
      <c r="AII816" s="399"/>
      <c r="AIJ816" s="399"/>
      <c r="AIK816" s="399"/>
      <c r="AIL816" s="399"/>
      <c r="AIM816" s="399"/>
      <c r="AIN816" s="399"/>
      <c r="AIO816" s="399"/>
      <c r="AIP816" s="399"/>
      <c r="AIQ816" s="399"/>
      <c r="AIR816" s="399"/>
      <c r="AIS816" s="399"/>
      <c r="AIT816" s="399"/>
      <c r="AIU816" s="399"/>
      <c r="AIV816" s="399"/>
      <c r="AIW816" s="399"/>
      <c r="AIX816" s="399"/>
      <c r="AIY816" s="399"/>
      <c r="AIZ816" s="399"/>
      <c r="AJA816" s="399"/>
      <c r="AJB816" s="399"/>
      <c r="AJC816" s="399"/>
      <c r="AJD816" s="399"/>
      <c r="AJE816" s="399"/>
      <c r="AJF816" s="399"/>
      <c r="AJG816" s="399"/>
      <c r="AJH816" s="399"/>
      <c r="AJI816" s="399"/>
      <c r="AJJ816" s="399"/>
      <c r="AJK816" s="399"/>
      <c r="AJL816" s="399"/>
      <c r="AJM816" s="399"/>
      <c r="AJN816" s="399"/>
      <c r="AJO816" s="399"/>
      <c r="AJP816" s="399"/>
      <c r="AJQ816" s="399"/>
      <c r="AJR816" s="399"/>
      <c r="AJS816" s="399"/>
      <c r="AJT816" s="399"/>
      <c r="AJU816" s="399"/>
      <c r="AJV816" s="399"/>
      <c r="AJW816" s="399"/>
      <c r="AJX816" s="399"/>
      <c r="AJY816" s="399"/>
      <c r="AJZ816" s="399"/>
      <c r="AKA816" s="399"/>
      <c r="AKB816" s="399"/>
      <c r="AKC816" s="399"/>
      <c r="AKD816" s="399"/>
      <c r="AKE816" s="399"/>
      <c r="AKF816" s="399"/>
      <c r="AKG816" s="399"/>
      <c r="AKH816" s="399"/>
      <c r="AKI816" s="399"/>
      <c r="AKJ816" s="399"/>
      <c r="AKK816" s="399"/>
      <c r="AKL816" s="399"/>
      <c r="AKM816" s="399"/>
      <c r="AKN816" s="399"/>
      <c r="AKO816" s="399"/>
      <c r="AKP816" s="399"/>
      <c r="AKQ816" s="399"/>
      <c r="AKR816" s="399"/>
      <c r="AKS816" s="399"/>
      <c r="AKT816" s="399"/>
      <c r="AKU816" s="399"/>
      <c r="AKV816" s="399"/>
      <c r="AKW816" s="399"/>
      <c r="AKX816" s="399"/>
      <c r="AKY816" s="399"/>
      <c r="AKZ816" s="399"/>
      <c r="ALA816" s="399"/>
      <c r="ALB816" s="399"/>
      <c r="ALC816" s="399"/>
      <c r="ALD816" s="399"/>
      <c r="ALE816" s="399"/>
      <c r="ALF816" s="399"/>
      <c r="ALG816" s="399"/>
      <c r="ALH816" s="399"/>
      <c r="ALI816" s="399"/>
      <c r="ALJ816" s="399"/>
      <c r="ALK816" s="399"/>
      <c r="ALL816" s="399"/>
      <c r="ALM816" s="399"/>
      <c r="ALN816" s="399"/>
      <c r="ALO816" s="399"/>
      <c r="ALP816" s="399"/>
      <c r="ALQ816" s="399"/>
      <c r="ALR816" s="399"/>
      <c r="ALS816" s="399"/>
      <c r="ALT816" s="399"/>
      <c r="ALU816" s="399"/>
      <c r="ALV816" s="399"/>
      <c r="ALW816" s="399"/>
      <c r="ALX816" s="399"/>
      <c r="ALY816" s="399"/>
      <c r="ALZ816" s="399"/>
      <c r="AMA816" s="399"/>
      <c r="AMB816" s="399"/>
      <c r="AMC816" s="399"/>
      <c r="AMD816" s="399"/>
      <c r="AME816" s="399"/>
      <c r="AMF816" s="399"/>
      <c r="AMG816" s="399"/>
      <c r="AMH816" s="399"/>
      <c r="AMI816" s="399"/>
      <c r="AMJ816" s="399"/>
      <c r="AMK816" s="399"/>
      <c r="AML816" s="399"/>
      <c r="AMM816" s="399"/>
      <c r="AMN816" s="399"/>
      <c r="AMO816" s="399"/>
      <c r="AMP816" s="399"/>
      <c r="AMQ816" s="399"/>
      <c r="AMR816" s="399"/>
      <c r="AMS816" s="399"/>
      <c r="AMT816" s="399"/>
      <c r="AMU816" s="399"/>
      <c r="AMV816" s="399"/>
      <c r="AMW816" s="399"/>
      <c r="AMX816" s="399"/>
      <c r="AMY816" s="399"/>
      <c r="AMZ816" s="399"/>
      <c r="ANA816" s="399"/>
      <c r="ANB816" s="399"/>
      <c r="ANC816" s="399"/>
      <c r="AND816" s="399"/>
      <c r="ANE816" s="399"/>
      <c r="ANF816" s="399"/>
      <c r="ANG816" s="399"/>
      <c r="ANH816" s="399"/>
      <c r="ANI816" s="399"/>
      <c r="ANJ816" s="399"/>
      <c r="ANK816" s="399"/>
      <c r="ANL816" s="399"/>
      <c r="ANM816" s="399"/>
      <c r="ANN816" s="399"/>
      <c r="ANO816" s="399"/>
      <c r="ANP816" s="399"/>
      <c r="ANQ816" s="399"/>
      <c r="ANR816" s="399"/>
      <c r="ANS816" s="399"/>
      <c r="ANT816" s="399"/>
      <c r="ANU816" s="399"/>
      <c r="ANV816" s="399"/>
      <c r="ANW816" s="399"/>
      <c r="ANX816" s="399"/>
      <c r="ANY816" s="399"/>
      <c r="ANZ816" s="399"/>
      <c r="AOA816" s="399"/>
      <c r="AOB816" s="399"/>
      <c r="AOC816" s="399"/>
      <c r="AOD816" s="399"/>
      <c r="AOE816" s="399"/>
      <c r="AOF816" s="399"/>
      <c r="AOG816" s="399"/>
      <c r="AOH816" s="399"/>
      <c r="AOI816" s="399"/>
      <c r="AOJ816" s="399"/>
      <c r="AOK816" s="399"/>
      <c r="AOL816" s="399"/>
      <c r="AOM816" s="399"/>
      <c r="AON816" s="399"/>
      <c r="AOO816" s="399"/>
      <c r="AOP816" s="399"/>
      <c r="AOQ816" s="399"/>
      <c r="AOR816" s="399"/>
      <c r="AOS816" s="399"/>
      <c r="AOT816" s="399"/>
      <c r="AOU816" s="399"/>
      <c r="AOV816" s="399"/>
      <c r="AOW816" s="399"/>
      <c r="AOX816" s="399"/>
      <c r="AOY816" s="399"/>
      <c r="AOZ816" s="399"/>
      <c r="APA816" s="399"/>
      <c r="APB816" s="399"/>
      <c r="APC816" s="399"/>
      <c r="APD816" s="399"/>
      <c r="APE816" s="399"/>
      <c r="APF816" s="399"/>
      <c r="APG816" s="399"/>
      <c r="APH816" s="399"/>
      <c r="API816" s="399"/>
      <c r="APJ816" s="399"/>
      <c r="APK816" s="399"/>
      <c r="APL816" s="399"/>
      <c r="APM816" s="399"/>
      <c r="APN816" s="399"/>
      <c r="APO816" s="399"/>
      <c r="APP816" s="399"/>
      <c r="APQ816" s="399"/>
      <c r="APR816" s="399"/>
      <c r="APS816" s="399"/>
      <c r="APT816" s="399"/>
      <c r="APU816" s="399"/>
      <c r="APV816" s="399"/>
      <c r="APW816" s="399"/>
      <c r="APX816" s="399"/>
      <c r="APY816" s="399"/>
      <c r="APZ816" s="399"/>
      <c r="AQA816" s="399"/>
      <c r="AQB816" s="399"/>
      <c r="AQC816" s="399"/>
      <c r="AQD816" s="399"/>
      <c r="AQE816" s="399"/>
      <c r="AQF816" s="399"/>
      <c r="AQG816" s="399"/>
      <c r="AQH816" s="399"/>
      <c r="AQI816" s="399"/>
      <c r="AQJ816" s="399"/>
      <c r="AQK816" s="399"/>
      <c r="AQL816" s="399"/>
      <c r="AQM816" s="399"/>
      <c r="AQN816" s="399"/>
      <c r="AQO816" s="399"/>
      <c r="AQP816" s="399"/>
      <c r="AQQ816" s="399"/>
      <c r="AQR816" s="399"/>
      <c r="AQS816" s="399"/>
      <c r="AQT816" s="399"/>
      <c r="AQU816" s="399"/>
      <c r="AQV816" s="399"/>
      <c r="AQW816" s="399"/>
      <c r="AQX816" s="399"/>
      <c r="AQY816" s="399"/>
      <c r="AQZ816" s="399"/>
      <c r="ARA816" s="399"/>
      <c r="ARB816" s="399"/>
      <c r="ARC816" s="399"/>
      <c r="ARD816" s="399"/>
      <c r="ARE816" s="399"/>
      <c r="ARF816" s="399"/>
      <c r="ARG816" s="399"/>
      <c r="ARH816" s="399"/>
      <c r="ARI816" s="399"/>
      <c r="ARJ816" s="399"/>
      <c r="ARK816" s="399"/>
      <c r="ARL816" s="399"/>
      <c r="ARM816" s="399"/>
      <c r="ARN816" s="399"/>
      <c r="ARO816" s="399"/>
      <c r="ARP816" s="399"/>
      <c r="ARQ816" s="399"/>
      <c r="ARR816" s="399"/>
      <c r="ARS816" s="399"/>
      <c r="ART816" s="399"/>
      <c r="ARU816" s="399"/>
      <c r="ARV816" s="399"/>
      <c r="ARW816" s="399"/>
      <c r="ARX816" s="399"/>
      <c r="ARY816" s="399"/>
      <c r="ARZ816" s="399"/>
      <c r="ASA816" s="399"/>
      <c r="ASB816" s="399"/>
      <c r="ASC816" s="399"/>
      <c r="ASD816" s="399"/>
      <c r="ASE816" s="399"/>
      <c r="ASF816" s="399"/>
      <c r="ASG816" s="399"/>
      <c r="ASH816" s="399"/>
      <c r="ASI816" s="399"/>
      <c r="ASJ816" s="399"/>
      <c r="ASK816" s="399"/>
      <c r="ASL816" s="399"/>
      <c r="ASM816" s="399"/>
      <c r="ASN816" s="399"/>
      <c r="ASO816" s="399"/>
      <c r="ASP816" s="399"/>
      <c r="ASQ816" s="399"/>
      <c r="ASR816" s="399"/>
      <c r="ASS816" s="399"/>
      <c r="AST816" s="399"/>
      <c r="ASU816" s="399"/>
      <c r="ASV816" s="399"/>
      <c r="ASW816" s="399"/>
      <c r="ASX816" s="399"/>
      <c r="ASY816" s="399"/>
      <c r="ASZ816" s="399"/>
      <c r="ATA816" s="399"/>
      <c r="ATB816" s="399"/>
      <c r="ATC816" s="399"/>
      <c r="ATD816" s="399"/>
      <c r="ATE816" s="399"/>
      <c r="ATF816" s="399"/>
      <c r="ATG816" s="399"/>
      <c r="ATH816" s="399"/>
      <c r="ATI816" s="399"/>
      <c r="ATJ816" s="399"/>
      <c r="ATK816" s="399"/>
      <c r="ATL816" s="399"/>
      <c r="ATM816" s="399"/>
      <c r="ATN816" s="399"/>
      <c r="ATO816" s="399"/>
      <c r="ATP816" s="399"/>
      <c r="ATQ816" s="399"/>
      <c r="ATR816" s="399"/>
      <c r="ATS816" s="399"/>
      <c r="ATT816" s="399"/>
      <c r="ATU816" s="399"/>
      <c r="ATV816" s="399"/>
      <c r="ATW816" s="399"/>
      <c r="ATX816" s="399"/>
      <c r="ATY816" s="399"/>
      <c r="ATZ816" s="399"/>
      <c r="AUA816" s="399"/>
      <c r="AUB816" s="399"/>
      <c r="AUC816" s="399"/>
      <c r="AUD816" s="399"/>
      <c r="AUE816" s="399"/>
      <c r="AUF816" s="399"/>
      <c r="AUG816" s="399"/>
      <c r="AUH816" s="399"/>
      <c r="AUI816" s="399"/>
      <c r="AUJ816" s="399"/>
      <c r="AUK816" s="399"/>
      <c r="AUL816" s="399"/>
      <c r="AUM816" s="399"/>
      <c r="AUN816" s="399"/>
      <c r="AUO816" s="399"/>
      <c r="AUP816" s="399"/>
      <c r="AUQ816" s="399"/>
      <c r="AUR816" s="399"/>
      <c r="AUS816" s="399"/>
      <c r="AUT816" s="399"/>
      <c r="AUU816" s="399"/>
      <c r="AUV816" s="399"/>
      <c r="AUW816" s="399"/>
      <c r="AUX816" s="399"/>
      <c r="AUY816" s="399"/>
      <c r="AUZ816" s="399"/>
      <c r="AVA816" s="399"/>
      <c r="AVB816" s="399"/>
      <c r="AVC816" s="399"/>
      <c r="AVD816" s="399"/>
      <c r="AVE816" s="399"/>
      <c r="AVF816" s="399"/>
      <c r="AVG816" s="399"/>
      <c r="AVH816" s="399"/>
      <c r="AVI816" s="399"/>
      <c r="AVJ816" s="399"/>
      <c r="AVK816" s="399"/>
      <c r="AVL816" s="399"/>
      <c r="AVM816" s="399"/>
      <c r="AVN816" s="399"/>
      <c r="AVO816" s="399"/>
      <c r="AVP816" s="399"/>
      <c r="AVQ816" s="399"/>
      <c r="AVR816" s="399"/>
      <c r="AVS816" s="399"/>
      <c r="AVT816" s="399"/>
      <c r="AVU816" s="399"/>
      <c r="AVV816" s="399"/>
      <c r="AVW816" s="399"/>
      <c r="AVX816" s="399"/>
      <c r="AVY816" s="399"/>
      <c r="AVZ816" s="399"/>
      <c r="AWA816" s="399"/>
      <c r="AWB816" s="399"/>
      <c r="AWC816" s="399"/>
      <c r="AWD816" s="399"/>
      <c r="AWE816" s="399"/>
      <c r="AWF816" s="399"/>
      <c r="AWG816" s="399"/>
      <c r="AWH816" s="399"/>
      <c r="AWI816" s="399"/>
      <c r="AWJ816" s="399"/>
      <c r="AWK816" s="399"/>
      <c r="AWL816" s="399"/>
      <c r="AWM816" s="399"/>
      <c r="AWN816" s="399"/>
      <c r="AWO816" s="399"/>
      <c r="AWP816" s="399"/>
      <c r="AWQ816" s="399"/>
      <c r="AWR816" s="399"/>
      <c r="AWS816" s="399"/>
      <c r="AWT816" s="399"/>
      <c r="AWU816" s="399"/>
      <c r="AWV816" s="399"/>
      <c r="AWW816" s="399"/>
      <c r="AWX816" s="399"/>
      <c r="AWY816" s="399"/>
      <c r="AWZ816" s="399"/>
      <c r="AXA816" s="399"/>
      <c r="AXB816" s="399"/>
      <c r="AXC816" s="399"/>
      <c r="AXD816" s="399"/>
      <c r="AXE816" s="399"/>
      <c r="AXF816" s="399"/>
      <c r="AXG816" s="399"/>
      <c r="AXH816" s="399"/>
      <c r="AXI816" s="399"/>
      <c r="AXJ816" s="399"/>
      <c r="AXK816" s="399"/>
      <c r="AXL816" s="399"/>
      <c r="AXM816" s="399"/>
      <c r="AXN816" s="399"/>
      <c r="AXO816" s="399"/>
      <c r="AXP816" s="399"/>
      <c r="AXQ816" s="399"/>
      <c r="AXR816" s="399"/>
      <c r="AXS816" s="399"/>
      <c r="AXT816" s="399"/>
      <c r="AXU816" s="399"/>
      <c r="AXV816" s="399"/>
      <c r="AXW816" s="399"/>
      <c r="AXX816" s="399"/>
      <c r="AXY816" s="399"/>
      <c r="AXZ816" s="399"/>
      <c r="AYA816" s="399"/>
      <c r="AYB816" s="399"/>
      <c r="AYC816" s="399"/>
      <c r="AYD816" s="399"/>
      <c r="AYE816" s="399"/>
      <c r="AYF816" s="399"/>
      <c r="AYG816" s="399"/>
      <c r="AYH816" s="399"/>
      <c r="AYI816" s="399"/>
      <c r="AYJ816" s="399"/>
      <c r="AYK816" s="399"/>
      <c r="AYL816" s="399"/>
      <c r="AYM816" s="399"/>
      <c r="AYN816" s="399"/>
      <c r="AYO816" s="399"/>
      <c r="AYP816" s="399"/>
      <c r="AYQ816" s="399"/>
      <c r="AYR816" s="399"/>
      <c r="AYS816" s="399"/>
      <c r="AYT816" s="399"/>
      <c r="AYU816" s="399"/>
      <c r="AYV816" s="399"/>
      <c r="AYW816" s="399"/>
      <c r="AYX816" s="399"/>
      <c r="AYY816" s="399"/>
      <c r="AYZ816" s="399"/>
      <c r="AZA816" s="399"/>
      <c r="AZB816" s="399"/>
      <c r="AZC816" s="399"/>
      <c r="AZD816" s="399"/>
      <c r="AZE816" s="399"/>
      <c r="AZF816" s="399"/>
      <c r="AZG816" s="399"/>
      <c r="AZH816" s="399"/>
      <c r="AZI816" s="399"/>
      <c r="AZJ816" s="399"/>
      <c r="AZK816" s="399"/>
      <c r="AZL816" s="399"/>
      <c r="AZM816" s="399"/>
      <c r="AZN816" s="399"/>
      <c r="AZO816" s="399"/>
      <c r="AZP816" s="399"/>
      <c r="AZQ816" s="399"/>
      <c r="AZR816" s="399"/>
      <c r="AZS816" s="399"/>
      <c r="AZT816" s="399"/>
      <c r="AZU816" s="399"/>
      <c r="AZV816" s="399"/>
      <c r="AZW816" s="399"/>
      <c r="AZX816" s="399"/>
      <c r="AZY816" s="399"/>
      <c r="AZZ816" s="399"/>
      <c r="BAA816" s="399"/>
      <c r="BAB816" s="399"/>
      <c r="BAC816" s="399"/>
      <c r="BAD816" s="399"/>
      <c r="BAE816" s="399"/>
      <c r="BAF816" s="399"/>
      <c r="BAG816" s="399"/>
      <c r="BAH816" s="399"/>
      <c r="BAI816" s="399"/>
      <c r="BAJ816" s="399"/>
      <c r="BAK816" s="399"/>
      <c r="BAL816" s="399"/>
      <c r="BAM816" s="399"/>
      <c r="BAN816" s="399"/>
      <c r="BAO816" s="399"/>
      <c r="BAP816" s="399"/>
      <c r="BAQ816" s="399"/>
      <c r="BAR816" s="399"/>
      <c r="BAS816" s="399"/>
      <c r="BAT816" s="399"/>
      <c r="BAU816" s="399"/>
      <c r="BAV816" s="399"/>
      <c r="BAW816" s="399"/>
      <c r="BAX816" s="399"/>
      <c r="BAY816" s="399"/>
      <c r="BAZ816" s="399"/>
      <c r="BBA816" s="399"/>
      <c r="BBB816" s="399"/>
      <c r="BBC816" s="399"/>
      <c r="BBD816" s="399"/>
      <c r="BBE816" s="399"/>
      <c r="BBF816" s="399"/>
      <c r="BBG816" s="399"/>
      <c r="BBH816" s="399"/>
      <c r="BBI816" s="399"/>
      <c r="BBJ816" s="399"/>
      <c r="BBK816" s="399"/>
      <c r="BBL816" s="399"/>
      <c r="BBM816" s="399"/>
      <c r="BBN816" s="399"/>
      <c r="BBO816" s="399"/>
      <c r="BBP816" s="399"/>
      <c r="BBQ816" s="399"/>
      <c r="BBR816" s="399"/>
      <c r="BBS816" s="399"/>
      <c r="BBT816" s="399"/>
      <c r="BBU816" s="399"/>
      <c r="BBV816" s="399"/>
      <c r="BBW816" s="399"/>
      <c r="BBX816" s="399"/>
      <c r="BBY816" s="399"/>
      <c r="BBZ816" s="399"/>
      <c r="BCA816" s="399"/>
      <c r="BCB816" s="399"/>
      <c r="BCC816" s="399"/>
      <c r="BCD816" s="399"/>
      <c r="BCE816" s="399"/>
      <c r="BCF816" s="399"/>
      <c r="BCG816" s="399"/>
      <c r="BCH816" s="399"/>
      <c r="BCI816" s="399"/>
      <c r="BCJ816" s="399"/>
      <c r="BCK816" s="399"/>
      <c r="BCL816" s="399"/>
      <c r="BCM816" s="399"/>
      <c r="BCN816" s="399"/>
      <c r="BCO816" s="399"/>
      <c r="BCP816" s="399"/>
      <c r="BCQ816" s="399"/>
      <c r="BCR816" s="399"/>
      <c r="BCS816" s="399"/>
      <c r="BCT816" s="399"/>
      <c r="BCU816" s="399"/>
      <c r="BCV816" s="399"/>
      <c r="BCW816" s="399"/>
      <c r="BCX816" s="399"/>
      <c r="BCY816" s="399"/>
      <c r="BCZ816" s="399"/>
      <c r="BDA816" s="399"/>
      <c r="BDB816" s="399"/>
      <c r="BDC816" s="399"/>
      <c r="BDD816" s="399"/>
      <c r="BDE816" s="399"/>
      <c r="BDF816" s="399"/>
      <c r="BDG816" s="399"/>
      <c r="BDH816" s="399"/>
      <c r="BDI816" s="399"/>
      <c r="BDJ816" s="399"/>
      <c r="BDK816" s="399"/>
      <c r="BDL816" s="399"/>
      <c r="BDM816" s="399"/>
      <c r="BDN816" s="399"/>
      <c r="BDO816" s="399"/>
      <c r="BDP816" s="399"/>
      <c r="BDQ816" s="399"/>
      <c r="BDR816" s="399"/>
      <c r="BDS816" s="399"/>
      <c r="BDT816" s="399"/>
      <c r="BDU816" s="399"/>
      <c r="BDV816" s="399"/>
      <c r="BDW816" s="399"/>
      <c r="BDX816" s="399"/>
      <c r="BDY816" s="399"/>
      <c r="BDZ816" s="399"/>
      <c r="BEA816" s="399"/>
      <c r="BEB816" s="399"/>
      <c r="BEC816" s="399"/>
      <c r="BED816" s="399"/>
      <c r="BEE816" s="399"/>
      <c r="BEF816" s="399"/>
      <c r="BEG816" s="399"/>
      <c r="BEH816" s="399"/>
      <c r="BEI816" s="399"/>
      <c r="BEJ816" s="399"/>
      <c r="BEK816" s="399"/>
      <c r="BEL816" s="399"/>
      <c r="BEM816" s="399"/>
      <c r="BEN816" s="399"/>
      <c r="BEO816" s="399"/>
      <c r="BEP816" s="399"/>
      <c r="BEQ816" s="399"/>
      <c r="BER816" s="399"/>
      <c r="BES816" s="399"/>
      <c r="BET816" s="399"/>
      <c r="BEU816" s="399"/>
      <c r="BEV816" s="399"/>
      <c r="BEW816" s="399"/>
      <c r="BEX816" s="399"/>
      <c r="BEY816" s="399"/>
      <c r="BEZ816" s="399"/>
      <c r="BFA816" s="399"/>
      <c r="BFB816" s="399"/>
      <c r="BFC816" s="399"/>
      <c r="BFD816" s="399"/>
      <c r="BFE816" s="399"/>
      <c r="BFF816" s="399"/>
      <c r="BFG816" s="399"/>
      <c r="BFH816" s="399"/>
      <c r="BFI816" s="399"/>
      <c r="BFJ816" s="399"/>
      <c r="BFK816" s="399"/>
      <c r="BFL816" s="399"/>
      <c r="BFM816" s="399"/>
      <c r="BFN816" s="399"/>
      <c r="BFO816" s="399"/>
      <c r="BFP816" s="399"/>
      <c r="BFQ816" s="399"/>
      <c r="BFR816" s="399"/>
      <c r="BFS816" s="399"/>
      <c r="BFT816" s="399"/>
      <c r="BFU816" s="399"/>
      <c r="BFV816" s="399"/>
      <c r="BFW816" s="399"/>
      <c r="BFX816" s="399"/>
      <c r="BFY816" s="399"/>
      <c r="BFZ816" s="399"/>
      <c r="BGA816" s="399"/>
      <c r="BGB816" s="399"/>
      <c r="BGC816" s="399"/>
      <c r="BGD816" s="399"/>
      <c r="BGE816" s="399"/>
      <c r="BGF816" s="399"/>
      <c r="BGG816" s="399"/>
      <c r="BGH816" s="399"/>
      <c r="BGI816" s="399"/>
      <c r="BGJ816" s="399"/>
      <c r="BGK816" s="399"/>
      <c r="BGL816" s="399"/>
      <c r="BGM816" s="399"/>
      <c r="BGN816" s="399"/>
      <c r="BGO816" s="399"/>
      <c r="BGP816" s="399"/>
      <c r="BGQ816" s="399"/>
      <c r="BGR816" s="399"/>
      <c r="BGS816" s="399"/>
      <c r="BGT816" s="399"/>
      <c r="BGU816" s="399"/>
      <c r="BGV816" s="399"/>
      <c r="BGW816" s="399"/>
      <c r="BGX816" s="399"/>
      <c r="BGY816" s="399"/>
      <c r="BGZ816" s="399"/>
      <c r="BHA816" s="399"/>
      <c r="BHB816" s="399"/>
      <c r="BHC816" s="399"/>
      <c r="BHD816" s="399"/>
      <c r="BHE816" s="399"/>
      <c r="BHF816" s="399"/>
      <c r="BHG816" s="399"/>
      <c r="BHH816" s="399"/>
      <c r="BHI816" s="399"/>
      <c r="BHJ816" s="399"/>
      <c r="BHK816" s="399"/>
      <c r="BHL816" s="399"/>
      <c r="BHM816" s="399"/>
      <c r="BHN816" s="399"/>
      <c r="BHO816" s="399"/>
      <c r="BHP816" s="399"/>
      <c r="BHQ816" s="399"/>
      <c r="BHR816" s="399"/>
      <c r="BHS816" s="399"/>
      <c r="BHT816" s="399"/>
      <c r="BHU816" s="399"/>
      <c r="BHV816" s="399"/>
      <c r="BHW816" s="399"/>
      <c r="BHX816" s="399"/>
      <c r="BHY816" s="399"/>
      <c r="BHZ816" s="399"/>
      <c r="BIA816" s="399"/>
      <c r="BIB816" s="399"/>
      <c r="BIC816" s="399"/>
      <c r="BID816" s="399"/>
      <c r="BIE816" s="399"/>
      <c r="BIF816" s="399"/>
      <c r="BIG816" s="399"/>
      <c r="BIH816" s="399"/>
      <c r="BII816" s="399"/>
      <c r="BIJ816" s="399"/>
      <c r="BIK816" s="399"/>
      <c r="BIL816" s="399"/>
      <c r="BIM816" s="399"/>
      <c r="BIN816" s="399"/>
      <c r="BIO816" s="399"/>
      <c r="BIP816" s="399"/>
      <c r="BIQ816" s="399"/>
      <c r="BIR816" s="399"/>
      <c r="BIS816" s="399"/>
      <c r="BIT816" s="399"/>
      <c r="BIU816" s="399"/>
      <c r="BIV816" s="399"/>
      <c r="BIW816" s="399"/>
      <c r="BIX816" s="399"/>
      <c r="BIY816" s="399"/>
      <c r="BIZ816" s="399"/>
      <c r="BJA816" s="399"/>
      <c r="BJB816" s="399"/>
      <c r="BJC816" s="399"/>
      <c r="BJD816" s="399"/>
      <c r="BJE816" s="399"/>
      <c r="BJF816" s="399"/>
      <c r="BJG816" s="399"/>
      <c r="BJH816" s="399"/>
      <c r="BJI816" s="399"/>
      <c r="BJJ816" s="399"/>
      <c r="BJK816" s="399"/>
      <c r="BJL816" s="399"/>
      <c r="BJM816" s="399"/>
      <c r="BJN816" s="399"/>
      <c r="BJO816" s="399"/>
      <c r="BJP816" s="399"/>
      <c r="BJQ816" s="399"/>
      <c r="BJR816" s="399"/>
      <c r="BJS816" s="399"/>
      <c r="BJT816" s="399"/>
      <c r="BJU816" s="399"/>
      <c r="BJV816" s="399"/>
      <c r="BJW816" s="399"/>
      <c r="BJX816" s="399"/>
      <c r="BJY816" s="399"/>
      <c r="BJZ816" s="399"/>
      <c r="BKA816" s="399"/>
      <c r="BKB816" s="399"/>
      <c r="BKC816" s="399"/>
      <c r="BKD816" s="399"/>
      <c r="BKE816" s="399"/>
      <c r="BKF816" s="399"/>
      <c r="BKG816" s="399"/>
      <c r="BKH816" s="399"/>
      <c r="BKI816" s="399"/>
      <c r="BKJ816" s="399"/>
      <c r="BKK816" s="399"/>
      <c r="BKL816" s="399"/>
      <c r="BKM816" s="399"/>
      <c r="BKN816" s="399"/>
      <c r="BKO816" s="399"/>
      <c r="BKP816" s="399"/>
      <c r="BKQ816" s="399"/>
      <c r="BKR816" s="399"/>
      <c r="BKS816" s="399"/>
      <c r="BKT816" s="399"/>
      <c r="BKU816" s="399"/>
      <c r="BKV816" s="399"/>
      <c r="BKW816" s="399"/>
      <c r="BKX816" s="399"/>
      <c r="BKY816" s="399"/>
      <c r="BKZ816" s="399"/>
      <c r="BLA816" s="399"/>
      <c r="BLB816" s="399"/>
      <c r="BLC816" s="399"/>
      <c r="BLD816" s="399"/>
      <c r="BLE816" s="399"/>
      <c r="BLF816" s="399"/>
      <c r="BLG816" s="399"/>
      <c r="BLH816" s="399"/>
      <c r="BLI816" s="399"/>
      <c r="BLJ816" s="399"/>
      <c r="BLK816" s="399"/>
      <c r="BLL816" s="399"/>
      <c r="BLM816" s="399"/>
      <c r="BLN816" s="399"/>
      <c r="BLO816" s="399"/>
      <c r="BLP816" s="399"/>
      <c r="BLQ816" s="399"/>
      <c r="BLR816" s="399"/>
      <c r="BLS816" s="399"/>
      <c r="BLT816" s="399"/>
      <c r="BLU816" s="399"/>
      <c r="BLV816" s="399"/>
      <c r="BLW816" s="399"/>
      <c r="BLX816" s="399"/>
      <c r="BLY816" s="399"/>
      <c r="BLZ816" s="399"/>
      <c r="BMA816" s="399"/>
      <c r="BMB816" s="399"/>
      <c r="BMC816" s="399"/>
      <c r="BMD816" s="399"/>
      <c r="BME816" s="399"/>
      <c r="BMF816" s="399"/>
      <c r="BMG816" s="399"/>
      <c r="BMH816" s="399"/>
      <c r="BMI816" s="399"/>
      <c r="BMJ816" s="399"/>
      <c r="BMK816" s="399"/>
      <c r="BML816" s="399"/>
      <c r="BMM816" s="399"/>
      <c r="BMN816" s="399"/>
      <c r="BMO816" s="399"/>
      <c r="BMP816" s="399"/>
      <c r="BMQ816" s="399"/>
      <c r="BMR816" s="399"/>
      <c r="BMS816" s="399"/>
      <c r="BMT816" s="399"/>
      <c r="BMU816" s="399"/>
      <c r="BMV816" s="399"/>
      <c r="BMW816" s="399"/>
      <c r="BMX816" s="399"/>
      <c r="BMY816" s="399"/>
      <c r="BMZ816" s="399"/>
      <c r="BNA816" s="399"/>
      <c r="BNB816" s="399"/>
      <c r="BNC816" s="399"/>
      <c r="BND816" s="399"/>
      <c r="BNE816" s="399"/>
      <c r="BNF816" s="399"/>
      <c r="BNG816" s="399"/>
      <c r="BNH816" s="399"/>
      <c r="BNI816" s="399"/>
      <c r="BNJ816" s="399"/>
      <c r="BNK816" s="399"/>
      <c r="BNL816" s="399"/>
      <c r="BNM816" s="399"/>
      <c r="BNN816" s="399"/>
      <c r="BNO816" s="399"/>
      <c r="BNP816" s="399"/>
      <c r="BNQ816" s="399"/>
      <c r="BNR816" s="399"/>
      <c r="BNS816" s="399"/>
      <c r="BNT816" s="399"/>
      <c r="BNU816" s="399"/>
      <c r="BNV816" s="399"/>
      <c r="BNW816" s="399"/>
      <c r="BNX816" s="399"/>
      <c r="BNY816" s="399"/>
      <c r="BNZ816" s="399"/>
      <c r="BOA816" s="399"/>
      <c r="BOB816" s="399"/>
      <c r="BOC816" s="399"/>
      <c r="BOD816" s="399"/>
      <c r="BOE816" s="399"/>
      <c r="BOF816" s="399"/>
      <c r="BOG816" s="399"/>
      <c r="BOH816" s="399"/>
      <c r="BOI816" s="399"/>
      <c r="BOJ816" s="399"/>
      <c r="BOK816" s="399"/>
      <c r="BOL816" s="399"/>
      <c r="BOM816" s="399"/>
      <c r="BON816" s="399"/>
      <c r="BOO816" s="399"/>
      <c r="BOP816" s="399"/>
      <c r="BOQ816" s="399"/>
      <c r="BOR816" s="399"/>
      <c r="BOS816" s="399"/>
      <c r="BOT816" s="399"/>
      <c r="BOU816" s="399"/>
      <c r="BOV816" s="399"/>
      <c r="BOW816" s="399"/>
      <c r="BOX816" s="399"/>
      <c r="BOY816" s="399"/>
      <c r="BOZ816" s="399"/>
      <c r="BPA816" s="399"/>
      <c r="BPB816" s="399"/>
      <c r="BPC816" s="399"/>
      <c r="BPD816" s="399"/>
      <c r="BPE816" s="399"/>
      <c r="BPF816" s="399"/>
      <c r="BPG816" s="399"/>
      <c r="BPH816" s="399"/>
      <c r="BPI816" s="399"/>
      <c r="BPJ816" s="399"/>
      <c r="BPK816" s="399"/>
      <c r="BPL816" s="399"/>
      <c r="BPM816" s="399"/>
      <c r="BPN816" s="399"/>
      <c r="BPO816" s="399"/>
      <c r="BPP816" s="399"/>
      <c r="BPQ816" s="399"/>
      <c r="BPR816" s="399"/>
      <c r="BPS816" s="399"/>
      <c r="BPT816" s="399"/>
      <c r="BPU816" s="399"/>
      <c r="BPV816" s="399"/>
      <c r="BPW816" s="399"/>
      <c r="BPX816" s="399"/>
      <c r="BPY816" s="399"/>
      <c r="BPZ816" s="399"/>
      <c r="BQA816" s="399"/>
      <c r="BQB816" s="399"/>
      <c r="BQC816" s="399"/>
      <c r="BQD816" s="399"/>
      <c r="BQE816" s="399"/>
      <c r="BQF816" s="399"/>
      <c r="BQG816" s="399"/>
      <c r="BQH816" s="399"/>
      <c r="BQI816" s="399"/>
      <c r="BQJ816" s="399"/>
      <c r="BQK816" s="399"/>
      <c r="BQL816" s="399"/>
      <c r="BQM816" s="399"/>
      <c r="BQN816" s="399"/>
      <c r="BQO816" s="399"/>
      <c r="BQP816" s="399"/>
      <c r="BQQ816" s="399"/>
      <c r="BQR816" s="399"/>
      <c r="BQS816" s="399"/>
      <c r="BQT816" s="399"/>
      <c r="BQU816" s="399"/>
      <c r="BQV816" s="399"/>
      <c r="BQW816" s="399"/>
      <c r="BQX816" s="399"/>
      <c r="BQY816" s="399"/>
      <c r="BQZ816" s="399"/>
      <c r="BRA816" s="399"/>
      <c r="BRB816" s="399"/>
      <c r="BRC816" s="399"/>
      <c r="BRD816" s="399"/>
      <c r="BRE816" s="399"/>
      <c r="BRF816" s="399"/>
      <c r="BRG816" s="399"/>
      <c r="BRH816" s="399"/>
      <c r="BRI816" s="399"/>
      <c r="BRJ816" s="399"/>
      <c r="BRK816" s="399"/>
      <c r="BRL816" s="399"/>
      <c r="BRM816" s="399"/>
      <c r="BRN816" s="399"/>
      <c r="BRO816" s="399"/>
      <c r="BRP816" s="399"/>
      <c r="BRQ816" s="399"/>
      <c r="BRR816" s="399"/>
      <c r="BRS816" s="399"/>
      <c r="BRT816" s="399"/>
      <c r="BRU816" s="399"/>
      <c r="BRV816" s="399"/>
      <c r="BRW816" s="399"/>
      <c r="BRX816" s="399"/>
      <c r="BRY816" s="399"/>
      <c r="BRZ816" s="399"/>
      <c r="BSA816" s="399"/>
      <c r="BSB816" s="399"/>
      <c r="BSC816" s="399"/>
      <c r="BSD816" s="399"/>
      <c r="BSE816" s="399"/>
      <c r="BSF816" s="399"/>
      <c r="BSG816" s="399"/>
      <c r="BSH816" s="399"/>
      <c r="BSI816" s="399"/>
      <c r="BSJ816" s="399"/>
      <c r="BSK816" s="399"/>
      <c r="BSL816" s="399"/>
      <c r="BSM816" s="399"/>
      <c r="BSN816" s="399"/>
      <c r="BSO816" s="399"/>
      <c r="BSP816" s="399"/>
      <c r="BSQ816" s="399"/>
      <c r="BSR816" s="399"/>
      <c r="BSS816" s="399"/>
      <c r="BST816" s="399"/>
      <c r="BSU816" s="399"/>
      <c r="BSV816" s="399"/>
      <c r="BSW816" s="399"/>
      <c r="BSX816" s="399"/>
      <c r="BSY816" s="399"/>
      <c r="BSZ816" s="399"/>
      <c r="BTA816" s="399"/>
      <c r="BTB816" s="399"/>
      <c r="BTC816" s="399"/>
      <c r="BTD816" s="399"/>
      <c r="BTE816" s="399"/>
      <c r="BTF816" s="399"/>
      <c r="BTG816" s="399"/>
      <c r="BTH816" s="399"/>
      <c r="BTI816" s="399"/>
      <c r="BTJ816" s="399"/>
      <c r="BTK816" s="399"/>
      <c r="BTL816" s="399"/>
      <c r="BTM816" s="399"/>
      <c r="BTN816" s="399"/>
      <c r="BTO816" s="399"/>
      <c r="BTP816" s="399"/>
      <c r="BTQ816" s="399"/>
      <c r="BTR816" s="399"/>
      <c r="BTS816" s="399"/>
      <c r="BTT816" s="399"/>
      <c r="BTU816" s="399"/>
      <c r="BTV816" s="399"/>
      <c r="BTW816" s="399"/>
      <c r="BTX816" s="399"/>
      <c r="BTY816" s="399"/>
      <c r="BTZ816" s="399"/>
      <c r="BUA816" s="399"/>
      <c r="BUB816" s="399"/>
      <c r="BUC816" s="399"/>
      <c r="BUD816" s="399"/>
      <c r="BUE816" s="399"/>
      <c r="BUF816" s="399"/>
      <c r="BUG816" s="399"/>
      <c r="BUH816" s="399"/>
      <c r="BUI816" s="399"/>
      <c r="BUJ816" s="399"/>
      <c r="BUK816" s="399"/>
      <c r="BUL816" s="399"/>
      <c r="BUM816" s="399"/>
      <c r="BUN816" s="399"/>
      <c r="BUO816" s="399"/>
      <c r="BUP816" s="399"/>
      <c r="BUQ816" s="399"/>
      <c r="BUR816" s="399"/>
      <c r="BUS816" s="399"/>
      <c r="BUT816" s="399"/>
      <c r="BUU816" s="399"/>
      <c r="BUV816" s="399"/>
      <c r="BUW816" s="399"/>
      <c r="BUX816" s="399"/>
      <c r="BUY816" s="399"/>
      <c r="BUZ816" s="399"/>
      <c r="BVA816" s="399"/>
      <c r="BVB816" s="399"/>
      <c r="BVC816" s="399"/>
      <c r="BVD816" s="399"/>
      <c r="BVE816" s="399"/>
      <c r="BVF816" s="399"/>
      <c r="BVG816" s="399"/>
      <c r="BVH816" s="399"/>
      <c r="BVI816" s="399"/>
      <c r="BVJ816" s="399"/>
      <c r="BVK816" s="399"/>
      <c r="BVL816" s="399"/>
      <c r="BVM816" s="399"/>
      <c r="BVN816" s="399"/>
      <c r="BVO816" s="399"/>
      <c r="BVP816" s="399"/>
      <c r="BVQ816" s="399"/>
      <c r="BVR816" s="399"/>
      <c r="BVS816" s="399"/>
      <c r="BVT816" s="399"/>
      <c r="BVU816" s="399"/>
      <c r="BVV816" s="399"/>
      <c r="BVW816" s="399"/>
      <c r="BVX816" s="399"/>
      <c r="BVY816" s="399"/>
      <c r="BVZ816" s="399"/>
      <c r="BWA816" s="399"/>
      <c r="BWB816" s="399"/>
      <c r="BWC816" s="399"/>
      <c r="BWD816" s="399"/>
      <c r="BWE816" s="399"/>
      <c r="BWF816" s="399"/>
      <c r="BWG816" s="399"/>
      <c r="BWH816" s="399"/>
      <c r="BWI816" s="399"/>
      <c r="BWJ816" s="399"/>
      <c r="BWK816" s="399"/>
      <c r="BWL816" s="399"/>
      <c r="BWM816" s="399"/>
      <c r="BWN816" s="399"/>
      <c r="BWO816" s="399"/>
      <c r="BWP816" s="399"/>
      <c r="BWQ816" s="399"/>
      <c r="BWR816" s="399"/>
      <c r="BWS816" s="399"/>
      <c r="BWT816" s="399"/>
      <c r="BWU816" s="399"/>
      <c r="BWV816" s="399"/>
      <c r="BWW816" s="399"/>
      <c r="BWX816" s="399"/>
      <c r="BWY816" s="399"/>
      <c r="BWZ816" s="399"/>
      <c r="BXA816" s="399"/>
      <c r="BXB816" s="399"/>
      <c r="BXC816" s="399"/>
      <c r="BXD816" s="399"/>
      <c r="BXE816" s="399"/>
      <c r="BXF816" s="399"/>
      <c r="BXG816" s="399"/>
      <c r="BXH816" s="399"/>
      <c r="BXI816" s="399"/>
      <c r="BXJ816" s="399"/>
      <c r="BXK816" s="399"/>
      <c r="BXL816" s="399"/>
      <c r="BXM816" s="399"/>
      <c r="BXN816" s="399"/>
      <c r="BXO816" s="399"/>
      <c r="BXP816" s="399"/>
      <c r="BXQ816" s="399"/>
      <c r="BXR816" s="399"/>
      <c r="BXS816" s="399"/>
      <c r="BXT816" s="399"/>
      <c r="BXU816" s="399"/>
      <c r="BXV816" s="399"/>
      <c r="BXW816" s="399"/>
      <c r="BXX816" s="399"/>
      <c r="BXY816" s="399"/>
      <c r="BXZ816" s="399"/>
      <c r="BYA816" s="399"/>
      <c r="BYB816" s="399"/>
      <c r="BYC816" s="399"/>
      <c r="BYD816" s="399"/>
      <c r="BYE816" s="399"/>
      <c r="BYF816" s="399"/>
      <c r="BYG816" s="399"/>
      <c r="BYH816" s="399"/>
      <c r="BYI816" s="399"/>
      <c r="BYJ816" s="399"/>
      <c r="BYK816" s="399"/>
      <c r="BYL816" s="399"/>
      <c r="BYM816" s="399"/>
      <c r="BYN816" s="399"/>
      <c r="BYO816" s="399"/>
      <c r="BYP816" s="399"/>
      <c r="BYQ816" s="399"/>
      <c r="BYR816" s="399"/>
      <c r="BYS816" s="399"/>
      <c r="BYT816" s="399"/>
      <c r="BYU816" s="399"/>
      <c r="BYV816" s="399"/>
      <c r="BYW816" s="399"/>
      <c r="BYX816" s="399"/>
      <c r="BYY816" s="399"/>
      <c r="BYZ816" s="399"/>
      <c r="BZA816" s="399"/>
      <c r="BZB816" s="399"/>
      <c r="BZC816" s="399"/>
      <c r="BZD816" s="399"/>
      <c r="BZE816" s="399"/>
      <c r="BZF816" s="399"/>
      <c r="BZG816" s="399"/>
      <c r="BZH816" s="399"/>
      <c r="BZI816" s="399"/>
      <c r="BZJ816" s="399"/>
      <c r="BZK816" s="399"/>
      <c r="BZL816" s="399"/>
      <c r="BZM816" s="399"/>
      <c r="BZN816" s="399"/>
      <c r="BZO816" s="399"/>
      <c r="BZP816" s="399"/>
      <c r="BZQ816" s="399"/>
      <c r="BZR816" s="399"/>
      <c r="BZS816" s="399"/>
      <c r="BZT816" s="399"/>
      <c r="BZU816" s="399"/>
      <c r="BZV816" s="399"/>
      <c r="BZW816" s="399"/>
      <c r="BZX816" s="399"/>
      <c r="BZY816" s="399"/>
      <c r="BZZ816" s="399"/>
      <c r="CAA816" s="399"/>
      <c r="CAB816" s="399"/>
      <c r="CAC816" s="399"/>
      <c r="CAD816" s="399"/>
      <c r="CAE816" s="399"/>
      <c r="CAF816" s="399"/>
      <c r="CAG816" s="399"/>
      <c r="CAH816" s="399"/>
      <c r="CAI816" s="399"/>
      <c r="CAJ816" s="399"/>
      <c r="CAK816" s="399"/>
      <c r="CAL816" s="399"/>
      <c r="CAM816" s="399"/>
      <c r="CAN816" s="399"/>
      <c r="CAO816" s="399"/>
      <c r="CAP816" s="399"/>
      <c r="CAQ816" s="399"/>
      <c r="CAR816" s="399"/>
      <c r="CAS816" s="399"/>
      <c r="CAT816" s="399"/>
      <c r="CAU816" s="399"/>
      <c r="CAV816" s="399"/>
      <c r="CAW816" s="399"/>
      <c r="CAX816" s="399"/>
      <c r="CAY816" s="399"/>
      <c r="CAZ816" s="399"/>
      <c r="CBA816" s="399"/>
      <c r="CBB816" s="399"/>
      <c r="CBC816" s="399"/>
      <c r="CBD816" s="399"/>
      <c r="CBE816" s="399"/>
      <c r="CBF816" s="399"/>
      <c r="CBG816" s="399"/>
      <c r="CBH816" s="399"/>
      <c r="CBI816" s="399"/>
      <c r="CBJ816" s="399"/>
      <c r="CBK816" s="399"/>
      <c r="CBL816" s="399"/>
      <c r="CBM816" s="399"/>
      <c r="CBN816" s="399"/>
      <c r="CBO816" s="399"/>
      <c r="CBP816" s="399"/>
      <c r="CBQ816" s="399"/>
      <c r="CBR816" s="399"/>
      <c r="CBS816" s="399"/>
      <c r="CBT816" s="399"/>
      <c r="CBU816" s="399"/>
      <c r="CBV816" s="399"/>
      <c r="CBW816" s="399"/>
      <c r="CBX816" s="399"/>
      <c r="CBY816" s="399"/>
      <c r="CBZ816" s="399"/>
      <c r="CCA816" s="399"/>
      <c r="CCB816" s="399"/>
      <c r="CCC816" s="399"/>
      <c r="CCD816" s="399"/>
      <c r="CCE816" s="399"/>
      <c r="CCF816" s="399"/>
      <c r="CCG816" s="399"/>
      <c r="CCH816" s="399"/>
      <c r="CCI816" s="399"/>
      <c r="CCJ816" s="399"/>
      <c r="CCK816" s="399"/>
      <c r="CCL816" s="399"/>
      <c r="CCM816" s="399"/>
      <c r="CCN816" s="399"/>
      <c r="CCO816" s="399"/>
      <c r="CCP816" s="399"/>
      <c r="CCQ816" s="399"/>
      <c r="CCR816" s="399"/>
      <c r="CCS816" s="399"/>
      <c r="CCT816" s="399"/>
      <c r="CCU816" s="399"/>
      <c r="CCV816" s="399"/>
      <c r="CCW816" s="399"/>
      <c r="CCX816" s="399"/>
      <c r="CCY816" s="399"/>
      <c r="CCZ816" s="399"/>
      <c r="CDA816" s="399"/>
      <c r="CDB816" s="399"/>
      <c r="CDC816" s="399"/>
      <c r="CDD816" s="399"/>
      <c r="CDE816" s="399"/>
      <c r="CDF816" s="399"/>
      <c r="CDG816" s="399"/>
      <c r="CDH816" s="399"/>
      <c r="CDI816" s="399"/>
      <c r="CDJ816" s="399"/>
      <c r="CDK816" s="399"/>
      <c r="CDL816" s="399"/>
      <c r="CDM816" s="399"/>
      <c r="CDN816" s="399"/>
      <c r="CDO816" s="399"/>
      <c r="CDP816" s="399"/>
      <c r="CDQ816" s="399"/>
      <c r="CDR816" s="399"/>
      <c r="CDS816" s="399"/>
      <c r="CDT816" s="399"/>
      <c r="CDU816" s="399"/>
      <c r="CDV816" s="399"/>
      <c r="CDW816" s="399"/>
      <c r="CDX816" s="399"/>
      <c r="CDY816" s="399"/>
      <c r="CDZ816" s="399"/>
      <c r="CEA816" s="399"/>
      <c r="CEB816" s="399"/>
      <c r="CEC816" s="399"/>
      <c r="CED816" s="399"/>
      <c r="CEE816" s="399"/>
      <c r="CEF816" s="399"/>
      <c r="CEG816" s="399"/>
      <c r="CEH816" s="399"/>
      <c r="CEI816" s="399"/>
      <c r="CEJ816" s="399"/>
      <c r="CEK816" s="399"/>
      <c r="CEL816" s="399"/>
      <c r="CEM816" s="399"/>
      <c r="CEN816" s="399"/>
      <c r="CEO816" s="399"/>
      <c r="CEP816" s="399"/>
      <c r="CEQ816" s="399"/>
      <c r="CER816" s="399"/>
      <c r="CES816" s="399"/>
      <c r="CET816" s="399"/>
      <c r="CEU816" s="399"/>
      <c r="CEV816" s="399"/>
      <c r="CEW816" s="399"/>
      <c r="CEX816" s="399"/>
      <c r="CEY816" s="399"/>
      <c r="CEZ816" s="399"/>
      <c r="CFA816" s="399"/>
      <c r="CFB816" s="399"/>
      <c r="CFC816" s="399"/>
      <c r="CFD816" s="399"/>
      <c r="CFE816" s="399"/>
      <c r="CFF816" s="399"/>
      <c r="CFG816" s="399"/>
      <c r="CFH816" s="399"/>
      <c r="CFI816" s="399"/>
      <c r="CFJ816" s="399"/>
      <c r="CFK816" s="399"/>
      <c r="CFL816" s="399"/>
      <c r="CFM816" s="399"/>
      <c r="CFN816" s="399"/>
      <c r="CFO816" s="399"/>
      <c r="CFP816" s="399"/>
      <c r="CFQ816" s="399"/>
      <c r="CFR816" s="399"/>
      <c r="CFS816" s="399"/>
      <c r="CFT816" s="399"/>
      <c r="CFU816" s="399"/>
      <c r="CFV816" s="399"/>
      <c r="CFW816" s="399"/>
      <c r="CFX816" s="399"/>
      <c r="CFY816" s="399"/>
      <c r="CFZ816" s="399"/>
      <c r="CGA816" s="399"/>
      <c r="CGB816" s="399"/>
      <c r="CGC816" s="399"/>
      <c r="CGD816" s="399"/>
      <c r="CGE816" s="399"/>
      <c r="CGF816" s="399"/>
      <c r="CGG816" s="399"/>
      <c r="CGH816" s="399"/>
      <c r="CGI816" s="399"/>
      <c r="CGJ816" s="399"/>
      <c r="CGK816" s="399"/>
      <c r="CGL816" s="399"/>
      <c r="CGM816" s="399"/>
      <c r="CGN816" s="399"/>
      <c r="CGO816" s="399"/>
      <c r="CGP816" s="399"/>
      <c r="CGQ816" s="399"/>
      <c r="CGR816" s="399"/>
      <c r="CGS816" s="399"/>
      <c r="CGT816" s="399"/>
      <c r="CGU816" s="399"/>
      <c r="CGV816" s="399"/>
      <c r="CGW816" s="399"/>
      <c r="CGX816" s="399"/>
      <c r="CGY816" s="399"/>
      <c r="CGZ816" s="399"/>
      <c r="CHA816" s="399"/>
      <c r="CHB816" s="399"/>
      <c r="CHC816" s="399"/>
      <c r="CHD816" s="399"/>
      <c r="CHE816" s="399"/>
      <c r="CHF816" s="399"/>
      <c r="CHG816" s="399"/>
      <c r="CHH816" s="399"/>
      <c r="CHI816" s="399"/>
      <c r="CHJ816" s="399"/>
      <c r="CHK816" s="399"/>
      <c r="CHL816" s="399"/>
      <c r="CHM816" s="399"/>
      <c r="CHN816" s="399"/>
      <c r="CHO816" s="399"/>
      <c r="CHP816" s="399"/>
      <c r="CHQ816" s="399"/>
      <c r="CHR816" s="399"/>
      <c r="CHS816" s="399"/>
      <c r="CHT816" s="399"/>
      <c r="CHU816" s="399"/>
      <c r="CHV816" s="399"/>
      <c r="CHW816" s="399"/>
      <c r="CHX816" s="399"/>
      <c r="CHY816" s="399"/>
      <c r="CHZ816" s="399"/>
      <c r="CIA816" s="399"/>
      <c r="CIB816" s="399"/>
      <c r="CIC816" s="399"/>
      <c r="CID816" s="399"/>
      <c r="CIE816" s="399"/>
      <c r="CIF816" s="399"/>
      <c r="CIG816" s="399"/>
      <c r="CIH816" s="399"/>
      <c r="CII816" s="399"/>
      <c r="CIJ816" s="399"/>
      <c r="CIK816" s="399"/>
      <c r="CIL816" s="399"/>
      <c r="CIM816" s="399"/>
      <c r="CIN816" s="399"/>
      <c r="CIO816" s="399"/>
      <c r="CIP816" s="399"/>
      <c r="CIQ816" s="399"/>
      <c r="CIR816" s="399"/>
      <c r="CIS816" s="399"/>
      <c r="CIT816" s="399"/>
      <c r="CIU816" s="399"/>
      <c r="CIV816" s="399"/>
      <c r="CIW816" s="399"/>
      <c r="CIX816" s="399"/>
      <c r="CIY816" s="399"/>
      <c r="CIZ816" s="399"/>
      <c r="CJA816" s="399"/>
      <c r="CJB816" s="399"/>
      <c r="CJC816" s="399"/>
      <c r="CJD816" s="399"/>
      <c r="CJE816" s="399"/>
      <c r="CJF816" s="399"/>
      <c r="CJG816" s="399"/>
      <c r="CJH816" s="399"/>
      <c r="CJI816" s="399"/>
      <c r="CJJ816" s="399"/>
      <c r="CJK816" s="399"/>
      <c r="CJL816" s="399"/>
      <c r="CJM816" s="399"/>
      <c r="CJN816" s="399"/>
      <c r="CJO816" s="399"/>
      <c r="CJP816" s="399"/>
      <c r="CJQ816" s="399"/>
      <c r="CJR816" s="399"/>
      <c r="CJS816" s="399"/>
      <c r="CJT816" s="399"/>
      <c r="CJU816" s="399"/>
      <c r="CJV816" s="399"/>
      <c r="CJW816" s="399"/>
      <c r="CJX816" s="399"/>
      <c r="CJY816" s="399"/>
      <c r="CJZ816" s="399"/>
      <c r="CKA816" s="399"/>
      <c r="CKB816" s="399"/>
      <c r="CKC816" s="399"/>
      <c r="CKD816" s="399"/>
      <c r="CKE816" s="399"/>
      <c r="CKF816" s="399"/>
      <c r="CKG816" s="399"/>
      <c r="CKH816" s="399"/>
      <c r="CKI816" s="399"/>
      <c r="CKJ816" s="399"/>
      <c r="CKK816" s="399"/>
      <c r="CKL816" s="399"/>
      <c r="CKM816" s="399"/>
      <c r="CKN816" s="399"/>
      <c r="CKO816" s="399"/>
      <c r="CKP816" s="399"/>
      <c r="CKQ816" s="399"/>
      <c r="CKR816" s="399"/>
      <c r="CKS816" s="399"/>
      <c r="CKT816" s="399"/>
      <c r="CKU816" s="399"/>
      <c r="CKV816" s="399"/>
      <c r="CKW816" s="399"/>
      <c r="CKX816" s="399"/>
      <c r="CKY816" s="399"/>
      <c r="CKZ816" s="399"/>
      <c r="CLA816" s="399"/>
      <c r="CLB816" s="399"/>
      <c r="CLC816" s="399"/>
      <c r="CLD816" s="399"/>
      <c r="CLE816" s="399"/>
      <c r="CLF816" s="399"/>
      <c r="CLG816" s="399"/>
      <c r="CLH816" s="399"/>
      <c r="CLI816" s="399"/>
      <c r="CLJ816" s="399"/>
      <c r="CLK816" s="399"/>
      <c r="CLL816" s="399"/>
      <c r="CLM816" s="399"/>
      <c r="CLN816" s="399"/>
      <c r="CLO816" s="399"/>
      <c r="CLP816" s="399"/>
      <c r="CLQ816" s="399"/>
      <c r="CLR816" s="399"/>
      <c r="CLS816" s="399"/>
      <c r="CLT816" s="399"/>
      <c r="CLU816" s="399"/>
      <c r="CLV816" s="399"/>
      <c r="CLW816" s="399"/>
      <c r="CLX816" s="399"/>
      <c r="CLY816" s="399"/>
      <c r="CLZ816" s="399"/>
      <c r="CMA816" s="399"/>
      <c r="CMB816" s="399"/>
      <c r="CMC816" s="399"/>
      <c r="CMD816" s="399"/>
      <c r="CME816" s="399"/>
      <c r="CMF816" s="399"/>
      <c r="CMG816" s="399"/>
      <c r="CMH816" s="399"/>
      <c r="CMI816" s="399"/>
      <c r="CMJ816" s="399"/>
      <c r="CMK816" s="399"/>
      <c r="CML816" s="399"/>
      <c r="CMM816" s="399"/>
      <c r="CMN816" s="399"/>
      <c r="CMO816" s="399"/>
      <c r="CMP816" s="399"/>
      <c r="CMQ816" s="399"/>
      <c r="CMR816" s="399"/>
      <c r="CMS816" s="399"/>
      <c r="CMT816" s="399"/>
      <c r="CMU816" s="399"/>
      <c r="CMV816" s="399"/>
      <c r="CMW816" s="399"/>
      <c r="CMX816" s="399"/>
      <c r="CMY816" s="399"/>
      <c r="CMZ816" s="399"/>
      <c r="CNA816" s="399"/>
      <c r="CNB816" s="399"/>
      <c r="CNC816" s="399"/>
      <c r="CND816" s="399"/>
      <c r="CNE816" s="399"/>
      <c r="CNF816" s="399"/>
      <c r="CNG816" s="399"/>
      <c r="CNH816" s="399"/>
      <c r="CNI816" s="399"/>
      <c r="CNJ816" s="399"/>
      <c r="CNK816" s="399"/>
      <c r="CNL816" s="399"/>
      <c r="CNM816" s="399"/>
      <c r="CNN816" s="399"/>
      <c r="CNO816" s="399"/>
      <c r="CNP816" s="399"/>
      <c r="CNQ816" s="399"/>
      <c r="CNR816" s="399"/>
      <c r="CNS816" s="399"/>
      <c r="CNT816" s="399"/>
      <c r="CNU816" s="399"/>
      <c r="CNV816" s="399"/>
      <c r="CNW816" s="399"/>
      <c r="CNX816" s="399"/>
      <c r="CNY816" s="399"/>
      <c r="CNZ816" s="399"/>
      <c r="COA816" s="399"/>
      <c r="COB816" s="399"/>
      <c r="COC816" s="399"/>
      <c r="COD816" s="399"/>
      <c r="COE816" s="399"/>
      <c r="COF816" s="399"/>
      <c r="COG816" s="399"/>
      <c r="COH816" s="399"/>
      <c r="COI816" s="399"/>
      <c r="COJ816" s="399"/>
      <c r="COK816" s="399"/>
      <c r="COL816" s="399"/>
      <c r="COM816" s="399"/>
      <c r="CON816" s="399"/>
      <c r="COO816" s="399"/>
      <c r="COP816" s="399"/>
      <c r="COQ816" s="399"/>
      <c r="COR816" s="399"/>
      <c r="COS816" s="399"/>
      <c r="COT816" s="399"/>
      <c r="COU816" s="399"/>
      <c r="COV816" s="399"/>
      <c r="COW816" s="399"/>
      <c r="COX816" s="399"/>
      <c r="COY816" s="399"/>
      <c r="COZ816" s="399"/>
      <c r="CPA816" s="399"/>
      <c r="CPB816" s="399"/>
      <c r="CPC816" s="399"/>
      <c r="CPD816" s="399"/>
      <c r="CPE816" s="399"/>
      <c r="CPF816" s="399"/>
      <c r="CPG816" s="399"/>
      <c r="CPH816" s="399"/>
      <c r="CPI816" s="399"/>
      <c r="CPJ816" s="399"/>
      <c r="CPK816" s="399"/>
      <c r="CPL816" s="399"/>
      <c r="CPM816" s="399"/>
      <c r="CPN816" s="399"/>
      <c r="CPO816" s="399"/>
      <c r="CPP816" s="399"/>
      <c r="CPQ816" s="399"/>
      <c r="CPR816" s="399"/>
      <c r="CPS816" s="399"/>
      <c r="CPT816" s="399"/>
      <c r="CPU816" s="399"/>
      <c r="CPV816" s="399"/>
      <c r="CPW816" s="399"/>
      <c r="CPX816" s="399"/>
      <c r="CPY816" s="399"/>
      <c r="CPZ816" s="399"/>
      <c r="CQA816" s="399"/>
      <c r="CQB816" s="399"/>
      <c r="CQC816" s="399"/>
      <c r="CQD816" s="399"/>
      <c r="CQE816" s="399"/>
      <c r="CQF816" s="399"/>
      <c r="CQG816" s="399"/>
      <c r="CQH816" s="399"/>
      <c r="CQI816" s="399"/>
      <c r="CQJ816" s="399"/>
      <c r="CQK816" s="399"/>
      <c r="CQL816" s="399"/>
      <c r="CQM816" s="399"/>
      <c r="CQN816" s="399"/>
      <c r="CQO816" s="399"/>
      <c r="CQP816" s="399"/>
      <c r="CQQ816" s="399"/>
      <c r="CQR816" s="399"/>
      <c r="CQS816" s="399"/>
      <c r="CQT816" s="399"/>
      <c r="CQU816" s="399"/>
      <c r="CQV816" s="399"/>
      <c r="CQW816" s="399"/>
      <c r="CQX816" s="399"/>
      <c r="CQY816" s="399"/>
      <c r="CQZ816" s="399"/>
      <c r="CRA816" s="399"/>
      <c r="CRB816" s="399"/>
      <c r="CRC816" s="399"/>
      <c r="CRD816" s="399"/>
      <c r="CRE816" s="399"/>
      <c r="CRF816" s="399"/>
      <c r="CRG816" s="399"/>
      <c r="CRH816" s="399"/>
      <c r="CRI816" s="399"/>
      <c r="CRJ816" s="399"/>
      <c r="CRK816" s="399"/>
      <c r="CRL816" s="399"/>
      <c r="CRM816" s="399"/>
      <c r="CRN816" s="399"/>
      <c r="CRO816" s="399"/>
      <c r="CRP816" s="399"/>
      <c r="CRQ816" s="399"/>
      <c r="CRR816" s="399"/>
      <c r="CRS816" s="399"/>
      <c r="CRT816" s="399"/>
      <c r="CRU816" s="399"/>
      <c r="CRV816" s="399"/>
      <c r="CRW816" s="399"/>
      <c r="CRX816" s="399"/>
      <c r="CRY816" s="399"/>
      <c r="CRZ816" s="399"/>
      <c r="CSA816" s="399"/>
      <c r="CSB816" s="399"/>
      <c r="CSC816" s="399"/>
      <c r="CSD816" s="399"/>
      <c r="CSE816" s="399"/>
      <c r="CSF816" s="399"/>
      <c r="CSG816" s="399"/>
      <c r="CSH816" s="399"/>
      <c r="CSI816" s="399"/>
      <c r="CSJ816" s="399"/>
      <c r="CSK816" s="399"/>
      <c r="CSL816" s="399"/>
      <c r="CSM816" s="399"/>
      <c r="CSN816" s="399"/>
      <c r="CSO816" s="399"/>
      <c r="CSP816" s="399"/>
      <c r="CSQ816" s="399"/>
      <c r="CSR816" s="399"/>
      <c r="CSS816" s="399"/>
      <c r="CST816" s="399"/>
      <c r="CSU816" s="399"/>
      <c r="CSV816" s="399"/>
      <c r="CSW816" s="399"/>
      <c r="CSX816" s="399"/>
      <c r="CSY816" s="399"/>
      <c r="CSZ816" s="399"/>
      <c r="CTA816" s="399"/>
      <c r="CTB816" s="399"/>
      <c r="CTC816" s="399"/>
      <c r="CTD816" s="399"/>
      <c r="CTE816" s="399"/>
      <c r="CTF816" s="399"/>
      <c r="CTG816" s="399"/>
      <c r="CTH816" s="399"/>
      <c r="CTI816" s="399"/>
      <c r="CTJ816" s="399"/>
      <c r="CTK816" s="399"/>
      <c r="CTL816" s="399"/>
      <c r="CTM816" s="399"/>
      <c r="CTN816" s="399"/>
      <c r="CTO816" s="399"/>
      <c r="CTP816" s="399"/>
      <c r="CTQ816" s="399"/>
      <c r="CTR816" s="399"/>
      <c r="CTS816" s="399"/>
      <c r="CTT816" s="399"/>
      <c r="CTU816" s="399"/>
      <c r="CTV816" s="399"/>
      <c r="CTW816" s="399"/>
      <c r="CTX816" s="399"/>
      <c r="CTY816" s="399"/>
      <c r="CTZ816" s="399"/>
      <c r="CUA816" s="399"/>
      <c r="CUB816" s="399"/>
      <c r="CUC816" s="399"/>
      <c r="CUD816" s="399"/>
      <c r="CUE816" s="399"/>
      <c r="CUF816" s="399"/>
      <c r="CUG816" s="399"/>
      <c r="CUH816" s="399"/>
      <c r="CUI816" s="399"/>
      <c r="CUJ816" s="399"/>
      <c r="CUK816" s="399"/>
      <c r="CUL816" s="399"/>
      <c r="CUM816" s="399"/>
      <c r="CUN816" s="399"/>
      <c r="CUO816" s="399"/>
      <c r="CUP816" s="399"/>
      <c r="CUQ816" s="399"/>
      <c r="CUR816" s="399"/>
      <c r="CUS816" s="399"/>
      <c r="CUT816" s="399"/>
      <c r="CUU816" s="399"/>
      <c r="CUV816" s="399"/>
      <c r="CUW816" s="399"/>
      <c r="CUX816" s="399"/>
      <c r="CUY816" s="399"/>
      <c r="CUZ816" s="399"/>
      <c r="CVA816" s="399"/>
      <c r="CVB816" s="399"/>
      <c r="CVC816" s="399"/>
      <c r="CVD816" s="399"/>
      <c r="CVE816" s="399"/>
      <c r="CVF816" s="399"/>
      <c r="CVG816" s="399"/>
      <c r="CVH816" s="399"/>
      <c r="CVI816" s="399"/>
      <c r="CVJ816" s="399"/>
      <c r="CVK816" s="399"/>
      <c r="CVL816" s="399"/>
      <c r="CVM816" s="399"/>
      <c r="CVN816" s="399"/>
      <c r="CVO816" s="399"/>
      <c r="CVP816" s="399"/>
      <c r="CVQ816" s="399"/>
      <c r="CVR816" s="399"/>
      <c r="CVS816" s="399"/>
      <c r="CVT816" s="399"/>
      <c r="CVU816" s="399"/>
      <c r="CVV816" s="399"/>
      <c r="CVW816" s="399"/>
      <c r="CVX816" s="399"/>
      <c r="CVY816" s="399"/>
      <c r="CVZ816" s="399"/>
      <c r="CWA816" s="399"/>
      <c r="CWB816" s="399"/>
      <c r="CWC816" s="399"/>
      <c r="CWD816" s="399"/>
      <c r="CWE816" s="399"/>
      <c r="CWF816" s="399"/>
      <c r="CWG816" s="399"/>
      <c r="CWH816" s="399"/>
      <c r="CWI816" s="399"/>
      <c r="CWJ816" s="399"/>
      <c r="CWK816" s="399"/>
      <c r="CWL816" s="399"/>
      <c r="CWM816" s="399"/>
      <c r="CWN816" s="399"/>
      <c r="CWO816" s="399"/>
      <c r="CWP816" s="399"/>
      <c r="CWQ816" s="399"/>
      <c r="CWR816" s="399"/>
      <c r="CWS816" s="399"/>
      <c r="CWT816" s="399"/>
      <c r="CWU816" s="399"/>
      <c r="CWV816" s="399"/>
      <c r="CWW816" s="399"/>
      <c r="CWX816" s="399"/>
      <c r="CWY816" s="399"/>
      <c r="CWZ816" s="399"/>
      <c r="CXA816" s="399"/>
      <c r="CXB816" s="399"/>
      <c r="CXC816" s="399"/>
      <c r="CXD816" s="399"/>
      <c r="CXE816" s="399"/>
      <c r="CXF816" s="399"/>
      <c r="CXG816" s="399"/>
      <c r="CXH816" s="399"/>
      <c r="CXI816" s="399"/>
      <c r="CXJ816" s="399"/>
      <c r="CXK816" s="399"/>
      <c r="CXL816" s="399"/>
      <c r="CXM816" s="399"/>
      <c r="CXN816" s="399"/>
      <c r="CXO816" s="399"/>
      <c r="CXP816" s="399"/>
      <c r="CXQ816" s="399"/>
      <c r="CXR816" s="399"/>
      <c r="CXS816" s="399"/>
      <c r="CXT816" s="399"/>
      <c r="CXU816" s="399"/>
      <c r="CXV816" s="399"/>
      <c r="CXW816" s="399"/>
      <c r="CXX816" s="399"/>
      <c r="CXY816" s="399"/>
      <c r="CXZ816" s="399"/>
      <c r="CYA816" s="399"/>
      <c r="CYB816" s="399"/>
      <c r="CYC816" s="399"/>
      <c r="CYD816" s="399"/>
      <c r="CYE816" s="399"/>
      <c r="CYF816" s="399"/>
      <c r="CYG816" s="399"/>
      <c r="CYH816" s="399"/>
      <c r="CYI816" s="399"/>
      <c r="CYJ816" s="399"/>
      <c r="CYK816" s="399"/>
      <c r="CYL816" s="399"/>
      <c r="CYM816" s="399"/>
      <c r="CYN816" s="399"/>
      <c r="CYO816" s="399"/>
      <c r="CYP816" s="399"/>
      <c r="CYQ816" s="399"/>
      <c r="CYR816" s="399"/>
      <c r="CYS816" s="399"/>
      <c r="CYT816" s="399"/>
      <c r="CYU816" s="399"/>
      <c r="CYV816" s="399"/>
      <c r="CYW816" s="399"/>
      <c r="CYX816" s="399"/>
      <c r="CYY816" s="399"/>
      <c r="CYZ816" s="399"/>
      <c r="CZA816" s="399"/>
      <c r="CZB816" s="399"/>
      <c r="CZC816" s="399"/>
      <c r="CZD816" s="399"/>
      <c r="CZE816" s="399"/>
      <c r="CZF816" s="399"/>
      <c r="CZG816" s="399"/>
      <c r="CZH816" s="399"/>
      <c r="CZI816" s="399"/>
      <c r="CZJ816" s="399"/>
      <c r="CZK816" s="399"/>
      <c r="CZL816" s="399"/>
      <c r="CZM816" s="399"/>
      <c r="CZN816" s="399"/>
      <c r="CZO816" s="399"/>
      <c r="CZP816" s="399"/>
      <c r="CZQ816" s="399"/>
      <c r="CZR816" s="399"/>
      <c r="CZS816" s="399"/>
      <c r="CZT816" s="399"/>
      <c r="CZU816" s="399"/>
      <c r="CZV816" s="399"/>
      <c r="CZW816" s="399"/>
      <c r="CZX816" s="399"/>
      <c r="CZY816" s="399"/>
      <c r="CZZ816" s="399"/>
      <c r="DAA816" s="399"/>
      <c r="DAB816" s="399"/>
      <c r="DAC816" s="399"/>
      <c r="DAD816" s="399"/>
      <c r="DAE816" s="399"/>
      <c r="DAF816" s="399"/>
      <c r="DAG816" s="399"/>
      <c r="DAH816" s="399"/>
      <c r="DAI816" s="399"/>
      <c r="DAJ816" s="399"/>
      <c r="DAK816" s="399"/>
      <c r="DAL816" s="399"/>
      <c r="DAM816" s="399"/>
      <c r="DAN816" s="399"/>
      <c r="DAO816" s="399"/>
      <c r="DAP816" s="399"/>
      <c r="DAQ816" s="399"/>
      <c r="DAR816" s="399"/>
      <c r="DAS816" s="399"/>
      <c r="DAT816" s="399"/>
      <c r="DAU816" s="399"/>
      <c r="DAV816" s="399"/>
      <c r="DAW816" s="399"/>
      <c r="DAX816" s="399"/>
      <c r="DAY816" s="399"/>
      <c r="DAZ816" s="399"/>
      <c r="DBA816" s="399"/>
      <c r="DBB816" s="399"/>
      <c r="DBC816" s="399"/>
      <c r="DBD816" s="399"/>
      <c r="DBE816" s="399"/>
      <c r="DBF816" s="399"/>
      <c r="DBG816" s="399"/>
      <c r="DBH816" s="399"/>
      <c r="DBI816" s="399"/>
      <c r="DBJ816" s="399"/>
      <c r="DBK816" s="399"/>
      <c r="DBL816" s="399"/>
      <c r="DBM816" s="399"/>
      <c r="DBN816" s="399"/>
      <c r="DBO816" s="399"/>
      <c r="DBP816" s="399"/>
      <c r="DBQ816" s="399"/>
      <c r="DBR816" s="399"/>
      <c r="DBS816" s="399"/>
      <c r="DBT816" s="399"/>
      <c r="DBU816" s="399"/>
      <c r="DBV816" s="399"/>
      <c r="DBW816" s="399"/>
      <c r="DBX816" s="399"/>
      <c r="DBY816" s="399"/>
      <c r="DBZ816" s="399"/>
      <c r="DCA816" s="399"/>
      <c r="DCB816" s="399"/>
      <c r="DCC816" s="399"/>
      <c r="DCD816" s="399"/>
      <c r="DCE816" s="399"/>
      <c r="DCF816" s="399"/>
      <c r="DCG816" s="399"/>
      <c r="DCH816" s="399"/>
      <c r="DCI816" s="399"/>
      <c r="DCJ816" s="399"/>
      <c r="DCK816" s="399"/>
      <c r="DCL816" s="399"/>
      <c r="DCM816" s="399"/>
      <c r="DCN816" s="399"/>
      <c r="DCO816" s="399"/>
      <c r="DCP816" s="399"/>
      <c r="DCQ816" s="399"/>
      <c r="DCR816" s="399"/>
      <c r="DCS816" s="399"/>
      <c r="DCT816" s="399"/>
      <c r="DCU816" s="399"/>
      <c r="DCV816" s="399"/>
      <c r="DCW816" s="399"/>
      <c r="DCX816" s="399"/>
      <c r="DCY816" s="399"/>
      <c r="DCZ816" s="399"/>
      <c r="DDA816" s="399"/>
      <c r="DDB816" s="399"/>
      <c r="DDC816" s="399"/>
      <c r="DDD816" s="399"/>
      <c r="DDE816" s="399"/>
      <c r="DDF816" s="399"/>
      <c r="DDG816" s="399"/>
      <c r="DDH816" s="399"/>
      <c r="DDI816" s="399"/>
      <c r="DDJ816" s="399"/>
      <c r="DDK816" s="399"/>
      <c r="DDL816" s="399"/>
      <c r="DDM816" s="399"/>
      <c r="DDN816" s="399"/>
      <c r="DDO816" s="399"/>
      <c r="DDP816" s="399"/>
      <c r="DDQ816" s="399"/>
      <c r="DDR816" s="399"/>
      <c r="DDS816" s="399"/>
      <c r="DDT816" s="399"/>
      <c r="DDU816" s="399"/>
      <c r="DDV816" s="399"/>
      <c r="DDW816" s="399"/>
      <c r="DDX816" s="399"/>
      <c r="DDY816" s="399"/>
      <c r="DDZ816" s="399"/>
      <c r="DEA816" s="399"/>
      <c r="DEB816" s="399"/>
      <c r="DEC816" s="399"/>
      <c r="DED816" s="399"/>
      <c r="DEE816" s="399"/>
      <c r="DEF816" s="399"/>
      <c r="DEG816" s="399"/>
      <c r="DEH816" s="399"/>
      <c r="DEI816" s="399"/>
      <c r="DEJ816" s="399"/>
      <c r="DEK816" s="399"/>
      <c r="DEL816" s="399"/>
      <c r="DEM816" s="399"/>
      <c r="DEN816" s="399"/>
      <c r="DEO816" s="399"/>
      <c r="DEP816" s="399"/>
      <c r="DEQ816" s="399"/>
      <c r="DER816" s="399"/>
      <c r="DES816" s="399"/>
      <c r="DET816" s="399"/>
      <c r="DEU816" s="399"/>
      <c r="DEV816" s="399"/>
      <c r="DEW816" s="399"/>
      <c r="DEX816" s="399"/>
      <c r="DEY816" s="399"/>
      <c r="DEZ816" s="399"/>
      <c r="DFA816" s="399"/>
      <c r="DFB816" s="399"/>
      <c r="DFC816" s="399"/>
      <c r="DFD816" s="399"/>
      <c r="DFE816" s="399"/>
      <c r="DFF816" s="399"/>
      <c r="DFG816" s="399"/>
      <c r="DFH816" s="399"/>
      <c r="DFI816" s="399"/>
      <c r="DFJ816" s="399"/>
      <c r="DFK816" s="399"/>
      <c r="DFL816" s="399"/>
      <c r="DFM816" s="399"/>
      <c r="DFN816" s="399"/>
      <c r="DFO816" s="399"/>
      <c r="DFP816" s="399"/>
      <c r="DFQ816" s="399"/>
      <c r="DFR816" s="399"/>
      <c r="DFS816" s="399"/>
      <c r="DFT816" s="399"/>
      <c r="DFU816" s="399"/>
      <c r="DFV816" s="399"/>
      <c r="DFW816" s="399"/>
      <c r="DFX816" s="399"/>
      <c r="DFY816" s="399"/>
      <c r="DFZ816" s="399"/>
      <c r="DGA816" s="399"/>
      <c r="DGB816" s="399"/>
      <c r="DGC816" s="399"/>
      <c r="DGD816" s="399"/>
      <c r="DGE816" s="399"/>
      <c r="DGF816" s="399"/>
      <c r="DGG816" s="399"/>
      <c r="DGH816" s="399"/>
      <c r="DGI816" s="399"/>
      <c r="DGJ816" s="399"/>
      <c r="DGK816" s="399"/>
      <c r="DGL816" s="399"/>
      <c r="DGM816" s="399"/>
      <c r="DGN816" s="399"/>
      <c r="DGO816" s="399"/>
      <c r="DGP816" s="399"/>
      <c r="DGQ816" s="399"/>
      <c r="DGR816" s="399"/>
      <c r="DGS816" s="399"/>
      <c r="DGT816" s="399"/>
      <c r="DGU816" s="399"/>
      <c r="DGV816" s="399"/>
      <c r="DGW816" s="399"/>
      <c r="DGX816" s="399"/>
      <c r="DGY816" s="399"/>
      <c r="DGZ816" s="399"/>
      <c r="DHA816" s="399"/>
      <c r="DHB816" s="399"/>
      <c r="DHC816" s="399"/>
      <c r="DHD816" s="399"/>
      <c r="DHE816" s="399"/>
      <c r="DHF816" s="399"/>
      <c r="DHG816" s="399"/>
      <c r="DHH816" s="399"/>
      <c r="DHI816" s="399"/>
      <c r="DHJ816" s="399"/>
      <c r="DHK816" s="399"/>
      <c r="DHL816" s="399"/>
      <c r="DHM816" s="399"/>
      <c r="DHN816" s="399"/>
      <c r="DHO816" s="399"/>
      <c r="DHP816" s="399"/>
      <c r="DHQ816" s="399"/>
      <c r="DHR816" s="399"/>
      <c r="DHS816" s="399"/>
      <c r="DHT816" s="399"/>
      <c r="DHU816" s="399"/>
      <c r="DHV816" s="399"/>
      <c r="DHW816" s="399"/>
      <c r="DHX816" s="399"/>
      <c r="DHY816" s="399"/>
      <c r="DHZ816" s="399"/>
      <c r="DIA816" s="399"/>
      <c r="DIB816" s="399"/>
      <c r="DIC816" s="399"/>
      <c r="DID816" s="399"/>
      <c r="DIE816" s="399"/>
      <c r="DIF816" s="399"/>
      <c r="DIG816" s="399"/>
      <c r="DIH816" s="399"/>
      <c r="DII816" s="399"/>
      <c r="DIJ816" s="399"/>
      <c r="DIK816" s="399"/>
      <c r="DIL816" s="399"/>
      <c r="DIM816" s="399"/>
      <c r="DIN816" s="399"/>
      <c r="DIO816" s="399"/>
      <c r="DIP816" s="399"/>
      <c r="DIQ816" s="399"/>
      <c r="DIR816" s="399"/>
      <c r="DIS816" s="399"/>
      <c r="DIT816" s="399"/>
      <c r="DIU816" s="399"/>
      <c r="DIV816" s="399"/>
      <c r="DIW816" s="399"/>
      <c r="DIX816" s="399"/>
      <c r="DIY816" s="399"/>
      <c r="DIZ816" s="399"/>
      <c r="DJA816" s="399"/>
      <c r="DJB816" s="399"/>
      <c r="DJC816" s="399"/>
      <c r="DJD816" s="399"/>
      <c r="DJE816" s="399"/>
      <c r="DJF816" s="399"/>
      <c r="DJG816" s="399"/>
      <c r="DJH816" s="399"/>
      <c r="DJI816" s="399"/>
      <c r="DJJ816" s="399"/>
      <c r="DJK816" s="399"/>
      <c r="DJL816" s="399"/>
      <c r="DJM816" s="399"/>
      <c r="DJN816" s="399"/>
      <c r="DJO816" s="399"/>
      <c r="DJP816" s="399"/>
      <c r="DJQ816" s="399"/>
      <c r="DJR816" s="399"/>
      <c r="DJS816" s="399"/>
      <c r="DJT816" s="399"/>
      <c r="DJU816" s="399"/>
      <c r="DJV816" s="399"/>
      <c r="DJW816" s="399"/>
      <c r="DJX816" s="399"/>
      <c r="DJY816" s="399"/>
      <c r="DJZ816" s="399"/>
      <c r="DKA816" s="399"/>
      <c r="DKB816" s="399"/>
      <c r="DKC816" s="399"/>
      <c r="DKD816" s="399"/>
      <c r="DKE816" s="399"/>
      <c r="DKF816" s="399"/>
      <c r="DKG816" s="399"/>
      <c r="DKH816" s="399"/>
      <c r="DKI816" s="399"/>
      <c r="DKJ816" s="399"/>
      <c r="DKK816" s="399"/>
      <c r="DKL816" s="399"/>
      <c r="DKM816" s="399"/>
      <c r="DKN816" s="399"/>
      <c r="DKO816" s="399"/>
      <c r="DKP816" s="399"/>
      <c r="DKQ816" s="399"/>
      <c r="DKR816" s="399"/>
      <c r="DKS816" s="399"/>
      <c r="DKT816" s="399"/>
      <c r="DKU816" s="399"/>
      <c r="DKV816" s="399"/>
      <c r="DKW816" s="399"/>
      <c r="DKX816" s="399"/>
      <c r="DKY816" s="399"/>
      <c r="DKZ816" s="399"/>
      <c r="DLA816" s="399"/>
      <c r="DLB816" s="399"/>
      <c r="DLC816" s="399"/>
      <c r="DLD816" s="399"/>
      <c r="DLE816" s="399"/>
      <c r="DLF816" s="399"/>
      <c r="DLG816" s="399"/>
      <c r="DLH816" s="399"/>
      <c r="DLI816" s="399"/>
      <c r="DLJ816" s="399"/>
      <c r="DLK816" s="399"/>
      <c r="DLL816" s="399"/>
      <c r="DLM816" s="399"/>
      <c r="DLN816" s="399"/>
      <c r="DLO816" s="399"/>
      <c r="DLP816" s="399"/>
      <c r="DLQ816" s="399"/>
      <c r="DLR816" s="399"/>
      <c r="DLS816" s="399"/>
      <c r="DLT816" s="399"/>
      <c r="DLU816" s="399"/>
      <c r="DLV816" s="399"/>
      <c r="DLW816" s="399"/>
      <c r="DLX816" s="399"/>
      <c r="DLY816" s="399"/>
      <c r="DLZ816" s="399"/>
      <c r="DMA816" s="399"/>
      <c r="DMB816" s="399"/>
      <c r="DMC816" s="399"/>
      <c r="DMD816" s="399"/>
      <c r="DME816" s="399"/>
      <c r="DMF816" s="399"/>
      <c r="DMG816" s="399"/>
      <c r="DMH816" s="399"/>
      <c r="DMI816" s="399"/>
      <c r="DMJ816" s="399"/>
      <c r="DMK816" s="399"/>
      <c r="DML816" s="399"/>
      <c r="DMM816" s="399"/>
      <c r="DMN816" s="399"/>
      <c r="DMO816" s="399"/>
      <c r="DMP816" s="399"/>
      <c r="DMQ816" s="399"/>
      <c r="DMR816" s="399"/>
      <c r="DMS816" s="399"/>
      <c r="DMT816" s="399"/>
      <c r="DMU816" s="399"/>
      <c r="DMV816" s="399"/>
      <c r="DMW816" s="399"/>
      <c r="DMX816" s="399"/>
      <c r="DMY816" s="399"/>
      <c r="DMZ816" s="399"/>
      <c r="DNA816" s="399"/>
      <c r="DNB816" s="399"/>
      <c r="DNC816" s="399"/>
      <c r="DND816" s="399"/>
      <c r="DNE816" s="399"/>
      <c r="DNF816" s="399"/>
      <c r="DNG816" s="399"/>
      <c r="DNH816" s="399"/>
      <c r="DNI816" s="399"/>
      <c r="DNJ816" s="399"/>
      <c r="DNK816" s="399"/>
      <c r="DNL816" s="399"/>
      <c r="DNM816" s="399"/>
      <c r="DNN816" s="399"/>
      <c r="DNO816" s="399"/>
      <c r="DNP816" s="399"/>
      <c r="DNQ816" s="399"/>
      <c r="DNR816" s="399"/>
      <c r="DNS816" s="399"/>
      <c r="DNT816" s="399"/>
      <c r="DNU816" s="399"/>
      <c r="DNV816" s="399"/>
      <c r="DNW816" s="399"/>
      <c r="DNX816" s="399"/>
      <c r="DNY816" s="399"/>
      <c r="DNZ816" s="399"/>
      <c r="DOA816" s="399"/>
      <c r="DOB816" s="399"/>
      <c r="DOC816" s="399"/>
      <c r="DOD816" s="399"/>
      <c r="DOE816" s="399"/>
      <c r="DOF816" s="399"/>
      <c r="DOG816" s="399"/>
      <c r="DOH816" s="399"/>
      <c r="DOI816" s="399"/>
      <c r="DOJ816" s="399"/>
      <c r="DOK816" s="399"/>
      <c r="DOL816" s="399"/>
      <c r="DOM816" s="399"/>
      <c r="DON816" s="399"/>
      <c r="DOO816" s="399"/>
      <c r="DOP816" s="399"/>
      <c r="DOQ816" s="399"/>
      <c r="DOR816" s="399"/>
      <c r="DOS816" s="399"/>
      <c r="DOT816" s="399"/>
      <c r="DOU816" s="399"/>
      <c r="DOV816" s="399"/>
      <c r="DOW816" s="399"/>
      <c r="DOX816" s="399"/>
      <c r="DOY816" s="399"/>
      <c r="DOZ816" s="399"/>
      <c r="DPA816" s="399"/>
      <c r="DPB816" s="399"/>
      <c r="DPC816" s="399"/>
      <c r="DPD816" s="399"/>
      <c r="DPE816" s="399"/>
      <c r="DPF816" s="399"/>
      <c r="DPG816" s="399"/>
      <c r="DPH816" s="399"/>
      <c r="DPI816" s="399"/>
      <c r="DPJ816" s="399"/>
      <c r="DPK816" s="399"/>
      <c r="DPL816" s="399"/>
      <c r="DPM816" s="399"/>
      <c r="DPN816" s="399"/>
      <c r="DPO816" s="399"/>
      <c r="DPP816" s="399"/>
      <c r="DPQ816" s="399"/>
      <c r="DPR816" s="399"/>
      <c r="DPS816" s="399"/>
      <c r="DPT816" s="399"/>
      <c r="DPU816" s="399"/>
      <c r="DPV816" s="399"/>
      <c r="DPW816" s="399"/>
      <c r="DPX816" s="399"/>
      <c r="DPY816" s="399"/>
      <c r="DPZ816" s="399"/>
      <c r="DQA816" s="399"/>
      <c r="DQB816" s="399"/>
      <c r="DQC816" s="399"/>
      <c r="DQD816" s="399"/>
      <c r="DQE816" s="399"/>
      <c r="DQF816" s="399"/>
      <c r="DQG816" s="399"/>
      <c r="DQH816" s="399"/>
      <c r="DQI816" s="399"/>
      <c r="DQJ816" s="399"/>
      <c r="DQK816" s="399"/>
      <c r="DQL816" s="399"/>
      <c r="DQM816" s="399"/>
      <c r="DQN816" s="399"/>
      <c r="DQO816" s="399"/>
      <c r="DQP816" s="399"/>
      <c r="DQQ816" s="399"/>
      <c r="DQR816" s="399"/>
      <c r="DQS816" s="399"/>
      <c r="DQT816" s="399"/>
      <c r="DQU816" s="399"/>
      <c r="DQV816" s="399"/>
      <c r="DQW816" s="399"/>
      <c r="DQX816" s="399"/>
      <c r="DQY816" s="399"/>
      <c r="DQZ816" s="399"/>
      <c r="DRA816" s="399"/>
      <c r="DRB816" s="399"/>
      <c r="DRC816" s="399"/>
      <c r="DRD816" s="399"/>
      <c r="DRE816" s="399"/>
      <c r="DRF816" s="399"/>
      <c r="DRG816" s="399"/>
      <c r="DRH816" s="399"/>
      <c r="DRI816" s="399"/>
      <c r="DRJ816" s="399"/>
      <c r="DRK816" s="399"/>
      <c r="DRL816" s="399"/>
      <c r="DRM816" s="399"/>
      <c r="DRN816" s="399"/>
      <c r="DRO816" s="399"/>
      <c r="DRP816" s="399"/>
      <c r="DRQ816" s="399"/>
      <c r="DRR816" s="399"/>
      <c r="DRS816" s="399"/>
      <c r="DRT816" s="399"/>
      <c r="DRU816" s="399"/>
      <c r="DRV816" s="399"/>
      <c r="DRW816" s="399"/>
      <c r="DRX816" s="399"/>
      <c r="DRY816" s="399"/>
      <c r="DRZ816" s="399"/>
      <c r="DSA816" s="399"/>
      <c r="DSB816" s="399"/>
      <c r="DSC816" s="399"/>
      <c r="DSD816" s="399"/>
      <c r="DSE816" s="399"/>
      <c r="DSF816" s="399"/>
      <c r="DSG816" s="399"/>
      <c r="DSH816" s="399"/>
      <c r="DSI816" s="399"/>
      <c r="DSJ816" s="399"/>
      <c r="DSK816" s="399"/>
      <c r="DSL816" s="399"/>
      <c r="DSM816" s="399"/>
      <c r="DSN816" s="399"/>
      <c r="DSO816" s="399"/>
      <c r="DSP816" s="399"/>
      <c r="DSQ816" s="399"/>
      <c r="DSR816" s="399"/>
      <c r="DSS816" s="399"/>
      <c r="DST816" s="399"/>
      <c r="DSU816" s="399"/>
      <c r="DSV816" s="399"/>
      <c r="DSW816" s="399"/>
      <c r="DSX816" s="399"/>
      <c r="DSY816" s="399"/>
      <c r="DSZ816" s="399"/>
      <c r="DTA816" s="399"/>
      <c r="DTB816" s="399"/>
      <c r="DTC816" s="399"/>
      <c r="DTD816" s="399"/>
      <c r="DTE816" s="399"/>
      <c r="DTF816" s="399"/>
      <c r="DTG816" s="399"/>
      <c r="DTH816" s="399"/>
      <c r="DTI816" s="399"/>
      <c r="DTJ816" s="399"/>
      <c r="DTK816" s="399"/>
      <c r="DTL816" s="399"/>
      <c r="DTM816" s="399"/>
      <c r="DTN816" s="399"/>
      <c r="DTO816" s="399"/>
      <c r="DTP816" s="399"/>
      <c r="DTQ816" s="399"/>
      <c r="DTR816" s="399"/>
      <c r="DTS816" s="399"/>
      <c r="DTT816" s="399"/>
      <c r="DTU816" s="399"/>
      <c r="DTV816" s="399"/>
      <c r="DTW816" s="399"/>
      <c r="DTX816" s="399"/>
      <c r="DTY816" s="399"/>
      <c r="DTZ816" s="399"/>
      <c r="DUA816" s="399"/>
      <c r="DUB816" s="399"/>
      <c r="DUC816" s="399"/>
      <c r="DUD816" s="399"/>
      <c r="DUE816" s="399"/>
      <c r="DUF816" s="399"/>
      <c r="DUG816" s="399"/>
      <c r="DUH816" s="399"/>
      <c r="DUI816" s="399"/>
      <c r="DUJ816" s="399"/>
      <c r="DUK816" s="399"/>
      <c r="DUL816" s="399"/>
      <c r="DUM816" s="399"/>
      <c r="DUN816" s="399"/>
      <c r="DUO816" s="399"/>
      <c r="DUP816" s="399"/>
      <c r="DUQ816" s="399"/>
      <c r="DUR816" s="399"/>
      <c r="DUS816" s="399"/>
      <c r="DUT816" s="399"/>
      <c r="DUU816" s="399"/>
      <c r="DUV816" s="399"/>
      <c r="DUW816" s="399"/>
      <c r="DUX816" s="399"/>
      <c r="DUY816" s="399"/>
      <c r="DUZ816" s="399"/>
      <c r="DVA816" s="399"/>
      <c r="DVB816" s="399"/>
      <c r="DVC816" s="399"/>
      <c r="DVD816" s="399"/>
      <c r="DVE816" s="399"/>
      <c r="DVF816" s="399"/>
      <c r="DVG816" s="399"/>
      <c r="DVH816" s="399"/>
      <c r="DVI816" s="399"/>
      <c r="DVJ816" s="399"/>
      <c r="DVK816" s="399"/>
      <c r="DVL816" s="399"/>
      <c r="DVM816" s="399"/>
      <c r="DVN816" s="399"/>
      <c r="DVO816" s="399"/>
      <c r="DVP816" s="399"/>
      <c r="DVQ816" s="399"/>
      <c r="DVR816" s="399"/>
      <c r="DVS816" s="399"/>
      <c r="DVT816" s="399"/>
      <c r="DVU816" s="399"/>
      <c r="DVV816" s="399"/>
      <c r="DVW816" s="399"/>
      <c r="DVX816" s="399"/>
      <c r="DVY816" s="399"/>
      <c r="DVZ816" s="399"/>
      <c r="DWA816" s="399"/>
      <c r="DWB816" s="399"/>
      <c r="DWC816" s="399"/>
      <c r="DWD816" s="399"/>
      <c r="DWE816" s="399"/>
      <c r="DWF816" s="399"/>
      <c r="DWG816" s="399"/>
      <c r="DWH816" s="399"/>
      <c r="DWI816" s="399"/>
      <c r="DWJ816" s="399"/>
      <c r="DWK816" s="399"/>
      <c r="DWL816" s="399"/>
      <c r="DWM816" s="399"/>
      <c r="DWN816" s="399"/>
      <c r="DWO816" s="399"/>
      <c r="DWP816" s="399"/>
      <c r="DWQ816" s="399"/>
      <c r="DWR816" s="399"/>
      <c r="DWS816" s="399"/>
      <c r="DWT816" s="399"/>
      <c r="DWU816" s="399"/>
      <c r="DWV816" s="399"/>
      <c r="DWW816" s="399"/>
      <c r="DWX816" s="399"/>
      <c r="DWY816" s="399"/>
      <c r="DWZ816" s="399"/>
      <c r="DXA816" s="399"/>
      <c r="DXB816" s="399"/>
      <c r="DXC816" s="399"/>
      <c r="DXD816" s="399"/>
      <c r="DXE816" s="399"/>
      <c r="DXF816" s="399"/>
      <c r="DXG816" s="399"/>
      <c r="DXH816" s="399"/>
      <c r="DXI816" s="399"/>
      <c r="DXJ816" s="399"/>
      <c r="DXK816" s="399"/>
      <c r="DXL816" s="399"/>
      <c r="DXM816" s="399"/>
      <c r="DXN816" s="399"/>
      <c r="DXO816" s="399"/>
      <c r="DXP816" s="399"/>
      <c r="DXQ816" s="399"/>
      <c r="DXR816" s="399"/>
      <c r="DXS816" s="399"/>
      <c r="DXT816" s="399"/>
      <c r="DXU816" s="399"/>
      <c r="DXV816" s="399"/>
      <c r="DXW816" s="399"/>
      <c r="DXX816" s="399"/>
      <c r="DXY816" s="399"/>
      <c r="DXZ816" s="399"/>
      <c r="DYA816" s="399"/>
      <c r="DYB816" s="399"/>
      <c r="DYC816" s="399"/>
      <c r="DYD816" s="399"/>
      <c r="DYE816" s="399"/>
      <c r="DYF816" s="399"/>
      <c r="DYG816" s="399"/>
      <c r="DYH816" s="399"/>
      <c r="DYI816" s="399"/>
      <c r="DYJ816" s="399"/>
      <c r="DYK816" s="399"/>
      <c r="DYL816" s="399"/>
      <c r="DYM816" s="399"/>
      <c r="DYN816" s="399"/>
      <c r="DYO816" s="399"/>
      <c r="DYP816" s="399"/>
      <c r="DYQ816" s="399"/>
      <c r="DYR816" s="399"/>
      <c r="DYS816" s="399"/>
      <c r="DYT816" s="399"/>
      <c r="DYU816" s="399"/>
      <c r="DYV816" s="399"/>
      <c r="DYW816" s="399"/>
      <c r="DYX816" s="399"/>
      <c r="DYY816" s="399"/>
      <c r="DYZ816" s="399"/>
      <c r="DZA816" s="399"/>
      <c r="DZB816" s="399"/>
      <c r="DZC816" s="399"/>
      <c r="DZD816" s="399"/>
      <c r="DZE816" s="399"/>
      <c r="DZF816" s="399"/>
      <c r="DZG816" s="399"/>
      <c r="DZH816" s="399"/>
      <c r="DZI816" s="399"/>
      <c r="DZJ816" s="399"/>
      <c r="DZK816" s="399"/>
      <c r="DZL816" s="399"/>
      <c r="DZM816" s="399"/>
      <c r="DZN816" s="399"/>
      <c r="DZO816" s="399"/>
      <c r="DZP816" s="399"/>
      <c r="DZQ816" s="399"/>
      <c r="DZR816" s="399"/>
      <c r="DZS816" s="399"/>
      <c r="DZT816" s="399"/>
      <c r="DZU816" s="399"/>
      <c r="DZV816" s="399"/>
      <c r="DZW816" s="399"/>
      <c r="DZX816" s="399"/>
      <c r="DZY816" s="399"/>
      <c r="DZZ816" s="399"/>
      <c r="EAA816" s="399"/>
      <c r="EAB816" s="399"/>
      <c r="EAC816" s="399"/>
      <c r="EAD816" s="399"/>
      <c r="EAE816" s="399"/>
      <c r="EAF816" s="399"/>
      <c r="EAG816" s="399"/>
      <c r="EAH816" s="399"/>
      <c r="EAI816" s="399"/>
      <c r="EAJ816" s="399"/>
      <c r="EAK816" s="399"/>
      <c r="EAL816" s="399"/>
      <c r="EAM816" s="399"/>
      <c r="EAN816" s="399"/>
      <c r="EAO816" s="399"/>
      <c r="EAP816" s="399"/>
      <c r="EAQ816" s="399"/>
      <c r="EAR816" s="399"/>
      <c r="EAS816" s="399"/>
      <c r="EAT816" s="399"/>
      <c r="EAU816" s="399"/>
      <c r="EAV816" s="399"/>
      <c r="EAW816" s="399"/>
      <c r="EAX816" s="399"/>
      <c r="EAY816" s="399"/>
      <c r="EAZ816" s="399"/>
      <c r="EBA816" s="399"/>
      <c r="EBB816" s="399"/>
      <c r="EBC816" s="399"/>
      <c r="EBD816" s="399"/>
      <c r="EBE816" s="399"/>
      <c r="EBF816" s="399"/>
      <c r="EBG816" s="399"/>
      <c r="EBH816" s="399"/>
      <c r="EBI816" s="399"/>
      <c r="EBJ816" s="399"/>
      <c r="EBK816" s="399"/>
      <c r="EBL816" s="399"/>
      <c r="EBM816" s="399"/>
      <c r="EBN816" s="399"/>
      <c r="EBO816" s="399"/>
      <c r="EBP816" s="399"/>
      <c r="EBQ816" s="399"/>
      <c r="EBR816" s="399"/>
      <c r="EBS816" s="399"/>
      <c r="EBT816" s="399"/>
      <c r="EBU816" s="399"/>
      <c r="EBV816" s="399"/>
      <c r="EBW816" s="399"/>
      <c r="EBX816" s="399"/>
      <c r="EBY816" s="399"/>
      <c r="EBZ816" s="399"/>
      <c r="ECA816" s="399"/>
      <c r="ECB816" s="399"/>
      <c r="ECC816" s="399"/>
      <c r="ECD816" s="399"/>
      <c r="ECE816" s="399"/>
      <c r="ECF816" s="399"/>
      <c r="ECG816" s="399"/>
      <c r="ECH816" s="399"/>
      <c r="ECI816" s="399"/>
      <c r="ECJ816" s="399"/>
      <c r="ECK816" s="399"/>
      <c r="ECL816" s="399"/>
      <c r="ECM816" s="399"/>
      <c r="ECN816" s="399"/>
      <c r="ECO816" s="399"/>
      <c r="ECP816" s="399"/>
      <c r="ECQ816" s="399"/>
      <c r="ECR816" s="399"/>
      <c r="ECS816" s="399"/>
      <c r="ECT816" s="399"/>
      <c r="ECU816" s="399"/>
      <c r="ECV816" s="399"/>
      <c r="ECW816" s="399"/>
      <c r="ECX816" s="399"/>
      <c r="ECY816" s="399"/>
      <c r="ECZ816" s="399"/>
      <c r="EDA816" s="399"/>
      <c r="EDB816" s="399"/>
      <c r="EDC816" s="399"/>
      <c r="EDD816" s="399"/>
      <c r="EDE816" s="399"/>
      <c r="EDF816" s="399"/>
      <c r="EDG816" s="399"/>
      <c r="EDH816" s="399"/>
      <c r="EDI816" s="399"/>
      <c r="EDJ816" s="399"/>
      <c r="EDK816" s="399"/>
      <c r="EDL816" s="399"/>
      <c r="EDM816" s="399"/>
      <c r="EDN816" s="399"/>
      <c r="EDO816" s="399"/>
      <c r="EDP816" s="399"/>
      <c r="EDQ816" s="399"/>
      <c r="EDR816" s="399"/>
      <c r="EDS816" s="399"/>
      <c r="EDT816" s="399"/>
      <c r="EDU816" s="399"/>
      <c r="EDV816" s="399"/>
      <c r="EDW816" s="399"/>
      <c r="EDX816" s="399"/>
      <c r="EDY816" s="399"/>
      <c r="EDZ816" s="399"/>
      <c r="EEA816" s="399"/>
      <c r="EEB816" s="399"/>
      <c r="EEC816" s="399"/>
      <c r="EED816" s="399"/>
      <c r="EEE816" s="399"/>
      <c r="EEF816" s="399"/>
      <c r="EEG816" s="399"/>
      <c r="EEH816" s="399"/>
      <c r="EEI816" s="399"/>
      <c r="EEJ816" s="399"/>
      <c r="EEK816" s="399"/>
      <c r="EEL816" s="399"/>
      <c r="EEM816" s="399"/>
      <c r="EEN816" s="399"/>
      <c r="EEO816" s="399"/>
      <c r="EEP816" s="399"/>
      <c r="EEQ816" s="399"/>
      <c r="EER816" s="399"/>
      <c r="EES816" s="399"/>
      <c r="EET816" s="399"/>
      <c r="EEU816" s="399"/>
      <c r="EEV816" s="399"/>
      <c r="EEW816" s="399"/>
      <c r="EEX816" s="399"/>
      <c r="EEY816" s="399"/>
      <c r="EEZ816" s="399"/>
      <c r="EFA816" s="399"/>
      <c r="EFB816" s="399"/>
      <c r="EFC816" s="399"/>
      <c r="EFD816" s="399"/>
      <c r="EFE816" s="399"/>
      <c r="EFF816" s="399"/>
      <c r="EFG816" s="399"/>
      <c r="EFH816" s="399"/>
      <c r="EFI816" s="399"/>
      <c r="EFJ816" s="399"/>
      <c r="EFK816" s="399"/>
      <c r="EFL816" s="399"/>
      <c r="EFM816" s="399"/>
      <c r="EFN816" s="399"/>
      <c r="EFO816" s="399"/>
      <c r="EFP816" s="399"/>
      <c r="EFQ816" s="399"/>
      <c r="EFR816" s="399"/>
      <c r="EFS816" s="399"/>
      <c r="EFT816" s="399"/>
      <c r="EFU816" s="399"/>
      <c r="EFV816" s="399"/>
      <c r="EFW816" s="399"/>
      <c r="EFX816" s="399"/>
      <c r="EFY816" s="399"/>
      <c r="EFZ816" s="399"/>
      <c r="EGA816" s="399"/>
      <c r="EGB816" s="399"/>
      <c r="EGC816" s="399"/>
      <c r="EGD816" s="399"/>
      <c r="EGE816" s="399"/>
      <c r="EGF816" s="399"/>
      <c r="EGG816" s="399"/>
      <c r="EGH816" s="399"/>
      <c r="EGI816" s="399"/>
      <c r="EGJ816" s="399"/>
      <c r="EGK816" s="399"/>
      <c r="EGL816" s="399"/>
      <c r="EGM816" s="399"/>
      <c r="EGN816" s="399"/>
      <c r="EGO816" s="399"/>
      <c r="EGP816" s="399"/>
      <c r="EGQ816" s="399"/>
      <c r="EGR816" s="399"/>
      <c r="EGS816" s="399"/>
      <c r="EGT816" s="399"/>
      <c r="EGU816" s="399"/>
      <c r="EGV816" s="399"/>
      <c r="EGW816" s="399"/>
      <c r="EGX816" s="399"/>
      <c r="EGY816" s="399"/>
      <c r="EGZ816" s="399"/>
      <c r="EHA816" s="399"/>
      <c r="EHB816" s="399"/>
      <c r="EHC816" s="399"/>
      <c r="EHD816" s="399"/>
      <c r="EHE816" s="399"/>
      <c r="EHF816" s="399"/>
      <c r="EHG816" s="399"/>
      <c r="EHH816" s="399"/>
      <c r="EHI816" s="399"/>
      <c r="EHJ816" s="399"/>
      <c r="EHK816" s="399"/>
      <c r="EHL816" s="399"/>
      <c r="EHM816" s="399"/>
      <c r="EHN816" s="399"/>
      <c r="EHO816" s="399"/>
      <c r="EHP816" s="399"/>
      <c r="EHQ816" s="399"/>
      <c r="EHR816" s="399"/>
      <c r="EHS816" s="399"/>
      <c r="EHT816" s="399"/>
      <c r="EHU816" s="399"/>
      <c r="EHV816" s="399"/>
      <c r="EHW816" s="399"/>
      <c r="EHX816" s="399"/>
      <c r="EHY816" s="399"/>
      <c r="EHZ816" s="399"/>
      <c r="EIA816" s="399"/>
      <c r="EIB816" s="399"/>
      <c r="EIC816" s="399"/>
      <c r="EID816" s="399"/>
      <c r="EIE816" s="399"/>
      <c r="EIF816" s="399"/>
      <c r="EIG816" s="399"/>
      <c r="EIH816" s="399"/>
      <c r="EII816" s="399"/>
      <c r="EIJ816" s="399"/>
      <c r="EIK816" s="399"/>
      <c r="EIL816" s="399"/>
      <c r="EIM816" s="399"/>
      <c r="EIN816" s="399"/>
      <c r="EIO816" s="399"/>
      <c r="EIP816" s="399"/>
      <c r="EIQ816" s="399"/>
      <c r="EIR816" s="399"/>
      <c r="EIS816" s="399"/>
      <c r="EIT816" s="399"/>
      <c r="EIU816" s="399"/>
      <c r="EIV816" s="399"/>
      <c r="EIW816" s="399"/>
      <c r="EIX816" s="399"/>
      <c r="EIY816" s="399"/>
      <c r="EIZ816" s="399"/>
      <c r="EJA816" s="399"/>
      <c r="EJB816" s="399"/>
      <c r="EJC816" s="399"/>
      <c r="EJD816" s="399"/>
      <c r="EJE816" s="399"/>
      <c r="EJF816" s="399"/>
      <c r="EJG816" s="399"/>
      <c r="EJH816" s="399"/>
      <c r="EJI816" s="399"/>
      <c r="EJJ816" s="399"/>
      <c r="EJK816" s="399"/>
      <c r="EJL816" s="399"/>
      <c r="EJM816" s="399"/>
      <c r="EJN816" s="399"/>
      <c r="EJO816" s="399"/>
      <c r="EJP816" s="399"/>
      <c r="EJQ816" s="399"/>
      <c r="EJR816" s="399"/>
      <c r="EJS816" s="399"/>
      <c r="EJT816" s="399"/>
      <c r="EJU816" s="399"/>
      <c r="EJV816" s="399"/>
      <c r="EJW816" s="399"/>
      <c r="EJX816" s="399"/>
      <c r="EJY816" s="399"/>
      <c r="EJZ816" s="399"/>
      <c r="EKA816" s="399"/>
      <c r="EKB816" s="399"/>
      <c r="EKC816" s="399"/>
      <c r="EKD816" s="399"/>
      <c r="EKE816" s="399"/>
      <c r="EKF816" s="399"/>
      <c r="EKG816" s="399"/>
      <c r="EKH816" s="399"/>
      <c r="EKI816" s="399"/>
      <c r="EKJ816" s="399"/>
      <c r="EKK816" s="399"/>
      <c r="EKL816" s="399"/>
      <c r="EKM816" s="399"/>
      <c r="EKN816" s="399"/>
      <c r="EKO816" s="399"/>
      <c r="EKP816" s="399"/>
      <c r="EKQ816" s="399"/>
      <c r="EKR816" s="399"/>
      <c r="EKS816" s="399"/>
      <c r="EKT816" s="399"/>
      <c r="EKU816" s="399"/>
      <c r="EKV816" s="399"/>
      <c r="EKW816" s="399"/>
      <c r="EKX816" s="399"/>
      <c r="EKY816" s="399"/>
      <c r="EKZ816" s="399"/>
      <c r="ELA816" s="399"/>
      <c r="ELB816" s="399"/>
      <c r="ELC816" s="399"/>
      <c r="ELD816" s="399"/>
      <c r="ELE816" s="399"/>
      <c r="ELF816" s="399"/>
      <c r="ELG816" s="399"/>
      <c r="ELH816" s="399"/>
      <c r="ELI816" s="399"/>
      <c r="ELJ816" s="399"/>
      <c r="ELK816" s="399"/>
      <c r="ELL816" s="399"/>
      <c r="ELM816" s="399"/>
      <c r="ELN816" s="399"/>
      <c r="ELO816" s="399"/>
      <c r="ELP816" s="399"/>
      <c r="ELQ816" s="399"/>
      <c r="ELR816" s="399"/>
      <c r="ELS816" s="399"/>
      <c r="ELT816" s="399"/>
      <c r="ELU816" s="399"/>
      <c r="ELV816" s="399"/>
      <c r="ELW816" s="399"/>
      <c r="ELX816" s="399"/>
      <c r="ELY816" s="399"/>
      <c r="ELZ816" s="399"/>
      <c r="EMA816" s="399"/>
      <c r="EMB816" s="399"/>
      <c r="EMC816" s="399"/>
      <c r="EMD816" s="399"/>
      <c r="EME816" s="399"/>
      <c r="EMF816" s="399"/>
      <c r="EMG816" s="399"/>
      <c r="EMH816" s="399"/>
      <c r="EMI816" s="399"/>
      <c r="EMJ816" s="399"/>
      <c r="EMK816" s="399"/>
      <c r="EML816" s="399"/>
      <c r="EMM816" s="399"/>
      <c r="EMN816" s="399"/>
      <c r="EMO816" s="399"/>
      <c r="EMP816" s="399"/>
      <c r="EMQ816" s="399"/>
      <c r="EMR816" s="399"/>
      <c r="EMS816" s="399"/>
      <c r="EMT816" s="399"/>
      <c r="EMU816" s="399"/>
      <c r="EMV816" s="399"/>
      <c r="EMW816" s="399"/>
      <c r="EMX816" s="399"/>
      <c r="EMY816" s="399"/>
      <c r="EMZ816" s="399"/>
      <c r="ENA816" s="399"/>
      <c r="ENB816" s="399"/>
      <c r="ENC816" s="399"/>
      <c r="END816" s="399"/>
      <c r="ENE816" s="399"/>
      <c r="ENF816" s="399"/>
      <c r="ENG816" s="399"/>
      <c r="ENH816" s="399"/>
      <c r="ENI816" s="399"/>
      <c r="ENJ816" s="399"/>
      <c r="ENK816" s="399"/>
      <c r="ENL816" s="399"/>
      <c r="ENM816" s="399"/>
      <c r="ENN816" s="399"/>
      <c r="ENO816" s="399"/>
      <c r="ENP816" s="399"/>
      <c r="ENQ816" s="399"/>
      <c r="ENR816" s="399"/>
      <c r="ENS816" s="399"/>
      <c r="ENT816" s="399"/>
      <c r="ENU816" s="399"/>
      <c r="ENV816" s="399"/>
      <c r="ENW816" s="399"/>
      <c r="ENX816" s="399"/>
      <c r="ENY816" s="399"/>
      <c r="ENZ816" s="399"/>
      <c r="EOA816" s="399"/>
      <c r="EOB816" s="399"/>
      <c r="EOC816" s="399"/>
      <c r="EOD816" s="399"/>
      <c r="EOE816" s="399"/>
      <c r="EOF816" s="399"/>
      <c r="EOG816" s="399"/>
      <c r="EOH816" s="399"/>
      <c r="EOI816" s="399"/>
      <c r="EOJ816" s="399"/>
      <c r="EOK816" s="399"/>
      <c r="EOL816" s="399"/>
      <c r="EOM816" s="399"/>
      <c r="EON816" s="399"/>
      <c r="EOO816" s="399"/>
      <c r="EOP816" s="399"/>
      <c r="EOQ816" s="399"/>
      <c r="EOR816" s="399"/>
      <c r="EOS816" s="399"/>
      <c r="EOT816" s="399"/>
      <c r="EOU816" s="399"/>
      <c r="EOV816" s="399"/>
      <c r="EOW816" s="399"/>
      <c r="EOX816" s="399"/>
      <c r="EOY816" s="399"/>
      <c r="EOZ816" s="399"/>
      <c r="EPA816" s="399"/>
      <c r="EPB816" s="399"/>
      <c r="EPC816" s="399"/>
      <c r="EPD816" s="399"/>
      <c r="EPE816" s="399"/>
      <c r="EPF816" s="399"/>
      <c r="EPG816" s="399"/>
      <c r="EPH816" s="399"/>
      <c r="EPI816" s="399"/>
      <c r="EPJ816" s="399"/>
      <c r="EPK816" s="399"/>
      <c r="EPL816" s="399"/>
      <c r="EPM816" s="399"/>
      <c r="EPN816" s="399"/>
      <c r="EPO816" s="399"/>
      <c r="EPP816" s="399"/>
      <c r="EPQ816" s="399"/>
      <c r="EPR816" s="399"/>
      <c r="EPS816" s="399"/>
      <c r="EPT816" s="399"/>
      <c r="EPU816" s="399"/>
      <c r="EPV816" s="399"/>
      <c r="EPW816" s="399"/>
      <c r="EPX816" s="399"/>
      <c r="EPY816" s="399"/>
      <c r="EPZ816" s="399"/>
      <c r="EQA816" s="399"/>
      <c r="EQB816" s="399"/>
      <c r="EQC816" s="399"/>
      <c r="EQD816" s="399"/>
      <c r="EQE816" s="399"/>
      <c r="EQF816" s="399"/>
      <c r="EQG816" s="399"/>
      <c r="EQH816" s="399"/>
      <c r="EQI816" s="399"/>
      <c r="EQJ816" s="399"/>
      <c r="EQK816" s="399"/>
      <c r="EQL816" s="399"/>
      <c r="EQM816" s="399"/>
      <c r="EQN816" s="399"/>
      <c r="EQO816" s="399"/>
      <c r="EQP816" s="399"/>
      <c r="EQQ816" s="399"/>
      <c r="EQR816" s="399"/>
      <c r="EQS816" s="399"/>
      <c r="EQT816" s="399"/>
      <c r="EQU816" s="399"/>
      <c r="EQV816" s="399"/>
      <c r="EQW816" s="399"/>
      <c r="EQX816" s="399"/>
      <c r="EQY816" s="399"/>
      <c r="EQZ816" s="399"/>
      <c r="ERA816" s="399"/>
      <c r="ERB816" s="399"/>
      <c r="ERC816" s="399"/>
      <c r="ERD816" s="399"/>
      <c r="ERE816" s="399"/>
      <c r="ERF816" s="399"/>
      <c r="ERG816" s="399"/>
      <c r="ERH816" s="399"/>
      <c r="ERI816" s="399"/>
      <c r="ERJ816" s="399"/>
      <c r="ERK816" s="399"/>
      <c r="ERL816" s="399"/>
      <c r="ERM816" s="399"/>
      <c r="ERN816" s="399"/>
      <c r="ERO816" s="399"/>
      <c r="ERP816" s="399"/>
      <c r="ERQ816" s="399"/>
      <c r="ERR816" s="399"/>
      <c r="ERS816" s="399"/>
      <c r="ERT816" s="399"/>
      <c r="ERU816" s="399"/>
      <c r="ERV816" s="399"/>
      <c r="ERW816" s="399"/>
      <c r="ERX816" s="399"/>
      <c r="ERY816" s="399"/>
      <c r="ERZ816" s="399"/>
      <c r="ESA816" s="399"/>
      <c r="ESB816" s="399"/>
      <c r="ESC816" s="399"/>
      <c r="ESD816" s="399"/>
      <c r="ESE816" s="399"/>
      <c r="ESF816" s="399"/>
      <c r="ESG816" s="399"/>
      <c r="ESH816" s="399"/>
      <c r="ESI816" s="399"/>
      <c r="ESJ816" s="399"/>
      <c r="ESK816" s="399"/>
      <c r="ESL816" s="399"/>
      <c r="ESM816" s="399"/>
      <c r="ESN816" s="399"/>
      <c r="ESO816" s="399"/>
      <c r="ESP816" s="399"/>
      <c r="ESQ816" s="399"/>
      <c r="ESR816" s="399"/>
      <c r="ESS816" s="399"/>
      <c r="EST816" s="399"/>
      <c r="ESU816" s="399"/>
      <c r="ESV816" s="399"/>
      <c r="ESW816" s="399"/>
      <c r="ESX816" s="399"/>
      <c r="ESY816" s="399"/>
      <c r="ESZ816" s="399"/>
      <c r="ETA816" s="399"/>
      <c r="ETB816" s="399"/>
      <c r="ETC816" s="399"/>
      <c r="ETD816" s="399"/>
      <c r="ETE816" s="399"/>
      <c r="ETF816" s="399"/>
      <c r="ETG816" s="399"/>
      <c r="ETH816" s="399"/>
      <c r="ETI816" s="399"/>
      <c r="ETJ816" s="399"/>
      <c r="ETK816" s="399"/>
      <c r="ETL816" s="399"/>
      <c r="ETM816" s="399"/>
      <c r="ETN816" s="399"/>
      <c r="ETO816" s="399"/>
      <c r="ETP816" s="399"/>
      <c r="ETQ816" s="399"/>
      <c r="ETR816" s="399"/>
      <c r="ETS816" s="399"/>
      <c r="ETT816" s="399"/>
      <c r="ETU816" s="399"/>
      <c r="ETV816" s="399"/>
      <c r="ETW816" s="399"/>
      <c r="ETX816" s="399"/>
      <c r="ETY816" s="399"/>
      <c r="ETZ816" s="399"/>
      <c r="EUA816" s="399"/>
      <c r="EUB816" s="399"/>
      <c r="EUC816" s="399"/>
      <c r="EUD816" s="399"/>
      <c r="EUE816" s="399"/>
      <c r="EUF816" s="399"/>
      <c r="EUG816" s="399"/>
      <c r="EUH816" s="399"/>
      <c r="EUI816" s="399"/>
      <c r="EUJ816" s="399"/>
      <c r="EUK816" s="399"/>
      <c r="EUL816" s="399"/>
      <c r="EUM816" s="399"/>
      <c r="EUN816" s="399"/>
      <c r="EUO816" s="399"/>
      <c r="EUP816" s="399"/>
      <c r="EUQ816" s="399"/>
      <c r="EUR816" s="399"/>
      <c r="EUS816" s="399"/>
      <c r="EUT816" s="399"/>
      <c r="EUU816" s="399"/>
      <c r="EUV816" s="399"/>
      <c r="EUW816" s="399"/>
      <c r="EUX816" s="399"/>
      <c r="EUY816" s="399"/>
      <c r="EUZ816" s="399"/>
      <c r="EVA816" s="399"/>
      <c r="EVB816" s="399"/>
      <c r="EVC816" s="399"/>
      <c r="EVD816" s="399"/>
      <c r="EVE816" s="399"/>
      <c r="EVF816" s="399"/>
      <c r="EVG816" s="399"/>
      <c r="EVH816" s="399"/>
      <c r="EVI816" s="399"/>
      <c r="EVJ816" s="399"/>
      <c r="EVK816" s="399"/>
      <c r="EVL816" s="399"/>
      <c r="EVM816" s="399"/>
      <c r="EVN816" s="399"/>
      <c r="EVO816" s="399"/>
      <c r="EVP816" s="399"/>
      <c r="EVQ816" s="399"/>
      <c r="EVR816" s="399"/>
      <c r="EVS816" s="399"/>
      <c r="EVT816" s="399"/>
      <c r="EVU816" s="399"/>
      <c r="EVV816" s="399"/>
      <c r="EVW816" s="399"/>
      <c r="EVX816" s="399"/>
      <c r="EVY816" s="399"/>
      <c r="EVZ816" s="399"/>
      <c r="EWA816" s="399"/>
      <c r="EWB816" s="399"/>
      <c r="EWC816" s="399"/>
      <c r="EWD816" s="399"/>
      <c r="EWE816" s="399"/>
      <c r="EWF816" s="399"/>
      <c r="EWG816" s="399"/>
      <c r="EWH816" s="399"/>
      <c r="EWI816" s="399"/>
      <c r="EWJ816" s="399"/>
      <c r="EWK816" s="399"/>
      <c r="EWL816" s="399"/>
      <c r="EWM816" s="399"/>
      <c r="EWN816" s="399"/>
      <c r="EWO816" s="399"/>
      <c r="EWP816" s="399"/>
      <c r="EWQ816" s="399"/>
      <c r="EWR816" s="399"/>
      <c r="EWS816" s="399"/>
      <c r="EWT816" s="399"/>
      <c r="EWU816" s="399"/>
      <c r="EWV816" s="399"/>
      <c r="EWW816" s="399"/>
      <c r="EWX816" s="399"/>
      <c r="EWY816" s="399"/>
      <c r="EWZ816" s="399"/>
      <c r="EXA816" s="399"/>
      <c r="EXB816" s="399"/>
      <c r="EXC816" s="399"/>
      <c r="EXD816" s="399"/>
      <c r="EXE816" s="399"/>
      <c r="EXF816" s="399"/>
      <c r="EXG816" s="399"/>
      <c r="EXH816" s="399"/>
      <c r="EXI816" s="399"/>
      <c r="EXJ816" s="399"/>
      <c r="EXK816" s="399"/>
      <c r="EXL816" s="399"/>
      <c r="EXM816" s="399"/>
      <c r="EXN816" s="399"/>
      <c r="EXO816" s="399"/>
      <c r="EXP816" s="399"/>
      <c r="EXQ816" s="399"/>
      <c r="EXR816" s="399"/>
      <c r="EXS816" s="399"/>
      <c r="EXT816" s="399"/>
      <c r="EXU816" s="399"/>
      <c r="EXV816" s="399"/>
      <c r="EXW816" s="399"/>
      <c r="EXX816" s="399"/>
      <c r="EXY816" s="399"/>
      <c r="EXZ816" s="399"/>
      <c r="EYA816" s="399"/>
      <c r="EYB816" s="399"/>
      <c r="EYC816" s="399"/>
      <c r="EYD816" s="399"/>
      <c r="EYE816" s="399"/>
      <c r="EYF816" s="399"/>
      <c r="EYG816" s="399"/>
      <c r="EYH816" s="399"/>
      <c r="EYI816" s="399"/>
      <c r="EYJ816" s="399"/>
      <c r="EYK816" s="399"/>
      <c r="EYL816" s="399"/>
      <c r="EYM816" s="399"/>
      <c r="EYN816" s="399"/>
      <c r="EYO816" s="399"/>
      <c r="EYP816" s="399"/>
      <c r="EYQ816" s="399"/>
      <c r="EYR816" s="399"/>
      <c r="EYS816" s="399"/>
      <c r="EYT816" s="399"/>
      <c r="EYU816" s="399"/>
      <c r="EYV816" s="399"/>
      <c r="EYW816" s="399"/>
      <c r="EYX816" s="399"/>
      <c r="EYY816" s="399"/>
      <c r="EYZ816" s="399"/>
      <c r="EZA816" s="399"/>
      <c r="EZB816" s="399"/>
      <c r="EZC816" s="399"/>
      <c r="EZD816" s="399"/>
      <c r="EZE816" s="399"/>
      <c r="EZF816" s="399"/>
      <c r="EZG816" s="399"/>
      <c r="EZH816" s="399"/>
      <c r="EZI816" s="399"/>
      <c r="EZJ816" s="399"/>
      <c r="EZK816" s="399"/>
      <c r="EZL816" s="399"/>
      <c r="EZM816" s="399"/>
      <c r="EZN816" s="399"/>
      <c r="EZO816" s="399"/>
      <c r="EZP816" s="399"/>
      <c r="EZQ816" s="399"/>
      <c r="EZR816" s="399"/>
      <c r="EZS816" s="399"/>
      <c r="EZT816" s="399"/>
      <c r="EZU816" s="399"/>
      <c r="EZV816" s="399"/>
      <c r="EZW816" s="399"/>
      <c r="EZX816" s="399"/>
      <c r="EZY816" s="399"/>
      <c r="EZZ816" s="399"/>
      <c r="FAA816" s="399"/>
      <c r="FAB816" s="399"/>
      <c r="FAC816" s="399"/>
      <c r="FAD816" s="399"/>
      <c r="FAE816" s="399"/>
      <c r="FAF816" s="399"/>
      <c r="FAG816" s="399"/>
      <c r="FAH816" s="399"/>
      <c r="FAI816" s="399"/>
      <c r="FAJ816" s="399"/>
      <c r="FAK816" s="399"/>
      <c r="FAL816" s="399"/>
      <c r="FAM816" s="399"/>
      <c r="FAN816" s="399"/>
      <c r="FAO816" s="399"/>
      <c r="FAP816" s="399"/>
      <c r="FAQ816" s="399"/>
      <c r="FAR816" s="399"/>
      <c r="FAS816" s="399"/>
      <c r="FAT816" s="399"/>
      <c r="FAU816" s="399"/>
      <c r="FAV816" s="399"/>
      <c r="FAW816" s="399"/>
      <c r="FAX816" s="399"/>
      <c r="FAY816" s="399"/>
      <c r="FAZ816" s="399"/>
      <c r="FBA816" s="399"/>
      <c r="FBB816" s="399"/>
      <c r="FBC816" s="399"/>
      <c r="FBD816" s="399"/>
      <c r="FBE816" s="399"/>
      <c r="FBF816" s="399"/>
      <c r="FBG816" s="399"/>
      <c r="FBH816" s="399"/>
      <c r="FBI816" s="399"/>
      <c r="FBJ816" s="399"/>
      <c r="FBK816" s="399"/>
      <c r="FBL816" s="399"/>
      <c r="FBM816" s="399"/>
      <c r="FBN816" s="399"/>
      <c r="FBO816" s="399"/>
      <c r="FBP816" s="399"/>
      <c r="FBQ816" s="399"/>
      <c r="FBR816" s="399"/>
      <c r="FBS816" s="399"/>
      <c r="FBT816" s="399"/>
      <c r="FBU816" s="399"/>
      <c r="FBV816" s="399"/>
      <c r="FBW816" s="399"/>
      <c r="FBX816" s="399"/>
      <c r="FBY816" s="399"/>
      <c r="FBZ816" s="399"/>
      <c r="FCA816" s="399"/>
      <c r="FCB816" s="399"/>
      <c r="FCC816" s="399"/>
      <c r="FCD816" s="399"/>
      <c r="FCE816" s="399"/>
      <c r="FCF816" s="399"/>
      <c r="FCG816" s="399"/>
      <c r="FCH816" s="399"/>
      <c r="FCI816" s="399"/>
      <c r="FCJ816" s="399"/>
      <c r="FCK816" s="399"/>
      <c r="FCL816" s="399"/>
      <c r="FCM816" s="399"/>
      <c r="FCN816" s="399"/>
      <c r="FCO816" s="399"/>
      <c r="FCP816" s="399"/>
      <c r="FCQ816" s="399"/>
      <c r="FCR816" s="399"/>
      <c r="FCS816" s="399"/>
      <c r="FCT816" s="399"/>
      <c r="FCU816" s="399"/>
      <c r="FCV816" s="399"/>
      <c r="FCW816" s="399"/>
      <c r="FCX816" s="399"/>
      <c r="FCY816" s="399"/>
      <c r="FCZ816" s="399"/>
      <c r="FDA816" s="399"/>
      <c r="FDB816" s="399"/>
      <c r="FDC816" s="399"/>
      <c r="FDD816" s="399"/>
      <c r="FDE816" s="399"/>
      <c r="FDF816" s="399"/>
      <c r="FDG816" s="399"/>
      <c r="FDH816" s="399"/>
      <c r="FDI816" s="399"/>
      <c r="FDJ816" s="399"/>
      <c r="FDK816" s="399"/>
      <c r="FDL816" s="399"/>
      <c r="FDM816" s="399"/>
      <c r="FDN816" s="399"/>
      <c r="FDO816" s="399"/>
      <c r="FDP816" s="399"/>
      <c r="FDQ816" s="399"/>
      <c r="FDR816" s="399"/>
      <c r="FDS816" s="399"/>
      <c r="FDT816" s="399"/>
      <c r="FDU816" s="399"/>
      <c r="FDV816" s="399"/>
      <c r="FDW816" s="399"/>
      <c r="FDX816" s="399"/>
      <c r="FDY816" s="399"/>
      <c r="FDZ816" s="399"/>
      <c r="FEA816" s="399"/>
      <c r="FEB816" s="399"/>
      <c r="FEC816" s="399"/>
      <c r="FED816" s="399"/>
      <c r="FEE816" s="399"/>
      <c r="FEF816" s="399"/>
      <c r="FEG816" s="399"/>
      <c r="FEH816" s="399"/>
      <c r="FEI816" s="399"/>
      <c r="FEJ816" s="399"/>
      <c r="FEK816" s="399"/>
      <c r="FEL816" s="399"/>
      <c r="FEM816" s="399"/>
      <c r="FEN816" s="399"/>
      <c r="FEO816" s="399"/>
      <c r="FEP816" s="399"/>
      <c r="FEQ816" s="399"/>
      <c r="FER816" s="399"/>
      <c r="FES816" s="399"/>
      <c r="FET816" s="399"/>
      <c r="FEU816" s="399"/>
      <c r="FEV816" s="399"/>
      <c r="FEW816" s="399"/>
      <c r="FEX816" s="399"/>
      <c r="FEY816" s="399"/>
      <c r="FEZ816" s="399"/>
      <c r="FFA816" s="399"/>
      <c r="FFB816" s="399"/>
      <c r="FFC816" s="399"/>
      <c r="FFD816" s="399"/>
      <c r="FFE816" s="399"/>
      <c r="FFF816" s="399"/>
      <c r="FFG816" s="399"/>
      <c r="FFH816" s="399"/>
      <c r="FFI816" s="399"/>
      <c r="FFJ816" s="399"/>
      <c r="FFK816" s="399"/>
      <c r="FFL816" s="399"/>
      <c r="FFM816" s="399"/>
      <c r="FFN816" s="399"/>
      <c r="FFO816" s="399"/>
      <c r="FFP816" s="399"/>
      <c r="FFQ816" s="399"/>
      <c r="FFR816" s="399"/>
      <c r="FFS816" s="399"/>
      <c r="FFT816" s="399"/>
      <c r="FFU816" s="399"/>
      <c r="FFV816" s="399"/>
      <c r="FFW816" s="399"/>
      <c r="FFX816" s="399"/>
      <c r="FFY816" s="399"/>
      <c r="FFZ816" s="399"/>
      <c r="FGA816" s="399"/>
      <c r="FGB816" s="399"/>
      <c r="FGC816" s="399"/>
      <c r="FGD816" s="399"/>
      <c r="FGE816" s="399"/>
      <c r="FGF816" s="399"/>
      <c r="FGG816" s="399"/>
      <c r="FGH816" s="399"/>
      <c r="FGI816" s="399"/>
      <c r="FGJ816" s="399"/>
      <c r="FGK816" s="399"/>
      <c r="FGL816" s="399"/>
      <c r="FGM816" s="399"/>
      <c r="FGN816" s="399"/>
      <c r="FGO816" s="399"/>
      <c r="FGP816" s="399"/>
      <c r="FGQ816" s="399"/>
      <c r="FGR816" s="399"/>
      <c r="FGS816" s="399"/>
      <c r="FGT816" s="399"/>
      <c r="FGU816" s="399"/>
      <c r="FGV816" s="399"/>
      <c r="FGW816" s="399"/>
      <c r="FGX816" s="399"/>
      <c r="FGY816" s="399"/>
      <c r="FGZ816" s="399"/>
      <c r="FHA816" s="399"/>
      <c r="FHB816" s="399"/>
      <c r="FHC816" s="399"/>
      <c r="FHD816" s="399"/>
      <c r="FHE816" s="399"/>
      <c r="FHF816" s="399"/>
      <c r="FHG816" s="399"/>
      <c r="FHH816" s="399"/>
      <c r="FHI816" s="399"/>
      <c r="FHJ816" s="399"/>
      <c r="FHK816" s="399"/>
      <c r="FHL816" s="399"/>
      <c r="FHM816" s="399"/>
      <c r="FHN816" s="399"/>
      <c r="FHO816" s="399"/>
      <c r="FHP816" s="399"/>
      <c r="FHQ816" s="399"/>
      <c r="FHR816" s="399"/>
      <c r="FHS816" s="399"/>
      <c r="FHT816" s="399"/>
      <c r="FHU816" s="399"/>
      <c r="FHV816" s="399"/>
      <c r="FHW816" s="399"/>
      <c r="FHX816" s="399"/>
      <c r="FHY816" s="399"/>
      <c r="FHZ816" s="399"/>
      <c r="FIA816" s="399"/>
      <c r="FIB816" s="399"/>
      <c r="FIC816" s="399"/>
      <c r="FID816" s="399"/>
      <c r="FIE816" s="399"/>
      <c r="FIF816" s="399"/>
      <c r="FIG816" s="399"/>
      <c r="FIH816" s="399"/>
      <c r="FII816" s="399"/>
      <c r="FIJ816" s="399"/>
      <c r="FIK816" s="399"/>
      <c r="FIL816" s="399"/>
      <c r="FIM816" s="399"/>
      <c r="FIN816" s="399"/>
      <c r="FIO816" s="399"/>
      <c r="FIP816" s="399"/>
      <c r="FIQ816" s="399"/>
      <c r="FIR816" s="399"/>
      <c r="FIS816" s="399"/>
      <c r="FIT816" s="399"/>
      <c r="FIU816" s="399"/>
      <c r="FIV816" s="399"/>
      <c r="FIW816" s="399"/>
      <c r="FIX816" s="399"/>
      <c r="FIY816" s="399"/>
      <c r="FIZ816" s="399"/>
      <c r="FJA816" s="399"/>
      <c r="FJB816" s="399"/>
      <c r="FJC816" s="399"/>
      <c r="FJD816" s="399"/>
      <c r="FJE816" s="399"/>
      <c r="FJF816" s="399"/>
      <c r="FJG816" s="399"/>
      <c r="FJH816" s="399"/>
      <c r="FJI816" s="399"/>
      <c r="FJJ816" s="399"/>
      <c r="FJK816" s="399"/>
      <c r="FJL816" s="399"/>
      <c r="FJM816" s="399"/>
      <c r="FJN816" s="399"/>
      <c r="FJO816" s="399"/>
      <c r="FJP816" s="399"/>
      <c r="FJQ816" s="399"/>
      <c r="FJR816" s="399"/>
      <c r="FJS816" s="399"/>
      <c r="FJT816" s="399"/>
      <c r="FJU816" s="399"/>
      <c r="FJV816" s="399"/>
      <c r="FJW816" s="399"/>
      <c r="FJX816" s="399"/>
      <c r="FJY816" s="399"/>
      <c r="FJZ816" s="399"/>
      <c r="FKA816" s="399"/>
      <c r="FKB816" s="399"/>
      <c r="FKC816" s="399"/>
      <c r="FKD816" s="399"/>
      <c r="FKE816" s="399"/>
      <c r="FKF816" s="399"/>
      <c r="FKG816" s="399"/>
      <c r="FKH816" s="399"/>
      <c r="FKI816" s="399"/>
      <c r="FKJ816" s="399"/>
      <c r="FKK816" s="399"/>
      <c r="FKL816" s="399"/>
      <c r="FKM816" s="399"/>
      <c r="FKN816" s="399"/>
      <c r="FKO816" s="399"/>
      <c r="FKP816" s="399"/>
      <c r="FKQ816" s="399"/>
      <c r="FKR816" s="399"/>
      <c r="FKS816" s="399"/>
      <c r="FKT816" s="399"/>
      <c r="FKU816" s="399"/>
      <c r="FKV816" s="399"/>
      <c r="FKW816" s="399"/>
      <c r="FKX816" s="399"/>
      <c r="FKY816" s="399"/>
      <c r="FKZ816" s="399"/>
      <c r="FLA816" s="399"/>
      <c r="FLB816" s="399"/>
      <c r="FLC816" s="399"/>
      <c r="FLD816" s="399"/>
      <c r="FLE816" s="399"/>
      <c r="FLF816" s="399"/>
      <c r="FLG816" s="399"/>
      <c r="FLH816" s="399"/>
      <c r="FLI816" s="399"/>
      <c r="FLJ816" s="399"/>
      <c r="FLK816" s="399"/>
      <c r="FLL816" s="399"/>
      <c r="FLM816" s="399"/>
      <c r="FLN816" s="399"/>
      <c r="FLO816" s="399"/>
      <c r="FLP816" s="399"/>
      <c r="FLQ816" s="399"/>
      <c r="FLR816" s="399"/>
      <c r="FLS816" s="399"/>
      <c r="FLT816" s="399"/>
      <c r="FLU816" s="399"/>
      <c r="FLV816" s="399"/>
      <c r="FLW816" s="399"/>
      <c r="FLX816" s="399"/>
      <c r="FLY816" s="399"/>
      <c r="FLZ816" s="399"/>
      <c r="FMA816" s="399"/>
      <c r="FMB816" s="399"/>
      <c r="FMC816" s="399"/>
      <c r="FMD816" s="399"/>
      <c r="FME816" s="399"/>
      <c r="FMF816" s="399"/>
      <c r="FMG816" s="399"/>
      <c r="FMH816" s="399"/>
      <c r="FMI816" s="399"/>
      <c r="FMJ816" s="399"/>
      <c r="FMK816" s="399"/>
      <c r="FML816" s="399"/>
      <c r="FMM816" s="399"/>
      <c r="FMN816" s="399"/>
      <c r="FMO816" s="399"/>
      <c r="FMP816" s="399"/>
      <c r="FMQ816" s="399"/>
      <c r="FMR816" s="399"/>
      <c r="FMS816" s="399"/>
      <c r="FMT816" s="399"/>
      <c r="FMU816" s="399"/>
      <c r="FMV816" s="399"/>
      <c r="FMW816" s="399"/>
      <c r="FMX816" s="399"/>
      <c r="FMY816" s="399"/>
      <c r="FMZ816" s="399"/>
      <c r="FNA816" s="399"/>
      <c r="FNB816" s="399"/>
      <c r="FNC816" s="399"/>
      <c r="FND816" s="399"/>
      <c r="FNE816" s="399"/>
      <c r="FNF816" s="399"/>
      <c r="FNG816" s="399"/>
      <c r="FNH816" s="399"/>
      <c r="FNI816" s="399"/>
      <c r="FNJ816" s="399"/>
      <c r="FNK816" s="399"/>
      <c r="FNL816" s="399"/>
      <c r="FNM816" s="399"/>
      <c r="FNN816" s="399"/>
      <c r="FNO816" s="399"/>
      <c r="FNP816" s="399"/>
      <c r="FNQ816" s="399"/>
      <c r="FNR816" s="399"/>
      <c r="FNS816" s="399"/>
      <c r="FNT816" s="399"/>
      <c r="FNU816" s="399"/>
      <c r="FNV816" s="399"/>
      <c r="FNW816" s="399"/>
      <c r="FNX816" s="399"/>
      <c r="FNY816" s="399"/>
      <c r="FNZ816" s="399"/>
      <c r="FOA816" s="399"/>
      <c r="FOB816" s="399"/>
      <c r="FOC816" s="399"/>
      <c r="FOD816" s="399"/>
      <c r="FOE816" s="399"/>
      <c r="FOF816" s="399"/>
      <c r="FOG816" s="399"/>
      <c r="FOH816" s="399"/>
      <c r="FOI816" s="399"/>
      <c r="FOJ816" s="399"/>
      <c r="FOK816" s="399"/>
      <c r="FOL816" s="399"/>
      <c r="FOM816" s="399"/>
      <c r="FON816" s="399"/>
      <c r="FOO816" s="399"/>
      <c r="FOP816" s="399"/>
      <c r="FOQ816" s="399"/>
      <c r="FOR816" s="399"/>
      <c r="FOS816" s="399"/>
      <c r="FOT816" s="399"/>
      <c r="FOU816" s="399"/>
      <c r="FOV816" s="399"/>
      <c r="FOW816" s="399"/>
      <c r="FOX816" s="399"/>
      <c r="FOY816" s="399"/>
      <c r="FOZ816" s="399"/>
      <c r="FPA816" s="399"/>
      <c r="FPB816" s="399"/>
      <c r="FPC816" s="399"/>
      <c r="FPD816" s="399"/>
      <c r="FPE816" s="399"/>
      <c r="FPF816" s="399"/>
      <c r="FPG816" s="399"/>
      <c r="FPH816" s="399"/>
      <c r="FPI816" s="399"/>
      <c r="FPJ816" s="399"/>
      <c r="FPK816" s="399"/>
      <c r="FPL816" s="399"/>
      <c r="FPM816" s="399"/>
      <c r="FPN816" s="399"/>
      <c r="FPO816" s="399"/>
      <c r="FPP816" s="399"/>
      <c r="FPQ816" s="399"/>
      <c r="FPR816" s="399"/>
      <c r="FPS816" s="399"/>
      <c r="FPT816" s="399"/>
      <c r="FPU816" s="399"/>
      <c r="FPV816" s="399"/>
      <c r="FPW816" s="399"/>
      <c r="FPX816" s="399"/>
      <c r="FPY816" s="399"/>
      <c r="FPZ816" s="399"/>
      <c r="FQA816" s="399"/>
      <c r="FQB816" s="399"/>
      <c r="FQC816" s="399"/>
      <c r="FQD816" s="399"/>
      <c r="FQE816" s="399"/>
      <c r="FQF816" s="399"/>
      <c r="FQG816" s="399"/>
      <c r="FQH816" s="399"/>
      <c r="FQI816" s="399"/>
      <c r="FQJ816" s="399"/>
      <c r="FQK816" s="399"/>
      <c r="FQL816" s="399"/>
      <c r="FQM816" s="399"/>
      <c r="FQN816" s="399"/>
      <c r="FQO816" s="399"/>
      <c r="FQP816" s="399"/>
      <c r="FQQ816" s="399"/>
      <c r="FQR816" s="399"/>
      <c r="FQS816" s="399"/>
      <c r="FQT816" s="399"/>
      <c r="FQU816" s="399"/>
      <c r="FQV816" s="399"/>
      <c r="FQW816" s="399"/>
      <c r="FQX816" s="399"/>
      <c r="FQY816" s="399"/>
      <c r="FQZ816" s="399"/>
      <c r="FRA816" s="399"/>
      <c r="FRB816" s="399"/>
      <c r="FRC816" s="399"/>
      <c r="FRD816" s="399"/>
      <c r="FRE816" s="399"/>
      <c r="FRF816" s="399"/>
      <c r="FRG816" s="399"/>
      <c r="FRH816" s="399"/>
      <c r="FRI816" s="399"/>
      <c r="FRJ816" s="399"/>
      <c r="FRK816" s="399"/>
      <c r="FRL816" s="399"/>
      <c r="FRM816" s="399"/>
      <c r="FRN816" s="399"/>
      <c r="FRO816" s="399"/>
      <c r="FRP816" s="399"/>
      <c r="FRQ816" s="399"/>
      <c r="FRR816" s="399"/>
      <c r="FRS816" s="399"/>
      <c r="FRT816" s="399"/>
      <c r="FRU816" s="399"/>
      <c r="FRV816" s="399"/>
      <c r="FRW816" s="399"/>
      <c r="FRX816" s="399"/>
      <c r="FRY816" s="399"/>
      <c r="FRZ816" s="399"/>
      <c r="FSA816" s="399"/>
      <c r="FSB816" s="399"/>
      <c r="FSC816" s="399"/>
      <c r="FSD816" s="399"/>
      <c r="FSE816" s="399"/>
      <c r="FSF816" s="399"/>
      <c r="FSG816" s="399"/>
      <c r="FSH816" s="399"/>
      <c r="FSI816" s="399"/>
      <c r="FSJ816" s="399"/>
      <c r="FSK816" s="399"/>
      <c r="FSL816" s="399"/>
      <c r="FSM816" s="399"/>
      <c r="FSN816" s="399"/>
      <c r="FSO816" s="399"/>
      <c r="FSP816" s="399"/>
      <c r="FSQ816" s="399"/>
      <c r="FSR816" s="399"/>
      <c r="FSS816" s="399"/>
      <c r="FST816" s="399"/>
      <c r="FSU816" s="399"/>
      <c r="FSV816" s="399"/>
      <c r="FSW816" s="399"/>
      <c r="FSX816" s="399"/>
      <c r="FSY816" s="399"/>
      <c r="FSZ816" s="399"/>
      <c r="FTA816" s="399"/>
      <c r="FTB816" s="399"/>
      <c r="FTC816" s="399"/>
      <c r="FTD816" s="399"/>
      <c r="FTE816" s="399"/>
      <c r="FTF816" s="399"/>
      <c r="FTG816" s="399"/>
      <c r="FTH816" s="399"/>
      <c r="FTI816" s="399"/>
      <c r="FTJ816" s="399"/>
      <c r="FTK816" s="399"/>
      <c r="FTL816" s="399"/>
      <c r="FTM816" s="399"/>
      <c r="FTN816" s="399"/>
      <c r="FTO816" s="399"/>
      <c r="FTP816" s="399"/>
      <c r="FTQ816" s="399"/>
      <c r="FTR816" s="399"/>
      <c r="FTS816" s="399"/>
      <c r="FTT816" s="399"/>
      <c r="FTU816" s="399"/>
      <c r="FTV816" s="399"/>
      <c r="FTW816" s="399"/>
      <c r="FTX816" s="399"/>
      <c r="FTY816" s="399"/>
      <c r="FTZ816" s="399"/>
      <c r="FUA816" s="399"/>
      <c r="FUB816" s="399"/>
      <c r="FUC816" s="399"/>
      <c r="FUD816" s="399"/>
      <c r="FUE816" s="399"/>
      <c r="FUF816" s="399"/>
      <c r="FUG816" s="399"/>
      <c r="FUH816" s="399"/>
      <c r="FUI816" s="399"/>
      <c r="FUJ816" s="399"/>
      <c r="FUK816" s="399"/>
      <c r="FUL816" s="399"/>
      <c r="FUM816" s="399"/>
      <c r="FUN816" s="399"/>
      <c r="FUO816" s="399"/>
      <c r="FUP816" s="399"/>
      <c r="FUQ816" s="399"/>
      <c r="FUR816" s="399"/>
      <c r="FUS816" s="399"/>
      <c r="FUT816" s="399"/>
      <c r="FUU816" s="399"/>
      <c r="FUV816" s="399"/>
      <c r="FUW816" s="399"/>
      <c r="FUX816" s="399"/>
      <c r="FUY816" s="399"/>
      <c r="FUZ816" s="399"/>
      <c r="FVA816" s="399"/>
      <c r="FVB816" s="399"/>
      <c r="FVC816" s="399"/>
      <c r="FVD816" s="399"/>
      <c r="FVE816" s="399"/>
      <c r="FVF816" s="399"/>
      <c r="FVG816" s="399"/>
      <c r="FVH816" s="399"/>
      <c r="FVI816" s="399"/>
      <c r="FVJ816" s="399"/>
      <c r="FVK816" s="399"/>
      <c r="FVL816" s="399"/>
      <c r="FVM816" s="399"/>
      <c r="FVN816" s="399"/>
      <c r="FVO816" s="399"/>
      <c r="FVP816" s="399"/>
      <c r="FVQ816" s="399"/>
      <c r="FVR816" s="399"/>
      <c r="FVS816" s="399"/>
      <c r="FVT816" s="399"/>
      <c r="FVU816" s="399"/>
      <c r="FVV816" s="399"/>
      <c r="FVW816" s="399"/>
      <c r="FVX816" s="399"/>
      <c r="FVY816" s="399"/>
      <c r="FVZ816" s="399"/>
      <c r="FWA816" s="399"/>
      <c r="FWB816" s="399"/>
      <c r="FWC816" s="399"/>
      <c r="FWD816" s="399"/>
      <c r="FWE816" s="399"/>
      <c r="FWF816" s="399"/>
      <c r="FWG816" s="399"/>
      <c r="FWH816" s="399"/>
      <c r="FWI816" s="399"/>
      <c r="FWJ816" s="399"/>
      <c r="FWK816" s="399"/>
      <c r="FWL816" s="399"/>
      <c r="FWM816" s="399"/>
      <c r="FWN816" s="399"/>
      <c r="FWO816" s="399"/>
      <c r="FWP816" s="399"/>
      <c r="FWQ816" s="399"/>
      <c r="FWR816" s="399"/>
      <c r="FWS816" s="399"/>
      <c r="FWT816" s="399"/>
      <c r="FWU816" s="399"/>
      <c r="FWV816" s="399"/>
      <c r="FWW816" s="399"/>
      <c r="FWX816" s="399"/>
      <c r="FWY816" s="399"/>
      <c r="FWZ816" s="399"/>
      <c r="FXA816" s="399"/>
      <c r="FXB816" s="399"/>
      <c r="FXC816" s="399"/>
      <c r="FXD816" s="399"/>
      <c r="FXE816" s="399"/>
      <c r="FXF816" s="399"/>
      <c r="FXG816" s="399"/>
      <c r="FXH816" s="399"/>
      <c r="FXI816" s="399"/>
      <c r="FXJ816" s="399"/>
      <c r="FXK816" s="399"/>
      <c r="FXL816" s="399"/>
      <c r="FXM816" s="399"/>
      <c r="FXN816" s="399"/>
      <c r="FXO816" s="399"/>
      <c r="FXP816" s="399"/>
      <c r="FXQ816" s="399"/>
      <c r="FXR816" s="399"/>
      <c r="FXS816" s="399"/>
      <c r="FXT816" s="399"/>
      <c r="FXU816" s="399"/>
      <c r="FXV816" s="399"/>
      <c r="FXW816" s="399"/>
      <c r="FXX816" s="399"/>
      <c r="FXY816" s="399"/>
      <c r="FXZ816" s="399"/>
      <c r="FYA816" s="399"/>
      <c r="FYB816" s="399"/>
      <c r="FYC816" s="399"/>
      <c r="FYD816" s="399"/>
      <c r="FYE816" s="399"/>
      <c r="FYF816" s="399"/>
      <c r="FYG816" s="399"/>
      <c r="FYH816" s="399"/>
      <c r="FYI816" s="399"/>
      <c r="FYJ816" s="399"/>
      <c r="FYK816" s="399"/>
      <c r="FYL816" s="399"/>
      <c r="FYM816" s="399"/>
      <c r="FYN816" s="399"/>
      <c r="FYO816" s="399"/>
      <c r="FYP816" s="399"/>
      <c r="FYQ816" s="399"/>
      <c r="FYR816" s="399"/>
      <c r="FYS816" s="399"/>
      <c r="FYT816" s="399"/>
      <c r="FYU816" s="399"/>
      <c r="FYV816" s="399"/>
      <c r="FYW816" s="399"/>
      <c r="FYX816" s="399"/>
      <c r="FYY816" s="399"/>
      <c r="FYZ816" s="399"/>
      <c r="FZA816" s="399"/>
      <c r="FZB816" s="399"/>
      <c r="FZC816" s="399"/>
      <c r="FZD816" s="399"/>
      <c r="FZE816" s="399"/>
      <c r="FZF816" s="399"/>
      <c r="FZG816" s="399"/>
      <c r="FZH816" s="399"/>
      <c r="FZI816" s="399"/>
      <c r="FZJ816" s="399"/>
      <c r="FZK816" s="399"/>
      <c r="FZL816" s="399"/>
      <c r="FZM816" s="399"/>
      <c r="FZN816" s="399"/>
      <c r="FZO816" s="399"/>
      <c r="FZP816" s="399"/>
      <c r="FZQ816" s="399"/>
      <c r="FZR816" s="399"/>
      <c r="FZS816" s="399"/>
      <c r="FZT816" s="399"/>
      <c r="FZU816" s="399"/>
      <c r="FZV816" s="399"/>
      <c r="FZW816" s="399"/>
      <c r="FZX816" s="399"/>
      <c r="FZY816" s="399"/>
      <c r="FZZ816" s="399"/>
      <c r="GAA816" s="399"/>
      <c r="GAB816" s="399"/>
      <c r="GAC816" s="399"/>
      <c r="GAD816" s="399"/>
      <c r="GAE816" s="399"/>
      <c r="GAF816" s="399"/>
      <c r="GAG816" s="399"/>
      <c r="GAH816" s="399"/>
      <c r="GAI816" s="399"/>
      <c r="GAJ816" s="399"/>
      <c r="GAK816" s="399"/>
      <c r="GAL816" s="399"/>
      <c r="GAM816" s="399"/>
      <c r="GAN816" s="399"/>
      <c r="GAO816" s="399"/>
      <c r="GAP816" s="399"/>
      <c r="GAQ816" s="399"/>
      <c r="GAR816" s="399"/>
      <c r="GAS816" s="399"/>
      <c r="GAT816" s="399"/>
      <c r="GAU816" s="399"/>
      <c r="GAV816" s="399"/>
      <c r="GAW816" s="399"/>
      <c r="GAX816" s="399"/>
      <c r="GAY816" s="399"/>
      <c r="GAZ816" s="399"/>
      <c r="GBA816" s="399"/>
      <c r="GBB816" s="399"/>
      <c r="GBC816" s="399"/>
      <c r="GBD816" s="399"/>
      <c r="GBE816" s="399"/>
      <c r="GBF816" s="399"/>
      <c r="GBG816" s="399"/>
      <c r="GBH816" s="399"/>
      <c r="GBI816" s="399"/>
      <c r="GBJ816" s="399"/>
      <c r="GBK816" s="399"/>
      <c r="GBL816" s="399"/>
      <c r="GBM816" s="399"/>
      <c r="GBN816" s="399"/>
      <c r="GBO816" s="399"/>
      <c r="GBP816" s="399"/>
      <c r="GBQ816" s="399"/>
      <c r="GBR816" s="399"/>
      <c r="GBS816" s="399"/>
      <c r="GBT816" s="399"/>
      <c r="GBU816" s="399"/>
      <c r="GBV816" s="399"/>
      <c r="GBW816" s="399"/>
      <c r="GBX816" s="399"/>
      <c r="GBY816" s="399"/>
      <c r="GBZ816" s="399"/>
      <c r="GCA816" s="399"/>
      <c r="GCB816" s="399"/>
      <c r="GCC816" s="399"/>
      <c r="GCD816" s="399"/>
      <c r="GCE816" s="399"/>
      <c r="GCF816" s="399"/>
      <c r="GCG816" s="399"/>
      <c r="GCH816" s="399"/>
      <c r="GCI816" s="399"/>
      <c r="GCJ816" s="399"/>
      <c r="GCK816" s="399"/>
      <c r="GCL816" s="399"/>
      <c r="GCM816" s="399"/>
      <c r="GCN816" s="399"/>
      <c r="GCO816" s="399"/>
      <c r="GCP816" s="399"/>
      <c r="GCQ816" s="399"/>
      <c r="GCR816" s="399"/>
      <c r="GCS816" s="399"/>
      <c r="GCT816" s="399"/>
      <c r="GCU816" s="399"/>
      <c r="GCV816" s="399"/>
      <c r="GCW816" s="399"/>
      <c r="GCX816" s="399"/>
      <c r="GCY816" s="399"/>
      <c r="GCZ816" s="399"/>
      <c r="GDA816" s="399"/>
      <c r="GDB816" s="399"/>
      <c r="GDC816" s="399"/>
      <c r="GDD816" s="399"/>
      <c r="GDE816" s="399"/>
      <c r="GDF816" s="399"/>
      <c r="GDG816" s="399"/>
      <c r="GDH816" s="399"/>
      <c r="GDI816" s="399"/>
      <c r="GDJ816" s="399"/>
      <c r="GDK816" s="399"/>
      <c r="GDL816" s="399"/>
      <c r="GDM816" s="399"/>
      <c r="GDN816" s="399"/>
      <c r="GDO816" s="399"/>
      <c r="GDP816" s="399"/>
      <c r="GDQ816" s="399"/>
      <c r="GDR816" s="399"/>
      <c r="GDS816" s="399"/>
      <c r="GDT816" s="399"/>
      <c r="GDU816" s="399"/>
      <c r="GDV816" s="399"/>
      <c r="GDW816" s="399"/>
      <c r="GDX816" s="399"/>
      <c r="GDY816" s="399"/>
      <c r="GDZ816" s="399"/>
      <c r="GEA816" s="399"/>
      <c r="GEB816" s="399"/>
      <c r="GEC816" s="399"/>
      <c r="GED816" s="399"/>
      <c r="GEE816" s="399"/>
      <c r="GEF816" s="399"/>
      <c r="GEG816" s="399"/>
      <c r="GEH816" s="399"/>
      <c r="GEI816" s="399"/>
      <c r="GEJ816" s="399"/>
      <c r="GEK816" s="399"/>
      <c r="GEL816" s="399"/>
      <c r="GEM816" s="399"/>
      <c r="GEN816" s="399"/>
      <c r="GEO816" s="399"/>
      <c r="GEP816" s="399"/>
      <c r="GEQ816" s="399"/>
      <c r="GER816" s="399"/>
      <c r="GES816" s="399"/>
      <c r="GET816" s="399"/>
      <c r="GEU816" s="399"/>
      <c r="GEV816" s="399"/>
      <c r="GEW816" s="399"/>
      <c r="GEX816" s="399"/>
      <c r="GEY816" s="399"/>
      <c r="GEZ816" s="399"/>
      <c r="GFA816" s="399"/>
      <c r="GFB816" s="399"/>
      <c r="GFC816" s="399"/>
      <c r="GFD816" s="399"/>
      <c r="GFE816" s="399"/>
      <c r="GFF816" s="399"/>
      <c r="GFG816" s="399"/>
      <c r="GFH816" s="399"/>
      <c r="GFI816" s="399"/>
      <c r="GFJ816" s="399"/>
      <c r="GFK816" s="399"/>
      <c r="GFL816" s="399"/>
      <c r="GFM816" s="399"/>
      <c r="GFN816" s="399"/>
      <c r="GFO816" s="399"/>
      <c r="GFP816" s="399"/>
      <c r="GFQ816" s="399"/>
      <c r="GFR816" s="399"/>
      <c r="GFS816" s="399"/>
      <c r="GFT816" s="399"/>
      <c r="GFU816" s="399"/>
      <c r="GFV816" s="399"/>
      <c r="GFW816" s="399"/>
      <c r="GFX816" s="399"/>
      <c r="GFY816" s="399"/>
      <c r="GFZ816" s="399"/>
      <c r="GGA816" s="399"/>
      <c r="GGB816" s="399"/>
      <c r="GGC816" s="399"/>
      <c r="GGD816" s="399"/>
      <c r="GGE816" s="399"/>
      <c r="GGF816" s="399"/>
      <c r="GGG816" s="399"/>
      <c r="GGH816" s="399"/>
      <c r="GGI816" s="399"/>
      <c r="GGJ816" s="399"/>
      <c r="GGK816" s="399"/>
      <c r="GGL816" s="399"/>
      <c r="GGM816" s="399"/>
      <c r="GGN816" s="399"/>
      <c r="GGO816" s="399"/>
      <c r="GGP816" s="399"/>
      <c r="GGQ816" s="399"/>
      <c r="GGR816" s="399"/>
      <c r="GGS816" s="399"/>
      <c r="GGT816" s="399"/>
      <c r="GGU816" s="399"/>
      <c r="GGV816" s="399"/>
      <c r="GGW816" s="399"/>
      <c r="GGX816" s="399"/>
      <c r="GGY816" s="399"/>
      <c r="GGZ816" s="399"/>
      <c r="GHA816" s="399"/>
      <c r="GHB816" s="399"/>
      <c r="GHC816" s="399"/>
      <c r="GHD816" s="399"/>
      <c r="GHE816" s="399"/>
      <c r="GHF816" s="399"/>
      <c r="GHG816" s="399"/>
      <c r="GHH816" s="399"/>
      <c r="GHI816" s="399"/>
      <c r="GHJ816" s="399"/>
      <c r="GHK816" s="399"/>
      <c r="GHL816" s="399"/>
      <c r="GHM816" s="399"/>
      <c r="GHN816" s="399"/>
      <c r="GHO816" s="399"/>
      <c r="GHP816" s="399"/>
      <c r="GHQ816" s="399"/>
      <c r="GHR816" s="399"/>
      <c r="GHS816" s="399"/>
      <c r="GHT816" s="399"/>
      <c r="GHU816" s="399"/>
      <c r="GHV816" s="399"/>
      <c r="GHW816" s="399"/>
      <c r="GHX816" s="399"/>
      <c r="GHY816" s="399"/>
      <c r="GHZ816" s="399"/>
      <c r="GIA816" s="399"/>
      <c r="GIB816" s="399"/>
      <c r="GIC816" s="399"/>
      <c r="GID816" s="399"/>
      <c r="GIE816" s="399"/>
      <c r="GIF816" s="399"/>
      <c r="GIG816" s="399"/>
      <c r="GIH816" s="399"/>
      <c r="GII816" s="399"/>
      <c r="GIJ816" s="399"/>
      <c r="GIK816" s="399"/>
      <c r="GIL816" s="399"/>
      <c r="GIM816" s="399"/>
      <c r="GIN816" s="399"/>
      <c r="GIO816" s="399"/>
      <c r="GIP816" s="399"/>
      <c r="GIQ816" s="399"/>
      <c r="GIR816" s="399"/>
      <c r="GIS816" s="399"/>
      <c r="GIT816" s="399"/>
      <c r="GIU816" s="399"/>
      <c r="GIV816" s="399"/>
      <c r="GIW816" s="399"/>
      <c r="GIX816" s="399"/>
      <c r="GIY816" s="399"/>
      <c r="GIZ816" s="399"/>
      <c r="GJA816" s="399"/>
      <c r="GJB816" s="399"/>
      <c r="GJC816" s="399"/>
      <c r="GJD816" s="399"/>
      <c r="GJE816" s="399"/>
      <c r="GJF816" s="399"/>
      <c r="GJG816" s="399"/>
      <c r="GJH816" s="399"/>
      <c r="GJI816" s="399"/>
      <c r="GJJ816" s="399"/>
      <c r="GJK816" s="399"/>
      <c r="GJL816" s="399"/>
      <c r="GJM816" s="399"/>
      <c r="GJN816" s="399"/>
      <c r="GJO816" s="399"/>
      <c r="GJP816" s="399"/>
      <c r="GJQ816" s="399"/>
      <c r="GJR816" s="399"/>
      <c r="GJS816" s="399"/>
      <c r="GJT816" s="399"/>
      <c r="GJU816" s="399"/>
      <c r="GJV816" s="399"/>
      <c r="GJW816" s="399"/>
      <c r="GJX816" s="399"/>
      <c r="GJY816" s="399"/>
      <c r="GJZ816" s="399"/>
      <c r="GKA816" s="399"/>
      <c r="GKB816" s="399"/>
      <c r="GKC816" s="399"/>
      <c r="GKD816" s="399"/>
      <c r="GKE816" s="399"/>
      <c r="GKF816" s="399"/>
      <c r="GKG816" s="399"/>
      <c r="GKH816" s="399"/>
      <c r="GKI816" s="399"/>
      <c r="GKJ816" s="399"/>
      <c r="GKK816" s="399"/>
      <c r="GKL816" s="399"/>
      <c r="GKM816" s="399"/>
      <c r="GKN816" s="399"/>
      <c r="GKO816" s="399"/>
      <c r="GKP816" s="399"/>
      <c r="GKQ816" s="399"/>
      <c r="GKR816" s="399"/>
      <c r="GKS816" s="399"/>
      <c r="GKT816" s="399"/>
      <c r="GKU816" s="399"/>
      <c r="GKV816" s="399"/>
      <c r="GKW816" s="399"/>
      <c r="GKX816" s="399"/>
      <c r="GKY816" s="399"/>
      <c r="GKZ816" s="399"/>
      <c r="GLA816" s="399"/>
      <c r="GLB816" s="399"/>
      <c r="GLC816" s="399"/>
      <c r="GLD816" s="399"/>
      <c r="GLE816" s="399"/>
      <c r="GLF816" s="399"/>
      <c r="GLG816" s="399"/>
      <c r="GLH816" s="399"/>
      <c r="GLI816" s="399"/>
      <c r="GLJ816" s="399"/>
      <c r="GLK816" s="399"/>
      <c r="GLL816" s="399"/>
      <c r="GLM816" s="399"/>
      <c r="GLN816" s="399"/>
      <c r="GLO816" s="399"/>
      <c r="GLP816" s="399"/>
      <c r="GLQ816" s="399"/>
      <c r="GLR816" s="399"/>
      <c r="GLS816" s="399"/>
      <c r="GLT816" s="399"/>
      <c r="GLU816" s="399"/>
      <c r="GLV816" s="399"/>
      <c r="GLW816" s="399"/>
      <c r="GLX816" s="399"/>
      <c r="GLY816" s="399"/>
      <c r="GLZ816" s="399"/>
      <c r="GMA816" s="399"/>
      <c r="GMB816" s="399"/>
      <c r="GMC816" s="399"/>
      <c r="GMD816" s="399"/>
      <c r="GME816" s="399"/>
      <c r="GMF816" s="399"/>
      <c r="GMG816" s="399"/>
      <c r="GMH816" s="399"/>
      <c r="GMI816" s="399"/>
      <c r="GMJ816" s="399"/>
      <c r="GMK816" s="399"/>
      <c r="GML816" s="399"/>
      <c r="GMM816" s="399"/>
      <c r="GMN816" s="399"/>
      <c r="GMO816" s="399"/>
      <c r="GMP816" s="399"/>
      <c r="GMQ816" s="399"/>
      <c r="GMR816" s="399"/>
      <c r="GMS816" s="399"/>
      <c r="GMT816" s="399"/>
      <c r="GMU816" s="399"/>
      <c r="GMV816" s="399"/>
      <c r="GMW816" s="399"/>
      <c r="GMX816" s="399"/>
      <c r="GMY816" s="399"/>
      <c r="GMZ816" s="399"/>
      <c r="GNA816" s="399"/>
      <c r="GNB816" s="399"/>
      <c r="GNC816" s="399"/>
      <c r="GND816" s="399"/>
      <c r="GNE816" s="399"/>
      <c r="GNF816" s="399"/>
      <c r="GNG816" s="399"/>
      <c r="GNH816" s="399"/>
      <c r="GNI816" s="399"/>
      <c r="GNJ816" s="399"/>
      <c r="GNK816" s="399"/>
      <c r="GNL816" s="399"/>
      <c r="GNM816" s="399"/>
      <c r="GNN816" s="399"/>
      <c r="GNO816" s="399"/>
      <c r="GNP816" s="399"/>
      <c r="GNQ816" s="399"/>
      <c r="GNR816" s="399"/>
      <c r="GNS816" s="399"/>
      <c r="GNT816" s="399"/>
      <c r="GNU816" s="399"/>
      <c r="GNV816" s="399"/>
      <c r="GNW816" s="399"/>
      <c r="GNX816" s="399"/>
      <c r="GNY816" s="399"/>
      <c r="GNZ816" s="399"/>
      <c r="GOA816" s="399"/>
      <c r="GOB816" s="399"/>
      <c r="GOC816" s="399"/>
      <c r="GOD816" s="399"/>
      <c r="GOE816" s="399"/>
      <c r="GOF816" s="399"/>
      <c r="GOG816" s="399"/>
      <c r="GOH816" s="399"/>
      <c r="GOI816" s="399"/>
      <c r="GOJ816" s="399"/>
      <c r="GOK816" s="399"/>
      <c r="GOL816" s="399"/>
      <c r="GOM816" s="399"/>
      <c r="GON816" s="399"/>
      <c r="GOO816" s="399"/>
      <c r="GOP816" s="399"/>
      <c r="GOQ816" s="399"/>
      <c r="GOR816" s="399"/>
      <c r="GOS816" s="399"/>
      <c r="GOT816" s="399"/>
      <c r="GOU816" s="399"/>
      <c r="GOV816" s="399"/>
      <c r="GOW816" s="399"/>
      <c r="GOX816" s="399"/>
      <c r="GOY816" s="399"/>
      <c r="GOZ816" s="399"/>
      <c r="GPA816" s="399"/>
      <c r="GPB816" s="399"/>
      <c r="GPC816" s="399"/>
      <c r="GPD816" s="399"/>
      <c r="GPE816" s="399"/>
      <c r="GPF816" s="399"/>
      <c r="GPG816" s="399"/>
      <c r="GPH816" s="399"/>
      <c r="GPI816" s="399"/>
      <c r="GPJ816" s="399"/>
      <c r="GPK816" s="399"/>
      <c r="GPL816" s="399"/>
      <c r="GPM816" s="399"/>
      <c r="GPN816" s="399"/>
      <c r="GPO816" s="399"/>
      <c r="GPP816" s="399"/>
      <c r="GPQ816" s="399"/>
      <c r="GPR816" s="399"/>
      <c r="GPS816" s="399"/>
      <c r="GPT816" s="399"/>
      <c r="GPU816" s="399"/>
      <c r="GPV816" s="399"/>
      <c r="GPW816" s="399"/>
      <c r="GPX816" s="399"/>
      <c r="GPY816" s="399"/>
      <c r="GPZ816" s="399"/>
      <c r="GQA816" s="399"/>
      <c r="GQB816" s="399"/>
      <c r="GQC816" s="399"/>
      <c r="GQD816" s="399"/>
      <c r="GQE816" s="399"/>
      <c r="GQF816" s="399"/>
      <c r="GQG816" s="399"/>
      <c r="GQH816" s="399"/>
      <c r="GQI816" s="399"/>
      <c r="GQJ816" s="399"/>
      <c r="GQK816" s="399"/>
      <c r="GQL816" s="399"/>
      <c r="GQM816" s="399"/>
      <c r="GQN816" s="399"/>
      <c r="GQO816" s="399"/>
      <c r="GQP816" s="399"/>
      <c r="GQQ816" s="399"/>
      <c r="GQR816" s="399"/>
      <c r="GQS816" s="399"/>
      <c r="GQT816" s="399"/>
      <c r="GQU816" s="399"/>
      <c r="GQV816" s="399"/>
      <c r="GQW816" s="399"/>
      <c r="GQX816" s="399"/>
      <c r="GQY816" s="399"/>
      <c r="GQZ816" s="399"/>
      <c r="GRA816" s="399"/>
      <c r="GRB816" s="399"/>
      <c r="GRC816" s="399"/>
      <c r="GRD816" s="399"/>
      <c r="GRE816" s="399"/>
      <c r="GRF816" s="399"/>
      <c r="GRG816" s="399"/>
      <c r="GRH816" s="399"/>
      <c r="GRI816" s="399"/>
      <c r="GRJ816" s="399"/>
      <c r="GRK816" s="399"/>
      <c r="GRL816" s="399"/>
      <c r="GRM816" s="399"/>
      <c r="GRN816" s="399"/>
      <c r="GRO816" s="399"/>
      <c r="GRP816" s="399"/>
      <c r="GRQ816" s="399"/>
      <c r="GRR816" s="399"/>
      <c r="GRS816" s="399"/>
      <c r="GRT816" s="399"/>
      <c r="GRU816" s="399"/>
      <c r="GRV816" s="399"/>
      <c r="GRW816" s="399"/>
      <c r="GRX816" s="399"/>
      <c r="GRY816" s="399"/>
      <c r="GRZ816" s="399"/>
      <c r="GSA816" s="399"/>
      <c r="GSB816" s="399"/>
      <c r="GSC816" s="399"/>
      <c r="GSD816" s="399"/>
      <c r="GSE816" s="399"/>
      <c r="GSF816" s="399"/>
      <c r="GSG816" s="399"/>
      <c r="GSH816" s="399"/>
      <c r="GSI816" s="399"/>
      <c r="GSJ816" s="399"/>
      <c r="GSK816" s="399"/>
      <c r="GSL816" s="399"/>
      <c r="GSM816" s="399"/>
      <c r="GSN816" s="399"/>
      <c r="GSO816" s="399"/>
      <c r="GSP816" s="399"/>
      <c r="GSQ816" s="399"/>
      <c r="GSR816" s="399"/>
      <c r="GSS816" s="399"/>
      <c r="GST816" s="399"/>
      <c r="GSU816" s="399"/>
      <c r="GSV816" s="399"/>
      <c r="GSW816" s="399"/>
      <c r="GSX816" s="399"/>
      <c r="GSY816" s="399"/>
      <c r="GSZ816" s="399"/>
      <c r="GTA816" s="399"/>
      <c r="GTB816" s="399"/>
      <c r="GTC816" s="399"/>
      <c r="GTD816" s="399"/>
      <c r="GTE816" s="399"/>
      <c r="GTF816" s="399"/>
      <c r="GTG816" s="399"/>
      <c r="GTH816" s="399"/>
      <c r="GTI816" s="399"/>
      <c r="GTJ816" s="399"/>
      <c r="GTK816" s="399"/>
      <c r="GTL816" s="399"/>
      <c r="GTM816" s="399"/>
      <c r="GTN816" s="399"/>
      <c r="GTO816" s="399"/>
      <c r="GTP816" s="399"/>
      <c r="GTQ816" s="399"/>
      <c r="GTR816" s="399"/>
      <c r="GTS816" s="399"/>
      <c r="GTT816" s="399"/>
      <c r="GTU816" s="399"/>
      <c r="GTV816" s="399"/>
      <c r="GTW816" s="399"/>
      <c r="GTX816" s="399"/>
      <c r="GTY816" s="399"/>
      <c r="GTZ816" s="399"/>
      <c r="GUA816" s="399"/>
      <c r="GUB816" s="399"/>
      <c r="GUC816" s="399"/>
      <c r="GUD816" s="399"/>
      <c r="GUE816" s="399"/>
      <c r="GUF816" s="399"/>
      <c r="GUG816" s="399"/>
      <c r="GUH816" s="399"/>
      <c r="GUI816" s="399"/>
      <c r="GUJ816" s="399"/>
      <c r="GUK816" s="399"/>
      <c r="GUL816" s="399"/>
      <c r="GUM816" s="399"/>
      <c r="GUN816" s="399"/>
      <c r="GUO816" s="399"/>
      <c r="GUP816" s="399"/>
      <c r="GUQ816" s="399"/>
      <c r="GUR816" s="399"/>
      <c r="GUS816" s="399"/>
      <c r="GUT816" s="399"/>
      <c r="GUU816" s="399"/>
      <c r="GUV816" s="399"/>
      <c r="GUW816" s="399"/>
      <c r="GUX816" s="399"/>
      <c r="GUY816" s="399"/>
      <c r="GUZ816" s="399"/>
      <c r="GVA816" s="399"/>
      <c r="GVB816" s="399"/>
      <c r="GVC816" s="399"/>
      <c r="GVD816" s="399"/>
      <c r="GVE816" s="399"/>
      <c r="GVF816" s="399"/>
      <c r="GVG816" s="399"/>
      <c r="GVH816" s="399"/>
      <c r="GVI816" s="399"/>
      <c r="GVJ816" s="399"/>
      <c r="GVK816" s="399"/>
      <c r="GVL816" s="399"/>
      <c r="GVM816" s="399"/>
      <c r="GVN816" s="399"/>
      <c r="GVO816" s="399"/>
      <c r="GVP816" s="399"/>
      <c r="GVQ816" s="399"/>
      <c r="GVR816" s="399"/>
      <c r="GVS816" s="399"/>
      <c r="GVT816" s="399"/>
      <c r="GVU816" s="399"/>
      <c r="GVV816" s="399"/>
      <c r="GVW816" s="399"/>
      <c r="GVX816" s="399"/>
      <c r="GVY816" s="399"/>
      <c r="GVZ816" s="399"/>
      <c r="GWA816" s="399"/>
      <c r="GWB816" s="399"/>
      <c r="GWC816" s="399"/>
      <c r="GWD816" s="399"/>
      <c r="GWE816" s="399"/>
      <c r="GWF816" s="399"/>
      <c r="GWG816" s="399"/>
      <c r="GWH816" s="399"/>
      <c r="GWI816" s="399"/>
      <c r="GWJ816" s="399"/>
      <c r="GWK816" s="399"/>
      <c r="GWL816" s="399"/>
      <c r="GWM816" s="399"/>
      <c r="GWN816" s="399"/>
      <c r="GWO816" s="399"/>
      <c r="GWP816" s="399"/>
      <c r="GWQ816" s="399"/>
      <c r="GWR816" s="399"/>
      <c r="GWS816" s="399"/>
      <c r="GWT816" s="399"/>
      <c r="GWU816" s="399"/>
      <c r="GWV816" s="399"/>
      <c r="GWW816" s="399"/>
      <c r="GWX816" s="399"/>
      <c r="GWY816" s="399"/>
      <c r="GWZ816" s="399"/>
      <c r="GXA816" s="399"/>
      <c r="GXB816" s="399"/>
      <c r="GXC816" s="399"/>
      <c r="GXD816" s="399"/>
      <c r="GXE816" s="399"/>
      <c r="GXF816" s="399"/>
      <c r="GXG816" s="399"/>
      <c r="GXH816" s="399"/>
      <c r="GXI816" s="399"/>
      <c r="GXJ816" s="399"/>
      <c r="GXK816" s="399"/>
      <c r="GXL816" s="399"/>
      <c r="GXM816" s="399"/>
      <c r="GXN816" s="399"/>
      <c r="GXO816" s="399"/>
      <c r="GXP816" s="399"/>
      <c r="GXQ816" s="399"/>
      <c r="GXR816" s="399"/>
      <c r="GXS816" s="399"/>
      <c r="GXT816" s="399"/>
      <c r="GXU816" s="399"/>
      <c r="GXV816" s="399"/>
      <c r="GXW816" s="399"/>
      <c r="GXX816" s="399"/>
      <c r="GXY816" s="399"/>
      <c r="GXZ816" s="399"/>
      <c r="GYA816" s="399"/>
      <c r="GYB816" s="399"/>
      <c r="GYC816" s="399"/>
      <c r="GYD816" s="399"/>
      <c r="GYE816" s="399"/>
      <c r="GYF816" s="399"/>
      <c r="GYG816" s="399"/>
      <c r="GYH816" s="399"/>
      <c r="GYI816" s="399"/>
      <c r="GYJ816" s="399"/>
      <c r="GYK816" s="399"/>
      <c r="GYL816" s="399"/>
      <c r="GYM816" s="399"/>
      <c r="GYN816" s="399"/>
      <c r="GYO816" s="399"/>
      <c r="GYP816" s="399"/>
      <c r="GYQ816" s="399"/>
      <c r="GYR816" s="399"/>
      <c r="GYS816" s="399"/>
      <c r="GYT816" s="399"/>
      <c r="GYU816" s="399"/>
      <c r="GYV816" s="399"/>
      <c r="GYW816" s="399"/>
      <c r="GYX816" s="399"/>
      <c r="GYY816" s="399"/>
      <c r="GYZ816" s="399"/>
      <c r="GZA816" s="399"/>
      <c r="GZB816" s="399"/>
      <c r="GZC816" s="399"/>
      <c r="GZD816" s="399"/>
      <c r="GZE816" s="399"/>
      <c r="GZF816" s="399"/>
      <c r="GZG816" s="399"/>
      <c r="GZH816" s="399"/>
      <c r="GZI816" s="399"/>
      <c r="GZJ816" s="399"/>
      <c r="GZK816" s="399"/>
      <c r="GZL816" s="399"/>
      <c r="GZM816" s="399"/>
      <c r="GZN816" s="399"/>
      <c r="GZO816" s="399"/>
      <c r="GZP816" s="399"/>
      <c r="GZQ816" s="399"/>
      <c r="GZR816" s="399"/>
      <c r="GZS816" s="399"/>
      <c r="GZT816" s="399"/>
      <c r="GZU816" s="399"/>
      <c r="GZV816" s="399"/>
      <c r="GZW816" s="399"/>
      <c r="GZX816" s="399"/>
      <c r="GZY816" s="399"/>
      <c r="GZZ816" s="399"/>
      <c r="HAA816" s="399"/>
      <c r="HAB816" s="399"/>
      <c r="HAC816" s="399"/>
      <c r="HAD816" s="399"/>
      <c r="HAE816" s="399"/>
      <c r="HAF816" s="399"/>
      <c r="HAG816" s="399"/>
      <c r="HAH816" s="399"/>
      <c r="HAI816" s="399"/>
      <c r="HAJ816" s="399"/>
      <c r="HAK816" s="399"/>
      <c r="HAL816" s="399"/>
      <c r="HAM816" s="399"/>
      <c r="HAN816" s="399"/>
      <c r="HAO816" s="399"/>
      <c r="HAP816" s="399"/>
      <c r="HAQ816" s="399"/>
      <c r="HAR816" s="399"/>
      <c r="HAS816" s="399"/>
      <c r="HAT816" s="399"/>
      <c r="HAU816" s="399"/>
      <c r="HAV816" s="399"/>
      <c r="HAW816" s="399"/>
      <c r="HAX816" s="399"/>
      <c r="HAY816" s="399"/>
      <c r="HAZ816" s="399"/>
      <c r="HBA816" s="399"/>
      <c r="HBB816" s="399"/>
      <c r="HBC816" s="399"/>
      <c r="HBD816" s="399"/>
      <c r="HBE816" s="399"/>
      <c r="HBF816" s="399"/>
      <c r="HBG816" s="399"/>
      <c r="HBH816" s="399"/>
      <c r="HBI816" s="399"/>
      <c r="HBJ816" s="399"/>
      <c r="HBK816" s="399"/>
      <c r="HBL816" s="399"/>
      <c r="HBM816" s="399"/>
      <c r="HBN816" s="399"/>
      <c r="HBO816" s="399"/>
      <c r="HBP816" s="399"/>
      <c r="HBQ816" s="399"/>
      <c r="HBR816" s="399"/>
      <c r="HBS816" s="399"/>
      <c r="HBT816" s="399"/>
      <c r="HBU816" s="399"/>
      <c r="HBV816" s="399"/>
      <c r="HBW816" s="399"/>
      <c r="HBX816" s="399"/>
      <c r="HBY816" s="399"/>
      <c r="HBZ816" s="399"/>
      <c r="HCA816" s="399"/>
      <c r="HCB816" s="399"/>
      <c r="HCC816" s="399"/>
      <c r="HCD816" s="399"/>
      <c r="HCE816" s="399"/>
      <c r="HCF816" s="399"/>
      <c r="HCG816" s="399"/>
      <c r="HCH816" s="399"/>
      <c r="HCI816" s="399"/>
      <c r="HCJ816" s="399"/>
      <c r="HCK816" s="399"/>
      <c r="HCL816" s="399"/>
      <c r="HCM816" s="399"/>
      <c r="HCN816" s="399"/>
      <c r="HCO816" s="399"/>
      <c r="HCP816" s="399"/>
      <c r="HCQ816" s="399"/>
      <c r="HCR816" s="399"/>
      <c r="HCS816" s="399"/>
      <c r="HCT816" s="399"/>
      <c r="HCU816" s="399"/>
      <c r="HCV816" s="399"/>
      <c r="HCW816" s="399"/>
      <c r="HCX816" s="399"/>
      <c r="HCY816" s="399"/>
      <c r="HCZ816" s="399"/>
      <c r="HDA816" s="399"/>
      <c r="HDB816" s="399"/>
      <c r="HDC816" s="399"/>
      <c r="HDD816" s="399"/>
      <c r="HDE816" s="399"/>
      <c r="HDF816" s="399"/>
      <c r="HDG816" s="399"/>
      <c r="HDH816" s="399"/>
      <c r="HDI816" s="399"/>
      <c r="HDJ816" s="399"/>
      <c r="HDK816" s="399"/>
      <c r="HDL816" s="399"/>
      <c r="HDM816" s="399"/>
      <c r="HDN816" s="399"/>
      <c r="HDO816" s="399"/>
      <c r="HDP816" s="399"/>
      <c r="HDQ816" s="399"/>
      <c r="HDR816" s="399"/>
      <c r="HDS816" s="399"/>
      <c r="HDT816" s="399"/>
      <c r="HDU816" s="399"/>
      <c r="HDV816" s="399"/>
      <c r="HDW816" s="399"/>
      <c r="HDX816" s="399"/>
      <c r="HDY816" s="399"/>
      <c r="HDZ816" s="399"/>
      <c r="HEA816" s="399"/>
      <c r="HEB816" s="399"/>
      <c r="HEC816" s="399"/>
      <c r="HED816" s="399"/>
      <c r="HEE816" s="399"/>
      <c r="HEF816" s="399"/>
      <c r="HEG816" s="399"/>
      <c r="HEH816" s="399"/>
      <c r="HEI816" s="399"/>
      <c r="HEJ816" s="399"/>
      <c r="HEK816" s="399"/>
      <c r="HEL816" s="399"/>
      <c r="HEM816" s="399"/>
      <c r="HEN816" s="399"/>
      <c r="HEO816" s="399"/>
      <c r="HEP816" s="399"/>
      <c r="HEQ816" s="399"/>
      <c r="HER816" s="399"/>
      <c r="HES816" s="399"/>
      <c r="HET816" s="399"/>
      <c r="HEU816" s="399"/>
      <c r="HEV816" s="399"/>
      <c r="HEW816" s="399"/>
      <c r="HEX816" s="399"/>
      <c r="HEY816" s="399"/>
      <c r="HEZ816" s="399"/>
      <c r="HFA816" s="399"/>
      <c r="HFB816" s="399"/>
      <c r="HFC816" s="399"/>
      <c r="HFD816" s="399"/>
      <c r="HFE816" s="399"/>
      <c r="HFF816" s="399"/>
      <c r="HFG816" s="399"/>
      <c r="HFH816" s="399"/>
      <c r="HFI816" s="399"/>
      <c r="HFJ816" s="399"/>
      <c r="HFK816" s="399"/>
      <c r="HFL816" s="399"/>
      <c r="HFM816" s="399"/>
      <c r="HFN816" s="399"/>
      <c r="HFO816" s="399"/>
      <c r="HFP816" s="399"/>
      <c r="HFQ816" s="399"/>
      <c r="HFR816" s="399"/>
      <c r="HFS816" s="399"/>
      <c r="HFT816" s="399"/>
      <c r="HFU816" s="399"/>
      <c r="HFV816" s="399"/>
      <c r="HFW816" s="399"/>
      <c r="HFX816" s="399"/>
      <c r="HFY816" s="399"/>
      <c r="HFZ816" s="399"/>
      <c r="HGA816" s="399"/>
      <c r="HGB816" s="399"/>
      <c r="HGC816" s="399"/>
      <c r="HGD816" s="399"/>
      <c r="HGE816" s="399"/>
      <c r="HGF816" s="399"/>
      <c r="HGG816" s="399"/>
      <c r="HGH816" s="399"/>
      <c r="HGI816" s="399"/>
      <c r="HGJ816" s="399"/>
      <c r="HGK816" s="399"/>
      <c r="HGL816" s="399"/>
      <c r="HGM816" s="399"/>
      <c r="HGN816" s="399"/>
      <c r="HGO816" s="399"/>
      <c r="HGP816" s="399"/>
      <c r="HGQ816" s="399"/>
      <c r="HGR816" s="399"/>
      <c r="HGS816" s="399"/>
      <c r="HGT816" s="399"/>
      <c r="HGU816" s="399"/>
      <c r="HGV816" s="399"/>
      <c r="HGW816" s="399"/>
      <c r="HGX816" s="399"/>
      <c r="HGY816" s="399"/>
      <c r="HGZ816" s="399"/>
      <c r="HHA816" s="399"/>
      <c r="HHB816" s="399"/>
      <c r="HHC816" s="399"/>
      <c r="HHD816" s="399"/>
      <c r="HHE816" s="399"/>
      <c r="HHF816" s="399"/>
      <c r="HHG816" s="399"/>
      <c r="HHH816" s="399"/>
      <c r="HHI816" s="399"/>
      <c r="HHJ816" s="399"/>
      <c r="HHK816" s="399"/>
      <c r="HHL816" s="399"/>
      <c r="HHM816" s="399"/>
      <c r="HHN816" s="399"/>
      <c r="HHO816" s="399"/>
      <c r="HHP816" s="399"/>
      <c r="HHQ816" s="399"/>
      <c r="HHR816" s="399"/>
      <c r="HHS816" s="399"/>
      <c r="HHT816" s="399"/>
      <c r="HHU816" s="399"/>
      <c r="HHV816" s="399"/>
      <c r="HHW816" s="399"/>
      <c r="HHX816" s="399"/>
      <c r="HHY816" s="399"/>
      <c r="HHZ816" s="399"/>
      <c r="HIA816" s="399"/>
      <c r="HIB816" s="399"/>
      <c r="HIC816" s="399"/>
      <c r="HID816" s="399"/>
      <c r="HIE816" s="399"/>
      <c r="HIF816" s="399"/>
      <c r="HIG816" s="399"/>
      <c r="HIH816" s="399"/>
      <c r="HII816" s="399"/>
      <c r="HIJ816" s="399"/>
      <c r="HIK816" s="399"/>
      <c r="HIL816" s="399"/>
      <c r="HIM816" s="399"/>
      <c r="HIN816" s="399"/>
      <c r="HIO816" s="399"/>
      <c r="HIP816" s="399"/>
      <c r="HIQ816" s="399"/>
      <c r="HIR816" s="399"/>
      <c r="HIS816" s="399"/>
      <c r="HIT816" s="399"/>
      <c r="HIU816" s="399"/>
      <c r="HIV816" s="399"/>
      <c r="HIW816" s="399"/>
      <c r="HIX816" s="399"/>
      <c r="HIY816" s="399"/>
      <c r="HIZ816" s="399"/>
      <c r="HJA816" s="399"/>
      <c r="HJB816" s="399"/>
      <c r="HJC816" s="399"/>
      <c r="HJD816" s="399"/>
      <c r="HJE816" s="399"/>
      <c r="HJF816" s="399"/>
      <c r="HJG816" s="399"/>
      <c r="HJH816" s="399"/>
      <c r="HJI816" s="399"/>
      <c r="HJJ816" s="399"/>
      <c r="HJK816" s="399"/>
      <c r="HJL816" s="399"/>
      <c r="HJM816" s="399"/>
      <c r="HJN816" s="399"/>
      <c r="HJO816" s="399"/>
      <c r="HJP816" s="399"/>
      <c r="HJQ816" s="399"/>
      <c r="HJR816" s="399"/>
      <c r="HJS816" s="399"/>
      <c r="HJT816" s="399"/>
      <c r="HJU816" s="399"/>
      <c r="HJV816" s="399"/>
      <c r="HJW816" s="399"/>
      <c r="HJX816" s="399"/>
      <c r="HJY816" s="399"/>
      <c r="HJZ816" s="399"/>
      <c r="HKA816" s="399"/>
      <c r="HKB816" s="399"/>
      <c r="HKC816" s="399"/>
      <c r="HKD816" s="399"/>
      <c r="HKE816" s="399"/>
      <c r="HKF816" s="399"/>
      <c r="HKG816" s="399"/>
      <c r="HKH816" s="399"/>
      <c r="HKI816" s="399"/>
      <c r="HKJ816" s="399"/>
      <c r="HKK816" s="399"/>
      <c r="HKL816" s="399"/>
      <c r="HKM816" s="399"/>
      <c r="HKN816" s="399"/>
      <c r="HKO816" s="399"/>
      <c r="HKP816" s="399"/>
      <c r="HKQ816" s="399"/>
      <c r="HKR816" s="399"/>
      <c r="HKS816" s="399"/>
      <c r="HKT816" s="399"/>
      <c r="HKU816" s="399"/>
      <c r="HKV816" s="399"/>
      <c r="HKW816" s="399"/>
      <c r="HKX816" s="399"/>
      <c r="HKY816" s="399"/>
      <c r="HKZ816" s="399"/>
      <c r="HLA816" s="399"/>
      <c r="HLB816" s="399"/>
      <c r="HLC816" s="399"/>
      <c r="HLD816" s="399"/>
      <c r="HLE816" s="399"/>
      <c r="HLF816" s="399"/>
      <c r="HLG816" s="399"/>
      <c r="HLH816" s="399"/>
      <c r="HLI816" s="399"/>
      <c r="HLJ816" s="399"/>
      <c r="HLK816" s="399"/>
      <c r="HLL816" s="399"/>
      <c r="HLM816" s="399"/>
      <c r="HLN816" s="399"/>
      <c r="HLO816" s="399"/>
      <c r="HLP816" s="399"/>
      <c r="HLQ816" s="399"/>
      <c r="HLR816" s="399"/>
      <c r="HLS816" s="399"/>
      <c r="HLT816" s="399"/>
      <c r="HLU816" s="399"/>
      <c r="HLV816" s="399"/>
      <c r="HLW816" s="399"/>
      <c r="HLX816" s="399"/>
      <c r="HLY816" s="399"/>
      <c r="HLZ816" s="399"/>
      <c r="HMA816" s="399"/>
      <c r="HMB816" s="399"/>
      <c r="HMC816" s="399"/>
      <c r="HMD816" s="399"/>
      <c r="HME816" s="399"/>
      <c r="HMF816" s="399"/>
      <c r="HMG816" s="399"/>
      <c r="HMH816" s="399"/>
      <c r="HMI816" s="399"/>
      <c r="HMJ816" s="399"/>
      <c r="HMK816" s="399"/>
      <c r="HML816" s="399"/>
      <c r="HMM816" s="399"/>
      <c r="HMN816" s="399"/>
      <c r="HMO816" s="399"/>
      <c r="HMP816" s="399"/>
      <c r="HMQ816" s="399"/>
      <c r="HMR816" s="399"/>
      <c r="HMS816" s="399"/>
      <c r="HMT816" s="399"/>
      <c r="HMU816" s="399"/>
      <c r="HMV816" s="399"/>
      <c r="HMW816" s="399"/>
      <c r="HMX816" s="399"/>
      <c r="HMY816" s="399"/>
      <c r="HMZ816" s="399"/>
      <c r="HNA816" s="399"/>
      <c r="HNB816" s="399"/>
      <c r="HNC816" s="399"/>
      <c r="HND816" s="399"/>
      <c r="HNE816" s="399"/>
      <c r="HNF816" s="399"/>
      <c r="HNG816" s="399"/>
      <c r="HNH816" s="399"/>
      <c r="HNI816" s="399"/>
      <c r="HNJ816" s="399"/>
      <c r="HNK816" s="399"/>
      <c r="HNL816" s="399"/>
      <c r="HNM816" s="399"/>
      <c r="HNN816" s="399"/>
      <c r="HNO816" s="399"/>
      <c r="HNP816" s="399"/>
      <c r="HNQ816" s="399"/>
      <c r="HNR816" s="399"/>
      <c r="HNS816" s="399"/>
      <c r="HNT816" s="399"/>
      <c r="HNU816" s="399"/>
      <c r="HNV816" s="399"/>
      <c r="HNW816" s="399"/>
      <c r="HNX816" s="399"/>
      <c r="HNY816" s="399"/>
      <c r="HNZ816" s="399"/>
      <c r="HOA816" s="399"/>
      <c r="HOB816" s="399"/>
      <c r="HOC816" s="399"/>
      <c r="HOD816" s="399"/>
      <c r="HOE816" s="399"/>
      <c r="HOF816" s="399"/>
      <c r="HOG816" s="399"/>
      <c r="HOH816" s="399"/>
      <c r="HOI816" s="399"/>
      <c r="HOJ816" s="399"/>
      <c r="HOK816" s="399"/>
      <c r="HOL816" s="399"/>
      <c r="HOM816" s="399"/>
      <c r="HON816" s="399"/>
      <c r="HOO816" s="399"/>
      <c r="HOP816" s="399"/>
      <c r="HOQ816" s="399"/>
      <c r="HOR816" s="399"/>
      <c r="HOS816" s="399"/>
      <c r="HOT816" s="399"/>
      <c r="HOU816" s="399"/>
      <c r="HOV816" s="399"/>
      <c r="HOW816" s="399"/>
      <c r="HOX816" s="399"/>
      <c r="HOY816" s="399"/>
      <c r="HOZ816" s="399"/>
      <c r="HPA816" s="399"/>
      <c r="HPB816" s="399"/>
      <c r="HPC816" s="399"/>
      <c r="HPD816" s="399"/>
      <c r="HPE816" s="399"/>
      <c r="HPF816" s="399"/>
      <c r="HPG816" s="399"/>
      <c r="HPH816" s="399"/>
      <c r="HPI816" s="399"/>
      <c r="HPJ816" s="399"/>
      <c r="HPK816" s="399"/>
      <c r="HPL816" s="399"/>
      <c r="HPM816" s="399"/>
      <c r="HPN816" s="399"/>
      <c r="HPO816" s="399"/>
      <c r="HPP816" s="399"/>
      <c r="HPQ816" s="399"/>
      <c r="HPR816" s="399"/>
      <c r="HPS816" s="399"/>
      <c r="HPT816" s="399"/>
      <c r="HPU816" s="399"/>
      <c r="HPV816" s="399"/>
      <c r="HPW816" s="399"/>
      <c r="HPX816" s="399"/>
      <c r="HPY816" s="399"/>
      <c r="HPZ816" s="399"/>
      <c r="HQA816" s="399"/>
      <c r="HQB816" s="399"/>
      <c r="HQC816" s="399"/>
      <c r="HQD816" s="399"/>
      <c r="HQE816" s="399"/>
      <c r="HQF816" s="399"/>
      <c r="HQG816" s="399"/>
      <c r="HQH816" s="399"/>
      <c r="HQI816" s="399"/>
      <c r="HQJ816" s="399"/>
      <c r="HQK816" s="399"/>
      <c r="HQL816" s="399"/>
      <c r="HQM816" s="399"/>
      <c r="HQN816" s="399"/>
      <c r="HQO816" s="399"/>
      <c r="HQP816" s="399"/>
      <c r="HQQ816" s="399"/>
      <c r="HQR816" s="399"/>
      <c r="HQS816" s="399"/>
      <c r="HQT816" s="399"/>
      <c r="HQU816" s="399"/>
      <c r="HQV816" s="399"/>
      <c r="HQW816" s="399"/>
      <c r="HQX816" s="399"/>
      <c r="HQY816" s="399"/>
      <c r="HQZ816" s="399"/>
      <c r="HRA816" s="399"/>
      <c r="HRB816" s="399"/>
      <c r="HRC816" s="399"/>
      <c r="HRD816" s="399"/>
      <c r="HRE816" s="399"/>
      <c r="HRF816" s="399"/>
      <c r="HRG816" s="399"/>
      <c r="HRH816" s="399"/>
      <c r="HRI816" s="399"/>
      <c r="HRJ816" s="399"/>
      <c r="HRK816" s="399"/>
      <c r="HRL816" s="399"/>
      <c r="HRM816" s="399"/>
      <c r="HRN816" s="399"/>
      <c r="HRO816" s="399"/>
      <c r="HRP816" s="399"/>
      <c r="HRQ816" s="399"/>
      <c r="HRR816" s="399"/>
      <c r="HRS816" s="399"/>
      <c r="HRT816" s="399"/>
      <c r="HRU816" s="399"/>
      <c r="HRV816" s="399"/>
      <c r="HRW816" s="399"/>
      <c r="HRX816" s="399"/>
      <c r="HRY816" s="399"/>
      <c r="HRZ816" s="399"/>
      <c r="HSA816" s="399"/>
      <c r="HSB816" s="399"/>
      <c r="HSC816" s="399"/>
      <c r="HSD816" s="399"/>
      <c r="HSE816" s="399"/>
      <c r="HSF816" s="399"/>
      <c r="HSG816" s="399"/>
      <c r="HSH816" s="399"/>
      <c r="HSI816" s="399"/>
      <c r="HSJ816" s="399"/>
      <c r="HSK816" s="399"/>
      <c r="HSL816" s="399"/>
      <c r="HSM816" s="399"/>
      <c r="HSN816" s="399"/>
      <c r="HSO816" s="399"/>
      <c r="HSP816" s="399"/>
      <c r="HSQ816" s="399"/>
      <c r="HSR816" s="399"/>
      <c r="HSS816" s="399"/>
      <c r="HST816" s="399"/>
      <c r="HSU816" s="399"/>
      <c r="HSV816" s="399"/>
      <c r="HSW816" s="399"/>
      <c r="HSX816" s="399"/>
      <c r="HSY816" s="399"/>
      <c r="HSZ816" s="399"/>
      <c r="HTA816" s="399"/>
      <c r="HTB816" s="399"/>
      <c r="HTC816" s="399"/>
      <c r="HTD816" s="399"/>
      <c r="HTE816" s="399"/>
      <c r="HTF816" s="399"/>
      <c r="HTG816" s="399"/>
      <c r="HTH816" s="399"/>
      <c r="HTI816" s="399"/>
      <c r="HTJ816" s="399"/>
      <c r="HTK816" s="399"/>
      <c r="HTL816" s="399"/>
      <c r="HTM816" s="399"/>
      <c r="HTN816" s="399"/>
      <c r="HTO816" s="399"/>
      <c r="HTP816" s="399"/>
      <c r="HTQ816" s="399"/>
      <c r="HTR816" s="399"/>
      <c r="HTS816" s="399"/>
      <c r="HTT816" s="399"/>
      <c r="HTU816" s="399"/>
      <c r="HTV816" s="399"/>
      <c r="HTW816" s="399"/>
      <c r="HTX816" s="399"/>
      <c r="HTY816" s="399"/>
      <c r="HTZ816" s="399"/>
      <c r="HUA816" s="399"/>
      <c r="HUB816" s="399"/>
      <c r="HUC816" s="399"/>
      <c r="HUD816" s="399"/>
      <c r="HUE816" s="399"/>
      <c r="HUF816" s="399"/>
      <c r="HUG816" s="399"/>
      <c r="HUH816" s="399"/>
      <c r="HUI816" s="399"/>
      <c r="HUJ816" s="399"/>
      <c r="HUK816" s="399"/>
      <c r="HUL816" s="399"/>
      <c r="HUM816" s="399"/>
      <c r="HUN816" s="399"/>
      <c r="HUO816" s="399"/>
      <c r="HUP816" s="399"/>
      <c r="HUQ816" s="399"/>
      <c r="HUR816" s="399"/>
      <c r="HUS816" s="399"/>
      <c r="HUT816" s="399"/>
      <c r="HUU816" s="399"/>
      <c r="HUV816" s="399"/>
      <c r="HUW816" s="399"/>
      <c r="HUX816" s="399"/>
      <c r="HUY816" s="399"/>
      <c r="HUZ816" s="399"/>
      <c r="HVA816" s="399"/>
      <c r="HVB816" s="399"/>
      <c r="HVC816" s="399"/>
      <c r="HVD816" s="399"/>
      <c r="HVE816" s="399"/>
      <c r="HVF816" s="399"/>
      <c r="HVG816" s="399"/>
      <c r="HVH816" s="399"/>
      <c r="HVI816" s="399"/>
      <c r="HVJ816" s="399"/>
      <c r="HVK816" s="399"/>
      <c r="HVL816" s="399"/>
      <c r="HVM816" s="399"/>
      <c r="HVN816" s="399"/>
      <c r="HVO816" s="399"/>
      <c r="HVP816" s="399"/>
      <c r="HVQ816" s="399"/>
      <c r="HVR816" s="399"/>
      <c r="HVS816" s="399"/>
      <c r="HVT816" s="399"/>
      <c r="HVU816" s="399"/>
      <c r="HVV816" s="399"/>
      <c r="HVW816" s="399"/>
      <c r="HVX816" s="399"/>
      <c r="HVY816" s="399"/>
      <c r="HVZ816" s="399"/>
      <c r="HWA816" s="399"/>
      <c r="HWB816" s="399"/>
      <c r="HWC816" s="399"/>
      <c r="HWD816" s="399"/>
      <c r="HWE816" s="399"/>
      <c r="HWF816" s="399"/>
      <c r="HWG816" s="399"/>
      <c r="HWH816" s="399"/>
      <c r="HWI816" s="399"/>
      <c r="HWJ816" s="399"/>
      <c r="HWK816" s="399"/>
      <c r="HWL816" s="399"/>
      <c r="HWM816" s="399"/>
      <c r="HWN816" s="399"/>
      <c r="HWO816" s="399"/>
      <c r="HWP816" s="399"/>
      <c r="HWQ816" s="399"/>
      <c r="HWR816" s="399"/>
      <c r="HWS816" s="399"/>
      <c r="HWT816" s="399"/>
      <c r="HWU816" s="399"/>
      <c r="HWV816" s="399"/>
      <c r="HWW816" s="399"/>
      <c r="HWX816" s="399"/>
      <c r="HWY816" s="399"/>
      <c r="HWZ816" s="399"/>
      <c r="HXA816" s="399"/>
      <c r="HXB816" s="399"/>
      <c r="HXC816" s="399"/>
      <c r="HXD816" s="399"/>
      <c r="HXE816" s="399"/>
      <c r="HXF816" s="399"/>
      <c r="HXG816" s="399"/>
      <c r="HXH816" s="399"/>
      <c r="HXI816" s="399"/>
      <c r="HXJ816" s="399"/>
      <c r="HXK816" s="399"/>
      <c r="HXL816" s="399"/>
      <c r="HXM816" s="399"/>
      <c r="HXN816" s="399"/>
      <c r="HXO816" s="399"/>
      <c r="HXP816" s="399"/>
      <c r="HXQ816" s="399"/>
      <c r="HXR816" s="399"/>
      <c r="HXS816" s="399"/>
      <c r="HXT816" s="399"/>
      <c r="HXU816" s="399"/>
      <c r="HXV816" s="399"/>
      <c r="HXW816" s="399"/>
      <c r="HXX816" s="399"/>
      <c r="HXY816" s="399"/>
      <c r="HXZ816" s="399"/>
      <c r="HYA816" s="399"/>
      <c r="HYB816" s="399"/>
      <c r="HYC816" s="399"/>
      <c r="HYD816" s="399"/>
      <c r="HYE816" s="399"/>
      <c r="HYF816" s="399"/>
      <c r="HYG816" s="399"/>
      <c r="HYH816" s="399"/>
      <c r="HYI816" s="399"/>
      <c r="HYJ816" s="399"/>
      <c r="HYK816" s="399"/>
      <c r="HYL816" s="399"/>
      <c r="HYM816" s="399"/>
      <c r="HYN816" s="399"/>
      <c r="HYO816" s="399"/>
      <c r="HYP816" s="399"/>
      <c r="HYQ816" s="399"/>
      <c r="HYR816" s="399"/>
      <c r="HYS816" s="399"/>
      <c r="HYT816" s="399"/>
      <c r="HYU816" s="399"/>
      <c r="HYV816" s="399"/>
      <c r="HYW816" s="399"/>
      <c r="HYX816" s="399"/>
      <c r="HYY816" s="399"/>
      <c r="HYZ816" s="399"/>
      <c r="HZA816" s="399"/>
      <c r="HZB816" s="399"/>
      <c r="HZC816" s="399"/>
      <c r="HZD816" s="399"/>
      <c r="HZE816" s="399"/>
      <c r="HZF816" s="399"/>
      <c r="HZG816" s="399"/>
      <c r="HZH816" s="399"/>
      <c r="HZI816" s="399"/>
      <c r="HZJ816" s="399"/>
      <c r="HZK816" s="399"/>
      <c r="HZL816" s="399"/>
      <c r="HZM816" s="399"/>
      <c r="HZN816" s="399"/>
      <c r="HZO816" s="399"/>
      <c r="HZP816" s="399"/>
      <c r="HZQ816" s="399"/>
      <c r="HZR816" s="399"/>
      <c r="HZS816" s="399"/>
      <c r="HZT816" s="399"/>
      <c r="HZU816" s="399"/>
      <c r="HZV816" s="399"/>
      <c r="HZW816" s="399"/>
      <c r="HZX816" s="399"/>
      <c r="HZY816" s="399"/>
      <c r="HZZ816" s="399"/>
      <c r="IAA816" s="399"/>
      <c r="IAB816" s="399"/>
      <c r="IAC816" s="399"/>
      <c r="IAD816" s="399"/>
      <c r="IAE816" s="399"/>
      <c r="IAF816" s="399"/>
      <c r="IAG816" s="399"/>
      <c r="IAH816" s="399"/>
      <c r="IAI816" s="399"/>
      <c r="IAJ816" s="399"/>
      <c r="IAK816" s="399"/>
      <c r="IAL816" s="399"/>
      <c r="IAM816" s="399"/>
      <c r="IAN816" s="399"/>
      <c r="IAO816" s="399"/>
      <c r="IAP816" s="399"/>
      <c r="IAQ816" s="399"/>
      <c r="IAR816" s="399"/>
      <c r="IAS816" s="399"/>
      <c r="IAT816" s="399"/>
      <c r="IAU816" s="399"/>
      <c r="IAV816" s="399"/>
      <c r="IAW816" s="399"/>
      <c r="IAX816" s="399"/>
      <c r="IAY816" s="399"/>
      <c r="IAZ816" s="399"/>
      <c r="IBA816" s="399"/>
      <c r="IBB816" s="399"/>
      <c r="IBC816" s="399"/>
      <c r="IBD816" s="399"/>
      <c r="IBE816" s="399"/>
      <c r="IBF816" s="399"/>
      <c r="IBG816" s="399"/>
      <c r="IBH816" s="399"/>
      <c r="IBI816" s="399"/>
      <c r="IBJ816" s="399"/>
      <c r="IBK816" s="399"/>
      <c r="IBL816" s="399"/>
      <c r="IBM816" s="399"/>
      <c r="IBN816" s="399"/>
      <c r="IBO816" s="399"/>
      <c r="IBP816" s="399"/>
      <c r="IBQ816" s="399"/>
      <c r="IBR816" s="399"/>
      <c r="IBS816" s="399"/>
      <c r="IBT816" s="399"/>
      <c r="IBU816" s="399"/>
      <c r="IBV816" s="399"/>
      <c r="IBW816" s="399"/>
      <c r="IBX816" s="399"/>
      <c r="IBY816" s="399"/>
      <c r="IBZ816" s="399"/>
      <c r="ICA816" s="399"/>
      <c r="ICB816" s="399"/>
      <c r="ICC816" s="399"/>
      <c r="ICD816" s="399"/>
      <c r="ICE816" s="399"/>
      <c r="ICF816" s="399"/>
      <c r="ICG816" s="399"/>
      <c r="ICH816" s="399"/>
      <c r="ICI816" s="399"/>
      <c r="ICJ816" s="399"/>
      <c r="ICK816" s="399"/>
      <c r="ICL816" s="399"/>
      <c r="ICM816" s="399"/>
      <c r="ICN816" s="399"/>
      <c r="ICO816" s="399"/>
      <c r="ICP816" s="399"/>
      <c r="ICQ816" s="399"/>
      <c r="ICR816" s="399"/>
      <c r="ICS816" s="399"/>
      <c r="ICT816" s="399"/>
      <c r="ICU816" s="399"/>
      <c r="ICV816" s="399"/>
      <c r="ICW816" s="399"/>
      <c r="ICX816" s="399"/>
      <c r="ICY816" s="399"/>
      <c r="ICZ816" s="399"/>
      <c r="IDA816" s="399"/>
      <c r="IDB816" s="399"/>
      <c r="IDC816" s="399"/>
      <c r="IDD816" s="399"/>
      <c r="IDE816" s="399"/>
      <c r="IDF816" s="399"/>
      <c r="IDG816" s="399"/>
      <c r="IDH816" s="399"/>
      <c r="IDI816" s="399"/>
      <c r="IDJ816" s="399"/>
      <c r="IDK816" s="399"/>
      <c r="IDL816" s="399"/>
      <c r="IDM816" s="399"/>
      <c r="IDN816" s="399"/>
      <c r="IDO816" s="399"/>
      <c r="IDP816" s="399"/>
      <c r="IDQ816" s="399"/>
      <c r="IDR816" s="399"/>
      <c r="IDS816" s="399"/>
      <c r="IDT816" s="399"/>
      <c r="IDU816" s="399"/>
      <c r="IDV816" s="399"/>
      <c r="IDW816" s="399"/>
      <c r="IDX816" s="399"/>
      <c r="IDY816" s="399"/>
      <c r="IDZ816" s="399"/>
      <c r="IEA816" s="399"/>
      <c r="IEB816" s="399"/>
      <c r="IEC816" s="399"/>
      <c r="IED816" s="399"/>
      <c r="IEE816" s="399"/>
      <c r="IEF816" s="399"/>
      <c r="IEG816" s="399"/>
      <c r="IEH816" s="399"/>
      <c r="IEI816" s="399"/>
      <c r="IEJ816" s="399"/>
      <c r="IEK816" s="399"/>
      <c r="IEL816" s="399"/>
      <c r="IEM816" s="399"/>
      <c r="IEN816" s="399"/>
      <c r="IEO816" s="399"/>
      <c r="IEP816" s="399"/>
      <c r="IEQ816" s="399"/>
      <c r="IER816" s="399"/>
      <c r="IES816" s="399"/>
      <c r="IET816" s="399"/>
      <c r="IEU816" s="399"/>
      <c r="IEV816" s="399"/>
      <c r="IEW816" s="399"/>
      <c r="IEX816" s="399"/>
      <c r="IEY816" s="399"/>
      <c r="IEZ816" s="399"/>
      <c r="IFA816" s="399"/>
      <c r="IFB816" s="399"/>
      <c r="IFC816" s="399"/>
      <c r="IFD816" s="399"/>
      <c r="IFE816" s="399"/>
      <c r="IFF816" s="399"/>
      <c r="IFG816" s="399"/>
      <c r="IFH816" s="399"/>
      <c r="IFI816" s="399"/>
      <c r="IFJ816" s="399"/>
      <c r="IFK816" s="399"/>
      <c r="IFL816" s="399"/>
      <c r="IFM816" s="399"/>
      <c r="IFN816" s="399"/>
      <c r="IFO816" s="399"/>
      <c r="IFP816" s="399"/>
      <c r="IFQ816" s="399"/>
      <c r="IFR816" s="399"/>
      <c r="IFS816" s="399"/>
      <c r="IFT816" s="399"/>
      <c r="IFU816" s="399"/>
      <c r="IFV816" s="399"/>
      <c r="IFW816" s="399"/>
      <c r="IFX816" s="399"/>
      <c r="IFY816" s="399"/>
      <c r="IFZ816" s="399"/>
      <c r="IGA816" s="399"/>
      <c r="IGB816" s="399"/>
      <c r="IGC816" s="399"/>
      <c r="IGD816" s="399"/>
      <c r="IGE816" s="399"/>
      <c r="IGF816" s="399"/>
      <c r="IGG816" s="399"/>
      <c r="IGH816" s="399"/>
      <c r="IGI816" s="399"/>
      <c r="IGJ816" s="399"/>
      <c r="IGK816" s="399"/>
      <c r="IGL816" s="399"/>
      <c r="IGM816" s="399"/>
      <c r="IGN816" s="399"/>
      <c r="IGO816" s="399"/>
      <c r="IGP816" s="399"/>
      <c r="IGQ816" s="399"/>
      <c r="IGR816" s="399"/>
      <c r="IGS816" s="399"/>
      <c r="IGT816" s="399"/>
      <c r="IGU816" s="399"/>
      <c r="IGV816" s="399"/>
      <c r="IGW816" s="399"/>
      <c r="IGX816" s="399"/>
      <c r="IGY816" s="399"/>
      <c r="IGZ816" s="399"/>
      <c r="IHA816" s="399"/>
      <c r="IHB816" s="399"/>
      <c r="IHC816" s="399"/>
      <c r="IHD816" s="399"/>
      <c r="IHE816" s="399"/>
      <c r="IHF816" s="399"/>
      <c r="IHG816" s="399"/>
      <c r="IHH816" s="399"/>
      <c r="IHI816" s="399"/>
      <c r="IHJ816" s="399"/>
      <c r="IHK816" s="399"/>
      <c r="IHL816" s="399"/>
      <c r="IHM816" s="399"/>
      <c r="IHN816" s="399"/>
      <c r="IHO816" s="399"/>
      <c r="IHP816" s="399"/>
      <c r="IHQ816" s="399"/>
      <c r="IHR816" s="399"/>
      <c r="IHS816" s="399"/>
      <c r="IHT816" s="399"/>
      <c r="IHU816" s="399"/>
      <c r="IHV816" s="399"/>
      <c r="IHW816" s="399"/>
      <c r="IHX816" s="399"/>
      <c r="IHY816" s="399"/>
      <c r="IHZ816" s="399"/>
      <c r="IIA816" s="399"/>
      <c r="IIB816" s="399"/>
      <c r="IIC816" s="399"/>
      <c r="IID816" s="399"/>
      <c r="IIE816" s="399"/>
      <c r="IIF816" s="399"/>
      <c r="IIG816" s="399"/>
      <c r="IIH816" s="399"/>
      <c r="III816" s="399"/>
      <c r="IIJ816" s="399"/>
      <c r="IIK816" s="399"/>
      <c r="IIL816" s="399"/>
      <c r="IIM816" s="399"/>
      <c r="IIN816" s="399"/>
      <c r="IIO816" s="399"/>
      <c r="IIP816" s="399"/>
      <c r="IIQ816" s="399"/>
      <c r="IIR816" s="399"/>
      <c r="IIS816" s="399"/>
      <c r="IIT816" s="399"/>
      <c r="IIU816" s="399"/>
      <c r="IIV816" s="399"/>
      <c r="IIW816" s="399"/>
      <c r="IIX816" s="399"/>
      <c r="IIY816" s="399"/>
      <c r="IIZ816" s="399"/>
      <c r="IJA816" s="399"/>
      <c r="IJB816" s="399"/>
      <c r="IJC816" s="399"/>
      <c r="IJD816" s="399"/>
      <c r="IJE816" s="399"/>
      <c r="IJF816" s="399"/>
      <c r="IJG816" s="399"/>
      <c r="IJH816" s="399"/>
      <c r="IJI816" s="399"/>
      <c r="IJJ816" s="399"/>
      <c r="IJK816" s="399"/>
      <c r="IJL816" s="399"/>
      <c r="IJM816" s="399"/>
      <c r="IJN816" s="399"/>
      <c r="IJO816" s="399"/>
      <c r="IJP816" s="399"/>
      <c r="IJQ816" s="399"/>
      <c r="IJR816" s="399"/>
      <c r="IJS816" s="399"/>
      <c r="IJT816" s="399"/>
      <c r="IJU816" s="399"/>
      <c r="IJV816" s="399"/>
      <c r="IJW816" s="399"/>
      <c r="IJX816" s="399"/>
      <c r="IJY816" s="399"/>
      <c r="IJZ816" s="399"/>
      <c r="IKA816" s="399"/>
      <c r="IKB816" s="399"/>
      <c r="IKC816" s="399"/>
      <c r="IKD816" s="399"/>
      <c r="IKE816" s="399"/>
      <c r="IKF816" s="399"/>
      <c r="IKG816" s="399"/>
      <c r="IKH816" s="399"/>
      <c r="IKI816" s="399"/>
      <c r="IKJ816" s="399"/>
      <c r="IKK816" s="399"/>
      <c r="IKL816" s="399"/>
      <c r="IKM816" s="399"/>
      <c r="IKN816" s="399"/>
      <c r="IKO816" s="399"/>
      <c r="IKP816" s="399"/>
      <c r="IKQ816" s="399"/>
      <c r="IKR816" s="399"/>
      <c r="IKS816" s="399"/>
      <c r="IKT816" s="399"/>
      <c r="IKU816" s="399"/>
      <c r="IKV816" s="399"/>
      <c r="IKW816" s="399"/>
      <c r="IKX816" s="399"/>
      <c r="IKY816" s="399"/>
      <c r="IKZ816" s="399"/>
      <c r="ILA816" s="399"/>
      <c r="ILB816" s="399"/>
      <c r="ILC816" s="399"/>
      <c r="ILD816" s="399"/>
      <c r="ILE816" s="399"/>
      <c r="ILF816" s="399"/>
      <c r="ILG816" s="399"/>
      <c r="ILH816" s="399"/>
      <c r="ILI816" s="399"/>
      <c r="ILJ816" s="399"/>
      <c r="ILK816" s="399"/>
      <c r="ILL816" s="399"/>
      <c r="ILM816" s="399"/>
      <c r="ILN816" s="399"/>
      <c r="ILO816" s="399"/>
      <c r="ILP816" s="399"/>
      <c r="ILQ816" s="399"/>
      <c r="ILR816" s="399"/>
      <c r="ILS816" s="399"/>
      <c r="ILT816" s="399"/>
      <c r="ILU816" s="399"/>
      <c r="ILV816" s="399"/>
      <c r="ILW816" s="399"/>
      <c r="ILX816" s="399"/>
      <c r="ILY816" s="399"/>
      <c r="ILZ816" s="399"/>
      <c r="IMA816" s="399"/>
      <c r="IMB816" s="399"/>
      <c r="IMC816" s="399"/>
      <c r="IMD816" s="399"/>
      <c r="IME816" s="399"/>
      <c r="IMF816" s="399"/>
      <c r="IMG816" s="399"/>
      <c r="IMH816" s="399"/>
      <c r="IMI816" s="399"/>
      <c r="IMJ816" s="399"/>
      <c r="IMK816" s="399"/>
      <c r="IML816" s="399"/>
      <c r="IMM816" s="399"/>
      <c r="IMN816" s="399"/>
      <c r="IMO816" s="399"/>
      <c r="IMP816" s="399"/>
      <c r="IMQ816" s="399"/>
      <c r="IMR816" s="399"/>
      <c r="IMS816" s="399"/>
      <c r="IMT816" s="399"/>
      <c r="IMU816" s="399"/>
      <c r="IMV816" s="399"/>
      <c r="IMW816" s="399"/>
      <c r="IMX816" s="399"/>
      <c r="IMY816" s="399"/>
      <c r="IMZ816" s="399"/>
      <c r="INA816" s="399"/>
      <c r="INB816" s="399"/>
      <c r="INC816" s="399"/>
      <c r="IND816" s="399"/>
      <c r="INE816" s="399"/>
      <c r="INF816" s="399"/>
      <c r="ING816" s="399"/>
      <c r="INH816" s="399"/>
      <c r="INI816" s="399"/>
      <c r="INJ816" s="399"/>
      <c r="INK816" s="399"/>
      <c r="INL816" s="399"/>
      <c r="INM816" s="399"/>
      <c r="INN816" s="399"/>
      <c r="INO816" s="399"/>
      <c r="INP816" s="399"/>
      <c r="INQ816" s="399"/>
      <c r="INR816" s="399"/>
      <c r="INS816" s="399"/>
      <c r="INT816" s="399"/>
      <c r="INU816" s="399"/>
      <c r="INV816" s="399"/>
      <c r="INW816" s="399"/>
      <c r="INX816" s="399"/>
      <c r="INY816" s="399"/>
      <c r="INZ816" s="399"/>
      <c r="IOA816" s="399"/>
      <c r="IOB816" s="399"/>
      <c r="IOC816" s="399"/>
      <c r="IOD816" s="399"/>
      <c r="IOE816" s="399"/>
      <c r="IOF816" s="399"/>
      <c r="IOG816" s="399"/>
      <c r="IOH816" s="399"/>
      <c r="IOI816" s="399"/>
      <c r="IOJ816" s="399"/>
      <c r="IOK816" s="399"/>
      <c r="IOL816" s="399"/>
      <c r="IOM816" s="399"/>
      <c r="ION816" s="399"/>
      <c r="IOO816" s="399"/>
      <c r="IOP816" s="399"/>
      <c r="IOQ816" s="399"/>
      <c r="IOR816" s="399"/>
      <c r="IOS816" s="399"/>
      <c r="IOT816" s="399"/>
      <c r="IOU816" s="399"/>
      <c r="IOV816" s="399"/>
      <c r="IOW816" s="399"/>
      <c r="IOX816" s="399"/>
      <c r="IOY816" s="399"/>
      <c r="IOZ816" s="399"/>
      <c r="IPA816" s="399"/>
      <c r="IPB816" s="399"/>
      <c r="IPC816" s="399"/>
      <c r="IPD816" s="399"/>
      <c r="IPE816" s="399"/>
      <c r="IPF816" s="399"/>
      <c r="IPG816" s="399"/>
      <c r="IPH816" s="399"/>
      <c r="IPI816" s="399"/>
      <c r="IPJ816" s="399"/>
      <c r="IPK816" s="399"/>
      <c r="IPL816" s="399"/>
      <c r="IPM816" s="399"/>
      <c r="IPN816" s="399"/>
      <c r="IPO816" s="399"/>
      <c r="IPP816" s="399"/>
      <c r="IPQ816" s="399"/>
      <c r="IPR816" s="399"/>
      <c r="IPS816" s="399"/>
      <c r="IPT816" s="399"/>
      <c r="IPU816" s="399"/>
      <c r="IPV816" s="399"/>
      <c r="IPW816" s="399"/>
      <c r="IPX816" s="399"/>
      <c r="IPY816" s="399"/>
      <c r="IPZ816" s="399"/>
      <c r="IQA816" s="399"/>
      <c r="IQB816" s="399"/>
      <c r="IQC816" s="399"/>
      <c r="IQD816" s="399"/>
      <c r="IQE816" s="399"/>
      <c r="IQF816" s="399"/>
      <c r="IQG816" s="399"/>
      <c r="IQH816" s="399"/>
      <c r="IQI816" s="399"/>
      <c r="IQJ816" s="399"/>
      <c r="IQK816" s="399"/>
      <c r="IQL816" s="399"/>
      <c r="IQM816" s="399"/>
      <c r="IQN816" s="399"/>
      <c r="IQO816" s="399"/>
      <c r="IQP816" s="399"/>
      <c r="IQQ816" s="399"/>
      <c r="IQR816" s="399"/>
      <c r="IQS816" s="399"/>
      <c r="IQT816" s="399"/>
      <c r="IQU816" s="399"/>
      <c r="IQV816" s="399"/>
      <c r="IQW816" s="399"/>
      <c r="IQX816" s="399"/>
      <c r="IQY816" s="399"/>
      <c r="IQZ816" s="399"/>
      <c r="IRA816" s="399"/>
      <c r="IRB816" s="399"/>
      <c r="IRC816" s="399"/>
      <c r="IRD816" s="399"/>
      <c r="IRE816" s="399"/>
      <c r="IRF816" s="399"/>
      <c r="IRG816" s="399"/>
      <c r="IRH816" s="399"/>
      <c r="IRI816" s="399"/>
      <c r="IRJ816" s="399"/>
      <c r="IRK816" s="399"/>
      <c r="IRL816" s="399"/>
      <c r="IRM816" s="399"/>
      <c r="IRN816" s="399"/>
      <c r="IRO816" s="399"/>
      <c r="IRP816" s="399"/>
      <c r="IRQ816" s="399"/>
      <c r="IRR816" s="399"/>
      <c r="IRS816" s="399"/>
      <c r="IRT816" s="399"/>
      <c r="IRU816" s="399"/>
      <c r="IRV816" s="399"/>
      <c r="IRW816" s="399"/>
      <c r="IRX816" s="399"/>
      <c r="IRY816" s="399"/>
      <c r="IRZ816" s="399"/>
      <c r="ISA816" s="399"/>
      <c r="ISB816" s="399"/>
      <c r="ISC816" s="399"/>
      <c r="ISD816" s="399"/>
      <c r="ISE816" s="399"/>
      <c r="ISF816" s="399"/>
      <c r="ISG816" s="399"/>
      <c r="ISH816" s="399"/>
      <c r="ISI816" s="399"/>
      <c r="ISJ816" s="399"/>
      <c r="ISK816" s="399"/>
      <c r="ISL816" s="399"/>
      <c r="ISM816" s="399"/>
      <c r="ISN816" s="399"/>
      <c r="ISO816" s="399"/>
      <c r="ISP816" s="399"/>
      <c r="ISQ816" s="399"/>
      <c r="ISR816" s="399"/>
      <c r="ISS816" s="399"/>
      <c r="IST816" s="399"/>
      <c r="ISU816" s="399"/>
      <c r="ISV816" s="399"/>
      <c r="ISW816" s="399"/>
      <c r="ISX816" s="399"/>
      <c r="ISY816" s="399"/>
      <c r="ISZ816" s="399"/>
      <c r="ITA816" s="399"/>
      <c r="ITB816" s="399"/>
      <c r="ITC816" s="399"/>
      <c r="ITD816" s="399"/>
      <c r="ITE816" s="399"/>
      <c r="ITF816" s="399"/>
      <c r="ITG816" s="399"/>
      <c r="ITH816" s="399"/>
      <c r="ITI816" s="399"/>
      <c r="ITJ816" s="399"/>
      <c r="ITK816" s="399"/>
      <c r="ITL816" s="399"/>
      <c r="ITM816" s="399"/>
      <c r="ITN816" s="399"/>
      <c r="ITO816" s="399"/>
      <c r="ITP816" s="399"/>
      <c r="ITQ816" s="399"/>
      <c r="ITR816" s="399"/>
      <c r="ITS816" s="399"/>
      <c r="ITT816" s="399"/>
      <c r="ITU816" s="399"/>
      <c r="ITV816" s="399"/>
      <c r="ITW816" s="399"/>
      <c r="ITX816" s="399"/>
      <c r="ITY816" s="399"/>
      <c r="ITZ816" s="399"/>
      <c r="IUA816" s="399"/>
      <c r="IUB816" s="399"/>
      <c r="IUC816" s="399"/>
      <c r="IUD816" s="399"/>
      <c r="IUE816" s="399"/>
      <c r="IUF816" s="399"/>
      <c r="IUG816" s="399"/>
      <c r="IUH816" s="399"/>
      <c r="IUI816" s="399"/>
      <c r="IUJ816" s="399"/>
      <c r="IUK816" s="399"/>
      <c r="IUL816" s="399"/>
      <c r="IUM816" s="399"/>
      <c r="IUN816" s="399"/>
      <c r="IUO816" s="399"/>
      <c r="IUP816" s="399"/>
      <c r="IUQ816" s="399"/>
      <c r="IUR816" s="399"/>
      <c r="IUS816" s="399"/>
      <c r="IUT816" s="399"/>
      <c r="IUU816" s="399"/>
      <c r="IUV816" s="399"/>
      <c r="IUW816" s="399"/>
      <c r="IUX816" s="399"/>
      <c r="IUY816" s="399"/>
      <c r="IUZ816" s="399"/>
      <c r="IVA816" s="399"/>
      <c r="IVB816" s="399"/>
      <c r="IVC816" s="399"/>
      <c r="IVD816" s="399"/>
      <c r="IVE816" s="399"/>
      <c r="IVF816" s="399"/>
      <c r="IVG816" s="399"/>
      <c r="IVH816" s="399"/>
      <c r="IVI816" s="399"/>
      <c r="IVJ816" s="399"/>
      <c r="IVK816" s="399"/>
      <c r="IVL816" s="399"/>
      <c r="IVM816" s="399"/>
      <c r="IVN816" s="399"/>
      <c r="IVO816" s="399"/>
      <c r="IVP816" s="399"/>
      <c r="IVQ816" s="399"/>
      <c r="IVR816" s="399"/>
      <c r="IVS816" s="399"/>
      <c r="IVT816" s="399"/>
      <c r="IVU816" s="399"/>
      <c r="IVV816" s="399"/>
      <c r="IVW816" s="399"/>
      <c r="IVX816" s="399"/>
      <c r="IVY816" s="399"/>
      <c r="IVZ816" s="399"/>
      <c r="IWA816" s="399"/>
      <c r="IWB816" s="399"/>
      <c r="IWC816" s="399"/>
      <c r="IWD816" s="399"/>
      <c r="IWE816" s="399"/>
      <c r="IWF816" s="399"/>
      <c r="IWG816" s="399"/>
      <c r="IWH816" s="399"/>
      <c r="IWI816" s="399"/>
      <c r="IWJ816" s="399"/>
      <c r="IWK816" s="399"/>
      <c r="IWL816" s="399"/>
      <c r="IWM816" s="399"/>
      <c r="IWN816" s="399"/>
      <c r="IWO816" s="399"/>
      <c r="IWP816" s="399"/>
      <c r="IWQ816" s="399"/>
      <c r="IWR816" s="399"/>
      <c r="IWS816" s="399"/>
      <c r="IWT816" s="399"/>
      <c r="IWU816" s="399"/>
      <c r="IWV816" s="399"/>
      <c r="IWW816" s="399"/>
      <c r="IWX816" s="399"/>
      <c r="IWY816" s="399"/>
      <c r="IWZ816" s="399"/>
      <c r="IXA816" s="399"/>
      <c r="IXB816" s="399"/>
      <c r="IXC816" s="399"/>
      <c r="IXD816" s="399"/>
      <c r="IXE816" s="399"/>
      <c r="IXF816" s="399"/>
      <c r="IXG816" s="399"/>
      <c r="IXH816" s="399"/>
      <c r="IXI816" s="399"/>
      <c r="IXJ816" s="399"/>
      <c r="IXK816" s="399"/>
      <c r="IXL816" s="399"/>
      <c r="IXM816" s="399"/>
      <c r="IXN816" s="399"/>
      <c r="IXO816" s="399"/>
      <c r="IXP816" s="399"/>
      <c r="IXQ816" s="399"/>
      <c r="IXR816" s="399"/>
      <c r="IXS816" s="399"/>
      <c r="IXT816" s="399"/>
      <c r="IXU816" s="399"/>
      <c r="IXV816" s="399"/>
      <c r="IXW816" s="399"/>
      <c r="IXX816" s="399"/>
      <c r="IXY816" s="399"/>
      <c r="IXZ816" s="399"/>
      <c r="IYA816" s="399"/>
      <c r="IYB816" s="399"/>
      <c r="IYC816" s="399"/>
      <c r="IYD816" s="399"/>
      <c r="IYE816" s="399"/>
      <c r="IYF816" s="399"/>
      <c r="IYG816" s="399"/>
      <c r="IYH816" s="399"/>
      <c r="IYI816" s="399"/>
      <c r="IYJ816" s="399"/>
      <c r="IYK816" s="399"/>
      <c r="IYL816" s="399"/>
      <c r="IYM816" s="399"/>
      <c r="IYN816" s="399"/>
      <c r="IYO816" s="399"/>
      <c r="IYP816" s="399"/>
      <c r="IYQ816" s="399"/>
      <c r="IYR816" s="399"/>
      <c r="IYS816" s="399"/>
      <c r="IYT816" s="399"/>
      <c r="IYU816" s="399"/>
      <c r="IYV816" s="399"/>
      <c r="IYW816" s="399"/>
      <c r="IYX816" s="399"/>
      <c r="IYY816" s="399"/>
      <c r="IYZ816" s="399"/>
      <c r="IZA816" s="399"/>
      <c r="IZB816" s="399"/>
      <c r="IZC816" s="399"/>
      <c r="IZD816" s="399"/>
      <c r="IZE816" s="399"/>
      <c r="IZF816" s="399"/>
      <c r="IZG816" s="399"/>
      <c r="IZH816" s="399"/>
      <c r="IZI816" s="399"/>
      <c r="IZJ816" s="399"/>
      <c r="IZK816" s="399"/>
      <c r="IZL816" s="399"/>
      <c r="IZM816" s="399"/>
      <c r="IZN816" s="399"/>
      <c r="IZO816" s="399"/>
      <c r="IZP816" s="399"/>
      <c r="IZQ816" s="399"/>
      <c r="IZR816" s="399"/>
      <c r="IZS816" s="399"/>
      <c r="IZT816" s="399"/>
      <c r="IZU816" s="399"/>
      <c r="IZV816" s="399"/>
      <c r="IZW816" s="399"/>
      <c r="IZX816" s="399"/>
      <c r="IZY816" s="399"/>
      <c r="IZZ816" s="399"/>
      <c r="JAA816" s="399"/>
      <c r="JAB816" s="399"/>
      <c r="JAC816" s="399"/>
      <c r="JAD816" s="399"/>
      <c r="JAE816" s="399"/>
      <c r="JAF816" s="399"/>
      <c r="JAG816" s="399"/>
      <c r="JAH816" s="399"/>
      <c r="JAI816" s="399"/>
      <c r="JAJ816" s="399"/>
      <c r="JAK816" s="399"/>
      <c r="JAL816" s="399"/>
      <c r="JAM816" s="399"/>
      <c r="JAN816" s="399"/>
      <c r="JAO816" s="399"/>
      <c r="JAP816" s="399"/>
      <c r="JAQ816" s="399"/>
      <c r="JAR816" s="399"/>
      <c r="JAS816" s="399"/>
      <c r="JAT816" s="399"/>
      <c r="JAU816" s="399"/>
      <c r="JAV816" s="399"/>
      <c r="JAW816" s="399"/>
      <c r="JAX816" s="399"/>
      <c r="JAY816" s="399"/>
      <c r="JAZ816" s="399"/>
      <c r="JBA816" s="399"/>
      <c r="JBB816" s="399"/>
      <c r="JBC816" s="399"/>
      <c r="JBD816" s="399"/>
      <c r="JBE816" s="399"/>
      <c r="JBF816" s="399"/>
      <c r="JBG816" s="399"/>
      <c r="JBH816" s="399"/>
      <c r="JBI816" s="399"/>
      <c r="JBJ816" s="399"/>
      <c r="JBK816" s="399"/>
      <c r="JBL816" s="399"/>
      <c r="JBM816" s="399"/>
      <c r="JBN816" s="399"/>
      <c r="JBO816" s="399"/>
      <c r="JBP816" s="399"/>
      <c r="JBQ816" s="399"/>
      <c r="JBR816" s="399"/>
      <c r="JBS816" s="399"/>
      <c r="JBT816" s="399"/>
      <c r="JBU816" s="399"/>
      <c r="JBV816" s="399"/>
      <c r="JBW816" s="399"/>
      <c r="JBX816" s="399"/>
      <c r="JBY816" s="399"/>
      <c r="JBZ816" s="399"/>
      <c r="JCA816" s="399"/>
      <c r="JCB816" s="399"/>
      <c r="JCC816" s="399"/>
      <c r="JCD816" s="399"/>
      <c r="JCE816" s="399"/>
      <c r="JCF816" s="399"/>
      <c r="JCG816" s="399"/>
      <c r="JCH816" s="399"/>
      <c r="JCI816" s="399"/>
      <c r="JCJ816" s="399"/>
      <c r="JCK816" s="399"/>
      <c r="JCL816" s="399"/>
      <c r="JCM816" s="399"/>
      <c r="JCN816" s="399"/>
      <c r="JCO816" s="399"/>
      <c r="JCP816" s="399"/>
      <c r="JCQ816" s="399"/>
      <c r="JCR816" s="399"/>
      <c r="JCS816" s="399"/>
      <c r="JCT816" s="399"/>
      <c r="JCU816" s="399"/>
      <c r="JCV816" s="399"/>
      <c r="JCW816" s="399"/>
      <c r="JCX816" s="399"/>
      <c r="JCY816" s="399"/>
      <c r="JCZ816" s="399"/>
      <c r="JDA816" s="399"/>
      <c r="JDB816" s="399"/>
      <c r="JDC816" s="399"/>
      <c r="JDD816" s="399"/>
      <c r="JDE816" s="399"/>
      <c r="JDF816" s="399"/>
      <c r="JDG816" s="399"/>
      <c r="JDH816" s="399"/>
      <c r="JDI816" s="399"/>
      <c r="JDJ816" s="399"/>
      <c r="JDK816" s="399"/>
      <c r="JDL816" s="399"/>
      <c r="JDM816" s="399"/>
      <c r="JDN816" s="399"/>
      <c r="JDO816" s="399"/>
      <c r="JDP816" s="399"/>
      <c r="JDQ816" s="399"/>
      <c r="JDR816" s="399"/>
      <c r="JDS816" s="399"/>
      <c r="JDT816" s="399"/>
      <c r="JDU816" s="399"/>
      <c r="JDV816" s="399"/>
      <c r="JDW816" s="399"/>
      <c r="JDX816" s="399"/>
      <c r="JDY816" s="399"/>
      <c r="JDZ816" s="399"/>
      <c r="JEA816" s="399"/>
      <c r="JEB816" s="399"/>
      <c r="JEC816" s="399"/>
      <c r="JED816" s="399"/>
      <c r="JEE816" s="399"/>
      <c r="JEF816" s="399"/>
      <c r="JEG816" s="399"/>
      <c r="JEH816" s="399"/>
      <c r="JEI816" s="399"/>
      <c r="JEJ816" s="399"/>
      <c r="JEK816" s="399"/>
      <c r="JEL816" s="399"/>
      <c r="JEM816" s="399"/>
      <c r="JEN816" s="399"/>
      <c r="JEO816" s="399"/>
      <c r="JEP816" s="399"/>
      <c r="JEQ816" s="399"/>
      <c r="JER816" s="399"/>
      <c r="JES816" s="399"/>
      <c r="JET816" s="399"/>
      <c r="JEU816" s="399"/>
      <c r="JEV816" s="399"/>
      <c r="JEW816" s="399"/>
      <c r="JEX816" s="399"/>
      <c r="JEY816" s="399"/>
      <c r="JEZ816" s="399"/>
      <c r="JFA816" s="399"/>
      <c r="JFB816" s="399"/>
      <c r="JFC816" s="399"/>
      <c r="JFD816" s="399"/>
      <c r="JFE816" s="399"/>
      <c r="JFF816" s="399"/>
      <c r="JFG816" s="399"/>
      <c r="JFH816" s="399"/>
      <c r="JFI816" s="399"/>
      <c r="JFJ816" s="399"/>
      <c r="JFK816" s="399"/>
      <c r="JFL816" s="399"/>
      <c r="JFM816" s="399"/>
      <c r="JFN816" s="399"/>
      <c r="JFO816" s="399"/>
      <c r="JFP816" s="399"/>
      <c r="JFQ816" s="399"/>
      <c r="JFR816" s="399"/>
      <c r="JFS816" s="399"/>
      <c r="JFT816" s="399"/>
      <c r="JFU816" s="399"/>
      <c r="JFV816" s="399"/>
      <c r="JFW816" s="399"/>
      <c r="JFX816" s="399"/>
      <c r="JFY816" s="399"/>
      <c r="JFZ816" s="399"/>
      <c r="JGA816" s="399"/>
      <c r="JGB816" s="399"/>
      <c r="JGC816" s="399"/>
      <c r="JGD816" s="399"/>
      <c r="JGE816" s="399"/>
      <c r="JGF816" s="399"/>
      <c r="JGG816" s="399"/>
      <c r="JGH816" s="399"/>
      <c r="JGI816" s="399"/>
      <c r="JGJ816" s="399"/>
      <c r="JGK816" s="399"/>
      <c r="JGL816" s="399"/>
      <c r="JGM816" s="399"/>
      <c r="JGN816" s="399"/>
      <c r="JGO816" s="399"/>
      <c r="JGP816" s="399"/>
      <c r="JGQ816" s="399"/>
      <c r="JGR816" s="399"/>
      <c r="JGS816" s="399"/>
      <c r="JGT816" s="399"/>
      <c r="JGU816" s="399"/>
      <c r="JGV816" s="399"/>
      <c r="JGW816" s="399"/>
      <c r="JGX816" s="399"/>
      <c r="JGY816" s="399"/>
      <c r="JGZ816" s="399"/>
      <c r="JHA816" s="399"/>
      <c r="JHB816" s="399"/>
      <c r="JHC816" s="399"/>
      <c r="JHD816" s="399"/>
      <c r="JHE816" s="399"/>
      <c r="JHF816" s="399"/>
      <c r="JHG816" s="399"/>
      <c r="JHH816" s="399"/>
      <c r="JHI816" s="399"/>
      <c r="JHJ816" s="399"/>
      <c r="JHK816" s="399"/>
      <c r="JHL816" s="399"/>
      <c r="JHM816" s="399"/>
      <c r="JHN816" s="399"/>
      <c r="JHO816" s="399"/>
      <c r="JHP816" s="399"/>
      <c r="JHQ816" s="399"/>
      <c r="JHR816" s="399"/>
      <c r="JHS816" s="399"/>
      <c r="JHT816" s="399"/>
      <c r="JHU816" s="399"/>
      <c r="JHV816" s="399"/>
      <c r="JHW816" s="399"/>
      <c r="JHX816" s="399"/>
      <c r="JHY816" s="399"/>
      <c r="JHZ816" s="399"/>
      <c r="JIA816" s="399"/>
      <c r="JIB816" s="399"/>
      <c r="JIC816" s="399"/>
      <c r="JID816" s="399"/>
      <c r="JIE816" s="399"/>
      <c r="JIF816" s="399"/>
      <c r="JIG816" s="399"/>
      <c r="JIH816" s="399"/>
      <c r="JII816" s="399"/>
      <c r="JIJ816" s="399"/>
      <c r="JIK816" s="399"/>
      <c r="JIL816" s="399"/>
      <c r="JIM816" s="399"/>
      <c r="JIN816" s="399"/>
      <c r="JIO816" s="399"/>
      <c r="JIP816" s="399"/>
      <c r="JIQ816" s="399"/>
      <c r="JIR816" s="399"/>
      <c r="JIS816" s="399"/>
      <c r="JIT816" s="399"/>
      <c r="JIU816" s="399"/>
      <c r="JIV816" s="399"/>
      <c r="JIW816" s="399"/>
      <c r="JIX816" s="399"/>
      <c r="JIY816" s="399"/>
      <c r="JIZ816" s="399"/>
      <c r="JJA816" s="399"/>
      <c r="JJB816" s="399"/>
      <c r="JJC816" s="399"/>
      <c r="JJD816" s="399"/>
      <c r="JJE816" s="399"/>
      <c r="JJF816" s="399"/>
      <c r="JJG816" s="399"/>
      <c r="JJH816" s="399"/>
      <c r="JJI816" s="399"/>
      <c r="JJJ816" s="399"/>
      <c r="JJK816" s="399"/>
      <c r="JJL816" s="399"/>
      <c r="JJM816" s="399"/>
      <c r="JJN816" s="399"/>
      <c r="JJO816" s="399"/>
      <c r="JJP816" s="399"/>
      <c r="JJQ816" s="399"/>
      <c r="JJR816" s="399"/>
      <c r="JJS816" s="399"/>
      <c r="JJT816" s="399"/>
      <c r="JJU816" s="399"/>
      <c r="JJV816" s="399"/>
      <c r="JJW816" s="399"/>
      <c r="JJX816" s="399"/>
      <c r="JJY816" s="399"/>
      <c r="JJZ816" s="399"/>
      <c r="JKA816" s="399"/>
      <c r="JKB816" s="399"/>
      <c r="JKC816" s="399"/>
      <c r="JKD816" s="399"/>
      <c r="JKE816" s="399"/>
      <c r="JKF816" s="399"/>
      <c r="JKG816" s="399"/>
      <c r="JKH816" s="399"/>
      <c r="JKI816" s="399"/>
      <c r="JKJ816" s="399"/>
      <c r="JKK816" s="399"/>
      <c r="JKL816" s="399"/>
      <c r="JKM816" s="399"/>
      <c r="JKN816" s="399"/>
      <c r="JKO816" s="399"/>
      <c r="JKP816" s="399"/>
      <c r="JKQ816" s="399"/>
      <c r="JKR816" s="399"/>
      <c r="JKS816" s="399"/>
      <c r="JKT816" s="399"/>
      <c r="JKU816" s="399"/>
      <c r="JKV816" s="399"/>
      <c r="JKW816" s="399"/>
      <c r="JKX816" s="399"/>
      <c r="JKY816" s="399"/>
      <c r="JKZ816" s="399"/>
      <c r="JLA816" s="399"/>
      <c r="JLB816" s="399"/>
      <c r="JLC816" s="399"/>
      <c r="JLD816" s="399"/>
      <c r="JLE816" s="399"/>
      <c r="JLF816" s="399"/>
      <c r="JLG816" s="399"/>
      <c r="JLH816" s="399"/>
      <c r="JLI816" s="399"/>
      <c r="JLJ816" s="399"/>
      <c r="JLK816" s="399"/>
      <c r="JLL816" s="399"/>
      <c r="JLM816" s="399"/>
      <c r="JLN816" s="399"/>
      <c r="JLO816" s="399"/>
      <c r="JLP816" s="399"/>
      <c r="JLQ816" s="399"/>
      <c r="JLR816" s="399"/>
      <c r="JLS816" s="399"/>
      <c r="JLT816" s="399"/>
      <c r="JLU816" s="399"/>
      <c r="JLV816" s="399"/>
      <c r="JLW816" s="399"/>
      <c r="JLX816" s="399"/>
      <c r="JLY816" s="399"/>
      <c r="JLZ816" s="399"/>
      <c r="JMA816" s="399"/>
      <c r="JMB816" s="399"/>
      <c r="JMC816" s="399"/>
      <c r="JMD816" s="399"/>
      <c r="JME816" s="399"/>
      <c r="JMF816" s="399"/>
      <c r="JMG816" s="399"/>
      <c r="JMH816" s="399"/>
      <c r="JMI816" s="399"/>
      <c r="JMJ816" s="399"/>
      <c r="JMK816" s="399"/>
      <c r="JML816" s="399"/>
      <c r="JMM816" s="399"/>
      <c r="JMN816" s="399"/>
      <c r="JMO816" s="399"/>
      <c r="JMP816" s="399"/>
      <c r="JMQ816" s="399"/>
      <c r="JMR816" s="399"/>
      <c r="JMS816" s="399"/>
      <c r="JMT816" s="399"/>
      <c r="JMU816" s="399"/>
      <c r="JMV816" s="399"/>
      <c r="JMW816" s="399"/>
      <c r="JMX816" s="399"/>
      <c r="JMY816" s="399"/>
      <c r="JMZ816" s="399"/>
      <c r="JNA816" s="399"/>
      <c r="JNB816" s="399"/>
      <c r="JNC816" s="399"/>
      <c r="JND816" s="399"/>
      <c r="JNE816" s="399"/>
      <c r="JNF816" s="399"/>
      <c r="JNG816" s="399"/>
      <c r="JNH816" s="399"/>
      <c r="JNI816" s="399"/>
      <c r="JNJ816" s="399"/>
      <c r="JNK816" s="399"/>
      <c r="JNL816" s="399"/>
      <c r="JNM816" s="399"/>
      <c r="JNN816" s="399"/>
      <c r="JNO816" s="399"/>
      <c r="JNP816" s="399"/>
      <c r="JNQ816" s="399"/>
      <c r="JNR816" s="399"/>
      <c r="JNS816" s="399"/>
      <c r="JNT816" s="399"/>
      <c r="JNU816" s="399"/>
      <c r="JNV816" s="399"/>
      <c r="JNW816" s="399"/>
      <c r="JNX816" s="399"/>
      <c r="JNY816" s="399"/>
      <c r="JNZ816" s="399"/>
      <c r="JOA816" s="399"/>
      <c r="JOB816" s="399"/>
      <c r="JOC816" s="399"/>
      <c r="JOD816" s="399"/>
      <c r="JOE816" s="399"/>
      <c r="JOF816" s="399"/>
      <c r="JOG816" s="399"/>
      <c r="JOH816" s="399"/>
      <c r="JOI816" s="399"/>
      <c r="JOJ816" s="399"/>
      <c r="JOK816" s="399"/>
      <c r="JOL816" s="399"/>
      <c r="JOM816" s="399"/>
      <c r="JON816" s="399"/>
      <c r="JOO816" s="399"/>
      <c r="JOP816" s="399"/>
      <c r="JOQ816" s="399"/>
      <c r="JOR816" s="399"/>
      <c r="JOS816" s="399"/>
      <c r="JOT816" s="399"/>
      <c r="JOU816" s="399"/>
      <c r="JOV816" s="399"/>
      <c r="JOW816" s="399"/>
      <c r="JOX816" s="399"/>
      <c r="JOY816" s="399"/>
      <c r="JOZ816" s="399"/>
      <c r="JPA816" s="399"/>
      <c r="JPB816" s="399"/>
      <c r="JPC816" s="399"/>
      <c r="JPD816" s="399"/>
      <c r="JPE816" s="399"/>
      <c r="JPF816" s="399"/>
      <c r="JPG816" s="399"/>
      <c r="JPH816" s="399"/>
      <c r="JPI816" s="399"/>
      <c r="JPJ816" s="399"/>
      <c r="JPK816" s="399"/>
      <c r="JPL816" s="399"/>
      <c r="JPM816" s="399"/>
      <c r="JPN816" s="399"/>
      <c r="JPO816" s="399"/>
      <c r="JPP816" s="399"/>
      <c r="JPQ816" s="399"/>
      <c r="JPR816" s="399"/>
      <c r="JPS816" s="399"/>
      <c r="JPT816" s="399"/>
      <c r="JPU816" s="399"/>
      <c r="JPV816" s="399"/>
      <c r="JPW816" s="399"/>
      <c r="JPX816" s="399"/>
      <c r="JPY816" s="399"/>
      <c r="JPZ816" s="399"/>
      <c r="JQA816" s="399"/>
      <c r="JQB816" s="399"/>
      <c r="JQC816" s="399"/>
      <c r="JQD816" s="399"/>
      <c r="JQE816" s="399"/>
      <c r="JQF816" s="399"/>
      <c r="JQG816" s="399"/>
      <c r="JQH816" s="399"/>
      <c r="JQI816" s="399"/>
      <c r="JQJ816" s="399"/>
      <c r="JQK816" s="399"/>
      <c r="JQL816" s="399"/>
      <c r="JQM816" s="399"/>
      <c r="JQN816" s="399"/>
      <c r="JQO816" s="399"/>
      <c r="JQP816" s="399"/>
      <c r="JQQ816" s="399"/>
      <c r="JQR816" s="399"/>
      <c r="JQS816" s="399"/>
      <c r="JQT816" s="399"/>
      <c r="JQU816" s="399"/>
      <c r="JQV816" s="399"/>
      <c r="JQW816" s="399"/>
      <c r="JQX816" s="399"/>
      <c r="JQY816" s="399"/>
      <c r="JQZ816" s="399"/>
      <c r="JRA816" s="399"/>
      <c r="JRB816" s="399"/>
      <c r="JRC816" s="399"/>
      <c r="JRD816" s="399"/>
      <c r="JRE816" s="399"/>
      <c r="JRF816" s="399"/>
      <c r="JRG816" s="399"/>
      <c r="JRH816" s="399"/>
      <c r="JRI816" s="399"/>
      <c r="JRJ816" s="399"/>
      <c r="JRK816" s="399"/>
      <c r="JRL816" s="399"/>
      <c r="JRM816" s="399"/>
      <c r="JRN816" s="399"/>
      <c r="JRO816" s="399"/>
      <c r="JRP816" s="399"/>
      <c r="JRQ816" s="399"/>
      <c r="JRR816" s="399"/>
      <c r="JRS816" s="399"/>
      <c r="JRT816" s="399"/>
      <c r="JRU816" s="399"/>
      <c r="JRV816" s="399"/>
      <c r="JRW816" s="399"/>
      <c r="JRX816" s="399"/>
      <c r="JRY816" s="399"/>
      <c r="JRZ816" s="399"/>
      <c r="JSA816" s="399"/>
      <c r="JSB816" s="399"/>
      <c r="JSC816" s="399"/>
      <c r="JSD816" s="399"/>
      <c r="JSE816" s="399"/>
      <c r="JSF816" s="399"/>
      <c r="JSG816" s="399"/>
      <c r="JSH816" s="399"/>
      <c r="JSI816" s="399"/>
      <c r="JSJ816" s="399"/>
      <c r="JSK816" s="399"/>
      <c r="JSL816" s="399"/>
      <c r="JSM816" s="399"/>
      <c r="JSN816" s="399"/>
      <c r="JSO816" s="399"/>
      <c r="JSP816" s="399"/>
      <c r="JSQ816" s="399"/>
      <c r="JSR816" s="399"/>
      <c r="JSS816" s="399"/>
      <c r="JST816" s="399"/>
      <c r="JSU816" s="399"/>
      <c r="JSV816" s="399"/>
      <c r="JSW816" s="399"/>
      <c r="JSX816" s="399"/>
      <c r="JSY816" s="399"/>
      <c r="JSZ816" s="399"/>
      <c r="JTA816" s="399"/>
      <c r="JTB816" s="399"/>
      <c r="JTC816" s="399"/>
      <c r="JTD816" s="399"/>
      <c r="JTE816" s="399"/>
      <c r="JTF816" s="399"/>
      <c r="JTG816" s="399"/>
      <c r="JTH816" s="399"/>
      <c r="JTI816" s="399"/>
      <c r="JTJ816" s="399"/>
      <c r="JTK816" s="399"/>
      <c r="JTL816" s="399"/>
      <c r="JTM816" s="399"/>
      <c r="JTN816" s="399"/>
      <c r="JTO816" s="399"/>
      <c r="JTP816" s="399"/>
      <c r="JTQ816" s="399"/>
      <c r="JTR816" s="399"/>
      <c r="JTS816" s="399"/>
      <c r="JTT816" s="399"/>
      <c r="JTU816" s="399"/>
      <c r="JTV816" s="399"/>
      <c r="JTW816" s="399"/>
      <c r="JTX816" s="399"/>
      <c r="JTY816" s="399"/>
      <c r="JTZ816" s="399"/>
      <c r="JUA816" s="399"/>
      <c r="JUB816" s="399"/>
      <c r="JUC816" s="399"/>
      <c r="JUD816" s="399"/>
      <c r="JUE816" s="399"/>
      <c r="JUF816" s="399"/>
      <c r="JUG816" s="399"/>
      <c r="JUH816" s="399"/>
      <c r="JUI816" s="399"/>
      <c r="JUJ816" s="399"/>
      <c r="JUK816" s="399"/>
      <c r="JUL816" s="399"/>
      <c r="JUM816" s="399"/>
      <c r="JUN816" s="399"/>
      <c r="JUO816" s="399"/>
      <c r="JUP816" s="399"/>
      <c r="JUQ816" s="399"/>
      <c r="JUR816" s="399"/>
      <c r="JUS816" s="399"/>
      <c r="JUT816" s="399"/>
      <c r="JUU816" s="399"/>
      <c r="JUV816" s="399"/>
      <c r="JUW816" s="399"/>
      <c r="JUX816" s="399"/>
      <c r="JUY816" s="399"/>
      <c r="JUZ816" s="399"/>
      <c r="JVA816" s="399"/>
      <c r="JVB816" s="399"/>
      <c r="JVC816" s="399"/>
      <c r="JVD816" s="399"/>
      <c r="JVE816" s="399"/>
      <c r="JVF816" s="399"/>
      <c r="JVG816" s="399"/>
      <c r="JVH816" s="399"/>
      <c r="JVI816" s="399"/>
      <c r="JVJ816" s="399"/>
      <c r="JVK816" s="399"/>
      <c r="JVL816" s="399"/>
      <c r="JVM816" s="399"/>
      <c r="JVN816" s="399"/>
      <c r="JVO816" s="399"/>
      <c r="JVP816" s="399"/>
      <c r="JVQ816" s="399"/>
      <c r="JVR816" s="399"/>
      <c r="JVS816" s="399"/>
      <c r="JVT816" s="399"/>
      <c r="JVU816" s="399"/>
      <c r="JVV816" s="399"/>
      <c r="JVW816" s="399"/>
      <c r="JVX816" s="399"/>
      <c r="JVY816" s="399"/>
      <c r="JVZ816" s="399"/>
      <c r="JWA816" s="399"/>
      <c r="JWB816" s="399"/>
      <c r="JWC816" s="399"/>
      <c r="JWD816" s="399"/>
      <c r="JWE816" s="399"/>
      <c r="JWF816" s="399"/>
      <c r="JWG816" s="399"/>
      <c r="JWH816" s="399"/>
      <c r="JWI816" s="399"/>
      <c r="JWJ816" s="399"/>
      <c r="JWK816" s="399"/>
      <c r="JWL816" s="399"/>
      <c r="JWM816" s="399"/>
      <c r="JWN816" s="399"/>
      <c r="JWO816" s="399"/>
      <c r="JWP816" s="399"/>
      <c r="JWQ816" s="399"/>
      <c r="JWR816" s="399"/>
      <c r="JWS816" s="399"/>
      <c r="JWT816" s="399"/>
      <c r="JWU816" s="399"/>
      <c r="JWV816" s="399"/>
      <c r="JWW816" s="399"/>
      <c r="JWX816" s="399"/>
      <c r="JWY816" s="399"/>
      <c r="JWZ816" s="399"/>
      <c r="JXA816" s="399"/>
      <c r="JXB816" s="399"/>
      <c r="JXC816" s="399"/>
      <c r="JXD816" s="399"/>
      <c r="JXE816" s="399"/>
      <c r="JXF816" s="399"/>
      <c r="JXG816" s="399"/>
      <c r="JXH816" s="399"/>
      <c r="JXI816" s="399"/>
      <c r="JXJ816" s="399"/>
      <c r="JXK816" s="399"/>
      <c r="JXL816" s="399"/>
      <c r="JXM816" s="399"/>
      <c r="JXN816" s="399"/>
      <c r="JXO816" s="399"/>
      <c r="JXP816" s="399"/>
      <c r="JXQ816" s="399"/>
      <c r="JXR816" s="399"/>
      <c r="JXS816" s="399"/>
      <c r="JXT816" s="399"/>
      <c r="JXU816" s="399"/>
      <c r="JXV816" s="399"/>
      <c r="JXW816" s="399"/>
      <c r="JXX816" s="399"/>
      <c r="JXY816" s="399"/>
      <c r="JXZ816" s="399"/>
      <c r="JYA816" s="399"/>
      <c r="JYB816" s="399"/>
      <c r="JYC816" s="399"/>
      <c r="JYD816" s="399"/>
      <c r="JYE816" s="399"/>
      <c r="JYF816" s="399"/>
      <c r="JYG816" s="399"/>
      <c r="JYH816" s="399"/>
      <c r="JYI816" s="399"/>
      <c r="JYJ816" s="399"/>
      <c r="JYK816" s="399"/>
      <c r="JYL816" s="399"/>
      <c r="JYM816" s="399"/>
      <c r="JYN816" s="399"/>
      <c r="JYO816" s="399"/>
      <c r="JYP816" s="399"/>
      <c r="JYQ816" s="399"/>
      <c r="JYR816" s="399"/>
      <c r="JYS816" s="399"/>
      <c r="JYT816" s="399"/>
      <c r="JYU816" s="399"/>
      <c r="JYV816" s="399"/>
      <c r="JYW816" s="399"/>
      <c r="JYX816" s="399"/>
      <c r="JYY816" s="399"/>
      <c r="JYZ816" s="399"/>
      <c r="JZA816" s="399"/>
      <c r="JZB816" s="399"/>
      <c r="JZC816" s="399"/>
      <c r="JZD816" s="399"/>
      <c r="JZE816" s="399"/>
      <c r="JZF816" s="399"/>
      <c r="JZG816" s="399"/>
      <c r="JZH816" s="399"/>
      <c r="JZI816" s="399"/>
      <c r="JZJ816" s="399"/>
      <c r="JZK816" s="399"/>
      <c r="JZL816" s="399"/>
      <c r="JZM816" s="399"/>
      <c r="JZN816" s="399"/>
      <c r="JZO816" s="399"/>
      <c r="JZP816" s="399"/>
      <c r="JZQ816" s="399"/>
      <c r="JZR816" s="399"/>
      <c r="JZS816" s="399"/>
      <c r="JZT816" s="399"/>
      <c r="JZU816" s="399"/>
      <c r="JZV816" s="399"/>
      <c r="JZW816" s="399"/>
      <c r="JZX816" s="399"/>
      <c r="JZY816" s="399"/>
      <c r="JZZ816" s="399"/>
      <c r="KAA816" s="399"/>
      <c r="KAB816" s="399"/>
      <c r="KAC816" s="399"/>
      <c r="KAD816" s="399"/>
      <c r="KAE816" s="399"/>
      <c r="KAF816" s="399"/>
      <c r="KAG816" s="399"/>
      <c r="KAH816" s="399"/>
      <c r="KAI816" s="399"/>
      <c r="KAJ816" s="399"/>
      <c r="KAK816" s="399"/>
      <c r="KAL816" s="399"/>
      <c r="KAM816" s="399"/>
      <c r="KAN816" s="399"/>
      <c r="KAO816" s="399"/>
      <c r="KAP816" s="399"/>
      <c r="KAQ816" s="399"/>
      <c r="KAR816" s="399"/>
      <c r="KAS816" s="399"/>
      <c r="KAT816" s="399"/>
      <c r="KAU816" s="399"/>
      <c r="KAV816" s="399"/>
      <c r="KAW816" s="399"/>
      <c r="KAX816" s="399"/>
      <c r="KAY816" s="399"/>
      <c r="KAZ816" s="399"/>
      <c r="KBA816" s="399"/>
      <c r="KBB816" s="399"/>
      <c r="KBC816" s="399"/>
      <c r="KBD816" s="399"/>
      <c r="KBE816" s="399"/>
      <c r="KBF816" s="399"/>
      <c r="KBG816" s="399"/>
      <c r="KBH816" s="399"/>
      <c r="KBI816" s="399"/>
      <c r="KBJ816" s="399"/>
      <c r="KBK816" s="399"/>
      <c r="KBL816" s="399"/>
      <c r="KBM816" s="399"/>
      <c r="KBN816" s="399"/>
      <c r="KBO816" s="399"/>
      <c r="KBP816" s="399"/>
      <c r="KBQ816" s="399"/>
      <c r="KBR816" s="399"/>
      <c r="KBS816" s="399"/>
      <c r="KBT816" s="399"/>
      <c r="KBU816" s="399"/>
      <c r="KBV816" s="399"/>
      <c r="KBW816" s="399"/>
      <c r="KBX816" s="399"/>
      <c r="KBY816" s="399"/>
      <c r="KBZ816" s="399"/>
      <c r="KCA816" s="399"/>
      <c r="KCB816" s="399"/>
      <c r="KCC816" s="399"/>
      <c r="KCD816" s="399"/>
      <c r="KCE816" s="399"/>
      <c r="KCF816" s="399"/>
      <c r="KCG816" s="399"/>
      <c r="KCH816" s="399"/>
      <c r="KCI816" s="399"/>
      <c r="KCJ816" s="399"/>
      <c r="KCK816" s="399"/>
      <c r="KCL816" s="399"/>
      <c r="KCM816" s="399"/>
      <c r="KCN816" s="399"/>
      <c r="KCO816" s="399"/>
      <c r="KCP816" s="399"/>
      <c r="KCQ816" s="399"/>
      <c r="KCR816" s="399"/>
      <c r="KCS816" s="399"/>
      <c r="KCT816" s="399"/>
      <c r="KCU816" s="399"/>
      <c r="KCV816" s="399"/>
      <c r="KCW816" s="399"/>
      <c r="KCX816" s="399"/>
      <c r="KCY816" s="399"/>
      <c r="KCZ816" s="399"/>
      <c r="KDA816" s="399"/>
      <c r="KDB816" s="399"/>
      <c r="KDC816" s="399"/>
      <c r="KDD816" s="399"/>
      <c r="KDE816" s="399"/>
      <c r="KDF816" s="399"/>
      <c r="KDG816" s="399"/>
      <c r="KDH816" s="399"/>
      <c r="KDI816" s="399"/>
      <c r="KDJ816" s="399"/>
      <c r="KDK816" s="399"/>
      <c r="KDL816" s="399"/>
      <c r="KDM816" s="399"/>
      <c r="KDN816" s="399"/>
      <c r="KDO816" s="399"/>
      <c r="KDP816" s="399"/>
      <c r="KDQ816" s="399"/>
      <c r="KDR816" s="399"/>
      <c r="KDS816" s="399"/>
      <c r="KDT816" s="399"/>
      <c r="KDU816" s="399"/>
      <c r="KDV816" s="399"/>
      <c r="KDW816" s="399"/>
      <c r="KDX816" s="399"/>
      <c r="KDY816" s="399"/>
      <c r="KDZ816" s="399"/>
      <c r="KEA816" s="399"/>
      <c r="KEB816" s="399"/>
      <c r="KEC816" s="399"/>
      <c r="KED816" s="399"/>
      <c r="KEE816" s="399"/>
      <c r="KEF816" s="399"/>
      <c r="KEG816" s="399"/>
      <c r="KEH816" s="399"/>
      <c r="KEI816" s="399"/>
      <c r="KEJ816" s="399"/>
      <c r="KEK816" s="399"/>
      <c r="KEL816" s="399"/>
      <c r="KEM816" s="399"/>
      <c r="KEN816" s="399"/>
      <c r="KEO816" s="399"/>
      <c r="KEP816" s="399"/>
      <c r="KEQ816" s="399"/>
      <c r="KER816" s="399"/>
      <c r="KES816" s="399"/>
      <c r="KET816" s="399"/>
      <c r="KEU816" s="399"/>
      <c r="KEV816" s="399"/>
      <c r="KEW816" s="399"/>
      <c r="KEX816" s="399"/>
      <c r="KEY816" s="399"/>
      <c r="KEZ816" s="399"/>
      <c r="KFA816" s="399"/>
      <c r="KFB816" s="399"/>
      <c r="KFC816" s="399"/>
      <c r="KFD816" s="399"/>
      <c r="KFE816" s="399"/>
      <c r="KFF816" s="399"/>
      <c r="KFG816" s="399"/>
      <c r="KFH816" s="399"/>
      <c r="KFI816" s="399"/>
      <c r="KFJ816" s="399"/>
      <c r="KFK816" s="399"/>
      <c r="KFL816" s="399"/>
      <c r="KFM816" s="399"/>
      <c r="KFN816" s="399"/>
      <c r="KFO816" s="399"/>
      <c r="KFP816" s="399"/>
      <c r="KFQ816" s="399"/>
      <c r="KFR816" s="399"/>
      <c r="KFS816" s="399"/>
      <c r="KFT816" s="399"/>
      <c r="KFU816" s="399"/>
      <c r="KFV816" s="399"/>
      <c r="KFW816" s="399"/>
      <c r="KFX816" s="399"/>
      <c r="KFY816" s="399"/>
      <c r="KFZ816" s="399"/>
      <c r="KGA816" s="399"/>
      <c r="KGB816" s="399"/>
      <c r="KGC816" s="399"/>
      <c r="KGD816" s="399"/>
      <c r="KGE816" s="399"/>
      <c r="KGF816" s="399"/>
      <c r="KGG816" s="399"/>
      <c r="KGH816" s="399"/>
      <c r="KGI816" s="399"/>
      <c r="KGJ816" s="399"/>
      <c r="KGK816" s="399"/>
      <c r="KGL816" s="399"/>
      <c r="KGM816" s="399"/>
      <c r="KGN816" s="399"/>
      <c r="KGO816" s="399"/>
      <c r="KGP816" s="399"/>
      <c r="KGQ816" s="399"/>
      <c r="KGR816" s="399"/>
      <c r="KGS816" s="399"/>
      <c r="KGT816" s="399"/>
      <c r="KGU816" s="399"/>
      <c r="KGV816" s="399"/>
      <c r="KGW816" s="399"/>
      <c r="KGX816" s="399"/>
      <c r="KGY816" s="399"/>
      <c r="KGZ816" s="399"/>
      <c r="KHA816" s="399"/>
      <c r="KHB816" s="399"/>
      <c r="KHC816" s="399"/>
      <c r="KHD816" s="399"/>
      <c r="KHE816" s="399"/>
      <c r="KHF816" s="399"/>
      <c r="KHG816" s="399"/>
      <c r="KHH816" s="399"/>
      <c r="KHI816" s="399"/>
      <c r="KHJ816" s="399"/>
      <c r="KHK816" s="399"/>
      <c r="KHL816" s="399"/>
      <c r="KHM816" s="399"/>
      <c r="KHN816" s="399"/>
      <c r="KHO816" s="399"/>
      <c r="KHP816" s="399"/>
      <c r="KHQ816" s="399"/>
      <c r="KHR816" s="399"/>
      <c r="KHS816" s="399"/>
      <c r="KHT816" s="399"/>
      <c r="KHU816" s="399"/>
      <c r="KHV816" s="399"/>
      <c r="KHW816" s="399"/>
      <c r="KHX816" s="399"/>
      <c r="KHY816" s="399"/>
      <c r="KHZ816" s="399"/>
      <c r="KIA816" s="399"/>
      <c r="KIB816" s="399"/>
      <c r="KIC816" s="399"/>
      <c r="KID816" s="399"/>
      <c r="KIE816" s="399"/>
      <c r="KIF816" s="399"/>
      <c r="KIG816" s="399"/>
      <c r="KIH816" s="399"/>
      <c r="KII816" s="399"/>
      <c r="KIJ816" s="399"/>
      <c r="KIK816" s="399"/>
      <c r="KIL816" s="399"/>
      <c r="KIM816" s="399"/>
      <c r="KIN816" s="399"/>
      <c r="KIO816" s="399"/>
      <c r="KIP816" s="399"/>
      <c r="KIQ816" s="399"/>
      <c r="KIR816" s="399"/>
      <c r="KIS816" s="399"/>
      <c r="KIT816" s="399"/>
      <c r="KIU816" s="399"/>
      <c r="KIV816" s="399"/>
      <c r="KIW816" s="399"/>
      <c r="KIX816" s="399"/>
      <c r="KIY816" s="399"/>
      <c r="KIZ816" s="399"/>
      <c r="KJA816" s="399"/>
      <c r="KJB816" s="399"/>
      <c r="KJC816" s="399"/>
      <c r="KJD816" s="399"/>
      <c r="KJE816" s="399"/>
      <c r="KJF816" s="399"/>
      <c r="KJG816" s="399"/>
      <c r="KJH816" s="399"/>
      <c r="KJI816" s="399"/>
      <c r="KJJ816" s="399"/>
      <c r="KJK816" s="399"/>
      <c r="KJL816" s="399"/>
      <c r="KJM816" s="399"/>
      <c r="KJN816" s="399"/>
      <c r="KJO816" s="399"/>
      <c r="KJP816" s="399"/>
      <c r="KJQ816" s="399"/>
      <c r="KJR816" s="399"/>
      <c r="KJS816" s="399"/>
      <c r="KJT816" s="399"/>
      <c r="KJU816" s="399"/>
      <c r="KJV816" s="399"/>
      <c r="KJW816" s="399"/>
      <c r="KJX816" s="399"/>
      <c r="KJY816" s="399"/>
      <c r="KJZ816" s="399"/>
      <c r="KKA816" s="399"/>
      <c r="KKB816" s="399"/>
      <c r="KKC816" s="399"/>
      <c r="KKD816" s="399"/>
      <c r="KKE816" s="399"/>
      <c r="KKF816" s="399"/>
      <c r="KKG816" s="399"/>
      <c r="KKH816" s="399"/>
      <c r="KKI816" s="399"/>
      <c r="KKJ816" s="399"/>
      <c r="KKK816" s="399"/>
      <c r="KKL816" s="399"/>
      <c r="KKM816" s="399"/>
      <c r="KKN816" s="399"/>
      <c r="KKO816" s="399"/>
      <c r="KKP816" s="399"/>
      <c r="KKQ816" s="399"/>
      <c r="KKR816" s="399"/>
      <c r="KKS816" s="399"/>
      <c r="KKT816" s="399"/>
      <c r="KKU816" s="399"/>
      <c r="KKV816" s="399"/>
      <c r="KKW816" s="399"/>
      <c r="KKX816" s="399"/>
      <c r="KKY816" s="399"/>
      <c r="KKZ816" s="399"/>
      <c r="KLA816" s="399"/>
      <c r="KLB816" s="399"/>
      <c r="KLC816" s="399"/>
      <c r="KLD816" s="399"/>
      <c r="KLE816" s="399"/>
      <c r="KLF816" s="399"/>
      <c r="KLG816" s="399"/>
      <c r="KLH816" s="399"/>
      <c r="KLI816" s="399"/>
      <c r="KLJ816" s="399"/>
      <c r="KLK816" s="399"/>
      <c r="KLL816" s="399"/>
      <c r="KLM816" s="399"/>
      <c r="KLN816" s="399"/>
      <c r="KLO816" s="399"/>
      <c r="KLP816" s="399"/>
      <c r="KLQ816" s="399"/>
      <c r="KLR816" s="399"/>
      <c r="KLS816" s="399"/>
      <c r="KLT816" s="399"/>
      <c r="KLU816" s="399"/>
      <c r="KLV816" s="399"/>
      <c r="KLW816" s="399"/>
      <c r="KLX816" s="399"/>
      <c r="KLY816" s="399"/>
      <c r="KLZ816" s="399"/>
      <c r="KMA816" s="399"/>
      <c r="KMB816" s="399"/>
      <c r="KMC816" s="399"/>
      <c r="KMD816" s="399"/>
      <c r="KME816" s="399"/>
      <c r="KMF816" s="399"/>
      <c r="KMG816" s="399"/>
      <c r="KMH816" s="399"/>
      <c r="KMI816" s="399"/>
      <c r="KMJ816" s="399"/>
      <c r="KMK816" s="399"/>
      <c r="KML816" s="399"/>
      <c r="KMM816" s="399"/>
      <c r="KMN816" s="399"/>
      <c r="KMO816" s="399"/>
      <c r="KMP816" s="399"/>
      <c r="KMQ816" s="399"/>
      <c r="KMR816" s="399"/>
      <c r="KMS816" s="399"/>
      <c r="KMT816" s="399"/>
      <c r="KMU816" s="399"/>
      <c r="KMV816" s="399"/>
      <c r="KMW816" s="399"/>
      <c r="KMX816" s="399"/>
      <c r="KMY816" s="399"/>
      <c r="KMZ816" s="399"/>
      <c r="KNA816" s="399"/>
      <c r="KNB816" s="399"/>
      <c r="KNC816" s="399"/>
      <c r="KND816" s="399"/>
      <c r="KNE816" s="399"/>
      <c r="KNF816" s="399"/>
      <c r="KNG816" s="399"/>
      <c r="KNH816" s="399"/>
      <c r="KNI816" s="399"/>
      <c r="KNJ816" s="399"/>
      <c r="KNK816" s="399"/>
      <c r="KNL816" s="399"/>
      <c r="KNM816" s="399"/>
      <c r="KNN816" s="399"/>
      <c r="KNO816" s="399"/>
      <c r="KNP816" s="399"/>
      <c r="KNQ816" s="399"/>
      <c r="KNR816" s="399"/>
      <c r="KNS816" s="399"/>
      <c r="KNT816" s="399"/>
      <c r="KNU816" s="399"/>
      <c r="KNV816" s="399"/>
      <c r="KNW816" s="399"/>
      <c r="KNX816" s="399"/>
      <c r="KNY816" s="399"/>
      <c r="KNZ816" s="399"/>
      <c r="KOA816" s="399"/>
      <c r="KOB816" s="399"/>
      <c r="KOC816" s="399"/>
      <c r="KOD816" s="399"/>
      <c r="KOE816" s="399"/>
      <c r="KOF816" s="399"/>
      <c r="KOG816" s="399"/>
      <c r="KOH816" s="399"/>
      <c r="KOI816" s="399"/>
      <c r="KOJ816" s="399"/>
      <c r="KOK816" s="399"/>
      <c r="KOL816" s="399"/>
      <c r="KOM816" s="399"/>
      <c r="KON816" s="399"/>
      <c r="KOO816" s="399"/>
      <c r="KOP816" s="399"/>
      <c r="KOQ816" s="399"/>
      <c r="KOR816" s="399"/>
      <c r="KOS816" s="399"/>
      <c r="KOT816" s="399"/>
      <c r="KOU816" s="399"/>
      <c r="KOV816" s="399"/>
      <c r="KOW816" s="399"/>
      <c r="KOX816" s="399"/>
      <c r="KOY816" s="399"/>
      <c r="KOZ816" s="399"/>
      <c r="KPA816" s="399"/>
      <c r="KPB816" s="399"/>
      <c r="KPC816" s="399"/>
      <c r="KPD816" s="399"/>
      <c r="KPE816" s="399"/>
      <c r="KPF816" s="399"/>
      <c r="KPG816" s="399"/>
      <c r="KPH816" s="399"/>
      <c r="KPI816" s="399"/>
      <c r="KPJ816" s="399"/>
      <c r="KPK816" s="399"/>
      <c r="KPL816" s="399"/>
      <c r="KPM816" s="399"/>
      <c r="KPN816" s="399"/>
      <c r="KPO816" s="399"/>
      <c r="KPP816" s="399"/>
      <c r="KPQ816" s="399"/>
      <c r="KPR816" s="399"/>
      <c r="KPS816" s="399"/>
      <c r="KPT816" s="399"/>
      <c r="KPU816" s="399"/>
      <c r="KPV816" s="399"/>
      <c r="KPW816" s="399"/>
      <c r="KPX816" s="399"/>
      <c r="KPY816" s="399"/>
      <c r="KPZ816" s="399"/>
      <c r="KQA816" s="399"/>
      <c r="KQB816" s="399"/>
      <c r="KQC816" s="399"/>
      <c r="KQD816" s="399"/>
      <c r="KQE816" s="399"/>
      <c r="KQF816" s="399"/>
      <c r="KQG816" s="399"/>
      <c r="KQH816" s="399"/>
      <c r="KQI816" s="399"/>
      <c r="KQJ816" s="399"/>
      <c r="KQK816" s="399"/>
      <c r="KQL816" s="399"/>
      <c r="KQM816" s="399"/>
      <c r="KQN816" s="399"/>
      <c r="KQO816" s="399"/>
      <c r="KQP816" s="399"/>
      <c r="KQQ816" s="399"/>
      <c r="KQR816" s="399"/>
      <c r="KQS816" s="399"/>
      <c r="KQT816" s="399"/>
      <c r="KQU816" s="399"/>
      <c r="KQV816" s="399"/>
      <c r="KQW816" s="399"/>
      <c r="KQX816" s="399"/>
      <c r="KQY816" s="399"/>
      <c r="KQZ816" s="399"/>
      <c r="KRA816" s="399"/>
      <c r="KRB816" s="399"/>
      <c r="KRC816" s="399"/>
      <c r="KRD816" s="399"/>
      <c r="KRE816" s="399"/>
      <c r="KRF816" s="399"/>
      <c r="KRG816" s="399"/>
      <c r="KRH816" s="399"/>
      <c r="KRI816" s="399"/>
      <c r="KRJ816" s="399"/>
      <c r="KRK816" s="399"/>
      <c r="KRL816" s="399"/>
      <c r="KRM816" s="399"/>
      <c r="KRN816" s="399"/>
      <c r="KRO816" s="399"/>
      <c r="KRP816" s="399"/>
      <c r="KRQ816" s="399"/>
      <c r="KRR816" s="399"/>
      <c r="KRS816" s="399"/>
      <c r="KRT816" s="399"/>
      <c r="KRU816" s="399"/>
      <c r="KRV816" s="399"/>
      <c r="KRW816" s="399"/>
      <c r="KRX816" s="399"/>
      <c r="KRY816" s="399"/>
      <c r="KRZ816" s="399"/>
      <c r="KSA816" s="399"/>
      <c r="KSB816" s="399"/>
      <c r="KSC816" s="399"/>
      <c r="KSD816" s="399"/>
      <c r="KSE816" s="399"/>
      <c r="KSF816" s="399"/>
      <c r="KSG816" s="399"/>
      <c r="KSH816" s="399"/>
      <c r="KSI816" s="399"/>
      <c r="KSJ816" s="399"/>
      <c r="KSK816" s="399"/>
      <c r="KSL816" s="399"/>
      <c r="KSM816" s="399"/>
      <c r="KSN816" s="399"/>
      <c r="KSO816" s="399"/>
      <c r="KSP816" s="399"/>
      <c r="KSQ816" s="399"/>
      <c r="KSR816" s="399"/>
      <c r="KSS816" s="399"/>
      <c r="KST816" s="399"/>
      <c r="KSU816" s="399"/>
      <c r="KSV816" s="399"/>
      <c r="KSW816" s="399"/>
      <c r="KSX816" s="399"/>
      <c r="KSY816" s="399"/>
      <c r="KSZ816" s="399"/>
      <c r="KTA816" s="399"/>
      <c r="KTB816" s="399"/>
      <c r="KTC816" s="399"/>
      <c r="KTD816" s="399"/>
      <c r="KTE816" s="399"/>
      <c r="KTF816" s="399"/>
      <c r="KTG816" s="399"/>
      <c r="KTH816" s="399"/>
      <c r="KTI816" s="399"/>
      <c r="KTJ816" s="399"/>
      <c r="KTK816" s="399"/>
      <c r="KTL816" s="399"/>
      <c r="KTM816" s="399"/>
      <c r="KTN816" s="399"/>
      <c r="KTO816" s="399"/>
      <c r="KTP816" s="399"/>
      <c r="KTQ816" s="399"/>
      <c r="KTR816" s="399"/>
      <c r="KTS816" s="399"/>
      <c r="KTT816" s="399"/>
      <c r="KTU816" s="399"/>
      <c r="KTV816" s="399"/>
      <c r="KTW816" s="399"/>
      <c r="KTX816" s="399"/>
      <c r="KTY816" s="399"/>
      <c r="KTZ816" s="399"/>
      <c r="KUA816" s="399"/>
      <c r="KUB816" s="399"/>
      <c r="KUC816" s="399"/>
      <c r="KUD816" s="399"/>
      <c r="KUE816" s="399"/>
      <c r="KUF816" s="399"/>
      <c r="KUG816" s="399"/>
      <c r="KUH816" s="399"/>
      <c r="KUI816" s="399"/>
      <c r="KUJ816" s="399"/>
      <c r="KUK816" s="399"/>
      <c r="KUL816" s="399"/>
      <c r="KUM816" s="399"/>
      <c r="KUN816" s="399"/>
      <c r="KUO816" s="399"/>
      <c r="KUP816" s="399"/>
      <c r="KUQ816" s="399"/>
      <c r="KUR816" s="399"/>
      <c r="KUS816" s="399"/>
      <c r="KUT816" s="399"/>
      <c r="KUU816" s="399"/>
      <c r="KUV816" s="399"/>
      <c r="KUW816" s="399"/>
      <c r="KUX816" s="399"/>
      <c r="KUY816" s="399"/>
      <c r="KUZ816" s="399"/>
      <c r="KVA816" s="399"/>
      <c r="KVB816" s="399"/>
      <c r="KVC816" s="399"/>
      <c r="KVD816" s="399"/>
      <c r="KVE816" s="399"/>
      <c r="KVF816" s="399"/>
      <c r="KVG816" s="399"/>
      <c r="KVH816" s="399"/>
      <c r="KVI816" s="399"/>
      <c r="KVJ816" s="399"/>
      <c r="KVK816" s="399"/>
      <c r="KVL816" s="399"/>
      <c r="KVM816" s="399"/>
      <c r="KVN816" s="399"/>
      <c r="KVO816" s="399"/>
      <c r="KVP816" s="399"/>
      <c r="KVQ816" s="399"/>
      <c r="KVR816" s="399"/>
      <c r="KVS816" s="399"/>
      <c r="KVT816" s="399"/>
      <c r="KVU816" s="399"/>
      <c r="KVV816" s="399"/>
      <c r="KVW816" s="399"/>
      <c r="KVX816" s="399"/>
      <c r="KVY816" s="399"/>
      <c r="KVZ816" s="399"/>
      <c r="KWA816" s="399"/>
      <c r="KWB816" s="399"/>
      <c r="KWC816" s="399"/>
      <c r="KWD816" s="399"/>
      <c r="KWE816" s="399"/>
      <c r="KWF816" s="399"/>
      <c r="KWG816" s="399"/>
      <c r="KWH816" s="399"/>
      <c r="KWI816" s="399"/>
      <c r="KWJ816" s="399"/>
      <c r="KWK816" s="399"/>
      <c r="KWL816" s="399"/>
      <c r="KWM816" s="399"/>
      <c r="KWN816" s="399"/>
      <c r="KWO816" s="399"/>
      <c r="KWP816" s="399"/>
      <c r="KWQ816" s="399"/>
      <c r="KWR816" s="399"/>
      <c r="KWS816" s="399"/>
      <c r="KWT816" s="399"/>
      <c r="KWU816" s="399"/>
      <c r="KWV816" s="399"/>
      <c r="KWW816" s="399"/>
      <c r="KWX816" s="399"/>
      <c r="KWY816" s="399"/>
      <c r="KWZ816" s="399"/>
      <c r="KXA816" s="399"/>
      <c r="KXB816" s="399"/>
      <c r="KXC816" s="399"/>
      <c r="KXD816" s="399"/>
      <c r="KXE816" s="399"/>
      <c r="KXF816" s="399"/>
      <c r="KXG816" s="399"/>
      <c r="KXH816" s="399"/>
      <c r="KXI816" s="399"/>
      <c r="KXJ816" s="399"/>
      <c r="KXK816" s="399"/>
      <c r="KXL816" s="399"/>
      <c r="KXM816" s="399"/>
      <c r="KXN816" s="399"/>
      <c r="KXO816" s="399"/>
      <c r="KXP816" s="399"/>
      <c r="KXQ816" s="399"/>
      <c r="KXR816" s="399"/>
      <c r="KXS816" s="399"/>
      <c r="KXT816" s="399"/>
      <c r="KXU816" s="399"/>
      <c r="KXV816" s="399"/>
      <c r="KXW816" s="399"/>
      <c r="KXX816" s="399"/>
      <c r="KXY816" s="399"/>
      <c r="KXZ816" s="399"/>
      <c r="KYA816" s="399"/>
      <c r="KYB816" s="399"/>
      <c r="KYC816" s="399"/>
      <c r="KYD816" s="399"/>
      <c r="KYE816" s="399"/>
      <c r="KYF816" s="399"/>
      <c r="KYG816" s="399"/>
      <c r="KYH816" s="399"/>
      <c r="KYI816" s="399"/>
      <c r="KYJ816" s="399"/>
      <c r="KYK816" s="399"/>
      <c r="KYL816" s="399"/>
      <c r="KYM816" s="399"/>
      <c r="KYN816" s="399"/>
      <c r="KYO816" s="399"/>
      <c r="KYP816" s="399"/>
      <c r="KYQ816" s="399"/>
      <c r="KYR816" s="399"/>
      <c r="KYS816" s="399"/>
      <c r="KYT816" s="399"/>
      <c r="KYU816" s="399"/>
      <c r="KYV816" s="399"/>
      <c r="KYW816" s="399"/>
      <c r="KYX816" s="399"/>
      <c r="KYY816" s="399"/>
      <c r="KYZ816" s="399"/>
      <c r="KZA816" s="399"/>
      <c r="KZB816" s="399"/>
      <c r="KZC816" s="399"/>
      <c r="KZD816" s="399"/>
      <c r="KZE816" s="399"/>
      <c r="KZF816" s="399"/>
      <c r="KZG816" s="399"/>
      <c r="KZH816" s="399"/>
      <c r="KZI816" s="399"/>
      <c r="KZJ816" s="399"/>
      <c r="KZK816" s="399"/>
      <c r="KZL816" s="399"/>
      <c r="KZM816" s="399"/>
      <c r="KZN816" s="399"/>
      <c r="KZO816" s="399"/>
      <c r="KZP816" s="399"/>
      <c r="KZQ816" s="399"/>
      <c r="KZR816" s="399"/>
      <c r="KZS816" s="399"/>
      <c r="KZT816" s="399"/>
      <c r="KZU816" s="399"/>
      <c r="KZV816" s="399"/>
      <c r="KZW816" s="399"/>
      <c r="KZX816" s="399"/>
      <c r="KZY816" s="399"/>
      <c r="KZZ816" s="399"/>
      <c r="LAA816" s="399"/>
      <c r="LAB816" s="399"/>
      <c r="LAC816" s="399"/>
      <c r="LAD816" s="399"/>
      <c r="LAE816" s="399"/>
      <c r="LAF816" s="399"/>
      <c r="LAG816" s="399"/>
      <c r="LAH816" s="399"/>
      <c r="LAI816" s="399"/>
      <c r="LAJ816" s="399"/>
      <c r="LAK816" s="399"/>
      <c r="LAL816" s="399"/>
      <c r="LAM816" s="399"/>
      <c r="LAN816" s="399"/>
      <c r="LAO816" s="399"/>
      <c r="LAP816" s="399"/>
      <c r="LAQ816" s="399"/>
      <c r="LAR816" s="399"/>
      <c r="LAS816" s="399"/>
      <c r="LAT816" s="399"/>
      <c r="LAU816" s="399"/>
      <c r="LAV816" s="399"/>
      <c r="LAW816" s="399"/>
      <c r="LAX816" s="399"/>
      <c r="LAY816" s="399"/>
      <c r="LAZ816" s="399"/>
      <c r="LBA816" s="399"/>
      <c r="LBB816" s="399"/>
      <c r="LBC816" s="399"/>
      <c r="LBD816" s="399"/>
      <c r="LBE816" s="399"/>
      <c r="LBF816" s="399"/>
      <c r="LBG816" s="399"/>
      <c r="LBH816" s="399"/>
      <c r="LBI816" s="399"/>
      <c r="LBJ816" s="399"/>
      <c r="LBK816" s="399"/>
      <c r="LBL816" s="399"/>
      <c r="LBM816" s="399"/>
      <c r="LBN816" s="399"/>
      <c r="LBO816" s="399"/>
      <c r="LBP816" s="399"/>
      <c r="LBQ816" s="399"/>
      <c r="LBR816" s="399"/>
      <c r="LBS816" s="399"/>
      <c r="LBT816" s="399"/>
      <c r="LBU816" s="399"/>
      <c r="LBV816" s="399"/>
      <c r="LBW816" s="399"/>
      <c r="LBX816" s="399"/>
      <c r="LBY816" s="399"/>
      <c r="LBZ816" s="399"/>
      <c r="LCA816" s="399"/>
      <c r="LCB816" s="399"/>
      <c r="LCC816" s="399"/>
      <c r="LCD816" s="399"/>
      <c r="LCE816" s="399"/>
      <c r="LCF816" s="399"/>
      <c r="LCG816" s="399"/>
      <c r="LCH816" s="399"/>
      <c r="LCI816" s="399"/>
      <c r="LCJ816" s="399"/>
      <c r="LCK816" s="399"/>
      <c r="LCL816" s="399"/>
      <c r="LCM816" s="399"/>
      <c r="LCN816" s="399"/>
      <c r="LCO816" s="399"/>
      <c r="LCP816" s="399"/>
      <c r="LCQ816" s="399"/>
      <c r="LCR816" s="399"/>
      <c r="LCS816" s="399"/>
      <c r="LCT816" s="399"/>
      <c r="LCU816" s="399"/>
      <c r="LCV816" s="399"/>
      <c r="LCW816" s="399"/>
      <c r="LCX816" s="399"/>
      <c r="LCY816" s="399"/>
      <c r="LCZ816" s="399"/>
      <c r="LDA816" s="399"/>
      <c r="LDB816" s="399"/>
      <c r="LDC816" s="399"/>
      <c r="LDD816" s="399"/>
      <c r="LDE816" s="399"/>
      <c r="LDF816" s="399"/>
      <c r="LDG816" s="399"/>
      <c r="LDH816" s="399"/>
      <c r="LDI816" s="399"/>
      <c r="LDJ816" s="399"/>
      <c r="LDK816" s="399"/>
      <c r="LDL816" s="399"/>
      <c r="LDM816" s="399"/>
      <c r="LDN816" s="399"/>
      <c r="LDO816" s="399"/>
      <c r="LDP816" s="399"/>
      <c r="LDQ816" s="399"/>
      <c r="LDR816" s="399"/>
      <c r="LDS816" s="399"/>
      <c r="LDT816" s="399"/>
      <c r="LDU816" s="399"/>
      <c r="LDV816" s="399"/>
      <c r="LDW816" s="399"/>
      <c r="LDX816" s="399"/>
      <c r="LDY816" s="399"/>
      <c r="LDZ816" s="399"/>
      <c r="LEA816" s="399"/>
      <c r="LEB816" s="399"/>
      <c r="LEC816" s="399"/>
      <c r="LED816" s="399"/>
      <c r="LEE816" s="399"/>
      <c r="LEF816" s="399"/>
      <c r="LEG816" s="399"/>
      <c r="LEH816" s="399"/>
      <c r="LEI816" s="399"/>
      <c r="LEJ816" s="399"/>
      <c r="LEK816" s="399"/>
      <c r="LEL816" s="399"/>
      <c r="LEM816" s="399"/>
      <c r="LEN816" s="399"/>
      <c r="LEO816" s="399"/>
      <c r="LEP816" s="399"/>
      <c r="LEQ816" s="399"/>
      <c r="LER816" s="399"/>
      <c r="LES816" s="399"/>
      <c r="LET816" s="399"/>
      <c r="LEU816" s="399"/>
      <c r="LEV816" s="399"/>
      <c r="LEW816" s="399"/>
      <c r="LEX816" s="399"/>
      <c r="LEY816" s="399"/>
      <c r="LEZ816" s="399"/>
      <c r="LFA816" s="399"/>
      <c r="LFB816" s="399"/>
      <c r="LFC816" s="399"/>
      <c r="LFD816" s="399"/>
      <c r="LFE816" s="399"/>
      <c r="LFF816" s="399"/>
      <c r="LFG816" s="399"/>
      <c r="LFH816" s="399"/>
      <c r="LFI816" s="399"/>
      <c r="LFJ816" s="399"/>
      <c r="LFK816" s="399"/>
      <c r="LFL816" s="399"/>
      <c r="LFM816" s="399"/>
      <c r="LFN816" s="399"/>
      <c r="LFO816" s="399"/>
      <c r="LFP816" s="399"/>
      <c r="LFQ816" s="399"/>
      <c r="LFR816" s="399"/>
      <c r="LFS816" s="399"/>
      <c r="LFT816" s="399"/>
      <c r="LFU816" s="399"/>
      <c r="LFV816" s="399"/>
      <c r="LFW816" s="399"/>
      <c r="LFX816" s="399"/>
      <c r="LFY816" s="399"/>
      <c r="LFZ816" s="399"/>
      <c r="LGA816" s="399"/>
      <c r="LGB816" s="399"/>
      <c r="LGC816" s="399"/>
      <c r="LGD816" s="399"/>
      <c r="LGE816" s="399"/>
      <c r="LGF816" s="399"/>
      <c r="LGG816" s="399"/>
      <c r="LGH816" s="399"/>
      <c r="LGI816" s="399"/>
      <c r="LGJ816" s="399"/>
      <c r="LGK816" s="399"/>
      <c r="LGL816" s="399"/>
      <c r="LGM816" s="399"/>
      <c r="LGN816" s="399"/>
      <c r="LGO816" s="399"/>
      <c r="LGP816" s="399"/>
      <c r="LGQ816" s="399"/>
      <c r="LGR816" s="399"/>
      <c r="LGS816" s="399"/>
      <c r="LGT816" s="399"/>
      <c r="LGU816" s="399"/>
      <c r="LGV816" s="399"/>
      <c r="LGW816" s="399"/>
      <c r="LGX816" s="399"/>
      <c r="LGY816" s="399"/>
      <c r="LGZ816" s="399"/>
      <c r="LHA816" s="399"/>
      <c r="LHB816" s="399"/>
      <c r="LHC816" s="399"/>
      <c r="LHD816" s="399"/>
      <c r="LHE816" s="399"/>
      <c r="LHF816" s="399"/>
      <c r="LHG816" s="399"/>
      <c r="LHH816" s="399"/>
      <c r="LHI816" s="399"/>
      <c r="LHJ816" s="399"/>
      <c r="LHK816" s="399"/>
      <c r="LHL816" s="399"/>
      <c r="LHM816" s="399"/>
      <c r="LHN816" s="399"/>
      <c r="LHO816" s="399"/>
      <c r="LHP816" s="399"/>
      <c r="LHQ816" s="399"/>
      <c r="LHR816" s="399"/>
      <c r="LHS816" s="399"/>
      <c r="LHT816" s="399"/>
      <c r="LHU816" s="399"/>
      <c r="LHV816" s="399"/>
      <c r="LHW816" s="399"/>
      <c r="LHX816" s="399"/>
      <c r="LHY816" s="399"/>
      <c r="LHZ816" s="399"/>
      <c r="LIA816" s="399"/>
      <c r="LIB816" s="399"/>
      <c r="LIC816" s="399"/>
      <c r="LID816" s="399"/>
      <c r="LIE816" s="399"/>
      <c r="LIF816" s="399"/>
      <c r="LIG816" s="399"/>
      <c r="LIH816" s="399"/>
      <c r="LII816" s="399"/>
      <c r="LIJ816" s="399"/>
      <c r="LIK816" s="399"/>
      <c r="LIL816" s="399"/>
      <c r="LIM816" s="399"/>
      <c r="LIN816" s="399"/>
      <c r="LIO816" s="399"/>
      <c r="LIP816" s="399"/>
      <c r="LIQ816" s="399"/>
      <c r="LIR816" s="399"/>
      <c r="LIS816" s="399"/>
      <c r="LIT816" s="399"/>
      <c r="LIU816" s="399"/>
      <c r="LIV816" s="399"/>
      <c r="LIW816" s="399"/>
      <c r="LIX816" s="399"/>
      <c r="LIY816" s="399"/>
      <c r="LIZ816" s="399"/>
      <c r="LJA816" s="399"/>
      <c r="LJB816" s="399"/>
      <c r="LJC816" s="399"/>
      <c r="LJD816" s="399"/>
      <c r="LJE816" s="399"/>
      <c r="LJF816" s="399"/>
      <c r="LJG816" s="399"/>
      <c r="LJH816" s="399"/>
      <c r="LJI816" s="399"/>
      <c r="LJJ816" s="399"/>
      <c r="LJK816" s="399"/>
      <c r="LJL816" s="399"/>
      <c r="LJM816" s="399"/>
      <c r="LJN816" s="399"/>
      <c r="LJO816" s="399"/>
      <c r="LJP816" s="399"/>
      <c r="LJQ816" s="399"/>
      <c r="LJR816" s="399"/>
      <c r="LJS816" s="399"/>
      <c r="LJT816" s="399"/>
      <c r="LJU816" s="399"/>
      <c r="LJV816" s="399"/>
      <c r="LJW816" s="399"/>
      <c r="LJX816" s="399"/>
      <c r="LJY816" s="399"/>
      <c r="LJZ816" s="399"/>
      <c r="LKA816" s="399"/>
      <c r="LKB816" s="399"/>
      <c r="LKC816" s="399"/>
      <c r="LKD816" s="399"/>
      <c r="LKE816" s="399"/>
      <c r="LKF816" s="399"/>
      <c r="LKG816" s="399"/>
      <c r="LKH816" s="399"/>
      <c r="LKI816" s="399"/>
      <c r="LKJ816" s="399"/>
      <c r="LKK816" s="399"/>
      <c r="LKL816" s="399"/>
      <c r="LKM816" s="399"/>
      <c r="LKN816" s="399"/>
      <c r="LKO816" s="399"/>
      <c r="LKP816" s="399"/>
      <c r="LKQ816" s="399"/>
      <c r="LKR816" s="399"/>
      <c r="LKS816" s="399"/>
      <c r="LKT816" s="399"/>
      <c r="LKU816" s="399"/>
      <c r="LKV816" s="399"/>
      <c r="LKW816" s="399"/>
      <c r="LKX816" s="399"/>
      <c r="LKY816" s="399"/>
      <c r="LKZ816" s="399"/>
      <c r="LLA816" s="399"/>
      <c r="LLB816" s="399"/>
      <c r="LLC816" s="399"/>
      <c r="LLD816" s="399"/>
      <c r="LLE816" s="399"/>
      <c r="LLF816" s="399"/>
      <c r="LLG816" s="399"/>
      <c r="LLH816" s="399"/>
      <c r="LLI816" s="399"/>
      <c r="LLJ816" s="399"/>
      <c r="LLK816" s="399"/>
      <c r="LLL816" s="399"/>
      <c r="LLM816" s="399"/>
      <c r="LLN816" s="399"/>
      <c r="LLO816" s="399"/>
      <c r="LLP816" s="399"/>
      <c r="LLQ816" s="399"/>
      <c r="LLR816" s="399"/>
      <c r="LLS816" s="399"/>
      <c r="LLT816" s="399"/>
      <c r="LLU816" s="399"/>
      <c r="LLV816" s="399"/>
      <c r="LLW816" s="399"/>
      <c r="LLX816" s="399"/>
      <c r="LLY816" s="399"/>
      <c r="LLZ816" s="399"/>
      <c r="LMA816" s="399"/>
      <c r="LMB816" s="399"/>
      <c r="LMC816" s="399"/>
      <c r="LMD816" s="399"/>
      <c r="LME816" s="399"/>
      <c r="LMF816" s="399"/>
      <c r="LMG816" s="399"/>
      <c r="LMH816" s="399"/>
      <c r="LMI816" s="399"/>
      <c r="LMJ816" s="399"/>
      <c r="LMK816" s="399"/>
      <c r="LML816" s="399"/>
      <c r="LMM816" s="399"/>
      <c r="LMN816" s="399"/>
      <c r="LMO816" s="399"/>
      <c r="LMP816" s="399"/>
      <c r="LMQ816" s="399"/>
      <c r="LMR816" s="399"/>
      <c r="LMS816" s="399"/>
      <c r="LMT816" s="399"/>
      <c r="LMU816" s="399"/>
      <c r="LMV816" s="399"/>
      <c r="LMW816" s="399"/>
      <c r="LMX816" s="399"/>
      <c r="LMY816" s="399"/>
      <c r="LMZ816" s="399"/>
      <c r="LNA816" s="399"/>
      <c r="LNB816" s="399"/>
      <c r="LNC816" s="399"/>
      <c r="LND816" s="399"/>
      <c r="LNE816" s="399"/>
      <c r="LNF816" s="399"/>
      <c r="LNG816" s="399"/>
      <c r="LNH816" s="399"/>
      <c r="LNI816" s="399"/>
      <c r="LNJ816" s="399"/>
      <c r="LNK816" s="399"/>
      <c r="LNL816" s="399"/>
      <c r="LNM816" s="399"/>
      <c r="LNN816" s="399"/>
      <c r="LNO816" s="399"/>
      <c r="LNP816" s="399"/>
      <c r="LNQ816" s="399"/>
      <c r="LNR816" s="399"/>
      <c r="LNS816" s="399"/>
      <c r="LNT816" s="399"/>
      <c r="LNU816" s="399"/>
      <c r="LNV816" s="399"/>
      <c r="LNW816" s="399"/>
      <c r="LNX816" s="399"/>
      <c r="LNY816" s="399"/>
      <c r="LNZ816" s="399"/>
      <c r="LOA816" s="399"/>
      <c r="LOB816" s="399"/>
      <c r="LOC816" s="399"/>
      <c r="LOD816" s="399"/>
      <c r="LOE816" s="399"/>
      <c r="LOF816" s="399"/>
      <c r="LOG816" s="399"/>
      <c r="LOH816" s="399"/>
      <c r="LOI816" s="399"/>
      <c r="LOJ816" s="399"/>
      <c r="LOK816" s="399"/>
      <c r="LOL816" s="399"/>
      <c r="LOM816" s="399"/>
      <c r="LON816" s="399"/>
      <c r="LOO816" s="399"/>
      <c r="LOP816" s="399"/>
      <c r="LOQ816" s="399"/>
      <c r="LOR816" s="399"/>
      <c r="LOS816" s="399"/>
      <c r="LOT816" s="399"/>
      <c r="LOU816" s="399"/>
      <c r="LOV816" s="399"/>
      <c r="LOW816" s="399"/>
      <c r="LOX816" s="399"/>
      <c r="LOY816" s="399"/>
      <c r="LOZ816" s="399"/>
      <c r="LPA816" s="399"/>
      <c r="LPB816" s="399"/>
      <c r="LPC816" s="399"/>
      <c r="LPD816" s="399"/>
      <c r="LPE816" s="399"/>
      <c r="LPF816" s="399"/>
      <c r="LPG816" s="399"/>
      <c r="LPH816" s="399"/>
      <c r="LPI816" s="399"/>
      <c r="LPJ816" s="399"/>
      <c r="LPK816" s="399"/>
      <c r="LPL816" s="399"/>
      <c r="LPM816" s="399"/>
      <c r="LPN816" s="399"/>
      <c r="LPO816" s="399"/>
      <c r="LPP816" s="399"/>
      <c r="LPQ816" s="399"/>
      <c r="LPR816" s="399"/>
      <c r="LPS816" s="399"/>
      <c r="LPT816" s="399"/>
      <c r="LPU816" s="399"/>
      <c r="LPV816" s="399"/>
      <c r="LPW816" s="399"/>
      <c r="LPX816" s="399"/>
      <c r="LPY816" s="399"/>
      <c r="LPZ816" s="399"/>
      <c r="LQA816" s="399"/>
      <c r="LQB816" s="399"/>
      <c r="LQC816" s="399"/>
      <c r="LQD816" s="399"/>
      <c r="LQE816" s="399"/>
      <c r="LQF816" s="399"/>
      <c r="LQG816" s="399"/>
      <c r="LQH816" s="399"/>
      <c r="LQI816" s="399"/>
      <c r="LQJ816" s="399"/>
      <c r="LQK816" s="399"/>
      <c r="LQL816" s="399"/>
      <c r="LQM816" s="399"/>
      <c r="LQN816" s="399"/>
      <c r="LQO816" s="399"/>
      <c r="LQP816" s="399"/>
      <c r="LQQ816" s="399"/>
      <c r="LQR816" s="399"/>
      <c r="LQS816" s="399"/>
      <c r="LQT816" s="399"/>
      <c r="LQU816" s="399"/>
      <c r="LQV816" s="399"/>
      <c r="LQW816" s="399"/>
      <c r="LQX816" s="399"/>
      <c r="LQY816" s="399"/>
      <c r="LQZ816" s="399"/>
      <c r="LRA816" s="399"/>
      <c r="LRB816" s="399"/>
      <c r="LRC816" s="399"/>
      <c r="LRD816" s="399"/>
      <c r="LRE816" s="399"/>
      <c r="LRF816" s="399"/>
      <c r="LRG816" s="399"/>
      <c r="LRH816" s="399"/>
      <c r="LRI816" s="399"/>
      <c r="LRJ816" s="399"/>
      <c r="LRK816" s="399"/>
      <c r="LRL816" s="399"/>
      <c r="LRM816" s="399"/>
      <c r="LRN816" s="399"/>
      <c r="LRO816" s="399"/>
      <c r="LRP816" s="399"/>
      <c r="LRQ816" s="399"/>
      <c r="LRR816" s="399"/>
      <c r="LRS816" s="399"/>
      <c r="LRT816" s="399"/>
      <c r="LRU816" s="399"/>
      <c r="LRV816" s="399"/>
      <c r="LRW816" s="399"/>
      <c r="LRX816" s="399"/>
      <c r="LRY816" s="399"/>
      <c r="LRZ816" s="399"/>
      <c r="LSA816" s="399"/>
      <c r="LSB816" s="399"/>
      <c r="LSC816" s="399"/>
      <c r="LSD816" s="399"/>
      <c r="LSE816" s="399"/>
      <c r="LSF816" s="399"/>
      <c r="LSG816" s="399"/>
      <c r="LSH816" s="399"/>
      <c r="LSI816" s="399"/>
      <c r="LSJ816" s="399"/>
      <c r="LSK816" s="399"/>
      <c r="LSL816" s="399"/>
      <c r="LSM816" s="399"/>
      <c r="LSN816" s="399"/>
      <c r="LSO816" s="399"/>
      <c r="LSP816" s="399"/>
      <c r="LSQ816" s="399"/>
      <c r="LSR816" s="399"/>
      <c r="LSS816" s="399"/>
      <c r="LST816" s="399"/>
      <c r="LSU816" s="399"/>
      <c r="LSV816" s="399"/>
      <c r="LSW816" s="399"/>
      <c r="LSX816" s="399"/>
      <c r="LSY816" s="399"/>
      <c r="LSZ816" s="399"/>
      <c r="LTA816" s="399"/>
      <c r="LTB816" s="399"/>
      <c r="LTC816" s="399"/>
      <c r="LTD816" s="399"/>
      <c r="LTE816" s="399"/>
      <c r="LTF816" s="399"/>
      <c r="LTG816" s="399"/>
      <c r="LTH816" s="399"/>
      <c r="LTI816" s="399"/>
      <c r="LTJ816" s="399"/>
      <c r="LTK816" s="399"/>
      <c r="LTL816" s="399"/>
      <c r="LTM816" s="399"/>
      <c r="LTN816" s="399"/>
      <c r="LTO816" s="399"/>
      <c r="LTP816" s="399"/>
      <c r="LTQ816" s="399"/>
      <c r="LTR816" s="399"/>
      <c r="LTS816" s="399"/>
      <c r="LTT816" s="399"/>
      <c r="LTU816" s="399"/>
      <c r="LTV816" s="399"/>
      <c r="LTW816" s="399"/>
      <c r="LTX816" s="399"/>
      <c r="LTY816" s="399"/>
      <c r="LTZ816" s="399"/>
      <c r="LUA816" s="399"/>
      <c r="LUB816" s="399"/>
      <c r="LUC816" s="399"/>
      <c r="LUD816" s="399"/>
      <c r="LUE816" s="399"/>
      <c r="LUF816" s="399"/>
      <c r="LUG816" s="399"/>
      <c r="LUH816" s="399"/>
      <c r="LUI816" s="399"/>
      <c r="LUJ816" s="399"/>
      <c r="LUK816" s="399"/>
      <c r="LUL816" s="399"/>
      <c r="LUM816" s="399"/>
      <c r="LUN816" s="399"/>
      <c r="LUO816" s="399"/>
      <c r="LUP816" s="399"/>
      <c r="LUQ816" s="399"/>
      <c r="LUR816" s="399"/>
      <c r="LUS816" s="399"/>
      <c r="LUT816" s="399"/>
      <c r="LUU816" s="399"/>
      <c r="LUV816" s="399"/>
      <c r="LUW816" s="399"/>
      <c r="LUX816" s="399"/>
      <c r="LUY816" s="399"/>
      <c r="LUZ816" s="399"/>
      <c r="LVA816" s="399"/>
      <c r="LVB816" s="399"/>
      <c r="LVC816" s="399"/>
      <c r="LVD816" s="399"/>
      <c r="LVE816" s="399"/>
      <c r="LVF816" s="399"/>
      <c r="LVG816" s="399"/>
      <c r="LVH816" s="399"/>
      <c r="LVI816" s="399"/>
      <c r="LVJ816" s="399"/>
      <c r="LVK816" s="399"/>
      <c r="LVL816" s="399"/>
      <c r="LVM816" s="399"/>
      <c r="LVN816" s="399"/>
      <c r="LVO816" s="399"/>
      <c r="LVP816" s="399"/>
      <c r="LVQ816" s="399"/>
      <c r="LVR816" s="399"/>
      <c r="LVS816" s="399"/>
      <c r="LVT816" s="399"/>
      <c r="LVU816" s="399"/>
      <c r="LVV816" s="399"/>
      <c r="LVW816" s="399"/>
      <c r="LVX816" s="399"/>
      <c r="LVY816" s="399"/>
      <c r="LVZ816" s="399"/>
      <c r="LWA816" s="399"/>
      <c r="LWB816" s="399"/>
      <c r="LWC816" s="399"/>
      <c r="LWD816" s="399"/>
      <c r="LWE816" s="399"/>
      <c r="LWF816" s="399"/>
      <c r="LWG816" s="399"/>
      <c r="LWH816" s="399"/>
      <c r="LWI816" s="399"/>
      <c r="LWJ816" s="399"/>
      <c r="LWK816" s="399"/>
      <c r="LWL816" s="399"/>
      <c r="LWM816" s="399"/>
      <c r="LWN816" s="399"/>
      <c r="LWO816" s="399"/>
      <c r="LWP816" s="399"/>
      <c r="LWQ816" s="399"/>
      <c r="LWR816" s="399"/>
      <c r="LWS816" s="399"/>
      <c r="LWT816" s="399"/>
      <c r="LWU816" s="399"/>
      <c r="LWV816" s="399"/>
      <c r="LWW816" s="399"/>
      <c r="LWX816" s="399"/>
      <c r="LWY816" s="399"/>
      <c r="LWZ816" s="399"/>
      <c r="LXA816" s="399"/>
      <c r="LXB816" s="399"/>
      <c r="LXC816" s="399"/>
      <c r="LXD816" s="399"/>
      <c r="LXE816" s="399"/>
      <c r="LXF816" s="399"/>
      <c r="LXG816" s="399"/>
      <c r="LXH816" s="399"/>
      <c r="LXI816" s="399"/>
      <c r="LXJ816" s="399"/>
      <c r="LXK816" s="399"/>
      <c r="LXL816" s="399"/>
      <c r="LXM816" s="399"/>
      <c r="LXN816" s="399"/>
      <c r="LXO816" s="399"/>
      <c r="LXP816" s="399"/>
      <c r="LXQ816" s="399"/>
      <c r="LXR816" s="399"/>
      <c r="LXS816" s="399"/>
      <c r="LXT816" s="399"/>
      <c r="LXU816" s="399"/>
      <c r="LXV816" s="399"/>
      <c r="LXW816" s="399"/>
      <c r="LXX816" s="399"/>
      <c r="LXY816" s="399"/>
      <c r="LXZ816" s="399"/>
      <c r="LYA816" s="399"/>
      <c r="LYB816" s="399"/>
      <c r="LYC816" s="399"/>
      <c r="LYD816" s="399"/>
      <c r="LYE816" s="399"/>
      <c r="LYF816" s="399"/>
      <c r="LYG816" s="399"/>
      <c r="LYH816" s="399"/>
      <c r="LYI816" s="399"/>
      <c r="LYJ816" s="399"/>
      <c r="LYK816" s="399"/>
      <c r="LYL816" s="399"/>
      <c r="LYM816" s="399"/>
      <c r="LYN816" s="399"/>
      <c r="LYO816" s="399"/>
      <c r="LYP816" s="399"/>
      <c r="LYQ816" s="399"/>
      <c r="LYR816" s="399"/>
      <c r="LYS816" s="399"/>
      <c r="LYT816" s="399"/>
      <c r="LYU816" s="399"/>
      <c r="LYV816" s="399"/>
      <c r="LYW816" s="399"/>
      <c r="LYX816" s="399"/>
      <c r="LYY816" s="399"/>
      <c r="LYZ816" s="399"/>
      <c r="LZA816" s="399"/>
      <c r="LZB816" s="399"/>
      <c r="LZC816" s="399"/>
      <c r="LZD816" s="399"/>
      <c r="LZE816" s="399"/>
      <c r="LZF816" s="399"/>
      <c r="LZG816" s="399"/>
      <c r="LZH816" s="399"/>
      <c r="LZI816" s="399"/>
      <c r="LZJ816" s="399"/>
      <c r="LZK816" s="399"/>
      <c r="LZL816" s="399"/>
      <c r="LZM816" s="399"/>
      <c r="LZN816" s="399"/>
      <c r="LZO816" s="399"/>
      <c r="LZP816" s="399"/>
      <c r="LZQ816" s="399"/>
      <c r="LZR816" s="399"/>
      <c r="LZS816" s="399"/>
      <c r="LZT816" s="399"/>
      <c r="LZU816" s="399"/>
      <c r="LZV816" s="399"/>
      <c r="LZW816" s="399"/>
      <c r="LZX816" s="399"/>
      <c r="LZY816" s="399"/>
      <c r="LZZ816" s="399"/>
      <c r="MAA816" s="399"/>
      <c r="MAB816" s="399"/>
      <c r="MAC816" s="399"/>
      <c r="MAD816" s="399"/>
      <c r="MAE816" s="399"/>
      <c r="MAF816" s="399"/>
      <c r="MAG816" s="399"/>
      <c r="MAH816" s="399"/>
      <c r="MAI816" s="399"/>
      <c r="MAJ816" s="399"/>
      <c r="MAK816" s="399"/>
      <c r="MAL816" s="399"/>
      <c r="MAM816" s="399"/>
      <c r="MAN816" s="399"/>
      <c r="MAO816" s="399"/>
      <c r="MAP816" s="399"/>
      <c r="MAQ816" s="399"/>
      <c r="MAR816" s="399"/>
      <c r="MAS816" s="399"/>
      <c r="MAT816" s="399"/>
      <c r="MAU816" s="399"/>
      <c r="MAV816" s="399"/>
      <c r="MAW816" s="399"/>
      <c r="MAX816" s="399"/>
      <c r="MAY816" s="399"/>
      <c r="MAZ816" s="399"/>
      <c r="MBA816" s="399"/>
      <c r="MBB816" s="399"/>
      <c r="MBC816" s="399"/>
      <c r="MBD816" s="399"/>
      <c r="MBE816" s="399"/>
      <c r="MBF816" s="399"/>
      <c r="MBG816" s="399"/>
      <c r="MBH816" s="399"/>
      <c r="MBI816" s="399"/>
      <c r="MBJ816" s="399"/>
      <c r="MBK816" s="399"/>
      <c r="MBL816" s="399"/>
      <c r="MBM816" s="399"/>
      <c r="MBN816" s="399"/>
      <c r="MBO816" s="399"/>
      <c r="MBP816" s="399"/>
      <c r="MBQ816" s="399"/>
      <c r="MBR816" s="399"/>
      <c r="MBS816" s="399"/>
      <c r="MBT816" s="399"/>
      <c r="MBU816" s="399"/>
      <c r="MBV816" s="399"/>
      <c r="MBW816" s="399"/>
      <c r="MBX816" s="399"/>
      <c r="MBY816" s="399"/>
      <c r="MBZ816" s="399"/>
      <c r="MCA816" s="399"/>
      <c r="MCB816" s="399"/>
      <c r="MCC816" s="399"/>
      <c r="MCD816" s="399"/>
      <c r="MCE816" s="399"/>
      <c r="MCF816" s="399"/>
      <c r="MCG816" s="399"/>
      <c r="MCH816" s="399"/>
      <c r="MCI816" s="399"/>
      <c r="MCJ816" s="399"/>
      <c r="MCK816" s="399"/>
      <c r="MCL816" s="399"/>
      <c r="MCM816" s="399"/>
      <c r="MCN816" s="399"/>
      <c r="MCO816" s="399"/>
      <c r="MCP816" s="399"/>
      <c r="MCQ816" s="399"/>
      <c r="MCR816" s="399"/>
      <c r="MCS816" s="399"/>
      <c r="MCT816" s="399"/>
      <c r="MCU816" s="399"/>
      <c r="MCV816" s="399"/>
      <c r="MCW816" s="399"/>
      <c r="MCX816" s="399"/>
      <c r="MCY816" s="399"/>
      <c r="MCZ816" s="399"/>
      <c r="MDA816" s="399"/>
      <c r="MDB816" s="399"/>
      <c r="MDC816" s="399"/>
      <c r="MDD816" s="399"/>
      <c r="MDE816" s="399"/>
      <c r="MDF816" s="399"/>
      <c r="MDG816" s="399"/>
      <c r="MDH816" s="399"/>
      <c r="MDI816" s="399"/>
      <c r="MDJ816" s="399"/>
      <c r="MDK816" s="399"/>
      <c r="MDL816" s="399"/>
      <c r="MDM816" s="399"/>
      <c r="MDN816" s="399"/>
      <c r="MDO816" s="399"/>
      <c r="MDP816" s="399"/>
      <c r="MDQ816" s="399"/>
      <c r="MDR816" s="399"/>
      <c r="MDS816" s="399"/>
      <c r="MDT816" s="399"/>
      <c r="MDU816" s="399"/>
      <c r="MDV816" s="399"/>
      <c r="MDW816" s="399"/>
      <c r="MDX816" s="399"/>
      <c r="MDY816" s="399"/>
      <c r="MDZ816" s="399"/>
      <c r="MEA816" s="399"/>
      <c r="MEB816" s="399"/>
      <c r="MEC816" s="399"/>
      <c r="MED816" s="399"/>
      <c r="MEE816" s="399"/>
      <c r="MEF816" s="399"/>
      <c r="MEG816" s="399"/>
      <c r="MEH816" s="399"/>
      <c r="MEI816" s="399"/>
      <c r="MEJ816" s="399"/>
      <c r="MEK816" s="399"/>
      <c r="MEL816" s="399"/>
      <c r="MEM816" s="399"/>
      <c r="MEN816" s="399"/>
      <c r="MEO816" s="399"/>
      <c r="MEP816" s="399"/>
      <c r="MEQ816" s="399"/>
      <c r="MER816" s="399"/>
      <c r="MES816" s="399"/>
      <c r="MET816" s="399"/>
      <c r="MEU816" s="399"/>
      <c r="MEV816" s="399"/>
      <c r="MEW816" s="399"/>
      <c r="MEX816" s="399"/>
      <c r="MEY816" s="399"/>
      <c r="MEZ816" s="399"/>
      <c r="MFA816" s="399"/>
      <c r="MFB816" s="399"/>
      <c r="MFC816" s="399"/>
      <c r="MFD816" s="399"/>
      <c r="MFE816" s="399"/>
      <c r="MFF816" s="399"/>
      <c r="MFG816" s="399"/>
      <c r="MFH816" s="399"/>
      <c r="MFI816" s="399"/>
      <c r="MFJ816" s="399"/>
      <c r="MFK816" s="399"/>
      <c r="MFL816" s="399"/>
      <c r="MFM816" s="399"/>
      <c r="MFN816" s="399"/>
      <c r="MFO816" s="399"/>
      <c r="MFP816" s="399"/>
      <c r="MFQ816" s="399"/>
      <c r="MFR816" s="399"/>
      <c r="MFS816" s="399"/>
      <c r="MFT816" s="399"/>
      <c r="MFU816" s="399"/>
      <c r="MFV816" s="399"/>
      <c r="MFW816" s="399"/>
      <c r="MFX816" s="399"/>
      <c r="MFY816" s="399"/>
      <c r="MFZ816" s="399"/>
      <c r="MGA816" s="399"/>
      <c r="MGB816" s="399"/>
      <c r="MGC816" s="399"/>
      <c r="MGD816" s="399"/>
      <c r="MGE816" s="399"/>
      <c r="MGF816" s="399"/>
      <c r="MGG816" s="399"/>
      <c r="MGH816" s="399"/>
      <c r="MGI816" s="399"/>
      <c r="MGJ816" s="399"/>
      <c r="MGK816" s="399"/>
      <c r="MGL816" s="399"/>
      <c r="MGM816" s="399"/>
      <c r="MGN816" s="399"/>
      <c r="MGO816" s="399"/>
      <c r="MGP816" s="399"/>
      <c r="MGQ816" s="399"/>
      <c r="MGR816" s="399"/>
      <c r="MGS816" s="399"/>
      <c r="MGT816" s="399"/>
      <c r="MGU816" s="399"/>
      <c r="MGV816" s="399"/>
      <c r="MGW816" s="399"/>
      <c r="MGX816" s="399"/>
      <c r="MGY816" s="399"/>
      <c r="MGZ816" s="399"/>
      <c r="MHA816" s="399"/>
      <c r="MHB816" s="399"/>
      <c r="MHC816" s="399"/>
      <c r="MHD816" s="399"/>
      <c r="MHE816" s="399"/>
      <c r="MHF816" s="399"/>
      <c r="MHG816" s="399"/>
      <c r="MHH816" s="399"/>
      <c r="MHI816" s="399"/>
      <c r="MHJ816" s="399"/>
      <c r="MHK816" s="399"/>
      <c r="MHL816" s="399"/>
      <c r="MHM816" s="399"/>
      <c r="MHN816" s="399"/>
      <c r="MHO816" s="399"/>
      <c r="MHP816" s="399"/>
      <c r="MHQ816" s="399"/>
      <c r="MHR816" s="399"/>
      <c r="MHS816" s="399"/>
      <c r="MHT816" s="399"/>
      <c r="MHU816" s="399"/>
      <c r="MHV816" s="399"/>
      <c r="MHW816" s="399"/>
      <c r="MHX816" s="399"/>
      <c r="MHY816" s="399"/>
      <c r="MHZ816" s="399"/>
      <c r="MIA816" s="399"/>
      <c r="MIB816" s="399"/>
      <c r="MIC816" s="399"/>
      <c r="MID816" s="399"/>
      <c r="MIE816" s="399"/>
      <c r="MIF816" s="399"/>
      <c r="MIG816" s="399"/>
      <c r="MIH816" s="399"/>
      <c r="MII816" s="399"/>
      <c r="MIJ816" s="399"/>
      <c r="MIK816" s="399"/>
      <c r="MIL816" s="399"/>
      <c r="MIM816" s="399"/>
      <c r="MIN816" s="399"/>
      <c r="MIO816" s="399"/>
      <c r="MIP816" s="399"/>
      <c r="MIQ816" s="399"/>
      <c r="MIR816" s="399"/>
      <c r="MIS816" s="399"/>
      <c r="MIT816" s="399"/>
      <c r="MIU816" s="399"/>
      <c r="MIV816" s="399"/>
      <c r="MIW816" s="399"/>
      <c r="MIX816" s="399"/>
      <c r="MIY816" s="399"/>
      <c r="MIZ816" s="399"/>
      <c r="MJA816" s="399"/>
      <c r="MJB816" s="399"/>
      <c r="MJC816" s="399"/>
      <c r="MJD816" s="399"/>
      <c r="MJE816" s="399"/>
      <c r="MJF816" s="399"/>
      <c r="MJG816" s="399"/>
      <c r="MJH816" s="399"/>
      <c r="MJI816" s="399"/>
      <c r="MJJ816" s="399"/>
      <c r="MJK816" s="399"/>
      <c r="MJL816" s="399"/>
      <c r="MJM816" s="399"/>
      <c r="MJN816" s="399"/>
      <c r="MJO816" s="399"/>
      <c r="MJP816" s="399"/>
      <c r="MJQ816" s="399"/>
      <c r="MJR816" s="399"/>
      <c r="MJS816" s="399"/>
      <c r="MJT816" s="399"/>
      <c r="MJU816" s="399"/>
      <c r="MJV816" s="399"/>
      <c r="MJW816" s="399"/>
      <c r="MJX816" s="399"/>
      <c r="MJY816" s="399"/>
      <c r="MJZ816" s="399"/>
      <c r="MKA816" s="399"/>
      <c r="MKB816" s="399"/>
      <c r="MKC816" s="399"/>
      <c r="MKD816" s="399"/>
      <c r="MKE816" s="399"/>
      <c r="MKF816" s="399"/>
      <c r="MKG816" s="399"/>
      <c r="MKH816" s="399"/>
      <c r="MKI816" s="399"/>
      <c r="MKJ816" s="399"/>
      <c r="MKK816" s="399"/>
      <c r="MKL816" s="399"/>
      <c r="MKM816" s="399"/>
      <c r="MKN816" s="399"/>
      <c r="MKO816" s="399"/>
      <c r="MKP816" s="399"/>
      <c r="MKQ816" s="399"/>
      <c r="MKR816" s="399"/>
      <c r="MKS816" s="399"/>
      <c r="MKT816" s="399"/>
      <c r="MKU816" s="399"/>
      <c r="MKV816" s="399"/>
      <c r="MKW816" s="399"/>
      <c r="MKX816" s="399"/>
      <c r="MKY816" s="399"/>
      <c r="MKZ816" s="399"/>
      <c r="MLA816" s="399"/>
      <c r="MLB816" s="399"/>
      <c r="MLC816" s="399"/>
      <c r="MLD816" s="399"/>
      <c r="MLE816" s="399"/>
      <c r="MLF816" s="399"/>
      <c r="MLG816" s="399"/>
      <c r="MLH816" s="399"/>
      <c r="MLI816" s="399"/>
      <c r="MLJ816" s="399"/>
      <c r="MLK816" s="399"/>
      <c r="MLL816" s="399"/>
      <c r="MLM816" s="399"/>
      <c r="MLN816" s="399"/>
      <c r="MLO816" s="399"/>
      <c r="MLP816" s="399"/>
      <c r="MLQ816" s="399"/>
      <c r="MLR816" s="399"/>
      <c r="MLS816" s="399"/>
      <c r="MLT816" s="399"/>
      <c r="MLU816" s="399"/>
      <c r="MLV816" s="399"/>
      <c r="MLW816" s="399"/>
      <c r="MLX816" s="399"/>
      <c r="MLY816" s="399"/>
      <c r="MLZ816" s="399"/>
      <c r="MMA816" s="399"/>
      <c r="MMB816" s="399"/>
      <c r="MMC816" s="399"/>
      <c r="MMD816" s="399"/>
      <c r="MME816" s="399"/>
      <c r="MMF816" s="399"/>
      <c r="MMG816" s="399"/>
      <c r="MMH816" s="399"/>
      <c r="MMI816" s="399"/>
      <c r="MMJ816" s="399"/>
      <c r="MMK816" s="399"/>
      <c r="MML816" s="399"/>
      <c r="MMM816" s="399"/>
      <c r="MMN816" s="399"/>
      <c r="MMO816" s="399"/>
      <c r="MMP816" s="399"/>
      <c r="MMQ816" s="399"/>
      <c r="MMR816" s="399"/>
      <c r="MMS816" s="399"/>
      <c r="MMT816" s="399"/>
      <c r="MMU816" s="399"/>
      <c r="MMV816" s="399"/>
      <c r="MMW816" s="399"/>
      <c r="MMX816" s="399"/>
      <c r="MMY816" s="399"/>
      <c r="MMZ816" s="399"/>
      <c r="MNA816" s="399"/>
      <c r="MNB816" s="399"/>
      <c r="MNC816" s="399"/>
      <c r="MND816" s="399"/>
      <c r="MNE816" s="399"/>
      <c r="MNF816" s="399"/>
      <c r="MNG816" s="399"/>
      <c r="MNH816" s="399"/>
      <c r="MNI816" s="399"/>
      <c r="MNJ816" s="399"/>
      <c r="MNK816" s="399"/>
      <c r="MNL816" s="399"/>
      <c r="MNM816" s="399"/>
      <c r="MNN816" s="399"/>
      <c r="MNO816" s="399"/>
      <c r="MNP816" s="399"/>
      <c r="MNQ816" s="399"/>
      <c r="MNR816" s="399"/>
      <c r="MNS816" s="399"/>
      <c r="MNT816" s="399"/>
      <c r="MNU816" s="399"/>
      <c r="MNV816" s="399"/>
      <c r="MNW816" s="399"/>
      <c r="MNX816" s="399"/>
      <c r="MNY816" s="399"/>
      <c r="MNZ816" s="399"/>
      <c r="MOA816" s="399"/>
      <c r="MOB816" s="399"/>
      <c r="MOC816" s="399"/>
      <c r="MOD816" s="399"/>
      <c r="MOE816" s="399"/>
      <c r="MOF816" s="399"/>
      <c r="MOG816" s="399"/>
      <c r="MOH816" s="399"/>
      <c r="MOI816" s="399"/>
      <c r="MOJ816" s="399"/>
      <c r="MOK816" s="399"/>
      <c r="MOL816" s="399"/>
      <c r="MOM816" s="399"/>
      <c r="MON816" s="399"/>
      <c r="MOO816" s="399"/>
      <c r="MOP816" s="399"/>
      <c r="MOQ816" s="399"/>
      <c r="MOR816" s="399"/>
      <c r="MOS816" s="399"/>
      <c r="MOT816" s="399"/>
      <c r="MOU816" s="399"/>
      <c r="MOV816" s="399"/>
      <c r="MOW816" s="399"/>
      <c r="MOX816" s="399"/>
      <c r="MOY816" s="399"/>
      <c r="MOZ816" s="399"/>
      <c r="MPA816" s="399"/>
      <c r="MPB816" s="399"/>
      <c r="MPC816" s="399"/>
      <c r="MPD816" s="399"/>
      <c r="MPE816" s="399"/>
      <c r="MPF816" s="399"/>
      <c r="MPG816" s="399"/>
      <c r="MPH816" s="399"/>
      <c r="MPI816" s="399"/>
      <c r="MPJ816" s="399"/>
      <c r="MPK816" s="399"/>
      <c r="MPL816" s="399"/>
      <c r="MPM816" s="399"/>
      <c r="MPN816" s="399"/>
      <c r="MPO816" s="399"/>
      <c r="MPP816" s="399"/>
      <c r="MPQ816" s="399"/>
      <c r="MPR816" s="399"/>
      <c r="MPS816" s="399"/>
      <c r="MPT816" s="399"/>
      <c r="MPU816" s="399"/>
      <c r="MPV816" s="399"/>
      <c r="MPW816" s="399"/>
      <c r="MPX816" s="399"/>
      <c r="MPY816" s="399"/>
      <c r="MPZ816" s="399"/>
      <c r="MQA816" s="399"/>
      <c r="MQB816" s="399"/>
      <c r="MQC816" s="399"/>
      <c r="MQD816" s="399"/>
      <c r="MQE816" s="399"/>
      <c r="MQF816" s="399"/>
      <c r="MQG816" s="399"/>
      <c r="MQH816" s="399"/>
      <c r="MQI816" s="399"/>
      <c r="MQJ816" s="399"/>
      <c r="MQK816" s="399"/>
      <c r="MQL816" s="399"/>
      <c r="MQM816" s="399"/>
      <c r="MQN816" s="399"/>
      <c r="MQO816" s="399"/>
      <c r="MQP816" s="399"/>
      <c r="MQQ816" s="399"/>
      <c r="MQR816" s="399"/>
      <c r="MQS816" s="399"/>
      <c r="MQT816" s="399"/>
      <c r="MQU816" s="399"/>
      <c r="MQV816" s="399"/>
      <c r="MQW816" s="399"/>
      <c r="MQX816" s="399"/>
      <c r="MQY816" s="399"/>
      <c r="MQZ816" s="399"/>
      <c r="MRA816" s="399"/>
      <c r="MRB816" s="399"/>
      <c r="MRC816" s="399"/>
      <c r="MRD816" s="399"/>
      <c r="MRE816" s="399"/>
      <c r="MRF816" s="399"/>
      <c r="MRG816" s="399"/>
      <c r="MRH816" s="399"/>
      <c r="MRI816" s="399"/>
      <c r="MRJ816" s="399"/>
      <c r="MRK816" s="399"/>
      <c r="MRL816" s="399"/>
      <c r="MRM816" s="399"/>
      <c r="MRN816" s="399"/>
      <c r="MRO816" s="399"/>
      <c r="MRP816" s="399"/>
      <c r="MRQ816" s="399"/>
      <c r="MRR816" s="399"/>
      <c r="MRS816" s="399"/>
      <c r="MRT816" s="399"/>
      <c r="MRU816" s="399"/>
      <c r="MRV816" s="399"/>
      <c r="MRW816" s="399"/>
      <c r="MRX816" s="399"/>
      <c r="MRY816" s="399"/>
      <c r="MRZ816" s="399"/>
      <c r="MSA816" s="399"/>
      <c r="MSB816" s="399"/>
      <c r="MSC816" s="399"/>
      <c r="MSD816" s="399"/>
      <c r="MSE816" s="399"/>
      <c r="MSF816" s="399"/>
      <c r="MSG816" s="399"/>
      <c r="MSH816" s="399"/>
      <c r="MSI816" s="399"/>
      <c r="MSJ816" s="399"/>
      <c r="MSK816" s="399"/>
      <c r="MSL816" s="399"/>
      <c r="MSM816" s="399"/>
      <c r="MSN816" s="399"/>
      <c r="MSO816" s="399"/>
      <c r="MSP816" s="399"/>
      <c r="MSQ816" s="399"/>
      <c r="MSR816" s="399"/>
      <c r="MSS816" s="399"/>
      <c r="MST816" s="399"/>
      <c r="MSU816" s="399"/>
      <c r="MSV816" s="399"/>
      <c r="MSW816" s="399"/>
      <c r="MSX816" s="399"/>
      <c r="MSY816" s="399"/>
      <c r="MSZ816" s="399"/>
      <c r="MTA816" s="399"/>
      <c r="MTB816" s="399"/>
      <c r="MTC816" s="399"/>
      <c r="MTD816" s="399"/>
      <c r="MTE816" s="399"/>
      <c r="MTF816" s="399"/>
      <c r="MTG816" s="399"/>
      <c r="MTH816" s="399"/>
      <c r="MTI816" s="399"/>
      <c r="MTJ816" s="399"/>
      <c r="MTK816" s="399"/>
      <c r="MTL816" s="399"/>
      <c r="MTM816" s="399"/>
      <c r="MTN816" s="399"/>
      <c r="MTO816" s="399"/>
      <c r="MTP816" s="399"/>
      <c r="MTQ816" s="399"/>
      <c r="MTR816" s="399"/>
      <c r="MTS816" s="399"/>
      <c r="MTT816" s="399"/>
      <c r="MTU816" s="399"/>
      <c r="MTV816" s="399"/>
      <c r="MTW816" s="399"/>
      <c r="MTX816" s="399"/>
      <c r="MTY816" s="399"/>
      <c r="MTZ816" s="399"/>
      <c r="MUA816" s="399"/>
      <c r="MUB816" s="399"/>
      <c r="MUC816" s="399"/>
      <c r="MUD816" s="399"/>
      <c r="MUE816" s="399"/>
      <c r="MUF816" s="399"/>
      <c r="MUG816" s="399"/>
      <c r="MUH816" s="399"/>
      <c r="MUI816" s="399"/>
      <c r="MUJ816" s="399"/>
      <c r="MUK816" s="399"/>
      <c r="MUL816" s="399"/>
      <c r="MUM816" s="399"/>
      <c r="MUN816" s="399"/>
      <c r="MUO816" s="399"/>
      <c r="MUP816" s="399"/>
      <c r="MUQ816" s="399"/>
      <c r="MUR816" s="399"/>
      <c r="MUS816" s="399"/>
      <c r="MUT816" s="399"/>
      <c r="MUU816" s="399"/>
      <c r="MUV816" s="399"/>
      <c r="MUW816" s="399"/>
      <c r="MUX816" s="399"/>
      <c r="MUY816" s="399"/>
      <c r="MUZ816" s="399"/>
      <c r="MVA816" s="399"/>
      <c r="MVB816" s="399"/>
      <c r="MVC816" s="399"/>
      <c r="MVD816" s="399"/>
      <c r="MVE816" s="399"/>
      <c r="MVF816" s="399"/>
      <c r="MVG816" s="399"/>
      <c r="MVH816" s="399"/>
      <c r="MVI816" s="399"/>
      <c r="MVJ816" s="399"/>
      <c r="MVK816" s="399"/>
      <c r="MVL816" s="399"/>
      <c r="MVM816" s="399"/>
      <c r="MVN816" s="399"/>
      <c r="MVO816" s="399"/>
      <c r="MVP816" s="399"/>
      <c r="MVQ816" s="399"/>
      <c r="MVR816" s="399"/>
      <c r="MVS816" s="399"/>
      <c r="MVT816" s="399"/>
      <c r="MVU816" s="399"/>
      <c r="MVV816" s="399"/>
      <c r="MVW816" s="399"/>
      <c r="MVX816" s="399"/>
      <c r="MVY816" s="399"/>
      <c r="MVZ816" s="399"/>
      <c r="MWA816" s="399"/>
      <c r="MWB816" s="399"/>
      <c r="MWC816" s="399"/>
      <c r="MWD816" s="399"/>
      <c r="MWE816" s="399"/>
      <c r="MWF816" s="399"/>
      <c r="MWG816" s="399"/>
      <c r="MWH816" s="399"/>
      <c r="MWI816" s="399"/>
      <c r="MWJ816" s="399"/>
      <c r="MWK816" s="399"/>
      <c r="MWL816" s="399"/>
      <c r="MWM816" s="399"/>
      <c r="MWN816" s="399"/>
      <c r="MWO816" s="399"/>
      <c r="MWP816" s="399"/>
      <c r="MWQ816" s="399"/>
      <c r="MWR816" s="399"/>
      <c r="MWS816" s="399"/>
      <c r="MWT816" s="399"/>
      <c r="MWU816" s="399"/>
      <c r="MWV816" s="399"/>
      <c r="MWW816" s="399"/>
      <c r="MWX816" s="399"/>
      <c r="MWY816" s="399"/>
      <c r="MWZ816" s="399"/>
      <c r="MXA816" s="399"/>
      <c r="MXB816" s="399"/>
      <c r="MXC816" s="399"/>
      <c r="MXD816" s="399"/>
      <c r="MXE816" s="399"/>
      <c r="MXF816" s="399"/>
      <c r="MXG816" s="399"/>
      <c r="MXH816" s="399"/>
      <c r="MXI816" s="399"/>
      <c r="MXJ816" s="399"/>
      <c r="MXK816" s="399"/>
      <c r="MXL816" s="399"/>
      <c r="MXM816" s="399"/>
      <c r="MXN816" s="399"/>
      <c r="MXO816" s="399"/>
      <c r="MXP816" s="399"/>
      <c r="MXQ816" s="399"/>
      <c r="MXR816" s="399"/>
      <c r="MXS816" s="399"/>
      <c r="MXT816" s="399"/>
      <c r="MXU816" s="399"/>
      <c r="MXV816" s="399"/>
      <c r="MXW816" s="399"/>
      <c r="MXX816" s="399"/>
      <c r="MXY816" s="399"/>
      <c r="MXZ816" s="399"/>
      <c r="MYA816" s="399"/>
      <c r="MYB816" s="399"/>
      <c r="MYC816" s="399"/>
      <c r="MYD816" s="399"/>
      <c r="MYE816" s="399"/>
      <c r="MYF816" s="399"/>
      <c r="MYG816" s="399"/>
      <c r="MYH816" s="399"/>
      <c r="MYI816" s="399"/>
      <c r="MYJ816" s="399"/>
      <c r="MYK816" s="399"/>
      <c r="MYL816" s="399"/>
      <c r="MYM816" s="399"/>
      <c r="MYN816" s="399"/>
      <c r="MYO816" s="399"/>
      <c r="MYP816" s="399"/>
      <c r="MYQ816" s="399"/>
      <c r="MYR816" s="399"/>
      <c r="MYS816" s="399"/>
      <c r="MYT816" s="399"/>
      <c r="MYU816" s="399"/>
      <c r="MYV816" s="399"/>
      <c r="MYW816" s="399"/>
      <c r="MYX816" s="399"/>
      <c r="MYY816" s="399"/>
      <c r="MYZ816" s="399"/>
      <c r="MZA816" s="399"/>
      <c r="MZB816" s="399"/>
      <c r="MZC816" s="399"/>
      <c r="MZD816" s="399"/>
      <c r="MZE816" s="399"/>
      <c r="MZF816" s="399"/>
      <c r="MZG816" s="399"/>
      <c r="MZH816" s="399"/>
      <c r="MZI816" s="399"/>
      <c r="MZJ816" s="399"/>
      <c r="MZK816" s="399"/>
      <c r="MZL816" s="399"/>
      <c r="MZM816" s="399"/>
      <c r="MZN816" s="399"/>
      <c r="MZO816" s="399"/>
      <c r="MZP816" s="399"/>
      <c r="MZQ816" s="399"/>
      <c r="MZR816" s="399"/>
      <c r="MZS816" s="399"/>
      <c r="MZT816" s="399"/>
      <c r="MZU816" s="399"/>
      <c r="MZV816" s="399"/>
      <c r="MZW816" s="399"/>
      <c r="MZX816" s="399"/>
      <c r="MZY816" s="399"/>
      <c r="MZZ816" s="399"/>
      <c r="NAA816" s="399"/>
      <c r="NAB816" s="399"/>
      <c r="NAC816" s="399"/>
      <c r="NAD816" s="399"/>
      <c r="NAE816" s="399"/>
      <c r="NAF816" s="399"/>
      <c r="NAG816" s="399"/>
      <c r="NAH816" s="399"/>
      <c r="NAI816" s="399"/>
      <c r="NAJ816" s="399"/>
      <c r="NAK816" s="399"/>
      <c r="NAL816" s="399"/>
      <c r="NAM816" s="399"/>
      <c r="NAN816" s="399"/>
      <c r="NAO816" s="399"/>
      <c r="NAP816" s="399"/>
      <c r="NAQ816" s="399"/>
      <c r="NAR816" s="399"/>
      <c r="NAS816" s="399"/>
      <c r="NAT816" s="399"/>
      <c r="NAU816" s="399"/>
      <c r="NAV816" s="399"/>
      <c r="NAW816" s="399"/>
      <c r="NAX816" s="399"/>
      <c r="NAY816" s="399"/>
      <c r="NAZ816" s="399"/>
      <c r="NBA816" s="399"/>
      <c r="NBB816" s="399"/>
      <c r="NBC816" s="399"/>
      <c r="NBD816" s="399"/>
      <c r="NBE816" s="399"/>
      <c r="NBF816" s="399"/>
      <c r="NBG816" s="399"/>
      <c r="NBH816" s="399"/>
      <c r="NBI816" s="399"/>
      <c r="NBJ816" s="399"/>
      <c r="NBK816" s="399"/>
      <c r="NBL816" s="399"/>
      <c r="NBM816" s="399"/>
      <c r="NBN816" s="399"/>
      <c r="NBO816" s="399"/>
      <c r="NBP816" s="399"/>
      <c r="NBQ816" s="399"/>
      <c r="NBR816" s="399"/>
      <c r="NBS816" s="399"/>
      <c r="NBT816" s="399"/>
      <c r="NBU816" s="399"/>
      <c r="NBV816" s="399"/>
      <c r="NBW816" s="399"/>
      <c r="NBX816" s="399"/>
      <c r="NBY816" s="399"/>
      <c r="NBZ816" s="399"/>
      <c r="NCA816" s="399"/>
      <c r="NCB816" s="399"/>
      <c r="NCC816" s="399"/>
      <c r="NCD816" s="399"/>
      <c r="NCE816" s="399"/>
      <c r="NCF816" s="399"/>
      <c r="NCG816" s="399"/>
      <c r="NCH816" s="399"/>
      <c r="NCI816" s="399"/>
      <c r="NCJ816" s="399"/>
      <c r="NCK816" s="399"/>
      <c r="NCL816" s="399"/>
      <c r="NCM816" s="399"/>
      <c r="NCN816" s="399"/>
      <c r="NCO816" s="399"/>
      <c r="NCP816" s="399"/>
      <c r="NCQ816" s="399"/>
      <c r="NCR816" s="399"/>
      <c r="NCS816" s="399"/>
      <c r="NCT816" s="399"/>
      <c r="NCU816" s="399"/>
      <c r="NCV816" s="399"/>
      <c r="NCW816" s="399"/>
      <c r="NCX816" s="399"/>
      <c r="NCY816" s="399"/>
      <c r="NCZ816" s="399"/>
      <c r="NDA816" s="399"/>
      <c r="NDB816" s="399"/>
      <c r="NDC816" s="399"/>
      <c r="NDD816" s="399"/>
      <c r="NDE816" s="399"/>
      <c r="NDF816" s="399"/>
      <c r="NDG816" s="399"/>
      <c r="NDH816" s="399"/>
      <c r="NDI816" s="399"/>
      <c r="NDJ816" s="399"/>
      <c r="NDK816" s="399"/>
      <c r="NDL816" s="399"/>
      <c r="NDM816" s="399"/>
      <c r="NDN816" s="399"/>
      <c r="NDO816" s="399"/>
      <c r="NDP816" s="399"/>
      <c r="NDQ816" s="399"/>
      <c r="NDR816" s="399"/>
      <c r="NDS816" s="399"/>
      <c r="NDT816" s="399"/>
      <c r="NDU816" s="399"/>
      <c r="NDV816" s="399"/>
      <c r="NDW816" s="399"/>
      <c r="NDX816" s="399"/>
      <c r="NDY816" s="399"/>
      <c r="NDZ816" s="399"/>
      <c r="NEA816" s="399"/>
      <c r="NEB816" s="399"/>
      <c r="NEC816" s="399"/>
      <c r="NED816" s="399"/>
      <c r="NEE816" s="399"/>
      <c r="NEF816" s="399"/>
      <c r="NEG816" s="399"/>
      <c r="NEH816" s="399"/>
      <c r="NEI816" s="399"/>
      <c r="NEJ816" s="399"/>
      <c r="NEK816" s="399"/>
      <c r="NEL816" s="399"/>
      <c r="NEM816" s="399"/>
      <c r="NEN816" s="399"/>
      <c r="NEO816" s="399"/>
      <c r="NEP816" s="399"/>
      <c r="NEQ816" s="399"/>
      <c r="NER816" s="399"/>
      <c r="NES816" s="399"/>
      <c r="NET816" s="399"/>
      <c r="NEU816" s="399"/>
      <c r="NEV816" s="399"/>
      <c r="NEW816" s="399"/>
      <c r="NEX816" s="399"/>
      <c r="NEY816" s="399"/>
      <c r="NEZ816" s="399"/>
      <c r="NFA816" s="399"/>
      <c r="NFB816" s="399"/>
      <c r="NFC816" s="399"/>
      <c r="NFD816" s="399"/>
      <c r="NFE816" s="399"/>
      <c r="NFF816" s="399"/>
      <c r="NFG816" s="399"/>
      <c r="NFH816" s="399"/>
      <c r="NFI816" s="399"/>
      <c r="NFJ816" s="399"/>
      <c r="NFK816" s="399"/>
      <c r="NFL816" s="399"/>
      <c r="NFM816" s="399"/>
      <c r="NFN816" s="399"/>
      <c r="NFO816" s="399"/>
      <c r="NFP816" s="399"/>
      <c r="NFQ816" s="399"/>
      <c r="NFR816" s="399"/>
      <c r="NFS816" s="399"/>
      <c r="NFT816" s="399"/>
      <c r="NFU816" s="399"/>
      <c r="NFV816" s="399"/>
      <c r="NFW816" s="399"/>
      <c r="NFX816" s="399"/>
      <c r="NFY816" s="399"/>
      <c r="NFZ816" s="399"/>
      <c r="NGA816" s="399"/>
      <c r="NGB816" s="399"/>
      <c r="NGC816" s="399"/>
      <c r="NGD816" s="399"/>
      <c r="NGE816" s="399"/>
      <c r="NGF816" s="399"/>
      <c r="NGG816" s="399"/>
      <c r="NGH816" s="399"/>
      <c r="NGI816" s="399"/>
      <c r="NGJ816" s="399"/>
      <c r="NGK816" s="399"/>
      <c r="NGL816" s="399"/>
      <c r="NGM816" s="399"/>
      <c r="NGN816" s="399"/>
      <c r="NGO816" s="399"/>
      <c r="NGP816" s="399"/>
      <c r="NGQ816" s="399"/>
      <c r="NGR816" s="399"/>
      <c r="NGS816" s="399"/>
      <c r="NGT816" s="399"/>
      <c r="NGU816" s="399"/>
      <c r="NGV816" s="399"/>
      <c r="NGW816" s="399"/>
      <c r="NGX816" s="399"/>
      <c r="NGY816" s="399"/>
      <c r="NGZ816" s="399"/>
      <c r="NHA816" s="399"/>
      <c r="NHB816" s="399"/>
      <c r="NHC816" s="399"/>
      <c r="NHD816" s="399"/>
      <c r="NHE816" s="399"/>
      <c r="NHF816" s="399"/>
      <c r="NHG816" s="399"/>
      <c r="NHH816" s="399"/>
      <c r="NHI816" s="399"/>
      <c r="NHJ816" s="399"/>
      <c r="NHK816" s="399"/>
      <c r="NHL816" s="399"/>
      <c r="NHM816" s="399"/>
      <c r="NHN816" s="399"/>
      <c r="NHO816" s="399"/>
      <c r="NHP816" s="399"/>
      <c r="NHQ816" s="399"/>
      <c r="NHR816" s="399"/>
      <c r="NHS816" s="399"/>
      <c r="NHT816" s="399"/>
      <c r="NHU816" s="399"/>
      <c r="NHV816" s="399"/>
      <c r="NHW816" s="399"/>
      <c r="NHX816" s="399"/>
      <c r="NHY816" s="399"/>
      <c r="NHZ816" s="399"/>
      <c r="NIA816" s="399"/>
      <c r="NIB816" s="399"/>
      <c r="NIC816" s="399"/>
      <c r="NID816" s="399"/>
      <c r="NIE816" s="399"/>
      <c r="NIF816" s="399"/>
      <c r="NIG816" s="399"/>
      <c r="NIH816" s="399"/>
      <c r="NII816" s="399"/>
      <c r="NIJ816" s="399"/>
      <c r="NIK816" s="399"/>
      <c r="NIL816" s="399"/>
      <c r="NIM816" s="399"/>
      <c r="NIN816" s="399"/>
      <c r="NIO816" s="399"/>
      <c r="NIP816" s="399"/>
      <c r="NIQ816" s="399"/>
      <c r="NIR816" s="399"/>
      <c r="NIS816" s="399"/>
      <c r="NIT816" s="399"/>
      <c r="NIU816" s="399"/>
      <c r="NIV816" s="399"/>
      <c r="NIW816" s="399"/>
      <c r="NIX816" s="399"/>
      <c r="NIY816" s="399"/>
      <c r="NIZ816" s="399"/>
      <c r="NJA816" s="399"/>
      <c r="NJB816" s="399"/>
      <c r="NJC816" s="399"/>
      <c r="NJD816" s="399"/>
      <c r="NJE816" s="399"/>
      <c r="NJF816" s="399"/>
      <c r="NJG816" s="399"/>
      <c r="NJH816" s="399"/>
      <c r="NJI816" s="399"/>
      <c r="NJJ816" s="399"/>
      <c r="NJK816" s="399"/>
      <c r="NJL816" s="399"/>
      <c r="NJM816" s="399"/>
      <c r="NJN816" s="399"/>
      <c r="NJO816" s="399"/>
      <c r="NJP816" s="399"/>
      <c r="NJQ816" s="399"/>
      <c r="NJR816" s="399"/>
      <c r="NJS816" s="399"/>
      <c r="NJT816" s="399"/>
      <c r="NJU816" s="399"/>
      <c r="NJV816" s="399"/>
      <c r="NJW816" s="399"/>
      <c r="NJX816" s="399"/>
      <c r="NJY816" s="399"/>
      <c r="NJZ816" s="399"/>
      <c r="NKA816" s="399"/>
      <c r="NKB816" s="399"/>
      <c r="NKC816" s="399"/>
      <c r="NKD816" s="399"/>
      <c r="NKE816" s="399"/>
      <c r="NKF816" s="399"/>
      <c r="NKG816" s="399"/>
      <c r="NKH816" s="399"/>
      <c r="NKI816" s="399"/>
      <c r="NKJ816" s="399"/>
      <c r="NKK816" s="399"/>
      <c r="NKL816" s="399"/>
      <c r="NKM816" s="399"/>
      <c r="NKN816" s="399"/>
      <c r="NKO816" s="399"/>
      <c r="NKP816" s="399"/>
      <c r="NKQ816" s="399"/>
      <c r="NKR816" s="399"/>
      <c r="NKS816" s="399"/>
      <c r="NKT816" s="399"/>
      <c r="NKU816" s="399"/>
      <c r="NKV816" s="399"/>
      <c r="NKW816" s="399"/>
      <c r="NKX816" s="399"/>
      <c r="NKY816" s="399"/>
      <c r="NKZ816" s="399"/>
      <c r="NLA816" s="399"/>
      <c r="NLB816" s="399"/>
      <c r="NLC816" s="399"/>
      <c r="NLD816" s="399"/>
      <c r="NLE816" s="399"/>
      <c r="NLF816" s="399"/>
      <c r="NLG816" s="399"/>
      <c r="NLH816" s="399"/>
      <c r="NLI816" s="399"/>
      <c r="NLJ816" s="399"/>
      <c r="NLK816" s="399"/>
      <c r="NLL816" s="399"/>
      <c r="NLM816" s="399"/>
      <c r="NLN816" s="399"/>
      <c r="NLO816" s="399"/>
      <c r="NLP816" s="399"/>
      <c r="NLQ816" s="399"/>
      <c r="NLR816" s="399"/>
      <c r="NLS816" s="399"/>
      <c r="NLT816" s="399"/>
      <c r="NLU816" s="399"/>
      <c r="NLV816" s="399"/>
      <c r="NLW816" s="399"/>
      <c r="NLX816" s="399"/>
      <c r="NLY816" s="399"/>
      <c r="NLZ816" s="399"/>
      <c r="NMA816" s="399"/>
      <c r="NMB816" s="399"/>
      <c r="NMC816" s="399"/>
      <c r="NMD816" s="399"/>
      <c r="NME816" s="399"/>
      <c r="NMF816" s="399"/>
      <c r="NMG816" s="399"/>
      <c r="NMH816" s="399"/>
      <c r="NMI816" s="399"/>
      <c r="NMJ816" s="399"/>
      <c r="NMK816" s="399"/>
      <c r="NML816" s="399"/>
      <c r="NMM816" s="399"/>
      <c r="NMN816" s="399"/>
      <c r="NMO816" s="399"/>
      <c r="NMP816" s="399"/>
      <c r="NMQ816" s="399"/>
      <c r="NMR816" s="399"/>
      <c r="NMS816" s="399"/>
      <c r="NMT816" s="399"/>
      <c r="NMU816" s="399"/>
      <c r="NMV816" s="399"/>
      <c r="NMW816" s="399"/>
      <c r="NMX816" s="399"/>
      <c r="NMY816" s="399"/>
      <c r="NMZ816" s="399"/>
      <c r="NNA816" s="399"/>
      <c r="NNB816" s="399"/>
      <c r="NNC816" s="399"/>
      <c r="NND816" s="399"/>
      <c r="NNE816" s="399"/>
      <c r="NNF816" s="399"/>
      <c r="NNG816" s="399"/>
      <c r="NNH816" s="399"/>
      <c r="NNI816" s="399"/>
      <c r="NNJ816" s="399"/>
      <c r="NNK816" s="399"/>
      <c r="NNL816" s="399"/>
      <c r="NNM816" s="399"/>
      <c r="NNN816" s="399"/>
      <c r="NNO816" s="399"/>
      <c r="NNP816" s="399"/>
      <c r="NNQ816" s="399"/>
      <c r="NNR816" s="399"/>
      <c r="NNS816" s="399"/>
      <c r="NNT816" s="399"/>
      <c r="NNU816" s="399"/>
      <c r="NNV816" s="399"/>
      <c r="NNW816" s="399"/>
      <c r="NNX816" s="399"/>
      <c r="NNY816" s="399"/>
      <c r="NNZ816" s="399"/>
      <c r="NOA816" s="399"/>
      <c r="NOB816" s="399"/>
      <c r="NOC816" s="399"/>
      <c r="NOD816" s="399"/>
      <c r="NOE816" s="399"/>
      <c r="NOF816" s="399"/>
      <c r="NOG816" s="399"/>
      <c r="NOH816" s="399"/>
      <c r="NOI816" s="399"/>
      <c r="NOJ816" s="399"/>
      <c r="NOK816" s="399"/>
      <c r="NOL816" s="399"/>
      <c r="NOM816" s="399"/>
      <c r="NON816" s="399"/>
      <c r="NOO816" s="399"/>
      <c r="NOP816" s="399"/>
      <c r="NOQ816" s="399"/>
      <c r="NOR816" s="399"/>
      <c r="NOS816" s="399"/>
      <c r="NOT816" s="399"/>
      <c r="NOU816" s="399"/>
      <c r="NOV816" s="399"/>
      <c r="NOW816" s="399"/>
      <c r="NOX816" s="399"/>
      <c r="NOY816" s="399"/>
      <c r="NOZ816" s="399"/>
      <c r="NPA816" s="399"/>
      <c r="NPB816" s="399"/>
      <c r="NPC816" s="399"/>
      <c r="NPD816" s="399"/>
      <c r="NPE816" s="399"/>
      <c r="NPF816" s="399"/>
      <c r="NPG816" s="399"/>
      <c r="NPH816" s="399"/>
      <c r="NPI816" s="399"/>
      <c r="NPJ816" s="399"/>
      <c r="NPK816" s="399"/>
      <c r="NPL816" s="399"/>
      <c r="NPM816" s="399"/>
      <c r="NPN816" s="399"/>
      <c r="NPO816" s="399"/>
      <c r="NPP816" s="399"/>
      <c r="NPQ816" s="399"/>
      <c r="NPR816" s="399"/>
      <c r="NPS816" s="399"/>
      <c r="NPT816" s="399"/>
      <c r="NPU816" s="399"/>
      <c r="NPV816" s="399"/>
      <c r="NPW816" s="399"/>
      <c r="NPX816" s="399"/>
      <c r="NPY816" s="399"/>
      <c r="NPZ816" s="399"/>
      <c r="NQA816" s="399"/>
      <c r="NQB816" s="399"/>
      <c r="NQC816" s="399"/>
      <c r="NQD816" s="399"/>
      <c r="NQE816" s="399"/>
      <c r="NQF816" s="399"/>
      <c r="NQG816" s="399"/>
      <c r="NQH816" s="399"/>
      <c r="NQI816" s="399"/>
      <c r="NQJ816" s="399"/>
      <c r="NQK816" s="399"/>
      <c r="NQL816" s="399"/>
      <c r="NQM816" s="399"/>
      <c r="NQN816" s="399"/>
      <c r="NQO816" s="399"/>
      <c r="NQP816" s="399"/>
      <c r="NQQ816" s="399"/>
      <c r="NQR816" s="399"/>
      <c r="NQS816" s="399"/>
      <c r="NQT816" s="399"/>
      <c r="NQU816" s="399"/>
      <c r="NQV816" s="399"/>
      <c r="NQW816" s="399"/>
      <c r="NQX816" s="399"/>
      <c r="NQY816" s="399"/>
      <c r="NQZ816" s="399"/>
      <c r="NRA816" s="399"/>
      <c r="NRB816" s="399"/>
      <c r="NRC816" s="399"/>
      <c r="NRD816" s="399"/>
      <c r="NRE816" s="399"/>
      <c r="NRF816" s="399"/>
      <c r="NRG816" s="399"/>
      <c r="NRH816" s="399"/>
      <c r="NRI816" s="399"/>
      <c r="NRJ816" s="399"/>
      <c r="NRK816" s="399"/>
      <c r="NRL816" s="399"/>
      <c r="NRM816" s="399"/>
      <c r="NRN816" s="399"/>
      <c r="NRO816" s="399"/>
      <c r="NRP816" s="399"/>
      <c r="NRQ816" s="399"/>
      <c r="NRR816" s="399"/>
      <c r="NRS816" s="399"/>
      <c r="NRT816" s="399"/>
      <c r="NRU816" s="399"/>
      <c r="NRV816" s="399"/>
      <c r="NRW816" s="399"/>
      <c r="NRX816" s="399"/>
      <c r="NRY816" s="399"/>
      <c r="NRZ816" s="399"/>
      <c r="NSA816" s="399"/>
      <c r="NSB816" s="399"/>
      <c r="NSC816" s="399"/>
      <c r="NSD816" s="399"/>
      <c r="NSE816" s="399"/>
      <c r="NSF816" s="399"/>
      <c r="NSG816" s="399"/>
      <c r="NSH816" s="399"/>
      <c r="NSI816" s="399"/>
      <c r="NSJ816" s="399"/>
      <c r="NSK816" s="399"/>
      <c r="NSL816" s="399"/>
      <c r="NSM816" s="399"/>
      <c r="NSN816" s="399"/>
      <c r="NSO816" s="399"/>
      <c r="NSP816" s="399"/>
      <c r="NSQ816" s="399"/>
      <c r="NSR816" s="399"/>
      <c r="NSS816" s="399"/>
      <c r="NST816" s="399"/>
      <c r="NSU816" s="399"/>
      <c r="NSV816" s="399"/>
      <c r="NSW816" s="399"/>
      <c r="NSX816" s="399"/>
      <c r="NSY816" s="399"/>
      <c r="NSZ816" s="399"/>
      <c r="NTA816" s="399"/>
      <c r="NTB816" s="399"/>
      <c r="NTC816" s="399"/>
      <c r="NTD816" s="399"/>
      <c r="NTE816" s="399"/>
      <c r="NTF816" s="399"/>
      <c r="NTG816" s="399"/>
      <c r="NTH816" s="399"/>
      <c r="NTI816" s="399"/>
      <c r="NTJ816" s="399"/>
      <c r="NTK816" s="399"/>
      <c r="NTL816" s="399"/>
      <c r="NTM816" s="399"/>
      <c r="NTN816" s="399"/>
      <c r="NTO816" s="399"/>
      <c r="NTP816" s="399"/>
      <c r="NTQ816" s="399"/>
      <c r="NTR816" s="399"/>
      <c r="NTS816" s="399"/>
      <c r="NTT816" s="399"/>
      <c r="NTU816" s="399"/>
      <c r="NTV816" s="399"/>
      <c r="NTW816" s="399"/>
      <c r="NTX816" s="399"/>
      <c r="NTY816" s="399"/>
      <c r="NTZ816" s="399"/>
      <c r="NUA816" s="399"/>
      <c r="NUB816" s="399"/>
      <c r="NUC816" s="399"/>
      <c r="NUD816" s="399"/>
      <c r="NUE816" s="399"/>
      <c r="NUF816" s="399"/>
      <c r="NUG816" s="399"/>
      <c r="NUH816" s="399"/>
      <c r="NUI816" s="399"/>
      <c r="NUJ816" s="399"/>
      <c r="NUK816" s="399"/>
      <c r="NUL816" s="399"/>
      <c r="NUM816" s="399"/>
      <c r="NUN816" s="399"/>
      <c r="NUO816" s="399"/>
      <c r="NUP816" s="399"/>
      <c r="NUQ816" s="399"/>
      <c r="NUR816" s="399"/>
      <c r="NUS816" s="399"/>
      <c r="NUT816" s="399"/>
      <c r="NUU816" s="399"/>
      <c r="NUV816" s="399"/>
      <c r="NUW816" s="399"/>
      <c r="NUX816" s="399"/>
      <c r="NUY816" s="399"/>
      <c r="NUZ816" s="399"/>
      <c r="NVA816" s="399"/>
      <c r="NVB816" s="399"/>
      <c r="NVC816" s="399"/>
      <c r="NVD816" s="399"/>
      <c r="NVE816" s="399"/>
      <c r="NVF816" s="399"/>
      <c r="NVG816" s="399"/>
      <c r="NVH816" s="399"/>
      <c r="NVI816" s="399"/>
      <c r="NVJ816" s="399"/>
      <c r="NVK816" s="399"/>
      <c r="NVL816" s="399"/>
      <c r="NVM816" s="399"/>
      <c r="NVN816" s="399"/>
      <c r="NVO816" s="399"/>
      <c r="NVP816" s="399"/>
      <c r="NVQ816" s="399"/>
      <c r="NVR816" s="399"/>
      <c r="NVS816" s="399"/>
      <c r="NVT816" s="399"/>
      <c r="NVU816" s="399"/>
      <c r="NVV816" s="399"/>
      <c r="NVW816" s="399"/>
      <c r="NVX816" s="399"/>
      <c r="NVY816" s="399"/>
      <c r="NVZ816" s="399"/>
      <c r="NWA816" s="399"/>
      <c r="NWB816" s="399"/>
      <c r="NWC816" s="399"/>
      <c r="NWD816" s="399"/>
      <c r="NWE816" s="399"/>
      <c r="NWF816" s="399"/>
      <c r="NWG816" s="399"/>
      <c r="NWH816" s="399"/>
      <c r="NWI816" s="399"/>
      <c r="NWJ816" s="399"/>
      <c r="NWK816" s="399"/>
      <c r="NWL816" s="399"/>
      <c r="NWM816" s="399"/>
      <c r="NWN816" s="399"/>
      <c r="NWO816" s="399"/>
      <c r="NWP816" s="399"/>
      <c r="NWQ816" s="399"/>
      <c r="NWR816" s="399"/>
      <c r="NWS816" s="399"/>
      <c r="NWT816" s="399"/>
      <c r="NWU816" s="399"/>
      <c r="NWV816" s="399"/>
      <c r="NWW816" s="399"/>
      <c r="NWX816" s="399"/>
      <c r="NWY816" s="399"/>
      <c r="NWZ816" s="399"/>
      <c r="NXA816" s="399"/>
      <c r="NXB816" s="399"/>
      <c r="NXC816" s="399"/>
      <c r="NXD816" s="399"/>
      <c r="NXE816" s="399"/>
      <c r="NXF816" s="399"/>
      <c r="NXG816" s="399"/>
      <c r="NXH816" s="399"/>
      <c r="NXI816" s="399"/>
      <c r="NXJ816" s="399"/>
      <c r="NXK816" s="399"/>
      <c r="NXL816" s="399"/>
      <c r="NXM816" s="399"/>
      <c r="NXN816" s="399"/>
      <c r="NXO816" s="399"/>
      <c r="NXP816" s="399"/>
      <c r="NXQ816" s="399"/>
      <c r="NXR816" s="399"/>
      <c r="NXS816" s="399"/>
      <c r="NXT816" s="399"/>
      <c r="NXU816" s="399"/>
      <c r="NXV816" s="399"/>
      <c r="NXW816" s="399"/>
      <c r="NXX816" s="399"/>
      <c r="NXY816" s="399"/>
      <c r="NXZ816" s="399"/>
      <c r="NYA816" s="399"/>
      <c r="NYB816" s="399"/>
      <c r="NYC816" s="399"/>
      <c r="NYD816" s="399"/>
      <c r="NYE816" s="399"/>
      <c r="NYF816" s="399"/>
      <c r="NYG816" s="399"/>
      <c r="NYH816" s="399"/>
      <c r="NYI816" s="399"/>
      <c r="NYJ816" s="399"/>
      <c r="NYK816" s="399"/>
      <c r="NYL816" s="399"/>
      <c r="NYM816" s="399"/>
      <c r="NYN816" s="399"/>
      <c r="NYO816" s="399"/>
      <c r="NYP816" s="399"/>
      <c r="NYQ816" s="399"/>
      <c r="NYR816" s="399"/>
      <c r="NYS816" s="399"/>
      <c r="NYT816" s="399"/>
      <c r="NYU816" s="399"/>
      <c r="NYV816" s="399"/>
      <c r="NYW816" s="399"/>
      <c r="NYX816" s="399"/>
      <c r="NYY816" s="399"/>
      <c r="NYZ816" s="399"/>
      <c r="NZA816" s="399"/>
      <c r="NZB816" s="399"/>
      <c r="NZC816" s="399"/>
      <c r="NZD816" s="399"/>
      <c r="NZE816" s="399"/>
      <c r="NZF816" s="399"/>
      <c r="NZG816" s="399"/>
      <c r="NZH816" s="399"/>
      <c r="NZI816" s="399"/>
      <c r="NZJ816" s="399"/>
      <c r="NZK816" s="399"/>
      <c r="NZL816" s="399"/>
      <c r="NZM816" s="399"/>
      <c r="NZN816" s="399"/>
      <c r="NZO816" s="399"/>
      <c r="NZP816" s="399"/>
      <c r="NZQ816" s="399"/>
      <c r="NZR816" s="399"/>
      <c r="NZS816" s="399"/>
      <c r="NZT816" s="399"/>
      <c r="NZU816" s="399"/>
      <c r="NZV816" s="399"/>
      <c r="NZW816" s="399"/>
      <c r="NZX816" s="399"/>
      <c r="NZY816" s="399"/>
      <c r="NZZ816" s="399"/>
      <c r="OAA816" s="399"/>
      <c r="OAB816" s="399"/>
      <c r="OAC816" s="399"/>
      <c r="OAD816" s="399"/>
      <c r="OAE816" s="399"/>
      <c r="OAF816" s="399"/>
      <c r="OAG816" s="399"/>
      <c r="OAH816" s="399"/>
      <c r="OAI816" s="399"/>
      <c r="OAJ816" s="399"/>
      <c r="OAK816" s="399"/>
      <c r="OAL816" s="399"/>
      <c r="OAM816" s="399"/>
      <c r="OAN816" s="399"/>
      <c r="OAO816" s="399"/>
      <c r="OAP816" s="399"/>
      <c r="OAQ816" s="399"/>
      <c r="OAR816" s="399"/>
      <c r="OAS816" s="399"/>
      <c r="OAT816" s="399"/>
      <c r="OAU816" s="399"/>
      <c r="OAV816" s="399"/>
      <c r="OAW816" s="399"/>
      <c r="OAX816" s="399"/>
      <c r="OAY816" s="399"/>
      <c r="OAZ816" s="399"/>
      <c r="OBA816" s="399"/>
      <c r="OBB816" s="399"/>
      <c r="OBC816" s="399"/>
      <c r="OBD816" s="399"/>
      <c r="OBE816" s="399"/>
      <c r="OBF816" s="399"/>
      <c r="OBG816" s="399"/>
      <c r="OBH816" s="399"/>
      <c r="OBI816" s="399"/>
      <c r="OBJ816" s="399"/>
      <c r="OBK816" s="399"/>
      <c r="OBL816" s="399"/>
      <c r="OBM816" s="399"/>
      <c r="OBN816" s="399"/>
      <c r="OBO816" s="399"/>
      <c r="OBP816" s="399"/>
      <c r="OBQ816" s="399"/>
      <c r="OBR816" s="399"/>
      <c r="OBS816" s="399"/>
      <c r="OBT816" s="399"/>
      <c r="OBU816" s="399"/>
      <c r="OBV816" s="399"/>
      <c r="OBW816" s="399"/>
      <c r="OBX816" s="399"/>
      <c r="OBY816" s="399"/>
      <c r="OBZ816" s="399"/>
      <c r="OCA816" s="399"/>
      <c r="OCB816" s="399"/>
      <c r="OCC816" s="399"/>
      <c r="OCD816" s="399"/>
      <c r="OCE816" s="399"/>
      <c r="OCF816" s="399"/>
      <c r="OCG816" s="399"/>
      <c r="OCH816" s="399"/>
      <c r="OCI816" s="399"/>
      <c r="OCJ816" s="399"/>
      <c r="OCK816" s="399"/>
      <c r="OCL816" s="399"/>
      <c r="OCM816" s="399"/>
      <c r="OCN816" s="399"/>
      <c r="OCO816" s="399"/>
      <c r="OCP816" s="399"/>
      <c r="OCQ816" s="399"/>
      <c r="OCR816" s="399"/>
      <c r="OCS816" s="399"/>
      <c r="OCT816" s="399"/>
      <c r="OCU816" s="399"/>
      <c r="OCV816" s="399"/>
      <c r="OCW816" s="399"/>
      <c r="OCX816" s="399"/>
      <c r="OCY816" s="399"/>
      <c r="OCZ816" s="399"/>
      <c r="ODA816" s="399"/>
      <c r="ODB816" s="399"/>
      <c r="ODC816" s="399"/>
      <c r="ODD816" s="399"/>
      <c r="ODE816" s="399"/>
      <c r="ODF816" s="399"/>
      <c r="ODG816" s="399"/>
      <c r="ODH816" s="399"/>
      <c r="ODI816" s="399"/>
      <c r="ODJ816" s="399"/>
      <c r="ODK816" s="399"/>
      <c r="ODL816" s="399"/>
      <c r="ODM816" s="399"/>
      <c r="ODN816" s="399"/>
      <c r="ODO816" s="399"/>
      <c r="ODP816" s="399"/>
      <c r="ODQ816" s="399"/>
      <c r="ODR816" s="399"/>
      <c r="ODS816" s="399"/>
      <c r="ODT816" s="399"/>
      <c r="ODU816" s="399"/>
      <c r="ODV816" s="399"/>
      <c r="ODW816" s="399"/>
      <c r="ODX816" s="399"/>
      <c r="ODY816" s="399"/>
      <c r="ODZ816" s="399"/>
      <c r="OEA816" s="399"/>
      <c r="OEB816" s="399"/>
      <c r="OEC816" s="399"/>
      <c r="OED816" s="399"/>
      <c r="OEE816" s="399"/>
      <c r="OEF816" s="399"/>
      <c r="OEG816" s="399"/>
      <c r="OEH816" s="399"/>
      <c r="OEI816" s="399"/>
      <c r="OEJ816" s="399"/>
      <c r="OEK816" s="399"/>
      <c r="OEL816" s="399"/>
      <c r="OEM816" s="399"/>
      <c r="OEN816" s="399"/>
      <c r="OEO816" s="399"/>
      <c r="OEP816" s="399"/>
      <c r="OEQ816" s="399"/>
      <c r="OER816" s="399"/>
      <c r="OES816" s="399"/>
      <c r="OET816" s="399"/>
      <c r="OEU816" s="399"/>
      <c r="OEV816" s="399"/>
      <c r="OEW816" s="399"/>
      <c r="OEX816" s="399"/>
      <c r="OEY816" s="399"/>
      <c r="OEZ816" s="399"/>
      <c r="OFA816" s="399"/>
      <c r="OFB816" s="399"/>
      <c r="OFC816" s="399"/>
      <c r="OFD816" s="399"/>
      <c r="OFE816" s="399"/>
      <c r="OFF816" s="399"/>
      <c r="OFG816" s="399"/>
      <c r="OFH816" s="399"/>
      <c r="OFI816" s="399"/>
      <c r="OFJ816" s="399"/>
      <c r="OFK816" s="399"/>
      <c r="OFL816" s="399"/>
      <c r="OFM816" s="399"/>
      <c r="OFN816" s="399"/>
      <c r="OFO816" s="399"/>
      <c r="OFP816" s="399"/>
      <c r="OFQ816" s="399"/>
      <c r="OFR816" s="399"/>
      <c r="OFS816" s="399"/>
      <c r="OFT816" s="399"/>
      <c r="OFU816" s="399"/>
      <c r="OFV816" s="399"/>
      <c r="OFW816" s="399"/>
      <c r="OFX816" s="399"/>
      <c r="OFY816" s="399"/>
      <c r="OFZ816" s="399"/>
      <c r="OGA816" s="399"/>
      <c r="OGB816" s="399"/>
      <c r="OGC816" s="399"/>
      <c r="OGD816" s="399"/>
      <c r="OGE816" s="399"/>
      <c r="OGF816" s="399"/>
      <c r="OGG816" s="399"/>
      <c r="OGH816" s="399"/>
      <c r="OGI816" s="399"/>
      <c r="OGJ816" s="399"/>
      <c r="OGK816" s="399"/>
      <c r="OGL816" s="399"/>
      <c r="OGM816" s="399"/>
      <c r="OGN816" s="399"/>
      <c r="OGO816" s="399"/>
      <c r="OGP816" s="399"/>
      <c r="OGQ816" s="399"/>
      <c r="OGR816" s="399"/>
      <c r="OGS816" s="399"/>
      <c r="OGT816" s="399"/>
      <c r="OGU816" s="399"/>
      <c r="OGV816" s="399"/>
      <c r="OGW816" s="399"/>
      <c r="OGX816" s="399"/>
      <c r="OGY816" s="399"/>
      <c r="OGZ816" s="399"/>
      <c r="OHA816" s="399"/>
      <c r="OHB816" s="399"/>
      <c r="OHC816" s="399"/>
      <c r="OHD816" s="399"/>
      <c r="OHE816" s="399"/>
      <c r="OHF816" s="399"/>
      <c r="OHG816" s="399"/>
      <c r="OHH816" s="399"/>
      <c r="OHI816" s="399"/>
      <c r="OHJ816" s="399"/>
      <c r="OHK816" s="399"/>
      <c r="OHL816" s="399"/>
      <c r="OHM816" s="399"/>
      <c r="OHN816" s="399"/>
      <c r="OHO816" s="399"/>
      <c r="OHP816" s="399"/>
      <c r="OHQ816" s="399"/>
      <c r="OHR816" s="399"/>
      <c r="OHS816" s="399"/>
      <c r="OHT816" s="399"/>
      <c r="OHU816" s="399"/>
      <c r="OHV816" s="399"/>
      <c r="OHW816" s="399"/>
      <c r="OHX816" s="399"/>
      <c r="OHY816" s="399"/>
      <c r="OHZ816" s="399"/>
      <c r="OIA816" s="399"/>
      <c r="OIB816" s="399"/>
      <c r="OIC816" s="399"/>
      <c r="OID816" s="399"/>
      <c r="OIE816" s="399"/>
      <c r="OIF816" s="399"/>
      <c r="OIG816" s="399"/>
      <c r="OIH816" s="399"/>
      <c r="OII816" s="399"/>
      <c r="OIJ816" s="399"/>
      <c r="OIK816" s="399"/>
      <c r="OIL816" s="399"/>
      <c r="OIM816" s="399"/>
      <c r="OIN816" s="399"/>
      <c r="OIO816" s="399"/>
      <c r="OIP816" s="399"/>
      <c r="OIQ816" s="399"/>
      <c r="OIR816" s="399"/>
      <c r="OIS816" s="399"/>
      <c r="OIT816" s="399"/>
      <c r="OIU816" s="399"/>
      <c r="OIV816" s="399"/>
      <c r="OIW816" s="399"/>
      <c r="OIX816" s="399"/>
      <c r="OIY816" s="399"/>
      <c r="OIZ816" s="399"/>
      <c r="OJA816" s="399"/>
      <c r="OJB816" s="399"/>
      <c r="OJC816" s="399"/>
      <c r="OJD816" s="399"/>
      <c r="OJE816" s="399"/>
      <c r="OJF816" s="399"/>
      <c r="OJG816" s="399"/>
      <c r="OJH816" s="399"/>
      <c r="OJI816" s="399"/>
      <c r="OJJ816" s="399"/>
      <c r="OJK816" s="399"/>
      <c r="OJL816" s="399"/>
      <c r="OJM816" s="399"/>
      <c r="OJN816" s="399"/>
      <c r="OJO816" s="399"/>
      <c r="OJP816" s="399"/>
      <c r="OJQ816" s="399"/>
      <c r="OJR816" s="399"/>
      <c r="OJS816" s="399"/>
      <c r="OJT816" s="399"/>
      <c r="OJU816" s="399"/>
      <c r="OJV816" s="399"/>
      <c r="OJW816" s="399"/>
      <c r="OJX816" s="399"/>
      <c r="OJY816" s="399"/>
      <c r="OJZ816" s="399"/>
      <c r="OKA816" s="399"/>
      <c r="OKB816" s="399"/>
      <c r="OKC816" s="399"/>
      <c r="OKD816" s="399"/>
      <c r="OKE816" s="399"/>
      <c r="OKF816" s="399"/>
      <c r="OKG816" s="399"/>
      <c r="OKH816" s="399"/>
      <c r="OKI816" s="399"/>
      <c r="OKJ816" s="399"/>
      <c r="OKK816" s="399"/>
      <c r="OKL816" s="399"/>
      <c r="OKM816" s="399"/>
      <c r="OKN816" s="399"/>
      <c r="OKO816" s="399"/>
      <c r="OKP816" s="399"/>
      <c r="OKQ816" s="399"/>
      <c r="OKR816" s="399"/>
      <c r="OKS816" s="399"/>
      <c r="OKT816" s="399"/>
      <c r="OKU816" s="399"/>
      <c r="OKV816" s="399"/>
      <c r="OKW816" s="399"/>
      <c r="OKX816" s="399"/>
      <c r="OKY816" s="399"/>
      <c r="OKZ816" s="399"/>
      <c r="OLA816" s="399"/>
      <c r="OLB816" s="399"/>
      <c r="OLC816" s="399"/>
      <c r="OLD816" s="399"/>
      <c r="OLE816" s="399"/>
      <c r="OLF816" s="399"/>
      <c r="OLG816" s="399"/>
      <c r="OLH816" s="399"/>
      <c r="OLI816" s="399"/>
      <c r="OLJ816" s="399"/>
      <c r="OLK816" s="399"/>
      <c r="OLL816" s="399"/>
      <c r="OLM816" s="399"/>
      <c r="OLN816" s="399"/>
      <c r="OLO816" s="399"/>
      <c r="OLP816" s="399"/>
      <c r="OLQ816" s="399"/>
      <c r="OLR816" s="399"/>
      <c r="OLS816" s="399"/>
      <c r="OLT816" s="399"/>
      <c r="OLU816" s="399"/>
      <c r="OLV816" s="399"/>
      <c r="OLW816" s="399"/>
      <c r="OLX816" s="399"/>
      <c r="OLY816" s="399"/>
      <c r="OLZ816" s="399"/>
      <c r="OMA816" s="399"/>
      <c r="OMB816" s="399"/>
      <c r="OMC816" s="399"/>
      <c r="OMD816" s="399"/>
      <c r="OME816" s="399"/>
      <c r="OMF816" s="399"/>
      <c r="OMG816" s="399"/>
      <c r="OMH816" s="399"/>
      <c r="OMI816" s="399"/>
      <c r="OMJ816" s="399"/>
      <c r="OMK816" s="399"/>
      <c r="OML816" s="399"/>
      <c r="OMM816" s="399"/>
      <c r="OMN816" s="399"/>
      <c r="OMO816" s="399"/>
      <c r="OMP816" s="399"/>
      <c r="OMQ816" s="399"/>
      <c r="OMR816" s="399"/>
      <c r="OMS816" s="399"/>
      <c r="OMT816" s="399"/>
      <c r="OMU816" s="399"/>
      <c r="OMV816" s="399"/>
      <c r="OMW816" s="399"/>
      <c r="OMX816" s="399"/>
      <c r="OMY816" s="399"/>
      <c r="OMZ816" s="399"/>
      <c r="ONA816" s="399"/>
      <c r="ONB816" s="399"/>
      <c r="ONC816" s="399"/>
      <c r="OND816" s="399"/>
      <c r="ONE816" s="399"/>
      <c r="ONF816" s="399"/>
      <c r="ONG816" s="399"/>
      <c r="ONH816" s="399"/>
      <c r="ONI816" s="399"/>
      <c r="ONJ816" s="399"/>
      <c r="ONK816" s="399"/>
      <c r="ONL816" s="399"/>
      <c r="ONM816" s="399"/>
      <c r="ONN816" s="399"/>
      <c r="ONO816" s="399"/>
      <c r="ONP816" s="399"/>
      <c r="ONQ816" s="399"/>
      <c r="ONR816" s="399"/>
      <c r="ONS816" s="399"/>
      <c r="ONT816" s="399"/>
      <c r="ONU816" s="399"/>
      <c r="ONV816" s="399"/>
      <c r="ONW816" s="399"/>
      <c r="ONX816" s="399"/>
      <c r="ONY816" s="399"/>
      <c r="ONZ816" s="399"/>
      <c r="OOA816" s="399"/>
      <c r="OOB816" s="399"/>
      <c r="OOC816" s="399"/>
      <c r="OOD816" s="399"/>
      <c r="OOE816" s="399"/>
      <c r="OOF816" s="399"/>
      <c r="OOG816" s="399"/>
      <c r="OOH816" s="399"/>
      <c r="OOI816" s="399"/>
      <c r="OOJ816" s="399"/>
      <c r="OOK816" s="399"/>
      <c r="OOL816" s="399"/>
      <c r="OOM816" s="399"/>
      <c r="OON816" s="399"/>
      <c r="OOO816" s="399"/>
      <c r="OOP816" s="399"/>
      <c r="OOQ816" s="399"/>
      <c r="OOR816" s="399"/>
      <c r="OOS816" s="399"/>
      <c r="OOT816" s="399"/>
      <c r="OOU816" s="399"/>
      <c r="OOV816" s="399"/>
      <c r="OOW816" s="399"/>
      <c r="OOX816" s="399"/>
      <c r="OOY816" s="399"/>
      <c r="OOZ816" s="399"/>
      <c r="OPA816" s="399"/>
      <c r="OPB816" s="399"/>
      <c r="OPC816" s="399"/>
      <c r="OPD816" s="399"/>
      <c r="OPE816" s="399"/>
      <c r="OPF816" s="399"/>
      <c r="OPG816" s="399"/>
      <c r="OPH816" s="399"/>
      <c r="OPI816" s="399"/>
      <c r="OPJ816" s="399"/>
      <c r="OPK816" s="399"/>
      <c r="OPL816" s="399"/>
      <c r="OPM816" s="399"/>
      <c r="OPN816" s="399"/>
      <c r="OPO816" s="399"/>
      <c r="OPP816" s="399"/>
      <c r="OPQ816" s="399"/>
      <c r="OPR816" s="399"/>
      <c r="OPS816" s="399"/>
      <c r="OPT816" s="399"/>
      <c r="OPU816" s="399"/>
      <c r="OPV816" s="399"/>
      <c r="OPW816" s="399"/>
      <c r="OPX816" s="399"/>
      <c r="OPY816" s="399"/>
      <c r="OPZ816" s="399"/>
      <c r="OQA816" s="399"/>
      <c r="OQB816" s="399"/>
      <c r="OQC816" s="399"/>
      <c r="OQD816" s="399"/>
      <c r="OQE816" s="399"/>
      <c r="OQF816" s="399"/>
      <c r="OQG816" s="399"/>
      <c r="OQH816" s="399"/>
      <c r="OQI816" s="399"/>
      <c r="OQJ816" s="399"/>
      <c r="OQK816" s="399"/>
      <c r="OQL816" s="399"/>
      <c r="OQM816" s="399"/>
      <c r="OQN816" s="399"/>
      <c r="OQO816" s="399"/>
      <c r="OQP816" s="399"/>
      <c r="OQQ816" s="399"/>
      <c r="OQR816" s="399"/>
      <c r="OQS816" s="399"/>
      <c r="OQT816" s="399"/>
      <c r="OQU816" s="399"/>
      <c r="OQV816" s="399"/>
      <c r="OQW816" s="399"/>
      <c r="OQX816" s="399"/>
      <c r="OQY816" s="399"/>
      <c r="OQZ816" s="399"/>
      <c r="ORA816" s="399"/>
      <c r="ORB816" s="399"/>
      <c r="ORC816" s="399"/>
      <c r="ORD816" s="399"/>
      <c r="ORE816" s="399"/>
      <c r="ORF816" s="399"/>
      <c r="ORG816" s="399"/>
      <c r="ORH816" s="399"/>
      <c r="ORI816" s="399"/>
      <c r="ORJ816" s="399"/>
      <c r="ORK816" s="399"/>
      <c r="ORL816" s="399"/>
      <c r="ORM816" s="399"/>
      <c r="ORN816" s="399"/>
      <c r="ORO816" s="399"/>
      <c r="ORP816" s="399"/>
      <c r="ORQ816" s="399"/>
      <c r="ORR816" s="399"/>
      <c r="ORS816" s="399"/>
      <c r="ORT816" s="399"/>
      <c r="ORU816" s="399"/>
      <c r="ORV816" s="399"/>
      <c r="ORW816" s="399"/>
      <c r="ORX816" s="399"/>
      <c r="ORY816" s="399"/>
      <c r="ORZ816" s="399"/>
      <c r="OSA816" s="399"/>
      <c r="OSB816" s="399"/>
      <c r="OSC816" s="399"/>
      <c r="OSD816" s="399"/>
      <c r="OSE816" s="399"/>
      <c r="OSF816" s="399"/>
      <c r="OSG816" s="399"/>
      <c r="OSH816" s="399"/>
      <c r="OSI816" s="399"/>
      <c r="OSJ816" s="399"/>
      <c r="OSK816" s="399"/>
      <c r="OSL816" s="399"/>
      <c r="OSM816" s="399"/>
      <c r="OSN816" s="399"/>
      <c r="OSO816" s="399"/>
      <c r="OSP816" s="399"/>
      <c r="OSQ816" s="399"/>
      <c r="OSR816" s="399"/>
      <c r="OSS816" s="399"/>
      <c r="OST816" s="399"/>
      <c r="OSU816" s="399"/>
      <c r="OSV816" s="399"/>
      <c r="OSW816" s="399"/>
      <c r="OSX816" s="399"/>
      <c r="OSY816" s="399"/>
      <c r="OSZ816" s="399"/>
      <c r="OTA816" s="399"/>
      <c r="OTB816" s="399"/>
      <c r="OTC816" s="399"/>
      <c r="OTD816" s="399"/>
      <c r="OTE816" s="399"/>
      <c r="OTF816" s="399"/>
      <c r="OTG816" s="399"/>
      <c r="OTH816" s="399"/>
      <c r="OTI816" s="399"/>
      <c r="OTJ816" s="399"/>
      <c r="OTK816" s="399"/>
      <c r="OTL816" s="399"/>
      <c r="OTM816" s="399"/>
      <c r="OTN816" s="399"/>
      <c r="OTO816" s="399"/>
      <c r="OTP816" s="399"/>
      <c r="OTQ816" s="399"/>
      <c r="OTR816" s="399"/>
      <c r="OTS816" s="399"/>
      <c r="OTT816" s="399"/>
      <c r="OTU816" s="399"/>
      <c r="OTV816" s="399"/>
      <c r="OTW816" s="399"/>
      <c r="OTX816" s="399"/>
      <c r="OTY816" s="399"/>
      <c r="OTZ816" s="399"/>
      <c r="OUA816" s="399"/>
      <c r="OUB816" s="399"/>
      <c r="OUC816" s="399"/>
      <c r="OUD816" s="399"/>
      <c r="OUE816" s="399"/>
      <c r="OUF816" s="399"/>
      <c r="OUG816" s="399"/>
      <c r="OUH816" s="399"/>
      <c r="OUI816" s="399"/>
      <c r="OUJ816" s="399"/>
      <c r="OUK816" s="399"/>
      <c r="OUL816" s="399"/>
      <c r="OUM816" s="399"/>
      <c r="OUN816" s="399"/>
      <c r="OUO816" s="399"/>
      <c r="OUP816" s="399"/>
      <c r="OUQ816" s="399"/>
      <c r="OUR816" s="399"/>
      <c r="OUS816" s="399"/>
      <c r="OUT816" s="399"/>
      <c r="OUU816" s="399"/>
      <c r="OUV816" s="399"/>
      <c r="OUW816" s="399"/>
      <c r="OUX816" s="399"/>
      <c r="OUY816" s="399"/>
      <c r="OUZ816" s="399"/>
      <c r="OVA816" s="399"/>
      <c r="OVB816" s="399"/>
      <c r="OVC816" s="399"/>
      <c r="OVD816" s="399"/>
      <c r="OVE816" s="399"/>
      <c r="OVF816" s="399"/>
      <c r="OVG816" s="399"/>
      <c r="OVH816" s="399"/>
      <c r="OVI816" s="399"/>
      <c r="OVJ816" s="399"/>
      <c r="OVK816" s="399"/>
      <c r="OVL816" s="399"/>
      <c r="OVM816" s="399"/>
      <c r="OVN816" s="399"/>
      <c r="OVO816" s="399"/>
      <c r="OVP816" s="399"/>
      <c r="OVQ816" s="399"/>
      <c r="OVR816" s="399"/>
      <c r="OVS816" s="399"/>
      <c r="OVT816" s="399"/>
      <c r="OVU816" s="399"/>
      <c r="OVV816" s="399"/>
      <c r="OVW816" s="399"/>
      <c r="OVX816" s="399"/>
      <c r="OVY816" s="399"/>
      <c r="OVZ816" s="399"/>
      <c r="OWA816" s="399"/>
      <c r="OWB816" s="399"/>
      <c r="OWC816" s="399"/>
      <c r="OWD816" s="399"/>
      <c r="OWE816" s="399"/>
      <c r="OWF816" s="399"/>
      <c r="OWG816" s="399"/>
      <c r="OWH816" s="399"/>
      <c r="OWI816" s="399"/>
      <c r="OWJ816" s="399"/>
      <c r="OWK816" s="399"/>
      <c r="OWL816" s="399"/>
      <c r="OWM816" s="399"/>
      <c r="OWN816" s="399"/>
      <c r="OWO816" s="399"/>
      <c r="OWP816" s="399"/>
      <c r="OWQ816" s="399"/>
      <c r="OWR816" s="399"/>
      <c r="OWS816" s="399"/>
      <c r="OWT816" s="399"/>
      <c r="OWU816" s="399"/>
      <c r="OWV816" s="399"/>
      <c r="OWW816" s="399"/>
      <c r="OWX816" s="399"/>
      <c r="OWY816" s="399"/>
      <c r="OWZ816" s="399"/>
      <c r="OXA816" s="399"/>
      <c r="OXB816" s="399"/>
      <c r="OXC816" s="399"/>
      <c r="OXD816" s="399"/>
      <c r="OXE816" s="399"/>
      <c r="OXF816" s="399"/>
      <c r="OXG816" s="399"/>
      <c r="OXH816" s="399"/>
      <c r="OXI816" s="399"/>
      <c r="OXJ816" s="399"/>
      <c r="OXK816" s="399"/>
      <c r="OXL816" s="399"/>
      <c r="OXM816" s="399"/>
      <c r="OXN816" s="399"/>
      <c r="OXO816" s="399"/>
      <c r="OXP816" s="399"/>
      <c r="OXQ816" s="399"/>
      <c r="OXR816" s="399"/>
      <c r="OXS816" s="399"/>
      <c r="OXT816" s="399"/>
      <c r="OXU816" s="399"/>
      <c r="OXV816" s="399"/>
      <c r="OXW816" s="399"/>
      <c r="OXX816" s="399"/>
      <c r="OXY816" s="399"/>
      <c r="OXZ816" s="399"/>
      <c r="OYA816" s="399"/>
      <c r="OYB816" s="399"/>
      <c r="OYC816" s="399"/>
      <c r="OYD816" s="399"/>
      <c r="OYE816" s="399"/>
      <c r="OYF816" s="399"/>
      <c r="OYG816" s="399"/>
      <c r="OYH816" s="399"/>
      <c r="OYI816" s="399"/>
      <c r="OYJ816" s="399"/>
      <c r="OYK816" s="399"/>
      <c r="OYL816" s="399"/>
      <c r="OYM816" s="399"/>
      <c r="OYN816" s="399"/>
      <c r="OYO816" s="399"/>
      <c r="OYP816" s="399"/>
      <c r="OYQ816" s="399"/>
      <c r="OYR816" s="399"/>
      <c r="OYS816" s="399"/>
      <c r="OYT816" s="399"/>
      <c r="OYU816" s="399"/>
      <c r="OYV816" s="399"/>
      <c r="OYW816" s="399"/>
      <c r="OYX816" s="399"/>
      <c r="OYY816" s="399"/>
      <c r="OYZ816" s="399"/>
      <c r="OZA816" s="399"/>
      <c r="OZB816" s="399"/>
      <c r="OZC816" s="399"/>
      <c r="OZD816" s="399"/>
      <c r="OZE816" s="399"/>
      <c r="OZF816" s="399"/>
      <c r="OZG816" s="399"/>
      <c r="OZH816" s="399"/>
      <c r="OZI816" s="399"/>
      <c r="OZJ816" s="399"/>
      <c r="OZK816" s="399"/>
      <c r="OZL816" s="399"/>
      <c r="OZM816" s="399"/>
      <c r="OZN816" s="399"/>
      <c r="OZO816" s="399"/>
      <c r="OZP816" s="399"/>
      <c r="OZQ816" s="399"/>
      <c r="OZR816" s="399"/>
      <c r="OZS816" s="399"/>
      <c r="OZT816" s="399"/>
      <c r="OZU816" s="399"/>
      <c r="OZV816" s="399"/>
      <c r="OZW816" s="399"/>
      <c r="OZX816" s="399"/>
      <c r="OZY816" s="399"/>
      <c r="OZZ816" s="399"/>
      <c r="PAA816" s="399"/>
      <c r="PAB816" s="399"/>
      <c r="PAC816" s="399"/>
      <c r="PAD816" s="399"/>
      <c r="PAE816" s="399"/>
      <c r="PAF816" s="399"/>
      <c r="PAG816" s="399"/>
      <c r="PAH816" s="399"/>
      <c r="PAI816" s="399"/>
      <c r="PAJ816" s="399"/>
      <c r="PAK816" s="399"/>
      <c r="PAL816" s="399"/>
      <c r="PAM816" s="399"/>
      <c r="PAN816" s="399"/>
      <c r="PAO816" s="399"/>
      <c r="PAP816" s="399"/>
      <c r="PAQ816" s="399"/>
      <c r="PAR816" s="399"/>
      <c r="PAS816" s="399"/>
      <c r="PAT816" s="399"/>
      <c r="PAU816" s="399"/>
      <c r="PAV816" s="399"/>
      <c r="PAW816" s="399"/>
      <c r="PAX816" s="399"/>
      <c r="PAY816" s="399"/>
      <c r="PAZ816" s="399"/>
      <c r="PBA816" s="399"/>
      <c r="PBB816" s="399"/>
      <c r="PBC816" s="399"/>
      <c r="PBD816" s="399"/>
      <c r="PBE816" s="399"/>
      <c r="PBF816" s="399"/>
      <c r="PBG816" s="399"/>
      <c r="PBH816" s="399"/>
      <c r="PBI816" s="399"/>
      <c r="PBJ816" s="399"/>
      <c r="PBK816" s="399"/>
      <c r="PBL816" s="399"/>
      <c r="PBM816" s="399"/>
      <c r="PBN816" s="399"/>
      <c r="PBO816" s="399"/>
      <c r="PBP816" s="399"/>
      <c r="PBQ816" s="399"/>
      <c r="PBR816" s="399"/>
      <c r="PBS816" s="399"/>
      <c r="PBT816" s="399"/>
      <c r="PBU816" s="399"/>
      <c r="PBV816" s="399"/>
      <c r="PBW816" s="399"/>
      <c r="PBX816" s="399"/>
      <c r="PBY816" s="399"/>
      <c r="PBZ816" s="399"/>
      <c r="PCA816" s="399"/>
      <c r="PCB816" s="399"/>
      <c r="PCC816" s="399"/>
      <c r="PCD816" s="399"/>
      <c r="PCE816" s="399"/>
      <c r="PCF816" s="399"/>
      <c r="PCG816" s="399"/>
      <c r="PCH816" s="399"/>
      <c r="PCI816" s="399"/>
      <c r="PCJ816" s="399"/>
      <c r="PCK816" s="399"/>
      <c r="PCL816" s="399"/>
      <c r="PCM816" s="399"/>
      <c r="PCN816" s="399"/>
      <c r="PCO816" s="399"/>
      <c r="PCP816" s="399"/>
      <c r="PCQ816" s="399"/>
      <c r="PCR816" s="399"/>
      <c r="PCS816" s="399"/>
      <c r="PCT816" s="399"/>
      <c r="PCU816" s="399"/>
      <c r="PCV816" s="399"/>
      <c r="PCW816" s="399"/>
      <c r="PCX816" s="399"/>
      <c r="PCY816" s="399"/>
      <c r="PCZ816" s="399"/>
      <c r="PDA816" s="399"/>
      <c r="PDB816" s="399"/>
      <c r="PDC816" s="399"/>
      <c r="PDD816" s="399"/>
      <c r="PDE816" s="399"/>
      <c r="PDF816" s="399"/>
      <c r="PDG816" s="399"/>
      <c r="PDH816" s="399"/>
      <c r="PDI816" s="399"/>
      <c r="PDJ816" s="399"/>
      <c r="PDK816" s="399"/>
      <c r="PDL816" s="399"/>
      <c r="PDM816" s="399"/>
      <c r="PDN816" s="399"/>
      <c r="PDO816" s="399"/>
      <c r="PDP816" s="399"/>
      <c r="PDQ816" s="399"/>
      <c r="PDR816" s="399"/>
      <c r="PDS816" s="399"/>
      <c r="PDT816" s="399"/>
      <c r="PDU816" s="399"/>
      <c r="PDV816" s="399"/>
      <c r="PDW816" s="399"/>
      <c r="PDX816" s="399"/>
      <c r="PDY816" s="399"/>
      <c r="PDZ816" s="399"/>
      <c r="PEA816" s="399"/>
      <c r="PEB816" s="399"/>
      <c r="PEC816" s="399"/>
      <c r="PED816" s="399"/>
      <c r="PEE816" s="399"/>
      <c r="PEF816" s="399"/>
      <c r="PEG816" s="399"/>
      <c r="PEH816" s="399"/>
      <c r="PEI816" s="399"/>
      <c r="PEJ816" s="399"/>
      <c r="PEK816" s="399"/>
      <c r="PEL816" s="399"/>
      <c r="PEM816" s="399"/>
      <c r="PEN816" s="399"/>
      <c r="PEO816" s="399"/>
      <c r="PEP816" s="399"/>
      <c r="PEQ816" s="399"/>
      <c r="PER816" s="399"/>
      <c r="PES816" s="399"/>
      <c r="PET816" s="399"/>
      <c r="PEU816" s="399"/>
      <c r="PEV816" s="399"/>
      <c r="PEW816" s="399"/>
      <c r="PEX816" s="399"/>
      <c r="PEY816" s="399"/>
      <c r="PEZ816" s="399"/>
      <c r="PFA816" s="399"/>
      <c r="PFB816" s="399"/>
      <c r="PFC816" s="399"/>
      <c r="PFD816" s="399"/>
      <c r="PFE816" s="399"/>
      <c r="PFF816" s="399"/>
      <c r="PFG816" s="399"/>
      <c r="PFH816" s="399"/>
      <c r="PFI816" s="399"/>
      <c r="PFJ816" s="399"/>
      <c r="PFK816" s="399"/>
      <c r="PFL816" s="399"/>
      <c r="PFM816" s="399"/>
      <c r="PFN816" s="399"/>
      <c r="PFO816" s="399"/>
      <c r="PFP816" s="399"/>
      <c r="PFQ816" s="399"/>
      <c r="PFR816" s="399"/>
      <c r="PFS816" s="399"/>
      <c r="PFT816" s="399"/>
      <c r="PFU816" s="399"/>
      <c r="PFV816" s="399"/>
      <c r="PFW816" s="399"/>
      <c r="PFX816" s="399"/>
      <c r="PFY816" s="399"/>
      <c r="PFZ816" s="399"/>
      <c r="PGA816" s="399"/>
      <c r="PGB816" s="399"/>
      <c r="PGC816" s="399"/>
      <c r="PGD816" s="399"/>
      <c r="PGE816" s="399"/>
      <c r="PGF816" s="399"/>
      <c r="PGG816" s="399"/>
      <c r="PGH816" s="399"/>
      <c r="PGI816" s="399"/>
      <c r="PGJ816" s="399"/>
      <c r="PGK816" s="399"/>
      <c r="PGL816" s="399"/>
      <c r="PGM816" s="399"/>
      <c r="PGN816" s="399"/>
      <c r="PGO816" s="399"/>
      <c r="PGP816" s="399"/>
      <c r="PGQ816" s="399"/>
      <c r="PGR816" s="399"/>
      <c r="PGS816" s="399"/>
      <c r="PGT816" s="399"/>
      <c r="PGU816" s="399"/>
      <c r="PGV816" s="399"/>
      <c r="PGW816" s="399"/>
      <c r="PGX816" s="399"/>
      <c r="PGY816" s="399"/>
      <c r="PGZ816" s="399"/>
      <c r="PHA816" s="399"/>
      <c r="PHB816" s="399"/>
      <c r="PHC816" s="399"/>
      <c r="PHD816" s="399"/>
      <c r="PHE816" s="399"/>
      <c r="PHF816" s="399"/>
      <c r="PHG816" s="399"/>
      <c r="PHH816" s="399"/>
      <c r="PHI816" s="399"/>
      <c r="PHJ816" s="399"/>
      <c r="PHK816" s="399"/>
      <c r="PHL816" s="399"/>
      <c r="PHM816" s="399"/>
      <c r="PHN816" s="399"/>
      <c r="PHO816" s="399"/>
      <c r="PHP816" s="399"/>
      <c r="PHQ816" s="399"/>
      <c r="PHR816" s="399"/>
      <c r="PHS816" s="399"/>
      <c r="PHT816" s="399"/>
      <c r="PHU816" s="399"/>
      <c r="PHV816" s="399"/>
      <c r="PHW816" s="399"/>
      <c r="PHX816" s="399"/>
      <c r="PHY816" s="399"/>
      <c r="PHZ816" s="399"/>
      <c r="PIA816" s="399"/>
      <c r="PIB816" s="399"/>
      <c r="PIC816" s="399"/>
      <c r="PID816" s="399"/>
      <c r="PIE816" s="399"/>
      <c r="PIF816" s="399"/>
      <c r="PIG816" s="399"/>
      <c r="PIH816" s="399"/>
      <c r="PII816" s="399"/>
      <c r="PIJ816" s="399"/>
      <c r="PIK816" s="399"/>
      <c r="PIL816" s="399"/>
      <c r="PIM816" s="399"/>
      <c r="PIN816" s="399"/>
      <c r="PIO816" s="399"/>
      <c r="PIP816" s="399"/>
      <c r="PIQ816" s="399"/>
      <c r="PIR816" s="399"/>
      <c r="PIS816" s="399"/>
      <c r="PIT816" s="399"/>
      <c r="PIU816" s="399"/>
      <c r="PIV816" s="399"/>
      <c r="PIW816" s="399"/>
      <c r="PIX816" s="399"/>
      <c r="PIY816" s="399"/>
      <c r="PIZ816" s="399"/>
      <c r="PJA816" s="399"/>
      <c r="PJB816" s="399"/>
      <c r="PJC816" s="399"/>
      <c r="PJD816" s="399"/>
      <c r="PJE816" s="399"/>
      <c r="PJF816" s="399"/>
      <c r="PJG816" s="399"/>
      <c r="PJH816" s="399"/>
      <c r="PJI816" s="399"/>
      <c r="PJJ816" s="399"/>
      <c r="PJK816" s="399"/>
      <c r="PJL816" s="399"/>
      <c r="PJM816" s="399"/>
      <c r="PJN816" s="399"/>
      <c r="PJO816" s="399"/>
      <c r="PJP816" s="399"/>
      <c r="PJQ816" s="399"/>
      <c r="PJR816" s="399"/>
      <c r="PJS816" s="399"/>
      <c r="PJT816" s="399"/>
      <c r="PJU816" s="399"/>
      <c r="PJV816" s="399"/>
      <c r="PJW816" s="399"/>
      <c r="PJX816" s="399"/>
      <c r="PJY816" s="399"/>
      <c r="PJZ816" s="399"/>
      <c r="PKA816" s="399"/>
      <c r="PKB816" s="399"/>
      <c r="PKC816" s="399"/>
      <c r="PKD816" s="399"/>
      <c r="PKE816" s="399"/>
      <c r="PKF816" s="399"/>
      <c r="PKG816" s="399"/>
      <c r="PKH816" s="399"/>
      <c r="PKI816" s="399"/>
      <c r="PKJ816" s="399"/>
      <c r="PKK816" s="399"/>
      <c r="PKL816" s="399"/>
      <c r="PKM816" s="399"/>
      <c r="PKN816" s="399"/>
      <c r="PKO816" s="399"/>
      <c r="PKP816" s="399"/>
      <c r="PKQ816" s="399"/>
      <c r="PKR816" s="399"/>
      <c r="PKS816" s="399"/>
      <c r="PKT816" s="399"/>
      <c r="PKU816" s="399"/>
      <c r="PKV816" s="399"/>
      <c r="PKW816" s="399"/>
      <c r="PKX816" s="399"/>
      <c r="PKY816" s="399"/>
      <c r="PKZ816" s="399"/>
      <c r="PLA816" s="399"/>
      <c r="PLB816" s="399"/>
      <c r="PLC816" s="399"/>
      <c r="PLD816" s="399"/>
      <c r="PLE816" s="399"/>
      <c r="PLF816" s="399"/>
      <c r="PLG816" s="399"/>
      <c r="PLH816" s="399"/>
      <c r="PLI816" s="399"/>
      <c r="PLJ816" s="399"/>
      <c r="PLK816" s="399"/>
      <c r="PLL816" s="399"/>
      <c r="PLM816" s="399"/>
      <c r="PLN816" s="399"/>
      <c r="PLO816" s="399"/>
      <c r="PLP816" s="399"/>
      <c r="PLQ816" s="399"/>
      <c r="PLR816" s="399"/>
      <c r="PLS816" s="399"/>
      <c r="PLT816" s="399"/>
      <c r="PLU816" s="399"/>
      <c r="PLV816" s="399"/>
      <c r="PLW816" s="399"/>
      <c r="PLX816" s="399"/>
      <c r="PLY816" s="399"/>
      <c r="PLZ816" s="399"/>
      <c r="PMA816" s="399"/>
      <c r="PMB816" s="399"/>
      <c r="PMC816" s="399"/>
      <c r="PMD816" s="399"/>
      <c r="PME816" s="399"/>
      <c r="PMF816" s="399"/>
      <c r="PMG816" s="399"/>
      <c r="PMH816" s="399"/>
      <c r="PMI816" s="399"/>
      <c r="PMJ816" s="399"/>
      <c r="PMK816" s="399"/>
      <c r="PML816" s="399"/>
      <c r="PMM816" s="399"/>
      <c r="PMN816" s="399"/>
      <c r="PMO816" s="399"/>
      <c r="PMP816" s="399"/>
      <c r="PMQ816" s="399"/>
      <c r="PMR816" s="399"/>
      <c r="PMS816" s="399"/>
      <c r="PMT816" s="399"/>
      <c r="PMU816" s="399"/>
      <c r="PMV816" s="399"/>
      <c r="PMW816" s="399"/>
      <c r="PMX816" s="399"/>
      <c r="PMY816" s="399"/>
      <c r="PMZ816" s="399"/>
      <c r="PNA816" s="399"/>
      <c r="PNB816" s="399"/>
      <c r="PNC816" s="399"/>
      <c r="PND816" s="399"/>
      <c r="PNE816" s="399"/>
      <c r="PNF816" s="399"/>
      <c r="PNG816" s="399"/>
      <c r="PNH816" s="399"/>
      <c r="PNI816" s="399"/>
      <c r="PNJ816" s="399"/>
      <c r="PNK816" s="399"/>
      <c r="PNL816" s="399"/>
      <c r="PNM816" s="399"/>
      <c r="PNN816" s="399"/>
      <c r="PNO816" s="399"/>
      <c r="PNP816" s="399"/>
      <c r="PNQ816" s="399"/>
      <c r="PNR816" s="399"/>
      <c r="PNS816" s="399"/>
      <c r="PNT816" s="399"/>
      <c r="PNU816" s="399"/>
      <c r="PNV816" s="399"/>
      <c r="PNW816" s="399"/>
      <c r="PNX816" s="399"/>
      <c r="PNY816" s="399"/>
      <c r="PNZ816" s="399"/>
      <c r="POA816" s="399"/>
      <c r="POB816" s="399"/>
      <c r="POC816" s="399"/>
      <c r="POD816" s="399"/>
      <c r="POE816" s="399"/>
      <c r="POF816" s="399"/>
      <c r="POG816" s="399"/>
      <c r="POH816" s="399"/>
      <c r="POI816" s="399"/>
      <c r="POJ816" s="399"/>
      <c r="POK816" s="399"/>
      <c r="POL816" s="399"/>
      <c r="POM816" s="399"/>
      <c r="PON816" s="399"/>
      <c r="POO816" s="399"/>
      <c r="POP816" s="399"/>
      <c r="POQ816" s="399"/>
      <c r="POR816" s="399"/>
      <c r="POS816" s="399"/>
      <c r="POT816" s="399"/>
      <c r="POU816" s="399"/>
      <c r="POV816" s="399"/>
      <c r="POW816" s="399"/>
      <c r="POX816" s="399"/>
      <c r="POY816" s="399"/>
      <c r="POZ816" s="399"/>
      <c r="PPA816" s="399"/>
      <c r="PPB816" s="399"/>
      <c r="PPC816" s="399"/>
      <c r="PPD816" s="399"/>
      <c r="PPE816" s="399"/>
      <c r="PPF816" s="399"/>
      <c r="PPG816" s="399"/>
      <c r="PPH816" s="399"/>
      <c r="PPI816" s="399"/>
      <c r="PPJ816" s="399"/>
      <c r="PPK816" s="399"/>
      <c r="PPL816" s="399"/>
      <c r="PPM816" s="399"/>
      <c r="PPN816" s="399"/>
      <c r="PPO816" s="399"/>
      <c r="PPP816" s="399"/>
      <c r="PPQ816" s="399"/>
      <c r="PPR816" s="399"/>
      <c r="PPS816" s="399"/>
      <c r="PPT816" s="399"/>
      <c r="PPU816" s="399"/>
      <c r="PPV816" s="399"/>
      <c r="PPW816" s="399"/>
      <c r="PPX816" s="399"/>
      <c r="PPY816" s="399"/>
      <c r="PPZ816" s="399"/>
      <c r="PQA816" s="399"/>
      <c r="PQB816" s="399"/>
      <c r="PQC816" s="399"/>
      <c r="PQD816" s="399"/>
      <c r="PQE816" s="399"/>
      <c r="PQF816" s="399"/>
      <c r="PQG816" s="399"/>
      <c r="PQH816" s="399"/>
      <c r="PQI816" s="399"/>
      <c r="PQJ816" s="399"/>
      <c r="PQK816" s="399"/>
      <c r="PQL816" s="399"/>
      <c r="PQM816" s="399"/>
      <c r="PQN816" s="399"/>
      <c r="PQO816" s="399"/>
      <c r="PQP816" s="399"/>
      <c r="PQQ816" s="399"/>
      <c r="PQR816" s="399"/>
      <c r="PQS816" s="399"/>
      <c r="PQT816" s="399"/>
      <c r="PQU816" s="399"/>
      <c r="PQV816" s="399"/>
      <c r="PQW816" s="399"/>
      <c r="PQX816" s="399"/>
      <c r="PQY816" s="399"/>
      <c r="PQZ816" s="399"/>
      <c r="PRA816" s="399"/>
      <c r="PRB816" s="399"/>
      <c r="PRC816" s="399"/>
      <c r="PRD816" s="399"/>
      <c r="PRE816" s="399"/>
      <c r="PRF816" s="399"/>
      <c r="PRG816" s="399"/>
      <c r="PRH816" s="399"/>
      <c r="PRI816" s="399"/>
      <c r="PRJ816" s="399"/>
      <c r="PRK816" s="399"/>
      <c r="PRL816" s="399"/>
      <c r="PRM816" s="399"/>
      <c r="PRN816" s="399"/>
      <c r="PRO816" s="399"/>
      <c r="PRP816" s="399"/>
      <c r="PRQ816" s="399"/>
      <c r="PRR816" s="399"/>
      <c r="PRS816" s="399"/>
      <c r="PRT816" s="399"/>
      <c r="PRU816" s="399"/>
      <c r="PRV816" s="399"/>
      <c r="PRW816" s="399"/>
      <c r="PRX816" s="399"/>
      <c r="PRY816" s="399"/>
      <c r="PRZ816" s="399"/>
      <c r="PSA816" s="399"/>
      <c r="PSB816" s="399"/>
      <c r="PSC816" s="399"/>
      <c r="PSD816" s="399"/>
      <c r="PSE816" s="399"/>
      <c r="PSF816" s="399"/>
      <c r="PSG816" s="399"/>
      <c r="PSH816" s="399"/>
      <c r="PSI816" s="399"/>
      <c r="PSJ816" s="399"/>
      <c r="PSK816" s="399"/>
      <c r="PSL816" s="399"/>
      <c r="PSM816" s="399"/>
      <c r="PSN816" s="399"/>
      <c r="PSO816" s="399"/>
      <c r="PSP816" s="399"/>
      <c r="PSQ816" s="399"/>
      <c r="PSR816" s="399"/>
      <c r="PSS816" s="399"/>
      <c r="PST816" s="399"/>
      <c r="PSU816" s="399"/>
      <c r="PSV816" s="399"/>
      <c r="PSW816" s="399"/>
      <c r="PSX816" s="399"/>
      <c r="PSY816" s="399"/>
      <c r="PSZ816" s="399"/>
      <c r="PTA816" s="399"/>
      <c r="PTB816" s="399"/>
      <c r="PTC816" s="399"/>
      <c r="PTD816" s="399"/>
      <c r="PTE816" s="399"/>
      <c r="PTF816" s="399"/>
      <c r="PTG816" s="399"/>
      <c r="PTH816" s="399"/>
      <c r="PTI816" s="399"/>
      <c r="PTJ816" s="399"/>
      <c r="PTK816" s="399"/>
      <c r="PTL816" s="399"/>
      <c r="PTM816" s="399"/>
      <c r="PTN816" s="399"/>
      <c r="PTO816" s="399"/>
      <c r="PTP816" s="399"/>
      <c r="PTQ816" s="399"/>
      <c r="PTR816" s="399"/>
      <c r="PTS816" s="399"/>
      <c r="PTT816" s="399"/>
      <c r="PTU816" s="399"/>
      <c r="PTV816" s="399"/>
      <c r="PTW816" s="399"/>
      <c r="PTX816" s="399"/>
      <c r="PTY816" s="399"/>
      <c r="PTZ816" s="399"/>
      <c r="PUA816" s="399"/>
      <c r="PUB816" s="399"/>
      <c r="PUC816" s="399"/>
      <c r="PUD816" s="399"/>
      <c r="PUE816" s="399"/>
      <c r="PUF816" s="399"/>
      <c r="PUG816" s="399"/>
      <c r="PUH816" s="399"/>
      <c r="PUI816" s="399"/>
      <c r="PUJ816" s="399"/>
      <c r="PUK816" s="399"/>
      <c r="PUL816" s="399"/>
      <c r="PUM816" s="399"/>
      <c r="PUN816" s="399"/>
      <c r="PUO816" s="399"/>
      <c r="PUP816" s="399"/>
      <c r="PUQ816" s="399"/>
      <c r="PUR816" s="399"/>
      <c r="PUS816" s="399"/>
      <c r="PUT816" s="399"/>
      <c r="PUU816" s="399"/>
      <c r="PUV816" s="399"/>
      <c r="PUW816" s="399"/>
      <c r="PUX816" s="399"/>
      <c r="PUY816" s="399"/>
      <c r="PUZ816" s="399"/>
      <c r="PVA816" s="399"/>
      <c r="PVB816" s="399"/>
      <c r="PVC816" s="399"/>
      <c r="PVD816" s="399"/>
      <c r="PVE816" s="399"/>
      <c r="PVF816" s="399"/>
      <c r="PVG816" s="399"/>
      <c r="PVH816" s="399"/>
      <c r="PVI816" s="399"/>
      <c r="PVJ816" s="399"/>
      <c r="PVK816" s="399"/>
      <c r="PVL816" s="399"/>
      <c r="PVM816" s="399"/>
      <c r="PVN816" s="399"/>
      <c r="PVO816" s="399"/>
      <c r="PVP816" s="399"/>
      <c r="PVQ816" s="399"/>
      <c r="PVR816" s="399"/>
      <c r="PVS816" s="399"/>
      <c r="PVT816" s="399"/>
      <c r="PVU816" s="399"/>
      <c r="PVV816" s="399"/>
      <c r="PVW816" s="399"/>
      <c r="PVX816" s="399"/>
      <c r="PVY816" s="399"/>
      <c r="PVZ816" s="399"/>
      <c r="PWA816" s="399"/>
      <c r="PWB816" s="399"/>
      <c r="PWC816" s="399"/>
      <c r="PWD816" s="399"/>
      <c r="PWE816" s="399"/>
      <c r="PWF816" s="399"/>
      <c r="PWG816" s="399"/>
      <c r="PWH816" s="399"/>
      <c r="PWI816" s="399"/>
      <c r="PWJ816" s="399"/>
      <c r="PWK816" s="399"/>
      <c r="PWL816" s="399"/>
      <c r="PWM816" s="399"/>
      <c r="PWN816" s="399"/>
      <c r="PWO816" s="399"/>
      <c r="PWP816" s="399"/>
      <c r="PWQ816" s="399"/>
      <c r="PWR816" s="399"/>
      <c r="PWS816" s="399"/>
      <c r="PWT816" s="399"/>
      <c r="PWU816" s="399"/>
      <c r="PWV816" s="399"/>
      <c r="PWW816" s="399"/>
      <c r="PWX816" s="399"/>
      <c r="PWY816" s="399"/>
      <c r="PWZ816" s="399"/>
      <c r="PXA816" s="399"/>
      <c r="PXB816" s="399"/>
      <c r="PXC816" s="399"/>
      <c r="PXD816" s="399"/>
      <c r="PXE816" s="399"/>
      <c r="PXF816" s="399"/>
      <c r="PXG816" s="399"/>
      <c r="PXH816" s="399"/>
      <c r="PXI816" s="399"/>
      <c r="PXJ816" s="399"/>
      <c r="PXK816" s="399"/>
      <c r="PXL816" s="399"/>
      <c r="PXM816" s="399"/>
      <c r="PXN816" s="399"/>
      <c r="PXO816" s="399"/>
      <c r="PXP816" s="399"/>
      <c r="PXQ816" s="399"/>
      <c r="PXR816" s="399"/>
      <c r="PXS816" s="399"/>
      <c r="PXT816" s="399"/>
      <c r="PXU816" s="399"/>
      <c r="PXV816" s="399"/>
      <c r="PXW816" s="399"/>
      <c r="PXX816" s="399"/>
      <c r="PXY816" s="399"/>
      <c r="PXZ816" s="399"/>
      <c r="PYA816" s="399"/>
      <c r="PYB816" s="399"/>
      <c r="PYC816" s="399"/>
      <c r="PYD816" s="399"/>
      <c r="PYE816" s="399"/>
      <c r="PYF816" s="399"/>
      <c r="PYG816" s="399"/>
      <c r="PYH816" s="399"/>
      <c r="PYI816" s="399"/>
      <c r="PYJ816" s="399"/>
      <c r="PYK816" s="399"/>
      <c r="PYL816" s="399"/>
      <c r="PYM816" s="399"/>
      <c r="PYN816" s="399"/>
      <c r="PYO816" s="399"/>
      <c r="PYP816" s="399"/>
      <c r="PYQ816" s="399"/>
      <c r="PYR816" s="399"/>
      <c r="PYS816" s="399"/>
      <c r="PYT816" s="399"/>
      <c r="PYU816" s="399"/>
      <c r="PYV816" s="399"/>
      <c r="PYW816" s="399"/>
      <c r="PYX816" s="399"/>
      <c r="PYY816" s="399"/>
      <c r="PYZ816" s="399"/>
      <c r="PZA816" s="399"/>
      <c r="PZB816" s="399"/>
      <c r="PZC816" s="399"/>
      <c r="PZD816" s="399"/>
      <c r="PZE816" s="399"/>
      <c r="PZF816" s="399"/>
      <c r="PZG816" s="399"/>
      <c r="PZH816" s="399"/>
      <c r="PZI816" s="399"/>
      <c r="PZJ816" s="399"/>
      <c r="PZK816" s="399"/>
      <c r="PZL816" s="399"/>
      <c r="PZM816" s="399"/>
      <c r="PZN816" s="399"/>
      <c r="PZO816" s="399"/>
      <c r="PZP816" s="399"/>
      <c r="PZQ816" s="399"/>
      <c r="PZR816" s="399"/>
      <c r="PZS816" s="399"/>
      <c r="PZT816" s="399"/>
      <c r="PZU816" s="399"/>
      <c r="PZV816" s="399"/>
      <c r="PZW816" s="399"/>
      <c r="PZX816" s="399"/>
      <c r="PZY816" s="399"/>
      <c r="PZZ816" s="399"/>
      <c r="QAA816" s="399"/>
      <c r="QAB816" s="399"/>
      <c r="QAC816" s="399"/>
      <c r="QAD816" s="399"/>
      <c r="QAE816" s="399"/>
      <c r="QAF816" s="399"/>
      <c r="QAG816" s="399"/>
      <c r="QAH816" s="399"/>
      <c r="QAI816" s="399"/>
      <c r="QAJ816" s="399"/>
      <c r="QAK816" s="399"/>
      <c r="QAL816" s="399"/>
      <c r="QAM816" s="399"/>
      <c r="QAN816" s="399"/>
      <c r="QAO816" s="399"/>
      <c r="QAP816" s="399"/>
      <c r="QAQ816" s="399"/>
      <c r="QAR816" s="399"/>
      <c r="QAS816" s="399"/>
      <c r="QAT816" s="399"/>
      <c r="QAU816" s="399"/>
      <c r="QAV816" s="399"/>
      <c r="QAW816" s="399"/>
      <c r="QAX816" s="399"/>
      <c r="QAY816" s="399"/>
      <c r="QAZ816" s="399"/>
      <c r="QBA816" s="399"/>
      <c r="QBB816" s="399"/>
      <c r="QBC816" s="399"/>
      <c r="QBD816" s="399"/>
      <c r="QBE816" s="399"/>
      <c r="QBF816" s="399"/>
      <c r="QBG816" s="399"/>
      <c r="QBH816" s="399"/>
      <c r="QBI816" s="399"/>
      <c r="QBJ816" s="399"/>
      <c r="QBK816" s="399"/>
      <c r="QBL816" s="399"/>
      <c r="QBM816" s="399"/>
      <c r="QBN816" s="399"/>
      <c r="QBO816" s="399"/>
      <c r="QBP816" s="399"/>
      <c r="QBQ816" s="399"/>
      <c r="QBR816" s="399"/>
      <c r="QBS816" s="399"/>
      <c r="QBT816" s="399"/>
      <c r="QBU816" s="399"/>
      <c r="QBV816" s="399"/>
      <c r="QBW816" s="399"/>
      <c r="QBX816" s="399"/>
      <c r="QBY816" s="399"/>
      <c r="QBZ816" s="399"/>
      <c r="QCA816" s="399"/>
      <c r="QCB816" s="399"/>
      <c r="QCC816" s="399"/>
      <c r="QCD816" s="399"/>
      <c r="QCE816" s="399"/>
      <c r="QCF816" s="399"/>
      <c r="QCG816" s="399"/>
      <c r="QCH816" s="399"/>
      <c r="QCI816" s="399"/>
      <c r="QCJ816" s="399"/>
      <c r="QCK816" s="399"/>
      <c r="QCL816" s="399"/>
      <c r="QCM816" s="399"/>
      <c r="QCN816" s="399"/>
      <c r="QCO816" s="399"/>
      <c r="QCP816" s="399"/>
      <c r="QCQ816" s="399"/>
      <c r="QCR816" s="399"/>
      <c r="QCS816" s="399"/>
      <c r="QCT816" s="399"/>
      <c r="QCU816" s="399"/>
      <c r="QCV816" s="399"/>
      <c r="QCW816" s="399"/>
      <c r="QCX816" s="399"/>
      <c r="QCY816" s="399"/>
      <c r="QCZ816" s="399"/>
      <c r="QDA816" s="399"/>
      <c r="QDB816" s="399"/>
      <c r="QDC816" s="399"/>
      <c r="QDD816" s="399"/>
      <c r="QDE816" s="399"/>
      <c r="QDF816" s="399"/>
      <c r="QDG816" s="399"/>
      <c r="QDH816" s="399"/>
      <c r="QDI816" s="399"/>
      <c r="QDJ816" s="399"/>
      <c r="QDK816" s="399"/>
      <c r="QDL816" s="399"/>
      <c r="QDM816" s="399"/>
      <c r="QDN816" s="399"/>
      <c r="QDO816" s="399"/>
      <c r="QDP816" s="399"/>
      <c r="QDQ816" s="399"/>
      <c r="QDR816" s="399"/>
      <c r="QDS816" s="399"/>
      <c r="QDT816" s="399"/>
      <c r="QDU816" s="399"/>
      <c r="QDV816" s="399"/>
      <c r="QDW816" s="399"/>
      <c r="QDX816" s="399"/>
      <c r="QDY816" s="399"/>
      <c r="QDZ816" s="399"/>
      <c r="QEA816" s="399"/>
      <c r="QEB816" s="399"/>
      <c r="QEC816" s="399"/>
      <c r="QED816" s="399"/>
      <c r="QEE816" s="399"/>
      <c r="QEF816" s="399"/>
      <c r="QEG816" s="399"/>
      <c r="QEH816" s="399"/>
      <c r="QEI816" s="399"/>
      <c r="QEJ816" s="399"/>
      <c r="QEK816" s="399"/>
      <c r="QEL816" s="399"/>
      <c r="QEM816" s="399"/>
      <c r="QEN816" s="399"/>
      <c r="QEO816" s="399"/>
      <c r="QEP816" s="399"/>
      <c r="QEQ816" s="399"/>
      <c r="QER816" s="399"/>
      <c r="QES816" s="399"/>
      <c r="QET816" s="399"/>
      <c r="QEU816" s="399"/>
      <c r="QEV816" s="399"/>
      <c r="QEW816" s="399"/>
      <c r="QEX816" s="399"/>
      <c r="QEY816" s="399"/>
      <c r="QEZ816" s="399"/>
      <c r="QFA816" s="399"/>
      <c r="QFB816" s="399"/>
      <c r="QFC816" s="399"/>
      <c r="QFD816" s="399"/>
      <c r="QFE816" s="399"/>
      <c r="QFF816" s="399"/>
      <c r="QFG816" s="399"/>
      <c r="QFH816" s="399"/>
      <c r="QFI816" s="399"/>
      <c r="QFJ816" s="399"/>
      <c r="QFK816" s="399"/>
      <c r="QFL816" s="399"/>
      <c r="QFM816" s="399"/>
      <c r="QFN816" s="399"/>
      <c r="QFO816" s="399"/>
      <c r="QFP816" s="399"/>
      <c r="QFQ816" s="399"/>
      <c r="QFR816" s="399"/>
      <c r="QFS816" s="399"/>
      <c r="QFT816" s="399"/>
      <c r="QFU816" s="399"/>
      <c r="QFV816" s="399"/>
      <c r="QFW816" s="399"/>
      <c r="QFX816" s="399"/>
      <c r="QFY816" s="399"/>
      <c r="QFZ816" s="399"/>
      <c r="QGA816" s="399"/>
      <c r="QGB816" s="399"/>
      <c r="QGC816" s="399"/>
      <c r="QGD816" s="399"/>
      <c r="QGE816" s="399"/>
      <c r="QGF816" s="399"/>
      <c r="QGG816" s="399"/>
      <c r="QGH816" s="399"/>
      <c r="QGI816" s="399"/>
      <c r="QGJ816" s="399"/>
      <c r="QGK816" s="399"/>
      <c r="QGL816" s="399"/>
      <c r="QGM816" s="399"/>
      <c r="QGN816" s="399"/>
      <c r="QGO816" s="399"/>
      <c r="QGP816" s="399"/>
      <c r="QGQ816" s="399"/>
      <c r="QGR816" s="399"/>
      <c r="QGS816" s="399"/>
      <c r="QGT816" s="399"/>
      <c r="QGU816" s="399"/>
      <c r="QGV816" s="399"/>
      <c r="QGW816" s="399"/>
      <c r="QGX816" s="399"/>
      <c r="QGY816" s="399"/>
      <c r="QGZ816" s="399"/>
      <c r="QHA816" s="399"/>
      <c r="QHB816" s="399"/>
      <c r="QHC816" s="399"/>
      <c r="QHD816" s="399"/>
      <c r="QHE816" s="399"/>
      <c r="QHF816" s="399"/>
      <c r="QHG816" s="399"/>
      <c r="QHH816" s="399"/>
      <c r="QHI816" s="399"/>
      <c r="QHJ816" s="399"/>
      <c r="QHK816" s="399"/>
      <c r="QHL816" s="399"/>
      <c r="QHM816" s="399"/>
      <c r="QHN816" s="399"/>
      <c r="QHO816" s="399"/>
      <c r="QHP816" s="399"/>
      <c r="QHQ816" s="399"/>
      <c r="QHR816" s="399"/>
      <c r="QHS816" s="399"/>
      <c r="QHT816" s="399"/>
      <c r="QHU816" s="399"/>
      <c r="QHV816" s="399"/>
      <c r="QHW816" s="399"/>
      <c r="QHX816" s="399"/>
      <c r="QHY816" s="399"/>
      <c r="QHZ816" s="399"/>
      <c r="QIA816" s="399"/>
      <c r="QIB816" s="399"/>
      <c r="QIC816" s="399"/>
      <c r="QID816" s="399"/>
      <c r="QIE816" s="399"/>
      <c r="QIF816" s="399"/>
      <c r="QIG816" s="399"/>
      <c r="QIH816" s="399"/>
      <c r="QII816" s="399"/>
      <c r="QIJ816" s="399"/>
      <c r="QIK816" s="399"/>
      <c r="QIL816" s="399"/>
      <c r="QIM816" s="399"/>
      <c r="QIN816" s="399"/>
      <c r="QIO816" s="399"/>
      <c r="QIP816" s="399"/>
      <c r="QIQ816" s="399"/>
      <c r="QIR816" s="399"/>
      <c r="QIS816" s="399"/>
      <c r="QIT816" s="399"/>
      <c r="QIU816" s="399"/>
      <c r="QIV816" s="399"/>
      <c r="QIW816" s="399"/>
      <c r="QIX816" s="399"/>
      <c r="QIY816" s="399"/>
      <c r="QIZ816" s="399"/>
      <c r="QJA816" s="399"/>
      <c r="QJB816" s="399"/>
      <c r="QJC816" s="399"/>
      <c r="QJD816" s="399"/>
      <c r="QJE816" s="399"/>
      <c r="QJF816" s="399"/>
      <c r="QJG816" s="399"/>
      <c r="QJH816" s="399"/>
      <c r="QJI816" s="399"/>
      <c r="QJJ816" s="399"/>
      <c r="QJK816" s="399"/>
      <c r="QJL816" s="399"/>
      <c r="QJM816" s="399"/>
      <c r="QJN816" s="399"/>
      <c r="QJO816" s="399"/>
      <c r="QJP816" s="399"/>
      <c r="QJQ816" s="399"/>
      <c r="QJR816" s="399"/>
      <c r="QJS816" s="399"/>
      <c r="QJT816" s="399"/>
      <c r="QJU816" s="399"/>
      <c r="QJV816" s="399"/>
      <c r="QJW816" s="399"/>
      <c r="QJX816" s="399"/>
      <c r="QJY816" s="399"/>
      <c r="QJZ816" s="399"/>
      <c r="QKA816" s="399"/>
      <c r="QKB816" s="399"/>
      <c r="QKC816" s="399"/>
      <c r="QKD816" s="399"/>
      <c r="QKE816" s="399"/>
      <c r="QKF816" s="399"/>
      <c r="QKG816" s="399"/>
      <c r="QKH816" s="399"/>
      <c r="QKI816" s="399"/>
      <c r="QKJ816" s="399"/>
      <c r="QKK816" s="399"/>
      <c r="QKL816" s="399"/>
      <c r="QKM816" s="399"/>
      <c r="QKN816" s="399"/>
      <c r="QKO816" s="399"/>
      <c r="QKP816" s="399"/>
      <c r="QKQ816" s="399"/>
      <c r="QKR816" s="399"/>
      <c r="QKS816" s="399"/>
      <c r="QKT816" s="399"/>
      <c r="QKU816" s="399"/>
      <c r="QKV816" s="399"/>
      <c r="QKW816" s="399"/>
      <c r="QKX816" s="399"/>
      <c r="QKY816" s="399"/>
      <c r="QKZ816" s="399"/>
      <c r="QLA816" s="399"/>
      <c r="QLB816" s="399"/>
      <c r="QLC816" s="399"/>
      <c r="QLD816" s="399"/>
      <c r="QLE816" s="399"/>
      <c r="QLF816" s="399"/>
      <c r="QLG816" s="399"/>
      <c r="QLH816" s="399"/>
      <c r="QLI816" s="399"/>
      <c r="QLJ816" s="399"/>
      <c r="QLK816" s="399"/>
      <c r="QLL816" s="399"/>
      <c r="QLM816" s="399"/>
      <c r="QLN816" s="399"/>
      <c r="QLO816" s="399"/>
      <c r="QLP816" s="399"/>
      <c r="QLQ816" s="399"/>
      <c r="QLR816" s="399"/>
      <c r="QLS816" s="399"/>
      <c r="QLT816" s="399"/>
      <c r="QLU816" s="399"/>
      <c r="QLV816" s="399"/>
      <c r="QLW816" s="399"/>
      <c r="QLX816" s="399"/>
      <c r="QLY816" s="399"/>
      <c r="QLZ816" s="399"/>
      <c r="QMA816" s="399"/>
      <c r="QMB816" s="399"/>
      <c r="QMC816" s="399"/>
      <c r="QMD816" s="399"/>
      <c r="QME816" s="399"/>
      <c r="QMF816" s="399"/>
      <c r="QMG816" s="399"/>
      <c r="QMH816" s="399"/>
      <c r="QMI816" s="399"/>
      <c r="QMJ816" s="399"/>
      <c r="QMK816" s="399"/>
      <c r="QML816" s="399"/>
      <c r="QMM816" s="399"/>
      <c r="QMN816" s="399"/>
      <c r="QMO816" s="399"/>
      <c r="QMP816" s="399"/>
      <c r="QMQ816" s="399"/>
      <c r="QMR816" s="399"/>
      <c r="QMS816" s="399"/>
      <c r="QMT816" s="399"/>
      <c r="QMU816" s="399"/>
      <c r="QMV816" s="399"/>
      <c r="QMW816" s="399"/>
      <c r="QMX816" s="399"/>
      <c r="QMY816" s="399"/>
      <c r="QMZ816" s="399"/>
      <c r="QNA816" s="399"/>
      <c r="QNB816" s="399"/>
      <c r="QNC816" s="399"/>
      <c r="QND816" s="399"/>
      <c r="QNE816" s="399"/>
      <c r="QNF816" s="399"/>
      <c r="QNG816" s="399"/>
      <c r="QNH816" s="399"/>
      <c r="QNI816" s="399"/>
      <c r="QNJ816" s="399"/>
      <c r="QNK816" s="399"/>
      <c r="QNL816" s="399"/>
      <c r="QNM816" s="399"/>
      <c r="QNN816" s="399"/>
      <c r="QNO816" s="399"/>
      <c r="QNP816" s="399"/>
      <c r="QNQ816" s="399"/>
      <c r="QNR816" s="399"/>
      <c r="QNS816" s="399"/>
      <c r="QNT816" s="399"/>
      <c r="QNU816" s="399"/>
      <c r="QNV816" s="399"/>
      <c r="QNW816" s="399"/>
      <c r="QNX816" s="399"/>
      <c r="QNY816" s="399"/>
      <c r="QNZ816" s="399"/>
      <c r="QOA816" s="399"/>
      <c r="QOB816" s="399"/>
      <c r="QOC816" s="399"/>
      <c r="QOD816" s="399"/>
      <c r="QOE816" s="399"/>
      <c r="QOF816" s="399"/>
      <c r="QOG816" s="399"/>
      <c r="QOH816" s="399"/>
      <c r="QOI816" s="399"/>
      <c r="QOJ816" s="399"/>
      <c r="QOK816" s="399"/>
      <c r="QOL816" s="399"/>
      <c r="QOM816" s="399"/>
      <c r="QON816" s="399"/>
      <c r="QOO816" s="399"/>
      <c r="QOP816" s="399"/>
      <c r="QOQ816" s="399"/>
      <c r="QOR816" s="399"/>
      <c r="QOS816" s="399"/>
      <c r="QOT816" s="399"/>
      <c r="QOU816" s="399"/>
      <c r="QOV816" s="399"/>
      <c r="QOW816" s="399"/>
      <c r="QOX816" s="399"/>
      <c r="QOY816" s="399"/>
      <c r="QOZ816" s="399"/>
      <c r="QPA816" s="399"/>
      <c r="QPB816" s="399"/>
      <c r="QPC816" s="399"/>
      <c r="QPD816" s="399"/>
      <c r="QPE816" s="399"/>
      <c r="QPF816" s="399"/>
      <c r="QPG816" s="399"/>
      <c r="QPH816" s="399"/>
      <c r="QPI816" s="399"/>
      <c r="QPJ816" s="399"/>
      <c r="QPK816" s="399"/>
      <c r="QPL816" s="399"/>
      <c r="QPM816" s="399"/>
      <c r="QPN816" s="399"/>
      <c r="QPO816" s="399"/>
      <c r="QPP816" s="399"/>
      <c r="QPQ816" s="399"/>
      <c r="QPR816" s="399"/>
      <c r="QPS816" s="399"/>
      <c r="QPT816" s="399"/>
      <c r="QPU816" s="399"/>
      <c r="QPV816" s="399"/>
      <c r="QPW816" s="399"/>
      <c r="QPX816" s="399"/>
      <c r="QPY816" s="399"/>
      <c r="QPZ816" s="399"/>
      <c r="QQA816" s="399"/>
      <c r="QQB816" s="399"/>
      <c r="QQC816" s="399"/>
      <c r="QQD816" s="399"/>
      <c r="QQE816" s="399"/>
      <c r="QQF816" s="399"/>
      <c r="QQG816" s="399"/>
      <c r="QQH816" s="399"/>
      <c r="QQI816" s="399"/>
      <c r="QQJ816" s="399"/>
      <c r="QQK816" s="399"/>
      <c r="QQL816" s="399"/>
      <c r="QQM816" s="399"/>
      <c r="QQN816" s="399"/>
      <c r="QQO816" s="399"/>
      <c r="QQP816" s="399"/>
      <c r="QQQ816" s="399"/>
      <c r="QQR816" s="399"/>
      <c r="QQS816" s="399"/>
      <c r="QQT816" s="399"/>
      <c r="QQU816" s="399"/>
      <c r="QQV816" s="399"/>
      <c r="QQW816" s="399"/>
      <c r="QQX816" s="399"/>
      <c r="QQY816" s="399"/>
      <c r="QQZ816" s="399"/>
      <c r="QRA816" s="399"/>
      <c r="QRB816" s="399"/>
      <c r="QRC816" s="399"/>
      <c r="QRD816" s="399"/>
      <c r="QRE816" s="399"/>
      <c r="QRF816" s="399"/>
      <c r="QRG816" s="399"/>
      <c r="QRH816" s="399"/>
      <c r="QRI816" s="399"/>
      <c r="QRJ816" s="399"/>
      <c r="QRK816" s="399"/>
      <c r="QRL816" s="399"/>
      <c r="QRM816" s="399"/>
      <c r="QRN816" s="399"/>
      <c r="QRO816" s="399"/>
      <c r="QRP816" s="399"/>
      <c r="QRQ816" s="399"/>
      <c r="QRR816" s="399"/>
      <c r="QRS816" s="399"/>
      <c r="QRT816" s="399"/>
      <c r="QRU816" s="399"/>
      <c r="QRV816" s="399"/>
      <c r="QRW816" s="399"/>
      <c r="QRX816" s="399"/>
      <c r="QRY816" s="399"/>
      <c r="QRZ816" s="399"/>
      <c r="QSA816" s="399"/>
      <c r="QSB816" s="399"/>
      <c r="QSC816" s="399"/>
      <c r="QSD816" s="399"/>
      <c r="QSE816" s="399"/>
      <c r="QSF816" s="399"/>
      <c r="QSG816" s="399"/>
      <c r="QSH816" s="399"/>
      <c r="QSI816" s="399"/>
      <c r="QSJ816" s="399"/>
      <c r="QSK816" s="399"/>
      <c r="QSL816" s="399"/>
      <c r="QSM816" s="399"/>
      <c r="QSN816" s="399"/>
      <c r="QSO816" s="399"/>
      <c r="QSP816" s="399"/>
      <c r="QSQ816" s="399"/>
      <c r="QSR816" s="399"/>
      <c r="QSS816" s="399"/>
      <c r="QST816" s="399"/>
      <c r="QSU816" s="399"/>
      <c r="QSV816" s="399"/>
      <c r="QSW816" s="399"/>
      <c r="QSX816" s="399"/>
      <c r="QSY816" s="399"/>
      <c r="QSZ816" s="399"/>
      <c r="QTA816" s="399"/>
      <c r="QTB816" s="399"/>
      <c r="QTC816" s="399"/>
      <c r="QTD816" s="399"/>
      <c r="QTE816" s="399"/>
      <c r="QTF816" s="399"/>
      <c r="QTG816" s="399"/>
      <c r="QTH816" s="399"/>
      <c r="QTI816" s="399"/>
      <c r="QTJ816" s="399"/>
      <c r="QTK816" s="399"/>
      <c r="QTL816" s="399"/>
      <c r="QTM816" s="399"/>
      <c r="QTN816" s="399"/>
      <c r="QTO816" s="399"/>
      <c r="QTP816" s="399"/>
      <c r="QTQ816" s="399"/>
      <c r="QTR816" s="399"/>
      <c r="QTS816" s="399"/>
      <c r="QTT816" s="399"/>
      <c r="QTU816" s="399"/>
      <c r="QTV816" s="399"/>
      <c r="QTW816" s="399"/>
      <c r="QTX816" s="399"/>
      <c r="QTY816" s="399"/>
      <c r="QTZ816" s="399"/>
      <c r="QUA816" s="399"/>
      <c r="QUB816" s="399"/>
      <c r="QUC816" s="399"/>
      <c r="QUD816" s="399"/>
      <c r="QUE816" s="399"/>
      <c r="QUF816" s="399"/>
      <c r="QUG816" s="399"/>
      <c r="QUH816" s="399"/>
      <c r="QUI816" s="399"/>
      <c r="QUJ816" s="399"/>
      <c r="QUK816" s="399"/>
      <c r="QUL816" s="399"/>
      <c r="QUM816" s="399"/>
      <c r="QUN816" s="399"/>
      <c r="QUO816" s="399"/>
      <c r="QUP816" s="399"/>
      <c r="QUQ816" s="399"/>
      <c r="QUR816" s="399"/>
      <c r="QUS816" s="399"/>
      <c r="QUT816" s="399"/>
      <c r="QUU816" s="399"/>
      <c r="QUV816" s="399"/>
      <c r="QUW816" s="399"/>
      <c r="QUX816" s="399"/>
      <c r="QUY816" s="399"/>
      <c r="QUZ816" s="399"/>
      <c r="QVA816" s="399"/>
      <c r="QVB816" s="399"/>
      <c r="QVC816" s="399"/>
      <c r="QVD816" s="399"/>
      <c r="QVE816" s="399"/>
      <c r="QVF816" s="399"/>
      <c r="QVG816" s="399"/>
      <c r="QVH816" s="399"/>
      <c r="QVI816" s="399"/>
      <c r="QVJ816" s="399"/>
      <c r="QVK816" s="399"/>
      <c r="QVL816" s="399"/>
      <c r="QVM816" s="399"/>
      <c r="QVN816" s="399"/>
      <c r="QVO816" s="399"/>
      <c r="QVP816" s="399"/>
      <c r="QVQ816" s="399"/>
      <c r="QVR816" s="399"/>
      <c r="QVS816" s="399"/>
      <c r="QVT816" s="399"/>
      <c r="QVU816" s="399"/>
      <c r="QVV816" s="399"/>
      <c r="QVW816" s="399"/>
      <c r="QVX816" s="399"/>
      <c r="QVY816" s="399"/>
      <c r="QVZ816" s="399"/>
      <c r="QWA816" s="399"/>
      <c r="QWB816" s="399"/>
      <c r="QWC816" s="399"/>
      <c r="QWD816" s="399"/>
      <c r="QWE816" s="399"/>
      <c r="QWF816" s="399"/>
      <c r="QWG816" s="399"/>
      <c r="QWH816" s="399"/>
      <c r="QWI816" s="399"/>
      <c r="QWJ816" s="399"/>
      <c r="QWK816" s="399"/>
      <c r="QWL816" s="399"/>
      <c r="QWM816" s="399"/>
      <c r="QWN816" s="399"/>
      <c r="QWO816" s="399"/>
      <c r="QWP816" s="399"/>
      <c r="QWQ816" s="399"/>
      <c r="QWR816" s="399"/>
      <c r="QWS816" s="399"/>
      <c r="QWT816" s="399"/>
      <c r="QWU816" s="399"/>
      <c r="QWV816" s="399"/>
      <c r="QWW816" s="399"/>
      <c r="QWX816" s="399"/>
      <c r="QWY816" s="399"/>
      <c r="QWZ816" s="399"/>
      <c r="QXA816" s="399"/>
      <c r="QXB816" s="399"/>
      <c r="QXC816" s="399"/>
      <c r="QXD816" s="399"/>
      <c r="QXE816" s="399"/>
      <c r="QXF816" s="399"/>
      <c r="QXG816" s="399"/>
      <c r="QXH816" s="399"/>
      <c r="QXI816" s="399"/>
      <c r="QXJ816" s="399"/>
      <c r="QXK816" s="399"/>
      <c r="QXL816" s="399"/>
      <c r="QXM816" s="399"/>
      <c r="QXN816" s="399"/>
      <c r="QXO816" s="399"/>
      <c r="QXP816" s="399"/>
      <c r="QXQ816" s="399"/>
      <c r="QXR816" s="399"/>
      <c r="QXS816" s="399"/>
      <c r="QXT816" s="399"/>
      <c r="QXU816" s="399"/>
      <c r="QXV816" s="399"/>
      <c r="QXW816" s="399"/>
      <c r="QXX816" s="399"/>
      <c r="QXY816" s="399"/>
      <c r="QXZ816" s="399"/>
      <c r="QYA816" s="399"/>
      <c r="QYB816" s="399"/>
      <c r="QYC816" s="399"/>
      <c r="QYD816" s="399"/>
      <c r="QYE816" s="399"/>
      <c r="QYF816" s="399"/>
      <c r="QYG816" s="399"/>
      <c r="QYH816" s="399"/>
      <c r="QYI816" s="399"/>
      <c r="QYJ816" s="399"/>
      <c r="QYK816" s="399"/>
      <c r="QYL816" s="399"/>
      <c r="QYM816" s="399"/>
      <c r="QYN816" s="399"/>
      <c r="QYO816" s="399"/>
      <c r="QYP816" s="399"/>
      <c r="QYQ816" s="399"/>
      <c r="QYR816" s="399"/>
      <c r="QYS816" s="399"/>
      <c r="QYT816" s="399"/>
      <c r="QYU816" s="399"/>
      <c r="QYV816" s="399"/>
      <c r="QYW816" s="399"/>
      <c r="QYX816" s="399"/>
      <c r="QYY816" s="399"/>
      <c r="QYZ816" s="399"/>
      <c r="QZA816" s="399"/>
      <c r="QZB816" s="399"/>
      <c r="QZC816" s="399"/>
      <c r="QZD816" s="399"/>
      <c r="QZE816" s="399"/>
      <c r="QZF816" s="399"/>
      <c r="QZG816" s="399"/>
      <c r="QZH816" s="399"/>
      <c r="QZI816" s="399"/>
      <c r="QZJ816" s="399"/>
      <c r="QZK816" s="399"/>
      <c r="QZL816" s="399"/>
      <c r="QZM816" s="399"/>
      <c r="QZN816" s="399"/>
      <c r="QZO816" s="399"/>
      <c r="QZP816" s="399"/>
      <c r="QZQ816" s="399"/>
      <c r="QZR816" s="399"/>
      <c r="QZS816" s="399"/>
      <c r="QZT816" s="399"/>
      <c r="QZU816" s="399"/>
      <c r="QZV816" s="399"/>
      <c r="QZW816" s="399"/>
      <c r="QZX816" s="399"/>
      <c r="QZY816" s="399"/>
      <c r="QZZ816" s="399"/>
      <c r="RAA816" s="399"/>
      <c r="RAB816" s="399"/>
      <c r="RAC816" s="399"/>
      <c r="RAD816" s="399"/>
      <c r="RAE816" s="399"/>
      <c r="RAF816" s="399"/>
      <c r="RAG816" s="399"/>
      <c r="RAH816" s="399"/>
      <c r="RAI816" s="399"/>
      <c r="RAJ816" s="399"/>
      <c r="RAK816" s="399"/>
      <c r="RAL816" s="399"/>
      <c r="RAM816" s="399"/>
      <c r="RAN816" s="399"/>
      <c r="RAO816" s="399"/>
      <c r="RAP816" s="399"/>
      <c r="RAQ816" s="399"/>
      <c r="RAR816" s="399"/>
      <c r="RAS816" s="399"/>
      <c r="RAT816" s="399"/>
      <c r="RAU816" s="399"/>
      <c r="RAV816" s="399"/>
      <c r="RAW816" s="399"/>
      <c r="RAX816" s="399"/>
      <c r="RAY816" s="399"/>
      <c r="RAZ816" s="399"/>
      <c r="RBA816" s="399"/>
      <c r="RBB816" s="399"/>
      <c r="RBC816" s="399"/>
      <c r="RBD816" s="399"/>
      <c r="RBE816" s="399"/>
      <c r="RBF816" s="399"/>
      <c r="RBG816" s="399"/>
      <c r="RBH816" s="399"/>
      <c r="RBI816" s="399"/>
      <c r="RBJ816" s="399"/>
      <c r="RBK816" s="399"/>
      <c r="RBL816" s="399"/>
      <c r="RBM816" s="399"/>
      <c r="RBN816" s="399"/>
      <c r="RBO816" s="399"/>
      <c r="RBP816" s="399"/>
      <c r="RBQ816" s="399"/>
      <c r="RBR816" s="399"/>
      <c r="RBS816" s="399"/>
      <c r="RBT816" s="399"/>
      <c r="RBU816" s="399"/>
      <c r="RBV816" s="399"/>
      <c r="RBW816" s="399"/>
      <c r="RBX816" s="399"/>
      <c r="RBY816" s="399"/>
      <c r="RBZ816" s="399"/>
      <c r="RCA816" s="399"/>
      <c r="RCB816" s="399"/>
      <c r="RCC816" s="399"/>
      <c r="RCD816" s="399"/>
      <c r="RCE816" s="399"/>
      <c r="RCF816" s="399"/>
      <c r="RCG816" s="399"/>
      <c r="RCH816" s="399"/>
      <c r="RCI816" s="399"/>
      <c r="RCJ816" s="399"/>
      <c r="RCK816" s="399"/>
      <c r="RCL816" s="399"/>
      <c r="RCM816" s="399"/>
      <c r="RCN816" s="399"/>
      <c r="RCO816" s="399"/>
      <c r="RCP816" s="399"/>
      <c r="RCQ816" s="399"/>
      <c r="RCR816" s="399"/>
      <c r="RCS816" s="399"/>
      <c r="RCT816" s="399"/>
      <c r="RCU816" s="399"/>
      <c r="RCV816" s="399"/>
      <c r="RCW816" s="399"/>
      <c r="RCX816" s="399"/>
      <c r="RCY816" s="399"/>
      <c r="RCZ816" s="399"/>
      <c r="RDA816" s="399"/>
      <c r="RDB816" s="399"/>
      <c r="RDC816" s="399"/>
      <c r="RDD816" s="399"/>
      <c r="RDE816" s="399"/>
      <c r="RDF816" s="399"/>
      <c r="RDG816" s="399"/>
      <c r="RDH816" s="399"/>
      <c r="RDI816" s="399"/>
      <c r="RDJ816" s="399"/>
      <c r="RDK816" s="399"/>
      <c r="RDL816" s="399"/>
      <c r="RDM816" s="399"/>
      <c r="RDN816" s="399"/>
      <c r="RDO816" s="399"/>
      <c r="RDP816" s="399"/>
      <c r="RDQ816" s="399"/>
      <c r="RDR816" s="399"/>
      <c r="RDS816" s="399"/>
      <c r="RDT816" s="399"/>
      <c r="RDU816" s="399"/>
      <c r="RDV816" s="399"/>
      <c r="RDW816" s="399"/>
      <c r="RDX816" s="399"/>
      <c r="RDY816" s="399"/>
      <c r="RDZ816" s="399"/>
      <c r="REA816" s="399"/>
      <c r="REB816" s="399"/>
      <c r="REC816" s="399"/>
      <c r="RED816" s="399"/>
      <c r="REE816" s="399"/>
      <c r="REF816" s="399"/>
      <c r="REG816" s="399"/>
      <c r="REH816" s="399"/>
      <c r="REI816" s="399"/>
      <c r="REJ816" s="399"/>
      <c r="REK816" s="399"/>
      <c r="REL816" s="399"/>
      <c r="REM816" s="399"/>
      <c r="REN816" s="399"/>
      <c r="REO816" s="399"/>
      <c r="REP816" s="399"/>
      <c r="REQ816" s="399"/>
      <c r="RER816" s="399"/>
      <c r="RES816" s="399"/>
      <c r="RET816" s="399"/>
      <c r="REU816" s="399"/>
      <c r="REV816" s="399"/>
      <c r="REW816" s="399"/>
      <c r="REX816" s="399"/>
      <c r="REY816" s="399"/>
      <c r="REZ816" s="399"/>
      <c r="RFA816" s="399"/>
      <c r="RFB816" s="399"/>
      <c r="RFC816" s="399"/>
      <c r="RFD816" s="399"/>
      <c r="RFE816" s="399"/>
      <c r="RFF816" s="399"/>
      <c r="RFG816" s="399"/>
      <c r="RFH816" s="399"/>
      <c r="RFI816" s="399"/>
      <c r="RFJ816" s="399"/>
      <c r="RFK816" s="399"/>
      <c r="RFL816" s="399"/>
      <c r="RFM816" s="399"/>
      <c r="RFN816" s="399"/>
      <c r="RFO816" s="399"/>
      <c r="RFP816" s="399"/>
      <c r="RFQ816" s="399"/>
      <c r="RFR816" s="399"/>
      <c r="RFS816" s="399"/>
      <c r="RFT816" s="399"/>
      <c r="RFU816" s="399"/>
      <c r="RFV816" s="399"/>
      <c r="RFW816" s="399"/>
      <c r="RFX816" s="399"/>
      <c r="RFY816" s="399"/>
      <c r="RFZ816" s="399"/>
      <c r="RGA816" s="399"/>
      <c r="RGB816" s="399"/>
      <c r="RGC816" s="399"/>
      <c r="RGD816" s="399"/>
      <c r="RGE816" s="399"/>
      <c r="RGF816" s="399"/>
      <c r="RGG816" s="399"/>
      <c r="RGH816" s="399"/>
      <c r="RGI816" s="399"/>
      <c r="RGJ816" s="399"/>
      <c r="RGK816" s="399"/>
      <c r="RGL816" s="399"/>
      <c r="RGM816" s="399"/>
      <c r="RGN816" s="399"/>
      <c r="RGO816" s="399"/>
      <c r="RGP816" s="399"/>
      <c r="RGQ816" s="399"/>
      <c r="RGR816" s="399"/>
      <c r="RGS816" s="399"/>
      <c r="RGT816" s="399"/>
      <c r="RGU816" s="399"/>
      <c r="RGV816" s="399"/>
      <c r="RGW816" s="399"/>
      <c r="RGX816" s="399"/>
      <c r="RGY816" s="399"/>
      <c r="RGZ816" s="399"/>
      <c r="RHA816" s="399"/>
      <c r="RHB816" s="399"/>
      <c r="RHC816" s="399"/>
      <c r="RHD816" s="399"/>
      <c r="RHE816" s="399"/>
      <c r="RHF816" s="399"/>
      <c r="RHG816" s="399"/>
      <c r="RHH816" s="399"/>
      <c r="RHI816" s="399"/>
      <c r="RHJ816" s="399"/>
      <c r="RHK816" s="399"/>
      <c r="RHL816" s="399"/>
      <c r="RHM816" s="399"/>
      <c r="RHN816" s="399"/>
      <c r="RHO816" s="399"/>
      <c r="RHP816" s="399"/>
      <c r="RHQ816" s="399"/>
      <c r="RHR816" s="399"/>
      <c r="RHS816" s="399"/>
      <c r="RHT816" s="399"/>
      <c r="RHU816" s="399"/>
      <c r="RHV816" s="399"/>
      <c r="RHW816" s="399"/>
      <c r="RHX816" s="399"/>
      <c r="RHY816" s="399"/>
      <c r="RHZ816" s="399"/>
      <c r="RIA816" s="399"/>
      <c r="RIB816" s="399"/>
      <c r="RIC816" s="399"/>
      <c r="RID816" s="399"/>
      <c r="RIE816" s="399"/>
      <c r="RIF816" s="399"/>
      <c r="RIG816" s="399"/>
      <c r="RIH816" s="399"/>
      <c r="RII816" s="399"/>
      <c r="RIJ816" s="399"/>
      <c r="RIK816" s="399"/>
      <c r="RIL816" s="399"/>
      <c r="RIM816" s="399"/>
      <c r="RIN816" s="399"/>
      <c r="RIO816" s="399"/>
      <c r="RIP816" s="399"/>
      <c r="RIQ816" s="399"/>
      <c r="RIR816" s="399"/>
      <c r="RIS816" s="399"/>
      <c r="RIT816" s="399"/>
      <c r="RIU816" s="399"/>
      <c r="RIV816" s="399"/>
      <c r="RIW816" s="399"/>
      <c r="RIX816" s="399"/>
      <c r="RIY816" s="399"/>
      <c r="RIZ816" s="399"/>
      <c r="RJA816" s="399"/>
      <c r="RJB816" s="399"/>
      <c r="RJC816" s="399"/>
      <c r="RJD816" s="399"/>
      <c r="RJE816" s="399"/>
      <c r="RJF816" s="399"/>
      <c r="RJG816" s="399"/>
      <c r="RJH816" s="399"/>
      <c r="RJI816" s="399"/>
      <c r="RJJ816" s="399"/>
      <c r="RJK816" s="399"/>
      <c r="RJL816" s="399"/>
      <c r="RJM816" s="399"/>
      <c r="RJN816" s="399"/>
      <c r="RJO816" s="399"/>
      <c r="RJP816" s="399"/>
      <c r="RJQ816" s="399"/>
      <c r="RJR816" s="399"/>
      <c r="RJS816" s="399"/>
      <c r="RJT816" s="399"/>
      <c r="RJU816" s="399"/>
      <c r="RJV816" s="399"/>
      <c r="RJW816" s="399"/>
      <c r="RJX816" s="399"/>
      <c r="RJY816" s="399"/>
      <c r="RJZ816" s="399"/>
      <c r="RKA816" s="399"/>
      <c r="RKB816" s="399"/>
      <c r="RKC816" s="399"/>
      <c r="RKD816" s="399"/>
      <c r="RKE816" s="399"/>
      <c r="RKF816" s="399"/>
      <c r="RKG816" s="399"/>
      <c r="RKH816" s="399"/>
      <c r="RKI816" s="399"/>
      <c r="RKJ816" s="399"/>
      <c r="RKK816" s="399"/>
      <c r="RKL816" s="399"/>
      <c r="RKM816" s="399"/>
      <c r="RKN816" s="399"/>
      <c r="RKO816" s="399"/>
      <c r="RKP816" s="399"/>
      <c r="RKQ816" s="399"/>
      <c r="RKR816" s="399"/>
      <c r="RKS816" s="399"/>
      <c r="RKT816" s="399"/>
      <c r="RKU816" s="399"/>
      <c r="RKV816" s="399"/>
      <c r="RKW816" s="399"/>
      <c r="RKX816" s="399"/>
      <c r="RKY816" s="399"/>
      <c r="RKZ816" s="399"/>
      <c r="RLA816" s="399"/>
      <c r="RLB816" s="399"/>
      <c r="RLC816" s="399"/>
      <c r="RLD816" s="399"/>
      <c r="RLE816" s="399"/>
      <c r="RLF816" s="399"/>
      <c r="RLG816" s="399"/>
      <c r="RLH816" s="399"/>
      <c r="RLI816" s="399"/>
      <c r="RLJ816" s="399"/>
      <c r="RLK816" s="399"/>
      <c r="RLL816" s="399"/>
      <c r="RLM816" s="399"/>
      <c r="RLN816" s="399"/>
      <c r="RLO816" s="399"/>
      <c r="RLP816" s="399"/>
      <c r="RLQ816" s="399"/>
      <c r="RLR816" s="399"/>
      <c r="RLS816" s="399"/>
      <c r="RLT816" s="399"/>
      <c r="RLU816" s="399"/>
      <c r="RLV816" s="399"/>
      <c r="RLW816" s="399"/>
      <c r="RLX816" s="399"/>
      <c r="RLY816" s="399"/>
      <c r="RLZ816" s="399"/>
      <c r="RMA816" s="399"/>
      <c r="RMB816" s="399"/>
      <c r="RMC816" s="399"/>
      <c r="RMD816" s="399"/>
      <c r="RME816" s="399"/>
      <c r="RMF816" s="399"/>
      <c r="RMG816" s="399"/>
      <c r="RMH816" s="399"/>
      <c r="RMI816" s="399"/>
      <c r="RMJ816" s="399"/>
      <c r="RMK816" s="399"/>
      <c r="RML816" s="399"/>
      <c r="RMM816" s="399"/>
      <c r="RMN816" s="399"/>
      <c r="RMO816" s="399"/>
      <c r="RMP816" s="399"/>
      <c r="RMQ816" s="399"/>
      <c r="RMR816" s="399"/>
      <c r="RMS816" s="399"/>
      <c r="RMT816" s="399"/>
      <c r="RMU816" s="399"/>
      <c r="RMV816" s="399"/>
      <c r="RMW816" s="399"/>
      <c r="RMX816" s="399"/>
      <c r="RMY816" s="399"/>
      <c r="RMZ816" s="399"/>
      <c r="RNA816" s="399"/>
      <c r="RNB816" s="399"/>
      <c r="RNC816" s="399"/>
      <c r="RND816" s="399"/>
      <c r="RNE816" s="399"/>
      <c r="RNF816" s="399"/>
      <c r="RNG816" s="399"/>
      <c r="RNH816" s="399"/>
      <c r="RNI816" s="399"/>
      <c r="RNJ816" s="399"/>
      <c r="RNK816" s="399"/>
      <c r="RNL816" s="399"/>
      <c r="RNM816" s="399"/>
      <c r="RNN816" s="399"/>
      <c r="RNO816" s="399"/>
      <c r="RNP816" s="399"/>
      <c r="RNQ816" s="399"/>
      <c r="RNR816" s="399"/>
      <c r="RNS816" s="399"/>
      <c r="RNT816" s="399"/>
      <c r="RNU816" s="399"/>
      <c r="RNV816" s="399"/>
      <c r="RNW816" s="399"/>
      <c r="RNX816" s="399"/>
      <c r="RNY816" s="399"/>
      <c r="RNZ816" s="399"/>
      <c r="ROA816" s="399"/>
      <c r="ROB816" s="399"/>
      <c r="ROC816" s="399"/>
      <c r="ROD816" s="399"/>
      <c r="ROE816" s="399"/>
      <c r="ROF816" s="399"/>
      <c r="ROG816" s="399"/>
      <c r="ROH816" s="399"/>
      <c r="ROI816" s="399"/>
      <c r="ROJ816" s="399"/>
      <c r="ROK816" s="399"/>
      <c r="ROL816" s="399"/>
      <c r="ROM816" s="399"/>
      <c r="RON816" s="399"/>
      <c r="ROO816" s="399"/>
      <c r="ROP816" s="399"/>
      <c r="ROQ816" s="399"/>
      <c r="ROR816" s="399"/>
      <c r="ROS816" s="399"/>
      <c r="ROT816" s="399"/>
      <c r="ROU816" s="399"/>
      <c r="ROV816" s="399"/>
      <c r="ROW816" s="399"/>
      <c r="ROX816" s="399"/>
      <c r="ROY816" s="399"/>
      <c r="ROZ816" s="399"/>
      <c r="RPA816" s="399"/>
      <c r="RPB816" s="399"/>
      <c r="RPC816" s="399"/>
      <c r="RPD816" s="399"/>
      <c r="RPE816" s="399"/>
      <c r="RPF816" s="399"/>
      <c r="RPG816" s="399"/>
      <c r="RPH816" s="399"/>
      <c r="RPI816" s="399"/>
      <c r="RPJ816" s="399"/>
      <c r="RPK816" s="399"/>
      <c r="RPL816" s="399"/>
      <c r="RPM816" s="399"/>
      <c r="RPN816" s="399"/>
      <c r="RPO816" s="399"/>
      <c r="RPP816" s="399"/>
      <c r="RPQ816" s="399"/>
      <c r="RPR816" s="399"/>
      <c r="RPS816" s="399"/>
      <c r="RPT816" s="399"/>
      <c r="RPU816" s="399"/>
      <c r="RPV816" s="399"/>
      <c r="RPW816" s="399"/>
      <c r="RPX816" s="399"/>
      <c r="RPY816" s="399"/>
      <c r="RPZ816" s="399"/>
      <c r="RQA816" s="399"/>
      <c r="RQB816" s="399"/>
      <c r="RQC816" s="399"/>
      <c r="RQD816" s="399"/>
      <c r="RQE816" s="399"/>
      <c r="RQF816" s="399"/>
      <c r="RQG816" s="399"/>
      <c r="RQH816" s="399"/>
      <c r="RQI816" s="399"/>
      <c r="RQJ816" s="399"/>
      <c r="RQK816" s="399"/>
      <c r="RQL816" s="399"/>
      <c r="RQM816" s="399"/>
      <c r="RQN816" s="399"/>
      <c r="RQO816" s="399"/>
      <c r="RQP816" s="399"/>
      <c r="RQQ816" s="399"/>
      <c r="RQR816" s="399"/>
      <c r="RQS816" s="399"/>
      <c r="RQT816" s="399"/>
      <c r="RQU816" s="399"/>
      <c r="RQV816" s="399"/>
      <c r="RQW816" s="399"/>
      <c r="RQX816" s="399"/>
      <c r="RQY816" s="399"/>
      <c r="RQZ816" s="399"/>
      <c r="RRA816" s="399"/>
      <c r="RRB816" s="399"/>
      <c r="RRC816" s="399"/>
      <c r="RRD816" s="399"/>
      <c r="RRE816" s="399"/>
      <c r="RRF816" s="399"/>
      <c r="RRG816" s="399"/>
      <c r="RRH816" s="399"/>
      <c r="RRI816" s="399"/>
      <c r="RRJ816" s="399"/>
      <c r="RRK816" s="399"/>
      <c r="RRL816" s="399"/>
      <c r="RRM816" s="399"/>
      <c r="RRN816" s="399"/>
      <c r="RRO816" s="399"/>
      <c r="RRP816" s="399"/>
      <c r="RRQ816" s="399"/>
      <c r="RRR816" s="399"/>
      <c r="RRS816" s="399"/>
      <c r="RRT816" s="399"/>
      <c r="RRU816" s="399"/>
      <c r="RRV816" s="399"/>
      <c r="RRW816" s="399"/>
      <c r="RRX816" s="399"/>
      <c r="RRY816" s="399"/>
      <c r="RRZ816" s="399"/>
      <c r="RSA816" s="399"/>
      <c r="RSB816" s="399"/>
      <c r="RSC816" s="399"/>
      <c r="RSD816" s="399"/>
      <c r="RSE816" s="399"/>
      <c r="RSF816" s="399"/>
      <c r="RSG816" s="399"/>
      <c r="RSH816" s="399"/>
      <c r="RSI816" s="399"/>
      <c r="RSJ816" s="399"/>
      <c r="RSK816" s="399"/>
      <c r="RSL816" s="399"/>
      <c r="RSM816" s="399"/>
      <c r="RSN816" s="399"/>
      <c r="RSO816" s="399"/>
      <c r="RSP816" s="399"/>
      <c r="RSQ816" s="399"/>
      <c r="RSR816" s="399"/>
      <c r="RSS816" s="399"/>
      <c r="RST816" s="399"/>
      <c r="RSU816" s="399"/>
      <c r="RSV816" s="399"/>
      <c r="RSW816" s="399"/>
      <c r="RSX816" s="399"/>
      <c r="RSY816" s="399"/>
      <c r="RSZ816" s="399"/>
      <c r="RTA816" s="399"/>
      <c r="RTB816" s="399"/>
      <c r="RTC816" s="399"/>
      <c r="RTD816" s="399"/>
      <c r="RTE816" s="399"/>
      <c r="RTF816" s="399"/>
      <c r="RTG816" s="399"/>
      <c r="RTH816" s="399"/>
      <c r="RTI816" s="399"/>
      <c r="RTJ816" s="399"/>
      <c r="RTK816" s="399"/>
      <c r="RTL816" s="399"/>
      <c r="RTM816" s="399"/>
      <c r="RTN816" s="399"/>
      <c r="RTO816" s="399"/>
      <c r="RTP816" s="399"/>
      <c r="RTQ816" s="399"/>
      <c r="RTR816" s="399"/>
      <c r="RTS816" s="399"/>
      <c r="RTT816" s="399"/>
      <c r="RTU816" s="399"/>
      <c r="RTV816" s="399"/>
      <c r="RTW816" s="399"/>
      <c r="RTX816" s="399"/>
      <c r="RTY816" s="399"/>
      <c r="RTZ816" s="399"/>
      <c r="RUA816" s="399"/>
      <c r="RUB816" s="399"/>
      <c r="RUC816" s="399"/>
      <c r="RUD816" s="399"/>
      <c r="RUE816" s="399"/>
      <c r="RUF816" s="399"/>
      <c r="RUG816" s="399"/>
      <c r="RUH816" s="399"/>
      <c r="RUI816" s="399"/>
      <c r="RUJ816" s="399"/>
      <c r="RUK816" s="399"/>
      <c r="RUL816" s="399"/>
      <c r="RUM816" s="399"/>
      <c r="RUN816" s="399"/>
      <c r="RUO816" s="399"/>
      <c r="RUP816" s="399"/>
      <c r="RUQ816" s="399"/>
      <c r="RUR816" s="399"/>
      <c r="RUS816" s="399"/>
      <c r="RUT816" s="399"/>
      <c r="RUU816" s="399"/>
      <c r="RUV816" s="399"/>
      <c r="RUW816" s="399"/>
      <c r="RUX816" s="399"/>
      <c r="RUY816" s="399"/>
      <c r="RUZ816" s="399"/>
      <c r="RVA816" s="399"/>
      <c r="RVB816" s="399"/>
      <c r="RVC816" s="399"/>
      <c r="RVD816" s="399"/>
      <c r="RVE816" s="399"/>
      <c r="RVF816" s="399"/>
      <c r="RVG816" s="399"/>
      <c r="RVH816" s="399"/>
      <c r="RVI816" s="399"/>
      <c r="RVJ816" s="399"/>
      <c r="RVK816" s="399"/>
      <c r="RVL816" s="399"/>
      <c r="RVM816" s="399"/>
      <c r="RVN816" s="399"/>
      <c r="RVO816" s="399"/>
      <c r="RVP816" s="399"/>
      <c r="RVQ816" s="399"/>
      <c r="RVR816" s="399"/>
      <c r="RVS816" s="399"/>
      <c r="RVT816" s="399"/>
      <c r="RVU816" s="399"/>
      <c r="RVV816" s="399"/>
      <c r="RVW816" s="399"/>
      <c r="RVX816" s="399"/>
      <c r="RVY816" s="399"/>
      <c r="RVZ816" s="399"/>
      <c r="RWA816" s="399"/>
      <c r="RWB816" s="399"/>
      <c r="RWC816" s="399"/>
      <c r="RWD816" s="399"/>
      <c r="RWE816" s="399"/>
      <c r="RWF816" s="399"/>
      <c r="RWG816" s="399"/>
      <c r="RWH816" s="399"/>
      <c r="RWI816" s="399"/>
      <c r="RWJ816" s="399"/>
      <c r="RWK816" s="399"/>
      <c r="RWL816" s="399"/>
      <c r="RWM816" s="399"/>
      <c r="RWN816" s="399"/>
      <c r="RWO816" s="399"/>
      <c r="RWP816" s="399"/>
      <c r="RWQ816" s="399"/>
      <c r="RWR816" s="399"/>
      <c r="RWS816" s="399"/>
      <c r="RWT816" s="399"/>
      <c r="RWU816" s="399"/>
      <c r="RWV816" s="399"/>
      <c r="RWW816" s="399"/>
      <c r="RWX816" s="399"/>
      <c r="RWY816" s="399"/>
      <c r="RWZ816" s="399"/>
      <c r="RXA816" s="399"/>
      <c r="RXB816" s="399"/>
      <c r="RXC816" s="399"/>
      <c r="RXD816" s="399"/>
      <c r="RXE816" s="399"/>
      <c r="RXF816" s="399"/>
      <c r="RXG816" s="399"/>
      <c r="RXH816" s="399"/>
      <c r="RXI816" s="399"/>
      <c r="RXJ816" s="399"/>
      <c r="RXK816" s="399"/>
      <c r="RXL816" s="399"/>
      <c r="RXM816" s="399"/>
      <c r="RXN816" s="399"/>
      <c r="RXO816" s="399"/>
      <c r="RXP816" s="399"/>
      <c r="RXQ816" s="399"/>
      <c r="RXR816" s="399"/>
      <c r="RXS816" s="399"/>
      <c r="RXT816" s="399"/>
      <c r="RXU816" s="399"/>
      <c r="RXV816" s="399"/>
      <c r="RXW816" s="399"/>
      <c r="RXX816" s="399"/>
      <c r="RXY816" s="399"/>
      <c r="RXZ816" s="399"/>
      <c r="RYA816" s="399"/>
      <c r="RYB816" s="399"/>
      <c r="RYC816" s="399"/>
      <c r="RYD816" s="399"/>
      <c r="RYE816" s="399"/>
      <c r="RYF816" s="399"/>
      <c r="RYG816" s="399"/>
      <c r="RYH816" s="399"/>
      <c r="RYI816" s="399"/>
      <c r="RYJ816" s="399"/>
      <c r="RYK816" s="399"/>
      <c r="RYL816" s="399"/>
      <c r="RYM816" s="399"/>
      <c r="RYN816" s="399"/>
      <c r="RYO816" s="399"/>
      <c r="RYP816" s="399"/>
      <c r="RYQ816" s="399"/>
      <c r="RYR816" s="399"/>
      <c r="RYS816" s="399"/>
      <c r="RYT816" s="399"/>
      <c r="RYU816" s="399"/>
      <c r="RYV816" s="399"/>
      <c r="RYW816" s="399"/>
      <c r="RYX816" s="399"/>
      <c r="RYY816" s="399"/>
      <c r="RYZ816" s="399"/>
      <c r="RZA816" s="399"/>
      <c r="RZB816" s="399"/>
      <c r="RZC816" s="399"/>
      <c r="RZD816" s="399"/>
      <c r="RZE816" s="399"/>
      <c r="RZF816" s="399"/>
      <c r="RZG816" s="399"/>
      <c r="RZH816" s="399"/>
      <c r="RZI816" s="399"/>
      <c r="RZJ816" s="399"/>
      <c r="RZK816" s="399"/>
      <c r="RZL816" s="399"/>
      <c r="RZM816" s="399"/>
      <c r="RZN816" s="399"/>
      <c r="RZO816" s="399"/>
      <c r="RZP816" s="399"/>
      <c r="RZQ816" s="399"/>
      <c r="RZR816" s="399"/>
      <c r="RZS816" s="399"/>
      <c r="RZT816" s="399"/>
      <c r="RZU816" s="399"/>
      <c r="RZV816" s="399"/>
      <c r="RZW816" s="399"/>
      <c r="RZX816" s="399"/>
      <c r="RZY816" s="399"/>
      <c r="RZZ816" s="399"/>
      <c r="SAA816" s="399"/>
      <c r="SAB816" s="399"/>
      <c r="SAC816" s="399"/>
      <c r="SAD816" s="399"/>
      <c r="SAE816" s="399"/>
      <c r="SAF816" s="399"/>
      <c r="SAG816" s="399"/>
      <c r="SAH816" s="399"/>
      <c r="SAI816" s="399"/>
      <c r="SAJ816" s="399"/>
      <c r="SAK816" s="399"/>
      <c r="SAL816" s="399"/>
      <c r="SAM816" s="399"/>
      <c r="SAN816" s="399"/>
      <c r="SAO816" s="399"/>
      <c r="SAP816" s="399"/>
      <c r="SAQ816" s="399"/>
      <c r="SAR816" s="399"/>
      <c r="SAS816" s="399"/>
      <c r="SAT816" s="399"/>
      <c r="SAU816" s="399"/>
      <c r="SAV816" s="399"/>
      <c r="SAW816" s="399"/>
      <c r="SAX816" s="399"/>
      <c r="SAY816" s="399"/>
      <c r="SAZ816" s="399"/>
      <c r="SBA816" s="399"/>
      <c r="SBB816" s="399"/>
      <c r="SBC816" s="399"/>
      <c r="SBD816" s="399"/>
      <c r="SBE816" s="399"/>
      <c r="SBF816" s="399"/>
      <c r="SBG816" s="399"/>
      <c r="SBH816" s="399"/>
      <c r="SBI816" s="399"/>
      <c r="SBJ816" s="399"/>
      <c r="SBK816" s="399"/>
      <c r="SBL816" s="399"/>
      <c r="SBM816" s="399"/>
      <c r="SBN816" s="399"/>
      <c r="SBO816" s="399"/>
      <c r="SBP816" s="399"/>
      <c r="SBQ816" s="399"/>
      <c r="SBR816" s="399"/>
      <c r="SBS816" s="399"/>
      <c r="SBT816" s="399"/>
      <c r="SBU816" s="399"/>
      <c r="SBV816" s="399"/>
      <c r="SBW816" s="399"/>
      <c r="SBX816" s="399"/>
      <c r="SBY816" s="399"/>
      <c r="SBZ816" s="399"/>
      <c r="SCA816" s="399"/>
      <c r="SCB816" s="399"/>
      <c r="SCC816" s="399"/>
      <c r="SCD816" s="399"/>
      <c r="SCE816" s="399"/>
      <c r="SCF816" s="399"/>
      <c r="SCG816" s="399"/>
      <c r="SCH816" s="399"/>
      <c r="SCI816" s="399"/>
      <c r="SCJ816" s="399"/>
      <c r="SCK816" s="399"/>
      <c r="SCL816" s="399"/>
      <c r="SCM816" s="399"/>
      <c r="SCN816" s="399"/>
      <c r="SCO816" s="399"/>
      <c r="SCP816" s="399"/>
      <c r="SCQ816" s="399"/>
      <c r="SCR816" s="399"/>
      <c r="SCS816" s="399"/>
      <c r="SCT816" s="399"/>
      <c r="SCU816" s="399"/>
      <c r="SCV816" s="399"/>
      <c r="SCW816" s="399"/>
      <c r="SCX816" s="399"/>
      <c r="SCY816" s="399"/>
      <c r="SCZ816" s="399"/>
      <c r="SDA816" s="399"/>
      <c r="SDB816" s="399"/>
      <c r="SDC816" s="399"/>
      <c r="SDD816" s="399"/>
      <c r="SDE816" s="399"/>
      <c r="SDF816" s="399"/>
      <c r="SDG816" s="399"/>
      <c r="SDH816" s="399"/>
      <c r="SDI816" s="399"/>
      <c r="SDJ816" s="399"/>
      <c r="SDK816" s="399"/>
      <c r="SDL816" s="399"/>
      <c r="SDM816" s="399"/>
      <c r="SDN816" s="399"/>
      <c r="SDO816" s="399"/>
      <c r="SDP816" s="399"/>
      <c r="SDQ816" s="399"/>
      <c r="SDR816" s="399"/>
      <c r="SDS816" s="399"/>
      <c r="SDT816" s="399"/>
      <c r="SDU816" s="399"/>
      <c r="SDV816" s="399"/>
      <c r="SDW816" s="399"/>
      <c r="SDX816" s="399"/>
      <c r="SDY816" s="399"/>
      <c r="SDZ816" s="399"/>
      <c r="SEA816" s="399"/>
      <c r="SEB816" s="399"/>
      <c r="SEC816" s="399"/>
      <c r="SED816" s="399"/>
      <c r="SEE816" s="399"/>
      <c r="SEF816" s="399"/>
      <c r="SEG816" s="399"/>
      <c r="SEH816" s="399"/>
      <c r="SEI816" s="399"/>
      <c r="SEJ816" s="399"/>
      <c r="SEK816" s="399"/>
      <c r="SEL816" s="399"/>
      <c r="SEM816" s="399"/>
      <c r="SEN816" s="399"/>
      <c r="SEO816" s="399"/>
      <c r="SEP816" s="399"/>
      <c r="SEQ816" s="399"/>
      <c r="SER816" s="399"/>
      <c r="SES816" s="399"/>
      <c r="SET816" s="399"/>
      <c r="SEU816" s="399"/>
      <c r="SEV816" s="399"/>
      <c r="SEW816" s="399"/>
      <c r="SEX816" s="399"/>
      <c r="SEY816" s="399"/>
      <c r="SEZ816" s="399"/>
      <c r="SFA816" s="399"/>
      <c r="SFB816" s="399"/>
      <c r="SFC816" s="399"/>
      <c r="SFD816" s="399"/>
      <c r="SFE816" s="399"/>
      <c r="SFF816" s="399"/>
      <c r="SFG816" s="399"/>
      <c r="SFH816" s="399"/>
      <c r="SFI816" s="399"/>
      <c r="SFJ816" s="399"/>
      <c r="SFK816" s="399"/>
      <c r="SFL816" s="399"/>
      <c r="SFM816" s="399"/>
      <c r="SFN816" s="399"/>
      <c r="SFO816" s="399"/>
      <c r="SFP816" s="399"/>
      <c r="SFQ816" s="399"/>
      <c r="SFR816" s="399"/>
      <c r="SFS816" s="399"/>
      <c r="SFT816" s="399"/>
      <c r="SFU816" s="399"/>
      <c r="SFV816" s="399"/>
      <c r="SFW816" s="399"/>
      <c r="SFX816" s="399"/>
      <c r="SFY816" s="399"/>
      <c r="SFZ816" s="399"/>
      <c r="SGA816" s="399"/>
      <c r="SGB816" s="399"/>
      <c r="SGC816" s="399"/>
      <c r="SGD816" s="399"/>
      <c r="SGE816" s="399"/>
      <c r="SGF816" s="399"/>
      <c r="SGG816" s="399"/>
      <c r="SGH816" s="399"/>
      <c r="SGI816" s="399"/>
      <c r="SGJ816" s="399"/>
      <c r="SGK816" s="399"/>
      <c r="SGL816" s="399"/>
      <c r="SGM816" s="399"/>
      <c r="SGN816" s="399"/>
      <c r="SGO816" s="399"/>
      <c r="SGP816" s="399"/>
      <c r="SGQ816" s="399"/>
      <c r="SGR816" s="399"/>
      <c r="SGS816" s="399"/>
      <c r="SGT816" s="399"/>
      <c r="SGU816" s="399"/>
      <c r="SGV816" s="399"/>
      <c r="SGW816" s="399"/>
      <c r="SGX816" s="399"/>
      <c r="SGY816" s="399"/>
      <c r="SGZ816" s="399"/>
      <c r="SHA816" s="399"/>
      <c r="SHB816" s="399"/>
      <c r="SHC816" s="399"/>
      <c r="SHD816" s="399"/>
      <c r="SHE816" s="399"/>
      <c r="SHF816" s="399"/>
      <c r="SHG816" s="399"/>
      <c r="SHH816" s="399"/>
      <c r="SHI816" s="399"/>
      <c r="SHJ816" s="399"/>
      <c r="SHK816" s="399"/>
      <c r="SHL816" s="399"/>
      <c r="SHM816" s="399"/>
      <c r="SHN816" s="399"/>
      <c r="SHO816" s="399"/>
      <c r="SHP816" s="399"/>
      <c r="SHQ816" s="399"/>
      <c r="SHR816" s="399"/>
      <c r="SHS816" s="399"/>
      <c r="SHT816" s="399"/>
      <c r="SHU816" s="399"/>
      <c r="SHV816" s="399"/>
      <c r="SHW816" s="399"/>
      <c r="SHX816" s="399"/>
      <c r="SHY816" s="399"/>
      <c r="SHZ816" s="399"/>
      <c r="SIA816" s="399"/>
      <c r="SIB816" s="399"/>
      <c r="SIC816" s="399"/>
      <c r="SID816" s="399"/>
      <c r="SIE816" s="399"/>
      <c r="SIF816" s="399"/>
      <c r="SIG816" s="399"/>
      <c r="SIH816" s="399"/>
      <c r="SII816" s="399"/>
      <c r="SIJ816" s="399"/>
      <c r="SIK816" s="399"/>
      <c r="SIL816" s="399"/>
      <c r="SIM816" s="399"/>
      <c r="SIN816" s="399"/>
      <c r="SIO816" s="399"/>
      <c r="SIP816" s="399"/>
      <c r="SIQ816" s="399"/>
      <c r="SIR816" s="399"/>
      <c r="SIS816" s="399"/>
      <c r="SIT816" s="399"/>
      <c r="SIU816" s="399"/>
      <c r="SIV816" s="399"/>
      <c r="SIW816" s="399"/>
      <c r="SIX816" s="399"/>
      <c r="SIY816" s="399"/>
      <c r="SIZ816" s="399"/>
      <c r="SJA816" s="399"/>
      <c r="SJB816" s="399"/>
      <c r="SJC816" s="399"/>
      <c r="SJD816" s="399"/>
      <c r="SJE816" s="399"/>
      <c r="SJF816" s="399"/>
      <c r="SJG816" s="399"/>
      <c r="SJH816" s="399"/>
      <c r="SJI816" s="399"/>
      <c r="SJJ816" s="399"/>
      <c r="SJK816" s="399"/>
      <c r="SJL816" s="399"/>
      <c r="SJM816" s="399"/>
      <c r="SJN816" s="399"/>
      <c r="SJO816" s="399"/>
      <c r="SJP816" s="399"/>
      <c r="SJQ816" s="399"/>
      <c r="SJR816" s="399"/>
      <c r="SJS816" s="399"/>
      <c r="SJT816" s="399"/>
      <c r="SJU816" s="399"/>
      <c r="SJV816" s="399"/>
      <c r="SJW816" s="399"/>
      <c r="SJX816" s="399"/>
      <c r="SJY816" s="399"/>
      <c r="SJZ816" s="399"/>
      <c r="SKA816" s="399"/>
      <c r="SKB816" s="399"/>
      <c r="SKC816" s="399"/>
      <c r="SKD816" s="399"/>
      <c r="SKE816" s="399"/>
      <c r="SKF816" s="399"/>
      <c r="SKG816" s="399"/>
      <c r="SKH816" s="399"/>
      <c r="SKI816" s="399"/>
      <c r="SKJ816" s="399"/>
      <c r="SKK816" s="399"/>
      <c r="SKL816" s="399"/>
      <c r="SKM816" s="399"/>
      <c r="SKN816" s="399"/>
      <c r="SKO816" s="399"/>
      <c r="SKP816" s="399"/>
      <c r="SKQ816" s="399"/>
      <c r="SKR816" s="399"/>
      <c r="SKS816" s="399"/>
      <c r="SKT816" s="399"/>
      <c r="SKU816" s="399"/>
      <c r="SKV816" s="399"/>
      <c r="SKW816" s="399"/>
      <c r="SKX816" s="399"/>
      <c r="SKY816" s="399"/>
      <c r="SKZ816" s="399"/>
      <c r="SLA816" s="399"/>
      <c r="SLB816" s="399"/>
      <c r="SLC816" s="399"/>
      <c r="SLD816" s="399"/>
      <c r="SLE816" s="399"/>
      <c r="SLF816" s="399"/>
      <c r="SLG816" s="399"/>
      <c r="SLH816" s="399"/>
      <c r="SLI816" s="399"/>
      <c r="SLJ816" s="399"/>
      <c r="SLK816" s="399"/>
      <c r="SLL816" s="399"/>
      <c r="SLM816" s="399"/>
      <c r="SLN816" s="399"/>
      <c r="SLO816" s="399"/>
      <c r="SLP816" s="399"/>
      <c r="SLQ816" s="399"/>
      <c r="SLR816" s="399"/>
      <c r="SLS816" s="399"/>
      <c r="SLT816" s="399"/>
      <c r="SLU816" s="399"/>
      <c r="SLV816" s="399"/>
      <c r="SLW816" s="399"/>
      <c r="SLX816" s="399"/>
      <c r="SLY816" s="399"/>
      <c r="SLZ816" s="399"/>
      <c r="SMA816" s="399"/>
      <c r="SMB816" s="399"/>
      <c r="SMC816" s="399"/>
      <c r="SMD816" s="399"/>
      <c r="SME816" s="399"/>
      <c r="SMF816" s="399"/>
      <c r="SMG816" s="399"/>
      <c r="SMH816" s="399"/>
      <c r="SMI816" s="399"/>
      <c r="SMJ816" s="399"/>
      <c r="SMK816" s="399"/>
      <c r="SML816" s="399"/>
      <c r="SMM816" s="399"/>
      <c r="SMN816" s="399"/>
      <c r="SMO816" s="399"/>
      <c r="SMP816" s="399"/>
      <c r="SMQ816" s="399"/>
      <c r="SMR816" s="399"/>
      <c r="SMS816" s="399"/>
      <c r="SMT816" s="399"/>
      <c r="SMU816" s="399"/>
      <c r="SMV816" s="399"/>
      <c r="SMW816" s="399"/>
      <c r="SMX816" s="399"/>
      <c r="SMY816" s="399"/>
      <c r="SMZ816" s="399"/>
      <c r="SNA816" s="399"/>
      <c r="SNB816" s="399"/>
      <c r="SNC816" s="399"/>
      <c r="SND816" s="399"/>
      <c r="SNE816" s="399"/>
      <c r="SNF816" s="399"/>
      <c r="SNG816" s="399"/>
      <c r="SNH816" s="399"/>
      <c r="SNI816" s="399"/>
      <c r="SNJ816" s="399"/>
      <c r="SNK816" s="399"/>
      <c r="SNL816" s="399"/>
      <c r="SNM816" s="399"/>
      <c r="SNN816" s="399"/>
      <c r="SNO816" s="399"/>
      <c r="SNP816" s="399"/>
      <c r="SNQ816" s="399"/>
      <c r="SNR816" s="399"/>
      <c r="SNS816" s="399"/>
      <c r="SNT816" s="399"/>
      <c r="SNU816" s="399"/>
      <c r="SNV816" s="399"/>
      <c r="SNW816" s="399"/>
      <c r="SNX816" s="399"/>
      <c r="SNY816" s="399"/>
      <c r="SNZ816" s="399"/>
      <c r="SOA816" s="399"/>
      <c r="SOB816" s="399"/>
      <c r="SOC816" s="399"/>
      <c r="SOD816" s="399"/>
      <c r="SOE816" s="399"/>
      <c r="SOF816" s="399"/>
      <c r="SOG816" s="399"/>
      <c r="SOH816" s="399"/>
      <c r="SOI816" s="399"/>
      <c r="SOJ816" s="399"/>
      <c r="SOK816" s="399"/>
      <c r="SOL816" s="399"/>
      <c r="SOM816" s="399"/>
      <c r="SON816" s="399"/>
      <c r="SOO816" s="399"/>
      <c r="SOP816" s="399"/>
      <c r="SOQ816" s="399"/>
      <c r="SOR816" s="399"/>
      <c r="SOS816" s="399"/>
      <c r="SOT816" s="399"/>
      <c r="SOU816" s="399"/>
      <c r="SOV816" s="399"/>
      <c r="SOW816" s="399"/>
      <c r="SOX816" s="399"/>
      <c r="SOY816" s="399"/>
      <c r="SOZ816" s="399"/>
      <c r="SPA816" s="399"/>
      <c r="SPB816" s="399"/>
      <c r="SPC816" s="399"/>
      <c r="SPD816" s="399"/>
      <c r="SPE816" s="399"/>
      <c r="SPF816" s="399"/>
      <c r="SPG816" s="399"/>
      <c r="SPH816" s="399"/>
      <c r="SPI816" s="399"/>
      <c r="SPJ816" s="399"/>
      <c r="SPK816" s="399"/>
      <c r="SPL816" s="399"/>
      <c r="SPM816" s="399"/>
      <c r="SPN816" s="399"/>
      <c r="SPO816" s="399"/>
      <c r="SPP816" s="399"/>
      <c r="SPQ816" s="399"/>
      <c r="SPR816" s="399"/>
      <c r="SPS816" s="399"/>
      <c r="SPT816" s="399"/>
      <c r="SPU816" s="399"/>
      <c r="SPV816" s="399"/>
      <c r="SPW816" s="399"/>
      <c r="SPX816" s="399"/>
      <c r="SPY816" s="399"/>
      <c r="SPZ816" s="399"/>
      <c r="SQA816" s="399"/>
      <c r="SQB816" s="399"/>
      <c r="SQC816" s="399"/>
      <c r="SQD816" s="399"/>
      <c r="SQE816" s="399"/>
      <c r="SQF816" s="399"/>
      <c r="SQG816" s="399"/>
      <c r="SQH816" s="399"/>
      <c r="SQI816" s="399"/>
      <c r="SQJ816" s="399"/>
      <c r="SQK816" s="399"/>
      <c r="SQL816" s="399"/>
      <c r="SQM816" s="399"/>
      <c r="SQN816" s="399"/>
      <c r="SQO816" s="399"/>
      <c r="SQP816" s="399"/>
      <c r="SQQ816" s="399"/>
      <c r="SQR816" s="399"/>
      <c r="SQS816" s="399"/>
      <c r="SQT816" s="399"/>
      <c r="SQU816" s="399"/>
      <c r="SQV816" s="399"/>
      <c r="SQW816" s="399"/>
      <c r="SQX816" s="399"/>
      <c r="SQY816" s="399"/>
      <c r="SQZ816" s="399"/>
      <c r="SRA816" s="399"/>
      <c r="SRB816" s="399"/>
      <c r="SRC816" s="399"/>
      <c r="SRD816" s="399"/>
      <c r="SRE816" s="399"/>
      <c r="SRF816" s="399"/>
      <c r="SRG816" s="399"/>
      <c r="SRH816" s="399"/>
      <c r="SRI816" s="399"/>
      <c r="SRJ816" s="399"/>
      <c r="SRK816" s="399"/>
      <c r="SRL816" s="399"/>
      <c r="SRM816" s="399"/>
      <c r="SRN816" s="399"/>
      <c r="SRO816" s="399"/>
      <c r="SRP816" s="399"/>
      <c r="SRQ816" s="399"/>
      <c r="SRR816" s="399"/>
      <c r="SRS816" s="399"/>
      <c r="SRT816" s="399"/>
      <c r="SRU816" s="399"/>
      <c r="SRV816" s="399"/>
      <c r="SRW816" s="399"/>
      <c r="SRX816" s="399"/>
      <c r="SRY816" s="399"/>
      <c r="SRZ816" s="399"/>
      <c r="SSA816" s="399"/>
      <c r="SSB816" s="399"/>
      <c r="SSC816" s="399"/>
      <c r="SSD816" s="399"/>
      <c r="SSE816" s="399"/>
      <c r="SSF816" s="399"/>
      <c r="SSG816" s="399"/>
      <c r="SSH816" s="399"/>
      <c r="SSI816" s="399"/>
      <c r="SSJ816" s="399"/>
      <c r="SSK816" s="399"/>
      <c r="SSL816" s="399"/>
      <c r="SSM816" s="399"/>
      <c r="SSN816" s="399"/>
      <c r="SSO816" s="399"/>
      <c r="SSP816" s="399"/>
      <c r="SSQ816" s="399"/>
      <c r="SSR816" s="399"/>
      <c r="SSS816" s="399"/>
      <c r="SST816" s="399"/>
      <c r="SSU816" s="399"/>
      <c r="SSV816" s="399"/>
      <c r="SSW816" s="399"/>
      <c r="SSX816" s="399"/>
      <c r="SSY816" s="399"/>
      <c r="SSZ816" s="399"/>
      <c r="STA816" s="399"/>
      <c r="STB816" s="399"/>
      <c r="STC816" s="399"/>
      <c r="STD816" s="399"/>
      <c r="STE816" s="399"/>
      <c r="STF816" s="399"/>
      <c r="STG816" s="399"/>
      <c r="STH816" s="399"/>
      <c r="STI816" s="399"/>
      <c r="STJ816" s="399"/>
      <c r="STK816" s="399"/>
      <c r="STL816" s="399"/>
      <c r="STM816" s="399"/>
      <c r="STN816" s="399"/>
      <c r="STO816" s="399"/>
      <c r="STP816" s="399"/>
      <c r="STQ816" s="399"/>
      <c r="STR816" s="399"/>
      <c r="STS816" s="399"/>
      <c r="STT816" s="399"/>
      <c r="STU816" s="399"/>
      <c r="STV816" s="399"/>
      <c r="STW816" s="399"/>
      <c r="STX816" s="399"/>
      <c r="STY816" s="399"/>
      <c r="STZ816" s="399"/>
      <c r="SUA816" s="399"/>
      <c r="SUB816" s="399"/>
      <c r="SUC816" s="399"/>
      <c r="SUD816" s="399"/>
      <c r="SUE816" s="399"/>
      <c r="SUF816" s="399"/>
      <c r="SUG816" s="399"/>
      <c r="SUH816" s="399"/>
      <c r="SUI816" s="399"/>
      <c r="SUJ816" s="399"/>
      <c r="SUK816" s="399"/>
      <c r="SUL816" s="399"/>
      <c r="SUM816" s="399"/>
      <c r="SUN816" s="399"/>
      <c r="SUO816" s="399"/>
      <c r="SUP816" s="399"/>
      <c r="SUQ816" s="399"/>
      <c r="SUR816" s="399"/>
      <c r="SUS816" s="399"/>
      <c r="SUT816" s="399"/>
      <c r="SUU816" s="399"/>
      <c r="SUV816" s="399"/>
      <c r="SUW816" s="399"/>
      <c r="SUX816" s="399"/>
      <c r="SUY816" s="399"/>
      <c r="SUZ816" s="399"/>
      <c r="SVA816" s="399"/>
      <c r="SVB816" s="399"/>
      <c r="SVC816" s="399"/>
      <c r="SVD816" s="399"/>
      <c r="SVE816" s="399"/>
      <c r="SVF816" s="399"/>
      <c r="SVG816" s="399"/>
      <c r="SVH816" s="399"/>
      <c r="SVI816" s="399"/>
      <c r="SVJ816" s="399"/>
      <c r="SVK816" s="399"/>
      <c r="SVL816" s="399"/>
      <c r="SVM816" s="399"/>
      <c r="SVN816" s="399"/>
      <c r="SVO816" s="399"/>
      <c r="SVP816" s="399"/>
      <c r="SVQ816" s="399"/>
      <c r="SVR816" s="399"/>
      <c r="SVS816" s="399"/>
      <c r="SVT816" s="399"/>
      <c r="SVU816" s="399"/>
      <c r="SVV816" s="399"/>
      <c r="SVW816" s="399"/>
      <c r="SVX816" s="399"/>
      <c r="SVY816" s="399"/>
      <c r="SVZ816" s="399"/>
      <c r="SWA816" s="399"/>
      <c r="SWB816" s="399"/>
      <c r="SWC816" s="399"/>
      <c r="SWD816" s="399"/>
      <c r="SWE816" s="399"/>
      <c r="SWF816" s="399"/>
      <c r="SWG816" s="399"/>
      <c r="SWH816" s="399"/>
      <c r="SWI816" s="399"/>
      <c r="SWJ816" s="399"/>
      <c r="SWK816" s="399"/>
      <c r="SWL816" s="399"/>
      <c r="SWM816" s="399"/>
      <c r="SWN816" s="399"/>
      <c r="SWO816" s="399"/>
      <c r="SWP816" s="399"/>
      <c r="SWQ816" s="399"/>
      <c r="SWR816" s="399"/>
      <c r="SWS816" s="399"/>
      <c r="SWT816" s="399"/>
      <c r="SWU816" s="399"/>
      <c r="SWV816" s="399"/>
      <c r="SWW816" s="399"/>
      <c r="SWX816" s="399"/>
      <c r="SWY816" s="399"/>
      <c r="SWZ816" s="399"/>
      <c r="SXA816" s="399"/>
      <c r="SXB816" s="399"/>
      <c r="SXC816" s="399"/>
      <c r="SXD816" s="399"/>
      <c r="SXE816" s="399"/>
      <c r="SXF816" s="399"/>
      <c r="SXG816" s="399"/>
      <c r="SXH816" s="399"/>
      <c r="SXI816" s="399"/>
      <c r="SXJ816" s="399"/>
      <c r="SXK816" s="399"/>
      <c r="SXL816" s="399"/>
      <c r="SXM816" s="399"/>
      <c r="SXN816" s="399"/>
      <c r="SXO816" s="399"/>
      <c r="SXP816" s="399"/>
      <c r="SXQ816" s="399"/>
      <c r="SXR816" s="399"/>
      <c r="SXS816" s="399"/>
      <c r="SXT816" s="399"/>
      <c r="SXU816" s="399"/>
      <c r="SXV816" s="399"/>
      <c r="SXW816" s="399"/>
      <c r="SXX816" s="399"/>
      <c r="SXY816" s="399"/>
      <c r="SXZ816" s="399"/>
      <c r="SYA816" s="399"/>
      <c r="SYB816" s="399"/>
      <c r="SYC816" s="399"/>
      <c r="SYD816" s="399"/>
      <c r="SYE816" s="399"/>
      <c r="SYF816" s="399"/>
      <c r="SYG816" s="399"/>
      <c r="SYH816" s="399"/>
      <c r="SYI816" s="399"/>
      <c r="SYJ816" s="399"/>
      <c r="SYK816" s="399"/>
      <c r="SYL816" s="399"/>
      <c r="SYM816" s="399"/>
      <c r="SYN816" s="399"/>
      <c r="SYO816" s="399"/>
      <c r="SYP816" s="399"/>
      <c r="SYQ816" s="399"/>
      <c r="SYR816" s="399"/>
      <c r="SYS816" s="399"/>
      <c r="SYT816" s="399"/>
      <c r="SYU816" s="399"/>
      <c r="SYV816" s="399"/>
      <c r="SYW816" s="399"/>
      <c r="SYX816" s="399"/>
      <c r="SYY816" s="399"/>
      <c r="SYZ816" s="399"/>
      <c r="SZA816" s="399"/>
      <c r="SZB816" s="399"/>
      <c r="SZC816" s="399"/>
      <c r="SZD816" s="399"/>
      <c r="SZE816" s="399"/>
      <c r="SZF816" s="399"/>
      <c r="SZG816" s="399"/>
      <c r="SZH816" s="399"/>
      <c r="SZI816" s="399"/>
      <c r="SZJ816" s="399"/>
      <c r="SZK816" s="399"/>
      <c r="SZL816" s="399"/>
      <c r="SZM816" s="399"/>
      <c r="SZN816" s="399"/>
      <c r="SZO816" s="399"/>
      <c r="SZP816" s="399"/>
      <c r="SZQ816" s="399"/>
      <c r="SZR816" s="399"/>
      <c r="SZS816" s="399"/>
      <c r="SZT816" s="399"/>
      <c r="SZU816" s="399"/>
      <c r="SZV816" s="399"/>
      <c r="SZW816" s="399"/>
      <c r="SZX816" s="399"/>
      <c r="SZY816" s="399"/>
      <c r="SZZ816" s="399"/>
      <c r="TAA816" s="399"/>
      <c r="TAB816" s="399"/>
      <c r="TAC816" s="399"/>
      <c r="TAD816" s="399"/>
      <c r="TAE816" s="399"/>
      <c r="TAF816" s="399"/>
      <c r="TAG816" s="399"/>
      <c r="TAH816" s="399"/>
      <c r="TAI816" s="399"/>
      <c r="TAJ816" s="399"/>
      <c r="TAK816" s="399"/>
      <c r="TAL816" s="399"/>
      <c r="TAM816" s="399"/>
      <c r="TAN816" s="399"/>
      <c r="TAO816" s="399"/>
      <c r="TAP816" s="399"/>
      <c r="TAQ816" s="399"/>
      <c r="TAR816" s="399"/>
      <c r="TAS816" s="399"/>
      <c r="TAT816" s="399"/>
      <c r="TAU816" s="399"/>
      <c r="TAV816" s="399"/>
      <c r="TAW816" s="399"/>
      <c r="TAX816" s="399"/>
      <c r="TAY816" s="399"/>
      <c r="TAZ816" s="399"/>
      <c r="TBA816" s="399"/>
      <c r="TBB816" s="399"/>
      <c r="TBC816" s="399"/>
      <c r="TBD816" s="399"/>
      <c r="TBE816" s="399"/>
      <c r="TBF816" s="399"/>
      <c r="TBG816" s="399"/>
      <c r="TBH816" s="399"/>
      <c r="TBI816" s="399"/>
      <c r="TBJ816" s="399"/>
      <c r="TBK816" s="399"/>
      <c r="TBL816" s="399"/>
      <c r="TBM816" s="399"/>
      <c r="TBN816" s="399"/>
      <c r="TBO816" s="399"/>
      <c r="TBP816" s="399"/>
      <c r="TBQ816" s="399"/>
      <c r="TBR816" s="399"/>
      <c r="TBS816" s="399"/>
      <c r="TBT816" s="399"/>
      <c r="TBU816" s="399"/>
      <c r="TBV816" s="399"/>
      <c r="TBW816" s="399"/>
      <c r="TBX816" s="399"/>
      <c r="TBY816" s="399"/>
      <c r="TBZ816" s="399"/>
      <c r="TCA816" s="399"/>
      <c r="TCB816" s="399"/>
      <c r="TCC816" s="399"/>
      <c r="TCD816" s="399"/>
      <c r="TCE816" s="399"/>
      <c r="TCF816" s="399"/>
      <c r="TCG816" s="399"/>
      <c r="TCH816" s="399"/>
      <c r="TCI816" s="399"/>
      <c r="TCJ816" s="399"/>
      <c r="TCK816" s="399"/>
      <c r="TCL816" s="399"/>
      <c r="TCM816" s="399"/>
      <c r="TCN816" s="399"/>
      <c r="TCO816" s="399"/>
      <c r="TCP816" s="399"/>
      <c r="TCQ816" s="399"/>
      <c r="TCR816" s="399"/>
      <c r="TCS816" s="399"/>
      <c r="TCT816" s="399"/>
      <c r="TCU816" s="399"/>
      <c r="TCV816" s="399"/>
      <c r="TCW816" s="399"/>
      <c r="TCX816" s="399"/>
      <c r="TCY816" s="399"/>
      <c r="TCZ816" s="399"/>
      <c r="TDA816" s="399"/>
      <c r="TDB816" s="399"/>
      <c r="TDC816" s="399"/>
      <c r="TDD816" s="399"/>
      <c r="TDE816" s="399"/>
      <c r="TDF816" s="399"/>
      <c r="TDG816" s="399"/>
      <c r="TDH816" s="399"/>
      <c r="TDI816" s="399"/>
      <c r="TDJ816" s="399"/>
      <c r="TDK816" s="399"/>
      <c r="TDL816" s="399"/>
      <c r="TDM816" s="399"/>
      <c r="TDN816" s="399"/>
      <c r="TDO816" s="399"/>
      <c r="TDP816" s="399"/>
      <c r="TDQ816" s="399"/>
      <c r="TDR816" s="399"/>
      <c r="TDS816" s="399"/>
      <c r="TDT816" s="399"/>
      <c r="TDU816" s="399"/>
      <c r="TDV816" s="399"/>
      <c r="TDW816" s="399"/>
      <c r="TDX816" s="399"/>
      <c r="TDY816" s="399"/>
      <c r="TDZ816" s="399"/>
      <c r="TEA816" s="399"/>
      <c r="TEB816" s="399"/>
      <c r="TEC816" s="399"/>
      <c r="TED816" s="399"/>
      <c r="TEE816" s="399"/>
      <c r="TEF816" s="399"/>
      <c r="TEG816" s="399"/>
      <c r="TEH816" s="399"/>
      <c r="TEI816" s="399"/>
      <c r="TEJ816" s="399"/>
      <c r="TEK816" s="399"/>
      <c r="TEL816" s="399"/>
      <c r="TEM816" s="399"/>
      <c r="TEN816" s="399"/>
      <c r="TEO816" s="399"/>
      <c r="TEP816" s="399"/>
      <c r="TEQ816" s="399"/>
      <c r="TER816" s="399"/>
      <c r="TES816" s="399"/>
      <c r="TET816" s="399"/>
      <c r="TEU816" s="399"/>
      <c r="TEV816" s="399"/>
      <c r="TEW816" s="399"/>
      <c r="TEX816" s="399"/>
      <c r="TEY816" s="399"/>
      <c r="TEZ816" s="399"/>
      <c r="TFA816" s="399"/>
      <c r="TFB816" s="399"/>
      <c r="TFC816" s="399"/>
      <c r="TFD816" s="399"/>
      <c r="TFE816" s="399"/>
      <c r="TFF816" s="399"/>
      <c r="TFG816" s="399"/>
      <c r="TFH816" s="399"/>
      <c r="TFI816" s="399"/>
      <c r="TFJ816" s="399"/>
      <c r="TFK816" s="399"/>
      <c r="TFL816" s="399"/>
      <c r="TFM816" s="399"/>
      <c r="TFN816" s="399"/>
      <c r="TFO816" s="399"/>
      <c r="TFP816" s="399"/>
      <c r="TFQ816" s="399"/>
      <c r="TFR816" s="399"/>
      <c r="TFS816" s="399"/>
      <c r="TFT816" s="399"/>
      <c r="TFU816" s="399"/>
      <c r="TFV816" s="399"/>
      <c r="TFW816" s="399"/>
      <c r="TFX816" s="399"/>
      <c r="TFY816" s="399"/>
      <c r="TFZ816" s="399"/>
      <c r="TGA816" s="399"/>
      <c r="TGB816" s="399"/>
      <c r="TGC816" s="399"/>
      <c r="TGD816" s="399"/>
      <c r="TGE816" s="399"/>
      <c r="TGF816" s="399"/>
      <c r="TGG816" s="399"/>
      <c r="TGH816" s="399"/>
      <c r="TGI816" s="399"/>
      <c r="TGJ816" s="399"/>
      <c r="TGK816" s="399"/>
      <c r="TGL816" s="399"/>
      <c r="TGM816" s="399"/>
      <c r="TGN816" s="399"/>
      <c r="TGO816" s="399"/>
      <c r="TGP816" s="399"/>
      <c r="TGQ816" s="399"/>
      <c r="TGR816" s="399"/>
      <c r="TGS816" s="399"/>
      <c r="TGT816" s="399"/>
      <c r="TGU816" s="399"/>
      <c r="TGV816" s="399"/>
      <c r="TGW816" s="399"/>
      <c r="TGX816" s="399"/>
      <c r="TGY816" s="399"/>
      <c r="TGZ816" s="399"/>
      <c r="THA816" s="399"/>
      <c r="THB816" s="399"/>
      <c r="THC816" s="399"/>
      <c r="THD816" s="399"/>
      <c r="THE816" s="399"/>
      <c r="THF816" s="399"/>
      <c r="THG816" s="399"/>
      <c r="THH816" s="399"/>
      <c r="THI816" s="399"/>
      <c r="THJ816" s="399"/>
      <c r="THK816" s="399"/>
      <c r="THL816" s="399"/>
      <c r="THM816" s="399"/>
      <c r="THN816" s="399"/>
      <c r="THO816" s="399"/>
      <c r="THP816" s="399"/>
      <c r="THQ816" s="399"/>
      <c r="THR816" s="399"/>
      <c r="THS816" s="399"/>
      <c r="THT816" s="399"/>
      <c r="THU816" s="399"/>
      <c r="THV816" s="399"/>
      <c r="THW816" s="399"/>
      <c r="THX816" s="399"/>
      <c r="THY816" s="399"/>
      <c r="THZ816" s="399"/>
      <c r="TIA816" s="399"/>
      <c r="TIB816" s="399"/>
      <c r="TIC816" s="399"/>
      <c r="TID816" s="399"/>
      <c r="TIE816" s="399"/>
      <c r="TIF816" s="399"/>
      <c r="TIG816" s="399"/>
      <c r="TIH816" s="399"/>
      <c r="TII816" s="399"/>
      <c r="TIJ816" s="399"/>
      <c r="TIK816" s="399"/>
      <c r="TIL816" s="399"/>
      <c r="TIM816" s="399"/>
      <c r="TIN816" s="399"/>
      <c r="TIO816" s="399"/>
      <c r="TIP816" s="399"/>
      <c r="TIQ816" s="399"/>
      <c r="TIR816" s="399"/>
      <c r="TIS816" s="399"/>
      <c r="TIT816" s="399"/>
      <c r="TIU816" s="399"/>
      <c r="TIV816" s="399"/>
      <c r="TIW816" s="399"/>
      <c r="TIX816" s="399"/>
      <c r="TIY816" s="399"/>
      <c r="TIZ816" s="399"/>
      <c r="TJA816" s="399"/>
      <c r="TJB816" s="399"/>
      <c r="TJC816" s="399"/>
      <c r="TJD816" s="399"/>
      <c r="TJE816" s="399"/>
      <c r="TJF816" s="399"/>
      <c r="TJG816" s="399"/>
      <c r="TJH816" s="399"/>
      <c r="TJI816" s="399"/>
      <c r="TJJ816" s="399"/>
      <c r="TJK816" s="399"/>
      <c r="TJL816" s="399"/>
      <c r="TJM816" s="399"/>
      <c r="TJN816" s="399"/>
      <c r="TJO816" s="399"/>
      <c r="TJP816" s="399"/>
      <c r="TJQ816" s="399"/>
      <c r="TJR816" s="399"/>
      <c r="TJS816" s="399"/>
      <c r="TJT816" s="399"/>
      <c r="TJU816" s="399"/>
      <c r="TJV816" s="399"/>
      <c r="TJW816" s="399"/>
      <c r="TJX816" s="399"/>
      <c r="TJY816" s="399"/>
      <c r="TJZ816" s="399"/>
      <c r="TKA816" s="399"/>
      <c r="TKB816" s="399"/>
      <c r="TKC816" s="399"/>
      <c r="TKD816" s="399"/>
      <c r="TKE816" s="399"/>
      <c r="TKF816" s="399"/>
      <c r="TKG816" s="399"/>
      <c r="TKH816" s="399"/>
      <c r="TKI816" s="399"/>
      <c r="TKJ816" s="399"/>
      <c r="TKK816" s="399"/>
      <c r="TKL816" s="399"/>
      <c r="TKM816" s="399"/>
      <c r="TKN816" s="399"/>
      <c r="TKO816" s="399"/>
      <c r="TKP816" s="399"/>
      <c r="TKQ816" s="399"/>
      <c r="TKR816" s="399"/>
      <c r="TKS816" s="399"/>
      <c r="TKT816" s="399"/>
      <c r="TKU816" s="399"/>
      <c r="TKV816" s="399"/>
      <c r="TKW816" s="399"/>
      <c r="TKX816" s="399"/>
      <c r="TKY816" s="399"/>
      <c r="TKZ816" s="399"/>
      <c r="TLA816" s="399"/>
      <c r="TLB816" s="399"/>
      <c r="TLC816" s="399"/>
      <c r="TLD816" s="399"/>
      <c r="TLE816" s="399"/>
      <c r="TLF816" s="399"/>
      <c r="TLG816" s="399"/>
      <c r="TLH816" s="399"/>
      <c r="TLI816" s="399"/>
      <c r="TLJ816" s="399"/>
      <c r="TLK816" s="399"/>
      <c r="TLL816" s="399"/>
      <c r="TLM816" s="399"/>
      <c r="TLN816" s="399"/>
      <c r="TLO816" s="399"/>
      <c r="TLP816" s="399"/>
      <c r="TLQ816" s="399"/>
      <c r="TLR816" s="399"/>
      <c r="TLS816" s="399"/>
      <c r="TLT816" s="399"/>
      <c r="TLU816" s="399"/>
      <c r="TLV816" s="399"/>
      <c r="TLW816" s="399"/>
      <c r="TLX816" s="399"/>
      <c r="TLY816" s="399"/>
      <c r="TLZ816" s="399"/>
      <c r="TMA816" s="399"/>
      <c r="TMB816" s="399"/>
      <c r="TMC816" s="399"/>
      <c r="TMD816" s="399"/>
      <c r="TME816" s="399"/>
      <c r="TMF816" s="399"/>
      <c r="TMG816" s="399"/>
      <c r="TMH816" s="399"/>
      <c r="TMI816" s="399"/>
      <c r="TMJ816" s="399"/>
      <c r="TMK816" s="399"/>
      <c r="TML816" s="399"/>
      <c r="TMM816" s="399"/>
      <c r="TMN816" s="399"/>
      <c r="TMO816" s="399"/>
      <c r="TMP816" s="399"/>
      <c r="TMQ816" s="399"/>
      <c r="TMR816" s="399"/>
      <c r="TMS816" s="399"/>
      <c r="TMT816" s="399"/>
      <c r="TMU816" s="399"/>
      <c r="TMV816" s="399"/>
      <c r="TMW816" s="399"/>
      <c r="TMX816" s="399"/>
      <c r="TMY816" s="399"/>
      <c r="TMZ816" s="399"/>
      <c r="TNA816" s="399"/>
      <c r="TNB816" s="399"/>
      <c r="TNC816" s="399"/>
      <c r="TND816" s="399"/>
      <c r="TNE816" s="399"/>
      <c r="TNF816" s="399"/>
      <c r="TNG816" s="399"/>
      <c r="TNH816" s="399"/>
      <c r="TNI816" s="399"/>
      <c r="TNJ816" s="399"/>
      <c r="TNK816" s="399"/>
      <c r="TNL816" s="399"/>
      <c r="TNM816" s="399"/>
      <c r="TNN816" s="399"/>
      <c r="TNO816" s="399"/>
      <c r="TNP816" s="399"/>
      <c r="TNQ816" s="399"/>
      <c r="TNR816" s="399"/>
      <c r="TNS816" s="399"/>
      <c r="TNT816" s="399"/>
      <c r="TNU816" s="399"/>
      <c r="TNV816" s="399"/>
      <c r="TNW816" s="399"/>
      <c r="TNX816" s="399"/>
      <c r="TNY816" s="399"/>
      <c r="TNZ816" s="399"/>
      <c r="TOA816" s="399"/>
      <c r="TOB816" s="399"/>
      <c r="TOC816" s="399"/>
      <c r="TOD816" s="399"/>
      <c r="TOE816" s="399"/>
      <c r="TOF816" s="399"/>
      <c r="TOG816" s="399"/>
      <c r="TOH816" s="399"/>
      <c r="TOI816" s="399"/>
      <c r="TOJ816" s="399"/>
      <c r="TOK816" s="399"/>
      <c r="TOL816" s="399"/>
      <c r="TOM816" s="399"/>
      <c r="TON816" s="399"/>
      <c r="TOO816" s="399"/>
      <c r="TOP816" s="399"/>
      <c r="TOQ816" s="399"/>
      <c r="TOR816" s="399"/>
      <c r="TOS816" s="399"/>
      <c r="TOT816" s="399"/>
      <c r="TOU816" s="399"/>
      <c r="TOV816" s="399"/>
      <c r="TOW816" s="399"/>
      <c r="TOX816" s="399"/>
      <c r="TOY816" s="399"/>
      <c r="TOZ816" s="399"/>
      <c r="TPA816" s="399"/>
      <c r="TPB816" s="399"/>
      <c r="TPC816" s="399"/>
      <c r="TPD816" s="399"/>
      <c r="TPE816" s="399"/>
      <c r="TPF816" s="399"/>
      <c r="TPG816" s="399"/>
      <c r="TPH816" s="399"/>
      <c r="TPI816" s="399"/>
      <c r="TPJ816" s="399"/>
      <c r="TPK816" s="399"/>
      <c r="TPL816" s="399"/>
      <c r="TPM816" s="399"/>
      <c r="TPN816" s="399"/>
      <c r="TPO816" s="399"/>
      <c r="TPP816" s="399"/>
      <c r="TPQ816" s="399"/>
      <c r="TPR816" s="399"/>
      <c r="TPS816" s="399"/>
      <c r="TPT816" s="399"/>
      <c r="TPU816" s="399"/>
      <c r="TPV816" s="399"/>
      <c r="TPW816" s="399"/>
      <c r="TPX816" s="399"/>
      <c r="TPY816" s="399"/>
      <c r="TPZ816" s="399"/>
      <c r="TQA816" s="399"/>
      <c r="TQB816" s="399"/>
      <c r="TQC816" s="399"/>
      <c r="TQD816" s="399"/>
      <c r="TQE816" s="399"/>
      <c r="TQF816" s="399"/>
      <c r="TQG816" s="399"/>
      <c r="TQH816" s="399"/>
      <c r="TQI816" s="399"/>
      <c r="TQJ816" s="399"/>
      <c r="TQK816" s="399"/>
      <c r="TQL816" s="399"/>
      <c r="TQM816" s="399"/>
      <c r="TQN816" s="399"/>
      <c r="TQO816" s="399"/>
      <c r="TQP816" s="399"/>
      <c r="TQQ816" s="399"/>
      <c r="TQR816" s="399"/>
      <c r="TQS816" s="399"/>
      <c r="TQT816" s="399"/>
      <c r="TQU816" s="399"/>
      <c r="TQV816" s="399"/>
      <c r="TQW816" s="399"/>
      <c r="TQX816" s="399"/>
      <c r="TQY816" s="399"/>
      <c r="TQZ816" s="399"/>
      <c r="TRA816" s="399"/>
      <c r="TRB816" s="399"/>
      <c r="TRC816" s="399"/>
      <c r="TRD816" s="399"/>
      <c r="TRE816" s="399"/>
      <c r="TRF816" s="399"/>
      <c r="TRG816" s="399"/>
      <c r="TRH816" s="399"/>
      <c r="TRI816" s="399"/>
      <c r="TRJ816" s="399"/>
      <c r="TRK816" s="399"/>
      <c r="TRL816" s="399"/>
      <c r="TRM816" s="399"/>
      <c r="TRN816" s="399"/>
      <c r="TRO816" s="399"/>
      <c r="TRP816" s="399"/>
      <c r="TRQ816" s="399"/>
      <c r="TRR816" s="399"/>
      <c r="TRS816" s="399"/>
      <c r="TRT816" s="399"/>
      <c r="TRU816" s="399"/>
      <c r="TRV816" s="399"/>
      <c r="TRW816" s="399"/>
      <c r="TRX816" s="399"/>
      <c r="TRY816" s="399"/>
      <c r="TRZ816" s="399"/>
      <c r="TSA816" s="399"/>
      <c r="TSB816" s="399"/>
      <c r="TSC816" s="399"/>
      <c r="TSD816" s="399"/>
      <c r="TSE816" s="399"/>
      <c r="TSF816" s="399"/>
      <c r="TSG816" s="399"/>
      <c r="TSH816" s="399"/>
      <c r="TSI816" s="399"/>
      <c r="TSJ816" s="399"/>
      <c r="TSK816" s="399"/>
      <c r="TSL816" s="399"/>
      <c r="TSM816" s="399"/>
      <c r="TSN816" s="399"/>
      <c r="TSO816" s="399"/>
      <c r="TSP816" s="399"/>
      <c r="TSQ816" s="399"/>
      <c r="TSR816" s="399"/>
      <c r="TSS816" s="399"/>
      <c r="TST816" s="399"/>
      <c r="TSU816" s="399"/>
      <c r="TSV816" s="399"/>
      <c r="TSW816" s="399"/>
      <c r="TSX816" s="399"/>
      <c r="TSY816" s="399"/>
      <c r="TSZ816" s="399"/>
      <c r="TTA816" s="399"/>
      <c r="TTB816" s="399"/>
      <c r="TTC816" s="399"/>
      <c r="TTD816" s="399"/>
      <c r="TTE816" s="399"/>
      <c r="TTF816" s="399"/>
      <c r="TTG816" s="399"/>
      <c r="TTH816" s="399"/>
      <c r="TTI816" s="399"/>
      <c r="TTJ816" s="399"/>
      <c r="TTK816" s="399"/>
      <c r="TTL816" s="399"/>
      <c r="TTM816" s="399"/>
      <c r="TTN816" s="399"/>
      <c r="TTO816" s="399"/>
      <c r="TTP816" s="399"/>
      <c r="TTQ816" s="399"/>
      <c r="TTR816" s="399"/>
      <c r="TTS816" s="399"/>
      <c r="TTT816" s="399"/>
      <c r="TTU816" s="399"/>
      <c r="TTV816" s="399"/>
      <c r="TTW816" s="399"/>
      <c r="TTX816" s="399"/>
      <c r="TTY816" s="399"/>
      <c r="TTZ816" s="399"/>
      <c r="TUA816" s="399"/>
      <c r="TUB816" s="399"/>
      <c r="TUC816" s="399"/>
      <c r="TUD816" s="399"/>
      <c r="TUE816" s="399"/>
      <c r="TUF816" s="399"/>
      <c r="TUG816" s="399"/>
      <c r="TUH816" s="399"/>
      <c r="TUI816" s="399"/>
      <c r="TUJ816" s="399"/>
      <c r="TUK816" s="399"/>
      <c r="TUL816" s="399"/>
      <c r="TUM816" s="399"/>
      <c r="TUN816" s="399"/>
      <c r="TUO816" s="399"/>
      <c r="TUP816" s="399"/>
      <c r="TUQ816" s="399"/>
      <c r="TUR816" s="399"/>
      <c r="TUS816" s="399"/>
      <c r="TUT816" s="399"/>
      <c r="TUU816" s="399"/>
      <c r="TUV816" s="399"/>
      <c r="TUW816" s="399"/>
      <c r="TUX816" s="399"/>
      <c r="TUY816" s="399"/>
      <c r="TUZ816" s="399"/>
      <c r="TVA816" s="399"/>
      <c r="TVB816" s="399"/>
      <c r="TVC816" s="399"/>
      <c r="TVD816" s="399"/>
      <c r="TVE816" s="399"/>
      <c r="TVF816" s="399"/>
      <c r="TVG816" s="399"/>
      <c r="TVH816" s="399"/>
      <c r="TVI816" s="399"/>
      <c r="TVJ816" s="399"/>
      <c r="TVK816" s="399"/>
      <c r="TVL816" s="399"/>
      <c r="TVM816" s="399"/>
      <c r="TVN816" s="399"/>
      <c r="TVO816" s="399"/>
      <c r="TVP816" s="399"/>
      <c r="TVQ816" s="399"/>
      <c r="TVR816" s="399"/>
      <c r="TVS816" s="399"/>
      <c r="TVT816" s="399"/>
      <c r="TVU816" s="399"/>
      <c r="TVV816" s="399"/>
      <c r="TVW816" s="399"/>
      <c r="TVX816" s="399"/>
      <c r="TVY816" s="399"/>
      <c r="TVZ816" s="399"/>
      <c r="TWA816" s="399"/>
      <c r="TWB816" s="399"/>
      <c r="TWC816" s="399"/>
      <c r="TWD816" s="399"/>
      <c r="TWE816" s="399"/>
      <c r="TWF816" s="399"/>
      <c r="TWG816" s="399"/>
      <c r="TWH816" s="399"/>
      <c r="TWI816" s="399"/>
      <c r="TWJ816" s="399"/>
      <c r="TWK816" s="399"/>
      <c r="TWL816" s="399"/>
      <c r="TWM816" s="399"/>
      <c r="TWN816" s="399"/>
      <c r="TWO816" s="399"/>
      <c r="TWP816" s="399"/>
      <c r="TWQ816" s="399"/>
      <c r="TWR816" s="399"/>
      <c r="TWS816" s="399"/>
      <c r="TWT816" s="399"/>
      <c r="TWU816" s="399"/>
      <c r="TWV816" s="399"/>
      <c r="TWW816" s="399"/>
      <c r="TWX816" s="399"/>
      <c r="TWY816" s="399"/>
      <c r="TWZ816" s="399"/>
      <c r="TXA816" s="399"/>
      <c r="TXB816" s="399"/>
      <c r="TXC816" s="399"/>
      <c r="TXD816" s="399"/>
      <c r="TXE816" s="399"/>
      <c r="TXF816" s="399"/>
      <c r="TXG816" s="399"/>
      <c r="TXH816" s="399"/>
      <c r="TXI816" s="399"/>
      <c r="TXJ816" s="399"/>
      <c r="TXK816" s="399"/>
      <c r="TXL816" s="399"/>
      <c r="TXM816" s="399"/>
      <c r="TXN816" s="399"/>
      <c r="TXO816" s="399"/>
      <c r="TXP816" s="399"/>
      <c r="TXQ816" s="399"/>
      <c r="TXR816" s="399"/>
      <c r="TXS816" s="399"/>
      <c r="TXT816" s="399"/>
      <c r="TXU816" s="399"/>
      <c r="TXV816" s="399"/>
      <c r="TXW816" s="399"/>
      <c r="TXX816" s="399"/>
      <c r="TXY816" s="399"/>
      <c r="TXZ816" s="399"/>
      <c r="TYA816" s="399"/>
      <c r="TYB816" s="399"/>
      <c r="TYC816" s="399"/>
      <c r="TYD816" s="399"/>
      <c r="TYE816" s="399"/>
      <c r="TYF816" s="399"/>
      <c r="TYG816" s="399"/>
      <c r="TYH816" s="399"/>
      <c r="TYI816" s="399"/>
      <c r="TYJ816" s="399"/>
      <c r="TYK816" s="399"/>
      <c r="TYL816" s="399"/>
      <c r="TYM816" s="399"/>
      <c r="TYN816" s="399"/>
      <c r="TYO816" s="399"/>
      <c r="TYP816" s="399"/>
      <c r="TYQ816" s="399"/>
      <c r="TYR816" s="399"/>
      <c r="TYS816" s="399"/>
      <c r="TYT816" s="399"/>
      <c r="TYU816" s="399"/>
      <c r="TYV816" s="399"/>
      <c r="TYW816" s="399"/>
      <c r="TYX816" s="399"/>
      <c r="TYY816" s="399"/>
      <c r="TYZ816" s="399"/>
      <c r="TZA816" s="399"/>
      <c r="TZB816" s="399"/>
      <c r="TZC816" s="399"/>
      <c r="TZD816" s="399"/>
      <c r="TZE816" s="399"/>
      <c r="TZF816" s="399"/>
      <c r="TZG816" s="399"/>
      <c r="TZH816" s="399"/>
      <c r="TZI816" s="399"/>
      <c r="TZJ816" s="399"/>
      <c r="TZK816" s="399"/>
      <c r="TZL816" s="399"/>
      <c r="TZM816" s="399"/>
      <c r="TZN816" s="399"/>
      <c r="TZO816" s="399"/>
      <c r="TZP816" s="399"/>
      <c r="TZQ816" s="399"/>
      <c r="TZR816" s="399"/>
      <c r="TZS816" s="399"/>
      <c r="TZT816" s="399"/>
      <c r="TZU816" s="399"/>
      <c r="TZV816" s="399"/>
      <c r="TZW816" s="399"/>
      <c r="TZX816" s="399"/>
      <c r="TZY816" s="399"/>
      <c r="TZZ816" s="399"/>
      <c r="UAA816" s="399"/>
      <c r="UAB816" s="399"/>
      <c r="UAC816" s="399"/>
      <c r="UAD816" s="399"/>
      <c r="UAE816" s="399"/>
      <c r="UAF816" s="399"/>
      <c r="UAG816" s="399"/>
      <c r="UAH816" s="399"/>
      <c r="UAI816" s="399"/>
      <c r="UAJ816" s="399"/>
      <c r="UAK816" s="399"/>
      <c r="UAL816" s="399"/>
      <c r="UAM816" s="399"/>
      <c r="UAN816" s="399"/>
      <c r="UAO816" s="399"/>
      <c r="UAP816" s="399"/>
      <c r="UAQ816" s="399"/>
      <c r="UAR816" s="399"/>
      <c r="UAS816" s="399"/>
      <c r="UAT816" s="399"/>
      <c r="UAU816" s="399"/>
      <c r="UAV816" s="399"/>
      <c r="UAW816" s="399"/>
      <c r="UAX816" s="399"/>
      <c r="UAY816" s="399"/>
      <c r="UAZ816" s="399"/>
      <c r="UBA816" s="399"/>
      <c r="UBB816" s="399"/>
      <c r="UBC816" s="399"/>
      <c r="UBD816" s="399"/>
      <c r="UBE816" s="399"/>
      <c r="UBF816" s="399"/>
      <c r="UBG816" s="399"/>
      <c r="UBH816" s="399"/>
      <c r="UBI816" s="399"/>
      <c r="UBJ816" s="399"/>
      <c r="UBK816" s="399"/>
      <c r="UBL816" s="399"/>
      <c r="UBM816" s="399"/>
      <c r="UBN816" s="399"/>
      <c r="UBO816" s="399"/>
      <c r="UBP816" s="399"/>
      <c r="UBQ816" s="399"/>
      <c r="UBR816" s="399"/>
      <c r="UBS816" s="399"/>
      <c r="UBT816" s="399"/>
      <c r="UBU816" s="399"/>
      <c r="UBV816" s="399"/>
      <c r="UBW816" s="399"/>
      <c r="UBX816" s="399"/>
      <c r="UBY816" s="399"/>
      <c r="UBZ816" s="399"/>
      <c r="UCA816" s="399"/>
      <c r="UCB816" s="399"/>
      <c r="UCC816" s="399"/>
      <c r="UCD816" s="399"/>
      <c r="UCE816" s="399"/>
      <c r="UCF816" s="399"/>
      <c r="UCG816" s="399"/>
      <c r="UCH816" s="399"/>
      <c r="UCI816" s="399"/>
      <c r="UCJ816" s="399"/>
      <c r="UCK816" s="399"/>
      <c r="UCL816" s="399"/>
      <c r="UCM816" s="399"/>
      <c r="UCN816" s="399"/>
      <c r="UCO816" s="399"/>
      <c r="UCP816" s="399"/>
      <c r="UCQ816" s="399"/>
      <c r="UCR816" s="399"/>
      <c r="UCS816" s="399"/>
      <c r="UCT816" s="399"/>
      <c r="UCU816" s="399"/>
      <c r="UCV816" s="399"/>
      <c r="UCW816" s="399"/>
      <c r="UCX816" s="399"/>
      <c r="UCY816" s="399"/>
      <c r="UCZ816" s="399"/>
      <c r="UDA816" s="399"/>
      <c r="UDB816" s="399"/>
      <c r="UDC816" s="399"/>
      <c r="UDD816" s="399"/>
      <c r="UDE816" s="399"/>
      <c r="UDF816" s="399"/>
      <c r="UDG816" s="399"/>
      <c r="UDH816" s="399"/>
      <c r="UDI816" s="399"/>
      <c r="UDJ816" s="399"/>
      <c r="UDK816" s="399"/>
      <c r="UDL816" s="399"/>
      <c r="UDM816" s="399"/>
      <c r="UDN816" s="399"/>
      <c r="UDO816" s="399"/>
      <c r="UDP816" s="399"/>
      <c r="UDQ816" s="399"/>
      <c r="UDR816" s="399"/>
      <c r="UDS816" s="399"/>
      <c r="UDT816" s="399"/>
      <c r="UDU816" s="399"/>
      <c r="UDV816" s="399"/>
      <c r="UDW816" s="399"/>
      <c r="UDX816" s="399"/>
      <c r="UDY816" s="399"/>
      <c r="UDZ816" s="399"/>
      <c r="UEA816" s="399"/>
      <c r="UEB816" s="399"/>
      <c r="UEC816" s="399"/>
      <c r="UED816" s="399"/>
      <c r="UEE816" s="399"/>
      <c r="UEF816" s="399"/>
      <c r="UEG816" s="399"/>
      <c r="UEH816" s="399"/>
      <c r="UEI816" s="399"/>
      <c r="UEJ816" s="399"/>
      <c r="UEK816" s="399"/>
      <c r="UEL816" s="399"/>
      <c r="UEM816" s="399"/>
      <c r="UEN816" s="399"/>
      <c r="UEO816" s="399"/>
      <c r="UEP816" s="399"/>
      <c r="UEQ816" s="399"/>
      <c r="UER816" s="399"/>
      <c r="UES816" s="399"/>
      <c r="UET816" s="399"/>
      <c r="UEU816" s="399"/>
      <c r="UEV816" s="399"/>
      <c r="UEW816" s="399"/>
      <c r="UEX816" s="399"/>
      <c r="UEY816" s="399"/>
      <c r="UEZ816" s="399"/>
      <c r="UFA816" s="399"/>
      <c r="UFB816" s="399"/>
      <c r="UFC816" s="399"/>
      <c r="UFD816" s="399"/>
      <c r="UFE816" s="399"/>
      <c r="UFF816" s="399"/>
      <c r="UFG816" s="399"/>
      <c r="UFH816" s="399"/>
      <c r="UFI816" s="399"/>
      <c r="UFJ816" s="399"/>
      <c r="UFK816" s="399"/>
      <c r="UFL816" s="399"/>
      <c r="UFM816" s="399"/>
      <c r="UFN816" s="399"/>
      <c r="UFO816" s="399"/>
      <c r="UFP816" s="399"/>
      <c r="UFQ816" s="399"/>
      <c r="UFR816" s="399"/>
      <c r="UFS816" s="399"/>
      <c r="UFT816" s="399"/>
      <c r="UFU816" s="399"/>
      <c r="UFV816" s="399"/>
      <c r="UFW816" s="399"/>
      <c r="UFX816" s="399"/>
      <c r="UFY816" s="399"/>
      <c r="UFZ816" s="399"/>
      <c r="UGA816" s="399"/>
      <c r="UGB816" s="399"/>
      <c r="UGC816" s="399"/>
      <c r="UGD816" s="399"/>
      <c r="UGE816" s="399"/>
      <c r="UGF816" s="399"/>
      <c r="UGG816" s="399"/>
      <c r="UGH816" s="399"/>
      <c r="UGI816" s="399"/>
      <c r="UGJ816" s="399"/>
      <c r="UGK816" s="399"/>
      <c r="UGL816" s="399"/>
      <c r="UGM816" s="399"/>
      <c r="UGN816" s="399"/>
      <c r="UGO816" s="399"/>
      <c r="UGP816" s="399"/>
      <c r="UGQ816" s="399"/>
      <c r="UGR816" s="399"/>
      <c r="UGS816" s="399"/>
      <c r="UGT816" s="399"/>
      <c r="UGU816" s="399"/>
      <c r="UGV816" s="399"/>
      <c r="UGW816" s="399"/>
      <c r="UGX816" s="399"/>
      <c r="UGY816" s="399"/>
      <c r="UGZ816" s="399"/>
      <c r="UHA816" s="399"/>
      <c r="UHB816" s="399"/>
      <c r="UHC816" s="399"/>
      <c r="UHD816" s="399"/>
      <c r="UHE816" s="399"/>
      <c r="UHF816" s="399"/>
      <c r="UHG816" s="399"/>
      <c r="UHH816" s="399"/>
      <c r="UHI816" s="399"/>
      <c r="UHJ816" s="399"/>
      <c r="UHK816" s="399"/>
      <c r="UHL816" s="399"/>
      <c r="UHM816" s="399"/>
      <c r="UHN816" s="399"/>
      <c r="UHO816" s="399"/>
      <c r="UHP816" s="399"/>
      <c r="UHQ816" s="399"/>
      <c r="UHR816" s="399"/>
      <c r="UHS816" s="399"/>
      <c r="UHT816" s="399"/>
      <c r="UHU816" s="399"/>
      <c r="UHV816" s="399"/>
      <c r="UHW816" s="399"/>
      <c r="UHX816" s="399"/>
      <c r="UHY816" s="399"/>
      <c r="UHZ816" s="399"/>
      <c r="UIA816" s="399"/>
      <c r="UIB816" s="399"/>
      <c r="UIC816" s="399"/>
      <c r="UID816" s="399"/>
      <c r="UIE816" s="399"/>
      <c r="UIF816" s="399"/>
      <c r="UIG816" s="399"/>
      <c r="UIH816" s="399"/>
      <c r="UII816" s="399"/>
      <c r="UIJ816" s="399"/>
      <c r="UIK816" s="399"/>
      <c r="UIL816" s="399"/>
      <c r="UIM816" s="399"/>
      <c r="UIN816" s="399"/>
      <c r="UIO816" s="399"/>
      <c r="UIP816" s="399"/>
      <c r="UIQ816" s="399"/>
      <c r="UIR816" s="399"/>
      <c r="UIS816" s="399"/>
      <c r="UIT816" s="399"/>
      <c r="UIU816" s="399"/>
      <c r="UIV816" s="399"/>
      <c r="UIW816" s="399"/>
      <c r="UIX816" s="399"/>
      <c r="UIY816" s="399"/>
      <c r="UIZ816" s="399"/>
      <c r="UJA816" s="399"/>
      <c r="UJB816" s="399"/>
      <c r="UJC816" s="399"/>
      <c r="UJD816" s="399"/>
      <c r="UJE816" s="399"/>
      <c r="UJF816" s="399"/>
      <c r="UJG816" s="399"/>
      <c r="UJH816" s="399"/>
      <c r="UJI816" s="399"/>
      <c r="UJJ816" s="399"/>
      <c r="UJK816" s="399"/>
      <c r="UJL816" s="399"/>
      <c r="UJM816" s="399"/>
      <c r="UJN816" s="399"/>
      <c r="UJO816" s="399"/>
      <c r="UJP816" s="399"/>
      <c r="UJQ816" s="399"/>
      <c r="UJR816" s="399"/>
      <c r="UJS816" s="399"/>
      <c r="UJT816" s="399"/>
      <c r="UJU816" s="399"/>
      <c r="UJV816" s="399"/>
      <c r="UJW816" s="399"/>
      <c r="UJX816" s="399"/>
      <c r="UJY816" s="399"/>
      <c r="UJZ816" s="399"/>
      <c r="UKA816" s="399"/>
      <c r="UKB816" s="399"/>
      <c r="UKC816" s="399"/>
      <c r="UKD816" s="399"/>
      <c r="UKE816" s="399"/>
      <c r="UKF816" s="399"/>
      <c r="UKG816" s="399"/>
      <c r="UKH816" s="399"/>
      <c r="UKI816" s="399"/>
      <c r="UKJ816" s="399"/>
      <c r="UKK816" s="399"/>
      <c r="UKL816" s="399"/>
      <c r="UKM816" s="399"/>
      <c r="UKN816" s="399"/>
      <c r="UKO816" s="399"/>
      <c r="UKP816" s="399"/>
      <c r="UKQ816" s="399"/>
      <c r="UKR816" s="399"/>
      <c r="UKS816" s="399"/>
      <c r="UKT816" s="399"/>
      <c r="UKU816" s="399"/>
      <c r="UKV816" s="399"/>
      <c r="UKW816" s="399"/>
      <c r="UKX816" s="399"/>
      <c r="UKY816" s="399"/>
      <c r="UKZ816" s="399"/>
      <c r="ULA816" s="399"/>
      <c r="ULB816" s="399"/>
      <c r="ULC816" s="399"/>
      <c r="ULD816" s="399"/>
      <c r="ULE816" s="399"/>
      <c r="ULF816" s="399"/>
      <c r="ULG816" s="399"/>
      <c r="ULH816" s="399"/>
      <c r="ULI816" s="399"/>
      <c r="ULJ816" s="399"/>
      <c r="ULK816" s="399"/>
      <c r="ULL816" s="399"/>
      <c r="ULM816" s="399"/>
      <c r="ULN816" s="399"/>
      <c r="ULO816" s="399"/>
      <c r="ULP816" s="399"/>
      <c r="ULQ816" s="399"/>
      <c r="ULR816" s="399"/>
      <c r="ULS816" s="399"/>
      <c r="ULT816" s="399"/>
      <c r="ULU816" s="399"/>
      <c r="ULV816" s="399"/>
      <c r="ULW816" s="399"/>
      <c r="ULX816" s="399"/>
      <c r="ULY816" s="399"/>
      <c r="ULZ816" s="399"/>
      <c r="UMA816" s="399"/>
      <c r="UMB816" s="399"/>
      <c r="UMC816" s="399"/>
      <c r="UMD816" s="399"/>
      <c r="UME816" s="399"/>
      <c r="UMF816" s="399"/>
      <c r="UMG816" s="399"/>
      <c r="UMH816" s="399"/>
      <c r="UMI816" s="399"/>
      <c r="UMJ816" s="399"/>
      <c r="UMK816" s="399"/>
      <c r="UML816" s="399"/>
      <c r="UMM816" s="399"/>
      <c r="UMN816" s="399"/>
      <c r="UMO816" s="399"/>
      <c r="UMP816" s="399"/>
      <c r="UMQ816" s="399"/>
      <c r="UMR816" s="399"/>
      <c r="UMS816" s="399"/>
      <c r="UMT816" s="399"/>
      <c r="UMU816" s="399"/>
      <c r="UMV816" s="399"/>
      <c r="UMW816" s="399"/>
      <c r="UMX816" s="399"/>
      <c r="UMY816" s="399"/>
      <c r="UMZ816" s="399"/>
      <c r="UNA816" s="399"/>
      <c r="UNB816" s="399"/>
      <c r="UNC816" s="399"/>
      <c r="UND816" s="399"/>
      <c r="UNE816" s="399"/>
      <c r="UNF816" s="399"/>
      <c r="UNG816" s="399"/>
      <c r="UNH816" s="399"/>
      <c r="UNI816" s="399"/>
      <c r="UNJ816" s="399"/>
      <c r="UNK816" s="399"/>
      <c r="UNL816" s="399"/>
      <c r="UNM816" s="399"/>
      <c r="UNN816" s="399"/>
      <c r="UNO816" s="399"/>
      <c r="UNP816" s="399"/>
      <c r="UNQ816" s="399"/>
      <c r="UNR816" s="399"/>
      <c r="UNS816" s="399"/>
      <c r="UNT816" s="399"/>
      <c r="UNU816" s="399"/>
      <c r="UNV816" s="399"/>
      <c r="UNW816" s="399"/>
      <c r="UNX816" s="399"/>
      <c r="UNY816" s="399"/>
      <c r="UNZ816" s="399"/>
      <c r="UOA816" s="399"/>
      <c r="UOB816" s="399"/>
      <c r="UOC816" s="399"/>
      <c r="UOD816" s="399"/>
      <c r="UOE816" s="399"/>
      <c r="UOF816" s="399"/>
      <c r="UOG816" s="399"/>
      <c r="UOH816" s="399"/>
      <c r="UOI816" s="399"/>
      <c r="UOJ816" s="399"/>
      <c r="UOK816" s="399"/>
      <c r="UOL816" s="399"/>
      <c r="UOM816" s="399"/>
      <c r="UON816" s="399"/>
      <c r="UOO816" s="399"/>
      <c r="UOP816" s="399"/>
      <c r="UOQ816" s="399"/>
      <c r="UOR816" s="399"/>
      <c r="UOS816" s="399"/>
      <c r="UOT816" s="399"/>
      <c r="UOU816" s="399"/>
      <c r="UOV816" s="399"/>
      <c r="UOW816" s="399"/>
      <c r="UOX816" s="399"/>
      <c r="UOY816" s="399"/>
      <c r="UOZ816" s="399"/>
      <c r="UPA816" s="399"/>
      <c r="UPB816" s="399"/>
      <c r="UPC816" s="399"/>
      <c r="UPD816" s="399"/>
      <c r="UPE816" s="399"/>
      <c r="UPF816" s="399"/>
      <c r="UPG816" s="399"/>
      <c r="UPH816" s="399"/>
      <c r="UPI816" s="399"/>
      <c r="UPJ816" s="399"/>
      <c r="UPK816" s="399"/>
      <c r="UPL816" s="399"/>
      <c r="UPM816" s="399"/>
      <c r="UPN816" s="399"/>
      <c r="UPO816" s="399"/>
      <c r="UPP816" s="399"/>
      <c r="UPQ816" s="399"/>
      <c r="UPR816" s="399"/>
      <c r="UPS816" s="399"/>
      <c r="UPT816" s="399"/>
      <c r="UPU816" s="399"/>
      <c r="UPV816" s="399"/>
      <c r="UPW816" s="399"/>
      <c r="UPX816" s="399"/>
      <c r="UPY816" s="399"/>
      <c r="UPZ816" s="399"/>
      <c r="UQA816" s="399"/>
      <c r="UQB816" s="399"/>
      <c r="UQC816" s="399"/>
      <c r="UQD816" s="399"/>
      <c r="UQE816" s="399"/>
      <c r="UQF816" s="399"/>
      <c r="UQG816" s="399"/>
      <c r="UQH816" s="399"/>
      <c r="UQI816" s="399"/>
      <c r="UQJ816" s="399"/>
      <c r="UQK816" s="399"/>
      <c r="UQL816" s="399"/>
      <c r="UQM816" s="399"/>
      <c r="UQN816" s="399"/>
      <c r="UQO816" s="399"/>
      <c r="UQP816" s="399"/>
      <c r="UQQ816" s="399"/>
      <c r="UQR816" s="399"/>
      <c r="UQS816" s="399"/>
      <c r="UQT816" s="399"/>
      <c r="UQU816" s="399"/>
      <c r="UQV816" s="399"/>
      <c r="UQW816" s="399"/>
      <c r="UQX816" s="399"/>
      <c r="UQY816" s="399"/>
      <c r="UQZ816" s="399"/>
      <c r="URA816" s="399"/>
      <c r="URB816" s="399"/>
      <c r="URC816" s="399"/>
      <c r="URD816" s="399"/>
      <c r="URE816" s="399"/>
      <c r="URF816" s="399"/>
      <c r="URG816" s="399"/>
      <c r="URH816" s="399"/>
      <c r="URI816" s="399"/>
      <c r="URJ816" s="399"/>
      <c r="URK816" s="399"/>
      <c r="URL816" s="399"/>
      <c r="URM816" s="399"/>
      <c r="URN816" s="399"/>
      <c r="URO816" s="399"/>
      <c r="URP816" s="399"/>
      <c r="URQ816" s="399"/>
      <c r="URR816" s="399"/>
      <c r="URS816" s="399"/>
      <c r="URT816" s="399"/>
      <c r="URU816" s="399"/>
      <c r="URV816" s="399"/>
      <c r="URW816" s="399"/>
      <c r="URX816" s="399"/>
      <c r="URY816" s="399"/>
      <c r="URZ816" s="399"/>
      <c r="USA816" s="399"/>
      <c r="USB816" s="399"/>
      <c r="USC816" s="399"/>
      <c r="USD816" s="399"/>
      <c r="USE816" s="399"/>
      <c r="USF816" s="399"/>
      <c r="USG816" s="399"/>
      <c r="USH816" s="399"/>
      <c r="USI816" s="399"/>
      <c r="USJ816" s="399"/>
      <c r="USK816" s="399"/>
      <c r="USL816" s="399"/>
      <c r="USM816" s="399"/>
      <c r="USN816" s="399"/>
      <c r="USO816" s="399"/>
      <c r="USP816" s="399"/>
      <c r="USQ816" s="399"/>
      <c r="USR816" s="399"/>
      <c r="USS816" s="399"/>
      <c r="UST816" s="399"/>
      <c r="USU816" s="399"/>
      <c r="USV816" s="399"/>
      <c r="USW816" s="399"/>
      <c r="USX816" s="399"/>
      <c r="USY816" s="399"/>
      <c r="USZ816" s="399"/>
      <c r="UTA816" s="399"/>
      <c r="UTB816" s="399"/>
      <c r="UTC816" s="399"/>
      <c r="UTD816" s="399"/>
      <c r="UTE816" s="399"/>
      <c r="UTF816" s="399"/>
      <c r="UTG816" s="399"/>
      <c r="UTH816" s="399"/>
      <c r="UTI816" s="399"/>
      <c r="UTJ816" s="399"/>
      <c r="UTK816" s="399"/>
      <c r="UTL816" s="399"/>
      <c r="UTM816" s="399"/>
      <c r="UTN816" s="399"/>
      <c r="UTO816" s="399"/>
      <c r="UTP816" s="399"/>
      <c r="UTQ816" s="399"/>
      <c r="UTR816" s="399"/>
      <c r="UTS816" s="399"/>
      <c r="UTT816" s="399"/>
      <c r="UTU816" s="399"/>
      <c r="UTV816" s="399"/>
      <c r="UTW816" s="399"/>
      <c r="UTX816" s="399"/>
      <c r="UTY816" s="399"/>
      <c r="UTZ816" s="399"/>
      <c r="UUA816" s="399"/>
      <c r="UUB816" s="399"/>
      <c r="UUC816" s="399"/>
      <c r="UUD816" s="399"/>
      <c r="UUE816" s="399"/>
      <c r="UUF816" s="399"/>
      <c r="UUG816" s="399"/>
      <c r="UUH816" s="399"/>
      <c r="UUI816" s="399"/>
      <c r="UUJ816" s="399"/>
      <c r="UUK816" s="399"/>
      <c r="UUL816" s="399"/>
      <c r="UUM816" s="399"/>
      <c r="UUN816" s="399"/>
      <c r="UUO816" s="399"/>
      <c r="UUP816" s="399"/>
      <c r="UUQ816" s="399"/>
      <c r="UUR816" s="399"/>
      <c r="UUS816" s="399"/>
      <c r="UUT816" s="399"/>
      <c r="UUU816" s="399"/>
      <c r="UUV816" s="399"/>
      <c r="UUW816" s="399"/>
      <c r="UUX816" s="399"/>
      <c r="UUY816" s="399"/>
      <c r="UUZ816" s="399"/>
      <c r="UVA816" s="399"/>
      <c r="UVB816" s="399"/>
      <c r="UVC816" s="399"/>
      <c r="UVD816" s="399"/>
      <c r="UVE816" s="399"/>
      <c r="UVF816" s="399"/>
      <c r="UVG816" s="399"/>
      <c r="UVH816" s="399"/>
      <c r="UVI816" s="399"/>
      <c r="UVJ816" s="399"/>
      <c r="UVK816" s="399"/>
      <c r="UVL816" s="399"/>
      <c r="UVM816" s="399"/>
      <c r="UVN816" s="399"/>
      <c r="UVO816" s="399"/>
      <c r="UVP816" s="399"/>
      <c r="UVQ816" s="399"/>
      <c r="UVR816" s="399"/>
      <c r="UVS816" s="399"/>
      <c r="UVT816" s="399"/>
      <c r="UVU816" s="399"/>
      <c r="UVV816" s="399"/>
      <c r="UVW816" s="399"/>
      <c r="UVX816" s="399"/>
      <c r="UVY816" s="399"/>
      <c r="UVZ816" s="399"/>
      <c r="UWA816" s="399"/>
      <c r="UWB816" s="399"/>
      <c r="UWC816" s="399"/>
      <c r="UWD816" s="399"/>
      <c r="UWE816" s="399"/>
      <c r="UWF816" s="399"/>
      <c r="UWG816" s="399"/>
      <c r="UWH816" s="399"/>
      <c r="UWI816" s="399"/>
      <c r="UWJ816" s="399"/>
      <c r="UWK816" s="399"/>
      <c r="UWL816" s="399"/>
      <c r="UWM816" s="399"/>
      <c r="UWN816" s="399"/>
      <c r="UWO816" s="399"/>
      <c r="UWP816" s="399"/>
      <c r="UWQ816" s="399"/>
      <c r="UWR816" s="399"/>
      <c r="UWS816" s="399"/>
      <c r="UWT816" s="399"/>
      <c r="UWU816" s="399"/>
      <c r="UWV816" s="399"/>
      <c r="UWW816" s="399"/>
      <c r="UWX816" s="399"/>
      <c r="UWY816" s="399"/>
      <c r="UWZ816" s="399"/>
      <c r="UXA816" s="399"/>
      <c r="UXB816" s="399"/>
      <c r="UXC816" s="399"/>
      <c r="UXD816" s="399"/>
      <c r="UXE816" s="399"/>
      <c r="UXF816" s="399"/>
      <c r="UXG816" s="399"/>
      <c r="UXH816" s="399"/>
      <c r="UXI816" s="399"/>
      <c r="UXJ816" s="399"/>
      <c r="UXK816" s="399"/>
      <c r="UXL816" s="399"/>
      <c r="UXM816" s="399"/>
      <c r="UXN816" s="399"/>
      <c r="UXO816" s="399"/>
      <c r="UXP816" s="399"/>
      <c r="UXQ816" s="399"/>
      <c r="UXR816" s="399"/>
      <c r="UXS816" s="399"/>
      <c r="UXT816" s="399"/>
      <c r="UXU816" s="399"/>
      <c r="UXV816" s="399"/>
      <c r="UXW816" s="399"/>
      <c r="UXX816" s="399"/>
      <c r="UXY816" s="399"/>
      <c r="UXZ816" s="399"/>
      <c r="UYA816" s="399"/>
      <c r="UYB816" s="399"/>
      <c r="UYC816" s="399"/>
      <c r="UYD816" s="399"/>
      <c r="UYE816" s="399"/>
      <c r="UYF816" s="399"/>
      <c r="UYG816" s="399"/>
      <c r="UYH816" s="399"/>
      <c r="UYI816" s="399"/>
      <c r="UYJ816" s="399"/>
      <c r="UYK816" s="399"/>
      <c r="UYL816" s="399"/>
      <c r="UYM816" s="399"/>
      <c r="UYN816" s="399"/>
      <c r="UYO816" s="399"/>
      <c r="UYP816" s="399"/>
      <c r="UYQ816" s="399"/>
      <c r="UYR816" s="399"/>
      <c r="UYS816" s="399"/>
      <c r="UYT816" s="399"/>
      <c r="UYU816" s="399"/>
      <c r="UYV816" s="399"/>
      <c r="UYW816" s="399"/>
      <c r="UYX816" s="399"/>
      <c r="UYY816" s="399"/>
      <c r="UYZ816" s="399"/>
      <c r="UZA816" s="399"/>
      <c r="UZB816" s="399"/>
      <c r="UZC816" s="399"/>
      <c r="UZD816" s="399"/>
      <c r="UZE816" s="399"/>
      <c r="UZF816" s="399"/>
      <c r="UZG816" s="399"/>
      <c r="UZH816" s="399"/>
      <c r="UZI816" s="399"/>
      <c r="UZJ816" s="399"/>
      <c r="UZK816" s="399"/>
      <c r="UZL816" s="399"/>
      <c r="UZM816" s="399"/>
      <c r="UZN816" s="399"/>
      <c r="UZO816" s="399"/>
      <c r="UZP816" s="399"/>
      <c r="UZQ816" s="399"/>
      <c r="UZR816" s="399"/>
      <c r="UZS816" s="399"/>
      <c r="UZT816" s="399"/>
      <c r="UZU816" s="399"/>
      <c r="UZV816" s="399"/>
      <c r="UZW816" s="399"/>
      <c r="UZX816" s="399"/>
      <c r="UZY816" s="399"/>
      <c r="UZZ816" s="399"/>
      <c r="VAA816" s="399"/>
      <c r="VAB816" s="399"/>
      <c r="VAC816" s="399"/>
      <c r="VAD816" s="399"/>
      <c r="VAE816" s="399"/>
      <c r="VAF816" s="399"/>
      <c r="VAG816" s="399"/>
      <c r="VAH816" s="399"/>
      <c r="VAI816" s="399"/>
      <c r="VAJ816" s="399"/>
      <c r="VAK816" s="399"/>
      <c r="VAL816" s="399"/>
      <c r="VAM816" s="399"/>
      <c r="VAN816" s="399"/>
      <c r="VAO816" s="399"/>
      <c r="VAP816" s="399"/>
      <c r="VAQ816" s="399"/>
      <c r="VAR816" s="399"/>
      <c r="VAS816" s="399"/>
      <c r="VAT816" s="399"/>
      <c r="VAU816" s="399"/>
      <c r="VAV816" s="399"/>
      <c r="VAW816" s="399"/>
      <c r="VAX816" s="399"/>
      <c r="VAY816" s="399"/>
      <c r="VAZ816" s="399"/>
      <c r="VBA816" s="399"/>
      <c r="VBB816" s="399"/>
      <c r="VBC816" s="399"/>
      <c r="VBD816" s="399"/>
      <c r="VBE816" s="399"/>
      <c r="VBF816" s="399"/>
      <c r="VBG816" s="399"/>
      <c r="VBH816" s="399"/>
      <c r="VBI816" s="399"/>
      <c r="VBJ816" s="399"/>
      <c r="VBK816" s="399"/>
      <c r="VBL816" s="399"/>
      <c r="VBM816" s="399"/>
      <c r="VBN816" s="399"/>
      <c r="VBO816" s="399"/>
      <c r="VBP816" s="399"/>
      <c r="VBQ816" s="399"/>
      <c r="VBR816" s="399"/>
      <c r="VBS816" s="399"/>
      <c r="VBT816" s="399"/>
      <c r="VBU816" s="399"/>
      <c r="VBV816" s="399"/>
      <c r="VBW816" s="399"/>
      <c r="VBX816" s="399"/>
      <c r="VBY816" s="399"/>
      <c r="VBZ816" s="399"/>
      <c r="VCA816" s="399"/>
      <c r="VCB816" s="399"/>
      <c r="VCC816" s="399"/>
      <c r="VCD816" s="399"/>
      <c r="VCE816" s="399"/>
      <c r="VCF816" s="399"/>
      <c r="VCG816" s="399"/>
      <c r="VCH816" s="399"/>
      <c r="VCI816" s="399"/>
      <c r="VCJ816" s="399"/>
      <c r="VCK816" s="399"/>
      <c r="VCL816" s="399"/>
      <c r="VCM816" s="399"/>
      <c r="VCN816" s="399"/>
      <c r="VCO816" s="399"/>
      <c r="VCP816" s="399"/>
      <c r="VCQ816" s="399"/>
      <c r="VCR816" s="399"/>
      <c r="VCS816" s="399"/>
      <c r="VCT816" s="399"/>
      <c r="VCU816" s="399"/>
      <c r="VCV816" s="399"/>
      <c r="VCW816" s="399"/>
      <c r="VCX816" s="399"/>
      <c r="VCY816" s="399"/>
      <c r="VCZ816" s="399"/>
      <c r="VDA816" s="399"/>
      <c r="VDB816" s="399"/>
      <c r="VDC816" s="399"/>
      <c r="VDD816" s="399"/>
      <c r="VDE816" s="399"/>
      <c r="VDF816" s="399"/>
      <c r="VDG816" s="399"/>
      <c r="VDH816" s="399"/>
      <c r="VDI816" s="399"/>
      <c r="VDJ816" s="399"/>
      <c r="VDK816" s="399"/>
      <c r="VDL816" s="399"/>
      <c r="VDM816" s="399"/>
      <c r="VDN816" s="399"/>
      <c r="VDO816" s="399"/>
      <c r="VDP816" s="399"/>
      <c r="VDQ816" s="399"/>
      <c r="VDR816" s="399"/>
      <c r="VDS816" s="399"/>
      <c r="VDT816" s="399"/>
      <c r="VDU816" s="399"/>
      <c r="VDV816" s="399"/>
      <c r="VDW816" s="399"/>
      <c r="VDX816" s="399"/>
      <c r="VDY816" s="399"/>
      <c r="VDZ816" s="399"/>
      <c r="VEA816" s="399"/>
      <c r="VEB816" s="399"/>
      <c r="VEC816" s="399"/>
      <c r="VED816" s="399"/>
      <c r="VEE816" s="399"/>
      <c r="VEF816" s="399"/>
      <c r="VEG816" s="399"/>
      <c r="VEH816" s="399"/>
      <c r="VEI816" s="399"/>
      <c r="VEJ816" s="399"/>
      <c r="VEK816" s="399"/>
      <c r="VEL816" s="399"/>
      <c r="VEM816" s="399"/>
      <c r="VEN816" s="399"/>
      <c r="VEO816" s="399"/>
      <c r="VEP816" s="399"/>
      <c r="VEQ816" s="399"/>
      <c r="VER816" s="399"/>
      <c r="VES816" s="399"/>
      <c r="VET816" s="399"/>
      <c r="VEU816" s="399"/>
      <c r="VEV816" s="399"/>
      <c r="VEW816" s="399"/>
      <c r="VEX816" s="399"/>
      <c r="VEY816" s="399"/>
      <c r="VEZ816" s="399"/>
      <c r="VFA816" s="399"/>
      <c r="VFB816" s="399"/>
      <c r="VFC816" s="399"/>
      <c r="VFD816" s="399"/>
      <c r="VFE816" s="399"/>
      <c r="VFF816" s="399"/>
      <c r="VFG816" s="399"/>
      <c r="VFH816" s="399"/>
      <c r="VFI816" s="399"/>
      <c r="VFJ816" s="399"/>
      <c r="VFK816" s="399"/>
      <c r="VFL816" s="399"/>
      <c r="VFM816" s="399"/>
      <c r="VFN816" s="399"/>
      <c r="VFO816" s="399"/>
      <c r="VFP816" s="399"/>
      <c r="VFQ816" s="399"/>
      <c r="VFR816" s="399"/>
      <c r="VFS816" s="399"/>
      <c r="VFT816" s="399"/>
      <c r="VFU816" s="399"/>
      <c r="VFV816" s="399"/>
      <c r="VFW816" s="399"/>
      <c r="VFX816" s="399"/>
      <c r="VFY816" s="399"/>
      <c r="VFZ816" s="399"/>
      <c r="VGA816" s="399"/>
      <c r="VGB816" s="399"/>
      <c r="VGC816" s="399"/>
      <c r="VGD816" s="399"/>
      <c r="VGE816" s="399"/>
      <c r="VGF816" s="399"/>
      <c r="VGG816" s="399"/>
      <c r="VGH816" s="399"/>
      <c r="VGI816" s="399"/>
      <c r="VGJ816" s="399"/>
      <c r="VGK816" s="399"/>
      <c r="VGL816" s="399"/>
      <c r="VGM816" s="399"/>
      <c r="VGN816" s="399"/>
      <c r="VGO816" s="399"/>
      <c r="VGP816" s="399"/>
      <c r="VGQ816" s="399"/>
      <c r="VGR816" s="399"/>
      <c r="VGS816" s="399"/>
      <c r="VGT816" s="399"/>
      <c r="VGU816" s="399"/>
      <c r="VGV816" s="399"/>
      <c r="VGW816" s="399"/>
      <c r="VGX816" s="399"/>
      <c r="VGY816" s="399"/>
      <c r="VGZ816" s="399"/>
      <c r="VHA816" s="399"/>
      <c r="VHB816" s="399"/>
      <c r="VHC816" s="399"/>
      <c r="VHD816" s="399"/>
      <c r="VHE816" s="399"/>
      <c r="VHF816" s="399"/>
      <c r="VHG816" s="399"/>
      <c r="VHH816" s="399"/>
      <c r="VHI816" s="399"/>
      <c r="VHJ816" s="399"/>
      <c r="VHK816" s="399"/>
      <c r="VHL816" s="399"/>
      <c r="VHM816" s="399"/>
      <c r="VHN816" s="399"/>
      <c r="VHO816" s="399"/>
      <c r="VHP816" s="399"/>
      <c r="VHQ816" s="399"/>
      <c r="VHR816" s="399"/>
      <c r="VHS816" s="399"/>
      <c r="VHT816" s="399"/>
      <c r="VHU816" s="399"/>
      <c r="VHV816" s="399"/>
      <c r="VHW816" s="399"/>
      <c r="VHX816" s="399"/>
      <c r="VHY816" s="399"/>
      <c r="VHZ816" s="399"/>
      <c r="VIA816" s="399"/>
      <c r="VIB816" s="399"/>
      <c r="VIC816" s="399"/>
      <c r="VID816" s="399"/>
      <c r="VIE816" s="399"/>
      <c r="VIF816" s="399"/>
      <c r="VIG816" s="399"/>
      <c r="VIH816" s="399"/>
      <c r="VII816" s="399"/>
      <c r="VIJ816" s="399"/>
      <c r="VIK816" s="399"/>
      <c r="VIL816" s="399"/>
      <c r="VIM816" s="399"/>
      <c r="VIN816" s="399"/>
      <c r="VIO816" s="399"/>
      <c r="VIP816" s="399"/>
      <c r="VIQ816" s="399"/>
      <c r="VIR816" s="399"/>
      <c r="VIS816" s="399"/>
      <c r="VIT816" s="399"/>
      <c r="VIU816" s="399"/>
      <c r="VIV816" s="399"/>
      <c r="VIW816" s="399"/>
      <c r="VIX816" s="399"/>
      <c r="VIY816" s="399"/>
      <c r="VIZ816" s="399"/>
      <c r="VJA816" s="399"/>
      <c r="VJB816" s="399"/>
      <c r="VJC816" s="399"/>
      <c r="VJD816" s="399"/>
      <c r="VJE816" s="399"/>
      <c r="VJF816" s="399"/>
      <c r="VJG816" s="399"/>
      <c r="VJH816" s="399"/>
      <c r="VJI816" s="399"/>
      <c r="VJJ816" s="399"/>
      <c r="VJK816" s="399"/>
      <c r="VJL816" s="399"/>
      <c r="VJM816" s="399"/>
      <c r="VJN816" s="399"/>
      <c r="VJO816" s="399"/>
      <c r="VJP816" s="399"/>
      <c r="VJQ816" s="399"/>
      <c r="VJR816" s="399"/>
      <c r="VJS816" s="399"/>
      <c r="VJT816" s="399"/>
      <c r="VJU816" s="399"/>
      <c r="VJV816" s="399"/>
      <c r="VJW816" s="399"/>
      <c r="VJX816" s="399"/>
      <c r="VJY816" s="399"/>
      <c r="VJZ816" s="399"/>
      <c r="VKA816" s="399"/>
      <c r="VKB816" s="399"/>
      <c r="VKC816" s="399"/>
      <c r="VKD816" s="399"/>
      <c r="VKE816" s="399"/>
      <c r="VKF816" s="399"/>
      <c r="VKG816" s="399"/>
      <c r="VKH816" s="399"/>
      <c r="VKI816" s="399"/>
      <c r="VKJ816" s="399"/>
      <c r="VKK816" s="399"/>
      <c r="VKL816" s="399"/>
      <c r="VKM816" s="399"/>
      <c r="VKN816" s="399"/>
      <c r="VKO816" s="399"/>
      <c r="VKP816" s="399"/>
      <c r="VKQ816" s="399"/>
      <c r="VKR816" s="399"/>
      <c r="VKS816" s="399"/>
      <c r="VKT816" s="399"/>
      <c r="VKU816" s="399"/>
      <c r="VKV816" s="399"/>
      <c r="VKW816" s="399"/>
      <c r="VKX816" s="399"/>
      <c r="VKY816" s="399"/>
      <c r="VKZ816" s="399"/>
      <c r="VLA816" s="399"/>
      <c r="VLB816" s="399"/>
      <c r="VLC816" s="399"/>
      <c r="VLD816" s="399"/>
      <c r="VLE816" s="399"/>
      <c r="VLF816" s="399"/>
      <c r="VLG816" s="399"/>
      <c r="VLH816" s="399"/>
      <c r="VLI816" s="399"/>
      <c r="VLJ816" s="399"/>
      <c r="VLK816" s="399"/>
      <c r="VLL816" s="399"/>
      <c r="VLM816" s="399"/>
      <c r="VLN816" s="399"/>
      <c r="VLO816" s="399"/>
      <c r="VLP816" s="399"/>
      <c r="VLQ816" s="399"/>
      <c r="VLR816" s="399"/>
      <c r="VLS816" s="399"/>
      <c r="VLT816" s="399"/>
      <c r="VLU816" s="399"/>
      <c r="VLV816" s="399"/>
      <c r="VLW816" s="399"/>
      <c r="VLX816" s="399"/>
      <c r="VLY816" s="399"/>
      <c r="VLZ816" s="399"/>
      <c r="VMA816" s="399"/>
      <c r="VMB816" s="399"/>
      <c r="VMC816" s="399"/>
      <c r="VMD816" s="399"/>
      <c r="VME816" s="399"/>
      <c r="VMF816" s="399"/>
      <c r="VMG816" s="399"/>
      <c r="VMH816" s="399"/>
      <c r="VMI816" s="399"/>
      <c r="VMJ816" s="399"/>
      <c r="VMK816" s="399"/>
      <c r="VML816" s="399"/>
      <c r="VMM816" s="399"/>
      <c r="VMN816" s="399"/>
      <c r="VMO816" s="399"/>
      <c r="VMP816" s="399"/>
      <c r="VMQ816" s="399"/>
      <c r="VMR816" s="399"/>
      <c r="VMS816" s="399"/>
      <c r="VMT816" s="399"/>
      <c r="VMU816" s="399"/>
      <c r="VMV816" s="399"/>
      <c r="VMW816" s="399"/>
      <c r="VMX816" s="399"/>
      <c r="VMY816" s="399"/>
      <c r="VMZ816" s="399"/>
      <c r="VNA816" s="399"/>
      <c r="VNB816" s="399"/>
      <c r="VNC816" s="399"/>
      <c r="VND816" s="399"/>
      <c r="VNE816" s="399"/>
      <c r="VNF816" s="399"/>
      <c r="VNG816" s="399"/>
      <c r="VNH816" s="399"/>
      <c r="VNI816" s="399"/>
      <c r="VNJ816" s="399"/>
      <c r="VNK816" s="399"/>
      <c r="VNL816" s="399"/>
      <c r="VNM816" s="399"/>
      <c r="VNN816" s="399"/>
      <c r="VNO816" s="399"/>
      <c r="VNP816" s="399"/>
      <c r="VNQ816" s="399"/>
      <c r="VNR816" s="399"/>
      <c r="VNS816" s="399"/>
      <c r="VNT816" s="399"/>
      <c r="VNU816" s="399"/>
      <c r="VNV816" s="399"/>
      <c r="VNW816" s="399"/>
      <c r="VNX816" s="399"/>
      <c r="VNY816" s="399"/>
      <c r="VNZ816" s="399"/>
      <c r="VOA816" s="399"/>
      <c r="VOB816" s="399"/>
      <c r="VOC816" s="399"/>
      <c r="VOD816" s="399"/>
      <c r="VOE816" s="399"/>
      <c r="VOF816" s="399"/>
      <c r="VOG816" s="399"/>
      <c r="VOH816" s="399"/>
      <c r="VOI816" s="399"/>
      <c r="VOJ816" s="399"/>
      <c r="VOK816" s="399"/>
      <c r="VOL816" s="399"/>
      <c r="VOM816" s="399"/>
      <c r="VON816" s="399"/>
      <c r="VOO816" s="399"/>
      <c r="VOP816" s="399"/>
      <c r="VOQ816" s="399"/>
      <c r="VOR816" s="399"/>
      <c r="VOS816" s="399"/>
      <c r="VOT816" s="399"/>
      <c r="VOU816" s="399"/>
      <c r="VOV816" s="399"/>
      <c r="VOW816" s="399"/>
      <c r="VOX816" s="399"/>
      <c r="VOY816" s="399"/>
      <c r="VOZ816" s="399"/>
      <c r="VPA816" s="399"/>
      <c r="VPB816" s="399"/>
      <c r="VPC816" s="399"/>
      <c r="VPD816" s="399"/>
      <c r="VPE816" s="399"/>
      <c r="VPF816" s="399"/>
      <c r="VPG816" s="399"/>
      <c r="VPH816" s="399"/>
      <c r="VPI816" s="399"/>
      <c r="VPJ816" s="399"/>
      <c r="VPK816" s="399"/>
      <c r="VPL816" s="399"/>
      <c r="VPM816" s="399"/>
      <c r="VPN816" s="399"/>
      <c r="VPO816" s="399"/>
      <c r="VPP816" s="399"/>
      <c r="VPQ816" s="399"/>
      <c r="VPR816" s="399"/>
      <c r="VPS816" s="399"/>
      <c r="VPT816" s="399"/>
      <c r="VPU816" s="399"/>
      <c r="VPV816" s="399"/>
      <c r="VPW816" s="399"/>
      <c r="VPX816" s="399"/>
      <c r="VPY816" s="399"/>
      <c r="VPZ816" s="399"/>
      <c r="VQA816" s="399"/>
      <c r="VQB816" s="399"/>
      <c r="VQC816" s="399"/>
      <c r="VQD816" s="399"/>
      <c r="VQE816" s="399"/>
      <c r="VQF816" s="399"/>
      <c r="VQG816" s="399"/>
      <c r="VQH816" s="399"/>
      <c r="VQI816" s="399"/>
      <c r="VQJ816" s="399"/>
      <c r="VQK816" s="399"/>
      <c r="VQL816" s="399"/>
      <c r="VQM816" s="399"/>
      <c r="VQN816" s="399"/>
      <c r="VQO816" s="399"/>
      <c r="VQP816" s="399"/>
      <c r="VQQ816" s="399"/>
      <c r="VQR816" s="399"/>
      <c r="VQS816" s="399"/>
      <c r="VQT816" s="399"/>
      <c r="VQU816" s="399"/>
      <c r="VQV816" s="399"/>
      <c r="VQW816" s="399"/>
      <c r="VQX816" s="399"/>
      <c r="VQY816" s="399"/>
      <c r="VQZ816" s="399"/>
      <c r="VRA816" s="399"/>
      <c r="VRB816" s="399"/>
      <c r="VRC816" s="399"/>
      <c r="VRD816" s="399"/>
      <c r="VRE816" s="399"/>
      <c r="VRF816" s="399"/>
      <c r="VRG816" s="399"/>
      <c r="VRH816" s="399"/>
      <c r="VRI816" s="399"/>
      <c r="VRJ816" s="399"/>
      <c r="VRK816" s="399"/>
      <c r="VRL816" s="399"/>
      <c r="VRM816" s="399"/>
      <c r="VRN816" s="399"/>
      <c r="VRO816" s="399"/>
      <c r="VRP816" s="399"/>
      <c r="VRQ816" s="399"/>
      <c r="VRR816" s="399"/>
      <c r="VRS816" s="399"/>
      <c r="VRT816" s="399"/>
      <c r="VRU816" s="399"/>
      <c r="VRV816" s="399"/>
      <c r="VRW816" s="399"/>
      <c r="VRX816" s="399"/>
      <c r="VRY816" s="399"/>
      <c r="VRZ816" s="399"/>
      <c r="VSA816" s="399"/>
      <c r="VSB816" s="399"/>
      <c r="VSC816" s="399"/>
      <c r="VSD816" s="399"/>
      <c r="VSE816" s="399"/>
      <c r="VSF816" s="399"/>
      <c r="VSG816" s="399"/>
      <c r="VSH816" s="399"/>
      <c r="VSI816" s="399"/>
      <c r="VSJ816" s="399"/>
      <c r="VSK816" s="399"/>
      <c r="VSL816" s="399"/>
      <c r="VSM816" s="399"/>
      <c r="VSN816" s="399"/>
      <c r="VSO816" s="399"/>
      <c r="VSP816" s="399"/>
      <c r="VSQ816" s="399"/>
      <c r="VSR816" s="399"/>
      <c r="VSS816" s="399"/>
      <c r="VST816" s="399"/>
      <c r="VSU816" s="399"/>
      <c r="VSV816" s="399"/>
      <c r="VSW816" s="399"/>
      <c r="VSX816" s="399"/>
      <c r="VSY816" s="399"/>
      <c r="VSZ816" s="399"/>
      <c r="VTA816" s="399"/>
      <c r="VTB816" s="399"/>
      <c r="VTC816" s="399"/>
      <c r="VTD816" s="399"/>
      <c r="VTE816" s="399"/>
      <c r="VTF816" s="399"/>
      <c r="VTG816" s="399"/>
      <c r="VTH816" s="399"/>
      <c r="VTI816" s="399"/>
      <c r="VTJ816" s="399"/>
      <c r="VTK816" s="399"/>
      <c r="VTL816" s="399"/>
      <c r="VTM816" s="399"/>
      <c r="VTN816" s="399"/>
      <c r="VTO816" s="399"/>
      <c r="VTP816" s="399"/>
      <c r="VTQ816" s="399"/>
      <c r="VTR816" s="399"/>
      <c r="VTS816" s="399"/>
      <c r="VTT816" s="399"/>
      <c r="VTU816" s="399"/>
      <c r="VTV816" s="399"/>
      <c r="VTW816" s="399"/>
      <c r="VTX816" s="399"/>
      <c r="VTY816" s="399"/>
      <c r="VTZ816" s="399"/>
      <c r="VUA816" s="399"/>
      <c r="VUB816" s="399"/>
      <c r="VUC816" s="399"/>
      <c r="VUD816" s="399"/>
      <c r="VUE816" s="399"/>
      <c r="VUF816" s="399"/>
      <c r="VUG816" s="399"/>
      <c r="VUH816" s="399"/>
      <c r="VUI816" s="399"/>
      <c r="VUJ816" s="399"/>
      <c r="VUK816" s="399"/>
      <c r="VUL816" s="399"/>
      <c r="VUM816" s="399"/>
      <c r="VUN816" s="399"/>
      <c r="VUO816" s="399"/>
      <c r="VUP816" s="399"/>
      <c r="VUQ816" s="399"/>
      <c r="VUR816" s="399"/>
      <c r="VUS816" s="399"/>
      <c r="VUT816" s="399"/>
      <c r="VUU816" s="399"/>
      <c r="VUV816" s="399"/>
      <c r="VUW816" s="399"/>
      <c r="VUX816" s="399"/>
      <c r="VUY816" s="399"/>
      <c r="VUZ816" s="399"/>
      <c r="VVA816" s="399"/>
      <c r="VVB816" s="399"/>
      <c r="VVC816" s="399"/>
      <c r="VVD816" s="399"/>
      <c r="VVE816" s="399"/>
      <c r="VVF816" s="399"/>
      <c r="VVG816" s="399"/>
      <c r="VVH816" s="399"/>
      <c r="VVI816" s="399"/>
      <c r="VVJ816" s="399"/>
      <c r="VVK816" s="399"/>
      <c r="VVL816" s="399"/>
      <c r="VVM816" s="399"/>
      <c r="VVN816" s="399"/>
      <c r="VVO816" s="399"/>
      <c r="VVP816" s="399"/>
      <c r="VVQ816" s="399"/>
      <c r="VVR816" s="399"/>
      <c r="VVS816" s="399"/>
      <c r="VVT816" s="399"/>
      <c r="VVU816" s="399"/>
      <c r="VVV816" s="399"/>
      <c r="VVW816" s="399"/>
      <c r="VVX816" s="399"/>
      <c r="VVY816" s="399"/>
      <c r="VVZ816" s="399"/>
      <c r="VWA816" s="399"/>
      <c r="VWB816" s="399"/>
      <c r="VWC816" s="399"/>
      <c r="VWD816" s="399"/>
      <c r="VWE816" s="399"/>
      <c r="VWF816" s="399"/>
      <c r="VWG816" s="399"/>
      <c r="VWH816" s="399"/>
      <c r="VWI816" s="399"/>
      <c r="VWJ816" s="399"/>
      <c r="VWK816" s="399"/>
      <c r="VWL816" s="399"/>
      <c r="VWM816" s="399"/>
      <c r="VWN816" s="399"/>
      <c r="VWO816" s="399"/>
      <c r="VWP816" s="399"/>
      <c r="VWQ816" s="399"/>
      <c r="VWR816" s="399"/>
      <c r="VWS816" s="399"/>
      <c r="VWT816" s="399"/>
      <c r="VWU816" s="399"/>
      <c r="VWV816" s="399"/>
      <c r="VWW816" s="399"/>
      <c r="VWX816" s="399"/>
      <c r="VWY816" s="399"/>
      <c r="VWZ816" s="399"/>
      <c r="VXA816" s="399"/>
      <c r="VXB816" s="399"/>
      <c r="VXC816" s="399"/>
      <c r="VXD816" s="399"/>
      <c r="VXE816" s="399"/>
      <c r="VXF816" s="399"/>
      <c r="VXG816" s="399"/>
      <c r="VXH816" s="399"/>
      <c r="VXI816" s="399"/>
      <c r="VXJ816" s="399"/>
      <c r="VXK816" s="399"/>
      <c r="VXL816" s="399"/>
      <c r="VXM816" s="399"/>
      <c r="VXN816" s="399"/>
      <c r="VXO816" s="399"/>
      <c r="VXP816" s="399"/>
      <c r="VXQ816" s="399"/>
      <c r="VXR816" s="399"/>
      <c r="VXS816" s="399"/>
      <c r="VXT816" s="399"/>
      <c r="VXU816" s="399"/>
      <c r="VXV816" s="399"/>
      <c r="VXW816" s="399"/>
      <c r="VXX816" s="399"/>
      <c r="VXY816" s="399"/>
      <c r="VXZ816" s="399"/>
      <c r="VYA816" s="399"/>
      <c r="VYB816" s="399"/>
      <c r="VYC816" s="399"/>
      <c r="VYD816" s="399"/>
      <c r="VYE816" s="399"/>
      <c r="VYF816" s="399"/>
      <c r="VYG816" s="399"/>
      <c r="VYH816" s="399"/>
      <c r="VYI816" s="399"/>
      <c r="VYJ816" s="399"/>
      <c r="VYK816" s="399"/>
      <c r="VYL816" s="399"/>
      <c r="VYM816" s="399"/>
      <c r="VYN816" s="399"/>
      <c r="VYO816" s="399"/>
      <c r="VYP816" s="399"/>
      <c r="VYQ816" s="399"/>
      <c r="VYR816" s="399"/>
      <c r="VYS816" s="399"/>
      <c r="VYT816" s="399"/>
      <c r="VYU816" s="399"/>
      <c r="VYV816" s="399"/>
      <c r="VYW816" s="399"/>
      <c r="VYX816" s="399"/>
      <c r="VYY816" s="399"/>
      <c r="VYZ816" s="399"/>
      <c r="VZA816" s="399"/>
      <c r="VZB816" s="399"/>
      <c r="VZC816" s="399"/>
      <c r="VZD816" s="399"/>
      <c r="VZE816" s="399"/>
      <c r="VZF816" s="399"/>
      <c r="VZG816" s="399"/>
      <c r="VZH816" s="399"/>
      <c r="VZI816" s="399"/>
      <c r="VZJ816" s="399"/>
      <c r="VZK816" s="399"/>
      <c r="VZL816" s="399"/>
      <c r="VZM816" s="399"/>
      <c r="VZN816" s="399"/>
      <c r="VZO816" s="399"/>
      <c r="VZP816" s="399"/>
      <c r="VZQ816" s="399"/>
      <c r="VZR816" s="399"/>
      <c r="VZS816" s="399"/>
      <c r="VZT816" s="399"/>
      <c r="VZU816" s="399"/>
      <c r="VZV816" s="399"/>
      <c r="VZW816" s="399"/>
      <c r="VZX816" s="399"/>
      <c r="VZY816" s="399"/>
      <c r="VZZ816" s="399"/>
      <c r="WAA816" s="399"/>
      <c r="WAB816" s="399"/>
      <c r="WAC816" s="399"/>
      <c r="WAD816" s="399"/>
      <c r="WAE816" s="399"/>
      <c r="WAF816" s="399"/>
      <c r="WAG816" s="399"/>
      <c r="WAH816" s="399"/>
      <c r="WAI816" s="399"/>
      <c r="WAJ816" s="399"/>
      <c r="WAK816" s="399"/>
      <c r="WAL816" s="399"/>
      <c r="WAM816" s="399"/>
      <c r="WAN816" s="399"/>
      <c r="WAO816" s="399"/>
      <c r="WAP816" s="399"/>
      <c r="WAQ816" s="399"/>
      <c r="WAR816" s="399"/>
      <c r="WAS816" s="399"/>
      <c r="WAT816" s="399"/>
      <c r="WAU816" s="399"/>
      <c r="WAV816" s="399"/>
      <c r="WAW816" s="399"/>
      <c r="WAX816" s="399"/>
      <c r="WAY816" s="399"/>
      <c r="WAZ816" s="399"/>
      <c r="WBA816" s="399"/>
      <c r="WBB816" s="399"/>
      <c r="WBC816" s="399"/>
      <c r="WBD816" s="399"/>
      <c r="WBE816" s="399"/>
      <c r="WBF816" s="399"/>
      <c r="WBG816" s="399"/>
      <c r="WBH816" s="399"/>
      <c r="WBI816" s="399"/>
      <c r="WBJ816" s="399"/>
      <c r="WBK816" s="399"/>
      <c r="WBL816" s="399"/>
      <c r="WBM816" s="399"/>
      <c r="WBN816" s="399"/>
      <c r="WBO816" s="399"/>
      <c r="WBP816" s="399"/>
      <c r="WBQ816" s="399"/>
      <c r="WBR816" s="399"/>
      <c r="WBS816" s="399"/>
      <c r="WBT816" s="399"/>
      <c r="WBU816" s="399"/>
      <c r="WBV816" s="399"/>
      <c r="WBW816" s="399"/>
      <c r="WBX816" s="399"/>
      <c r="WBY816" s="399"/>
      <c r="WBZ816" s="399"/>
      <c r="WCA816" s="399"/>
      <c r="WCB816" s="399"/>
      <c r="WCC816" s="399"/>
      <c r="WCD816" s="399"/>
      <c r="WCE816" s="399"/>
      <c r="WCF816" s="399"/>
      <c r="WCG816" s="399"/>
      <c r="WCH816" s="399"/>
      <c r="WCI816" s="399"/>
      <c r="WCJ816" s="399"/>
      <c r="WCK816" s="399"/>
      <c r="WCL816" s="399"/>
      <c r="WCM816" s="399"/>
      <c r="WCN816" s="399"/>
      <c r="WCO816" s="399"/>
      <c r="WCP816" s="399"/>
      <c r="WCQ816" s="399"/>
      <c r="WCR816" s="399"/>
      <c r="WCS816" s="399"/>
      <c r="WCT816" s="399"/>
      <c r="WCU816" s="399"/>
      <c r="WCV816" s="399"/>
      <c r="WCW816" s="399"/>
      <c r="WCX816" s="399"/>
      <c r="WCY816" s="399"/>
      <c r="WCZ816" s="399"/>
      <c r="WDA816" s="399"/>
      <c r="WDB816" s="399"/>
      <c r="WDC816" s="399"/>
      <c r="WDD816" s="399"/>
      <c r="WDE816" s="399"/>
      <c r="WDF816" s="399"/>
      <c r="WDG816" s="399"/>
      <c r="WDH816" s="399"/>
      <c r="WDI816" s="399"/>
      <c r="WDJ816" s="399"/>
      <c r="WDK816" s="399"/>
      <c r="WDL816" s="399"/>
      <c r="WDM816" s="399"/>
      <c r="WDN816" s="399"/>
      <c r="WDO816" s="399"/>
      <c r="WDP816" s="399"/>
      <c r="WDQ816" s="399"/>
      <c r="WDR816" s="399"/>
      <c r="WDS816" s="399"/>
      <c r="WDT816" s="399"/>
      <c r="WDU816" s="399"/>
      <c r="WDV816" s="399"/>
      <c r="WDW816" s="399"/>
      <c r="WDX816" s="399"/>
      <c r="WDY816" s="399"/>
      <c r="WDZ816" s="399"/>
      <c r="WEA816" s="399"/>
      <c r="WEB816" s="399"/>
      <c r="WEC816" s="399"/>
      <c r="WED816" s="399"/>
      <c r="WEE816" s="399"/>
      <c r="WEF816" s="399"/>
      <c r="WEG816" s="399"/>
      <c r="WEH816" s="399"/>
      <c r="WEI816" s="399"/>
      <c r="WEJ816" s="399"/>
      <c r="WEK816" s="399"/>
      <c r="WEL816" s="399"/>
      <c r="WEM816" s="399"/>
      <c r="WEN816" s="399"/>
      <c r="WEO816" s="399"/>
      <c r="WEP816" s="399"/>
      <c r="WEQ816" s="399"/>
      <c r="WER816" s="399"/>
      <c r="WES816" s="399"/>
      <c r="WET816" s="399"/>
      <c r="WEU816" s="399"/>
      <c r="WEV816" s="399"/>
      <c r="WEW816" s="399"/>
      <c r="WEX816" s="399"/>
      <c r="WEY816" s="399"/>
      <c r="WEZ816" s="399"/>
      <c r="WFA816" s="399"/>
      <c r="WFB816" s="399"/>
      <c r="WFC816" s="399"/>
      <c r="WFD816" s="399"/>
      <c r="WFE816" s="399"/>
      <c r="WFF816" s="399"/>
      <c r="WFG816" s="399"/>
      <c r="WFH816" s="399"/>
      <c r="WFI816" s="399"/>
      <c r="WFJ816" s="399"/>
      <c r="WFK816" s="399"/>
      <c r="WFL816" s="399"/>
      <c r="WFM816" s="399"/>
      <c r="WFN816" s="399"/>
      <c r="WFO816" s="399"/>
      <c r="WFP816" s="399"/>
      <c r="WFQ816" s="399"/>
      <c r="WFR816" s="399"/>
      <c r="WFS816" s="399"/>
      <c r="WFT816" s="399"/>
      <c r="WFU816" s="399"/>
      <c r="WFV816" s="399"/>
      <c r="WFW816" s="399"/>
      <c r="WFX816" s="399"/>
      <c r="WFY816" s="399"/>
      <c r="WFZ816" s="399"/>
      <c r="WGA816" s="399"/>
      <c r="WGB816" s="399"/>
      <c r="WGC816" s="399"/>
      <c r="WGD816" s="399"/>
      <c r="WGE816" s="399"/>
      <c r="WGF816" s="399"/>
      <c r="WGG816" s="399"/>
      <c r="WGH816" s="399"/>
      <c r="WGI816" s="399"/>
      <c r="WGJ816" s="399"/>
      <c r="WGK816" s="399"/>
      <c r="WGL816" s="399"/>
      <c r="WGM816" s="399"/>
      <c r="WGN816" s="399"/>
      <c r="WGO816" s="399"/>
      <c r="WGP816" s="399"/>
      <c r="WGQ816" s="399"/>
      <c r="WGR816" s="399"/>
      <c r="WGS816" s="399"/>
      <c r="WGT816" s="399"/>
      <c r="WGU816" s="399"/>
      <c r="WGV816" s="399"/>
      <c r="WGW816" s="399"/>
      <c r="WGX816" s="399"/>
      <c r="WGY816" s="399"/>
      <c r="WGZ816" s="399"/>
      <c r="WHA816" s="399"/>
      <c r="WHB816" s="399"/>
      <c r="WHC816" s="399"/>
      <c r="WHD816" s="399"/>
      <c r="WHE816" s="399"/>
      <c r="WHF816" s="399"/>
      <c r="WHG816" s="399"/>
      <c r="WHH816" s="399"/>
      <c r="WHI816" s="399"/>
      <c r="WHJ816" s="399"/>
      <c r="WHK816" s="399"/>
      <c r="WHL816" s="399"/>
      <c r="WHM816" s="399"/>
      <c r="WHN816" s="399"/>
      <c r="WHO816" s="399"/>
      <c r="WHP816" s="399"/>
      <c r="WHQ816" s="399"/>
      <c r="WHR816" s="399"/>
      <c r="WHS816" s="399"/>
      <c r="WHT816" s="399"/>
      <c r="WHU816" s="399"/>
      <c r="WHV816" s="399"/>
      <c r="WHW816" s="399"/>
      <c r="WHX816" s="399"/>
      <c r="WHY816" s="399"/>
      <c r="WHZ816" s="399"/>
      <c r="WIA816" s="399"/>
      <c r="WIB816" s="399"/>
      <c r="WIC816" s="399"/>
      <c r="WID816" s="399"/>
      <c r="WIE816" s="399"/>
      <c r="WIF816" s="399"/>
      <c r="WIG816" s="399"/>
      <c r="WIH816" s="399"/>
      <c r="WII816" s="399"/>
      <c r="WIJ816" s="399"/>
      <c r="WIK816" s="399"/>
      <c r="WIL816" s="399"/>
      <c r="WIM816" s="399"/>
      <c r="WIN816" s="399"/>
      <c r="WIO816" s="399"/>
      <c r="WIP816" s="399"/>
      <c r="WIQ816" s="399"/>
      <c r="WIR816" s="399"/>
      <c r="WIS816" s="399"/>
      <c r="WIT816" s="399"/>
      <c r="WIU816" s="399"/>
      <c r="WIV816" s="399"/>
      <c r="WIW816" s="399"/>
      <c r="WIX816" s="399"/>
      <c r="WIY816" s="399"/>
      <c r="WIZ816" s="399"/>
      <c r="WJA816" s="399"/>
      <c r="WJB816" s="399"/>
      <c r="WJC816" s="399"/>
      <c r="WJD816" s="399"/>
      <c r="WJE816" s="399"/>
      <c r="WJF816" s="399"/>
      <c r="WJG816" s="399"/>
      <c r="WJH816" s="399"/>
      <c r="WJI816" s="399"/>
      <c r="WJJ816" s="399"/>
      <c r="WJK816" s="399"/>
      <c r="WJL816" s="399"/>
      <c r="WJM816" s="399"/>
      <c r="WJN816" s="399"/>
      <c r="WJO816" s="399"/>
      <c r="WJP816" s="399"/>
      <c r="WJQ816" s="399"/>
      <c r="WJR816" s="399"/>
      <c r="WJS816" s="399"/>
      <c r="WJT816" s="399"/>
      <c r="WJU816" s="399"/>
      <c r="WJV816" s="399"/>
      <c r="WJW816" s="399"/>
      <c r="WJX816" s="399"/>
      <c r="WJY816" s="399"/>
      <c r="WJZ816" s="399"/>
      <c r="WKA816" s="399"/>
      <c r="WKB816" s="399"/>
      <c r="WKC816" s="399"/>
      <c r="WKD816" s="399"/>
      <c r="WKE816" s="399"/>
      <c r="WKF816" s="399"/>
      <c r="WKG816" s="399"/>
      <c r="WKH816" s="399"/>
      <c r="WKI816" s="399"/>
      <c r="WKJ816" s="399"/>
      <c r="WKK816" s="399"/>
      <c r="WKL816" s="399"/>
      <c r="WKM816" s="399"/>
      <c r="WKN816" s="399"/>
      <c r="WKO816" s="399"/>
      <c r="WKP816" s="399"/>
      <c r="WKQ816" s="399"/>
      <c r="WKR816" s="399"/>
      <c r="WKS816" s="399"/>
      <c r="WKT816" s="399"/>
      <c r="WKU816" s="399"/>
      <c r="WKV816" s="399"/>
      <c r="WKW816" s="399"/>
      <c r="WKX816" s="399"/>
      <c r="WKY816" s="399"/>
      <c r="WKZ816" s="399"/>
      <c r="WLA816" s="399"/>
      <c r="WLB816" s="399"/>
      <c r="WLC816" s="399"/>
      <c r="WLD816" s="399"/>
      <c r="WLE816" s="399"/>
      <c r="WLF816" s="399"/>
      <c r="WLG816" s="399"/>
      <c r="WLH816" s="399"/>
      <c r="WLI816" s="399"/>
      <c r="WLJ816" s="399"/>
      <c r="WLK816" s="399"/>
      <c r="WLL816" s="399"/>
      <c r="WLM816" s="399"/>
      <c r="WLN816" s="399"/>
      <c r="WLO816" s="399"/>
      <c r="WLP816" s="399"/>
      <c r="WLQ816" s="399"/>
      <c r="WLR816" s="399"/>
      <c r="WLS816" s="399"/>
      <c r="WLT816" s="399"/>
      <c r="WLU816" s="399"/>
      <c r="WLV816" s="399"/>
      <c r="WLW816" s="399"/>
      <c r="WLX816" s="399"/>
      <c r="WLY816" s="399"/>
      <c r="WLZ816" s="399"/>
      <c r="WMA816" s="399"/>
      <c r="WMB816" s="399"/>
      <c r="WMC816" s="399"/>
      <c r="WMD816" s="399"/>
      <c r="WME816" s="399"/>
      <c r="WMF816" s="399"/>
      <c r="WMG816" s="399"/>
      <c r="WMH816" s="399"/>
      <c r="WMI816" s="399"/>
      <c r="WMJ816" s="399"/>
      <c r="WMK816" s="399"/>
      <c r="WML816" s="399"/>
      <c r="WMM816" s="399"/>
      <c r="WMN816" s="399"/>
      <c r="WMO816" s="399"/>
      <c r="WMP816" s="399"/>
      <c r="WMQ816" s="399"/>
      <c r="WMR816" s="399"/>
      <c r="WMS816" s="399"/>
      <c r="WMT816" s="399"/>
      <c r="WMU816" s="399"/>
      <c r="WMV816" s="399"/>
      <c r="WMW816" s="399"/>
      <c r="WMX816" s="399"/>
      <c r="WMY816" s="399"/>
      <c r="WMZ816" s="399"/>
      <c r="WNA816" s="399"/>
      <c r="WNB816" s="399"/>
      <c r="WNC816" s="399"/>
      <c r="WND816" s="399"/>
      <c r="WNE816" s="399"/>
      <c r="WNF816" s="399"/>
      <c r="WNG816" s="399"/>
      <c r="WNH816" s="399"/>
      <c r="WNI816" s="399"/>
      <c r="WNJ816" s="399"/>
      <c r="WNK816" s="399"/>
      <c r="WNL816" s="399"/>
      <c r="WNM816" s="399"/>
      <c r="WNN816" s="399"/>
      <c r="WNO816" s="399"/>
      <c r="WNP816" s="399"/>
      <c r="WNQ816" s="399"/>
      <c r="WNR816" s="399"/>
      <c r="WNS816" s="399"/>
      <c r="WNT816" s="399"/>
      <c r="WNU816" s="399"/>
      <c r="WNV816" s="399"/>
      <c r="WNW816" s="399"/>
      <c r="WNX816" s="399"/>
      <c r="WNY816" s="399"/>
      <c r="WNZ816" s="399"/>
      <c r="WOA816" s="399"/>
      <c r="WOB816" s="399"/>
      <c r="WOC816" s="399"/>
      <c r="WOD816" s="399"/>
      <c r="WOE816" s="399"/>
      <c r="WOF816" s="399"/>
      <c r="WOG816" s="399"/>
      <c r="WOH816" s="399"/>
      <c r="WOI816" s="399"/>
      <c r="WOJ816" s="399"/>
      <c r="WOK816" s="399"/>
      <c r="WOL816" s="399"/>
      <c r="WOM816" s="399"/>
      <c r="WON816" s="399"/>
      <c r="WOO816" s="399"/>
      <c r="WOP816" s="399"/>
      <c r="WOQ816" s="399"/>
      <c r="WOR816" s="399"/>
      <c r="WOS816" s="399"/>
      <c r="WOT816" s="399"/>
      <c r="WOU816" s="399"/>
      <c r="WOV816" s="399"/>
      <c r="WOW816" s="399"/>
      <c r="WOX816" s="399"/>
      <c r="WOY816" s="399"/>
      <c r="WOZ816" s="399"/>
      <c r="WPA816" s="399"/>
      <c r="WPB816" s="399"/>
      <c r="WPC816" s="399"/>
      <c r="WPD816" s="399"/>
      <c r="WPE816" s="399"/>
      <c r="WPF816" s="399"/>
      <c r="WPG816" s="399"/>
      <c r="WPH816" s="399"/>
      <c r="WPI816" s="399"/>
      <c r="WPJ816" s="399"/>
      <c r="WPK816" s="399"/>
      <c r="WPL816" s="399"/>
      <c r="WPM816" s="399"/>
      <c r="WPN816" s="399"/>
      <c r="WPO816" s="399"/>
      <c r="WPP816" s="399"/>
      <c r="WPQ816" s="399"/>
      <c r="WPR816" s="399"/>
      <c r="WPS816" s="399"/>
      <c r="WPT816" s="399"/>
      <c r="WPU816" s="399"/>
      <c r="WPV816" s="399"/>
      <c r="WPW816" s="399"/>
      <c r="WPX816" s="399"/>
      <c r="WPY816" s="399"/>
      <c r="WPZ816" s="399"/>
      <c r="WQA816" s="399"/>
      <c r="WQB816" s="399"/>
      <c r="WQC816" s="399"/>
      <c r="WQD816" s="399"/>
      <c r="WQE816" s="399"/>
      <c r="WQF816" s="399"/>
      <c r="WQG816" s="399"/>
      <c r="WQH816" s="399"/>
      <c r="WQI816" s="399"/>
      <c r="WQJ816" s="399"/>
      <c r="WQK816" s="399"/>
      <c r="WQL816" s="399"/>
      <c r="WQM816" s="399"/>
      <c r="WQN816" s="399"/>
      <c r="WQO816" s="399"/>
      <c r="WQP816" s="399"/>
      <c r="WQQ816" s="399"/>
      <c r="WQR816" s="399"/>
      <c r="WQS816" s="399"/>
      <c r="WQT816" s="399"/>
      <c r="WQU816" s="399"/>
      <c r="WQV816" s="399"/>
      <c r="WQW816" s="399"/>
      <c r="WQX816" s="399"/>
      <c r="WQY816" s="399"/>
      <c r="WQZ816" s="399"/>
      <c r="WRA816" s="399"/>
      <c r="WRB816" s="399"/>
      <c r="WRC816" s="399"/>
      <c r="WRD816" s="399"/>
      <c r="WRE816" s="399"/>
      <c r="WRF816" s="399"/>
      <c r="WRG816" s="399"/>
      <c r="WRH816" s="399"/>
      <c r="WRI816" s="399"/>
      <c r="WRJ816" s="399"/>
      <c r="WRK816" s="399"/>
      <c r="WRL816" s="399"/>
      <c r="WRM816" s="399"/>
      <c r="WRN816" s="399"/>
      <c r="WRO816" s="399"/>
      <c r="WRP816" s="399"/>
      <c r="WRQ816" s="399"/>
      <c r="WRR816" s="399"/>
      <c r="WRS816" s="399"/>
      <c r="WRT816" s="399"/>
      <c r="WRU816" s="399"/>
      <c r="WRV816" s="399"/>
      <c r="WRW816" s="399"/>
      <c r="WRX816" s="399"/>
      <c r="WRY816" s="399"/>
      <c r="WRZ816" s="399"/>
      <c r="WSA816" s="399"/>
      <c r="WSB816" s="399"/>
      <c r="WSC816" s="399"/>
      <c r="WSD816" s="399"/>
      <c r="WSE816" s="399"/>
      <c r="WSF816" s="399"/>
      <c r="WSG816" s="399"/>
      <c r="WSH816" s="399"/>
      <c r="WSI816" s="399"/>
      <c r="WSJ816" s="399"/>
      <c r="WSK816" s="399"/>
      <c r="WSL816" s="399"/>
      <c r="WSM816" s="399"/>
      <c r="WSN816" s="399"/>
      <c r="WSO816" s="399"/>
      <c r="WSP816" s="399"/>
      <c r="WSQ816" s="399"/>
      <c r="WSR816" s="399"/>
      <c r="WSS816" s="399"/>
      <c r="WST816" s="399"/>
      <c r="WSU816" s="399"/>
      <c r="WSV816" s="399"/>
      <c r="WSW816" s="399"/>
      <c r="WSX816" s="399"/>
      <c r="WSY816" s="399"/>
      <c r="WSZ816" s="399"/>
      <c r="WTA816" s="399"/>
      <c r="WTB816" s="399"/>
      <c r="WTC816" s="399"/>
      <c r="WTD816" s="399"/>
      <c r="WTE816" s="399"/>
      <c r="WTF816" s="399"/>
      <c r="WTG816" s="399"/>
      <c r="WTH816" s="399"/>
      <c r="WTI816" s="399"/>
      <c r="WTJ816" s="399"/>
      <c r="WTK816" s="399"/>
      <c r="WTL816" s="399"/>
      <c r="WTM816" s="399"/>
      <c r="WTN816" s="399"/>
      <c r="WTO816" s="399"/>
      <c r="WTP816" s="399"/>
      <c r="WTQ816" s="399"/>
      <c r="WTR816" s="399"/>
      <c r="WTS816" s="399"/>
      <c r="WTT816" s="399"/>
      <c r="WTU816" s="399"/>
      <c r="WTV816" s="399"/>
      <c r="WTW816" s="399"/>
      <c r="WTX816" s="399"/>
      <c r="WTY816" s="399"/>
      <c r="WTZ816" s="399"/>
      <c r="WUA816" s="399"/>
      <c r="WUB816" s="399"/>
      <c r="WUC816" s="399"/>
      <c r="WUD816" s="399"/>
      <c r="WUE816" s="399"/>
      <c r="WUF816" s="399"/>
      <c r="WUG816" s="399"/>
      <c r="WUH816" s="399"/>
      <c r="WUI816" s="399"/>
      <c r="WUJ816" s="399"/>
      <c r="WUK816" s="399"/>
      <c r="WUL816" s="399"/>
      <c r="WUM816" s="399"/>
      <c r="WUN816" s="399"/>
      <c r="WUO816" s="399"/>
      <c r="WUP816" s="399"/>
      <c r="WUQ816" s="399"/>
      <c r="WUR816" s="399"/>
      <c r="WUS816" s="399"/>
      <c r="WUT816" s="399"/>
      <c r="WUU816" s="399"/>
      <c r="WUV816" s="399"/>
      <c r="WUW816" s="399"/>
      <c r="WUX816" s="399"/>
      <c r="WUY816" s="399"/>
      <c r="WUZ816" s="399"/>
      <c r="WVA816" s="399"/>
      <c r="WVB816" s="399"/>
      <c r="WVC816" s="399"/>
      <c r="WVD816" s="399"/>
      <c r="WVE816" s="399"/>
      <c r="WVF816" s="399"/>
      <c r="WVG816" s="399"/>
      <c r="WVH816" s="399"/>
      <c r="WVI816" s="399"/>
      <c r="WVJ816" s="399"/>
      <c r="WVK816" s="399"/>
      <c r="WVL816" s="399"/>
      <c r="WVM816" s="399"/>
      <c r="WVN816" s="399"/>
      <c r="WVO816" s="399"/>
      <c r="WVP816" s="399"/>
      <c r="WVQ816" s="399"/>
      <c r="WVR816" s="399"/>
      <c r="WVS816" s="399"/>
      <c r="WVT816" s="399"/>
      <c r="WVU816" s="399"/>
      <c r="WVV816" s="399"/>
      <c r="WVW816" s="399"/>
      <c r="WVX816" s="399"/>
      <c r="WVY816" s="399"/>
      <c r="WVZ816" s="399"/>
      <c r="WWA816" s="399"/>
      <c r="WWB816" s="399"/>
      <c r="WWC816" s="399"/>
      <c r="WWD816" s="399"/>
      <c r="WWE816" s="399"/>
      <c r="WWF816" s="399"/>
      <c r="WWG816" s="399"/>
      <c r="WWH816" s="399"/>
      <c r="WWI816" s="399"/>
      <c r="WWJ816" s="399"/>
      <c r="WWK816" s="399"/>
      <c r="WWL816" s="399"/>
      <c r="WWM816" s="399"/>
      <c r="WWN816" s="399"/>
      <c r="WWO816" s="399"/>
      <c r="WWP816" s="399"/>
      <c r="WWQ816" s="399"/>
      <c r="WWR816" s="399"/>
      <c r="WWS816" s="399"/>
      <c r="WWT816" s="399"/>
      <c r="WWU816" s="399"/>
      <c r="WWV816" s="399"/>
      <c r="WWW816" s="399"/>
      <c r="WWX816" s="399"/>
      <c r="WWY816" s="399"/>
      <c r="WWZ816" s="399"/>
      <c r="WXA816" s="399"/>
      <c r="WXB816" s="399"/>
      <c r="WXC816" s="399"/>
      <c r="WXD816" s="399"/>
      <c r="WXE816" s="399"/>
      <c r="WXF816" s="399"/>
      <c r="WXG816" s="399"/>
      <c r="WXH816" s="399"/>
      <c r="WXI816" s="399"/>
      <c r="WXJ816" s="399"/>
      <c r="WXK816" s="399"/>
      <c r="WXL816" s="399"/>
      <c r="WXM816" s="399"/>
      <c r="WXN816" s="399"/>
      <c r="WXO816" s="399"/>
      <c r="WXP816" s="399"/>
      <c r="WXQ816" s="399"/>
      <c r="WXR816" s="399"/>
      <c r="WXS816" s="399"/>
      <c r="WXT816" s="399"/>
      <c r="WXU816" s="399"/>
      <c r="WXV816" s="399"/>
      <c r="WXW816" s="399"/>
      <c r="WXX816" s="399"/>
      <c r="WXY816" s="399"/>
      <c r="WXZ816" s="399"/>
    </row>
    <row r="817" spans="2:16198" ht="35.25" x14ac:dyDescent="0.5">
      <c r="B817" s="367" t="s">
        <v>266</v>
      </c>
      <c r="C817" s="385"/>
      <c r="D817" s="358" t="s">
        <v>17026</v>
      </c>
      <c r="E817" s="358" t="s">
        <v>17026</v>
      </c>
      <c r="F817" s="358" t="s">
        <v>17026</v>
      </c>
      <c r="G817" s="358" t="s">
        <v>17026</v>
      </c>
      <c r="H817" s="358" t="s">
        <v>17026</v>
      </c>
      <c r="I817" s="363">
        <f>I818</f>
        <v>4994.3</v>
      </c>
      <c r="J817" s="363">
        <f t="shared" si="467"/>
        <v>3051.11</v>
      </c>
      <c r="K817" s="363">
        <f t="shared" si="467"/>
        <v>3051.11</v>
      </c>
      <c r="L817" s="364">
        <f t="shared" si="467"/>
        <v>167</v>
      </c>
      <c r="M817" s="358" t="s">
        <v>17026</v>
      </c>
      <c r="N817" s="358" t="s">
        <v>17026</v>
      </c>
      <c r="O817" s="361" t="s">
        <v>17026</v>
      </c>
      <c r="P817" s="365">
        <f>P818</f>
        <v>4463775.1900000004</v>
      </c>
      <c r="Q817" s="365">
        <f t="shared" si="468"/>
        <v>0</v>
      </c>
      <c r="R817" s="363">
        <f t="shared" si="468"/>
        <v>0</v>
      </c>
      <c r="S817" s="363">
        <f t="shared" si="468"/>
        <v>0</v>
      </c>
      <c r="T817" s="363">
        <f t="shared" si="468"/>
        <v>4463775.1900000004</v>
      </c>
      <c r="U817" s="359">
        <f t="shared" si="445"/>
        <v>893.77394029193283</v>
      </c>
      <c r="V817" s="366">
        <f>V818</f>
        <v>1051.81</v>
      </c>
    </row>
    <row r="818" spans="2:16198" ht="35.25" x14ac:dyDescent="0.5">
      <c r="B818" s="400">
        <v>1</v>
      </c>
      <c r="C818" s="378" t="s">
        <v>15442</v>
      </c>
      <c r="D818" s="372">
        <v>1898</v>
      </c>
      <c r="E818" s="372"/>
      <c r="F818" s="358" t="s">
        <v>17189</v>
      </c>
      <c r="G818" s="372">
        <v>3</v>
      </c>
      <c r="H818" s="372">
        <v>1</v>
      </c>
      <c r="I818" s="373">
        <v>4994.3</v>
      </c>
      <c r="J818" s="373">
        <v>3051.11</v>
      </c>
      <c r="K818" s="373">
        <v>3051.11</v>
      </c>
      <c r="L818" s="401">
        <v>167</v>
      </c>
      <c r="M818" s="372" t="s">
        <v>17048</v>
      </c>
      <c r="N818" s="372" t="s">
        <v>17064</v>
      </c>
      <c r="O818" s="372" t="s">
        <v>17178</v>
      </c>
      <c r="P818" s="373">
        <v>4463775.1900000004</v>
      </c>
      <c r="Q818" s="376">
        <v>0</v>
      </c>
      <c r="R818" s="363">
        <v>0</v>
      </c>
      <c r="S818" s="363">
        <v>0</v>
      </c>
      <c r="T818" s="363">
        <f>P818-S818-R818-Q818</f>
        <v>4463775.1900000004</v>
      </c>
      <c r="U818" s="359">
        <f>P818/I818</f>
        <v>893.77394029193283</v>
      </c>
      <c r="V818" s="376">
        <v>1051.81</v>
      </c>
    </row>
    <row r="819" spans="2:16198" ht="35.25" x14ac:dyDescent="0.5">
      <c r="B819" s="367" t="s">
        <v>259</v>
      </c>
      <c r="C819" s="385"/>
      <c r="D819" s="358" t="s">
        <v>17026</v>
      </c>
      <c r="E819" s="358" t="s">
        <v>17026</v>
      </c>
      <c r="F819" s="358" t="s">
        <v>17026</v>
      </c>
      <c r="G819" s="358" t="s">
        <v>17026</v>
      </c>
      <c r="H819" s="358" t="s">
        <v>17026</v>
      </c>
      <c r="I819" s="363">
        <f>I820</f>
        <v>1245</v>
      </c>
      <c r="J819" s="363">
        <f t="shared" ref="J819:L819" si="471">J820</f>
        <v>1111.9000000000001</v>
      </c>
      <c r="K819" s="363">
        <f t="shared" si="471"/>
        <v>1111.9000000000001</v>
      </c>
      <c r="L819" s="401">
        <f t="shared" si="471"/>
        <v>62</v>
      </c>
      <c r="M819" s="358" t="s">
        <v>17026</v>
      </c>
      <c r="N819" s="358" t="s">
        <v>17026</v>
      </c>
      <c r="O819" s="361" t="s">
        <v>17026</v>
      </c>
      <c r="P819" s="365">
        <f>P820</f>
        <v>11185401.199999999</v>
      </c>
      <c r="Q819" s="365">
        <f t="shared" ref="Q819:T819" si="472">Q820</f>
        <v>0</v>
      </c>
      <c r="R819" s="363">
        <f t="shared" si="472"/>
        <v>0</v>
      </c>
      <c r="S819" s="363">
        <f t="shared" si="472"/>
        <v>0</v>
      </c>
      <c r="T819" s="363">
        <f t="shared" si="472"/>
        <v>11185401.199999999</v>
      </c>
      <c r="U819" s="359">
        <f>P819/I819</f>
        <v>8984.2579919678701</v>
      </c>
      <c r="V819" s="366">
        <f>V820</f>
        <v>8984.26</v>
      </c>
    </row>
    <row r="820" spans="2:16198" ht="35.25" x14ac:dyDescent="0.5">
      <c r="B820" s="400">
        <v>2</v>
      </c>
      <c r="C820" s="378" t="s">
        <v>15815</v>
      </c>
      <c r="D820" s="372">
        <v>1978</v>
      </c>
      <c r="E820" s="372"/>
      <c r="F820" s="358" t="s">
        <v>17189</v>
      </c>
      <c r="G820" s="372">
        <v>2</v>
      </c>
      <c r="H820" s="372">
        <v>4</v>
      </c>
      <c r="I820" s="373">
        <v>1245</v>
      </c>
      <c r="J820" s="373">
        <v>1111.9000000000001</v>
      </c>
      <c r="K820" s="373">
        <v>1111.9000000000001</v>
      </c>
      <c r="L820" s="401">
        <v>62</v>
      </c>
      <c r="M820" s="372" t="s">
        <v>17048</v>
      </c>
      <c r="N820" s="372" t="s">
        <v>17064</v>
      </c>
      <c r="O820" s="372" t="s">
        <v>17178</v>
      </c>
      <c r="P820" s="373">
        <v>11185401.199999999</v>
      </c>
      <c r="Q820" s="376"/>
      <c r="R820" s="363">
        <v>0</v>
      </c>
      <c r="S820" s="363">
        <v>0</v>
      </c>
      <c r="T820" s="363">
        <f>P820-R820-S820</f>
        <v>11185401.199999999</v>
      </c>
      <c r="U820" s="359">
        <f>P820/I820</f>
        <v>8984.2579919678701</v>
      </c>
      <c r="V820" s="376">
        <v>8984.26</v>
      </c>
    </row>
    <row r="821" spans="2:16198" ht="35.25" x14ac:dyDescent="0.25">
      <c r="B821" s="394" t="s">
        <v>17422</v>
      </c>
      <c r="C821" s="395"/>
      <c r="D821" s="395"/>
      <c r="E821" s="395"/>
      <c r="F821" s="395"/>
      <c r="G821" s="395"/>
      <c r="H821" s="395"/>
      <c r="I821" s="395"/>
      <c r="J821" s="395"/>
      <c r="K821" s="395"/>
      <c r="L821" s="395"/>
      <c r="M821" s="395"/>
      <c r="N821" s="395"/>
      <c r="O821" s="395"/>
      <c r="P821" s="395"/>
      <c r="Q821" s="395"/>
      <c r="R821" s="395"/>
      <c r="S821" s="395"/>
      <c r="T821" s="395"/>
      <c r="U821" s="395"/>
      <c r="V821" s="396"/>
    </row>
    <row r="822" spans="2:16198" ht="35.25" x14ac:dyDescent="0.5">
      <c r="B822" s="367" t="s">
        <v>17423</v>
      </c>
      <c r="C822" s="397"/>
      <c r="D822" s="358" t="s">
        <v>17026</v>
      </c>
      <c r="E822" s="358" t="s">
        <v>17026</v>
      </c>
      <c r="F822" s="358" t="s">
        <v>17026</v>
      </c>
      <c r="G822" s="358" t="s">
        <v>17026</v>
      </c>
      <c r="H822" s="358" t="s">
        <v>17026</v>
      </c>
      <c r="I822" s="363">
        <f>I823</f>
        <v>28212.550000000007</v>
      </c>
      <c r="J822" s="363">
        <f t="shared" ref="J822:L822" si="473">J823</f>
        <v>22061.240000000005</v>
      </c>
      <c r="K822" s="363">
        <f t="shared" si="473"/>
        <v>21982.360000000004</v>
      </c>
      <c r="L822" s="364">
        <f t="shared" si="473"/>
        <v>1227</v>
      </c>
      <c r="M822" s="358" t="s">
        <v>17026</v>
      </c>
      <c r="N822" s="358" t="s">
        <v>17026</v>
      </c>
      <c r="O822" s="361" t="s">
        <v>17026</v>
      </c>
      <c r="P822" s="365">
        <f>P823</f>
        <v>151276999.55000001</v>
      </c>
      <c r="Q822" s="365">
        <f t="shared" ref="Q822:T822" si="474">Q823</f>
        <v>0</v>
      </c>
      <c r="R822" s="363">
        <f t="shared" si="474"/>
        <v>127240816.39000003</v>
      </c>
      <c r="S822" s="363">
        <f t="shared" si="474"/>
        <v>6782554.3100000005</v>
      </c>
      <c r="T822" s="363">
        <f t="shared" si="474"/>
        <v>17253628.849999998</v>
      </c>
      <c r="U822" s="359">
        <f>P822/I822</f>
        <v>5362.0463074057461</v>
      </c>
      <c r="V822" s="366">
        <f>V823</f>
        <v>10976.133146679111</v>
      </c>
    </row>
    <row r="823" spans="2:16198" s="398" customFormat="1" ht="35.25" x14ac:dyDescent="0.5">
      <c r="B823" s="367" t="s">
        <v>17424</v>
      </c>
      <c r="C823" s="385"/>
      <c r="D823" s="358" t="s">
        <v>17026</v>
      </c>
      <c r="E823" s="358" t="s">
        <v>17026</v>
      </c>
      <c r="F823" s="358" t="s">
        <v>17026</v>
      </c>
      <c r="G823" s="358" t="s">
        <v>17026</v>
      </c>
      <c r="H823" s="358" t="s">
        <v>17026</v>
      </c>
      <c r="I823" s="363">
        <f>I824+I826+I838+I840+I842+I844+I846+I848+I850+I852+I854+I856+I858</f>
        <v>28212.550000000007</v>
      </c>
      <c r="J823" s="363">
        <f t="shared" ref="J823:L823" si="475">J824+J826+J838+J840+J842+J844+J846+J848+J850+J852+J854+J856+J858</f>
        <v>22061.240000000005</v>
      </c>
      <c r="K823" s="363">
        <f t="shared" si="475"/>
        <v>21982.360000000004</v>
      </c>
      <c r="L823" s="364">
        <f t="shared" si="475"/>
        <v>1227</v>
      </c>
      <c r="M823" s="358" t="s">
        <v>17026</v>
      </c>
      <c r="N823" s="358" t="s">
        <v>17026</v>
      </c>
      <c r="O823" s="361" t="s">
        <v>17026</v>
      </c>
      <c r="P823" s="365">
        <f>P824+P826+P838+P840+P842+P844+P846+P848+P850+P852+P854+P856+P858</f>
        <v>151276999.55000001</v>
      </c>
      <c r="Q823" s="363">
        <f t="shared" ref="Q823:T823" si="476">Q824+Q826+Q838+Q840+Q842+Q844+Q846+Q848+Q850+Q852+Q854+Q856+Q858</f>
        <v>0</v>
      </c>
      <c r="R823" s="363">
        <f t="shared" si="476"/>
        <v>127240816.39000003</v>
      </c>
      <c r="S823" s="363">
        <f t="shared" si="476"/>
        <v>6782554.3100000005</v>
      </c>
      <c r="T823" s="363">
        <f t="shared" si="476"/>
        <v>17253628.849999998</v>
      </c>
      <c r="U823" s="359">
        <f t="shared" ref="U823:U859" si="477">P823/I823</f>
        <v>5362.0463074057461</v>
      </c>
      <c r="V823" s="366">
        <f>MAX(V824:V859)</f>
        <v>10976.133146679111</v>
      </c>
      <c r="W823" s="399"/>
      <c r="X823" s="399"/>
      <c r="Y823" s="399"/>
      <c r="Z823" s="399"/>
      <c r="AA823" s="399"/>
      <c r="AB823" s="399"/>
      <c r="AC823" s="399"/>
      <c r="AD823" s="399"/>
      <c r="AE823" s="399"/>
      <c r="AF823" s="399"/>
      <c r="AG823" s="399"/>
      <c r="AH823" s="399"/>
      <c r="AI823" s="399"/>
      <c r="AJ823" s="399"/>
      <c r="AK823" s="399"/>
      <c r="AL823" s="399"/>
      <c r="AM823" s="399"/>
      <c r="AN823" s="399"/>
      <c r="AO823" s="399"/>
      <c r="AP823" s="399"/>
      <c r="AQ823" s="399"/>
      <c r="AR823" s="399"/>
      <c r="AS823" s="399"/>
      <c r="AT823" s="399"/>
      <c r="AU823" s="399"/>
      <c r="AV823" s="399"/>
      <c r="AW823" s="399"/>
      <c r="AX823" s="399"/>
      <c r="AY823" s="399"/>
      <c r="AZ823" s="399"/>
      <c r="BA823" s="399"/>
      <c r="BB823" s="399"/>
      <c r="BC823" s="399"/>
      <c r="BD823" s="399"/>
      <c r="BE823" s="399"/>
      <c r="BF823" s="399"/>
      <c r="BG823" s="399"/>
      <c r="BH823" s="399"/>
      <c r="BI823" s="399"/>
      <c r="BJ823" s="399"/>
      <c r="BK823" s="399"/>
      <c r="BL823" s="399"/>
      <c r="BM823" s="399"/>
      <c r="BN823" s="399"/>
      <c r="BO823" s="399"/>
      <c r="BP823" s="399"/>
      <c r="BQ823" s="399"/>
      <c r="BR823" s="399"/>
      <c r="BS823" s="399"/>
      <c r="BT823" s="399"/>
      <c r="BU823" s="399"/>
      <c r="BV823" s="399"/>
      <c r="BW823" s="399"/>
      <c r="BX823" s="399"/>
      <c r="BY823" s="399"/>
      <c r="BZ823" s="399"/>
      <c r="CA823" s="399"/>
      <c r="CB823" s="399"/>
      <c r="CC823" s="399"/>
      <c r="CD823" s="399"/>
      <c r="CE823" s="399"/>
      <c r="CF823" s="399"/>
      <c r="CG823" s="399"/>
      <c r="CH823" s="399"/>
      <c r="CI823" s="399"/>
      <c r="CJ823" s="399"/>
      <c r="CK823" s="399"/>
      <c r="CL823" s="399"/>
      <c r="CM823" s="399"/>
      <c r="CN823" s="399"/>
      <c r="CO823" s="399"/>
      <c r="CP823" s="399"/>
      <c r="CQ823" s="399"/>
      <c r="CR823" s="399"/>
      <c r="CS823" s="399"/>
      <c r="CT823" s="399"/>
      <c r="CU823" s="399"/>
      <c r="CV823" s="399"/>
      <c r="CW823" s="399"/>
      <c r="CX823" s="399"/>
      <c r="CY823" s="399"/>
      <c r="CZ823" s="399"/>
      <c r="DA823" s="399"/>
      <c r="DB823" s="399"/>
      <c r="DC823" s="399"/>
      <c r="DD823" s="399"/>
      <c r="DE823" s="399"/>
      <c r="DF823" s="399"/>
      <c r="DG823" s="399"/>
      <c r="DH823" s="399"/>
      <c r="DI823" s="399"/>
      <c r="DJ823" s="399"/>
      <c r="DK823" s="399"/>
      <c r="DL823" s="399"/>
      <c r="DM823" s="399"/>
      <c r="DN823" s="399"/>
      <c r="DO823" s="399"/>
      <c r="DP823" s="399"/>
      <c r="DQ823" s="399"/>
      <c r="DR823" s="399"/>
      <c r="DS823" s="399"/>
      <c r="DT823" s="399"/>
      <c r="DU823" s="399"/>
      <c r="DV823" s="399"/>
      <c r="DW823" s="399"/>
      <c r="DX823" s="399"/>
      <c r="DY823" s="399"/>
      <c r="DZ823" s="399"/>
      <c r="EA823" s="399"/>
      <c r="EB823" s="399"/>
      <c r="EC823" s="399"/>
      <c r="ED823" s="399"/>
      <c r="EE823" s="399"/>
      <c r="EF823" s="399"/>
      <c r="EG823" s="399"/>
      <c r="EH823" s="399"/>
      <c r="EI823" s="399"/>
      <c r="EJ823" s="399"/>
      <c r="EK823" s="399"/>
      <c r="EL823" s="399"/>
      <c r="EM823" s="399"/>
      <c r="EN823" s="399"/>
      <c r="EO823" s="399"/>
      <c r="EP823" s="399"/>
      <c r="EQ823" s="399"/>
      <c r="ER823" s="399"/>
      <c r="ES823" s="399"/>
      <c r="ET823" s="399"/>
      <c r="EU823" s="399"/>
      <c r="EV823" s="399"/>
      <c r="EW823" s="399"/>
      <c r="EX823" s="399"/>
      <c r="EY823" s="399"/>
      <c r="EZ823" s="399"/>
      <c r="FA823" s="399"/>
      <c r="FB823" s="399"/>
      <c r="FC823" s="399"/>
      <c r="FD823" s="399"/>
      <c r="FE823" s="399"/>
      <c r="FF823" s="399"/>
      <c r="FG823" s="399"/>
      <c r="FH823" s="399"/>
      <c r="FI823" s="399"/>
      <c r="FJ823" s="399"/>
      <c r="FK823" s="399"/>
      <c r="FL823" s="399"/>
      <c r="FM823" s="399"/>
      <c r="FN823" s="399"/>
      <c r="FO823" s="399"/>
      <c r="FP823" s="399"/>
      <c r="FQ823" s="399"/>
      <c r="FR823" s="399"/>
      <c r="FS823" s="399"/>
      <c r="FT823" s="399"/>
      <c r="FU823" s="399"/>
      <c r="FV823" s="399"/>
      <c r="FW823" s="399"/>
      <c r="FX823" s="399"/>
      <c r="FY823" s="399"/>
      <c r="FZ823" s="399"/>
      <c r="GA823" s="399"/>
      <c r="GB823" s="399"/>
      <c r="GC823" s="399"/>
      <c r="GD823" s="399"/>
      <c r="GE823" s="399"/>
      <c r="GF823" s="399"/>
      <c r="GG823" s="399"/>
      <c r="GH823" s="399"/>
      <c r="GI823" s="399"/>
      <c r="GJ823" s="399"/>
      <c r="GK823" s="399"/>
      <c r="GL823" s="399"/>
      <c r="GM823" s="399"/>
      <c r="GN823" s="399"/>
      <c r="GO823" s="399"/>
      <c r="GP823" s="399"/>
      <c r="GQ823" s="399"/>
      <c r="GR823" s="399"/>
      <c r="GS823" s="399"/>
      <c r="GT823" s="399"/>
      <c r="GU823" s="399"/>
      <c r="GV823" s="399"/>
      <c r="GW823" s="399"/>
      <c r="GX823" s="399"/>
      <c r="GY823" s="399"/>
      <c r="GZ823" s="399"/>
      <c r="HA823" s="399"/>
      <c r="HB823" s="399"/>
      <c r="HC823" s="399"/>
      <c r="HD823" s="399"/>
      <c r="HE823" s="399"/>
      <c r="HF823" s="399"/>
      <c r="HG823" s="399"/>
      <c r="HH823" s="399"/>
      <c r="HI823" s="399"/>
      <c r="HJ823" s="399"/>
      <c r="HK823" s="399"/>
      <c r="HL823" s="399"/>
      <c r="HM823" s="399"/>
      <c r="HN823" s="399"/>
      <c r="HO823" s="399"/>
      <c r="HP823" s="399"/>
      <c r="HQ823" s="399"/>
      <c r="HR823" s="399"/>
      <c r="HS823" s="399"/>
      <c r="HT823" s="399"/>
      <c r="HU823" s="399"/>
      <c r="HV823" s="399"/>
      <c r="HW823" s="399"/>
      <c r="HX823" s="399"/>
      <c r="HY823" s="399"/>
      <c r="HZ823" s="399"/>
      <c r="IA823" s="399"/>
      <c r="IB823" s="399"/>
      <c r="IC823" s="399"/>
      <c r="ID823" s="399"/>
      <c r="IE823" s="399"/>
      <c r="IF823" s="399"/>
      <c r="IG823" s="399"/>
      <c r="IH823" s="399"/>
      <c r="II823" s="399"/>
      <c r="IJ823" s="399"/>
      <c r="IK823" s="399"/>
      <c r="IL823" s="399"/>
      <c r="IM823" s="399"/>
      <c r="IN823" s="399"/>
      <c r="IO823" s="399"/>
      <c r="IP823" s="399"/>
      <c r="IQ823" s="399"/>
      <c r="IR823" s="399"/>
      <c r="IS823" s="399"/>
      <c r="IT823" s="399"/>
      <c r="IU823" s="399"/>
      <c r="IV823" s="399"/>
      <c r="IW823" s="399"/>
      <c r="IX823" s="399"/>
      <c r="IY823" s="399"/>
      <c r="IZ823" s="399"/>
      <c r="JA823" s="399"/>
      <c r="JB823" s="399"/>
      <c r="JC823" s="399"/>
      <c r="JD823" s="399"/>
      <c r="JE823" s="399"/>
      <c r="JF823" s="399"/>
      <c r="JG823" s="399"/>
      <c r="JH823" s="399"/>
      <c r="JI823" s="399"/>
      <c r="JJ823" s="399"/>
      <c r="JK823" s="399"/>
      <c r="JL823" s="399"/>
      <c r="JM823" s="399"/>
      <c r="JN823" s="399"/>
      <c r="JO823" s="399"/>
      <c r="JP823" s="399"/>
      <c r="JQ823" s="399"/>
      <c r="JR823" s="399"/>
      <c r="JS823" s="399"/>
      <c r="JT823" s="399"/>
      <c r="JU823" s="399"/>
      <c r="JV823" s="399"/>
      <c r="JW823" s="399"/>
      <c r="JX823" s="399"/>
      <c r="JY823" s="399"/>
      <c r="JZ823" s="399"/>
      <c r="KA823" s="399"/>
      <c r="KB823" s="399"/>
      <c r="KC823" s="399"/>
      <c r="KD823" s="399"/>
      <c r="KE823" s="399"/>
      <c r="KF823" s="399"/>
      <c r="KG823" s="399"/>
      <c r="KH823" s="399"/>
      <c r="KI823" s="399"/>
      <c r="KJ823" s="399"/>
      <c r="KK823" s="399"/>
      <c r="KL823" s="399"/>
      <c r="KM823" s="399"/>
      <c r="KN823" s="399"/>
      <c r="KO823" s="399"/>
      <c r="KP823" s="399"/>
      <c r="KQ823" s="399"/>
      <c r="KR823" s="399"/>
      <c r="KS823" s="399"/>
      <c r="KT823" s="399"/>
      <c r="KU823" s="399"/>
      <c r="KV823" s="399"/>
      <c r="KW823" s="399"/>
      <c r="KX823" s="399"/>
      <c r="KY823" s="399"/>
      <c r="KZ823" s="399"/>
      <c r="LA823" s="399"/>
      <c r="LB823" s="399"/>
      <c r="LC823" s="399"/>
      <c r="LD823" s="399"/>
      <c r="LE823" s="399"/>
      <c r="LF823" s="399"/>
      <c r="LG823" s="399"/>
      <c r="LH823" s="399"/>
      <c r="LI823" s="399"/>
      <c r="LJ823" s="399"/>
      <c r="LK823" s="399"/>
      <c r="LL823" s="399"/>
      <c r="LM823" s="399"/>
      <c r="LN823" s="399"/>
      <c r="LO823" s="399"/>
      <c r="LP823" s="399"/>
      <c r="LQ823" s="399"/>
      <c r="LR823" s="399"/>
      <c r="LS823" s="399"/>
      <c r="LT823" s="399"/>
      <c r="LU823" s="399"/>
      <c r="LV823" s="399"/>
      <c r="LW823" s="399"/>
      <c r="LX823" s="399"/>
      <c r="LY823" s="399"/>
      <c r="LZ823" s="399"/>
      <c r="MA823" s="399"/>
      <c r="MB823" s="399"/>
      <c r="MC823" s="399"/>
      <c r="MD823" s="399"/>
      <c r="ME823" s="399"/>
      <c r="MF823" s="399"/>
      <c r="MG823" s="399"/>
      <c r="MH823" s="399"/>
      <c r="MI823" s="399"/>
      <c r="MJ823" s="399"/>
      <c r="MK823" s="399"/>
      <c r="ML823" s="399"/>
      <c r="MM823" s="399"/>
      <c r="MN823" s="399"/>
      <c r="MO823" s="399"/>
      <c r="MP823" s="399"/>
      <c r="MQ823" s="399"/>
      <c r="MR823" s="399"/>
      <c r="MS823" s="399"/>
      <c r="MT823" s="399"/>
      <c r="MU823" s="399"/>
      <c r="MV823" s="399"/>
      <c r="MW823" s="399"/>
      <c r="MX823" s="399"/>
      <c r="MY823" s="399"/>
      <c r="MZ823" s="399"/>
      <c r="NA823" s="399"/>
      <c r="NB823" s="399"/>
      <c r="NC823" s="399"/>
      <c r="ND823" s="399"/>
      <c r="NE823" s="399"/>
      <c r="NF823" s="399"/>
      <c r="NG823" s="399"/>
      <c r="NH823" s="399"/>
      <c r="NI823" s="399"/>
      <c r="NJ823" s="399"/>
      <c r="NK823" s="399"/>
      <c r="NL823" s="399"/>
      <c r="NM823" s="399"/>
      <c r="NN823" s="399"/>
      <c r="NO823" s="399"/>
      <c r="NP823" s="399"/>
      <c r="NQ823" s="399"/>
      <c r="NR823" s="399"/>
      <c r="NS823" s="399"/>
      <c r="NT823" s="399"/>
      <c r="NU823" s="399"/>
      <c r="NV823" s="399"/>
      <c r="NW823" s="399"/>
      <c r="NX823" s="399"/>
      <c r="NY823" s="399"/>
      <c r="NZ823" s="399"/>
      <c r="OA823" s="399"/>
      <c r="OB823" s="399"/>
      <c r="OC823" s="399"/>
      <c r="OD823" s="399"/>
      <c r="OE823" s="399"/>
      <c r="OF823" s="399"/>
      <c r="OG823" s="399"/>
      <c r="OH823" s="399"/>
      <c r="OI823" s="399"/>
      <c r="OJ823" s="399"/>
      <c r="OK823" s="399"/>
      <c r="OL823" s="399"/>
      <c r="OM823" s="399"/>
      <c r="ON823" s="399"/>
      <c r="OO823" s="399"/>
      <c r="OP823" s="399"/>
      <c r="OQ823" s="399"/>
      <c r="OR823" s="399"/>
      <c r="OS823" s="399"/>
      <c r="OT823" s="399"/>
      <c r="OU823" s="399"/>
      <c r="OV823" s="399"/>
      <c r="OW823" s="399"/>
      <c r="OX823" s="399"/>
      <c r="OY823" s="399"/>
      <c r="OZ823" s="399"/>
      <c r="PA823" s="399"/>
      <c r="PB823" s="399"/>
      <c r="PC823" s="399"/>
      <c r="PD823" s="399"/>
      <c r="PE823" s="399"/>
      <c r="PF823" s="399"/>
      <c r="PG823" s="399"/>
      <c r="PH823" s="399"/>
      <c r="PI823" s="399"/>
      <c r="PJ823" s="399"/>
      <c r="PK823" s="399"/>
      <c r="PL823" s="399"/>
      <c r="PM823" s="399"/>
      <c r="PN823" s="399"/>
      <c r="PO823" s="399"/>
      <c r="PP823" s="399"/>
      <c r="PQ823" s="399"/>
      <c r="PR823" s="399"/>
      <c r="PS823" s="399"/>
      <c r="PT823" s="399"/>
      <c r="PU823" s="399"/>
      <c r="PV823" s="399"/>
      <c r="PW823" s="399"/>
      <c r="PX823" s="399"/>
      <c r="PY823" s="399"/>
      <c r="PZ823" s="399"/>
      <c r="QA823" s="399"/>
      <c r="QB823" s="399"/>
      <c r="QC823" s="399"/>
      <c r="QD823" s="399"/>
      <c r="QE823" s="399"/>
      <c r="QF823" s="399"/>
      <c r="QG823" s="399"/>
      <c r="QH823" s="399"/>
      <c r="QI823" s="399"/>
      <c r="QJ823" s="399"/>
      <c r="QK823" s="399"/>
      <c r="QL823" s="399"/>
      <c r="QM823" s="399"/>
      <c r="QN823" s="399"/>
      <c r="QO823" s="399"/>
      <c r="QP823" s="399"/>
      <c r="QQ823" s="399"/>
      <c r="QR823" s="399"/>
      <c r="QS823" s="399"/>
      <c r="QT823" s="399"/>
      <c r="QU823" s="399"/>
      <c r="QV823" s="399"/>
      <c r="QW823" s="399"/>
      <c r="QX823" s="399"/>
      <c r="QY823" s="399"/>
      <c r="QZ823" s="399"/>
      <c r="RA823" s="399"/>
      <c r="RB823" s="399"/>
      <c r="RC823" s="399"/>
      <c r="RD823" s="399"/>
      <c r="RE823" s="399"/>
      <c r="RF823" s="399"/>
      <c r="RG823" s="399"/>
      <c r="RH823" s="399"/>
      <c r="RI823" s="399"/>
      <c r="RJ823" s="399"/>
      <c r="RK823" s="399"/>
      <c r="RL823" s="399"/>
      <c r="RM823" s="399"/>
      <c r="RN823" s="399"/>
      <c r="RO823" s="399"/>
      <c r="RP823" s="399"/>
      <c r="RQ823" s="399"/>
      <c r="RR823" s="399"/>
      <c r="RS823" s="399"/>
      <c r="RT823" s="399"/>
      <c r="RU823" s="399"/>
      <c r="RV823" s="399"/>
      <c r="RW823" s="399"/>
      <c r="RX823" s="399"/>
      <c r="RY823" s="399"/>
      <c r="RZ823" s="399"/>
      <c r="SA823" s="399"/>
      <c r="SB823" s="399"/>
      <c r="SC823" s="399"/>
      <c r="SD823" s="399"/>
      <c r="SE823" s="399"/>
      <c r="SF823" s="399"/>
      <c r="SG823" s="399"/>
      <c r="SH823" s="399"/>
      <c r="SI823" s="399"/>
      <c r="SJ823" s="399"/>
      <c r="SK823" s="399"/>
      <c r="SL823" s="399"/>
      <c r="SM823" s="399"/>
      <c r="SN823" s="399"/>
      <c r="SO823" s="399"/>
      <c r="SP823" s="399"/>
      <c r="SQ823" s="399"/>
      <c r="SR823" s="399"/>
      <c r="SS823" s="399"/>
      <c r="ST823" s="399"/>
      <c r="SU823" s="399"/>
      <c r="SV823" s="399"/>
      <c r="SW823" s="399"/>
      <c r="SX823" s="399"/>
      <c r="SY823" s="399"/>
      <c r="SZ823" s="399"/>
      <c r="TA823" s="399"/>
      <c r="TB823" s="399"/>
      <c r="TC823" s="399"/>
      <c r="TD823" s="399"/>
      <c r="TE823" s="399"/>
      <c r="TF823" s="399"/>
      <c r="TG823" s="399"/>
      <c r="TH823" s="399"/>
      <c r="TI823" s="399"/>
      <c r="TJ823" s="399"/>
      <c r="TK823" s="399"/>
      <c r="TL823" s="399"/>
      <c r="TM823" s="399"/>
      <c r="TN823" s="399"/>
      <c r="TO823" s="399"/>
      <c r="TP823" s="399"/>
      <c r="TQ823" s="399"/>
      <c r="TR823" s="399"/>
      <c r="TS823" s="399"/>
      <c r="TT823" s="399"/>
      <c r="TU823" s="399"/>
      <c r="TV823" s="399"/>
      <c r="TW823" s="399"/>
      <c r="TX823" s="399"/>
      <c r="TY823" s="399"/>
      <c r="TZ823" s="399"/>
      <c r="UA823" s="399"/>
      <c r="UB823" s="399"/>
      <c r="UC823" s="399"/>
      <c r="UD823" s="399"/>
      <c r="UE823" s="399"/>
      <c r="UF823" s="399"/>
      <c r="UG823" s="399"/>
      <c r="UH823" s="399"/>
      <c r="UI823" s="399"/>
      <c r="UJ823" s="399"/>
      <c r="UK823" s="399"/>
      <c r="UL823" s="399"/>
      <c r="UM823" s="399"/>
      <c r="UN823" s="399"/>
      <c r="UO823" s="399"/>
      <c r="UP823" s="399"/>
      <c r="UQ823" s="399"/>
      <c r="UR823" s="399"/>
      <c r="US823" s="399"/>
      <c r="UT823" s="399"/>
      <c r="UU823" s="399"/>
      <c r="UV823" s="399"/>
      <c r="UW823" s="399"/>
      <c r="UX823" s="399"/>
      <c r="UY823" s="399"/>
      <c r="UZ823" s="399"/>
      <c r="VA823" s="399"/>
      <c r="VB823" s="399"/>
      <c r="VC823" s="399"/>
      <c r="VD823" s="399"/>
      <c r="VE823" s="399"/>
      <c r="VF823" s="399"/>
      <c r="VG823" s="399"/>
      <c r="VH823" s="399"/>
      <c r="VI823" s="399"/>
      <c r="VJ823" s="399"/>
      <c r="VK823" s="399"/>
      <c r="VL823" s="399"/>
      <c r="VM823" s="399"/>
      <c r="VN823" s="399"/>
      <c r="VO823" s="399"/>
      <c r="VP823" s="399"/>
      <c r="VQ823" s="399"/>
      <c r="VR823" s="399"/>
      <c r="VS823" s="399"/>
      <c r="VT823" s="399"/>
      <c r="VU823" s="399"/>
      <c r="VV823" s="399"/>
      <c r="VW823" s="399"/>
      <c r="VX823" s="399"/>
      <c r="VY823" s="399"/>
      <c r="VZ823" s="399"/>
      <c r="WA823" s="399"/>
      <c r="WB823" s="399"/>
      <c r="WC823" s="399"/>
      <c r="WD823" s="399"/>
      <c r="WE823" s="399"/>
      <c r="WF823" s="399"/>
      <c r="WG823" s="399"/>
      <c r="WH823" s="399"/>
      <c r="WI823" s="399"/>
      <c r="WJ823" s="399"/>
      <c r="WK823" s="399"/>
      <c r="WL823" s="399"/>
      <c r="WM823" s="399"/>
      <c r="WN823" s="399"/>
      <c r="WO823" s="399"/>
      <c r="WP823" s="399"/>
      <c r="WQ823" s="399"/>
      <c r="WR823" s="399"/>
      <c r="WS823" s="399"/>
      <c r="WT823" s="399"/>
      <c r="WU823" s="399"/>
      <c r="WV823" s="399"/>
      <c r="WW823" s="399"/>
      <c r="WX823" s="399"/>
      <c r="WY823" s="399"/>
      <c r="WZ823" s="399"/>
      <c r="XA823" s="399"/>
      <c r="XB823" s="399"/>
      <c r="XC823" s="399"/>
      <c r="XD823" s="399"/>
      <c r="XE823" s="399"/>
      <c r="XF823" s="399"/>
      <c r="XG823" s="399"/>
      <c r="XH823" s="399"/>
      <c r="XI823" s="399"/>
      <c r="XJ823" s="399"/>
      <c r="XK823" s="399"/>
      <c r="XL823" s="399"/>
      <c r="XM823" s="399"/>
      <c r="XN823" s="399"/>
      <c r="XO823" s="399"/>
      <c r="XP823" s="399"/>
      <c r="XQ823" s="399"/>
      <c r="XR823" s="399"/>
      <c r="XS823" s="399"/>
      <c r="XT823" s="399"/>
      <c r="XU823" s="399"/>
      <c r="XV823" s="399"/>
      <c r="XW823" s="399"/>
      <c r="XX823" s="399"/>
      <c r="XY823" s="399"/>
      <c r="XZ823" s="399"/>
      <c r="YA823" s="399"/>
      <c r="YB823" s="399"/>
      <c r="YC823" s="399"/>
      <c r="YD823" s="399"/>
      <c r="YE823" s="399"/>
      <c r="YF823" s="399"/>
      <c r="YG823" s="399"/>
      <c r="YH823" s="399"/>
      <c r="YI823" s="399"/>
      <c r="YJ823" s="399"/>
      <c r="YK823" s="399"/>
      <c r="YL823" s="399"/>
      <c r="YM823" s="399"/>
      <c r="YN823" s="399"/>
      <c r="YO823" s="399"/>
      <c r="YP823" s="399"/>
      <c r="YQ823" s="399"/>
      <c r="YR823" s="399"/>
      <c r="YS823" s="399"/>
      <c r="YT823" s="399"/>
      <c r="YU823" s="399"/>
      <c r="YV823" s="399"/>
      <c r="YW823" s="399"/>
      <c r="YX823" s="399"/>
      <c r="YY823" s="399"/>
      <c r="YZ823" s="399"/>
      <c r="ZA823" s="399"/>
      <c r="ZB823" s="399"/>
      <c r="ZC823" s="399"/>
      <c r="ZD823" s="399"/>
      <c r="ZE823" s="399"/>
      <c r="ZF823" s="399"/>
      <c r="ZG823" s="399"/>
      <c r="ZH823" s="399"/>
      <c r="ZI823" s="399"/>
      <c r="ZJ823" s="399"/>
      <c r="ZK823" s="399"/>
      <c r="ZL823" s="399"/>
      <c r="ZM823" s="399"/>
      <c r="ZN823" s="399"/>
      <c r="ZO823" s="399"/>
      <c r="ZP823" s="399"/>
      <c r="ZQ823" s="399"/>
      <c r="ZR823" s="399"/>
      <c r="ZS823" s="399"/>
      <c r="ZT823" s="399"/>
      <c r="ZU823" s="399"/>
      <c r="ZV823" s="399"/>
      <c r="ZW823" s="399"/>
      <c r="ZX823" s="399"/>
      <c r="ZY823" s="399"/>
      <c r="ZZ823" s="399"/>
      <c r="AAA823" s="399"/>
      <c r="AAB823" s="399"/>
      <c r="AAC823" s="399"/>
      <c r="AAD823" s="399"/>
      <c r="AAE823" s="399"/>
      <c r="AAF823" s="399"/>
      <c r="AAG823" s="399"/>
      <c r="AAH823" s="399"/>
      <c r="AAI823" s="399"/>
      <c r="AAJ823" s="399"/>
      <c r="AAK823" s="399"/>
      <c r="AAL823" s="399"/>
      <c r="AAM823" s="399"/>
      <c r="AAN823" s="399"/>
      <c r="AAO823" s="399"/>
      <c r="AAP823" s="399"/>
      <c r="AAQ823" s="399"/>
      <c r="AAR823" s="399"/>
      <c r="AAS823" s="399"/>
      <c r="AAT823" s="399"/>
      <c r="AAU823" s="399"/>
      <c r="AAV823" s="399"/>
      <c r="AAW823" s="399"/>
      <c r="AAX823" s="399"/>
      <c r="AAY823" s="399"/>
      <c r="AAZ823" s="399"/>
      <c r="ABA823" s="399"/>
      <c r="ABB823" s="399"/>
      <c r="ABC823" s="399"/>
      <c r="ABD823" s="399"/>
      <c r="ABE823" s="399"/>
      <c r="ABF823" s="399"/>
      <c r="ABG823" s="399"/>
      <c r="ABH823" s="399"/>
      <c r="ABI823" s="399"/>
      <c r="ABJ823" s="399"/>
      <c r="ABK823" s="399"/>
      <c r="ABL823" s="399"/>
      <c r="ABM823" s="399"/>
      <c r="ABN823" s="399"/>
      <c r="ABO823" s="399"/>
      <c r="ABP823" s="399"/>
      <c r="ABQ823" s="399"/>
      <c r="ABR823" s="399"/>
      <c r="ABS823" s="399"/>
      <c r="ABT823" s="399"/>
      <c r="ABU823" s="399"/>
      <c r="ABV823" s="399"/>
      <c r="ABW823" s="399"/>
      <c r="ABX823" s="399"/>
      <c r="ABY823" s="399"/>
      <c r="ABZ823" s="399"/>
      <c r="ACA823" s="399"/>
      <c r="ACB823" s="399"/>
      <c r="ACC823" s="399"/>
      <c r="ACD823" s="399"/>
      <c r="ACE823" s="399"/>
      <c r="ACF823" s="399"/>
      <c r="ACG823" s="399"/>
      <c r="ACH823" s="399"/>
      <c r="ACI823" s="399"/>
      <c r="ACJ823" s="399"/>
      <c r="ACK823" s="399"/>
      <c r="ACL823" s="399"/>
      <c r="ACM823" s="399"/>
      <c r="ACN823" s="399"/>
      <c r="ACO823" s="399"/>
      <c r="ACP823" s="399"/>
      <c r="ACQ823" s="399"/>
      <c r="ACR823" s="399"/>
      <c r="ACS823" s="399"/>
      <c r="ACT823" s="399"/>
      <c r="ACU823" s="399"/>
      <c r="ACV823" s="399"/>
      <c r="ACW823" s="399"/>
      <c r="ACX823" s="399"/>
      <c r="ACY823" s="399"/>
      <c r="ACZ823" s="399"/>
      <c r="ADA823" s="399"/>
      <c r="ADB823" s="399"/>
      <c r="ADC823" s="399"/>
      <c r="ADD823" s="399"/>
      <c r="ADE823" s="399"/>
      <c r="ADF823" s="399"/>
      <c r="ADG823" s="399"/>
      <c r="ADH823" s="399"/>
      <c r="ADI823" s="399"/>
      <c r="ADJ823" s="399"/>
      <c r="ADK823" s="399"/>
      <c r="ADL823" s="399"/>
      <c r="ADM823" s="399"/>
      <c r="ADN823" s="399"/>
      <c r="ADO823" s="399"/>
      <c r="ADP823" s="399"/>
      <c r="ADQ823" s="399"/>
      <c r="ADR823" s="399"/>
      <c r="ADS823" s="399"/>
      <c r="ADT823" s="399"/>
      <c r="ADU823" s="399"/>
      <c r="ADV823" s="399"/>
      <c r="ADW823" s="399"/>
      <c r="ADX823" s="399"/>
      <c r="ADY823" s="399"/>
      <c r="ADZ823" s="399"/>
      <c r="AEA823" s="399"/>
      <c r="AEB823" s="399"/>
      <c r="AEC823" s="399"/>
      <c r="AED823" s="399"/>
      <c r="AEE823" s="399"/>
      <c r="AEF823" s="399"/>
      <c r="AEG823" s="399"/>
      <c r="AEH823" s="399"/>
      <c r="AEI823" s="399"/>
      <c r="AEJ823" s="399"/>
      <c r="AEK823" s="399"/>
      <c r="AEL823" s="399"/>
      <c r="AEM823" s="399"/>
      <c r="AEN823" s="399"/>
      <c r="AEO823" s="399"/>
      <c r="AEP823" s="399"/>
      <c r="AEQ823" s="399"/>
      <c r="AER823" s="399"/>
      <c r="AES823" s="399"/>
      <c r="AET823" s="399"/>
      <c r="AEU823" s="399"/>
      <c r="AEV823" s="399"/>
      <c r="AEW823" s="399"/>
      <c r="AEX823" s="399"/>
      <c r="AEY823" s="399"/>
      <c r="AEZ823" s="399"/>
      <c r="AFA823" s="399"/>
      <c r="AFB823" s="399"/>
      <c r="AFC823" s="399"/>
      <c r="AFD823" s="399"/>
      <c r="AFE823" s="399"/>
      <c r="AFF823" s="399"/>
      <c r="AFG823" s="399"/>
      <c r="AFH823" s="399"/>
      <c r="AFI823" s="399"/>
      <c r="AFJ823" s="399"/>
      <c r="AFK823" s="399"/>
      <c r="AFL823" s="399"/>
      <c r="AFM823" s="399"/>
      <c r="AFN823" s="399"/>
      <c r="AFO823" s="399"/>
      <c r="AFP823" s="399"/>
      <c r="AFQ823" s="399"/>
      <c r="AFR823" s="399"/>
      <c r="AFS823" s="399"/>
      <c r="AFT823" s="399"/>
      <c r="AFU823" s="399"/>
      <c r="AFV823" s="399"/>
      <c r="AFW823" s="399"/>
      <c r="AFX823" s="399"/>
      <c r="AFY823" s="399"/>
      <c r="AFZ823" s="399"/>
      <c r="AGA823" s="399"/>
      <c r="AGB823" s="399"/>
      <c r="AGC823" s="399"/>
      <c r="AGD823" s="399"/>
      <c r="AGE823" s="399"/>
      <c r="AGF823" s="399"/>
      <c r="AGG823" s="399"/>
      <c r="AGH823" s="399"/>
      <c r="AGI823" s="399"/>
      <c r="AGJ823" s="399"/>
      <c r="AGK823" s="399"/>
      <c r="AGL823" s="399"/>
      <c r="AGM823" s="399"/>
      <c r="AGN823" s="399"/>
      <c r="AGO823" s="399"/>
      <c r="AGP823" s="399"/>
      <c r="AGQ823" s="399"/>
      <c r="AGR823" s="399"/>
      <c r="AGS823" s="399"/>
      <c r="AGT823" s="399"/>
      <c r="AGU823" s="399"/>
      <c r="AGV823" s="399"/>
      <c r="AGW823" s="399"/>
      <c r="AGX823" s="399"/>
      <c r="AGY823" s="399"/>
      <c r="AGZ823" s="399"/>
      <c r="AHA823" s="399"/>
      <c r="AHB823" s="399"/>
      <c r="AHC823" s="399"/>
      <c r="AHD823" s="399"/>
      <c r="AHE823" s="399"/>
      <c r="AHF823" s="399"/>
      <c r="AHG823" s="399"/>
      <c r="AHH823" s="399"/>
      <c r="AHI823" s="399"/>
      <c r="AHJ823" s="399"/>
      <c r="AHK823" s="399"/>
      <c r="AHL823" s="399"/>
      <c r="AHM823" s="399"/>
      <c r="AHN823" s="399"/>
      <c r="AHO823" s="399"/>
      <c r="AHP823" s="399"/>
      <c r="AHQ823" s="399"/>
      <c r="AHR823" s="399"/>
      <c r="AHS823" s="399"/>
      <c r="AHT823" s="399"/>
      <c r="AHU823" s="399"/>
      <c r="AHV823" s="399"/>
      <c r="AHW823" s="399"/>
      <c r="AHX823" s="399"/>
      <c r="AHY823" s="399"/>
      <c r="AHZ823" s="399"/>
      <c r="AIA823" s="399"/>
      <c r="AIB823" s="399"/>
      <c r="AIC823" s="399"/>
      <c r="AID823" s="399"/>
      <c r="AIE823" s="399"/>
      <c r="AIF823" s="399"/>
      <c r="AIG823" s="399"/>
      <c r="AIH823" s="399"/>
      <c r="AII823" s="399"/>
      <c r="AIJ823" s="399"/>
      <c r="AIK823" s="399"/>
      <c r="AIL823" s="399"/>
      <c r="AIM823" s="399"/>
      <c r="AIN823" s="399"/>
      <c r="AIO823" s="399"/>
      <c r="AIP823" s="399"/>
      <c r="AIQ823" s="399"/>
      <c r="AIR823" s="399"/>
      <c r="AIS823" s="399"/>
      <c r="AIT823" s="399"/>
      <c r="AIU823" s="399"/>
      <c r="AIV823" s="399"/>
      <c r="AIW823" s="399"/>
      <c r="AIX823" s="399"/>
      <c r="AIY823" s="399"/>
      <c r="AIZ823" s="399"/>
      <c r="AJA823" s="399"/>
      <c r="AJB823" s="399"/>
      <c r="AJC823" s="399"/>
      <c r="AJD823" s="399"/>
      <c r="AJE823" s="399"/>
      <c r="AJF823" s="399"/>
      <c r="AJG823" s="399"/>
      <c r="AJH823" s="399"/>
      <c r="AJI823" s="399"/>
      <c r="AJJ823" s="399"/>
      <c r="AJK823" s="399"/>
      <c r="AJL823" s="399"/>
      <c r="AJM823" s="399"/>
      <c r="AJN823" s="399"/>
      <c r="AJO823" s="399"/>
      <c r="AJP823" s="399"/>
      <c r="AJQ823" s="399"/>
      <c r="AJR823" s="399"/>
      <c r="AJS823" s="399"/>
      <c r="AJT823" s="399"/>
      <c r="AJU823" s="399"/>
      <c r="AJV823" s="399"/>
      <c r="AJW823" s="399"/>
      <c r="AJX823" s="399"/>
      <c r="AJY823" s="399"/>
      <c r="AJZ823" s="399"/>
      <c r="AKA823" s="399"/>
      <c r="AKB823" s="399"/>
      <c r="AKC823" s="399"/>
      <c r="AKD823" s="399"/>
      <c r="AKE823" s="399"/>
      <c r="AKF823" s="399"/>
      <c r="AKG823" s="399"/>
      <c r="AKH823" s="399"/>
      <c r="AKI823" s="399"/>
      <c r="AKJ823" s="399"/>
      <c r="AKK823" s="399"/>
      <c r="AKL823" s="399"/>
      <c r="AKM823" s="399"/>
      <c r="AKN823" s="399"/>
      <c r="AKO823" s="399"/>
      <c r="AKP823" s="399"/>
      <c r="AKQ823" s="399"/>
      <c r="AKR823" s="399"/>
      <c r="AKS823" s="399"/>
      <c r="AKT823" s="399"/>
      <c r="AKU823" s="399"/>
      <c r="AKV823" s="399"/>
      <c r="AKW823" s="399"/>
      <c r="AKX823" s="399"/>
      <c r="AKY823" s="399"/>
      <c r="AKZ823" s="399"/>
      <c r="ALA823" s="399"/>
      <c r="ALB823" s="399"/>
      <c r="ALC823" s="399"/>
      <c r="ALD823" s="399"/>
      <c r="ALE823" s="399"/>
      <c r="ALF823" s="399"/>
      <c r="ALG823" s="399"/>
      <c r="ALH823" s="399"/>
      <c r="ALI823" s="399"/>
      <c r="ALJ823" s="399"/>
      <c r="ALK823" s="399"/>
      <c r="ALL823" s="399"/>
      <c r="ALM823" s="399"/>
      <c r="ALN823" s="399"/>
      <c r="ALO823" s="399"/>
      <c r="ALP823" s="399"/>
      <c r="ALQ823" s="399"/>
      <c r="ALR823" s="399"/>
      <c r="ALS823" s="399"/>
      <c r="ALT823" s="399"/>
      <c r="ALU823" s="399"/>
      <c r="ALV823" s="399"/>
      <c r="ALW823" s="399"/>
      <c r="ALX823" s="399"/>
      <c r="ALY823" s="399"/>
      <c r="ALZ823" s="399"/>
      <c r="AMA823" s="399"/>
      <c r="AMB823" s="399"/>
      <c r="AMC823" s="399"/>
      <c r="AMD823" s="399"/>
      <c r="AME823" s="399"/>
      <c r="AMF823" s="399"/>
      <c r="AMG823" s="399"/>
      <c r="AMH823" s="399"/>
      <c r="AMI823" s="399"/>
      <c r="AMJ823" s="399"/>
      <c r="AMK823" s="399"/>
      <c r="AML823" s="399"/>
      <c r="AMM823" s="399"/>
      <c r="AMN823" s="399"/>
      <c r="AMO823" s="399"/>
      <c r="AMP823" s="399"/>
      <c r="AMQ823" s="399"/>
      <c r="AMR823" s="399"/>
      <c r="AMS823" s="399"/>
      <c r="AMT823" s="399"/>
      <c r="AMU823" s="399"/>
      <c r="AMV823" s="399"/>
      <c r="AMW823" s="399"/>
      <c r="AMX823" s="399"/>
      <c r="AMY823" s="399"/>
      <c r="AMZ823" s="399"/>
      <c r="ANA823" s="399"/>
      <c r="ANB823" s="399"/>
      <c r="ANC823" s="399"/>
      <c r="AND823" s="399"/>
      <c r="ANE823" s="399"/>
      <c r="ANF823" s="399"/>
      <c r="ANG823" s="399"/>
      <c r="ANH823" s="399"/>
      <c r="ANI823" s="399"/>
      <c r="ANJ823" s="399"/>
      <c r="ANK823" s="399"/>
      <c r="ANL823" s="399"/>
      <c r="ANM823" s="399"/>
      <c r="ANN823" s="399"/>
      <c r="ANO823" s="399"/>
      <c r="ANP823" s="399"/>
      <c r="ANQ823" s="399"/>
      <c r="ANR823" s="399"/>
      <c r="ANS823" s="399"/>
      <c r="ANT823" s="399"/>
      <c r="ANU823" s="399"/>
      <c r="ANV823" s="399"/>
      <c r="ANW823" s="399"/>
      <c r="ANX823" s="399"/>
      <c r="ANY823" s="399"/>
      <c r="ANZ823" s="399"/>
      <c r="AOA823" s="399"/>
      <c r="AOB823" s="399"/>
      <c r="AOC823" s="399"/>
      <c r="AOD823" s="399"/>
      <c r="AOE823" s="399"/>
      <c r="AOF823" s="399"/>
      <c r="AOG823" s="399"/>
      <c r="AOH823" s="399"/>
      <c r="AOI823" s="399"/>
      <c r="AOJ823" s="399"/>
      <c r="AOK823" s="399"/>
      <c r="AOL823" s="399"/>
      <c r="AOM823" s="399"/>
      <c r="AON823" s="399"/>
      <c r="AOO823" s="399"/>
      <c r="AOP823" s="399"/>
      <c r="AOQ823" s="399"/>
      <c r="AOR823" s="399"/>
      <c r="AOS823" s="399"/>
      <c r="AOT823" s="399"/>
      <c r="AOU823" s="399"/>
      <c r="AOV823" s="399"/>
      <c r="AOW823" s="399"/>
      <c r="AOX823" s="399"/>
      <c r="AOY823" s="399"/>
      <c r="AOZ823" s="399"/>
      <c r="APA823" s="399"/>
      <c r="APB823" s="399"/>
      <c r="APC823" s="399"/>
      <c r="APD823" s="399"/>
      <c r="APE823" s="399"/>
      <c r="APF823" s="399"/>
      <c r="APG823" s="399"/>
      <c r="APH823" s="399"/>
      <c r="API823" s="399"/>
      <c r="APJ823" s="399"/>
      <c r="APK823" s="399"/>
      <c r="APL823" s="399"/>
      <c r="APM823" s="399"/>
      <c r="APN823" s="399"/>
      <c r="APO823" s="399"/>
      <c r="APP823" s="399"/>
      <c r="APQ823" s="399"/>
      <c r="APR823" s="399"/>
      <c r="APS823" s="399"/>
      <c r="APT823" s="399"/>
      <c r="APU823" s="399"/>
      <c r="APV823" s="399"/>
      <c r="APW823" s="399"/>
      <c r="APX823" s="399"/>
      <c r="APY823" s="399"/>
      <c r="APZ823" s="399"/>
      <c r="AQA823" s="399"/>
      <c r="AQB823" s="399"/>
      <c r="AQC823" s="399"/>
      <c r="AQD823" s="399"/>
      <c r="AQE823" s="399"/>
      <c r="AQF823" s="399"/>
      <c r="AQG823" s="399"/>
      <c r="AQH823" s="399"/>
      <c r="AQI823" s="399"/>
      <c r="AQJ823" s="399"/>
      <c r="AQK823" s="399"/>
      <c r="AQL823" s="399"/>
      <c r="AQM823" s="399"/>
      <c r="AQN823" s="399"/>
      <c r="AQO823" s="399"/>
      <c r="AQP823" s="399"/>
      <c r="AQQ823" s="399"/>
      <c r="AQR823" s="399"/>
      <c r="AQS823" s="399"/>
      <c r="AQT823" s="399"/>
      <c r="AQU823" s="399"/>
      <c r="AQV823" s="399"/>
      <c r="AQW823" s="399"/>
      <c r="AQX823" s="399"/>
      <c r="AQY823" s="399"/>
      <c r="AQZ823" s="399"/>
      <c r="ARA823" s="399"/>
      <c r="ARB823" s="399"/>
      <c r="ARC823" s="399"/>
      <c r="ARD823" s="399"/>
      <c r="ARE823" s="399"/>
      <c r="ARF823" s="399"/>
      <c r="ARG823" s="399"/>
      <c r="ARH823" s="399"/>
      <c r="ARI823" s="399"/>
      <c r="ARJ823" s="399"/>
      <c r="ARK823" s="399"/>
      <c r="ARL823" s="399"/>
      <c r="ARM823" s="399"/>
      <c r="ARN823" s="399"/>
      <c r="ARO823" s="399"/>
      <c r="ARP823" s="399"/>
      <c r="ARQ823" s="399"/>
      <c r="ARR823" s="399"/>
      <c r="ARS823" s="399"/>
      <c r="ART823" s="399"/>
      <c r="ARU823" s="399"/>
      <c r="ARV823" s="399"/>
      <c r="ARW823" s="399"/>
      <c r="ARX823" s="399"/>
      <c r="ARY823" s="399"/>
      <c r="ARZ823" s="399"/>
      <c r="ASA823" s="399"/>
      <c r="ASB823" s="399"/>
      <c r="ASC823" s="399"/>
      <c r="ASD823" s="399"/>
      <c r="ASE823" s="399"/>
      <c r="ASF823" s="399"/>
      <c r="ASG823" s="399"/>
      <c r="ASH823" s="399"/>
      <c r="ASI823" s="399"/>
      <c r="ASJ823" s="399"/>
      <c r="ASK823" s="399"/>
      <c r="ASL823" s="399"/>
      <c r="ASM823" s="399"/>
      <c r="ASN823" s="399"/>
      <c r="ASO823" s="399"/>
      <c r="ASP823" s="399"/>
      <c r="ASQ823" s="399"/>
      <c r="ASR823" s="399"/>
      <c r="ASS823" s="399"/>
      <c r="AST823" s="399"/>
      <c r="ASU823" s="399"/>
      <c r="ASV823" s="399"/>
      <c r="ASW823" s="399"/>
      <c r="ASX823" s="399"/>
      <c r="ASY823" s="399"/>
      <c r="ASZ823" s="399"/>
      <c r="ATA823" s="399"/>
      <c r="ATB823" s="399"/>
      <c r="ATC823" s="399"/>
      <c r="ATD823" s="399"/>
      <c r="ATE823" s="399"/>
      <c r="ATF823" s="399"/>
      <c r="ATG823" s="399"/>
      <c r="ATH823" s="399"/>
      <c r="ATI823" s="399"/>
      <c r="ATJ823" s="399"/>
      <c r="ATK823" s="399"/>
      <c r="ATL823" s="399"/>
      <c r="ATM823" s="399"/>
      <c r="ATN823" s="399"/>
      <c r="ATO823" s="399"/>
      <c r="ATP823" s="399"/>
      <c r="ATQ823" s="399"/>
      <c r="ATR823" s="399"/>
      <c r="ATS823" s="399"/>
      <c r="ATT823" s="399"/>
      <c r="ATU823" s="399"/>
      <c r="ATV823" s="399"/>
      <c r="ATW823" s="399"/>
      <c r="ATX823" s="399"/>
      <c r="ATY823" s="399"/>
      <c r="ATZ823" s="399"/>
      <c r="AUA823" s="399"/>
      <c r="AUB823" s="399"/>
      <c r="AUC823" s="399"/>
      <c r="AUD823" s="399"/>
      <c r="AUE823" s="399"/>
      <c r="AUF823" s="399"/>
      <c r="AUG823" s="399"/>
      <c r="AUH823" s="399"/>
      <c r="AUI823" s="399"/>
      <c r="AUJ823" s="399"/>
      <c r="AUK823" s="399"/>
      <c r="AUL823" s="399"/>
      <c r="AUM823" s="399"/>
      <c r="AUN823" s="399"/>
      <c r="AUO823" s="399"/>
      <c r="AUP823" s="399"/>
      <c r="AUQ823" s="399"/>
      <c r="AUR823" s="399"/>
      <c r="AUS823" s="399"/>
      <c r="AUT823" s="399"/>
      <c r="AUU823" s="399"/>
      <c r="AUV823" s="399"/>
      <c r="AUW823" s="399"/>
      <c r="AUX823" s="399"/>
      <c r="AUY823" s="399"/>
      <c r="AUZ823" s="399"/>
      <c r="AVA823" s="399"/>
      <c r="AVB823" s="399"/>
      <c r="AVC823" s="399"/>
      <c r="AVD823" s="399"/>
      <c r="AVE823" s="399"/>
      <c r="AVF823" s="399"/>
      <c r="AVG823" s="399"/>
      <c r="AVH823" s="399"/>
      <c r="AVI823" s="399"/>
      <c r="AVJ823" s="399"/>
      <c r="AVK823" s="399"/>
      <c r="AVL823" s="399"/>
      <c r="AVM823" s="399"/>
      <c r="AVN823" s="399"/>
      <c r="AVO823" s="399"/>
      <c r="AVP823" s="399"/>
      <c r="AVQ823" s="399"/>
      <c r="AVR823" s="399"/>
      <c r="AVS823" s="399"/>
      <c r="AVT823" s="399"/>
      <c r="AVU823" s="399"/>
      <c r="AVV823" s="399"/>
      <c r="AVW823" s="399"/>
      <c r="AVX823" s="399"/>
      <c r="AVY823" s="399"/>
      <c r="AVZ823" s="399"/>
      <c r="AWA823" s="399"/>
      <c r="AWB823" s="399"/>
      <c r="AWC823" s="399"/>
      <c r="AWD823" s="399"/>
      <c r="AWE823" s="399"/>
      <c r="AWF823" s="399"/>
      <c r="AWG823" s="399"/>
      <c r="AWH823" s="399"/>
      <c r="AWI823" s="399"/>
      <c r="AWJ823" s="399"/>
      <c r="AWK823" s="399"/>
      <c r="AWL823" s="399"/>
      <c r="AWM823" s="399"/>
      <c r="AWN823" s="399"/>
      <c r="AWO823" s="399"/>
      <c r="AWP823" s="399"/>
      <c r="AWQ823" s="399"/>
      <c r="AWR823" s="399"/>
      <c r="AWS823" s="399"/>
      <c r="AWT823" s="399"/>
      <c r="AWU823" s="399"/>
      <c r="AWV823" s="399"/>
      <c r="AWW823" s="399"/>
      <c r="AWX823" s="399"/>
      <c r="AWY823" s="399"/>
      <c r="AWZ823" s="399"/>
      <c r="AXA823" s="399"/>
      <c r="AXB823" s="399"/>
      <c r="AXC823" s="399"/>
      <c r="AXD823" s="399"/>
      <c r="AXE823" s="399"/>
      <c r="AXF823" s="399"/>
      <c r="AXG823" s="399"/>
      <c r="AXH823" s="399"/>
      <c r="AXI823" s="399"/>
      <c r="AXJ823" s="399"/>
      <c r="AXK823" s="399"/>
      <c r="AXL823" s="399"/>
      <c r="AXM823" s="399"/>
      <c r="AXN823" s="399"/>
      <c r="AXO823" s="399"/>
      <c r="AXP823" s="399"/>
      <c r="AXQ823" s="399"/>
      <c r="AXR823" s="399"/>
      <c r="AXS823" s="399"/>
      <c r="AXT823" s="399"/>
      <c r="AXU823" s="399"/>
      <c r="AXV823" s="399"/>
      <c r="AXW823" s="399"/>
      <c r="AXX823" s="399"/>
      <c r="AXY823" s="399"/>
      <c r="AXZ823" s="399"/>
      <c r="AYA823" s="399"/>
      <c r="AYB823" s="399"/>
      <c r="AYC823" s="399"/>
      <c r="AYD823" s="399"/>
      <c r="AYE823" s="399"/>
      <c r="AYF823" s="399"/>
      <c r="AYG823" s="399"/>
      <c r="AYH823" s="399"/>
      <c r="AYI823" s="399"/>
      <c r="AYJ823" s="399"/>
      <c r="AYK823" s="399"/>
      <c r="AYL823" s="399"/>
      <c r="AYM823" s="399"/>
      <c r="AYN823" s="399"/>
      <c r="AYO823" s="399"/>
      <c r="AYP823" s="399"/>
      <c r="AYQ823" s="399"/>
      <c r="AYR823" s="399"/>
      <c r="AYS823" s="399"/>
      <c r="AYT823" s="399"/>
      <c r="AYU823" s="399"/>
      <c r="AYV823" s="399"/>
      <c r="AYW823" s="399"/>
      <c r="AYX823" s="399"/>
      <c r="AYY823" s="399"/>
      <c r="AYZ823" s="399"/>
      <c r="AZA823" s="399"/>
      <c r="AZB823" s="399"/>
      <c r="AZC823" s="399"/>
      <c r="AZD823" s="399"/>
      <c r="AZE823" s="399"/>
      <c r="AZF823" s="399"/>
      <c r="AZG823" s="399"/>
      <c r="AZH823" s="399"/>
      <c r="AZI823" s="399"/>
      <c r="AZJ823" s="399"/>
      <c r="AZK823" s="399"/>
      <c r="AZL823" s="399"/>
      <c r="AZM823" s="399"/>
      <c r="AZN823" s="399"/>
      <c r="AZO823" s="399"/>
      <c r="AZP823" s="399"/>
      <c r="AZQ823" s="399"/>
      <c r="AZR823" s="399"/>
      <c r="AZS823" s="399"/>
      <c r="AZT823" s="399"/>
      <c r="AZU823" s="399"/>
      <c r="AZV823" s="399"/>
      <c r="AZW823" s="399"/>
      <c r="AZX823" s="399"/>
      <c r="AZY823" s="399"/>
      <c r="AZZ823" s="399"/>
      <c r="BAA823" s="399"/>
      <c r="BAB823" s="399"/>
      <c r="BAC823" s="399"/>
      <c r="BAD823" s="399"/>
      <c r="BAE823" s="399"/>
      <c r="BAF823" s="399"/>
      <c r="BAG823" s="399"/>
      <c r="BAH823" s="399"/>
      <c r="BAI823" s="399"/>
      <c r="BAJ823" s="399"/>
      <c r="BAK823" s="399"/>
      <c r="BAL823" s="399"/>
      <c r="BAM823" s="399"/>
      <c r="BAN823" s="399"/>
      <c r="BAO823" s="399"/>
      <c r="BAP823" s="399"/>
      <c r="BAQ823" s="399"/>
      <c r="BAR823" s="399"/>
      <c r="BAS823" s="399"/>
      <c r="BAT823" s="399"/>
      <c r="BAU823" s="399"/>
      <c r="BAV823" s="399"/>
      <c r="BAW823" s="399"/>
      <c r="BAX823" s="399"/>
      <c r="BAY823" s="399"/>
      <c r="BAZ823" s="399"/>
      <c r="BBA823" s="399"/>
      <c r="BBB823" s="399"/>
      <c r="BBC823" s="399"/>
      <c r="BBD823" s="399"/>
      <c r="BBE823" s="399"/>
      <c r="BBF823" s="399"/>
      <c r="BBG823" s="399"/>
      <c r="BBH823" s="399"/>
      <c r="BBI823" s="399"/>
      <c r="BBJ823" s="399"/>
      <c r="BBK823" s="399"/>
      <c r="BBL823" s="399"/>
      <c r="BBM823" s="399"/>
      <c r="BBN823" s="399"/>
      <c r="BBO823" s="399"/>
      <c r="BBP823" s="399"/>
      <c r="BBQ823" s="399"/>
      <c r="BBR823" s="399"/>
      <c r="BBS823" s="399"/>
      <c r="BBT823" s="399"/>
      <c r="BBU823" s="399"/>
      <c r="BBV823" s="399"/>
      <c r="BBW823" s="399"/>
      <c r="BBX823" s="399"/>
      <c r="BBY823" s="399"/>
      <c r="BBZ823" s="399"/>
      <c r="BCA823" s="399"/>
      <c r="BCB823" s="399"/>
      <c r="BCC823" s="399"/>
      <c r="BCD823" s="399"/>
      <c r="BCE823" s="399"/>
      <c r="BCF823" s="399"/>
      <c r="BCG823" s="399"/>
      <c r="BCH823" s="399"/>
      <c r="BCI823" s="399"/>
      <c r="BCJ823" s="399"/>
      <c r="BCK823" s="399"/>
      <c r="BCL823" s="399"/>
      <c r="BCM823" s="399"/>
      <c r="BCN823" s="399"/>
      <c r="BCO823" s="399"/>
      <c r="BCP823" s="399"/>
      <c r="BCQ823" s="399"/>
      <c r="BCR823" s="399"/>
      <c r="BCS823" s="399"/>
      <c r="BCT823" s="399"/>
      <c r="BCU823" s="399"/>
      <c r="BCV823" s="399"/>
      <c r="BCW823" s="399"/>
      <c r="BCX823" s="399"/>
      <c r="BCY823" s="399"/>
      <c r="BCZ823" s="399"/>
      <c r="BDA823" s="399"/>
      <c r="BDB823" s="399"/>
      <c r="BDC823" s="399"/>
      <c r="BDD823" s="399"/>
      <c r="BDE823" s="399"/>
      <c r="BDF823" s="399"/>
      <c r="BDG823" s="399"/>
      <c r="BDH823" s="399"/>
      <c r="BDI823" s="399"/>
      <c r="BDJ823" s="399"/>
      <c r="BDK823" s="399"/>
      <c r="BDL823" s="399"/>
      <c r="BDM823" s="399"/>
      <c r="BDN823" s="399"/>
      <c r="BDO823" s="399"/>
      <c r="BDP823" s="399"/>
      <c r="BDQ823" s="399"/>
      <c r="BDR823" s="399"/>
      <c r="BDS823" s="399"/>
      <c r="BDT823" s="399"/>
      <c r="BDU823" s="399"/>
      <c r="BDV823" s="399"/>
      <c r="BDW823" s="399"/>
      <c r="BDX823" s="399"/>
      <c r="BDY823" s="399"/>
      <c r="BDZ823" s="399"/>
      <c r="BEA823" s="399"/>
      <c r="BEB823" s="399"/>
      <c r="BEC823" s="399"/>
      <c r="BED823" s="399"/>
      <c r="BEE823" s="399"/>
      <c r="BEF823" s="399"/>
      <c r="BEG823" s="399"/>
      <c r="BEH823" s="399"/>
      <c r="BEI823" s="399"/>
      <c r="BEJ823" s="399"/>
      <c r="BEK823" s="399"/>
      <c r="BEL823" s="399"/>
      <c r="BEM823" s="399"/>
      <c r="BEN823" s="399"/>
      <c r="BEO823" s="399"/>
      <c r="BEP823" s="399"/>
      <c r="BEQ823" s="399"/>
      <c r="BER823" s="399"/>
      <c r="BES823" s="399"/>
      <c r="BET823" s="399"/>
      <c r="BEU823" s="399"/>
      <c r="BEV823" s="399"/>
      <c r="BEW823" s="399"/>
      <c r="BEX823" s="399"/>
      <c r="BEY823" s="399"/>
      <c r="BEZ823" s="399"/>
      <c r="BFA823" s="399"/>
      <c r="BFB823" s="399"/>
      <c r="BFC823" s="399"/>
      <c r="BFD823" s="399"/>
      <c r="BFE823" s="399"/>
      <c r="BFF823" s="399"/>
      <c r="BFG823" s="399"/>
      <c r="BFH823" s="399"/>
      <c r="BFI823" s="399"/>
      <c r="BFJ823" s="399"/>
      <c r="BFK823" s="399"/>
      <c r="BFL823" s="399"/>
      <c r="BFM823" s="399"/>
      <c r="BFN823" s="399"/>
      <c r="BFO823" s="399"/>
      <c r="BFP823" s="399"/>
      <c r="BFQ823" s="399"/>
      <c r="BFR823" s="399"/>
      <c r="BFS823" s="399"/>
      <c r="BFT823" s="399"/>
      <c r="BFU823" s="399"/>
      <c r="BFV823" s="399"/>
      <c r="BFW823" s="399"/>
      <c r="BFX823" s="399"/>
      <c r="BFY823" s="399"/>
      <c r="BFZ823" s="399"/>
      <c r="BGA823" s="399"/>
      <c r="BGB823" s="399"/>
      <c r="BGC823" s="399"/>
      <c r="BGD823" s="399"/>
      <c r="BGE823" s="399"/>
      <c r="BGF823" s="399"/>
      <c r="BGG823" s="399"/>
      <c r="BGH823" s="399"/>
      <c r="BGI823" s="399"/>
      <c r="BGJ823" s="399"/>
      <c r="BGK823" s="399"/>
      <c r="BGL823" s="399"/>
      <c r="BGM823" s="399"/>
      <c r="BGN823" s="399"/>
      <c r="BGO823" s="399"/>
      <c r="BGP823" s="399"/>
      <c r="BGQ823" s="399"/>
      <c r="BGR823" s="399"/>
      <c r="BGS823" s="399"/>
      <c r="BGT823" s="399"/>
      <c r="BGU823" s="399"/>
      <c r="BGV823" s="399"/>
      <c r="BGW823" s="399"/>
      <c r="BGX823" s="399"/>
      <c r="BGY823" s="399"/>
      <c r="BGZ823" s="399"/>
      <c r="BHA823" s="399"/>
      <c r="BHB823" s="399"/>
      <c r="BHC823" s="399"/>
      <c r="BHD823" s="399"/>
      <c r="BHE823" s="399"/>
      <c r="BHF823" s="399"/>
      <c r="BHG823" s="399"/>
      <c r="BHH823" s="399"/>
      <c r="BHI823" s="399"/>
      <c r="BHJ823" s="399"/>
      <c r="BHK823" s="399"/>
      <c r="BHL823" s="399"/>
      <c r="BHM823" s="399"/>
      <c r="BHN823" s="399"/>
      <c r="BHO823" s="399"/>
      <c r="BHP823" s="399"/>
      <c r="BHQ823" s="399"/>
      <c r="BHR823" s="399"/>
      <c r="BHS823" s="399"/>
      <c r="BHT823" s="399"/>
      <c r="BHU823" s="399"/>
      <c r="BHV823" s="399"/>
      <c r="BHW823" s="399"/>
      <c r="BHX823" s="399"/>
      <c r="BHY823" s="399"/>
      <c r="BHZ823" s="399"/>
      <c r="BIA823" s="399"/>
      <c r="BIB823" s="399"/>
      <c r="BIC823" s="399"/>
      <c r="BID823" s="399"/>
      <c r="BIE823" s="399"/>
      <c r="BIF823" s="399"/>
      <c r="BIG823" s="399"/>
      <c r="BIH823" s="399"/>
      <c r="BII823" s="399"/>
      <c r="BIJ823" s="399"/>
      <c r="BIK823" s="399"/>
      <c r="BIL823" s="399"/>
      <c r="BIM823" s="399"/>
      <c r="BIN823" s="399"/>
      <c r="BIO823" s="399"/>
      <c r="BIP823" s="399"/>
      <c r="BIQ823" s="399"/>
      <c r="BIR823" s="399"/>
      <c r="BIS823" s="399"/>
      <c r="BIT823" s="399"/>
      <c r="BIU823" s="399"/>
      <c r="BIV823" s="399"/>
      <c r="BIW823" s="399"/>
      <c r="BIX823" s="399"/>
      <c r="BIY823" s="399"/>
      <c r="BIZ823" s="399"/>
      <c r="BJA823" s="399"/>
      <c r="BJB823" s="399"/>
      <c r="BJC823" s="399"/>
      <c r="BJD823" s="399"/>
      <c r="BJE823" s="399"/>
      <c r="BJF823" s="399"/>
      <c r="BJG823" s="399"/>
      <c r="BJH823" s="399"/>
      <c r="BJI823" s="399"/>
      <c r="BJJ823" s="399"/>
      <c r="BJK823" s="399"/>
      <c r="BJL823" s="399"/>
      <c r="BJM823" s="399"/>
      <c r="BJN823" s="399"/>
      <c r="BJO823" s="399"/>
      <c r="BJP823" s="399"/>
      <c r="BJQ823" s="399"/>
      <c r="BJR823" s="399"/>
      <c r="BJS823" s="399"/>
      <c r="BJT823" s="399"/>
      <c r="BJU823" s="399"/>
      <c r="BJV823" s="399"/>
      <c r="BJW823" s="399"/>
      <c r="BJX823" s="399"/>
      <c r="BJY823" s="399"/>
      <c r="BJZ823" s="399"/>
      <c r="BKA823" s="399"/>
      <c r="BKB823" s="399"/>
      <c r="BKC823" s="399"/>
      <c r="BKD823" s="399"/>
      <c r="BKE823" s="399"/>
      <c r="BKF823" s="399"/>
      <c r="BKG823" s="399"/>
      <c r="BKH823" s="399"/>
      <c r="BKI823" s="399"/>
      <c r="BKJ823" s="399"/>
      <c r="BKK823" s="399"/>
      <c r="BKL823" s="399"/>
      <c r="BKM823" s="399"/>
      <c r="BKN823" s="399"/>
      <c r="BKO823" s="399"/>
      <c r="BKP823" s="399"/>
      <c r="BKQ823" s="399"/>
      <c r="BKR823" s="399"/>
      <c r="BKS823" s="399"/>
      <c r="BKT823" s="399"/>
      <c r="BKU823" s="399"/>
      <c r="BKV823" s="399"/>
      <c r="BKW823" s="399"/>
      <c r="BKX823" s="399"/>
      <c r="BKY823" s="399"/>
      <c r="BKZ823" s="399"/>
      <c r="BLA823" s="399"/>
      <c r="BLB823" s="399"/>
      <c r="BLC823" s="399"/>
      <c r="BLD823" s="399"/>
      <c r="BLE823" s="399"/>
      <c r="BLF823" s="399"/>
      <c r="BLG823" s="399"/>
      <c r="BLH823" s="399"/>
      <c r="BLI823" s="399"/>
      <c r="BLJ823" s="399"/>
      <c r="BLK823" s="399"/>
      <c r="BLL823" s="399"/>
      <c r="BLM823" s="399"/>
      <c r="BLN823" s="399"/>
      <c r="BLO823" s="399"/>
      <c r="BLP823" s="399"/>
      <c r="BLQ823" s="399"/>
      <c r="BLR823" s="399"/>
      <c r="BLS823" s="399"/>
      <c r="BLT823" s="399"/>
      <c r="BLU823" s="399"/>
      <c r="BLV823" s="399"/>
      <c r="BLW823" s="399"/>
      <c r="BLX823" s="399"/>
      <c r="BLY823" s="399"/>
      <c r="BLZ823" s="399"/>
      <c r="BMA823" s="399"/>
      <c r="BMB823" s="399"/>
      <c r="BMC823" s="399"/>
      <c r="BMD823" s="399"/>
      <c r="BME823" s="399"/>
      <c r="BMF823" s="399"/>
      <c r="BMG823" s="399"/>
      <c r="BMH823" s="399"/>
      <c r="BMI823" s="399"/>
      <c r="BMJ823" s="399"/>
      <c r="BMK823" s="399"/>
      <c r="BML823" s="399"/>
      <c r="BMM823" s="399"/>
      <c r="BMN823" s="399"/>
      <c r="BMO823" s="399"/>
      <c r="BMP823" s="399"/>
      <c r="BMQ823" s="399"/>
      <c r="BMR823" s="399"/>
      <c r="BMS823" s="399"/>
      <c r="BMT823" s="399"/>
      <c r="BMU823" s="399"/>
      <c r="BMV823" s="399"/>
      <c r="BMW823" s="399"/>
      <c r="BMX823" s="399"/>
      <c r="BMY823" s="399"/>
      <c r="BMZ823" s="399"/>
      <c r="BNA823" s="399"/>
      <c r="BNB823" s="399"/>
      <c r="BNC823" s="399"/>
      <c r="BND823" s="399"/>
      <c r="BNE823" s="399"/>
      <c r="BNF823" s="399"/>
      <c r="BNG823" s="399"/>
      <c r="BNH823" s="399"/>
      <c r="BNI823" s="399"/>
      <c r="BNJ823" s="399"/>
      <c r="BNK823" s="399"/>
      <c r="BNL823" s="399"/>
      <c r="BNM823" s="399"/>
      <c r="BNN823" s="399"/>
      <c r="BNO823" s="399"/>
      <c r="BNP823" s="399"/>
      <c r="BNQ823" s="399"/>
      <c r="BNR823" s="399"/>
      <c r="BNS823" s="399"/>
      <c r="BNT823" s="399"/>
      <c r="BNU823" s="399"/>
      <c r="BNV823" s="399"/>
      <c r="BNW823" s="399"/>
      <c r="BNX823" s="399"/>
      <c r="BNY823" s="399"/>
      <c r="BNZ823" s="399"/>
      <c r="BOA823" s="399"/>
      <c r="BOB823" s="399"/>
      <c r="BOC823" s="399"/>
      <c r="BOD823" s="399"/>
      <c r="BOE823" s="399"/>
      <c r="BOF823" s="399"/>
      <c r="BOG823" s="399"/>
      <c r="BOH823" s="399"/>
      <c r="BOI823" s="399"/>
      <c r="BOJ823" s="399"/>
      <c r="BOK823" s="399"/>
      <c r="BOL823" s="399"/>
      <c r="BOM823" s="399"/>
      <c r="BON823" s="399"/>
      <c r="BOO823" s="399"/>
      <c r="BOP823" s="399"/>
      <c r="BOQ823" s="399"/>
      <c r="BOR823" s="399"/>
      <c r="BOS823" s="399"/>
      <c r="BOT823" s="399"/>
      <c r="BOU823" s="399"/>
      <c r="BOV823" s="399"/>
      <c r="BOW823" s="399"/>
      <c r="BOX823" s="399"/>
      <c r="BOY823" s="399"/>
      <c r="BOZ823" s="399"/>
      <c r="BPA823" s="399"/>
      <c r="BPB823" s="399"/>
      <c r="BPC823" s="399"/>
      <c r="BPD823" s="399"/>
      <c r="BPE823" s="399"/>
      <c r="BPF823" s="399"/>
      <c r="BPG823" s="399"/>
      <c r="BPH823" s="399"/>
      <c r="BPI823" s="399"/>
      <c r="BPJ823" s="399"/>
      <c r="BPK823" s="399"/>
      <c r="BPL823" s="399"/>
      <c r="BPM823" s="399"/>
      <c r="BPN823" s="399"/>
      <c r="BPO823" s="399"/>
      <c r="BPP823" s="399"/>
      <c r="BPQ823" s="399"/>
      <c r="BPR823" s="399"/>
      <c r="BPS823" s="399"/>
      <c r="BPT823" s="399"/>
      <c r="BPU823" s="399"/>
      <c r="BPV823" s="399"/>
      <c r="BPW823" s="399"/>
      <c r="BPX823" s="399"/>
      <c r="BPY823" s="399"/>
      <c r="BPZ823" s="399"/>
      <c r="BQA823" s="399"/>
      <c r="BQB823" s="399"/>
      <c r="BQC823" s="399"/>
      <c r="BQD823" s="399"/>
      <c r="BQE823" s="399"/>
      <c r="BQF823" s="399"/>
      <c r="BQG823" s="399"/>
      <c r="BQH823" s="399"/>
      <c r="BQI823" s="399"/>
      <c r="BQJ823" s="399"/>
      <c r="BQK823" s="399"/>
      <c r="BQL823" s="399"/>
      <c r="BQM823" s="399"/>
      <c r="BQN823" s="399"/>
      <c r="BQO823" s="399"/>
      <c r="BQP823" s="399"/>
      <c r="BQQ823" s="399"/>
      <c r="BQR823" s="399"/>
      <c r="BQS823" s="399"/>
      <c r="BQT823" s="399"/>
      <c r="BQU823" s="399"/>
      <c r="BQV823" s="399"/>
      <c r="BQW823" s="399"/>
      <c r="BQX823" s="399"/>
      <c r="BQY823" s="399"/>
      <c r="BQZ823" s="399"/>
      <c r="BRA823" s="399"/>
      <c r="BRB823" s="399"/>
      <c r="BRC823" s="399"/>
      <c r="BRD823" s="399"/>
      <c r="BRE823" s="399"/>
      <c r="BRF823" s="399"/>
      <c r="BRG823" s="399"/>
      <c r="BRH823" s="399"/>
      <c r="BRI823" s="399"/>
      <c r="BRJ823" s="399"/>
      <c r="BRK823" s="399"/>
      <c r="BRL823" s="399"/>
      <c r="BRM823" s="399"/>
      <c r="BRN823" s="399"/>
      <c r="BRO823" s="399"/>
      <c r="BRP823" s="399"/>
      <c r="BRQ823" s="399"/>
      <c r="BRR823" s="399"/>
      <c r="BRS823" s="399"/>
      <c r="BRT823" s="399"/>
      <c r="BRU823" s="399"/>
      <c r="BRV823" s="399"/>
      <c r="BRW823" s="399"/>
      <c r="BRX823" s="399"/>
      <c r="BRY823" s="399"/>
      <c r="BRZ823" s="399"/>
      <c r="BSA823" s="399"/>
      <c r="BSB823" s="399"/>
      <c r="BSC823" s="399"/>
      <c r="BSD823" s="399"/>
      <c r="BSE823" s="399"/>
      <c r="BSF823" s="399"/>
      <c r="BSG823" s="399"/>
      <c r="BSH823" s="399"/>
      <c r="BSI823" s="399"/>
      <c r="BSJ823" s="399"/>
      <c r="BSK823" s="399"/>
      <c r="BSL823" s="399"/>
      <c r="BSM823" s="399"/>
      <c r="BSN823" s="399"/>
      <c r="BSO823" s="399"/>
      <c r="BSP823" s="399"/>
      <c r="BSQ823" s="399"/>
      <c r="BSR823" s="399"/>
      <c r="BSS823" s="399"/>
      <c r="BST823" s="399"/>
      <c r="BSU823" s="399"/>
      <c r="BSV823" s="399"/>
      <c r="BSW823" s="399"/>
      <c r="BSX823" s="399"/>
      <c r="BSY823" s="399"/>
      <c r="BSZ823" s="399"/>
      <c r="BTA823" s="399"/>
      <c r="BTB823" s="399"/>
      <c r="BTC823" s="399"/>
      <c r="BTD823" s="399"/>
      <c r="BTE823" s="399"/>
      <c r="BTF823" s="399"/>
      <c r="BTG823" s="399"/>
      <c r="BTH823" s="399"/>
      <c r="BTI823" s="399"/>
      <c r="BTJ823" s="399"/>
      <c r="BTK823" s="399"/>
      <c r="BTL823" s="399"/>
      <c r="BTM823" s="399"/>
      <c r="BTN823" s="399"/>
      <c r="BTO823" s="399"/>
      <c r="BTP823" s="399"/>
      <c r="BTQ823" s="399"/>
      <c r="BTR823" s="399"/>
      <c r="BTS823" s="399"/>
      <c r="BTT823" s="399"/>
      <c r="BTU823" s="399"/>
      <c r="BTV823" s="399"/>
      <c r="BTW823" s="399"/>
      <c r="BTX823" s="399"/>
      <c r="BTY823" s="399"/>
      <c r="BTZ823" s="399"/>
      <c r="BUA823" s="399"/>
      <c r="BUB823" s="399"/>
      <c r="BUC823" s="399"/>
      <c r="BUD823" s="399"/>
      <c r="BUE823" s="399"/>
      <c r="BUF823" s="399"/>
      <c r="BUG823" s="399"/>
      <c r="BUH823" s="399"/>
      <c r="BUI823" s="399"/>
      <c r="BUJ823" s="399"/>
      <c r="BUK823" s="399"/>
      <c r="BUL823" s="399"/>
      <c r="BUM823" s="399"/>
      <c r="BUN823" s="399"/>
      <c r="BUO823" s="399"/>
      <c r="BUP823" s="399"/>
      <c r="BUQ823" s="399"/>
      <c r="BUR823" s="399"/>
      <c r="BUS823" s="399"/>
      <c r="BUT823" s="399"/>
      <c r="BUU823" s="399"/>
      <c r="BUV823" s="399"/>
      <c r="BUW823" s="399"/>
      <c r="BUX823" s="399"/>
      <c r="BUY823" s="399"/>
      <c r="BUZ823" s="399"/>
      <c r="BVA823" s="399"/>
      <c r="BVB823" s="399"/>
      <c r="BVC823" s="399"/>
      <c r="BVD823" s="399"/>
      <c r="BVE823" s="399"/>
      <c r="BVF823" s="399"/>
      <c r="BVG823" s="399"/>
      <c r="BVH823" s="399"/>
      <c r="BVI823" s="399"/>
      <c r="BVJ823" s="399"/>
      <c r="BVK823" s="399"/>
      <c r="BVL823" s="399"/>
      <c r="BVM823" s="399"/>
      <c r="BVN823" s="399"/>
      <c r="BVO823" s="399"/>
      <c r="BVP823" s="399"/>
      <c r="BVQ823" s="399"/>
      <c r="BVR823" s="399"/>
      <c r="BVS823" s="399"/>
      <c r="BVT823" s="399"/>
      <c r="BVU823" s="399"/>
      <c r="BVV823" s="399"/>
      <c r="BVW823" s="399"/>
      <c r="BVX823" s="399"/>
      <c r="BVY823" s="399"/>
      <c r="BVZ823" s="399"/>
      <c r="BWA823" s="399"/>
      <c r="BWB823" s="399"/>
      <c r="BWC823" s="399"/>
      <c r="BWD823" s="399"/>
      <c r="BWE823" s="399"/>
      <c r="BWF823" s="399"/>
      <c r="BWG823" s="399"/>
      <c r="BWH823" s="399"/>
      <c r="BWI823" s="399"/>
      <c r="BWJ823" s="399"/>
      <c r="BWK823" s="399"/>
      <c r="BWL823" s="399"/>
      <c r="BWM823" s="399"/>
      <c r="BWN823" s="399"/>
      <c r="BWO823" s="399"/>
      <c r="BWP823" s="399"/>
      <c r="BWQ823" s="399"/>
      <c r="BWR823" s="399"/>
      <c r="BWS823" s="399"/>
      <c r="BWT823" s="399"/>
      <c r="BWU823" s="399"/>
      <c r="BWV823" s="399"/>
      <c r="BWW823" s="399"/>
      <c r="BWX823" s="399"/>
      <c r="BWY823" s="399"/>
      <c r="BWZ823" s="399"/>
      <c r="BXA823" s="399"/>
      <c r="BXB823" s="399"/>
      <c r="BXC823" s="399"/>
      <c r="BXD823" s="399"/>
      <c r="BXE823" s="399"/>
      <c r="BXF823" s="399"/>
      <c r="BXG823" s="399"/>
      <c r="BXH823" s="399"/>
      <c r="BXI823" s="399"/>
      <c r="BXJ823" s="399"/>
      <c r="BXK823" s="399"/>
      <c r="BXL823" s="399"/>
      <c r="BXM823" s="399"/>
      <c r="BXN823" s="399"/>
      <c r="BXO823" s="399"/>
      <c r="BXP823" s="399"/>
      <c r="BXQ823" s="399"/>
      <c r="BXR823" s="399"/>
      <c r="BXS823" s="399"/>
      <c r="BXT823" s="399"/>
      <c r="BXU823" s="399"/>
      <c r="BXV823" s="399"/>
      <c r="BXW823" s="399"/>
      <c r="BXX823" s="399"/>
      <c r="BXY823" s="399"/>
      <c r="BXZ823" s="399"/>
      <c r="BYA823" s="399"/>
      <c r="BYB823" s="399"/>
      <c r="BYC823" s="399"/>
      <c r="BYD823" s="399"/>
      <c r="BYE823" s="399"/>
      <c r="BYF823" s="399"/>
      <c r="BYG823" s="399"/>
      <c r="BYH823" s="399"/>
      <c r="BYI823" s="399"/>
      <c r="BYJ823" s="399"/>
      <c r="BYK823" s="399"/>
      <c r="BYL823" s="399"/>
      <c r="BYM823" s="399"/>
      <c r="BYN823" s="399"/>
      <c r="BYO823" s="399"/>
      <c r="BYP823" s="399"/>
      <c r="BYQ823" s="399"/>
      <c r="BYR823" s="399"/>
      <c r="BYS823" s="399"/>
      <c r="BYT823" s="399"/>
      <c r="BYU823" s="399"/>
      <c r="BYV823" s="399"/>
      <c r="BYW823" s="399"/>
      <c r="BYX823" s="399"/>
      <c r="BYY823" s="399"/>
      <c r="BYZ823" s="399"/>
      <c r="BZA823" s="399"/>
      <c r="BZB823" s="399"/>
      <c r="BZC823" s="399"/>
      <c r="BZD823" s="399"/>
      <c r="BZE823" s="399"/>
      <c r="BZF823" s="399"/>
      <c r="BZG823" s="399"/>
      <c r="BZH823" s="399"/>
      <c r="BZI823" s="399"/>
      <c r="BZJ823" s="399"/>
      <c r="BZK823" s="399"/>
      <c r="BZL823" s="399"/>
      <c r="BZM823" s="399"/>
      <c r="BZN823" s="399"/>
      <c r="BZO823" s="399"/>
      <c r="BZP823" s="399"/>
      <c r="BZQ823" s="399"/>
      <c r="BZR823" s="399"/>
      <c r="BZS823" s="399"/>
      <c r="BZT823" s="399"/>
      <c r="BZU823" s="399"/>
      <c r="BZV823" s="399"/>
      <c r="BZW823" s="399"/>
      <c r="BZX823" s="399"/>
      <c r="BZY823" s="399"/>
      <c r="BZZ823" s="399"/>
      <c r="CAA823" s="399"/>
      <c r="CAB823" s="399"/>
      <c r="CAC823" s="399"/>
      <c r="CAD823" s="399"/>
      <c r="CAE823" s="399"/>
      <c r="CAF823" s="399"/>
      <c r="CAG823" s="399"/>
      <c r="CAH823" s="399"/>
      <c r="CAI823" s="399"/>
      <c r="CAJ823" s="399"/>
      <c r="CAK823" s="399"/>
      <c r="CAL823" s="399"/>
      <c r="CAM823" s="399"/>
      <c r="CAN823" s="399"/>
      <c r="CAO823" s="399"/>
      <c r="CAP823" s="399"/>
      <c r="CAQ823" s="399"/>
      <c r="CAR823" s="399"/>
      <c r="CAS823" s="399"/>
      <c r="CAT823" s="399"/>
      <c r="CAU823" s="399"/>
      <c r="CAV823" s="399"/>
      <c r="CAW823" s="399"/>
      <c r="CAX823" s="399"/>
      <c r="CAY823" s="399"/>
      <c r="CAZ823" s="399"/>
      <c r="CBA823" s="399"/>
      <c r="CBB823" s="399"/>
      <c r="CBC823" s="399"/>
      <c r="CBD823" s="399"/>
      <c r="CBE823" s="399"/>
      <c r="CBF823" s="399"/>
      <c r="CBG823" s="399"/>
      <c r="CBH823" s="399"/>
      <c r="CBI823" s="399"/>
      <c r="CBJ823" s="399"/>
      <c r="CBK823" s="399"/>
      <c r="CBL823" s="399"/>
      <c r="CBM823" s="399"/>
      <c r="CBN823" s="399"/>
      <c r="CBO823" s="399"/>
      <c r="CBP823" s="399"/>
      <c r="CBQ823" s="399"/>
      <c r="CBR823" s="399"/>
      <c r="CBS823" s="399"/>
      <c r="CBT823" s="399"/>
      <c r="CBU823" s="399"/>
      <c r="CBV823" s="399"/>
      <c r="CBW823" s="399"/>
      <c r="CBX823" s="399"/>
      <c r="CBY823" s="399"/>
      <c r="CBZ823" s="399"/>
      <c r="CCA823" s="399"/>
      <c r="CCB823" s="399"/>
      <c r="CCC823" s="399"/>
      <c r="CCD823" s="399"/>
      <c r="CCE823" s="399"/>
      <c r="CCF823" s="399"/>
      <c r="CCG823" s="399"/>
      <c r="CCH823" s="399"/>
      <c r="CCI823" s="399"/>
      <c r="CCJ823" s="399"/>
      <c r="CCK823" s="399"/>
      <c r="CCL823" s="399"/>
      <c r="CCM823" s="399"/>
      <c r="CCN823" s="399"/>
      <c r="CCO823" s="399"/>
      <c r="CCP823" s="399"/>
      <c r="CCQ823" s="399"/>
      <c r="CCR823" s="399"/>
      <c r="CCS823" s="399"/>
      <c r="CCT823" s="399"/>
      <c r="CCU823" s="399"/>
      <c r="CCV823" s="399"/>
      <c r="CCW823" s="399"/>
      <c r="CCX823" s="399"/>
      <c r="CCY823" s="399"/>
      <c r="CCZ823" s="399"/>
      <c r="CDA823" s="399"/>
      <c r="CDB823" s="399"/>
      <c r="CDC823" s="399"/>
      <c r="CDD823" s="399"/>
      <c r="CDE823" s="399"/>
      <c r="CDF823" s="399"/>
      <c r="CDG823" s="399"/>
      <c r="CDH823" s="399"/>
      <c r="CDI823" s="399"/>
      <c r="CDJ823" s="399"/>
      <c r="CDK823" s="399"/>
      <c r="CDL823" s="399"/>
      <c r="CDM823" s="399"/>
      <c r="CDN823" s="399"/>
      <c r="CDO823" s="399"/>
      <c r="CDP823" s="399"/>
      <c r="CDQ823" s="399"/>
      <c r="CDR823" s="399"/>
      <c r="CDS823" s="399"/>
      <c r="CDT823" s="399"/>
      <c r="CDU823" s="399"/>
      <c r="CDV823" s="399"/>
      <c r="CDW823" s="399"/>
      <c r="CDX823" s="399"/>
      <c r="CDY823" s="399"/>
      <c r="CDZ823" s="399"/>
      <c r="CEA823" s="399"/>
      <c r="CEB823" s="399"/>
      <c r="CEC823" s="399"/>
      <c r="CED823" s="399"/>
      <c r="CEE823" s="399"/>
      <c r="CEF823" s="399"/>
      <c r="CEG823" s="399"/>
      <c r="CEH823" s="399"/>
      <c r="CEI823" s="399"/>
      <c r="CEJ823" s="399"/>
      <c r="CEK823" s="399"/>
      <c r="CEL823" s="399"/>
      <c r="CEM823" s="399"/>
      <c r="CEN823" s="399"/>
      <c r="CEO823" s="399"/>
      <c r="CEP823" s="399"/>
      <c r="CEQ823" s="399"/>
      <c r="CER823" s="399"/>
      <c r="CES823" s="399"/>
      <c r="CET823" s="399"/>
      <c r="CEU823" s="399"/>
      <c r="CEV823" s="399"/>
      <c r="CEW823" s="399"/>
      <c r="CEX823" s="399"/>
      <c r="CEY823" s="399"/>
      <c r="CEZ823" s="399"/>
      <c r="CFA823" s="399"/>
      <c r="CFB823" s="399"/>
      <c r="CFC823" s="399"/>
      <c r="CFD823" s="399"/>
      <c r="CFE823" s="399"/>
      <c r="CFF823" s="399"/>
      <c r="CFG823" s="399"/>
      <c r="CFH823" s="399"/>
      <c r="CFI823" s="399"/>
      <c r="CFJ823" s="399"/>
      <c r="CFK823" s="399"/>
      <c r="CFL823" s="399"/>
      <c r="CFM823" s="399"/>
      <c r="CFN823" s="399"/>
      <c r="CFO823" s="399"/>
      <c r="CFP823" s="399"/>
      <c r="CFQ823" s="399"/>
      <c r="CFR823" s="399"/>
      <c r="CFS823" s="399"/>
      <c r="CFT823" s="399"/>
      <c r="CFU823" s="399"/>
      <c r="CFV823" s="399"/>
      <c r="CFW823" s="399"/>
      <c r="CFX823" s="399"/>
      <c r="CFY823" s="399"/>
      <c r="CFZ823" s="399"/>
      <c r="CGA823" s="399"/>
      <c r="CGB823" s="399"/>
      <c r="CGC823" s="399"/>
      <c r="CGD823" s="399"/>
      <c r="CGE823" s="399"/>
      <c r="CGF823" s="399"/>
      <c r="CGG823" s="399"/>
      <c r="CGH823" s="399"/>
      <c r="CGI823" s="399"/>
      <c r="CGJ823" s="399"/>
      <c r="CGK823" s="399"/>
      <c r="CGL823" s="399"/>
      <c r="CGM823" s="399"/>
      <c r="CGN823" s="399"/>
      <c r="CGO823" s="399"/>
      <c r="CGP823" s="399"/>
      <c r="CGQ823" s="399"/>
      <c r="CGR823" s="399"/>
      <c r="CGS823" s="399"/>
      <c r="CGT823" s="399"/>
      <c r="CGU823" s="399"/>
      <c r="CGV823" s="399"/>
      <c r="CGW823" s="399"/>
      <c r="CGX823" s="399"/>
      <c r="CGY823" s="399"/>
      <c r="CGZ823" s="399"/>
      <c r="CHA823" s="399"/>
      <c r="CHB823" s="399"/>
      <c r="CHC823" s="399"/>
      <c r="CHD823" s="399"/>
      <c r="CHE823" s="399"/>
      <c r="CHF823" s="399"/>
      <c r="CHG823" s="399"/>
      <c r="CHH823" s="399"/>
      <c r="CHI823" s="399"/>
      <c r="CHJ823" s="399"/>
      <c r="CHK823" s="399"/>
      <c r="CHL823" s="399"/>
      <c r="CHM823" s="399"/>
      <c r="CHN823" s="399"/>
      <c r="CHO823" s="399"/>
      <c r="CHP823" s="399"/>
      <c r="CHQ823" s="399"/>
      <c r="CHR823" s="399"/>
      <c r="CHS823" s="399"/>
      <c r="CHT823" s="399"/>
      <c r="CHU823" s="399"/>
      <c r="CHV823" s="399"/>
      <c r="CHW823" s="399"/>
      <c r="CHX823" s="399"/>
      <c r="CHY823" s="399"/>
      <c r="CHZ823" s="399"/>
      <c r="CIA823" s="399"/>
      <c r="CIB823" s="399"/>
      <c r="CIC823" s="399"/>
      <c r="CID823" s="399"/>
      <c r="CIE823" s="399"/>
      <c r="CIF823" s="399"/>
      <c r="CIG823" s="399"/>
      <c r="CIH823" s="399"/>
      <c r="CII823" s="399"/>
      <c r="CIJ823" s="399"/>
      <c r="CIK823" s="399"/>
      <c r="CIL823" s="399"/>
      <c r="CIM823" s="399"/>
      <c r="CIN823" s="399"/>
      <c r="CIO823" s="399"/>
      <c r="CIP823" s="399"/>
      <c r="CIQ823" s="399"/>
      <c r="CIR823" s="399"/>
      <c r="CIS823" s="399"/>
      <c r="CIT823" s="399"/>
      <c r="CIU823" s="399"/>
      <c r="CIV823" s="399"/>
      <c r="CIW823" s="399"/>
      <c r="CIX823" s="399"/>
      <c r="CIY823" s="399"/>
      <c r="CIZ823" s="399"/>
      <c r="CJA823" s="399"/>
      <c r="CJB823" s="399"/>
      <c r="CJC823" s="399"/>
      <c r="CJD823" s="399"/>
      <c r="CJE823" s="399"/>
      <c r="CJF823" s="399"/>
      <c r="CJG823" s="399"/>
      <c r="CJH823" s="399"/>
      <c r="CJI823" s="399"/>
      <c r="CJJ823" s="399"/>
      <c r="CJK823" s="399"/>
      <c r="CJL823" s="399"/>
      <c r="CJM823" s="399"/>
      <c r="CJN823" s="399"/>
      <c r="CJO823" s="399"/>
      <c r="CJP823" s="399"/>
      <c r="CJQ823" s="399"/>
      <c r="CJR823" s="399"/>
      <c r="CJS823" s="399"/>
      <c r="CJT823" s="399"/>
      <c r="CJU823" s="399"/>
      <c r="CJV823" s="399"/>
      <c r="CJW823" s="399"/>
      <c r="CJX823" s="399"/>
      <c r="CJY823" s="399"/>
      <c r="CJZ823" s="399"/>
      <c r="CKA823" s="399"/>
      <c r="CKB823" s="399"/>
      <c r="CKC823" s="399"/>
      <c r="CKD823" s="399"/>
      <c r="CKE823" s="399"/>
      <c r="CKF823" s="399"/>
      <c r="CKG823" s="399"/>
      <c r="CKH823" s="399"/>
      <c r="CKI823" s="399"/>
      <c r="CKJ823" s="399"/>
      <c r="CKK823" s="399"/>
      <c r="CKL823" s="399"/>
      <c r="CKM823" s="399"/>
      <c r="CKN823" s="399"/>
      <c r="CKO823" s="399"/>
      <c r="CKP823" s="399"/>
      <c r="CKQ823" s="399"/>
      <c r="CKR823" s="399"/>
      <c r="CKS823" s="399"/>
      <c r="CKT823" s="399"/>
      <c r="CKU823" s="399"/>
      <c r="CKV823" s="399"/>
      <c r="CKW823" s="399"/>
      <c r="CKX823" s="399"/>
      <c r="CKY823" s="399"/>
      <c r="CKZ823" s="399"/>
      <c r="CLA823" s="399"/>
      <c r="CLB823" s="399"/>
      <c r="CLC823" s="399"/>
      <c r="CLD823" s="399"/>
      <c r="CLE823" s="399"/>
      <c r="CLF823" s="399"/>
      <c r="CLG823" s="399"/>
      <c r="CLH823" s="399"/>
      <c r="CLI823" s="399"/>
      <c r="CLJ823" s="399"/>
      <c r="CLK823" s="399"/>
      <c r="CLL823" s="399"/>
      <c r="CLM823" s="399"/>
      <c r="CLN823" s="399"/>
      <c r="CLO823" s="399"/>
      <c r="CLP823" s="399"/>
      <c r="CLQ823" s="399"/>
      <c r="CLR823" s="399"/>
      <c r="CLS823" s="399"/>
      <c r="CLT823" s="399"/>
      <c r="CLU823" s="399"/>
      <c r="CLV823" s="399"/>
      <c r="CLW823" s="399"/>
      <c r="CLX823" s="399"/>
      <c r="CLY823" s="399"/>
      <c r="CLZ823" s="399"/>
      <c r="CMA823" s="399"/>
      <c r="CMB823" s="399"/>
      <c r="CMC823" s="399"/>
      <c r="CMD823" s="399"/>
      <c r="CME823" s="399"/>
      <c r="CMF823" s="399"/>
      <c r="CMG823" s="399"/>
      <c r="CMH823" s="399"/>
      <c r="CMI823" s="399"/>
      <c r="CMJ823" s="399"/>
      <c r="CMK823" s="399"/>
      <c r="CML823" s="399"/>
      <c r="CMM823" s="399"/>
      <c r="CMN823" s="399"/>
      <c r="CMO823" s="399"/>
      <c r="CMP823" s="399"/>
      <c r="CMQ823" s="399"/>
      <c r="CMR823" s="399"/>
      <c r="CMS823" s="399"/>
      <c r="CMT823" s="399"/>
      <c r="CMU823" s="399"/>
      <c r="CMV823" s="399"/>
      <c r="CMW823" s="399"/>
      <c r="CMX823" s="399"/>
      <c r="CMY823" s="399"/>
      <c r="CMZ823" s="399"/>
      <c r="CNA823" s="399"/>
      <c r="CNB823" s="399"/>
      <c r="CNC823" s="399"/>
      <c r="CND823" s="399"/>
      <c r="CNE823" s="399"/>
      <c r="CNF823" s="399"/>
      <c r="CNG823" s="399"/>
      <c r="CNH823" s="399"/>
      <c r="CNI823" s="399"/>
      <c r="CNJ823" s="399"/>
      <c r="CNK823" s="399"/>
      <c r="CNL823" s="399"/>
      <c r="CNM823" s="399"/>
      <c r="CNN823" s="399"/>
      <c r="CNO823" s="399"/>
      <c r="CNP823" s="399"/>
      <c r="CNQ823" s="399"/>
      <c r="CNR823" s="399"/>
      <c r="CNS823" s="399"/>
      <c r="CNT823" s="399"/>
      <c r="CNU823" s="399"/>
      <c r="CNV823" s="399"/>
      <c r="CNW823" s="399"/>
      <c r="CNX823" s="399"/>
      <c r="CNY823" s="399"/>
      <c r="CNZ823" s="399"/>
      <c r="COA823" s="399"/>
      <c r="COB823" s="399"/>
      <c r="COC823" s="399"/>
      <c r="COD823" s="399"/>
      <c r="COE823" s="399"/>
      <c r="COF823" s="399"/>
      <c r="COG823" s="399"/>
      <c r="COH823" s="399"/>
      <c r="COI823" s="399"/>
      <c r="COJ823" s="399"/>
      <c r="COK823" s="399"/>
      <c r="COL823" s="399"/>
      <c r="COM823" s="399"/>
      <c r="CON823" s="399"/>
      <c r="COO823" s="399"/>
      <c r="COP823" s="399"/>
      <c r="COQ823" s="399"/>
      <c r="COR823" s="399"/>
      <c r="COS823" s="399"/>
      <c r="COT823" s="399"/>
      <c r="COU823" s="399"/>
      <c r="COV823" s="399"/>
      <c r="COW823" s="399"/>
      <c r="COX823" s="399"/>
      <c r="COY823" s="399"/>
      <c r="COZ823" s="399"/>
      <c r="CPA823" s="399"/>
      <c r="CPB823" s="399"/>
      <c r="CPC823" s="399"/>
      <c r="CPD823" s="399"/>
      <c r="CPE823" s="399"/>
      <c r="CPF823" s="399"/>
      <c r="CPG823" s="399"/>
      <c r="CPH823" s="399"/>
      <c r="CPI823" s="399"/>
      <c r="CPJ823" s="399"/>
      <c r="CPK823" s="399"/>
      <c r="CPL823" s="399"/>
      <c r="CPM823" s="399"/>
      <c r="CPN823" s="399"/>
      <c r="CPO823" s="399"/>
      <c r="CPP823" s="399"/>
      <c r="CPQ823" s="399"/>
      <c r="CPR823" s="399"/>
      <c r="CPS823" s="399"/>
      <c r="CPT823" s="399"/>
      <c r="CPU823" s="399"/>
      <c r="CPV823" s="399"/>
      <c r="CPW823" s="399"/>
      <c r="CPX823" s="399"/>
      <c r="CPY823" s="399"/>
      <c r="CPZ823" s="399"/>
      <c r="CQA823" s="399"/>
      <c r="CQB823" s="399"/>
      <c r="CQC823" s="399"/>
      <c r="CQD823" s="399"/>
      <c r="CQE823" s="399"/>
      <c r="CQF823" s="399"/>
      <c r="CQG823" s="399"/>
      <c r="CQH823" s="399"/>
      <c r="CQI823" s="399"/>
      <c r="CQJ823" s="399"/>
      <c r="CQK823" s="399"/>
      <c r="CQL823" s="399"/>
      <c r="CQM823" s="399"/>
      <c r="CQN823" s="399"/>
      <c r="CQO823" s="399"/>
      <c r="CQP823" s="399"/>
      <c r="CQQ823" s="399"/>
      <c r="CQR823" s="399"/>
      <c r="CQS823" s="399"/>
      <c r="CQT823" s="399"/>
      <c r="CQU823" s="399"/>
      <c r="CQV823" s="399"/>
      <c r="CQW823" s="399"/>
      <c r="CQX823" s="399"/>
      <c r="CQY823" s="399"/>
      <c r="CQZ823" s="399"/>
      <c r="CRA823" s="399"/>
      <c r="CRB823" s="399"/>
      <c r="CRC823" s="399"/>
      <c r="CRD823" s="399"/>
      <c r="CRE823" s="399"/>
      <c r="CRF823" s="399"/>
      <c r="CRG823" s="399"/>
      <c r="CRH823" s="399"/>
      <c r="CRI823" s="399"/>
      <c r="CRJ823" s="399"/>
      <c r="CRK823" s="399"/>
      <c r="CRL823" s="399"/>
      <c r="CRM823" s="399"/>
      <c r="CRN823" s="399"/>
      <c r="CRO823" s="399"/>
      <c r="CRP823" s="399"/>
      <c r="CRQ823" s="399"/>
      <c r="CRR823" s="399"/>
      <c r="CRS823" s="399"/>
      <c r="CRT823" s="399"/>
      <c r="CRU823" s="399"/>
      <c r="CRV823" s="399"/>
      <c r="CRW823" s="399"/>
      <c r="CRX823" s="399"/>
      <c r="CRY823" s="399"/>
      <c r="CRZ823" s="399"/>
      <c r="CSA823" s="399"/>
      <c r="CSB823" s="399"/>
      <c r="CSC823" s="399"/>
      <c r="CSD823" s="399"/>
      <c r="CSE823" s="399"/>
      <c r="CSF823" s="399"/>
      <c r="CSG823" s="399"/>
      <c r="CSH823" s="399"/>
      <c r="CSI823" s="399"/>
      <c r="CSJ823" s="399"/>
      <c r="CSK823" s="399"/>
      <c r="CSL823" s="399"/>
      <c r="CSM823" s="399"/>
      <c r="CSN823" s="399"/>
      <c r="CSO823" s="399"/>
      <c r="CSP823" s="399"/>
      <c r="CSQ823" s="399"/>
      <c r="CSR823" s="399"/>
      <c r="CSS823" s="399"/>
      <c r="CST823" s="399"/>
      <c r="CSU823" s="399"/>
      <c r="CSV823" s="399"/>
      <c r="CSW823" s="399"/>
      <c r="CSX823" s="399"/>
      <c r="CSY823" s="399"/>
      <c r="CSZ823" s="399"/>
      <c r="CTA823" s="399"/>
      <c r="CTB823" s="399"/>
      <c r="CTC823" s="399"/>
      <c r="CTD823" s="399"/>
      <c r="CTE823" s="399"/>
      <c r="CTF823" s="399"/>
      <c r="CTG823" s="399"/>
      <c r="CTH823" s="399"/>
      <c r="CTI823" s="399"/>
      <c r="CTJ823" s="399"/>
      <c r="CTK823" s="399"/>
      <c r="CTL823" s="399"/>
      <c r="CTM823" s="399"/>
      <c r="CTN823" s="399"/>
      <c r="CTO823" s="399"/>
      <c r="CTP823" s="399"/>
      <c r="CTQ823" s="399"/>
      <c r="CTR823" s="399"/>
      <c r="CTS823" s="399"/>
      <c r="CTT823" s="399"/>
      <c r="CTU823" s="399"/>
      <c r="CTV823" s="399"/>
      <c r="CTW823" s="399"/>
      <c r="CTX823" s="399"/>
      <c r="CTY823" s="399"/>
      <c r="CTZ823" s="399"/>
      <c r="CUA823" s="399"/>
      <c r="CUB823" s="399"/>
      <c r="CUC823" s="399"/>
      <c r="CUD823" s="399"/>
      <c r="CUE823" s="399"/>
      <c r="CUF823" s="399"/>
      <c r="CUG823" s="399"/>
      <c r="CUH823" s="399"/>
      <c r="CUI823" s="399"/>
      <c r="CUJ823" s="399"/>
      <c r="CUK823" s="399"/>
      <c r="CUL823" s="399"/>
      <c r="CUM823" s="399"/>
      <c r="CUN823" s="399"/>
      <c r="CUO823" s="399"/>
      <c r="CUP823" s="399"/>
      <c r="CUQ823" s="399"/>
      <c r="CUR823" s="399"/>
      <c r="CUS823" s="399"/>
      <c r="CUT823" s="399"/>
      <c r="CUU823" s="399"/>
      <c r="CUV823" s="399"/>
      <c r="CUW823" s="399"/>
      <c r="CUX823" s="399"/>
      <c r="CUY823" s="399"/>
      <c r="CUZ823" s="399"/>
      <c r="CVA823" s="399"/>
      <c r="CVB823" s="399"/>
      <c r="CVC823" s="399"/>
      <c r="CVD823" s="399"/>
      <c r="CVE823" s="399"/>
      <c r="CVF823" s="399"/>
      <c r="CVG823" s="399"/>
      <c r="CVH823" s="399"/>
      <c r="CVI823" s="399"/>
      <c r="CVJ823" s="399"/>
      <c r="CVK823" s="399"/>
      <c r="CVL823" s="399"/>
      <c r="CVM823" s="399"/>
      <c r="CVN823" s="399"/>
      <c r="CVO823" s="399"/>
      <c r="CVP823" s="399"/>
      <c r="CVQ823" s="399"/>
      <c r="CVR823" s="399"/>
      <c r="CVS823" s="399"/>
      <c r="CVT823" s="399"/>
      <c r="CVU823" s="399"/>
      <c r="CVV823" s="399"/>
      <c r="CVW823" s="399"/>
      <c r="CVX823" s="399"/>
      <c r="CVY823" s="399"/>
      <c r="CVZ823" s="399"/>
      <c r="CWA823" s="399"/>
      <c r="CWB823" s="399"/>
      <c r="CWC823" s="399"/>
      <c r="CWD823" s="399"/>
      <c r="CWE823" s="399"/>
      <c r="CWF823" s="399"/>
      <c r="CWG823" s="399"/>
      <c r="CWH823" s="399"/>
      <c r="CWI823" s="399"/>
      <c r="CWJ823" s="399"/>
      <c r="CWK823" s="399"/>
      <c r="CWL823" s="399"/>
      <c r="CWM823" s="399"/>
      <c r="CWN823" s="399"/>
      <c r="CWO823" s="399"/>
      <c r="CWP823" s="399"/>
      <c r="CWQ823" s="399"/>
      <c r="CWR823" s="399"/>
      <c r="CWS823" s="399"/>
      <c r="CWT823" s="399"/>
      <c r="CWU823" s="399"/>
      <c r="CWV823" s="399"/>
      <c r="CWW823" s="399"/>
      <c r="CWX823" s="399"/>
      <c r="CWY823" s="399"/>
      <c r="CWZ823" s="399"/>
      <c r="CXA823" s="399"/>
      <c r="CXB823" s="399"/>
      <c r="CXC823" s="399"/>
      <c r="CXD823" s="399"/>
      <c r="CXE823" s="399"/>
      <c r="CXF823" s="399"/>
      <c r="CXG823" s="399"/>
      <c r="CXH823" s="399"/>
      <c r="CXI823" s="399"/>
      <c r="CXJ823" s="399"/>
      <c r="CXK823" s="399"/>
      <c r="CXL823" s="399"/>
      <c r="CXM823" s="399"/>
      <c r="CXN823" s="399"/>
      <c r="CXO823" s="399"/>
      <c r="CXP823" s="399"/>
      <c r="CXQ823" s="399"/>
      <c r="CXR823" s="399"/>
      <c r="CXS823" s="399"/>
      <c r="CXT823" s="399"/>
      <c r="CXU823" s="399"/>
      <c r="CXV823" s="399"/>
      <c r="CXW823" s="399"/>
      <c r="CXX823" s="399"/>
      <c r="CXY823" s="399"/>
      <c r="CXZ823" s="399"/>
      <c r="CYA823" s="399"/>
      <c r="CYB823" s="399"/>
      <c r="CYC823" s="399"/>
      <c r="CYD823" s="399"/>
      <c r="CYE823" s="399"/>
      <c r="CYF823" s="399"/>
      <c r="CYG823" s="399"/>
      <c r="CYH823" s="399"/>
      <c r="CYI823" s="399"/>
      <c r="CYJ823" s="399"/>
      <c r="CYK823" s="399"/>
      <c r="CYL823" s="399"/>
      <c r="CYM823" s="399"/>
      <c r="CYN823" s="399"/>
      <c r="CYO823" s="399"/>
      <c r="CYP823" s="399"/>
      <c r="CYQ823" s="399"/>
      <c r="CYR823" s="399"/>
      <c r="CYS823" s="399"/>
      <c r="CYT823" s="399"/>
      <c r="CYU823" s="399"/>
      <c r="CYV823" s="399"/>
      <c r="CYW823" s="399"/>
      <c r="CYX823" s="399"/>
      <c r="CYY823" s="399"/>
      <c r="CYZ823" s="399"/>
      <c r="CZA823" s="399"/>
      <c r="CZB823" s="399"/>
      <c r="CZC823" s="399"/>
      <c r="CZD823" s="399"/>
      <c r="CZE823" s="399"/>
      <c r="CZF823" s="399"/>
      <c r="CZG823" s="399"/>
      <c r="CZH823" s="399"/>
      <c r="CZI823" s="399"/>
      <c r="CZJ823" s="399"/>
      <c r="CZK823" s="399"/>
      <c r="CZL823" s="399"/>
      <c r="CZM823" s="399"/>
      <c r="CZN823" s="399"/>
      <c r="CZO823" s="399"/>
      <c r="CZP823" s="399"/>
      <c r="CZQ823" s="399"/>
      <c r="CZR823" s="399"/>
      <c r="CZS823" s="399"/>
      <c r="CZT823" s="399"/>
      <c r="CZU823" s="399"/>
      <c r="CZV823" s="399"/>
      <c r="CZW823" s="399"/>
      <c r="CZX823" s="399"/>
      <c r="CZY823" s="399"/>
      <c r="CZZ823" s="399"/>
      <c r="DAA823" s="399"/>
      <c r="DAB823" s="399"/>
      <c r="DAC823" s="399"/>
      <c r="DAD823" s="399"/>
      <c r="DAE823" s="399"/>
      <c r="DAF823" s="399"/>
      <c r="DAG823" s="399"/>
      <c r="DAH823" s="399"/>
      <c r="DAI823" s="399"/>
      <c r="DAJ823" s="399"/>
      <c r="DAK823" s="399"/>
      <c r="DAL823" s="399"/>
      <c r="DAM823" s="399"/>
      <c r="DAN823" s="399"/>
      <c r="DAO823" s="399"/>
      <c r="DAP823" s="399"/>
      <c r="DAQ823" s="399"/>
      <c r="DAR823" s="399"/>
      <c r="DAS823" s="399"/>
      <c r="DAT823" s="399"/>
      <c r="DAU823" s="399"/>
      <c r="DAV823" s="399"/>
      <c r="DAW823" s="399"/>
      <c r="DAX823" s="399"/>
      <c r="DAY823" s="399"/>
      <c r="DAZ823" s="399"/>
      <c r="DBA823" s="399"/>
      <c r="DBB823" s="399"/>
      <c r="DBC823" s="399"/>
      <c r="DBD823" s="399"/>
      <c r="DBE823" s="399"/>
      <c r="DBF823" s="399"/>
      <c r="DBG823" s="399"/>
      <c r="DBH823" s="399"/>
      <c r="DBI823" s="399"/>
      <c r="DBJ823" s="399"/>
      <c r="DBK823" s="399"/>
      <c r="DBL823" s="399"/>
      <c r="DBM823" s="399"/>
      <c r="DBN823" s="399"/>
      <c r="DBO823" s="399"/>
      <c r="DBP823" s="399"/>
      <c r="DBQ823" s="399"/>
      <c r="DBR823" s="399"/>
      <c r="DBS823" s="399"/>
      <c r="DBT823" s="399"/>
      <c r="DBU823" s="399"/>
      <c r="DBV823" s="399"/>
      <c r="DBW823" s="399"/>
      <c r="DBX823" s="399"/>
      <c r="DBY823" s="399"/>
      <c r="DBZ823" s="399"/>
      <c r="DCA823" s="399"/>
      <c r="DCB823" s="399"/>
      <c r="DCC823" s="399"/>
      <c r="DCD823" s="399"/>
      <c r="DCE823" s="399"/>
      <c r="DCF823" s="399"/>
      <c r="DCG823" s="399"/>
      <c r="DCH823" s="399"/>
      <c r="DCI823" s="399"/>
      <c r="DCJ823" s="399"/>
      <c r="DCK823" s="399"/>
      <c r="DCL823" s="399"/>
      <c r="DCM823" s="399"/>
      <c r="DCN823" s="399"/>
      <c r="DCO823" s="399"/>
      <c r="DCP823" s="399"/>
      <c r="DCQ823" s="399"/>
      <c r="DCR823" s="399"/>
      <c r="DCS823" s="399"/>
      <c r="DCT823" s="399"/>
      <c r="DCU823" s="399"/>
      <c r="DCV823" s="399"/>
      <c r="DCW823" s="399"/>
      <c r="DCX823" s="399"/>
      <c r="DCY823" s="399"/>
      <c r="DCZ823" s="399"/>
      <c r="DDA823" s="399"/>
      <c r="DDB823" s="399"/>
      <c r="DDC823" s="399"/>
      <c r="DDD823" s="399"/>
      <c r="DDE823" s="399"/>
      <c r="DDF823" s="399"/>
      <c r="DDG823" s="399"/>
      <c r="DDH823" s="399"/>
      <c r="DDI823" s="399"/>
      <c r="DDJ823" s="399"/>
      <c r="DDK823" s="399"/>
      <c r="DDL823" s="399"/>
      <c r="DDM823" s="399"/>
      <c r="DDN823" s="399"/>
      <c r="DDO823" s="399"/>
      <c r="DDP823" s="399"/>
      <c r="DDQ823" s="399"/>
      <c r="DDR823" s="399"/>
      <c r="DDS823" s="399"/>
      <c r="DDT823" s="399"/>
      <c r="DDU823" s="399"/>
      <c r="DDV823" s="399"/>
      <c r="DDW823" s="399"/>
      <c r="DDX823" s="399"/>
      <c r="DDY823" s="399"/>
      <c r="DDZ823" s="399"/>
      <c r="DEA823" s="399"/>
      <c r="DEB823" s="399"/>
      <c r="DEC823" s="399"/>
      <c r="DED823" s="399"/>
      <c r="DEE823" s="399"/>
      <c r="DEF823" s="399"/>
      <c r="DEG823" s="399"/>
      <c r="DEH823" s="399"/>
      <c r="DEI823" s="399"/>
      <c r="DEJ823" s="399"/>
      <c r="DEK823" s="399"/>
      <c r="DEL823" s="399"/>
      <c r="DEM823" s="399"/>
      <c r="DEN823" s="399"/>
      <c r="DEO823" s="399"/>
      <c r="DEP823" s="399"/>
      <c r="DEQ823" s="399"/>
      <c r="DER823" s="399"/>
      <c r="DES823" s="399"/>
      <c r="DET823" s="399"/>
      <c r="DEU823" s="399"/>
      <c r="DEV823" s="399"/>
      <c r="DEW823" s="399"/>
      <c r="DEX823" s="399"/>
      <c r="DEY823" s="399"/>
      <c r="DEZ823" s="399"/>
      <c r="DFA823" s="399"/>
      <c r="DFB823" s="399"/>
      <c r="DFC823" s="399"/>
      <c r="DFD823" s="399"/>
      <c r="DFE823" s="399"/>
      <c r="DFF823" s="399"/>
      <c r="DFG823" s="399"/>
      <c r="DFH823" s="399"/>
      <c r="DFI823" s="399"/>
      <c r="DFJ823" s="399"/>
      <c r="DFK823" s="399"/>
      <c r="DFL823" s="399"/>
      <c r="DFM823" s="399"/>
      <c r="DFN823" s="399"/>
      <c r="DFO823" s="399"/>
      <c r="DFP823" s="399"/>
      <c r="DFQ823" s="399"/>
      <c r="DFR823" s="399"/>
      <c r="DFS823" s="399"/>
      <c r="DFT823" s="399"/>
      <c r="DFU823" s="399"/>
      <c r="DFV823" s="399"/>
      <c r="DFW823" s="399"/>
      <c r="DFX823" s="399"/>
      <c r="DFY823" s="399"/>
      <c r="DFZ823" s="399"/>
      <c r="DGA823" s="399"/>
      <c r="DGB823" s="399"/>
      <c r="DGC823" s="399"/>
      <c r="DGD823" s="399"/>
      <c r="DGE823" s="399"/>
      <c r="DGF823" s="399"/>
      <c r="DGG823" s="399"/>
      <c r="DGH823" s="399"/>
      <c r="DGI823" s="399"/>
      <c r="DGJ823" s="399"/>
      <c r="DGK823" s="399"/>
      <c r="DGL823" s="399"/>
      <c r="DGM823" s="399"/>
      <c r="DGN823" s="399"/>
      <c r="DGO823" s="399"/>
      <c r="DGP823" s="399"/>
      <c r="DGQ823" s="399"/>
      <c r="DGR823" s="399"/>
      <c r="DGS823" s="399"/>
      <c r="DGT823" s="399"/>
      <c r="DGU823" s="399"/>
      <c r="DGV823" s="399"/>
      <c r="DGW823" s="399"/>
      <c r="DGX823" s="399"/>
      <c r="DGY823" s="399"/>
      <c r="DGZ823" s="399"/>
      <c r="DHA823" s="399"/>
      <c r="DHB823" s="399"/>
      <c r="DHC823" s="399"/>
      <c r="DHD823" s="399"/>
      <c r="DHE823" s="399"/>
      <c r="DHF823" s="399"/>
      <c r="DHG823" s="399"/>
      <c r="DHH823" s="399"/>
      <c r="DHI823" s="399"/>
      <c r="DHJ823" s="399"/>
      <c r="DHK823" s="399"/>
      <c r="DHL823" s="399"/>
      <c r="DHM823" s="399"/>
      <c r="DHN823" s="399"/>
      <c r="DHO823" s="399"/>
      <c r="DHP823" s="399"/>
      <c r="DHQ823" s="399"/>
      <c r="DHR823" s="399"/>
      <c r="DHS823" s="399"/>
      <c r="DHT823" s="399"/>
      <c r="DHU823" s="399"/>
      <c r="DHV823" s="399"/>
      <c r="DHW823" s="399"/>
      <c r="DHX823" s="399"/>
      <c r="DHY823" s="399"/>
      <c r="DHZ823" s="399"/>
      <c r="DIA823" s="399"/>
      <c r="DIB823" s="399"/>
      <c r="DIC823" s="399"/>
      <c r="DID823" s="399"/>
      <c r="DIE823" s="399"/>
      <c r="DIF823" s="399"/>
      <c r="DIG823" s="399"/>
      <c r="DIH823" s="399"/>
      <c r="DII823" s="399"/>
      <c r="DIJ823" s="399"/>
      <c r="DIK823" s="399"/>
      <c r="DIL823" s="399"/>
      <c r="DIM823" s="399"/>
      <c r="DIN823" s="399"/>
      <c r="DIO823" s="399"/>
      <c r="DIP823" s="399"/>
      <c r="DIQ823" s="399"/>
      <c r="DIR823" s="399"/>
      <c r="DIS823" s="399"/>
      <c r="DIT823" s="399"/>
      <c r="DIU823" s="399"/>
      <c r="DIV823" s="399"/>
      <c r="DIW823" s="399"/>
      <c r="DIX823" s="399"/>
      <c r="DIY823" s="399"/>
      <c r="DIZ823" s="399"/>
      <c r="DJA823" s="399"/>
      <c r="DJB823" s="399"/>
      <c r="DJC823" s="399"/>
      <c r="DJD823" s="399"/>
      <c r="DJE823" s="399"/>
      <c r="DJF823" s="399"/>
      <c r="DJG823" s="399"/>
      <c r="DJH823" s="399"/>
      <c r="DJI823" s="399"/>
      <c r="DJJ823" s="399"/>
      <c r="DJK823" s="399"/>
      <c r="DJL823" s="399"/>
      <c r="DJM823" s="399"/>
      <c r="DJN823" s="399"/>
      <c r="DJO823" s="399"/>
      <c r="DJP823" s="399"/>
      <c r="DJQ823" s="399"/>
      <c r="DJR823" s="399"/>
      <c r="DJS823" s="399"/>
      <c r="DJT823" s="399"/>
      <c r="DJU823" s="399"/>
      <c r="DJV823" s="399"/>
      <c r="DJW823" s="399"/>
      <c r="DJX823" s="399"/>
      <c r="DJY823" s="399"/>
      <c r="DJZ823" s="399"/>
      <c r="DKA823" s="399"/>
      <c r="DKB823" s="399"/>
      <c r="DKC823" s="399"/>
      <c r="DKD823" s="399"/>
      <c r="DKE823" s="399"/>
      <c r="DKF823" s="399"/>
      <c r="DKG823" s="399"/>
      <c r="DKH823" s="399"/>
      <c r="DKI823" s="399"/>
      <c r="DKJ823" s="399"/>
      <c r="DKK823" s="399"/>
      <c r="DKL823" s="399"/>
      <c r="DKM823" s="399"/>
      <c r="DKN823" s="399"/>
      <c r="DKO823" s="399"/>
      <c r="DKP823" s="399"/>
      <c r="DKQ823" s="399"/>
      <c r="DKR823" s="399"/>
      <c r="DKS823" s="399"/>
      <c r="DKT823" s="399"/>
      <c r="DKU823" s="399"/>
      <c r="DKV823" s="399"/>
      <c r="DKW823" s="399"/>
      <c r="DKX823" s="399"/>
      <c r="DKY823" s="399"/>
      <c r="DKZ823" s="399"/>
      <c r="DLA823" s="399"/>
      <c r="DLB823" s="399"/>
      <c r="DLC823" s="399"/>
      <c r="DLD823" s="399"/>
      <c r="DLE823" s="399"/>
      <c r="DLF823" s="399"/>
      <c r="DLG823" s="399"/>
      <c r="DLH823" s="399"/>
      <c r="DLI823" s="399"/>
      <c r="DLJ823" s="399"/>
      <c r="DLK823" s="399"/>
      <c r="DLL823" s="399"/>
      <c r="DLM823" s="399"/>
      <c r="DLN823" s="399"/>
      <c r="DLO823" s="399"/>
      <c r="DLP823" s="399"/>
      <c r="DLQ823" s="399"/>
      <c r="DLR823" s="399"/>
      <c r="DLS823" s="399"/>
      <c r="DLT823" s="399"/>
      <c r="DLU823" s="399"/>
      <c r="DLV823" s="399"/>
      <c r="DLW823" s="399"/>
      <c r="DLX823" s="399"/>
      <c r="DLY823" s="399"/>
      <c r="DLZ823" s="399"/>
      <c r="DMA823" s="399"/>
      <c r="DMB823" s="399"/>
      <c r="DMC823" s="399"/>
      <c r="DMD823" s="399"/>
      <c r="DME823" s="399"/>
      <c r="DMF823" s="399"/>
      <c r="DMG823" s="399"/>
      <c r="DMH823" s="399"/>
      <c r="DMI823" s="399"/>
      <c r="DMJ823" s="399"/>
      <c r="DMK823" s="399"/>
      <c r="DML823" s="399"/>
      <c r="DMM823" s="399"/>
      <c r="DMN823" s="399"/>
      <c r="DMO823" s="399"/>
      <c r="DMP823" s="399"/>
      <c r="DMQ823" s="399"/>
      <c r="DMR823" s="399"/>
      <c r="DMS823" s="399"/>
      <c r="DMT823" s="399"/>
      <c r="DMU823" s="399"/>
      <c r="DMV823" s="399"/>
      <c r="DMW823" s="399"/>
      <c r="DMX823" s="399"/>
      <c r="DMY823" s="399"/>
      <c r="DMZ823" s="399"/>
      <c r="DNA823" s="399"/>
      <c r="DNB823" s="399"/>
      <c r="DNC823" s="399"/>
      <c r="DND823" s="399"/>
      <c r="DNE823" s="399"/>
      <c r="DNF823" s="399"/>
      <c r="DNG823" s="399"/>
      <c r="DNH823" s="399"/>
      <c r="DNI823" s="399"/>
      <c r="DNJ823" s="399"/>
      <c r="DNK823" s="399"/>
      <c r="DNL823" s="399"/>
      <c r="DNM823" s="399"/>
      <c r="DNN823" s="399"/>
      <c r="DNO823" s="399"/>
      <c r="DNP823" s="399"/>
      <c r="DNQ823" s="399"/>
      <c r="DNR823" s="399"/>
      <c r="DNS823" s="399"/>
      <c r="DNT823" s="399"/>
      <c r="DNU823" s="399"/>
      <c r="DNV823" s="399"/>
      <c r="DNW823" s="399"/>
      <c r="DNX823" s="399"/>
      <c r="DNY823" s="399"/>
      <c r="DNZ823" s="399"/>
      <c r="DOA823" s="399"/>
      <c r="DOB823" s="399"/>
      <c r="DOC823" s="399"/>
      <c r="DOD823" s="399"/>
      <c r="DOE823" s="399"/>
      <c r="DOF823" s="399"/>
      <c r="DOG823" s="399"/>
      <c r="DOH823" s="399"/>
      <c r="DOI823" s="399"/>
      <c r="DOJ823" s="399"/>
      <c r="DOK823" s="399"/>
      <c r="DOL823" s="399"/>
      <c r="DOM823" s="399"/>
      <c r="DON823" s="399"/>
      <c r="DOO823" s="399"/>
      <c r="DOP823" s="399"/>
      <c r="DOQ823" s="399"/>
      <c r="DOR823" s="399"/>
      <c r="DOS823" s="399"/>
      <c r="DOT823" s="399"/>
      <c r="DOU823" s="399"/>
      <c r="DOV823" s="399"/>
      <c r="DOW823" s="399"/>
      <c r="DOX823" s="399"/>
      <c r="DOY823" s="399"/>
      <c r="DOZ823" s="399"/>
      <c r="DPA823" s="399"/>
      <c r="DPB823" s="399"/>
      <c r="DPC823" s="399"/>
      <c r="DPD823" s="399"/>
      <c r="DPE823" s="399"/>
      <c r="DPF823" s="399"/>
      <c r="DPG823" s="399"/>
      <c r="DPH823" s="399"/>
      <c r="DPI823" s="399"/>
      <c r="DPJ823" s="399"/>
      <c r="DPK823" s="399"/>
      <c r="DPL823" s="399"/>
      <c r="DPM823" s="399"/>
      <c r="DPN823" s="399"/>
      <c r="DPO823" s="399"/>
      <c r="DPP823" s="399"/>
      <c r="DPQ823" s="399"/>
      <c r="DPR823" s="399"/>
      <c r="DPS823" s="399"/>
      <c r="DPT823" s="399"/>
      <c r="DPU823" s="399"/>
      <c r="DPV823" s="399"/>
      <c r="DPW823" s="399"/>
      <c r="DPX823" s="399"/>
      <c r="DPY823" s="399"/>
      <c r="DPZ823" s="399"/>
      <c r="DQA823" s="399"/>
      <c r="DQB823" s="399"/>
      <c r="DQC823" s="399"/>
      <c r="DQD823" s="399"/>
      <c r="DQE823" s="399"/>
      <c r="DQF823" s="399"/>
      <c r="DQG823" s="399"/>
      <c r="DQH823" s="399"/>
      <c r="DQI823" s="399"/>
      <c r="DQJ823" s="399"/>
      <c r="DQK823" s="399"/>
      <c r="DQL823" s="399"/>
      <c r="DQM823" s="399"/>
      <c r="DQN823" s="399"/>
      <c r="DQO823" s="399"/>
      <c r="DQP823" s="399"/>
      <c r="DQQ823" s="399"/>
      <c r="DQR823" s="399"/>
      <c r="DQS823" s="399"/>
      <c r="DQT823" s="399"/>
      <c r="DQU823" s="399"/>
      <c r="DQV823" s="399"/>
      <c r="DQW823" s="399"/>
      <c r="DQX823" s="399"/>
      <c r="DQY823" s="399"/>
      <c r="DQZ823" s="399"/>
      <c r="DRA823" s="399"/>
      <c r="DRB823" s="399"/>
      <c r="DRC823" s="399"/>
      <c r="DRD823" s="399"/>
      <c r="DRE823" s="399"/>
      <c r="DRF823" s="399"/>
      <c r="DRG823" s="399"/>
      <c r="DRH823" s="399"/>
      <c r="DRI823" s="399"/>
      <c r="DRJ823" s="399"/>
      <c r="DRK823" s="399"/>
      <c r="DRL823" s="399"/>
      <c r="DRM823" s="399"/>
      <c r="DRN823" s="399"/>
      <c r="DRO823" s="399"/>
      <c r="DRP823" s="399"/>
      <c r="DRQ823" s="399"/>
      <c r="DRR823" s="399"/>
      <c r="DRS823" s="399"/>
      <c r="DRT823" s="399"/>
      <c r="DRU823" s="399"/>
      <c r="DRV823" s="399"/>
      <c r="DRW823" s="399"/>
      <c r="DRX823" s="399"/>
      <c r="DRY823" s="399"/>
      <c r="DRZ823" s="399"/>
      <c r="DSA823" s="399"/>
      <c r="DSB823" s="399"/>
      <c r="DSC823" s="399"/>
      <c r="DSD823" s="399"/>
      <c r="DSE823" s="399"/>
      <c r="DSF823" s="399"/>
      <c r="DSG823" s="399"/>
      <c r="DSH823" s="399"/>
      <c r="DSI823" s="399"/>
      <c r="DSJ823" s="399"/>
      <c r="DSK823" s="399"/>
      <c r="DSL823" s="399"/>
      <c r="DSM823" s="399"/>
      <c r="DSN823" s="399"/>
      <c r="DSO823" s="399"/>
      <c r="DSP823" s="399"/>
      <c r="DSQ823" s="399"/>
      <c r="DSR823" s="399"/>
      <c r="DSS823" s="399"/>
      <c r="DST823" s="399"/>
      <c r="DSU823" s="399"/>
      <c r="DSV823" s="399"/>
      <c r="DSW823" s="399"/>
      <c r="DSX823" s="399"/>
      <c r="DSY823" s="399"/>
      <c r="DSZ823" s="399"/>
      <c r="DTA823" s="399"/>
      <c r="DTB823" s="399"/>
      <c r="DTC823" s="399"/>
      <c r="DTD823" s="399"/>
      <c r="DTE823" s="399"/>
      <c r="DTF823" s="399"/>
      <c r="DTG823" s="399"/>
      <c r="DTH823" s="399"/>
      <c r="DTI823" s="399"/>
      <c r="DTJ823" s="399"/>
      <c r="DTK823" s="399"/>
      <c r="DTL823" s="399"/>
      <c r="DTM823" s="399"/>
      <c r="DTN823" s="399"/>
      <c r="DTO823" s="399"/>
      <c r="DTP823" s="399"/>
      <c r="DTQ823" s="399"/>
      <c r="DTR823" s="399"/>
      <c r="DTS823" s="399"/>
      <c r="DTT823" s="399"/>
      <c r="DTU823" s="399"/>
      <c r="DTV823" s="399"/>
      <c r="DTW823" s="399"/>
      <c r="DTX823" s="399"/>
      <c r="DTY823" s="399"/>
      <c r="DTZ823" s="399"/>
      <c r="DUA823" s="399"/>
      <c r="DUB823" s="399"/>
      <c r="DUC823" s="399"/>
      <c r="DUD823" s="399"/>
      <c r="DUE823" s="399"/>
      <c r="DUF823" s="399"/>
      <c r="DUG823" s="399"/>
      <c r="DUH823" s="399"/>
      <c r="DUI823" s="399"/>
      <c r="DUJ823" s="399"/>
      <c r="DUK823" s="399"/>
      <c r="DUL823" s="399"/>
      <c r="DUM823" s="399"/>
      <c r="DUN823" s="399"/>
      <c r="DUO823" s="399"/>
      <c r="DUP823" s="399"/>
      <c r="DUQ823" s="399"/>
      <c r="DUR823" s="399"/>
      <c r="DUS823" s="399"/>
      <c r="DUT823" s="399"/>
      <c r="DUU823" s="399"/>
      <c r="DUV823" s="399"/>
      <c r="DUW823" s="399"/>
      <c r="DUX823" s="399"/>
      <c r="DUY823" s="399"/>
      <c r="DUZ823" s="399"/>
      <c r="DVA823" s="399"/>
      <c r="DVB823" s="399"/>
      <c r="DVC823" s="399"/>
      <c r="DVD823" s="399"/>
      <c r="DVE823" s="399"/>
      <c r="DVF823" s="399"/>
      <c r="DVG823" s="399"/>
      <c r="DVH823" s="399"/>
      <c r="DVI823" s="399"/>
      <c r="DVJ823" s="399"/>
      <c r="DVK823" s="399"/>
      <c r="DVL823" s="399"/>
      <c r="DVM823" s="399"/>
      <c r="DVN823" s="399"/>
      <c r="DVO823" s="399"/>
      <c r="DVP823" s="399"/>
      <c r="DVQ823" s="399"/>
      <c r="DVR823" s="399"/>
      <c r="DVS823" s="399"/>
      <c r="DVT823" s="399"/>
      <c r="DVU823" s="399"/>
      <c r="DVV823" s="399"/>
      <c r="DVW823" s="399"/>
      <c r="DVX823" s="399"/>
      <c r="DVY823" s="399"/>
      <c r="DVZ823" s="399"/>
      <c r="DWA823" s="399"/>
      <c r="DWB823" s="399"/>
      <c r="DWC823" s="399"/>
      <c r="DWD823" s="399"/>
      <c r="DWE823" s="399"/>
      <c r="DWF823" s="399"/>
      <c r="DWG823" s="399"/>
      <c r="DWH823" s="399"/>
      <c r="DWI823" s="399"/>
      <c r="DWJ823" s="399"/>
      <c r="DWK823" s="399"/>
      <c r="DWL823" s="399"/>
      <c r="DWM823" s="399"/>
      <c r="DWN823" s="399"/>
      <c r="DWO823" s="399"/>
      <c r="DWP823" s="399"/>
      <c r="DWQ823" s="399"/>
      <c r="DWR823" s="399"/>
      <c r="DWS823" s="399"/>
      <c r="DWT823" s="399"/>
      <c r="DWU823" s="399"/>
      <c r="DWV823" s="399"/>
      <c r="DWW823" s="399"/>
      <c r="DWX823" s="399"/>
      <c r="DWY823" s="399"/>
      <c r="DWZ823" s="399"/>
      <c r="DXA823" s="399"/>
      <c r="DXB823" s="399"/>
      <c r="DXC823" s="399"/>
      <c r="DXD823" s="399"/>
      <c r="DXE823" s="399"/>
      <c r="DXF823" s="399"/>
      <c r="DXG823" s="399"/>
      <c r="DXH823" s="399"/>
      <c r="DXI823" s="399"/>
      <c r="DXJ823" s="399"/>
      <c r="DXK823" s="399"/>
      <c r="DXL823" s="399"/>
      <c r="DXM823" s="399"/>
      <c r="DXN823" s="399"/>
      <c r="DXO823" s="399"/>
      <c r="DXP823" s="399"/>
      <c r="DXQ823" s="399"/>
      <c r="DXR823" s="399"/>
      <c r="DXS823" s="399"/>
      <c r="DXT823" s="399"/>
      <c r="DXU823" s="399"/>
      <c r="DXV823" s="399"/>
      <c r="DXW823" s="399"/>
      <c r="DXX823" s="399"/>
      <c r="DXY823" s="399"/>
      <c r="DXZ823" s="399"/>
      <c r="DYA823" s="399"/>
      <c r="DYB823" s="399"/>
      <c r="DYC823" s="399"/>
      <c r="DYD823" s="399"/>
      <c r="DYE823" s="399"/>
      <c r="DYF823" s="399"/>
      <c r="DYG823" s="399"/>
      <c r="DYH823" s="399"/>
      <c r="DYI823" s="399"/>
      <c r="DYJ823" s="399"/>
      <c r="DYK823" s="399"/>
      <c r="DYL823" s="399"/>
      <c r="DYM823" s="399"/>
      <c r="DYN823" s="399"/>
      <c r="DYO823" s="399"/>
      <c r="DYP823" s="399"/>
      <c r="DYQ823" s="399"/>
      <c r="DYR823" s="399"/>
      <c r="DYS823" s="399"/>
      <c r="DYT823" s="399"/>
      <c r="DYU823" s="399"/>
      <c r="DYV823" s="399"/>
      <c r="DYW823" s="399"/>
      <c r="DYX823" s="399"/>
      <c r="DYY823" s="399"/>
      <c r="DYZ823" s="399"/>
      <c r="DZA823" s="399"/>
      <c r="DZB823" s="399"/>
      <c r="DZC823" s="399"/>
      <c r="DZD823" s="399"/>
      <c r="DZE823" s="399"/>
      <c r="DZF823" s="399"/>
      <c r="DZG823" s="399"/>
      <c r="DZH823" s="399"/>
      <c r="DZI823" s="399"/>
      <c r="DZJ823" s="399"/>
      <c r="DZK823" s="399"/>
      <c r="DZL823" s="399"/>
      <c r="DZM823" s="399"/>
      <c r="DZN823" s="399"/>
      <c r="DZO823" s="399"/>
      <c r="DZP823" s="399"/>
      <c r="DZQ823" s="399"/>
      <c r="DZR823" s="399"/>
      <c r="DZS823" s="399"/>
      <c r="DZT823" s="399"/>
      <c r="DZU823" s="399"/>
      <c r="DZV823" s="399"/>
      <c r="DZW823" s="399"/>
      <c r="DZX823" s="399"/>
      <c r="DZY823" s="399"/>
      <c r="DZZ823" s="399"/>
      <c r="EAA823" s="399"/>
      <c r="EAB823" s="399"/>
      <c r="EAC823" s="399"/>
      <c r="EAD823" s="399"/>
      <c r="EAE823" s="399"/>
      <c r="EAF823" s="399"/>
      <c r="EAG823" s="399"/>
      <c r="EAH823" s="399"/>
      <c r="EAI823" s="399"/>
      <c r="EAJ823" s="399"/>
      <c r="EAK823" s="399"/>
      <c r="EAL823" s="399"/>
      <c r="EAM823" s="399"/>
      <c r="EAN823" s="399"/>
      <c r="EAO823" s="399"/>
      <c r="EAP823" s="399"/>
      <c r="EAQ823" s="399"/>
      <c r="EAR823" s="399"/>
      <c r="EAS823" s="399"/>
      <c r="EAT823" s="399"/>
      <c r="EAU823" s="399"/>
      <c r="EAV823" s="399"/>
      <c r="EAW823" s="399"/>
      <c r="EAX823" s="399"/>
      <c r="EAY823" s="399"/>
      <c r="EAZ823" s="399"/>
      <c r="EBA823" s="399"/>
      <c r="EBB823" s="399"/>
      <c r="EBC823" s="399"/>
      <c r="EBD823" s="399"/>
      <c r="EBE823" s="399"/>
      <c r="EBF823" s="399"/>
      <c r="EBG823" s="399"/>
      <c r="EBH823" s="399"/>
      <c r="EBI823" s="399"/>
      <c r="EBJ823" s="399"/>
      <c r="EBK823" s="399"/>
      <c r="EBL823" s="399"/>
      <c r="EBM823" s="399"/>
      <c r="EBN823" s="399"/>
      <c r="EBO823" s="399"/>
      <c r="EBP823" s="399"/>
      <c r="EBQ823" s="399"/>
      <c r="EBR823" s="399"/>
      <c r="EBS823" s="399"/>
      <c r="EBT823" s="399"/>
      <c r="EBU823" s="399"/>
      <c r="EBV823" s="399"/>
      <c r="EBW823" s="399"/>
      <c r="EBX823" s="399"/>
      <c r="EBY823" s="399"/>
      <c r="EBZ823" s="399"/>
      <c r="ECA823" s="399"/>
      <c r="ECB823" s="399"/>
      <c r="ECC823" s="399"/>
      <c r="ECD823" s="399"/>
      <c r="ECE823" s="399"/>
      <c r="ECF823" s="399"/>
      <c r="ECG823" s="399"/>
      <c r="ECH823" s="399"/>
      <c r="ECI823" s="399"/>
      <c r="ECJ823" s="399"/>
      <c r="ECK823" s="399"/>
      <c r="ECL823" s="399"/>
      <c r="ECM823" s="399"/>
      <c r="ECN823" s="399"/>
      <c r="ECO823" s="399"/>
      <c r="ECP823" s="399"/>
      <c r="ECQ823" s="399"/>
      <c r="ECR823" s="399"/>
      <c r="ECS823" s="399"/>
      <c r="ECT823" s="399"/>
      <c r="ECU823" s="399"/>
      <c r="ECV823" s="399"/>
      <c r="ECW823" s="399"/>
      <c r="ECX823" s="399"/>
      <c r="ECY823" s="399"/>
      <c r="ECZ823" s="399"/>
      <c r="EDA823" s="399"/>
      <c r="EDB823" s="399"/>
      <c r="EDC823" s="399"/>
      <c r="EDD823" s="399"/>
      <c r="EDE823" s="399"/>
      <c r="EDF823" s="399"/>
      <c r="EDG823" s="399"/>
      <c r="EDH823" s="399"/>
      <c r="EDI823" s="399"/>
      <c r="EDJ823" s="399"/>
      <c r="EDK823" s="399"/>
      <c r="EDL823" s="399"/>
      <c r="EDM823" s="399"/>
      <c r="EDN823" s="399"/>
      <c r="EDO823" s="399"/>
      <c r="EDP823" s="399"/>
      <c r="EDQ823" s="399"/>
      <c r="EDR823" s="399"/>
      <c r="EDS823" s="399"/>
      <c r="EDT823" s="399"/>
      <c r="EDU823" s="399"/>
      <c r="EDV823" s="399"/>
      <c r="EDW823" s="399"/>
      <c r="EDX823" s="399"/>
      <c r="EDY823" s="399"/>
      <c r="EDZ823" s="399"/>
      <c r="EEA823" s="399"/>
      <c r="EEB823" s="399"/>
      <c r="EEC823" s="399"/>
      <c r="EED823" s="399"/>
      <c r="EEE823" s="399"/>
      <c r="EEF823" s="399"/>
      <c r="EEG823" s="399"/>
      <c r="EEH823" s="399"/>
      <c r="EEI823" s="399"/>
      <c r="EEJ823" s="399"/>
      <c r="EEK823" s="399"/>
      <c r="EEL823" s="399"/>
      <c r="EEM823" s="399"/>
      <c r="EEN823" s="399"/>
      <c r="EEO823" s="399"/>
      <c r="EEP823" s="399"/>
      <c r="EEQ823" s="399"/>
      <c r="EER823" s="399"/>
      <c r="EES823" s="399"/>
      <c r="EET823" s="399"/>
      <c r="EEU823" s="399"/>
      <c r="EEV823" s="399"/>
      <c r="EEW823" s="399"/>
      <c r="EEX823" s="399"/>
      <c r="EEY823" s="399"/>
      <c r="EEZ823" s="399"/>
      <c r="EFA823" s="399"/>
      <c r="EFB823" s="399"/>
      <c r="EFC823" s="399"/>
      <c r="EFD823" s="399"/>
      <c r="EFE823" s="399"/>
      <c r="EFF823" s="399"/>
      <c r="EFG823" s="399"/>
      <c r="EFH823" s="399"/>
      <c r="EFI823" s="399"/>
      <c r="EFJ823" s="399"/>
      <c r="EFK823" s="399"/>
      <c r="EFL823" s="399"/>
      <c r="EFM823" s="399"/>
      <c r="EFN823" s="399"/>
      <c r="EFO823" s="399"/>
      <c r="EFP823" s="399"/>
      <c r="EFQ823" s="399"/>
      <c r="EFR823" s="399"/>
      <c r="EFS823" s="399"/>
      <c r="EFT823" s="399"/>
      <c r="EFU823" s="399"/>
      <c r="EFV823" s="399"/>
      <c r="EFW823" s="399"/>
      <c r="EFX823" s="399"/>
      <c r="EFY823" s="399"/>
      <c r="EFZ823" s="399"/>
      <c r="EGA823" s="399"/>
      <c r="EGB823" s="399"/>
      <c r="EGC823" s="399"/>
      <c r="EGD823" s="399"/>
      <c r="EGE823" s="399"/>
      <c r="EGF823" s="399"/>
      <c r="EGG823" s="399"/>
      <c r="EGH823" s="399"/>
      <c r="EGI823" s="399"/>
      <c r="EGJ823" s="399"/>
      <c r="EGK823" s="399"/>
      <c r="EGL823" s="399"/>
      <c r="EGM823" s="399"/>
      <c r="EGN823" s="399"/>
      <c r="EGO823" s="399"/>
      <c r="EGP823" s="399"/>
      <c r="EGQ823" s="399"/>
      <c r="EGR823" s="399"/>
      <c r="EGS823" s="399"/>
      <c r="EGT823" s="399"/>
      <c r="EGU823" s="399"/>
      <c r="EGV823" s="399"/>
      <c r="EGW823" s="399"/>
      <c r="EGX823" s="399"/>
      <c r="EGY823" s="399"/>
      <c r="EGZ823" s="399"/>
      <c r="EHA823" s="399"/>
      <c r="EHB823" s="399"/>
      <c r="EHC823" s="399"/>
      <c r="EHD823" s="399"/>
      <c r="EHE823" s="399"/>
      <c r="EHF823" s="399"/>
      <c r="EHG823" s="399"/>
      <c r="EHH823" s="399"/>
      <c r="EHI823" s="399"/>
      <c r="EHJ823" s="399"/>
      <c r="EHK823" s="399"/>
      <c r="EHL823" s="399"/>
      <c r="EHM823" s="399"/>
      <c r="EHN823" s="399"/>
      <c r="EHO823" s="399"/>
      <c r="EHP823" s="399"/>
      <c r="EHQ823" s="399"/>
      <c r="EHR823" s="399"/>
      <c r="EHS823" s="399"/>
      <c r="EHT823" s="399"/>
      <c r="EHU823" s="399"/>
      <c r="EHV823" s="399"/>
      <c r="EHW823" s="399"/>
      <c r="EHX823" s="399"/>
      <c r="EHY823" s="399"/>
      <c r="EHZ823" s="399"/>
      <c r="EIA823" s="399"/>
      <c r="EIB823" s="399"/>
      <c r="EIC823" s="399"/>
      <c r="EID823" s="399"/>
      <c r="EIE823" s="399"/>
      <c r="EIF823" s="399"/>
      <c r="EIG823" s="399"/>
      <c r="EIH823" s="399"/>
      <c r="EII823" s="399"/>
      <c r="EIJ823" s="399"/>
      <c r="EIK823" s="399"/>
      <c r="EIL823" s="399"/>
      <c r="EIM823" s="399"/>
      <c r="EIN823" s="399"/>
      <c r="EIO823" s="399"/>
      <c r="EIP823" s="399"/>
      <c r="EIQ823" s="399"/>
      <c r="EIR823" s="399"/>
      <c r="EIS823" s="399"/>
      <c r="EIT823" s="399"/>
      <c r="EIU823" s="399"/>
      <c r="EIV823" s="399"/>
      <c r="EIW823" s="399"/>
      <c r="EIX823" s="399"/>
      <c r="EIY823" s="399"/>
      <c r="EIZ823" s="399"/>
      <c r="EJA823" s="399"/>
      <c r="EJB823" s="399"/>
      <c r="EJC823" s="399"/>
      <c r="EJD823" s="399"/>
      <c r="EJE823" s="399"/>
      <c r="EJF823" s="399"/>
      <c r="EJG823" s="399"/>
      <c r="EJH823" s="399"/>
      <c r="EJI823" s="399"/>
      <c r="EJJ823" s="399"/>
      <c r="EJK823" s="399"/>
      <c r="EJL823" s="399"/>
      <c r="EJM823" s="399"/>
      <c r="EJN823" s="399"/>
      <c r="EJO823" s="399"/>
      <c r="EJP823" s="399"/>
      <c r="EJQ823" s="399"/>
      <c r="EJR823" s="399"/>
      <c r="EJS823" s="399"/>
      <c r="EJT823" s="399"/>
      <c r="EJU823" s="399"/>
      <c r="EJV823" s="399"/>
      <c r="EJW823" s="399"/>
      <c r="EJX823" s="399"/>
      <c r="EJY823" s="399"/>
      <c r="EJZ823" s="399"/>
      <c r="EKA823" s="399"/>
      <c r="EKB823" s="399"/>
      <c r="EKC823" s="399"/>
      <c r="EKD823" s="399"/>
      <c r="EKE823" s="399"/>
      <c r="EKF823" s="399"/>
      <c r="EKG823" s="399"/>
      <c r="EKH823" s="399"/>
      <c r="EKI823" s="399"/>
      <c r="EKJ823" s="399"/>
      <c r="EKK823" s="399"/>
      <c r="EKL823" s="399"/>
      <c r="EKM823" s="399"/>
      <c r="EKN823" s="399"/>
      <c r="EKO823" s="399"/>
      <c r="EKP823" s="399"/>
      <c r="EKQ823" s="399"/>
      <c r="EKR823" s="399"/>
      <c r="EKS823" s="399"/>
      <c r="EKT823" s="399"/>
      <c r="EKU823" s="399"/>
      <c r="EKV823" s="399"/>
      <c r="EKW823" s="399"/>
      <c r="EKX823" s="399"/>
      <c r="EKY823" s="399"/>
      <c r="EKZ823" s="399"/>
      <c r="ELA823" s="399"/>
      <c r="ELB823" s="399"/>
      <c r="ELC823" s="399"/>
      <c r="ELD823" s="399"/>
      <c r="ELE823" s="399"/>
      <c r="ELF823" s="399"/>
      <c r="ELG823" s="399"/>
      <c r="ELH823" s="399"/>
      <c r="ELI823" s="399"/>
      <c r="ELJ823" s="399"/>
      <c r="ELK823" s="399"/>
      <c r="ELL823" s="399"/>
      <c r="ELM823" s="399"/>
      <c r="ELN823" s="399"/>
      <c r="ELO823" s="399"/>
      <c r="ELP823" s="399"/>
      <c r="ELQ823" s="399"/>
      <c r="ELR823" s="399"/>
      <c r="ELS823" s="399"/>
      <c r="ELT823" s="399"/>
      <c r="ELU823" s="399"/>
      <c r="ELV823" s="399"/>
      <c r="ELW823" s="399"/>
      <c r="ELX823" s="399"/>
      <c r="ELY823" s="399"/>
      <c r="ELZ823" s="399"/>
      <c r="EMA823" s="399"/>
      <c r="EMB823" s="399"/>
      <c r="EMC823" s="399"/>
      <c r="EMD823" s="399"/>
      <c r="EME823" s="399"/>
      <c r="EMF823" s="399"/>
      <c r="EMG823" s="399"/>
      <c r="EMH823" s="399"/>
      <c r="EMI823" s="399"/>
      <c r="EMJ823" s="399"/>
      <c r="EMK823" s="399"/>
      <c r="EML823" s="399"/>
      <c r="EMM823" s="399"/>
      <c r="EMN823" s="399"/>
      <c r="EMO823" s="399"/>
      <c r="EMP823" s="399"/>
      <c r="EMQ823" s="399"/>
      <c r="EMR823" s="399"/>
      <c r="EMS823" s="399"/>
      <c r="EMT823" s="399"/>
      <c r="EMU823" s="399"/>
      <c r="EMV823" s="399"/>
      <c r="EMW823" s="399"/>
      <c r="EMX823" s="399"/>
      <c r="EMY823" s="399"/>
      <c r="EMZ823" s="399"/>
      <c r="ENA823" s="399"/>
      <c r="ENB823" s="399"/>
      <c r="ENC823" s="399"/>
      <c r="END823" s="399"/>
      <c r="ENE823" s="399"/>
      <c r="ENF823" s="399"/>
      <c r="ENG823" s="399"/>
      <c r="ENH823" s="399"/>
      <c r="ENI823" s="399"/>
      <c r="ENJ823" s="399"/>
      <c r="ENK823" s="399"/>
      <c r="ENL823" s="399"/>
      <c r="ENM823" s="399"/>
      <c r="ENN823" s="399"/>
      <c r="ENO823" s="399"/>
      <c r="ENP823" s="399"/>
      <c r="ENQ823" s="399"/>
      <c r="ENR823" s="399"/>
      <c r="ENS823" s="399"/>
      <c r="ENT823" s="399"/>
      <c r="ENU823" s="399"/>
      <c r="ENV823" s="399"/>
      <c r="ENW823" s="399"/>
      <c r="ENX823" s="399"/>
      <c r="ENY823" s="399"/>
      <c r="ENZ823" s="399"/>
      <c r="EOA823" s="399"/>
      <c r="EOB823" s="399"/>
      <c r="EOC823" s="399"/>
      <c r="EOD823" s="399"/>
      <c r="EOE823" s="399"/>
      <c r="EOF823" s="399"/>
      <c r="EOG823" s="399"/>
      <c r="EOH823" s="399"/>
      <c r="EOI823" s="399"/>
      <c r="EOJ823" s="399"/>
      <c r="EOK823" s="399"/>
      <c r="EOL823" s="399"/>
      <c r="EOM823" s="399"/>
      <c r="EON823" s="399"/>
      <c r="EOO823" s="399"/>
      <c r="EOP823" s="399"/>
      <c r="EOQ823" s="399"/>
      <c r="EOR823" s="399"/>
      <c r="EOS823" s="399"/>
      <c r="EOT823" s="399"/>
      <c r="EOU823" s="399"/>
      <c r="EOV823" s="399"/>
      <c r="EOW823" s="399"/>
      <c r="EOX823" s="399"/>
      <c r="EOY823" s="399"/>
      <c r="EOZ823" s="399"/>
      <c r="EPA823" s="399"/>
      <c r="EPB823" s="399"/>
      <c r="EPC823" s="399"/>
      <c r="EPD823" s="399"/>
      <c r="EPE823" s="399"/>
      <c r="EPF823" s="399"/>
      <c r="EPG823" s="399"/>
      <c r="EPH823" s="399"/>
      <c r="EPI823" s="399"/>
      <c r="EPJ823" s="399"/>
      <c r="EPK823" s="399"/>
      <c r="EPL823" s="399"/>
      <c r="EPM823" s="399"/>
      <c r="EPN823" s="399"/>
      <c r="EPO823" s="399"/>
      <c r="EPP823" s="399"/>
      <c r="EPQ823" s="399"/>
      <c r="EPR823" s="399"/>
      <c r="EPS823" s="399"/>
      <c r="EPT823" s="399"/>
      <c r="EPU823" s="399"/>
      <c r="EPV823" s="399"/>
      <c r="EPW823" s="399"/>
      <c r="EPX823" s="399"/>
      <c r="EPY823" s="399"/>
      <c r="EPZ823" s="399"/>
      <c r="EQA823" s="399"/>
      <c r="EQB823" s="399"/>
      <c r="EQC823" s="399"/>
      <c r="EQD823" s="399"/>
      <c r="EQE823" s="399"/>
      <c r="EQF823" s="399"/>
      <c r="EQG823" s="399"/>
      <c r="EQH823" s="399"/>
      <c r="EQI823" s="399"/>
      <c r="EQJ823" s="399"/>
      <c r="EQK823" s="399"/>
      <c r="EQL823" s="399"/>
      <c r="EQM823" s="399"/>
      <c r="EQN823" s="399"/>
      <c r="EQO823" s="399"/>
      <c r="EQP823" s="399"/>
      <c r="EQQ823" s="399"/>
      <c r="EQR823" s="399"/>
      <c r="EQS823" s="399"/>
      <c r="EQT823" s="399"/>
      <c r="EQU823" s="399"/>
      <c r="EQV823" s="399"/>
      <c r="EQW823" s="399"/>
      <c r="EQX823" s="399"/>
      <c r="EQY823" s="399"/>
      <c r="EQZ823" s="399"/>
      <c r="ERA823" s="399"/>
      <c r="ERB823" s="399"/>
      <c r="ERC823" s="399"/>
      <c r="ERD823" s="399"/>
      <c r="ERE823" s="399"/>
      <c r="ERF823" s="399"/>
      <c r="ERG823" s="399"/>
      <c r="ERH823" s="399"/>
      <c r="ERI823" s="399"/>
      <c r="ERJ823" s="399"/>
      <c r="ERK823" s="399"/>
      <c r="ERL823" s="399"/>
      <c r="ERM823" s="399"/>
      <c r="ERN823" s="399"/>
      <c r="ERO823" s="399"/>
      <c r="ERP823" s="399"/>
      <c r="ERQ823" s="399"/>
      <c r="ERR823" s="399"/>
      <c r="ERS823" s="399"/>
      <c r="ERT823" s="399"/>
      <c r="ERU823" s="399"/>
      <c r="ERV823" s="399"/>
      <c r="ERW823" s="399"/>
      <c r="ERX823" s="399"/>
      <c r="ERY823" s="399"/>
      <c r="ERZ823" s="399"/>
      <c r="ESA823" s="399"/>
      <c r="ESB823" s="399"/>
      <c r="ESC823" s="399"/>
      <c r="ESD823" s="399"/>
      <c r="ESE823" s="399"/>
      <c r="ESF823" s="399"/>
      <c r="ESG823" s="399"/>
      <c r="ESH823" s="399"/>
      <c r="ESI823" s="399"/>
      <c r="ESJ823" s="399"/>
      <c r="ESK823" s="399"/>
      <c r="ESL823" s="399"/>
      <c r="ESM823" s="399"/>
      <c r="ESN823" s="399"/>
      <c r="ESO823" s="399"/>
      <c r="ESP823" s="399"/>
      <c r="ESQ823" s="399"/>
      <c r="ESR823" s="399"/>
      <c r="ESS823" s="399"/>
      <c r="EST823" s="399"/>
      <c r="ESU823" s="399"/>
      <c r="ESV823" s="399"/>
      <c r="ESW823" s="399"/>
      <c r="ESX823" s="399"/>
      <c r="ESY823" s="399"/>
      <c r="ESZ823" s="399"/>
      <c r="ETA823" s="399"/>
      <c r="ETB823" s="399"/>
      <c r="ETC823" s="399"/>
      <c r="ETD823" s="399"/>
      <c r="ETE823" s="399"/>
      <c r="ETF823" s="399"/>
      <c r="ETG823" s="399"/>
      <c r="ETH823" s="399"/>
      <c r="ETI823" s="399"/>
      <c r="ETJ823" s="399"/>
      <c r="ETK823" s="399"/>
      <c r="ETL823" s="399"/>
      <c r="ETM823" s="399"/>
      <c r="ETN823" s="399"/>
      <c r="ETO823" s="399"/>
      <c r="ETP823" s="399"/>
      <c r="ETQ823" s="399"/>
      <c r="ETR823" s="399"/>
      <c r="ETS823" s="399"/>
      <c r="ETT823" s="399"/>
      <c r="ETU823" s="399"/>
      <c r="ETV823" s="399"/>
      <c r="ETW823" s="399"/>
      <c r="ETX823" s="399"/>
      <c r="ETY823" s="399"/>
      <c r="ETZ823" s="399"/>
      <c r="EUA823" s="399"/>
      <c r="EUB823" s="399"/>
      <c r="EUC823" s="399"/>
      <c r="EUD823" s="399"/>
      <c r="EUE823" s="399"/>
      <c r="EUF823" s="399"/>
      <c r="EUG823" s="399"/>
      <c r="EUH823" s="399"/>
      <c r="EUI823" s="399"/>
      <c r="EUJ823" s="399"/>
      <c r="EUK823" s="399"/>
      <c r="EUL823" s="399"/>
      <c r="EUM823" s="399"/>
      <c r="EUN823" s="399"/>
      <c r="EUO823" s="399"/>
      <c r="EUP823" s="399"/>
      <c r="EUQ823" s="399"/>
      <c r="EUR823" s="399"/>
      <c r="EUS823" s="399"/>
      <c r="EUT823" s="399"/>
      <c r="EUU823" s="399"/>
      <c r="EUV823" s="399"/>
      <c r="EUW823" s="399"/>
      <c r="EUX823" s="399"/>
      <c r="EUY823" s="399"/>
      <c r="EUZ823" s="399"/>
      <c r="EVA823" s="399"/>
      <c r="EVB823" s="399"/>
      <c r="EVC823" s="399"/>
      <c r="EVD823" s="399"/>
      <c r="EVE823" s="399"/>
      <c r="EVF823" s="399"/>
      <c r="EVG823" s="399"/>
      <c r="EVH823" s="399"/>
      <c r="EVI823" s="399"/>
      <c r="EVJ823" s="399"/>
      <c r="EVK823" s="399"/>
      <c r="EVL823" s="399"/>
      <c r="EVM823" s="399"/>
      <c r="EVN823" s="399"/>
      <c r="EVO823" s="399"/>
      <c r="EVP823" s="399"/>
      <c r="EVQ823" s="399"/>
      <c r="EVR823" s="399"/>
      <c r="EVS823" s="399"/>
      <c r="EVT823" s="399"/>
      <c r="EVU823" s="399"/>
      <c r="EVV823" s="399"/>
      <c r="EVW823" s="399"/>
      <c r="EVX823" s="399"/>
      <c r="EVY823" s="399"/>
      <c r="EVZ823" s="399"/>
      <c r="EWA823" s="399"/>
      <c r="EWB823" s="399"/>
      <c r="EWC823" s="399"/>
      <c r="EWD823" s="399"/>
      <c r="EWE823" s="399"/>
      <c r="EWF823" s="399"/>
      <c r="EWG823" s="399"/>
      <c r="EWH823" s="399"/>
      <c r="EWI823" s="399"/>
      <c r="EWJ823" s="399"/>
      <c r="EWK823" s="399"/>
      <c r="EWL823" s="399"/>
      <c r="EWM823" s="399"/>
      <c r="EWN823" s="399"/>
      <c r="EWO823" s="399"/>
      <c r="EWP823" s="399"/>
      <c r="EWQ823" s="399"/>
      <c r="EWR823" s="399"/>
      <c r="EWS823" s="399"/>
      <c r="EWT823" s="399"/>
      <c r="EWU823" s="399"/>
      <c r="EWV823" s="399"/>
      <c r="EWW823" s="399"/>
      <c r="EWX823" s="399"/>
      <c r="EWY823" s="399"/>
      <c r="EWZ823" s="399"/>
      <c r="EXA823" s="399"/>
      <c r="EXB823" s="399"/>
      <c r="EXC823" s="399"/>
      <c r="EXD823" s="399"/>
      <c r="EXE823" s="399"/>
      <c r="EXF823" s="399"/>
      <c r="EXG823" s="399"/>
      <c r="EXH823" s="399"/>
      <c r="EXI823" s="399"/>
      <c r="EXJ823" s="399"/>
      <c r="EXK823" s="399"/>
      <c r="EXL823" s="399"/>
      <c r="EXM823" s="399"/>
      <c r="EXN823" s="399"/>
      <c r="EXO823" s="399"/>
      <c r="EXP823" s="399"/>
      <c r="EXQ823" s="399"/>
      <c r="EXR823" s="399"/>
      <c r="EXS823" s="399"/>
      <c r="EXT823" s="399"/>
      <c r="EXU823" s="399"/>
      <c r="EXV823" s="399"/>
      <c r="EXW823" s="399"/>
      <c r="EXX823" s="399"/>
      <c r="EXY823" s="399"/>
      <c r="EXZ823" s="399"/>
      <c r="EYA823" s="399"/>
      <c r="EYB823" s="399"/>
      <c r="EYC823" s="399"/>
      <c r="EYD823" s="399"/>
      <c r="EYE823" s="399"/>
      <c r="EYF823" s="399"/>
      <c r="EYG823" s="399"/>
      <c r="EYH823" s="399"/>
      <c r="EYI823" s="399"/>
      <c r="EYJ823" s="399"/>
      <c r="EYK823" s="399"/>
      <c r="EYL823" s="399"/>
      <c r="EYM823" s="399"/>
      <c r="EYN823" s="399"/>
      <c r="EYO823" s="399"/>
      <c r="EYP823" s="399"/>
      <c r="EYQ823" s="399"/>
      <c r="EYR823" s="399"/>
      <c r="EYS823" s="399"/>
      <c r="EYT823" s="399"/>
      <c r="EYU823" s="399"/>
      <c r="EYV823" s="399"/>
      <c r="EYW823" s="399"/>
      <c r="EYX823" s="399"/>
      <c r="EYY823" s="399"/>
      <c r="EYZ823" s="399"/>
      <c r="EZA823" s="399"/>
      <c r="EZB823" s="399"/>
      <c r="EZC823" s="399"/>
      <c r="EZD823" s="399"/>
      <c r="EZE823" s="399"/>
      <c r="EZF823" s="399"/>
      <c r="EZG823" s="399"/>
      <c r="EZH823" s="399"/>
      <c r="EZI823" s="399"/>
      <c r="EZJ823" s="399"/>
      <c r="EZK823" s="399"/>
      <c r="EZL823" s="399"/>
      <c r="EZM823" s="399"/>
      <c r="EZN823" s="399"/>
      <c r="EZO823" s="399"/>
      <c r="EZP823" s="399"/>
      <c r="EZQ823" s="399"/>
      <c r="EZR823" s="399"/>
      <c r="EZS823" s="399"/>
      <c r="EZT823" s="399"/>
      <c r="EZU823" s="399"/>
      <c r="EZV823" s="399"/>
      <c r="EZW823" s="399"/>
      <c r="EZX823" s="399"/>
      <c r="EZY823" s="399"/>
      <c r="EZZ823" s="399"/>
      <c r="FAA823" s="399"/>
      <c r="FAB823" s="399"/>
      <c r="FAC823" s="399"/>
      <c r="FAD823" s="399"/>
      <c r="FAE823" s="399"/>
      <c r="FAF823" s="399"/>
      <c r="FAG823" s="399"/>
      <c r="FAH823" s="399"/>
      <c r="FAI823" s="399"/>
      <c r="FAJ823" s="399"/>
      <c r="FAK823" s="399"/>
      <c r="FAL823" s="399"/>
      <c r="FAM823" s="399"/>
      <c r="FAN823" s="399"/>
      <c r="FAO823" s="399"/>
      <c r="FAP823" s="399"/>
      <c r="FAQ823" s="399"/>
      <c r="FAR823" s="399"/>
      <c r="FAS823" s="399"/>
      <c r="FAT823" s="399"/>
      <c r="FAU823" s="399"/>
      <c r="FAV823" s="399"/>
      <c r="FAW823" s="399"/>
      <c r="FAX823" s="399"/>
      <c r="FAY823" s="399"/>
      <c r="FAZ823" s="399"/>
      <c r="FBA823" s="399"/>
      <c r="FBB823" s="399"/>
      <c r="FBC823" s="399"/>
      <c r="FBD823" s="399"/>
      <c r="FBE823" s="399"/>
      <c r="FBF823" s="399"/>
      <c r="FBG823" s="399"/>
      <c r="FBH823" s="399"/>
      <c r="FBI823" s="399"/>
      <c r="FBJ823" s="399"/>
      <c r="FBK823" s="399"/>
      <c r="FBL823" s="399"/>
      <c r="FBM823" s="399"/>
      <c r="FBN823" s="399"/>
      <c r="FBO823" s="399"/>
      <c r="FBP823" s="399"/>
      <c r="FBQ823" s="399"/>
      <c r="FBR823" s="399"/>
      <c r="FBS823" s="399"/>
      <c r="FBT823" s="399"/>
      <c r="FBU823" s="399"/>
      <c r="FBV823" s="399"/>
      <c r="FBW823" s="399"/>
      <c r="FBX823" s="399"/>
      <c r="FBY823" s="399"/>
      <c r="FBZ823" s="399"/>
      <c r="FCA823" s="399"/>
      <c r="FCB823" s="399"/>
      <c r="FCC823" s="399"/>
      <c r="FCD823" s="399"/>
      <c r="FCE823" s="399"/>
      <c r="FCF823" s="399"/>
      <c r="FCG823" s="399"/>
      <c r="FCH823" s="399"/>
      <c r="FCI823" s="399"/>
      <c r="FCJ823" s="399"/>
      <c r="FCK823" s="399"/>
      <c r="FCL823" s="399"/>
      <c r="FCM823" s="399"/>
      <c r="FCN823" s="399"/>
      <c r="FCO823" s="399"/>
      <c r="FCP823" s="399"/>
      <c r="FCQ823" s="399"/>
      <c r="FCR823" s="399"/>
      <c r="FCS823" s="399"/>
      <c r="FCT823" s="399"/>
      <c r="FCU823" s="399"/>
      <c r="FCV823" s="399"/>
      <c r="FCW823" s="399"/>
      <c r="FCX823" s="399"/>
      <c r="FCY823" s="399"/>
      <c r="FCZ823" s="399"/>
      <c r="FDA823" s="399"/>
      <c r="FDB823" s="399"/>
      <c r="FDC823" s="399"/>
      <c r="FDD823" s="399"/>
      <c r="FDE823" s="399"/>
      <c r="FDF823" s="399"/>
      <c r="FDG823" s="399"/>
      <c r="FDH823" s="399"/>
      <c r="FDI823" s="399"/>
      <c r="FDJ823" s="399"/>
      <c r="FDK823" s="399"/>
      <c r="FDL823" s="399"/>
      <c r="FDM823" s="399"/>
      <c r="FDN823" s="399"/>
      <c r="FDO823" s="399"/>
      <c r="FDP823" s="399"/>
      <c r="FDQ823" s="399"/>
      <c r="FDR823" s="399"/>
      <c r="FDS823" s="399"/>
      <c r="FDT823" s="399"/>
      <c r="FDU823" s="399"/>
      <c r="FDV823" s="399"/>
      <c r="FDW823" s="399"/>
      <c r="FDX823" s="399"/>
      <c r="FDY823" s="399"/>
      <c r="FDZ823" s="399"/>
      <c r="FEA823" s="399"/>
      <c r="FEB823" s="399"/>
      <c r="FEC823" s="399"/>
      <c r="FED823" s="399"/>
      <c r="FEE823" s="399"/>
      <c r="FEF823" s="399"/>
      <c r="FEG823" s="399"/>
      <c r="FEH823" s="399"/>
      <c r="FEI823" s="399"/>
      <c r="FEJ823" s="399"/>
      <c r="FEK823" s="399"/>
      <c r="FEL823" s="399"/>
      <c r="FEM823" s="399"/>
      <c r="FEN823" s="399"/>
      <c r="FEO823" s="399"/>
      <c r="FEP823" s="399"/>
      <c r="FEQ823" s="399"/>
      <c r="FER823" s="399"/>
      <c r="FES823" s="399"/>
      <c r="FET823" s="399"/>
      <c r="FEU823" s="399"/>
      <c r="FEV823" s="399"/>
      <c r="FEW823" s="399"/>
      <c r="FEX823" s="399"/>
      <c r="FEY823" s="399"/>
      <c r="FEZ823" s="399"/>
      <c r="FFA823" s="399"/>
      <c r="FFB823" s="399"/>
      <c r="FFC823" s="399"/>
      <c r="FFD823" s="399"/>
      <c r="FFE823" s="399"/>
      <c r="FFF823" s="399"/>
      <c r="FFG823" s="399"/>
      <c r="FFH823" s="399"/>
      <c r="FFI823" s="399"/>
      <c r="FFJ823" s="399"/>
      <c r="FFK823" s="399"/>
      <c r="FFL823" s="399"/>
      <c r="FFM823" s="399"/>
      <c r="FFN823" s="399"/>
      <c r="FFO823" s="399"/>
      <c r="FFP823" s="399"/>
      <c r="FFQ823" s="399"/>
      <c r="FFR823" s="399"/>
      <c r="FFS823" s="399"/>
      <c r="FFT823" s="399"/>
      <c r="FFU823" s="399"/>
      <c r="FFV823" s="399"/>
      <c r="FFW823" s="399"/>
      <c r="FFX823" s="399"/>
      <c r="FFY823" s="399"/>
      <c r="FFZ823" s="399"/>
      <c r="FGA823" s="399"/>
      <c r="FGB823" s="399"/>
      <c r="FGC823" s="399"/>
      <c r="FGD823" s="399"/>
      <c r="FGE823" s="399"/>
      <c r="FGF823" s="399"/>
      <c r="FGG823" s="399"/>
      <c r="FGH823" s="399"/>
      <c r="FGI823" s="399"/>
      <c r="FGJ823" s="399"/>
      <c r="FGK823" s="399"/>
      <c r="FGL823" s="399"/>
      <c r="FGM823" s="399"/>
      <c r="FGN823" s="399"/>
      <c r="FGO823" s="399"/>
      <c r="FGP823" s="399"/>
      <c r="FGQ823" s="399"/>
      <c r="FGR823" s="399"/>
      <c r="FGS823" s="399"/>
      <c r="FGT823" s="399"/>
      <c r="FGU823" s="399"/>
      <c r="FGV823" s="399"/>
      <c r="FGW823" s="399"/>
      <c r="FGX823" s="399"/>
      <c r="FGY823" s="399"/>
      <c r="FGZ823" s="399"/>
      <c r="FHA823" s="399"/>
      <c r="FHB823" s="399"/>
      <c r="FHC823" s="399"/>
      <c r="FHD823" s="399"/>
      <c r="FHE823" s="399"/>
      <c r="FHF823" s="399"/>
      <c r="FHG823" s="399"/>
      <c r="FHH823" s="399"/>
      <c r="FHI823" s="399"/>
      <c r="FHJ823" s="399"/>
      <c r="FHK823" s="399"/>
      <c r="FHL823" s="399"/>
      <c r="FHM823" s="399"/>
      <c r="FHN823" s="399"/>
      <c r="FHO823" s="399"/>
      <c r="FHP823" s="399"/>
      <c r="FHQ823" s="399"/>
      <c r="FHR823" s="399"/>
      <c r="FHS823" s="399"/>
      <c r="FHT823" s="399"/>
      <c r="FHU823" s="399"/>
      <c r="FHV823" s="399"/>
      <c r="FHW823" s="399"/>
      <c r="FHX823" s="399"/>
      <c r="FHY823" s="399"/>
      <c r="FHZ823" s="399"/>
      <c r="FIA823" s="399"/>
      <c r="FIB823" s="399"/>
      <c r="FIC823" s="399"/>
      <c r="FID823" s="399"/>
      <c r="FIE823" s="399"/>
      <c r="FIF823" s="399"/>
      <c r="FIG823" s="399"/>
      <c r="FIH823" s="399"/>
      <c r="FII823" s="399"/>
      <c r="FIJ823" s="399"/>
      <c r="FIK823" s="399"/>
      <c r="FIL823" s="399"/>
      <c r="FIM823" s="399"/>
      <c r="FIN823" s="399"/>
      <c r="FIO823" s="399"/>
      <c r="FIP823" s="399"/>
      <c r="FIQ823" s="399"/>
      <c r="FIR823" s="399"/>
      <c r="FIS823" s="399"/>
      <c r="FIT823" s="399"/>
      <c r="FIU823" s="399"/>
      <c r="FIV823" s="399"/>
      <c r="FIW823" s="399"/>
      <c r="FIX823" s="399"/>
      <c r="FIY823" s="399"/>
      <c r="FIZ823" s="399"/>
      <c r="FJA823" s="399"/>
      <c r="FJB823" s="399"/>
      <c r="FJC823" s="399"/>
      <c r="FJD823" s="399"/>
      <c r="FJE823" s="399"/>
      <c r="FJF823" s="399"/>
      <c r="FJG823" s="399"/>
      <c r="FJH823" s="399"/>
      <c r="FJI823" s="399"/>
      <c r="FJJ823" s="399"/>
      <c r="FJK823" s="399"/>
      <c r="FJL823" s="399"/>
      <c r="FJM823" s="399"/>
      <c r="FJN823" s="399"/>
      <c r="FJO823" s="399"/>
      <c r="FJP823" s="399"/>
      <c r="FJQ823" s="399"/>
      <c r="FJR823" s="399"/>
      <c r="FJS823" s="399"/>
      <c r="FJT823" s="399"/>
      <c r="FJU823" s="399"/>
      <c r="FJV823" s="399"/>
      <c r="FJW823" s="399"/>
      <c r="FJX823" s="399"/>
      <c r="FJY823" s="399"/>
      <c r="FJZ823" s="399"/>
      <c r="FKA823" s="399"/>
      <c r="FKB823" s="399"/>
      <c r="FKC823" s="399"/>
      <c r="FKD823" s="399"/>
      <c r="FKE823" s="399"/>
      <c r="FKF823" s="399"/>
      <c r="FKG823" s="399"/>
      <c r="FKH823" s="399"/>
      <c r="FKI823" s="399"/>
      <c r="FKJ823" s="399"/>
      <c r="FKK823" s="399"/>
      <c r="FKL823" s="399"/>
      <c r="FKM823" s="399"/>
      <c r="FKN823" s="399"/>
      <c r="FKO823" s="399"/>
      <c r="FKP823" s="399"/>
      <c r="FKQ823" s="399"/>
      <c r="FKR823" s="399"/>
      <c r="FKS823" s="399"/>
      <c r="FKT823" s="399"/>
      <c r="FKU823" s="399"/>
      <c r="FKV823" s="399"/>
      <c r="FKW823" s="399"/>
      <c r="FKX823" s="399"/>
      <c r="FKY823" s="399"/>
      <c r="FKZ823" s="399"/>
      <c r="FLA823" s="399"/>
      <c r="FLB823" s="399"/>
      <c r="FLC823" s="399"/>
      <c r="FLD823" s="399"/>
      <c r="FLE823" s="399"/>
      <c r="FLF823" s="399"/>
      <c r="FLG823" s="399"/>
      <c r="FLH823" s="399"/>
      <c r="FLI823" s="399"/>
      <c r="FLJ823" s="399"/>
      <c r="FLK823" s="399"/>
      <c r="FLL823" s="399"/>
      <c r="FLM823" s="399"/>
      <c r="FLN823" s="399"/>
      <c r="FLO823" s="399"/>
      <c r="FLP823" s="399"/>
      <c r="FLQ823" s="399"/>
      <c r="FLR823" s="399"/>
      <c r="FLS823" s="399"/>
      <c r="FLT823" s="399"/>
      <c r="FLU823" s="399"/>
      <c r="FLV823" s="399"/>
      <c r="FLW823" s="399"/>
      <c r="FLX823" s="399"/>
      <c r="FLY823" s="399"/>
      <c r="FLZ823" s="399"/>
      <c r="FMA823" s="399"/>
      <c r="FMB823" s="399"/>
      <c r="FMC823" s="399"/>
      <c r="FMD823" s="399"/>
      <c r="FME823" s="399"/>
      <c r="FMF823" s="399"/>
      <c r="FMG823" s="399"/>
      <c r="FMH823" s="399"/>
      <c r="FMI823" s="399"/>
      <c r="FMJ823" s="399"/>
      <c r="FMK823" s="399"/>
      <c r="FML823" s="399"/>
      <c r="FMM823" s="399"/>
      <c r="FMN823" s="399"/>
      <c r="FMO823" s="399"/>
      <c r="FMP823" s="399"/>
      <c r="FMQ823" s="399"/>
      <c r="FMR823" s="399"/>
      <c r="FMS823" s="399"/>
      <c r="FMT823" s="399"/>
      <c r="FMU823" s="399"/>
      <c r="FMV823" s="399"/>
      <c r="FMW823" s="399"/>
      <c r="FMX823" s="399"/>
      <c r="FMY823" s="399"/>
      <c r="FMZ823" s="399"/>
      <c r="FNA823" s="399"/>
      <c r="FNB823" s="399"/>
      <c r="FNC823" s="399"/>
      <c r="FND823" s="399"/>
      <c r="FNE823" s="399"/>
      <c r="FNF823" s="399"/>
      <c r="FNG823" s="399"/>
      <c r="FNH823" s="399"/>
      <c r="FNI823" s="399"/>
      <c r="FNJ823" s="399"/>
      <c r="FNK823" s="399"/>
      <c r="FNL823" s="399"/>
      <c r="FNM823" s="399"/>
      <c r="FNN823" s="399"/>
      <c r="FNO823" s="399"/>
      <c r="FNP823" s="399"/>
      <c r="FNQ823" s="399"/>
      <c r="FNR823" s="399"/>
      <c r="FNS823" s="399"/>
      <c r="FNT823" s="399"/>
      <c r="FNU823" s="399"/>
      <c r="FNV823" s="399"/>
      <c r="FNW823" s="399"/>
      <c r="FNX823" s="399"/>
      <c r="FNY823" s="399"/>
      <c r="FNZ823" s="399"/>
      <c r="FOA823" s="399"/>
      <c r="FOB823" s="399"/>
      <c r="FOC823" s="399"/>
      <c r="FOD823" s="399"/>
      <c r="FOE823" s="399"/>
      <c r="FOF823" s="399"/>
      <c r="FOG823" s="399"/>
      <c r="FOH823" s="399"/>
      <c r="FOI823" s="399"/>
      <c r="FOJ823" s="399"/>
      <c r="FOK823" s="399"/>
      <c r="FOL823" s="399"/>
      <c r="FOM823" s="399"/>
      <c r="FON823" s="399"/>
      <c r="FOO823" s="399"/>
      <c r="FOP823" s="399"/>
      <c r="FOQ823" s="399"/>
      <c r="FOR823" s="399"/>
      <c r="FOS823" s="399"/>
      <c r="FOT823" s="399"/>
      <c r="FOU823" s="399"/>
      <c r="FOV823" s="399"/>
      <c r="FOW823" s="399"/>
      <c r="FOX823" s="399"/>
      <c r="FOY823" s="399"/>
      <c r="FOZ823" s="399"/>
      <c r="FPA823" s="399"/>
      <c r="FPB823" s="399"/>
      <c r="FPC823" s="399"/>
      <c r="FPD823" s="399"/>
      <c r="FPE823" s="399"/>
      <c r="FPF823" s="399"/>
      <c r="FPG823" s="399"/>
      <c r="FPH823" s="399"/>
      <c r="FPI823" s="399"/>
      <c r="FPJ823" s="399"/>
      <c r="FPK823" s="399"/>
      <c r="FPL823" s="399"/>
      <c r="FPM823" s="399"/>
      <c r="FPN823" s="399"/>
      <c r="FPO823" s="399"/>
      <c r="FPP823" s="399"/>
      <c r="FPQ823" s="399"/>
      <c r="FPR823" s="399"/>
      <c r="FPS823" s="399"/>
      <c r="FPT823" s="399"/>
      <c r="FPU823" s="399"/>
      <c r="FPV823" s="399"/>
      <c r="FPW823" s="399"/>
      <c r="FPX823" s="399"/>
      <c r="FPY823" s="399"/>
      <c r="FPZ823" s="399"/>
      <c r="FQA823" s="399"/>
      <c r="FQB823" s="399"/>
      <c r="FQC823" s="399"/>
      <c r="FQD823" s="399"/>
      <c r="FQE823" s="399"/>
      <c r="FQF823" s="399"/>
      <c r="FQG823" s="399"/>
      <c r="FQH823" s="399"/>
      <c r="FQI823" s="399"/>
      <c r="FQJ823" s="399"/>
      <c r="FQK823" s="399"/>
      <c r="FQL823" s="399"/>
      <c r="FQM823" s="399"/>
      <c r="FQN823" s="399"/>
      <c r="FQO823" s="399"/>
      <c r="FQP823" s="399"/>
      <c r="FQQ823" s="399"/>
      <c r="FQR823" s="399"/>
      <c r="FQS823" s="399"/>
      <c r="FQT823" s="399"/>
      <c r="FQU823" s="399"/>
      <c r="FQV823" s="399"/>
      <c r="FQW823" s="399"/>
      <c r="FQX823" s="399"/>
      <c r="FQY823" s="399"/>
      <c r="FQZ823" s="399"/>
      <c r="FRA823" s="399"/>
      <c r="FRB823" s="399"/>
      <c r="FRC823" s="399"/>
      <c r="FRD823" s="399"/>
      <c r="FRE823" s="399"/>
      <c r="FRF823" s="399"/>
      <c r="FRG823" s="399"/>
      <c r="FRH823" s="399"/>
      <c r="FRI823" s="399"/>
      <c r="FRJ823" s="399"/>
      <c r="FRK823" s="399"/>
      <c r="FRL823" s="399"/>
      <c r="FRM823" s="399"/>
      <c r="FRN823" s="399"/>
      <c r="FRO823" s="399"/>
      <c r="FRP823" s="399"/>
      <c r="FRQ823" s="399"/>
      <c r="FRR823" s="399"/>
      <c r="FRS823" s="399"/>
      <c r="FRT823" s="399"/>
      <c r="FRU823" s="399"/>
      <c r="FRV823" s="399"/>
      <c r="FRW823" s="399"/>
      <c r="FRX823" s="399"/>
      <c r="FRY823" s="399"/>
      <c r="FRZ823" s="399"/>
      <c r="FSA823" s="399"/>
      <c r="FSB823" s="399"/>
      <c r="FSC823" s="399"/>
      <c r="FSD823" s="399"/>
      <c r="FSE823" s="399"/>
      <c r="FSF823" s="399"/>
      <c r="FSG823" s="399"/>
      <c r="FSH823" s="399"/>
      <c r="FSI823" s="399"/>
      <c r="FSJ823" s="399"/>
      <c r="FSK823" s="399"/>
      <c r="FSL823" s="399"/>
      <c r="FSM823" s="399"/>
      <c r="FSN823" s="399"/>
      <c r="FSO823" s="399"/>
      <c r="FSP823" s="399"/>
      <c r="FSQ823" s="399"/>
      <c r="FSR823" s="399"/>
      <c r="FSS823" s="399"/>
      <c r="FST823" s="399"/>
      <c r="FSU823" s="399"/>
      <c r="FSV823" s="399"/>
      <c r="FSW823" s="399"/>
      <c r="FSX823" s="399"/>
      <c r="FSY823" s="399"/>
      <c r="FSZ823" s="399"/>
      <c r="FTA823" s="399"/>
      <c r="FTB823" s="399"/>
      <c r="FTC823" s="399"/>
      <c r="FTD823" s="399"/>
      <c r="FTE823" s="399"/>
      <c r="FTF823" s="399"/>
      <c r="FTG823" s="399"/>
      <c r="FTH823" s="399"/>
      <c r="FTI823" s="399"/>
      <c r="FTJ823" s="399"/>
      <c r="FTK823" s="399"/>
      <c r="FTL823" s="399"/>
      <c r="FTM823" s="399"/>
      <c r="FTN823" s="399"/>
      <c r="FTO823" s="399"/>
      <c r="FTP823" s="399"/>
      <c r="FTQ823" s="399"/>
      <c r="FTR823" s="399"/>
      <c r="FTS823" s="399"/>
      <c r="FTT823" s="399"/>
      <c r="FTU823" s="399"/>
      <c r="FTV823" s="399"/>
      <c r="FTW823" s="399"/>
      <c r="FTX823" s="399"/>
      <c r="FTY823" s="399"/>
      <c r="FTZ823" s="399"/>
      <c r="FUA823" s="399"/>
      <c r="FUB823" s="399"/>
      <c r="FUC823" s="399"/>
      <c r="FUD823" s="399"/>
      <c r="FUE823" s="399"/>
      <c r="FUF823" s="399"/>
      <c r="FUG823" s="399"/>
      <c r="FUH823" s="399"/>
      <c r="FUI823" s="399"/>
      <c r="FUJ823" s="399"/>
      <c r="FUK823" s="399"/>
      <c r="FUL823" s="399"/>
      <c r="FUM823" s="399"/>
      <c r="FUN823" s="399"/>
      <c r="FUO823" s="399"/>
      <c r="FUP823" s="399"/>
      <c r="FUQ823" s="399"/>
      <c r="FUR823" s="399"/>
      <c r="FUS823" s="399"/>
      <c r="FUT823" s="399"/>
      <c r="FUU823" s="399"/>
      <c r="FUV823" s="399"/>
      <c r="FUW823" s="399"/>
      <c r="FUX823" s="399"/>
      <c r="FUY823" s="399"/>
      <c r="FUZ823" s="399"/>
      <c r="FVA823" s="399"/>
      <c r="FVB823" s="399"/>
      <c r="FVC823" s="399"/>
      <c r="FVD823" s="399"/>
      <c r="FVE823" s="399"/>
      <c r="FVF823" s="399"/>
      <c r="FVG823" s="399"/>
      <c r="FVH823" s="399"/>
      <c r="FVI823" s="399"/>
      <c r="FVJ823" s="399"/>
      <c r="FVK823" s="399"/>
      <c r="FVL823" s="399"/>
      <c r="FVM823" s="399"/>
      <c r="FVN823" s="399"/>
      <c r="FVO823" s="399"/>
      <c r="FVP823" s="399"/>
      <c r="FVQ823" s="399"/>
      <c r="FVR823" s="399"/>
      <c r="FVS823" s="399"/>
      <c r="FVT823" s="399"/>
      <c r="FVU823" s="399"/>
      <c r="FVV823" s="399"/>
      <c r="FVW823" s="399"/>
      <c r="FVX823" s="399"/>
      <c r="FVY823" s="399"/>
      <c r="FVZ823" s="399"/>
      <c r="FWA823" s="399"/>
      <c r="FWB823" s="399"/>
      <c r="FWC823" s="399"/>
      <c r="FWD823" s="399"/>
      <c r="FWE823" s="399"/>
      <c r="FWF823" s="399"/>
      <c r="FWG823" s="399"/>
      <c r="FWH823" s="399"/>
      <c r="FWI823" s="399"/>
      <c r="FWJ823" s="399"/>
      <c r="FWK823" s="399"/>
      <c r="FWL823" s="399"/>
      <c r="FWM823" s="399"/>
      <c r="FWN823" s="399"/>
      <c r="FWO823" s="399"/>
      <c r="FWP823" s="399"/>
      <c r="FWQ823" s="399"/>
      <c r="FWR823" s="399"/>
      <c r="FWS823" s="399"/>
      <c r="FWT823" s="399"/>
      <c r="FWU823" s="399"/>
      <c r="FWV823" s="399"/>
      <c r="FWW823" s="399"/>
      <c r="FWX823" s="399"/>
      <c r="FWY823" s="399"/>
      <c r="FWZ823" s="399"/>
      <c r="FXA823" s="399"/>
      <c r="FXB823" s="399"/>
      <c r="FXC823" s="399"/>
      <c r="FXD823" s="399"/>
      <c r="FXE823" s="399"/>
      <c r="FXF823" s="399"/>
      <c r="FXG823" s="399"/>
      <c r="FXH823" s="399"/>
      <c r="FXI823" s="399"/>
      <c r="FXJ823" s="399"/>
      <c r="FXK823" s="399"/>
      <c r="FXL823" s="399"/>
      <c r="FXM823" s="399"/>
      <c r="FXN823" s="399"/>
      <c r="FXO823" s="399"/>
      <c r="FXP823" s="399"/>
      <c r="FXQ823" s="399"/>
      <c r="FXR823" s="399"/>
      <c r="FXS823" s="399"/>
      <c r="FXT823" s="399"/>
      <c r="FXU823" s="399"/>
      <c r="FXV823" s="399"/>
      <c r="FXW823" s="399"/>
      <c r="FXX823" s="399"/>
      <c r="FXY823" s="399"/>
      <c r="FXZ823" s="399"/>
      <c r="FYA823" s="399"/>
      <c r="FYB823" s="399"/>
      <c r="FYC823" s="399"/>
      <c r="FYD823" s="399"/>
      <c r="FYE823" s="399"/>
      <c r="FYF823" s="399"/>
      <c r="FYG823" s="399"/>
      <c r="FYH823" s="399"/>
      <c r="FYI823" s="399"/>
      <c r="FYJ823" s="399"/>
      <c r="FYK823" s="399"/>
      <c r="FYL823" s="399"/>
      <c r="FYM823" s="399"/>
      <c r="FYN823" s="399"/>
      <c r="FYO823" s="399"/>
      <c r="FYP823" s="399"/>
      <c r="FYQ823" s="399"/>
      <c r="FYR823" s="399"/>
      <c r="FYS823" s="399"/>
      <c r="FYT823" s="399"/>
      <c r="FYU823" s="399"/>
      <c r="FYV823" s="399"/>
      <c r="FYW823" s="399"/>
      <c r="FYX823" s="399"/>
      <c r="FYY823" s="399"/>
      <c r="FYZ823" s="399"/>
      <c r="FZA823" s="399"/>
      <c r="FZB823" s="399"/>
      <c r="FZC823" s="399"/>
      <c r="FZD823" s="399"/>
      <c r="FZE823" s="399"/>
      <c r="FZF823" s="399"/>
      <c r="FZG823" s="399"/>
      <c r="FZH823" s="399"/>
      <c r="FZI823" s="399"/>
      <c r="FZJ823" s="399"/>
      <c r="FZK823" s="399"/>
      <c r="FZL823" s="399"/>
      <c r="FZM823" s="399"/>
      <c r="FZN823" s="399"/>
      <c r="FZO823" s="399"/>
      <c r="FZP823" s="399"/>
      <c r="FZQ823" s="399"/>
      <c r="FZR823" s="399"/>
      <c r="FZS823" s="399"/>
      <c r="FZT823" s="399"/>
      <c r="FZU823" s="399"/>
      <c r="FZV823" s="399"/>
      <c r="FZW823" s="399"/>
      <c r="FZX823" s="399"/>
      <c r="FZY823" s="399"/>
      <c r="FZZ823" s="399"/>
      <c r="GAA823" s="399"/>
      <c r="GAB823" s="399"/>
      <c r="GAC823" s="399"/>
      <c r="GAD823" s="399"/>
      <c r="GAE823" s="399"/>
      <c r="GAF823" s="399"/>
      <c r="GAG823" s="399"/>
      <c r="GAH823" s="399"/>
      <c r="GAI823" s="399"/>
      <c r="GAJ823" s="399"/>
      <c r="GAK823" s="399"/>
      <c r="GAL823" s="399"/>
      <c r="GAM823" s="399"/>
      <c r="GAN823" s="399"/>
      <c r="GAO823" s="399"/>
      <c r="GAP823" s="399"/>
      <c r="GAQ823" s="399"/>
      <c r="GAR823" s="399"/>
      <c r="GAS823" s="399"/>
      <c r="GAT823" s="399"/>
      <c r="GAU823" s="399"/>
      <c r="GAV823" s="399"/>
      <c r="GAW823" s="399"/>
      <c r="GAX823" s="399"/>
      <c r="GAY823" s="399"/>
      <c r="GAZ823" s="399"/>
      <c r="GBA823" s="399"/>
      <c r="GBB823" s="399"/>
      <c r="GBC823" s="399"/>
      <c r="GBD823" s="399"/>
      <c r="GBE823" s="399"/>
      <c r="GBF823" s="399"/>
      <c r="GBG823" s="399"/>
      <c r="GBH823" s="399"/>
      <c r="GBI823" s="399"/>
      <c r="GBJ823" s="399"/>
      <c r="GBK823" s="399"/>
      <c r="GBL823" s="399"/>
      <c r="GBM823" s="399"/>
      <c r="GBN823" s="399"/>
      <c r="GBO823" s="399"/>
      <c r="GBP823" s="399"/>
      <c r="GBQ823" s="399"/>
      <c r="GBR823" s="399"/>
      <c r="GBS823" s="399"/>
      <c r="GBT823" s="399"/>
      <c r="GBU823" s="399"/>
      <c r="GBV823" s="399"/>
      <c r="GBW823" s="399"/>
      <c r="GBX823" s="399"/>
      <c r="GBY823" s="399"/>
      <c r="GBZ823" s="399"/>
      <c r="GCA823" s="399"/>
      <c r="GCB823" s="399"/>
      <c r="GCC823" s="399"/>
      <c r="GCD823" s="399"/>
      <c r="GCE823" s="399"/>
      <c r="GCF823" s="399"/>
      <c r="GCG823" s="399"/>
      <c r="GCH823" s="399"/>
      <c r="GCI823" s="399"/>
      <c r="GCJ823" s="399"/>
      <c r="GCK823" s="399"/>
      <c r="GCL823" s="399"/>
      <c r="GCM823" s="399"/>
      <c r="GCN823" s="399"/>
      <c r="GCO823" s="399"/>
      <c r="GCP823" s="399"/>
      <c r="GCQ823" s="399"/>
      <c r="GCR823" s="399"/>
      <c r="GCS823" s="399"/>
      <c r="GCT823" s="399"/>
      <c r="GCU823" s="399"/>
      <c r="GCV823" s="399"/>
      <c r="GCW823" s="399"/>
      <c r="GCX823" s="399"/>
      <c r="GCY823" s="399"/>
      <c r="GCZ823" s="399"/>
      <c r="GDA823" s="399"/>
      <c r="GDB823" s="399"/>
      <c r="GDC823" s="399"/>
      <c r="GDD823" s="399"/>
      <c r="GDE823" s="399"/>
      <c r="GDF823" s="399"/>
      <c r="GDG823" s="399"/>
      <c r="GDH823" s="399"/>
      <c r="GDI823" s="399"/>
      <c r="GDJ823" s="399"/>
      <c r="GDK823" s="399"/>
      <c r="GDL823" s="399"/>
      <c r="GDM823" s="399"/>
      <c r="GDN823" s="399"/>
      <c r="GDO823" s="399"/>
      <c r="GDP823" s="399"/>
      <c r="GDQ823" s="399"/>
      <c r="GDR823" s="399"/>
      <c r="GDS823" s="399"/>
      <c r="GDT823" s="399"/>
      <c r="GDU823" s="399"/>
      <c r="GDV823" s="399"/>
      <c r="GDW823" s="399"/>
      <c r="GDX823" s="399"/>
      <c r="GDY823" s="399"/>
      <c r="GDZ823" s="399"/>
      <c r="GEA823" s="399"/>
      <c r="GEB823" s="399"/>
      <c r="GEC823" s="399"/>
      <c r="GED823" s="399"/>
      <c r="GEE823" s="399"/>
      <c r="GEF823" s="399"/>
      <c r="GEG823" s="399"/>
      <c r="GEH823" s="399"/>
      <c r="GEI823" s="399"/>
      <c r="GEJ823" s="399"/>
      <c r="GEK823" s="399"/>
      <c r="GEL823" s="399"/>
      <c r="GEM823" s="399"/>
      <c r="GEN823" s="399"/>
      <c r="GEO823" s="399"/>
      <c r="GEP823" s="399"/>
      <c r="GEQ823" s="399"/>
      <c r="GER823" s="399"/>
      <c r="GES823" s="399"/>
      <c r="GET823" s="399"/>
      <c r="GEU823" s="399"/>
      <c r="GEV823" s="399"/>
      <c r="GEW823" s="399"/>
      <c r="GEX823" s="399"/>
      <c r="GEY823" s="399"/>
      <c r="GEZ823" s="399"/>
      <c r="GFA823" s="399"/>
      <c r="GFB823" s="399"/>
      <c r="GFC823" s="399"/>
      <c r="GFD823" s="399"/>
      <c r="GFE823" s="399"/>
      <c r="GFF823" s="399"/>
      <c r="GFG823" s="399"/>
      <c r="GFH823" s="399"/>
      <c r="GFI823" s="399"/>
      <c r="GFJ823" s="399"/>
      <c r="GFK823" s="399"/>
      <c r="GFL823" s="399"/>
      <c r="GFM823" s="399"/>
      <c r="GFN823" s="399"/>
      <c r="GFO823" s="399"/>
      <c r="GFP823" s="399"/>
      <c r="GFQ823" s="399"/>
      <c r="GFR823" s="399"/>
      <c r="GFS823" s="399"/>
      <c r="GFT823" s="399"/>
      <c r="GFU823" s="399"/>
      <c r="GFV823" s="399"/>
      <c r="GFW823" s="399"/>
      <c r="GFX823" s="399"/>
      <c r="GFY823" s="399"/>
      <c r="GFZ823" s="399"/>
      <c r="GGA823" s="399"/>
      <c r="GGB823" s="399"/>
      <c r="GGC823" s="399"/>
      <c r="GGD823" s="399"/>
      <c r="GGE823" s="399"/>
      <c r="GGF823" s="399"/>
      <c r="GGG823" s="399"/>
      <c r="GGH823" s="399"/>
      <c r="GGI823" s="399"/>
      <c r="GGJ823" s="399"/>
      <c r="GGK823" s="399"/>
      <c r="GGL823" s="399"/>
      <c r="GGM823" s="399"/>
      <c r="GGN823" s="399"/>
      <c r="GGO823" s="399"/>
      <c r="GGP823" s="399"/>
      <c r="GGQ823" s="399"/>
      <c r="GGR823" s="399"/>
      <c r="GGS823" s="399"/>
      <c r="GGT823" s="399"/>
      <c r="GGU823" s="399"/>
      <c r="GGV823" s="399"/>
      <c r="GGW823" s="399"/>
      <c r="GGX823" s="399"/>
      <c r="GGY823" s="399"/>
      <c r="GGZ823" s="399"/>
      <c r="GHA823" s="399"/>
      <c r="GHB823" s="399"/>
      <c r="GHC823" s="399"/>
      <c r="GHD823" s="399"/>
      <c r="GHE823" s="399"/>
      <c r="GHF823" s="399"/>
      <c r="GHG823" s="399"/>
      <c r="GHH823" s="399"/>
      <c r="GHI823" s="399"/>
      <c r="GHJ823" s="399"/>
      <c r="GHK823" s="399"/>
      <c r="GHL823" s="399"/>
      <c r="GHM823" s="399"/>
      <c r="GHN823" s="399"/>
      <c r="GHO823" s="399"/>
      <c r="GHP823" s="399"/>
      <c r="GHQ823" s="399"/>
      <c r="GHR823" s="399"/>
      <c r="GHS823" s="399"/>
      <c r="GHT823" s="399"/>
      <c r="GHU823" s="399"/>
      <c r="GHV823" s="399"/>
      <c r="GHW823" s="399"/>
      <c r="GHX823" s="399"/>
      <c r="GHY823" s="399"/>
      <c r="GHZ823" s="399"/>
      <c r="GIA823" s="399"/>
      <c r="GIB823" s="399"/>
      <c r="GIC823" s="399"/>
      <c r="GID823" s="399"/>
      <c r="GIE823" s="399"/>
      <c r="GIF823" s="399"/>
      <c r="GIG823" s="399"/>
      <c r="GIH823" s="399"/>
      <c r="GII823" s="399"/>
      <c r="GIJ823" s="399"/>
      <c r="GIK823" s="399"/>
      <c r="GIL823" s="399"/>
      <c r="GIM823" s="399"/>
      <c r="GIN823" s="399"/>
      <c r="GIO823" s="399"/>
      <c r="GIP823" s="399"/>
      <c r="GIQ823" s="399"/>
      <c r="GIR823" s="399"/>
      <c r="GIS823" s="399"/>
      <c r="GIT823" s="399"/>
      <c r="GIU823" s="399"/>
      <c r="GIV823" s="399"/>
      <c r="GIW823" s="399"/>
      <c r="GIX823" s="399"/>
      <c r="GIY823" s="399"/>
      <c r="GIZ823" s="399"/>
      <c r="GJA823" s="399"/>
      <c r="GJB823" s="399"/>
      <c r="GJC823" s="399"/>
      <c r="GJD823" s="399"/>
      <c r="GJE823" s="399"/>
      <c r="GJF823" s="399"/>
      <c r="GJG823" s="399"/>
      <c r="GJH823" s="399"/>
      <c r="GJI823" s="399"/>
      <c r="GJJ823" s="399"/>
      <c r="GJK823" s="399"/>
      <c r="GJL823" s="399"/>
      <c r="GJM823" s="399"/>
      <c r="GJN823" s="399"/>
      <c r="GJO823" s="399"/>
      <c r="GJP823" s="399"/>
      <c r="GJQ823" s="399"/>
      <c r="GJR823" s="399"/>
      <c r="GJS823" s="399"/>
      <c r="GJT823" s="399"/>
      <c r="GJU823" s="399"/>
      <c r="GJV823" s="399"/>
      <c r="GJW823" s="399"/>
      <c r="GJX823" s="399"/>
      <c r="GJY823" s="399"/>
      <c r="GJZ823" s="399"/>
      <c r="GKA823" s="399"/>
      <c r="GKB823" s="399"/>
      <c r="GKC823" s="399"/>
      <c r="GKD823" s="399"/>
      <c r="GKE823" s="399"/>
      <c r="GKF823" s="399"/>
      <c r="GKG823" s="399"/>
      <c r="GKH823" s="399"/>
      <c r="GKI823" s="399"/>
      <c r="GKJ823" s="399"/>
      <c r="GKK823" s="399"/>
      <c r="GKL823" s="399"/>
      <c r="GKM823" s="399"/>
      <c r="GKN823" s="399"/>
      <c r="GKO823" s="399"/>
      <c r="GKP823" s="399"/>
      <c r="GKQ823" s="399"/>
      <c r="GKR823" s="399"/>
      <c r="GKS823" s="399"/>
      <c r="GKT823" s="399"/>
      <c r="GKU823" s="399"/>
      <c r="GKV823" s="399"/>
      <c r="GKW823" s="399"/>
      <c r="GKX823" s="399"/>
      <c r="GKY823" s="399"/>
      <c r="GKZ823" s="399"/>
      <c r="GLA823" s="399"/>
      <c r="GLB823" s="399"/>
      <c r="GLC823" s="399"/>
      <c r="GLD823" s="399"/>
      <c r="GLE823" s="399"/>
      <c r="GLF823" s="399"/>
      <c r="GLG823" s="399"/>
      <c r="GLH823" s="399"/>
      <c r="GLI823" s="399"/>
      <c r="GLJ823" s="399"/>
      <c r="GLK823" s="399"/>
      <c r="GLL823" s="399"/>
      <c r="GLM823" s="399"/>
      <c r="GLN823" s="399"/>
      <c r="GLO823" s="399"/>
      <c r="GLP823" s="399"/>
      <c r="GLQ823" s="399"/>
      <c r="GLR823" s="399"/>
      <c r="GLS823" s="399"/>
      <c r="GLT823" s="399"/>
      <c r="GLU823" s="399"/>
      <c r="GLV823" s="399"/>
      <c r="GLW823" s="399"/>
      <c r="GLX823" s="399"/>
      <c r="GLY823" s="399"/>
      <c r="GLZ823" s="399"/>
      <c r="GMA823" s="399"/>
      <c r="GMB823" s="399"/>
      <c r="GMC823" s="399"/>
      <c r="GMD823" s="399"/>
      <c r="GME823" s="399"/>
      <c r="GMF823" s="399"/>
      <c r="GMG823" s="399"/>
      <c r="GMH823" s="399"/>
      <c r="GMI823" s="399"/>
      <c r="GMJ823" s="399"/>
      <c r="GMK823" s="399"/>
      <c r="GML823" s="399"/>
      <c r="GMM823" s="399"/>
      <c r="GMN823" s="399"/>
      <c r="GMO823" s="399"/>
      <c r="GMP823" s="399"/>
      <c r="GMQ823" s="399"/>
      <c r="GMR823" s="399"/>
      <c r="GMS823" s="399"/>
      <c r="GMT823" s="399"/>
      <c r="GMU823" s="399"/>
      <c r="GMV823" s="399"/>
      <c r="GMW823" s="399"/>
      <c r="GMX823" s="399"/>
      <c r="GMY823" s="399"/>
      <c r="GMZ823" s="399"/>
      <c r="GNA823" s="399"/>
      <c r="GNB823" s="399"/>
      <c r="GNC823" s="399"/>
      <c r="GND823" s="399"/>
      <c r="GNE823" s="399"/>
      <c r="GNF823" s="399"/>
      <c r="GNG823" s="399"/>
      <c r="GNH823" s="399"/>
      <c r="GNI823" s="399"/>
      <c r="GNJ823" s="399"/>
      <c r="GNK823" s="399"/>
      <c r="GNL823" s="399"/>
      <c r="GNM823" s="399"/>
      <c r="GNN823" s="399"/>
      <c r="GNO823" s="399"/>
      <c r="GNP823" s="399"/>
      <c r="GNQ823" s="399"/>
      <c r="GNR823" s="399"/>
      <c r="GNS823" s="399"/>
      <c r="GNT823" s="399"/>
      <c r="GNU823" s="399"/>
      <c r="GNV823" s="399"/>
      <c r="GNW823" s="399"/>
      <c r="GNX823" s="399"/>
      <c r="GNY823" s="399"/>
      <c r="GNZ823" s="399"/>
      <c r="GOA823" s="399"/>
      <c r="GOB823" s="399"/>
      <c r="GOC823" s="399"/>
      <c r="GOD823" s="399"/>
      <c r="GOE823" s="399"/>
      <c r="GOF823" s="399"/>
      <c r="GOG823" s="399"/>
      <c r="GOH823" s="399"/>
      <c r="GOI823" s="399"/>
      <c r="GOJ823" s="399"/>
      <c r="GOK823" s="399"/>
      <c r="GOL823" s="399"/>
      <c r="GOM823" s="399"/>
      <c r="GON823" s="399"/>
      <c r="GOO823" s="399"/>
      <c r="GOP823" s="399"/>
      <c r="GOQ823" s="399"/>
      <c r="GOR823" s="399"/>
      <c r="GOS823" s="399"/>
      <c r="GOT823" s="399"/>
      <c r="GOU823" s="399"/>
      <c r="GOV823" s="399"/>
      <c r="GOW823" s="399"/>
      <c r="GOX823" s="399"/>
      <c r="GOY823" s="399"/>
      <c r="GOZ823" s="399"/>
      <c r="GPA823" s="399"/>
      <c r="GPB823" s="399"/>
      <c r="GPC823" s="399"/>
      <c r="GPD823" s="399"/>
      <c r="GPE823" s="399"/>
      <c r="GPF823" s="399"/>
      <c r="GPG823" s="399"/>
      <c r="GPH823" s="399"/>
      <c r="GPI823" s="399"/>
      <c r="GPJ823" s="399"/>
      <c r="GPK823" s="399"/>
      <c r="GPL823" s="399"/>
      <c r="GPM823" s="399"/>
      <c r="GPN823" s="399"/>
      <c r="GPO823" s="399"/>
      <c r="GPP823" s="399"/>
      <c r="GPQ823" s="399"/>
      <c r="GPR823" s="399"/>
      <c r="GPS823" s="399"/>
      <c r="GPT823" s="399"/>
      <c r="GPU823" s="399"/>
      <c r="GPV823" s="399"/>
      <c r="GPW823" s="399"/>
      <c r="GPX823" s="399"/>
      <c r="GPY823" s="399"/>
      <c r="GPZ823" s="399"/>
      <c r="GQA823" s="399"/>
      <c r="GQB823" s="399"/>
      <c r="GQC823" s="399"/>
      <c r="GQD823" s="399"/>
      <c r="GQE823" s="399"/>
      <c r="GQF823" s="399"/>
      <c r="GQG823" s="399"/>
      <c r="GQH823" s="399"/>
      <c r="GQI823" s="399"/>
      <c r="GQJ823" s="399"/>
      <c r="GQK823" s="399"/>
      <c r="GQL823" s="399"/>
      <c r="GQM823" s="399"/>
      <c r="GQN823" s="399"/>
      <c r="GQO823" s="399"/>
      <c r="GQP823" s="399"/>
      <c r="GQQ823" s="399"/>
      <c r="GQR823" s="399"/>
      <c r="GQS823" s="399"/>
      <c r="GQT823" s="399"/>
      <c r="GQU823" s="399"/>
      <c r="GQV823" s="399"/>
      <c r="GQW823" s="399"/>
      <c r="GQX823" s="399"/>
      <c r="GQY823" s="399"/>
      <c r="GQZ823" s="399"/>
      <c r="GRA823" s="399"/>
      <c r="GRB823" s="399"/>
      <c r="GRC823" s="399"/>
      <c r="GRD823" s="399"/>
      <c r="GRE823" s="399"/>
      <c r="GRF823" s="399"/>
      <c r="GRG823" s="399"/>
      <c r="GRH823" s="399"/>
      <c r="GRI823" s="399"/>
      <c r="GRJ823" s="399"/>
      <c r="GRK823" s="399"/>
      <c r="GRL823" s="399"/>
      <c r="GRM823" s="399"/>
      <c r="GRN823" s="399"/>
      <c r="GRO823" s="399"/>
      <c r="GRP823" s="399"/>
      <c r="GRQ823" s="399"/>
      <c r="GRR823" s="399"/>
      <c r="GRS823" s="399"/>
      <c r="GRT823" s="399"/>
      <c r="GRU823" s="399"/>
      <c r="GRV823" s="399"/>
      <c r="GRW823" s="399"/>
      <c r="GRX823" s="399"/>
      <c r="GRY823" s="399"/>
      <c r="GRZ823" s="399"/>
      <c r="GSA823" s="399"/>
      <c r="GSB823" s="399"/>
      <c r="GSC823" s="399"/>
      <c r="GSD823" s="399"/>
      <c r="GSE823" s="399"/>
      <c r="GSF823" s="399"/>
      <c r="GSG823" s="399"/>
      <c r="GSH823" s="399"/>
      <c r="GSI823" s="399"/>
      <c r="GSJ823" s="399"/>
      <c r="GSK823" s="399"/>
      <c r="GSL823" s="399"/>
      <c r="GSM823" s="399"/>
      <c r="GSN823" s="399"/>
      <c r="GSO823" s="399"/>
      <c r="GSP823" s="399"/>
      <c r="GSQ823" s="399"/>
      <c r="GSR823" s="399"/>
      <c r="GSS823" s="399"/>
      <c r="GST823" s="399"/>
      <c r="GSU823" s="399"/>
      <c r="GSV823" s="399"/>
      <c r="GSW823" s="399"/>
      <c r="GSX823" s="399"/>
      <c r="GSY823" s="399"/>
      <c r="GSZ823" s="399"/>
      <c r="GTA823" s="399"/>
      <c r="GTB823" s="399"/>
      <c r="GTC823" s="399"/>
      <c r="GTD823" s="399"/>
      <c r="GTE823" s="399"/>
      <c r="GTF823" s="399"/>
      <c r="GTG823" s="399"/>
      <c r="GTH823" s="399"/>
      <c r="GTI823" s="399"/>
      <c r="GTJ823" s="399"/>
      <c r="GTK823" s="399"/>
      <c r="GTL823" s="399"/>
      <c r="GTM823" s="399"/>
      <c r="GTN823" s="399"/>
      <c r="GTO823" s="399"/>
      <c r="GTP823" s="399"/>
      <c r="GTQ823" s="399"/>
      <c r="GTR823" s="399"/>
      <c r="GTS823" s="399"/>
      <c r="GTT823" s="399"/>
      <c r="GTU823" s="399"/>
      <c r="GTV823" s="399"/>
      <c r="GTW823" s="399"/>
      <c r="GTX823" s="399"/>
      <c r="GTY823" s="399"/>
      <c r="GTZ823" s="399"/>
      <c r="GUA823" s="399"/>
      <c r="GUB823" s="399"/>
      <c r="GUC823" s="399"/>
      <c r="GUD823" s="399"/>
      <c r="GUE823" s="399"/>
      <c r="GUF823" s="399"/>
      <c r="GUG823" s="399"/>
      <c r="GUH823" s="399"/>
      <c r="GUI823" s="399"/>
      <c r="GUJ823" s="399"/>
      <c r="GUK823" s="399"/>
      <c r="GUL823" s="399"/>
      <c r="GUM823" s="399"/>
      <c r="GUN823" s="399"/>
      <c r="GUO823" s="399"/>
      <c r="GUP823" s="399"/>
      <c r="GUQ823" s="399"/>
      <c r="GUR823" s="399"/>
      <c r="GUS823" s="399"/>
      <c r="GUT823" s="399"/>
      <c r="GUU823" s="399"/>
      <c r="GUV823" s="399"/>
      <c r="GUW823" s="399"/>
      <c r="GUX823" s="399"/>
      <c r="GUY823" s="399"/>
      <c r="GUZ823" s="399"/>
      <c r="GVA823" s="399"/>
      <c r="GVB823" s="399"/>
      <c r="GVC823" s="399"/>
      <c r="GVD823" s="399"/>
      <c r="GVE823" s="399"/>
      <c r="GVF823" s="399"/>
      <c r="GVG823" s="399"/>
      <c r="GVH823" s="399"/>
      <c r="GVI823" s="399"/>
      <c r="GVJ823" s="399"/>
      <c r="GVK823" s="399"/>
      <c r="GVL823" s="399"/>
      <c r="GVM823" s="399"/>
      <c r="GVN823" s="399"/>
      <c r="GVO823" s="399"/>
      <c r="GVP823" s="399"/>
      <c r="GVQ823" s="399"/>
      <c r="GVR823" s="399"/>
      <c r="GVS823" s="399"/>
      <c r="GVT823" s="399"/>
      <c r="GVU823" s="399"/>
      <c r="GVV823" s="399"/>
      <c r="GVW823" s="399"/>
      <c r="GVX823" s="399"/>
      <c r="GVY823" s="399"/>
      <c r="GVZ823" s="399"/>
      <c r="GWA823" s="399"/>
      <c r="GWB823" s="399"/>
      <c r="GWC823" s="399"/>
      <c r="GWD823" s="399"/>
      <c r="GWE823" s="399"/>
      <c r="GWF823" s="399"/>
      <c r="GWG823" s="399"/>
      <c r="GWH823" s="399"/>
      <c r="GWI823" s="399"/>
      <c r="GWJ823" s="399"/>
      <c r="GWK823" s="399"/>
      <c r="GWL823" s="399"/>
      <c r="GWM823" s="399"/>
      <c r="GWN823" s="399"/>
      <c r="GWO823" s="399"/>
      <c r="GWP823" s="399"/>
      <c r="GWQ823" s="399"/>
      <c r="GWR823" s="399"/>
      <c r="GWS823" s="399"/>
      <c r="GWT823" s="399"/>
      <c r="GWU823" s="399"/>
      <c r="GWV823" s="399"/>
      <c r="GWW823" s="399"/>
      <c r="GWX823" s="399"/>
      <c r="GWY823" s="399"/>
      <c r="GWZ823" s="399"/>
      <c r="GXA823" s="399"/>
      <c r="GXB823" s="399"/>
      <c r="GXC823" s="399"/>
      <c r="GXD823" s="399"/>
      <c r="GXE823" s="399"/>
      <c r="GXF823" s="399"/>
      <c r="GXG823" s="399"/>
      <c r="GXH823" s="399"/>
      <c r="GXI823" s="399"/>
      <c r="GXJ823" s="399"/>
      <c r="GXK823" s="399"/>
      <c r="GXL823" s="399"/>
      <c r="GXM823" s="399"/>
      <c r="GXN823" s="399"/>
      <c r="GXO823" s="399"/>
      <c r="GXP823" s="399"/>
      <c r="GXQ823" s="399"/>
      <c r="GXR823" s="399"/>
      <c r="GXS823" s="399"/>
      <c r="GXT823" s="399"/>
      <c r="GXU823" s="399"/>
      <c r="GXV823" s="399"/>
      <c r="GXW823" s="399"/>
      <c r="GXX823" s="399"/>
      <c r="GXY823" s="399"/>
      <c r="GXZ823" s="399"/>
      <c r="GYA823" s="399"/>
      <c r="GYB823" s="399"/>
      <c r="GYC823" s="399"/>
      <c r="GYD823" s="399"/>
      <c r="GYE823" s="399"/>
      <c r="GYF823" s="399"/>
      <c r="GYG823" s="399"/>
      <c r="GYH823" s="399"/>
      <c r="GYI823" s="399"/>
      <c r="GYJ823" s="399"/>
      <c r="GYK823" s="399"/>
      <c r="GYL823" s="399"/>
      <c r="GYM823" s="399"/>
      <c r="GYN823" s="399"/>
      <c r="GYO823" s="399"/>
      <c r="GYP823" s="399"/>
      <c r="GYQ823" s="399"/>
      <c r="GYR823" s="399"/>
      <c r="GYS823" s="399"/>
      <c r="GYT823" s="399"/>
      <c r="GYU823" s="399"/>
      <c r="GYV823" s="399"/>
      <c r="GYW823" s="399"/>
      <c r="GYX823" s="399"/>
      <c r="GYY823" s="399"/>
      <c r="GYZ823" s="399"/>
      <c r="GZA823" s="399"/>
      <c r="GZB823" s="399"/>
      <c r="GZC823" s="399"/>
      <c r="GZD823" s="399"/>
      <c r="GZE823" s="399"/>
      <c r="GZF823" s="399"/>
      <c r="GZG823" s="399"/>
      <c r="GZH823" s="399"/>
      <c r="GZI823" s="399"/>
      <c r="GZJ823" s="399"/>
      <c r="GZK823" s="399"/>
      <c r="GZL823" s="399"/>
      <c r="GZM823" s="399"/>
      <c r="GZN823" s="399"/>
      <c r="GZO823" s="399"/>
      <c r="GZP823" s="399"/>
      <c r="GZQ823" s="399"/>
      <c r="GZR823" s="399"/>
      <c r="GZS823" s="399"/>
      <c r="GZT823" s="399"/>
      <c r="GZU823" s="399"/>
      <c r="GZV823" s="399"/>
      <c r="GZW823" s="399"/>
      <c r="GZX823" s="399"/>
      <c r="GZY823" s="399"/>
      <c r="GZZ823" s="399"/>
      <c r="HAA823" s="399"/>
      <c r="HAB823" s="399"/>
      <c r="HAC823" s="399"/>
      <c r="HAD823" s="399"/>
      <c r="HAE823" s="399"/>
      <c r="HAF823" s="399"/>
      <c r="HAG823" s="399"/>
      <c r="HAH823" s="399"/>
      <c r="HAI823" s="399"/>
      <c r="HAJ823" s="399"/>
      <c r="HAK823" s="399"/>
      <c r="HAL823" s="399"/>
      <c r="HAM823" s="399"/>
      <c r="HAN823" s="399"/>
      <c r="HAO823" s="399"/>
      <c r="HAP823" s="399"/>
      <c r="HAQ823" s="399"/>
      <c r="HAR823" s="399"/>
      <c r="HAS823" s="399"/>
      <c r="HAT823" s="399"/>
      <c r="HAU823" s="399"/>
      <c r="HAV823" s="399"/>
      <c r="HAW823" s="399"/>
      <c r="HAX823" s="399"/>
      <c r="HAY823" s="399"/>
      <c r="HAZ823" s="399"/>
      <c r="HBA823" s="399"/>
      <c r="HBB823" s="399"/>
      <c r="HBC823" s="399"/>
      <c r="HBD823" s="399"/>
      <c r="HBE823" s="399"/>
      <c r="HBF823" s="399"/>
      <c r="HBG823" s="399"/>
      <c r="HBH823" s="399"/>
      <c r="HBI823" s="399"/>
      <c r="HBJ823" s="399"/>
      <c r="HBK823" s="399"/>
      <c r="HBL823" s="399"/>
      <c r="HBM823" s="399"/>
      <c r="HBN823" s="399"/>
      <c r="HBO823" s="399"/>
      <c r="HBP823" s="399"/>
      <c r="HBQ823" s="399"/>
      <c r="HBR823" s="399"/>
      <c r="HBS823" s="399"/>
      <c r="HBT823" s="399"/>
      <c r="HBU823" s="399"/>
      <c r="HBV823" s="399"/>
      <c r="HBW823" s="399"/>
      <c r="HBX823" s="399"/>
      <c r="HBY823" s="399"/>
      <c r="HBZ823" s="399"/>
      <c r="HCA823" s="399"/>
      <c r="HCB823" s="399"/>
      <c r="HCC823" s="399"/>
      <c r="HCD823" s="399"/>
      <c r="HCE823" s="399"/>
      <c r="HCF823" s="399"/>
      <c r="HCG823" s="399"/>
      <c r="HCH823" s="399"/>
      <c r="HCI823" s="399"/>
      <c r="HCJ823" s="399"/>
      <c r="HCK823" s="399"/>
      <c r="HCL823" s="399"/>
      <c r="HCM823" s="399"/>
      <c r="HCN823" s="399"/>
      <c r="HCO823" s="399"/>
      <c r="HCP823" s="399"/>
      <c r="HCQ823" s="399"/>
      <c r="HCR823" s="399"/>
      <c r="HCS823" s="399"/>
      <c r="HCT823" s="399"/>
      <c r="HCU823" s="399"/>
      <c r="HCV823" s="399"/>
      <c r="HCW823" s="399"/>
      <c r="HCX823" s="399"/>
      <c r="HCY823" s="399"/>
      <c r="HCZ823" s="399"/>
      <c r="HDA823" s="399"/>
      <c r="HDB823" s="399"/>
      <c r="HDC823" s="399"/>
      <c r="HDD823" s="399"/>
      <c r="HDE823" s="399"/>
      <c r="HDF823" s="399"/>
      <c r="HDG823" s="399"/>
      <c r="HDH823" s="399"/>
      <c r="HDI823" s="399"/>
      <c r="HDJ823" s="399"/>
      <c r="HDK823" s="399"/>
      <c r="HDL823" s="399"/>
      <c r="HDM823" s="399"/>
      <c r="HDN823" s="399"/>
      <c r="HDO823" s="399"/>
      <c r="HDP823" s="399"/>
      <c r="HDQ823" s="399"/>
      <c r="HDR823" s="399"/>
      <c r="HDS823" s="399"/>
      <c r="HDT823" s="399"/>
      <c r="HDU823" s="399"/>
      <c r="HDV823" s="399"/>
      <c r="HDW823" s="399"/>
      <c r="HDX823" s="399"/>
      <c r="HDY823" s="399"/>
      <c r="HDZ823" s="399"/>
      <c r="HEA823" s="399"/>
      <c r="HEB823" s="399"/>
      <c r="HEC823" s="399"/>
      <c r="HED823" s="399"/>
      <c r="HEE823" s="399"/>
      <c r="HEF823" s="399"/>
      <c r="HEG823" s="399"/>
      <c r="HEH823" s="399"/>
      <c r="HEI823" s="399"/>
      <c r="HEJ823" s="399"/>
      <c r="HEK823" s="399"/>
      <c r="HEL823" s="399"/>
      <c r="HEM823" s="399"/>
      <c r="HEN823" s="399"/>
      <c r="HEO823" s="399"/>
      <c r="HEP823" s="399"/>
      <c r="HEQ823" s="399"/>
      <c r="HER823" s="399"/>
      <c r="HES823" s="399"/>
      <c r="HET823" s="399"/>
      <c r="HEU823" s="399"/>
      <c r="HEV823" s="399"/>
      <c r="HEW823" s="399"/>
      <c r="HEX823" s="399"/>
      <c r="HEY823" s="399"/>
      <c r="HEZ823" s="399"/>
      <c r="HFA823" s="399"/>
      <c r="HFB823" s="399"/>
      <c r="HFC823" s="399"/>
      <c r="HFD823" s="399"/>
      <c r="HFE823" s="399"/>
      <c r="HFF823" s="399"/>
      <c r="HFG823" s="399"/>
      <c r="HFH823" s="399"/>
      <c r="HFI823" s="399"/>
      <c r="HFJ823" s="399"/>
      <c r="HFK823" s="399"/>
      <c r="HFL823" s="399"/>
      <c r="HFM823" s="399"/>
      <c r="HFN823" s="399"/>
      <c r="HFO823" s="399"/>
      <c r="HFP823" s="399"/>
      <c r="HFQ823" s="399"/>
      <c r="HFR823" s="399"/>
      <c r="HFS823" s="399"/>
      <c r="HFT823" s="399"/>
      <c r="HFU823" s="399"/>
      <c r="HFV823" s="399"/>
      <c r="HFW823" s="399"/>
      <c r="HFX823" s="399"/>
      <c r="HFY823" s="399"/>
      <c r="HFZ823" s="399"/>
      <c r="HGA823" s="399"/>
      <c r="HGB823" s="399"/>
      <c r="HGC823" s="399"/>
      <c r="HGD823" s="399"/>
      <c r="HGE823" s="399"/>
      <c r="HGF823" s="399"/>
      <c r="HGG823" s="399"/>
      <c r="HGH823" s="399"/>
      <c r="HGI823" s="399"/>
      <c r="HGJ823" s="399"/>
      <c r="HGK823" s="399"/>
      <c r="HGL823" s="399"/>
      <c r="HGM823" s="399"/>
      <c r="HGN823" s="399"/>
      <c r="HGO823" s="399"/>
      <c r="HGP823" s="399"/>
      <c r="HGQ823" s="399"/>
      <c r="HGR823" s="399"/>
      <c r="HGS823" s="399"/>
      <c r="HGT823" s="399"/>
      <c r="HGU823" s="399"/>
      <c r="HGV823" s="399"/>
      <c r="HGW823" s="399"/>
      <c r="HGX823" s="399"/>
      <c r="HGY823" s="399"/>
      <c r="HGZ823" s="399"/>
      <c r="HHA823" s="399"/>
      <c r="HHB823" s="399"/>
      <c r="HHC823" s="399"/>
      <c r="HHD823" s="399"/>
      <c r="HHE823" s="399"/>
      <c r="HHF823" s="399"/>
      <c r="HHG823" s="399"/>
      <c r="HHH823" s="399"/>
      <c r="HHI823" s="399"/>
      <c r="HHJ823" s="399"/>
      <c r="HHK823" s="399"/>
      <c r="HHL823" s="399"/>
      <c r="HHM823" s="399"/>
      <c r="HHN823" s="399"/>
      <c r="HHO823" s="399"/>
      <c r="HHP823" s="399"/>
      <c r="HHQ823" s="399"/>
      <c r="HHR823" s="399"/>
      <c r="HHS823" s="399"/>
      <c r="HHT823" s="399"/>
      <c r="HHU823" s="399"/>
      <c r="HHV823" s="399"/>
      <c r="HHW823" s="399"/>
      <c r="HHX823" s="399"/>
      <c r="HHY823" s="399"/>
      <c r="HHZ823" s="399"/>
      <c r="HIA823" s="399"/>
      <c r="HIB823" s="399"/>
      <c r="HIC823" s="399"/>
      <c r="HID823" s="399"/>
      <c r="HIE823" s="399"/>
      <c r="HIF823" s="399"/>
      <c r="HIG823" s="399"/>
      <c r="HIH823" s="399"/>
      <c r="HII823" s="399"/>
      <c r="HIJ823" s="399"/>
      <c r="HIK823" s="399"/>
      <c r="HIL823" s="399"/>
      <c r="HIM823" s="399"/>
      <c r="HIN823" s="399"/>
      <c r="HIO823" s="399"/>
      <c r="HIP823" s="399"/>
      <c r="HIQ823" s="399"/>
      <c r="HIR823" s="399"/>
      <c r="HIS823" s="399"/>
      <c r="HIT823" s="399"/>
      <c r="HIU823" s="399"/>
      <c r="HIV823" s="399"/>
      <c r="HIW823" s="399"/>
      <c r="HIX823" s="399"/>
      <c r="HIY823" s="399"/>
      <c r="HIZ823" s="399"/>
      <c r="HJA823" s="399"/>
      <c r="HJB823" s="399"/>
      <c r="HJC823" s="399"/>
      <c r="HJD823" s="399"/>
      <c r="HJE823" s="399"/>
      <c r="HJF823" s="399"/>
      <c r="HJG823" s="399"/>
      <c r="HJH823" s="399"/>
      <c r="HJI823" s="399"/>
      <c r="HJJ823" s="399"/>
      <c r="HJK823" s="399"/>
      <c r="HJL823" s="399"/>
      <c r="HJM823" s="399"/>
      <c r="HJN823" s="399"/>
      <c r="HJO823" s="399"/>
      <c r="HJP823" s="399"/>
      <c r="HJQ823" s="399"/>
      <c r="HJR823" s="399"/>
      <c r="HJS823" s="399"/>
      <c r="HJT823" s="399"/>
      <c r="HJU823" s="399"/>
      <c r="HJV823" s="399"/>
      <c r="HJW823" s="399"/>
      <c r="HJX823" s="399"/>
      <c r="HJY823" s="399"/>
      <c r="HJZ823" s="399"/>
      <c r="HKA823" s="399"/>
      <c r="HKB823" s="399"/>
      <c r="HKC823" s="399"/>
      <c r="HKD823" s="399"/>
      <c r="HKE823" s="399"/>
      <c r="HKF823" s="399"/>
      <c r="HKG823" s="399"/>
      <c r="HKH823" s="399"/>
      <c r="HKI823" s="399"/>
      <c r="HKJ823" s="399"/>
      <c r="HKK823" s="399"/>
      <c r="HKL823" s="399"/>
      <c r="HKM823" s="399"/>
      <c r="HKN823" s="399"/>
      <c r="HKO823" s="399"/>
      <c r="HKP823" s="399"/>
      <c r="HKQ823" s="399"/>
      <c r="HKR823" s="399"/>
      <c r="HKS823" s="399"/>
      <c r="HKT823" s="399"/>
      <c r="HKU823" s="399"/>
      <c r="HKV823" s="399"/>
      <c r="HKW823" s="399"/>
      <c r="HKX823" s="399"/>
      <c r="HKY823" s="399"/>
      <c r="HKZ823" s="399"/>
      <c r="HLA823" s="399"/>
      <c r="HLB823" s="399"/>
      <c r="HLC823" s="399"/>
      <c r="HLD823" s="399"/>
      <c r="HLE823" s="399"/>
      <c r="HLF823" s="399"/>
      <c r="HLG823" s="399"/>
      <c r="HLH823" s="399"/>
      <c r="HLI823" s="399"/>
      <c r="HLJ823" s="399"/>
      <c r="HLK823" s="399"/>
      <c r="HLL823" s="399"/>
      <c r="HLM823" s="399"/>
      <c r="HLN823" s="399"/>
      <c r="HLO823" s="399"/>
      <c r="HLP823" s="399"/>
      <c r="HLQ823" s="399"/>
      <c r="HLR823" s="399"/>
      <c r="HLS823" s="399"/>
      <c r="HLT823" s="399"/>
      <c r="HLU823" s="399"/>
      <c r="HLV823" s="399"/>
      <c r="HLW823" s="399"/>
      <c r="HLX823" s="399"/>
      <c r="HLY823" s="399"/>
      <c r="HLZ823" s="399"/>
      <c r="HMA823" s="399"/>
      <c r="HMB823" s="399"/>
      <c r="HMC823" s="399"/>
      <c r="HMD823" s="399"/>
      <c r="HME823" s="399"/>
      <c r="HMF823" s="399"/>
      <c r="HMG823" s="399"/>
      <c r="HMH823" s="399"/>
      <c r="HMI823" s="399"/>
      <c r="HMJ823" s="399"/>
      <c r="HMK823" s="399"/>
      <c r="HML823" s="399"/>
      <c r="HMM823" s="399"/>
      <c r="HMN823" s="399"/>
      <c r="HMO823" s="399"/>
      <c r="HMP823" s="399"/>
      <c r="HMQ823" s="399"/>
      <c r="HMR823" s="399"/>
      <c r="HMS823" s="399"/>
      <c r="HMT823" s="399"/>
      <c r="HMU823" s="399"/>
      <c r="HMV823" s="399"/>
      <c r="HMW823" s="399"/>
      <c r="HMX823" s="399"/>
      <c r="HMY823" s="399"/>
      <c r="HMZ823" s="399"/>
      <c r="HNA823" s="399"/>
      <c r="HNB823" s="399"/>
      <c r="HNC823" s="399"/>
      <c r="HND823" s="399"/>
      <c r="HNE823" s="399"/>
      <c r="HNF823" s="399"/>
      <c r="HNG823" s="399"/>
      <c r="HNH823" s="399"/>
      <c r="HNI823" s="399"/>
      <c r="HNJ823" s="399"/>
      <c r="HNK823" s="399"/>
      <c r="HNL823" s="399"/>
      <c r="HNM823" s="399"/>
      <c r="HNN823" s="399"/>
      <c r="HNO823" s="399"/>
      <c r="HNP823" s="399"/>
      <c r="HNQ823" s="399"/>
      <c r="HNR823" s="399"/>
      <c r="HNS823" s="399"/>
      <c r="HNT823" s="399"/>
      <c r="HNU823" s="399"/>
      <c r="HNV823" s="399"/>
      <c r="HNW823" s="399"/>
      <c r="HNX823" s="399"/>
      <c r="HNY823" s="399"/>
      <c r="HNZ823" s="399"/>
      <c r="HOA823" s="399"/>
      <c r="HOB823" s="399"/>
      <c r="HOC823" s="399"/>
      <c r="HOD823" s="399"/>
      <c r="HOE823" s="399"/>
      <c r="HOF823" s="399"/>
      <c r="HOG823" s="399"/>
      <c r="HOH823" s="399"/>
      <c r="HOI823" s="399"/>
      <c r="HOJ823" s="399"/>
      <c r="HOK823" s="399"/>
      <c r="HOL823" s="399"/>
      <c r="HOM823" s="399"/>
      <c r="HON823" s="399"/>
      <c r="HOO823" s="399"/>
      <c r="HOP823" s="399"/>
      <c r="HOQ823" s="399"/>
      <c r="HOR823" s="399"/>
      <c r="HOS823" s="399"/>
      <c r="HOT823" s="399"/>
      <c r="HOU823" s="399"/>
      <c r="HOV823" s="399"/>
      <c r="HOW823" s="399"/>
      <c r="HOX823" s="399"/>
      <c r="HOY823" s="399"/>
      <c r="HOZ823" s="399"/>
      <c r="HPA823" s="399"/>
      <c r="HPB823" s="399"/>
      <c r="HPC823" s="399"/>
      <c r="HPD823" s="399"/>
      <c r="HPE823" s="399"/>
      <c r="HPF823" s="399"/>
      <c r="HPG823" s="399"/>
      <c r="HPH823" s="399"/>
      <c r="HPI823" s="399"/>
      <c r="HPJ823" s="399"/>
      <c r="HPK823" s="399"/>
      <c r="HPL823" s="399"/>
      <c r="HPM823" s="399"/>
      <c r="HPN823" s="399"/>
      <c r="HPO823" s="399"/>
      <c r="HPP823" s="399"/>
      <c r="HPQ823" s="399"/>
      <c r="HPR823" s="399"/>
      <c r="HPS823" s="399"/>
      <c r="HPT823" s="399"/>
      <c r="HPU823" s="399"/>
      <c r="HPV823" s="399"/>
      <c r="HPW823" s="399"/>
      <c r="HPX823" s="399"/>
      <c r="HPY823" s="399"/>
      <c r="HPZ823" s="399"/>
      <c r="HQA823" s="399"/>
      <c r="HQB823" s="399"/>
      <c r="HQC823" s="399"/>
      <c r="HQD823" s="399"/>
      <c r="HQE823" s="399"/>
      <c r="HQF823" s="399"/>
      <c r="HQG823" s="399"/>
      <c r="HQH823" s="399"/>
      <c r="HQI823" s="399"/>
      <c r="HQJ823" s="399"/>
      <c r="HQK823" s="399"/>
      <c r="HQL823" s="399"/>
      <c r="HQM823" s="399"/>
      <c r="HQN823" s="399"/>
      <c r="HQO823" s="399"/>
      <c r="HQP823" s="399"/>
      <c r="HQQ823" s="399"/>
      <c r="HQR823" s="399"/>
      <c r="HQS823" s="399"/>
      <c r="HQT823" s="399"/>
      <c r="HQU823" s="399"/>
      <c r="HQV823" s="399"/>
      <c r="HQW823" s="399"/>
      <c r="HQX823" s="399"/>
      <c r="HQY823" s="399"/>
      <c r="HQZ823" s="399"/>
      <c r="HRA823" s="399"/>
      <c r="HRB823" s="399"/>
      <c r="HRC823" s="399"/>
      <c r="HRD823" s="399"/>
      <c r="HRE823" s="399"/>
      <c r="HRF823" s="399"/>
      <c r="HRG823" s="399"/>
      <c r="HRH823" s="399"/>
      <c r="HRI823" s="399"/>
      <c r="HRJ823" s="399"/>
      <c r="HRK823" s="399"/>
      <c r="HRL823" s="399"/>
      <c r="HRM823" s="399"/>
      <c r="HRN823" s="399"/>
      <c r="HRO823" s="399"/>
      <c r="HRP823" s="399"/>
      <c r="HRQ823" s="399"/>
      <c r="HRR823" s="399"/>
      <c r="HRS823" s="399"/>
      <c r="HRT823" s="399"/>
      <c r="HRU823" s="399"/>
      <c r="HRV823" s="399"/>
      <c r="HRW823" s="399"/>
      <c r="HRX823" s="399"/>
      <c r="HRY823" s="399"/>
      <c r="HRZ823" s="399"/>
      <c r="HSA823" s="399"/>
      <c r="HSB823" s="399"/>
      <c r="HSC823" s="399"/>
      <c r="HSD823" s="399"/>
      <c r="HSE823" s="399"/>
      <c r="HSF823" s="399"/>
      <c r="HSG823" s="399"/>
      <c r="HSH823" s="399"/>
      <c r="HSI823" s="399"/>
      <c r="HSJ823" s="399"/>
      <c r="HSK823" s="399"/>
      <c r="HSL823" s="399"/>
      <c r="HSM823" s="399"/>
      <c r="HSN823" s="399"/>
      <c r="HSO823" s="399"/>
      <c r="HSP823" s="399"/>
      <c r="HSQ823" s="399"/>
      <c r="HSR823" s="399"/>
      <c r="HSS823" s="399"/>
      <c r="HST823" s="399"/>
      <c r="HSU823" s="399"/>
      <c r="HSV823" s="399"/>
      <c r="HSW823" s="399"/>
      <c r="HSX823" s="399"/>
      <c r="HSY823" s="399"/>
      <c r="HSZ823" s="399"/>
      <c r="HTA823" s="399"/>
      <c r="HTB823" s="399"/>
      <c r="HTC823" s="399"/>
      <c r="HTD823" s="399"/>
      <c r="HTE823" s="399"/>
      <c r="HTF823" s="399"/>
      <c r="HTG823" s="399"/>
      <c r="HTH823" s="399"/>
      <c r="HTI823" s="399"/>
      <c r="HTJ823" s="399"/>
      <c r="HTK823" s="399"/>
      <c r="HTL823" s="399"/>
      <c r="HTM823" s="399"/>
      <c r="HTN823" s="399"/>
      <c r="HTO823" s="399"/>
      <c r="HTP823" s="399"/>
      <c r="HTQ823" s="399"/>
      <c r="HTR823" s="399"/>
      <c r="HTS823" s="399"/>
      <c r="HTT823" s="399"/>
      <c r="HTU823" s="399"/>
      <c r="HTV823" s="399"/>
      <c r="HTW823" s="399"/>
      <c r="HTX823" s="399"/>
      <c r="HTY823" s="399"/>
      <c r="HTZ823" s="399"/>
      <c r="HUA823" s="399"/>
      <c r="HUB823" s="399"/>
      <c r="HUC823" s="399"/>
      <c r="HUD823" s="399"/>
      <c r="HUE823" s="399"/>
      <c r="HUF823" s="399"/>
      <c r="HUG823" s="399"/>
      <c r="HUH823" s="399"/>
      <c r="HUI823" s="399"/>
      <c r="HUJ823" s="399"/>
      <c r="HUK823" s="399"/>
      <c r="HUL823" s="399"/>
      <c r="HUM823" s="399"/>
      <c r="HUN823" s="399"/>
      <c r="HUO823" s="399"/>
      <c r="HUP823" s="399"/>
      <c r="HUQ823" s="399"/>
      <c r="HUR823" s="399"/>
      <c r="HUS823" s="399"/>
      <c r="HUT823" s="399"/>
      <c r="HUU823" s="399"/>
      <c r="HUV823" s="399"/>
      <c r="HUW823" s="399"/>
      <c r="HUX823" s="399"/>
      <c r="HUY823" s="399"/>
      <c r="HUZ823" s="399"/>
      <c r="HVA823" s="399"/>
      <c r="HVB823" s="399"/>
      <c r="HVC823" s="399"/>
      <c r="HVD823" s="399"/>
      <c r="HVE823" s="399"/>
      <c r="HVF823" s="399"/>
      <c r="HVG823" s="399"/>
      <c r="HVH823" s="399"/>
      <c r="HVI823" s="399"/>
      <c r="HVJ823" s="399"/>
      <c r="HVK823" s="399"/>
      <c r="HVL823" s="399"/>
      <c r="HVM823" s="399"/>
      <c r="HVN823" s="399"/>
      <c r="HVO823" s="399"/>
      <c r="HVP823" s="399"/>
      <c r="HVQ823" s="399"/>
      <c r="HVR823" s="399"/>
      <c r="HVS823" s="399"/>
      <c r="HVT823" s="399"/>
      <c r="HVU823" s="399"/>
      <c r="HVV823" s="399"/>
      <c r="HVW823" s="399"/>
      <c r="HVX823" s="399"/>
      <c r="HVY823" s="399"/>
      <c r="HVZ823" s="399"/>
      <c r="HWA823" s="399"/>
      <c r="HWB823" s="399"/>
      <c r="HWC823" s="399"/>
      <c r="HWD823" s="399"/>
      <c r="HWE823" s="399"/>
      <c r="HWF823" s="399"/>
      <c r="HWG823" s="399"/>
      <c r="HWH823" s="399"/>
      <c r="HWI823" s="399"/>
      <c r="HWJ823" s="399"/>
      <c r="HWK823" s="399"/>
      <c r="HWL823" s="399"/>
      <c r="HWM823" s="399"/>
      <c r="HWN823" s="399"/>
      <c r="HWO823" s="399"/>
      <c r="HWP823" s="399"/>
      <c r="HWQ823" s="399"/>
      <c r="HWR823" s="399"/>
      <c r="HWS823" s="399"/>
      <c r="HWT823" s="399"/>
      <c r="HWU823" s="399"/>
      <c r="HWV823" s="399"/>
      <c r="HWW823" s="399"/>
      <c r="HWX823" s="399"/>
      <c r="HWY823" s="399"/>
      <c r="HWZ823" s="399"/>
      <c r="HXA823" s="399"/>
      <c r="HXB823" s="399"/>
      <c r="HXC823" s="399"/>
      <c r="HXD823" s="399"/>
      <c r="HXE823" s="399"/>
      <c r="HXF823" s="399"/>
      <c r="HXG823" s="399"/>
      <c r="HXH823" s="399"/>
      <c r="HXI823" s="399"/>
      <c r="HXJ823" s="399"/>
      <c r="HXK823" s="399"/>
      <c r="HXL823" s="399"/>
      <c r="HXM823" s="399"/>
      <c r="HXN823" s="399"/>
      <c r="HXO823" s="399"/>
      <c r="HXP823" s="399"/>
      <c r="HXQ823" s="399"/>
      <c r="HXR823" s="399"/>
      <c r="HXS823" s="399"/>
      <c r="HXT823" s="399"/>
      <c r="HXU823" s="399"/>
      <c r="HXV823" s="399"/>
      <c r="HXW823" s="399"/>
      <c r="HXX823" s="399"/>
      <c r="HXY823" s="399"/>
      <c r="HXZ823" s="399"/>
      <c r="HYA823" s="399"/>
      <c r="HYB823" s="399"/>
      <c r="HYC823" s="399"/>
      <c r="HYD823" s="399"/>
      <c r="HYE823" s="399"/>
      <c r="HYF823" s="399"/>
      <c r="HYG823" s="399"/>
      <c r="HYH823" s="399"/>
      <c r="HYI823" s="399"/>
      <c r="HYJ823" s="399"/>
      <c r="HYK823" s="399"/>
      <c r="HYL823" s="399"/>
      <c r="HYM823" s="399"/>
      <c r="HYN823" s="399"/>
      <c r="HYO823" s="399"/>
      <c r="HYP823" s="399"/>
      <c r="HYQ823" s="399"/>
      <c r="HYR823" s="399"/>
      <c r="HYS823" s="399"/>
      <c r="HYT823" s="399"/>
      <c r="HYU823" s="399"/>
      <c r="HYV823" s="399"/>
      <c r="HYW823" s="399"/>
      <c r="HYX823" s="399"/>
      <c r="HYY823" s="399"/>
      <c r="HYZ823" s="399"/>
      <c r="HZA823" s="399"/>
      <c r="HZB823" s="399"/>
      <c r="HZC823" s="399"/>
      <c r="HZD823" s="399"/>
      <c r="HZE823" s="399"/>
      <c r="HZF823" s="399"/>
      <c r="HZG823" s="399"/>
      <c r="HZH823" s="399"/>
      <c r="HZI823" s="399"/>
      <c r="HZJ823" s="399"/>
      <c r="HZK823" s="399"/>
      <c r="HZL823" s="399"/>
      <c r="HZM823" s="399"/>
      <c r="HZN823" s="399"/>
      <c r="HZO823" s="399"/>
      <c r="HZP823" s="399"/>
      <c r="HZQ823" s="399"/>
      <c r="HZR823" s="399"/>
      <c r="HZS823" s="399"/>
      <c r="HZT823" s="399"/>
      <c r="HZU823" s="399"/>
      <c r="HZV823" s="399"/>
      <c r="HZW823" s="399"/>
      <c r="HZX823" s="399"/>
      <c r="HZY823" s="399"/>
      <c r="HZZ823" s="399"/>
      <c r="IAA823" s="399"/>
      <c r="IAB823" s="399"/>
      <c r="IAC823" s="399"/>
      <c r="IAD823" s="399"/>
      <c r="IAE823" s="399"/>
      <c r="IAF823" s="399"/>
      <c r="IAG823" s="399"/>
      <c r="IAH823" s="399"/>
      <c r="IAI823" s="399"/>
      <c r="IAJ823" s="399"/>
      <c r="IAK823" s="399"/>
      <c r="IAL823" s="399"/>
      <c r="IAM823" s="399"/>
      <c r="IAN823" s="399"/>
      <c r="IAO823" s="399"/>
      <c r="IAP823" s="399"/>
      <c r="IAQ823" s="399"/>
      <c r="IAR823" s="399"/>
      <c r="IAS823" s="399"/>
      <c r="IAT823" s="399"/>
      <c r="IAU823" s="399"/>
      <c r="IAV823" s="399"/>
      <c r="IAW823" s="399"/>
      <c r="IAX823" s="399"/>
      <c r="IAY823" s="399"/>
      <c r="IAZ823" s="399"/>
      <c r="IBA823" s="399"/>
      <c r="IBB823" s="399"/>
      <c r="IBC823" s="399"/>
      <c r="IBD823" s="399"/>
      <c r="IBE823" s="399"/>
      <c r="IBF823" s="399"/>
      <c r="IBG823" s="399"/>
      <c r="IBH823" s="399"/>
      <c r="IBI823" s="399"/>
      <c r="IBJ823" s="399"/>
      <c r="IBK823" s="399"/>
      <c r="IBL823" s="399"/>
      <c r="IBM823" s="399"/>
      <c r="IBN823" s="399"/>
      <c r="IBO823" s="399"/>
      <c r="IBP823" s="399"/>
      <c r="IBQ823" s="399"/>
      <c r="IBR823" s="399"/>
      <c r="IBS823" s="399"/>
      <c r="IBT823" s="399"/>
      <c r="IBU823" s="399"/>
      <c r="IBV823" s="399"/>
      <c r="IBW823" s="399"/>
      <c r="IBX823" s="399"/>
      <c r="IBY823" s="399"/>
      <c r="IBZ823" s="399"/>
      <c r="ICA823" s="399"/>
      <c r="ICB823" s="399"/>
      <c r="ICC823" s="399"/>
      <c r="ICD823" s="399"/>
      <c r="ICE823" s="399"/>
      <c r="ICF823" s="399"/>
      <c r="ICG823" s="399"/>
      <c r="ICH823" s="399"/>
      <c r="ICI823" s="399"/>
      <c r="ICJ823" s="399"/>
      <c r="ICK823" s="399"/>
      <c r="ICL823" s="399"/>
      <c r="ICM823" s="399"/>
      <c r="ICN823" s="399"/>
      <c r="ICO823" s="399"/>
      <c r="ICP823" s="399"/>
      <c r="ICQ823" s="399"/>
      <c r="ICR823" s="399"/>
      <c r="ICS823" s="399"/>
      <c r="ICT823" s="399"/>
      <c r="ICU823" s="399"/>
      <c r="ICV823" s="399"/>
      <c r="ICW823" s="399"/>
      <c r="ICX823" s="399"/>
      <c r="ICY823" s="399"/>
      <c r="ICZ823" s="399"/>
      <c r="IDA823" s="399"/>
      <c r="IDB823" s="399"/>
      <c r="IDC823" s="399"/>
      <c r="IDD823" s="399"/>
      <c r="IDE823" s="399"/>
      <c r="IDF823" s="399"/>
      <c r="IDG823" s="399"/>
      <c r="IDH823" s="399"/>
      <c r="IDI823" s="399"/>
      <c r="IDJ823" s="399"/>
      <c r="IDK823" s="399"/>
      <c r="IDL823" s="399"/>
      <c r="IDM823" s="399"/>
      <c r="IDN823" s="399"/>
      <c r="IDO823" s="399"/>
      <c r="IDP823" s="399"/>
      <c r="IDQ823" s="399"/>
      <c r="IDR823" s="399"/>
      <c r="IDS823" s="399"/>
      <c r="IDT823" s="399"/>
      <c r="IDU823" s="399"/>
      <c r="IDV823" s="399"/>
      <c r="IDW823" s="399"/>
      <c r="IDX823" s="399"/>
      <c r="IDY823" s="399"/>
      <c r="IDZ823" s="399"/>
      <c r="IEA823" s="399"/>
      <c r="IEB823" s="399"/>
      <c r="IEC823" s="399"/>
      <c r="IED823" s="399"/>
      <c r="IEE823" s="399"/>
      <c r="IEF823" s="399"/>
      <c r="IEG823" s="399"/>
      <c r="IEH823" s="399"/>
      <c r="IEI823" s="399"/>
      <c r="IEJ823" s="399"/>
      <c r="IEK823" s="399"/>
      <c r="IEL823" s="399"/>
      <c r="IEM823" s="399"/>
      <c r="IEN823" s="399"/>
      <c r="IEO823" s="399"/>
      <c r="IEP823" s="399"/>
      <c r="IEQ823" s="399"/>
      <c r="IER823" s="399"/>
      <c r="IES823" s="399"/>
      <c r="IET823" s="399"/>
      <c r="IEU823" s="399"/>
      <c r="IEV823" s="399"/>
      <c r="IEW823" s="399"/>
      <c r="IEX823" s="399"/>
      <c r="IEY823" s="399"/>
      <c r="IEZ823" s="399"/>
      <c r="IFA823" s="399"/>
      <c r="IFB823" s="399"/>
      <c r="IFC823" s="399"/>
      <c r="IFD823" s="399"/>
      <c r="IFE823" s="399"/>
      <c r="IFF823" s="399"/>
      <c r="IFG823" s="399"/>
      <c r="IFH823" s="399"/>
      <c r="IFI823" s="399"/>
      <c r="IFJ823" s="399"/>
      <c r="IFK823" s="399"/>
      <c r="IFL823" s="399"/>
      <c r="IFM823" s="399"/>
      <c r="IFN823" s="399"/>
      <c r="IFO823" s="399"/>
      <c r="IFP823" s="399"/>
      <c r="IFQ823" s="399"/>
      <c r="IFR823" s="399"/>
      <c r="IFS823" s="399"/>
      <c r="IFT823" s="399"/>
      <c r="IFU823" s="399"/>
      <c r="IFV823" s="399"/>
      <c r="IFW823" s="399"/>
      <c r="IFX823" s="399"/>
      <c r="IFY823" s="399"/>
      <c r="IFZ823" s="399"/>
      <c r="IGA823" s="399"/>
      <c r="IGB823" s="399"/>
      <c r="IGC823" s="399"/>
      <c r="IGD823" s="399"/>
      <c r="IGE823" s="399"/>
      <c r="IGF823" s="399"/>
      <c r="IGG823" s="399"/>
      <c r="IGH823" s="399"/>
      <c r="IGI823" s="399"/>
      <c r="IGJ823" s="399"/>
      <c r="IGK823" s="399"/>
      <c r="IGL823" s="399"/>
      <c r="IGM823" s="399"/>
      <c r="IGN823" s="399"/>
      <c r="IGO823" s="399"/>
      <c r="IGP823" s="399"/>
      <c r="IGQ823" s="399"/>
      <c r="IGR823" s="399"/>
      <c r="IGS823" s="399"/>
      <c r="IGT823" s="399"/>
      <c r="IGU823" s="399"/>
      <c r="IGV823" s="399"/>
      <c r="IGW823" s="399"/>
      <c r="IGX823" s="399"/>
      <c r="IGY823" s="399"/>
      <c r="IGZ823" s="399"/>
      <c r="IHA823" s="399"/>
      <c r="IHB823" s="399"/>
      <c r="IHC823" s="399"/>
      <c r="IHD823" s="399"/>
      <c r="IHE823" s="399"/>
      <c r="IHF823" s="399"/>
      <c r="IHG823" s="399"/>
      <c r="IHH823" s="399"/>
      <c r="IHI823" s="399"/>
      <c r="IHJ823" s="399"/>
      <c r="IHK823" s="399"/>
      <c r="IHL823" s="399"/>
      <c r="IHM823" s="399"/>
      <c r="IHN823" s="399"/>
      <c r="IHO823" s="399"/>
      <c r="IHP823" s="399"/>
      <c r="IHQ823" s="399"/>
      <c r="IHR823" s="399"/>
      <c r="IHS823" s="399"/>
      <c r="IHT823" s="399"/>
      <c r="IHU823" s="399"/>
      <c r="IHV823" s="399"/>
      <c r="IHW823" s="399"/>
      <c r="IHX823" s="399"/>
      <c r="IHY823" s="399"/>
      <c r="IHZ823" s="399"/>
      <c r="IIA823" s="399"/>
      <c r="IIB823" s="399"/>
      <c r="IIC823" s="399"/>
      <c r="IID823" s="399"/>
      <c r="IIE823" s="399"/>
      <c r="IIF823" s="399"/>
      <c r="IIG823" s="399"/>
      <c r="IIH823" s="399"/>
      <c r="III823" s="399"/>
      <c r="IIJ823" s="399"/>
      <c r="IIK823" s="399"/>
      <c r="IIL823" s="399"/>
      <c r="IIM823" s="399"/>
      <c r="IIN823" s="399"/>
      <c r="IIO823" s="399"/>
      <c r="IIP823" s="399"/>
      <c r="IIQ823" s="399"/>
      <c r="IIR823" s="399"/>
      <c r="IIS823" s="399"/>
      <c r="IIT823" s="399"/>
      <c r="IIU823" s="399"/>
      <c r="IIV823" s="399"/>
      <c r="IIW823" s="399"/>
      <c r="IIX823" s="399"/>
      <c r="IIY823" s="399"/>
      <c r="IIZ823" s="399"/>
      <c r="IJA823" s="399"/>
      <c r="IJB823" s="399"/>
      <c r="IJC823" s="399"/>
      <c r="IJD823" s="399"/>
      <c r="IJE823" s="399"/>
      <c r="IJF823" s="399"/>
      <c r="IJG823" s="399"/>
      <c r="IJH823" s="399"/>
      <c r="IJI823" s="399"/>
      <c r="IJJ823" s="399"/>
      <c r="IJK823" s="399"/>
      <c r="IJL823" s="399"/>
      <c r="IJM823" s="399"/>
      <c r="IJN823" s="399"/>
      <c r="IJO823" s="399"/>
      <c r="IJP823" s="399"/>
      <c r="IJQ823" s="399"/>
      <c r="IJR823" s="399"/>
      <c r="IJS823" s="399"/>
      <c r="IJT823" s="399"/>
      <c r="IJU823" s="399"/>
      <c r="IJV823" s="399"/>
      <c r="IJW823" s="399"/>
      <c r="IJX823" s="399"/>
      <c r="IJY823" s="399"/>
      <c r="IJZ823" s="399"/>
      <c r="IKA823" s="399"/>
      <c r="IKB823" s="399"/>
      <c r="IKC823" s="399"/>
      <c r="IKD823" s="399"/>
      <c r="IKE823" s="399"/>
      <c r="IKF823" s="399"/>
      <c r="IKG823" s="399"/>
      <c r="IKH823" s="399"/>
      <c r="IKI823" s="399"/>
      <c r="IKJ823" s="399"/>
      <c r="IKK823" s="399"/>
      <c r="IKL823" s="399"/>
      <c r="IKM823" s="399"/>
      <c r="IKN823" s="399"/>
      <c r="IKO823" s="399"/>
      <c r="IKP823" s="399"/>
      <c r="IKQ823" s="399"/>
      <c r="IKR823" s="399"/>
      <c r="IKS823" s="399"/>
      <c r="IKT823" s="399"/>
      <c r="IKU823" s="399"/>
      <c r="IKV823" s="399"/>
      <c r="IKW823" s="399"/>
      <c r="IKX823" s="399"/>
      <c r="IKY823" s="399"/>
      <c r="IKZ823" s="399"/>
      <c r="ILA823" s="399"/>
      <c r="ILB823" s="399"/>
      <c r="ILC823" s="399"/>
      <c r="ILD823" s="399"/>
      <c r="ILE823" s="399"/>
      <c r="ILF823" s="399"/>
      <c r="ILG823" s="399"/>
      <c r="ILH823" s="399"/>
      <c r="ILI823" s="399"/>
      <c r="ILJ823" s="399"/>
      <c r="ILK823" s="399"/>
      <c r="ILL823" s="399"/>
      <c r="ILM823" s="399"/>
      <c r="ILN823" s="399"/>
      <c r="ILO823" s="399"/>
      <c r="ILP823" s="399"/>
      <c r="ILQ823" s="399"/>
      <c r="ILR823" s="399"/>
      <c r="ILS823" s="399"/>
      <c r="ILT823" s="399"/>
      <c r="ILU823" s="399"/>
      <c r="ILV823" s="399"/>
      <c r="ILW823" s="399"/>
      <c r="ILX823" s="399"/>
      <c r="ILY823" s="399"/>
      <c r="ILZ823" s="399"/>
      <c r="IMA823" s="399"/>
      <c r="IMB823" s="399"/>
      <c r="IMC823" s="399"/>
      <c r="IMD823" s="399"/>
      <c r="IME823" s="399"/>
      <c r="IMF823" s="399"/>
      <c r="IMG823" s="399"/>
      <c r="IMH823" s="399"/>
      <c r="IMI823" s="399"/>
      <c r="IMJ823" s="399"/>
      <c r="IMK823" s="399"/>
      <c r="IML823" s="399"/>
      <c r="IMM823" s="399"/>
      <c r="IMN823" s="399"/>
      <c r="IMO823" s="399"/>
      <c r="IMP823" s="399"/>
      <c r="IMQ823" s="399"/>
      <c r="IMR823" s="399"/>
      <c r="IMS823" s="399"/>
      <c r="IMT823" s="399"/>
      <c r="IMU823" s="399"/>
      <c r="IMV823" s="399"/>
      <c r="IMW823" s="399"/>
      <c r="IMX823" s="399"/>
      <c r="IMY823" s="399"/>
      <c r="IMZ823" s="399"/>
      <c r="INA823" s="399"/>
      <c r="INB823" s="399"/>
      <c r="INC823" s="399"/>
      <c r="IND823" s="399"/>
      <c r="INE823" s="399"/>
      <c r="INF823" s="399"/>
      <c r="ING823" s="399"/>
      <c r="INH823" s="399"/>
      <c r="INI823" s="399"/>
      <c r="INJ823" s="399"/>
      <c r="INK823" s="399"/>
      <c r="INL823" s="399"/>
      <c r="INM823" s="399"/>
      <c r="INN823" s="399"/>
      <c r="INO823" s="399"/>
      <c r="INP823" s="399"/>
      <c r="INQ823" s="399"/>
      <c r="INR823" s="399"/>
      <c r="INS823" s="399"/>
      <c r="INT823" s="399"/>
      <c r="INU823" s="399"/>
      <c r="INV823" s="399"/>
      <c r="INW823" s="399"/>
      <c r="INX823" s="399"/>
      <c r="INY823" s="399"/>
      <c r="INZ823" s="399"/>
      <c r="IOA823" s="399"/>
      <c r="IOB823" s="399"/>
      <c r="IOC823" s="399"/>
      <c r="IOD823" s="399"/>
      <c r="IOE823" s="399"/>
      <c r="IOF823" s="399"/>
      <c r="IOG823" s="399"/>
      <c r="IOH823" s="399"/>
      <c r="IOI823" s="399"/>
      <c r="IOJ823" s="399"/>
      <c r="IOK823" s="399"/>
      <c r="IOL823" s="399"/>
      <c r="IOM823" s="399"/>
      <c r="ION823" s="399"/>
      <c r="IOO823" s="399"/>
      <c r="IOP823" s="399"/>
      <c r="IOQ823" s="399"/>
      <c r="IOR823" s="399"/>
      <c r="IOS823" s="399"/>
      <c r="IOT823" s="399"/>
      <c r="IOU823" s="399"/>
      <c r="IOV823" s="399"/>
      <c r="IOW823" s="399"/>
      <c r="IOX823" s="399"/>
      <c r="IOY823" s="399"/>
      <c r="IOZ823" s="399"/>
      <c r="IPA823" s="399"/>
      <c r="IPB823" s="399"/>
      <c r="IPC823" s="399"/>
      <c r="IPD823" s="399"/>
      <c r="IPE823" s="399"/>
      <c r="IPF823" s="399"/>
      <c r="IPG823" s="399"/>
      <c r="IPH823" s="399"/>
      <c r="IPI823" s="399"/>
      <c r="IPJ823" s="399"/>
      <c r="IPK823" s="399"/>
      <c r="IPL823" s="399"/>
      <c r="IPM823" s="399"/>
      <c r="IPN823" s="399"/>
      <c r="IPO823" s="399"/>
      <c r="IPP823" s="399"/>
      <c r="IPQ823" s="399"/>
      <c r="IPR823" s="399"/>
      <c r="IPS823" s="399"/>
      <c r="IPT823" s="399"/>
      <c r="IPU823" s="399"/>
      <c r="IPV823" s="399"/>
      <c r="IPW823" s="399"/>
      <c r="IPX823" s="399"/>
      <c r="IPY823" s="399"/>
      <c r="IPZ823" s="399"/>
      <c r="IQA823" s="399"/>
      <c r="IQB823" s="399"/>
      <c r="IQC823" s="399"/>
      <c r="IQD823" s="399"/>
      <c r="IQE823" s="399"/>
      <c r="IQF823" s="399"/>
      <c r="IQG823" s="399"/>
      <c r="IQH823" s="399"/>
      <c r="IQI823" s="399"/>
      <c r="IQJ823" s="399"/>
      <c r="IQK823" s="399"/>
      <c r="IQL823" s="399"/>
      <c r="IQM823" s="399"/>
      <c r="IQN823" s="399"/>
      <c r="IQO823" s="399"/>
      <c r="IQP823" s="399"/>
      <c r="IQQ823" s="399"/>
      <c r="IQR823" s="399"/>
      <c r="IQS823" s="399"/>
      <c r="IQT823" s="399"/>
      <c r="IQU823" s="399"/>
      <c r="IQV823" s="399"/>
      <c r="IQW823" s="399"/>
      <c r="IQX823" s="399"/>
      <c r="IQY823" s="399"/>
      <c r="IQZ823" s="399"/>
      <c r="IRA823" s="399"/>
      <c r="IRB823" s="399"/>
      <c r="IRC823" s="399"/>
      <c r="IRD823" s="399"/>
      <c r="IRE823" s="399"/>
      <c r="IRF823" s="399"/>
      <c r="IRG823" s="399"/>
      <c r="IRH823" s="399"/>
      <c r="IRI823" s="399"/>
      <c r="IRJ823" s="399"/>
      <c r="IRK823" s="399"/>
      <c r="IRL823" s="399"/>
      <c r="IRM823" s="399"/>
      <c r="IRN823" s="399"/>
      <c r="IRO823" s="399"/>
      <c r="IRP823" s="399"/>
      <c r="IRQ823" s="399"/>
      <c r="IRR823" s="399"/>
      <c r="IRS823" s="399"/>
      <c r="IRT823" s="399"/>
      <c r="IRU823" s="399"/>
      <c r="IRV823" s="399"/>
      <c r="IRW823" s="399"/>
      <c r="IRX823" s="399"/>
      <c r="IRY823" s="399"/>
      <c r="IRZ823" s="399"/>
      <c r="ISA823" s="399"/>
      <c r="ISB823" s="399"/>
      <c r="ISC823" s="399"/>
      <c r="ISD823" s="399"/>
      <c r="ISE823" s="399"/>
      <c r="ISF823" s="399"/>
      <c r="ISG823" s="399"/>
      <c r="ISH823" s="399"/>
      <c r="ISI823" s="399"/>
      <c r="ISJ823" s="399"/>
      <c r="ISK823" s="399"/>
      <c r="ISL823" s="399"/>
      <c r="ISM823" s="399"/>
      <c r="ISN823" s="399"/>
      <c r="ISO823" s="399"/>
      <c r="ISP823" s="399"/>
      <c r="ISQ823" s="399"/>
      <c r="ISR823" s="399"/>
      <c r="ISS823" s="399"/>
      <c r="IST823" s="399"/>
      <c r="ISU823" s="399"/>
      <c r="ISV823" s="399"/>
      <c r="ISW823" s="399"/>
      <c r="ISX823" s="399"/>
      <c r="ISY823" s="399"/>
      <c r="ISZ823" s="399"/>
      <c r="ITA823" s="399"/>
      <c r="ITB823" s="399"/>
      <c r="ITC823" s="399"/>
      <c r="ITD823" s="399"/>
      <c r="ITE823" s="399"/>
      <c r="ITF823" s="399"/>
      <c r="ITG823" s="399"/>
      <c r="ITH823" s="399"/>
      <c r="ITI823" s="399"/>
      <c r="ITJ823" s="399"/>
      <c r="ITK823" s="399"/>
      <c r="ITL823" s="399"/>
      <c r="ITM823" s="399"/>
      <c r="ITN823" s="399"/>
      <c r="ITO823" s="399"/>
      <c r="ITP823" s="399"/>
      <c r="ITQ823" s="399"/>
      <c r="ITR823" s="399"/>
      <c r="ITS823" s="399"/>
      <c r="ITT823" s="399"/>
      <c r="ITU823" s="399"/>
      <c r="ITV823" s="399"/>
      <c r="ITW823" s="399"/>
      <c r="ITX823" s="399"/>
      <c r="ITY823" s="399"/>
      <c r="ITZ823" s="399"/>
      <c r="IUA823" s="399"/>
      <c r="IUB823" s="399"/>
      <c r="IUC823" s="399"/>
      <c r="IUD823" s="399"/>
      <c r="IUE823" s="399"/>
      <c r="IUF823" s="399"/>
      <c r="IUG823" s="399"/>
      <c r="IUH823" s="399"/>
      <c r="IUI823" s="399"/>
      <c r="IUJ823" s="399"/>
      <c r="IUK823" s="399"/>
      <c r="IUL823" s="399"/>
      <c r="IUM823" s="399"/>
      <c r="IUN823" s="399"/>
      <c r="IUO823" s="399"/>
      <c r="IUP823" s="399"/>
      <c r="IUQ823" s="399"/>
      <c r="IUR823" s="399"/>
      <c r="IUS823" s="399"/>
      <c r="IUT823" s="399"/>
      <c r="IUU823" s="399"/>
      <c r="IUV823" s="399"/>
      <c r="IUW823" s="399"/>
      <c r="IUX823" s="399"/>
      <c r="IUY823" s="399"/>
      <c r="IUZ823" s="399"/>
      <c r="IVA823" s="399"/>
      <c r="IVB823" s="399"/>
      <c r="IVC823" s="399"/>
      <c r="IVD823" s="399"/>
      <c r="IVE823" s="399"/>
      <c r="IVF823" s="399"/>
      <c r="IVG823" s="399"/>
      <c r="IVH823" s="399"/>
      <c r="IVI823" s="399"/>
      <c r="IVJ823" s="399"/>
      <c r="IVK823" s="399"/>
      <c r="IVL823" s="399"/>
      <c r="IVM823" s="399"/>
      <c r="IVN823" s="399"/>
      <c r="IVO823" s="399"/>
      <c r="IVP823" s="399"/>
      <c r="IVQ823" s="399"/>
      <c r="IVR823" s="399"/>
      <c r="IVS823" s="399"/>
      <c r="IVT823" s="399"/>
      <c r="IVU823" s="399"/>
      <c r="IVV823" s="399"/>
      <c r="IVW823" s="399"/>
      <c r="IVX823" s="399"/>
      <c r="IVY823" s="399"/>
      <c r="IVZ823" s="399"/>
      <c r="IWA823" s="399"/>
      <c r="IWB823" s="399"/>
      <c r="IWC823" s="399"/>
      <c r="IWD823" s="399"/>
      <c r="IWE823" s="399"/>
      <c r="IWF823" s="399"/>
      <c r="IWG823" s="399"/>
      <c r="IWH823" s="399"/>
      <c r="IWI823" s="399"/>
      <c r="IWJ823" s="399"/>
      <c r="IWK823" s="399"/>
      <c r="IWL823" s="399"/>
      <c r="IWM823" s="399"/>
      <c r="IWN823" s="399"/>
      <c r="IWO823" s="399"/>
      <c r="IWP823" s="399"/>
      <c r="IWQ823" s="399"/>
      <c r="IWR823" s="399"/>
      <c r="IWS823" s="399"/>
      <c r="IWT823" s="399"/>
      <c r="IWU823" s="399"/>
      <c r="IWV823" s="399"/>
      <c r="IWW823" s="399"/>
      <c r="IWX823" s="399"/>
      <c r="IWY823" s="399"/>
      <c r="IWZ823" s="399"/>
      <c r="IXA823" s="399"/>
      <c r="IXB823" s="399"/>
      <c r="IXC823" s="399"/>
      <c r="IXD823" s="399"/>
      <c r="IXE823" s="399"/>
      <c r="IXF823" s="399"/>
      <c r="IXG823" s="399"/>
      <c r="IXH823" s="399"/>
      <c r="IXI823" s="399"/>
      <c r="IXJ823" s="399"/>
      <c r="IXK823" s="399"/>
      <c r="IXL823" s="399"/>
      <c r="IXM823" s="399"/>
      <c r="IXN823" s="399"/>
      <c r="IXO823" s="399"/>
      <c r="IXP823" s="399"/>
      <c r="IXQ823" s="399"/>
      <c r="IXR823" s="399"/>
      <c r="IXS823" s="399"/>
      <c r="IXT823" s="399"/>
      <c r="IXU823" s="399"/>
      <c r="IXV823" s="399"/>
      <c r="IXW823" s="399"/>
      <c r="IXX823" s="399"/>
      <c r="IXY823" s="399"/>
      <c r="IXZ823" s="399"/>
      <c r="IYA823" s="399"/>
      <c r="IYB823" s="399"/>
      <c r="IYC823" s="399"/>
      <c r="IYD823" s="399"/>
      <c r="IYE823" s="399"/>
      <c r="IYF823" s="399"/>
      <c r="IYG823" s="399"/>
      <c r="IYH823" s="399"/>
      <c r="IYI823" s="399"/>
      <c r="IYJ823" s="399"/>
      <c r="IYK823" s="399"/>
      <c r="IYL823" s="399"/>
      <c r="IYM823" s="399"/>
      <c r="IYN823" s="399"/>
      <c r="IYO823" s="399"/>
      <c r="IYP823" s="399"/>
      <c r="IYQ823" s="399"/>
      <c r="IYR823" s="399"/>
      <c r="IYS823" s="399"/>
      <c r="IYT823" s="399"/>
      <c r="IYU823" s="399"/>
      <c r="IYV823" s="399"/>
      <c r="IYW823" s="399"/>
      <c r="IYX823" s="399"/>
      <c r="IYY823" s="399"/>
      <c r="IYZ823" s="399"/>
      <c r="IZA823" s="399"/>
      <c r="IZB823" s="399"/>
      <c r="IZC823" s="399"/>
      <c r="IZD823" s="399"/>
      <c r="IZE823" s="399"/>
      <c r="IZF823" s="399"/>
      <c r="IZG823" s="399"/>
      <c r="IZH823" s="399"/>
      <c r="IZI823" s="399"/>
      <c r="IZJ823" s="399"/>
      <c r="IZK823" s="399"/>
      <c r="IZL823" s="399"/>
      <c r="IZM823" s="399"/>
      <c r="IZN823" s="399"/>
      <c r="IZO823" s="399"/>
      <c r="IZP823" s="399"/>
      <c r="IZQ823" s="399"/>
      <c r="IZR823" s="399"/>
      <c r="IZS823" s="399"/>
      <c r="IZT823" s="399"/>
      <c r="IZU823" s="399"/>
      <c r="IZV823" s="399"/>
      <c r="IZW823" s="399"/>
      <c r="IZX823" s="399"/>
      <c r="IZY823" s="399"/>
      <c r="IZZ823" s="399"/>
      <c r="JAA823" s="399"/>
      <c r="JAB823" s="399"/>
      <c r="JAC823" s="399"/>
      <c r="JAD823" s="399"/>
      <c r="JAE823" s="399"/>
      <c r="JAF823" s="399"/>
      <c r="JAG823" s="399"/>
      <c r="JAH823" s="399"/>
      <c r="JAI823" s="399"/>
      <c r="JAJ823" s="399"/>
      <c r="JAK823" s="399"/>
      <c r="JAL823" s="399"/>
      <c r="JAM823" s="399"/>
      <c r="JAN823" s="399"/>
      <c r="JAO823" s="399"/>
      <c r="JAP823" s="399"/>
      <c r="JAQ823" s="399"/>
      <c r="JAR823" s="399"/>
      <c r="JAS823" s="399"/>
      <c r="JAT823" s="399"/>
      <c r="JAU823" s="399"/>
      <c r="JAV823" s="399"/>
      <c r="JAW823" s="399"/>
      <c r="JAX823" s="399"/>
      <c r="JAY823" s="399"/>
      <c r="JAZ823" s="399"/>
      <c r="JBA823" s="399"/>
      <c r="JBB823" s="399"/>
      <c r="JBC823" s="399"/>
      <c r="JBD823" s="399"/>
      <c r="JBE823" s="399"/>
      <c r="JBF823" s="399"/>
      <c r="JBG823" s="399"/>
      <c r="JBH823" s="399"/>
      <c r="JBI823" s="399"/>
      <c r="JBJ823" s="399"/>
      <c r="JBK823" s="399"/>
      <c r="JBL823" s="399"/>
      <c r="JBM823" s="399"/>
      <c r="JBN823" s="399"/>
      <c r="JBO823" s="399"/>
      <c r="JBP823" s="399"/>
      <c r="JBQ823" s="399"/>
      <c r="JBR823" s="399"/>
      <c r="JBS823" s="399"/>
      <c r="JBT823" s="399"/>
      <c r="JBU823" s="399"/>
      <c r="JBV823" s="399"/>
      <c r="JBW823" s="399"/>
      <c r="JBX823" s="399"/>
      <c r="JBY823" s="399"/>
      <c r="JBZ823" s="399"/>
      <c r="JCA823" s="399"/>
      <c r="JCB823" s="399"/>
      <c r="JCC823" s="399"/>
      <c r="JCD823" s="399"/>
      <c r="JCE823" s="399"/>
      <c r="JCF823" s="399"/>
      <c r="JCG823" s="399"/>
      <c r="JCH823" s="399"/>
      <c r="JCI823" s="399"/>
      <c r="JCJ823" s="399"/>
      <c r="JCK823" s="399"/>
      <c r="JCL823" s="399"/>
      <c r="JCM823" s="399"/>
      <c r="JCN823" s="399"/>
      <c r="JCO823" s="399"/>
      <c r="JCP823" s="399"/>
      <c r="JCQ823" s="399"/>
      <c r="JCR823" s="399"/>
      <c r="JCS823" s="399"/>
      <c r="JCT823" s="399"/>
      <c r="JCU823" s="399"/>
      <c r="JCV823" s="399"/>
      <c r="JCW823" s="399"/>
      <c r="JCX823" s="399"/>
      <c r="JCY823" s="399"/>
      <c r="JCZ823" s="399"/>
      <c r="JDA823" s="399"/>
      <c r="JDB823" s="399"/>
      <c r="JDC823" s="399"/>
      <c r="JDD823" s="399"/>
      <c r="JDE823" s="399"/>
      <c r="JDF823" s="399"/>
      <c r="JDG823" s="399"/>
      <c r="JDH823" s="399"/>
      <c r="JDI823" s="399"/>
      <c r="JDJ823" s="399"/>
      <c r="JDK823" s="399"/>
      <c r="JDL823" s="399"/>
      <c r="JDM823" s="399"/>
      <c r="JDN823" s="399"/>
      <c r="JDO823" s="399"/>
      <c r="JDP823" s="399"/>
      <c r="JDQ823" s="399"/>
      <c r="JDR823" s="399"/>
      <c r="JDS823" s="399"/>
      <c r="JDT823" s="399"/>
      <c r="JDU823" s="399"/>
      <c r="JDV823" s="399"/>
      <c r="JDW823" s="399"/>
      <c r="JDX823" s="399"/>
      <c r="JDY823" s="399"/>
      <c r="JDZ823" s="399"/>
      <c r="JEA823" s="399"/>
      <c r="JEB823" s="399"/>
      <c r="JEC823" s="399"/>
      <c r="JED823" s="399"/>
      <c r="JEE823" s="399"/>
      <c r="JEF823" s="399"/>
      <c r="JEG823" s="399"/>
      <c r="JEH823" s="399"/>
      <c r="JEI823" s="399"/>
      <c r="JEJ823" s="399"/>
      <c r="JEK823" s="399"/>
      <c r="JEL823" s="399"/>
      <c r="JEM823" s="399"/>
      <c r="JEN823" s="399"/>
      <c r="JEO823" s="399"/>
      <c r="JEP823" s="399"/>
      <c r="JEQ823" s="399"/>
      <c r="JER823" s="399"/>
      <c r="JES823" s="399"/>
      <c r="JET823" s="399"/>
      <c r="JEU823" s="399"/>
      <c r="JEV823" s="399"/>
      <c r="JEW823" s="399"/>
      <c r="JEX823" s="399"/>
      <c r="JEY823" s="399"/>
      <c r="JEZ823" s="399"/>
      <c r="JFA823" s="399"/>
      <c r="JFB823" s="399"/>
      <c r="JFC823" s="399"/>
      <c r="JFD823" s="399"/>
      <c r="JFE823" s="399"/>
      <c r="JFF823" s="399"/>
      <c r="JFG823" s="399"/>
      <c r="JFH823" s="399"/>
      <c r="JFI823" s="399"/>
      <c r="JFJ823" s="399"/>
      <c r="JFK823" s="399"/>
      <c r="JFL823" s="399"/>
      <c r="JFM823" s="399"/>
      <c r="JFN823" s="399"/>
      <c r="JFO823" s="399"/>
      <c r="JFP823" s="399"/>
      <c r="JFQ823" s="399"/>
      <c r="JFR823" s="399"/>
      <c r="JFS823" s="399"/>
      <c r="JFT823" s="399"/>
      <c r="JFU823" s="399"/>
      <c r="JFV823" s="399"/>
      <c r="JFW823" s="399"/>
      <c r="JFX823" s="399"/>
      <c r="JFY823" s="399"/>
      <c r="JFZ823" s="399"/>
      <c r="JGA823" s="399"/>
      <c r="JGB823" s="399"/>
      <c r="JGC823" s="399"/>
      <c r="JGD823" s="399"/>
      <c r="JGE823" s="399"/>
      <c r="JGF823" s="399"/>
      <c r="JGG823" s="399"/>
      <c r="JGH823" s="399"/>
      <c r="JGI823" s="399"/>
      <c r="JGJ823" s="399"/>
      <c r="JGK823" s="399"/>
      <c r="JGL823" s="399"/>
      <c r="JGM823" s="399"/>
      <c r="JGN823" s="399"/>
      <c r="JGO823" s="399"/>
      <c r="JGP823" s="399"/>
      <c r="JGQ823" s="399"/>
      <c r="JGR823" s="399"/>
      <c r="JGS823" s="399"/>
      <c r="JGT823" s="399"/>
      <c r="JGU823" s="399"/>
      <c r="JGV823" s="399"/>
      <c r="JGW823" s="399"/>
      <c r="JGX823" s="399"/>
      <c r="JGY823" s="399"/>
      <c r="JGZ823" s="399"/>
      <c r="JHA823" s="399"/>
      <c r="JHB823" s="399"/>
      <c r="JHC823" s="399"/>
      <c r="JHD823" s="399"/>
      <c r="JHE823" s="399"/>
      <c r="JHF823" s="399"/>
      <c r="JHG823" s="399"/>
      <c r="JHH823" s="399"/>
      <c r="JHI823" s="399"/>
      <c r="JHJ823" s="399"/>
      <c r="JHK823" s="399"/>
      <c r="JHL823" s="399"/>
      <c r="JHM823" s="399"/>
      <c r="JHN823" s="399"/>
      <c r="JHO823" s="399"/>
      <c r="JHP823" s="399"/>
      <c r="JHQ823" s="399"/>
      <c r="JHR823" s="399"/>
      <c r="JHS823" s="399"/>
      <c r="JHT823" s="399"/>
      <c r="JHU823" s="399"/>
      <c r="JHV823" s="399"/>
      <c r="JHW823" s="399"/>
      <c r="JHX823" s="399"/>
      <c r="JHY823" s="399"/>
      <c r="JHZ823" s="399"/>
      <c r="JIA823" s="399"/>
      <c r="JIB823" s="399"/>
      <c r="JIC823" s="399"/>
      <c r="JID823" s="399"/>
      <c r="JIE823" s="399"/>
      <c r="JIF823" s="399"/>
      <c r="JIG823" s="399"/>
      <c r="JIH823" s="399"/>
      <c r="JII823" s="399"/>
      <c r="JIJ823" s="399"/>
      <c r="JIK823" s="399"/>
      <c r="JIL823" s="399"/>
      <c r="JIM823" s="399"/>
      <c r="JIN823" s="399"/>
      <c r="JIO823" s="399"/>
      <c r="JIP823" s="399"/>
      <c r="JIQ823" s="399"/>
      <c r="JIR823" s="399"/>
      <c r="JIS823" s="399"/>
      <c r="JIT823" s="399"/>
      <c r="JIU823" s="399"/>
      <c r="JIV823" s="399"/>
      <c r="JIW823" s="399"/>
      <c r="JIX823" s="399"/>
      <c r="JIY823" s="399"/>
      <c r="JIZ823" s="399"/>
      <c r="JJA823" s="399"/>
      <c r="JJB823" s="399"/>
      <c r="JJC823" s="399"/>
      <c r="JJD823" s="399"/>
      <c r="JJE823" s="399"/>
      <c r="JJF823" s="399"/>
      <c r="JJG823" s="399"/>
      <c r="JJH823" s="399"/>
      <c r="JJI823" s="399"/>
      <c r="JJJ823" s="399"/>
      <c r="JJK823" s="399"/>
      <c r="JJL823" s="399"/>
      <c r="JJM823" s="399"/>
      <c r="JJN823" s="399"/>
      <c r="JJO823" s="399"/>
      <c r="JJP823" s="399"/>
      <c r="JJQ823" s="399"/>
      <c r="JJR823" s="399"/>
      <c r="JJS823" s="399"/>
      <c r="JJT823" s="399"/>
      <c r="JJU823" s="399"/>
      <c r="JJV823" s="399"/>
      <c r="JJW823" s="399"/>
      <c r="JJX823" s="399"/>
      <c r="JJY823" s="399"/>
      <c r="JJZ823" s="399"/>
      <c r="JKA823" s="399"/>
      <c r="JKB823" s="399"/>
      <c r="JKC823" s="399"/>
      <c r="JKD823" s="399"/>
      <c r="JKE823" s="399"/>
      <c r="JKF823" s="399"/>
      <c r="JKG823" s="399"/>
      <c r="JKH823" s="399"/>
      <c r="JKI823" s="399"/>
      <c r="JKJ823" s="399"/>
      <c r="JKK823" s="399"/>
      <c r="JKL823" s="399"/>
      <c r="JKM823" s="399"/>
      <c r="JKN823" s="399"/>
      <c r="JKO823" s="399"/>
      <c r="JKP823" s="399"/>
      <c r="JKQ823" s="399"/>
      <c r="JKR823" s="399"/>
      <c r="JKS823" s="399"/>
      <c r="JKT823" s="399"/>
      <c r="JKU823" s="399"/>
      <c r="JKV823" s="399"/>
      <c r="JKW823" s="399"/>
      <c r="JKX823" s="399"/>
      <c r="JKY823" s="399"/>
      <c r="JKZ823" s="399"/>
      <c r="JLA823" s="399"/>
      <c r="JLB823" s="399"/>
      <c r="JLC823" s="399"/>
      <c r="JLD823" s="399"/>
      <c r="JLE823" s="399"/>
      <c r="JLF823" s="399"/>
      <c r="JLG823" s="399"/>
      <c r="JLH823" s="399"/>
      <c r="JLI823" s="399"/>
      <c r="JLJ823" s="399"/>
      <c r="JLK823" s="399"/>
      <c r="JLL823" s="399"/>
      <c r="JLM823" s="399"/>
      <c r="JLN823" s="399"/>
      <c r="JLO823" s="399"/>
      <c r="JLP823" s="399"/>
      <c r="JLQ823" s="399"/>
      <c r="JLR823" s="399"/>
      <c r="JLS823" s="399"/>
      <c r="JLT823" s="399"/>
      <c r="JLU823" s="399"/>
      <c r="JLV823" s="399"/>
      <c r="JLW823" s="399"/>
      <c r="JLX823" s="399"/>
      <c r="JLY823" s="399"/>
      <c r="JLZ823" s="399"/>
      <c r="JMA823" s="399"/>
      <c r="JMB823" s="399"/>
      <c r="JMC823" s="399"/>
      <c r="JMD823" s="399"/>
      <c r="JME823" s="399"/>
      <c r="JMF823" s="399"/>
      <c r="JMG823" s="399"/>
      <c r="JMH823" s="399"/>
      <c r="JMI823" s="399"/>
      <c r="JMJ823" s="399"/>
      <c r="JMK823" s="399"/>
      <c r="JML823" s="399"/>
      <c r="JMM823" s="399"/>
      <c r="JMN823" s="399"/>
      <c r="JMO823" s="399"/>
      <c r="JMP823" s="399"/>
      <c r="JMQ823" s="399"/>
      <c r="JMR823" s="399"/>
      <c r="JMS823" s="399"/>
      <c r="JMT823" s="399"/>
      <c r="JMU823" s="399"/>
      <c r="JMV823" s="399"/>
      <c r="JMW823" s="399"/>
      <c r="JMX823" s="399"/>
      <c r="JMY823" s="399"/>
      <c r="JMZ823" s="399"/>
      <c r="JNA823" s="399"/>
      <c r="JNB823" s="399"/>
      <c r="JNC823" s="399"/>
      <c r="JND823" s="399"/>
      <c r="JNE823" s="399"/>
      <c r="JNF823" s="399"/>
      <c r="JNG823" s="399"/>
      <c r="JNH823" s="399"/>
      <c r="JNI823" s="399"/>
      <c r="JNJ823" s="399"/>
      <c r="JNK823" s="399"/>
      <c r="JNL823" s="399"/>
      <c r="JNM823" s="399"/>
      <c r="JNN823" s="399"/>
      <c r="JNO823" s="399"/>
      <c r="JNP823" s="399"/>
      <c r="JNQ823" s="399"/>
      <c r="JNR823" s="399"/>
      <c r="JNS823" s="399"/>
      <c r="JNT823" s="399"/>
      <c r="JNU823" s="399"/>
      <c r="JNV823" s="399"/>
      <c r="JNW823" s="399"/>
      <c r="JNX823" s="399"/>
      <c r="JNY823" s="399"/>
      <c r="JNZ823" s="399"/>
      <c r="JOA823" s="399"/>
      <c r="JOB823" s="399"/>
      <c r="JOC823" s="399"/>
      <c r="JOD823" s="399"/>
      <c r="JOE823" s="399"/>
      <c r="JOF823" s="399"/>
      <c r="JOG823" s="399"/>
      <c r="JOH823" s="399"/>
      <c r="JOI823" s="399"/>
      <c r="JOJ823" s="399"/>
      <c r="JOK823" s="399"/>
      <c r="JOL823" s="399"/>
      <c r="JOM823" s="399"/>
      <c r="JON823" s="399"/>
      <c r="JOO823" s="399"/>
      <c r="JOP823" s="399"/>
      <c r="JOQ823" s="399"/>
      <c r="JOR823" s="399"/>
      <c r="JOS823" s="399"/>
      <c r="JOT823" s="399"/>
      <c r="JOU823" s="399"/>
      <c r="JOV823" s="399"/>
      <c r="JOW823" s="399"/>
      <c r="JOX823" s="399"/>
      <c r="JOY823" s="399"/>
      <c r="JOZ823" s="399"/>
      <c r="JPA823" s="399"/>
      <c r="JPB823" s="399"/>
      <c r="JPC823" s="399"/>
      <c r="JPD823" s="399"/>
      <c r="JPE823" s="399"/>
      <c r="JPF823" s="399"/>
      <c r="JPG823" s="399"/>
      <c r="JPH823" s="399"/>
      <c r="JPI823" s="399"/>
      <c r="JPJ823" s="399"/>
      <c r="JPK823" s="399"/>
      <c r="JPL823" s="399"/>
      <c r="JPM823" s="399"/>
      <c r="JPN823" s="399"/>
      <c r="JPO823" s="399"/>
      <c r="JPP823" s="399"/>
      <c r="JPQ823" s="399"/>
      <c r="JPR823" s="399"/>
      <c r="JPS823" s="399"/>
      <c r="JPT823" s="399"/>
      <c r="JPU823" s="399"/>
      <c r="JPV823" s="399"/>
      <c r="JPW823" s="399"/>
      <c r="JPX823" s="399"/>
      <c r="JPY823" s="399"/>
      <c r="JPZ823" s="399"/>
      <c r="JQA823" s="399"/>
      <c r="JQB823" s="399"/>
      <c r="JQC823" s="399"/>
      <c r="JQD823" s="399"/>
      <c r="JQE823" s="399"/>
      <c r="JQF823" s="399"/>
      <c r="JQG823" s="399"/>
      <c r="JQH823" s="399"/>
      <c r="JQI823" s="399"/>
      <c r="JQJ823" s="399"/>
      <c r="JQK823" s="399"/>
      <c r="JQL823" s="399"/>
      <c r="JQM823" s="399"/>
      <c r="JQN823" s="399"/>
      <c r="JQO823" s="399"/>
      <c r="JQP823" s="399"/>
      <c r="JQQ823" s="399"/>
      <c r="JQR823" s="399"/>
      <c r="JQS823" s="399"/>
      <c r="JQT823" s="399"/>
      <c r="JQU823" s="399"/>
      <c r="JQV823" s="399"/>
      <c r="JQW823" s="399"/>
      <c r="JQX823" s="399"/>
      <c r="JQY823" s="399"/>
      <c r="JQZ823" s="399"/>
      <c r="JRA823" s="399"/>
      <c r="JRB823" s="399"/>
      <c r="JRC823" s="399"/>
      <c r="JRD823" s="399"/>
      <c r="JRE823" s="399"/>
      <c r="JRF823" s="399"/>
      <c r="JRG823" s="399"/>
      <c r="JRH823" s="399"/>
      <c r="JRI823" s="399"/>
      <c r="JRJ823" s="399"/>
      <c r="JRK823" s="399"/>
      <c r="JRL823" s="399"/>
      <c r="JRM823" s="399"/>
      <c r="JRN823" s="399"/>
      <c r="JRO823" s="399"/>
      <c r="JRP823" s="399"/>
      <c r="JRQ823" s="399"/>
      <c r="JRR823" s="399"/>
      <c r="JRS823" s="399"/>
      <c r="JRT823" s="399"/>
      <c r="JRU823" s="399"/>
      <c r="JRV823" s="399"/>
      <c r="JRW823" s="399"/>
      <c r="JRX823" s="399"/>
      <c r="JRY823" s="399"/>
      <c r="JRZ823" s="399"/>
      <c r="JSA823" s="399"/>
      <c r="JSB823" s="399"/>
      <c r="JSC823" s="399"/>
      <c r="JSD823" s="399"/>
      <c r="JSE823" s="399"/>
      <c r="JSF823" s="399"/>
      <c r="JSG823" s="399"/>
      <c r="JSH823" s="399"/>
      <c r="JSI823" s="399"/>
      <c r="JSJ823" s="399"/>
      <c r="JSK823" s="399"/>
      <c r="JSL823" s="399"/>
      <c r="JSM823" s="399"/>
      <c r="JSN823" s="399"/>
      <c r="JSO823" s="399"/>
      <c r="JSP823" s="399"/>
      <c r="JSQ823" s="399"/>
      <c r="JSR823" s="399"/>
      <c r="JSS823" s="399"/>
      <c r="JST823" s="399"/>
      <c r="JSU823" s="399"/>
      <c r="JSV823" s="399"/>
      <c r="JSW823" s="399"/>
      <c r="JSX823" s="399"/>
      <c r="JSY823" s="399"/>
      <c r="JSZ823" s="399"/>
      <c r="JTA823" s="399"/>
      <c r="JTB823" s="399"/>
      <c r="JTC823" s="399"/>
      <c r="JTD823" s="399"/>
      <c r="JTE823" s="399"/>
      <c r="JTF823" s="399"/>
      <c r="JTG823" s="399"/>
      <c r="JTH823" s="399"/>
      <c r="JTI823" s="399"/>
      <c r="JTJ823" s="399"/>
      <c r="JTK823" s="399"/>
      <c r="JTL823" s="399"/>
      <c r="JTM823" s="399"/>
      <c r="JTN823" s="399"/>
      <c r="JTO823" s="399"/>
      <c r="JTP823" s="399"/>
      <c r="JTQ823" s="399"/>
      <c r="JTR823" s="399"/>
      <c r="JTS823" s="399"/>
      <c r="JTT823" s="399"/>
      <c r="JTU823" s="399"/>
      <c r="JTV823" s="399"/>
      <c r="JTW823" s="399"/>
      <c r="JTX823" s="399"/>
      <c r="JTY823" s="399"/>
      <c r="JTZ823" s="399"/>
      <c r="JUA823" s="399"/>
      <c r="JUB823" s="399"/>
      <c r="JUC823" s="399"/>
      <c r="JUD823" s="399"/>
      <c r="JUE823" s="399"/>
      <c r="JUF823" s="399"/>
      <c r="JUG823" s="399"/>
      <c r="JUH823" s="399"/>
      <c r="JUI823" s="399"/>
      <c r="JUJ823" s="399"/>
      <c r="JUK823" s="399"/>
      <c r="JUL823" s="399"/>
      <c r="JUM823" s="399"/>
      <c r="JUN823" s="399"/>
      <c r="JUO823" s="399"/>
      <c r="JUP823" s="399"/>
      <c r="JUQ823" s="399"/>
      <c r="JUR823" s="399"/>
      <c r="JUS823" s="399"/>
      <c r="JUT823" s="399"/>
      <c r="JUU823" s="399"/>
      <c r="JUV823" s="399"/>
      <c r="JUW823" s="399"/>
      <c r="JUX823" s="399"/>
      <c r="JUY823" s="399"/>
      <c r="JUZ823" s="399"/>
      <c r="JVA823" s="399"/>
      <c r="JVB823" s="399"/>
      <c r="JVC823" s="399"/>
      <c r="JVD823" s="399"/>
      <c r="JVE823" s="399"/>
      <c r="JVF823" s="399"/>
      <c r="JVG823" s="399"/>
      <c r="JVH823" s="399"/>
      <c r="JVI823" s="399"/>
      <c r="JVJ823" s="399"/>
      <c r="JVK823" s="399"/>
      <c r="JVL823" s="399"/>
      <c r="JVM823" s="399"/>
      <c r="JVN823" s="399"/>
      <c r="JVO823" s="399"/>
      <c r="JVP823" s="399"/>
      <c r="JVQ823" s="399"/>
      <c r="JVR823" s="399"/>
      <c r="JVS823" s="399"/>
      <c r="JVT823" s="399"/>
      <c r="JVU823" s="399"/>
      <c r="JVV823" s="399"/>
      <c r="JVW823" s="399"/>
      <c r="JVX823" s="399"/>
      <c r="JVY823" s="399"/>
      <c r="JVZ823" s="399"/>
      <c r="JWA823" s="399"/>
      <c r="JWB823" s="399"/>
      <c r="JWC823" s="399"/>
      <c r="JWD823" s="399"/>
      <c r="JWE823" s="399"/>
      <c r="JWF823" s="399"/>
      <c r="JWG823" s="399"/>
      <c r="JWH823" s="399"/>
      <c r="JWI823" s="399"/>
      <c r="JWJ823" s="399"/>
      <c r="JWK823" s="399"/>
      <c r="JWL823" s="399"/>
      <c r="JWM823" s="399"/>
      <c r="JWN823" s="399"/>
      <c r="JWO823" s="399"/>
      <c r="JWP823" s="399"/>
      <c r="JWQ823" s="399"/>
      <c r="JWR823" s="399"/>
      <c r="JWS823" s="399"/>
      <c r="JWT823" s="399"/>
      <c r="JWU823" s="399"/>
      <c r="JWV823" s="399"/>
      <c r="JWW823" s="399"/>
      <c r="JWX823" s="399"/>
      <c r="JWY823" s="399"/>
      <c r="JWZ823" s="399"/>
      <c r="JXA823" s="399"/>
      <c r="JXB823" s="399"/>
      <c r="JXC823" s="399"/>
      <c r="JXD823" s="399"/>
      <c r="JXE823" s="399"/>
      <c r="JXF823" s="399"/>
      <c r="JXG823" s="399"/>
      <c r="JXH823" s="399"/>
      <c r="JXI823" s="399"/>
      <c r="JXJ823" s="399"/>
      <c r="JXK823" s="399"/>
      <c r="JXL823" s="399"/>
      <c r="JXM823" s="399"/>
      <c r="JXN823" s="399"/>
      <c r="JXO823" s="399"/>
      <c r="JXP823" s="399"/>
      <c r="JXQ823" s="399"/>
      <c r="JXR823" s="399"/>
      <c r="JXS823" s="399"/>
      <c r="JXT823" s="399"/>
      <c r="JXU823" s="399"/>
      <c r="JXV823" s="399"/>
      <c r="JXW823" s="399"/>
      <c r="JXX823" s="399"/>
      <c r="JXY823" s="399"/>
      <c r="JXZ823" s="399"/>
      <c r="JYA823" s="399"/>
      <c r="JYB823" s="399"/>
      <c r="JYC823" s="399"/>
      <c r="JYD823" s="399"/>
      <c r="JYE823" s="399"/>
      <c r="JYF823" s="399"/>
      <c r="JYG823" s="399"/>
      <c r="JYH823" s="399"/>
      <c r="JYI823" s="399"/>
      <c r="JYJ823" s="399"/>
      <c r="JYK823" s="399"/>
      <c r="JYL823" s="399"/>
      <c r="JYM823" s="399"/>
      <c r="JYN823" s="399"/>
      <c r="JYO823" s="399"/>
      <c r="JYP823" s="399"/>
      <c r="JYQ823" s="399"/>
      <c r="JYR823" s="399"/>
      <c r="JYS823" s="399"/>
      <c r="JYT823" s="399"/>
      <c r="JYU823" s="399"/>
      <c r="JYV823" s="399"/>
      <c r="JYW823" s="399"/>
      <c r="JYX823" s="399"/>
      <c r="JYY823" s="399"/>
      <c r="JYZ823" s="399"/>
      <c r="JZA823" s="399"/>
      <c r="JZB823" s="399"/>
      <c r="JZC823" s="399"/>
      <c r="JZD823" s="399"/>
      <c r="JZE823" s="399"/>
      <c r="JZF823" s="399"/>
      <c r="JZG823" s="399"/>
      <c r="JZH823" s="399"/>
      <c r="JZI823" s="399"/>
      <c r="JZJ823" s="399"/>
      <c r="JZK823" s="399"/>
      <c r="JZL823" s="399"/>
      <c r="JZM823" s="399"/>
      <c r="JZN823" s="399"/>
      <c r="JZO823" s="399"/>
      <c r="JZP823" s="399"/>
      <c r="JZQ823" s="399"/>
      <c r="JZR823" s="399"/>
      <c r="JZS823" s="399"/>
      <c r="JZT823" s="399"/>
      <c r="JZU823" s="399"/>
      <c r="JZV823" s="399"/>
      <c r="JZW823" s="399"/>
      <c r="JZX823" s="399"/>
      <c r="JZY823" s="399"/>
      <c r="JZZ823" s="399"/>
      <c r="KAA823" s="399"/>
      <c r="KAB823" s="399"/>
      <c r="KAC823" s="399"/>
      <c r="KAD823" s="399"/>
      <c r="KAE823" s="399"/>
      <c r="KAF823" s="399"/>
      <c r="KAG823" s="399"/>
      <c r="KAH823" s="399"/>
      <c r="KAI823" s="399"/>
      <c r="KAJ823" s="399"/>
      <c r="KAK823" s="399"/>
      <c r="KAL823" s="399"/>
      <c r="KAM823" s="399"/>
      <c r="KAN823" s="399"/>
      <c r="KAO823" s="399"/>
      <c r="KAP823" s="399"/>
      <c r="KAQ823" s="399"/>
      <c r="KAR823" s="399"/>
      <c r="KAS823" s="399"/>
      <c r="KAT823" s="399"/>
      <c r="KAU823" s="399"/>
      <c r="KAV823" s="399"/>
      <c r="KAW823" s="399"/>
      <c r="KAX823" s="399"/>
      <c r="KAY823" s="399"/>
      <c r="KAZ823" s="399"/>
      <c r="KBA823" s="399"/>
      <c r="KBB823" s="399"/>
      <c r="KBC823" s="399"/>
      <c r="KBD823" s="399"/>
      <c r="KBE823" s="399"/>
      <c r="KBF823" s="399"/>
      <c r="KBG823" s="399"/>
      <c r="KBH823" s="399"/>
      <c r="KBI823" s="399"/>
      <c r="KBJ823" s="399"/>
      <c r="KBK823" s="399"/>
      <c r="KBL823" s="399"/>
      <c r="KBM823" s="399"/>
      <c r="KBN823" s="399"/>
      <c r="KBO823" s="399"/>
      <c r="KBP823" s="399"/>
      <c r="KBQ823" s="399"/>
      <c r="KBR823" s="399"/>
      <c r="KBS823" s="399"/>
      <c r="KBT823" s="399"/>
      <c r="KBU823" s="399"/>
      <c r="KBV823" s="399"/>
      <c r="KBW823" s="399"/>
      <c r="KBX823" s="399"/>
      <c r="KBY823" s="399"/>
      <c r="KBZ823" s="399"/>
      <c r="KCA823" s="399"/>
      <c r="KCB823" s="399"/>
      <c r="KCC823" s="399"/>
      <c r="KCD823" s="399"/>
      <c r="KCE823" s="399"/>
      <c r="KCF823" s="399"/>
      <c r="KCG823" s="399"/>
      <c r="KCH823" s="399"/>
      <c r="KCI823" s="399"/>
      <c r="KCJ823" s="399"/>
      <c r="KCK823" s="399"/>
      <c r="KCL823" s="399"/>
      <c r="KCM823" s="399"/>
      <c r="KCN823" s="399"/>
      <c r="KCO823" s="399"/>
      <c r="KCP823" s="399"/>
      <c r="KCQ823" s="399"/>
      <c r="KCR823" s="399"/>
      <c r="KCS823" s="399"/>
      <c r="KCT823" s="399"/>
      <c r="KCU823" s="399"/>
      <c r="KCV823" s="399"/>
      <c r="KCW823" s="399"/>
      <c r="KCX823" s="399"/>
      <c r="KCY823" s="399"/>
      <c r="KCZ823" s="399"/>
      <c r="KDA823" s="399"/>
      <c r="KDB823" s="399"/>
      <c r="KDC823" s="399"/>
      <c r="KDD823" s="399"/>
      <c r="KDE823" s="399"/>
      <c r="KDF823" s="399"/>
      <c r="KDG823" s="399"/>
      <c r="KDH823" s="399"/>
      <c r="KDI823" s="399"/>
      <c r="KDJ823" s="399"/>
      <c r="KDK823" s="399"/>
      <c r="KDL823" s="399"/>
      <c r="KDM823" s="399"/>
      <c r="KDN823" s="399"/>
      <c r="KDO823" s="399"/>
      <c r="KDP823" s="399"/>
      <c r="KDQ823" s="399"/>
      <c r="KDR823" s="399"/>
      <c r="KDS823" s="399"/>
      <c r="KDT823" s="399"/>
      <c r="KDU823" s="399"/>
      <c r="KDV823" s="399"/>
      <c r="KDW823" s="399"/>
      <c r="KDX823" s="399"/>
      <c r="KDY823" s="399"/>
      <c r="KDZ823" s="399"/>
      <c r="KEA823" s="399"/>
      <c r="KEB823" s="399"/>
      <c r="KEC823" s="399"/>
      <c r="KED823" s="399"/>
      <c r="KEE823" s="399"/>
      <c r="KEF823" s="399"/>
      <c r="KEG823" s="399"/>
      <c r="KEH823" s="399"/>
      <c r="KEI823" s="399"/>
      <c r="KEJ823" s="399"/>
      <c r="KEK823" s="399"/>
      <c r="KEL823" s="399"/>
      <c r="KEM823" s="399"/>
      <c r="KEN823" s="399"/>
      <c r="KEO823" s="399"/>
      <c r="KEP823" s="399"/>
      <c r="KEQ823" s="399"/>
      <c r="KER823" s="399"/>
      <c r="KES823" s="399"/>
      <c r="KET823" s="399"/>
      <c r="KEU823" s="399"/>
      <c r="KEV823" s="399"/>
      <c r="KEW823" s="399"/>
      <c r="KEX823" s="399"/>
      <c r="KEY823" s="399"/>
      <c r="KEZ823" s="399"/>
      <c r="KFA823" s="399"/>
      <c r="KFB823" s="399"/>
      <c r="KFC823" s="399"/>
      <c r="KFD823" s="399"/>
      <c r="KFE823" s="399"/>
      <c r="KFF823" s="399"/>
      <c r="KFG823" s="399"/>
      <c r="KFH823" s="399"/>
      <c r="KFI823" s="399"/>
      <c r="KFJ823" s="399"/>
      <c r="KFK823" s="399"/>
      <c r="KFL823" s="399"/>
      <c r="KFM823" s="399"/>
      <c r="KFN823" s="399"/>
      <c r="KFO823" s="399"/>
      <c r="KFP823" s="399"/>
      <c r="KFQ823" s="399"/>
      <c r="KFR823" s="399"/>
      <c r="KFS823" s="399"/>
      <c r="KFT823" s="399"/>
      <c r="KFU823" s="399"/>
      <c r="KFV823" s="399"/>
      <c r="KFW823" s="399"/>
      <c r="KFX823" s="399"/>
      <c r="KFY823" s="399"/>
      <c r="KFZ823" s="399"/>
      <c r="KGA823" s="399"/>
      <c r="KGB823" s="399"/>
      <c r="KGC823" s="399"/>
      <c r="KGD823" s="399"/>
      <c r="KGE823" s="399"/>
      <c r="KGF823" s="399"/>
      <c r="KGG823" s="399"/>
      <c r="KGH823" s="399"/>
      <c r="KGI823" s="399"/>
      <c r="KGJ823" s="399"/>
      <c r="KGK823" s="399"/>
      <c r="KGL823" s="399"/>
      <c r="KGM823" s="399"/>
      <c r="KGN823" s="399"/>
      <c r="KGO823" s="399"/>
      <c r="KGP823" s="399"/>
      <c r="KGQ823" s="399"/>
      <c r="KGR823" s="399"/>
      <c r="KGS823" s="399"/>
      <c r="KGT823" s="399"/>
      <c r="KGU823" s="399"/>
      <c r="KGV823" s="399"/>
      <c r="KGW823" s="399"/>
      <c r="KGX823" s="399"/>
      <c r="KGY823" s="399"/>
      <c r="KGZ823" s="399"/>
      <c r="KHA823" s="399"/>
      <c r="KHB823" s="399"/>
      <c r="KHC823" s="399"/>
      <c r="KHD823" s="399"/>
      <c r="KHE823" s="399"/>
      <c r="KHF823" s="399"/>
      <c r="KHG823" s="399"/>
      <c r="KHH823" s="399"/>
      <c r="KHI823" s="399"/>
      <c r="KHJ823" s="399"/>
      <c r="KHK823" s="399"/>
      <c r="KHL823" s="399"/>
      <c r="KHM823" s="399"/>
      <c r="KHN823" s="399"/>
      <c r="KHO823" s="399"/>
      <c r="KHP823" s="399"/>
      <c r="KHQ823" s="399"/>
      <c r="KHR823" s="399"/>
      <c r="KHS823" s="399"/>
      <c r="KHT823" s="399"/>
      <c r="KHU823" s="399"/>
      <c r="KHV823" s="399"/>
      <c r="KHW823" s="399"/>
      <c r="KHX823" s="399"/>
      <c r="KHY823" s="399"/>
      <c r="KHZ823" s="399"/>
      <c r="KIA823" s="399"/>
      <c r="KIB823" s="399"/>
      <c r="KIC823" s="399"/>
      <c r="KID823" s="399"/>
      <c r="KIE823" s="399"/>
      <c r="KIF823" s="399"/>
      <c r="KIG823" s="399"/>
      <c r="KIH823" s="399"/>
      <c r="KII823" s="399"/>
      <c r="KIJ823" s="399"/>
      <c r="KIK823" s="399"/>
      <c r="KIL823" s="399"/>
      <c r="KIM823" s="399"/>
      <c r="KIN823" s="399"/>
      <c r="KIO823" s="399"/>
      <c r="KIP823" s="399"/>
      <c r="KIQ823" s="399"/>
      <c r="KIR823" s="399"/>
      <c r="KIS823" s="399"/>
      <c r="KIT823" s="399"/>
      <c r="KIU823" s="399"/>
      <c r="KIV823" s="399"/>
      <c r="KIW823" s="399"/>
      <c r="KIX823" s="399"/>
      <c r="KIY823" s="399"/>
      <c r="KIZ823" s="399"/>
      <c r="KJA823" s="399"/>
      <c r="KJB823" s="399"/>
      <c r="KJC823" s="399"/>
      <c r="KJD823" s="399"/>
      <c r="KJE823" s="399"/>
      <c r="KJF823" s="399"/>
      <c r="KJG823" s="399"/>
      <c r="KJH823" s="399"/>
      <c r="KJI823" s="399"/>
      <c r="KJJ823" s="399"/>
      <c r="KJK823" s="399"/>
      <c r="KJL823" s="399"/>
      <c r="KJM823" s="399"/>
      <c r="KJN823" s="399"/>
      <c r="KJO823" s="399"/>
      <c r="KJP823" s="399"/>
      <c r="KJQ823" s="399"/>
      <c r="KJR823" s="399"/>
      <c r="KJS823" s="399"/>
      <c r="KJT823" s="399"/>
      <c r="KJU823" s="399"/>
      <c r="KJV823" s="399"/>
      <c r="KJW823" s="399"/>
      <c r="KJX823" s="399"/>
      <c r="KJY823" s="399"/>
      <c r="KJZ823" s="399"/>
      <c r="KKA823" s="399"/>
      <c r="KKB823" s="399"/>
      <c r="KKC823" s="399"/>
      <c r="KKD823" s="399"/>
      <c r="KKE823" s="399"/>
      <c r="KKF823" s="399"/>
      <c r="KKG823" s="399"/>
      <c r="KKH823" s="399"/>
      <c r="KKI823" s="399"/>
      <c r="KKJ823" s="399"/>
      <c r="KKK823" s="399"/>
      <c r="KKL823" s="399"/>
      <c r="KKM823" s="399"/>
      <c r="KKN823" s="399"/>
      <c r="KKO823" s="399"/>
      <c r="KKP823" s="399"/>
      <c r="KKQ823" s="399"/>
      <c r="KKR823" s="399"/>
      <c r="KKS823" s="399"/>
      <c r="KKT823" s="399"/>
      <c r="KKU823" s="399"/>
      <c r="KKV823" s="399"/>
      <c r="KKW823" s="399"/>
      <c r="KKX823" s="399"/>
      <c r="KKY823" s="399"/>
      <c r="KKZ823" s="399"/>
      <c r="KLA823" s="399"/>
      <c r="KLB823" s="399"/>
      <c r="KLC823" s="399"/>
      <c r="KLD823" s="399"/>
      <c r="KLE823" s="399"/>
      <c r="KLF823" s="399"/>
      <c r="KLG823" s="399"/>
      <c r="KLH823" s="399"/>
      <c r="KLI823" s="399"/>
      <c r="KLJ823" s="399"/>
      <c r="KLK823" s="399"/>
      <c r="KLL823" s="399"/>
      <c r="KLM823" s="399"/>
      <c r="KLN823" s="399"/>
      <c r="KLO823" s="399"/>
      <c r="KLP823" s="399"/>
      <c r="KLQ823" s="399"/>
      <c r="KLR823" s="399"/>
      <c r="KLS823" s="399"/>
      <c r="KLT823" s="399"/>
      <c r="KLU823" s="399"/>
      <c r="KLV823" s="399"/>
      <c r="KLW823" s="399"/>
      <c r="KLX823" s="399"/>
      <c r="KLY823" s="399"/>
      <c r="KLZ823" s="399"/>
      <c r="KMA823" s="399"/>
      <c r="KMB823" s="399"/>
      <c r="KMC823" s="399"/>
      <c r="KMD823" s="399"/>
      <c r="KME823" s="399"/>
      <c r="KMF823" s="399"/>
      <c r="KMG823" s="399"/>
      <c r="KMH823" s="399"/>
      <c r="KMI823" s="399"/>
      <c r="KMJ823" s="399"/>
      <c r="KMK823" s="399"/>
      <c r="KML823" s="399"/>
      <c r="KMM823" s="399"/>
      <c r="KMN823" s="399"/>
      <c r="KMO823" s="399"/>
      <c r="KMP823" s="399"/>
      <c r="KMQ823" s="399"/>
      <c r="KMR823" s="399"/>
      <c r="KMS823" s="399"/>
      <c r="KMT823" s="399"/>
      <c r="KMU823" s="399"/>
      <c r="KMV823" s="399"/>
      <c r="KMW823" s="399"/>
      <c r="KMX823" s="399"/>
      <c r="KMY823" s="399"/>
      <c r="KMZ823" s="399"/>
      <c r="KNA823" s="399"/>
      <c r="KNB823" s="399"/>
      <c r="KNC823" s="399"/>
      <c r="KND823" s="399"/>
      <c r="KNE823" s="399"/>
      <c r="KNF823" s="399"/>
      <c r="KNG823" s="399"/>
      <c r="KNH823" s="399"/>
      <c r="KNI823" s="399"/>
      <c r="KNJ823" s="399"/>
      <c r="KNK823" s="399"/>
      <c r="KNL823" s="399"/>
      <c r="KNM823" s="399"/>
      <c r="KNN823" s="399"/>
      <c r="KNO823" s="399"/>
      <c r="KNP823" s="399"/>
      <c r="KNQ823" s="399"/>
      <c r="KNR823" s="399"/>
      <c r="KNS823" s="399"/>
      <c r="KNT823" s="399"/>
      <c r="KNU823" s="399"/>
      <c r="KNV823" s="399"/>
      <c r="KNW823" s="399"/>
      <c r="KNX823" s="399"/>
      <c r="KNY823" s="399"/>
      <c r="KNZ823" s="399"/>
      <c r="KOA823" s="399"/>
      <c r="KOB823" s="399"/>
      <c r="KOC823" s="399"/>
      <c r="KOD823" s="399"/>
      <c r="KOE823" s="399"/>
      <c r="KOF823" s="399"/>
      <c r="KOG823" s="399"/>
      <c r="KOH823" s="399"/>
      <c r="KOI823" s="399"/>
      <c r="KOJ823" s="399"/>
      <c r="KOK823" s="399"/>
      <c r="KOL823" s="399"/>
      <c r="KOM823" s="399"/>
      <c r="KON823" s="399"/>
      <c r="KOO823" s="399"/>
      <c r="KOP823" s="399"/>
      <c r="KOQ823" s="399"/>
      <c r="KOR823" s="399"/>
      <c r="KOS823" s="399"/>
      <c r="KOT823" s="399"/>
      <c r="KOU823" s="399"/>
      <c r="KOV823" s="399"/>
      <c r="KOW823" s="399"/>
      <c r="KOX823" s="399"/>
      <c r="KOY823" s="399"/>
      <c r="KOZ823" s="399"/>
      <c r="KPA823" s="399"/>
      <c r="KPB823" s="399"/>
      <c r="KPC823" s="399"/>
      <c r="KPD823" s="399"/>
      <c r="KPE823" s="399"/>
      <c r="KPF823" s="399"/>
      <c r="KPG823" s="399"/>
      <c r="KPH823" s="399"/>
      <c r="KPI823" s="399"/>
      <c r="KPJ823" s="399"/>
      <c r="KPK823" s="399"/>
      <c r="KPL823" s="399"/>
      <c r="KPM823" s="399"/>
      <c r="KPN823" s="399"/>
      <c r="KPO823" s="399"/>
      <c r="KPP823" s="399"/>
      <c r="KPQ823" s="399"/>
      <c r="KPR823" s="399"/>
      <c r="KPS823" s="399"/>
      <c r="KPT823" s="399"/>
      <c r="KPU823" s="399"/>
      <c r="KPV823" s="399"/>
      <c r="KPW823" s="399"/>
      <c r="KPX823" s="399"/>
      <c r="KPY823" s="399"/>
      <c r="KPZ823" s="399"/>
      <c r="KQA823" s="399"/>
      <c r="KQB823" s="399"/>
      <c r="KQC823" s="399"/>
      <c r="KQD823" s="399"/>
      <c r="KQE823" s="399"/>
      <c r="KQF823" s="399"/>
      <c r="KQG823" s="399"/>
      <c r="KQH823" s="399"/>
      <c r="KQI823" s="399"/>
      <c r="KQJ823" s="399"/>
      <c r="KQK823" s="399"/>
      <c r="KQL823" s="399"/>
      <c r="KQM823" s="399"/>
      <c r="KQN823" s="399"/>
      <c r="KQO823" s="399"/>
      <c r="KQP823" s="399"/>
      <c r="KQQ823" s="399"/>
      <c r="KQR823" s="399"/>
      <c r="KQS823" s="399"/>
      <c r="KQT823" s="399"/>
      <c r="KQU823" s="399"/>
      <c r="KQV823" s="399"/>
      <c r="KQW823" s="399"/>
      <c r="KQX823" s="399"/>
      <c r="KQY823" s="399"/>
      <c r="KQZ823" s="399"/>
      <c r="KRA823" s="399"/>
      <c r="KRB823" s="399"/>
      <c r="KRC823" s="399"/>
      <c r="KRD823" s="399"/>
      <c r="KRE823" s="399"/>
      <c r="KRF823" s="399"/>
      <c r="KRG823" s="399"/>
      <c r="KRH823" s="399"/>
      <c r="KRI823" s="399"/>
      <c r="KRJ823" s="399"/>
      <c r="KRK823" s="399"/>
      <c r="KRL823" s="399"/>
      <c r="KRM823" s="399"/>
      <c r="KRN823" s="399"/>
      <c r="KRO823" s="399"/>
      <c r="KRP823" s="399"/>
      <c r="KRQ823" s="399"/>
      <c r="KRR823" s="399"/>
      <c r="KRS823" s="399"/>
      <c r="KRT823" s="399"/>
      <c r="KRU823" s="399"/>
      <c r="KRV823" s="399"/>
      <c r="KRW823" s="399"/>
      <c r="KRX823" s="399"/>
      <c r="KRY823" s="399"/>
      <c r="KRZ823" s="399"/>
      <c r="KSA823" s="399"/>
      <c r="KSB823" s="399"/>
      <c r="KSC823" s="399"/>
      <c r="KSD823" s="399"/>
      <c r="KSE823" s="399"/>
      <c r="KSF823" s="399"/>
      <c r="KSG823" s="399"/>
      <c r="KSH823" s="399"/>
      <c r="KSI823" s="399"/>
      <c r="KSJ823" s="399"/>
      <c r="KSK823" s="399"/>
      <c r="KSL823" s="399"/>
      <c r="KSM823" s="399"/>
      <c r="KSN823" s="399"/>
      <c r="KSO823" s="399"/>
      <c r="KSP823" s="399"/>
      <c r="KSQ823" s="399"/>
      <c r="KSR823" s="399"/>
      <c r="KSS823" s="399"/>
      <c r="KST823" s="399"/>
      <c r="KSU823" s="399"/>
      <c r="KSV823" s="399"/>
      <c r="KSW823" s="399"/>
      <c r="KSX823" s="399"/>
      <c r="KSY823" s="399"/>
      <c r="KSZ823" s="399"/>
      <c r="KTA823" s="399"/>
      <c r="KTB823" s="399"/>
      <c r="KTC823" s="399"/>
      <c r="KTD823" s="399"/>
      <c r="KTE823" s="399"/>
      <c r="KTF823" s="399"/>
      <c r="KTG823" s="399"/>
      <c r="KTH823" s="399"/>
      <c r="KTI823" s="399"/>
      <c r="KTJ823" s="399"/>
      <c r="KTK823" s="399"/>
      <c r="KTL823" s="399"/>
      <c r="KTM823" s="399"/>
      <c r="KTN823" s="399"/>
      <c r="KTO823" s="399"/>
      <c r="KTP823" s="399"/>
      <c r="KTQ823" s="399"/>
      <c r="KTR823" s="399"/>
      <c r="KTS823" s="399"/>
      <c r="KTT823" s="399"/>
      <c r="KTU823" s="399"/>
      <c r="KTV823" s="399"/>
      <c r="KTW823" s="399"/>
      <c r="KTX823" s="399"/>
      <c r="KTY823" s="399"/>
      <c r="KTZ823" s="399"/>
      <c r="KUA823" s="399"/>
      <c r="KUB823" s="399"/>
      <c r="KUC823" s="399"/>
      <c r="KUD823" s="399"/>
      <c r="KUE823" s="399"/>
      <c r="KUF823" s="399"/>
      <c r="KUG823" s="399"/>
      <c r="KUH823" s="399"/>
      <c r="KUI823" s="399"/>
      <c r="KUJ823" s="399"/>
      <c r="KUK823" s="399"/>
      <c r="KUL823" s="399"/>
      <c r="KUM823" s="399"/>
      <c r="KUN823" s="399"/>
      <c r="KUO823" s="399"/>
      <c r="KUP823" s="399"/>
      <c r="KUQ823" s="399"/>
      <c r="KUR823" s="399"/>
      <c r="KUS823" s="399"/>
      <c r="KUT823" s="399"/>
      <c r="KUU823" s="399"/>
      <c r="KUV823" s="399"/>
      <c r="KUW823" s="399"/>
      <c r="KUX823" s="399"/>
      <c r="KUY823" s="399"/>
      <c r="KUZ823" s="399"/>
      <c r="KVA823" s="399"/>
      <c r="KVB823" s="399"/>
      <c r="KVC823" s="399"/>
      <c r="KVD823" s="399"/>
      <c r="KVE823" s="399"/>
      <c r="KVF823" s="399"/>
      <c r="KVG823" s="399"/>
      <c r="KVH823" s="399"/>
      <c r="KVI823" s="399"/>
      <c r="KVJ823" s="399"/>
      <c r="KVK823" s="399"/>
      <c r="KVL823" s="399"/>
      <c r="KVM823" s="399"/>
      <c r="KVN823" s="399"/>
      <c r="KVO823" s="399"/>
      <c r="KVP823" s="399"/>
      <c r="KVQ823" s="399"/>
      <c r="KVR823" s="399"/>
      <c r="KVS823" s="399"/>
      <c r="KVT823" s="399"/>
      <c r="KVU823" s="399"/>
      <c r="KVV823" s="399"/>
      <c r="KVW823" s="399"/>
      <c r="KVX823" s="399"/>
      <c r="KVY823" s="399"/>
      <c r="KVZ823" s="399"/>
      <c r="KWA823" s="399"/>
      <c r="KWB823" s="399"/>
      <c r="KWC823" s="399"/>
      <c r="KWD823" s="399"/>
      <c r="KWE823" s="399"/>
      <c r="KWF823" s="399"/>
      <c r="KWG823" s="399"/>
      <c r="KWH823" s="399"/>
      <c r="KWI823" s="399"/>
      <c r="KWJ823" s="399"/>
      <c r="KWK823" s="399"/>
      <c r="KWL823" s="399"/>
      <c r="KWM823" s="399"/>
      <c r="KWN823" s="399"/>
      <c r="KWO823" s="399"/>
      <c r="KWP823" s="399"/>
      <c r="KWQ823" s="399"/>
      <c r="KWR823" s="399"/>
      <c r="KWS823" s="399"/>
      <c r="KWT823" s="399"/>
      <c r="KWU823" s="399"/>
      <c r="KWV823" s="399"/>
      <c r="KWW823" s="399"/>
      <c r="KWX823" s="399"/>
      <c r="KWY823" s="399"/>
      <c r="KWZ823" s="399"/>
      <c r="KXA823" s="399"/>
      <c r="KXB823" s="399"/>
      <c r="KXC823" s="399"/>
      <c r="KXD823" s="399"/>
      <c r="KXE823" s="399"/>
      <c r="KXF823" s="399"/>
      <c r="KXG823" s="399"/>
      <c r="KXH823" s="399"/>
      <c r="KXI823" s="399"/>
      <c r="KXJ823" s="399"/>
      <c r="KXK823" s="399"/>
      <c r="KXL823" s="399"/>
      <c r="KXM823" s="399"/>
      <c r="KXN823" s="399"/>
      <c r="KXO823" s="399"/>
      <c r="KXP823" s="399"/>
      <c r="KXQ823" s="399"/>
      <c r="KXR823" s="399"/>
      <c r="KXS823" s="399"/>
      <c r="KXT823" s="399"/>
      <c r="KXU823" s="399"/>
      <c r="KXV823" s="399"/>
      <c r="KXW823" s="399"/>
      <c r="KXX823" s="399"/>
      <c r="KXY823" s="399"/>
      <c r="KXZ823" s="399"/>
      <c r="KYA823" s="399"/>
      <c r="KYB823" s="399"/>
      <c r="KYC823" s="399"/>
      <c r="KYD823" s="399"/>
      <c r="KYE823" s="399"/>
      <c r="KYF823" s="399"/>
      <c r="KYG823" s="399"/>
      <c r="KYH823" s="399"/>
      <c r="KYI823" s="399"/>
      <c r="KYJ823" s="399"/>
      <c r="KYK823" s="399"/>
      <c r="KYL823" s="399"/>
      <c r="KYM823" s="399"/>
      <c r="KYN823" s="399"/>
      <c r="KYO823" s="399"/>
      <c r="KYP823" s="399"/>
      <c r="KYQ823" s="399"/>
      <c r="KYR823" s="399"/>
      <c r="KYS823" s="399"/>
      <c r="KYT823" s="399"/>
      <c r="KYU823" s="399"/>
      <c r="KYV823" s="399"/>
      <c r="KYW823" s="399"/>
      <c r="KYX823" s="399"/>
      <c r="KYY823" s="399"/>
      <c r="KYZ823" s="399"/>
      <c r="KZA823" s="399"/>
      <c r="KZB823" s="399"/>
      <c r="KZC823" s="399"/>
      <c r="KZD823" s="399"/>
      <c r="KZE823" s="399"/>
      <c r="KZF823" s="399"/>
      <c r="KZG823" s="399"/>
      <c r="KZH823" s="399"/>
      <c r="KZI823" s="399"/>
      <c r="KZJ823" s="399"/>
      <c r="KZK823" s="399"/>
      <c r="KZL823" s="399"/>
      <c r="KZM823" s="399"/>
      <c r="KZN823" s="399"/>
      <c r="KZO823" s="399"/>
      <c r="KZP823" s="399"/>
      <c r="KZQ823" s="399"/>
      <c r="KZR823" s="399"/>
      <c r="KZS823" s="399"/>
      <c r="KZT823" s="399"/>
      <c r="KZU823" s="399"/>
      <c r="KZV823" s="399"/>
      <c r="KZW823" s="399"/>
      <c r="KZX823" s="399"/>
      <c r="KZY823" s="399"/>
      <c r="KZZ823" s="399"/>
      <c r="LAA823" s="399"/>
      <c r="LAB823" s="399"/>
      <c r="LAC823" s="399"/>
      <c r="LAD823" s="399"/>
      <c r="LAE823" s="399"/>
      <c r="LAF823" s="399"/>
      <c r="LAG823" s="399"/>
      <c r="LAH823" s="399"/>
      <c r="LAI823" s="399"/>
      <c r="LAJ823" s="399"/>
      <c r="LAK823" s="399"/>
      <c r="LAL823" s="399"/>
      <c r="LAM823" s="399"/>
      <c r="LAN823" s="399"/>
      <c r="LAO823" s="399"/>
      <c r="LAP823" s="399"/>
      <c r="LAQ823" s="399"/>
      <c r="LAR823" s="399"/>
      <c r="LAS823" s="399"/>
      <c r="LAT823" s="399"/>
      <c r="LAU823" s="399"/>
      <c r="LAV823" s="399"/>
      <c r="LAW823" s="399"/>
      <c r="LAX823" s="399"/>
      <c r="LAY823" s="399"/>
      <c r="LAZ823" s="399"/>
      <c r="LBA823" s="399"/>
      <c r="LBB823" s="399"/>
      <c r="LBC823" s="399"/>
      <c r="LBD823" s="399"/>
      <c r="LBE823" s="399"/>
      <c r="LBF823" s="399"/>
      <c r="LBG823" s="399"/>
      <c r="LBH823" s="399"/>
      <c r="LBI823" s="399"/>
      <c r="LBJ823" s="399"/>
      <c r="LBK823" s="399"/>
      <c r="LBL823" s="399"/>
      <c r="LBM823" s="399"/>
      <c r="LBN823" s="399"/>
      <c r="LBO823" s="399"/>
      <c r="LBP823" s="399"/>
      <c r="LBQ823" s="399"/>
      <c r="LBR823" s="399"/>
      <c r="LBS823" s="399"/>
      <c r="LBT823" s="399"/>
      <c r="LBU823" s="399"/>
      <c r="LBV823" s="399"/>
      <c r="LBW823" s="399"/>
      <c r="LBX823" s="399"/>
      <c r="LBY823" s="399"/>
      <c r="LBZ823" s="399"/>
      <c r="LCA823" s="399"/>
      <c r="LCB823" s="399"/>
      <c r="LCC823" s="399"/>
      <c r="LCD823" s="399"/>
      <c r="LCE823" s="399"/>
      <c r="LCF823" s="399"/>
      <c r="LCG823" s="399"/>
      <c r="LCH823" s="399"/>
      <c r="LCI823" s="399"/>
      <c r="LCJ823" s="399"/>
      <c r="LCK823" s="399"/>
      <c r="LCL823" s="399"/>
      <c r="LCM823" s="399"/>
      <c r="LCN823" s="399"/>
      <c r="LCO823" s="399"/>
      <c r="LCP823" s="399"/>
      <c r="LCQ823" s="399"/>
      <c r="LCR823" s="399"/>
      <c r="LCS823" s="399"/>
      <c r="LCT823" s="399"/>
      <c r="LCU823" s="399"/>
      <c r="LCV823" s="399"/>
      <c r="LCW823" s="399"/>
      <c r="LCX823" s="399"/>
      <c r="LCY823" s="399"/>
      <c r="LCZ823" s="399"/>
      <c r="LDA823" s="399"/>
      <c r="LDB823" s="399"/>
      <c r="LDC823" s="399"/>
      <c r="LDD823" s="399"/>
      <c r="LDE823" s="399"/>
      <c r="LDF823" s="399"/>
      <c r="LDG823" s="399"/>
      <c r="LDH823" s="399"/>
      <c r="LDI823" s="399"/>
      <c r="LDJ823" s="399"/>
      <c r="LDK823" s="399"/>
      <c r="LDL823" s="399"/>
      <c r="LDM823" s="399"/>
      <c r="LDN823" s="399"/>
      <c r="LDO823" s="399"/>
      <c r="LDP823" s="399"/>
      <c r="LDQ823" s="399"/>
      <c r="LDR823" s="399"/>
      <c r="LDS823" s="399"/>
      <c r="LDT823" s="399"/>
      <c r="LDU823" s="399"/>
      <c r="LDV823" s="399"/>
      <c r="LDW823" s="399"/>
      <c r="LDX823" s="399"/>
      <c r="LDY823" s="399"/>
      <c r="LDZ823" s="399"/>
      <c r="LEA823" s="399"/>
      <c r="LEB823" s="399"/>
      <c r="LEC823" s="399"/>
      <c r="LED823" s="399"/>
      <c r="LEE823" s="399"/>
      <c r="LEF823" s="399"/>
      <c r="LEG823" s="399"/>
      <c r="LEH823" s="399"/>
      <c r="LEI823" s="399"/>
      <c r="LEJ823" s="399"/>
      <c r="LEK823" s="399"/>
      <c r="LEL823" s="399"/>
      <c r="LEM823" s="399"/>
      <c r="LEN823" s="399"/>
      <c r="LEO823" s="399"/>
      <c r="LEP823" s="399"/>
      <c r="LEQ823" s="399"/>
      <c r="LER823" s="399"/>
      <c r="LES823" s="399"/>
      <c r="LET823" s="399"/>
      <c r="LEU823" s="399"/>
      <c r="LEV823" s="399"/>
      <c r="LEW823" s="399"/>
      <c r="LEX823" s="399"/>
      <c r="LEY823" s="399"/>
      <c r="LEZ823" s="399"/>
      <c r="LFA823" s="399"/>
      <c r="LFB823" s="399"/>
      <c r="LFC823" s="399"/>
      <c r="LFD823" s="399"/>
      <c r="LFE823" s="399"/>
      <c r="LFF823" s="399"/>
      <c r="LFG823" s="399"/>
      <c r="LFH823" s="399"/>
      <c r="LFI823" s="399"/>
      <c r="LFJ823" s="399"/>
      <c r="LFK823" s="399"/>
      <c r="LFL823" s="399"/>
      <c r="LFM823" s="399"/>
      <c r="LFN823" s="399"/>
      <c r="LFO823" s="399"/>
      <c r="LFP823" s="399"/>
      <c r="LFQ823" s="399"/>
      <c r="LFR823" s="399"/>
      <c r="LFS823" s="399"/>
      <c r="LFT823" s="399"/>
      <c r="LFU823" s="399"/>
      <c r="LFV823" s="399"/>
      <c r="LFW823" s="399"/>
      <c r="LFX823" s="399"/>
      <c r="LFY823" s="399"/>
      <c r="LFZ823" s="399"/>
      <c r="LGA823" s="399"/>
      <c r="LGB823" s="399"/>
      <c r="LGC823" s="399"/>
      <c r="LGD823" s="399"/>
      <c r="LGE823" s="399"/>
      <c r="LGF823" s="399"/>
      <c r="LGG823" s="399"/>
      <c r="LGH823" s="399"/>
      <c r="LGI823" s="399"/>
      <c r="LGJ823" s="399"/>
      <c r="LGK823" s="399"/>
      <c r="LGL823" s="399"/>
      <c r="LGM823" s="399"/>
      <c r="LGN823" s="399"/>
      <c r="LGO823" s="399"/>
      <c r="LGP823" s="399"/>
      <c r="LGQ823" s="399"/>
      <c r="LGR823" s="399"/>
      <c r="LGS823" s="399"/>
      <c r="LGT823" s="399"/>
      <c r="LGU823" s="399"/>
      <c r="LGV823" s="399"/>
      <c r="LGW823" s="399"/>
      <c r="LGX823" s="399"/>
      <c r="LGY823" s="399"/>
      <c r="LGZ823" s="399"/>
      <c r="LHA823" s="399"/>
      <c r="LHB823" s="399"/>
      <c r="LHC823" s="399"/>
      <c r="LHD823" s="399"/>
      <c r="LHE823" s="399"/>
      <c r="LHF823" s="399"/>
      <c r="LHG823" s="399"/>
      <c r="LHH823" s="399"/>
      <c r="LHI823" s="399"/>
      <c r="LHJ823" s="399"/>
      <c r="LHK823" s="399"/>
      <c r="LHL823" s="399"/>
      <c r="LHM823" s="399"/>
      <c r="LHN823" s="399"/>
      <c r="LHO823" s="399"/>
      <c r="LHP823" s="399"/>
      <c r="LHQ823" s="399"/>
      <c r="LHR823" s="399"/>
      <c r="LHS823" s="399"/>
      <c r="LHT823" s="399"/>
      <c r="LHU823" s="399"/>
      <c r="LHV823" s="399"/>
      <c r="LHW823" s="399"/>
      <c r="LHX823" s="399"/>
      <c r="LHY823" s="399"/>
      <c r="LHZ823" s="399"/>
      <c r="LIA823" s="399"/>
      <c r="LIB823" s="399"/>
      <c r="LIC823" s="399"/>
      <c r="LID823" s="399"/>
      <c r="LIE823" s="399"/>
      <c r="LIF823" s="399"/>
      <c r="LIG823" s="399"/>
      <c r="LIH823" s="399"/>
      <c r="LII823" s="399"/>
      <c r="LIJ823" s="399"/>
      <c r="LIK823" s="399"/>
      <c r="LIL823" s="399"/>
      <c r="LIM823" s="399"/>
      <c r="LIN823" s="399"/>
      <c r="LIO823" s="399"/>
      <c r="LIP823" s="399"/>
      <c r="LIQ823" s="399"/>
      <c r="LIR823" s="399"/>
      <c r="LIS823" s="399"/>
      <c r="LIT823" s="399"/>
      <c r="LIU823" s="399"/>
      <c r="LIV823" s="399"/>
      <c r="LIW823" s="399"/>
      <c r="LIX823" s="399"/>
      <c r="LIY823" s="399"/>
      <c r="LIZ823" s="399"/>
      <c r="LJA823" s="399"/>
      <c r="LJB823" s="399"/>
      <c r="LJC823" s="399"/>
      <c r="LJD823" s="399"/>
      <c r="LJE823" s="399"/>
      <c r="LJF823" s="399"/>
      <c r="LJG823" s="399"/>
      <c r="LJH823" s="399"/>
      <c r="LJI823" s="399"/>
      <c r="LJJ823" s="399"/>
      <c r="LJK823" s="399"/>
      <c r="LJL823" s="399"/>
      <c r="LJM823" s="399"/>
      <c r="LJN823" s="399"/>
      <c r="LJO823" s="399"/>
      <c r="LJP823" s="399"/>
      <c r="LJQ823" s="399"/>
      <c r="LJR823" s="399"/>
      <c r="LJS823" s="399"/>
      <c r="LJT823" s="399"/>
      <c r="LJU823" s="399"/>
      <c r="LJV823" s="399"/>
      <c r="LJW823" s="399"/>
      <c r="LJX823" s="399"/>
      <c r="LJY823" s="399"/>
      <c r="LJZ823" s="399"/>
      <c r="LKA823" s="399"/>
      <c r="LKB823" s="399"/>
      <c r="LKC823" s="399"/>
      <c r="LKD823" s="399"/>
      <c r="LKE823" s="399"/>
      <c r="LKF823" s="399"/>
      <c r="LKG823" s="399"/>
      <c r="LKH823" s="399"/>
      <c r="LKI823" s="399"/>
      <c r="LKJ823" s="399"/>
      <c r="LKK823" s="399"/>
      <c r="LKL823" s="399"/>
      <c r="LKM823" s="399"/>
      <c r="LKN823" s="399"/>
      <c r="LKO823" s="399"/>
      <c r="LKP823" s="399"/>
      <c r="LKQ823" s="399"/>
      <c r="LKR823" s="399"/>
      <c r="LKS823" s="399"/>
      <c r="LKT823" s="399"/>
      <c r="LKU823" s="399"/>
      <c r="LKV823" s="399"/>
      <c r="LKW823" s="399"/>
      <c r="LKX823" s="399"/>
      <c r="LKY823" s="399"/>
      <c r="LKZ823" s="399"/>
      <c r="LLA823" s="399"/>
      <c r="LLB823" s="399"/>
      <c r="LLC823" s="399"/>
      <c r="LLD823" s="399"/>
      <c r="LLE823" s="399"/>
      <c r="LLF823" s="399"/>
      <c r="LLG823" s="399"/>
      <c r="LLH823" s="399"/>
      <c r="LLI823" s="399"/>
      <c r="LLJ823" s="399"/>
      <c r="LLK823" s="399"/>
      <c r="LLL823" s="399"/>
      <c r="LLM823" s="399"/>
      <c r="LLN823" s="399"/>
      <c r="LLO823" s="399"/>
      <c r="LLP823" s="399"/>
      <c r="LLQ823" s="399"/>
      <c r="LLR823" s="399"/>
      <c r="LLS823" s="399"/>
      <c r="LLT823" s="399"/>
      <c r="LLU823" s="399"/>
      <c r="LLV823" s="399"/>
      <c r="LLW823" s="399"/>
      <c r="LLX823" s="399"/>
      <c r="LLY823" s="399"/>
      <c r="LLZ823" s="399"/>
      <c r="LMA823" s="399"/>
      <c r="LMB823" s="399"/>
      <c r="LMC823" s="399"/>
      <c r="LMD823" s="399"/>
      <c r="LME823" s="399"/>
      <c r="LMF823" s="399"/>
      <c r="LMG823" s="399"/>
      <c r="LMH823" s="399"/>
      <c r="LMI823" s="399"/>
      <c r="LMJ823" s="399"/>
      <c r="LMK823" s="399"/>
      <c r="LML823" s="399"/>
      <c r="LMM823" s="399"/>
      <c r="LMN823" s="399"/>
      <c r="LMO823" s="399"/>
      <c r="LMP823" s="399"/>
      <c r="LMQ823" s="399"/>
      <c r="LMR823" s="399"/>
      <c r="LMS823" s="399"/>
      <c r="LMT823" s="399"/>
      <c r="LMU823" s="399"/>
      <c r="LMV823" s="399"/>
      <c r="LMW823" s="399"/>
      <c r="LMX823" s="399"/>
      <c r="LMY823" s="399"/>
      <c r="LMZ823" s="399"/>
      <c r="LNA823" s="399"/>
      <c r="LNB823" s="399"/>
      <c r="LNC823" s="399"/>
      <c r="LND823" s="399"/>
      <c r="LNE823" s="399"/>
      <c r="LNF823" s="399"/>
      <c r="LNG823" s="399"/>
      <c r="LNH823" s="399"/>
      <c r="LNI823" s="399"/>
      <c r="LNJ823" s="399"/>
      <c r="LNK823" s="399"/>
      <c r="LNL823" s="399"/>
      <c r="LNM823" s="399"/>
      <c r="LNN823" s="399"/>
      <c r="LNO823" s="399"/>
      <c r="LNP823" s="399"/>
      <c r="LNQ823" s="399"/>
      <c r="LNR823" s="399"/>
      <c r="LNS823" s="399"/>
      <c r="LNT823" s="399"/>
      <c r="LNU823" s="399"/>
      <c r="LNV823" s="399"/>
      <c r="LNW823" s="399"/>
      <c r="LNX823" s="399"/>
      <c r="LNY823" s="399"/>
      <c r="LNZ823" s="399"/>
      <c r="LOA823" s="399"/>
      <c r="LOB823" s="399"/>
      <c r="LOC823" s="399"/>
      <c r="LOD823" s="399"/>
      <c r="LOE823" s="399"/>
      <c r="LOF823" s="399"/>
      <c r="LOG823" s="399"/>
      <c r="LOH823" s="399"/>
      <c r="LOI823" s="399"/>
      <c r="LOJ823" s="399"/>
      <c r="LOK823" s="399"/>
      <c r="LOL823" s="399"/>
      <c r="LOM823" s="399"/>
      <c r="LON823" s="399"/>
      <c r="LOO823" s="399"/>
      <c r="LOP823" s="399"/>
      <c r="LOQ823" s="399"/>
      <c r="LOR823" s="399"/>
      <c r="LOS823" s="399"/>
      <c r="LOT823" s="399"/>
      <c r="LOU823" s="399"/>
      <c r="LOV823" s="399"/>
      <c r="LOW823" s="399"/>
      <c r="LOX823" s="399"/>
      <c r="LOY823" s="399"/>
      <c r="LOZ823" s="399"/>
      <c r="LPA823" s="399"/>
      <c r="LPB823" s="399"/>
      <c r="LPC823" s="399"/>
      <c r="LPD823" s="399"/>
      <c r="LPE823" s="399"/>
      <c r="LPF823" s="399"/>
      <c r="LPG823" s="399"/>
      <c r="LPH823" s="399"/>
      <c r="LPI823" s="399"/>
      <c r="LPJ823" s="399"/>
      <c r="LPK823" s="399"/>
      <c r="LPL823" s="399"/>
      <c r="LPM823" s="399"/>
      <c r="LPN823" s="399"/>
      <c r="LPO823" s="399"/>
      <c r="LPP823" s="399"/>
      <c r="LPQ823" s="399"/>
      <c r="LPR823" s="399"/>
      <c r="LPS823" s="399"/>
      <c r="LPT823" s="399"/>
      <c r="LPU823" s="399"/>
      <c r="LPV823" s="399"/>
      <c r="LPW823" s="399"/>
      <c r="LPX823" s="399"/>
      <c r="LPY823" s="399"/>
      <c r="LPZ823" s="399"/>
      <c r="LQA823" s="399"/>
      <c r="LQB823" s="399"/>
      <c r="LQC823" s="399"/>
      <c r="LQD823" s="399"/>
      <c r="LQE823" s="399"/>
      <c r="LQF823" s="399"/>
      <c r="LQG823" s="399"/>
      <c r="LQH823" s="399"/>
      <c r="LQI823" s="399"/>
      <c r="LQJ823" s="399"/>
      <c r="LQK823" s="399"/>
      <c r="LQL823" s="399"/>
      <c r="LQM823" s="399"/>
      <c r="LQN823" s="399"/>
      <c r="LQO823" s="399"/>
      <c r="LQP823" s="399"/>
      <c r="LQQ823" s="399"/>
      <c r="LQR823" s="399"/>
      <c r="LQS823" s="399"/>
      <c r="LQT823" s="399"/>
      <c r="LQU823" s="399"/>
      <c r="LQV823" s="399"/>
      <c r="LQW823" s="399"/>
      <c r="LQX823" s="399"/>
      <c r="LQY823" s="399"/>
      <c r="LQZ823" s="399"/>
      <c r="LRA823" s="399"/>
      <c r="LRB823" s="399"/>
      <c r="LRC823" s="399"/>
      <c r="LRD823" s="399"/>
      <c r="LRE823" s="399"/>
      <c r="LRF823" s="399"/>
      <c r="LRG823" s="399"/>
      <c r="LRH823" s="399"/>
      <c r="LRI823" s="399"/>
      <c r="LRJ823" s="399"/>
      <c r="LRK823" s="399"/>
      <c r="LRL823" s="399"/>
      <c r="LRM823" s="399"/>
      <c r="LRN823" s="399"/>
      <c r="LRO823" s="399"/>
      <c r="LRP823" s="399"/>
      <c r="LRQ823" s="399"/>
      <c r="LRR823" s="399"/>
      <c r="LRS823" s="399"/>
      <c r="LRT823" s="399"/>
      <c r="LRU823" s="399"/>
      <c r="LRV823" s="399"/>
      <c r="LRW823" s="399"/>
      <c r="LRX823" s="399"/>
      <c r="LRY823" s="399"/>
      <c r="LRZ823" s="399"/>
      <c r="LSA823" s="399"/>
      <c r="LSB823" s="399"/>
      <c r="LSC823" s="399"/>
      <c r="LSD823" s="399"/>
      <c r="LSE823" s="399"/>
      <c r="LSF823" s="399"/>
      <c r="LSG823" s="399"/>
      <c r="LSH823" s="399"/>
      <c r="LSI823" s="399"/>
      <c r="LSJ823" s="399"/>
      <c r="LSK823" s="399"/>
      <c r="LSL823" s="399"/>
      <c r="LSM823" s="399"/>
      <c r="LSN823" s="399"/>
      <c r="LSO823" s="399"/>
      <c r="LSP823" s="399"/>
      <c r="LSQ823" s="399"/>
      <c r="LSR823" s="399"/>
      <c r="LSS823" s="399"/>
      <c r="LST823" s="399"/>
      <c r="LSU823" s="399"/>
      <c r="LSV823" s="399"/>
      <c r="LSW823" s="399"/>
      <c r="LSX823" s="399"/>
      <c r="LSY823" s="399"/>
      <c r="LSZ823" s="399"/>
      <c r="LTA823" s="399"/>
      <c r="LTB823" s="399"/>
      <c r="LTC823" s="399"/>
      <c r="LTD823" s="399"/>
      <c r="LTE823" s="399"/>
      <c r="LTF823" s="399"/>
      <c r="LTG823" s="399"/>
      <c r="LTH823" s="399"/>
      <c r="LTI823" s="399"/>
      <c r="LTJ823" s="399"/>
      <c r="LTK823" s="399"/>
      <c r="LTL823" s="399"/>
      <c r="LTM823" s="399"/>
      <c r="LTN823" s="399"/>
      <c r="LTO823" s="399"/>
      <c r="LTP823" s="399"/>
      <c r="LTQ823" s="399"/>
      <c r="LTR823" s="399"/>
      <c r="LTS823" s="399"/>
      <c r="LTT823" s="399"/>
      <c r="LTU823" s="399"/>
      <c r="LTV823" s="399"/>
      <c r="LTW823" s="399"/>
      <c r="LTX823" s="399"/>
      <c r="LTY823" s="399"/>
      <c r="LTZ823" s="399"/>
      <c r="LUA823" s="399"/>
      <c r="LUB823" s="399"/>
      <c r="LUC823" s="399"/>
      <c r="LUD823" s="399"/>
      <c r="LUE823" s="399"/>
      <c r="LUF823" s="399"/>
      <c r="LUG823" s="399"/>
      <c r="LUH823" s="399"/>
      <c r="LUI823" s="399"/>
      <c r="LUJ823" s="399"/>
      <c r="LUK823" s="399"/>
      <c r="LUL823" s="399"/>
      <c r="LUM823" s="399"/>
      <c r="LUN823" s="399"/>
      <c r="LUO823" s="399"/>
      <c r="LUP823" s="399"/>
      <c r="LUQ823" s="399"/>
      <c r="LUR823" s="399"/>
      <c r="LUS823" s="399"/>
      <c r="LUT823" s="399"/>
      <c r="LUU823" s="399"/>
      <c r="LUV823" s="399"/>
      <c r="LUW823" s="399"/>
      <c r="LUX823" s="399"/>
      <c r="LUY823" s="399"/>
      <c r="LUZ823" s="399"/>
      <c r="LVA823" s="399"/>
      <c r="LVB823" s="399"/>
      <c r="LVC823" s="399"/>
      <c r="LVD823" s="399"/>
      <c r="LVE823" s="399"/>
      <c r="LVF823" s="399"/>
      <c r="LVG823" s="399"/>
      <c r="LVH823" s="399"/>
      <c r="LVI823" s="399"/>
      <c r="LVJ823" s="399"/>
      <c r="LVK823" s="399"/>
      <c r="LVL823" s="399"/>
      <c r="LVM823" s="399"/>
      <c r="LVN823" s="399"/>
      <c r="LVO823" s="399"/>
      <c r="LVP823" s="399"/>
      <c r="LVQ823" s="399"/>
      <c r="LVR823" s="399"/>
      <c r="LVS823" s="399"/>
      <c r="LVT823" s="399"/>
      <c r="LVU823" s="399"/>
      <c r="LVV823" s="399"/>
      <c r="LVW823" s="399"/>
      <c r="LVX823" s="399"/>
      <c r="LVY823" s="399"/>
      <c r="LVZ823" s="399"/>
      <c r="LWA823" s="399"/>
      <c r="LWB823" s="399"/>
      <c r="LWC823" s="399"/>
      <c r="LWD823" s="399"/>
      <c r="LWE823" s="399"/>
      <c r="LWF823" s="399"/>
      <c r="LWG823" s="399"/>
      <c r="LWH823" s="399"/>
      <c r="LWI823" s="399"/>
      <c r="LWJ823" s="399"/>
      <c r="LWK823" s="399"/>
      <c r="LWL823" s="399"/>
      <c r="LWM823" s="399"/>
      <c r="LWN823" s="399"/>
      <c r="LWO823" s="399"/>
      <c r="LWP823" s="399"/>
      <c r="LWQ823" s="399"/>
      <c r="LWR823" s="399"/>
      <c r="LWS823" s="399"/>
      <c r="LWT823" s="399"/>
      <c r="LWU823" s="399"/>
      <c r="LWV823" s="399"/>
      <c r="LWW823" s="399"/>
      <c r="LWX823" s="399"/>
      <c r="LWY823" s="399"/>
      <c r="LWZ823" s="399"/>
      <c r="LXA823" s="399"/>
      <c r="LXB823" s="399"/>
      <c r="LXC823" s="399"/>
      <c r="LXD823" s="399"/>
      <c r="LXE823" s="399"/>
      <c r="LXF823" s="399"/>
      <c r="LXG823" s="399"/>
      <c r="LXH823" s="399"/>
      <c r="LXI823" s="399"/>
      <c r="LXJ823" s="399"/>
      <c r="LXK823" s="399"/>
      <c r="LXL823" s="399"/>
      <c r="LXM823" s="399"/>
      <c r="LXN823" s="399"/>
      <c r="LXO823" s="399"/>
      <c r="LXP823" s="399"/>
      <c r="LXQ823" s="399"/>
      <c r="LXR823" s="399"/>
      <c r="LXS823" s="399"/>
      <c r="LXT823" s="399"/>
      <c r="LXU823" s="399"/>
      <c r="LXV823" s="399"/>
      <c r="LXW823" s="399"/>
      <c r="LXX823" s="399"/>
      <c r="LXY823" s="399"/>
      <c r="LXZ823" s="399"/>
      <c r="LYA823" s="399"/>
      <c r="LYB823" s="399"/>
      <c r="LYC823" s="399"/>
      <c r="LYD823" s="399"/>
      <c r="LYE823" s="399"/>
      <c r="LYF823" s="399"/>
      <c r="LYG823" s="399"/>
      <c r="LYH823" s="399"/>
      <c r="LYI823" s="399"/>
      <c r="LYJ823" s="399"/>
      <c r="LYK823" s="399"/>
      <c r="LYL823" s="399"/>
      <c r="LYM823" s="399"/>
      <c r="LYN823" s="399"/>
      <c r="LYO823" s="399"/>
      <c r="LYP823" s="399"/>
      <c r="LYQ823" s="399"/>
      <c r="LYR823" s="399"/>
      <c r="LYS823" s="399"/>
      <c r="LYT823" s="399"/>
      <c r="LYU823" s="399"/>
      <c r="LYV823" s="399"/>
      <c r="LYW823" s="399"/>
      <c r="LYX823" s="399"/>
      <c r="LYY823" s="399"/>
      <c r="LYZ823" s="399"/>
      <c r="LZA823" s="399"/>
      <c r="LZB823" s="399"/>
      <c r="LZC823" s="399"/>
      <c r="LZD823" s="399"/>
      <c r="LZE823" s="399"/>
      <c r="LZF823" s="399"/>
      <c r="LZG823" s="399"/>
      <c r="LZH823" s="399"/>
      <c r="LZI823" s="399"/>
      <c r="LZJ823" s="399"/>
      <c r="LZK823" s="399"/>
      <c r="LZL823" s="399"/>
      <c r="LZM823" s="399"/>
      <c r="LZN823" s="399"/>
      <c r="LZO823" s="399"/>
      <c r="LZP823" s="399"/>
      <c r="LZQ823" s="399"/>
      <c r="LZR823" s="399"/>
      <c r="LZS823" s="399"/>
      <c r="LZT823" s="399"/>
      <c r="LZU823" s="399"/>
      <c r="LZV823" s="399"/>
      <c r="LZW823" s="399"/>
      <c r="LZX823" s="399"/>
      <c r="LZY823" s="399"/>
      <c r="LZZ823" s="399"/>
      <c r="MAA823" s="399"/>
      <c r="MAB823" s="399"/>
      <c r="MAC823" s="399"/>
      <c r="MAD823" s="399"/>
      <c r="MAE823" s="399"/>
      <c r="MAF823" s="399"/>
      <c r="MAG823" s="399"/>
      <c r="MAH823" s="399"/>
      <c r="MAI823" s="399"/>
      <c r="MAJ823" s="399"/>
      <c r="MAK823" s="399"/>
      <c r="MAL823" s="399"/>
      <c r="MAM823" s="399"/>
      <c r="MAN823" s="399"/>
      <c r="MAO823" s="399"/>
      <c r="MAP823" s="399"/>
      <c r="MAQ823" s="399"/>
      <c r="MAR823" s="399"/>
      <c r="MAS823" s="399"/>
      <c r="MAT823" s="399"/>
      <c r="MAU823" s="399"/>
      <c r="MAV823" s="399"/>
      <c r="MAW823" s="399"/>
      <c r="MAX823" s="399"/>
      <c r="MAY823" s="399"/>
      <c r="MAZ823" s="399"/>
      <c r="MBA823" s="399"/>
      <c r="MBB823" s="399"/>
      <c r="MBC823" s="399"/>
      <c r="MBD823" s="399"/>
      <c r="MBE823" s="399"/>
      <c r="MBF823" s="399"/>
      <c r="MBG823" s="399"/>
      <c r="MBH823" s="399"/>
      <c r="MBI823" s="399"/>
      <c r="MBJ823" s="399"/>
      <c r="MBK823" s="399"/>
      <c r="MBL823" s="399"/>
      <c r="MBM823" s="399"/>
      <c r="MBN823" s="399"/>
      <c r="MBO823" s="399"/>
      <c r="MBP823" s="399"/>
      <c r="MBQ823" s="399"/>
      <c r="MBR823" s="399"/>
      <c r="MBS823" s="399"/>
      <c r="MBT823" s="399"/>
      <c r="MBU823" s="399"/>
      <c r="MBV823" s="399"/>
      <c r="MBW823" s="399"/>
      <c r="MBX823" s="399"/>
      <c r="MBY823" s="399"/>
      <c r="MBZ823" s="399"/>
      <c r="MCA823" s="399"/>
      <c r="MCB823" s="399"/>
      <c r="MCC823" s="399"/>
      <c r="MCD823" s="399"/>
      <c r="MCE823" s="399"/>
      <c r="MCF823" s="399"/>
      <c r="MCG823" s="399"/>
      <c r="MCH823" s="399"/>
      <c r="MCI823" s="399"/>
      <c r="MCJ823" s="399"/>
      <c r="MCK823" s="399"/>
      <c r="MCL823" s="399"/>
      <c r="MCM823" s="399"/>
      <c r="MCN823" s="399"/>
      <c r="MCO823" s="399"/>
      <c r="MCP823" s="399"/>
      <c r="MCQ823" s="399"/>
      <c r="MCR823" s="399"/>
      <c r="MCS823" s="399"/>
      <c r="MCT823" s="399"/>
      <c r="MCU823" s="399"/>
      <c r="MCV823" s="399"/>
      <c r="MCW823" s="399"/>
      <c r="MCX823" s="399"/>
      <c r="MCY823" s="399"/>
      <c r="MCZ823" s="399"/>
      <c r="MDA823" s="399"/>
      <c r="MDB823" s="399"/>
      <c r="MDC823" s="399"/>
      <c r="MDD823" s="399"/>
      <c r="MDE823" s="399"/>
      <c r="MDF823" s="399"/>
      <c r="MDG823" s="399"/>
      <c r="MDH823" s="399"/>
      <c r="MDI823" s="399"/>
      <c r="MDJ823" s="399"/>
      <c r="MDK823" s="399"/>
      <c r="MDL823" s="399"/>
      <c r="MDM823" s="399"/>
      <c r="MDN823" s="399"/>
      <c r="MDO823" s="399"/>
      <c r="MDP823" s="399"/>
      <c r="MDQ823" s="399"/>
      <c r="MDR823" s="399"/>
      <c r="MDS823" s="399"/>
      <c r="MDT823" s="399"/>
      <c r="MDU823" s="399"/>
      <c r="MDV823" s="399"/>
      <c r="MDW823" s="399"/>
      <c r="MDX823" s="399"/>
      <c r="MDY823" s="399"/>
      <c r="MDZ823" s="399"/>
      <c r="MEA823" s="399"/>
      <c r="MEB823" s="399"/>
      <c r="MEC823" s="399"/>
      <c r="MED823" s="399"/>
      <c r="MEE823" s="399"/>
      <c r="MEF823" s="399"/>
      <c r="MEG823" s="399"/>
      <c r="MEH823" s="399"/>
      <c r="MEI823" s="399"/>
      <c r="MEJ823" s="399"/>
      <c r="MEK823" s="399"/>
      <c r="MEL823" s="399"/>
      <c r="MEM823" s="399"/>
      <c r="MEN823" s="399"/>
      <c r="MEO823" s="399"/>
      <c r="MEP823" s="399"/>
      <c r="MEQ823" s="399"/>
      <c r="MER823" s="399"/>
      <c r="MES823" s="399"/>
      <c r="MET823" s="399"/>
      <c r="MEU823" s="399"/>
      <c r="MEV823" s="399"/>
      <c r="MEW823" s="399"/>
      <c r="MEX823" s="399"/>
      <c r="MEY823" s="399"/>
      <c r="MEZ823" s="399"/>
      <c r="MFA823" s="399"/>
      <c r="MFB823" s="399"/>
      <c r="MFC823" s="399"/>
      <c r="MFD823" s="399"/>
      <c r="MFE823" s="399"/>
      <c r="MFF823" s="399"/>
      <c r="MFG823" s="399"/>
      <c r="MFH823" s="399"/>
      <c r="MFI823" s="399"/>
      <c r="MFJ823" s="399"/>
      <c r="MFK823" s="399"/>
      <c r="MFL823" s="399"/>
      <c r="MFM823" s="399"/>
      <c r="MFN823" s="399"/>
      <c r="MFO823" s="399"/>
      <c r="MFP823" s="399"/>
      <c r="MFQ823" s="399"/>
      <c r="MFR823" s="399"/>
      <c r="MFS823" s="399"/>
      <c r="MFT823" s="399"/>
      <c r="MFU823" s="399"/>
      <c r="MFV823" s="399"/>
      <c r="MFW823" s="399"/>
      <c r="MFX823" s="399"/>
      <c r="MFY823" s="399"/>
      <c r="MFZ823" s="399"/>
      <c r="MGA823" s="399"/>
      <c r="MGB823" s="399"/>
      <c r="MGC823" s="399"/>
      <c r="MGD823" s="399"/>
      <c r="MGE823" s="399"/>
      <c r="MGF823" s="399"/>
      <c r="MGG823" s="399"/>
      <c r="MGH823" s="399"/>
      <c r="MGI823" s="399"/>
      <c r="MGJ823" s="399"/>
      <c r="MGK823" s="399"/>
      <c r="MGL823" s="399"/>
      <c r="MGM823" s="399"/>
      <c r="MGN823" s="399"/>
      <c r="MGO823" s="399"/>
      <c r="MGP823" s="399"/>
      <c r="MGQ823" s="399"/>
      <c r="MGR823" s="399"/>
      <c r="MGS823" s="399"/>
      <c r="MGT823" s="399"/>
      <c r="MGU823" s="399"/>
      <c r="MGV823" s="399"/>
      <c r="MGW823" s="399"/>
      <c r="MGX823" s="399"/>
      <c r="MGY823" s="399"/>
      <c r="MGZ823" s="399"/>
      <c r="MHA823" s="399"/>
      <c r="MHB823" s="399"/>
      <c r="MHC823" s="399"/>
      <c r="MHD823" s="399"/>
      <c r="MHE823" s="399"/>
      <c r="MHF823" s="399"/>
      <c r="MHG823" s="399"/>
      <c r="MHH823" s="399"/>
      <c r="MHI823" s="399"/>
      <c r="MHJ823" s="399"/>
      <c r="MHK823" s="399"/>
      <c r="MHL823" s="399"/>
      <c r="MHM823" s="399"/>
      <c r="MHN823" s="399"/>
      <c r="MHO823" s="399"/>
      <c r="MHP823" s="399"/>
      <c r="MHQ823" s="399"/>
      <c r="MHR823" s="399"/>
      <c r="MHS823" s="399"/>
      <c r="MHT823" s="399"/>
      <c r="MHU823" s="399"/>
      <c r="MHV823" s="399"/>
      <c r="MHW823" s="399"/>
      <c r="MHX823" s="399"/>
      <c r="MHY823" s="399"/>
      <c r="MHZ823" s="399"/>
      <c r="MIA823" s="399"/>
      <c r="MIB823" s="399"/>
      <c r="MIC823" s="399"/>
      <c r="MID823" s="399"/>
      <c r="MIE823" s="399"/>
      <c r="MIF823" s="399"/>
      <c r="MIG823" s="399"/>
      <c r="MIH823" s="399"/>
      <c r="MII823" s="399"/>
      <c r="MIJ823" s="399"/>
      <c r="MIK823" s="399"/>
      <c r="MIL823" s="399"/>
      <c r="MIM823" s="399"/>
      <c r="MIN823" s="399"/>
      <c r="MIO823" s="399"/>
      <c r="MIP823" s="399"/>
      <c r="MIQ823" s="399"/>
      <c r="MIR823" s="399"/>
      <c r="MIS823" s="399"/>
      <c r="MIT823" s="399"/>
      <c r="MIU823" s="399"/>
      <c r="MIV823" s="399"/>
      <c r="MIW823" s="399"/>
      <c r="MIX823" s="399"/>
      <c r="MIY823" s="399"/>
      <c r="MIZ823" s="399"/>
      <c r="MJA823" s="399"/>
      <c r="MJB823" s="399"/>
      <c r="MJC823" s="399"/>
      <c r="MJD823" s="399"/>
      <c r="MJE823" s="399"/>
      <c r="MJF823" s="399"/>
      <c r="MJG823" s="399"/>
      <c r="MJH823" s="399"/>
      <c r="MJI823" s="399"/>
      <c r="MJJ823" s="399"/>
      <c r="MJK823" s="399"/>
      <c r="MJL823" s="399"/>
      <c r="MJM823" s="399"/>
      <c r="MJN823" s="399"/>
      <c r="MJO823" s="399"/>
      <c r="MJP823" s="399"/>
      <c r="MJQ823" s="399"/>
      <c r="MJR823" s="399"/>
      <c r="MJS823" s="399"/>
      <c r="MJT823" s="399"/>
      <c r="MJU823" s="399"/>
      <c r="MJV823" s="399"/>
      <c r="MJW823" s="399"/>
      <c r="MJX823" s="399"/>
      <c r="MJY823" s="399"/>
      <c r="MJZ823" s="399"/>
      <c r="MKA823" s="399"/>
      <c r="MKB823" s="399"/>
      <c r="MKC823" s="399"/>
      <c r="MKD823" s="399"/>
      <c r="MKE823" s="399"/>
      <c r="MKF823" s="399"/>
      <c r="MKG823" s="399"/>
      <c r="MKH823" s="399"/>
      <c r="MKI823" s="399"/>
      <c r="MKJ823" s="399"/>
      <c r="MKK823" s="399"/>
      <c r="MKL823" s="399"/>
      <c r="MKM823" s="399"/>
      <c r="MKN823" s="399"/>
      <c r="MKO823" s="399"/>
      <c r="MKP823" s="399"/>
      <c r="MKQ823" s="399"/>
      <c r="MKR823" s="399"/>
      <c r="MKS823" s="399"/>
      <c r="MKT823" s="399"/>
      <c r="MKU823" s="399"/>
      <c r="MKV823" s="399"/>
      <c r="MKW823" s="399"/>
      <c r="MKX823" s="399"/>
      <c r="MKY823" s="399"/>
      <c r="MKZ823" s="399"/>
      <c r="MLA823" s="399"/>
      <c r="MLB823" s="399"/>
      <c r="MLC823" s="399"/>
      <c r="MLD823" s="399"/>
      <c r="MLE823" s="399"/>
      <c r="MLF823" s="399"/>
      <c r="MLG823" s="399"/>
      <c r="MLH823" s="399"/>
      <c r="MLI823" s="399"/>
      <c r="MLJ823" s="399"/>
      <c r="MLK823" s="399"/>
      <c r="MLL823" s="399"/>
      <c r="MLM823" s="399"/>
      <c r="MLN823" s="399"/>
      <c r="MLO823" s="399"/>
      <c r="MLP823" s="399"/>
      <c r="MLQ823" s="399"/>
      <c r="MLR823" s="399"/>
      <c r="MLS823" s="399"/>
      <c r="MLT823" s="399"/>
      <c r="MLU823" s="399"/>
      <c r="MLV823" s="399"/>
      <c r="MLW823" s="399"/>
      <c r="MLX823" s="399"/>
      <c r="MLY823" s="399"/>
      <c r="MLZ823" s="399"/>
      <c r="MMA823" s="399"/>
      <c r="MMB823" s="399"/>
      <c r="MMC823" s="399"/>
      <c r="MMD823" s="399"/>
      <c r="MME823" s="399"/>
      <c r="MMF823" s="399"/>
      <c r="MMG823" s="399"/>
      <c r="MMH823" s="399"/>
      <c r="MMI823" s="399"/>
      <c r="MMJ823" s="399"/>
      <c r="MMK823" s="399"/>
      <c r="MML823" s="399"/>
      <c r="MMM823" s="399"/>
      <c r="MMN823" s="399"/>
      <c r="MMO823" s="399"/>
      <c r="MMP823" s="399"/>
      <c r="MMQ823" s="399"/>
      <c r="MMR823" s="399"/>
      <c r="MMS823" s="399"/>
      <c r="MMT823" s="399"/>
      <c r="MMU823" s="399"/>
      <c r="MMV823" s="399"/>
      <c r="MMW823" s="399"/>
      <c r="MMX823" s="399"/>
      <c r="MMY823" s="399"/>
      <c r="MMZ823" s="399"/>
      <c r="MNA823" s="399"/>
      <c r="MNB823" s="399"/>
      <c r="MNC823" s="399"/>
      <c r="MND823" s="399"/>
      <c r="MNE823" s="399"/>
      <c r="MNF823" s="399"/>
      <c r="MNG823" s="399"/>
      <c r="MNH823" s="399"/>
      <c r="MNI823" s="399"/>
      <c r="MNJ823" s="399"/>
      <c r="MNK823" s="399"/>
      <c r="MNL823" s="399"/>
      <c r="MNM823" s="399"/>
      <c r="MNN823" s="399"/>
      <c r="MNO823" s="399"/>
      <c r="MNP823" s="399"/>
      <c r="MNQ823" s="399"/>
      <c r="MNR823" s="399"/>
      <c r="MNS823" s="399"/>
      <c r="MNT823" s="399"/>
      <c r="MNU823" s="399"/>
      <c r="MNV823" s="399"/>
      <c r="MNW823" s="399"/>
      <c r="MNX823" s="399"/>
      <c r="MNY823" s="399"/>
      <c r="MNZ823" s="399"/>
      <c r="MOA823" s="399"/>
      <c r="MOB823" s="399"/>
      <c r="MOC823" s="399"/>
      <c r="MOD823" s="399"/>
      <c r="MOE823" s="399"/>
      <c r="MOF823" s="399"/>
      <c r="MOG823" s="399"/>
      <c r="MOH823" s="399"/>
      <c r="MOI823" s="399"/>
      <c r="MOJ823" s="399"/>
      <c r="MOK823" s="399"/>
      <c r="MOL823" s="399"/>
      <c r="MOM823" s="399"/>
      <c r="MON823" s="399"/>
      <c r="MOO823" s="399"/>
      <c r="MOP823" s="399"/>
      <c r="MOQ823" s="399"/>
      <c r="MOR823" s="399"/>
      <c r="MOS823" s="399"/>
      <c r="MOT823" s="399"/>
      <c r="MOU823" s="399"/>
      <c r="MOV823" s="399"/>
      <c r="MOW823" s="399"/>
      <c r="MOX823" s="399"/>
      <c r="MOY823" s="399"/>
      <c r="MOZ823" s="399"/>
      <c r="MPA823" s="399"/>
      <c r="MPB823" s="399"/>
      <c r="MPC823" s="399"/>
      <c r="MPD823" s="399"/>
      <c r="MPE823" s="399"/>
      <c r="MPF823" s="399"/>
      <c r="MPG823" s="399"/>
      <c r="MPH823" s="399"/>
      <c r="MPI823" s="399"/>
      <c r="MPJ823" s="399"/>
      <c r="MPK823" s="399"/>
      <c r="MPL823" s="399"/>
      <c r="MPM823" s="399"/>
      <c r="MPN823" s="399"/>
      <c r="MPO823" s="399"/>
      <c r="MPP823" s="399"/>
      <c r="MPQ823" s="399"/>
      <c r="MPR823" s="399"/>
      <c r="MPS823" s="399"/>
      <c r="MPT823" s="399"/>
      <c r="MPU823" s="399"/>
      <c r="MPV823" s="399"/>
      <c r="MPW823" s="399"/>
      <c r="MPX823" s="399"/>
      <c r="MPY823" s="399"/>
      <c r="MPZ823" s="399"/>
      <c r="MQA823" s="399"/>
      <c r="MQB823" s="399"/>
      <c r="MQC823" s="399"/>
      <c r="MQD823" s="399"/>
      <c r="MQE823" s="399"/>
      <c r="MQF823" s="399"/>
      <c r="MQG823" s="399"/>
      <c r="MQH823" s="399"/>
      <c r="MQI823" s="399"/>
      <c r="MQJ823" s="399"/>
      <c r="MQK823" s="399"/>
      <c r="MQL823" s="399"/>
      <c r="MQM823" s="399"/>
      <c r="MQN823" s="399"/>
      <c r="MQO823" s="399"/>
      <c r="MQP823" s="399"/>
      <c r="MQQ823" s="399"/>
      <c r="MQR823" s="399"/>
      <c r="MQS823" s="399"/>
      <c r="MQT823" s="399"/>
      <c r="MQU823" s="399"/>
      <c r="MQV823" s="399"/>
      <c r="MQW823" s="399"/>
      <c r="MQX823" s="399"/>
      <c r="MQY823" s="399"/>
      <c r="MQZ823" s="399"/>
      <c r="MRA823" s="399"/>
      <c r="MRB823" s="399"/>
      <c r="MRC823" s="399"/>
      <c r="MRD823" s="399"/>
      <c r="MRE823" s="399"/>
      <c r="MRF823" s="399"/>
      <c r="MRG823" s="399"/>
      <c r="MRH823" s="399"/>
      <c r="MRI823" s="399"/>
      <c r="MRJ823" s="399"/>
      <c r="MRK823" s="399"/>
      <c r="MRL823" s="399"/>
      <c r="MRM823" s="399"/>
      <c r="MRN823" s="399"/>
      <c r="MRO823" s="399"/>
      <c r="MRP823" s="399"/>
      <c r="MRQ823" s="399"/>
      <c r="MRR823" s="399"/>
      <c r="MRS823" s="399"/>
      <c r="MRT823" s="399"/>
      <c r="MRU823" s="399"/>
      <c r="MRV823" s="399"/>
      <c r="MRW823" s="399"/>
      <c r="MRX823" s="399"/>
      <c r="MRY823" s="399"/>
      <c r="MRZ823" s="399"/>
      <c r="MSA823" s="399"/>
      <c r="MSB823" s="399"/>
      <c r="MSC823" s="399"/>
      <c r="MSD823" s="399"/>
      <c r="MSE823" s="399"/>
      <c r="MSF823" s="399"/>
      <c r="MSG823" s="399"/>
      <c r="MSH823" s="399"/>
      <c r="MSI823" s="399"/>
      <c r="MSJ823" s="399"/>
      <c r="MSK823" s="399"/>
      <c r="MSL823" s="399"/>
      <c r="MSM823" s="399"/>
      <c r="MSN823" s="399"/>
      <c r="MSO823" s="399"/>
      <c r="MSP823" s="399"/>
      <c r="MSQ823" s="399"/>
      <c r="MSR823" s="399"/>
      <c r="MSS823" s="399"/>
      <c r="MST823" s="399"/>
      <c r="MSU823" s="399"/>
      <c r="MSV823" s="399"/>
      <c r="MSW823" s="399"/>
      <c r="MSX823" s="399"/>
      <c r="MSY823" s="399"/>
      <c r="MSZ823" s="399"/>
      <c r="MTA823" s="399"/>
      <c r="MTB823" s="399"/>
      <c r="MTC823" s="399"/>
      <c r="MTD823" s="399"/>
      <c r="MTE823" s="399"/>
      <c r="MTF823" s="399"/>
      <c r="MTG823" s="399"/>
      <c r="MTH823" s="399"/>
      <c r="MTI823" s="399"/>
      <c r="MTJ823" s="399"/>
      <c r="MTK823" s="399"/>
      <c r="MTL823" s="399"/>
      <c r="MTM823" s="399"/>
      <c r="MTN823" s="399"/>
      <c r="MTO823" s="399"/>
      <c r="MTP823" s="399"/>
      <c r="MTQ823" s="399"/>
      <c r="MTR823" s="399"/>
      <c r="MTS823" s="399"/>
      <c r="MTT823" s="399"/>
      <c r="MTU823" s="399"/>
      <c r="MTV823" s="399"/>
      <c r="MTW823" s="399"/>
      <c r="MTX823" s="399"/>
      <c r="MTY823" s="399"/>
      <c r="MTZ823" s="399"/>
      <c r="MUA823" s="399"/>
      <c r="MUB823" s="399"/>
      <c r="MUC823" s="399"/>
      <c r="MUD823" s="399"/>
      <c r="MUE823" s="399"/>
      <c r="MUF823" s="399"/>
      <c r="MUG823" s="399"/>
      <c r="MUH823" s="399"/>
      <c r="MUI823" s="399"/>
      <c r="MUJ823" s="399"/>
      <c r="MUK823" s="399"/>
      <c r="MUL823" s="399"/>
      <c r="MUM823" s="399"/>
      <c r="MUN823" s="399"/>
      <c r="MUO823" s="399"/>
      <c r="MUP823" s="399"/>
      <c r="MUQ823" s="399"/>
      <c r="MUR823" s="399"/>
      <c r="MUS823" s="399"/>
      <c r="MUT823" s="399"/>
      <c r="MUU823" s="399"/>
      <c r="MUV823" s="399"/>
      <c r="MUW823" s="399"/>
      <c r="MUX823" s="399"/>
      <c r="MUY823" s="399"/>
      <c r="MUZ823" s="399"/>
      <c r="MVA823" s="399"/>
      <c r="MVB823" s="399"/>
      <c r="MVC823" s="399"/>
      <c r="MVD823" s="399"/>
      <c r="MVE823" s="399"/>
      <c r="MVF823" s="399"/>
      <c r="MVG823" s="399"/>
      <c r="MVH823" s="399"/>
      <c r="MVI823" s="399"/>
      <c r="MVJ823" s="399"/>
      <c r="MVK823" s="399"/>
      <c r="MVL823" s="399"/>
      <c r="MVM823" s="399"/>
      <c r="MVN823" s="399"/>
      <c r="MVO823" s="399"/>
      <c r="MVP823" s="399"/>
      <c r="MVQ823" s="399"/>
      <c r="MVR823" s="399"/>
      <c r="MVS823" s="399"/>
      <c r="MVT823" s="399"/>
      <c r="MVU823" s="399"/>
      <c r="MVV823" s="399"/>
      <c r="MVW823" s="399"/>
      <c r="MVX823" s="399"/>
      <c r="MVY823" s="399"/>
      <c r="MVZ823" s="399"/>
      <c r="MWA823" s="399"/>
      <c r="MWB823" s="399"/>
      <c r="MWC823" s="399"/>
      <c r="MWD823" s="399"/>
      <c r="MWE823" s="399"/>
      <c r="MWF823" s="399"/>
      <c r="MWG823" s="399"/>
      <c r="MWH823" s="399"/>
      <c r="MWI823" s="399"/>
      <c r="MWJ823" s="399"/>
      <c r="MWK823" s="399"/>
      <c r="MWL823" s="399"/>
      <c r="MWM823" s="399"/>
      <c r="MWN823" s="399"/>
      <c r="MWO823" s="399"/>
      <c r="MWP823" s="399"/>
      <c r="MWQ823" s="399"/>
      <c r="MWR823" s="399"/>
      <c r="MWS823" s="399"/>
      <c r="MWT823" s="399"/>
      <c r="MWU823" s="399"/>
      <c r="MWV823" s="399"/>
      <c r="MWW823" s="399"/>
      <c r="MWX823" s="399"/>
      <c r="MWY823" s="399"/>
      <c r="MWZ823" s="399"/>
      <c r="MXA823" s="399"/>
      <c r="MXB823" s="399"/>
      <c r="MXC823" s="399"/>
      <c r="MXD823" s="399"/>
      <c r="MXE823" s="399"/>
      <c r="MXF823" s="399"/>
      <c r="MXG823" s="399"/>
      <c r="MXH823" s="399"/>
      <c r="MXI823" s="399"/>
      <c r="MXJ823" s="399"/>
      <c r="MXK823" s="399"/>
      <c r="MXL823" s="399"/>
      <c r="MXM823" s="399"/>
      <c r="MXN823" s="399"/>
      <c r="MXO823" s="399"/>
      <c r="MXP823" s="399"/>
      <c r="MXQ823" s="399"/>
      <c r="MXR823" s="399"/>
      <c r="MXS823" s="399"/>
      <c r="MXT823" s="399"/>
      <c r="MXU823" s="399"/>
      <c r="MXV823" s="399"/>
      <c r="MXW823" s="399"/>
      <c r="MXX823" s="399"/>
      <c r="MXY823" s="399"/>
      <c r="MXZ823" s="399"/>
      <c r="MYA823" s="399"/>
      <c r="MYB823" s="399"/>
      <c r="MYC823" s="399"/>
      <c r="MYD823" s="399"/>
      <c r="MYE823" s="399"/>
      <c r="MYF823" s="399"/>
      <c r="MYG823" s="399"/>
      <c r="MYH823" s="399"/>
      <c r="MYI823" s="399"/>
      <c r="MYJ823" s="399"/>
      <c r="MYK823" s="399"/>
      <c r="MYL823" s="399"/>
      <c r="MYM823" s="399"/>
      <c r="MYN823" s="399"/>
      <c r="MYO823" s="399"/>
      <c r="MYP823" s="399"/>
      <c r="MYQ823" s="399"/>
      <c r="MYR823" s="399"/>
      <c r="MYS823" s="399"/>
      <c r="MYT823" s="399"/>
      <c r="MYU823" s="399"/>
      <c r="MYV823" s="399"/>
      <c r="MYW823" s="399"/>
      <c r="MYX823" s="399"/>
      <c r="MYY823" s="399"/>
      <c r="MYZ823" s="399"/>
      <c r="MZA823" s="399"/>
      <c r="MZB823" s="399"/>
      <c r="MZC823" s="399"/>
      <c r="MZD823" s="399"/>
      <c r="MZE823" s="399"/>
      <c r="MZF823" s="399"/>
      <c r="MZG823" s="399"/>
      <c r="MZH823" s="399"/>
      <c r="MZI823" s="399"/>
      <c r="MZJ823" s="399"/>
      <c r="MZK823" s="399"/>
      <c r="MZL823" s="399"/>
      <c r="MZM823" s="399"/>
      <c r="MZN823" s="399"/>
      <c r="MZO823" s="399"/>
      <c r="MZP823" s="399"/>
      <c r="MZQ823" s="399"/>
      <c r="MZR823" s="399"/>
      <c r="MZS823" s="399"/>
      <c r="MZT823" s="399"/>
      <c r="MZU823" s="399"/>
      <c r="MZV823" s="399"/>
      <c r="MZW823" s="399"/>
      <c r="MZX823" s="399"/>
      <c r="MZY823" s="399"/>
      <c r="MZZ823" s="399"/>
      <c r="NAA823" s="399"/>
      <c r="NAB823" s="399"/>
      <c r="NAC823" s="399"/>
      <c r="NAD823" s="399"/>
      <c r="NAE823" s="399"/>
      <c r="NAF823" s="399"/>
      <c r="NAG823" s="399"/>
      <c r="NAH823" s="399"/>
      <c r="NAI823" s="399"/>
      <c r="NAJ823" s="399"/>
      <c r="NAK823" s="399"/>
      <c r="NAL823" s="399"/>
      <c r="NAM823" s="399"/>
      <c r="NAN823" s="399"/>
      <c r="NAO823" s="399"/>
      <c r="NAP823" s="399"/>
      <c r="NAQ823" s="399"/>
      <c r="NAR823" s="399"/>
      <c r="NAS823" s="399"/>
      <c r="NAT823" s="399"/>
      <c r="NAU823" s="399"/>
      <c r="NAV823" s="399"/>
      <c r="NAW823" s="399"/>
      <c r="NAX823" s="399"/>
      <c r="NAY823" s="399"/>
      <c r="NAZ823" s="399"/>
      <c r="NBA823" s="399"/>
      <c r="NBB823" s="399"/>
      <c r="NBC823" s="399"/>
      <c r="NBD823" s="399"/>
      <c r="NBE823" s="399"/>
      <c r="NBF823" s="399"/>
      <c r="NBG823" s="399"/>
      <c r="NBH823" s="399"/>
      <c r="NBI823" s="399"/>
      <c r="NBJ823" s="399"/>
      <c r="NBK823" s="399"/>
      <c r="NBL823" s="399"/>
      <c r="NBM823" s="399"/>
      <c r="NBN823" s="399"/>
      <c r="NBO823" s="399"/>
      <c r="NBP823" s="399"/>
      <c r="NBQ823" s="399"/>
      <c r="NBR823" s="399"/>
      <c r="NBS823" s="399"/>
      <c r="NBT823" s="399"/>
      <c r="NBU823" s="399"/>
      <c r="NBV823" s="399"/>
      <c r="NBW823" s="399"/>
      <c r="NBX823" s="399"/>
      <c r="NBY823" s="399"/>
      <c r="NBZ823" s="399"/>
      <c r="NCA823" s="399"/>
      <c r="NCB823" s="399"/>
      <c r="NCC823" s="399"/>
      <c r="NCD823" s="399"/>
      <c r="NCE823" s="399"/>
      <c r="NCF823" s="399"/>
      <c r="NCG823" s="399"/>
      <c r="NCH823" s="399"/>
      <c r="NCI823" s="399"/>
      <c r="NCJ823" s="399"/>
      <c r="NCK823" s="399"/>
      <c r="NCL823" s="399"/>
      <c r="NCM823" s="399"/>
      <c r="NCN823" s="399"/>
      <c r="NCO823" s="399"/>
      <c r="NCP823" s="399"/>
      <c r="NCQ823" s="399"/>
      <c r="NCR823" s="399"/>
      <c r="NCS823" s="399"/>
      <c r="NCT823" s="399"/>
      <c r="NCU823" s="399"/>
      <c r="NCV823" s="399"/>
      <c r="NCW823" s="399"/>
      <c r="NCX823" s="399"/>
      <c r="NCY823" s="399"/>
      <c r="NCZ823" s="399"/>
      <c r="NDA823" s="399"/>
      <c r="NDB823" s="399"/>
      <c r="NDC823" s="399"/>
      <c r="NDD823" s="399"/>
      <c r="NDE823" s="399"/>
      <c r="NDF823" s="399"/>
      <c r="NDG823" s="399"/>
      <c r="NDH823" s="399"/>
      <c r="NDI823" s="399"/>
      <c r="NDJ823" s="399"/>
      <c r="NDK823" s="399"/>
      <c r="NDL823" s="399"/>
      <c r="NDM823" s="399"/>
      <c r="NDN823" s="399"/>
      <c r="NDO823" s="399"/>
      <c r="NDP823" s="399"/>
      <c r="NDQ823" s="399"/>
      <c r="NDR823" s="399"/>
      <c r="NDS823" s="399"/>
      <c r="NDT823" s="399"/>
      <c r="NDU823" s="399"/>
      <c r="NDV823" s="399"/>
      <c r="NDW823" s="399"/>
      <c r="NDX823" s="399"/>
      <c r="NDY823" s="399"/>
      <c r="NDZ823" s="399"/>
      <c r="NEA823" s="399"/>
      <c r="NEB823" s="399"/>
      <c r="NEC823" s="399"/>
      <c r="NED823" s="399"/>
      <c r="NEE823" s="399"/>
      <c r="NEF823" s="399"/>
      <c r="NEG823" s="399"/>
      <c r="NEH823" s="399"/>
      <c r="NEI823" s="399"/>
      <c r="NEJ823" s="399"/>
      <c r="NEK823" s="399"/>
      <c r="NEL823" s="399"/>
      <c r="NEM823" s="399"/>
      <c r="NEN823" s="399"/>
      <c r="NEO823" s="399"/>
      <c r="NEP823" s="399"/>
      <c r="NEQ823" s="399"/>
      <c r="NER823" s="399"/>
      <c r="NES823" s="399"/>
      <c r="NET823" s="399"/>
      <c r="NEU823" s="399"/>
      <c r="NEV823" s="399"/>
      <c r="NEW823" s="399"/>
      <c r="NEX823" s="399"/>
      <c r="NEY823" s="399"/>
      <c r="NEZ823" s="399"/>
      <c r="NFA823" s="399"/>
      <c r="NFB823" s="399"/>
      <c r="NFC823" s="399"/>
      <c r="NFD823" s="399"/>
      <c r="NFE823" s="399"/>
      <c r="NFF823" s="399"/>
      <c r="NFG823" s="399"/>
      <c r="NFH823" s="399"/>
      <c r="NFI823" s="399"/>
      <c r="NFJ823" s="399"/>
      <c r="NFK823" s="399"/>
      <c r="NFL823" s="399"/>
      <c r="NFM823" s="399"/>
      <c r="NFN823" s="399"/>
      <c r="NFO823" s="399"/>
      <c r="NFP823" s="399"/>
      <c r="NFQ823" s="399"/>
      <c r="NFR823" s="399"/>
      <c r="NFS823" s="399"/>
      <c r="NFT823" s="399"/>
      <c r="NFU823" s="399"/>
      <c r="NFV823" s="399"/>
      <c r="NFW823" s="399"/>
      <c r="NFX823" s="399"/>
      <c r="NFY823" s="399"/>
      <c r="NFZ823" s="399"/>
      <c r="NGA823" s="399"/>
      <c r="NGB823" s="399"/>
      <c r="NGC823" s="399"/>
      <c r="NGD823" s="399"/>
      <c r="NGE823" s="399"/>
      <c r="NGF823" s="399"/>
      <c r="NGG823" s="399"/>
      <c r="NGH823" s="399"/>
      <c r="NGI823" s="399"/>
      <c r="NGJ823" s="399"/>
      <c r="NGK823" s="399"/>
      <c r="NGL823" s="399"/>
      <c r="NGM823" s="399"/>
      <c r="NGN823" s="399"/>
      <c r="NGO823" s="399"/>
      <c r="NGP823" s="399"/>
      <c r="NGQ823" s="399"/>
      <c r="NGR823" s="399"/>
      <c r="NGS823" s="399"/>
      <c r="NGT823" s="399"/>
      <c r="NGU823" s="399"/>
      <c r="NGV823" s="399"/>
      <c r="NGW823" s="399"/>
      <c r="NGX823" s="399"/>
      <c r="NGY823" s="399"/>
      <c r="NGZ823" s="399"/>
      <c r="NHA823" s="399"/>
      <c r="NHB823" s="399"/>
      <c r="NHC823" s="399"/>
      <c r="NHD823" s="399"/>
      <c r="NHE823" s="399"/>
      <c r="NHF823" s="399"/>
      <c r="NHG823" s="399"/>
      <c r="NHH823" s="399"/>
      <c r="NHI823" s="399"/>
      <c r="NHJ823" s="399"/>
      <c r="NHK823" s="399"/>
      <c r="NHL823" s="399"/>
      <c r="NHM823" s="399"/>
      <c r="NHN823" s="399"/>
      <c r="NHO823" s="399"/>
      <c r="NHP823" s="399"/>
      <c r="NHQ823" s="399"/>
      <c r="NHR823" s="399"/>
      <c r="NHS823" s="399"/>
      <c r="NHT823" s="399"/>
      <c r="NHU823" s="399"/>
      <c r="NHV823" s="399"/>
      <c r="NHW823" s="399"/>
      <c r="NHX823" s="399"/>
      <c r="NHY823" s="399"/>
      <c r="NHZ823" s="399"/>
      <c r="NIA823" s="399"/>
      <c r="NIB823" s="399"/>
      <c r="NIC823" s="399"/>
      <c r="NID823" s="399"/>
      <c r="NIE823" s="399"/>
      <c r="NIF823" s="399"/>
      <c r="NIG823" s="399"/>
      <c r="NIH823" s="399"/>
      <c r="NII823" s="399"/>
      <c r="NIJ823" s="399"/>
      <c r="NIK823" s="399"/>
      <c r="NIL823" s="399"/>
      <c r="NIM823" s="399"/>
      <c r="NIN823" s="399"/>
      <c r="NIO823" s="399"/>
      <c r="NIP823" s="399"/>
      <c r="NIQ823" s="399"/>
      <c r="NIR823" s="399"/>
      <c r="NIS823" s="399"/>
      <c r="NIT823" s="399"/>
      <c r="NIU823" s="399"/>
      <c r="NIV823" s="399"/>
      <c r="NIW823" s="399"/>
      <c r="NIX823" s="399"/>
      <c r="NIY823" s="399"/>
      <c r="NIZ823" s="399"/>
      <c r="NJA823" s="399"/>
      <c r="NJB823" s="399"/>
      <c r="NJC823" s="399"/>
      <c r="NJD823" s="399"/>
      <c r="NJE823" s="399"/>
      <c r="NJF823" s="399"/>
      <c r="NJG823" s="399"/>
      <c r="NJH823" s="399"/>
      <c r="NJI823" s="399"/>
      <c r="NJJ823" s="399"/>
      <c r="NJK823" s="399"/>
      <c r="NJL823" s="399"/>
      <c r="NJM823" s="399"/>
      <c r="NJN823" s="399"/>
      <c r="NJO823" s="399"/>
      <c r="NJP823" s="399"/>
      <c r="NJQ823" s="399"/>
      <c r="NJR823" s="399"/>
      <c r="NJS823" s="399"/>
      <c r="NJT823" s="399"/>
      <c r="NJU823" s="399"/>
      <c r="NJV823" s="399"/>
      <c r="NJW823" s="399"/>
      <c r="NJX823" s="399"/>
      <c r="NJY823" s="399"/>
      <c r="NJZ823" s="399"/>
      <c r="NKA823" s="399"/>
      <c r="NKB823" s="399"/>
      <c r="NKC823" s="399"/>
      <c r="NKD823" s="399"/>
      <c r="NKE823" s="399"/>
      <c r="NKF823" s="399"/>
      <c r="NKG823" s="399"/>
      <c r="NKH823" s="399"/>
      <c r="NKI823" s="399"/>
      <c r="NKJ823" s="399"/>
      <c r="NKK823" s="399"/>
      <c r="NKL823" s="399"/>
      <c r="NKM823" s="399"/>
      <c r="NKN823" s="399"/>
      <c r="NKO823" s="399"/>
      <c r="NKP823" s="399"/>
      <c r="NKQ823" s="399"/>
      <c r="NKR823" s="399"/>
      <c r="NKS823" s="399"/>
      <c r="NKT823" s="399"/>
      <c r="NKU823" s="399"/>
      <c r="NKV823" s="399"/>
      <c r="NKW823" s="399"/>
      <c r="NKX823" s="399"/>
      <c r="NKY823" s="399"/>
      <c r="NKZ823" s="399"/>
      <c r="NLA823" s="399"/>
      <c r="NLB823" s="399"/>
      <c r="NLC823" s="399"/>
      <c r="NLD823" s="399"/>
      <c r="NLE823" s="399"/>
      <c r="NLF823" s="399"/>
      <c r="NLG823" s="399"/>
      <c r="NLH823" s="399"/>
      <c r="NLI823" s="399"/>
      <c r="NLJ823" s="399"/>
      <c r="NLK823" s="399"/>
      <c r="NLL823" s="399"/>
      <c r="NLM823" s="399"/>
      <c r="NLN823" s="399"/>
      <c r="NLO823" s="399"/>
      <c r="NLP823" s="399"/>
      <c r="NLQ823" s="399"/>
      <c r="NLR823" s="399"/>
      <c r="NLS823" s="399"/>
      <c r="NLT823" s="399"/>
      <c r="NLU823" s="399"/>
      <c r="NLV823" s="399"/>
      <c r="NLW823" s="399"/>
      <c r="NLX823" s="399"/>
      <c r="NLY823" s="399"/>
      <c r="NLZ823" s="399"/>
      <c r="NMA823" s="399"/>
      <c r="NMB823" s="399"/>
      <c r="NMC823" s="399"/>
      <c r="NMD823" s="399"/>
      <c r="NME823" s="399"/>
      <c r="NMF823" s="399"/>
      <c r="NMG823" s="399"/>
      <c r="NMH823" s="399"/>
      <c r="NMI823" s="399"/>
      <c r="NMJ823" s="399"/>
      <c r="NMK823" s="399"/>
      <c r="NML823" s="399"/>
      <c r="NMM823" s="399"/>
      <c r="NMN823" s="399"/>
      <c r="NMO823" s="399"/>
      <c r="NMP823" s="399"/>
      <c r="NMQ823" s="399"/>
      <c r="NMR823" s="399"/>
      <c r="NMS823" s="399"/>
      <c r="NMT823" s="399"/>
      <c r="NMU823" s="399"/>
      <c r="NMV823" s="399"/>
      <c r="NMW823" s="399"/>
      <c r="NMX823" s="399"/>
      <c r="NMY823" s="399"/>
      <c r="NMZ823" s="399"/>
      <c r="NNA823" s="399"/>
      <c r="NNB823" s="399"/>
      <c r="NNC823" s="399"/>
      <c r="NND823" s="399"/>
      <c r="NNE823" s="399"/>
      <c r="NNF823" s="399"/>
      <c r="NNG823" s="399"/>
      <c r="NNH823" s="399"/>
      <c r="NNI823" s="399"/>
      <c r="NNJ823" s="399"/>
      <c r="NNK823" s="399"/>
      <c r="NNL823" s="399"/>
      <c r="NNM823" s="399"/>
      <c r="NNN823" s="399"/>
      <c r="NNO823" s="399"/>
      <c r="NNP823" s="399"/>
      <c r="NNQ823" s="399"/>
      <c r="NNR823" s="399"/>
      <c r="NNS823" s="399"/>
      <c r="NNT823" s="399"/>
      <c r="NNU823" s="399"/>
      <c r="NNV823" s="399"/>
      <c r="NNW823" s="399"/>
      <c r="NNX823" s="399"/>
      <c r="NNY823" s="399"/>
      <c r="NNZ823" s="399"/>
      <c r="NOA823" s="399"/>
      <c r="NOB823" s="399"/>
      <c r="NOC823" s="399"/>
      <c r="NOD823" s="399"/>
      <c r="NOE823" s="399"/>
      <c r="NOF823" s="399"/>
      <c r="NOG823" s="399"/>
      <c r="NOH823" s="399"/>
      <c r="NOI823" s="399"/>
      <c r="NOJ823" s="399"/>
      <c r="NOK823" s="399"/>
      <c r="NOL823" s="399"/>
      <c r="NOM823" s="399"/>
      <c r="NON823" s="399"/>
      <c r="NOO823" s="399"/>
      <c r="NOP823" s="399"/>
      <c r="NOQ823" s="399"/>
      <c r="NOR823" s="399"/>
      <c r="NOS823" s="399"/>
      <c r="NOT823" s="399"/>
      <c r="NOU823" s="399"/>
      <c r="NOV823" s="399"/>
      <c r="NOW823" s="399"/>
      <c r="NOX823" s="399"/>
      <c r="NOY823" s="399"/>
      <c r="NOZ823" s="399"/>
      <c r="NPA823" s="399"/>
      <c r="NPB823" s="399"/>
      <c r="NPC823" s="399"/>
      <c r="NPD823" s="399"/>
      <c r="NPE823" s="399"/>
      <c r="NPF823" s="399"/>
      <c r="NPG823" s="399"/>
      <c r="NPH823" s="399"/>
      <c r="NPI823" s="399"/>
      <c r="NPJ823" s="399"/>
      <c r="NPK823" s="399"/>
      <c r="NPL823" s="399"/>
      <c r="NPM823" s="399"/>
      <c r="NPN823" s="399"/>
      <c r="NPO823" s="399"/>
      <c r="NPP823" s="399"/>
      <c r="NPQ823" s="399"/>
      <c r="NPR823" s="399"/>
      <c r="NPS823" s="399"/>
      <c r="NPT823" s="399"/>
      <c r="NPU823" s="399"/>
      <c r="NPV823" s="399"/>
      <c r="NPW823" s="399"/>
      <c r="NPX823" s="399"/>
      <c r="NPY823" s="399"/>
      <c r="NPZ823" s="399"/>
      <c r="NQA823" s="399"/>
      <c r="NQB823" s="399"/>
      <c r="NQC823" s="399"/>
      <c r="NQD823" s="399"/>
      <c r="NQE823" s="399"/>
      <c r="NQF823" s="399"/>
      <c r="NQG823" s="399"/>
      <c r="NQH823" s="399"/>
      <c r="NQI823" s="399"/>
      <c r="NQJ823" s="399"/>
      <c r="NQK823" s="399"/>
      <c r="NQL823" s="399"/>
      <c r="NQM823" s="399"/>
      <c r="NQN823" s="399"/>
      <c r="NQO823" s="399"/>
      <c r="NQP823" s="399"/>
      <c r="NQQ823" s="399"/>
      <c r="NQR823" s="399"/>
      <c r="NQS823" s="399"/>
      <c r="NQT823" s="399"/>
      <c r="NQU823" s="399"/>
      <c r="NQV823" s="399"/>
      <c r="NQW823" s="399"/>
      <c r="NQX823" s="399"/>
      <c r="NQY823" s="399"/>
      <c r="NQZ823" s="399"/>
      <c r="NRA823" s="399"/>
      <c r="NRB823" s="399"/>
      <c r="NRC823" s="399"/>
      <c r="NRD823" s="399"/>
      <c r="NRE823" s="399"/>
      <c r="NRF823" s="399"/>
      <c r="NRG823" s="399"/>
      <c r="NRH823" s="399"/>
      <c r="NRI823" s="399"/>
      <c r="NRJ823" s="399"/>
      <c r="NRK823" s="399"/>
      <c r="NRL823" s="399"/>
      <c r="NRM823" s="399"/>
      <c r="NRN823" s="399"/>
      <c r="NRO823" s="399"/>
      <c r="NRP823" s="399"/>
      <c r="NRQ823" s="399"/>
      <c r="NRR823" s="399"/>
      <c r="NRS823" s="399"/>
      <c r="NRT823" s="399"/>
      <c r="NRU823" s="399"/>
      <c r="NRV823" s="399"/>
      <c r="NRW823" s="399"/>
      <c r="NRX823" s="399"/>
      <c r="NRY823" s="399"/>
      <c r="NRZ823" s="399"/>
      <c r="NSA823" s="399"/>
      <c r="NSB823" s="399"/>
      <c r="NSC823" s="399"/>
      <c r="NSD823" s="399"/>
      <c r="NSE823" s="399"/>
      <c r="NSF823" s="399"/>
      <c r="NSG823" s="399"/>
      <c r="NSH823" s="399"/>
      <c r="NSI823" s="399"/>
      <c r="NSJ823" s="399"/>
      <c r="NSK823" s="399"/>
      <c r="NSL823" s="399"/>
      <c r="NSM823" s="399"/>
      <c r="NSN823" s="399"/>
      <c r="NSO823" s="399"/>
      <c r="NSP823" s="399"/>
      <c r="NSQ823" s="399"/>
      <c r="NSR823" s="399"/>
      <c r="NSS823" s="399"/>
      <c r="NST823" s="399"/>
      <c r="NSU823" s="399"/>
      <c r="NSV823" s="399"/>
      <c r="NSW823" s="399"/>
      <c r="NSX823" s="399"/>
      <c r="NSY823" s="399"/>
      <c r="NSZ823" s="399"/>
      <c r="NTA823" s="399"/>
      <c r="NTB823" s="399"/>
      <c r="NTC823" s="399"/>
      <c r="NTD823" s="399"/>
      <c r="NTE823" s="399"/>
      <c r="NTF823" s="399"/>
      <c r="NTG823" s="399"/>
      <c r="NTH823" s="399"/>
      <c r="NTI823" s="399"/>
      <c r="NTJ823" s="399"/>
      <c r="NTK823" s="399"/>
      <c r="NTL823" s="399"/>
      <c r="NTM823" s="399"/>
      <c r="NTN823" s="399"/>
      <c r="NTO823" s="399"/>
      <c r="NTP823" s="399"/>
      <c r="NTQ823" s="399"/>
      <c r="NTR823" s="399"/>
      <c r="NTS823" s="399"/>
      <c r="NTT823" s="399"/>
      <c r="NTU823" s="399"/>
      <c r="NTV823" s="399"/>
      <c r="NTW823" s="399"/>
      <c r="NTX823" s="399"/>
      <c r="NTY823" s="399"/>
      <c r="NTZ823" s="399"/>
      <c r="NUA823" s="399"/>
      <c r="NUB823" s="399"/>
      <c r="NUC823" s="399"/>
      <c r="NUD823" s="399"/>
      <c r="NUE823" s="399"/>
      <c r="NUF823" s="399"/>
      <c r="NUG823" s="399"/>
      <c r="NUH823" s="399"/>
      <c r="NUI823" s="399"/>
      <c r="NUJ823" s="399"/>
      <c r="NUK823" s="399"/>
      <c r="NUL823" s="399"/>
      <c r="NUM823" s="399"/>
      <c r="NUN823" s="399"/>
      <c r="NUO823" s="399"/>
      <c r="NUP823" s="399"/>
      <c r="NUQ823" s="399"/>
      <c r="NUR823" s="399"/>
      <c r="NUS823" s="399"/>
      <c r="NUT823" s="399"/>
      <c r="NUU823" s="399"/>
      <c r="NUV823" s="399"/>
      <c r="NUW823" s="399"/>
      <c r="NUX823" s="399"/>
      <c r="NUY823" s="399"/>
      <c r="NUZ823" s="399"/>
      <c r="NVA823" s="399"/>
      <c r="NVB823" s="399"/>
      <c r="NVC823" s="399"/>
      <c r="NVD823" s="399"/>
      <c r="NVE823" s="399"/>
      <c r="NVF823" s="399"/>
      <c r="NVG823" s="399"/>
      <c r="NVH823" s="399"/>
      <c r="NVI823" s="399"/>
      <c r="NVJ823" s="399"/>
      <c r="NVK823" s="399"/>
      <c r="NVL823" s="399"/>
      <c r="NVM823" s="399"/>
      <c r="NVN823" s="399"/>
      <c r="NVO823" s="399"/>
      <c r="NVP823" s="399"/>
      <c r="NVQ823" s="399"/>
      <c r="NVR823" s="399"/>
      <c r="NVS823" s="399"/>
      <c r="NVT823" s="399"/>
      <c r="NVU823" s="399"/>
      <c r="NVV823" s="399"/>
      <c r="NVW823" s="399"/>
      <c r="NVX823" s="399"/>
      <c r="NVY823" s="399"/>
      <c r="NVZ823" s="399"/>
      <c r="NWA823" s="399"/>
      <c r="NWB823" s="399"/>
      <c r="NWC823" s="399"/>
      <c r="NWD823" s="399"/>
      <c r="NWE823" s="399"/>
      <c r="NWF823" s="399"/>
      <c r="NWG823" s="399"/>
      <c r="NWH823" s="399"/>
      <c r="NWI823" s="399"/>
      <c r="NWJ823" s="399"/>
      <c r="NWK823" s="399"/>
      <c r="NWL823" s="399"/>
      <c r="NWM823" s="399"/>
      <c r="NWN823" s="399"/>
      <c r="NWO823" s="399"/>
      <c r="NWP823" s="399"/>
      <c r="NWQ823" s="399"/>
      <c r="NWR823" s="399"/>
      <c r="NWS823" s="399"/>
      <c r="NWT823" s="399"/>
      <c r="NWU823" s="399"/>
      <c r="NWV823" s="399"/>
      <c r="NWW823" s="399"/>
      <c r="NWX823" s="399"/>
      <c r="NWY823" s="399"/>
      <c r="NWZ823" s="399"/>
      <c r="NXA823" s="399"/>
      <c r="NXB823" s="399"/>
      <c r="NXC823" s="399"/>
      <c r="NXD823" s="399"/>
      <c r="NXE823" s="399"/>
      <c r="NXF823" s="399"/>
      <c r="NXG823" s="399"/>
      <c r="NXH823" s="399"/>
      <c r="NXI823" s="399"/>
      <c r="NXJ823" s="399"/>
      <c r="NXK823" s="399"/>
      <c r="NXL823" s="399"/>
      <c r="NXM823" s="399"/>
      <c r="NXN823" s="399"/>
      <c r="NXO823" s="399"/>
      <c r="NXP823" s="399"/>
      <c r="NXQ823" s="399"/>
      <c r="NXR823" s="399"/>
      <c r="NXS823" s="399"/>
      <c r="NXT823" s="399"/>
      <c r="NXU823" s="399"/>
      <c r="NXV823" s="399"/>
      <c r="NXW823" s="399"/>
      <c r="NXX823" s="399"/>
      <c r="NXY823" s="399"/>
      <c r="NXZ823" s="399"/>
      <c r="NYA823" s="399"/>
      <c r="NYB823" s="399"/>
      <c r="NYC823" s="399"/>
      <c r="NYD823" s="399"/>
      <c r="NYE823" s="399"/>
      <c r="NYF823" s="399"/>
      <c r="NYG823" s="399"/>
      <c r="NYH823" s="399"/>
      <c r="NYI823" s="399"/>
      <c r="NYJ823" s="399"/>
      <c r="NYK823" s="399"/>
      <c r="NYL823" s="399"/>
      <c r="NYM823" s="399"/>
      <c r="NYN823" s="399"/>
      <c r="NYO823" s="399"/>
      <c r="NYP823" s="399"/>
      <c r="NYQ823" s="399"/>
      <c r="NYR823" s="399"/>
      <c r="NYS823" s="399"/>
      <c r="NYT823" s="399"/>
      <c r="NYU823" s="399"/>
      <c r="NYV823" s="399"/>
      <c r="NYW823" s="399"/>
      <c r="NYX823" s="399"/>
      <c r="NYY823" s="399"/>
      <c r="NYZ823" s="399"/>
      <c r="NZA823" s="399"/>
      <c r="NZB823" s="399"/>
      <c r="NZC823" s="399"/>
      <c r="NZD823" s="399"/>
      <c r="NZE823" s="399"/>
      <c r="NZF823" s="399"/>
      <c r="NZG823" s="399"/>
      <c r="NZH823" s="399"/>
      <c r="NZI823" s="399"/>
      <c r="NZJ823" s="399"/>
      <c r="NZK823" s="399"/>
      <c r="NZL823" s="399"/>
      <c r="NZM823" s="399"/>
      <c r="NZN823" s="399"/>
      <c r="NZO823" s="399"/>
      <c r="NZP823" s="399"/>
      <c r="NZQ823" s="399"/>
      <c r="NZR823" s="399"/>
      <c r="NZS823" s="399"/>
      <c r="NZT823" s="399"/>
      <c r="NZU823" s="399"/>
      <c r="NZV823" s="399"/>
      <c r="NZW823" s="399"/>
      <c r="NZX823" s="399"/>
      <c r="NZY823" s="399"/>
      <c r="NZZ823" s="399"/>
      <c r="OAA823" s="399"/>
      <c r="OAB823" s="399"/>
      <c r="OAC823" s="399"/>
      <c r="OAD823" s="399"/>
      <c r="OAE823" s="399"/>
      <c r="OAF823" s="399"/>
      <c r="OAG823" s="399"/>
      <c r="OAH823" s="399"/>
      <c r="OAI823" s="399"/>
      <c r="OAJ823" s="399"/>
      <c r="OAK823" s="399"/>
      <c r="OAL823" s="399"/>
      <c r="OAM823" s="399"/>
      <c r="OAN823" s="399"/>
      <c r="OAO823" s="399"/>
      <c r="OAP823" s="399"/>
      <c r="OAQ823" s="399"/>
      <c r="OAR823" s="399"/>
      <c r="OAS823" s="399"/>
      <c r="OAT823" s="399"/>
      <c r="OAU823" s="399"/>
      <c r="OAV823" s="399"/>
      <c r="OAW823" s="399"/>
      <c r="OAX823" s="399"/>
      <c r="OAY823" s="399"/>
      <c r="OAZ823" s="399"/>
      <c r="OBA823" s="399"/>
      <c r="OBB823" s="399"/>
      <c r="OBC823" s="399"/>
      <c r="OBD823" s="399"/>
      <c r="OBE823" s="399"/>
      <c r="OBF823" s="399"/>
      <c r="OBG823" s="399"/>
      <c r="OBH823" s="399"/>
      <c r="OBI823" s="399"/>
      <c r="OBJ823" s="399"/>
      <c r="OBK823" s="399"/>
      <c r="OBL823" s="399"/>
      <c r="OBM823" s="399"/>
      <c r="OBN823" s="399"/>
      <c r="OBO823" s="399"/>
      <c r="OBP823" s="399"/>
      <c r="OBQ823" s="399"/>
      <c r="OBR823" s="399"/>
      <c r="OBS823" s="399"/>
      <c r="OBT823" s="399"/>
      <c r="OBU823" s="399"/>
      <c r="OBV823" s="399"/>
      <c r="OBW823" s="399"/>
      <c r="OBX823" s="399"/>
      <c r="OBY823" s="399"/>
      <c r="OBZ823" s="399"/>
      <c r="OCA823" s="399"/>
      <c r="OCB823" s="399"/>
      <c r="OCC823" s="399"/>
      <c r="OCD823" s="399"/>
      <c r="OCE823" s="399"/>
      <c r="OCF823" s="399"/>
      <c r="OCG823" s="399"/>
      <c r="OCH823" s="399"/>
      <c r="OCI823" s="399"/>
      <c r="OCJ823" s="399"/>
      <c r="OCK823" s="399"/>
      <c r="OCL823" s="399"/>
      <c r="OCM823" s="399"/>
      <c r="OCN823" s="399"/>
      <c r="OCO823" s="399"/>
      <c r="OCP823" s="399"/>
      <c r="OCQ823" s="399"/>
      <c r="OCR823" s="399"/>
      <c r="OCS823" s="399"/>
      <c r="OCT823" s="399"/>
      <c r="OCU823" s="399"/>
      <c r="OCV823" s="399"/>
      <c r="OCW823" s="399"/>
      <c r="OCX823" s="399"/>
      <c r="OCY823" s="399"/>
      <c r="OCZ823" s="399"/>
      <c r="ODA823" s="399"/>
      <c r="ODB823" s="399"/>
      <c r="ODC823" s="399"/>
      <c r="ODD823" s="399"/>
      <c r="ODE823" s="399"/>
      <c r="ODF823" s="399"/>
      <c r="ODG823" s="399"/>
      <c r="ODH823" s="399"/>
      <c r="ODI823" s="399"/>
      <c r="ODJ823" s="399"/>
      <c r="ODK823" s="399"/>
      <c r="ODL823" s="399"/>
      <c r="ODM823" s="399"/>
      <c r="ODN823" s="399"/>
      <c r="ODO823" s="399"/>
      <c r="ODP823" s="399"/>
      <c r="ODQ823" s="399"/>
      <c r="ODR823" s="399"/>
      <c r="ODS823" s="399"/>
      <c r="ODT823" s="399"/>
      <c r="ODU823" s="399"/>
      <c r="ODV823" s="399"/>
      <c r="ODW823" s="399"/>
      <c r="ODX823" s="399"/>
      <c r="ODY823" s="399"/>
      <c r="ODZ823" s="399"/>
      <c r="OEA823" s="399"/>
      <c r="OEB823" s="399"/>
      <c r="OEC823" s="399"/>
      <c r="OED823" s="399"/>
      <c r="OEE823" s="399"/>
      <c r="OEF823" s="399"/>
      <c r="OEG823" s="399"/>
      <c r="OEH823" s="399"/>
      <c r="OEI823" s="399"/>
      <c r="OEJ823" s="399"/>
      <c r="OEK823" s="399"/>
      <c r="OEL823" s="399"/>
      <c r="OEM823" s="399"/>
      <c r="OEN823" s="399"/>
      <c r="OEO823" s="399"/>
      <c r="OEP823" s="399"/>
      <c r="OEQ823" s="399"/>
      <c r="OER823" s="399"/>
      <c r="OES823" s="399"/>
      <c r="OET823" s="399"/>
      <c r="OEU823" s="399"/>
      <c r="OEV823" s="399"/>
      <c r="OEW823" s="399"/>
      <c r="OEX823" s="399"/>
      <c r="OEY823" s="399"/>
      <c r="OEZ823" s="399"/>
      <c r="OFA823" s="399"/>
      <c r="OFB823" s="399"/>
      <c r="OFC823" s="399"/>
      <c r="OFD823" s="399"/>
      <c r="OFE823" s="399"/>
      <c r="OFF823" s="399"/>
      <c r="OFG823" s="399"/>
      <c r="OFH823" s="399"/>
      <c r="OFI823" s="399"/>
      <c r="OFJ823" s="399"/>
      <c r="OFK823" s="399"/>
      <c r="OFL823" s="399"/>
      <c r="OFM823" s="399"/>
      <c r="OFN823" s="399"/>
      <c r="OFO823" s="399"/>
      <c r="OFP823" s="399"/>
      <c r="OFQ823" s="399"/>
      <c r="OFR823" s="399"/>
      <c r="OFS823" s="399"/>
      <c r="OFT823" s="399"/>
      <c r="OFU823" s="399"/>
      <c r="OFV823" s="399"/>
      <c r="OFW823" s="399"/>
      <c r="OFX823" s="399"/>
      <c r="OFY823" s="399"/>
      <c r="OFZ823" s="399"/>
      <c r="OGA823" s="399"/>
      <c r="OGB823" s="399"/>
      <c r="OGC823" s="399"/>
      <c r="OGD823" s="399"/>
      <c r="OGE823" s="399"/>
      <c r="OGF823" s="399"/>
      <c r="OGG823" s="399"/>
      <c r="OGH823" s="399"/>
      <c r="OGI823" s="399"/>
      <c r="OGJ823" s="399"/>
      <c r="OGK823" s="399"/>
      <c r="OGL823" s="399"/>
      <c r="OGM823" s="399"/>
      <c r="OGN823" s="399"/>
      <c r="OGO823" s="399"/>
      <c r="OGP823" s="399"/>
      <c r="OGQ823" s="399"/>
      <c r="OGR823" s="399"/>
      <c r="OGS823" s="399"/>
      <c r="OGT823" s="399"/>
      <c r="OGU823" s="399"/>
      <c r="OGV823" s="399"/>
      <c r="OGW823" s="399"/>
      <c r="OGX823" s="399"/>
      <c r="OGY823" s="399"/>
      <c r="OGZ823" s="399"/>
      <c r="OHA823" s="399"/>
      <c r="OHB823" s="399"/>
      <c r="OHC823" s="399"/>
      <c r="OHD823" s="399"/>
      <c r="OHE823" s="399"/>
      <c r="OHF823" s="399"/>
      <c r="OHG823" s="399"/>
      <c r="OHH823" s="399"/>
      <c r="OHI823" s="399"/>
      <c r="OHJ823" s="399"/>
      <c r="OHK823" s="399"/>
      <c r="OHL823" s="399"/>
      <c r="OHM823" s="399"/>
      <c r="OHN823" s="399"/>
      <c r="OHO823" s="399"/>
      <c r="OHP823" s="399"/>
      <c r="OHQ823" s="399"/>
      <c r="OHR823" s="399"/>
      <c r="OHS823" s="399"/>
      <c r="OHT823" s="399"/>
      <c r="OHU823" s="399"/>
      <c r="OHV823" s="399"/>
      <c r="OHW823" s="399"/>
      <c r="OHX823" s="399"/>
      <c r="OHY823" s="399"/>
      <c r="OHZ823" s="399"/>
      <c r="OIA823" s="399"/>
      <c r="OIB823" s="399"/>
      <c r="OIC823" s="399"/>
      <c r="OID823" s="399"/>
      <c r="OIE823" s="399"/>
      <c r="OIF823" s="399"/>
      <c r="OIG823" s="399"/>
      <c r="OIH823" s="399"/>
      <c r="OII823" s="399"/>
      <c r="OIJ823" s="399"/>
      <c r="OIK823" s="399"/>
      <c r="OIL823" s="399"/>
      <c r="OIM823" s="399"/>
      <c r="OIN823" s="399"/>
      <c r="OIO823" s="399"/>
      <c r="OIP823" s="399"/>
      <c r="OIQ823" s="399"/>
      <c r="OIR823" s="399"/>
      <c r="OIS823" s="399"/>
      <c r="OIT823" s="399"/>
      <c r="OIU823" s="399"/>
      <c r="OIV823" s="399"/>
      <c r="OIW823" s="399"/>
      <c r="OIX823" s="399"/>
      <c r="OIY823" s="399"/>
      <c r="OIZ823" s="399"/>
      <c r="OJA823" s="399"/>
      <c r="OJB823" s="399"/>
      <c r="OJC823" s="399"/>
      <c r="OJD823" s="399"/>
      <c r="OJE823" s="399"/>
      <c r="OJF823" s="399"/>
      <c r="OJG823" s="399"/>
      <c r="OJH823" s="399"/>
      <c r="OJI823" s="399"/>
      <c r="OJJ823" s="399"/>
      <c r="OJK823" s="399"/>
      <c r="OJL823" s="399"/>
      <c r="OJM823" s="399"/>
      <c r="OJN823" s="399"/>
      <c r="OJO823" s="399"/>
      <c r="OJP823" s="399"/>
      <c r="OJQ823" s="399"/>
      <c r="OJR823" s="399"/>
      <c r="OJS823" s="399"/>
      <c r="OJT823" s="399"/>
      <c r="OJU823" s="399"/>
      <c r="OJV823" s="399"/>
      <c r="OJW823" s="399"/>
      <c r="OJX823" s="399"/>
      <c r="OJY823" s="399"/>
      <c r="OJZ823" s="399"/>
      <c r="OKA823" s="399"/>
      <c r="OKB823" s="399"/>
      <c r="OKC823" s="399"/>
      <c r="OKD823" s="399"/>
      <c r="OKE823" s="399"/>
      <c r="OKF823" s="399"/>
      <c r="OKG823" s="399"/>
      <c r="OKH823" s="399"/>
      <c r="OKI823" s="399"/>
      <c r="OKJ823" s="399"/>
      <c r="OKK823" s="399"/>
      <c r="OKL823" s="399"/>
      <c r="OKM823" s="399"/>
      <c r="OKN823" s="399"/>
      <c r="OKO823" s="399"/>
      <c r="OKP823" s="399"/>
      <c r="OKQ823" s="399"/>
      <c r="OKR823" s="399"/>
      <c r="OKS823" s="399"/>
      <c r="OKT823" s="399"/>
      <c r="OKU823" s="399"/>
      <c r="OKV823" s="399"/>
      <c r="OKW823" s="399"/>
      <c r="OKX823" s="399"/>
      <c r="OKY823" s="399"/>
      <c r="OKZ823" s="399"/>
      <c r="OLA823" s="399"/>
      <c r="OLB823" s="399"/>
      <c r="OLC823" s="399"/>
      <c r="OLD823" s="399"/>
      <c r="OLE823" s="399"/>
      <c r="OLF823" s="399"/>
      <c r="OLG823" s="399"/>
      <c r="OLH823" s="399"/>
      <c r="OLI823" s="399"/>
      <c r="OLJ823" s="399"/>
      <c r="OLK823" s="399"/>
      <c r="OLL823" s="399"/>
      <c r="OLM823" s="399"/>
      <c r="OLN823" s="399"/>
      <c r="OLO823" s="399"/>
      <c r="OLP823" s="399"/>
      <c r="OLQ823" s="399"/>
      <c r="OLR823" s="399"/>
      <c r="OLS823" s="399"/>
      <c r="OLT823" s="399"/>
      <c r="OLU823" s="399"/>
      <c r="OLV823" s="399"/>
      <c r="OLW823" s="399"/>
      <c r="OLX823" s="399"/>
      <c r="OLY823" s="399"/>
      <c r="OLZ823" s="399"/>
      <c r="OMA823" s="399"/>
      <c r="OMB823" s="399"/>
      <c r="OMC823" s="399"/>
      <c r="OMD823" s="399"/>
      <c r="OME823" s="399"/>
      <c r="OMF823" s="399"/>
      <c r="OMG823" s="399"/>
      <c r="OMH823" s="399"/>
      <c r="OMI823" s="399"/>
      <c r="OMJ823" s="399"/>
      <c r="OMK823" s="399"/>
      <c r="OML823" s="399"/>
      <c r="OMM823" s="399"/>
      <c r="OMN823" s="399"/>
      <c r="OMO823" s="399"/>
      <c r="OMP823" s="399"/>
      <c r="OMQ823" s="399"/>
      <c r="OMR823" s="399"/>
      <c r="OMS823" s="399"/>
      <c r="OMT823" s="399"/>
      <c r="OMU823" s="399"/>
      <c r="OMV823" s="399"/>
      <c r="OMW823" s="399"/>
      <c r="OMX823" s="399"/>
      <c r="OMY823" s="399"/>
      <c r="OMZ823" s="399"/>
      <c r="ONA823" s="399"/>
      <c r="ONB823" s="399"/>
      <c r="ONC823" s="399"/>
      <c r="OND823" s="399"/>
      <c r="ONE823" s="399"/>
      <c r="ONF823" s="399"/>
      <c r="ONG823" s="399"/>
      <c r="ONH823" s="399"/>
      <c r="ONI823" s="399"/>
      <c r="ONJ823" s="399"/>
      <c r="ONK823" s="399"/>
      <c r="ONL823" s="399"/>
      <c r="ONM823" s="399"/>
      <c r="ONN823" s="399"/>
      <c r="ONO823" s="399"/>
      <c r="ONP823" s="399"/>
      <c r="ONQ823" s="399"/>
      <c r="ONR823" s="399"/>
      <c r="ONS823" s="399"/>
      <c r="ONT823" s="399"/>
      <c r="ONU823" s="399"/>
      <c r="ONV823" s="399"/>
      <c r="ONW823" s="399"/>
      <c r="ONX823" s="399"/>
      <c r="ONY823" s="399"/>
      <c r="ONZ823" s="399"/>
      <c r="OOA823" s="399"/>
      <c r="OOB823" s="399"/>
      <c r="OOC823" s="399"/>
      <c r="OOD823" s="399"/>
      <c r="OOE823" s="399"/>
      <c r="OOF823" s="399"/>
      <c r="OOG823" s="399"/>
      <c r="OOH823" s="399"/>
      <c r="OOI823" s="399"/>
      <c r="OOJ823" s="399"/>
      <c r="OOK823" s="399"/>
      <c r="OOL823" s="399"/>
      <c r="OOM823" s="399"/>
      <c r="OON823" s="399"/>
      <c r="OOO823" s="399"/>
      <c r="OOP823" s="399"/>
      <c r="OOQ823" s="399"/>
      <c r="OOR823" s="399"/>
      <c r="OOS823" s="399"/>
      <c r="OOT823" s="399"/>
      <c r="OOU823" s="399"/>
      <c r="OOV823" s="399"/>
      <c r="OOW823" s="399"/>
      <c r="OOX823" s="399"/>
      <c r="OOY823" s="399"/>
      <c r="OOZ823" s="399"/>
      <c r="OPA823" s="399"/>
      <c r="OPB823" s="399"/>
      <c r="OPC823" s="399"/>
      <c r="OPD823" s="399"/>
      <c r="OPE823" s="399"/>
      <c r="OPF823" s="399"/>
      <c r="OPG823" s="399"/>
      <c r="OPH823" s="399"/>
      <c r="OPI823" s="399"/>
      <c r="OPJ823" s="399"/>
      <c r="OPK823" s="399"/>
      <c r="OPL823" s="399"/>
      <c r="OPM823" s="399"/>
      <c r="OPN823" s="399"/>
      <c r="OPO823" s="399"/>
      <c r="OPP823" s="399"/>
      <c r="OPQ823" s="399"/>
      <c r="OPR823" s="399"/>
      <c r="OPS823" s="399"/>
      <c r="OPT823" s="399"/>
      <c r="OPU823" s="399"/>
      <c r="OPV823" s="399"/>
      <c r="OPW823" s="399"/>
      <c r="OPX823" s="399"/>
      <c r="OPY823" s="399"/>
      <c r="OPZ823" s="399"/>
      <c r="OQA823" s="399"/>
      <c r="OQB823" s="399"/>
      <c r="OQC823" s="399"/>
      <c r="OQD823" s="399"/>
      <c r="OQE823" s="399"/>
      <c r="OQF823" s="399"/>
      <c r="OQG823" s="399"/>
      <c r="OQH823" s="399"/>
      <c r="OQI823" s="399"/>
      <c r="OQJ823" s="399"/>
      <c r="OQK823" s="399"/>
      <c r="OQL823" s="399"/>
      <c r="OQM823" s="399"/>
      <c r="OQN823" s="399"/>
      <c r="OQO823" s="399"/>
      <c r="OQP823" s="399"/>
      <c r="OQQ823" s="399"/>
      <c r="OQR823" s="399"/>
      <c r="OQS823" s="399"/>
      <c r="OQT823" s="399"/>
      <c r="OQU823" s="399"/>
      <c r="OQV823" s="399"/>
      <c r="OQW823" s="399"/>
      <c r="OQX823" s="399"/>
      <c r="OQY823" s="399"/>
      <c r="OQZ823" s="399"/>
      <c r="ORA823" s="399"/>
      <c r="ORB823" s="399"/>
      <c r="ORC823" s="399"/>
      <c r="ORD823" s="399"/>
      <c r="ORE823" s="399"/>
      <c r="ORF823" s="399"/>
      <c r="ORG823" s="399"/>
      <c r="ORH823" s="399"/>
      <c r="ORI823" s="399"/>
      <c r="ORJ823" s="399"/>
      <c r="ORK823" s="399"/>
      <c r="ORL823" s="399"/>
      <c r="ORM823" s="399"/>
      <c r="ORN823" s="399"/>
      <c r="ORO823" s="399"/>
      <c r="ORP823" s="399"/>
      <c r="ORQ823" s="399"/>
      <c r="ORR823" s="399"/>
      <c r="ORS823" s="399"/>
      <c r="ORT823" s="399"/>
      <c r="ORU823" s="399"/>
      <c r="ORV823" s="399"/>
      <c r="ORW823" s="399"/>
      <c r="ORX823" s="399"/>
      <c r="ORY823" s="399"/>
      <c r="ORZ823" s="399"/>
      <c r="OSA823" s="399"/>
      <c r="OSB823" s="399"/>
      <c r="OSC823" s="399"/>
      <c r="OSD823" s="399"/>
      <c r="OSE823" s="399"/>
      <c r="OSF823" s="399"/>
      <c r="OSG823" s="399"/>
      <c r="OSH823" s="399"/>
      <c r="OSI823" s="399"/>
      <c r="OSJ823" s="399"/>
      <c r="OSK823" s="399"/>
      <c r="OSL823" s="399"/>
      <c r="OSM823" s="399"/>
      <c r="OSN823" s="399"/>
      <c r="OSO823" s="399"/>
      <c r="OSP823" s="399"/>
      <c r="OSQ823" s="399"/>
      <c r="OSR823" s="399"/>
      <c r="OSS823" s="399"/>
      <c r="OST823" s="399"/>
      <c r="OSU823" s="399"/>
      <c r="OSV823" s="399"/>
      <c r="OSW823" s="399"/>
      <c r="OSX823" s="399"/>
      <c r="OSY823" s="399"/>
      <c r="OSZ823" s="399"/>
      <c r="OTA823" s="399"/>
      <c r="OTB823" s="399"/>
      <c r="OTC823" s="399"/>
      <c r="OTD823" s="399"/>
      <c r="OTE823" s="399"/>
      <c r="OTF823" s="399"/>
      <c r="OTG823" s="399"/>
      <c r="OTH823" s="399"/>
      <c r="OTI823" s="399"/>
      <c r="OTJ823" s="399"/>
      <c r="OTK823" s="399"/>
      <c r="OTL823" s="399"/>
      <c r="OTM823" s="399"/>
      <c r="OTN823" s="399"/>
      <c r="OTO823" s="399"/>
      <c r="OTP823" s="399"/>
      <c r="OTQ823" s="399"/>
      <c r="OTR823" s="399"/>
      <c r="OTS823" s="399"/>
      <c r="OTT823" s="399"/>
      <c r="OTU823" s="399"/>
      <c r="OTV823" s="399"/>
      <c r="OTW823" s="399"/>
      <c r="OTX823" s="399"/>
      <c r="OTY823" s="399"/>
      <c r="OTZ823" s="399"/>
      <c r="OUA823" s="399"/>
      <c r="OUB823" s="399"/>
      <c r="OUC823" s="399"/>
      <c r="OUD823" s="399"/>
      <c r="OUE823" s="399"/>
      <c r="OUF823" s="399"/>
      <c r="OUG823" s="399"/>
      <c r="OUH823" s="399"/>
      <c r="OUI823" s="399"/>
      <c r="OUJ823" s="399"/>
      <c r="OUK823" s="399"/>
      <c r="OUL823" s="399"/>
      <c r="OUM823" s="399"/>
      <c r="OUN823" s="399"/>
      <c r="OUO823" s="399"/>
      <c r="OUP823" s="399"/>
      <c r="OUQ823" s="399"/>
      <c r="OUR823" s="399"/>
      <c r="OUS823" s="399"/>
      <c r="OUT823" s="399"/>
      <c r="OUU823" s="399"/>
      <c r="OUV823" s="399"/>
      <c r="OUW823" s="399"/>
      <c r="OUX823" s="399"/>
      <c r="OUY823" s="399"/>
      <c r="OUZ823" s="399"/>
      <c r="OVA823" s="399"/>
      <c r="OVB823" s="399"/>
      <c r="OVC823" s="399"/>
      <c r="OVD823" s="399"/>
      <c r="OVE823" s="399"/>
      <c r="OVF823" s="399"/>
      <c r="OVG823" s="399"/>
      <c r="OVH823" s="399"/>
      <c r="OVI823" s="399"/>
      <c r="OVJ823" s="399"/>
      <c r="OVK823" s="399"/>
      <c r="OVL823" s="399"/>
      <c r="OVM823" s="399"/>
      <c r="OVN823" s="399"/>
      <c r="OVO823" s="399"/>
      <c r="OVP823" s="399"/>
      <c r="OVQ823" s="399"/>
      <c r="OVR823" s="399"/>
      <c r="OVS823" s="399"/>
      <c r="OVT823" s="399"/>
      <c r="OVU823" s="399"/>
      <c r="OVV823" s="399"/>
      <c r="OVW823" s="399"/>
      <c r="OVX823" s="399"/>
      <c r="OVY823" s="399"/>
      <c r="OVZ823" s="399"/>
      <c r="OWA823" s="399"/>
      <c r="OWB823" s="399"/>
      <c r="OWC823" s="399"/>
      <c r="OWD823" s="399"/>
      <c r="OWE823" s="399"/>
      <c r="OWF823" s="399"/>
      <c r="OWG823" s="399"/>
      <c r="OWH823" s="399"/>
      <c r="OWI823" s="399"/>
      <c r="OWJ823" s="399"/>
      <c r="OWK823" s="399"/>
      <c r="OWL823" s="399"/>
      <c r="OWM823" s="399"/>
      <c r="OWN823" s="399"/>
      <c r="OWO823" s="399"/>
      <c r="OWP823" s="399"/>
      <c r="OWQ823" s="399"/>
      <c r="OWR823" s="399"/>
      <c r="OWS823" s="399"/>
      <c r="OWT823" s="399"/>
      <c r="OWU823" s="399"/>
      <c r="OWV823" s="399"/>
      <c r="OWW823" s="399"/>
      <c r="OWX823" s="399"/>
      <c r="OWY823" s="399"/>
      <c r="OWZ823" s="399"/>
      <c r="OXA823" s="399"/>
      <c r="OXB823" s="399"/>
      <c r="OXC823" s="399"/>
      <c r="OXD823" s="399"/>
      <c r="OXE823" s="399"/>
      <c r="OXF823" s="399"/>
      <c r="OXG823" s="399"/>
      <c r="OXH823" s="399"/>
      <c r="OXI823" s="399"/>
      <c r="OXJ823" s="399"/>
      <c r="OXK823" s="399"/>
      <c r="OXL823" s="399"/>
      <c r="OXM823" s="399"/>
      <c r="OXN823" s="399"/>
      <c r="OXO823" s="399"/>
      <c r="OXP823" s="399"/>
      <c r="OXQ823" s="399"/>
      <c r="OXR823" s="399"/>
      <c r="OXS823" s="399"/>
      <c r="OXT823" s="399"/>
      <c r="OXU823" s="399"/>
      <c r="OXV823" s="399"/>
      <c r="OXW823" s="399"/>
      <c r="OXX823" s="399"/>
      <c r="OXY823" s="399"/>
      <c r="OXZ823" s="399"/>
      <c r="OYA823" s="399"/>
      <c r="OYB823" s="399"/>
      <c r="OYC823" s="399"/>
      <c r="OYD823" s="399"/>
      <c r="OYE823" s="399"/>
      <c r="OYF823" s="399"/>
      <c r="OYG823" s="399"/>
      <c r="OYH823" s="399"/>
      <c r="OYI823" s="399"/>
      <c r="OYJ823" s="399"/>
      <c r="OYK823" s="399"/>
      <c r="OYL823" s="399"/>
      <c r="OYM823" s="399"/>
      <c r="OYN823" s="399"/>
      <c r="OYO823" s="399"/>
      <c r="OYP823" s="399"/>
      <c r="OYQ823" s="399"/>
      <c r="OYR823" s="399"/>
      <c r="OYS823" s="399"/>
      <c r="OYT823" s="399"/>
      <c r="OYU823" s="399"/>
      <c r="OYV823" s="399"/>
      <c r="OYW823" s="399"/>
      <c r="OYX823" s="399"/>
      <c r="OYY823" s="399"/>
      <c r="OYZ823" s="399"/>
      <c r="OZA823" s="399"/>
      <c r="OZB823" s="399"/>
      <c r="OZC823" s="399"/>
      <c r="OZD823" s="399"/>
      <c r="OZE823" s="399"/>
      <c r="OZF823" s="399"/>
      <c r="OZG823" s="399"/>
      <c r="OZH823" s="399"/>
      <c r="OZI823" s="399"/>
      <c r="OZJ823" s="399"/>
      <c r="OZK823" s="399"/>
      <c r="OZL823" s="399"/>
      <c r="OZM823" s="399"/>
      <c r="OZN823" s="399"/>
      <c r="OZO823" s="399"/>
      <c r="OZP823" s="399"/>
      <c r="OZQ823" s="399"/>
      <c r="OZR823" s="399"/>
      <c r="OZS823" s="399"/>
      <c r="OZT823" s="399"/>
      <c r="OZU823" s="399"/>
      <c r="OZV823" s="399"/>
      <c r="OZW823" s="399"/>
      <c r="OZX823" s="399"/>
      <c r="OZY823" s="399"/>
      <c r="OZZ823" s="399"/>
      <c r="PAA823" s="399"/>
      <c r="PAB823" s="399"/>
      <c r="PAC823" s="399"/>
      <c r="PAD823" s="399"/>
      <c r="PAE823" s="399"/>
      <c r="PAF823" s="399"/>
      <c r="PAG823" s="399"/>
      <c r="PAH823" s="399"/>
      <c r="PAI823" s="399"/>
      <c r="PAJ823" s="399"/>
      <c r="PAK823" s="399"/>
      <c r="PAL823" s="399"/>
      <c r="PAM823" s="399"/>
      <c r="PAN823" s="399"/>
      <c r="PAO823" s="399"/>
      <c r="PAP823" s="399"/>
      <c r="PAQ823" s="399"/>
      <c r="PAR823" s="399"/>
      <c r="PAS823" s="399"/>
      <c r="PAT823" s="399"/>
      <c r="PAU823" s="399"/>
      <c r="PAV823" s="399"/>
      <c r="PAW823" s="399"/>
      <c r="PAX823" s="399"/>
      <c r="PAY823" s="399"/>
      <c r="PAZ823" s="399"/>
      <c r="PBA823" s="399"/>
      <c r="PBB823" s="399"/>
      <c r="PBC823" s="399"/>
      <c r="PBD823" s="399"/>
      <c r="PBE823" s="399"/>
      <c r="PBF823" s="399"/>
      <c r="PBG823" s="399"/>
      <c r="PBH823" s="399"/>
      <c r="PBI823" s="399"/>
      <c r="PBJ823" s="399"/>
      <c r="PBK823" s="399"/>
      <c r="PBL823" s="399"/>
      <c r="PBM823" s="399"/>
      <c r="PBN823" s="399"/>
      <c r="PBO823" s="399"/>
      <c r="PBP823" s="399"/>
      <c r="PBQ823" s="399"/>
      <c r="PBR823" s="399"/>
      <c r="PBS823" s="399"/>
      <c r="PBT823" s="399"/>
      <c r="PBU823" s="399"/>
      <c r="PBV823" s="399"/>
      <c r="PBW823" s="399"/>
      <c r="PBX823" s="399"/>
      <c r="PBY823" s="399"/>
      <c r="PBZ823" s="399"/>
      <c r="PCA823" s="399"/>
      <c r="PCB823" s="399"/>
      <c r="PCC823" s="399"/>
      <c r="PCD823" s="399"/>
      <c r="PCE823" s="399"/>
      <c r="PCF823" s="399"/>
      <c r="PCG823" s="399"/>
      <c r="PCH823" s="399"/>
      <c r="PCI823" s="399"/>
      <c r="PCJ823" s="399"/>
      <c r="PCK823" s="399"/>
      <c r="PCL823" s="399"/>
      <c r="PCM823" s="399"/>
      <c r="PCN823" s="399"/>
      <c r="PCO823" s="399"/>
      <c r="PCP823" s="399"/>
      <c r="PCQ823" s="399"/>
      <c r="PCR823" s="399"/>
      <c r="PCS823" s="399"/>
      <c r="PCT823" s="399"/>
      <c r="PCU823" s="399"/>
      <c r="PCV823" s="399"/>
      <c r="PCW823" s="399"/>
      <c r="PCX823" s="399"/>
      <c r="PCY823" s="399"/>
      <c r="PCZ823" s="399"/>
      <c r="PDA823" s="399"/>
      <c r="PDB823" s="399"/>
      <c r="PDC823" s="399"/>
      <c r="PDD823" s="399"/>
      <c r="PDE823" s="399"/>
      <c r="PDF823" s="399"/>
      <c r="PDG823" s="399"/>
      <c r="PDH823" s="399"/>
      <c r="PDI823" s="399"/>
      <c r="PDJ823" s="399"/>
      <c r="PDK823" s="399"/>
      <c r="PDL823" s="399"/>
      <c r="PDM823" s="399"/>
      <c r="PDN823" s="399"/>
      <c r="PDO823" s="399"/>
      <c r="PDP823" s="399"/>
      <c r="PDQ823" s="399"/>
      <c r="PDR823" s="399"/>
      <c r="PDS823" s="399"/>
      <c r="PDT823" s="399"/>
      <c r="PDU823" s="399"/>
      <c r="PDV823" s="399"/>
      <c r="PDW823" s="399"/>
      <c r="PDX823" s="399"/>
      <c r="PDY823" s="399"/>
      <c r="PDZ823" s="399"/>
      <c r="PEA823" s="399"/>
      <c r="PEB823" s="399"/>
      <c r="PEC823" s="399"/>
      <c r="PED823" s="399"/>
      <c r="PEE823" s="399"/>
      <c r="PEF823" s="399"/>
      <c r="PEG823" s="399"/>
      <c r="PEH823" s="399"/>
      <c r="PEI823" s="399"/>
      <c r="PEJ823" s="399"/>
      <c r="PEK823" s="399"/>
      <c r="PEL823" s="399"/>
      <c r="PEM823" s="399"/>
      <c r="PEN823" s="399"/>
      <c r="PEO823" s="399"/>
      <c r="PEP823" s="399"/>
      <c r="PEQ823" s="399"/>
      <c r="PER823" s="399"/>
      <c r="PES823" s="399"/>
      <c r="PET823" s="399"/>
      <c r="PEU823" s="399"/>
      <c r="PEV823" s="399"/>
      <c r="PEW823" s="399"/>
      <c r="PEX823" s="399"/>
      <c r="PEY823" s="399"/>
      <c r="PEZ823" s="399"/>
      <c r="PFA823" s="399"/>
      <c r="PFB823" s="399"/>
      <c r="PFC823" s="399"/>
      <c r="PFD823" s="399"/>
      <c r="PFE823" s="399"/>
      <c r="PFF823" s="399"/>
      <c r="PFG823" s="399"/>
      <c r="PFH823" s="399"/>
      <c r="PFI823" s="399"/>
      <c r="PFJ823" s="399"/>
      <c r="PFK823" s="399"/>
      <c r="PFL823" s="399"/>
      <c r="PFM823" s="399"/>
      <c r="PFN823" s="399"/>
      <c r="PFO823" s="399"/>
      <c r="PFP823" s="399"/>
      <c r="PFQ823" s="399"/>
      <c r="PFR823" s="399"/>
      <c r="PFS823" s="399"/>
      <c r="PFT823" s="399"/>
      <c r="PFU823" s="399"/>
      <c r="PFV823" s="399"/>
      <c r="PFW823" s="399"/>
      <c r="PFX823" s="399"/>
      <c r="PFY823" s="399"/>
      <c r="PFZ823" s="399"/>
      <c r="PGA823" s="399"/>
      <c r="PGB823" s="399"/>
      <c r="PGC823" s="399"/>
      <c r="PGD823" s="399"/>
      <c r="PGE823" s="399"/>
      <c r="PGF823" s="399"/>
      <c r="PGG823" s="399"/>
      <c r="PGH823" s="399"/>
      <c r="PGI823" s="399"/>
      <c r="PGJ823" s="399"/>
      <c r="PGK823" s="399"/>
      <c r="PGL823" s="399"/>
      <c r="PGM823" s="399"/>
      <c r="PGN823" s="399"/>
      <c r="PGO823" s="399"/>
      <c r="PGP823" s="399"/>
      <c r="PGQ823" s="399"/>
      <c r="PGR823" s="399"/>
      <c r="PGS823" s="399"/>
      <c r="PGT823" s="399"/>
      <c r="PGU823" s="399"/>
      <c r="PGV823" s="399"/>
      <c r="PGW823" s="399"/>
      <c r="PGX823" s="399"/>
      <c r="PGY823" s="399"/>
      <c r="PGZ823" s="399"/>
      <c r="PHA823" s="399"/>
      <c r="PHB823" s="399"/>
      <c r="PHC823" s="399"/>
      <c r="PHD823" s="399"/>
      <c r="PHE823" s="399"/>
      <c r="PHF823" s="399"/>
      <c r="PHG823" s="399"/>
      <c r="PHH823" s="399"/>
      <c r="PHI823" s="399"/>
      <c r="PHJ823" s="399"/>
      <c r="PHK823" s="399"/>
      <c r="PHL823" s="399"/>
      <c r="PHM823" s="399"/>
      <c r="PHN823" s="399"/>
      <c r="PHO823" s="399"/>
      <c r="PHP823" s="399"/>
      <c r="PHQ823" s="399"/>
      <c r="PHR823" s="399"/>
      <c r="PHS823" s="399"/>
      <c r="PHT823" s="399"/>
      <c r="PHU823" s="399"/>
      <c r="PHV823" s="399"/>
      <c r="PHW823" s="399"/>
      <c r="PHX823" s="399"/>
      <c r="PHY823" s="399"/>
      <c r="PHZ823" s="399"/>
      <c r="PIA823" s="399"/>
      <c r="PIB823" s="399"/>
      <c r="PIC823" s="399"/>
      <c r="PID823" s="399"/>
      <c r="PIE823" s="399"/>
      <c r="PIF823" s="399"/>
      <c r="PIG823" s="399"/>
      <c r="PIH823" s="399"/>
      <c r="PII823" s="399"/>
      <c r="PIJ823" s="399"/>
      <c r="PIK823" s="399"/>
      <c r="PIL823" s="399"/>
      <c r="PIM823" s="399"/>
      <c r="PIN823" s="399"/>
      <c r="PIO823" s="399"/>
      <c r="PIP823" s="399"/>
      <c r="PIQ823" s="399"/>
      <c r="PIR823" s="399"/>
      <c r="PIS823" s="399"/>
      <c r="PIT823" s="399"/>
      <c r="PIU823" s="399"/>
      <c r="PIV823" s="399"/>
      <c r="PIW823" s="399"/>
      <c r="PIX823" s="399"/>
      <c r="PIY823" s="399"/>
      <c r="PIZ823" s="399"/>
      <c r="PJA823" s="399"/>
      <c r="PJB823" s="399"/>
      <c r="PJC823" s="399"/>
      <c r="PJD823" s="399"/>
      <c r="PJE823" s="399"/>
      <c r="PJF823" s="399"/>
      <c r="PJG823" s="399"/>
      <c r="PJH823" s="399"/>
      <c r="PJI823" s="399"/>
      <c r="PJJ823" s="399"/>
      <c r="PJK823" s="399"/>
      <c r="PJL823" s="399"/>
      <c r="PJM823" s="399"/>
      <c r="PJN823" s="399"/>
      <c r="PJO823" s="399"/>
      <c r="PJP823" s="399"/>
      <c r="PJQ823" s="399"/>
      <c r="PJR823" s="399"/>
      <c r="PJS823" s="399"/>
      <c r="PJT823" s="399"/>
      <c r="PJU823" s="399"/>
      <c r="PJV823" s="399"/>
      <c r="PJW823" s="399"/>
      <c r="PJX823" s="399"/>
      <c r="PJY823" s="399"/>
      <c r="PJZ823" s="399"/>
      <c r="PKA823" s="399"/>
      <c r="PKB823" s="399"/>
      <c r="PKC823" s="399"/>
      <c r="PKD823" s="399"/>
      <c r="PKE823" s="399"/>
      <c r="PKF823" s="399"/>
      <c r="PKG823" s="399"/>
      <c r="PKH823" s="399"/>
      <c r="PKI823" s="399"/>
      <c r="PKJ823" s="399"/>
      <c r="PKK823" s="399"/>
      <c r="PKL823" s="399"/>
      <c r="PKM823" s="399"/>
      <c r="PKN823" s="399"/>
      <c r="PKO823" s="399"/>
      <c r="PKP823" s="399"/>
      <c r="PKQ823" s="399"/>
      <c r="PKR823" s="399"/>
      <c r="PKS823" s="399"/>
      <c r="PKT823" s="399"/>
      <c r="PKU823" s="399"/>
      <c r="PKV823" s="399"/>
      <c r="PKW823" s="399"/>
      <c r="PKX823" s="399"/>
      <c r="PKY823" s="399"/>
      <c r="PKZ823" s="399"/>
      <c r="PLA823" s="399"/>
      <c r="PLB823" s="399"/>
      <c r="PLC823" s="399"/>
      <c r="PLD823" s="399"/>
      <c r="PLE823" s="399"/>
      <c r="PLF823" s="399"/>
      <c r="PLG823" s="399"/>
      <c r="PLH823" s="399"/>
      <c r="PLI823" s="399"/>
      <c r="PLJ823" s="399"/>
      <c r="PLK823" s="399"/>
      <c r="PLL823" s="399"/>
      <c r="PLM823" s="399"/>
      <c r="PLN823" s="399"/>
      <c r="PLO823" s="399"/>
      <c r="PLP823" s="399"/>
      <c r="PLQ823" s="399"/>
      <c r="PLR823" s="399"/>
      <c r="PLS823" s="399"/>
      <c r="PLT823" s="399"/>
      <c r="PLU823" s="399"/>
      <c r="PLV823" s="399"/>
      <c r="PLW823" s="399"/>
      <c r="PLX823" s="399"/>
      <c r="PLY823" s="399"/>
      <c r="PLZ823" s="399"/>
      <c r="PMA823" s="399"/>
      <c r="PMB823" s="399"/>
      <c r="PMC823" s="399"/>
      <c r="PMD823" s="399"/>
      <c r="PME823" s="399"/>
      <c r="PMF823" s="399"/>
      <c r="PMG823" s="399"/>
      <c r="PMH823" s="399"/>
      <c r="PMI823" s="399"/>
      <c r="PMJ823" s="399"/>
      <c r="PMK823" s="399"/>
      <c r="PML823" s="399"/>
      <c r="PMM823" s="399"/>
      <c r="PMN823" s="399"/>
      <c r="PMO823" s="399"/>
      <c r="PMP823" s="399"/>
      <c r="PMQ823" s="399"/>
      <c r="PMR823" s="399"/>
      <c r="PMS823" s="399"/>
      <c r="PMT823" s="399"/>
      <c r="PMU823" s="399"/>
      <c r="PMV823" s="399"/>
      <c r="PMW823" s="399"/>
      <c r="PMX823" s="399"/>
      <c r="PMY823" s="399"/>
      <c r="PMZ823" s="399"/>
      <c r="PNA823" s="399"/>
      <c r="PNB823" s="399"/>
      <c r="PNC823" s="399"/>
      <c r="PND823" s="399"/>
      <c r="PNE823" s="399"/>
      <c r="PNF823" s="399"/>
      <c r="PNG823" s="399"/>
      <c r="PNH823" s="399"/>
      <c r="PNI823" s="399"/>
      <c r="PNJ823" s="399"/>
      <c r="PNK823" s="399"/>
      <c r="PNL823" s="399"/>
      <c r="PNM823" s="399"/>
      <c r="PNN823" s="399"/>
      <c r="PNO823" s="399"/>
      <c r="PNP823" s="399"/>
      <c r="PNQ823" s="399"/>
      <c r="PNR823" s="399"/>
      <c r="PNS823" s="399"/>
      <c r="PNT823" s="399"/>
      <c r="PNU823" s="399"/>
      <c r="PNV823" s="399"/>
      <c r="PNW823" s="399"/>
      <c r="PNX823" s="399"/>
      <c r="PNY823" s="399"/>
      <c r="PNZ823" s="399"/>
      <c r="POA823" s="399"/>
      <c r="POB823" s="399"/>
      <c r="POC823" s="399"/>
      <c r="POD823" s="399"/>
      <c r="POE823" s="399"/>
      <c r="POF823" s="399"/>
      <c r="POG823" s="399"/>
      <c r="POH823" s="399"/>
      <c r="POI823" s="399"/>
      <c r="POJ823" s="399"/>
      <c r="POK823" s="399"/>
      <c r="POL823" s="399"/>
      <c r="POM823" s="399"/>
      <c r="PON823" s="399"/>
      <c r="POO823" s="399"/>
      <c r="POP823" s="399"/>
      <c r="POQ823" s="399"/>
      <c r="POR823" s="399"/>
      <c r="POS823" s="399"/>
      <c r="POT823" s="399"/>
      <c r="POU823" s="399"/>
      <c r="POV823" s="399"/>
      <c r="POW823" s="399"/>
      <c r="POX823" s="399"/>
      <c r="POY823" s="399"/>
      <c r="POZ823" s="399"/>
      <c r="PPA823" s="399"/>
      <c r="PPB823" s="399"/>
      <c r="PPC823" s="399"/>
      <c r="PPD823" s="399"/>
      <c r="PPE823" s="399"/>
      <c r="PPF823" s="399"/>
      <c r="PPG823" s="399"/>
      <c r="PPH823" s="399"/>
      <c r="PPI823" s="399"/>
      <c r="PPJ823" s="399"/>
      <c r="PPK823" s="399"/>
      <c r="PPL823" s="399"/>
      <c r="PPM823" s="399"/>
      <c r="PPN823" s="399"/>
      <c r="PPO823" s="399"/>
      <c r="PPP823" s="399"/>
      <c r="PPQ823" s="399"/>
      <c r="PPR823" s="399"/>
      <c r="PPS823" s="399"/>
      <c r="PPT823" s="399"/>
      <c r="PPU823" s="399"/>
      <c r="PPV823" s="399"/>
      <c r="PPW823" s="399"/>
      <c r="PPX823" s="399"/>
      <c r="PPY823" s="399"/>
      <c r="PPZ823" s="399"/>
      <c r="PQA823" s="399"/>
      <c r="PQB823" s="399"/>
      <c r="PQC823" s="399"/>
      <c r="PQD823" s="399"/>
      <c r="PQE823" s="399"/>
      <c r="PQF823" s="399"/>
      <c r="PQG823" s="399"/>
      <c r="PQH823" s="399"/>
      <c r="PQI823" s="399"/>
      <c r="PQJ823" s="399"/>
      <c r="PQK823" s="399"/>
      <c r="PQL823" s="399"/>
      <c r="PQM823" s="399"/>
      <c r="PQN823" s="399"/>
      <c r="PQO823" s="399"/>
      <c r="PQP823" s="399"/>
      <c r="PQQ823" s="399"/>
      <c r="PQR823" s="399"/>
      <c r="PQS823" s="399"/>
      <c r="PQT823" s="399"/>
      <c r="PQU823" s="399"/>
      <c r="PQV823" s="399"/>
      <c r="PQW823" s="399"/>
      <c r="PQX823" s="399"/>
      <c r="PQY823" s="399"/>
      <c r="PQZ823" s="399"/>
      <c r="PRA823" s="399"/>
      <c r="PRB823" s="399"/>
      <c r="PRC823" s="399"/>
      <c r="PRD823" s="399"/>
      <c r="PRE823" s="399"/>
      <c r="PRF823" s="399"/>
      <c r="PRG823" s="399"/>
      <c r="PRH823" s="399"/>
      <c r="PRI823" s="399"/>
      <c r="PRJ823" s="399"/>
      <c r="PRK823" s="399"/>
      <c r="PRL823" s="399"/>
      <c r="PRM823" s="399"/>
      <c r="PRN823" s="399"/>
      <c r="PRO823" s="399"/>
      <c r="PRP823" s="399"/>
      <c r="PRQ823" s="399"/>
      <c r="PRR823" s="399"/>
      <c r="PRS823" s="399"/>
      <c r="PRT823" s="399"/>
      <c r="PRU823" s="399"/>
      <c r="PRV823" s="399"/>
      <c r="PRW823" s="399"/>
      <c r="PRX823" s="399"/>
      <c r="PRY823" s="399"/>
      <c r="PRZ823" s="399"/>
      <c r="PSA823" s="399"/>
      <c r="PSB823" s="399"/>
      <c r="PSC823" s="399"/>
      <c r="PSD823" s="399"/>
      <c r="PSE823" s="399"/>
      <c r="PSF823" s="399"/>
      <c r="PSG823" s="399"/>
      <c r="PSH823" s="399"/>
      <c r="PSI823" s="399"/>
      <c r="PSJ823" s="399"/>
      <c r="PSK823" s="399"/>
      <c r="PSL823" s="399"/>
      <c r="PSM823" s="399"/>
      <c r="PSN823" s="399"/>
      <c r="PSO823" s="399"/>
      <c r="PSP823" s="399"/>
      <c r="PSQ823" s="399"/>
      <c r="PSR823" s="399"/>
      <c r="PSS823" s="399"/>
      <c r="PST823" s="399"/>
      <c r="PSU823" s="399"/>
      <c r="PSV823" s="399"/>
      <c r="PSW823" s="399"/>
      <c r="PSX823" s="399"/>
      <c r="PSY823" s="399"/>
      <c r="PSZ823" s="399"/>
      <c r="PTA823" s="399"/>
      <c r="PTB823" s="399"/>
      <c r="PTC823" s="399"/>
      <c r="PTD823" s="399"/>
      <c r="PTE823" s="399"/>
      <c r="PTF823" s="399"/>
      <c r="PTG823" s="399"/>
      <c r="PTH823" s="399"/>
      <c r="PTI823" s="399"/>
      <c r="PTJ823" s="399"/>
      <c r="PTK823" s="399"/>
      <c r="PTL823" s="399"/>
      <c r="PTM823" s="399"/>
      <c r="PTN823" s="399"/>
      <c r="PTO823" s="399"/>
      <c r="PTP823" s="399"/>
      <c r="PTQ823" s="399"/>
      <c r="PTR823" s="399"/>
      <c r="PTS823" s="399"/>
      <c r="PTT823" s="399"/>
      <c r="PTU823" s="399"/>
      <c r="PTV823" s="399"/>
      <c r="PTW823" s="399"/>
      <c r="PTX823" s="399"/>
      <c r="PTY823" s="399"/>
      <c r="PTZ823" s="399"/>
      <c r="PUA823" s="399"/>
      <c r="PUB823" s="399"/>
      <c r="PUC823" s="399"/>
      <c r="PUD823" s="399"/>
      <c r="PUE823" s="399"/>
      <c r="PUF823" s="399"/>
      <c r="PUG823" s="399"/>
      <c r="PUH823" s="399"/>
      <c r="PUI823" s="399"/>
      <c r="PUJ823" s="399"/>
      <c r="PUK823" s="399"/>
      <c r="PUL823" s="399"/>
      <c r="PUM823" s="399"/>
      <c r="PUN823" s="399"/>
      <c r="PUO823" s="399"/>
      <c r="PUP823" s="399"/>
      <c r="PUQ823" s="399"/>
      <c r="PUR823" s="399"/>
      <c r="PUS823" s="399"/>
      <c r="PUT823" s="399"/>
      <c r="PUU823" s="399"/>
      <c r="PUV823" s="399"/>
      <c r="PUW823" s="399"/>
      <c r="PUX823" s="399"/>
      <c r="PUY823" s="399"/>
      <c r="PUZ823" s="399"/>
      <c r="PVA823" s="399"/>
      <c r="PVB823" s="399"/>
      <c r="PVC823" s="399"/>
      <c r="PVD823" s="399"/>
      <c r="PVE823" s="399"/>
      <c r="PVF823" s="399"/>
      <c r="PVG823" s="399"/>
      <c r="PVH823" s="399"/>
      <c r="PVI823" s="399"/>
      <c r="PVJ823" s="399"/>
      <c r="PVK823" s="399"/>
      <c r="PVL823" s="399"/>
      <c r="PVM823" s="399"/>
      <c r="PVN823" s="399"/>
      <c r="PVO823" s="399"/>
      <c r="PVP823" s="399"/>
      <c r="PVQ823" s="399"/>
      <c r="PVR823" s="399"/>
      <c r="PVS823" s="399"/>
      <c r="PVT823" s="399"/>
      <c r="PVU823" s="399"/>
      <c r="PVV823" s="399"/>
      <c r="PVW823" s="399"/>
      <c r="PVX823" s="399"/>
      <c r="PVY823" s="399"/>
      <c r="PVZ823" s="399"/>
      <c r="PWA823" s="399"/>
      <c r="PWB823" s="399"/>
      <c r="PWC823" s="399"/>
      <c r="PWD823" s="399"/>
      <c r="PWE823" s="399"/>
      <c r="PWF823" s="399"/>
      <c r="PWG823" s="399"/>
      <c r="PWH823" s="399"/>
      <c r="PWI823" s="399"/>
      <c r="PWJ823" s="399"/>
      <c r="PWK823" s="399"/>
      <c r="PWL823" s="399"/>
      <c r="PWM823" s="399"/>
      <c r="PWN823" s="399"/>
      <c r="PWO823" s="399"/>
      <c r="PWP823" s="399"/>
      <c r="PWQ823" s="399"/>
      <c r="PWR823" s="399"/>
      <c r="PWS823" s="399"/>
      <c r="PWT823" s="399"/>
      <c r="PWU823" s="399"/>
      <c r="PWV823" s="399"/>
      <c r="PWW823" s="399"/>
      <c r="PWX823" s="399"/>
      <c r="PWY823" s="399"/>
      <c r="PWZ823" s="399"/>
      <c r="PXA823" s="399"/>
      <c r="PXB823" s="399"/>
      <c r="PXC823" s="399"/>
      <c r="PXD823" s="399"/>
      <c r="PXE823" s="399"/>
      <c r="PXF823" s="399"/>
      <c r="PXG823" s="399"/>
      <c r="PXH823" s="399"/>
      <c r="PXI823" s="399"/>
      <c r="PXJ823" s="399"/>
      <c r="PXK823" s="399"/>
      <c r="PXL823" s="399"/>
      <c r="PXM823" s="399"/>
      <c r="PXN823" s="399"/>
      <c r="PXO823" s="399"/>
      <c r="PXP823" s="399"/>
      <c r="PXQ823" s="399"/>
      <c r="PXR823" s="399"/>
      <c r="PXS823" s="399"/>
      <c r="PXT823" s="399"/>
      <c r="PXU823" s="399"/>
      <c r="PXV823" s="399"/>
      <c r="PXW823" s="399"/>
      <c r="PXX823" s="399"/>
      <c r="PXY823" s="399"/>
      <c r="PXZ823" s="399"/>
      <c r="PYA823" s="399"/>
      <c r="PYB823" s="399"/>
      <c r="PYC823" s="399"/>
      <c r="PYD823" s="399"/>
      <c r="PYE823" s="399"/>
      <c r="PYF823" s="399"/>
      <c r="PYG823" s="399"/>
      <c r="PYH823" s="399"/>
      <c r="PYI823" s="399"/>
      <c r="PYJ823" s="399"/>
      <c r="PYK823" s="399"/>
      <c r="PYL823" s="399"/>
      <c r="PYM823" s="399"/>
      <c r="PYN823" s="399"/>
      <c r="PYO823" s="399"/>
      <c r="PYP823" s="399"/>
      <c r="PYQ823" s="399"/>
      <c r="PYR823" s="399"/>
      <c r="PYS823" s="399"/>
      <c r="PYT823" s="399"/>
      <c r="PYU823" s="399"/>
      <c r="PYV823" s="399"/>
      <c r="PYW823" s="399"/>
      <c r="PYX823" s="399"/>
      <c r="PYY823" s="399"/>
      <c r="PYZ823" s="399"/>
      <c r="PZA823" s="399"/>
      <c r="PZB823" s="399"/>
      <c r="PZC823" s="399"/>
      <c r="PZD823" s="399"/>
      <c r="PZE823" s="399"/>
      <c r="PZF823" s="399"/>
      <c r="PZG823" s="399"/>
      <c r="PZH823" s="399"/>
      <c r="PZI823" s="399"/>
      <c r="PZJ823" s="399"/>
      <c r="PZK823" s="399"/>
      <c r="PZL823" s="399"/>
      <c r="PZM823" s="399"/>
      <c r="PZN823" s="399"/>
      <c r="PZO823" s="399"/>
      <c r="PZP823" s="399"/>
      <c r="PZQ823" s="399"/>
      <c r="PZR823" s="399"/>
      <c r="PZS823" s="399"/>
      <c r="PZT823" s="399"/>
      <c r="PZU823" s="399"/>
      <c r="PZV823" s="399"/>
      <c r="PZW823" s="399"/>
      <c r="PZX823" s="399"/>
      <c r="PZY823" s="399"/>
      <c r="PZZ823" s="399"/>
      <c r="QAA823" s="399"/>
      <c r="QAB823" s="399"/>
      <c r="QAC823" s="399"/>
      <c r="QAD823" s="399"/>
      <c r="QAE823" s="399"/>
      <c r="QAF823" s="399"/>
      <c r="QAG823" s="399"/>
      <c r="QAH823" s="399"/>
      <c r="QAI823" s="399"/>
      <c r="QAJ823" s="399"/>
      <c r="QAK823" s="399"/>
      <c r="QAL823" s="399"/>
      <c r="QAM823" s="399"/>
      <c r="QAN823" s="399"/>
      <c r="QAO823" s="399"/>
      <c r="QAP823" s="399"/>
      <c r="QAQ823" s="399"/>
      <c r="QAR823" s="399"/>
      <c r="QAS823" s="399"/>
      <c r="QAT823" s="399"/>
      <c r="QAU823" s="399"/>
      <c r="QAV823" s="399"/>
      <c r="QAW823" s="399"/>
      <c r="QAX823" s="399"/>
      <c r="QAY823" s="399"/>
      <c r="QAZ823" s="399"/>
      <c r="QBA823" s="399"/>
      <c r="QBB823" s="399"/>
      <c r="QBC823" s="399"/>
      <c r="QBD823" s="399"/>
      <c r="QBE823" s="399"/>
      <c r="QBF823" s="399"/>
      <c r="QBG823" s="399"/>
      <c r="QBH823" s="399"/>
      <c r="QBI823" s="399"/>
      <c r="QBJ823" s="399"/>
      <c r="QBK823" s="399"/>
      <c r="QBL823" s="399"/>
      <c r="QBM823" s="399"/>
      <c r="QBN823" s="399"/>
      <c r="QBO823" s="399"/>
      <c r="QBP823" s="399"/>
      <c r="QBQ823" s="399"/>
      <c r="QBR823" s="399"/>
      <c r="QBS823" s="399"/>
      <c r="QBT823" s="399"/>
      <c r="QBU823" s="399"/>
      <c r="QBV823" s="399"/>
      <c r="QBW823" s="399"/>
      <c r="QBX823" s="399"/>
      <c r="QBY823" s="399"/>
      <c r="QBZ823" s="399"/>
      <c r="QCA823" s="399"/>
      <c r="QCB823" s="399"/>
      <c r="QCC823" s="399"/>
      <c r="QCD823" s="399"/>
      <c r="QCE823" s="399"/>
      <c r="QCF823" s="399"/>
      <c r="QCG823" s="399"/>
      <c r="QCH823" s="399"/>
      <c r="QCI823" s="399"/>
      <c r="QCJ823" s="399"/>
      <c r="QCK823" s="399"/>
      <c r="QCL823" s="399"/>
      <c r="QCM823" s="399"/>
      <c r="QCN823" s="399"/>
      <c r="QCO823" s="399"/>
      <c r="QCP823" s="399"/>
      <c r="QCQ823" s="399"/>
      <c r="QCR823" s="399"/>
      <c r="QCS823" s="399"/>
      <c r="QCT823" s="399"/>
      <c r="QCU823" s="399"/>
      <c r="QCV823" s="399"/>
      <c r="QCW823" s="399"/>
      <c r="QCX823" s="399"/>
      <c r="QCY823" s="399"/>
      <c r="QCZ823" s="399"/>
      <c r="QDA823" s="399"/>
      <c r="QDB823" s="399"/>
      <c r="QDC823" s="399"/>
      <c r="QDD823" s="399"/>
      <c r="QDE823" s="399"/>
      <c r="QDF823" s="399"/>
      <c r="QDG823" s="399"/>
      <c r="QDH823" s="399"/>
      <c r="QDI823" s="399"/>
      <c r="QDJ823" s="399"/>
      <c r="QDK823" s="399"/>
      <c r="QDL823" s="399"/>
      <c r="QDM823" s="399"/>
      <c r="QDN823" s="399"/>
      <c r="QDO823" s="399"/>
      <c r="QDP823" s="399"/>
      <c r="QDQ823" s="399"/>
      <c r="QDR823" s="399"/>
      <c r="QDS823" s="399"/>
      <c r="QDT823" s="399"/>
      <c r="QDU823" s="399"/>
      <c r="QDV823" s="399"/>
      <c r="QDW823" s="399"/>
      <c r="QDX823" s="399"/>
      <c r="QDY823" s="399"/>
      <c r="QDZ823" s="399"/>
      <c r="QEA823" s="399"/>
      <c r="QEB823" s="399"/>
      <c r="QEC823" s="399"/>
      <c r="QED823" s="399"/>
      <c r="QEE823" s="399"/>
      <c r="QEF823" s="399"/>
      <c r="QEG823" s="399"/>
      <c r="QEH823" s="399"/>
      <c r="QEI823" s="399"/>
      <c r="QEJ823" s="399"/>
      <c r="QEK823" s="399"/>
      <c r="QEL823" s="399"/>
      <c r="QEM823" s="399"/>
      <c r="QEN823" s="399"/>
      <c r="QEO823" s="399"/>
      <c r="QEP823" s="399"/>
      <c r="QEQ823" s="399"/>
      <c r="QER823" s="399"/>
      <c r="QES823" s="399"/>
      <c r="QET823" s="399"/>
      <c r="QEU823" s="399"/>
      <c r="QEV823" s="399"/>
      <c r="QEW823" s="399"/>
      <c r="QEX823" s="399"/>
      <c r="QEY823" s="399"/>
      <c r="QEZ823" s="399"/>
      <c r="QFA823" s="399"/>
      <c r="QFB823" s="399"/>
      <c r="QFC823" s="399"/>
      <c r="QFD823" s="399"/>
      <c r="QFE823" s="399"/>
      <c r="QFF823" s="399"/>
      <c r="QFG823" s="399"/>
      <c r="QFH823" s="399"/>
      <c r="QFI823" s="399"/>
      <c r="QFJ823" s="399"/>
      <c r="QFK823" s="399"/>
      <c r="QFL823" s="399"/>
      <c r="QFM823" s="399"/>
      <c r="QFN823" s="399"/>
      <c r="QFO823" s="399"/>
      <c r="QFP823" s="399"/>
      <c r="QFQ823" s="399"/>
      <c r="QFR823" s="399"/>
      <c r="QFS823" s="399"/>
      <c r="QFT823" s="399"/>
      <c r="QFU823" s="399"/>
      <c r="QFV823" s="399"/>
      <c r="QFW823" s="399"/>
      <c r="QFX823" s="399"/>
      <c r="QFY823" s="399"/>
      <c r="QFZ823" s="399"/>
      <c r="QGA823" s="399"/>
      <c r="QGB823" s="399"/>
      <c r="QGC823" s="399"/>
      <c r="QGD823" s="399"/>
      <c r="QGE823" s="399"/>
      <c r="QGF823" s="399"/>
      <c r="QGG823" s="399"/>
      <c r="QGH823" s="399"/>
      <c r="QGI823" s="399"/>
      <c r="QGJ823" s="399"/>
      <c r="QGK823" s="399"/>
      <c r="QGL823" s="399"/>
      <c r="QGM823" s="399"/>
      <c r="QGN823" s="399"/>
      <c r="QGO823" s="399"/>
      <c r="QGP823" s="399"/>
      <c r="QGQ823" s="399"/>
      <c r="QGR823" s="399"/>
      <c r="QGS823" s="399"/>
      <c r="QGT823" s="399"/>
      <c r="QGU823" s="399"/>
      <c r="QGV823" s="399"/>
      <c r="QGW823" s="399"/>
      <c r="QGX823" s="399"/>
      <c r="QGY823" s="399"/>
      <c r="QGZ823" s="399"/>
      <c r="QHA823" s="399"/>
      <c r="QHB823" s="399"/>
      <c r="QHC823" s="399"/>
      <c r="QHD823" s="399"/>
      <c r="QHE823" s="399"/>
      <c r="QHF823" s="399"/>
      <c r="QHG823" s="399"/>
      <c r="QHH823" s="399"/>
      <c r="QHI823" s="399"/>
      <c r="QHJ823" s="399"/>
      <c r="QHK823" s="399"/>
      <c r="QHL823" s="399"/>
      <c r="QHM823" s="399"/>
      <c r="QHN823" s="399"/>
      <c r="QHO823" s="399"/>
      <c r="QHP823" s="399"/>
      <c r="QHQ823" s="399"/>
      <c r="QHR823" s="399"/>
      <c r="QHS823" s="399"/>
      <c r="QHT823" s="399"/>
      <c r="QHU823" s="399"/>
      <c r="QHV823" s="399"/>
      <c r="QHW823" s="399"/>
      <c r="QHX823" s="399"/>
      <c r="QHY823" s="399"/>
      <c r="QHZ823" s="399"/>
      <c r="QIA823" s="399"/>
      <c r="QIB823" s="399"/>
      <c r="QIC823" s="399"/>
      <c r="QID823" s="399"/>
      <c r="QIE823" s="399"/>
      <c r="QIF823" s="399"/>
      <c r="QIG823" s="399"/>
      <c r="QIH823" s="399"/>
      <c r="QII823" s="399"/>
      <c r="QIJ823" s="399"/>
      <c r="QIK823" s="399"/>
      <c r="QIL823" s="399"/>
      <c r="QIM823" s="399"/>
      <c r="QIN823" s="399"/>
      <c r="QIO823" s="399"/>
      <c r="QIP823" s="399"/>
      <c r="QIQ823" s="399"/>
      <c r="QIR823" s="399"/>
      <c r="QIS823" s="399"/>
      <c r="QIT823" s="399"/>
      <c r="QIU823" s="399"/>
      <c r="QIV823" s="399"/>
      <c r="QIW823" s="399"/>
      <c r="QIX823" s="399"/>
      <c r="QIY823" s="399"/>
      <c r="QIZ823" s="399"/>
      <c r="QJA823" s="399"/>
      <c r="QJB823" s="399"/>
      <c r="QJC823" s="399"/>
      <c r="QJD823" s="399"/>
      <c r="QJE823" s="399"/>
      <c r="QJF823" s="399"/>
      <c r="QJG823" s="399"/>
      <c r="QJH823" s="399"/>
      <c r="QJI823" s="399"/>
      <c r="QJJ823" s="399"/>
      <c r="QJK823" s="399"/>
      <c r="QJL823" s="399"/>
      <c r="QJM823" s="399"/>
      <c r="QJN823" s="399"/>
      <c r="QJO823" s="399"/>
      <c r="QJP823" s="399"/>
      <c r="QJQ823" s="399"/>
      <c r="QJR823" s="399"/>
      <c r="QJS823" s="399"/>
      <c r="QJT823" s="399"/>
      <c r="QJU823" s="399"/>
      <c r="QJV823" s="399"/>
      <c r="QJW823" s="399"/>
      <c r="QJX823" s="399"/>
      <c r="QJY823" s="399"/>
      <c r="QJZ823" s="399"/>
      <c r="QKA823" s="399"/>
      <c r="QKB823" s="399"/>
      <c r="QKC823" s="399"/>
      <c r="QKD823" s="399"/>
      <c r="QKE823" s="399"/>
      <c r="QKF823" s="399"/>
      <c r="QKG823" s="399"/>
      <c r="QKH823" s="399"/>
      <c r="QKI823" s="399"/>
      <c r="QKJ823" s="399"/>
      <c r="QKK823" s="399"/>
      <c r="QKL823" s="399"/>
      <c r="QKM823" s="399"/>
      <c r="QKN823" s="399"/>
      <c r="QKO823" s="399"/>
      <c r="QKP823" s="399"/>
      <c r="QKQ823" s="399"/>
      <c r="QKR823" s="399"/>
      <c r="QKS823" s="399"/>
      <c r="QKT823" s="399"/>
      <c r="QKU823" s="399"/>
      <c r="QKV823" s="399"/>
      <c r="QKW823" s="399"/>
      <c r="QKX823" s="399"/>
      <c r="QKY823" s="399"/>
      <c r="QKZ823" s="399"/>
      <c r="QLA823" s="399"/>
      <c r="QLB823" s="399"/>
      <c r="QLC823" s="399"/>
      <c r="QLD823" s="399"/>
      <c r="QLE823" s="399"/>
      <c r="QLF823" s="399"/>
      <c r="QLG823" s="399"/>
      <c r="QLH823" s="399"/>
      <c r="QLI823" s="399"/>
      <c r="QLJ823" s="399"/>
      <c r="QLK823" s="399"/>
      <c r="QLL823" s="399"/>
      <c r="QLM823" s="399"/>
      <c r="QLN823" s="399"/>
      <c r="QLO823" s="399"/>
      <c r="QLP823" s="399"/>
      <c r="QLQ823" s="399"/>
      <c r="QLR823" s="399"/>
      <c r="QLS823" s="399"/>
      <c r="QLT823" s="399"/>
      <c r="QLU823" s="399"/>
      <c r="QLV823" s="399"/>
      <c r="QLW823" s="399"/>
      <c r="QLX823" s="399"/>
      <c r="QLY823" s="399"/>
      <c r="QLZ823" s="399"/>
      <c r="QMA823" s="399"/>
      <c r="QMB823" s="399"/>
      <c r="QMC823" s="399"/>
      <c r="QMD823" s="399"/>
      <c r="QME823" s="399"/>
      <c r="QMF823" s="399"/>
      <c r="QMG823" s="399"/>
      <c r="QMH823" s="399"/>
      <c r="QMI823" s="399"/>
      <c r="QMJ823" s="399"/>
      <c r="QMK823" s="399"/>
      <c r="QML823" s="399"/>
      <c r="QMM823" s="399"/>
      <c r="QMN823" s="399"/>
      <c r="QMO823" s="399"/>
      <c r="QMP823" s="399"/>
      <c r="QMQ823" s="399"/>
      <c r="QMR823" s="399"/>
      <c r="QMS823" s="399"/>
      <c r="QMT823" s="399"/>
      <c r="QMU823" s="399"/>
      <c r="QMV823" s="399"/>
      <c r="QMW823" s="399"/>
      <c r="QMX823" s="399"/>
      <c r="QMY823" s="399"/>
      <c r="QMZ823" s="399"/>
      <c r="QNA823" s="399"/>
      <c r="QNB823" s="399"/>
      <c r="QNC823" s="399"/>
      <c r="QND823" s="399"/>
      <c r="QNE823" s="399"/>
      <c r="QNF823" s="399"/>
      <c r="QNG823" s="399"/>
      <c r="QNH823" s="399"/>
      <c r="QNI823" s="399"/>
      <c r="QNJ823" s="399"/>
      <c r="QNK823" s="399"/>
      <c r="QNL823" s="399"/>
      <c r="QNM823" s="399"/>
      <c r="QNN823" s="399"/>
      <c r="QNO823" s="399"/>
      <c r="QNP823" s="399"/>
      <c r="QNQ823" s="399"/>
      <c r="QNR823" s="399"/>
      <c r="QNS823" s="399"/>
      <c r="QNT823" s="399"/>
      <c r="QNU823" s="399"/>
      <c r="QNV823" s="399"/>
      <c r="QNW823" s="399"/>
      <c r="QNX823" s="399"/>
      <c r="QNY823" s="399"/>
      <c r="QNZ823" s="399"/>
      <c r="QOA823" s="399"/>
      <c r="QOB823" s="399"/>
      <c r="QOC823" s="399"/>
      <c r="QOD823" s="399"/>
      <c r="QOE823" s="399"/>
      <c r="QOF823" s="399"/>
      <c r="QOG823" s="399"/>
      <c r="QOH823" s="399"/>
      <c r="QOI823" s="399"/>
      <c r="QOJ823" s="399"/>
      <c r="QOK823" s="399"/>
      <c r="QOL823" s="399"/>
      <c r="QOM823" s="399"/>
      <c r="QON823" s="399"/>
      <c r="QOO823" s="399"/>
      <c r="QOP823" s="399"/>
      <c r="QOQ823" s="399"/>
      <c r="QOR823" s="399"/>
      <c r="QOS823" s="399"/>
      <c r="QOT823" s="399"/>
      <c r="QOU823" s="399"/>
      <c r="QOV823" s="399"/>
      <c r="QOW823" s="399"/>
      <c r="QOX823" s="399"/>
      <c r="QOY823" s="399"/>
      <c r="QOZ823" s="399"/>
      <c r="QPA823" s="399"/>
      <c r="QPB823" s="399"/>
      <c r="QPC823" s="399"/>
      <c r="QPD823" s="399"/>
      <c r="QPE823" s="399"/>
      <c r="QPF823" s="399"/>
      <c r="QPG823" s="399"/>
      <c r="QPH823" s="399"/>
      <c r="QPI823" s="399"/>
      <c r="QPJ823" s="399"/>
      <c r="QPK823" s="399"/>
      <c r="QPL823" s="399"/>
      <c r="QPM823" s="399"/>
      <c r="QPN823" s="399"/>
      <c r="QPO823" s="399"/>
      <c r="QPP823" s="399"/>
      <c r="QPQ823" s="399"/>
      <c r="QPR823" s="399"/>
      <c r="QPS823" s="399"/>
      <c r="QPT823" s="399"/>
      <c r="QPU823" s="399"/>
      <c r="QPV823" s="399"/>
      <c r="QPW823" s="399"/>
      <c r="QPX823" s="399"/>
      <c r="QPY823" s="399"/>
      <c r="QPZ823" s="399"/>
      <c r="QQA823" s="399"/>
      <c r="QQB823" s="399"/>
      <c r="QQC823" s="399"/>
      <c r="QQD823" s="399"/>
      <c r="QQE823" s="399"/>
      <c r="QQF823" s="399"/>
      <c r="QQG823" s="399"/>
      <c r="QQH823" s="399"/>
      <c r="QQI823" s="399"/>
      <c r="QQJ823" s="399"/>
      <c r="QQK823" s="399"/>
      <c r="QQL823" s="399"/>
      <c r="QQM823" s="399"/>
      <c r="QQN823" s="399"/>
      <c r="QQO823" s="399"/>
      <c r="QQP823" s="399"/>
      <c r="QQQ823" s="399"/>
      <c r="QQR823" s="399"/>
      <c r="QQS823" s="399"/>
      <c r="QQT823" s="399"/>
      <c r="QQU823" s="399"/>
      <c r="QQV823" s="399"/>
      <c r="QQW823" s="399"/>
      <c r="QQX823" s="399"/>
      <c r="QQY823" s="399"/>
      <c r="QQZ823" s="399"/>
      <c r="QRA823" s="399"/>
      <c r="QRB823" s="399"/>
      <c r="QRC823" s="399"/>
      <c r="QRD823" s="399"/>
      <c r="QRE823" s="399"/>
      <c r="QRF823" s="399"/>
      <c r="QRG823" s="399"/>
      <c r="QRH823" s="399"/>
      <c r="QRI823" s="399"/>
      <c r="QRJ823" s="399"/>
      <c r="QRK823" s="399"/>
      <c r="QRL823" s="399"/>
      <c r="QRM823" s="399"/>
      <c r="QRN823" s="399"/>
      <c r="QRO823" s="399"/>
      <c r="QRP823" s="399"/>
      <c r="QRQ823" s="399"/>
      <c r="QRR823" s="399"/>
      <c r="QRS823" s="399"/>
      <c r="QRT823" s="399"/>
      <c r="QRU823" s="399"/>
      <c r="QRV823" s="399"/>
      <c r="QRW823" s="399"/>
      <c r="QRX823" s="399"/>
      <c r="QRY823" s="399"/>
      <c r="QRZ823" s="399"/>
      <c r="QSA823" s="399"/>
      <c r="QSB823" s="399"/>
      <c r="QSC823" s="399"/>
      <c r="QSD823" s="399"/>
      <c r="QSE823" s="399"/>
      <c r="QSF823" s="399"/>
      <c r="QSG823" s="399"/>
      <c r="QSH823" s="399"/>
      <c r="QSI823" s="399"/>
      <c r="QSJ823" s="399"/>
      <c r="QSK823" s="399"/>
      <c r="QSL823" s="399"/>
      <c r="QSM823" s="399"/>
      <c r="QSN823" s="399"/>
      <c r="QSO823" s="399"/>
      <c r="QSP823" s="399"/>
      <c r="QSQ823" s="399"/>
      <c r="QSR823" s="399"/>
      <c r="QSS823" s="399"/>
      <c r="QST823" s="399"/>
      <c r="QSU823" s="399"/>
      <c r="QSV823" s="399"/>
      <c r="QSW823" s="399"/>
      <c r="QSX823" s="399"/>
      <c r="QSY823" s="399"/>
      <c r="QSZ823" s="399"/>
      <c r="QTA823" s="399"/>
      <c r="QTB823" s="399"/>
      <c r="QTC823" s="399"/>
      <c r="QTD823" s="399"/>
      <c r="QTE823" s="399"/>
      <c r="QTF823" s="399"/>
      <c r="QTG823" s="399"/>
      <c r="QTH823" s="399"/>
      <c r="QTI823" s="399"/>
      <c r="QTJ823" s="399"/>
      <c r="QTK823" s="399"/>
      <c r="QTL823" s="399"/>
      <c r="QTM823" s="399"/>
      <c r="QTN823" s="399"/>
      <c r="QTO823" s="399"/>
      <c r="QTP823" s="399"/>
      <c r="QTQ823" s="399"/>
      <c r="QTR823" s="399"/>
      <c r="QTS823" s="399"/>
      <c r="QTT823" s="399"/>
      <c r="QTU823" s="399"/>
      <c r="QTV823" s="399"/>
      <c r="QTW823" s="399"/>
      <c r="QTX823" s="399"/>
      <c r="QTY823" s="399"/>
      <c r="QTZ823" s="399"/>
      <c r="QUA823" s="399"/>
      <c r="QUB823" s="399"/>
      <c r="QUC823" s="399"/>
      <c r="QUD823" s="399"/>
      <c r="QUE823" s="399"/>
      <c r="QUF823" s="399"/>
      <c r="QUG823" s="399"/>
      <c r="QUH823" s="399"/>
      <c r="QUI823" s="399"/>
      <c r="QUJ823" s="399"/>
      <c r="QUK823" s="399"/>
      <c r="QUL823" s="399"/>
      <c r="QUM823" s="399"/>
      <c r="QUN823" s="399"/>
      <c r="QUO823" s="399"/>
      <c r="QUP823" s="399"/>
      <c r="QUQ823" s="399"/>
      <c r="QUR823" s="399"/>
      <c r="QUS823" s="399"/>
      <c r="QUT823" s="399"/>
      <c r="QUU823" s="399"/>
      <c r="QUV823" s="399"/>
      <c r="QUW823" s="399"/>
      <c r="QUX823" s="399"/>
      <c r="QUY823" s="399"/>
      <c r="QUZ823" s="399"/>
      <c r="QVA823" s="399"/>
      <c r="QVB823" s="399"/>
      <c r="QVC823" s="399"/>
      <c r="QVD823" s="399"/>
      <c r="QVE823" s="399"/>
      <c r="QVF823" s="399"/>
      <c r="QVG823" s="399"/>
      <c r="QVH823" s="399"/>
      <c r="QVI823" s="399"/>
      <c r="QVJ823" s="399"/>
      <c r="QVK823" s="399"/>
      <c r="QVL823" s="399"/>
      <c r="QVM823" s="399"/>
      <c r="QVN823" s="399"/>
      <c r="QVO823" s="399"/>
      <c r="QVP823" s="399"/>
      <c r="QVQ823" s="399"/>
      <c r="QVR823" s="399"/>
      <c r="QVS823" s="399"/>
      <c r="QVT823" s="399"/>
      <c r="QVU823" s="399"/>
      <c r="QVV823" s="399"/>
      <c r="QVW823" s="399"/>
      <c r="QVX823" s="399"/>
      <c r="QVY823" s="399"/>
      <c r="QVZ823" s="399"/>
      <c r="QWA823" s="399"/>
      <c r="QWB823" s="399"/>
      <c r="QWC823" s="399"/>
      <c r="QWD823" s="399"/>
      <c r="QWE823" s="399"/>
      <c r="QWF823" s="399"/>
      <c r="QWG823" s="399"/>
      <c r="QWH823" s="399"/>
      <c r="QWI823" s="399"/>
      <c r="QWJ823" s="399"/>
      <c r="QWK823" s="399"/>
      <c r="QWL823" s="399"/>
      <c r="QWM823" s="399"/>
      <c r="QWN823" s="399"/>
      <c r="QWO823" s="399"/>
      <c r="QWP823" s="399"/>
      <c r="QWQ823" s="399"/>
      <c r="QWR823" s="399"/>
      <c r="QWS823" s="399"/>
      <c r="QWT823" s="399"/>
      <c r="QWU823" s="399"/>
      <c r="QWV823" s="399"/>
      <c r="QWW823" s="399"/>
      <c r="QWX823" s="399"/>
      <c r="QWY823" s="399"/>
      <c r="QWZ823" s="399"/>
      <c r="QXA823" s="399"/>
      <c r="QXB823" s="399"/>
      <c r="QXC823" s="399"/>
      <c r="QXD823" s="399"/>
      <c r="QXE823" s="399"/>
      <c r="QXF823" s="399"/>
      <c r="QXG823" s="399"/>
      <c r="QXH823" s="399"/>
      <c r="QXI823" s="399"/>
      <c r="QXJ823" s="399"/>
      <c r="QXK823" s="399"/>
      <c r="QXL823" s="399"/>
      <c r="QXM823" s="399"/>
      <c r="QXN823" s="399"/>
      <c r="QXO823" s="399"/>
      <c r="QXP823" s="399"/>
      <c r="QXQ823" s="399"/>
      <c r="QXR823" s="399"/>
      <c r="QXS823" s="399"/>
      <c r="QXT823" s="399"/>
      <c r="QXU823" s="399"/>
      <c r="QXV823" s="399"/>
      <c r="QXW823" s="399"/>
      <c r="QXX823" s="399"/>
      <c r="QXY823" s="399"/>
      <c r="QXZ823" s="399"/>
      <c r="QYA823" s="399"/>
      <c r="QYB823" s="399"/>
      <c r="QYC823" s="399"/>
      <c r="QYD823" s="399"/>
      <c r="QYE823" s="399"/>
      <c r="QYF823" s="399"/>
      <c r="QYG823" s="399"/>
      <c r="QYH823" s="399"/>
      <c r="QYI823" s="399"/>
      <c r="QYJ823" s="399"/>
      <c r="QYK823" s="399"/>
      <c r="QYL823" s="399"/>
      <c r="QYM823" s="399"/>
      <c r="QYN823" s="399"/>
      <c r="QYO823" s="399"/>
      <c r="QYP823" s="399"/>
      <c r="QYQ823" s="399"/>
      <c r="QYR823" s="399"/>
      <c r="QYS823" s="399"/>
      <c r="QYT823" s="399"/>
      <c r="QYU823" s="399"/>
      <c r="QYV823" s="399"/>
      <c r="QYW823" s="399"/>
      <c r="QYX823" s="399"/>
      <c r="QYY823" s="399"/>
      <c r="QYZ823" s="399"/>
      <c r="QZA823" s="399"/>
      <c r="QZB823" s="399"/>
      <c r="QZC823" s="399"/>
      <c r="QZD823" s="399"/>
      <c r="QZE823" s="399"/>
      <c r="QZF823" s="399"/>
      <c r="QZG823" s="399"/>
      <c r="QZH823" s="399"/>
      <c r="QZI823" s="399"/>
      <c r="QZJ823" s="399"/>
      <c r="QZK823" s="399"/>
      <c r="QZL823" s="399"/>
      <c r="QZM823" s="399"/>
      <c r="QZN823" s="399"/>
      <c r="QZO823" s="399"/>
      <c r="QZP823" s="399"/>
      <c r="QZQ823" s="399"/>
      <c r="QZR823" s="399"/>
      <c r="QZS823" s="399"/>
      <c r="QZT823" s="399"/>
      <c r="QZU823" s="399"/>
      <c r="QZV823" s="399"/>
      <c r="QZW823" s="399"/>
      <c r="QZX823" s="399"/>
      <c r="QZY823" s="399"/>
      <c r="QZZ823" s="399"/>
      <c r="RAA823" s="399"/>
      <c r="RAB823" s="399"/>
      <c r="RAC823" s="399"/>
      <c r="RAD823" s="399"/>
      <c r="RAE823" s="399"/>
      <c r="RAF823" s="399"/>
      <c r="RAG823" s="399"/>
      <c r="RAH823" s="399"/>
      <c r="RAI823" s="399"/>
      <c r="RAJ823" s="399"/>
      <c r="RAK823" s="399"/>
      <c r="RAL823" s="399"/>
      <c r="RAM823" s="399"/>
      <c r="RAN823" s="399"/>
      <c r="RAO823" s="399"/>
      <c r="RAP823" s="399"/>
      <c r="RAQ823" s="399"/>
      <c r="RAR823" s="399"/>
      <c r="RAS823" s="399"/>
      <c r="RAT823" s="399"/>
      <c r="RAU823" s="399"/>
      <c r="RAV823" s="399"/>
      <c r="RAW823" s="399"/>
      <c r="RAX823" s="399"/>
      <c r="RAY823" s="399"/>
      <c r="RAZ823" s="399"/>
      <c r="RBA823" s="399"/>
      <c r="RBB823" s="399"/>
      <c r="RBC823" s="399"/>
      <c r="RBD823" s="399"/>
      <c r="RBE823" s="399"/>
      <c r="RBF823" s="399"/>
      <c r="RBG823" s="399"/>
      <c r="RBH823" s="399"/>
      <c r="RBI823" s="399"/>
      <c r="RBJ823" s="399"/>
      <c r="RBK823" s="399"/>
      <c r="RBL823" s="399"/>
      <c r="RBM823" s="399"/>
      <c r="RBN823" s="399"/>
      <c r="RBO823" s="399"/>
      <c r="RBP823" s="399"/>
      <c r="RBQ823" s="399"/>
      <c r="RBR823" s="399"/>
      <c r="RBS823" s="399"/>
      <c r="RBT823" s="399"/>
      <c r="RBU823" s="399"/>
      <c r="RBV823" s="399"/>
      <c r="RBW823" s="399"/>
      <c r="RBX823" s="399"/>
      <c r="RBY823" s="399"/>
      <c r="RBZ823" s="399"/>
      <c r="RCA823" s="399"/>
      <c r="RCB823" s="399"/>
      <c r="RCC823" s="399"/>
      <c r="RCD823" s="399"/>
      <c r="RCE823" s="399"/>
      <c r="RCF823" s="399"/>
      <c r="RCG823" s="399"/>
      <c r="RCH823" s="399"/>
      <c r="RCI823" s="399"/>
      <c r="RCJ823" s="399"/>
      <c r="RCK823" s="399"/>
      <c r="RCL823" s="399"/>
      <c r="RCM823" s="399"/>
      <c r="RCN823" s="399"/>
      <c r="RCO823" s="399"/>
      <c r="RCP823" s="399"/>
      <c r="RCQ823" s="399"/>
      <c r="RCR823" s="399"/>
      <c r="RCS823" s="399"/>
      <c r="RCT823" s="399"/>
      <c r="RCU823" s="399"/>
      <c r="RCV823" s="399"/>
      <c r="RCW823" s="399"/>
      <c r="RCX823" s="399"/>
      <c r="RCY823" s="399"/>
      <c r="RCZ823" s="399"/>
      <c r="RDA823" s="399"/>
      <c r="RDB823" s="399"/>
      <c r="RDC823" s="399"/>
      <c r="RDD823" s="399"/>
      <c r="RDE823" s="399"/>
      <c r="RDF823" s="399"/>
      <c r="RDG823" s="399"/>
      <c r="RDH823" s="399"/>
      <c r="RDI823" s="399"/>
      <c r="RDJ823" s="399"/>
      <c r="RDK823" s="399"/>
      <c r="RDL823" s="399"/>
      <c r="RDM823" s="399"/>
      <c r="RDN823" s="399"/>
      <c r="RDO823" s="399"/>
      <c r="RDP823" s="399"/>
      <c r="RDQ823" s="399"/>
      <c r="RDR823" s="399"/>
      <c r="RDS823" s="399"/>
      <c r="RDT823" s="399"/>
      <c r="RDU823" s="399"/>
      <c r="RDV823" s="399"/>
      <c r="RDW823" s="399"/>
      <c r="RDX823" s="399"/>
      <c r="RDY823" s="399"/>
      <c r="RDZ823" s="399"/>
      <c r="REA823" s="399"/>
      <c r="REB823" s="399"/>
      <c r="REC823" s="399"/>
      <c r="RED823" s="399"/>
      <c r="REE823" s="399"/>
      <c r="REF823" s="399"/>
      <c r="REG823" s="399"/>
      <c r="REH823" s="399"/>
      <c r="REI823" s="399"/>
      <c r="REJ823" s="399"/>
      <c r="REK823" s="399"/>
      <c r="REL823" s="399"/>
      <c r="REM823" s="399"/>
      <c r="REN823" s="399"/>
      <c r="REO823" s="399"/>
      <c r="REP823" s="399"/>
      <c r="REQ823" s="399"/>
      <c r="RER823" s="399"/>
      <c r="RES823" s="399"/>
      <c r="RET823" s="399"/>
      <c r="REU823" s="399"/>
      <c r="REV823" s="399"/>
      <c r="REW823" s="399"/>
      <c r="REX823" s="399"/>
      <c r="REY823" s="399"/>
      <c r="REZ823" s="399"/>
      <c r="RFA823" s="399"/>
      <c r="RFB823" s="399"/>
      <c r="RFC823" s="399"/>
      <c r="RFD823" s="399"/>
      <c r="RFE823" s="399"/>
      <c r="RFF823" s="399"/>
      <c r="RFG823" s="399"/>
      <c r="RFH823" s="399"/>
      <c r="RFI823" s="399"/>
      <c r="RFJ823" s="399"/>
      <c r="RFK823" s="399"/>
      <c r="RFL823" s="399"/>
      <c r="RFM823" s="399"/>
      <c r="RFN823" s="399"/>
      <c r="RFO823" s="399"/>
      <c r="RFP823" s="399"/>
      <c r="RFQ823" s="399"/>
      <c r="RFR823" s="399"/>
      <c r="RFS823" s="399"/>
      <c r="RFT823" s="399"/>
      <c r="RFU823" s="399"/>
      <c r="RFV823" s="399"/>
      <c r="RFW823" s="399"/>
      <c r="RFX823" s="399"/>
      <c r="RFY823" s="399"/>
      <c r="RFZ823" s="399"/>
      <c r="RGA823" s="399"/>
      <c r="RGB823" s="399"/>
      <c r="RGC823" s="399"/>
      <c r="RGD823" s="399"/>
      <c r="RGE823" s="399"/>
      <c r="RGF823" s="399"/>
      <c r="RGG823" s="399"/>
      <c r="RGH823" s="399"/>
      <c r="RGI823" s="399"/>
      <c r="RGJ823" s="399"/>
      <c r="RGK823" s="399"/>
      <c r="RGL823" s="399"/>
      <c r="RGM823" s="399"/>
      <c r="RGN823" s="399"/>
      <c r="RGO823" s="399"/>
      <c r="RGP823" s="399"/>
      <c r="RGQ823" s="399"/>
      <c r="RGR823" s="399"/>
      <c r="RGS823" s="399"/>
      <c r="RGT823" s="399"/>
      <c r="RGU823" s="399"/>
      <c r="RGV823" s="399"/>
      <c r="RGW823" s="399"/>
      <c r="RGX823" s="399"/>
      <c r="RGY823" s="399"/>
      <c r="RGZ823" s="399"/>
      <c r="RHA823" s="399"/>
      <c r="RHB823" s="399"/>
      <c r="RHC823" s="399"/>
      <c r="RHD823" s="399"/>
      <c r="RHE823" s="399"/>
      <c r="RHF823" s="399"/>
      <c r="RHG823" s="399"/>
      <c r="RHH823" s="399"/>
      <c r="RHI823" s="399"/>
      <c r="RHJ823" s="399"/>
      <c r="RHK823" s="399"/>
      <c r="RHL823" s="399"/>
      <c r="RHM823" s="399"/>
      <c r="RHN823" s="399"/>
      <c r="RHO823" s="399"/>
      <c r="RHP823" s="399"/>
      <c r="RHQ823" s="399"/>
      <c r="RHR823" s="399"/>
      <c r="RHS823" s="399"/>
      <c r="RHT823" s="399"/>
      <c r="RHU823" s="399"/>
      <c r="RHV823" s="399"/>
      <c r="RHW823" s="399"/>
      <c r="RHX823" s="399"/>
      <c r="RHY823" s="399"/>
      <c r="RHZ823" s="399"/>
      <c r="RIA823" s="399"/>
      <c r="RIB823" s="399"/>
      <c r="RIC823" s="399"/>
      <c r="RID823" s="399"/>
      <c r="RIE823" s="399"/>
      <c r="RIF823" s="399"/>
      <c r="RIG823" s="399"/>
      <c r="RIH823" s="399"/>
      <c r="RII823" s="399"/>
      <c r="RIJ823" s="399"/>
      <c r="RIK823" s="399"/>
      <c r="RIL823" s="399"/>
      <c r="RIM823" s="399"/>
      <c r="RIN823" s="399"/>
      <c r="RIO823" s="399"/>
      <c r="RIP823" s="399"/>
      <c r="RIQ823" s="399"/>
      <c r="RIR823" s="399"/>
      <c r="RIS823" s="399"/>
      <c r="RIT823" s="399"/>
      <c r="RIU823" s="399"/>
      <c r="RIV823" s="399"/>
      <c r="RIW823" s="399"/>
      <c r="RIX823" s="399"/>
      <c r="RIY823" s="399"/>
      <c r="RIZ823" s="399"/>
      <c r="RJA823" s="399"/>
      <c r="RJB823" s="399"/>
      <c r="RJC823" s="399"/>
      <c r="RJD823" s="399"/>
      <c r="RJE823" s="399"/>
      <c r="RJF823" s="399"/>
      <c r="RJG823" s="399"/>
      <c r="RJH823" s="399"/>
      <c r="RJI823" s="399"/>
      <c r="RJJ823" s="399"/>
      <c r="RJK823" s="399"/>
      <c r="RJL823" s="399"/>
      <c r="RJM823" s="399"/>
      <c r="RJN823" s="399"/>
      <c r="RJO823" s="399"/>
      <c r="RJP823" s="399"/>
      <c r="RJQ823" s="399"/>
      <c r="RJR823" s="399"/>
      <c r="RJS823" s="399"/>
      <c r="RJT823" s="399"/>
      <c r="RJU823" s="399"/>
      <c r="RJV823" s="399"/>
      <c r="RJW823" s="399"/>
      <c r="RJX823" s="399"/>
      <c r="RJY823" s="399"/>
      <c r="RJZ823" s="399"/>
      <c r="RKA823" s="399"/>
      <c r="RKB823" s="399"/>
      <c r="RKC823" s="399"/>
      <c r="RKD823" s="399"/>
      <c r="RKE823" s="399"/>
      <c r="RKF823" s="399"/>
      <c r="RKG823" s="399"/>
      <c r="RKH823" s="399"/>
      <c r="RKI823" s="399"/>
      <c r="RKJ823" s="399"/>
      <c r="RKK823" s="399"/>
      <c r="RKL823" s="399"/>
      <c r="RKM823" s="399"/>
      <c r="RKN823" s="399"/>
      <c r="RKO823" s="399"/>
      <c r="RKP823" s="399"/>
      <c r="RKQ823" s="399"/>
      <c r="RKR823" s="399"/>
      <c r="RKS823" s="399"/>
      <c r="RKT823" s="399"/>
      <c r="RKU823" s="399"/>
      <c r="RKV823" s="399"/>
      <c r="RKW823" s="399"/>
      <c r="RKX823" s="399"/>
      <c r="RKY823" s="399"/>
      <c r="RKZ823" s="399"/>
      <c r="RLA823" s="399"/>
      <c r="RLB823" s="399"/>
      <c r="RLC823" s="399"/>
      <c r="RLD823" s="399"/>
      <c r="RLE823" s="399"/>
      <c r="RLF823" s="399"/>
      <c r="RLG823" s="399"/>
      <c r="RLH823" s="399"/>
      <c r="RLI823" s="399"/>
      <c r="RLJ823" s="399"/>
      <c r="RLK823" s="399"/>
      <c r="RLL823" s="399"/>
      <c r="RLM823" s="399"/>
      <c r="RLN823" s="399"/>
      <c r="RLO823" s="399"/>
      <c r="RLP823" s="399"/>
      <c r="RLQ823" s="399"/>
      <c r="RLR823" s="399"/>
      <c r="RLS823" s="399"/>
      <c r="RLT823" s="399"/>
      <c r="RLU823" s="399"/>
      <c r="RLV823" s="399"/>
      <c r="RLW823" s="399"/>
      <c r="RLX823" s="399"/>
      <c r="RLY823" s="399"/>
      <c r="RLZ823" s="399"/>
      <c r="RMA823" s="399"/>
      <c r="RMB823" s="399"/>
      <c r="RMC823" s="399"/>
      <c r="RMD823" s="399"/>
      <c r="RME823" s="399"/>
      <c r="RMF823" s="399"/>
      <c r="RMG823" s="399"/>
      <c r="RMH823" s="399"/>
      <c r="RMI823" s="399"/>
      <c r="RMJ823" s="399"/>
      <c r="RMK823" s="399"/>
      <c r="RML823" s="399"/>
      <c r="RMM823" s="399"/>
      <c r="RMN823" s="399"/>
      <c r="RMO823" s="399"/>
      <c r="RMP823" s="399"/>
      <c r="RMQ823" s="399"/>
      <c r="RMR823" s="399"/>
      <c r="RMS823" s="399"/>
      <c r="RMT823" s="399"/>
      <c r="RMU823" s="399"/>
      <c r="RMV823" s="399"/>
      <c r="RMW823" s="399"/>
      <c r="RMX823" s="399"/>
      <c r="RMY823" s="399"/>
      <c r="RMZ823" s="399"/>
      <c r="RNA823" s="399"/>
      <c r="RNB823" s="399"/>
      <c r="RNC823" s="399"/>
      <c r="RND823" s="399"/>
      <c r="RNE823" s="399"/>
      <c r="RNF823" s="399"/>
      <c r="RNG823" s="399"/>
      <c r="RNH823" s="399"/>
      <c r="RNI823" s="399"/>
      <c r="RNJ823" s="399"/>
      <c r="RNK823" s="399"/>
      <c r="RNL823" s="399"/>
      <c r="RNM823" s="399"/>
      <c r="RNN823" s="399"/>
      <c r="RNO823" s="399"/>
      <c r="RNP823" s="399"/>
      <c r="RNQ823" s="399"/>
      <c r="RNR823" s="399"/>
      <c r="RNS823" s="399"/>
      <c r="RNT823" s="399"/>
      <c r="RNU823" s="399"/>
      <c r="RNV823" s="399"/>
      <c r="RNW823" s="399"/>
      <c r="RNX823" s="399"/>
      <c r="RNY823" s="399"/>
      <c r="RNZ823" s="399"/>
      <c r="ROA823" s="399"/>
      <c r="ROB823" s="399"/>
      <c r="ROC823" s="399"/>
      <c r="ROD823" s="399"/>
      <c r="ROE823" s="399"/>
      <c r="ROF823" s="399"/>
      <c r="ROG823" s="399"/>
      <c r="ROH823" s="399"/>
      <c r="ROI823" s="399"/>
      <c r="ROJ823" s="399"/>
      <c r="ROK823" s="399"/>
      <c r="ROL823" s="399"/>
      <c r="ROM823" s="399"/>
      <c r="RON823" s="399"/>
      <c r="ROO823" s="399"/>
      <c r="ROP823" s="399"/>
      <c r="ROQ823" s="399"/>
      <c r="ROR823" s="399"/>
      <c r="ROS823" s="399"/>
      <c r="ROT823" s="399"/>
      <c r="ROU823" s="399"/>
      <c r="ROV823" s="399"/>
      <c r="ROW823" s="399"/>
      <c r="ROX823" s="399"/>
      <c r="ROY823" s="399"/>
      <c r="ROZ823" s="399"/>
      <c r="RPA823" s="399"/>
      <c r="RPB823" s="399"/>
      <c r="RPC823" s="399"/>
      <c r="RPD823" s="399"/>
      <c r="RPE823" s="399"/>
      <c r="RPF823" s="399"/>
      <c r="RPG823" s="399"/>
      <c r="RPH823" s="399"/>
      <c r="RPI823" s="399"/>
      <c r="RPJ823" s="399"/>
      <c r="RPK823" s="399"/>
      <c r="RPL823" s="399"/>
      <c r="RPM823" s="399"/>
      <c r="RPN823" s="399"/>
      <c r="RPO823" s="399"/>
      <c r="RPP823" s="399"/>
      <c r="RPQ823" s="399"/>
      <c r="RPR823" s="399"/>
      <c r="RPS823" s="399"/>
      <c r="RPT823" s="399"/>
      <c r="RPU823" s="399"/>
      <c r="RPV823" s="399"/>
      <c r="RPW823" s="399"/>
      <c r="RPX823" s="399"/>
      <c r="RPY823" s="399"/>
      <c r="RPZ823" s="399"/>
      <c r="RQA823" s="399"/>
      <c r="RQB823" s="399"/>
      <c r="RQC823" s="399"/>
      <c r="RQD823" s="399"/>
      <c r="RQE823" s="399"/>
      <c r="RQF823" s="399"/>
      <c r="RQG823" s="399"/>
      <c r="RQH823" s="399"/>
      <c r="RQI823" s="399"/>
      <c r="RQJ823" s="399"/>
      <c r="RQK823" s="399"/>
      <c r="RQL823" s="399"/>
      <c r="RQM823" s="399"/>
      <c r="RQN823" s="399"/>
      <c r="RQO823" s="399"/>
      <c r="RQP823" s="399"/>
      <c r="RQQ823" s="399"/>
      <c r="RQR823" s="399"/>
      <c r="RQS823" s="399"/>
      <c r="RQT823" s="399"/>
      <c r="RQU823" s="399"/>
      <c r="RQV823" s="399"/>
      <c r="RQW823" s="399"/>
      <c r="RQX823" s="399"/>
      <c r="RQY823" s="399"/>
      <c r="RQZ823" s="399"/>
      <c r="RRA823" s="399"/>
      <c r="RRB823" s="399"/>
      <c r="RRC823" s="399"/>
      <c r="RRD823" s="399"/>
      <c r="RRE823" s="399"/>
      <c r="RRF823" s="399"/>
      <c r="RRG823" s="399"/>
      <c r="RRH823" s="399"/>
      <c r="RRI823" s="399"/>
      <c r="RRJ823" s="399"/>
      <c r="RRK823" s="399"/>
      <c r="RRL823" s="399"/>
      <c r="RRM823" s="399"/>
      <c r="RRN823" s="399"/>
      <c r="RRO823" s="399"/>
      <c r="RRP823" s="399"/>
      <c r="RRQ823" s="399"/>
      <c r="RRR823" s="399"/>
      <c r="RRS823" s="399"/>
      <c r="RRT823" s="399"/>
      <c r="RRU823" s="399"/>
      <c r="RRV823" s="399"/>
      <c r="RRW823" s="399"/>
      <c r="RRX823" s="399"/>
      <c r="RRY823" s="399"/>
      <c r="RRZ823" s="399"/>
      <c r="RSA823" s="399"/>
      <c r="RSB823" s="399"/>
      <c r="RSC823" s="399"/>
      <c r="RSD823" s="399"/>
      <c r="RSE823" s="399"/>
      <c r="RSF823" s="399"/>
      <c r="RSG823" s="399"/>
      <c r="RSH823" s="399"/>
      <c r="RSI823" s="399"/>
      <c r="RSJ823" s="399"/>
      <c r="RSK823" s="399"/>
      <c r="RSL823" s="399"/>
      <c r="RSM823" s="399"/>
      <c r="RSN823" s="399"/>
      <c r="RSO823" s="399"/>
      <c r="RSP823" s="399"/>
      <c r="RSQ823" s="399"/>
      <c r="RSR823" s="399"/>
      <c r="RSS823" s="399"/>
      <c r="RST823" s="399"/>
      <c r="RSU823" s="399"/>
      <c r="RSV823" s="399"/>
      <c r="RSW823" s="399"/>
      <c r="RSX823" s="399"/>
      <c r="RSY823" s="399"/>
      <c r="RSZ823" s="399"/>
      <c r="RTA823" s="399"/>
      <c r="RTB823" s="399"/>
      <c r="RTC823" s="399"/>
      <c r="RTD823" s="399"/>
      <c r="RTE823" s="399"/>
      <c r="RTF823" s="399"/>
      <c r="RTG823" s="399"/>
      <c r="RTH823" s="399"/>
      <c r="RTI823" s="399"/>
      <c r="RTJ823" s="399"/>
      <c r="RTK823" s="399"/>
      <c r="RTL823" s="399"/>
      <c r="RTM823" s="399"/>
      <c r="RTN823" s="399"/>
      <c r="RTO823" s="399"/>
      <c r="RTP823" s="399"/>
      <c r="RTQ823" s="399"/>
      <c r="RTR823" s="399"/>
      <c r="RTS823" s="399"/>
      <c r="RTT823" s="399"/>
      <c r="RTU823" s="399"/>
      <c r="RTV823" s="399"/>
      <c r="RTW823" s="399"/>
      <c r="RTX823" s="399"/>
      <c r="RTY823" s="399"/>
      <c r="RTZ823" s="399"/>
      <c r="RUA823" s="399"/>
      <c r="RUB823" s="399"/>
      <c r="RUC823" s="399"/>
      <c r="RUD823" s="399"/>
      <c r="RUE823" s="399"/>
      <c r="RUF823" s="399"/>
      <c r="RUG823" s="399"/>
      <c r="RUH823" s="399"/>
      <c r="RUI823" s="399"/>
      <c r="RUJ823" s="399"/>
      <c r="RUK823" s="399"/>
      <c r="RUL823" s="399"/>
      <c r="RUM823" s="399"/>
      <c r="RUN823" s="399"/>
      <c r="RUO823" s="399"/>
      <c r="RUP823" s="399"/>
      <c r="RUQ823" s="399"/>
      <c r="RUR823" s="399"/>
      <c r="RUS823" s="399"/>
      <c r="RUT823" s="399"/>
      <c r="RUU823" s="399"/>
      <c r="RUV823" s="399"/>
      <c r="RUW823" s="399"/>
      <c r="RUX823" s="399"/>
      <c r="RUY823" s="399"/>
      <c r="RUZ823" s="399"/>
      <c r="RVA823" s="399"/>
      <c r="RVB823" s="399"/>
      <c r="RVC823" s="399"/>
      <c r="RVD823" s="399"/>
      <c r="RVE823" s="399"/>
      <c r="RVF823" s="399"/>
      <c r="RVG823" s="399"/>
      <c r="RVH823" s="399"/>
      <c r="RVI823" s="399"/>
      <c r="RVJ823" s="399"/>
      <c r="RVK823" s="399"/>
      <c r="RVL823" s="399"/>
      <c r="RVM823" s="399"/>
      <c r="RVN823" s="399"/>
      <c r="RVO823" s="399"/>
      <c r="RVP823" s="399"/>
      <c r="RVQ823" s="399"/>
      <c r="RVR823" s="399"/>
      <c r="RVS823" s="399"/>
      <c r="RVT823" s="399"/>
      <c r="RVU823" s="399"/>
      <c r="RVV823" s="399"/>
      <c r="RVW823" s="399"/>
      <c r="RVX823" s="399"/>
      <c r="RVY823" s="399"/>
      <c r="RVZ823" s="399"/>
      <c r="RWA823" s="399"/>
      <c r="RWB823" s="399"/>
      <c r="RWC823" s="399"/>
      <c r="RWD823" s="399"/>
      <c r="RWE823" s="399"/>
      <c r="RWF823" s="399"/>
      <c r="RWG823" s="399"/>
      <c r="RWH823" s="399"/>
      <c r="RWI823" s="399"/>
      <c r="RWJ823" s="399"/>
      <c r="RWK823" s="399"/>
      <c r="RWL823" s="399"/>
      <c r="RWM823" s="399"/>
      <c r="RWN823" s="399"/>
      <c r="RWO823" s="399"/>
      <c r="RWP823" s="399"/>
      <c r="RWQ823" s="399"/>
      <c r="RWR823" s="399"/>
      <c r="RWS823" s="399"/>
      <c r="RWT823" s="399"/>
      <c r="RWU823" s="399"/>
      <c r="RWV823" s="399"/>
      <c r="RWW823" s="399"/>
      <c r="RWX823" s="399"/>
      <c r="RWY823" s="399"/>
      <c r="RWZ823" s="399"/>
      <c r="RXA823" s="399"/>
      <c r="RXB823" s="399"/>
      <c r="RXC823" s="399"/>
      <c r="RXD823" s="399"/>
      <c r="RXE823" s="399"/>
      <c r="RXF823" s="399"/>
      <c r="RXG823" s="399"/>
      <c r="RXH823" s="399"/>
      <c r="RXI823" s="399"/>
      <c r="RXJ823" s="399"/>
      <c r="RXK823" s="399"/>
      <c r="RXL823" s="399"/>
      <c r="RXM823" s="399"/>
      <c r="RXN823" s="399"/>
      <c r="RXO823" s="399"/>
      <c r="RXP823" s="399"/>
      <c r="RXQ823" s="399"/>
      <c r="RXR823" s="399"/>
      <c r="RXS823" s="399"/>
      <c r="RXT823" s="399"/>
      <c r="RXU823" s="399"/>
      <c r="RXV823" s="399"/>
      <c r="RXW823" s="399"/>
      <c r="RXX823" s="399"/>
      <c r="RXY823" s="399"/>
      <c r="RXZ823" s="399"/>
      <c r="RYA823" s="399"/>
      <c r="RYB823" s="399"/>
      <c r="RYC823" s="399"/>
      <c r="RYD823" s="399"/>
      <c r="RYE823" s="399"/>
      <c r="RYF823" s="399"/>
      <c r="RYG823" s="399"/>
      <c r="RYH823" s="399"/>
      <c r="RYI823" s="399"/>
      <c r="RYJ823" s="399"/>
      <c r="RYK823" s="399"/>
      <c r="RYL823" s="399"/>
      <c r="RYM823" s="399"/>
      <c r="RYN823" s="399"/>
      <c r="RYO823" s="399"/>
      <c r="RYP823" s="399"/>
      <c r="RYQ823" s="399"/>
      <c r="RYR823" s="399"/>
      <c r="RYS823" s="399"/>
      <c r="RYT823" s="399"/>
      <c r="RYU823" s="399"/>
      <c r="RYV823" s="399"/>
      <c r="RYW823" s="399"/>
      <c r="RYX823" s="399"/>
      <c r="RYY823" s="399"/>
      <c r="RYZ823" s="399"/>
      <c r="RZA823" s="399"/>
      <c r="RZB823" s="399"/>
      <c r="RZC823" s="399"/>
      <c r="RZD823" s="399"/>
      <c r="RZE823" s="399"/>
      <c r="RZF823" s="399"/>
      <c r="RZG823" s="399"/>
      <c r="RZH823" s="399"/>
      <c r="RZI823" s="399"/>
      <c r="RZJ823" s="399"/>
      <c r="RZK823" s="399"/>
      <c r="RZL823" s="399"/>
      <c r="RZM823" s="399"/>
      <c r="RZN823" s="399"/>
      <c r="RZO823" s="399"/>
      <c r="RZP823" s="399"/>
      <c r="RZQ823" s="399"/>
      <c r="RZR823" s="399"/>
      <c r="RZS823" s="399"/>
      <c r="RZT823" s="399"/>
      <c r="RZU823" s="399"/>
      <c r="RZV823" s="399"/>
      <c r="RZW823" s="399"/>
      <c r="RZX823" s="399"/>
      <c r="RZY823" s="399"/>
      <c r="RZZ823" s="399"/>
      <c r="SAA823" s="399"/>
      <c r="SAB823" s="399"/>
      <c r="SAC823" s="399"/>
      <c r="SAD823" s="399"/>
      <c r="SAE823" s="399"/>
      <c r="SAF823" s="399"/>
      <c r="SAG823" s="399"/>
      <c r="SAH823" s="399"/>
      <c r="SAI823" s="399"/>
      <c r="SAJ823" s="399"/>
      <c r="SAK823" s="399"/>
      <c r="SAL823" s="399"/>
      <c r="SAM823" s="399"/>
      <c r="SAN823" s="399"/>
      <c r="SAO823" s="399"/>
      <c r="SAP823" s="399"/>
      <c r="SAQ823" s="399"/>
      <c r="SAR823" s="399"/>
      <c r="SAS823" s="399"/>
      <c r="SAT823" s="399"/>
      <c r="SAU823" s="399"/>
      <c r="SAV823" s="399"/>
      <c r="SAW823" s="399"/>
      <c r="SAX823" s="399"/>
      <c r="SAY823" s="399"/>
      <c r="SAZ823" s="399"/>
      <c r="SBA823" s="399"/>
      <c r="SBB823" s="399"/>
      <c r="SBC823" s="399"/>
      <c r="SBD823" s="399"/>
      <c r="SBE823" s="399"/>
      <c r="SBF823" s="399"/>
      <c r="SBG823" s="399"/>
      <c r="SBH823" s="399"/>
      <c r="SBI823" s="399"/>
      <c r="SBJ823" s="399"/>
      <c r="SBK823" s="399"/>
      <c r="SBL823" s="399"/>
      <c r="SBM823" s="399"/>
      <c r="SBN823" s="399"/>
      <c r="SBO823" s="399"/>
      <c r="SBP823" s="399"/>
      <c r="SBQ823" s="399"/>
      <c r="SBR823" s="399"/>
      <c r="SBS823" s="399"/>
      <c r="SBT823" s="399"/>
      <c r="SBU823" s="399"/>
      <c r="SBV823" s="399"/>
      <c r="SBW823" s="399"/>
      <c r="SBX823" s="399"/>
      <c r="SBY823" s="399"/>
      <c r="SBZ823" s="399"/>
      <c r="SCA823" s="399"/>
      <c r="SCB823" s="399"/>
      <c r="SCC823" s="399"/>
      <c r="SCD823" s="399"/>
      <c r="SCE823" s="399"/>
      <c r="SCF823" s="399"/>
      <c r="SCG823" s="399"/>
      <c r="SCH823" s="399"/>
      <c r="SCI823" s="399"/>
      <c r="SCJ823" s="399"/>
      <c r="SCK823" s="399"/>
      <c r="SCL823" s="399"/>
      <c r="SCM823" s="399"/>
      <c r="SCN823" s="399"/>
      <c r="SCO823" s="399"/>
      <c r="SCP823" s="399"/>
      <c r="SCQ823" s="399"/>
      <c r="SCR823" s="399"/>
      <c r="SCS823" s="399"/>
      <c r="SCT823" s="399"/>
      <c r="SCU823" s="399"/>
      <c r="SCV823" s="399"/>
      <c r="SCW823" s="399"/>
      <c r="SCX823" s="399"/>
      <c r="SCY823" s="399"/>
      <c r="SCZ823" s="399"/>
      <c r="SDA823" s="399"/>
      <c r="SDB823" s="399"/>
      <c r="SDC823" s="399"/>
      <c r="SDD823" s="399"/>
      <c r="SDE823" s="399"/>
      <c r="SDF823" s="399"/>
      <c r="SDG823" s="399"/>
      <c r="SDH823" s="399"/>
      <c r="SDI823" s="399"/>
      <c r="SDJ823" s="399"/>
      <c r="SDK823" s="399"/>
      <c r="SDL823" s="399"/>
      <c r="SDM823" s="399"/>
      <c r="SDN823" s="399"/>
      <c r="SDO823" s="399"/>
      <c r="SDP823" s="399"/>
      <c r="SDQ823" s="399"/>
      <c r="SDR823" s="399"/>
      <c r="SDS823" s="399"/>
      <c r="SDT823" s="399"/>
      <c r="SDU823" s="399"/>
      <c r="SDV823" s="399"/>
      <c r="SDW823" s="399"/>
      <c r="SDX823" s="399"/>
      <c r="SDY823" s="399"/>
      <c r="SDZ823" s="399"/>
      <c r="SEA823" s="399"/>
      <c r="SEB823" s="399"/>
      <c r="SEC823" s="399"/>
      <c r="SED823" s="399"/>
      <c r="SEE823" s="399"/>
      <c r="SEF823" s="399"/>
      <c r="SEG823" s="399"/>
      <c r="SEH823" s="399"/>
      <c r="SEI823" s="399"/>
      <c r="SEJ823" s="399"/>
      <c r="SEK823" s="399"/>
      <c r="SEL823" s="399"/>
      <c r="SEM823" s="399"/>
      <c r="SEN823" s="399"/>
      <c r="SEO823" s="399"/>
      <c r="SEP823" s="399"/>
      <c r="SEQ823" s="399"/>
      <c r="SER823" s="399"/>
      <c r="SES823" s="399"/>
      <c r="SET823" s="399"/>
      <c r="SEU823" s="399"/>
      <c r="SEV823" s="399"/>
      <c r="SEW823" s="399"/>
      <c r="SEX823" s="399"/>
      <c r="SEY823" s="399"/>
      <c r="SEZ823" s="399"/>
      <c r="SFA823" s="399"/>
      <c r="SFB823" s="399"/>
      <c r="SFC823" s="399"/>
      <c r="SFD823" s="399"/>
      <c r="SFE823" s="399"/>
      <c r="SFF823" s="399"/>
      <c r="SFG823" s="399"/>
      <c r="SFH823" s="399"/>
      <c r="SFI823" s="399"/>
      <c r="SFJ823" s="399"/>
      <c r="SFK823" s="399"/>
      <c r="SFL823" s="399"/>
      <c r="SFM823" s="399"/>
      <c r="SFN823" s="399"/>
      <c r="SFO823" s="399"/>
      <c r="SFP823" s="399"/>
      <c r="SFQ823" s="399"/>
      <c r="SFR823" s="399"/>
      <c r="SFS823" s="399"/>
      <c r="SFT823" s="399"/>
      <c r="SFU823" s="399"/>
      <c r="SFV823" s="399"/>
      <c r="SFW823" s="399"/>
      <c r="SFX823" s="399"/>
      <c r="SFY823" s="399"/>
      <c r="SFZ823" s="399"/>
      <c r="SGA823" s="399"/>
      <c r="SGB823" s="399"/>
      <c r="SGC823" s="399"/>
      <c r="SGD823" s="399"/>
      <c r="SGE823" s="399"/>
      <c r="SGF823" s="399"/>
      <c r="SGG823" s="399"/>
      <c r="SGH823" s="399"/>
      <c r="SGI823" s="399"/>
      <c r="SGJ823" s="399"/>
      <c r="SGK823" s="399"/>
      <c r="SGL823" s="399"/>
      <c r="SGM823" s="399"/>
      <c r="SGN823" s="399"/>
      <c r="SGO823" s="399"/>
      <c r="SGP823" s="399"/>
      <c r="SGQ823" s="399"/>
      <c r="SGR823" s="399"/>
      <c r="SGS823" s="399"/>
      <c r="SGT823" s="399"/>
      <c r="SGU823" s="399"/>
      <c r="SGV823" s="399"/>
      <c r="SGW823" s="399"/>
      <c r="SGX823" s="399"/>
      <c r="SGY823" s="399"/>
      <c r="SGZ823" s="399"/>
      <c r="SHA823" s="399"/>
      <c r="SHB823" s="399"/>
      <c r="SHC823" s="399"/>
      <c r="SHD823" s="399"/>
      <c r="SHE823" s="399"/>
      <c r="SHF823" s="399"/>
      <c r="SHG823" s="399"/>
      <c r="SHH823" s="399"/>
      <c r="SHI823" s="399"/>
      <c r="SHJ823" s="399"/>
      <c r="SHK823" s="399"/>
      <c r="SHL823" s="399"/>
      <c r="SHM823" s="399"/>
      <c r="SHN823" s="399"/>
      <c r="SHO823" s="399"/>
      <c r="SHP823" s="399"/>
      <c r="SHQ823" s="399"/>
      <c r="SHR823" s="399"/>
      <c r="SHS823" s="399"/>
      <c r="SHT823" s="399"/>
      <c r="SHU823" s="399"/>
      <c r="SHV823" s="399"/>
      <c r="SHW823" s="399"/>
      <c r="SHX823" s="399"/>
      <c r="SHY823" s="399"/>
      <c r="SHZ823" s="399"/>
      <c r="SIA823" s="399"/>
      <c r="SIB823" s="399"/>
      <c r="SIC823" s="399"/>
      <c r="SID823" s="399"/>
      <c r="SIE823" s="399"/>
      <c r="SIF823" s="399"/>
      <c r="SIG823" s="399"/>
      <c r="SIH823" s="399"/>
      <c r="SII823" s="399"/>
      <c r="SIJ823" s="399"/>
      <c r="SIK823" s="399"/>
      <c r="SIL823" s="399"/>
      <c r="SIM823" s="399"/>
      <c r="SIN823" s="399"/>
      <c r="SIO823" s="399"/>
      <c r="SIP823" s="399"/>
      <c r="SIQ823" s="399"/>
      <c r="SIR823" s="399"/>
      <c r="SIS823" s="399"/>
      <c r="SIT823" s="399"/>
      <c r="SIU823" s="399"/>
      <c r="SIV823" s="399"/>
      <c r="SIW823" s="399"/>
      <c r="SIX823" s="399"/>
      <c r="SIY823" s="399"/>
      <c r="SIZ823" s="399"/>
      <c r="SJA823" s="399"/>
      <c r="SJB823" s="399"/>
      <c r="SJC823" s="399"/>
      <c r="SJD823" s="399"/>
      <c r="SJE823" s="399"/>
      <c r="SJF823" s="399"/>
      <c r="SJG823" s="399"/>
      <c r="SJH823" s="399"/>
      <c r="SJI823" s="399"/>
      <c r="SJJ823" s="399"/>
      <c r="SJK823" s="399"/>
      <c r="SJL823" s="399"/>
      <c r="SJM823" s="399"/>
      <c r="SJN823" s="399"/>
      <c r="SJO823" s="399"/>
      <c r="SJP823" s="399"/>
      <c r="SJQ823" s="399"/>
      <c r="SJR823" s="399"/>
      <c r="SJS823" s="399"/>
      <c r="SJT823" s="399"/>
      <c r="SJU823" s="399"/>
      <c r="SJV823" s="399"/>
      <c r="SJW823" s="399"/>
      <c r="SJX823" s="399"/>
      <c r="SJY823" s="399"/>
      <c r="SJZ823" s="399"/>
      <c r="SKA823" s="399"/>
      <c r="SKB823" s="399"/>
      <c r="SKC823" s="399"/>
      <c r="SKD823" s="399"/>
      <c r="SKE823" s="399"/>
      <c r="SKF823" s="399"/>
      <c r="SKG823" s="399"/>
      <c r="SKH823" s="399"/>
      <c r="SKI823" s="399"/>
      <c r="SKJ823" s="399"/>
      <c r="SKK823" s="399"/>
      <c r="SKL823" s="399"/>
      <c r="SKM823" s="399"/>
      <c r="SKN823" s="399"/>
      <c r="SKO823" s="399"/>
      <c r="SKP823" s="399"/>
      <c r="SKQ823" s="399"/>
      <c r="SKR823" s="399"/>
      <c r="SKS823" s="399"/>
      <c r="SKT823" s="399"/>
      <c r="SKU823" s="399"/>
      <c r="SKV823" s="399"/>
      <c r="SKW823" s="399"/>
      <c r="SKX823" s="399"/>
      <c r="SKY823" s="399"/>
      <c r="SKZ823" s="399"/>
      <c r="SLA823" s="399"/>
      <c r="SLB823" s="399"/>
      <c r="SLC823" s="399"/>
      <c r="SLD823" s="399"/>
      <c r="SLE823" s="399"/>
      <c r="SLF823" s="399"/>
      <c r="SLG823" s="399"/>
      <c r="SLH823" s="399"/>
      <c r="SLI823" s="399"/>
      <c r="SLJ823" s="399"/>
      <c r="SLK823" s="399"/>
      <c r="SLL823" s="399"/>
      <c r="SLM823" s="399"/>
      <c r="SLN823" s="399"/>
      <c r="SLO823" s="399"/>
      <c r="SLP823" s="399"/>
      <c r="SLQ823" s="399"/>
      <c r="SLR823" s="399"/>
      <c r="SLS823" s="399"/>
      <c r="SLT823" s="399"/>
      <c r="SLU823" s="399"/>
      <c r="SLV823" s="399"/>
      <c r="SLW823" s="399"/>
      <c r="SLX823" s="399"/>
      <c r="SLY823" s="399"/>
      <c r="SLZ823" s="399"/>
      <c r="SMA823" s="399"/>
      <c r="SMB823" s="399"/>
      <c r="SMC823" s="399"/>
      <c r="SMD823" s="399"/>
      <c r="SME823" s="399"/>
      <c r="SMF823" s="399"/>
      <c r="SMG823" s="399"/>
      <c r="SMH823" s="399"/>
      <c r="SMI823" s="399"/>
      <c r="SMJ823" s="399"/>
      <c r="SMK823" s="399"/>
      <c r="SML823" s="399"/>
      <c r="SMM823" s="399"/>
      <c r="SMN823" s="399"/>
      <c r="SMO823" s="399"/>
      <c r="SMP823" s="399"/>
      <c r="SMQ823" s="399"/>
      <c r="SMR823" s="399"/>
      <c r="SMS823" s="399"/>
      <c r="SMT823" s="399"/>
      <c r="SMU823" s="399"/>
      <c r="SMV823" s="399"/>
      <c r="SMW823" s="399"/>
      <c r="SMX823" s="399"/>
      <c r="SMY823" s="399"/>
      <c r="SMZ823" s="399"/>
      <c r="SNA823" s="399"/>
      <c r="SNB823" s="399"/>
      <c r="SNC823" s="399"/>
      <c r="SND823" s="399"/>
      <c r="SNE823" s="399"/>
      <c r="SNF823" s="399"/>
      <c r="SNG823" s="399"/>
      <c r="SNH823" s="399"/>
      <c r="SNI823" s="399"/>
      <c r="SNJ823" s="399"/>
      <c r="SNK823" s="399"/>
      <c r="SNL823" s="399"/>
      <c r="SNM823" s="399"/>
      <c r="SNN823" s="399"/>
      <c r="SNO823" s="399"/>
      <c r="SNP823" s="399"/>
      <c r="SNQ823" s="399"/>
      <c r="SNR823" s="399"/>
      <c r="SNS823" s="399"/>
      <c r="SNT823" s="399"/>
      <c r="SNU823" s="399"/>
      <c r="SNV823" s="399"/>
      <c r="SNW823" s="399"/>
      <c r="SNX823" s="399"/>
      <c r="SNY823" s="399"/>
      <c r="SNZ823" s="399"/>
      <c r="SOA823" s="399"/>
      <c r="SOB823" s="399"/>
      <c r="SOC823" s="399"/>
      <c r="SOD823" s="399"/>
      <c r="SOE823" s="399"/>
      <c r="SOF823" s="399"/>
      <c r="SOG823" s="399"/>
      <c r="SOH823" s="399"/>
      <c r="SOI823" s="399"/>
      <c r="SOJ823" s="399"/>
      <c r="SOK823" s="399"/>
      <c r="SOL823" s="399"/>
      <c r="SOM823" s="399"/>
      <c r="SON823" s="399"/>
      <c r="SOO823" s="399"/>
      <c r="SOP823" s="399"/>
      <c r="SOQ823" s="399"/>
      <c r="SOR823" s="399"/>
      <c r="SOS823" s="399"/>
      <c r="SOT823" s="399"/>
      <c r="SOU823" s="399"/>
      <c r="SOV823" s="399"/>
      <c r="SOW823" s="399"/>
      <c r="SOX823" s="399"/>
      <c r="SOY823" s="399"/>
      <c r="SOZ823" s="399"/>
      <c r="SPA823" s="399"/>
      <c r="SPB823" s="399"/>
      <c r="SPC823" s="399"/>
      <c r="SPD823" s="399"/>
      <c r="SPE823" s="399"/>
      <c r="SPF823" s="399"/>
      <c r="SPG823" s="399"/>
      <c r="SPH823" s="399"/>
      <c r="SPI823" s="399"/>
      <c r="SPJ823" s="399"/>
      <c r="SPK823" s="399"/>
      <c r="SPL823" s="399"/>
      <c r="SPM823" s="399"/>
      <c r="SPN823" s="399"/>
      <c r="SPO823" s="399"/>
      <c r="SPP823" s="399"/>
      <c r="SPQ823" s="399"/>
      <c r="SPR823" s="399"/>
      <c r="SPS823" s="399"/>
      <c r="SPT823" s="399"/>
      <c r="SPU823" s="399"/>
      <c r="SPV823" s="399"/>
      <c r="SPW823" s="399"/>
      <c r="SPX823" s="399"/>
      <c r="SPY823" s="399"/>
      <c r="SPZ823" s="399"/>
      <c r="SQA823" s="399"/>
      <c r="SQB823" s="399"/>
      <c r="SQC823" s="399"/>
      <c r="SQD823" s="399"/>
      <c r="SQE823" s="399"/>
      <c r="SQF823" s="399"/>
      <c r="SQG823" s="399"/>
      <c r="SQH823" s="399"/>
      <c r="SQI823" s="399"/>
      <c r="SQJ823" s="399"/>
      <c r="SQK823" s="399"/>
      <c r="SQL823" s="399"/>
      <c r="SQM823" s="399"/>
      <c r="SQN823" s="399"/>
      <c r="SQO823" s="399"/>
      <c r="SQP823" s="399"/>
      <c r="SQQ823" s="399"/>
      <c r="SQR823" s="399"/>
      <c r="SQS823" s="399"/>
      <c r="SQT823" s="399"/>
      <c r="SQU823" s="399"/>
      <c r="SQV823" s="399"/>
      <c r="SQW823" s="399"/>
      <c r="SQX823" s="399"/>
      <c r="SQY823" s="399"/>
      <c r="SQZ823" s="399"/>
      <c r="SRA823" s="399"/>
      <c r="SRB823" s="399"/>
      <c r="SRC823" s="399"/>
      <c r="SRD823" s="399"/>
      <c r="SRE823" s="399"/>
      <c r="SRF823" s="399"/>
      <c r="SRG823" s="399"/>
      <c r="SRH823" s="399"/>
      <c r="SRI823" s="399"/>
      <c r="SRJ823" s="399"/>
      <c r="SRK823" s="399"/>
      <c r="SRL823" s="399"/>
      <c r="SRM823" s="399"/>
      <c r="SRN823" s="399"/>
      <c r="SRO823" s="399"/>
      <c r="SRP823" s="399"/>
      <c r="SRQ823" s="399"/>
      <c r="SRR823" s="399"/>
      <c r="SRS823" s="399"/>
      <c r="SRT823" s="399"/>
      <c r="SRU823" s="399"/>
      <c r="SRV823" s="399"/>
      <c r="SRW823" s="399"/>
      <c r="SRX823" s="399"/>
      <c r="SRY823" s="399"/>
      <c r="SRZ823" s="399"/>
      <c r="SSA823" s="399"/>
      <c r="SSB823" s="399"/>
      <c r="SSC823" s="399"/>
      <c r="SSD823" s="399"/>
      <c r="SSE823" s="399"/>
      <c r="SSF823" s="399"/>
      <c r="SSG823" s="399"/>
      <c r="SSH823" s="399"/>
      <c r="SSI823" s="399"/>
      <c r="SSJ823" s="399"/>
      <c r="SSK823" s="399"/>
      <c r="SSL823" s="399"/>
      <c r="SSM823" s="399"/>
      <c r="SSN823" s="399"/>
      <c r="SSO823" s="399"/>
      <c r="SSP823" s="399"/>
      <c r="SSQ823" s="399"/>
      <c r="SSR823" s="399"/>
      <c r="SSS823" s="399"/>
      <c r="SST823" s="399"/>
      <c r="SSU823" s="399"/>
      <c r="SSV823" s="399"/>
      <c r="SSW823" s="399"/>
      <c r="SSX823" s="399"/>
      <c r="SSY823" s="399"/>
      <c r="SSZ823" s="399"/>
      <c r="STA823" s="399"/>
      <c r="STB823" s="399"/>
      <c r="STC823" s="399"/>
      <c r="STD823" s="399"/>
      <c r="STE823" s="399"/>
      <c r="STF823" s="399"/>
      <c r="STG823" s="399"/>
      <c r="STH823" s="399"/>
      <c r="STI823" s="399"/>
      <c r="STJ823" s="399"/>
      <c r="STK823" s="399"/>
      <c r="STL823" s="399"/>
      <c r="STM823" s="399"/>
      <c r="STN823" s="399"/>
      <c r="STO823" s="399"/>
      <c r="STP823" s="399"/>
      <c r="STQ823" s="399"/>
      <c r="STR823" s="399"/>
      <c r="STS823" s="399"/>
      <c r="STT823" s="399"/>
      <c r="STU823" s="399"/>
      <c r="STV823" s="399"/>
      <c r="STW823" s="399"/>
      <c r="STX823" s="399"/>
      <c r="STY823" s="399"/>
      <c r="STZ823" s="399"/>
      <c r="SUA823" s="399"/>
      <c r="SUB823" s="399"/>
      <c r="SUC823" s="399"/>
      <c r="SUD823" s="399"/>
      <c r="SUE823" s="399"/>
      <c r="SUF823" s="399"/>
      <c r="SUG823" s="399"/>
      <c r="SUH823" s="399"/>
      <c r="SUI823" s="399"/>
      <c r="SUJ823" s="399"/>
      <c r="SUK823" s="399"/>
      <c r="SUL823" s="399"/>
      <c r="SUM823" s="399"/>
      <c r="SUN823" s="399"/>
      <c r="SUO823" s="399"/>
      <c r="SUP823" s="399"/>
      <c r="SUQ823" s="399"/>
      <c r="SUR823" s="399"/>
      <c r="SUS823" s="399"/>
      <c r="SUT823" s="399"/>
      <c r="SUU823" s="399"/>
      <c r="SUV823" s="399"/>
      <c r="SUW823" s="399"/>
      <c r="SUX823" s="399"/>
      <c r="SUY823" s="399"/>
      <c r="SUZ823" s="399"/>
      <c r="SVA823" s="399"/>
      <c r="SVB823" s="399"/>
      <c r="SVC823" s="399"/>
      <c r="SVD823" s="399"/>
      <c r="SVE823" s="399"/>
      <c r="SVF823" s="399"/>
      <c r="SVG823" s="399"/>
      <c r="SVH823" s="399"/>
      <c r="SVI823" s="399"/>
      <c r="SVJ823" s="399"/>
      <c r="SVK823" s="399"/>
      <c r="SVL823" s="399"/>
      <c r="SVM823" s="399"/>
      <c r="SVN823" s="399"/>
      <c r="SVO823" s="399"/>
      <c r="SVP823" s="399"/>
      <c r="SVQ823" s="399"/>
      <c r="SVR823" s="399"/>
      <c r="SVS823" s="399"/>
      <c r="SVT823" s="399"/>
      <c r="SVU823" s="399"/>
      <c r="SVV823" s="399"/>
      <c r="SVW823" s="399"/>
      <c r="SVX823" s="399"/>
      <c r="SVY823" s="399"/>
      <c r="SVZ823" s="399"/>
      <c r="SWA823" s="399"/>
      <c r="SWB823" s="399"/>
      <c r="SWC823" s="399"/>
      <c r="SWD823" s="399"/>
      <c r="SWE823" s="399"/>
      <c r="SWF823" s="399"/>
      <c r="SWG823" s="399"/>
      <c r="SWH823" s="399"/>
      <c r="SWI823" s="399"/>
      <c r="SWJ823" s="399"/>
      <c r="SWK823" s="399"/>
      <c r="SWL823" s="399"/>
      <c r="SWM823" s="399"/>
      <c r="SWN823" s="399"/>
      <c r="SWO823" s="399"/>
      <c r="SWP823" s="399"/>
      <c r="SWQ823" s="399"/>
      <c r="SWR823" s="399"/>
      <c r="SWS823" s="399"/>
      <c r="SWT823" s="399"/>
      <c r="SWU823" s="399"/>
      <c r="SWV823" s="399"/>
      <c r="SWW823" s="399"/>
      <c r="SWX823" s="399"/>
      <c r="SWY823" s="399"/>
      <c r="SWZ823" s="399"/>
      <c r="SXA823" s="399"/>
      <c r="SXB823" s="399"/>
      <c r="SXC823" s="399"/>
      <c r="SXD823" s="399"/>
      <c r="SXE823" s="399"/>
      <c r="SXF823" s="399"/>
      <c r="SXG823" s="399"/>
      <c r="SXH823" s="399"/>
      <c r="SXI823" s="399"/>
      <c r="SXJ823" s="399"/>
      <c r="SXK823" s="399"/>
      <c r="SXL823" s="399"/>
      <c r="SXM823" s="399"/>
      <c r="SXN823" s="399"/>
      <c r="SXO823" s="399"/>
      <c r="SXP823" s="399"/>
      <c r="SXQ823" s="399"/>
      <c r="SXR823" s="399"/>
      <c r="SXS823" s="399"/>
      <c r="SXT823" s="399"/>
      <c r="SXU823" s="399"/>
      <c r="SXV823" s="399"/>
      <c r="SXW823" s="399"/>
      <c r="SXX823" s="399"/>
      <c r="SXY823" s="399"/>
      <c r="SXZ823" s="399"/>
      <c r="SYA823" s="399"/>
      <c r="SYB823" s="399"/>
      <c r="SYC823" s="399"/>
      <c r="SYD823" s="399"/>
      <c r="SYE823" s="399"/>
      <c r="SYF823" s="399"/>
      <c r="SYG823" s="399"/>
      <c r="SYH823" s="399"/>
      <c r="SYI823" s="399"/>
      <c r="SYJ823" s="399"/>
      <c r="SYK823" s="399"/>
      <c r="SYL823" s="399"/>
      <c r="SYM823" s="399"/>
      <c r="SYN823" s="399"/>
      <c r="SYO823" s="399"/>
      <c r="SYP823" s="399"/>
      <c r="SYQ823" s="399"/>
      <c r="SYR823" s="399"/>
      <c r="SYS823" s="399"/>
      <c r="SYT823" s="399"/>
      <c r="SYU823" s="399"/>
      <c r="SYV823" s="399"/>
      <c r="SYW823" s="399"/>
      <c r="SYX823" s="399"/>
      <c r="SYY823" s="399"/>
      <c r="SYZ823" s="399"/>
      <c r="SZA823" s="399"/>
      <c r="SZB823" s="399"/>
      <c r="SZC823" s="399"/>
      <c r="SZD823" s="399"/>
      <c r="SZE823" s="399"/>
      <c r="SZF823" s="399"/>
      <c r="SZG823" s="399"/>
      <c r="SZH823" s="399"/>
      <c r="SZI823" s="399"/>
      <c r="SZJ823" s="399"/>
      <c r="SZK823" s="399"/>
      <c r="SZL823" s="399"/>
      <c r="SZM823" s="399"/>
      <c r="SZN823" s="399"/>
      <c r="SZO823" s="399"/>
      <c r="SZP823" s="399"/>
      <c r="SZQ823" s="399"/>
      <c r="SZR823" s="399"/>
      <c r="SZS823" s="399"/>
      <c r="SZT823" s="399"/>
      <c r="SZU823" s="399"/>
      <c r="SZV823" s="399"/>
      <c r="SZW823" s="399"/>
      <c r="SZX823" s="399"/>
      <c r="SZY823" s="399"/>
      <c r="SZZ823" s="399"/>
      <c r="TAA823" s="399"/>
      <c r="TAB823" s="399"/>
      <c r="TAC823" s="399"/>
      <c r="TAD823" s="399"/>
      <c r="TAE823" s="399"/>
      <c r="TAF823" s="399"/>
      <c r="TAG823" s="399"/>
      <c r="TAH823" s="399"/>
      <c r="TAI823" s="399"/>
      <c r="TAJ823" s="399"/>
      <c r="TAK823" s="399"/>
      <c r="TAL823" s="399"/>
      <c r="TAM823" s="399"/>
      <c r="TAN823" s="399"/>
      <c r="TAO823" s="399"/>
      <c r="TAP823" s="399"/>
      <c r="TAQ823" s="399"/>
      <c r="TAR823" s="399"/>
      <c r="TAS823" s="399"/>
      <c r="TAT823" s="399"/>
      <c r="TAU823" s="399"/>
      <c r="TAV823" s="399"/>
      <c r="TAW823" s="399"/>
      <c r="TAX823" s="399"/>
      <c r="TAY823" s="399"/>
      <c r="TAZ823" s="399"/>
      <c r="TBA823" s="399"/>
      <c r="TBB823" s="399"/>
      <c r="TBC823" s="399"/>
      <c r="TBD823" s="399"/>
      <c r="TBE823" s="399"/>
      <c r="TBF823" s="399"/>
      <c r="TBG823" s="399"/>
      <c r="TBH823" s="399"/>
      <c r="TBI823" s="399"/>
      <c r="TBJ823" s="399"/>
      <c r="TBK823" s="399"/>
      <c r="TBL823" s="399"/>
      <c r="TBM823" s="399"/>
      <c r="TBN823" s="399"/>
      <c r="TBO823" s="399"/>
      <c r="TBP823" s="399"/>
      <c r="TBQ823" s="399"/>
      <c r="TBR823" s="399"/>
      <c r="TBS823" s="399"/>
      <c r="TBT823" s="399"/>
      <c r="TBU823" s="399"/>
      <c r="TBV823" s="399"/>
      <c r="TBW823" s="399"/>
      <c r="TBX823" s="399"/>
      <c r="TBY823" s="399"/>
      <c r="TBZ823" s="399"/>
      <c r="TCA823" s="399"/>
      <c r="TCB823" s="399"/>
      <c r="TCC823" s="399"/>
      <c r="TCD823" s="399"/>
      <c r="TCE823" s="399"/>
      <c r="TCF823" s="399"/>
      <c r="TCG823" s="399"/>
      <c r="TCH823" s="399"/>
      <c r="TCI823" s="399"/>
      <c r="TCJ823" s="399"/>
      <c r="TCK823" s="399"/>
      <c r="TCL823" s="399"/>
      <c r="TCM823" s="399"/>
      <c r="TCN823" s="399"/>
      <c r="TCO823" s="399"/>
      <c r="TCP823" s="399"/>
      <c r="TCQ823" s="399"/>
      <c r="TCR823" s="399"/>
      <c r="TCS823" s="399"/>
      <c r="TCT823" s="399"/>
      <c r="TCU823" s="399"/>
      <c r="TCV823" s="399"/>
      <c r="TCW823" s="399"/>
      <c r="TCX823" s="399"/>
      <c r="TCY823" s="399"/>
      <c r="TCZ823" s="399"/>
      <c r="TDA823" s="399"/>
      <c r="TDB823" s="399"/>
      <c r="TDC823" s="399"/>
      <c r="TDD823" s="399"/>
      <c r="TDE823" s="399"/>
      <c r="TDF823" s="399"/>
      <c r="TDG823" s="399"/>
      <c r="TDH823" s="399"/>
      <c r="TDI823" s="399"/>
      <c r="TDJ823" s="399"/>
      <c r="TDK823" s="399"/>
      <c r="TDL823" s="399"/>
      <c r="TDM823" s="399"/>
      <c r="TDN823" s="399"/>
      <c r="TDO823" s="399"/>
      <c r="TDP823" s="399"/>
      <c r="TDQ823" s="399"/>
      <c r="TDR823" s="399"/>
      <c r="TDS823" s="399"/>
      <c r="TDT823" s="399"/>
      <c r="TDU823" s="399"/>
      <c r="TDV823" s="399"/>
      <c r="TDW823" s="399"/>
      <c r="TDX823" s="399"/>
      <c r="TDY823" s="399"/>
      <c r="TDZ823" s="399"/>
      <c r="TEA823" s="399"/>
      <c r="TEB823" s="399"/>
      <c r="TEC823" s="399"/>
      <c r="TED823" s="399"/>
      <c r="TEE823" s="399"/>
      <c r="TEF823" s="399"/>
      <c r="TEG823" s="399"/>
      <c r="TEH823" s="399"/>
      <c r="TEI823" s="399"/>
      <c r="TEJ823" s="399"/>
      <c r="TEK823" s="399"/>
      <c r="TEL823" s="399"/>
      <c r="TEM823" s="399"/>
      <c r="TEN823" s="399"/>
      <c r="TEO823" s="399"/>
      <c r="TEP823" s="399"/>
      <c r="TEQ823" s="399"/>
      <c r="TER823" s="399"/>
      <c r="TES823" s="399"/>
      <c r="TET823" s="399"/>
      <c r="TEU823" s="399"/>
      <c r="TEV823" s="399"/>
      <c r="TEW823" s="399"/>
      <c r="TEX823" s="399"/>
      <c r="TEY823" s="399"/>
      <c r="TEZ823" s="399"/>
      <c r="TFA823" s="399"/>
      <c r="TFB823" s="399"/>
      <c r="TFC823" s="399"/>
      <c r="TFD823" s="399"/>
      <c r="TFE823" s="399"/>
      <c r="TFF823" s="399"/>
      <c r="TFG823" s="399"/>
      <c r="TFH823" s="399"/>
      <c r="TFI823" s="399"/>
      <c r="TFJ823" s="399"/>
      <c r="TFK823" s="399"/>
      <c r="TFL823" s="399"/>
      <c r="TFM823" s="399"/>
      <c r="TFN823" s="399"/>
      <c r="TFO823" s="399"/>
      <c r="TFP823" s="399"/>
      <c r="TFQ823" s="399"/>
      <c r="TFR823" s="399"/>
      <c r="TFS823" s="399"/>
      <c r="TFT823" s="399"/>
      <c r="TFU823" s="399"/>
      <c r="TFV823" s="399"/>
      <c r="TFW823" s="399"/>
      <c r="TFX823" s="399"/>
      <c r="TFY823" s="399"/>
      <c r="TFZ823" s="399"/>
      <c r="TGA823" s="399"/>
      <c r="TGB823" s="399"/>
      <c r="TGC823" s="399"/>
      <c r="TGD823" s="399"/>
      <c r="TGE823" s="399"/>
      <c r="TGF823" s="399"/>
      <c r="TGG823" s="399"/>
      <c r="TGH823" s="399"/>
      <c r="TGI823" s="399"/>
      <c r="TGJ823" s="399"/>
      <c r="TGK823" s="399"/>
      <c r="TGL823" s="399"/>
      <c r="TGM823" s="399"/>
      <c r="TGN823" s="399"/>
      <c r="TGO823" s="399"/>
      <c r="TGP823" s="399"/>
      <c r="TGQ823" s="399"/>
      <c r="TGR823" s="399"/>
      <c r="TGS823" s="399"/>
      <c r="TGT823" s="399"/>
      <c r="TGU823" s="399"/>
      <c r="TGV823" s="399"/>
      <c r="TGW823" s="399"/>
      <c r="TGX823" s="399"/>
      <c r="TGY823" s="399"/>
      <c r="TGZ823" s="399"/>
      <c r="THA823" s="399"/>
      <c r="THB823" s="399"/>
      <c r="THC823" s="399"/>
      <c r="THD823" s="399"/>
      <c r="THE823" s="399"/>
      <c r="THF823" s="399"/>
      <c r="THG823" s="399"/>
      <c r="THH823" s="399"/>
      <c r="THI823" s="399"/>
      <c r="THJ823" s="399"/>
      <c r="THK823" s="399"/>
      <c r="THL823" s="399"/>
      <c r="THM823" s="399"/>
      <c r="THN823" s="399"/>
      <c r="THO823" s="399"/>
      <c r="THP823" s="399"/>
      <c r="THQ823" s="399"/>
      <c r="THR823" s="399"/>
      <c r="THS823" s="399"/>
      <c r="THT823" s="399"/>
      <c r="THU823" s="399"/>
      <c r="THV823" s="399"/>
      <c r="THW823" s="399"/>
      <c r="THX823" s="399"/>
      <c r="THY823" s="399"/>
      <c r="THZ823" s="399"/>
      <c r="TIA823" s="399"/>
      <c r="TIB823" s="399"/>
      <c r="TIC823" s="399"/>
      <c r="TID823" s="399"/>
      <c r="TIE823" s="399"/>
      <c r="TIF823" s="399"/>
      <c r="TIG823" s="399"/>
      <c r="TIH823" s="399"/>
      <c r="TII823" s="399"/>
      <c r="TIJ823" s="399"/>
      <c r="TIK823" s="399"/>
      <c r="TIL823" s="399"/>
      <c r="TIM823" s="399"/>
      <c r="TIN823" s="399"/>
      <c r="TIO823" s="399"/>
      <c r="TIP823" s="399"/>
      <c r="TIQ823" s="399"/>
      <c r="TIR823" s="399"/>
      <c r="TIS823" s="399"/>
      <c r="TIT823" s="399"/>
      <c r="TIU823" s="399"/>
      <c r="TIV823" s="399"/>
      <c r="TIW823" s="399"/>
      <c r="TIX823" s="399"/>
      <c r="TIY823" s="399"/>
      <c r="TIZ823" s="399"/>
      <c r="TJA823" s="399"/>
      <c r="TJB823" s="399"/>
      <c r="TJC823" s="399"/>
      <c r="TJD823" s="399"/>
      <c r="TJE823" s="399"/>
      <c r="TJF823" s="399"/>
      <c r="TJG823" s="399"/>
      <c r="TJH823" s="399"/>
      <c r="TJI823" s="399"/>
      <c r="TJJ823" s="399"/>
      <c r="TJK823" s="399"/>
      <c r="TJL823" s="399"/>
      <c r="TJM823" s="399"/>
      <c r="TJN823" s="399"/>
      <c r="TJO823" s="399"/>
      <c r="TJP823" s="399"/>
      <c r="TJQ823" s="399"/>
      <c r="TJR823" s="399"/>
      <c r="TJS823" s="399"/>
      <c r="TJT823" s="399"/>
      <c r="TJU823" s="399"/>
      <c r="TJV823" s="399"/>
      <c r="TJW823" s="399"/>
      <c r="TJX823" s="399"/>
      <c r="TJY823" s="399"/>
      <c r="TJZ823" s="399"/>
      <c r="TKA823" s="399"/>
      <c r="TKB823" s="399"/>
      <c r="TKC823" s="399"/>
      <c r="TKD823" s="399"/>
      <c r="TKE823" s="399"/>
      <c r="TKF823" s="399"/>
      <c r="TKG823" s="399"/>
      <c r="TKH823" s="399"/>
      <c r="TKI823" s="399"/>
      <c r="TKJ823" s="399"/>
      <c r="TKK823" s="399"/>
      <c r="TKL823" s="399"/>
      <c r="TKM823" s="399"/>
      <c r="TKN823" s="399"/>
      <c r="TKO823" s="399"/>
      <c r="TKP823" s="399"/>
      <c r="TKQ823" s="399"/>
      <c r="TKR823" s="399"/>
      <c r="TKS823" s="399"/>
      <c r="TKT823" s="399"/>
      <c r="TKU823" s="399"/>
      <c r="TKV823" s="399"/>
      <c r="TKW823" s="399"/>
      <c r="TKX823" s="399"/>
      <c r="TKY823" s="399"/>
      <c r="TKZ823" s="399"/>
      <c r="TLA823" s="399"/>
      <c r="TLB823" s="399"/>
      <c r="TLC823" s="399"/>
      <c r="TLD823" s="399"/>
      <c r="TLE823" s="399"/>
      <c r="TLF823" s="399"/>
      <c r="TLG823" s="399"/>
      <c r="TLH823" s="399"/>
      <c r="TLI823" s="399"/>
      <c r="TLJ823" s="399"/>
      <c r="TLK823" s="399"/>
      <c r="TLL823" s="399"/>
      <c r="TLM823" s="399"/>
      <c r="TLN823" s="399"/>
      <c r="TLO823" s="399"/>
      <c r="TLP823" s="399"/>
      <c r="TLQ823" s="399"/>
      <c r="TLR823" s="399"/>
      <c r="TLS823" s="399"/>
      <c r="TLT823" s="399"/>
      <c r="TLU823" s="399"/>
      <c r="TLV823" s="399"/>
      <c r="TLW823" s="399"/>
      <c r="TLX823" s="399"/>
      <c r="TLY823" s="399"/>
      <c r="TLZ823" s="399"/>
      <c r="TMA823" s="399"/>
      <c r="TMB823" s="399"/>
      <c r="TMC823" s="399"/>
      <c r="TMD823" s="399"/>
      <c r="TME823" s="399"/>
      <c r="TMF823" s="399"/>
      <c r="TMG823" s="399"/>
      <c r="TMH823" s="399"/>
      <c r="TMI823" s="399"/>
      <c r="TMJ823" s="399"/>
      <c r="TMK823" s="399"/>
      <c r="TML823" s="399"/>
      <c r="TMM823" s="399"/>
      <c r="TMN823" s="399"/>
      <c r="TMO823" s="399"/>
      <c r="TMP823" s="399"/>
      <c r="TMQ823" s="399"/>
      <c r="TMR823" s="399"/>
      <c r="TMS823" s="399"/>
      <c r="TMT823" s="399"/>
      <c r="TMU823" s="399"/>
      <c r="TMV823" s="399"/>
      <c r="TMW823" s="399"/>
      <c r="TMX823" s="399"/>
      <c r="TMY823" s="399"/>
      <c r="TMZ823" s="399"/>
      <c r="TNA823" s="399"/>
      <c r="TNB823" s="399"/>
      <c r="TNC823" s="399"/>
      <c r="TND823" s="399"/>
      <c r="TNE823" s="399"/>
      <c r="TNF823" s="399"/>
      <c r="TNG823" s="399"/>
      <c r="TNH823" s="399"/>
      <c r="TNI823" s="399"/>
      <c r="TNJ823" s="399"/>
      <c r="TNK823" s="399"/>
      <c r="TNL823" s="399"/>
      <c r="TNM823" s="399"/>
      <c r="TNN823" s="399"/>
      <c r="TNO823" s="399"/>
      <c r="TNP823" s="399"/>
      <c r="TNQ823" s="399"/>
      <c r="TNR823" s="399"/>
      <c r="TNS823" s="399"/>
      <c r="TNT823" s="399"/>
      <c r="TNU823" s="399"/>
      <c r="TNV823" s="399"/>
      <c r="TNW823" s="399"/>
      <c r="TNX823" s="399"/>
      <c r="TNY823" s="399"/>
      <c r="TNZ823" s="399"/>
      <c r="TOA823" s="399"/>
      <c r="TOB823" s="399"/>
      <c r="TOC823" s="399"/>
      <c r="TOD823" s="399"/>
      <c r="TOE823" s="399"/>
      <c r="TOF823" s="399"/>
      <c r="TOG823" s="399"/>
      <c r="TOH823" s="399"/>
      <c r="TOI823" s="399"/>
      <c r="TOJ823" s="399"/>
      <c r="TOK823" s="399"/>
      <c r="TOL823" s="399"/>
      <c r="TOM823" s="399"/>
      <c r="TON823" s="399"/>
      <c r="TOO823" s="399"/>
      <c r="TOP823" s="399"/>
      <c r="TOQ823" s="399"/>
      <c r="TOR823" s="399"/>
      <c r="TOS823" s="399"/>
      <c r="TOT823" s="399"/>
      <c r="TOU823" s="399"/>
      <c r="TOV823" s="399"/>
      <c r="TOW823" s="399"/>
      <c r="TOX823" s="399"/>
      <c r="TOY823" s="399"/>
      <c r="TOZ823" s="399"/>
      <c r="TPA823" s="399"/>
      <c r="TPB823" s="399"/>
      <c r="TPC823" s="399"/>
      <c r="TPD823" s="399"/>
      <c r="TPE823" s="399"/>
      <c r="TPF823" s="399"/>
      <c r="TPG823" s="399"/>
      <c r="TPH823" s="399"/>
      <c r="TPI823" s="399"/>
      <c r="TPJ823" s="399"/>
      <c r="TPK823" s="399"/>
      <c r="TPL823" s="399"/>
      <c r="TPM823" s="399"/>
      <c r="TPN823" s="399"/>
      <c r="TPO823" s="399"/>
      <c r="TPP823" s="399"/>
      <c r="TPQ823" s="399"/>
      <c r="TPR823" s="399"/>
      <c r="TPS823" s="399"/>
      <c r="TPT823" s="399"/>
      <c r="TPU823" s="399"/>
      <c r="TPV823" s="399"/>
      <c r="TPW823" s="399"/>
      <c r="TPX823" s="399"/>
      <c r="TPY823" s="399"/>
      <c r="TPZ823" s="399"/>
      <c r="TQA823" s="399"/>
      <c r="TQB823" s="399"/>
      <c r="TQC823" s="399"/>
      <c r="TQD823" s="399"/>
      <c r="TQE823" s="399"/>
      <c r="TQF823" s="399"/>
      <c r="TQG823" s="399"/>
      <c r="TQH823" s="399"/>
      <c r="TQI823" s="399"/>
      <c r="TQJ823" s="399"/>
      <c r="TQK823" s="399"/>
      <c r="TQL823" s="399"/>
      <c r="TQM823" s="399"/>
      <c r="TQN823" s="399"/>
      <c r="TQO823" s="399"/>
      <c r="TQP823" s="399"/>
      <c r="TQQ823" s="399"/>
      <c r="TQR823" s="399"/>
      <c r="TQS823" s="399"/>
      <c r="TQT823" s="399"/>
      <c r="TQU823" s="399"/>
      <c r="TQV823" s="399"/>
      <c r="TQW823" s="399"/>
      <c r="TQX823" s="399"/>
      <c r="TQY823" s="399"/>
      <c r="TQZ823" s="399"/>
      <c r="TRA823" s="399"/>
      <c r="TRB823" s="399"/>
      <c r="TRC823" s="399"/>
      <c r="TRD823" s="399"/>
      <c r="TRE823" s="399"/>
      <c r="TRF823" s="399"/>
      <c r="TRG823" s="399"/>
      <c r="TRH823" s="399"/>
      <c r="TRI823" s="399"/>
      <c r="TRJ823" s="399"/>
      <c r="TRK823" s="399"/>
      <c r="TRL823" s="399"/>
      <c r="TRM823" s="399"/>
      <c r="TRN823" s="399"/>
      <c r="TRO823" s="399"/>
      <c r="TRP823" s="399"/>
      <c r="TRQ823" s="399"/>
      <c r="TRR823" s="399"/>
      <c r="TRS823" s="399"/>
      <c r="TRT823" s="399"/>
      <c r="TRU823" s="399"/>
      <c r="TRV823" s="399"/>
      <c r="TRW823" s="399"/>
      <c r="TRX823" s="399"/>
      <c r="TRY823" s="399"/>
      <c r="TRZ823" s="399"/>
      <c r="TSA823" s="399"/>
      <c r="TSB823" s="399"/>
      <c r="TSC823" s="399"/>
      <c r="TSD823" s="399"/>
      <c r="TSE823" s="399"/>
      <c r="TSF823" s="399"/>
      <c r="TSG823" s="399"/>
      <c r="TSH823" s="399"/>
      <c r="TSI823" s="399"/>
      <c r="TSJ823" s="399"/>
      <c r="TSK823" s="399"/>
      <c r="TSL823" s="399"/>
      <c r="TSM823" s="399"/>
      <c r="TSN823" s="399"/>
      <c r="TSO823" s="399"/>
      <c r="TSP823" s="399"/>
      <c r="TSQ823" s="399"/>
      <c r="TSR823" s="399"/>
      <c r="TSS823" s="399"/>
      <c r="TST823" s="399"/>
      <c r="TSU823" s="399"/>
      <c r="TSV823" s="399"/>
      <c r="TSW823" s="399"/>
      <c r="TSX823" s="399"/>
      <c r="TSY823" s="399"/>
      <c r="TSZ823" s="399"/>
      <c r="TTA823" s="399"/>
      <c r="TTB823" s="399"/>
      <c r="TTC823" s="399"/>
      <c r="TTD823" s="399"/>
      <c r="TTE823" s="399"/>
      <c r="TTF823" s="399"/>
      <c r="TTG823" s="399"/>
      <c r="TTH823" s="399"/>
      <c r="TTI823" s="399"/>
      <c r="TTJ823" s="399"/>
      <c r="TTK823" s="399"/>
      <c r="TTL823" s="399"/>
      <c r="TTM823" s="399"/>
      <c r="TTN823" s="399"/>
      <c r="TTO823" s="399"/>
      <c r="TTP823" s="399"/>
      <c r="TTQ823" s="399"/>
      <c r="TTR823" s="399"/>
      <c r="TTS823" s="399"/>
      <c r="TTT823" s="399"/>
      <c r="TTU823" s="399"/>
      <c r="TTV823" s="399"/>
      <c r="TTW823" s="399"/>
      <c r="TTX823" s="399"/>
      <c r="TTY823" s="399"/>
      <c r="TTZ823" s="399"/>
      <c r="TUA823" s="399"/>
      <c r="TUB823" s="399"/>
      <c r="TUC823" s="399"/>
      <c r="TUD823" s="399"/>
      <c r="TUE823" s="399"/>
      <c r="TUF823" s="399"/>
      <c r="TUG823" s="399"/>
      <c r="TUH823" s="399"/>
      <c r="TUI823" s="399"/>
      <c r="TUJ823" s="399"/>
      <c r="TUK823" s="399"/>
      <c r="TUL823" s="399"/>
      <c r="TUM823" s="399"/>
      <c r="TUN823" s="399"/>
      <c r="TUO823" s="399"/>
      <c r="TUP823" s="399"/>
      <c r="TUQ823" s="399"/>
      <c r="TUR823" s="399"/>
      <c r="TUS823" s="399"/>
      <c r="TUT823" s="399"/>
      <c r="TUU823" s="399"/>
      <c r="TUV823" s="399"/>
      <c r="TUW823" s="399"/>
      <c r="TUX823" s="399"/>
      <c r="TUY823" s="399"/>
      <c r="TUZ823" s="399"/>
      <c r="TVA823" s="399"/>
      <c r="TVB823" s="399"/>
      <c r="TVC823" s="399"/>
      <c r="TVD823" s="399"/>
      <c r="TVE823" s="399"/>
      <c r="TVF823" s="399"/>
      <c r="TVG823" s="399"/>
      <c r="TVH823" s="399"/>
      <c r="TVI823" s="399"/>
      <c r="TVJ823" s="399"/>
      <c r="TVK823" s="399"/>
      <c r="TVL823" s="399"/>
      <c r="TVM823" s="399"/>
      <c r="TVN823" s="399"/>
      <c r="TVO823" s="399"/>
      <c r="TVP823" s="399"/>
      <c r="TVQ823" s="399"/>
      <c r="TVR823" s="399"/>
      <c r="TVS823" s="399"/>
      <c r="TVT823" s="399"/>
      <c r="TVU823" s="399"/>
      <c r="TVV823" s="399"/>
      <c r="TVW823" s="399"/>
      <c r="TVX823" s="399"/>
      <c r="TVY823" s="399"/>
      <c r="TVZ823" s="399"/>
      <c r="TWA823" s="399"/>
      <c r="TWB823" s="399"/>
      <c r="TWC823" s="399"/>
      <c r="TWD823" s="399"/>
      <c r="TWE823" s="399"/>
      <c r="TWF823" s="399"/>
      <c r="TWG823" s="399"/>
      <c r="TWH823" s="399"/>
      <c r="TWI823" s="399"/>
      <c r="TWJ823" s="399"/>
      <c r="TWK823" s="399"/>
      <c r="TWL823" s="399"/>
      <c r="TWM823" s="399"/>
      <c r="TWN823" s="399"/>
      <c r="TWO823" s="399"/>
      <c r="TWP823" s="399"/>
      <c r="TWQ823" s="399"/>
      <c r="TWR823" s="399"/>
      <c r="TWS823" s="399"/>
      <c r="TWT823" s="399"/>
      <c r="TWU823" s="399"/>
      <c r="TWV823" s="399"/>
      <c r="TWW823" s="399"/>
      <c r="TWX823" s="399"/>
      <c r="TWY823" s="399"/>
      <c r="TWZ823" s="399"/>
      <c r="TXA823" s="399"/>
      <c r="TXB823" s="399"/>
      <c r="TXC823" s="399"/>
      <c r="TXD823" s="399"/>
      <c r="TXE823" s="399"/>
      <c r="TXF823" s="399"/>
      <c r="TXG823" s="399"/>
      <c r="TXH823" s="399"/>
      <c r="TXI823" s="399"/>
      <c r="TXJ823" s="399"/>
      <c r="TXK823" s="399"/>
      <c r="TXL823" s="399"/>
      <c r="TXM823" s="399"/>
      <c r="TXN823" s="399"/>
      <c r="TXO823" s="399"/>
      <c r="TXP823" s="399"/>
      <c r="TXQ823" s="399"/>
      <c r="TXR823" s="399"/>
      <c r="TXS823" s="399"/>
      <c r="TXT823" s="399"/>
      <c r="TXU823" s="399"/>
      <c r="TXV823" s="399"/>
      <c r="TXW823" s="399"/>
      <c r="TXX823" s="399"/>
      <c r="TXY823" s="399"/>
      <c r="TXZ823" s="399"/>
      <c r="TYA823" s="399"/>
      <c r="TYB823" s="399"/>
      <c r="TYC823" s="399"/>
      <c r="TYD823" s="399"/>
      <c r="TYE823" s="399"/>
      <c r="TYF823" s="399"/>
      <c r="TYG823" s="399"/>
      <c r="TYH823" s="399"/>
      <c r="TYI823" s="399"/>
      <c r="TYJ823" s="399"/>
      <c r="TYK823" s="399"/>
      <c r="TYL823" s="399"/>
      <c r="TYM823" s="399"/>
      <c r="TYN823" s="399"/>
      <c r="TYO823" s="399"/>
      <c r="TYP823" s="399"/>
      <c r="TYQ823" s="399"/>
      <c r="TYR823" s="399"/>
      <c r="TYS823" s="399"/>
      <c r="TYT823" s="399"/>
      <c r="TYU823" s="399"/>
      <c r="TYV823" s="399"/>
      <c r="TYW823" s="399"/>
      <c r="TYX823" s="399"/>
      <c r="TYY823" s="399"/>
      <c r="TYZ823" s="399"/>
      <c r="TZA823" s="399"/>
      <c r="TZB823" s="399"/>
      <c r="TZC823" s="399"/>
      <c r="TZD823" s="399"/>
      <c r="TZE823" s="399"/>
      <c r="TZF823" s="399"/>
      <c r="TZG823" s="399"/>
      <c r="TZH823" s="399"/>
      <c r="TZI823" s="399"/>
      <c r="TZJ823" s="399"/>
      <c r="TZK823" s="399"/>
      <c r="TZL823" s="399"/>
      <c r="TZM823" s="399"/>
      <c r="TZN823" s="399"/>
      <c r="TZO823" s="399"/>
      <c r="TZP823" s="399"/>
      <c r="TZQ823" s="399"/>
      <c r="TZR823" s="399"/>
      <c r="TZS823" s="399"/>
      <c r="TZT823" s="399"/>
      <c r="TZU823" s="399"/>
      <c r="TZV823" s="399"/>
      <c r="TZW823" s="399"/>
      <c r="TZX823" s="399"/>
      <c r="TZY823" s="399"/>
      <c r="TZZ823" s="399"/>
      <c r="UAA823" s="399"/>
      <c r="UAB823" s="399"/>
      <c r="UAC823" s="399"/>
      <c r="UAD823" s="399"/>
      <c r="UAE823" s="399"/>
      <c r="UAF823" s="399"/>
      <c r="UAG823" s="399"/>
      <c r="UAH823" s="399"/>
      <c r="UAI823" s="399"/>
      <c r="UAJ823" s="399"/>
      <c r="UAK823" s="399"/>
      <c r="UAL823" s="399"/>
      <c r="UAM823" s="399"/>
      <c r="UAN823" s="399"/>
      <c r="UAO823" s="399"/>
      <c r="UAP823" s="399"/>
      <c r="UAQ823" s="399"/>
      <c r="UAR823" s="399"/>
      <c r="UAS823" s="399"/>
      <c r="UAT823" s="399"/>
      <c r="UAU823" s="399"/>
      <c r="UAV823" s="399"/>
      <c r="UAW823" s="399"/>
      <c r="UAX823" s="399"/>
      <c r="UAY823" s="399"/>
      <c r="UAZ823" s="399"/>
      <c r="UBA823" s="399"/>
      <c r="UBB823" s="399"/>
      <c r="UBC823" s="399"/>
      <c r="UBD823" s="399"/>
      <c r="UBE823" s="399"/>
      <c r="UBF823" s="399"/>
      <c r="UBG823" s="399"/>
      <c r="UBH823" s="399"/>
      <c r="UBI823" s="399"/>
      <c r="UBJ823" s="399"/>
      <c r="UBK823" s="399"/>
      <c r="UBL823" s="399"/>
      <c r="UBM823" s="399"/>
      <c r="UBN823" s="399"/>
      <c r="UBO823" s="399"/>
      <c r="UBP823" s="399"/>
      <c r="UBQ823" s="399"/>
      <c r="UBR823" s="399"/>
      <c r="UBS823" s="399"/>
      <c r="UBT823" s="399"/>
      <c r="UBU823" s="399"/>
      <c r="UBV823" s="399"/>
      <c r="UBW823" s="399"/>
      <c r="UBX823" s="399"/>
      <c r="UBY823" s="399"/>
      <c r="UBZ823" s="399"/>
      <c r="UCA823" s="399"/>
      <c r="UCB823" s="399"/>
      <c r="UCC823" s="399"/>
      <c r="UCD823" s="399"/>
      <c r="UCE823" s="399"/>
      <c r="UCF823" s="399"/>
      <c r="UCG823" s="399"/>
      <c r="UCH823" s="399"/>
      <c r="UCI823" s="399"/>
      <c r="UCJ823" s="399"/>
      <c r="UCK823" s="399"/>
      <c r="UCL823" s="399"/>
      <c r="UCM823" s="399"/>
      <c r="UCN823" s="399"/>
      <c r="UCO823" s="399"/>
      <c r="UCP823" s="399"/>
      <c r="UCQ823" s="399"/>
      <c r="UCR823" s="399"/>
      <c r="UCS823" s="399"/>
      <c r="UCT823" s="399"/>
      <c r="UCU823" s="399"/>
      <c r="UCV823" s="399"/>
      <c r="UCW823" s="399"/>
      <c r="UCX823" s="399"/>
      <c r="UCY823" s="399"/>
      <c r="UCZ823" s="399"/>
      <c r="UDA823" s="399"/>
      <c r="UDB823" s="399"/>
      <c r="UDC823" s="399"/>
      <c r="UDD823" s="399"/>
      <c r="UDE823" s="399"/>
      <c r="UDF823" s="399"/>
      <c r="UDG823" s="399"/>
      <c r="UDH823" s="399"/>
      <c r="UDI823" s="399"/>
      <c r="UDJ823" s="399"/>
      <c r="UDK823" s="399"/>
      <c r="UDL823" s="399"/>
      <c r="UDM823" s="399"/>
      <c r="UDN823" s="399"/>
      <c r="UDO823" s="399"/>
      <c r="UDP823" s="399"/>
      <c r="UDQ823" s="399"/>
      <c r="UDR823" s="399"/>
      <c r="UDS823" s="399"/>
      <c r="UDT823" s="399"/>
      <c r="UDU823" s="399"/>
      <c r="UDV823" s="399"/>
      <c r="UDW823" s="399"/>
      <c r="UDX823" s="399"/>
      <c r="UDY823" s="399"/>
      <c r="UDZ823" s="399"/>
      <c r="UEA823" s="399"/>
      <c r="UEB823" s="399"/>
      <c r="UEC823" s="399"/>
      <c r="UED823" s="399"/>
      <c r="UEE823" s="399"/>
      <c r="UEF823" s="399"/>
      <c r="UEG823" s="399"/>
      <c r="UEH823" s="399"/>
      <c r="UEI823" s="399"/>
      <c r="UEJ823" s="399"/>
      <c r="UEK823" s="399"/>
      <c r="UEL823" s="399"/>
      <c r="UEM823" s="399"/>
      <c r="UEN823" s="399"/>
      <c r="UEO823" s="399"/>
      <c r="UEP823" s="399"/>
      <c r="UEQ823" s="399"/>
      <c r="UER823" s="399"/>
      <c r="UES823" s="399"/>
      <c r="UET823" s="399"/>
      <c r="UEU823" s="399"/>
      <c r="UEV823" s="399"/>
      <c r="UEW823" s="399"/>
      <c r="UEX823" s="399"/>
      <c r="UEY823" s="399"/>
      <c r="UEZ823" s="399"/>
      <c r="UFA823" s="399"/>
      <c r="UFB823" s="399"/>
      <c r="UFC823" s="399"/>
      <c r="UFD823" s="399"/>
      <c r="UFE823" s="399"/>
      <c r="UFF823" s="399"/>
      <c r="UFG823" s="399"/>
      <c r="UFH823" s="399"/>
      <c r="UFI823" s="399"/>
      <c r="UFJ823" s="399"/>
      <c r="UFK823" s="399"/>
      <c r="UFL823" s="399"/>
      <c r="UFM823" s="399"/>
      <c r="UFN823" s="399"/>
      <c r="UFO823" s="399"/>
      <c r="UFP823" s="399"/>
      <c r="UFQ823" s="399"/>
      <c r="UFR823" s="399"/>
      <c r="UFS823" s="399"/>
      <c r="UFT823" s="399"/>
      <c r="UFU823" s="399"/>
      <c r="UFV823" s="399"/>
      <c r="UFW823" s="399"/>
      <c r="UFX823" s="399"/>
      <c r="UFY823" s="399"/>
      <c r="UFZ823" s="399"/>
      <c r="UGA823" s="399"/>
      <c r="UGB823" s="399"/>
      <c r="UGC823" s="399"/>
      <c r="UGD823" s="399"/>
      <c r="UGE823" s="399"/>
      <c r="UGF823" s="399"/>
      <c r="UGG823" s="399"/>
      <c r="UGH823" s="399"/>
      <c r="UGI823" s="399"/>
      <c r="UGJ823" s="399"/>
      <c r="UGK823" s="399"/>
      <c r="UGL823" s="399"/>
      <c r="UGM823" s="399"/>
      <c r="UGN823" s="399"/>
      <c r="UGO823" s="399"/>
      <c r="UGP823" s="399"/>
      <c r="UGQ823" s="399"/>
      <c r="UGR823" s="399"/>
      <c r="UGS823" s="399"/>
      <c r="UGT823" s="399"/>
      <c r="UGU823" s="399"/>
      <c r="UGV823" s="399"/>
      <c r="UGW823" s="399"/>
      <c r="UGX823" s="399"/>
      <c r="UGY823" s="399"/>
      <c r="UGZ823" s="399"/>
      <c r="UHA823" s="399"/>
      <c r="UHB823" s="399"/>
      <c r="UHC823" s="399"/>
      <c r="UHD823" s="399"/>
      <c r="UHE823" s="399"/>
      <c r="UHF823" s="399"/>
      <c r="UHG823" s="399"/>
      <c r="UHH823" s="399"/>
      <c r="UHI823" s="399"/>
      <c r="UHJ823" s="399"/>
      <c r="UHK823" s="399"/>
      <c r="UHL823" s="399"/>
      <c r="UHM823" s="399"/>
      <c r="UHN823" s="399"/>
      <c r="UHO823" s="399"/>
      <c r="UHP823" s="399"/>
      <c r="UHQ823" s="399"/>
      <c r="UHR823" s="399"/>
      <c r="UHS823" s="399"/>
      <c r="UHT823" s="399"/>
      <c r="UHU823" s="399"/>
      <c r="UHV823" s="399"/>
      <c r="UHW823" s="399"/>
      <c r="UHX823" s="399"/>
      <c r="UHY823" s="399"/>
      <c r="UHZ823" s="399"/>
      <c r="UIA823" s="399"/>
      <c r="UIB823" s="399"/>
      <c r="UIC823" s="399"/>
      <c r="UID823" s="399"/>
      <c r="UIE823" s="399"/>
      <c r="UIF823" s="399"/>
      <c r="UIG823" s="399"/>
      <c r="UIH823" s="399"/>
      <c r="UII823" s="399"/>
      <c r="UIJ823" s="399"/>
      <c r="UIK823" s="399"/>
      <c r="UIL823" s="399"/>
      <c r="UIM823" s="399"/>
      <c r="UIN823" s="399"/>
      <c r="UIO823" s="399"/>
      <c r="UIP823" s="399"/>
      <c r="UIQ823" s="399"/>
      <c r="UIR823" s="399"/>
      <c r="UIS823" s="399"/>
      <c r="UIT823" s="399"/>
      <c r="UIU823" s="399"/>
      <c r="UIV823" s="399"/>
      <c r="UIW823" s="399"/>
      <c r="UIX823" s="399"/>
      <c r="UIY823" s="399"/>
      <c r="UIZ823" s="399"/>
      <c r="UJA823" s="399"/>
      <c r="UJB823" s="399"/>
      <c r="UJC823" s="399"/>
      <c r="UJD823" s="399"/>
      <c r="UJE823" s="399"/>
      <c r="UJF823" s="399"/>
      <c r="UJG823" s="399"/>
      <c r="UJH823" s="399"/>
      <c r="UJI823" s="399"/>
      <c r="UJJ823" s="399"/>
      <c r="UJK823" s="399"/>
      <c r="UJL823" s="399"/>
      <c r="UJM823" s="399"/>
      <c r="UJN823" s="399"/>
      <c r="UJO823" s="399"/>
      <c r="UJP823" s="399"/>
      <c r="UJQ823" s="399"/>
      <c r="UJR823" s="399"/>
      <c r="UJS823" s="399"/>
      <c r="UJT823" s="399"/>
      <c r="UJU823" s="399"/>
      <c r="UJV823" s="399"/>
      <c r="UJW823" s="399"/>
      <c r="UJX823" s="399"/>
      <c r="UJY823" s="399"/>
      <c r="UJZ823" s="399"/>
      <c r="UKA823" s="399"/>
      <c r="UKB823" s="399"/>
      <c r="UKC823" s="399"/>
      <c r="UKD823" s="399"/>
      <c r="UKE823" s="399"/>
      <c r="UKF823" s="399"/>
      <c r="UKG823" s="399"/>
      <c r="UKH823" s="399"/>
      <c r="UKI823" s="399"/>
      <c r="UKJ823" s="399"/>
      <c r="UKK823" s="399"/>
      <c r="UKL823" s="399"/>
      <c r="UKM823" s="399"/>
      <c r="UKN823" s="399"/>
      <c r="UKO823" s="399"/>
      <c r="UKP823" s="399"/>
      <c r="UKQ823" s="399"/>
      <c r="UKR823" s="399"/>
      <c r="UKS823" s="399"/>
      <c r="UKT823" s="399"/>
      <c r="UKU823" s="399"/>
      <c r="UKV823" s="399"/>
      <c r="UKW823" s="399"/>
      <c r="UKX823" s="399"/>
      <c r="UKY823" s="399"/>
      <c r="UKZ823" s="399"/>
      <c r="ULA823" s="399"/>
      <c r="ULB823" s="399"/>
      <c r="ULC823" s="399"/>
      <c r="ULD823" s="399"/>
      <c r="ULE823" s="399"/>
      <c r="ULF823" s="399"/>
      <c r="ULG823" s="399"/>
      <c r="ULH823" s="399"/>
      <c r="ULI823" s="399"/>
      <c r="ULJ823" s="399"/>
      <c r="ULK823" s="399"/>
      <c r="ULL823" s="399"/>
      <c r="ULM823" s="399"/>
      <c r="ULN823" s="399"/>
      <c r="ULO823" s="399"/>
      <c r="ULP823" s="399"/>
      <c r="ULQ823" s="399"/>
      <c r="ULR823" s="399"/>
      <c r="ULS823" s="399"/>
      <c r="ULT823" s="399"/>
      <c r="ULU823" s="399"/>
      <c r="ULV823" s="399"/>
      <c r="ULW823" s="399"/>
      <c r="ULX823" s="399"/>
      <c r="ULY823" s="399"/>
      <c r="ULZ823" s="399"/>
      <c r="UMA823" s="399"/>
      <c r="UMB823" s="399"/>
      <c r="UMC823" s="399"/>
      <c r="UMD823" s="399"/>
      <c r="UME823" s="399"/>
      <c r="UMF823" s="399"/>
      <c r="UMG823" s="399"/>
      <c r="UMH823" s="399"/>
      <c r="UMI823" s="399"/>
      <c r="UMJ823" s="399"/>
      <c r="UMK823" s="399"/>
      <c r="UML823" s="399"/>
      <c r="UMM823" s="399"/>
      <c r="UMN823" s="399"/>
      <c r="UMO823" s="399"/>
      <c r="UMP823" s="399"/>
      <c r="UMQ823" s="399"/>
      <c r="UMR823" s="399"/>
      <c r="UMS823" s="399"/>
      <c r="UMT823" s="399"/>
      <c r="UMU823" s="399"/>
      <c r="UMV823" s="399"/>
      <c r="UMW823" s="399"/>
      <c r="UMX823" s="399"/>
      <c r="UMY823" s="399"/>
      <c r="UMZ823" s="399"/>
      <c r="UNA823" s="399"/>
      <c r="UNB823" s="399"/>
      <c r="UNC823" s="399"/>
      <c r="UND823" s="399"/>
      <c r="UNE823" s="399"/>
      <c r="UNF823" s="399"/>
      <c r="UNG823" s="399"/>
      <c r="UNH823" s="399"/>
      <c r="UNI823" s="399"/>
      <c r="UNJ823" s="399"/>
      <c r="UNK823" s="399"/>
      <c r="UNL823" s="399"/>
      <c r="UNM823" s="399"/>
      <c r="UNN823" s="399"/>
      <c r="UNO823" s="399"/>
      <c r="UNP823" s="399"/>
      <c r="UNQ823" s="399"/>
      <c r="UNR823" s="399"/>
      <c r="UNS823" s="399"/>
      <c r="UNT823" s="399"/>
      <c r="UNU823" s="399"/>
      <c r="UNV823" s="399"/>
      <c r="UNW823" s="399"/>
      <c r="UNX823" s="399"/>
      <c r="UNY823" s="399"/>
      <c r="UNZ823" s="399"/>
      <c r="UOA823" s="399"/>
      <c r="UOB823" s="399"/>
      <c r="UOC823" s="399"/>
      <c r="UOD823" s="399"/>
      <c r="UOE823" s="399"/>
      <c r="UOF823" s="399"/>
      <c r="UOG823" s="399"/>
      <c r="UOH823" s="399"/>
      <c r="UOI823" s="399"/>
      <c r="UOJ823" s="399"/>
      <c r="UOK823" s="399"/>
      <c r="UOL823" s="399"/>
      <c r="UOM823" s="399"/>
      <c r="UON823" s="399"/>
      <c r="UOO823" s="399"/>
      <c r="UOP823" s="399"/>
      <c r="UOQ823" s="399"/>
      <c r="UOR823" s="399"/>
      <c r="UOS823" s="399"/>
      <c r="UOT823" s="399"/>
      <c r="UOU823" s="399"/>
      <c r="UOV823" s="399"/>
      <c r="UOW823" s="399"/>
      <c r="UOX823" s="399"/>
      <c r="UOY823" s="399"/>
      <c r="UOZ823" s="399"/>
      <c r="UPA823" s="399"/>
      <c r="UPB823" s="399"/>
      <c r="UPC823" s="399"/>
      <c r="UPD823" s="399"/>
      <c r="UPE823" s="399"/>
      <c r="UPF823" s="399"/>
      <c r="UPG823" s="399"/>
      <c r="UPH823" s="399"/>
      <c r="UPI823" s="399"/>
      <c r="UPJ823" s="399"/>
      <c r="UPK823" s="399"/>
      <c r="UPL823" s="399"/>
      <c r="UPM823" s="399"/>
      <c r="UPN823" s="399"/>
      <c r="UPO823" s="399"/>
      <c r="UPP823" s="399"/>
      <c r="UPQ823" s="399"/>
      <c r="UPR823" s="399"/>
      <c r="UPS823" s="399"/>
      <c r="UPT823" s="399"/>
      <c r="UPU823" s="399"/>
      <c r="UPV823" s="399"/>
      <c r="UPW823" s="399"/>
      <c r="UPX823" s="399"/>
      <c r="UPY823" s="399"/>
      <c r="UPZ823" s="399"/>
      <c r="UQA823" s="399"/>
      <c r="UQB823" s="399"/>
      <c r="UQC823" s="399"/>
      <c r="UQD823" s="399"/>
      <c r="UQE823" s="399"/>
      <c r="UQF823" s="399"/>
      <c r="UQG823" s="399"/>
      <c r="UQH823" s="399"/>
      <c r="UQI823" s="399"/>
      <c r="UQJ823" s="399"/>
      <c r="UQK823" s="399"/>
      <c r="UQL823" s="399"/>
      <c r="UQM823" s="399"/>
      <c r="UQN823" s="399"/>
      <c r="UQO823" s="399"/>
      <c r="UQP823" s="399"/>
      <c r="UQQ823" s="399"/>
      <c r="UQR823" s="399"/>
      <c r="UQS823" s="399"/>
      <c r="UQT823" s="399"/>
      <c r="UQU823" s="399"/>
      <c r="UQV823" s="399"/>
      <c r="UQW823" s="399"/>
      <c r="UQX823" s="399"/>
      <c r="UQY823" s="399"/>
      <c r="UQZ823" s="399"/>
      <c r="URA823" s="399"/>
      <c r="URB823" s="399"/>
      <c r="URC823" s="399"/>
      <c r="URD823" s="399"/>
      <c r="URE823" s="399"/>
      <c r="URF823" s="399"/>
      <c r="URG823" s="399"/>
      <c r="URH823" s="399"/>
      <c r="URI823" s="399"/>
      <c r="URJ823" s="399"/>
      <c r="URK823" s="399"/>
      <c r="URL823" s="399"/>
      <c r="URM823" s="399"/>
      <c r="URN823" s="399"/>
      <c r="URO823" s="399"/>
      <c r="URP823" s="399"/>
      <c r="URQ823" s="399"/>
      <c r="URR823" s="399"/>
      <c r="URS823" s="399"/>
      <c r="URT823" s="399"/>
      <c r="URU823" s="399"/>
      <c r="URV823" s="399"/>
      <c r="URW823" s="399"/>
      <c r="URX823" s="399"/>
      <c r="URY823" s="399"/>
      <c r="URZ823" s="399"/>
      <c r="USA823" s="399"/>
      <c r="USB823" s="399"/>
      <c r="USC823" s="399"/>
      <c r="USD823" s="399"/>
      <c r="USE823" s="399"/>
      <c r="USF823" s="399"/>
      <c r="USG823" s="399"/>
      <c r="USH823" s="399"/>
      <c r="USI823" s="399"/>
      <c r="USJ823" s="399"/>
      <c r="USK823" s="399"/>
      <c r="USL823" s="399"/>
      <c r="USM823" s="399"/>
      <c r="USN823" s="399"/>
      <c r="USO823" s="399"/>
      <c r="USP823" s="399"/>
      <c r="USQ823" s="399"/>
      <c r="USR823" s="399"/>
      <c r="USS823" s="399"/>
      <c r="UST823" s="399"/>
      <c r="USU823" s="399"/>
      <c r="USV823" s="399"/>
      <c r="USW823" s="399"/>
      <c r="USX823" s="399"/>
      <c r="USY823" s="399"/>
      <c r="USZ823" s="399"/>
      <c r="UTA823" s="399"/>
      <c r="UTB823" s="399"/>
      <c r="UTC823" s="399"/>
      <c r="UTD823" s="399"/>
      <c r="UTE823" s="399"/>
      <c r="UTF823" s="399"/>
      <c r="UTG823" s="399"/>
      <c r="UTH823" s="399"/>
      <c r="UTI823" s="399"/>
      <c r="UTJ823" s="399"/>
      <c r="UTK823" s="399"/>
      <c r="UTL823" s="399"/>
      <c r="UTM823" s="399"/>
      <c r="UTN823" s="399"/>
      <c r="UTO823" s="399"/>
      <c r="UTP823" s="399"/>
      <c r="UTQ823" s="399"/>
      <c r="UTR823" s="399"/>
      <c r="UTS823" s="399"/>
      <c r="UTT823" s="399"/>
      <c r="UTU823" s="399"/>
      <c r="UTV823" s="399"/>
      <c r="UTW823" s="399"/>
      <c r="UTX823" s="399"/>
      <c r="UTY823" s="399"/>
      <c r="UTZ823" s="399"/>
      <c r="UUA823" s="399"/>
      <c r="UUB823" s="399"/>
      <c r="UUC823" s="399"/>
      <c r="UUD823" s="399"/>
      <c r="UUE823" s="399"/>
      <c r="UUF823" s="399"/>
      <c r="UUG823" s="399"/>
      <c r="UUH823" s="399"/>
      <c r="UUI823" s="399"/>
      <c r="UUJ823" s="399"/>
      <c r="UUK823" s="399"/>
      <c r="UUL823" s="399"/>
      <c r="UUM823" s="399"/>
      <c r="UUN823" s="399"/>
      <c r="UUO823" s="399"/>
      <c r="UUP823" s="399"/>
      <c r="UUQ823" s="399"/>
      <c r="UUR823" s="399"/>
      <c r="UUS823" s="399"/>
      <c r="UUT823" s="399"/>
      <c r="UUU823" s="399"/>
      <c r="UUV823" s="399"/>
      <c r="UUW823" s="399"/>
      <c r="UUX823" s="399"/>
      <c r="UUY823" s="399"/>
      <c r="UUZ823" s="399"/>
      <c r="UVA823" s="399"/>
      <c r="UVB823" s="399"/>
      <c r="UVC823" s="399"/>
      <c r="UVD823" s="399"/>
      <c r="UVE823" s="399"/>
      <c r="UVF823" s="399"/>
      <c r="UVG823" s="399"/>
      <c r="UVH823" s="399"/>
      <c r="UVI823" s="399"/>
      <c r="UVJ823" s="399"/>
      <c r="UVK823" s="399"/>
      <c r="UVL823" s="399"/>
      <c r="UVM823" s="399"/>
      <c r="UVN823" s="399"/>
      <c r="UVO823" s="399"/>
      <c r="UVP823" s="399"/>
      <c r="UVQ823" s="399"/>
      <c r="UVR823" s="399"/>
      <c r="UVS823" s="399"/>
      <c r="UVT823" s="399"/>
      <c r="UVU823" s="399"/>
      <c r="UVV823" s="399"/>
      <c r="UVW823" s="399"/>
      <c r="UVX823" s="399"/>
      <c r="UVY823" s="399"/>
      <c r="UVZ823" s="399"/>
      <c r="UWA823" s="399"/>
      <c r="UWB823" s="399"/>
      <c r="UWC823" s="399"/>
      <c r="UWD823" s="399"/>
      <c r="UWE823" s="399"/>
      <c r="UWF823" s="399"/>
      <c r="UWG823" s="399"/>
      <c r="UWH823" s="399"/>
      <c r="UWI823" s="399"/>
      <c r="UWJ823" s="399"/>
      <c r="UWK823" s="399"/>
      <c r="UWL823" s="399"/>
      <c r="UWM823" s="399"/>
      <c r="UWN823" s="399"/>
      <c r="UWO823" s="399"/>
      <c r="UWP823" s="399"/>
      <c r="UWQ823" s="399"/>
      <c r="UWR823" s="399"/>
      <c r="UWS823" s="399"/>
      <c r="UWT823" s="399"/>
      <c r="UWU823" s="399"/>
      <c r="UWV823" s="399"/>
      <c r="UWW823" s="399"/>
      <c r="UWX823" s="399"/>
      <c r="UWY823" s="399"/>
      <c r="UWZ823" s="399"/>
      <c r="UXA823" s="399"/>
      <c r="UXB823" s="399"/>
      <c r="UXC823" s="399"/>
      <c r="UXD823" s="399"/>
      <c r="UXE823" s="399"/>
      <c r="UXF823" s="399"/>
      <c r="UXG823" s="399"/>
      <c r="UXH823" s="399"/>
      <c r="UXI823" s="399"/>
      <c r="UXJ823" s="399"/>
      <c r="UXK823" s="399"/>
      <c r="UXL823" s="399"/>
      <c r="UXM823" s="399"/>
      <c r="UXN823" s="399"/>
      <c r="UXO823" s="399"/>
      <c r="UXP823" s="399"/>
      <c r="UXQ823" s="399"/>
      <c r="UXR823" s="399"/>
      <c r="UXS823" s="399"/>
      <c r="UXT823" s="399"/>
      <c r="UXU823" s="399"/>
      <c r="UXV823" s="399"/>
      <c r="UXW823" s="399"/>
      <c r="UXX823" s="399"/>
      <c r="UXY823" s="399"/>
      <c r="UXZ823" s="399"/>
      <c r="UYA823" s="399"/>
      <c r="UYB823" s="399"/>
      <c r="UYC823" s="399"/>
      <c r="UYD823" s="399"/>
      <c r="UYE823" s="399"/>
      <c r="UYF823" s="399"/>
      <c r="UYG823" s="399"/>
      <c r="UYH823" s="399"/>
      <c r="UYI823" s="399"/>
      <c r="UYJ823" s="399"/>
      <c r="UYK823" s="399"/>
      <c r="UYL823" s="399"/>
      <c r="UYM823" s="399"/>
      <c r="UYN823" s="399"/>
      <c r="UYO823" s="399"/>
      <c r="UYP823" s="399"/>
      <c r="UYQ823" s="399"/>
      <c r="UYR823" s="399"/>
      <c r="UYS823" s="399"/>
      <c r="UYT823" s="399"/>
      <c r="UYU823" s="399"/>
      <c r="UYV823" s="399"/>
      <c r="UYW823" s="399"/>
      <c r="UYX823" s="399"/>
      <c r="UYY823" s="399"/>
      <c r="UYZ823" s="399"/>
      <c r="UZA823" s="399"/>
      <c r="UZB823" s="399"/>
      <c r="UZC823" s="399"/>
      <c r="UZD823" s="399"/>
      <c r="UZE823" s="399"/>
      <c r="UZF823" s="399"/>
      <c r="UZG823" s="399"/>
      <c r="UZH823" s="399"/>
      <c r="UZI823" s="399"/>
      <c r="UZJ823" s="399"/>
      <c r="UZK823" s="399"/>
      <c r="UZL823" s="399"/>
      <c r="UZM823" s="399"/>
      <c r="UZN823" s="399"/>
      <c r="UZO823" s="399"/>
      <c r="UZP823" s="399"/>
      <c r="UZQ823" s="399"/>
      <c r="UZR823" s="399"/>
      <c r="UZS823" s="399"/>
      <c r="UZT823" s="399"/>
      <c r="UZU823" s="399"/>
      <c r="UZV823" s="399"/>
      <c r="UZW823" s="399"/>
      <c r="UZX823" s="399"/>
      <c r="UZY823" s="399"/>
      <c r="UZZ823" s="399"/>
      <c r="VAA823" s="399"/>
      <c r="VAB823" s="399"/>
      <c r="VAC823" s="399"/>
      <c r="VAD823" s="399"/>
      <c r="VAE823" s="399"/>
      <c r="VAF823" s="399"/>
      <c r="VAG823" s="399"/>
      <c r="VAH823" s="399"/>
      <c r="VAI823" s="399"/>
      <c r="VAJ823" s="399"/>
      <c r="VAK823" s="399"/>
      <c r="VAL823" s="399"/>
      <c r="VAM823" s="399"/>
      <c r="VAN823" s="399"/>
      <c r="VAO823" s="399"/>
      <c r="VAP823" s="399"/>
      <c r="VAQ823" s="399"/>
      <c r="VAR823" s="399"/>
      <c r="VAS823" s="399"/>
      <c r="VAT823" s="399"/>
      <c r="VAU823" s="399"/>
      <c r="VAV823" s="399"/>
      <c r="VAW823" s="399"/>
      <c r="VAX823" s="399"/>
      <c r="VAY823" s="399"/>
      <c r="VAZ823" s="399"/>
      <c r="VBA823" s="399"/>
      <c r="VBB823" s="399"/>
      <c r="VBC823" s="399"/>
      <c r="VBD823" s="399"/>
      <c r="VBE823" s="399"/>
      <c r="VBF823" s="399"/>
      <c r="VBG823" s="399"/>
      <c r="VBH823" s="399"/>
      <c r="VBI823" s="399"/>
      <c r="VBJ823" s="399"/>
      <c r="VBK823" s="399"/>
      <c r="VBL823" s="399"/>
      <c r="VBM823" s="399"/>
      <c r="VBN823" s="399"/>
      <c r="VBO823" s="399"/>
      <c r="VBP823" s="399"/>
      <c r="VBQ823" s="399"/>
      <c r="VBR823" s="399"/>
      <c r="VBS823" s="399"/>
      <c r="VBT823" s="399"/>
      <c r="VBU823" s="399"/>
      <c r="VBV823" s="399"/>
      <c r="VBW823" s="399"/>
      <c r="VBX823" s="399"/>
      <c r="VBY823" s="399"/>
      <c r="VBZ823" s="399"/>
      <c r="VCA823" s="399"/>
      <c r="VCB823" s="399"/>
      <c r="VCC823" s="399"/>
      <c r="VCD823" s="399"/>
      <c r="VCE823" s="399"/>
      <c r="VCF823" s="399"/>
      <c r="VCG823" s="399"/>
      <c r="VCH823" s="399"/>
      <c r="VCI823" s="399"/>
      <c r="VCJ823" s="399"/>
      <c r="VCK823" s="399"/>
      <c r="VCL823" s="399"/>
      <c r="VCM823" s="399"/>
      <c r="VCN823" s="399"/>
      <c r="VCO823" s="399"/>
      <c r="VCP823" s="399"/>
      <c r="VCQ823" s="399"/>
      <c r="VCR823" s="399"/>
      <c r="VCS823" s="399"/>
      <c r="VCT823" s="399"/>
      <c r="VCU823" s="399"/>
      <c r="VCV823" s="399"/>
      <c r="VCW823" s="399"/>
      <c r="VCX823" s="399"/>
      <c r="VCY823" s="399"/>
      <c r="VCZ823" s="399"/>
      <c r="VDA823" s="399"/>
      <c r="VDB823" s="399"/>
      <c r="VDC823" s="399"/>
      <c r="VDD823" s="399"/>
      <c r="VDE823" s="399"/>
      <c r="VDF823" s="399"/>
      <c r="VDG823" s="399"/>
      <c r="VDH823" s="399"/>
      <c r="VDI823" s="399"/>
      <c r="VDJ823" s="399"/>
      <c r="VDK823" s="399"/>
      <c r="VDL823" s="399"/>
      <c r="VDM823" s="399"/>
      <c r="VDN823" s="399"/>
      <c r="VDO823" s="399"/>
      <c r="VDP823" s="399"/>
      <c r="VDQ823" s="399"/>
      <c r="VDR823" s="399"/>
      <c r="VDS823" s="399"/>
      <c r="VDT823" s="399"/>
      <c r="VDU823" s="399"/>
      <c r="VDV823" s="399"/>
      <c r="VDW823" s="399"/>
      <c r="VDX823" s="399"/>
      <c r="VDY823" s="399"/>
      <c r="VDZ823" s="399"/>
      <c r="VEA823" s="399"/>
      <c r="VEB823" s="399"/>
      <c r="VEC823" s="399"/>
      <c r="VED823" s="399"/>
      <c r="VEE823" s="399"/>
      <c r="VEF823" s="399"/>
      <c r="VEG823" s="399"/>
      <c r="VEH823" s="399"/>
      <c r="VEI823" s="399"/>
      <c r="VEJ823" s="399"/>
      <c r="VEK823" s="399"/>
      <c r="VEL823" s="399"/>
      <c r="VEM823" s="399"/>
      <c r="VEN823" s="399"/>
      <c r="VEO823" s="399"/>
      <c r="VEP823" s="399"/>
      <c r="VEQ823" s="399"/>
      <c r="VER823" s="399"/>
      <c r="VES823" s="399"/>
      <c r="VET823" s="399"/>
      <c r="VEU823" s="399"/>
      <c r="VEV823" s="399"/>
      <c r="VEW823" s="399"/>
      <c r="VEX823" s="399"/>
      <c r="VEY823" s="399"/>
      <c r="VEZ823" s="399"/>
      <c r="VFA823" s="399"/>
      <c r="VFB823" s="399"/>
      <c r="VFC823" s="399"/>
      <c r="VFD823" s="399"/>
      <c r="VFE823" s="399"/>
      <c r="VFF823" s="399"/>
      <c r="VFG823" s="399"/>
      <c r="VFH823" s="399"/>
      <c r="VFI823" s="399"/>
      <c r="VFJ823" s="399"/>
      <c r="VFK823" s="399"/>
      <c r="VFL823" s="399"/>
      <c r="VFM823" s="399"/>
      <c r="VFN823" s="399"/>
      <c r="VFO823" s="399"/>
      <c r="VFP823" s="399"/>
      <c r="VFQ823" s="399"/>
      <c r="VFR823" s="399"/>
      <c r="VFS823" s="399"/>
      <c r="VFT823" s="399"/>
      <c r="VFU823" s="399"/>
      <c r="VFV823" s="399"/>
      <c r="VFW823" s="399"/>
      <c r="VFX823" s="399"/>
      <c r="VFY823" s="399"/>
      <c r="VFZ823" s="399"/>
      <c r="VGA823" s="399"/>
      <c r="VGB823" s="399"/>
      <c r="VGC823" s="399"/>
      <c r="VGD823" s="399"/>
      <c r="VGE823" s="399"/>
      <c r="VGF823" s="399"/>
      <c r="VGG823" s="399"/>
      <c r="VGH823" s="399"/>
      <c r="VGI823" s="399"/>
      <c r="VGJ823" s="399"/>
      <c r="VGK823" s="399"/>
      <c r="VGL823" s="399"/>
      <c r="VGM823" s="399"/>
      <c r="VGN823" s="399"/>
      <c r="VGO823" s="399"/>
      <c r="VGP823" s="399"/>
      <c r="VGQ823" s="399"/>
      <c r="VGR823" s="399"/>
      <c r="VGS823" s="399"/>
      <c r="VGT823" s="399"/>
      <c r="VGU823" s="399"/>
      <c r="VGV823" s="399"/>
      <c r="VGW823" s="399"/>
      <c r="VGX823" s="399"/>
      <c r="VGY823" s="399"/>
      <c r="VGZ823" s="399"/>
      <c r="VHA823" s="399"/>
      <c r="VHB823" s="399"/>
      <c r="VHC823" s="399"/>
      <c r="VHD823" s="399"/>
      <c r="VHE823" s="399"/>
      <c r="VHF823" s="399"/>
      <c r="VHG823" s="399"/>
      <c r="VHH823" s="399"/>
      <c r="VHI823" s="399"/>
      <c r="VHJ823" s="399"/>
      <c r="VHK823" s="399"/>
      <c r="VHL823" s="399"/>
      <c r="VHM823" s="399"/>
      <c r="VHN823" s="399"/>
      <c r="VHO823" s="399"/>
      <c r="VHP823" s="399"/>
      <c r="VHQ823" s="399"/>
      <c r="VHR823" s="399"/>
      <c r="VHS823" s="399"/>
      <c r="VHT823" s="399"/>
      <c r="VHU823" s="399"/>
      <c r="VHV823" s="399"/>
      <c r="VHW823" s="399"/>
      <c r="VHX823" s="399"/>
      <c r="VHY823" s="399"/>
      <c r="VHZ823" s="399"/>
      <c r="VIA823" s="399"/>
      <c r="VIB823" s="399"/>
      <c r="VIC823" s="399"/>
      <c r="VID823" s="399"/>
      <c r="VIE823" s="399"/>
      <c r="VIF823" s="399"/>
      <c r="VIG823" s="399"/>
      <c r="VIH823" s="399"/>
      <c r="VII823" s="399"/>
      <c r="VIJ823" s="399"/>
      <c r="VIK823" s="399"/>
      <c r="VIL823" s="399"/>
      <c r="VIM823" s="399"/>
      <c r="VIN823" s="399"/>
      <c r="VIO823" s="399"/>
      <c r="VIP823" s="399"/>
      <c r="VIQ823" s="399"/>
      <c r="VIR823" s="399"/>
      <c r="VIS823" s="399"/>
      <c r="VIT823" s="399"/>
      <c r="VIU823" s="399"/>
      <c r="VIV823" s="399"/>
      <c r="VIW823" s="399"/>
      <c r="VIX823" s="399"/>
      <c r="VIY823" s="399"/>
      <c r="VIZ823" s="399"/>
      <c r="VJA823" s="399"/>
      <c r="VJB823" s="399"/>
      <c r="VJC823" s="399"/>
      <c r="VJD823" s="399"/>
      <c r="VJE823" s="399"/>
      <c r="VJF823" s="399"/>
      <c r="VJG823" s="399"/>
      <c r="VJH823" s="399"/>
      <c r="VJI823" s="399"/>
      <c r="VJJ823" s="399"/>
      <c r="VJK823" s="399"/>
      <c r="VJL823" s="399"/>
      <c r="VJM823" s="399"/>
      <c r="VJN823" s="399"/>
      <c r="VJO823" s="399"/>
      <c r="VJP823" s="399"/>
      <c r="VJQ823" s="399"/>
      <c r="VJR823" s="399"/>
      <c r="VJS823" s="399"/>
      <c r="VJT823" s="399"/>
      <c r="VJU823" s="399"/>
      <c r="VJV823" s="399"/>
      <c r="VJW823" s="399"/>
      <c r="VJX823" s="399"/>
      <c r="VJY823" s="399"/>
      <c r="VJZ823" s="399"/>
      <c r="VKA823" s="399"/>
      <c r="VKB823" s="399"/>
      <c r="VKC823" s="399"/>
      <c r="VKD823" s="399"/>
      <c r="VKE823" s="399"/>
      <c r="VKF823" s="399"/>
      <c r="VKG823" s="399"/>
      <c r="VKH823" s="399"/>
      <c r="VKI823" s="399"/>
      <c r="VKJ823" s="399"/>
      <c r="VKK823" s="399"/>
      <c r="VKL823" s="399"/>
      <c r="VKM823" s="399"/>
      <c r="VKN823" s="399"/>
      <c r="VKO823" s="399"/>
      <c r="VKP823" s="399"/>
      <c r="VKQ823" s="399"/>
      <c r="VKR823" s="399"/>
      <c r="VKS823" s="399"/>
      <c r="VKT823" s="399"/>
      <c r="VKU823" s="399"/>
      <c r="VKV823" s="399"/>
      <c r="VKW823" s="399"/>
      <c r="VKX823" s="399"/>
      <c r="VKY823" s="399"/>
      <c r="VKZ823" s="399"/>
      <c r="VLA823" s="399"/>
      <c r="VLB823" s="399"/>
      <c r="VLC823" s="399"/>
      <c r="VLD823" s="399"/>
      <c r="VLE823" s="399"/>
      <c r="VLF823" s="399"/>
      <c r="VLG823" s="399"/>
      <c r="VLH823" s="399"/>
      <c r="VLI823" s="399"/>
      <c r="VLJ823" s="399"/>
      <c r="VLK823" s="399"/>
      <c r="VLL823" s="399"/>
      <c r="VLM823" s="399"/>
      <c r="VLN823" s="399"/>
      <c r="VLO823" s="399"/>
      <c r="VLP823" s="399"/>
      <c r="VLQ823" s="399"/>
      <c r="VLR823" s="399"/>
      <c r="VLS823" s="399"/>
      <c r="VLT823" s="399"/>
      <c r="VLU823" s="399"/>
      <c r="VLV823" s="399"/>
      <c r="VLW823" s="399"/>
      <c r="VLX823" s="399"/>
      <c r="VLY823" s="399"/>
      <c r="VLZ823" s="399"/>
      <c r="VMA823" s="399"/>
      <c r="VMB823" s="399"/>
      <c r="VMC823" s="399"/>
      <c r="VMD823" s="399"/>
      <c r="VME823" s="399"/>
      <c r="VMF823" s="399"/>
      <c r="VMG823" s="399"/>
      <c r="VMH823" s="399"/>
      <c r="VMI823" s="399"/>
      <c r="VMJ823" s="399"/>
      <c r="VMK823" s="399"/>
      <c r="VML823" s="399"/>
      <c r="VMM823" s="399"/>
      <c r="VMN823" s="399"/>
      <c r="VMO823" s="399"/>
      <c r="VMP823" s="399"/>
      <c r="VMQ823" s="399"/>
      <c r="VMR823" s="399"/>
      <c r="VMS823" s="399"/>
      <c r="VMT823" s="399"/>
      <c r="VMU823" s="399"/>
      <c r="VMV823" s="399"/>
      <c r="VMW823" s="399"/>
      <c r="VMX823" s="399"/>
      <c r="VMY823" s="399"/>
      <c r="VMZ823" s="399"/>
      <c r="VNA823" s="399"/>
      <c r="VNB823" s="399"/>
      <c r="VNC823" s="399"/>
      <c r="VND823" s="399"/>
      <c r="VNE823" s="399"/>
      <c r="VNF823" s="399"/>
      <c r="VNG823" s="399"/>
      <c r="VNH823" s="399"/>
      <c r="VNI823" s="399"/>
      <c r="VNJ823" s="399"/>
      <c r="VNK823" s="399"/>
      <c r="VNL823" s="399"/>
      <c r="VNM823" s="399"/>
      <c r="VNN823" s="399"/>
      <c r="VNO823" s="399"/>
      <c r="VNP823" s="399"/>
      <c r="VNQ823" s="399"/>
      <c r="VNR823" s="399"/>
      <c r="VNS823" s="399"/>
      <c r="VNT823" s="399"/>
      <c r="VNU823" s="399"/>
      <c r="VNV823" s="399"/>
      <c r="VNW823" s="399"/>
      <c r="VNX823" s="399"/>
      <c r="VNY823" s="399"/>
      <c r="VNZ823" s="399"/>
      <c r="VOA823" s="399"/>
      <c r="VOB823" s="399"/>
      <c r="VOC823" s="399"/>
      <c r="VOD823" s="399"/>
      <c r="VOE823" s="399"/>
      <c r="VOF823" s="399"/>
      <c r="VOG823" s="399"/>
      <c r="VOH823" s="399"/>
      <c r="VOI823" s="399"/>
      <c r="VOJ823" s="399"/>
      <c r="VOK823" s="399"/>
      <c r="VOL823" s="399"/>
      <c r="VOM823" s="399"/>
      <c r="VON823" s="399"/>
      <c r="VOO823" s="399"/>
      <c r="VOP823" s="399"/>
      <c r="VOQ823" s="399"/>
      <c r="VOR823" s="399"/>
      <c r="VOS823" s="399"/>
      <c r="VOT823" s="399"/>
      <c r="VOU823" s="399"/>
      <c r="VOV823" s="399"/>
      <c r="VOW823" s="399"/>
      <c r="VOX823" s="399"/>
      <c r="VOY823" s="399"/>
      <c r="VOZ823" s="399"/>
      <c r="VPA823" s="399"/>
      <c r="VPB823" s="399"/>
      <c r="VPC823" s="399"/>
      <c r="VPD823" s="399"/>
      <c r="VPE823" s="399"/>
      <c r="VPF823" s="399"/>
      <c r="VPG823" s="399"/>
      <c r="VPH823" s="399"/>
      <c r="VPI823" s="399"/>
      <c r="VPJ823" s="399"/>
      <c r="VPK823" s="399"/>
      <c r="VPL823" s="399"/>
      <c r="VPM823" s="399"/>
      <c r="VPN823" s="399"/>
      <c r="VPO823" s="399"/>
      <c r="VPP823" s="399"/>
      <c r="VPQ823" s="399"/>
      <c r="VPR823" s="399"/>
      <c r="VPS823" s="399"/>
      <c r="VPT823" s="399"/>
      <c r="VPU823" s="399"/>
      <c r="VPV823" s="399"/>
      <c r="VPW823" s="399"/>
      <c r="VPX823" s="399"/>
      <c r="VPY823" s="399"/>
      <c r="VPZ823" s="399"/>
      <c r="VQA823" s="399"/>
      <c r="VQB823" s="399"/>
      <c r="VQC823" s="399"/>
      <c r="VQD823" s="399"/>
      <c r="VQE823" s="399"/>
      <c r="VQF823" s="399"/>
      <c r="VQG823" s="399"/>
      <c r="VQH823" s="399"/>
      <c r="VQI823" s="399"/>
      <c r="VQJ823" s="399"/>
      <c r="VQK823" s="399"/>
      <c r="VQL823" s="399"/>
      <c r="VQM823" s="399"/>
      <c r="VQN823" s="399"/>
      <c r="VQO823" s="399"/>
      <c r="VQP823" s="399"/>
      <c r="VQQ823" s="399"/>
      <c r="VQR823" s="399"/>
      <c r="VQS823" s="399"/>
      <c r="VQT823" s="399"/>
      <c r="VQU823" s="399"/>
      <c r="VQV823" s="399"/>
      <c r="VQW823" s="399"/>
      <c r="VQX823" s="399"/>
      <c r="VQY823" s="399"/>
      <c r="VQZ823" s="399"/>
      <c r="VRA823" s="399"/>
      <c r="VRB823" s="399"/>
      <c r="VRC823" s="399"/>
      <c r="VRD823" s="399"/>
      <c r="VRE823" s="399"/>
      <c r="VRF823" s="399"/>
      <c r="VRG823" s="399"/>
      <c r="VRH823" s="399"/>
      <c r="VRI823" s="399"/>
      <c r="VRJ823" s="399"/>
      <c r="VRK823" s="399"/>
      <c r="VRL823" s="399"/>
      <c r="VRM823" s="399"/>
      <c r="VRN823" s="399"/>
      <c r="VRO823" s="399"/>
      <c r="VRP823" s="399"/>
      <c r="VRQ823" s="399"/>
      <c r="VRR823" s="399"/>
      <c r="VRS823" s="399"/>
      <c r="VRT823" s="399"/>
      <c r="VRU823" s="399"/>
      <c r="VRV823" s="399"/>
      <c r="VRW823" s="399"/>
      <c r="VRX823" s="399"/>
      <c r="VRY823" s="399"/>
      <c r="VRZ823" s="399"/>
      <c r="VSA823" s="399"/>
      <c r="VSB823" s="399"/>
      <c r="VSC823" s="399"/>
      <c r="VSD823" s="399"/>
      <c r="VSE823" s="399"/>
      <c r="VSF823" s="399"/>
      <c r="VSG823" s="399"/>
      <c r="VSH823" s="399"/>
      <c r="VSI823" s="399"/>
      <c r="VSJ823" s="399"/>
      <c r="VSK823" s="399"/>
      <c r="VSL823" s="399"/>
      <c r="VSM823" s="399"/>
      <c r="VSN823" s="399"/>
      <c r="VSO823" s="399"/>
      <c r="VSP823" s="399"/>
      <c r="VSQ823" s="399"/>
      <c r="VSR823" s="399"/>
      <c r="VSS823" s="399"/>
      <c r="VST823" s="399"/>
      <c r="VSU823" s="399"/>
      <c r="VSV823" s="399"/>
      <c r="VSW823" s="399"/>
      <c r="VSX823" s="399"/>
      <c r="VSY823" s="399"/>
      <c r="VSZ823" s="399"/>
      <c r="VTA823" s="399"/>
      <c r="VTB823" s="399"/>
      <c r="VTC823" s="399"/>
      <c r="VTD823" s="399"/>
      <c r="VTE823" s="399"/>
      <c r="VTF823" s="399"/>
      <c r="VTG823" s="399"/>
      <c r="VTH823" s="399"/>
      <c r="VTI823" s="399"/>
      <c r="VTJ823" s="399"/>
      <c r="VTK823" s="399"/>
      <c r="VTL823" s="399"/>
      <c r="VTM823" s="399"/>
      <c r="VTN823" s="399"/>
      <c r="VTO823" s="399"/>
      <c r="VTP823" s="399"/>
      <c r="VTQ823" s="399"/>
      <c r="VTR823" s="399"/>
      <c r="VTS823" s="399"/>
      <c r="VTT823" s="399"/>
      <c r="VTU823" s="399"/>
      <c r="VTV823" s="399"/>
      <c r="VTW823" s="399"/>
      <c r="VTX823" s="399"/>
      <c r="VTY823" s="399"/>
      <c r="VTZ823" s="399"/>
      <c r="VUA823" s="399"/>
      <c r="VUB823" s="399"/>
      <c r="VUC823" s="399"/>
      <c r="VUD823" s="399"/>
      <c r="VUE823" s="399"/>
      <c r="VUF823" s="399"/>
      <c r="VUG823" s="399"/>
      <c r="VUH823" s="399"/>
      <c r="VUI823" s="399"/>
      <c r="VUJ823" s="399"/>
      <c r="VUK823" s="399"/>
      <c r="VUL823" s="399"/>
      <c r="VUM823" s="399"/>
      <c r="VUN823" s="399"/>
      <c r="VUO823" s="399"/>
      <c r="VUP823" s="399"/>
      <c r="VUQ823" s="399"/>
      <c r="VUR823" s="399"/>
      <c r="VUS823" s="399"/>
      <c r="VUT823" s="399"/>
      <c r="VUU823" s="399"/>
      <c r="VUV823" s="399"/>
      <c r="VUW823" s="399"/>
      <c r="VUX823" s="399"/>
      <c r="VUY823" s="399"/>
      <c r="VUZ823" s="399"/>
      <c r="VVA823" s="399"/>
      <c r="VVB823" s="399"/>
      <c r="VVC823" s="399"/>
      <c r="VVD823" s="399"/>
      <c r="VVE823" s="399"/>
      <c r="VVF823" s="399"/>
      <c r="VVG823" s="399"/>
      <c r="VVH823" s="399"/>
      <c r="VVI823" s="399"/>
      <c r="VVJ823" s="399"/>
      <c r="VVK823" s="399"/>
      <c r="VVL823" s="399"/>
      <c r="VVM823" s="399"/>
      <c r="VVN823" s="399"/>
      <c r="VVO823" s="399"/>
      <c r="VVP823" s="399"/>
      <c r="VVQ823" s="399"/>
      <c r="VVR823" s="399"/>
      <c r="VVS823" s="399"/>
      <c r="VVT823" s="399"/>
      <c r="VVU823" s="399"/>
      <c r="VVV823" s="399"/>
      <c r="VVW823" s="399"/>
      <c r="VVX823" s="399"/>
      <c r="VVY823" s="399"/>
      <c r="VVZ823" s="399"/>
      <c r="VWA823" s="399"/>
      <c r="VWB823" s="399"/>
      <c r="VWC823" s="399"/>
      <c r="VWD823" s="399"/>
      <c r="VWE823" s="399"/>
      <c r="VWF823" s="399"/>
      <c r="VWG823" s="399"/>
      <c r="VWH823" s="399"/>
      <c r="VWI823" s="399"/>
      <c r="VWJ823" s="399"/>
      <c r="VWK823" s="399"/>
      <c r="VWL823" s="399"/>
      <c r="VWM823" s="399"/>
      <c r="VWN823" s="399"/>
      <c r="VWO823" s="399"/>
      <c r="VWP823" s="399"/>
      <c r="VWQ823" s="399"/>
      <c r="VWR823" s="399"/>
      <c r="VWS823" s="399"/>
      <c r="VWT823" s="399"/>
      <c r="VWU823" s="399"/>
      <c r="VWV823" s="399"/>
      <c r="VWW823" s="399"/>
      <c r="VWX823" s="399"/>
      <c r="VWY823" s="399"/>
      <c r="VWZ823" s="399"/>
      <c r="VXA823" s="399"/>
      <c r="VXB823" s="399"/>
      <c r="VXC823" s="399"/>
      <c r="VXD823" s="399"/>
      <c r="VXE823" s="399"/>
      <c r="VXF823" s="399"/>
      <c r="VXG823" s="399"/>
      <c r="VXH823" s="399"/>
      <c r="VXI823" s="399"/>
      <c r="VXJ823" s="399"/>
      <c r="VXK823" s="399"/>
      <c r="VXL823" s="399"/>
      <c r="VXM823" s="399"/>
      <c r="VXN823" s="399"/>
      <c r="VXO823" s="399"/>
      <c r="VXP823" s="399"/>
      <c r="VXQ823" s="399"/>
      <c r="VXR823" s="399"/>
      <c r="VXS823" s="399"/>
      <c r="VXT823" s="399"/>
      <c r="VXU823" s="399"/>
      <c r="VXV823" s="399"/>
      <c r="VXW823" s="399"/>
      <c r="VXX823" s="399"/>
      <c r="VXY823" s="399"/>
      <c r="VXZ823" s="399"/>
      <c r="VYA823" s="399"/>
      <c r="VYB823" s="399"/>
      <c r="VYC823" s="399"/>
      <c r="VYD823" s="399"/>
      <c r="VYE823" s="399"/>
      <c r="VYF823" s="399"/>
      <c r="VYG823" s="399"/>
      <c r="VYH823" s="399"/>
      <c r="VYI823" s="399"/>
      <c r="VYJ823" s="399"/>
      <c r="VYK823" s="399"/>
      <c r="VYL823" s="399"/>
      <c r="VYM823" s="399"/>
      <c r="VYN823" s="399"/>
      <c r="VYO823" s="399"/>
      <c r="VYP823" s="399"/>
      <c r="VYQ823" s="399"/>
      <c r="VYR823" s="399"/>
      <c r="VYS823" s="399"/>
      <c r="VYT823" s="399"/>
      <c r="VYU823" s="399"/>
      <c r="VYV823" s="399"/>
      <c r="VYW823" s="399"/>
      <c r="VYX823" s="399"/>
      <c r="VYY823" s="399"/>
      <c r="VYZ823" s="399"/>
      <c r="VZA823" s="399"/>
      <c r="VZB823" s="399"/>
      <c r="VZC823" s="399"/>
      <c r="VZD823" s="399"/>
      <c r="VZE823" s="399"/>
      <c r="VZF823" s="399"/>
      <c r="VZG823" s="399"/>
      <c r="VZH823" s="399"/>
      <c r="VZI823" s="399"/>
      <c r="VZJ823" s="399"/>
      <c r="VZK823" s="399"/>
      <c r="VZL823" s="399"/>
      <c r="VZM823" s="399"/>
      <c r="VZN823" s="399"/>
      <c r="VZO823" s="399"/>
      <c r="VZP823" s="399"/>
      <c r="VZQ823" s="399"/>
      <c r="VZR823" s="399"/>
      <c r="VZS823" s="399"/>
      <c r="VZT823" s="399"/>
      <c r="VZU823" s="399"/>
      <c r="VZV823" s="399"/>
      <c r="VZW823" s="399"/>
      <c r="VZX823" s="399"/>
      <c r="VZY823" s="399"/>
      <c r="VZZ823" s="399"/>
      <c r="WAA823" s="399"/>
      <c r="WAB823" s="399"/>
      <c r="WAC823" s="399"/>
      <c r="WAD823" s="399"/>
      <c r="WAE823" s="399"/>
      <c r="WAF823" s="399"/>
      <c r="WAG823" s="399"/>
      <c r="WAH823" s="399"/>
      <c r="WAI823" s="399"/>
      <c r="WAJ823" s="399"/>
      <c r="WAK823" s="399"/>
      <c r="WAL823" s="399"/>
      <c r="WAM823" s="399"/>
      <c r="WAN823" s="399"/>
      <c r="WAO823" s="399"/>
      <c r="WAP823" s="399"/>
      <c r="WAQ823" s="399"/>
      <c r="WAR823" s="399"/>
      <c r="WAS823" s="399"/>
      <c r="WAT823" s="399"/>
      <c r="WAU823" s="399"/>
      <c r="WAV823" s="399"/>
      <c r="WAW823" s="399"/>
      <c r="WAX823" s="399"/>
      <c r="WAY823" s="399"/>
      <c r="WAZ823" s="399"/>
      <c r="WBA823" s="399"/>
      <c r="WBB823" s="399"/>
      <c r="WBC823" s="399"/>
      <c r="WBD823" s="399"/>
      <c r="WBE823" s="399"/>
      <c r="WBF823" s="399"/>
      <c r="WBG823" s="399"/>
      <c r="WBH823" s="399"/>
      <c r="WBI823" s="399"/>
      <c r="WBJ823" s="399"/>
      <c r="WBK823" s="399"/>
      <c r="WBL823" s="399"/>
      <c r="WBM823" s="399"/>
      <c r="WBN823" s="399"/>
      <c r="WBO823" s="399"/>
      <c r="WBP823" s="399"/>
      <c r="WBQ823" s="399"/>
      <c r="WBR823" s="399"/>
      <c r="WBS823" s="399"/>
      <c r="WBT823" s="399"/>
      <c r="WBU823" s="399"/>
      <c r="WBV823" s="399"/>
      <c r="WBW823" s="399"/>
      <c r="WBX823" s="399"/>
      <c r="WBY823" s="399"/>
      <c r="WBZ823" s="399"/>
      <c r="WCA823" s="399"/>
      <c r="WCB823" s="399"/>
      <c r="WCC823" s="399"/>
      <c r="WCD823" s="399"/>
      <c r="WCE823" s="399"/>
      <c r="WCF823" s="399"/>
      <c r="WCG823" s="399"/>
      <c r="WCH823" s="399"/>
      <c r="WCI823" s="399"/>
      <c r="WCJ823" s="399"/>
      <c r="WCK823" s="399"/>
      <c r="WCL823" s="399"/>
      <c r="WCM823" s="399"/>
      <c r="WCN823" s="399"/>
      <c r="WCO823" s="399"/>
      <c r="WCP823" s="399"/>
      <c r="WCQ823" s="399"/>
      <c r="WCR823" s="399"/>
      <c r="WCS823" s="399"/>
      <c r="WCT823" s="399"/>
      <c r="WCU823" s="399"/>
      <c r="WCV823" s="399"/>
      <c r="WCW823" s="399"/>
      <c r="WCX823" s="399"/>
      <c r="WCY823" s="399"/>
      <c r="WCZ823" s="399"/>
      <c r="WDA823" s="399"/>
      <c r="WDB823" s="399"/>
      <c r="WDC823" s="399"/>
      <c r="WDD823" s="399"/>
      <c r="WDE823" s="399"/>
      <c r="WDF823" s="399"/>
      <c r="WDG823" s="399"/>
      <c r="WDH823" s="399"/>
      <c r="WDI823" s="399"/>
      <c r="WDJ823" s="399"/>
      <c r="WDK823" s="399"/>
      <c r="WDL823" s="399"/>
      <c r="WDM823" s="399"/>
      <c r="WDN823" s="399"/>
      <c r="WDO823" s="399"/>
      <c r="WDP823" s="399"/>
      <c r="WDQ823" s="399"/>
      <c r="WDR823" s="399"/>
      <c r="WDS823" s="399"/>
      <c r="WDT823" s="399"/>
      <c r="WDU823" s="399"/>
      <c r="WDV823" s="399"/>
      <c r="WDW823" s="399"/>
      <c r="WDX823" s="399"/>
      <c r="WDY823" s="399"/>
      <c r="WDZ823" s="399"/>
      <c r="WEA823" s="399"/>
      <c r="WEB823" s="399"/>
      <c r="WEC823" s="399"/>
      <c r="WED823" s="399"/>
      <c r="WEE823" s="399"/>
      <c r="WEF823" s="399"/>
      <c r="WEG823" s="399"/>
      <c r="WEH823" s="399"/>
      <c r="WEI823" s="399"/>
      <c r="WEJ823" s="399"/>
      <c r="WEK823" s="399"/>
      <c r="WEL823" s="399"/>
      <c r="WEM823" s="399"/>
      <c r="WEN823" s="399"/>
      <c r="WEO823" s="399"/>
      <c r="WEP823" s="399"/>
      <c r="WEQ823" s="399"/>
      <c r="WER823" s="399"/>
      <c r="WES823" s="399"/>
      <c r="WET823" s="399"/>
      <c r="WEU823" s="399"/>
      <c r="WEV823" s="399"/>
      <c r="WEW823" s="399"/>
      <c r="WEX823" s="399"/>
      <c r="WEY823" s="399"/>
      <c r="WEZ823" s="399"/>
      <c r="WFA823" s="399"/>
      <c r="WFB823" s="399"/>
      <c r="WFC823" s="399"/>
      <c r="WFD823" s="399"/>
      <c r="WFE823" s="399"/>
      <c r="WFF823" s="399"/>
      <c r="WFG823" s="399"/>
      <c r="WFH823" s="399"/>
      <c r="WFI823" s="399"/>
      <c r="WFJ823" s="399"/>
      <c r="WFK823" s="399"/>
      <c r="WFL823" s="399"/>
      <c r="WFM823" s="399"/>
      <c r="WFN823" s="399"/>
      <c r="WFO823" s="399"/>
      <c r="WFP823" s="399"/>
      <c r="WFQ823" s="399"/>
      <c r="WFR823" s="399"/>
      <c r="WFS823" s="399"/>
      <c r="WFT823" s="399"/>
      <c r="WFU823" s="399"/>
      <c r="WFV823" s="399"/>
      <c r="WFW823" s="399"/>
      <c r="WFX823" s="399"/>
      <c r="WFY823" s="399"/>
      <c r="WFZ823" s="399"/>
      <c r="WGA823" s="399"/>
      <c r="WGB823" s="399"/>
      <c r="WGC823" s="399"/>
      <c r="WGD823" s="399"/>
      <c r="WGE823" s="399"/>
      <c r="WGF823" s="399"/>
      <c r="WGG823" s="399"/>
      <c r="WGH823" s="399"/>
      <c r="WGI823" s="399"/>
      <c r="WGJ823" s="399"/>
      <c r="WGK823" s="399"/>
      <c r="WGL823" s="399"/>
      <c r="WGM823" s="399"/>
      <c r="WGN823" s="399"/>
      <c r="WGO823" s="399"/>
      <c r="WGP823" s="399"/>
      <c r="WGQ823" s="399"/>
      <c r="WGR823" s="399"/>
      <c r="WGS823" s="399"/>
      <c r="WGT823" s="399"/>
      <c r="WGU823" s="399"/>
      <c r="WGV823" s="399"/>
      <c r="WGW823" s="399"/>
      <c r="WGX823" s="399"/>
      <c r="WGY823" s="399"/>
      <c r="WGZ823" s="399"/>
      <c r="WHA823" s="399"/>
      <c r="WHB823" s="399"/>
      <c r="WHC823" s="399"/>
      <c r="WHD823" s="399"/>
      <c r="WHE823" s="399"/>
      <c r="WHF823" s="399"/>
      <c r="WHG823" s="399"/>
      <c r="WHH823" s="399"/>
      <c r="WHI823" s="399"/>
      <c r="WHJ823" s="399"/>
      <c r="WHK823" s="399"/>
      <c r="WHL823" s="399"/>
      <c r="WHM823" s="399"/>
      <c r="WHN823" s="399"/>
      <c r="WHO823" s="399"/>
      <c r="WHP823" s="399"/>
      <c r="WHQ823" s="399"/>
      <c r="WHR823" s="399"/>
      <c r="WHS823" s="399"/>
      <c r="WHT823" s="399"/>
      <c r="WHU823" s="399"/>
      <c r="WHV823" s="399"/>
      <c r="WHW823" s="399"/>
      <c r="WHX823" s="399"/>
      <c r="WHY823" s="399"/>
      <c r="WHZ823" s="399"/>
      <c r="WIA823" s="399"/>
      <c r="WIB823" s="399"/>
      <c r="WIC823" s="399"/>
      <c r="WID823" s="399"/>
      <c r="WIE823" s="399"/>
      <c r="WIF823" s="399"/>
      <c r="WIG823" s="399"/>
      <c r="WIH823" s="399"/>
      <c r="WII823" s="399"/>
      <c r="WIJ823" s="399"/>
      <c r="WIK823" s="399"/>
      <c r="WIL823" s="399"/>
      <c r="WIM823" s="399"/>
      <c r="WIN823" s="399"/>
      <c r="WIO823" s="399"/>
      <c r="WIP823" s="399"/>
      <c r="WIQ823" s="399"/>
      <c r="WIR823" s="399"/>
      <c r="WIS823" s="399"/>
      <c r="WIT823" s="399"/>
      <c r="WIU823" s="399"/>
      <c r="WIV823" s="399"/>
      <c r="WIW823" s="399"/>
      <c r="WIX823" s="399"/>
      <c r="WIY823" s="399"/>
      <c r="WIZ823" s="399"/>
      <c r="WJA823" s="399"/>
      <c r="WJB823" s="399"/>
      <c r="WJC823" s="399"/>
      <c r="WJD823" s="399"/>
      <c r="WJE823" s="399"/>
      <c r="WJF823" s="399"/>
      <c r="WJG823" s="399"/>
      <c r="WJH823" s="399"/>
      <c r="WJI823" s="399"/>
      <c r="WJJ823" s="399"/>
      <c r="WJK823" s="399"/>
      <c r="WJL823" s="399"/>
      <c r="WJM823" s="399"/>
      <c r="WJN823" s="399"/>
      <c r="WJO823" s="399"/>
      <c r="WJP823" s="399"/>
      <c r="WJQ823" s="399"/>
      <c r="WJR823" s="399"/>
      <c r="WJS823" s="399"/>
      <c r="WJT823" s="399"/>
      <c r="WJU823" s="399"/>
      <c r="WJV823" s="399"/>
      <c r="WJW823" s="399"/>
      <c r="WJX823" s="399"/>
      <c r="WJY823" s="399"/>
      <c r="WJZ823" s="399"/>
      <c r="WKA823" s="399"/>
      <c r="WKB823" s="399"/>
      <c r="WKC823" s="399"/>
      <c r="WKD823" s="399"/>
      <c r="WKE823" s="399"/>
      <c r="WKF823" s="399"/>
      <c r="WKG823" s="399"/>
      <c r="WKH823" s="399"/>
      <c r="WKI823" s="399"/>
      <c r="WKJ823" s="399"/>
      <c r="WKK823" s="399"/>
      <c r="WKL823" s="399"/>
      <c r="WKM823" s="399"/>
      <c r="WKN823" s="399"/>
      <c r="WKO823" s="399"/>
      <c r="WKP823" s="399"/>
      <c r="WKQ823" s="399"/>
      <c r="WKR823" s="399"/>
      <c r="WKS823" s="399"/>
      <c r="WKT823" s="399"/>
      <c r="WKU823" s="399"/>
      <c r="WKV823" s="399"/>
      <c r="WKW823" s="399"/>
      <c r="WKX823" s="399"/>
      <c r="WKY823" s="399"/>
      <c r="WKZ823" s="399"/>
      <c r="WLA823" s="399"/>
      <c r="WLB823" s="399"/>
      <c r="WLC823" s="399"/>
      <c r="WLD823" s="399"/>
      <c r="WLE823" s="399"/>
      <c r="WLF823" s="399"/>
      <c r="WLG823" s="399"/>
      <c r="WLH823" s="399"/>
      <c r="WLI823" s="399"/>
      <c r="WLJ823" s="399"/>
      <c r="WLK823" s="399"/>
      <c r="WLL823" s="399"/>
      <c r="WLM823" s="399"/>
      <c r="WLN823" s="399"/>
      <c r="WLO823" s="399"/>
      <c r="WLP823" s="399"/>
      <c r="WLQ823" s="399"/>
      <c r="WLR823" s="399"/>
      <c r="WLS823" s="399"/>
      <c r="WLT823" s="399"/>
      <c r="WLU823" s="399"/>
      <c r="WLV823" s="399"/>
      <c r="WLW823" s="399"/>
      <c r="WLX823" s="399"/>
      <c r="WLY823" s="399"/>
      <c r="WLZ823" s="399"/>
      <c r="WMA823" s="399"/>
      <c r="WMB823" s="399"/>
      <c r="WMC823" s="399"/>
      <c r="WMD823" s="399"/>
      <c r="WME823" s="399"/>
      <c r="WMF823" s="399"/>
      <c r="WMG823" s="399"/>
      <c r="WMH823" s="399"/>
      <c r="WMI823" s="399"/>
      <c r="WMJ823" s="399"/>
      <c r="WMK823" s="399"/>
      <c r="WML823" s="399"/>
      <c r="WMM823" s="399"/>
      <c r="WMN823" s="399"/>
      <c r="WMO823" s="399"/>
      <c r="WMP823" s="399"/>
      <c r="WMQ823" s="399"/>
      <c r="WMR823" s="399"/>
      <c r="WMS823" s="399"/>
      <c r="WMT823" s="399"/>
      <c r="WMU823" s="399"/>
      <c r="WMV823" s="399"/>
      <c r="WMW823" s="399"/>
      <c r="WMX823" s="399"/>
      <c r="WMY823" s="399"/>
      <c r="WMZ823" s="399"/>
      <c r="WNA823" s="399"/>
      <c r="WNB823" s="399"/>
      <c r="WNC823" s="399"/>
      <c r="WND823" s="399"/>
      <c r="WNE823" s="399"/>
      <c r="WNF823" s="399"/>
      <c r="WNG823" s="399"/>
      <c r="WNH823" s="399"/>
      <c r="WNI823" s="399"/>
      <c r="WNJ823" s="399"/>
      <c r="WNK823" s="399"/>
      <c r="WNL823" s="399"/>
      <c r="WNM823" s="399"/>
      <c r="WNN823" s="399"/>
      <c r="WNO823" s="399"/>
      <c r="WNP823" s="399"/>
      <c r="WNQ823" s="399"/>
      <c r="WNR823" s="399"/>
      <c r="WNS823" s="399"/>
      <c r="WNT823" s="399"/>
      <c r="WNU823" s="399"/>
      <c r="WNV823" s="399"/>
      <c r="WNW823" s="399"/>
      <c r="WNX823" s="399"/>
      <c r="WNY823" s="399"/>
      <c r="WNZ823" s="399"/>
      <c r="WOA823" s="399"/>
      <c r="WOB823" s="399"/>
      <c r="WOC823" s="399"/>
      <c r="WOD823" s="399"/>
      <c r="WOE823" s="399"/>
      <c r="WOF823" s="399"/>
      <c r="WOG823" s="399"/>
      <c r="WOH823" s="399"/>
      <c r="WOI823" s="399"/>
      <c r="WOJ823" s="399"/>
      <c r="WOK823" s="399"/>
      <c r="WOL823" s="399"/>
      <c r="WOM823" s="399"/>
      <c r="WON823" s="399"/>
      <c r="WOO823" s="399"/>
      <c r="WOP823" s="399"/>
      <c r="WOQ823" s="399"/>
      <c r="WOR823" s="399"/>
      <c r="WOS823" s="399"/>
      <c r="WOT823" s="399"/>
      <c r="WOU823" s="399"/>
      <c r="WOV823" s="399"/>
      <c r="WOW823" s="399"/>
      <c r="WOX823" s="399"/>
      <c r="WOY823" s="399"/>
      <c r="WOZ823" s="399"/>
      <c r="WPA823" s="399"/>
      <c r="WPB823" s="399"/>
      <c r="WPC823" s="399"/>
      <c r="WPD823" s="399"/>
      <c r="WPE823" s="399"/>
      <c r="WPF823" s="399"/>
      <c r="WPG823" s="399"/>
      <c r="WPH823" s="399"/>
      <c r="WPI823" s="399"/>
      <c r="WPJ823" s="399"/>
      <c r="WPK823" s="399"/>
      <c r="WPL823" s="399"/>
      <c r="WPM823" s="399"/>
      <c r="WPN823" s="399"/>
      <c r="WPO823" s="399"/>
      <c r="WPP823" s="399"/>
      <c r="WPQ823" s="399"/>
      <c r="WPR823" s="399"/>
      <c r="WPS823" s="399"/>
      <c r="WPT823" s="399"/>
      <c r="WPU823" s="399"/>
      <c r="WPV823" s="399"/>
      <c r="WPW823" s="399"/>
      <c r="WPX823" s="399"/>
      <c r="WPY823" s="399"/>
      <c r="WPZ823" s="399"/>
      <c r="WQA823" s="399"/>
      <c r="WQB823" s="399"/>
      <c r="WQC823" s="399"/>
      <c r="WQD823" s="399"/>
      <c r="WQE823" s="399"/>
      <c r="WQF823" s="399"/>
      <c r="WQG823" s="399"/>
      <c r="WQH823" s="399"/>
      <c r="WQI823" s="399"/>
      <c r="WQJ823" s="399"/>
      <c r="WQK823" s="399"/>
      <c r="WQL823" s="399"/>
      <c r="WQM823" s="399"/>
      <c r="WQN823" s="399"/>
      <c r="WQO823" s="399"/>
      <c r="WQP823" s="399"/>
      <c r="WQQ823" s="399"/>
      <c r="WQR823" s="399"/>
      <c r="WQS823" s="399"/>
      <c r="WQT823" s="399"/>
      <c r="WQU823" s="399"/>
      <c r="WQV823" s="399"/>
      <c r="WQW823" s="399"/>
      <c r="WQX823" s="399"/>
      <c r="WQY823" s="399"/>
      <c r="WQZ823" s="399"/>
      <c r="WRA823" s="399"/>
      <c r="WRB823" s="399"/>
      <c r="WRC823" s="399"/>
      <c r="WRD823" s="399"/>
      <c r="WRE823" s="399"/>
      <c r="WRF823" s="399"/>
      <c r="WRG823" s="399"/>
      <c r="WRH823" s="399"/>
      <c r="WRI823" s="399"/>
      <c r="WRJ823" s="399"/>
      <c r="WRK823" s="399"/>
      <c r="WRL823" s="399"/>
      <c r="WRM823" s="399"/>
      <c r="WRN823" s="399"/>
      <c r="WRO823" s="399"/>
      <c r="WRP823" s="399"/>
      <c r="WRQ823" s="399"/>
      <c r="WRR823" s="399"/>
      <c r="WRS823" s="399"/>
      <c r="WRT823" s="399"/>
      <c r="WRU823" s="399"/>
      <c r="WRV823" s="399"/>
      <c r="WRW823" s="399"/>
      <c r="WRX823" s="399"/>
      <c r="WRY823" s="399"/>
      <c r="WRZ823" s="399"/>
      <c r="WSA823" s="399"/>
      <c r="WSB823" s="399"/>
      <c r="WSC823" s="399"/>
      <c r="WSD823" s="399"/>
      <c r="WSE823" s="399"/>
      <c r="WSF823" s="399"/>
      <c r="WSG823" s="399"/>
      <c r="WSH823" s="399"/>
      <c r="WSI823" s="399"/>
      <c r="WSJ823" s="399"/>
      <c r="WSK823" s="399"/>
      <c r="WSL823" s="399"/>
      <c r="WSM823" s="399"/>
      <c r="WSN823" s="399"/>
      <c r="WSO823" s="399"/>
      <c r="WSP823" s="399"/>
      <c r="WSQ823" s="399"/>
      <c r="WSR823" s="399"/>
      <c r="WSS823" s="399"/>
      <c r="WST823" s="399"/>
      <c r="WSU823" s="399"/>
      <c r="WSV823" s="399"/>
      <c r="WSW823" s="399"/>
      <c r="WSX823" s="399"/>
      <c r="WSY823" s="399"/>
      <c r="WSZ823" s="399"/>
      <c r="WTA823" s="399"/>
      <c r="WTB823" s="399"/>
      <c r="WTC823" s="399"/>
      <c r="WTD823" s="399"/>
      <c r="WTE823" s="399"/>
      <c r="WTF823" s="399"/>
      <c r="WTG823" s="399"/>
      <c r="WTH823" s="399"/>
      <c r="WTI823" s="399"/>
      <c r="WTJ823" s="399"/>
      <c r="WTK823" s="399"/>
      <c r="WTL823" s="399"/>
      <c r="WTM823" s="399"/>
      <c r="WTN823" s="399"/>
      <c r="WTO823" s="399"/>
      <c r="WTP823" s="399"/>
      <c r="WTQ823" s="399"/>
      <c r="WTR823" s="399"/>
      <c r="WTS823" s="399"/>
      <c r="WTT823" s="399"/>
      <c r="WTU823" s="399"/>
      <c r="WTV823" s="399"/>
      <c r="WTW823" s="399"/>
      <c r="WTX823" s="399"/>
      <c r="WTY823" s="399"/>
      <c r="WTZ823" s="399"/>
      <c r="WUA823" s="399"/>
      <c r="WUB823" s="399"/>
      <c r="WUC823" s="399"/>
      <c r="WUD823" s="399"/>
      <c r="WUE823" s="399"/>
      <c r="WUF823" s="399"/>
      <c r="WUG823" s="399"/>
      <c r="WUH823" s="399"/>
      <c r="WUI823" s="399"/>
      <c r="WUJ823" s="399"/>
      <c r="WUK823" s="399"/>
      <c r="WUL823" s="399"/>
      <c r="WUM823" s="399"/>
      <c r="WUN823" s="399"/>
      <c r="WUO823" s="399"/>
      <c r="WUP823" s="399"/>
      <c r="WUQ823" s="399"/>
      <c r="WUR823" s="399"/>
      <c r="WUS823" s="399"/>
      <c r="WUT823" s="399"/>
      <c r="WUU823" s="399"/>
      <c r="WUV823" s="399"/>
      <c r="WUW823" s="399"/>
      <c r="WUX823" s="399"/>
      <c r="WUY823" s="399"/>
      <c r="WUZ823" s="399"/>
      <c r="WVA823" s="399"/>
      <c r="WVB823" s="399"/>
      <c r="WVC823" s="399"/>
      <c r="WVD823" s="399"/>
      <c r="WVE823" s="399"/>
      <c r="WVF823" s="399"/>
      <c r="WVG823" s="399"/>
      <c r="WVH823" s="399"/>
      <c r="WVI823" s="399"/>
      <c r="WVJ823" s="399"/>
      <c r="WVK823" s="399"/>
      <c r="WVL823" s="399"/>
      <c r="WVM823" s="399"/>
      <c r="WVN823" s="399"/>
      <c r="WVO823" s="399"/>
      <c r="WVP823" s="399"/>
      <c r="WVQ823" s="399"/>
      <c r="WVR823" s="399"/>
      <c r="WVS823" s="399"/>
      <c r="WVT823" s="399"/>
      <c r="WVU823" s="399"/>
      <c r="WVV823" s="399"/>
      <c r="WVW823" s="399"/>
      <c r="WVX823" s="399"/>
      <c r="WVY823" s="399"/>
      <c r="WVZ823" s="399"/>
      <c r="WWA823" s="399"/>
      <c r="WWB823" s="399"/>
      <c r="WWC823" s="399"/>
      <c r="WWD823" s="399"/>
      <c r="WWE823" s="399"/>
      <c r="WWF823" s="399"/>
      <c r="WWG823" s="399"/>
      <c r="WWH823" s="399"/>
      <c r="WWI823" s="399"/>
      <c r="WWJ823" s="399"/>
      <c r="WWK823" s="399"/>
      <c r="WWL823" s="399"/>
      <c r="WWM823" s="399"/>
      <c r="WWN823" s="399"/>
      <c r="WWO823" s="399"/>
      <c r="WWP823" s="399"/>
      <c r="WWQ823" s="399"/>
      <c r="WWR823" s="399"/>
      <c r="WWS823" s="399"/>
      <c r="WWT823" s="399"/>
      <c r="WWU823" s="399"/>
      <c r="WWV823" s="399"/>
      <c r="WWW823" s="399"/>
      <c r="WWX823" s="399"/>
      <c r="WWY823" s="399"/>
      <c r="WWZ823" s="399"/>
      <c r="WXA823" s="399"/>
      <c r="WXB823" s="399"/>
      <c r="WXC823" s="399"/>
      <c r="WXD823" s="399"/>
      <c r="WXE823" s="399"/>
      <c r="WXF823" s="399"/>
      <c r="WXG823" s="399"/>
      <c r="WXH823" s="399"/>
      <c r="WXI823" s="399"/>
      <c r="WXJ823" s="399"/>
      <c r="WXK823" s="399"/>
      <c r="WXL823" s="399"/>
      <c r="WXM823" s="399"/>
      <c r="WXN823" s="399"/>
      <c r="WXO823" s="399"/>
      <c r="WXP823" s="399"/>
      <c r="WXQ823" s="399"/>
      <c r="WXR823" s="399"/>
      <c r="WXS823" s="399"/>
      <c r="WXT823" s="399"/>
      <c r="WXU823" s="399"/>
      <c r="WXV823" s="399"/>
      <c r="WXW823" s="399"/>
      <c r="WXX823" s="399"/>
      <c r="WXY823" s="399"/>
      <c r="WXZ823" s="399"/>
    </row>
    <row r="824" spans="2:16198" s="398" customFormat="1" ht="35.25" x14ac:dyDescent="0.5">
      <c r="B824" s="367" t="s">
        <v>492</v>
      </c>
      <c r="C824" s="385"/>
      <c r="D824" s="358" t="s">
        <v>17026</v>
      </c>
      <c r="E824" s="358" t="s">
        <v>17026</v>
      </c>
      <c r="F824" s="358" t="s">
        <v>17026</v>
      </c>
      <c r="G824" s="358" t="s">
        <v>17026</v>
      </c>
      <c r="H824" s="358" t="s">
        <v>17026</v>
      </c>
      <c r="I824" s="363">
        <f>I825</f>
        <v>3234.9</v>
      </c>
      <c r="J824" s="363">
        <f t="shared" ref="J824:L824" si="478">J825</f>
        <v>1996</v>
      </c>
      <c r="K824" s="363">
        <f t="shared" si="478"/>
        <v>1996</v>
      </c>
      <c r="L824" s="364">
        <f t="shared" si="478"/>
        <v>63</v>
      </c>
      <c r="M824" s="358" t="s">
        <v>17026</v>
      </c>
      <c r="N824" s="358" t="s">
        <v>17026</v>
      </c>
      <c r="O824" s="361" t="s">
        <v>17026</v>
      </c>
      <c r="P824" s="365">
        <v>6148791.3200000003</v>
      </c>
      <c r="Q824" s="365">
        <f t="shared" ref="Q824:T824" si="479">Q825</f>
        <v>0</v>
      </c>
      <c r="R824" s="363">
        <f t="shared" si="479"/>
        <v>5314895.870000001</v>
      </c>
      <c r="S824" s="363">
        <f t="shared" si="479"/>
        <v>344435.5</v>
      </c>
      <c r="T824" s="363">
        <f t="shared" si="479"/>
        <v>489459.94999999925</v>
      </c>
      <c r="U824" s="359">
        <f t="shared" si="477"/>
        <v>1900.7670468948036</v>
      </c>
      <c r="V824" s="366">
        <f>V825</f>
        <v>3770.81</v>
      </c>
      <c r="W824" s="399"/>
      <c r="X824" s="399"/>
      <c r="Y824" s="399"/>
      <c r="Z824" s="399"/>
      <c r="AA824" s="399"/>
      <c r="AB824" s="399"/>
      <c r="AC824" s="399"/>
      <c r="AD824" s="399"/>
      <c r="AE824" s="399"/>
      <c r="AF824" s="399"/>
      <c r="AG824" s="399"/>
      <c r="AH824" s="399"/>
      <c r="AI824" s="399"/>
      <c r="AJ824" s="399"/>
      <c r="AK824" s="399"/>
      <c r="AL824" s="399"/>
      <c r="AM824" s="399"/>
      <c r="AN824" s="399"/>
      <c r="AO824" s="399"/>
      <c r="AP824" s="399"/>
      <c r="AQ824" s="399"/>
      <c r="AR824" s="399"/>
      <c r="AS824" s="399"/>
      <c r="AT824" s="399"/>
      <c r="AU824" s="399"/>
      <c r="AV824" s="399"/>
      <c r="AW824" s="399"/>
      <c r="AX824" s="399"/>
      <c r="AY824" s="399"/>
      <c r="AZ824" s="399"/>
      <c r="BA824" s="399"/>
      <c r="BB824" s="399"/>
      <c r="BC824" s="399"/>
      <c r="BD824" s="399"/>
      <c r="BE824" s="399"/>
      <c r="BF824" s="399"/>
      <c r="BG824" s="399"/>
      <c r="BH824" s="399"/>
      <c r="BI824" s="399"/>
      <c r="BJ824" s="399"/>
      <c r="BK824" s="399"/>
      <c r="BL824" s="399"/>
      <c r="BM824" s="399"/>
      <c r="BN824" s="399"/>
      <c r="BO824" s="399"/>
      <c r="BP824" s="399"/>
      <c r="BQ824" s="399"/>
      <c r="BR824" s="399"/>
      <c r="BS824" s="399"/>
      <c r="BT824" s="399"/>
      <c r="BU824" s="399"/>
      <c r="BV824" s="399"/>
      <c r="BW824" s="399"/>
      <c r="BX824" s="399"/>
      <c r="BY824" s="399"/>
      <c r="BZ824" s="399"/>
      <c r="CA824" s="399"/>
      <c r="CB824" s="399"/>
      <c r="CC824" s="399"/>
      <c r="CD824" s="399"/>
      <c r="CE824" s="399"/>
      <c r="CF824" s="399"/>
      <c r="CG824" s="399"/>
      <c r="CH824" s="399"/>
      <c r="CI824" s="399"/>
      <c r="CJ824" s="399"/>
      <c r="CK824" s="399"/>
      <c r="CL824" s="399"/>
      <c r="CM824" s="399"/>
      <c r="CN824" s="399"/>
      <c r="CO824" s="399"/>
      <c r="CP824" s="399"/>
      <c r="CQ824" s="399"/>
      <c r="CR824" s="399"/>
      <c r="CS824" s="399"/>
      <c r="CT824" s="399"/>
      <c r="CU824" s="399"/>
      <c r="CV824" s="399"/>
      <c r="CW824" s="399"/>
      <c r="CX824" s="399"/>
      <c r="CY824" s="399"/>
      <c r="CZ824" s="399"/>
      <c r="DA824" s="399"/>
      <c r="DB824" s="399"/>
      <c r="DC824" s="399"/>
      <c r="DD824" s="399"/>
      <c r="DE824" s="399"/>
      <c r="DF824" s="399"/>
      <c r="DG824" s="399"/>
      <c r="DH824" s="399"/>
      <c r="DI824" s="399"/>
      <c r="DJ824" s="399"/>
      <c r="DK824" s="399"/>
      <c r="DL824" s="399"/>
      <c r="DM824" s="399"/>
      <c r="DN824" s="399"/>
      <c r="DO824" s="399"/>
      <c r="DP824" s="399"/>
      <c r="DQ824" s="399"/>
      <c r="DR824" s="399"/>
      <c r="DS824" s="399"/>
      <c r="DT824" s="399"/>
      <c r="DU824" s="399"/>
      <c r="DV824" s="399"/>
      <c r="DW824" s="399"/>
      <c r="DX824" s="399"/>
      <c r="DY824" s="399"/>
      <c r="DZ824" s="399"/>
      <c r="EA824" s="399"/>
      <c r="EB824" s="399"/>
      <c r="EC824" s="399"/>
      <c r="ED824" s="399"/>
      <c r="EE824" s="399"/>
      <c r="EF824" s="399"/>
      <c r="EG824" s="399"/>
      <c r="EH824" s="399"/>
      <c r="EI824" s="399"/>
      <c r="EJ824" s="399"/>
      <c r="EK824" s="399"/>
      <c r="EL824" s="399"/>
      <c r="EM824" s="399"/>
      <c r="EN824" s="399"/>
      <c r="EO824" s="399"/>
      <c r="EP824" s="399"/>
      <c r="EQ824" s="399"/>
      <c r="ER824" s="399"/>
      <c r="ES824" s="399"/>
      <c r="ET824" s="399"/>
      <c r="EU824" s="399"/>
      <c r="EV824" s="399"/>
      <c r="EW824" s="399"/>
      <c r="EX824" s="399"/>
      <c r="EY824" s="399"/>
      <c r="EZ824" s="399"/>
      <c r="FA824" s="399"/>
      <c r="FB824" s="399"/>
      <c r="FC824" s="399"/>
      <c r="FD824" s="399"/>
      <c r="FE824" s="399"/>
      <c r="FF824" s="399"/>
      <c r="FG824" s="399"/>
      <c r="FH824" s="399"/>
      <c r="FI824" s="399"/>
      <c r="FJ824" s="399"/>
      <c r="FK824" s="399"/>
      <c r="FL824" s="399"/>
      <c r="FM824" s="399"/>
      <c r="FN824" s="399"/>
      <c r="FO824" s="399"/>
      <c r="FP824" s="399"/>
      <c r="FQ824" s="399"/>
      <c r="FR824" s="399"/>
      <c r="FS824" s="399"/>
      <c r="FT824" s="399"/>
      <c r="FU824" s="399"/>
      <c r="FV824" s="399"/>
      <c r="FW824" s="399"/>
      <c r="FX824" s="399"/>
      <c r="FY824" s="399"/>
      <c r="FZ824" s="399"/>
      <c r="GA824" s="399"/>
      <c r="GB824" s="399"/>
      <c r="GC824" s="399"/>
      <c r="GD824" s="399"/>
      <c r="GE824" s="399"/>
      <c r="GF824" s="399"/>
      <c r="GG824" s="399"/>
      <c r="GH824" s="399"/>
      <c r="GI824" s="399"/>
      <c r="GJ824" s="399"/>
      <c r="GK824" s="399"/>
      <c r="GL824" s="399"/>
      <c r="GM824" s="399"/>
      <c r="GN824" s="399"/>
      <c r="GO824" s="399"/>
      <c r="GP824" s="399"/>
      <c r="GQ824" s="399"/>
      <c r="GR824" s="399"/>
      <c r="GS824" s="399"/>
      <c r="GT824" s="399"/>
      <c r="GU824" s="399"/>
      <c r="GV824" s="399"/>
      <c r="GW824" s="399"/>
      <c r="GX824" s="399"/>
      <c r="GY824" s="399"/>
      <c r="GZ824" s="399"/>
      <c r="HA824" s="399"/>
      <c r="HB824" s="399"/>
      <c r="HC824" s="399"/>
      <c r="HD824" s="399"/>
      <c r="HE824" s="399"/>
      <c r="HF824" s="399"/>
      <c r="HG824" s="399"/>
      <c r="HH824" s="399"/>
      <c r="HI824" s="399"/>
      <c r="HJ824" s="399"/>
      <c r="HK824" s="399"/>
      <c r="HL824" s="399"/>
      <c r="HM824" s="399"/>
      <c r="HN824" s="399"/>
      <c r="HO824" s="399"/>
      <c r="HP824" s="399"/>
      <c r="HQ824" s="399"/>
      <c r="HR824" s="399"/>
      <c r="HS824" s="399"/>
      <c r="HT824" s="399"/>
      <c r="HU824" s="399"/>
      <c r="HV824" s="399"/>
      <c r="HW824" s="399"/>
      <c r="HX824" s="399"/>
      <c r="HY824" s="399"/>
      <c r="HZ824" s="399"/>
      <c r="IA824" s="399"/>
      <c r="IB824" s="399"/>
      <c r="IC824" s="399"/>
      <c r="ID824" s="399"/>
      <c r="IE824" s="399"/>
      <c r="IF824" s="399"/>
      <c r="IG824" s="399"/>
      <c r="IH824" s="399"/>
      <c r="II824" s="399"/>
      <c r="IJ824" s="399"/>
      <c r="IK824" s="399"/>
      <c r="IL824" s="399"/>
      <c r="IM824" s="399"/>
      <c r="IN824" s="399"/>
      <c r="IO824" s="399"/>
      <c r="IP824" s="399"/>
      <c r="IQ824" s="399"/>
      <c r="IR824" s="399"/>
      <c r="IS824" s="399"/>
      <c r="IT824" s="399"/>
      <c r="IU824" s="399"/>
      <c r="IV824" s="399"/>
      <c r="IW824" s="399"/>
      <c r="IX824" s="399"/>
      <c r="IY824" s="399"/>
      <c r="IZ824" s="399"/>
      <c r="JA824" s="399"/>
      <c r="JB824" s="399"/>
      <c r="JC824" s="399"/>
      <c r="JD824" s="399"/>
      <c r="JE824" s="399"/>
      <c r="JF824" s="399"/>
      <c r="JG824" s="399"/>
      <c r="JH824" s="399"/>
      <c r="JI824" s="399"/>
      <c r="JJ824" s="399"/>
      <c r="JK824" s="399"/>
      <c r="JL824" s="399"/>
      <c r="JM824" s="399"/>
      <c r="JN824" s="399"/>
      <c r="JO824" s="399"/>
      <c r="JP824" s="399"/>
      <c r="JQ824" s="399"/>
      <c r="JR824" s="399"/>
      <c r="JS824" s="399"/>
      <c r="JT824" s="399"/>
      <c r="JU824" s="399"/>
      <c r="JV824" s="399"/>
      <c r="JW824" s="399"/>
      <c r="JX824" s="399"/>
      <c r="JY824" s="399"/>
      <c r="JZ824" s="399"/>
      <c r="KA824" s="399"/>
      <c r="KB824" s="399"/>
      <c r="KC824" s="399"/>
      <c r="KD824" s="399"/>
      <c r="KE824" s="399"/>
      <c r="KF824" s="399"/>
      <c r="KG824" s="399"/>
      <c r="KH824" s="399"/>
      <c r="KI824" s="399"/>
      <c r="KJ824" s="399"/>
      <c r="KK824" s="399"/>
      <c r="KL824" s="399"/>
      <c r="KM824" s="399"/>
      <c r="KN824" s="399"/>
      <c r="KO824" s="399"/>
      <c r="KP824" s="399"/>
      <c r="KQ824" s="399"/>
      <c r="KR824" s="399"/>
      <c r="KS824" s="399"/>
      <c r="KT824" s="399"/>
      <c r="KU824" s="399"/>
      <c r="KV824" s="399"/>
      <c r="KW824" s="399"/>
      <c r="KX824" s="399"/>
      <c r="KY824" s="399"/>
      <c r="KZ824" s="399"/>
      <c r="LA824" s="399"/>
      <c r="LB824" s="399"/>
      <c r="LC824" s="399"/>
      <c r="LD824" s="399"/>
      <c r="LE824" s="399"/>
      <c r="LF824" s="399"/>
      <c r="LG824" s="399"/>
      <c r="LH824" s="399"/>
      <c r="LI824" s="399"/>
      <c r="LJ824" s="399"/>
      <c r="LK824" s="399"/>
      <c r="LL824" s="399"/>
      <c r="LM824" s="399"/>
      <c r="LN824" s="399"/>
      <c r="LO824" s="399"/>
      <c r="LP824" s="399"/>
      <c r="LQ824" s="399"/>
      <c r="LR824" s="399"/>
      <c r="LS824" s="399"/>
      <c r="LT824" s="399"/>
      <c r="LU824" s="399"/>
      <c r="LV824" s="399"/>
      <c r="LW824" s="399"/>
      <c r="LX824" s="399"/>
      <c r="LY824" s="399"/>
      <c r="LZ824" s="399"/>
      <c r="MA824" s="399"/>
      <c r="MB824" s="399"/>
      <c r="MC824" s="399"/>
      <c r="MD824" s="399"/>
      <c r="ME824" s="399"/>
      <c r="MF824" s="399"/>
      <c r="MG824" s="399"/>
      <c r="MH824" s="399"/>
      <c r="MI824" s="399"/>
      <c r="MJ824" s="399"/>
      <c r="MK824" s="399"/>
      <c r="ML824" s="399"/>
      <c r="MM824" s="399"/>
      <c r="MN824" s="399"/>
      <c r="MO824" s="399"/>
      <c r="MP824" s="399"/>
      <c r="MQ824" s="399"/>
      <c r="MR824" s="399"/>
      <c r="MS824" s="399"/>
      <c r="MT824" s="399"/>
      <c r="MU824" s="399"/>
      <c r="MV824" s="399"/>
      <c r="MW824" s="399"/>
      <c r="MX824" s="399"/>
      <c r="MY824" s="399"/>
      <c r="MZ824" s="399"/>
      <c r="NA824" s="399"/>
      <c r="NB824" s="399"/>
      <c r="NC824" s="399"/>
      <c r="ND824" s="399"/>
      <c r="NE824" s="399"/>
      <c r="NF824" s="399"/>
      <c r="NG824" s="399"/>
      <c r="NH824" s="399"/>
      <c r="NI824" s="399"/>
      <c r="NJ824" s="399"/>
      <c r="NK824" s="399"/>
      <c r="NL824" s="399"/>
      <c r="NM824" s="399"/>
      <c r="NN824" s="399"/>
      <c r="NO824" s="399"/>
      <c r="NP824" s="399"/>
      <c r="NQ824" s="399"/>
      <c r="NR824" s="399"/>
      <c r="NS824" s="399"/>
      <c r="NT824" s="399"/>
      <c r="NU824" s="399"/>
      <c r="NV824" s="399"/>
      <c r="NW824" s="399"/>
      <c r="NX824" s="399"/>
      <c r="NY824" s="399"/>
      <c r="NZ824" s="399"/>
      <c r="OA824" s="399"/>
      <c r="OB824" s="399"/>
      <c r="OC824" s="399"/>
      <c r="OD824" s="399"/>
      <c r="OE824" s="399"/>
      <c r="OF824" s="399"/>
      <c r="OG824" s="399"/>
      <c r="OH824" s="399"/>
      <c r="OI824" s="399"/>
      <c r="OJ824" s="399"/>
      <c r="OK824" s="399"/>
      <c r="OL824" s="399"/>
      <c r="OM824" s="399"/>
      <c r="ON824" s="399"/>
      <c r="OO824" s="399"/>
      <c r="OP824" s="399"/>
      <c r="OQ824" s="399"/>
      <c r="OR824" s="399"/>
      <c r="OS824" s="399"/>
      <c r="OT824" s="399"/>
      <c r="OU824" s="399"/>
      <c r="OV824" s="399"/>
      <c r="OW824" s="399"/>
      <c r="OX824" s="399"/>
      <c r="OY824" s="399"/>
      <c r="OZ824" s="399"/>
      <c r="PA824" s="399"/>
      <c r="PB824" s="399"/>
      <c r="PC824" s="399"/>
      <c r="PD824" s="399"/>
      <c r="PE824" s="399"/>
      <c r="PF824" s="399"/>
      <c r="PG824" s="399"/>
      <c r="PH824" s="399"/>
      <c r="PI824" s="399"/>
      <c r="PJ824" s="399"/>
      <c r="PK824" s="399"/>
      <c r="PL824" s="399"/>
      <c r="PM824" s="399"/>
      <c r="PN824" s="399"/>
      <c r="PO824" s="399"/>
      <c r="PP824" s="399"/>
      <c r="PQ824" s="399"/>
      <c r="PR824" s="399"/>
      <c r="PS824" s="399"/>
      <c r="PT824" s="399"/>
      <c r="PU824" s="399"/>
      <c r="PV824" s="399"/>
      <c r="PW824" s="399"/>
      <c r="PX824" s="399"/>
      <c r="PY824" s="399"/>
      <c r="PZ824" s="399"/>
      <c r="QA824" s="399"/>
      <c r="QB824" s="399"/>
      <c r="QC824" s="399"/>
      <c r="QD824" s="399"/>
      <c r="QE824" s="399"/>
      <c r="QF824" s="399"/>
      <c r="QG824" s="399"/>
      <c r="QH824" s="399"/>
      <c r="QI824" s="399"/>
      <c r="QJ824" s="399"/>
      <c r="QK824" s="399"/>
      <c r="QL824" s="399"/>
      <c r="QM824" s="399"/>
      <c r="QN824" s="399"/>
      <c r="QO824" s="399"/>
      <c r="QP824" s="399"/>
      <c r="QQ824" s="399"/>
      <c r="QR824" s="399"/>
      <c r="QS824" s="399"/>
      <c r="QT824" s="399"/>
      <c r="QU824" s="399"/>
      <c r="QV824" s="399"/>
      <c r="QW824" s="399"/>
      <c r="QX824" s="399"/>
      <c r="QY824" s="399"/>
      <c r="QZ824" s="399"/>
      <c r="RA824" s="399"/>
      <c r="RB824" s="399"/>
      <c r="RC824" s="399"/>
      <c r="RD824" s="399"/>
      <c r="RE824" s="399"/>
      <c r="RF824" s="399"/>
      <c r="RG824" s="399"/>
      <c r="RH824" s="399"/>
      <c r="RI824" s="399"/>
      <c r="RJ824" s="399"/>
      <c r="RK824" s="399"/>
      <c r="RL824" s="399"/>
      <c r="RM824" s="399"/>
      <c r="RN824" s="399"/>
      <c r="RO824" s="399"/>
      <c r="RP824" s="399"/>
      <c r="RQ824" s="399"/>
      <c r="RR824" s="399"/>
      <c r="RS824" s="399"/>
      <c r="RT824" s="399"/>
      <c r="RU824" s="399"/>
      <c r="RV824" s="399"/>
      <c r="RW824" s="399"/>
      <c r="RX824" s="399"/>
      <c r="RY824" s="399"/>
      <c r="RZ824" s="399"/>
      <c r="SA824" s="399"/>
      <c r="SB824" s="399"/>
      <c r="SC824" s="399"/>
      <c r="SD824" s="399"/>
      <c r="SE824" s="399"/>
      <c r="SF824" s="399"/>
      <c r="SG824" s="399"/>
      <c r="SH824" s="399"/>
      <c r="SI824" s="399"/>
      <c r="SJ824" s="399"/>
      <c r="SK824" s="399"/>
      <c r="SL824" s="399"/>
      <c r="SM824" s="399"/>
      <c r="SN824" s="399"/>
      <c r="SO824" s="399"/>
      <c r="SP824" s="399"/>
      <c r="SQ824" s="399"/>
      <c r="SR824" s="399"/>
      <c r="SS824" s="399"/>
      <c r="ST824" s="399"/>
      <c r="SU824" s="399"/>
      <c r="SV824" s="399"/>
      <c r="SW824" s="399"/>
      <c r="SX824" s="399"/>
      <c r="SY824" s="399"/>
      <c r="SZ824" s="399"/>
      <c r="TA824" s="399"/>
      <c r="TB824" s="399"/>
      <c r="TC824" s="399"/>
      <c r="TD824" s="399"/>
      <c r="TE824" s="399"/>
      <c r="TF824" s="399"/>
      <c r="TG824" s="399"/>
      <c r="TH824" s="399"/>
      <c r="TI824" s="399"/>
      <c r="TJ824" s="399"/>
      <c r="TK824" s="399"/>
      <c r="TL824" s="399"/>
      <c r="TM824" s="399"/>
      <c r="TN824" s="399"/>
      <c r="TO824" s="399"/>
      <c r="TP824" s="399"/>
      <c r="TQ824" s="399"/>
      <c r="TR824" s="399"/>
      <c r="TS824" s="399"/>
      <c r="TT824" s="399"/>
      <c r="TU824" s="399"/>
      <c r="TV824" s="399"/>
      <c r="TW824" s="399"/>
      <c r="TX824" s="399"/>
      <c r="TY824" s="399"/>
      <c r="TZ824" s="399"/>
      <c r="UA824" s="399"/>
      <c r="UB824" s="399"/>
      <c r="UC824" s="399"/>
      <c r="UD824" s="399"/>
      <c r="UE824" s="399"/>
      <c r="UF824" s="399"/>
      <c r="UG824" s="399"/>
      <c r="UH824" s="399"/>
      <c r="UI824" s="399"/>
      <c r="UJ824" s="399"/>
      <c r="UK824" s="399"/>
      <c r="UL824" s="399"/>
      <c r="UM824" s="399"/>
      <c r="UN824" s="399"/>
      <c r="UO824" s="399"/>
      <c r="UP824" s="399"/>
      <c r="UQ824" s="399"/>
      <c r="UR824" s="399"/>
      <c r="US824" s="399"/>
      <c r="UT824" s="399"/>
      <c r="UU824" s="399"/>
      <c r="UV824" s="399"/>
      <c r="UW824" s="399"/>
      <c r="UX824" s="399"/>
      <c r="UY824" s="399"/>
      <c r="UZ824" s="399"/>
      <c r="VA824" s="399"/>
      <c r="VB824" s="399"/>
      <c r="VC824" s="399"/>
      <c r="VD824" s="399"/>
      <c r="VE824" s="399"/>
      <c r="VF824" s="399"/>
      <c r="VG824" s="399"/>
      <c r="VH824" s="399"/>
      <c r="VI824" s="399"/>
      <c r="VJ824" s="399"/>
      <c r="VK824" s="399"/>
      <c r="VL824" s="399"/>
      <c r="VM824" s="399"/>
      <c r="VN824" s="399"/>
      <c r="VO824" s="399"/>
      <c r="VP824" s="399"/>
      <c r="VQ824" s="399"/>
      <c r="VR824" s="399"/>
      <c r="VS824" s="399"/>
      <c r="VT824" s="399"/>
      <c r="VU824" s="399"/>
      <c r="VV824" s="399"/>
      <c r="VW824" s="399"/>
      <c r="VX824" s="399"/>
      <c r="VY824" s="399"/>
      <c r="VZ824" s="399"/>
      <c r="WA824" s="399"/>
      <c r="WB824" s="399"/>
      <c r="WC824" s="399"/>
      <c r="WD824" s="399"/>
      <c r="WE824" s="399"/>
      <c r="WF824" s="399"/>
      <c r="WG824" s="399"/>
      <c r="WH824" s="399"/>
      <c r="WI824" s="399"/>
      <c r="WJ824" s="399"/>
      <c r="WK824" s="399"/>
      <c r="WL824" s="399"/>
      <c r="WM824" s="399"/>
      <c r="WN824" s="399"/>
      <c r="WO824" s="399"/>
      <c r="WP824" s="399"/>
      <c r="WQ824" s="399"/>
      <c r="WR824" s="399"/>
      <c r="WS824" s="399"/>
      <c r="WT824" s="399"/>
      <c r="WU824" s="399"/>
      <c r="WV824" s="399"/>
      <c r="WW824" s="399"/>
      <c r="WX824" s="399"/>
      <c r="WY824" s="399"/>
      <c r="WZ824" s="399"/>
      <c r="XA824" s="399"/>
      <c r="XB824" s="399"/>
      <c r="XC824" s="399"/>
      <c r="XD824" s="399"/>
      <c r="XE824" s="399"/>
      <c r="XF824" s="399"/>
      <c r="XG824" s="399"/>
      <c r="XH824" s="399"/>
      <c r="XI824" s="399"/>
      <c r="XJ824" s="399"/>
      <c r="XK824" s="399"/>
      <c r="XL824" s="399"/>
      <c r="XM824" s="399"/>
      <c r="XN824" s="399"/>
      <c r="XO824" s="399"/>
      <c r="XP824" s="399"/>
      <c r="XQ824" s="399"/>
      <c r="XR824" s="399"/>
      <c r="XS824" s="399"/>
      <c r="XT824" s="399"/>
      <c r="XU824" s="399"/>
      <c r="XV824" s="399"/>
      <c r="XW824" s="399"/>
      <c r="XX824" s="399"/>
      <c r="XY824" s="399"/>
      <c r="XZ824" s="399"/>
      <c r="YA824" s="399"/>
      <c r="YB824" s="399"/>
      <c r="YC824" s="399"/>
      <c r="YD824" s="399"/>
      <c r="YE824" s="399"/>
      <c r="YF824" s="399"/>
      <c r="YG824" s="399"/>
      <c r="YH824" s="399"/>
      <c r="YI824" s="399"/>
      <c r="YJ824" s="399"/>
      <c r="YK824" s="399"/>
      <c r="YL824" s="399"/>
      <c r="YM824" s="399"/>
      <c r="YN824" s="399"/>
      <c r="YO824" s="399"/>
      <c r="YP824" s="399"/>
      <c r="YQ824" s="399"/>
      <c r="YR824" s="399"/>
      <c r="YS824" s="399"/>
      <c r="YT824" s="399"/>
      <c r="YU824" s="399"/>
      <c r="YV824" s="399"/>
      <c r="YW824" s="399"/>
      <c r="YX824" s="399"/>
      <c r="YY824" s="399"/>
      <c r="YZ824" s="399"/>
      <c r="ZA824" s="399"/>
      <c r="ZB824" s="399"/>
      <c r="ZC824" s="399"/>
      <c r="ZD824" s="399"/>
      <c r="ZE824" s="399"/>
      <c r="ZF824" s="399"/>
      <c r="ZG824" s="399"/>
      <c r="ZH824" s="399"/>
      <c r="ZI824" s="399"/>
      <c r="ZJ824" s="399"/>
      <c r="ZK824" s="399"/>
      <c r="ZL824" s="399"/>
      <c r="ZM824" s="399"/>
      <c r="ZN824" s="399"/>
      <c r="ZO824" s="399"/>
      <c r="ZP824" s="399"/>
      <c r="ZQ824" s="399"/>
      <c r="ZR824" s="399"/>
      <c r="ZS824" s="399"/>
      <c r="ZT824" s="399"/>
      <c r="ZU824" s="399"/>
      <c r="ZV824" s="399"/>
      <c r="ZW824" s="399"/>
      <c r="ZX824" s="399"/>
      <c r="ZY824" s="399"/>
      <c r="ZZ824" s="399"/>
      <c r="AAA824" s="399"/>
      <c r="AAB824" s="399"/>
      <c r="AAC824" s="399"/>
      <c r="AAD824" s="399"/>
      <c r="AAE824" s="399"/>
      <c r="AAF824" s="399"/>
      <c r="AAG824" s="399"/>
      <c r="AAH824" s="399"/>
      <c r="AAI824" s="399"/>
      <c r="AAJ824" s="399"/>
      <c r="AAK824" s="399"/>
      <c r="AAL824" s="399"/>
      <c r="AAM824" s="399"/>
      <c r="AAN824" s="399"/>
      <c r="AAO824" s="399"/>
      <c r="AAP824" s="399"/>
      <c r="AAQ824" s="399"/>
      <c r="AAR824" s="399"/>
      <c r="AAS824" s="399"/>
      <c r="AAT824" s="399"/>
      <c r="AAU824" s="399"/>
      <c r="AAV824" s="399"/>
      <c r="AAW824" s="399"/>
      <c r="AAX824" s="399"/>
      <c r="AAY824" s="399"/>
      <c r="AAZ824" s="399"/>
      <c r="ABA824" s="399"/>
      <c r="ABB824" s="399"/>
      <c r="ABC824" s="399"/>
      <c r="ABD824" s="399"/>
      <c r="ABE824" s="399"/>
      <c r="ABF824" s="399"/>
      <c r="ABG824" s="399"/>
      <c r="ABH824" s="399"/>
      <c r="ABI824" s="399"/>
      <c r="ABJ824" s="399"/>
      <c r="ABK824" s="399"/>
      <c r="ABL824" s="399"/>
      <c r="ABM824" s="399"/>
      <c r="ABN824" s="399"/>
      <c r="ABO824" s="399"/>
      <c r="ABP824" s="399"/>
      <c r="ABQ824" s="399"/>
      <c r="ABR824" s="399"/>
      <c r="ABS824" s="399"/>
      <c r="ABT824" s="399"/>
      <c r="ABU824" s="399"/>
      <c r="ABV824" s="399"/>
      <c r="ABW824" s="399"/>
      <c r="ABX824" s="399"/>
      <c r="ABY824" s="399"/>
      <c r="ABZ824" s="399"/>
      <c r="ACA824" s="399"/>
      <c r="ACB824" s="399"/>
      <c r="ACC824" s="399"/>
      <c r="ACD824" s="399"/>
      <c r="ACE824" s="399"/>
      <c r="ACF824" s="399"/>
      <c r="ACG824" s="399"/>
      <c r="ACH824" s="399"/>
      <c r="ACI824" s="399"/>
      <c r="ACJ824" s="399"/>
      <c r="ACK824" s="399"/>
      <c r="ACL824" s="399"/>
      <c r="ACM824" s="399"/>
      <c r="ACN824" s="399"/>
      <c r="ACO824" s="399"/>
      <c r="ACP824" s="399"/>
      <c r="ACQ824" s="399"/>
      <c r="ACR824" s="399"/>
      <c r="ACS824" s="399"/>
      <c r="ACT824" s="399"/>
      <c r="ACU824" s="399"/>
      <c r="ACV824" s="399"/>
      <c r="ACW824" s="399"/>
      <c r="ACX824" s="399"/>
      <c r="ACY824" s="399"/>
      <c r="ACZ824" s="399"/>
      <c r="ADA824" s="399"/>
      <c r="ADB824" s="399"/>
      <c r="ADC824" s="399"/>
      <c r="ADD824" s="399"/>
      <c r="ADE824" s="399"/>
      <c r="ADF824" s="399"/>
      <c r="ADG824" s="399"/>
      <c r="ADH824" s="399"/>
      <c r="ADI824" s="399"/>
      <c r="ADJ824" s="399"/>
      <c r="ADK824" s="399"/>
      <c r="ADL824" s="399"/>
      <c r="ADM824" s="399"/>
      <c r="ADN824" s="399"/>
      <c r="ADO824" s="399"/>
      <c r="ADP824" s="399"/>
      <c r="ADQ824" s="399"/>
      <c r="ADR824" s="399"/>
      <c r="ADS824" s="399"/>
      <c r="ADT824" s="399"/>
      <c r="ADU824" s="399"/>
      <c r="ADV824" s="399"/>
      <c r="ADW824" s="399"/>
      <c r="ADX824" s="399"/>
      <c r="ADY824" s="399"/>
      <c r="ADZ824" s="399"/>
      <c r="AEA824" s="399"/>
      <c r="AEB824" s="399"/>
      <c r="AEC824" s="399"/>
      <c r="AED824" s="399"/>
      <c r="AEE824" s="399"/>
      <c r="AEF824" s="399"/>
      <c r="AEG824" s="399"/>
      <c r="AEH824" s="399"/>
      <c r="AEI824" s="399"/>
      <c r="AEJ824" s="399"/>
      <c r="AEK824" s="399"/>
      <c r="AEL824" s="399"/>
      <c r="AEM824" s="399"/>
      <c r="AEN824" s="399"/>
      <c r="AEO824" s="399"/>
      <c r="AEP824" s="399"/>
      <c r="AEQ824" s="399"/>
      <c r="AER824" s="399"/>
      <c r="AES824" s="399"/>
      <c r="AET824" s="399"/>
      <c r="AEU824" s="399"/>
      <c r="AEV824" s="399"/>
      <c r="AEW824" s="399"/>
      <c r="AEX824" s="399"/>
      <c r="AEY824" s="399"/>
      <c r="AEZ824" s="399"/>
      <c r="AFA824" s="399"/>
      <c r="AFB824" s="399"/>
      <c r="AFC824" s="399"/>
      <c r="AFD824" s="399"/>
      <c r="AFE824" s="399"/>
      <c r="AFF824" s="399"/>
      <c r="AFG824" s="399"/>
      <c r="AFH824" s="399"/>
      <c r="AFI824" s="399"/>
      <c r="AFJ824" s="399"/>
      <c r="AFK824" s="399"/>
      <c r="AFL824" s="399"/>
      <c r="AFM824" s="399"/>
      <c r="AFN824" s="399"/>
      <c r="AFO824" s="399"/>
      <c r="AFP824" s="399"/>
      <c r="AFQ824" s="399"/>
      <c r="AFR824" s="399"/>
      <c r="AFS824" s="399"/>
      <c r="AFT824" s="399"/>
      <c r="AFU824" s="399"/>
      <c r="AFV824" s="399"/>
      <c r="AFW824" s="399"/>
      <c r="AFX824" s="399"/>
      <c r="AFY824" s="399"/>
      <c r="AFZ824" s="399"/>
      <c r="AGA824" s="399"/>
      <c r="AGB824" s="399"/>
      <c r="AGC824" s="399"/>
      <c r="AGD824" s="399"/>
      <c r="AGE824" s="399"/>
      <c r="AGF824" s="399"/>
      <c r="AGG824" s="399"/>
      <c r="AGH824" s="399"/>
      <c r="AGI824" s="399"/>
      <c r="AGJ824" s="399"/>
      <c r="AGK824" s="399"/>
      <c r="AGL824" s="399"/>
      <c r="AGM824" s="399"/>
      <c r="AGN824" s="399"/>
      <c r="AGO824" s="399"/>
      <c r="AGP824" s="399"/>
      <c r="AGQ824" s="399"/>
      <c r="AGR824" s="399"/>
      <c r="AGS824" s="399"/>
      <c r="AGT824" s="399"/>
      <c r="AGU824" s="399"/>
      <c r="AGV824" s="399"/>
      <c r="AGW824" s="399"/>
      <c r="AGX824" s="399"/>
      <c r="AGY824" s="399"/>
      <c r="AGZ824" s="399"/>
      <c r="AHA824" s="399"/>
      <c r="AHB824" s="399"/>
      <c r="AHC824" s="399"/>
      <c r="AHD824" s="399"/>
      <c r="AHE824" s="399"/>
      <c r="AHF824" s="399"/>
      <c r="AHG824" s="399"/>
      <c r="AHH824" s="399"/>
      <c r="AHI824" s="399"/>
      <c r="AHJ824" s="399"/>
      <c r="AHK824" s="399"/>
      <c r="AHL824" s="399"/>
      <c r="AHM824" s="399"/>
      <c r="AHN824" s="399"/>
      <c r="AHO824" s="399"/>
      <c r="AHP824" s="399"/>
      <c r="AHQ824" s="399"/>
      <c r="AHR824" s="399"/>
      <c r="AHS824" s="399"/>
      <c r="AHT824" s="399"/>
      <c r="AHU824" s="399"/>
      <c r="AHV824" s="399"/>
      <c r="AHW824" s="399"/>
      <c r="AHX824" s="399"/>
      <c r="AHY824" s="399"/>
      <c r="AHZ824" s="399"/>
      <c r="AIA824" s="399"/>
      <c r="AIB824" s="399"/>
      <c r="AIC824" s="399"/>
      <c r="AID824" s="399"/>
      <c r="AIE824" s="399"/>
      <c r="AIF824" s="399"/>
      <c r="AIG824" s="399"/>
      <c r="AIH824" s="399"/>
      <c r="AII824" s="399"/>
      <c r="AIJ824" s="399"/>
      <c r="AIK824" s="399"/>
      <c r="AIL824" s="399"/>
      <c r="AIM824" s="399"/>
      <c r="AIN824" s="399"/>
      <c r="AIO824" s="399"/>
      <c r="AIP824" s="399"/>
      <c r="AIQ824" s="399"/>
      <c r="AIR824" s="399"/>
      <c r="AIS824" s="399"/>
      <c r="AIT824" s="399"/>
      <c r="AIU824" s="399"/>
      <c r="AIV824" s="399"/>
      <c r="AIW824" s="399"/>
      <c r="AIX824" s="399"/>
      <c r="AIY824" s="399"/>
      <c r="AIZ824" s="399"/>
      <c r="AJA824" s="399"/>
      <c r="AJB824" s="399"/>
      <c r="AJC824" s="399"/>
      <c r="AJD824" s="399"/>
      <c r="AJE824" s="399"/>
      <c r="AJF824" s="399"/>
      <c r="AJG824" s="399"/>
      <c r="AJH824" s="399"/>
      <c r="AJI824" s="399"/>
      <c r="AJJ824" s="399"/>
      <c r="AJK824" s="399"/>
      <c r="AJL824" s="399"/>
      <c r="AJM824" s="399"/>
      <c r="AJN824" s="399"/>
      <c r="AJO824" s="399"/>
      <c r="AJP824" s="399"/>
      <c r="AJQ824" s="399"/>
      <c r="AJR824" s="399"/>
      <c r="AJS824" s="399"/>
      <c r="AJT824" s="399"/>
      <c r="AJU824" s="399"/>
      <c r="AJV824" s="399"/>
      <c r="AJW824" s="399"/>
      <c r="AJX824" s="399"/>
      <c r="AJY824" s="399"/>
      <c r="AJZ824" s="399"/>
      <c r="AKA824" s="399"/>
      <c r="AKB824" s="399"/>
      <c r="AKC824" s="399"/>
      <c r="AKD824" s="399"/>
      <c r="AKE824" s="399"/>
      <c r="AKF824" s="399"/>
      <c r="AKG824" s="399"/>
      <c r="AKH824" s="399"/>
      <c r="AKI824" s="399"/>
      <c r="AKJ824" s="399"/>
      <c r="AKK824" s="399"/>
      <c r="AKL824" s="399"/>
      <c r="AKM824" s="399"/>
      <c r="AKN824" s="399"/>
      <c r="AKO824" s="399"/>
      <c r="AKP824" s="399"/>
      <c r="AKQ824" s="399"/>
      <c r="AKR824" s="399"/>
      <c r="AKS824" s="399"/>
      <c r="AKT824" s="399"/>
      <c r="AKU824" s="399"/>
      <c r="AKV824" s="399"/>
      <c r="AKW824" s="399"/>
      <c r="AKX824" s="399"/>
      <c r="AKY824" s="399"/>
      <c r="AKZ824" s="399"/>
      <c r="ALA824" s="399"/>
      <c r="ALB824" s="399"/>
      <c r="ALC824" s="399"/>
      <c r="ALD824" s="399"/>
      <c r="ALE824" s="399"/>
      <c r="ALF824" s="399"/>
      <c r="ALG824" s="399"/>
      <c r="ALH824" s="399"/>
      <c r="ALI824" s="399"/>
      <c r="ALJ824" s="399"/>
      <c r="ALK824" s="399"/>
      <c r="ALL824" s="399"/>
      <c r="ALM824" s="399"/>
      <c r="ALN824" s="399"/>
      <c r="ALO824" s="399"/>
      <c r="ALP824" s="399"/>
      <c r="ALQ824" s="399"/>
      <c r="ALR824" s="399"/>
      <c r="ALS824" s="399"/>
      <c r="ALT824" s="399"/>
      <c r="ALU824" s="399"/>
      <c r="ALV824" s="399"/>
      <c r="ALW824" s="399"/>
      <c r="ALX824" s="399"/>
      <c r="ALY824" s="399"/>
      <c r="ALZ824" s="399"/>
      <c r="AMA824" s="399"/>
      <c r="AMB824" s="399"/>
      <c r="AMC824" s="399"/>
      <c r="AMD824" s="399"/>
      <c r="AME824" s="399"/>
      <c r="AMF824" s="399"/>
      <c r="AMG824" s="399"/>
      <c r="AMH824" s="399"/>
      <c r="AMI824" s="399"/>
      <c r="AMJ824" s="399"/>
      <c r="AMK824" s="399"/>
      <c r="AML824" s="399"/>
      <c r="AMM824" s="399"/>
      <c r="AMN824" s="399"/>
      <c r="AMO824" s="399"/>
      <c r="AMP824" s="399"/>
      <c r="AMQ824" s="399"/>
      <c r="AMR824" s="399"/>
      <c r="AMS824" s="399"/>
      <c r="AMT824" s="399"/>
      <c r="AMU824" s="399"/>
      <c r="AMV824" s="399"/>
      <c r="AMW824" s="399"/>
      <c r="AMX824" s="399"/>
      <c r="AMY824" s="399"/>
      <c r="AMZ824" s="399"/>
      <c r="ANA824" s="399"/>
      <c r="ANB824" s="399"/>
      <c r="ANC824" s="399"/>
      <c r="AND824" s="399"/>
      <c r="ANE824" s="399"/>
      <c r="ANF824" s="399"/>
      <c r="ANG824" s="399"/>
      <c r="ANH824" s="399"/>
      <c r="ANI824" s="399"/>
      <c r="ANJ824" s="399"/>
      <c r="ANK824" s="399"/>
      <c r="ANL824" s="399"/>
      <c r="ANM824" s="399"/>
      <c r="ANN824" s="399"/>
      <c r="ANO824" s="399"/>
      <c r="ANP824" s="399"/>
      <c r="ANQ824" s="399"/>
      <c r="ANR824" s="399"/>
      <c r="ANS824" s="399"/>
      <c r="ANT824" s="399"/>
      <c r="ANU824" s="399"/>
      <c r="ANV824" s="399"/>
      <c r="ANW824" s="399"/>
      <c r="ANX824" s="399"/>
      <c r="ANY824" s="399"/>
      <c r="ANZ824" s="399"/>
      <c r="AOA824" s="399"/>
      <c r="AOB824" s="399"/>
      <c r="AOC824" s="399"/>
      <c r="AOD824" s="399"/>
      <c r="AOE824" s="399"/>
      <c r="AOF824" s="399"/>
      <c r="AOG824" s="399"/>
      <c r="AOH824" s="399"/>
      <c r="AOI824" s="399"/>
      <c r="AOJ824" s="399"/>
      <c r="AOK824" s="399"/>
      <c r="AOL824" s="399"/>
      <c r="AOM824" s="399"/>
      <c r="AON824" s="399"/>
      <c r="AOO824" s="399"/>
      <c r="AOP824" s="399"/>
      <c r="AOQ824" s="399"/>
      <c r="AOR824" s="399"/>
      <c r="AOS824" s="399"/>
      <c r="AOT824" s="399"/>
      <c r="AOU824" s="399"/>
      <c r="AOV824" s="399"/>
      <c r="AOW824" s="399"/>
      <c r="AOX824" s="399"/>
      <c r="AOY824" s="399"/>
      <c r="AOZ824" s="399"/>
      <c r="APA824" s="399"/>
      <c r="APB824" s="399"/>
      <c r="APC824" s="399"/>
      <c r="APD824" s="399"/>
      <c r="APE824" s="399"/>
      <c r="APF824" s="399"/>
      <c r="APG824" s="399"/>
      <c r="APH824" s="399"/>
      <c r="API824" s="399"/>
      <c r="APJ824" s="399"/>
      <c r="APK824" s="399"/>
      <c r="APL824" s="399"/>
      <c r="APM824" s="399"/>
      <c r="APN824" s="399"/>
      <c r="APO824" s="399"/>
      <c r="APP824" s="399"/>
      <c r="APQ824" s="399"/>
      <c r="APR824" s="399"/>
      <c r="APS824" s="399"/>
      <c r="APT824" s="399"/>
      <c r="APU824" s="399"/>
      <c r="APV824" s="399"/>
      <c r="APW824" s="399"/>
      <c r="APX824" s="399"/>
      <c r="APY824" s="399"/>
      <c r="APZ824" s="399"/>
      <c r="AQA824" s="399"/>
      <c r="AQB824" s="399"/>
      <c r="AQC824" s="399"/>
      <c r="AQD824" s="399"/>
      <c r="AQE824" s="399"/>
      <c r="AQF824" s="399"/>
      <c r="AQG824" s="399"/>
      <c r="AQH824" s="399"/>
      <c r="AQI824" s="399"/>
      <c r="AQJ824" s="399"/>
      <c r="AQK824" s="399"/>
      <c r="AQL824" s="399"/>
      <c r="AQM824" s="399"/>
      <c r="AQN824" s="399"/>
      <c r="AQO824" s="399"/>
      <c r="AQP824" s="399"/>
      <c r="AQQ824" s="399"/>
      <c r="AQR824" s="399"/>
      <c r="AQS824" s="399"/>
      <c r="AQT824" s="399"/>
      <c r="AQU824" s="399"/>
      <c r="AQV824" s="399"/>
      <c r="AQW824" s="399"/>
      <c r="AQX824" s="399"/>
      <c r="AQY824" s="399"/>
      <c r="AQZ824" s="399"/>
      <c r="ARA824" s="399"/>
      <c r="ARB824" s="399"/>
      <c r="ARC824" s="399"/>
      <c r="ARD824" s="399"/>
      <c r="ARE824" s="399"/>
      <c r="ARF824" s="399"/>
      <c r="ARG824" s="399"/>
      <c r="ARH824" s="399"/>
      <c r="ARI824" s="399"/>
      <c r="ARJ824" s="399"/>
      <c r="ARK824" s="399"/>
      <c r="ARL824" s="399"/>
      <c r="ARM824" s="399"/>
      <c r="ARN824" s="399"/>
      <c r="ARO824" s="399"/>
      <c r="ARP824" s="399"/>
      <c r="ARQ824" s="399"/>
      <c r="ARR824" s="399"/>
      <c r="ARS824" s="399"/>
      <c r="ART824" s="399"/>
      <c r="ARU824" s="399"/>
      <c r="ARV824" s="399"/>
      <c r="ARW824" s="399"/>
      <c r="ARX824" s="399"/>
      <c r="ARY824" s="399"/>
      <c r="ARZ824" s="399"/>
      <c r="ASA824" s="399"/>
      <c r="ASB824" s="399"/>
      <c r="ASC824" s="399"/>
      <c r="ASD824" s="399"/>
      <c r="ASE824" s="399"/>
      <c r="ASF824" s="399"/>
      <c r="ASG824" s="399"/>
      <c r="ASH824" s="399"/>
      <c r="ASI824" s="399"/>
      <c r="ASJ824" s="399"/>
      <c r="ASK824" s="399"/>
      <c r="ASL824" s="399"/>
      <c r="ASM824" s="399"/>
      <c r="ASN824" s="399"/>
      <c r="ASO824" s="399"/>
      <c r="ASP824" s="399"/>
      <c r="ASQ824" s="399"/>
      <c r="ASR824" s="399"/>
      <c r="ASS824" s="399"/>
      <c r="AST824" s="399"/>
      <c r="ASU824" s="399"/>
      <c r="ASV824" s="399"/>
      <c r="ASW824" s="399"/>
      <c r="ASX824" s="399"/>
      <c r="ASY824" s="399"/>
      <c r="ASZ824" s="399"/>
      <c r="ATA824" s="399"/>
      <c r="ATB824" s="399"/>
      <c r="ATC824" s="399"/>
      <c r="ATD824" s="399"/>
      <c r="ATE824" s="399"/>
      <c r="ATF824" s="399"/>
      <c r="ATG824" s="399"/>
      <c r="ATH824" s="399"/>
      <c r="ATI824" s="399"/>
      <c r="ATJ824" s="399"/>
      <c r="ATK824" s="399"/>
      <c r="ATL824" s="399"/>
      <c r="ATM824" s="399"/>
      <c r="ATN824" s="399"/>
      <c r="ATO824" s="399"/>
      <c r="ATP824" s="399"/>
      <c r="ATQ824" s="399"/>
      <c r="ATR824" s="399"/>
      <c r="ATS824" s="399"/>
      <c r="ATT824" s="399"/>
      <c r="ATU824" s="399"/>
      <c r="ATV824" s="399"/>
      <c r="ATW824" s="399"/>
      <c r="ATX824" s="399"/>
      <c r="ATY824" s="399"/>
      <c r="ATZ824" s="399"/>
      <c r="AUA824" s="399"/>
      <c r="AUB824" s="399"/>
      <c r="AUC824" s="399"/>
      <c r="AUD824" s="399"/>
      <c r="AUE824" s="399"/>
      <c r="AUF824" s="399"/>
      <c r="AUG824" s="399"/>
      <c r="AUH824" s="399"/>
      <c r="AUI824" s="399"/>
      <c r="AUJ824" s="399"/>
      <c r="AUK824" s="399"/>
      <c r="AUL824" s="399"/>
      <c r="AUM824" s="399"/>
      <c r="AUN824" s="399"/>
      <c r="AUO824" s="399"/>
      <c r="AUP824" s="399"/>
      <c r="AUQ824" s="399"/>
      <c r="AUR824" s="399"/>
      <c r="AUS824" s="399"/>
      <c r="AUT824" s="399"/>
      <c r="AUU824" s="399"/>
      <c r="AUV824" s="399"/>
      <c r="AUW824" s="399"/>
      <c r="AUX824" s="399"/>
      <c r="AUY824" s="399"/>
      <c r="AUZ824" s="399"/>
      <c r="AVA824" s="399"/>
      <c r="AVB824" s="399"/>
      <c r="AVC824" s="399"/>
      <c r="AVD824" s="399"/>
      <c r="AVE824" s="399"/>
      <c r="AVF824" s="399"/>
      <c r="AVG824" s="399"/>
      <c r="AVH824" s="399"/>
      <c r="AVI824" s="399"/>
      <c r="AVJ824" s="399"/>
      <c r="AVK824" s="399"/>
      <c r="AVL824" s="399"/>
      <c r="AVM824" s="399"/>
      <c r="AVN824" s="399"/>
      <c r="AVO824" s="399"/>
      <c r="AVP824" s="399"/>
      <c r="AVQ824" s="399"/>
      <c r="AVR824" s="399"/>
      <c r="AVS824" s="399"/>
      <c r="AVT824" s="399"/>
      <c r="AVU824" s="399"/>
      <c r="AVV824" s="399"/>
      <c r="AVW824" s="399"/>
      <c r="AVX824" s="399"/>
      <c r="AVY824" s="399"/>
      <c r="AVZ824" s="399"/>
      <c r="AWA824" s="399"/>
      <c r="AWB824" s="399"/>
      <c r="AWC824" s="399"/>
      <c r="AWD824" s="399"/>
      <c r="AWE824" s="399"/>
      <c r="AWF824" s="399"/>
      <c r="AWG824" s="399"/>
      <c r="AWH824" s="399"/>
      <c r="AWI824" s="399"/>
      <c r="AWJ824" s="399"/>
      <c r="AWK824" s="399"/>
      <c r="AWL824" s="399"/>
      <c r="AWM824" s="399"/>
      <c r="AWN824" s="399"/>
      <c r="AWO824" s="399"/>
      <c r="AWP824" s="399"/>
      <c r="AWQ824" s="399"/>
      <c r="AWR824" s="399"/>
      <c r="AWS824" s="399"/>
      <c r="AWT824" s="399"/>
      <c r="AWU824" s="399"/>
      <c r="AWV824" s="399"/>
      <c r="AWW824" s="399"/>
      <c r="AWX824" s="399"/>
      <c r="AWY824" s="399"/>
      <c r="AWZ824" s="399"/>
      <c r="AXA824" s="399"/>
      <c r="AXB824" s="399"/>
      <c r="AXC824" s="399"/>
      <c r="AXD824" s="399"/>
      <c r="AXE824" s="399"/>
      <c r="AXF824" s="399"/>
      <c r="AXG824" s="399"/>
      <c r="AXH824" s="399"/>
      <c r="AXI824" s="399"/>
      <c r="AXJ824" s="399"/>
      <c r="AXK824" s="399"/>
      <c r="AXL824" s="399"/>
      <c r="AXM824" s="399"/>
      <c r="AXN824" s="399"/>
      <c r="AXO824" s="399"/>
      <c r="AXP824" s="399"/>
      <c r="AXQ824" s="399"/>
      <c r="AXR824" s="399"/>
      <c r="AXS824" s="399"/>
      <c r="AXT824" s="399"/>
      <c r="AXU824" s="399"/>
      <c r="AXV824" s="399"/>
      <c r="AXW824" s="399"/>
      <c r="AXX824" s="399"/>
      <c r="AXY824" s="399"/>
      <c r="AXZ824" s="399"/>
      <c r="AYA824" s="399"/>
      <c r="AYB824" s="399"/>
      <c r="AYC824" s="399"/>
      <c r="AYD824" s="399"/>
      <c r="AYE824" s="399"/>
      <c r="AYF824" s="399"/>
      <c r="AYG824" s="399"/>
      <c r="AYH824" s="399"/>
      <c r="AYI824" s="399"/>
      <c r="AYJ824" s="399"/>
      <c r="AYK824" s="399"/>
      <c r="AYL824" s="399"/>
      <c r="AYM824" s="399"/>
      <c r="AYN824" s="399"/>
      <c r="AYO824" s="399"/>
      <c r="AYP824" s="399"/>
      <c r="AYQ824" s="399"/>
      <c r="AYR824" s="399"/>
      <c r="AYS824" s="399"/>
      <c r="AYT824" s="399"/>
      <c r="AYU824" s="399"/>
      <c r="AYV824" s="399"/>
      <c r="AYW824" s="399"/>
      <c r="AYX824" s="399"/>
      <c r="AYY824" s="399"/>
      <c r="AYZ824" s="399"/>
      <c r="AZA824" s="399"/>
      <c r="AZB824" s="399"/>
      <c r="AZC824" s="399"/>
      <c r="AZD824" s="399"/>
      <c r="AZE824" s="399"/>
      <c r="AZF824" s="399"/>
      <c r="AZG824" s="399"/>
      <c r="AZH824" s="399"/>
      <c r="AZI824" s="399"/>
      <c r="AZJ824" s="399"/>
      <c r="AZK824" s="399"/>
      <c r="AZL824" s="399"/>
      <c r="AZM824" s="399"/>
      <c r="AZN824" s="399"/>
      <c r="AZO824" s="399"/>
      <c r="AZP824" s="399"/>
      <c r="AZQ824" s="399"/>
      <c r="AZR824" s="399"/>
      <c r="AZS824" s="399"/>
      <c r="AZT824" s="399"/>
      <c r="AZU824" s="399"/>
      <c r="AZV824" s="399"/>
      <c r="AZW824" s="399"/>
      <c r="AZX824" s="399"/>
      <c r="AZY824" s="399"/>
      <c r="AZZ824" s="399"/>
      <c r="BAA824" s="399"/>
      <c r="BAB824" s="399"/>
      <c r="BAC824" s="399"/>
      <c r="BAD824" s="399"/>
      <c r="BAE824" s="399"/>
      <c r="BAF824" s="399"/>
      <c r="BAG824" s="399"/>
      <c r="BAH824" s="399"/>
      <c r="BAI824" s="399"/>
      <c r="BAJ824" s="399"/>
      <c r="BAK824" s="399"/>
      <c r="BAL824" s="399"/>
      <c r="BAM824" s="399"/>
      <c r="BAN824" s="399"/>
      <c r="BAO824" s="399"/>
      <c r="BAP824" s="399"/>
      <c r="BAQ824" s="399"/>
      <c r="BAR824" s="399"/>
      <c r="BAS824" s="399"/>
      <c r="BAT824" s="399"/>
      <c r="BAU824" s="399"/>
      <c r="BAV824" s="399"/>
      <c r="BAW824" s="399"/>
      <c r="BAX824" s="399"/>
      <c r="BAY824" s="399"/>
      <c r="BAZ824" s="399"/>
      <c r="BBA824" s="399"/>
      <c r="BBB824" s="399"/>
      <c r="BBC824" s="399"/>
      <c r="BBD824" s="399"/>
      <c r="BBE824" s="399"/>
      <c r="BBF824" s="399"/>
      <c r="BBG824" s="399"/>
      <c r="BBH824" s="399"/>
      <c r="BBI824" s="399"/>
      <c r="BBJ824" s="399"/>
      <c r="BBK824" s="399"/>
      <c r="BBL824" s="399"/>
      <c r="BBM824" s="399"/>
      <c r="BBN824" s="399"/>
      <c r="BBO824" s="399"/>
      <c r="BBP824" s="399"/>
      <c r="BBQ824" s="399"/>
      <c r="BBR824" s="399"/>
      <c r="BBS824" s="399"/>
      <c r="BBT824" s="399"/>
      <c r="BBU824" s="399"/>
      <c r="BBV824" s="399"/>
      <c r="BBW824" s="399"/>
      <c r="BBX824" s="399"/>
      <c r="BBY824" s="399"/>
      <c r="BBZ824" s="399"/>
      <c r="BCA824" s="399"/>
      <c r="BCB824" s="399"/>
      <c r="BCC824" s="399"/>
      <c r="BCD824" s="399"/>
      <c r="BCE824" s="399"/>
      <c r="BCF824" s="399"/>
      <c r="BCG824" s="399"/>
      <c r="BCH824" s="399"/>
      <c r="BCI824" s="399"/>
      <c r="BCJ824" s="399"/>
      <c r="BCK824" s="399"/>
      <c r="BCL824" s="399"/>
      <c r="BCM824" s="399"/>
      <c r="BCN824" s="399"/>
      <c r="BCO824" s="399"/>
      <c r="BCP824" s="399"/>
      <c r="BCQ824" s="399"/>
      <c r="BCR824" s="399"/>
      <c r="BCS824" s="399"/>
      <c r="BCT824" s="399"/>
      <c r="BCU824" s="399"/>
      <c r="BCV824" s="399"/>
      <c r="BCW824" s="399"/>
      <c r="BCX824" s="399"/>
      <c r="BCY824" s="399"/>
      <c r="BCZ824" s="399"/>
      <c r="BDA824" s="399"/>
      <c r="BDB824" s="399"/>
      <c r="BDC824" s="399"/>
      <c r="BDD824" s="399"/>
      <c r="BDE824" s="399"/>
      <c r="BDF824" s="399"/>
      <c r="BDG824" s="399"/>
      <c r="BDH824" s="399"/>
      <c r="BDI824" s="399"/>
      <c r="BDJ824" s="399"/>
      <c r="BDK824" s="399"/>
      <c r="BDL824" s="399"/>
      <c r="BDM824" s="399"/>
      <c r="BDN824" s="399"/>
      <c r="BDO824" s="399"/>
      <c r="BDP824" s="399"/>
      <c r="BDQ824" s="399"/>
      <c r="BDR824" s="399"/>
      <c r="BDS824" s="399"/>
      <c r="BDT824" s="399"/>
      <c r="BDU824" s="399"/>
      <c r="BDV824" s="399"/>
      <c r="BDW824" s="399"/>
      <c r="BDX824" s="399"/>
      <c r="BDY824" s="399"/>
      <c r="BDZ824" s="399"/>
      <c r="BEA824" s="399"/>
      <c r="BEB824" s="399"/>
      <c r="BEC824" s="399"/>
      <c r="BED824" s="399"/>
      <c r="BEE824" s="399"/>
      <c r="BEF824" s="399"/>
      <c r="BEG824" s="399"/>
      <c r="BEH824" s="399"/>
      <c r="BEI824" s="399"/>
      <c r="BEJ824" s="399"/>
      <c r="BEK824" s="399"/>
      <c r="BEL824" s="399"/>
      <c r="BEM824" s="399"/>
      <c r="BEN824" s="399"/>
      <c r="BEO824" s="399"/>
      <c r="BEP824" s="399"/>
      <c r="BEQ824" s="399"/>
      <c r="BER824" s="399"/>
      <c r="BES824" s="399"/>
      <c r="BET824" s="399"/>
      <c r="BEU824" s="399"/>
      <c r="BEV824" s="399"/>
      <c r="BEW824" s="399"/>
      <c r="BEX824" s="399"/>
      <c r="BEY824" s="399"/>
      <c r="BEZ824" s="399"/>
      <c r="BFA824" s="399"/>
      <c r="BFB824" s="399"/>
      <c r="BFC824" s="399"/>
      <c r="BFD824" s="399"/>
      <c r="BFE824" s="399"/>
      <c r="BFF824" s="399"/>
      <c r="BFG824" s="399"/>
      <c r="BFH824" s="399"/>
      <c r="BFI824" s="399"/>
      <c r="BFJ824" s="399"/>
      <c r="BFK824" s="399"/>
      <c r="BFL824" s="399"/>
      <c r="BFM824" s="399"/>
      <c r="BFN824" s="399"/>
      <c r="BFO824" s="399"/>
      <c r="BFP824" s="399"/>
      <c r="BFQ824" s="399"/>
      <c r="BFR824" s="399"/>
      <c r="BFS824" s="399"/>
      <c r="BFT824" s="399"/>
      <c r="BFU824" s="399"/>
      <c r="BFV824" s="399"/>
      <c r="BFW824" s="399"/>
      <c r="BFX824" s="399"/>
      <c r="BFY824" s="399"/>
      <c r="BFZ824" s="399"/>
      <c r="BGA824" s="399"/>
      <c r="BGB824" s="399"/>
      <c r="BGC824" s="399"/>
      <c r="BGD824" s="399"/>
      <c r="BGE824" s="399"/>
      <c r="BGF824" s="399"/>
      <c r="BGG824" s="399"/>
      <c r="BGH824" s="399"/>
      <c r="BGI824" s="399"/>
      <c r="BGJ824" s="399"/>
      <c r="BGK824" s="399"/>
      <c r="BGL824" s="399"/>
      <c r="BGM824" s="399"/>
      <c r="BGN824" s="399"/>
      <c r="BGO824" s="399"/>
      <c r="BGP824" s="399"/>
      <c r="BGQ824" s="399"/>
      <c r="BGR824" s="399"/>
      <c r="BGS824" s="399"/>
      <c r="BGT824" s="399"/>
      <c r="BGU824" s="399"/>
      <c r="BGV824" s="399"/>
      <c r="BGW824" s="399"/>
      <c r="BGX824" s="399"/>
      <c r="BGY824" s="399"/>
      <c r="BGZ824" s="399"/>
      <c r="BHA824" s="399"/>
      <c r="BHB824" s="399"/>
      <c r="BHC824" s="399"/>
      <c r="BHD824" s="399"/>
      <c r="BHE824" s="399"/>
      <c r="BHF824" s="399"/>
      <c r="BHG824" s="399"/>
      <c r="BHH824" s="399"/>
      <c r="BHI824" s="399"/>
      <c r="BHJ824" s="399"/>
      <c r="BHK824" s="399"/>
      <c r="BHL824" s="399"/>
      <c r="BHM824" s="399"/>
      <c r="BHN824" s="399"/>
      <c r="BHO824" s="399"/>
      <c r="BHP824" s="399"/>
      <c r="BHQ824" s="399"/>
      <c r="BHR824" s="399"/>
      <c r="BHS824" s="399"/>
      <c r="BHT824" s="399"/>
      <c r="BHU824" s="399"/>
      <c r="BHV824" s="399"/>
      <c r="BHW824" s="399"/>
      <c r="BHX824" s="399"/>
      <c r="BHY824" s="399"/>
      <c r="BHZ824" s="399"/>
      <c r="BIA824" s="399"/>
      <c r="BIB824" s="399"/>
      <c r="BIC824" s="399"/>
      <c r="BID824" s="399"/>
      <c r="BIE824" s="399"/>
      <c r="BIF824" s="399"/>
      <c r="BIG824" s="399"/>
      <c r="BIH824" s="399"/>
      <c r="BII824" s="399"/>
      <c r="BIJ824" s="399"/>
      <c r="BIK824" s="399"/>
      <c r="BIL824" s="399"/>
      <c r="BIM824" s="399"/>
      <c r="BIN824" s="399"/>
      <c r="BIO824" s="399"/>
      <c r="BIP824" s="399"/>
      <c r="BIQ824" s="399"/>
      <c r="BIR824" s="399"/>
      <c r="BIS824" s="399"/>
      <c r="BIT824" s="399"/>
      <c r="BIU824" s="399"/>
      <c r="BIV824" s="399"/>
      <c r="BIW824" s="399"/>
      <c r="BIX824" s="399"/>
      <c r="BIY824" s="399"/>
      <c r="BIZ824" s="399"/>
      <c r="BJA824" s="399"/>
      <c r="BJB824" s="399"/>
      <c r="BJC824" s="399"/>
      <c r="BJD824" s="399"/>
      <c r="BJE824" s="399"/>
      <c r="BJF824" s="399"/>
      <c r="BJG824" s="399"/>
      <c r="BJH824" s="399"/>
      <c r="BJI824" s="399"/>
      <c r="BJJ824" s="399"/>
      <c r="BJK824" s="399"/>
      <c r="BJL824" s="399"/>
      <c r="BJM824" s="399"/>
      <c r="BJN824" s="399"/>
      <c r="BJO824" s="399"/>
      <c r="BJP824" s="399"/>
      <c r="BJQ824" s="399"/>
      <c r="BJR824" s="399"/>
      <c r="BJS824" s="399"/>
      <c r="BJT824" s="399"/>
      <c r="BJU824" s="399"/>
      <c r="BJV824" s="399"/>
      <c r="BJW824" s="399"/>
      <c r="BJX824" s="399"/>
      <c r="BJY824" s="399"/>
      <c r="BJZ824" s="399"/>
      <c r="BKA824" s="399"/>
      <c r="BKB824" s="399"/>
      <c r="BKC824" s="399"/>
      <c r="BKD824" s="399"/>
      <c r="BKE824" s="399"/>
      <c r="BKF824" s="399"/>
      <c r="BKG824" s="399"/>
      <c r="BKH824" s="399"/>
      <c r="BKI824" s="399"/>
      <c r="BKJ824" s="399"/>
      <c r="BKK824" s="399"/>
      <c r="BKL824" s="399"/>
      <c r="BKM824" s="399"/>
      <c r="BKN824" s="399"/>
      <c r="BKO824" s="399"/>
      <c r="BKP824" s="399"/>
      <c r="BKQ824" s="399"/>
      <c r="BKR824" s="399"/>
      <c r="BKS824" s="399"/>
      <c r="BKT824" s="399"/>
      <c r="BKU824" s="399"/>
      <c r="BKV824" s="399"/>
      <c r="BKW824" s="399"/>
      <c r="BKX824" s="399"/>
      <c r="BKY824" s="399"/>
      <c r="BKZ824" s="399"/>
      <c r="BLA824" s="399"/>
      <c r="BLB824" s="399"/>
      <c r="BLC824" s="399"/>
      <c r="BLD824" s="399"/>
      <c r="BLE824" s="399"/>
      <c r="BLF824" s="399"/>
      <c r="BLG824" s="399"/>
      <c r="BLH824" s="399"/>
      <c r="BLI824" s="399"/>
      <c r="BLJ824" s="399"/>
      <c r="BLK824" s="399"/>
      <c r="BLL824" s="399"/>
      <c r="BLM824" s="399"/>
      <c r="BLN824" s="399"/>
      <c r="BLO824" s="399"/>
      <c r="BLP824" s="399"/>
      <c r="BLQ824" s="399"/>
      <c r="BLR824" s="399"/>
      <c r="BLS824" s="399"/>
      <c r="BLT824" s="399"/>
      <c r="BLU824" s="399"/>
      <c r="BLV824" s="399"/>
      <c r="BLW824" s="399"/>
      <c r="BLX824" s="399"/>
      <c r="BLY824" s="399"/>
      <c r="BLZ824" s="399"/>
      <c r="BMA824" s="399"/>
      <c r="BMB824" s="399"/>
      <c r="BMC824" s="399"/>
      <c r="BMD824" s="399"/>
      <c r="BME824" s="399"/>
      <c r="BMF824" s="399"/>
      <c r="BMG824" s="399"/>
      <c r="BMH824" s="399"/>
      <c r="BMI824" s="399"/>
      <c r="BMJ824" s="399"/>
      <c r="BMK824" s="399"/>
      <c r="BML824" s="399"/>
      <c r="BMM824" s="399"/>
      <c r="BMN824" s="399"/>
      <c r="BMO824" s="399"/>
      <c r="BMP824" s="399"/>
      <c r="BMQ824" s="399"/>
      <c r="BMR824" s="399"/>
      <c r="BMS824" s="399"/>
      <c r="BMT824" s="399"/>
      <c r="BMU824" s="399"/>
      <c r="BMV824" s="399"/>
      <c r="BMW824" s="399"/>
      <c r="BMX824" s="399"/>
      <c r="BMY824" s="399"/>
      <c r="BMZ824" s="399"/>
      <c r="BNA824" s="399"/>
      <c r="BNB824" s="399"/>
      <c r="BNC824" s="399"/>
      <c r="BND824" s="399"/>
      <c r="BNE824" s="399"/>
      <c r="BNF824" s="399"/>
      <c r="BNG824" s="399"/>
      <c r="BNH824" s="399"/>
      <c r="BNI824" s="399"/>
      <c r="BNJ824" s="399"/>
      <c r="BNK824" s="399"/>
      <c r="BNL824" s="399"/>
      <c r="BNM824" s="399"/>
      <c r="BNN824" s="399"/>
      <c r="BNO824" s="399"/>
      <c r="BNP824" s="399"/>
      <c r="BNQ824" s="399"/>
      <c r="BNR824" s="399"/>
      <c r="BNS824" s="399"/>
      <c r="BNT824" s="399"/>
      <c r="BNU824" s="399"/>
      <c r="BNV824" s="399"/>
      <c r="BNW824" s="399"/>
      <c r="BNX824" s="399"/>
      <c r="BNY824" s="399"/>
      <c r="BNZ824" s="399"/>
      <c r="BOA824" s="399"/>
      <c r="BOB824" s="399"/>
      <c r="BOC824" s="399"/>
      <c r="BOD824" s="399"/>
      <c r="BOE824" s="399"/>
      <c r="BOF824" s="399"/>
      <c r="BOG824" s="399"/>
      <c r="BOH824" s="399"/>
      <c r="BOI824" s="399"/>
      <c r="BOJ824" s="399"/>
      <c r="BOK824" s="399"/>
      <c r="BOL824" s="399"/>
      <c r="BOM824" s="399"/>
      <c r="BON824" s="399"/>
      <c r="BOO824" s="399"/>
      <c r="BOP824" s="399"/>
      <c r="BOQ824" s="399"/>
      <c r="BOR824" s="399"/>
      <c r="BOS824" s="399"/>
      <c r="BOT824" s="399"/>
      <c r="BOU824" s="399"/>
      <c r="BOV824" s="399"/>
      <c r="BOW824" s="399"/>
      <c r="BOX824" s="399"/>
      <c r="BOY824" s="399"/>
      <c r="BOZ824" s="399"/>
      <c r="BPA824" s="399"/>
      <c r="BPB824" s="399"/>
      <c r="BPC824" s="399"/>
      <c r="BPD824" s="399"/>
      <c r="BPE824" s="399"/>
      <c r="BPF824" s="399"/>
      <c r="BPG824" s="399"/>
      <c r="BPH824" s="399"/>
      <c r="BPI824" s="399"/>
      <c r="BPJ824" s="399"/>
      <c r="BPK824" s="399"/>
      <c r="BPL824" s="399"/>
      <c r="BPM824" s="399"/>
      <c r="BPN824" s="399"/>
      <c r="BPO824" s="399"/>
      <c r="BPP824" s="399"/>
      <c r="BPQ824" s="399"/>
      <c r="BPR824" s="399"/>
      <c r="BPS824" s="399"/>
      <c r="BPT824" s="399"/>
      <c r="BPU824" s="399"/>
      <c r="BPV824" s="399"/>
      <c r="BPW824" s="399"/>
      <c r="BPX824" s="399"/>
      <c r="BPY824" s="399"/>
      <c r="BPZ824" s="399"/>
      <c r="BQA824" s="399"/>
      <c r="BQB824" s="399"/>
      <c r="BQC824" s="399"/>
      <c r="BQD824" s="399"/>
      <c r="BQE824" s="399"/>
      <c r="BQF824" s="399"/>
      <c r="BQG824" s="399"/>
      <c r="BQH824" s="399"/>
      <c r="BQI824" s="399"/>
      <c r="BQJ824" s="399"/>
      <c r="BQK824" s="399"/>
      <c r="BQL824" s="399"/>
      <c r="BQM824" s="399"/>
      <c r="BQN824" s="399"/>
      <c r="BQO824" s="399"/>
      <c r="BQP824" s="399"/>
      <c r="BQQ824" s="399"/>
      <c r="BQR824" s="399"/>
      <c r="BQS824" s="399"/>
      <c r="BQT824" s="399"/>
      <c r="BQU824" s="399"/>
      <c r="BQV824" s="399"/>
      <c r="BQW824" s="399"/>
      <c r="BQX824" s="399"/>
      <c r="BQY824" s="399"/>
      <c r="BQZ824" s="399"/>
      <c r="BRA824" s="399"/>
      <c r="BRB824" s="399"/>
      <c r="BRC824" s="399"/>
      <c r="BRD824" s="399"/>
      <c r="BRE824" s="399"/>
      <c r="BRF824" s="399"/>
      <c r="BRG824" s="399"/>
      <c r="BRH824" s="399"/>
      <c r="BRI824" s="399"/>
      <c r="BRJ824" s="399"/>
      <c r="BRK824" s="399"/>
      <c r="BRL824" s="399"/>
      <c r="BRM824" s="399"/>
      <c r="BRN824" s="399"/>
      <c r="BRO824" s="399"/>
      <c r="BRP824" s="399"/>
      <c r="BRQ824" s="399"/>
      <c r="BRR824" s="399"/>
      <c r="BRS824" s="399"/>
      <c r="BRT824" s="399"/>
      <c r="BRU824" s="399"/>
      <c r="BRV824" s="399"/>
      <c r="BRW824" s="399"/>
      <c r="BRX824" s="399"/>
      <c r="BRY824" s="399"/>
      <c r="BRZ824" s="399"/>
      <c r="BSA824" s="399"/>
      <c r="BSB824" s="399"/>
      <c r="BSC824" s="399"/>
      <c r="BSD824" s="399"/>
      <c r="BSE824" s="399"/>
      <c r="BSF824" s="399"/>
      <c r="BSG824" s="399"/>
      <c r="BSH824" s="399"/>
      <c r="BSI824" s="399"/>
      <c r="BSJ824" s="399"/>
      <c r="BSK824" s="399"/>
      <c r="BSL824" s="399"/>
      <c r="BSM824" s="399"/>
      <c r="BSN824" s="399"/>
      <c r="BSO824" s="399"/>
      <c r="BSP824" s="399"/>
      <c r="BSQ824" s="399"/>
      <c r="BSR824" s="399"/>
      <c r="BSS824" s="399"/>
      <c r="BST824" s="399"/>
      <c r="BSU824" s="399"/>
      <c r="BSV824" s="399"/>
      <c r="BSW824" s="399"/>
      <c r="BSX824" s="399"/>
      <c r="BSY824" s="399"/>
      <c r="BSZ824" s="399"/>
      <c r="BTA824" s="399"/>
      <c r="BTB824" s="399"/>
      <c r="BTC824" s="399"/>
      <c r="BTD824" s="399"/>
      <c r="BTE824" s="399"/>
      <c r="BTF824" s="399"/>
      <c r="BTG824" s="399"/>
      <c r="BTH824" s="399"/>
      <c r="BTI824" s="399"/>
      <c r="BTJ824" s="399"/>
      <c r="BTK824" s="399"/>
      <c r="BTL824" s="399"/>
      <c r="BTM824" s="399"/>
      <c r="BTN824" s="399"/>
      <c r="BTO824" s="399"/>
      <c r="BTP824" s="399"/>
      <c r="BTQ824" s="399"/>
      <c r="BTR824" s="399"/>
      <c r="BTS824" s="399"/>
      <c r="BTT824" s="399"/>
      <c r="BTU824" s="399"/>
      <c r="BTV824" s="399"/>
      <c r="BTW824" s="399"/>
      <c r="BTX824" s="399"/>
      <c r="BTY824" s="399"/>
      <c r="BTZ824" s="399"/>
      <c r="BUA824" s="399"/>
      <c r="BUB824" s="399"/>
      <c r="BUC824" s="399"/>
      <c r="BUD824" s="399"/>
      <c r="BUE824" s="399"/>
      <c r="BUF824" s="399"/>
      <c r="BUG824" s="399"/>
      <c r="BUH824" s="399"/>
      <c r="BUI824" s="399"/>
      <c r="BUJ824" s="399"/>
      <c r="BUK824" s="399"/>
      <c r="BUL824" s="399"/>
      <c r="BUM824" s="399"/>
      <c r="BUN824" s="399"/>
      <c r="BUO824" s="399"/>
      <c r="BUP824" s="399"/>
      <c r="BUQ824" s="399"/>
      <c r="BUR824" s="399"/>
      <c r="BUS824" s="399"/>
      <c r="BUT824" s="399"/>
      <c r="BUU824" s="399"/>
      <c r="BUV824" s="399"/>
      <c r="BUW824" s="399"/>
      <c r="BUX824" s="399"/>
      <c r="BUY824" s="399"/>
      <c r="BUZ824" s="399"/>
      <c r="BVA824" s="399"/>
      <c r="BVB824" s="399"/>
      <c r="BVC824" s="399"/>
      <c r="BVD824" s="399"/>
      <c r="BVE824" s="399"/>
      <c r="BVF824" s="399"/>
      <c r="BVG824" s="399"/>
      <c r="BVH824" s="399"/>
      <c r="BVI824" s="399"/>
      <c r="BVJ824" s="399"/>
      <c r="BVK824" s="399"/>
      <c r="BVL824" s="399"/>
      <c r="BVM824" s="399"/>
      <c r="BVN824" s="399"/>
      <c r="BVO824" s="399"/>
      <c r="BVP824" s="399"/>
      <c r="BVQ824" s="399"/>
      <c r="BVR824" s="399"/>
      <c r="BVS824" s="399"/>
      <c r="BVT824" s="399"/>
      <c r="BVU824" s="399"/>
      <c r="BVV824" s="399"/>
      <c r="BVW824" s="399"/>
      <c r="BVX824" s="399"/>
      <c r="BVY824" s="399"/>
      <c r="BVZ824" s="399"/>
      <c r="BWA824" s="399"/>
      <c r="BWB824" s="399"/>
      <c r="BWC824" s="399"/>
      <c r="BWD824" s="399"/>
      <c r="BWE824" s="399"/>
      <c r="BWF824" s="399"/>
      <c r="BWG824" s="399"/>
      <c r="BWH824" s="399"/>
      <c r="BWI824" s="399"/>
      <c r="BWJ824" s="399"/>
      <c r="BWK824" s="399"/>
      <c r="BWL824" s="399"/>
      <c r="BWM824" s="399"/>
      <c r="BWN824" s="399"/>
      <c r="BWO824" s="399"/>
      <c r="BWP824" s="399"/>
      <c r="BWQ824" s="399"/>
      <c r="BWR824" s="399"/>
      <c r="BWS824" s="399"/>
      <c r="BWT824" s="399"/>
      <c r="BWU824" s="399"/>
      <c r="BWV824" s="399"/>
      <c r="BWW824" s="399"/>
      <c r="BWX824" s="399"/>
      <c r="BWY824" s="399"/>
      <c r="BWZ824" s="399"/>
      <c r="BXA824" s="399"/>
      <c r="BXB824" s="399"/>
      <c r="BXC824" s="399"/>
      <c r="BXD824" s="399"/>
      <c r="BXE824" s="399"/>
      <c r="BXF824" s="399"/>
      <c r="BXG824" s="399"/>
      <c r="BXH824" s="399"/>
      <c r="BXI824" s="399"/>
      <c r="BXJ824" s="399"/>
      <c r="BXK824" s="399"/>
      <c r="BXL824" s="399"/>
      <c r="BXM824" s="399"/>
      <c r="BXN824" s="399"/>
      <c r="BXO824" s="399"/>
      <c r="BXP824" s="399"/>
      <c r="BXQ824" s="399"/>
      <c r="BXR824" s="399"/>
      <c r="BXS824" s="399"/>
      <c r="BXT824" s="399"/>
      <c r="BXU824" s="399"/>
      <c r="BXV824" s="399"/>
      <c r="BXW824" s="399"/>
      <c r="BXX824" s="399"/>
      <c r="BXY824" s="399"/>
      <c r="BXZ824" s="399"/>
      <c r="BYA824" s="399"/>
      <c r="BYB824" s="399"/>
      <c r="BYC824" s="399"/>
      <c r="BYD824" s="399"/>
      <c r="BYE824" s="399"/>
      <c r="BYF824" s="399"/>
      <c r="BYG824" s="399"/>
      <c r="BYH824" s="399"/>
      <c r="BYI824" s="399"/>
      <c r="BYJ824" s="399"/>
      <c r="BYK824" s="399"/>
      <c r="BYL824" s="399"/>
      <c r="BYM824" s="399"/>
      <c r="BYN824" s="399"/>
      <c r="BYO824" s="399"/>
      <c r="BYP824" s="399"/>
      <c r="BYQ824" s="399"/>
      <c r="BYR824" s="399"/>
      <c r="BYS824" s="399"/>
      <c r="BYT824" s="399"/>
      <c r="BYU824" s="399"/>
      <c r="BYV824" s="399"/>
      <c r="BYW824" s="399"/>
      <c r="BYX824" s="399"/>
      <c r="BYY824" s="399"/>
      <c r="BYZ824" s="399"/>
      <c r="BZA824" s="399"/>
      <c r="BZB824" s="399"/>
      <c r="BZC824" s="399"/>
      <c r="BZD824" s="399"/>
      <c r="BZE824" s="399"/>
      <c r="BZF824" s="399"/>
      <c r="BZG824" s="399"/>
      <c r="BZH824" s="399"/>
      <c r="BZI824" s="399"/>
      <c r="BZJ824" s="399"/>
      <c r="BZK824" s="399"/>
      <c r="BZL824" s="399"/>
      <c r="BZM824" s="399"/>
      <c r="BZN824" s="399"/>
      <c r="BZO824" s="399"/>
      <c r="BZP824" s="399"/>
      <c r="BZQ824" s="399"/>
      <c r="BZR824" s="399"/>
      <c r="BZS824" s="399"/>
      <c r="BZT824" s="399"/>
      <c r="BZU824" s="399"/>
      <c r="BZV824" s="399"/>
      <c r="BZW824" s="399"/>
      <c r="BZX824" s="399"/>
      <c r="BZY824" s="399"/>
      <c r="BZZ824" s="399"/>
      <c r="CAA824" s="399"/>
      <c r="CAB824" s="399"/>
      <c r="CAC824" s="399"/>
      <c r="CAD824" s="399"/>
      <c r="CAE824" s="399"/>
      <c r="CAF824" s="399"/>
      <c r="CAG824" s="399"/>
      <c r="CAH824" s="399"/>
      <c r="CAI824" s="399"/>
      <c r="CAJ824" s="399"/>
      <c r="CAK824" s="399"/>
      <c r="CAL824" s="399"/>
      <c r="CAM824" s="399"/>
      <c r="CAN824" s="399"/>
      <c r="CAO824" s="399"/>
      <c r="CAP824" s="399"/>
      <c r="CAQ824" s="399"/>
      <c r="CAR824" s="399"/>
      <c r="CAS824" s="399"/>
      <c r="CAT824" s="399"/>
      <c r="CAU824" s="399"/>
      <c r="CAV824" s="399"/>
      <c r="CAW824" s="399"/>
      <c r="CAX824" s="399"/>
      <c r="CAY824" s="399"/>
      <c r="CAZ824" s="399"/>
      <c r="CBA824" s="399"/>
      <c r="CBB824" s="399"/>
      <c r="CBC824" s="399"/>
      <c r="CBD824" s="399"/>
      <c r="CBE824" s="399"/>
      <c r="CBF824" s="399"/>
      <c r="CBG824" s="399"/>
      <c r="CBH824" s="399"/>
      <c r="CBI824" s="399"/>
      <c r="CBJ824" s="399"/>
      <c r="CBK824" s="399"/>
      <c r="CBL824" s="399"/>
      <c r="CBM824" s="399"/>
      <c r="CBN824" s="399"/>
      <c r="CBO824" s="399"/>
      <c r="CBP824" s="399"/>
      <c r="CBQ824" s="399"/>
      <c r="CBR824" s="399"/>
      <c r="CBS824" s="399"/>
      <c r="CBT824" s="399"/>
      <c r="CBU824" s="399"/>
      <c r="CBV824" s="399"/>
      <c r="CBW824" s="399"/>
      <c r="CBX824" s="399"/>
      <c r="CBY824" s="399"/>
      <c r="CBZ824" s="399"/>
      <c r="CCA824" s="399"/>
      <c r="CCB824" s="399"/>
      <c r="CCC824" s="399"/>
      <c r="CCD824" s="399"/>
      <c r="CCE824" s="399"/>
      <c r="CCF824" s="399"/>
      <c r="CCG824" s="399"/>
      <c r="CCH824" s="399"/>
      <c r="CCI824" s="399"/>
      <c r="CCJ824" s="399"/>
      <c r="CCK824" s="399"/>
      <c r="CCL824" s="399"/>
      <c r="CCM824" s="399"/>
      <c r="CCN824" s="399"/>
      <c r="CCO824" s="399"/>
      <c r="CCP824" s="399"/>
      <c r="CCQ824" s="399"/>
      <c r="CCR824" s="399"/>
      <c r="CCS824" s="399"/>
      <c r="CCT824" s="399"/>
      <c r="CCU824" s="399"/>
      <c r="CCV824" s="399"/>
      <c r="CCW824" s="399"/>
      <c r="CCX824" s="399"/>
      <c r="CCY824" s="399"/>
      <c r="CCZ824" s="399"/>
      <c r="CDA824" s="399"/>
      <c r="CDB824" s="399"/>
      <c r="CDC824" s="399"/>
      <c r="CDD824" s="399"/>
      <c r="CDE824" s="399"/>
      <c r="CDF824" s="399"/>
      <c r="CDG824" s="399"/>
      <c r="CDH824" s="399"/>
      <c r="CDI824" s="399"/>
      <c r="CDJ824" s="399"/>
      <c r="CDK824" s="399"/>
      <c r="CDL824" s="399"/>
      <c r="CDM824" s="399"/>
      <c r="CDN824" s="399"/>
      <c r="CDO824" s="399"/>
      <c r="CDP824" s="399"/>
      <c r="CDQ824" s="399"/>
      <c r="CDR824" s="399"/>
      <c r="CDS824" s="399"/>
      <c r="CDT824" s="399"/>
      <c r="CDU824" s="399"/>
      <c r="CDV824" s="399"/>
      <c r="CDW824" s="399"/>
      <c r="CDX824" s="399"/>
      <c r="CDY824" s="399"/>
      <c r="CDZ824" s="399"/>
      <c r="CEA824" s="399"/>
      <c r="CEB824" s="399"/>
      <c r="CEC824" s="399"/>
      <c r="CED824" s="399"/>
      <c r="CEE824" s="399"/>
      <c r="CEF824" s="399"/>
      <c r="CEG824" s="399"/>
      <c r="CEH824" s="399"/>
      <c r="CEI824" s="399"/>
      <c r="CEJ824" s="399"/>
      <c r="CEK824" s="399"/>
      <c r="CEL824" s="399"/>
      <c r="CEM824" s="399"/>
      <c r="CEN824" s="399"/>
      <c r="CEO824" s="399"/>
      <c r="CEP824" s="399"/>
      <c r="CEQ824" s="399"/>
      <c r="CER824" s="399"/>
      <c r="CES824" s="399"/>
      <c r="CET824" s="399"/>
      <c r="CEU824" s="399"/>
      <c r="CEV824" s="399"/>
      <c r="CEW824" s="399"/>
      <c r="CEX824" s="399"/>
      <c r="CEY824" s="399"/>
      <c r="CEZ824" s="399"/>
      <c r="CFA824" s="399"/>
      <c r="CFB824" s="399"/>
      <c r="CFC824" s="399"/>
      <c r="CFD824" s="399"/>
      <c r="CFE824" s="399"/>
      <c r="CFF824" s="399"/>
      <c r="CFG824" s="399"/>
      <c r="CFH824" s="399"/>
      <c r="CFI824" s="399"/>
      <c r="CFJ824" s="399"/>
      <c r="CFK824" s="399"/>
      <c r="CFL824" s="399"/>
      <c r="CFM824" s="399"/>
      <c r="CFN824" s="399"/>
      <c r="CFO824" s="399"/>
      <c r="CFP824" s="399"/>
      <c r="CFQ824" s="399"/>
      <c r="CFR824" s="399"/>
      <c r="CFS824" s="399"/>
      <c r="CFT824" s="399"/>
      <c r="CFU824" s="399"/>
      <c r="CFV824" s="399"/>
      <c r="CFW824" s="399"/>
      <c r="CFX824" s="399"/>
      <c r="CFY824" s="399"/>
      <c r="CFZ824" s="399"/>
      <c r="CGA824" s="399"/>
      <c r="CGB824" s="399"/>
      <c r="CGC824" s="399"/>
      <c r="CGD824" s="399"/>
      <c r="CGE824" s="399"/>
      <c r="CGF824" s="399"/>
      <c r="CGG824" s="399"/>
      <c r="CGH824" s="399"/>
      <c r="CGI824" s="399"/>
      <c r="CGJ824" s="399"/>
      <c r="CGK824" s="399"/>
      <c r="CGL824" s="399"/>
      <c r="CGM824" s="399"/>
      <c r="CGN824" s="399"/>
      <c r="CGO824" s="399"/>
      <c r="CGP824" s="399"/>
      <c r="CGQ824" s="399"/>
      <c r="CGR824" s="399"/>
      <c r="CGS824" s="399"/>
      <c r="CGT824" s="399"/>
      <c r="CGU824" s="399"/>
      <c r="CGV824" s="399"/>
      <c r="CGW824" s="399"/>
      <c r="CGX824" s="399"/>
      <c r="CGY824" s="399"/>
      <c r="CGZ824" s="399"/>
      <c r="CHA824" s="399"/>
      <c r="CHB824" s="399"/>
      <c r="CHC824" s="399"/>
      <c r="CHD824" s="399"/>
      <c r="CHE824" s="399"/>
      <c r="CHF824" s="399"/>
      <c r="CHG824" s="399"/>
      <c r="CHH824" s="399"/>
      <c r="CHI824" s="399"/>
      <c r="CHJ824" s="399"/>
      <c r="CHK824" s="399"/>
      <c r="CHL824" s="399"/>
      <c r="CHM824" s="399"/>
      <c r="CHN824" s="399"/>
      <c r="CHO824" s="399"/>
      <c r="CHP824" s="399"/>
      <c r="CHQ824" s="399"/>
      <c r="CHR824" s="399"/>
      <c r="CHS824" s="399"/>
      <c r="CHT824" s="399"/>
      <c r="CHU824" s="399"/>
      <c r="CHV824" s="399"/>
      <c r="CHW824" s="399"/>
      <c r="CHX824" s="399"/>
      <c r="CHY824" s="399"/>
      <c r="CHZ824" s="399"/>
      <c r="CIA824" s="399"/>
      <c r="CIB824" s="399"/>
      <c r="CIC824" s="399"/>
      <c r="CID824" s="399"/>
      <c r="CIE824" s="399"/>
      <c r="CIF824" s="399"/>
      <c r="CIG824" s="399"/>
      <c r="CIH824" s="399"/>
      <c r="CII824" s="399"/>
      <c r="CIJ824" s="399"/>
      <c r="CIK824" s="399"/>
      <c r="CIL824" s="399"/>
      <c r="CIM824" s="399"/>
      <c r="CIN824" s="399"/>
      <c r="CIO824" s="399"/>
      <c r="CIP824" s="399"/>
      <c r="CIQ824" s="399"/>
      <c r="CIR824" s="399"/>
      <c r="CIS824" s="399"/>
      <c r="CIT824" s="399"/>
      <c r="CIU824" s="399"/>
      <c r="CIV824" s="399"/>
      <c r="CIW824" s="399"/>
      <c r="CIX824" s="399"/>
      <c r="CIY824" s="399"/>
      <c r="CIZ824" s="399"/>
      <c r="CJA824" s="399"/>
      <c r="CJB824" s="399"/>
      <c r="CJC824" s="399"/>
      <c r="CJD824" s="399"/>
      <c r="CJE824" s="399"/>
      <c r="CJF824" s="399"/>
      <c r="CJG824" s="399"/>
      <c r="CJH824" s="399"/>
      <c r="CJI824" s="399"/>
      <c r="CJJ824" s="399"/>
      <c r="CJK824" s="399"/>
      <c r="CJL824" s="399"/>
      <c r="CJM824" s="399"/>
      <c r="CJN824" s="399"/>
      <c r="CJO824" s="399"/>
      <c r="CJP824" s="399"/>
      <c r="CJQ824" s="399"/>
      <c r="CJR824" s="399"/>
      <c r="CJS824" s="399"/>
      <c r="CJT824" s="399"/>
      <c r="CJU824" s="399"/>
      <c r="CJV824" s="399"/>
      <c r="CJW824" s="399"/>
      <c r="CJX824" s="399"/>
      <c r="CJY824" s="399"/>
      <c r="CJZ824" s="399"/>
      <c r="CKA824" s="399"/>
      <c r="CKB824" s="399"/>
      <c r="CKC824" s="399"/>
      <c r="CKD824" s="399"/>
      <c r="CKE824" s="399"/>
      <c r="CKF824" s="399"/>
      <c r="CKG824" s="399"/>
      <c r="CKH824" s="399"/>
      <c r="CKI824" s="399"/>
      <c r="CKJ824" s="399"/>
      <c r="CKK824" s="399"/>
      <c r="CKL824" s="399"/>
      <c r="CKM824" s="399"/>
      <c r="CKN824" s="399"/>
      <c r="CKO824" s="399"/>
      <c r="CKP824" s="399"/>
      <c r="CKQ824" s="399"/>
      <c r="CKR824" s="399"/>
      <c r="CKS824" s="399"/>
      <c r="CKT824" s="399"/>
      <c r="CKU824" s="399"/>
      <c r="CKV824" s="399"/>
      <c r="CKW824" s="399"/>
      <c r="CKX824" s="399"/>
      <c r="CKY824" s="399"/>
      <c r="CKZ824" s="399"/>
      <c r="CLA824" s="399"/>
      <c r="CLB824" s="399"/>
      <c r="CLC824" s="399"/>
      <c r="CLD824" s="399"/>
      <c r="CLE824" s="399"/>
      <c r="CLF824" s="399"/>
      <c r="CLG824" s="399"/>
      <c r="CLH824" s="399"/>
      <c r="CLI824" s="399"/>
      <c r="CLJ824" s="399"/>
      <c r="CLK824" s="399"/>
      <c r="CLL824" s="399"/>
      <c r="CLM824" s="399"/>
      <c r="CLN824" s="399"/>
      <c r="CLO824" s="399"/>
      <c r="CLP824" s="399"/>
      <c r="CLQ824" s="399"/>
      <c r="CLR824" s="399"/>
      <c r="CLS824" s="399"/>
      <c r="CLT824" s="399"/>
      <c r="CLU824" s="399"/>
      <c r="CLV824" s="399"/>
      <c r="CLW824" s="399"/>
      <c r="CLX824" s="399"/>
      <c r="CLY824" s="399"/>
      <c r="CLZ824" s="399"/>
      <c r="CMA824" s="399"/>
      <c r="CMB824" s="399"/>
      <c r="CMC824" s="399"/>
      <c r="CMD824" s="399"/>
      <c r="CME824" s="399"/>
      <c r="CMF824" s="399"/>
      <c r="CMG824" s="399"/>
      <c r="CMH824" s="399"/>
      <c r="CMI824" s="399"/>
      <c r="CMJ824" s="399"/>
      <c r="CMK824" s="399"/>
      <c r="CML824" s="399"/>
      <c r="CMM824" s="399"/>
      <c r="CMN824" s="399"/>
      <c r="CMO824" s="399"/>
      <c r="CMP824" s="399"/>
      <c r="CMQ824" s="399"/>
      <c r="CMR824" s="399"/>
      <c r="CMS824" s="399"/>
      <c r="CMT824" s="399"/>
      <c r="CMU824" s="399"/>
      <c r="CMV824" s="399"/>
      <c r="CMW824" s="399"/>
      <c r="CMX824" s="399"/>
      <c r="CMY824" s="399"/>
      <c r="CMZ824" s="399"/>
      <c r="CNA824" s="399"/>
      <c r="CNB824" s="399"/>
      <c r="CNC824" s="399"/>
      <c r="CND824" s="399"/>
      <c r="CNE824" s="399"/>
      <c r="CNF824" s="399"/>
      <c r="CNG824" s="399"/>
      <c r="CNH824" s="399"/>
      <c r="CNI824" s="399"/>
      <c r="CNJ824" s="399"/>
      <c r="CNK824" s="399"/>
      <c r="CNL824" s="399"/>
      <c r="CNM824" s="399"/>
      <c r="CNN824" s="399"/>
      <c r="CNO824" s="399"/>
      <c r="CNP824" s="399"/>
      <c r="CNQ824" s="399"/>
      <c r="CNR824" s="399"/>
      <c r="CNS824" s="399"/>
      <c r="CNT824" s="399"/>
      <c r="CNU824" s="399"/>
      <c r="CNV824" s="399"/>
      <c r="CNW824" s="399"/>
      <c r="CNX824" s="399"/>
      <c r="CNY824" s="399"/>
      <c r="CNZ824" s="399"/>
      <c r="COA824" s="399"/>
      <c r="COB824" s="399"/>
      <c r="COC824" s="399"/>
      <c r="COD824" s="399"/>
      <c r="COE824" s="399"/>
      <c r="COF824" s="399"/>
      <c r="COG824" s="399"/>
      <c r="COH824" s="399"/>
      <c r="COI824" s="399"/>
      <c r="COJ824" s="399"/>
      <c r="COK824" s="399"/>
      <c r="COL824" s="399"/>
      <c r="COM824" s="399"/>
      <c r="CON824" s="399"/>
      <c r="COO824" s="399"/>
      <c r="COP824" s="399"/>
      <c r="COQ824" s="399"/>
      <c r="COR824" s="399"/>
      <c r="COS824" s="399"/>
      <c r="COT824" s="399"/>
      <c r="COU824" s="399"/>
      <c r="COV824" s="399"/>
      <c r="COW824" s="399"/>
      <c r="COX824" s="399"/>
      <c r="COY824" s="399"/>
      <c r="COZ824" s="399"/>
      <c r="CPA824" s="399"/>
      <c r="CPB824" s="399"/>
      <c r="CPC824" s="399"/>
      <c r="CPD824" s="399"/>
      <c r="CPE824" s="399"/>
      <c r="CPF824" s="399"/>
      <c r="CPG824" s="399"/>
      <c r="CPH824" s="399"/>
      <c r="CPI824" s="399"/>
      <c r="CPJ824" s="399"/>
      <c r="CPK824" s="399"/>
      <c r="CPL824" s="399"/>
      <c r="CPM824" s="399"/>
      <c r="CPN824" s="399"/>
      <c r="CPO824" s="399"/>
      <c r="CPP824" s="399"/>
      <c r="CPQ824" s="399"/>
      <c r="CPR824" s="399"/>
      <c r="CPS824" s="399"/>
      <c r="CPT824" s="399"/>
      <c r="CPU824" s="399"/>
      <c r="CPV824" s="399"/>
      <c r="CPW824" s="399"/>
      <c r="CPX824" s="399"/>
      <c r="CPY824" s="399"/>
      <c r="CPZ824" s="399"/>
      <c r="CQA824" s="399"/>
      <c r="CQB824" s="399"/>
      <c r="CQC824" s="399"/>
      <c r="CQD824" s="399"/>
      <c r="CQE824" s="399"/>
      <c r="CQF824" s="399"/>
      <c r="CQG824" s="399"/>
      <c r="CQH824" s="399"/>
      <c r="CQI824" s="399"/>
      <c r="CQJ824" s="399"/>
      <c r="CQK824" s="399"/>
      <c r="CQL824" s="399"/>
      <c r="CQM824" s="399"/>
      <c r="CQN824" s="399"/>
      <c r="CQO824" s="399"/>
      <c r="CQP824" s="399"/>
      <c r="CQQ824" s="399"/>
      <c r="CQR824" s="399"/>
      <c r="CQS824" s="399"/>
      <c r="CQT824" s="399"/>
      <c r="CQU824" s="399"/>
      <c r="CQV824" s="399"/>
      <c r="CQW824" s="399"/>
      <c r="CQX824" s="399"/>
      <c r="CQY824" s="399"/>
      <c r="CQZ824" s="399"/>
      <c r="CRA824" s="399"/>
      <c r="CRB824" s="399"/>
      <c r="CRC824" s="399"/>
      <c r="CRD824" s="399"/>
      <c r="CRE824" s="399"/>
      <c r="CRF824" s="399"/>
      <c r="CRG824" s="399"/>
      <c r="CRH824" s="399"/>
      <c r="CRI824" s="399"/>
      <c r="CRJ824" s="399"/>
      <c r="CRK824" s="399"/>
      <c r="CRL824" s="399"/>
      <c r="CRM824" s="399"/>
      <c r="CRN824" s="399"/>
      <c r="CRO824" s="399"/>
      <c r="CRP824" s="399"/>
      <c r="CRQ824" s="399"/>
      <c r="CRR824" s="399"/>
      <c r="CRS824" s="399"/>
      <c r="CRT824" s="399"/>
      <c r="CRU824" s="399"/>
      <c r="CRV824" s="399"/>
      <c r="CRW824" s="399"/>
      <c r="CRX824" s="399"/>
      <c r="CRY824" s="399"/>
      <c r="CRZ824" s="399"/>
      <c r="CSA824" s="399"/>
      <c r="CSB824" s="399"/>
      <c r="CSC824" s="399"/>
      <c r="CSD824" s="399"/>
      <c r="CSE824" s="399"/>
      <c r="CSF824" s="399"/>
      <c r="CSG824" s="399"/>
      <c r="CSH824" s="399"/>
      <c r="CSI824" s="399"/>
      <c r="CSJ824" s="399"/>
      <c r="CSK824" s="399"/>
      <c r="CSL824" s="399"/>
      <c r="CSM824" s="399"/>
      <c r="CSN824" s="399"/>
      <c r="CSO824" s="399"/>
      <c r="CSP824" s="399"/>
      <c r="CSQ824" s="399"/>
      <c r="CSR824" s="399"/>
      <c r="CSS824" s="399"/>
      <c r="CST824" s="399"/>
      <c r="CSU824" s="399"/>
      <c r="CSV824" s="399"/>
      <c r="CSW824" s="399"/>
      <c r="CSX824" s="399"/>
      <c r="CSY824" s="399"/>
      <c r="CSZ824" s="399"/>
      <c r="CTA824" s="399"/>
      <c r="CTB824" s="399"/>
      <c r="CTC824" s="399"/>
      <c r="CTD824" s="399"/>
      <c r="CTE824" s="399"/>
      <c r="CTF824" s="399"/>
      <c r="CTG824" s="399"/>
      <c r="CTH824" s="399"/>
      <c r="CTI824" s="399"/>
      <c r="CTJ824" s="399"/>
      <c r="CTK824" s="399"/>
      <c r="CTL824" s="399"/>
      <c r="CTM824" s="399"/>
      <c r="CTN824" s="399"/>
      <c r="CTO824" s="399"/>
      <c r="CTP824" s="399"/>
      <c r="CTQ824" s="399"/>
      <c r="CTR824" s="399"/>
      <c r="CTS824" s="399"/>
      <c r="CTT824" s="399"/>
      <c r="CTU824" s="399"/>
      <c r="CTV824" s="399"/>
      <c r="CTW824" s="399"/>
      <c r="CTX824" s="399"/>
      <c r="CTY824" s="399"/>
      <c r="CTZ824" s="399"/>
      <c r="CUA824" s="399"/>
      <c r="CUB824" s="399"/>
      <c r="CUC824" s="399"/>
      <c r="CUD824" s="399"/>
      <c r="CUE824" s="399"/>
      <c r="CUF824" s="399"/>
      <c r="CUG824" s="399"/>
      <c r="CUH824" s="399"/>
      <c r="CUI824" s="399"/>
      <c r="CUJ824" s="399"/>
      <c r="CUK824" s="399"/>
      <c r="CUL824" s="399"/>
      <c r="CUM824" s="399"/>
      <c r="CUN824" s="399"/>
      <c r="CUO824" s="399"/>
      <c r="CUP824" s="399"/>
      <c r="CUQ824" s="399"/>
      <c r="CUR824" s="399"/>
      <c r="CUS824" s="399"/>
      <c r="CUT824" s="399"/>
      <c r="CUU824" s="399"/>
      <c r="CUV824" s="399"/>
      <c r="CUW824" s="399"/>
      <c r="CUX824" s="399"/>
      <c r="CUY824" s="399"/>
      <c r="CUZ824" s="399"/>
      <c r="CVA824" s="399"/>
      <c r="CVB824" s="399"/>
      <c r="CVC824" s="399"/>
      <c r="CVD824" s="399"/>
      <c r="CVE824" s="399"/>
      <c r="CVF824" s="399"/>
      <c r="CVG824" s="399"/>
      <c r="CVH824" s="399"/>
      <c r="CVI824" s="399"/>
      <c r="CVJ824" s="399"/>
      <c r="CVK824" s="399"/>
      <c r="CVL824" s="399"/>
      <c r="CVM824" s="399"/>
      <c r="CVN824" s="399"/>
      <c r="CVO824" s="399"/>
      <c r="CVP824" s="399"/>
      <c r="CVQ824" s="399"/>
      <c r="CVR824" s="399"/>
      <c r="CVS824" s="399"/>
      <c r="CVT824" s="399"/>
      <c r="CVU824" s="399"/>
      <c r="CVV824" s="399"/>
      <c r="CVW824" s="399"/>
      <c r="CVX824" s="399"/>
      <c r="CVY824" s="399"/>
      <c r="CVZ824" s="399"/>
      <c r="CWA824" s="399"/>
      <c r="CWB824" s="399"/>
      <c r="CWC824" s="399"/>
      <c r="CWD824" s="399"/>
      <c r="CWE824" s="399"/>
      <c r="CWF824" s="399"/>
      <c r="CWG824" s="399"/>
      <c r="CWH824" s="399"/>
      <c r="CWI824" s="399"/>
      <c r="CWJ824" s="399"/>
      <c r="CWK824" s="399"/>
      <c r="CWL824" s="399"/>
      <c r="CWM824" s="399"/>
      <c r="CWN824" s="399"/>
      <c r="CWO824" s="399"/>
      <c r="CWP824" s="399"/>
      <c r="CWQ824" s="399"/>
      <c r="CWR824" s="399"/>
      <c r="CWS824" s="399"/>
      <c r="CWT824" s="399"/>
      <c r="CWU824" s="399"/>
      <c r="CWV824" s="399"/>
      <c r="CWW824" s="399"/>
      <c r="CWX824" s="399"/>
      <c r="CWY824" s="399"/>
      <c r="CWZ824" s="399"/>
      <c r="CXA824" s="399"/>
      <c r="CXB824" s="399"/>
      <c r="CXC824" s="399"/>
      <c r="CXD824" s="399"/>
      <c r="CXE824" s="399"/>
      <c r="CXF824" s="399"/>
      <c r="CXG824" s="399"/>
      <c r="CXH824" s="399"/>
      <c r="CXI824" s="399"/>
      <c r="CXJ824" s="399"/>
      <c r="CXK824" s="399"/>
      <c r="CXL824" s="399"/>
      <c r="CXM824" s="399"/>
      <c r="CXN824" s="399"/>
      <c r="CXO824" s="399"/>
      <c r="CXP824" s="399"/>
      <c r="CXQ824" s="399"/>
      <c r="CXR824" s="399"/>
      <c r="CXS824" s="399"/>
      <c r="CXT824" s="399"/>
      <c r="CXU824" s="399"/>
      <c r="CXV824" s="399"/>
      <c r="CXW824" s="399"/>
      <c r="CXX824" s="399"/>
      <c r="CXY824" s="399"/>
      <c r="CXZ824" s="399"/>
      <c r="CYA824" s="399"/>
      <c r="CYB824" s="399"/>
      <c r="CYC824" s="399"/>
      <c r="CYD824" s="399"/>
      <c r="CYE824" s="399"/>
      <c r="CYF824" s="399"/>
      <c r="CYG824" s="399"/>
      <c r="CYH824" s="399"/>
      <c r="CYI824" s="399"/>
      <c r="CYJ824" s="399"/>
      <c r="CYK824" s="399"/>
      <c r="CYL824" s="399"/>
      <c r="CYM824" s="399"/>
      <c r="CYN824" s="399"/>
      <c r="CYO824" s="399"/>
      <c r="CYP824" s="399"/>
      <c r="CYQ824" s="399"/>
      <c r="CYR824" s="399"/>
      <c r="CYS824" s="399"/>
      <c r="CYT824" s="399"/>
      <c r="CYU824" s="399"/>
      <c r="CYV824" s="399"/>
      <c r="CYW824" s="399"/>
      <c r="CYX824" s="399"/>
      <c r="CYY824" s="399"/>
      <c r="CYZ824" s="399"/>
      <c r="CZA824" s="399"/>
      <c r="CZB824" s="399"/>
      <c r="CZC824" s="399"/>
      <c r="CZD824" s="399"/>
      <c r="CZE824" s="399"/>
      <c r="CZF824" s="399"/>
      <c r="CZG824" s="399"/>
      <c r="CZH824" s="399"/>
      <c r="CZI824" s="399"/>
      <c r="CZJ824" s="399"/>
      <c r="CZK824" s="399"/>
      <c r="CZL824" s="399"/>
      <c r="CZM824" s="399"/>
      <c r="CZN824" s="399"/>
      <c r="CZO824" s="399"/>
      <c r="CZP824" s="399"/>
      <c r="CZQ824" s="399"/>
      <c r="CZR824" s="399"/>
      <c r="CZS824" s="399"/>
      <c r="CZT824" s="399"/>
      <c r="CZU824" s="399"/>
      <c r="CZV824" s="399"/>
      <c r="CZW824" s="399"/>
      <c r="CZX824" s="399"/>
      <c r="CZY824" s="399"/>
      <c r="CZZ824" s="399"/>
      <c r="DAA824" s="399"/>
      <c r="DAB824" s="399"/>
      <c r="DAC824" s="399"/>
      <c r="DAD824" s="399"/>
      <c r="DAE824" s="399"/>
      <c r="DAF824" s="399"/>
      <c r="DAG824" s="399"/>
      <c r="DAH824" s="399"/>
      <c r="DAI824" s="399"/>
      <c r="DAJ824" s="399"/>
      <c r="DAK824" s="399"/>
      <c r="DAL824" s="399"/>
      <c r="DAM824" s="399"/>
      <c r="DAN824" s="399"/>
      <c r="DAO824" s="399"/>
      <c r="DAP824" s="399"/>
      <c r="DAQ824" s="399"/>
      <c r="DAR824" s="399"/>
      <c r="DAS824" s="399"/>
      <c r="DAT824" s="399"/>
      <c r="DAU824" s="399"/>
      <c r="DAV824" s="399"/>
      <c r="DAW824" s="399"/>
      <c r="DAX824" s="399"/>
      <c r="DAY824" s="399"/>
      <c r="DAZ824" s="399"/>
      <c r="DBA824" s="399"/>
      <c r="DBB824" s="399"/>
      <c r="DBC824" s="399"/>
      <c r="DBD824" s="399"/>
      <c r="DBE824" s="399"/>
      <c r="DBF824" s="399"/>
      <c r="DBG824" s="399"/>
      <c r="DBH824" s="399"/>
      <c r="DBI824" s="399"/>
      <c r="DBJ824" s="399"/>
      <c r="DBK824" s="399"/>
      <c r="DBL824" s="399"/>
      <c r="DBM824" s="399"/>
      <c r="DBN824" s="399"/>
      <c r="DBO824" s="399"/>
      <c r="DBP824" s="399"/>
      <c r="DBQ824" s="399"/>
      <c r="DBR824" s="399"/>
      <c r="DBS824" s="399"/>
      <c r="DBT824" s="399"/>
      <c r="DBU824" s="399"/>
      <c r="DBV824" s="399"/>
      <c r="DBW824" s="399"/>
      <c r="DBX824" s="399"/>
      <c r="DBY824" s="399"/>
      <c r="DBZ824" s="399"/>
      <c r="DCA824" s="399"/>
      <c r="DCB824" s="399"/>
      <c r="DCC824" s="399"/>
      <c r="DCD824" s="399"/>
      <c r="DCE824" s="399"/>
      <c r="DCF824" s="399"/>
      <c r="DCG824" s="399"/>
      <c r="DCH824" s="399"/>
      <c r="DCI824" s="399"/>
      <c r="DCJ824" s="399"/>
      <c r="DCK824" s="399"/>
      <c r="DCL824" s="399"/>
      <c r="DCM824" s="399"/>
      <c r="DCN824" s="399"/>
      <c r="DCO824" s="399"/>
      <c r="DCP824" s="399"/>
      <c r="DCQ824" s="399"/>
      <c r="DCR824" s="399"/>
      <c r="DCS824" s="399"/>
      <c r="DCT824" s="399"/>
      <c r="DCU824" s="399"/>
      <c r="DCV824" s="399"/>
      <c r="DCW824" s="399"/>
      <c r="DCX824" s="399"/>
      <c r="DCY824" s="399"/>
      <c r="DCZ824" s="399"/>
      <c r="DDA824" s="399"/>
      <c r="DDB824" s="399"/>
      <c r="DDC824" s="399"/>
      <c r="DDD824" s="399"/>
      <c r="DDE824" s="399"/>
      <c r="DDF824" s="399"/>
      <c r="DDG824" s="399"/>
      <c r="DDH824" s="399"/>
      <c r="DDI824" s="399"/>
      <c r="DDJ824" s="399"/>
      <c r="DDK824" s="399"/>
      <c r="DDL824" s="399"/>
      <c r="DDM824" s="399"/>
      <c r="DDN824" s="399"/>
      <c r="DDO824" s="399"/>
      <c r="DDP824" s="399"/>
      <c r="DDQ824" s="399"/>
      <c r="DDR824" s="399"/>
      <c r="DDS824" s="399"/>
      <c r="DDT824" s="399"/>
      <c r="DDU824" s="399"/>
      <c r="DDV824" s="399"/>
      <c r="DDW824" s="399"/>
      <c r="DDX824" s="399"/>
      <c r="DDY824" s="399"/>
      <c r="DDZ824" s="399"/>
      <c r="DEA824" s="399"/>
      <c r="DEB824" s="399"/>
      <c r="DEC824" s="399"/>
      <c r="DED824" s="399"/>
      <c r="DEE824" s="399"/>
      <c r="DEF824" s="399"/>
      <c r="DEG824" s="399"/>
      <c r="DEH824" s="399"/>
      <c r="DEI824" s="399"/>
      <c r="DEJ824" s="399"/>
      <c r="DEK824" s="399"/>
      <c r="DEL824" s="399"/>
      <c r="DEM824" s="399"/>
      <c r="DEN824" s="399"/>
      <c r="DEO824" s="399"/>
      <c r="DEP824" s="399"/>
      <c r="DEQ824" s="399"/>
      <c r="DER824" s="399"/>
      <c r="DES824" s="399"/>
      <c r="DET824" s="399"/>
      <c r="DEU824" s="399"/>
      <c r="DEV824" s="399"/>
      <c r="DEW824" s="399"/>
      <c r="DEX824" s="399"/>
      <c r="DEY824" s="399"/>
      <c r="DEZ824" s="399"/>
      <c r="DFA824" s="399"/>
      <c r="DFB824" s="399"/>
      <c r="DFC824" s="399"/>
      <c r="DFD824" s="399"/>
      <c r="DFE824" s="399"/>
      <c r="DFF824" s="399"/>
      <c r="DFG824" s="399"/>
      <c r="DFH824" s="399"/>
      <c r="DFI824" s="399"/>
      <c r="DFJ824" s="399"/>
      <c r="DFK824" s="399"/>
      <c r="DFL824" s="399"/>
      <c r="DFM824" s="399"/>
      <c r="DFN824" s="399"/>
      <c r="DFO824" s="399"/>
      <c r="DFP824" s="399"/>
      <c r="DFQ824" s="399"/>
      <c r="DFR824" s="399"/>
      <c r="DFS824" s="399"/>
      <c r="DFT824" s="399"/>
      <c r="DFU824" s="399"/>
      <c r="DFV824" s="399"/>
      <c r="DFW824" s="399"/>
      <c r="DFX824" s="399"/>
      <c r="DFY824" s="399"/>
      <c r="DFZ824" s="399"/>
      <c r="DGA824" s="399"/>
      <c r="DGB824" s="399"/>
      <c r="DGC824" s="399"/>
      <c r="DGD824" s="399"/>
      <c r="DGE824" s="399"/>
      <c r="DGF824" s="399"/>
      <c r="DGG824" s="399"/>
      <c r="DGH824" s="399"/>
      <c r="DGI824" s="399"/>
      <c r="DGJ824" s="399"/>
      <c r="DGK824" s="399"/>
      <c r="DGL824" s="399"/>
      <c r="DGM824" s="399"/>
      <c r="DGN824" s="399"/>
      <c r="DGO824" s="399"/>
      <c r="DGP824" s="399"/>
      <c r="DGQ824" s="399"/>
      <c r="DGR824" s="399"/>
      <c r="DGS824" s="399"/>
      <c r="DGT824" s="399"/>
      <c r="DGU824" s="399"/>
      <c r="DGV824" s="399"/>
      <c r="DGW824" s="399"/>
      <c r="DGX824" s="399"/>
      <c r="DGY824" s="399"/>
      <c r="DGZ824" s="399"/>
      <c r="DHA824" s="399"/>
      <c r="DHB824" s="399"/>
      <c r="DHC824" s="399"/>
      <c r="DHD824" s="399"/>
      <c r="DHE824" s="399"/>
      <c r="DHF824" s="399"/>
      <c r="DHG824" s="399"/>
      <c r="DHH824" s="399"/>
      <c r="DHI824" s="399"/>
      <c r="DHJ824" s="399"/>
      <c r="DHK824" s="399"/>
      <c r="DHL824" s="399"/>
      <c r="DHM824" s="399"/>
      <c r="DHN824" s="399"/>
      <c r="DHO824" s="399"/>
      <c r="DHP824" s="399"/>
      <c r="DHQ824" s="399"/>
      <c r="DHR824" s="399"/>
      <c r="DHS824" s="399"/>
      <c r="DHT824" s="399"/>
      <c r="DHU824" s="399"/>
      <c r="DHV824" s="399"/>
      <c r="DHW824" s="399"/>
      <c r="DHX824" s="399"/>
      <c r="DHY824" s="399"/>
      <c r="DHZ824" s="399"/>
      <c r="DIA824" s="399"/>
      <c r="DIB824" s="399"/>
      <c r="DIC824" s="399"/>
      <c r="DID824" s="399"/>
      <c r="DIE824" s="399"/>
      <c r="DIF824" s="399"/>
      <c r="DIG824" s="399"/>
      <c r="DIH824" s="399"/>
      <c r="DII824" s="399"/>
      <c r="DIJ824" s="399"/>
      <c r="DIK824" s="399"/>
      <c r="DIL824" s="399"/>
      <c r="DIM824" s="399"/>
      <c r="DIN824" s="399"/>
      <c r="DIO824" s="399"/>
      <c r="DIP824" s="399"/>
      <c r="DIQ824" s="399"/>
      <c r="DIR824" s="399"/>
      <c r="DIS824" s="399"/>
      <c r="DIT824" s="399"/>
      <c r="DIU824" s="399"/>
      <c r="DIV824" s="399"/>
      <c r="DIW824" s="399"/>
      <c r="DIX824" s="399"/>
      <c r="DIY824" s="399"/>
      <c r="DIZ824" s="399"/>
      <c r="DJA824" s="399"/>
      <c r="DJB824" s="399"/>
      <c r="DJC824" s="399"/>
      <c r="DJD824" s="399"/>
      <c r="DJE824" s="399"/>
      <c r="DJF824" s="399"/>
      <c r="DJG824" s="399"/>
      <c r="DJH824" s="399"/>
      <c r="DJI824" s="399"/>
      <c r="DJJ824" s="399"/>
      <c r="DJK824" s="399"/>
      <c r="DJL824" s="399"/>
      <c r="DJM824" s="399"/>
      <c r="DJN824" s="399"/>
      <c r="DJO824" s="399"/>
      <c r="DJP824" s="399"/>
      <c r="DJQ824" s="399"/>
      <c r="DJR824" s="399"/>
      <c r="DJS824" s="399"/>
      <c r="DJT824" s="399"/>
      <c r="DJU824" s="399"/>
      <c r="DJV824" s="399"/>
      <c r="DJW824" s="399"/>
      <c r="DJX824" s="399"/>
      <c r="DJY824" s="399"/>
      <c r="DJZ824" s="399"/>
      <c r="DKA824" s="399"/>
      <c r="DKB824" s="399"/>
      <c r="DKC824" s="399"/>
      <c r="DKD824" s="399"/>
      <c r="DKE824" s="399"/>
      <c r="DKF824" s="399"/>
      <c r="DKG824" s="399"/>
      <c r="DKH824" s="399"/>
      <c r="DKI824" s="399"/>
      <c r="DKJ824" s="399"/>
      <c r="DKK824" s="399"/>
      <c r="DKL824" s="399"/>
      <c r="DKM824" s="399"/>
      <c r="DKN824" s="399"/>
      <c r="DKO824" s="399"/>
      <c r="DKP824" s="399"/>
      <c r="DKQ824" s="399"/>
      <c r="DKR824" s="399"/>
      <c r="DKS824" s="399"/>
      <c r="DKT824" s="399"/>
      <c r="DKU824" s="399"/>
      <c r="DKV824" s="399"/>
      <c r="DKW824" s="399"/>
      <c r="DKX824" s="399"/>
      <c r="DKY824" s="399"/>
      <c r="DKZ824" s="399"/>
      <c r="DLA824" s="399"/>
      <c r="DLB824" s="399"/>
      <c r="DLC824" s="399"/>
      <c r="DLD824" s="399"/>
      <c r="DLE824" s="399"/>
      <c r="DLF824" s="399"/>
      <c r="DLG824" s="399"/>
      <c r="DLH824" s="399"/>
      <c r="DLI824" s="399"/>
      <c r="DLJ824" s="399"/>
      <c r="DLK824" s="399"/>
      <c r="DLL824" s="399"/>
      <c r="DLM824" s="399"/>
      <c r="DLN824" s="399"/>
      <c r="DLO824" s="399"/>
      <c r="DLP824" s="399"/>
      <c r="DLQ824" s="399"/>
      <c r="DLR824" s="399"/>
      <c r="DLS824" s="399"/>
      <c r="DLT824" s="399"/>
      <c r="DLU824" s="399"/>
      <c r="DLV824" s="399"/>
      <c r="DLW824" s="399"/>
      <c r="DLX824" s="399"/>
      <c r="DLY824" s="399"/>
      <c r="DLZ824" s="399"/>
      <c r="DMA824" s="399"/>
      <c r="DMB824" s="399"/>
      <c r="DMC824" s="399"/>
      <c r="DMD824" s="399"/>
      <c r="DME824" s="399"/>
      <c r="DMF824" s="399"/>
      <c r="DMG824" s="399"/>
      <c r="DMH824" s="399"/>
      <c r="DMI824" s="399"/>
      <c r="DMJ824" s="399"/>
      <c r="DMK824" s="399"/>
      <c r="DML824" s="399"/>
      <c r="DMM824" s="399"/>
      <c r="DMN824" s="399"/>
      <c r="DMO824" s="399"/>
      <c r="DMP824" s="399"/>
      <c r="DMQ824" s="399"/>
      <c r="DMR824" s="399"/>
      <c r="DMS824" s="399"/>
      <c r="DMT824" s="399"/>
      <c r="DMU824" s="399"/>
      <c r="DMV824" s="399"/>
      <c r="DMW824" s="399"/>
      <c r="DMX824" s="399"/>
      <c r="DMY824" s="399"/>
      <c r="DMZ824" s="399"/>
      <c r="DNA824" s="399"/>
      <c r="DNB824" s="399"/>
      <c r="DNC824" s="399"/>
      <c r="DND824" s="399"/>
      <c r="DNE824" s="399"/>
      <c r="DNF824" s="399"/>
      <c r="DNG824" s="399"/>
      <c r="DNH824" s="399"/>
      <c r="DNI824" s="399"/>
      <c r="DNJ824" s="399"/>
      <c r="DNK824" s="399"/>
      <c r="DNL824" s="399"/>
      <c r="DNM824" s="399"/>
      <c r="DNN824" s="399"/>
      <c r="DNO824" s="399"/>
      <c r="DNP824" s="399"/>
      <c r="DNQ824" s="399"/>
      <c r="DNR824" s="399"/>
      <c r="DNS824" s="399"/>
      <c r="DNT824" s="399"/>
      <c r="DNU824" s="399"/>
      <c r="DNV824" s="399"/>
      <c r="DNW824" s="399"/>
      <c r="DNX824" s="399"/>
      <c r="DNY824" s="399"/>
      <c r="DNZ824" s="399"/>
      <c r="DOA824" s="399"/>
      <c r="DOB824" s="399"/>
      <c r="DOC824" s="399"/>
      <c r="DOD824" s="399"/>
      <c r="DOE824" s="399"/>
      <c r="DOF824" s="399"/>
      <c r="DOG824" s="399"/>
      <c r="DOH824" s="399"/>
      <c r="DOI824" s="399"/>
      <c r="DOJ824" s="399"/>
      <c r="DOK824" s="399"/>
      <c r="DOL824" s="399"/>
      <c r="DOM824" s="399"/>
      <c r="DON824" s="399"/>
      <c r="DOO824" s="399"/>
      <c r="DOP824" s="399"/>
      <c r="DOQ824" s="399"/>
      <c r="DOR824" s="399"/>
      <c r="DOS824" s="399"/>
      <c r="DOT824" s="399"/>
      <c r="DOU824" s="399"/>
      <c r="DOV824" s="399"/>
      <c r="DOW824" s="399"/>
      <c r="DOX824" s="399"/>
      <c r="DOY824" s="399"/>
      <c r="DOZ824" s="399"/>
      <c r="DPA824" s="399"/>
      <c r="DPB824" s="399"/>
      <c r="DPC824" s="399"/>
      <c r="DPD824" s="399"/>
      <c r="DPE824" s="399"/>
      <c r="DPF824" s="399"/>
      <c r="DPG824" s="399"/>
      <c r="DPH824" s="399"/>
      <c r="DPI824" s="399"/>
      <c r="DPJ824" s="399"/>
      <c r="DPK824" s="399"/>
      <c r="DPL824" s="399"/>
      <c r="DPM824" s="399"/>
      <c r="DPN824" s="399"/>
      <c r="DPO824" s="399"/>
      <c r="DPP824" s="399"/>
      <c r="DPQ824" s="399"/>
      <c r="DPR824" s="399"/>
      <c r="DPS824" s="399"/>
      <c r="DPT824" s="399"/>
      <c r="DPU824" s="399"/>
      <c r="DPV824" s="399"/>
      <c r="DPW824" s="399"/>
      <c r="DPX824" s="399"/>
      <c r="DPY824" s="399"/>
      <c r="DPZ824" s="399"/>
      <c r="DQA824" s="399"/>
      <c r="DQB824" s="399"/>
      <c r="DQC824" s="399"/>
      <c r="DQD824" s="399"/>
      <c r="DQE824" s="399"/>
      <c r="DQF824" s="399"/>
      <c r="DQG824" s="399"/>
      <c r="DQH824" s="399"/>
      <c r="DQI824" s="399"/>
      <c r="DQJ824" s="399"/>
      <c r="DQK824" s="399"/>
      <c r="DQL824" s="399"/>
      <c r="DQM824" s="399"/>
      <c r="DQN824" s="399"/>
      <c r="DQO824" s="399"/>
      <c r="DQP824" s="399"/>
      <c r="DQQ824" s="399"/>
      <c r="DQR824" s="399"/>
      <c r="DQS824" s="399"/>
      <c r="DQT824" s="399"/>
      <c r="DQU824" s="399"/>
      <c r="DQV824" s="399"/>
      <c r="DQW824" s="399"/>
      <c r="DQX824" s="399"/>
      <c r="DQY824" s="399"/>
      <c r="DQZ824" s="399"/>
      <c r="DRA824" s="399"/>
      <c r="DRB824" s="399"/>
      <c r="DRC824" s="399"/>
      <c r="DRD824" s="399"/>
      <c r="DRE824" s="399"/>
      <c r="DRF824" s="399"/>
      <c r="DRG824" s="399"/>
      <c r="DRH824" s="399"/>
      <c r="DRI824" s="399"/>
      <c r="DRJ824" s="399"/>
      <c r="DRK824" s="399"/>
      <c r="DRL824" s="399"/>
      <c r="DRM824" s="399"/>
      <c r="DRN824" s="399"/>
      <c r="DRO824" s="399"/>
      <c r="DRP824" s="399"/>
      <c r="DRQ824" s="399"/>
      <c r="DRR824" s="399"/>
      <c r="DRS824" s="399"/>
      <c r="DRT824" s="399"/>
      <c r="DRU824" s="399"/>
      <c r="DRV824" s="399"/>
      <c r="DRW824" s="399"/>
      <c r="DRX824" s="399"/>
      <c r="DRY824" s="399"/>
      <c r="DRZ824" s="399"/>
      <c r="DSA824" s="399"/>
      <c r="DSB824" s="399"/>
      <c r="DSC824" s="399"/>
      <c r="DSD824" s="399"/>
      <c r="DSE824" s="399"/>
      <c r="DSF824" s="399"/>
      <c r="DSG824" s="399"/>
      <c r="DSH824" s="399"/>
      <c r="DSI824" s="399"/>
      <c r="DSJ824" s="399"/>
      <c r="DSK824" s="399"/>
      <c r="DSL824" s="399"/>
      <c r="DSM824" s="399"/>
      <c r="DSN824" s="399"/>
      <c r="DSO824" s="399"/>
      <c r="DSP824" s="399"/>
      <c r="DSQ824" s="399"/>
      <c r="DSR824" s="399"/>
      <c r="DSS824" s="399"/>
      <c r="DST824" s="399"/>
      <c r="DSU824" s="399"/>
      <c r="DSV824" s="399"/>
      <c r="DSW824" s="399"/>
      <c r="DSX824" s="399"/>
      <c r="DSY824" s="399"/>
      <c r="DSZ824" s="399"/>
      <c r="DTA824" s="399"/>
      <c r="DTB824" s="399"/>
      <c r="DTC824" s="399"/>
      <c r="DTD824" s="399"/>
      <c r="DTE824" s="399"/>
      <c r="DTF824" s="399"/>
      <c r="DTG824" s="399"/>
      <c r="DTH824" s="399"/>
      <c r="DTI824" s="399"/>
      <c r="DTJ824" s="399"/>
      <c r="DTK824" s="399"/>
      <c r="DTL824" s="399"/>
      <c r="DTM824" s="399"/>
      <c r="DTN824" s="399"/>
      <c r="DTO824" s="399"/>
      <c r="DTP824" s="399"/>
      <c r="DTQ824" s="399"/>
      <c r="DTR824" s="399"/>
      <c r="DTS824" s="399"/>
      <c r="DTT824" s="399"/>
      <c r="DTU824" s="399"/>
      <c r="DTV824" s="399"/>
      <c r="DTW824" s="399"/>
      <c r="DTX824" s="399"/>
      <c r="DTY824" s="399"/>
      <c r="DTZ824" s="399"/>
      <c r="DUA824" s="399"/>
      <c r="DUB824" s="399"/>
      <c r="DUC824" s="399"/>
      <c r="DUD824" s="399"/>
      <c r="DUE824" s="399"/>
      <c r="DUF824" s="399"/>
      <c r="DUG824" s="399"/>
      <c r="DUH824" s="399"/>
      <c r="DUI824" s="399"/>
      <c r="DUJ824" s="399"/>
      <c r="DUK824" s="399"/>
      <c r="DUL824" s="399"/>
      <c r="DUM824" s="399"/>
      <c r="DUN824" s="399"/>
      <c r="DUO824" s="399"/>
      <c r="DUP824" s="399"/>
      <c r="DUQ824" s="399"/>
      <c r="DUR824" s="399"/>
      <c r="DUS824" s="399"/>
      <c r="DUT824" s="399"/>
      <c r="DUU824" s="399"/>
      <c r="DUV824" s="399"/>
      <c r="DUW824" s="399"/>
      <c r="DUX824" s="399"/>
      <c r="DUY824" s="399"/>
      <c r="DUZ824" s="399"/>
      <c r="DVA824" s="399"/>
      <c r="DVB824" s="399"/>
      <c r="DVC824" s="399"/>
      <c r="DVD824" s="399"/>
      <c r="DVE824" s="399"/>
      <c r="DVF824" s="399"/>
      <c r="DVG824" s="399"/>
      <c r="DVH824" s="399"/>
      <c r="DVI824" s="399"/>
      <c r="DVJ824" s="399"/>
      <c r="DVK824" s="399"/>
      <c r="DVL824" s="399"/>
      <c r="DVM824" s="399"/>
      <c r="DVN824" s="399"/>
      <c r="DVO824" s="399"/>
      <c r="DVP824" s="399"/>
      <c r="DVQ824" s="399"/>
      <c r="DVR824" s="399"/>
      <c r="DVS824" s="399"/>
      <c r="DVT824" s="399"/>
      <c r="DVU824" s="399"/>
      <c r="DVV824" s="399"/>
      <c r="DVW824" s="399"/>
      <c r="DVX824" s="399"/>
      <c r="DVY824" s="399"/>
      <c r="DVZ824" s="399"/>
      <c r="DWA824" s="399"/>
      <c r="DWB824" s="399"/>
      <c r="DWC824" s="399"/>
      <c r="DWD824" s="399"/>
      <c r="DWE824" s="399"/>
      <c r="DWF824" s="399"/>
      <c r="DWG824" s="399"/>
      <c r="DWH824" s="399"/>
      <c r="DWI824" s="399"/>
      <c r="DWJ824" s="399"/>
      <c r="DWK824" s="399"/>
      <c r="DWL824" s="399"/>
      <c r="DWM824" s="399"/>
      <c r="DWN824" s="399"/>
      <c r="DWO824" s="399"/>
      <c r="DWP824" s="399"/>
      <c r="DWQ824" s="399"/>
      <c r="DWR824" s="399"/>
      <c r="DWS824" s="399"/>
      <c r="DWT824" s="399"/>
      <c r="DWU824" s="399"/>
      <c r="DWV824" s="399"/>
      <c r="DWW824" s="399"/>
      <c r="DWX824" s="399"/>
      <c r="DWY824" s="399"/>
      <c r="DWZ824" s="399"/>
      <c r="DXA824" s="399"/>
      <c r="DXB824" s="399"/>
      <c r="DXC824" s="399"/>
      <c r="DXD824" s="399"/>
      <c r="DXE824" s="399"/>
      <c r="DXF824" s="399"/>
      <c r="DXG824" s="399"/>
      <c r="DXH824" s="399"/>
      <c r="DXI824" s="399"/>
      <c r="DXJ824" s="399"/>
      <c r="DXK824" s="399"/>
      <c r="DXL824" s="399"/>
      <c r="DXM824" s="399"/>
      <c r="DXN824" s="399"/>
      <c r="DXO824" s="399"/>
      <c r="DXP824" s="399"/>
      <c r="DXQ824" s="399"/>
      <c r="DXR824" s="399"/>
      <c r="DXS824" s="399"/>
      <c r="DXT824" s="399"/>
      <c r="DXU824" s="399"/>
      <c r="DXV824" s="399"/>
      <c r="DXW824" s="399"/>
      <c r="DXX824" s="399"/>
      <c r="DXY824" s="399"/>
      <c r="DXZ824" s="399"/>
      <c r="DYA824" s="399"/>
      <c r="DYB824" s="399"/>
      <c r="DYC824" s="399"/>
      <c r="DYD824" s="399"/>
      <c r="DYE824" s="399"/>
      <c r="DYF824" s="399"/>
      <c r="DYG824" s="399"/>
      <c r="DYH824" s="399"/>
      <c r="DYI824" s="399"/>
      <c r="DYJ824" s="399"/>
      <c r="DYK824" s="399"/>
      <c r="DYL824" s="399"/>
      <c r="DYM824" s="399"/>
      <c r="DYN824" s="399"/>
      <c r="DYO824" s="399"/>
      <c r="DYP824" s="399"/>
      <c r="DYQ824" s="399"/>
      <c r="DYR824" s="399"/>
      <c r="DYS824" s="399"/>
      <c r="DYT824" s="399"/>
      <c r="DYU824" s="399"/>
      <c r="DYV824" s="399"/>
      <c r="DYW824" s="399"/>
      <c r="DYX824" s="399"/>
      <c r="DYY824" s="399"/>
      <c r="DYZ824" s="399"/>
      <c r="DZA824" s="399"/>
      <c r="DZB824" s="399"/>
      <c r="DZC824" s="399"/>
      <c r="DZD824" s="399"/>
      <c r="DZE824" s="399"/>
      <c r="DZF824" s="399"/>
      <c r="DZG824" s="399"/>
      <c r="DZH824" s="399"/>
      <c r="DZI824" s="399"/>
      <c r="DZJ824" s="399"/>
      <c r="DZK824" s="399"/>
      <c r="DZL824" s="399"/>
      <c r="DZM824" s="399"/>
      <c r="DZN824" s="399"/>
      <c r="DZO824" s="399"/>
      <c r="DZP824" s="399"/>
      <c r="DZQ824" s="399"/>
      <c r="DZR824" s="399"/>
      <c r="DZS824" s="399"/>
      <c r="DZT824" s="399"/>
      <c r="DZU824" s="399"/>
      <c r="DZV824" s="399"/>
      <c r="DZW824" s="399"/>
      <c r="DZX824" s="399"/>
      <c r="DZY824" s="399"/>
      <c r="DZZ824" s="399"/>
      <c r="EAA824" s="399"/>
      <c r="EAB824" s="399"/>
      <c r="EAC824" s="399"/>
      <c r="EAD824" s="399"/>
      <c r="EAE824" s="399"/>
      <c r="EAF824" s="399"/>
      <c r="EAG824" s="399"/>
      <c r="EAH824" s="399"/>
      <c r="EAI824" s="399"/>
      <c r="EAJ824" s="399"/>
      <c r="EAK824" s="399"/>
      <c r="EAL824" s="399"/>
      <c r="EAM824" s="399"/>
      <c r="EAN824" s="399"/>
      <c r="EAO824" s="399"/>
      <c r="EAP824" s="399"/>
      <c r="EAQ824" s="399"/>
      <c r="EAR824" s="399"/>
      <c r="EAS824" s="399"/>
      <c r="EAT824" s="399"/>
      <c r="EAU824" s="399"/>
      <c r="EAV824" s="399"/>
      <c r="EAW824" s="399"/>
      <c r="EAX824" s="399"/>
      <c r="EAY824" s="399"/>
      <c r="EAZ824" s="399"/>
      <c r="EBA824" s="399"/>
      <c r="EBB824" s="399"/>
      <c r="EBC824" s="399"/>
      <c r="EBD824" s="399"/>
      <c r="EBE824" s="399"/>
      <c r="EBF824" s="399"/>
      <c r="EBG824" s="399"/>
      <c r="EBH824" s="399"/>
      <c r="EBI824" s="399"/>
      <c r="EBJ824" s="399"/>
      <c r="EBK824" s="399"/>
      <c r="EBL824" s="399"/>
      <c r="EBM824" s="399"/>
      <c r="EBN824" s="399"/>
      <c r="EBO824" s="399"/>
      <c r="EBP824" s="399"/>
      <c r="EBQ824" s="399"/>
      <c r="EBR824" s="399"/>
      <c r="EBS824" s="399"/>
      <c r="EBT824" s="399"/>
      <c r="EBU824" s="399"/>
      <c r="EBV824" s="399"/>
      <c r="EBW824" s="399"/>
      <c r="EBX824" s="399"/>
      <c r="EBY824" s="399"/>
      <c r="EBZ824" s="399"/>
      <c r="ECA824" s="399"/>
      <c r="ECB824" s="399"/>
      <c r="ECC824" s="399"/>
      <c r="ECD824" s="399"/>
      <c r="ECE824" s="399"/>
      <c r="ECF824" s="399"/>
      <c r="ECG824" s="399"/>
      <c r="ECH824" s="399"/>
      <c r="ECI824" s="399"/>
      <c r="ECJ824" s="399"/>
      <c r="ECK824" s="399"/>
      <c r="ECL824" s="399"/>
      <c r="ECM824" s="399"/>
      <c r="ECN824" s="399"/>
      <c r="ECO824" s="399"/>
      <c r="ECP824" s="399"/>
      <c r="ECQ824" s="399"/>
      <c r="ECR824" s="399"/>
      <c r="ECS824" s="399"/>
      <c r="ECT824" s="399"/>
      <c r="ECU824" s="399"/>
      <c r="ECV824" s="399"/>
      <c r="ECW824" s="399"/>
      <c r="ECX824" s="399"/>
      <c r="ECY824" s="399"/>
      <c r="ECZ824" s="399"/>
      <c r="EDA824" s="399"/>
      <c r="EDB824" s="399"/>
      <c r="EDC824" s="399"/>
      <c r="EDD824" s="399"/>
      <c r="EDE824" s="399"/>
      <c r="EDF824" s="399"/>
      <c r="EDG824" s="399"/>
      <c r="EDH824" s="399"/>
      <c r="EDI824" s="399"/>
      <c r="EDJ824" s="399"/>
      <c r="EDK824" s="399"/>
      <c r="EDL824" s="399"/>
      <c r="EDM824" s="399"/>
      <c r="EDN824" s="399"/>
      <c r="EDO824" s="399"/>
      <c r="EDP824" s="399"/>
      <c r="EDQ824" s="399"/>
      <c r="EDR824" s="399"/>
      <c r="EDS824" s="399"/>
      <c r="EDT824" s="399"/>
      <c r="EDU824" s="399"/>
      <c r="EDV824" s="399"/>
      <c r="EDW824" s="399"/>
      <c r="EDX824" s="399"/>
      <c r="EDY824" s="399"/>
      <c r="EDZ824" s="399"/>
      <c r="EEA824" s="399"/>
      <c r="EEB824" s="399"/>
      <c r="EEC824" s="399"/>
      <c r="EED824" s="399"/>
      <c r="EEE824" s="399"/>
      <c r="EEF824" s="399"/>
      <c r="EEG824" s="399"/>
      <c r="EEH824" s="399"/>
      <c r="EEI824" s="399"/>
      <c r="EEJ824" s="399"/>
      <c r="EEK824" s="399"/>
      <c r="EEL824" s="399"/>
      <c r="EEM824" s="399"/>
      <c r="EEN824" s="399"/>
      <c r="EEO824" s="399"/>
      <c r="EEP824" s="399"/>
      <c r="EEQ824" s="399"/>
      <c r="EER824" s="399"/>
      <c r="EES824" s="399"/>
      <c r="EET824" s="399"/>
      <c r="EEU824" s="399"/>
      <c r="EEV824" s="399"/>
      <c r="EEW824" s="399"/>
      <c r="EEX824" s="399"/>
      <c r="EEY824" s="399"/>
      <c r="EEZ824" s="399"/>
      <c r="EFA824" s="399"/>
      <c r="EFB824" s="399"/>
      <c r="EFC824" s="399"/>
      <c r="EFD824" s="399"/>
      <c r="EFE824" s="399"/>
      <c r="EFF824" s="399"/>
      <c r="EFG824" s="399"/>
      <c r="EFH824" s="399"/>
      <c r="EFI824" s="399"/>
      <c r="EFJ824" s="399"/>
      <c r="EFK824" s="399"/>
      <c r="EFL824" s="399"/>
      <c r="EFM824" s="399"/>
      <c r="EFN824" s="399"/>
      <c r="EFO824" s="399"/>
      <c r="EFP824" s="399"/>
      <c r="EFQ824" s="399"/>
      <c r="EFR824" s="399"/>
      <c r="EFS824" s="399"/>
      <c r="EFT824" s="399"/>
      <c r="EFU824" s="399"/>
      <c r="EFV824" s="399"/>
      <c r="EFW824" s="399"/>
      <c r="EFX824" s="399"/>
      <c r="EFY824" s="399"/>
      <c r="EFZ824" s="399"/>
      <c r="EGA824" s="399"/>
      <c r="EGB824" s="399"/>
      <c r="EGC824" s="399"/>
      <c r="EGD824" s="399"/>
      <c r="EGE824" s="399"/>
      <c r="EGF824" s="399"/>
      <c r="EGG824" s="399"/>
      <c r="EGH824" s="399"/>
      <c r="EGI824" s="399"/>
      <c r="EGJ824" s="399"/>
      <c r="EGK824" s="399"/>
      <c r="EGL824" s="399"/>
      <c r="EGM824" s="399"/>
      <c r="EGN824" s="399"/>
      <c r="EGO824" s="399"/>
      <c r="EGP824" s="399"/>
      <c r="EGQ824" s="399"/>
      <c r="EGR824" s="399"/>
      <c r="EGS824" s="399"/>
      <c r="EGT824" s="399"/>
      <c r="EGU824" s="399"/>
      <c r="EGV824" s="399"/>
      <c r="EGW824" s="399"/>
      <c r="EGX824" s="399"/>
      <c r="EGY824" s="399"/>
      <c r="EGZ824" s="399"/>
      <c r="EHA824" s="399"/>
      <c r="EHB824" s="399"/>
      <c r="EHC824" s="399"/>
      <c r="EHD824" s="399"/>
      <c r="EHE824" s="399"/>
      <c r="EHF824" s="399"/>
      <c r="EHG824" s="399"/>
      <c r="EHH824" s="399"/>
      <c r="EHI824" s="399"/>
      <c r="EHJ824" s="399"/>
      <c r="EHK824" s="399"/>
      <c r="EHL824" s="399"/>
      <c r="EHM824" s="399"/>
      <c r="EHN824" s="399"/>
      <c r="EHO824" s="399"/>
      <c r="EHP824" s="399"/>
      <c r="EHQ824" s="399"/>
      <c r="EHR824" s="399"/>
      <c r="EHS824" s="399"/>
      <c r="EHT824" s="399"/>
      <c r="EHU824" s="399"/>
      <c r="EHV824" s="399"/>
      <c r="EHW824" s="399"/>
      <c r="EHX824" s="399"/>
      <c r="EHY824" s="399"/>
      <c r="EHZ824" s="399"/>
      <c r="EIA824" s="399"/>
      <c r="EIB824" s="399"/>
      <c r="EIC824" s="399"/>
      <c r="EID824" s="399"/>
      <c r="EIE824" s="399"/>
      <c r="EIF824" s="399"/>
      <c r="EIG824" s="399"/>
      <c r="EIH824" s="399"/>
      <c r="EII824" s="399"/>
      <c r="EIJ824" s="399"/>
      <c r="EIK824" s="399"/>
      <c r="EIL824" s="399"/>
      <c r="EIM824" s="399"/>
      <c r="EIN824" s="399"/>
      <c r="EIO824" s="399"/>
      <c r="EIP824" s="399"/>
      <c r="EIQ824" s="399"/>
      <c r="EIR824" s="399"/>
      <c r="EIS824" s="399"/>
      <c r="EIT824" s="399"/>
      <c r="EIU824" s="399"/>
      <c r="EIV824" s="399"/>
      <c r="EIW824" s="399"/>
      <c r="EIX824" s="399"/>
      <c r="EIY824" s="399"/>
      <c r="EIZ824" s="399"/>
      <c r="EJA824" s="399"/>
      <c r="EJB824" s="399"/>
      <c r="EJC824" s="399"/>
      <c r="EJD824" s="399"/>
      <c r="EJE824" s="399"/>
      <c r="EJF824" s="399"/>
      <c r="EJG824" s="399"/>
      <c r="EJH824" s="399"/>
      <c r="EJI824" s="399"/>
      <c r="EJJ824" s="399"/>
      <c r="EJK824" s="399"/>
      <c r="EJL824" s="399"/>
      <c r="EJM824" s="399"/>
      <c r="EJN824" s="399"/>
      <c r="EJO824" s="399"/>
      <c r="EJP824" s="399"/>
      <c r="EJQ824" s="399"/>
      <c r="EJR824" s="399"/>
      <c r="EJS824" s="399"/>
      <c r="EJT824" s="399"/>
      <c r="EJU824" s="399"/>
      <c r="EJV824" s="399"/>
      <c r="EJW824" s="399"/>
      <c r="EJX824" s="399"/>
      <c r="EJY824" s="399"/>
      <c r="EJZ824" s="399"/>
      <c r="EKA824" s="399"/>
      <c r="EKB824" s="399"/>
      <c r="EKC824" s="399"/>
      <c r="EKD824" s="399"/>
      <c r="EKE824" s="399"/>
      <c r="EKF824" s="399"/>
      <c r="EKG824" s="399"/>
      <c r="EKH824" s="399"/>
      <c r="EKI824" s="399"/>
      <c r="EKJ824" s="399"/>
      <c r="EKK824" s="399"/>
      <c r="EKL824" s="399"/>
      <c r="EKM824" s="399"/>
      <c r="EKN824" s="399"/>
      <c r="EKO824" s="399"/>
      <c r="EKP824" s="399"/>
      <c r="EKQ824" s="399"/>
      <c r="EKR824" s="399"/>
      <c r="EKS824" s="399"/>
      <c r="EKT824" s="399"/>
      <c r="EKU824" s="399"/>
      <c r="EKV824" s="399"/>
      <c r="EKW824" s="399"/>
      <c r="EKX824" s="399"/>
      <c r="EKY824" s="399"/>
      <c r="EKZ824" s="399"/>
      <c r="ELA824" s="399"/>
      <c r="ELB824" s="399"/>
      <c r="ELC824" s="399"/>
      <c r="ELD824" s="399"/>
      <c r="ELE824" s="399"/>
      <c r="ELF824" s="399"/>
      <c r="ELG824" s="399"/>
      <c r="ELH824" s="399"/>
      <c r="ELI824" s="399"/>
      <c r="ELJ824" s="399"/>
      <c r="ELK824" s="399"/>
      <c r="ELL824" s="399"/>
      <c r="ELM824" s="399"/>
      <c r="ELN824" s="399"/>
      <c r="ELO824" s="399"/>
      <c r="ELP824" s="399"/>
      <c r="ELQ824" s="399"/>
      <c r="ELR824" s="399"/>
      <c r="ELS824" s="399"/>
      <c r="ELT824" s="399"/>
      <c r="ELU824" s="399"/>
      <c r="ELV824" s="399"/>
      <c r="ELW824" s="399"/>
      <c r="ELX824" s="399"/>
      <c r="ELY824" s="399"/>
      <c r="ELZ824" s="399"/>
      <c r="EMA824" s="399"/>
      <c r="EMB824" s="399"/>
      <c r="EMC824" s="399"/>
      <c r="EMD824" s="399"/>
      <c r="EME824" s="399"/>
      <c r="EMF824" s="399"/>
      <c r="EMG824" s="399"/>
      <c r="EMH824" s="399"/>
      <c r="EMI824" s="399"/>
      <c r="EMJ824" s="399"/>
      <c r="EMK824" s="399"/>
      <c r="EML824" s="399"/>
      <c r="EMM824" s="399"/>
      <c r="EMN824" s="399"/>
      <c r="EMO824" s="399"/>
      <c r="EMP824" s="399"/>
      <c r="EMQ824" s="399"/>
      <c r="EMR824" s="399"/>
      <c r="EMS824" s="399"/>
      <c r="EMT824" s="399"/>
      <c r="EMU824" s="399"/>
      <c r="EMV824" s="399"/>
      <c r="EMW824" s="399"/>
      <c r="EMX824" s="399"/>
      <c r="EMY824" s="399"/>
      <c r="EMZ824" s="399"/>
      <c r="ENA824" s="399"/>
      <c r="ENB824" s="399"/>
      <c r="ENC824" s="399"/>
      <c r="END824" s="399"/>
      <c r="ENE824" s="399"/>
      <c r="ENF824" s="399"/>
      <c r="ENG824" s="399"/>
      <c r="ENH824" s="399"/>
      <c r="ENI824" s="399"/>
      <c r="ENJ824" s="399"/>
      <c r="ENK824" s="399"/>
      <c r="ENL824" s="399"/>
      <c r="ENM824" s="399"/>
      <c r="ENN824" s="399"/>
      <c r="ENO824" s="399"/>
      <c r="ENP824" s="399"/>
      <c r="ENQ824" s="399"/>
      <c r="ENR824" s="399"/>
      <c r="ENS824" s="399"/>
      <c r="ENT824" s="399"/>
      <c r="ENU824" s="399"/>
      <c r="ENV824" s="399"/>
      <c r="ENW824" s="399"/>
      <c r="ENX824" s="399"/>
      <c r="ENY824" s="399"/>
      <c r="ENZ824" s="399"/>
      <c r="EOA824" s="399"/>
      <c r="EOB824" s="399"/>
      <c r="EOC824" s="399"/>
      <c r="EOD824" s="399"/>
      <c r="EOE824" s="399"/>
      <c r="EOF824" s="399"/>
      <c r="EOG824" s="399"/>
      <c r="EOH824" s="399"/>
      <c r="EOI824" s="399"/>
      <c r="EOJ824" s="399"/>
      <c r="EOK824" s="399"/>
      <c r="EOL824" s="399"/>
      <c r="EOM824" s="399"/>
      <c r="EON824" s="399"/>
      <c r="EOO824" s="399"/>
      <c r="EOP824" s="399"/>
      <c r="EOQ824" s="399"/>
      <c r="EOR824" s="399"/>
      <c r="EOS824" s="399"/>
      <c r="EOT824" s="399"/>
      <c r="EOU824" s="399"/>
      <c r="EOV824" s="399"/>
      <c r="EOW824" s="399"/>
      <c r="EOX824" s="399"/>
      <c r="EOY824" s="399"/>
      <c r="EOZ824" s="399"/>
      <c r="EPA824" s="399"/>
      <c r="EPB824" s="399"/>
      <c r="EPC824" s="399"/>
      <c r="EPD824" s="399"/>
      <c r="EPE824" s="399"/>
      <c r="EPF824" s="399"/>
      <c r="EPG824" s="399"/>
      <c r="EPH824" s="399"/>
      <c r="EPI824" s="399"/>
      <c r="EPJ824" s="399"/>
      <c r="EPK824" s="399"/>
      <c r="EPL824" s="399"/>
      <c r="EPM824" s="399"/>
      <c r="EPN824" s="399"/>
      <c r="EPO824" s="399"/>
      <c r="EPP824" s="399"/>
      <c r="EPQ824" s="399"/>
      <c r="EPR824" s="399"/>
      <c r="EPS824" s="399"/>
      <c r="EPT824" s="399"/>
      <c r="EPU824" s="399"/>
      <c r="EPV824" s="399"/>
      <c r="EPW824" s="399"/>
      <c r="EPX824" s="399"/>
      <c r="EPY824" s="399"/>
      <c r="EPZ824" s="399"/>
      <c r="EQA824" s="399"/>
      <c r="EQB824" s="399"/>
      <c r="EQC824" s="399"/>
      <c r="EQD824" s="399"/>
      <c r="EQE824" s="399"/>
      <c r="EQF824" s="399"/>
      <c r="EQG824" s="399"/>
      <c r="EQH824" s="399"/>
      <c r="EQI824" s="399"/>
      <c r="EQJ824" s="399"/>
      <c r="EQK824" s="399"/>
      <c r="EQL824" s="399"/>
      <c r="EQM824" s="399"/>
      <c r="EQN824" s="399"/>
      <c r="EQO824" s="399"/>
      <c r="EQP824" s="399"/>
      <c r="EQQ824" s="399"/>
      <c r="EQR824" s="399"/>
      <c r="EQS824" s="399"/>
      <c r="EQT824" s="399"/>
      <c r="EQU824" s="399"/>
      <c r="EQV824" s="399"/>
      <c r="EQW824" s="399"/>
      <c r="EQX824" s="399"/>
      <c r="EQY824" s="399"/>
      <c r="EQZ824" s="399"/>
      <c r="ERA824" s="399"/>
      <c r="ERB824" s="399"/>
      <c r="ERC824" s="399"/>
      <c r="ERD824" s="399"/>
      <c r="ERE824" s="399"/>
      <c r="ERF824" s="399"/>
      <c r="ERG824" s="399"/>
      <c r="ERH824" s="399"/>
      <c r="ERI824" s="399"/>
      <c r="ERJ824" s="399"/>
      <c r="ERK824" s="399"/>
      <c r="ERL824" s="399"/>
      <c r="ERM824" s="399"/>
      <c r="ERN824" s="399"/>
      <c r="ERO824" s="399"/>
      <c r="ERP824" s="399"/>
      <c r="ERQ824" s="399"/>
      <c r="ERR824" s="399"/>
      <c r="ERS824" s="399"/>
      <c r="ERT824" s="399"/>
      <c r="ERU824" s="399"/>
      <c r="ERV824" s="399"/>
      <c r="ERW824" s="399"/>
      <c r="ERX824" s="399"/>
      <c r="ERY824" s="399"/>
      <c r="ERZ824" s="399"/>
      <c r="ESA824" s="399"/>
      <c r="ESB824" s="399"/>
      <c r="ESC824" s="399"/>
      <c r="ESD824" s="399"/>
      <c r="ESE824" s="399"/>
      <c r="ESF824" s="399"/>
      <c r="ESG824" s="399"/>
      <c r="ESH824" s="399"/>
      <c r="ESI824" s="399"/>
      <c r="ESJ824" s="399"/>
      <c r="ESK824" s="399"/>
      <c r="ESL824" s="399"/>
      <c r="ESM824" s="399"/>
      <c r="ESN824" s="399"/>
      <c r="ESO824" s="399"/>
      <c r="ESP824" s="399"/>
      <c r="ESQ824" s="399"/>
      <c r="ESR824" s="399"/>
      <c r="ESS824" s="399"/>
      <c r="EST824" s="399"/>
      <c r="ESU824" s="399"/>
      <c r="ESV824" s="399"/>
      <c r="ESW824" s="399"/>
      <c r="ESX824" s="399"/>
      <c r="ESY824" s="399"/>
      <c r="ESZ824" s="399"/>
      <c r="ETA824" s="399"/>
      <c r="ETB824" s="399"/>
      <c r="ETC824" s="399"/>
      <c r="ETD824" s="399"/>
      <c r="ETE824" s="399"/>
      <c r="ETF824" s="399"/>
      <c r="ETG824" s="399"/>
      <c r="ETH824" s="399"/>
      <c r="ETI824" s="399"/>
      <c r="ETJ824" s="399"/>
      <c r="ETK824" s="399"/>
      <c r="ETL824" s="399"/>
      <c r="ETM824" s="399"/>
      <c r="ETN824" s="399"/>
      <c r="ETO824" s="399"/>
      <c r="ETP824" s="399"/>
      <c r="ETQ824" s="399"/>
      <c r="ETR824" s="399"/>
      <c r="ETS824" s="399"/>
      <c r="ETT824" s="399"/>
      <c r="ETU824" s="399"/>
      <c r="ETV824" s="399"/>
      <c r="ETW824" s="399"/>
      <c r="ETX824" s="399"/>
      <c r="ETY824" s="399"/>
      <c r="ETZ824" s="399"/>
      <c r="EUA824" s="399"/>
      <c r="EUB824" s="399"/>
      <c r="EUC824" s="399"/>
      <c r="EUD824" s="399"/>
      <c r="EUE824" s="399"/>
      <c r="EUF824" s="399"/>
      <c r="EUG824" s="399"/>
      <c r="EUH824" s="399"/>
      <c r="EUI824" s="399"/>
      <c r="EUJ824" s="399"/>
      <c r="EUK824" s="399"/>
      <c r="EUL824" s="399"/>
      <c r="EUM824" s="399"/>
      <c r="EUN824" s="399"/>
      <c r="EUO824" s="399"/>
      <c r="EUP824" s="399"/>
      <c r="EUQ824" s="399"/>
      <c r="EUR824" s="399"/>
      <c r="EUS824" s="399"/>
      <c r="EUT824" s="399"/>
      <c r="EUU824" s="399"/>
      <c r="EUV824" s="399"/>
      <c r="EUW824" s="399"/>
      <c r="EUX824" s="399"/>
      <c r="EUY824" s="399"/>
      <c r="EUZ824" s="399"/>
      <c r="EVA824" s="399"/>
      <c r="EVB824" s="399"/>
      <c r="EVC824" s="399"/>
      <c r="EVD824" s="399"/>
      <c r="EVE824" s="399"/>
      <c r="EVF824" s="399"/>
      <c r="EVG824" s="399"/>
      <c r="EVH824" s="399"/>
      <c r="EVI824" s="399"/>
      <c r="EVJ824" s="399"/>
      <c r="EVK824" s="399"/>
      <c r="EVL824" s="399"/>
      <c r="EVM824" s="399"/>
      <c r="EVN824" s="399"/>
      <c r="EVO824" s="399"/>
      <c r="EVP824" s="399"/>
      <c r="EVQ824" s="399"/>
      <c r="EVR824" s="399"/>
      <c r="EVS824" s="399"/>
      <c r="EVT824" s="399"/>
      <c r="EVU824" s="399"/>
      <c r="EVV824" s="399"/>
      <c r="EVW824" s="399"/>
      <c r="EVX824" s="399"/>
      <c r="EVY824" s="399"/>
      <c r="EVZ824" s="399"/>
      <c r="EWA824" s="399"/>
      <c r="EWB824" s="399"/>
      <c r="EWC824" s="399"/>
      <c r="EWD824" s="399"/>
      <c r="EWE824" s="399"/>
      <c r="EWF824" s="399"/>
      <c r="EWG824" s="399"/>
      <c r="EWH824" s="399"/>
      <c r="EWI824" s="399"/>
      <c r="EWJ824" s="399"/>
      <c r="EWK824" s="399"/>
      <c r="EWL824" s="399"/>
      <c r="EWM824" s="399"/>
      <c r="EWN824" s="399"/>
      <c r="EWO824" s="399"/>
      <c r="EWP824" s="399"/>
      <c r="EWQ824" s="399"/>
      <c r="EWR824" s="399"/>
      <c r="EWS824" s="399"/>
      <c r="EWT824" s="399"/>
      <c r="EWU824" s="399"/>
      <c r="EWV824" s="399"/>
      <c r="EWW824" s="399"/>
      <c r="EWX824" s="399"/>
      <c r="EWY824" s="399"/>
      <c r="EWZ824" s="399"/>
      <c r="EXA824" s="399"/>
      <c r="EXB824" s="399"/>
      <c r="EXC824" s="399"/>
      <c r="EXD824" s="399"/>
      <c r="EXE824" s="399"/>
      <c r="EXF824" s="399"/>
      <c r="EXG824" s="399"/>
      <c r="EXH824" s="399"/>
      <c r="EXI824" s="399"/>
      <c r="EXJ824" s="399"/>
      <c r="EXK824" s="399"/>
      <c r="EXL824" s="399"/>
      <c r="EXM824" s="399"/>
      <c r="EXN824" s="399"/>
      <c r="EXO824" s="399"/>
      <c r="EXP824" s="399"/>
      <c r="EXQ824" s="399"/>
      <c r="EXR824" s="399"/>
      <c r="EXS824" s="399"/>
      <c r="EXT824" s="399"/>
      <c r="EXU824" s="399"/>
      <c r="EXV824" s="399"/>
      <c r="EXW824" s="399"/>
      <c r="EXX824" s="399"/>
      <c r="EXY824" s="399"/>
      <c r="EXZ824" s="399"/>
      <c r="EYA824" s="399"/>
      <c r="EYB824" s="399"/>
      <c r="EYC824" s="399"/>
      <c r="EYD824" s="399"/>
      <c r="EYE824" s="399"/>
      <c r="EYF824" s="399"/>
      <c r="EYG824" s="399"/>
      <c r="EYH824" s="399"/>
      <c r="EYI824" s="399"/>
      <c r="EYJ824" s="399"/>
      <c r="EYK824" s="399"/>
      <c r="EYL824" s="399"/>
      <c r="EYM824" s="399"/>
      <c r="EYN824" s="399"/>
      <c r="EYO824" s="399"/>
      <c r="EYP824" s="399"/>
      <c r="EYQ824" s="399"/>
      <c r="EYR824" s="399"/>
      <c r="EYS824" s="399"/>
      <c r="EYT824" s="399"/>
      <c r="EYU824" s="399"/>
      <c r="EYV824" s="399"/>
      <c r="EYW824" s="399"/>
      <c r="EYX824" s="399"/>
      <c r="EYY824" s="399"/>
      <c r="EYZ824" s="399"/>
      <c r="EZA824" s="399"/>
      <c r="EZB824" s="399"/>
      <c r="EZC824" s="399"/>
      <c r="EZD824" s="399"/>
      <c r="EZE824" s="399"/>
      <c r="EZF824" s="399"/>
      <c r="EZG824" s="399"/>
      <c r="EZH824" s="399"/>
      <c r="EZI824" s="399"/>
      <c r="EZJ824" s="399"/>
      <c r="EZK824" s="399"/>
      <c r="EZL824" s="399"/>
      <c r="EZM824" s="399"/>
      <c r="EZN824" s="399"/>
      <c r="EZO824" s="399"/>
      <c r="EZP824" s="399"/>
      <c r="EZQ824" s="399"/>
      <c r="EZR824" s="399"/>
      <c r="EZS824" s="399"/>
      <c r="EZT824" s="399"/>
      <c r="EZU824" s="399"/>
      <c r="EZV824" s="399"/>
      <c r="EZW824" s="399"/>
      <c r="EZX824" s="399"/>
      <c r="EZY824" s="399"/>
      <c r="EZZ824" s="399"/>
      <c r="FAA824" s="399"/>
      <c r="FAB824" s="399"/>
      <c r="FAC824" s="399"/>
      <c r="FAD824" s="399"/>
      <c r="FAE824" s="399"/>
      <c r="FAF824" s="399"/>
      <c r="FAG824" s="399"/>
      <c r="FAH824" s="399"/>
      <c r="FAI824" s="399"/>
      <c r="FAJ824" s="399"/>
      <c r="FAK824" s="399"/>
      <c r="FAL824" s="399"/>
      <c r="FAM824" s="399"/>
      <c r="FAN824" s="399"/>
      <c r="FAO824" s="399"/>
      <c r="FAP824" s="399"/>
      <c r="FAQ824" s="399"/>
      <c r="FAR824" s="399"/>
      <c r="FAS824" s="399"/>
      <c r="FAT824" s="399"/>
      <c r="FAU824" s="399"/>
      <c r="FAV824" s="399"/>
      <c r="FAW824" s="399"/>
      <c r="FAX824" s="399"/>
      <c r="FAY824" s="399"/>
      <c r="FAZ824" s="399"/>
      <c r="FBA824" s="399"/>
      <c r="FBB824" s="399"/>
      <c r="FBC824" s="399"/>
      <c r="FBD824" s="399"/>
      <c r="FBE824" s="399"/>
      <c r="FBF824" s="399"/>
      <c r="FBG824" s="399"/>
      <c r="FBH824" s="399"/>
      <c r="FBI824" s="399"/>
      <c r="FBJ824" s="399"/>
      <c r="FBK824" s="399"/>
      <c r="FBL824" s="399"/>
      <c r="FBM824" s="399"/>
      <c r="FBN824" s="399"/>
      <c r="FBO824" s="399"/>
      <c r="FBP824" s="399"/>
      <c r="FBQ824" s="399"/>
      <c r="FBR824" s="399"/>
      <c r="FBS824" s="399"/>
      <c r="FBT824" s="399"/>
      <c r="FBU824" s="399"/>
      <c r="FBV824" s="399"/>
      <c r="FBW824" s="399"/>
      <c r="FBX824" s="399"/>
      <c r="FBY824" s="399"/>
      <c r="FBZ824" s="399"/>
      <c r="FCA824" s="399"/>
      <c r="FCB824" s="399"/>
      <c r="FCC824" s="399"/>
      <c r="FCD824" s="399"/>
      <c r="FCE824" s="399"/>
      <c r="FCF824" s="399"/>
      <c r="FCG824" s="399"/>
      <c r="FCH824" s="399"/>
      <c r="FCI824" s="399"/>
      <c r="FCJ824" s="399"/>
      <c r="FCK824" s="399"/>
      <c r="FCL824" s="399"/>
      <c r="FCM824" s="399"/>
      <c r="FCN824" s="399"/>
      <c r="FCO824" s="399"/>
      <c r="FCP824" s="399"/>
      <c r="FCQ824" s="399"/>
      <c r="FCR824" s="399"/>
      <c r="FCS824" s="399"/>
      <c r="FCT824" s="399"/>
      <c r="FCU824" s="399"/>
      <c r="FCV824" s="399"/>
      <c r="FCW824" s="399"/>
      <c r="FCX824" s="399"/>
      <c r="FCY824" s="399"/>
      <c r="FCZ824" s="399"/>
      <c r="FDA824" s="399"/>
      <c r="FDB824" s="399"/>
      <c r="FDC824" s="399"/>
      <c r="FDD824" s="399"/>
      <c r="FDE824" s="399"/>
      <c r="FDF824" s="399"/>
      <c r="FDG824" s="399"/>
      <c r="FDH824" s="399"/>
      <c r="FDI824" s="399"/>
      <c r="FDJ824" s="399"/>
      <c r="FDK824" s="399"/>
      <c r="FDL824" s="399"/>
      <c r="FDM824" s="399"/>
      <c r="FDN824" s="399"/>
      <c r="FDO824" s="399"/>
      <c r="FDP824" s="399"/>
      <c r="FDQ824" s="399"/>
      <c r="FDR824" s="399"/>
      <c r="FDS824" s="399"/>
      <c r="FDT824" s="399"/>
      <c r="FDU824" s="399"/>
      <c r="FDV824" s="399"/>
      <c r="FDW824" s="399"/>
      <c r="FDX824" s="399"/>
      <c r="FDY824" s="399"/>
      <c r="FDZ824" s="399"/>
      <c r="FEA824" s="399"/>
      <c r="FEB824" s="399"/>
      <c r="FEC824" s="399"/>
      <c r="FED824" s="399"/>
      <c r="FEE824" s="399"/>
      <c r="FEF824" s="399"/>
      <c r="FEG824" s="399"/>
      <c r="FEH824" s="399"/>
      <c r="FEI824" s="399"/>
      <c r="FEJ824" s="399"/>
      <c r="FEK824" s="399"/>
      <c r="FEL824" s="399"/>
      <c r="FEM824" s="399"/>
      <c r="FEN824" s="399"/>
      <c r="FEO824" s="399"/>
      <c r="FEP824" s="399"/>
      <c r="FEQ824" s="399"/>
      <c r="FER824" s="399"/>
      <c r="FES824" s="399"/>
      <c r="FET824" s="399"/>
      <c r="FEU824" s="399"/>
      <c r="FEV824" s="399"/>
      <c r="FEW824" s="399"/>
      <c r="FEX824" s="399"/>
      <c r="FEY824" s="399"/>
      <c r="FEZ824" s="399"/>
      <c r="FFA824" s="399"/>
      <c r="FFB824" s="399"/>
      <c r="FFC824" s="399"/>
      <c r="FFD824" s="399"/>
      <c r="FFE824" s="399"/>
      <c r="FFF824" s="399"/>
      <c r="FFG824" s="399"/>
      <c r="FFH824" s="399"/>
      <c r="FFI824" s="399"/>
      <c r="FFJ824" s="399"/>
      <c r="FFK824" s="399"/>
      <c r="FFL824" s="399"/>
      <c r="FFM824" s="399"/>
      <c r="FFN824" s="399"/>
      <c r="FFO824" s="399"/>
      <c r="FFP824" s="399"/>
      <c r="FFQ824" s="399"/>
      <c r="FFR824" s="399"/>
      <c r="FFS824" s="399"/>
      <c r="FFT824" s="399"/>
      <c r="FFU824" s="399"/>
      <c r="FFV824" s="399"/>
      <c r="FFW824" s="399"/>
      <c r="FFX824" s="399"/>
      <c r="FFY824" s="399"/>
      <c r="FFZ824" s="399"/>
      <c r="FGA824" s="399"/>
      <c r="FGB824" s="399"/>
      <c r="FGC824" s="399"/>
      <c r="FGD824" s="399"/>
      <c r="FGE824" s="399"/>
      <c r="FGF824" s="399"/>
      <c r="FGG824" s="399"/>
      <c r="FGH824" s="399"/>
      <c r="FGI824" s="399"/>
      <c r="FGJ824" s="399"/>
      <c r="FGK824" s="399"/>
      <c r="FGL824" s="399"/>
      <c r="FGM824" s="399"/>
      <c r="FGN824" s="399"/>
      <c r="FGO824" s="399"/>
      <c r="FGP824" s="399"/>
      <c r="FGQ824" s="399"/>
      <c r="FGR824" s="399"/>
      <c r="FGS824" s="399"/>
      <c r="FGT824" s="399"/>
      <c r="FGU824" s="399"/>
      <c r="FGV824" s="399"/>
      <c r="FGW824" s="399"/>
      <c r="FGX824" s="399"/>
      <c r="FGY824" s="399"/>
      <c r="FGZ824" s="399"/>
      <c r="FHA824" s="399"/>
      <c r="FHB824" s="399"/>
      <c r="FHC824" s="399"/>
      <c r="FHD824" s="399"/>
      <c r="FHE824" s="399"/>
      <c r="FHF824" s="399"/>
      <c r="FHG824" s="399"/>
      <c r="FHH824" s="399"/>
      <c r="FHI824" s="399"/>
      <c r="FHJ824" s="399"/>
      <c r="FHK824" s="399"/>
      <c r="FHL824" s="399"/>
      <c r="FHM824" s="399"/>
      <c r="FHN824" s="399"/>
      <c r="FHO824" s="399"/>
      <c r="FHP824" s="399"/>
      <c r="FHQ824" s="399"/>
      <c r="FHR824" s="399"/>
      <c r="FHS824" s="399"/>
      <c r="FHT824" s="399"/>
      <c r="FHU824" s="399"/>
      <c r="FHV824" s="399"/>
      <c r="FHW824" s="399"/>
      <c r="FHX824" s="399"/>
      <c r="FHY824" s="399"/>
      <c r="FHZ824" s="399"/>
      <c r="FIA824" s="399"/>
      <c r="FIB824" s="399"/>
      <c r="FIC824" s="399"/>
      <c r="FID824" s="399"/>
      <c r="FIE824" s="399"/>
      <c r="FIF824" s="399"/>
      <c r="FIG824" s="399"/>
      <c r="FIH824" s="399"/>
      <c r="FII824" s="399"/>
      <c r="FIJ824" s="399"/>
      <c r="FIK824" s="399"/>
      <c r="FIL824" s="399"/>
      <c r="FIM824" s="399"/>
      <c r="FIN824" s="399"/>
      <c r="FIO824" s="399"/>
      <c r="FIP824" s="399"/>
      <c r="FIQ824" s="399"/>
      <c r="FIR824" s="399"/>
      <c r="FIS824" s="399"/>
      <c r="FIT824" s="399"/>
      <c r="FIU824" s="399"/>
      <c r="FIV824" s="399"/>
      <c r="FIW824" s="399"/>
      <c r="FIX824" s="399"/>
      <c r="FIY824" s="399"/>
      <c r="FIZ824" s="399"/>
      <c r="FJA824" s="399"/>
      <c r="FJB824" s="399"/>
      <c r="FJC824" s="399"/>
      <c r="FJD824" s="399"/>
      <c r="FJE824" s="399"/>
      <c r="FJF824" s="399"/>
      <c r="FJG824" s="399"/>
      <c r="FJH824" s="399"/>
      <c r="FJI824" s="399"/>
      <c r="FJJ824" s="399"/>
      <c r="FJK824" s="399"/>
      <c r="FJL824" s="399"/>
      <c r="FJM824" s="399"/>
      <c r="FJN824" s="399"/>
      <c r="FJO824" s="399"/>
      <c r="FJP824" s="399"/>
      <c r="FJQ824" s="399"/>
      <c r="FJR824" s="399"/>
      <c r="FJS824" s="399"/>
      <c r="FJT824" s="399"/>
      <c r="FJU824" s="399"/>
      <c r="FJV824" s="399"/>
      <c r="FJW824" s="399"/>
      <c r="FJX824" s="399"/>
      <c r="FJY824" s="399"/>
      <c r="FJZ824" s="399"/>
      <c r="FKA824" s="399"/>
      <c r="FKB824" s="399"/>
      <c r="FKC824" s="399"/>
      <c r="FKD824" s="399"/>
      <c r="FKE824" s="399"/>
      <c r="FKF824" s="399"/>
      <c r="FKG824" s="399"/>
      <c r="FKH824" s="399"/>
      <c r="FKI824" s="399"/>
      <c r="FKJ824" s="399"/>
      <c r="FKK824" s="399"/>
      <c r="FKL824" s="399"/>
      <c r="FKM824" s="399"/>
      <c r="FKN824" s="399"/>
      <c r="FKO824" s="399"/>
      <c r="FKP824" s="399"/>
      <c r="FKQ824" s="399"/>
      <c r="FKR824" s="399"/>
      <c r="FKS824" s="399"/>
      <c r="FKT824" s="399"/>
      <c r="FKU824" s="399"/>
      <c r="FKV824" s="399"/>
      <c r="FKW824" s="399"/>
      <c r="FKX824" s="399"/>
      <c r="FKY824" s="399"/>
      <c r="FKZ824" s="399"/>
      <c r="FLA824" s="399"/>
      <c r="FLB824" s="399"/>
      <c r="FLC824" s="399"/>
      <c r="FLD824" s="399"/>
      <c r="FLE824" s="399"/>
      <c r="FLF824" s="399"/>
      <c r="FLG824" s="399"/>
      <c r="FLH824" s="399"/>
      <c r="FLI824" s="399"/>
      <c r="FLJ824" s="399"/>
      <c r="FLK824" s="399"/>
      <c r="FLL824" s="399"/>
      <c r="FLM824" s="399"/>
      <c r="FLN824" s="399"/>
      <c r="FLO824" s="399"/>
      <c r="FLP824" s="399"/>
      <c r="FLQ824" s="399"/>
      <c r="FLR824" s="399"/>
      <c r="FLS824" s="399"/>
      <c r="FLT824" s="399"/>
      <c r="FLU824" s="399"/>
      <c r="FLV824" s="399"/>
      <c r="FLW824" s="399"/>
      <c r="FLX824" s="399"/>
      <c r="FLY824" s="399"/>
      <c r="FLZ824" s="399"/>
      <c r="FMA824" s="399"/>
      <c r="FMB824" s="399"/>
      <c r="FMC824" s="399"/>
      <c r="FMD824" s="399"/>
      <c r="FME824" s="399"/>
      <c r="FMF824" s="399"/>
      <c r="FMG824" s="399"/>
      <c r="FMH824" s="399"/>
      <c r="FMI824" s="399"/>
      <c r="FMJ824" s="399"/>
      <c r="FMK824" s="399"/>
      <c r="FML824" s="399"/>
      <c r="FMM824" s="399"/>
      <c r="FMN824" s="399"/>
      <c r="FMO824" s="399"/>
      <c r="FMP824" s="399"/>
      <c r="FMQ824" s="399"/>
      <c r="FMR824" s="399"/>
      <c r="FMS824" s="399"/>
      <c r="FMT824" s="399"/>
      <c r="FMU824" s="399"/>
      <c r="FMV824" s="399"/>
      <c r="FMW824" s="399"/>
      <c r="FMX824" s="399"/>
      <c r="FMY824" s="399"/>
      <c r="FMZ824" s="399"/>
      <c r="FNA824" s="399"/>
      <c r="FNB824" s="399"/>
      <c r="FNC824" s="399"/>
      <c r="FND824" s="399"/>
      <c r="FNE824" s="399"/>
      <c r="FNF824" s="399"/>
      <c r="FNG824" s="399"/>
      <c r="FNH824" s="399"/>
      <c r="FNI824" s="399"/>
      <c r="FNJ824" s="399"/>
      <c r="FNK824" s="399"/>
      <c r="FNL824" s="399"/>
      <c r="FNM824" s="399"/>
      <c r="FNN824" s="399"/>
      <c r="FNO824" s="399"/>
      <c r="FNP824" s="399"/>
      <c r="FNQ824" s="399"/>
      <c r="FNR824" s="399"/>
      <c r="FNS824" s="399"/>
      <c r="FNT824" s="399"/>
      <c r="FNU824" s="399"/>
      <c r="FNV824" s="399"/>
      <c r="FNW824" s="399"/>
      <c r="FNX824" s="399"/>
      <c r="FNY824" s="399"/>
      <c r="FNZ824" s="399"/>
      <c r="FOA824" s="399"/>
      <c r="FOB824" s="399"/>
      <c r="FOC824" s="399"/>
      <c r="FOD824" s="399"/>
      <c r="FOE824" s="399"/>
      <c r="FOF824" s="399"/>
      <c r="FOG824" s="399"/>
      <c r="FOH824" s="399"/>
      <c r="FOI824" s="399"/>
      <c r="FOJ824" s="399"/>
      <c r="FOK824" s="399"/>
      <c r="FOL824" s="399"/>
      <c r="FOM824" s="399"/>
      <c r="FON824" s="399"/>
      <c r="FOO824" s="399"/>
      <c r="FOP824" s="399"/>
      <c r="FOQ824" s="399"/>
      <c r="FOR824" s="399"/>
      <c r="FOS824" s="399"/>
      <c r="FOT824" s="399"/>
      <c r="FOU824" s="399"/>
      <c r="FOV824" s="399"/>
      <c r="FOW824" s="399"/>
      <c r="FOX824" s="399"/>
      <c r="FOY824" s="399"/>
      <c r="FOZ824" s="399"/>
      <c r="FPA824" s="399"/>
      <c r="FPB824" s="399"/>
      <c r="FPC824" s="399"/>
      <c r="FPD824" s="399"/>
      <c r="FPE824" s="399"/>
      <c r="FPF824" s="399"/>
      <c r="FPG824" s="399"/>
      <c r="FPH824" s="399"/>
      <c r="FPI824" s="399"/>
      <c r="FPJ824" s="399"/>
      <c r="FPK824" s="399"/>
      <c r="FPL824" s="399"/>
      <c r="FPM824" s="399"/>
      <c r="FPN824" s="399"/>
      <c r="FPO824" s="399"/>
      <c r="FPP824" s="399"/>
      <c r="FPQ824" s="399"/>
      <c r="FPR824" s="399"/>
      <c r="FPS824" s="399"/>
      <c r="FPT824" s="399"/>
      <c r="FPU824" s="399"/>
      <c r="FPV824" s="399"/>
      <c r="FPW824" s="399"/>
      <c r="FPX824" s="399"/>
      <c r="FPY824" s="399"/>
      <c r="FPZ824" s="399"/>
      <c r="FQA824" s="399"/>
      <c r="FQB824" s="399"/>
      <c r="FQC824" s="399"/>
      <c r="FQD824" s="399"/>
      <c r="FQE824" s="399"/>
      <c r="FQF824" s="399"/>
      <c r="FQG824" s="399"/>
      <c r="FQH824" s="399"/>
      <c r="FQI824" s="399"/>
      <c r="FQJ824" s="399"/>
      <c r="FQK824" s="399"/>
      <c r="FQL824" s="399"/>
      <c r="FQM824" s="399"/>
      <c r="FQN824" s="399"/>
      <c r="FQO824" s="399"/>
      <c r="FQP824" s="399"/>
      <c r="FQQ824" s="399"/>
      <c r="FQR824" s="399"/>
      <c r="FQS824" s="399"/>
      <c r="FQT824" s="399"/>
      <c r="FQU824" s="399"/>
      <c r="FQV824" s="399"/>
      <c r="FQW824" s="399"/>
      <c r="FQX824" s="399"/>
      <c r="FQY824" s="399"/>
      <c r="FQZ824" s="399"/>
      <c r="FRA824" s="399"/>
      <c r="FRB824" s="399"/>
      <c r="FRC824" s="399"/>
      <c r="FRD824" s="399"/>
      <c r="FRE824" s="399"/>
      <c r="FRF824" s="399"/>
      <c r="FRG824" s="399"/>
      <c r="FRH824" s="399"/>
      <c r="FRI824" s="399"/>
      <c r="FRJ824" s="399"/>
      <c r="FRK824" s="399"/>
      <c r="FRL824" s="399"/>
      <c r="FRM824" s="399"/>
      <c r="FRN824" s="399"/>
      <c r="FRO824" s="399"/>
      <c r="FRP824" s="399"/>
      <c r="FRQ824" s="399"/>
      <c r="FRR824" s="399"/>
      <c r="FRS824" s="399"/>
      <c r="FRT824" s="399"/>
      <c r="FRU824" s="399"/>
      <c r="FRV824" s="399"/>
      <c r="FRW824" s="399"/>
      <c r="FRX824" s="399"/>
      <c r="FRY824" s="399"/>
      <c r="FRZ824" s="399"/>
      <c r="FSA824" s="399"/>
      <c r="FSB824" s="399"/>
      <c r="FSC824" s="399"/>
      <c r="FSD824" s="399"/>
      <c r="FSE824" s="399"/>
      <c r="FSF824" s="399"/>
      <c r="FSG824" s="399"/>
      <c r="FSH824" s="399"/>
      <c r="FSI824" s="399"/>
      <c r="FSJ824" s="399"/>
      <c r="FSK824" s="399"/>
      <c r="FSL824" s="399"/>
      <c r="FSM824" s="399"/>
      <c r="FSN824" s="399"/>
      <c r="FSO824" s="399"/>
      <c r="FSP824" s="399"/>
      <c r="FSQ824" s="399"/>
      <c r="FSR824" s="399"/>
      <c r="FSS824" s="399"/>
      <c r="FST824" s="399"/>
      <c r="FSU824" s="399"/>
      <c r="FSV824" s="399"/>
      <c r="FSW824" s="399"/>
      <c r="FSX824" s="399"/>
      <c r="FSY824" s="399"/>
      <c r="FSZ824" s="399"/>
      <c r="FTA824" s="399"/>
      <c r="FTB824" s="399"/>
      <c r="FTC824" s="399"/>
      <c r="FTD824" s="399"/>
      <c r="FTE824" s="399"/>
      <c r="FTF824" s="399"/>
      <c r="FTG824" s="399"/>
      <c r="FTH824" s="399"/>
      <c r="FTI824" s="399"/>
      <c r="FTJ824" s="399"/>
      <c r="FTK824" s="399"/>
      <c r="FTL824" s="399"/>
      <c r="FTM824" s="399"/>
      <c r="FTN824" s="399"/>
      <c r="FTO824" s="399"/>
      <c r="FTP824" s="399"/>
      <c r="FTQ824" s="399"/>
      <c r="FTR824" s="399"/>
      <c r="FTS824" s="399"/>
      <c r="FTT824" s="399"/>
      <c r="FTU824" s="399"/>
      <c r="FTV824" s="399"/>
      <c r="FTW824" s="399"/>
      <c r="FTX824" s="399"/>
      <c r="FTY824" s="399"/>
      <c r="FTZ824" s="399"/>
      <c r="FUA824" s="399"/>
      <c r="FUB824" s="399"/>
      <c r="FUC824" s="399"/>
      <c r="FUD824" s="399"/>
      <c r="FUE824" s="399"/>
      <c r="FUF824" s="399"/>
      <c r="FUG824" s="399"/>
      <c r="FUH824" s="399"/>
      <c r="FUI824" s="399"/>
      <c r="FUJ824" s="399"/>
      <c r="FUK824" s="399"/>
      <c r="FUL824" s="399"/>
      <c r="FUM824" s="399"/>
      <c r="FUN824" s="399"/>
      <c r="FUO824" s="399"/>
      <c r="FUP824" s="399"/>
      <c r="FUQ824" s="399"/>
      <c r="FUR824" s="399"/>
      <c r="FUS824" s="399"/>
      <c r="FUT824" s="399"/>
      <c r="FUU824" s="399"/>
      <c r="FUV824" s="399"/>
      <c r="FUW824" s="399"/>
      <c r="FUX824" s="399"/>
      <c r="FUY824" s="399"/>
      <c r="FUZ824" s="399"/>
      <c r="FVA824" s="399"/>
      <c r="FVB824" s="399"/>
      <c r="FVC824" s="399"/>
      <c r="FVD824" s="399"/>
      <c r="FVE824" s="399"/>
      <c r="FVF824" s="399"/>
      <c r="FVG824" s="399"/>
      <c r="FVH824" s="399"/>
      <c r="FVI824" s="399"/>
      <c r="FVJ824" s="399"/>
      <c r="FVK824" s="399"/>
      <c r="FVL824" s="399"/>
      <c r="FVM824" s="399"/>
      <c r="FVN824" s="399"/>
      <c r="FVO824" s="399"/>
      <c r="FVP824" s="399"/>
      <c r="FVQ824" s="399"/>
      <c r="FVR824" s="399"/>
      <c r="FVS824" s="399"/>
      <c r="FVT824" s="399"/>
      <c r="FVU824" s="399"/>
      <c r="FVV824" s="399"/>
      <c r="FVW824" s="399"/>
      <c r="FVX824" s="399"/>
      <c r="FVY824" s="399"/>
      <c r="FVZ824" s="399"/>
      <c r="FWA824" s="399"/>
      <c r="FWB824" s="399"/>
      <c r="FWC824" s="399"/>
      <c r="FWD824" s="399"/>
      <c r="FWE824" s="399"/>
      <c r="FWF824" s="399"/>
      <c r="FWG824" s="399"/>
      <c r="FWH824" s="399"/>
      <c r="FWI824" s="399"/>
      <c r="FWJ824" s="399"/>
      <c r="FWK824" s="399"/>
      <c r="FWL824" s="399"/>
      <c r="FWM824" s="399"/>
      <c r="FWN824" s="399"/>
      <c r="FWO824" s="399"/>
      <c r="FWP824" s="399"/>
      <c r="FWQ824" s="399"/>
      <c r="FWR824" s="399"/>
      <c r="FWS824" s="399"/>
      <c r="FWT824" s="399"/>
      <c r="FWU824" s="399"/>
      <c r="FWV824" s="399"/>
      <c r="FWW824" s="399"/>
      <c r="FWX824" s="399"/>
      <c r="FWY824" s="399"/>
      <c r="FWZ824" s="399"/>
      <c r="FXA824" s="399"/>
      <c r="FXB824" s="399"/>
      <c r="FXC824" s="399"/>
      <c r="FXD824" s="399"/>
      <c r="FXE824" s="399"/>
      <c r="FXF824" s="399"/>
      <c r="FXG824" s="399"/>
      <c r="FXH824" s="399"/>
      <c r="FXI824" s="399"/>
      <c r="FXJ824" s="399"/>
      <c r="FXK824" s="399"/>
      <c r="FXL824" s="399"/>
      <c r="FXM824" s="399"/>
      <c r="FXN824" s="399"/>
      <c r="FXO824" s="399"/>
      <c r="FXP824" s="399"/>
      <c r="FXQ824" s="399"/>
      <c r="FXR824" s="399"/>
      <c r="FXS824" s="399"/>
      <c r="FXT824" s="399"/>
      <c r="FXU824" s="399"/>
      <c r="FXV824" s="399"/>
      <c r="FXW824" s="399"/>
      <c r="FXX824" s="399"/>
      <c r="FXY824" s="399"/>
      <c r="FXZ824" s="399"/>
      <c r="FYA824" s="399"/>
      <c r="FYB824" s="399"/>
      <c r="FYC824" s="399"/>
      <c r="FYD824" s="399"/>
      <c r="FYE824" s="399"/>
      <c r="FYF824" s="399"/>
      <c r="FYG824" s="399"/>
      <c r="FYH824" s="399"/>
      <c r="FYI824" s="399"/>
      <c r="FYJ824" s="399"/>
      <c r="FYK824" s="399"/>
      <c r="FYL824" s="399"/>
      <c r="FYM824" s="399"/>
      <c r="FYN824" s="399"/>
      <c r="FYO824" s="399"/>
      <c r="FYP824" s="399"/>
      <c r="FYQ824" s="399"/>
      <c r="FYR824" s="399"/>
      <c r="FYS824" s="399"/>
      <c r="FYT824" s="399"/>
      <c r="FYU824" s="399"/>
      <c r="FYV824" s="399"/>
      <c r="FYW824" s="399"/>
      <c r="FYX824" s="399"/>
      <c r="FYY824" s="399"/>
      <c r="FYZ824" s="399"/>
      <c r="FZA824" s="399"/>
      <c r="FZB824" s="399"/>
      <c r="FZC824" s="399"/>
      <c r="FZD824" s="399"/>
      <c r="FZE824" s="399"/>
      <c r="FZF824" s="399"/>
      <c r="FZG824" s="399"/>
      <c r="FZH824" s="399"/>
      <c r="FZI824" s="399"/>
      <c r="FZJ824" s="399"/>
      <c r="FZK824" s="399"/>
      <c r="FZL824" s="399"/>
      <c r="FZM824" s="399"/>
      <c r="FZN824" s="399"/>
      <c r="FZO824" s="399"/>
      <c r="FZP824" s="399"/>
      <c r="FZQ824" s="399"/>
      <c r="FZR824" s="399"/>
      <c r="FZS824" s="399"/>
      <c r="FZT824" s="399"/>
      <c r="FZU824" s="399"/>
      <c r="FZV824" s="399"/>
      <c r="FZW824" s="399"/>
      <c r="FZX824" s="399"/>
      <c r="FZY824" s="399"/>
      <c r="FZZ824" s="399"/>
      <c r="GAA824" s="399"/>
      <c r="GAB824" s="399"/>
      <c r="GAC824" s="399"/>
      <c r="GAD824" s="399"/>
      <c r="GAE824" s="399"/>
      <c r="GAF824" s="399"/>
      <c r="GAG824" s="399"/>
      <c r="GAH824" s="399"/>
      <c r="GAI824" s="399"/>
      <c r="GAJ824" s="399"/>
      <c r="GAK824" s="399"/>
      <c r="GAL824" s="399"/>
      <c r="GAM824" s="399"/>
      <c r="GAN824" s="399"/>
      <c r="GAO824" s="399"/>
      <c r="GAP824" s="399"/>
      <c r="GAQ824" s="399"/>
      <c r="GAR824" s="399"/>
      <c r="GAS824" s="399"/>
      <c r="GAT824" s="399"/>
      <c r="GAU824" s="399"/>
      <c r="GAV824" s="399"/>
      <c r="GAW824" s="399"/>
      <c r="GAX824" s="399"/>
      <c r="GAY824" s="399"/>
      <c r="GAZ824" s="399"/>
      <c r="GBA824" s="399"/>
      <c r="GBB824" s="399"/>
      <c r="GBC824" s="399"/>
      <c r="GBD824" s="399"/>
      <c r="GBE824" s="399"/>
      <c r="GBF824" s="399"/>
      <c r="GBG824" s="399"/>
      <c r="GBH824" s="399"/>
      <c r="GBI824" s="399"/>
      <c r="GBJ824" s="399"/>
      <c r="GBK824" s="399"/>
      <c r="GBL824" s="399"/>
      <c r="GBM824" s="399"/>
      <c r="GBN824" s="399"/>
      <c r="GBO824" s="399"/>
      <c r="GBP824" s="399"/>
      <c r="GBQ824" s="399"/>
      <c r="GBR824" s="399"/>
      <c r="GBS824" s="399"/>
      <c r="GBT824" s="399"/>
      <c r="GBU824" s="399"/>
      <c r="GBV824" s="399"/>
      <c r="GBW824" s="399"/>
      <c r="GBX824" s="399"/>
      <c r="GBY824" s="399"/>
      <c r="GBZ824" s="399"/>
      <c r="GCA824" s="399"/>
      <c r="GCB824" s="399"/>
      <c r="GCC824" s="399"/>
      <c r="GCD824" s="399"/>
      <c r="GCE824" s="399"/>
      <c r="GCF824" s="399"/>
      <c r="GCG824" s="399"/>
      <c r="GCH824" s="399"/>
      <c r="GCI824" s="399"/>
      <c r="GCJ824" s="399"/>
      <c r="GCK824" s="399"/>
      <c r="GCL824" s="399"/>
      <c r="GCM824" s="399"/>
      <c r="GCN824" s="399"/>
      <c r="GCO824" s="399"/>
      <c r="GCP824" s="399"/>
      <c r="GCQ824" s="399"/>
      <c r="GCR824" s="399"/>
      <c r="GCS824" s="399"/>
      <c r="GCT824" s="399"/>
      <c r="GCU824" s="399"/>
      <c r="GCV824" s="399"/>
      <c r="GCW824" s="399"/>
      <c r="GCX824" s="399"/>
      <c r="GCY824" s="399"/>
      <c r="GCZ824" s="399"/>
      <c r="GDA824" s="399"/>
      <c r="GDB824" s="399"/>
      <c r="GDC824" s="399"/>
      <c r="GDD824" s="399"/>
      <c r="GDE824" s="399"/>
      <c r="GDF824" s="399"/>
      <c r="GDG824" s="399"/>
      <c r="GDH824" s="399"/>
      <c r="GDI824" s="399"/>
      <c r="GDJ824" s="399"/>
      <c r="GDK824" s="399"/>
      <c r="GDL824" s="399"/>
      <c r="GDM824" s="399"/>
      <c r="GDN824" s="399"/>
      <c r="GDO824" s="399"/>
      <c r="GDP824" s="399"/>
      <c r="GDQ824" s="399"/>
      <c r="GDR824" s="399"/>
      <c r="GDS824" s="399"/>
      <c r="GDT824" s="399"/>
      <c r="GDU824" s="399"/>
      <c r="GDV824" s="399"/>
      <c r="GDW824" s="399"/>
      <c r="GDX824" s="399"/>
      <c r="GDY824" s="399"/>
      <c r="GDZ824" s="399"/>
      <c r="GEA824" s="399"/>
      <c r="GEB824" s="399"/>
      <c r="GEC824" s="399"/>
      <c r="GED824" s="399"/>
      <c r="GEE824" s="399"/>
      <c r="GEF824" s="399"/>
      <c r="GEG824" s="399"/>
      <c r="GEH824" s="399"/>
      <c r="GEI824" s="399"/>
      <c r="GEJ824" s="399"/>
      <c r="GEK824" s="399"/>
      <c r="GEL824" s="399"/>
      <c r="GEM824" s="399"/>
      <c r="GEN824" s="399"/>
      <c r="GEO824" s="399"/>
      <c r="GEP824" s="399"/>
      <c r="GEQ824" s="399"/>
      <c r="GER824" s="399"/>
      <c r="GES824" s="399"/>
      <c r="GET824" s="399"/>
      <c r="GEU824" s="399"/>
      <c r="GEV824" s="399"/>
      <c r="GEW824" s="399"/>
      <c r="GEX824" s="399"/>
      <c r="GEY824" s="399"/>
      <c r="GEZ824" s="399"/>
      <c r="GFA824" s="399"/>
      <c r="GFB824" s="399"/>
      <c r="GFC824" s="399"/>
      <c r="GFD824" s="399"/>
      <c r="GFE824" s="399"/>
      <c r="GFF824" s="399"/>
      <c r="GFG824" s="399"/>
      <c r="GFH824" s="399"/>
      <c r="GFI824" s="399"/>
      <c r="GFJ824" s="399"/>
      <c r="GFK824" s="399"/>
      <c r="GFL824" s="399"/>
      <c r="GFM824" s="399"/>
      <c r="GFN824" s="399"/>
      <c r="GFO824" s="399"/>
      <c r="GFP824" s="399"/>
      <c r="GFQ824" s="399"/>
      <c r="GFR824" s="399"/>
      <c r="GFS824" s="399"/>
      <c r="GFT824" s="399"/>
      <c r="GFU824" s="399"/>
      <c r="GFV824" s="399"/>
      <c r="GFW824" s="399"/>
      <c r="GFX824" s="399"/>
      <c r="GFY824" s="399"/>
      <c r="GFZ824" s="399"/>
      <c r="GGA824" s="399"/>
      <c r="GGB824" s="399"/>
      <c r="GGC824" s="399"/>
      <c r="GGD824" s="399"/>
      <c r="GGE824" s="399"/>
      <c r="GGF824" s="399"/>
      <c r="GGG824" s="399"/>
      <c r="GGH824" s="399"/>
      <c r="GGI824" s="399"/>
      <c r="GGJ824" s="399"/>
      <c r="GGK824" s="399"/>
      <c r="GGL824" s="399"/>
      <c r="GGM824" s="399"/>
      <c r="GGN824" s="399"/>
      <c r="GGO824" s="399"/>
      <c r="GGP824" s="399"/>
      <c r="GGQ824" s="399"/>
      <c r="GGR824" s="399"/>
      <c r="GGS824" s="399"/>
      <c r="GGT824" s="399"/>
      <c r="GGU824" s="399"/>
      <c r="GGV824" s="399"/>
      <c r="GGW824" s="399"/>
      <c r="GGX824" s="399"/>
      <c r="GGY824" s="399"/>
      <c r="GGZ824" s="399"/>
      <c r="GHA824" s="399"/>
      <c r="GHB824" s="399"/>
      <c r="GHC824" s="399"/>
      <c r="GHD824" s="399"/>
      <c r="GHE824" s="399"/>
      <c r="GHF824" s="399"/>
      <c r="GHG824" s="399"/>
      <c r="GHH824" s="399"/>
      <c r="GHI824" s="399"/>
      <c r="GHJ824" s="399"/>
      <c r="GHK824" s="399"/>
      <c r="GHL824" s="399"/>
      <c r="GHM824" s="399"/>
      <c r="GHN824" s="399"/>
      <c r="GHO824" s="399"/>
      <c r="GHP824" s="399"/>
      <c r="GHQ824" s="399"/>
      <c r="GHR824" s="399"/>
      <c r="GHS824" s="399"/>
      <c r="GHT824" s="399"/>
      <c r="GHU824" s="399"/>
      <c r="GHV824" s="399"/>
      <c r="GHW824" s="399"/>
      <c r="GHX824" s="399"/>
      <c r="GHY824" s="399"/>
      <c r="GHZ824" s="399"/>
      <c r="GIA824" s="399"/>
      <c r="GIB824" s="399"/>
      <c r="GIC824" s="399"/>
      <c r="GID824" s="399"/>
      <c r="GIE824" s="399"/>
      <c r="GIF824" s="399"/>
      <c r="GIG824" s="399"/>
      <c r="GIH824" s="399"/>
      <c r="GII824" s="399"/>
      <c r="GIJ824" s="399"/>
      <c r="GIK824" s="399"/>
      <c r="GIL824" s="399"/>
      <c r="GIM824" s="399"/>
      <c r="GIN824" s="399"/>
      <c r="GIO824" s="399"/>
      <c r="GIP824" s="399"/>
      <c r="GIQ824" s="399"/>
      <c r="GIR824" s="399"/>
      <c r="GIS824" s="399"/>
      <c r="GIT824" s="399"/>
      <c r="GIU824" s="399"/>
      <c r="GIV824" s="399"/>
      <c r="GIW824" s="399"/>
      <c r="GIX824" s="399"/>
      <c r="GIY824" s="399"/>
      <c r="GIZ824" s="399"/>
      <c r="GJA824" s="399"/>
      <c r="GJB824" s="399"/>
      <c r="GJC824" s="399"/>
      <c r="GJD824" s="399"/>
      <c r="GJE824" s="399"/>
      <c r="GJF824" s="399"/>
      <c r="GJG824" s="399"/>
      <c r="GJH824" s="399"/>
      <c r="GJI824" s="399"/>
      <c r="GJJ824" s="399"/>
      <c r="GJK824" s="399"/>
      <c r="GJL824" s="399"/>
      <c r="GJM824" s="399"/>
      <c r="GJN824" s="399"/>
      <c r="GJO824" s="399"/>
      <c r="GJP824" s="399"/>
      <c r="GJQ824" s="399"/>
      <c r="GJR824" s="399"/>
      <c r="GJS824" s="399"/>
      <c r="GJT824" s="399"/>
      <c r="GJU824" s="399"/>
      <c r="GJV824" s="399"/>
      <c r="GJW824" s="399"/>
      <c r="GJX824" s="399"/>
      <c r="GJY824" s="399"/>
      <c r="GJZ824" s="399"/>
      <c r="GKA824" s="399"/>
      <c r="GKB824" s="399"/>
      <c r="GKC824" s="399"/>
      <c r="GKD824" s="399"/>
      <c r="GKE824" s="399"/>
      <c r="GKF824" s="399"/>
      <c r="GKG824" s="399"/>
      <c r="GKH824" s="399"/>
      <c r="GKI824" s="399"/>
      <c r="GKJ824" s="399"/>
      <c r="GKK824" s="399"/>
      <c r="GKL824" s="399"/>
      <c r="GKM824" s="399"/>
      <c r="GKN824" s="399"/>
      <c r="GKO824" s="399"/>
      <c r="GKP824" s="399"/>
      <c r="GKQ824" s="399"/>
      <c r="GKR824" s="399"/>
      <c r="GKS824" s="399"/>
      <c r="GKT824" s="399"/>
      <c r="GKU824" s="399"/>
      <c r="GKV824" s="399"/>
      <c r="GKW824" s="399"/>
      <c r="GKX824" s="399"/>
      <c r="GKY824" s="399"/>
      <c r="GKZ824" s="399"/>
      <c r="GLA824" s="399"/>
      <c r="GLB824" s="399"/>
      <c r="GLC824" s="399"/>
      <c r="GLD824" s="399"/>
      <c r="GLE824" s="399"/>
      <c r="GLF824" s="399"/>
      <c r="GLG824" s="399"/>
      <c r="GLH824" s="399"/>
      <c r="GLI824" s="399"/>
      <c r="GLJ824" s="399"/>
      <c r="GLK824" s="399"/>
      <c r="GLL824" s="399"/>
      <c r="GLM824" s="399"/>
      <c r="GLN824" s="399"/>
      <c r="GLO824" s="399"/>
      <c r="GLP824" s="399"/>
      <c r="GLQ824" s="399"/>
      <c r="GLR824" s="399"/>
      <c r="GLS824" s="399"/>
      <c r="GLT824" s="399"/>
      <c r="GLU824" s="399"/>
      <c r="GLV824" s="399"/>
      <c r="GLW824" s="399"/>
      <c r="GLX824" s="399"/>
      <c r="GLY824" s="399"/>
      <c r="GLZ824" s="399"/>
      <c r="GMA824" s="399"/>
      <c r="GMB824" s="399"/>
      <c r="GMC824" s="399"/>
      <c r="GMD824" s="399"/>
      <c r="GME824" s="399"/>
      <c r="GMF824" s="399"/>
      <c r="GMG824" s="399"/>
      <c r="GMH824" s="399"/>
      <c r="GMI824" s="399"/>
      <c r="GMJ824" s="399"/>
      <c r="GMK824" s="399"/>
      <c r="GML824" s="399"/>
      <c r="GMM824" s="399"/>
      <c r="GMN824" s="399"/>
      <c r="GMO824" s="399"/>
      <c r="GMP824" s="399"/>
      <c r="GMQ824" s="399"/>
      <c r="GMR824" s="399"/>
      <c r="GMS824" s="399"/>
      <c r="GMT824" s="399"/>
      <c r="GMU824" s="399"/>
      <c r="GMV824" s="399"/>
      <c r="GMW824" s="399"/>
      <c r="GMX824" s="399"/>
      <c r="GMY824" s="399"/>
      <c r="GMZ824" s="399"/>
      <c r="GNA824" s="399"/>
      <c r="GNB824" s="399"/>
      <c r="GNC824" s="399"/>
      <c r="GND824" s="399"/>
      <c r="GNE824" s="399"/>
      <c r="GNF824" s="399"/>
      <c r="GNG824" s="399"/>
      <c r="GNH824" s="399"/>
      <c r="GNI824" s="399"/>
      <c r="GNJ824" s="399"/>
      <c r="GNK824" s="399"/>
      <c r="GNL824" s="399"/>
      <c r="GNM824" s="399"/>
      <c r="GNN824" s="399"/>
      <c r="GNO824" s="399"/>
      <c r="GNP824" s="399"/>
      <c r="GNQ824" s="399"/>
      <c r="GNR824" s="399"/>
      <c r="GNS824" s="399"/>
      <c r="GNT824" s="399"/>
      <c r="GNU824" s="399"/>
      <c r="GNV824" s="399"/>
      <c r="GNW824" s="399"/>
      <c r="GNX824" s="399"/>
      <c r="GNY824" s="399"/>
      <c r="GNZ824" s="399"/>
      <c r="GOA824" s="399"/>
      <c r="GOB824" s="399"/>
      <c r="GOC824" s="399"/>
      <c r="GOD824" s="399"/>
      <c r="GOE824" s="399"/>
      <c r="GOF824" s="399"/>
      <c r="GOG824" s="399"/>
      <c r="GOH824" s="399"/>
      <c r="GOI824" s="399"/>
      <c r="GOJ824" s="399"/>
      <c r="GOK824" s="399"/>
      <c r="GOL824" s="399"/>
      <c r="GOM824" s="399"/>
      <c r="GON824" s="399"/>
      <c r="GOO824" s="399"/>
      <c r="GOP824" s="399"/>
      <c r="GOQ824" s="399"/>
      <c r="GOR824" s="399"/>
      <c r="GOS824" s="399"/>
      <c r="GOT824" s="399"/>
      <c r="GOU824" s="399"/>
      <c r="GOV824" s="399"/>
      <c r="GOW824" s="399"/>
      <c r="GOX824" s="399"/>
      <c r="GOY824" s="399"/>
      <c r="GOZ824" s="399"/>
      <c r="GPA824" s="399"/>
      <c r="GPB824" s="399"/>
      <c r="GPC824" s="399"/>
      <c r="GPD824" s="399"/>
      <c r="GPE824" s="399"/>
      <c r="GPF824" s="399"/>
      <c r="GPG824" s="399"/>
      <c r="GPH824" s="399"/>
      <c r="GPI824" s="399"/>
      <c r="GPJ824" s="399"/>
      <c r="GPK824" s="399"/>
      <c r="GPL824" s="399"/>
      <c r="GPM824" s="399"/>
      <c r="GPN824" s="399"/>
      <c r="GPO824" s="399"/>
      <c r="GPP824" s="399"/>
      <c r="GPQ824" s="399"/>
      <c r="GPR824" s="399"/>
      <c r="GPS824" s="399"/>
      <c r="GPT824" s="399"/>
      <c r="GPU824" s="399"/>
      <c r="GPV824" s="399"/>
      <c r="GPW824" s="399"/>
      <c r="GPX824" s="399"/>
      <c r="GPY824" s="399"/>
      <c r="GPZ824" s="399"/>
      <c r="GQA824" s="399"/>
      <c r="GQB824" s="399"/>
      <c r="GQC824" s="399"/>
      <c r="GQD824" s="399"/>
      <c r="GQE824" s="399"/>
      <c r="GQF824" s="399"/>
      <c r="GQG824" s="399"/>
      <c r="GQH824" s="399"/>
      <c r="GQI824" s="399"/>
      <c r="GQJ824" s="399"/>
      <c r="GQK824" s="399"/>
      <c r="GQL824" s="399"/>
      <c r="GQM824" s="399"/>
      <c r="GQN824" s="399"/>
      <c r="GQO824" s="399"/>
      <c r="GQP824" s="399"/>
      <c r="GQQ824" s="399"/>
      <c r="GQR824" s="399"/>
      <c r="GQS824" s="399"/>
      <c r="GQT824" s="399"/>
      <c r="GQU824" s="399"/>
      <c r="GQV824" s="399"/>
      <c r="GQW824" s="399"/>
      <c r="GQX824" s="399"/>
      <c r="GQY824" s="399"/>
      <c r="GQZ824" s="399"/>
      <c r="GRA824" s="399"/>
      <c r="GRB824" s="399"/>
      <c r="GRC824" s="399"/>
      <c r="GRD824" s="399"/>
      <c r="GRE824" s="399"/>
      <c r="GRF824" s="399"/>
      <c r="GRG824" s="399"/>
      <c r="GRH824" s="399"/>
      <c r="GRI824" s="399"/>
      <c r="GRJ824" s="399"/>
      <c r="GRK824" s="399"/>
      <c r="GRL824" s="399"/>
      <c r="GRM824" s="399"/>
      <c r="GRN824" s="399"/>
      <c r="GRO824" s="399"/>
      <c r="GRP824" s="399"/>
      <c r="GRQ824" s="399"/>
      <c r="GRR824" s="399"/>
      <c r="GRS824" s="399"/>
      <c r="GRT824" s="399"/>
      <c r="GRU824" s="399"/>
      <c r="GRV824" s="399"/>
      <c r="GRW824" s="399"/>
      <c r="GRX824" s="399"/>
      <c r="GRY824" s="399"/>
      <c r="GRZ824" s="399"/>
      <c r="GSA824" s="399"/>
      <c r="GSB824" s="399"/>
      <c r="GSC824" s="399"/>
      <c r="GSD824" s="399"/>
      <c r="GSE824" s="399"/>
      <c r="GSF824" s="399"/>
      <c r="GSG824" s="399"/>
      <c r="GSH824" s="399"/>
      <c r="GSI824" s="399"/>
      <c r="GSJ824" s="399"/>
      <c r="GSK824" s="399"/>
      <c r="GSL824" s="399"/>
      <c r="GSM824" s="399"/>
      <c r="GSN824" s="399"/>
      <c r="GSO824" s="399"/>
      <c r="GSP824" s="399"/>
      <c r="GSQ824" s="399"/>
      <c r="GSR824" s="399"/>
      <c r="GSS824" s="399"/>
      <c r="GST824" s="399"/>
      <c r="GSU824" s="399"/>
      <c r="GSV824" s="399"/>
      <c r="GSW824" s="399"/>
      <c r="GSX824" s="399"/>
      <c r="GSY824" s="399"/>
      <c r="GSZ824" s="399"/>
      <c r="GTA824" s="399"/>
      <c r="GTB824" s="399"/>
      <c r="GTC824" s="399"/>
      <c r="GTD824" s="399"/>
      <c r="GTE824" s="399"/>
      <c r="GTF824" s="399"/>
      <c r="GTG824" s="399"/>
      <c r="GTH824" s="399"/>
      <c r="GTI824" s="399"/>
      <c r="GTJ824" s="399"/>
      <c r="GTK824" s="399"/>
      <c r="GTL824" s="399"/>
      <c r="GTM824" s="399"/>
      <c r="GTN824" s="399"/>
      <c r="GTO824" s="399"/>
      <c r="GTP824" s="399"/>
      <c r="GTQ824" s="399"/>
      <c r="GTR824" s="399"/>
      <c r="GTS824" s="399"/>
      <c r="GTT824" s="399"/>
      <c r="GTU824" s="399"/>
      <c r="GTV824" s="399"/>
      <c r="GTW824" s="399"/>
      <c r="GTX824" s="399"/>
      <c r="GTY824" s="399"/>
      <c r="GTZ824" s="399"/>
      <c r="GUA824" s="399"/>
      <c r="GUB824" s="399"/>
      <c r="GUC824" s="399"/>
      <c r="GUD824" s="399"/>
      <c r="GUE824" s="399"/>
      <c r="GUF824" s="399"/>
      <c r="GUG824" s="399"/>
      <c r="GUH824" s="399"/>
      <c r="GUI824" s="399"/>
      <c r="GUJ824" s="399"/>
      <c r="GUK824" s="399"/>
      <c r="GUL824" s="399"/>
      <c r="GUM824" s="399"/>
      <c r="GUN824" s="399"/>
      <c r="GUO824" s="399"/>
      <c r="GUP824" s="399"/>
      <c r="GUQ824" s="399"/>
      <c r="GUR824" s="399"/>
      <c r="GUS824" s="399"/>
      <c r="GUT824" s="399"/>
      <c r="GUU824" s="399"/>
      <c r="GUV824" s="399"/>
      <c r="GUW824" s="399"/>
      <c r="GUX824" s="399"/>
      <c r="GUY824" s="399"/>
      <c r="GUZ824" s="399"/>
      <c r="GVA824" s="399"/>
      <c r="GVB824" s="399"/>
      <c r="GVC824" s="399"/>
      <c r="GVD824" s="399"/>
      <c r="GVE824" s="399"/>
      <c r="GVF824" s="399"/>
      <c r="GVG824" s="399"/>
      <c r="GVH824" s="399"/>
      <c r="GVI824" s="399"/>
      <c r="GVJ824" s="399"/>
      <c r="GVK824" s="399"/>
      <c r="GVL824" s="399"/>
      <c r="GVM824" s="399"/>
      <c r="GVN824" s="399"/>
      <c r="GVO824" s="399"/>
      <c r="GVP824" s="399"/>
      <c r="GVQ824" s="399"/>
      <c r="GVR824" s="399"/>
      <c r="GVS824" s="399"/>
      <c r="GVT824" s="399"/>
      <c r="GVU824" s="399"/>
      <c r="GVV824" s="399"/>
      <c r="GVW824" s="399"/>
      <c r="GVX824" s="399"/>
      <c r="GVY824" s="399"/>
      <c r="GVZ824" s="399"/>
      <c r="GWA824" s="399"/>
      <c r="GWB824" s="399"/>
      <c r="GWC824" s="399"/>
      <c r="GWD824" s="399"/>
      <c r="GWE824" s="399"/>
      <c r="GWF824" s="399"/>
      <c r="GWG824" s="399"/>
      <c r="GWH824" s="399"/>
      <c r="GWI824" s="399"/>
      <c r="GWJ824" s="399"/>
      <c r="GWK824" s="399"/>
      <c r="GWL824" s="399"/>
      <c r="GWM824" s="399"/>
      <c r="GWN824" s="399"/>
      <c r="GWO824" s="399"/>
      <c r="GWP824" s="399"/>
      <c r="GWQ824" s="399"/>
      <c r="GWR824" s="399"/>
      <c r="GWS824" s="399"/>
      <c r="GWT824" s="399"/>
      <c r="GWU824" s="399"/>
      <c r="GWV824" s="399"/>
      <c r="GWW824" s="399"/>
      <c r="GWX824" s="399"/>
      <c r="GWY824" s="399"/>
      <c r="GWZ824" s="399"/>
      <c r="GXA824" s="399"/>
      <c r="GXB824" s="399"/>
      <c r="GXC824" s="399"/>
      <c r="GXD824" s="399"/>
      <c r="GXE824" s="399"/>
      <c r="GXF824" s="399"/>
      <c r="GXG824" s="399"/>
      <c r="GXH824" s="399"/>
      <c r="GXI824" s="399"/>
      <c r="GXJ824" s="399"/>
      <c r="GXK824" s="399"/>
      <c r="GXL824" s="399"/>
      <c r="GXM824" s="399"/>
      <c r="GXN824" s="399"/>
      <c r="GXO824" s="399"/>
      <c r="GXP824" s="399"/>
      <c r="GXQ824" s="399"/>
      <c r="GXR824" s="399"/>
      <c r="GXS824" s="399"/>
      <c r="GXT824" s="399"/>
      <c r="GXU824" s="399"/>
      <c r="GXV824" s="399"/>
      <c r="GXW824" s="399"/>
      <c r="GXX824" s="399"/>
      <c r="GXY824" s="399"/>
      <c r="GXZ824" s="399"/>
      <c r="GYA824" s="399"/>
      <c r="GYB824" s="399"/>
      <c r="GYC824" s="399"/>
      <c r="GYD824" s="399"/>
      <c r="GYE824" s="399"/>
      <c r="GYF824" s="399"/>
      <c r="GYG824" s="399"/>
      <c r="GYH824" s="399"/>
      <c r="GYI824" s="399"/>
      <c r="GYJ824" s="399"/>
      <c r="GYK824" s="399"/>
      <c r="GYL824" s="399"/>
      <c r="GYM824" s="399"/>
      <c r="GYN824" s="399"/>
      <c r="GYO824" s="399"/>
      <c r="GYP824" s="399"/>
      <c r="GYQ824" s="399"/>
      <c r="GYR824" s="399"/>
      <c r="GYS824" s="399"/>
      <c r="GYT824" s="399"/>
      <c r="GYU824" s="399"/>
      <c r="GYV824" s="399"/>
      <c r="GYW824" s="399"/>
      <c r="GYX824" s="399"/>
      <c r="GYY824" s="399"/>
      <c r="GYZ824" s="399"/>
      <c r="GZA824" s="399"/>
      <c r="GZB824" s="399"/>
      <c r="GZC824" s="399"/>
      <c r="GZD824" s="399"/>
      <c r="GZE824" s="399"/>
      <c r="GZF824" s="399"/>
      <c r="GZG824" s="399"/>
      <c r="GZH824" s="399"/>
      <c r="GZI824" s="399"/>
      <c r="GZJ824" s="399"/>
      <c r="GZK824" s="399"/>
      <c r="GZL824" s="399"/>
      <c r="GZM824" s="399"/>
      <c r="GZN824" s="399"/>
      <c r="GZO824" s="399"/>
      <c r="GZP824" s="399"/>
      <c r="GZQ824" s="399"/>
      <c r="GZR824" s="399"/>
      <c r="GZS824" s="399"/>
      <c r="GZT824" s="399"/>
      <c r="GZU824" s="399"/>
      <c r="GZV824" s="399"/>
      <c r="GZW824" s="399"/>
      <c r="GZX824" s="399"/>
      <c r="GZY824" s="399"/>
      <c r="GZZ824" s="399"/>
      <c r="HAA824" s="399"/>
      <c r="HAB824" s="399"/>
      <c r="HAC824" s="399"/>
      <c r="HAD824" s="399"/>
      <c r="HAE824" s="399"/>
      <c r="HAF824" s="399"/>
      <c r="HAG824" s="399"/>
      <c r="HAH824" s="399"/>
      <c r="HAI824" s="399"/>
      <c r="HAJ824" s="399"/>
      <c r="HAK824" s="399"/>
      <c r="HAL824" s="399"/>
      <c r="HAM824" s="399"/>
      <c r="HAN824" s="399"/>
      <c r="HAO824" s="399"/>
      <c r="HAP824" s="399"/>
      <c r="HAQ824" s="399"/>
      <c r="HAR824" s="399"/>
      <c r="HAS824" s="399"/>
      <c r="HAT824" s="399"/>
      <c r="HAU824" s="399"/>
      <c r="HAV824" s="399"/>
      <c r="HAW824" s="399"/>
      <c r="HAX824" s="399"/>
      <c r="HAY824" s="399"/>
      <c r="HAZ824" s="399"/>
      <c r="HBA824" s="399"/>
      <c r="HBB824" s="399"/>
      <c r="HBC824" s="399"/>
      <c r="HBD824" s="399"/>
      <c r="HBE824" s="399"/>
      <c r="HBF824" s="399"/>
      <c r="HBG824" s="399"/>
      <c r="HBH824" s="399"/>
      <c r="HBI824" s="399"/>
      <c r="HBJ824" s="399"/>
      <c r="HBK824" s="399"/>
      <c r="HBL824" s="399"/>
      <c r="HBM824" s="399"/>
      <c r="HBN824" s="399"/>
      <c r="HBO824" s="399"/>
      <c r="HBP824" s="399"/>
      <c r="HBQ824" s="399"/>
      <c r="HBR824" s="399"/>
      <c r="HBS824" s="399"/>
      <c r="HBT824" s="399"/>
      <c r="HBU824" s="399"/>
      <c r="HBV824" s="399"/>
      <c r="HBW824" s="399"/>
      <c r="HBX824" s="399"/>
      <c r="HBY824" s="399"/>
      <c r="HBZ824" s="399"/>
      <c r="HCA824" s="399"/>
      <c r="HCB824" s="399"/>
      <c r="HCC824" s="399"/>
      <c r="HCD824" s="399"/>
      <c r="HCE824" s="399"/>
      <c r="HCF824" s="399"/>
      <c r="HCG824" s="399"/>
      <c r="HCH824" s="399"/>
      <c r="HCI824" s="399"/>
      <c r="HCJ824" s="399"/>
      <c r="HCK824" s="399"/>
      <c r="HCL824" s="399"/>
      <c r="HCM824" s="399"/>
      <c r="HCN824" s="399"/>
      <c r="HCO824" s="399"/>
      <c r="HCP824" s="399"/>
      <c r="HCQ824" s="399"/>
      <c r="HCR824" s="399"/>
      <c r="HCS824" s="399"/>
      <c r="HCT824" s="399"/>
      <c r="HCU824" s="399"/>
      <c r="HCV824" s="399"/>
      <c r="HCW824" s="399"/>
      <c r="HCX824" s="399"/>
      <c r="HCY824" s="399"/>
      <c r="HCZ824" s="399"/>
      <c r="HDA824" s="399"/>
      <c r="HDB824" s="399"/>
      <c r="HDC824" s="399"/>
      <c r="HDD824" s="399"/>
      <c r="HDE824" s="399"/>
      <c r="HDF824" s="399"/>
      <c r="HDG824" s="399"/>
      <c r="HDH824" s="399"/>
      <c r="HDI824" s="399"/>
      <c r="HDJ824" s="399"/>
      <c r="HDK824" s="399"/>
      <c r="HDL824" s="399"/>
      <c r="HDM824" s="399"/>
      <c r="HDN824" s="399"/>
      <c r="HDO824" s="399"/>
      <c r="HDP824" s="399"/>
      <c r="HDQ824" s="399"/>
      <c r="HDR824" s="399"/>
      <c r="HDS824" s="399"/>
      <c r="HDT824" s="399"/>
      <c r="HDU824" s="399"/>
      <c r="HDV824" s="399"/>
      <c r="HDW824" s="399"/>
      <c r="HDX824" s="399"/>
      <c r="HDY824" s="399"/>
      <c r="HDZ824" s="399"/>
      <c r="HEA824" s="399"/>
      <c r="HEB824" s="399"/>
      <c r="HEC824" s="399"/>
      <c r="HED824" s="399"/>
      <c r="HEE824" s="399"/>
      <c r="HEF824" s="399"/>
      <c r="HEG824" s="399"/>
      <c r="HEH824" s="399"/>
      <c r="HEI824" s="399"/>
      <c r="HEJ824" s="399"/>
      <c r="HEK824" s="399"/>
      <c r="HEL824" s="399"/>
      <c r="HEM824" s="399"/>
      <c r="HEN824" s="399"/>
      <c r="HEO824" s="399"/>
      <c r="HEP824" s="399"/>
      <c r="HEQ824" s="399"/>
      <c r="HER824" s="399"/>
      <c r="HES824" s="399"/>
      <c r="HET824" s="399"/>
      <c r="HEU824" s="399"/>
      <c r="HEV824" s="399"/>
      <c r="HEW824" s="399"/>
      <c r="HEX824" s="399"/>
      <c r="HEY824" s="399"/>
      <c r="HEZ824" s="399"/>
      <c r="HFA824" s="399"/>
      <c r="HFB824" s="399"/>
      <c r="HFC824" s="399"/>
      <c r="HFD824" s="399"/>
      <c r="HFE824" s="399"/>
      <c r="HFF824" s="399"/>
      <c r="HFG824" s="399"/>
      <c r="HFH824" s="399"/>
      <c r="HFI824" s="399"/>
      <c r="HFJ824" s="399"/>
      <c r="HFK824" s="399"/>
      <c r="HFL824" s="399"/>
      <c r="HFM824" s="399"/>
      <c r="HFN824" s="399"/>
      <c r="HFO824" s="399"/>
      <c r="HFP824" s="399"/>
      <c r="HFQ824" s="399"/>
      <c r="HFR824" s="399"/>
      <c r="HFS824" s="399"/>
      <c r="HFT824" s="399"/>
      <c r="HFU824" s="399"/>
      <c r="HFV824" s="399"/>
      <c r="HFW824" s="399"/>
      <c r="HFX824" s="399"/>
      <c r="HFY824" s="399"/>
      <c r="HFZ824" s="399"/>
      <c r="HGA824" s="399"/>
      <c r="HGB824" s="399"/>
      <c r="HGC824" s="399"/>
      <c r="HGD824" s="399"/>
      <c r="HGE824" s="399"/>
      <c r="HGF824" s="399"/>
      <c r="HGG824" s="399"/>
      <c r="HGH824" s="399"/>
      <c r="HGI824" s="399"/>
      <c r="HGJ824" s="399"/>
      <c r="HGK824" s="399"/>
      <c r="HGL824" s="399"/>
      <c r="HGM824" s="399"/>
      <c r="HGN824" s="399"/>
      <c r="HGO824" s="399"/>
      <c r="HGP824" s="399"/>
      <c r="HGQ824" s="399"/>
      <c r="HGR824" s="399"/>
      <c r="HGS824" s="399"/>
      <c r="HGT824" s="399"/>
      <c r="HGU824" s="399"/>
      <c r="HGV824" s="399"/>
      <c r="HGW824" s="399"/>
      <c r="HGX824" s="399"/>
      <c r="HGY824" s="399"/>
      <c r="HGZ824" s="399"/>
      <c r="HHA824" s="399"/>
      <c r="HHB824" s="399"/>
      <c r="HHC824" s="399"/>
      <c r="HHD824" s="399"/>
      <c r="HHE824" s="399"/>
      <c r="HHF824" s="399"/>
      <c r="HHG824" s="399"/>
      <c r="HHH824" s="399"/>
      <c r="HHI824" s="399"/>
      <c r="HHJ824" s="399"/>
      <c r="HHK824" s="399"/>
      <c r="HHL824" s="399"/>
      <c r="HHM824" s="399"/>
      <c r="HHN824" s="399"/>
      <c r="HHO824" s="399"/>
      <c r="HHP824" s="399"/>
      <c r="HHQ824" s="399"/>
      <c r="HHR824" s="399"/>
      <c r="HHS824" s="399"/>
      <c r="HHT824" s="399"/>
      <c r="HHU824" s="399"/>
      <c r="HHV824" s="399"/>
      <c r="HHW824" s="399"/>
      <c r="HHX824" s="399"/>
      <c r="HHY824" s="399"/>
      <c r="HHZ824" s="399"/>
      <c r="HIA824" s="399"/>
      <c r="HIB824" s="399"/>
      <c r="HIC824" s="399"/>
      <c r="HID824" s="399"/>
      <c r="HIE824" s="399"/>
      <c r="HIF824" s="399"/>
      <c r="HIG824" s="399"/>
      <c r="HIH824" s="399"/>
      <c r="HII824" s="399"/>
      <c r="HIJ824" s="399"/>
      <c r="HIK824" s="399"/>
      <c r="HIL824" s="399"/>
      <c r="HIM824" s="399"/>
      <c r="HIN824" s="399"/>
      <c r="HIO824" s="399"/>
      <c r="HIP824" s="399"/>
      <c r="HIQ824" s="399"/>
      <c r="HIR824" s="399"/>
      <c r="HIS824" s="399"/>
      <c r="HIT824" s="399"/>
      <c r="HIU824" s="399"/>
      <c r="HIV824" s="399"/>
      <c r="HIW824" s="399"/>
      <c r="HIX824" s="399"/>
      <c r="HIY824" s="399"/>
      <c r="HIZ824" s="399"/>
      <c r="HJA824" s="399"/>
      <c r="HJB824" s="399"/>
      <c r="HJC824" s="399"/>
      <c r="HJD824" s="399"/>
      <c r="HJE824" s="399"/>
      <c r="HJF824" s="399"/>
      <c r="HJG824" s="399"/>
      <c r="HJH824" s="399"/>
      <c r="HJI824" s="399"/>
      <c r="HJJ824" s="399"/>
      <c r="HJK824" s="399"/>
      <c r="HJL824" s="399"/>
      <c r="HJM824" s="399"/>
      <c r="HJN824" s="399"/>
      <c r="HJO824" s="399"/>
      <c r="HJP824" s="399"/>
      <c r="HJQ824" s="399"/>
      <c r="HJR824" s="399"/>
      <c r="HJS824" s="399"/>
      <c r="HJT824" s="399"/>
      <c r="HJU824" s="399"/>
      <c r="HJV824" s="399"/>
      <c r="HJW824" s="399"/>
      <c r="HJX824" s="399"/>
      <c r="HJY824" s="399"/>
      <c r="HJZ824" s="399"/>
      <c r="HKA824" s="399"/>
      <c r="HKB824" s="399"/>
      <c r="HKC824" s="399"/>
      <c r="HKD824" s="399"/>
      <c r="HKE824" s="399"/>
      <c r="HKF824" s="399"/>
      <c r="HKG824" s="399"/>
      <c r="HKH824" s="399"/>
      <c r="HKI824" s="399"/>
      <c r="HKJ824" s="399"/>
      <c r="HKK824" s="399"/>
      <c r="HKL824" s="399"/>
      <c r="HKM824" s="399"/>
      <c r="HKN824" s="399"/>
      <c r="HKO824" s="399"/>
      <c r="HKP824" s="399"/>
      <c r="HKQ824" s="399"/>
      <c r="HKR824" s="399"/>
      <c r="HKS824" s="399"/>
      <c r="HKT824" s="399"/>
      <c r="HKU824" s="399"/>
      <c r="HKV824" s="399"/>
      <c r="HKW824" s="399"/>
      <c r="HKX824" s="399"/>
      <c r="HKY824" s="399"/>
      <c r="HKZ824" s="399"/>
      <c r="HLA824" s="399"/>
      <c r="HLB824" s="399"/>
      <c r="HLC824" s="399"/>
      <c r="HLD824" s="399"/>
      <c r="HLE824" s="399"/>
      <c r="HLF824" s="399"/>
      <c r="HLG824" s="399"/>
      <c r="HLH824" s="399"/>
      <c r="HLI824" s="399"/>
      <c r="HLJ824" s="399"/>
      <c r="HLK824" s="399"/>
      <c r="HLL824" s="399"/>
      <c r="HLM824" s="399"/>
      <c r="HLN824" s="399"/>
      <c r="HLO824" s="399"/>
      <c r="HLP824" s="399"/>
      <c r="HLQ824" s="399"/>
      <c r="HLR824" s="399"/>
      <c r="HLS824" s="399"/>
      <c r="HLT824" s="399"/>
      <c r="HLU824" s="399"/>
      <c r="HLV824" s="399"/>
      <c r="HLW824" s="399"/>
      <c r="HLX824" s="399"/>
      <c r="HLY824" s="399"/>
      <c r="HLZ824" s="399"/>
      <c r="HMA824" s="399"/>
      <c r="HMB824" s="399"/>
      <c r="HMC824" s="399"/>
      <c r="HMD824" s="399"/>
      <c r="HME824" s="399"/>
      <c r="HMF824" s="399"/>
      <c r="HMG824" s="399"/>
      <c r="HMH824" s="399"/>
      <c r="HMI824" s="399"/>
      <c r="HMJ824" s="399"/>
      <c r="HMK824" s="399"/>
      <c r="HML824" s="399"/>
      <c r="HMM824" s="399"/>
      <c r="HMN824" s="399"/>
      <c r="HMO824" s="399"/>
      <c r="HMP824" s="399"/>
      <c r="HMQ824" s="399"/>
      <c r="HMR824" s="399"/>
      <c r="HMS824" s="399"/>
      <c r="HMT824" s="399"/>
      <c r="HMU824" s="399"/>
      <c r="HMV824" s="399"/>
      <c r="HMW824" s="399"/>
      <c r="HMX824" s="399"/>
      <c r="HMY824" s="399"/>
      <c r="HMZ824" s="399"/>
      <c r="HNA824" s="399"/>
      <c r="HNB824" s="399"/>
      <c r="HNC824" s="399"/>
      <c r="HND824" s="399"/>
      <c r="HNE824" s="399"/>
      <c r="HNF824" s="399"/>
      <c r="HNG824" s="399"/>
      <c r="HNH824" s="399"/>
      <c r="HNI824" s="399"/>
      <c r="HNJ824" s="399"/>
      <c r="HNK824" s="399"/>
      <c r="HNL824" s="399"/>
      <c r="HNM824" s="399"/>
      <c r="HNN824" s="399"/>
      <c r="HNO824" s="399"/>
      <c r="HNP824" s="399"/>
      <c r="HNQ824" s="399"/>
      <c r="HNR824" s="399"/>
      <c r="HNS824" s="399"/>
      <c r="HNT824" s="399"/>
      <c r="HNU824" s="399"/>
      <c r="HNV824" s="399"/>
      <c r="HNW824" s="399"/>
      <c r="HNX824" s="399"/>
      <c r="HNY824" s="399"/>
      <c r="HNZ824" s="399"/>
      <c r="HOA824" s="399"/>
      <c r="HOB824" s="399"/>
      <c r="HOC824" s="399"/>
      <c r="HOD824" s="399"/>
      <c r="HOE824" s="399"/>
      <c r="HOF824" s="399"/>
      <c r="HOG824" s="399"/>
      <c r="HOH824" s="399"/>
      <c r="HOI824" s="399"/>
      <c r="HOJ824" s="399"/>
      <c r="HOK824" s="399"/>
      <c r="HOL824" s="399"/>
      <c r="HOM824" s="399"/>
      <c r="HON824" s="399"/>
      <c r="HOO824" s="399"/>
      <c r="HOP824" s="399"/>
      <c r="HOQ824" s="399"/>
      <c r="HOR824" s="399"/>
      <c r="HOS824" s="399"/>
      <c r="HOT824" s="399"/>
      <c r="HOU824" s="399"/>
      <c r="HOV824" s="399"/>
      <c r="HOW824" s="399"/>
      <c r="HOX824" s="399"/>
      <c r="HOY824" s="399"/>
      <c r="HOZ824" s="399"/>
      <c r="HPA824" s="399"/>
      <c r="HPB824" s="399"/>
      <c r="HPC824" s="399"/>
      <c r="HPD824" s="399"/>
      <c r="HPE824" s="399"/>
      <c r="HPF824" s="399"/>
      <c r="HPG824" s="399"/>
      <c r="HPH824" s="399"/>
      <c r="HPI824" s="399"/>
      <c r="HPJ824" s="399"/>
      <c r="HPK824" s="399"/>
      <c r="HPL824" s="399"/>
      <c r="HPM824" s="399"/>
      <c r="HPN824" s="399"/>
      <c r="HPO824" s="399"/>
      <c r="HPP824" s="399"/>
      <c r="HPQ824" s="399"/>
      <c r="HPR824" s="399"/>
      <c r="HPS824" s="399"/>
      <c r="HPT824" s="399"/>
      <c r="HPU824" s="399"/>
      <c r="HPV824" s="399"/>
      <c r="HPW824" s="399"/>
      <c r="HPX824" s="399"/>
      <c r="HPY824" s="399"/>
      <c r="HPZ824" s="399"/>
      <c r="HQA824" s="399"/>
      <c r="HQB824" s="399"/>
      <c r="HQC824" s="399"/>
      <c r="HQD824" s="399"/>
      <c r="HQE824" s="399"/>
      <c r="HQF824" s="399"/>
      <c r="HQG824" s="399"/>
      <c r="HQH824" s="399"/>
      <c r="HQI824" s="399"/>
      <c r="HQJ824" s="399"/>
      <c r="HQK824" s="399"/>
      <c r="HQL824" s="399"/>
      <c r="HQM824" s="399"/>
      <c r="HQN824" s="399"/>
      <c r="HQO824" s="399"/>
      <c r="HQP824" s="399"/>
      <c r="HQQ824" s="399"/>
      <c r="HQR824" s="399"/>
      <c r="HQS824" s="399"/>
      <c r="HQT824" s="399"/>
      <c r="HQU824" s="399"/>
      <c r="HQV824" s="399"/>
      <c r="HQW824" s="399"/>
      <c r="HQX824" s="399"/>
      <c r="HQY824" s="399"/>
      <c r="HQZ824" s="399"/>
      <c r="HRA824" s="399"/>
      <c r="HRB824" s="399"/>
      <c r="HRC824" s="399"/>
      <c r="HRD824" s="399"/>
      <c r="HRE824" s="399"/>
      <c r="HRF824" s="399"/>
      <c r="HRG824" s="399"/>
      <c r="HRH824" s="399"/>
      <c r="HRI824" s="399"/>
      <c r="HRJ824" s="399"/>
      <c r="HRK824" s="399"/>
      <c r="HRL824" s="399"/>
      <c r="HRM824" s="399"/>
      <c r="HRN824" s="399"/>
      <c r="HRO824" s="399"/>
      <c r="HRP824" s="399"/>
      <c r="HRQ824" s="399"/>
      <c r="HRR824" s="399"/>
      <c r="HRS824" s="399"/>
      <c r="HRT824" s="399"/>
      <c r="HRU824" s="399"/>
      <c r="HRV824" s="399"/>
      <c r="HRW824" s="399"/>
      <c r="HRX824" s="399"/>
      <c r="HRY824" s="399"/>
      <c r="HRZ824" s="399"/>
      <c r="HSA824" s="399"/>
      <c r="HSB824" s="399"/>
      <c r="HSC824" s="399"/>
      <c r="HSD824" s="399"/>
      <c r="HSE824" s="399"/>
      <c r="HSF824" s="399"/>
      <c r="HSG824" s="399"/>
      <c r="HSH824" s="399"/>
      <c r="HSI824" s="399"/>
      <c r="HSJ824" s="399"/>
      <c r="HSK824" s="399"/>
      <c r="HSL824" s="399"/>
      <c r="HSM824" s="399"/>
      <c r="HSN824" s="399"/>
      <c r="HSO824" s="399"/>
      <c r="HSP824" s="399"/>
      <c r="HSQ824" s="399"/>
      <c r="HSR824" s="399"/>
      <c r="HSS824" s="399"/>
      <c r="HST824" s="399"/>
      <c r="HSU824" s="399"/>
      <c r="HSV824" s="399"/>
      <c r="HSW824" s="399"/>
      <c r="HSX824" s="399"/>
      <c r="HSY824" s="399"/>
      <c r="HSZ824" s="399"/>
      <c r="HTA824" s="399"/>
      <c r="HTB824" s="399"/>
      <c r="HTC824" s="399"/>
      <c r="HTD824" s="399"/>
      <c r="HTE824" s="399"/>
      <c r="HTF824" s="399"/>
      <c r="HTG824" s="399"/>
      <c r="HTH824" s="399"/>
      <c r="HTI824" s="399"/>
      <c r="HTJ824" s="399"/>
      <c r="HTK824" s="399"/>
      <c r="HTL824" s="399"/>
      <c r="HTM824" s="399"/>
      <c r="HTN824" s="399"/>
      <c r="HTO824" s="399"/>
      <c r="HTP824" s="399"/>
      <c r="HTQ824" s="399"/>
      <c r="HTR824" s="399"/>
      <c r="HTS824" s="399"/>
      <c r="HTT824" s="399"/>
      <c r="HTU824" s="399"/>
      <c r="HTV824" s="399"/>
      <c r="HTW824" s="399"/>
      <c r="HTX824" s="399"/>
      <c r="HTY824" s="399"/>
      <c r="HTZ824" s="399"/>
      <c r="HUA824" s="399"/>
      <c r="HUB824" s="399"/>
      <c r="HUC824" s="399"/>
      <c r="HUD824" s="399"/>
      <c r="HUE824" s="399"/>
      <c r="HUF824" s="399"/>
      <c r="HUG824" s="399"/>
      <c r="HUH824" s="399"/>
      <c r="HUI824" s="399"/>
      <c r="HUJ824" s="399"/>
      <c r="HUK824" s="399"/>
      <c r="HUL824" s="399"/>
      <c r="HUM824" s="399"/>
      <c r="HUN824" s="399"/>
      <c r="HUO824" s="399"/>
      <c r="HUP824" s="399"/>
      <c r="HUQ824" s="399"/>
      <c r="HUR824" s="399"/>
      <c r="HUS824" s="399"/>
      <c r="HUT824" s="399"/>
      <c r="HUU824" s="399"/>
      <c r="HUV824" s="399"/>
      <c r="HUW824" s="399"/>
      <c r="HUX824" s="399"/>
      <c r="HUY824" s="399"/>
      <c r="HUZ824" s="399"/>
      <c r="HVA824" s="399"/>
      <c r="HVB824" s="399"/>
      <c r="HVC824" s="399"/>
      <c r="HVD824" s="399"/>
      <c r="HVE824" s="399"/>
      <c r="HVF824" s="399"/>
      <c r="HVG824" s="399"/>
      <c r="HVH824" s="399"/>
      <c r="HVI824" s="399"/>
      <c r="HVJ824" s="399"/>
      <c r="HVK824" s="399"/>
      <c r="HVL824" s="399"/>
      <c r="HVM824" s="399"/>
      <c r="HVN824" s="399"/>
      <c r="HVO824" s="399"/>
      <c r="HVP824" s="399"/>
      <c r="HVQ824" s="399"/>
      <c r="HVR824" s="399"/>
      <c r="HVS824" s="399"/>
      <c r="HVT824" s="399"/>
      <c r="HVU824" s="399"/>
      <c r="HVV824" s="399"/>
      <c r="HVW824" s="399"/>
      <c r="HVX824" s="399"/>
      <c r="HVY824" s="399"/>
      <c r="HVZ824" s="399"/>
      <c r="HWA824" s="399"/>
      <c r="HWB824" s="399"/>
      <c r="HWC824" s="399"/>
      <c r="HWD824" s="399"/>
      <c r="HWE824" s="399"/>
      <c r="HWF824" s="399"/>
      <c r="HWG824" s="399"/>
      <c r="HWH824" s="399"/>
      <c r="HWI824" s="399"/>
      <c r="HWJ824" s="399"/>
      <c r="HWK824" s="399"/>
      <c r="HWL824" s="399"/>
      <c r="HWM824" s="399"/>
      <c r="HWN824" s="399"/>
      <c r="HWO824" s="399"/>
      <c r="HWP824" s="399"/>
      <c r="HWQ824" s="399"/>
      <c r="HWR824" s="399"/>
      <c r="HWS824" s="399"/>
      <c r="HWT824" s="399"/>
      <c r="HWU824" s="399"/>
      <c r="HWV824" s="399"/>
      <c r="HWW824" s="399"/>
      <c r="HWX824" s="399"/>
      <c r="HWY824" s="399"/>
      <c r="HWZ824" s="399"/>
      <c r="HXA824" s="399"/>
      <c r="HXB824" s="399"/>
      <c r="HXC824" s="399"/>
      <c r="HXD824" s="399"/>
      <c r="HXE824" s="399"/>
      <c r="HXF824" s="399"/>
      <c r="HXG824" s="399"/>
      <c r="HXH824" s="399"/>
      <c r="HXI824" s="399"/>
      <c r="HXJ824" s="399"/>
      <c r="HXK824" s="399"/>
      <c r="HXL824" s="399"/>
      <c r="HXM824" s="399"/>
      <c r="HXN824" s="399"/>
      <c r="HXO824" s="399"/>
      <c r="HXP824" s="399"/>
      <c r="HXQ824" s="399"/>
      <c r="HXR824" s="399"/>
      <c r="HXS824" s="399"/>
      <c r="HXT824" s="399"/>
      <c r="HXU824" s="399"/>
      <c r="HXV824" s="399"/>
      <c r="HXW824" s="399"/>
      <c r="HXX824" s="399"/>
      <c r="HXY824" s="399"/>
      <c r="HXZ824" s="399"/>
      <c r="HYA824" s="399"/>
      <c r="HYB824" s="399"/>
      <c r="HYC824" s="399"/>
      <c r="HYD824" s="399"/>
      <c r="HYE824" s="399"/>
      <c r="HYF824" s="399"/>
      <c r="HYG824" s="399"/>
      <c r="HYH824" s="399"/>
      <c r="HYI824" s="399"/>
      <c r="HYJ824" s="399"/>
      <c r="HYK824" s="399"/>
      <c r="HYL824" s="399"/>
      <c r="HYM824" s="399"/>
      <c r="HYN824" s="399"/>
      <c r="HYO824" s="399"/>
      <c r="HYP824" s="399"/>
      <c r="HYQ824" s="399"/>
      <c r="HYR824" s="399"/>
      <c r="HYS824" s="399"/>
      <c r="HYT824" s="399"/>
      <c r="HYU824" s="399"/>
      <c r="HYV824" s="399"/>
      <c r="HYW824" s="399"/>
      <c r="HYX824" s="399"/>
      <c r="HYY824" s="399"/>
      <c r="HYZ824" s="399"/>
      <c r="HZA824" s="399"/>
      <c r="HZB824" s="399"/>
      <c r="HZC824" s="399"/>
      <c r="HZD824" s="399"/>
      <c r="HZE824" s="399"/>
      <c r="HZF824" s="399"/>
      <c r="HZG824" s="399"/>
      <c r="HZH824" s="399"/>
      <c r="HZI824" s="399"/>
      <c r="HZJ824" s="399"/>
      <c r="HZK824" s="399"/>
      <c r="HZL824" s="399"/>
      <c r="HZM824" s="399"/>
      <c r="HZN824" s="399"/>
      <c r="HZO824" s="399"/>
      <c r="HZP824" s="399"/>
      <c r="HZQ824" s="399"/>
      <c r="HZR824" s="399"/>
      <c r="HZS824" s="399"/>
      <c r="HZT824" s="399"/>
      <c r="HZU824" s="399"/>
      <c r="HZV824" s="399"/>
      <c r="HZW824" s="399"/>
      <c r="HZX824" s="399"/>
      <c r="HZY824" s="399"/>
      <c r="HZZ824" s="399"/>
      <c r="IAA824" s="399"/>
      <c r="IAB824" s="399"/>
      <c r="IAC824" s="399"/>
      <c r="IAD824" s="399"/>
      <c r="IAE824" s="399"/>
      <c r="IAF824" s="399"/>
      <c r="IAG824" s="399"/>
      <c r="IAH824" s="399"/>
      <c r="IAI824" s="399"/>
      <c r="IAJ824" s="399"/>
      <c r="IAK824" s="399"/>
      <c r="IAL824" s="399"/>
      <c r="IAM824" s="399"/>
      <c r="IAN824" s="399"/>
      <c r="IAO824" s="399"/>
      <c r="IAP824" s="399"/>
      <c r="IAQ824" s="399"/>
      <c r="IAR824" s="399"/>
      <c r="IAS824" s="399"/>
      <c r="IAT824" s="399"/>
      <c r="IAU824" s="399"/>
      <c r="IAV824" s="399"/>
      <c r="IAW824" s="399"/>
      <c r="IAX824" s="399"/>
      <c r="IAY824" s="399"/>
      <c r="IAZ824" s="399"/>
      <c r="IBA824" s="399"/>
      <c r="IBB824" s="399"/>
      <c r="IBC824" s="399"/>
      <c r="IBD824" s="399"/>
      <c r="IBE824" s="399"/>
      <c r="IBF824" s="399"/>
      <c r="IBG824" s="399"/>
      <c r="IBH824" s="399"/>
      <c r="IBI824" s="399"/>
      <c r="IBJ824" s="399"/>
      <c r="IBK824" s="399"/>
      <c r="IBL824" s="399"/>
      <c r="IBM824" s="399"/>
      <c r="IBN824" s="399"/>
      <c r="IBO824" s="399"/>
      <c r="IBP824" s="399"/>
      <c r="IBQ824" s="399"/>
      <c r="IBR824" s="399"/>
      <c r="IBS824" s="399"/>
      <c r="IBT824" s="399"/>
      <c r="IBU824" s="399"/>
      <c r="IBV824" s="399"/>
      <c r="IBW824" s="399"/>
      <c r="IBX824" s="399"/>
      <c r="IBY824" s="399"/>
      <c r="IBZ824" s="399"/>
      <c r="ICA824" s="399"/>
      <c r="ICB824" s="399"/>
      <c r="ICC824" s="399"/>
      <c r="ICD824" s="399"/>
      <c r="ICE824" s="399"/>
      <c r="ICF824" s="399"/>
      <c r="ICG824" s="399"/>
      <c r="ICH824" s="399"/>
      <c r="ICI824" s="399"/>
      <c r="ICJ824" s="399"/>
      <c r="ICK824" s="399"/>
      <c r="ICL824" s="399"/>
      <c r="ICM824" s="399"/>
      <c r="ICN824" s="399"/>
      <c r="ICO824" s="399"/>
      <c r="ICP824" s="399"/>
      <c r="ICQ824" s="399"/>
      <c r="ICR824" s="399"/>
      <c r="ICS824" s="399"/>
      <c r="ICT824" s="399"/>
      <c r="ICU824" s="399"/>
      <c r="ICV824" s="399"/>
      <c r="ICW824" s="399"/>
      <c r="ICX824" s="399"/>
      <c r="ICY824" s="399"/>
      <c r="ICZ824" s="399"/>
      <c r="IDA824" s="399"/>
      <c r="IDB824" s="399"/>
      <c r="IDC824" s="399"/>
      <c r="IDD824" s="399"/>
      <c r="IDE824" s="399"/>
      <c r="IDF824" s="399"/>
      <c r="IDG824" s="399"/>
      <c r="IDH824" s="399"/>
      <c r="IDI824" s="399"/>
      <c r="IDJ824" s="399"/>
      <c r="IDK824" s="399"/>
      <c r="IDL824" s="399"/>
      <c r="IDM824" s="399"/>
      <c r="IDN824" s="399"/>
      <c r="IDO824" s="399"/>
      <c r="IDP824" s="399"/>
      <c r="IDQ824" s="399"/>
      <c r="IDR824" s="399"/>
      <c r="IDS824" s="399"/>
      <c r="IDT824" s="399"/>
      <c r="IDU824" s="399"/>
      <c r="IDV824" s="399"/>
      <c r="IDW824" s="399"/>
      <c r="IDX824" s="399"/>
      <c r="IDY824" s="399"/>
      <c r="IDZ824" s="399"/>
      <c r="IEA824" s="399"/>
      <c r="IEB824" s="399"/>
      <c r="IEC824" s="399"/>
      <c r="IED824" s="399"/>
      <c r="IEE824" s="399"/>
      <c r="IEF824" s="399"/>
      <c r="IEG824" s="399"/>
      <c r="IEH824" s="399"/>
      <c r="IEI824" s="399"/>
      <c r="IEJ824" s="399"/>
      <c r="IEK824" s="399"/>
      <c r="IEL824" s="399"/>
      <c r="IEM824" s="399"/>
      <c r="IEN824" s="399"/>
      <c r="IEO824" s="399"/>
      <c r="IEP824" s="399"/>
      <c r="IEQ824" s="399"/>
      <c r="IER824" s="399"/>
      <c r="IES824" s="399"/>
      <c r="IET824" s="399"/>
      <c r="IEU824" s="399"/>
      <c r="IEV824" s="399"/>
      <c r="IEW824" s="399"/>
      <c r="IEX824" s="399"/>
      <c r="IEY824" s="399"/>
      <c r="IEZ824" s="399"/>
      <c r="IFA824" s="399"/>
      <c r="IFB824" s="399"/>
      <c r="IFC824" s="399"/>
      <c r="IFD824" s="399"/>
      <c r="IFE824" s="399"/>
      <c r="IFF824" s="399"/>
      <c r="IFG824" s="399"/>
      <c r="IFH824" s="399"/>
      <c r="IFI824" s="399"/>
      <c r="IFJ824" s="399"/>
      <c r="IFK824" s="399"/>
      <c r="IFL824" s="399"/>
      <c r="IFM824" s="399"/>
      <c r="IFN824" s="399"/>
      <c r="IFO824" s="399"/>
      <c r="IFP824" s="399"/>
      <c r="IFQ824" s="399"/>
      <c r="IFR824" s="399"/>
      <c r="IFS824" s="399"/>
      <c r="IFT824" s="399"/>
      <c r="IFU824" s="399"/>
      <c r="IFV824" s="399"/>
      <c r="IFW824" s="399"/>
      <c r="IFX824" s="399"/>
      <c r="IFY824" s="399"/>
      <c r="IFZ824" s="399"/>
      <c r="IGA824" s="399"/>
      <c r="IGB824" s="399"/>
      <c r="IGC824" s="399"/>
      <c r="IGD824" s="399"/>
      <c r="IGE824" s="399"/>
      <c r="IGF824" s="399"/>
      <c r="IGG824" s="399"/>
      <c r="IGH824" s="399"/>
      <c r="IGI824" s="399"/>
      <c r="IGJ824" s="399"/>
      <c r="IGK824" s="399"/>
      <c r="IGL824" s="399"/>
      <c r="IGM824" s="399"/>
      <c r="IGN824" s="399"/>
      <c r="IGO824" s="399"/>
      <c r="IGP824" s="399"/>
      <c r="IGQ824" s="399"/>
      <c r="IGR824" s="399"/>
      <c r="IGS824" s="399"/>
      <c r="IGT824" s="399"/>
      <c r="IGU824" s="399"/>
      <c r="IGV824" s="399"/>
      <c r="IGW824" s="399"/>
      <c r="IGX824" s="399"/>
      <c r="IGY824" s="399"/>
      <c r="IGZ824" s="399"/>
      <c r="IHA824" s="399"/>
      <c r="IHB824" s="399"/>
      <c r="IHC824" s="399"/>
      <c r="IHD824" s="399"/>
      <c r="IHE824" s="399"/>
      <c r="IHF824" s="399"/>
      <c r="IHG824" s="399"/>
      <c r="IHH824" s="399"/>
      <c r="IHI824" s="399"/>
      <c r="IHJ824" s="399"/>
      <c r="IHK824" s="399"/>
      <c r="IHL824" s="399"/>
      <c r="IHM824" s="399"/>
      <c r="IHN824" s="399"/>
      <c r="IHO824" s="399"/>
      <c r="IHP824" s="399"/>
      <c r="IHQ824" s="399"/>
      <c r="IHR824" s="399"/>
      <c r="IHS824" s="399"/>
      <c r="IHT824" s="399"/>
      <c r="IHU824" s="399"/>
      <c r="IHV824" s="399"/>
      <c r="IHW824" s="399"/>
      <c r="IHX824" s="399"/>
      <c r="IHY824" s="399"/>
      <c r="IHZ824" s="399"/>
      <c r="IIA824" s="399"/>
      <c r="IIB824" s="399"/>
      <c r="IIC824" s="399"/>
      <c r="IID824" s="399"/>
      <c r="IIE824" s="399"/>
      <c r="IIF824" s="399"/>
      <c r="IIG824" s="399"/>
      <c r="IIH824" s="399"/>
      <c r="III824" s="399"/>
      <c r="IIJ824" s="399"/>
      <c r="IIK824" s="399"/>
      <c r="IIL824" s="399"/>
      <c r="IIM824" s="399"/>
      <c r="IIN824" s="399"/>
      <c r="IIO824" s="399"/>
      <c r="IIP824" s="399"/>
      <c r="IIQ824" s="399"/>
      <c r="IIR824" s="399"/>
      <c r="IIS824" s="399"/>
      <c r="IIT824" s="399"/>
      <c r="IIU824" s="399"/>
      <c r="IIV824" s="399"/>
      <c r="IIW824" s="399"/>
      <c r="IIX824" s="399"/>
      <c r="IIY824" s="399"/>
      <c r="IIZ824" s="399"/>
      <c r="IJA824" s="399"/>
      <c r="IJB824" s="399"/>
      <c r="IJC824" s="399"/>
      <c r="IJD824" s="399"/>
      <c r="IJE824" s="399"/>
      <c r="IJF824" s="399"/>
      <c r="IJG824" s="399"/>
      <c r="IJH824" s="399"/>
      <c r="IJI824" s="399"/>
      <c r="IJJ824" s="399"/>
      <c r="IJK824" s="399"/>
      <c r="IJL824" s="399"/>
      <c r="IJM824" s="399"/>
      <c r="IJN824" s="399"/>
      <c r="IJO824" s="399"/>
      <c r="IJP824" s="399"/>
      <c r="IJQ824" s="399"/>
      <c r="IJR824" s="399"/>
      <c r="IJS824" s="399"/>
      <c r="IJT824" s="399"/>
      <c r="IJU824" s="399"/>
      <c r="IJV824" s="399"/>
      <c r="IJW824" s="399"/>
      <c r="IJX824" s="399"/>
      <c r="IJY824" s="399"/>
      <c r="IJZ824" s="399"/>
      <c r="IKA824" s="399"/>
      <c r="IKB824" s="399"/>
      <c r="IKC824" s="399"/>
      <c r="IKD824" s="399"/>
      <c r="IKE824" s="399"/>
      <c r="IKF824" s="399"/>
      <c r="IKG824" s="399"/>
      <c r="IKH824" s="399"/>
      <c r="IKI824" s="399"/>
      <c r="IKJ824" s="399"/>
      <c r="IKK824" s="399"/>
      <c r="IKL824" s="399"/>
      <c r="IKM824" s="399"/>
      <c r="IKN824" s="399"/>
      <c r="IKO824" s="399"/>
      <c r="IKP824" s="399"/>
      <c r="IKQ824" s="399"/>
      <c r="IKR824" s="399"/>
      <c r="IKS824" s="399"/>
      <c r="IKT824" s="399"/>
      <c r="IKU824" s="399"/>
      <c r="IKV824" s="399"/>
      <c r="IKW824" s="399"/>
      <c r="IKX824" s="399"/>
      <c r="IKY824" s="399"/>
      <c r="IKZ824" s="399"/>
      <c r="ILA824" s="399"/>
      <c r="ILB824" s="399"/>
      <c r="ILC824" s="399"/>
      <c r="ILD824" s="399"/>
      <c r="ILE824" s="399"/>
      <c r="ILF824" s="399"/>
      <c r="ILG824" s="399"/>
      <c r="ILH824" s="399"/>
      <c r="ILI824" s="399"/>
      <c r="ILJ824" s="399"/>
      <c r="ILK824" s="399"/>
      <c r="ILL824" s="399"/>
      <c r="ILM824" s="399"/>
      <c r="ILN824" s="399"/>
      <c r="ILO824" s="399"/>
      <c r="ILP824" s="399"/>
      <c r="ILQ824" s="399"/>
      <c r="ILR824" s="399"/>
      <c r="ILS824" s="399"/>
      <c r="ILT824" s="399"/>
      <c r="ILU824" s="399"/>
      <c r="ILV824" s="399"/>
      <c r="ILW824" s="399"/>
      <c r="ILX824" s="399"/>
      <c r="ILY824" s="399"/>
      <c r="ILZ824" s="399"/>
      <c r="IMA824" s="399"/>
      <c r="IMB824" s="399"/>
      <c r="IMC824" s="399"/>
      <c r="IMD824" s="399"/>
      <c r="IME824" s="399"/>
      <c r="IMF824" s="399"/>
      <c r="IMG824" s="399"/>
      <c r="IMH824" s="399"/>
      <c r="IMI824" s="399"/>
      <c r="IMJ824" s="399"/>
      <c r="IMK824" s="399"/>
      <c r="IML824" s="399"/>
      <c r="IMM824" s="399"/>
      <c r="IMN824" s="399"/>
      <c r="IMO824" s="399"/>
      <c r="IMP824" s="399"/>
      <c r="IMQ824" s="399"/>
      <c r="IMR824" s="399"/>
      <c r="IMS824" s="399"/>
      <c r="IMT824" s="399"/>
      <c r="IMU824" s="399"/>
      <c r="IMV824" s="399"/>
      <c r="IMW824" s="399"/>
      <c r="IMX824" s="399"/>
      <c r="IMY824" s="399"/>
      <c r="IMZ824" s="399"/>
      <c r="INA824" s="399"/>
      <c r="INB824" s="399"/>
      <c r="INC824" s="399"/>
      <c r="IND824" s="399"/>
      <c r="INE824" s="399"/>
      <c r="INF824" s="399"/>
      <c r="ING824" s="399"/>
      <c r="INH824" s="399"/>
      <c r="INI824" s="399"/>
      <c r="INJ824" s="399"/>
      <c r="INK824" s="399"/>
      <c r="INL824" s="399"/>
      <c r="INM824" s="399"/>
      <c r="INN824" s="399"/>
      <c r="INO824" s="399"/>
      <c r="INP824" s="399"/>
      <c r="INQ824" s="399"/>
      <c r="INR824" s="399"/>
      <c r="INS824" s="399"/>
      <c r="INT824" s="399"/>
      <c r="INU824" s="399"/>
      <c r="INV824" s="399"/>
      <c r="INW824" s="399"/>
      <c r="INX824" s="399"/>
      <c r="INY824" s="399"/>
      <c r="INZ824" s="399"/>
      <c r="IOA824" s="399"/>
      <c r="IOB824" s="399"/>
      <c r="IOC824" s="399"/>
      <c r="IOD824" s="399"/>
      <c r="IOE824" s="399"/>
      <c r="IOF824" s="399"/>
      <c r="IOG824" s="399"/>
      <c r="IOH824" s="399"/>
      <c r="IOI824" s="399"/>
      <c r="IOJ824" s="399"/>
      <c r="IOK824" s="399"/>
      <c r="IOL824" s="399"/>
      <c r="IOM824" s="399"/>
      <c r="ION824" s="399"/>
      <c r="IOO824" s="399"/>
      <c r="IOP824" s="399"/>
      <c r="IOQ824" s="399"/>
      <c r="IOR824" s="399"/>
      <c r="IOS824" s="399"/>
      <c r="IOT824" s="399"/>
      <c r="IOU824" s="399"/>
      <c r="IOV824" s="399"/>
      <c r="IOW824" s="399"/>
      <c r="IOX824" s="399"/>
      <c r="IOY824" s="399"/>
      <c r="IOZ824" s="399"/>
      <c r="IPA824" s="399"/>
      <c r="IPB824" s="399"/>
      <c r="IPC824" s="399"/>
      <c r="IPD824" s="399"/>
      <c r="IPE824" s="399"/>
      <c r="IPF824" s="399"/>
      <c r="IPG824" s="399"/>
      <c r="IPH824" s="399"/>
      <c r="IPI824" s="399"/>
      <c r="IPJ824" s="399"/>
      <c r="IPK824" s="399"/>
      <c r="IPL824" s="399"/>
      <c r="IPM824" s="399"/>
      <c r="IPN824" s="399"/>
      <c r="IPO824" s="399"/>
      <c r="IPP824" s="399"/>
      <c r="IPQ824" s="399"/>
      <c r="IPR824" s="399"/>
      <c r="IPS824" s="399"/>
      <c r="IPT824" s="399"/>
      <c r="IPU824" s="399"/>
      <c r="IPV824" s="399"/>
      <c r="IPW824" s="399"/>
      <c r="IPX824" s="399"/>
      <c r="IPY824" s="399"/>
      <c r="IPZ824" s="399"/>
      <c r="IQA824" s="399"/>
      <c r="IQB824" s="399"/>
      <c r="IQC824" s="399"/>
      <c r="IQD824" s="399"/>
      <c r="IQE824" s="399"/>
      <c r="IQF824" s="399"/>
      <c r="IQG824" s="399"/>
      <c r="IQH824" s="399"/>
      <c r="IQI824" s="399"/>
      <c r="IQJ824" s="399"/>
      <c r="IQK824" s="399"/>
      <c r="IQL824" s="399"/>
      <c r="IQM824" s="399"/>
      <c r="IQN824" s="399"/>
      <c r="IQO824" s="399"/>
      <c r="IQP824" s="399"/>
      <c r="IQQ824" s="399"/>
      <c r="IQR824" s="399"/>
      <c r="IQS824" s="399"/>
      <c r="IQT824" s="399"/>
      <c r="IQU824" s="399"/>
      <c r="IQV824" s="399"/>
      <c r="IQW824" s="399"/>
      <c r="IQX824" s="399"/>
      <c r="IQY824" s="399"/>
      <c r="IQZ824" s="399"/>
      <c r="IRA824" s="399"/>
      <c r="IRB824" s="399"/>
      <c r="IRC824" s="399"/>
      <c r="IRD824" s="399"/>
      <c r="IRE824" s="399"/>
      <c r="IRF824" s="399"/>
      <c r="IRG824" s="399"/>
      <c r="IRH824" s="399"/>
      <c r="IRI824" s="399"/>
      <c r="IRJ824" s="399"/>
      <c r="IRK824" s="399"/>
      <c r="IRL824" s="399"/>
      <c r="IRM824" s="399"/>
      <c r="IRN824" s="399"/>
      <c r="IRO824" s="399"/>
      <c r="IRP824" s="399"/>
      <c r="IRQ824" s="399"/>
      <c r="IRR824" s="399"/>
      <c r="IRS824" s="399"/>
      <c r="IRT824" s="399"/>
      <c r="IRU824" s="399"/>
      <c r="IRV824" s="399"/>
      <c r="IRW824" s="399"/>
      <c r="IRX824" s="399"/>
      <c r="IRY824" s="399"/>
      <c r="IRZ824" s="399"/>
      <c r="ISA824" s="399"/>
      <c r="ISB824" s="399"/>
      <c r="ISC824" s="399"/>
      <c r="ISD824" s="399"/>
      <c r="ISE824" s="399"/>
      <c r="ISF824" s="399"/>
      <c r="ISG824" s="399"/>
      <c r="ISH824" s="399"/>
      <c r="ISI824" s="399"/>
      <c r="ISJ824" s="399"/>
      <c r="ISK824" s="399"/>
      <c r="ISL824" s="399"/>
      <c r="ISM824" s="399"/>
      <c r="ISN824" s="399"/>
      <c r="ISO824" s="399"/>
      <c r="ISP824" s="399"/>
      <c r="ISQ824" s="399"/>
      <c r="ISR824" s="399"/>
      <c r="ISS824" s="399"/>
      <c r="IST824" s="399"/>
      <c r="ISU824" s="399"/>
      <c r="ISV824" s="399"/>
      <c r="ISW824" s="399"/>
      <c r="ISX824" s="399"/>
      <c r="ISY824" s="399"/>
      <c r="ISZ824" s="399"/>
      <c r="ITA824" s="399"/>
      <c r="ITB824" s="399"/>
      <c r="ITC824" s="399"/>
      <c r="ITD824" s="399"/>
      <c r="ITE824" s="399"/>
      <c r="ITF824" s="399"/>
      <c r="ITG824" s="399"/>
      <c r="ITH824" s="399"/>
      <c r="ITI824" s="399"/>
      <c r="ITJ824" s="399"/>
      <c r="ITK824" s="399"/>
      <c r="ITL824" s="399"/>
      <c r="ITM824" s="399"/>
      <c r="ITN824" s="399"/>
      <c r="ITO824" s="399"/>
      <c r="ITP824" s="399"/>
      <c r="ITQ824" s="399"/>
      <c r="ITR824" s="399"/>
      <c r="ITS824" s="399"/>
      <c r="ITT824" s="399"/>
      <c r="ITU824" s="399"/>
      <c r="ITV824" s="399"/>
      <c r="ITW824" s="399"/>
      <c r="ITX824" s="399"/>
      <c r="ITY824" s="399"/>
      <c r="ITZ824" s="399"/>
      <c r="IUA824" s="399"/>
      <c r="IUB824" s="399"/>
      <c r="IUC824" s="399"/>
      <c r="IUD824" s="399"/>
      <c r="IUE824" s="399"/>
      <c r="IUF824" s="399"/>
      <c r="IUG824" s="399"/>
      <c r="IUH824" s="399"/>
      <c r="IUI824" s="399"/>
      <c r="IUJ824" s="399"/>
      <c r="IUK824" s="399"/>
      <c r="IUL824" s="399"/>
      <c r="IUM824" s="399"/>
      <c r="IUN824" s="399"/>
      <c r="IUO824" s="399"/>
      <c r="IUP824" s="399"/>
      <c r="IUQ824" s="399"/>
      <c r="IUR824" s="399"/>
      <c r="IUS824" s="399"/>
      <c r="IUT824" s="399"/>
      <c r="IUU824" s="399"/>
      <c r="IUV824" s="399"/>
      <c r="IUW824" s="399"/>
      <c r="IUX824" s="399"/>
      <c r="IUY824" s="399"/>
      <c r="IUZ824" s="399"/>
      <c r="IVA824" s="399"/>
      <c r="IVB824" s="399"/>
      <c r="IVC824" s="399"/>
      <c r="IVD824" s="399"/>
      <c r="IVE824" s="399"/>
      <c r="IVF824" s="399"/>
      <c r="IVG824" s="399"/>
      <c r="IVH824" s="399"/>
      <c r="IVI824" s="399"/>
      <c r="IVJ824" s="399"/>
      <c r="IVK824" s="399"/>
      <c r="IVL824" s="399"/>
      <c r="IVM824" s="399"/>
      <c r="IVN824" s="399"/>
      <c r="IVO824" s="399"/>
      <c r="IVP824" s="399"/>
      <c r="IVQ824" s="399"/>
      <c r="IVR824" s="399"/>
      <c r="IVS824" s="399"/>
      <c r="IVT824" s="399"/>
      <c r="IVU824" s="399"/>
      <c r="IVV824" s="399"/>
      <c r="IVW824" s="399"/>
      <c r="IVX824" s="399"/>
      <c r="IVY824" s="399"/>
      <c r="IVZ824" s="399"/>
      <c r="IWA824" s="399"/>
      <c r="IWB824" s="399"/>
      <c r="IWC824" s="399"/>
      <c r="IWD824" s="399"/>
      <c r="IWE824" s="399"/>
      <c r="IWF824" s="399"/>
      <c r="IWG824" s="399"/>
      <c r="IWH824" s="399"/>
      <c r="IWI824" s="399"/>
      <c r="IWJ824" s="399"/>
      <c r="IWK824" s="399"/>
      <c r="IWL824" s="399"/>
      <c r="IWM824" s="399"/>
      <c r="IWN824" s="399"/>
      <c r="IWO824" s="399"/>
      <c r="IWP824" s="399"/>
      <c r="IWQ824" s="399"/>
      <c r="IWR824" s="399"/>
      <c r="IWS824" s="399"/>
      <c r="IWT824" s="399"/>
      <c r="IWU824" s="399"/>
      <c r="IWV824" s="399"/>
      <c r="IWW824" s="399"/>
      <c r="IWX824" s="399"/>
      <c r="IWY824" s="399"/>
      <c r="IWZ824" s="399"/>
      <c r="IXA824" s="399"/>
      <c r="IXB824" s="399"/>
      <c r="IXC824" s="399"/>
      <c r="IXD824" s="399"/>
      <c r="IXE824" s="399"/>
      <c r="IXF824" s="399"/>
      <c r="IXG824" s="399"/>
      <c r="IXH824" s="399"/>
      <c r="IXI824" s="399"/>
      <c r="IXJ824" s="399"/>
      <c r="IXK824" s="399"/>
      <c r="IXL824" s="399"/>
      <c r="IXM824" s="399"/>
      <c r="IXN824" s="399"/>
      <c r="IXO824" s="399"/>
      <c r="IXP824" s="399"/>
      <c r="IXQ824" s="399"/>
      <c r="IXR824" s="399"/>
      <c r="IXS824" s="399"/>
      <c r="IXT824" s="399"/>
      <c r="IXU824" s="399"/>
      <c r="IXV824" s="399"/>
      <c r="IXW824" s="399"/>
      <c r="IXX824" s="399"/>
      <c r="IXY824" s="399"/>
      <c r="IXZ824" s="399"/>
      <c r="IYA824" s="399"/>
      <c r="IYB824" s="399"/>
      <c r="IYC824" s="399"/>
      <c r="IYD824" s="399"/>
      <c r="IYE824" s="399"/>
      <c r="IYF824" s="399"/>
      <c r="IYG824" s="399"/>
      <c r="IYH824" s="399"/>
      <c r="IYI824" s="399"/>
      <c r="IYJ824" s="399"/>
      <c r="IYK824" s="399"/>
      <c r="IYL824" s="399"/>
      <c r="IYM824" s="399"/>
      <c r="IYN824" s="399"/>
      <c r="IYO824" s="399"/>
      <c r="IYP824" s="399"/>
      <c r="IYQ824" s="399"/>
      <c r="IYR824" s="399"/>
      <c r="IYS824" s="399"/>
      <c r="IYT824" s="399"/>
      <c r="IYU824" s="399"/>
      <c r="IYV824" s="399"/>
      <c r="IYW824" s="399"/>
      <c r="IYX824" s="399"/>
      <c r="IYY824" s="399"/>
      <c r="IYZ824" s="399"/>
      <c r="IZA824" s="399"/>
      <c r="IZB824" s="399"/>
      <c r="IZC824" s="399"/>
      <c r="IZD824" s="399"/>
      <c r="IZE824" s="399"/>
      <c r="IZF824" s="399"/>
      <c r="IZG824" s="399"/>
      <c r="IZH824" s="399"/>
      <c r="IZI824" s="399"/>
      <c r="IZJ824" s="399"/>
      <c r="IZK824" s="399"/>
      <c r="IZL824" s="399"/>
      <c r="IZM824" s="399"/>
      <c r="IZN824" s="399"/>
      <c r="IZO824" s="399"/>
      <c r="IZP824" s="399"/>
      <c r="IZQ824" s="399"/>
      <c r="IZR824" s="399"/>
      <c r="IZS824" s="399"/>
      <c r="IZT824" s="399"/>
      <c r="IZU824" s="399"/>
      <c r="IZV824" s="399"/>
      <c r="IZW824" s="399"/>
      <c r="IZX824" s="399"/>
      <c r="IZY824" s="399"/>
      <c r="IZZ824" s="399"/>
      <c r="JAA824" s="399"/>
      <c r="JAB824" s="399"/>
      <c r="JAC824" s="399"/>
      <c r="JAD824" s="399"/>
      <c r="JAE824" s="399"/>
      <c r="JAF824" s="399"/>
      <c r="JAG824" s="399"/>
      <c r="JAH824" s="399"/>
      <c r="JAI824" s="399"/>
      <c r="JAJ824" s="399"/>
      <c r="JAK824" s="399"/>
      <c r="JAL824" s="399"/>
      <c r="JAM824" s="399"/>
      <c r="JAN824" s="399"/>
      <c r="JAO824" s="399"/>
      <c r="JAP824" s="399"/>
      <c r="JAQ824" s="399"/>
      <c r="JAR824" s="399"/>
      <c r="JAS824" s="399"/>
      <c r="JAT824" s="399"/>
      <c r="JAU824" s="399"/>
      <c r="JAV824" s="399"/>
      <c r="JAW824" s="399"/>
      <c r="JAX824" s="399"/>
      <c r="JAY824" s="399"/>
      <c r="JAZ824" s="399"/>
      <c r="JBA824" s="399"/>
      <c r="JBB824" s="399"/>
      <c r="JBC824" s="399"/>
      <c r="JBD824" s="399"/>
      <c r="JBE824" s="399"/>
      <c r="JBF824" s="399"/>
      <c r="JBG824" s="399"/>
      <c r="JBH824" s="399"/>
      <c r="JBI824" s="399"/>
      <c r="JBJ824" s="399"/>
      <c r="JBK824" s="399"/>
      <c r="JBL824" s="399"/>
      <c r="JBM824" s="399"/>
      <c r="JBN824" s="399"/>
      <c r="JBO824" s="399"/>
      <c r="JBP824" s="399"/>
      <c r="JBQ824" s="399"/>
      <c r="JBR824" s="399"/>
      <c r="JBS824" s="399"/>
      <c r="JBT824" s="399"/>
      <c r="JBU824" s="399"/>
      <c r="JBV824" s="399"/>
      <c r="JBW824" s="399"/>
      <c r="JBX824" s="399"/>
      <c r="JBY824" s="399"/>
      <c r="JBZ824" s="399"/>
      <c r="JCA824" s="399"/>
      <c r="JCB824" s="399"/>
      <c r="JCC824" s="399"/>
      <c r="JCD824" s="399"/>
      <c r="JCE824" s="399"/>
      <c r="JCF824" s="399"/>
      <c r="JCG824" s="399"/>
      <c r="JCH824" s="399"/>
      <c r="JCI824" s="399"/>
      <c r="JCJ824" s="399"/>
      <c r="JCK824" s="399"/>
      <c r="JCL824" s="399"/>
      <c r="JCM824" s="399"/>
      <c r="JCN824" s="399"/>
      <c r="JCO824" s="399"/>
      <c r="JCP824" s="399"/>
      <c r="JCQ824" s="399"/>
      <c r="JCR824" s="399"/>
      <c r="JCS824" s="399"/>
      <c r="JCT824" s="399"/>
      <c r="JCU824" s="399"/>
      <c r="JCV824" s="399"/>
      <c r="JCW824" s="399"/>
      <c r="JCX824" s="399"/>
      <c r="JCY824" s="399"/>
      <c r="JCZ824" s="399"/>
      <c r="JDA824" s="399"/>
      <c r="JDB824" s="399"/>
      <c r="JDC824" s="399"/>
      <c r="JDD824" s="399"/>
      <c r="JDE824" s="399"/>
      <c r="JDF824" s="399"/>
      <c r="JDG824" s="399"/>
      <c r="JDH824" s="399"/>
      <c r="JDI824" s="399"/>
      <c r="JDJ824" s="399"/>
      <c r="JDK824" s="399"/>
      <c r="JDL824" s="399"/>
      <c r="JDM824" s="399"/>
      <c r="JDN824" s="399"/>
      <c r="JDO824" s="399"/>
      <c r="JDP824" s="399"/>
      <c r="JDQ824" s="399"/>
      <c r="JDR824" s="399"/>
      <c r="JDS824" s="399"/>
      <c r="JDT824" s="399"/>
      <c r="JDU824" s="399"/>
      <c r="JDV824" s="399"/>
      <c r="JDW824" s="399"/>
      <c r="JDX824" s="399"/>
      <c r="JDY824" s="399"/>
      <c r="JDZ824" s="399"/>
      <c r="JEA824" s="399"/>
      <c r="JEB824" s="399"/>
      <c r="JEC824" s="399"/>
      <c r="JED824" s="399"/>
      <c r="JEE824" s="399"/>
      <c r="JEF824" s="399"/>
      <c r="JEG824" s="399"/>
      <c r="JEH824" s="399"/>
      <c r="JEI824" s="399"/>
      <c r="JEJ824" s="399"/>
      <c r="JEK824" s="399"/>
      <c r="JEL824" s="399"/>
      <c r="JEM824" s="399"/>
      <c r="JEN824" s="399"/>
      <c r="JEO824" s="399"/>
      <c r="JEP824" s="399"/>
      <c r="JEQ824" s="399"/>
      <c r="JER824" s="399"/>
      <c r="JES824" s="399"/>
      <c r="JET824" s="399"/>
      <c r="JEU824" s="399"/>
      <c r="JEV824" s="399"/>
      <c r="JEW824" s="399"/>
      <c r="JEX824" s="399"/>
      <c r="JEY824" s="399"/>
      <c r="JEZ824" s="399"/>
      <c r="JFA824" s="399"/>
      <c r="JFB824" s="399"/>
      <c r="JFC824" s="399"/>
      <c r="JFD824" s="399"/>
      <c r="JFE824" s="399"/>
      <c r="JFF824" s="399"/>
      <c r="JFG824" s="399"/>
      <c r="JFH824" s="399"/>
      <c r="JFI824" s="399"/>
      <c r="JFJ824" s="399"/>
      <c r="JFK824" s="399"/>
      <c r="JFL824" s="399"/>
      <c r="JFM824" s="399"/>
      <c r="JFN824" s="399"/>
      <c r="JFO824" s="399"/>
      <c r="JFP824" s="399"/>
      <c r="JFQ824" s="399"/>
      <c r="JFR824" s="399"/>
      <c r="JFS824" s="399"/>
      <c r="JFT824" s="399"/>
      <c r="JFU824" s="399"/>
      <c r="JFV824" s="399"/>
      <c r="JFW824" s="399"/>
      <c r="JFX824" s="399"/>
      <c r="JFY824" s="399"/>
      <c r="JFZ824" s="399"/>
      <c r="JGA824" s="399"/>
      <c r="JGB824" s="399"/>
      <c r="JGC824" s="399"/>
      <c r="JGD824" s="399"/>
      <c r="JGE824" s="399"/>
      <c r="JGF824" s="399"/>
      <c r="JGG824" s="399"/>
      <c r="JGH824" s="399"/>
      <c r="JGI824" s="399"/>
      <c r="JGJ824" s="399"/>
      <c r="JGK824" s="399"/>
      <c r="JGL824" s="399"/>
      <c r="JGM824" s="399"/>
      <c r="JGN824" s="399"/>
      <c r="JGO824" s="399"/>
      <c r="JGP824" s="399"/>
      <c r="JGQ824" s="399"/>
      <c r="JGR824" s="399"/>
      <c r="JGS824" s="399"/>
      <c r="JGT824" s="399"/>
      <c r="JGU824" s="399"/>
      <c r="JGV824" s="399"/>
      <c r="JGW824" s="399"/>
      <c r="JGX824" s="399"/>
      <c r="JGY824" s="399"/>
      <c r="JGZ824" s="399"/>
      <c r="JHA824" s="399"/>
      <c r="JHB824" s="399"/>
      <c r="JHC824" s="399"/>
      <c r="JHD824" s="399"/>
      <c r="JHE824" s="399"/>
      <c r="JHF824" s="399"/>
      <c r="JHG824" s="399"/>
      <c r="JHH824" s="399"/>
      <c r="JHI824" s="399"/>
      <c r="JHJ824" s="399"/>
      <c r="JHK824" s="399"/>
      <c r="JHL824" s="399"/>
      <c r="JHM824" s="399"/>
      <c r="JHN824" s="399"/>
      <c r="JHO824" s="399"/>
      <c r="JHP824" s="399"/>
      <c r="JHQ824" s="399"/>
      <c r="JHR824" s="399"/>
      <c r="JHS824" s="399"/>
      <c r="JHT824" s="399"/>
      <c r="JHU824" s="399"/>
      <c r="JHV824" s="399"/>
      <c r="JHW824" s="399"/>
      <c r="JHX824" s="399"/>
      <c r="JHY824" s="399"/>
      <c r="JHZ824" s="399"/>
      <c r="JIA824" s="399"/>
      <c r="JIB824" s="399"/>
      <c r="JIC824" s="399"/>
      <c r="JID824" s="399"/>
      <c r="JIE824" s="399"/>
      <c r="JIF824" s="399"/>
      <c r="JIG824" s="399"/>
      <c r="JIH824" s="399"/>
      <c r="JII824" s="399"/>
      <c r="JIJ824" s="399"/>
      <c r="JIK824" s="399"/>
      <c r="JIL824" s="399"/>
      <c r="JIM824" s="399"/>
      <c r="JIN824" s="399"/>
      <c r="JIO824" s="399"/>
      <c r="JIP824" s="399"/>
      <c r="JIQ824" s="399"/>
      <c r="JIR824" s="399"/>
      <c r="JIS824" s="399"/>
      <c r="JIT824" s="399"/>
      <c r="JIU824" s="399"/>
      <c r="JIV824" s="399"/>
      <c r="JIW824" s="399"/>
      <c r="JIX824" s="399"/>
      <c r="JIY824" s="399"/>
      <c r="JIZ824" s="399"/>
      <c r="JJA824" s="399"/>
      <c r="JJB824" s="399"/>
      <c r="JJC824" s="399"/>
      <c r="JJD824" s="399"/>
      <c r="JJE824" s="399"/>
      <c r="JJF824" s="399"/>
      <c r="JJG824" s="399"/>
      <c r="JJH824" s="399"/>
      <c r="JJI824" s="399"/>
      <c r="JJJ824" s="399"/>
      <c r="JJK824" s="399"/>
      <c r="JJL824" s="399"/>
      <c r="JJM824" s="399"/>
      <c r="JJN824" s="399"/>
      <c r="JJO824" s="399"/>
      <c r="JJP824" s="399"/>
      <c r="JJQ824" s="399"/>
      <c r="JJR824" s="399"/>
      <c r="JJS824" s="399"/>
      <c r="JJT824" s="399"/>
      <c r="JJU824" s="399"/>
      <c r="JJV824" s="399"/>
      <c r="JJW824" s="399"/>
      <c r="JJX824" s="399"/>
      <c r="JJY824" s="399"/>
      <c r="JJZ824" s="399"/>
      <c r="JKA824" s="399"/>
      <c r="JKB824" s="399"/>
      <c r="JKC824" s="399"/>
      <c r="JKD824" s="399"/>
      <c r="JKE824" s="399"/>
      <c r="JKF824" s="399"/>
      <c r="JKG824" s="399"/>
      <c r="JKH824" s="399"/>
      <c r="JKI824" s="399"/>
      <c r="JKJ824" s="399"/>
      <c r="JKK824" s="399"/>
      <c r="JKL824" s="399"/>
      <c r="JKM824" s="399"/>
      <c r="JKN824" s="399"/>
      <c r="JKO824" s="399"/>
      <c r="JKP824" s="399"/>
      <c r="JKQ824" s="399"/>
      <c r="JKR824" s="399"/>
      <c r="JKS824" s="399"/>
      <c r="JKT824" s="399"/>
      <c r="JKU824" s="399"/>
      <c r="JKV824" s="399"/>
      <c r="JKW824" s="399"/>
      <c r="JKX824" s="399"/>
      <c r="JKY824" s="399"/>
      <c r="JKZ824" s="399"/>
      <c r="JLA824" s="399"/>
      <c r="JLB824" s="399"/>
      <c r="JLC824" s="399"/>
      <c r="JLD824" s="399"/>
      <c r="JLE824" s="399"/>
      <c r="JLF824" s="399"/>
      <c r="JLG824" s="399"/>
      <c r="JLH824" s="399"/>
      <c r="JLI824" s="399"/>
      <c r="JLJ824" s="399"/>
      <c r="JLK824" s="399"/>
      <c r="JLL824" s="399"/>
      <c r="JLM824" s="399"/>
      <c r="JLN824" s="399"/>
      <c r="JLO824" s="399"/>
      <c r="JLP824" s="399"/>
      <c r="JLQ824" s="399"/>
      <c r="JLR824" s="399"/>
      <c r="JLS824" s="399"/>
      <c r="JLT824" s="399"/>
      <c r="JLU824" s="399"/>
      <c r="JLV824" s="399"/>
      <c r="JLW824" s="399"/>
      <c r="JLX824" s="399"/>
      <c r="JLY824" s="399"/>
      <c r="JLZ824" s="399"/>
      <c r="JMA824" s="399"/>
      <c r="JMB824" s="399"/>
      <c r="JMC824" s="399"/>
      <c r="JMD824" s="399"/>
      <c r="JME824" s="399"/>
      <c r="JMF824" s="399"/>
      <c r="JMG824" s="399"/>
      <c r="JMH824" s="399"/>
      <c r="JMI824" s="399"/>
      <c r="JMJ824" s="399"/>
      <c r="JMK824" s="399"/>
      <c r="JML824" s="399"/>
      <c r="JMM824" s="399"/>
      <c r="JMN824" s="399"/>
      <c r="JMO824" s="399"/>
      <c r="JMP824" s="399"/>
      <c r="JMQ824" s="399"/>
      <c r="JMR824" s="399"/>
      <c r="JMS824" s="399"/>
      <c r="JMT824" s="399"/>
      <c r="JMU824" s="399"/>
      <c r="JMV824" s="399"/>
      <c r="JMW824" s="399"/>
      <c r="JMX824" s="399"/>
      <c r="JMY824" s="399"/>
      <c r="JMZ824" s="399"/>
      <c r="JNA824" s="399"/>
      <c r="JNB824" s="399"/>
      <c r="JNC824" s="399"/>
      <c r="JND824" s="399"/>
      <c r="JNE824" s="399"/>
      <c r="JNF824" s="399"/>
      <c r="JNG824" s="399"/>
      <c r="JNH824" s="399"/>
      <c r="JNI824" s="399"/>
      <c r="JNJ824" s="399"/>
      <c r="JNK824" s="399"/>
      <c r="JNL824" s="399"/>
      <c r="JNM824" s="399"/>
      <c r="JNN824" s="399"/>
      <c r="JNO824" s="399"/>
      <c r="JNP824" s="399"/>
      <c r="JNQ824" s="399"/>
      <c r="JNR824" s="399"/>
      <c r="JNS824" s="399"/>
      <c r="JNT824" s="399"/>
      <c r="JNU824" s="399"/>
      <c r="JNV824" s="399"/>
      <c r="JNW824" s="399"/>
      <c r="JNX824" s="399"/>
      <c r="JNY824" s="399"/>
      <c r="JNZ824" s="399"/>
      <c r="JOA824" s="399"/>
      <c r="JOB824" s="399"/>
      <c r="JOC824" s="399"/>
      <c r="JOD824" s="399"/>
      <c r="JOE824" s="399"/>
      <c r="JOF824" s="399"/>
      <c r="JOG824" s="399"/>
      <c r="JOH824" s="399"/>
      <c r="JOI824" s="399"/>
      <c r="JOJ824" s="399"/>
      <c r="JOK824" s="399"/>
      <c r="JOL824" s="399"/>
      <c r="JOM824" s="399"/>
      <c r="JON824" s="399"/>
      <c r="JOO824" s="399"/>
      <c r="JOP824" s="399"/>
      <c r="JOQ824" s="399"/>
      <c r="JOR824" s="399"/>
      <c r="JOS824" s="399"/>
      <c r="JOT824" s="399"/>
      <c r="JOU824" s="399"/>
      <c r="JOV824" s="399"/>
      <c r="JOW824" s="399"/>
      <c r="JOX824" s="399"/>
      <c r="JOY824" s="399"/>
      <c r="JOZ824" s="399"/>
      <c r="JPA824" s="399"/>
      <c r="JPB824" s="399"/>
      <c r="JPC824" s="399"/>
      <c r="JPD824" s="399"/>
      <c r="JPE824" s="399"/>
      <c r="JPF824" s="399"/>
      <c r="JPG824" s="399"/>
      <c r="JPH824" s="399"/>
      <c r="JPI824" s="399"/>
      <c r="JPJ824" s="399"/>
      <c r="JPK824" s="399"/>
      <c r="JPL824" s="399"/>
      <c r="JPM824" s="399"/>
      <c r="JPN824" s="399"/>
      <c r="JPO824" s="399"/>
      <c r="JPP824" s="399"/>
      <c r="JPQ824" s="399"/>
      <c r="JPR824" s="399"/>
      <c r="JPS824" s="399"/>
      <c r="JPT824" s="399"/>
      <c r="JPU824" s="399"/>
      <c r="JPV824" s="399"/>
      <c r="JPW824" s="399"/>
      <c r="JPX824" s="399"/>
      <c r="JPY824" s="399"/>
      <c r="JPZ824" s="399"/>
      <c r="JQA824" s="399"/>
      <c r="JQB824" s="399"/>
      <c r="JQC824" s="399"/>
      <c r="JQD824" s="399"/>
      <c r="JQE824" s="399"/>
      <c r="JQF824" s="399"/>
      <c r="JQG824" s="399"/>
      <c r="JQH824" s="399"/>
      <c r="JQI824" s="399"/>
      <c r="JQJ824" s="399"/>
      <c r="JQK824" s="399"/>
      <c r="JQL824" s="399"/>
      <c r="JQM824" s="399"/>
      <c r="JQN824" s="399"/>
      <c r="JQO824" s="399"/>
      <c r="JQP824" s="399"/>
      <c r="JQQ824" s="399"/>
      <c r="JQR824" s="399"/>
      <c r="JQS824" s="399"/>
      <c r="JQT824" s="399"/>
      <c r="JQU824" s="399"/>
      <c r="JQV824" s="399"/>
      <c r="JQW824" s="399"/>
      <c r="JQX824" s="399"/>
      <c r="JQY824" s="399"/>
      <c r="JQZ824" s="399"/>
      <c r="JRA824" s="399"/>
      <c r="JRB824" s="399"/>
      <c r="JRC824" s="399"/>
      <c r="JRD824" s="399"/>
      <c r="JRE824" s="399"/>
      <c r="JRF824" s="399"/>
      <c r="JRG824" s="399"/>
      <c r="JRH824" s="399"/>
      <c r="JRI824" s="399"/>
      <c r="JRJ824" s="399"/>
      <c r="JRK824" s="399"/>
      <c r="JRL824" s="399"/>
      <c r="JRM824" s="399"/>
      <c r="JRN824" s="399"/>
      <c r="JRO824" s="399"/>
      <c r="JRP824" s="399"/>
      <c r="JRQ824" s="399"/>
      <c r="JRR824" s="399"/>
      <c r="JRS824" s="399"/>
      <c r="JRT824" s="399"/>
      <c r="JRU824" s="399"/>
      <c r="JRV824" s="399"/>
      <c r="JRW824" s="399"/>
      <c r="JRX824" s="399"/>
      <c r="JRY824" s="399"/>
      <c r="JRZ824" s="399"/>
      <c r="JSA824" s="399"/>
      <c r="JSB824" s="399"/>
      <c r="JSC824" s="399"/>
      <c r="JSD824" s="399"/>
      <c r="JSE824" s="399"/>
      <c r="JSF824" s="399"/>
      <c r="JSG824" s="399"/>
      <c r="JSH824" s="399"/>
      <c r="JSI824" s="399"/>
      <c r="JSJ824" s="399"/>
      <c r="JSK824" s="399"/>
      <c r="JSL824" s="399"/>
      <c r="JSM824" s="399"/>
      <c r="JSN824" s="399"/>
      <c r="JSO824" s="399"/>
      <c r="JSP824" s="399"/>
      <c r="JSQ824" s="399"/>
      <c r="JSR824" s="399"/>
      <c r="JSS824" s="399"/>
      <c r="JST824" s="399"/>
      <c r="JSU824" s="399"/>
      <c r="JSV824" s="399"/>
      <c r="JSW824" s="399"/>
      <c r="JSX824" s="399"/>
      <c r="JSY824" s="399"/>
      <c r="JSZ824" s="399"/>
      <c r="JTA824" s="399"/>
      <c r="JTB824" s="399"/>
      <c r="JTC824" s="399"/>
      <c r="JTD824" s="399"/>
      <c r="JTE824" s="399"/>
      <c r="JTF824" s="399"/>
      <c r="JTG824" s="399"/>
      <c r="JTH824" s="399"/>
      <c r="JTI824" s="399"/>
      <c r="JTJ824" s="399"/>
      <c r="JTK824" s="399"/>
      <c r="JTL824" s="399"/>
      <c r="JTM824" s="399"/>
      <c r="JTN824" s="399"/>
      <c r="JTO824" s="399"/>
      <c r="JTP824" s="399"/>
      <c r="JTQ824" s="399"/>
      <c r="JTR824" s="399"/>
      <c r="JTS824" s="399"/>
      <c r="JTT824" s="399"/>
      <c r="JTU824" s="399"/>
      <c r="JTV824" s="399"/>
      <c r="JTW824" s="399"/>
      <c r="JTX824" s="399"/>
      <c r="JTY824" s="399"/>
      <c r="JTZ824" s="399"/>
      <c r="JUA824" s="399"/>
      <c r="JUB824" s="399"/>
      <c r="JUC824" s="399"/>
      <c r="JUD824" s="399"/>
      <c r="JUE824" s="399"/>
      <c r="JUF824" s="399"/>
      <c r="JUG824" s="399"/>
      <c r="JUH824" s="399"/>
      <c r="JUI824" s="399"/>
      <c r="JUJ824" s="399"/>
      <c r="JUK824" s="399"/>
      <c r="JUL824" s="399"/>
      <c r="JUM824" s="399"/>
      <c r="JUN824" s="399"/>
      <c r="JUO824" s="399"/>
      <c r="JUP824" s="399"/>
      <c r="JUQ824" s="399"/>
      <c r="JUR824" s="399"/>
      <c r="JUS824" s="399"/>
      <c r="JUT824" s="399"/>
      <c r="JUU824" s="399"/>
      <c r="JUV824" s="399"/>
      <c r="JUW824" s="399"/>
      <c r="JUX824" s="399"/>
      <c r="JUY824" s="399"/>
      <c r="JUZ824" s="399"/>
      <c r="JVA824" s="399"/>
      <c r="JVB824" s="399"/>
      <c r="JVC824" s="399"/>
      <c r="JVD824" s="399"/>
      <c r="JVE824" s="399"/>
      <c r="JVF824" s="399"/>
      <c r="JVG824" s="399"/>
      <c r="JVH824" s="399"/>
      <c r="JVI824" s="399"/>
      <c r="JVJ824" s="399"/>
      <c r="JVK824" s="399"/>
      <c r="JVL824" s="399"/>
      <c r="JVM824" s="399"/>
      <c r="JVN824" s="399"/>
      <c r="JVO824" s="399"/>
      <c r="JVP824" s="399"/>
      <c r="JVQ824" s="399"/>
      <c r="JVR824" s="399"/>
      <c r="JVS824" s="399"/>
      <c r="JVT824" s="399"/>
      <c r="JVU824" s="399"/>
      <c r="JVV824" s="399"/>
      <c r="JVW824" s="399"/>
      <c r="JVX824" s="399"/>
      <c r="JVY824" s="399"/>
      <c r="JVZ824" s="399"/>
      <c r="JWA824" s="399"/>
      <c r="JWB824" s="399"/>
      <c r="JWC824" s="399"/>
      <c r="JWD824" s="399"/>
      <c r="JWE824" s="399"/>
      <c r="JWF824" s="399"/>
      <c r="JWG824" s="399"/>
      <c r="JWH824" s="399"/>
      <c r="JWI824" s="399"/>
      <c r="JWJ824" s="399"/>
      <c r="JWK824" s="399"/>
      <c r="JWL824" s="399"/>
      <c r="JWM824" s="399"/>
      <c r="JWN824" s="399"/>
      <c r="JWO824" s="399"/>
      <c r="JWP824" s="399"/>
      <c r="JWQ824" s="399"/>
      <c r="JWR824" s="399"/>
      <c r="JWS824" s="399"/>
      <c r="JWT824" s="399"/>
      <c r="JWU824" s="399"/>
      <c r="JWV824" s="399"/>
      <c r="JWW824" s="399"/>
      <c r="JWX824" s="399"/>
      <c r="JWY824" s="399"/>
      <c r="JWZ824" s="399"/>
      <c r="JXA824" s="399"/>
      <c r="JXB824" s="399"/>
      <c r="JXC824" s="399"/>
      <c r="JXD824" s="399"/>
      <c r="JXE824" s="399"/>
      <c r="JXF824" s="399"/>
      <c r="JXG824" s="399"/>
      <c r="JXH824" s="399"/>
      <c r="JXI824" s="399"/>
      <c r="JXJ824" s="399"/>
      <c r="JXK824" s="399"/>
      <c r="JXL824" s="399"/>
      <c r="JXM824" s="399"/>
      <c r="JXN824" s="399"/>
      <c r="JXO824" s="399"/>
      <c r="JXP824" s="399"/>
      <c r="JXQ824" s="399"/>
      <c r="JXR824" s="399"/>
      <c r="JXS824" s="399"/>
      <c r="JXT824" s="399"/>
      <c r="JXU824" s="399"/>
      <c r="JXV824" s="399"/>
      <c r="JXW824" s="399"/>
      <c r="JXX824" s="399"/>
      <c r="JXY824" s="399"/>
      <c r="JXZ824" s="399"/>
      <c r="JYA824" s="399"/>
      <c r="JYB824" s="399"/>
      <c r="JYC824" s="399"/>
      <c r="JYD824" s="399"/>
      <c r="JYE824" s="399"/>
      <c r="JYF824" s="399"/>
      <c r="JYG824" s="399"/>
      <c r="JYH824" s="399"/>
      <c r="JYI824" s="399"/>
      <c r="JYJ824" s="399"/>
      <c r="JYK824" s="399"/>
      <c r="JYL824" s="399"/>
      <c r="JYM824" s="399"/>
      <c r="JYN824" s="399"/>
      <c r="JYO824" s="399"/>
      <c r="JYP824" s="399"/>
      <c r="JYQ824" s="399"/>
      <c r="JYR824" s="399"/>
      <c r="JYS824" s="399"/>
      <c r="JYT824" s="399"/>
      <c r="JYU824" s="399"/>
      <c r="JYV824" s="399"/>
      <c r="JYW824" s="399"/>
      <c r="JYX824" s="399"/>
      <c r="JYY824" s="399"/>
      <c r="JYZ824" s="399"/>
      <c r="JZA824" s="399"/>
      <c r="JZB824" s="399"/>
      <c r="JZC824" s="399"/>
      <c r="JZD824" s="399"/>
      <c r="JZE824" s="399"/>
      <c r="JZF824" s="399"/>
      <c r="JZG824" s="399"/>
      <c r="JZH824" s="399"/>
      <c r="JZI824" s="399"/>
      <c r="JZJ824" s="399"/>
      <c r="JZK824" s="399"/>
      <c r="JZL824" s="399"/>
      <c r="JZM824" s="399"/>
      <c r="JZN824" s="399"/>
      <c r="JZO824" s="399"/>
      <c r="JZP824" s="399"/>
      <c r="JZQ824" s="399"/>
      <c r="JZR824" s="399"/>
      <c r="JZS824" s="399"/>
      <c r="JZT824" s="399"/>
      <c r="JZU824" s="399"/>
      <c r="JZV824" s="399"/>
      <c r="JZW824" s="399"/>
      <c r="JZX824" s="399"/>
      <c r="JZY824" s="399"/>
      <c r="JZZ824" s="399"/>
      <c r="KAA824" s="399"/>
      <c r="KAB824" s="399"/>
      <c r="KAC824" s="399"/>
      <c r="KAD824" s="399"/>
      <c r="KAE824" s="399"/>
      <c r="KAF824" s="399"/>
      <c r="KAG824" s="399"/>
      <c r="KAH824" s="399"/>
      <c r="KAI824" s="399"/>
      <c r="KAJ824" s="399"/>
      <c r="KAK824" s="399"/>
      <c r="KAL824" s="399"/>
      <c r="KAM824" s="399"/>
      <c r="KAN824" s="399"/>
      <c r="KAO824" s="399"/>
      <c r="KAP824" s="399"/>
      <c r="KAQ824" s="399"/>
      <c r="KAR824" s="399"/>
      <c r="KAS824" s="399"/>
      <c r="KAT824" s="399"/>
      <c r="KAU824" s="399"/>
      <c r="KAV824" s="399"/>
      <c r="KAW824" s="399"/>
      <c r="KAX824" s="399"/>
      <c r="KAY824" s="399"/>
      <c r="KAZ824" s="399"/>
      <c r="KBA824" s="399"/>
      <c r="KBB824" s="399"/>
      <c r="KBC824" s="399"/>
      <c r="KBD824" s="399"/>
      <c r="KBE824" s="399"/>
      <c r="KBF824" s="399"/>
      <c r="KBG824" s="399"/>
      <c r="KBH824" s="399"/>
      <c r="KBI824" s="399"/>
      <c r="KBJ824" s="399"/>
      <c r="KBK824" s="399"/>
      <c r="KBL824" s="399"/>
      <c r="KBM824" s="399"/>
      <c r="KBN824" s="399"/>
      <c r="KBO824" s="399"/>
      <c r="KBP824" s="399"/>
      <c r="KBQ824" s="399"/>
      <c r="KBR824" s="399"/>
      <c r="KBS824" s="399"/>
      <c r="KBT824" s="399"/>
      <c r="KBU824" s="399"/>
      <c r="KBV824" s="399"/>
      <c r="KBW824" s="399"/>
      <c r="KBX824" s="399"/>
      <c r="KBY824" s="399"/>
      <c r="KBZ824" s="399"/>
      <c r="KCA824" s="399"/>
      <c r="KCB824" s="399"/>
      <c r="KCC824" s="399"/>
      <c r="KCD824" s="399"/>
      <c r="KCE824" s="399"/>
      <c r="KCF824" s="399"/>
      <c r="KCG824" s="399"/>
      <c r="KCH824" s="399"/>
      <c r="KCI824" s="399"/>
      <c r="KCJ824" s="399"/>
      <c r="KCK824" s="399"/>
      <c r="KCL824" s="399"/>
      <c r="KCM824" s="399"/>
      <c r="KCN824" s="399"/>
      <c r="KCO824" s="399"/>
      <c r="KCP824" s="399"/>
      <c r="KCQ824" s="399"/>
      <c r="KCR824" s="399"/>
      <c r="KCS824" s="399"/>
      <c r="KCT824" s="399"/>
      <c r="KCU824" s="399"/>
      <c r="KCV824" s="399"/>
      <c r="KCW824" s="399"/>
      <c r="KCX824" s="399"/>
      <c r="KCY824" s="399"/>
      <c r="KCZ824" s="399"/>
      <c r="KDA824" s="399"/>
      <c r="KDB824" s="399"/>
      <c r="KDC824" s="399"/>
      <c r="KDD824" s="399"/>
      <c r="KDE824" s="399"/>
      <c r="KDF824" s="399"/>
      <c r="KDG824" s="399"/>
      <c r="KDH824" s="399"/>
      <c r="KDI824" s="399"/>
      <c r="KDJ824" s="399"/>
      <c r="KDK824" s="399"/>
      <c r="KDL824" s="399"/>
      <c r="KDM824" s="399"/>
      <c r="KDN824" s="399"/>
      <c r="KDO824" s="399"/>
      <c r="KDP824" s="399"/>
      <c r="KDQ824" s="399"/>
      <c r="KDR824" s="399"/>
      <c r="KDS824" s="399"/>
      <c r="KDT824" s="399"/>
      <c r="KDU824" s="399"/>
      <c r="KDV824" s="399"/>
      <c r="KDW824" s="399"/>
      <c r="KDX824" s="399"/>
      <c r="KDY824" s="399"/>
      <c r="KDZ824" s="399"/>
      <c r="KEA824" s="399"/>
      <c r="KEB824" s="399"/>
      <c r="KEC824" s="399"/>
      <c r="KED824" s="399"/>
      <c r="KEE824" s="399"/>
      <c r="KEF824" s="399"/>
      <c r="KEG824" s="399"/>
      <c r="KEH824" s="399"/>
      <c r="KEI824" s="399"/>
      <c r="KEJ824" s="399"/>
      <c r="KEK824" s="399"/>
      <c r="KEL824" s="399"/>
      <c r="KEM824" s="399"/>
      <c r="KEN824" s="399"/>
      <c r="KEO824" s="399"/>
      <c r="KEP824" s="399"/>
      <c r="KEQ824" s="399"/>
      <c r="KER824" s="399"/>
      <c r="KES824" s="399"/>
      <c r="KET824" s="399"/>
      <c r="KEU824" s="399"/>
      <c r="KEV824" s="399"/>
      <c r="KEW824" s="399"/>
      <c r="KEX824" s="399"/>
      <c r="KEY824" s="399"/>
      <c r="KEZ824" s="399"/>
      <c r="KFA824" s="399"/>
      <c r="KFB824" s="399"/>
      <c r="KFC824" s="399"/>
      <c r="KFD824" s="399"/>
      <c r="KFE824" s="399"/>
      <c r="KFF824" s="399"/>
      <c r="KFG824" s="399"/>
      <c r="KFH824" s="399"/>
      <c r="KFI824" s="399"/>
      <c r="KFJ824" s="399"/>
      <c r="KFK824" s="399"/>
      <c r="KFL824" s="399"/>
      <c r="KFM824" s="399"/>
      <c r="KFN824" s="399"/>
      <c r="KFO824" s="399"/>
      <c r="KFP824" s="399"/>
      <c r="KFQ824" s="399"/>
      <c r="KFR824" s="399"/>
      <c r="KFS824" s="399"/>
      <c r="KFT824" s="399"/>
      <c r="KFU824" s="399"/>
      <c r="KFV824" s="399"/>
      <c r="KFW824" s="399"/>
      <c r="KFX824" s="399"/>
      <c r="KFY824" s="399"/>
      <c r="KFZ824" s="399"/>
      <c r="KGA824" s="399"/>
      <c r="KGB824" s="399"/>
      <c r="KGC824" s="399"/>
      <c r="KGD824" s="399"/>
      <c r="KGE824" s="399"/>
      <c r="KGF824" s="399"/>
      <c r="KGG824" s="399"/>
      <c r="KGH824" s="399"/>
      <c r="KGI824" s="399"/>
      <c r="KGJ824" s="399"/>
      <c r="KGK824" s="399"/>
      <c r="KGL824" s="399"/>
      <c r="KGM824" s="399"/>
      <c r="KGN824" s="399"/>
      <c r="KGO824" s="399"/>
      <c r="KGP824" s="399"/>
      <c r="KGQ824" s="399"/>
      <c r="KGR824" s="399"/>
      <c r="KGS824" s="399"/>
      <c r="KGT824" s="399"/>
      <c r="KGU824" s="399"/>
      <c r="KGV824" s="399"/>
      <c r="KGW824" s="399"/>
      <c r="KGX824" s="399"/>
      <c r="KGY824" s="399"/>
      <c r="KGZ824" s="399"/>
      <c r="KHA824" s="399"/>
      <c r="KHB824" s="399"/>
      <c r="KHC824" s="399"/>
      <c r="KHD824" s="399"/>
      <c r="KHE824" s="399"/>
      <c r="KHF824" s="399"/>
      <c r="KHG824" s="399"/>
      <c r="KHH824" s="399"/>
      <c r="KHI824" s="399"/>
      <c r="KHJ824" s="399"/>
      <c r="KHK824" s="399"/>
      <c r="KHL824" s="399"/>
      <c r="KHM824" s="399"/>
      <c r="KHN824" s="399"/>
      <c r="KHO824" s="399"/>
      <c r="KHP824" s="399"/>
      <c r="KHQ824" s="399"/>
      <c r="KHR824" s="399"/>
      <c r="KHS824" s="399"/>
      <c r="KHT824" s="399"/>
      <c r="KHU824" s="399"/>
      <c r="KHV824" s="399"/>
      <c r="KHW824" s="399"/>
      <c r="KHX824" s="399"/>
      <c r="KHY824" s="399"/>
      <c r="KHZ824" s="399"/>
      <c r="KIA824" s="399"/>
      <c r="KIB824" s="399"/>
      <c r="KIC824" s="399"/>
      <c r="KID824" s="399"/>
      <c r="KIE824" s="399"/>
      <c r="KIF824" s="399"/>
      <c r="KIG824" s="399"/>
      <c r="KIH824" s="399"/>
      <c r="KII824" s="399"/>
      <c r="KIJ824" s="399"/>
      <c r="KIK824" s="399"/>
      <c r="KIL824" s="399"/>
      <c r="KIM824" s="399"/>
      <c r="KIN824" s="399"/>
      <c r="KIO824" s="399"/>
      <c r="KIP824" s="399"/>
      <c r="KIQ824" s="399"/>
      <c r="KIR824" s="399"/>
      <c r="KIS824" s="399"/>
      <c r="KIT824" s="399"/>
      <c r="KIU824" s="399"/>
      <c r="KIV824" s="399"/>
      <c r="KIW824" s="399"/>
      <c r="KIX824" s="399"/>
      <c r="KIY824" s="399"/>
      <c r="KIZ824" s="399"/>
      <c r="KJA824" s="399"/>
      <c r="KJB824" s="399"/>
      <c r="KJC824" s="399"/>
      <c r="KJD824" s="399"/>
      <c r="KJE824" s="399"/>
      <c r="KJF824" s="399"/>
      <c r="KJG824" s="399"/>
      <c r="KJH824" s="399"/>
      <c r="KJI824" s="399"/>
      <c r="KJJ824" s="399"/>
      <c r="KJK824" s="399"/>
      <c r="KJL824" s="399"/>
      <c r="KJM824" s="399"/>
      <c r="KJN824" s="399"/>
      <c r="KJO824" s="399"/>
      <c r="KJP824" s="399"/>
      <c r="KJQ824" s="399"/>
      <c r="KJR824" s="399"/>
      <c r="KJS824" s="399"/>
      <c r="KJT824" s="399"/>
      <c r="KJU824" s="399"/>
      <c r="KJV824" s="399"/>
      <c r="KJW824" s="399"/>
      <c r="KJX824" s="399"/>
      <c r="KJY824" s="399"/>
      <c r="KJZ824" s="399"/>
      <c r="KKA824" s="399"/>
      <c r="KKB824" s="399"/>
      <c r="KKC824" s="399"/>
      <c r="KKD824" s="399"/>
      <c r="KKE824" s="399"/>
      <c r="KKF824" s="399"/>
      <c r="KKG824" s="399"/>
      <c r="KKH824" s="399"/>
      <c r="KKI824" s="399"/>
      <c r="KKJ824" s="399"/>
      <c r="KKK824" s="399"/>
      <c r="KKL824" s="399"/>
      <c r="KKM824" s="399"/>
      <c r="KKN824" s="399"/>
      <c r="KKO824" s="399"/>
      <c r="KKP824" s="399"/>
      <c r="KKQ824" s="399"/>
      <c r="KKR824" s="399"/>
      <c r="KKS824" s="399"/>
      <c r="KKT824" s="399"/>
      <c r="KKU824" s="399"/>
      <c r="KKV824" s="399"/>
      <c r="KKW824" s="399"/>
      <c r="KKX824" s="399"/>
      <c r="KKY824" s="399"/>
      <c r="KKZ824" s="399"/>
      <c r="KLA824" s="399"/>
      <c r="KLB824" s="399"/>
      <c r="KLC824" s="399"/>
      <c r="KLD824" s="399"/>
      <c r="KLE824" s="399"/>
      <c r="KLF824" s="399"/>
      <c r="KLG824" s="399"/>
      <c r="KLH824" s="399"/>
      <c r="KLI824" s="399"/>
      <c r="KLJ824" s="399"/>
      <c r="KLK824" s="399"/>
      <c r="KLL824" s="399"/>
      <c r="KLM824" s="399"/>
      <c r="KLN824" s="399"/>
      <c r="KLO824" s="399"/>
      <c r="KLP824" s="399"/>
      <c r="KLQ824" s="399"/>
      <c r="KLR824" s="399"/>
      <c r="KLS824" s="399"/>
      <c r="KLT824" s="399"/>
      <c r="KLU824" s="399"/>
      <c r="KLV824" s="399"/>
      <c r="KLW824" s="399"/>
      <c r="KLX824" s="399"/>
      <c r="KLY824" s="399"/>
      <c r="KLZ824" s="399"/>
      <c r="KMA824" s="399"/>
      <c r="KMB824" s="399"/>
      <c r="KMC824" s="399"/>
      <c r="KMD824" s="399"/>
      <c r="KME824" s="399"/>
      <c r="KMF824" s="399"/>
      <c r="KMG824" s="399"/>
      <c r="KMH824" s="399"/>
      <c r="KMI824" s="399"/>
      <c r="KMJ824" s="399"/>
      <c r="KMK824" s="399"/>
      <c r="KML824" s="399"/>
      <c r="KMM824" s="399"/>
      <c r="KMN824" s="399"/>
      <c r="KMO824" s="399"/>
      <c r="KMP824" s="399"/>
      <c r="KMQ824" s="399"/>
      <c r="KMR824" s="399"/>
      <c r="KMS824" s="399"/>
      <c r="KMT824" s="399"/>
      <c r="KMU824" s="399"/>
      <c r="KMV824" s="399"/>
      <c r="KMW824" s="399"/>
      <c r="KMX824" s="399"/>
      <c r="KMY824" s="399"/>
      <c r="KMZ824" s="399"/>
      <c r="KNA824" s="399"/>
      <c r="KNB824" s="399"/>
      <c r="KNC824" s="399"/>
      <c r="KND824" s="399"/>
      <c r="KNE824" s="399"/>
      <c r="KNF824" s="399"/>
      <c r="KNG824" s="399"/>
      <c r="KNH824" s="399"/>
      <c r="KNI824" s="399"/>
      <c r="KNJ824" s="399"/>
      <c r="KNK824" s="399"/>
      <c r="KNL824" s="399"/>
      <c r="KNM824" s="399"/>
      <c r="KNN824" s="399"/>
      <c r="KNO824" s="399"/>
      <c r="KNP824" s="399"/>
      <c r="KNQ824" s="399"/>
      <c r="KNR824" s="399"/>
      <c r="KNS824" s="399"/>
      <c r="KNT824" s="399"/>
      <c r="KNU824" s="399"/>
      <c r="KNV824" s="399"/>
      <c r="KNW824" s="399"/>
      <c r="KNX824" s="399"/>
      <c r="KNY824" s="399"/>
      <c r="KNZ824" s="399"/>
      <c r="KOA824" s="399"/>
      <c r="KOB824" s="399"/>
      <c r="KOC824" s="399"/>
      <c r="KOD824" s="399"/>
      <c r="KOE824" s="399"/>
      <c r="KOF824" s="399"/>
      <c r="KOG824" s="399"/>
      <c r="KOH824" s="399"/>
      <c r="KOI824" s="399"/>
      <c r="KOJ824" s="399"/>
      <c r="KOK824" s="399"/>
      <c r="KOL824" s="399"/>
      <c r="KOM824" s="399"/>
      <c r="KON824" s="399"/>
      <c r="KOO824" s="399"/>
      <c r="KOP824" s="399"/>
      <c r="KOQ824" s="399"/>
      <c r="KOR824" s="399"/>
      <c r="KOS824" s="399"/>
      <c r="KOT824" s="399"/>
      <c r="KOU824" s="399"/>
      <c r="KOV824" s="399"/>
      <c r="KOW824" s="399"/>
      <c r="KOX824" s="399"/>
      <c r="KOY824" s="399"/>
      <c r="KOZ824" s="399"/>
      <c r="KPA824" s="399"/>
      <c r="KPB824" s="399"/>
      <c r="KPC824" s="399"/>
      <c r="KPD824" s="399"/>
      <c r="KPE824" s="399"/>
      <c r="KPF824" s="399"/>
      <c r="KPG824" s="399"/>
      <c r="KPH824" s="399"/>
      <c r="KPI824" s="399"/>
      <c r="KPJ824" s="399"/>
      <c r="KPK824" s="399"/>
      <c r="KPL824" s="399"/>
      <c r="KPM824" s="399"/>
      <c r="KPN824" s="399"/>
      <c r="KPO824" s="399"/>
      <c r="KPP824" s="399"/>
      <c r="KPQ824" s="399"/>
      <c r="KPR824" s="399"/>
      <c r="KPS824" s="399"/>
      <c r="KPT824" s="399"/>
      <c r="KPU824" s="399"/>
      <c r="KPV824" s="399"/>
      <c r="KPW824" s="399"/>
      <c r="KPX824" s="399"/>
      <c r="KPY824" s="399"/>
      <c r="KPZ824" s="399"/>
      <c r="KQA824" s="399"/>
      <c r="KQB824" s="399"/>
      <c r="KQC824" s="399"/>
      <c r="KQD824" s="399"/>
      <c r="KQE824" s="399"/>
      <c r="KQF824" s="399"/>
      <c r="KQG824" s="399"/>
      <c r="KQH824" s="399"/>
      <c r="KQI824" s="399"/>
      <c r="KQJ824" s="399"/>
      <c r="KQK824" s="399"/>
      <c r="KQL824" s="399"/>
      <c r="KQM824" s="399"/>
      <c r="KQN824" s="399"/>
      <c r="KQO824" s="399"/>
      <c r="KQP824" s="399"/>
      <c r="KQQ824" s="399"/>
      <c r="KQR824" s="399"/>
      <c r="KQS824" s="399"/>
      <c r="KQT824" s="399"/>
      <c r="KQU824" s="399"/>
      <c r="KQV824" s="399"/>
      <c r="KQW824" s="399"/>
      <c r="KQX824" s="399"/>
      <c r="KQY824" s="399"/>
      <c r="KQZ824" s="399"/>
      <c r="KRA824" s="399"/>
      <c r="KRB824" s="399"/>
      <c r="KRC824" s="399"/>
      <c r="KRD824" s="399"/>
      <c r="KRE824" s="399"/>
      <c r="KRF824" s="399"/>
      <c r="KRG824" s="399"/>
      <c r="KRH824" s="399"/>
      <c r="KRI824" s="399"/>
      <c r="KRJ824" s="399"/>
      <c r="KRK824" s="399"/>
      <c r="KRL824" s="399"/>
      <c r="KRM824" s="399"/>
      <c r="KRN824" s="399"/>
      <c r="KRO824" s="399"/>
      <c r="KRP824" s="399"/>
      <c r="KRQ824" s="399"/>
      <c r="KRR824" s="399"/>
      <c r="KRS824" s="399"/>
      <c r="KRT824" s="399"/>
      <c r="KRU824" s="399"/>
      <c r="KRV824" s="399"/>
      <c r="KRW824" s="399"/>
      <c r="KRX824" s="399"/>
      <c r="KRY824" s="399"/>
      <c r="KRZ824" s="399"/>
      <c r="KSA824" s="399"/>
      <c r="KSB824" s="399"/>
      <c r="KSC824" s="399"/>
      <c r="KSD824" s="399"/>
      <c r="KSE824" s="399"/>
      <c r="KSF824" s="399"/>
      <c r="KSG824" s="399"/>
      <c r="KSH824" s="399"/>
      <c r="KSI824" s="399"/>
      <c r="KSJ824" s="399"/>
      <c r="KSK824" s="399"/>
      <c r="KSL824" s="399"/>
      <c r="KSM824" s="399"/>
      <c r="KSN824" s="399"/>
      <c r="KSO824" s="399"/>
      <c r="KSP824" s="399"/>
      <c r="KSQ824" s="399"/>
      <c r="KSR824" s="399"/>
      <c r="KSS824" s="399"/>
      <c r="KST824" s="399"/>
      <c r="KSU824" s="399"/>
      <c r="KSV824" s="399"/>
      <c r="KSW824" s="399"/>
      <c r="KSX824" s="399"/>
      <c r="KSY824" s="399"/>
      <c r="KSZ824" s="399"/>
      <c r="KTA824" s="399"/>
      <c r="KTB824" s="399"/>
      <c r="KTC824" s="399"/>
      <c r="KTD824" s="399"/>
      <c r="KTE824" s="399"/>
      <c r="KTF824" s="399"/>
      <c r="KTG824" s="399"/>
      <c r="KTH824" s="399"/>
      <c r="KTI824" s="399"/>
      <c r="KTJ824" s="399"/>
      <c r="KTK824" s="399"/>
      <c r="KTL824" s="399"/>
      <c r="KTM824" s="399"/>
      <c r="KTN824" s="399"/>
      <c r="KTO824" s="399"/>
      <c r="KTP824" s="399"/>
      <c r="KTQ824" s="399"/>
      <c r="KTR824" s="399"/>
      <c r="KTS824" s="399"/>
      <c r="KTT824" s="399"/>
      <c r="KTU824" s="399"/>
      <c r="KTV824" s="399"/>
      <c r="KTW824" s="399"/>
      <c r="KTX824" s="399"/>
      <c r="KTY824" s="399"/>
      <c r="KTZ824" s="399"/>
      <c r="KUA824" s="399"/>
      <c r="KUB824" s="399"/>
      <c r="KUC824" s="399"/>
      <c r="KUD824" s="399"/>
      <c r="KUE824" s="399"/>
      <c r="KUF824" s="399"/>
      <c r="KUG824" s="399"/>
      <c r="KUH824" s="399"/>
      <c r="KUI824" s="399"/>
      <c r="KUJ824" s="399"/>
      <c r="KUK824" s="399"/>
      <c r="KUL824" s="399"/>
      <c r="KUM824" s="399"/>
      <c r="KUN824" s="399"/>
      <c r="KUO824" s="399"/>
      <c r="KUP824" s="399"/>
      <c r="KUQ824" s="399"/>
      <c r="KUR824" s="399"/>
      <c r="KUS824" s="399"/>
      <c r="KUT824" s="399"/>
      <c r="KUU824" s="399"/>
      <c r="KUV824" s="399"/>
      <c r="KUW824" s="399"/>
      <c r="KUX824" s="399"/>
      <c r="KUY824" s="399"/>
      <c r="KUZ824" s="399"/>
      <c r="KVA824" s="399"/>
      <c r="KVB824" s="399"/>
      <c r="KVC824" s="399"/>
      <c r="KVD824" s="399"/>
      <c r="KVE824" s="399"/>
      <c r="KVF824" s="399"/>
      <c r="KVG824" s="399"/>
      <c r="KVH824" s="399"/>
      <c r="KVI824" s="399"/>
      <c r="KVJ824" s="399"/>
      <c r="KVK824" s="399"/>
      <c r="KVL824" s="399"/>
      <c r="KVM824" s="399"/>
      <c r="KVN824" s="399"/>
      <c r="KVO824" s="399"/>
      <c r="KVP824" s="399"/>
      <c r="KVQ824" s="399"/>
      <c r="KVR824" s="399"/>
      <c r="KVS824" s="399"/>
      <c r="KVT824" s="399"/>
      <c r="KVU824" s="399"/>
      <c r="KVV824" s="399"/>
      <c r="KVW824" s="399"/>
      <c r="KVX824" s="399"/>
      <c r="KVY824" s="399"/>
      <c r="KVZ824" s="399"/>
      <c r="KWA824" s="399"/>
      <c r="KWB824" s="399"/>
      <c r="KWC824" s="399"/>
      <c r="KWD824" s="399"/>
      <c r="KWE824" s="399"/>
      <c r="KWF824" s="399"/>
      <c r="KWG824" s="399"/>
      <c r="KWH824" s="399"/>
      <c r="KWI824" s="399"/>
      <c r="KWJ824" s="399"/>
      <c r="KWK824" s="399"/>
      <c r="KWL824" s="399"/>
      <c r="KWM824" s="399"/>
      <c r="KWN824" s="399"/>
      <c r="KWO824" s="399"/>
      <c r="KWP824" s="399"/>
      <c r="KWQ824" s="399"/>
      <c r="KWR824" s="399"/>
      <c r="KWS824" s="399"/>
      <c r="KWT824" s="399"/>
      <c r="KWU824" s="399"/>
      <c r="KWV824" s="399"/>
      <c r="KWW824" s="399"/>
      <c r="KWX824" s="399"/>
      <c r="KWY824" s="399"/>
      <c r="KWZ824" s="399"/>
      <c r="KXA824" s="399"/>
      <c r="KXB824" s="399"/>
      <c r="KXC824" s="399"/>
      <c r="KXD824" s="399"/>
      <c r="KXE824" s="399"/>
      <c r="KXF824" s="399"/>
      <c r="KXG824" s="399"/>
      <c r="KXH824" s="399"/>
      <c r="KXI824" s="399"/>
      <c r="KXJ824" s="399"/>
      <c r="KXK824" s="399"/>
      <c r="KXL824" s="399"/>
      <c r="KXM824" s="399"/>
      <c r="KXN824" s="399"/>
      <c r="KXO824" s="399"/>
      <c r="KXP824" s="399"/>
      <c r="KXQ824" s="399"/>
      <c r="KXR824" s="399"/>
      <c r="KXS824" s="399"/>
      <c r="KXT824" s="399"/>
      <c r="KXU824" s="399"/>
      <c r="KXV824" s="399"/>
      <c r="KXW824" s="399"/>
      <c r="KXX824" s="399"/>
      <c r="KXY824" s="399"/>
      <c r="KXZ824" s="399"/>
      <c r="KYA824" s="399"/>
      <c r="KYB824" s="399"/>
      <c r="KYC824" s="399"/>
      <c r="KYD824" s="399"/>
      <c r="KYE824" s="399"/>
      <c r="KYF824" s="399"/>
      <c r="KYG824" s="399"/>
      <c r="KYH824" s="399"/>
      <c r="KYI824" s="399"/>
      <c r="KYJ824" s="399"/>
      <c r="KYK824" s="399"/>
      <c r="KYL824" s="399"/>
      <c r="KYM824" s="399"/>
      <c r="KYN824" s="399"/>
      <c r="KYO824" s="399"/>
      <c r="KYP824" s="399"/>
      <c r="KYQ824" s="399"/>
      <c r="KYR824" s="399"/>
      <c r="KYS824" s="399"/>
      <c r="KYT824" s="399"/>
      <c r="KYU824" s="399"/>
      <c r="KYV824" s="399"/>
      <c r="KYW824" s="399"/>
      <c r="KYX824" s="399"/>
      <c r="KYY824" s="399"/>
      <c r="KYZ824" s="399"/>
      <c r="KZA824" s="399"/>
      <c r="KZB824" s="399"/>
      <c r="KZC824" s="399"/>
      <c r="KZD824" s="399"/>
      <c r="KZE824" s="399"/>
      <c r="KZF824" s="399"/>
      <c r="KZG824" s="399"/>
      <c r="KZH824" s="399"/>
      <c r="KZI824" s="399"/>
      <c r="KZJ824" s="399"/>
      <c r="KZK824" s="399"/>
      <c r="KZL824" s="399"/>
      <c r="KZM824" s="399"/>
      <c r="KZN824" s="399"/>
      <c r="KZO824" s="399"/>
      <c r="KZP824" s="399"/>
      <c r="KZQ824" s="399"/>
      <c r="KZR824" s="399"/>
      <c r="KZS824" s="399"/>
      <c r="KZT824" s="399"/>
      <c r="KZU824" s="399"/>
      <c r="KZV824" s="399"/>
      <c r="KZW824" s="399"/>
      <c r="KZX824" s="399"/>
      <c r="KZY824" s="399"/>
      <c r="KZZ824" s="399"/>
      <c r="LAA824" s="399"/>
      <c r="LAB824" s="399"/>
      <c r="LAC824" s="399"/>
      <c r="LAD824" s="399"/>
      <c r="LAE824" s="399"/>
      <c r="LAF824" s="399"/>
      <c r="LAG824" s="399"/>
      <c r="LAH824" s="399"/>
      <c r="LAI824" s="399"/>
      <c r="LAJ824" s="399"/>
      <c r="LAK824" s="399"/>
      <c r="LAL824" s="399"/>
      <c r="LAM824" s="399"/>
      <c r="LAN824" s="399"/>
      <c r="LAO824" s="399"/>
      <c r="LAP824" s="399"/>
      <c r="LAQ824" s="399"/>
      <c r="LAR824" s="399"/>
      <c r="LAS824" s="399"/>
      <c r="LAT824" s="399"/>
      <c r="LAU824" s="399"/>
      <c r="LAV824" s="399"/>
      <c r="LAW824" s="399"/>
      <c r="LAX824" s="399"/>
      <c r="LAY824" s="399"/>
      <c r="LAZ824" s="399"/>
      <c r="LBA824" s="399"/>
      <c r="LBB824" s="399"/>
      <c r="LBC824" s="399"/>
      <c r="LBD824" s="399"/>
      <c r="LBE824" s="399"/>
      <c r="LBF824" s="399"/>
      <c r="LBG824" s="399"/>
      <c r="LBH824" s="399"/>
      <c r="LBI824" s="399"/>
      <c r="LBJ824" s="399"/>
      <c r="LBK824" s="399"/>
      <c r="LBL824" s="399"/>
      <c r="LBM824" s="399"/>
      <c r="LBN824" s="399"/>
      <c r="LBO824" s="399"/>
      <c r="LBP824" s="399"/>
      <c r="LBQ824" s="399"/>
      <c r="LBR824" s="399"/>
      <c r="LBS824" s="399"/>
      <c r="LBT824" s="399"/>
      <c r="LBU824" s="399"/>
      <c r="LBV824" s="399"/>
      <c r="LBW824" s="399"/>
      <c r="LBX824" s="399"/>
      <c r="LBY824" s="399"/>
      <c r="LBZ824" s="399"/>
      <c r="LCA824" s="399"/>
      <c r="LCB824" s="399"/>
      <c r="LCC824" s="399"/>
      <c r="LCD824" s="399"/>
      <c r="LCE824" s="399"/>
      <c r="LCF824" s="399"/>
      <c r="LCG824" s="399"/>
      <c r="LCH824" s="399"/>
      <c r="LCI824" s="399"/>
      <c r="LCJ824" s="399"/>
      <c r="LCK824" s="399"/>
      <c r="LCL824" s="399"/>
      <c r="LCM824" s="399"/>
      <c r="LCN824" s="399"/>
      <c r="LCO824" s="399"/>
      <c r="LCP824" s="399"/>
      <c r="LCQ824" s="399"/>
      <c r="LCR824" s="399"/>
      <c r="LCS824" s="399"/>
      <c r="LCT824" s="399"/>
      <c r="LCU824" s="399"/>
      <c r="LCV824" s="399"/>
      <c r="LCW824" s="399"/>
      <c r="LCX824" s="399"/>
      <c r="LCY824" s="399"/>
      <c r="LCZ824" s="399"/>
      <c r="LDA824" s="399"/>
      <c r="LDB824" s="399"/>
      <c r="LDC824" s="399"/>
      <c r="LDD824" s="399"/>
      <c r="LDE824" s="399"/>
      <c r="LDF824" s="399"/>
      <c r="LDG824" s="399"/>
      <c r="LDH824" s="399"/>
      <c r="LDI824" s="399"/>
      <c r="LDJ824" s="399"/>
      <c r="LDK824" s="399"/>
      <c r="LDL824" s="399"/>
      <c r="LDM824" s="399"/>
      <c r="LDN824" s="399"/>
      <c r="LDO824" s="399"/>
      <c r="LDP824" s="399"/>
      <c r="LDQ824" s="399"/>
      <c r="LDR824" s="399"/>
      <c r="LDS824" s="399"/>
      <c r="LDT824" s="399"/>
      <c r="LDU824" s="399"/>
      <c r="LDV824" s="399"/>
      <c r="LDW824" s="399"/>
      <c r="LDX824" s="399"/>
      <c r="LDY824" s="399"/>
      <c r="LDZ824" s="399"/>
      <c r="LEA824" s="399"/>
      <c r="LEB824" s="399"/>
      <c r="LEC824" s="399"/>
      <c r="LED824" s="399"/>
      <c r="LEE824" s="399"/>
      <c r="LEF824" s="399"/>
      <c r="LEG824" s="399"/>
      <c r="LEH824" s="399"/>
      <c r="LEI824" s="399"/>
      <c r="LEJ824" s="399"/>
      <c r="LEK824" s="399"/>
      <c r="LEL824" s="399"/>
      <c r="LEM824" s="399"/>
      <c r="LEN824" s="399"/>
      <c r="LEO824" s="399"/>
      <c r="LEP824" s="399"/>
      <c r="LEQ824" s="399"/>
      <c r="LER824" s="399"/>
      <c r="LES824" s="399"/>
      <c r="LET824" s="399"/>
      <c r="LEU824" s="399"/>
      <c r="LEV824" s="399"/>
      <c r="LEW824" s="399"/>
      <c r="LEX824" s="399"/>
      <c r="LEY824" s="399"/>
      <c r="LEZ824" s="399"/>
      <c r="LFA824" s="399"/>
      <c r="LFB824" s="399"/>
      <c r="LFC824" s="399"/>
      <c r="LFD824" s="399"/>
      <c r="LFE824" s="399"/>
      <c r="LFF824" s="399"/>
      <c r="LFG824" s="399"/>
      <c r="LFH824" s="399"/>
      <c r="LFI824" s="399"/>
      <c r="LFJ824" s="399"/>
      <c r="LFK824" s="399"/>
      <c r="LFL824" s="399"/>
      <c r="LFM824" s="399"/>
      <c r="LFN824" s="399"/>
      <c r="LFO824" s="399"/>
      <c r="LFP824" s="399"/>
      <c r="LFQ824" s="399"/>
      <c r="LFR824" s="399"/>
      <c r="LFS824" s="399"/>
      <c r="LFT824" s="399"/>
      <c r="LFU824" s="399"/>
      <c r="LFV824" s="399"/>
      <c r="LFW824" s="399"/>
      <c r="LFX824" s="399"/>
      <c r="LFY824" s="399"/>
      <c r="LFZ824" s="399"/>
      <c r="LGA824" s="399"/>
      <c r="LGB824" s="399"/>
      <c r="LGC824" s="399"/>
      <c r="LGD824" s="399"/>
      <c r="LGE824" s="399"/>
      <c r="LGF824" s="399"/>
      <c r="LGG824" s="399"/>
      <c r="LGH824" s="399"/>
      <c r="LGI824" s="399"/>
      <c r="LGJ824" s="399"/>
      <c r="LGK824" s="399"/>
      <c r="LGL824" s="399"/>
      <c r="LGM824" s="399"/>
      <c r="LGN824" s="399"/>
      <c r="LGO824" s="399"/>
      <c r="LGP824" s="399"/>
      <c r="LGQ824" s="399"/>
      <c r="LGR824" s="399"/>
      <c r="LGS824" s="399"/>
      <c r="LGT824" s="399"/>
      <c r="LGU824" s="399"/>
      <c r="LGV824" s="399"/>
      <c r="LGW824" s="399"/>
      <c r="LGX824" s="399"/>
      <c r="LGY824" s="399"/>
      <c r="LGZ824" s="399"/>
      <c r="LHA824" s="399"/>
      <c r="LHB824" s="399"/>
      <c r="LHC824" s="399"/>
      <c r="LHD824" s="399"/>
      <c r="LHE824" s="399"/>
      <c r="LHF824" s="399"/>
      <c r="LHG824" s="399"/>
      <c r="LHH824" s="399"/>
      <c r="LHI824" s="399"/>
      <c r="LHJ824" s="399"/>
      <c r="LHK824" s="399"/>
      <c r="LHL824" s="399"/>
      <c r="LHM824" s="399"/>
      <c r="LHN824" s="399"/>
      <c r="LHO824" s="399"/>
      <c r="LHP824" s="399"/>
      <c r="LHQ824" s="399"/>
      <c r="LHR824" s="399"/>
      <c r="LHS824" s="399"/>
      <c r="LHT824" s="399"/>
      <c r="LHU824" s="399"/>
      <c r="LHV824" s="399"/>
      <c r="LHW824" s="399"/>
      <c r="LHX824" s="399"/>
      <c r="LHY824" s="399"/>
      <c r="LHZ824" s="399"/>
      <c r="LIA824" s="399"/>
      <c r="LIB824" s="399"/>
      <c r="LIC824" s="399"/>
      <c r="LID824" s="399"/>
      <c r="LIE824" s="399"/>
      <c r="LIF824" s="399"/>
      <c r="LIG824" s="399"/>
      <c r="LIH824" s="399"/>
      <c r="LII824" s="399"/>
      <c r="LIJ824" s="399"/>
      <c r="LIK824" s="399"/>
      <c r="LIL824" s="399"/>
      <c r="LIM824" s="399"/>
      <c r="LIN824" s="399"/>
      <c r="LIO824" s="399"/>
      <c r="LIP824" s="399"/>
      <c r="LIQ824" s="399"/>
      <c r="LIR824" s="399"/>
      <c r="LIS824" s="399"/>
      <c r="LIT824" s="399"/>
      <c r="LIU824" s="399"/>
      <c r="LIV824" s="399"/>
      <c r="LIW824" s="399"/>
      <c r="LIX824" s="399"/>
      <c r="LIY824" s="399"/>
      <c r="LIZ824" s="399"/>
      <c r="LJA824" s="399"/>
      <c r="LJB824" s="399"/>
      <c r="LJC824" s="399"/>
      <c r="LJD824" s="399"/>
      <c r="LJE824" s="399"/>
      <c r="LJF824" s="399"/>
      <c r="LJG824" s="399"/>
      <c r="LJH824" s="399"/>
      <c r="LJI824" s="399"/>
      <c r="LJJ824" s="399"/>
      <c r="LJK824" s="399"/>
      <c r="LJL824" s="399"/>
      <c r="LJM824" s="399"/>
      <c r="LJN824" s="399"/>
      <c r="LJO824" s="399"/>
      <c r="LJP824" s="399"/>
      <c r="LJQ824" s="399"/>
      <c r="LJR824" s="399"/>
      <c r="LJS824" s="399"/>
      <c r="LJT824" s="399"/>
      <c r="LJU824" s="399"/>
      <c r="LJV824" s="399"/>
      <c r="LJW824" s="399"/>
      <c r="LJX824" s="399"/>
      <c r="LJY824" s="399"/>
      <c r="LJZ824" s="399"/>
      <c r="LKA824" s="399"/>
      <c r="LKB824" s="399"/>
      <c r="LKC824" s="399"/>
      <c r="LKD824" s="399"/>
      <c r="LKE824" s="399"/>
      <c r="LKF824" s="399"/>
      <c r="LKG824" s="399"/>
      <c r="LKH824" s="399"/>
      <c r="LKI824" s="399"/>
      <c r="LKJ824" s="399"/>
      <c r="LKK824" s="399"/>
      <c r="LKL824" s="399"/>
      <c r="LKM824" s="399"/>
      <c r="LKN824" s="399"/>
      <c r="LKO824" s="399"/>
      <c r="LKP824" s="399"/>
      <c r="LKQ824" s="399"/>
      <c r="LKR824" s="399"/>
      <c r="LKS824" s="399"/>
      <c r="LKT824" s="399"/>
      <c r="LKU824" s="399"/>
      <c r="LKV824" s="399"/>
      <c r="LKW824" s="399"/>
      <c r="LKX824" s="399"/>
      <c r="LKY824" s="399"/>
      <c r="LKZ824" s="399"/>
      <c r="LLA824" s="399"/>
      <c r="LLB824" s="399"/>
      <c r="LLC824" s="399"/>
      <c r="LLD824" s="399"/>
      <c r="LLE824" s="399"/>
      <c r="LLF824" s="399"/>
      <c r="LLG824" s="399"/>
      <c r="LLH824" s="399"/>
      <c r="LLI824" s="399"/>
      <c r="LLJ824" s="399"/>
      <c r="LLK824" s="399"/>
      <c r="LLL824" s="399"/>
      <c r="LLM824" s="399"/>
      <c r="LLN824" s="399"/>
      <c r="LLO824" s="399"/>
      <c r="LLP824" s="399"/>
      <c r="LLQ824" s="399"/>
      <c r="LLR824" s="399"/>
      <c r="LLS824" s="399"/>
      <c r="LLT824" s="399"/>
      <c r="LLU824" s="399"/>
      <c r="LLV824" s="399"/>
      <c r="LLW824" s="399"/>
      <c r="LLX824" s="399"/>
      <c r="LLY824" s="399"/>
      <c r="LLZ824" s="399"/>
      <c r="LMA824" s="399"/>
      <c r="LMB824" s="399"/>
      <c r="LMC824" s="399"/>
      <c r="LMD824" s="399"/>
      <c r="LME824" s="399"/>
      <c r="LMF824" s="399"/>
      <c r="LMG824" s="399"/>
      <c r="LMH824" s="399"/>
      <c r="LMI824" s="399"/>
      <c r="LMJ824" s="399"/>
      <c r="LMK824" s="399"/>
      <c r="LML824" s="399"/>
      <c r="LMM824" s="399"/>
      <c r="LMN824" s="399"/>
      <c r="LMO824" s="399"/>
      <c r="LMP824" s="399"/>
      <c r="LMQ824" s="399"/>
      <c r="LMR824" s="399"/>
      <c r="LMS824" s="399"/>
      <c r="LMT824" s="399"/>
      <c r="LMU824" s="399"/>
      <c r="LMV824" s="399"/>
      <c r="LMW824" s="399"/>
      <c r="LMX824" s="399"/>
      <c r="LMY824" s="399"/>
      <c r="LMZ824" s="399"/>
      <c r="LNA824" s="399"/>
      <c r="LNB824" s="399"/>
      <c r="LNC824" s="399"/>
      <c r="LND824" s="399"/>
      <c r="LNE824" s="399"/>
      <c r="LNF824" s="399"/>
      <c r="LNG824" s="399"/>
      <c r="LNH824" s="399"/>
      <c r="LNI824" s="399"/>
      <c r="LNJ824" s="399"/>
      <c r="LNK824" s="399"/>
      <c r="LNL824" s="399"/>
      <c r="LNM824" s="399"/>
      <c r="LNN824" s="399"/>
      <c r="LNO824" s="399"/>
      <c r="LNP824" s="399"/>
      <c r="LNQ824" s="399"/>
      <c r="LNR824" s="399"/>
      <c r="LNS824" s="399"/>
      <c r="LNT824" s="399"/>
      <c r="LNU824" s="399"/>
      <c r="LNV824" s="399"/>
      <c r="LNW824" s="399"/>
      <c r="LNX824" s="399"/>
      <c r="LNY824" s="399"/>
      <c r="LNZ824" s="399"/>
      <c r="LOA824" s="399"/>
      <c r="LOB824" s="399"/>
      <c r="LOC824" s="399"/>
      <c r="LOD824" s="399"/>
      <c r="LOE824" s="399"/>
      <c r="LOF824" s="399"/>
      <c r="LOG824" s="399"/>
      <c r="LOH824" s="399"/>
      <c r="LOI824" s="399"/>
      <c r="LOJ824" s="399"/>
      <c r="LOK824" s="399"/>
      <c r="LOL824" s="399"/>
      <c r="LOM824" s="399"/>
      <c r="LON824" s="399"/>
      <c r="LOO824" s="399"/>
      <c r="LOP824" s="399"/>
      <c r="LOQ824" s="399"/>
      <c r="LOR824" s="399"/>
      <c r="LOS824" s="399"/>
      <c r="LOT824" s="399"/>
      <c r="LOU824" s="399"/>
      <c r="LOV824" s="399"/>
      <c r="LOW824" s="399"/>
      <c r="LOX824" s="399"/>
      <c r="LOY824" s="399"/>
      <c r="LOZ824" s="399"/>
      <c r="LPA824" s="399"/>
      <c r="LPB824" s="399"/>
      <c r="LPC824" s="399"/>
      <c r="LPD824" s="399"/>
      <c r="LPE824" s="399"/>
      <c r="LPF824" s="399"/>
      <c r="LPG824" s="399"/>
      <c r="LPH824" s="399"/>
      <c r="LPI824" s="399"/>
      <c r="LPJ824" s="399"/>
      <c r="LPK824" s="399"/>
      <c r="LPL824" s="399"/>
      <c r="LPM824" s="399"/>
      <c r="LPN824" s="399"/>
      <c r="LPO824" s="399"/>
      <c r="LPP824" s="399"/>
      <c r="LPQ824" s="399"/>
      <c r="LPR824" s="399"/>
      <c r="LPS824" s="399"/>
      <c r="LPT824" s="399"/>
      <c r="LPU824" s="399"/>
      <c r="LPV824" s="399"/>
      <c r="LPW824" s="399"/>
      <c r="LPX824" s="399"/>
      <c r="LPY824" s="399"/>
      <c r="LPZ824" s="399"/>
      <c r="LQA824" s="399"/>
      <c r="LQB824" s="399"/>
      <c r="LQC824" s="399"/>
      <c r="LQD824" s="399"/>
      <c r="LQE824" s="399"/>
      <c r="LQF824" s="399"/>
      <c r="LQG824" s="399"/>
      <c r="LQH824" s="399"/>
      <c r="LQI824" s="399"/>
      <c r="LQJ824" s="399"/>
      <c r="LQK824" s="399"/>
      <c r="LQL824" s="399"/>
      <c r="LQM824" s="399"/>
      <c r="LQN824" s="399"/>
      <c r="LQO824" s="399"/>
      <c r="LQP824" s="399"/>
      <c r="LQQ824" s="399"/>
      <c r="LQR824" s="399"/>
      <c r="LQS824" s="399"/>
      <c r="LQT824" s="399"/>
      <c r="LQU824" s="399"/>
      <c r="LQV824" s="399"/>
      <c r="LQW824" s="399"/>
      <c r="LQX824" s="399"/>
      <c r="LQY824" s="399"/>
      <c r="LQZ824" s="399"/>
      <c r="LRA824" s="399"/>
      <c r="LRB824" s="399"/>
      <c r="LRC824" s="399"/>
      <c r="LRD824" s="399"/>
      <c r="LRE824" s="399"/>
      <c r="LRF824" s="399"/>
      <c r="LRG824" s="399"/>
      <c r="LRH824" s="399"/>
      <c r="LRI824" s="399"/>
      <c r="LRJ824" s="399"/>
      <c r="LRK824" s="399"/>
      <c r="LRL824" s="399"/>
      <c r="LRM824" s="399"/>
      <c r="LRN824" s="399"/>
      <c r="LRO824" s="399"/>
      <c r="LRP824" s="399"/>
      <c r="LRQ824" s="399"/>
      <c r="LRR824" s="399"/>
      <c r="LRS824" s="399"/>
      <c r="LRT824" s="399"/>
      <c r="LRU824" s="399"/>
      <c r="LRV824" s="399"/>
      <c r="LRW824" s="399"/>
      <c r="LRX824" s="399"/>
      <c r="LRY824" s="399"/>
      <c r="LRZ824" s="399"/>
      <c r="LSA824" s="399"/>
      <c r="LSB824" s="399"/>
      <c r="LSC824" s="399"/>
      <c r="LSD824" s="399"/>
      <c r="LSE824" s="399"/>
      <c r="LSF824" s="399"/>
      <c r="LSG824" s="399"/>
      <c r="LSH824" s="399"/>
      <c r="LSI824" s="399"/>
      <c r="LSJ824" s="399"/>
      <c r="LSK824" s="399"/>
      <c r="LSL824" s="399"/>
      <c r="LSM824" s="399"/>
      <c r="LSN824" s="399"/>
      <c r="LSO824" s="399"/>
      <c r="LSP824" s="399"/>
      <c r="LSQ824" s="399"/>
      <c r="LSR824" s="399"/>
      <c r="LSS824" s="399"/>
      <c r="LST824" s="399"/>
      <c r="LSU824" s="399"/>
      <c r="LSV824" s="399"/>
      <c r="LSW824" s="399"/>
      <c r="LSX824" s="399"/>
      <c r="LSY824" s="399"/>
      <c r="LSZ824" s="399"/>
      <c r="LTA824" s="399"/>
      <c r="LTB824" s="399"/>
      <c r="LTC824" s="399"/>
      <c r="LTD824" s="399"/>
      <c r="LTE824" s="399"/>
      <c r="LTF824" s="399"/>
      <c r="LTG824" s="399"/>
      <c r="LTH824" s="399"/>
      <c r="LTI824" s="399"/>
      <c r="LTJ824" s="399"/>
      <c r="LTK824" s="399"/>
      <c r="LTL824" s="399"/>
      <c r="LTM824" s="399"/>
      <c r="LTN824" s="399"/>
      <c r="LTO824" s="399"/>
      <c r="LTP824" s="399"/>
      <c r="LTQ824" s="399"/>
      <c r="LTR824" s="399"/>
      <c r="LTS824" s="399"/>
      <c r="LTT824" s="399"/>
      <c r="LTU824" s="399"/>
      <c r="LTV824" s="399"/>
      <c r="LTW824" s="399"/>
      <c r="LTX824" s="399"/>
      <c r="LTY824" s="399"/>
      <c r="LTZ824" s="399"/>
      <c r="LUA824" s="399"/>
      <c r="LUB824" s="399"/>
      <c r="LUC824" s="399"/>
      <c r="LUD824" s="399"/>
      <c r="LUE824" s="399"/>
      <c r="LUF824" s="399"/>
      <c r="LUG824" s="399"/>
      <c r="LUH824" s="399"/>
      <c r="LUI824" s="399"/>
      <c r="LUJ824" s="399"/>
      <c r="LUK824" s="399"/>
      <c r="LUL824" s="399"/>
      <c r="LUM824" s="399"/>
      <c r="LUN824" s="399"/>
      <c r="LUO824" s="399"/>
      <c r="LUP824" s="399"/>
      <c r="LUQ824" s="399"/>
      <c r="LUR824" s="399"/>
      <c r="LUS824" s="399"/>
      <c r="LUT824" s="399"/>
      <c r="LUU824" s="399"/>
      <c r="LUV824" s="399"/>
      <c r="LUW824" s="399"/>
      <c r="LUX824" s="399"/>
      <c r="LUY824" s="399"/>
      <c r="LUZ824" s="399"/>
      <c r="LVA824" s="399"/>
      <c r="LVB824" s="399"/>
      <c r="LVC824" s="399"/>
      <c r="LVD824" s="399"/>
      <c r="LVE824" s="399"/>
      <c r="LVF824" s="399"/>
      <c r="LVG824" s="399"/>
      <c r="LVH824" s="399"/>
      <c r="LVI824" s="399"/>
      <c r="LVJ824" s="399"/>
      <c r="LVK824" s="399"/>
      <c r="LVL824" s="399"/>
      <c r="LVM824" s="399"/>
      <c r="LVN824" s="399"/>
      <c r="LVO824" s="399"/>
      <c r="LVP824" s="399"/>
      <c r="LVQ824" s="399"/>
      <c r="LVR824" s="399"/>
      <c r="LVS824" s="399"/>
      <c r="LVT824" s="399"/>
      <c r="LVU824" s="399"/>
      <c r="LVV824" s="399"/>
      <c r="LVW824" s="399"/>
      <c r="LVX824" s="399"/>
      <c r="LVY824" s="399"/>
      <c r="LVZ824" s="399"/>
      <c r="LWA824" s="399"/>
      <c r="LWB824" s="399"/>
      <c r="LWC824" s="399"/>
      <c r="LWD824" s="399"/>
      <c r="LWE824" s="399"/>
      <c r="LWF824" s="399"/>
      <c r="LWG824" s="399"/>
      <c r="LWH824" s="399"/>
      <c r="LWI824" s="399"/>
      <c r="LWJ824" s="399"/>
      <c r="LWK824" s="399"/>
      <c r="LWL824" s="399"/>
      <c r="LWM824" s="399"/>
      <c r="LWN824" s="399"/>
      <c r="LWO824" s="399"/>
      <c r="LWP824" s="399"/>
      <c r="LWQ824" s="399"/>
      <c r="LWR824" s="399"/>
      <c r="LWS824" s="399"/>
      <c r="LWT824" s="399"/>
      <c r="LWU824" s="399"/>
      <c r="LWV824" s="399"/>
      <c r="LWW824" s="399"/>
      <c r="LWX824" s="399"/>
      <c r="LWY824" s="399"/>
      <c r="LWZ824" s="399"/>
      <c r="LXA824" s="399"/>
      <c r="LXB824" s="399"/>
      <c r="LXC824" s="399"/>
      <c r="LXD824" s="399"/>
      <c r="LXE824" s="399"/>
      <c r="LXF824" s="399"/>
      <c r="LXG824" s="399"/>
      <c r="LXH824" s="399"/>
      <c r="LXI824" s="399"/>
      <c r="LXJ824" s="399"/>
      <c r="LXK824" s="399"/>
      <c r="LXL824" s="399"/>
      <c r="LXM824" s="399"/>
      <c r="LXN824" s="399"/>
      <c r="LXO824" s="399"/>
      <c r="LXP824" s="399"/>
      <c r="LXQ824" s="399"/>
      <c r="LXR824" s="399"/>
      <c r="LXS824" s="399"/>
      <c r="LXT824" s="399"/>
      <c r="LXU824" s="399"/>
      <c r="LXV824" s="399"/>
      <c r="LXW824" s="399"/>
      <c r="LXX824" s="399"/>
      <c r="LXY824" s="399"/>
      <c r="LXZ824" s="399"/>
      <c r="LYA824" s="399"/>
      <c r="LYB824" s="399"/>
      <c r="LYC824" s="399"/>
      <c r="LYD824" s="399"/>
      <c r="LYE824" s="399"/>
      <c r="LYF824" s="399"/>
      <c r="LYG824" s="399"/>
      <c r="LYH824" s="399"/>
      <c r="LYI824" s="399"/>
      <c r="LYJ824" s="399"/>
      <c r="LYK824" s="399"/>
      <c r="LYL824" s="399"/>
      <c r="LYM824" s="399"/>
      <c r="LYN824" s="399"/>
      <c r="LYO824" s="399"/>
      <c r="LYP824" s="399"/>
      <c r="LYQ824" s="399"/>
      <c r="LYR824" s="399"/>
      <c r="LYS824" s="399"/>
      <c r="LYT824" s="399"/>
      <c r="LYU824" s="399"/>
      <c r="LYV824" s="399"/>
      <c r="LYW824" s="399"/>
      <c r="LYX824" s="399"/>
      <c r="LYY824" s="399"/>
      <c r="LYZ824" s="399"/>
      <c r="LZA824" s="399"/>
      <c r="LZB824" s="399"/>
      <c r="LZC824" s="399"/>
      <c r="LZD824" s="399"/>
      <c r="LZE824" s="399"/>
      <c r="LZF824" s="399"/>
      <c r="LZG824" s="399"/>
      <c r="LZH824" s="399"/>
      <c r="LZI824" s="399"/>
      <c r="LZJ824" s="399"/>
      <c r="LZK824" s="399"/>
      <c r="LZL824" s="399"/>
      <c r="LZM824" s="399"/>
      <c r="LZN824" s="399"/>
      <c r="LZO824" s="399"/>
      <c r="LZP824" s="399"/>
      <c r="LZQ824" s="399"/>
      <c r="LZR824" s="399"/>
      <c r="LZS824" s="399"/>
      <c r="LZT824" s="399"/>
      <c r="LZU824" s="399"/>
      <c r="LZV824" s="399"/>
      <c r="LZW824" s="399"/>
      <c r="LZX824" s="399"/>
      <c r="LZY824" s="399"/>
      <c r="LZZ824" s="399"/>
      <c r="MAA824" s="399"/>
      <c r="MAB824" s="399"/>
      <c r="MAC824" s="399"/>
      <c r="MAD824" s="399"/>
      <c r="MAE824" s="399"/>
      <c r="MAF824" s="399"/>
      <c r="MAG824" s="399"/>
      <c r="MAH824" s="399"/>
      <c r="MAI824" s="399"/>
      <c r="MAJ824" s="399"/>
      <c r="MAK824" s="399"/>
      <c r="MAL824" s="399"/>
      <c r="MAM824" s="399"/>
      <c r="MAN824" s="399"/>
      <c r="MAO824" s="399"/>
      <c r="MAP824" s="399"/>
      <c r="MAQ824" s="399"/>
      <c r="MAR824" s="399"/>
      <c r="MAS824" s="399"/>
      <c r="MAT824" s="399"/>
      <c r="MAU824" s="399"/>
      <c r="MAV824" s="399"/>
      <c r="MAW824" s="399"/>
      <c r="MAX824" s="399"/>
      <c r="MAY824" s="399"/>
      <c r="MAZ824" s="399"/>
      <c r="MBA824" s="399"/>
      <c r="MBB824" s="399"/>
      <c r="MBC824" s="399"/>
      <c r="MBD824" s="399"/>
      <c r="MBE824" s="399"/>
      <c r="MBF824" s="399"/>
      <c r="MBG824" s="399"/>
      <c r="MBH824" s="399"/>
      <c r="MBI824" s="399"/>
      <c r="MBJ824" s="399"/>
      <c r="MBK824" s="399"/>
      <c r="MBL824" s="399"/>
      <c r="MBM824" s="399"/>
      <c r="MBN824" s="399"/>
      <c r="MBO824" s="399"/>
      <c r="MBP824" s="399"/>
      <c r="MBQ824" s="399"/>
      <c r="MBR824" s="399"/>
      <c r="MBS824" s="399"/>
      <c r="MBT824" s="399"/>
      <c r="MBU824" s="399"/>
      <c r="MBV824" s="399"/>
      <c r="MBW824" s="399"/>
      <c r="MBX824" s="399"/>
      <c r="MBY824" s="399"/>
      <c r="MBZ824" s="399"/>
      <c r="MCA824" s="399"/>
      <c r="MCB824" s="399"/>
      <c r="MCC824" s="399"/>
      <c r="MCD824" s="399"/>
      <c r="MCE824" s="399"/>
      <c r="MCF824" s="399"/>
      <c r="MCG824" s="399"/>
      <c r="MCH824" s="399"/>
      <c r="MCI824" s="399"/>
      <c r="MCJ824" s="399"/>
      <c r="MCK824" s="399"/>
      <c r="MCL824" s="399"/>
      <c r="MCM824" s="399"/>
      <c r="MCN824" s="399"/>
      <c r="MCO824" s="399"/>
      <c r="MCP824" s="399"/>
      <c r="MCQ824" s="399"/>
      <c r="MCR824" s="399"/>
      <c r="MCS824" s="399"/>
      <c r="MCT824" s="399"/>
      <c r="MCU824" s="399"/>
      <c r="MCV824" s="399"/>
      <c r="MCW824" s="399"/>
      <c r="MCX824" s="399"/>
      <c r="MCY824" s="399"/>
      <c r="MCZ824" s="399"/>
      <c r="MDA824" s="399"/>
      <c r="MDB824" s="399"/>
      <c r="MDC824" s="399"/>
      <c r="MDD824" s="399"/>
      <c r="MDE824" s="399"/>
      <c r="MDF824" s="399"/>
      <c r="MDG824" s="399"/>
      <c r="MDH824" s="399"/>
      <c r="MDI824" s="399"/>
      <c r="MDJ824" s="399"/>
      <c r="MDK824" s="399"/>
      <c r="MDL824" s="399"/>
      <c r="MDM824" s="399"/>
      <c r="MDN824" s="399"/>
      <c r="MDO824" s="399"/>
      <c r="MDP824" s="399"/>
      <c r="MDQ824" s="399"/>
      <c r="MDR824" s="399"/>
      <c r="MDS824" s="399"/>
      <c r="MDT824" s="399"/>
      <c r="MDU824" s="399"/>
      <c r="MDV824" s="399"/>
      <c r="MDW824" s="399"/>
      <c r="MDX824" s="399"/>
      <c r="MDY824" s="399"/>
      <c r="MDZ824" s="399"/>
      <c r="MEA824" s="399"/>
      <c r="MEB824" s="399"/>
      <c r="MEC824" s="399"/>
      <c r="MED824" s="399"/>
      <c r="MEE824" s="399"/>
      <c r="MEF824" s="399"/>
      <c r="MEG824" s="399"/>
      <c r="MEH824" s="399"/>
      <c r="MEI824" s="399"/>
      <c r="MEJ824" s="399"/>
      <c r="MEK824" s="399"/>
      <c r="MEL824" s="399"/>
      <c r="MEM824" s="399"/>
      <c r="MEN824" s="399"/>
      <c r="MEO824" s="399"/>
      <c r="MEP824" s="399"/>
      <c r="MEQ824" s="399"/>
      <c r="MER824" s="399"/>
      <c r="MES824" s="399"/>
      <c r="MET824" s="399"/>
      <c r="MEU824" s="399"/>
      <c r="MEV824" s="399"/>
      <c r="MEW824" s="399"/>
      <c r="MEX824" s="399"/>
      <c r="MEY824" s="399"/>
      <c r="MEZ824" s="399"/>
      <c r="MFA824" s="399"/>
      <c r="MFB824" s="399"/>
      <c r="MFC824" s="399"/>
      <c r="MFD824" s="399"/>
      <c r="MFE824" s="399"/>
      <c r="MFF824" s="399"/>
      <c r="MFG824" s="399"/>
      <c r="MFH824" s="399"/>
      <c r="MFI824" s="399"/>
      <c r="MFJ824" s="399"/>
      <c r="MFK824" s="399"/>
      <c r="MFL824" s="399"/>
      <c r="MFM824" s="399"/>
      <c r="MFN824" s="399"/>
      <c r="MFO824" s="399"/>
      <c r="MFP824" s="399"/>
      <c r="MFQ824" s="399"/>
      <c r="MFR824" s="399"/>
      <c r="MFS824" s="399"/>
      <c r="MFT824" s="399"/>
      <c r="MFU824" s="399"/>
      <c r="MFV824" s="399"/>
      <c r="MFW824" s="399"/>
      <c r="MFX824" s="399"/>
      <c r="MFY824" s="399"/>
      <c r="MFZ824" s="399"/>
      <c r="MGA824" s="399"/>
      <c r="MGB824" s="399"/>
      <c r="MGC824" s="399"/>
      <c r="MGD824" s="399"/>
      <c r="MGE824" s="399"/>
      <c r="MGF824" s="399"/>
      <c r="MGG824" s="399"/>
      <c r="MGH824" s="399"/>
      <c r="MGI824" s="399"/>
      <c r="MGJ824" s="399"/>
      <c r="MGK824" s="399"/>
      <c r="MGL824" s="399"/>
      <c r="MGM824" s="399"/>
      <c r="MGN824" s="399"/>
      <c r="MGO824" s="399"/>
      <c r="MGP824" s="399"/>
      <c r="MGQ824" s="399"/>
      <c r="MGR824" s="399"/>
      <c r="MGS824" s="399"/>
      <c r="MGT824" s="399"/>
      <c r="MGU824" s="399"/>
      <c r="MGV824" s="399"/>
      <c r="MGW824" s="399"/>
      <c r="MGX824" s="399"/>
      <c r="MGY824" s="399"/>
      <c r="MGZ824" s="399"/>
      <c r="MHA824" s="399"/>
      <c r="MHB824" s="399"/>
      <c r="MHC824" s="399"/>
      <c r="MHD824" s="399"/>
      <c r="MHE824" s="399"/>
      <c r="MHF824" s="399"/>
      <c r="MHG824" s="399"/>
      <c r="MHH824" s="399"/>
      <c r="MHI824" s="399"/>
      <c r="MHJ824" s="399"/>
      <c r="MHK824" s="399"/>
      <c r="MHL824" s="399"/>
      <c r="MHM824" s="399"/>
      <c r="MHN824" s="399"/>
      <c r="MHO824" s="399"/>
      <c r="MHP824" s="399"/>
      <c r="MHQ824" s="399"/>
      <c r="MHR824" s="399"/>
      <c r="MHS824" s="399"/>
      <c r="MHT824" s="399"/>
      <c r="MHU824" s="399"/>
      <c r="MHV824" s="399"/>
      <c r="MHW824" s="399"/>
      <c r="MHX824" s="399"/>
      <c r="MHY824" s="399"/>
      <c r="MHZ824" s="399"/>
      <c r="MIA824" s="399"/>
      <c r="MIB824" s="399"/>
      <c r="MIC824" s="399"/>
      <c r="MID824" s="399"/>
      <c r="MIE824" s="399"/>
      <c r="MIF824" s="399"/>
      <c r="MIG824" s="399"/>
      <c r="MIH824" s="399"/>
      <c r="MII824" s="399"/>
      <c r="MIJ824" s="399"/>
      <c r="MIK824" s="399"/>
      <c r="MIL824" s="399"/>
      <c r="MIM824" s="399"/>
      <c r="MIN824" s="399"/>
      <c r="MIO824" s="399"/>
      <c r="MIP824" s="399"/>
      <c r="MIQ824" s="399"/>
      <c r="MIR824" s="399"/>
      <c r="MIS824" s="399"/>
      <c r="MIT824" s="399"/>
      <c r="MIU824" s="399"/>
      <c r="MIV824" s="399"/>
      <c r="MIW824" s="399"/>
      <c r="MIX824" s="399"/>
      <c r="MIY824" s="399"/>
      <c r="MIZ824" s="399"/>
      <c r="MJA824" s="399"/>
      <c r="MJB824" s="399"/>
      <c r="MJC824" s="399"/>
      <c r="MJD824" s="399"/>
      <c r="MJE824" s="399"/>
      <c r="MJF824" s="399"/>
      <c r="MJG824" s="399"/>
      <c r="MJH824" s="399"/>
      <c r="MJI824" s="399"/>
      <c r="MJJ824" s="399"/>
      <c r="MJK824" s="399"/>
      <c r="MJL824" s="399"/>
      <c r="MJM824" s="399"/>
      <c r="MJN824" s="399"/>
      <c r="MJO824" s="399"/>
      <c r="MJP824" s="399"/>
      <c r="MJQ824" s="399"/>
      <c r="MJR824" s="399"/>
      <c r="MJS824" s="399"/>
      <c r="MJT824" s="399"/>
      <c r="MJU824" s="399"/>
      <c r="MJV824" s="399"/>
      <c r="MJW824" s="399"/>
      <c r="MJX824" s="399"/>
      <c r="MJY824" s="399"/>
      <c r="MJZ824" s="399"/>
      <c r="MKA824" s="399"/>
      <c r="MKB824" s="399"/>
      <c r="MKC824" s="399"/>
      <c r="MKD824" s="399"/>
      <c r="MKE824" s="399"/>
      <c r="MKF824" s="399"/>
      <c r="MKG824" s="399"/>
      <c r="MKH824" s="399"/>
      <c r="MKI824" s="399"/>
      <c r="MKJ824" s="399"/>
      <c r="MKK824" s="399"/>
      <c r="MKL824" s="399"/>
      <c r="MKM824" s="399"/>
      <c r="MKN824" s="399"/>
      <c r="MKO824" s="399"/>
      <c r="MKP824" s="399"/>
      <c r="MKQ824" s="399"/>
      <c r="MKR824" s="399"/>
      <c r="MKS824" s="399"/>
      <c r="MKT824" s="399"/>
      <c r="MKU824" s="399"/>
      <c r="MKV824" s="399"/>
      <c r="MKW824" s="399"/>
      <c r="MKX824" s="399"/>
      <c r="MKY824" s="399"/>
      <c r="MKZ824" s="399"/>
      <c r="MLA824" s="399"/>
      <c r="MLB824" s="399"/>
      <c r="MLC824" s="399"/>
      <c r="MLD824" s="399"/>
      <c r="MLE824" s="399"/>
      <c r="MLF824" s="399"/>
      <c r="MLG824" s="399"/>
      <c r="MLH824" s="399"/>
      <c r="MLI824" s="399"/>
      <c r="MLJ824" s="399"/>
      <c r="MLK824" s="399"/>
      <c r="MLL824" s="399"/>
      <c r="MLM824" s="399"/>
      <c r="MLN824" s="399"/>
      <c r="MLO824" s="399"/>
      <c r="MLP824" s="399"/>
      <c r="MLQ824" s="399"/>
      <c r="MLR824" s="399"/>
      <c r="MLS824" s="399"/>
      <c r="MLT824" s="399"/>
      <c r="MLU824" s="399"/>
      <c r="MLV824" s="399"/>
      <c r="MLW824" s="399"/>
      <c r="MLX824" s="399"/>
      <c r="MLY824" s="399"/>
      <c r="MLZ824" s="399"/>
      <c r="MMA824" s="399"/>
      <c r="MMB824" s="399"/>
      <c r="MMC824" s="399"/>
      <c r="MMD824" s="399"/>
      <c r="MME824" s="399"/>
      <c r="MMF824" s="399"/>
      <c r="MMG824" s="399"/>
      <c r="MMH824" s="399"/>
      <c r="MMI824" s="399"/>
      <c r="MMJ824" s="399"/>
      <c r="MMK824" s="399"/>
      <c r="MML824" s="399"/>
      <c r="MMM824" s="399"/>
      <c r="MMN824" s="399"/>
      <c r="MMO824" s="399"/>
      <c r="MMP824" s="399"/>
      <c r="MMQ824" s="399"/>
      <c r="MMR824" s="399"/>
      <c r="MMS824" s="399"/>
      <c r="MMT824" s="399"/>
      <c r="MMU824" s="399"/>
      <c r="MMV824" s="399"/>
      <c r="MMW824" s="399"/>
      <c r="MMX824" s="399"/>
      <c r="MMY824" s="399"/>
      <c r="MMZ824" s="399"/>
      <c r="MNA824" s="399"/>
      <c r="MNB824" s="399"/>
      <c r="MNC824" s="399"/>
      <c r="MND824" s="399"/>
      <c r="MNE824" s="399"/>
      <c r="MNF824" s="399"/>
      <c r="MNG824" s="399"/>
      <c r="MNH824" s="399"/>
      <c r="MNI824" s="399"/>
      <c r="MNJ824" s="399"/>
      <c r="MNK824" s="399"/>
      <c r="MNL824" s="399"/>
      <c r="MNM824" s="399"/>
      <c r="MNN824" s="399"/>
      <c r="MNO824" s="399"/>
      <c r="MNP824" s="399"/>
      <c r="MNQ824" s="399"/>
      <c r="MNR824" s="399"/>
      <c r="MNS824" s="399"/>
      <c r="MNT824" s="399"/>
      <c r="MNU824" s="399"/>
      <c r="MNV824" s="399"/>
      <c r="MNW824" s="399"/>
      <c r="MNX824" s="399"/>
      <c r="MNY824" s="399"/>
      <c r="MNZ824" s="399"/>
      <c r="MOA824" s="399"/>
      <c r="MOB824" s="399"/>
      <c r="MOC824" s="399"/>
      <c r="MOD824" s="399"/>
      <c r="MOE824" s="399"/>
      <c r="MOF824" s="399"/>
      <c r="MOG824" s="399"/>
      <c r="MOH824" s="399"/>
      <c r="MOI824" s="399"/>
      <c r="MOJ824" s="399"/>
      <c r="MOK824" s="399"/>
      <c r="MOL824" s="399"/>
      <c r="MOM824" s="399"/>
      <c r="MON824" s="399"/>
      <c r="MOO824" s="399"/>
      <c r="MOP824" s="399"/>
      <c r="MOQ824" s="399"/>
      <c r="MOR824" s="399"/>
      <c r="MOS824" s="399"/>
      <c r="MOT824" s="399"/>
      <c r="MOU824" s="399"/>
      <c r="MOV824" s="399"/>
      <c r="MOW824" s="399"/>
      <c r="MOX824" s="399"/>
      <c r="MOY824" s="399"/>
      <c r="MOZ824" s="399"/>
      <c r="MPA824" s="399"/>
      <c r="MPB824" s="399"/>
      <c r="MPC824" s="399"/>
      <c r="MPD824" s="399"/>
      <c r="MPE824" s="399"/>
      <c r="MPF824" s="399"/>
      <c r="MPG824" s="399"/>
      <c r="MPH824" s="399"/>
      <c r="MPI824" s="399"/>
      <c r="MPJ824" s="399"/>
      <c r="MPK824" s="399"/>
      <c r="MPL824" s="399"/>
      <c r="MPM824" s="399"/>
      <c r="MPN824" s="399"/>
      <c r="MPO824" s="399"/>
      <c r="MPP824" s="399"/>
      <c r="MPQ824" s="399"/>
      <c r="MPR824" s="399"/>
      <c r="MPS824" s="399"/>
      <c r="MPT824" s="399"/>
      <c r="MPU824" s="399"/>
      <c r="MPV824" s="399"/>
      <c r="MPW824" s="399"/>
      <c r="MPX824" s="399"/>
      <c r="MPY824" s="399"/>
      <c r="MPZ824" s="399"/>
      <c r="MQA824" s="399"/>
      <c r="MQB824" s="399"/>
      <c r="MQC824" s="399"/>
      <c r="MQD824" s="399"/>
      <c r="MQE824" s="399"/>
      <c r="MQF824" s="399"/>
      <c r="MQG824" s="399"/>
      <c r="MQH824" s="399"/>
      <c r="MQI824" s="399"/>
      <c r="MQJ824" s="399"/>
      <c r="MQK824" s="399"/>
      <c r="MQL824" s="399"/>
      <c r="MQM824" s="399"/>
      <c r="MQN824" s="399"/>
      <c r="MQO824" s="399"/>
      <c r="MQP824" s="399"/>
      <c r="MQQ824" s="399"/>
      <c r="MQR824" s="399"/>
      <c r="MQS824" s="399"/>
      <c r="MQT824" s="399"/>
      <c r="MQU824" s="399"/>
      <c r="MQV824" s="399"/>
      <c r="MQW824" s="399"/>
      <c r="MQX824" s="399"/>
      <c r="MQY824" s="399"/>
      <c r="MQZ824" s="399"/>
      <c r="MRA824" s="399"/>
      <c r="MRB824" s="399"/>
      <c r="MRC824" s="399"/>
      <c r="MRD824" s="399"/>
      <c r="MRE824" s="399"/>
      <c r="MRF824" s="399"/>
      <c r="MRG824" s="399"/>
      <c r="MRH824" s="399"/>
      <c r="MRI824" s="399"/>
      <c r="MRJ824" s="399"/>
      <c r="MRK824" s="399"/>
      <c r="MRL824" s="399"/>
      <c r="MRM824" s="399"/>
      <c r="MRN824" s="399"/>
      <c r="MRO824" s="399"/>
      <c r="MRP824" s="399"/>
      <c r="MRQ824" s="399"/>
      <c r="MRR824" s="399"/>
      <c r="MRS824" s="399"/>
      <c r="MRT824" s="399"/>
      <c r="MRU824" s="399"/>
      <c r="MRV824" s="399"/>
      <c r="MRW824" s="399"/>
      <c r="MRX824" s="399"/>
      <c r="MRY824" s="399"/>
      <c r="MRZ824" s="399"/>
      <c r="MSA824" s="399"/>
      <c r="MSB824" s="399"/>
      <c r="MSC824" s="399"/>
      <c r="MSD824" s="399"/>
      <c r="MSE824" s="399"/>
      <c r="MSF824" s="399"/>
      <c r="MSG824" s="399"/>
      <c r="MSH824" s="399"/>
      <c r="MSI824" s="399"/>
      <c r="MSJ824" s="399"/>
      <c r="MSK824" s="399"/>
      <c r="MSL824" s="399"/>
      <c r="MSM824" s="399"/>
      <c r="MSN824" s="399"/>
      <c r="MSO824" s="399"/>
      <c r="MSP824" s="399"/>
      <c r="MSQ824" s="399"/>
      <c r="MSR824" s="399"/>
      <c r="MSS824" s="399"/>
      <c r="MST824" s="399"/>
      <c r="MSU824" s="399"/>
      <c r="MSV824" s="399"/>
      <c r="MSW824" s="399"/>
      <c r="MSX824" s="399"/>
      <c r="MSY824" s="399"/>
      <c r="MSZ824" s="399"/>
      <c r="MTA824" s="399"/>
      <c r="MTB824" s="399"/>
      <c r="MTC824" s="399"/>
      <c r="MTD824" s="399"/>
      <c r="MTE824" s="399"/>
      <c r="MTF824" s="399"/>
      <c r="MTG824" s="399"/>
      <c r="MTH824" s="399"/>
      <c r="MTI824" s="399"/>
      <c r="MTJ824" s="399"/>
      <c r="MTK824" s="399"/>
      <c r="MTL824" s="399"/>
      <c r="MTM824" s="399"/>
      <c r="MTN824" s="399"/>
      <c r="MTO824" s="399"/>
      <c r="MTP824" s="399"/>
      <c r="MTQ824" s="399"/>
      <c r="MTR824" s="399"/>
      <c r="MTS824" s="399"/>
      <c r="MTT824" s="399"/>
      <c r="MTU824" s="399"/>
      <c r="MTV824" s="399"/>
      <c r="MTW824" s="399"/>
      <c r="MTX824" s="399"/>
      <c r="MTY824" s="399"/>
      <c r="MTZ824" s="399"/>
      <c r="MUA824" s="399"/>
      <c r="MUB824" s="399"/>
      <c r="MUC824" s="399"/>
      <c r="MUD824" s="399"/>
      <c r="MUE824" s="399"/>
      <c r="MUF824" s="399"/>
      <c r="MUG824" s="399"/>
      <c r="MUH824" s="399"/>
      <c r="MUI824" s="399"/>
      <c r="MUJ824" s="399"/>
      <c r="MUK824" s="399"/>
      <c r="MUL824" s="399"/>
      <c r="MUM824" s="399"/>
      <c r="MUN824" s="399"/>
      <c r="MUO824" s="399"/>
      <c r="MUP824" s="399"/>
      <c r="MUQ824" s="399"/>
      <c r="MUR824" s="399"/>
      <c r="MUS824" s="399"/>
      <c r="MUT824" s="399"/>
      <c r="MUU824" s="399"/>
      <c r="MUV824" s="399"/>
      <c r="MUW824" s="399"/>
      <c r="MUX824" s="399"/>
      <c r="MUY824" s="399"/>
      <c r="MUZ824" s="399"/>
      <c r="MVA824" s="399"/>
      <c r="MVB824" s="399"/>
      <c r="MVC824" s="399"/>
      <c r="MVD824" s="399"/>
      <c r="MVE824" s="399"/>
      <c r="MVF824" s="399"/>
      <c r="MVG824" s="399"/>
      <c r="MVH824" s="399"/>
      <c r="MVI824" s="399"/>
      <c r="MVJ824" s="399"/>
      <c r="MVK824" s="399"/>
      <c r="MVL824" s="399"/>
      <c r="MVM824" s="399"/>
      <c r="MVN824" s="399"/>
      <c r="MVO824" s="399"/>
      <c r="MVP824" s="399"/>
      <c r="MVQ824" s="399"/>
      <c r="MVR824" s="399"/>
      <c r="MVS824" s="399"/>
      <c r="MVT824" s="399"/>
      <c r="MVU824" s="399"/>
      <c r="MVV824" s="399"/>
      <c r="MVW824" s="399"/>
      <c r="MVX824" s="399"/>
      <c r="MVY824" s="399"/>
      <c r="MVZ824" s="399"/>
      <c r="MWA824" s="399"/>
      <c r="MWB824" s="399"/>
      <c r="MWC824" s="399"/>
      <c r="MWD824" s="399"/>
      <c r="MWE824" s="399"/>
      <c r="MWF824" s="399"/>
      <c r="MWG824" s="399"/>
      <c r="MWH824" s="399"/>
      <c r="MWI824" s="399"/>
      <c r="MWJ824" s="399"/>
      <c r="MWK824" s="399"/>
      <c r="MWL824" s="399"/>
      <c r="MWM824" s="399"/>
      <c r="MWN824" s="399"/>
      <c r="MWO824" s="399"/>
      <c r="MWP824" s="399"/>
      <c r="MWQ824" s="399"/>
      <c r="MWR824" s="399"/>
      <c r="MWS824" s="399"/>
      <c r="MWT824" s="399"/>
      <c r="MWU824" s="399"/>
      <c r="MWV824" s="399"/>
      <c r="MWW824" s="399"/>
      <c r="MWX824" s="399"/>
      <c r="MWY824" s="399"/>
      <c r="MWZ824" s="399"/>
      <c r="MXA824" s="399"/>
      <c r="MXB824" s="399"/>
      <c r="MXC824" s="399"/>
      <c r="MXD824" s="399"/>
      <c r="MXE824" s="399"/>
      <c r="MXF824" s="399"/>
      <c r="MXG824" s="399"/>
      <c r="MXH824" s="399"/>
      <c r="MXI824" s="399"/>
      <c r="MXJ824" s="399"/>
      <c r="MXK824" s="399"/>
      <c r="MXL824" s="399"/>
      <c r="MXM824" s="399"/>
      <c r="MXN824" s="399"/>
      <c r="MXO824" s="399"/>
      <c r="MXP824" s="399"/>
      <c r="MXQ824" s="399"/>
      <c r="MXR824" s="399"/>
      <c r="MXS824" s="399"/>
      <c r="MXT824" s="399"/>
      <c r="MXU824" s="399"/>
      <c r="MXV824" s="399"/>
      <c r="MXW824" s="399"/>
      <c r="MXX824" s="399"/>
      <c r="MXY824" s="399"/>
      <c r="MXZ824" s="399"/>
      <c r="MYA824" s="399"/>
      <c r="MYB824" s="399"/>
      <c r="MYC824" s="399"/>
      <c r="MYD824" s="399"/>
      <c r="MYE824" s="399"/>
      <c r="MYF824" s="399"/>
      <c r="MYG824" s="399"/>
      <c r="MYH824" s="399"/>
      <c r="MYI824" s="399"/>
      <c r="MYJ824" s="399"/>
      <c r="MYK824" s="399"/>
      <c r="MYL824" s="399"/>
      <c r="MYM824" s="399"/>
      <c r="MYN824" s="399"/>
      <c r="MYO824" s="399"/>
      <c r="MYP824" s="399"/>
      <c r="MYQ824" s="399"/>
      <c r="MYR824" s="399"/>
      <c r="MYS824" s="399"/>
      <c r="MYT824" s="399"/>
      <c r="MYU824" s="399"/>
      <c r="MYV824" s="399"/>
      <c r="MYW824" s="399"/>
      <c r="MYX824" s="399"/>
      <c r="MYY824" s="399"/>
      <c r="MYZ824" s="399"/>
      <c r="MZA824" s="399"/>
      <c r="MZB824" s="399"/>
      <c r="MZC824" s="399"/>
      <c r="MZD824" s="399"/>
      <c r="MZE824" s="399"/>
      <c r="MZF824" s="399"/>
      <c r="MZG824" s="399"/>
      <c r="MZH824" s="399"/>
      <c r="MZI824" s="399"/>
      <c r="MZJ824" s="399"/>
      <c r="MZK824" s="399"/>
      <c r="MZL824" s="399"/>
      <c r="MZM824" s="399"/>
      <c r="MZN824" s="399"/>
      <c r="MZO824" s="399"/>
      <c r="MZP824" s="399"/>
      <c r="MZQ824" s="399"/>
      <c r="MZR824" s="399"/>
      <c r="MZS824" s="399"/>
      <c r="MZT824" s="399"/>
      <c r="MZU824" s="399"/>
      <c r="MZV824" s="399"/>
      <c r="MZW824" s="399"/>
      <c r="MZX824" s="399"/>
      <c r="MZY824" s="399"/>
      <c r="MZZ824" s="399"/>
      <c r="NAA824" s="399"/>
      <c r="NAB824" s="399"/>
      <c r="NAC824" s="399"/>
      <c r="NAD824" s="399"/>
      <c r="NAE824" s="399"/>
      <c r="NAF824" s="399"/>
      <c r="NAG824" s="399"/>
      <c r="NAH824" s="399"/>
      <c r="NAI824" s="399"/>
      <c r="NAJ824" s="399"/>
      <c r="NAK824" s="399"/>
      <c r="NAL824" s="399"/>
      <c r="NAM824" s="399"/>
      <c r="NAN824" s="399"/>
      <c r="NAO824" s="399"/>
      <c r="NAP824" s="399"/>
      <c r="NAQ824" s="399"/>
      <c r="NAR824" s="399"/>
      <c r="NAS824" s="399"/>
      <c r="NAT824" s="399"/>
      <c r="NAU824" s="399"/>
      <c r="NAV824" s="399"/>
      <c r="NAW824" s="399"/>
      <c r="NAX824" s="399"/>
      <c r="NAY824" s="399"/>
      <c r="NAZ824" s="399"/>
      <c r="NBA824" s="399"/>
      <c r="NBB824" s="399"/>
      <c r="NBC824" s="399"/>
      <c r="NBD824" s="399"/>
      <c r="NBE824" s="399"/>
      <c r="NBF824" s="399"/>
      <c r="NBG824" s="399"/>
      <c r="NBH824" s="399"/>
      <c r="NBI824" s="399"/>
      <c r="NBJ824" s="399"/>
      <c r="NBK824" s="399"/>
      <c r="NBL824" s="399"/>
      <c r="NBM824" s="399"/>
      <c r="NBN824" s="399"/>
      <c r="NBO824" s="399"/>
      <c r="NBP824" s="399"/>
      <c r="NBQ824" s="399"/>
      <c r="NBR824" s="399"/>
      <c r="NBS824" s="399"/>
      <c r="NBT824" s="399"/>
      <c r="NBU824" s="399"/>
      <c r="NBV824" s="399"/>
      <c r="NBW824" s="399"/>
      <c r="NBX824" s="399"/>
      <c r="NBY824" s="399"/>
      <c r="NBZ824" s="399"/>
      <c r="NCA824" s="399"/>
      <c r="NCB824" s="399"/>
      <c r="NCC824" s="399"/>
      <c r="NCD824" s="399"/>
      <c r="NCE824" s="399"/>
      <c r="NCF824" s="399"/>
      <c r="NCG824" s="399"/>
      <c r="NCH824" s="399"/>
      <c r="NCI824" s="399"/>
      <c r="NCJ824" s="399"/>
      <c r="NCK824" s="399"/>
      <c r="NCL824" s="399"/>
      <c r="NCM824" s="399"/>
      <c r="NCN824" s="399"/>
      <c r="NCO824" s="399"/>
      <c r="NCP824" s="399"/>
      <c r="NCQ824" s="399"/>
      <c r="NCR824" s="399"/>
      <c r="NCS824" s="399"/>
      <c r="NCT824" s="399"/>
      <c r="NCU824" s="399"/>
      <c r="NCV824" s="399"/>
      <c r="NCW824" s="399"/>
      <c r="NCX824" s="399"/>
      <c r="NCY824" s="399"/>
      <c r="NCZ824" s="399"/>
      <c r="NDA824" s="399"/>
      <c r="NDB824" s="399"/>
      <c r="NDC824" s="399"/>
      <c r="NDD824" s="399"/>
      <c r="NDE824" s="399"/>
      <c r="NDF824" s="399"/>
      <c r="NDG824" s="399"/>
      <c r="NDH824" s="399"/>
      <c r="NDI824" s="399"/>
      <c r="NDJ824" s="399"/>
      <c r="NDK824" s="399"/>
      <c r="NDL824" s="399"/>
      <c r="NDM824" s="399"/>
      <c r="NDN824" s="399"/>
      <c r="NDO824" s="399"/>
      <c r="NDP824" s="399"/>
      <c r="NDQ824" s="399"/>
      <c r="NDR824" s="399"/>
      <c r="NDS824" s="399"/>
      <c r="NDT824" s="399"/>
      <c r="NDU824" s="399"/>
      <c r="NDV824" s="399"/>
      <c r="NDW824" s="399"/>
      <c r="NDX824" s="399"/>
      <c r="NDY824" s="399"/>
      <c r="NDZ824" s="399"/>
      <c r="NEA824" s="399"/>
      <c r="NEB824" s="399"/>
      <c r="NEC824" s="399"/>
      <c r="NED824" s="399"/>
      <c r="NEE824" s="399"/>
      <c r="NEF824" s="399"/>
      <c r="NEG824" s="399"/>
      <c r="NEH824" s="399"/>
      <c r="NEI824" s="399"/>
      <c r="NEJ824" s="399"/>
      <c r="NEK824" s="399"/>
      <c r="NEL824" s="399"/>
      <c r="NEM824" s="399"/>
      <c r="NEN824" s="399"/>
      <c r="NEO824" s="399"/>
      <c r="NEP824" s="399"/>
      <c r="NEQ824" s="399"/>
      <c r="NER824" s="399"/>
      <c r="NES824" s="399"/>
      <c r="NET824" s="399"/>
      <c r="NEU824" s="399"/>
      <c r="NEV824" s="399"/>
      <c r="NEW824" s="399"/>
      <c r="NEX824" s="399"/>
      <c r="NEY824" s="399"/>
      <c r="NEZ824" s="399"/>
      <c r="NFA824" s="399"/>
      <c r="NFB824" s="399"/>
      <c r="NFC824" s="399"/>
      <c r="NFD824" s="399"/>
      <c r="NFE824" s="399"/>
      <c r="NFF824" s="399"/>
      <c r="NFG824" s="399"/>
      <c r="NFH824" s="399"/>
      <c r="NFI824" s="399"/>
      <c r="NFJ824" s="399"/>
      <c r="NFK824" s="399"/>
      <c r="NFL824" s="399"/>
      <c r="NFM824" s="399"/>
      <c r="NFN824" s="399"/>
      <c r="NFO824" s="399"/>
      <c r="NFP824" s="399"/>
      <c r="NFQ824" s="399"/>
      <c r="NFR824" s="399"/>
      <c r="NFS824" s="399"/>
      <c r="NFT824" s="399"/>
      <c r="NFU824" s="399"/>
      <c r="NFV824" s="399"/>
      <c r="NFW824" s="399"/>
      <c r="NFX824" s="399"/>
      <c r="NFY824" s="399"/>
      <c r="NFZ824" s="399"/>
      <c r="NGA824" s="399"/>
      <c r="NGB824" s="399"/>
      <c r="NGC824" s="399"/>
      <c r="NGD824" s="399"/>
      <c r="NGE824" s="399"/>
      <c r="NGF824" s="399"/>
      <c r="NGG824" s="399"/>
      <c r="NGH824" s="399"/>
      <c r="NGI824" s="399"/>
      <c r="NGJ824" s="399"/>
      <c r="NGK824" s="399"/>
      <c r="NGL824" s="399"/>
      <c r="NGM824" s="399"/>
      <c r="NGN824" s="399"/>
      <c r="NGO824" s="399"/>
      <c r="NGP824" s="399"/>
      <c r="NGQ824" s="399"/>
      <c r="NGR824" s="399"/>
      <c r="NGS824" s="399"/>
      <c r="NGT824" s="399"/>
      <c r="NGU824" s="399"/>
      <c r="NGV824" s="399"/>
      <c r="NGW824" s="399"/>
      <c r="NGX824" s="399"/>
      <c r="NGY824" s="399"/>
      <c r="NGZ824" s="399"/>
      <c r="NHA824" s="399"/>
      <c r="NHB824" s="399"/>
      <c r="NHC824" s="399"/>
      <c r="NHD824" s="399"/>
      <c r="NHE824" s="399"/>
      <c r="NHF824" s="399"/>
      <c r="NHG824" s="399"/>
      <c r="NHH824" s="399"/>
      <c r="NHI824" s="399"/>
      <c r="NHJ824" s="399"/>
      <c r="NHK824" s="399"/>
      <c r="NHL824" s="399"/>
      <c r="NHM824" s="399"/>
      <c r="NHN824" s="399"/>
      <c r="NHO824" s="399"/>
      <c r="NHP824" s="399"/>
      <c r="NHQ824" s="399"/>
      <c r="NHR824" s="399"/>
      <c r="NHS824" s="399"/>
      <c r="NHT824" s="399"/>
      <c r="NHU824" s="399"/>
      <c r="NHV824" s="399"/>
      <c r="NHW824" s="399"/>
      <c r="NHX824" s="399"/>
      <c r="NHY824" s="399"/>
      <c r="NHZ824" s="399"/>
      <c r="NIA824" s="399"/>
      <c r="NIB824" s="399"/>
      <c r="NIC824" s="399"/>
      <c r="NID824" s="399"/>
      <c r="NIE824" s="399"/>
      <c r="NIF824" s="399"/>
      <c r="NIG824" s="399"/>
      <c r="NIH824" s="399"/>
      <c r="NII824" s="399"/>
      <c r="NIJ824" s="399"/>
      <c r="NIK824" s="399"/>
      <c r="NIL824" s="399"/>
      <c r="NIM824" s="399"/>
      <c r="NIN824" s="399"/>
      <c r="NIO824" s="399"/>
      <c r="NIP824" s="399"/>
      <c r="NIQ824" s="399"/>
      <c r="NIR824" s="399"/>
      <c r="NIS824" s="399"/>
      <c r="NIT824" s="399"/>
      <c r="NIU824" s="399"/>
      <c r="NIV824" s="399"/>
      <c r="NIW824" s="399"/>
      <c r="NIX824" s="399"/>
      <c r="NIY824" s="399"/>
      <c r="NIZ824" s="399"/>
      <c r="NJA824" s="399"/>
      <c r="NJB824" s="399"/>
      <c r="NJC824" s="399"/>
      <c r="NJD824" s="399"/>
      <c r="NJE824" s="399"/>
      <c r="NJF824" s="399"/>
      <c r="NJG824" s="399"/>
      <c r="NJH824" s="399"/>
      <c r="NJI824" s="399"/>
      <c r="NJJ824" s="399"/>
      <c r="NJK824" s="399"/>
      <c r="NJL824" s="399"/>
      <c r="NJM824" s="399"/>
      <c r="NJN824" s="399"/>
      <c r="NJO824" s="399"/>
      <c r="NJP824" s="399"/>
      <c r="NJQ824" s="399"/>
      <c r="NJR824" s="399"/>
      <c r="NJS824" s="399"/>
      <c r="NJT824" s="399"/>
      <c r="NJU824" s="399"/>
      <c r="NJV824" s="399"/>
      <c r="NJW824" s="399"/>
      <c r="NJX824" s="399"/>
      <c r="NJY824" s="399"/>
      <c r="NJZ824" s="399"/>
      <c r="NKA824" s="399"/>
      <c r="NKB824" s="399"/>
      <c r="NKC824" s="399"/>
      <c r="NKD824" s="399"/>
      <c r="NKE824" s="399"/>
      <c r="NKF824" s="399"/>
      <c r="NKG824" s="399"/>
      <c r="NKH824" s="399"/>
      <c r="NKI824" s="399"/>
      <c r="NKJ824" s="399"/>
      <c r="NKK824" s="399"/>
      <c r="NKL824" s="399"/>
      <c r="NKM824" s="399"/>
      <c r="NKN824" s="399"/>
      <c r="NKO824" s="399"/>
      <c r="NKP824" s="399"/>
      <c r="NKQ824" s="399"/>
      <c r="NKR824" s="399"/>
      <c r="NKS824" s="399"/>
      <c r="NKT824" s="399"/>
      <c r="NKU824" s="399"/>
      <c r="NKV824" s="399"/>
      <c r="NKW824" s="399"/>
      <c r="NKX824" s="399"/>
      <c r="NKY824" s="399"/>
      <c r="NKZ824" s="399"/>
      <c r="NLA824" s="399"/>
      <c r="NLB824" s="399"/>
      <c r="NLC824" s="399"/>
      <c r="NLD824" s="399"/>
      <c r="NLE824" s="399"/>
      <c r="NLF824" s="399"/>
      <c r="NLG824" s="399"/>
      <c r="NLH824" s="399"/>
      <c r="NLI824" s="399"/>
      <c r="NLJ824" s="399"/>
      <c r="NLK824" s="399"/>
      <c r="NLL824" s="399"/>
      <c r="NLM824" s="399"/>
      <c r="NLN824" s="399"/>
      <c r="NLO824" s="399"/>
      <c r="NLP824" s="399"/>
      <c r="NLQ824" s="399"/>
      <c r="NLR824" s="399"/>
      <c r="NLS824" s="399"/>
      <c r="NLT824" s="399"/>
      <c r="NLU824" s="399"/>
      <c r="NLV824" s="399"/>
      <c r="NLW824" s="399"/>
      <c r="NLX824" s="399"/>
      <c r="NLY824" s="399"/>
      <c r="NLZ824" s="399"/>
      <c r="NMA824" s="399"/>
      <c r="NMB824" s="399"/>
      <c r="NMC824" s="399"/>
      <c r="NMD824" s="399"/>
      <c r="NME824" s="399"/>
      <c r="NMF824" s="399"/>
      <c r="NMG824" s="399"/>
      <c r="NMH824" s="399"/>
      <c r="NMI824" s="399"/>
      <c r="NMJ824" s="399"/>
      <c r="NMK824" s="399"/>
      <c r="NML824" s="399"/>
      <c r="NMM824" s="399"/>
      <c r="NMN824" s="399"/>
      <c r="NMO824" s="399"/>
      <c r="NMP824" s="399"/>
      <c r="NMQ824" s="399"/>
      <c r="NMR824" s="399"/>
      <c r="NMS824" s="399"/>
      <c r="NMT824" s="399"/>
      <c r="NMU824" s="399"/>
      <c r="NMV824" s="399"/>
      <c r="NMW824" s="399"/>
      <c r="NMX824" s="399"/>
      <c r="NMY824" s="399"/>
      <c r="NMZ824" s="399"/>
      <c r="NNA824" s="399"/>
      <c r="NNB824" s="399"/>
      <c r="NNC824" s="399"/>
      <c r="NND824" s="399"/>
      <c r="NNE824" s="399"/>
      <c r="NNF824" s="399"/>
      <c r="NNG824" s="399"/>
      <c r="NNH824" s="399"/>
      <c r="NNI824" s="399"/>
      <c r="NNJ824" s="399"/>
      <c r="NNK824" s="399"/>
      <c r="NNL824" s="399"/>
      <c r="NNM824" s="399"/>
      <c r="NNN824" s="399"/>
      <c r="NNO824" s="399"/>
      <c r="NNP824" s="399"/>
      <c r="NNQ824" s="399"/>
      <c r="NNR824" s="399"/>
      <c r="NNS824" s="399"/>
      <c r="NNT824" s="399"/>
      <c r="NNU824" s="399"/>
      <c r="NNV824" s="399"/>
      <c r="NNW824" s="399"/>
      <c r="NNX824" s="399"/>
      <c r="NNY824" s="399"/>
      <c r="NNZ824" s="399"/>
      <c r="NOA824" s="399"/>
      <c r="NOB824" s="399"/>
      <c r="NOC824" s="399"/>
      <c r="NOD824" s="399"/>
      <c r="NOE824" s="399"/>
      <c r="NOF824" s="399"/>
      <c r="NOG824" s="399"/>
      <c r="NOH824" s="399"/>
      <c r="NOI824" s="399"/>
      <c r="NOJ824" s="399"/>
      <c r="NOK824" s="399"/>
      <c r="NOL824" s="399"/>
      <c r="NOM824" s="399"/>
      <c r="NON824" s="399"/>
      <c r="NOO824" s="399"/>
      <c r="NOP824" s="399"/>
      <c r="NOQ824" s="399"/>
      <c r="NOR824" s="399"/>
      <c r="NOS824" s="399"/>
      <c r="NOT824" s="399"/>
      <c r="NOU824" s="399"/>
      <c r="NOV824" s="399"/>
      <c r="NOW824" s="399"/>
      <c r="NOX824" s="399"/>
      <c r="NOY824" s="399"/>
      <c r="NOZ824" s="399"/>
      <c r="NPA824" s="399"/>
      <c r="NPB824" s="399"/>
      <c r="NPC824" s="399"/>
      <c r="NPD824" s="399"/>
      <c r="NPE824" s="399"/>
      <c r="NPF824" s="399"/>
      <c r="NPG824" s="399"/>
      <c r="NPH824" s="399"/>
      <c r="NPI824" s="399"/>
      <c r="NPJ824" s="399"/>
      <c r="NPK824" s="399"/>
      <c r="NPL824" s="399"/>
      <c r="NPM824" s="399"/>
      <c r="NPN824" s="399"/>
      <c r="NPO824" s="399"/>
      <c r="NPP824" s="399"/>
      <c r="NPQ824" s="399"/>
      <c r="NPR824" s="399"/>
      <c r="NPS824" s="399"/>
      <c r="NPT824" s="399"/>
      <c r="NPU824" s="399"/>
      <c r="NPV824" s="399"/>
      <c r="NPW824" s="399"/>
      <c r="NPX824" s="399"/>
      <c r="NPY824" s="399"/>
      <c r="NPZ824" s="399"/>
      <c r="NQA824" s="399"/>
      <c r="NQB824" s="399"/>
      <c r="NQC824" s="399"/>
      <c r="NQD824" s="399"/>
      <c r="NQE824" s="399"/>
      <c r="NQF824" s="399"/>
      <c r="NQG824" s="399"/>
      <c r="NQH824" s="399"/>
      <c r="NQI824" s="399"/>
      <c r="NQJ824" s="399"/>
      <c r="NQK824" s="399"/>
      <c r="NQL824" s="399"/>
      <c r="NQM824" s="399"/>
      <c r="NQN824" s="399"/>
      <c r="NQO824" s="399"/>
      <c r="NQP824" s="399"/>
      <c r="NQQ824" s="399"/>
      <c r="NQR824" s="399"/>
      <c r="NQS824" s="399"/>
      <c r="NQT824" s="399"/>
      <c r="NQU824" s="399"/>
      <c r="NQV824" s="399"/>
      <c r="NQW824" s="399"/>
      <c r="NQX824" s="399"/>
      <c r="NQY824" s="399"/>
      <c r="NQZ824" s="399"/>
      <c r="NRA824" s="399"/>
      <c r="NRB824" s="399"/>
      <c r="NRC824" s="399"/>
      <c r="NRD824" s="399"/>
      <c r="NRE824" s="399"/>
      <c r="NRF824" s="399"/>
      <c r="NRG824" s="399"/>
      <c r="NRH824" s="399"/>
      <c r="NRI824" s="399"/>
      <c r="NRJ824" s="399"/>
      <c r="NRK824" s="399"/>
      <c r="NRL824" s="399"/>
      <c r="NRM824" s="399"/>
      <c r="NRN824" s="399"/>
      <c r="NRO824" s="399"/>
      <c r="NRP824" s="399"/>
      <c r="NRQ824" s="399"/>
      <c r="NRR824" s="399"/>
      <c r="NRS824" s="399"/>
      <c r="NRT824" s="399"/>
      <c r="NRU824" s="399"/>
      <c r="NRV824" s="399"/>
      <c r="NRW824" s="399"/>
      <c r="NRX824" s="399"/>
      <c r="NRY824" s="399"/>
      <c r="NRZ824" s="399"/>
      <c r="NSA824" s="399"/>
      <c r="NSB824" s="399"/>
      <c r="NSC824" s="399"/>
      <c r="NSD824" s="399"/>
      <c r="NSE824" s="399"/>
      <c r="NSF824" s="399"/>
      <c r="NSG824" s="399"/>
      <c r="NSH824" s="399"/>
      <c r="NSI824" s="399"/>
      <c r="NSJ824" s="399"/>
      <c r="NSK824" s="399"/>
      <c r="NSL824" s="399"/>
      <c r="NSM824" s="399"/>
      <c r="NSN824" s="399"/>
      <c r="NSO824" s="399"/>
      <c r="NSP824" s="399"/>
      <c r="NSQ824" s="399"/>
      <c r="NSR824" s="399"/>
      <c r="NSS824" s="399"/>
      <c r="NST824" s="399"/>
      <c r="NSU824" s="399"/>
      <c r="NSV824" s="399"/>
      <c r="NSW824" s="399"/>
      <c r="NSX824" s="399"/>
      <c r="NSY824" s="399"/>
      <c r="NSZ824" s="399"/>
      <c r="NTA824" s="399"/>
      <c r="NTB824" s="399"/>
      <c r="NTC824" s="399"/>
      <c r="NTD824" s="399"/>
      <c r="NTE824" s="399"/>
      <c r="NTF824" s="399"/>
      <c r="NTG824" s="399"/>
      <c r="NTH824" s="399"/>
      <c r="NTI824" s="399"/>
      <c r="NTJ824" s="399"/>
      <c r="NTK824" s="399"/>
      <c r="NTL824" s="399"/>
      <c r="NTM824" s="399"/>
      <c r="NTN824" s="399"/>
      <c r="NTO824" s="399"/>
      <c r="NTP824" s="399"/>
      <c r="NTQ824" s="399"/>
      <c r="NTR824" s="399"/>
      <c r="NTS824" s="399"/>
      <c r="NTT824" s="399"/>
      <c r="NTU824" s="399"/>
      <c r="NTV824" s="399"/>
      <c r="NTW824" s="399"/>
      <c r="NTX824" s="399"/>
      <c r="NTY824" s="399"/>
      <c r="NTZ824" s="399"/>
      <c r="NUA824" s="399"/>
      <c r="NUB824" s="399"/>
      <c r="NUC824" s="399"/>
      <c r="NUD824" s="399"/>
      <c r="NUE824" s="399"/>
      <c r="NUF824" s="399"/>
      <c r="NUG824" s="399"/>
      <c r="NUH824" s="399"/>
      <c r="NUI824" s="399"/>
      <c r="NUJ824" s="399"/>
      <c r="NUK824" s="399"/>
      <c r="NUL824" s="399"/>
      <c r="NUM824" s="399"/>
      <c r="NUN824" s="399"/>
      <c r="NUO824" s="399"/>
      <c r="NUP824" s="399"/>
      <c r="NUQ824" s="399"/>
      <c r="NUR824" s="399"/>
      <c r="NUS824" s="399"/>
      <c r="NUT824" s="399"/>
      <c r="NUU824" s="399"/>
      <c r="NUV824" s="399"/>
      <c r="NUW824" s="399"/>
      <c r="NUX824" s="399"/>
      <c r="NUY824" s="399"/>
      <c r="NUZ824" s="399"/>
      <c r="NVA824" s="399"/>
      <c r="NVB824" s="399"/>
      <c r="NVC824" s="399"/>
      <c r="NVD824" s="399"/>
      <c r="NVE824" s="399"/>
      <c r="NVF824" s="399"/>
      <c r="NVG824" s="399"/>
      <c r="NVH824" s="399"/>
      <c r="NVI824" s="399"/>
      <c r="NVJ824" s="399"/>
      <c r="NVK824" s="399"/>
      <c r="NVL824" s="399"/>
      <c r="NVM824" s="399"/>
      <c r="NVN824" s="399"/>
      <c r="NVO824" s="399"/>
      <c r="NVP824" s="399"/>
      <c r="NVQ824" s="399"/>
      <c r="NVR824" s="399"/>
      <c r="NVS824" s="399"/>
      <c r="NVT824" s="399"/>
      <c r="NVU824" s="399"/>
      <c r="NVV824" s="399"/>
      <c r="NVW824" s="399"/>
      <c r="NVX824" s="399"/>
      <c r="NVY824" s="399"/>
      <c r="NVZ824" s="399"/>
      <c r="NWA824" s="399"/>
      <c r="NWB824" s="399"/>
      <c r="NWC824" s="399"/>
      <c r="NWD824" s="399"/>
      <c r="NWE824" s="399"/>
      <c r="NWF824" s="399"/>
      <c r="NWG824" s="399"/>
      <c r="NWH824" s="399"/>
      <c r="NWI824" s="399"/>
      <c r="NWJ824" s="399"/>
      <c r="NWK824" s="399"/>
      <c r="NWL824" s="399"/>
      <c r="NWM824" s="399"/>
      <c r="NWN824" s="399"/>
      <c r="NWO824" s="399"/>
      <c r="NWP824" s="399"/>
      <c r="NWQ824" s="399"/>
      <c r="NWR824" s="399"/>
      <c r="NWS824" s="399"/>
      <c r="NWT824" s="399"/>
      <c r="NWU824" s="399"/>
      <c r="NWV824" s="399"/>
      <c r="NWW824" s="399"/>
      <c r="NWX824" s="399"/>
      <c r="NWY824" s="399"/>
      <c r="NWZ824" s="399"/>
      <c r="NXA824" s="399"/>
      <c r="NXB824" s="399"/>
      <c r="NXC824" s="399"/>
      <c r="NXD824" s="399"/>
      <c r="NXE824" s="399"/>
      <c r="NXF824" s="399"/>
      <c r="NXG824" s="399"/>
      <c r="NXH824" s="399"/>
      <c r="NXI824" s="399"/>
      <c r="NXJ824" s="399"/>
      <c r="NXK824" s="399"/>
      <c r="NXL824" s="399"/>
      <c r="NXM824" s="399"/>
      <c r="NXN824" s="399"/>
      <c r="NXO824" s="399"/>
      <c r="NXP824" s="399"/>
      <c r="NXQ824" s="399"/>
      <c r="NXR824" s="399"/>
      <c r="NXS824" s="399"/>
      <c r="NXT824" s="399"/>
      <c r="NXU824" s="399"/>
      <c r="NXV824" s="399"/>
      <c r="NXW824" s="399"/>
      <c r="NXX824" s="399"/>
      <c r="NXY824" s="399"/>
      <c r="NXZ824" s="399"/>
      <c r="NYA824" s="399"/>
      <c r="NYB824" s="399"/>
      <c r="NYC824" s="399"/>
      <c r="NYD824" s="399"/>
      <c r="NYE824" s="399"/>
      <c r="NYF824" s="399"/>
      <c r="NYG824" s="399"/>
      <c r="NYH824" s="399"/>
      <c r="NYI824" s="399"/>
      <c r="NYJ824" s="399"/>
      <c r="NYK824" s="399"/>
      <c r="NYL824" s="399"/>
      <c r="NYM824" s="399"/>
      <c r="NYN824" s="399"/>
      <c r="NYO824" s="399"/>
      <c r="NYP824" s="399"/>
      <c r="NYQ824" s="399"/>
      <c r="NYR824" s="399"/>
      <c r="NYS824" s="399"/>
      <c r="NYT824" s="399"/>
      <c r="NYU824" s="399"/>
      <c r="NYV824" s="399"/>
      <c r="NYW824" s="399"/>
      <c r="NYX824" s="399"/>
      <c r="NYY824" s="399"/>
      <c r="NYZ824" s="399"/>
      <c r="NZA824" s="399"/>
      <c r="NZB824" s="399"/>
      <c r="NZC824" s="399"/>
      <c r="NZD824" s="399"/>
      <c r="NZE824" s="399"/>
      <c r="NZF824" s="399"/>
      <c r="NZG824" s="399"/>
      <c r="NZH824" s="399"/>
      <c r="NZI824" s="399"/>
      <c r="NZJ824" s="399"/>
      <c r="NZK824" s="399"/>
      <c r="NZL824" s="399"/>
      <c r="NZM824" s="399"/>
      <c r="NZN824" s="399"/>
      <c r="NZO824" s="399"/>
      <c r="NZP824" s="399"/>
      <c r="NZQ824" s="399"/>
      <c r="NZR824" s="399"/>
      <c r="NZS824" s="399"/>
      <c r="NZT824" s="399"/>
      <c r="NZU824" s="399"/>
      <c r="NZV824" s="399"/>
      <c r="NZW824" s="399"/>
      <c r="NZX824" s="399"/>
      <c r="NZY824" s="399"/>
      <c r="NZZ824" s="399"/>
      <c r="OAA824" s="399"/>
      <c r="OAB824" s="399"/>
      <c r="OAC824" s="399"/>
      <c r="OAD824" s="399"/>
      <c r="OAE824" s="399"/>
      <c r="OAF824" s="399"/>
      <c r="OAG824" s="399"/>
      <c r="OAH824" s="399"/>
      <c r="OAI824" s="399"/>
      <c r="OAJ824" s="399"/>
      <c r="OAK824" s="399"/>
      <c r="OAL824" s="399"/>
      <c r="OAM824" s="399"/>
      <c r="OAN824" s="399"/>
      <c r="OAO824" s="399"/>
      <c r="OAP824" s="399"/>
      <c r="OAQ824" s="399"/>
      <c r="OAR824" s="399"/>
      <c r="OAS824" s="399"/>
      <c r="OAT824" s="399"/>
      <c r="OAU824" s="399"/>
      <c r="OAV824" s="399"/>
      <c r="OAW824" s="399"/>
      <c r="OAX824" s="399"/>
      <c r="OAY824" s="399"/>
      <c r="OAZ824" s="399"/>
      <c r="OBA824" s="399"/>
      <c r="OBB824" s="399"/>
      <c r="OBC824" s="399"/>
      <c r="OBD824" s="399"/>
      <c r="OBE824" s="399"/>
      <c r="OBF824" s="399"/>
      <c r="OBG824" s="399"/>
      <c r="OBH824" s="399"/>
      <c r="OBI824" s="399"/>
      <c r="OBJ824" s="399"/>
      <c r="OBK824" s="399"/>
      <c r="OBL824" s="399"/>
      <c r="OBM824" s="399"/>
      <c r="OBN824" s="399"/>
      <c r="OBO824" s="399"/>
      <c r="OBP824" s="399"/>
      <c r="OBQ824" s="399"/>
      <c r="OBR824" s="399"/>
      <c r="OBS824" s="399"/>
      <c r="OBT824" s="399"/>
      <c r="OBU824" s="399"/>
      <c r="OBV824" s="399"/>
      <c r="OBW824" s="399"/>
      <c r="OBX824" s="399"/>
      <c r="OBY824" s="399"/>
      <c r="OBZ824" s="399"/>
      <c r="OCA824" s="399"/>
      <c r="OCB824" s="399"/>
      <c r="OCC824" s="399"/>
      <c r="OCD824" s="399"/>
      <c r="OCE824" s="399"/>
      <c r="OCF824" s="399"/>
      <c r="OCG824" s="399"/>
      <c r="OCH824" s="399"/>
      <c r="OCI824" s="399"/>
      <c r="OCJ824" s="399"/>
      <c r="OCK824" s="399"/>
      <c r="OCL824" s="399"/>
      <c r="OCM824" s="399"/>
      <c r="OCN824" s="399"/>
      <c r="OCO824" s="399"/>
      <c r="OCP824" s="399"/>
      <c r="OCQ824" s="399"/>
      <c r="OCR824" s="399"/>
      <c r="OCS824" s="399"/>
      <c r="OCT824" s="399"/>
      <c r="OCU824" s="399"/>
      <c r="OCV824" s="399"/>
      <c r="OCW824" s="399"/>
      <c r="OCX824" s="399"/>
      <c r="OCY824" s="399"/>
      <c r="OCZ824" s="399"/>
      <c r="ODA824" s="399"/>
      <c r="ODB824" s="399"/>
      <c r="ODC824" s="399"/>
      <c r="ODD824" s="399"/>
      <c r="ODE824" s="399"/>
      <c r="ODF824" s="399"/>
      <c r="ODG824" s="399"/>
      <c r="ODH824" s="399"/>
      <c r="ODI824" s="399"/>
      <c r="ODJ824" s="399"/>
      <c r="ODK824" s="399"/>
      <c r="ODL824" s="399"/>
      <c r="ODM824" s="399"/>
      <c r="ODN824" s="399"/>
      <c r="ODO824" s="399"/>
      <c r="ODP824" s="399"/>
      <c r="ODQ824" s="399"/>
      <c r="ODR824" s="399"/>
      <c r="ODS824" s="399"/>
      <c r="ODT824" s="399"/>
      <c r="ODU824" s="399"/>
      <c r="ODV824" s="399"/>
      <c r="ODW824" s="399"/>
      <c r="ODX824" s="399"/>
      <c r="ODY824" s="399"/>
      <c r="ODZ824" s="399"/>
      <c r="OEA824" s="399"/>
      <c r="OEB824" s="399"/>
      <c r="OEC824" s="399"/>
      <c r="OED824" s="399"/>
      <c r="OEE824" s="399"/>
      <c r="OEF824" s="399"/>
      <c r="OEG824" s="399"/>
      <c r="OEH824" s="399"/>
      <c r="OEI824" s="399"/>
      <c r="OEJ824" s="399"/>
      <c r="OEK824" s="399"/>
      <c r="OEL824" s="399"/>
      <c r="OEM824" s="399"/>
      <c r="OEN824" s="399"/>
      <c r="OEO824" s="399"/>
      <c r="OEP824" s="399"/>
      <c r="OEQ824" s="399"/>
      <c r="OER824" s="399"/>
      <c r="OES824" s="399"/>
      <c r="OET824" s="399"/>
      <c r="OEU824" s="399"/>
      <c r="OEV824" s="399"/>
      <c r="OEW824" s="399"/>
      <c r="OEX824" s="399"/>
      <c r="OEY824" s="399"/>
      <c r="OEZ824" s="399"/>
      <c r="OFA824" s="399"/>
      <c r="OFB824" s="399"/>
      <c r="OFC824" s="399"/>
      <c r="OFD824" s="399"/>
      <c r="OFE824" s="399"/>
      <c r="OFF824" s="399"/>
      <c r="OFG824" s="399"/>
      <c r="OFH824" s="399"/>
      <c r="OFI824" s="399"/>
      <c r="OFJ824" s="399"/>
      <c r="OFK824" s="399"/>
      <c r="OFL824" s="399"/>
      <c r="OFM824" s="399"/>
      <c r="OFN824" s="399"/>
      <c r="OFO824" s="399"/>
      <c r="OFP824" s="399"/>
      <c r="OFQ824" s="399"/>
      <c r="OFR824" s="399"/>
      <c r="OFS824" s="399"/>
      <c r="OFT824" s="399"/>
      <c r="OFU824" s="399"/>
      <c r="OFV824" s="399"/>
      <c r="OFW824" s="399"/>
      <c r="OFX824" s="399"/>
      <c r="OFY824" s="399"/>
      <c r="OFZ824" s="399"/>
      <c r="OGA824" s="399"/>
      <c r="OGB824" s="399"/>
      <c r="OGC824" s="399"/>
      <c r="OGD824" s="399"/>
      <c r="OGE824" s="399"/>
      <c r="OGF824" s="399"/>
      <c r="OGG824" s="399"/>
      <c r="OGH824" s="399"/>
      <c r="OGI824" s="399"/>
      <c r="OGJ824" s="399"/>
      <c r="OGK824" s="399"/>
      <c r="OGL824" s="399"/>
      <c r="OGM824" s="399"/>
      <c r="OGN824" s="399"/>
      <c r="OGO824" s="399"/>
      <c r="OGP824" s="399"/>
      <c r="OGQ824" s="399"/>
      <c r="OGR824" s="399"/>
      <c r="OGS824" s="399"/>
      <c r="OGT824" s="399"/>
      <c r="OGU824" s="399"/>
      <c r="OGV824" s="399"/>
      <c r="OGW824" s="399"/>
      <c r="OGX824" s="399"/>
      <c r="OGY824" s="399"/>
      <c r="OGZ824" s="399"/>
      <c r="OHA824" s="399"/>
      <c r="OHB824" s="399"/>
      <c r="OHC824" s="399"/>
      <c r="OHD824" s="399"/>
      <c r="OHE824" s="399"/>
      <c r="OHF824" s="399"/>
      <c r="OHG824" s="399"/>
      <c r="OHH824" s="399"/>
      <c r="OHI824" s="399"/>
      <c r="OHJ824" s="399"/>
      <c r="OHK824" s="399"/>
      <c r="OHL824" s="399"/>
      <c r="OHM824" s="399"/>
      <c r="OHN824" s="399"/>
      <c r="OHO824" s="399"/>
      <c r="OHP824" s="399"/>
      <c r="OHQ824" s="399"/>
      <c r="OHR824" s="399"/>
      <c r="OHS824" s="399"/>
      <c r="OHT824" s="399"/>
      <c r="OHU824" s="399"/>
      <c r="OHV824" s="399"/>
      <c r="OHW824" s="399"/>
      <c r="OHX824" s="399"/>
      <c r="OHY824" s="399"/>
      <c r="OHZ824" s="399"/>
      <c r="OIA824" s="399"/>
      <c r="OIB824" s="399"/>
      <c r="OIC824" s="399"/>
      <c r="OID824" s="399"/>
      <c r="OIE824" s="399"/>
      <c r="OIF824" s="399"/>
      <c r="OIG824" s="399"/>
      <c r="OIH824" s="399"/>
      <c r="OII824" s="399"/>
      <c r="OIJ824" s="399"/>
      <c r="OIK824" s="399"/>
      <c r="OIL824" s="399"/>
      <c r="OIM824" s="399"/>
      <c r="OIN824" s="399"/>
      <c r="OIO824" s="399"/>
      <c r="OIP824" s="399"/>
      <c r="OIQ824" s="399"/>
      <c r="OIR824" s="399"/>
      <c r="OIS824" s="399"/>
      <c r="OIT824" s="399"/>
      <c r="OIU824" s="399"/>
      <c r="OIV824" s="399"/>
      <c r="OIW824" s="399"/>
      <c r="OIX824" s="399"/>
      <c r="OIY824" s="399"/>
      <c r="OIZ824" s="399"/>
      <c r="OJA824" s="399"/>
      <c r="OJB824" s="399"/>
      <c r="OJC824" s="399"/>
      <c r="OJD824" s="399"/>
      <c r="OJE824" s="399"/>
      <c r="OJF824" s="399"/>
      <c r="OJG824" s="399"/>
      <c r="OJH824" s="399"/>
      <c r="OJI824" s="399"/>
      <c r="OJJ824" s="399"/>
      <c r="OJK824" s="399"/>
      <c r="OJL824" s="399"/>
      <c r="OJM824" s="399"/>
      <c r="OJN824" s="399"/>
      <c r="OJO824" s="399"/>
      <c r="OJP824" s="399"/>
      <c r="OJQ824" s="399"/>
      <c r="OJR824" s="399"/>
      <c r="OJS824" s="399"/>
      <c r="OJT824" s="399"/>
      <c r="OJU824" s="399"/>
      <c r="OJV824" s="399"/>
      <c r="OJW824" s="399"/>
      <c r="OJX824" s="399"/>
      <c r="OJY824" s="399"/>
      <c r="OJZ824" s="399"/>
      <c r="OKA824" s="399"/>
      <c r="OKB824" s="399"/>
      <c r="OKC824" s="399"/>
      <c r="OKD824" s="399"/>
      <c r="OKE824" s="399"/>
      <c r="OKF824" s="399"/>
      <c r="OKG824" s="399"/>
      <c r="OKH824" s="399"/>
      <c r="OKI824" s="399"/>
      <c r="OKJ824" s="399"/>
      <c r="OKK824" s="399"/>
      <c r="OKL824" s="399"/>
      <c r="OKM824" s="399"/>
      <c r="OKN824" s="399"/>
      <c r="OKO824" s="399"/>
      <c r="OKP824" s="399"/>
      <c r="OKQ824" s="399"/>
      <c r="OKR824" s="399"/>
      <c r="OKS824" s="399"/>
      <c r="OKT824" s="399"/>
      <c r="OKU824" s="399"/>
      <c r="OKV824" s="399"/>
      <c r="OKW824" s="399"/>
      <c r="OKX824" s="399"/>
      <c r="OKY824" s="399"/>
      <c r="OKZ824" s="399"/>
      <c r="OLA824" s="399"/>
      <c r="OLB824" s="399"/>
      <c r="OLC824" s="399"/>
      <c r="OLD824" s="399"/>
      <c r="OLE824" s="399"/>
      <c r="OLF824" s="399"/>
      <c r="OLG824" s="399"/>
      <c r="OLH824" s="399"/>
      <c r="OLI824" s="399"/>
      <c r="OLJ824" s="399"/>
      <c r="OLK824" s="399"/>
      <c r="OLL824" s="399"/>
      <c r="OLM824" s="399"/>
      <c r="OLN824" s="399"/>
      <c r="OLO824" s="399"/>
      <c r="OLP824" s="399"/>
      <c r="OLQ824" s="399"/>
      <c r="OLR824" s="399"/>
      <c r="OLS824" s="399"/>
      <c r="OLT824" s="399"/>
      <c r="OLU824" s="399"/>
      <c r="OLV824" s="399"/>
      <c r="OLW824" s="399"/>
      <c r="OLX824" s="399"/>
      <c r="OLY824" s="399"/>
      <c r="OLZ824" s="399"/>
      <c r="OMA824" s="399"/>
      <c r="OMB824" s="399"/>
      <c r="OMC824" s="399"/>
      <c r="OMD824" s="399"/>
      <c r="OME824" s="399"/>
      <c r="OMF824" s="399"/>
      <c r="OMG824" s="399"/>
      <c r="OMH824" s="399"/>
      <c r="OMI824" s="399"/>
      <c r="OMJ824" s="399"/>
      <c r="OMK824" s="399"/>
      <c r="OML824" s="399"/>
      <c r="OMM824" s="399"/>
      <c r="OMN824" s="399"/>
      <c r="OMO824" s="399"/>
      <c r="OMP824" s="399"/>
      <c r="OMQ824" s="399"/>
      <c r="OMR824" s="399"/>
      <c r="OMS824" s="399"/>
      <c r="OMT824" s="399"/>
      <c r="OMU824" s="399"/>
      <c r="OMV824" s="399"/>
      <c r="OMW824" s="399"/>
      <c r="OMX824" s="399"/>
      <c r="OMY824" s="399"/>
      <c r="OMZ824" s="399"/>
      <c r="ONA824" s="399"/>
      <c r="ONB824" s="399"/>
      <c r="ONC824" s="399"/>
      <c r="OND824" s="399"/>
      <c r="ONE824" s="399"/>
      <c r="ONF824" s="399"/>
      <c r="ONG824" s="399"/>
      <c r="ONH824" s="399"/>
      <c r="ONI824" s="399"/>
      <c r="ONJ824" s="399"/>
      <c r="ONK824" s="399"/>
      <c r="ONL824" s="399"/>
      <c r="ONM824" s="399"/>
      <c r="ONN824" s="399"/>
      <c r="ONO824" s="399"/>
      <c r="ONP824" s="399"/>
      <c r="ONQ824" s="399"/>
      <c r="ONR824" s="399"/>
      <c r="ONS824" s="399"/>
      <c r="ONT824" s="399"/>
      <c r="ONU824" s="399"/>
      <c r="ONV824" s="399"/>
      <c r="ONW824" s="399"/>
      <c r="ONX824" s="399"/>
      <c r="ONY824" s="399"/>
      <c r="ONZ824" s="399"/>
      <c r="OOA824" s="399"/>
      <c r="OOB824" s="399"/>
      <c r="OOC824" s="399"/>
      <c r="OOD824" s="399"/>
      <c r="OOE824" s="399"/>
      <c r="OOF824" s="399"/>
      <c r="OOG824" s="399"/>
      <c r="OOH824" s="399"/>
      <c r="OOI824" s="399"/>
      <c r="OOJ824" s="399"/>
      <c r="OOK824" s="399"/>
      <c r="OOL824" s="399"/>
      <c r="OOM824" s="399"/>
      <c r="OON824" s="399"/>
      <c r="OOO824" s="399"/>
      <c r="OOP824" s="399"/>
      <c r="OOQ824" s="399"/>
      <c r="OOR824" s="399"/>
      <c r="OOS824" s="399"/>
      <c r="OOT824" s="399"/>
      <c r="OOU824" s="399"/>
      <c r="OOV824" s="399"/>
      <c r="OOW824" s="399"/>
      <c r="OOX824" s="399"/>
      <c r="OOY824" s="399"/>
      <c r="OOZ824" s="399"/>
      <c r="OPA824" s="399"/>
      <c r="OPB824" s="399"/>
      <c r="OPC824" s="399"/>
      <c r="OPD824" s="399"/>
      <c r="OPE824" s="399"/>
      <c r="OPF824" s="399"/>
      <c r="OPG824" s="399"/>
      <c r="OPH824" s="399"/>
      <c r="OPI824" s="399"/>
      <c r="OPJ824" s="399"/>
      <c r="OPK824" s="399"/>
      <c r="OPL824" s="399"/>
      <c r="OPM824" s="399"/>
      <c r="OPN824" s="399"/>
      <c r="OPO824" s="399"/>
      <c r="OPP824" s="399"/>
      <c r="OPQ824" s="399"/>
      <c r="OPR824" s="399"/>
      <c r="OPS824" s="399"/>
      <c r="OPT824" s="399"/>
      <c r="OPU824" s="399"/>
      <c r="OPV824" s="399"/>
      <c r="OPW824" s="399"/>
      <c r="OPX824" s="399"/>
      <c r="OPY824" s="399"/>
      <c r="OPZ824" s="399"/>
      <c r="OQA824" s="399"/>
      <c r="OQB824" s="399"/>
      <c r="OQC824" s="399"/>
      <c r="OQD824" s="399"/>
      <c r="OQE824" s="399"/>
      <c r="OQF824" s="399"/>
      <c r="OQG824" s="399"/>
      <c r="OQH824" s="399"/>
      <c r="OQI824" s="399"/>
      <c r="OQJ824" s="399"/>
      <c r="OQK824" s="399"/>
      <c r="OQL824" s="399"/>
      <c r="OQM824" s="399"/>
      <c r="OQN824" s="399"/>
      <c r="OQO824" s="399"/>
      <c r="OQP824" s="399"/>
      <c r="OQQ824" s="399"/>
      <c r="OQR824" s="399"/>
      <c r="OQS824" s="399"/>
      <c r="OQT824" s="399"/>
      <c r="OQU824" s="399"/>
      <c r="OQV824" s="399"/>
      <c r="OQW824" s="399"/>
      <c r="OQX824" s="399"/>
      <c r="OQY824" s="399"/>
      <c r="OQZ824" s="399"/>
      <c r="ORA824" s="399"/>
      <c r="ORB824" s="399"/>
      <c r="ORC824" s="399"/>
      <c r="ORD824" s="399"/>
      <c r="ORE824" s="399"/>
      <c r="ORF824" s="399"/>
      <c r="ORG824" s="399"/>
      <c r="ORH824" s="399"/>
      <c r="ORI824" s="399"/>
      <c r="ORJ824" s="399"/>
      <c r="ORK824" s="399"/>
      <c r="ORL824" s="399"/>
      <c r="ORM824" s="399"/>
      <c r="ORN824" s="399"/>
      <c r="ORO824" s="399"/>
      <c r="ORP824" s="399"/>
      <c r="ORQ824" s="399"/>
      <c r="ORR824" s="399"/>
      <c r="ORS824" s="399"/>
      <c r="ORT824" s="399"/>
      <c r="ORU824" s="399"/>
      <c r="ORV824" s="399"/>
      <c r="ORW824" s="399"/>
      <c r="ORX824" s="399"/>
      <c r="ORY824" s="399"/>
      <c r="ORZ824" s="399"/>
      <c r="OSA824" s="399"/>
      <c r="OSB824" s="399"/>
      <c r="OSC824" s="399"/>
      <c r="OSD824" s="399"/>
      <c r="OSE824" s="399"/>
      <c r="OSF824" s="399"/>
      <c r="OSG824" s="399"/>
      <c r="OSH824" s="399"/>
      <c r="OSI824" s="399"/>
      <c r="OSJ824" s="399"/>
      <c r="OSK824" s="399"/>
      <c r="OSL824" s="399"/>
      <c r="OSM824" s="399"/>
      <c r="OSN824" s="399"/>
      <c r="OSO824" s="399"/>
      <c r="OSP824" s="399"/>
      <c r="OSQ824" s="399"/>
      <c r="OSR824" s="399"/>
      <c r="OSS824" s="399"/>
      <c r="OST824" s="399"/>
      <c r="OSU824" s="399"/>
      <c r="OSV824" s="399"/>
      <c r="OSW824" s="399"/>
      <c r="OSX824" s="399"/>
      <c r="OSY824" s="399"/>
      <c r="OSZ824" s="399"/>
      <c r="OTA824" s="399"/>
      <c r="OTB824" s="399"/>
      <c r="OTC824" s="399"/>
      <c r="OTD824" s="399"/>
      <c r="OTE824" s="399"/>
      <c r="OTF824" s="399"/>
      <c r="OTG824" s="399"/>
      <c r="OTH824" s="399"/>
      <c r="OTI824" s="399"/>
      <c r="OTJ824" s="399"/>
      <c r="OTK824" s="399"/>
      <c r="OTL824" s="399"/>
      <c r="OTM824" s="399"/>
      <c r="OTN824" s="399"/>
      <c r="OTO824" s="399"/>
      <c r="OTP824" s="399"/>
      <c r="OTQ824" s="399"/>
      <c r="OTR824" s="399"/>
      <c r="OTS824" s="399"/>
      <c r="OTT824" s="399"/>
      <c r="OTU824" s="399"/>
      <c r="OTV824" s="399"/>
      <c r="OTW824" s="399"/>
      <c r="OTX824" s="399"/>
      <c r="OTY824" s="399"/>
      <c r="OTZ824" s="399"/>
      <c r="OUA824" s="399"/>
      <c r="OUB824" s="399"/>
      <c r="OUC824" s="399"/>
      <c r="OUD824" s="399"/>
      <c r="OUE824" s="399"/>
      <c r="OUF824" s="399"/>
      <c r="OUG824" s="399"/>
      <c r="OUH824" s="399"/>
      <c r="OUI824" s="399"/>
      <c r="OUJ824" s="399"/>
      <c r="OUK824" s="399"/>
      <c r="OUL824" s="399"/>
      <c r="OUM824" s="399"/>
      <c r="OUN824" s="399"/>
      <c r="OUO824" s="399"/>
      <c r="OUP824" s="399"/>
      <c r="OUQ824" s="399"/>
      <c r="OUR824" s="399"/>
      <c r="OUS824" s="399"/>
      <c r="OUT824" s="399"/>
      <c r="OUU824" s="399"/>
      <c r="OUV824" s="399"/>
      <c r="OUW824" s="399"/>
      <c r="OUX824" s="399"/>
      <c r="OUY824" s="399"/>
      <c r="OUZ824" s="399"/>
      <c r="OVA824" s="399"/>
      <c r="OVB824" s="399"/>
      <c r="OVC824" s="399"/>
      <c r="OVD824" s="399"/>
      <c r="OVE824" s="399"/>
      <c r="OVF824" s="399"/>
      <c r="OVG824" s="399"/>
      <c r="OVH824" s="399"/>
      <c r="OVI824" s="399"/>
      <c r="OVJ824" s="399"/>
      <c r="OVK824" s="399"/>
      <c r="OVL824" s="399"/>
      <c r="OVM824" s="399"/>
      <c r="OVN824" s="399"/>
      <c r="OVO824" s="399"/>
      <c r="OVP824" s="399"/>
      <c r="OVQ824" s="399"/>
      <c r="OVR824" s="399"/>
      <c r="OVS824" s="399"/>
      <c r="OVT824" s="399"/>
      <c r="OVU824" s="399"/>
      <c r="OVV824" s="399"/>
      <c r="OVW824" s="399"/>
      <c r="OVX824" s="399"/>
      <c r="OVY824" s="399"/>
      <c r="OVZ824" s="399"/>
      <c r="OWA824" s="399"/>
      <c r="OWB824" s="399"/>
      <c r="OWC824" s="399"/>
      <c r="OWD824" s="399"/>
      <c r="OWE824" s="399"/>
      <c r="OWF824" s="399"/>
      <c r="OWG824" s="399"/>
      <c r="OWH824" s="399"/>
      <c r="OWI824" s="399"/>
      <c r="OWJ824" s="399"/>
      <c r="OWK824" s="399"/>
      <c r="OWL824" s="399"/>
      <c r="OWM824" s="399"/>
      <c r="OWN824" s="399"/>
      <c r="OWO824" s="399"/>
      <c r="OWP824" s="399"/>
      <c r="OWQ824" s="399"/>
      <c r="OWR824" s="399"/>
      <c r="OWS824" s="399"/>
      <c r="OWT824" s="399"/>
      <c r="OWU824" s="399"/>
      <c r="OWV824" s="399"/>
      <c r="OWW824" s="399"/>
      <c r="OWX824" s="399"/>
      <c r="OWY824" s="399"/>
      <c r="OWZ824" s="399"/>
      <c r="OXA824" s="399"/>
      <c r="OXB824" s="399"/>
      <c r="OXC824" s="399"/>
      <c r="OXD824" s="399"/>
      <c r="OXE824" s="399"/>
      <c r="OXF824" s="399"/>
      <c r="OXG824" s="399"/>
      <c r="OXH824" s="399"/>
      <c r="OXI824" s="399"/>
      <c r="OXJ824" s="399"/>
      <c r="OXK824" s="399"/>
      <c r="OXL824" s="399"/>
      <c r="OXM824" s="399"/>
      <c r="OXN824" s="399"/>
      <c r="OXO824" s="399"/>
      <c r="OXP824" s="399"/>
      <c r="OXQ824" s="399"/>
      <c r="OXR824" s="399"/>
      <c r="OXS824" s="399"/>
      <c r="OXT824" s="399"/>
      <c r="OXU824" s="399"/>
      <c r="OXV824" s="399"/>
      <c r="OXW824" s="399"/>
      <c r="OXX824" s="399"/>
      <c r="OXY824" s="399"/>
      <c r="OXZ824" s="399"/>
      <c r="OYA824" s="399"/>
      <c r="OYB824" s="399"/>
      <c r="OYC824" s="399"/>
      <c r="OYD824" s="399"/>
      <c r="OYE824" s="399"/>
      <c r="OYF824" s="399"/>
      <c r="OYG824" s="399"/>
      <c r="OYH824" s="399"/>
      <c r="OYI824" s="399"/>
      <c r="OYJ824" s="399"/>
      <c r="OYK824" s="399"/>
      <c r="OYL824" s="399"/>
      <c r="OYM824" s="399"/>
      <c r="OYN824" s="399"/>
      <c r="OYO824" s="399"/>
      <c r="OYP824" s="399"/>
      <c r="OYQ824" s="399"/>
      <c r="OYR824" s="399"/>
      <c r="OYS824" s="399"/>
      <c r="OYT824" s="399"/>
      <c r="OYU824" s="399"/>
      <c r="OYV824" s="399"/>
      <c r="OYW824" s="399"/>
      <c r="OYX824" s="399"/>
      <c r="OYY824" s="399"/>
      <c r="OYZ824" s="399"/>
      <c r="OZA824" s="399"/>
      <c r="OZB824" s="399"/>
      <c r="OZC824" s="399"/>
      <c r="OZD824" s="399"/>
      <c r="OZE824" s="399"/>
      <c r="OZF824" s="399"/>
      <c r="OZG824" s="399"/>
      <c r="OZH824" s="399"/>
      <c r="OZI824" s="399"/>
      <c r="OZJ824" s="399"/>
      <c r="OZK824" s="399"/>
      <c r="OZL824" s="399"/>
      <c r="OZM824" s="399"/>
      <c r="OZN824" s="399"/>
      <c r="OZO824" s="399"/>
      <c r="OZP824" s="399"/>
      <c r="OZQ824" s="399"/>
      <c r="OZR824" s="399"/>
      <c r="OZS824" s="399"/>
      <c r="OZT824" s="399"/>
      <c r="OZU824" s="399"/>
      <c r="OZV824" s="399"/>
      <c r="OZW824" s="399"/>
      <c r="OZX824" s="399"/>
      <c r="OZY824" s="399"/>
      <c r="OZZ824" s="399"/>
      <c r="PAA824" s="399"/>
      <c r="PAB824" s="399"/>
      <c r="PAC824" s="399"/>
      <c r="PAD824" s="399"/>
      <c r="PAE824" s="399"/>
      <c r="PAF824" s="399"/>
      <c r="PAG824" s="399"/>
      <c r="PAH824" s="399"/>
      <c r="PAI824" s="399"/>
      <c r="PAJ824" s="399"/>
      <c r="PAK824" s="399"/>
      <c r="PAL824" s="399"/>
      <c r="PAM824" s="399"/>
      <c r="PAN824" s="399"/>
      <c r="PAO824" s="399"/>
      <c r="PAP824" s="399"/>
      <c r="PAQ824" s="399"/>
      <c r="PAR824" s="399"/>
      <c r="PAS824" s="399"/>
      <c r="PAT824" s="399"/>
      <c r="PAU824" s="399"/>
      <c r="PAV824" s="399"/>
      <c r="PAW824" s="399"/>
      <c r="PAX824" s="399"/>
      <c r="PAY824" s="399"/>
      <c r="PAZ824" s="399"/>
      <c r="PBA824" s="399"/>
      <c r="PBB824" s="399"/>
      <c r="PBC824" s="399"/>
      <c r="PBD824" s="399"/>
      <c r="PBE824" s="399"/>
      <c r="PBF824" s="399"/>
      <c r="PBG824" s="399"/>
      <c r="PBH824" s="399"/>
      <c r="PBI824" s="399"/>
      <c r="PBJ824" s="399"/>
      <c r="PBK824" s="399"/>
      <c r="PBL824" s="399"/>
      <c r="PBM824" s="399"/>
      <c r="PBN824" s="399"/>
      <c r="PBO824" s="399"/>
      <c r="PBP824" s="399"/>
      <c r="PBQ824" s="399"/>
      <c r="PBR824" s="399"/>
      <c r="PBS824" s="399"/>
      <c r="PBT824" s="399"/>
      <c r="PBU824" s="399"/>
      <c r="PBV824" s="399"/>
      <c r="PBW824" s="399"/>
      <c r="PBX824" s="399"/>
      <c r="PBY824" s="399"/>
      <c r="PBZ824" s="399"/>
      <c r="PCA824" s="399"/>
      <c r="PCB824" s="399"/>
      <c r="PCC824" s="399"/>
      <c r="PCD824" s="399"/>
      <c r="PCE824" s="399"/>
      <c r="PCF824" s="399"/>
      <c r="PCG824" s="399"/>
      <c r="PCH824" s="399"/>
      <c r="PCI824" s="399"/>
      <c r="PCJ824" s="399"/>
      <c r="PCK824" s="399"/>
      <c r="PCL824" s="399"/>
      <c r="PCM824" s="399"/>
      <c r="PCN824" s="399"/>
      <c r="PCO824" s="399"/>
      <c r="PCP824" s="399"/>
      <c r="PCQ824" s="399"/>
      <c r="PCR824" s="399"/>
      <c r="PCS824" s="399"/>
      <c r="PCT824" s="399"/>
      <c r="PCU824" s="399"/>
      <c r="PCV824" s="399"/>
      <c r="PCW824" s="399"/>
      <c r="PCX824" s="399"/>
      <c r="PCY824" s="399"/>
      <c r="PCZ824" s="399"/>
      <c r="PDA824" s="399"/>
      <c r="PDB824" s="399"/>
      <c r="PDC824" s="399"/>
      <c r="PDD824" s="399"/>
      <c r="PDE824" s="399"/>
      <c r="PDF824" s="399"/>
      <c r="PDG824" s="399"/>
      <c r="PDH824" s="399"/>
      <c r="PDI824" s="399"/>
      <c r="PDJ824" s="399"/>
      <c r="PDK824" s="399"/>
      <c r="PDL824" s="399"/>
      <c r="PDM824" s="399"/>
      <c r="PDN824" s="399"/>
      <c r="PDO824" s="399"/>
      <c r="PDP824" s="399"/>
      <c r="PDQ824" s="399"/>
      <c r="PDR824" s="399"/>
      <c r="PDS824" s="399"/>
      <c r="PDT824" s="399"/>
      <c r="PDU824" s="399"/>
      <c r="PDV824" s="399"/>
      <c r="PDW824" s="399"/>
      <c r="PDX824" s="399"/>
      <c r="PDY824" s="399"/>
      <c r="PDZ824" s="399"/>
      <c r="PEA824" s="399"/>
      <c r="PEB824" s="399"/>
      <c r="PEC824" s="399"/>
      <c r="PED824" s="399"/>
      <c r="PEE824" s="399"/>
      <c r="PEF824" s="399"/>
      <c r="PEG824" s="399"/>
      <c r="PEH824" s="399"/>
      <c r="PEI824" s="399"/>
      <c r="PEJ824" s="399"/>
      <c r="PEK824" s="399"/>
      <c r="PEL824" s="399"/>
      <c r="PEM824" s="399"/>
      <c r="PEN824" s="399"/>
      <c r="PEO824" s="399"/>
      <c r="PEP824" s="399"/>
      <c r="PEQ824" s="399"/>
      <c r="PER824" s="399"/>
      <c r="PES824" s="399"/>
      <c r="PET824" s="399"/>
      <c r="PEU824" s="399"/>
      <c r="PEV824" s="399"/>
      <c r="PEW824" s="399"/>
      <c r="PEX824" s="399"/>
      <c r="PEY824" s="399"/>
      <c r="PEZ824" s="399"/>
      <c r="PFA824" s="399"/>
      <c r="PFB824" s="399"/>
      <c r="PFC824" s="399"/>
      <c r="PFD824" s="399"/>
      <c r="PFE824" s="399"/>
      <c r="PFF824" s="399"/>
      <c r="PFG824" s="399"/>
      <c r="PFH824" s="399"/>
      <c r="PFI824" s="399"/>
      <c r="PFJ824" s="399"/>
      <c r="PFK824" s="399"/>
      <c r="PFL824" s="399"/>
      <c r="PFM824" s="399"/>
      <c r="PFN824" s="399"/>
      <c r="PFO824" s="399"/>
      <c r="PFP824" s="399"/>
      <c r="PFQ824" s="399"/>
      <c r="PFR824" s="399"/>
      <c r="PFS824" s="399"/>
      <c r="PFT824" s="399"/>
      <c r="PFU824" s="399"/>
      <c r="PFV824" s="399"/>
      <c r="PFW824" s="399"/>
      <c r="PFX824" s="399"/>
      <c r="PFY824" s="399"/>
      <c r="PFZ824" s="399"/>
      <c r="PGA824" s="399"/>
      <c r="PGB824" s="399"/>
      <c r="PGC824" s="399"/>
      <c r="PGD824" s="399"/>
      <c r="PGE824" s="399"/>
      <c r="PGF824" s="399"/>
      <c r="PGG824" s="399"/>
      <c r="PGH824" s="399"/>
      <c r="PGI824" s="399"/>
      <c r="PGJ824" s="399"/>
      <c r="PGK824" s="399"/>
      <c r="PGL824" s="399"/>
      <c r="PGM824" s="399"/>
      <c r="PGN824" s="399"/>
      <c r="PGO824" s="399"/>
      <c r="PGP824" s="399"/>
      <c r="PGQ824" s="399"/>
      <c r="PGR824" s="399"/>
      <c r="PGS824" s="399"/>
      <c r="PGT824" s="399"/>
      <c r="PGU824" s="399"/>
      <c r="PGV824" s="399"/>
      <c r="PGW824" s="399"/>
      <c r="PGX824" s="399"/>
      <c r="PGY824" s="399"/>
      <c r="PGZ824" s="399"/>
      <c r="PHA824" s="399"/>
      <c r="PHB824" s="399"/>
      <c r="PHC824" s="399"/>
      <c r="PHD824" s="399"/>
      <c r="PHE824" s="399"/>
      <c r="PHF824" s="399"/>
      <c r="PHG824" s="399"/>
      <c r="PHH824" s="399"/>
      <c r="PHI824" s="399"/>
      <c r="PHJ824" s="399"/>
      <c r="PHK824" s="399"/>
      <c r="PHL824" s="399"/>
      <c r="PHM824" s="399"/>
      <c r="PHN824" s="399"/>
      <c r="PHO824" s="399"/>
      <c r="PHP824" s="399"/>
      <c r="PHQ824" s="399"/>
      <c r="PHR824" s="399"/>
      <c r="PHS824" s="399"/>
      <c r="PHT824" s="399"/>
      <c r="PHU824" s="399"/>
      <c r="PHV824" s="399"/>
      <c r="PHW824" s="399"/>
      <c r="PHX824" s="399"/>
      <c r="PHY824" s="399"/>
      <c r="PHZ824" s="399"/>
      <c r="PIA824" s="399"/>
      <c r="PIB824" s="399"/>
      <c r="PIC824" s="399"/>
      <c r="PID824" s="399"/>
      <c r="PIE824" s="399"/>
      <c r="PIF824" s="399"/>
      <c r="PIG824" s="399"/>
      <c r="PIH824" s="399"/>
      <c r="PII824" s="399"/>
      <c r="PIJ824" s="399"/>
      <c r="PIK824" s="399"/>
      <c r="PIL824" s="399"/>
      <c r="PIM824" s="399"/>
      <c r="PIN824" s="399"/>
      <c r="PIO824" s="399"/>
      <c r="PIP824" s="399"/>
      <c r="PIQ824" s="399"/>
      <c r="PIR824" s="399"/>
      <c r="PIS824" s="399"/>
      <c r="PIT824" s="399"/>
      <c r="PIU824" s="399"/>
      <c r="PIV824" s="399"/>
      <c r="PIW824" s="399"/>
      <c r="PIX824" s="399"/>
      <c r="PIY824" s="399"/>
      <c r="PIZ824" s="399"/>
      <c r="PJA824" s="399"/>
      <c r="PJB824" s="399"/>
      <c r="PJC824" s="399"/>
      <c r="PJD824" s="399"/>
      <c r="PJE824" s="399"/>
      <c r="PJF824" s="399"/>
      <c r="PJG824" s="399"/>
      <c r="PJH824" s="399"/>
      <c r="PJI824" s="399"/>
      <c r="PJJ824" s="399"/>
      <c r="PJK824" s="399"/>
      <c r="PJL824" s="399"/>
      <c r="PJM824" s="399"/>
      <c r="PJN824" s="399"/>
      <c r="PJO824" s="399"/>
      <c r="PJP824" s="399"/>
      <c r="PJQ824" s="399"/>
      <c r="PJR824" s="399"/>
      <c r="PJS824" s="399"/>
      <c r="PJT824" s="399"/>
      <c r="PJU824" s="399"/>
      <c r="PJV824" s="399"/>
      <c r="PJW824" s="399"/>
      <c r="PJX824" s="399"/>
      <c r="PJY824" s="399"/>
      <c r="PJZ824" s="399"/>
      <c r="PKA824" s="399"/>
      <c r="PKB824" s="399"/>
      <c r="PKC824" s="399"/>
      <c r="PKD824" s="399"/>
      <c r="PKE824" s="399"/>
      <c r="PKF824" s="399"/>
      <c r="PKG824" s="399"/>
      <c r="PKH824" s="399"/>
      <c r="PKI824" s="399"/>
      <c r="PKJ824" s="399"/>
      <c r="PKK824" s="399"/>
      <c r="PKL824" s="399"/>
      <c r="PKM824" s="399"/>
      <c r="PKN824" s="399"/>
      <c r="PKO824" s="399"/>
      <c r="PKP824" s="399"/>
      <c r="PKQ824" s="399"/>
      <c r="PKR824" s="399"/>
      <c r="PKS824" s="399"/>
      <c r="PKT824" s="399"/>
      <c r="PKU824" s="399"/>
      <c r="PKV824" s="399"/>
      <c r="PKW824" s="399"/>
      <c r="PKX824" s="399"/>
      <c r="PKY824" s="399"/>
      <c r="PKZ824" s="399"/>
      <c r="PLA824" s="399"/>
      <c r="PLB824" s="399"/>
      <c r="PLC824" s="399"/>
      <c r="PLD824" s="399"/>
      <c r="PLE824" s="399"/>
      <c r="PLF824" s="399"/>
      <c r="PLG824" s="399"/>
      <c r="PLH824" s="399"/>
      <c r="PLI824" s="399"/>
      <c r="PLJ824" s="399"/>
      <c r="PLK824" s="399"/>
      <c r="PLL824" s="399"/>
      <c r="PLM824" s="399"/>
      <c r="PLN824" s="399"/>
      <c r="PLO824" s="399"/>
      <c r="PLP824" s="399"/>
      <c r="PLQ824" s="399"/>
      <c r="PLR824" s="399"/>
      <c r="PLS824" s="399"/>
      <c r="PLT824" s="399"/>
      <c r="PLU824" s="399"/>
      <c r="PLV824" s="399"/>
      <c r="PLW824" s="399"/>
      <c r="PLX824" s="399"/>
      <c r="PLY824" s="399"/>
      <c r="PLZ824" s="399"/>
      <c r="PMA824" s="399"/>
      <c r="PMB824" s="399"/>
      <c r="PMC824" s="399"/>
      <c r="PMD824" s="399"/>
      <c r="PME824" s="399"/>
      <c r="PMF824" s="399"/>
      <c r="PMG824" s="399"/>
      <c r="PMH824" s="399"/>
      <c r="PMI824" s="399"/>
      <c r="PMJ824" s="399"/>
      <c r="PMK824" s="399"/>
      <c r="PML824" s="399"/>
      <c r="PMM824" s="399"/>
      <c r="PMN824" s="399"/>
      <c r="PMO824" s="399"/>
      <c r="PMP824" s="399"/>
      <c r="PMQ824" s="399"/>
      <c r="PMR824" s="399"/>
      <c r="PMS824" s="399"/>
      <c r="PMT824" s="399"/>
      <c r="PMU824" s="399"/>
      <c r="PMV824" s="399"/>
      <c r="PMW824" s="399"/>
      <c r="PMX824" s="399"/>
      <c r="PMY824" s="399"/>
      <c r="PMZ824" s="399"/>
      <c r="PNA824" s="399"/>
      <c r="PNB824" s="399"/>
      <c r="PNC824" s="399"/>
      <c r="PND824" s="399"/>
      <c r="PNE824" s="399"/>
      <c r="PNF824" s="399"/>
      <c r="PNG824" s="399"/>
      <c r="PNH824" s="399"/>
      <c r="PNI824" s="399"/>
      <c r="PNJ824" s="399"/>
      <c r="PNK824" s="399"/>
      <c r="PNL824" s="399"/>
      <c r="PNM824" s="399"/>
      <c r="PNN824" s="399"/>
      <c r="PNO824" s="399"/>
      <c r="PNP824" s="399"/>
      <c r="PNQ824" s="399"/>
      <c r="PNR824" s="399"/>
      <c r="PNS824" s="399"/>
      <c r="PNT824" s="399"/>
      <c r="PNU824" s="399"/>
      <c r="PNV824" s="399"/>
      <c r="PNW824" s="399"/>
      <c r="PNX824" s="399"/>
      <c r="PNY824" s="399"/>
      <c r="PNZ824" s="399"/>
      <c r="POA824" s="399"/>
      <c r="POB824" s="399"/>
      <c r="POC824" s="399"/>
      <c r="POD824" s="399"/>
      <c r="POE824" s="399"/>
      <c r="POF824" s="399"/>
      <c r="POG824" s="399"/>
      <c r="POH824" s="399"/>
      <c r="POI824" s="399"/>
      <c r="POJ824" s="399"/>
      <c r="POK824" s="399"/>
      <c r="POL824" s="399"/>
      <c r="POM824" s="399"/>
      <c r="PON824" s="399"/>
      <c r="POO824" s="399"/>
      <c r="POP824" s="399"/>
      <c r="POQ824" s="399"/>
      <c r="POR824" s="399"/>
      <c r="POS824" s="399"/>
      <c r="POT824" s="399"/>
      <c r="POU824" s="399"/>
      <c r="POV824" s="399"/>
      <c r="POW824" s="399"/>
      <c r="POX824" s="399"/>
      <c r="POY824" s="399"/>
      <c r="POZ824" s="399"/>
      <c r="PPA824" s="399"/>
      <c r="PPB824" s="399"/>
      <c r="PPC824" s="399"/>
      <c r="PPD824" s="399"/>
      <c r="PPE824" s="399"/>
      <c r="PPF824" s="399"/>
      <c r="PPG824" s="399"/>
      <c r="PPH824" s="399"/>
      <c r="PPI824" s="399"/>
      <c r="PPJ824" s="399"/>
      <c r="PPK824" s="399"/>
      <c r="PPL824" s="399"/>
      <c r="PPM824" s="399"/>
      <c r="PPN824" s="399"/>
      <c r="PPO824" s="399"/>
      <c r="PPP824" s="399"/>
      <c r="PPQ824" s="399"/>
      <c r="PPR824" s="399"/>
      <c r="PPS824" s="399"/>
      <c r="PPT824" s="399"/>
      <c r="PPU824" s="399"/>
      <c r="PPV824" s="399"/>
      <c r="PPW824" s="399"/>
      <c r="PPX824" s="399"/>
      <c r="PPY824" s="399"/>
      <c r="PPZ824" s="399"/>
      <c r="PQA824" s="399"/>
      <c r="PQB824" s="399"/>
      <c r="PQC824" s="399"/>
      <c r="PQD824" s="399"/>
      <c r="PQE824" s="399"/>
      <c r="PQF824" s="399"/>
      <c r="PQG824" s="399"/>
      <c r="PQH824" s="399"/>
      <c r="PQI824" s="399"/>
      <c r="PQJ824" s="399"/>
      <c r="PQK824" s="399"/>
      <c r="PQL824" s="399"/>
      <c r="PQM824" s="399"/>
      <c r="PQN824" s="399"/>
      <c r="PQO824" s="399"/>
      <c r="PQP824" s="399"/>
      <c r="PQQ824" s="399"/>
      <c r="PQR824" s="399"/>
      <c r="PQS824" s="399"/>
      <c r="PQT824" s="399"/>
      <c r="PQU824" s="399"/>
      <c r="PQV824" s="399"/>
      <c r="PQW824" s="399"/>
      <c r="PQX824" s="399"/>
      <c r="PQY824" s="399"/>
      <c r="PQZ824" s="399"/>
      <c r="PRA824" s="399"/>
      <c r="PRB824" s="399"/>
      <c r="PRC824" s="399"/>
      <c r="PRD824" s="399"/>
      <c r="PRE824" s="399"/>
      <c r="PRF824" s="399"/>
      <c r="PRG824" s="399"/>
      <c r="PRH824" s="399"/>
      <c r="PRI824" s="399"/>
      <c r="PRJ824" s="399"/>
      <c r="PRK824" s="399"/>
      <c r="PRL824" s="399"/>
      <c r="PRM824" s="399"/>
      <c r="PRN824" s="399"/>
      <c r="PRO824" s="399"/>
      <c r="PRP824" s="399"/>
      <c r="PRQ824" s="399"/>
      <c r="PRR824" s="399"/>
      <c r="PRS824" s="399"/>
      <c r="PRT824" s="399"/>
      <c r="PRU824" s="399"/>
      <c r="PRV824" s="399"/>
      <c r="PRW824" s="399"/>
      <c r="PRX824" s="399"/>
      <c r="PRY824" s="399"/>
      <c r="PRZ824" s="399"/>
      <c r="PSA824" s="399"/>
      <c r="PSB824" s="399"/>
      <c r="PSC824" s="399"/>
      <c r="PSD824" s="399"/>
      <c r="PSE824" s="399"/>
      <c r="PSF824" s="399"/>
      <c r="PSG824" s="399"/>
      <c r="PSH824" s="399"/>
      <c r="PSI824" s="399"/>
      <c r="PSJ824" s="399"/>
      <c r="PSK824" s="399"/>
      <c r="PSL824" s="399"/>
      <c r="PSM824" s="399"/>
      <c r="PSN824" s="399"/>
      <c r="PSO824" s="399"/>
      <c r="PSP824" s="399"/>
      <c r="PSQ824" s="399"/>
      <c r="PSR824" s="399"/>
      <c r="PSS824" s="399"/>
      <c r="PST824" s="399"/>
      <c r="PSU824" s="399"/>
      <c r="PSV824" s="399"/>
      <c r="PSW824" s="399"/>
      <c r="PSX824" s="399"/>
      <c r="PSY824" s="399"/>
      <c r="PSZ824" s="399"/>
      <c r="PTA824" s="399"/>
      <c r="PTB824" s="399"/>
      <c r="PTC824" s="399"/>
      <c r="PTD824" s="399"/>
      <c r="PTE824" s="399"/>
      <c r="PTF824" s="399"/>
      <c r="PTG824" s="399"/>
      <c r="PTH824" s="399"/>
      <c r="PTI824" s="399"/>
      <c r="PTJ824" s="399"/>
      <c r="PTK824" s="399"/>
      <c r="PTL824" s="399"/>
      <c r="PTM824" s="399"/>
      <c r="PTN824" s="399"/>
      <c r="PTO824" s="399"/>
      <c r="PTP824" s="399"/>
      <c r="PTQ824" s="399"/>
      <c r="PTR824" s="399"/>
      <c r="PTS824" s="399"/>
      <c r="PTT824" s="399"/>
      <c r="PTU824" s="399"/>
      <c r="PTV824" s="399"/>
      <c r="PTW824" s="399"/>
      <c r="PTX824" s="399"/>
      <c r="PTY824" s="399"/>
      <c r="PTZ824" s="399"/>
      <c r="PUA824" s="399"/>
      <c r="PUB824" s="399"/>
      <c r="PUC824" s="399"/>
      <c r="PUD824" s="399"/>
      <c r="PUE824" s="399"/>
      <c r="PUF824" s="399"/>
      <c r="PUG824" s="399"/>
      <c r="PUH824" s="399"/>
      <c r="PUI824" s="399"/>
      <c r="PUJ824" s="399"/>
      <c r="PUK824" s="399"/>
      <c r="PUL824" s="399"/>
      <c r="PUM824" s="399"/>
      <c r="PUN824" s="399"/>
      <c r="PUO824" s="399"/>
      <c r="PUP824" s="399"/>
      <c r="PUQ824" s="399"/>
      <c r="PUR824" s="399"/>
      <c r="PUS824" s="399"/>
      <c r="PUT824" s="399"/>
      <c r="PUU824" s="399"/>
      <c r="PUV824" s="399"/>
      <c r="PUW824" s="399"/>
      <c r="PUX824" s="399"/>
      <c r="PUY824" s="399"/>
      <c r="PUZ824" s="399"/>
      <c r="PVA824" s="399"/>
      <c r="PVB824" s="399"/>
      <c r="PVC824" s="399"/>
      <c r="PVD824" s="399"/>
      <c r="PVE824" s="399"/>
      <c r="PVF824" s="399"/>
      <c r="PVG824" s="399"/>
      <c r="PVH824" s="399"/>
      <c r="PVI824" s="399"/>
      <c r="PVJ824" s="399"/>
      <c r="PVK824" s="399"/>
      <c r="PVL824" s="399"/>
      <c r="PVM824" s="399"/>
      <c r="PVN824" s="399"/>
      <c r="PVO824" s="399"/>
      <c r="PVP824" s="399"/>
      <c r="PVQ824" s="399"/>
      <c r="PVR824" s="399"/>
      <c r="PVS824" s="399"/>
      <c r="PVT824" s="399"/>
      <c r="PVU824" s="399"/>
      <c r="PVV824" s="399"/>
      <c r="PVW824" s="399"/>
      <c r="PVX824" s="399"/>
      <c r="PVY824" s="399"/>
      <c r="PVZ824" s="399"/>
      <c r="PWA824" s="399"/>
      <c r="PWB824" s="399"/>
      <c r="PWC824" s="399"/>
      <c r="PWD824" s="399"/>
      <c r="PWE824" s="399"/>
      <c r="PWF824" s="399"/>
      <c r="PWG824" s="399"/>
      <c r="PWH824" s="399"/>
      <c r="PWI824" s="399"/>
      <c r="PWJ824" s="399"/>
      <c r="PWK824" s="399"/>
      <c r="PWL824" s="399"/>
      <c r="PWM824" s="399"/>
      <c r="PWN824" s="399"/>
      <c r="PWO824" s="399"/>
      <c r="PWP824" s="399"/>
      <c r="PWQ824" s="399"/>
      <c r="PWR824" s="399"/>
      <c r="PWS824" s="399"/>
      <c r="PWT824" s="399"/>
      <c r="PWU824" s="399"/>
      <c r="PWV824" s="399"/>
      <c r="PWW824" s="399"/>
      <c r="PWX824" s="399"/>
      <c r="PWY824" s="399"/>
      <c r="PWZ824" s="399"/>
      <c r="PXA824" s="399"/>
      <c r="PXB824" s="399"/>
      <c r="PXC824" s="399"/>
      <c r="PXD824" s="399"/>
      <c r="PXE824" s="399"/>
      <c r="PXF824" s="399"/>
      <c r="PXG824" s="399"/>
      <c r="PXH824" s="399"/>
      <c r="PXI824" s="399"/>
      <c r="PXJ824" s="399"/>
      <c r="PXK824" s="399"/>
      <c r="PXL824" s="399"/>
      <c r="PXM824" s="399"/>
      <c r="PXN824" s="399"/>
      <c r="PXO824" s="399"/>
      <c r="PXP824" s="399"/>
      <c r="PXQ824" s="399"/>
      <c r="PXR824" s="399"/>
      <c r="PXS824" s="399"/>
      <c r="PXT824" s="399"/>
      <c r="PXU824" s="399"/>
      <c r="PXV824" s="399"/>
      <c r="PXW824" s="399"/>
      <c r="PXX824" s="399"/>
      <c r="PXY824" s="399"/>
      <c r="PXZ824" s="399"/>
      <c r="PYA824" s="399"/>
      <c r="PYB824" s="399"/>
      <c r="PYC824" s="399"/>
      <c r="PYD824" s="399"/>
      <c r="PYE824" s="399"/>
      <c r="PYF824" s="399"/>
      <c r="PYG824" s="399"/>
      <c r="PYH824" s="399"/>
      <c r="PYI824" s="399"/>
      <c r="PYJ824" s="399"/>
      <c r="PYK824" s="399"/>
      <c r="PYL824" s="399"/>
      <c r="PYM824" s="399"/>
      <c r="PYN824" s="399"/>
      <c r="PYO824" s="399"/>
      <c r="PYP824" s="399"/>
      <c r="PYQ824" s="399"/>
      <c r="PYR824" s="399"/>
      <c r="PYS824" s="399"/>
      <c r="PYT824" s="399"/>
      <c r="PYU824" s="399"/>
      <c r="PYV824" s="399"/>
      <c r="PYW824" s="399"/>
      <c r="PYX824" s="399"/>
      <c r="PYY824" s="399"/>
      <c r="PYZ824" s="399"/>
      <c r="PZA824" s="399"/>
      <c r="PZB824" s="399"/>
      <c r="PZC824" s="399"/>
      <c r="PZD824" s="399"/>
      <c r="PZE824" s="399"/>
      <c r="PZF824" s="399"/>
      <c r="PZG824" s="399"/>
      <c r="PZH824" s="399"/>
      <c r="PZI824" s="399"/>
      <c r="PZJ824" s="399"/>
      <c r="PZK824" s="399"/>
      <c r="PZL824" s="399"/>
      <c r="PZM824" s="399"/>
      <c r="PZN824" s="399"/>
      <c r="PZO824" s="399"/>
      <c r="PZP824" s="399"/>
      <c r="PZQ824" s="399"/>
      <c r="PZR824" s="399"/>
      <c r="PZS824" s="399"/>
      <c r="PZT824" s="399"/>
      <c r="PZU824" s="399"/>
      <c r="PZV824" s="399"/>
      <c r="PZW824" s="399"/>
      <c r="PZX824" s="399"/>
      <c r="PZY824" s="399"/>
      <c r="PZZ824" s="399"/>
      <c r="QAA824" s="399"/>
      <c r="QAB824" s="399"/>
      <c r="QAC824" s="399"/>
      <c r="QAD824" s="399"/>
      <c r="QAE824" s="399"/>
      <c r="QAF824" s="399"/>
      <c r="QAG824" s="399"/>
      <c r="QAH824" s="399"/>
      <c r="QAI824" s="399"/>
      <c r="QAJ824" s="399"/>
      <c r="QAK824" s="399"/>
      <c r="QAL824" s="399"/>
      <c r="QAM824" s="399"/>
      <c r="QAN824" s="399"/>
      <c r="QAO824" s="399"/>
      <c r="QAP824" s="399"/>
      <c r="QAQ824" s="399"/>
      <c r="QAR824" s="399"/>
      <c r="QAS824" s="399"/>
      <c r="QAT824" s="399"/>
      <c r="QAU824" s="399"/>
      <c r="QAV824" s="399"/>
      <c r="QAW824" s="399"/>
      <c r="QAX824" s="399"/>
      <c r="QAY824" s="399"/>
      <c r="QAZ824" s="399"/>
      <c r="QBA824" s="399"/>
      <c r="QBB824" s="399"/>
      <c r="QBC824" s="399"/>
      <c r="QBD824" s="399"/>
      <c r="QBE824" s="399"/>
      <c r="QBF824" s="399"/>
      <c r="QBG824" s="399"/>
      <c r="QBH824" s="399"/>
      <c r="QBI824" s="399"/>
      <c r="QBJ824" s="399"/>
      <c r="QBK824" s="399"/>
      <c r="QBL824" s="399"/>
      <c r="QBM824" s="399"/>
      <c r="QBN824" s="399"/>
      <c r="QBO824" s="399"/>
      <c r="QBP824" s="399"/>
      <c r="QBQ824" s="399"/>
      <c r="QBR824" s="399"/>
      <c r="QBS824" s="399"/>
      <c r="QBT824" s="399"/>
      <c r="QBU824" s="399"/>
      <c r="QBV824" s="399"/>
      <c r="QBW824" s="399"/>
      <c r="QBX824" s="399"/>
      <c r="QBY824" s="399"/>
      <c r="QBZ824" s="399"/>
      <c r="QCA824" s="399"/>
      <c r="QCB824" s="399"/>
      <c r="QCC824" s="399"/>
      <c r="QCD824" s="399"/>
      <c r="QCE824" s="399"/>
      <c r="QCF824" s="399"/>
      <c r="QCG824" s="399"/>
      <c r="QCH824" s="399"/>
      <c r="QCI824" s="399"/>
      <c r="QCJ824" s="399"/>
      <c r="QCK824" s="399"/>
      <c r="QCL824" s="399"/>
      <c r="QCM824" s="399"/>
      <c r="QCN824" s="399"/>
      <c r="QCO824" s="399"/>
      <c r="QCP824" s="399"/>
      <c r="QCQ824" s="399"/>
      <c r="QCR824" s="399"/>
      <c r="QCS824" s="399"/>
      <c r="QCT824" s="399"/>
      <c r="QCU824" s="399"/>
      <c r="QCV824" s="399"/>
      <c r="QCW824" s="399"/>
      <c r="QCX824" s="399"/>
      <c r="QCY824" s="399"/>
      <c r="QCZ824" s="399"/>
      <c r="QDA824" s="399"/>
      <c r="QDB824" s="399"/>
      <c r="QDC824" s="399"/>
      <c r="QDD824" s="399"/>
      <c r="QDE824" s="399"/>
      <c r="QDF824" s="399"/>
      <c r="QDG824" s="399"/>
      <c r="QDH824" s="399"/>
      <c r="QDI824" s="399"/>
      <c r="QDJ824" s="399"/>
      <c r="QDK824" s="399"/>
      <c r="QDL824" s="399"/>
      <c r="QDM824" s="399"/>
      <c r="QDN824" s="399"/>
      <c r="QDO824" s="399"/>
      <c r="QDP824" s="399"/>
      <c r="QDQ824" s="399"/>
      <c r="QDR824" s="399"/>
      <c r="QDS824" s="399"/>
      <c r="QDT824" s="399"/>
      <c r="QDU824" s="399"/>
      <c r="QDV824" s="399"/>
      <c r="QDW824" s="399"/>
      <c r="QDX824" s="399"/>
      <c r="QDY824" s="399"/>
      <c r="QDZ824" s="399"/>
      <c r="QEA824" s="399"/>
      <c r="QEB824" s="399"/>
      <c r="QEC824" s="399"/>
      <c r="QED824" s="399"/>
      <c r="QEE824" s="399"/>
      <c r="QEF824" s="399"/>
      <c r="QEG824" s="399"/>
      <c r="QEH824" s="399"/>
      <c r="QEI824" s="399"/>
      <c r="QEJ824" s="399"/>
      <c r="QEK824" s="399"/>
      <c r="QEL824" s="399"/>
      <c r="QEM824" s="399"/>
      <c r="QEN824" s="399"/>
      <c r="QEO824" s="399"/>
      <c r="QEP824" s="399"/>
      <c r="QEQ824" s="399"/>
      <c r="QER824" s="399"/>
      <c r="QES824" s="399"/>
      <c r="QET824" s="399"/>
      <c r="QEU824" s="399"/>
      <c r="QEV824" s="399"/>
      <c r="QEW824" s="399"/>
      <c r="QEX824" s="399"/>
      <c r="QEY824" s="399"/>
      <c r="QEZ824" s="399"/>
      <c r="QFA824" s="399"/>
      <c r="QFB824" s="399"/>
      <c r="QFC824" s="399"/>
      <c r="QFD824" s="399"/>
      <c r="QFE824" s="399"/>
      <c r="QFF824" s="399"/>
      <c r="QFG824" s="399"/>
      <c r="QFH824" s="399"/>
      <c r="QFI824" s="399"/>
      <c r="QFJ824" s="399"/>
      <c r="QFK824" s="399"/>
      <c r="QFL824" s="399"/>
      <c r="QFM824" s="399"/>
      <c r="QFN824" s="399"/>
      <c r="QFO824" s="399"/>
      <c r="QFP824" s="399"/>
      <c r="QFQ824" s="399"/>
      <c r="QFR824" s="399"/>
      <c r="QFS824" s="399"/>
      <c r="QFT824" s="399"/>
      <c r="QFU824" s="399"/>
      <c r="QFV824" s="399"/>
      <c r="QFW824" s="399"/>
      <c r="QFX824" s="399"/>
      <c r="QFY824" s="399"/>
      <c r="QFZ824" s="399"/>
      <c r="QGA824" s="399"/>
      <c r="QGB824" s="399"/>
      <c r="QGC824" s="399"/>
      <c r="QGD824" s="399"/>
      <c r="QGE824" s="399"/>
      <c r="QGF824" s="399"/>
      <c r="QGG824" s="399"/>
      <c r="QGH824" s="399"/>
      <c r="QGI824" s="399"/>
      <c r="QGJ824" s="399"/>
      <c r="QGK824" s="399"/>
      <c r="QGL824" s="399"/>
      <c r="QGM824" s="399"/>
      <c r="QGN824" s="399"/>
      <c r="QGO824" s="399"/>
      <c r="QGP824" s="399"/>
      <c r="QGQ824" s="399"/>
      <c r="QGR824" s="399"/>
      <c r="QGS824" s="399"/>
      <c r="QGT824" s="399"/>
      <c r="QGU824" s="399"/>
      <c r="QGV824" s="399"/>
      <c r="QGW824" s="399"/>
      <c r="QGX824" s="399"/>
      <c r="QGY824" s="399"/>
      <c r="QGZ824" s="399"/>
      <c r="QHA824" s="399"/>
      <c r="QHB824" s="399"/>
      <c r="QHC824" s="399"/>
      <c r="QHD824" s="399"/>
      <c r="QHE824" s="399"/>
      <c r="QHF824" s="399"/>
      <c r="QHG824" s="399"/>
      <c r="QHH824" s="399"/>
      <c r="QHI824" s="399"/>
      <c r="QHJ824" s="399"/>
      <c r="QHK824" s="399"/>
      <c r="QHL824" s="399"/>
      <c r="QHM824" s="399"/>
      <c r="QHN824" s="399"/>
      <c r="QHO824" s="399"/>
      <c r="QHP824" s="399"/>
      <c r="QHQ824" s="399"/>
      <c r="QHR824" s="399"/>
      <c r="QHS824" s="399"/>
      <c r="QHT824" s="399"/>
      <c r="QHU824" s="399"/>
      <c r="QHV824" s="399"/>
      <c r="QHW824" s="399"/>
      <c r="QHX824" s="399"/>
      <c r="QHY824" s="399"/>
      <c r="QHZ824" s="399"/>
      <c r="QIA824" s="399"/>
      <c r="QIB824" s="399"/>
      <c r="QIC824" s="399"/>
      <c r="QID824" s="399"/>
      <c r="QIE824" s="399"/>
      <c r="QIF824" s="399"/>
      <c r="QIG824" s="399"/>
      <c r="QIH824" s="399"/>
      <c r="QII824" s="399"/>
      <c r="QIJ824" s="399"/>
      <c r="QIK824" s="399"/>
      <c r="QIL824" s="399"/>
      <c r="QIM824" s="399"/>
      <c r="QIN824" s="399"/>
      <c r="QIO824" s="399"/>
      <c r="QIP824" s="399"/>
      <c r="QIQ824" s="399"/>
      <c r="QIR824" s="399"/>
      <c r="QIS824" s="399"/>
      <c r="QIT824" s="399"/>
      <c r="QIU824" s="399"/>
      <c r="QIV824" s="399"/>
      <c r="QIW824" s="399"/>
      <c r="QIX824" s="399"/>
      <c r="QIY824" s="399"/>
      <c r="QIZ824" s="399"/>
      <c r="QJA824" s="399"/>
      <c r="QJB824" s="399"/>
      <c r="QJC824" s="399"/>
      <c r="QJD824" s="399"/>
      <c r="QJE824" s="399"/>
      <c r="QJF824" s="399"/>
      <c r="QJG824" s="399"/>
      <c r="QJH824" s="399"/>
      <c r="QJI824" s="399"/>
      <c r="QJJ824" s="399"/>
      <c r="QJK824" s="399"/>
      <c r="QJL824" s="399"/>
      <c r="QJM824" s="399"/>
      <c r="QJN824" s="399"/>
      <c r="QJO824" s="399"/>
      <c r="QJP824" s="399"/>
      <c r="QJQ824" s="399"/>
      <c r="QJR824" s="399"/>
      <c r="QJS824" s="399"/>
      <c r="QJT824" s="399"/>
      <c r="QJU824" s="399"/>
      <c r="QJV824" s="399"/>
      <c r="QJW824" s="399"/>
      <c r="QJX824" s="399"/>
      <c r="QJY824" s="399"/>
      <c r="QJZ824" s="399"/>
      <c r="QKA824" s="399"/>
      <c r="QKB824" s="399"/>
      <c r="QKC824" s="399"/>
      <c r="QKD824" s="399"/>
      <c r="QKE824" s="399"/>
      <c r="QKF824" s="399"/>
      <c r="QKG824" s="399"/>
      <c r="QKH824" s="399"/>
      <c r="QKI824" s="399"/>
      <c r="QKJ824" s="399"/>
      <c r="QKK824" s="399"/>
      <c r="QKL824" s="399"/>
      <c r="QKM824" s="399"/>
      <c r="QKN824" s="399"/>
      <c r="QKO824" s="399"/>
      <c r="QKP824" s="399"/>
      <c r="QKQ824" s="399"/>
      <c r="QKR824" s="399"/>
      <c r="QKS824" s="399"/>
      <c r="QKT824" s="399"/>
      <c r="QKU824" s="399"/>
      <c r="QKV824" s="399"/>
      <c r="QKW824" s="399"/>
      <c r="QKX824" s="399"/>
      <c r="QKY824" s="399"/>
      <c r="QKZ824" s="399"/>
      <c r="QLA824" s="399"/>
      <c r="QLB824" s="399"/>
      <c r="QLC824" s="399"/>
      <c r="QLD824" s="399"/>
      <c r="QLE824" s="399"/>
      <c r="QLF824" s="399"/>
      <c r="QLG824" s="399"/>
      <c r="QLH824" s="399"/>
      <c r="QLI824" s="399"/>
      <c r="QLJ824" s="399"/>
      <c r="QLK824" s="399"/>
      <c r="QLL824" s="399"/>
      <c r="QLM824" s="399"/>
      <c r="QLN824" s="399"/>
      <c r="QLO824" s="399"/>
      <c r="QLP824" s="399"/>
      <c r="QLQ824" s="399"/>
      <c r="QLR824" s="399"/>
      <c r="QLS824" s="399"/>
      <c r="QLT824" s="399"/>
      <c r="QLU824" s="399"/>
      <c r="QLV824" s="399"/>
      <c r="QLW824" s="399"/>
      <c r="QLX824" s="399"/>
      <c r="QLY824" s="399"/>
      <c r="QLZ824" s="399"/>
      <c r="QMA824" s="399"/>
      <c r="QMB824" s="399"/>
      <c r="QMC824" s="399"/>
      <c r="QMD824" s="399"/>
      <c r="QME824" s="399"/>
      <c r="QMF824" s="399"/>
      <c r="QMG824" s="399"/>
      <c r="QMH824" s="399"/>
      <c r="QMI824" s="399"/>
      <c r="QMJ824" s="399"/>
      <c r="QMK824" s="399"/>
      <c r="QML824" s="399"/>
      <c r="QMM824" s="399"/>
      <c r="QMN824" s="399"/>
      <c r="QMO824" s="399"/>
      <c r="QMP824" s="399"/>
      <c r="QMQ824" s="399"/>
      <c r="QMR824" s="399"/>
      <c r="QMS824" s="399"/>
      <c r="QMT824" s="399"/>
      <c r="QMU824" s="399"/>
      <c r="QMV824" s="399"/>
      <c r="QMW824" s="399"/>
      <c r="QMX824" s="399"/>
      <c r="QMY824" s="399"/>
      <c r="QMZ824" s="399"/>
      <c r="QNA824" s="399"/>
      <c r="QNB824" s="399"/>
      <c r="QNC824" s="399"/>
      <c r="QND824" s="399"/>
      <c r="QNE824" s="399"/>
      <c r="QNF824" s="399"/>
      <c r="QNG824" s="399"/>
      <c r="QNH824" s="399"/>
      <c r="QNI824" s="399"/>
      <c r="QNJ824" s="399"/>
      <c r="QNK824" s="399"/>
      <c r="QNL824" s="399"/>
      <c r="QNM824" s="399"/>
      <c r="QNN824" s="399"/>
      <c r="QNO824" s="399"/>
      <c r="QNP824" s="399"/>
      <c r="QNQ824" s="399"/>
      <c r="QNR824" s="399"/>
      <c r="QNS824" s="399"/>
      <c r="QNT824" s="399"/>
      <c r="QNU824" s="399"/>
      <c r="QNV824" s="399"/>
      <c r="QNW824" s="399"/>
      <c r="QNX824" s="399"/>
      <c r="QNY824" s="399"/>
      <c r="QNZ824" s="399"/>
      <c r="QOA824" s="399"/>
      <c r="QOB824" s="399"/>
      <c r="QOC824" s="399"/>
      <c r="QOD824" s="399"/>
      <c r="QOE824" s="399"/>
      <c r="QOF824" s="399"/>
      <c r="QOG824" s="399"/>
      <c r="QOH824" s="399"/>
      <c r="QOI824" s="399"/>
      <c r="QOJ824" s="399"/>
      <c r="QOK824" s="399"/>
      <c r="QOL824" s="399"/>
      <c r="QOM824" s="399"/>
      <c r="QON824" s="399"/>
      <c r="QOO824" s="399"/>
      <c r="QOP824" s="399"/>
      <c r="QOQ824" s="399"/>
      <c r="QOR824" s="399"/>
      <c r="QOS824" s="399"/>
      <c r="QOT824" s="399"/>
      <c r="QOU824" s="399"/>
      <c r="QOV824" s="399"/>
      <c r="QOW824" s="399"/>
      <c r="QOX824" s="399"/>
      <c r="QOY824" s="399"/>
      <c r="QOZ824" s="399"/>
      <c r="QPA824" s="399"/>
      <c r="QPB824" s="399"/>
      <c r="QPC824" s="399"/>
      <c r="QPD824" s="399"/>
      <c r="QPE824" s="399"/>
      <c r="QPF824" s="399"/>
      <c r="QPG824" s="399"/>
      <c r="QPH824" s="399"/>
      <c r="QPI824" s="399"/>
      <c r="QPJ824" s="399"/>
      <c r="QPK824" s="399"/>
      <c r="QPL824" s="399"/>
      <c r="QPM824" s="399"/>
      <c r="QPN824" s="399"/>
      <c r="QPO824" s="399"/>
      <c r="QPP824" s="399"/>
      <c r="QPQ824" s="399"/>
      <c r="QPR824" s="399"/>
      <c r="QPS824" s="399"/>
      <c r="QPT824" s="399"/>
      <c r="QPU824" s="399"/>
      <c r="QPV824" s="399"/>
      <c r="QPW824" s="399"/>
      <c r="QPX824" s="399"/>
      <c r="QPY824" s="399"/>
      <c r="QPZ824" s="399"/>
      <c r="QQA824" s="399"/>
      <c r="QQB824" s="399"/>
      <c r="QQC824" s="399"/>
      <c r="QQD824" s="399"/>
      <c r="QQE824" s="399"/>
      <c r="QQF824" s="399"/>
      <c r="QQG824" s="399"/>
      <c r="QQH824" s="399"/>
      <c r="QQI824" s="399"/>
      <c r="QQJ824" s="399"/>
      <c r="QQK824" s="399"/>
      <c r="QQL824" s="399"/>
      <c r="QQM824" s="399"/>
      <c r="QQN824" s="399"/>
      <c r="QQO824" s="399"/>
      <c r="QQP824" s="399"/>
      <c r="QQQ824" s="399"/>
      <c r="QQR824" s="399"/>
      <c r="QQS824" s="399"/>
      <c r="QQT824" s="399"/>
      <c r="QQU824" s="399"/>
      <c r="QQV824" s="399"/>
      <c r="QQW824" s="399"/>
      <c r="QQX824" s="399"/>
      <c r="QQY824" s="399"/>
      <c r="QQZ824" s="399"/>
      <c r="QRA824" s="399"/>
      <c r="QRB824" s="399"/>
      <c r="QRC824" s="399"/>
      <c r="QRD824" s="399"/>
      <c r="QRE824" s="399"/>
      <c r="QRF824" s="399"/>
      <c r="QRG824" s="399"/>
      <c r="QRH824" s="399"/>
      <c r="QRI824" s="399"/>
      <c r="QRJ824" s="399"/>
      <c r="QRK824" s="399"/>
      <c r="QRL824" s="399"/>
      <c r="QRM824" s="399"/>
      <c r="QRN824" s="399"/>
      <c r="QRO824" s="399"/>
      <c r="QRP824" s="399"/>
      <c r="QRQ824" s="399"/>
      <c r="QRR824" s="399"/>
      <c r="QRS824" s="399"/>
      <c r="QRT824" s="399"/>
      <c r="QRU824" s="399"/>
      <c r="QRV824" s="399"/>
      <c r="QRW824" s="399"/>
      <c r="QRX824" s="399"/>
      <c r="QRY824" s="399"/>
      <c r="QRZ824" s="399"/>
      <c r="QSA824" s="399"/>
      <c r="QSB824" s="399"/>
      <c r="QSC824" s="399"/>
      <c r="QSD824" s="399"/>
      <c r="QSE824" s="399"/>
      <c r="QSF824" s="399"/>
      <c r="QSG824" s="399"/>
      <c r="QSH824" s="399"/>
      <c r="QSI824" s="399"/>
      <c r="QSJ824" s="399"/>
      <c r="QSK824" s="399"/>
      <c r="QSL824" s="399"/>
      <c r="QSM824" s="399"/>
      <c r="QSN824" s="399"/>
      <c r="QSO824" s="399"/>
      <c r="QSP824" s="399"/>
      <c r="QSQ824" s="399"/>
      <c r="QSR824" s="399"/>
      <c r="QSS824" s="399"/>
      <c r="QST824" s="399"/>
      <c r="QSU824" s="399"/>
      <c r="QSV824" s="399"/>
      <c r="QSW824" s="399"/>
      <c r="QSX824" s="399"/>
      <c r="QSY824" s="399"/>
      <c r="QSZ824" s="399"/>
      <c r="QTA824" s="399"/>
      <c r="QTB824" s="399"/>
      <c r="QTC824" s="399"/>
      <c r="QTD824" s="399"/>
      <c r="QTE824" s="399"/>
      <c r="QTF824" s="399"/>
      <c r="QTG824" s="399"/>
      <c r="QTH824" s="399"/>
      <c r="QTI824" s="399"/>
      <c r="QTJ824" s="399"/>
      <c r="QTK824" s="399"/>
      <c r="QTL824" s="399"/>
      <c r="QTM824" s="399"/>
      <c r="QTN824" s="399"/>
      <c r="QTO824" s="399"/>
      <c r="QTP824" s="399"/>
      <c r="QTQ824" s="399"/>
      <c r="QTR824" s="399"/>
      <c r="QTS824" s="399"/>
      <c r="QTT824" s="399"/>
      <c r="QTU824" s="399"/>
      <c r="QTV824" s="399"/>
      <c r="QTW824" s="399"/>
      <c r="QTX824" s="399"/>
      <c r="QTY824" s="399"/>
      <c r="QTZ824" s="399"/>
      <c r="QUA824" s="399"/>
      <c r="QUB824" s="399"/>
      <c r="QUC824" s="399"/>
      <c r="QUD824" s="399"/>
      <c r="QUE824" s="399"/>
      <c r="QUF824" s="399"/>
      <c r="QUG824" s="399"/>
      <c r="QUH824" s="399"/>
      <c r="QUI824" s="399"/>
      <c r="QUJ824" s="399"/>
      <c r="QUK824" s="399"/>
      <c r="QUL824" s="399"/>
      <c r="QUM824" s="399"/>
      <c r="QUN824" s="399"/>
      <c r="QUO824" s="399"/>
      <c r="QUP824" s="399"/>
      <c r="QUQ824" s="399"/>
      <c r="QUR824" s="399"/>
      <c r="QUS824" s="399"/>
      <c r="QUT824" s="399"/>
      <c r="QUU824" s="399"/>
      <c r="QUV824" s="399"/>
      <c r="QUW824" s="399"/>
      <c r="QUX824" s="399"/>
      <c r="QUY824" s="399"/>
      <c r="QUZ824" s="399"/>
      <c r="QVA824" s="399"/>
      <c r="QVB824" s="399"/>
      <c r="QVC824" s="399"/>
      <c r="QVD824" s="399"/>
      <c r="QVE824" s="399"/>
      <c r="QVF824" s="399"/>
      <c r="QVG824" s="399"/>
      <c r="QVH824" s="399"/>
      <c r="QVI824" s="399"/>
      <c r="QVJ824" s="399"/>
      <c r="QVK824" s="399"/>
      <c r="QVL824" s="399"/>
      <c r="QVM824" s="399"/>
      <c r="QVN824" s="399"/>
      <c r="QVO824" s="399"/>
      <c r="QVP824" s="399"/>
      <c r="QVQ824" s="399"/>
      <c r="QVR824" s="399"/>
      <c r="QVS824" s="399"/>
      <c r="QVT824" s="399"/>
      <c r="QVU824" s="399"/>
      <c r="QVV824" s="399"/>
      <c r="QVW824" s="399"/>
      <c r="QVX824" s="399"/>
      <c r="QVY824" s="399"/>
      <c r="QVZ824" s="399"/>
      <c r="QWA824" s="399"/>
      <c r="QWB824" s="399"/>
      <c r="QWC824" s="399"/>
      <c r="QWD824" s="399"/>
      <c r="QWE824" s="399"/>
      <c r="QWF824" s="399"/>
      <c r="QWG824" s="399"/>
      <c r="QWH824" s="399"/>
      <c r="QWI824" s="399"/>
      <c r="QWJ824" s="399"/>
      <c r="QWK824" s="399"/>
      <c r="QWL824" s="399"/>
      <c r="QWM824" s="399"/>
      <c r="QWN824" s="399"/>
      <c r="QWO824" s="399"/>
      <c r="QWP824" s="399"/>
      <c r="QWQ824" s="399"/>
      <c r="QWR824" s="399"/>
      <c r="QWS824" s="399"/>
      <c r="QWT824" s="399"/>
      <c r="QWU824" s="399"/>
      <c r="QWV824" s="399"/>
      <c r="QWW824" s="399"/>
      <c r="QWX824" s="399"/>
      <c r="QWY824" s="399"/>
      <c r="QWZ824" s="399"/>
      <c r="QXA824" s="399"/>
      <c r="QXB824" s="399"/>
      <c r="QXC824" s="399"/>
      <c r="QXD824" s="399"/>
      <c r="QXE824" s="399"/>
      <c r="QXF824" s="399"/>
      <c r="QXG824" s="399"/>
      <c r="QXH824" s="399"/>
      <c r="QXI824" s="399"/>
      <c r="QXJ824" s="399"/>
      <c r="QXK824" s="399"/>
      <c r="QXL824" s="399"/>
      <c r="QXM824" s="399"/>
      <c r="QXN824" s="399"/>
      <c r="QXO824" s="399"/>
      <c r="QXP824" s="399"/>
      <c r="QXQ824" s="399"/>
      <c r="QXR824" s="399"/>
      <c r="QXS824" s="399"/>
      <c r="QXT824" s="399"/>
      <c r="QXU824" s="399"/>
      <c r="QXV824" s="399"/>
      <c r="QXW824" s="399"/>
      <c r="QXX824" s="399"/>
      <c r="QXY824" s="399"/>
      <c r="QXZ824" s="399"/>
      <c r="QYA824" s="399"/>
      <c r="QYB824" s="399"/>
      <c r="QYC824" s="399"/>
      <c r="QYD824" s="399"/>
      <c r="QYE824" s="399"/>
      <c r="QYF824" s="399"/>
      <c r="QYG824" s="399"/>
      <c r="QYH824" s="399"/>
      <c r="QYI824" s="399"/>
      <c r="QYJ824" s="399"/>
      <c r="QYK824" s="399"/>
      <c r="QYL824" s="399"/>
      <c r="QYM824" s="399"/>
      <c r="QYN824" s="399"/>
      <c r="QYO824" s="399"/>
      <c r="QYP824" s="399"/>
      <c r="QYQ824" s="399"/>
      <c r="QYR824" s="399"/>
      <c r="QYS824" s="399"/>
      <c r="QYT824" s="399"/>
      <c r="QYU824" s="399"/>
      <c r="QYV824" s="399"/>
      <c r="QYW824" s="399"/>
      <c r="QYX824" s="399"/>
      <c r="QYY824" s="399"/>
      <c r="QYZ824" s="399"/>
      <c r="QZA824" s="399"/>
      <c r="QZB824" s="399"/>
      <c r="QZC824" s="399"/>
      <c r="QZD824" s="399"/>
      <c r="QZE824" s="399"/>
      <c r="QZF824" s="399"/>
      <c r="QZG824" s="399"/>
      <c r="QZH824" s="399"/>
      <c r="QZI824" s="399"/>
      <c r="QZJ824" s="399"/>
      <c r="QZK824" s="399"/>
      <c r="QZL824" s="399"/>
      <c r="QZM824" s="399"/>
      <c r="QZN824" s="399"/>
      <c r="QZO824" s="399"/>
      <c r="QZP824" s="399"/>
      <c r="QZQ824" s="399"/>
      <c r="QZR824" s="399"/>
      <c r="QZS824" s="399"/>
      <c r="QZT824" s="399"/>
      <c r="QZU824" s="399"/>
      <c r="QZV824" s="399"/>
      <c r="QZW824" s="399"/>
      <c r="QZX824" s="399"/>
      <c r="QZY824" s="399"/>
      <c r="QZZ824" s="399"/>
      <c r="RAA824" s="399"/>
      <c r="RAB824" s="399"/>
      <c r="RAC824" s="399"/>
      <c r="RAD824" s="399"/>
      <c r="RAE824" s="399"/>
      <c r="RAF824" s="399"/>
      <c r="RAG824" s="399"/>
      <c r="RAH824" s="399"/>
      <c r="RAI824" s="399"/>
      <c r="RAJ824" s="399"/>
      <c r="RAK824" s="399"/>
      <c r="RAL824" s="399"/>
      <c r="RAM824" s="399"/>
      <c r="RAN824" s="399"/>
      <c r="RAO824" s="399"/>
      <c r="RAP824" s="399"/>
      <c r="RAQ824" s="399"/>
      <c r="RAR824" s="399"/>
      <c r="RAS824" s="399"/>
      <c r="RAT824" s="399"/>
      <c r="RAU824" s="399"/>
      <c r="RAV824" s="399"/>
      <c r="RAW824" s="399"/>
      <c r="RAX824" s="399"/>
      <c r="RAY824" s="399"/>
      <c r="RAZ824" s="399"/>
      <c r="RBA824" s="399"/>
      <c r="RBB824" s="399"/>
      <c r="RBC824" s="399"/>
      <c r="RBD824" s="399"/>
      <c r="RBE824" s="399"/>
      <c r="RBF824" s="399"/>
      <c r="RBG824" s="399"/>
      <c r="RBH824" s="399"/>
      <c r="RBI824" s="399"/>
      <c r="RBJ824" s="399"/>
      <c r="RBK824" s="399"/>
      <c r="RBL824" s="399"/>
      <c r="RBM824" s="399"/>
      <c r="RBN824" s="399"/>
      <c r="RBO824" s="399"/>
      <c r="RBP824" s="399"/>
      <c r="RBQ824" s="399"/>
      <c r="RBR824" s="399"/>
      <c r="RBS824" s="399"/>
      <c r="RBT824" s="399"/>
      <c r="RBU824" s="399"/>
      <c r="RBV824" s="399"/>
      <c r="RBW824" s="399"/>
      <c r="RBX824" s="399"/>
      <c r="RBY824" s="399"/>
      <c r="RBZ824" s="399"/>
      <c r="RCA824" s="399"/>
      <c r="RCB824" s="399"/>
      <c r="RCC824" s="399"/>
      <c r="RCD824" s="399"/>
      <c r="RCE824" s="399"/>
      <c r="RCF824" s="399"/>
      <c r="RCG824" s="399"/>
      <c r="RCH824" s="399"/>
      <c r="RCI824" s="399"/>
      <c r="RCJ824" s="399"/>
      <c r="RCK824" s="399"/>
      <c r="RCL824" s="399"/>
      <c r="RCM824" s="399"/>
      <c r="RCN824" s="399"/>
      <c r="RCO824" s="399"/>
      <c r="RCP824" s="399"/>
      <c r="RCQ824" s="399"/>
      <c r="RCR824" s="399"/>
      <c r="RCS824" s="399"/>
      <c r="RCT824" s="399"/>
      <c r="RCU824" s="399"/>
      <c r="RCV824" s="399"/>
      <c r="RCW824" s="399"/>
      <c r="RCX824" s="399"/>
      <c r="RCY824" s="399"/>
      <c r="RCZ824" s="399"/>
      <c r="RDA824" s="399"/>
      <c r="RDB824" s="399"/>
      <c r="RDC824" s="399"/>
      <c r="RDD824" s="399"/>
      <c r="RDE824" s="399"/>
      <c r="RDF824" s="399"/>
      <c r="RDG824" s="399"/>
      <c r="RDH824" s="399"/>
      <c r="RDI824" s="399"/>
      <c r="RDJ824" s="399"/>
      <c r="RDK824" s="399"/>
      <c r="RDL824" s="399"/>
      <c r="RDM824" s="399"/>
      <c r="RDN824" s="399"/>
      <c r="RDO824" s="399"/>
      <c r="RDP824" s="399"/>
      <c r="RDQ824" s="399"/>
      <c r="RDR824" s="399"/>
      <c r="RDS824" s="399"/>
      <c r="RDT824" s="399"/>
      <c r="RDU824" s="399"/>
      <c r="RDV824" s="399"/>
      <c r="RDW824" s="399"/>
      <c r="RDX824" s="399"/>
      <c r="RDY824" s="399"/>
      <c r="RDZ824" s="399"/>
      <c r="REA824" s="399"/>
      <c r="REB824" s="399"/>
      <c r="REC824" s="399"/>
      <c r="RED824" s="399"/>
      <c r="REE824" s="399"/>
      <c r="REF824" s="399"/>
      <c r="REG824" s="399"/>
      <c r="REH824" s="399"/>
      <c r="REI824" s="399"/>
      <c r="REJ824" s="399"/>
      <c r="REK824" s="399"/>
      <c r="REL824" s="399"/>
      <c r="REM824" s="399"/>
      <c r="REN824" s="399"/>
      <c r="REO824" s="399"/>
      <c r="REP824" s="399"/>
      <c r="REQ824" s="399"/>
      <c r="RER824" s="399"/>
      <c r="RES824" s="399"/>
      <c r="RET824" s="399"/>
      <c r="REU824" s="399"/>
      <c r="REV824" s="399"/>
      <c r="REW824" s="399"/>
      <c r="REX824" s="399"/>
      <c r="REY824" s="399"/>
      <c r="REZ824" s="399"/>
      <c r="RFA824" s="399"/>
      <c r="RFB824" s="399"/>
      <c r="RFC824" s="399"/>
      <c r="RFD824" s="399"/>
      <c r="RFE824" s="399"/>
      <c r="RFF824" s="399"/>
      <c r="RFG824" s="399"/>
      <c r="RFH824" s="399"/>
      <c r="RFI824" s="399"/>
      <c r="RFJ824" s="399"/>
      <c r="RFK824" s="399"/>
      <c r="RFL824" s="399"/>
      <c r="RFM824" s="399"/>
      <c r="RFN824" s="399"/>
      <c r="RFO824" s="399"/>
      <c r="RFP824" s="399"/>
      <c r="RFQ824" s="399"/>
      <c r="RFR824" s="399"/>
      <c r="RFS824" s="399"/>
      <c r="RFT824" s="399"/>
      <c r="RFU824" s="399"/>
      <c r="RFV824" s="399"/>
      <c r="RFW824" s="399"/>
      <c r="RFX824" s="399"/>
      <c r="RFY824" s="399"/>
      <c r="RFZ824" s="399"/>
      <c r="RGA824" s="399"/>
      <c r="RGB824" s="399"/>
      <c r="RGC824" s="399"/>
      <c r="RGD824" s="399"/>
      <c r="RGE824" s="399"/>
      <c r="RGF824" s="399"/>
      <c r="RGG824" s="399"/>
      <c r="RGH824" s="399"/>
      <c r="RGI824" s="399"/>
      <c r="RGJ824" s="399"/>
      <c r="RGK824" s="399"/>
      <c r="RGL824" s="399"/>
      <c r="RGM824" s="399"/>
      <c r="RGN824" s="399"/>
      <c r="RGO824" s="399"/>
      <c r="RGP824" s="399"/>
      <c r="RGQ824" s="399"/>
      <c r="RGR824" s="399"/>
      <c r="RGS824" s="399"/>
      <c r="RGT824" s="399"/>
      <c r="RGU824" s="399"/>
      <c r="RGV824" s="399"/>
      <c r="RGW824" s="399"/>
      <c r="RGX824" s="399"/>
      <c r="RGY824" s="399"/>
      <c r="RGZ824" s="399"/>
      <c r="RHA824" s="399"/>
      <c r="RHB824" s="399"/>
      <c r="RHC824" s="399"/>
      <c r="RHD824" s="399"/>
      <c r="RHE824" s="399"/>
      <c r="RHF824" s="399"/>
      <c r="RHG824" s="399"/>
      <c r="RHH824" s="399"/>
      <c r="RHI824" s="399"/>
      <c r="RHJ824" s="399"/>
      <c r="RHK824" s="399"/>
      <c r="RHL824" s="399"/>
      <c r="RHM824" s="399"/>
      <c r="RHN824" s="399"/>
      <c r="RHO824" s="399"/>
      <c r="RHP824" s="399"/>
      <c r="RHQ824" s="399"/>
      <c r="RHR824" s="399"/>
      <c r="RHS824" s="399"/>
      <c r="RHT824" s="399"/>
      <c r="RHU824" s="399"/>
      <c r="RHV824" s="399"/>
      <c r="RHW824" s="399"/>
      <c r="RHX824" s="399"/>
      <c r="RHY824" s="399"/>
      <c r="RHZ824" s="399"/>
      <c r="RIA824" s="399"/>
      <c r="RIB824" s="399"/>
      <c r="RIC824" s="399"/>
      <c r="RID824" s="399"/>
      <c r="RIE824" s="399"/>
      <c r="RIF824" s="399"/>
      <c r="RIG824" s="399"/>
      <c r="RIH824" s="399"/>
      <c r="RII824" s="399"/>
      <c r="RIJ824" s="399"/>
      <c r="RIK824" s="399"/>
      <c r="RIL824" s="399"/>
      <c r="RIM824" s="399"/>
      <c r="RIN824" s="399"/>
      <c r="RIO824" s="399"/>
      <c r="RIP824" s="399"/>
      <c r="RIQ824" s="399"/>
      <c r="RIR824" s="399"/>
      <c r="RIS824" s="399"/>
      <c r="RIT824" s="399"/>
      <c r="RIU824" s="399"/>
      <c r="RIV824" s="399"/>
      <c r="RIW824" s="399"/>
      <c r="RIX824" s="399"/>
      <c r="RIY824" s="399"/>
      <c r="RIZ824" s="399"/>
      <c r="RJA824" s="399"/>
      <c r="RJB824" s="399"/>
      <c r="RJC824" s="399"/>
      <c r="RJD824" s="399"/>
      <c r="RJE824" s="399"/>
      <c r="RJF824" s="399"/>
      <c r="RJG824" s="399"/>
      <c r="RJH824" s="399"/>
      <c r="RJI824" s="399"/>
      <c r="RJJ824" s="399"/>
      <c r="RJK824" s="399"/>
      <c r="RJL824" s="399"/>
      <c r="RJM824" s="399"/>
      <c r="RJN824" s="399"/>
      <c r="RJO824" s="399"/>
      <c r="RJP824" s="399"/>
      <c r="RJQ824" s="399"/>
      <c r="RJR824" s="399"/>
      <c r="RJS824" s="399"/>
      <c r="RJT824" s="399"/>
      <c r="RJU824" s="399"/>
      <c r="RJV824" s="399"/>
      <c r="RJW824" s="399"/>
      <c r="RJX824" s="399"/>
      <c r="RJY824" s="399"/>
      <c r="RJZ824" s="399"/>
      <c r="RKA824" s="399"/>
      <c r="RKB824" s="399"/>
      <c r="RKC824" s="399"/>
      <c r="RKD824" s="399"/>
      <c r="RKE824" s="399"/>
      <c r="RKF824" s="399"/>
      <c r="RKG824" s="399"/>
      <c r="RKH824" s="399"/>
      <c r="RKI824" s="399"/>
      <c r="RKJ824" s="399"/>
      <c r="RKK824" s="399"/>
      <c r="RKL824" s="399"/>
      <c r="RKM824" s="399"/>
      <c r="RKN824" s="399"/>
      <c r="RKO824" s="399"/>
      <c r="RKP824" s="399"/>
      <c r="RKQ824" s="399"/>
      <c r="RKR824" s="399"/>
      <c r="RKS824" s="399"/>
      <c r="RKT824" s="399"/>
      <c r="RKU824" s="399"/>
      <c r="RKV824" s="399"/>
      <c r="RKW824" s="399"/>
      <c r="RKX824" s="399"/>
      <c r="RKY824" s="399"/>
      <c r="RKZ824" s="399"/>
      <c r="RLA824" s="399"/>
      <c r="RLB824" s="399"/>
      <c r="RLC824" s="399"/>
      <c r="RLD824" s="399"/>
      <c r="RLE824" s="399"/>
      <c r="RLF824" s="399"/>
      <c r="RLG824" s="399"/>
      <c r="RLH824" s="399"/>
      <c r="RLI824" s="399"/>
      <c r="RLJ824" s="399"/>
      <c r="RLK824" s="399"/>
      <c r="RLL824" s="399"/>
      <c r="RLM824" s="399"/>
      <c r="RLN824" s="399"/>
      <c r="RLO824" s="399"/>
      <c r="RLP824" s="399"/>
      <c r="RLQ824" s="399"/>
      <c r="RLR824" s="399"/>
      <c r="RLS824" s="399"/>
      <c r="RLT824" s="399"/>
      <c r="RLU824" s="399"/>
      <c r="RLV824" s="399"/>
      <c r="RLW824" s="399"/>
      <c r="RLX824" s="399"/>
      <c r="RLY824" s="399"/>
      <c r="RLZ824" s="399"/>
      <c r="RMA824" s="399"/>
      <c r="RMB824" s="399"/>
      <c r="RMC824" s="399"/>
      <c r="RMD824" s="399"/>
      <c r="RME824" s="399"/>
      <c r="RMF824" s="399"/>
      <c r="RMG824" s="399"/>
      <c r="RMH824" s="399"/>
      <c r="RMI824" s="399"/>
      <c r="RMJ824" s="399"/>
      <c r="RMK824" s="399"/>
      <c r="RML824" s="399"/>
      <c r="RMM824" s="399"/>
      <c r="RMN824" s="399"/>
      <c r="RMO824" s="399"/>
      <c r="RMP824" s="399"/>
      <c r="RMQ824" s="399"/>
      <c r="RMR824" s="399"/>
      <c r="RMS824" s="399"/>
      <c r="RMT824" s="399"/>
      <c r="RMU824" s="399"/>
      <c r="RMV824" s="399"/>
      <c r="RMW824" s="399"/>
      <c r="RMX824" s="399"/>
      <c r="RMY824" s="399"/>
      <c r="RMZ824" s="399"/>
      <c r="RNA824" s="399"/>
      <c r="RNB824" s="399"/>
      <c r="RNC824" s="399"/>
      <c r="RND824" s="399"/>
      <c r="RNE824" s="399"/>
      <c r="RNF824" s="399"/>
      <c r="RNG824" s="399"/>
      <c r="RNH824" s="399"/>
      <c r="RNI824" s="399"/>
      <c r="RNJ824" s="399"/>
      <c r="RNK824" s="399"/>
      <c r="RNL824" s="399"/>
      <c r="RNM824" s="399"/>
      <c r="RNN824" s="399"/>
      <c r="RNO824" s="399"/>
      <c r="RNP824" s="399"/>
      <c r="RNQ824" s="399"/>
      <c r="RNR824" s="399"/>
      <c r="RNS824" s="399"/>
      <c r="RNT824" s="399"/>
      <c r="RNU824" s="399"/>
      <c r="RNV824" s="399"/>
      <c r="RNW824" s="399"/>
      <c r="RNX824" s="399"/>
      <c r="RNY824" s="399"/>
      <c r="RNZ824" s="399"/>
      <c r="ROA824" s="399"/>
      <c r="ROB824" s="399"/>
      <c r="ROC824" s="399"/>
      <c r="ROD824" s="399"/>
      <c r="ROE824" s="399"/>
      <c r="ROF824" s="399"/>
      <c r="ROG824" s="399"/>
      <c r="ROH824" s="399"/>
      <c r="ROI824" s="399"/>
      <c r="ROJ824" s="399"/>
      <c r="ROK824" s="399"/>
      <c r="ROL824" s="399"/>
      <c r="ROM824" s="399"/>
      <c r="RON824" s="399"/>
      <c r="ROO824" s="399"/>
      <c r="ROP824" s="399"/>
      <c r="ROQ824" s="399"/>
      <c r="ROR824" s="399"/>
      <c r="ROS824" s="399"/>
      <c r="ROT824" s="399"/>
      <c r="ROU824" s="399"/>
      <c r="ROV824" s="399"/>
      <c r="ROW824" s="399"/>
      <c r="ROX824" s="399"/>
      <c r="ROY824" s="399"/>
      <c r="ROZ824" s="399"/>
      <c r="RPA824" s="399"/>
      <c r="RPB824" s="399"/>
      <c r="RPC824" s="399"/>
      <c r="RPD824" s="399"/>
      <c r="RPE824" s="399"/>
      <c r="RPF824" s="399"/>
      <c r="RPG824" s="399"/>
      <c r="RPH824" s="399"/>
      <c r="RPI824" s="399"/>
      <c r="RPJ824" s="399"/>
      <c r="RPK824" s="399"/>
      <c r="RPL824" s="399"/>
      <c r="RPM824" s="399"/>
      <c r="RPN824" s="399"/>
      <c r="RPO824" s="399"/>
      <c r="RPP824" s="399"/>
      <c r="RPQ824" s="399"/>
      <c r="RPR824" s="399"/>
      <c r="RPS824" s="399"/>
      <c r="RPT824" s="399"/>
      <c r="RPU824" s="399"/>
      <c r="RPV824" s="399"/>
      <c r="RPW824" s="399"/>
      <c r="RPX824" s="399"/>
      <c r="RPY824" s="399"/>
      <c r="RPZ824" s="399"/>
      <c r="RQA824" s="399"/>
      <c r="RQB824" s="399"/>
      <c r="RQC824" s="399"/>
      <c r="RQD824" s="399"/>
      <c r="RQE824" s="399"/>
      <c r="RQF824" s="399"/>
      <c r="RQG824" s="399"/>
      <c r="RQH824" s="399"/>
      <c r="RQI824" s="399"/>
      <c r="RQJ824" s="399"/>
      <c r="RQK824" s="399"/>
      <c r="RQL824" s="399"/>
      <c r="RQM824" s="399"/>
      <c r="RQN824" s="399"/>
      <c r="RQO824" s="399"/>
      <c r="RQP824" s="399"/>
      <c r="RQQ824" s="399"/>
      <c r="RQR824" s="399"/>
      <c r="RQS824" s="399"/>
      <c r="RQT824" s="399"/>
      <c r="RQU824" s="399"/>
      <c r="RQV824" s="399"/>
      <c r="RQW824" s="399"/>
      <c r="RQX824" s="399"/>
      <c r="RQY824" s="399"/>
      <c r="RQZ824" s="399"/>
      <c r="RRA824" s="399"/>
      <c r="RRB824" s="399"/>
      <c r="RRC824" s="399"/>
      <c r="RRD824" s="399"/>
      <c r="RRE824" s="399"/>
      <c r="RRF824" s="399"/>
      <c r="RRG824" s="399"/>
      <c r="RRH824" s="399"/>
      <c r="RRI824" s="399"/>
      <c r="RRJ824" s="399"/>
      <c r="RRK824" s="399"/>
      <c r="RRL824" s="399"/>
      <c r="RRM824" s="399"/>
      <c r="RRN824" s="399"/>
      <c r="RRO824" s="399"/>
      <c r="RRP824" s="399"/>
      <c r="RRQ824" s="399"/>
      <c r="RRR824" s="399"/>
      <c r="RRS824" s="399"/>
      <c r="RRT824" s="399"/>
      <c r="RRU824" s="399"/>
      <c r="RRV824" s="399"/>
      <c r="RRW824" s="399"/>
      <c r="RRX824" s="399"/>
      <c r="RRY824" s="399"/>
      <c r="RRZ824" s="399"/>
      <c r="RSA824" s="399"/>
      <c r="RSB824" s="399"/>
      <c r="RSC824" s="399"/>
      <c r="RSD824" s="399"/>
      <c r="RSE824" s="399"/>
      <c r="RSF824" s="399"/>
      <c r="RSG824" s="399"/>
      <c r="RSH824" s="399"/>
      <c r="RSI824" s="399"/>
      <c r="RSJ824" s="399"/>
      <c r="RSK824" s="399"/>
      <c r="RSL824" s="399"/>
      <c r="RSM824" s="399"/>
      <c r="RSN824" s="399"/>
      <c r="RSO824" s="399"/>
      <c r="RSP824" s="399"/>
      <c r="RSQ824" s="399"/>
      <c r="RSR824" s="399"/>
      <c r="RSS824" s="399"/>
      <c r="RST824" s="399"/>
      <c r="RSU824" s="399"/>
      <c r="RSV824" s="399"/>
      <c r="RSW824" s="399"/>
      <c r="RSX824" s="399"/>
      <c r="RSY824" s="399"/>
      <c r="RSZ824" s="399"/>
      <c r="RTA824" s="399"/>
      <c r="RTB824" s="399"/>
      <c r="RTC824" s="399"/>
      <c r="RTD824" s="399"/>
      <c r="RTE824" s="399"/>
      <c r="RTF824" s="399"/>
      <c r="RTG824" s="399"/>
      <c r="RTH824" s="399"/>
      <c r="RTI824" s="399"/>
      <c r="RTJ824" s="399"/>
      <c r="RTK824" s="399"/>
      <c r="RTL824" s="399"/>
      <c r="RTM824" s="399"/>
      <c r="RTN824" s="399"/>
      <c r="RTO824" s="399"/>
      <c r="RTP824" s="399"/>
      <c r="RTQ824" s="399"/>
      <c r="RTR824" s="399"/>
      <c r="RTS824" s="399"/>
      <c r="RTT824" s="399"/>
      <c r="RTU824" s="399"/>
      <c r="RTV824" s="399"/>
      <c r="RTW824" s="399"/>
      <c r="RTX824" s="399"/>
      <c r="RTY824" s="399"/>
      <c r="RTZ824" s="399"/>
      <c r="RUA824" s="399"/>
      <c r="RUB824" s="399"/>
      <c r="RUC824" s="399"/>
      <c r="RUD824" s="399"/>
      <c r="RUE824" s="399"/>
      <c r="RUF824" s="399"/>
      <c r="RUG824" s="399"/>
      <c r="RUH824" s="399"/>
      <c r="RUI824" s="399"/>
      <c r="RUJ824" s="399"/>
      <c r="RUK824" s="399"/>
      <c r="RUL824" s="399"/>
      <c r="RUM824" s="399"/>
      <c r="RUN824" s="399"/>
      <c r="RUO824" s="399"/>
      <c r="RUP824" s="399"/>
      <c r="RUQ824" s="399"/>
      <c r="RUR824" s="399"/>
      <c r="RUS824" s="399"/>
      <c r="RUT824" s="399"/>
      <c r="RUU824" s="399"/>
      <c r="RUV824" s="399"/>
      <c r="RUW824" s="399"/>
      <c r="RUX824" s="399"/>
      <c r="RUY824" s="399"/>
      <c r="RUZ824" s="399"/>
      <c r="RVA824" s="399"/>
      <c r="RVB824" s="399"/>
      <c r="RVC824" s="399"/>
      <c r="RVD824" s="399"/>
      <c r="RVE824" s="399"/>
      <c r="RVF824" s="399"/>
      <c r="RVG824" s="399"/>
      <c r="RVH824" s="399"/>
      <c r="RVI824" s="399"/>
      <c r="RVJ824" s="399"/>
      <c r="RVK824" s="399"/>
      <c r="RVL824" s="399"/>
      <c r="RVM824" s="399"/>
      <c r="RVN824" s="399"/>
      <c r="RVO824" s="399"/>
      <c r="RVP824" s="399"/>
      <c r="RVQ824" s="399"/>
      <c r="RVR824" s="399"/>
      <c r="RVS824" s="399"/>
      <c r="RVT824" s="399"/>
      <c r="RVU824" s="399"/>
      <c r="RVV824" s="399"/>
      <c r="RVW824" s="399"/>
      <c r="RVX824" s="399"/>
      <c r="RVY824" s="399"/>
      <c r="RVZ824" s="399"/>
      <c r="RWA824" s="399"/>
      <c r="RWB824" s="399"/>
      <c r="RWC824" s="399"/>
      <c r="RWD824" s="399"/>
      <c r="RWE824" s="399"/>
      <c r="RWF824" s="399"/>
      <c r="RWG824" s="399"/>
      <c r="RWH824" s="399"/>
      <c r="RWI824" s="399"/>
      <c r="RWJ824" s="399"/>
      <c r="RWK824" s="399"/>
      <c r="RWL824" s="399"/>
      <c r="RWM824" s="399"/>
      <c r="RWN824" s="399"/>
      <c r="RWO824" s="399"/>
      <c r="RWP824" s="399"/>
      <c r="RWQ824" s="399"/>
      <c r="RWR824" s="399"/>
      <c r="RWS824" s="399"/>
      <c r="RWT824" s="399"/>
      <c r="RWU824" s="399"/>
      <c r="RWV824" s="399"/>
      <c r="RWW824" s="399"/>
      <c r="RWX824" s="399"/>
      <c r="RWY824" s="399"/>
      <c r="RWZ824" s="399"/>
      <c r="RXA824" s="399"/>
      <c r="RXB824" s="399"/>
      <c r="RXC824" s="399"/>
      <c r="RXD824" s="399"/>
      <c r="RXE824" s="399"/>
      <c r="RXF824" s="399"/>
      <c r="RXG824" s="399"/>
      <c r="RXH824" s="399"/>
      <c r="RXI824" s="399"/>
      <c r="RXJ824" s="399"/>
      <c r="RXK824" s="399"/>
      <c r="RXL824" s="399"/>
      <c r="RXM824" s="399"/>
      <c r="RXN824" s="399"/>
      <c r="RXO824" s="399"/>
      <c r="RXP824" s="399"/>
      <c r="RXQ824" s="399"/>
      <c r="RXR824" s="399"/>
      <c r="RXS824" s="399"/>
      <c r="RXT824" s="399"/>
      <c r="RXU824" s="399"/>
      <c r="RXV824" s="399"/>
      <c r="RXW824" s="399"/>
      <c r="RXX824" s="399"/>
      <c r="RXY824" s="399"/>
      <c r="RXZ824" s="399"/>
      <c r="RYA824" s="399"/>
      <c r="RYB824" s="399"/>
      <c r="RYC824" s="399"/>
      <c r="RYD824" s="399"/>
      <c r="RYE824" s="399"/>
      <c r="RYF824" s="399"/>
      <c r="RYG824" s="399"/>
      <c r="RYH824" s="399"/>
      <c r="RYI824" s="399"/>
      <c r="RYJ824" s="399"/>
      <c r="RYK824" s="399"/>
      <c r="RYL824" s="399"/>
      <c r="RYM824" s="399"/>
      <c r="RYN824" s="399"/>
      <c r="RYO824" s="399"/>
      <c r="RYP824" s="399"/>
      <c r="RYQ824" s="399"/>
      <c r="RYR824" s="399"/>
      <c r="RYS824" s="399"/>
      <c r="RYT824" s="399"/>
      <c r="RYU824" s="399"/>
      <c r="RYV824" s="399"/>
      <c r="RYW824" s="399"/>
      <c r="RYX824" s="399"/>
      <c r="RYY824" s="399"/>
      <c r="RYZ824" s="399"/>
      <c r="RZA824" s="399"/>
      <c r="RZB824" s="399"/>
      <c r="RZC824" s="399"/>
      <c r="RZD824" s="399"/>
      <c r="RZE824" s="399"/>
      <c r="RZF824" s="399"/>
      <c r="RZG824" s="399"/>
      <c r="RZH824" s="399"/>
      <c r="RZI824" s="399"/>
      <c r="RZJ824" s="399"/>
      <c r="RZK824" s="399"/>
      <c r="RZL824" s="399"/>
      <c r="RZM824" s="399"/>
      <c r="RZN824" s="399"/>
      <c r="RZO824" s="399"/>
      <c r="RZP824" s="399"/>
      <c r="RZQ824" s="399"/>
      <c r="RZR824" s="399"/>
      <c r="RZS824" s="399"/>
      <c r="RZT824" s="399"/>
      <c r="RZU824" s="399"/>
      <c r="RZV824" s="399"/>
      <c r="RZW824" s="399"/>
      <c r="RZX824" s="399"/>
      <c r="RZY824" s="399"/>
      <c r="RZZ824" s="399"/>
      <c r="SAA824" s="399"/>
      <c r="SAB824" s="399"/>
      <c r="SAC824" s="399"/>
      <c r="SAD824" s="399"/>
      <c r="SAE824" s="399"/>
      <c r="SAF824" s="399"/>
      <c r="SAG824" s="399"/>
      <c r="SAH824" s="399"/>
      <c r="SAI824" s="399"/>
      <c r="SAJ824" s="399"/>
      <c r="SAK824" s="399"/>
      <c r="SAL824" s="399"/>
      <c r="SAM824" s="399"/>
      <c r="SAN824" s="399"/>
      <c r="SAO824" s="399"/>
      <c r="SAP824" s="399"/>
      <c r="SAQ824" s="399"/>
      <c r="SAR824" s="399"/>
      <c r="SAS824" s="399"/>
      <c r="SAT824" s="399"/>
      <c r="SAU824" s="399"/>
      <c r="SAV824" s="399"/>
      <c r="SAW824" s="399"/>
      <c r="SAX824" s="399"/>
      <c r="SAY824" s="399"/>
      <c r="SAZ824" s="399"/>
      <c r="SBA824" s="399"/>
      <c r="SBB824" s="399"/>
      <c r="SBC824" s="399"/>
      <c r="SBD824" s="399"/>
      <c r="SBE824" s="399"/>
      <c r="SBF824" s="399"/>
      <c r="SBG824" s="399"/>
      <c r="SBH824" s="399"/>
      <c r="SBI824" s="399"/>
      <c r="SBJ824" s="399"/>
      <c r="SBK824" s="399"/>
      <c r="SBL824" s="399"/>
      <c r="SBM824" s="399"/>
      <c r="SBN824" s="399"/>
      <c r="SBO824" s="399"/>
      <c r="SBP824" s="399"/>
      <c r="SBQ824" s="399"/>
      <c r="SBR824" s="399"/>
      <c r="SBS824" s="399"/>
      <c r="SBT824" s="399"/>
      <c r="SBU824" s="399"/>
      <c r="SBV824" s="399"/>
      <c r="SBW824" s="399"/>
      <c r="SBX824" s="399"/>
      <c r="SBY824" s="399"/>
      <c r="SBZ824" s="399"/>
      <c r="SCA824" s="399"/>
      <c r="SCB824" s="399"/>
      <c r="SCC824" s="399"/>
      <c r="SCD824" s="399"/>
      <c r="SCE824" s="399"/>
      <c r="SCF824" s="399"/>
      <c r="SCG824" s="399"/>
      <c r="SCH824" s="399"/>
      <c r="SCI824" s="399"/>
      <c r="SCJ824" s="399"/>
      <c r="SCK824" s="399"/>
      <c r="SCL824" s="399"/>
      <c r="SCM824" s="399"/>
      <c r="SCN824" s="399"/>
      <c r="SCO824" s="399"/>
      <c r="SCP824" s="399"/>
      <c r="SCQ824" s="399"/>
      <c r="SCR824" s="399"/>
      <c r="SCS824" s="399"/>
      <c r="SCT824" s="399"/>
      <c r="SCU824" s="399"/>
      <c r="SCV824" s="399"/>
      <c r="SCW824" s="399"/>
      <c r="SCX824" s="399"/>
      <c r="SCY824" s="399"/>
      <c r="SCZ824" s="399"/>
      <c r="SDA824" s="399"/>
      <c r="SDB824" s="399"/>
      <c r="SDC824" s="399"/>
      <c r="SDD824" s="399"/>
      <c r="SDE824" s="399"/>
      <c r="SDF824" s="399"/>
      <c r="SDG824" s="399"/>
      <c r="SDH824" s="399"/>
      <c r="SDI824" s="399"/>
      <c r="SDJ824" s="399"/>
      <c r="SDK824" s="399"/>
      <c r="SDL824" s="399"/>
      <c r="SDM824" s="399"/>
      <c r="SDN824" s="399"/>
      <c r="SDO824" s="399"/>
      <c r="SDP824" s="399"/>
      <c r="SDQ824" s="399"/>
      <c r="SDR824" s="399"/>
      <c r="SDS824" s="399"/>
      <c r="SDT824" s="399"/>
      <c r="SDU824" s="399"/>
      <c r="SDV824" s="399"/>
      <c r="SDW824" s="399"/>
      <c r="SDX824" s="399"/>
      <c r="SDY824" s="399"/>
      <c r="SDZ824" s="399"/>
      <c r="SEA824" s="399"/>
      <c r="SEB824" s="399"/>
      <c r="SEC824" s="399"/>
      <c r="SED824" s="399"/>
      <c r="SEE824" s="399"/>
      <c r="SEF824" s="399"/>
      <c r="SEG824" s="399"/>
      <c r="SEH824" s="399"/>
      <c r="SEI824" s="399"/>
      <c r="SEJ824" s="399"/>
      <c r="SEK824" s="399"/>
      <c r="SEL824" s="399"/>
      <c r="SEM824" s="399"/>
      <c r="SEN824" s="399"/>
      <c r="SEO824" s="399"/>
      <c r="SEP824" s="399"/>
      <c r="SEQ824" s="399"/>
      <c r="SER824" s="399"/>
      <c r="SES824" s="399"/>
      <c r="SET824" s="399"/>
      <c r="SEU824" s="399"/>
      <c r="SEV824" s="399"/>
      <c r="SEW824" s="399"/>
      <c r="SEX824" s="399"/>
      <c r="SEY824" s="399"/>
      <c r="SEZ824" s="399"/>
      <c r="SFA824" s="399"/>
      <c r="SFB824" s="399"/>
      <c r="SFC824" s="399"/>
      <c r="SFD824" s="399"/>
      <c r="SFE824" s="399"/>
      <c r="SFF824" s="399"/>
      <c r="SFG824" s="399"/>
      <c r="SFH824" s="399"/>
      <c r="SFI824" s="399"/>
      <c r="SFJ824" s="399"/>
      <c r="SFK824" s="399"/>
      <c r="SFL824" s="399"/>
      <c r="SFM824" s="399"/>
      <c r="SFN824" s="399"/>
      <c r="SFO824" s="399"/>
      <c r="SFP824" s="399"/>
      <c r="SFQ824" s="399"/>
      <c r="SFR824" s="399"/>
      <c r="SFS824" s="399"/>
      <c r="SFT824" s="399"/>
      <c r="SFU824" s="399"/>
      <c r="SFV824" s="399"/>
      <c r="SFW824" s="399"/>
      <c r="SFX824" s="399"/>
      <c r="SFY824" s="399"/>
      <c r="SFZ824" s="399"/>
      <c r="SGA824" s="399"/>
      <c r="SGB824" s="399"/>
      <c r="SGC824" s="399"/>
      <c r="SGD824" s="399"/>
      <c r="SGE824" s="399"/>
      <c r="SGF824" s="399"/>
      <c r="SGG824" s="399"/>
      <c r="SGH824" s="399"/>
      <c r="SGI824" s="399"/>
      <c r="SGJ824" s="399"/>
      <c r="SGK824" s="399"/>
      <c r="SGL824" s="399"/>
      <c r="SGM824" s="399"/>
      <c r="SGN824" s="399"/>
      <c r="SGO824" s="399"/>
      <c r="SGP824" s="399"/>
      <c r="SGQ824" s="399"/>
      <c r="SGR824" s="399"/>
      <c r="SGS824" s="399"/>
      <c r="SGT824" s="399"/>
      <c r="SGU824" s="399"/>
      <c r="SGV824" s="399"/>
      <c r="SGW824" s="399"/>
      <c r="SGX824" s="399"/>
      <c r="SGY824" s="399"/>
      <c r="SGZ824" s="399"/>
      <c r="SHA824" s="399"/>
      <c r="SHB824" s="399"/>
      <c r="SHC824" s="399"/>
      <c r="SHD824" s="399"/>
      <c r="SHE824" s="399"/>
      <c r="SHF824" s="399"/>
      <c r="SHG824" s="399"/>
      <c r="SHH824" s="399"/>
      <c r="SHI824" s="399"/>
      <c r="SHJ824" s="399"/>
      <c r="SHK824" s="399"/>
      <c r="SHL824" s="399"/>
      <c r="SHM824" s="399"/>
      <c r="SHN824" s="399"/>
      <c r="SHO824" s="399"/>
      <c r="SHP824" s="399"/>
      <c r="SHQ824" s="399"/>
      <c r="SHR824" s="399"/>
      <c r="SHS824" s="399"/>
      <c r="SHT824" s="399"/>
      <c r="SHU824" s="399"/>
      <c r="SHV824" s="399"/>
      <c r="SHW824" s="399"/>
      <c r="SHX824" s="399"/>
      <c r="SHY824" s="399"/>
      <c r="SHZ824" s="399"/>
      <c r="SIA824" s="399"/>
      <c r="SIB824" s="399"/>
      <c r="SIC824" s="399"/>
      <c r="SID824" s="399"/>
      <c r="SIE824" s="399"/>
      <c r="SIF824" s="399"/>
      <c r="SIG824" s="399"/>
      <c r="SIH824" s="399"/>
      <c r="SII824" s="399"/>
      <c r="SIJ824" s="399"/>
      <c r="SIK824" s="399"/>
      <c r="SIL824" s="399"/>
      <c r="SIM824" s="399"/>
      <c r="SIN824" s="399"/>
      <c r="SIO824" s="399"/>
      <c r="SIP824" s="399"/>
      <c r="SIQ824" s="399"/>
      <c r="SIR824" s="399"/>
      <c r="SIS824" s="399"/>
      <c r="SIT824" s="399"/>
      <c r="SIU824" s="399"/>
      <c r="SIV824" s="399"/>
      <c r="SIW824" s="399"/>
      <c r="SIX824" s="399"/>
      <c r="SIY824" s="399"/>
      <c r="SIZ824" s="399"/>
      <c r="SJA824" s="399"/>
      <c r="SJB824" s="399"/>
      <c r="SJC824" s="399"/>
      <c r="SJD824" s="399"/>
      <c r="SJE824" s="399"/>
      <c r="SJF824" s="399"/>
      <c r="SJG824" s="399"/>
      <c r="SJH824" s="399"/>
      <c r="SJI824" s="399"/>
      <c r="SJJ824" s="399"/>
      <c r="SJK824" s="399"/>
      <c r="SJL824" s="399"/>
      <c r="SJM824" s="399"/>
      <c r="SJN824" s="399"/>
      <c r="SJO824" s="399"/>
      <c r="SJP824" s="399"/>
      <c r="SJQ824" s="399"/>
      <c r="SJR824" s="399"/>
      <c r="SJS824" s="399"/>
      <c r="SJT824" s="399"/>
      <c r="SJU824" s="399"/>
      <c r="SJV824" s="399"/>
      <c r="SJW824" s="399"/>
      <c r="SJX824" s="399"/>
      <c r="SJY824" s="399"/>
      <c r="SJZ824" s="399"/>
      <c r="SKA824" s="399"/>
      <c r="SKB824" s="399"/>
      <c r="SKC824" s="399"/>
      <c r="SKD824" s="399"/>
      <c r="SKE824" s="399"/>
      <c r="SKF824" s="399"/>
      <c r="SKG824" s="399"/>
      <c r="SKH824" s="399"/>
      <c r="SKI824" s="399"/>
      <c r="SKJ824" s="399"/>
      <c r="SKK824" s="399"/>
      <c r="SKL824" s="399"/>
      <c r="SKM824" s="399"/>
      <c r="SKN824" s="399"/>
      <c r="SKO824" s="399"/>
      <c r="SKP824" s="399"/>
      <c r="SKQ824" s="399"/>
      <c r="SKR824" s="399"/>
      <c r="SKS824" s="399"/>
      <c r="SKT824" s="399"/>
      <c r="SKU824" s="399"/>
      <c r="SKV824" s="399"/>
      <c r="SKW824" s="399"/>
      <c r="SKX824" s="399"/>
      <c r="SKY824" s="399"/>
      <c r="SKZ824" s="399"/>
      <c r="SLA824" s="399"/>
      <c r="SLB824" s="399"/>
      <c r="SLC824" s="399"/>
      <c r="SLD824" s="399"/>
      <c r="SLE824" s="399"/>
      <c r="SLF824" s="399"/>
      <c r="SLG824" s="399"/>
      <c r="SLH824" s="399"/>
      <c r="SLI824" s="399"/>
      <c r="SLJ824" s="399"/>
      <c r="SLK824" s="399"/>
      <c r="SLL824" s="399"/>
      <c r="SLM824" s="399"/>
      <c r="SLN824" s="399"/>
      <c r="SLO824" s="399"/>
      <c r="SLP824" s="399"/>
      <c r="SLQ824" s="399"/>
      <c r="SLR824" s="399"/>
      <c r="SLS824" s="399"/>
      <c r="SLT824" s="399"/>
      <c r="SLU824" s="399"/>
      <c r="SLV824" s="399"/>
      <c r="SLW824" s="399"/>
      <c r="SLX824" s="399"/>
      <c r="SLY824" s="399"/>
      <c r="SLZ824" s="399"/>
      <c r="SMA824" s="399"/>
      <c r="SMB824" s="399"/>
      <c r="SMC824" s="399"/>
      <c r="SMD824" s="399"/>
      <c r="SME824" s="399"/>
      <c r="SMF824" s="399"/>
      <c r="SMG824" s="399"/>
      <c r="SMH824" s="399"/>
      <c r="SMI824" s="399"/>
      <c r="SMJ824" s="399"/>
      <c r="SMK824" s="399"/>
      <c r="SML824" s="399"/>
      <c r="SMM824" s="399"/>
      <c r="SMN824" s="399"/>
      <c r="SMO824" s="399"/>
      <c r="SMP824" s="399"/>
      <c r="SMQ824" s="399"/>
      <c r="SMR824" s="399"/>
      <c r="SMS824" s="399"/>
      <c r="SMT824" s="399"/>
      <c r="SMU824" s="399"/>
      <c r="SMV824" s="399"/>
      <c r="SMW824" s="399"/>
      <c r="SMX824" s="399"/>
      <c r="SMY824" s="399"/>
      <c r="SMZ824" s="399"/>
      <c r="SNA824" s="399"/>
      <c r="SNB824" s="399"/>
      <c r="SNC824" s="399"/>
      <c r="SND824" s="399"/>
      <c r="SNE824" s="399"/>
      <c r="SNF824" s="399"/>
      <c r="SNG824" s="399"/>
      <c r="SNH824" s="399"/>
      <c r="SNI824" s="399"/>
      <c r="SNJ824" s="399"/>
      <c r="SNK824" s="399"/>
      <c r="SNL824" s="399"/>
      <c r="SNM824" s="399"/>
      <c r="SNN824" s="399"/>
      <c r="SNO824" s="399"/>
      <c r="SNP824" s="399"/>
      <c r="SNQ824" s="399"/>
      <c r="SNR824" s="399"/>
      <c r="SNS824" s="399"/>
      <c r="SNT824" s="399"/>
      <c r="SNU824" s="399"/>
      <c r="SNV824" s="399"/>
      <c r="SNW824" s="399"/>
      <c r="SNX824" s="399"/>
      <c r="SNY824" s="399"/>
      <c r="SNZ824" s="399"/>
      <c r="SOA824" s="399"/>
      <c r="SOB824" s="399"/>
      <c r="SOC824" s="399"/>
      <c r="SOD824" s="399"/>
      <c r="SOE824" s="399"/>
      <c r="SOF824" s="399"/>
      <c r="SOG824" s="399"/>
      <c r="SOH824" s="399"/>
      <c r="SOI824" s="399"/>
      <c r="SOJ824" s="399"/>
      <c r="SOK824" s="399"/>
      <c r="SOL824" s="399"/>
      <c r="SOM824" s="399"/>
      <c r="SON824" s="399"/>
      <c r="SOO824" s="399"/>
      <c r="SOP824" s="399"/>
      <c r="SOQ824" s="399"/>
      <c r="SOR824" s="399"/>
      <c r="SOS824" s="399"/>
      <c r="SOT824" s="399"/>
      <c r="SOU824" s="399"/>
      <c r="SOV824" s="399"/>
      <c r="SOW824" s="399"/>
      <c r="SOX824" s="399"/>
      <c r="SOY824" s="399"/>
      <c r="SOZ824" s="399"/>
      <c r="SPA824" s="399"/>
      <c r="SPB824" s="399"/>
      <c r="SPC824" s="399"/>
      <c r="SPD824" s="399"/>
      <c r="SPE824" s="399"/>
      <c r="SPF824" s="399"/>
      <c r="SPG824" s="399"/>
      <c r="SPH824" s="399"/>
      <c r="SPI824" s="399"/>
      <c r="SPJ824" s="399"/>
      <c r="SPK824" s="399"/>
      <c r="SPL824" s="399"/>
      <c r="SPM824" s="399"/>
      <c r="SPN824" s="399"/>
      <c r="SPO824" s="399"/>
      <c r="SPP824" s="399"/>
      <c r="SPQ824" s="399"/>
      <c r="SPR824" s="399"/>
      <c r="SPS824" s="399"/>
      <c r="SPT824" s="399"/>
      <c r="SPU824" s="399"/>
      <c r="SPV824" s="399"/>
      <c r="SPW824" s="399"/>
      <c r="SPX824" s="399"/>
      <c r="SPY824" s="399"/>
      <c r="SPZ824" s="399"/>
      <c r="SQA824" s="399"/>
      <c r="SQB824" s="399"/>
      <c r="SQC824" s="399"/>
      <c r="SQD824" s="399"/>
      <c r="SQE824" s="399"/>
      <c r="SQF824" s="399"/>
      <c r="SQG824" s="399"/>
      <c r="SQH824" s="399"/>
      <c r="SQI824" s="399"/>
      <c r="SQJ824" s="399"/>
      <c r="SQK824" s="399"/>
      <c r="SQL824" s="399"/>
      <c r="SQM824" s="399"/>
      <c r="SQN824" s="399"/>
      <c r="SQO824" s="399"/>
      <c r="SQP824" s="399"/>
      <c r="SQQ824" s="399"/>
      <c r="SQR824" s="399"/>
      <c r="SQS824" s="399"/>
      <c r="SQT824" s="399"/>
      <c r="SQU824" s="399"/>
      <c r="SQV824" s="399"/>
      <c r="SQW824" s="399"/>
      <c r="SQX824" s="399"/>
      <c r="SQY824" s="399"/>
      <c r="SQZ824" s="399"/>
      <c r="SRA824" s="399"/>
      <c r="SRB824" s="399"/>
      <c r="SRC824" s="399"/>
      <c r="SRD824" s="399"/>
      <c r="SRE824" s="399"/>
      <c r="SRF824" s="399"/>
      <c r="SRG824" s="399"/>
      <c r="SRH824" s="399"/>
      <c r="SRI824" s="399"/>
      <c r="SRJ824" s="399"/>
      <c r="SRK824" s="399"/>
      <c r="SRL824" s="399"/>
      <c r="SRM824" s="399"/>
      <c r="SRN824" s="399"/>
      <c r="SRO824" s="399"/>
      <c r="SRP824" s="399"/>
      <c r="SRQ824" s="399"/>
      <c r="SRR824" s="399"/>
      <c r="SRS824" s="399"/>
      <c r="SRT824" s="399"/>
      <c r="SRU824" s="399"/>
      <c r="SRV824" s="399"/>
      <c r="SRW824" s="399"/>
      <c r="SRX824" s="399"/>
      <c r="SRY824" s="399"/>
      <c r="SRZ824" s="399"/>
      <c r="SSA824" s="399"/>
      <c r="SSB824" s="399"/>
      <c r="SSC824" s="399"/>
      <c r="SSD824" s="399"/>
      <c r="SSE824" s="399"/>
      <c r="SSF824" s="399"/>
      <c r="SSG824" s="399"/>
      <c r="SSH824" s="399"/>
      <c r="SSI824" s="399"/>
      <c r="SSJ824" s="399"/>
      <c r="SSK824" s="399"/>
      <c r="SSL824" s="399"/>
      <c r="SSM824" s="399"/>
      <c r="SSN824" s="399"/>
      <c r="SSO824" s="399"/>
      <c r="SSP824" s="399"/>
      <c r="SSQ824" s="399"/>
      <c r="SSR824" s="399"/>
      <c r="SSS824" s="399"/>
      <c r="SST824" s="399"/>
      <c r="SSU824" s="399"/>
      <c r="SSV824" s="399"/>
      <c r="SSW824" s="399"/>
      <c r="SSX824" s="399"/>
      <c r="SSY824" s="399"/>
      <c r="SSZ824" s="399"/>
      <c r="STA824" s="399"/>
      <c r="STB824" s="399"/>
      <c r="STC824" s="399"/>
      <c r="STD824" s="399"/>
      <c r="STE824" s="399"/>
      <c r="STF824" s="399"/>
      <c r="STG824" s="399"/>
      <c r="STH824" s="399"/>
      <c r="STI824" s="399"/>
      <c r="STJ824" s="399"/>
      <c r="STK824" s="399"/>
      <c r="STL824" s="399"/>
      <c r="STM824" s="399"/>
      <c r="STN824" s="399"/>
      <c r="STO824" s="399"/>
      <c r="STP824" s="399"/>
      <c r="STQ824" s="399"/>
      <c r="STR824" s="399"/>
      <c r="STS824" s="399"/>
      <c r="STT824" s="399"/>
      <c r="STU824" s="399"/>
      <c r="STV824" s="399"/>
      <c r="STW824" s="399"/>
      <c r="STX824" s="399"/>
      <c r="STY824" s="399"/>
      <c r="STZ824" s="399"/>
      <c r="SUA824" s="399"/>
      <c r="SUB824" s="399"/>
      <c r="SUC824" s="399"/>
      <c r="SUD824" s="399"/>
      <c r="SUE824" s="399"/>
      <c r="SUF824" s="399"/>
      <c r="SUG824" s="399"/>
      <c r="SUH824" s="399"/>
      <c r="SUI824" s="399"/>
      <c r="SUJ824" s="399"/>
      <c r="SUK824" s="399"/>
      <c r="SUL824" s="399"/>
      <c r="SUM824" s="399"/>
      <c r="SUN824" s="399"/>
      <c r="SUO824" s="399"/>
      <c r="SUP824" s="399"/>
      <c r="SUQ824" s="399"/>
      <c r="SUR824" s="399"/>
      <c r="SUS824" s="399"/>
      <c r="SUT824" s="399"/>
      <c r="SUU824" s="399"/>
      <c r="SUV824" s="399"/>
      <c r="SUW824" s="399"/>
      <c r="SUX824" s="399"/>
      <c r="SUY824" s="399"/>
      <c r="SUZ824" s="399"/>
      <c r="SVA824" s="399"/>
      <c r="SVB824" s="399"/>
      <c r="SVC824" s="399"/>
      <c r="SVD824" s="399"/>
      <c r="SVE824" s="399"/>
      <c r="SVF824" s="399"/>
      <c r="SVG824" s="399"/>
      <c r="SVH824" s="399"/>
      <c r="SVI824" s="399"/>
      <c r="SVJ824" s="399"/>
      <c r="SVK824" s="399"/>
      <c r="SVL824" s="399"/>
      <c r="SVM824" s="399"/>
      <c r="SVN824" s="399"/>
      <c r="SVO824" s="399"/>
      <c r="SVP824" s="399"/>
      <c r="SVQ824" s="399"/>
      <c r="SVR824" s="399"/>
      <c r="SVS824" s="399"/>
      <c r="SVT824" s="399"/>
      <c r="SVU824" s="399"/>
      <c r="SVV824" s="399"/>
      <c r="SVW824" s="399"/>
      <c r="SVX824" s="399"/>
      <c r="SVY824" s="399"/>
      <c r="SVZ824" s="399"/>
      <c r="SWA824" s="399"/>
      <c r="SWB824" s="399"/>
      <c r="SWC824" s="399"/>
      <c r="SWD824" s="399"/>
      <c r="SWE824" s="399"/>
      <c r="SWF824" s="399"/>
      <c r="SWG824" s="399"/>
      <c r="SWH824" s="399"/>
      <c r="SWI824" s="399"/>
      <c r="SWJ824" s="399"/>
      <c r="SWK824" s="399"/>
      <c r="SWL824" s="399"/>
      <c r="SWM824" s="399"/>
      <c r="SWN824" s="399"/>
      <c r="SWO824" s="399"/>
      <c r="SWP824" s="399"/>
      <c r="SWQ824" s="399"/>
      <c r="SWR824" s="399"/>
      <c r="SWS824" s="399"/>
      <c r="SWT824" s="399"/>
      <c r="SWU824" s="399"/>
      <c r="SWV824" s="399"/>
      <c r="SWW824" s="399"/>
      <c r="SWX824" s="399"/>
      <c r="SWY824" s="399"/>
      <c r="SWZ824" s="399"/>
      <c r="SXA824" s="399"/>
      <c r="SXB824" s="399"/>
      <c r="SXC824" s="399"/>
      <c r="SXD824" s="399"/>
      <c r="SXE824" s="399"/>
      <c r="SXF824" s="399"/>
      <c r="SXG824" s="399"/>
      <c r="SXH824" s="399"/>
      <c r="SXI824" s="399"/>
      <c r="SXJ824" s="399"/>
      <c r="SXK824" s="399"/>
      <c r="SXL824" s="399"/>
      <c r="SXM824" s="399"/>
      <c r="SXN824" s="399"/>
      <c r="SXO824" s="399"/>
      <c r="SXP824" s="399"/>
      <c r="SXQ824" s="399"/>
      <c r="SXR824" s="399"/>
      <c r="SXS824" s="399"/>
      <c r="SXT824" s="399"/>
      <c r="SXU824" s="399"/>
      <c r="SXV824" s="399"/>
      <c r="SXW824" s="399"/>
      <c r="SXX824" s="399"/>
      <c r="SXY824" s="399"/>
      <c r="SXZ824" s="399"/>
      <c r="SYA824" s="399"/>
      <c r="SYB824" s="399"/>
      <c r="SYC824" s="399"/>
      <c r="SYD824" s="399"/>
      <c r="SYE824" s="399"/>
      <c r="SYF824" s="399"/>
      <c r="SYG824" s="399"/>
      <c r="SYH824" s="399"/>
      <c r="SYI824" s="399"/>
      <c r="SYJ824" s="399"/>
      <c r="SYK824" s="399"/>
      <c r="SYL824" s="399"/>
      <c r="SYM824" s="399"/>
      <c r="SYN824" s="399"/>
      <c r="SYO824" s="399"/>
      <c r="SYP824" s="399"/>
      <c r="SYQ824" s="399"/>
      <c r="SYR824" s="399"/>
      <c r="SYS824" s="399"/>
      <c r="SYT824" s="399"/>
      <c r="SYU824" s="399"/>
      <c r="SYV824" s="399"/>
      <c r="SYW824" s="399"/>
      <c r="SYX824" s="399"/>
      <c r="SYY824" s="399"/>
      <c r="SYZ824" s="399"/>
      <c r="SZA824" s="399"/>
      <c r="SZB824" s="399"/>
      <c r="SZC824" s="399"/>
      <c r="SZD824" s="399"/>
      <c r="SZE824" s="399"/>
      <c r="SZF824" s="399"/>
      <c r="SZG824" s="399"/>
      <c r="SZH824" s="399"/>
      <c r="SZI824" s="399"/>
      <c r="SZJ824" s="399"/>
      <c r="SZK824" s="399"/>
      <c r="SZL824" s="399"/>
      <c r="SZM824" s="399"/>
      <c r="SZN824" s="399"/>
      <c r="SZO824" s="399"/>
      <c r="SZP824" s="399"/>
      <c r="SZQ824" s="399"/>
      <c r="SZR824" s="399"/>
      <c r="SZS824" s="399"/>
      <c r="SZT824" s="399"/>
      <c r="SZU824" s="399"/>
      <c r="SZV824" s="399"/>
      <c r="SZW824" s="399"/>
      <c r="SZX824" s="399"/>
      <c r="SZY824" s="399"/>
      <c r="SZZ824" s="399"/>
      <c r="TAA824" s="399"/>
      <c r="TAB824" s="399"/>
      <c r="TAC824" s="399"/>
      <c r="TAD824" s="399"/>
      <c r="TAE824" s="399"/>
      <c r="TAF824" s="399"/>
      <c r="TAG824" s="399"/>
      <c r="TAH824" s="399"/>
      <c r="TAI824" s="399"/>
      <c r="TAJ824" s="399"/>
      <c r="TAK824" s="399"/>
      <c r="TAL824" s="399"/>
      <c r="TAM824" s="399"/>
      <c r="TAN824" s="399"/>
      <c r="TAO824" s="399"/>
      <c r="TAP824" s="399"/>
      <c r="TAQ824" s="399"/>
      <c r="TAR824" s="399"/>
      <c r="TAS824" s="399"/>
      <c r="TAT824" s="399"/>
      <c r="TAU824" s="399"/>
      <c r="TAV824" s="399"/>
      <c r="TAW824" s="399"/>
      <c r="TAX824" s="399"/>
      <c r="TAY824" s="399"/>
      <c r="TAZ824" s="399"/>
      <c r="TBA824" s="399"/>
      <c r="TBB824" s="399"/>
      <c r="TBC824" s="399"/>
      <c r="TBD824" s="399"/>
      <c r="TBE824" s="399"/>
      <c r="TBF824" s="399"/>
      <c r="TBG824" s="399"/>
      <c r="TBH824" s="399"/>
      <c r="TBI824" s="399"/>
      <c r="TBJ824" s="399"/>
      <c r="TBK824" s="399"/>
      <c r="TBL824" s="399"/>
      <c r="TBM824" s="399"/>
      <c r="TBN824" s="399"/>
      <c r="TBO824" s="399"/>
      <c r="TBP824" s="399"/>
      <c r="TBQ824" s="399"/>
      <c r="TBR824" s="399"/>
      <c r="TBS824" s="399"/>
      <c r="TBT824" s="399"/>
      <c r="TBU824" s="399"/>
      <c r="TBV824" s="399"/>
      <c r="TBW824" s="399"/>
      <c r="TBX824" s="399"/>
      <c r="TBY824" s="399"/>
      <c r="TBZ824" s="399"/>
      <c r="TCA824" s="399"/>
      <c r="TCB824" s="399"/>
      <c r="TCC824" s="399"/>
      <c r="TCD824" s="399"/>
      <c r="TCE824" s="399"/>
      <c r="TCF824" s="399"/>
      <c r="TCG824" s="399"/>
      <c r="TCH824" s="399"/>
      <c r="TCI824" s="399"/>
      <c r="TCJ824" s="399"/>
      <c r="TCK824" s="399"/>
      <c r="TCL824" s="399"/>
      <c r="TCM824" s="399"/>
      <c r="TCN824" s="399"/>
      <c r="TCO824" s="399"/>
      <c r="TCP824" s="399"/>
      <c r="TCQ824" s="399"/>
      <c r="TCR824" s="399"/>
      <c r="TCS824" s="399"/>
      <c r="TCT824" s="399"/>
      <c r="TCU824" s="399"/>
      <c r="TCV824" s="399"/>
      <c r="TCW824" s="399"/>
      <c r="TCX824" s="399"/>
      <c r="TCY824" s="399"/>
      <c r="TCZ824" s="399"/>
      <c r="TDA824" s="399"/>
      <c r="TDB824" s="399"/>
      <c r="TDC824" s="399"/>
      <c r="TDD824" s="399"/>
      <c r="TDE824" s="399"/>
      <c r="TDF824" s="399"/>
      <c r="TDG824" s="399"/>
      <c r="TDH824" s="399"/>
      <c r="TDI824" s="399"/>
      <c r="TDJ824" s="399"/>
      <c r="TDK824" s="399"/>
      <c r="TDL824" s="399"/>
      <c r="TDM824" s="399"/>
      <c r="TDN824" s="399"/>
      <c r="TDO824" s="399"/>
      <c r="TDP824" s="399"/>
      <c r="TDQ824" s="399"/>
      <c r="TDR824" s="399"/>
      <c r="TDS824" s="399"/>
      <c r="TDT824" s="399"/>
      <c r="TDU824" s="399"/>
      <c r="TDV824" s="399"/>
      <c r="TDW824" s="399"/>
      <c r="TDX824" s="399"/>
      <c r="TDY824" s="399"/>
      <c r="TDZ824" s="399"/>
      <c r="TEA824" s="399"/>
      <c r="TEB824" s="399"/>
      <c r="TEC824" s="399"/>
      <c r="TED824" s="399"/>
      <c r="TEE824" s="399"/>
      <c r="TEF824" s="399"/>
      <c r="TEG824" s="399"/>
      <c r="TEH824" s="399"/>
      <c r="TEI824" s="399"/>
      <c r="TEJ824" s="399"/>
      <c r="TEK824" s="399"/>
      <c r="TEL824" s="399"/>
      <c r="TEM824" s="399"/>
      <c r="TEN824" s="399"/>
      <c r="TEO824" s="399"/>
      <c r="TEP824" s="399"/>
      <c r="TEQ824" s="399"/>
      <c r="TER824" s="399"/>
      <c r="TES824" s="399"/>
      <c r="TET824" s="399"/>
      <c r="TEU824" s="399"/>
      <c r="TEV824" s="399"/>
      <c r="TEW824" s="399"/>
      <c r="TEX824" s="399"/>
      <c r="TEY824" s="399"/>
      <c r="TEZ824" s="399"/>
      <c r="TFA824" s="399"/>
      <c r="TFB824" s="399"/>
      <c r="TFC824" s="399"/>
      <c r="TFD824" s="399"/>
      <c r="TFE824" s="399"/>
      <c r="TFF824" s="399"/>
      <c r="TFG824" s="399"/>
      <c r="TFH824" s="399"/>
      <c r="TFI824" s="399"/>
      <c r="TFJ824" s="399"/>
      <c r="TFK824" s="399"/>
      <c r="TFL824" s="399"/>
      <c r="TFM824" s="399"/>
      <c r="TFN824" s="399"/>
      <c r="TFO824" s="399"/>
      <c r="TFP824" s="399"/>
      <c r="TFQ824" s="399"/>
      <c r="TFR824" s="399"/>
      <c r="TFS824" s="399"/>
      <c r="TFT824" s="399"/>
      <c r="TFU824" s="399"/>
      <c r="TFV824" s="399"/>
      <c r="TFW824" s="399"/>
      <c r="TFX824" s="399"/>
      <c r="TFY824" s="399"/>
      <c r="TFZ824" s="399"/>
      <c r="TGA824" s="399"/>
      <c r="TGB824" s="399"/>
      <c r="TGC824" s="399"/>
      <c r="TGD824" s="399"/>
      <c r="TGE824" s="399"/>
      <c r="TGF824" s="399"/>
      <c r="TGG824" s="399"/>
      <c r="TGH824" s="399"/>
      <c r="TGI824" s="399"/>
      <c r="TGJ824" s="399"/>
      <c r="TGK824" s="399"/>
      <c r="TGL824" s="399"/>
      <c r="TGM824" s="399"/>
      <c r="TGN824" s="399"/>
      <c r="TGO824" s="399"/>
      <c r="TGP824" s="399"/>
      <c r="TGQ824" s="399"/>
      <c r="TGR824" s="399"/>
      <c r="TGS824" s="399"/>
      <c r="TGT824" s="399"/>
      <c r="TGU824" s="399"/>
      <c r="TGV824" s="399"/>
      <c r="TGW824" s="399"/>
      <c r="TGX824" s="399"/>
      <c r="TGY824" s="399"/>
      <c r="TGZ824" s="399"/>
      <c r="THA824" s="399"/>
      <c r="THB824" s="399"/>
      <c r="THC824" s="399"/>
      <c r="THD824" s="399"/>
      <c r="THE824" s="399"/>
      <c r="THF824" s="399"/>
      <c r="THG824" s="399"/>
      <c r="THH824" s="399"/>
      <c r="THI824" s="399"/>
      <c r="THJ824" s="399"/>
      <c r="THK824" s="399"/>
      <c r="THL824" s="399"/>
      <c r="THM824" s="399"/>
      <c r="THN824" s="399"/>
      <c r="THO824" s="399"/>
      <c r="THP824" s="399"/>
      <c r="THQ824" s="399"/>
      <c r="THR824" s="399"/>
      <c r="THS824" s="399"/>
      <c r="THT824" s="399"/>
      <c r="THU824" s="399"/>
      <c r="THV824" s="399"/>
      <c r="THW824" s="399"/>
      <c r="THX824" s="399"/>
      <c r="THY824" s="399"/>
      <c r="THZ824" s="399"/>
      <c r="TIA824" s="399"/>
      <c r="TIB824" s="399"/>
      <c r="TIC824" s="399"/>
      <c r="TID824" s="399"/>
      <c r="TIE824" s="399"/>
      <c r="TIF824" s="399"/>
      <c r="TIG824" s="399"/>
      <c r="TIH824" s="399"/>
      <c r="TII824" s="399"/>
      <c r="TIJ824" s="399"/>
      <c r="TIK824" s="399"/>
      <c r="TIL824" s="399"/>
      <c r="TIM824" s="399"/>
      <c r="TIN824" s="399"/>
      <c r="TIO824" s="399"/>
      <c r="TIP824" s="399"/>
      <c r="TIQ824" s="399"/>
      <c r="TIR824" s="399"/>
      <c r="TIS824" s="399"/>
      <c r="TIT824" s="399"/>
      <c r="TIU824" s="399"/>
      <c r="TIV824" s="399"/>
      <c r="TIW824" s="399"/>
      <c r="TIX824" s="399"/>
      <c r="TIY824" s="399"/>
      <c r="TIZ824" s="399"/>
      <c r="TJA824" s="399"/>
      <c r="TJB824" s="399"/>
      <c r="TJC824" s="399"/>
      <c r="TJD824" s="399"/>
      <c r="TJE824" s="399"/>
      <c r="TJF824" s="399"/>
      <c r="TJG824" s="399"/>
      <c r="TJH824" s="399"/>
      <c r="TJI824" s="399"/>
      <c r="TJJ824" s="399"/>
      <c r="TJK824" s="399"/>
      <c r="TJL824" s="399"/>
      <c r="TJM824" s="399"/>
      <c r="TJN824" s="399"/>
      <c r="TJO824" s="399"/>
      <c r="TJP824" s="399"/>
      <c r="TJQ824" s="399"/>
      <c r="TJR824" s="399"/>
      <c r="TJS824" s="399"/>
      <c r="TJT824" s="399"/>
      <c r="TJU824" s="399"/>
      <c r="TJV824" s="399"/>
      <c r="TJW824" s="399"/>
      <c r="TJX824" s="399"/>
      <c r="TJY824" s="399"/>
      <c r="TJZ824" s="399"/>
      <c r="TKA824" s="399"/>
      <c r="TKB824" s="399"/>
      <c r="TKC824" s="399"/>
      <c r="TKD824" s="399"/>
      <c r="TKE824" s="399"/>
      <c r="TKF824" s="399"/>
      <c r="TKG824" s="399"/>
      <c r="TKH824" s="399"/>
      <c r="TKI824" s="399"/>
      <c r="TKJ824" s="399"/>
      <c r="TKK824" s="399"/>
      <c r="TKL824" s="399"/>
      <c r="TKM824" s="399"/>
      <c r="TKN824" s="399"/>
      <c r="TKO824" s="399"/>
      <c r="TKP824" s="399"/>
      <c r="TKQ824" s="399"/>
      <c r="TKR824" s="399"/>
      <c r="TKS824" s="399"/>
      <c r="TKT824" s="399"/>
      <c r="TKU824" s="399"/>
      <c r="TKV824" s="399"/>
      <c r="TKW824" s="399"/>
      <c r="TKX824" s="399"/>
      <c r="TKY824" s="399"/>
      <c r="TKZ824" s="399"/>
      <c r="TLA824" s="399"/>
      <c r="TLB824" s="399"/>
      <c r="TLC824" s="399"/>
      <c r="TLD824" s="399"/>
      <c r="TLE824" s="399"/>
      <c r="TLF824" s="399"/>
      <c r="TLG824" s="399"/>
      <c r="TLH824" s="399"/>
      <c r="TLI824" s="399"/>
      <c r="TLJ824" s="399"/>
      <c r="TLK824" s="399"/>
      <c r="TLL824" s="399"/>
      <c r="TLM824" s="399"/>
      <c r="TLN824" s="399"/>
      <c r="TLO824" s="399"/>
      <c r="TLP824" s="399"/>
      <c r="TLQ824" s="399"/>
      <c r="TLR824" s="399"/>
      <c r="TLS824" s="399"/>
      <c r="TLT824" s="399"/>
      <c r="TLU824" s="399"/>
      <c r="TLV824" s="399"/>
      <c r="TLW824" s="399"/>
      <c r="TLX824" s="399"/>
      <c r="TLY824" s="399"/>
      <c r="TLZ824" s="399"/>
      <c r="TMA824" s="399"/>
      <c r="TMB824" s="399"/>
      <c r="TMC824" s="399"/>
      <c r="TMD824" s="399"/>
      <c r="TME824" s="399"/>
      <c r="TMF824" s="399"/>
      <c r="TMG824" s="399"/>
      <c r="TMH824" s="399"/>
      <c r="TMI824" s="399"/>
      <c r="TMJ824" s="399"/>
      <c r="TMK824" s="399"/>
      <c r="TML824" s="399"/>
      <c r="TMM824" s="399"/>
      <c r="TMN824" s="399"/>
      <c r="TMO824" s="399"/>
      <c r="TMP824" s="399"/>
      <c r="TMQ824" s="399"/>
      <c r="TMR824" s="399"/>
      <c r="TMS824" s="399"/>
      <c r="TMT824" s="399"/>
      <c r="TMU824" s="399"/>
      <c r="TMV824" s="399"/>
      <c r="TMW824" s="399"/>
      <c r="TMX824" s="399"/>
      <c r="TMY824" s="399"/>
      <c r="TMZ824" s="399"/>
      <c r="TNA824" s="399"/>
      <c r="TNB824" s="399"/>
      <c r="TNC824" s="399"/>
      <c r="TND824" s="399"/>
      <c r="TNE824" s="399"/>
      <c r="TNF824" s="399"/>
      <c r="TNG824" s="399"/>
      <c r="TNH824" s="399"/>
      <c r="TNI824" s="399"/>
      <c r="TNJ824" s="399"/>
      <c r="TNK824" s="399"/>
      <c r="TNL824" s="399"/>
      <c r="TNM824" s="399"/>
      <c r="TNN824" s="399"/>
      <c r="TNO824" s="399"/>
      <c r="TNP824" s="399"/>
      <c r="TNQ824" s="399"/>
      <c r="TNR824" s="399"/>
      <c r="TNS824" s="399"/>
      <c r="TNT824" s="399"/>
      <c r="TNU824" s="399"/>
      <c r="TNV824" s="399"/>
      <c r="TNW824" s="399"/>
      <c r="TNX824" s="399"/>
      <c r="TNY824" s="399"/>
      <c r="TNZ824" s="399"/>
      <c r="TOA824" s="399"/>
      <c r="TOB824" s="399"/>
      <c r="TOC824" s="399"/>
      <c r="TOD824" s="399"/>
      <c r="TOE824" s="399"/>
      <c r="TOF824" s="399"/>
      <c r="TOG824" s="399"/>
      <c r="TOH824" s="399"/>
      <c r="TOI824" s="399"/>
      <c r="TOJ824" s="399"/>
      <c r="TOK824" s="399"/>
      <c r="TOL824" s="399"/>
      <c r="TOM824" s="399"/>
      <c r="TON824" s="399"/>
      <c r="TOO824" s="399"/>
      <c r="TOP824" s="399"/>
      <c r="TOQ824" s="399"/>
      <c r="TOR824" s="399"/>
      <c r="TOS824" s="399"/>
      <c r="TOT824" s="399"/>
      <c r="TOU824" s="399"/>
      <c r="TOV824" s="399"/>
      <c r="TOW824" s="399"/>
      <c r="TOX824" s="399"/>
      <c r="TOY824" s="399"/>
      <c r="TOZ824" s="399"/>
      <c r="TPA824" s="399"/>
      <c r="TPB824" s="399"/>
      <c r="TPC824" s="399"/>
      <c r="TPD824" s="399"/>
      <c r="TPE824" s="399"/>
      <c r="TPF824" s="399"/>
      <c r="TPG824" s="399"/>
      <c r="TPH824" s="399"/>
      <c r="TPI824" s="399"/>
      <c r="TPJ824" s="399"/>
      <c r="TPK824" s="399"/>
      <c r="TPL824" s="399"/>
      <c r="TPM824" s="399"/>
      <c r="TPN824" s="399"/>
      <c r="TPO824" s="399"/>
      <c r="TPP824" s="399"/>
      <c r="TPQ824" s="399"/>
      <c r="TPR824" s="399"/>
      <c r="TPS824" s="399"/>
      <c r="TPT824" s="399"/>
      <c r="TPU824" s="399"/>
      <c r="TPV824" s="399"/>
      <c r="TPW824" s="399"/>
      <c r="TPX824" s="399"/>
      <c r="TPY824" s="399"/>
      <c r="TPZ824" s="399"/>
      <c r="TQA824" s="399"/>
      <c r="TQB824" s="399"/>
      <c r="TQC824" s="399"/>
      <c r="TQD824" s="399"/>
      <c r="TQE824" s="399"/>
      <c r="TQF824" s="399"/>
      <c r="TQG824" s="399"/>
      <c r="TQH824" s="399"/>
      <c r="TQI824" s="399"/>
      <c r="TQJ824" s="399"/>
      <c r="TQK824" s="399"/>
      <c r="TQL824" s="399"/>
      <c r="TQM824" s="399"/>
      <c r="TQN824" s="399"/>
      <c r="TQO824" s="399"/>
      <c r="TQP824" s="399"/>
      <c r="TQQ824" s="399"/>
      <c r="TQR824" s="399"/>
      <c r="TQS824" s="399"/>
      <c r="TQT824" s="399"/>
      <c r="TQU824" s="399"/>
      <c r="TQV824" s="399"/>
      <c r="TQW824" s="399"/>
      <c r="TQX824" s="399"/>
      <c r="TQY824" s="399"/>
      <c r="TQZ824" s="399"/>
      <c r="TRA824" s="399"/>
      <c r="TRB824" s="399"/>
      <c r="TRC824" s="399"/>
      <c r="TRD824" s="399"/>
      <c r="TRE824" s="399"/>
      <c r="TRF824" s="399"/>
      <c r="TRG824" s="399"/>
      <c r="TRH824" s="399"/>
      <c r="TRI824" s="399"/>
      <c r="TRJ824" s="399"/>
      <c r="TRK824" s="399"/>
      <c r="TRL824" s="399"/>
      <c r="TRM824" s="399"/>
      <c r="TRN824" s="399"/>
      <c r="TRO824" s="399"/>
      <c r="TRP824" s="399"/>
      <c r="TRQ824" s="399"/>
      <c r="TRR824" s="399"/>
      <c r="TRS824" s="399"/>
      <c r="TRT824" s="399"/>
      <c r="TRU824" s="399"/>
      <c r="TRV824" s="399"/>
      <c r="TRW824" s="399"/>
      <c r="TRX824" s="399"/>
      <c r="TRY824" s="399"/>
      <c r="TRZ824" s="399"/>
      <c r="TSA824" s="399"/>
      <c r="TSB824" s="399"/>
      <c r="TSC824" s="399"/>
      <c r="TSD824" s="399"/>
      <c r="TSE824" s="399"/>
      <c r="TSF824" s="399"/>
      <c r="TSG824" s="399"/>
      <c r="TSH824" s="399"/>
      <c r="TSI824" s="399"/>
      <c r="TSJ824" s="399"/>
      <c r="TSK824" s="399"/>
      <c r="TSL824" s="399"/>
      <c r="TSM824" s="399"/>
      <c r="TSN824" s="399"/>
      <c r="TSO824" s="399"/>
      <c r="TSP824" s="399"/>
      <c r="TSQ824" s="399"/>
      <c r="TSR824" s="399"/>
      <c r="TSS824" s="399"/>
      <c r="TST824" s="399"/>
      <c r="TSU824" s="399"/>
      <c r="TSV824" s="399"/>
      <c r="TSW824" s="399"/>
      <c r="TSX824" s="399"/>
      <c r="TSY824" s="399"/>
      <c r="TSZ824" s="399"/>
      <c r="TTA824" s="399"/>
      <c r="TTB824" s="399"/>
      <c r="TTC824" s="399"/>
      <c r="TTD824" s="399"/>
      <c r="TTE824" s="399"/>
      <c r="TTF824" s="399"/>
      <c r="TTG824" s="399"/>
      <c r="TTH824" s="399"/>
      <c r="TTI824" s="399"/>
      <c r="TTJ824" s="399"/>
      <c r="TTK824" s="399"/>
      <c r="TTL824" s="399"/>
      <c r="TTM824" s="399"/>
      <c r="TTN824" s="399"/>
      <c r="TTO824" s="399"/>
      <c r="TTP824" s="399"/>
      <c r="TTQ824" s="399"/>
      <c r="TTR824" s="399"/>
      <c r="TTS824" s="399"/>
      <c r="TTT824" s="399"/>
      <c r="TTU824" s="399"/>
      <c r="TTV824" s="399"/>
      <c r="TTW824" s="399"/>
      <c r="TTX824" s="399"/>
      <c r="TTY824" s="399"/>
      <c r="TTZ824" s="399"/>
      <c r="TUA824" s="399"/>
      <c r="TUB824" s="399"/>
      <c r="TUC824" s="399"/>
      <c r="TUD824" s="399"/>
      <c r="TUE824" s="399"/>
      <c r="TUF824" s="399"/>
      <c r="TUG824" s="399"/>
      <c r="TUH824" s="399"/>
      <c r="TUI824" s="399"/>
      <c r="TUJ824" s="399"/>
      <c r="TUK824" s="399"/>
      <c r="TUL824" s="399"/>
      <c r="TUM824" s="399"/>
      <c r="TUN824" s="399"/>
      <c r="TUO824" s="399"/>
      <c r="TUP824" s="399"/>
      <c r="TUQ824" s="399"/>
      <c r="TUR824" s="399"/>
      <c r="TUS824" s="399"/>
      <c r="TUT824" s="399"/>
      <c r="TUU824" s="399"/>
      <c r="TUV824" s="399"/>
      <c r="TUW824" s="399"/>
      <c r="TUX824" s="399"/>
      <c r="TUY824" s="399"/>
      <c r="TUZ824" s="399"/>
      <c r="TVA824" s="399"/>
      <c r="TVB824" s="399"/>
      <c r="TVC824" s="399"/>
      <c r="TVD824" s="399"/>
      <c r="TVE824" s="399"/>
      <c r="TVF824" s="399"/>
      <c r="TVG824" s="399"/>
      <c r="TVH824" s="399"/>
      <c r="TVI824" s="399"/>
      <c r="TVJ824" s="399"/>
      <c r="TVK824" s="399"/>
      <c r="TVL824" s="399"/>
      <c r="TVM824" s="399"/>
      <c r="TVN824" s="399"/>
      <c r="TVO824" s="399"/>
      <c r="TVP824" s="399"/>
      <c r="TVQ824" s="399"/>
      <c r="TVR824" s="399"/>
      <c r="TVS824" s="399"/>
      <c r="TVT824" s="399"/>
      <c r="TVU824" s="399"/>
      <c r="TVV824" s="399"/>
      <c r="TVW824" s="399"/>
      <c r="TVX824" s="399"/>
      <c r="TVY824" s="399"/>
      <c r="TVZ824" s="399"/>
      <c r="TWA824" s="399"/>
      <c r="TWB824" s="399"/>
      <c r="TWC824" s="399"/>
      <c r="TWD824" s="399"/>
      <c r="TWE824" s="399"/>
      <c r="TWF824" s="399"/>
      <c r="TWG824" s="399"/>
      <c r="TWH824" s="399"/>
      <c r="TWI824" s="399"/>
      <c r="TWJ824" s="399"/>
      <c r="TWK824" s="399"/>
      <c r="TWL824" s="399"/>
      <c r="TWM824" s="399"/>
      <c r="TWN824" s="399"/>
      <c r="TWO824" s="399"/>
      <c r="TWP824" s="399"/>
      <c r="TWQ824" s="399"/>
      <c r="TWR824" s="399"/>
      <c r="TWS824" s="399"/>
      <c r="TWT824" s="399"/>
      <c r="TWU824" s="399"/>
      <c r="TWV824" s="399"/>
      <c r="TWW824" s="399"/>
      <c r="TWX824" s="399"/>
      <c r="TWY824" s="399"/>
      <c r="TWZ824" s="399"/>
      <c r="TXA824" s="399"/>
      <c r="TXB824" s="399"/>
      <c r="TXC824" s="399"/>
      <c r="TXD824" s="399"/>
      <c r="TXE824" s="399"/>
      <c r="TXF824" s="399"/>
      <c r="TXG824" s="399"/>
      <c r="TXH824" s="399"/>
      <c r="TXI824" s="399"/>
      <c r="TXJ824" s="399"/>
      <c r="TXK824" s="399"/>
      <c r="TXL824" s="399"/>
      <c r="TXM824" s="399"/>
      <c r="TXN824" s="399"/>
      <c r="TXO824" s="399"/>
      <c r="TXP824" s="399"/>
      <c r="TXQ824" s="399"/>
      <c r="TXR824" s="399"/>
      <c r="TXS824" s="399"/>
      <c r="TXT824" s="399"/>
      <c r="TXU824" s="399"/>
      <c r="TXV824" s="399"/>
      <c r="TXW824" s="399"/>
      <c r="TXX824" s="399"/>
      <c r="TXY824" s="399"/>
      <c r="TXZ824" s="399"/>
      <c r="TYA824" s="399"/>
      <c r="TYB824" s="399"/>
      <c r="TYC824" s="399"/>
      <c r="TYD824" s="399"/>
      <c r="TYE824" s="399"/>
      <c r="TYF824" s="399"/>
      <c r="TYG824" s="399"/>
      <c r="TYH824" s="399"/>
      <c r="TYI824" s="399"/>
      <c r="TYJ824" s="399"/>
      <c r="TYK824" s="399"/>
      <c r="TYL824" s="399"/>
      <c r="TYM824" s="399"/>
      <c r="TYN824" s="399"/>
      <c r="TYO824" s="399"/>
      <c r="TYP824" s="399"/>
      <c r="TYQ824" s="399"/>
      <c r="TYR824" s="399"/>
      <c r="TYS824" s="399"/>
      <c r="TYT824" s="399"/>
      <c r="TYU824" s="399"/>
      <c r="TYV824" s="399"/>
      <c r="TYW824" s="399"/>
      <c r="TYX824" s="399"/>
      <c r="TYY824" s="399"/>
      <c r="TYZ824" s="399"/>
      <c r="TZA824" s="399"/>
      <c r="TZB824" s="399"/>
      <c r="TZC824" s="399"/>
      <c r="TZD824" s="399"/>
      <c r="TZE824" s="399"/>
      <c r="TZF824" s="399"/>
      <c r="TZG824" s="399"/>
      <c r="TZH824" s="399"/>
      <c r="TZI824" s="399"/>
      <c r="TZJ824" s="399"/>
      <c r="TZK824" s="399"/>
      <c r="TZL824" s="399"/>
      <c r="TZM824" s="399"/>
      <c r="TZN824" s="399"/>
      <c r="TZO824" s="399"/>
      <c r="TZP824" s="399"/>
      <c r="TZQ824" s="399"/>
      <c r="TZR824" s="399"/>
      <c r="TZS824" s="399"/>
      <c r="TZT824" s="399"/>
      <c r="TZU824" s="399"/>
      <c r="TZV824" s="399"/>
      <c r="TZW824" s="399"/>
      <c r="TZX824" s="399"/>
      <c r="TZY824" s="399"/>
      <c r="TZZ824" s="399"/>
      <c r="UAA824" s="399"/>
      <c r="UAB824" s="399"/>
      <c r="UAC824" s="399"/>
      <c r="UAD824" s="399"/>
      <c r="UAE824" s="399"/>
      <c r="UAF824" s="399"/>
      <c r="UAG824" s="399"/>
      <c r="UAH824" s="399"/>
      <c r="UAI824" s="399"/>
      <c r="UAJ824" s="399"/>
      <c r="UAK824" s="399"/>
      <c r="UAL824" s="399"/>
      <c r="UAM824" s="399"/>
      <c r="UAN824" s="399"/>
      <c r="UAO824" s="399"/>
      <c r="UAP824" s="399"/>
      <c r="UAQ824" s="399"/>
      <c r="UAR824" s="399"/>
      <c r="UAS824" s="399"/>
      <c r="UAT824" s="399"/>
      <c r="UAU824" s="399"/>
      <c r="UAV824" s="399"/>
      <c r="UAW824" s="399"/>
      <c r="UAX824" s="399"/>
      <c r="UAY824" s="399"/>
      <c r="UAZ824" s="399"/>
      <c r="UBA824" s="399"/>
      <c r="UBB824" s="399"/>
      <c r="UBC824" s="399"/>
      <c r="UBD824" s="399"/>
      <c r="UBE824" s="399"/>
      <c r="UBF824" s="399"/>
      <c r="UBG824" s="399"/>
      <c r="UBH824" s="399"/>
      <c r="UBI824" s="399"/>
      <c r="UBJ824" s="399"/>
      <c r="UBK824" s="399"/>
      <c r="UBL824" s="399"/>
      <c r="UBM824" s="399"/>
      <c r="UBN824" s="399"/>
      <c r="UBO824" s="399"/>
      <c r="UBP824" s="399"/>
      <c r="UBQ824" s="399"/>
      <c r="UBR824" s="399"/>
      <c r="UBS824" s="399"/>
      <c r="UBT824" s="399"/>
      <c r="UBU824" s="399"/>
      <c r="UBV824" s="399"/>
      <c r="UBW824" s="399"/>
      <c r="UBX824" s="399"/>
      <c r="UBY824" s="399"/>
      <c r="UBZ824" s="399"/>
      <c r="UCA824" s="399"/>
      <c r="UCB824" s="399"/>
      <c r="UCC824" s="399"/>
      <c r="UCD824" s="399"/>
      <c r="UCE824" s="399"/>
      <c r="UCF824" s="399"/>
      <c r="UCG824" s="399"/>
      <c r="UCH824" s="399"/>
      <c r="UCI824" s="399"/>
      <c r="UCJ824" s="399"/>
      <c r="UCK824" s="399"/>
      <c r="UCL824" s="399"/>
      <c r="UCM824" s="399"/>
      <c r="UCN824" s="399"/>
      <c r="UCO824" s="399"/>
      <c r="UCP824" s="399"/>
      <c r="UCQ824" s="399"/>
      <c r="UCR824" s="399"/>
      <c r="UCS824" s="399"/>
      <c r="UCT824" s="399"/>
      <c r="UCU824" s="399"/>
      <c r="UCV824" s="399"/>
      <c r="UCW824" s="399"/>
      <c r="UCX824" s="399"/>
      <c r="UCY824" s="399"/>
      <c r="UCZ824" s="399"/>
      <c r="UDA824" s="399"/>
      <c r="UDB824" s="399"/>
      <c r="UDC824" s="399"/>
      <c r="UDD824" s="399"/>
      <c r="UDE824" s="399"/>
      <c r="UDF824" s="399"/>
      <c r="UDG824" s="399"/>
      <c r="UDH824" s="399"/>
      <c r="UDI824" s="399"/>
      <c r="UDJ824" s="399"/>
      <c r="UDK824" s="399"/>
      <c r="UDL824" s="399"/>
      <c r="UDM824" s="399"/>
      <c r="UDN824" s="399"/>
      <c r="UDO824" s="399"/>
      <c r="UDP824" s="399"/>
      <c r="UDQ824" s="399"/>
      <c r="UDR824" s="399"/>
      <c r="UDS824" s="399"/>
      <c r="UDT824" s="399"/>
      <c r="UDU824" s="399"/>
      <c r="UDV824" s="399"/>
      <c r="UDW824" s="399"/>
      <c r="UDX824" s="399"/>
      <c r="UDY824" s="399"/>
      <c r="UDZ824" s="399"/>
      <c r="UEA824" s="399"/>
      <c r="UEB824" s="399"/>
      <c r="UEC824" s="399"/>
      <c r="UED824" s="399"/>
      <c r="UEE824" s="399"/>
      <c r="UEF824" s="399"/>
      <c r="UEG824" s="399"/>
      <c r="UEH824" s="399"/>
      <c r="UEI824" s="399"/>
      <c r="UEJ824" s="399"/>
      <c r="UEK824" s="399"/>
      <c r="UEL824" s="399"/>
      <c r="UEM824" s="399"/>
      <c r="UEN824" s="399"/>
      <c r="UEO824" s="399"/>
      <c r="UEP824" s="399"/>
      <c r="UEQ824" s="399"/>
      <c r="UER824" s="399"/>
      <c r="UES824" s="399"/>
      <c r="UET824" s="399"/>
      <c r="UEU824" s="399"/>
      <c r="UEV824" s="399"/>
      <c r="UEW824" s="399"/>
      <c r="UEX824" s="399"/>
      <c r="UEY824" s="399"/>
      <c r="UEZ824" s="399"/>
      <c r="UFA824" s="399"/>
      <c r="UFB824" s="399"/>
      <c r="UFC824" s="399"/>
      <c r="UFD824" s="399"/>
      <c r="UFE824" s="399"/>
      <c r="UFF824" s="399"/>
      <c r="UFG824" s="399"/>
      <c r="UFH824" s="399"/>
      <c r="UFI824" s="399"/>
      <c r="UFJ824" s="399"/>
      <c r="UFK824" s="399"/>
      <c r="UFL824" s="399"/>
      <c r="UFM824" s="399"/>
      <c r="UFN824" s="399"/>
      <c r="UFO824" s="399"/>
      <c r="UFP824" s="399"/>
      <c r="UFQ824" s="399"/>
      <c r="UFR824" s="399"/>
      <c r="UFS824" s="399"/>
      <c r="UFT824" s="399"/>
      <c r="UFU824" s="399"/>
      <c r="UFV824" s="399"/>
      <c r="UFW824" s="399"/>
      <c r="UFX824" s="399"/>
      <c r="UFY824" s="399"/>
      <c r="UFZ824" s="399"/>
      <c r="UGA824" s="399"/>
      <c r="UGB824" s="399"/>
      <c r="UGC824" s="399"/>
      <c r="UGD824" s="399"/>
      <c r="UGE824" s="399"/>
      <c r="UGF824" s="399"/>
      <c r="UGG824" s="399"/>
      <c r="UGH824" s="399"/>
      <c r="UGI824" s="399"/>
      <c r="UGJ824" s="399"/>
      <c r="UGK824" s="399"/>
      <c r="UGL824" s="399"/>
      <c r="UGM824" s="399"/>
      <c r="UGN824" s="399"/>
      <c r="UGO824" s="399"/>
      <c r="UGP824" s="399"/>
      <c r="UGQ824" s="399"/>
      <c r="UGR824" s="399"/>
      <c r="UGS824" s="399"/>
      <c r="UGT824" s="399"/>
      <c r="UGU824" s="399"/>
      <c r="UGV824" s="399"/>
      <c r="UGW824" s="399"/>
      <c r="UGX824" s="399"/>
      <c r="UGY824" s="399"/>
      <c r="UGZ824" s="399"/>
      <c r="UHA824" s="399"/>
      <c r="UHB824" s="399"/>
      <c r="UHC824" s="399"/>
      <c r="UHD824" s="399"/>
      <c r="UHE824" s="399"/>
      <c r="UHF824" s="399"/>
      <c r="UHG824" s="399"/>
      <c r="UHH824" s="399"/>
      <c r="UHI824" s="399"/>
      <c r="UHJ824" s="399"/>
      <c r="UHK824" s="399"/>
      <c r="UHL824" s="399"/>
      <c r="UHM824" s="399"/>
      <c r="UHN824" s="399"/>
      <c r="UHO824" s="399"/>
      <c r="UHP824" s="399"/>
      <c r="UHQ824" s="399"/>
      <c r="UHR824" s="399"/>
      <c r="UHS824" s="399"/>
      <c r="UHT824" s="399"/>
      <c r="UHU824" s="399"/>
      <c r="UHV824" s="399"/>
      <c r="UHW824" s="399"/>
      <c r="UHX824" s="399"/>
      <c r="UHY824" s="399"/>
      <c r="UHZ824" s="399"/>
      <c r="UIA824" s="399"/>
      <c r="UIB824" s="399"/>
      <c r="UIC824" s="399"/>
      <c r="UID824" s="399"/>
      <c r="UIE824" s="399"/>
      <c r="UIF824" s="399"/>
      <c r="UIG824" s="399"/>
      <c r="UIH824" s="399"/>
      <c r="UII824" s="399"/>
      <c r="UIJ824" s="399"/>
      <c r="UIK824" s="399"/>
      <c r="UIL824" s="399"/>
      <c r="UIM824" s="399"/>
      <c r="UIN824" s="399"/>
      <c r="UIO824" s="399"/>
      <c r="UIP824" s="399"/>
      <c r="UIQ824" s="399"/>
      <c r="UIR824" s="399"/>
      <c r="UIS824" s="399"/>
      <c r="UIT824" s="399"/>
      <c r="UIU824" s="399"/>
      <c r="UIV824" s="399"/>
      <c r="UIW824" s="399"/>
      <c r="UIX824" s="399"/>
      <c r="UIY824" s="399"/>
      <c r="UIZ824" s="399"/>
      <c r="UJA824" s="399"/>
      <c r="UJB824" s="399"/>
      <c r="UJC824" s="399"/>
      <c r="UJD824" s="399"/>
      <c r="UJE824" s="399"/>
      <c r="UJF824" s="399"/>
      <c r="UJG824" s="399"/>
      <c r="UJH824" s="399"/>
      <c r="UJI824" s="399"/>
      <c r="UJJ824" s="399"/>
      <c r="UJK824" s="399"/>
      <c r="UJL824" s="399"/>
      <c r="UJM824" s="399"/>
      <c r="UJN824" s="399"/>
      <c r="UJO824" s="399"/>
      <c r="UJP824" s="399"/>
      <c r="UJQ824" s="399"/>
      <c r="UJR824" s="399"/>
      <c r="UJS824" s="399"/>
      <c r="UJT824" s="399"/>
      <c r="UJU824" s="399"/>
      <c r="UJV824" s="399"/>
      <c r="UJW824" s="399"/>
      <c r="UJX824" s="399"/>
      <c r="UJY824" s="399"/>
      <c r="UJZ824" s="399"/>
      <c r="UKA824" s="399"/>
      <c r="UKB824" s="399"/>
      <c r="UKC824" s="399"/>
      <c r="UKD824" s="399"/>
      <c r="UKE824" s="399"/>
      <c r="UKF824" s="399"/>
      <c r="UKG824" s="399"/>
      <c r="UKH824" s="399"/>
      <c r="UKI824" s="399"/>
      <c r="UKJ824" s="399"/>
      <c r="UKK824" s="399"/>
      <c r="UKL824" s="399"/>
      <c r="UKM824" s="399"/>
      <c r="UKN824" s="399"/>
      <c r="UKO824" s="399"/>
      <c r="UKP824" s="399"/>
      <c r="UKQ824" s="399"/>
      <c r="UKR824" s="399"/>
      <c r="UKS824" s="399"/>
      <c r="UKT824" s="399"/>
      <c r="UKU824" s="399"/>
      <c r="UKV824" s="399"/>
      <c r="UKW824" s="399"/>
      <c r="UKX824" s="399"/>
      <c r="UKY824" s="399"/>
      <c r="UKZ824" s="399"/>
      <c r="ULA824" s="399"/>
      <c r="ULB824" s="399"/>
      <c r="ULC824" s="399"/>
      <c r="ULD824" s="399"/>
      <c r="ULE824" s="399"/>
      <c r="ULF824" s="399"/>
      <c r="ULG824" s="399"/>
      <c r="ULH824" s="399"/>
      <c r="ULI824" s="399"/>
      <c r="ULJ824" s="399"/>
      <c r="ULK824" s="399"/>
      <c r="ULL824" s="399"/>
      <c r="ULM824" s="399"/>
      <c r="ULN824" s="399"/>
      <c r="ULO824" s="399"/>
      <c r="ULP824" s="399"/>
      <c r="ULQ824" s="399"/>
      <c r="ULR824" s="399"/>
      <c r="ULS824" s="399"/>
      <c r="ULT824" s="399"/>
      <c r="ULU824" s="399"/>
      <c r="ULV824" s="399"/>
      <c r="ULW824" s="399"/>
      <c r="ULX824" s="399"/>
      <c r="ULY824" s="399"/>
      <c r="ULZ824" s="399"/>
      <c r="UMA824" s="399"/>
      <c r="UMB824" s="399"/>
      <c r="UMC824" s="399"/>
      <c r="UMD824" s="399"/>
      <c r="UME824" s="399"/>
      <c r="UMF824" s="399"/>
      <c r="UMG824" s="399"/>
      <c r="UMH824" s="399"/>
      <c r="UMI824" s="399"/>
      <c r="UMJ824" s="399"/>
      <c r="UMK824" s="399"/>
      <c r="UML824" s="399"/>
      <c r="UMM824" s="399"/>
      <c r="UMN824" s="399"/>
      <c r="UMO824" s="399"/>
      <c r="UMP824" s="399"/>
      <c r="UMQ824" s="399"/>
      <c r="UMR824" s="399"/>
      <c r="UMS824" s="399"/>
      <c r="UMT824" s="399"/>
      <c r="UMU824" s="399"/>
      <c r="UMV824" s="399"/>
      <c r="UMW824" s="399"/>
      <c r="UMX824" s="399"/>
      <c r="UMY824" s="399"/>
      <c r="UMZ824" s="399"/>
      <c r="UNA824" s="399"/>
      <c r="UNB824" s="399"/>
      <c r="UNC824" s="399"/>
      <c r="UND824" s="399"/>
      <c r="UNE824" s="399"/>
      <c r="UNF824" s="399"/>
      <c r="UNG824" s="399"/>
      <c r="UNH824" s="399"/>
      <c r="UNI824" s="399"/>
      <c r="UNJ824" s="399"/>
      <c r="UNK824" s="399"/>
      <c r="UNL824" s="399"/>
      <c r="UNM824" s="399"/>
      <c r="UNN824" s="399"/>
      <c r="UNO824" s="399"/>
      <c r="UNP824" s="399"/>
      <c r="UNQ824" s="399"/>
      <c r="UNR824" s="399"/>
      <c r="UNS824" s="399"/>
      <c r="UNT824" s="399"/>
      <c r="UNU824" s="399"/>
      <c r="UNV824" s="399"/>
      <c r="UNW824" s="399"/>
      <c r="UNX824" s="399"/>
      <c r="UNY824" s="399"/>
      <c r="UNZ824" s="399"/>
      <c r="UOA824" s="399"/>
      <c r="UOB824" s="399"/>
      <c r="UOC824" s="399"/>
      <c r="UOD824" s="399"/>
      <c r="UOE824" s="399"/>
      <c r="UOF824" s="399"/>
      <c r="UOG824" s="399"/>
      <c r="UOH824" s="399"/>
      <c r="UOI824" s="399"/>
      <c r="UOJ824" s="399"/>
      <c r="UOK824" s="399"/>
      <c r="UOL824" s="399"/>
      <c r="UOM824" s="399"/>
      <c r="UON824" s="399"/>
      <c r="UOO824" s="399"/>
      <c r="UOP824" s="399"/>
      <c r="UOQ824" s="399"/>
      <c r="UOR824" s="399"/>
      <c r="UOS824" s="399"/>
      <c r="UOT824" s="399"/>
      <c r="UOU824" s="399"/>
      <c r="UOV824" s="399"/>
      <c r="UOW824" s="399"/>
      <c r="UOX824" s="399"/>
      <c r="UOY824" s="399"/>
      <c r="UOZ824" s="399"/>
      <c r="UPA824" s="399"/>
      <c r="UPB824" s="399"/>
      <c r="UPC824" s="399"/>
      <c r="UPD824" s="399"/>
      <c r="UPE824" s="399"/>
      <c r="UPF824" s="399"/>
      <c r="UPG824" s="399"/>
      <c r="UPH824" s="399"/>
      <c r="UPI824" s="399"/>
      <c r="UPJ824" s="399"/>
      <c r="UPK824" s="399"/>
      <c r="UPL824" s="399"/>
      <c r="UPM824" s="399"/>
      <c r="UPN824" s="399"/>
      <c r="UPO824" s="399"/>
      <c r="UPP824" s="399"/>
      <c r="UPQ824" s="399"/>
      <c r="UPR824" s="399"/>
      <c r="UPS824" s="399"/>
      <c r="UPT824" s="399"/>
      <c r="UPU824" s="399"/>
      <c r="UPV824" s="399"/>
      <c r="UPW824" s="399"/>
      <c r="UPX824" s="399"/>
      <c r="UPY824" s="399"/>
      <c r="UPZ824" s="399"/>
      <c r="UQA824" s="399"/>
      <c r="UQB824" s="399"/>
      <c r="UQC824" s="399"/>
      <c r="UQD824" s="399"/>
      <c r="UQE824" s="399"/>
      <c r="UQF824" s="399"/>
      <c r="UQG824" s="399"/>
      <c r="UQH824" s="399"/>
      <c r="UQI824" s="399"/>
      <c r="UQJ824" s="399"/>
      <c r="UQK824" s="399"/>
      <c r="UQL824" s="399"/>
      <c r="UQM824" s="399"/>
      <c r="UQN824" s="399"/>
      <c r="UQO824" s="399"/>
      <c r="UQP824" s="399"/>
      <c r="UQQ824" s="399"/>
      <c r="UQR824" s="399"/>
      <c r="UQS824" s="399"/>
      <c r="UQT824" s="399"/>
      <c r="UQU824" s="399"/>
      <c r="UQV824" s="399"/>
      <c r="UQW824" s="399"/>
      <c r="UQX824" s="399"/>
      <c r="UQY824" s="399"/>
      <c r="UQZ824" s="399"/>
      <c r="URA824" s="399"/>
      <c r="URB824" s="399"/>
      <c r="URC824" s="399"/>
      <c r="URD824" s="399"/>
      <c r="URE824" s="399"/>
      <c r="URF824" s="399"/>
      <c r="URG824" s="399"/>
      <c r="URH824" s="399"/>
      <c r="URI824" s="399"/>
      <c r="URJ824" s="399"/>
      <c r="URK824" s="399"/>
      <c r="URL824" s="399"/>
      <c r="URM824" s="399"/>
      <c r="URN824" s="399"/>
      <c r="URO824" s="399"/>
      <c r="URP824" s="399"/>
      <c r="URQ824" s="399"/>
      <c r="URR824" s="399"/>
      <c r="URS824" s="399"/>
      <c r="URT824" s="399"/>
      <c r="URU824" s="399"/>
      <c r="URV824" s="399"/>
      <c r="URW824" s="399"/>
      <c r="URX824" s="399"/>
      <c r="URY824" s="399"/>
      <c r="URZ824" s="399"/>
      <c r="USA824" s="399"/>
      <c r="USB824" s="399"/>
      <c r="USC824" s="399"/>
      <c r="USD824" s="399"/>
      <c r="USE824" s="399"/>
      <c r="USF824" s="399"/>
      <c r="USG824" s="399"/>
      <c r="USH824" s="399"/>
      <c r="USI824" s="399"/>
      <c r="USJ824" s="399"/>
      <c r="USK824" s="399"/>
      <c r="USL824" s="399"/>
      <c r="USM824" s="399"/>
      <c r="USN824" s="399"/>
      <c r="USO824" s="399"/>
      <c r="USP824" s="399"/>
      <c r="USQ824" s="399"/>
      <c r="USR824" s="399"/>
      <c r="USS824" s="399"/>
      <c r="UST824" s="399"/>
      <c r="USU824" s="399"/>
      <c r="USV824" s="399"/>
      <c r="USW824" s="399"/>
      <c r="USX824" s="399"/>
      <c r="USY824" s="399"/>
      <c r="USZ824" s="399"/>
      <c r="UTA824" s="399"/>
      <c r="UTB824" s="399"/>
      <c r="UTC824" s="399"/>
      <c r="UTD824" s="399"/>
      <c r="UTE824" s="399"/>
      <c r="UTF824" s="399"/>
      <c r="UTG824" s="399"/>
      <c r="UTH824" s="399"/>
      <c r="UTI824" s="399"/>
      <c r="UTJ824" s="399"/>
      <c r="UTK824" s="399"/>
      <c r="UTL824" s="399"/>
      <c r="UTM824" s="399"/>
      <c r="UTN824" s="399"/>
      <c r="UTO824" s="399"/>
      <c r="UTP824" s="399"/>
      <c r="UTQ824" s="399"/>
      <c r="UTR824" s="399"/>
      <c r="UTS824" s="399"/>
      <c r="UTT824" s="399"/>
      <c r="UTU824" s="399"/>
      <c r="UTV824" s="399"/>
      <c r="UTW824" s="399"/>
      <c r="UTX824" s="399"/>
      <c r="UTY824" s="399"/>
      <c r="UTZ824" s="399"/>
      <c r="UUA824" s="399"/>
      <c r="UUB824" s="399"/>
      <c r="UUC824" s="399"/>
      <c r="UUD824" s="399"/>
      <c r="UUE824" s="399"/>
      <c r="UUF824" s="399"/>
      <c r="UUG824" s="399"/>
      <c r="UUH824" s="399"/>
      <c r="UUI824" s="399"/>
      <c r="UUJ824" s="399"/>
      <c r="UUK824" s="399"/>
      <c r="UUL824" s="399"/>
      <c r="UUM824" s="399"/>
      <c r="UUN824" s="399"/>
      <c r="UUO824" s="399"/>
      <c r="UUP824" s="399"/>
      <c r="UUQ824" s="399"/>
      <c r="UUR824" s="399"/>
      <c r="UUS824" s="399"/>
      <c r="UUT824" s="399"/>
      <c r="UUU824" s="399"/>
      <c r="UUV824" s="399"/>
      <c r="UUW824" s="399"/>
      <c r="UUX824" s="399"/>
      <c r="UUY824" s="399"/>
      <c r="UUZ824" s="399"/>
      <c r="UVA824" s="399"/>
      <c r="UVB824" s="399"/>
      <c r="UVC824" s="399"/>
      <c r="UVD824" s="399"/>
      <c r="UVE824" s="399"/>
      <c r="UVF824" s="399"/>
      <c r="UVG824" s="399"/>
      <c r="UVH824" s="399"/>
      <c r="UVI824" s="399"/>
      <c r="UVJ824" s="399"/>
      <c r="UVK824" s="399"/>
      <c r="UVL824" s="399"/>
      <c r="UVM824" s="399"/>
      <c r="UVN824" s="399"/>
      <c r="UVO824" s="399"/>
      <c r="UVP824" s="399"/>
      <c r="UVQ824" s="399"/>
      <c r="UVR824" s="399"/>
      <c r="UVS824" s="399"/>
      <c r="UVT824" s="399"/>
      <c r="UVU824" s="399"/>
      <c r="UVV824" s="399"/>
      <c r="UVW824" s="399"/>
      <c r="UVX824" s="399"/>
      <c r="UVY824" s="399"/>
      <c r="UVZ824" s="399"/>
      <c r="UWA824" s="399"/>
      <c r="UWB824" s="399"/>
      <c r="UWC824" s="399"/>
      <c r="UWD824" s="399"/>
      <c r="UWE824" s="399"/>
      <c r="UWF824" s="399"/>
      <c r="UWG824" s="399"/>
      <c r="UWH824" s="399"/>
      <c r="UWI824" s="399"/>
      <c r="UWJ824" s="399"/>
      <c r="UWK824" s="399"/>
      <c r="UWL824" s="399"/>
      <c r="UWM824" s="399"/>
      <c r="UWN824" s="399"/>
      <c r="UWO824" s="399"/>
      <c r="UWP824" s="399"/>
      <c r="UWQ824" s="399"/>
      <c r="UWR824" s="399"/>
      <c r="UWS824" s="399"/>
      <c r="UWT824" s="399"/>
      <c r="UWU824" s="399"/>
      <c r="UWV824" s="399"/>
      <c r="UWW824" s="399"/>
      <c r="UWX824" s="399"/>
      <c r="UWY824" s="399"/>
      <c r="UWZ824" s="399"/>
      <c r="UXA824" s="399"/>
      <c r="UXB824" s="399"/>
      <c r="UXC824" s="399"/>
      <c r="UXD824" s="399"/>
      <c r="UXE824" s="399"/>
      <c r="UXF824" s="399"/>
      <c r="UXG824" s="399"/>
      <c r="UXH824" s="399"/>
      <c r="UXI824" s="399"/>
      <c r="UXJ824" s="399"/>
      <c r="UXK824" s="399"/>
      <c r="UXL824" s="399"/>
      <c r="UXM824" s="399"/>
      <c r="UXN824" s="399"/>
      <c r="UXO824" s="399"/>
      <c r="UXP824" s="399"/>
      <c r="UXQ824" s="399"/>
      <c r="UXR824" s="399"/>
      <c r="UXS824" s="399"/>
      <c r="UXT824" s="399"/>
      <c r="UXU824" s="399"/>
      <c r="UXV824" s="399"/>
      <c r="UXW824" s="399"/>
      <c r="UXX824" s="399"/>
      <c r="UXY824" s="399"/>
      <c r="UXZ824" s="399"/>
      <c r="UYA824" s="399"/>
      <c r="UYB824" s="399"/>
      <c r="UYC824" s="399"/>
      <c r="UYD824" s="399"/>
      <c r="UYE824" s="399"/>
      <c r="UYF824" s="399"/>
      <c r="UYG824" s="399"/>
      <c r="UYH824" s="399"/>
      <c r="UYI824" s="399"/>
      <c r="UYJ824" s="399"/>
      <c r="UYK824" s="399"/>
      <c r="UYL824" s="399"/>
      <c r="UYM824" s="399"/>
      <c r="UYN824" s="399"/>
      <c r="UYO824" s="399"/>
      <c r="UYP824" s="399"/>
      <c r="UYQ824" s="399"/>
      <c r="UYR824" s="399"/>
      <c r="UYS824" s="399"/>
      <c r="UYT824" s="399"/>
      <c r="UYU824" s="399"/>
      <c r="UYV824" s="399"/>
      <c r="UYW824" s="399"/>
      <c r="UYX824" s="399"/>
      <c r="UYY824" s="399"/>
      <c r="UYZ824" s="399"/>
      <c r="UZA824" s="399"/>
      <c r="UZB824" s="399"/>
      <c r="UZC824" s="399"/>
      <c r="UZD824" s="399"/>
      <c r="UZE824" s="399"/>
      <c r="UZF824" s="399"/>
      <c r="UZG824" s="399"/>
      <c r="UZH824" s="399"/>
      <c r="UZI824" s="399"/>
      <c r="UZJ824" s="399"/>
      <c r="UZK824" s="399"/>
      <c r="UZL824" s="399"/>
      <c r="UZM824" s="399"/>
      <c r="UZN824" s="399"/>
      <c r="UZO824" s="399"/>
      <c r="UZP824" s="399"/>
      <c r="UZQ824" s="399"/>
      <c r="UZR824" s="399"/>
      <c r="UZS824" s="399"/>
      <c r="UZT824" s="399"/>
      <c r="UZU824" s="399"/>
      <c r="UZV824" s="399"/>
      <c r="UZW824" s="399"/>
      <c r="UZX824" s="399"/>
      <c r="UZY824" s="399"/>
      <c r="UZZ824" s="399"/>
      <c r="VAA824" s="399"/>
      <c r="VAB824" s="399"/>
      <c r="VAC824" s="399"/>
      <c r="VAD824" s="399"/>
      <c r="VAE824" s="399"/>
      <c r="VAF824" s="399"/>
      <c r="VAG824" s="399"/>
      <c r="VAH824" s="399"/>
      <c r="VAI824" s="399"/>
      <c r="VAJ824" s="399"/>
      <c r="VAK824" s="399"/>
      <c r="VAL824" s="399"/>
      <c r="VAM824" s="399"/>
      <c r="VAN824" s="399"/>
      <c r="VAO824" s="399"/>
      <c r="VAP824" s="399"/>
      <c r="VAQ824" s="399"/>
      <c r="VAR824" s="399"/>
      <c r="VAS824" s="399"/>
      <c r="VAT824" s="399"/>
      <c r="VAU824" s="399"/>
      <c r="VAV824" s="399"/>
      <c r="VAW824" s="399"/>
      <c r="VAX824" s="399"/>
      <c r="VAY824" s="399"/>
      <c r="VAZ824" s="399"/>
      <c r="VBA824" s="399"/>
      <c r="VBB824" s="399"/>
      <c r="VBC824" s="399"/>
      <c r="VBD824" s="399"/>
      <c r="VBE824" s="399"/>
      <c r="VBF824" s="399"/>
      <c r="VBG824" s="399"/>
      <c r="VBH824" s="399"/>
      <c r="VBI824" s="399"/>
      <c r="VBJ824" s="399"/>
      <c r="VBK824" s="399"/>
      <c r="VBL824" s="399"/>
      <c r="VBM824" s="399"/>
      <c r="VBN824" s="399"/>
      <c r="VBO824" s="399"/>
      <c r="VBP824" s="399"/>
      <c r="VBQ824" s="399"/>
      <c r="VBR824" s="399"/>
      <c r="VBS824" s="399"/>
      <c r="VBT824" s="399"/>
      <c r="VBU824" s="399"/>
      <c r="VBV824" s="399"/>
      <c r="VBW824" s="399"/>
      <c r="VBX824" s="399"/>
      <c r="VBY824" s="399"/>
      <c r="VBZ824" s="399"/>
      <c r="VCA824" s="399"/>
      <c r="VCB824" s="399"/>
      <c r="VCC824" s="399"/>
      <c r="VCD824" s="399"/>
      <c r="VCE824" s="399"/>
      <c r="VCF824" s="399"/>
      <c r="VCG824" s="399"/>
      <c r="VCH824" s="399"/>
      <c r="VCI824" s="399"/>
      <c r="VCJ824" s="399"/>
      <c r="VCK824" s="399"/>
      <c r="VCL824" s="399"/>
      <c r="VCM824" s="399"/>
      <c r="VCN824" s="399"/>
      <c r="VCO824" s="399"/>
      <c r="VCP824" s="399"/>
      <c r="VCQ824" s="399"/>
      <c r="VCR824" s="399"/>
      <c r="VCS824" s="399"/>
      <c r="VCT824" s="399"/>
      <c r="VCU824" s="399"/>
      <c r="VCV824" s="399"/>
      <c r="VCW824" s="399"/>
      <c r="VCX824" s="399"/>
      <c r="VCY824" s="399"/>
      <c r="VCZ824" s="399"/>
      <c r="VDA824" s="399"/>
      <c r="VDB824" s="399"/>
      <c r="VDC824" s="399"/>
      <c r="VDD824" s="399"/>
      <c r="VDE824" s="399"/>
      <c r="VDF824" s="399"/>
      <c r="VDG824" s="399"/>
      <c r="VDH824" s="399"/>
      <c r="VDI824" s="399"/>
      <c r="VDJ824" s="399"/>
      <c r="VDK824" s="399"/>
      <c r="VDL824" s="399"/>
      <c r="VDM824" s="399"/>
      <c r="VDN824" s="399"/>
      <c r="VDO824" s="399"/>
      <c r="VDP824" s="399"/>
      <c r="VDQ824" s="399"/>
      <c r="VDR824" s="399"/>
      <c r="VDS824" s="399"/>
      <c r="VDT824" s="399"/>
      <c r="VDU824" s="399"/>
      <c r="VDV824" s="399"/>
      <c r="VDW824" s="399"/>
      <c r="VDX824" s="399"/>
      <c r="VDY824" s="399"/>
      <c r="VDZ824" s="399"/>
      <c r="VEA824" s="399"/>
      <c r="VEB824" s="399"/>
      <c r="VEC824" s="399"/>
      <c r="VED824" s="399"/>
      <c r="VEE824" s="399"/>
      <c r="VEF824" s="399"/>
      <c r="VEG824" s="399"/>
      <c r="VEH824" s="399"/>
      <c r="VEI824" s="399"/>
      <c r="VEJ824" s="399"/>
      <c r="VEK824" s="399"/>
      <c r="VEL824" s="399"/>
      <c r="VEM824" s="399"/>
      <c r="VEN824" s="399"/>
      <c r="VEO824" s="399"/>
      <c r="VEP824" s="399"/>
      <c r="VEQ824" s="399"/>
      <c r="VER824" s="399"/>
      <c r="VES824" s="399"/>
      <c r="VET824" s="399"/>
      <c r="VEU824" s="399"/>
      <c r="VEV824" s="399"/>
      <c r="VEW824" s="399"/>
      <c r="VEX824" s="399"/>
      <c r="VEY824" s="399"/>
      <c r="VEZ824" s="399"/>
      <c r="VFA824" s="399"/>
      <c r="VFB824" s="399"/>
      <c r="VFC824" s="399"/>
      <c r="VFD824" s="399"/>
      <c r="VFE824" s="399"/>
      <c r="VFF824" s="399"/>
      <c r="VFG824" s="399"/>
      <c r="VFH824" s="399"/>
      <c r="VFI824" s="399"/>
      <c r="VFJ824" s="399"/>
      <c r="VFK824" s="399"/>
      <c r="VFL824" s="399"/>
      <c r="VFM824" s="399"/>
      <c r="VFN824" s="399"/>
      <c r="VFO824" s="399"/>
      <c r="VFP824" s="399"/>
      <c r="VFQ824" s="399"/>
      <c r="VFR824" s="399"/>
      <c r="VFS824" s="399"/>
      <c r="VFT824" s="399"/>
      <c r="VFU824" s="399"/>
      <c r="VFV824" s="399"/>
      <c r="VFW824" s="399"/>
      <c r="VFX824" s="399"/>
      <c r="VFY824" s="399"/>
      <c r="VFZ824" s="399"/>
      <c r="VGA824" s="399"/>
      <c r="VGB824" s="399"/>
      <c r="VGC824" s="399"/>
      <c r="VGD824" s="399"/>
      <c r="VGE824" s="399"/>
      <c r="VGF824" s="399"/>
      <c r="VGG824" s="399"/>
      <c r="VGH824" s="399"/>
      <c r="VGI824" s="399"/>
      <c r="VGJ824" s="399"/>
      <c r="VGK824" s="399"/>
      <c r="VGL824" s="399"/>
      <c r="VGM824" s="399"/>
      <c r="VGN824" s="399"/>
      <c r="VGO824" s="399"/>
      <c r="VGP824" s="399"/>
      <c r="VGQ824" s="399"/>
      <c r="VGR824" s="399"/>
      <c r="VGS824" s="399"/>
      <c r="VGT824" s="399"/>
      <c r="VGU824" s="399"/>
      <c r="VGV824" s="399"/>
      <c r="VGW824" s="399"/>
      <c r="VGX824" s="399"/>
      <c r="VGY824" s="399"/>
      <c r="VGZ824" s="399"/>
      <c r="VHA824" s="399"/>
      <c r="VHB824" s="399"/>
      <c r="VHC824" s="399"/>
      <c r="VHD824" s="399"/>
      <c r="VHE824" s="399"/>
      <c r="VHF824" s="399"/>
      <c r="VHG824" s="399"/>
      <c r="VHH824" s="399"/>
      <c r="VHI824" s="399"/>
      <c r="VHJ824" s="399"/>
      <c r="VHK824" s="399"/>
      <c r="VHL824" s="399"/>
      <c r="VHM824" s="399"/>
      <c r="VHN824" s="399"/>
      <c r="VHO824" s="399"/>
      <c r="VHP824" s="399"/>
      <c r="VHQ824" s="399"/>
      <c r="VHR824" s="399"/>
      <c r="VHS824" s="399"/>
      <c r="VHT824" s="399"/>
      <c r="VHU824" s="399"/>
      <c r="VHV824" s="399"/>
      <c r="VHW824" s="399"/>
      <c r="VHX824" s="399"/>
      <c r="VHY824" s="399"/>
      <c r="VHZ824" s="399"/>
      <c r="VIA824" s="399"/>
      <c r="VIB824" s="399"/>
      <c r="VIC824" s="399"/>
      <c r="VID824" s="399"/>
      <c r="VIE824" s="399"/>
      <c r="VIF824" s="399"/>
      <c r="VIG824" s="399"/>
      <c r="VIH824" s="399"/>
      <c r="VII824" s="399"/>
      <c r="VIJ824" s="399"/>
      <c r="VIK824" s="399"/>
      <c r="VIL824" s="399"/>
      <c r="VIM824" s="399"/>
      <c r="VIN824" s="399"/>
      <c r="VIO824" s="399"/>
      <c r="VIP824" s="399"/>
      <c r="VIQ824" s="399"/>
      <c r="VIR824" s="399"/>
      <c r="VIS824" s="399"/>
      <c r="VIT824" s="399"/>
      <c r="VIU824" s="399"/>
      <c r="VIV824" s="399"/>
      <c r="VIW824" s="399"/>
      <c r="VIX824" s="399"/>
      <c r="VIY824" s="399"/>
      <c r="VIZ824" s="399"/>
      <c r="VJA824" s="399"/>
      <c r="VJB824" s="399"/>
      <c r="VJC824" s="399"/>
      <c r="VJD824" s="399"/>
      <c r="VJE824" s="399"/>
      <c r="VJF824" s="399"/>
      <c r="VJG824" s="399"/>
      <c r="VJH824" s="399"/>
      <c r="VJI824" s="399"/>
      <c r="VJJ824" s="399"/>
      <c r="VJK824" s="399"/>
      <c r="VJL824" s="399"/>
      <c r="VJM824" s="399"/>
      <c r="VJN824" s="399"/>
      <c r="VJO824" s="399"/>
      <c r="VJP824" s="399"/>
      <c r="VJQ824" s="399"/>
      <c r="VJR824" s="399"/>
      <c r="VJS824" s="399"/>
      <c r="VJT824" s="399"/>
      <c r="VJU824" s="399"/>
      <c r="VJV824" s="399"/>
      <c r="VJW824" s="399"/>
      <c r="VJX824" s="399"/>
      <c r="VJY824" s="399"/>
      <c r="VJZ824" s="399"/>
      <c r="VKA824" s="399"/>
      <c r="VKB824" s="399"/>
      <c r="VKC824" s="399"/>
      <c r="VKD824" s="399"/>
      <c r="VKE824" s="399"/>
      <c r="VKF824" s="399"/>
      <c r="VKG824" s="399"/>
      <c r="VKH824" s="399"/>
      <c r="VKI824" s="399"/>
      <c r="VKJ824" s="399"/>
      <c r="VKK824" s="399"/>
      <c r="VKL824" s="399"/>
      <c r="VKM824" s="399"/>
      <c r="VKN824" s="399"/>
      <c r="VKO824" s="399"/>
      <c r="VKP824" s="399"/>
      <c r="VKQ824" s="399"/>
      <c r="VKR824" s="399"/>
      <c r="VKS824" s="399"/>
      <c r="VKT824" s="399"/>
      <c r="VKU824" s="399"/>
      <c r="VKV824" s="399"/>
      <c r="VKW824" s="399"/>
      <c r="VKX824" s="399"/>
      <c r="VKY824" s="399"/>
      <c r="VKZ824" s="399"/>
      <c r="VLA824" s="399"/>
      <c r="VLB824" s="399"/>
      <c r="VLC824" s="399"/>
      <c r="VLD824" s="399"/>
      <c r="VLE824" s="399"/>
      <c r="VLF824" s="399"/>
      <c r="VLG824" s="399"/>
      <c r="VLH824" s="399"/>
      <c r="VLI824" s="399"/>
      <c r="VLJ824" s="399"/>
      <c r="VLK824" s="399"/>
      <c r="VLL824" s="399"/>
      <c r="VLM824" s="399"/>
      <c r="VLN824" s="399"/>
      <c r="VLO824" s="399"/>
      <c r="VLP824" s="399"/>
      <c r="VLQ824" s="399"/>
      <c r="VLR824" s="399"/>
      <c r="VLS824" s="399"/>
      <c r="VLT824" s="399"/>
      <c r="VLU824" s="399"/>
      <c r="VLV824" s="399"/>
      <c r="VLW824" s="399"/>
      <c r="VLX824" s="399"/>
      <c r="VLY824" s="399"/>
      <c r="VLZ824" s="399"/>
      <c r="VMA824" s="399"/>
      <c r="VMB824" s="399"/>
      <c r="VMC824" s="399"/>
      <c r="VMD824" s="399"/>
      <c r="VME824" s="399"/>
      <c r="VMF824" s="399"/>
      <c r="VMG824" s="399"/>
      <c r="VMH824" s="399"/>
      <c r="VMI824" s="399"/>
      <c r="VMJ824" s="399"/>
      <c r="VMK824" s="399"/>
      <c r="VML824" s="399"/>
      <c r="VMM824" s="399"/>
      <c r="VMN824" s="399"/>
      <c r="VMO824" s="399"/>
      <c r="VMP824" s="399"/>
      <c r="VMQ824" s="399"/>
      <c r="VMR824" s="399"/>
      <c r="VMS824" s="399"/>
      <c r="VMT824" s="399"/>
      <c r="VMU824" s="399"/>
      <c r="VMV824" s="399"/>
      <c r="VMW824" s="399"/>
      <c r="VMX824" s="399"/>
      <c r="VMY824" s="399"/>
      <c r="VMZ824" s="399"/>
      <c r="VNA824" s="399"/>
      <c r="VNB824" s="399"/>
      <c r="VNC824" s="399"/>
      <c r="VND824" s="399"/>
      <c r="VNE824" s="399"/>
      <c r="VNF824" s="399"/>
      <c r="VNG824" s="399"/>
      <c r="VNH824" s="399"/>
      <c r="VNI824" s="399"/>
      <c r="VNJ824" s="399"/>
      <c r="VNK824" s="399"/>
      <c r="VNL824" s="399"/>
      <c r="VNM824" s="399"/>
      <c r="VNN824" s="399"/>
      <c r="VNO824" s="399"/>
      <c r="VNP824" s="399"/>
      <c r="VNQ824" s="399"/>
      <c r="VNR824" s="399"/>
      <c r="VNS824" s="399"/>
      <c r="VNT824" s="399"/>
      <c r="VNU824" s="399"/>
      <c r="VNV824" s="399"/>
      <c r="VNW824" s="399"/>
      <c r="VNX824" s="399"/>
      <c r="VNY824" s="399"/>
      <c r="VNZ824" s="399"/>
      <c r="VOA824" s="399"/>
      <c r="VOB824" s="399"/>
      <c r="VOC824" s="399"/>
      <c r="VOD824" s="399"/>
      <c r="VOE824" s="399"/>
      <c r="VOF824" s="399"/>
      <c r="VOG824" s="399"/>
      <c r="VOH824" s="399"/>
      <c r="VOI824" s="399"/>
      <c r="VOJ824" s="399"/>
      <c r="VOK824" s="399"/>
      <c r="VOL824" s="399"/>
      <c r="VOM824" s="399"/>
      <c r="VON824" s="399"/>
      <c r="VOO824" s="399"/>
      <c r="VOP824" s="399"/>
      <c r="VOQ824" s="399"/>
      <c r="VOR824" s="399"/>
      <c r="VOS824" s="399"/>
      <c r="VOT824" s="399"/>
      <c r="VOU824" s="399"/>
      <c r="VOV824" s="399"/>
      <c r="VOW824" s="399"/>
      <c r="VOX824" s="399"/>
      <c r="VOY824" s="399"/>
      <c r="VOZ824" s="399"/>
      <c r="VPA824" s="399"/>
      <c r="VPB824" s="399"/>
      <c r="VPC824" s="399"/>
      <c r="VPD824" s="399"/>
      <c r="VPE824" s="399"/>
      <c r="VPF824" s="399"/>
      <c r="VPG824" s="399"/>
      <c r="VPH824" s="399"/>
      <c r="VPI824" s="399"/>
      <c r="VPJ824" s="399"/>
      <c r="VPK824" s="399"/>
      <c r="VPL824" s="399"/>
      <c r="VPM824" s="399"/>
      <c r="VPN824" s="399"/>
      <c r="VPO824" s="399"/>
      <c r="VPP824" s="399"/>
      <c r="VPQ824" s="399"/>
      <c r="VPR824" s="399"/>
      <c r="VPS824" s="399"/>
      <c r="VPT824" s="399"/>
      <c r="VPU824" s="399"/>
      <c r="VPV824" s="399"/>
      <c r="VPW824" s="399"/>
      <c r="VPX824" s="399"/>
      <c r="VPY824" s="399"/>
      <c r="VPZ824" s="399"/>
      <c r="VQA824" s="399"/>
      <c r="VQB824" s="399"/>
      <c r="VQC824" s="399"/>
      <c r="VQD824" s="399"/>
      <c r="VQE824" s="399"/>
      <c r="VQF824" s="399"/>
      <c r="VQG824" s="399"/>
      <c r="VQH824" s="399"/>
      <c r="VQI824" s="399"/>
      <c r="VQJ824" s="399"/>
      <c r="VQK824" s="399"/>
      <c r="VQL824" s="399"/>
      <c r="VQM824" s="399"/>
      <c r="VQN824" s="399"/>
      <c r="VQO824" s="399"/>
      <c r="VQP824" s="399"/>
      <c r="VQQ824" s="399"/>
      <c r="VQR824" s="399"/>
      <c r="VQS824" s="399"/>
      <c r="VQT824" s="399"/>
      <c r="VQU824" s="399"/>
      <c r="VQV824" s="399"/>
      <c r="VQW824" s="399"/>
      <c r="VQX824" s="399"/>
      <c r="VQY824" s="399"/>
      <c r="VQZ824" s="399"/>
      <c r="VRA824" s="399"/>
      <c r="VRB824" s="399"/>
      <c r="VRC824" s="399"/>
      <c r="VRD824" s="399"/>
      <c r="VRE824" s="399"/>
      <c r="VRF824" s="399"/>
      <c r="VRG824" s="399"/>
      <c r="VRH824" s="399"/>
      <c r="VRI824" s="399"/>
      <c r="VRJ824" s="399"/>
      <c r="VRK824" s="399"/>
      <c r="VRL824" s="399"/>
      <c r="VRM824" s="399"/>
      <c r="VRN824" s="399"/>
      <c r="VRO824" s="399"/>
      <c r="VRP824" s="399"/>
      <c r="VRQ824" s="399"/>
      <c r="VRR824" s="399"/>
      <c r="VRS824" s="399"/>
      <c r="VRT824" s="399"/>
      <c r="VRU824" s="399"/>
      <c r="VRV824" s="399"/>
      <c r="VRW824" s="399"/>
      <c r="VRX824" s="399"/>
      <c r="VRY824" s="399"/>
      <c r="VRZ824" s="399"/>
      <c r="VSA824" s="399"/>
      <c r="VSB824" s="399"/>
      <c r="VSC824" s="399"/>
      <c r="VSD824" s="399"/>
      <c r="VSE824" s="399"/>
      <c r="VSF824" s="399"/>
      <c r="VSG824" s="399"/>
      <c r="VSH824" s="399"/>
      <c r="VSI824" s="399"/>
      <c r="VSJ824" s="399"/>
      <c r="VSK824" s="399"/>
      <c r="VSL824" s="399"/>
      <c r="VSM824" s="399"/>
      <c r="VSN824" s="399"/>
      <c r="VSO824" s="399"/>
      <c r="VSP824" s="399"/>
      <c r="VSQ824" s="399"/>
      <c r="VSR824" s="399"/>
      <c r="VSS824" s="399"/>
      <c r="VST824" s="399"/>
      <c r="VSU824" s="399"/>
      <c r="VSV824" s="399"/>
      <c r="VSW824" s="399"/>
      <c r="VSX824" s="399"/>
      <c r="VSY824" s="399"/>
      <c r="VSZ824" s="399"/>
      <c r="VTA824" s="399"/>
      <c r="VTB824" s="399"/>
      <c r="VTC824" s="399"/>
      <c r="VTD824" s="399"/>
      <c r="VTE824" s="399"/>
      <c r="VTF824" s="399"/>
      <c r="VTG824" s="399"/>
      <c r="VTH824" s="399"/>
      <c r="VTI824" s="399"/>
      <c r="VTJ824" s="399"/>
      <c r="VTK824" s="399"/>
      <c r="VTL824" s="399"/>
      <c r="VTM824" s="399"/>
      <c r="VTN824" s="399"/>
      <c r="VTO824" s="399"/>
      <c r="VTP824" s="399"/>
      <c r="VTQ824" s="399"/>
      <c r="VTR824" s="399"/>
      <c r="VTS824" s="399"/>
      <c r="VTT824" s="399"/>
      <c r="VTU824" s="399"/>
      <c r="VTV824" s="399"/>
      <c r="VTW824" s="399"/>
      <c r="VTX824" s="399"/>
      <c r="VTY824" s="399"/>
      <c r="VTZ824" s="399"/>
      <c r="VUA824" s="399"/>
      <c r="VUB824" s="399"/>
      <c r="VUC824" s="399"/>
      <c r="VUD824" s="399"/>
      <c r="VUE824" s="399"/>
      <c r="VUF824" s="399"/>
      <c r="VUG824" s="399"/>
      <c r="VUH824" s="399"/>
      <c r="VUI824" s="399"/>
      <c r="VUJ824" s="399"/>
      <c r="VUK824" s="399"/>
      <c r="VUL824" s="399"/>
      <c r="VUM824" s="399"/>
      <c r="VUN824" s="399"/>
      <c r="VUO824" s="399"/>
      <c r="VUP824" s="399"/>
      <c r="VUQ824" s="399"/>
      <c r="VUR824" s="399"/>
      <c r="VUS824" s="399"/>
      <c r="VUT824" s="399"/>
      <c r="VUU824" s="399"/>
      <c r="VUV824" s="399"/>
      <c r="VUW824" s="399"/>
      <c r="VUX824" s="399"/>
      <c r="VUY824" s="399"/>
      <c r="VUZ824" s="399"/>
      <c r="VVA824" s="399"/>
      <c r="VVB824" s="399"/>
      <c r="VVC824" s="399"/>
      <c r="VVD824" s="399"/>
      <c r="VVE824" s="399"/>
      <c r="VVF824" s="399"/>
      <c r="VVG824" s="399"/>
      <c r="VVH824" s="399"/>
      <c r="VVI824" s="399"/>
      <c r="VVJ824" s="399"/>
      <c r="VVK824" s="399"/>
      <c r="VVL824" s="399"/>
      <c r="VVM824" s="399"/>
      <c r="VVN824" s="399"/>
      <c r="VVO824" s="399"/>
      <c r="VVP824" s="399"/>
      <c r="VVQ824" s="399"/>
      <c r="VVR824" s="399"/>
      <c r="VVS824" s="399"/>
      <c r="VVT824" s="399"/>
      <c r="VVU824" s="399"/>
      <c r="VVV824" s="399"/>
      <c r="VVW824" s="399"/>
      <c r="VVX824" s="399"/>
      <c r="VVY824" s="399"/>
      <c r="VVZ824" s="399"/>
      <c r="VWA824" s="399"/>
      <c r="VWB824" s="399"/>
      <c r="VWC824" s="399"/>
      <c r="VWD824" s="399"/>
      <c r="VWE824" s="399"/>
      <c r="VWF824" s="399"/>
      <c r="VWG824" s="399"/>
      <c r="VWH824" s="399"/>
      <c r="VWI824" s="399"/>
      <c r="VWJ824" s="399"/>
      <c r="VWK824" s="399"/>
      <c r="VWL824" s="399"/>
      <c r="VWM824" s="399"/>
      <c r="VWN824" s="399"/>
      <c r="VWO824" s="399"/>
      <c r="VWP824" s="399"/>
      <c r="VWQ824" s="399"/>
      <c r="VWR824" s="399"/>
      <c r="VWS824" s="399"/>
      <c r="VWT824" s="399"/>
      <c r="VWU824" s="399"/>
      <c r="VWV824" s="399"/>
      <c r="VWW824" s="399"/>
      <c r="VWX824" s="399"/>
      <c r="VWY824" s="399"/>
      <c r="VWZ824" s="399"/>
      <c r="VXA824" s="399"/>
      <c r="VXB824" s="399"/>
      <c r="VXC824" s="399"/>
      <c r="VXD824" s="399"/>
      <c r="VXE824" s="399"/>
      <c r="VXF824" s="399"/>
      <c r="VXG824" s="399"/>
      <c r="VXH824" s="399"/>
      <c r="VXI824" s="399"/>
      <c r="VXJ824" s="399"/>
      <c r="VXK824" s="399"/>
      <c r="VXL824" s="399"/>
      <c r="VXM824" s="399"/>
      <c r="VXN824" s="399"/>
      <c r="VXO824" s="399"/>
      <c r="VXP824" s="399"/>
      <c r="VXQ824" s="399"/>
      <c r="VXR824" s="399"/>
      <c r="VXS824" s="399"/>
      <c r="VXT824" s="399"/>
      <c r="VXU824" s="399"/>
      <c r="VXV824" s="399"/>
      <c r="VXW824" s="399"/>
      <c r="VXX824" s="399"/>
      <c r="VXY824" s="399"/>
      <c r="VXZ824" s="399"/>
      <c r="VYA824" s="399"/>
      <c r="VYB824" s="399"/>
      <c r="VYC824" s="399"/>
      <c r="VYD824" s="399"/>
      <c r="VYE824" s="399"/>
      <c r="VYF824" s="399"/>
      <c r="VYG824" s="399"/>
      <c r="VYH824" s="399"/>
      <c r="VYI824" s="399"/>
      <c r="VYJ824" s="399"/>
      <c r="VYK824" s="399"/>
      <c r="VYL824" s="399"/>
      <c r="VYM824" s="399"/>
      <c r="VYN824" s="399"/>
      <c r="VYO824" s="399"/>
      <c r="VYP824" s="399"/>
      <c r="VYQ824" s="399"/>
      <c r="VYR824" s="399"/>
      <c r="VYS824" s="399"/>
      <c r="VYT824" s="399"/>
      <c r="VYU824" s="399"/>
      <c r="VYV824" s="399"/>
      <c r="VYW824" s="399"/>
      <c r="VYX824" s="399"/>
      <c r="VYY824" s="399"/>
      <c r="VYZ824" s="399"/>
      <c r="VZA824" s="399"/>
      <c r="VZB824" s="399"/>
      <c r="VZC824" s="399"/>
      <c r="VZD824" s="399"/>
      <c r="VZE824" s="399"/>
      <c r="VZF824" s="399"/>
      <c r="VZG824" s="399"/>
      <c r="VZH824" s="399"/>
      <c r="VZI824" s="399"/>
      <c r="VZJ824" s="399"/>
      <c r="VZK824" s="399"/>
      <c r="VZL824" s="399"/>
      <c r="VZM824" s="399"/>
      <c r="VZN824" s="399"/>
      <c r="VZO824" s="399"/>
      <c r="VZP824" s="399"/>
      <c r="VZQ824" s="399"/>
      <c r="VZR824" s="399"/>
      <c r="VZS824" s="399"/>
      <c r="VZT824" s="399"/>
      <c r="VZU824" s="399"/>
      <c r="VZV824" s="399"/>
      <c r="VZW824" s="399"/>
      <c r="VZX824" s="399"/>
      <c r="VZY824" s="399"/>
      <c r="VZZ824" s="399"/>
      <c r="WAA824" s="399"/>
      <c r="WAB824" s="399"/>
      <c r="WAC824" s="399"/>
      <c r="WAD824" s="399"/>
      <c r="WAE824" s="399"/>
      <c r="WAF824" s="399"/>
      <c r="WAG824" s="399"/>
      <c r="WAH824" s="399"/>
      <c r="WAI824" s="399"/>
      <c r="WAJ824" s="399"/>
      <c r="WAK824" s="399"/>
      <c r="WAL824" s="399"/>
      <c r="WAM824" s="399"/>
      <c r="WAN824" s="399"/>
      <c r="WAO824" s="399"/>
      <c r="WAP824" s="399"/>
      <c r="WAQ824" s="399"/>
      <c r="WAR824" s="399"/>
      <c r="WAS824" s="399"/>
      <c r="WAT824" s="399"/>
      <c r="WAU824" s="399"/>
      <c r="WAV824" s="399"/>
      <c r="WAW824" s="399"/>
      <c r="WAX824" s="399"/>
      <c r="WAY824" s="399"/>
      <c r="WAZ824" s="399"/>
      <c r="WBA824" s="399"/>
      <c r="WBB824" s="399"/>
      <c r="WBC824" s="399"/>
      <c r="WBD824" s="399"/>
      <c r="WBE824" s="399"/>
      <c r="WBF824" s="399"/>
      <c r="WBG824" s="399"/>
      <c r="WBH824" s="399"/>
      <c r="WBI824" s="399"/>
      <c r="WBJ824" s="399"/>
      <c r="WBK824" s="399"/>
      <c r="WBL824" s="399"/>
      <c r="WBM824" s="399"/>
      <c r="WBN824" s="399"/>
      <c r="WBO824" s="399"/>
      <c r="WBP824" s="399"/>
      <c r="WBQ824" s="399"/>
      <c r="WBR824" s="399"/>
      <c r="WBS824" s="399"/>
      <c r="WBT824" s="399"/>
      <c r="WBU824" s="399"/>
      <c r="WBV824" s="399"/>
      <c r="WBW824" s="399"/>
      <c r="WBX824" s="399"/>
      <c r="WBY824" s="399"/>
      <c r="WBZ824" s="399"/>
      <c r="WCA824" s="399"/>
      <c r="WCB824" s="399"/>
      <c r="WCC824" s="399"/>
      <c r="WCD824" s="399"/>
      <c r="WCE824" s="399"/>
      <c r="WCF824" s="399"/>
      <c r="WCG824" s="399"/>
      <c r="WCH824" s="399"/>
      <c r="WCI824" s="399"/>
      <c r="WCJ824" s="399"/>
      <c r="WCK824" s="399"/>
      <c r="WCL824" s="399"/>
      <c r="WCM824" s="399"/>
      <c r="WCN824" s="399"/>
      <c r="WCO824" s="399"/>
      <c r="WCP824" s="399"/>
      <c r="WCQ824" s="399"/>
      <c r="WCR824" s="399"/>
      <c r="WCS824" s="399"/>
      <c r="WCT824" s="399"/>
      <c r="WCU824" s="399"/>
      <c r="WCV824" s="399"/>
      <c r="WCW824" s="399"/>
      <c r="WCX824" s="399"/>
      <c r="WCY824" s="399"/>
      <c r="WCZ824" s="399"/>
      <c r="WDA824" s="399"/>
      <c r="WDB824" s="399"/>
      <c r="WDC824" s="399"/>
      <c r="WDD824" s="399"/>
      <c r="WDE824" s="399"/>
      <c r="WDF824" s="399"/>
      <c r="WDG824" s="399"/>
      <c r="WDH824" s="399"/>
      <c r="WDI824" s="399"/>
      <c r="WDJ824" s="399"/>
      <c r="WDK824" s="399"/>
      <c r="WDL824" s="399"/>
      <c r="WDM824" s="399"/>
      <c r="WDN824" s="399"/>
      <c r="WDO824" s="399"/>
      <c r="WDP824" s="399"/>
      <c r="WDQ824" s="399"/>
      <c r="WDR824" s="399"/>
      <c r="WDS824" s="399"/>
      <c r="WDT824" s="399"/>
      <c r="WDU824" s="399"/>
      <c r="WDV824" s="399"/>
      <c r="WDW824" s="399"/>
      <c r="WDX824" s="399"/>
      <c r="WDY824" s="399"/>
      <c r="WDZ824" s="399"/>
      <c r="WEA824" s="399"/>
      <c r="WEB824" s="399"/>
      <c r="WEC824" s="399"/>
      <c r="WED824" s="399"/>
      <c r="WEE824" s="399"/>
      <c r="WEF824" s="399"/>
      <c r="WEG824" s="399"/>
      <c r="WEH824" s="399"/>
      <c r="WEI824" s="399"/>
      <c r="WEJ824" s="399"/>
      <c r="WEK824" s="399"/>
      <c r="WEL824" s="399"/>
      <c r="WEM824" s="399"/>
      <c r="WEN824" s="399"/>
      <c r="WEO824" s="399"/>
      <c r="WEP824" s="399"/>
      <c r="WEQ824" s="399"/>
      <c r="WER824" s="399"/>
      <c r="WES824" s="399"/>
      <c r="WET824" s="399"/>
      <c r="WEU824" s="399"/>
      <c r="WEV824" s="399"/>
      <c r="WEW824" s="399"/>
      <c r="WEX824" s="399"/>
      <c r="WEY824" s="399"/>
      <c r="WEZ824" s="399"/>
      <c r="WFA824" s="399"/>
      <c r="WFB824" s="399"/>
      <c r="WFC824" s="399"/>
      <c r="WFD824" s="399"/>
      <c r="WFE824" s="399"/>
      <c r="WFF824" s="399"/>
      <c r="WFG824" s="399"/>
      <c r="WFH824" s="399"/>
      <c r="WFI824" s="399"/>
      <c r="WFJ824" s="399"/>
      <c r="WFK824" s="399"/>
      <c r="WFL824" s="399"/>
      <c r="WFM824" s="399"/>
      <c r="WFN824" s="399"/>
      <c r="WFO824" s="399"/>
      <c r="WFP824" s="399"/>
      <c r="WFQ824" s="399"/>
      <c r="WFR824" s="399"/>
      <c r="WFS824" s="399"/>
      <c r="WFT824" s="399"/>
      <c r="WFU824" s="399"/>
      <c r="WFV824" s="399"/>
      <c r="WFW824" s="399"/>
      <c r="WFX824" s="399"/>
      <c r="WFY824" s="399"/>
      <c r="WFZ824" s="399"/>
      <c r="WGA824" s="399"/>
      <c r="WGB824" s="399"/>
      <c r="WGC824" s="399"/>
      <c r="WGD824" s="399"/>
      <c r="WGE824" s="399"/>
      <c r="WGF824" s="399"/>
      <c r="WGG824" s="399"/>
      <c r="WGH824" s="399"/>
      <c r="WGI824" s="399"/>
      <c r="WGJ824" s="399"/>
      <c r="WGK824" s="399"/>
      <c r="WGL824" s="399"/>
      <c r="WGM824" s="399"/>
      <c r="WGN824" s="399"/>
      <c r="WGO824" s="399"/>
      <c r="WGP824" s="399"/>
      <c r="WGQ824" s="399"/>
      <c r="WGR824" s="399"/>
      <c r="WGS824" s="399"/>
      <c r="WGT824" s="399"/>
      <c r="WGU824" s="399"/>
      <c r="WGV824" s="399"/>
      <c r="WGW824" s="399"/>
      <c r="WGX824" s="399"/>
      <c r="WGY824" s="399"/>
      <c r="WGZ824" s="399"/>
      <c r="WHA824" s="399"/>
      <c r="WHB824" s="399"/>
      <c r="WHC824" s="399"/>
      <c r="WHD824" s="399"/>
      <c r="WHE824" s="399"/>
      <c r="WHF824" s="399"/>
      <c r="WHG824" s="399"/>
      <c r="WHH824" s="399"/>
      <c r="WHI824" s="399"/>
      <c r="WHJ824" s="399"/>
      <c r="WHK824" s="399"/>
      <c r="WHL824" s="399"/>
      <c r="WHM824" s="399"/>
      <c r="WHN824" s="399"/>
      <c r="WHO824" s="399"/>
      <c r="WHP824" s="399"/>
      <c r="WHQ824" s="399"/>
      <c r="WHR824" s="399"/>
      <c r="WHS824" s="399"/>
      <c r="WHT824" s="399"/>
      <c r="WHU824" s="399"/>
      <c r="WHV824" s="399"/>
      <c r="WHW824" s="399"/>
      <c r="WHX824" s="399"/>
      <c r="WHY824" s="399"/>
      <c r="WHZ824" s="399"/>
      <c r="WIA824" s="399"/>
      <c r="WIB824" s="399"/>
      <c r="WIC824" s="399"/>
      <c r="WID824" s="399"/>
      <c r="WIE824" s="399"/>
      <c r="WIF824" s="399"/>
      <c r="WIG824" s="399"/>
      <c r="WIH824" s="399"/>
      <c r="WII824" s="399"/>
      <c r="WIJ824" s="399"/>
      <c r="WIK824" s="399"/>
      <c r="WIL824" s="399"/>
      <c r="WIM824" s="399"/>
      <c r="WIN824" s="399"/>
      <c r="WIO824" s="399"/>
      <c r="WIP824" s="399"/>
      <c r="WIQ824" s="399"/>
      <c r="WIR824" s="399"/>
      <c r="WIS824" s="399"/>
      <c r="WIT824" s="399"/>
      <c r="WIU824" s="399"/>
      <c r="WIV824" s="399"/>
      <c r="WIW824" s="399"/>
      <c r="WIX824" s="399"/>
      <c r="WIY824" s="399"/>
      <c r="WIZ824" s="399"/>
      <c r="WJA824" s="399"/>
      <c r="WJB824" s="399"/>
      <c r="WJC824" s="399"/>
      <c r="WJD824" s="399"/>
      <c r="WJE824" s="399"/>
      <c r="WJF824" s="399"/>
      <c r="WJG824" s="399"/>
      <c r="WJH824" s="399"/>
      <c r="WJI824" s="399"/>
      <c r="WJJ824" s="399"/>
      <c r="WJK824" s="399"/>
      <c r="WJL824" s="399"/>
      <c r="WJM824" s="399"/>
      <c r="WJN824" s="399"/>
      <c r="WJO824" s="399"/>
      <c r="WJP824" s="399"/>
      <c r="WJQ824" s="399"/>
      <c r="WJR824" s="399"/>
      <c r="WJS824" s="399"/>
      <c r="WJT824" s="399"/>
      <c r="WJU824" s="399"/>
      <c r="WJV824" s="399"/>
      <c r="WJW824" s="399"/>
      <c r="WJX824" s="399"/>
      <c r="WJY824" s="399"/>
      <c r="WJZ824" s="399"/>
      <c r="WKA824" s="399"/>
      <c r="WKB824" s="399"/>
      <c r="WKC824" s="399"/>
      <c r="WKD824" s="399"/>
      <c r="WKE824" s="399"/>
      <c r="WKF824" s="399"/>
      <c r="WKG824" s="399"/>
      <c r="WKH824" s="399"/>
      <c r="WKI824" s="399"/>
      <c r="WKJ824" s="399"/>
      <c r="WKK824" s="399"/>
      <c r="WKL824" s="399"/>
      <c r="WKM824" s="399"/>
      <c r="WKN824" s="399"/>
      <c r="WKO824" s="399"/>
      <c r="WKP824" s="399"/>
      <c r="WKQ824" s="399"/>
      <c r="WKR824" s="399"/>
      <c r="WKS824" s="399"/>
      <c r="WKT824" s="399"/>
      <c r="WKU824" s="399"/>
      <c r="WKV824" s="399"/>
      <c r="WKW824" s="399"/>
      <c r="WKX824" s="399"/>
      <c r="WKY824" s="399"/>
      <c r="WKZ824" s="399"/>
      <c r="WLA824" s="399"/>
      <c r="WLB824" s="399"/>
      <c r="WLC824" s="399"/>
      <c r="WLD824" s="399"/>
      <c r="WLE824" s="399"/>
      <c r="WLF824" s="399"/>
      <c r="WLG824" s="399"/>
      <c r="WLH824" s="399"/>
      <c r="WLI824" s="399"/>
      <c r="WLJ824" s="399"/>
      <c r="WLK824" s="399"/>
      <c r="WLL824" s="399"/>
      <c r="WLM824" s="399"/>
      <c r="WLN824" s="399"/>
      <c r="WLO824" s="399"/>
      <c r="WLP824" s="399"/>
      <c r="WLQ824" s="399"/>
      <c r="WLR824" s="399"/>
      <c r="WLS824" s="399"/>
      <c r="WLT824" s="399"/>
      <c r="WLU824" s="399"/>
      <c r="WLV824" s="399"/>
      <c r="WLW824" s="399"/>
      <c r="WLX824" s="399"/>
      <c r="WLY824" s="399"/>
      <c r="WLZ824" s="399"/>
      <c r="WMA824" s="399"/>
      <c r="WMB824" s="399"/>
      <c r="WMC824" s="399"/>
      <c r="WMD824" s="399"/>
      <c r="WME824" s="399"/>
      <c r="WMF824" s="399"/>
      <c r="WMG824" s="399"/>
      <c r="WMH824" s="399"/>
      <c r="WMI824" s="399"/>
      <c r="WMJ824" s="399"/>
      <c r="WMK824" s="399"/>
      <c r="WML824" s="399"/>
      <c r="WMM824" s="399"/>
      <c r="WMN824" s="399"/>
      <c r="WMO824" s="399"/>
      <c r="WMP824" s="399"/>
      <c r="WMQ824" s="399"/>
      <c r="WMR824" s="399"/>
      <c r="WMS824" s="399"/>
      <c r="WMT824" s="399"/>
      <c r="WMU824" s="399"/>
      <c r="WMV824" s="399"/>
      <c r="WMW824" s="399"/>
      <c r="WMX824" s="399"/>
      <c r="WMY824" s="399"/>
      <c r="WMZ824" s="399"/>
      <c r="WNA824" s="399"/>
      <c r="WNB824" s="399"/>
      <c r="WNC824" s="399"/>
      <c r="WND824" s="399"/>
      <c r="WNE824" s="399"/>
      <c r="WNF824" s="399"/>
      <c r="WNG824" s="399"/>
      <c r="WNH824" s="399"/>
      <c r="WNI824" s="399"/>
      <c r="WNJ824" s="399"/>
      <c r="WNK824" s="399"/>
      <c r="WNL824" s="399"/>
      <c r="WNM824" s="399"/>
      <c r="WNN824" s="399"/>
      <c r="WNO824" s="399"/>
      <c r="WNP824" s="399"/>
      <c r="WNQ824" s="399"/>
      <c r="WNR824" s="399"/>
      <c r="WNS824" s="399"/>
      <c r="WNT824" s="399"/>
      <c r="WNU824" s="399"/>
      <c r="WNV824" s="399"/>
      <c r="WNW824" s="399"/>
      <c r="WNX824" s="399"/>
      <c r="WNY824" s="399"/>
      <c r="WNZ824" s="399"/>
      <c r="WOA824" s="399"/>
      <c r="WOB824" s="399"/>
      <c r="WOC824" s="399"/>
      <c r="WOD824" s="399"/>
      <c r="WOE824" s="399"/>
      <c r="WOF824" s="399"/>
      <c r="WOG824" s="399"/>
      <c r="WOH824" s="399"/>
      <c r="WOI824" s="399"/>
      <c r="WOJ824" s="399"/>
      <c r="WOK824" s="399"/>
      <c r="WOL824" s="399"/>
      <c r="WOM824" s="399"/>
      <c r="WON824" s="399"/>
      <c r="WOO824" s="399"/>
      <c r="WOP824" s="399"/>
      <c r="WOQ824" s="399"/>
      <c r="WOR824" s="399"/>
      <c r="WOS824" s="399"/>
      <c r="WOT824" s="399"/>
      <c r="WOU824" s="399"/>
      <c r="WOV824" s="399"/>
      <c r="WOW824" s="399"/>
      <c r="WOX824" s="399"/>
      <c r="WOY824" s="399"/>
      <c r="WOZ824" s="399"/>
      <c r="WPA824" s="399"/>
      <c r="WPB824" s="399"/>
      <c r="WPC824" s="399"/>
      <c r="WPD824" s="399"/>
      <c r="WPE824" s="399"/>
      <c r="WPF824" s="399"/>
      <c r="WPG824" s="399"/>
      <c r="WPH824" s="399"/>
      <c r="WPI824" s="399"/>
      <c r="WPJ824" s="399"/>
      <c r="WPK824" s="399"/>
      <c r="WPL824" s="399"/>
      <c r="WPM824" s="399"/>
      <c r="WPN824" s="399"/>
      <c r="WPO824" s="399"/>
      <c r="WPP824" s="399"/>
      <c r="WPQ824" s="399"/>
      <c r="WPR824" s="399"/>
      <c r="WPS824" s="399"/>
      <c r="WPT824" s="399"/>
      <c r="WPU824" s="399"/>
      <c r="WPV824" s="399"/>
      <c r="WPW824" s="399"/>
      <c r="WPX824" s="399"/>
      <c r="WPY824" s="399"/>
      <c r="WPZ824" s="399"/>
      <c r="WQA824" s="399"/>
      <c r="WQB824" s="399"/>
      <c r="WQC824" s="399"/>
      <c r="WQD824" s="399"/>
      <c r="WQE824" s="399"/>
      <c r="WQF824" s="399"/>
      <c r="WQG824" s="399"/>
      <c r="WQH824" s="399"/>
      <c r="WQI824" s="399"/>
      <c r="WQJ824" s="399"/>
      <c r="WQK824" s="399"/>
      <c r="WQL824" s="399"/>
      <c r="WQM824" s="399"/>
      <c r="WQN824" s="399"/>
      <c r="WQO824" s="399"/>
      <c r="WQP824" s="399"/>
      <c r="WQQ824" s="399"/>
      <c r="WQR824" s="399"/>
      <c r="WQS824" s="399"/>
      <c r="WQT824" s="399"/>
      <c r="WQU824" s="399"/>
      <c r="WQV824" s="399"/>
      <c r="WQW824" s="399"/>
      <c r="WQX824" s="399"/>
      <c r="WQY824" s="399"/>
      <c r="WQZ824" s="399"/>
      <c r="WRA824" s="399"/>
      <c r="WRB824" s="399"/>
      <c r="WRC824" s="399"/>
      <c r="WRD824" s="399"/>
      <c r="WRE824" s="399"/>
      <c r="WRF824" s="399"/>
      <c r="WRG824" s="399"/>
      <c r="WRH824" s="399"/>
      <c r="WRI824" s="399"/>
      <c r="WRJ824" s="399"/>
      <c r="WRK824" s="399"/>
      <c r="WRL824" s="399"/>
      <c r="WRM824" s="399"/>
      <c r="WRN824" s="399"/>
      <c r="WRO824" s="399"/>
      <c r="WRP824" s="399"/>
      <c r="WRQ824" s="399"/>
      <c r="WRR824" s="399"/>
      <c r="WRS824" s="399"/>
      <c r="WRT824" s="399"/>
      <c r="WRU824" s="399"/>
      <c r="WRV824" s="399"/>
      <c r="WRW824" s="399"/>
      <c r="WRX824" s="399"/>
      <c r="WRY824" s="399"/>
      <c r="WRZ824" s="399"/>
      <c r="WSA824" s="399"/>
      <c r="WSB824" s="399"/>
      <c r="WSC824" s="399"/>
      <c r="WSD824" s="399"/>
      <c r="WSE824" s="399"/>
      <c r="WSF824" s="399"/>
      <c r="WSG824" s="399"/>
      <c r="WSH824" s="399"/>
      <c r="WSI824" s="399"/>
      <c r="WSJ824" s="399"/>
      <c r="WSK824" s="399"/>
      <c r="WSL824" s="399"/>
      <c r="WSM824" s="399"/>
      <c r="WSN824" s="399"/>
      <c r="WSO824" s="399"/>
      <c r="WSP824" s="399"/>
      <c r="WSQ824" s="399"/>
      <c r="WSR824" s="399"/>
      <c r="WSS824" s="399"/>
      <c r="WST824" s="399"/>
      <c r="WSU824" s="399"/>
      <c r="WSV824" s="399"/>
      <c r="WSW824" s="399"/>
      <c r="WSX824" s="399"/>
      <c r="WSY824" s="399"/>
      <c r="WSZ824" s="399"/>
      <c r="WTA824" s="399"/>
      <c r="WTB824" s="399"/>
      <c r="WTC824" s="399"/>
      <c r="WTD824" s="399"/>
      <c r="WTE824" s="399"/>
      <c r="WTF824" s="399"/>
      <c r="WTG824" s="399"/>
      <c r="WTH824" s="399"/>
      <c r="WTI824" s="399"/>
      <c r="WTJ824" s="399"/>
      <c r="WTK824" s="399"/>
      <c r="WTL824" s="399"/>
      <c r="WTM824" s="399"/>
      <c r="WTN824" s="399"/>
      <c r="WTO824" s="399"/>
      <c r="WTP824" s="399"/>
      <c r="WTQ824" s="399"/>
      <c r="WTR824" s="399"/>
      <c r="WTS824" s="399"/>
      <c r="WTT824" s="399"/>
      <c r="WTU824" s="399"/>
      <c r="WTV824" s="399"/>
      <c r="WTW824" s="399"/>
      <c r="WTX824" s="399"/>
      <c r="WTY824" s="399"/>
      <c r="WTZ824" s="399"/>
      <c r="WUA824" s="399"/>
      <c r="WUB824" s="399"/>
      <c r="WUC824" s="399"/>
      <c r="WUD824" s="399"/>
      <c r="WUE824" s="399"/>
      <c r="WUF824" s="399"/>
      <c r="WUG824" s="399"/>
      <c r="WUH824" s="399"/>
      <c r="WUI824" s="399"/>
      <c r="WUJ824" s="399"/>
      <c r="WUK824" s="399"/>
      <c r="WUL824" s="399"/>
      <c r="WUM824" s="399"/>
      <c r="WUN824" s="399"/>
      <c r="WUO824" s="399"/>
      <c r="WUP824" s="399"/>
      <c r="WUQ824" s="399"/>
      <c r="WUR824" s="399"/>
      <c r="WUS824" s="399"/>
      <c r="WUT824" s="399"/>
      <c r="WUU824" s="399"/>
      <c r="WUV824" s="399"/>
      <c r="WUW824" s="399"/>
      <c r="WUX824" s="399"/>
      <c r="WUY824" s="399"/>
      <c r="WUZ824" s="399"/>
      <c r="WVA824" s="399"/>
      <c r="WVB824" s="399"/>
      <c r="WVC824" s="399"/>
      <c r="WVD824" s="399"/>
      <c r="WVE824" s="399"/>
      <c r="WVF824" s="399"/>
      <c r="WVG824" s="399"/>
      <c r="WVH824" s="399"/>
      <c r="WVI824" s="399"/>
      <c r="WVJ824" s="399"/>
      <c r="WVK824" s="399"/>
      <c r="WVL824" s="399"/>
      <c r="WVM824" s="399"/>
      <c r="WVN824" s="399"/>
      <c r="WVO824" s="399"/>
      <c r="WVP824" s="399"/>
      <c r="WVQ824" s="399"/>
      <c r="WVR824" s="399"/>
      <c r="WVS824" s="399"/>
      <c r="WVT824" s="399"/>
      <c r="WVU824" s="399"/>
      <c r="WVV824" s="399"/>
      <c r="WVW824" s="399"/>
      <c r="WVX824" s="399"/>
      <c r="WVY824" s="399"/>
      <c r="WVZ824" s="399"/>
      <c r="WWA824" s="399"/>
      <c r="WWB824" s="399"/>
      <c r="WWC824" s="399"/>
      <c r="WWD824" s="399"/>
      <c r="WWE824" s="399"/>
      <c r="WWF824" s="399"/>
      <c r="WWG824" s="399"/>
      <c r="WWH824" s="399"/>
      <c r="WWI824" s="399"/>
      <c r="WWJ824" s="399"/>
      <c r="WWK824" s="399"/>
      <c r="WWL824" s="399"/>
      <c r="WWM824" s="399"/>
      <c r="WWN824" s="399"/>
      <c r="WWO824" s="399"/>
      <c r="WWP824" s="399"/>
      <c r="WWQ824" s="399"/>
      <c r="WWR824" s="399"/>
      <c r="WWS824" s="399"/>
      <c r="WWT824" s="399"/>
      <c r="WWU824" s="399"/>
      <c r="WWV824" s="399"/>
      <c r="WWW824" s="399"/>
      <c r="WWX824" s="399"/>
      <c r="WWY824" s="399"/>
      <c r="WWZ824" s="399"/>
      <c r="WXA824" s="399"/>
      <c r="WXB824" s="399"/>
      <c r="WXC824" s="399"/>
      <c r="WXD824" s="399"/>
      <c r="WXE824" s="399"/>
      <c r="WXF824" s="399"/>
      <c r="WXG824" s="399"/>
      <c r="WXH824" s="399"/>
      <c r="WXI824" s="399"/>
      <c r="WXJ824" s="399"/>
      <c r="WXK824" s="399"/>
      <c r="WXL824" s="399"/>
      <c r="WXM824" s="399"/>
      <c r="WXN824" s="399"/>
      <c r="WXO824" s="399"/>
      <c r="WXP824" s="399"/>
      <c r="WXQ824" s="399"/>
      <c r="WXR824" s="399"/>
      <c r="WXS824" s="399"/>
      <c r="WXT824" s="399"/>
      <c r="WXU824" s="399"/>
      <c r="WXV824" s="399"/>
      <c r="WXW824" s="399"/>
      <c r="WXX824" s="399"/>
      <c r="WXY824" s="399"/>
      <c r="WXZ824" s="399"/>
    </row>
    <row r="825" spans="2:16198" ht="35.25" x14ac:dyDescent="0.5">
      <c r="B825" s="400">
        <v>1</v>
      </c>
      <c r="C825" s="378" t="s">
        <v>16247</v>
      </c>
      <c r="D825" s="372">
        <v>1981</v>
      </c>
      <c r="E825" s="372"/>
      <c r="F825" s="358" t="s">
        <v>17189</v>
      </c>
      <c r="G825" s="372">
        <v>3</v>
      </c>
      <c r="H825" s="372">
        <v>2</v>
      </c>
      <c r="I825" s="373">
        <v>3234.9</v>
      </c>
      <c r="J825" s="373">
        <v>1996</v>
      </c>
      <c r="K825" s="373">
        <v>1996</v>
      </c>
      <c r="L825" s="364">
        <v>63</v>
      </c>
      <c r="M825" s="372" t="s">
        <v>17048</v>
      </c>
      <c r="N825" s="372" t="s">
        <v>17086</v>
      </c>
      <c r="O825" s="372" t="s">
        <v>17052</v>
      </c>
      <c r="P825" s="373">
        <v>6148791.3200000003</v>
      </c>
      <c r="Q825" s="376"/>
      <c r="R825" s="373">
        <v>5314895.870000001</v>
      </c>
      <c r="S825" s="373">
        <v>344435.5</v>
      </c>
      <c r="T825" s="373">
        <f>P825-R825-S825</f>
        <v>489459.94999999925</v>
      </c>
      <c r="U825" s="359">
        <f t="shared" si="477"/>
        <v>1900.7670468948036</v>
      </c>
      <c r="V825" s="376">
        <v>3770.81</v>
      </c>
    </row>
    <row r="826" spans="2:16198" s="398" customFormat="1" ht="35.25" x14ac:dyDescent="0.5">
      <c r="B826" s="367" t="s">
        <v>71</v>
      </c>
      <c r="C826" s="385"/>
      <c r="D826" s="358" t="s">
        <v>17026</v>
      </c>
      <c r="E826" s="358" t="s">
        <v>17026</v>
      </c>
      <c r="F826" s="358" t="s">
        <v>17026</v>
      </c>
      <c r="G826" s="358" t="s">
        <v>17026</v>
      </c>
      <c r="H826" s="358" t="s">
        <v>17026</v>
      </c>
      <c r="I826" s="363">
        <f>SUM(I827:I837)</f>
        <v>14362.6</v>
      </c>
      <c r="J826" s="363">
        <f t="shared" ref="J826:L826" si="480">SUM(J827:J837)</f>
        <v>11385.640000000001</v>
      </c>
      <c r="K826" s="363">
        <f t="shared" si="480"/>
        <v>11306.76</v>
      </c>
      <c r="L826" s="364">
        <f t="shared" si="480"/>
        <v>693</v>
      </c>
      <c r="M826" s="358" t="s">
        <v>17026</v>
      </c>
      <c r="N826" s="358" t="s">
        <v>17026</v>
      </c>
      <c r="O826" s="361" t="s">
        <v>17026</v>
      </c>
      <c r="P826" s="365">
        <f>SUM(P827:P837)</f>
        <v>81477457.75</v>
      </c>
      <c r="Q826" s="363">
        <f t="shared" ref="Q826:T826" si="481">SUM(Q827:Q837)</f>
        <v>0</v>
      </c>
      <c r="R826" s="363">
        <f t="shared" si="481"/>
        <v>67825084.650000006</v>
      </c>
      <c r="S826" s="363">
        <f t="shared" si="481"/>
        <v>3575904.9000000004</v>
      </c>
      <c r="T826" s="363">
        <f t="shared" si="481"/>
        <v>10076468.199999999</v>
      </c>
      <c r="U826" s="359">
        <f t="shared" si="477"/>
        <v>5672.8905455836684</v>
      </c>
      <c r="V826" s="366">
        <f>MAX(V827:V837)</f>
        <v>9027.48</v>
      </c>
      <c r="W826" s="399"/>
      <c r="X826" s="399"/>
      <c r="Y826" s="399"/>
      <c r="Z826" s="399"/>
      <c r="AA826" s="399"/>
      <c r="AB826" s="399"/>
      <c r="AC826" s="399"/>
      <c r="AD826" s="399"/>
      <c r="AE826" s="399"/>
      <c r="AF826" s="399"/>
      <c r="AG826" s="399"/>
      <c r="AH826" s="399"/>
      <c r="AI826" s="399"/>
      <c r="AJ826" s="399"/>
      <c r="AK826" s="399"/>
      <c r="AL826" s="399"/>
      <c r="AM826" s="399"/>
      <c r="AN826" s="399"/>
      <c r="AO826" s="399"/>
      <c r="AP826" s="399"/>
      <c r="AQ826" s="399"/>
      <c r="AR826" s="399"/>
      <c r="AS826" s="399"/>
      <c r="AT826" s="399"/>
      <c r="AU826" s="399"/>
      <c r="AV826" s="399"/>
      <c r="AW826" s="399"/>
      <c r="AX826" s="399"/>
      <c r="AY826" s="399"/>
      <c r="AZ826" s="399"/>
      <c r="BA826" s="399"/>
      <c r="BB826" s="399"/>
      <c r="BC826" s="399"/>
      <c r="BD826" s="399"/>
      <c r="BE826" s="399"/>
      <c r="BF826" s="399"/>
      <c r="BG826" s="399"/>
      <c r="BH826" s="399"/>
      <c r="BI826" s="399"/>
      <c r="BJ826" s="399"/>
      <c r="BK826" s="399"/>
      <c r="BL826" s="399"/>
      <c r="BM826" s="399"/>
      <c r="BN826" s="399"/>
      <c r="BO826" s="399"/>
      <c r="BP826" s="399"/>
      <c r="BQ826" s="399"/>
      <c r="BR826" s="399"/>
      <c r="BS826" s="399"/>
      <c r="BT826" s="399"/>
      <c r="BU826" s="399"/>
      <c r="BV826" s="399"/>
      <c r="BW826" s="399"/>
      <c r="BX826" s="399"/>
      <c r="BY826" s="399"/>
      <c r="BZ826" s="399"/>
      <c r="CA826" s="399"/>
      <c r="CB826" s="399"/>
      <c r="CC826" s="399"/>
      <c r="CD826" s="399"/>
      <c r="CE826" s="399"/>
      <c r="CF826" s="399"/>
      <c r="CG826" s="399"/>
      <c r="CH826" s="399"/>
      <c r="CI826" s="399"/>
      <c r="CJ826" s="399"/>
      <c r="CK826" s="399"/>
      <c r="CL826" s="399"/>
      <c r="CM826" s="399"/>
      <c r="CN826" s="399"/>
      <c r="CO826" s="399"/>
      <c r="CP826" s="399"/>
      <c r="CQ826" s="399"/>
      <c r="CR826" s="399"/>
      <c r="CS826" s="399"/>
      <c r="CT826" s="399"/>
      <c r="CU826" s="399"/>
      <c r="CV826" s="399"/>
      <c r="CW826" s="399"/>
      <c r="CX826" s="399"/>
      <c r="CY826" s="399"/>
      <c r="CZ826" s="399"/>
      <c r="DA826" s="399"/>
      <c r="DB826" s="399"/>
      <c r="DC826" s="399"/>
      <c r="DD826" s="399"/>
      <c r="DE826" s="399"/>
      <c r="DF826" s="399"/>
      <c r="DG826" s="399"/>
      <c r="DH826" s="399"/>
      <c r="DI826" s="399"/>
      <c r="DJ826" s="399"/>
      <c r="DK826" s="399"/>
      <c r="DL826" s="399"/>
      <c r="DM826" s="399"/>
      <c r="DN826" s="399"/>
      <c r="DO826" s="399"/>
      <c r="DP826" s="399"/>
      <c r="DQ826" s="399"/>
      <c r="DR826" s="399"/>
      <c r="DS826" s="399"/>
      <c r="DT826" s="399"/>
      <c r="DU826" s="399"/>
      <c r="DV826" s="399"/>
      <c r="DW826" s="399"/>
      <c r="DX826" s="399"/>
      <c r="DY826" s="399"/>
      <c r="DZ826" s="399"/>
      <c r="EA826" s="399"/>
      <c r="EB826" s="399"/>
      <c r="EC826" s="399"/>
      <c r="ED826" s="399"/>
      <c r="EE826" s="399"/>
      <c r="EF826" s="399"/>
      <c r="EG826" s="399"/>
      <c r="EH826" s="399"/>
      <c r="EI826" s="399"/>
      <c r="EJ826" s="399"/>
      <c r="EK826" s="399"/>
      <c r="EL826" s="399"/>
      <c r="EM826" s="399"/>
      <c r="EN826" s="399"/>
      <c r="EO826" s="399"/>
      <c r="EP826" s="399"/>
      <c r="EQ826" s="399"/>
      <c r="ER826" s="399"/>
      <c r="ES826" s="399"/>
      <c r="ET826" s="399"/>
      <c r="EU826" s="399"/>
      <c r="EV826" s="399"/>
      <c r="EW826" s="399"/>
      <c r="EX826" s="399"/>
      <c r="EY826" s="399"/>
      <c r="EZ826" s="399"/>
      <c r="FA826" s="399"/>
      <c r="FB826" s="399"/>
      <c r="FC826" s="399"/>
      <c r="FD826" s="399"/>
      <c r="FE826" s="399"/>
      <c r="FF826" s="399"/>
      <c r="FG826" s="399"/>
      <c r="FH826" s="399"/>
      <c r="FI826" s="399"/>
      <c r="FJ826" s="399"/>
      <c r="FK826" s="399"/>
      <c r="FL826" s="399"/>
      <c r="FM826" s="399"/>
      <c r="FN826" s="399"/>
      <c r="FO826" s="399"/>
      <c r="FP826" s="399"/>
      <c r="FQ826" s="399"/>
      <c r="FR826" s="399"/>
      <c r="FS826" s="399"/>
      <c r="FT826" s="399"/>
      <c r="FU826" s="399"/>
      <c r="FV826" s="399"/>
      <c r="FW826" s="399"/>
      <c r="FX826" s="399"/>
      <c r="FY826" s="399"/>
      <c r="FZ826" s="399"/>
      <c r="GA826" s="399"/>
      <c r="GB826" s="399"/>
      <c r="GC826" s="399"/>
      <c r="GD826" s="399"/>
      <c r="GE826" s="399"/>
      <c r="GF826" s="399"/>
      <c r="GG826" s="399"/>
      <c r="GH826" s="399"/>
      <c r="GI826" s="399"/>
      <c r="GJ826" s="399"/>
      <c r="GK826" s="399"/>
      <c r="GL826" s="399"/>
      <c r="GM826" s="399"/>
      <c r="GN826" s="399"/>
      <c r="GO826" s="399"/>
      <c r="GP826" s="399"/>
      <c r="GQ826" s="399"/>
      <c r="GR826" s="399"/>
      <c r="GS826" s="399"/>
      <c r="GT826" s="399"/>
      <c r="GU826" s="399"/>
      <c r="GV826" s="399"/>
      <c r="GW826" s="399"/>
      <c r="GX826" s="399"/>
      <c r="GY826" s="399"/>
      <c r="GZ826" s="399"/>
      <c r="HA826" s="399"/>
      <c r="HB826" s="399"/>
      <c r="HC826" s="399"/>
      <c r="HD826" s="399"/>
      <c r="HE826" s="399"/>
      <c r="HF826" s="399"/>
      <c r="HG826" s="399"/>
      <c r="HH826" s="399"/>
      <c r="HI826" s="399"/>
      <c r="HJ826" s="399"/>
      <c r="HK826" s="399"/>
      <c r="HL826" s="399"/>
      <c r="HM826" s="399"/>
      <c r="HN826" s="399"/>
      <c r="HO826" s="399"/>
      <c r="HP826" s="399"/>
      <c r="HQ826" s="399"/>
      <c r="HR826" s="399"/>
      <c r="HS826" s="399"/>
      <c r="HT826" s="399"/>
      <c r="HU826" s="399"/>
      <c r="HV826" s="399"/>
      <c r="HW826" s="399"/>
      <c r="HX826" s="399"/>
      <c r="HY826" s="399"/>
      <c r="HZ826" s="399"/>
      <c r="IA826" s="399"/>
      <c r="IB826" s="399"/>
      <c r="IC826" s="399"/>
      <c r="ID826" s="399"/>
      <c r="IE826" s="399"/>
      <c r="IF826" s="399"/>
      <c r="IG826" s="399"/>
      <c r="IH826" s="399"/>
      <c r="II826" s="399"/>
      <c r="IJ826" s="399"/>
      <c r="IK826" s="399"/>
      <c r="IL826" s="399"/>
      <c r="IM826" s="399"/>
      <c r="IN826" s="399"/>
      <c r="IO826" s="399"/>
      <c r="IP826" s="399"/>
      <c r="IQ826" s="399"/>
      <c r="IR826" s="399"/>
      <c r="IS826" s="399"/>
      <c r="IT826" s="399"/>
      <c r="IU826" s="399"/>
      <c r="IV826" s="399"/>
      <c r="IW826" s="399"/>
      <c r="IX826" s="399"/>
      <c r="IY826" s="399"/>
      <c r="IZ826" s="399"/>
      <c r="JA826" s="399"/>
      <c r="JB826" s="399"/>
      <c r="JC826" s="399"/>
      <c r="JD826" s="399"/>
      <c r="JE826" s="399"/>
      <c r="JF826" s="399"/>
      <c r="JG826" s="399"/>
      <c r="JH826" s="399"/>
      <c r="JI826" s="399"/>
      <c r="JJ826" s="399"/>
      <c r="JK826" s="399"/>
      <c r="JL826" s="399"/>
      <c r="JM826" s="399"/>
      <c r="JN826" s="399"/>
      <c r="JO826" s="399"/>
      <c r="JP826" s="399"/>
      <c r="JQ826" s="399"/>
      <c r="JR826" s="399"/>
      <c r="JS826" s="399"/>
      <c r="JT826" s="399"/>
      <c r="JU826" s="399"/>
      <c r="JV826" s="399"/>
      <c r="JW826" s="399"/>
      <c r="JX826" s="399"/>
      <c r="JY826" s="399"/>
      <c r="JZ826" s="399"/>
      <c r="KA826" s="399"/>
      <c r="KB826" s="399"/>
      <c r="KC826" s="399"/>
      <c r="KD826" s="399"/>
      <c r="KE826" s="399"/>
      <c r="KF826" s="399"/>
      <c r="KG826" s="399"/>
      <c r="KH826" s="399"/>
      <c r="KI826" s="399"/>
      <c r="KJ826" s="399"/>
      <c r="KK826" s="399"/>
      <c r="KL826" s="399"/>
      <c r="KM826" s="399"/>
      <c r="KN826" s="399"/>
      <c r="KO826" s="399"/>
      <c r="KP826" s="399"/>
      <c r="KQ826" s="399"/>
      <c r="KR826" s="399"/>
      <c r="KS826" s="399"/>
      <c r="KT826" s="399"/>
      <c r="KU826" s="399"/>
      <c r="KV826" s="399"/>
      <c r="KW826" s="399"/>
      <c r="KX826" s="399"/>
      <c r="KY826" s="399"/>
      <c r="KZ826" s="399"/>
      <c r="LA826" s="399"/>
      <c r="LB826" s="399"/>
      <c r="LC826" s="399"/>
      <c r="LD826" s="399"/>
      <c r="LE826" s="399"/>
      <c r="LF826" s="399"/>
      <c r="LG826" s="399"/>
      <c r="LH826" s="399"/>
      <c r="LI826" s="399"/>
      <c r="LJ826" s="399"/>
      <c r="LK826" s="399"/>
      <c r="LL826" s="399"/>
      <c r="LM826" s="399"/>
      <c r="LN826" s="399"/>
      <c r="LO826" s="399"/>
      <c r="LP826" s="399"/>
      <c r="LQ826" s="399"/>
      <c r="LR826" s="399"/>
      <c r="LS826" s="399"/>
      <c r="LT826" s="399"/>
      <c r="LU826" s="399"/>
      <c r="LV826" s="399"/>
      <c r="LW826" s="399"/>
      <c r="LX826" s="399"/>
      <c r="LY826" s="399"/>
      <c r="LZ826" s="399"/>
      <c r="MA826" s="399"/>
      <c r="MB826" s="399"/>
      <c r="MC826" s="399"/>
      <c r="MD826" s="399"/>
      <c r="ME826" s="399"/>
      <c r="MF826" s="399"/>
      <c r="MG826" s="399"/>
      <c r="MH826" s="399"/>
      <c r="MI826" s="399"/>
      <c r="MJ826" s="399"/>
      <c r="MK826" s="399"/>
      <c r="ML826" s="399"/>
      <c r="MM826" s="399"/>
      <c r="MN826" s="399"/>
      <c r="MO826" s="399"/>
      <c r="MP826" s="399"/>
      <c r="MQ826" s="399"/>
      <c r="MR826" s="399"/>
      <c r="MS826" s="399"/>
      <c r="MT826" s="399"/>
      <c r="MU826" s="399"/>
      <c r="MV826" s="399"/>
      <c r="MW826" s="399"/>
      <c r="MX826" s="399"/>
      <c r="MY826" s="399"/>
      <c r="MZ826" s="399"/>
      <c r="NA826" s="399"/>
      <c r="NB826" s="399"/>
      <c r="NC826" s="399"/>
      <c r="ND826" s="399"/>
      <c r="NE826" s="399"/>
      <c r="NF826" s="399"/>
      <c r="NG826" s="399"/>
      <c r="NH826" s="399"/>
      <c r="NI826" s="399"/>
      <c r="NJ826" s="399"/>
      <c r="NK826" s="399"/>
      <c r="NL826" s="399"/>
      <c r="NM826" s="399"/>
      <c r="NN826" s="399"/>
      <c r="NO826" s="399"/>
      <c r="NP826" s="399"/>
      <c r="NQ826" s="399"/>
      <c r="NR826" s="399"/>
      <c r="NS826" s="399"/>
      <c r="NT826" s="399"/>
      <c r="NU826" s="399"/>
      <c r="NV826" s="399"/>
      <c r="NW826" s="399"/>
      <c r="NX826" s="399"/>
      <c r="NY826" s="399"/>
      <c r="NZ826" s="399"/>
      <c r="OA826" s="399"/>
      <c r="OB826" s="399"/>
      <c r="OC826" s="399"/>
      <c r="OD826" s="399"/>
      <c r="OE826" s="399"/>
      <c r="OF826" s="399"/>
      <c r="OG826" s="399"/>
      <c r="OH826" s="399"/>
      <c r="OI826" s="399"/>
      <c r="OJ826" s="399"/>
      <c r="OK826" s="399"/>
      <c r="OL826" s="399"/>
      <c r="OM826" s="399"/>
      <c r="ON826" s="399"/>
      <c r="OO826" s="399"/>
      <c r="OP826" s="399"/>
      <c r="OQ826" s="399"/>
      <c r="OR826" s="399"/>
      <c r="OS826" s="399"/>
      <c r="OT826" s="399"/>
      <c r="OU826" s="399"/>
      <c r="OV826" s="399"/>
      <c r="OW826" s="399"/>
      <c r="OX826" s="399"/>
      <c r="OY826" s="399"/>
      <c r="OZ826" s="399"/>
      <c r="PA826" s="399"/>
      <c r="PB826" s="399"/>
      <c r="PC826" s="399"/>
      <c r="PD826" s="399"/>
      <c r="PE826" s="399"/>
      <c r="PF826" s="399"/>
      <c r="PG826" s="399"/>
      <c r="PH826" s="399"/>
      <c r="PI826" s="399"/>
      <c r="PJ826" s="399"/>
      <c r="PK826" s="399"/>
      <c r="PL826" s="399"/>
      <c r="PM826" s="399"/>
      <c r="PN826" s="399"/>
      <c r="PO826" s="399"/>
      <c r="PP826" s="399"/>
      <c r="PQ826" s="399"/>
      <c r="PR826" s="399"/>
      <c r="PS826" s="399"/>
      <c r="PT826" s="399"/>
      <c r="PU826" s="399"/>
      <c r="PV826" s="399"/>
      <c r="PW826" s="399"/>
      <c r="PX826" s="399"/>
      <c r="PY826" s="399"/>
      <c r="PZ826" s="399"/>
      <c r="QA826" s="399"/>
      <c r="QB826" s="399"/>
      <c r="QC826" s="399"/>
      <c r="QD826" s="399"/>
      <c r="QE826" s="399"/>
      <c r="QF826" s="399"/>
      <c r="QG826" s="399"/>
      <c r="QH826" s="399"/>
      <c r="QI826" s="399"/>
      <c r="QJ826" s="399"/>
      <c r="QK826" s="399"/>
      <c r="QL826" s="399"/>
      <c r="QM826" s="399"/>
      <c r="QN826" s="399"/>
      <c r="QO826" s="399"/>
      <c r="QP826" s="399"/>
      <c r="QQ826" s="399"/>
      <c r="QR826" s="399"/>
      <c r="QS826" s="399"/>
      <c r="QT826" s="399"/>
      <c r="QU826" s="399"/>
      <c r="QV826" s="399"/>
      <c r="QW826" s="399"/>
      <c r="QX826" s="399"/>
      <c r="QY826" s="399"/>
      <c r="QZ826" s="399"/>
      <c r="RA826" s="399"/>
      <c r="RB826" s="399"/>
      <c r="RC826" s="399"/>
      <c r="RD826" s="399"/>
      <c r="RE826" s="399"/>
      <c r="RF826" s="399"/>
      <c r="RG826" s="399"/>
      <c r="RH826" s="399"/>
      <c r="RI826" s="399"/>
      <c r="RJ826" s="399"/>
      <c r="RK826" s="399"/>
      <c r="RL826" s="399"/>
      <c r="RM826" s="399"/>
      <c r="RN826" s="399"/>
      <c r="RO826" s="399"/>
      <c r="RP826" s="399"/>
      <c r="RQ826" s="399"/>
      <c r="RR826" s="399"/>
      <c r="RS826" s="399"/>
      <c r="RT826" s="399"/>
      <c r="RU826" s="399"/>
      <c r="RV826" s="399"/>
      <c r="RW826" s="399"/>
      <c r="RX826" s="399"/>
      <c r="RY826" s="399"/>
      <c r="RZ826" s="399"/>
      <c r="SA826" s="399"/>
      <c r="SB826" s="399"/>
      <c r="SC826" s="399"/>
      <c r="SD826" s="399"/>
      <c r="SE826" s="399"/>
      <c r="SF826" s="399"/>
      <c r="SG826" s="399"/>
      <c r="SH826" s="399"/>
      <c r="SI826" s="399"/>
      <c r="SJ826" s="399"/>
      <c r="SK826" s="399"/>
      <c r="SL826" s="399"/>
      <c r="SM826" s="399"/>
      <c r="SN826" s="399"/>
      <c r="SO826" s="399"/>
      <c r="SP826" s="399"/>
      <c r="SQ826" s="399"/>
      <c r="SR826" s="399"/>
      <c r="SS826" s="399"/>
      <c r="ST826" s="399"/>
      <c r="SU826" s="399"/>
      <c r="SV826" s="399"/>
      <c r="SW826" s="399"/>
      <c r="SX826" s="399"/>
      <c r="SY826" s="399"/>
      <c r="SZ826" s="399"/>
      <c r="TA826" s="399"/>
      <c r="TB826" s="399"/>
      <c r="TC826" s="399"/>
      <c r="TD826" s="399"/>
      <c r="TE826" s="399"/>
      <c r="TF826" s="399"/>
      <c r="TG826" s="399"/>
      <c r="TH826" s="399"/>
      <c r="TI826" s="399"/>
      <c r="TJ826" s="399"/>
      <c r="TK826" s="399"/>
      <c r="TL826" s="399"/>
      <c r="TM826" s="399"/>
      <c r="TN826" s="399"/>
      <c r="TO826" s="399"/>
      <c r="TP826" s="399"/>
      <c r="TQ826" s="399"/>
      <c r="TR826" s="399"/>
      <c r="TS826" s="399"/>
      <c r="TT826" s="399"/>
      <c r="TU826" s="399"/>
      <c r="TV826" s="399"/>
      <c r="TW826" s="399"/>
      <c r="TX826" s="399"/>
      <c r="TY826" s="399"/>
      <c r="TZ826" s="399"/>
      <c r="UA826" s="399"/>
      <c r="UB826" s="399"/>
      <c r="UC826" s="399"/>
      <c r="UD826" s="399"/>
      <c r="UE826" s="399"/>
      <c r="UF826" s="399"/>
      <c r="UG826" s="399"/>
      <c r="UH826" s="399"/>
      <c r="UI826" s="399"/>
      <c r="UJ826" s="399"/>
      <c r="UK826" s="399"/>
      <c r="UL826" s="399"/>
      <c r="UM826" s="399"/>
      <c r="UN826" s="399"/>
      <c r="UO826" s="399"/>
      <c r="UP826" s="399"/>
      <c r="UQ826" s="399"/>
      <c r="UR826" s="399"/>
      <c r="US826" s="399"/>
      <c r="UT826" s="399"/>
      <c r="UU826" s="399"/>
      <c r="UV826" s="399"/>
      <c r="UW826" s="399"/>
      <c r="UX826" s="399"/>
      <c r="UY826" s="399"/>
      <c r="UZ826" s="399"/>
      <c r="VA826" s="399"/>
      <c r="VB826" s="399"/>
      <c r="VC826" s="399"/>
      <c r="VD826" s="399"/>
      <c r="VE826" s="399"/>
      <c r="VF826" s="399"/>
      <c r="VG826" s="399"/>
      <c r="VH826" s="399"/>
      <c r="VI826" s="399"/>
      <c r="VJ826" s="399"/>
      <c r="VK826" s="399"/>
      <c r="VL826" s="399"/>
      <c r="VM826" s="399"/>
      <c r="VN826" s="399"/>
      <c r="VO826" s="399"/>
      <c r="VP826" s="399"/>
      <c r="VQ826" s="399"/>
      <c r="VR826" s="399"/>
      <c r="VS826" s="399"/>
      <c r="VT826" s="399"/>
      <c r="VU826" s="399"/>
      <c r="VV826" s="399"/>
      <c r="VW826" s="399"/>
      <c r="VX826" s="399"/>
      <c r="VY826" s="399"/>
      <c r="VZ826" s="399"/>
      <c r="WA826" s="399"/>
      <c r="WB826" s="399"/>
      <c r="WC826" s="399"/>
      <c r="WD826" s="399"/>
      <c r="WE826" s="399"/>
      <c r="WF826" s="399"/>
      <c r="WG826" s="399"/>
      <c r="WH826" s="399"/>
      <c r="WI826" s="399"/>
      <c r="WJ826" s="399"/>
      <c r="WK826" s="399"/>
      <c r="WL826" s="399"/>
      <c r="WM826" s="399"/>
      <c r="WN826" s="399"/>
      <c r="WO826" s="399"/>
      <c r="WP826" s="399"/>
      <c r="WQ826" s="399"/>
      <c r="WR826" s="399"/>
      <c r="WS826" s="399"/>
      <c r="WT826" s="399"/>
      <c r="WU826" s="399"/>
      <c r="WV826" s="399"/>
      <c r="WW826" s="399"/>
      <c r="WX826" s="399"/>
      <c r="WY826" s="399"/>
      <c r="WZ826" s="399"/>
      <c r="XA826" s="399"/>
      <c r="XB826" s="399"/>
      <c r="XC826" s="399"/>
      <c r="XD826" s="399"/>
      <c r="XE826" s="399"/>
      <c r="XF826" s="399"/>
      <c r="XG826" s="399"/>
      <c r="XH826" s="399"/>
      <c r="XI826" s="399"/>
      <c r="XJ826" s="399"/>
      <c r="XK826" s="399"/>
      <c r="XL826" s="399"/>
      <c r="XM826" s="399"/>
      <c r="XN826" s="399"/>
      <c r="XO826" s="399"/>
      <c r="XP826" s="399"/>
      <c r="XQ826" s="399"/>
      <c r="XR826" s="399"/>
      <c r="XS826" s="399"/>
      <c r="XT826" s="399"/>
      <c r="XU826" s="399"/>
      <c r="XV826" s="399"/>
      <c r="XW826" s="399"/>
      <c r="XX826" s="399"/>
      <c r="XY826" s="399"/>
      <c r="XZ826" s="399"/>
      <c r="YA826" s="399"/>
      <c r="YB826" s="399"/>
      <c r="YC826" s="399"/>
      <c r="YD826" s="399"/>
      <c r="YE826" s="399"/>
      <c r="YF826" s="399"/>
      <c r="YG826" s="399"/>
      <c r="YH826" s="399"/>
      <c r="YI826" s="399"/>
      <c r="YJ826" s="399"/>
      <c r="YK826" s="399"/>
      <c r="YL826" s="399"/>
      <c r="YM826" s="399"/>
      <c r="YN826" s="399"/>
      <c r="YO826" s="399"/>
      <c r="YP826" s="399"/>
      <c r="YQ826" s="399"/>
      <c r="YR826" s="399"/>
      <c r="YS826" s="399"/>
      <c r="YT826" s="399"/>
      <c r="YU826" s="399"/>
      <c r="YV826" s="399"/>
      <c r="YW826" s="399"/>
      <c r="YX826" s="399"/>
      <c r="YY826" s="399"/>
      <c r="YZ826" s="399"/>
      <c r="ZA826" s="399"/>
      <c r="ZB826" s="399"/>
      <c r="ZC826" s="399"/>
      <c r="ZD826" s="399"/>
      <c r="ZE826" s="399"/>
      <c r="ZF826" s="399"/>
      <c r="ZG826" s="399"/>
      <c r="ZH826" s="399"/>
      <c r="ZI826" s="399"/>
      <c r="ZJ826" s="399"/>
      <c r="ZK826" s="399"/>
      <c r="ZL826" s="399"/>
      <c r="ZM826" s="399"/>
      <c r="ZN826" s="399"/>
      <c r="ZO826" s="399"/>
      <c r="ZP826" s="399"/>
      <c r="ZQ826" s="399"/>
      <c r="ZR826" s="399"/>
      <c r="ZS826" s="399"/>
      <c r="ZT826" s="399"/>
      <c r="ZU826" s="399"/>
      <c r="ZV826" s="399"/>
      <c r="ZW826" s="399"/>
      <c r="ZX826" s="399"/>
      <c r="ZY826" s="399"/>
      <c r="ZZ826" s="399"/>
      <c r="AAA826" s="399"/>
      <c r="AAB826" s="399"/>
      <c r="AAC826" s="399"/>
      <c r="AAD826" s="399"/>
      <c r="AAE826" s="399"/>
      <c r="AAF826" s="399"/>
      <c r="AAG826" s="399"/>
      <c r="AAH826" s="399"/>
      <c r="AAI826" s="399"/>
      <c r="AAJ826" s="399"/>
      <c r="AAK826" s="399"/>
      <c r="AAL826" s="399"/>
      <c r="AAM826" s="399"/>
      <c r="AAN826" s="399"/>
      <c r="AAO826" s="399"/>
      <c r="AAP826" s="399"/>
      <c r="AAQ826" s="399"/>
      <c r="AAR826" s="399"/>
      <c r="AAS826" s="399"/>
      <c r="AAT826" s="399"/>
      <c r="AAU826" s="399"/>
      <c r="AAV826" s="399"/>
      <c r="AAW826" s="399"/>
      <c r="AAX826" s="399"/>
      <c r="AAY826" s="399"/>
      <c r="AAZ826" s="399"/>
      <c r="ABA826" s="399"/>
      <c r="ABB826" s="399"/>
      <c r="ABC826" s="399"/>
      <c r="ABD826" s="399"/>
      <c r="ABE826" s="399"/>
      <c r="ABF826" s="399"/>
      <c r="ABG826" s="399"/>
      <c r="ABH826" s="399"/>
      <c r="ABI826" s="399"/>
      <c r="ABJ826" s="399"/>
      <c r="ABK826" s="399"/>
      <c r="ABL826" s="399"/>
      <c r="ABM826" s="399"/>
      <c r="ABN826" s="399"/>
      <c r="ABO826" s="399"/>
      <c r="ABP826" s="399"/>
      <c r="ABQ826" s="399"/>
      <c r="ABR826" s="399"/>
      <c r="ABS826" s="399"/>
      <c r="ABT826" s="399"/>
      <c r="ABU826" s="399"/>
      <c r="ABV826" s="399"/>
      <c r="ABW826" s="399"/>
      <c r="ABX826" s="399"/>
      <c r="ABY826" s="399"/>
      <c r="ABZ826" s="399"/>
      <c r="ACA826" s="399"/>
      <c r="ACB826" s="399"/>
      <c r="ACC826" s="399"/>
      <c r="ACD826" s="399"/>
      <c r="ACE826" s="399"/>
      <c r="ACF826" s="399"/>
      <c r="ACG826" s="399"/>
      <c r="ACH826" s="399"/>
      <c r="ACI826" s="399"/>
      <c r="ACJ826" s="399"/>
      <c r="ACK826" s="399"/>
      <c r="ACL826" s="399"/>
      <c r="ACM826" s="399"/>
      <c r="ACN826" s="399"/>
      <c r="ACO826" s="399"/>
      <c r="ACP826" s="399"/>
      <c r="ACQ826" s="399"/>
      <c r="ACR826" s="399"/>
      <c r="ACS826" s="399"/>
      <c r="ACT826" s="399"/>
      <c r="ACU826" s="399"/>
      <c r="ACV826" s="399"/>
      <c r="ACW826" s="399"/>
      <c r="ACX826" s="399"/>
      <c r="ACY826" s="399"/>
      <c r="ACZ826" s="399"/>
      <c r="ADA826" s="399"/>
      <c r="ADB826" s="399"/>
      <c r="ADC826" s="399"/>
      <c r="ADD826" s="399"/>
      <c r="ADE826" s="399"/>
      <c r="ADF826" s="399"/>
      <c r="ADG826" s="399"/>
      <c r="ADH826" s="399"/>
      <c r="ADI826" s="399"/>
      <c r="ADJ826" s="399"/>
      <c r="ADK826" s="399"/>
      <c r="ADL826" s="399"/>
      <c r="ADM826" s="399"/>
      <c r="ADN826" s="399"/>
      <c r="ADO826" s="399"/>
      <c r="ADP826" s="399"/>
      <c r="ADQ826" s="399"/>
      <c r="ADR826" s="399"/>
      <c r="ADS826" s="399"/>
      <c r="ADT826" s="399"/>
      <c r="ADU826" s="399"/>
      <c r="ADV826" s="399"/>
      <c r="ADW826" s="399"/>
      <c r="ADX826" s="399"/>
      <c r="ADY826" s="399"/>
      <c r="ADZ826" s="399"/>
      <c r="AEA826" s="399"/>
      <c r="AEB826" s="399"/>
      <c r="AEC826" s="399"/>
      <c r="AED826" s="399"/>
      <c r="AEE826" s="399"/>
      <c r="AEF826" s="399"/>
      <c r="AEG826" s="399"/>
      <c r="AEH826" s="399"/>
      <c r="AEI826" s="399"/>
      <c r="AEJ826" s="399"/>
      <c r="AEK826" s="399"/>
      <c r="AEL826" s="399"/>
      <c r="AEM826" s="399"/>
      <c r="AEN826" s="399"/>
      <c r="AEO826" s="399"/>
      <c r="AEP826" s="399"/>
      <c r="AEQ826" s="399"/>
      <c r="AER826" s="399"/>
      <c r="AES826" s="399"/>
      <c r="AET826" s="399"/>
      <c r="AEU826" s="399"/>
      <c r="AEV826" s="399"/>
      <c r="AEW826" s="399"/>
      <c r="AEX826" s="399"/>
      <c r="AEY826" s="399"/>
      <c r="AEZ826" s="399"/>
      <c r="AFA826" s="399"/>
      <c r="AFB826" s="399"/>
      <c r="AFC826" s="399"/>
      <c r="AFD826" s="399"/>
      <c r="AFE826" s="399"/>
      <c r="AFF826" s="399"/>
      <c r="AFG826" s="399"/>
      <c r="AFH826" s="399"/>
      <c r="AFI826" s="399"/>
      <c r="AFJ826" s="399"/>
      <c r="AFK826" s="399"/>
      <c r="AFL826" s="399"/>
      <c r="AFM826" s="399"/>
      <c r="AFN826" s="399"/>
      <c r="AFO826" s="399"/>
      <c r="AFP826" s="399"/>
      <c r="AFQ826" s="399"/>
      <c r="AFR826" s="399"/>
      <c r="AFS826" s="399"/>
      <c r="AFT826" s="399"/>
      <c r="AFU826" s="399"/>
      <c r="AFV826" s="399"/>
      <c r="AFW826" s="399"/>
      <c r="AFX826" s="399"/>
      <c r="AFY826" s="399"/>
      <c r="AFZ826" s="399"/>
      <c r="AGA826" s="399"/>
      <c r="AGB826" s="399"/>
      <c r="AGC826" s="399"/>
      <c r="AGD826" s="399"/>
      <c r="AGE826" s="399"/>
      <c r="AGF826" s="399"/>
      <c r="AGG826" s="399"/>
      <c r="AGH826" s="399"/>
      <c r="AGI826" s="399"/>
      <c r="AGJ826" s="399"/>
      <c r="AGK826" s="399"/>
      <c r="AGL826" s="399"/>
      <c r="AGM826" s="399"/>
      <c r="AGN826" s="399"/>
      <c r="AGO826" s="399"/>
      <c r="AGP826" s="399"/>
      <c r="AGQ826" s="399"/>
      <c r="AGR826" s="399"/>
      <c r="AGS826" s="399"/>
      <c r="AGT826" s="399"/>
      <c r="AGU826" s="399"/>
      <c r="AGV826" s="399"/>
      <c r="AGW826" s="399"/>
      <c r="AGX826" s="399"/>
      <c r="AGY826" s="399"/>
      <c r="AGZ826" s="399"/>
      <c r="AHA826" s="399"/>
      <c r="AHB826" s="399"/>
      <c r="AHC826" s="399"/>
      <c r="AHD826" s="399"/>
      <c r="AHE826" s="399"/>
      <c r="AHF826" s="399"/>
      <c r="AHG826" s="399"/>
      <c r="AHH826" s="399"/>
      <c r="AHI826" s="399"/>
      <c r="AHJ826" s="399"/>
      <c r="AHK826" s="399"/>
      <c r="AHL826" s="399"/>
      <c r="AHM826" s="399"/>
      <c r="AHN826" s="399"/>
      <c r="AHO826" s="399"/>
      <c r="AHP826" s="399"/>
      <c r="AHQ826" s="399"/>
      <c r="AHR826" s="399"/>
      <c r="AHS826" s="399"/>
      <c r="AHT826" s="399"/>
      <c r="AHU826" s="399"/>
      <c r="AHV826" s="399"/>
      <c r="AHW826" s="399"/>
      <c r="AHX826" s="399"/>
      <c r="AHY826" s="399"/>
      <c r="AHZ826" s="399"/>
      <c r="AIA826" s="399"/>
      <c r="AIB826" s="399"/>
      <c r="AIC826" s="399"/>
      <c r="AID826" s="399"/>
      <c r="AIE826" s="399"/>
      <c r="AIF826" s="399"/>
      <c r="AIG826" s="399"/>
      <c r="AIH826" s="399"/>
      <c r="AII826" s="399"/>
      <c r="AIJ826" s="399"/>
      <c r="AIK826" s="399"/>
      <c r="AIL826" s="399"/>
      <c r="AIM826" s="399"/>
      <c r="AIN826" s="399"/>
      <c r="AIO826" s="399"/>
      <c r="AIP826" s="399"/>
      <c r="AIQ826" s="399"/>
      <c r="AIR826" s="399"/>
      <c r="AIS826" s="399"/>
      <c r="AIT826" s="399"/>
      <c r="AIU826" s="399"/>
      <c r="AIV826" s="399"/>
      <c r="AIW826" s="399"/>
      <c r="AIX826" s="399"/>
      <c r="AIY826" s="399"/>
      <c r="AIZ826" s="399"/>
      <c r="AJA826" s="399"/>
      <c r="AJB826" s="399"/>
      <c r="AJC826" s="399"/>
      <c r="AJD826" s="399"/>
      <c r="AJE826" s="399"/>
      <c r="AJF826" s="399"/>
      <c r="AJG826" s="399"/>
      <c r="AJH826" s="399"/>
      <c r="AJI826" s="399"/>
      <c r="AJJ826" s="399"/>
      <c r="AJK826" s="399"/>
      <c r="AJL826" s="399"/>
      <c r="AJM826" s="399"/>
      <c r="AJN826" s="399"/>
      <c r="AJO826" s="399"/>
      <c r="AJP826" s="399"/>
      <c r="AJQ826" s="399"/>
      <c r="AJR826" s="399"/>
      <c r="AJS826" s="399"/>
      <c r="AJT826" s="399"/>
      <c r="AJU826" s="399"/>
      <c r="AJV826" s="399"/>
      <c r="AJW826" s="399"/>
      <c r="AJX826" s="399"/>
      <c r="AJY826" s="399"/>
      <c r="AJZ826" s="399"/>
      <c r="AKA826" s="399"/>
      <c r="AKB826" s="399"/>
      <c r="AKC826" s="399"/>
      <c r="AKD826" s="399"/>
      <c r="AKE826" s="399"/>
      <c r="AKF826" s="399"/>
      <c r="AKG826" s="399"/>
      <c r="AKH826" s="399"/>
      <c r="AKI826" s="399"/>
      <c r="AKJ826" s="399"/>
      <c r="AKK826" s="399"/>
      <c r="AKL826" s="399"/>
      <c r="AKM826" s="399"/>
      <c r="AKN826" s="399"/>
      <c r="AKO826" s="399"/>
      <c r="AKP826" s="399"/>
      <c r="AKQ826" s="399"/>
      <c r="AKR826" s="399"/>
      <c r="AKS826" s="399"/>
      <c r="AKT826" s="399"/>
      <c r="AKU826" s="399"/>
      <c r="AKV826" s="399"/>
      <c r="AKW826" s="399"/>
      <c r="AKX826" s="399"/>
      <c r="AKY826" s="399"/>
      <c r="AKZ826" s="399"/>
      <c r="ALA826" s="399"/>
      <c r="ALB826" s="399"/>
      <c r="ALC826" s="399"/>
      <c r="ALD826" s="399"/>
      <c r="ALE826" s="399"/>
      <c r="ALF826" s="399"/>
      <c r="ALG826" s="399"/>
      <c r="ALH826" s="399"/>
      <c r="ALI826" s="399"/>
      <c r="ALJ826" s="399"/>
      <c r="ALK826" s="399"/>
      <c r="ALL826" s="399"/>
      <c r="ALM826" s="399"/>
      <c r="ALN826" s="399"/>
      <c r="ALO826" s="399"/>
      <c r="ALP826" s="399"/>
      <c r="ALQ826" s="399"/>
      <c r="ALR826" s="399"/>
      <c r="ALS826" s="399"/>
      <c r="ALT826" s="399"/>
      <c r="ALU826" s="399"/>
      <c r="ALV826" s="399"/>
      <c r="ALW826" s="399"/>
      <c r="ALX826" s="399"/>
      <c r="ALY826" s="399"/>
      <c r="ALZ826" s="399"/>
      <c r="AMA826" s="399"/>
      <c r="AMB826" s="399"/>
      <c r="AMC826" s="399"/>
      <c r="AMD826" s="399"/>
      <c r="AME826" s="399"/>
      <c r="AMF826" s="399"/>
      <c r="AMG826" s="399"/>
      <c r="AMH826" s="399"/>
      <c r="AMI826" s="399"/>
      <c r="AMJ826" s="399"/>
      <c r="AMK826" s="399"/>
      <c r="AML826" s="399"/>
      <c r="AMM826" s="399"/>
      <c r="AMN826" s="399"/>
      <c r="AMO826" s="399"/>
      <c r="AMP826" s="399"/>
      <c r="AMQ826" s="399"/>
      <c r="AMR826" s="399"/>
      <c r="AMS826" s="399"/>
      <c r="AMT826" s="399"/>
      <c r="AMU826" s="399"/>
      <c r="AMV826" s="399"/>
      <c r="AMW826" s="399"/>
      <c r="AMX826" s="399"/>
      <c r="AMY826" s="399"/>
      <c r="AMZ826" s="399"/>
      <c r="ANA826" s="399"/>
      <c r="ANB826" s="399"/>
      <c r="ANC826" s="399"/>
      <c r="AND826" s="399"/>
      <c r="ANE826" s="399"/>
      <c r="ANF826" s="399"/>
      <c r="ANG826" s="399"/>
      <c r="ANH826" s="399"/>
      <c r="ANI826" s="399"/>
      <c r="ANJ826" s="399"/>
      <c r="ANK826" s="399"/>
      <c r="ANL826" s="399"/>
      <c r="ANM826" s="399"/>
      <c r="ANN826" s="399"/>
      <c r="ANO826" s="399"/>
      <c r="ANP826" s="399"/>
      <c r="ANQ826" s="399"/>
      <c r="ANR826" s="399"/>
      <c r="ANS826" s="399"/>
      <c r="ANT826" s="399"/>
      <c r="ANU826" s="399"/>
      <c r="ANV826" s="399"/>
      <c r="ANW826" s="399"/>
      <c r="ANX826" s="399"/>
      <c r="ANY826" s="399"/>
      <c r="ANZ826" s="399"/>
      <c r="AOA826" s="399"/>
      <c r="AOB826" s="399"/>
      <c r="AOC826" s="399"/>
      <c r="AOD826" s="399"/>
      <c r="AOE826" s="399"/>
      <c r="AOF826" s="399"/>
      <c r="AOG826" s="399"/>
      <c r="AOH826" s="399"/>
      <c r="AOI826" s="399"/>
      <c r="AOJ826" s="399"/>
      <c r="AOK826" s="399"/>
      <c r="AOL826" s="399"/>
      <c r="AOM826" s="399"/>
      <c r="AON826" s="399"/>
      <c r="AOO826" s="399"/>
      <c r="AOP826" s="399"/>
      <c r="AOQ826" s="399"/>
      <c r="AOR826" s="399"/>
      <c r="AOS826" s="399"/>
      <c r="AOT826" s="399"/>
      <c r="AOU826" s="399"/>
      <c r="AOV826" s="399"/>
      <c r="AOW826" s="399"/>
      <c r="AOX826" s="399"/>
      <c r="AOY826" s="399"/>
      <c r="AOZ826" s="399"/>
      <c r="APA826" s="399"/>
      <c r="APB826" s="399"/>
      <c r="APC826" s="399"/>
      <c r="APD826" s="399"/>
      <c r="APE826" s="399"/>
      <c r="APF826" s="399"/>
      <c r="APG826" s="399"/>
      <c r="APH826" s="399"/>
      <c r="API826" s="399"/>
      <c r="APJ826" s="399"/>
      <c r="APK826" s="399"/>
      <c r="APL826" s="399"/>
      <c r="APM826" s="399"/>
      <c r="APN826" s="399"/>
      <c r="APO826" s="399"/>
      <c r="APP826" s="399"/>
      <c r="APQ826" s="399"/>
      <c r="APR826" s="399"/>
      <c r="APS826" s="399"/>
      <c r="APT826" s="399"/>
      <c r="APU826" s="399"/>
      <c r="APV826" s="399"/>
      <c r="APW826" s="399"/>
      <c r="APX826" s="399"/>
      <c r="APY826" s="399"/>
      <c r="APZ826" s="399"/>
      <c r="AQA826" s="399"/>
      <c r="AQB826" s="399"/>
      <c r="AQC826" s="399"/>
      <c r="AQD826" s="399"/>
      <c r="AQE826" s="399"/>
      <c r="AQF826" s="399"/>
      <c r="AQG826" s="399"/>
      <c r="AQH826" s="399"/>
      <c r="AQI826" s="399"/>
      <c r="AQJ826" s="399"/>
      <c r="AQK826" s="399"/>
      <c r="AQL826" s="399"/>
      <c r="AQM826" s="399"/>
      <c r="AQN826" s="399"/>
      <c r="AQO826" s="399"/>
      <c r="AQP826" s="399"/>
      <c r="AQQ826" s="399"/>
      <c r="AQR826" s="399"/>
      <c r="AQS826" s="399"/>
      <c r="AQT826" s="399"/>
      <c r="AQU826" s="399"/>
      <c r="AQV826" s="399"/>
      <c r="AQW826" s="399"/>
      <c r="AQX826" s="399"/>
      <c r="AQY826" s="399"/>
      <c r="AQZ826" s="399"/>
      <c r="ARA826" s="399"/>
      <c r="ARB826" s="399"/>
      <c r="ARC826" s="399"/>
      <c r="ARD826" s="399"/>
      <c r="ARE826" s="399"/>
      <c r="ARF826" s="399"/>
      <c r="ARG826" s="399"/>
      <c r="ARH826" s="399"/>
      <c r="ARI826" s="399"/>
      <c r="ARJ826" s="399"/>
      <c r="ARK826" s="399"/>
      <c r="ARL826" s="399"/>
      <c r="ARM826" s="399"/>
      <c r="ARN826" s="399"/>
      <c r="ARO826" s="399"/>
      <c r="ARP826" s="399"/>
      <c r="ARQ826" s="399"/>
      <c r="ARR826" s="399"/>
      <c r="ARS826" s="399"/>
      <c r="ART826" s="399"/>
      <c r="ARU826" s="399"/>
      <c r="ARV826" s="399"/>
      <c r="ARW826" s="399"/>
      <c r="ARX826" s="399"/>
      <c r="ARY826" s="399"/>
      <c r="ARZ826" s="399"/>
      <c r="ASA826" s="399"/>
      <c r="ASB826" s="399"/>
      <c r="ASC826" s="399"/>
      <c r="ASD826" s="399"/>
      <c r="ASE826" s="399"/>
      <c r="ASF826" s="399"/>
      <c r="ASG826" s="399"/>
      <c r="ASH826" s="399"/>
      <c r="ASI826" s="399"/>
      <c r="ASJ826" s="399"/>
      <c r="ASK826" s="399"/>
      <c r="ASL826" s="399"/>
      <c r="ASM826" s="399"/>
      <c r="ASN826" s="399"/>
      <c r="ASO826" s="399"/>
      <c r="ASP826" s="399"/>
      <c r="ASQ826" s="399"/>
      <c r="ASR826" s="399"/>
      <c r="ASS826" s="399"/>
      <c r="AST826" s="399"/>
      <c r="ASU826" s="399"/>
      <c r="ASV826" s="399"/>
      <c r="ASW826" s="399"/>
      <c r="ASX826" s="399"/>
      <c r="ASY826" s="399"/>
      <c r="ASZ826" s="399"/>
      <c r="ATA826" s="399"/>
      <c r="ATB826" s="399"/>
      <c r="ATC826" s="399"/>
      <c r="ATD826" s="399"/>
      <c r="ATE826" s="399"/>
      <c r="ATF826" s="399"/>
      <c r="ATG826" s="399"/>
      <c r="ATH826" s="399"/>
      <c r="ATI826" s="399"/>
      <c r="ATJ826" s="399"/>
      <c r="ATK826" s="399"/>
      <c r="ATL826" s="399"/>
      <c r="ATM826" s="399"/>
      <c r="ATN826" s="399"/>
      <c r="ATO826" s="399"/>
      <c r="ATP826" s="399"/>
      <c r="ATQ826" s="399"/>
      <c r="ATR826" s="399"/>
      <c r="ATS826" s="399"/>
      <c r="ATT826" s="399"/>
      <c r="ATU826" s="399"/>
      <c r="ATV826" s="399"/>
      <c r="ATW826" s="399"/>
      <c r="ATX826" s="399"/>
      <c r="ATY826" s="399"/>
      <c r="ATZ826" s="399"/>
      <c r="AUA826" s="399"/>
      <c r="AUB826" s="399"/>
      <c r="AUC826" s="399"/>
      <c r="AUD826" s="399"/>
      <c r="AUE826" s="399"/>
      <c r="AUF826" s="399"/>
      <c r="AUG826" s="399"/>
      <c r="AUH826" s="399"/>
      <c r="AUI826" s="399"/>
      <c r="AUJ826" s="399"/>
      <c r="AUK826" s="399"/>
      <c r="AUL826" s="399"/>
      <c r="AUM826" s="399"/>
      <c r="AUN826" s="399"/>
      <c r="AUO826" s="399"/>
      <c r="AUP826" s="399"/>
      <c r="AUQ826" s="399"/>
      <c r="AUR826" s="399"/>
      <c r="AUS826" s="399"/>
      <c r="AUT826" s="399"/>
      <c r="AUU826" s="399"/>
      <c r="AUV826" s="399"/>
      <c r="AUW826" s="399"/>
      <c r="AUX826" s="399"/>
      <c r="AUY826" s="399"/>
      <c r="AUZ826" s="399"/>
      <c r="AVA826" s="399"/>
      <c r="AVB826" s="399"/>
      <c r="AVC826" s="399"/>
      <c r="AVD826" s="399"/>
      <c r="AVE826" s="399"/>
      <c r="AVF826" s="399"/>
      <c r="AVG826" s="399"/>
      <c r="AVH826" s="399"/>
      <c r="AVI826" s="399"/>
      <c r="AVJ826" s="399"/>
      <c r="AVK826" s="399"/>
      <c r="AVL826" s="399"/>
      <c r="AVM826" s="399"/>
      <c r="AVN826" s="399"/>
      <c r="AVO826" s="399"/>
      <c r="AVP826" s="399"/>
      <c r="AVQ826" s="399"/>
      <c r="AVR826" s="399"/>
      <c r="AVS826" s="399"/>
      <c r="AVT826" s="399"/>
      <c r="AVU826" s="399"/>
      <c r="AVV826" s="399"/>
      <c r="AVW826" s="399"/>
      <c r="AVX826" s="399"/>
      <c r="AVY826" s="399"/>
      <c r="AVZ826" s="399"/>
      <c r="AWA826" s="399"/>
      <c r="AWB826" s="399"/>
      <c r="AWC826" s="399"/>
      <c r="AWD826" s="399"/>
      <c r="AWE826" s="399"/>
      <c r="AWF826" s="399"/>
      <c r="AWG826" s="399"/>
      <c r="AWH826" s="399"/>
      <c r="AWI826" s="399"/>
      <c r="AWJ826" s="399"/>
      <c r="AWK826" s="399"/>
      <c r="AWL826" s="399"/>
      <c r="AWM826" s="399"/>
      <c r="AWN826" s="399"/>
      <c r="AWO826" s="399"/>
      <c r="AWP826" s="399"/>
      <c r="AWQ826" s="399"/>
      <c r="AWR826" s="399"/>
      <c r="AWS826" s="399"/>
      <c r="AWT826" s="399"/>
      <c r="AWU826" s="399"/>
      <c r="AWV826" s="399"/>
      <c r="AWW826" s="399"/>
      <c r="AWX826" s="399"/>
      <c r="AWY826" s="399"/>
      <c r="AWZ826" s="399"/>
      <c r="AXA826" s="399"/>
      <c r="AXB826" s="399"/>
      <c r="AXC826" s="399"/>
      <c r="AXD826" s="399"/>
      <c r="AXE826" s="399"/>
      <c r="AXF826" s="399"/>
      <c r="AXG826" s="399"/>
      <c r="AXH826" s="399"/>
      <c r="AXI826" s="399"/>
      <c r="AXJ826" s="399"/>
      <c r="AXK826" s="399"/>
      <c r="AXL826" s="399"/>
      <c r="AXM826" s="399"/>
      <c r="AXN826" s="399"/>
      <c r="AXO826" s="399"/>
      <c r="AXP826" s="399"/>
      <c r="AXQ826" s="399"/>
      <c r="AXR826" s="399"/>
      <c r="AXS826" s="399"/>
      <c r="AXT826" s="399"/>
      <c r="AXU826" s="399"/>
      <c r="AXV826" s="399"/>
      <c r="AXW826" s="399"/>
      <c r="AXX826" s="399"/>
      <c r="AXY826" s="399"/>
      <c r="AXZ826" s="399"/>
      <c r="AYA826" s="399"/>
      <c r="AYB826" s="399"/>
      <c r="AYC826" s="399"/>
      <c r="AYD826" s="399"/>
      <c r="AYE826" s="399"/>
      <c r="AYF826" s="399"/>
      <c r="AYG826" s="399"/>
      <c r="AYH826" s="399"/>
      <c r="AYI826" s="399"/>
      <c r="AYJ826" s="399"/>
      <c r="AYK826" s="399"/>
      <c r="AYL826" s="399"/>
      <c r="AYM826" s="399"/>
      <c r="AYN826" s="399"/>
      <c r="AYO826" s="399"/>
      <c r="AYP826" s="399"/>
      <c r="AYQ826" s="399"/>
      <c r="AYR826" s="399"/>
      <c r="AYS826" s="399"/>
      <c r="AYT826" s="399"/>
      <c r="AYU826" s="399"/>
      <c r="AYV826" s="399"/>
      <c r="AYW826" s="399"/>
      <c r="AYX826" s="399"/>
      <c r="AYY826" s="399"/>
      <c r="AYZ826" s="399"/>
      <c r="AZA826" s="399"/>
      <c r="AZB826" s="399"/>
      <c r="AZC826" s="399"/>
      <c r="AZD826" s="399"/>
      <c r="AZE826" s="399"/>
      <c r="AZF826" s="399"/>
      <c r="AZG826" s="399"/>
      <c r="AZH826" s="399"/>
      <c r="AZI826" s="399"/>
      <c r="AZJ826" s="399"/>
      <c r="AZK826" s="399"/>
      <c r="AZL826" s="399"/>
      <c r="AZM826" s="399"/>
      <c r="AZN826" s="399"/>
      <c r="AZO826" s="399"/>
      <c r="AZP826" s="399"/>
      <c r="AZQ826" s="399"/>
      <c r="AZR826" s="399"/>
      <c r="AZS826" s="399"/>
      <c r="AZT826" s="399"/>
      <c r="AZU826" s="399"/>
      <c r="AZV826" s="399"/>
      <c r="AZW826" s="399"/>
      <c r="AZX826" s="399"/>
      <c r="AZY826" s="399"/>
      <c r="AZZ826" s="399"/>
      <c r="BAA826" s="399"/>
      <c r="BAB826" s="399"/>
      <c r="BAC826" s="399"/>
      <c r="BAD826" s="399"/>
      <c r="BAE826" s="399"/>
      <c r="BAF826" s="399"/>
      <c r="BAG826" s="399"/>
      <c r="BAH826" s="399"/>
      <c r="BAI826" s="399"/>
      <c r="BAJ826" s="399"/>
      <c r="BAK826" s="399"/>
      <c r="BAL826" s="399"/>
      <c r="BAM826" s="399"/>
      <c r="BAN826" s="399"/>
      <c r="BAO826" s="399"/>
      <c r="BAP826" s="399"/>
      <c r="BAQ826" s="399"/>
      <c r="BAR826" s="399"/>
      <c r="BAS826" s="399"/>
      <c r="BAT826" s="399"/>
      <c r="BAU826" s="399"/>
      <c r="BAV826" s="399"/>
      <c r="BAW826" s="399"/>
      <c r="BAX826" s="399"/>
      <c r="BAY826" s="399"/>
      <c r="BAZ826" s="399"/>
      <c r="BBA826" s="399"/>
      <c r="BBB826" s="399"/>
      <c r="BBC826" s="399"/>
      <c r="BBD826" s="399"/>
      <c r="BBE826" s="399"/>
      <c r="BBF826" s="399"/>
      <c r="BBG826" s="399"/>
      <c r="BBH826" s="399"/>
      <c r="BBI826" s="399"/>
      <c r="BBJ826" s="399"/>
      <c r="BBK826" s="399"/>
      <c r="BBL826" s="399"/>
      <c r="BBM826" s="399"/>
      <c r="BBN826" s="399"/>
      <c r="BBO826" s="399"/>
      <c r="BBP826" s="399"/>
      <c r="BBQ826" s="399"/>
      <c r="BBR826" s="399"/>
      <c r="BBS826" s="399"/>
      <c r="BBT826" s="399"/>
      <c r="BBU826" s="399"/>
      <c r="BBV826" s="399"/>
      <c r="BBW826" s="399"/>
      <c r="BBX826" s="399"/>
      <c r="BBY826" s="399"/>
      <c r="BBZ826" s="399"/>
      <c r="BCA826" s="399"/>
      <c r="BCB826" s="399"/>
      <c r="BCC826" s="399"/>
      <c r="BCD826" s="399"/>
      <c r="BCE826" s="399"/>
      <c r="BCF826" s="399"/>
      <c r="BCG826" s="399"/>
      <c r="BCH826" s="399"/>
      <c r="BCI826" s="399"/>
      <c r="BCJ826" s="399"/>
      <c r="BCK826" s="399"/>
      <c r="BCL826" s="399"/>
      <c r="BCM826" s="399"/>
      <c r="BCN826" s="399"/>
      <c r="BCO826" s="399"/>
      <c r="BCP826" s="399"/>
      <c r="BCQ826" s="399"/>
      <c r="BCR826" s="399"/>
      <c r="BCS826" s="399"/>
      <c r="BCT826" s="399"/>
      <c r="BCU826" s="399"/>
      <c r="BCV826" s="399"/>
      <c r="BCW826" s="399"/>
      <c r="BCX826" s="399"/>
      <c r="BCY826" s="399"/>
      <c r="BCZ826" s="399"/>
      <c r="BDA826" s="399"/>
      <c r="BDB826" s="399"/>
      <c r="BDC826" s="399"/>
      <c r="BDD826" s="399"/>
      <c r="BDE826" s="399"/>
      <c r="BDF826" s="399"/>
      <c r="BDG826" s="399"/>
      <c r="BDH826" s="399"/>
      <c r="BDI826" s="399"/>
      <c r="BDJ826" s="399"/>
      <c r="BDK826" s="399"/>
      <c r="BDL826" s="399"/>
      <c r="BDM826" s="399"/>
      <c r="BDN826" s="399"/>
      <c r="BDO826" s="399"/>
      <c r="BDP826" s="399"/>
      <c r="BDQ826" s="399"/>
      <c r="BDR826" s="399"/>
      <c r="BDS826" s="399"/>
      <c r="BDT826" s="399"/>
      <c r="BDU826" s="399"/>
      <c r="BDV826" s="399"/>
      <c r="BDW826" s="399"/>
      <c r="BDX826" s="399"/>
      <c r="BDY826" s="399"/>
      <c r="BDZ826" s="399"/>
      <c r="BEA826" s="399"/>
      <c r="BEB826" s="399"/>
      <c r="BEC826" s="399"/>
      <c r="BED826" s="399"/>
      <c r="BEE826" s="399"/>
      <c r="BEF826" s="399"/>
      <c r="BEG826" s="399"/>
      <c r="BEH826" s="399"/>
      <c r="BEI826" s="399"/>
      <c r="BEJ826" s="399"/>
      <c r="BEK826" s="399"/>
      <c r="BEL826" s="399"/>
      <c r="BEM826" s="399"/>
      <c r="BEN826" s="399"/>
      <c r="BEO826" s="399"/>
      <c r="BEP826" s="399"/>
      <c r="BEQ826" s="399"/>
      <c r="BER826" s="399"/>
      <c r="BES826" s="399"/>
      <c r="BET826" s="399"/>
      <c r="BEU826" s="399"/>
      <c r="BEV826" s="399"/>
      <c r="BEW826" s="399"/>
      <c r="BEX826" s="399"/>
      <c r="BEY826" s="399"/>
      <c r="BEZ826" s="399"/>
      <c r="BFA826" s="399"/>
      <c r="BFB826" s="399"/>
      <c r="BFC826" s="399"/>
      <c r="BFD826" s="399"/>
      <c r="BFE826" s="399"/>
      <c r="BFF826" s="399"/>
      <c r="BFG826" s="399"/>
      <c r="BFH826" s="399"/>
      <c r="BFI826" s="399"/>
      <c r="BFJ826" s="399"/>
      <c r="BFK826" s="399"/>
      <c r="BFL826" s="399"/>
      <c r="BFM826" s="399"/>
      <c r="BFN826" s="399"/>
      <c r="BFO826" s="399"/>
      <c r="BFP826" s="399"/>
      <c r="BFQ826" s="399"/>
      <c r="BFR826" s="399"/>
      <c r="BFS826" s="399"/>
      <c r="BFT826" s="399"/>
      <c r="BFU826" s="399"/>
      <c r="BFV826" s="399"/>
      <c r="BFW826" s="399"/>
      <c r="BFX826" s="399"/>
      <c r="BFY826" s="399"/>
      <c r="BFZ826" s="399"/>
      <c r="BGA826" s="399"/>
      <c r="BGB826" s="399"/>
      <c r="BGC826" s="399"/>
      <c r="BGD826" s="399"/>
      <c r="BGE826" s="399"/>
      <c r="BGF826" s="399"/>
      <c r="BGG826" s="399"/>
      <c r="BGH826" s="399"/>
      <c r="BGI826" s="399"/>
      <c r="BGJ826" s="399"/>
      <c r="BGK826" s="399"/>
      <c r="BGL826" s="399"/>
      <c r="BGM826" s="399"/>
      <c r="BGN826" s="399"/>
      <c r="BGO826" s="399"/>
      <c r="BGP826" s="399"/>
      <c r="BGQ826" s="399"/>
      <c r="BGR826" s="399"/>
      <c r="BGS826" s="399"/>
      <c r="BGT826" s="399"/>
      <c r="BGU826" s="399"/>
      <c r="BGV826" s="399"/>
      <c r="BGW826" s="399"/>
      <c r="BGX826" s="399"/>
      <c r="BGY826" s="399"/>
      <c r="BGZ826" s="399"/>
      <c r="BHA826" s="399"/>
      <c r="BHB826" s="399"/>
      <c r="BHC826" s="399"/>
      <c r="BHD826" s="399"/>
      <c r="BHE826" s="399"/>
      <c r="BHF826" s="399"/>
      <c r="BHG826" s="399"/>
      <c r="BHH826" s="399"/>
      <c r="BHI826" s="399"/>
      <c r="BHJ826" s="399"/>
      <c r="BHK826" s="399"/>
      <c r="BHL826" s="399"/>
      <c r="BHM826" s="399"/>
      <c r="BHN826" s="399"/>
      <c r="BHO826" s="399"/>
      <c r="BHP826" s="399"/>
      <c r="BHQ826" s="399"/>
      <c r="BHR826" s="399"/>
      <c r="BHS826" s="399"/>
      <c r="BHT826" s="399"/>
      <c r="BHU826" s="399"/>
      <c r="BHV826" s="399"/>
      <c r="BHW826" s="399"/>
      <c r="BHX826" s="399"/>
      <c r="BHY826" s="399"/>
      <c r="BHZ826" s="399"/>
      <c r="BIA826" s="399"/>
      <c r="BIB826" s="399"/>
      <c r="BIC826" s="399"/>
      <c r="BID826" s="399"/>
      <c r="BIE826" s="399"/>
      <c r="BIF826" s="399"/>
      <c r="BIG826" s="399"/>
      <c r="BIH826" s="399"/>
      <c r="BII826" s="399"/>
      <c r="BIJ826" s="399"/>
      <c r="BIK826" s="399"/>
      <c r="BIL826" s="399"/>
      <c r="BIM826" s="399"/>
      <c r="BIN826" s="399"/>
      <c r="BIO826" s="399"/>
      <c r="BIP826" s="399"/>
      <c r="BIQ826" s="399"/>
      <c r="BIR826" s="399"/>
      <c r="BIS826" s="399"/>
      <c r="BIT826" s="399"/>
      <c r="BIU826" s="399"/>
      <c r="BIV826" s="399"/>
      <c r="BIW826" s="399"/>
      <c r="BIX826" s="399"/>
      <c r="BIY826" s="399"/>
      <c r="BIZ826" s="399"/>
      <c r="BJA826" s="399"/>
      <c r="BJB826" s="399"/>
      <c r="BJC826" s="399"/>
      <c r="BJD826" s="399"/>
      <c r="BJE826" s="399"/>
      <c r="BJF826" s="399"/>
      <c r="BJG826" s="399"/>
      <c r="BJH826" s="399"/>
      <c r="BJI826" s="399"/>
      <c r="BJJ826" s="399"/>
      <c r="BJK826" s="399"/>
      <c r="BJL826" s="399"/>
      <c r="BJM826" s="399"/>
      <c r="BJN826" s="399"/>
      <c r="BJO826" s="399"/>
      <c r="BJP826" s="399"/>
      <c r="BJQ826" s="399"/>
      <c r="BJR826" s="399"/>
      <c r="BJS826" s="399"/>
      <c r="BJT826" s="399"/>
      <c r="BJU826" s="399"/>
      <c r="BJV826" s="399"/>
      <c r="BJW826" s="399"/>
      <c r="BJX826" s="399"/>
      <c r="BJY826" s="399"/>
      <c r="BJZ826" s="399"/>
      <c r="BKA826" s="399"/>
      <c r="BKB826" s="399"/>
      <c r="BKC826" s="399"/>
      <c r="BKD826" s="399"/>
      <c r="BKE826" s="399"/>
      <c r="BKF826" s="399"/>
      <c r="BKG826" s="399"/>
      <c r="BKH826" s="399"/>
      <c r="BKI826" s="399"/>
      <c r="BKJ826" s="399"/>
      <c r="BKK826" s="399"/>
      <c r="BKL826" s="399"/>
      <c r="BKM826" s="399"/>
      <c r="BKN826" s="399"/>
      <c r="BKO826" s="399"/>
      <c r="BKP826" s="399"/>
      <c r="BKQ826" s="399"/>
      <c r="BKR826" s="399"/>
      <c r="BKS826" s="399"/>
      <c r="BKT826" s="399"/>
      <c r="BKU826" s="399"/>
      <c r="BKV826" s="399"/>
      <c r="BKW826" s="399"/>
      <c r="BKX826" s="399"/>
      <c r="BKY826" s="399"/>
      <c r="BKZ826" s="399"/>
      <c r="BLA826" s="399"/>
      <c r="BLB826" s="399"/>
      <c r="BLC826" s="399"/>
      <c r="BLD826" s="399"/>
      <c r="BLE826" s="399"/>
      <c r="BLF826" s="399"/>
      <c r="BLG826" s="399"/>
      <c r="BLH826" s="399"/>
      <c r="BLI826" s="399"/>
      <c r="BLJ826" s="399"/>
      <c r="BLK826" s="399"/>
      <c r="BLL826" s="399"/>
      <c r="BLM826" s="399"/>
      <c r="BLN826" s="399"/>
      <c r="BLO826" s="399"/>
      <c r="BLP826" s="399"/>
      <c r="BLQ826" s="399"/>
      <c r="BLR826" s="399"/>
      <c r="BLS826" s="399"/>
      <c r="BLT826" s="399"/>
      <c r="BLU826" s="399"/>
      <c r="BLV826" s="399"/>
      <c r="BLW826" s="399"/>
      <c r="BLX826" s="399"/>
      <c r="BLY826" s="399"/>
      <c r="BLZ826" s="399"/>
      <c r="BMA826" s="399"/>
      <c r="BMB826" s="399"/>
      <c r="BMC826" s="399"/>
      <c r="BMD826" s="399"/>
      <c r="BME826" s="399"/>
      <c r="BMF826" s="399"/>
      <c r="BMG826" s="399"/>
      <c r="BMH826" s="399"/>
      <c r="BMI826" s="399"/>
      <c r="BMJ826" s="399"/>
      <c r="BMK826" s="399"/>
      <c r="BML826" s="399"/>
      <c r="BMM826" s="399"/>
      <c r="BMN826" s="399"/>
      <c r="BMO826" s="399"/>
      <c r="BMP826" s="399"/>
      <c r="BMQ826" s="399"/>
      <c r="BMR826" s="399"/>
      <c r="BMS826" s="399"/>
      <c r="BMT826" s="399"/>
      <c r="BMU826" s="399"/>
      <c r="BMV826" s="399"/>
      <c r="BMW826" s="399"/>
      <c r="BMX826" s="399"/>
      <c r="BMY826" s="399"/>
      <c r="BMZ826" s="399"/>
      <c r="BNA826" s="399"/>
      <c r="BNB826" s="399"/>
      <c r="BNC826" s="399"/>
      <c r="BND826" s="399"/>
      <c r="BNE826" s="399"/>
      <c r="BNF826" s="399"/>
      <c r="BNG826" s="399"/>
      <c r="BNH826" s="399"/>
      <c r="BNI826" s="399"/>
      <c r="BNJ826" s="399"/>
      <c r="BNK826" s="399"/>
      <c r="BNL826" s="399"/>
      <c r="BNM826" s="399"/>
      <c r="BNN826" s="399"/>
      <c r="BNO826" s="399"/>
      <c r="BNP826" s="399"/>
      <c r="BNQ826" s="399"/>
      <c r="BNR826" s="399"/>
      <c r="BNS826" s="399"/>
      <c r="BNT826" s="399"/>
      <c r="BNU826" s="399"/>
      <c r="BNV826" s="399"/>
      <c r="BNW826" s="399"/>
      <c r="BNX826" s="399"/>
      <c r="BNY826" s="399"/>
      <c r="BNZ826" s="399"/>
      <c r="BOA826" s="399"/>
      <c r="BOB826" s="399"/>
      <c r="BOC826" s="399"/>
      <c r="BOD826" s="399"/>
      <c r="BOE826" s="399"/>
      <c r="BOF826" s="399"/>
      <c r="BOG826" s="399"/>
      <c r="BOH826" s="399"/>
      <c r="BOI826" s="399"/>
      <c r="BOJ826" s="399"/>
      <c r="BOK826" s="399"/>
      <c r="BOL826" s="399"/>
      <c r="BOM826" s="399"/>
      <c r="BON826" s="399"/>
      <c r="BOO826" s="399"/>
      <c r="BOP826" s="399"/>
      <c r="BOQ826" s="399"/>
      <c r="BOR826" s="399"/>
      <c r="BOS826" s="399"/>
      <c r="BOT826" s="399"/>
      <c r="BOU826" s="399"/>
      <c r="BOV826" s="399"/>
      <c r="BOW826" s="399"/>
      <c r="BOX826" s="399"/>
      <c r="BOY826" s="399"/>
      <c r="BOZ826" s="399"/>
      <c r="BPA826" s="399"/>
      <c r="BPB826" s="399"/>
      <c r="BPC826" s="399"/>
      <c r="BPD826" s="399"/>
      <c r="BPE826" s="399"/>
      <c r="BPF826" s="399"/>
      <c r="BPG826" s="399"/>
      <c r="BPH826" s="399"/>
      <c r="BPI826" s="399"/>
      <c r="BPJ826" s="399"/>
      <c r="BPK826" s="399"/>
      <c r="BPL826" s="399"/>
      <c r="BPM826" s="399"/>
      <c r="BPN826" s="399"/>
      <c r="BPO826" s="399"/>
      <c r="BPP826" s="399"/>
      <c r="BPQ826" s="399"/>
      <c r="BPR826" s="399"/>
      <c r="BPS826" s="399"/>
      <c r="BPT826" s="399"/>
      <c r="BPU826" s="399"/>
      <c r="BPV826" s="399"/>
      <c r="BPW826" s="399"/>
      <c r="BPX826" s="399"/>
      <c r="BPY826" s="399"/>
      <c r="BPZ826" s="399"/>
      <c r="BQA826" s="399"/>
      <c r="BQB826" s="399"/>
      <c r="BQC826" s="399"/>
      <c r="BQD826" s="399"/>
      <c r="BQE826" s="399"/>
      <c r="BQF826" s="399"/>
      <c r="BQG826" s="399"/>
      <c r="BQH826" s="399"/>
      <c r="BQI826" s="399"/>
      <c r="BQJ826" s="399"/>
      <c r="BQK826" s="399"/>
      <c r="BQL826" s="399"/>
      <c r="BQM826" s="399"/>
      <c r="BQN826" s="399"/>
      <c r="BQO826" s="399"/>
      <c r="BQP826" s="399"/>
      <c r="BQQ826" s="399"/>
      <c r="BQR826" s="399"/>
      <c r="BQS826" s="399"/>
      <c r="BQT826" s="399"/>
      <c r="BQU826" s="399"/>
      <c r="BQV826" s="399"/>
      <c r="BQW826" s="399"/>
      <c r="BQX826" s="399"/>
      <c r="BQY826" s="399"/>
      <c r="BQZ826" s="399"/>
      <c r="BRA826" s="399"/>
      <c r="BRB826" s="399"/>
      <c r="BRC826" s="399"/>
      <c r="BRD826" s="399"/>
      <c r="BRE826" s="399"/>
      <c r="BRF826" s="399"/>
      <c r="BRG826" s="399"/>
      <c r="BRH826" s="399"/>
      <c r="BRI826" s="399"/>
      <c r="BRJ826" s="399"/>
      <c r="BRK826" s="399"/>
      <c r="BRL826" s="399"/>
      <c r="BRM826" s="399"/>
      <c r="BRN826" s="399"/>
      <c r="BRO826" s="399"/>
      <c r="BRP826" s="399"/>
      <c r="BRQ826" s="399"/>
      <c r="BRR826" s="399"/>
      <c r="BRS826" s="399"/>
      <c r="BRT826" s="399"/>
      <c r="BRU826" s="399"/>
      <c r="BRV826" s="399"/>
      <c r="BRW826" s="399"/>
      <c r="BRX826" s="399"/>
      <c r="BRY826" s="399"/>
      <c r="BRZ826" s="399"/>
      <c r="BSA826" s="399"/>
      <c r="BSB826" s="399"/>
      <c r="BSC826" s="399"/>
      <c r="BSD826" s="399"/>
      <c r="BSE826" s="399"/>
      <c r="BSF826" s="399"/>
      <c r="BSG826" s="399"/>
      <c r="BSH826" s="399"/>
      <c r="BSI826" s="399"/>
      <c r="BSJ826" s="399"/>
      <c r="BSK826" s="399"/>
      <c r="BSL826" s="399"/>
      <c r="BSM826" s="399"/>
      <c r="BSN826" s="399"/>
      <c r="BSO826" s="399"/>
      <c r="BSP826" s="399"/>
      <c r="BSQ826" s="399"/>
      <c r="BSR826" s="399"/>
      <c r="BSS826" s="399"/>
      <c r="BST826" s="399"/>
      <c r="BSU826" s="399"/>
      <c r="BSV826" s="399"/>
      <c r="BSW826" s="399"/>
      <c r="BSX826" s="399"/>
      <c r="BSY826" s="399"/>
      <c r="BSZ826" s="399"/>
      <c r="BTA826" s="399"/>
      <c r="BTB826" s="399"/>
      <c r="BTC826" s="399"/>
      <c r="BTD826" s="399"/>
      <c r="BTE826" s="399"/>
      <c r="BTF826" s="399"/>
      <c r="BTG826" s="399"/>
      <c r="BTH826" s="399"/>
      <c r="BTI826" s="399"/>
      <c r="BTJ826" s="399"/>
      <c r="BTK826" s="399"/>
      <c r="BTL826" s="399"/>
      <c r="BTM826" s="399"/>
      <c r="BTN826" s="399"/>
      <c r="BTO826" s="399"/>
      <c r="BTP826" s="399"/>
      <c r="BTQ826" s="399"/>
      <c r="BTR826" s="399"/>
      <c r="BTS826" s="399"/>
      <c r="BTT826" s="399"/>
      <c r="BTU826" s="399"/>
      <c r="BTV826" s="399"/>
      <c r="BTW826" s="399"/>
      <c r="BTX826" s="399"/>
      <c r="BTY826" s="399"/>
      <c r="BTZ826" s="399"/>
      <c r="BUA826" s="399"/>
      <c r="BUB826" s="399"/>
      <c r="BUC826" s="399"/>
      <c r="BUD826" s="399"/>
      <c r="BUE826" s="399"/>
      <c r="BUF826" s="399"/>
      <c r="BUG826" s="399"/>
      <c r="BUH826" s="399"/>
      <c r="BUI826" s="399"/>
      <c r="BUJ826" s="399"/>
      <c r="BUK826" s="399"/>
      <c r="BUL826" s="399"/>
      <c r="BUM826" s="399"/>
      <c r="BUN826" s="399"/>
      <c r="BUO826" s="399"/>
      <c r="BUP826" s="399"/>
      <c r="BUQ826" s="399"/>
      <c r="BUR826" s="399"/>
      <c r="BUS826" s="399"/>
      <c r="BUT826" s="399"/>
      <c r="BUU826" s="399"/>
      <c r="BUV826" s="399"/>
      <c r="BUW826" s="399"/>
      <c r="BUX826" s="399"/>
      <c r="BUY826" s="399"/>
      <c r="BUZ826" s="399"/>
      <c r="BVA826" s="399"/>
      <c r="BVB826" s="399"/>
      <c r="BVC826" s="399"/>
      <c r="BVD826" s="399"/>
      <c r="BVE826" s="399"/>
      <c r="BVF826" s="399"/>
      <c r="BVG826" s="399"/>
      <c r="BVH826" s="399"/>
      <c r="BVI826" s="399"/>
      <c r="BVJ826" s="399"/>
      <c r="BVK826" s="399"/>
      <c r="BVL826" s="399"/>
      <c r="BVM826" s="399"/>
      <c r="BVN826" s="399"/>
      <c r="BVO826" s="399"/>
      <c r="BVP826" s="399"/>
      <c r="BVQ826" s="399"/>
      <c r="BVR826" s="399"/>
      <c r="BVS826" s="399"/>
      <c r="BVT826" s="399"/>
      <c r="BVU826" s="399"/>
      <c r="BVV826" s="399"/>
      <c r="BVW826" s="399"/>
      <c r="BVX826" s="399"/>
      <c r="BVY826" s="399"/>
      <c r="BVZ826" s="399"/>
      <c r="BWA826" s="399"/>
      <c r="BWB826" s="399"/>
      <c r="BWC826" s="399"/>
      <c r="BWD826" s="399"/>
      <c r="BWE826" s="399"/>
      <c r="BWF826" s="399"/>
      <c r="BWG826" s="399"/>
      <c r="BWH826" s="399"/>
      <c r="BWI826" s="399"/>
      <c r="BWJ826" s="399"/>
      <c r="BWK826" s="399"/>
      <c r="BWL826" s="399"/>
      <c r="BWM826" s="399"/>
      <c r="BWN826" s="399"/>
      <c r="BWO826" s="399"/>
      <c r="BWP826" s="399"/>
      <c r="BWQ826" s="399"/>
      <c r="BWR826" s="399"/>
      <c r="BWS826" s="399"/>
      <c r="BWT826" s="399"/>
      <c r="BWU826" s="399"/>
      <c r="BWV826" s="399"/>
      <c r="BWW826" s="399"/>
      <c r="BWX826" s="399"/>
      <c r="BWY826" s="399"/>
      <c r="BWZ826" s="399"/>
      <c r="BXA826" s="399"/>
      <c r="BXB826" s="399"/>
      <c r="BXC826" s="399"/>
      <c r="BXD826" s="399"/>
      <c r="BXE826" s="399"/>
      <c r="BXF826" s="399"/>
      <c r="BXG826" s="399"/>
      <c r="BXH826" s="399"/>
      <c r="BXI826" s="399"/>
      <c r="BXJ826" s="399"/>
      <c r="BXK826" s="399"/>
      <c r="BXL826" s="399"/>
      <c r="BXM826" s="399"/>
      <c r="BXN826" s="399"/>
      <c r="BXO826" s="399"/>
      <c r="BXP826" s="399"/>
      <c r="BXQ826" s="399"/>
      <c r="BXR826" s="399"/>
      <c r="BXS826" s="399"/>
      <c r="BXT826" s="399"/>
      <c r="BXU826" s="399"/>
      <c r="BXV826" s="399"/>
      <c r="BXW826" s="399"/>
      <c r="BXX826" s="399"/>
      <c r="BXY826" s="399"/>
      <c r="BXZ826" s="399"/>
      <c r="BYA826" s="399"/>
      <c r="BYB826" s="399"/>
      <c r="BYC826" s="399"/>
      <c r="BYD826" s="399"/>
      <c r="BYE826" s="399"/>
      <c r="BYF826" s="399"/>
      <c r="BYG826" s="399"/>
      <c r="BYH826" s="399"/>
      <c r="BYI826" s="399"/>
      <c r="BYJ826" s="399"/>
      <c r="BYK826" s="399"/>
      <c r="BYL826" s="399"/>
      <c r="BYM826" s="399"/>
      <c r="BYN826" s="399"/>
      <c r="BYO826" s="399"/>
      <c r="BYP826" s="399"/>
      <c r="BYQ826" s="399"/>
      <c r="BYR826" s="399"/>
      <c r="BYS826" s="399"/>
      <c r="BYT826" s="399"/>
      <c r="BYU826" s="399"/>
      <c r="BYV826" s="399"/>
      <c r="BYW826" s="399"/>
      <c r="BYX826" s="399"/>
      <c r="BYY826" s="399"/>
      <c r="BYZ826" s="399"/>
      <c r="BZA826" s="399"/>
      <c r="BZB826" s="399"/>
      <c r="BZC826" s="399"/>
      <c r="BZD826" s="399"/>
      <c r="BZE826" s="399"/>
      <c r="BZF826" s="399"/>
      <c r="BZG826" s="399"/>
      <c r="BZH826" s="399"/>
      <c r="BZI826" s="399"/>
      <c r="BZJ826" s="399"/>
      <c r="BZK826" s="399"/>
      <c r="BZL826" s="399"/>
      <c r="BZM826" s="399"/>
      <c r="BZN826" s="399"/>
      <c r="BZO826" s="399"/>
      <c r="BZP826" s="399"/>
      <c r="BZQ826" s="399"/>
      <c r="BZR826" s="399"/>
      <c r="BZS826" s="399"/>
      <c r="BZT826" s="399"/>
      <c r="BZU826" s="399"/>
      <c r="BZV826" s="399"/>
      <c r="BZW826" s="399"/>
      <c r="BZX826" s="399"/>
      <c r="BZY826" s="399"/>
      <c r="BZZ826" s="399"/>
      <c r="CAA826" s="399"/>
      <c r="CAB826" s="399"/>
      <c r="CAC826" s="399"/>
      <c r="CAD826" s="399"/>
      <c r="CAE826" s="399"/>
      <c r="CAF826" s="399"/>
      <c r="CAG826" s="399"/>
      <c r="CAH826" s="399"/>
      <c r="CAI826" s="399"/>
      <c r="CAJ826" s="399"/>
      <c r="CAK826" s="399"/>
      <c r="CAL826" s="399"/>
      <c r="CAM826" s="399"/>
      <c r="CAN826" s="399"/>
      <c r="CAO826" s="399"/>
      <c r="CAP826" s="399"/>
      <c r="CAQ826" s="399"/>
      <c r="CAR826" s="399"/>
      <c r="CAS826" s="399"/>
      <c r="CAT826" s="399"/>
      <c r="CAU826" s="399"/>
      <c r="CAV826" s="399"/>
      <c r="CAW826" s="399"/>
      <c r="CAX826" s="399"/>
      <c r="CAY826" s="399"/>
      <c r="CAZ826" s="399"/>
      <c r="CBA826" s="399"/>
      <c r="CBB826" s="399"/>
      <c r="CBC826" s="399"/>
      <c r="CBD826" s="399"/>
      <c r="CBE826" s="399"/>
      <c r="CBF826" s="399"/>
      <c r="CBG826" s="399"/>
      <c r="CBH826" s="399"/>
      <c r="CBI826" s="399"/>
      <c r="CBJ826" s="399"/>
      <c r="CBK826" s="399"/>
      <c r="CBL826" s="399"/>
      <c r="CBM826" s="399"/>
      <c r="CBN826" s="399"/>
      <c r="CBO826" s="399"/>
      <c r="CBP826" s="399"/>
      <c r="CBQ826" s="399"/>
      <c r="CBR826" s="399"/>
      <c r="CBS826" s="399"/>
      <c r="CBT826" s="399"/>
      <c r="CBU826" s="399"/>
      <c r="CBV826" s="399"/>
      <c r="CBW826" s="399"/>
      <c r="CBX826" s="399"/>
      <c r="CBY826" s="399"/>
      <c r="CBZ826" s="399"/>
      <c r="CCA826" s="399"/>
      <c r="CCB826" s="399"/>
      <c r="CCC826" s="399"/>
      <c r="CCD826" s="399"/>
      <c r="CCE826" s="399"/>
      <c r="CCF826" s="399"/>
      <c r="CCG826" s="399"/>
      <c r="CCH826" s="399"/>
      <c r="CCI826" s="399"/>
      <c r="CCJ826" s="399"/>
      <c r="CCK826" s="399"/>
      <c r="CCL826" s="399"/>
      <c r="CCM826" s="399"/>
      <c r="CCN826" s="399"/>
      <c r="CCO826" s="399"/>
      <c r="CCP826" s="399"/>
      <c r="CCQ826" s="399"/>
      <c r="CCR826" s="399"/>
      <c r="CCS826" s="399"/>
      <c r="CCT826" s="399"/>
      <c r="CCU826" s="399"/>
      <c r="CCV826" s="399"/>
      <c r="CCW826" s="399"/>
      <c r="CCX826" s="399"/>
      <c r="CCY826" s="399"/>
      <c r="CCZ826" s="399"/>
      <c r="CDA826" s="399"/>
      <c r="CDB826" s="399"/>
      <c r="CDC826" s="399"/>
      <c r="CDD826" s="399"/>
      <c r="CDE826" s="399"/>
      <c r="CDF826" s="399"/>
      <c r="CDG826" s="399"/>
      <c r="CDH826" s="399"/>
      <c r="CDI826" s="399"/>
      <c r="CDJ826" s="399"/>
      <c r="CDK826" s="399"/>
      <c r="CDL826" s="399"/>
      <c r="CDM826" s="399"/>
      <c r="CDN826" s="399"/>
      <c r="CDO826" s="399"/>
      <c r="CDP826" s="399"/>
      <c r="CDQ826" s="399"/>
      <c r="CDR826" s="399"/>
      <c r="CDS826" s="399"/>
      <c r="CDT826" s="399"/>
      <c r="CDU826" s="399"/>
      <c r="CDV826" s="399"/>
      <c r="CDW826" s="399"/>
      <c r="CDX826" s="399"/>
      <c r="CDY826" s="399"/>
      <c r="CDZ826" s="399"/>
      <c r="CEA826" s="399"/>
      <c r="CEB826" s="399"/>
      <c r="CEC826" s="399"/>
      <c r="CED826" s="399"/>
      <c r="CEE826" s="399"/>
      <c r="CEF826" s="399"/>
      <c r="CEG826" s="399"/>
      <c r="CEH826" s="399"/>
      <c r="CEI826" s="399"/>
      <c r="CEJ826" s="399"/>
      <c r="CEK826" s="399"/>
      <c r="CEL826" s="399"/>
      <c r="CEM826" s="399"/>
      <c r="CEN826" s="399"/>
      <c r="CEO826" s="399"/>
      <c r="CEP826" s="399"/>
      <c r="CEQ826" s="399"/>
      <c r="CER826" s="399"/>
      <c r="CES826" s="399"/>
      <c r="CET826" s="399"/>
      <c r="CEU826" s="399"/>
      <c r="CEV826" s="399"/>
      <c r="CEW826" s="399"/>
      <c r="CEX826" s="399"/>
      <c r="CEY826" s="399"/>
      <c r="CEZ826" s="399"/>
      <c r="CFA826" s="399"/>
      <c r="CFB826" s="399"/>
      <c r="CFC826" s="399"/>
      <c r="CFD826" s="399"/>
      <c r="CFE826" s="399"/>
      <c r="CFF826" s="399"/>
      <c r="CFG826" s="399"/>
      <c r="CFH826" s="399"/>
      <c r="CFI826" s="399"/>
      <c r="CFJ826" s="399"/>
      <c r="CFK826" s="399"/>
      <c r="CFL826" s="399"/>
      <c r="CFM826" s="399"/>
      <c r="CFN826" s="399"/>
      <c r="CFO826" s="399"/>
      <c r="CFP826" s="399"/>
      <c r="CFQ826" s="399"/>
      <c r="CFR826" s="399"/>
      <c r="CFS826" s="399"/>
      <c r="CFT826" s="399"/>
      <c r="CFU826" s="399"/>
      <c r="CFV826" s="399"/>
      <c r="CFW826" s="399"/>
      <c r="CFX826" s="399"/>
      <c r="CFY826" s="399"/>
      <c r="CFZ826" s="399"/>
      <c r="CGA826" s="399"/>
      <c r="CGB826" s="399"/>
      <c r="CGC826" s="399"/>
      <c r="CGD826" s="399"/>
      <c r="CGE826" s="399"/>
      <c r="CGF826" s="399"/>
      <c r="CGG826" s="399"/>
      <c r="CGH826" s="399"/>
      <c r="CGI826" s="399"/>
      <c r="CGJ826" s="399"/>
      <c r="CGK826" s="399"/>
      <c r="CGL826" s="399"/>
      <c r="CGM826" s="399"/>
      <c r="CGN826" s="399"/>
      <c r="CGO826" s="399"/>
      <c r="CGP826" s="399"/>
      <c r="CGQ826" s="399"/>
      <c r="CGR826" s="399"/>
      <c r="CGS826" s="399"/>
      <c r="CGT826" s="399"/>
      <c r="CGU826" s="399"/>
      <c r="CGV826" s="399"/>
      <c r="CGW826" s="399"/>
      <c r="CGX826" s="399"/>
      <c r="CGY826" s="399"/>
      <c r="CGZ826" s="399"/>
      <c r="CHA826" s="399"/>
      <c r="CHB826" s="399"/>
      <c r="CHC826" s="399"/>
      <c r="CHD826" s="399"/>
      <c r="CHE826" s="399"/>
      <c r="CHF826" s="399"/>
      <c r="CHG826" s="399"/>
      <c r="CHH826" s="399"/>
      <c r="CHI826" s="399"/>
      <c r="CHJ826" s="399"/>
      <c r="CHK826" s="399"/>
      <c r="CHL826" s="399"/>
      <c r="CHM826" s="399"/>
      <c r="CHN826" s="399"/>
      <c r="CHO826" s="399"/>
      <c r="CHP826" s="399"/>
      <c r="CHQ826" s="399"/>
      <c r="CHR826" s="399"/>
      <c r="CHS826" s="399"/>
      <c r="CHT826" s="399"/>
      <c r="CHU826" s="399"/>
      <c r="CHV826" s="399"/>
      <c r="CHW826" s="399"/>
      <c r="CHX826" s="399"/>
      <c r="CHY826" s="399"/>
      <c r="CHZ826" s="399"/>
      <c r="CIA826" s="399"/>
      <c r="CIB826" s="399"/>
      <c r="CIC826" s="399"/>
      <c r="CID826" s="399"/>
      <c r="CIE826" s="399"/>
      <c r="CIF826" s="399"/>
      <c r="CIG826" s="399"/>
      <c r="CIH826" s="399"/>
      <c r="CII826" s="399"/>
      <c r="CIJ826" s="399"/>
      <c r="CIK826" s="399"/>
      <c r="CIL826" s="399"/>
      <c r="CIM826" s="399"/>
      <c r="CIN826" s="399"/>
      <c r="CIO826" s="399"/>
      <c r="CIP826" s="399"/>
      <c r="CIQ826" s="399"/>
      <c r="CIR826" s="399"/>
      <c r="CIS826" s="399"/>
      <c r="CIT826" s="399"/>
      <c r="CIU826" s="399"/>
      <c r="CIV826" s="399"/>
      <c r="CIW826" s="399"/>
      <c r="CIX826" s="399"/>
      <c r="CIY826" s="399"/>
      <c r="CIZ826" s="399"/>
      <c r="CJA826" s="399"/>
      <c r="CJB826" s="399"/>
      <c r="CJC826" s="399"/>
      <c r="CJD826" s="399"/>
      <c r="CJE826" s="399"/>
      <c r="CJF826" s="399"/>
      <c r="CJG826" s="399"/>
      <c r="CJH826" s="399"/>
      <c r="CJI826" s="399"/>
      <c r="CJJ826" s="399"/>
      <c r="CJK826" s="399"/>
      <c r="CJL826" s="399"/>
      <c r="CJM826" s="399"/>
      <c r="CJN826" s="399"/>
      <c r="CJO826" s="399"/>
      <c r="CJP826" s="399"/>
      <c r="CJQ826" s="399"/>
      <c r="CJR826" s="399"/>
      <c r="CJS826" s="399"/>
      <c r="CJT826" s="399"/>
      <c r="CJU826" s="399"/>
      <c r="CJV826" s="399"/>
      <c r="CJW826" s="399"/>
      <c r="CJX826" s="399"/>
      <c r="CJY826" s="399"/>
      <c r="CJZ826" s="399"/>
      <c r="CKA826" s="399"/>
      <c r="CKB826" s="399"/>
      <c r="CKC826" s="399"/>
      <c r="CKD826" s="399"/>
      <c r="CKE826" s="399"/>
      <c r="CKF826" s="399"/>
      <c r="CKG826" s="399"/>
      <c r="CKH826" s="399"/>
      <c r="CKI826" s="399"/>
      <c r="CKJ826" s="399"/>
      <c r="CKK826" s="399"/>
      <c r="CKL826" s="399"/>
      <c r="CKM826" s="399"/>
      <c r="CKN826" s="399"/>
      <c r="CKO826" s="399"/>
      <c r="CKP826" s="399"/>
      <c r="CKQ826" s="399"/>
      <c r="CKR826" s="399"/>
      <c r="CKS826" s="399"/>
      <c r="CKT826" s="399"/>
      <c r="CKU826" s="399"/>
      <c r="CKV826" s="399"/>
      <c r="CKW826" s="399"/>
      <c r="CKX826" s="399"/>
      <c r="CKY826" s="399"/>
      <c r="CKZ826" s="399"/>
      <c r="CLA826" s="399"/>
      <c r="CLB826" s="399"/>
      <c r="CLC826" s="399"/>
      <c r="CLD826" s="399"/>
      <c r="CLE826" s="399"/>
      <c r="CLF826" s="399"/>
      <c r="CLG826" s="399"/>
      <c r="CLH826" s="399"/>
      <c r="CLI826" s="399"/>
      <c r="CLJ826" s="399"/>
      <c r="CLK826" s="399"/>
      <c r="CLL826" s="399"/>
      <c r="CLM826" s="399"/>
      <c r="CLN826" s="399"/>
      <c r="CLO826" s="399"/>
      <c r="CLP826" s="399"/>
      <c r="CLQ826" s="399"/>
      <c r="CLR826" s="399"/>
      <c r="CLS826" s="399"/>
      <c r="CLT826" s="399"/>
      <c r="CLU826" s="399"/>
      <c r="CLV826" s="399"/>
      <c r="CLW826" s="399"/>
      <c r="CLX826" s="399"/>
      <c r="CLY826" s="399"/>
      <c r="CLZ826" s="399"/>
      <c r="CMA826" s="399"/>
      <c r="CMB826" s="399"/>
      <c r="CMC826" s="399"/>
      <c r="CMD826" s="399"/>
      <c r="CME826" s="399"/>
      <c r="CMF826" s="399"/>
      <c r="CMG826" s="399"/>
      <c r="CMH826" s="399"/>
      <c r="CMI826" s="399"/>
      <c r="CMJ826" s="399"/>
      <c r="CMK826" s="399"/>
      <c r="CML826" s="399"/>
      <c r="CMM826" s="399"/>
      <c r="CMN826" s="399"/>
      <c r="CMO826" s="399"/>
      <c r="CMP826" s="399"/>
      <c r="CMQ826" s="399"/>
      <c r="CMR826" s="399"/>
      <c r="CMS826" s="399"/>
      <c r="CMT826" s="399"/>
      <c r="CMU826" s="399"/>
      <c r="CMV826" s="399"/>
      <c r="CMW826" s="399"/>
      <c r="CMX826" s="399"/>
      <c r="CMY826" s="399"/>
      <c r="CMZ826" s="399"/>
      <c r="CNA826" s="399"/>
      <c r="CNB826" s="399"/>
      <c r="CNC826" s="399"/>
      <c r="CND826" s="399"/>
      <c r="CNE826" s="399"/>
      <c r="CNF826" s="399"/>
      <c r="CNG826" s="399"/>
      <c r="CNH826" s="399"/>
      <c r="CNI826" s="399"/>
      <c r="CNJ826" s="399"/>
      <c r="CNK826" s="399"/>
      <c r="CNL826" s="399"/>
      <c r="CNM826" s="399"/>
      <c r="CNN826" s="399"/>
      <c r="CNO826" s="399"/>
      <c r="CNP826" s="399"/>
      <c r="CNQ826" s="399"/>
      <c r="CNR826" s="399"/>
      <c r="CNS826" s="399"/>
      <c r="CNT826" s="399"/>
      <c r="CNU826" s="399"/>
      <c r="CNV826" s="399"/>
      <c r="CNW826" s="399"/>
      <c r="CNX826" s="399"/>
      <c r="CNY826" s="399"/>
      <c r="CNZ826" s="399"/>
      <c r="COA826" s="399"/>
      <c r="COB826" s="399"/>
      <c r="COC826" s="399"/>
      <c r="COD826" s="399"/>
      <c r="COE826" s="399"/>
      <c r="COF826" s="399"/>
      <c r="COG826" s="399"/>
      <c r="COH826" s="399"/>
      <c r="COI826" s="399"/>
      <c r="COJ826" s="399"/>
      <c r="COK826" s="399"/>
      <c r="COL826" s="399"/>
      <c r="COM826" s="399"/>
      <c r="CON826" s="399"/>
      <c r="COO826" s="399"/>
      <c r="COP826" s="399"/>
      <c r="COQ826" s="399"/>
      <c r="COR826" s="399"/>
      <c r="COS826" s="399"/>
      <c r="COT826" s="399"/>
      <c r="COU826" s="399"/>
      <c r="COV826" s="399"/>
      <c r="COW826" s="399"/>
      <c r="COX826" s="399"/>
      <c r="COY826" s="399"/>
      <c r="COZ826" s="399"/>
      <c r="CPA826" s="399"/>
      <c r="CPB826" s="399"/>
      <c r="CPC826" s="399"/>
      <c r="CPD826" s="399"/>
      <c r="CPE826" s="399"/>
      <c r="CPF826" s="399"/>
      <c r="CPG826" s="399"/>
      <c r="CPH826" s="399"/>
      <c r="CPI826" s="399"/>
      <c r="CPJ826" s="399"/>
      <c r="CPK826" s="399"/>
      <c r="CPL826" s="399"/>
      <c r="CPM826" s="399"/>
      <c r="CPN826" s="399"/>
      <c r="CPO826" s="399"/>
      <c r="CPP826" s="399"/>
      <c r="CPQ826" s="399"/>
      <c r="CPR826" s="399"/>
      <c r="CPS826" s="399"/>
      <c r="CPT826" s="399"/>
      <c r="CPU826" s="399"/>
      <c r="CPV826" s="399"/>
      <c r="CPW826" s="399"/>
      <c r="CPX826" s="399"/>
      <c r="CPY826" s="399"/>
      <c r="CPZ826" s="399"/>
      <c r="CQA826" s="399"/>
      <c r="CQB826" s="399"/>
      <c r="CQC826" s="399"/>
      <c r="CQD826" s="399"/>
      <c r="CQE826" s="399"/>
      <c r="CQF826" s="399"/>
      <c r="CQG826" s="399"/>
      <c r="CQH826" s="399"/>
      <c r="CQI826" s="399"/>
      <c r="CQJ826" s="399"/>
      <c r="CQK826" s="399"/>
      <c r="CQL826" s="399"/>
      <c r="CQM826" s="399"/>
      <c r="CQN826" s="399"/>
      <c r="CQO826" s="399"/>
      <c r="CQP826" s="399"/>
      <c r="CQQ826" s="399"/>
      <c r="CQR826" s="399"/>
      <c r="CQS826" s="399"/>
      <c r="CQT826" s="399"/>
      <c r="CQU826" s="399"/>
      <c r="CQV826" s="399"/>
      <c r="CQW826" s="399"/>
      <c r="CQX826" s="399"/>
      <c r="CQY826" s="399"/>
      <c r="CQZ826" s="399"/>
      <c r="CRA826" s="399"/>
      <c r="CRB826" s="399"/>
      <c r="CRC826" s="399"/>
      <c r="CRD826" s="399"/>
      <c r="CRE826" s="399"/>
      <c r="CRF826" s="399"/>
      <c r="CRG826" s="399"/>
      <c r="CRH826" s="399"/>
      <c r="CRI826" s="399"/>
      <c r="CRJ826" s="399"/>
      <c r="CRK826" s="399"/>
      <c r="CRL826" s="399"/>
      <c r="CRM826" s="399"/>
      <c r="CRN826" s="399"/>
      <c r="CRO826" s="399"/>
      <c r="CRP826" s="399"/>
      <c r="CRQ826" s="399"/>
      <c r="CRR826" s="399"/>
      <c r="CRS826" s="399"/>
      <c r="CRT826" s="399"/>
      <c r="CRU826" s="399"/>
      <c r="CRV826" s="399"/>
      <c r="CRW826" s="399"/>
      <c r="CRX826" s="399"/>
      <c r="CRY826" s="399"/>
      <c r="CRZ826" s="399"/>
      <c r="CSA826" s="399"/>
      <c r="CSB826" s="399"/>
      <c r="CSC826" s="399"/>
      <c r="CSD826" s="399"/>
      <c r="CSE826" s="399"/>
      <c r="CSF826" s="399"/>
      <c r="CSG826" s="399"/>
      <c r="CSH826" s="399"/>
      <c r="CSI826" s="399"/>
      <c r="CSJ826" s="399"/>
      <c r="CSK826" s="399"/>
      <c r="CSL826" s="399"/>
      <c r="CSM826" s="399"/>
      <c r="CSN826" s="399"/>
      <c r="CSO826" s="399"/>
      <c r="CSP826" s="399"/>
      <c r="CSQ826" s="399"/>
      <c r="CSR826" s="399"/>
      <c r="CSS826" s="399"/>
      <c r="CST826" s="399"/>
      <c r="CSU826" s="399"/>
      <c r="CSV826" s="399"/>
      <c r="CSW826" s="399"/>
      <c r="CSX826" s="399"/>
      <c r="CSY826" s="399"/>
      <c r="CSZ826" s="399"/>
      <c r="CTA826" s="399"/>
      <c r="CTB826" s="399"/>
      <c r="CTC826" s="399"/>
      <c r="CTD826" s="399"/>
      <c r="CTE826" s="399"/>
      <c r="CTF826" s="399"/>
      <c r="CTG826" s="399"/>
      <c r="CTH826" s="399"/>
      <c r="CTI826" s="399"/>
      <c r="CTJ826" s="399"/>
      <c r="CTK826" s="399"/>
      <c r="CTL826" s="399"/>
      <c r="CTM826" s="399"/>
      <c r="CTN826" s="399"/>
      <c r="CTO826" s="399"/>
      <c r="CTP826" s="399"/>
      <c r="CTQ826" s="399"/>
      <c r="CTR826" s="399"/>
      <c r="CTS826" s="399"/>
      <c r="CTT826" s="399"/>
      <c r="CTU826" s="399"/>
      <c r="CTV826" s="399"/>
      <c r="CTW826" s="399"/>
      <c r="CTX826" s="399"/>
      <c r="CTY826" s="399"/>
      <c r="CTZ826" s="399"/>
      <c r="CUA826" s="399"/>
      <c r="CUB826" s="399"/>
      <c r="CUC826" s="399"/>
      <c r="CUD826" s="399"/>
      <c r="CUE826" s="399"/>
      <c r="CUF826" s="399"/>
      <c r="CUG826" s="399"/>
      <c r="CUH826" s="399"/>
      <c r="CUI826" s="399"/>
      <c r="CUJ826" s="399"/>
      <c r="CUK826" s="399"/>
      <c r="CUL826" s="399"/>
      <c r="CUM826" s="399"/>
      <c r="CUN826" s="399"/>
      <c r="CUO826" s="399"/>
      <c r="CUP826" s="399"/>
      <c r="CUQ826" s="399"/>
      <c r="CUR826" s="399"/>
      <c r="CUS826" s="399"/>
      <c r="CUT826" s="399"/>
      <c r="CUU826" s="399"/>
      <c r="CUV826" s="399"/>
      <c r="CUW826" s="399"/>
      <c r="CUX826" s="399"/>
      <c r="CUY826" s="399"/>
      <c r="CUZ826" s="399"/>
      <c r="CVA826" s="399"/>
      <c r="CVB826" s="399"/>
      <c r="CVC826" s="399"/>
      <c r="CVD826" s="399"/>
      <c r="CVE826" s="399"/>
      <c r="CVF826" s="399"/>
      <c r="CVG826" s="399"/>
      <c r="CVH826" s="399"/>
      <c r="CVI826" s="399"/>
      <c r="CVJ826" s="399"/>
      <c r="CVK826" s="399"/>
      <c r="CVL826" s="399"/>
      <c r="CVM826" s="399"/>
      <c r="CVN826" s="399"/>
      <c r="CVO826" s="399"/>
      <c r="CVP826" s="399"/>
      <c r="CVQ826" s="399"/>
      <c r="CVR826" s="399"/>
      <c r="CVS826" s="399"/>
      <c r="CVT826" s="399"/>
      <c r="CVU826" s="399"/>
      <c r="CVV826" s="399"/>
      <c r="CVW826" s="399"/>
      <c r="CVX826" s="399"/>
      <c r="CVY826" s="399"/>
      <c r="CVZ826" s="399"/>
      <c r="CWA826" s="399"/>
      <c r="CWB826" s="399"/>
      <c r="CWC826" s="399"/>
      <c r="CWD826" s="399"/>
      <c r="CWE826" s="399"/>
      <c r="CWF826" s="399"/>
      <c r="CWG826" s="399"/>
      <c r="CWH826" s="399"/>
      <c r="CWI826" s="399"/>
      <c r="CWJ826" s="399"/>
      <c r="CWK826" s="399"/>
      <c r="CWL826" s="399"/>
      <c r="CWM826" s="399"/>
      <c r="CWN826" s="399"/>
      <c r="CWO826" s="399"/>
      <c r="CWP826" s="399"/>
      <c r="CWQ826" s="399"/>
      <c r="CWR826" s="399"/>
      <c r="CWS826" s="399"/>
      <c r="CWT826" s="399"/>
      <c r="CWU826" s="399"/>
      <c r="CWV826" s="399"/>
      <c r="CWW826" s="399"/>
      <c r="CWX826" s="399"/>
      <c r="CWY826" s="399"/>
      <c r="CWZ826" s="399"/>
      <c r="CXA826" s="399"/>
      <c r="CXB826" s="399"/>
      <c r="CXC826" s="399"/>
      <c r="CXD826" s="399"/>
      <c r="CXE826" s="399"/>
      <c r="CXF826" s="399"/>
      <c r="CXG826" s="399"/>
      <c r="CXH826" s="399"/>
      <c r="CXI826" s="399"/>
      <c r="CXJ826" s="399"/>
      <c r="CXK826" s="399"/>
      <c r="CXL826" s="399"/>
      <c r="CXM826" s="399"/>
      <c r="CXN826" s="399"/>
      <c r="CXO826" s="399"/>
      <c r="CXP826" s="399"/>
      <c r="CXQ826" s="399"/>
      <c r="CXR826" s="399"/>
      <c r="CXS826" s="399"/>
      <c r="CXT826" s="399"/>
      <c r="CXU826" s="399"/>
      <c r="CXV826" s="399"/>
      <c r="CXW826" s="399"/>
      <c r="CXX826" s="399"/>
      <c r="CXY826" s="399"/>
      <c r="CXZ826" s="399"/>
      <c r="CYA826" s="399"/>
      <c r="CYB826" s="399"/>
      <c r="CYC826" s="399"/>
      <c r="CYD826" s="399"/>
      <c r="CYE826" s="399"/>
      <c r="CYF826" s="399"/>
      <c r="CYG826" s="399"/>
      <c r="CYH826" s="399"/>
      <c r="CYI826" s="399"/>
      <c r="CYJ826" s="399"/>
      <c r="CYK826" s="399"/>
      <c r="CYL826" s="399"/>
      <c r="CYM826" s="399"/>
      <c r="CYN826" s="399"/>
      <c r="CYO826" s="399"/>
      <c r="CYP826" s="399"/>
      <c r="CYQ826" s="399"/>
      <c r="CYR826" s="399"/>
      <c r="CYS826" s="399"/>
      <c r="CYT826" s="399"/>
      <c r="CYU826" s="399"/>
      <c r="CYV826" s="399"/>
      <c r="CYW826" s="399"/>
      <c r="CYX826" s="399"/>
      <c r="CYY826" s="399"/>
      <c r="CYZ826" s="399"/>
      <c r="CZA826" s="399"/>
      <c r="CZB826" s="399"/>
      <c r="CZC826" s="399"/>
      <c r="CZD826" s="399"/>
      <c r="CZE826" s="399"/>
      <c r="CZF826" s="399"/>
      <c r="CZG826" s="399"/>
      <c r="CZH826" s="399"/>
      <c r="CZI826" s="399"/>
      <c r="CZJ826" s="399"/>
      <c r="CZK826" s="399"/>
      <c r="CZL826" s="399"/>
      <c r="CZM826" s="399"/>
      <c r="CZN826" s="399"/>
      <c r="CZO826" s="399"/>
      <c r="CZP826" s="399"/>
      <c r="CZQ826" s="399"/>
      <c r="CZR826" s="399"/>
      <c r="CZS826" s="399"/>
      <c r="CZT826" s="399"/>
      <c r="CZU826" s="399"/>
      <c r="CZV826" s="399"/>
      <c r="CZW826" s="399"/>
      <c r="CZX826" s="399"/>
      <c r="CZY826" s="399"/>
      <c r="CZZ826" s="399"/>
      <c r="DAA826" s="399"/>
      <c r="DAB826" s="399"/>
      <c r="DAC826" s="399"/>
      <c r="DAD826" s="399"/>
      <c r="DAE826" s="399"/>
      <c r="DAF826" s="399"/>
      <c r="DAG826" s="399"/>
      <c r="DAH826" s="399"/>
      <c r="DAI826" s="399"/>
      <c r="DAJ826" s="399"/>
      <c r="DAK826" s="399"/>
      <c r="DAL826" s="399"/>
      <c r="DAM826" s="399"/>
      <c r="DAN826" s="399"/>
      <c r="DAO826" s="399"/>
      <c r="DAP826" s="399"/>
      <c r="DAQ826" s="399"/>
      <c r="DAR826" s="399"/>
      <c r="DAS826" s="399"/>
      <c r="DAT826" s="399"/>
      <c r="DAU826" s="399"/>
      <c r="DAV826" s="399"/>
      <c r="DAW826" s="399"/>
      <c r="DAX826" s="399"/>
      <c r="DAY826" s="399"/>
      <c r="DAZ826" s="399"/>
      <c r="DBA826" s="399"/>
      <c r="DBB826" s="399"/>
      <c r="DBC826" s="399"/>
      <c r="DBD826" s="399"/>
      <c r="DBE826" s="399"/>
      <c r="DBF826" s="399"/>
      <c r="DBG826" s="399"/>
      <c r="DBH826" s="399"/>
      <c r="DBI826" s="399"/>
      <c r="DBJ826" s="399"/>
      <c r="DBK826" s="399"/>
      <c r="DBL826" s="399"/>
      <c r="DBM826" s="399"/>
      <c r="DBN826" s="399"/>
      <c r="DBO826" s="399"/>
      <c r="DBP826" s="399"/>
      <c r="DBQ826" s="399"/>
      <c r="DBR826" s="399"/>
      <c r="DBS826" s="399"/>
      <c r="DBT826" s="399"/>
      <c r="DBU826" s="399"/>
      <c r="DBV826" s="399"/>
      <c r="DBW826" s="399"/>
      <c r="DBX826" s="399"/>
      <c r="DBY826" s="399"/>
      <c r="DBZ826" s="399"/>
      <c r="DCA826" s="399"/>
      <c r="DCB826" s="399"/>
      <c r="DCC826" s="399"/>
      <c r="DCD826" s="399"/>
      <c r="DCE826" s="399"/>
      <c r="DCF826" s="399"/>
      <c r="DCG826" s="399"/>
      <c r="DCH826" s="399"/>
      <c r="DCI826" s="399"/>
      <c r="DCJ826" s="399"/>
      <c r="DCK826" s="399"/>
      <c r="DCL826" s="399"/>
      <c r="DCM826" s="399"/>
      <c r="DCN826" s="399"/>
      <c r="DCO826" s="399"/>
      <c r="DCP826" s="399"/>
      <c r="DCQ826" s="399"/>
      <c r="DCR826" s="399"/>
      <c r="DCS826" s="399"/>
      <c r="DCT826" s="399"/>
      <c r="DCU826" s="399"/>
      <c r="DCV826" s="399"/>
      <c r="DCW826" s="399"/>
      <c r="DCX826" s="399"/>
      <c r="DCY826" s="399"/>
      <c r="DCZ826" s="399"/>
      <c r="DDA826" s="399"/>
      <c r="DDB826" s="399"/>
      <c r="DDC826" s="399"/>
      <c r="DDD826" s="399"/>
      <c r="DDE826" s="399"/>
      <c r="DDF826" s="399"/>
      <c r="DDG826" s="399"/>
      <c r="DDH826" s="399"/>
      <c r="DDI826" s="399"/>
      <c r="DDJ826" s="399"/>
      <c r="DDK826" s="399"/>
      <c r="DDL826" s="399"/>
      <c r="DDM826" s="399"/>
      <c r="DDN826" s="399"/>
      <c r="DDO826" s="399"/>
      <c r="DDP826" s="399"/>
      <c r="DDQ826" s="399"/>
      <c r="DDR826" s="399"/>
      <c r="DDS826" s="399"/>
      <c r="DDT826" s="399"/>
      <c r="DDU826" s="399"/>
      <c r="DDV826" s="399"/>
      <c r="DDW826" s="399"/>
      <c r="DDX826" s="399"/>
      <c r="DDY826" s="399"/>
      <c r="DDZ826" s="399"/>
      <c r="DEA826" s="399"/>
      <c r="DEB826" s="399"/>
      <c r="DEC826" s="399"/>
      <c r="DED826" s="399"/>
      <c r="DEE826" s="399"/>
      <c r="DEF826" s="399"/>
      <c r="DEG826" s="399"/>
      <c r="DEH826" s="399"/>
      <c r="DEI826" s="399"/>
      <c r="DEJ826" s="399"/>
      <c r="DEK826" s="399"/>
      <c r="DEL826" s="399"/>
      <c r="DEM826" s="399"/>
      <c r="DEN826" s="399"/>
      <c r="DEO826" s="399"/>
      <c r="DEP826" s="399"/>
      <c r="DEQ826" s="399"/>
      <c r="DER826" s="399"/>
      <c r="DES826" s="399"/>
      <c r="DET826" s="399"/>
      <c r="DEU826" s="399"/>
      <c r="DEV826" s="399"/>
      <c r="DEW826" s="399"/>
      <c r="DEX826" s="399"/>
      <c r="DEY826" s="399"/>
      <c r="DEZ826" s="399"/>
      <c r="DFA826" s="399"/>
      <c r="DFB826" s="399"/>
      <c r="DFC826" s="399"/>
      <c r="DFD826" s="399"/>
      <c r="DFE826" s="399"/>
      <c r="DFF826" s="399"/>
      <c r="DFG826" s="399"/>
      <c r="DFH826" s="399"/>
      <c r="DFI826" s="399"/>
      <c r="DFJ826" s="399"/>
      <c r="DFK826" s="399"/>
      <c r="DFL826" s="399"/>
      <c r="DFM826" s="399"/>
      <c r="DFN826" s="399"/>
      <c r="DFO826" s="399"/>
      <c r="DFP826" s="399"/>
      <c r="DFQ826" s="399"/>
      <c r="DFR826" s="399"/>
      <c r="DFS826" s="399"/>
      <c r="DFT826" s="399"/>
      <c r="DFU826" s="399"/>
      <c r="DFV826" s="399"/>
      <c r="DFW826" s="399"/>
      <c r="DFX826" s="399"/>
      <c r="DFY826" s="399"/>
      <c r="DFZ826" s="399"/>
      <c r="DGA826" s="399"/>
      <c r="DGB826" s="399"/>
      <c r="DGC826" s="399"/>
      <c r="DGD826" s="399"/>
      <c r="DGE826" s="399"/>
      <c r="DGF826" s="399"/>
      <c r="DGG826" s="399"/>
      <c r="DGH826" s="399"/>
      <c r="DGI826" s="399"/>
      <c r="DGJ826" s="399"/>
      <c r="DGK826" s="399"/>
      <c r="DGL826" s="399"/>
      <c r="DGM826" s="399"/>
      <c r="DGN826" s="399"/>
      <c r="DGO826" s="399"/>
      <c r="DGP826" s="399"/>
      <c r="DGQ826" s="399"/>
      <c r="DGR826" s="399"/>
      <c r="DGS826" s="399"/>
      <c r="DGT826" s="399"/>
      <c r="DGU826" s="399"/>
      <c r="DGV826" s="399"/>
      <c r="DGW826" s="399"/>
      <c r="DGX826" s="399"/>
      <c r="DGY826" s="399"/>
      <c r="DGZ826" s="399"/>
      <c r="DHA826" s="399"/>
      <c r="DHB826" s="399"/>
      <c r="DHC826" s="399"/>
      <c r="DHD826" s="399"/>
      <c r="DHE826" s="399"/>
      <c r="DHF826" s="399"/>
      <c r="DHG826" s="399"/>
      <c r="DHH826" s="399"/>
      <c r="DHI826" s="399"/>
      <c r="DHJ826" s="399"/>
      <c r="DHK826" s="399"/>
      <c r="DHL826" s="399"/>
      <c r="DHM826" s="399"/>
      <c r="DHN826" s="399"/>
      <c r="DHO826" s="399"/>
      <c r="DHP826" s="399"/>
      <c r="DHQ826" s="399"/>
      <c r="DHR826" s="399"/>
      <c r="DHS826" s="399"/>
      <c r="DHT826" s="399"/>
      <c r="DHU826" s="399"/>
      <c r="DHV826" s="399"/>
      <c r="DHW826" s="399"/>
      <c r="DHX826" s="399"/>
      <c r="DHY826" s="399"/>
      <c r="DHZ826" s="399"/>
      <c r="DIA826" s="399"/>
      <c r="DIB826" s="399"/>
      <c r="DIC826" s="399"/>
      <c r="DID826" s="399"/>
      <c r="DIE826" s="399"/>
      <c r="DIF826" s="399"/>
      <c r="DIG826" s="399"/>
      <c r="DIH826" s="399"/>
      <c r="DII826" s="399"/>
      <c r="DIJ826" s="399"/>
      <c r="DIK826" s="399"/>
      <c r="DIL826" s="399"/>
      <c r="DIM826" s="399"/>
      <c r="DIN826" s="399"/>
      <c r="DIO826" s="399"/>
      <c r="DIP826" s="399"/>
      <c r="DIQ826" s="399"/>
      <c r="DIR826" s="399"/>
      <c r="DIS826" s="399"/>
      <c r="DIT826" s="399"/>
      <c r="DIU826" s="399"/>
      <c r="DIV826" s="399"/>
      <c r="DIW826" s="399"/>
      <c r="DIX826" s="399"/>
      <c r="DIY826" s="399"/>
      <c r="DIZ826" s="399"/>
      <c r="DJA826" s="399"/>
      <c r="DJB826" s="399"/>
      <c r="DJC826" s="399"/>
      <c r="DJD826" s="399"/>
      <c r="DJE826" s="399"/>
      <c r="DJF826" s="399"/>
      <c r="DJG826" s="399"/>
      <c r="DJH826" s="399"/>
      <c r="DJI826" s="399"/>
      <c r="DJJ826" s="399"/>
      <c r="DJK826" s="399"/>
      <c r="DJL826" s="399"/>
      <c r="DJM826" s="399"/>
      <c r="DJN826" s="399"/>
      <c r="DJO826" s="399"/>
      <c r="DJP826" s="399"/>
      <c r="DJQ826" s="399"/>
      <c r="DJR826" s="399"/>
      <c r="DJS826" s="399"/>
      <c r="DJT826" s="399"/>
      <c r="DJU826" s="399"/>
      <c r="DJV826" s="399"/>
      <c r="DJW826" s="399"/>
      <c r="DJX826" s="399"/>
      <c r="DJY826" s="399"/>
      <c r="DJZ826" s="399"/>
      <c r="DKA826" s="399"/>
      <c r="DKB826" s="399"/>
      <c r="DKC826" s="399"/>
      <c r="DKD826" s="399"/>
      <c r="DKE826" s="399"/>
      <c r="DKF826" s="399"/>
      <c r="DKG826" s="399"/>
      <c r="DKH826" s="399"/>
      <c r="DKI826" s="399"/>
      <c r="DKJ826" s="399"/>
      <c r="DKK826" s="399"/>
      <c r="DKL826" s="399"/>
      <c r="DKM826" s="399"/>
      <c r="DKN826" s="399"/>
      <c r="DKO826" s="399"/>
      <c r="DKP826" s="399"/>
      <c r="DKQ826" s="399"/>
      <c r="DKR826" s="399"/>
      <c r="DKS826" s="399"/>
      <c r="DKT826" s="399"/>
      <c r="DKU826" s="399"/>
      <c r="DKV826" s="399"/>
      <c r="DKW826" s="399"/>
      <c r="DKX826" s="399"/>
      <c r="DKY826" s="399"/>
      <c r="DKZ826" s="399"/>
      <c r="DLA826" s="399"/>
      <c r="DLB826" s="399"/>
      <c r="DLC826" s="399"/>
      <c r="DLD826" s="399"/>
      <c r="DLE826" s="399"/>
      <c r="DLF826" s="399"/>
      <c r="DLG826" s="399"/>
      <c r="DLH826" s="399"/>
      <c r="DLI826" s="399"/>
      <c r="DLJ826" s="399"/>
      <c r="DLK826" s="399"/>
      <c r="DLL826" s="399"/>
      <c r="DLM826" s="399"/>
      <c r="DLN826" s="399"/>
      <c r="DLO826" s="399"/>
      <c r="DLP826" s="399"/>
      <c r="DLQ826" s="399"/>
      <c r="DLR826" s="399"/>
      <c r="DLS826" s="399"/>
      <c r="DLT826" s="399"/>
      <c r="DLU826" s="399"/>
      <c r="DLV826" s="399"/>
      <c r="DLW826" s="399"/>
      <c r="DLX826" s="399"/>
      <c r="DLY826" s="399"/>
      <c r="DLZ826" s="399"/>
      <c r="DMA826" s="399"/>
      <c r="DMB826" s="399"/>
      <c r="DMC826" s="399"/>
      <c r="DMD826" s="399"/>
      <c r="DME826" s="399"/>
      <c r="DMF826" s="399"/>
      <c r="DMG826" s="399"/>
      <c r="DMH826" s="399"/>
      <c r="DMI826" s="399"/>
      <c r="DMJ826" s="399"/>
      <c r="DMK826" s="399"/>
      <c r="DML826" s="399"/>
      <c r="DMM826" s="399"/>
      <c r="DMN826" s="399"/>
      <c r="DMO826" s="399"/>
      <c r="DMP826" s="399"/>
      <c r="DMQ826" s="399"/>
      <c r="DMR826" s="399"/>
      <c r="DMS826" s="399"/>
      <c r="DMT826" s="399"/>
      <c r="DMU826" s="399"/>
      <c r="DMV826" s="399"/>
      <c r="DMW826" s="399"/>
      <c r="DMX826" s="399"/>
      <c r="DMY826" s="399"/>
      <c r="DMZ826" s="399"/>
      <c r="DNA826" s="399"/>
      <c r="DNB826" s="399"/>
      <c r="DNC826" s="399"/>
      <c r="DND826" s="399"/>
      <c r="DNE826" s="399"/>
      <c r="DNF826" s="399"/>
      <c r="DNG826" s="399"/>
      <c r="DNH826" s="399"/>
      <c r="DNI826" s="399"/>
      <c r="DNJ826" s="399"/>
      <c r="DNK826" s="399"/>
      <c r="DNL826" s="399"/>
      <c r="DNM826" s="399"/>
      <c r="DNN826" s="399"/>
      <c r="DNO826" s="399"/>
      <c r="DNP826" s="399"/>
      <c r="DNQ826" s="399"/>
      <c r="DNR826" s="399"/>
      <c r="DNS826" s="399"/>
      <c r="DNT826" s="399"/>
      <c r="DNU826" s="399"/>
      <c r="DNV826" s="399"/>
      <c r="DNW826" s="399"/>
      <c r="DNX826" s="399"/>
      <c r="DNY826" s="399"/>
      <c r="DNZ826" s="399"/>
      <c r="DOA826" s="399"/>
      <c r="DOB826" s="399"/>
      <c r="DOC826" s="399"/>
      <c r="DOD826" s="399"/>
      <c r="DOE826" s="399"/>
      <c r="DOF826" s="399"/>
      <c r="DOG826" s="399"/>
      <c r="DOH826" s="399"/>
      <c r="DOI826" s="399"/>
      <c r="DOJ826" s="399"/>
      <c r="DOK826" s="399"/>
      <c r="DOL826" s="399"/>
      <c r="DOM826" s="399"/>
      <c r="DON826" s="399"/>
      <c r="DOO826" s="399"/>
      <c r="DOP826" s="399"/>
      <c r="DOQ826" s="399"/>
      <c r="DOR826" s="399"/>
      <c r="DOS826" s="399"/>
      <c r="DOT826" s="399"/>
      <c r="DOU826" s="399"/>
      <c r="DOV826" s="399"/>
      <c r="DOW826" s="399"/>
      <c r="DOX826" s="399"/>
      <c r="DOY826" s="399"/>
      <c r="DOZ826" s="399"/>
      <c r="DPA826" s="399"/>
      <c r="DPB826" s="399"/>
      <c r="DPC826" s="399"/>
      <c r="DPD826" s="399"/>
      <c r="DPE826" s="399"/>
      <c r="DPF826" s="399"/>
      <c r="DPG826" s="399"/>
      <c r="DPH826" s="399"/>
      <c r="DPI826" s="399"/>
      <c r="DPJ826" s="399"/>
      <c r="DPK826" s="399"/>
      <c r="DPL826" s="399"/>
      <c r="DPM826" s="399"/>
      <c r="DPN826" s="399"/>
      <c r="DPO826" s="399"/>
      <c r="DPP826" s="399"/>
      <c r="DPQ826" s="399"/>
      <c r="DPR826" s="399"/>
      <c r="DPS826" s="399"/>
      <c r="DPT826" s="399"/>
      <c r="DPU826" s="399"/>
      <c r="DPV826" s="399"/>
      <c r="DPW826" s="399"/>
      <c r="DPX826" s="399"/>
      <c r="DPY826" s="399"/>
      <c r="DPZ826" s="399"/>
      <c r="DQA826" s="399"/>
      <c r="DQB826" s="399"/>
      <c r="DQC826" s="399"/>
      <c r="DQD826" s="399"/>
      <c r="DQE826" s="399"/>
      <c r="DQF826" s="399"/>
      <c r="DQG826" s="399"/>
      <c r="DQH826" s="399"/>
      <c r="DQI826" s="399"/>
      <c r="DQJ826" s="399"/>
      <c r="DQK826" s="399"/>
      <c r="DQL826" s="399"/>
      <c r="DQM826" s="399"/>
      <c r="DQN826" s="399"/>
      <c r="DQO826" s="399"/>
      <c r="DQP826" s="399"/>
      <c r="DQQ826" s="399"/>
      <c r="DQR826" s="399"/>
      <c r="DQS826" s="399"/>
      <c r="DQT826" s="399"/>
      <c r="DQU826" s="399"/>
      <c r="DQV826" s="399"/>
      <c r="DQW826" s="399"/>
      <c r="DQX826" s="399"/>
      <c r="DQY826" s="399"/>
      <c r="DQZ826" s="399"/>
      <c r="DRA826" s="399"/>
      <c r="DRB826" s="399"/>
      <c r="DRC826" s="399"/>
      <c r="DRD826" s="399"/>
      <c r="DRE826" s="399"/>
      <c r="DRF826" s="399"/>
      <c r="DRG826" s="399"/>
      <c r="DRH826" s="399"/>
      <c r="DRI826" s="399"/>
      <c r="DRJ826" s="399"/>
      <c r="DRK826" s="399"/>
      <c r="DRL826" s="399"/>
      <c r="DRM826" s="399"/>
      <c r="DRN826" s="399"/>
      <c r="DRO826" s="399"/>
      <c r="DRP826" s="399"/>
      <c r="DRQ826" s="399"/>
      <c r="DRR826" s="399"/>
      <c r="DRS826" s="399"/>
      <c r="DRT826" s="399"/>
      <c r="DRU826" s="399"/>
      <c r="DRV826" s="399"/>
      <c r="DRW826" s="399"/>
      <c r="DRX826" s="399"/>
      <c r="DRY826" s="399"/>
      <c r="DRZ826" s="399"/>
      <c r="DSA826" s="399"/>
      <c r="DSB826" s="399"/>
      <c r="DSC826" s="399"/>
      <c r="DSD826" s="399"/>
      <c r="DSE826" s="399"/>
      <c r="DSF826" s="399"/>
      <c r="DSG826" s="399"/>
      <c r="DSH826" s="399"/>
      <c r="DSI826" s="399"/>
      <c r="DSJ826" s="399"/>
      <c r="DSK826" s="399"/>
      <c r="DSL826" s="399"/>
      <c r="DSM826" s="399"/>
      <c r="DSN826" s="399"/>
      <c r="DSO826" s="399"/>
      <c r="DSP826" s="399"/>
      <c r="DSQ826" s="399"/>
      <c r="DSR826" s="399"/>
      <c r="DSS826" s="399"/>
      <c r="DST826" s="399"/>
      <c r="DSU826" s="399"/>
      <c r="DSV826" s="399"/>
      <c r="DSW826" s="399"/>
      <c r="DSX826" s="399"/>
      <c r="DSY826" s="399"/>
      <c r="DSZ826" s="399"/>
      <c r="DTA826" s="399"/>
      <c r="DTB826" s="399"/>
      <c r="DTC826" s="399"/>
      <c r="DTD826" s="399"/>
      <c r="DTE826" s="399"/>
      <c r="DTF826" s="399"/>
      <c r="DTG826" s="399"/>
      <c r="DTH826" s="399"/>
      <c r="DTI826" s="399"/>
      <c r="DTJ826" s="399"/>
      <c r="DTK826" s="399"/>
      <c r="DTL826" s="399"/>
      <c r="DTM826" s="399"/>
      <c r="DTN826" s="399"/>
      <c r="DTO826" s="399"/>
      <c r="DTP826" s="399"/>
      <c r="DTQ826" s="399"/>
      <c r="DTR826" s="399"/>
      <c r="DTS826" s="399"/>
      <c r="DTT826" s="399"/>
      <c r="DTU826" s="399"/>
      <c r="DTV826" s="399"/>
      <c r="DTW826" s="399"/>
      <c r="DTX826" s="399"/>
      <c r="DTY826" s="399"/>
      <c r="DTZ826" s="399"/>
      <c r="DUA826" s="399"/>
      <c r="DUB826" s="399"/>
      <c r="DUC826" s="399"/>
      <c r="DUD826" s="399"/>
      <c r="DUE826" s="399"/>
      <c r="DUF826" s="399"/>
      <c r="DUG826" s="399"/>
      <c r="DUH826" s="399"/>
      <c r="DUI826" s="399"/>
      <c r="DUJ826" s="399"/>
      <c r="DUK826" s="399"/>
      <c r="DUL826" s="399"/>
      <c r="DUM826" s="399"/>
      <c r="DUN826" s="399"/>
      <c r="DUO826" s="399"/>
      <c r="DUP826" s="399"/>
      <c r="DUQ826" s="399"/>
      <c r="DUR826" s="399"/>
      <c r="DUS826" s="399"/>
      <c r="DUT826" s="399"/>
      <c r="DUU826" s="399"/>
      <c r="DUV826" s="399"/>
      <c r="DUW826" s="399"/>
      <c r="DUX826" s="399"/>
      <c r="DUY826" s="399"/>
      <c r="DUZ826" s="399"/>
      <c r="DVA826" s="399"/>
      <c r="DVB826" s="399"/>
      <c r="DVC826" s="399"/>
      <c r="DVD826" s="399"/>
      <c r="DVE826" s="399"/>
      <c r="DVF826" s="399"/>
      <c r="DVG826" s="399"/>
      <c r="DVH826" s="399"/>
      <c r="DVI826" s="399"/>
      <c r="DVJ826" s="399"/>
      <c r="DVK826" s="399"/>
      <c r="DVL826" s="399"/>
      <c r="DVM826" s="399"/>
      <c r="DVN826" s="399"/>
      <c r="DVO826" s="399"/>
      <c r="DVP826" s="399"/>
      <c r="DVQ826" s="399"/>
      <c r="DVR826" s="399"/>
      <c r="DVS826" s="399"/>
      <c r="DVT826" s="399"/>
      <c r="DVU826" s="399"/>
      <c r="DVV826" s="399"/>
      <c r="DVW826" s="399"/>
      <c r="DVX826" s="399"/>
      <c r="DVY826" s="399"/>
      <c r="DVZ826" s="399"/>
      <c r="DWA826" s="399"/>
      <c r="DWB826" s="399"/>
      <c r="DWC826" s="399"/>
      <c r="DWD826" s="399"/>
      <c r="DWE826" s="399"/>
      <c r="DWF826" s="399"/>
      <c r="DWG826" s="399"/>
      <c r="DWH826" s="399"/>
      <c r="DWI826" s="399"/>
      <c r="DWJ826" s="399"/>
      <c r="DWK826" s="399"/>
      <c r="DWL826" s="399"/>
      <c r="DWM826" s="399"/>
      <c r="DWN826" s="399"/>
      <c r="DWO826" s="399"/>
      <c r="DWP826" s="399"/>
      <c r="DWQ826" s="399"/>
      <c r="DWR826" s="399"/>
      <c r="DWS826" s="399"/>
      <c r="DWT826" s="399"/>
      <c r="DWU826" s="399"/>
      <c r="DWV826" s="399"/>
      <c r="DWW826" s="399"/>
      <c r="DWX826" s="399"/>
      <c r="DWY826" s="399"/>
      <c r="DWZ826" s="399"/>
      <c r="DXA826" s="399"/>
      <c r="DXB826" s="399"/>
      <c r="DXC826" s="399"/>
      <c r="DXD826" s="399"/>
      <c r="DXE826" s="399"/>
      <c r="DXF826" s="399"/>
      <c r="DXG826" s="399"/>
      <c r="DXH826" s="399"/>
      <c r="DXI826" s="399"/>
      <c r="DXJ826" s="399"/>
      <c r="DXK826" s="399"/>
      <c r="DXL826" s="399"/>
      <c r="DXM826" s="399"/>
      <c r="DXN826" s="399"/>
      <c r="DXO826" s="399"/>
      <c r="DXP826" s="399"/>
      <c r="DXQ826" s="399"/>
      <c r="DXR826" s="399"/>
      <c r="DXS826" s="399"/>
      <c r="DXT826" s="399"/>
      <c r="DXU826" s="399"/>
      <c r="DXV826" s="399"/>
      <c r="DXW826" s="399"/>
      <c r="DXX826" s="399"/>
      <c r="DXY826" s="399"/>
      <c r="DXZ826" s="399"/>
      <c r="DYA826" s="399"/>
      <c r="DYB826" s="399"/>
      <c r="DYC826" s="399"/>
      <c r="DYD826" s="399"/>
      <c r="DYE826" s="399"/>
      <c r="DYF826" s="399"/>
      <c r="DYG826" s="399"/>
      <c r="DYH826" s="399"/>
      <c r="DYI826" s="399"/>
      <c r="DYJ826" s="399"/>
      <c r="DYK826" s="399"/>
      <c r="DYL826" s="399"/>
      <c r="DYM826" s="399"/>
      <c r="DYN826" s="399"/>
      <c r="DYO826" s="399"/>
      <c r="DYP826" s="399"/>
      <c r="DYQ826" s="399"/>
      <c r="DYR826" s="399"/>
      <c r="DYS826" s="399"/>
      <c r="DYT826" s="399"/>
      <c r="DYU826" s="399"/>
      <c r="DYV826" s="399"/>
      <c r="DYW826" s="399"/>
      <c r="DYX826" s="399"/>
      <c r="DYY826" s="399"/>
      <c r="DYZ826" s="399"/>
      <c r="DZA826" s="399"/>
      <c r="DZB826" s="399"/>
      <c r="DZC826" s="399"/>
      <c r="DZD826" s="399"/>
      <c r="DZE826" s="399"/>
      <c r="DZF826" s="399"/>
      <c r="DZG826" s="399"/>
      <c r="DZH826" s="399"/>
      <c r="DZI826" s="399"/>
      <c r="DZJ826" s="399"/>
      <c r="DZK826" s="399"/>
      <c r="DZL826" s="399"/>
      <c r="DZM826" s="399"/>
      <c r="DZN826" s="399"/>
      <c r="DZO826" s="399"/>
      <c r="DZP826" s="399"/>
      <c r="DZQ826" s="399"/>
      <c r="DZR826" s="399"/>
      <c r="DZS826" s="399"/>
      <c r="DZT826" s="399"/>
      <c r="DZU826" s="399"/>
      <c r="DZV826" s="399"/>
      <c r="DZW826" s="399"/>
      <c r="DZX826" s="399"/>
      <c r="DZY826" s="399"/>
      <c r="DZZ826" s="399"/>
      <c r="EAA826" s="399"/>
      <c r="EAB826" s="399"/>
      <c r="EAC826" s="399"/>
      <c r="EAD826" s="399"/>
      <c r="EAE826" s="399"/>
      <c r="EAF826" s="399"/>
      <c r="EAG826" s="399"/>
      <c r="EAH826" s="399"/>
      <c r="EAI826" s="399"/>
      <c r="EAJ826" s="399"/>
      <c r="EAK826" s="399"/>
      <c r="EAL826" s="399"/>
      <c r="EAM826" s="399"/>
      <c r="EAN826" s="399"/>
      <c r="EAO826" s="399"/>
      <c r="EAP826" s="399"/>
      <c r="EAQ826" s="399"/>
      <c r="EAR826" s="399"/>
      <c r="EAS826" s="399"/>
      <c r="EAT826" s="399"/>
      <c r="EAU826" s="399"/>
      <c r="EAV826" s="399"/>
      <c r="EAW826" s="399"/>
      <c r="EAX826" s="399"/>
      <c r="EAY826" s="399"/>
      <c r="EAZ826" s="399"/>
      <c r="EBA826" s="399"/>
      <c r="EBB826" s="399"/>
      <c r="EBC826" s="399"/>
      <c r="EBD826" s="399"/>
      <c r="EBE826" s="399"/>
      <c r="EBF826" s="399"/>
      <c r="EBG826" s="399"/>
      <c r="EBH826" s="399"/>
      <c r="EBI826" s="399"/>
      <c r="EBJ826" s="399"/>
      <c r="EBK826" s="399"/>
      <c r="EBL826" s="399"/>
      <c r="EBM826" s="399"/>
      <c r="EBN826" s="399"/>
      <c r="EBO826" s="399"/>
      <c r="EBP826" s="399"/>
      <c r="EBQ826" s="399"/>
      <c r="EBR826" s="399"/>
      <c r="EBS826" s="399"/>
      <c r="EBT826" s="399"/>
      <c r="EBU826" s="399"/>
      <c r="EBV826" s="399"/>
      <c r="EBW826" s="399"/>
      <c r="EBX826" s="399"/>
      <c r="EBY826" s="399"/>
      <c r="EBZ826" s="399"/>
      <c r="ECA826" s="399"/>
      <c r="ECB826" s="399"/>
      <c r="ECC826" s="399"/>
      <c r="ECD826" s="399"/>
      <c r="ECE826" s="399"/>
      <c r="ECF826" s="399"/>
      <c r="ECG826" s="399"/>
      <c r="ECH826" s="399"/>
      <c r="ECI826" s="399"/>
      <c r="ECJ826" s="399"/>
      <c r="ECK826" s="399"/>
      <c r="ECL826" s="399"/>
      <c r="ECM826" s="399"/>
      <c r="ECN826" s="399"/>
      <c r="ECO826" s="399"/>
      <c r="ECP826" s="399"/>
      <c r="ECQ826" s="399"/>
      <c r="ECR826" s="399"/>
      <c r="ECS826" s="399"/>
      <c r="ECT826" s="399"/>
      <c r="ECU826" s="399"/>
      <c r="ECV826" s="399"/>
      <c r="ECW826" s="399"/>
      <c r="ECX826" s="399"/>
      <c r="ECY826" s="399"/>
      <c r="ECZ826" s="399"/>
      <c r="EDA826" s="399"/>
      <c r="EDB826" s="399"/>
      <c r="EDC826" s="399"/>
      <c r="EDD826" s="399"/>
      <c r="EDE826" s="399"/>
      <c r="EDF826" s="399"/>
      <c r="EDG826" s="399"/>
      <c r="EDH826" s="399"/>
      <c r="EDI826" s="399"/>
      <c r="EDJ826" s="399"/>
      <c r="EDK826" s="399"/>
      <c r="EDL826" s="399"/>
      <c r="EDM826" s="399"/>
      <c r="EDN826" s="399"/>
      <c r="EDO826" s="399"/>
      <c r="EDP826" s="399"/>
      <c r="EDQ826" s="399"/>
      <c r="EDR826" s="399"/>
      <c r="EDS826" s="399"/>
      <c r="EDT826" s="399"/>
      <c r="EDU826" s="399"/>
      <c r="EDV826" s="399"/>
      <c r="EDW826" s="399"/>
      <c r="EDX826" s="399"/>
      <c r="EDY826" s="399"/>
      <c r="EDZ826" s="399"/>
      <c r="EEA826" s="399"/>
      <c r="EEB826" s="399"/>
      <c r="EEC826" s="399"/>
      <c r="EED826" s="399"/>
      <c r="EEE826" s="399"/>
      <c r="EEF826" s="399"/>
      <c r="EEG826" s="399"/>
      <c r="EEH826" s="399"/>
      <c r="EEI826" s="399"/>
      <c r="EEJ826" s="399"/>
      <c r="EEK826" s="399"/>
      <c r="EEL826" s="399"/>
      <c r="EEM826" s="399"/>
      <c r="EEN826" s="399"/>
      <c r="EEO826" s="399"/>
      <c r="EEP826" s="399"/>
      <c r="EEQ826" s="399"/>
      <c r="EER826" s="399"/>
      <c r="EES826" s="399"/>
      <c r="EET826" s="399"/>
      <c r="EEU826" s="399"/>
      <c r="EEV826" s="399"/>
      <c r="EEW826" s="399"/>
      <c r="EEX826" s="399"/>
      <c r="EEY826" s="399"/>
      <c r="EEZ826" s="399"/>
      <c r="EFA826" s="399"/>
      <c r="EFB826" s="399"/>
      <c r="EFC826" s="399"/>
      <c r="EFD826" s="399"/>
      <c r="EFE826" s="399"/>
      <c r="EFF826" s="399"/>
      <c r="EFG826" s="399"/>
      <c r="EFH826" s="399"/>
      <c r="EFI826" s="399"/>
      <c r="EFJ826" s="399"/>
      <c r="EFK826" s="399"/>
      <c r="EFL826" s="399"/>
      <c r="EFM826" s="399"/>
      <c r="EFN826" s="399"/>
      <c r="EFO826" s="399"/>
      <c r="EFP826" s="399"/>
      <c r="EFQ826" s="399"/>
      <c r="EFR826" s="399"/>
      <c r="EFS826" s="399"/>
      <c r="EFT826" s="399"/>
      <c r="EFU826" s="399"/>
      <c r="EFV826" s="399"/>
      <c r="EFW826" s="399"/>
      <c r="EFX826" s="399"/>
      <c r="EFY826" s="399"/>
      <c r="EFZ826" s="399"/>
      <c r="EGA826" s="399"/>
      <c r="EGB826" s="399"/>
      <c r="EGC826" s="399"/>
      <c r="EGD826" s="399"/>
      <c r="EGE826" s="399"/>
      <c r="EGF826" s="399"/>
      <c r="EGG826" s="399"/>
      <c r="EGH826" s="399"/>
      <c r="EGI826" s="399"/>
      <c r="EGJ826" s="399"/>
      <c r="EGK826" s="399"/>
      <c r="EGL826" s="399"/>
      <c r="EGM826" s="399"/>
      <c r="EGN826" s="399"/>
      <c r="EGO826" s="399"/>
      <c r="EGP826" s="399"/>
      <c r="EGQ826" s="399"/>
      <c r="EGR826" s="399"/>
      <c r="EGS826" s="399"/>
      <c r="EGT826" s="399"/>
      <c r="EGU826" s="399"/>
      <c r="EGV826" s="399"/>
      <c r="EGW826" s="399"/>
      <c r="EGX826" s="399"/>
      <c r="EGY826" s="399"/>
      <c r="EGZ826" s="399"/>
      <c r="EHA826" s="399"/>
      <c r="EHB826" s="399"/>
      <c r="EHC826" s="399"/>
      <c r="EHD826" s="399"/>
      <c r="EHE826" s="399"/>
      <c r="EHF826" s="399"/>
      <c r="EHG826" s="399"/>
      <c r="EHH826" s="399"/>
      <c r="EHI826" s="399"/>
      <c r="EHJ826" s="399"/>
      <c r="EHK826" s="399"/>
      <c r="EHL826" s="399"/>
      <c r="EHM826" s="399"/>
      <c r="EHN826" s="399"/>
      <c r="EHO826" s="399"/>
      <c r="EHP826" s="399"/>
      <c r="EHQ826" s="399"/>
      <c r="EHR826" s="399"/>
      <c r="EHS826" s="399"/>
      <c r="EHT826" s="399"/>
      <c r="EHU826" s="399"/>
      <c r="EHV826" s="399"/>
      <c r="EHW826" s="399"/>
      <c r="EHX826" s="399"/>
      <c r="EHY826" s="399"/>
      <c r="EHZ826" s="399"/>
      <c r="EIA826" s="399"/>
      <c r="EIB826" s="399"/>
      <c r="EIC826" s="399"/>
      <c r="EID826" s="399"/>
      <c r="EIE826" s="399"/>
      <c r="EIF826" s="399"/>
      <c r="EIG826" s="399"/>
      <c r="EIH826" s="399"/>
      <c r="EII826" s="399"/>
      <c r="EIJ826" s="399"/>
      <c r="EIK826" s="399"/>
      <c r="EIL826" s="399"/>
      <c r="EIM826" s="399"/>
      <c r="EIN826" s="399"/>
      <c r="EIO826" s="399"/>
      <c r="EIP826" s="399"/>
      <c r="EIQ826" s="399"/>
      <c r="EIR826" s="399"/>
      <c r="EIS826" s="399"/>
      <c r="EIT826" s="399"/>
      <c r="EIU826" s="399"/>
      <c r="EIV826" s="399"/>
      <c r="EIW826" s="399"/>
      <c r="EIX826" s="399"/>
      <c r="EIY826" s="399"/>
      <c r="EIZ826" s="399"/>
      <c r="EJA826" s="399"/>
      <c r="EJB826" s="399"/>
      <c r="EJC826" s="399"/>
      <c r="EJD826" s="399"/>
      <c r="EJE826" s="399"/>
      <c r="EJF826" s="399"/>
      <c r="EJG826" s="399"/>
      <c r="EJH826" s="399"/>
      <c r="EJI826" s="399"/>
      <c r="EJJ826" s="399"/>
      <c r="EJK826" s="399"/>
      <c r="EJL826" s="399"/>
      <c r="EJM826" s="399"/>
      <c r="EJN826" s="399"/>
      <c r="EJO826" s="399"/>
      <c r="EJP826" s="399"/>
      <c r="EJQ826" s="399"/>
      <c r="EJR826" s="399"/>
      <c r="EJS826" s="399"/>
      <c r="EJT826" s="399"/>
      <c r="EJU826" s="399"/>
      <c r="EJV826" s="399"/>
      <c r="EJW826" s="399"/>
      <c r="EJX826" s="399"/>
      <c r="EJY826" s="399"/>
      <c r="EJZ826" s="399"/>
      <c r="EKA826" s="399"/>
      <c r="EKB826" s="399"/>
      <c r="EKC826" s="399"/>
      <c r="EKD826" s="399"/>
      <c r="EKE826" s="399"/>
      <c r="EKF826" s="399"/>
      <c r="EKG826" s="399"/>
      <c r="EKH826" s="399"/>
      <c r="EKI826" s="399"/>
      <c r="EKJ826" s="399"/>
      <c r="EKK826" s="399"/>
      <c r="EKL826" s="399"/>
      <c r="EKM826" s="399"/>
      <c r="EKN826" s="399"/>
      <c r="EKO826" s="399"/>
      <c r="EKP826" s="399"/>
      <c r="EKQ826" s="399"/>
      <c r="EKR826" s="399"/>
      <c r="EKS826" s="399"/>
      <c r="EKT826" s="399"/>
      <c r="EKU826" s="399"/>
      <c r="EKV826" s="399"/>
      <c r="EKW826" s="399"/>
      <c r="EKX826" s="399"/>
      <c r="EKY826" s="399"/>
      <c r="EKZ826" s="399"/>
      <c r="ELA826" s="399"/>
      <c r="ELB826" s="399"/>
      <c r="ELC826" s="399"/>
      <c r="ELD826" s="399"/>
      <c r="ELE826" s="399"/>
      <c r="ELF826" s="399"/>
      <c r="ELG826" s="399"/>
      <c r="ELH826" s="399"/>
      <c r="ELI826" s="399"/>
      <c r="ELJ826" s="399"/>
      <c r="ELK826" s="399"/>
      <c r="ELL826" s="399"/>
      <c r="ELM826" s="399"/>
      <c r="ELN826" s="399"/>
      <c r="ELO826" s="399"/>
      <c r="ELP826" s="399"/>
      <c r="ELQ826" s="399"/>
      <c r="ELR826" s="399"/>
      <c r="ELS826" s="399"/>
      <c r="ELT826" s="399"/>
      <c r="ELU826" s="399"/>
      <c r="ELV826" s="399"/>
      <c r="ELW826" s="399"/>
      <c r="ELX826" s="399"/>
      <c r="ELY826" s="399"/>
      <c r="ELZ826" s="399"/>
      <c r="EMA826" s="399"/>
      <c r="EMB826" s="399"/>
      <c r="EMC826" s="399"/>
      <c r="EMD826" s="399"/>
      <c r="EME826" s="399"/>
      <c r="EMF826" s="399"/>
      <c r="EMG826" s="399"/>
      <c r="EMH826" s="399"/>
      <c r="EMI826" s="399"/>
      <c r="EMJ826" s="399"/>
      <c r="EMK826" s="399"/>
      <c r="EML826" s="399"/>
      <c r="EMM826" s="399"/>
      <c r="EMN826" s="399"/>
      <c r="EMO826" s="399"/>
      <c r="EMP826" s="399"/>
      <c r="EMQ826" s="399"/>
      <c r="EMR826" s="399"/>
      <c r="EMS826" s="399"/>
      <c r="EMT826" s="399"/>
      <c r="EMU826" s="399"/>
      <c r="EMV826" s="399"/>
      <c r="EMW826" s="399"/>
      <c r="EMX826" s="399"/>
      <c r="EMY826" s="399"/>
      <c r="EMZ826" s="399"/>
      <c r="ENA826" s="399"/>
      <c r="ENB826" s="399"/>
      <c r="ENC826" s="399"/>
      <c r="END826" s="399"/>
      <c r="ENE826" s="399"/>
      <c r="ENF826" s="399"/>
      <c r="ENG826" s="399"/>
      <c r="ENH826" s="399"/>
      <c r="ENI826" s="399"/>
      <c r="ENJ826" s="399"/>
      <c r="ENK826" s="399"/>
      <c r="ENL826" s="399"/>
      <c r="ENM826" s="399"/>
      <c r="ENN826" s="399"/>
      <c r="ENO826" s="399"/>
      <c r="ENP826" s="399"/>
      <c r="ENQ826" s="399"/>
      <c r="ENR826" s="399"/>
      <c r="ENS826" s="399"/>
      <c r="ENT826" s="399"/>
      <c r="ENU826" s="399"/>
      <c r="ENV826" s="399"/>
      <c r="ENW826" s="399"/>
      <c r="ENX826" s="399"/>
      <c r="ENY826" s="399"/>
      <c r="ENZ826" s="399"/>
      <c r="EOA826" s="399"/>
      <c r="EOB826" s="399"/>
      <c r="EOC826" s="399"/>
      <c r="EOD826" s="399"/>
      <c r="EOE826" s="399"/>
      <c r="EOF826" s="399"/>
      <c r="EOG826" s="399"/>
      <c r="EOH826" s="399"/>
      <c r="EOI826" s="399"/>
      <c r="EOJ826" s="399"/>
      <c r="EOK826" s="399"/>
      <c r="EOL826" s="399"/>
      <c r="EOM826" s="399"/>
      <c r="EON826" s="399"/>
      <c r="EOO826" s="399"/>
      <c r="EOP826" s="399"/>
      <c r="EOQ826" s="399"/>
      <c r="EOR826" s="399"/>
      <c r="EOS826" s="399"/>
      <c r="EOT826" s="399"/>
      <c r="EOU826" s="399"/>
      <c r="EOV826" s="399"/>
      <c r="EOW826" s="399"/>
      <c r="EOX826" s="399"/>
      <c r="EOY826" s="399"/>
      <c r="EOZ826" s="399"/>
      <c r="EPA826" s="399"/>
      <c r="EPB826" s="399"/>
      <c r="EPC826" s="399"/>
      <c r="EPD826" s="399"/>
      <c r="EPE826" s="399"/>
      <c r="EPF826" s="399"/>
      <c r="EPG826" s="399"/>
      <c r="EPH826" s="399"/>
      <c r="EPI826" s="399"/>
      <c r="EPJ826" s="399"/>
      <c r="EPK826" s="399"/>
      <c r="EPL826" s="399"/>
      <c r="EPM826" s="399"/>
      <c r="EPN826" s="399"/>
      <c r="EPO826" s="399"/>
      <c r="EPP826" s="399"/>
      <c r="EPQ826" s="399"/>
      <c r="EPR826" s="399"/>
      <c r="EPS826" s="399"/>
      <c r="EPT826" s="399"/>
      <c r="EPU826" s="399"/>
      <c r="EPV826" s="399"/>
      <c r="EPW826" s="399"/>
      <c r="EPX826" s="399"/>
      <c r="EPY826" s="399"/>
      <c r="EPZ826" s="399"/>
      <c r="EQA826" s="399"/>
      <c r="EQB826" s="399"/>
      <c r="EQC826" s="399"/>
      <c r="EQD826" s="399"/>
      <c r="EQE826" s="399"/>
      <c r="EQF826" s="399"/>
      <c r="EQG826" s="399"/>
      <c r="EQH826" s="399"/>
      <c r="EQI826" s="399"/>
      <c r="EQJ826" s="399"/>
      <c r="EQK826" s="399"/>
      <c r="EQL826" s="399"/>
      <c r="EQM826" s="399"/>
      <c r="EQN826" s="399"/>
      <c r="EQO826" s="399"/>
      <c r="EQP826" s="399"/>
      <c r="EQQ826" s="399"/>
      <c r="EQR826" s="399"/>
      <c r="EQS826" s="399"/>
      <c r="EQT826" s="399"/>
      <c r="EQU826" s="399"/>
      <c r="EQV826" s="399"/>
      <c r="EQW826" s="399"/>
      <c r="EQX826" s="399"/>
      <c r="EQY826" s="399"/>
      <c r="EQZ826" s="399"/>
      <c r="ERA826" s="399"/>
      <c r="ERB826" s="399"/>
      <c r="ERC826" s="399"/>
      <c r="ERD826" s="399"/>
      <c r="ERE826" s="399"/>
      <c r="ERF826" s="399"/>
      <c r="ERG826" s="399"/>
      <c r="ERH826" s="399"/>
      <c r="ERI826" s="399"/>
      <c r="ERJ826" s="399"/>
      <c r="ERK826" s="399"/>
      <c r="ERL826" s="399"/>
      <c r="ERM826" s="399"/>
      <c r="ERN826" s="399"/>
      <c r="ERO826" s="399"/>
      <c r="ERP826" s="399"/>
      <c r="ERQ826" s="399"/>
      <c r="ERR826" s="399"/>
      <c r="ERS826" s="399"/>
      <c r="ERT826" s="399"/>
      <c r="ERU826" s="399"/>
      <c r="ERV826" s="399"/>
      <c r="ERW826" s="399"/>
      <c r="ERX826" s="399"/>
      <c r="ERY826" s="399"/>
      <c r="ERZ826" s="399"/>
      <c r="ESA826" s="399"/>
      <c r="ESB826" s="399"/>
      <c r="ESC826" s="399"/>
      <c r="ESD826" s="399"/>
      <c r="ESE826" s="399"/>
      <c r="ESF826" s="399"/>
      <c r="ESG826" s="399"/>
      <c r="ESH826" s="399"/>
      <c r="ESI826" s="399"/>
      <c r="ESJ826" s="399"/>
      <c r="ESK826" s="399"/>
      <c r="ESL826" s="399"/>
      <c r="ESM826" s="399"/>
      <c r="ESN826" s="399"/>
      <c r="ESO826" s="399"/>
      <c r="ESP826" s="399"/>
      <c r="ESQ826" s="399"/>
      <c r="ESR826" s="399"/>
      <c r="ESS826" s="399"/>
      <c r="EST826" s="399"/>
      <c r="ESU826" s="399"/>
      <c r="ESV826" s="399"/>
      <c r="ESW826" s="399"/>
      <c r="ESX826" s="399"/>
      <c r="ESY826" s="399"/>
      <c r="ESZ826" s="399"/>
      <c r="ETA826" s="399"/>
      <c r="ETB826" s="399"/>
      <c r="ETC826" s="399"/>
      <c r="ETD826" s="399"/>
      <c r="ETE826" s="399"/>
      <c r="ETF826" s="399"/>
      <c r="ETG826" s="399"/>
      <c r="ETH826" s="399"/>
      <c r="ETI826" s="399"/>
      <c r="ETJ826" s="399"/>
      <c r="ETK826" s="399"/>
      <c r="ETL826" s="399"/>
      <c r="ETM826" s="399"/>
      <c r="ETN826" s="399"/>
      <c r="ETO826" s="399"/>
      <c r="ETP826" s="399"/>
      <c r="ETQ826" s="399"/>
      <c r="ETR826" s="399"/>
      <c r="ETS826" s="399"/>
      <c r="ETT826" s="399"/>
      <c r="ETU826" s="399"/>
      <c r="ETV826" s="399"/>
      <c r="ETW826" s="399"/>
      <c r="ETX826" s="399"/>
      <c r="ETY826" s="399"/>
      <c r="ETZ826" s="399"/>
      <c r="EUA826" s="399"/>
      <c r="EUB826" s="399"/>
      <c r="EUC826" s="399"/>
      <c r="EUD826" s="399"/>
      <c r="EUE826" s="399"/>
      <c r="EUF826" s="399"/>
      <c r="EUG826" s="399"/>
      <c r="EUH826" s="399"/>
      <c r="EUI826" s="399"/>
      <c r="EUJ826" s="399"/>
      <c r="EUK826" s="399"/>
      <c r="EUL826" s="399"/>
      <c r="EUM826" s="399"/>
      <c r="EUN826" s="399"/>
      <c r="EUO826" s="399"/>
      <c r="EUP826" s="399"/>
      <c r="EUQ826" s="399"/>
      <c r="EUR826" s="399"/>
      <c r="EUS826" s="399"/>
      <c r="EUT826" s="399"/>
      <c r="EUU826" s="399"/>
      <c r="EUV826" s="399"/>
      <c r="EUW826" s="399"/>
      <c r="EUX826" s="399"/>
      <c r="EUY826" s="399"/>
      <c r="EUZ826" s="399"/>
      <c r="EVA826" s="399"/>
      <c r="EVB826" s="399"/>
      <c r="EVC826" s="399"/>
      <c r="EVD826" s="399"/>
      <c r="EVE826" s="399"/>
      <c r="EVF826" s="399"/>
      <c r="EVG826" s="399"/>
      <c r="EVH826" s="399"/>
      <c r="EVI826" s="399"/>
      <c r="EVJ826" s="399"/>
      <c r="EVK826" s="399"/>
      <c r="EVL826" s="399"/>
      <c r="EVM826" s="399"/>
      <c r="EVN826" s="399"/>
      <c r="EVO826" s="399"/>
      <c r="EVP826" s="399"/>
      <c r="EVQ826" s="399"/>
      <c r="EVR826" s="399"/>
      <c r="EVS826" s="399"/>
      <c r="EVT826" s="399"/>
      <c r="EVU826" s="399"/>
      <c r="EVV826" s="399"/>
      <c r="EVW826" s="399"/>
      <c r="EVX826" s="399"/>
      <c r="EVY826" s="399"/>
      <c r="EVZ826" s="399"/>
      <c r="EWA826" s="399"/>
      <c r="EWB826" s="399"/>
      <c r="EWC826" s="399"/>
      <c r="EWD826" s="399"/>
      <c r="EWE826" s="399"/>
      <c r="EWF826" s="399"/>
      <c r="EWG826" s="399"/>
      <c r="EWH826" s="399"/>
      <c r="EWI826" s="399"/>
      <c r="EWJ826" s="399"/>
      <c r="EWK826" s="399"/>
      <c r="EWL826" s="399"/>
      <c r="EWM826" s="399"/>
      <c r="EWN826" s="399"/>
      <c r="EWO826" s="399"/>
      <c r="EWP826" s="399"/>
      <c r="EWQ826" s="399"/>
      <c r="EWR826" s="399"/>
      <c r="EWS826" s="399"/>
      <c r="EWT826" s="399"/>
      <c r="EWU826" s="399"/>
      <c r="EWV826" s="399"/>
      <c r="EWW826" s="399"/>
      <c r="EWX826" s="399"/>
      <c r="EWY826" s="399"/>
      <c r="EWZ826" s="399"/>
      <c r="EXA826" s="399"/>
      <c r="EXB826" s="399"/>
      <c r="EXC826" s="399"/>
      <c r="EXD826" s="399"/>
      <c r="EXE826" s="399"/>
      <c r="EXF826" s="399"/>
      <c r="EXG826" s="399"/>
      <c r="EXH826" s="399"/>
      <c r="EXI826" s="399"/>
      <c r="EXJ826" s="399"/>
      <c r="EXK826" s="399"/>
      <c r="EXL826" s="399"/>
      <c r="EXM826" s="399"/>
      <c r="EXN826" s="399"/>
      <c r="EXO826" s="399"/>
      <c r="EXP826" s="399"/>
      <c r="EXQ826" s="399"/>
      <c r="EXR826" s="399"/>
      <c r="EXS826" s="399"/>
      <c r="EXT826" s="399"/>
      <c r="EXU826" s="399"/>
      <c r="EXV826" s="399"/>
      <c r="EXW826" s="399"/>
      <c r="EXX826" s="399"/>
      <c r="EXY826" s="399"/>
      <c r="EXZ826" s="399"/>
      <c r="EYA826" s="399"/>
      <c r="EYB826" s="399"/>
      <c r="EYC826" s="399"/>
      <c r="EYD826" s="399"/>
      <c r="EYE826" s="399"/>
      <c r="EYF826" s="399"/>
      <c r="EYG826" s="399"/>
      <c r="EYH826" s="399"/>
      <c r="EYI826" s="399"/>
      <c r="EYJ826" s="399"/>
      <c r="EYK826" s="399"/>
      <c r="EYL826" s="399"/>
      <c r="EYM826" s="399"/>
      <c r="EYN826" s="399"/>
      <c r="EYO826" s="399"/>
      <c r="EYP826" s="399"/>
      <c r="EYQ826" s="399"/>
      <c r="EYR826" s="399"/>
      <c r="EYS826" s="399"/>
      <c r="EYT826" s="399"/>
      <c r="EYU826" s="399"/>
      <c r="EYV826" s="399"/>
      <c r="EYW826" s="399"/>
      <c r="EYX826" s="399"/>
      <c r="EYY826" s="399"/>
      <c r="EYZ826" s="399"/>
      <c r="EZA826" s="399"/>
      <c r="EZB826" s="399"/>
      <c r="EZC826" s="399"/>
      <c r="EZD826" s="399"/>
      <c r="EZE826" s="399"/>
      <c r="EZF826" s="399"/>
      <c r="EZG826" s="399"/>
      <c r="EZH826" s="399"/>
      <c r="EZI826" s="399"/>
      <c r="EZJ826" s="399"/>
      <c r="EZK826" s="399"/>
      <c r="EZL826" s="399"/>
      <c r="EZM826" s="399"/>
      <c r="EZN826" s="399"/>
      <c r="EZO826" s="399"/>
      <c r="EZP826" s="399"/>
      <c r="EZQ826" s="399"/>
      <c r="EZR826" s="399"/>
      <c r="EZS826" s="399"/>
      <c r="EZT826" s="399"/>
      <c r="EZU826" s="399"/>
      <c r="EZV826" s="399"/>
      <c r="EZW826" s="399"/>
      <c r="EZX826" s="399"/>
      <c r="EZY826" s="399"/>
      <c r="EZZ826" s="399"/>
      <c r="FAA826" s="399"/>
      <c r="FAB826" s="399"/>
      <c r="FAC826" s="399"/>
      <c r="FAD826" s="399"/>
      <c r="FAE826" s="399"/>
      <c r="FAF826" s="399"/>
      <c r="FAG826" s="399"/>
      <c r="FAH826" s="399"/>
      <c r="FAI826" s="399"/>
      <c r="FAJ826" s="399"/>
      <c r="FAK826" s="399"/>
      <c r="FAL826" s="399"/>
      <c r="FAM826" s="399"/>
      <c r="FAN826" s="399"/>
      <c r="FAO826" s="399"/>
      <c r="FAP826" s="399"/>
      <c r="FAQ826" s="399"/>
      <c r="FAR826" s="399"/>
      <c r="FAS826" s="399"/>
      <c r="FAT826" s="399"/>
      <c r="FAU826" s="399"/>
      <c r="FAV826" s="399"/>
      <c r="FAW826" s="399"/>
      <c r="FAX826" s="399"/>
      <c r="FAY826" s="399"/>
      <c r="FAZ826" s="399"/>
      <c r="FBA826" s="399"/>
      <c r="FBB826" s="399"/>
      <c r="FBC826" s="399"/>
      <c r="FBD826" s="399"/>
      <c r="FBE826" s="399"/>
      <c r="FBF826" s="399"/>
      <c r="FBG826" s="399"/>
      <c r="FBH826" s="399"/>
      <c r="FBI826" s="399"/>
      <c r="FBJ826" s="399"/>
      <c r="FBK826" s="399"/>
      <c r="FBL826" s="399"/>
      <c r="FBM826" s="399"/>
      <c r="FBN826" s="399"/>
      <c r="FBO826" s="399"/>
      <c r="FBP826" s="399"/>
      <c r="FBQ826" s="399"/>
      <c r="FBR826" s="399"/>
      <c r="FBS826" s="399"/>
      <c r="FBT826" s="399"/>
      <c r="FBU826" s="399"/>
      <c r="FBV826" s="399"/>
      <c r="FBW826" s="399"/>
      <c r="FBX826" s="399"/>
      <c r="FBY826" s="399"/>
      <c r="FBZ826" s="399"/>
      <c r="FCA826" s="399"/>
      <c r="FCB826" s="399"/>
      <c r="FCC826" s="399"/>
      <c r="FCD826" s="399"/>
      <c r="FCE826" s="399"/>
      <c r="FCF826" s="399"/>
      <c r="FCG826" s="399"/>
      <c r="FCH826" s="399"/>
      <c r="FCI826" s="399"/>
      <c r="FCJ826" s="399"/>
      <c r="FCK826" s="399"/>
      <c r="FCL826" s="399"/>
      <c r="FCM826" s="399"/>
      <c r="FCN826" s="399"/>
      <c r="FCO826" s="399"/>
      <c r="FCP826" s="399"/>
      <c r="FCQ826" s="399"/>
      <c r="FCR826" s="399"/>
      <c r="FCS826" s="399"/>
      <c r="FCT826" s="399"/>
      <c r="FCU826" s="399"/>
      <c r="FCV826" s="399"/>
      <c r="FCW826" s="399"/>
      <c r="FCX826" s="399"/>
      <c r="FCY826" s="399"/>
      <c r="FCZ826" s="399"/>
      <c r="FDA826" s="399"/>
      <c r="FDB826" s="399"/>
      <c r="FDC826" s="399"/>
      <c r="FDD826" s="399"/>
      <c r="FDE826" s="399"/>
      <c r="FDF826" s="399"/>
      <c r="FDG826" s="399"/>
      <c r="FDH826" s="399"/>
      <c r="FDI826" s="399"/>
      <c r="FDJ826" s="399"/>
      <c r="FDK826" s="399"/>
      <c r="FDL826" s="399"/>
      <c r="FDM826" s="399"/>
      <c r="FDN826" s="399"/>
      <c r="FDO826" s="399"/>
      <c r="FDP826" s="399"/>
      <c r="FDQ826" s="399"/>
      <c r="FDR826" s="399"/>
      <c r="FDS826" s="399"/>
      <c r="FDT826" s="399"/>
      <c r="FDU826" s="399"/>
      <c r="FDV826" s="399"/>
      <c r="FDW826" s="399"/>
      <c r="FDX826" s="399"/>
      <c r="FDY826" s="399"/>
      <c r="FDZ826" s="399"/>
      <c r="FEA826" s="399"/>
      <c r="FEB826" s="399"/>
      <c r="FEC826" s="399"/>
      <c r="FED826" s="399"/>
      <c r="FEE826" s="399"/>
      <c r="FEF826" s="399"/>
      <c r="FEG826" s="399"/>
      <c r="FEH826" s="399"/>
      <c r="FEI826" s="399"/>
      <c r="FEJ826" s="399"/>
      <c r="FEK826" s="399"/>
      <c r="FEL826" s="399"/>
      <c r="FEM826" s="399"/>
      <c r="FEN826" s="399"/>
      <c r="FEO826" s="399"/>
      <c r="FEP826" s="399"/>
      <c r="FEQ826" s="399"/>
      <c r="FER826" s="399"/>
      <c r="FES826" s="399"/>
      <c r="FET826" s="399"/>
      <c r="FEU826" s="399"/>
      <c r="FEV826" s="399"/>
      <c r="FEW826" s="399"/>
      <c r="FEX826" s="399"/>
      <c r="FEY826" s="399"/>
      <c r="FEZ826" s="399"/>
      <c r="FFA826" s="399"/>
      <c r="FFB826" s="399"/>
      <c r="FFC826" s="399"/>
      <c r="FFD826" s="399"/>
      <c r="FFE826" s="399"/>
      <c r="FFF826" s="399"/>
      <c r="FFG826" s="399"/>
      <c r="FFH826" s="399"/>
      <c r="FFI826" s="399"/>
      <c r="FFJ826" s="399"/>
      <c r="FFK826" s="399"/>
      <c r="FFL826" s="399"/>
      <c r="FFM826" s="399"/>
      <c r="FFN826" s="399"/>
      <c r="FFO826" s="399"/>
      <c r="FFP826" s="399"/>
      <c r="FFQ826" s="399"/>
      <c r="FFR826" s="399"/>
      <c r="FFS826" s="399"/>
      <c r="FFT826" s="399"/>
      <c r="FFU826" s="399"/>
      <c r="FFV826" s="399"/>
      <c r="FFW826" s="399"/>
      <c r="FFX826" s="399"/>
      <c r="FFY826" s="399"/>
      <c r="FFZ826" s="399"/>
      <c r="FGA826" s="399"/>
      <c r="FGB826" s="399"/>
      <c r="FGC826" s="399"/>
      <c r="FGD826" s="399"/>
      <c r="FGE826" s="399"/>
      <c r="FGF826" s="399"/>
      <c r="FGG826" s="399"/>
      <c r="FGH826" s="399"/>
      <c r="FGI826" s="399"/>
      <c r="FGJ826" s="399"/>
      <c r="FGK826" s="399"/>
      <c r="FGL826" s="399"/>
      <c r="FGM826" s="399"/>
      <c r="FGN826" s="399"/>
      <c r="FGO826" s="399"/>
      <c r="FGP826" s="399"/>
      <c r="FGQ826" s="399"/>
      <c r="FGR826" s="399"/>
      <c r="FGS826" s="399"/>
      <c r="FGT826" s="399"/>
      <c r="FGU826" s="399"/>
      <c r="FGV826" s="399"/>
      <c r="FGW826" s="399"/>
      <c r="FGX826" s="399"/>
      <c r="FGY826" s="399"/>
      <c r="FGZ826" s="399"/>
      <c r="FHA826" s="399"/>
      <c r="FHB826" s="399"/>
      <c r="FHC826" s="399"/>
      <c r="FHD826" s="399"/>
      <c r="FHE826" s="399"/>
      <c r="FHF826" s="399"/>
      <c r="FHG826" s="399"/>
      <c r="FHH826" s="399"/>
      <c r="FHI826" s="399"/>
      <c r="FHJ826" s="399"/>
      <c r="FHK826" s="399"/>
      <c r="FHL826" s="399"/>
      <c r="FHM826" s="399"/>
      <c r="FHN826" s="399"/>
      <c r="FHO826" s="399"/>
      <c r="FHP826" s="399"/>
      <c r="FHQ826" s="399"/>
      <c r="FHR826" s="399"/>
      <c r="FHS826" s="399"/>
      <c r="FHT826" s="399"/>
      <c r="FHU826" s="399"/>
      <c r="FHV826" s="399"/>
      <c r="FHW826" s="399"/>
      <c r="FHX826" s="399"/>
      <c r="FHY826" s="399"/>
      <c r="FHZ826" s="399"/>
      <c r="FIA826" s="399"/>
      <c r="FIB826" s="399"/>
      <c r="FIC826" s="399"/>
      <c r="FID826" s="399"/>
      <c r="FIE826" s="399"/>
      <c r="FIF826" s="399"/>
      <c r="FIG826" s="399"/>
      <c r="FIH826" s="399"/>
      <c r="FII826" s="399"/>
      <c r="FIJ826" s="399"/>
      <c r="FIK826" s="399"/>
      <c r="FIL826" s="399"/>
      <c r="FIM826" s="399"/>
      <c r="FIN826" s="399"/>
      <c r="FIO826" s="399"/>
      <c r="FIP826" s="399"/>
      <c r="FIQ826" s="399"/>
      <c r="FIR826" s="399"/>
      <c r="FIS826" s="399"/>
      <c r="FIT826" s="399"/>
      <c r="FIU826" s="399"/>
      <c r="FIV826" s="399"/>
      <c r="FIW826" s="399"/>
      <c r="FIX826" s="399"/>
      <c r="FIY826" s="399"/>
      <c r="FIZ826" s="399"/>
      <c r="FJA826" s="399"/>
      <c r="FJB826" s="399"/>
      <c r="FJC826" s="399"/>
      <c r="FJD826" s="399"/>
      <c r="FJE826" s="399"/>
      <c r="FJF826" s="399"/>
      <c r="FJG826" s="399"/>
      <c r="FJH826" s="399"/>
      <c r="FJI826" s="399"/>
      <c r="FJJ826" s="399"/>
      <c r="FJK826" s="399"/>
      <c r="FJL826" s="399"/>
      <c r="FJM826" s="399"/>
      <c r="FJN826" s="399"/>
      <c r="FJO826" s="399"/>
      <c r="FJP826" s="399"/>
      <c r="FJQ826" s="399"/>
      <c r="FJR826" s="399"/>
      <c r="FJS826" s="399"/>
      <c r="FJT826" s="399"/>
      <c r="FJU826" s="399"/>
      <c r="FJV826" s="399"/>
      <c r="FJW826" s="399"/>
      <c r="FJX826" s="399"/>
      <c r="FJY826" s="399"/>
      <c r="FJZ826" s="399"/>
      <c r="FKA826" s="399"/>
      <c r="FKB826" s="399"/>
      <c r="FKC826" s="399"/>
      <c r="FKD826" s="399"/>
      <c r="FKE826" s="399"/>
      <c r="FKF826" s="399"/>
      <c r="FKG826" s="399"/>
      <c r="FKH826" s="399"/>
      <c r="FKI826" s="399"/>
      <c r="FKJ826" s="399"/>
      <c r="FKK826" s="399"/>
      <c r="FKL826" s="399"/>
      <c r="FKM826" s="399"/>
      <c r="FKN826" s="399"/>
      <c r="FKO826" s="399"/>
      <c r="FKP826" s="399"/>
      <c r="FKQ826" s="399"/>
      <c r="FKR826" s="399"/>
      <c r="FKS826" s="399"/>
      <c r="FKT826" s="399"/>
      <c r="FKU826" s="399"/>
      <c r="FKV826" s="399"/>
      <c r="FKW826" s="399"/>
      <c r="FKX826" s="399"/>
      <c r="FKY826" s="399"/>
      <c r="FKZ826" s="399"/>
      <c r="FLA826" s="399"/>
      <c r="FLB826" s="399"/>
      <c r="FLC826" s="399"/>
      <c r="FLD826" s="399"/>
      <c r="FLE826" s="399"/>
      <c r="FLF826" s="399"/>
      <c r="FLG826" s="399"/>
      <c r="FLH826" s="399"/>
      <c r="FLI826" s="399"/>
      <c r="FLJ826" s="399"/>
      <c r="FLK826" s="399"/>
      <c r="FLL826" s="399"/>
      <c r="FLM826" s="399"/>
      <c r="FLN826" s="399"/>
      <c r="FLO826" s="399"/>
      <c r="FLP826" s="399"/>
      <c r="FLQ826" s="399"/>
      <c r="FLR826" s="399"/>
      <c r="FLS826" s="399"/>
      <c r="FLT826" s="399"/>
      <c r="FLU826" s="399"/>
      <c r="FLV826" s="399"/>
      <c r="FLW826" s="399"/>
      <c r="FLX826" s="399"/>
      <c r="FLY826" s="399"/>
      <c r="FLZ826" s="399"/>
      <c r="FMA826" s="399"/>
      <c r="FMB826" s="399"/>
      <c r="FMC826" s="399"/>
      <c r="FMD826" s="399"/>
      <c r="FME826" s="399"/>
      <c r="FMF826" s="399"/>
      <c r="FMG826" s="399"/>
      <c r="FMH826" s="399"/>
      <c r="FMI826" s="399"/>
      <c r="FMJ826" s="399"/>
      <c r="FMK826" s="399"/>
      <c r="FML826" s="399"/>
      <c r="FMM826" s="399"/>
      <c r="FMN826" s="399"/>
      <c r="FMO826" s="399"/>
      <c r="FMP826" s="399"/>
      <c r="FMQ826" s="399"/>
      <c r="FMR826" s="399"/>
      <c r="FMS826" s="399"/>
      <c r="FMT826" s="399"/>
      <c r="FMU826" s="399"/>
      <c r="FMV826" s="399"/>
      <c r="FMW826" s="399"/>
      <c r="FMX826" s="399"/>
      <c r="FMY826" s="399"/>
      <c r="FMZ826" s="399"/>
      <c r="FNA826" s="399"/>
      <c r="FNB826" s="399"/>
      <c r="FNC826" s="399"/>
      <c r="FND826" s="399"/>
      <c r="FNE826" s="399"/>
      <c r="FNF826" s="399"/>
      <c r="FNG826" s="399"/>
      <c r="FNH826" s="399"/>
      <c r="FNI826" s="399"/>
      <c r="FNJ826" s="399"/>
      <c r="FNK826" s="399"/>
      <c r="FNL826" s="399"/>
      <c r="FNM826" s="399"/>
      <c r="FNN826" s="399"/>
      <c r="FNO826" s="399"/>
      <c r="FNP826" s="399"/>
      <c r="FNQ826" s="399"/>
      <c r="FNR826" s="399"/>
      <c r="FNS826" s="399"/>
      <c r="FNT826" s="399"/>
      <c r="FNU826" s="399"/>
      <c r="FNV826" s="399"/>
      <c r="FNW826" s="399"/>
      <c r="FNX826" s="399"/>
      <c r="FNY826" s="399"/>
      <c r="FNZ826" s="399"/>
      <c r="FOA826" s="399"/>
      <c r="FOB826" s="399"/>
      <c r="FOC826" s="399"/>
      <c r="FOD826" s="399"/>
      <c r="FOE826" s="399"/>
      <c r="FOF826" s="399"/>
      <c r="FOG826" s="399"/>
      <c r="FOH826" s="399"/>
      <c r="FOI826" s="399"/>
      <c r="FOJ826" s="399"/>
      <c r="FOK826" s="399"/>
      <c r="FOL826" s="399"/>
      <c r="FOM826" s="399"/>
      <c r="FON826" s="399"/>
      <c r="FOO826" s="399"/>
      <c r="FOP826" s="399"/>
      <c r="FOQ826" s="399"/>
      <c r="FOR826" s="399"/>
      <c r="FOS826" s="399"/>
      <c r="FOT826" s="399"/>
      <c r="FOU826" s="399"/>
      <c r="FOV826" s="399"/>
      <c r="FOW826" s="399"/>
      <c r="FOX826" s="399"/>
      <c r="FOY826" s="399"/>
      <c r="FOZ826" s="399"/>
      <c r="FPA826" s="399"/>
      <c r="FPB826" s="399"/>
      <c r="FPC826" s="399"/>
      <c r="FPD826" s="399"/>
      <c r="FPE826" s="399"/>
      <c r="FPF826" s="399"/>
      <c r="FPG826" s="399"/>
      <c r="FPH826" s="399"/>
      <c r="FPI826" s="399"/>
      <c r="FPJ826" s="399"/>
      <c r="FPK826" s="399"/>
      <c r="FPL826" s="399"/>
      <c r="FPM826" s="399"/>
      <c r="FPN826" s="399"/>
      <c r="FPO826" s="399"/>
      <c r="FPP826" s="399"/>
      <c r="FPQ826" s="399"/>
      <c r="FPR826" s="399"/>
      <c r="FPS826" s="399"/>
      <c r="FPT826" s="399"/>
      <c r="FPU826" s="399"/>
      <c r="FPV826" s="399"/>
      <c r="FPW826" s="399"/>
      <c r="FPX826" s="399"/>
      <c r="FPY826" s="399"/>
      <c r="FPZ826" s="399"/>
      <c r="FQA826" s="399"/>
      <c r="FQB826" s="399"/>
      <c r="FQC826" s="399"/>
      <c r="FQD826" s="399"/>
      <c r="FQE826" s="399"/>
      <c r="FQF826" s="399"/>
      <c r="FQG826" s="399"/>
      <c r="FQH826" s="399"/>
      <c r="FQI826" s="399"/>
      <c r="FQJ826" s="399"/>
      <c r="FQK826" s="399"/>
      <c r="FQL826" s="399"/>
      <c r="FQM826" s="399"/>
      <c r="FQN826" s="399"/>
      <c r="FQO826" s="399"/>
      <c r="FQP826" s="399"/>
      <c r="FQQ826" s="399"/>
      <c r="FQR826" s="399"/>
      <c r="FQS826" s="399"/>
      <c r="FQT826" s="399"/>
      <c r="FQU826" s="399"/>
      <c r="FQV826" s="399"/>
      <c r="FQW826" s="399"/>
      <c r="FQX826" s="399"/>
      <c r="FQY826" s="399"/>
      <c r="FQZ826" s="399"/>
      <c r="FRA826" s="399"/>
      <c r="FRB826" s="399"/>
      <c r="FRC826" s="399"/>
      <c r="FRD826" s="399"/>
      <c r="FRE826" s="399"/>
      <c r="FRF826" s="399"/>
      <c r="FRG826" s="399"/>
      <c r="FRH826" s="399"/>
      <c r="FRI826" s="399"/>
      <c r="FRJ826" s="399"/>
      <c r="FRK826" s="399"/>
      <c r="FRL826" s="399"/>
      <c r="FRM826" s="399"/>
      <c r="FRN826" s="399"/>
      <c r="FRO826" s="399"/>
      <c r="FRP826" s="399"/>
      <c r="FRQ826" s="399"/>
      <c r="FRR826" s="399"/>
      <c r="FRS826" s="399"/>
      <c r="FRT826" s="399"/>
      <c r="FRU826" s="399"/>
      <c r="FRV826" s="399"/>
      <c r="FRW826" s="399"/>
      <c r="FRX826" s="399"/>
      <c r="FRY826" s="399"/>
      <c r="FRZ826" s="399"/>
      <c r="FSA826" s="399"/>
      <c r="FSB826" s="399"/>
      <c r="FSC826" s="399"/>
      <c r="FSD826" s="399"/>
      <c r="FSE826" s="399"/>
      <c r="FSF826" s="399"/>
      <c r="FSG826" s="399"/>
      <c r="FSH826" s="399"/>
      <c r="FSI826" s="399"/>
      <c r="FSJ826" s="399"/>
      <c r="FSK826" s="399"/>
      <c r="FSL826" s="399"/>
      <c r="FSM826" s="399"/>
      <c r="FSN826" s="399"/>
      <c r="FSO826" s="399"/>
      <c r="FSP826" s="399"/>
      <c r="FSQ826" s="399"/>
      <c r="FSR826" s="399"/>
      <c r="FSS826" s="399"/>
      <c r="FST826" s="399"/>
      <c r="FSU826" s="399"/>
      <c r="FSV826" s="399"/>
      <c r="FSW826" s="399"/>
      <c r="FSX826" s="399"/>
      <c r="FSY826" s="399"/>
      <c r="FSZ826" s="399"/>
      <c r="FTA826" s="399"/>
      <c r="FTB826" s="399"/>
      <c r="FTC826" s="399"/>
      <c r="FTD826" s="399"/>
      <c r="FTE826" s="399"/>
      <c r="FTF826" s="399"/>
      <c r="FTG826" s="399"/>
      <c r="FTH826" s="399"/>
      <c r="FTI826" s="399"/>
      <c r="FTJ826" s="399"/>
      <c r="FTK826" s="399"/>
      <c r="FTL826" s="399"/>
      <c r="FTM826" s="399"/>
      <c r="FTN826" s="399"/>
      <c r="FTO826" s="399"/>
      <c r="FTP826" s="399"/>
      <c r="FTQ826" s="399"/>
      <c r="FTR826" s="399"/>
      <c r="FTS826" s="399"/>
      <c r="FTT826" s="399"/>
      <c r="FTU826" s="399"/>
      <c r="FTV826" s="399"/>
      <c r="FTW826" s="399"/>
      <c r="FTX826" s="399"/>
      <c r="FTY826" s="399"/>
      <c r="FTZ826" s="399"/>
      <c r="FUA826" s="399"/>
      <c r="FUB826" s="399"/>
      <c r="FUC826" s="399"/>
      <c r="FUD826" s="399"/>
      <c r="FUE826" s="399"/>
      <c r="FUF826" s="399"/>
      <c r="FUG826" s="399"/>
      <c r="FUH826" s="399"/>
      <c r="FUI826" s="399"/>
      <c r="FUJ826" s="399"/>
      <c r="FUK826" s="399"/>
      <c r="FUL826" s="399"/>
      <c r="FUM826" s="399"/>
      <c r="FUN826" s="399"/>
      <c r="FUO826" s="399"/>
      <c r="FUP826" s="399"/>
      <c r="FUQ826" s="399"/>
      <c r="FUR826" s="399"/>
      <c r="FUS826" s="399"/>
      <c r="FUT826" s="399"/>
      <c r="FUU826" s="399"/>
      <c r="FUV826" s="399"/>
      <c r="FUW826" s="399"/>
      <c r="FUX826" s="399"/>
      <c r="FUY826" s="399"/>
      <c r="FUZ826" s="399"/>
      <c r="FVA826" s="399"/>
      <c r="FVB826" s="399"/>
      <c r="FVC826" s="399"/>
      <c r="FVD826" s="399"/>
      <c r="FVE826" s="399"/>
      <c r="FVF826" s="399"/>
      <c r="FVG826" s="399"/>
      <c r="FVH826" s="399"/>
      <c r="FVI826" s="399"/>
      <c r="FVJ826" s="399"/>
      <c r="FVK826" s="399"/>
      <c r="FVL826" s="399"/>
      <c r="FVM826" s="399"/>
      <c r="FVN826" s="399"/>
      <c r="FVO826" s="399"/>
      <c r="FVP826" s="399"/>
      <c r="FVQ826" s="399"/>
      <c r="FVR826" s="399"/>
      <c r="FVS826" s="399"/>
      <c r="FVT826" s="399"/>
      <c r="FVU826" s="399"/>
      <c r="FVV826" s="399"/>
      <c r="FVW826" s="399"/>
      <c r="FVX826" s="399"/>
      <c r="FVY826" s="399"/>
      <c r="FVZ826" s="399"/>
      <c r="FWA826" s="399"/>
      <c r="FWB826" s="399"/>
      <c r="FWC826" s="399"/>
      <c r="FWD826" s="399"/>
      <c r="FWE826" s="399"/>
      <c r="FWF826" s="399"/>
      <c r="FWG826" s="399"/>
      <c r="FWH826" s="399"/>
      <c r="FWI826" s="399"/>
      <c r="FWJ826" s="399"/>
      <c r="FWK826" s="399"/>
      <c r="FWL826" s="399"/>
      <c r="FWM826" s="399"/>
      <c r="FWN826" s="399"/>
      <c r="FWO826" s="399"/>
      <c r="FWP826" s="399"/>
      <c r="FWQ826" s="399"/>
      <c r="FWR826" s="399"/>
      <c r="FWS826" s="399"/>
      <c r="FWT826" s="399"/>
      <c r="FWU826" s="399"/>
      <c r="FWV826" s="399"/>
      <c r="FWW826" s="399"/>
      <c r="FWX826" s="399"/>
      <c r="FWY826" s="399"/>
      <c r="FWZ826" s="399"/>
      <c r="FXA826" s="399"/>
      <c r="FXB826" s="399"/>
      <c r="FXC826" s="399"/>
      <c r="FXD826" s="399"/>
      <c r="FXE826" s="399"/>
      <c r="FXF826" s="399"/>
      <c r="FXG826" s="399"/>
      <c r="FXH826" s="399"/>
      <c r="FXI826" s="399"/>
      <c r="FXJ826" s="399"/>
      <c r="FXK826" s="399"/>
      <c r="FXL826" s="399"/>
      <c r="FXM826" s="399"/>
      <c r="FXN826" s="399"/>
      <c r="FXO826" s="399"/>
      <c r="FXP826" s="399"/>
      <c r="FXQ826" s="399"/>
      <c r="FXR826" s="399"/>
      <c r="FXS826" s="399"/>
      <c r="FXT826" s="399"/>
      <c r="FXU826" s="399"/>
      <c r="FXV826" s="399"/>
      <c r="FXW826" s="399"/>
      <c r="FXX826" s="399"/>
      <c r="FXY826" s="399"/>
      <c r="FXZ826" s="399"/>
      <c r="FYA826" s="399"/>
      <c r="FYB826" s="399"/>
      <c r="FYC826" s="399"/>
      <c r="FYD826" s="399"/>
      <c r="FYE826" s="399"/>
      <c r="FYF826" s="399"/>
      <c r="FYG826" s="399"/>
      <c r="FYH826" s="399"/>
      <c r="FYI826" s="399"/>
      <c r="FYJ826" s="399"/>
      <c r="FYK826" s="399"/>
      <c r="FYL826" s="399"/>
      <c r="FYM826" s="399"/>
      <c r="FYN826" s="399"/>
      <c r="FYO826" s="399"/>
      <c r="FYP826" s="399"/>
      <c r="FYQ826" s="399"/>
      <c r="FYR826" s="399"/>
      <c r="FYS826" s="399"/>
      <c r="FYT826" s="399"/>
      <c r="FYU826" s="399"/>
      <c r="FYV826" s="399"/>
      <c r="FYW826" s="399"/>
      <c r="FYX826" s="399"/>
      <c r="FYY826" s="399"/>
      <c r="FYZ826" s="399"/>
      <c r="FZA826" s="399"/>
      <c r="FZB826" s="399"/>
      <c r="FZC826" s="399"/>
      <c r="FZD826" s="399"/>
      <c r="FZE826" s="399"/>
      <c r="FZF826" s="399"/>
      <c r="FZG826" s="399"/>
      <c r="FZH826" s="399"/>
      <c r="FZI826" s="399"/>
      <c r="FZJ826" s="399"/>
      <c r="FZK826" s="399"/>
      <c r="FZL826" s="399"/>
      <c r="FZM826" s="399"/>
      <c r="FZN826" s="399"/>
      <c r="FZO826" s="399"/>
      <c r="FZP826" s="399"/>
      <c r="FZQ826" s="399"/>
      <c r="FZR826" s="399"/>
      <c r="FZS826" s="399"/>
      <c r="FZT826" s="399"/>
      <c r="FZU826" s="399"/>
      <c r="FZV826" s="399"/>
      <c r="FZW826" s="399"/>
      <c r="FZX826" s="399"/>
      <c r="FZY826" s="399"/>
      <c r="FZZ826" s="399"/>
      <c r="GAA826" s="399"/>
      <c r="GAB826" s="399"/>
      <c r="GAC826" s="399"/>
      <c r="GAD826" s="399"/>
      <c r="GAE826" s="399"/>
      <c r="GAF826" s="399"/>
      <c r="GAG826" s="399"/>
      <c r="GAH826" s="399"/>
      <c r="GAI826" s="399"/>
      <c r="GAJ826" s="399"/>
      <c r="GAK826" s="399"/>
      <c r="GAL826" s="399"/>
      <c r="GAM826" s="399"/>
      <c r="GAN826" s="399"/>
      <c r="GAO826" s="399"/>
      <c r="GAP826" s="399"/>
      <c r="GAQ826" s="399"/>
      <c r="GAR826" s="399"/>
      <c r="GAS826" s="399"/>
      <c r="GAT826" s="399"/>
      <c r="GAU826" s="399"/>
      <c r="GAV826" s="399"/>
      <c r="GAW826" s="399"/>
      <c r="GAX826" s="399"/>
      <c r="GAY826" s="399"/>
      <c r="GAZ826" s="399"/>
      <c r="GBA826" s="399"/>
      <c r="GBB826" s="399"/>
      <c r="GBC826" s="399"/>
      <c r="GBD826" s="399"/>
      <c r="GBE826" s="399"/>
      <c r="GBF826" s="399"/>
      <c r="GBG826" s="399"/>
      <c r="GBH826" s="399"/>
      <c r="GBI826" s="399"/>
      <c r="GBJ826" s="399"/>
      <c r="GBK826" s="399"/>
      <c r="GBL826" s="399"/>
      <c r="GBM826" s="399"/>
      <c r="GBN826" s="399"/>
      <c r="GBO826" s="399"/>
      <c r="GBP826" s="399"/>
      <c r="GBQ826" s="399"/>
      <c r="GBR826" s="399"/>
      <c r="GBS826" s="399"/>
      <c r="GBT826" s="399"/>
      <c r="GBU826" s="399"/>
      <c r="GBV826" s="399"/>
      <c r="GBW826" s="399"/>
      <c r="GBX826" s="399"/>
      <c r="GBY826" s="399"/>
      <c r="GBZ826" s="399"/>
      <c r="GCA826" s="399"/>
      <c r="GCB826" s="399"/>
      <c r="GCC826" s="399"/>
      <c r="GCD826" s="399"/>
      <c r="GCE826" s="399"/>
      <c r="GCF826" s="399"/>
      <c r="GCG826" s="399"/>
      <c r="GCH826" s="399"/>
      <c r="GCI826" s="399"/>
      <c r="GCJ826" s="399"/>
      <c r="GCK826" s="399"/>
      <c r="GCL826" s="399"/>
      <c r="GCM826" s="399"/>
      <c r="GCN826" s="399"/>
      <c r="GCO826" s="399"/>
      <c r="GCP826" s="399"/>
      <c r="GCQ826" s="399"/>
      <c r="GCR826" s="399"/>
      <c r="GCS826" s="399"/>
      <c r="GCT826" s="399"/>
      <c r="GCU826" s="399"/>
      <c r="GCV826" s="399"/>
      <c r="GCW826" s="399"/>
      <c r="GCX826" s="399"/>
      <c r="GCY826" s="399"/>
      <c r="GCZ826" s="399"/>
      <c r="GDA826" s="399"/>
      <c r="GDB826" s="399"/>
      <c r="GDC826" s="399"/>
      <c r="GDD826" s="399"/>
      <c r="GDE826" s="399"/>
      <c r="GDF826" s="399"/>
      <c r="GDG826" s="399"/>
      <c r="GDH826" s="399"/>
      <c r="GDI826" s="399"/>
      <c r="GDJ826" s="399"/>
      <c r="GDK826" s="399"/>
      <c r="GDL826" s="399"/>
      <c r="GDM826" s="399"/>
      <c r="GDN826" s="399"/>
      <c r="GDO826" s="399"/>
      <c r="GDP826" s="399"/>
      <c r="GDQ826" s="399"/>
      <c r="GDR826" s="399"/>
      <c r="GDS826" s="399"/>
      <c r="GDT826" s="399"/>
      <c r="GDU826" s="399"/>
      <c r="GDV826" s="399"/>
      <c r="GDW826" s="399"/>
      <c r="GDX826" s="399"/>
      <c r="GDY826" s="399"/>
      <c r="GDZ826" s="399"/>
      <c r="GEA826" s="399"/>
      <c r="GEB826" s="399"/>
      <c r="GEC826" s="399"/>
      <c r="GED826" s="399"/>
      <c r="GEE826" s="399"/>
      <c r="GEF826" s="399"/>
      <c r="GEG826" s="399"/>
      <c r="GEH826" s="399"/>
      <c r="GEI826" s="399"/>
      <c r="GEJ826" s="399"/>
      <c r="GEK826" s="399"/>
      <c r="GEL826" s="399"/>
      <c r="GEM826" s="399"/>
      <c r="GEN826" s="399"/>
      <c r="GEO826" s="399"/>
      <c r="GEP826" s="399"/>
      <c r="GEQ826" s="399"/>
      <c r="GER826" s="399"/>
      <c r="GES826" s="399"/>
      <c r="GET826" s="399"/>
      <c r="GEU826" s="399"/>
      <c r="GEV826" s="399"/>
      <c r="GEW826" s="399"/>
      <c r="GEX826" s="399"/>
      <c r="GEY826" s="399"/>
      <c r="GEZ826" s="399"/>
      <c r="GFA826" s="399"/>
      <c r="GFB826" s="399"/>
      <c r="GFC826" s="399"/>
      <c r="GFD826" s="399"/>
      <c r="GFE826" s="399"/>
      <c r="GFF826" s="399"/>
      <c r="GFG826" s="399"/>
      <c r="GFH826" s="399"/>
      <c r="GFI826" s="399"/>
      <c r="GFJ826" s="399"/>
      <c r="GFK826" s="399"/>
      <c r="GFL826" s="399"/>
      <c r="GFM826" s="399"/>
      <c r="GFN826" s="399"/>
      <c r="GFO826" s="399"/>
      <c r="GFP826" s="399"/>
      <c r="GFQ826" s="399"/>
      <c r="GFR826" s="399"/>
      <c r="GFS826" s="399"/>
      <c r="GFT826" s="399"/>
      <c r="GFU826" s="399"/>
      <c r="GFV826" s="399"/>
      <c r="GFW826" s="399"/>
      <c r="GFX826" s="399"/>
      <c r="GFY826" s="399"/>
      <c r="GFZ826" s="399"/>
      <c r="GGA826" s="399"/>
      <c r="GGB826" s="399"/>
      <c r="GGC826" s="399"/>
      <c r="GGD826" s="399"/>
      <c r="GGE826" s="399"/>
      <c r="GGF826" s="399"/>
      <c r="GGG826" s="399"/>
      <c r="GGH826" s="399"/>
      <c r="GGI826" s="399"/>
      <c r="GGJ826" s="399"/>
      <c r="GGK826" s="399"/>
      <c r="GGL826" s="399"/>
      <c r="GGM826" s="399"/>
      <c r="GGN826" s="399"/>
      <c r="GGO826" s="399"/>
      <c r="GGP826" s="399"/>
      <c r="GGQ826" s="399"/>
      <c r="GGR826" s="399"/>
      <c r="GGS826" s="399"/>
      <c r="GGT826" s="399"/>
      <c r="GGU826" s="399"/>
      <c r="GGV826" s="399"/>
      <c r="GGW826" s="399"/>
      <c r="GGX826" s="399"/>
      <c r="GGY826" s="399"/>
      <c r="GGZ826" s="399"/>
      <c r="GHA826" s="399"/>
      <c r="GHB826" s="399"/>
      <c r="GHC826" s="399"/>
      <c r="GHD826" s="399"/>
      <c r="GHE826" s="399"/>
      <c r="GHF826" s="399"/>
      <c r="GHG826" s="399"/>
      <c r="GHH826" s="399"/>
      <c r="GHI826" s="399"/>
      <c r="GHJ826" s="399"/>
      <c r="GHK826" s="399"/>
      <c r="GHL826" s="399"/>
      <c r="GHM826" s="399"/>
      <c r="GHN826" s="399"/>
      <c r="GHO826" s="399"/>
      <c r="GHP826" s="399"/>
      <c r="GHQ826" s="399"/>
      <c r="GHR826" s="399"/>
      <c r="GHS826" s="399"/>
      <c r="GHT826" s="399"/>
      <c r="GHU826" s="399"/>
      <c r="GHV826" s="399"/>
      <c r="GHW826" s="399"/>
      <c r="GHX826" s="399"/>
      <c r="GHY826" s="399"/>
      <c r="GHZ826" s="399"/>
      <c r="GIA826" s="399"/>
      <c r="GIB826" s="399"/>
      <c r="GIC826" s="399"/>
      <c r="GID826" s="399"/>
      <c r="GIE826" s="399"/>
      <c r="GIF826" s="399"/>
      <c r="GIG826" s="399"/>
      <c r="GIH826" s="399"/>
      <c r="GII826" s="399"/>
      <c r="GIJ826" s="399"/>
      <c r="GIK826" s="399"/>
      <c r="GIL826" s="399"/>
      <c r="GIM826" s="399"/>
      <c r="GIN826" s="399"/>
      <c r="GIO826" s="399"/>
      <c r="GIP826" s="399"/>
      <c r="GIQ826" s="399"/>
      <c r="GIR826" s="399"/>
      <c r="GIS826" s="399"/>
      <c r="GIT826" s="399"/>
      <c r="GIU826" s="399"/>
      <c r="GIV826" s="399"/>
      <c r="GIW826" s="399"/>
      <c r="GIX826" s="399"/>
      <c r="GIY826" s="399"/>
      <c r="GIZ826" s="399"/>
      <c r="GJA826" s="399"/>
      <c r="GJB826" s="399"/>
      <c r="GJC826" s="399"/>
      <c r="GJD826" s="399"/>
      <c r="GJE826" s="399"/>
      <c r="GJF826" s="399"/>
      <c r="GJG826" s="399"/>
      <c r="GJH826" s="399"/>
      <c r="GJI826" s="399"/>
      <c r="GJJ826" s="399"/>
      <c r="GJK826" s="399"/>
      <c r="GJL826" s="399"/>
      <c r="GJM826" s="399"/>
      <c r="GJN826" s="399"/>
      <c r="GJO826" s="399"/>
      <c r="GJP826" s="399"/>
      <c r="GJQ826" s="399"/>
      <c r="GJR826" s="399"/>
      <c r="GJS826" s="399"/>
      <c r="GJT826" s="399"/>
      <c r="GJU826" s="399"/>
      <c r="GJV826" s="399"/>
      <c r="GJW826" s="399"/>
      <c r="GJX826" s="399"/>
      <c r="GJY826" s="399"/>
      <c r="GJZ826" s="399"/>
      <c r="GKA826" s="399"/>
      <c r="GKB826" s="399"/>
      <c r="GKC826" s="399"/>
      <c r="GKD826" s="399"/>
      <c r="GKE826" s="399"/>
      <c r="GKF826" s="399"/>
      <c r="GKG826" s="399"/>
      <c r="GKH826" s="399"/>
      <c r="GKI826" s="399"/>
      <c r="GKJ826" s="399"/>
      <c r="GKK826" s="399"/>
      <c r="GKL826" s="399"/>
      <c r="GKM826" s="399"/>
      <c r="GKN826" s="399"/>
      <c r="GKO826" s="399"/>
      <c r="GKP826" s="399"/>
      <c r="GKQ826" s="399"/>
      <c r="GKR826" s="399"/>
      <c r="GKS826" s="399"/>
      <c r="GKT826" s="399"/>
      <c r="GKU826" s="399"/>
      <c r="GKV826" s="399"/>
      <c r="GKW826" s="399"/>
      <c r="GKX826" s="399"/>
      <c r="GKY826" s="399"/>
      <c r="GKZ826" s="399"/>
      <c r="GLA826" s="399"/>
      <c r="GLB826" s="399"/>
      <c r="GLC826" s="399"/>
      <c r="GLD826" s="399"/>
      <c r="GLE826" s="399"/>
      <c r="GLF826" s="399"/>
      <c r="GLG826" s="399"/>
      <c r="GLH826" s="399"/>
      <c r="GLI826" s="399"/>
      <c r="GLJ826" s="399"/>
      <c r="GLK826" s="399"/>
      <c r="GLL826" s="399"/>
      <c r="GLM826" s="399"/>
      <c r="GLN826" s="399"/>
      <c r="GLO826" s="399"/>
      <c r="GLP826" s="399"/>
      <c r="GLQ826" s="399"/>
      <c r="GLR826" s="399"/>
      <c r="GLS826" s="399"/>
      <c r="GLT826" s="399"/>
      <c r="GLU826" s="399"/>
      <c r="GLV826" s="399"/>
      <c r="GLW826" s="399"/>
      <c r="GLX826" s="399"/>
      <c r="GLY826" s="399"/>
      <c r="GLZ826" s="399"/>
      <c r="GMA826" s="399"/>
      <c r="GMB826" s="399"/>
      <c r="GMC826" s="399"/>
      <c r="GMD826" s="399"/>
      <c r="GME826" s="399"/>
      <c r="GMF826" s="399"/>
      <c r="GMG826" s="399"/>
      <c r="GMH826" s="399"/>
      <c r="GMI826" s="399"/>
      <c r="GMJ826" s="399"/>
      <c r="GMK826" s="399"/>
      <c r="GML826" s="399"/>
      <c r="GMM826" s="399"/>
      <c r="GMN826" s="399"/>
      <c r="GMO826" s="399"/>
      <c r="GMP826" s="399"/>
      <c r="GMQ826" s="399"/>
      <c r="GMR826" s="399"/>
      <c r="GMS826" s="399"/>
      <c r="GMT826" s="399"/>
      <c r="GMU826" s="399"/>
      <c r="GMV826" s="399"/>
      <c r="GMW826" s="399"/>
      <c r="GMX826" s="399"/>
      <c r="GMY826" s="399"/>
      <c r="GMZ826" s="399"/>
      <c r="GNA826" s="399"/>
      <c r="GNB826" s="399"/>
      <c r="GNC826" s="399"/>
      <c r="GND826" s="399"/>
      <c r="GNE826" s="399"/>
      <c r="GNF826" s="399"/>
      <c r="GNG826" s="399"/>
      <c r="GNH826" s="399"/>
      <c r="GNI826" s="399"/>
      <c r="GNJ826" s="399"/>
      <c r="GNK826" s="399"/>
      <c r="GNL826" s="399"/>
      <c r="GNM826" s="399"/>
      <c r="GNN826" s="399"/>
      <c r="GNO826" s="399"/>
      <c r="GNP826" s="399"/>
      <c r="GNQ826" s="399"/>
      <c r="GNR826" s="399"/>
      <c r="GNS826" s="399"/>
      <c r="GNT826" s="399"/>
      <c r="GNU826" s="399"/>
      <c r="GNV826" s="399"/>
      <c r="GNW826" s="399"/>
      <c r="GNX826" s="399"/>
      <c r="GNY826" s="399"/>
      <c r="GNZ826" s="399"/>
      <c r="GOA826" s="399"/>
      <c r="GOB826" s="399"/>
      <c r="GOC826" s="399"/>
      <c r="GOD826" s="399"/>
      <c r="GOE826" s="399"/>
      <c r="GOF826" s="399"/>
      <c r="GOG826" s="399"/>
      <c r="GOH826" s="399"/>
      <c r="GOI826" s="399"/>
      <c r="GOJ826" s="399"/>
      <c r="GOK826" s="399"/>
      <c r="GOL826" s="399"/>
      <c r="GOM826" s="399"/>
      <c r="GON826" s="399"/>
      <c r="GOO826" s="399"/>
      <c r="GOP826" s="399"/>
      <c r="GOQ826" s="399"/>
      <c r="GOR826" s="399"/>
      <c r="GOS826" s="399"/>
      <c r="GOT826" s="399"/>
      <c r="GOU826" s="399"/>
      <c r="GOV826" s="399"/>
      <c r="GOW826" s="399"/>
      <c r="GOX826" s="399"/>
      <c r="GOY826" s="399"/>
      <c r="GOZ826" s="399"/>
      <c r="GPA826" s="399"/>
      <c r="GPB826" s="399"/>
      <c r="GPC826" s="399"/>
      <c r="GPD826" s="399"/>
      <c r="GPE826" s="399"/>
      <c r="GPF826" s="399"/>
      <c r="GPG826" s="399"/>
      <c r="GPH826" s="399"/>
      <c r="GPI826" s="399"/>
      <c r="GPJ826" s="399"/>
      <c r="GPK826" s="399"/>
      <c r="GPL826" s="399"/>
      <c r="GPM826" s="399"/>
      <c r="GPN826" s="399"/>
      <c r="GPO826" s="399"/>
      <c r="GPP826" s="399"/>
      <c r="GPQ826" s="399"/>
      <c r="GPR826" s="399"/>
      <c r="GPS826" s="399"/>
      <c r="GPT826" s="399"/>
      <c r="GPU826" s="399"/>
      <c r="GPV826" s="399"/>
      <c r="GPW826" s="399"/>
      <c r="GPX826" s="399"/>
      <c r="GPY826" s="399"/>
      <c r="GPZ826" s="399"/>
      <c r="GQA826" s="399"/>
      <c r="GQB826" s="399"/>
      <c r="GQC826" s="399"/>
      <c r="GQD826" s="399"/>
      <c r="GQE826" s="399"/>
      <c r="GQF826" s="399"/>
      <c r="GQG826" s="399"/>
      <c r="GQH826" s="399"/>
      <c r="GQI826" s="399"/>
      <c r="GQJ826" s="399"/>
      <c r="GQK826" s="399"/>
      <c r="GQL826" s="399"/>
      <c r="GQM826" s="399"/>
      <c r="GQN826" s="399"/>
      <c r="GQO826" s="399"/>
      <c r="GQP826" s="399"/>
      <c r="GQQ826" s="399"/>
      <c r="GQR826" s="399"/>
      <c r="GQS826" s="399"/>
      <c r="GQT826" s="399"/>
      <c r="GQU826" s="399"/>
      <c r="GQV826" s="399"/>
      <c r="GQW826" s="399"/>
      <c r="GQX826" s="399"/>
      <c r="GQY826" s="399"/>
      <c r="GQZ826" s="399"/>
      <c r="GRA826" s="399"/>
      <c r="GRB826" s="399"/>
      <c r="GRC826" s="399"/>
      <c r="GRD826" s="399"/>
      <c r="GRE826" s="399"/>
      <c r="GRF826" s="399"/>
      <c r="GRG826" s="399"/>
      <c r="GRH826" s="399"/>
      <c r="GRI826" s="399"/>
      <c r="GRJ826" s="399"/>
      <c r="GRK826" s="399"/>
      <c r="GRL826" s="399"/>
      <c r="GRM826" s="399"/>
      <c r="GRN826" s="399"/>
      <c r="GRO826" s="399"/>
      <c r="GRP826" s="399"/>
      <c r="GRQ826" s="399"/>
      <c r="GRR826" s="399"/>
      <c r="GRS826" s="399"/>
      <c r="GRT826" s="399"/>
      <c r="GRU826" s="399"/>
      <c r="GRV826" s="399"/>
      <c r="GRW826" s="399"/>
      <c r="GRX826" s="399"/>
      <c r="GRY826" s="399"/>
      <c r="GRZ826" s="399"/>
      <c r="GSA826" s="399"/>
      <c r="GSB826" s="399"/>
      <c r="GSC826" s="399"/>
      <c r="GSD826" s="399"/>
      <c r="GSE826" s="399"/>
      <c r="GSF826" s="399"/>
      <c r="GSG826" s="399"/>
      <c r="GSH826" s="399"/>
      <c r="GSI826" s="399"/>
      <c r="GSJ826" s="399"/>
      <c r="GSK826" s="399"/>
      <c r="GSL826" s="399"/>
      <c r="GSM826" s="399"/>
      <c r="GSN826" s="399"/>
      <c r="GSO826" s="399"/>
      <c r="GSP826" s="399"/>
      <c r="GSQ826" s="399"/>
      <c r="GSR826" s="399"/>
      <c r="GSS826" s="399"/>
      <c r="GST826" s="399"/>
      <c r="GSU826" s="399"/>
      <c r="GSV826" s="399"/>
      <c r="GSW826" s="399"/>
      <c r="GSX826" s="399"/>
      <c r="GSY826" s="399"/>
      <c r="GSZ826" s="399"/>
      <c r="GTA826" s="399"/>
      <c r="GTB826" s="399"/>
      <c r="GTC826" s="399"/>
      <c r="GTD826" s="399"/>
      <c r="GTE826" s="399"/>
      <c r="GTF826" s="399"/>
      <c r="GTG826" s="399"/>
      <c r="GTH826" s="399"/>
      <c r="GTI826" s="399"/>
      <c r="GTJ826" s="399"/>
      <c r="GTK826" s="399"/>
      <c r="GTL826" s="399"/>
      <c r="GTM826" s="399"/>
      <c r="GTN826" s="399"/>
      <c r="GTO826" s="399"/>
      <c r="GTP826" s="399"/>
      <c r="GTQ826" s="399"/>
      <c r="GTR826" s="399"/>
      <c r="GTS826" s="399"/>
      <c r="GTT826" s="399"/>
      <c r="GTU826" s="399"/>
      <c r="GTV826" s="399"/>
      <c r="GTW826" s="399"/>
      <c r="GTX826" s="399"/>
      <c r="GTY826" s="399"/>
      <c r="GTZ826" s="399"/>
      <c r="GUA826" s="399"/>
      <c r="GUB826" s="399"/>
      <c r="GUC826" s="399"/>
      <c r="GUD826" s="399"/>
      <c r="GUE826" s="399"/>
      <c r="GUF826" s="399"/>
      <c r="GUG826" s="399"/>
      <c r="GUH826" s="399"/>
      <c r="GUI826" s="399"/>
      <c r="GUJ826" s="399"/>
      <c r="GUK826" s="399"/>
      <c r="GUL826" s="399"/>
      <c r="GUM826" s="399"/>
      <c r="GUN826" s="399"/>
      <c r="GUO826" s="399"/>
      <c r="GUP826" s="399"/>
      <c r="GUQ826" s="399"/>
      <c r="GUR826" s="399"/>
      <c r="GUS826" s="399"/>
      <c r="GUT826" s="399"/>
      <c r="GUU826" s="399"/>
      <c r="GUV826" s="399"/>
      <c r="GUW826" s="399"/>
      <c r="GUX826" s="399"/>
      <c r="GUY826" s="399"/>
      <c r="GUZ826" s="399"/>
      <c r="GVA826" s="399"/>
      <c r="GVB826" s="399"/>
      <c r="GVC826" s="399"/>
      <c r="GVD826" s="399"/>
      <c r="GVE826" s="399"/>
      <c r="GVF826" s="399"/>
      <c r="GVG826" s="399"/>
      <c r="GVH826" s="399"/>
      <c r="GVI826" s="399"/>
      <c r="GVJ826" s="399"/>
      <c r="GVK826" s="399"/>
      <c r="GVL826" s="399"/>
      <c r="GVM826" s="399"/>
      <c r="GVN826" s="399"/>
      <c r="GVO826" s="399"/>
      <c r="GVP826" s="399"/>
      <c r="GVQ826" s="399"/>
      <c r="GVR826" s="399"/>
      <c r="GVS826" s="399"/>
      <c r="GVT826" s="399"/>
      <c r="GVU826" s="399"/>
      <c r="GVV826" s="399"/>
      <c r="GVW826" s="399"/>
      <c r="GVX826" s="399"/>
      <c r="GVY826" s="399"/>
      <c r="GVZ826" s="399"/>
      <c r="GWA826" s="399"/>
      <c r="GWB826" s="399"/>
      <c r="GWC826" s="399"/>
      <c r="GWD826" s="399"/>
      <c r="GWE826" s="399"/>
      <c r="GWF826" s="399"/>
      <c r="GWG826" s="399"/>
      <c r="GWH826" s="399"/>
      <c r="GWI826" s="399"/>
      <c r="GWJ826" s="399"/>
      <c r="GWK826" s="399"/>
      <c r="GWL826" s="399"/>
      <c r="GWM826" s="399"/>
      <c r="GWN826" s="399"/>
      <c r="GWO826" s="399"/>
      <c r="GWP826" s="399"/>
      <c r="GWQ826" s="399"/>
      <c r="GWR826" s="399"/>
      <c r="GWS826" s="399"/>
      <c r="GWT826" s="399"/>
      <c r="GWU826" s="399"/>
      <c r="GWV826" s="399"/>
      <c r="GWW826" s="399"/>
      <c r="GWX826" s="399"/>
      <c r="GWY826" s="399"/>
      <c r="GWZ826" s="399"/>
      <c r="GXA826" s="399"/>
      <c r="GXB826" s="399"/>
      <c r="GXC826" s="399"/>
      <c r="GXD826" s="399"/>
      <c r="GXE826" s="399"/>
      <c r="GXF826" s="399"/>
      <c r="GXG826" s="399"/>
      <c r="GXH826" s="399"/>
      <c r="GXI826" s="399"/>
      <c r="GXJ826" s="399"/>
      <c r="GXK826" s="399"/>
      <c r="GXL826" s="399"/>
      <c r="GXM826" s="399"/>
      <c r="GXN826" s="399"/>
      <c r="GXO826" s="399"/>
      <c r="GXP826" s="399"/>
      <c r="GXQ826" s="399"/>
      <c r="GXR826" s="399"/>
      <c r="GXS826" s="399"/>
      <c r="GXT826" s="399"/>
      <c r="GXU826" s="399"/>
      <c r="GXV826" s="399"/>
      <c r="GXW826" s="399"/>
      <c r="GXX826" s="399"/>
      <c r="GXY826" s="399"/>
      <c r="GXZ826" s="399"/>
      <c r="GYA826" s="399"/>
      <c r="GYB826" s="399"/>
      <c r="GYC826" s="399"/>
      <c r="GYD826" s="399"/>
      <c r="GYE826" s="399"/>
      <c r="GYF826" s="399"/>
      <c r="GYG826" s="399"/>
      <c r="GYH826" s="399"/>
      <c r="GYI826" s="399"/>
      <c r="GYJ826" s="399"/>
      <c r="GYK826" s="399"/>
      <c r="GYL826" s="399"/>
      <c r="GYM826" s="399"/>
      <c r="GYN826" s="399"/>
      <c r="GYO826" s="399"/>
      <c r="GYP826" s="399"/>
      <c r="GYQ826" s="399"/>
      <c r="GYR826" s="399"/>
      <c r="GYS826" s="399"/>
      <c r="GYT826" s="399"/>
      <c r="GYU826" s="399"/>
      <c r="GYV826" s="399"/>
      <c r="GYW826" s="399"/>
      <c r="GYX826" s="399"/>
      <c r="GYY826" s="399"/>
      <c r="GYZ826" s="399"/>
      <c r="GZA826" s="399"/>
      <c r="GZB826" s="399"/>
      <c r="GZC826" s="399"/>
      <c r="GZD826" s="399"/>
      <c r="GZE826" s="399"/>
      <c r="GZF826" s="399"/>
      <c r="GZG826" s="399"/>
      <c r="GZH826" s="399"/>
      <c r="GZI826" s="399"/>
      <c r="GZJ826" s="399"/>
      <c r="GZK826" s="399"/>
      <c r="GZL826" s="399"/>
      <c r="GZM826" s="399"/>
      <c r="GZN826" s="399"/>
      <c r="GZO826" s="399"/>
      <c r="GZP826" s="399"/>
      <c r="GZQ826" s="399"/>
      <c r="GZR826" s="399"/>
      <c r="GZS826" s="399"/>
      <c r="GZT826" s="399"/>
      <c r="GZU826" s="399"/>
      <c r="GZV826" s="399"/>
      <c r="GZW826" s="399"/>
      <c r="GZX826" s="399"/>
      <c r="GZY826" s="399"/>
      <c r="GZZ826" s="399"/>
      <c r="HAA826" s="399"/>
      <c r="HAB826" s="399"/>
      <c r="HAC826" s="399"/>
      <c r="HAD826" s="399"/>
      <c r="HAE826" s="399"/>
      <c r="HAF826" s="399"/>
      <c r="HAG826" s="399"/>
      <c r="HAH826" s="399"/>
      <c r="HAI826" s="399"/>
      <c r="HAJ826" s="399"/>
      <c r="HAK826" s="399"/>
      <c r="HAL826" s="399"/>
      <c r="HAM826" s="399"/>
      <c r="HAN826" s="399"/>
      <c r="HAO826" s="399"/>
      <c r="HAP826" s="399"/>
      <c r="HAQ826" s="399"/>
      <c r="HAR826" s="399"/>
      <c r="HAS826" s="399"/>
      <c r="HAT826" s="399"/>
      <c r="HAU826" s="399"/>
      <c r="HAV826" s="399"/>
      <c r="HAW826" s="399"/>
      <c r="HAX826" s="399"/>
      <c r="HAY826" s="399"/>
      <c r="HAZ826" s="399"/>
      <c r="HBA826" s="399"/>
      <c r="HBB826" s="399"/>
      <c r="HBC826" s="399"/>
      <c r="HBD826" s="399"/>
      <c r="HBE826" s="399"/>
      <c r="HBF826" s="399"/>
      <c r="HBG826" s="399"/>
      <c r="HBH826" s="399"/>
      <c r="HBI826" s="399"/>
      <c r="HBJ826" s="399"/>
      <c r="HBK826" s="399"/>
      <c r="HBL826" s="399"/>
      <c r="HBM826" s="399"/>
      <c r="HBN826" s="399"/>
      <c r="HBO826" s="399"/>
      <c r="HBP826" s="399"/>
      <c r="HBQ826" s="399"/>
      <c r="HBR826" s="399"/>
      <c r="HBS826" s="399"/>
      <c r="HBT826" s="399"/>
      <c r="HBU826" s="399"/>
      <c r="HBV826" s="399"/>
      <c r="HBW826" s="399"/>
      <c r="HBX826" s="399"/>
      <c r="HBY826" s="399"/>
      <c r="HBZ826" s="399"/>
      <c r="HCA826" s="399"/>
      <c r="HCB826" s="399"/>
      <c r="HCC826" s="399"/>
      <c r="HCD826" s="399"/>
      <c r="HCE826" s="399"/>
      <c r="HCF826" s="399"/>
      <c r="HCG826" s="399"/>
      <c r="HCH826" s="399"/>
      <c r="HCI826" s="399"/>
      <c r="HCJ826" s="399"/>
      <c r="HCK826" s="399"/>
      <c r="HCL826" s="399"/>
      <c r="HCM826" s="399"/>
      <c r="HCN826" s="399"/>
      <c r="HCO826" s="399"/>
      <c r="HCP826" s="399"/>
      <c r="HCQ826" s="399"/>
      <c r="HCR826" s="399"/>
      <c r="HCS826" s="399"/>
      <c r="HCT826" s="399"/>
      <c r="HCU826" s="399"/>
      <c r="HCV826" s="399"/>
      <c r="HCW826" s="399"/>
      <c r="HCX826" s="399"/>
      <c r="HCY826" s="399"/>
      <c r="HCZ826" s="399"/>
      <c r="HDA826" s="399"/>
      <c r="HDB826" s="399"/>
      <c r="HDC826" s="399"/>
      <c r="HDD826" s="399"/>
      <c r="HDE826" s="399"/>
      <c r="HDF826" s="399"/>
      <c r="HDG826" s="399"/>
      <c r="HDH826" s="399"/>
      <c r="HDI826" s="399"/>
      <c r="HDJ826" s="399"/>
      <c r="HDK826" s="399"/>
      <c r="HDL826" s="399"/>
      <c r="HDM826" s="399"/>
      <c r="HDN826" s="399"/>
      <c r="HDO826" s="399"/>
      <c r="HDP826" s="399"/>
      <c r="HDQ826" s="399"/>
      <c r="HDR826" s="399"/>
      <c r="HDS826" s="399"/>
      <c r="HDT826" s="399"/>
      <c r="HDU826" s="399"/>
      <c r="HDV826" s="399"/>
      <c r="HDW826" s="399"/>
      <c r="HDX826" s="399"/>
      <c r="HDY826" s="399"/>
      <c r="HDZ826" s="399"/>
      <c r="HEA826" s="399"/>
      <c r="HEB826" s="399"/>
      <c r="HEC826" s="399"/>
      <c r="HED826" s="399"/>
      <c r="HEE826" s="399"/>
      <c r="HEF826" s="399"/>
      <c r="HEG826" s="399"/>
      <c r="HEH826" s="399"/>
      <c r="HEI826" s="399"/>
      <c r="HEJ826" s="399"/>
      <c r="HEK826" s="399"/>
      <c r="HEL826" s="399"/>
      <c r="HEM826" s="399"/>
      <c r="HEN826" s="399"/>
      <c r="HEO826" s="399"/>
      <c r="HEP826" s="399"/>
      <c r="HEQ826" s="399"/>
      <c r="HER826" s="399"/>
      <c r="HES826" s="399"/>
      <c r="HET826" s="399"/>
      <c r="HEU826" s="399"/>
      <c r="HEV826" s="399"/>
      <c r="HEW826" s="399"/>
      <c r="HEX826" s="399"/>
      <c r="HEY826" s="399"/>
      <c r="HEZ826" s="399"/>
      <c r="HFA826" s="399"/>
      <c r="HFB826" s="399"/>
      <c r="HFC826" s="399"/>
      <c r="HFD826" s="399"/>
      <c r="HFE826" s="399"/>
      <c r="HFF826" s="399"/>
      <c r="HFG826" s="399"/>
      <c r="HFH826" s="399"/>
      <c r="HFI826" s="399"/>
      <c r="HFJ826" s="399"/>
      <c r="HFK826" s="399"/>
      <c r="HFL826" s="399"/>
      <c r="HFM826" s="399"/>
      <c r="HFN826" s="399"/>
      <c r="HFO826" s="399"/>
      <c r="HFP826" s="399"/>
      <c r="HFQ826" s="399"/>
      <c r="HFR826" s="399"/>
      <c r="HFS826" s="399"/>
      <c r="HFT826" s="399"/>
      <c r="HFU826" s="399"/>
      <c r="HFV826" s="399"/>
      <c r="HFW826" s="399"/>
      <c r="HFX826" s="399"/>
      <c r="HFY826" s="399"/>
      <c r="HFZ826" s="399"/>
      <c r="HGA826" s="399"/>
      <c r="HGB826" s="399"/>
      <c r="HGC826" s="399"/>
      <c r="HGD826" s="399"/>
      <c r="HGE826" s="399"/>
      <c r="HGF826" s="399"/>
      <c r="HGG826" s="399"/>
      <c r="HGH826" s="399"/>
      <c r="HGI826" s="399"/>
      <c r="HGJ826" s="399"/>
      <c r="HGK826" s="399"/>
      <c r="HGL826" s="399"/>
      <c r="HGM826" s="399"/>
      <c r="HGN826" s="399"/>
      <c r="HGO826" s="399"/>
      <c r="HGP826" s="399"/>
      <c r="HGQ826" s="399"/>
      <c r="HGR826" s="399"/>
      <c r="HGS826" s="399"/>
      <c r="HGT826" s="399"/>
      <c r="HGU826" s="399"/>
      <c r="HGV826" s="399"/>
      <c r="HGW826" s="399"/>
      <c r="HGX826" s="399"/>
      <c r="HGY826" s="399"/>
      <c r="HGZ826" s="399"/>
      <c r="HHA826" s="399"/>
      <c r="HHB826" s="399"/>
      <c r="HHC826" s="399"/>
      <c r="HHD826" s="399"/>
      <c r="HHE826" s="399"/>
      <c r="HHF826" s="399"/>
      <c r="HHG826" s="399"/>
      <c r="HHH826" s="399"/>
      <c r="HHI826" s="399"/>
      <c r="HHJ826" s="399"/>
      <c r="HHK826" s="399"/>
      <c r="HHL826" s="399"/>
      <c r="HHM826" s="399"/>
      <c r="HHN826" s="399"/>
      <c r="HHO826" s="399"/>
      <c r="HHP826" s="399"/>
      <c r="HHQ826" s="399"/>
      <c r="HHR826" s="399"/>
      <c r="HHS826" s="399"/>
      <c r="HHT826" s="399"/>
      <c r="HHU826" s="399"/>
      <c r="HHV826" s="399"/>
      <c r="HHW826" s="399"/>
      <c r="HHX826" s="399"/>
      <c r="HHY826" s="399"/>
      <c r="HHZ826" s="399"/>
      <c r="HIA826" s="399"/>
      <c r="HIB826" s="399"/>
      <c r="HIC826" s="399"/>
      <c r="HID826" s="399"/>
      <c r="HIE826" s="399"/>
      <c r="HIF826" s="399"/>
      <c r="HIG826" s="399"/>
      <c r="HIH826" s="399"/>
      <c r="HII826" s="399"/>
      <c r="HIJ826" s="399"/>
      <c r="HIK826" s="399"/>
      <c r="HIL826" s="399"/>
      <c r="HIM826" s="399"/>
      <c r="HIN826" s="399"/>
      <c r="HIO826" s="399"/>
      <c r="HIP826" s="399"/>
      <c r="HIQ826" s="399"/>
      <c r="HIR826" s="399"/>
      <c r="HIS826" s="399"/>
      <c r="HIT826" s="399"/>
      <c r="HIU826" s="399"/>
      <c r="HIV826" s="399"/>
      <c r="HIW826" s="399"/>
      <c r="HIX826" s="399"/>
      <c r="HIY826" s="399"/>
      <c r="HIZ826" s="399"/>
      <c r="HJA826" s="399"/>
      <c r="HJB826" s="399"/>
      <c r="HJC826" s="399"/>
      <c r="HJD826" s="399"/>
      <c r="HJE826" s="399"/>
      <c r="HJF826" s="399"/>
      <c r="HJG826" s="399"/>
      <c r="HJH826" s="399"/>
      <c r="HJI826" s="399"/>
      <c r="HJJ826" s="399"/>
      <c r="HJK826" s="399"/>
      <c r="HJL826" s="399"/>
      <c r="HJM826" s="399"/>
      <c r="HJN826" s="399"/>
      <c r="HJO826" s="399"/>
      <c r="HJP826" s="399"/>
      <c r="HJQ826" s="399"/>
      <c r="HJR826" s="399"/>
      <c r="HJS826" s="399"/>
      <c r="HJT826" s="399"/>
      <c r="HJU826" s="399"/>
      <c r="HJV826" s="399"/>
      <c r="HJW826" s="399"/>
      <c r="HJX826" s="399"/>
      <c r="HJY826" s="399"/>
      <c r="HJZ826" s="399"/>
      <c r="HKA826" s="399"/>
      <c r="HKB826" s="399"/>
      <c r="HKC826" s="399"/>
      <c r="HKD826" s="399"/>
      <c r="HKE826" s="399"/>
      <c r="HKF826" s="399"/>
      <c r="HKG826" s="399"/>
      <c r="HKH826" s="399"/>
      <c r="HKI826" s="399"/>
      <c r="HKJ826" s="399"/>
      <c r="HKK826" s="399"/>
      <c r="HKL826" s="399"/>
      <c r="HKM826" s="399"/>
      <c r="HKN826" s="399"/>
      <c r="HKO826" s="399"/>
      <c r="HKP826" s="399"/>
      <c r="HKQ826" s="399"/>
      <c r="HKR826" s="399"/>
      <c r="HKS826" s="399"/>
      <c r="HKT826" s="399"/>
      <c r="HKU826" s="399"/>
      <c r="HKV826" s="399"/>
      <c r="HKW826" s="399"/>
      <c r="HKX826" s="399"/>
      <c r="HKY826" s="399"/>
      <c r="HKZ826" s="399"/>
      <c r="HLA826" s="399"/>
      <c r="HLB826" s="399"/>
      <c r="HLC826" s="399"/>
      <c r="HLD826" s="399"/>
      <c r="HLE826" s="399"/>
      <c r="HLF826" s="399"/>
      <c r="HLG826" s="399"/>
      <c r="HLH826" s="399"/>
      <c r="HLI826" s="399"/>
      <c r="HLJ826" s="399"/>
      <c r="HLK826" s="399"/>
      <c r="HLL826" s="399"/>
      <c r="HLM826" s="399"/>
      <c r="HLN826" s="399"/>
      <c r="HLO826" s="399"/>
      <c r="HLP826" s="399"/>
      <c r="HLQ826" s="399"/>
      <c r="HLR826" s="399"/>
      <c r="HLS826" s="399"/>
      <c r="HLT826" s="399"/>
      <c r="HLU826" s="399"/>
      <c r="HLV826" s="399"/>
      <c r="HLW826" s="399"/>
      <c r="HLX826" s="399"/>
      <c r="HLY826" s="399"/>
      <c r="HLZ826" s="399"/>
      <c r="HMA826" s="399"/>
      <c r="HMB826" s="399"/>
      <c r="HMC826" s="399"/>
      <c r="HMD826" s="399"/>
      <c r="HME826" s="399"/>
      <c r="HMF826" s="399"/>
      <c r="HMG826" s="399"/>
      <c r="HMH826" s="399"/>
      <c r="HMI826" s="399"/>
      <c r="HMJ826" s="399"/>
      <c r="HMK826" s="399"/>
      <c r="HML826" s="399"/>
      <c r="HMM826" s="399"/>
      <c r="HMN826" s="399"/>
      <c r="HMO826" s="399"/>
      <c r="HMP826" s="399"/>
      <c r="HMQ826" s="399"/>
      <c r="HMR826" s="399"/>
      <c r="HMS826" s="399"/>
      <c r="HMT826" s="399"/>
      <c r="HMU826" s="399"/>
      <c r="HMV826" s="399"/>
      <c r="HMW826" s="399"/>
      <c r="HMX826" s="399"/>
      <c r="HMY826" s="399"/>
      <c r="HMZ826" s="399"/>
      <c r="HNA826" s="399"/>
      <c r="HNB826" s="399"/>
      <c r="HNC826" s="399"/>
      <c r="HND826" s="399"/>
      <c r="HNE826" s="399"/>
      <c r="HNF826" s="399"/>
      <c r="HNG826" s="399"/>
      <c r="HNH826" s="399"/>
      <c r="HNI826" s="399"/>
      <c r="HNJ826" s="399"/>
      <c r="HNK826" s="399"/>
      <c r="HNL826" s="399"/>
      <c r="HNM826" s="399"/>
      <c r="HNN826" s="399"/>
      <c r="HNO826" s="399"/>
      <c r="HNP826" s="399"/>
      <c r="HNQ826" s="399"/>
      <c r="HNR826" s="399"/>
      <c r="HNS826" s="399"/>
      <c r="HNT826" s="399"/>
      <c r="HNU826" s="399"/>
      <c r="HNV826" s="399"/>
      <c r="HNW826" s="399"/>
      <c r="HNX826" s="399"/>
      <c r="HNY826" s="399"/>
      <c r="HNZ826" s="399"/>
      <c r="HOA826" s="399"/>
      <c r="HOB826" s="399"/>
      <c r="HOC826" s="399"/>
      <c r="HOD826" s="399"/>
      <c r="HOE826" s="399"/>
      <c r="HOF826" s="399"/>
      <c r="HOG826" s="399"/>
      <c r="HOH826" s="399"/>
      <c r="HOI826" s="399"/>
      <c r="HOJ826" s="399"/>
      <c r="HOK826" s="399"/>
      <c r="HOL826" s="399"/>
      <c r="HOM826" s="399"/>
      <c r="HON826" s="399"/>
      <c r="HOO826" s="399"/>
      <c r="HOP826" s="399"/>
      <c r="HOQ826" s="399"/>
      <c r="HOR826" s="399"/>
      <c r="HOS826" s="399"/>
      <c r="HOT826" s="399"/>
      <c r="HOU826" s="399"/>
      <c r="HOV826" s="399"/>
      <c r="HOW826" s="399"/>
      <c r="HOX826" s="399"/>
      <c r="HOY826" s="399"/>
      <c r="HOZ826" s="399"/>
      <c r="HPA826" s="399"/>
      <c r="HPB826" s="399"/>
      <c r="HPC826" s="399"/>
      <c r="HPD826" s="399"/>
      <c r="HPE826" s="399"/>
      <c r="HPF826" s="399"/>
      <c r="HPG826" s="399"/>
      <c r="HPH826" s="399"/>
      <c r="HPI826" s="399"/>
      <c r="HPJ826" s="399"/>
      <c r="HPK826" s="399"/>
      <c r="HPL826" s="399"/>
      <c r="HPM826" s="399"/>
      <c r="HPN826" s="399"/>
      <c r="HPO826" s="399"/>
      <c r="HPP826" s="399"/>
      <c r="HPQ826" s="399"/>
      <c r="HPR826" s="399"/>
      <c r="HPS826" s="399"/>
      <c r="HPT826" s="399"/>
      <c r="HPU826" s="399"/>
      <c r="HPV826" s="399"/>
      <c r="HPW826" s="399"/>
      <c r="HPX826" s="399"/>
      <c r="HPY826" s="399"/>
      <c r="HPZ826" s="399"/>
      <c r="HQA826" s="399"/>
      <c r="HQB826" s="399"/>
      <c r="HQC826" s="399"/>
      <c r="HQD826" s="399"/>
      <c r="HQE826" s="399"/>
      <c r="HQF826" s="399"/>
      <c r="HQG826" s="399"/>
      <c r="HQH826" s="399"/>
      <c r="HQI826" s="399"/>
      <c r="HQJ826" s="399"/>
      <c r="HQK826" s="399"/>
      <c r="HQL826" s="399"/>
      <c r="HQM826" s="399"/>
      <c r="HQN826" s="399"/>
      <c r="HQO826" s="399"/>
      <c r="HQP826" s="399"/>
      <c r="HQQ826" s="399"/>
      <c r="HQR826" s="399"/>
      <c r="HQS826" s="399"/>
      <c r="HQT826" s="399"/>
      <c r="HQU826" s="399"/>
      <c r="HQV826" s="399"/>
      <c r="HQW826" s="399"/>
      <c r="HQX826" s="399"/>
      <c r="HQY826" s="399"/>
      <c r="HQZ826" s="399"/>
      <c r="HRA826" s="399"/>
      <c r="HRB826" s="399"/>
      <c r="HRC826" s="399"/>
      <c r="HRD826" s="399"/>
      <c r="HRE826" s="399"/>
      <c r="HRF826" s="399"/>
      <c r="HRG826" s="399"/>
      <c r="HRH826" s="399"/>
      <c r="HRI826" s="399"/>
      <c r="HRJ826" s="399"/>
      <c r="HRK826" s="399"/>
      <c r="HRL826" s="399"/>
      <c r="HRM826" s="399"/>
      <c r="HRN826" s="399"/>
      <c r="HRO826" s="399"/>
      <c r="HRP826" s="399"/>
      <c r="HRQ826" s="399"/>
      <c r="HRR826" s="399"/>
      <c r="HRS826" s="399"/>
      <c r="HRT826" s="399"/>
      <c r="HRU826" s="399"/>
      <c r="HRV826" s="399"/>
      <c r="HRW826" s="399"/>
      <c r="HRX826" s="399"/>
      <c r="HRY826" s="399"/>
      <c r="HRZ826" s="399"/>
      <c r="HSA826" s="399"/>
      <c r="HSB826" s="399"/>
      <c r="HSC826" s="399"/>
      <c r="HSD826" s="399"/>
      <c r="HSE826" s="399"/>
      <c r="HSF826" s="399"/>
      <c r="HSG826" s="399"/>
      <c r="HSH826" s="399"/>
      <c r="HSI826" s="399"/>
      <c r="HSJ826" s="399"/>
      <c r="HSK826" s="399"/>
      <c r="HSL826" s="399"/>
      <c r="HSM826" s="399"/>
      <c r="HSN826" s="399"/>
      <c r="HSO826" s="399"/>
      <c r="HSP826" s="399"/>
      <c r="HSQ826" s="399"/>
      <c r="HSR826" s="399"/>
      <c r="HSS826" s="399"/>
      <c r="HST826" s="399"/>
      <c r="HSU826" s="399"/>
      <c r="HSV826" s="399"/>
      <c r="HSW826" s="399"/>
      <c r="HSX826" s="399"/>
      <c r="HSY826" s="399"/>
      <c r="HSZ826" s="399"/>
      <c r="HTA826" s="399"/>
      <c r="HTB826" s="399"/>
      <c r="HTC826" s="399"/>
      <c r="HTD826" s="399"/>
      <c r="HTE826" s="399"/>
      <c r="HTF826" s="399"/>
      <c r="HTG826" s="399"/>
      <c r="HTH826" s="399"/>
      <c r="HTI826" s="399"/>
      <c r="HTJ826" s="399"/>
      <c r="HTK826" s="399"/>
      <c r="HTL826" s="399"/>
      <c r="HTM826" s="399"/>
      <c r="HTN826" s="399"/>
      <c r="HTO826" s="399"/>
      <c r="HTP826" s="399"/>
      <c r="HTQ826" s="399"/>
      <c r="HTR826" s="399"/>
      <c r="HTS826" s="399"/>
      <c r="HTT826" s="399"/>
      <c r="HTU826" s="399"/>
      <c r="HTV826" s="399"/>
      <c r="HTW826" s="399"/>
      <c r="HTX826" s="399"/>
      <c r="HTY826" s="399"/>
      <c r="HTZ826" s="399"/>
      <c r="HUA826" s="399"/>
      <c r="HUB826" s="399"/>
      <c r="HUC826" s="399"/>
      <c r="HUD826" s="399"/>
      <c r="HUE826" s="399"/>
      <c r="HUF826" s="399"/>
      <c r="HUG826" s="399"/>
      <c r="HUH826" s="399"/>
      <c r="HUI826" s="399"/>
      <c r="HUJ826" s="399"/>
      <c r="HUK826" s="399"/>
      <c r="HUL826" s="399"/>
      <c r="HUM826" s="399"/>
      <c r="HUN826" s="399"/>
      <c r="HUO826" s="399"/>
      <c r="HUP826" s="399"/>
      <c r="HUQ826" s="399"/>
      <c r="HUR826" s="399"/>
      <c r="HUS826" s="399"/>
      <c r="HUT826" s="399"/>
      <c r="HUU826" s="399"/>
      <c r="HUV826" s="399"/>
      <c r="HUW826" s="399"/>
      <c r="HUX826" s="399"/>
      <c r="HUY826" s="399"/>
      <c r="HUZ826" s="399"/>
      <c r="HVA826" s="399"/>
      <c r="HVB826" s="399"/>
      <c r="HVC826" s="399"/>
      <c r="HVD826" s="399"/>
      <c r="HVE826" s="399"/>
      <c r="HVF826" s="399"/>
      <c r="HVG826" s="399"/>
      <c r="HVH826" s="399"/>
      <c r="HVI826" s="399"/>
      <c r="HVJ826" s="399"/>
      <c r="HVK826" s="399"/>
      <c r="HVL826" s="399"/>
      <c r="HVM826" s="399"/>
      <c r="HVN826" s="399"/>
      <c r="HVO826" s="399"/>
      <c r="HVP826" s="399"/>
      <c r="HVQ826" s="399"/>
      <c r="HVR826" s="399"/>
      <c r="HVS826" s="399"/>
      <c r="HVT826" s="399"/>
      <c r="HVU826" s="399"/>
      <c r="HVV826" s="399"/>
      <c r="HVW826" s="399"/>
      <c r="HVX826" s="399"/>
      <c r="HVY826" s="399"/>
      <c r="HVZ826" s="399"/>
      <c r="HWA826" s="399"/>
      <c r="HWB826" s="399"/>
      <c r="HWC826" s="399"/>
      <c r="HWD826" s="399"/>
      <c r="HWE826" s="399"/>
      <c r="HWF826" s="399"/>
      <c r="HWG826" s="399"/>
      <c r="HWH826" s="399"/>
      <c r="HWI826" s="399"/>
      <c r="HWJ826" s="399"/>
      <c r="HWK826" s="399"/>
      <c r="HWL826" s="399"/>
      <c r="HWM826" s="399"/>
      <c r="HWN826" s="399"/>
      <c r="HWO826" s="399"/>
      <c r="HWP826" s="399"/>
      <c r="HWQ826" s="399"/>
      <c r="HWR826" s="399"/>
      <c r="HWS826" s="399"/>
      <c r="HWT826" s="399"/>
      <c r="HWU826" s="399"/>
      <c r="HWV826" s="399"/>
      <c r="HWW826" s="399"/>
      <c r="HWX826" s="399"/>
      <c r="HWY826" s="399"/>
      <c r="HWZ826" s="399"/>
      <c r="HXA826" s="399"/>
      <c r="HXB826" s="399"/>
      <c r="HXC826" s="399"/>
      <c r="HXD826" s="399"/>
      <c r="HXE826" s="399"/>
      <c r="HXF826" s="399"/>
      <c r="HXG826" s="399"/>
      <c r="HXH826" s="399"/>
      <c r="HXI826" s="399"/>
      <c r="HXJ826" s="399"/>
      <c r="HXK826" s="399"/>
      <c r="HXL826" s="399"/>
      <c r="HXM826" s="399"/>
      <c r="HXN826" s="399"/>
      <c r="HXO826" s="399"/>
      <c r="HXP826" s="399"/>
      <c r="HXQ826" s="399"/>
      <c r="HXR826" s="399"/>
      <c r="HXS826" s="399"/>
      <c r="HXT826" s="399"/>
      <c r="HXU826" s="399"/>
      <c r="HXV826" s="399"/>
      <c r="HXW826" s="399"/>
      <c r="HXX826" s="399"/>
      <c r="HXY826" s="399"/>
      <c r="HXZ826" s="399"/>
      <c r="HYA826" s="399"/>
      <c r="HYB826" s="399"/>
      <c r="HYC826" s="399"/>
      <c r="HYD826" s="399"/>
      <c r="HYE826" s="399"/>
      <c r="HYF826" s="399"/>
      <c r="HYG826" s="399"/>
      <c r="HYH826" s="399"/>
      <c r="HYI826" s="399"/>
      <c r="HYJ826" s="399"/>
      <c r="HYK826" s="399"/>
      <c r="HYL826" s="399"/>
      <c r="HYM826" s="399"/>
      <c r="HYN826" s="399"/>
      <c r="HYO826" s="399"/>
      <c r="HYP826" s="399"/>
      <c r="HYQ826" s="399"/>
      <c r="HYR826" s="399"/>
      <c r="HYS826" s="399"/>
      <c r="HYT826" s="399"/>
      <c r="HYU826" s="399"/>
      <c r="HYV826" s="399"/>
      <c r="HYW826" s="399"/>
      <c r="HYX826" s="399"/>
      <c r="HYY826" s="399"/>
      <c r="HYZ826" s="399"/>
      <c r="HZA826" s="399"/>
      <c r="HZB826" s="399"/>
      <c r="HZC826" s="399"/>
      <c r="HZD826" s="399"/>
      <c r="HZE826" s="399"/>
      <c r="HZF826" s="399"/>
      <c r="HZG826" s="399"/>
      <c r="HZH826" s="399"/>
      <c r="HZI826" s="399"/>
      <c r="HZJ826" s="399"/>
      <c r="HZK826" s="399"/>
      <c r="HZL826" s="399"/>
      <c r="HZM826" s="399"/>
      <c r="HZN826" s="399"/>
      <c r="HZO826" s="399"/>
      <c r="HZP826" s="399"/>
      <c r="HZQ826" s="399"/>
      <c r="HZR826" s="399"/>
      <c r="HZS826" s="399"/>
      <c r="HZT826" s="399"/>
      <c r="HZU826" s="399"/>
      <c r="HZV826" s="399"/>
      <c r="HZW826" s="399"/>
      <c r="HZX826" s="399"/>
      <c r="HZY826" s="399"/>
      <c r="HZZ826" s="399"/>
      <c r="IAA826" s="399"/>
      <c r="IAB826" s="399"/>
      <c r="IAC826" s="399"/>
      <c r="IAD826" s="399"/>
      <c r="IAE826" s="399"/>
      <c r="IAF826" s="399"/>
      <c r="IAG826" s="399"/>
      <c r="IAH826" s="399"/>
      <c r="IAI826" s="399"/>
      <c r="IAJ826" s="399"/>
      <c r="IAK826" s="399"/>
      <c r="IAL826" s="399"/>
      <c r="IAM826" s="399"/>
      <c r="IAN826" s="399"/>
      <c r="IAO826" s="399"/>
      <c r="IAP826" s="399"/>
      <c r="IAQ826" s="399"/>
      <c r="IAR826" s="399"/>
      <c r="IAS826" s="399"/>
      <c r="IAT826" s="399"/>
      <c r="IAU826" s="399"/>
      <c r="IAV826" s="399"/>
      <c r="IAW826" s="399"/>
      <c r="IAX826" s="399"/>
      <c r="IAY826" s="399"/>
      <c r="IAZ826" s="399"/>
      <c r="IBA826" s="399"/>
      <c r="IBB826" s="399"/>
      <c r="IBC826" s="399"/>
      <c r="IBD826" s="399"/>
      <c r="IBE826" s="399"/>
      <c r="IBF826" s="399"/>
      <c r="IBG826" s="399"/>
      <c r="IBH826" s="399"/>
      <c r="IBI826" s="399"/>
      <c r="IBJ826" s="399"/>
      <c r="IBK826" s="399"/>
      <c r="IBL826" s="399"/>
      <c r="IBM826" s="399"/>
      <c r="IBN826" s="399"/>
      <c r="IBO826" s="399"/>
      <c r="IBP826" s="399"/>
      <c r="IBQ826" s="399"/>
      <c r="IBR826" s="399"/>
      <c r="IBS826" s="399"/>
      <c r="IBT826" s="399"/>
      <c r="IBU826" s="399"/>
      <c r="IBV826" s="399"/>
      <c r="IBW826" s="399"/>
      <c r="IBX826" s="399"/>
      <c r="IBY826" s="399"/>
      <c r="IBZ826" s="399"/>
      <c r="ICA826" s="399"/>
      <c r="ICB826" s="399"/>
      <c r="ICC826" s="399"/>
      <c r="ICD826" s="399"/>
      <c r="ICE826" s="399"/>
      <c r="ICF826" s="399"/>
      <c r="ICG826" s="399"/>
      <c r="ICH826" s="399"/>
      <c r="ICI826" s="399"/>
      <c r="ICJ826" s="399"/>
      <c r="ICK826" s="399"/>
      <c r="ICL826" s="399"/>
      <c r="ICM826" s="399"/>
      <c r="ICN826" s="399"/>
      <c r="ICO826" s="399"/>
      <c r="ICP826" s="399"/>
      <c r="ICQ826" s="399"/>
      <c r="ICR826" s="399"/>
      <c r="ICS826" s="399"/>
      <c r="ICT826" s="399"/>
      <c r="ICU826" s="399"/>
      <c r="ICV826" s="399"/>
      <c r="ICW826" s="399"/>
      <c r="ICX826" s="399"/>
      <c r="ICY826" s="399"/>
      <c r="ICZ826" s="399"/>
      <c r="IDA826" s="399"/>
      <c r="IDB826" s="399"/>
      <c r="IDC826" s="399"/>
      <c r="IDD826" s="399"/>
      <c r="IDE826" s="399"/>
      <c r="IDF826" s="399"/>
      <c r="IDG826" s="399"/>
      <c r="IDH826" s="399"/>
      <c r="IDI826" s="399"/>
      <c r="IDJ826" s="399"/>
      <c r="IDK826" s="399"/>
      <c r="IDL826" s="399"/>
      <c r="IDM826" s="399"/>
      <c r="IDN826" s="399"/>
      <c r="IDO826" s="399"/>
      <c r="IDP826" s="399"/>
      <c r="IDQ826" s="399"/>
      <c r="IDR826" s="399"/>
      <c r="IDS826" s="399"/>
      <c r="IDT826" s="399"/>
      <c r="IDU826" s="399"/>
      <c r="IDV826" s="399"/>
      <c r="IDW826" s="399"/>
      <c r="IDX826" s="399"/>
      <c r="IDY826" s="399"/>
      <c r="IDZ826" s="399"/>
      <c r="IEA826" s="399"/>
      <c r="IEB826" s="399"/>
      <c r="IEC826" s="399"/>
      <c r="IED826" s="399"/>
      <c r="IEE826" s="399"/>
      <c r="IEF826" s="399"/>
      <c r="IEG826" s="399"/>
      <c r="IEH826" s="399"/>
      <c r="IEI826" s="399"/>
      <c r="IEJ826" s="399"/>
      <c r="IEK826" s="399"/>
      <c r="IEL826" s="399"/>
      <c r="IEM826" s="399"/>
      <c r="IEN826" s="399"/>
      <c r="IEO826" s="399"/>
      <c r="IEP826" s="399"/>
      <c r="IEQ826" s="399"/>
      <c r="IER826" s="399"/>
      <c r="IES826" s="399"/>
      <c r="IET826" s="399"/>
      <c r="IEU826" s="399"/>
      <c r="IEV826" s="399"/>
      <c r="IEW826" s="399"/>
      <c r="IEX826" s="399"/>
      <c r="IEY826" s="399"/>
      <c r="IEZ826" s="399"/>
      <c r="IFA826" s="399"/>
      <c r="IFB826" s="399"/>
      <c r="IFC826" s="399"/>
      <c r="IFD826" s="399"/>
      <c r="IFE826" s="399"/>
      <c r="IFF826" s="399"/>
      <c r="IFG826" s="399"/>
      <c r="IFH826" s="399"/>
      <c r="IFI826" s="399"/>
      <c r="IFJ826" s="399"/>
      <c r="IFK826" s="399"/>
      <c r="IFL826" s="399"/>
      <c r="IFM826" s="399"/>
      <c r="IFN826" s="399"/>
      <c r="IFO826" s="399"/>
      <c r="IFP826" s="399"/>
      <c r="IFQ826" s="399"/>
      <c r="IFR826" s="399"/>
      <c r="IFS826" s="399"/>
      <c r="IFT826" s="399"/>
      <c r="IFU826" s="399"/>
      <c r="IFV826" s="399"/>
      <c r="IFW826" s="399"/>
      <c r="IFX826" s="399"/>
      <c r="IFY826" s="399"/>
      <c r="IFZ826" s="399"/>
      <c r="IGA826" s="399"/>
      <c r="IGB826" s="399"/>
      <c r="IGC826" s="399"/>
      <c r="IGD826" s="399"/>
      <c r="IGE826" s="399"/>
      <c r="IGF826" s="399"/>
      <c r="IGG826" s="399"/>
      <c r="IGH826" s="399"/>
      <c r="IGI826" s="399"/>
      <c r="IGJ826" s="399"/>
      <c r="IGK826" s="399"/>
      <c r="IGL826" s="399"/>
      <c r="IGM826" s="399"/>
      <c r="IGN826" s="399"/>
      <c r="IGO826" s="399"/>
      <c r="IGP826" s="399"/>
      <c r="IGQ826" s="399"/>
      <c r="IGR826" s="399"/>
      <c r="IGS826" s="399"/>
      <c r="IGT826" s="399"/>
      <c r="IGU826" s="399"/>
      <c r="IGV826" s="399"/>
      <c r="IGW826" s="399"/>
      <c r="IGX826" s="399"/>
      <c r="IGY826" s="399"/>
      <c r="IGZ826" s="399"/>
      <c r="IHA826" s="399"/>
      <c r="IHB826" s="399"/>
      <c r="IHC826" s="399"/>
      <c r="IHD826" s="399"/>
      <c r="IHE826" s="399"/>
      <c r="IHF826" s="399"/>
      <c r="IHG826" s="399"/>
      <c r="IHH826" s="399"/>
      <c r="IHI826" s="399"/>
      <c r="IHJ826" s="399"/>
      <c r="IHK826" s="399"/>
      <c r="IHL826" s="399"/>
      <c r="IHM826" s="399"/>
      <c r="IHN826" s="399"/>
      <c r="IHO826" s="399"/>
      <c r="IHP826" s="399"/>
      <c r="IHQ826" s="399"/>
      <c r="IHR826" s="399"/>
      <c r="IHS826" s="399"/>
      <c r="IHT826" s="399"/>
      <c r="IHU826" s="399"/>
      <c r="IHV826" s="399"/>
      <c r="IHW826" s="399"/>
      <c r="IHX826" s="399"/>
      <c r="IHY826" s="399"/>
      <c r="IHZ826" s="399"/>
      <c r="IIA826" s="399"/>
      <c r="IIB826" s="399"/>
      <c r="IIC826" s="399"/>
      <c r="IID826" s="399"/>
      <c r="IIE826" s="399"/>
      <c r="IIF826" s="399"/>
      <c r="IIG826" s="399"/>
      <c r="IIH826" s="399"/>
      <c r="III826" s="399"/>
      <c r="IIJ826" s="399"/>
      <c r="IIK826" s="399"/>
      <c r="IIL826" s="399"/>
      <c r="IIM826" s="399"/>
      <c r="IIN826" s="399"/>
      <c r="IIO826" s="399"/>
      <c r="IIP826" s="399"/>
      <c r="IIQ826" s="399"/>
      <c r="IIR826" s="399"/>
      <c r="IIS826" s="399"/>
      <c r="IIT826" s="399"/>
      <c r="IIU826" s="399"/>
      <c r="IIV826" s="399"/>
      <c r="IIW826" s="399"/>
      <c r="IIX826" s="399"/>
      <c r="IIY826" s="399"/>
      <c r="IIZ826" s="399"/>
      <c r="IJA826" s="399"/>
      <c r="IJB826" s="399"/>
      <c r="IJC826" s="399"/>
      <c r="IJD826" s="399"/>
      <c r="IJE826" s="399"/>
      <c r="IJF826" s="399"/>
      <c r="IJG826" s="399"/>
      <c r="IJH826" s="399"/>
      <c r="IJI826" s="399"/>
      <c r="IJJ826" s="399"/>
      <c r="IJK826" s="399"/>
      <c r="IJL826" s="399"/>
      <c r="IJM826" s="399"/>
      <c r="IJN826" s="399"/>
      <c r="IJO826" s="399"/>
      <c r="IJP826" s="399"/>
      <c r="IJQ826" s="399"/>
      <c r="IJR826" s="399"/>
      <c r="IJS826" s="399"/>
      <c r="IJT826" s="399"/>
      <c r="IJU826" s="399"/>
      <c r="IJV826" s="399"/>
      <c r="IJW826" s="399"/>
      <c r="IJX826" s="399"/>
      <c r="IJY826" s="399"/>
      <c r="IJZ826" s="399"/>
      <c r="IKA826" s="399"/>
      <c r="IKB826" s="399"/>
      <c r="IKC826" s="399"/>
      <c r="IKD826" s="399"/>
      <c r="IKE826" s="399"/>
      <c r="IKF826" s="399"/>
      <c r="IKG826" s="399"/>
      <c r="IKH826" s="399"/>
      <c r="IKI826" s="399"/>
      <c r="IKJ826" s="399"/>
      <c r="IKK826" s="399"/>
      <c r="IKL826" s="399"/>
      <c r="IKM826" s="399"/>
      <c r="IKN826" s="399"/>
      <c r="IKO826" s="399"/>
      <c r="IKP826" s="399"/>
      <c r="IKQ826" s="399"/>
      <c r="IKR826" s="399"/>
      <c r="IKS826" s="399"/>
      <c r="IKT826" s="399"/>
      <c r="IKU826" s="399"/>
      <c r="IKV826" s="399"/>
      <c r="IKW826" s="399"/>
      <c r="IKX826" s="399"/>
      <c r="IKY826" s="399"/>
      <c r="IKZ826" s="399"/>
      <c r="ILA826" s="399"/>
      <c r="ILB826" s="399"/>
      <c r="ILC826" s="399"/>
      <c r="ILD826" s="399"/>
      <c r="ILE826" s="399"/>
      <c r="ILF826" s="399"/>
      <c r="ILG826" s="399"/>
      <c r="ILH826" s="399"/>
      <c r="ILI826" s="399"/>
      <c r="ILJ826" s="399"/>
      <c r="ILK826" s="399"/>
      <c r="ILL826" s="399"/>
      <c r="ILM826" s="399"/>
      <c r="ILN826" s="399"/>
      <c r="ILO826" s="399"/>
      <c r="ILP826" s="399"/>
      <c r="ILQ826" s="399"/>
      <c r="ILR826" s="399"/>
      <c r="ILS826" s="399"/>
      <c r="ILT826" s="399"/>
      <c r="ILU826" s="399"/>
      <c r="ILV826" s="399"/>
      <c r="ILW826" s="399"/>
      <c r="ILX826" s="399"/>
      <c r="ILY826" s="399"/>
      <c r="ILZ826" s="399"/>
      <c r="IMA826" s="399"/>
      <c r="IMB826" s="399"/>
      <c r="IMC826" s="399"/>
      <c r="IMD826" s="399"/>
      <c r="IME826" s="399"/>
      <c r="IMF826" s="399"/>
      <c r="IMG826" s="399"/>
      <c r="IMH826" s="399"/>
      <c r="IMI826" s="399"/>
      <c r="IMJ826" s="399"/>
      <c r="IMK826" s="399"/>
      <c r="IML826" s="399"/>
      <c r="IMM826" s="399"/>
      <c r="IMN826" s="399"/>
      <c r="IMO826" s="399"/>
      <c r="IMP826" s="399"/>
      <c r="IMQ826" s="399"/>
      <c r="IMR826" s="399"/>
      <c r="IMS826" s="399"/>
      <c r="IMT826" s="399"/>
      <c r="IMU826" s="399"/>
      <c r="IMV826" s="399"/>
      <c r="IMW826" s="399"/>
      <c r="IMX826" s="399"/>
      <c r="IMY826" s="399"/>
      <c r="IMZ826" s="399"/>
      <c r="INA826" s="399"/>
      <c r="INB826" s="399"/>
      <c r="INC826" s="399"/>
      <c r="IND826" s="399"/>
      <c r="INE826" s="399"/>
      <c r="INF826" s="399"/>
      <c r="ING826" s="399"/>
      <c r="INH826" s="399"/>
      <c r="INI826" s="399"/>
      <c r="INJ826" s="399"/>
      <c r="INK826" s="399"/>
      <c r="INL826" s="399"/>
      <c r="INM826" s="399"/>
      <c r="INN826" s="399"/>
      <c r="INO826" s="399"/>
      <c r="INP826" s="399"/>
      <c r="INQ826" s="399"/>
      <c r="INR826" s="399"/>
      <c r="INS826" s="399"/>
      <c r="INT826" s="399"/>
      <c r="INU826" s="399"/>
      <c r="INV826" s="399"/>
      <c r="INW826" s="399"/>
      <c r="INX826" s="399"/>
      <c r="INY826" s="399"/>
      <c r="INZ826" s="399"/>
      <c r="IOA826" s="399"/>
      <c r="IOB826" s="399"/>
      <c r="IOC826" s="399"/>
      <c r="IOD826" s="399"/>
      <c r="IOE826" s="399"/>
      <c r="IOF826" s="399"/>
      <c r="IOG826" s="399"/>
      <c r="IOH826" s="399"/>
      <c r="IOI826" s="399"/>
      <c r="IOJ826" s="399"/>
      <c r="IOK826" s="399"/>
      <c r="IOL826" s="399"/>
      <c r="IOM826" s="399"/>
      <c r="ION826" s="399"/>
      <c r="IOO826" s="399"/>
      <c r="IOP826" s="399"/>
      <c r="IOQ826" s="399"/>
      <c r="IOR826" s="399"/>
      <c r="IOS826" s="399"/>
      <c r="IOT826" s="399"/>
      <c r="IOU826" s="399"/>
      <c r="IOV826" s="399"/>
      <c r="IOW826" s="399"/>
      <c r="IOX826" s="399"/>
      <c r="IOY826" s="399"/>
      <c r="IOZ826" s="399"/>
      <c r="IPA826" s="399"/>
      <c r="IPB826" s="399"/>
      <c r="IPC826" s="399"/>
      <c r="IPD826" s="399"/>
      <c r="IPE826" s="399"/>
      <c r="IPF826" s="399"/>
      <c r="IPG826" s="399"/>
      <c r="IPH826" s="399"/>
      <c r="IPI826" s="399"/>
      <c r="IPJ826" s="399"/>
      <c r="IPK826" s="399"/>
      <c r="IPL826" s="399"/>
      <c r="IPM826" s="399"/>
      <c r="IPN826" s="399"/>
      <c r="IPO826" s="399"/>
      <c r="IPP826" s="399"/>
      <c r="IPQ826" s="399"/>
      <c r="IPR826" s="399"/>
      <c r="IPS826" s="399"/>
      <c r="IPT826" s="399"/>
      <c r="IPU826" s="399"/>
      <c r="IPV826" s="399"/>
      <c r="IPW826" s="399"/>
      <c r="IPX826" s="399"/>
      <c r="IPY826" s="399"/>
      <c r="IPZ826" s="399"/>
      <c r="IQA826" s="399"/>
      <c r="IQB826" s="399"/>
      <c r="IQC826" s="399"/>
      <c r="IQD826" s="399"/>
      <c r="IQE826" s="399"/>
      <c r="IQF826" s="399"/>
      <c r="IQG826" s="399"/>
      <c r="IQH826" s="399"/>
      <c r="IQI826" s="399"/>
      <c r="IQJ826" s="399"/>
      <c r="IQK826" s="399"/>
      <c r="IQL826" s="399"/>
      <c r="IQM826" s="399"/>
      <c r="IQN826" s="399"/>
      <c r="IQO826" s="399"/>
      <c r="IQP826" s="399"/>
      <c r="IQQ826" s="399"/>
      <c r="IQR826" s="399"/>
      <c r="IQS826" s="399"/>
      <c r="IQT826" s="399"/>
      <c r="IQU826" s="399"/>
      <c r="IQV826" s="399"/>
      <c r="IQW826" s="399"/>
      <c r="IQX826" s="399"/>
      <c r="IQY826" s="399"/>
      <c r="IQZ826" s="399"/>
      <c r="IRA826" s="399"/>
      <c r="IRB826" s="399"/>
      <c r="IRC826" s="399"/>
      <c r="IRD826" s="399"/>
      <c r="IRE826" s="399"/>
      <c r="IRF826" s="399"/>
      <c r="IRG826" s="399"/>
      <c r="IRH826" s="399"/>
      <c r="IRI826" s="399"/>
      <c r="IRJ826" s="399"/>
      <c r="IRK826" s="399"/>
      <c r="IRL826" s="399"/>
      <c r="IRM826" s="399"/>
      <c r="IRN826" s="399"/>
      <c r="IRO826" s="399"/>
      <c r="IRP826" s="399"/>
      <c r="IRQ826" s="399"/>
      <c r="IRR826" s="399"/>
      <c r="IRS826" s="399"/>
      <c r="IRT826" s="399"/>
      <c r="IRU826" s="399"/>
      <c r="IRV826" s="399"/>
      <c r="IRW826" s="399"/>
      <c r="IRX826" s="399"/>
      <c r="IRY826" s="399"/>
      <c r="IRZ826" s="399"/>
      <c r="ISA826" s="399"/>
      <c r="ISB826" s="399"/>
      <c r="ISC826" s="399"/>
      <c r="ISD826" s="399"/>
      <c r="ISE826" s="399"/>
      <c r="ISF826" s="399"/>
      <c r="ISG826" s="399"/>
      <c r="ISH826" s="399"/>
      <c r="ISI826" s="399"/>
      <c r="ISJ826" s="399"/>
      <c r="ISK826" s="399"/>
      <c r="ISL826" s="399"/>
      <c r="ISM826" s="399"/>
      <c r="ISN826" s="399"/>
      <c r="ISO826" s="399"/>
      <c r="ISP826" s="399"/>
      <c r="ISQ826" s="399"/>
      <c r="ISR826" s="399"/>
      <c r="ISS826" s="399"/>
      <c r="IST826" s="399"/>
      <c r="ISU826" s="399"/>
      <c r="ISV826" s="399"/>
      <c r="ISW826" s="399"/>
      <c r="ISX826" s="399"/>
      <c r="ISY826" s="399"/>
      <c r="ISZ826" s="399"/>
      <c r="ITA826" s="399"/>
      <c r="ITB826" s="399"/>
      <c r="ITC826" s="399"/>
      <c r="ITD826" s="399"/>
      <c r="ITE826" s="399"/>
      <c r="ITF826" s="399"/>
      <c r="ITG826" s="399"/>
      <c r="ITH826" s="399"/>
      <c r="ITI826" s="399"/>
      <c r="ITJ826" s="399"/>
      <c r="ITK826" s="399"/>
      <c r="ITL826" s="399"/>
      <c r="ITM826" s="399"/>
      <c r="ITN826" s="399"/>
      <c r="ITO826" s="399"/>
      <c r="ITP826" s="399"/>
      <c r="ITQ826" s="399"/>
      <c r="ITR826" s="399"/>
      <c r="ITS826" s="399"/>
      <c r="ITT826" s="399"/>
      <c r="ITU826" s="399"/>
      <c r="ITV826" s="399"/>
      <c r="ITW826" s="399"/>
      <c r="ITX826" s="399"/>
      <c r="ITY826" s="399"/>
      <c r="ITZ826" s="399"/>
      <c r="IUA826" s="399"/>
      <c r="IUB826" s="399"/>
      <c r="IUC826" s="399"/>
      <c r="IUD826" s="399"/>
      <c r="IUE826" s="399"/>
      <c r="IUF826" s="399"/>
      <c r="IUG826" s="399"/>
      <c r="IUH826" s="399"/>
      <c r="IUI826" s="399"/>
      <c r="IUJ826" s="399"/>
      <c r="IUK826" s="399"/>
      <c r="IUL826" s="399"/>
      <c r="IUM826" s="399"/>
      <c r="IUN826" s="399"/>
      <c r="IUO826" s="399"/>
      <c r="IUP826" s="399"/>
      <c r="IUQ826" s="399"/>
      <c r="IUR826" s="399"/>
      <c r="IUS826" s="399"/>
      <c r="IUT826" s="399"/>
      <c r="IUU826" s="399"/>
      <c r="IUV826" s="399"/>
      <c r="IUW826" s="399"/>
      <c r="IUX826" s="399"/>
      <c r="IUY826" s="399"/>
      <c r="IUZ826" s="399"/>
      <c r="IVA826" s="399"/>
      <c r="IVB826" s="399"/>
      <c r="IVC826" s="399"/>
      <c r="IVD826" s="399"/>
      <c r="IVE826" s="399"/>
      <c r="IVF826" s="399"/>
      <c r="IVG826" s="399"/>
      <c r="IVH826" s="399"/>
      <c r="IVI826" s="399"/>
      <c r="IVJ826" s="399"/>
      <c r="IVK826" s="399"/>
      <c r="IVL826" s="399"/>
      <c r="IVM826" s="399"/>
      <c r="IVN826" s="399"/>
      <c r="IVO826" s="399"/>
      <c r="IVP826" s="399"/>
      <c r="IVQ826" s="399"/>
      <c r="IVR826" s="399"/>
      <c r="IVS826" s="399"/>
      <c r="IVT826" s="399"/>
      <c r="IVU826" s="399"/>
      <c r="IVV826" s="399"/>
      <c r="IVW826" s="399"/>
      <c r="IVX826" s="399"/>
      <c r="IVY826" s="399"/>
      <c r="IVZ826" s="399"/>
      <c r="IWA826" s="399"/>
      <c r="IWB826" s="399"/>
      <c r="IWC826" s="399"/>
      <c r="IWD826" s="399"/>
      <c r="IWE826" s="399"/>
      <c r="IWF826" s="399"/>
      <c r="IWG826" s="399"/>
      <c r="IWH826" s="399"/>
      <c r="IWI826" s="399"/>
      <c r="IWJ826" s="399"/>
      <c r="IWK826" s="399"/>
      <c r="IWL826" s="399"/>
      <c r="IWM826" s="399"/>
      <c r="IWN826" s="399"/>
      <c r="IWO826" s="399"/>
      <c r="IWP826" s="399"/>
      <c r="IWQ826" s="399"/>
      <c r="IWR826" s="399"/>
      <c r="IWS826" s="399"/>
      <c r="IWT826" s="399"/>
      <c r="IWU826" s="399"/>
      <c r="IWV826" s="399"/>
      <c r="IWW826" s="399"/>
      <c r="IWX826" s="399"/>
      <c r="IWY826" s="399"/>
      <c r="IWZ826" s="399"/>
      <c r="IXA826" s="399"/>
      <c r="IXB826" s="399"/>
      <c r="IXC826" s="399"/>
      <c r="IXD826" s="399"/>
      <c r="IXE826" s="399"/>
      <c r="IXF826" s="399"/>
      <c r="IXG826" s="399"/>
      <c r="IXH826" s="399"/>
      <c r="IXI826" s="399"/>
      <c r="IXJ826" s="399"/>
      <c r="IXK826" s="399"/>
      <c r="IXL826" s="399"/>
      <c r="IXM826" s="399"/>
      <c r="IXN826" s="399"/>
      <c r="IXO826" s="399"/>
      <c r="IXP826" s="399"/>
      <c r="IXQ826" s="399"/>
      <c r="IXR826" s="399"/>
      <c r="IXS826" s="399"/>
      <c r="IXT826" s="399"/>
      <c r="IXU826" s="399"/>
      <c r="IXV826" s="399"/>
      <c r="IXW826" s="399"/>
      <c r="IXX826" s="399"/>
      <c r="IXY826" s="399"/>
      <c r="IXZ826" s="399"/>
      <c r="IYA826" s="399"/>
      <c r="IYB826" s="399"/>
      <c r="IYC826" s="399"/>
      <c r="IYD826" s="399"/>
      <c r="IYE826" s="399"/>
      <c r="IYF826" s="399"/>
      <c r="IYG826" s="399"/>
      <c r="IYH826" s="399"/>
      <c r="IYI826" s="399"/>
      <c r="IYJ826" s="399"/>
      <c r="IYK826" s="399"/>
      <c r="IYL826" s="399"/>
      <c r="IYM826" s="399"/>
      <c r="IYN826" s="399"/>
      <c r="IYO826" s="399"/>
      <c r="IYP826" s="399"/>
      <c r="IYQ826" s="399"/>
      <c r="IYR826" s="399"/>
      <c r="IYS826" s="399"/>
      <c r="IYT826" s="399"/>
      <c r="IYU826" s="399"/>
      <c r="IYV826" s="399"/>
      <c r="IYW826" s="399"/>
      <c r="IYX826" s="399"/>
      <c r="IYY826" s="399"/>
      <c r="IYZ826" s="399"/>
      <c r="IZA826" s="399"/>
      <c r="IZB826" s="399"/>
      <c r="IZC826" s="399"/>
      <c r="IZD826" s="399"/>
      <c r="IZE826" s="399"/>
      <c r="IZF826" s="399"/>
      <c r="IZG826" s="399"/>
      <c r="IZH826" s="399"/>
      <c r="IZI826" s="399"/>
      <c r="IZJ826" s="399"/>
      <c r="IZK826" s="399"/>
      <c r="IZL826" s="399"/>
      <c r="IZM826" s="399"/>
      <c r="IZN826" s="399"/>
      <c r="IZO826" s="399"/>
      <c r="IZP826" s="399"/>
      <c r="IZQ826" s="399"/>
      <c r="IZR826" s="399"/>
      <c r="IZS826" s="399"/>
      <c r="IZT826" s="399"/>
      <c r="IZU826" s="399"/>
      <c r="IZV826" s="399"/>
      <c r="IZW826" s="399"/>
      <c r="IZX826" s="399"/>
      <c r="IZY826" s="399"/>
      <c r="IZZ826" s="399"/>
      <c r="JAA826" s="399"/>
      <c r="JAB826" s="399"/>
      <c r="JAC826" s="399"/>
      <c r="JAD826" s="399"/>
      <c r="JAE826" s="399"/>
      <c r="JAF826" s="399"/>
      <c r="JAG826" s="399"/>
      <c r="JAH826" s="399"/>
      <c r="JAI826" s="399"/>
      <c r="JAJ826" s="399"/>
      <c r="JAK826" s="399"/>
      <c r="JAL826" s="399"/>
      <c r="JAM826" s="399"/>
      <c r="JAN826" s="399"/>
      <c r="JAO826" s="399"/>
      <c r="JAP826" s="399"/>
      <c r="JAQ826" s="399"/>
      <c r="JAR826" s="399"/>
      <c r="JAS826" s="399"/>
      <c r="JAT826" s="399"/>
      <c r="JAU826" s="399"/>
      <c r="JAV826" s="399"/>
      <c r="JAW826" s="399"/>
      <c r="JAX826" s="399"/>
      <c r="JAY826" s="399"/>
      <c r="JAZ826" s="399"/>
      <c r="JBA826" s="399"/>
      <c r="JBB826" s="399"/>
      <c r="JBC826" s="399"/>
      <c r="JBD826" s="399"/>
      <c r="JBE826" s="399"/>
      <c r="JBF826" s="399"/>
      <c r="JBG826" s="399"/>
      <c r="JBH826" s="399"/>
      <c r="JBI826" s="399"/>
      <c r="JBJ826" s="399"/>
      <c r="JBK826" s="399"/>
      <c r="JBL826" s="399"/>
      <c r="JBM826" s="399"/>
      <c r="JBN826" s="399"/>
      <c r="JBO826" s="399"/>
      <c r="JBP826" s="399"/>
      <c r="JBQ826" s="399"/>
      <c r="JBR826" s="399"/>
      <c r="JBS826" s="399"/>
      <c r="JBT826" s="399"/>
      <c r="JBU826" s="399"/>
      <c r="JBV826" s="399"/>
      <c r="JBW826" s="399"/>
      <c r="JBX826" s="399"/>
      <c r="JBY826" s="399"/>
      <c r="JBZ826" s="399"/>
      <c r="JCA826" s="399"/>
      <c r="JCB826" s="399"/>
      <c r="JCC826" s="399"/>
      <c r="JCD826" s="399"/>
      <c r="JCE826" s="399"/>
      <c r="JCF826" s="399"/>
      <c r="JCG826" s="399"/>
      <c r="JCH826" s="399"/>
      <c r="JCI826" s="399"/>
      <c r="JCJ826" s="399"/>
      <c r="JCK826" s="399"/>
      <c r="JCL826" s="399"/>
      <c r="JCM826" s="399"/>
      <c r="JCN826" s="399"/>
      <c r="JCO826" s="399"/>
      <c r="JCP826" s="399"/>
      <c r="JCQ826" s="399"/>
      <c r="JCR826" s="399"/>
      <c r="JCS826" s="399"/>
      <c r="JCT826" s="399"/>
      <c r="JCU826" s="399"/>
      <c r="JCV826" s="399"/>
      <c r="JCW826" s="399"/>
      <c r="JCX826" s="399"/>
      <c r="JCY826" s="399"/>
      <c r="JCZ826" s="399"/>
      <c r="JDA826" s="399"/>
      <c r="JDB826" s="399"/>
      <c r="JDC826" s="399"/>
      <c r="JDD826" s="399"/>
      <c r="JDE826" s="399"/>
      <c r="JDF826" s="399"/>
      <c r="JDG826" s="399"/>
      <c r="JDH826" s="399"/>
      <c r="JDI826" s="399"/>
      <c r="JDJ826" s="399"/>
      <c r="JDK826" s="399"/>
      <c r="JDL826" s="399"/>
      <c r="JDM826" s="399"/>
      <c r="JDN826" s="399"/>
      <c r="JDO826" s="399"/>
      <c r="JDP826" s="399"/>
      <c r="JDQ826" s="399"/>
      <c r="JDR826" s="399"/>
      <c r="JDS826" s="399"/>
      <c r="JDT826" s="399"/>
      <c r="JDU826" s="399"/>
      <c r="JDV826" s="399"/>
      <c r="JDW826" s="399"/>
      <c r="JDX826" s="399"/>
      <c r="JDY826" s="399"/>
      <c r="JDZ826" s="399"/>
      <c r="JEA826" s="399"/>
      <c r="JEB826" s="399"/>
      <c r="JEC826" s="399"/>
      <c r="JED826" s="399"/>
      <c r="JEE826" s="399"/>
      <c r="JEF826" s="399"/>
      <c r="JEG826" s="399"/>
      <c r="JEH826" s="399"/>
      <c r="JEI826" s="399"/>
      <c r="JEJ826" s="399"/>
      <c r="JEK826" s="399"/>
      <c r="JEL826" s="399"/>
      <c r="JEM826" s="399"/>
      <c r="JEN826" s="399"/>
      <c r="JEO826" s="399"/>
      <c r="JEP826" s="399"/>
      <c r="JEQ826" s="399"/>
      <c r="JER826" s="399"/>
      <c r="JES826" s="399"/>
      <c r="JET826" s="399"/>
      <c r="JEU826" s="399"/>
      <c r="JEV826" s="399"/>
      <c r="JEW826" s="399"/>
      <c r="JEX826" s="399"/>
      <c r="JEY826" s="399"/>
      <c r="JEZ826" s="399"/>
      <c r="JFA826" s="399"/>
      <c r="JFB826" s="399"/>
      <c r="JFC826" s="399"/>
      <c r="JFD826" s="399"/>
      <c r="JFE826" s="399"/>
      <c r="JFF826" s="399"/>
      <c r="JFG826" s="399"/>
      <c r="JFH826" s="399"/>
      <c r="JFI826" s="399"/>
      <c r="JFJ826" s="399"/>
      <c r="JFK826" s="399"/>
      <c r="JFL826" s="399"/>
      <c r="JFM826" s="399"/>
      <c r="JFN826" s="399"/>
      <c r="JFO826" s="399"/>
      <c r="JFP826" s="399"/>
      <c r="JFQ826" s="399"/>
      <c r="JFR826" s="399"/>
      <c r="JFS826" s="399"/>
      <c r="JFT826" s="399"/>
      <c r="JFU826" s="399"/>
      <c r="JFV826" s="399"/>
      <c r="JFW826" s="399"/>
      <c r="JFX826" s="399"/>
      <c r="JFY826" s="399"/>
      <c r="JFZ826" s="399"/>
      <c r="JGA826" s="399"/>
      <c r="JGB826" s="399"/>
      <c r="JGC826" s="399"/>
      <c r="JGD826" s="399"/>
      <c r="JGE826" s="399"/>
      <c r="JGF826" s="399"/>
      <c r="JGG826" s="399"/>
      <c r="JGH826" s="399"/>
      <c r="JGI826" s="399"/>
      <c r="JGJ826" s="399"/>
      <c r="JGK826" s="399"/>
      <c r="JGL826" s="399"/>
      <c r="JGM826" s="399"/>
      <c r="JGN826" s="399"/>
      <c r="JGO826" s="399"/>
      <c r="JGP826" s="399"/>
      <c r="JGQ826" s="399"/>
      <c r="JGR826" s="399"/>
      <c r="JGS826" s="399"/>
      <c r="JGT826" s="399"/>
      <c r="JGU826" s="399"/>
      <c r="JGV826" s="399"/>
      <c r="JGW826" s="399"/>
      <c r="JGX826" s="399"/>
      <c r="JGY826" s="399"/>
      <c r="JGZ826" s="399"/>
      <c r="JHA826" s="399"/>
      <c r="JHB826" s="399"/>
      <c r="JHC826" s="399"/>
      <c r="JHD826" s="399"/>
      <c r="JHE826" s="399"/>
      <c r="JHF826" s="399"/>
      <c r="JHG826" s="399"/>
      <c r="JHH826" s="399"/>
      <c r="JHI826" s="399"/>
      <c r="JHJ826" s="399"/>
      <c r="JHK826" s="399"/>
      <c r="JHL826" s="399"/>
      <c r="JHM826" s="399"/>
      <c r="JHN826" s="399"/>
      <c r="JHO826" s="399"/>
      <c r="JHP826" s="399"/>
      <c r="JHQ826" s="399"/>
      <c r="JHR826" s="399"/>
      <c r="JHS826" s="399"/>
      <c r="JHT826" s="399"/>
      <c r="JHU826" s="399"/>
      <c r="JHV826" s="399"/>
      <c r="JHW826" s="399"/>
      <c r="JHX826" s="399"/>
      <c r="JHY826" s="399"/>
      <c r="JHZ826" s="399"/>
      <c r="JIA826" s="399"/>
      <c r="JIB826" s="399"/>
      <c r="JIC826" s="399"/>
      <c r="JID826" s="399"/>
      <c r="JIE826" s="399"/>
      <c r="JIF826" s="399"/>
      <c r="JIG826" s="399"/>
      <c r="JIH826" s="399"/>
      <c r="JII826" s="399"/>
      <c r="JIJ826" s="399"/>
      <c r="JIK826" s="399"/>
      <c r="JIL826" s="399"/>
      <c r="JIM826" s="399"/>
      <c r="JIN826" s="399"/>
      <c r="JIO826" s="399"/>
      <c r="JIP826" s="399"/>
      <c r="JIQ826" s="399"/>
      <c r="JIR826" s="399"/>
      <c r="JIS826" s="399"/>
      <c r="JIT826" s="399"/>
      <c r="JIU826" s="399"/>
      <c r="JIV826" s="399"/>
      <c r="JIW826" s="399"/>
      <c r="JIX826" s="399"/>
      <c r="JIY826" s="399"/>
      <c r="JIZ826" s="399"/>
      <c r="JJA826" s="399"/>
      <c r="JJB826" s="399"/>
      <c r="JJC826" s="399"/>
      <c r="JJD826" s="399"/>
      <c r="JJE826" s="399"/>
      <c r="JJF826" s="399"/>
      <c r="JJG826" s="399"/>
      <c r="JJH826" s="399"/>
      <c r="JJI826" s="399"/>
      <c r="JJJ826" s="399"/>
      <c r="JJK826" s="399"/>
      <c r="JJL826" s="399"/>
      <c r="JJM826" s="399"/>
      <c r="JJN826" s="399"/>
      <c r="JJO826" s="399"/>
      <c r="JJP826" s="399"/>
      <c r="JJQ826" s="399"/>
      <c r="JJR826" s="399"/>
      <c r="JJS826" s="399"/>
      <c r="JJT826" s="399"/>
      <c r="JJU826" s="399"/>
      <c r="JJV826" s="399"/>
      <c r="JJW826" s="399"/>
      <c r="JJX826" s="399"/>
      <c r="JJY826" s="399"/>
      <c r="JJZ826" s="399"/>
      <c r="JKA826" s="399"/>
      <c r="JKB826" s="399"/>
      <c r="JKC826" s="399"/>
      <c r="JKD826" s="399"/>
      <c r="JKE826" s="399"/>
      <c r="JKF826" s="399"/>
      <c r="JKG826" s="399"/>
      <c r="JKH826" s="399"/>
      <c r="JKI826" s="399"/>
      <c r="JKJ826" s="399"/>
      <c r="JKK826" s="399"/>
      <c r="JKL826" s="399"/>
      <c r="JKM826" s="399"/>
      <c r="JKN826" s="399"/>
      <c r="JKO826" s="399"/>
      <c r="JKP826" s="399"/>
      <c r="JKQ826" s="399"/>
      <c r="JKR826" s="399"/>
      <c r="JKS826" s="399"/>
      <c r="JKT826" s="399"/>
      <c r="JKU826" s="399"/>
      <c r="JKV826" s="399"/>
      <c r="JKW826" s="399"/>
      <c r="JKX826" s="399"/>
      <c r="JKY826" s="399"/>
      <c r="JKZ826" s="399"/>
      <c r="JLA826" s="399"/>
      <c r="JLB826" s="399"/>
      <c r="JLC826" s="399"/>
      <c r="JLD826" s="399"/>
      <c r="JLE826" s="399"/>
      <c r="JLF826" s="399"/>
      <c r="JLG826" s="399"/>
      <c r="JLH826" s="399"/>
      <c r="JLI826" s="399"/>
      <c r="JLJ826" s="399"/>
      <c r="JLK826" s="399"/>
      <c r="JLL826" s="399"/>
      <c r="JLM826" s="399"/>
      <c r="JLN826" s="399"/>
      <c r="JLO826" s="399"/>
      <c r="JLP826" s="399"/>
      <c r="JLQ826" s="399"/>
      <c r="JLR826" s="399"/>
      <c r="JLS826" s="399"/>
      <c r="JLT826" s="399"/>
      <c r="JLU826" s="399"/>
      <c r="JLV826" s="399"/>
      <c r="JLW826" s="399"/>
      <c r="JLX826" s="399"/>
      <c r="JLY826" s="399"/>
      <c r="JLZ826" s="399"/>
      <c r="JMA826" s="399"/>
      <c r="JMB826" s="399"/>
      <c r="JMC826" s="399"/>
      <c r="JMD826" s="399"/>
      <c r="JME826" s="399"/>
      <c r="JMF826" s="399"/>
      <c r="JMG826" s="399"/>
      <c r="JMH826" s="399"/>
      <c r="JMI826" s="399"/>
      <c r="JMJ826" s="399"/>
      <c r="JMK826" s="399"/>
      <c r="JML826" s="399"/>
      <c r="JMM826" s="399"/>
      <c r="JMN826" s="399"/>
      <c r="JMO826" s="399"/>
      <c r="JMP826" s="399"/>
      <c r="JMQ826" s="399"/>
      <c r="JMR826" s="399"/>
      <c r="JMS826" s="399"/>
      <c r="JMT826" s="399"/>
      <c r="JMU826" s="399"/>
      <c r="JMV826" s="399"/>
      <c r="JMW826" s="399"/>
      <c r="JMX826" s="399"/>
      <c r="JMY826" s="399"/>
      <c r="JMZ826" s="399"/>
      <c r="JNA826" s="399"/>
      <c r="JNB826" s="399"/>
      <c r="JNC826" s="399"/>
      <c r="JND826" s="399"/>
      <c r="JNE826" s="399"/>
      <c r="JNF826" s="399"/>
      <c r="JNG826" s="399"/>
      <c r="JNH826" s="399"/>
      <c r="JNI826" s="399"/>
      <c r="JNJ826" s="399"/>
      <c r="JNK826" s="399"/>
      <c r="JNL826" s="399"/>
      <c r="JNM826" s="399"/>
      <c r="JNN826" s="399"/>
      <c r="JNO826" s="399"/>
      <c r="JNP826" s="399"/>
      <c r="JNQ826" s="399"/>
      <c r="JNR826" s="399"/>
      <c r="JNS826" s="399"/>
      <c r="JNT826" s="399"/>
      <c r="JNU826" s="399"/>
      <c r="JNV826" s="399"/>
      <c r="JNW826" s="399"/>
      <c r="JNX826" s="399"/>
      <c r="JNY826" s="399"/>
      <c r="JNZ826" s="399"/>
      <c r="JOA826" s="399"/>
      <c r="JOB826" s="399"/>
      <c r="JOC826" s="399"/>
      <c r="JOD826" s="399"/>
      <c r="JOE826" s="399"/>
      <c r="JOF826" s="399"/>
      <c r="JOG826" s="399"/>
      <c r="JOH826" s="399"/>
      <c r="JOI826" s="399"/>
      <c r="JOJ826" s="399"/>
      <c r="JOK826" s="399"/>
      <c r="JOL826" s="399"/>
      <c r="JOM826" s="399"/>
      <c r="JON826" s="399"/>
      <c r="JOO826" s="399"/>
      <c r="JOP826" s="399"/>
      <c r="JOQ826" s="399"/>
      <c r="JOR826" s="399"/>
      <c r="JOS826" s="399"/>
      <c r="JOT826" s="399"/>
      <c r="JOU826" s="399"/>
      <c r="JOV826" s="399"/>
      <c r="JOW826" s="399"/>
      <c r="JOX826" s="399"/>
      <c r="JOY826" s="399"/>
      <c r="JOZ826" s="399"/>
      <c r="JPA826" s="399"/>
      <c r="JPB826" s="399"/>
      <c r="JPC826" s="399"/>
      <c r="JPD826" s="399"/>
      <c r="JPE826" s="399"/>
      <c r="JPF826" s="399"/>
      <c r="JPG826" s="399"/>
      <c r="JPH826" s="399"/>
      <c r="JPI826" s="399"/>
      <c r="JPJ826" s="399"/>
      <c r="JPK826" s="399"/>
      <c r="JPL826" s="399"/>
      <c r="JPM826" s="399"/>
      <c r="JPN826" s="399"/>
      <c r="JPO826" s="399"/>
      <c r="JPP826" s="399"/>
      <c r="JPQ826" s="399"/>
      <c r="JPR826" s="399"/>
      <c r="JPS826" s="399"/>
      <c r="JPT826" s="399"/>
      <c r="JPU826" s="399"/>
      <c r="JPV826" s="399"/>
      <c r="JPW826" s="399"/>
      <c r="JPX826" s="399"/>
      <c r="JPY826" s="399"/>
      <c r="JPZ826" s="399"/>
      <c r="JQA826" s="399"/>
      <c r="JQB826" s="399"/>
      <c r="JQC826" s="399"/>
      <c r="JQD826" s="399"/>
      <c r="JQE826" s="399"/>
      <c r="JQF826" s="399"/>
      <c r="JQG826" s="399"/>
      <c r="JQH826" s="399"/>
      <c r="JQI826" s="399"/>
      <c r="JQJ826" s="399"/>
      <c r="JQK826" s="399"/>
      <c r="JQL826" s="399"/>
      <c r="JQM826" s="399"/>
      <c r="JQN826" s="399"/>
      <c r="JQO826" s="399"/>
      <c r="JQP826" s="399"/>
      <c r="JQQ826" s="399"/>
      <c r="JQR826" s="399"/>
      <c r="JQS826" s="399"/>
      <c r="JQT826" s="399"/>
      <c r="JQU826" s="399"/>
      <c r="JQV826" s="399"/>
      <c r="JQW826" s="399"/>
      <c r="JQX826" s="399"/>
      <c r="JQY826" s="399"/>
      <c r="JQZ826" s="399"/>
      <c r="JRA826" s="399"/>
      <c r="JRB826" s="399"/>
      <c r="JRC826" s="399"/>
      <c r="JRD826" s="399"/>
      <c r="JRE826" s="399"/>
      <c r="JRF826" s="399"/>
      <c r="JRG826" s="399"/>
      <c r="JRH826" s="399"/>
      <c r="JRI826" s="399"/>
      <c r="JRJ826" s="399"/>
      <c r="JRK826" s="399"/>
      <c r="JRL826" s="399"/>
      <c r="JRM826" s="399"/>
      <c r="JRN826" s="399"/>
      <c r="JRO826" s="399"/>
      <c r="JRP826" s="399"/>
      <c r="JRQ826" s="399"/>
      <c r="JRR826" s="399"/>
      <c r="JRS826" s="399"/>
      <c r="JRT826" s="399"/>
      <c r="JRU826" s="399"/>
      <c r="JRV826" s="399"/>
      <c r="JRW826" s="399"/>
      <c r="JRX826" s="399"/>
      <c r="JRY826" s="399"/>
      <c r="JRZ826" s="399"/>
      <c r="JSA826" s="399"/>
      <c r="JSB826" s="399"/>
      <c r="JSC826" s="399"/>
      <c r="JSD826" s="399"/>
      <c r="JSE826" s="399"/>
      <c r="JSF826" s="399"/>
      <c r="JSG826" s="399"/>
      <c r="JSH826" s="399"/>
      <c r="JSI826" s="399"/>
      <c r="JSJ826" s="399"/>
      <c r="JSK826" s="399"/>
      <c r="JSL826" s="399"/>
      <c r="JSM826" s="399"/>
      <c r="JSN826" s="399"/>
      <c r="JSO826" s="399"/>
      <c r="JSP826" s="399"/>
      <c r="JSQ826" s="399"/>
      <c r="JSR826" s="399"/>
      <c r="JSS826" s="399"/>
      <c r="JST826" s="399"/>
      <c r="JSU826" s="399"/>
      <c r="JSV826" s="399"/>
      <c r="JSW826" s="399"/>
      <c r="JSX826" s="399"/>
      <c r="JSY826" s="399"/>
      <c r="JSZ826" s="399"/>
      <c r="JTA826" s="399"/>
      <c r="JTB826" s="399"/>
      <c r="JTC826" s="399"/>
      <c r="JTD826" s="399"/>
      <c r="JTE826" s="399"/>
      <c r="JTF826" s="399"/>
      <c r="JTG826" s="399"/>
      <c r="JTH826" s="399"/>
      <c r="JTI826" s="399"/>
      <c r="JTJ826" s="399"/>
      <c r="JTK826" s="399"/>
      <c r="JTL826" s="399"/>
      <c r="JTM826" s="399"/>
      <c r="JTN826" s="399"/>
      <c r="JTO826" s="399"/>
      <c r="JTP826" s="399"/>
      <c r="JTQ826" s="399"/>
      <c r="JTR826" s="399"/>
      <c r="JTS826" s="399"/>
      <c r="JTT826" s="399"/>
      <c r="JTU826" s="399"/>
      <c r="JTV826" s="399"/>
      <c r="JTW826" s="399"/>
      <c r="JTX826" s="399"/>
      <c r="JTY826" s="399"/>
      <c r="JTZ826" s="399"/>
      <c r="JUA826" s="399"/>
      <c r="JUB826" s="399"/>
      <c r="JUC826" s="399"/>
      <c r="JUD826" s="399"/>
      <c r="JUE826" s="399"/>
      <c r="JUF826" s="399"/>
      <c r="JUG826" s="399"/>
      <c r="JUH826" s="399"/>
      <c r="JUI826" s="399"/>
      <c r="JUJ826" s="399"/>
      <c r="JUK826" s="399"/>
      <c r="JUL826" s="399"/>
      <c r="JUM826" s="399"/>
      <c r="JUN826" s="399"/>
      <c r="JUO826" s="399"/>
      <c r="JUP826" s="399"/>
      <c r="JUQ826" s="399"/>
      <c r="JUR826" s="399"/>
      <c r="JUS826" s="399"/>
      <c r="JUT826" s="399"/>
      <c r="JUU826" s="399"/>
      <c r="JUV826" s="399"/>
      <c r="JUW826" s="399"/>
      <c r="JUX826" s="399"/>
      <c r="JUY826" s="399"/>
      <c r="JUZ826" s="399"/>
      <c r="JVA826" s="399"/>
      <c r="JVB826" s="399"/>
      <c r="JVC826" s="399"/>
      <c r="JVD826" s="399"/>
      <c r="JVE826" s="399"/>
      <c r="JVF826" s="399"/>
      <c r="JVG826" s="399"/>
      <c r="JVH826" s="399"/>
      <c r="JVI826" s="399"/>
      <c r="JVJ826" s="399"/>
      <c r="JVK826" s="399"/>
      <c r="JVL826" s="399"/>
      <c r="JVM826" s="399"/>
      <c r="JVN826" s="399"/>
      <c r="JVO826" s="399"/>
      <c r="JVP826" s="399"/>
      <c r="JVQ826" s="399"/>
      <c r="JVR826" s="399"/>
      <c r="JVS826" s="399"/>
      <c r="JVT826" s="399"/>
      <c r="JVU826" s="399"/>
      <c r="JVV826" s="399"/>
      <c r="JVW826" s="399"/>
      <c r="JVX826" s="399"/>
      <c r="JVY826" s="399"/>
      <c r="JVZ826" s="399"/>
      <c r="JWA826" s="399"/>
      <c r="JWB826" s="399"/>
      <c r="JWC826" s="399"/>
      <c r="JWD826" s="399"/>
      <c r="JWE826" s="399"/>
      <c r="JWF826" s="399"/>
      <c r="JWG826" s="399"/>
      <c r="JWH826" s="399"/>
      <c r="JWI826" s="399"/>
      <c r="JWJ826" s="399"/>
      <c r="JWK826" s="399"/>
      <c r="JWL826" s="399"/>
      <c r="JWM826" s="399"/>
      <c r="JWN826" s="399"/>
      <c r="JWO826" s="399"/>
      <c r="JWP826" s="399"/>
      <c r="JWQ826" s="399"/>
      <c r="JWR826" s="399"/>
      <c r="JWS826" s="399"/>
      <c r="JWT826" s="399"/>
      <c r="JWU826" s="399"/>
      <c r="JWV826" s="399"/>
      <c r="JWW826" s="399"/>
      <c r="JWX826" s="399"/>
      <c r="JWY826" s="399"/>
      <c r="JWZ826" s="399"/>
      <c r="JXA826" s="399"/>
      <c r="JXB826" s="399"/>
      <c r="JXC826" s="399"/>
      <c r="JXD826" s="399"/>
      <c r="JXE826" s="399"/>
      <c r="JXF826" s="399"/>
      <c r="JXG826" s="399"/>
      <c r="JXH826" s="399"/>
      <c r="JXI826" s="399"/>
      <c r="JXJ826" s="399"/>
      <c r="JXK826" s="399"/>
      <c r="JXL826" s="399"/>
      <c r="JXM826" s="399"/>
      <c r="JXN826" s="399"/>
      <c r="JXO826" s="399"/>
      <c r="JXP826" s="399"/>
      <c r="JXQ826" s="399"/>
      <c r="JXR826" s="399"/>
      <c r="JXS826" s="399"/>
      <c r="JXT826" s="399"/>
      <c r="JXU826" s="399"/>
      <c r="JXV826" s="399"/>
      <c r="JXW826" s="399"/>
      <c r="JXX826" s="399"/>
      <c r="JXY826" s="399"/>
      <c r="JXZ826" s="399"/>
      <c r="JYA826" s="399"/>
      <c r="JYB826" s="399"/>
      <c r="JYC826" s="399"/>
      <c r="JYD826" s="399"/>
      <c r="JYE826" s="399"/>
      <c r="JYF826" s="399"/>
      <c r="JYG826" s="399"/>
      <c r="JYH826" s="399"/>
      <c r="JYI826" s="399"/>
      <c r="JYJ826" s="399"/>
      <c r="JYK826" s="399"/>
      <c r="JYL826" s="399"/>
      <c r="JYM826" s="399"/>
      <c r="JYN826" s="399"/>
      <c r="JYO826" s="399"/>
      <c r="JYP826" s="399"/>
      <c r="JYQ826" s="399"/>
      <c r="JYR826" s="399"/>
      <c r="JYS826" s="399"/>
      <c r="JYT826" s="399"/>
      <c r="JYU826" s="399"/>
      <c r="JYV826" s="399"/>
      <c r="JYW826" s="399"/>
      <c r="JYX826" s="399"/>
      <c r="JYY826" s="399"/>
      <c r="JYZ826" s="399"/>
      <c r="JZA826" s="399"/>
      <c r="JZB826" s="399"/>
      <c r="JZC826" s="399"/>
      <c r="JZD826" s="399"/>
      <c r="JZE826" s="399"/>
      <c r="JZF826" s="399"/>
      <c r="JZG826" s="399"/>
      <c r="JZH826" s="399"/>
      <c r="JZI826" s="399"/>
      <c r="JZJ826" s="399"/>
      <c r="JZK826" s="399"/>
      <c r="JZL826" s="399"/>
      <c r="JZM826" s="399"/>
      <c r="JZN826" s="399"/>
      <c r="JZO826" s="399"/>
      <c r="JZP826" s="399"/>
      <c r="JZQ826" s="399"/>
      <c r="JZR826" s="399"/>
      <c r="JZS826" s="399"/>
      <c r="JZT826" s="399"/>
      <c r="JZU826" s="399"/>
      <c r="JZV826" s="399"/>
      <c r="JZW826" s="399"/>
      <c r="JZX826" s="399"/>
      <c r="JZY826" s="399"/>
      <c r="JZZ826" s="399"/>
      <c r="KAA826" s="399"/>
      <c r="KAB826" s="399"/>
      <c r="KAC826" s="399"/>
      <c r="KAD826" s="399"/>
      <c r="KAE826" s="399"/>
      <c r="KAF826" s="399"/>
      <c r="KAG826" s="399"/>
      <c r="KAH826" s="399"/>
      <c r="KAI826" s="399"/>
      <c r="KAJ826" s="399"/>
      <c r="KAK826" s="399"/>
      <c r="KAL826" s="399"/>
      <c r="KAM826" s="399"/>
      <c r="KAN826" s="399"/>
      <c r="KAO826" s="399"/>
      <c r="KAP826" s="399"/>
      <c r="KAQ826" s="399"/>
      <c r="KAR826" s="399"/>
      <c r="KAS826" s="399"/>
      <c r="KAT826" s="399"/>
      <c r="KAU826" s="399"/>
      <c r="KAV826" s="399"/>
      <c r="KAW826" s="399"/>
      <c r="KAX826" s="399"/>
      <c r="KAY826" s="399"/>
      <c r="KAZ826" s="399"/>
      <c r="KBA826" s="399"/>
      <c r="KBB826" s="399"/>
      <c r="KBC826" s="399"/>
      <c r="KBD826" s="399"/>
      <c r="KBE826" s="399"/>
      <c r="KBF826" s="399"/>
      <c r="KBG826" s="399"/>
      <c r="KBH826" s="399"/>
      <c r="KBI826" s="399"/>
      <c r="KBJ826" s="399"/>
      <c r="KBK826" s="399"/>
      <c r="KBL826" s="399"/>
      <c r="KBM826" s="399"/>
      <c r="KBN826" s="399"/>
      <c r="KBO826" s="399"/>
      <c r="KBP826" s="399"/>
      <c r="KBQ826" s="399"/>
      <c r="KBR826" s="399"/>
      <c r="KBS826" s="399"/>
      <c r="KBT826" s="399"/>
      <c r="KBU826" s="399"/>
      <c r="KBV826" s="399"/>
      <c r="KBW826" s="399"/>
      <c r="KBX826" s="399"/>
      <c r="KBY826" s="399"/>
      <c r="KBZ826" s="399"/>
      <c r="KCA826" s="399"/>
      <c r="KCB826" s="399"/>
      <c r="KCC826" s="399"/>
      <c r="KCD826" s="399"/>
      <c r="KCE826" s="399"/>
      <c r="KCF826" s="399"/>
      <c r="KCG826" s="399"/>
      <c r="KCH826" s="399"/>
      <c r="KCI826" s="399"/>
      <c r="KCJ826" s="399"/>
      <c r="KCK826" s="399"/>
      <c r="KCL826" s="399"/>
      <c r="KCM826" s="399"/>
      <c r="KCN826" s="399"/>
      <c r="KCO826" s="399"/>
      <c r="KCP826" s="399"/>
      <c r="KCQ826" s="399"/>
      <c r="KCR826" s="399"/>
      <c r="KCS826" s="399"/>
      <c r="KCT826" s="399"/>
      <c r="KCU826" s="399"/>
      <c r="KCV826" s="399"/>
      <c r="KCW826" s="399"/>
      <c r="KCX826" s="399"/>
      <c r="KCY826" s="399"/>
      <c r="KCZ826" s="399"/>
      <c r="KDA826" s="399"/>
      <c r="KDB826" s="399"/>
      <c r="KDC826" s="399"/>
      <c r="KDD826" s="399"/>
      <c r="KDE826" s="399"/>
      <c r="KDF826" s="399"/>
      <c r="KDG826" s="399"/>
      <c r="KDH826" s="399"/>
      <c r="KDI826" s="399"/>
      <c r="KDJ826" s="399"/>
      <c r="KDK826" s="399"/>
      <c r="KDL826" s="399"/>
      <c r="KDM826" s="399"/>
      <c r="KDN826" s="399"/>
      <c r="KDO826" s="399"/>
      <c r="KDP826" s="399"/>
      <c r="KDQ826" s="399"/>
      <c r="KDR826" s="399"/>
      <c r="KDS826" s="399"/>
      <c r="KDT826" s="399"/>
      <c r="KDU826" s="399"/>
      <c r="KDV826" s="399"/>
      <c r="KDW826" s="399"/>
      <c r="KDX826" s="399"/>
      <c r="KDY826" s="399"/>
      <c r="KDZ826" s="399"/>
      <c r="KEA826" s="399"/>
      <c r="KEB826" s="399"/>
      <c r="KEC826" s="399"/>
      <c r="KED826" s="399"/>
      <c r="KEE826" s="399"/>
      <c r="KEF826" s="399"/>
      <c r="KEG826" s="399"/>
      <c r="KEH826" s="399"/>
      <c r="KEI826" s="399"/>
      <c r="KEJ826" s="399"/>
      <c r="KEK826" s="399"/>
      <c r="KEL826" s="399"/>
      <c r="KEM826" s="399"/>
      <c r="KEN826" s="399"/>
      <c r="KEO826" s="399"/>
      <c r="KEP826" s="399"/>
      <c r="KEQ826" s="399"/>
      <c r="KER826" s="399"/>
      <c r="KES826" s="399"/>
      <c r="KET826" s="399"/>
      <c r="KEU826" s="399"/>
      <c r="KEV826" s="399"/>
      <c r="KEW826" s="399"/>
      <c r="KEX826" s="399"/>
      <c r="KEY826" s="399"/>
      <c r="KEZ826" s="399"/>
      <c r="KFA826" s="399"/>
      <c r="KFB826" s="399"/>
      <c r="KFC826" s="399"/>
      <c r="KFD826" s="399"/>
      <c r="KFE826" s="399"/>
      <c r="KFF826" s="399"/>
      <c r="KFG826" s="399"/>
      <c r="KFH826" s="399"/>
      <c r="KFI826" s="399"/>
      <c r="KFJ826" s="399"/>
      <c r="KFK826" s="399"/>
      <c r="KFL826" s="399"/>
      <c r="KFM826" s="399"/>
      <c r="KFN826" s="399"/>
      <c r="KFO826" s="399"/>
      <c r="KFP826" s="399"/>
      <c r="KFQ826" s="399"/>
      <c r="KFR826" s="399"/>
      <c r="KFS826" s="399"/>
      <c r="KFT826" s="399"/>
      <c r="KFU826" s="399"/>
      <c r="KFV826" s="399"/>
      <c r="KFW826" s="399"/>
      <c r="KFX826" s="399"/>
      <c r="KFY826" s="399"/>
      <c r="KFZ826" s="399"/>
      <c r="KGA826" s="399"/>
      <c r="KGB826" s="399"/>
      <c r="KGC826" s="399"/>
      <c r="KGD826" s="399"/>
      <c r="KGE826" s="399"/>
      <c r="KGF826" s="399"/>
      <c r="KGG826" s="399"/>
      <c r="KGH826" s="399"/>
      <c r="KGI826" s="399"/>
      <c r="KGJ826" s="399"/>
      <c r="KGK826" s="399"/>
      <c r="KGL826" s="399"/>
      <c r="KGM826" s="399"/>
      <c r="KGN826" s="399"/>
      <c r="KGO826" s="399"/>
      <c r="KGP826" s="399"/>
      <c r="KGQ826" s="399"/>
      <c r="KGR826" s="399"/>
      <c r="KGS826" s="399"/>
      <c r="KGT826" s="399"/>
      <c r="KGU826" s="399"/>
      <c r="KGV826" s="399"/>
      <c r="KGW826" s="399"/>
      <c r="KGX826" s="399"/>
      <c r="KGY826" s="399"/>
      <c r="KGZ826" s="399"/>
      <c r="KHA826" s="399"/>
      <c r="KHB826" s="399"/>
      <c r="KHC826" s="399"/>
      <c r="KHD826" s="399"/>
      <c r="KHE826" s="399"/>
      <c r="KHF826" s="399"/>
      <c r="KHG826" s="399"/>
      <c r="KHH826" s="399"/>
      <c r="KHI826" s="399"/>
      <c r="KHJ826" s="399"/>
      <c r="KHK826" s="399"/>
      <c r="KHL826" s="399"/>
      <c r="KHM826" s="399"/>
      <c r="KHN826" s="399"/>
      <c r="KHO826" s="399"/>
      <c r="KHP826" s="399"/>
      <c r="KHQ826" s="399"/>
      <c r="KHR826" s="399"/>
      <c r="KHS826" s="399"/>
      <c r="KHT826" s="399"/>
      <c r="KHU826" s="399"/>
      <c r="KHV826" s="399"/>
      <c r="KHW826" s="399"/>
      <c r="KHX826" s="399"/>
      <c r="KHY826" s="399"/>
      <c r="KHZ826" s="399"/>
      <c r="KIA826" s="399"/>
      <c r="KIB826" s="399"/>
      <c r="KIC826" s="399"/>
      <c r="KID826" s="399"/>
      <c r="KIE826" s="399"/>
      <c r="KIF826" s="399"/>
      <c r="KIG826" s="399"/>
      <c r="KIH826" s="399"/>
      <c r="KII826" s="399"/>
      <c r="KIJ826" s="399"/>
      <c r="KIK826" s="399"/>
      <c r="KIL826" s="399"/>
      <c r="KIM826" s="399"/>
      <c r="KIN826" s="399"/>
      <c r="KIO826" s="399"/>
      <c r="KIP826" s="399"/>
      <c r="KIQ826" s="399"/>
      <c r="KIR826" s="399"/>
      <c r="KIS826" s="399"/>
      <c r="KIT826" s="399"/>
      <c r="KIU826" s="399"/>
      <c r="KIV826" s="399"/>
      <c r="KIW826" s="399"/>
      <c r="KIX826" s="399"/>
      <c r="KIY826" s="399"/>
      <c r="KIZ826" s="399"/>
      <c r="KJA826" s="399"/>
      <c r="KJB826" s="399"/>
      <c r="KJC826" s="399"/>
      <c r="KJD826" s="399"/>
      <c r="KJE826" s="399"/>
      <c r="KJF826" s="399"/>
      <c r="KJG826" s="399"/>
      <c r="KJH826" s="399"/>
      <c r="KJI826" s="399"/>
      <c r="KJJ826" s="399"/>
      <c r="KJK826" s="399"/>
      <c r="KJL826" s="399"/>
      <c r="KJM826" s="399"/>
      <c r="KJN826" s="399"/>
      <c r="KJO826" s="399"/>
      <c r="KJP826" s="399"/>
      <c r="KJQ826" s="399"/>
      <c r="KJR826" s="399"/>
      <c r="KJS826" s="399"/>
      <c r="KJT826" s="399"/>
      <c r="KJU826" s="399"/>
      <c r="KJV826" s="399"/>
      <c r="KJW826" s="399"/>
      <c r="KJX826" s="399"/>
      <c r="KJY826" s="399"/>
      <c r="KJZ826" s="399"/>
      <c r="KKA826" s="399"/>
      <c r="KKB826" s="399"/>
      <c r="KKC826" s="399"/>
      <c r="KKD826" s="399"/>
      <c r="KKE826" s="399"/>
      <c r="KKF826" s="399"/>
      <c r="KKG826" s="399"/>
      <c r="KKH826" s="399"/>
      <c r="KKI826" s="399"/>
      <c r="KKJ826" s="399"/>
      <c r="KKK826" s="399"/>
      <c r="KKL826" s="399"/>
      <c r="KKM826" s="399"/>
      <c r="KKN826" s="399"/>
      <c r="KKO826" s="399"/>
      <c r="KKP826" s="399"/>
      <c r="KKQ826" s="399"/>
      <c r="KKR826" s="399"/>
      <c r="KKS826" s="399"/>
      <c r="KKT826" s="399"/>
      <c r="KKU826" s="399"/>
      <c r="KKV826" s="399"/>
      <c r="KKW826" s="399"/>
      <c r="KKX826" s="399"/>
      <c r="KKY826" s="399"/>
      <c r="KKZ826" s="399"/>
      <c r="KLA826" s="399"/>
      <c r="KLB826" s="399"/>
      <c r="KLC826" s="399"/>
      <c r="KLD826" s="399"/>
      <c r="KLE826" s="399"/>
      <c r="KLF826" s="399"/>
      <c r="KLG826" s="399"/>
      <c r="KLH826" s="399"/>
      <c r="KLI826" s="399"/>
      <c r="KLJ826" s="399"/>
      <c r="KLK826" s="399"/>
      <c r="KLL826" s="399"/>
      <c r="KLM826" s="399"/>
      <c r="KLN826" s="399"/>
      <c r="KLO826" s="399"/>
      <c r="KLP826" s="399"/>
      <c r="KLQ826" s="399"/>
      <c r="KLR826" s="399"/>
      <c r="KLS826" s="399"/>
      <c r="KLT826" s="399"/>
      <c r="KLU826" s="399"/>
      <c r="KLV826" s="399"/>
      <c r="KLW826" s="399"/>
      <c r="KLX826" s="399"/>
      <c r="KLY826" s="399"/>
      <c r="KLZ826" s="399"/>
      <c r="KMA826" s="399"/>
      <c r="KMB826" s="399"/>
      <c r="KMC826" s="399"/>
      <c r="KMD826" s="399"/>
      <c r="KME826" s="399"/>
      <c r="KMF826" s="399"/>
      <c r="KMG826" s="399"/>
      <c r="KMH826" s="399"/>
      <c r="KMI826" s="399"/>
      <c r="KMJ826" s="399"/>
      <c r="KMK826" s="399"/>
      <c r="KML826" s="399"/>
      <c r="KMM826" s="399"/>
      <c r="KMN826" s="399"/>
      <c r="KMO826" s="399"/>
      <c r="KMP826" s="399"/>
      <c r="KMQ826" s="399"/>
      <c r="KMR826" s="399"/>
      <c r="KMS826" s="399"/>
      <c r="KMT826" s="399"/>
      <c r="KMU826" s="399"/>
      <c r="KMV826" s="399"/>
      <c r="KMW826" s="399"/>
      <c r="KMX826" s="399"/>
      <c r="KMY826" s="399"/>
      <c r="KMZ826" s="399"/>
      <c r="KNA826" s="399"/>
      <c r="KNB826" s="399"/>
      <c r="KNC826" s="399"/>
      <c r="KND826" s="399"/>
      <c r="KNE826" s="399"/>
      <c r="KNF826" s="399"/>
      <c r="KNG826" s="399"/>
      <c r="KNH826" s="399"/>
      <c r="KNI826" s="399"/>
      <c r="KNJ826" s="399"/>
      <c r="KNK826" s="399"/>
      <c r="KNL826" s="399"/>
      <c r="KNM826" s="399"/>
      <c r="KNN826" s="399"/>
      <c r="KNO826" s="399"/>
      <c r="KNP826" s="399"/>
      <c r="KNQ826" s="399"/>
      <c r="KNR826" s="399"/>
      <c r="KNS826" s="399"/>
      <c r="KNT826" s="399"/>
      <c r="KNU826" s="399"/>
      <c r="KNV826" s="399"/>
      <c r="KNW826" s="399"/>
      <c r="KNX826" s="399"/>
      <c r="KNY826" s="399"/>
      <c r="KNZ826" s="399"/>
      <c r="KOA826" s="399"/>
      <c r="KOB826" s="399"/>
      <c r="KOC826" s="399"/>
      <c r="KOD826" s="399"/>
      <c r="KOE826" s="399"/>
      <c r="KOF826" s="399"/>
      <c r="KOG826" s="399"/>
      <c r="KOH826" s="399"/>
      <c r="KOI826" s="399"/>
      <c r="KOJ826" s="399"/>
      <c r="KOK826" s="399"/>
      <c r="KOL826" s="399"/>
      <c r="KOM826" s="399"/>
      <c r="KON826" s="399"/>
      <c r="KOO826" s="399"/>
      <c r="KOP826" s="399"/>
      <c r="KOQ826" s="399"/>
      <c r="KOR826" s="399"/>
      <c r="KOS826" s="399"/>
      <c r="KOT826" s="399"/>
      <c r="KOU826" s="399"/>
      <c r="KOV826" s="399"/>
      <c r="KOW826" s="399"/>
      <c r="KOX826" s="399"/>
      <c r="KOY826" s="399"/>
      <c r="KOZ826" s="399"/>
      <c r="KPA826" s="399"/>
      <c r="KPB826" s="399"/>
      <c r="KPC826" s="399"/>
      <c r="KPD826" s="399"/>
      <c r="KPE826" s="399"/>
      <c r="KPF826" s="399"/>
      <c r="KPG826" s="399"/>
      <c r="KPH826" s="399"/>
      <c r="KPI826" s="399"/>
      <c r="KPJ826" s="399"/>
      <c r="KPK826" s="399"/>
      <c r="KPL826" s="399"/>
      <c r="KPM826" s="399"/>
      <c r="KPN826" s="399"/>
      <c r="KPO826" s="399"/>
      <c r="KPP826" s="399"/>
      <c r="KPQ826" s="399"/>
      <c r="KPR826" s="399"/>
      <c r="KPS826" s="399"/>
      <c r="KPT826" s="399"/>
      <c r="KPU826" s="399"/>
      <c r="KPV826" s="399"/>
      <c r="KPW826" s="399"/>
      <c r="KPX826" s="399"/>
      <c r="KPY826" s="399"/>
      <c r="KPZ826" s="399"/>
      <c r="KQA826" s="399"/>
      <c r="KQB826" s="399"/>
      <c r="KQC826" s="399"/>
      <c r="KQD826" s="399"/>
      <c r="KQE826" s="399"/>
      <c r="KQF826" s="399"/>
      <c r="KQG826" s="399"/>
      <c r="KQH826" s="399"/>
      <c r="KQI826" s="399"/>
      <c r="KQJ826" s="399"/>
      <c r="KQK826" s="399"/>
      <c r="KQL826" s="399"/>
      <c r="KQM826" s="399"/>
      <c r="KQN826" s="399"/>
      <c r="KQO826" s="399"/>
      <c r="KQP826" s="399"/>
      <c r="KQQ826" s="399"/>
      <c r="KQR826" s="399"/>
      <c r="KQS826" s="399"/>
      <c r="KQT826" s="399"/>
      <c r="KQU826" s="399"/>
      <c r="KQV826" s="399"/>
      <c r="KQW826" s="399"/>
      <c r="KQX826" s="399"/>
      <c r="KQY826" s="399"/>
      <c r="KQZ826" s="399"/>
      <c r="KRA826" s="399"/>
      <c r="KRB826" s="399"/>
      <c r="KRC826" s="399"/>
      <c r="KRD826" s="399"/>
      <c r="KRE826" s="399"/>
      <c r="KRF826" s="399"/>
      <c r="KRG826" s="399"/>
      <c r="KRH826" s="399"/>
      <c r="KRI826" s="399"/>
      <c r="KRJ826" s="399"/>
      <c r="KRK826" s="399"/>
      <c r="KRL826" s="399"/>
      <c r="KRM826" s="399"/>
      <c r="KRN826" s="399"/>
      <c r="KRO826" s="399"/>
      <c r="KRP826" s="399"/>
      <c r="KRQ826" s="399"/>
      <c r="KRR826" s="399"/>
      <c r="KRS826" s="399"/>
      <c r="KRT826" s="399"/>
      <c r="KRU826" s="399"/>
      <c r="KRV826" s="399"/>
      <c r="KRW826" s="399"/>
      <c r="KRX826" s="399"/>
      <c r="KRY826" s="399"/>
      <c r="KRZ826" s="399"/>
      <c r="KSA826" s="399"/>
      <c r="KSB826" s="399"/>
      <c r="KSC826" s="399"/>
      <c r="KSD826" s="399"/>
      <c r="KSE826" s="399"/>
      <c r="KSF826" s="399"/>
      <c r="KSG826" s="399"/>
      <c r="KSH826" s="399"/>
      <c r="KSI826" s="399"/>
      <c r="KSJ826" s="399"/>
      <c r="KSK826" s="399"/>
      <c r="KSL826" s="399"/>
      <c r="KSM826" s="399"/>
      <c r="KSN826" s="399"/>
      <c r="KSO826" s="399"/>
      <c r="KSP826" s="399"/>
      <c r="KSQ826" s="399"/>
      <c r="KSR826" s="399"/>
      <c r="KSS826" s="399"/>
      <c r="KST826" s="399"/>
      <c r="KSU826" s="399"/>
      <c r="KSV826" s="399"/>
      <c r="KSW826" s="399"/>
      <c r="KSX826" s="399"/>
      <c r="KSY826" s="399"/>
      <c r="KSZ826" s="399"/>
      <c r="KTA826" s="399"/>
      <c r="KTB826" s="399"/>
      <c r="KTC826" s="399"/>
      <c r="KTD826" s="399"/>
      <c r="KTE826" s="399"/>
      <c r="KTF826" s="399"/>
      <c r="KTG826" s="399"/>
      <c r="KTH826" s="399"/>
      <c r="KTI826" s="399"/>
      <c r="KTJ826" s="399"/>
      <c r="KTK826" s="399"/>
      <c r="KTL826" s="399"/>
      <c r="KTM826" s="399"/>
      <c r="KTN826" s="399"/>
      <c r="KTO826" s="399"/>
      <c r="KTP826" s="399"/>
      <c r="KTQ826" s="399"/>
      <c r="KTR826" s="399"/>
      <c r="KTS826" s="399"/>
      <c r="KTT826" s="399"/>
      <c r="KTU826" s="399"/>
      <c r="KTV826" s="399"/>
      <c r="KTW826" s="399"/>
      <c r="KTX826" s="399"/>
      <c r="KTY826" s="399"/>
      <c r="KTZ826" s="399"/>
      <c r="KUA826" s="399"/>
      <c r="KUB826" s="399"/>
      <c r="KUC826" s="399"/>
      <c r="KUD826" s="399"/>
      <c r="KUE826" s="399"/>
      <c r="KUF826" s="399"/>
      <c r="KUG826" s="399"/>
      <c r="KUH826" s="399"/>
      <c r="KUI826" s="399"/>
      <c r="KUJ826" s="399"/>
      <c r="KUK826" s="399"/>
      <c r="KUL826" s="399"/>
      <c r="KUM826" s="399"/>
      <c r="KUN826" s="399"/>
      <c r="KUO826" s="399"/>
      <c r="KUP826" s="399"/>
      <c r="KUQ826" s="399"/>
      <c r="KUR826" s="399"/>
      <c r="KUS826" s="399"/>
      <c r="KUT826" s="399"/>
      <c r="KUU826" s="399"/>
      <c r="KUV826" s="399"/>
      <c r="KUW826" s="399"/>
      <c r="KUX826" s="399"/>
      <c r="KUY826" s="399"/>
      <c r="KUZ826" s="399"/>
      <c r="KVA826" s="399"/>
      <c r="KVB826" s="399"/>
      <c r="KVC826" s="399"/>
      <c r="KVD826" s="399"/>
      <c r="KVE826" s="399"/>
      <c r="KVF826" s="399"/>
      <c r="KVG826" s="399"/>
      <c r="KVH826" s="399"/>
      <c r="KVI826" s="399"/>
      <c r="KVJ826" s="399"/>
      <c r="KVK826" s="399"/>
      <c r="KVL826" s="399"/>
      <c r="KVM826" s="399"/>
      <c r="KVN826" s="399"/>
      <c r="KVO826" s="399"/>
      <c r="KVP826" s="399"/>
      <c r="KVQ826" s="399"/>
      <c r="KVR826" s="399"/>
      <c r="KVS826" s="399"/>
      <c r="KVT826" s="399"/>
      <c r="KVU826" s="399"/>
      <c r="KVV826" s="399"/>
      <c r="KVW826" s="399"/>
      <c r="KVX826" s="399"/>
      <c r="KVY826" s="399"/>
      <c r="KVZ826" s="399"/>
      <c r="KWA826" s="399"/>
      <c r="KWB826" s="399"/>
      <c r="KWC826" s="399"/>
      <c r="KWD826" s="399"/>
      <c r="KWE826" s="399"/>
      <c r="KWF826" s="399"/>
      <c r="KWG826" s="399"/>
      <c r="KWH826" s="399"/>
      <c r="KWI826" s="399"/>
      <c r="KWJ826" s="399"/>
      <c r="KWK826" s="399"/>
      <c r="KWL826" s="399"/>
      <c r="KWM826" s="399"/>
      <c r="KWN826" s="399"/>
      <c r="KWO826" s="399"/>
      <c r="KWP826" s="399"/>
      <c r="KWQ826" s="399"/>
      <c r="KWR826" s="399"/>
      <c r="KWS826" s="399"/>
      <c r="KWT826" s="399"/>
      <c r="KWU826" s="399"/>
      <c r="KWV826" s="399"/>
      <c r="KWW826" s="399"/>
      <c r="KWX826" s="399"/>
      <c r="KWY826" s="399"/>
      <c r="KWZ826" s="399"/>
      <c r="KXA826" s="399"/>
      <c r="KXB826" s="399"/>
      <c r="KXC826" s="399"/>
      <c r="KXD826" s="399"/>
      <c r="KXE826" s="399"/>
      <c r="KXF826" s="399"/>
      <c r="KXG826" s="399"/>
      <c r="KXH826" s="399"/>
      <c r="KXI826" s="399"/>
      <c r="KXJ826" s="399"/>
      <c r="KXK826" s="399"/>
      <c r="KXL826" s="399"/>
      <c r="KXM826" s="399"/>
      <c r="KXN826" s="399"/>
      <c r="KXO826" s="399"/>
      <c r="KXP826" s="399"/>
      <c r="KXQ826" s="399"/>
      <c r="KXR826" s="399"/>
      <c r="KXS826" s="399"/>
      <c r="KXT826" s="399"/>
      <c r="KXU826" s="399"/>
      <c r="KXV826" s="399"/>
      <c r="KXW826" s="399"/>
      <c r="KXX826" s="399"/>
      <c r="KXY826" s="399"/>
      <c r="KXZ826" s="399"/>
      <c r="KYA826" s="399"/>
      <c r="KYB826" s="399"/>
      <c r="KYC826" s="399"/>
      <c r="KYD826" s="399"/>
      <c r="KYE826" s="399"/>
      <c r="KYF826" s="399"/>
      <c r="KYG826" s="399"/>
      <c r="KYH826" s="399"/>
      <c r="KYI826" s="399"/>
      <c r="KYJ826" s="399"/>
      <c r="KYK826" s="399"/>
      <c r="KYL826" s="399"/>
      <c r="KYM826" s="399"/>
      <c r="KYN826" s="399"/>
      <c r="KYO826" s="399"/>
      <c r="KYP826" s="399"/>
      <c r="KYQ826" s="399"/>
      <c r="KYR826" s="399"/>
      <c r="KYS826" s="399"/>
      <c r="KYT826" s="399"/>
      <c r="KYU826" s="399"/>
      <c r="KYV826" s="399"/>
      <c r="KYW826" s="399"/>
      <c r="KYX826" s="399"/>
      <c r="KYY826" s="399"/>
      <c r="KYZ826" s="399"/>
      <c r="KZA826" s="399"/>
      <c r="KZB826" s="399"/>
      <c r="KZC826" s="399"/>
      <c r="KZD826" s="399"/>
      <c r="KZE826" s="399"/>
      <c r="KZF826" s="399"/>
      <c r="KZG826" s="399"/>
      <c r="KZH826" s="399"/>
      <c r="KZI826" s="399"/>
      <c r="KZJ826" s="399"/>
      <c r="KZK826" s="399"/>
      <c r="KZL826" s="399"/>
      <c r="KZM826" s="399"/>
      <c r="KZN826" s="399"/>
      <c r="KZO826" s="399"/>
      <c r="KZP826" s="399"/>
      <c r="KZQ826" s="399"/>
      <c r="KZR826" s="399"/>
      <c r="KZS826" s="399"/>
      <c r="KZT826" s="399"/>
      <c r="KZU826" s="399"/>
      <c r="KZV826" s="399"/>
      <c r="KZW826" s="399"/>
      <c r="KZX826" s="399"/>
      <c r="KZY826" s="399"/>
      <c r="KZZ826" s="399"/>
      <c r="LAA826" s="399"/>
      <c r="LAB826" s="399"/>
      <c r="LAC826" s="399"/>
      <c r="LAD826" s="399"/>
      <c r="LAE826" s="399"/>
      <c r="LAF826" s="399"/>
      <c r="LAG826" s="399"/>
      <c r="LAH826" s="399"/>
      <c r="LAI826" s="399"/>
      <c r="LAJ826" s="399"/>
      <c r="LAK826" s="399"/>
      <c r="LAL826" s="399"/>
      <c r="LAM826" s="399"/>
      <c r="LAN826" s="399"/>
      <c r="LAO826" s="399"/>
      <c r="LAP826" s="399"/>
      <c r="LAQ826" s="399"/>
      <c r="LAR826" s="399"/>
      <c r="LAS826" s="399"/>
      <c r="LAT826" s="399"/>
      <c r="LAU826" s="399"/>
      <c r="LAV826" s="399"/>
      <c r="LAW826" s="399"/>
      <c r="LAX826" s="399"/>
      <c r="LAY826" s="399"/>
      <c r="LAZ826" s="399"/>
      <c r="LBA826" s="399"/>
      <c r="LBB826" s="399"/>
      <c r="LBC826" s="399"/>
      <c r="LBD826" s="399"/>
      <c r="LBE826" s="399"/>
      <c r="LBF826" s="399"/>
      <c r="LBG826" s="399"/>
      <c r="LBH826" s="399"/>
      <c r="LBI826" s="399"/>
      <c r="LBJ826" s="399"/>
      <c r="LBK826" s="399"/>
      <c r="LBL826" s="399"/>
      <c r="LBM826" s="399"/>
      <c r="LBN826" s="399"/>
      <c r="LBO826" s="399"/>
      <c r="LBP826" s="399"/>
      <c r="LBQ826" s="399"/>
      <c r="LBR826" s="399"/>
      <c r="LBS826" s="399"/>
      <c r="LBT826" s="399"/>
      <c r="LBU826" s="399"/>
      <c r="LBV826" s="399"/>
      <c r="LBW826" s="399"/>
      <c r="LBX826" s="399"/>
      <c r="LBY826" s="399"/>
      <c r="LBZ826" s="399"/>
      <c r="LCA826" s="399"/>
      <c r="LCB826" s="399"/>
      <c r="LCC826" s="399"/>
      <c r="LCD826" s="399"/>
      <c r="LCE826" s="399"/>
      <c r="LCF826" s="399"/>
      <c r="LCG826" s="399"/>
      <c r="LCH826" s="399"/>
      <c r="LCI826" s="399"/>
      <c r="LCJ826" s="399"/>
      <c r="LCK826" s="399"/>
      <c r="LCL826" s="399"/>
      <c r="LCM826" s="399"/>
      <c r="LCN826" s="399"/>
      <c r="LCO826" s="399"/>
      <c r="LCP826" s="399"/>
      <c r="LCQ826" s="399"/>
      <c r="LCR826" s="399"/>
      <c r="LCS826" s="399"/>
      <c r="LCT826" s="399"/>
      <c r="LCU826" s="399"/>
      <c r="LCV826" s="399"/>
      <c r="LCW826" s="399"/>
      <c r="LCX826" s="399"/>
      <c r="LCY826" s="399"/>
      <c r="LCZ826" s="399"/>
      <c r="LDA826" s="399"/>
      <c r="LDB826" s="399"/>
      <c r="LDC826" s="399"/>
      <c r="LDD826" s="399"/>
      <c r="LDE826" s="399"/>
      <c r="LDF826" s="399"/>
      <c r="LDG826" s="399"/>
      <c r="LDH826" s="399"/>
      <c r="LDI826" s="399"/>
      <c r="LDJ826" s="399"/>
      <c r="LDK826" s="399"/>
      <c r="LDL826" s="399"/>
      <c r="LDM826" s="399"/>
      <c r="LDN826" s="399"/>
      <c r="LDO826" s="399"/>
      <c r="LDP826" s="399"/>
      <c r="LDQ826" s="399"/>
      <c r="LDR826" s="399"/>
      <c r="LDS826" s="399"/>
      <c r="LDT826" s="399"/>
      <c r="LDU826" s="399"/>
      <c r="LDV826" s="399"/>
      <c r="LDW826" s="399"/>
      <c r="LDX826" s="399"/>
      <c r="LDY826" s="399"/>
      <c r="LDZ826" s="399"/>
      <c r="LEA826" s="399"/>
      <c r="LEB826" s="399"/>
      <c r="LEC826" s="399"/>
      <c r="LED826" s="399"/>
      <c r="LEE826" s="399"/>
      <c r="LEF826" s="399"/>
      <c r="LEG826" s="399"/>
      <c r="LEH826" s="399"/>
      <c r="LEI826" s="399"/>
      <c r="LEJ826" s="399"/>
      <c r="LEK826" s="399"/>
      <c r="LEL826" s="399"/>
      <c r="LEM826" s="399"/>
      <c r="LEN826" s="399"/>
      <c r="LEO826" s="399"/>
      <c r="LEP826" s="399"/>
      <c r="LEQ826" s="399"/>
      <c r="LER826" s="399"/>
      <c r="LES826" s="399"/>
      <c r="LET826" s="399"/>
      <c r="LEU826" s="399"/>
      <c r="LEV826" s="399"/>
      <c r="LEW826" s="399"/>
      <c r="LEX826" s="399"/>
      <c r="LEY826" s="399"/>
      <c r="LEZ826" s="399"/>
      <c r="LFA826" s="399"/>
      <c r="LFB826" s="399"/>
      <c r="LFC826" s="399"/>
      <c r="LFD826" s="399"/>
      <c r="LFE826" s="399"/>
      <c r="LFF826" s="399"/>
      <c r="LFG826" s="399"/>
      <c r="LFH826" s="399"/>
      <c r="LFI826" s="399"/>
      <c r="LFJ826" s="399"/>
      <c r="LFK826" s="399"/>
      <c r="LFL826" s="399"/>
      <c r="LFM826" s="399"/>
      <c r="LFN826" s="399"/>
      <c r="LFO826" s="399"/>
      <c r="LFP826" s="399"/>
      <c r="LFQ826" s="399"/>
      <c r="LFR826" s="399"/>
      <c r="LFS826" s="399"/>
      <c r="LFT826" s="399"/>
      <c r="LFU826" s="399"/>
      <c r="LFV826" s="399"/>
      <c r="LFW826" s="399"/>
      <c r="LFX826" s="399"/>
      <c r="LFY826" s="399"/>
      <c r="LFZ826" s="399"/>
      <c r="LGA826" s="399"/>
      <c r="LGB826" s="399"/>
      <c r="LGC826" s="399"/>
      <c r="LGD826" s="399"/>
      <c r="LGE826" s="399"/>
      <c r="LGF826" s="399"/>
      <c r="LGG826" s="399"/>
      <c r="LGH826" s="399"/>
      <c r="LGI826" s="399"/>
      <c r="LGJ826" s="399"/>
      <c r="LGK826" s="399"/>
      <c r="LGL826" s="399"/>
      <c r="LGM826" s="399"/>
      <c r="LGN826" s="399"/>
      <c r="LGO826" s="399"/>
      <c r="LGP826" s="399"/>
      <c r="LGQ826" s="399"/>
      <c r="LGR826" s="399"/>
      <c r="LGS826" s="399"/>
      <c r="LGT826" s="399"/>
      <c r="LGU826" s="399"/>
      <c r="LGV826" s="399"/>
      <c r="LGW826" s="399"/>
      <c r="LGX826" s="399"/>
      <c r="LGY826" s="399"/>
      <c r="LGZ826" s="399"/>
      <c r="LHA826" s="399"/>
      <c r="LHB826" s="399"/>
      <c r="LHC826" s="399"/>
      <c r="LHD826" s="399"/>
      <c r="LHE826" s="399"/>
      <c r="LHF826" s="399"/>
      <c r="LHG826" s="399"/>
      <c r="LHH826" s="399"/>
      <c r="LHI826" s="399"/>
      <c r="LHJ826" s="399"/>
      <c r="LHK826" s="399"/>
      <c r="LHL826" s="399"/>
      <c r="LHM826" s="399"/>
      <c r="LHN826" s="399"/>
      <c r="LHO826" s="399"/>
      <c r="LHP826" s="399"/>
      <c r="LHQ826" s="399"/>
      <c r="LHR826" s="399"/>
      <c r="LHS826" s="399"/>
      <c r="LHT826" s="399"/>
      <c r="LHU826" s="399"/>
      <c r="LHV826" s="399"/>
      <c r="LHW826" s="399"/>
      <c r="LHX826" s="399"/>
      <c r="LHY826" s="399"/>
      <c r="LHZ826" s="399"/>
      <c r="LIA826" s="399"/>
      <c r="LIB826" s="399"/>
      <c r="LIC826" s="399"/>
      <c r="LID826" s="399"/>
      <c r="LIE826" s="399"/>
      <c r="LIF826" s="399"/>
      <c r="LIG826" s="399"/>
      <c r="LIH826" s="399"/>
      <c r="LII826" s="399"/>
      <c r="LIJ826" s="399"/>
      <c r="LIK826" s="399"/>
      <c r="LIL826" s="399"/>
      <c r="LIM826" s="399"/>
      <c r="LIN826" s="399"/>
      <c r="LIO826" s="399"/>
      <c r="LIP826" s="399"/>
      <c r="LIQ826" s="399"/>
      <c r="LIR826" s="399"/>
      <c r="LIS826" s="399"/>
      <c r="LIT826" s="399"/>
      <c r="LIU826" s="399"/>
      <c r="LIV826" s="399"/>
      <c r="LIW826" s="399"/>
      <c r="LIX826" s="399"/>
      <c r="LIY826" s="399"/>
      <c r="LIZ826" s="399"/>
      <c r="LJA826" s="399"/>
      <c r="LJB826" s="399"/>
      <c r="LJC826" s="399"/>
      <c r="LJD826" s="399"/>
      <c r="LJE826" s="399"/>
      <c r="LJF826" s="399"/>
      <c r="LJG826" s="399"/>
      <c r="LJH826" s="399"/>
      <c r="LJI826" s="399"/>
      <c r="LJJ826" s="399"/>
      <c r="LJK826" s="399"/>
      <c r="LJL826" s="399"/>
      <c r="LJM826" s="399"/>
      <c r="LJN826" s="399"/>
      <c r="LJO826" s="399"/>
      <c r="LJP826" s="399"/>
      <c r="LJQ826" s="399"/>
      <c r="LJR826" s="399"/>
      <c r="LJS826" s="399"/>
      <c r="LJT826" s="399"/>
      <c r="LJU826" s="399"/>
      <c r="LJV826" s="399"/>
      <c r="LJW826" s="399"/>
      <c r="LJX826" s="399"/>
      <c r="LJY826" s="399"/>
      <c r="LJZ826" s="399"/>
      <c r="LKA826" s="399"/>
      <c r="LKB826" s="399"/>
      <c r="LKC826" s="399"/>
      <c r="LKD826" s="399"/>
      <c r="LKE826" s="399"/>
      <c r="LKF826" s="399"/>
      <c r="LKG826" s="399"/>
      <c r="LKH826" s="399"/>
      <c r="LKI826" s="399"/>
      <c r="LKJ826" s="399"/>
      <c r="LKK826" s="399"/>
      <c r="LKL826" s="399"/>
      <c r="LKM826" s="399"/>
      <c r="LKN826" s="399"/>
      <c r="LKO826" s="399"/>
      <c r="LKP826" s="399"/>
      <c r="LKQ826" s="399"/>
      <c r="LKR826" s="399"/>
      <c r="LKS826" s="399"/>
      <c r="LKT826" s="399"/>
      <c r="LKU826" s="399"/>
      <c r="LKV826" s="399"/>
      <c r="LKW826" s="399"/>
      <c r="LKX826" s="399"/>
      <c r="LKY826" s="399"/>
      <c r="LKZ826" s="399"/>
      <c r="LLA826" s="399"/>
      <c r="LLB826" s="399"/>
      <c r="LLC826" s="399"/>
      <c r="LLD826" s="399"/>
      <c r="LLE826" s="399"/>
      <c r="LLF826" s="399"/>
      <c r="LLG826" s="399"/>
      <c r="LLH826" s="399"/>
      <c r="LLI826" s="399"/>
      <c r="LLJ826" s="399"/>
      <c r="LLK826" s="399"/>
      <c r="LLL826" s="399"/>
      <c r="LLM826" s="399"/>
      <c r="LLN826" s="399"/>
      <c r="LLO826" s="399"/>
      <c r="LLP826" s="399"/>
      <c r="LLQ826" s="399"/>
      <c r="LLR826" s="399"/>
      <c r="LLS826" s="399"/>
      <c r="LLT826" s="399"/>
      <c r="LLU826" s="399"/>
      <c r="LLV826" s="399"/>
      <c r="LLW826" s="399"/>
      <c r="LLX826" s="399"/>
      <c r="LLY826" s="399"/>
      <c r="LLZ826" s="399"/>
      <c r="LMA826" s="399"/>
      <c r="LMB826" s="399"/>
      <c r="LMC826" s="399"/>
      <c r="LMD826" s="399"/>
      <c r="LME826" s="399"/>
      <c r="LMF826" s="399"/>
      <c r="LMG826" s="399"/>
      <c r="LMH826" s="399"/>
      <c r="LMI826" s="399"/>
      <c r="LMJ826" s="399"/>
      <c r="LMK826" s="399"/>
      <c r="LML826" s="399"/>
      <c r="LMM826" s="399"/>
      <c r="LMN826" s="399"/>
      <c r="LMO826" s="399"/>
      <c r="LMP826" s="399"/>
      <c r="LMQ826" s="399"/>
      <c r="LMR826" s="399"/>
      <c r="LMS826" s="399"/>
      <c r="LMT826" s="399"/>
      <c r="LMU826" s="399"/>
      <c r="LMV826" s="399"/>
      <c r="LMW826" s="399"/>
      <c r="LMX826" s="399"/>
      <c r="LMY826" s="399"/>
      <c r="LMZ826" s="399"/>
      <c r="LNA826" s="399"/>
      <c r="LNB826" s="399"/>
      <c r="LNC826" s="399"/>
      <c r="LND826" s="399"/>
      <c r="LNE826" s="399"/>
      <c r="LNF826" s="399"/>
      <c r="LNG826" s="399"/>
      <c r="LNH826" s="399"/>
      <c r="LNI826" s="399"/>
      <c r="LNJ826" s="399"/>
      <c r="LNK826" s="399"/>
      <c r="LNL826" s="399"/>
      <c r="LNM826" s="399"/>
      <c r="LNN826" s="399"/>
      <c r="LNO826" s="399"/>
      <c r="LNP826" s="399"/>
      <c r="LNQ826" s="399"/>
      <c r="LNR826" s="399"/>
      <c r="LNS826" s="399"/>
      <c r="LNT826" s="399"/>
      <c r="LNU826" s="399"/>
      <c r="LNV826" s="399"/>
      <c r="LNW826" s="399"/>
      <c r="LNX826" s="399"/>
      <c r="LNY826" s="399"/>
      <c r="LNZ826" s="399"/>
      <c r="LOA826" s="399"/>
      <c r="LOB826" s="399"/>
      <c r="LOC826" s="399"/>
      <c r="LOD826" s="399"/>
      <c r="LOE826" s="399"/>
      <c r="LOF826" s="399"/>
      <c r="LOG826" s="399"/>
      <c r="LOH826" s="399"/>
      <c r="LOI826" s="399"/>
      <c r="LOJ826" s="399"/>
      <c r="LOK826" s="399"/>
      <c r="LOL826" s="399"/>
      <c r="LOM826" s="399"/>
      <c r="LON826" s="399"/>
      <c r="LOO826" s="399"/>
      <c r="LOP826" s="399"/>
      <c r="LOQ826" s="399"/>
      <c r="LOR826" s="399"/>
      <c r="LOS826" s="399"/>
      <c r="LOT826" s="399"/>
      <c r="LOU826" s="399"/>
      <c r="LOV826" s="399"/>
      <c r="LOW826" s="399"/>
      <c r="LOX826" s="399"/>
      <c r="LOY826" s="399"/>
      <c r="LOZ826" s="399"/>
      <c r="LPA826" s="399"/>
      <c r="LPB826" s="399"/>
      <c r="LPC826" s="399"/>
      <c r="LPD826" s="399"/>
      <c r="LPE826" s="399"/>
      <c r="LPF826" s="399"/>
      <c r="LPG826" s="399"/>
      <c r="LPH826" s="399"/>
      <c r="LPI826" s="399"/>
      <c r="LPJ826" s="399"/>
      <c r="LPK826" s="399"/>
      <c r="LPL826" s="399"/>
      <c r="LPM826" s="399"/>
      <c r="LPN826" s="399"/>
      <c r="LPO826" s="399"/>
      <c r="LPP826" s="399"/>
      <c r="LPQ826" s="399"/>
      <c r="LPR826" s="399"/>
      <c r="LPS826" s="399"/>
      <c r="LPT826" s="399"/>
      <c r="LPU826" s="399"/>
      <c r="LPV826" s="399"/>
      <c r="LPW826" s="399"/>
      <c r="LPX826" s="399"/>
      <c r="LPY826" s="399"/>
      <c r="LPZ826" s="399"/>
      <c r="LQA826" s="399"/>
      <c r="LQB826" s="399"/>
      <c r="LQC826" s="399"/>
      <c r="LQD826" s="399"/>
      <c r="LQE826" s="399"/>
      <c r="LQF826" s="399"/>
      <c r="LQG826" s="399"/>
      <c r="LQH826" s="399"/>
      <c r="LQI826" s="399"/>
      <c r="LQJ826" s="399"/>
      <c r="LQK826" s="399"/>
      <c r="LQL826" s="399"/>
      <c r="LQM826" s="399"/>
      <c r="LQN826" s="399"/>
      <c r="LQO826" s="399"/>
      <c r="LQP826" s="399"/>
      <c r="LQQ826" s="399"/>
      <c r="LQR826" s="399"/>
      <c r="LQS826" s="399"/>
      <c r="LQT826" s="399"/>
      <c r="LQU826" s="399"/>
      <c r="LQV826" s="399"/>
      <c r="LQW826" s="399"/>
      <c r="LQX826" s="399"/>
      <c r="LQY826" s="399"/>
      <c r="LQZ826" s="399"/>
      <c r="LRA826" s="399"/>
      <c r="LRB826" s="399"/>
      <c r="LRC826" s="399"/>
      <c r="LRD826" s="399"/>
      <c r="LRE826" s="399"/>
      <c r="LRF826" s="399"/>
      <c r="LRG826" s="399"/>
      <c r="LRH826" s="399"/>
      <c r="LRI826" s="399"/>
      <c r="LRJ826" s="399"/>
      <c r="LRK826" s="399"/>
      <c r="LRL826" s="399"/>
      <c r="LRM826" s="399"/>
      <c r="LRN826" s="399"/>
      <c r="LRO826" s="399"/>
      <c r="LRP826" s="399"/>
      <c r="LRQ826" s="399"/>
      <c r="LRR826" s="399"/>
      <c r="LRS826" s="399"/>
      <c r="LRT826" s="399"/>
      <c r="LRU826" s="399"/>
      <c r="LRV826" s="399"/>
      <c r="LRW826" s="399"/>
      <c r="LRX826" s="399"/>
      <c r="LRY826" s="399"/>
      <c r="LRZ826" s="399"/>
      <c r="LSA826" s="399"/>
      <c r="LSB826" s="399"/>
      <c r="LSC826" s="399"/>
      <c r="LSD826" s="399"/>
      <c r="LSE826" s="399"/>
      <c r="LSF826" s="399"/>
      <c r="LSG826" s="399"/>
      <c r="LSH826" s="399"/>
      <c r="LSI826" s="399"/>
      <c r="LSJ826" s="399"/>
      <c r="LSK826" s="399"/>
      <c r="LSL826" s="399"/>
      <c r="LSM826" s="399"/>
      <c r="LSN826" s="399"/>
      <c r="LSO826" s="399"/>
      <c r="LSP826" s="399"/>
      <c r="LSQ826" s="399"/>
      <c r="LSR826" s="399"/>
      <c r="LSS826" s="399"/>
      <c r="LST826" s="399"/>
      <c r="LSU826" s="399"/>
      <c r="LSV826" s="399"/>
      <c r="LSW826" s="399"/>
      <c r="LSX826" s="399"/>
      <c r="LSY826" s="399"/>
      <c r="LSZ826" s="399"/>
      <c r="LTA826" s="399"/>
      <c r="LTB826" s="399"/>
      <c r="LTC826" s="399"/>
      <c r="LTD826" s="399"/>
      <c r="LTE826" s="399"/>
      <c r="LTF826" s="399"/>
      <c r="LTG826" s="399"/>
      <c r="LTH826" s="399"/>
      <c r="LTI826" s="399"/>
      <c r="LTJ826" s="399"/>
      <c r="LTK826" s="399"/>
      <c r="LTL826" s="399"/>
      <c r="LTM826" s="399"/>
      <c r="LTN826" s="399"/>
      <c r="LTO826" s="399"/>
      <c r="LTP826" s="399"/>
      <c r="LTQ826" s="399"/>
      <c r="LTR826" s="399"/>
      <c r="LTS826" s="399"/>
      <c r="LTT826" s="399"/>
      <c r="LTU826" s="399"/>
      <c r="LTV826" s="399"/>
      <c r="LTW826" s="399"/>
      <c r="LTX826" s="399"/>
      <c r="LTY826" s="399"/>
      <c r="LTZ826" s="399"/>
      <c r="LUA826" s="399"/>
      <c r="LUB826" s="399"/>
      <c r="LUC826" s="399"/>
      <c r="LUD826" s="399"/>
      <c r="LUE826" s="399"/>
      <c r="LUF826" s="399"/>
      <c r="LUG826" s="399"/>
      <c r="LUH826" s="399"/>
      <c r="LUI826" s="399"/>
      <c r="LUJ826" s="399"/>
      <c r="LUK826" s="399"/>
      <c r="LUL826" s="399"/>
      <c r="LUM826" s="399"/>
      <c r="LUN826" s="399"/>
      <c r="LUO826" s="399"/>
      <c r="LUP826" s="399"/>
      <c r="LUQ826" s="399"/>
      <c r="LUR826" s="399"/>
      <c r="LUS826" s="399"/>
      <c r="LUT826" s="399"/>
      <c r="LUU826" s="399"/>
      <c r="LUV826" s="399"/>
      <c r="LUW826" s="399"/>
      <c r="LUX826" s="399"/>
      <c r="LUY826" s="399"/>
      <c r="LUZ826" s="399"/>
      <c r="LVA826" s="399"/>
      <c r="LVB826" s="399"/>
      <c r="LVC826" s="399"/>
      <c r="LVD826" s="399"/>
      <c r="LVE826" s="399"/>
      <c r="LVF826" s="399"/>
      <c r="LVG826" s="399"/>
      <c r="LVH826" s="399"/>
      <c r="LVI826" s="399"/>
      <c r="LVJ826" s="399"/>
      <c r="LVK826" s="399"/>
      <c r="LVL826" s="399"/>
      <c r="LVM826" s="399"/>
      <c r="LVN826" s="399"/>
      <c r="LVO826" s="399"/>
      <c r="LVP826" s="399"/>
      <c r="LVQ826" s="399"/>
      <c r="LVR826" s="399"/>
      <c r="LVS826" s="399"/>
      <c r="LVT826" s="399"/>
      <c r="LVU826" s="399"/>
      <c r="LVV826" s="399"/>
      <c r="LVW826" s="399"/>
      <c r="LVX826" s="399"/>
      <c r="LVY826" s="399"/>
      <c r="LVZ826" s="399"/>
      <c r="LWA826" s="399"/>
      <c r="LWB826" s="399"/>
      <c r="LWC826" s="399"/>
      <c r="LWD826" s="399"/>
      <c r="LWE826" s="399"/>
      <c r="LWF826" s="399"/>
      <c r="LWG826" s="399"/>
      <c r="LWH826" s="399"/>
      <c r="LWI826" s="399"/>
      <c r="LWJ826" s="399"/>
      <c r="LWK826" s="399"/>
      <c r="LWL826" s="399"/>
      <c r="LWM826" s="399"/>
      <c r="LWN826" s="399"/>
      <c r="LWO826" s="399"/>
      <c r="LWP826" s="399"/>
      <c r="LWQ826" s="399"/>
      <c r="LWR826" s="399"/>
      <c r="LWS826" s="399"/>
      <c r="LWT826" s="399"/>
      <c r="LWU826" s="399"/>
      <c r="LWV826" s="399"/>
      <c r="LWW826" s="399"/>
      <c r="LWX826" s="399"/>
      <c r="LWY826" s="399"/>
      <c r="LWZ826" s="399"/>
      <c r="LXA826" s="399"/>
      <c r="LXB826" s="399"/>
      <c r="LXC826" s="399"/>
      <c r="LXD826" s="399"/>
      <c r="LXE826" s="399"/>
      <c r="LXF826" s="399"/>
      <c r="LXG826" s="399"/>
      <c r="LXH826" s="399"/>
      <c r="LXI826" s="399"/>
      <c r="LXJ826" s="399"/>
      <c r="LXK826" s="399"/>
      <c r="LXL826" s="399"/>
      <c r="LXM826" s="399"/>
      <c r="LXN826" s="399"/>
      <c r="LXO826" s="399"/>
      <c r="LXP826" s="399"/>
      <c r="LXQ826" s="399"/>
      <c r="LXR826" s="399"/>
      <c r="LXS826" s="399"/>
      <c r="LXT826" s="399"/>
      <c r="LXU826" s="399"/>
      <c r="LXV826" s="399"/>
      <c r="LXW826" s="399"/>
      <c r="LXX826" s="399"/>
      <c r="LXY826" s="399"/>
      <c r="LXZ826" s="399"/>
      <c r="LYA826" s="399"/>
      <c r="LYB826" s="399"/>
      <c r="LYC826" s="399"/>
      <c r="LYD826" s="399"/>
      <c r="LYE826" s="399"/>
      <c r="LYF826" s="399"/>
      <c r="LYG826" s="399"/>
      <c r="LYH826" s="399"/>
      <c r="LYI826" s="399"/>
      <c r="LYJ826" s="399"/>
      <c r="LYK826" s="399"/>
      <c r="LYL826" s="399"/>
      <c r="LYM826" s="399"/>
      <c r="LYN826" s="399"/>
      <c r="LYO826" s="399"/>
      <c r="LYP826" s="399"/>
      <c r="LYQ826" s="399"/>
      <c r="LYR826" s="399"/>
      <c r="LYS826" s="399"/>
      <c r="LYT826" s="399"/>
      <c r="LYU826" s="399"/>
      <c r="LYV826" s="399"/>
      <c r="LYW826" s="399"/>
      <c r="LYX826" s="399"/>
      <c r="LYY826" s="399"/>
      <c r="LYZ826" s="399"/>
      <c r="LZA826" s="399"/>
      <c r="LZB826" s="399"/>
      <c r="LZC826" s="399"/>
      <c r="LZD826" s="399"/>
      <c r="LZE826" s="399"/>
      <c r="LZF826" s="399"/>
      <c r="LZG826" s="399"/>
      <c r="LZH826" s="399"/>
      <c r="LZI826" s="399"/>
      <c r="LZJ826" s="399"/>
      <c r="LZK826" s="399"/>
      <c r="LZL826" s="399"/>
      <c r="LZM826" s="399"/>
      <c r="LZN826" s="399"/>
      <c r="LZO826" s="399"/>
      <c r="LZP826" s="399"/>
      <c r="LZQ826" s="399"/>
      <c r="LZR826" s="399"/>
      <c r="LZS826" s="399"/>
      <c r="LZT826" s="399"/>
      <c r="LZU826" s="399"/>
      <c r="LZV826" s="399"/>
      <c r="LZW826" s="399"/>
      <c r="LZX826" s="399"/>
      <c r="LZY826" s="399"/>
      <c r="LZZ826" s="399"/>
      <c r="MAA826" s="399"/>
      <c r="MAB826" s="399"/>
      <c r="MAC826" s="399"/>
      <c r="MAD826" s="399"/>
      <c r="MAE826" s="399"/>
      <c r="MAF826" s="399"/>
      <c r="MAG826" s="399"/>
      <c r="MAH826" s="399"/>
      <c r="MAI826" s="399"/>
      <c r="MAJ826" s="399"/>
      <c r="MAK826" s="399"/>
      <c r="MAL826" s="399"/>
      <c r="MAM826" s="399"/>
      <c r="MAN826" s="399"/>
      <c r="MAO826" s="399"/>
      <c r="MAP826" s="399"/>
      <c r="MAQ826" s="399"/>
      <c r="MAR826" s="399"/>
      <c r="MAS826" s="399"/>
      <c r="MAT826" s="399"/>
      <c r="MAU826" s="399"/>
      <c r="MAV826" s="399"/>
      <c r="MAW826" s="399"/>
      <c r="MAX826" s="399"/>
      <c r="MAY826" s="399"/>
      <c r="MAZ826" s="399"/>
      <c r="MBA826" s="399"/>
      <c r="MBB826" s="399"/>
      <c r="MBC826" s="399"/>
      <c r="MBD826" s="399"/>
      <c r="MBE826" s="399"/>
      <c r="MBF826" s="399"/>
      <c r="MBG826" s="399"/>
      <c r="MBH826" s="399"/>
      <c r="MBI826" s="399"/>
      <c r="MBJ826" s="399"/>
      <c r="MBK826" s="399"/>
      <c r="MBL826" s="399"/>
      <c r="MBM826" s="399"/>
      <c r="MBN826" s="399"/>
      <c r="MBO826" s="399"/>
      <c r="MBP826" s="399"/>
      <c r="MBQ826" s="399"/>
      <c r="MBR826" s="399"/>
      <c r="MBS826" s="399"/>
      <c r="MBT826" s="399"/>
      <c r="MBU826" s="399"/>
      <c r="MBV826" s="399"/>
      <c r="MBW826" s="399"/>
      <c r="MBX826" s="399"/>
      <c r="MBY826" s="399"/>
      <c r="MBZ826" s="399"/>
      <c r="MCA826" s="399"/>
      <c r="MCB826" s="399"/>
      <c r="MCC826" s="399"/>
      <c r="MCD826" s="399"/>
      <c r="MCE826" s="399"/>
      <c r="MCF826" s="399"/>
      <c r="MCG826" s="399"/>
      <c r="MCH826" s="399"/>
      <c r="MCI826" s="399"/>
      <c r="MCJ826" s="399"/>
      <c r="MCK826" s="399"/>
      <c r="MCL826" s="399"/>
      <c r="MCM826" s="399"/>
      <c r="MCN826" s="399"/>
      <c r="MCO826" s="399"/>
      <c r="MCP826" s="399"/>
      <c r="MCQ826" s="399"/>
      <c r="MCR826" s="399"/>
      <c r="MCS826" s="399"/>
      <c r="MCT826" s="399"/>
      <c r="MCU826" s="399"/>
      <c r="MCV826" s="399"/>
      <c r="MCW826" s="399"/>
      <c r="MCX826" s="399"/>
      <c r="MCY826" s="399"/>
      <c r="MCZ826" s="399"/>
      <c r="MDA826" s="399"/>
      <c r="MDB826" s="399"/>
      <c r="MDC826" s="399"/>
      <c r="MDD826" s="399"/>
      <c r="MDE826" s="399"/>
      <c r="MDF826" s="399"/>
      <c r="MDG826" s="399"/>
      <c r="MDH826" s="399"/>
      <c r="MDI826" s="399"/>
      <c r="MDJ826" s="399"/>
      <c r="MDK826" s="399"/>
      <c r="MDL826" s="399"/>
      <c r="MDM826" s="399"/>
      <c r="MDN826" s="399"/>
      <c r="MDO826" s="399"/>
      <c r="MDP826" s="399"/>
      <c r="MDQ826" s="399"/>
      <c r="MDR826" s="399"/>
      <c r="MDS826" s="399"/>
      <c r="MDT826" s="399"/>
      <c r="MDU826" s="399"/>
      <c r="MDV826" s="399"/>
      <c r="MDW826" s="399"/>
      <c r="MDX826" s="399"/>
      <c r="MDY826" s="399"/>
      <c r="MDZ826" s="399"/>
      <c r="MEA826" s="399"/>
      <c r="MEB826" s="399"/>
      <c r="MEC826" s="399"/>
      <c r="MED826" s="399"/>
      <c r="MEE826" s="399"/>
      <c r="MEF826" s="399"/>
      <c r="MEG826" s="399"/>
      <c r="MEH826" s="399"/>
      <c r="MEI826" s="399"/>
      <c r="MEJ826" s="399"/>
      <c r="MEK826" s="399"/>
      <c r="MEL826" s="399"/>
      <c r="MEM826" s="399"/>
      <c r="MEN826" s="399"/>
      <c r="MEO826" s="399"/>
      <c r="MEP826" s="399"/>
      <c r="MEQ826" s="399"/>
      <c r="MER826" s="399"/>
      <c r="MES826" s="399"/>
      <c r="MET826" s="399"/>
      <c r="MEU826" s="399"/>
      <c r="MEV826" s="399"/>
      <c r="MEW826" s="399"/>
      <c r="MEX826" s="399"/>
      <c r="MEY826" s="399"/>
      <c r="MEZ826" s="399"/>
      <c r="MFA826" s="399"/>
      <c r="MFB826" s="399"/>
      <c r="MFC826" s="399"/>
      <c r="MFD826" s="399"/>
      <c r="MFE826" s="399"/>
      <c r="MFF826" s="399"/>
      <c r="MFG826" s="399"/>
      <c r="MFH826" s="399"/>
      <c r="MFI826" s="399"/>
      <c r="MFJ826" s="399"/>
      <c r="MFK826" s="399"/>
      <c r="MFL826" s="399"/>
      <c r="MFM826" s="399"/>
      <c r="MFN826" s="399"/>
      <c r="MFO826" s="399"/>
      <c r="MFP826" s="399"/>
      <c r="MFQ826" s="399"/>
      <c r="MFR826" s="399"/>
      <c r="MFS826" s="399"/>
      <c r="MFT826" s="399"/>
      <c r="MFU826" s="399"/>
      <c r="MFV826" s="399"/>
      <c r="MFW826" s="399"/>
      <c r="MFX826" s="399"/>
      <c r="MFY826" s="399"/>
      <c r="MFZ826" s="399"/>
      <c r="MGA826" s="399"/>
      <c r="MGB826" s="399"/>
      <c r="MGC826" s="399"/>
      <c r="MGD826" s="399"/>
      <c r="MGE826" s="399"/>
      <c r="MGF826" s="399"/>
      <c r="MGG826" s="399"/>
      <c r="MGH826" s="399"/>
      <c r="MGI826" s="399"/>
      <c r="MGJ826" s="399"/>
      <c r="MGK826" s="399"/>
      <c r="MGL826" s="399"/>
      <c r="MGM826" s="399"/>
      <c r="MGN826" s="399"/>
      <c r="MGO826" s="399"/>
      <c r="MGP826" s="399"/>
      <c r="MGQ826" s="399"/>
      <c r="MGR826" s="399"/>
      <c r="MGS826" s="399"/>
      <c r="MGT826" s="399"/>
      <c r="MGU826" s="399"/>
      <c r="MGV826" s="399"/>
      <c r="MGW826" s="399"/>
      <c r="MGX826" s="399"/>
      <c r="MGY826" s="399"/>
      <c r="MGZ826" s="399"/>
      <c r="MHA826" s="399"/>
      <c r="MHB826" s="399"/>
      <c r="MHC826" s="399"/>
      <c r="MHD826" s="399"/>
      <c r="MHE826" s="399"/>
      <c r="MHF826" s="399"/>
      <c r="MHG826" s="399"/>
      <c r="MHH826" s="399"/>
      <c r="MHI826" s="399"/>
      <c r="MHJ826" s="399"/>
      <c r="MHK826" s="399"/>
      <c r="MHL826" s="399"/>
      <c r="MHM826" s="399"/>
      <c r="MHN826" s="399"/>
      <c r="MHO826" s="399"/>
      <c r="MHP826" s="399"/>
      <c r="MHQ826" s="399"/>
      <c r="MHR826" s="399"/>
      <c r="MHS826" s="399"/>
      <c r="MHT826" s="399"/>
      <c r="MHU826" s="399"/>
      <c r="MHV826" s="399"/>
      <c r="MHW826" s="399"/>
      <c r="MHX826" s="399"/>
      <c r="MHY826" s="399"/>
      <c r="MHZ826" s="399"/>
      <c r="MIA826" s="399"/>
      <c r="MIB826" s="399"/>
      <c r="MIC826" s="399"/>
      <c r="MID826" s="399"/>
      <c r="MIE826" s="399"/>
      <c r="MIF826" s="399"/>
      <c r="MIG826" s="399"/>
      <c r="MIH826" s="399"/>
      <c r="MII826" s="399"/>
      <c r="MIJ826" s="399"/>
      <c r="MIK826" s="399"/>
      <c r="MIL826" s="399"/>
      <c r="MIM826" s="399"/>
      <c r="MIN826" s="399"/>
      <c r="MIO826" s="399"/>
      <c r="MIP826" s="399"/>
      <c r="MIQ826" s="399"/>
      <c r="MIR826" s="399"/>
      <c r="MIS826" s="399"/>
      <c r="MIT826" s="399"/>
      <c r="MIU826" s="399"/>
      <c r="MIV826" s="399"/>
      <c r="MIW826" s="399"/>
      <c r="MIX826" s="399"/>
      <c r="MIY826" s="399"/>
      <c r="MIZ826" s="399"/>
      <c r="MJA826" s="399"/>
      <c r="MJB826" s="399"/>
      <c r="MJC826" s="399"/>
      <c r="MJD826" s="399"/>
      <c r="MJE826" s="399"/>
      <c r="MJF826" s="399"/>
      <c r="MJG826" s="399"/>
      <c r="MJH826" s="399"/>
      <c r="MJI826" s="399"/>
      <c r="MJJ826" s="399"/>
      <c r="MJK826" s="399"/>
      <c r="MJL826" s="399"/>
      <c r="MJM826" s="399"/>
      <c r="MJN826" s="399"/>
      <c r="MJO826" s="399"/>
      <c r="MJP826" s="399"/>
      <c r="MJQ826" s="399"/>
      <c r="MJR826" s="399"/>
      <c r="MJS826" s="399"/>
      <c r="MJT826" s="399"/>
      <c r="MJU826" s="399"/>
      <c r="MJV826" s="399"/>
      <c r="MJW826" s="399"/>
      <c r="MJX826" s="399"/>
      <c r="MJY826" s="399"/>
      <c r="MJZ826" s="399"/>
      <c r="MKA826" s="399"/>
      <c r="MKB826" s="399"/>
      <c r="MKC826" s="399"/>
      <c r="MKD826" s="399"/>
      <c r="MKE826" s="399"/>
      <c r="MKF826" s="399"/>
      <c r="MKG826" s="399"/>
      <c r="MKH826" s="399"/>
      <c r="MKI826" s="399"/>
      <c r="MKJ826" s="399"/>
      <c r="MKK826" s="399"/>
      <c r="MKL826" s="399"/>
      <c r="MKM826" s="399"/>
      <c r="MKN826" s="399"/>
      <c r="MKO826" s="399"/>
      <c r="MKP826" s="399"/>
      <c r="MKQ826" s="399"/>
      <c r="MKR826" s="399"/>
      <c r="MKS826" s="399"/>
      <c r="MKT826" s="399"/>
      <c r="MKU826" s="399"/>
      <c r="MKV826" s="399"/>
      <c r="MKW826" s="399"/>
      <c r="MKX826" s="399"/>
      <c r="MKY826" s="399"/>
      <c r="MKZ826" s="399"/>
      <c r="MLA826" s="399"/>
      <c r="MLB826" s="399"/>
      <c r="MLC826" s="399"/>
      <c r="MLD826" s="399"/>
      <c r="MLE826" s="399"/>
      <c r="MLF826" s="399"/>
      <c r="MLG826" s="399"/>
      <c r="MLH826" s="399"/>
      <c r="MLI826" s="399"/>
      <c r="MLJ826" s="399"/>
      <c r="MLK826" s="399"/>
      <c r="MLL826" s="399"/>
      <c r="MLM826" s="399"/>
      <c r="MLN826" s="399"/>
      <c r="MLO826" s="399"/>
      <c r="MLP826" s="399"/>
      <c r="MLQ826" s="399"/>
      <c r="MLR826" s="399"/>
      <c r="MLS826" s="399"/>
      <c r="MLT826" s="399"/>
      <c r="MLU826" s="399"/>
      <c r="MLV826" s="399"/>
      <c r="MLW826" s="399"/>
      <c r="MLX826" s="399"/>
      <c r="MLY826" s="399"/>
      <c r="MLZ826" s="399"/>
      <c r="MMA826" s="399"/>
      <c r="MMB826" s="399"/>
      <c r="MMC826" s="399"/>
      <c r="MMD826" s="399"/>
      <c r="MME826" s="399"/>
      <c r="MMF826" s="399"/>
      <c r="MMG826" s="399"/>
      <c r="MMH826" s="399"/>
      <c r="MMI826" s="399"/>
      <c r="MMJ826" s="399"/>
      <c r="MMK826" s="399"/>
      <c r="MML826" s="399"/>
      <c r="MMM826" s="399"/>
      <c r="MMN826" s="399"/>
      <c r="MMO826" s="399"/>
      <c r="MMP826" s="399"/>
      <c r="MMQ826" s="399"/>
      <c r="MMR826" s="399"/>
      <c r="MMS826" s="399"/>
      <c r="MMT826" s="399"/>
      <c r="MMU826" s="399"/>
      <c r="MMV826" s="399"/>
      <c r="MMW826" s="399"/>
      <c r="MMX826" s="399"/>
      <c r="MMY826" s="399"/>
      <c r="MMZ826" s="399"/>
      <c r="MNA826" s="399"/>
      <c r="MNB826" s="399"/>
      <c r="MNC826" s="399"/>
      <c r="MND826" s="399"/>
      <c r="MNE826" s="399"/>
      <c r="MNF826" s="399"/>
      <c r="MNG826" s="399"/>
      <c r="MNH826" s="399"/>
      <c r="MNI826" s="399"/>
      <c r="MNJ826" s="399"/>
      <c r="MNK826" s="399"/>
      <c r="MNL826" s="399"/>
      <c r="MNM826" s="399"/>
      <c r="MNN826" s="399"/>
      <c r="MNO826" s="399"/>
      <c r="MNP826" s="399"/>
      <c r="MNQ826" s="399"/>
      <c r="MNR826" s="399"/>
      <c r="MNS826" s="399"/>
      <c r="MNT826" s="399"/>
      <c r="MNU826" s="399"/>
      <c r="MNV826" s="399"/>
      <c r="MNW826" s="399"/>
      <c r="MNX826" s="399"/>
      <c r="MNY826" s="399"/>
      <c r="MNZ826" s="399"/>
      <c r="MOA826" s="399"/>
      <c r="MOB826" s="399"/>
      <c r="MOC826" s="399"/>
      <c r="MOD826" s="399"/>
      <c r="MOE826" s="399"/>
      <c r="MOF826" s="399"/>
      <c r="MOG826" s="399"/>
      <c r="MOH826" s="399"/>
      <c r="MOI826" s="399"/>
      <c r="MOJ826" s="399"/>
      <c r="MOK826" s="399"/>
      <c r="MOL826" s="399"/>
      <c r="MOM826" s="399"/>
      <c r="MON826" s="399"/>
      <c r="MOO826" s="399"/>
      <c r="MOP826" s="399"/>
      <c r="MOQ826" s="399"/>
      <c r="MOR826" s="399"/>
      <c r="MOS826" s="399"/>
      <c r="MOT826" s="399"/>
      <c r="MOU826" s="399"/>
      <c r="MOV826" s="399"/>
      <c r="MOW826" s="399"/>
      <c r="MOX826" s="399"/>
      <c r="MOY826" s="399"/>
      <c r="MOZ826" s="399"/>
      <c r="MPA826" s="399"/>
      <c r="MPB826" s="399"/>
      <c r="MPC826" s="399"/>
      <c r="MPD826" s="399"/>
      <c r="MPE826" s="399"/>
      <c r="MPF826" s="399"/>
      <c r="MPG826" s="399"/>
      <c r="MPH826" s="399"/>
      <c r="MPI826" s="399"/>
      <c r="MPJ826" s="399"/>
      <c r="MPK826" s="399"/>
      <c r="MPL826" s="399"/>
      <c r="MPM826" s="399"/>
      <c r="MPN826" s="399"/>
      <c r="MPO826" s="399"/>
      <c r="MPP826" s="399"/>
      <c r="MPQ826" s="399"/>
      <c r="MPR826" s="399"/>
      <c r="MPS826" s="399"/>
      <c r="MPT826" s="399"/>
      <c r="MPU826" s="399"/>
      <c r="MPV826" s="399"/>
      <c r="MPW826" s="399"/>
      <c r="MPX826" s="399"/>
      <c r="MPY826" s="399"/>
      <c r="MPZ826" s="399"/>
      <c r="MQA826" s="399"/>
      <c r="MQB826" s="399"/>
      <c r="MQC826" s="399"/>
      <c r="MQD826" s="399"/>
      <c r="MQE826" s="399"/>
      <c r="MQF826" s="399"/>
      <c r="MQG826" s="399"/>
      <c r="MQH826" s="399"/>
      <c r="MQI826" s="399"/>
      <c r="MQJ826" s="399"/>
      <c r="MQK826" s="399"/>
      <c r="MQL826" s="399"/>
      <c r="MQM826" s="399"/>
      <c r="MQN826" s="399"/>
      <c r="MQO826" s="399"/>
      <c r="MQP826" s="399"/>
      <c r="MQQ826" s="399"/>
      <c r="MQR826" s="399"/>
      <c r="MQS826" s="399"/>
      <c r="MQT826" s="399"/>
      <c r="MQU826" s="399"/>
      <c r="MQV826" s="399"/>
      <c r="MQW826" s="399"/>
      <c r="MQX826" s="399"/>
      <c r="MQY826" s="399"/>
      <c r="MQZ826" s="399"/>
      <c r="MRA826" s="399"/>
      <c r="MRB826" s="399"/>
      <c r="MRC826" s="399"/>
      <c r="MRD826" s="399"/>
      <c r="MRE826" s="399"/>
      <c r="MRF826" s="399"/>
      <c r="MRG826" s="399"/>
      <c r="MRH826" s="399"/>
      <c r="MRI826" s="399"/>
      <c r="MRJ826" s="399"/>
      <c r="MRK826" s="399"/>
      <c r="MRL826" s="399"/>
      <c r="MRM826" s="399"/>
      <c r="MRN826" s="399"/>
      <c r="MRO826" s="399"/>
      <c r="MRP826" s="399"/>
      <c r="MRQ826" s="399"/>
      <c r="MRR826" s="399"/>
      <c r="MRS826" s="399"/>
      <c r="MRT826" s="399"/>
      <c r="MRU826" s="399"/>
      <c r="MRV826" s="399"/>
      <c r="MRW826" s="399"/>
      <c r="MRX826" s="399"/>
      <c r="MRY826" s="399"/>
      <c r="MRZ826" s="399"/>
      <c r="MSA826" s="399"/>
      <c r="MSB826" s="399"/>
      <c r="MSC826" s="399"/>
      <c r="MSD826" s="399"/>
      <c r="MSE826" s="399"/>
      <c r="MSF826" s="399"/>
      <c r="MSG826" s="399"/>
      <c r="MSH826" s="399"/>
      <c r="MSI826" s="399"/>
      <c r="MSJ826" s="399"/>
      <c r="MSK826" s="399"/>
      <c r="MSL826" s="399"/>
      <c r="MSM826" s="399"/>
      <c r="MSN826" s="399"/>
      <c r="MSO826" s="399"/>
      <c r="MSP826" s="399"/>
      <c r="MSQ826" s="399"/>
      <c r="MSR826" s="399"/>
      <c r="MSS826" s="399"/>
      <c r="MST826" s="399"/>
      <c r="MSU826" s="399"/>
      <c r="MSV826" s="399"/>
      <c r="MSW826" s="399"/>
      <c r="MSX826" s="399"/>
      <c r="MSY826" s="399"/>
      <c r="MSZ826" s="399"/>
      <c r="MTA826" s="399"/>
      <c r="MTB826" s="399"/>
      <c r="MTC826" s="399"/>
      <c r="MTD826" s="399"/>
      <c r="MTE826" s="399"/>
      <c r="MTF826" s="399"/>
      <c r="MTG826" s="399"/>
      <c r="MTH826" s="399"/>
      <c r="MTI826" s="399"/>
      <c r="MTJ826" s="399"/>
      <c r="MTK826" s="399"/>
      <c r="MTL826" s="399"/>
      <c r="MTM826" s="399"/>
      <c r="MTN826" s="399"/>
      <c r="MTO826" s="399"/>
      <c r="MTP826" s="399"/>
      <c r="MTQ826" s="399"/>
      <c r="MTR826" s="399"/>
      <c r="MTS826" s="399"/>
      <c r="MTT826" s="399"/>
      <c r="MTU826" s="399"/>
      <c r="MTV826" s="399"/>
      <c r="MTW826" s="399"/>
      <c r="MTX826" s="399"/>
      <c r="MTY826" s="399"/>
      <c r="MTZ826" s="399"/>
      <c r="MUA826" s="399"/>
      <c r="MUB826" s="399"/>
      <c r="MUC826" s="399"/>
      <c r="MUD826" s="399"/>
      <c r="MUE826" s="399"/>
      <c r="MUF826" s="399"/>
      <c r="MUG826" s="399"/>
      <c r="MUH826" s="399"/>
      <c r="MUI826" s="399"/>
      <c r="MUJ826" s="399"/>
      <c r="MUK826" s="399"/>
      <c r="MUL826" s="399"/>
      <c r="MUM826" s="399"/>
      <c r="MUN826" s="399"/>
      <c r="MUO826" s="399"/>
      <c r="MUP826" s="399"/>
      <c r="MUQ826" s="399"/>
      <c r="MUR826" s="399"/>
      <c r="MUS826" s="399"/>
      <c r="MUT826" s="399"/>
      <c r="MUU826" s="399"/>
      <c r="MUV826" s="399"/>
      <c r="MUW826" s="399"/>
      <c r="MUX826" s="399"/>
      <c r="MUY826" s="399"/>
      <c r="MUZ826" s="399"/>
      <c r="MVA826" s="399"/>
      <c r="MVB826" s="399"/>
      <c r="MVC826" s="399"/>
      <c r="MVD826" s="399"/>
      <c r="MVE826" s="399"/>
      <c r="MVF826" s="399"/>
      <c r="MVG826" s="399"/>
      <c r="MVH826" s="399"/>
      <c r="MVI826" s="399"/>
      <c r="MVJ826" s="399"/>
      <c r="MVK826" s="399"/>
      <c r="MVL826" s="399"/>
      <c r="MVM826" s="399"/>
      <c r="MVN826" s="399"/>
      <c r="MVO826" s="399"/>
      <c r="MVP826" s="399"/>
      <c r="MVQ826" s="399"/>
      <c r="MVR826" s="399"/>
      <c r="MVS826" s="399"/>
      <c r="MVT826" s="399"/>
      <c r="MVU826" s="399"/>
      <c r="MVV826" s="399"/>
      <c r="MVW826" s="399"/>
      <c r="MVX826" s="399"/>
      <c r="MVY826" s="399"/>
      <c r="MVZ826" s="399"/>
      <c r="MWA826" s="399"/>
      <c r="MWB826" s="399"/>
      <c r="MWC826" s="399"/>
      <c r="MWD826" s="399"/>
      <c r="MWE826" s="399"/>
      <c r="MWF826" s="399"/>
      <c r="MWG826" s="399"/>
      <c r="MWH826" s="399"/>
      <c r="MWI826" s="399"/>
      <c r="MWJ826" s="399"/>
      <c r="MWK826" s="399"/>
      <c r="MWL826" s="399"/>
      <c r="MWM826" s="399"/>
      <c r="MWN826" s="399"/>
      <c r="MWO826" s="399"/>
      <c r="MWP826" s="399"/>
      <c r="MWQ826" s="399"/>
      <c r="MWR826" s="399"/>
      <c r="MWS826" s="399"/>
      <c r="MWT826" s="399"/>
      <c r="MWU826" s="399"/>
      <c r="MWV826" s="399"/>
      <c r="MWW826" s="399"/>
      <c r="MWX826" s="399"/>
      <c r="MWY826" s="399"/>
      <c r="MWZ826" s="399"/>
      <c r="MXA826" s="399"/>
      <c r="MXB826" s="399"/>
      <c r="MXC826" s="399"/>
      <c r="MXD826" s="399"/>
      <c r="MXE826" s="399"/>
      <c r="MXF826" s="399"/>
      <c r="MXG826" s="399"/>
      <c r="MXH826" s="399"/>
      <c r="MXI826" s="399"/>
      <c r="MXJ826" s="399"/>
      <c r="MXK826" s="399"/>
      <c r="MXL826" s="399"/>
      <c r="MXM826" s="399"/>
      <c r="MXN826" s="399"/>
      <c r="MXO826" s="399"/>
      <c r="MXP826" s="399"/>
      <c r="MXQ826" s="399"/>
      <c r="MXR826" s="399"/>
      <c r="MXS826" s="399"/>
      <c r="MXT826" s="399"/>
      <c r="MXU826" s="399"/>
      <c r="MXV826" s="399"/>
      <c r="MXW826" s="399"/>
      <c r="MXX826" s="399"/>
      <c r="MXY826" s="399"/>
      <c r="MXZ826" s="399"/>
      <c r="MYA826" s="399"/>
      <c r="MYB826" s="399"/>
      <c r="MYC826" s="399"/>
      <c r="MYD826" s="399"/>
      <c r="MYE826" s="399"/>
      <c r="MYF826" s="399"/>
      <c r="MYG826" s="399"/>
      <c r="MYH826" s="399"/>
      <c r="MYI826" s="399"/>
      <c r="MYJ826" s="399"/>
      <c r="MYK826" s="399"/>
      <c r="MYL826" s="399"/>
      <c r="MYM826" s="399"/>
      <c r="MYN826" s="399"/>
      <c r="MYO826" s="399"/>
      <c r="MYP826" s="399"/>
      <c r="MYQ826" s="399"/>
      <c r="MYR826" s="399"/>
      <c r="MYS826" s="399"/>
      <c r="MYT826" s="399"/>
      <c r="MYU826" s="399"/>
      <c r="MYV826" s="399"/>
      <c r="MYW826" s="399"/>
      <c r="MYX826" s="399"/>
      <c r="MYY826" s="399"/>
      <c r="MYZ826" s="399"/>
      <c r="MZA826" s="399"/>
      <c r="MZB826" s="399"/>
      <c r="MZC826" s="399"/>
      <c r="MZD826" s="399"/>
      <c r="MZE826" s="399"/>
      <c r="MZF826" s="399"/>
      <c r="MZG826" s="399"/>
      <c r="MZH826" s="399"/>
      <c r="MZI826" s="399"/>
      <c r="MZJ826" s="399"/>
      <c r="MZK826" s="399"/>
      <c r="MZL826" s="399"/>
      <c r="MZM826" s="399"/>
      <c r="MZN826" s="399"/>
      <c r="MZO826" s="399"/>
      <c r="MZP826" s="399"/>
      <c r="MZQ826" s="399"/>
      <c r="MZR826" s="399"/>
      <c r="MZS826" s="399"/>
      <c r="MZT826" s="399"/>
      <c r="MZU826" s="399"/>
      <c r="MZV826" s="399"/>
      <c r="MZW826" s="399"/>
      <c r="MZX826" s="399"/>
      <c r="MZY826" s="399"/>
      <c r="MZZ826" s="399"/>
      <c r="NAA826" s="399"/>
      <c r="NAB826" s="399"/>
      <c r="NAC826" s="399"/>
      <c r="NAD826" s="399"/>
      <c r="NAE826" s="399"/>
      <c r="NAF826" s="399"/>
      <c r="NAG826" s="399"/>
      <c r="NAH826" s="399"/>
      <c r="NAI826" s="399"/>
      <c r="NAJ826" s="399"/>
      <c r="NAK826" s="399"/>
      <c r="NAL826" s="399"/>
      <c r="NAM826" s="399"/>
      <c r="NAN826" s="399"/>
      <c r="NAO826" s="399"/>
      <c r="NAP826" s="399"/>
      <c r="NAQ826" s="399"/>
      <c r="NAR826" s="399"/>
      <c r="NAS826" s="399"/>
      <c r="NAT826" s="399"/>
      <c r="NAU826" s="399"/>
      <c r="NAV826" s="399"/>
      <c r="NAW826" s="399"/>
      <c r="NAX826" s="399"/>
      <c r="NAY826" s="399"/>
      <c r="NAZ826" s="399"/>
      <c r="NBA826" s="399"/>
      <c r="NBB826" s="399"/>
      <c r="NBC826" s="399"/>
      <c r="NBD826" s="399"/>
      <c r="NBE826" s="399"/>
      <c r="NBF826" s="399"/>
      <c r="NBG826" s="399"/>
      <c r="NBH826" s="399"/>
      <c r="NBI826" s="399"/>
      <c r="NBJ826" s="399"/>
      <c r="NBK826" s="399"/>
      <c r="NBL826" s="399"/>
      <c r="NBM826" s="399"/>
      <c r="NBN826" s="399"/>
      <c r="NBO826" s="399"/>
      <c r="NBP826" s="399"/>
      <c r="NBQ826" s="399"/>
      <c r="NBR826" s="399"/>
      <c r="NBS826" s="399"/>
      <c r="NBT826" s="399"/>
      <c r="NBU826" s="399"/>
      <c r="NBV826" s="399"/>
      <c r="NBW826" s="399"/>
      <c r="NBX826" s="399"/>
      <c r="NBY826" s="399"/>
      <c r="NBZ826" s="399"/>
      <c r="NCA826" s="399"/>
      <c r="NCB826" s="399"/>
      <c r="NCC826" s="399"/>
      <c r="NCD826" s="399"/>
      <c r="NCE826" s="399"/>
      <c r="NCF826" s="399"/>
      <c r="NCG826" s="399"/>
      <c r="NCH826" s="399"/>
      <c r="NCI826" s="399"/>
      <c r="NCJ826" s="399"/>
      <c r="NCK826" s="399"/>
      <c r="NCL826" s="399"/>
      <c r="NCM826" s="399"/>
      <c r="NCN826" s="399"/>
      <c r="NCO826" s="399"/>
      <c r="NCP826" s="399"/>
      <c r="NCQ826" s="399"/>
      <c r="NCR826" s="399"/>
      <c r="NCS826" s="399"/>
      <c r="NCT826" s="399"/>
      <c r="NCU826" s="399"/>
      <c r="NCV826" s="399"/>
      <c r="NCW826" s="399"/>
      <c r="NCX826" s="399"/>
      <c r="NCY826" s="399"/>
      <c r="NCZ826" s="399"/>
      <c r="NDA826" s="399"/>
      <c r="NDB826" s="399"/>
      <c r="NDC826" s="399"/>
      <c r="NDD826" s="399"/>
      <c r="NDE826" s="399"/>
      <c r="NDF826" s="399"/>
      <c r="NDG826" s="399"/>
      <c r="NDH826" s="399"/>
      <c r="NDI826" s="399"/>
      <c r="NDJ826" s="399"/>
      <c r="NDK826" s="399"/>
      <c r="NDL826" s="399"/>
      <c r="NDM826" s="399"/>
      <c r="NDN826" s="399"/>
      <c r="NDO826" s="399"/>
      <c r="NDP826" s="399"/>
      <c r="NDQ826" s="399"/>
      <c r="NDR826" s="399"/>
      <c r="NDS826" s="399"/>
      <c r="NDT826" s="399"/>
      <c r="NDU826" s="399"/>
      <c r="NDV826" s="399"/>
      <c r="NDW826" s="399"/>
      <c r="NDX826" s="399"/>
      <c r="NDY826" s="399"/>
      <c r="NDZ826" s="399"/>
      <c r="NEA826" s="399"/>
      <c r="NEB826" s="399"/>
      <c r="NEC826" s="399"/>
      <c r="NED826" s="399"/>
      <c r="NEE826" s="399"/>
      <c r="NEF826" s="399"/>
      <c r="NEG826" s="399"/>
      <c r="NEH826" s="399"/>
      <c r="NEI826" s="399"/>
      <c r="NEJ826" s="399"/>
      <c r="NEK826" s="399"/>
      <c r="NEL826" s="399"/>
      <c r="NEM826" s="399"/>
      <c r="NEN826" s="399"/>
      <c r="NEO826" s="399"/>
      <c r="NEP826" s="399"/>
      <c r="NEQ826" s="399"/>
      <c r="NER826" s="399"/>
      <c r="NES826" s="399"/>
      <c r="NET826" s="399"/>
      <c r="NEU826" s="399"/>
      <c r="NEV826" s="399"/>
      <c r="NEW826" s="399"/>
      <c r="NEX826" s="399"/>
      <c r="NEY826" s="399"/>
      <c r="NEZ826" s="399"/>
      <c r="NFA826" s="399"/>
      <c r="NFB826" s="399"/>
      <c r="NFC826" s="399"/>
      <c r="NFD826" s="399"/>
      <c r="NFE826" s="399"/>
      <c r="NFF826" s="399"/>
      <c r="NFG826" s="399"/>
      <c r="NFH826" s="399"/>
      <c r="NFI826" s="399"/>
      <c r="NFJ826" s="399"/>
      <c r="NFK826" s="399"/>
      <c r="NFL826" s="399"/>
      <c r="NFM826" s="399"/>
      <c r="NFN826" s="399"/>
      <c r="NFO826" s="399"/>
      <c r="NFP826" s="399"/>
      <c r="NFQ826" s="399"/>
      <c r="NFR826" s="399"/>
      <c r="NFS826" s="399"/>
      <c r="NFT826" s="399"/>
      <c r="NFU826" s="399"/>
      <c r="NFV826" s="399"/>
      <c r="NFW826" s="399"/>
      <c r="NFX826" s="399"/>
      <c r="NFY826" s="399"/>
      <c r="NFZ826" s="399"/>
      <c r="NGA826" s="399"/>
      <c r="NGB826" s="399"/>
      <c r="NGC826" s="399"/>
      <c r="NGD826" s="399"/>
      <c r="NGE826" s="399"/>
      <c r="NGF826" s="399"/>
      <c r="NGG826" s="399"/>
      <c r="NGH826" s="399"/>
      <c r="NGI826" s="399"/>
      <c r="NGJ826" s="399"/>
      <c r="NGK826" s="399"/>
      <c r="NGL826" s="399"/>
      <c r="NGM826" s="399"/>
      <c r="NGN826" s="399"/>
      <c r="NGO826" s="399"/>
      <c r="NGP826" s="399"/>
      <c r="NGQ826" s="399"/>
      <c r="NGR826" s="399"/>
      <c r="NGS826" s="399"/>
      <c r="NGT826" s="399"/>
      <c r="NGU826" s="399"/>
      <c r="NGV826" s="399"/>
      <c r="NGW826" s="399"/>
      <c r="NGX826" s="399"/>
      <c r="NGY826" s="399"/>
      <c r="NGZ826" s="399"/>
      <c r="NHA826" s="399"/>
      <c r="NHB826" s="399"/>
      <c r="NHC826" s="399"/>
      <c r="NHD826" s="399"/>
      <c r="NHE826" s="399"/>
      <c r="NHF826" s="399"/>
      <c r="NHG826" s="399"/>
      <c r="NHH826" s="399"/>
      <c r="NHI826" s="399"/>
      <c r="NHJ826" s="399"/>
      <c r="NHK826" s="399"/>
      <c r="NHL826" s="399"/>
      <c r="NHM826" s="399"/>
      <c r="NHN826" s="399"/>
      <c r="NHO826" s="399"/>
      <c r="NHP826" s="399"/>
      <c r="NHQ826" s="399"/>
      <c r="NHR826" s="399"/>
      <c r="NHS826" s="399"/>
      <c r="NHT826" s="399"/>
      <c r="NHU826" s="399"/>
      <c r="NHV826" s="399"/>
      <c r="NHW826" s="399"/>
      <c r="NHX826" s="399"/>
      <c r="NHY826" s="399"/>
      <c r="NHZ826" s="399"/>
      <c r="NIA826" s="399"/>
      <c r="NIB826" s="399"/>
      <c r="NIC826" s="399"/>
      <c r="NID826" s="399"/>
      <c r="NIE826" s="399"/>
      <c r="NIF826" s="399"/>
      <c r="NIG826" s="399"/>
      <c r="NIH826" s="399"/>
      <c r="NII826" s="399"/>
      <c r="NIJ826" s="399"/>
      <c r="NIK826" s="399"/>
      <c r="NIL826" s="399"/>
      <c r="NIM826" s="399"/>
      <c r="NIN826" s="399"/>
      <c r="NIO826" s="399"/>
      <c r="NIP826" s="399"/>
      <c r="NIQ826" s="399"/>
      <c r="NIR826" s="399"/>
      <c r="NIS826" s="399"/>
      <c r="NIT826" s="399"/>
      <c r="NIU826" s="399"/>
      <c r="NIV826" s="399"/>
      <c r="NIW826" s="399"/>
      <c r="NIX826" s="399"/>
      <c r="NIY826" s="399"/>
      <c r="NIZ826" s="399"/>
      <c r="NJA826" s="399"/>
      <c r="NJB826" s="399"/>
      <c r="NJC826" s="399"/>
      <c r="NJD826" s="399"/>
      <c r="NJE826" s="399"/>
      <c r="NJF826" s="399"/>
      <c r="NJG826" s="399"/>
      <c r="NJH826" s="399"/>
      <c r="NJI826" s="399"/>
      <c r="NJJ826" s="399"/>
      <c r="NJK826" s="399"/>
      <c r="NJL826" s="399"/>
      <c r="NJM826" s="399"/>
      <c r="NJN826" s="399"/>
      <c r="NJO826" s="399"/>
      <c r="NJP826" s="399"/>
      <c r="NJQ826" s="399"/>
      <c r="NJR826" s="399"/>
      <c r="NJS826" s="399"/>
      <c r="NJT826" s="399"/>
      <c r="NJU826" s="399"/>
      <c r="NJV826" s="399"/>
      <c r="NJW826" s="399"/>
      <c r="NJX826" s="399"/>
      <c r="NJY826" s="399"/>
      <c r="NJZ826" s="399"/>
      <c r="NKA826" s="399"/>
      <c r="NKB826" s="399"/>
      <c r="NKC826" s="399"/>
      <c r="NKD826" s="399"/>
      <c r="NKE826" s="399"/>
      <c r="NKF826" s="399"/>
      <c r="NKG826" s="399"/>
      <c r="NKH826" s="399"/>
      <c r="NKI826" s="399"/>
      <c r="NKJ826" s="399"/>
      <c r="NKK826" s="399"/>
      <c r="NKL826" s="399"/>
      <c r="NKM826" s="399"/>
      <c r="NKN826" s="399"/>
      <c r="NKO826" s="399"/>
      <c r="NKP826" s="399"/>
      <c r="NKQ826" s="399"/>
      <c r="NKR826" s="399"/>
      <c r="NKS826" s="399"/>
      <c r="NKT826" s="399"/>
      <c r="NKU826" s="399"/>
      <c r="NKV826" s="399"/>
      <c r="NKW826" s="399"/>
      <c r="NKX826" s="399"/>
      <c r="NKY826" s="399"/>
      <c r="NKZ826" s="399"/>
      <c r="NLA826" s="399"/>
      <c r="NLB826" s="399"/>
      <c r="NLC826" s="399"/>
      <c r="NLD826" s="399"/>
      <c r="NLE826" s="399"/>
      <c r="NLF826" s="399"/>
      <c r="NLG826" s="399"/>
      <c r="NLH826" s="399"/>
      <c r="NLI826" s="399"/>
      <c r="NLJ826" s="399"/>
      <c r="NLK826" s="399"/>
      <c r="NLL826" s="399"/>
      <c r="NLM826" s="399"/>
      <c r="NLN826" s="399"/>
      <c r="NLO826" s="399"/>
      <c r="NLP826" s="399"/>
      <c r="NLQ826" s="399"/>
      <c r="NLR826" s="399"/>
      <c r="NLS826" s="399"/>
      <c r="NLT826" s="399"/>
      <c r="NLU826" s="399"/>
      <c r="NLV826" s="399"/>
      <c r="NLW826" s="399"/>
      <c r="NLX826" s="399"/>
      <c r="NLY826" s="399"/>
      <c r="NLZ826" s="399"/>
      <c r="NMA826" s="399"/>
      <c r="NMB826" s="399"/>
      <c r="NMC826" s="399"/>
      <c r="NMD826" s="399"/>
      <c r="NME826" s="399"/>
      <c r="NMF826" s="399"/>
      <c r="NMG826" s="399"/>
      <c r="NMH826" s="399"/>
      <c r="NMI826" s="399"/>
      <c r="NMJ826" s="399"/>
      <c r="NMK826" s="399"/>
      <c r="NML826" s="399"/>
      <c r="NMM826" s="399"/>
      <c r="NMN826" s="399"/>
      <c r="NMO826" s="399"/>
      <c r="NMP826" s="399"/>
      <c r="NMQ826" s="399"/>
      <c r="NMR826" s="399"/>
      <c r="NMS826" s="399"/>
      <c r="NMT826" s="399"/>
      <c r="NMU826" s="399"/>
      <c r="NMV826" s="399"/>
      <c r="NMW826" s="399"/>
      <c r="NMX826" s="399"/>
      <c r="NMY826" s="399"/>
      <c r="NMZ826" s="399"/>
      <c r="NNA826" s="399"/>
      <c r="NNB826" s="399"/>
      <c r="NNC826" s="399"/>
      <c r="NND826" s="399"/>
      <c r="NNE826" s="399"/>
      <c r="NNF826" s="399"/>
      <c r="NNG826" s="399"/>
      <c r="NNH826" s="399"/>
      <c r="NNI826" s="399"/>
      <c r="NNJ826" s="399"/>
      <c r="NNK826" s="399"/>
      <c r="NNL826" s="399"/>
      <c r="NNM826" s="399"/>
      <c r="NNN826" s="399"/>
      <c r="NNO826" s="399"/>
      <c r="NNP826" s="399"/>
      <c r="NNQ826" s="399"/>
      <c r="NNR826" s="399"/>
      <c r="NNS826" s="399"/>
      <c r="NNT826" s="399"/>
      <c r="NNU826" s="399"/>
      <c r="NNV826" s="399"/>
      <c r="NNW826" s="399"/>
      <c r="NNX826" s="399"/>
      <c r="NNY826" s="399"/>
      <c r="NNZ826" s="399"/>
      <c r="NOA826" s="399"/>
      <c r="NOB826" s="399"/>
      <c r="NOC826" s="399"/>
      <c r="NOD826" s="399"/>
      <c r="NOE826" s="399"/>
      <c r="NOF826" s="399"/>
      <c r="NOG826" s="399"/>
      <c r="NOH826" s="399"/>
      <c r="NOI826" s="399"/>
      <c r="NOJ826" s="399"/>
      <c r="NOK826" s="399"/>
      <c r="NOL826" s="399"/>
      <c r="NOM826" s="399"/>
      <c r="NON826" s="399"/>
      <c r="NOO826" s="399"/>
      <c r="NOP826" s="399"/>
      <c r="NOQ826" s="399"/>
      <c r="NOR826" s="399"/>
      <c r="NOS826" s="399"/>
      <c r="NOT826" s="399"/>
      <c r="NOU826" s="399"/>
      <c r="NOV826" s="399"/>
      <c r="NOW826" s="399"/>
      <c r="NOX826" s="399"/>
      <c r="NOY826" s="399"/>
      <c r="NOZ826" s="399"/>
      <c r="NPA826" s="399"/>
      <c r="NPB826" s="399"/>
      <c r="NPC826" s="399"/>
      <c r="NPD826" s="399"/>
      <c r="NPE826" s="399"/>
      <c r="NPF826" s="399"/>
      <c r="NPG826" s="399"/>
      <c r="NPH826" s="399"/>
      <c r="NPI826" s="399"/>
      <c r="NPJ826" s="399"/>
      <c r="NPK826" s="399"/>
      <c r="NPL826" s="399"/>
      <c r="NPM826" s="399"/>
      <c r="NPN826" s="399"/>
      <c r="NPO826" s="399"/>
      <c r="NPP826" s="399"/>
      <c r="NPQ826" s="399"/>
      <c r="NPR826" s="399"/>
      <c r="NPS826" s="399"/>
      <c r="NPT826" s="399"/>
      <c r="NPU826" s="399"/>
      <c r="NPV826" s="399"/>
      <c r="NPW826" s="399"/>
      <c r="NPX826" s="399"/>
      <c r="NPY826" s="399"/>
      <c r="NPZ826" s="399"/>
      <c r="NQA826" s="399"/>
      <c r="NQB826" s="399"/>
      <c r="NQC826" s="399"/>
      <c r="NQD826" s="399"/>
      <c r="NQE826" s="399"/>
      <c r="NQF826" s="399"/>
      <c r="NQG826" s="399"/>
      <c r="NQH826" s="399"/>
      <c r="NQI826" s="399"/>
      <c r="NQJ826" s="399"/>
      <c r="NQK826" s="399"/>
      <c r="NQL826" s="399"/>
      <c r="NQM826" s="399"/>
      <c r="NQN826" s="399"/>
      <c r="NQO826" s="399"/>
      <c r="NQP826" s="399"/>
      <c r="NQQ826" s="399"/>
      <c r="NQR826" s="399"/>
      <c r="NQS826" s="399"/>
      <c r="NQT826" s="399"/>
      <c r="NQU826" s="399"/>
      <c r="NQV826" s="399"/>
      <c r="NQW826" s="399"/>
      <c r="NQX826" s="399"/>
      <c r="NQY826" s="399"/>
      <c r="NQZ826" s="399"/>
      <c r="NRA826" s="399"/>
      <c r="NRB826" s="399"/>
      <c r="NRC826" s="399"/>
      <c r="NRD826" s="399"/>
      <c r="NRE826" s="399"/>
      <c r="NRF826" s="399"/>
      <c r="NRG826" s="399"/>
      <c r="NRH826" s="399"/>
      <c r="NRI826" s="399"/>
      <c r="NRJ826" s="399"/>
      <c r="NRK826" s="399"/>
      <c r="NRL826" s="399"/>
      <c r="NRM826" s="399"/>
      <c r="NRN826" s="399"/>
      <c r="NRO826" s="399"/>
      <c r="NRP826" s="399"/>
      <c r="NRQ826" s="399"/>
      <c r="NRR826" s="399"/>
      <c r="NRS826" s="399"/>
      <c r="NRT826" s="399"/>
      <c r="NRU826" s="399"/>
      <c r="NRV826" s="399"/>
      <c r="NRW826" s="399"/>
      <c r="NRX826" s="399"/>
      <c r="NRY826" s="399"/>
      <c r="NRZ826" s="399"/>
      <c r="NSA826" s="399"/>
      <c r="NSB826" s="399"/>
      <c r="NSC826" s="399"/>
      <c r="NSD826" s="399"/>
      <c r="NSE826" s="399"/>
      <c r="NSF826" s="399"/>
      <c r="NSG826" s="399"/>
      <c r="NSH826" s="399"/>
      <c r="NSI826" s="399"/>
      <c r="NSJ826" s="399"/>
      <c r="NSK826" s="399"/>
      <c r="NSL826" s="399"/>
      <c r="NSM826" s="399"/>
      <c r="NSN826" s="399"/>
      <c r="NSO826" s="399"/>
      <c r="NSP826" s="399"/>
      <c r="NSQ826" s="399"/>
      <c r="NSR826" s="399"/>
      <c r="NSS826" s="399"/>
      <c r="NST826" s="399"/>
      <c r="NSU826" s="399"/>
      <c r="NSV826" s="399"/>
      <c r="NSW826" s="399"/>
      <c r="NSX826" s="399"/>
      <c r="NSY826" s="399"/>
      <c r="NSZ826" s="399"/>
      <c r="NTA826" s="399"/>
      <c r="NTB826" s="399"/>
      <c r="NTC826" s="399"/>
      <c r="NTD826" s="399"/>
      <c r="NTE826" s="399"/>
      <c r="NTF826" s="399"/>
      <c r="NTG826" s="399"/>
      <c r="NTH826" s="399"/>
      <c r="NTI826" s="399"/>
      <c r="NTJ826" s="399"/>
      <c r="NTK826" s="399"/>
      <c r="NTL826" s="399"/>
      <c r="NTM826" s="399"/>
      <c r="NTN826" s="399"/>
      <c r="NTO826" s="399"/>
      <c r="NTP826" s="399"/>
      <c r="NTQ826" s="399"/>
      <c r="NTR826" s="399"/>
      <c r="NTS826" s="399"/>
      <c r="NTT826" s="399"/>
      <c r="NTU826" s="399"/>
      <c r="NTV826" s="399"/>
      <c r="NTW826" s="399"/>
      <c r="NTX826" s="399"/>
      <c r="NTY826" s="399"/>
      <c r="NTZ826" s="399"/>
      <c r="NUA826" s="399"/>
      <c r="NUB826" s="399"/>
      <c r="NUC826" s="399"/>
      <c r="NUD826" s="399"/>
      <c r="NUE826" s="399"/>
      <c r="NUF826" s="399"/>
      <c r="NUG826" s="399"/>
      <c r="NUH826" s="399"/>
      <c r="NUI826" s="399"/>
      <c r="NUJ826" s="399"/>
      <c r="NUK826" s="399"/>
      <c r="NUL826" s="399"/>
      <c r="NUM826" s="399"/>
      <c r="NUN826" s="399"/>
      <c r="NUO826" s="399"/>
      <c r="NUP826" s="399"/>
      <c r="NUQ826" s="399"/>
      <c r="NUR826" s="399"/>
      <c r="NUS826" s="399"/>
      <c r="NUT826" s="399"/>
      <c r="NUU826" s="399"/>
      <c r="NUV826" s="399"/>
      <c r="NUW826" s="399"/>
      <c r="NUX826" s="399"/>
      <c r="NUY826" s="399"/>
      <c r="NUZ826" s="399"/>
      <c r="NVA826" s="399"/>
      <c r="NVB826" s="399"/>
      <c r="NVC826" s="399"/>
      <c r="NVD826" s="399"/>
      <c r="NVE826" s="399"/>
      <c r="NVF826" s="399"/>
      <c r="NVG826" s="399"/>
      <c r="NVH826" s="399"/>
      <c r="NVI826" s="399"/>
      <c r="NVJ826" s="399"/>
      <c r="NVK826" s="399"/>
      <c r="NVL826" s="399"/>
      <c r="NVM826" s="399"/>
      <c r="NVN826" s="399"/>
      <c r="NVO826" s="399"/>
      <c r="NVP826" s="399"/>
      <c r="NVQ826" s="399"/>
      <c r="NVR826" s="399"/>
      <c r="NVS826" s="399"/>
      <c r="NVT826" s="399"/>
      <c r="NVU826" s="399"/>
      <c r="NVV826" s="399"/>
      <c r="NVW826" s="399"/>
      <c r="NVX826" s="399"/>
      <c r="NVY826" s="399"/>
      <c r="NVZ826" s="399"/>
      <c r="NWA826" s="399"/>
      <c r="NWB826" s="399"/>
      <c r="NWC826" s="399"/>
      <c r="NWD826" s="399"/>
      <c r="NWE826" s="399"/>
      <c r="NWF826" s="399"/>
      <c r="NWG826" s="399"/>
      <c r="NWH826" s="399"/>
      <c r="NWI826" s="399"/>
      <c r="NWJ826" s="399"/>
      <c r="NWK826" s="399"/>
      <c r="NWL826" s="399"/>
      <c r="NWM826" s="399"/>
      <c r="NWN826" s="399"/>
      <c r="NWO826" s="399"/>
      <c r="NWP826" s="399"/>
      <c r="NWQ826" s="399"/>
      <c r="NWR826" s="399"/>
      <c r="NWS826" s="399"/>
      <c r="NWT826" s="399"/>
      <c r="NWU826" s="399"/>
      <c r="NWV826" s="399"/>
      <c r="NWW826" s="399"/>
      <c r="NWX826" s="399"/>
      <c r="NWY826" s="399"/>
      <c r="NWZ826" s="399"/>
      <c r="NXA826" s="399"/>
      <c r="NXB826" s="399"/>
      <c r="NXC826" s="399"/>
      <c r="NXD826" s="399"/>
      <c r="NXE826" s="399"/>
      <c r="NXF826" s="399"/>
      <c r="NXG826" s="399"/>
      <c r="NXH826" s="399"/>
      <c r="NXI826" s="399"/>
      <c r="NXJ826" s="399"/>
      <c r="NXK826" s="399"/>
      <c r="NXL826" s="399"/>
      <c r="NXM826" s="399"/>
      <c r="NXN826" s="399"/>
      <c r="NXO826" s="399"/>
      <c r="NXP826" s="399"/>
      <c r="NXQ826" s="399"/>
      <c r="NXR826" s="399"/>
      <c r="NXS826" s="399"/>
      <c r="NXT826" s="399"/>
      <c r="NXU826" s="399"/>
      <c r="NXV826" s="399"/>
      <c r="NXW826" s="399"/>
      <c r="NXX826" s="399"/>
      <c r="NXY826" s="399"/>
      <c r="NXZ826" s="399"/>
      <c r="NYA826" s="399"/>
      <c r="NYB826" s="399"/>
      <c r="NYC826" s="399"/>
      <c r="NYD826" s="399"/>
      <c r="NYE826" s="399"/>
      <c r="NYF826" s="399"/>
      <c r="NYG826" s="399"/>
      <c r="NYH826" s="399"/>
      <c r="NYI826" s="399"/>
      <c r="NYJ826" s="399"/>
      <c r="NYK826" s="399"/>
      <c r="NYL826" s="399"/>
      <c r="NYM826" s="399"/>
      <c r="NYN826" s="399"/>
      <c r="NYO826" s="399"/>
      <c r="NYP826" s="399"/>
      <c r="NYQ826" s="399"/>
      <c r="NYR826" s="399"/>
      <c r="NYS826" s="399"/>
      <c r="NYT826" s="399"/>
      <c r="NYU826" s="399"/>
      <c r="NYV826" s="399"/>
      <c r="NYW826" s="399"/>
      <c r="NYX826" s="399"/>
      <c r="NYY826" s="399"/>
      <c r="NYZ826" s="399"/>
      <c r="NZA826" s="399"/>
      <c r="NZB826" s="399"/>
      <c r="NZC826" s="399"/>
      <c r="NZD826" s="399"/>
      <c r="NZE826" s="399"/>
      <c r="NZF826" s="399"/>
      <c r="NZG826" s="399"/>
      <c r="NZH826" s="399"/>
      <c r="NZI826" s="399"/>
      <c r="NZJ826" s="399"/>
      <c r="NZK826" s="399"/>
      <c r="NZL826" s="399"/>
      <c r="NZM826" s="399"/>
      <c r="NZN826" s="399"/>
      <c r="NZO826" s="399"/>
      <c r="NZP826" s="399"/>
      <c r="NZQ826" s="399"/>
      <c r="NZR826" s="399"/>
      <c r="NZS826" s="399"/>
      <c r="NZT826" s="399"/>
      <c r="NZU826" s="399"/>
      <c r="NZV826" s="399"/>
      <c r="NZW826" s="399"/>
      <c r="NZX826" s="399"/>
      <c r="NZY826" s="399"/>
      <c r="NZZ826" s="399"/>
      <c r="OAA826" s="399"/>
      <c r="OAB826" s="399"/>
      <c r="OAC826" s="399"/>
      <c r="OAD826" s="399"/>
      <c r="OAE826" s="399"/>
      <c r="OAF826" s="399"/>
      <c r="OAG826" s="399"/>
      <c r="OAH826" s="399"/>
      <c r="OAI826" s="399"/>
      <c r="OAJ826" s="399"/>
      <c r="OAK826" s="399"/>
      <c r="OAL826" s="399"/>
      <c r="OAM826" s="399"/>
      <c r="OAN826" s="399"/>
      <c r="OAO826" s="399"/>
      <c r="OAP826" s="399"/>
      <c r="OAQ826" s="399"/>
      <c r="OAR826" s="399"/>
      <c r="OAS826" s="399"/>
      <c r="OAT826" s="399"/>
      <c r="OAU826" s="399"/>
      <c r="OAV826" s="399"/>
      <c r="OAW826" s="399"/>
      <c r="OAX826" s="399"/>
      <c r="OAY826" s="399"/>
      <c r="OAZ826" s="399"/>
      <c r="OBA826" s="399"/>
      <c r="OBB826" s="399"/>
      <c r="OBC826" s="399"/>
      <c r="OBD826" s="399"/>
      <c r="OBE826" s="399"/>
      <c r="OBF826" s="399"/>
      <c r="OBG826" s="399"/>
      <c r="OBH826" s="399"/>
      <c r="OBI826" s="399"/>
      <c r="OBJ826" s="399"/>
      <c r="OBK826" s="399"/>
      <c r="OBL826" s="399"/>
      <c r="OBM826" s="399"/>
      <c r="OBN826" s="399"/>
      <c r="OBO826" s="399"/>
      <c r="OBP826" s="399"/>
      <c r="OBQ826" s="399"/>
      <c r="OBR826" s="399"/>
      <c r="OBS826" s="399"/>
      <c r="OBT826" s="399"/>
      <c r="OBU826" s="399"/>
      <c r="OBV826" s="399"/>
      <c r="OBW826" s="399"/>
      <c r="OBX826" s="399"/>
      <c r="OBY826" s="399"/>
      <c r="OBZ826" s="399"/>
      <c r="OCA826" s="399"/>
      <c r="OCB826" s="399"/>
      <c r="OCC826" s="399"/>
      <c r="OCD826" s="399"/>
      <c r="OCE826" s="399"/>
      <c r="OCF826" s="399"/>
      <c r="OCG826" s="399"/>
      <c r="OCH826" s="399"/>
      <c r="OCI826" s="399"/>
      <c r="OCJ826" s="399"/>
      <c r="OCK826" s="399"/>
      <c r="OCL826" s="399"/>
      <c r="OCM826" s="399"/>
      <c r="OCN826" s="399"/>
      <c r="OCO826" s="399"/>
      <c r="OCP826" s="399"/>
      <c r="OCQ826" s="399"/>
      <c r="OCR826" s="399"/>
      <c r="OCS826" s="399"/>
      <c r="OCT826" s="399"/>
      <c r="OCU826" s="399"/>
      <c r="OCV826" s="399"/>
      <c r="OCW826" s="399"/>
      <c r="OCX826" s="399"/>
      <c r="OCY826" s="399"/>
      <c r="OCZ826" s="399"/>
      <c r="ODA826" s="399"/>
      <c r="ODB826" s="399"/>
      <c r="ODC826" s="399"/>
      <c r="ODD826" s="399"/>
      <c r="ODE826" s="399"/>
      <c r="ODF826" s="399"/>
      <c r="ODG826" s="399"/>
      <c r="ODH826" s="399"/>
      <c r="ODI826" s="399"/>
      <c r="ODJ826" s="399"/>
      <c r="ODK826" s="399"/>
      <c r="ODL826" s="399"/>
      <c r="ODM826" s="399"/>
      <c r="ODN826" s="399"/>
      <c r="ODO826" s="399"/>
      <c r="ODP826" s="399"/>
      <c r="ODQ826" s="399"/>
      <c r="ODR826" s="399"/>
      <c r="ODS826" s="399"/>
      <c r="ODT826" s="399"/>
      <c r="ODU826" s="399"/>
      <c r="ODV826" s="399"/>
      <c r="ODW826" s="399"/>
      <c r="ODX826" s="399"/>
      <c r="ODY826" s="399"/>
      <c r="ODZ826" s="399"/>
      <c r="OEA826" s="399"/>
      <c r="OEB826" s="399"/>
      <c r="OEC826" s="399"/>
      <c r="OED826" s="399"/>
      <c r="OEE826" s="399"/>
      <c r="OEF826" s="399"/>
      <c r="OEG826" s="399"/>
      <c r="OEH826" s="399"/>
      <c r="OEI826" s="399"/>
      <c r="OEJ826" s="399"/>
      <c r="OEK826" s="399"/>
      <c r="OEL826" s="399"/>
      <c r="OEM826" s="399"/>
      <c r="OEN826" s="399"/>
      <c r="OEO826" s="399"/>
      <c r="OEP826" s="399"/>
      <c r="OEQ826" s="399"/>
      <c r="OER826" s="399"/>
      <c r="OES826" s="399"/>
      <c r="OET826" s="399"/>
      <c r="OEU826" s="399"/>
      <c r="OEV826" s="399"/>
      <c r="OEW826" s="399"/>
      <c r="OEX826" s="399"/>
      <c r="OEY826" s="399"/>
      <c r="OEZ826" s="399"/>
      <c r="OFA826" s="399"/>
      <c r="OFB826" s="399"/>
      <c r="OFC826" s="399"/>
      <c r="OFD826" s="399"/>
      <c r="OFE826" s="399"/>
      <c r="OFF826" s="399"/>
      <c r="OFG826" s="399"/>
      <c r="OFH826" s="399"/>
      <c r="OFI826" s="399"/>
      <c r="OFJ826" s="399"/>
      <c r="OFK826" s="399"/>
      <c r="OFL826" s="399"/>
      <c r="OFM826" s="399"/>
      <c r="OFN826" s="399"/>
      <c r="OFO826" s="399"/>
      <c r="OFP826" s="399"/>
      <c r="OFQ826" s="399"/>
      <c r="OFR826" s="399"/>
      <c r="OFS826" s="399"/>
      <c r="OFT826" s="399"/>
      <c r="OFU826" s="399"/>
      <c r="OFV826" s="399"/>
      <c r="OFW826" s="399"/>
      <c r="OFX826" s="399"/>
      <c r="OFY826" s="399"/>
      <c r="OFZ826" s="399"/>
      <c r="OGA826" s="399"/>
      <c r="OGB826" s="399"/>
      <c r="OGC826" s="399"/>
      <c r="OGD826" s="399"/>
      <c r="OGE826" s="399"/>
      <c r="OGF826" s="399"/>
      <c r="OGG826" s="399"/>
      <c r="OGH826" s="399"/>
      <c r="OGI826" s="399"/>
      <c r="OGJ826" s="399"/>
      <c r="OGK826" s="399"/>
      <c r="OGL826" s="399"/>
      <c r="OGM826" s="399"/>
      <c r="OGN826" s="399"/>
      <c r="OGO826" s="399"/>
      <c r="OGP826" s="399"/>
      <c r="OGQ826" s="399"/>
      <c r="OGR826" s="399"/>
      <c r="OGS826" s="399"/>
      <c r="OGT826" s="399"/>
      <c r="OGU826" s="399"/>
      <c r="OGV826" s="399"/>
      <c r="OGW826" s="399"/>
      <c r="OGX826" s="399"/>
      <c r="OGY826" s="399"/>
      <c r="OGZ826" s="399"/>
      <c r="OHA826" s="399"/>
      <c r="OHB826" s="399"/>
      <c r="OHC826" s="399"/>
      <c r="OHD826" s="399"/>
      <c r="OHE826" s="399"/>
      <c r="OHF826" s="399"/>
      <c r="OHG826" s="399"/>
      <c r="OHH826" s="399"/>
      <c r="OHI826" s="399"/>
      <c r="OHJ826" s="399"/>
      <c r="OHK826" s="399"/>
      <c r="OHL826" s="399"/>
      <c r="OHM826" s="399"/>
      <c r="OHN826" s="399"/>
      <c r="OHO826" s="399"/>
      <c r="OHP826" s="399"/>
      <c r="OHQ826" s="399"/>
      <c r="OHR826" s="399"/>
      <c r="OHS826" s="399"/>
      <c r="OHT826" s="399"/>
      <c r="OHU826" s="399"/>
      <c r="OHV826" s="399"/>
      <c r="OHW826" s="399"/>
      <c r="OHX826" s="399"/>
      <c r="OHY826" s="399"/>
      <c r="OHZ826" s="399"/>
      <c r="OIA826" s="399"/>
      <c r="OIB826" s="399"/>
      <c r="OIC826" s="399"/>
      <c r="OID826" s="399"/>
      <c r="OIE826" s="399"/>
      <c r="OIF826" s="399"/>
      <c r="OIG826" s="399"/>
      <c r="OIH826" s="399"/>
      <c r="OII826" s="399"/>
      <c r="OIJ826" s="399"/>
      <c r="OIK826" s="399"/>
      <c r="OIL826" s="399"/>
      <c r="OIM826" s="399"/>
      <c r="OIN826" s="399"/>
      <c r="OIO826" s="399"/>
      <c r="OIP826" s="399"/>
      <c r="OIQ826" s="399"/>
      <c r="OIR826" s="399"/>
      <c r="OIS826" s="399"/>
      <c r="OIT826" s="399"/>
      <c r="OIU826" s="399"/>
      <c r="OIV826" s="399"/>
      <c r="OIW826" s="399"/>
      <c r="OIX826" s="399"/>
      <c r="OIY826" s="399"/>
      <c r="OIZ826" s="399"/>
      <c r="OJA826" s="399"/>
      <c r="OJB826" s="399"/>
      <c r="OJC826" s="399"/>
      <c r="OJD826" s="399"/>
      <c r="OJE826" s="399"/>
      <c r="OJF826" s="399"/>
      <c r="OJG826" s="399"/>
      <c r="OJH826" s="399"/>
      <c r="OJI826" s="399"/>
      <c r="OJJ826" s="399"/>
      <c r="OJK826" s="399"/>
      <c r="OJL826" s="399"/>
      <c r="OJM826" s="399"/>
      <c r="OJN826" s="399"/>
      <c r="OJO826" s="399"/>
      <c r="OJP826" s="399"/>
      <c r="OJQ826" s="399"/>
      <c r="OJR826" s="399"/>
      <c r="OJS826" s="399"/>
      <c r="OJT826" s="399"/>
      <c r="OJU826" s="399"/>
      <c r="OJV826" s="399"/>
      <c r="OJW826" s="399"/>
      <c r="OJX826" s="399"/>
      <c r="OJY826" s="399"/>
      <c r="OJZ826" s="399"/>
      <c r="OKA826" s="399"/>
      <c r="OKB826" s="399"/>
      <c r="OKC826" s="399"/>
      <c r="OKD826" s="399"/>
      <c r="OKE826" s="399"/>
      <c r="OKF826" s="399"/>
      <c r="OKG826" s="399"/>
      <c r="OKH826" s="399"/>
      <c r="OKI826" s="399"/>
      <c r="OKJ826" s="399"/>
      <c r="OKK826" s="399"/>
      <c r="OKL826" s="399"/>
      <c r="OKM826" s="399"/>
      <c r="OKN826" s="399"/>
      <c r="OKO826" s="399"/>
      <c r="OKP826" s="399"/>
      <c r="OKQ826" s="399"/>
      <c r="OKR826" s="399"/>
      <c r="OKS826" s="399"/>
      <c r="OKT826" s="399"/>
      <c r="OKU826" s="399"/>
      <c r="OKV826" s="399"/>
      <c r="OKW826" s="399"/>
      <c r="OKX826" s="399"/>
      <c r="OKY826" s="399"/>
      <c r="OKZ826" s="399"/>
      <c r="OLA826" s="399"/>
      <c r="OLB826" s="399"/>
      <c r="OLC826" s="399"/>
      <c r="OLD826" s="399"/>
      <c r="OLE826" s="399"/>
      <c r="OLF826" s="399"/>
      <c r="OLG826" s="399"/>
      <c r="OLH826" s="399"/>
      <c r="OLI826" s="399"/>
      <c r="OLJ826" s="399"/>
      <c r="OLK826" s="399"/>
      <c r="OLL826" s="399"/>
      <c r="OLM826" s="399"/>
      <c r="OLN826" s="399"/>
      <c r="OLO826" s="399"/>
      <c r="OLP826" s="399"/>
      <c r="OLQ826" s="399"/>
      <c r="OLR826" s="399"/>
      <c r="OLS826" s="399"/>
      <c r="OLT826" s="399"/>
      <c r="OLU826" s="399"/>
      <c r="OLV826" s="399"/>
      <c r="OLW826" s="399"/>
      <c r="OLX826" s="399"/>
      <c r="OLY826" s="399"/>
      <c r="OLZ826" s="399"/>
      <c r="OMA826" s="399"/>
      <c r="OMB826" s="399"/>
      <c r="OMC826" s="399"/>
      <c r="OMD826" s="399"/>
      <c r="OME826" s="399"/>
      <c r="OMF826" s="399"/>
      <c r="OMG826" s="399"/>
      <c r="OMH826" s="399"/>
      <c r="OMI826" s="399"/>
      <c r="OMJ826" s="399"/>
      <c r="OMK826" s="399"/>
      <c r="OML826" s="399"/>
      <c r="OMM826" s="399"/>
      <c r="OMN826" s="399"/>
      <c r="OMO826" s="399"/>
      <c r="OMP826" s="399"/>
      <c r="OMQ826" s="399"/>
      <c r="OMR826" s="399"/>
      <c r="OMS826" s="399"/>
      <c r="OMT826" s="399"/>
      <c r="OMU826" s="399"/>
      <c r="OMV826" s="399"/>
      <c r="OMW826" s="399"/>
      <c r="OMX826" s="399"/>
      <c r="OMY826" s="399"/>
      <c r="OMZ826" s="399"/>
      <c r="ONA826" s="399"/>
      <c r="ONB826" s="399"/>
      <c r="ONC826" s="399"/>
      <c r="OND826" s="399"/>
      <c r="ONE826" s="399"/>
      <c r="ONF826" s="399"/>
      <c r="ONG826" s="399"/>
      <c r="ONH826" s="399"/>
      <c r="ONI826" s="399"/>
      <c r="ONJ826" s="399"/>
      <c r="ONK826" s="399"/>
      <c r="ONL826" s="399"/>
      <c r="ONM826" s="399"/>
      <c r="ONN826" s="399"/>
      <c r="ONO826" s="399"/>
      <c r="ONP826" s="399"/>
      <c r="ONQ826" s="399"/>
      <c r="ONR826" s="399"/>
      <c r="ONS826" s="399"/>
      <c r="ONT826" s="399"/>
      <c r="ONU826" s="399"/>
      <c r="ONV826" s="399"/>
      <c r="ONW826" s="399"/>
      <c r="ONX826" s="399"/>
      <c r="ONY826" s="399"/>
      <c r="ONZ826" s="399"/>
      <c r="OOA826" s="399"/>
      <c r="OOB826" s="399"/>
      <c r="OOC826" s="399"/>
      <c r="OOD826" s="399"/>
      <c r="OOE826" s="399"/>
      <c r="OOF826" s="399"/>
      <c r="OOG826" s="399"/>
      <c r="OOH826" s="399"/>
      <c r="OOI826" s="399"/>
      <c r="OOJ826" s="399"/>
      <c r="OOK826" s="399"/>
      <c r="OOL826" s="399"/>
      <c r="OOM826" s="399"/>
      <c r="OON826" s="399"/>
      <c r="OOO826" s="399"/>
      <c r="OOP826" s="399"/>
      <c r="OOQ826" s="399"/>
      <c r="OOR826" s="399"/>
      <c r="OOS826" s="399"/>
      <c r="OOT826" s="399"/>
      <c r="OOU826" s="399"/>
      <c r="OOV826" s="399"/>
      <c r="OOW826" s="399"/>
      <c r="OOX826" s="399"/>
      <c r="OOY826" s="399"/>
      <c r="OOZ826" s="399"/>
      <c r="OPA826" s="399"/>
      <c r="OPB826" s="399"/>
      <c r="OPC826" s="399"/>
      <c r="OPD826" s="399"/>
      <c r="OPE826" s="399"/>
      <c r="OPF826" s="399"/>
      <c r="OPG826" s="399"/>
      <c r="OPH826" s="399"/>
      <c r="OPI826" s="399"/>
      <c r="OPJ826" s="399"/>
      <c r="OPK826" s="399"/>
      <c r="OPL826" s="399"/>
      <c r="OPM826" s="399"/>
      <c r="OPN826" s="399"/>
      <c r="OPO826" s="399"/>
      <c r="OPP826" s="399"/>
      <c r="OPQ826" s="399"/>
      <c r="OPR826" s="399"/>
      <c r="OPS826" s="399"/>
      <c r="OPT826" s="399"/>
      <c r="OPU826" s="399"/>
      <c r="OPV826" s="399"/>
      <c r="OPW826" s="399"/>
      <c r="OPX826" s="399"/>
      <c r="OPY826" s="399"/>
      <c r="OPZ826" s="399"/>
      <c r="OQA826" s="399"/>
      <c r="OQB826" s="399"/>
      <c r="OQC826" s="399"/>
      <c r="OQD826" s="399"/>
      <c r="OQE826" s="399"/>
      <c r="OQF826" s="399"/>
      <c r="OQG826" s="399"/>
      <c r="OQH826" s="399"/>
      <c r="OQI826" s="399"/>
      <c r="OQJ826" s="399"/>
      <c r="OQK826" s="399"/>
      <c r="OQL826" s="399"/>
      <c r="OQM826" s="399"/>
      <c r="OQN826" s="399"/>
      <c r="OQO826" s="399"/>
      <c r="OQP826" s="399"/>
      <c r="OQQ826" s="399"/>
      <c r="OQR826" s="399"/>
      <c r="OQS826" s="399"/>
      <c r="OQT826" s="399"/>
      <c r="OQU826" s="399"/>
      <c r="OQV826" s="399"/>
      <c r="OQW826" s="399"/>
      <c r="OQX826" s="399"/>
      <c r="OQY826" s="399"/>
      <c r="OQZ826" s="399"/>
      <c r="ORA826" s="399"/>
      <c r="ORB826" s="399"/>
      <c r="ORC826" s="399"/>
      <c r="ORD826" s="399"/>
      <c r="ORE826" s="399"/>
      <c r="ORF826" s="399"/>
      <c r="ORG826" s="399"/>
      <c r="ORH826" s="399"/>
      <c r="ORI826" s="399"/>
      <c r="ORJ826" s="399"/>
      <c r="ORK826" s="399"/>
      <c r="ORL826" s="399"/>
      <c r="ORM826" s="399"/>
      <c r="ORN826" s="399"/>
      <c r="ORO826" s="399"/>
      <c r="ORP826" s="399"/>
      <c r="ORQ826" s="399"/>
      <c r="ORR826" s="399"/>
      <c r="ORS826" s="399"/>
      <c r="ORT826" s="399"/>
      <c r="ORU826" s="399"/>
      <c r="ORV826" s="399"/>
      <c r="ORW826" s="399"/>
      <c r="ORX826" s="399"/>
      <c r="ORY826" s="399"/>
      <c r="ORZ826" s="399"/>
      <c r="OSA826" s="399"/>
      <c r="OSB826" s="399"/>
      <c r="OSC826" s="399"/>
      <c r="OSD826" s="399"/>
      <c r="OSE826" s="399"/>
      <c r="OSF826" s="399"/>
      <c r="OSG826" s="399"/>
      <c r="OSH826" s="399"/>
      <c r="OSI826" s="399"/>
      <c r="OSJ826" s="399"/>
      <c r="OSK826" s="399"/>
      <c r="OSL826" s="399"/>
      <c r="OSM826" s="399"/>
      <c r="OSN826" s="399"/>
      <c r="OSO826" s="399"/>
      <c r="OSP826" s="399"/>
      <c r="OSQ826" s="399"/>
      <c r="OSR826" s="399"/>
      <c r="OSS826" s="399"/>
      <c r="OST826" s="399"/>
      <c r="OSU826" s="399"/>
      <c r="OSV826" s="399"/>
      <c r="OSW826" s="399"/>
      <c r="OSX826" s="399"/>
      <c r="OSY826" s="399"/>
      <c r="OSZ826" s="399"/>
      <c r="OTA826" s="399"/>
      <c r="OTB826" s="399"/>
      <c r="OTC826" s="399"/>
      <c r="OTD826" s="399"/>
      <c r="OTE826" s="399"/>
      <c r="OTF826" s="399"/>
      <c r="OTG826" s="399"/>
      <c r="OTH826" s="399"/>
      <c r="OTI826" s="399"/>
      <c r="OTJ826" s="399"/>
      <c r="OTK826" s="399"/>
      <c r="OTL826" s="399"/>
      <c r="OTM826" s="399"/>
      <c r="OTN826" s="399"/>
      <c r="OTO826" s="399"/>
      <c r="OTP826" s="399"/>
      <c r="OTQ826" s="399"/>
      <c r="OTR826" s="399"/>
      <c r="OTS826" s="399"/>
      <c r="OTT826" s="399"/>
      <c r="OTU826" s="399"/>
      <c r="OTV826" s="399"/>
      <c r="OTW826" s="399"/>
      <c r="OTX826" s="399"/>
      <c r="OTY826" s="399"/>
      <c r="OTZ826" s="399"/>
      <c r="OUA826" s="399"/>
      <c r="OUB826" s="399"/>
      <c r="OUC826" s="399"/>
      <c r="OUD826" s="399"/>
      <c r="OUE826" s="399"/>
      <c r="OUF826" s="399"/>
      <c r="OUG826" s="399"/>
      <c r="OUH826" s="399"/>
      <c r="OUI826" s="399"/>
      <c r="OUJ826" s="399"/>
      <c r="OUK826" s="399"/>
      <c r="OUL826" s="399"/>
      <c r="OUM826" s="399"/>
      <c r="OUN826" s="399"/>
      <c r="OUO826" s="399"/>
      <c r="OUP826" s="399"/>
      <c r="OUQ826" s="399"/>
      <c r="OUR826" s="399"/>
      <c r="OUS826" s="399"/>
      <c r="OUT826" s="399"/>
      <c r="OUU826" s="399"/>
      <c r="OUV826" s="399"/>
      <c r="OUW826" s="399"/>
      <c r="OUX826" s="399"/>
      <c r="OUY826" s="399"/>
      <c r="OUZ826" s="399"/>
      <c r="OVA826" s="399"/>
      <c r="OVB826" s="399"/>
      <c r="OVC826" s="399"/>
      <c r="OVD826" s="399"/>
      <c r="OVE826" s="399"/>
      <c r="OVF826" s="399"/>
      <c r="OVG826" s="399"/>
      <c r="OVH826" s="399"/>
      <c r="OVI826" s="399"/>
      <c r="OVJ826" s="399"/>
      <c r="OVK826" s="399"/>
      <c r="OVL826" s="399"/>
      <c r="OVM826" s="399"/>
      <c r="OVN826" s="399"/>
      <c r="OVO826" s="399"/>
      <c r="OVP826" s="399"/>
      <c r="OVQ826" s="399"/>
      <c r="OVR826" s="399"/>
      <c r="OVS826" s="399"/>
      <c r="OVT826" s="399"/>
      <c r="OVU826" s="399"/>
      <c r="OVV826" s="399"/>
      <c r="OVW826" s="399"/>
      <c r="OVX826" s="399"/>
      <c r="OVY826" s="399"/>
      <c r="OVZ826" s="399"/>
      <c r="OWA826" s="399"/>
      <c r="OWB826" s="399"/>
      <c r="OWC826" s="399"/>
      <c r="OWD826" s="399"/>
      <c r="OWE826" s="399"/>
      <c r="OWF826" s="399"/>
      <c r="OWG826" s="399"/>
      <c r="OWH826" s="399"/>
      <c r="OWI826" s="399"/>
      <c r="OWJ826" s="399"/>
      <c r="OWK826" s="399"/>
      <c r="OWL826" s="399"/>
      <c r="OWM826" s="399"/>
      <c r="OWN826" s="399"/>
      <c r="OWO826" s="399"/>
      <c r="OWP826" s="399"/>
      <c r="OWQ826" s="399"/>
      <c r="OWR826" s="399"/>
      <c r="OWS826" s="399"/>
      <c r="OWT826" s="399"/>
      <c r="OWU826" s="399"/>
      <c r="OWV826" s="399"/>
      <c r="OWW826" s="399"/>
      <c r="OWX826" s="399"/>
      <c r="OWY826" s="399"/>
      <c r="OWZ826" s="399"/>
      <c r="OXA826" s="399"/>
      <c r="OXB826" s="399"/>
      <c r="OXC826" s="399"/>
      <c r="OXD826" s="399"/>
      <c r="OXE826" s="399"/>
      <c r="OXF826" s="399"/>
      <c r="OXG826" s="399"/>
      <c r="OXH826" s="399"/>
      <c r="OXI826" s="399"/>
      <c r="OXJ826" s="399"/>
      <c r="OXK826" s="399"/>
      <c r="OXL826" s="399"/>
      <c r="OXM826" s="399"/>
      <c r="OXN826" s="399"/>
      <c r="OXO826" s="399"/>
      <c r="OXP826" s="399"/>
      <c r="OXQ826" s="399"/>
      <c r="OXR826" s="399"/>
      <c r="OXS826" s="399"/>
      <c r="OXT826" s="399"/>
      <c r="OXU826" s="399"/>
      <c r="OXV826" s="399"/>
      <c r="OXW826" s="399"/>
      <c r="OXX826" s="399"/>
      <c r="OXY826" s="399"/>
      <c r="OXZ826" s="399"/>
      <c r="OYA826" s="399"/>
      <c r="OYB826" s="399"/>
      <c r="OYC826" s="399"/>
      <c r="OYD826" s="399"/>
      <c r="OYE826" s="399"/>
      <c r="OYF826" s="399"/>
      <c r="OYG826" s="399"/>
      <c r="OYH826" s="399"/>
      <c r="OYI826" s="399"/>
      <c r="OYJ826" s="399"/>
      <c r="OYK826" s="399"/>
      <c r="OYL826" s="399"/>
      <c r="OYM826" s="399"/>
      <c r="OYN826" s="399"/>
      <c r="OYO826" s="399"/>
      <c r="OYP826" s="399"/>
      <c r="OYQ826" s="399"/>
      <c r="OYR826" s="399"/>
      <c r="OYS826" s="399"/>
      <c r="OYT826" s="399"/>
      <c r="OYU826" s="399"/>
      <c r="OYV826" s="399"/>
      <c r="OYW826" s="399"/>
      <c r="OYX826" s="399"/>
      <c r="OYY826" s="399"/>
      <c r="OYZ826" s="399"/>
      <c r="OZA826" s="399"/>
      <c r="OZB826" s="399"/>
      <c r="OZC826" s="399"/>
      <c r="OZD826" s="399"/>
      <c r="OZE826" s="399"/>
      <c r="OZF826" s="399"/>
      <c r="OZG826" s="399"/>
      <c r="OZH826" s="399"/>
      <c r="OZI826" s="399"/>
      <c r="OZJ826" s="399"/>
      <c r="OZK826" s="399"/>
      <c r="OZL826" s="399"/>
      <c r="OZM826" s="399"/>
      <c r="OZN826" s="399"/>
      <c r="OZO826" s="399"/>
      <c r="OZP826" s="399"/>
      <c r="OZQ826" s="399"/>
      <c r="OZR826" s="399"/>
      <c r="OZS826" s="399"/>
      <c r="OZT826" s="399"/>
      <c r="OZU826" s="399"/>
      <c r="OZV826" s="399"/>
      <c r="OZW826" s="399"/>
      <c r="OZX826" s="399"/>
      <c r="OZY826" s="399"/>
      <c r="OZZ826" s="399"/>
      <c r="PAA826" s="399"/>
      <c r="PAB826" s="399"/>
      <c r="PAC826" s="399"/>
      <c r="PAD826" s="399"/>
      <c r="PAE826" s="399"/>
      <c r="PAF826" s="399"/>
      <c r="PAG826" s="399"/>
      <c r="PAH826" s="399"/>
      <c r="PAI826" s="399"/>
      <c r="PAJ826" s="399"/>
      <c r="PAK826" s="399"/>
      <c r="PAL826" s="399"/>
      <c r="PAM826" s="399"/>
      <c r="PAN826" s="399"/>
      <c r="PAO826" s="399"/>
      <c r="PAP826" s="399"/>
      <c r="PAQ826" s="399"/>
      <c r="PAR826" s="399"/>
      <c r="PAS826" s="399"/>
      <c r="PAT826" s="399"/>
      <c r="PAU826" s="399"/>
      <c r="PAV826" s="399"/>
      <c r="PAW826" s="399"/>
      <c r="PAX826" s="399"/>
      <c r="PAY826" s="399"/>
      <c r="PAZ826" s="399"/>
      <c r="PBA826" s="399"/>
      <c r="PBB826" s="399"/>
      <c r="PBC826" s="399"/>
      <c r="PBD826" s="399"/>
      <c r="PBE826" s="399"/>
      <c r="PBF826" s="399"/>
      <c r="PBG826" s="399"/>
      <c r="PBH826" s="399"/>
      <c r="PBI826" s="399"/>
      <c r="PBJ826" s="399"/>
      <c r="PBK826" s="399"/>
      <c r="PBL826" s="399"/>
      <c r="PBM826" s="399"/>
      <c r="PBN826" s="399"/>
      <c r="PBO826" s="399"/>
      <c r="PBP826" s="399"/>
      <c r="PBQ826" s="399"/>
      <c r="PBR826" s="399"/>
      <c r="PBS826" s="399"/>
      <c r="PBT826" s="399"/>
      <c r="PBU826" s="399"/>
      <c r="PBV826" s="399"/>
      <c r="PBW826" s="399"/>
      <c r="PBX826" s="399"/>
      <c r="PBY826" s="399"/>
      <c r="PBZ826" s="399"/>
      <c r="PCA826" s="399"/>
      <c r="PCB826" s="399"/>
      <c r="PCC826" s="399"/>
      <c r="PCD826" s="399"/>
      <c r="PCE826" s="399"/>
      <c r="PCF826" s="399"/>
      <c r="PCG826" s="399"/>
      <c r="PCH826" s="399"/>
      <c r="PCI826" s="399"/>
      <c r="PCJ826" s="399"/>
      <c r="PCK826" s="399"/>
      <c r="PCL826" s="399"/>
      <c r="PCM826" s="399"/>
      <c r="PCN826" s="399"/>
      <c r="PCO826" s="399"/>
      <c r="PCP826" s="399"/>
      <c r="PCQ826" s="399"/>
      <c r="PCR826" s="399"/>
      <c r="PCS826" s="399"/>
      <c r="PCT826" s="399"/>
      <c r="PCU826" s="399"/>
      <c r="PCV826" s="399"/>
      <c r="PCW826" s="399"/>
      <c r="PCX826" s="399"/>
      <c r="PCY826" s="399"/>
      <c r="PCZ826" s="399"/>
      <c r="PDA826" s="399"/>
      <c r="PDB826" s="399"/>
      <c r="PDC826" s="399"/>
      <c r="PDD826" s="399"/>
      <c r="PDE826" s="399"/>
      <c r="PDF826" s="399"/>
      <c r="PDG826" s="399"/>
      <c r="PDH826" s="399"/>
      <c r="PDI826" s="399"/>
      <c r="PDJ826" s="399"/>
      <c r="PDK826" s="399"/>
      <c r="PDL826" s="399"/>
      <c r="PDM826" s="399"/>
      <c r="PDN826" s="399"/>
      <c r="PDO826" s="399"/>
      <c r="PDP826" s="399"/>
      <c r="PDQ826" s="399"/>
      <c r="PDR826" s="399"/>
      <c r="PDS826" s="399"/>
      <c r="PDT826" s="399"/>
      <c r="PDU826" s="399"/>
      <c r="PDV826" s="399"/>
      <c r="PDW826" s="399"/>
      <c r="PDX826" s="399"/>
      <c r="PDY826" s="399"/>
      <c r="PDZ826" s="399"/>
      <c r="PEA826" s="399"/>
      <c r="PEB826" s="399"/>
      <c r="PEC826" s="399"/>
      <c r="PED826" s="399"/>
      <c r="PEE826" s="399"/>
      <c r="PEF826" s="399"/>
      <c r="PEG826" s="399"/>
      <c r="PEH826" s="399"/>
      <c r="PEI826" s="399"/>
      <c r="PEJ826" s="399"/>
      <c r="PEK826" s="399"/>
      <c r="PEL826" s="399"/>
      <c r="PEM826" s="399"/>
      <c r="PEN826" s="399"/>
      <c r="PEO826" s="399"/>
      <c r="PEP826" s="399"/>
      <c r="PEQ826" s="399"/>
      <c r="PER826" s="399"/>
      <c r="PES826" s="399"/>
      <c r="PET826" s="399"/>
      <c r="PEU826" s="399"/>
      <c r="PEV826" s="399"/>
      <c r="PEW826" s="399"/>
      <c r="PEX826" s="399"/>
      <c r="PEY826" s="399"/>
      <c r="PEZ826" s="399"/>
      <c r="PFA826" s="399"/>
      <c r="PFB826" s="399"/>
      <c r="PFC826" s="399"/>
      <c r="PFD826" s="399"/>
      <c r="PFE826" s="399"/>
      <c r="PFF826" s="399"/>
      <c r="PFG826" s="399"/>
      <c r="PFH826" s="399"/>
      <c r="PFI826" s="399"/>
      <c r="PFJ826" s="399"/>
      <c r="PFK826" s="399"/>
      <c r="PFL826" s="399"/>
      <c r="PFM826" s="399"/>
      <c r="PFN826" s="399"/>
      <c r="PFO826" s="399"/>
      <c r="PFP826" s="399"/>
      <c r="PFQ826" s="399"/>
      <c r="PFR826" s="399"/>
      <c r="PFS826" s="399"/>
      <c r="PFT826" s="399"/>
      <c r="PFU826" s="399"/>
      <c r="PFV826" s="399"/>
      <c r="PFW826" s="399"/>
      <c r="PFX826" s="399"/>
      <c r="PFY826" s="399"/>
      <c r="PFZ826" s="399"/>
      <c r="PGA826" s="399"/>
      <c r="PGB826" s="399"/>
      <c r="PGC826" s="399"/>
      <c r="PGD826" s="399"/>
      <c r="PGE826" s="399"/>
      <c r="PGF826" s="399"/>
      <c r="PGG826" s="399"/>
      <c r="PGH826" s="399"/>
      <c r="PGI826" s="399"/>
      <c r="PGJ826" s="399"/>
      <c r="PGK826" s="399"/>
      <c r="PGL826" s="399"/>
      <c r="PGM826" s="399"/>
      <c r="PGN826" s="399"/>
      <c r="PGO826" s="399"/>
      <c r="PGP826" s="399"/>
      <c r="PGQ826" s="399"/>
      <c r="PGR826" s="399"/>
      <c r="PGS826" s="399"/>
      <c r="PGT826" s="399"/>
      <c r="PGU826" s="399"/>
      <c r="PGV826" s="399"/>
      <c r="PGW826" s="399"/>
      <c r="PGX826" s="399"/>
      <c r="PGY826" s="399"/>
      <c r="PGZ826" s="399"/>
      <c r="PHA826" s="399"/>
      <c r="PHB826" s="399"/>
      <c r="PHC826" s="399"/>
      <c r="PHD826" s="399"/>
      <c r="PHE826" s="399"/>
      <c r="PHF826" s="399"/>
      <c r="PHG826" s="399"/>
      <c r="PHH826" s="399"/>
      <c r="PHI826" s="399"/>
      <c r="PHJ826" s="399"/>
      <c r="PHK826" s="399"/>
      <c r="PHL826" s="399"/>
      <c r="PHM826" s="399"/>
      <c r="PHN826" s="399"/>
      <c r="PHO826" s="399"/>
      <c r="PHP826" s="399"/>
      <c r="PHQ826" s="399"/>
      <c r="PHR826" s="399"/>
      <c r="PHS826" s="399"/>
      <c r="PHT826" s="399"/>
      <c r="PHU826" s="399"/>
      <c r="PHV826" s="399"/>
      <c r="PHW826" s="399"/>
      <c r="PHX826" s="399"/>
      <c r="PHY826" s="399"/>
      <c r="PHZ826" s="399"/>
      <c r="PIA826" s="399"/>
      <c r="PIB826" s="399"/>
      <c r="PIC826" s="399"/>
      <c r="PID826" s="399"/>
      <c r="PIE826" s="399"/>
      <c r="PIF826" s="399"/>
      <c r="PIG826" s="399"/>
      <c r="PIH826" s="399"/>
      <c r="PII826" s="399"/>
      <c r="PIJ826" s="399"/>
      <c r="PIK826" s="399"/>
      <c r="PIL826" s="399"/>
      <c r="PIM826" s="399"/>
      <c r="PIN826" s="399"/>
      <c r="PIO826" s="399"/>
      <c r="PIP826" s="399"/>
      <c r="PIQ826" s="399"/>
      <c r="PIR826" s="399"/>
      <c r="PIS826" s="399"/>
      <c r="PIT826" s="399"/>
      <c r="PIU826" s="399"/>
      <c r="PIV826" s="399"/>
      <c r="PIW826" s="399"/>
      <c r="PIX826" s="399"/>
      <c r="PIY826" s="399"/>
      <c r="PIZ826" s="399"/>
      <c r="PJA826" s="399"/>
      <c r="PJB826" s="399"/>
      <c r="PJC826" s="399"/>
      <c r="PJD826" s="399"/>
      <c r="PJE826" s="399"/>
      <c r="PJF826" s="399"/>
      <c r="PJG826" s="399"/>
      <c r="PJH826" s="399"/>
      <c r="PJI826" s="399"/>
      <c r="PJJ826" s="399"/>
      <c r="PJK826" s="399"/>
      <c r="PJL826" s="399"/>
      <c r="PJM826" s="399"/>
      <c r="PJN826" s="399"/>
      <c r="PJO826" s="399"/>
      <c r="PJP826" s="399"/>
      <c r="PJQ826" s="399"/>
      <c r="PJR826" s="399"/>
      <c r="PJS826" s="399"/>
      <c r="PJT826" s="399"/>
      <c r="PJU826" s="399"/>
      <c r="PJV826" s="399"/>
      <c r="PJW826" s="399"/>
      <c r="PJX826" s="399"/>
      <c r="PJY826" s="399"/>
      <c r="PJZ826" s="399"/>
      <c r="PKA826" s="399"/>
      <c r="PKB826" s="399"/>
      <c r="PKC826" s="399"/>
      <c r="PKD826" s="399"/>
      <c r="PKE826" s="399"/>
      <c r="PKF826" s="399"/>
      <c r="PKG826" s="399"/>
      <c r="PKH826" s="399"/>
      <c r="PKI826" s="399"/>
      <c r="PKJ826" s="399"/>
      <c r="PKK826" s="399"/>
      <c r="PKL826" s="399"/>
      <c r="PKM826" s="399"/>
      <c r="PKN826" s="399"/>
      <c r="PKO826" s="399"/>
      <c r="PKP826" s="399"/>
      <c r="PKQ826" s="399"/>
      <c r="PKR826" s="399"/>
      <c r="PKS826" s="399"/>
      <c r="PKT826" s="399"/>
      <c r="PKU826" s="399"/>
      <c r="PKV826" s="399"/>
      <c r="PKW826" s="399"/>
      <c r="PKX826" s="399"/>
      <c r="PKY826" s="399"/>
      <c r="PKZ826" s="399"/>
      <c r="PLA826" s="399"/>
      <c r="PLB826" s="399"/>
      <c r="PLC826" s="399"/>
      <c r="PLD826" s="399"/>
      <c r="PLE826" s="399"/>
      <c r="PLF826" s="399"/>
      <c r="PLG826" s="399"/>
      <c r="PLH826" s="399"/>
      <c r="PLI826" s="399"/>
      <c r="PLJ826" s="399"/>
      <c r="PLK826" s="399"/>
      <c r="PLL826" s="399"/>
      <c r="PLM826" s="399"/>
      <c r="PLN826" s="399"/>
      <c r="PLO826" s="399"/>
      <c r="PLP826" s="399"/>
      <c r="PLQ826" s="399"/>
      <c r="PLR826" s="399"/>
      <c r="PLS826" s="399"/>
      <c r="PLT826" s="399"/>
      <c r="PLU826" s="399"/>
      <c r="PLV826" s="399"/>
      <c r="PLW826" s="399"/>
      <c r="PLX826" s="399"/>
      <c r="PLY826" s="399"/>
      <c r="PLZ826" s="399"/>
      <c r="PMA826" s="399"/>
      <c r="PMB826" s="399"/>
      <c r="PMC826" s="399"/>
      <c r="PMD826" s="399"/>
      <c r="PME826" s="399"/>
      <c r="PMF826" s="399"/>
      <c r="PMG826" s="399"/>
      <c r="PMH826" s="399"/>
      <c r="PMI826" s="399"/>
      <c r="PMJ826" s="399"/>
      <c r="PMK826" s="399"/>
      <c r="PML826" s="399"/>
      <c r="PMM826" s="399"/>
      <c r="PMN826" s="399"/>
      <c r="PMO826" s="399"/>
      <c r="PMP826" s="399"/>
      <c r="PMQ826" s="399"/>
      <c r="PMR826" s="399"/>
      <c r="PMS826" s="399"/>
      <c r="PMT826" s="399"/>
      <c r="PMU826" s="399"/>
      <c r="PMV826" s="399"/>
      <c r="PMW826" s="399"/>
      <c r="PMX826" s="399"/>
      <c r="PMY826" s="399"/>
      <c r="PMZ826" s="399"/>
      <c r="PNA826" s="399"/>
      <c r="PNB826" s="399"/>
      <c r="PNC826" s="399"/>
      <c r="PND826" s="399"/>
      <c r="PNE826" s="399"/>
      <c r="PNF826" s="399"/>
      <c r="PNG826" s="399"/>
      <c r="PNH826" s="399"/>
      <c r="PNI826" s="399"/>
      <c r="PNJ826" s="399"/>
      <c r="PNK826" s="399"/>
      <c r="PNL826" s="399"/>
      <c r="PNM826" s="399"/>
      <c r="PNN826" s="399"/>
      <c r="PNO826" s="399"/>
      <c r="PNP826" s="399"/>
      <c r="PNQ826" s="399"/>
      <c r="PNR826" s="399"/>
      <c r="PNS826" s="399"/>
      <c r="PNT826" s="399"/>
      <c r="PNU826" s="399"/>
      <c r="PNV826" s="399"/>
      <c r="PNW826" s="399"/>
      <c r="PNX826" s="399"/>
      <c r="PNY826" s="399"/>
      <c r="PNZ826" s="399"/>
      <c r="POA826" s="399"/>
      <c r="POB826" s="399"/>
      <c r="POC826" s="399"/>
      <c r="POD826" s="399"/>
      <c r="POE826" s="399"/>
      <c r="POF826" s="399"/>
      <c r="POG826" s="399"/>
      <c r="POH826" s="399"/>
      <c r="POI826" s="399"/>
      <c r="POJ826" s="399"/>
      <c r="POK826" s="399"/>
      <c r="POL826" s="399"/>
      <c r="POM826" s="399"/>
      <c r="PON826" s="399"/>
      <c r="POO826" s="399"/>
      <c r="POP826" s="399"/>
      <c r="POQ826" s="399"/>
      <c r="POR826" s="399"/>
      <c r="POS826" s="399"/>
      <c r="POT826" s="399"/>
      <c r="POU826" s="399"/>
      <c r="POV826" s="399"/>
      <c r="POW826" s="399"/>
      <c r="POX826" s="399"/>
      <c r="POY826" s="399"/>
      <c r="POZ826" s="399"/>
      <c r="PPA826" s="399"/>
      <c r="PPB826" s="399"/>
      <c r="PPC826" s="399"/>
      <c r="PPD826" s="399"/>
      <c r="PPE826" s="399"/>
      <c r="PPF826" s="399"/>
      <c r="PPG826" s="399"/>
      <c r="PPH826" s="399"/>
      <c r="PPI826" s="399"/>
      <c r="PPJ826" s="399"/>
      <c r="PPK826" s="399"/>
      <c r="PPL826" s="399"/>
      <c r="PPM826" s="399"/>
      <c r="PPN826" s="399"/>
      <c r="PPO826" s="399"/>
      <c r="PPP826" s="399"/>
      <c r="PPQ826" s="399"/>
      <c r="PPR826" s="399"/>
      <c r="PPS826" s="399"/>
      <c r="PPT826" s="399"/>
      <c r="PPU826" s="399"/>
      <c r="PPV826" s="399"/>
      <c r="PPW826" s="399"/>
      <c r="PPX826" s="399"/>
      <c r="PPY826" s="399"/>
      <c r="PPZ826" s="399"/>
      <c r="PQA826" s="399"/>
      <c r="PQB826" s="399"/>
      <c r="PQC826" s="399"/>
      <c r="PQD826" s="399"/>
      <c r="PQE826" s="399"/>
      <c r="PQF826" s="399"/>
      <c r="PQG826" s="399"/>
      <c r="PQH826" s="399"/>
      <c r="PQI826" s="399"/>
      <c r="PQJ826" s="399"/>
      <c r="PQK826" s="399"/>
      <c r="PQL826" s="399"/>
      <c r="PQM826" s="399"/>
      <c r="PQN826" s="399"/>
      <c r="PQO826" s="399"/>
      <c r="PQP826" s="399"/>
      <c r="PQQ826" s="399"/>
      <c r="PQR826" s="399"/>
      <c r="PQS826" s="399"/>
      <c r="PQT826" s="399"/>
      <c r="PQU826" s="399"/>
      <c r="PQV826" s="399"/>
      <c r="PQW826" s="399"/>
      <c r="PQX826" s="399"/>
      <c r="PQY826" s="399"/>
      <c r="PQZ826" s="399"/>
      <c r="PRA826" s="399"/>
      <c r="PRB826" s="399"/>
      <c r="PRC826" s="399"/>
      <c r="PRD826" s="399"/>
      <c r="PRE826" s="399"/>
      <c r="PRF826" s="399"/>
      <c r="PRG826" s="399"/>
      <c r="PRH826" s="399"/>
      <c r="PRI826" s="399"/>
      <c r="PRJ826" s="399"/>
      <c r="PRK826" s="399"/>
      <c r="PRL826" s="399"/>
      <c r="PRM826" s="399"/>
      <c r="PRN826" s="399"/>
      <c r="PRO826" s="399"/>
      <c r="PRP826" s="399"/>
      <c r="PRQ826" s="399"/>
      <c r="PRR826" s="399"/>
      <c r="PRS826" s="399"/>
      <c r="PRT826" s="399"/>
      <c r="PRU826" s="399"/>
      <c r="PRV826" s="399"/>
      <c r="PRW826" s="399"/>
      <c r="PRX826" s="399"/>
      <c r="PRY826" s="399"/>
      <c r="PRZ826" s="399"/>
      <c r="PSA826" s="399"/>
      <c r="PSB826" s="399"/>
      <c r="PSC826" s="399"/>
      <c r="PSD826" s="399"/>
      <c r="PSE826" s="399"/>
      <c r="PSF826" s="399"/>
      <c r="PSG826" s="399"/>
      <c r="PSH826" s="399"/>
      <c r="PSI826" s="399"/>
      <c r="PSJ826" s="399"/>
      <c r="PSK826" s="399"/>
      <c r="PSL826" s="399"/>
      <c r="PSM826" s="399"/>
      <c r="PSN826" s="399"/>
      <c r="PSO826" s="399"/>
      <c r="PSP826" s="399"/>
      <c r="PSQ826" s="399"/>
      <c r="PSR826" s="399"/>
      <c r="PSS826" s="399"/>
      <c r="PST826" s="399"/>
      <c r="PSU826" s="399"/>
      <c r="PSV826" s="399"/>
      <c r="PSW826" s="399"/>
      <c r="PSX826" s="399"/>
      <c r="PSY826" s="399"/>
      <c r="PSZ826" s="399"/>
      <c r="PTA826" s="399"/>
      <c r="PTB826" s="399"/>
      <c r="PTC826" s="399"/>
      <c r="PTD826" s="399"/>
      <c r="PTE826" s="399"/>
      <c r="PTF826" s="399"/>
      <c r="PTG826" s="399"/>
      <c r="PTH826" s="399"/>
      <c r="PTI826" s="399"/>
      <c r="PTJ826" s="399"/>
      <c r="PTK826" s="399"/>
      <c r="PTL826" s="399"/>
      <c r="PTM826" s="399"/>
      <c r="PTN826" s="399"/>
      <c r="PTO826" s="399"/>
      <c r="PTP826" s="399"/>
      <c r="PTQ826" s="399"/>
      <c r="PTR826" s="399"/>
      <c r="PTS826" s="399"/>
      <c r="PTT826" s="399"/>
      <c r="PTU826" s="399"/>
      <c r="PTV826" s="399"/>
      <c r="PTW826" s="399"/>
      <c r="PTX826" s="399"/>
      <c r="PTY826" s="399"/>
      <c r="PTZ826" s="399"/>
      <c r="PUA826" s="399"/>
      <c r="PUB826" s="399"/>
      <c r="PUC826" s="399"/>
      <c r="PUD826" s="399"/>
      <c r="PUE826" s="399"/>
      <c r="PUF826" s="399"/>
      <c r="PUG826" s="399"/>
      <c r="PUH826" s="399"/>
      <c r="PUI826" s="399"/>
      <c r="PUJ826" s="399"/>
      <c r="PUK826" s="399"/>
      <c r="PUL826" s="399"/>
      <c r="PUM826" s="399"/>
      <c r="PUN826" s="399"/>
      <c r="PUO826" s="399"/>
      <c r="PUP826" s="399"/>
      <c r="PUQ826" s="399"/>
      <c r="PUR826" s="399"/>
      <c r="PUS826" s="399"/>
      <c r="PUT826" s="399"/>
      <c r="PUU826" s="399"/>
      <c r="PUV826" s="399"/>
      <c r="PUW826" s="399"/>
      <c r="PUX826" s="399"/>
      <c r="PUY826" s="399"/>
      <c r="PUZ826" s="399"/>
      <c r="PVA826" s="399"/>
      <c r="PVB826" s="399"/>
      <c r="PVC826" s="399"/>
      <c r="PVD826" s="399"/>
      <c r="PVE826" s="399"/>
      <c r="PVF826" s="399"/>
      <c r="PVG826" s="399"/>
      <c r="PVH826" s="399"/>
      <c r="PVI826" s="399"/>
      <c r="PVJ826" s="399"/>
      <c r="PVK826" s="399"/>
      <c r="PVL826" s="399"/>
      <c r="PVM826" s="399"/>
      <c r="PVN826" s="399"/>
      <c r="PVO826" s="399"/>
      <c r="PVP826" s="399"/>
      <c r="PVQ826" s="399"/>
      <c r="PVR826" s="399"/>
      <c r="PVS826" s="399"/>
      <c r="PVT826" s="399"/>
      <c r="PVU826" s="399"/>
      <c r="PVV826" s="399"/>
      <c r="PVW826" s="399"/>
      <c r="PVX826" s="399"/>
      <c r="PVY826" s="399"/>
      <c r="PVZ826" s="399"/>
      <c r="PWA826" s="399"/>
      <c r="PWB826" s="399"/>
      <c r="PWC826" s="399"/>
      <c r="PWD826" s="399"/>
      <c r="PWE826" s="399"/>
      <c r="PWF826" s="399"/>
      <c r="PWG826" s="399"/>
      <c r="PWH826" s="399"/>
      <c r="PWI826" s="399"/>
      <c r="PWJ826" s="399"/>
      <c r="PWK826" s="399"/>
      <c r="PWL826" s="399"/>
      <c r="PWM826" s="399"/>
      <c r="PWN826" s="399"/>
      <c r="PWO826" s="399"/>
      <c r="PWP826" s="399"/>
      <c r="PWQ826" s="399"/>
      <c r="PWR826" s="399"/>
      <c r="PWS826" s="399"/>
      <c r="PWT826" s="399"/>
      <c r="PWU826" s="399"/>
      <c r="PWV826" s="399"/>
      <c r="PWW826" s="399"/>
      <c r="PWX826" s="399"/>
      <c r="PWY826" s="399"/>
      <c r="PWZ826" s="399"/>
      <c r="PXA826" s="399"/>
      <c r="PXB826" s="399"/>
      <c r="PXC826" s="399"/>
      <c r="PXD826" s="399"/>
      <c r="PXE826" s="399"/>
      <c r="PXF826" s="399"/>
      <c r="PXG826" s="399"/>
      <c r="PXH826" s="399"/>
      <c r="PXI826" s="399"/>
      <c r="PXJ826" s="399"/>
      <c r="PXK826" s="399"/>
      <c r="PXL826" s="399"/>
      <c r="PXM826" s="399"/>
      <c r="PXN826" s="399"/>
      <c r="PXO826" s="399"/>
      <c r="PXP826" s="399"/>
      <c r="PXQ826" s="399"/>
      <c r="PXR826" s="399"/>
      <c r="PXS826" s="399"/>
      <c r="PXT826" s="399"/>
      <c r="PXU826" s="399"/>
      <c r="PXV826" s="399"/>
      <c r="PXW826" s="399"/>
      <c r="PXX826" s="399"/>
      <c r="PXY826" s="399"/>
      <c r="PXZ826" s="399"/>
      <c r="PYA826" s="399"/>
      <c r="PYB826" s="399"/>
      <c r="PYC826" s="399"/>
      <c r="PYD826" s="399"/>
      <c r="PYE826" s="399"/>
      <c r="PYF826" s="399"/>
      <c r="PYG826" s="399"/>
      <c r="PYH826" s="399"/>
      <c r="PYI826" s="399"/>
      <c r="PYJ826" s="399"/>
      <c r="PYK826" s="399"/>
      <c r="PYL826" s="399"/>
      <c r="PYM826" s="399"/>
      <c r="PYN826" s="399"/>
      <c r="PYO826" s="399"/>
      <c r="PYP826" s="399"/>
      <c r="PYQ826" s="399"/>
      <c r="PYR826" s="399"/>
      <c r="PYS826" s="399"/>
      <c r="PYT826" s="399"/>
      <c r="PYU826" s="399"/>
      <c r="PYV826" s="399"/>
      <c r="PYW826" s="399"/>
      <c r="PYX826" s="399"/>
      <c r="PYY826" s="399"/>
      <c r="PYZ826" s="399"/>
      <c r="PZA826" s="399"/>
      <c r="PZB826" s="399"/>
      <c r="PZC826" s="399"/>
      <c r="PZD826" s="399"/>
      <c r="PZE826" s="399"/>
      <c r="PZF826" s="399"/>
      <c r="PZG826" s="399"/>
      <c r="PZH826" s="399"/>
      <c r="PZI826" s="399"/>
      <c r="PZJ826" s="399"/>
      <c r="PZK826" s="399"/>
      <c r="PZL826" s="399"/>
      <c r="PZM826" s="399"/>
      <c r="PZN826" s="399"/>
      <c r="PZO826" s="399"/>
      <c r="PZP826" s="399"/>
      <c r="PZQ826" s="399"/>
      <c r="PZR826" s="399"/>
      <c r="PZS826" s="399"/>
      <c r="PZT826" s="399"/>
      <c r="PZU826" s="399"/>
      <c r="PZV826" s="399"/>
      <c r="PZW826" s="399"/>
      <c r="PZX826" s="399"/>
      <c r="PZY826" s="399"/>
      <c r="PZZ826" s="399"/>
      <c r="QAA826" s="399"/>
      <c r="QAB826" s="399"/>
      <c r="QAC826" s="399"/>
      <c r="QAD826" s="399"/>
      <c r="QAE826" s="399"/>
      <c r="QAF826" s="399"/>
      <c r="QAG826" s="399"/>
      <c r="QAH826" s="399"/>
      <c r="QAI826" s="399"/>
      <c r="QAJ826" s="399"/>
      <c r="QAK826" s="399"/>
      <c r="QAL826" s="399"/>
      <c r="QAM826" s="399"/>
      <c r="QAN826" s="399"/>
      <c r="QAO826" s="399"/>
      <c r="QAP826" s="399"/>
      <c r="QAQ826" s="399"/>
      <c r="QAR826" s="399"/>
      <c r="QAS826" s="399"/>
      <c r="QAT826" s="399"/>
      <c r="QAU826" s="399"/>
      <c r="QAV826" s="399"/>
      <c r="QAW826" s="399"/>
      <c r="QAX826" s="399"/>
      <c r="QAY826" s="399"/>
      <c r="QAZ826" s="399"/>
      <c r="QBA826" s="399"/>
      <c r="QBB826" s="399"/>
      <c r="QBC826" s="399"/>
      <c r="QBD826" s="399"/>
      <c r="QBE826" s="399"/>
      <c r="QBF826" s="399"/>
      <c r="QBG826" s="399"/>
      <c r="QBH826" s="399"/>
      <c r="QBI826" s="399"/>
      <c r="QBJ826" s="399"/>
      <c r="QBK826" s="399"/>
      <c r="QBL826" s="399"/>
      <c r="QBM826" s="399"/>
      <c r="QBN826" s="399"/>
      <c r="QBO826" s="399"/>
      <c r="QBP826" s="399"/>
      <c r="QBQ826" s="399"/>
      <c r="QBR826" s="399"/>
      <c r="QBS826" s="399"/>
      <c r="QBT826" s="399"/>
      <c r="QBU826" s="399"/>
      <c r="QBV826" s="399"/>
      <c r="QBW826" s="399"/>
      <c r="QBX826" s="399"/>
      <c r="QBY826" s="399"/>
      <c r="QBZ826" s="399"/>
      <c r="QCA826" s="399"/>
      <c r="QCB826" s="399"/>
      <c r="QCC826" s="399"/>
      <c r="QCD826" s="399"/>
      <c r="QCE826" s="399"/>
      <c r="QCF826" s="399"/>
      <c r="QCG826" s="399"/>
      <c r="QCH826" s="399"/>
      <c r="QCI826" s="399"/>
      <c r="QCJ826" s="399"/>
      <c r="QCK826" s="399"/>
      <c r="QCL826" s="399"/>
      <c r="QCM826" s="399"/>
      <c r="QCN826" s="399"/>
      <c r="QCO826" s="399"/>
      <c r="QCP826" s="399"/>
      <c r="QCQ826" s="399"/>
      <c r="QCR826" s="399"/>
      <c r="QCS826" s="399"/>
      <c r="QCT826" s="399"/>
      <c r="QCU826" s="399"/>
      <c r="QCV826" s="399"/>
      <c r="QCW826" s="399"/>
      <c r="QCX826" s="399"/>
      <c r="QCY826" s="399"/>
      <c r="QCZ826" s="399"/>
      <c r="QDA826" s="399"/>
      <c r="QDB826" s="399"/>
      <c r="QDC826" s="399"/>
      <c r="QDD826" s="399"/>
      <c r="QDE826" s="399"/>
      <c r="QDF826" s="399"/>
      <c r="QDG826" s="399"/>
      <c r="QDH826" s="399"/>
      <c r="QDI826" s="399"/>
      <c r="QDJ826" s="399"/>
      <c r="QDK826" s="399"/>
      <c r="QDL826" s="399"/>
      <c r="QDM826" s="399"/>
      <c r="QDN826" s="399"/>
      <c r="QDO826" s="399"/>
      <c r="QDP826" s="399"/>
      <c r="QDQ826" s="399"/>
      <c r="QDR826" s="399"/>
      <c r="QDS826" s="399"/>
      <c r="QDT826" s="399"/>
      <c r="QDU826" s="399"/>
      <c r="QDV826" s="399"/>
      <c r="QDW826" s="399"/>
      <c r="QDX826" s="399"/>
      <c r="QDY826" s="399"/>
      <c r="QDZ826" s="399"/>
      <c r="QEA826" s="399"/>
      <c r="QEB826" s="399"/>
      <c r="QEC826" s="399"/>
      <c r="QED826" s="399"/>
      <c r="QEE826" s="399"/>
      <c r="QEF826" s="399"/>
      <c r="QEG826" s="399"/>
      <c r="QEH826" s="399"/>
      <c r="QEI826" s="399"/>
      <c r="QEJ826" s="399"/>
      <c r="QEK826" s="399"/>
      <c r="QEL826" s="399"/>
      <c r="QEM826" s="399"/>
      <c r="QEN826" s="399"/>
      <c r="QEO826" s="399"/>
      <c r="QEP826" s="399"/>
      <c r="QEQ826" s="399"/>
      <c r="QER826" s="399"/>
      <c r="QES826" s="399"/>
      <c r="QET826" s="399"/>
      <c r="QEU826" s="399"/>
      <c r="QEV826" s="399"/>
      <c r="QEW826" s="399"/>
      <c r="QEX826" s="399"/>
      <c r="QEY826" s="399"/>
      <c r="QEZ826" s="399"/>
      <c r="QFA826" s="399"/>
      <c r="QFB826" s="399"/>
      <c r="QFC826" s="399"/>
      <c r="QFD826" s="399"/>
      <c r="QFE826" s="399"/>
      <c r="QFF826" s="399"/>
      <c r="QFG826" s="399"/>
      <c r="QFH826" s="399"/>
      <c r="QFI826" s="399"/>
      <c r="QFJ826" s="399"/>
      <c r="QFK826" s="399"/>
      <c r="QFL826" s="399"/>
      <c r="QFM826" s="399"/>
      <c r="QFN826" s="399"/>
      <c r="QFO826" s="399"/>
      <c r="QFP826" s="399"/>
      <c r="QFQ826" s="399"/>
      <c r="QFR826" s="399"/>
      <c r="QFS826" s="399"/>
      <c r="QFT826" s="399"/>
      <c r="QFU826" s="399"/>
      <c r="QFV826" s="399"/>
      <c r="QFW826" s="399"/>
      <c r="QFX826" s="399"/>
      <c r="QFY826" s="399"/>
      <c r="QFZ826" s="399"/>
      <c r="QGA826" s="399"/>
      <c r="QGB826" s="399"/>
      <c r="QGC826" s="399"/>
      <c r="QGD826" s="399"/>
      <c r="QGE826" s="399"/>
      <c r="QGF826" s="399"/>
      <c r="QGG826" s="399"/>
      <c r="QGH826" s="399"/>
      <c r="QGI826" s="399"/>
      <c r="QGJ826" s="399"/>
      <c r="QGK826" s="399"/>
      <c r="QGL826" s="399"/>
      <c r="QGM826" s="399"/>
      <c r="QGN826" s="399"/>
      <c r="QGO826" s="399"/>
      <c r="QGP826" s="399"/>
      <c r="QGQ826" s="399"/>
      <c r="QGR826" s="399"/>
      <c r="QGS826" s="399"/>
      <c r="QGT826" s="399"/>
      <c r="QGU826" s="399"/>
      <c r="QGV826" s="399"/>
      <c r="QGW826" s="399"/>
      <c r="QGX826" s="399"/>
      <c r="QGY826" s="399"/>
      <c r="QGZ826" s="399"/>
      <c r="QHA826" s="399"/>
      <c r="QHB826" s="399"/>
      <c r="QHC826" s="399"/>
      <c r="QHD826" s="399"/>
      <c r="QHE826" s="399"/>
      <c r="QHF826" s="399"/>
      <c r="QHG826" s="399"/>
      <c r="QHH826" s="399"/>
      <c r="QHI826" s="399"/>
      <c r="QHJ826" s="399"/>
      <c r="QHK826" s="399"/>
      <c r="QHL826" s="399"/>
      <c r="QHM826" s="399"/>
      <c r="QHN826" s="399"/>
      <c r="QHO826" s="399"/>
      <c r="QHP826" s="399"/>
      <c r="QHQ826" s="399"/>
      <c r="QHR826" s="399"/>
      <c r="QHS826" s="399"/>
      <c r="QHT826" s="399"/>
      <c r="QHU826" s="399"/>
      <c r="QHV826" s="399"/>
      <c r="QHW826" s="399"/>
      <c r="QHX826" s="399"/>
      <c r="QHY826" s="399"/>
      <c r="QHZ826" s="399"/>
      <c r="QIA826" s="399"/>
      <c r="QIB826" s="399"/>
      <c r="QIC826" s="399"/>
      <c r="QID826" s="399"/>
      <c r="QIE826" s="399"/>
      <c r="QIF826" s="399"/>
      <c r="QIG826" s="399"/>
      <c r="QIH826" s="399"/>
      <c r="QII826" s="399"/>
      <c r="QIJ826" s="399"/>
      <c r="QIK826" s="399"/>
      <c r="QIL826" s="399"/>
      <c r="QIM826" s="399"/>
      <c r="QIN826" s="399"/>
      <c r="QIO826" s="399"/>
      <c r="QIP826" s="399"/>
      <c r="QIQ826" s="399"/>
      <c r="QIR826" s="399"/>
      <c r="QIS826" s="399"/>
      <c r="QIT826" s="399"/>
      <c r="QIU826" s="399"/>
      <c r="QIV826" s="399"/>
      <c r="QIW826" s="399"/>
      <c r="QIX826" s="399"/>
      <c r="QIY826" s="399"/>
      <c r="QIZ826" s="399"/>
      <c r="QJA826" s="399"/>
      <c r="QJB826" s="399"/>
      <c r="QJC826" s="399"/>
      <c r="QJD826" s="399"/>
      <c r="QJE826" s="399"/>
      <c r="QJF826" s="399"/>
      <c r="QJG826" s="399"/>
      <c r="QJH826" s="399"/>
      <c r="QJI826" s="399"/>
      <c r="QJJ826" s="399"/>
      <c r="QJK826" s="399"/>
      <c r="QJL826" s="399"/>
      <c r="QJM826" s="399"/>
      <c r="QJN826" s="399"/>
      <c r="QJO826" s="399"/>
      <c r="QJP826" s="399"/>
      <c r="QJQ826" s="399"/>
      <c r="QJR826" s="399"/>
      <c r="QJS826" s="399"/>
      <c r="QJT826" s="399"/>
      <c r="QJU826" s="399"/>
      <c r="QJV826" s="399"/>
      <c r="QJW826" s="399"/>
      <c r="QJX826" s="399"/>
      <c r="QJY826" s="399"/>
      <c r="QJZ826" s="399"/>
      <c r="QKA826" s="399"/>
      <c r="QKB826" s="399"/>
      <c r="QKC826" s="399"/>
      <c r="QKD826" s="399"/>
      <c r="QKE826" s="399"/>
      <c r="QKF826" s="399"/>
      <c r="QKG826" s="399"/>
      <c r="QKH826" s="399"/>
      <c r="QKI826" s="399"/>
      <c r="QKJ826" s="399"/>
      <c r="QKK826" s="399"/>
      <c r="QKL826" s="399"/>
      <c r="QKM826" s="399"/>
      <c r="QKN826" s="399"/>
      <c r="QKO826" s="399"/>
      <c r="QKP826" s="399"/>
      <c r="QKQ826" s="399"/>
      <c r="QKR826" s="399"/>
      <c r="QKS826" s="399"/>
      <c r="QKT826" s="399"/>
      <c r="QKU826" s="399"/>
      <c r="QKV826" s="399"/>
      <c r="QKW826" s="399"/>
      <c r="QKX826" s="399"/>
      <c r="QKY826" s="399"/>
      <c r="QKZ826" s="399"/>
      <c r="QLA826" s="399"/>
      <c r="QLB826" s="399"/>
      <c r="QLC826" s="399"/>
      <c r="QLD826" s="399"/>
      <c r="QLE826" s="399"/>
      <c r="QLF826" s="399"/>
      <c r="QLG826" s="399"/>
      <c r="QLH826" s="399"/>
      <c r="QLI826" s="399"/>
      <c r="QLJ826" s="399"/>
      <c r="QLK826" s="399"/>
      <c r="QLL826" s="399"/>
      <c r="QLM826" s="399"/>
      <c r="QLN826" s="399"/>
      <c r="QLO826" s="399"/>
      <c r="QLP826" s="399"/>
      <c r="QLQ826" s="399"/>
      <c r="QLR826" s="399"/>
      <c r="QLS826" s="399"/>
      <c r="QLT826" s="399"/>
      <c r="QLU826" s="399"/>
      <c r="QLV826" s="399"/>
      <c r="QLW826" s="399"/>
      <c r="QLX826" s="399"/>
      <c r="QLY826" s="399"/>
      <c r="QLZ826" s="399"/>
      <c r="QMA826" s="399"/>
      <c r="QMB826" s="399"/>
      <c r="QMC826" s="399"/>
      <c r="QMD826" s="399"/>
      <c r="QME826" s="399"/>
      <c r="QMF826" s="399"/>
      <c r="QMG826" s="399"/>
      <c r="QMH826" s="399"/>
      <c r="QMI826" s="399"/>
      <c r="QMJ826" s="399"/>
      <c r="QMK826" s="399"/>
      <c r="QML826" s="399"/>
      <c r="QMM826" s="399"/>
      <c r="QMN826" s="399"/>
      <c r="QMO826" s="399"/>
      <c r="QMP826" s="399"/>
      <c r="QMQ826" s="399"/>
      <c r="QMR826" s="399"/>
      <c r="QMS826" s="399"/>
      <c r="QMT826" s="399"/>
      <c r="QMU826" s="399"/>
      <c r="QMV826" s="399"/>
      <c r="QMW826" s="399"/>
      <c r="QMX826" s="399"/>
      <c r="QMY826" s="399"/>
      <c r="QMZ826" s="399"/>
      <c r="QNA826" s="399"/>
      <c r="QNB826" s="399"/>
      <c r="QNC826" s="399"/>
      <c r="QND826" s="399"/>
      <c r="QNE826" s="399"/>
      <c r="QNF826" s="399"/>
      <c r="QNG826" s="399"/>
      <c r="QNH826" s="399"/>
      <c r="QNI826" s="399"/>
      <c r="QNJ826" s="399"/>
      <c r="QNK826" s="399"/>
      <c r="QNL826" s="399"/>
      <c r="QNM826" s="399"/>
      <c r="QNN826" s="399"/>
      <c r="QNO826" s="399"/>
      <c r="QNP826" s="399"/>
      <c r="QNQ826" s="399"/>
      <c r="QNR826" s="399"/>
      <c r="QNS826" s="399"/>
      <c r="QNT826" s="399"/>
      <c r="QNU826" s="399"/>
      <c r="QNV826" s="399"/>
      <c r="QNW826" s="399"/>
      <c r="QNX826" s="399"/>
      <c r="QNY826" s="399"/>
      <c r="QNZ826" s="399"/>
      <c r="QOA826" s="399"/>
      <c r="QOB826" s="399"/>
      <c r="QOC826" s="399"/>
      <c r="QOD826" s="399"/>
      <c r="QOE826" s="399"/>
      <c r="QOF826" s="399"/>
      <c r="QOG826" s="399"/>
      <c r="QOH826" s="399"/>
      <c r="QOI826" s="399"/>
      <c r="QOJ826" s="399"/>
      <c r="QOK826" s="399"/>
      <c r="QOL826" s="399"/>
      <c r="QOM826" s="399"/>
      <c r="QON826" s="399"/>
      <c r="QOO826" s="399"/>
      <c r="QOP826" s="399"/>
      <c r="QOQ826" s="399"/>
      <c r="QOR826" s="399"/>
      <c r="QOS826" s="399"/>
      <c r="QOT826" s="399"/>
      <c r="QOU826" s="399"/>
      <c r="QOV826" s="399"/>
      <c r="QOW826" s="399"/>
      <c r="QOX826" s="399"/>
      <c r="QOY826" s="399"/>
      <c r="QOZ826" s="399"/>
      <c r="QPA826" s="399"/>
      <c r="QPB826" s="399"/>
      <c r="QPC826" s="399"/>
      <c r="QPD826" s="399"/>
      <c r="QPE826" s="399"/>
      <c r="QPF826" s="399"/>
      <c r="QPG826" s="399"/>
      <c r="QPH826" s="399"/>
      <c r="QPI826" s="399"/>
      <c r="QPJ826" s="399"/>
      <c r="QPK826" s="399"/>
      <c r="QPL826" s="399"/>
      <c r="QPM826" s="399"/>
      <c r="QPN826" s="399"/>
      <c r="QPO826" s="399"/>
      <c r="QPP826" s="399"/>
      <c r="QPQ826" s="399"/>
      <c r="QPR826" s="399"/>
      <c r="QPS826" s="399"/>
      <c r="QPT826" s="399"/>
      <c r="QPU826" s="399"/>
      <c r="QPV826" s="399"/>
      <c r="QPW826" s="399"/>
      <c r="QPX826" s="399"/>
      <c r="QPY826" s="399"/>
      <c r="QPZ826" s="399"/>
      <c r="QQA826" s="399"/>
      <c r="QQB826" s="399"/>
      <c r="QQC826" s="399"/>
      <c r="QQD826" s="399"/>
      <c r="QQE826" s="399"/>
      <c r="QQF826" s="399"/>
      <c r="QQG826" s="399"/>
      <c r="QQH826" s="399"/>
      <c r="QQI826" s="399"/>
      <c r="QQJ826" s="399"/>
      <c r="QQK826" s="399"/>
      <c r="QQL826" s="399"/>
      <c r="QQM826" s="399"/>
      <c r="QQN826" s="399"/>
      <c r="QQO826" s="399"/>
      <c r="QQP826" s="399"/>
      <c r="QQQ826" s="399"/>
      <c r="QQR826" s="399"/>
      <c r="QQS826" s="399"/>
      <c r="QQT826" s="399"/>
      <c r="QQU826" s="399"/>
      <c r="QQV826" s="399"/>
      <c r="QQW826" s="399"/>
      <c r="QQX826" s="399"/>
      <c r="QQY826" s="399"/>
      <c r="QQZ826" s="399"/>
      <c r="QRA826" s="399"/>
      <c r="QRB826" s="399"/>
      <c r="QRC826" s="399"/>
      <c r="QRD826" s="399"/>
      <c r="QRE826" s="399"/>
      <c r="QRF826" s="399"/>
      <c r="QRG826" s="399"/>
      <c r="QRH826" s="399"/>
      <c r="QRI826" s="399"/>
      <c r="QRJ826" s="399"/>
      <c r="QRK826" s="399"/>
      <c r="QRL826" s="399"/>
      <c r="QRM826" s="399"/>
      <c r="QRN826" s="399"/>
      <c r="QRO826" s="399"/>
      <c r="QRP826" s="399"/>
      <c r="QRQ826" s="399"/>
      <c r="QRR826" s="399"/>
      <c r="QRS826" s="399"/>
      <c r="QRT826" s="399"/>
      <c r="QRU826" s="399"/>
      <c r="QRV826" s="399"/>
      <c r="QRW826" s="399"/>
      <c r="QRX826" s="399"/>
      <c r="QRY826" s="399"/>
      <c r="QRZ826" s="399"/>
      <c r="QSA826" s="399"/>
      <c r="QSB826" s="399"/>
      <c r="QSC826" s="399"/>
      <c r="QSD826" s="399"/>
      <c r="QSE826" s="399"/>
      <c r="QSF826" s="399"/>
      <c r="QSG826" s="399"/>
      <c r="QSH826" s="399"/>
      <c r="QSI826" s="399"/>
      <c r="QSJ826" s="399"/>
      <c r="QSK826" s="399"/>
      <c r="QSL826" s="399"/>
      <c r="QSM826" s="399"/>
      <c r="QSN826" s="399"/>
      <c r="QSO826" s="399"/>
      <c r="QSP826" s="399"/>
      <c r="QSQ826" s="399"/>
      <c r="QSR826" s="399"/>
      <c r="QSS826" s="399"/>
      <c r="QST826" s="399"/>
      <c r="QSU826" s="399"/>
      <c r="QSV826" s="399"/>
      <c r="QSW826" s="399"/>
      <c r="QSX826" s="399"/>
      <c r="QSY826" s="399"/>
      <c r="QSZ826" s="399"/>
      <c r="QTA826" s="399"/>
      <c r="QTB826" s="399"/>
      <c r="QTC826" s="399"/>
      <c r="QTD826" s="399"/>
      <c r="QTE826" s="399"/>
      <c r="QTF826" s="399"/>
      <c r="QTG826" s="399"/>
      <c r="QTH826" s="399"/>
      <c r="QTI826" s="399"/>
      <c r="QTJ826" s="399"/>
      <c r="QTK826" s="399"/>
      <c r="QTL826" s="399"/>
      <c r="QTM826" s="399"/>
      <c r="QTN826" s="399"/>
      <c r="QTO826" s="399"/>
      <c r="QTP826" s="399"/>
      <c r="QTQ826" s="399"/>
      <c r="QTR826" s="399"/>
      <c r="QTS826" s="399"/>
      <c r="QTT826" s="399"/>
      <c r="QTU826" s="399"/>
      <c r="QTV826" s="399"/>
      <c r="QTW826" s="399"/>
      <c r="QTX826" s="399"/>
      <c r="QTY826" s="399"/>
      <c r="QTZ826" s="399"/>
      <c r="QUA826" s="399"/>
      <c r="QUB826" s="399"/>
      <c r="QUC826" s="399"/>
      <c r="QUD826" s="399"/>
      <c r="QUE826" s="399"/>
      <c r="QUF826" s="399"/>
      <c r="QUG826" s="399"/>
      <c r="QUH826" s="399"/>
      <c r="QUI826" s="399"/>
      <c r="QUJ826" s="399"/>
      <c r="QUK826" s="399"/>
      <c r="QUL826" s="399"/>
      <c r="QUM826" s="399"/>
      <c r="QUN826" s="399"/>
      <c r="QUO826" s="399"/>
      <c r="QUP826" s="399"/>
      <c r="QUQ826" s="399"/>
      <c r="QUR826" s="399"/>
      <c r="QUS826" s="399"/>
      <c r="QUT826" s="399"/>
      <c r="QUU826" s="399"/>
      <c r="QUV826" s="399"/>
      <c r="QUW826" s="399"/>
      <c r="QUX826" s="399"/>
      <c r="QUY826" s="399"/>
      <c r="QUZ826" s="399"/>
      <c r="QVA826" s="399"/>
      <c r="QVB826" s="399"/>
      <c r="QVC826" s="399"/>
      <c r="QVD826" s="399"/>
      <c r="QVE826" s="399"/>
      <c r="QVF826" s="399"/>
      <c r="QVG826" s="399"/>
      <c r="QVH826" s="399"/>
      <c r="QVI826" s="399"/>
      <c r="QVJ826" s="399"/>
      <c r="QVK826" s="399"/>
      <c r="QVL826" s="399"/>
      <c r="QVM826" s="399"/>
      <c r="QVN826" s="399"/>
      <c r="QVO826" s="399"/>
      <c r="QVP826" s="399"/>
      <c r="QVQ826" s="399"/>
      <c r="QVR826" s="399"/>
      <c r="QVS826" s="399"/>
      <c r="QVT826" s="399"/>
      <c r="QVU826" s="399"/>
      <c r="QVV826" s="399"/>
      <c r="QVW826" s="399"/>
      <c r="QVX826" s="399"/>
      <c r="QVY826" s="399"/>
      <c r="QVZ826" s="399"/>
      <c r="QWA826" s="399"/>
      <c r="QWB826" s="399"/>
      <c r="QWC826" s="399"/>
      <c r="QWD826" s="399"/>
      <c r="QWE826" s="399"/>
      <c r="QWF826" s="399"/>
      <c r="QWG826" s="399"/>
      <c r="QWH826" s="399"/>
      <c r="QWI826" s="399"/>
      <c r="QWJ826" s="399"/>
      <c r="QWK826" s="399"/>
      <c r="QWL826" s="399"/>
      <c r="QWM826" s="399"/>
      <c r="QWN826" s="399"/>
      <c r="QWO826" s="399"/>
      <c r="QWP826" s="399"/>
      <c r="QWQ826" s="399"/>
      <c r="QWR826" s="399"/>
      <c r="QWS826" s="399"/>
      <c r="QWT826" s="399"/>
      <c r="QWU826" s="399"/>
      <c r="QWV826" s="399"/>
      <c r="QWW826" s="399"/>
      <c r="QWX826" s="399"/>
      <c r="QWY826" s="399"/>
      <c r="QWZ826" s="399"/>
      <c r="QXA826" s="399"/>
      <c r="QXB826" s="399"/>
      <c r="QXC826" s="399"/>
      <c r="QXD826" s="399"/>
      <c r="QXE826" s="399"/>
      <c r="QXF826" s="399"/>
      <c r="QXG826" s="399"/>
      <c r="QXH826" s="399"/>
      <c r="QXI826" s="399"/>
      <c r="QXJ826" s="399"/>
      <c r="QXK826" s="399"/>
      <c r="QXL826" s="399"/>
      <c r="QXM826" s="399"/>
      <c r="QXN826" s="399"/>
      <c r="QXO826" s="399"/>
      <c r="QXP826" s="399"/>
      <c r="QXQ826" s="399"/>
      <c r="QXR826" s="399"/>
      <c r="QXS826" s="399"/>
      <c r="QXT826" s="399"/>
      <c r="QXU826" s="399"/>
      <c r="QXV826" s="399"/>
      <c r="QXW826" s="399"/>
      <c r="QXX826" s="399"/>
      <c r="QXY826" s="399"/>
      <c r="QXZ826" s="399"/>
      <c r="QYA826" s="399"/>
      <c r="QYB826" s="399"/>
      <c r="QYC826" s="399"/>
      <c r="QYD826" s="399"/>
      <c r="QYE826" s="399"/>
      <c r="QYF826" s="399"/>
      <c r="QYG826" s="399"/>
      <c r="QYH826" s="399"/>
      <c r="QYI826" s="399"/>
      <c r="QYJ826" s="399"/>
      <c r="QYK826" s="399"/>
      <c r="QYL826" s="399"/>
      <c r="QYM826" s="399"/>
      <c r="QYN826" s="399"/>
      <c r="QYO826" s="399"/>
      <c r="QYP826" s="399"/>
      <c r="QYQ826" s="399"/>
      <c r="QYR826" s="399"/>
      <c r="QYS826" s="399"/>
      <c r="QYT826" s="399"/>
      <c r="QYU826" s="399"/>
      <c r="QYV826" s="399"/>
      <c r="QYW826" s="399"/>
      <c r="QYX826" s="399"/>
      <c r="QYY826" s="399"/>
      <c r="QYZ826" s="399"/>
      <c r="QZA826" s="399"/>
      <c r="QZB826" s="399"/>
      <c r="QZC826" s="399"/>
      <c r="QZD826" s="399"/>
      <c r="QZE826" s="399"/>
      <c r="QZF826" s="399"/>
      <c r="QZG826" s="399"/>
      <c r="QZH826" s="399"/>
      <c r="QZI826" s="399"/>
      <c r="QZJ826" s="399"/>
      <c r="QZK826" s="399"/>
      <c r="QZL826" s="399"/>
      <c r="QZM826" s="399"/>
      <c r="QZN826" s="399"/>
      <c r="QZO826" s="399"/>
      <c r="QZP826" s="399"/>
      <c r="QZQ826" s="399"/>
      <c r="QZR826" s="399"/>
      <c r="QZS826" s="399"/>
      <c r="QZT826" s="399"/>
      <c r="QZU826" s="399"/>
      <c r="QZV826" s="399"/>
      <c r="QZW826" s="399"/>
      <c r="QZX826" s="399"/>
      <c r="QZY826" s="399"/>
      <c r="QZZ826" s="399"/>
      <c r="RAA826" s="399"/>
      <c r="RAB826" s="399"/>
      <c r="RAC826" s="399"/>
      <c r="RAD826" s="399"/>
      <c r="RAE826" s="399"/>
      <c r="RAF826" s="399"/>
      <c r="RAG826" s="399"/>
      <c r="RAH826" s="399"/>
      <c r="RAI826" s="399"/>
      <c r="RAJ826" s="399"/>
      <c r="RAK826" s="399"/>
      <c r="RAL826" s="399"/>
      <c r="RAM826" s="399"/>
      <c r="RAN826" s="399"/>
      <c r="RAO826" s="399"/>
      <c r="RAP826" s="399"/>
      <c r="RAQ826" s="399"/>
      <c r="RAR826" s="399"/>
      <c r="RAS826" s="399"/>
      <c r="RAT826" s="399"/>
      <c r="RAU826" s="399"/>
      <c r="RAV826" s="399"/>
      <c r="RAW826" s="399"/>
      <c r="RAX826" s="399"/>
      <c r="RAY826" s="399"/>
      <c r="RAZ826" s="399"/>
      <c r="RBA826" s="399"/>
      <c r="RBB826" s="399"/>
      <c r="RBC826" s="399"/>
      <c r="RBD826" s="399"/>
      <c r="RBE826" s="399"/>
      <c r="RBF826" s="399"/>
      <c r="RBG826" s="399"/>
      <c r="RBH826" s="399"/>
      <c r="RBI826" s="399"/>
      <c r="RBJ826" s="399"/>
      <c r="RBK826" s="399"/>
      <c r="RBL826" s="399"/>
      <c r="RBM826" s="399"/>
      <c r="RBN826" s="399"/>
      <c r="RBO826" s="399"/>
      <c r="RBP826" s="399"/>
      <c r="RBQ826" s="399"/>
      <c r="RBR826" s="399"/>
      <c r="RBS826" s="399"/>
      <c r="RBT826" s="399"/>
      <c r="RBU826" s="399"/>
      <c r="RBV826" s="399"/>
      <c r="RBW826" s="399"/>
      <c r="RBX826" s="399"/>
      <c r="RBY826" s="399"/>
      <c r="RBZ826" s="399"/>
      <c r="RCA826" s="399"/>
      <c r="RCB826" s="399"/>
      <c r="RCC826" s="399"/>
      <c r="RCD826" s="399"/>
      <c r="RCE826" s="399"/>
      <c r="RCF826" s="399"/>
      <c r="RCG826" s="399"/>
      <c r="RCH826" s="399"/>
      <c r="RCI826" s="399"/>
      <c r="RCJ826" s="399"/>
      <c r="RCK826" s="399"/>
      <c r="RCL826" s="399"/>
      <c r="RCM826" s="399"/>
      <c r="RCN826" s="399"/>
      <c r="RCO826" s="399"/>
      <c r="RCP826" s="399"/>
      <c r="RCQ826" s="399"/>
      <c r="RCR826" s="399"/>
      <c r="RCS826" s="399"/>
      <c r="RCT826" s="399"/>
      <c r="RCU826" s="399"/>
      <c r="RCV826" s="399"/>
      <c r="RCW826" s="399"/>
      <c r="RCX826" s="399"/>
      <c r="RCY826" s="399"/>
      <c r="RCZ826" s="399"/>
      <c r="RDA826" s="399"/>
      <c r="RDB826" s="399"/>
      <c r="RDC826" s="399"/>
      <c r="RDD826" s="399"/>
      <c r="RDE826" s="399"/>
      <c r="RDF826" s="399"/>
      <c r="RDG826" s="399"/>
      <c r="RDH826" s="399"/>
      <c r="RDI826" s="399"/>
      <c r="RDJ826" s="399"/>
      <c r="RDK826" s="399"/>
      <c r="RDL826" s="399"/>
      <c r="RDM826" s="399"/>
      <c r="RDN826" s="399"/>
      <c r="RDO826" s="399"/>
      <c r="RDP826" s="399"/>
      <c r="RDQ826" s="399"/>
      <c r="RDR826" s="399"/>
      <c r="RDS826" s="399"/>
      <c r="RDT826" s="399"/>
      <c r="RDU826" s="399"/>
      <c r="RDV826" s="399"/>
      <c r="RDW826" s="399"/>
      <c r="RDX826" s="399"/>
      <c r="RDY826" s="399"/>
      <c r="RDZ826" s="399"/>
      <c r="REA826" s="399"/>
      <c r="REB826" s="399"/>
      <c r="REC826" s="399"/>
      <c r="RED826" s="399"/>
      <c r="REE826" s="399"/>
      <c r="REF826" s="399"/>
      <c r="REG826" s="399"/>
      <c r="REH826" s="399"/>
      <c r="REI826" s="399"/>
      <c r="REJ826" s="399"/>
      <c r="REK826" s="399"/>
      <c r="REL826" s="399"/>
      <c r="REM826" s="399"/>
      <c r="REN826" s="399"/>
      <c r="REO826" s="399"/>
      <c r="REP826" s="399"/>
      <c r="REQ826" s="399"/>
      <c r="RER826" s="399"/>
      <c r="RES826" s="399"/>
      <c r="RET826" s="399"/>
      <c r="REU826" s="399"/>
      <c r="REV826" s="399"/>
      <c r="REW826" s="399"/>
      <c r="REX826" s="399"/>
      <c r="REY826" s="399"/>
      <c r="REZ826" s="399"/>
      <c r="RFA826" s="399"/>
      <c r="RFB826" s="399"/>
      <c r="RFC826" s="399"/>
      <c r="RFD826" s="399"/>
      <c r="RFE826" s="399"/>
      <c r="RFF826" s="399"/>
      <c r="RFG826" s="399"/>
      <c r="RFH826" s="399"/>
      <c r="RFI826" s="399"/>
      <c r="RFJ826" s="399"/>
      <c r="RFK826" s="399"/>
      <c r="RFL826" s="399"/>
      <c r="RFM826" s="399"/>
      <c r="RFN826" s="399"/>
      <c r="RFO826" s="399"/>
      <c r="RFP826" s="399"/>
      <c r="RFQ826" s="399"/>
      <c r="RFR826" s="399"/>
      <c r="RFS826" s="399"/>
      <c r="RFT826" s="399"/>
      <c r="RFU826" s="399"/>
      <c r="RFV826" s="399"/>
      <c r="RFW826" s="399"/>
      <c r="RFX826" s="399"/>
      <c r="RFY826" s="399"/>
      <c r="RFZ826" s="399"/>
      <c r="RGA826" s="399"/>
      <c r="RGB826" s="399"/>
      <c r="RGC826" s="399"/>
      <c r="RGD826" s="399"/>
      <c r="RGE826" s="399"/>
      <c r="RGF826" s="399"/>
      <c r="RGG826" s="399"/>
      <c r="RGH826" s="399"/>
      <c r="RGI826" s="399"/>
      <c r="RGJ826" s="399"/>
      <c r="RGK826" s="399"/>
      <c r="RGL826" s="399"/>
      <c r="RGM826" s="399"/>
      <c r="RGN826" s="399"/>
      <c r="RGO826" s="399"/>
      <c r="RGP826" s="399"/>
      <c r="RGQ826" s="399"/>
      <c r="RGR826" s="399"/>
      <c r="RGS826" s="399"/>
      <c r="RGT826" s="399"/>
      <c r="RGU826" s="399"/>
      <c r="RGV826" s="399"/>
      <c r="RGW826" s="399"/>
      <c r="RGX826" s="399"/>
      <c r="RGY826" s="399"/>
      <c r="RGZ826" s="399"/>
      <c r="RHA826" s="399"/>
      <c r="RHB826" s="399"/>
      <c r="RHC826" s="399"/>
      <c r="RHD826" s="399"/>
      <c r="RHE826" s="399"/>
      <c r="RHF826" s="399"/>
      <c r="RHG826" s="399"/>
      <c r="RHH826" s="399"/>
      <c r="RHI826" s="399"/>
      <c r="RHJ826" s="399"/>
      <c r="RHK826" s="399"/>
      <c r="RHL826" s="399"/>
      <c r="RHM826" s="399"/>
      <c r="RHN826" s="399"/>
      <c r="RHO826" s="399"/>
      <c r="RHP826" s="399"/>
      <c r="RHQ826" s="399"/>
      <c r="RHR826" s="399"/>
      <c r="RHS826" s="399"/>
      <c r="RHT826" s="399"/>
      <c r="RHU826" s="399"/>
      <c r="RHV826" s="399"/>
      <c r="RHW826" s="399"/>
      <c r="RHX826" s="399"/>
      <c r="RHY826" s="399"/>
      <c r="RHZ826" s="399"/>
      <c r="RIA826" s="399"/>
      <c r="RIB826" s="399"/>
      <c r="RIC826" s="399"/>
      <c r="RID826" s="399"/>
      <c r="RIE826" s="399"/>
      <c r="RIF826" s="399"/>
      <c r="RIG826" s="399"/>
      <c r="RIH826" s="399"/>
      <c r="RII826" s="399"/>
      <c r="RIJ826" s="399"/>
      <c r="RIK826" s="399"/>
      <c r="RIL826" s="399"/>
      <c r="RIM826" s="399"/>
      <c r="RIN826" s="399"/>
      <c r="RIO826" s="399"/>
      <c r="RIP826" s="399"/>
      <c r="RIQ826" s="399"/>
      <c r="RIR826" s="399"/>
      <c r="RIS826" s="399"/>
      <c r="RIT826" s="399"/>
      <c r="RIU826" s="399"/>
      <c r="RIV826" s="399"/>
      <c r="RIW826" s="399"/>
      <c r="RIX826" s="399"/>
      <c r="RIY826" s="399"/>
      <c r="RIZ826" s="399"/>
      <c r="RJA826" s="399"/>
      <c r="RJB826" s="399"/>
      <c r="RJC826" s="399"/>
      <c r="RJD826" s="399"/>
      <c r="RJE826" s="399"/>
      <c r="RJF826" s="399"/>
      <c r="RJG826" s="399"/>
      <c r="RJH826" s="399"/>
      <c r="RJI826" s="399"/>
      <c r="RJJ826" s="399"/>
      <c r="RJK826" s="399"/>
      <c r="RJL826" s="399"/>
      <c r="RJM826" s="399"/>
      <c r="RJN826" s="399"/>
      <c r="RJO826" s="399"/>
      <c r="RJP826" s="399"/>
      <c r="RJQ826" s="399"/>
      <c r="RJR826" s="399"/>
      <c r="RJS826" s="399"/>
      <c r="RJT826" s="399"/>
      <c r="RJU826" s="399"/>
      <c r="RJV826" s="399"/>
      <c r="RJW826" s="399"/>
      <c r="RJX826" s="399"/>
      <c r="RJY826" s="399"/>
      <c r="RJZ826" s="399"/>
      <c r="RKA826" s="399"/>
      <c r="RKB826" s="399"/>
      <c r="RKC826" s="399"/>
      <c r="RKD826" s="399"/>
      <c r="RKE826" s="399"/>
      <c r="RKF826" s="399"/>
      <c r="RKG826" s="399"/>
      <c r="RKH826" s="399"/>
      <c r="RKI826" s="399"/>
      <c r="RKJ826" s="399"/>
      <c r="RKK826" s="399"/>
      <c r="RKL826" s="399"/>
      <c r="RKM826" s="399"/>
      <c r="RKN826" s="399"/>
      <c r="RKO826" s="399"/>
      <c r="RKP826" s="399"/>
      <c r="RKQ826" s="399"/>
      <c r="RKR826" s="399"/>
      <c r="RKS826" s="399"/>
      <c r="RKT826" s="399"/>
      <c r="RKU826" s="399"/>
      <c r="RKV826" s="399"/>
      <c r="RKW826" s="399"/>
      <c r="RKX826" s="399"/>
      <c r="RKY826" s="399"/>
      <c r="RKZ826" s="399"/>
      <c r="RLA826" s="399"/>
      <c r="RLB826" s="399"/>
      <c r="RLC826" s="399"/>
      <c r="RLD826" s="399"/>
      <c r="RLE826" s="399"/>
      <c r="RLF826" s="399"/>
      <c r="RLG826" s="399"/>
      <c r="RLH826" s="399"/>
      <c r="RLI826" s="399"/>
      <c r="RLJ826" s="399"/>
      <c r="RLK826" s="399"/>
      <c r="RLL826" s="399"/>
      <c r="RLM826" s="399"/>
      <c r="RLN826" s="399"/>
      <c r="RLO826" s="399"/>
      <c r="RLP826" s="399"/>
      <c r="RLQ826" s="399"/>
      <c r="RLR826" s="399"/>
      <c r="RLS826" s="399"/>
      <c r="RLT826" s="399"/>
      <c r="RLU826" s="399"/>
      <c r="RLV826" s="399"/>
      <c r="RLW826" s="399"/>
      <c r="RLX826" s="399"/>
      <c r="RLY826" s="399"/>
      <c r="RLZ826" s="399"/>
      <c r="RMA826" s="399"/>
      <c r="RMB826" s="399"/>
      <c r="RMC826" s="399"/>
      <c r="RMD826" s="399"/>
      <c r="RME826" s="399"/>
      <c r="RMF826" s="399"/>
      <c r="RMG826" s="399"/>
      <c r="RMH826" s="399"/>
      <c r="RMI826" s="399"/>
      <c r="RMJ826" s="399"/>
      <c r="RMK826" s="399"/>
      <c r="RML826" s="399"/>
      <c r="RMM826" s="399"/>
      <c r="RMN826" s="399"/>
      <c r="RMO826" s="399"/>
      <c r="RMP826" s="399"/>
      <c r="RMQ826" s="399"/>
      <c r="RMR826" s="399"/>
      <c r="RMS826" s="399"/>
      <c r="RMT826" s="399"/>
      <c r="RMU826" s="399"/>
      <c r="RMV826" s="399"/>
      <c r="RMW826" s="399"/>
      <c r="RMX826" s="399"/>
      <c r="RMY826" s="399"/>
      <c r="RMZ826" s="399"/>
      <c r="RNA826" s="399"/>
      <c r="RNB826" s="399"/>
      <c r="RNC826" s="399"/>
      <c r="RND826" s="399"/>
      <c r="RNE826" s="399"/>
      <c r="RNF826" s="399"/>
      <c r="RNG826" s="399"/>
      <c r="RNH826" s="399"/>
      <c r="RNI826" s="399"/>
      <c r="RNJ826" s="399"/>
      <c r="RNK826" s="399"/>
      <c r="RNL826" s="399"/>
      <c r="RNM826" s="399"/>
      <c r="RNN826" s="399"/>
      <c r="RNO826" s="399"/>
      <c r="RNP826" s="399"/>
      <c r="RNQ826" s="399"/>
      <c r="RNR826" s="399"/>
      <c r="RNS826" s="399"/>
      <c r="RNT826" s="399"/>
      <c r="RNU826" s="399"/>
      <c r="RNV826" s="399"/>
      <c r="RNW826" s="399"/>
      <c r="RNX826" s="399"/>
      <c r="RNY826" s="399"/>
      <c r="RNZ826" s="399"/>
      <c r="ROA826" s="399"/>
      <c r="ROB826" s="399"/>
      <c r="ROC826" s="399"/>
      <c r="ROD826" s="399"/>
      <c r="ROE826" s="399"/>
      <c r="ROF826" s="399"/>
      <c r="ROG826" s="399"/>
      <c r="ROH826" s="399"/>
      <c r="ROI826" s="399"/>
      <c r="ROJ826" s="399"/>
      <c r="ROK826" s="399"/>
      <c r="ROL826" s="399"/>
      <c r="ROM826" s="399"/>
      <c r="RON826" s="399"/>
      <c r="ROO826" s="399"/>
      <c r="ROP826" s="399"/>
      <c r="ROQ826" s="399"/>
      <c r="ROR826" s="399"/>
      <c r="ROS826" s="399"/>
      <c r="ROT826" s="399"/>
      <c r="ROU826" s="399"/>
      <c r="ROV826" s="399"/>
      <c r="ROW826" s="399"/>
      <c r="ROX826" s="399"/>
      <c r="ROY826" s="399"/>
      <c r="ROZ826" s="399"/>
      <c r="RPA826" s="399"/>
      <c r="RPB826" s="399"/>
      <c r="RPC826" s="399"/>
      <c r="RPD826" s="399"/>
      <c r="RPE826" s="399"/>
      <c r="RPF826" s="399"/>
      <c r="RPG826" s="399"/>
      <c r="RPH826" s="399"/>
      <c r="RPI826" s="399"/>
      <c r="RPJ826" s="399"/>
      <c r="RPK826" s="399"/>
      <c r="RPL826" s="399"/>
      <c r="RPM826" s="399"/>
      <c r="RPN826" s="399"/>
      <c r="RPO826" s="399"/>
      <c r="RPP826" s="399"/>
      <c r="RPQ826" s="399"/>
      <c r="RPR826" s="399"/>
      <c r="RPS826" s="399"/>
      <c r="RPT826" s="399"/>
      <c r="RPU826" s="399"/>
      <c r="RPV826" s="399"/>
      <c r="RPW826" s="399"/>
      <c r="RPX826" s="399"/>
      <c r="RPY826" s="399"/>
      <c r="RPZ826" s="399"/>
      <c r="RQA826" s="399"/>
      <c r="RQB826" s="399"/>
      <c r="RQC826" s="399"/>
      <c r="RQD826" s="399"/>
      <c r="RQE826" s="399"/>
      <c r="RQF826" s="399"/>
      <c r="RQG826" s="399"/>
      <c r="RQH826" s="399"/>
      <c r="RQI826" s="399"/>
      <c r="RQJ826" s="399"/>
      <c r="RQK826" s="399"/>
      <c r="RQL826" s="399"/>
      <c r="RQM826" s="399"/>
      <c r="RQN826" s="399"/>
      <c r="RQO826" s="399"/>
      <c r="RQP826" s="399"/>
      <c r="RQQ826" s="399"/>
      <c r="RQR826" s="399"/>
      <c r="RQS826" s="399"/>
      <c r="RQT826" s="399"/>
      <c r="RQU826" s="399"/>
      <c r="RQV826" s="399"/>
      <c r="RQW826" s="399"/>
      <c r="RQX826" s="399"/>
      <c r="RQY826" s="399"/>
      <c r="RQZ826" s="399"/>
      <c r="RRA826" s="399"/>
      <c r="RRB826" s="399"/>
      <c r="RRC826" s="399"/>
      <c r="RRD826" s="399"/>
      <c r="RRE826" s="399"/>
      <c r="RRF826" s="399"/>
      <c r="RRG826" s="399"/>
      <c r="RRH826" s="399"/>
      <c r="RRI826" s="399"/>
      <c r="RRJ826" s="399"/>
      <c r="RRK826" s="399"/>
      <c r="RRL826" s="399"/>
      <c r="RRM826" s="399"/>
      <c r="RRN826" s="399"/>
      <c r="RRO826" s="399"/>
      <c r="RRP826" s="399"/>
      <c r="RRQ826" s="399"/>
      <c r="RRR826" s="399"/>
      <c r="RRS826" s="399"/>
      <c r="RRT826" s="399"/>
      <c r="RRU826" s="399"/>
      <c r="RRV826" s="399"/>
      <c r="RRW826" s="399"/>
      <c r="RRX826" s="399"/>
      <c r="RRY826" s="399"/>
      <c r="RRZ826" s="399"/>
      <c r="RSA826" s="399"/>
      <c r="RSB826" s="399"/>
      <c r="RSC826" s="399"/>
      <c r="RSD826" s="399"/>
      <c r="RSE826" s="399"/>
      <c r="RSF826" s="399"/>
      <c r="RSG826" s="399"/>
      <c r="RSH826" s="399"/>
      <c r="RSI826" s="399"/>
      <c r="RSJ826" s="399"/>
      <c r="RSK826" s="399"/>
      <c r="RSL826" s="399"/>
      <c r="RSM826" s="399"/>
      <c r="RSN826" s="399"/>
      <c r="RSO826" s="399"/>
      <c r="RSP826" s="399"/>
      <c r="RSQ826" s="399"/>
      <c r="RSR826" s="399"/>
      <c r="RSS826" s="399"/>
      <c r="RST826" s="399"/>
      <c r="RSU826" s="399"/>
      <c r="RSV826" s="399"/>
      <c r="RSW826" s="399"/>
      <c r="RSX826" s="399"/>
      <c r="RSY826" s="399"/>
      <c r="RSZ826" s="399"/>
      <c r="RTA826" s="399"/>
      <c r="RTB826" s="399"/>
      <c r="RTC826" s="399"/>
      <c r="RTD826" s="399"/>
      <c r="RTE826" s="399"/>
      <c r="RTF826" s="399"/>
      <c r="RTG826" s="399"/>
      <c r="RTH826" s="399"/>
      <c r="RTI826" s="399"/>
      <c r="RTJ826" s="399"/>
      <c r="RTK826" s="399"/>
      <c r="RTL826" s="399"/>
      <c r="RTM826" s="399"/>
      <c r="RTN826" s="399"/>
      <c r="RTO826" s="399"/>
      <c r="RTP826" s="399"/>
      <c r="RTQ826" s="399"/>
      <c r="RTR826" s="399"/>
      <c r="RTS826" s="399"/>
      <c r="RTT826" s="399"/>
      <c r="RTU826" s="399"/>
      <c r="RTV826" s="399"/>
      <c r="RTW826" s="399"/>
      <c r="RTX826" s="399"/>
      <c r="RTY826" s="399"/>
      <c r="RTZ826" s="399"/>
      <c r="RUA826" s="399"/>
      <c r="RUB826" s="399"/>
      <c r="RUC826" s="399"/>
      <c r="RUD826" s="399"/>
      <c r="RUE826" s="399"/>
      <c r="RUF826" s="399"/>
      <c r="RUG826" s="399"/>
      <c r="RUH826" s="399"/>
      <c r="RUI826" s="399"/>
      <c r="RUJ826" s="399"/>
      <c r="RUK826" s="399"/>
      <c r="RUL826" s="399"/>
      <c r="RUM826" s="399"/>
      <c r="RUN826" s="399"/>
      <c r="RUO826" s="399"/>
      <c r="RUP826" s="399"/>
      <c r="RUQ826" s="399"/>
      <c r="RUR826" s="399"/>
      <c r="RUS826" s="399"/>
      <c r="RUT826" s="399"/>
      <c r="RUU826" s="399"/>
      <c r="RUV826" s="399"/>
      <c r="RUW826" s="399"/>
      <c r="RUX826" s="399"/>
      <c r="RUY826" s="399"/>
      <c r="RUZ826" s="399"/>
      <c r="RVA826" s="399"/>
      <c r="RVB826" s="399"/>
      <c r="RVC826" s="399"/>
      <c r="RVD826" s="399"/>
      <c r="RVE826" s="399"/>
      <c r="RVF826" s="399"/>
      <c r="RVG826" s="399"/>
      <c r="RVH826" s="399"/>
      <c r="RVI826" s="399"/>
      <c r="RVJ826" s="399"/>
      <c r="RVK826" s="399"/>
      <c r="RVL826" s="399"/>
      <c r="RVM826" s="399"/>
      <c r="RVN826" s="399"/>
      <c r="RVO826" s="399"/>
      <c r="RVP826" s="399"/>
      <c r="RVQ826" s="399"/>
      <c r="RVR826" s="399"/>
      <c r="RVS826" s="399"/>
      <c r="RVT826" s="399"/>
      <c r="RVU826" s="399"/>
      <c r="RVV826" s="399"/>
      <c r="RVW826" s="399"/>
      <c r="RVX826" s="399"/>
      <c r="RVY826" s="399"/>
      <c r="RVZ826" s="399"/>
      <c r="RWA826" s="399"/>
      <c r="RWB826" s="399"/>
      <c r="RWC826" s="399"/>
      <c r="RWD826" s="399"/>
      <c r="RWE826" s="399"/>
      <c r="RWF826" s="399"/>
      <c r="RWG826" s="399"/>
      <c r="RWH826" s="399"/>
      <c r="RWI826" s="399"/>
      <c r="RWJ826" s="399"/>
      <c r="RWK826" s="399"/>
      <c r="RWL826" s="399"/>
      <c r="RWM826" s="399"/>
      <c r="RWN826" s="399"/>
      <c r="RWO826" s="399"/>
      <c r="RWP826" s="399"/>
      <c r="RWQ826" s="399"/>
      <c r="RWR826" s="399"/>
      <c r="RWS826" s="399"/>
      <c r="RWT826" s="399"/>
      <c r="RWU826" s="399"/>
      <c r="RWV826" s="399"/>
      <c r="RWW826" s="399"/>
      <c r="RWX826" s="399"/>
      <c r="RWY826" s="399"/>
      <c r="RWZ826" s="399"/>
      <c r="RXA826" s="399"/>
      <c r="RXB826" s="399"/>
      <c r="RXC826" s="399"/>
      <c r="RXD826" s="399"/>
      <c r="RXE826" s="399"/>
      <c r="RXF826" s="399"/>
      <c r="RXG826" s="399"/>
      <c r="RXH826" s="399"/>
      <c r="RXI826" s="399"/>
      <c r="RXJ826" s="399"/>
      <c r="RXK826" s="399"/>
      <c r="RXL826" s="399"/>
      <c r="RXM826" s="399"/>
      <c r="RXN826" s="399"/>
      <c r="RXO826" s="399"/>
      <c r="RXP826" s="399"/>
      <c r="RXQ826" s="399"/>
      <c r="RXR826" s="399"/>
      <c r="RXS826" s="399"/>
      <c r="RXT826" s="399"/>
      <c r="RXU826" s="399"/>
      <c r="RXV826" s="399"/>
      <c r="RXW826" s="399"/>
      <c r="RXX826" s="399"/>
      <c r="RXY826" s="399"/>
      <c r="RXZ826" s="399"/>
      <c r="RYA826" s="399"/>
      <c r="RYB826" s="399"/>
      <c r="RYC826" s="399"/>
      <c r="RYD826" s="399"/>
      <c r="RYE826" s="399"/>
      <c r="RYF826" s="399"/>
      <c r="RYG826" s="399"/>
      <c r="RYH826" s="399"/>
      <c r="RYI826" s="399"/>
      <c r="RYJ826" s="399"/>
      <c r="RYK826" s="399"/>
      <c r="RYL826" s="399"/>
      <c r="RYM826" s="399"/>
      <c r="RYN826" s="399"/>
      <c r="RYO826" s="399"/>
      <c r="RYP826" s="399"/>
      <c r="RYQ826" s="399"/>
      <c r="RYR826" s="399"/>
      <c r="RYS826" s="399"/>
      <c r="RYT826" s="399"/>
      <c r="RYU826" s="399"/>
      <c r="RYV826" s="399"/>
      <c r="RYW826" s="399"/>
      <c r="RYX826" s="399"/>
      <c r="RYY826" s="399"/>
      <c r="RYZ826" s="399"/>
      <c r="RZA826" s="399"/>
      <c r="RZB826" s="399"/>
      <c r="RZC826" s="399"/>
      <c r="RZD826" s="399"/>
      <c r="RZE826" s="399"/>
      <c r="RZF826" s="399"/>
      <c r="RZG826" s="399"/>
      <c r="RZH826" s="399"/>
      <c r="RZI826" s="399"/>
      <c r="RZJ826" s="399"/>
      <c r="RZK826" s="399"/>
      <c r="RZL826" s="399"/>
      <c r="RZM826" s="399"/>
      <c r="RZN826" s="399"/>
      <c r="RZO826" s="399"/>
      <c r="RZP826" s="399"/>
      <c r="RZQ826" s="399"/>
      <c r="RZR826" s="399"/>
      <c r="RZS826" s="399"/>
      <c r="RZT826" s="399"/>
      <c r="RZU826" s="399"/>
      <c r="RZV826" s="399"/>
      <c r="RZW826" s="399"/>
      <c r="RZX826" s="399"/>
      <c r="RZY826" s="399"/>
      <c r="RZZ826" s="399"/>
      <c r="SAA826" s="399"/>
      <c r="SAB826" s="399"/>
      <c r="SAC826" s="399"/>
      <c r="SAD826" s="399"/>
      <c r="SAE826" s="399"/>
      <c r="SAF826" s="399"/>
      <c r="SAG826" s="399"/>
      <c r="SAH826" s="399"/>
      <c r="SAI826" s="399"/>
      <c r="SAJ826" s="399"/>
      <c r="SAK826" s="399"/>
      <c r="SAL826" s="399"/>
      <c r="SAM826" s="399"/>
      <c r="SAN826" s="399"/>
      <c r="SAO826" s="399"/>
      <c r="SAP826" s="399"/>
      <c r="SAQ826" s="399"/>
      <c r="SAR826" s="399"/>
      <c r="SAS826" s="399"/>
      <c r="SAT826" s="399"/>
      <c r="SAU826" s="399"/>
      <c r="SAV826" s="399"/>
      <c r="SAW826" s="399"/>
      <c r="SAX826" s="399"/>
      <c r="SAY826" s="399"/>
      <c r="SAZ826" s="399"/>
      <c r="SBA826" s="399"/>
      <c r="SBB826" s="399"/>
      <c r="SBC826" s="399"/>
      <c r="SBD826" s="399"/>
      <c r="SBE826" s="399"/>
      <c r="SBF826" s="399"/>
      <c r="SBG826" s="399"/>
      <c r="SBH826" s="399"/>
      <c r="SBI826" s="399"/>
      <c r="SBJ826" s="399"/>
      <c r="SBK826" s="399"/>
      <c r="SBL826" s="399"/>
      <c r="SBM826" s="399"/>
      <c r="SBN826" s="399"/>
      <c r="SBO826" s="399"/>
      <c r="SBP826" s="399"/>
      <c r="SBQ826" s="399"/>
      <c r="SBR826" s="399"/>
      <c r="SBS826" s="399"/>
      <c r="SBT826" s="399"/>
      <c r="SBU826" s="399"/>
      <c r="SBV826" s="399"/>
      <c r="SBW826" s="399"/>
      <c r="SBX826" s="399"/>
      <c r="SBY826" s="399"/>
      <c r="SBZ826" s="399"/>
      <c r="SCA826" s="399"/>
      <c r="SCB826" s="399"/>
      <c r="SCC826" s="399"/>
      <c r="SCD826" s="399"/>
      <c r="SCE826" s="399"/>
      <c r="SCF826" s="399"/>
      <c r="SCG826" s="399"/>
      <c r="SCH826" s="399"/>
      <c r="SCI826" s="399"/>
      <c r="SCJ826" s="399"/>
      <c r="SCK826" s="399"/>
      <c r="SCL826" s="399"/>
      <c r="SCM826" s="399"/>
      <c r="SCN826" s="399"/>
      <c r="SCO826" s="399"/>
      <c r="SCP826" s="399"/>
      <c r="SCQ826" s="399"/>
      <c r="SCR826" s="399"/>
      <c r="SCS826" s="399"/>
      <c r="SCT826" s="399"/>
      <c r="SCU826" s="399"/>
      <c r="SCV826" s="399"/>
      <c r="SCW826" s="399"/>
      <c r="SCX826" s="399"/>
      <c r="SCY826" s="399"/>
      <c r="SCZ826" s="399"/>
      <c r="SDA826" s="399"/>
      <c r="SDB826" s="399"/>
      <c r="SDC826" s="399"/>
      <c r="SDD826" s="399"/>
      <c r="SDE826" s="399"/>
      <c r="SDF826" s="399"/>
      <c r="SDG826" s="399"/>
      <c r="SDH826" s="399"/>
      <c r="SDI826" s="399"/>
      <c r="SDJ826" s="399"/>
      <c r="SDK826" s="399"/>
      <c r="SDL826" s="399"/>
      <c r="SDM826" s="399"/>
      <c r="SDN826" s="399"/>
      <c r="SDO826" s="399"/>
      <c r="SDP826" s="399"/>
      <c r="SDQ826" s="399"/>
      <c r="SDR826" s="399"/>
      <c r="SDS826" s="399"/>
      <c r="SDT826" s="399"/>
      <c r="SDU826" s="399"/>
      <c r="SDV826" s="399"/>
      <c r="SDW826" s="399"/>
      <c r="SDX826" s="399"/>
      <c r="SDY826" s="399"/>
      <c r="SDZ826" s="399"/>
      <c r="SEA826" s="399"/>
      <c r="SEB826" s="399"/>
      <c r="SEC826" s="399"/>
      <c r="SED826" s="399"/>
      <c r="SEE826" s="399"/>
      <c r="SEF826" s="399"/>
      <c r="SEG826" s="399"/>
      <c r="SEH826" s="399"/>
      <c r="SEI826" s="399"/>
      <c r="SEJ826" s="399"/>
      <c r="SEK826" s="399"/>
      <c r="SEL826" s="399"/>
      <c r="SEM826" s="399"/>
      <c r="SEN826" s="399"/>
      <c r="SEO826" s="399"/>
      <c r="SEP826" s="399"/>
      <c r="SEQ826" s="399"/>
      <c r="SER826" s="399"/>
      <c r="SES826" s="399"/>
      <c r="SET826" s="399"/>
      <c r="SEU826" s="399"/>
      <c r="SEV826" s="399"/>
      <c r="SEW826" s="399"/>
      <c r="SEX826" s="399"/>
      <c r="SEY826" s="399"/>
      <c r="SEZ826" s="399"/>
      <c r="SFA826" s="399"/>
      <c r="SFB826" s="399"/>
      <c r="SFC826" s="399"/>
      <c r="SFD826" s="399"/>
      <c r="SFE826" s="399"/>
      <c r="SFF826" s="399"/>
      <c r="SFG826" s="399"/>
      <c r="SFH826" s="399"/>
      <c r="SFI826" s="399"/>
      <c r="SFJ826" s="399"/>
      <c r="SFK826" s="399"/>
      <c r="SFL826" s="399"/>
      <c r="SFM826" s="399"/>
      <c r="SFN826" s="399"/>
      <c r="SFO826" s="399"/>
      <c r="SFP826" s="399"/>
      <c r="SFQ826" s="399"/>
      <c r="SFR826" s="399"/>
      <c r="SFS826" s="399"/>
      <c r="SFT826" s="399"/>
      <c r="SFU826" s="399"/>
      <c r="SFV826" s="399"/>
      <c r="SFW826" s="399"/>
      <c r="SFX826" s="399"/>
      <c r="SFY826" s="399"/>
      <c r="SFZ826" s="399"/>
      <c r="SGA826" s="399"/>
      <c r="SGB826" s="399"/>
      <c r="SGC826" s="399"/>
      <c r="SGD826" s="399"/>
      <c r="SGE826" s="399"/>
      <c r="SGF826" s="399"/>
      <c r="SGG826" s="399"/>
      <c r="SGH826" s="399"/>
      <c r="SGI826" s="399"/>
      <c r="SGJ826" s="399"/>
      <c r="SGK826" s="399"/>
      <c r="SGL826" s="399"/>
      <c r="SGM826" s="399"/>
      <c r="SGN826" s="399"/>
      <c r="SGO826" s="399"/>
      <c r="SGP826" s="399"/>
      <c r="SGQ826" s="399"/>
      <c r="SGR826" s="399"/>
      <c r="SGS826" s="399"/>
      <c r="SGT826" s="399"/>
      <c r="SGU826" s="399"/>
      <c r="SGV826" s="399"/>
      <c r="SGW826" s="399"/>
      <c r="SGX826" s="399"/>
      <c r="SGY826" s="399"/>
      <c r="SGZ826" s="399"/>
      <c r="SHA826" s="399"/>
      <c r="SHB826" s="399"/>
      <c r="SHC826" s="399"/>
      <c r="SHD826" s="399"/>
      <c r="SHE826" s="399"/>
      <c r="SHF826" s="399"/>
      <c r="SHG826" s="399"/>
      <c r="SHH826" s="399"/>
      <c r="SHI826" s="399"/>
      <c r="SHJ826" s="399"/>
      <c r="SHK826" s="399"/>
      <c r="SHL826" s="399"/>
      <c r="SHM826" s="399"/>
      <c r="SHN826" s="399"/>
      <c r="SHO826" s="399"/>
      <c r="SHP826" s="399"/>
      <c r="SHQ826" s="399"/>
      <c r="SHR826" s="399"/>
      <c r="SHS826" s="399"/>
      <c r="SHT826" s="399"/>
      <c r="SHU826" s="399"/>
      <c r="SHV826" s="399"/>
      <c r="SHW826" s="399"/>
      <c r="SHX826" s="399"/>
      <c r="SHY826" s="399"/>
      <c r="SHZ826" s="399"/>
      <c r="SIA826" s="399"/>
      <c r="SIB826" s="399"/>
      <c r="SIC826" s="399"/>
      <c r="SID826" s="399"/>
      <c r="SIE826" s="399"/>
      <c r="SIF826" s="399"/>
      <c r="SIG826" s="399"/>
      <c r="SIH826" s="399"/>
      <c r="SII826" s="399"/>
      <c r="SIJ826" s="399"/>
      <c r="SIK826" s="399"/>
      <c r="SIL826" s="399"/>
      <c r="SIM826" s="399"/>
      <c r="SIN826" s="399"/>
      <c r="SIO826" s="399"/>
      <c r="SIP826" s="399"/>
      <c r="SIQ826" s="399"/>
      <c r="SIR826" s="399"/>
      <c r="SIS826" s="399"/>
      <c r="SIT826" s="399"/>
      <c r="SIU826" s="399"/>
      <c r="SIV826" s="399"/>
      <c r="SIW826" s="399"/>
      <c r="SIX826" s="399"/>
      <c r="SIY826" s="399"/>
      <c r="SIZ826" s="399"/>
      <c r="SJA826" s="399"/>
      <c r="SJB826" s="399"/>
      <c r="SJC826" s="399"/>
      <c r="SJD826" s="399"/>
      <c r="SJE826" s="399"/>
      <c r="SJF826" s="399"/>
      <c r="SJG826" s="399"/>
      <c r="SJH826" s="399"/>
      <c r="SJI826" s="399"/>
      <c r="SJJ826" s="399"/>
      <c r="SJK826" s="399"/>
      <c r="SJL826" s="399"/>
      <c r="SJM826" s="399"/>
      <c r="SJN826" s="399"/>
      <c r="SJO826" s="399"/>
      <c r="SJP826" s="399"/>
      <c r="SJQ826" s="399"/>
      <c r="SJR826" s="399"/>
      <c r="SJS826" s="399"/>
      <c r="SJT826" s="399"/>
      <c r="SJU826" s="399"/>
      <c r="SJV826" s="399"/>
      <c r="SJW826" s="399"/>
      <c r="SJX826" s="399"/>
      <c r="SJY826" s="399"/>
      <c r="SJZ826" s="399"/>
      <c r="SKA826" s="399"/>
      <c r="SKB826" s="399"/>
      <c r="SKC826" s="399"/>
      <c r="SKD826" s="399"/>
      <c r="SKE826" s="399"/>
      <c r="SKF826" s="399"/>
      <c r="SKG826" s="399"/>
      <c r="SKH826" s="399"/>
      <c r="SKI826" s="399"/>
      <c r="SKJ826" s="399"/>
      <c r="SKK826" s="399"/>
      <c r="SKL826" s="399"/>
      <c r="SKM826" s="399"/>
      <c r="SKN826" s="399"/>
      <c r="SKO826" s="399"/>
      <c r="SKP826" s="399"/>
      <c r="SKQ826" s="399"/>
      <c r="SKR826" s="399"/>
      <c r="SKS826" s="399"/>
      <c r="SKT826" s="399"/>
      <c r="SKU826" s="399"/>
      <c r="SKV826" s="399"/>
      <c r="SKW826" s="399"/>
      <c r="SKX826" s="399"/>
      <c r="SKY826" s="399"/>
      <c r="SKZ826" s="399"/>
      <c r="SLA826" s="399"/>
      <c r="SLB826" s="399"/>
      <c r="SLC826" s="399"/>
      <c r="SLD826" s="399"/>
      <c r="SLE826" s="399"/>
      <c r="SLF826" s="399"/>
      <c r="SLG826" s="399"/>
      <c r="SLH826" s="399"/>
      <c r="SLI826" s="399"/>
      <c r="SLJ826" s="399"/>
      <c r="SLK826" s="399"/>
      <c r="SLL826" s="399"/>
      <c r="SLM826" s="399"/>
      <c r="SLN826" s="399"/>
      <c r="SLO826" s="399"/>
      <c r="SLP826" s="399"/>
      <c r="SLQ826" s="399"/>
      <c r="SLR826" s="399"/>
      <c r="SLS826" s="399"/>
      <c r="SLT826" s="399"/>
      <c r="SLU826" s="399"/>
      <c r="SLV826" s="399"/>
      <c r="SLW826" s="399"/>
      <c r="SLX826" s="399"/>
      <c r="SLY826" s="399"/>
      <c r="SLZ826" s="399"/>
      <c r="SMA826" s="399"/>
      <c r="SMB826" s="399"/>
      <c r="SMC826" s="399"/>
      <c r="SMD826" s="399"/>
      <c r="SME826" s="399"/>
      <c r="SMF826" s="399"/>
      <c r="SMG826" s="399"/>
      <c r="SMH826" s="399"/>
      <c r="SMI826" s="399"/>
      <c r="SMJ826" s="399"/>
      <c r="SMK826" s="399"/>
      <c r="SML826" s="399"/>
      <c r="SMM826" s="399"/>
      <c r="SMN826" s="399"/>
      <c r="SMO826" s="399"/>
      <c r="SMP826" s="399"/>
      <c r="SMQ826" s="399"/>
      <c r="SMR826" s="399"/>
      <c r="SMS826" s="399"/>
      <c r="SMT826" s="399"/>
      <c r="SMU826" s="399"/>
      <c r="SMV826" s="399"/>
      <c r="SMW826" s="399"/>
      <c r="SMX826" s="399"/>
      <c r="SMY826" s="399"/>
      <c r="SMZ826" s="399"/>
      <c r="SNA826" s="399"/>
      <c r="SNB826" s="399"/>
      <c r="SNC826" s="399"/>
      <c r="SND826" s="399"/>
      <c r="SNE826" s="399"/>
      <c r="SNF826" s="399"/>
      <c r="SNG826" s="399"/>
      <c r="SNH826" s="399"/>
      <c r="SNI826" s="399"/>
      <c r="SNJ826" s="399"/>
      <c r="SNK826" s="399"/>
      <c r="SNL826" s="399"/>
      <c r="SNM826" s="399"/>
      <c r="SNN826" s="399"/>
      <c r="SNO826" s="399"/>
      <c r="SNP826" s="399"/>
      <c r="SNQ826" s="399"/>
      <c r="SNR826" s="399"/>
      <c r="SNS826" s="399"/>
      <c r="SNT826" s="399"/>
      <c r="SNU826" s="399"/>
      <c r="SNV826" s="399"/>
      <c r="SNW826" s="399"/>
      <c r="SNX826" s="399"/>
      <c r="SNY826" s="399"/>
      <c r="SNZ826" s="399"/>
      <c r="SOA826" s="399"/>
      <c r="SOB826" s="399"/>
      <c r="SOC826" s="399"/>
      <c r="SOD826" s="399"/>
      <c r="SOE826" s="399"/>
      <c r="SOF826" s="399"/>
      <c r="SOG826" s="399"/>
      <c r="SOH826" s="399"/>
      <c r="SOI826" s="399"/>
      <c r="SOJ826" s="399"/>
      <c r="SOK826" s="399"/>
      <c r="SOL826" s="399"/>
      <c r="SOM826" s="399"/>
      <c r="SON826" s="399"/>
      <c r="SOO826" s="399"/>
      <c r="SOP826" s="399"/>
      <c r="SOQ826" s="399"/>
      <c r="SOR826" s="399"/>
      <c r="SOS826" s="399"/>
      <c r="SOT826" s="399"/>
      <c r="SOU826" s="399"/>
      <c r="SOV826" s="399"/>
      <c r="SOW826" s="399"/>
      <c r="SOX826" s="399"/>
      <c r="SOY826" s="399"/>
      <c r="SOZ826" s="399"/>
      <c r="SPA826" s="399"/>
      <c r="SPB826" s="399"/>
      <c r="SPC826" s="399"/>
      <c r="SPD826" s="399"/>
      <c r="SPE826" s="399"/>
      <c r="SPF826" s="399"/>
      <c r="SPG826" s="399"/>
      <c r="SPH826" s="399"/>
      <c r="SPI826" s="399"/>
      <c r="SPJ826" s="399"/>
      <c r="SPK826" s="399"/>
      <c r="SPL826" s="399"/>
      <c r="SPM826" s="399"/>
      <c r="SPN826" s="399"/>
      <c r="SPO826" s="399"/>
      <c r="SPP826" s="399"/>
      <c r="SPQ826" s="399"/>
      <c r="SPR826" s="399"/>
      <c r="SPS826" s="399"/>
      <c r="SPT826" s="399"/>
      <c r="SPU826" s="399"/>
      <c r="SPV826" s="399"/>
      <c r="SPW826" s="399"/>
      <c r="SPX826" s="399"/>
      <c r="SPY826" s="399"/>
      <c r="SPZ826" s="399"/>
      <c r="SQA826" s="399"/>
      <c r="SQB826" s="399"/>
      <c r="SQC826" s="399"/>
      <c r="SQD826" s="399"/>
      <c r="SQE826" s="399"/>
      <c r="SQF826" s="399"/>
      <c r="SQG826" s="399"/>
      <c r="SQH826" s="399"/>
      <c r="SQI826" s="399"/>
      <c r="SQJ826" s="399"/>
      <c r="SQK826" s="399"/>
      <c r="SQL826" s="399"/>
      <c r="SQM826" s="399"/>
      <c r="SQN826" s="399"/>
      <c r="SQO826" s="399"/>
      <c r="SQP826" s="399"/>
      <c r="SQQ826" s="399"/>
      <c r="SQR826" s="399"/>
      <c r="SQS826" s="399"/>
      <c r="SQT826" s="399"/>
      <c r="SQU826" s="399"/>
      <c r="SQV826" s="399"/>
      <c r="SQW826" s="399"/>
      <c r="SQX826" s="399"/>
      <c r="SQY826" s="399"/>
      <c r="SQZ826" s="399"/>
      <c r="SRA826" s="399"/>
      <c r="SRB826" s="399"/>
      <c r="SRC826" s="399"/>
      <c r="SRD826" s="399"/>
      <c r="SRE826" s="399"/>
      <c r="SRF826" s="399"/>
      <c r="SRG826" s="399"/>
      <c r="SRH826" s="399"/>
      <c r="SRI826" s="399"/>
      <c r="SRJ826" s="399"/>
      <c r="SRK826" s="399"/>
      <c r="SRL826" s="399"/>
      <c r="SRM826" s="399"/>
      <c r="SRN826" s="399"/>
      <c r="SRO826" s="399"/>
      <c r="SRP826" s="399"/>
      <c r="SRQ826" s="399"/>
      <c r="SRR826" s="399"/>
      <c r="SRS826" s="399"/>
      <c r="SRT826" s="399"/>
      <c r="SRU826" s="399"/>
      <c r="SRV826" s="399"/>
      <c r="SRW826" s="399"/>
      <c r="SRX826" s="399"/>
      <c r="SRY826" s="399"/>
      <c r="SRZ826" s="399"/>
      <c r="SSA826" s="399"/>
      <c r="SSB826" s="399"/>
      <c r="SSC826" s="399"/>
      <c r="SSD826" s="399"/>
      <c r="SSE826" s="399"/>
      <c r="SSF826" s="399"/>
      <c r="SSG826" s="399"/>
      <c r="SSH826" s="399"/>
      <c r="SSI826" s="399"/>
      <c r="SSJ826" s="399"/>
      <c r="SSK826" s="399"/>
      <c r="SSL826" s="399"/>
      <c r="SSM826" s="399"/>
      <c r="SSN826" s="399"/>
      <c r="SSO826" s="399"/>
      <c r="SSP826" s="399"/>
      <c r="SSQ826" s="399"/>
      <c r="SSR826" s="399"/>
      <c r="SSS826" s="399"/>
      <c r="SST826" s="399"/>
      <c r="SSU826" s="399"/>
      <c r="SSV826" s="399"/>
      <c r="SSW826" s="399"/>
      <c r="SSX826" s="399"/>
      <c r="SSY826" s="399"/>
      <c r="SSZ826" s="399"/>
      <c r="STA826" s="399"/>
      <c r="STB826" s="399"/>
      <c r="STC826" s="399"/>
      <c r="STD826" s="399"/>
      <c r="STE826" s="399"/>
      <c r="STF826" s="399"/>
      <c r="STG826" s="399"/>
      <c r="STH826" s="399"/>
      <c r="STI826" s="399"/>
      <c r="STJ826" s="399"/>
      <c r="STK826" s="399"/>
      <c r="STL826" s="399"/>
      <c r="STM826" s="399"/>
      <c r="STN826" s="399"/>
      <c r="STO826" s="399"/>
      <c r="STP826" s="399"/>
      <c r="STQ826" s="399"/>
      <c r="STR826" s="399"/>
      <c r="STS826" s="399"/>
      <c r="STT826" s="399"/>
      <c r="STU826" s="399"/>
      <c r="STV826" s="399"/>
      <c r="STW826" s="399"/>
      <c r="STX826" s="399"/>
      <c r="STY826" s="399"/>
      <c r="STZ826" s="399"/>
      <c r="SUA826" s="399"/>
      <c r="SUB826" s="399"/>
      <c r="SUC826" s="399"/>
      <c r="SUD826" s="399"/>
      <c r="SUE826" s="399"/>
      <c r="SUF826" s="399"/>
      <c r="SUG826" s="399"/>
      <c r="SUH826" s="399"/>
      <c r="SUI826" s="399"/>
      <c r="SUJ826" s="399"/>
      <c r="SUK826" s="399"/>
      <c r="SUL826" s="399"/>
      <c r="SUM826" s="399"/>
      <c r="SUN826" s="399"/>
      <c r="SUO826" s="399"/>
      <c r="SUP826" s="399"/>
      <c r="SUQ826" s="399"/>
      <c r="SUR826" s="399"/>
      <c r="SUS826" s="399"/>
      <c r="SUT826" s="399"/>
      <c r="SUU826" s="399"/>
      <c r="SUV826" s="399"/>
      <c r="SUW826" s="399"/>
      <c r="SUX826" s="399"/>
      <c r="SUY826" s="399"/>
      <c r="SUZ826" s="399"/>
      <c r="SVA826" s="399"/>
      <c r="SVB826" s="399"/>
      <c r="SVC826" s="399"/>
      <c r="SVD826" s="399"/>
      <c r="SVE826" s="399"/>
      <c r="SVF826" s="399"/>
      <c r="SVG826" s="399"/>
      <c r="SVH826" s="399"/>
      <c r="SVI826" s="399"/>
      <c r="SVJ826" s="399"/>
      <c r="SVK826" s="399"/>
      <c r="SVL826" s="399"/>
      <c r="SVM826" s="399"/>
      <c r="SVN826" s="399"/>
      <c r="SVO826" s="399"/>
      <c r="SVP826" s="399"/>
      <c r="SVQ826" s="399"/>
      <c r="SVR826" s="399"/>
      <c r="SVS826" s="399"/>
      <c r="SVT826" s="399"/>
      <c r="SVU826" s="399"/>
      <c r="SVV826" s="399"/>
      <c r="SVW826" s="399"/>
      <c r="SVX826" s="399"/>
      <c r="SVY826" s="399"/>
      <c r="SVZ826" s="399"/>
      <c r="SWA826" s="399"/>
      <c r="SWB826" s="399"/>
      <c r="SWC826" s="399"/>
      <c r="SWD826" s="399"/>
      <c r="SWE826" s="399"/>
      <c r="SWF826" s="399"/>
      <c r="SWG826" s="399"/>
      <c r="SWH826" s="399"/>
      <c r="SWI826" s="399"/>
      <c r="SWJ826" s="399"/>
      <c r="SWK826" s="399"/>
      <c r="SWL826" s="399"/>
      <c r="SWM826" s="399"/>
      <c r="SWN826" s="399"/>
      <c r="SWO826" s="399"/>
      <c r="SWP826" s="399"/>
      <c r="SWQ826" s="399"/>
      <c r="SWR826" s="399"/>
      <c r="SWS826" s="399"/>
      <c r="SWT826" s="399"/>
      <c r="SWU826" s="399"/>
      <c r="SWV826" s="399"/>
      <c r="SWW826" s="399"/>
      <c r="SWX826" s="399"/>
      <c r="SWY826" s="399"/>
      <c r="SWZ826" s="399"/>
      <c r="SXA826" s="399"/>
      <c r="SXB826" s="399"/>
      <c r="SXC826" s="399"/>
      <c r="SXD826" s="399"/>
      <c r="SXE826" s="399"/>
      <c r="SXF826" s="399"/>
      <c r="SXG826" s="399"/>
      <c r="SXH826" s="399"/>
      <c r="SXI826" s="399"/>
      <c r="SXJ826" s="399"/>
      <c r="SXK826" s="399"/>
      <c r="SXL826" s="399"/>
      <c r="SXM826" s="399"/>
      <c r="SXN826" s="399"/>
      <c r="SXO826" s="399"/>
      <c r="SXP826" s="399"/>
      <c r="SXQ826" s="399"/>
      <c r="SXR826" s="399"/>
      <c r="SXS826" s="399"/>
      <c r="SXT826" s="399"/>
      <c r="SXU826" s="399"/>
      <c r="SXV826" s="399"/>
      <c r="SXW826" s="399"/>
      <c r="SXX826" s="399"/>
      <c r="SXY826" s="399"/>
      <c r="SXZ826" s="399"/>
      <c r="SYA826" s="399"/>
      <c r="SYB826" s="399"/>
      <c r="SYC826" s="399"/>
      <c r="SYD826" s="399"/>
      <c r="SYE826" s="399"/>
      <c r="SYF826" s="399"/>
      <c r="SYG826" s="399"/>
      <c r="SYH826" s="399"/>
      <c r="SYI826" s="399"/>
      <c r="SYJ826" s="399"/>
      <c r="SYK826" s="399"/>
      <c r="SYL826" s="399"/>
      <c r="SYM826" s="399"/>
      <c r="SYN826" s="399"/>
      <c r="SYO826" s="399"/>
      <c r="SYP826" s="399"/>
      <c r="SYQ826" s="399"/>
      <c r="SYR826" s="399"/>
      <c r="SYS826" s="399"/>
      <c r="SYT826" s="399"/>
      <c r="SYU826" s="399"/>
      <c r="SYV826" s="399"/>
      <c r="SYW826" s="399"/>
      <c r="SYX826" s="399"/>
      <c r="SYY826" s="399"/>
      <c r="SYZ826" s="399"/>
      <c r="SZA826" s="399"/>
      <c r="SZB826" s="399"/>
      <c r="SZC826" s="399"/>
      <c r="SZD826" s="399"/>
      <c r="SZE826" s="399"/>
      <c r="SZF826" s="399"/>
      <c r="SZG826" s="399"/>
      <c r="SZH826" s="399"/>
      <c r="SZI826" s="399"/>
      <c r="SZJ826" s="399"/>
      <c r="SZK826" s="399"/>
      <c r="SZL826" s="399"/>
      <c r="SZM826" s="399"/>
      <c r="SZN826" s="399"/>
      <c r="SZO826" s="399"/>
      <c r="SZP826" s="399"/>
      <c r="SZQ826" s="399"/>
      <c r="SZR826" s="399"/>
      <c r="SZS826" s="399"/>
      <c r="SZT826" s="399"/>
      <c r="SZU826" s="399"/>
      <c r="SZV826" s="399"/>
      <c r="SZW826" s="399"/>
      <c r="SZX826" s="399"/>
      <c r="SZY826" s="399"/>
      <c r="SZZ826" s="399"/>
      <c r="TAA826" s="399"/>
      <c r="TAB826" s="399"/>
      <c r="TAC826" s="399"/>
      <c r="TAD826" s="399"/>
      <c r="TAE826" s="399"/>
      <c r="TAF826" s="399"/>
      <c r="TAG826" s="399"/>
      <c r="TAH826" s="399"/>
      <c r="TAI826" s="399"/>
      <c r="TAJ826" s="399"/>
      <c r="TAK826" s="399"/>
      <c r="TAL826" s="399"/>
      <c r="TAM826" s="399"/>
      <c r="TAN826" s="399"/>
      <c r="TAO826" s="399"/>
      <c r="TAP826" s="399"/>
      <c r="TAQ826" s="399"/>
      <c r="TAR826" s="399"/>
      <c r="TAS826" s="399"/>
      <c r="TAT826" s="399"/>
      <c r="TAU826" s="399"/>
      <c r="TAV826" s="399"/>
      <c r="TAW826" s="399"/>
      <c r="TAX826" s="399"/>
      <c r="TAY826" s="399"/>
      <c r="TAZ826" s="399"/>
      <c r="TBA826" s="399"/>
      <c r="TBB826" s="399"/>
      <c r="TBC826" s="399"/>
      <c r="TBD826" s="399"/>
      <c r="TBE826" s="399"/>
      <c r="TBF826" s="399"/>
      <c r="TBG826" s="399"/>
      <c r="TBH826" s="399"/>
      <c r="TBI826" s="399"/>
      <c r="TBJ826" s="399"/>
      <c r="TBK826" s="399"/>
      <c r="TBL826" s="399"/>
      <c r="TBM826" s="399"/>
      <c r="TBN826" s="399"/>
      <c r="TBO826" s="399"/>
      <c r="TBP826" s="399"/>
      <c r="TBQ826" s="399"/>
      <c r="TBR826" s="399"/>
      <c r="TBS826" s="399"/>
      <c r="TBT826" s="399"/>
      <c r="TBU826" s="399"/>
      <c r="TBV826" s="399"/>
      <c r="TBW826" s="399"/>
      <c r="TBX826" s="399"/>
      <c r="TBY826" s="399"/>
      <c r="TBZ826" s="399"/>
      <c r="TCA826" s="399"/>
      <c r="TCB826" s="399"/>
      <c r="TCC826" s="399"/>
      <c r="TCD826" s="399"/>
      <c r="TCE826" s="399"/>
      <c r="TCF826" s="399"/>
      <c r="TCG826" s="399"/>
      <c r="TCH826" s="399"/>
      <c r="TCI826" s="399"/>
      <c r="TCJ826" s="399"/>
      <c r="TCK826" s="399"/>
      <c r="TCL826" s="399"/>
      <c r="TCM826" s="399"/>
      <c r="TCN826" s="399"/>
      <c r="TCO826" s="399"/>
      <c r="TCP826" s="399"/>
      <c r="TCQ826" s="399"/>
      <c r="TCR826" s="399"/>
      <c r="TCS826" s="399"/>
      <c r="TCT826" s="399"/>
      <c r="TCU826" s="399"/>
      <c r="TCV826" s="399"/>
      <c r="TCW826" s="399"/>
      <c r="TCX826" s="399"/>
      <c r="TCY826" s="399"/>
      <c r="TCZ826" s="399"/>
      <c r="TDA826" s="399"/>
      <c r="TDB826" s="399"/>
      <c r="TDC826" s="399"/>
      <c r="TDD826" s="399"/>
      <c r="TDE826" s="399"/>
      <c r="TDF826" s="399"/>
      <c r="TDG826" s="399"/>
      <c r="TDH826" s="399"/>
      <c r="TDI826" s="399"/>
      <c r="TDJ826" s="399"/>
      <c r="TDK826" s="399"/>
      <c r="TDL826" s="399"/>
      <c r="TDM826" s="399"/>
      <c r="TDN826" s="399"/>
      <c r="TDO826" s="399"/>
      <c r="TDP826" s="399"/>
      <c r="TDQ826" s="399"/>
      <c r="TDR826" s="399"/>
      <c r="TDS826" s="399"/>
      <c r="TDT826" s="399"/>
      <c r="TDU826" s="399"/>
      <c r="TDV826" s="399"/>
      <c r="TDW826" s="399"/>
      <c r="TDX826" s="399"/>
      <c r="TDY826" s="399"/>
      <c r="TDZ826" s="399"/>
      <c r="TEA826" s="399"/>
      <c r="TEB826" s="399"/>
      <c r="TEC826" s="399"/>
      <c r="TED826" s="399"/>
      <c r="TEE826" s="399"/>
      <c r="TEF826" s="399"/>
      <c r="TEG826" s="399"/>
      <c r="TEH826" s="399"/>
      <c r="TEI826" s="399"/>
      <c r="TEJ826" s="399"/>
      <c r="TEK826" s="399"/>
      <c r="TEL826" s="399"/>
      <c r="TEM826" s="399"/>
      <c r="TEN826" s="399"/>
      <c r="TEO826" s="399"/>
      <c r="TEP826" s="399"/>
      <c r="TEQ826" s="399"/>
      <c r="TER826" s="399"/>
      <c r="TES826" s="399"/>
      <c r="TET826" s="399"/>
      <c r="TEU826" s="399"/>
      <c r="TEV826" s="399"/>
      <c r="TEW826" s="399"/>
      <c r="TEX826" s="399"/>
      <c r="TEY826" s="399"/>
      <c r="TEZ826" s="399"/>
      <c r="TFA826" s="399"/>
      <c r="TFB826" s="399"/>
      <c r="TFC826" s="399"/>
      <c r="TFD826" s="399"/>
      <c r="TFE826" s="399"/>
      <c r="TFF826" s="399"/>
      <c r="TFG826" s="399"/>
      <c r="TFH826" s="399"/>
      <c r="TFI826" s="399"/>
      <c r="TFJ826" s="399"/>
      <c r="TFK826" s="399"/>
      <c r="TFL826" s="399"/>
      <c r="TFM826" s="399"/>
      <c r="TFN826" s="399"/>
      <c r="TFO826" s="399"/>
      <c r="TFP826" s="399"/>
      <c r="TFQ826" s="399"/>
      <c r="TFR826" s="399"/>
      <c r="TFS826" s="399"/>
      <c r="TFT826" s="399"/>
      <c r="TFU826" s="399"/>
      <c r="TFV826" s="399"/>
      <c r="TFW826" s="399"/>
      <c r="TFX826" s="399"/>
      <c r="TFY826" s="399"/>
      <c r="TFZ826" s="399"/>
      <c r="TGA826" s="399"/>
      <c r="TGB826" s="399"/>
      <c r="TGC826" s="399"/>
      <c r="TGD826" s="399"/>
      <c r="TGE826" s="399"/>
      <c r="TGF826" s="399"/>
      <c r="TGG826" s="399"/>
      <c r="TGH826" s="399"/>
      <c r="TGI826" s="399"/>
      <c r="TGJ826" s="399"/>
      <c r="TGK826" s="399"/>
      <c r="TGL826" s="399"/>
      <c r="TGM826" s="399"/>
      <c r="TGN826" s="399"/>
      <c r="TGO826" s="399"/>
      <c r="TGP826" s="399"/>
      <c r="TGQ826" s="399"/>
      <c r="TGR826" s="399"/>
      <c r="TGS826" s="399"/>
      <c r="TGT826" s="399"/>
      <c r="TGU826" s="399"/>
      <c r="TGV826" s="399"/>
      <c r="TGW826" s="399"/>
      <c r="TGX826" s="399"/>
      <c r="TGY826" s="399"/>
      <c r="TGZ826" s="399"/>
      <c r="THA826" s="399"/>
      <c r="THB826" s="399"/>
      <c r="THC826" s="399"/>
      <c r="THD826" s="399"/>
      <c r="THE826" s="399"/>
      <c r="THF826" s="399"/>
      <c r="THG826" s="399"/>
      <c r="THH826" s="399"/>
      <c r="THI826" s="399"/>
      <c r="THJ826" s="399"/>
      <c r="THK826" s="399"/>
      <c r="THL826" s="399"/>
      <c r="THM826" s="399"/>
      <c r="THN826" s="399"/>
      <c r="THO826" s="399"/>
      <c r="THP826" s="399"/>
      <c r="THQ826" s="399"/>
      <c r="THR826" s="399"/>
      <c r="THS826" s="399"/>
      <c r="THT826" s="399"/>
      <c r="THU826" s="399"/>
      <c r="THV826" s="399"/>
      <c r="THW826" s="399"/>
      <c r="THX826" s="399"/>
      <c r="THY826" s="399"/>
      <c r="THZ826" s="399"/>
      <c r="TIA826" s="399"/>
      <c r="TIB826" s="399"/>
      <c r="TIC826" s="399"/>
      <c r="TID826" s="399"/>
      <c r="TIE826" s="399"/>
      <c r="TIF826" s="399"/>
      <c r="TIG826" s="399"/>
      <c r="TIH826" s="399"/>
      <c r="TII826" s="399"/>
      <c r="TIJ826" s="399"/>
      <c r="TIK826" s="399"/>
      <c r="TIL826" s="399"/>
      <c r="TIM826" s="399"/>
      <c r="TIN826" s="399"/>
      <c r="TIO826" s="399"/>
      <c r="TIP826" s="399"/>
      <c r="TIQ826" s="399"/>
      <c r="TIR826" s="399"/>
      <c r="TIS826" s="399"/>
      <c r="TIT826" s="399"/>
      <c r="TIU826" s="399"/>
      <c r="TIV826" s="399"/>
      <c r="TIW826" s="399"/>
      <c r="TIX826" s="399"/>
      <c r="TIY826" s="399"/>
      <c r="TIZ826" s="399"/>
      <c r="TJA826" s="399"/>
      <c r="TJB826" s="399"/>
      <c r="TJC826" s="399"/>
      <c r="TJD826" s="399"/>
      <c r="TJE826" s="399"/>
      <c r="TJF826" s="399"/>
      <c r="TJG826" s="399"/>
      <c r="TJH826" s="399"/>
      <c r="TJI826" s="399"/>
      <c r="TJJ826" s="399"/>
      <c r="TJK826" s="399"/>
      <c r="TJL826" s="399"/>
      <c r="TJM826" s="399"/>
      <c r="TJN826" s="399"/>
      <c r="TJO826" s="399"/>
      <c r="TJP826" s="399"/>
      <c r="TJQ826" s="399"/>
      <c r="TJR826" s="399"/>
      <c r="TJS826" s="399"/>
      <c r="TJT826" s="399"/>
      <c r="TJU826" s="399"/>
      <c r="TJV826" s="399"/>
      <c r="TJW826" s="399"/>
      <c r="TJX826" s="399"/>
      <c r="TJY826" s="399"/>
      <c r="TJZ826" s="399"/>
      <c r="TKA826" s="399"/>
      <c r="TKB826" s="399"/>
      <c r="TKC826" s="399"/>
      <c r="TKD826" s="399"/>
      <c r="TKE826" s="399"/>
      <c r="TKF826" s="399"/>
      <c r="TKG826" s="399"/>
      <c r="TKH826" s="399"/>
      <c r="TKI826" s="399"/>
      <c r="TKJ826" s="399"/>
      <c r="TKK826" s="399"/>
      <c r="TKL826" s="399"/>
      <c r="TKM826" s="399"/>
      <c r="TKN826" s="399"/>
      <c r="TKO826" s="399"/>
      <c r="TKP826" s="399"/>
      <c r="TKQ826" s="399"/>
      <c r="TKR826" s="399"/>
      <c r="TKS826" s="399"/>
      <c r="TKT826" s="399"/>
      <c r="TKU826" s="399"/>
      <c r="TKV826" s="399"/>
      <c r="TKW826" s="399"/>
      <c r="TKX826" s="399"/>
      <c r="TKY826" s="399"/>
      <c r="TKZ826" s="399"/>
      <c r="TLA826" s="399"/>
      <c r="TLB826" s="399"/>
      <c r="TLC826" s="399"/>
      <c r="TLD826" s="399"/>
      <c r="TLE826" s="399"/>
      <c r="TLF826" s="399"/>
      <c r="TLG826" s="399"/>
      <c r="TLH826" s="399"/>
      <c r="TLI826" s="399"/>
      <c r="TLJ826" s="399"/>
      <c r="TLK826" s="399"/>
      <c r="TLL826" s="399"/>
      <c r="TLM826" s="399"/>
      <c r="TLN826" s="399"/>
      <c r="TLO826" s="399"/>
      <c r="TLP826" s="399"/>
      <c r="TLQ826" s="399"/>
      <c r="TLR826" s="399"/>
      <c r="TLS826" s="399"/>
      <c r="TLT826" s="399"/>
      <c r="TLU826" s="399"/>
      <c r="TLV826" s="399"/>
      <c r="TLW826" s="399"/>
      <c r="TLX826" s="399"/>
      <c r="TLY826" s="399"/>
      <c r="TLZ826" s="399"/>
      <c r="TMA826" s="399"/>
      <c r="TMB826" s="399"/>
      <c r="TMC826" s="399"/>
      <c r="TMD826" s="399"/>
      <c r="TME826" s="399"/>
      <c r="TMF826" s="399"/>
      <c r="TMG826" s="399"/>
      <c r="TMH826" s="399"/>
      <c r="TMI826" s="399"/>
      <c r="TMJ826" s="399"/>
      <c r="TMK826" s="399"/>
      <c r="TML826" s="399"/>
      <c r="TMM826" s="399"/>
      <c r="TMN826" s="399"/>
      <c r="TMO826" s="399"/>
      <c r="TMP826" s="399"/>
      <c r="TMQ826" s="399"/>
      <c r="TMR826" s="399"/>
      <c r="TMS826" s="399"/>
      <c r="TMT826" s="399"/>
      <c r="TMU826" s="399"/>
      <c r="TMV826" s="399"/>
      <c r="TMW826" s="399"/>
      <c r="TMX826" s="399"/>
      <c r="TMY826" s="399"/>
      <c r="TMZ826" s="399"/>
      <c r="TNA826" s="399"/>
      <c r="TNB826" s="399"/>
      <c r="TNC826" s="399"/>
      <c r="TND826" s="399"/>
      <c r="TNE826" s="399"/>
      <c r="TNF826" s="399"/>
      <c r="TNG826" s="399"/>
      <c r="TNH826" s="399"/>
      <c r="TNI826" s="399"/>
      <c r="TNJ826" s="399"/>
      <c r="TNK826" s="399"/>
      <c r="TNL826" s="399"/>
      <c r="TNM826" s="399"/>
      <c r="TNN826" s="399"/>
      <c r="TNO826" s="399"/>
      <c r="TNP826" s="399"/>
      <c r="TNQ826" s="399"/>
      <c r="TNR826" s="399"/>
      <c r="TNS826" s="399"/>
      <c r="TNT826" s="399"/>
      <c r="TNU826" s="399"/>
      <c r="TNV826" s="399"/>
      <c r="TNW826" s="399"/>
      <c r="TNX826" s="399"/>
      <c r="TNY826" s="399"/>
      <c r="TNZ826" s="399"/>
      <c r="TOA826" s="399"/>
      <c r="TOB826" s="399"/>
      <c r="TOC826" s="399"/>
      <c r="TOD826" s="399"/>
      <c r="TOE826" s="399"/>
      <c r="TOF826" s="399"/>
      <c r="TOG826" s="399"/>
      <c r="TOH826" s="399"/>
      <c r="TOI826" s="399"/>
      <c r="TOJ826" s="399"/>
      <c r="TOK826" s="399"/>
      <c r="TOL826" s="399"/>
      <c r="TOM826" s="399"/>
      <c r="TON826" s="399"/>
      <c r="TOO826" s="399"/>
      <c r="TOP826" s="399"/>
      <c r="TOQ826" s="399"/>
      <c r="TOR826" s="399"/>
      <c r="TOS826" s="399"/>
      <c r="TOT826" s="399"/>
      <c r="TOU826" s="399"/>
      <c r="TOV826" s="399"/>
      <c r="TOW826" s="399"/>
      <c r="TOX826" s="399"/>
      <c r="TOY826" s="399"/>
      <c r="TOZ826" s="399"/>
      <c r="TPA826" s="399"/>
      <c r="TPB826" s="399"/>
      <c r="TPC826" s="399"/>
      <c r="TPD826" s="399"/>
      <c r="TPE826" s="399"/>
      <c r="TPF826" s="399"/>
      <c r="TPG826" s="399"/>
      <c r="TPH826" s="399"/>
      <c r="TPI826" s="399"/>
      <c r="TPJ826" s="399"/>
      <c r="TPK826" s="399"/>
      <c r="TPL826" s="399"/>
      <c r="TPM826" s="399"/>
      <c r="TPN826" s="399"/>
      <c r="TPO826" s="399"/>
      <c r="TPP826" s="399"/>
      <c r="TPQ826" s="399"/>
      <c r="TPR826" s="399"/>
      <c r="TPS826" s="399"/>
      <c r="TPT826" s="399"/>
      <c r="TPU826" s="399"/>
      <c r="TPV826" s="399"/>
      <c r="TPW826" s="399"/>
      <c r="TPX826" s="399"/>
      <c r="TPY826" s="399"/>
      <c r="TPZ826" s="399"/>
      <c r="TQA826" s="399"/>
      <c r="TQB826" s="399"/>
      <c r="TQC826" s="399"/>
      <c r="TQD826" s="399"/>
      <c r="TQE826" s="399"/>
      <c r="TQF826" s="399"/>
      <c r="TQG826" s="399"/>
      <c r="TQH826" s="399"/>
      <c r="TQI826" s="399"/>
      <c r="TQJ826" s="399"/>
      <c r="TQK826" s="399"/>
      <c r="TQL826" s="399"/>
      <c r="TQM826" s="399"/>
      <c r="TQN826" s="399"/>
      <c r="TQO826" s="399"/>
      <c r="TQP826" s="399"/>
      <c r="TQQ826" s="399"/>
      <c r="TQR826" s="399"/>
      <c r="TQS826" s="399"/>
      <c r="TQT826" s="399"/>
      <c r="TQU826" s="399"/>
      <c r="TQV826" s="399"/>
      <c r="TQW826" s="399"/>
      <c r="TQX826" s="399"/>
      <c r="TQY826" s="399"/>
      <c r="TQZ826" s="399"/>
      <c r="TRA826" s="399"/>
      <c r="TRB826" s="399"/>
      <c r="TRC826" s="399"/>
      <c r="TRD826" s="399"/>
      <c r="TRE826" s="399"/>
      <c r="TRF826" s="399"/>
      <c r="TRG826" s="399"/>
      <c r="TRH826" s="399"/>
      <c r="TRI826" s="399"/>
      <c r="TRJ826" s="399"/>
      <c r="TRK826" s="399"/>
      <c r="TRL826" s="399"/>
      <c r="TRM826" s="399"/>
      <c r="TRN826" s="399"/>
      <c r="TRO826" s="399"/>
      <c r="TRP826" s="399"/>
      <c r="TRQ826" s="399"/>
      <c r="TRR826" s="399"/>
      <c r="TRS826" s="399"/>
      <c r="TRT826" s="399"/>
      <c r="TRU826" s="399"/>
      <c r="TRV826" s="399"/>
      <c r="TRW826" s="399"/>
      <c r="TRX826" s="399"/>
      <c r="TRY826" s="399"/>
      <c r="TRZ826" s="399"/>
      <c r="TSA826" s="399"/>
      <c r="TSB826" s="399"/>
      <c r="TSC826" s="399"/>
      <c r="TSD826" s="399"/>
      <c r="TSE826" s="399"/>
      <c r="TSF826" s="399"/>
      <c r="TSG826" s="399"/>
      <c r="TSH826" s="399"/>
      <c r="TSI826" s="399"/>
      <c r="TSJ826" s="399"/>
      <c r="TSK826" s="399"/>
      <c r="TSL826" s="399"/>
      <c r="TSM826" s="399"/>
      <c r="TSN826" s="399"/>
      <c r="TSO826" s="399"/>
      <c r="TSP826" s="399"/>
      <c r="TSQ826" s="399"/>
      <c r="TSR826" s="399"/>
      <c r="TSS826" s="399"/>
      <c r="TST826" s="399"/>
      <c r="TSU826" s="399"/>
      <c r="TSV826" s="399"/>
      <c r="TSW826" s="399"/>
      <c r="TSX826" s="399"/>
      <c r="TSY826" s="399"/>
      <c r="TSZ826" s="399"/>
      <c r="TTA826" s="399"/>
      <c r="TTB826" s="399"/>
      <c r="TTC826" s="399"/>
      <c r="TTD826" s="399"/>
      <c r="TTE826" s="399"/>
      <c r="TTF826" s="399"/>
      <c r="TTG826" s="399"/>
      <c r="TTH826" s="399"/>
      <c r="TTI826" s="399"/>
      <c r="TTJ826" s="399"/>
      <c r="TTK826" s="399"/>
      <c r="TTL826" s="399"/>
      <c r="TTM826" s="399"/>
      <c r="TTN826" s="399"/>
      <c r="TTO826" s="399"/>
      <c r="TTP826" s="399"/>
      <c r="TTQ826" s="399"/>
      <c r="TTR826" s="399"/>
      <c r="TTS826" s="399"/>
      <c r="TTT826" s="399"/>
      <c r="TTU826" s="399"/>
      <c r="TTV826" s="399"/>
      <c r="TTW826" s="399"/>
      <c r="TTX826" s="399"/>
      <c r="TTY826" s="399"/>
      <c r="TTZ826" s="399"/>
      <c r="TUA826" s="399"/>
      <c r="TUB826" s="399"/>
      <c r="TUC826" s="399"/>
      <c r="TUD826" s="399"/>
      <c r="TUE826" s="399"/>
      <c r="TUF826" s="399"/>
      <c r="TUG826" s="399"/>
      <c r="TUH826" s="399"/>
      <c r="TUI826" s="399"/>
      <c r="TUJ826" s="399"/>
      <c r="TUK826" s="399"/>
      <c r="TUL826" s="399"/>
      <c r="TUM826" s="399"/>
      <c r="TUN826" s="399"/>
      <c r="TUO826" s="399"/>
      <c r="TUP826" s="399"/>
      <c r="TUQ826" s="399"/>
      <c r="TUR826" s="399"/>
      <c r="TUS826" s="399"/>
      <c r="TUT826" s="399"/>
      <c r="TUU826" s="399"/>
      <c r="TUV826" s="399"/>
      <c r="TUW826" s="399"/>
      <c r="TUX826" s="399"/>
      <c r="TUY826" s="399"/>
      <c r="TUZ826" s="399"/>
      <c r="TVA826" s="399"/>
      <c r="TVB826" s="399"/>
      <c r="TVC826" s="399"/>
      <c r="TVD826" s="399"/>
      <c r="TVE826" s="399"/>
      <c r="TVF826" s="399"/>
      <c r="TVG826" s="399"/>
      <c r="TVH826" s="399"/>
      <c r="TVI826" s="399"/>
      <c r="TVJ826" s="399"/>
      <c r="TVK826" s="399"/>
      <c r="TVL826" s="399"/>
      <c r="TVM826" s="399"/>
      <c r="TVN826" s="399"/>
      <c r="TVO826" s="399"/>
      <c r="TVP826" s="399"/>
      <c r="TVQ826" s="399"/>
      <c r="TVR826" s="399"/>
      <c r="TVS826" s="399"/>
      <c r="TVT826" s="399"/>
      <c r="TVU826" s="399"/>
      <c r="TVV826" s="399"/>
      <c r="TVW826" s="399"/>
      <c r="TVX826" s="399"/>
      <c r="TVY826" s="399"/>
      <c r="TVZ826" s="399"/>
      <c r="TWA826" s="399"/>
      <c r="TWB826" s="399"/>
      <c r="TWC826" s="399"/>
      <c r="TWD826" s="399"/>
      <c r="TWE826" s="399"/>
      <c r="TWF826" s="399"/>
      <c r="TWG826" s="399"/>
      <c r="TWH826" s="399"/>
      <c r="TWI826" s="399"/>
      <c r="TWJ826" s="399"/>
      <c r="TWK826" s="399"/>
      <c r="TWL826" s="399"/>
      <c r="TWM826" s="399"/>
      <c r="TWN826" s="399"/>
      <c r="TWO826" s="399"/>
      <c r="TWP826" s="399"/>
      <c r="TWQ826" s="399"/>
      <c r="TWR826" s="399"/>
      <c r="TWS826" s="399"/>
      <c r="TWT826" s="399"/>
      <c r="TWU826" s="399"/>
      <c r="TWV826" s="399"/>
      <c r="TWW826" s="399"/>
      <c r="TWX826" s="399"/>
      <c r="TWY826" s="399"/>
      <c r="TWZ826" s="399"/>
      <c r="TXA826" s="399"/>
      <c r="TXB826" s="399"/>
      <c r="TXC826" s="399"/>
      <c r="TXD826" s="399"/>
      <c r="TXE826" s="399"/>
      <c r="TXF826" s="399"/>
      <c r="TXG826" s="399"/>
      <c r="TXH826" s="399"/>
      <c r="TXI826" s="399"/>
      <c r="TXJ826" s="399"/>
      <c r="TXK826" s="399"/>
      <c r="TXL826" s="399"/>
      <c r="TXM826" s="399"/>
      <c r="TXN826" s="399"/>
      <c r="TXO826" s="399"/>
      <c r="TXP826" s="399"/>
      <c r="TXQ826" s="399"/>
      <c r="TXR826" s="399"/>
      <c r="TXS826" s="399"/>
      <c r="TXT826" s="399"/>
      <c r="TXU826" s="399"/>
      <c r="TXV826" s="399"/>
      <c r="TXW826" s="399"/>
      <c r="TXX826" s="399"/>
      <c r="TXY826" s="399"/>
      <c r="TXZ826" s="399"/>
      <c r="TYA826" s="399"/>
      <c r="TYB826" s="399"/>
      <c r="TYC826" s="399"/>
      <c r="TYD826" s="399"/>
      <c r="TYE826" s="399"/>
      <c r="TYF826" s="399"/>
      <c r="TYG826" s="399"/>
      <c r="TYH826" s="399"/>
      <c r="TYI826" s="399"/>
      <c r="TYJ826" s="399"/>
      <c r="TYK826" s="399"/>
      <c r="TYL826" s="399"/>
      <c r="TYM826" s="399"/>
      <c r="TYN826" s="399"/>
      <c r="TYO826" s="399"/>
      <c r="TYP826" s="399"/>
      <c r="TYQ826" s="399"/>
      <c r="TYR826" s="399"/>
      <c r="TYS826" s="399"/>
      <c r="TYT826" s="399"/>
      <c r="TYU826" s="399"/>
      <c r="TYV826" s="399"/>
      <c r="TYW826" s="399"/>
      <c r="TYX826" s="399"/>
      <c r="TYY826" s="399"/>
      <c r="TYZ826" s="399"/>
      <c r="TZA826" s="399"/>
      <c r="TZB826" s="399"/>
      <c r="TZC826" s="399"/>
      <c r="TZD826" s="399"/>
      <c r="TZE826" s="399"/>
      <c r="TZF826" s="399"/>
      <c r="TZG826" s="399"/>
      <c r="TZH826" s="399"/>
      <c r="TZI826" s="399"/>
      <c r="TZJ826" s="399"/>
      <c r="TZK826" s="399"/>
      <c r="TZL826" s="399"/>
      <c r="TZM826" s="399"/>
      <c r="TZN826" s="399"/>
      <c r="TZO826" s="399"/>
      <c r="TZP826" s="399"/>
      <c r="TZQ826" s="399"/>
      <c r="TZR826" s="399"/>
      <c r="TZS826" s="399"/>
      <c r="TZT826" s="399"/>
      <c r="TZU826" s="399"/>
      <c r="TZV826" s="399"/>
      <c r="TZW826" s="399"/>
      <c r="TZX826" s="399"/>
      <c r="TZY826" s="399"/>
      <c r="TZZ826" s="399"/>
      <c r="UAA826" s="399"/>
      <c r="UAB826" s="399"/>
      <c r="UAC826" s="399"/>
      <c r="UAD826" s="399"/>
      <c r="UAE826" s="399"/>
      <c r="UAF826" s="399"/>
      <c r="UAG826" s="399"/>
      <c r="UAH826" s="399"/>
      <c r="UAI826" s="399"/>
      <c r="UAJ826" s="399"/>
      <c r="UAK826" s="399"/>
      <c r="UAL826" s="399"/>
      <c r="UAM826" s="399"/>
      <c r="UAN826" s="399"/>
      <c r="UAO826" s="399"/>
      <c r="UAP826" s="399"/>
      <c r="UAQ826" s="399"/>
      <c r="UAR826" s="399"/>
      <c r="UAS826" s="399"/>
      <c r="UAT826" s="399"/>
      <c r="UAU826" s="399"/>
      <c r="UAV826" s="399"/>
      <c r="UAW826" s="399"/>
      <c r="UAX826" s="399"/>
      <c r="UAY826" s="399"/>
      <c r="UAZ826" s="399"/>
      <c r="UBA826" s="399"/>
      <c r="UBB826" s="399"/>
      <c r="UBC826" s="399"/>
      <c r="UBD826" s="399"/>
      <c r="UBE826" s="399"/>
      <c r="UBF826" s="399"/>
      <c r="UBG826" s="399"/>
      <c r="UBH826" s="399"/>
      <c r="UBI826" s="399"/>
      <c r="UBJ826" s="399"/>
      <c r="UBK826" s="399"/>
      <c r="UBL826" s="399"/>
      <c r="UBM826" s="399"/>
      <c r="UBN826" s="399"/>
      <c r="UBO826" s="399"/>
      <c r="UBP826" s="399"/>
      <c r="UBQ826" s="399"/>
      <c r="UBR826" s="399"/>
      <c r="UBS826" s="399"/>
      <c r="UBT826" s="399"/>
      <c r="UBU826" s="399"/>
      <c r="UBV826" s="399"/>
      <c r="UBW826" s="399"/>
      <c r="UBX826" s="399"/>
      <c r="UBY826" s="399"/>
      <c r="UBZ826" s="399"/>
      <c r="UCA826" s="399"/>
      <c r="UCB826" s="399"/>
      <c r="UCC826" s="399"/>
      <c r="UCD826" s="399"/>
      <c r="UCE826" s="399"/>
      <c r="UCF826" s="399"/>
      <c r="UCG826" s="399"/>
      <c r="UCH826" s="399"/>
      <c r="UCI826" s="399"/>
      <c r="UCJ826" s="399"/>
      <c r="UCK826" s="399"/>
      <c r="UCL826" s="399"/>
      <c r="UCM826" s="399"/>
      <c r="UCN826" s="399"/>
      <c r="UCO826" s="399"/>
      <c r="UCP826" s="399"/>
      <c r="UCQ826" s="399"/>
      <c r="UCR826" s="399"/>
      <c r="UCS826" s="399"/>
      <c r="UCT826" s="399"/>
      <c r="UCU826" s="399"/>
      <c r="UCV826" s="399"/>
      <c r="UCW826" s="399"/>
      <c r="UCX826" s="399"/>
      <c r="UCY826" s="399"/>
      <c r="UCZ826" s="399"/>
      <c r="UDA826" s="399"/>
      <c r="UDB826" s="399"/>
      <c r="UDC826" s="399"/>
      <c r="UDD826" s="399"/>
      <c r="UDE826" s="399"/>
      <c r="UDF826" s="399"/>
      <c r="UDG826" s="399"/>
      <c r="UDH826" s="399"/>
      <c r="UDI826" s="399"/>
      <c r="UDJ826" s="399"/>
      <c r="UDK826" s="399"/>
      <c r="UDL826" s="399"/>
      <c r="UDM826" s="399"/>
      <c r="UDN826" s="399"/>
      <c r="UDO826" s="399"/>
      <c r="UDP826" s="399"/>
      <c r="UDQ826" s="399"/>
      <c r="UDR826" s="399"/>
      <c r="UDS826" s="399"/>
      <c r="UDT826" s="399"/>
      <c r="UDU826" s="399"/>
      <c r="UDV826" s="399"/>
      <c r="UDW826" s="399"/>
      <c r="UDX826" s="399"/>
      <c r="UDY826" s="399"/>
      <c r="UDZ826" s="399"/>
      <c r="UEA826" s="399"/>
      <c r="UEB826" s="399"/>
      <c r="UEC826" s="399"/>
      <c r="UED826" s="399"/>
      <c r="UEE826" s="399"/>
      <c r="UEF826" s="399"/>
      <c r="UEG826" s="399"/>
      <c r="UEH826" s="399"/>
      <c r="UEI826" s="399"/>
      <c r="UEJ826" s="399"/>
      <c r="UEK826" s="399"/>
      <c r="UEL826" s="399"/>
      <c r="UEM826" s="399"/>
      <c r="UEN826" s="399"/>
      <c r="UEO826" s="399"/>
      <c r="UEP826" s="399"/>
      <c r="UEQ826" s="399"/>
      <c r="UER826" s="399"/>
      <c r="UES826" s="399"/>
      <c r="UET826" s="399"/>
      <c r="UEU826" s="399"/>
      <c r="UEV826" s="399"/>
      <c r="UEW826" s="399"/>
      <c r="UEX826" s="399"/>
      <c r="UEY826" s="399"/>
      <c r="UEZ826" s="399"/>
      <c r="UFA826" s="399"/>
      <c r="UFB826" s="399"/>
      <c r="UFC826" s="399"/>
      <c r="UFD826" s="399"/>
      <c r="UFE826" s="399"/>
      <c r="UFF826" s="399"/>
      <c r="UFG826" s="399"/>
      <c r="UFH826" s="399"/>
      <c r="UFI826" s="399"/>
      <c r="UFJ826" s="399"/>
      <c r="UFK826" s="399"/>
      <c r="UFL826" s="399"/>
      <c r="UFM826" s="399"/>
      <c r="UFN826" s="399"/>
      <c r="UFO826" s="399"/>
      <c r="UFP826" s="399"/>
      <c r="UFQ826" s="399"/>
      <c r="UFR826" s="399"/>
      <c r="UFS826" s="399"/>
      <c r="UFT826" s="399"/>
      <c r="UFU826" s="399"/>
      <c r="UFV826" s="399"/>
      <c r="UFW826" s="399"/>
      <c r="UFX826" s="399"/>
      <c r="UFY826" s="399"/>
      <c r="UFZ826" s="399"/>
      <c r="UGA826" s="399"/>
      <c r="UGB826" s="399"/>
      <c r="UGC826" s="399"/>
      <c r="UGD826" s="399"/>
      <c r="UGE826" s="399"/>
      <c r="UGF826" s="399"/>
      <c r="UGG826" s="399"/>
      <c r="UGH826" s="399"/>
      <c r="UGI826" s="399"/>
      <c r="UGJ826" s="399"/>
      <c r="UGK826" s="399"/>
      <c r="UGL826" s="399"/>
      <c r="UGM826" s="399"/>
      <c r="UGN826" s="399"/>
      <c r="UGO826" s="399"/>
      <c r="UGP826" s="399"/>
      <c r="UGQ826" s="399"/>
      <c r="UGR826" s="399"/>
      <c r="UGS826" s="399"/>
      <c r="UGT826" s="399"/>
      <c r="UGU826" s="399"/>
      <c r="UGV826" s="399"/>
      <c r="UGW826" s="399"/>
      <c r="UGX826" s="399"/>
      <c r="UGY826" s="399"/>
      <c r="UGZ826" s="399"/>
      <c r="UHA826" s="399"/>
      <c r="UHB826" s="399"/>
      <c r="UHC826" s="399"/>
      <c r="UHD826" s="399"/>
      <c r="UHE826" s="399"/>
      <c r="UHF826" s="399"/>
      <c r="UHG826" s="399"/>
      <c r="UHH826" s="399"/>
      <c r="UHI826" s="399"/>
      <c r="UHJ826" s="399"/>
      <c r="UHK826" s="399"/>
      <c r="UHL826" s="399"/>
      <c r="UHM826" s="399"/>
      <c r="UHN826" s="399"/>
      <c r="UHO826" s="399"/>
      <c r="UHP826" s="399"/>
      <c r="UHQ826" s="399"/>
      <c r="UHR826" s="399"/>
      <c r="UHS826" s="399"/>
      <c r="UHT826" s="399"/>
      <c r="UHU826" s="399"/>
      <c r="UHV826" s="399"/>
      <c r="UHW826" s="399"/>
      <c r="UHX826" s="399"/>
      <c r="UHY826" s="399"/>
      <c r="UHZ826" s="399"/>
      <c r="UIA826" s="399"/>
      <c r="UIB826" s="399"/>
      <c r="UIC826" s="399"/>
      <c r="UID826" s="399"/>
      <c r="UIE826" s="399"/>
      <c r="UIF826" s="399"/>
      <c r="UIG826" s="399"/>
      <c r="UIH826" s="399"/>
      <c r="UII826" s="399"/>
      <c r="UIJ826" s="399"/>
      <c r="UIK826" s="399"/>
      <c r="UIL826" s="399"/>
      <c r="UIM826" s="399"/>
      <c r="UIN826" s="399"/>
      <c r="UIO826" s="399"/>
      <c r="UIP826" s="399"/>
      <c r="UIQ826" s="399"/>
      <c r="UIR826" s="399"/>
      <c r="UIS826" s="399"/>
      <c r="UIT826" s="399"/>
      <c r="UIU826" s="399"/>
      <c r="UIV826" s="399"/>
      <c r="UIW826" s="399"/>
      <c r="UIX826" s="399"/>
      <c r="UIY826" s="399"/>
      <c r="UIZ826" s="399"/>
      <c r="UJA826" s="399"/>
      <c r="UJB826" s="399"/>
      <c r="UJC826" s="399"/>
      <c r="UJD826" s="399"/>
      <c r="UJE826" s="399"/>
      <c r="UJF826" s="399"/>
      <c r="UJG826" s="399"/>
      <c r="UJH826" s="399"/>
      <c r="UJI826" s="399"/>
      <c r="UJJ826" s="399"/>
      <c r="UJK826" s="399"/>
      <c r="UJL826" s="399"/>
      <c r="UJM826" s="399"/>
      <c r="UJN826" s="399"/>
      <c r="UJO826" s="399"/>
      <c r="UJP826" s="399"/>
      <c r="UJQ826" s="399"/>
      <c r="UJR826" s="399"/>
      <c r="UJS826" s="399"/>
      <c r="UJT826" s="399"/>
      <c r="UJU826" s="399"/>
      <c r="UJV826" s="399"/>
      <c r="UJW826" s="399"/>
      <c r="UJX826" s="399"/>
      <c r="UJY826" s="399"/>
      <c r="UJZ826" s="399"/>
      <c r="UKA826" s="399"/>
      <c r="UKB826" s="399"/>
      <c r="UKC826" s="399"/>
      <c r="UKD826" s="399"/>
      <c r="UKE826" s="399"/>
      <c r="UKF826" s="399"/>
      <c r="UKG826" s="399"/>
      <c r="UKH826" s="399"/>
      <c r="UKI826" s="399"/>
      <c r="UKJ826" s="399"/>
      <c r="UKK826" s="399"/>
      <c r="UKL826" s="399"/>
      <c r="UKM826" s="399"/>
      <c r="UKN826" s="399"/>
      <c r="UKO826" s="399"/>
      <c r="UKP826" s="399"/>
      <c r="UKQ826" s="399"/>
      <c r="UKR826" s="399"/>
      <c r="UKS826" s="399"/>
      <c r="UKT826" s="399"/>
      <c r="UKU826" s="399"/>
      <c r="UKV826" s="399"/>
      <c r="UKW826" s="399"/>
      <c r="UKX826" s="399"/>
      <c r="UKY826" s="399"/>
      <c r="UKZ826" s="399"/>
      <c r="ULA826" s="399"/>
      <c r="ULB826" s="399"/>
      <c r="ULC826" s="399"/>
      <c r="ULD826" s="399"/>
      <c r="ULE826" s="399"/>
      <c r="ULF826" s="399"/>
      <c r="ULG826" s="399"/>
      <c r="ULH826" s="399"/>
      <c r="ULI826" s="399"/>
      <c r="ULJ826" s="399"/>
      <c r="ULK826" s="399"/>
      <c r="ULL826" s="399"/>
      <c r="ULM826" s="399"/>
      <c r="ULN826" s="399"/>
      <c r="ULO826" s="399"/>
      <c r="ULP826" s="399"/>
      <c r="ULQ826" s="399"/>
      <c r="ULR826" s="399"/>
      <c r="ULS826" s="399"/>
      <c r="ULT826" s="399"/>
      <c r="ULU826" s="399"/>
      <c r="ULV826" s="399"/>
      <c r="ULW826" s="399"/>
      <c r="ULX826" s="399"/>
      <c r="ULY826" s="399"/>
      <c r="ULZ826" s="399"/>
      <c r="UMA826" s="399"/>
      <c r="UMB826" s="399"/>
      <c r="UMC826" s="399"/>
      <c r="UMD826" s="399"/>
      <c r="UME826" s="399"/>
      <c r="UMF826" s="399"/>
      <c r="UMG826" s="399"/>
      <c r="UMH826" s="399"/>
      <c r="UMI826" s="399"/>
      <c r="UMJ826" s="399"/>
      <c r="UMK826" s="399"/>
      <c r="UML826" s="399"/>
      <c r="UMM826" s="399"/>
      <c r="UMN826" s="399"/>
      <c r="UMO826" s="399"/>
      <c r="UMP826" s="399"/>
      <c r="UMQ826" s="399"/>
      <c r="UMR826" s="399"/>
      <c r="UMS826" s="399"/>
      <c r="UMT826" s="399"/>
      <c r="UMU826" s="399"/>
      <c r="UMV826" s="399"/>
      <c r="UMW826" s="399"/>
      <c r="UMX826" s="399"/>
      <c r="UMY826" s="399"/>
      <c r="UMZ826" s="399"/>
      <c r="UNA826" s="399"/>
      <c r="UNB826" s="399"/>
      <c r="UNC826" s="399"/>
      <c r="UND826" s="399"/>
      <c r="UNE826" s="399"/>
      <c r="UNF826" s="399"/>
      <c r="UNG826" s="399"/>
      <c r="UNH826" s="399"/>
      <c r="UNI826" s="399"/>
      <c r="UNJ826" s="399"/>
      <c r="UNK826" s="399"/>
      <c r="UNL826" s="399"/>
      <c r="UNM826" s="399"/>
      <c r="UNN826" s="399"/>
      <c r="UNO826" s="399"/>
      <c r="UNP826" s="399"/>
      <c r="UNQ826" s="399"/>
      <c r="UNR826" s="399"/>
      <c r="UNS826" s="399"/>
      <c r="UNT826" s="399"/>
      <c r="UNU826" s="399"/>
      <c r="UNV826" s="399"/>
      <c r="UNW826" s="399"/>
      <c r="UNX826" s="399"/>
      <c r="UNY826" s="399"/>
      <c r="UNZ826" s="399"/>
      <c r="UOA826" s="399"/>
      <c r="UOB826" s="399"/>
      <c r="UOC826" s="399"/>
      <c r="UOD826" s="399"/>
      <c r="UOE826" s="399"/>
      <c r="UOF826" s="399"/>
      <c r="UOG826" s="399"/>
      <c r="UOH826" s="399"/>
      <c r="UOI826" s="399"/>
      <c r="UOJ826" s="399"/>
      <c r="UOK826" s="399"/>
      <c r="UOL826" s="399"/>
      <c r="UOM826" s="399"/>
      <c r="UON826" s="399"/>
      <c r="UOO826" s="399"/>
      <c r="UOP826" s="399"/>
      <c r="UOQ826" s="399"/>
      <c r="UOR826" s="399"/>
      <c r="UOS826" s="399"/>
      <c r="UOT826" s="399"/>
      <c r="UOU826" s="399"/>
      <c r="UOV826" s="399"/>
      <c r="UOW826" s="399"/>
      <c r="UOX826" s="399"/>
      <c r="UOY826" s="399"/>
      <c r="UOZ826" s="399"/>
      <c r="UPA826" s="399"/>
      <c r="UPB826" s="399"/>
      <c r="UPC826" s="399"/>
      <c r="UPD826" s="399"/>
      <c r="UPE826" s="399"/>
      <c r="UPF826" s="399"/>
      <c r="UPG826" s="399"/>
      <c r="UPH826" s="399"/>
      <c r="UPI826" s="399"/>
      <c r="UPJ826" s="399"/>
      <c r="UPK826" s="399"/>
      <c r="UPL826" s="399"/>
      <c r="UPM826" s="399"/>
      <c r="UPN826" s="399"/>
      <c r="UPO826" s="399"/>
      <c r="UPP826" s="399"/>
      <c r="UPQ826" s="399"/>
      <c r="UPR826" s="399"/>
      <c r="UPS826" s="399"/>
      <c r="UPT826" s="399"/>
      <c r="UPU826" s="399"/>
      <c r="UPV826" s="399"/>
      <c r="UPW826" s="399"/>
      <c r="UPX826" s="399"/>
      <c r="UPY826" s="399"/>
      <c r="UPZ826" s="399"/>
      <c r="UQA826" s="399"/>
      <c r="UQB826" s="399"/>
      <c r="UQC826" s="399"/>
      <c r="UQD826" s="399"/>
      <c r="UQE826" s="399"/>
      <c r="UQF826" s="399"/>
      <c r="UQG826" s="399"/>
      <c r="UQH826" s="399"/>
      <c r="UQI826" s="399"/>
      <c r="UQJ826" s="399"/>
      <c r="UQK826" s="399"/>
      <c r="UQL826" s="399"/>
      <c r="UQM826" s="399"/>
      <c r="UQN826" s="399"/>
      <c r="UQO826" s="399"/>
      <c r="UQP826" s="399"/>
      <c r="UQQ826" s="399"/>
      <c r="UQR826" s="399"/>
      <c r="UQS826" s="399"/>
      <c r="UQT826" s="399"/>
      <c r="UQU826" s="399"/>
      <c r="UQV826" s="399"/>
      <c r="UQW826" s="399"/>
      <c r="UQX826" s="399"/>
      <c r="UQY826" s="399"/>
      <c r="UQZ826" s="399"/>
      <c r="URA826" s="399"/>
      <c r="URB826" s="399"/>
      <c r="URC826" s="399"/>
      <c r="URD826" s="399"/>
      <c r="URE826" s="399"/>
      <c r="URF826" s="399"/>
      <c r="URG826" s="399"/>
      <c r="URH826" s="399"/>
      <c r="URI826" s="399"/>
      <c r="URJ826" s="399"/>
      <c r="URK826" s="399"/>
      <c r="URL826" s="399"/>
      <c r="URM826" s="399"/>
      <c r="URN826" s="399"/>
      <c r="URO826" s="399"/>
      <c r="URP826" s="399"/>
      <c r="URQ826" s="399"/>
      <c r="URR826" s="399"/>
      <c r="URS826" s="399"/>
      <c r="URT826" s="399"/>
      <c r="URU826" s="399"/>
      <c r="URV826" s="399"/>
      <c r="URW826" s="399"/>
      <c r="URX826" s="399"/>
      <c r="URY826" s="399"/>
      <c r="URZ826" s="399"/>
      <c r="USA826" s="399"/>
      <c r="USB826" s="399"/>
      <c r="USC826" s="399"/>
      <c r="USD826" s="399"/>
      <c r="USE826" s="399"/>
      <c r="USF826" s="399"/>
      <c r="USG826" s="399"/>
      <c r="USH826" s="399"/>
      <c r="USI826" s="399"/>
      <c r="USJ826" s="399"/>
      <c r="USK826" s="399"/>
      <c r="USL826" s="399"/>
      <c r="USM826" s="399"/>
      <c r="USN826" s="399"/>
      <c r="USO826" s="399"/>
      <c r="USP826" s="399"/>
      <c r="USQ826" s="399"/>
      <c r="USR826" s="399"/>
      <c r="USS826" s="399"/>
      <c r="UST826" s="399"/>
      <c r="USU826" s="399"/>
      <c r="USV826" s="399"/>
      <c r="USW826" s="399"/>
      <c r="USX826" s="399"/>
      <c r="USY826" s="399"/>
      <c r="USZ826" s="399"/>
      <c r="UTA826" s="399"/>
      <c r="UTB826" s="399"/>
      <c r="UTC826" s="399"/>
      <c r="UTD826" s="399"/>
      <c r="UTE826" s="399"/>
      <c r="UTF826" s="399"/>
      <c r="UTG826" s="399"/>
      <c r="UTH826" s="399"/>
      <c r="UTI826" s="399"/>
      <c r="UTJ826" s="399"/>
      <c r="UTK826" s="399"/>
      <c r="UTL826" s="399"/>
      <c r="UTM826" s="399"/>
      <c r="UTN826" s="399"/>
      <c r="UTO826" s="399"/>
      <c r="UTP826" s="399"/>
      <c r="UTQ826" s="399"/>
      <c r="UTR826" s="399"/>
      <c r="UTS826" s="399"/>
      <c r="UTT826" s="399"/>
      <c r="UTU826" s="399"/>
      <c r="UTV826" s="399"/>
      <c r="UTW826" s="399"/>
      <c r="UTX826" s="399"/>
      <c r="UTY826" s="399"/>
      <c r="UTZ826" s="399"/>
      <c r="UUA826" s="399"/>
      <c r="UUB826" s="399"/>
      <c r="UUC826" s="399"/>
      <c r="UUD826" s="399"/>
      <c r="UUE826" s="399"/>
      <c r="UUF826" s="399"/>
      <c r="UUG826" s="399"/>
      <c r="UUH826" s="399"/>
      <c r="UUI826" s="399"/>
      <c r="UUJ826" s="399"/>
      <c r="UUK826" s="399"/>
      <c r="UUL826" s="399"/>
      <c r="UUM826" s="399"/>
      <c r="UUN826" s="399"/>
      <c r="UUO826" s="399"/>
      <c r="UUP826" s="399"/>
      <c r="UUQ826" s="399"/>
      <c r="UUR826" s="399"/>
      <c r="UUS826" s="399"/>
      <c r="UUT826" s="399"/>
      <c r="UUU826" s="399"/>
      <c r="UUV826" s="399"/>
      <c r="UUW826" s="399"/>
      <c r="UUX826" s="399"/>
      <c r="UUY826" s="399"/>
      <c r="UUZ826" s="399"/>
      <c r="UVA826" s="399"/>
      <c r="UVB826" s="399"/>
      <c r="UVC826" s="399"/>
      <c r="UVD826" s="399"/>
      <c r="UVE826" s="399"/>
      <c r="UVF826" s="399"/>
      <c r="UVG826" s="399"/>
      <c r="UVH826" s="399"/>
      <c r="UVI826" s="399"/>
      <c r="UVJ826" s="399"/>
      <c r="UVK826" s="399"/>
      <c r="UVL826" s="399"/>
      <c r="UVM826" s="399"/>
      <c r="UVN826" s="399"/>
      <c r="UVO826" s="399"/>
      <c r="UVP826" s="399"/>
      <c r="UVQ826" s="399"/>
      <c r="UVR826" s="399"/>
      <c r="UVS826" s="399"/>
      <c r="UVT826" s="399"/>
      <c r="UVU826" s="399"/>
      <c r="UVV826" s="399"/>
      <c r="UVW826" s="399"/>
      <c r="UVX826" s="399"/>
      <c r="UVY826" s="399"/>
      <c r="UVZ826" s="399"/>
      <c r="UWA826" s="399"/>
      <c r="UWB826" s="399"/>
      <c r="UWC826" s="399"/>
      <c r="UWD826" s="399"/>
      <c r="UWE826" s="399"/>
      <c r="UWF826" s="399"/>
      <c r="UWG826" s="399"/>
      <c r="UWH826" s="399"/>
      <c r="UWI826" s="399"/>
      <c r="UWJ826" s="399"/>
      <c r="UWK826" s="399"/>
      <c r="UWL826" s="399"/>
      <c r="UWM826" s="399"/>
      <c r="UWN826" s="399"/>
      <c r="UWO826" s="399"/>
      <c r="UWP826" s="399"/>
      <c r="UWQ826" s="399"/>
      <c r="UWR826" s="399"/>
      <c r="UWS826" s="399"/>
      <c r="UWT826" s="399"/>
      <c r="UWU826" s="399"/>
      <c r="UWV826" s="399"/>
      <c r="UWW826" s="399"/>
      <c r="UWX826" s="399"/>
      <c r="UWY826" s="399"/>
      <c r="UWZ826" s="399"/>
      <c r="UXA826" s="399"/>
      <c r="UXB826" s="399"/>
      <c r="UXC826" s="399"/>
      <c r="UXD826" s="399"/>
      <c r="UXE826" s="399"/>
      <c r="UXF826" s="399"/>
      <c r="UXG826" s="399"/>
      <c r="UXH826" s="399"/>
      <c r="UXI826" s="399"/>
      <c r="UXJ826" s="399"/>
      <c r="UXK826" s="399"/>
      <c r="UXL826" s="399"/>
      <c r="UXM826" s="399"/>
      <c r="UXN826" s="399"/>
      <c r="UXO826" s="399"/>
      <c r="UXP826" s="399"/>
      <c r="UXQ826" s="399"/>
      <c r="UXR826" s="399"/>
      <c r="UXS826" s="399"/>
      <c r="UXT826" s="399"/>
      <c r="UXU826" s="399"/>
      <c r="UXV826" s="399"/>
      <c r="UXW826" s="399"/>
      <c r="UXX826" s="399"/>
      <c r="UXY826" s="399"/>
      <c r="UXZ826" s="399"/>
      <c r="UYA826" s="399"/>
      <c r="UYB826" s="399"/>
      <c r="UYC826" s="399"/>
      <c r="UYD826" s="399"/>
      <c r="UYE826" s="399"/>
      <c r="UYF826" s="399"/>
      <c r="UYG826" s="399"/>
      <c r="UYH826" s="399"/>
      <c r="UYI826" s="399"/>
      <c r="UYJ826" s="399"/>
      <c r="UYK826" s="399"/>
      <c r="UYL826" s="399"/>
      <c r="UYM826" s="399"/>
      <c r="UYN826" s="399"/>
      <c r="UYO826" s="399"/>
      <c r="UYP826" s="399"/>
      <c r="UYQ826" s="399"/>
      <c r="UYR826" s="399"/>
      <c r="UYS826" s="399"/>
      <c r="UYT826" s="399"/>
      <c r="UYU826" s="399"/>
      <c r="UYV826" s="399"/>
      <c r="UYW826" s="399"/>
      <c r="UYX826" s="399"/>
      <c r="UYY826" s="399"/>
      <c r="UYZ826" s="399"/>
      <c r="UZA826" s="399"/>
      <c r="UZB826" s="399"/>
      <c r="UZC826" s="399"/>
      <c r="UZD826" s="399"/>
      <c r="UZE826" s="399"/>
      <c r="UZF826" s="399"/>
      <c r="UZG826" s="399"/>
      <c r="UZH826" s="399"/>
      <c r="UZI826" s="399"/>
      <c r="UZJ826" s="399"/>
      <c r="UZK826" s="399"/>
      <c r="UZL826" s="399"/>
      <c r="UZM826" s="399"/>
      <c r="UZN826" s="399"/>
      <c r="UZO826" s="399"/>
      <c r="UZP826" s="399"/>
      <c r="UZQ826" s="399"/>
      <c r="UZR826" s="399"/>
      <c r="UZS826" s="399"/>
      <c r="UZT826" s="399"/>
      <c r="UZU826" s="399"/>
      <c r="UZV826" s="399"/>
      <c r="UZW826" s="399"/>
      <c r="UZX826" s="399"/>
      <c r="UZY826" s="399"/>
      <c r="UZZ826" s="399"/>
      <c r="VAA826" s="399"/>
      <c r="VAB826" s="399"/>
      <c r="VAC826" s="399"/>
      <c r="VAD826" s="399"/>
      <c r="VAE826" s="399"/>
      <c r="VAF826" s="399"/>
      <c r="VAG826" s="399"/>
      <c r="VAH826" s="399"/>
      <c r="VAI826" s="399"/>
      <c r="VAJ826" s="399"/>
      <c r="VAK826" s="399"/>
      <c r="VAL826" s="399"/>
      <c r="VAM826" s="399"/>
      <c r="VAN826" s="399"/>
      <c r="VAO826" s="399"/>
      <c r="VAP826" s="399"/>
      <c r="VAQ826" s="399"/>
      <c r="VAR826" s="399"/>
      <c r="VAS826" s="399"/>
      <c r="VAT826" s="399"/>
      <c r="VAU826" s="399"/>
      <c r="VAV826" s="399"/>
      <c r="VAW826" s="399"/>
      <c r="VAX826" s="399"/>
      <c r="VAY826" s="399"/>
      <c r="VAZ826" s="399"/>
      <c r="VBA826" s="399"/>
      <c r="VBB826" s="399"/>
      <c r="VBC826" s="399"/>
      <c r="VBD826" s="399"/>
      <c r="VBE826" s="399"/>
      <c r="VBF826" s="399"/>
      <c r="VBG826" s="399"/>
      <c r="VBH826" s="399"/>
      <c r="VBI826" s="399"/>
      <c r="VBJ826" s="399"/>
      <c r="VBK826" s="399"/>
      <c r="VBL826" s="399"/>
      <c r="VBM826" s="399"/>
      <c r="VBN826" s="399"/>
      <c r="VBO826" s="399"/>
      <c r="VBP826" s="399"/>
      <c r="VBQ826" s="399"/>
      <c r="VBR826" s="399"/>
      <c r="VBS826" s="399"/>
      <c r="VBT826" s="399"/>
      <c r="VBU826" s="399"/>
      <c r="VBV826" s="399"/>
      <c r="VBW826" s="399"/>
      <c r="VBX826" s="399"/>
      <c r="VBY826" s="399"/>
      <c r="VBZ826" s="399"/>
      <c r="VCA826" s="399"/>
      <c r="VCB826" s="399"/>
      <c r="VCC826" s="399"/>
      <c r="VCD826" s="399"/>
      <c r="VCE826" s="399"/>
      <c r="VCF826" s="399"/>
      <c r="VCG826" s="399"/>
      <c r="VCH826" s="399"/>
      <c r="VCI826" s="399"/>
      <c r="VCJ826" s="399"/>
      <c r="VCK826" s="399"/>
      <c r="VCL826" s="399"/>
      <c r="VCM826" s="399"/>
      <c r="VCN826" s="399"/>
      <c r="VCO826" s="399"/>
      <c r="VCP826" s="399"/>
      <c r="VCQ826" s="399"/>
      <c r="VCR826" s="399"/>
      <c r="VCS826" s="399"/>
      <c r="VCT826" s="399"/>
      <c r="VCU826" s="399"/>
      <c r="VCV826" s="399"/>
      <c r="VCW826" s="399"/>
      <c r="VCX826" s="399"/>
      <c r="VCY826" s="399"/>
      <c r="VCZ826" s="399"/>
      <c r="VDA826" s="399"/>
      <c r="VDB826" s="399"/>
      <c r="VDC826" s="399"/>
      <c r="VDD826" s="399"/>
      <c r="VDE826" s="399"/>
      <c r="VDF826" s="399"/>
      <c r="VDG826" s="399"/>
      <c r="VDH826" s="399"/>
      <c r="VDI826" s="399"/>
      <c r="VDJ826" s="399"/>
      <c r="VDK826" s="399"/>
      <c r="VDL826" s="399"/>
      <c r="VDM826" s="399"/>
      <c r="VDN826" s="399"/>
      <c r="VDO826" s="399"/>
      <c r="VDP826" s="399"/>
      <c r="VDQ826" s="399"/>
      <c r="VDR826" s="399"/>
      <c r="VDS826" s="399"/>
      <c r="VDT826" s="399"/>
      <c r="VDU826" s="399"/>
      <c r="VDV826" s="399"/>
      <c r="VDW826" s="399"/>
      <c r="VDX826" s="399"/>
      <c r="VDY826" s="399"/>
      <c r="VDZ826" s="399"/>
      <c r="VEA826" s="399"/>
      <c r="VEB826" s="399"/>
      <c r="VEC826" s="399"/>
      <c r="VED826" s="399"/>
      <c r="VEE826" s="399"/>
      <c r="VEF826" s="399"/>
      <c r="VEG826" s="399"/>
      <c r="VEH826" s="399"/>
      <c r="VEI826" s="399"/>
      <c r="VEJ826" s="399"/>
      <c r="VEK826" s="399"/>
      <c r="VEL826" s="399"/>
      <c r="VEM826" s="399"/>
      <c r="VEN826" s="399"/>
      <c r="VEO826" s="399"/>
      <c r="VEP826" s="399"/>
      <c r="VEQ826" s="399"/>
      <c r="VER826" s="399"/>
      <c r="VES826" s="399"/>
      <c r="VET826" s="399"/>
      <c r="VEU826" s="399"/>
      <c r="VEV826" s="399"/>
      <c r="VEW826" s="399"/>
      <c r="VEX826" s="399"/>
      <c r="VEY826" s="399"/>
      <c r="VEZ826" s="399"/>
      <c r="VFA826" s="399"/>
      <c r="VFB826" s="399"/>
      <c r="VFC826" s="399"/>
      <c r="VFD826" s="399"/>
      <c r="VFE826" s="399"/>
      <c r="VFF826" s="399"/>
      <c r="VFG826" s="399"/>
      <c r="VFH826" s="399"/>
      <c r="VFI826" s="399"/>
      <c r="VFJ826" s="399"/>
      <c r="VFK826" s="399"/>
      <c r="VFL826" s="399"/>
      <c r="VFM826" s="399"/>
      <c r="VFN826" s="399"/>
      <c r="VFO826" s="399"/>
      <c r="VFP826" s="399"/>
      <c r="VFQ826" s="399"/>
      <c r="VFR826" s="399"/>
      <c r="VFS826" s="399"/>
      <c r="VFT826" s="399"/>
      <c r="VFU826" s="399"/>
      <c r="VFV826" s="399"/>
      <c r="VFW826" s="399"/>
      <c r="VFX826" s="399"/>
      <c r="VFY826" s="399"/>
      <c r="VFZ826" s="399"/>
      <c r="VGA826" s="399"/>
      <c r="VGB826" s="399"/>
      <c r="VGC826" s="399"/>
      <c r="VGD826" s="399"/>
      <c r="VGE826" s="399"/>
      <c r="VGF826" s="399"/>
      <c r="VGG826" s="399"/>
      <c r="VGH826" s="399"/>
      <c r="VGI826" s="399"/>
      <c r="VGJ826" s="399"/>
      <c r="VGK826" s="399"/>
      <c r="VGL826" s="399"/>
      <c r="VGM826" s="399"/>
      <c r="VGN826" s="399"/>
      <c r="VGO826" s="399"/>
      <c r="VGP826" s="399"/>
      <c r="VGQ826" s="399"/>
      <c r="VGR826" s="399"/>
      <c r="VGS826" s="399"/>
      <c r="VGT826" s="399"/>
      <c r="VGU826" s="399"/>
      <c r="VGV826" s="399"/>
      <c r="VGW826" s="399"/>
      <c r="VGX826" s="399"/>
      <c r="VGY826" s="399"/>
      <c r="VGZ826" s="399"/>
      <c r="VHA826" s="399"/>
      <c r="VHB826" s="399"/>
      <c r="VHC826" s="399"/>
      <c r="VHD826" s="399"/>
      <c r="VHE826" s="399"/>
      <c r="VHF826" s="399"/>
      <c r="VHG826" s="399"/>
      <c r="VHH826" s="399"/>
      <c r="VHI826" s="399"/>
      <c r="VHJ826" s="399"/>
      <c r="VHK826" s="399"/>
      <c r="VHL826" s="399"/>
      <c r="VHM826" s="399"/>
      <c r="VHN826" s="399"/>
      <c r="VHO826" s="399"/>
      <c r="VHP826" s="399"/>
      <c r="VHQ826" s="399"/>
      <c r="VHR826" s="399"/>
      <c r="VHS826" s="399"/>
      <c r="VHT826" s="399"/>
      <c r="VHU826" s="399"/>
      <c r="VHV826" s="399"/>
      <c r="VHW826" s="399"/>
      <c r="VHX826" s="399"/>
      <c r="VHY826" s="399"/>
      <c r="VHZ826" s="399"/>
      <c r="VIA826" s="399"/>
      <c r="VIB826" s="399"/>
      <c r="VIC826" s="399"/>
      <c r="VID826" s="399"/>
      <c r="VIE826" s="399"/>
      <c r="VIF826" s="399"/>
      <c r="VIG826" s="399"/>
      <c r="VIH826" s="399"/>
      <c r="VII826" s="399"/>
      <c r="VIJ826" s="399"/>
      <c r="VIK826" s="399"/>
      <c r="VIL826" s="399"/>
      <c r="VIM826" s="399"/>
      <c r="VIN826" s="399"/>
      <c r="VIO826" s="399"/>
      <c r="VIP826" s="399"/>
      <c r="VIQ826" s="399"/>
      <c r="VIR826" s="399"/>
      <c r="VIS826" s="399"/>
      <c r="VIT826" s="399"/>
      <c r="VIU826" s="399"/>
      <c r="VIV826" s="399"/>
      <c r="VIW826" s="399"/>
      <c r="VIX826" s="399"/>
      <c r="VIY826" s="399"/>
      <c r="VIZ826" s="399"/>
      <c r="VJA826" s="399"/>
      <c r="VJB826" s="399"/>
      <c r="VJC826" s="399"/>
      <c r="VJD826" s="399"/>
      <c r="VJE826" s="399"/>
      <c r="VJF826" s="399"/>
      <c r="VJG826" s="399"/>
      <c r="VJH826" s="399"/>
      <c r="VJI826" s="399"/>
      <c r="VJJ826" s="399"/>
      <c r="VJK826" s="399"/>
      <c r="VJL826" s="399"/>
      <c r="VJM826" s="399"/>
      <c r="VJN826" s="399"/>
      <c r="VJO826" s="399"/>
      <c r="VJP826" s="399"/>
      <c r="VJQ826" s="399"/>
      <c r="VJR826" s="399"/>
      <c r="VJS826" s="399"/>
      <c r="VJT826" s="399"/>
      <c r="VJU826" s="399"/>
      <c r="VJV826" s="399"/>
      <c r="VJW826" s="399"/>
      <c r="VJX826" s="399"/>
      <c r="VJY826" s="399"/>
      <c r="VJZ826" s="399"/>
      <c r="VKA826" s="399"/>
      <c r="VKB826" s="399"/>
      <c r="VKC826" s="399"/>
      <c r="VKD826" s="399"/>
      <c r="VKE826" s="399"/>
      <c r="VKF826" s="399"/>
      <c r="VKG826" s="399"/>
      <c r="VKH826" s="399"/>
      <c r="VKI826" s="399"/>
      <c r="VKJ826" s="399"/>
      <c r="VKK826" s="399"/>
      <c r="VKL826" s="399"/>
      <c r="VKM826" s="399"/>
      <c r="VKN826" s="399"/>
      <c r="VKO826" s="399"/>
      <c r="VKP826" s="399"/>
      <c r="VKQ826" s="399"/>
      <c r="VKR826" s="399"/>
      <c r="VKS826" s="399"/>
      <c r="VKT826" s="399"/>
      <c r="VKU826" s="399"/>
      <c r="VKV826" s="399"/>
      <c r="VKW826" s="399"/>
      <c r="VKX826" s="399"/>
      <c r="VKY826" s="399"/>
      <c r="VKZ826" s="399"/>
      <c r="VLA826" s="399"/>
      <c r="VLB826" s="399"/>
      <c r="VLC826" s="399"/>
      <c r="VLD826" s="399"/>
      <c r="VLE826" s="399"/>
      <c r="VLF826" s="399"/>
      <c r="VLG826" s="399"/>
      <c r="VLH826" s="399"/>
      <c r="VLI826" s="399"/>
      <c r="VLJ826" s="399"/>
      <c r="VLK826" s="399"/>
      <c r="VLL826" s="399"/>
      <c r="VLM826" s="399"/>
      <c r="VLN826" s="399"/>
      <c r="VLO826" s="399"/>
      <c r="VLP826" s="399"/>
      <c r="VLQ826" s="399"/>
      <c r="VLR826" s="399"/>
      <c r="VLS826" s="399"/>
      <c r="VLT826" s="399"/>
      <c r="VLU826" s="399"/>
      <c r="VLV826" s="399"/>
      <c r="VLW826" s="399"/>
      <c r="VLX826" s="399"/>
      <c r="VLY826" s="399"/>
      <c r="VLZ826" s="399"/>
      <c r="VMA826" s="399"/>
      <c r="VMB826" s="399"/>
      <c r="VMC826" s="399"/>
      <c r="VMD826" s="399"/>
      <c r="VME826" s="399"/>
      <c r="VMF826" s="399"/>
      <c r="VMG826" s="399"/>
      <c r="VMH826" s="399"/>
      <c r="VMI826" s="399"/>
      <c r="VMJ826" s="399"/>
      <c r="VMK826" s="399"/>
      <c r="VML826" s="399"/>
      <c r="VMM826" s="399"/>
      <c r="VMN826" s="399"/>
      <c r="VMO826" s="399"/>
      <c r="VMP826" s="399"/>
      <c r="VMQ826" s="399"/>
      <c r="VMR826" s="399"/>
      <c r="VMS826" s="399"/>
      <c r="VMT826" s="399"/>
      <c r="VMU826" s="399"/>
      <c r="VMV826" s="399"/>
      <c r="VMW826" s="399"/>
      <c r="VMX826" s="399"/>
      <c r="VMY826" s="399"/>
      <c r="VMZ826" s="399"/>
      <c r="VNA826" s="399"/>
      <c r="VNB826" s="399"/>
      <c r="VNC826" s="399"/>
      <c r="VND826" s="399"/>
      <c r="VNE826" s="399"/>
      <c r="VNF826" s="399"/>
      <c r="VNG826" s="399"/>
      <c r="VNH826" s="399"/>
      <c r="VNI826" s="399"/>
      <c r="VNJ826" s="399"/>
      <c r="VNK826" s="399"/>
      <c r="VNL826" s="399"/>
      <c r="VNM826" s="399"/>
      <c r="VNN826" s="399"/>
      <c r="VNO826" s="399"/>
      <c r="VNP826" s="399"/>
      <c r="VNQ826" s="399"/>
      <c r="VNR826" s="399"/>
      <c r="VNS826" s="399"/>
      <c r="VNT826" s="399"/>
      <c r="VNU826" s="399"/>
      <c r="VNV826" s="399"/>
      <c r="VNW826" s="399"/>
      <c r="VNX826" s="399"/>
      <c r="VNY826" s="399"/>
      <c r="VNZ826" s="399"/>
      <c r="VOA826" s="399"/>
      <c r="VOB826" s="399"/>
      <c r="VOC826" s="399"/>
      <c r="VOD826" s="399"/>
      <c r="VOE826" s="399"/>
      <c r="VOF826" s="399"/>
      <c r="VOG826" s="399"/>
      <c r="VOH826" s="399"/>
      <c r="VOI826" s="399"/>
      <c r="VOJ826" s="399"/>
      <c r="VOK826" s="399"/>
      <c r="VOL826" s="399"/>
      <c r="VOM826" s="399"/>
      <c r="VON826" s="399"/>
      <c r="VOO826" s="399"/>
      <c r="VOP826" s="399"/>
      <c r="VOQ826" s="399"/>
      <c r="VOR826" s="399"/>
      <c r="VOS826" s="399"/>
      <c r="VOT826" s="399"/>
      <c r="VOU826" s="399"/>
      <c r="VOV826" s="399"/>
      <c r="VOW826" s="399"/>
      <c r="VOX826" s="399"/>
      <c r="VOY826" s="399"/>
      <c r="VOZ826" s="399"/>
      <c r="VPA826" s="399"/>
      <c r="VPB826" s="399"/>
      <c r="VPC826" s="399"/>
      <c r="VPD826" s="399"/>
      <c r="VPE826" s="399"/>
      <c r="VPF826" s="399"/>
      <c r="VPG826" s="399"/>
      <c r="VPH826" s="399"/>
      <c r="VPI826" s="399"/>
      <c r="VPJ826" s="399"/>
      <c r="VPK826" s="399"/>
      <c r="VPL826" s="399"/>
      <c r="VPM826" s="399"/>
      <c r="VPN826" s="399"/>
      <c r="VPO826" s="399"/>
      <c r="VPP826" s="399"/>
      <c r="VPQ826" s="399"/>
      <c r="VPR826" s="399"/>
      <c r="VPS826" s="399"/>
      <c r="VPT826" s="399"/>
      <c r="VPU826" s="399"/>
      <c r="VPV826" s="399"/>
      <c r="VPW826" s="399"/>
      <c r="VPX826" s="399"/>
      <c r="VPY826" s="399"/>
      <c r="VPZ826" s="399"/>
      <c r="VQA826" s="399"/>
      <c r="VQB826" s="399"/>
      <c r="VQC826" s="399"/>
      <c r="VQD826" s="399"/>
      <c r="VQE826" s="399"/>
      <c r="VQF826" s="399"/>
      <c r="VQG826" s="399"/>
      <c r="VQH826" s="399"/>
      <c r="VQI826" s="399"/>
      <c r="VQJ826" s="399"/>
      <c r="VQK826" s="399"/>
      <c r="VQL826" s="399"/>
      <c r="VQM826" s="399"/>
      <c r="VQN826" s="399"/>
      <c r="VQO826" s="399"/>
      <c r="VQP826" s="399"/>
      <c r="VQQ826" s="399"/>
      <c r="VQR826" s="399"/>
      <c r="VQS826" s="399"/>
      <c r="VQT826" s="399"/>
      <c r="VQU826" s="399"/>
      <c r="VQV826" s="399"/>
      <c r="VQW826" s="399"/>
      <c r="VQX826" s="399"/>
      <c r="VQY826" s="399"/>
      <c r="VQZ826" s="399"/>
      <c r="VRA826" s="399"/>
      <c r="VRB826" s="399"/>
      <c r="VRC826" s="399"/>
      <c r="VRD826" s="399"/>
      <c r="VRE826" s="399"/>
      <c r="VRF826" s="399"/>
      <c r="VRG826" s="399"/>
      <c r="VRH826" s="399"/>
      <c r="VRI826" s="399"/>
      <c r="VRJ826" s="399"/>
      <c r="VRK826" s="399"/>
      <c r="VRL826" s="399"/>
      <c r="VRM826" s="399"/>
      <c r="VRN826" s="399"/>
      <c r="VRO826" s="399"/>
      <c r="VRP826" s="399"/>
      <c r="VRQ826" s="399"/>
      <c r="VRR826" s="399"/>
      <c r="VRS826" s="399"/>
      <c r="VRT826" s="399"/>
      <c r="VRU826" s="399"/>
      <c r="VRV826" s="399"/>
      <c r="VRW826" s="399"/>
      <c r="VRX826" s="399"/>
      <c r="VRY826" s="399"/>
      <c r="VRZ826" s="399"/>
      <c r="VSA826" s="399"/>
      <c r="VSB826" s="399"/>
      <c r="VSC826" s="399"/>
      <c r="VSD826" s="399"/>
      <c r="VSE826" s="399"/>
      <c r="VSF826" s="399"/>
      <c r="VSG826" s="399"/>
      <c r="VSH826" s="399"/>
      <c r="VSI826" s="399"/>
      <c r="VSJ826" s="399"/>
      <c r="VSK826" s="399"/>
      <c r="VSL826" s="399"/>
      <c r="VSM826" s="399"/>
      <c r="VSN826" s="399"/>
      <c r="VSO826" s="399"/>
      <c r="VSP826" s="399"/>
      <c r="VSQ826" s="399"/>
      <c r="VSR826" s="399"/>
      <c r="VSS826" s="399"/>
      <c r="VST826" s="399"/>
      <c r="VSU826" s="399"/>
      <c r="VSV826" s="399"/>
      <c r="VSW826" s="399"/>
      <c r="VSX826" s="399"/>
      <c r="VSY826" s="399"/>
      <c r="VSZ826" s="399"/>
      <c r="VTA826" s="399"/>
      <c r="VTB826" s="399"/>
      <c r="VTC826" s="399"/>
      <c r="VTD826" s="399"/>
      <c r="VTE826" s="399"/>
      <c r="VTF826" s="399"/>
      <c r="VTG826" s="399"/>
      <c r="VTH826" s="399"/>
      <c r="VTI826" s="399"/>
      <c r="VTJ826" s="399"/>
      <c r="VTK826" s="399"/>
      <c r="VTL826" s="399"/>
      <c r="VTM826" s="399"/>
      <c r="VTN826" s="399"/>
      <c r="VTO826" s="399"/>
      <c r="VTP826" s="399"/>
      <c r="VTQ826" s="399"/>
      <c r="VTR826" s="399"/>
      <c r="VTS826" s="399"/>
      <c r="VTT826" s="399"/>
      <c r="VTU826" s="399"/>
      <c r="VTV826" s="399"/>
      <c r="VTW826" s="399"/>
      <c r="VTX826" s="399"/>
      <c r="VTY826" s="399"/>
      <c r="VTZ826" s="399"/>
      <c r="VUA826" s="399"/>
      <c r="VUB826" s="399"/>
      <c r="VUC826" s="399"/>
      <c r="VUD826" s="399"/>
      <c r="VUE826" s="399"/>
      <c r="VUF826" s="399"/>
      <c r="VUG826" s="399"/>
      <c r="VUH826" s="399"/>
      <c r="VUI826" s="399"/>
      <c r="VUJ826" s="399"/>
      <c r="VUK826" s="399"/>
      <c r="VUL826" s="399"/>
      <c r="VUM826" s="399"/>
      <c r="VUN826" s="399"/>
      <c r="VUO826" s="399"/>
      <c r="VUP826" s="399"/>
      <c r="VUQ826" s="399"/>
      <c r="VUR826" s="399"/>
      <c r="VUS826" s="399"/>
      <c r="VUT826" s="399"/>
      <c r="VUU826" s="399"/>
      <c r="VUV826" s="399"/>
      <c r="VUW826" s="399"/>
      <c r="VUX826" s="399"/>
      <c r="VUY826" s="399"/>
      <c r="VUZ826" s="399"/>
      <c r="VVA826" s="399"/>
      <c r="VVB826" s="399"/>
      <c r="VVC826" s="399"/>
      <c r="VVD826" s="399"/>
      <c r="VVE826" s="399"/>
      <c r="VVF826" s="399"/>
      <c r="VVG826" s="399"/>
      <c r="VVH826" s="399"/>
      <c r="VVI826" s="399"/>
      <c r="VVJ826" s="399"/>
      <c r="VVK826" s="399"/>
      <c r="VVL826" s="399"/>
      <c r="VVM826" s="399"/>
      <c r="VVN826" s="399"/>
      <c r="VVO826" s="399"/>
      <c r="VVP826" s="399"/>
      <c r="VVQ826" s="399"/>
      <c r="VVR826" s="399"/>
      <c r="VVS826" s="399"/>
      <c r="VVT826" s="399"/>
      <c r="VVU826" s="399"/>
      <c r="VVV826" s="399"/>
      <c r="VVW826" s="399"/>
      <c r="VVX826" s="399"/>
      <c r="VVY826" s="399"/>
      <c r="VVZ826" s="399"/>
      <c r="VWA826" s="399"/>
      <c r="VWB826" s="399"/>
      <c r="VWC826" s="399"/>
      <c r="VWD826" s="399"/>
      <c r="VWE826" s="399"/>
      <c r="VWF826" s="399"/>
      <c r="VWG826" s="399"/>
      <c r="VWH826" s="399"/>
      <c r="VWI826" s="399"/>
      <c r="VWJ826" s="399"/>
      <c r="VWK826" s="399"/>
      <c r="VWL826" s="399"/>
      <c r="VWM826" s="399"/>
      <c r="VWN826" s="399"/>
      <c r="VWO826" s="399"/>
      <c r="VWP826" s="399"/>
      <c r="VWQ826" s="399"/>
      <c r="VWR826" s="399"/>
      <c r="VWS826" s="399"/>
      <c r="VWT826" s="399"/>
      <c r="VWU826" s="399"/>
      <c r="VWV826" s="399"/>
      <c r="VWW826" s="399"/>
      <c r="VWX826" s="399"/>
      <c r="VWY826" s="399"/>
      <c r="VWZ826" s="399"/>
      <c r="VXA826" s="399"/>
      <c r="VXB826" s="399"/>
      <c r="VXC826" s="399"/>
      <c r="VXD826" s="399"/>
      <c r="VXE826" s="399"/>
      <c r="VXF826" s="399"/>
      <c r="VXG826" s="399"/>
      <c r="VXH826" s="399"/>
      <c r="VXI826" s="399"/>
      <c r="VXJ826" s="399"/>
      <c r="VXK826" s="399"/>
      <c r="VXL826" s="399"/>
      <c r="VXM826" s="399"/>
      <c r="VXN826" s="399"/>
      <c r="VXO826" s="399"/>
      <c r="VXP826" s="399"/>
      <c r="VXQ826" s="399"/>
      <c r="VXR826" s="399"/>
      <c r="VXS826" s="399"/>
      <c r="VXT826" s="399"/>
      <c r="VXU826" s="399"/>
      <c r="VXV826" s="399"/>
      <c r="VXW826" s="399"/>
      <c r="VXX826" s="399"/>
      <c r="VXY826" s="399"/>
      <c r="VXZ826" s="399"/>
      <c r="VYA826" s="399"/>
      <c r="VYB826" s="399"/>
      <c r="VYC826" s="399"/>
      <c r="VYD826" s="399"/>
      <c r="VYE826" s="399"/>
      <c r="VYF826" s="399"/>
      <c r="VYG826" s="399"/>
      <c r="VYH826" s="399"/>
      <c r="VYI826" s="399"/>
      <c r="VYJ826" s="399"/>
      <c r="VYK826" s="399"/>
      <c r="VYL826" s="399"/>
      <c r="VYM826" s="399"/>
      <c r="VYN826" s="399"/>
      <c r="VYO826" s="399"/>
      <c r="VYP826" s="399"/>
      <c r="VYQ826" s="399"/>
      <c r="VYR826" s="399"/>
      <c r="VYS826" s="399"/>
      <c r="VYT826" s="399"/>
      <c r="VYU826" s="399"/>
      <c r="VYV826" s="399"/>
      <c r="VYW826" s="399"/>
      <c r="VYX826" s="399"/>
      <c r="VYY826" s="399"/>
      <c r="VYZ826" s="399"/>
      <c r="VZA826" s="399"/>
      <c r="VZB826" s="399"/>
      <c r="VZC826" s="399"/>
      <c r="VZD826" s="399"/>
      <c r="VZE826" s="399"/>
      <c r="VZF826" s="399"/>
      <c r="VZG826" s="399"/>
      <c r="VZH826" s="399"/>
      <c r="VZI826" s="399"/>
      <c r="VZJ826" s="399"/>
      <c r="VZK826" s="399"/>
      <c r="VZL826" s="399"/>
      <c r="VZM826" s="399"/>
      <c r="VZN826" s="399"/>
      <c r="VZO826" s="399"/>
      <c r="VZP826" s="399"/>
      <c r="VZQ826" s="399"/>
      <c r="VZR826" s="399"/>
      <c r="VZS826" s="399"/>
      <c r="VZT826" s="399"/>
      <c r="VZU826" s="399"/>
      <c r="VZV826" s="399"/>
      <c r="VZW826" s="399"/>
      <c r="VZX826" s="399"/>
      <c r="VZY826" s="399"/>
      <c r="VZZ826" s="399"/>
      <c r="WAA826" s="399"/>
      <c r="WAB826" s="399"/>
      <c r="WAC826" s="399"/>
      <c r="WAD826" s="399"/>
      <c r="WAE826" s="399"/>
      <c r="WAF826" s="399"/>
      <c r="WAG826" s="399"/>
      <c r="WAH826" s="399"/>
      <c r="WAI826" s="399"/>
      <c r="WAJ826" s="399"/>
      <c r="WAK826" s="399"/>
      <c r="WAL826" s="399"/>
      <c r="WAM826" s="399"/>
      <c r="WAN826" s="399"/>
      <c r="WAO826" s="399"/>
      <c r="WAP826" s="399"/>
      <c r="WAQ826" s="399"/>
      <c r="WAR826" s="399"/>
      <c r="WAS826" s="399"/>
      <c r="WAT826" s="399"/>
      <c r="WAU826" s="399"/>
      <c r="WAV826" s="399"/>
      <c r="WAW826" s="399"/>
      <c r="WAX826" s="399"/>
      <c r="WAY826" s="399"/>
      <c r="WAZ826" s="399"/>
      <c r="WBA826" s="399"/>
      <c r="WBB826" s="399"/>
      <c r="WBC826" s="399"/>
      <c r="WBD826" s="399"/>
      <c r="WBE826" s="399"/>
      <c r="WBF826" s="399"/>
      <c r="WBG826" s="399"/>
      <c r="WBH826" s="399"/>
      <c r="WBI826" s="399"/>
      <c r="WBJ826" s="399"/>
      <c r="WBK826" s="399"/>
      <c r="WBL826" s="399"/>
      <c r="WBM826" s="399"/>
      <c r="WBN826" s="399"/>
      <c r="WBO826" s="399"/>
      <c r="WBP826" s="399"/>
      <c r="WBQ826" s="399"/>
      <c r="WBR826" s="399"/>
      <c r="WBS826" s="399"/>
      <c r="WBT826" s="399"/>
      <c r="WBU826" s="399"/>
      <c r="WBV826" s="399"/>
      <c r="WBW826" s="399"/>
      <c r="WBX826" s="399"/>
      <c r="WBY826" s="399"/>
      <c r="WBZ826" s="399"/>
      <c r="WCA826" s="399"/>
      <c r="WCB826" s="399"/>
      <c r="WCC826" s="399"/>
      <c r="WCD826" s="399"/>
      <c r="WCE826" s="399"/>
      <c r="WCF826" s="399"/>
      <c r="WCG826" s="399"/>
      <c r="WCH826" s="399"/>
      <c r="WCI826" s="399"/>
      <c r="WCJ826" s="399"/>
      <c r="WCK826" s="399"/>
      <c r="WCL826" s="399"/>
      <c r="WCM826" s="399"/>
      <c r="WCN826" s="399"/>
      <c r="WCO826" s="399"/>
      <c r="WCP826" s="399"/>
      <c r="WCQ826" s="399"/>
      <c r="WCR826" s="399"/>
      <c r="WCS826" s="399"/>
      <c r="WCT826" s="399"/>
      <c r="WCU826" s="399"/>
      <c r="WCV826" s="399"/>
      <c r="WCW826" s="399"/>
      <c r="WCX826" s="399"/>
      <c r="WCY826" s="399"/>
      <c r="WCZ826" s="399"/>
      <c r="WDA826" s="399"/>
      <c r="WDB826" s="399"/>
      <c r="WDC826" s="399"/>
      <c r="WDD826" s="399"/>
      <c r="WDE826" s="399"/>
      <c r="WDF826" s="399"/>
      <c r="WDG826" s="399"/>
      <c r="WDH826" s="399"/>
      <c r="WDI826" s="399"/>
      <c r="WDJ826" s="399"/>
      <c r="WDK826" s="399"/>
      <c r="WDL826" s="399"/>
      <c r="WDM826" s="399"/>
      <c r="WDN826" s="399"/>
      <c r="WDO826" s="399"/>
      <c r="WDP826" s="399"/>
      <c r="WDQ826" s="399"/>
      <c r="WDR826" s="399"/>
      <c r="WDS826" s="399"/>
      <c r="WDT826" s="399"/>
      <c r="WDU826" s="399"/>
      <c r="WDV826" s="399"/>
      <c r="WDW826" s="399"/>
      <c r="WDX826" s="399"/>
      <c r="WDY826" s="399"/>
      <c r="WDZ826" s="399"/>
      <c r="WEA826" s="399"/>
      <c r="WEB826" s="399"/>
      <c r="WEC826" s="399"/>
      <c r="WED826" s="399"/>
      <c r="WEE826" s="399"/>
      <c r="WEF826" s="399"/>
      <c r="WEG826" s="399"/>
      <c r="WEH826" s="399"/>
      <c r="WEI826" s="399"/>
      <c r="WEJ826" s="399"/>
      <c r="WEK826" s="399"/>
      <c r="WEL826" s="399"/>
      <c r="WEM826" s="399"/>
      <c r="WEN826" s="399"/>
      <c r="WEO826" s="399"/>
      <c r="WEP826" s="399"/>
      <c r="WEQ826" s="399"/>
      <c r="WER826" s="399"/>
      <c r="WES826" s="399"/>
      <c r="WET826" s="399"/>
      <c r="WEU826" s="399"/>
      <c r="WEV826" s="399"/>
      <c r="WEW826" s="399"/>
      <c r="WEX826" s="399"/>
      <c r="WEY826" s="399"/>
      <c r="WEZ826" s="399"/>
      <c r="WFA826" s="399"/>
      <c r="WFB826" s="399"/>
      <c r="WFC826" s="399"/>
      <c r="WFD826" s="399"/>
      <c r="WFE826" s="399"/>
      <c r="WFF826" s="399"/>
      <c r="WFG826" s="399"/>
      <c r="WFH826" s="399"/>
      <c r="WFI826" s="399"/>
      <c r="WFJ826" s="399"/>
      <c r="WFK826" s="399"/>
      <c r="WFL826" s="399"/>
      <c r="WFM826" s="399"/>
      <c r="WFN826" s="399"/>
      <c r="WFO826" s="399"/>
      <c r="WFP826" s="399"/>
      <c r="WFQ826" s="399"/>
      <c r="WFR826" s="399"/>
      <c r="WFS826" s="399"/>
      <c r="WFT826" s="399"/>
      <c r="WFU826" s="399"/>
      <c r="WFV826" s="399"/>
      <c r="WFW826" s="399"/>
      <c r="WFX826" s="399"/>
      <c r="WFY826" s="399"/>
      <c r="WFZ826" s="399"/>
      <c r="WGA826" s="399"/>
      <c r="WGB826" s="399"/>
      <c r="WGC826" s="399"/>
      <c r="WGD826" s="399"/>
      <c r="WGE826" s="399"/>
      <c r="WGF826" s="399"/>
      <c r="WGG826" s="399"/>
      <c r="WGH826" s="399"/>
      <c r="WGI826" s="399"/>
      <c r="WGJ826" s="399"/>
      <c r="WGK826" s="399"/>
      <c r="WGL826" s="399"/>
      <c r="WGM826" s="399"/>
      <c r="WGN826" s="399"/>
      <c r="WGO826" s="399"/>
      <c r="WGP826" s="399"/>
      <c r="WGQ826" s="399"/>
      <c r="WGR826" s="399"/>
      <c r="WGS826" s="399"/>
      <c r="WGT826" s="399"/>
      <c r="WGU826" s="399"/>
      <c r="WGV826" s="399"/>
      <c r="WGW826" s="399"/>
      <c r="WGX826" s="399"/>
      <c r="WGY826" s="399"/>
      <c r="WGZ826" s="399"/>
      <c r="WHA826" s="399"/>
      <c r="WHB826" s="399"/>
      <c r="WHC826" s="399"/>
      <c r="WHD826" s="399"/>
      <c r="WHE826" s="399"/>
      <c r="WHF826" s="399"/>
      <c r="WHG826" s="399"/>
      <c r="WHH826" s="399"/>
      <c r="WHI826" s="399"/>
      <c r="WHJ826" s="399"/>
      <c r="WHK826" s="399"/>
      <c r="WHL826" s="399"/>
      <c r="WHM826" s="399"/>
      <c r="WHN826" s="399"/>
      <c r="WHO826" s="399"/>
      <c r="WHP826" s="399"/>
      <c r="WHQ826" s="399"/>
      <c r="WHR826" s="399"/>
      <c r="WHS826" s="399"/>
      <c r="WHT826" s="399"/>
      <c r="WHU826" s="399"/>
      <c r="WHV826" s="399"/>
      <c r="WHW826" s="399"/>
      <c r="WHX826" s="399"/>
      <c r="WHY826" s="399"/>
      <c r="WHZ826" s="399"/>
      <c r="WIA826" s="399"/>
      <c r="WIB826" s="399"/>
      <c r="WIC826" s="399"/>
      <c r="WID826" s="399"/>
      <c r="WIE826" s="399"/>
      <c r="WIF826" s="399"/>
      <c r="WIG826" s="399"/>
      <c r="WIH826" s="399"/>
      <c r="WII826" s="399"/>
      <c r="WIJ826" s="399"/>
      <c r="WIK826" s="399"/>
      <c r="WIL826" s="399"/>
      <c r="WIM826" s="399"/>
      <c r="WIN826" s="399"/>
      <c r="WIO826" s="399"/>
      <c r="WIP826" s="399"/>
      <c r="WIQ826" s="399"/>
      <c r="WIR826" s="399"/>
      <c r="WIS826" s="399"/>
      <c r="WIT826" s="399"/>
      <c r="WIU826" s="399"/>
      <c r="WIV826" s="399"/>
      <c r="WIW826" s="399"/>
      <c r="WIX826" s="399"/>
      <c r="WIY826" s="399"/>
      <c r="WIZ826" s="399"/>
      <c r="WJA826" s="399"/>
      <c r="WJB826" s="399"/>
      <c r="WJC826" s="399"/>
      <c r="WJD826" s="399"/>
      <c r="WJE826" s="399"/>
      <c r="WJF826" s="399"/>
      <c r="WJG826" s="399"/>
      <c r="WJH826" s="399"/>
      <c r="WJI826" s="399"/>
      <c r="WJJ826" s="399"/>
      <c r="WJK826" s="399"/>
      <c r="WJL826" s="399"/>
      <c r="WJM826" s="399"/>
      <c r="WJN826" s="399"/>
      <c r="WJO826" s="399"/>
      <c r="WJP826" s="399"/>
      <c r="WJQ826" s="399"/>
      <c r="WJR826" s="399"/>
      <c r="WJS826" s="399"/>
      <c r="WJT826" s="399"/>
      <c r="WJU826" s="399"/>
      <c r="WJV826" s="399"/>
      <c r="WJW826" s="399"/>
      <c r="WJX826" s="399"/>
      <c r="WJY826" s="399"/>
      <c r="WJZ826" s="399"/>
      <c r="WKA826" s="399"/>
      <c r="WKB826" s="399"/>
      <c r="WKC826" s="399"/>
      <c r="WKD826" s="399"/>
      <c r="WKE826" s="399"/>
      <c r="WKF826" s="399"/>
      <c r="WKG826" s="399"/>
      <c r="WKH826" s="399"/>
      <c r="WKI826" s="399"/>
      <c r="WKJ826" s="399"/>
      <c r="WKK826" s="399"/>
      <c r="WKL826" s="399"/>
      <c r="WKM826" s="399"/>
      <c r="WKN826" s="399"/>
      <c r="WKO826" s="399"/>
      <c r="WKP826" s="399"/>
      <c r="WKQ826" s="399"/>
      <c r="WKR826" s="399"/>
      <c r="WKS826" s="399"/>
      <c r="WKT826" s="399"/>
      <c r="WKU826" s="399"/>
      <c r="WKV826" s="399"/>
      <c r="WKW826" s="399"/>
      <c r="WKX826" s="399"/>
      <c r="WKY826" s="399"/>
      <c r="WKZ826" s="399"/>
      <c r="WLA826" s="399"/>
      <c r="WLB826" s="399"/>
      <c r="WLC826" s="399"/>
      <c r="WLD826" s="399"/>
      <c r="WLE826" s="399"/>
      <c r="WLF826" s="399"/>
      <c r="WLG826" s="399"/>
      <c r="WLH826" s="399"/>
      <c r="WLI826" s="399"/>
      <c r="WLJ826" s="399"/>
      <c r="WLK826" s="399"/>
      <c r="WLL826" s="399"/>
      <c r="WLM826" s="399"/>
      <c r="WLN826" s="399"/>
      <c r="WLO826" s="399"/>
      <c r="WLP826" s="399"/>
      <c r="WLQ826" s="399"/>
      <c r="WLR826" s="399"/>
      <c r="WLS826" s="399"/>
      <c r="WLT826" s="399"/>
      <c r="WLU826" s="399"/>
      <c r="WLV826" s="399"/>
      <c r="WLW826" s="399"/>
      <c r="WLX826" s="399"/>
      <c r="WLY826" s="399"/>
      <c r="WLZ826" s="399"/>
      <c r="WMA826" s="399"/>
      <c r="WMB826" s="399"/>
      <c r="WMC826" s="399"/>
      <c r="WMD826" s="399"/>
      <c r="WME826" s="399"/>
      <c r="WMF826" s="399"/>
      <c r="WMG826" s="399"/>
      <c r="WMH826" s="399"/>
      <c r="WMI826" s="399"/>
      <c r="WMJ826" s="399"/>
      <c r="WMK826" s="399"/>
      <c r="WML826" s="399"/>
      <c r="WMM826" s="399"/>
      <c r="WMN826" s="399"/>
      <c r="WMO826" s="399"/>
      <c r="WMP826" s="399"/>
      <c r="WMQ826" s="399"/>
      <c r="WMR826" s="399"/>
      <c r="WMS826" s="399"/>
      <c r="WMT826" s="399"/>
      <c r="WMU826" s="399"/>
      <c r="WMV826" s="399"/>
      <c r="WMW826" s="399"/>
      <c r="WMX826" s="399"/>
      <c r="WMY826" s="399"/>
      <c r="WMZ826" s="399"/>
      <c r="WNA826" s="399"/>
      <c r="WNB826" s="399"/>
      <c r="WNC826" s="399"/>
      <c r="WND826" s="399"/>
      <c r="WNE826" s="399"/>
      <c r="WNF826" s="399"/>
      <c r="WNG826" s="399"/>
      <c r="WNH826" s="399"/>
      <c r="WNI826" s="399"/>
      <c r="WNJ826" s="399"/>
      <c r="WNK826" s="399"/>
      <c r="WNL826" s="399"/>
      <c r="WNM826" s="399"/>
      <c r="WNN826" s="399"/>
      <c r="WNO826" s="399"/>
      <c r="WNP826" s="399"/>
      <c r="WNQ826" s="399"/>
      <c r="WNR826" s="399"/>
      <c r="WNS826" s="399"/>
      <c r="WNT826" s="399"/>
      <c r="WNU826" s="399"/>
      <c r="WNV826" s="399"/>
      <c r="WNW826" s="399"/>
      <c r="WNX826" s="399"/>
      <c r="WNY826" s="399"/>
      <c r="WNZ826" s="399"/>
      <c r="WOA826" s="399"/>
      <c r="WOB826" s="399"/>
      <c r="WOC826" s="399"/>
      <c r="WOD826" s="399"/>
      <c r="WOE826" s="399"/>
      <c r="WOF826" s="399"/>
      <c r="WOG826" s="399"/>
      <c r="WOH826" s="399"/>
      <c r="WOI826" s="399"/>
      <c r="WOJ826" s="399"/>
      <c r="WOK826" s="399"/>
      <c r="WOL826" s="399"/>
      <c r="WOM826" s="399"/>
      <c r="WON826" s="399"/>
      <c r="WOO826" s="399"/>
      <c r="WOP826" s="399"/>
      <c r="WOQ826" s="399"/>
      <c r="WOR826" s="399"/>
      <c r="WOS826" s="399"/>
      <c r="WOT826" s="399"/>
      <c r="WOU826" s="399"/>
      <c r="WOV826" s="399"/>
      <c r="WOW826" s="399"/>
      <c r="WOX826" s="399"/>
      <c r="WOY826" s="399"/>
      <c r="WOZ826" s="399"/>
      <c r="WPA826" s="399"/>
      <c r="WPB826" s="399"/>
      <c r="WPC826" s="399"/>
      <c r="WPD826" s="399"/>
      <c r="WPE826" s="399"/>
      <c r="WPF826" s="399"/>
      <c r="WPG826" s="399"/>
      <c r="WPH826" s="399"/>
      <c r="WPI826" s="399"/>
      <c r="WPJ826" s="399"/>
      <c r="WPK826" s="399"/>
      <c r="WPL826" s="399"/>
      <c r="WPM826" s="399"/>
      <c r="WPN826" s="399"/>
      <c r="WPO826" s="399"/>
      <c r="WPP826" s="399"/>
      <c r="WPQ826" s="399"/>
      <c r="WPR826" s="399"/>
      <c r="WPS826" s="399"/>
      <c r="WPT826" s="399"/>
      <c r="WPU826" s="399"/>
      <c r="WPV826" s="399"/>
      <c r="WPW826" s="399"/>
      <c r="WPX826" s="399"/>
      <c r="WPY826" s="399"/>
      <c r="WPZ826" s="399"/>
      <c r="WQA826" s="399"/>
      <c r="WQB826" s="399"/>
      <c r="WQC826" s="399"/>
      <c r="WQD826" s="399"/>
      <c r="WQE826" s="399"/>
      <c r="WQF826" s="399"/>
      <c r="WQG826" s="399"/>
      <c r="WQH826" s="399"/>
      <c r="WQI826" s="399"/>
      <c r="WQJ826" s="399"/>
      <c r="WQK826" s="399"/>
      <c r="WQL826" s="399"/>
      <c r="WQM826" s="399"/>
      <c r="WQN826" s="399"/>
      <c r="WQO826" s="399"/>
      <c r="WQP826" s="399"/>
      <c r="WQQ826" s="399"/>
      <c r="WQR826" s="399"/>
      <c r="WQS826" s="399"/>
      <c r="WQT826" s="399"/>
      <c r="WQU826" s="399"/>
      <c r="WQV826" s="399"/>
      <c r="WQW826" s="399"/>
      <c r="WQX826" s="399"/>
      <c r="WQY826" s="399"/>
      <c r="WQZ826" s="399"/>
      <c r="WRA826" s="399"/>
      <c r="WRB826" s="399"/>
      <c r="WRC826" s="399"/>
      <c r="WRD826" s="399"/>
      <c r="WRE826" s="399"/>
      <c r="WRF826" s="399"/>
      <c r="WRG826" s="399"/>
      <c r="WRH826" s="399"/>
      <c r="WRI826" s="399"/>
      <c r="WRJ826" s="399"/>
      <c r="WRK826" s="399"/>
      <c r="WRL826" s="399"/>
      <c r="WRM826" s="399"/>
      <c r="WRN826" s="399"/>
      <c r="WRO826" s="399"/>
      <c r="WRP826" s="399"/>
      <c r="WRQ826" s="399"/>
      <c r="WRR826" s="399"/>
      <c r="WRS826" s="399"/>
      <c r="WRT826" s="399"/>
      <c r="WRU826" s="399"/>
      <c r="WRV826" s="399"/>
      <c r="WRW826" s="399"/>
      <c r="WRX826" s="399"/>
      <c r="WRY826" s="399"/>
      <c r="WRZ826" s="399"/>
      <c r="WSA826" s="399"/>
      <c r="WSB826" s="399"/>
      <c r="WSC826" s="399"/>
      <c r="WSD826" s="399"/>
      <c r="WSE826" s="399"/>
      <c r="WSF826" s="399"/>
      <c r="WSG826" s="399"/>
      <c r="WSH826" s="399"/>
      <c r="WSI826" s="399"/>
      <c r="WSJ826" s="399"/>
      <c r="WSK826" s="399"/>
      <c r="WSL826" s="399"/>
      <c r="WSM826" s="399"/>
      <c r="WSN826" s="399"/>
      <c r="WSO826" s="399"/>
      <c r="WSP826" s="399"/>
      <c r="WSQ826" s="399"/>
      <c r="WSR826" s="399"/>
      <c r="WSS826" s="399"/>
      <c r="WST826" s="399"/>
      <c r="WSU826" s="399"/>
      <c r="WSV826" s="399"/>
      <c r="WSW826" s="399"/>
      <c r="WSX826" s="399"/>
      <c r="WSY826" s="399"/>
      <c r="WSZ826" s="399"/>
      <c r="WTA826" s="399"/>
      <c r="WTB826" s="399"/>
      <c r="WTC826" s="399"/>
      <c r="WTD826" s="399"/>
      <c r="WTE826" s="399"/>
      <c r="WTF826" s="399"/>
      <c r="WTG826" s="399"/>
      <c r="WTH826" s="399"/>
      <c r="WTI826" s="399"/>
      <c r="WTJ826" s="399"/>
      <c r="WTK826" s="399"/>
      <c r="WTL826" s="399"/>
      <c r="WTM826" s="399"/>
      <c r="WTN826" s="399"/>
      <c r="WTO826" s="399"/>
      <c r="WTP826" s="399"/>
      <c r="WTQ826" s="399"/>
      <c r="WTR826" s="399"/>
      <c r="WTS826" s="399"/>
      <c r="WTT826" s="399"/>
      <c r="WTU826" s="399"/>
      <c r="WTV826" s="399"/>
      <c r="WTW826" s="399"/>
      <c r="WTX826" s="399"/>
      <c r="WTY826" s="399"/>
      <c r="WTZ826" s="399"/>
      <c r="WUA826" s="399"/>
      <c r="WUB826" s="399"/>
      <c r="WUC826" s="399"/>
      <c r="WUD826" s="399"/>
      <c r="WUE826" s="399"/>
      <c r="WUF826" s="399"/>
      <c r="WUG826" s="399"/>
      <c r="WUH826" s="399"/>
      <c r="WUI826" s="399"/>
      <c r="WUJ826" s="399"/>
      <c r="WUK826" s="399"/>
      <c r="WUL826" s="399"/>
      <c r="WUM826" s="399"/>
      <c r="WUN826" s="399"/>
      <c r="WUO826" s="399"/>
      <c r="WUP826" s="399"/>
      <c r="WUQ826" s="399"/>
      <c r="WUR826" s="399"/>
      <c r="WUS826" s="399"/>
      <c r="WUT826" s="399"/>
      <c r="WUU826" s="399"/>
      <c r="WUV826" s="399"/>
      <c r="WUW826" s="399"/>
      <c r="WUX826" s="399"/>
      <c r="WUY826" s="399"/>
      <c r="WUZ826" s="399"/>
      <c r="WVA826" s="399"/>
      <c r="WVB826" s="399"/>
      <c r="WVC826" s="399"/>
      <c r="WVD826" s="399"/>
      <c r="WVE826" s="399"/>
      <c r="WVF826" s="399"/>
      <c r="WVG826" s="399"/>
      <c r="WVH826" s="399"/>
      <c r="WVI826" s="399"/>
      <c r="WVJ826" s="399"/>
      <c r="WVK826" s="399"/>
      <c r="WVL826" s="399"/>
      <c r="WVM826" s="399"/>
      <c r="WVN826" s="399"/>
      <c r="WVO826" s="399"/>
      <c r="WVP826" s="399"/>
      <c r="WVQ826" s="399"/>
      <c r="WVR826" s="399"/>
      <c r="WVS826" s="399"/>
      <c r="WVT826" s="399"/>
      <c r="WVU826" s="399"/>
      <c r="WVV826" s="399"/>
      <c r="WVW826" s="399"/>
      <c r="WVX826" s="399"/>
      <c r="WVY826" s="399"/>
      <c r="WVZ826" s="399"/>
      <c r="WWA826" s="399"/>
      <c r="WWB826" s="399"/>
      <c r="WWC826" s="399"/>
      <c r="WWD826" s="399"/>
      <c r="WWE826" s="399"/>
      <c r="WWF826" s="399"/>
      <c r="WWG826" s="399"/>
      <c r="WWH826" s="399"/>
      <c r="WWI826" s="399"/>
      <c r="WWJ826" s="399"/>
      <c r="WWK826" s="399"/>
      <c r="WWL826" s="399"/>
      <c r="WWM826" s="399"/>
      <c r="WWN826" s="399"/>
      <c r="WWO826" s="399"/>
      <c r="WWP826" s="399"/>
      <c r="WWQ826" s="399"/>
      <c r="WWR826" s="399"/>
      <c r="WWS826" s="399"/>
      <c r="WWT826" s="399"/>
      <c r="WWU826" s="399"/>
      <c r="WWV826" s="399"/>
      <c r="WWW826" s="399"/>
      <c r="WWX826" s="399"/>
      <c r="WWY826" s="399"/>
      <c r="WWZ826" s="399"/>
      <c r="WXA826" s="399"/>
      <c r="WXB826" s="399"/>
      <c r="WXC826" s="399"/>
      <c r="WXD826" s="399"/>
      <c r="WXE826" s="399"/>
      <c r="WXF826" s="399"/>
      <c r="WXG826" s="399"/>
      <c r="WXH826" s="399"/>
      <c r="WXI826" s="399"/>
      <c r="WXJ826" s="399"/>
      <c r="WXK826" s="399"/>
      <c r="WXL826" s="399"/>
      <c r="WXM826" s="399"/>
      <c r="WXN826" s="399"/>
      <c r="WXO826" s="399"/>
      <c r="WXP826" s="399"/>
      <c r="WXQ826" s="399"/>
      <c r="WXR826" s="399"/>
      <c r="WXS826" s="399"/>
      <c r="WXT826" s="399"/>
      <c r="WXU826" s="399"/>
      <c r="WXV826" s="399"/>
      <c r="WXW826" s="399"/>
      <c r="WXX826" s="399"/>
      <c r="WXY826" s="399"/>
      <c r="WXZ826" s="399"/>
    </row>
    <row r="827" spans="2:16198" ht="35.25" x14ac:dyDescent="0.5">
      <c r="B827" s="400">
        <v>2</v>
      </c>
      <c r="C827" s="378" t="s">
        <v>5068</v>
      </c>
      <c r="D827" s="358">
        <v>1961</v>
      </c>
      <c r="E827" s="358"/>
      <c r="F827" s="358" t="s">
        <v>17189</v>
      </c>
      <c r="G827" s="358">
        <v>4</v>
      </c>
      <c r="H827" s="358">
        <v>2</v>
      </c>
      <c r="I827" s="369">
        <v>1356.2</v>
      </c>
      <c r="J827" s="369">
        <v>1151.0999999999999</v>
      </c>
      <c r="K827" s="369">
        <v>1151.0999999999999</v>
      </c>
      <c r="L827" s="364">
        <v>80</v>
      </c>
      <c r="M827" s="358" t="s">
        <v>17048</v>
      </c>
      <c r="N827" s="358" t="s">
        <v>17064</v>
      </c>
      <c r="O827" s="361" t="s">
        <v>17325</v>
      </c>
      <c r="P827" s="373">
        <v>4584360</v>
      </c>
      <c r="Q827" s="376"/>
      <c r="R827" s="373">
        <v>3483812.67</v>
      </c>
      <c r="S827" s="373">
        <v>183358.56</v>
      </c>
      <c r="T827" s="373">
        <f t="shared" ref="T827:T837" si="482">P827-R827-S827</f>
        <v>917188.77</v>
      </c>
      <c r="U827" s="359">
        <f t="shared" si="477"/>
        <v>3380.2978911664945</v>
      </c>
      <c r="V827" s="376">
        <v>4250.599793540775</v>
      </c>
    </row>
    <row r="828" spans="2:16198" ht="35.25" x14ac:dyDescent="0.5">
      <c r="B828" s="400">
        <v>3</v>
      </c>
      <c r="C828" s="378" t="s">
        <v>5116</v>
      </c>
      <c r="D828" s="372">
        <v>1958</v>
      </c>
      <c r="E828" s="372"/>
      <c r="F828" s="358" t="s">
        <v>17189</v>
      </c>
      <c r="G828" s="372">
        <v>3</v>
      </c>
      <c r="H828" s="372">
        <v>4</v>
      </c>
      <c r="I828" s="373">
        <v>1768</v>
      </c>
      <c r="J828" s="373">
        <v>1236</v>
      </c>
      <c r="K828" s="373">
        <v>1236</v>
      </c>
      <c r="L828" s="364">
        <v>78</v>
      </c>
      <c r="M828" s="372" t="s">
        <v>17048</v>
      </c>
      <c r="N828" s="372" t="s">
        <v>17064</v>
      </c>
      <c r="O828" s="372" t="s">
        <v>17409</v>
      </c>
      <c r="P828" s="373">
        <v>10770680</v>
      </c>
      <c r="Q828" s="376"/>
      <c r="R828" s="373">
        <v>9014995.1600000001</v>
      </c>
      <c r="S828" s="373">
        <v>474473.43</v>
      </c>
      <c r="T828" s="373">
        <f t="shared" si="482"/>
        <v>1281211.4099999999</v>
      </c>
      <c r="U828" s="359">
        <f t="shared" si="477"/>
        <v>6092.0135746606338</v>
      </c>
      <c r="V828" s="376">
        <v>6347.3389638009057</v>
      </c>
    </row>
    <row r="829" spans="2:16198" ht="35.25" x14ac:dyDescent="0.5">
      <c r="B829" s="400">
        <v>4</v>
      </c>
      <c r="C829" s="402" t="s">
        <v>6238</v>
      </c>
      <c r="D829" s="372">
        <v>1960</v>
      </c>
      <c r="E829" s="372"/>
      <c r="F829" s="358" t="s">
        <v>17189</v>
      </c>
      <c r="G829" s="372">
        <v>2</v>
      </c>
      <c r="H829" s="372">
        <v>2</v>
      </c>
      <c r="I829" s="373">
        <v>597.20000000000005</v>
      </c>
      <c r="J829" s="373">
        <v>526.75</v>
      </c>
      <c r="K829" s="373">
        <v>526.75</v>
      </c>
      <c r="L829" s="364">
        <v>42</v>
      </c>
      <c r="M829" s="372" t="s">
        <v>17048</v>
      </c>
      <c r="N829" s="372" t="s">
        <v>17064</v>
      </c>
      <c r="O829" s="372" t="s">
        <v>17409</v>
      </c>
      <c r="P829" s="373">
        <v>5147181.88</v>
      </c>
      <c r="Q829" s="376"/>
      <c r="R829" s="373">
        <v>4405228.72</v>
      </c>
      <c r="S829" s="373">
        <v>231868.29</v>
      </c>
      <c r="T829" s="373">
        <f t="shared" si="482"/>
        <v>510084.87000000011</v>
      </c>
      <c r="U829" s="359">
        <f t="shared" si="477"/>
        <v>8618.857803081044</v>
      </c>
      <c r="V829" s="376">
        <v>9027.48</v>
      </c>
    </row>
    <row r="830" spans="2:16198" ht="35.25" x14ac:dyDescent="0.5">
      <c r="B830" s="400">
        <v>5</v>
      </c>
      <c r="C830" s="402" t="s">
        <v>181</v>
      </c>
      <c r="D830" s="372">
        <v>1947</v>
      </c>
      <c r="E830" s="372"/>
      <c r="F830" s="358" t="s">
        <v>17189</v>
      </c>
      <c r="G830" s="372">
        <v>3</v>
      </c>
      <c r="H830" s="372">
        <v>5</v>
      </c>
      <c r="I830" s="373">
        <v>2290.3000000000002</v>
      </c>
      <c r="J830" s="373">
        <v>1874.7</v>
      </c>
      <c r="K830" s="373">
        <v>1874.7</v>
      </c>
      <c r="L830" s="364">
        <v>125</v>
      </c>
      <c r="M830" s="372" t="s">
        <v>17048</v>
      </c>
      <c r="N830" s="372" t="s">
        <v>17064</v>
      </c>
      <c r="O830" s="372" t="s">
        <v>17379</v>
      </c>
      <c r="P830" s="373">
        <v>12214720</v>
      </c>
      <c r="Q830" s="376"/>
      <c r="R830" s="373">
        <v>10242512.73</v>
      </c>
      <c r="S830" s="373">
        <v>539646.98</v>
      </c>
      <c r="T830" s="373">
        <f t="shared" si="482"/>
        <v>1432560.2899999996</v>
      </c>
      <c r="U830" s="359">
        <f t="shared" si="477"/>
        <v>5333.2401868750812</v>
      </c>
      <c r="V830" s="376">
        <v>6759.375732436798</v>
      </c>
    </row>
    <row r="831" spans="2:16198" ht="35.25" x14ac:dyDescent="0.5">
      <c r="B831" s="400">
        <v>6</v>
      </c>
      <c r="C831" s="402" t="s">
        <v>6849</v>
      </c>
      <c r="D831" s="372">
        <v>1967</v>
      </c>
      <c r="E831" s="372"/>
      <c r="F831" s="358" t="s">
        <v>17189</v>
      </c>
      <c r="G831" s="372">
        <v>2</v>
      </c>
      <c r="H831" s="372">
        <v>2</v>
      </c>
      <c r="I831" s="373">
        <v>725.1</v>
      </c>
      <c r="J831" s="373">
        <v>725.1</v>
      </c>
      <c r="K831" s="373">
        <v>725.1</v>
      </c>
      <c r="L831" s="364">
        <v>42</v>
      </c>
      <c r="M831" s="372" t="s">
        <v>17048</v>
      </c>
      <c r="N831" s="372" t="s">
        <v>17064</v>
      </c>
      <c r="O831" s="372" t="s">
        <v>17409</v>
      </c>
      <c r="P831" s="373">
        <v>6239027.8300000001</v>
      </c>
      <c r="Q831" s="376"/>
      <c r="R831" s="373">
        <v>5350147.3499999996</v>
      </c>
      <c r="S831" s="373">
        <v>282308.81</v>
      </c>
      <c r="T831" s="373">
        <f t="shared" si="482"/>
        <v>606571.67000000039</v>
      </c>
      <c r="U831" s="359">
        <f t="shared" si="477"/>
        <v>8604.3688180940553</v>
      </c>
      <c r="V831" s="376">
        <v>8753.5640303406417</v>
      </c>
    </row>
    <row r="832" spans="2:16198" ht="35.25" x14ac:dyDescent="0.5">
      <c r="B832" s="400">
        <v>7</v>
      </c>
      <c r="C832" s="402" t="s">
        <v>6825</v>
      </c>
      <c r="D832" s="372">
        <v>1966</v>
      </c>
      <c r="E832" s="372"/>
      <c r="F832" s="358" t="s">
        <v>17189</v>
      </c>
      <c r="G832" s="372">
        <v>2</v>
      </c>
      <c r="H832" s="372">
        <v>2</v>
      </c>
      <c r="I832" s="373">
        <v>677.5</v>
      </c>
      <c r="J832" s="373">
        <v>389.6</v>
      </c>
      <c r="K832" s="373">
        <v>389.6</v>
      </c>
      <c r="L832" s="364">
        <v>40</v>
      </c>
      <c r="M832" s="372" t="s">
        <v>17048</v>
      </c>
      <c r="N832" s="372" t="s">
        <v>17064</v>
      </c>
      <c r="O832" s="372" t="s">
        <v>17409</v>
      </c>
      <c r="P832" s="373">
        <v>5067104.12</v>
      </c>
      <c r="Q832" s="376"/>
      <c r="R832" s="373">
        <v>4297684.68</v>
      </c>
      <c r="S832" s="373">
        <v>226707.67</v>
      </c>
      <c r="T832" s="373">
        <f t="shared" si="482"/>
        <v>542711.77000000037</v>
      </c>
      <c r="U832" s="359">
        <f t="shared" si="477"/>
        <v>7479.1204723247238</v>
      </c>
      <c r="V832" s="376">
        <v>8730.1795967527687</v>
      </c>
    </row>
    <row r="833" spans="2:16198" ht="35.25" x14ac:dyDescent="0.5">
      <c r="B833" s="400">
        <v>8</v>
      </c>
      <c r="C833" s="402" t="s">
        <v>184</v>
      </c>
      <c r="D833" s="372">
        <v>1930</v>
      </c>
      <c r="E833" s="372"/>
      <c r="F833" s="358" t="s">
        <v>17189</v>
      </c>
      <c r="G833" s="372">
        <v>3</v>
      </c>
      <c r="H833" s="372">
        <v>3</v>
      </c>
      <c r="I833" s="373">
        <v>1289.5999999999999</v>
      </c>
      <c r="J833" s="373">
        <v>910</v>
      </c>
      <c r="K833" s="373">
        <v>910</v>
      </c>
      <c r="L833" s="364">
        <v>86</v>
      </c>
      <c r="M833" s="372" t="s">
        <v>17048</v>
      </c>
      <c r="N833" s="372" t="s">
        <v>17064</v>
      </c>
      <c r="O833" s="372" t="s">
        <v>17409</v>
      </c>
      <c r="P833" s="373">
        <v>7561975.7599999998</v>
      </c>
      <c r="Q833" s="376"/>
      <c r="R833" s="373">
        <v>6147582.1399999997</v>
      </c>
      <c r="S833" s="373">
        <v>325286.75</v>
      </c>
      <c r="T833" s="373">
        <f t="shared" si="482"/>
        <v>1089106.8700000001</v>
      </c>
      <c r="U833" s="359">
        <f t="shared" si="477"/>
        <v>5863.8149503722088</v>
      </c>
      <c r="V833" s="376">
        <v>6482.0911910669975</v>
      </c>
    </row>
    <row r="834" spans="2:16198" ht="35.25" x14ac:dyDescent="0.5">
      <c r="B834" s="400">
        <v>9</v>
      </c>
      <c r="C834" s="402" t="s">
        <v>6731</v>
      </c>
      <c r="D834" s="372">
        <v>1959</v>
      </c>
      <c r="E834" s="372"/>
      <c r="F834" s="358" t="s">
        <v>17189</v>
      </c>
      <c r="G834" s="372">
        <v>2</v>
      </c>
      <c r="H834" s="372">
        <v>2</v>
      </c>
      <c r="I834" s="373">
        <v>672.8</v>
      </c>
      <c r="J834" s="373">
        <v>633.29999999999995</v>
      </c>
      <c r="K834" s="373">
        <v>633.29999999999995</v>
      </c>
      <c r="L834" s="364">
        <v>32</v>
      </c>
      <c r="M834" s="372" t="s">
        <v>17048</v>
      </c>
      <c r="N834" s="372" t="s">
        <v>17064</v>
      </c>
      <c r="O834" s="372" t="s">
        <v>17409</v>
      </c>
      <c r="P834" s="373">
        <v>5311964.34</v>
      </c>
      <c r="Q834" s="376"/>
      <c r="R834" s="373">
        <v>4568808.96</v>
      </c>
      <c r="S834" s="373">
        <v>240661.62</v>
      </c>
      <c r="T834" s="373">
        <f t="shared" si="482"/>
        <v>502493.75999999989</v>
      </c>
      <c r="U834" s="359">
        <f t="shared" si="477"/>
        <v>7895.309661117717</v>
      </c>
      <c r="V834" s="376">
        <v>8769.8668846611181</v>
      </c>
    </row>
    <row r="835" spans="2:16198" ht="35.25" x14ac:dyDescent="0.5">
      <c r="B835" s="400">
        <v>10</v>
      </c>
      <c r="C835" s="402" t="s">
        <v>6795</v>
      </c>
      <c r="D835" s="372">
        <v>1960</v>
      </c>
      <c r="E835" s="372"/>
      <c r="F835" s="358" t="s">
        <v>17189</v>
      </c>
      <c r="G835" s="372">
        <v>3</v>
      </c>
      <c r="H835" s="372">
        <v>2</v>
      </c>
      <c r="I835" s="373">
        <v>1028.0999999999999</v>
      </c>
      <c r="J835" s="373">
        <v>963.49</v>
      </c>
      <c r="K835" s="373">
        <v>963.49</v>
      </c>
      <c r="L835" s="364">
        <v>36</v>
      </c>
      <c r="M835" s="372" t="s">
        <v>17048</v>
      </c>
      <c r="N835" s="372" t="s">
        <v>17064</v>
      </c>
      <c r="O835" s="372" t="s">
        <v>17379</v>
      </c>
      <c r="P835" s="373">
        <v>5436615.9900000002</v>
      </c>
      <c r="Q835" s="376"/>
      <c r="R835" s="373">
        <v>4423294.09</v>
      </c>
      <c r="S835" s="373">
        <v>233252.88</v>
      </c>
      <c r="T835" s="373">
        <f t="shared" si="482"/>
        <v>780069.02000000037</v>
      </c>
      <c r="U835" s="359">
        <f t="shared" si="477"/>
        <v>5288.0225561715797</v>
      </c>
      <c r="V835" s="376">
        <v>5812.4864390623488</v>
      </c>
    </row>
    <row r="836" spans="2:16198" ht="35.25" x14ac:dyDescent="0.5">
      <c r="B836" s="400">
        <v>11</v>
      </c>
      <c r="C836" s="402" t="s">
        <v>1142</v>
      </c>
      <c r="D836" s="372">
        <v>1957</v>
      </c>
      <c r="E836" s="372"/>
      <c r="F836" s="358" t="s">
        <v>17189</v>
      </c>
      <c r="G836" s="372">
        <v>3</v>
      </c>
      <c r="H836" s="372">
        <v>4</v>
      </c>
      <c r="I836" s="373">
        <v>2391.6</v>
      </c>
      <c r="J836" s="373">
        <v>1546.4</v>
      </c>
      <c r="K836" s="373">
        <v>1546.4</v>
      </c>
      <c r="L836" s="364">
        <v>70</v>
      </c>
      <c r="M836" s="372" t="s">
        <v>17048</v>
      </c>
      <c r="N836" s="372" t="s">
        <v>17064</v>
      </c>
      <c r="O836" s="372" t="s">
        <v>17409</v>
      </c>
      <c r="P836" s="373">
        <v>12020437.83</v>
      </c>
      <c r="Q836" s="376"/>
      <c r="R836" s="373">
        <v>10014279.380000001</v>
      </c>
      <c r="S836" s="373">
        <v>529037.87</v>
      </c>
      <c r="T836" s="373">
        <f t="shared" si="482"/>
        <v>1477120.5799999991</v>
      </c>
      <c r="U836" s="359">
        <f t="shared" si="477"/>
        <v>5026.1071374811845</v>
      </c>
      <c r="V836" s="376">
        <v>5248.045137648437</v>
      </c>
    </row>
    <row r="837" spans="2:16198" ht="35.25" x14ac:dyDescent="0.5">
      <c r="B837" s="400">
        <v>12</v>
      </c>
      <c r="C837" s="402" t="s">
        <v>4972</v>
      </c>
      <c r="D837" s="358">
        <v>1935</v>
      </c>
      <c r="E837" s="358"/>
      <c r="F837" s="358" t="s">
        <v>17189</v>
      </c>
      <c r="G837" s="358">
        <v>4</v>
      </c>
      <c r="H837" s="358">
        <v>2</v>
      </c>
      <c r="I837" s="369">
        <v>1566.2</v>
      </c>
      <c r="J837" s="369">
        <v>1429.2</v>
      </c>
      <c r="K837" s="369">
        <v>1350.32</v>
      </c>
      <c r="L837" s="370">
        <v>62</v>
      </c>
      <c r="M837" s="358" t="s">
        <v>17048</v>
      </c>
      <c r="N837" s="358" t="s">
        <v>17064</v>
      </c>
      <c r="O837" s="361" t="s">
        <v>17460</v>
      </c>
      <c r="P837" s="373">
        <v>7123390</v>
      </c>
      <c r="Q837" s="376"/>
      <c r="R837" s="373">
        <v>5876738.7699999996</v>
      </c>
      <c r="S837" s="373">
        <v>309302.03999999998</v>
      </c>
      <c r="T837" s="373">
        <f t="shared" si="482"/>
        <v>937349.19000000041</v>
      </c>
      <c r="U837" s="359">
        <f t="shared" si="477"/>
        <v>4548.1994636700292</v>
      </c>
      <c r="V837" s="376">
        <v>4624.7499221044573</v>
      </c>
    </row>
    <row r="838" spans="2:16198" s="398" customFormat="1" ht="35.25" x14ac:dyDescent="0.5">
      <c r="B838" s="367" t="s">
        <v>343</v>
      </c>
      <c r="C838" s="385"/>
      <c r="D838" s="358" t="s">
        <v>17026</v>
      </c>
      <c r="E838" s="358" t="s">
        <v>17026</v>
      </c>
      <c r="F838" s="358" t="s">
        <v>17026</v>
      </c>
      <c r="G838" s="358" t="s">
        <v>17026</v>
      </c>
      <c r="H838" s="358" t="s">
        <v>17026</v>
      </c>
      <c r="I838" s="363">
        <f>I839</f>
        <v>1343.5</v>
      </c>
      <c r="J838" s="363">
        <f t="shared" ref="J838:L838" si="483">J839</f>
        <v>919.2</v>
      </c>
      <c r="K838" s="363">
        <f t="shared" si="483"/>
        <v>919.2</v>
      </c>
      <c r="L838" s="364">
        <f t="shared" si="483"/>
        <v>57</v>
      </c>
      <c r="M838" s="358" t="s">
        <v>17026</v>
      </c>
      <c r="N838" s="358" t="s">
        <v>17026</v>
      </c>
      <c r="O838" s="361" t="s">
        <v>17026</v>
      </c>
      <c r="P838" s="365">
        <v>5747868.4900000002</v>
      </c>
      <c r="Q838" s="365"/>
      <c r="R838" s="363">
        <f>R839</f>
        <v>4850776.84</v>
      </c>
      <c r="S838" s="363">
        <f>S839</f>
        <v>255304.04</v>
      </c>
      <c r="T838" s="363">
        <f>T839</f>
        <v>641787.61000000034</v>
      </c>
      <c r="U838" s="359">
        <f t="shared" si="477"/>
        <v>4278.2794864160778</v>
      </c>
      <c r="V838" s="376">
        <f>V839</f>
        <v>6181.6327502791219</v>
      </c>
      <c r="W838" s="399"/>
      <c r="X838" s="399"/>
      <c r="Y838" s="399"/>
      <c r="Z838" s="399"/>
      <c r="AA838" s="399"/>
      <c r="AB838" s="399"/>
      <c r="AC838" s="399"/>
      <c r="AD838" s="399"/>
      <c r="AE838" s="399"/>
      <c r="AF838" s="399"/>
      <c r="AG838" s="399"/>
      <c r="AH838" s="399"/>
      <c r="AI838" s="399"/>
      <c r="AJ838" s="399"/>
      <c r="AK838" s="399"/>
      <c r="AL838" s="399"/>
      <c r="AM838" s="399"/>
      <c r="AN838" s="399"/>
      <c r="AO838" s="399"/>
      <c r="AP838" s="399"/>
      <c r="AQ838" s="399"/>
      <c r="AR838" s="399"/>
      <c r="AS838" s="399"/>
      <c r="AT838" s="399"/>
      <c r="AU838" s="399"/>
      <c r="AV838" s="399"/>
      <c r="AW838" s="399"/>
      <c r="AX838" s="399"/>
      <c r="AY838" s="399"/>
      <c r="AZ838" s="399"/>
      <c r="BA838" s="399"/>
      <c r="BB838" s="399"/>
      <c r="BC838" s="399"/>
      <c r="BD838" s="399"/>
      <c r="BE838" s="399"/>
      <c r="BF838" s="399"/>
      <c r="BG838" s="399"/>
      <c r="BH838" s="399"/>
      <c r="BI838" s="399"/>
      <c r="BJ838" s="399"/>
      <c r="BK838" s="399"/>
      <c r="BL838" s="399"/>
      <c r="BM838" s="399"/>
      <c r="BN838" s="399"/>
      <c r="BO838" s="399"/>
      <c r="BP838" s="399"/>
      <c r="BQ838" s="399"/>
      <c r="BR838" s="399"/>
      <c r="BS838" s="399"/>
      <c r="BT838" s="399"/>
      <c r="BU838" s="399"/>
      <c r="BV838" s="399"/>
      <c r="BW838" s="399"/>
      <c r="BX838" s="399"/>
      <c r="BY838" s="399"/>
      <c r="BZ838" s="399"/>
      <c r="CA838" s="399"/>
      <c r="CB838" s="399"/>
      <c r="CC838" s="399"/>
      <c r="CD838" s="399"/>
      <c r="CE838" s="399"/>
      <c r="CF838" s="399"/>
      <c r="CG838" s="399"/>
      <c r="CH838" s="399"/>
      <c r="CI838" s="399"/>
      <c r="CJ838" s="399"/>
      <c r="CK838" s="399"/>
      <c r="CL838" s="399"/>
      <c r="CM838" s="399"/>
      <c r="CN838" s="399"/>
      <c r="CO838" s="399"/>
      <c r="CP838" s="399"/>
      <c r="CQ838" s="399"/>
      <c r="CR838" s="399"/>
      <c r="CS838" s="399"/>
      <c r="CT838" s="399"/>
      <c r="CU838" s="399"/>
      <c r="CV838" s="399"/>
      <c r="CW838" s="399"/>
      <c r="CX838" s="399"/>
      <c r="CY838" s="399"/>
      <c r="CZ838" s="399"/>
      <c r="DA838" s="399"/>
      <c r="DB838" s="399"/>
      <c r="DC838" s="399"/>
      <c r="DD838" s="399"/>
      <c r="DE838" s="399"/>
      <c r="DF838" s="399"/>
      <c r="DG838" s="399"/>
      <c r="DH838" s="399"/>
      <c r="DI838" s="399"/>
      <c r="DJ838" s="399"/>
      <c r="DK838" s="399"/>
      <c r="DL838" s="399"/>
      <c r="DM838" s="399"/>
      <c r="DN838" s="399"/>
      <c r="DO838" s="399"/>
      <c r="DP838" s="399"/>
      <c r="DQ838" s="399"/>
      <c r="DR838" s="399"/>
      <c r="DS838" s="399"/>
      <c r="DT838" s="399"/>
      <c r="DU838" s="399"/>
      <c r="DV838" s="399"/>
      <c r="DW838" s="399"/>
      <c r="DX838" s="399"/>
      <c r="DY838" s="399"/>
      <c r="DZ838" s="399"/>
      <c r="EA838" s="399"/>
      <c r="EB838" s="399"/>
      <c r="EC838" s="399"/>
      <c r="ED838" s="399"/>
      <c r="EE838" s="399"/>
      <c r="EF838" s="399"/>
      <c r="EG838" s="399"/>
      <c r="EH838" s="399"/>
      <c r="EI838" s="399"/>
      <c r="EJ838" s="399"/>
      <c r="EK838" s="399"/>
      <c r="EL838" s="399"/>
      <c r="EM838" s="399"/>
      <c r="EN838" s="399"/>
      <c r="EO838" s="399"/>
      <c r="EP838" s="399"/>
      <c r="EQ838" s="399"/>
      <c r="ER838" s="399"/>
      <c r="ES838" s="399"/>
      <c r="ET838" s="399"/>
      <c r="EU838" s="399"/>
      <c r="EV838" s="399"/>
      <c r="EW838" s="399"/>
      <c r="EX838" s="399"/>
      <c r="EY838" s="399"/>
      <c r="EZ838" s="399"/>
      <c r="FA838" s="399"/>
      <c r="FB838" s="399"/>
      <c r="FC838" s="399"/>
      <c r="FD838" s="399"/>
      <c r="FE838" s="399"/>
      <c r="FF838" s="399"/>
      <c r="FG838" s="399"/>
      <c r="FH838" s="399"/>
      <c r="FI838" s="399"/>
      <c r="FJ838" s="399"/>
      <c r="FK838" s="399"/>
      <c r="FL838" s="399"/>
      <c r="FM838" s="399"/>
      <c r="FN838" s="399"/>
      <c r="FO838" s="399"/>
      <c r="FP838" s="399"/>
      <c r="FQ838" s="399"/>
      <c r="FR838" s="399"/>
      <c r="FS838" s="399"/>
      <c r="FT838" s="399"/>
      <c r="FU838" s="399"/>
      <c r="FV838" s="399"/>
      <c r="FW838" s="399"/>
      <c r="FX838" s="399"/>
      <c r="FY838" s="399"/>
      <c r="FZ838" s="399"/>
      <c r="GA838" s="399"/>
      <c r="GB838" s="399"/>
      <c r="GC838" s="399"/>
      <c r="GD838" s="399"/>
      <c r="GE838" s="399"/>
      <c r="GF838" s="399"/>
      <c r="GG838" s="399"/>
      <c r="GH838" s="399"/>
      <c r="GI838" s="399"/>
      <c r="GJ838" s="399"/>
      <c r="GK838" s="399"/>
      <c r="GL838" s="399"/>
      <c r="GM838" s="399"/>
      <c r="GN838" s="399"/>
      <c r="GO838" s="399"/>
      <c r="GP838" s="399"/>
      <c r="GQ838" s="399"/>
      <c r="GR838" s="399"/>
      <c r="GS838" s="399"/>
      <c r="GT838" s="399"/>
      <c r="GU838" s="399"/>
      <c r="GV838" s="399"/>
      <c r="GW838" s="399"/>
      <c r="GX838" s="399"/>
      <c r="GY838" s="399"/>
      <c r="GZ838" s="399"/>
      <c r="HA838" s="399"/>
      <c r="HB838" s="399"/>
      <c r="HC838" s="399"/>
      <c r="HD838" s="399"/>
      <c r="HE838" s="399"/>
      <c r="HF838" s="399"/>
      <c r="HG838" s="399"/>
      <c r="HH838" s="399"/>
      <c r="HI838" s="399"/>
      <c r="HJ838" s="399"/>
      <c r="HK838" s="399"/>
      <c r="HL838" s="399"/>
      <c r="HM838" s="399"/>
      <c r="HN838" s="399"/>
      <c r="HO838" s="399"/>
      <c r="HP838" s="399"/>
      <c r="HQ838" s="399"/>
      <c r="HR838" s="399"/>
      <c r="HS838" s="399"/>
      <c r="HT838" s="399"/>
      <c r="HU838" s="399"/>
      <c r="HV838" s="399"/>
      <c r="HW838" s="399"/>
      <c r="HX838" s="399"/>
      <c r="HY838" s="399"/>
      <c r="HZ838" s="399"/>
      <c r="IA838" s="399"/>
      <c r="IB838" s="399"/>
      <c r="IC838" s="399"/>
      <c r="ID838" s="399"/>
      <c r="IE838" s="399"/>
      <c r="IF838" s="399"/>
      <c r="IG838" s="399"/>
      <c r="IH838" s="399"/>
      <c r="II838" s="399"/>
      <c r="IJ838" s="399"/>
      <c r="IK838" s="399"/>
      <c r="IL838" s="399"/>
      <c r="IM838" s="399"/>
      <c r="IN838" s="399"/>
      <c r="IO838" s="399"/>
      <c r="IP838" s="399"/>
      <c r="IQ838" s="399"/>
      <c r="IR838" s="399"/>
      <c r="IS838" s="399"/>
      <c r="IT838" s="399"/>
      <c r="IU838" s="399"/>
      <c r="IV838" s="399"/>
      <c r="IW838" s="399"/>
      <c r="IX838" s="399"/>
      <c r="IY838" s="399"/>
      <c r="IZ838" s="399"/>
      <c r="JA838" s="399"/>
      <c r="JB838" s="399"/>
      <c r="JC838" s="399"/>
      <c r="JD838" s="399"/>
      <c r="JE838" s="399"/>
      <c r="JF838" s="399"/>
      <c r="JG838" s="399"/>
      <c r="JH838" s="399"/>
      <c r="JI838" s="399"/>
      <c r="JJ838" s="399"/>
      <c r="JK838" s="399"/>
      <c r="JL838" s="399"/>
      <c r="JM838" s="399"/>
      <c r="JN838" s="399"/>
      <c r="JO838" s="399"/>
      <c r="JP838" s="399"/>
      <c r="JQ838" s="399"/>
      <c r="JR838" s="399"/>
      <c r="JS838" s="399"/>
      <c r="JT838" s="399"/>
      <c r="JU838" s="399"/>
      <c r="JV838" s="399"/>
      <c r="JW838" s="399"/>
      <c r="JX838" s="399"/>
      <c r="JY838" s="399"/>
      <c r="JZ838" s="399"/>
      <c r="KA838" s="399"/>
      <c r="KB838" s="399"/>
      <c r="KC838" s="399"/>
      <c r="KD838" s="399"/>
      <c r="KE838" s="399"/>
      <c r="KF838" s="399"/>
      <c r="KG838" s="399"/>
      <c r="KH838" s="399"/>
      <c r="KI838" s="399"/>
      <c r="KJ838" s="399"/>
      <c r="KK838" s="399"/>
      <c r="KL838" s="399"/>
      <c r="KM838" s="399"/>
      <c r="KN838" s="399"/>
      <c r="KO838" s="399"/>
      <c r="KP838" s="399"/>
      <c r="KQ838" s="399"/>
      <c r="KR838" s="399"/>
      <c r="KS838" s="399"/>
      <c r="KT838" s="399"/>
      <c r="KU838" s="399"/>
      <c r="KV838" s="399"/>
      <c r="KW838" s="399"/>
      <c r="KX838" s="399"/>
      <c r="KY838" s="399"/>
      <c r="KZ838" s="399"/>
      <c r="LA838" s="399"/>
      <c r="LB838" s="399"/>
      <c r="LC838" s="399"/>
      <c r="LD838" s="399"/>
      <c r="LE838" s="399"/>
      <c r="LF838" s="399"/>
      <c r="LG838" s="399"/>
      <c r="LH838" s="399"/>
      <c r="LI838" s="399"/>
      <c r="LJ838" s="399"/>
      <c r="LK838" s="399"/>
      <c r="LL838" s="399"/>
      <c r="LM838" s="399"/>
      <c r="LN838" s="399"/>
      <c r="LO838" s="399"/>
      <c r="LP838" s="399"/>
      <c r="LQ838" s="399"/>
      <c r="LR838" s="399"/>
      <c r="LS838" s="399"/>
      <c r="LT838" s="399"/>
      <c r="LU838" s="399"/>
      <c r="LV838" s="399"/>
      <c r="LW838" s="399"/>
      <c r="LX838" s="399"/>
      <c r="LY838" s="399"/>
      <c r="LZ838" s="399"/>
      <c r="MA838" s="399"/>
      <c r="MB838" s="399"/>
      <c r="MC838" s="399"/>
      <c r="MD838" s="399"/>
      <c r="ME838" s="399"/>
      <c r="MF838" s="399"/>
      <c r="MG838" s="399"/>
      <c r="MH838" s="399"/>
      <c r="MI838" s="399"/>
      <c r="MJ838" s="399"/>
      <c r="MK838" s="399"/>
      <c r="ML838" s="399"/>
      <c r="MM838" s="399"/>
      <c r="MN838" s="399"/>
      <c r="MO838" s="399"/>
      <c r="MP838" s="399"/>
      <c r="MQ838" s="399"/>
      <c r="MR838" s="399"/>
      <c r="MS838" s="399"/>
      <c r="MT838" s="399"/>
      <c r="MU838" s="399"/>
      <c r="MV838" s="399"/>
      <c r="MW838" s="399"/>
      <c r="MX838" s="399"/>
      <c r="MY838" s="399"/>
      <c r="MZ838" s="399"/>
      <c r="NA838" s="399"/>
      <c r="NB838" s="399"/>
      <c r="NC838" s="399"/>
      <c r="ND838" s="399"/>
      <c r="NE838" s="399"/>
      <c r="NF838" s="399"/>
      <c r="NG838" s="399"/>
      <c r="NH838" s="399"/>
      <c r="NI838" s="399"/>
      <c r="NJ838" s="399"/>
      <c r="NK838" s="399"/>
      <c r="NL838" s="399"/>
      <c r="NM838" s="399"/>
      <c r="NN838" s="399"/>
      <c r="NO838" s="399"/>
      <c r="NP838" s="399"/>
      <c r="NQ838" s="399"/>
      <c r="NR838" s="399"/>
      <c r="NS838" s="399"/>
      <c r="NT838" s="399"/>
      <c r="NU838" s="399"/>
      <c r="NV838" s="399"/>
      <c r="NW838" s="399"/>
      <c r="NX838" s="399"/>
      <c r="NY838" s="399"/>
      <c r="NZ838" s="399"/>
      <c r="OA838" s="399"/>
      <c r="OB838" s="399"/>
      <c r="OC838" s="399"/>
      <c r="OD838" s="399"/>
      <c r="OE838" s="399"/>
      <c r="OF838" s="399"/>
      <c r="OG838" s="399"/>
      <c r="OH838" s="399"/>
      <c r="OI838" s="399"/>
      <c r="OJ838" s="399"/>
      <c r="OK838" s="399"/>
      <c r="OL838" s="399"/>
      <c r="OM838" s="399"/>
      <c r="ON838" s="399"/>
      <c r="OO838" s="399"/>
      <c r="OP838" s="399"/>
      <c r="OQ838" s="399"/>
      <c r="OR838" s="399"/>
      <c r="OS838" s="399"/>
      <c r="OT838" s="399"/>
      <c r="OU838" s="399"/>
      <c r="OV838" s="399"/>
      <c r="OW838" s="399"/>
      <c r="OX838" s="399"/>
      <c r="OY838" s="399"/>
      <c r="OZ838" s="399"/>
      <c r="PA838" s="399"/>
      <c r="PB838" s="399"/>
      <c r="PC838" s="399"/>
      <c r="PD838" s="399"/>
      <c r="PE838" s="399"/>
      <c r="PF838" s="399"/>
      <c r="PG838" s="399"/>
      <c r="PH838" s="399"/>
      <c r="PI838" s="399"/>
      <c r="PJ838" s="399"/>
      <c r="PK838" s="399"/>
      <c r="PL838" s="399"/>
      <c r="PM838" s="399"/>
      <c r="PN838" s="399"/>
      <c r="PO838" s="399"/>
      <c r="PP838" s="399"/>
      <c r="PQ838" s="399"/>
      <c r="PR838" s="399"/>
      <c r="PS838" s="399"/>
      <c r="PT838" s="399"/>
      <c r="PU838" s="399"/>
      <c r="PV838" s="399"/>
      <c r="PW838" s="399"/>
      <c r="PX838" s="399"/>
      <c r="PY838" s="399"/>
      <c r="PZ838" s="399"/>
      <c r="QA838" s="399"/>
      <c r="QB838" s="399"/>
      <c r="QC838" s="399"/>
      <c r="QD838" s="399"/>
      <c r="QE838" s="399"/>
      <c r="QF838" s="399"/>
      <c r="QG838" s="399"/>
      <c r="QH838" s="399"/>
      <c r="QI838" s="399"/>
      <c r="QJ838" s="399"/>
      <c r="QK838" s="399"/>
      <c r="QL838" s="399"/>
      <c r="QM838" s="399"/>
      <c r="QN838" s="399"/>
      <c r="QO838" s="399"/>
      <c r="QP838" s="399"/>
      <c r="QQ838" s="399"/>
      <c r="QR838" s="399"/>
      <c r="QS838" s="399"/>
      <c r="QT838" s="399"/>
      <c r="QU838" s="399"/>
      <c r="QV838" s="399"/>
      <c r="QW838" s="399"/>
      <c r="QX838" s="399"/>
      <c r="QY838" s="399"/>
      <c r="QZ838" s="399"/>
      <c r="RA838" s="399"/>
      <c r="RB838" s="399"/>
      <c r="RC838" s="399"/>
      <c r="RD838" s="399"/>
      <c r="RE838" s="399"/>
      <c r="RF838" s="399"/>
      <c r="RG838" s="399"/>
      <c r="RH838" s="399"/>
      <c r="RI838" s="399"/>
      <c r="RJ838" s="399"/>
      <c r="RK838" s="399"/>
      <c r="RL838" s="399"/>
      <c r="RM838" s="399"/>
      <c r="RN838" s="399"/>
      <c r="RO838" s="399"/>
      <c r="RP838" s="399"/>
      <c r="RQ838" s="399"/>
      <c r="RR838" s="399"/>
      <c r="RS838" s="399"/>
      <c r="RT838" s="399"/>
      <c r="RU838" s="399"/>
      <c r="RV838" s="399"/>
      <c r="RW838" s="399"/>
      <c r="RX838" s="399"/>
      <c r="RY838" s="399"/>
      <c r="RZ838" s="399"/>
      <c r="SA838" s="399"/>
      <c r="SB838" s="399"/>
      <c r="SC838" s="399"/>
      <c r="SD838" s="399"/>
      <c r="SE838" s="399"/>
      <c r="SF838" s="399"/>
      <c r="SG838" s="399"/>
      <c r="SH838" s="399"/>
      <c r="SI838" s="399"/>
      <c r="SJ838" s="399"/>
      <c r="SK838" s="399"/>
      <c r="SL838" s="399"/>
      <c r="SM838" s="399"/>
      <c r="SN838" s="399"/>
      <c r="SO838" s="399"/>
      <c r="SP838" s="399"/>
      <c r="SQ838" s="399"/>
      <c r="SR838" s="399"/>
      <c r="SS838" s="399"/>
      <c r="ST838" s="399"/>
      <c r="SU838" s="399"/>
      <c r="SV838" s="399"/>
      <c r="SW838" s="399"/>
      <c r="SX838" s="399"/>
      <c r="SY838" s="399"/>
      <c r="SZ838" s="399"/>
      <c r="TA838" s="399"/>
      <c r="TB838" s="399"/>
      <c r="TC838" s="399"/>
      <c r="TD838" s="399"/>
      <c r="TE838" s="399"/>
      <c r="TF838" s="399"/>
      <c r="TG838" s="399"/>
      <c r="TH838" s="399"/>
      <c r="TI838" s="399"/>
      <c r="TJ838" s="399"/>
      <c r="TK838" s="399"/>
      <c r="TL838" s="399"/>
      <c r="TM838" s="399"/>
      <c r="TN838" s="399"/>
      <c r="TO838" s="399"/>
      <c r="TP838" s="399"/>
      <c r="TQ838" s="399"/>
      <c r="TR838" s="399"/>
      <c r="TS838" s="399"/>
      <c r="TT838" s="399"/>
      <c r="TU838" s="399"/>
      <c r="TV838" s="399"/>
      <c r="TW838" s="399"/>
      <c r="TX838" s="399"/>
      <c r="TY838" s="399"/>
      <c r="TZ838" s="399"/>
      <c r="UA838" s="399"/>
      <c r="UB838" s="399"/>
      <c r="UC838" s="399"/>
      <c r="UD838" s="399"/>
      <c r="UE838" s="399"/>
      <c r="UF838" s="399"/>
      <c r="UG838" s="399"/>
      <c r="UH838" s="399"/>
      <c r="UI838" s="399"/>
      <c r="UJ838" s="399"/>
      <c r="UK838" s="399"/>
      <c r="UL838" s="399"/>
      <c r="UM838" s="399"/>
      <c r="UN838" s="399"/>
      <c r="UO838" s="399"/>
      <c r="UP838" s="399"/>
      <c r="UQ838" s="399"/>
      <c r="UR838" s="399"/>
      <c r="US838" s="399"/>
      <c r="UT838" s="399"/>
      <c r="UU838" s="399"/>
      <c r="UV838" s="399"/>
      <c r="UW838" s="399"/>
      <c r="UX838" s="399"/>
      <c r="UY838" s="399"/>
      <c r="UZ838" s="399"/>
      <c r="VA838" s="399"/>
      <c r="VB838" s="399"/>
      <c r="VC838" s="399"/>
      <c r="VD838" s="399"/>
      <c r="VE838" s="399"/>
      <c r="VF838" s="399"/>
      <c r="VG838" s="399"/>
      <c r="VH838" s="399"/>
      <c r="VI838" s="399"/>
      <c r="VJ838" s="399"/>
      <c r="VK838" s="399"/>
      <c r="VL838" s="399"/>
      <c r="VM838" s="399"/>
      <c r="VN838" s="399"/>
      <c r="VO838" s="399"/>
      <c r="VP838" s="399"/>
      <c r="VQ838" s="399"/>
      <c r="VR838" s="399"/>
      <c r="VS838" s="399"/>
      <c r="VT838" s="399"/>
      <c r="VU838" s="399"/>
      <c r="VV838" s="399"/>
      <c r="VW838" s="399"/>
      <c r="VX838" s="399"/>
      <c r="VY838" s="399"/>
      <c r="VZ838" s="399"/>
      <c r="WA838" s="399"/>
      <c r="WB838" s="399"/>
      <c r="WC838" s="399"/>
      <c r="WD838" s="399"/>
      <c r="WE838" s="399"/>
      <c r="WF838" s="399"/>
      <c r="WG838" s="399"/>
      <c r="WH838" s="399"/>
      <c r="WI838" s="399"/>
      <c r="WJ838" s="399"/>
      <c r="WK838" s="399"/>
      <c r="WL838" s="399"/>
      <c r="WM838" s="399"/>
      <c r="WN838" s="399"/>
      <c r="WO838" s="399"/>
      <c r="WP838" s="399"/>
      <c r="WQ838" s="399"/>
      <c r="WR838" s="399"/>
      <c r="WS838" s="399"/>
      <c r="WT838" s="399"/>
      <c r="WU838" s="399"/>
      <c r="WV838" s="399"/>
      <c r="WW838" s="399"/>
      <c r="WX838" s="399"/>
      <c r="WY838" s="399"/>
      <c r="WZ838" s="399"/>
      <c r="XA838" s="399"/>
      <c r="XB838" s="399"/>
      <c r="XC838" s="399"/>
      <c r="XD838" s="399"/>
      <c r="XE838" s="399"/>
      <c r="XF838" s="399"/>
      <c r="XG838" s="399"/>
      <c r="XH838" s="399"/>
      <c r="XI838" s="399"/>
      <c r="XJ838" s="399"/>
      <c r="XK838" s="399"/>
      <c r="XL838" s="399"/>
      <c r="XM838" s="399"/>
      <c r="XN838" s="399"/>
      <c r="XO838" s="399"/>
      <c r="XP838" s="399"/>
      <c r="XQ838" s="399"/>
      <c r="XR838" s="399"/>
      <c r="XS838" s="399"/>
      <c r="XT838" s="399"/>
      <c r="XU838" s="399"/>
      <c r="XV838" s="399"/>
      <c r="XW838" s="399"/>
      <c r="XX838" s="399"/>
      <c r="XY838" s="399"/>
      <c r="XZ838" s="399"/>
      <c r="YA838" s="399"/>
      <c r="YB838" s="399"/>
      <c r="YC838" s="399"/>
      <c r="YD838" s="399"/>
      <c r="YE838" s="399"/>
      <c r="YF838" s="399"/>
      <c r="YG838" s="399"/>
      <c r="YH838" s="399"/>
      <c r="YI838" s="399"/>
      <c r="YJ838" s="399"/>
      <c r="YK838" s="399"/>
      <c r="YL838" s="399"/>
      <c r="YM838" s="399"/>
      <c r="YN838" s="399"/>
      <c r="YO838" s="399"/>
      <c r="YP838" s="399"/>
      <c r="YQ838" s="399"/>
      <c r="YR838" s="399"/>
      <c r="YS838" s="399"/>
      <c r="YT838" s="399"/>
      <c r="YU838" s="399"/>
      <c r="YV838" s="399"/>
      <c r="YW838" s="399"/>
      <c r="YX838" s="399"/>
      <c r="YY838" s="399"/>
      <c r="YZ838" s="399"/>
      <c r="ZA838" s="399"/>
      <c r="ZB838" s="399"/>
      <c r="ZC838" s="399"/>
      <c r="ZD838" s="399"/>
      <c r="ZE838" s="399"/>
      <c r="ZF838" s="399"/>
      <c r="ZG838" s="399"/>
      <c r="ZH838" s="399"/>
      <c r="ZI838" s="399"/>
      <c r="ZJ838" s="399"/>
      <c r="ZK838" s="399"/>
      <c r="ZL838" s="399"/>
      <c r="ZM838" s="399"/>
      <c r="ZN838" s="399"/>
      <c r="ZO838" s="399"/>
      <c r="ZP838" s="399"/>
      <c r="ZQ838" s="399"/>
      <c r="ZR838" s="399"/>
      <c r="ZS838" s="399"/>
      <c r="ZT838" s="399"/>
      <c r="ZU838" s="399"/>
      <c r="ZV838" s="399"/>
      <c r="ZW838" s="399"/>
      <c r="ZX838" s="399"/>
      <c r="ZY838" s="399"/>
      <c r="ZZ838" s="399"/>
      <c r="AAA838" s="399"/>
      <c r="AAB838" s="399"/>
      <c r="AAC838" s="399"/>
      <c r="AAD838" s="399"/>
      <c r="AAE838" s="399"/>
      <c r="AAF838" s="399"/>
      <c r="AAG838" s="399"/>
      <c r="AAH838" s="399"/>
      <c r="AAI838" s="399"/>
      <c r="AAJ838" s="399"/>
      <c r="AAK838" s="399"/>
      <c r="AAL838" s="399"/>
      <c r="AAM838" s="399"/>
      <c r="AAN838" s="399"/>
      <c r="AAO838" s="399"/>
      <c r="AAP838" s="399"/>
      <c r="AAQ838" s="399"/>
      <c r="AAR838" s="399"/>
      <c r="AAS838" s="399"/>
      <c r="AAT838" s="399"/>
      <c r="AAU838" s="399"/>
      <c r="AAV838" s="399"/>
      <c r="AAW838" s="399"/>
      <c r="AAX838" s="399"/>
      <c r="AAY838" s="399"/>
      <c r="AAZ838" s="399"/>
      <c r="ABA838" s="399"/>
      <c r="ABB838" s="399"/>
      <c r="ABC838" s="399"/>
      <c r="ABD838" s="399"/>
      <c r="ABE838" s="399"/>
      <c r="ABF838" s="399"/>
      <c r="ABG838" s="399"/>
      <c r="ABH838" s="399"/>
      <c r="ABI838" s="399"/>
      <c r="ABJ838" s="399"/>
      <c r="ABK838" s="399"/>
      <c r="ABL838" s="399"/>
      <c r="ABM838" s="399"/>
      <c r="ABN838" s="399"/>
      <c r="ABO838" s="399"/>
      <c r="ABP838" s="399"/>
      <c r="ABQ838" s="399"/>
      <c r="ABR838" s="399"/>
      <c r="ABS838" s="399"/>
      <c r="ABT838" s="399"/>
      <c r="ABU838" s="399"/>
      <c r="ABV838" s="399"/>
      <c r="ABW838" s="399"/>
      <c r="ABX838" s="399"/>
      <c r="ABY838" s="399"/>
      <c r="ABZ838" s="399"/>
      <c r="ACA838" s="399"/>
      <c r="ACB838" s="399"/>
      <c r="ACC838" s="399"/>
      <c r="ACD838" s="399"/>
      <c r="ACE838" s="399"/>
      <c r="ACF838" s="399"/>
      <c r="ACG838" s="399"/>
      <c r="ACH838" s="399"/>
      <c r="ACI838" s="399"/>
      <c r="ACJ838" s="399"/>
      <c r="ACK838" s="399"/>
      <c r="ACL838" s="399"/>
      <c r="ACM838" s="399"/>
      <c r="ACN838" s="399"/>
      <c r="ACO838" s="399"/>
      <c r="ACP838" s="399"/>
      <c r="ACQ838" s="399"/>
      <c r="ACR838" s="399"/>
      <c r="ACS838" s="399"/>
      <c r="ACT838" s="399"/>
      <c r="ACU838" s="399"/>
      <c r="ACV838" s="399"/>
      <c r="ACW838" s="399"/>
      <c r="ACX838" s="399"/>
      <c r="ACY838" s="399"/>
      <c r="ACZ838" s="399"/>
      <c r="ADA838" s="399"/>
      <c r="ADB838" s="399"/>
      <c r="ADC838" s="399"/>
      <c r="ADD838" s="399"/>
      <c r="ADE838" s="399"/>
      <c r="ADF838" s="399"/>
      <c r="ADG838" s="399"/>
      <c r="ADH838" s="399"/>
      <c r="ADI838" s="399"/>
      <c r="ADJ838" s="399"/>
      <c r="ADK838" s="399"/>
      <c r="ADL838" s="399"/>
      <c r="ADM838" s="399"/>
      <c r="ADN838" s="399"/>
      <c r="ADO838" s="399"/>
      <c r="ADP838" s="399"/>
      <c r="ADQ838" s="399"/>
      <c r="ADR838" s="399"/>
      <c r="ADS838" s="399"/>
      <c r="ADT838" s="399"/>
      <c r="ADU838" s="399"/>
      <c r="ADV838" s="399"/>
      <c r="ADW838" s="399"/>
      <c r="ADX838" s="399"/>
      <c r="ADY838" s="399"/>
      <c r="ADZ838" s="399"/>
      <c r="AEA838" s="399"/>
      <c r="AEB838" s="399"/>
      <c r="AEC838" s="399"/>
      <c r="AED838" s="399"/>
      <c r="AEE838" s="399"/>
      <c r="AEF838" s="399"/>
      <c r="AEG838" s="399"/>
      <c r="AEH838" s="399"/>
      <c r="AEI838" s="399"/>
      <c r="AEJ838" s="399"/>
      <c r="AEK838" s="399"/>
      <c r="AEL838" s="399"/>
      <c r="AEM838" s="399"/>
      <c r="AEN838" s="399"/>
      <c r="AEO838" s="399"/>
      <c r="AEP838" s="399"/>
      <c r="AEQ838" s="399"/>
      <c r="AER838" s="399"/>
      <c r="AES838" s="399"/>
      <c r="AET838" s="399"/>
      <c r="AEU838" s="399"/>
      <c r="AEV838" s="399"/>
      <c r="AEW838" s="399"/>
      <c r="AEX838" s="399"/>
      <c r="AEY838" s="399"/>
      <c r="AEZ838" s="399"/>
      <c r="AFA838" s="399"/>
      <c r="AFB838" s="399"/>
      <c r="AFC838" s="399"/>
      <c r="AFD838" s="399"/>
      <c r="AFE838" s="399"/>
      <c r="AFF838" s="399"/>
      <c r="AFG838" s="399"/>
      <c r="AFH838" s="399"/>
      <c r="AFI838" s="399"/>
      <c r="AFJ838" s="399"/>
      <c r="AFK838" s="399"/>
      <c r="AFL838" s="399"/>
      <c r="AFM838" s="399"/>
      <c r="AFN838" s="399"/>
      <c r="AFO838" s="399"/>
      <c r="AFP838" s="399"/>
      <c r="AFQ838" s="399"/>
      <c r="AFR838" s="399"/>
      <c r="AFS838" s="399"/>
      <c r="AFT838" s="399"/>
      <c r="AFU838" s="399"/>
      <c r="AFV838" s="399"/>
      <c r="AFW838" s="399"/>
      <c r="AFX838" s="399"/>
      <c r="AFY838" s="399"/>
      <c r="AFZ838" s="399"/>
      <c r="AGA838" s="399"/>
      <c r="AGB838" s="399"/>
      <c r="AGC838" s="399"/>
      <c r="AGD838" s="399"/>
      <c r="AGE838" s="399"/>
      <c r="AGF838" s="399"/>
      <c r="AGG838" s="399"/>
      <c r="AGH838" s="399"/>
      <c r="AGI838" s="399"/>
      <c r="AGJ838" s="399"/>
      <c r="AGK838" s="399"/>
      <c r="AGL838" s="399"/>
      <c r="AGM838" s="399"/>
      <c r="AGN838" s="399"/>
      <c r="AGO838" s="399"/>
      <c r="AGP838" s="399"/>
      <c r="AGQ838" s="399"/>
      <c r="AGR838" s="399"/>
      <c r="AGS838" s="399"/>
      <c r="AGT838" s="399"/>
      <c r="AGU838" s="399"/>
      <c r="AGV838" s="399"/>
      <c r="AGW838" s="399"/>
      <c r="AGX838" s="399"/>
      <c r="AGY838" s="399"/>
      <c r="AGZ838" s="399"/>
      <c r="AHA838" s="399"/>
      <c r="AHB838" s="399"/>
      <c r="AHC838" s="399"/>
      <c r="AHD838" s="399"/>
      <c r="AHE838" s="399"/>
      <c r="AHF838" s="399"/>
      <c r="AHG838" s="399"/>
      <c r="AHH838" s="399"/>
      <c r="AHI838" s="399"/>
      <c r="AHJ838" s="399"/>
      <c r="AHK838" s="399"/>
      <c r="AHL838" s="399"/>
      <c r="AHM838" s="399"/>
      <c r="AHN838" s="399"/>
      <c r="AHO838" s="399"/>
      <c r="AHP838" s="399"/>
      <c r="AHQ838" s="399"/>
      <c r="AHR838" s="399"/>
      <c r="AHS838" s="399"/>
      <c r="AHT838" s="399"/>
      <c r="AHU838" s="399"/>
      <c r="AHV838" s="399"/>
      <c r="AHW838" s="399"/>
      <c r="AHX838" s="399"/>
      <c r="AHY838" s="399"/>
      <c r="AHZ838" s="399"/>
      <c r="AIA838" s="399"/>
      <c r="AIB838" s="399"/>
      <c r="AIC838" s="399"/>
      <c r="AID838" s="399"/>
      <c r="AIE838" s="399"/>
      <c r="AIF838" s="399"/>
      <c r="AIG838" s="399"/>
      <c r="AIH838" s="399"/>
      <c r="AII838" s="399"/>
      <c r="AIJ838" s="399"/>
      <c r="AIK838" s="399"/>
      <c r="AIL838" s="399"/>
      <c r="AIM838" s="399"/>
      <c r="AIN838" s="399"/>
      <c r="AIO838" s="399"/>
      <c r="AIP838" s="399"/>
      <c r="AIQ838" s="399"/>
      <c r="AIR838" s="399"/>
      <c r="AIS838" s="399"/>
      <c r="AIT838" s="399"/>
      <c r="AIU838" s="399"/>
      <c r="AIV838" s="399"/>
      <c r="AIW838" s="399"/>
      <c r="AIX838" s="399"/>
      <c r="AIY838" s="399"/>
      <c r="AIZ838" s="399"/>
      <c r="AJA838" s="399"/>
      <c r="AJB838" s="399"/>
      <c r="AJC838" s="399"/>
      <c r="AJD838" s="399"/>
      <c r="AJE838" s="399"/>
      <c r="AJF838" s="399"/>
      <c r="AJG838" s="399"/>
      <c r="AJH838" s="399"/>
      <c r="AJI838" s="399"/>
      <c r="AJJ838" s="399"/>
      <c r="AJK838" s="399"/>
      <c r="AJL838" s="399"/>
      <c r="AJM838" s="399"/>
      <c r="AJN838" s="399"/>
      <c r="AJO838" s="399"/>
      <c r="AJP838" s="399"/>
      <c r="AJQ838" s="399"/>
      <c r="AJR838" s="399"/>
      <c r="AJS838" s="399"/>
      <c r="AJT838" s="399"/>
      <c r="AJU838" s="399"/>
      <c r="AJV838" s="399"/>
      <c r="AJW838" s="399"/>
      <c r="AJX838" s="399"/>
      <c r="AJY838" s="399"/>
      <c r="AJZ838" s="399"/>
      <c r="AKA838" s="399"/>
      <c r="AKB838" s="399"/>
      <c r="AKC838" s="399"/>
      <c r="AKD838" s="399"/>
      <c r="AKE838" s="399"/>
      <c r="AKF838" s="399"/>
      <c r="AKG838" s="399"/>
      <c r="AKH838" s="399"/>
      <c r="AKI838" s="399"/>
      <c r="AKJ838" s="399"/>
      <c r="AKK838" s="399"/>
      <c r="AKL838" s="399"/>
      <c r="AKM838" s="399"/>
      <c r="AKN838" s="399"/>
      <c r="AKO838" s="399"/>
      <c r="AKP838" s="399"/>
      <c r="AKQ838" s="399"/>
      <c r="AKR838" s="399"/>
      <c r="AKS838" s="399"/>
      <c r="AKT838" s="399"/>
      <c r="AKU838" s="399"/>
      <c r="AKV838" s="399"/>
      <c r="AKW838" s="399"/>
      <c r="AKX838" s="399"/>
      <c r="AKY838" s="399"/>
      <c r="AKZ838" s="399"/>
      <c r="ALA838" s="399"/>
      <c r="ALB838" s="399"/>
      <c r="ALC838" s="399"/>
      <c r="ALD838" s="399"/>
      <c r="ALE838" s="399"/>
      <c r="ALF838" s="399"/>
      <c r="ALG838" s="399"/>
      <c r="ALH838" s="399"/>
      <c r="ALI838" s="399"/>
      <c r="ALJ838" s="399"/>
      <c r="ALK838" s="399"/>
      <c r="ALL838" s="399"/>
      <c r="ALM838" s="399"/>
      <c r="ALN838" s="399"/>
      <c r="ALO838" s="399"/>
      <c r="ALP838" s="399"/>
      <c r="ALQ838" s="399"/>
      <c r="ALR838" s="399"/>
      <c r="ALS838" s="399"/>
      <c r="ALT838" s="399"/>
      <c r="ALU838" s="399"/>
      <c r="ALV838" s="399"/>
      <c r="ALW838" s="399"/>
      <c r="ALX838" s="399"/>
      <c r="ALY838" s="399"/>
      <c r="ALZ838" s="399"/>
      <c r="AMA838" s="399"/>
      <c r="AMB838" s="399"/>
      <c r="AMC838" s="399"/>
      <c r="AMD838" s="399"/>
      <c r="AME838" s="399"/>
      <c r="AMF838" s="399"/>
      <c r="AMG838" s="399"/>
      <c r="AMH838" s="399"/>
      <c r="AMI838" s="399"/>
      <c r="AMJ838" s="399"/>
      <c r="AMK838" s="399"/>
      <c r="AML838" s="399"/>
      <c r="AMM838" s="399"/>
      <c r="AMN838" s="399"/>
      <c r="AMO838" s="399"/>
      <c r="AMP838" s="399"/>
      <c r="AMQ838" s="399"/>
      <c r="AMR838" s="399"/>
      <c r="AMS838" s="399"/>
      <c r="AMT838" s="399"/>
      <c r="AMU838" s="399"/>
      <c r="AMV838" s="399"/>
      <c r="AMW838" s="399"/>
      <c r="AMX838" s="399"/>
      <c r="AMY838" s="399"/>
      <c r="AMZ838" s="399"/>
      <c r="ANA838" s="399"/>
      <c r="ANB838" s="399"/>
      <c r="ANC838" s="399"/>
      <c r="AND838" s="399"/>
      <c r="ANE838" s="399"/>
      <c r="ANF838" s="399"/>
      <c r="ANG838" s="399"/>
      <c r="ANH838" s="399"/>
      <c r="ANI838" s="399"/>
      <c r="ANJ838" s="399"/>
      <c r="ANK838" s="399"/>
      <c r="ANL838" s="399"/>
      <c r="ANM838" s="399"/>
      <c r="ANN838" s="399"/>
      <c r="ANO838" s="399"/>
      <c r="ANP838" s="399"/>
      <c r="ANQ838" s="399"/>
      <c r="ANR838" s="399"/>
      <c r="ANS838" s="399"/>
      <c r="ANT838" s="399"/>
      <c r="ANU838" s="399"/>
      <c r="ANV838" s="399"/>
      <c r="ANW838" s="399"/>
      <c r="ANX838" s="399"/>
      <c r="ANY838" s="399"/>
      <c r="ANZ838" s="399"/>
      <c r="AOA838" s="399"/>
      <c r="AOB838" s="399"/>
      <c r="AOC838" s="399"/>
      <c r="AOD838" s="399"/>
      <c r="AOE838" s="399"/>
      <c r="AOF838" s="399"/>
      <c r="AOG838" s="399"/>
      <c r="AOH838" s="399"/>
      <c r="AOI838" s="399"/>
      <c r="AOJ838" s="399"/>
      <c r="AOK838" s="399"/>
      <c r="AOL838" s="399"/>
      <c r="AOM838" s="399"/>
      <c r="AON838" s="399"/>
      <c r="AOO838" s="399"/>
      <c r="AOP838" s="399"/>
      <c r="AOQ838" s="399"/>
      <c r="AOR838" s="399"/>
      <c r="AOS838" s="399"/>
      <c r="AOT838" s="399"/>
      <c r="AOU838" s="399"/>
      <c r="AOV838" s="399"/>
      <c r="AOW838" s="399"/>
      <c r="AOX838" s="399"/>
      <c r="AOY838" s="399"/>
      <c r="AOZ838" s="399"/>
      <c r="APA838" s="399"/>
      <c r="APB838" s="399"/>
      <c r="APC838" s="399"/>
      <c r="APD838" s="399"/>
      <c r="APE838" s="399"/>
      <c r="APF838" s="399"/>
      <c r="APG838" s="399"/>
      <c r="APH838" s="399"/>
      <c r="API838" s="399"/>
      <c r="APJ838" s="399"/>
      <c r="APK838" s="399"/>
      <c r="APL838" s="399"/>
      <c r="APM838" s="399"/>
      <c r="APN838" s="399"/>
      <c r="APO838" s="399"/>
      <c r="APP838" s="399"/>
      <c r="APQ838" s="399"/>
      <c r="APR838" s="399"/>
      <c r="APS838" s="399"/>
      <c r="APT838" s="399"/>
      <c r="APU838" s="399"/>
      <c r="APV838" s="399"/>
      <c r="APW838" s="399"/>
      <c r="APX838" s="399"/>
      <c r="APY838" s="399"/>
      <c r="APZ838" s="399"/>
      <c r="AQA838" s="399"/>
      <c r="AQB838" s="399"/>
      <c r="AQC838" s="399"/>
      <c r="AQD838" s="399"/>
      <c r="AQE838" s="399"/>
      <c r="AQF838" s="399"/>
      <c r="AQG838" s="399"/>
      <c r="AQH838" s="399"/>
      <c r="AQI838" s="399"/>
      <c r="AQJ838" s="399"/>
      <c r="AQK838" s="399"/>
      <c r="AQL838" s="399"/>
      <c r="AQM838" s="399"/>
      <c r="AQN838" s="399"/>
      <c r="AQO838" s="399"/>
      <c r="AQP838" s="399"/>
      <c r="AQQ838" s="399"/>
      <c r="AQR838" s="399"/>
      <c r="AQS838" s="399"/>
      <c r="AQT838" s="399"/>
      <c r="AQU838" s="399"/>
      <c r="AQV838" s="399"/>
      <c r="AQW838" s="399"/>
      <c r="AQX838" s="399"/>
      <c r="AQY838" s="399"/>
      <c r="AQZ838" s="399"/>
      <c r="ARA838" s="399"/>
      <c r="ARB838" s="399"/>
      <c r="ARC838" s="399"/>
      <c r="ARD838" s="399"/>
      <c r="ARE838" s="399"/>
      <c r="ARF838" s="399"/>
      <c r="ARG838" s="399"/>
      <c r="ARH838" s="399"/>
      <c r="ARI838" s="399"/>
      <c r="ARJ838" s="399"/>
      <c r="ARK838" s="399"/>
      <c r="ARL838" s="399"/>
      <c r="ARM838" s="399"/>
      <c r="ARN838" s="399"/>
      <c r="ARO838" s="399"/>
      <c r="ARP838" s="399"/>
      <c r="ARQ838" s="399"/>
      <c r="ARR838" s="399"/>
      <c r="ARS838" s="399"/>
      <c r="ART838" s="399"/>
      <c r="ARU838" s="399"/>
      <c r="ARV838" s="399"/>
      <c r="ARW838" s="399"/>
      <c r="ARX838" s="399"/>
      <c r="ARY838" s="399"/>
      <c r="ARZ838" s="399"/>
      <c r="ASA838" s="399"/>
      <c r="ASB838" s="399"/>
      <c r="ASC838" s="399"/>
      <c r="ASD838" s="399"/>
      <c r="ASE838" s="399"/>
      <c r="ASF838" s="399"/>
      <c r="ASG838" s="399"/>
      <c r="ASH838" s="399"/>
      <c r="ASI838" s="399"/>
      <c r="ASJ838" s="399"/>
      <c r="ASK838" s="399"/>
      <c r="ASL838" s="399"/>
      <c r="ASM838" s="399"/>
      <c r="ASN838" s="399"/>
      <c r="ASO838" s="399"/>
      <c r="ASP838" s="399"/>
      <c r="ASQ838" s="399"/>
      <c r="ASR838" s="399"/>
      <c r="ASS838" s="399"/>
      <c r="AST838" s="399"/>
      <c r="ASU838" s="399"/>
      <c r="ASV838" s="399"/>
      <c r="ASW838" s="399"/>
      <c r="ASX838" s="399"/>
      <c r="ASY838" s="399"/>
      <c r="ASZ838" s="399"/>
      <c r="ATA838" s="399"/>
      <c r="ATB838" s="399"/>
      <c r="ATC838" s="399"/>
      <c r="ATD838" s="399"/>
      <c r="ATE838" s="399"/>
      <c r="ATF838" s="399"/>
      <c r="ATG838" s="399"/>
      <c r="ATH838" s="399"/>
      <c r="ATI838" s="399"/>
      <c r="ATJ838" s="399"/>
      <c r="ATK838" s="399"/>
      <c r="ATL838" s="399"/>
      <c r="ATM838" s="399"/>
      <c r="ATN838" s="399"/>
      <c r="ATO838" s="399"/>
      <c r="ATP838" s="399"/>
      <c r="ATQ838" s="399"/>
      <c r="ATR838" s="399"/>
      <c r="ATS838" s="399"/>
      <c r="ATT838" s="399"/>
      <c r="ATU838" s="399"/>
      <c r="ATV838" s="399"/>
      <c r="ATW838" s="399"/>
      <c r="ATX838" s="399"/>
      <c r="ATY838" s="399"/>
      <c r="ATZ838" s="399"/>
      <c r="AUA838" s="399"/>
      <c r="AUB838" s="399"/>
      <c r="AUC838" s="399"/>
      <c r="AUD838" s="399"/>
      <c r="AUE838" s="399"/>
      <c r="AUF838" s="399"/>
      <c r="AUG838" s="399"/>
      <c r="AUH838" s="399"/>
      <c r="AUI838" s="399"/>
      <c r="AUJ838" s="399"/>
      <c r="AUK838" s="399"/>
      <c r="AUL838" s="399"/>
      <c r="AUM838" s="399"/>
      <c r="AUN838" s="399"/>
      <c r="AUO838" s="399"/>
      <c r="AUP838" s="399"/>
      <c r="AUQ838" s="399"/>
      <c r="AUR838" s="399"/>
      <c r="AUS838" s="399"/>
      <c r="AUT838" s="399"/>
      <c r="AUU838" s="399"/>
      <c r="AUV838" s="399"/>
      <c r="AUW838" s="399"/>
      <c r="AUX838" s="399"/>
      <c r="AUY838" s="399"/>
      <c r="AUZ838" s="399"/>
      <c r="AVA838" s="399"/>
      <c r="AVB838" s="399"/>
      <c r="AVC838" s="399"/>
      <c r="AVD838" s="399"/>
      <c r="AVE838" s="399"/>
      <c r="AVF838" s="399"/>
      <c r="AVG838" s="399"/>
      <c r="AVH838" s="399"/>
      <c r="AVI838" s="399"/>
      <c r="AVJ838" s="399"/>
      <c r="AVK838" s="399"/>
      <c r="AVL838" s="399"/>
      <c r="AVM838" s="399"/>
      <c r="AVN838" s="399"/>
      <c r="AVO838" s="399"/>
      <c r="AVP838" s="399"/>
      <c r="AVQ838" s="399"/>
      <c r="AVR838" s="399"/>
      <c r="AVS838" s="399"/>
      <c r="AVT838" s="399"/>
      <c r="AVU838" s="399"/>
      <c r="AVV838" s="399"/>
      <c r="AVW838" s="399"/>
      <c r="AVX838" s="399"/>
      <c r="AVY838" s="399"/>
      <c r="AVZ838" s="399"/>
      <c r="AWA838" s="399"/>
      <c r="AWB838" s="399"/>
      <c r="AWC838" s="399"/>
      <c r="AWD838" s="399"/>
      <c r="AWE838" s="399"/>
      <c r="AWF838" s="399"/>
      <c r="AWG838" s="399"/>
      <c r="AWH838" s="399"/>
      <c r="AWI838" s="399"/>
      <c r="AWJ838" s="399"/>
      <c r="AWK838" s="399"/>
      <c r="AWL838" s="399"/>
      <c r="AWM838" s="399"/>
      <c r="AWN838" s="399"/>
      <c r="AWO838" s="399"/>
      <c r="AWP838" s="399"/>
      <c r="AWQ838" s="399"/>
      <c r="AWR838" s="399"/>
      <c r="AWS838" s="399"/>
      <c r="AWT838" s="399"/>
      <c r="AWU838" s="399"/>
      <c r="AWV838" s="399"/>
      <c r="AWW838" s="399"/>
      <c r="AWX838" s="399"/>
      <c r="AWY838" s="399"/>
      <c r="AWZ838" s="399"/>
      <c r="AXA838" s="399"/>
      <c r="AXB838" s="399"/>
      <c r="AXC838" s="399"/>
      <c r="AXD838" s="399"/>
      <c r="AXE838" s="399"/>
      <c r="AXF838" s="399"/>
      <c r="AXG838" s="399"/>
      <c r="AXH838" s="399"/>
      <c r="AXI838" s="399"/>
      <c r="AXJ838" s="399"/>
      <c r="AXK838" s="399"/>
      <c r="AXL838" s="399"/>
      <c r="AXM838" s="399"/>
      <c r="AXN838" s="399"/>
      <c r="AXO838" s="399"/>
      <c r="AXP838" s="399"/>
      <c r="AXQ838" s="399"/>
      <c r="AXR838" s="399"/>
      <c r="AXS838" s="399"/>
      <c r="AXT838" s="399"/>
      <c r="AXU838" s="399"/>
      <c r="AXV838" s="399"/>
      <c r="AXW838" s="399"/>
      <c r="AXX838" s="399"/>
      <c r="AXY838" s="399"/>
      <c r="AXZ838" s="399"/>
      <c r="AYA838" s="399"/>
      <c r="AYB838" s="399"/>
      <c r="AYC838" s="399"/>
      <c r="AYD838" s="399"/>
      <c r="AYE838" s="399"/>
      <c r="AYF838" s="399"/>
      <c r="AYG838" s="399"/>
      <c r="AYH838" s="399"/>
      <c r="AYI838" s="399"/>
      <c r="AYJ838" s="399"/>
      <c r="AYK838" s="399"/>
      <c r="AYL838" s="399"/>
      <c r="AYM838" s="399"/>
      <c r="AYN838" s="399"/>
      <c r="AYO838" s="399"/>
      <c r="AYP838" s="399"/>
      <c r="AYQ838" s="399"/>
      <c r="AYR838" s="399"/>
      <c r="AYS838" s="399"/>
      <c r="AYT838" s="399"/>
      <c r="AYU838" s="399"/>
      <c r="AYV838" s="399"/>
      <c r="AYW838" s="399"/>
      <c r="AYX838" s="399"/>
      <c r="AYY838" s="399"/>
      <c r="AYZ838" s="399"/>
      <c r="AZA838" s="399"/>
      <c r="AZB838" s="399"/>
      <c r="AZC838" s="399"/>
      <c r="AZD838" s="399"/>
      <c r="AZE838" s="399"/>
      <c r="AZF838" s="399"/>
      <c r="AZG838" s="399"/>
      <c r="AZH838" s="399"/>
      <c r="AZI838" s="399"/>
      <c r="AZJ838" s="399"/>
      <c r="AZK838" s="399"/>
      <c r="AZL838" s="399"/>
      <c r="AZM838" s="399"/>
      <c r="AZN838" s="399"/>
      <c r="AZO838" s="399"/>
      <c r="AZP838" s="399"/>
      <c r="AZQ838" s="399"/>
      <c r="AZR838" s="399"/>
      <c r="AZS838" s="399"/>
      <c r="AZT838" s="399"/>
      <c r="AZU838" s="399"/>
      <c r="AZV838" s="399"/>
      <c r="AZW838" s="399"/>
      <c r="AZX838" s="399"/>
      <c r="AZY838" s="399"/>
      <c r="AZZ838" s="399"/>
      <c r="BAA838" s="399"/>
      <c r="BAB838" s="399"/>
      <c r="BAC838" s="399"/>
      <c r="BAD838" s="399"/>
      <c r="BAE838" s="399"/>
      <c r="BAF838" s="399"/>
      <c r="BAG838" s="399"/>
      <c r="BAH838" s="399"/>
      <c r="BAI838" s="399"/>
      <c r="BAJ838" s="399"/>
      <c r="BAK838" s="399"/>
      <c r="BAL838" s="399"/>
      <c r="BAM838" s="399"/>
      <c r="BAN838" s="399"/>
      <c r="BAO838" s="399"/>
      <c r="BAP838" s="399"/>
      <c r="BAQ838" s="399"/>
      <c r="BAR838" s="399"/>
      <c r="BAS838" s="399"/>
      <c r="BAT838" s="399"/>
      <c r="BAU838" s="399"/>
      <c r="BAV838" s="399"/>
      <c r="BAW838" s="399"/>
      <c r="BAX838" s="399"/>
      <c r="BAY838" s="399"/>
      <c r="BAZ838" s="399"/>
      <c r="BBA838" s="399"/>
      <c r="BBB838" s="399"/>
      <c r="BBC838" s="399"/>
      <c r="BBD838" s="399"/>
      <c r="BBE838" s="399"/>
      <c r="BBF838" s="399"/>
      <c r="BBG838" s="399"/>
      <c r="BBH838" s="399"/>
      <c r="BBI838" s="399"/>
      <c r="BBJ838" s="399"/>
      <c r="BBK838" s="399"/>
      <c r="BBL838" s="399"/>
      <c r="BBM838" s="399"/>
      <c r="BBN838" s="399"/>
      <c r="BBO838" s="399"/>
      <c r="BBP838" s="399"/>
      <c r="BBQ838" s="399"/>
      <c r="BBR838" s="399"/>
      <c r="BBS838" s="399"/>
      <c r="BBT838" s="399"/>
      <c r="BBU838" s="399"/>
      <c r="BBV838" s="399"/>
      <c r="BBW838" s="399"/>
      <c r="BBX838" s="399"/>
      <c r="BBY838" s="399"/>
      <c r="BBZ838" s="399"/>
      <c r="BCA838" s="399"/>
      <c r="BCB838" s="399"/>
      <c r="BCC838" s="399"/>
      <c r="BCD838" s="399"/>
      <c r="BCE838" s="399"/>
      <c r="BCF838" s="399"/>
      <c r="BCG838" s="399"/>
      <c r="BCH838" s="399"/>
      <c r="BCI838" s="399"/>
      <c r="BCJ838" s="399"/>
      <c r="BCK838" s="399"/>
      <c r="BCL838" s="399"/>
      <c r="BCM838" s="399"/>
      <c r="BCN838" s="399"/>
      <c r="BCO838" s="399"/>
      <c r="BCP838" s="399"/>
      <c r="BCQ838" s="399"/>
      <c r="BCR838" s="399"/>
      <c r="BCS838" s="399"/>
      <c r="BCT838" s="399"/>
      <c r="BCU838" s="399"/>
      <c r="BCV838" s="399"/>
      <c r="BCW838" s="399"/>
      <c r="BCX838" s="399"/>
      <c r="BCY838" s="399"/>
      <c r="BCZ838" s="399"/>
      <c r="BDA838" s="399"/>
      <c r="BDB838" s="399"/>
      <c r="BDC838" s="399"/>
      <c r="BDD838" s="399"/>
      <c r="BDE838" s="399"/>
      <c r="BDF838" s="399"/>
      <c r="BDG838" s="399"/>
      <c r="BDH838" s="399"/>
      <c r="BDI838" s="399"/>
      <c r="BDJ838" s="399"/>
      <c r="BDK838" s="399"/>
      <c r="BDL838" s="399"/>
      <c r="BDM838" s="399"/>
      <c r="BDN838" s="399"/>
      <c r="BDO838" s="399"/>
      <c r="BDP838" s="399"/>
      <c r="BDQ838" s="399"/>
      <c r="BDR838" s="399"/>
      <c r="BDS838" s="399"/>
      <c r="BDT838" s="399"/>
      <c r="BDU838" s="399"/>
      <c r="BDV838" s="399"/>
      <c r="BDW838" s="399"/>
      <c r="BDX838" s="399"/>
      <c r="BDY838" s="399"/>
      <c r="BDZ838" s="399"/>
      <c r="BEA838" s="399"/>
      <c r="BEB838" s="399"/>
      <c r="BEC838" s="399"/>
      <c r="BED838" s="399"/>
      <c r="BEE838" s="399"/>
      <c r="BEF838" s="399"/>
      <c r="BEG838" s="399"/>
      <c r="BEH838" s="399"/>
      <c r="BEI838" s="399"/>
      <c r="BEJ838" s="399"/>
      <c r="BEK838" s="399"/>
      <c r="BEL838" s="399"/>
      <c r="BEM838" s="399"/>
      <c r="BEN838" s="399"/>
      <c r="BEO838" s="399"/>
      <c r="BEP838" s="399"/>
      <c r="BEQ838" s="399"/>
      <c r="BER838" s="399"/>
      <c r="BES838" s="399"/>
      <c r="BET838" s="399"/>
      <c r="BEU838" s="399"/>
      <c r="BEV838" s="399"/>
      <c r="BEW838" s="399"/>
      <c r="BEX838" s="399"/>
      <c r="BEY838" s="399"/>
      <c r="BEZ838" s="399"/>
      <c r="BFA838" s="399"/>
      <c r="BFB838" s="399"/>
      <c r="BFC838" s="399"/>
      <c r="BFD838" s="399"/>
      <c r="BFE838" s="399"/>
      <c r="BFF838" s="399"/>
      <c r="BFG838" s="399"/>
      <c r="BFH838" s="399"/>
      <c r="BFI838" s="399"/>
      <c r="BFJ838" s="399"/>
      <c r="BFK838" s="399"/>
      <c r="BFL838" s="399"/>
      <c r="BFM838" s="399"/>
      <c r="BFN838" s="399"/>
      <c r="BFO838" s="399"/>
      <c r="BFP838" s="399"/>
      <c r="BFQ838" s="399"/>
      <c r="BFR838" s="399"/>
      <c r="BFS838" s="399"/>
      <c r="BFT838" s="399"/>
      <c r="BFU838" s="399"/>
      <c r="BFV838" s="399"/>
      <c r="BFW838" s="399"/>
      <c r="BFX838" s="399"/>
      <c r="BFY838" s="399"/>
      <c r="BFZ838" s="399"/>
      <c r="BGA838" s="399"/>
      <c r="BGB838" s="399"/>
      <c r="BGC838" s="399"/>
      <c r="BGD838" s="399"/>
      <c r="BGE838" s="399"/>
      <c r="BGF838" s="399"/>
      <c r="BGG838" s="399"/>
      <c r="BGH838" s="399"/>
      <c r="BGI838" s="399"/>
      <c r="BGJ838" s="399"/>
      <c r="BGK838" s="399"/>
      <c r="BGL838" s="399"/>
      <c r="BGM838" s="399"/>
      <c r="BGN838" s="399"/>
      <c r="BGO838" s="399"/>
      <c r="BGP838" s="399"/>
      <c r="BGQ838" s="399"/>
      <c r="BGR838" s="399"/>
      <c r="BGS838" s="399"/>
      <c r="BGT838" s="399"/>
      <c r="BGU838" s="399"/>
      <c r="BGV838" s="399"/>
      <c r="BGW838" s="399"/>
      <c r="BGX838" s="399"/>
      <c r="BGY838" s="399"/>
      <c r="BGZ838" s="399"/>
      <c r="BHA838" s="399"/>
      <c r="BHB838" s="399"/>
      <c r="BHC838" s="399"/>
      <c r="BHD838" s="399"/>
      <c r="BHE838" s="399"/>
      <c r="BHF838" s="399"/>
      <c r="BHG838" s="399"/>
      <c r="BHH838" s="399"/>
      <c r="BHI838" s="399"/>
      <c r="BHJ838" s="399"/>
      <c r="BHK838" s="399"/>
      <c r="BHL838" s="399"/>
      <c r="BHM838" s="399"/>
      <c r="BHN838" s="399"/>
      <c r="BHO838" s="399"/>
      <c r="BHP838" s="399"/>
      <c r="BHQ838" s="399"/>
      <c r="BHR838" s="399"/>
      <c r="BHS838" s="399"/>
      <c r="BHT838" s="399"/>
      <c r="BHU838" s="399"/>
      <c r="BHV838" s="399"/>
      <c r="BHW838" s="399"/>
      <c r="BHX838" s="399"/>
      <c r="BHY838" s="399"/>
      <c r="BHZ838" s="399"/>
      <c r="BIA838" s="399"/>
      <c r="BIB838" s="399"/>
      <c r="BIC838" s="399"/>
      <c r="BID838" s="399"/>
      <c r="BIE838" s="399"/>
      <c r="BIF838" s="399"/>
      <c r="BIG838" s="399"/>
      <c r="BIH838" s="399"/>
      <c r="BII838" s="399"/>
      <c r="BIJ838" s="399"/>
      <c r="BIK838" s="399"/>
      <c r="BIL838" s="399"/>
      <c r="BIM838" s="399"/>
      <c r="BIN838" s="399"/>
      <c r="BIO838" s="399"/>
      <c r="BIP838" s="399"/>
      <c r="BIQ838" s="399"/>
      <c r="BIR838" s="399"/>
      <c r="BIS838" s="399"/>
      <c r="BIT838" s="399"/>
      <c r="BIU838" s="399"/>
      <c r="BIV838" s="399"/>
      <c r="BIW838" s="399"/>
      <c r="BIX838" s="399"/>
      <c r="BIY838" s="399"/>
      <c r="BIZ838" s="399"/>
      <c r="BJA838" s="399"/>
      <c r="BJB838" s="399"/>
      <c r="BJC838" s="399"/>
      <c r="BJD838" s="399"/>
      <c r="BJE838" s="399"/>
      <c r="BJF838" s="399"/>
      <c r="BJG838" s="399"/>
      <c r="BJH838" s="399"/>
      <c r="BJI838" s="399"/>
      <c r="BJJ838" s="399"/>
      <c r="BJK838" s="399"/>
      <c r="BJL838" s="399"/>
      <c r="BJM838" s="399"/>
      <c r="BJN838" s="399"/>
      <c r="BJO838" s="399"/>
      <c r="BJP838" s="399"/>
      <c r="BJQ838" s="399"/>
      <c r="BJR838" s="399"/>
      <c r="BJS838" s="399"/>
      <c r="BJT838" s="399"/>
      <c r="BJU838" s="399"/>
      <c r="BJV838" s="399"/>
      <c r="BJW838" s="399"/>
      <c r="BJX838" s="399"/>
      <c r="BJY838" s="399"/>
      <c r="BJZ838" s="399"/>
      <c r="BKA838" s="399"/>
      <c r="BKB838" s="399"/>
      <c r="BKC838" s="399"/>
      <c r="BKD838" s="399"/>
      <c r="BKE838" s="399"/>
      <c r="BKF838" s="399"/>
      <c r="BKG838" s="399"/>
      <c r="BKH838" s="399"/>
      <c r="BKI838" s="399"/>
      <c r="BKJ838" s="399"/>
      <c r="BKK838" s="399"/>
      <c r="BKL838" s="399"/>
      <c r="BKM838" s="399"/>
      <c r="BKN838" s="399"/>
      <c r="BKO838" s="399"/>
      <c r="BKP838" s="399"/>
      <c r="BKQ838" s="399"/>
      <c r="BKR838" s="399"/>
      <c r="BKS838" s="399"/>
      <c r="BKT838" s="399"/>
      <c r="BKU838" s="399"/>
      <c r="BKV838" s="399"/>
      <c r="BKW838" s="399"/>
      <c r="BKX838" s="399"/>
      <c r="BKY838" s="399"/>
      <c r="BKZ838" s="399"/>
      <c r="BLA838" s="399"/>
      <c r="BLB838" s="399"/>
      <c r="BLC838" s="399"/>
      <c r="BLD838" s="399"/>
      <c r="BLE838" s="399"/>
      <c r="BLF838" s="399"/>
      <c r="BLG838" s="399"/>
      <c r="BLH838" s="399"/>
      <c r="BLI838" s="399"/>
      <c r="BLJ838" s="399"/>
      <c r="BLK838" s="399"/>
      <c r="BLL838" s="399"/>
      <c r="BLM838" s="399"/>
      <c r="BLN838" s="399"/>
      <c r="BLO838" s="399"/>
      <c r="BLP838" s="399"/>
      <c r="BLQ838" s="399"/>
      <c r="BLR838" s="399"/>
      <c r="BLS838" s="399"/>
      <c r="BLT838" s="399"/>
      <c r="BLU838" s="399"/>
      <c r="BLV838" s="399"/>
      <c r="BLW838" s="399"/>
      <c r="BLX838" s="399"/>
      <c r="BLY838" s="399"/>
      <c r="BLZ838" s="399"/>
      <c r="BMA838" s="399"/>
      <c r="BMB838" s="399"/>
      <c r="BMC838" s="399"/>
      <c r="BMD838" s="399"/>
      <c r="BME838" s="399"/>
      <c r="BMF838" s="399"/>
      <c r="BMG838" s="399"/>
      <c r="BMH838" s="399"/>
      <c r="BMI838" s="399"/>
      <c r="BMJ838" s="399"/>
      <c r="BMK838" s="399"/>
      <c r="BML838" s="399"/>
      <c r="BMM838" s="399"/>
      <c r="BMN838" s="399"/>
      <c r="BMO838" s="399"/>
      <c r="BMP838" s="399"/>
      <c r="BMQ838" s="399"/>
      <c r="BMR838" s="399"/>
      <c r="BMS838" s="399"/>
      <c r="BMT838" s="399"/>
      <c r="BMU838" s="399"/>
      <c r="BMV838" s="399"/>
      <c r="BMW838" s="399"/>
      <c r="BMX838" s="399"/>
      <c r="BMY838" s="399"/>
      <c r="BMZ838" s="399"/>
      <c r="BNA838" s="399"/>
      <c r="BNB838" s="399"/>
      <c r="BNC838" s="399"/>
      <c r="BND838" s="399"/>
      <c r="BNE838" s="399"/>
      <c r="BNF838" s="399"/>
      <c r="BNG838" s="399"/>
      <c r="BNH838" s="399"/>
      <c r="BNI838" s="399"/>
      <c r="BNJ838" s="399"/>
      <c r="BNK838" s="399"/>
      <c r="BNL838" s="399"/>
      <c r="BNM838" s="399"/>
      <c r="BNN838" s="399"/>
      <c r="BNO838" s="399"/>
      <c r="BNP838" s="399"/>
      <c r="BNQ838" s="399"/>
      <c r="BNR838" s="399"/>
      <c r="BNS838" s="399"/>
      <c r="BNT838" s="399"/>
      <c r="BNU838" s="399"/>
      <c r="BNV838" s="399"/>
      <c r="BNW838" s="399"/>
      <c r="BNX838" s="399"/>
      <c r="BNY838" s="399"/>
      <c r="BNZ838" s="399"/>
      <c r="BOA838" s="399"/>
      <c r="BOB838" s="399"/>
      <c r="BOC838" s="399"/>
      <c r="BOD838" s="399"/>
      <c r="BOE838" s="399"/>
      <c r="BOF838" s="399"/>
      <c r="BOG838" s="399"/>
      <c r="BOH838" s="399"/>
      <c r="BOI838" s="399"/>
      <c r="BOJ838" s="399"/>
      <c r="BOK838" s="399"/>
      <c r="BOL838" s="399"/>
      <c r="BOM838" s="399"/>
      <c r="BON838" s="399"/>
      <c r="BOO838" s="399"/>
      <c r="BOP838" s="399"/>
      <c r="BOQ838" s="399"/>
      <c r="BOR838" s="399"/>
      <c r="BOS838" s="399"/>
      <c r="BOT838" s="399"/>
      <c r="BOU838" s="399"/>
      <c r="BOV838" s="399"/>
      <c r="BOW838" s="399"/>
      <c r="BOX838" s="399"/>
      <c r="BOY838" s="399"/>
      <c r="BOZ838" s="399"/>
      <c r="BPA838" s="399"/>
      <c r="BPB838" s="399"/>
      <c r="BPC838" s="399"/>
      <c r="BPD838" s="399"/>
      <c r="BPE838" s="399"/>
      <c r="BPF838" s="399"/>
      <c r="BPG838" s="399"/>
      <c r="BPH838" s="399"/>
      <c r="BPI838" s="399"/>
      <c r="BPJ838" s="399"/>
      <c r="BPK838" s="399"/>
      <c r="BPL838" s="399"/>
      <c r="BPM838" s="399"/>
      <c r="BPN838" s="399"/>
      <c r="BPO838" s="399"/>
      <c r="BPP838" s="399"/>
      <c r="BPQ838" s="399"/>
      <c r="BPR838" s="399"/>
      <c r="BPS838" s="399"/>
      <c r="BPT838" s="399"/>
      <c r="BPU838" s="399"/>
      <c r="BPV838" s="399"/>
      <c r="BPW838" s="399"/>
      <c r="BPX838" s="399"/>
      <c r="BPY838" s="399"/>
      <c r="BPZ838" s="399"/>
      <c r="BQA838" s="399"/>
      <c r="BQB838" s="399"/>
      <c r="BQC838" s="399"/>
      <c r="BQD838" s="399"/>
      <c r="BQE838" s="399"/>
      <c r="BQF838" s="399"/>
      <c r="BQG838" s="399"/>
      <c r="BQH838" s="399"/>
      <c r="BQI838" s="399"/>
      <c r="BQJ838" s="399"/>
      <c r="BQK838" s="399"/>
      <c r="BQL838" s="399"/>
      <c r="BQM838" s="399"/>
      <c r="BQN838" s="399"/>
      <c r="BQO838" s="399"/>
      <c r="BQP838" s="399"/>
      <c r="BQQ838" s="399"/>
      <c r="BQR838" s="399"/>
      <c r="BQS838" s="399"/>
      <c r="BQT838" s="399"/>
      <c r="BQU838" s="399"/>
      <c r="BQV838" s="399"/>
      <c r="BQW838" s="399"/>
      <c r="BQX838" s="399"/>
      <c r="BQY838" s="399"/>
      <c r="BQZ838" s="399"/>
      <c r="BRA838" s="399"/>
      <c r="BRB838" s="399"/>
      <c r="BRC838" s="399"/>
      <c r="BRD838" s="399"/>
      <c r="BRE838" s="399"/>
      <c r="BRF838" s="399"/>
      <c r="BRG838" s="399"/>
      <c r="BRH838" s="399"/>
      <c r="BRI838" s="399"/>
      <c r="BRJ838" s="399"/>
      <c r="BRK838" s="399"/>
      <c r="BRL838" s="399"/>
      <c r="BRM838" s="399"/>
      <c r="BRN838" s="399"/>
      <c r="BRO838" s="399"/>
      <c r="BRP838" s="399"/>
      <c r="BRQ838" s="399"/>
      <c r="BRR838" s="399"/>
      <c r="BRS838" s="399"/>
      <c r="BRT838" s="399"/>
      <c r="BRU838" s="399"/>
      <c r="BRV838" s="399"/>
      <c r="BRW838" s="399"/>
      <c r="BRX838" s="399"/>
      <c r="BRY838" s="399"/>
      <c r="BRZ838" s="399"/>
      <c r="BSA838" s="399"/>
      <c r="BSB838" s="399"/>
      <c r="BSC838" s="399"/>
      <c r="BSD838" s="399"/>
      <c r="BSE838" s="399"/>
      <c r="BSF838" s="399"/>
      <c r="BSG838" s="399"/>
      <c r="BSH838" s="399"/>
      <c r="BSI838" s="399"/>
      <c r="BSJ838" s="399"/>
      <c r="BSK838" s="399"/>
      <c r="BSL838" s="399"/>
      <c r="BSM838" s="399"/>
      <c r="BSN838" s="399"/>
      <c r="BSO838" s="399"/>
      <c r="BSP838" s="399"/>
      <c r="BSQ838" s="399"/>
      <c r="BSR838" s="399"/>
      <c r="BSS838" s="399"/>
      <c r="BST838" s="399"/>
      <c r="BSU838" s="399"/>
      <c r="BSV838" s="399"/>
      <c r="BSW838" s="399"/>
      <c r="BSX838" s="399"/>
      <c r="BSY838" s="399"/>
      <c r="BSZ838" s="399"/>
      <c r="BTA838" s="399"/>
      <c r="BTB838" s="399"/>
      <c r="BTC838" s="399"/>
      <c r="BTD838" s="399"/>
      <c r="BTE838" s="399"/>
      <c r="BTF838" s="399"/>
      <c r="BTG838" s="399"/>
      <c r="BTH838" s="399"/>
      <c r="BTI838" s="399"/>
      <c r="BTJ838" s="399"/>
      <c r="BTK838" s="399"/>
      <c r="BTL838" s="399"/>
      <c r="BTM838" s="399"/>
      <c r="BTN838" s="399"/>
      <c r="BTO838" s="399"/>
      <c r="BTP838" s="399"/>
      <c r="BTQ838" s="399"/>
      <c r="BTR838" s="399"/>
      <c r="BTS838" s="399"/>
      <c r="BTT838" s="399"/>
      <c r="BTU838" s="399"/>
      <c r="BTV838" s="399"/>
      <c r="BTW838" s="399"/>
      <c r="BTX838" s="399"/>
      <c r="BTY838" s="399"/>
      <c r="BTZ838" s="399"/>
      <c r="BUA838" s="399"/>
      <c r="BUB838" s="399"/>
      <c r="BUC838" s="399"/>
      <c r="BUD838" s="399"/>
      <c r="BUE838" s="399"/>
      <c r="BUF838" s="399"/>
      <c r="BUG838" s="399"/>
      <c r="BUH838" s="399"/>
      <c r="BUI838" s="399"/>
      <c r="BUJ838" s="399"/>
      <c r="BUK838" s="399"/>
      <c r="BUL838" s="399"/>
      <c r="BUM838" s="399"/>
      <c r="BUN838" s="399"/>
      <c r="BUO838" s="399"/>
      <c r="BUP838" s="399"/>
      <c r="BUQ838" s="399"/>
      <c r="BUR838" s="399"/>
      <c r="BUS838" s="399"/>
      <c r="BUT838" s="399"/>
      <c r="BUU838" s="399"/>
      <c r="BUV838" s="399"/>
      <c r="BUW838" s="399"/>
      <c r="BUX838" s="399"/>
      <c r="BUY838" s="399"/>
      <c r="BUZ838" s="399"/>
      <c r="BVA838" s="399"/>
      <c r="BVB838" s="399"/>
      <c r="BVC838" s="399"/>
      <c r="BVD838" s="399"/>
      <c r="BVE838" s="399"/>
      <c r="BVF838" s="399"/>
      <c r="BVG838" s="399"/>
      <c r="BVH838" s="399"/>
      <c r="BVI838" s="399"/>
      <c r="BVJ838" s="399"/>
      <c r="BVK838" s="399"/>
      <c r="BVL838" s="399"/>
      <c r="BVM838" s="399"/>
      <c r="BVN838" s="399"/>
      <c r="BVO838" s="399"/>
      <c r="BVP838" s="399"/>
      <c r="BVQ838" s="399"/>
      <c r="BVR838" s="399"/>
      <c r="BVS838" s="399"/>
      <c r="BVT838" s="399"/>
      <c r="BVU838" s="399"/>
      <c r="BVV838" s="399"/>
      <c r="BVW838" s="399"/>
      <c r="BVX838" s="399"/>
      <c r="BVY838" s="399"/>
      <c r="BVZ838" s="399"/>
      <c r="BWA838" s="399"/>
      <c r="BWB838" s="399"/>
      <c r="BWC838" s="399"/>
      <c r="BWD838" s="399"/>
      <c r="BWE838" s="399"/>
      <c r="BWF838" s="399"/>
      <c r="BWG838" s="399"/>
      <c r="BWH838" s="399"/>
      <c r="BWI838" s="399"/>
      <c r="BWJ838" s="399"/>
      <c r="BWK838" s="399"/>
      <c r="BWL838" s="399"/>
      <c r="BWM838" s="399"/>
      <c r="BWN838" s="399"/>
      <c r="BWO838" s="399"/>
      <c r="BWP838" s="399"/>
      <c r="BWQ838" s="399"/>
      <c r="BWR838" s="399"/>
      <c r="BWS838" s="399"/>
      <c r="BWT838" s="399"/>
      <c r="BWU838" s="399"/>
      <c r="BWV838" s="399"/>
      <c r="BWW838" s="399"/>
      <c r="BWX838" s="399"/>
      <c r="BWY838" s="399"/>
      <c r="BWZ838" s="399"/>
      <c r="BXA838" s="399"/>
      <c r="BXB838" s="399"/>
      <c r="BXC838" s="399"/>
      <c r="BXD838" s="399"/>
      <c r="BXE838" s="399"/>
      <c r="BXF838" s="399"/>
      <c r="BXG838" s="399"/>
      <c r="BXH838" s="399"/>
      <c r="BXI838" s="399"/>
      <c r="BXJ838" s="399"/>
      <c r="BXK838" s="399"/>
      <c r="BXL838" s="399"/>
      <c r="BXM838" s="399"/>
      <c r="BXN838" s="399"/>
      <c r="BXO838" s="399"/>
      <c r="BXP838" s="399"/>
      <c r="BXQ838" s="399"/>
      <c r="BXR838" s="399"/>
      <c r="BXS838" s="399"/>
      <c r="BXT838" s="399"/>
      <c r="BXU838" s="399"/>
      <c r="BXV838" s="399"/>
      <c r="BXW838" s="399"/>
      <c r="BXX838" s="399"/>
      <c r="BXY838" s="399"/>
      <c r="BXZ838" s="399"/>
      <c r="BYA838" s="399"/>
      <c r="BYB838" s="399"/>
      <c r="BYC838" s="399"/>
      <c r="BYD838" s="399"/>
      <c r="BYE838" s="399"/>
      <c r="BYF838" s="399"/>
      <c r="BYG838" s="399"/>
      <c r="BYH838" s="399"/>
      <c r="BYI838" s="399"/>
      <c r="BYJ838" s="399"/>
      <c r="BYK838" s="399"/>
      <c r="BYL838" s="399"/>
      <c r="BYM838" s="399"/>
      <c r="BYN838" s="399"/>
      <c r="BYO838" s="399"/>
      <c r="BYP838" s="399"/>
      <c r="BYQ838" s="399"/>
      <c r="BYR838" s="399"/>
      <c r="BYS838" s="399"/>
      <c r="BYT838" s="399"/>
      <c r="BYU838" s="399"/>
      <c r="BYV838" s="399"/>
      <c r="BYW838" s="399"/>
      <c r="BYX838" s="399"/>
      <c r="BYY838" s="399"/>
      <c r="BYZ838" s="399"/>
      <c r="BZA838" s="399"/>
      <c r="BZB838" s="399"/>
      <c r="BZC838" s="399"/>
      <c r="BZD838" s="399"/>
      <c r="BZE838" s="399"/>
      <c r="BZF838" s="399"/>
      <c r="BZG838" s="399"/>
      <c r="BZH838" s="399"/>
      <c r="BZI838" s="399"/>
      <c r="BZJ838" s="399"/>
      <c r="BZK838" s="399"/>
      <c r="BZL838" s="399"/>
      <c r="BZM838" s="399"/>
      <c r="BZN838" s="399"/>
      <c r="BZO838" s="399"/>
      <c r="BZP838" s="399"/>
      <c r="BZQ838" s="399"/>
      <c r="BZR838" s="399"/>
      <c r="BZS838" s="399"/>
      <c r="BZT838" s="399"/>
      <c r="BZU838" s="399"/>
      <c r="BZV838" s="399"/>
      <c r="BZW838" s="399"/>
      <c r="BZX838" s="399"/>
      <c r="BZY838" s="399"/>
      <c r="BZZ838" s="399"/>
      <c r="CAA838" s="399"/>
      <c r="CAB838" s="399"/>
      <c r="CAC838" s="399"/>
      <c r="CAD838" s="399"/>
      <c r="CAE838" s="399"/>
      <c r="CAF838" s="399"/>
      <c r="CAG838" s="399"/>
      <c r="CAH838" s="399"/>
      <c r="CAI838" s="399"/>
      <c r="CAJ838" s="399"/>
      <c r="CAK838" s="399"/>
      <c r="CAL838" s="399"/>
      <c r="CAM838" s="399"/>
      <c r="CAN838" s="399"/>
      <c r="CAO838" s="399"/>
      <c r="CAP838" s="399"/>
      <c r="CAQ838" s="399"/>
      <c r="CAR838" s="399"/>
      <c r="CAS838" s="399"/>
      <c r="CAT838" s="399"/>
      <c r="CAU838" s="399"/>
      <c r="CAV838" s="399"/>
      <c r="CAW838" s="399"/>
      <c r="CAX838" s="399"/>
      <c r="CAY838" s="399"/>
      <c r="CAZ838" s="399"/>
      <c r="CBA838" s="399"/>
      <c r="CBB838" s="399"/>
      <c r="CBC838" s="399"/>
      <c r="CBD838" s="399"/>
      <c r="CBE838" s="399"/>
      <c r="CBF838" s="399"/>
      <c r="CBG838" s="399"/>
      <c r="CBH838" s="399"/>
      <c r="CBI838" s="399"/>
      <c r="CBJ838" s="399"/>
      <c r="CBK838" s="399"/>
      <c r="CBL838" s="399"/>
      <c r="CBM838" s="399"/>
      <c r="CBN838" s="399"/>
      <c r="CBO838" s="399"/>
      <c r="CBP838" s="399"/>
      <c r="CBQ838" s="399"/>
      <c r="CBR838" s="399"/>
      <c r="CBS838" s="399"/>
      <c r="CBT838" s="399"/>
      <c r="CBU838" s="399"/>
      <c r="CBV838" s="399"/>
      <c r="CBW838" s="399"/>
      <c r="CBX838" s="399"/>
      <c r="CBY838" s="399"/>
      <c r="CBZ838" s="399"/>
      <c r="CCA838" s="399"/>
      <c r="CCB838" s="399"/>
      <c r="CCC838" s="399"/>
      <c r="CCD838" s="399"/>
      <c r="CCE838" s="399"/>
      <c r="CCF838" s="399"/>
      <c r="CCG838" s="399"/>
      <c r="CCH838" s="399"/>
      <c r="CCI838" s="399"/>
      <c r="CCJ838" s="399"/>
      <c r="CCK838" s="399"/>
      <c r="CCL838" s="399"/>
      <c r="CCM838" s="399"/>
      <c r="CCN838" s="399"/>
      <c r="CCO838" s="399"/>
      <c r="CCP838" s="399"/>
      <c r="CCQ838" s="399"/>
      <c r="CCR838" s="399"/>
      <c r="CCS838" s="399"/>
      <c r="CCT838" s="399"/>
      <c r="CCU838" s="399"/>
      <c r="CCV838" s="399"/>
      <c r="CCW838" s="399"/>
      <c r="CCX838" s="399"/>
      <c r="CCY838" s="399"/>
      <c r="CCZ838" s="399"/>
      <c r="CDA838" s="399"/>
      <c r="CDB838" s="399"/>
      <c r="CDC838" s="399"/>
      <c r="CDD838" s="399"/>
      <c r="CDE838" s="399"/>
      <c r="CDF838" s="399"/>
      <c r="CDG838" s="399"/>
      <c r="CDH838" s="399"/>
      <c r="CDI838" s="399"/>
      <c r="CDJ838" s="399"/>
      <c r="CDK838" s="399"/>
      <c r="CDL838" s="399"/>
      <c r="CDM838" s="399"/>
      <c r="CDN838" s="399"/>
      <c r="CDO838" s="399"/>
      <c r="CDP838" s="399"/>
      <c r="CDQ838" s="399"/>
      <c r="CDR838" s="399"/>
      <c r="CDS838" s="399"/>
      <c r="CDT838" s="399"/>
      <c r="CDU838" s="399"/>
      <c r="CDV838" s="399"/>
      <c r="CDW838" s="399"/>
      <c r="CDX838" s="399"/>
      <c r="CDY838" s="399"/>
      <c r="CDZ838" s="399"/>
      <c r="CEA838" s="399"/>
      <c r="CEB838" s="399"/>
      <c r="CEC838" s="399"/>
      <c r="CED838" s="399"/>
      <c r="CEE838" s="399"/>
      <c r="CEF838" s="399"/>
      <c r="CEG838" s="399"/>
      <c r="CEH838" s="399"/>
      <c r="CEI838" s="399"/>
      <c r="CEJ838" s="399"/>
      <c r="CEK838" s="399"/>
      <c r="CEL838" s="399"/>
      <c r="CEM838" s="399"/>
      <c r="CEN838" s="399"/>
      <c r="CEO838" s="399"/>
      <c r="CEP838" s="399"/>
      <c r="CEQ838" s="399"/>
      <c r="CER838" s="399"/>
      <c r="CES838" s="399"/>
      <c r="CET838" s="399"/>
      <c r="CEU838" s="399"/>
      <c r="CEV838" s="399"/>
      <c r="CEW838" s="399"/>
      <c r="CEX838" s="399"/>
      <c r="CEY838" s="399"/>
      <c r="CEZ838" s="399"/>
      <c r="CFA838" s="399"/>
      <c r="CFB838" s="399"/>
      <c r="CFC838" s="399"/>
      <c r="CFD838" s="399"/>
      <c r="CFE838" s="399"/>
      <c r="CFF838" s="399"/>
      <c r="CFG838" s="399"/>
      <c r="CFH838" s="399"/>
      <c r="CFI838" s="399"/>
      <c r="CFJ838" s="399"/>
      <c r="CFK838" s="399"/>
      <c r="CFL838" s="399"/>
      <c r="CFM838" s="399"/>
      <c r="CFN838" s="399"/>
      <c r="CFO838" s="399"/>
      <c r="CFP838" s="399"/>
      <c r="CFQ838" s="399"/>
      <c r="CFR838" s="399"/>
      <c r="CFS838" s="399"/>
      <c r="CFT838" s="399"/>
      <c r="CFU838" s="399"/>
      <c r="CFV838" s="399"/>
      <c r="CFW838" s="399"/>
      <c r="CFX838" s="399"/>
      <c r="CFY838" s="399"/>
      <c r="CFZ838" s="399"/>
      <c r="CGA838" s="399"/>
      <c r="CGB838" s="399"/>
      <c r="CGC838" s="399"/>
      <c r="CGD838" s="399"/>
      <c r="CGE838" s="399"/>
      <c r="CGF838" s="399"/>
      <c r="CGG838" s="399"/>
      <c r="CGH838" s="399"/>
      <c r="CGI838" s="399"/>
      <c r="CGJ838" s="399"/>
      <c r="CGK838" s="399"/>
      <c r="CGL838" s="399"/>
      <c r="CGM838" s="399"/>
      <c r="CGN838" s="399"/>
      <c r="CGO838" s="399"/>
      <c r="CGP838" s="399"/>
      <c r="CGQ838" s="399"/>
      <c r="CGR838" s="399"/>
      <c r="CGS838" s="399"/>
      <c r="CGT838" s="399"/>
      <c r="CGU838" s="399"/>
      <c r="CGV838" s="399"/>
      <c r="CGW838" s="399"/>
      <c r="CGX838" s="399"/>
      <c r="CGY838" s="399"/>
      <c r="CGZ838" s="399"/>
      <c r="CHA838" s="399"/>
      <c r="CHB838" s="399"/>
      <c r="CHC838" s="399"/>
      <c r="CHD838" s="399"/>
      <c r="CHE838" s="399"/>
      <c r="CHF838" s="399"/>
      <c r="CHG838" s="399"/>
      <c r="CHH838" s="399"/>
      <c r="CHI838" s="399"/>
      <c r="CHJ838" s="399"/>
      <c r="CHK838" s="399"/>
      <c r="CHL838" s="399"/>
      <c r="CHM838" s="399"/>
      <c r="CHN838" s="399"/>
      <c r="CHO838" s="399"/>
      <c r="CHP838" s="399"/>
      <c r="CHQ838" s="399"/>
      <c r="CHR838" s="399"/>
      <c r="CHS838" s="399"/>
      <c r="CHT838" s="399"/>
      <c r="CHU838" s="399"/>
      <c r="CHV838" s="399"/>
      <c r="CHW838" s="399"/>
      <c r="CHX838" s="399"/>
      <c r="CHY838" s="399"/>
      <c r="CHZ838" s="399"/>
      <c r="CIA838" s="399"/>
      <c r="CIB838" s="399"/>
      <c r="CIC838" s="399"/>
      <c r="CID838" s="399"/>
      <c r="CIE838" s="399"/>
      <c r="CIF838" s="399"/>
      <c r="CIG838" s="399"/>
      <c r="CIH838" s="399"/>
      <c r="CII838" s="399"/>
      <c r="CIJ838" s="399"/>
      <c r="CIK838" s="399"/>
      <c r="CIL838" s="399"/>
      <c r="CIM838" s="399"/>
      <c r="CIN838" s="399"/>
      <c r="CIO838" s="399"/>
      <c r="CIP838" s="399"/>
      <c r="CIQ838" s="399"/>
      <c r="CIR838" s="399"/>
      <c r="CIS838" s="399"/>
      <c r="CIT838" s="399"/>
      <c r="CIU838" s="399"/>
      <c r="CIV838" s="399"/>
      <c r="CIW838" s="399"/>
      <c r="CIX838" s="399"/>
      <c r="CIY838" s="399"/>
      <c r="CIZ838" s="399"/>
      <c r="CJA838" s="399"/>
      <c r="CJB838" s="399"/>
      <c r="CJC838" s="399"/>
      <c r="CJD838" s="399"/>
      <c r="CJE838" s="399"/>
      <c r="CJF838" s="399"/>
      <c r="CJG838" s="399"/>
      <c r="CJH838" s="399"/>
      <c r="CJI838" s="399"/>
      <c r="CJJ838" s="399"/>
      <c r="CJK838" s="399"/>
      <c r="CJL838" s="399"/>
      <c r="CJM838" s="399"/>
      <c r="CJN838" s="399"/>
      <c r="CJO838" s="399"/>
      <c r="CJP838" s="399"/>
      <c r="CJQ838" s="399"/>
      <c r="CJR838" s="399"/>
      <c r="CJS838" s="399"/>
      <c r="CJT838" s="399"/>
      <c r="CJU838" s="399"/>
      <c r="CJV838" s="399"/>
      <c r="CJW838" s="399"/>
      <c r="CJX838" s="399"/>
      <c r="CJY838" s="399"/>
      <c r="CJZ838" s="399"/>
      <c r="CKA838" s="399"/>
      <c r="CKB838" s="399"/>
      <c r="CKC838" s="399"/>
      <c r="CKD838" s="399"/>
      <c r="CKE838" s="399"/>
      <c r="CKF838" s="399"/>
      <c r="CKG838" s="399"/>
      <c r="CKH838" s="399"/>
      <c r="CKI838" s="399"/>
      <c r="CKJ838" s="399"/>
      <c r="CKK838" s="399"/>
      <c r="CKL838" s="399"/>
      <c r="CKM838" s="399"/>
      <c r="CKN838" s="399"/>
      <c r="CKO838" s="399"/>
      <c r="CKP838" s="399"/>
      <c r="CKQ838" s="399"/>
      <c r="CKR838" s="399"/>
      <c r="CKS838" s="399"/>
      <c r="CKT838" s="399"/>
      <c r="CKU838" s="399"/>
      <c r="CKV838" s="399"/>
      <c r="CKW838" s="399"/>
      <c r="CKX838" s="399"/>
      <c r="CKY838" s="399"/>
      <c r="CKZ838" s="399"/>
      <c r="CLA838" s="399"/>
      <c r="CLB838" s="399"/>
      <c r="CLC838" s="399"/>
      <c r="CLD838" s="399"/>
      <c r="CLE838" s="399"/>
      <c r="CLF838" s="399"/>
      <c r="CLG838" s="399"/>
      <c r="CLH838" s="399"/>
      <c r="CLI838" s="399"/>
      <c r="CLJ838" s="399"/>
      <c r="CLK838" s="399"/>
      <c r="CLL838" s="399"/>
      <c r="CLM838" s="399"/>
      <c r="CLN838" s="399"/>
      <c r="CLO838" s="399"/>
      <c r="CLP838" s="399"/>
      <c r="CLQ838" s="399"/>
      <c r="CLR838" s="399"/>
      <c r="CLS838" s="399"/>
      <c r="CLT838" s="399"/>
      <c r="CLU838" s="399"/>
      <c r="CLV838" s="399"/>
      <c r="CLW838" s="399"/>
      <c r="CLX838" s="399"/>
      <c r="CLY838" s="399"/>
      <c r="CLZ838" s="399"/>
      <c r="CMA838" s="399"/>
      <c r="CMB838" s="399"/>
      <c r="CMC838" s="399"/>
      <c r="CMD838" s="399"/>
      <c r="CME838" s="399"/>
      <c r="CMF838" s="399"/>
      <c r="CMG838" s="399"/>
      <c r="CMH838" s="399"/>
      <c r="CMI838" s="399"/>
      <c r="CMJ838" s="399"/>
      <c r="CMK838" s="399"/>
      <c r="CML838" s="399"/>
      <c r="CMM838" s="399"/>
      <c r="CMN838" s="399"/>
      <c r="CMO838" s="399"/>
      <c r="CMP838" s="399"/>
      <c r="CMQ838" s="399"/>
      <c r="CMR838" s="399"/>
      <c r="CMS838" s="399"/>
      <c r="CMT838" s="399"/>
      <c r="CMU838" s="399"/>
      <c r="CMV838" s="399"/>
      <c r="CMW838" s="399"/>
      <c r="CMX838" s="399"/>
      <c r="CMY838" s="399"/>
      <c r="CMZ838" s="399"/>
      <c r="CNA838" s="399"/>
      <c r="CNB838" s="399"/>
      <c r="CNC838" s="399"/>
      <c r="CND838" s="399"/>
      <c r="CNE838" s="399"/>
      <c r="CNF838" s="399"/>
      <c r="CNG838" s="399"/>
      <c r="CNH838" s="399"/>
      <c r="CNI838" s="399"/>
      <c r="CNJ838" s="399"/>
      <c r="CNK838" s="399"/>
      <c r="CNL838" s="399"/>
      <c r="CNM838" s="399"/>
      <c r="CNN838" s="399"/>
      <c r="CNO838" s="399"/>
      <c r="CNP838" s="399"/>
      <c r="CNQ838" s="399"/>
      <c r="CNR838" s="399"/>
      <c r="CNS838" s="399"/>
      <c r="CNT838" s="399"/>
      <c r="CNU838" s="399"/>
      <c r="CNV838" s="399"/>
      <c r="CNW838" s="399"/>
      <c r="CNX838" s="399"/>
      <c r="CNY838" s="399"/>
      <c r="CNZ838" s="399"/>
      <c r="COA838" s="399"/>
      <c r="COB838" s="399"/>
      <c r="COC838" s="399"/>
      <c r="COD838" s="399"/>
      <c r="COE838" s="399"/>
      <c r="COF838" s="399"/>
      <c r="COG838" s="399"/>
      <c r="COH838" s="399"/>
      <c r="COI838" s="399"/>
      <c r="COJ838" s="399"/>
      <c r="COK838" s="399"/>
      <c r="COL838" s="399"/>
      <c r="COM838" s="399"/>
      <c r="CON838" s="399"/>
      <c r="COO838" s="399"/>
      <c r="COP838" s="399"/>
      <c r="COQ838" s="399"/>
      <c r="COR838" s="399"/>
      <c r="COS838" s="399"/>
      <c r="COT838" s="399"/>
      <c r="COU838" s="399"/>
      <c r="COV838" s="399"/>
      <c r="COW838" s="399"/>
      <c r="COX838" s="399"/>
      <c r="COY838" s="399"/>
      <c r="COZ838" s="399"/>
      <c r="CPA838" s="399"/>
      <c r="CPB838" s="399"/>
      <c r="CPC838" s="399"/>
      <c r="CPD838" s="399"/>
      <c r="CPE838" s="399"/>
      <c r="CPF838" s="399"/>
      <c r="CPG838" s="399"/>
      <c r="CPH838" s="399"/>
      <c r="CPI838" s="399"/>
      <c r="CPJ838" s="399"/>
      <c r="CPK838" s="399"/>
      <c r="CPL838" s="399"/>
      <c r="CPM838" s="399"/>
      <c r="CPN838" s="399"/>
      <c r="CPO838" s="399"/>
      <c r="CPP838" s="399"/>
      <c r="CPQ838" s="399"/>
      <c r="CPR838" s="399"/>
      <c r="CPS838" s="399"/>
      <c r="CPT838" s="399"/>
      <c r="CPU838" s="399"/>
      <c r="CPV838" s="399"/>
      <c r="CPW838" s="399"/>
      <c r="CPX838" s="399"/>
      <c r="CPY838" s="399"/>
      <c r="CPZ838" s="399"/>
      <c r="CQA838" s="399"/>
      <c r="CQB838" s="399"/>
      <c r="CQC838" s="399"/>
      <c r="CQD838" s="399"/>
      <c r="CQE838" s="399"/>
      <c r="CQF838" s="399"/>
      <c r="CQG838" s="399"/>
      <c r="CQH838" s="399"/>
      <c r="CQI838" s="399"/>
      <c r="CQJ838" s="399"/>
      <c r="CQK838" s="399"/>
      <c r="CQL838" s="399"/>
      <c r="CQM838" s="399"/>
      <c r="CQN838" s="399"/>
      <c r="CQO838" s="399"/>
      <c r="CQP838" s="399"/>
      <c r="CQQ838" s="399"/>
      <c r="CQR838" s="399"/>
      <c r="CQS838" s="399"/>
      <c r="CQT838" s="399"/>
      <c r="CQU838" s="399"/>
      <c r="CQV838" s="399"/>
      <c r="CQW838" s="399"/>
      <c r="CQX838" s="399"/>
      <c r="CQY838" s="399"/>
      <c r="CQZ838" s="399"/>
      <c r="CRA838" s="399"/>
      <c r="CRB838" s="399"/>
      <c r="CRC838" s="399"/>
      <c r="CRD838" s="399"/>
      <c r="CRE838" s="399"/>
      <c r="CRF838" s="399"/>
      <c r="CRG838" s="399"/>
      <c r="CRH838" s="399"/>
      <c r="CRI838" s="399"/>
      <c r="CRJ838" s="399"/>
      <c r="CRK838" s="399"/>
      <c r="CRL838" s="399"/>
      <c r="CRM838" s="399"/>
      <c r="CRN838" s="399"/>
      <c r="CRO838" s="399"/>
      <c r="CRP838" s="399"/>
      <c r="CRQ838" s="399"/>
      <c r="CRR838" s="399"/>
      <c r="CRS838" s="399"/>
      <c r="CRT838" s="399"/>
      <c r="CRU838" s="399"/>
      <c r="CRV838" s="399"/>
      <c r="CRW838" s="399"/>
      <c r="CRX838" s="399"/>
      <c r="CRY838" s="399"/>
      <c r="CRZ838" s="399"/>
      <c r="CSA838" s="399"/>
      <c r="CSB838" s="399"/>
      <c r="CSC838" s="399"/>
      <c r="CSD838" s="399"/>
      <c r="CSE838" s="399"/>
      <c r="CSF838" s="399"/>
      <c r="CSG838" s="399"/>
      <c r="CSH838" s="399"/>
      <c r="CSI838" s="399"/>
      <c r="CSJ838" s="399"/>
      <c r="CSK838" s="399"/>
      <c r="CSL838" s="399"/>
      <c r="CSM838" s="399"/>
      <c r="CSN838" s="399"/>
      <c r="CSO838" s="399"/>
      <c r="CSP838" s="399"/>
      <c r="CSQ838" s="399"/>
      <c r="CSR838" s="399"/>
      <c r="CSS838" s="399"/>
      <c r="CST838" s="399"/>
      <c r="CSU838" s="399"/>
      <c r="CSV838" s="399"/>
      <c r="CSW838" s="399"/>
      <c r="CSX838" s="399"/>
      <c r="CSY838" s="399"/>
      <c r="CSZ838" s="399"/>
      <c r="CTA838" s="399"/>
      <c r="CTB838" s="399"/>
      <c r="CTC838" s="399"/>
      <c r="CTD838" s="399"/>
      <c r="CTE838" s="399"/>
      <c r="CTF838" s="399"/>
      <c r="CTG838" s="399"/>
      <c r="CTH838" s="399"/>
      <c r="CTI838" s="399"/>
      <c r="CTJ838" s="399"/>
      <c r="CTK838" s="399"/>
      <c r="CTL838" s="399"/>
      <c r="CTM838" s="399"/>
      <c r="CTN838" s="399"/>
      <c r="CTO838" s="399"/>
      <c r="CTP838" s="399"/>
      <c r="CTQ838" s="399"/>
      <c r="CTR838" s="399"/>
      <c r="CTS838" s="399"/>
      <c r="CTT838" s="399"/>
      <c r="CTU838" s="399"/>
      <c r="CTV838" s="399"/>
      <c r="CTW838" s="399"/>
      <c r="CTX838" s="399"/>
      <c r="CTY838" s="399"/>
      <c r="CTZ838" s="399"/>
      <c r="CUA838" s="399"/>
      <c r="CUB838" s="399"/>
      <c r="CUC838" s="399"/>
      <c r="CUD838" s="399"/>
      <c r="CUE838" s="399"/>
      <c r="CUF838" s="399"/>
      <c r="CUG838" s="399"/>
      <c r="CUH838" s="399"/>
      <c r="CUI838" s="399"/>
      <c r="CUJ838" s="399"/>
      <c r="CUK838" s="399"/>
      <c r="CUL838" s="399"/>
      <c r="CUM838" s="399"/>
      <c r="CUN838" s="399"/>
      <c r="CUO838" s="399"/>
      <c r="CUP838" s="399"/>
      <c r="CUQ838" s="399"/>
      <c r="CUR838" s="399"/>
      <c r="CUS838" s="399"/>
      <c r="CUT838" s="399"/>
      <c r="CUU838" s="399"/>
      <c r="CUV838" s="399"/>
      <c r="CUW838" s="399"/>
      <c r="CUX838" s="399"/>
      <c r="CUY838" s="399"/>
      <c r="CUZ838" s="399"/>
      <c r="CVA838" s="399"/>
      <c r="CVB838" s="399"/>
      <c r="CVC838" s="399"/>
      <c r="CVD838" s="399"/>
      <c r="CVE838" s="399"/>
      <c r="CVF838" s="399"/>
      <c r="CVG838" s="399"/>
      <c r="CVH838" s="399"/>
      <c r="CVI838" s="399"/>
      <c r="CVJ838" s="399"/>
      <c r="CVK838" s="399"/>
      <c r="CVL838" s="399"/>
      <c r="CVM838" s="399"/>
      <c r="CVN838" s="399"/>
      <c r="CVO838" s="399"/>
      <c r="CVP838" s="399"/>
      <c r="CVQ838" s="399"/>
      <c r="CVR838" s="399"/>
      <c r="CVS838" s="399"/>
      <c r="CVT838" s="399"/>
      <c r="CVU838" s="399"/>
      <c r="CVV838" s="399"/>
      <c r="CVW838" s="399"/>
      <c r="CVX838" s="399"/>
      <c r="CVY838" s="399"/>
      <c r="CVZ838" s="399"/>
      <c r="CWA838" s="399"/>
      <c r="CWB838" s="399"/>
      <c r="CWC838" s="399"/>
      <c r="CWD838" s="399"/>
      <c r="CWE838" s="399"/>
      <c r="CWF838" s="399"/>
      <c r="CWG838" s="399"/>
      <c r="CWH838" s="399"/>
      <c r="CWI838" s="399"/>
      <c r="CWJ838" s="399"/>
      <c r="CWK838" s="399"/>
      <c r="CWL838" s="399"/>
      <c r="CWM838" s="399"/>
      <c r="CWN838" s="399"/>
      <c r="CWO838" s="399"/>
      <c r="CWP838" s="399"/>
      <c r="CWQ838" s="399"/>
      <c r="CWR838" s="399"/>
      <c r="CWS838" s="399"/>
      <c r="CWT838" s="399"/>
      <c r="CWU838" s="399"/>
      <c r="CWV838" s="399"/>
      <c r="CWW838" s="399"/>
      <c r="CWX838" s="399"/>
      <c r="CWY838" s="399"/>
      <c r="CWZ838" s="399"/>
      <c r="CXA838" s="399"/>
      <c r="CXB838" s="399"/>
      <c r="CXC838" s="399"/>
      <c r="CXD838" s="399"/>
      <c r="CXE838" s="399"/>
      <c r="CXF838" s="399"/>
      <c r="CXG838" s="399"/>
      <c r="CXH838" s="399"/>
      <c r="CXI838" s="399"/>
      <c r="CXJ838" s="399"/>
      <c r="CXK838" s="399"/>
      <c r="CXL838" s="399"/>
      <c r="CXM838" s="399"/>
      <c r="CXN838" s="399"/>
      <c r="CXO838" s="399"/>
      <c r="CXP838" s="399"/>
      <c r="CXQ838" s="399"/>
      <c r="CXR838" s="399"/>
      <c r="CXS838" s="399"/>
      <c r="CXT838" s="399"/>
      <c r="CXU838" s="399"/>
      <c r="CXV838" s="399"/>
      <c r="CXW838" s="399"/>
      <c r="CXX838" s="399"/>
      <c r="CXY838" s="399"/>
      <c r="CXZ838" s="399"/>
      <c r="CYA838" s="399"/>
      <c r="CYB838" s="399"/>
      <c r="CYC838" s="399"/>
      <c r="CYD838" s="399"/>
      <c r="CYE838" s="399"/>
      <c r="CYF838" s="399"/>
      <c r="CYG838" s="399"/>
      <c r="CYH838" s="399"/>
      <c r="CYI838" s="399"/>
      <c r="CYJ838" s="399"/>
      <c r="CYK838" s="399"/>
      <c r="CYL838" s="399"/>
      <c r="CYM838" s="399"/>
      <c r="CYN838" s="399"/>
      <c r="CYO838" s="399"/>
      <c r="CYP838" s="399"/>
      <c r="CYQ838" s="399"/>
      <c r="CYR838" s="399"/>
      <c r="CYS838" s="399"/>
      <c r="CYT838" s="399"/>
      <c r="CYU838" s="399"/>
      <c r="CYV838" s="399"/>
      <c r="CYW838" s="399"/>
      <c r="CYX838" s="399"/>
      <c r="CYY838" s="399"/>
      <c r="CYZ838" s="399"/>
      <c r="CZA838" s="399"/>
      <c r="CZB838" s="399"/>
      <c r="CZC838" s="399"/>
      <c r="CZD838" s="399"/>
      <c r="CZE838" s="399"/>
      <c r="CZF838" s="399"/>
      <c r="CZG838" s="399"/>
      <c r="CZH838" s="399"/>
      <c r="CZI838" s="399"/>
      <c r="CZJ838" s="399"/>
      <c r="CZK838" s="399"/>
      <c r="CZL838" s="399"/>
      <c r="CZM838" s="399"/>
      <c r="CZN838" s="399"/>
      <c r="CZO838" s="399"/>
      <c r="CZP838" s="399"/>
      <c r="CZQ838" s="399"/>
      <c r="CZR838" s="399"/>
      <c r="CZS838" s="399"/>
      <c r="CZT838" s="399"/>
      <c r="CZU838" s="399"/>
      <c r="CZV838" s="399"/>
      <c r="CZW838" s="399"/>
      <c r="CZX838" s="399"/>
      <c r="CZY838" s="399"/>
      <c r="CZZ838" s="399"/>
      <c r="DAA838" s="399"/>
      <c r="DAB838" s="399"/>
      <c r="DAC838" s="399"/>
      <c r="DAD838" s="399"/>
      <c r="DAE838" s="399"/>
      <c r="DAF838" s="399"/>
      <c r="DAG838" s="399"/>
      <c r="DAH838" s="399"/>
      <c r="DAI838" s="399"/>
      <c r="DAJ838" s="399"/>
      <c r="DAK838" s="399"/>
      <c r="DAL838" s="399"/>
      <c r="DAM838" s="399"/>
      <c r="DAN838" s="399"/>
      <c r="DAO838" s="399"/>
      <c r="DAP838" s="399"/>
      <c r="DAQ838" s="399"/>
      <c r="DAR838" s="399"/>
      <c r="DAS838" s="399"/>
      <c r="DAT838" s="399"/>
      <c r="DAU838" s="399"/>
      <c r="DAV838" s="399"/>
      <c r="DAW838" s="399"/>
      <c r="DAX838" s="399"/>
      <c r="DAY838" s="399"/>
      <c r="DAZ838" s="399"/>
      <c r="DBA838" s="399"/>
      <c r="DBB838" s="399"/>
      <c r="DBC838" s="399"/>
      <c r="DBD838" s="399"/>
      <c r="DBE838" s="399"/>
      <c r="DBF838" s="399"/>
      <c r="DBG838" s="399"/>
      <c r="DBH838" s="399"/>
      <c r="DBI838" s="399"/>
      <c r="DBJ838" s="399"/>
      <c r="DBK838" s="399"/>
      <c r="DBL838" s="399"/>
      <c r="DBM838" s="399"/>
      <c r="DBN838" s="399"/>
      <c r="DBO838" s="399"/>
      <c r="DBP838" s="399"/>
      <c r="DBQ838" s="399"/>
      <c r="DBR838" s="399"/>
      <c r="DBS838" s="399"/>
      <c r="DBT838" s="399"/>
      <c r="DBU838" s="399"/>
      <c r="DBV838" s="399"/>
      <c r="DBW838" s="399"/>
      <c r="DBX838" s="399"/>
      <c r="DBY838" s="399"/>
      <c r="DBZ838" s="399"/>
      <c r="DCA838" s="399"/>
      <c r="DCB838" s="399"/>
      <c r="DCC838" s="399"/>
      <c r="DCD838" s="399"/>
      <c r="DCE838" s="399"/>
      <c r="DCF838" s="399"/>
      <c r="DCG838" s="399"/>
      <c r="DCH838" s="399"/>
      <c r="DCI838" s="399"/>
      <c r="DCJ838" s="399"/>
      <c r="DCK838" s="399"/>
      <c r="DCL838" s="399"/>
      <c r="DCM838" s="399"/>
      <c r="DCN838" s="399"/>
      <c r="DCO838" s="399"/>
      <c r="DCP838" s="399"/>
      <c r="DCQ838" s="399"/>
      <c r="DCR838" s="399"/>
      <c r="DCS838" s="399"/>
      <c r="DCT838" s="399"/>
      <c r="DCU838" s="399"/>
      <c r="DCV838" s="399"/>
      <c r="DCW838" s="399"/>
      <c r="DCX838" s="399"/>
      <c r="DCY838" s="399"/>
      <c r="DCZ838" s="399"/>
      <c r="DDA838" s="399"/>
      <c r="DDB838" s="399"/>
      <c r="DDC838" s="399"/>
      <c r="DDD838" s="399"/>
      <c r="DDE838" s="399"/>
      <c r="DDF838" s="399"/>
      <c r="DDG838" s="399"/>
      <c r="DDH838" s="399"/>
      <c r="DDI838" s="399"/>
      <c r="DDJ838" s="399"/>
      <c r="DDK838" s="399"/>
      <c r="DDL838" s="399"/>
      <c r="DDM838" s="399"/>
      <c r="DDN838" s="399"/>
      <c r="DDO838" s="399"/>
      <c r="DDP838" s="399"/>
      <c r="DDQ838" s="399"/>
      <c r="DDR838" s="399"/>
      <c r="DDS838" s="399"/>
      <c r="DDT838" s="399"/>
      <c r="DDU838" s="399"/>
      <c r="DDV838" s="399"/>
      <c r="DDW838" s="399"/>
      <c r="DDX838" s="399"/>
      <c r="DDY838" s="399"/>
      <c r="DDZ838" s="399"/>
      <c r="DEA838" s="399"/>
      <c r="DEB838" s="399"/>
      <c r="DEC838" s="399"/>
      <c r="DED838" s="399"/>
      <c r="DEE838" s="399"/>
      <c r="DEF838" s="399"/>
      <c r="DEG838" s="399"/>
      <c r="DEH838" s="399"/>
      <c r="DEI838" s="399"/>
      <c r="DEJ838" s="399"/>
      <c r="DEK838" s="399"/>
      <c r="DEL838" s="399"/>
      <c r="DEM838" s="399"/>
      <c r="DEN838" s="399"/>
      <c r="DEO838" s="399"/>
      <c r="DEP838" s="399"/>
      <c r="DEQ838" s="399"/>
      <c r="DER838" s="399"/>
      <c r="DES838" s="399"/>
      <c r="DET838" s="399"/>
      <c r="DEU838" s="399"/>
      <c r="DEV838" s="399"/>
      <c r="DEW838" s="399"/>
      <c r="DEX838" s="399"/>
      <c r="DEY838" s="399"/>
      <c r="DEZ838" s="399"/>
      <c r="DFA838" s="399"/>
      <c r="DFB838" s="399"/>
      <c r="DFC838" s="399"/>
      <c r="DFD838" s="399"/>
      <c r="DFE838" s="399"/>
      <c r="DFF838" s="399"/>
      <c r="DFG838" s="399"/>
      <c r="DFH838" s="399"/>
      <c r="DFI838" s="399"/>
      <c r="DFJ838" s="399"/>
      <c r="DFK838" s="399"/>
      <c r="DFL838" s="399"/>
      <c r="DFM838" s="399"/>
      <c r="DFN838" s="399"/>
      <c r="DFO838" s="399"/>
      <c r="DFP838" s="399"/>
      <c r="DFQ838" s="399"/>
      <c r="DFR838" s="399"/>
      <c r="DFS838" s="399"/>
      <c r="DFT838" s="399"/>
      <c r="DFU838" s="399"/>
      <c r="DFV838" s="399"/>
      <c r="DFW838" s="399"/>
      <c r="DFX838" s="399"/>
      <c r="DFY838" s="399"/>
      <c r="DFZ838" s="399"/>
      <c r="DGA838" s="399"/>
      <c r="DGB838" s="399"/>
      <c r="DGC838" s="399"/>
      <c r="DGD838" s="399"/>
      <c r="DGE838" s="399"/>
      <c r="DGF838" s="399"/>
      <c r="DGG838" s="399"/>
      <c r="DGH838" s="399"/>
      <c r="DGI838" s="399"/>
      <c r="DGJ838" s="399"/>
      <c r="DGK838" s="399"/>
      <c r="DGL838" s="399"/>
      <c r="DGM838" s="399"/>
      <c r="DGN838" s="399"/>
      <c r="DGO838" s="399"/>
      <c r="DGP838" s="399"/>
      <c r="DGQ838" s="399"/>
      <c r="DGR838" s="399"/>
      <c r="DGS838" s="399"/>
      <c r="DGT838" s="399"/>
      <c r="DGU838" s="399"/>
      <c r="DGV838" s="399"/>
      <c r="DGW838" s="399"/>
      <c r="DGX838" s="399"/>
      <c r="DGY838" s="399"/>
      <c r="DGZ838" s="399"/>
      <c r="DHA838" s="399"/>
      <c r="DHB838" s="399"/>
      <c r="DHC838" s="399"/>
      <c r="DHD838" s="399"/>
      <c r="DHE838" s="399"/>
      <c r="DHF838" s="399"/>
      <c r="DHG838" s="399"/>
      <c r="DHH838" s="399"/>
      <c r="DHI838" s="399"/>
      <c r="DHJ838" s="399"/>
      <c r="DHK838" s="399"/>
      <c r="DHL838" s="399"/>
      <c r="DHM838" s="399"/>
      <c r="DHN838" s="399"/>
      <c r="DHO838" s="399"/>
      <c r="DHP838" s="399"/>
      <c r="DHQ838" s="399"/>
      <c r="DHR838" s="399"/>
      <c r="DHS838" s="399"/>
      <c r="DHT838" s="399"/>
      <c r="DHU838" s="399"/>
      <c r="DHV838" s="399"/>
      <c r="DHW838" s="399"/>
      <c r="DHX838" s="399"/>
      <c r="DHY838" s="399"/>
      <c r="DHZ838" s="399"/>
      <c r="DIA838" s="399"/>
      <c r="DIB838" s="399"/>
      <c r="DIC838" s="399"/>
      <c r="DID838" s="399"/>
      <c r="DIE838" s="399"/>
      <c r="DIF838" s="399"/>
      <c r="DIG838" s="399"/>
      <c r="DIH838" s="399"/>
      <c r="DII838" s="399"/>
      <c r="DIJ838" s="399"/>
      <c r="DIK838" s="399"/>
      <c r="DIL838" s="399"/>
      <c r="DIM838" s="399"/>
      <c r="DIN838" s="399"/>
      <c r="DIO838" s="399"/>
      <c r="DIP838" s="399"/>
      <c r="DIQ838" s="399"/>
      <c r="DIR838" s="399"/>
      <c r="DIS838" s="399"/>
      <c r="DIT838" s="399"/>
      <c r="DIU838" s="399"/>
      <c r="DIV838" s="399"/>
      <c r="DIW838" s="399"/>
      <c r="DIX838" s="399"/>
      <c r="DIY838" s="399"/>
      <c r="DIZ838" s="399"/>
      <c r="DJA838" s="399"/>
      <c r="DJB838" s="399"/>
      <c r="DJC838" s="399"/>
      <c r="DJD838" s="399"/>
      <c r="DJE838" s="399"/>
      <c r="DJF838" s="399"/>
      <c r="DJG838" s="399"/>
      <c r="DJH838" s="399"/>
      <c r="DJI838" s="399"/>
      <c r="DJJ838" s="399"/>
      <c r="DJK838" s="399"/>
      <c r="DJL838" s="399"/>
      <c r="DJM838" s="399"/>
      <c r="DJN838" s="399"/>
      <c r="DJO838" s="399"/>
      <c r="DJP838" s="399"/>
      <c r="DJQ838" s="399"/>
      <c r="DJR838" s="399"/>
      <c r="DJS838" s="399"/>
      <c r="DJT838" s="399"/>
      <c r="DJU838" s="399"/>
      <c r="DJV838" s="399"/>
      <c r="DJW838" s="399"/>
      <c r="DJX838" s="399"/>
      <c r="DJY838" s="399"/>
      <c r="DJZ838" s="399"/>
      <c r="DKA838" s="399"/>
      <c r="DKB838" s="399"/>
      <c r="DKC838" s="399"/>
      <c r="DKD838" s="399"/>
      <c r="DKE838" s="399"/>
      <c r="DKF838" s="399"/>
      <c r="DKG838" s="399"/>
      <c r="DKH838" s="399"/>
      <c r="DKI838" s="399"/>
      <c r="DKJ838" s="399"/>
      <c r="DKK838" s="399"/>
      <c r="DKL838" s="399"/>
      <c r="DKM838" s="399"/>
      <c r="DKN838" s="399"/>
      <c r="DKO838" s="399"/>
      <c r="DKP838" s="399"/>
      <c r="DKQ838" s="399"/>
      <c r="DKR838" s="399"/>
      <c r="DKS838" s="399"/>
      <c r="DKT838" s="399"/>
      <c r="DKU838" s="399"/>
      <c r="DKV838" s="399"/>
      <c r="DKW838" s="399"/>
      <c r="DKX838" s="399"/>
      <c r="DKY838" s="399"/>
      <c r="DKZ838" s="399"/>
      <c r="DLA838" s="399"/>
      <c r="DLB838" s="399"/>
      <c r="DLC838" s="399"/>
      <c r="DLD838" s="399"/>
      <c r="DLE838" s="399"/>
      <c r="DLF838" s="399"/>
      <c r="DLG838" s="399"/>
      <c r="DLH838" s="399"/>
      <c r="DLI838" s="399"/>
      <c r="DLJ838" s="399"/>
      <c r="DLK838" s="399"/>
      <c r="DLL838" s="399"/>
      <c r="DLM838" s="399"/>
      <c r="DLN838" s="399"/>
      <c r="DLO838" s="399"/>
      <c r="DLP838" s="399"/>
      <c r="DLQ838" s="399"/>
      <c r="DLR838" s="399"/>
      <c r="DLS838" s="399"/>
      <c r="DLT838" s="399"/>
      <c r="DLU838" s="399"/>
      <c r="DLV838" s="399"/>
      <c r="DLW838" s="399"/>
      <c r="DLX838" s="399"/>
      <c r="DLY838" s="399"/>
      <c r="DLZ838" s="399"/>
      <c r="DMA838" s="399"/>
      <c r="DMB838" s="399"/>
      <c r="DMC838" s="399"/>
      <c r="DMD838" s="399"/>
      <c r="DME838" s="399"/>
      <c r="DMF838" s="399"/>
      <c r="DMG838" s="399"/>
      <c r="DMH838" s="399"/>
      <c r="DMI838" s="399"/>
      <c r="DMJ838" s="399"/>
      <c r="DMK838" s="399"/>
      <c r="DML838" s="399"/>
      <c r="DMM838" s="399"/>
      <c r="DMN838" s="399"/>
      <c r="DMO838" s="399"/>
      <c r="DMP838" s="399"/>
      <c r="DMQ838" s="399"/>
      <c r="DMR838" s="399"/>
      <c r="DMS838" s="399"/>
      <c r="DMT838" s="399"/>
      <c r="DMU838" s="399"/>
      <c r="DMV838" s="399"/>
      <c r="DMW838" s="399"/>
      <c r="DMX838" s="399"/>
      <c r="DMY838" s="399"/>
      <c r="DMZ838" s="399"/>
      <c r="DNA838" s="399"/>
      <c r="DNB838" s="399"/>
      <c r="DNC838" s="399"/>
      <c r="DND838" s="399"/>
      <c r="DNE838" s="399"/>
      <c r="DNF838" s="399"/>
      <c r="DNG838" s="399"/>
      <c r="DNH838" s="399"/>
      <c r="DNI838" s="399"/>
      <c r="DNJ838" s="399"/>
      <c r="DNK838" s="399"/>
      <c r="DNL838" s="399"/>
      <c r="DNM838" s="399"/>
      <c r="DNN838" s="399"/>
      <c r="DNO838" s="399"/>
      <c r="DNP838" s="399"/>
      <c r="DNQ838" s="399"/>
      <c r="DNR838" s="399"/>
      <c r="DNS838" s="399"/>
      <c r="DNT838" s="399"/>
      <c r="DNU838" s="399"/>
      <c r="DNV838" s="399"/>
      <c r="DNW838" s="399"/>
      <c r="DNX838" s="399"/>
      <c r="DNY838" s="399"/>
      <c r="DNZ838" s="399"/>
      <c r="DOA838" s="399"/>
      <c r="DOB838" s="399"/>
      <c r="DOC838" s="399"/>
      <c r="DOD838" s="399"/>
      <c r="DOE838" s="399"/>
      <c r="DOF838" s="399"/>
      <c r="DOG838" s="399"/>
      <c r="DOH838" s="399"/>
      <c r="DOI838" s="399"/>
      <c r="DOJ838" s="399"/>
      <c r="DOK838" s="399"/>
      <c r="DOL838" s="399"/>
      <c r="DOM838" s="399"/>
      <c r="DON838" s="399"/>
      <c r="DOO838" s="399"/>
      <c r="DOP838" s="399"/>
      <c r="DOQ838" s="399"/>
      <c r="DOR838" s="399"/>
      <c r="DOS838" s="399"/>
      <c r="DOT838" s="399"/>
      <c r="DOU838" s="399"/>
      <c r="DOV838" s="399"/>
      <c r="DOW838" s="399"/>
      <c r="DOX838" s="399"/>
      <c r="DOY838" s="399"/>
      <c r="DOZ838" s="399"/>
      <c r="DPA838" s="399"/>
      <c r="DPB838" s="399"/>
      <c r="DPC838" s="399"/>
      <c r="DPD838" s="399"/>
      <c r="DPE838" s="399"/>
      <c r="DPF838" s="399"/>
      <c r="DPG838" s="399"/>
      <c r="DPH838" s="399"/>
      <c r="DPI838" s="399"/>
      <c r="DPJ838" s="399"/>
      <c r="DPK838" s="399"/>
      <c r="DPL838" s="399"/>
      <c r="DPM838" s="399"/>
      <c r="DPN838" s="399"/>
      <c r="DPO838" s="399"/>
      <c r="DPP838" s="399"/>
      <c r="DPQ838" s="399"/>
      <c r="DPR838" s="399"/>
      <c r="DPS838" s="399"/>
      <c r="DPT838" s="399"/>
      <c r="DPU838" s="399"/>
      <c r="DPV838" s="399"/>
      <c r="DPW838" s="399"/>
      <c r="DPX838" s="399"/>
      <c r="DPY838" s="399"/>
      <c r="DPZ838" s="399"/>
      <c r="DQA838" s="399"/>
      <c r="DQB838" s="399"/>
      <c r="DQC838" s="399"/>
      <c r="DQD838" s="399"/>
      <c r="DQE838" s="399"/>
      <c r="DQF838" s="399"/>
      <c r="DQG838" s="399"/>
      <c r="DQH838" s="399"/>
      <c r="DQI838" s="399"/>
      <c r="DQJ838" s="399"/>
      <c r="DQK838" s="399"/>
      <c r="DQL838" s="399"/>
      <c r="DQM838" s="399"/>
      <c r="DQN838" s="399"/>
      <c r="DQO838" s="399"/>
      <c r="DQP838" s="399"/>
      <c r="DQQ838" s="399"/>
      <c r="DQR838" s="399"/>
      <c r="DQS838" s="399"/>
      <c r="DQT838" s="399"/>
      <c r="DQU838" s="399"/>
      <c r="DQV838" s="399"/>
      <c r="DQW838" s="399"/>
      <c r="DQX838" s="399"/>
      <c r="DQY838" s="399"/>
      <c r="DQZ838" s="399"/>
      <c r="DRA838" s="399"/>
      <c r="DRB838" s="399"/>
      <c r="DRC838" s="399"/>
      <c r="DRD838" s="399"/>
      <c r="DRE838" s="399"/>
      <c r="DRF838" s="399"/>
      <c r="DRG838" s="399"/>
      <c r="DRH838" s="399"/>
      <c r="DRI838" s="399"/>
      <c r="DRJ838" s="399"/>
      <c r="DRK838" s="399"/>
      <c r="DRL838" s="399"/>
      <c r="DRM838" s="399"/>
      <c r="DRN838" s="399"/>
      <c r="DRO838" s="399"/>
      <c r="DRP838" s="399"/>
      <c r="DRQ838" s="399"/>
      <c r="DRR838" s="399"/>
      <c r="DRS838" s="399"/>
      <c r="DRT838" s="399"/>
      <c r="DRU838" s="399"/>
      <c r="DRV838" s="399"/>
      <c r="DRW838" s="399"/>
      <c r="DRX838" s="399"/>
      <c r="DRY838" s="399"/>
      <c r="DRZ838" s="399"/>
      <c r="DSA838" s="399"/>
      <c r="DSB838" s="399"/>
      <c r="DSC838" s="399"/>
      <c r="DSD838" s="399"/>
      <c r="DSE838" s="399"/>
      <c r="DSF838" s="399"/>
      <c r="DSG838" s="399"/>
      <c r="DSH838" s="399"/>
      <c r="DSI838" s="399"/>
      <c r="DSJ838" s="399"/>
      <c r="DSK838" s="399"/>
      <c r="DSL838" s="399"/>
      <c r="DSM838" s="399"/>
      <c r="DSN838" s="399"/>
      <c r="DSO838" s="399"/>
      <c r="DSP838" s="399"/>
      <c r="DSQ838" s="399"/>
      <c r="DSR838" s="399"/>
      <c r="DSS838" s="399"/>
      <c r="DST838" s="399"/>
      <c r="DSU838" s="399"/>
      <c r="DSV838" s="399"/>
      <c r="DSW838" s="399"/>
      <c r="DSX838" s="399"/>
      <c r="DSY838" s="399"/>
      <c r="DSZ838" s="399"/>
      <c r="DTA838" s="399"/>
      <c r="DTB838" s="399"/>
      <c r="DTC838" s="399"/>
      <c r="DTD838" s="399"/>
      <c r="DTE838" s="399"/>
      <c r="DTF838" s="399"/>
      <c r="DTG838" s="399"/>
      <c r="DTH838" s="399"/>
      <c r="DTI838" s="399"/>
      <c r="DTJ838" s="399"/>
      <c r="DTK838" s="399"/>
      <c r="DTL838" s="399"/>
      <c r="DTM838" s="399"/>
      <c r="DTN838" s="399"/>
      <c r="DTO838" s="399"/>
      <c r="DTP838" s="399"/>
      <c r="DTQ838" s="399"/>
      <c r="DTR838" s="399"/>
      <c r="DTS838" s="399"/>
      <c r="DTT838" s="399"/>
      <c r="DTU838" s="399"/>
      <c r="DTV838" s="399"/>
      <c r="DTW838" s="399"/>
      <c r="DTX838" s="399"/>
      <c r="DTY838" s="399"/>
      <c r="DTZ838" s="399"/>
      <c r="DUA838" s="399"/>
      <c r="DUB838" s="399"/>
      <c r="DUC838" s="399"/>
      <c r="DUD838" s="399"/>
      <c r="DUE838" s="399"/>
      <c r="DUF838" s="399"/>
      <c r="DUG838" s="399"/>
      <c r="DUH838" s="399"/>
      <c r="DUI838" s="399"/>
      <c r="DUJ838" s="399"/>
      <c r="DUK838" s="399"/>
      <c r="DUL838" s="399"/>
      <c r="DUM838" s="399"/>
      <c r="DUN838" s="399"/>
      <c r="DUO838" s="399"/>
      <c r="DUP838" s="399"/>
      <c r="DUQ838" s="399"/>
      <c r="DUR838" s="399"/>
      <c r="DUS838" s="399"/>
      <c r="DUT838" s="399"/>
      <c r="DUU838" s="399"/>
      <c r="DUV838" s="399"/>
      <c r="DUW838" s="399"/>
      <c r="DUX838" s="399"/>
      <c r="DUY838" s="399"/>
      <c r="DUZ838" s="399"/>
      <c r="DVA838" s="399"/>
      <c r="DVB838" s="399"/>
      <c r="DVC838" s="399"/>
      <c r="DVD838" s="399"/>
      <c r="DVE838" s="399"/>
      <c r="DVF838" s="399"/>
      <c r="DVG838" s="399"/>
      <c r="DVH838" s="399"/>
      <c r="DVI838" s="399"/>
      <c r="DVJ838" s="399"/>
      <c r="DVK838" s="399"/>
      <c r="DVL838" s="399"/>
      <c r="DVM838" s="399"/>
      <c r="DVN838" s="399"/>
      <c r="DVO838" s="399"/>
      <c r="DVP838" s="399"/>
      <c r="DVQ838" s="399"/>
      <c r="DVR838" s="399"/>
      <c r="DVS838" s="399"/>
      <c r="DVT838" s="399"/>
      <c r="DVU838" s="399"/>
      <c r="DVV838" s="399"/>
      <c r="DVW838" s="399"/>
      <c r="DVX838" s="399"/>
      <c r="DVY838" s="399"/>
      <c r="DVZ838" s="399"/>
      <c r="DWA838" s="399"/>
      <c r="DWB838" s="399"/>
      <c r="DWC838" s="399"/>
      <c r="DWD838" s="399"/>
      <c r="DWE838" s="399"/>
      <c r="DWF838" s="399"/>
      <c r="DWG838" s="399"/>
      <c r="DWH838" s="399"/>
      <c r="DWI838" s="399"/>
      <c r="DWJ838" s="399"/>
      <c r="DWK838" s="399"/>
      <c r="DWL838" s="399"/>
      <c r="DWM838" s="399"/>
      <c r="DWN838" s="399"/>
      <c r="DWO838" s="399"/>
      <c r="DWP838" s="399"/>
      <c r="DWQ838" s="399"/>
      <c r="DWR838" s="399"/>
      <c r="DWS838" s="399"/>
      <c r="DWT838" s="399"/>
      <c r="DWU838" s="399"/>
      <c r="DWV838" s="399"/>
      <c r="DWW838" s="399"/>
      <c r="DWX838" s="399"/>
      <c r="DWY838" s="399"/>
      <c r="DWZ838" s="399"/>
      <c r="DXA838" s="399"/>
      <c r="DXB838" s="399"/>
      <c r="DXC838" s="399"/>
      <c r="DXD838" s="399"/>
      <c r="DXE838" s="399"/>
      <c r="DXF838" s="399"/>
      <c r="DXG838" s="399"/>
      <c r="DXH838" s="399"/>
      <c r="DXI838" s="399"/>
      <c r="DXJ838" s="399"/>
      <c r="DXK838" s="399"/>
      <c r="DXL838" s="399"/>
      <c r="DXM838" s="399"/>
      <c r="DXN838" s="399"/>
      <c r="DXO838" s="399"/>
      <c r="DXP838" s="399"/>
      <c r="DXQ838" s="399"/>
      <c r="DXR838" s="399"/>
      <c r="DXS838" s="399"/>
      <c r="DXT838" s="399"/>
      <c r="DXU838" s="399"/>
      <c r="DXV838" s="399"/>
      <c r="DXW838" s="399"/>
      <c r="DXX838" s="399"/>
      <c r="DXY838" s="399"/>
      <c r="DXZ838" s="399"/>
      <c r="DYA838" s="399"/>
      <c r="DYB838" s="399"/>
      <c r="DYC838" s="399"/>
      <c r="DYD838" s="399"/>
      <c r="DYE838" s="399"/>
      <c r="DYF838" s="399"/>
      <c r="DYG838" s="399"/>
      <c r="DYH838" s="399"/>
      <c r="DYI838" s="399"/>
      <c r="DYJ838" s="399"/>
      <c r="DYK838" s="399"/>
      <c r="DYL838" s="399"/>
      <c r="DYM838" s="399"/>
      <c r="DYN838" s="399"/>
      <c r="DYO838" s="399"/>
      <c r="DYP838" s="399"/>
      <c r="DYQ838" s="399"/>
      <c r="DYR838" s="399"/>
      <c r="DYS838" s="399"/>
      <c r="DYT838" s="399"/>
      <c r="DYU838" s="399"/>
      <c r="DYV838" s="399"/>
      <c r="DYW838" s="399"/>
      <c r="DYX838" s="399"/>
      <c r="DYY838" s="399"/>
      <c r="DYZ838" s="399"/>
      <c r="DZA838" s="399"/>
      <c r="DZB838" s="399"/>
      <c r="DZC838" s="399"/>
      <c r="DZD838" s="399"/>
      <c r="DZE838" s="399"/>
      <c r="DZF838" s="399"/>
      <c r="DZG838" s="399"/>
      <c r="DZH838" s="399"/>
      <c r="DZI838" s="399"/>
      <c r="DZJ838" s="399"/>
      <c r="DZK838" s="399"/>
      <c r="DZL838" s="399"/>
      <c r="DZM838" s="399"/>
      <c r="DZN838" s="399"/>
      <c r="DZO838" s="399"/>
      <c r="DZP838" s="399"/>
      <c r="DZQ838" s="399"/>
      <c r="DZR838" s="399"/>
      <c r="DZS838" s="399"/>
      <c r="DZT838" s="399"/>
      <c r="DZU838" s="399"/>
      <c r="DZV838" s="399"/>
      <c r="DZW838" s="399"/>
      <c r="DZX838" s="399"/>
      <c r="DZY838" s="399"/>
      <c r="DZZ838" s="399"/>
      <c r="EAA838" s="399"/>
      <c r="EAB838" s="399"/>
      <c r="EAC838" s="399"/>
      <c r="EAD838" s="399"/>
      <c r="EAE838" s="399"/>
      <c r="EAF838" s="399"/>
      <c r="EAG838" s="399"/>
      <c r="EAH838" s="399"/>
      <c r="EAI838" s="399"/>
      <c r="EAJ838" s="399"/>
      <c r="EAK838" s="399"/>
      <c r="EAL838" s="399"/>
      <c r="EAM838" s="399"/>
      <c r="EAN838" s="399"/>
      <c r="EAO838" s="399"/>
      <c r="EAP838" s="399"/>
      <c r="EAQ838" s="399"/>
      <c r="EAR838" s="399"/>
      <c r="EAS838" s="399"/>
      <c r="EAT838" s="399"/>
      <c r="EAU838" s="399"/>
      <c r="EAV838" s="399"/>
      <c r="EAW838" s="399"/>
      <c r="EAX838" s="399"/>
      <c r="EAY838" s="399"/>
      <c r="EAZ838" s="399"/>
      <c r="EBA838" s="399"/>
      <c r="EBB838" s="399"/>
      <c r="EBC838" s="399"/>
      <c r="EBD838" s="399"/>
      <c r="EBE838" s="399"/>
      <c r="EBF838" s="399"/>
      <c r="EBG838" s="399"/>
      <c r="EBH838" s="399"/>
      <c r="EBI838" s="399"/>
      <c r="EBJ838" s="399"/>
      <c r="EBK838" s="399"/>
      <c r="EBL838" s="399"/>
      <c r="EBM838" s="399"/>
      <c r="EBN838" s="399"/>
      <c r="EBO838" s="399"/>
      <c r="EBP838" s="399"/>
      <c r="EBQ838" s="399"/>
      <c r="EBR838" s="399"/>
      <c r="EBS838" s="399"/>
      <c r="EBT838" s="399"/>
      <c r="EBU838" s="399"/>
      <c r="EBV838" s="399"/>
      <c r="EBW838" s="399"/>
      <c r="EBX838" s="399"/>
      <c r="EBY838" s="399"/>
      <c r="EBZ838" s="399"/>
      <c r="ECA838" s="399"/>
      <c r="ECB838" s="399"/>
      <c r="ECC838" s="399"/>
      <c r="ECD838" s="399"/>
      <c r="ECE838" s="399"/>
      <c r="ECF838" s="399"/>
      <c r="ECG838" s="399"/>
      <c r="ECH838" s="399"/>
      <c r="ECI838" s="399"/>
      <c r="ECJ838" s="399"/>
      <c r="ECK838" s="399"/>
      <c r="ECL838" s="399"/>
      <c r="ECM838" s="399"/>
      <c r="ECN838" s="399"/>
      <c r="ECO838" s="399"/>
      <c r="ECP838" s="399"/>
      <c r="ECQ838" s="399"/>
      <c r="ECR838" s="399"/>
      <c r="ECS838" s="399"/>
      <c r="ECT838" s="399"/>
      <c r="ECU838" s="399"/>
      <c r="ECV838" s="399"/>
      <c r="ECW838" s="399"/>
      <c r="ECX838" s="399"/>
      <c r="ECY838" s="399"/>
      <c r="ECZ838" s="399"/>
      <c r="EDA838" s="399"/>
      <c r="EDB838" s="399"/>
      <c r="EDC838" s="399"/>
      <c r="EDD838" s="399"/>
      <c r="EDE838" s="399"/>
      <c r="EDF838" s="399"/>
      <c r="EDG838" s="399"/>
      <c r="EDH838" s="399"/>
      <c r="EDI838" s="399"/>
      <c r="EDJ838" s="399"/>
      <c r="EDK838" s="399"/>
      <c r="EDL838" s="399"/>
      <c r="EDM838" s="399"/>
      <c r="EDN838" s="399"/>
      <c r="EDO838" s="399"/>
      <c r="EDP838" s="399"/>
      <c r="EDQ838" s="399"/>
      <c r="EDR838" s="399"/>
      <c r="EDS838" s="399"/>
      <c r="EDT838" s="399"/>
      <c r="EDU838" s="399"/>
      <c r="EDV838" s="399"/>
      <c r="EDW838" s="399"/>
      <c r="EDX838" s="399"/>
      <c r="EDY838" s="399"/>
      <c r="EDZ838" s="399"/>
      <c r="EEA838" s="399"/>
      <c r="EEB838" s="399"/>
      <c r="EEC838" s="399"/>
      <c r="EED838" s="399"/>
      <c r="EEE838" s="399"/>
      <c r="EEF838" s="399"/>
      <c r="EEG838" s="399"/>
      <c r="EEH838" s="399"/>
      <c r="EEI838" s="399"/>
      <c r="EEJ838" s="399"/>
      <c r="EEK838" s="399"/>
      <c r="EEL838" s="399"/>
      <c r="EEM838" s="399"/>
      <c r="EEN838" s="399"/>
      <c r="EEO838" s="399"/>
      <c r="EEP838" s="399"/>
      <c r="EEQ838" s="399"/>
      <c r="EER838" s="399"/>
      <c r="EES838" s="399"/>
      <c r="EET838" s="399"/>
      <c r="EEU838" s="399"/>
      <c r="EEV838" s="399"/>
      <c r="EEW838" s="399"/>
      <c r="EEX838" s="399"/>
      <c r="EEY838" s="399"/>
      <c r="EEZ838" s="399"/>
      <c r="EFA838" s="399"/>
      <c r="EFB838" s="399"/>
      <c r="EFC838" s="399"/>
      <c r="EFD838" s="399"/>
      <c r="EFE838" s="399"/>
      <c r="EFF838" s="399"/>
      <c r="EFG838" s="399"/>
      <c r="EFH838" s="399"/>
      <c r="EFI838" s="399"/>
      <c r="EFJ838" s="399"/>
      <c r="EFK838" s="399"/>
      <c r="EFL838" s="399"/>
      <c r="EFM838" s="399"/>
      <c r="EFN838" s="399"/>
      <c r="EFO838" s="399"/>
      <c r="EFP838" s="399"/>
      <c r="EFQ838" s="399"/>
      <c r="EFR838" s="399"/>
      <c r="EFS838" s="399"/>
      <c r="EFT838" s="399"/>
      <c r="EFU838" s="399"/>
      <c r="EFV838" s="399"/>
      <c r="EFW838" s="399"/>
      <c r="EFX838" s="399"/>
      <c r="EFY838" s="399"/>
      <c r="EFZ838" s="399"/>
      <c r="EGA838" s="399"/>
      <c r="EGB838" s="399"/>
      <c r="EGC838" s="399"/>
      <c r="EGD838" s="399"/>
      <c r="EGE838" s="399"/>
      <c r="EGF838" s="399"/>
      <c r="EGG838" s="399"/>
      <c r="EGH838" s="399"/>
      <c r="EGI838" s="399"/>
      <c r="EGJ838" s="399"/>
      <c r="EGK838" s="399"/>
      <c r="EGL838" s="399"/>
      <c r="EGM838" s="399"/>
      <c r="EGN838" s="399"/>
      <c r="EGO838" s="399"/>
      <c r="EGP838" s="399"/>
      <c r="EGQ838" s="399"/>
      <c r="EGR838" s="399"/>
      <c r="EGS838" s="399"/>
      <c r="EGT838" s="399"/>
      <c r="EGU838" s="399"/>
      <c r="EGV838" s="399"/>
      <c r="EGW838" s="399"/>
      <c r="EGX838" s="399"/>
      <c r="EGY838" s="399"/>
      <c r="EGZ838" s="399"/>
      <c r="EHA838" s="399"/>
      <c r="EHB838" s="399"/>
      <c r="EHC838" s="399"/>
      <c r="EHD838" s="399"/>
      <c r="EHE838" s="399"/>
      <c r="EHF838" s="399"/>
      <c r="EHG838" s="399"/>
      <c r="EHH838" s="399"/>
      <c r="EHI838" s="399"/>
      <c r="EHJ838" s="399"/>
      <c r="EHK838" s="399"/>
      <c r="EHL838" s="399"/>
      <c r="EHM838" s="399"/>
      <c r="EHN838" s="399"/>
      <c r="EHO838" s="399"/>
      <c r="EHP838" s="399"/>
      <c r="EHQ838" s="399"/>
      <c r="EHR838" s="399"/>
      <c r="EHS838" s="399"/>
      <c r="EHT838" s="399"/>
      <c r="EHU838" s="399"/>
      <c r="EHV838" s="399"/>
      <c r="EHW838" s="399"/>
      <c r="EHX838" s="399"/>
      <c r="EHY838" s="399"/>
      <c r="EHZ838" s="399"/>
      <c r="EIA838" s="399"/>
      <c r="EIB838" s="399"/>
      <c r="EIC838" s="399"/>
      <c r="EID838" s="399"/>
      <c r="EIE838" s="399"/>
      <c r="EIF838" s="399"/>
      <c r="EIG838" s="399"/>
      <c r="EIH838" s="399"/>
      <c r="EII838" s="399"/>
      <c r="EIJ838" s="399"/>
      <c r="EIK838" s="399"/>
      <c r="EIL838" s="399"/>
      <c r="EIM838" s="399"/>
      <c r="EIN838" s="399"/>
      <c r="EIO838" s="399"/>
      <c r="EIP838" s="399"/>
      <c r="EIQ838" s="399"/>
      <c r="EIR838" s="399"/>
      <c r="EIS838" s="399"/>
      <c r="EIT838" s="399"/>
      <c r="EIU838" s="399"/>
      <c r="EIV838" s="399"/>
      <c r="EIW838" s="399"/>
      <c r="EIX838" s="399"/>
      <c r="EIY838" s="399"/>
      <c r="EIZ838" s="399"/>
      <c r="EJA838" s="399"/>
      <c r="EJB838" s="399"/>
      <c r="EJC838" s="399"/>
      <c r="EJD838" s="399"/>
      <c r="EJE838" s="399"/>
      <c r="EJF838" s="399"/>
      <c r="EJG838" s="399"/>
      <c r="EJH838" s="399"/>
      <c r="EJI838" s="399"/>
      <c r="EJJ838" s="399"/>
      <c r="EJK838" s="399"/>
      <c r="EJL838" s="399"/>
      <c r="EJM838" s="399"/>
      <c r="EJN838" s="399"/>
      <c r="EJO838" s="399"/>
      <c r="EJP838" s="399"/>
      <c r="EJQ838" s="399"/>
      <c r="EJR838" s="399"/>
      <c r="EJS838" s="399"/>
      <c r="EJT838" s="399"/>
      <c r="EJU838" s="399"/>
      <c r="EJV838" s="399"/>
      <c r="EJW838" s="399"/>
      <c r="EJX838" s="399"/>
      <c r="EJY838" s="399"/>
      <c r="EJZ838" s="399"/>
      <c r="EKA838" s="399"/>
      <c r="EKB838" s="399"/>
      <c r="EKC838" s="399"/>
      <c r="EKD838" s="399"/>
      <c r="EKE838" s="399"/>
      <c r="EKF838" s="399"/>
      <c r="EKG838" s="399"/>
      <c r="EKH838" s="399"/>
      <c r="EKI838" s="399"/>
      <c r="EKJ838" s="399"/>
      <c r="EKK838" s="399"/>
      <c r="EKL838" s="399"/>
      <c r="EKM838" s="399"/>
      <c r="EKN838" s="399"/>
      <c r="EKO838" s="399"/>
      <c r="EKP838" s="399"/>
      <c r="EKQ838" s="399"/>
      <c r="EKR838" s="399"/>
      <c r="EKS838" s="399"/>
      <c r="EKT838" s="399"/>
      <c r="EKU838" s="399"/>
      <c r="EKV838" s="399"/>
      <c r="EKW838" s="399"/>
      <c r="EKX838" s="399"/>
      <c r="EKY838" s="399"/>
      <c r="EKZ838" s="399"/>
      <c r="ELA838" s="399"/>
      <c r="ELB838" s="399"/>
      <c r="ELC838" s="399"/>
      <c r="ELD838" s="399"/>
      <c r="ELE838" s="399"/>
      <c r="ELF838" s="399"/>
      <c r="ELG838" s="399"/>
      <c r="ELH838" s="399"/>
      <c r="ELI838" s="399"/>
      <c r="ELJ838" s="399"/>
      <c r="ELK838" s="399"/>
      <c r="ELL838" s="399"/>
      <c r="ELM838" s="399"/>
      <c r="ELN838" s="399"/>
      <c r="ELO838" s="399"/>
      <c r="ELP838" s="399"/>
      <c r="ELQ838" s="399"/>
      <c r="ELR838" s="399"/>
      <c r="ELS838" s="399"/>
      <c r="ELT838" s="399"/>
      <c r="ELU838" s="399"/>
      <c r="ELV838" s="399"/>
      <c r="ELW838" s="399"/>
      <c r="ELX838" s="399"/>
      <c r="ELY838" s="399"/>
      <c r="ELZ838" s="399"/>
      <c r="EMA838" s="399"/>
      <c r="EMB838" s="399"/>
      <c r="EMC838" s="399"/>
      <c r="EMD838" s="399"/>
      <c r="EME838" s="399"/>
      <c r="EMF838" s="399"/>
      <c r="EMG838" s="399"/>
      <c r="EMH838" s="399"/>
      <c r="EMI838" s="399"/>
      <c r="EMJ838" s="399"/>
      <c r="EMK838" s="399"/>
      <c r="EML838" s="399"/>
      <c r="EMM838" s="399"/>
      <c r="EMN838" s="399"/>
      <c r="EMO838" s="399"/>
      <c r="EMP838" s="399"/>
      <c r="EMQ838" s="399"/>
      <c r="EMR838" s="399"/>
      <c r="EMS838" s="399"/>
      <c r="EMT838" s="399"/>
      <c r="EMU838" s="399"/>
      <c r="EMV838" s="399"/>
      <c r="EMW838" s="399"/>
      <c r="EMX838" s="399"/>
      <c r="EMY838" s="399"/>
      <c r="EMZ838" s="399"/>
      <c r="ENA838" s="399"/>
      <c r="ENB838" s="399"/>
      <c r="ENC838" s="399"/>
      <c r="END838" s="399"/>
      <c r="ENE838" s="399"/>
      <c r="ENF838" s="399"/>
      <c r="ENG838" s="399"/>
      <c r="ENH838" s="399"/>
      <c r="ENI838" s="399"/>
      <c r="ENJ838" s="399"/>
      <c r="ENK838" s="399"/>
      <c r="ENL838" s="399"/>
      <c r="ENM838" s="399"/>
      <c r="ENN838" s="399"/>
      <c r="ENO838" s="399"/>
      <c r="ENP838" s="399"/>
      <c r="ENQ838" s="399"/>
      <c r="ENR838" s="399"/>
      <c r="ENS838" s="399"/>
      <c r="ENT838" s="399"/>
      <c r="ENU838" s="399"/>
      <c r="ENV838" s="399"/>
      <c r="ENW838" s="399"/>
      <c r="ENX838" s="399"/>
      <c r="ENY838" s="399"/>
      <c r="ENZ838" s="399"/>
      <c r="EOA838" s="399"/>
      <c r="EOB838" s="399"/>
      <c r="EOC838" s="399"/>
      <c r="EOD838" s="399"/>
      <c r="EOE838" s="399"/>
      <c r="EOF838" s="399"/>
      <c r="EOG838" s="399"/>
      <c r="EOH838" s="399"/>
      <c r="EOI838" s="399"/>
      <c r="EOJ838" s="399"/>
      <c r="EOK838" s="399"/>
      <c r="EOL838" s="399"/>
      <c r="EOM838" s="399"/>
      <c r="EON838" s="399"/>
      <c r="EOO838" s="399"/>
      <c r="EOP838" s="399"/>
      <c r="EOQ838" s="399"/>
      <c r="EOR838" s="399"/>
      <c r="EOS838" s="399"/>
      <c r="EOT838" s="399"/>
      <c r="EOU838" s="399"/>
      <c r="EOV838" s="399"/>
      <c r="EOW838" s="399"/>
      <c r="EOX838" s="399"/>
      <c r="EOY838" s="399"/>
      <c r="EOZ838" s="399"/>
      <c r="EPA838" s="399"/>
      <c r="EPB838" s="399"/>
      <c r="EPC838" s="399"/>
      <c r="EPD838" s="399"/>
      <c r="EPE838" s="399"/>
      <c r="EPF838" s="399"/>
      <c r="EPG838" s="399"/>
      <c r="EPH838" s="399"/>
      <c r="EPI838" s="399"/>
      <c r="EPJ838" s="399"/>
      <c r="EPK838" s="399"/>
      <c r="EPL838" s="399"/>
      <c r="EPM838" s="399"/>
      <c r="EPN838" s="399"/>
      <c r="EPO838" s="399"/>
      <c r="EPP838" s="399"/>
      <c r="EPQ838" s="399"/>
      <c r="EPR838" s="399"/>
      <c r="EPS838" s="399"/>
      <c r="EPT838" s="399"/>
      <c r="EPU838" s="399"/>
      <c r="EPV838" s="399"/>
      <c r="EPW838" s="399"/>
      <c r="EPX838" s="399"/>
      <c r="EPY838" s="399"/>
      <c r="EPZ838" s="399"/>
      <c r="EQA838" s="399"/>
      <c r="EQB838" s="399"/>
      <c r="EQC838" s="399"/>
      <c r="EQD838" s="399"/>
      <c r="EQE838" s="399"/>
      <c r="EQF838" s="399"/>
      <c r="EQG838" s="399"/>
      <c r="EQH838" s="399"/>
      <c r="EQI838" s="399"/>
      <c r="EQJ838" s="399"/>
      <c r="EQK838" s="399"/>
      <c r="EQL838" s="399"/>
      <c r="EQM838" s="399"/>
      <c r="EQN838" s="399"/>
      <c r="EQO838" s="399"/>
      <c r="EQP838" s="399"/>
      <c r="EQQ838" s="399"/>
      <c r="EQR838" s="399"/>
      <c r="EQS838" s="399"/>
      <c r="EQT838" s="399"/>
      <c r="EQU838" s="399"/>
      <c r="EQV838" s="399"/>
      <c r="EQW838" s="399"/>
      <c r="EQX838" s="399"/>
      <c r="EQY838" s="399"/>
      <c r="EQZ838" s="399"/>
      <c r="ERA838" s="399"/>
      <c r="ERB838" s="399"/>
      <c r="ERC838" s="399"/>
      <c r="ERD838" s="399"/>
      <c r="ERE838" s="399"/>
      <c r="ERF838" s="399"/>
      <c r="ERG838" s="399"/>
      <c r="ERH838" s="399"/>
      <c r="ERI838" s="399"/>
      <c r="ERJ838" s="399"/>
      <c r="ERK838" s="399"/>
      <c r="ERL838" s="399"/>
      <c r="ERM838" s="399"/>
      <c r="ERN838" s="399"/>
      <c r="ERO838" s="399"/>
      <c r="ERP838" s="399"/>
      <c r="ERQ838" s="399"/>
      <c r="ERR838" s="399"/>
      <c r="ERS838" s="399"/>
      <c r="ERT838" s="399"/>
      <c r="ERU838" s="399"/>
      <c r="ERV838" s="399"/>
      <c r="ERW838" s="399"/>
      <c r="ERX838" s="399"/>
      <c r="ERY838" s="399"/>
      <c r="ERZ838" s="399"/>
      <c r="ESA838" s="399"/>
      <c r="ESB838" s="399"/>
      <c r="ESC838" s="399"/>
      <c r="ESD838" s="399"/>
      <c r="ESE838" s="399"/>
      <c r="ESF838" s="399"/>
      <c r="ESG838" s="399"/>
      <c r="ESH838" s="399"/>
      <c r="ESI838" s="399"/>
      <c r="ESJ838" s="399"/>
      <c r="ESK838" s="399"/>
      <c r="ESL838" s="399"/>
      <c r="ESM838" s="399"/>
      <c r="ESN838" s="399"/>
      <c r="ESO838" s="399"/>
      <c r="ESP838" s="399"/>
      <c r="ESQ838" s="399"/>
      <c r="ESR838" s="399"/>
      <c r="ESS838" s="399"/>
      <c r="EST838" s="399"/>
      <c r="ESU838" s="399"/>
      <c r="ESV838" s="399"/>
      <c r="ESW838" s="399"/>
      <c r="ESX838" s="399"/>
      <c r="ESY838" s="399"/>
      <c r="ESZ838" s="399"/>
      <c r="ETA838" s="399"/>
      <c r="ETB838" s="399"/>
      <c r="ETC838" s="399"/>
      <c r="ETD838" s="399"/>
      <c r="ETE838" s="399"/>
      <c r="ETF838" s="399"/>
      <c r="ETG838" s="399"/>
      <c r="ETH838" s="399"/>
      <c r="ETI838" s="399"/>
      <c r="ETJ838" s="399"/>
      <c r="ETK838" s="399"/>
      <c r="ETL838" s="399"/>
      <c r="ETM838" s="399"/>
      <c r="ETN838" s="399"/>
      <c r="ETO838" s="399"/>
      <c r="ETP838" s="399"/>
      <c r="ETQ838" s="399"/>
      <c r="ETR838" s="399"/>
      <c r="ETS838" s="399"/>
      <c r="ETT838" s="399"/>
      <c r="ETU838" s="399"/>
      <c r="ETV838" s="399"/>
      <c r="ETW838" s="399"/>
      <c r="ETX838" s="399"/>
      <c r="ETY838" s="399"/>
      <c r="ETZ838" s="399"/>
      <c r="EUA838" s="399"/>
      <c r="EUB838" s="399"/>
      <c r="EUC838" s="399"/>
      <c r="EUD838" s="399"/>
      <c r="EUE838" s="399"/>
      <c r="EUF838" s="399"/>
      <c r="EUG838" s="399"/>
      <c r="EUH838" s="399"/>
      <c r="EUI838" s="399"/>
      <c r="EUJ838" s="399"/>
      <c r="EUK838" s="399"/>
      <c r="EUL838" s="399"/>
      <c r="EUM838" s="399"/>
      <c r="EUN838" s="399"/>
      <c r="EUO838" s="399"/>
      <c r="EUP838" s="399"/>
      <c r="EUQ838" s="399"/>
      <c r="EUR838" s="399"/>
      <c r="EUS838" s="399"/>
      <c r="EUT838" s="399"/>
      <c r="EUU838" s="399"/>
      <c r="EUV838" s="399"/>
      <c r="EUW838" s="399"/>
      <c r="EUX838" s="399"/>
      <c r="EUY838" s="399"/>
      <c r="EUZ838" s="399"/>
      <c r="EVA838" s="399"/>
      <c r="EVB838" s="399"/>
      <c r="EVC838" s="399"/>
      <c r="EVD838" s="399"/>
      <c r="EVE838" s="399"/>
      <c r="EVF838" s="399"/>
      <c r="EVG838" s="399"/>
      <c r="EVH838" s="399"/>
      <c r="EVI838" s="399"/>
      <c r="EVJ838" s="399"/>
      <c r="EVK838" s="399"/>
      <c r="EVL838" s="399"/>
      <c r="EVM838" s="399"/>
      <c r="EVN838" s="399"/>
      <c r="EVO838" s="399"/>
      <c r="EVP838" s="399"/>
      <c r="EVQ838" s="399"/>
      <c r="EVR838" s="399"/>
      <c r="EVS838" s="399"/>
      <c r="EVT838" s="399"/>
      <c r="EVU838" s="399"/>
      <c r="EVV838" s="399"/>
      <c r="EVW838" s="399"/>
      <c r="EVX838" s="399"/>
      <c r="EVY838" s="399"/>
      <c r="EVZ838" s="399"/>
      <c r="EWA838" s="399"/>
      <c r="EWB838" s="399"/>
      <c r="EWC838" s="399"/>
      <c r="EWD838" s="399"/>
      <c r="EWE838" s="399"/>
      <c r="EWF838" s="399"/>
      <c r="EWG838" s="399"/>
      <c r="EWH838" s="399"/>
      <c r="EWI838" s="399"/>
      <c r="EWJ838" s="399"/>
      <c r="EWK838" s="399"/>
      <c r="EWL838" s="399"/>
      <c r="EWM838" s="399"/>
      <c r="EWN838" s="399"/>
      <c r="EWO838" s="399"/>
      <c r="EWP838" s="399"/>
      <c r="EWQ838" s="399"/>
      <c r="EWR838" s="399"/>
      <c r="EWS838" s="399"/>
      <c r="EWT838" s="399"/>
      <c r="EWU838" s="399"/>
      <c r="EWV838" s="399"/>
      <c r="EWW838" s="399"/>
      <c r="EWX838" s="399"/>
      <c r="EWY838" s="399"/>
      <c r="EWZ838" s="399"/>
      <c r="EXA838" s="399"/>
      <c r="EXB838" s="399"/>
      <c r="EXC838" s="399"/>
      <c r="EXD838" s="399"/>
      <c r="EXE838" s="399"/>
      <c r="EXF838" s="399"/>
      <c r="EXG838" s="399"/>
      <c r="EXH838" s="399"/>
      <c r="EXI838" s="399"/>
      <c r="EXJ838" s="399"/>
      <c r="EXK838" s="399"/>
      <c r="EXL838" s="399"/>
      <c r="EXM838" s="399"/>
      <c r="EXN838" s="399"/>
      <c r="EXO838" s="399"/>
      <c r="EXP838" s="399"/>
      <c r="EXQ838" s="399"/>
      <c r="EXR838" s="399"/>
      <c r="EXS838" s="399"/>
      <c r="EXT838" s="399"/>
      <c r="EXU838" s="399"/>
      <c r="EXV838" s="399"/>
      <c r="EXW838" s="399"/>
      <c r="EXX838" s="399"/>
      <c r="EXY838" s="399"/>
      <c r="EXZ838" s="399"/>
      <c r="EYA838" s="399"/>
      <c r="EYB838" s="399"/>
      <c r="EYC838" s="399"/>
      <c r="EYD838" s="399"/>
      <c r="EYE838" s="399"/>
      <c r="EYF838" s="399"/>
      <c r="EYG838" s="399"/>
      <c r="EYH838" s="399"/>
      <c r="EYI838" s="399"/>
      <c r="EYJ838" s="399"/>
      <c r="EYK838" s="399"/>
      <c r="EYL838" s="399"/>
      <c r="EYM838" s="399"/>
      <c r="EYN838" s="399"/>
      <c r="EYO838" s="399"/>
      <c r="EYP838" s="399"/>
      <c r="EYQ838" s="399"/>
      <c r="EYR838" s="399"/>
      <c r="EYS838" s="399"/>
      <c r="EYT838" s="399"/>
      <c r="EYU838" s="399"/>
      <c r="EYV838" s="399"/>
      <c r="EYW838" s="399"/>
      <c r="EYX838" s="399"/>
      <c r="EYY838" s="399"/>
      <c r="EYZ838" s="399"/>
      <c r="EZA838" s="399"/>
      <c r="EZB838" s="399"/>
      <c r="EZC838" s="399"/>
      <c r="EZD838" s="399"/>
      <c r="EZE838" s="399"/>
      <c r="EZF838" s="399"/>
      <c r="EZG838" s="399"/>
      <c r="EZH838" s="399"/>
      <c r="EZI838" s="399"/>
      <c r="EZJ838" s="399"/>
      <c r="EZK838" s="399"/>
      <c r="EZL838" s="399"/>
      <c r="EZM838" s="399"/>
      <c r="EZN838" s="399"/>
      <c r="EZO838" s="399"/>
      <c r="EZP838" s="399"/>
      <c r="EZQ838" s="399"/>
      <c r="EZR838" s="399"/>
      <c r="EZS838" s="399"/>
      <c r="EZT838" s="399"/>
      <c r="EZU838" s="399"/>
      <c r="EZV838" s="399"/>
      <c r="EZW838" s="399"/>
      <c r="EZX838" s="399"/>
      <c r="EZY838" s="399"/>
      <c r="EZZ838" s="399"/>
      <c r="FAA838" s="399"/>
      <c r="FAB838" s="399"/>
      <c r="FAC838" s="399"/>
      <c r="FAD838" s="399"/>
      <c r="FAE838" s="399"/>
      <c r="FAF838" s="399"/>
      <c r="FAG838" s="399"/>
      <c r="FAH838" s="399"/>
      <c r="FAI838" s="399"/>
      <c r="FAJ838" s="399"/>
      <c r="FAK838" s="399"/>
      <c r="FAL838" s="399"/>
      <c r="FAM838" s="399"/>
      <c r="FAN838" s="399"/>
      <c r="FAO838" s="399"/>
      <c r="FAP838" s="399"/>
      <c r="FAQ838" s="399"/>
      <c r="FAR838" s="399"/>
      <c r="FAS838" s="399"/>
      <c r="FAT838" s="399"/>
      <c r="FAU838" s="399"/>
      <c r="FAV838" s="399"/>
      <c r="FAW838" s="399"/>
      <c r="FAX838" s="399"/>
      <c r="FAY838" s="399"/>
      <c r="FAZ838" s="399"/>
      <c r="FBA838" s="399"/>
      <c r="FBB838" s="399"/>
      <c r="FBC838" s="399"/>
      <c r="FBD838" s="399"/>
      <c r="FBE838" s="399"/>
      <c r="FBF838" s="399"/>
      <c r="FBG838" s="399"/>
      <c r="FBH838" s="399"/>
      <c r="FBI838" s="399"/>
      <c r="FBJ838" s="399"/>
      <c r="FBK838" s="399"/>
      <c r="FBL838" s="399"/>
      <c r="FBM838" s="399"/>
      <c r="FBN838" s="399"/>
      <c r="FBO838" s="399"/>
      <c r="FBP838" s="399"/>
      <c r="FBQ838" s="399"/>
      <c r="FBR838" s="399"/>
      <c r="FBS838" s="399"/>
      <c r="FBT838" s="399"/>
      <c r="FBU838" s="399"/>
      <c r="FBV838" s="399"/>
      <c r="FBW838" s="399"/>
      <c r="FBX838" s="399"/>
      <c r="FBY838" s="399"/>
      <c r="FBZ838" s="399"/>
      <c r="FCA838" s="399"/>
      <c r="FCB838" s="399"/>
      <c r="FCC838" s="399"/>
      <c r="FCD838" s="399"/>
      <c r="FCE838" s="399"/>
      <c r="FCF838" s="399"/>
      <c r="FCG838" s="399"/>
      <c r="FCH838" s="399"/>
      <c r="FCI838" s="399"/>
      <c r="FCJ838" s="399"/>
      <c r="FCK838" s="399"/>
      <c r="FCL838" s="399"/>
      <c r="FCM838" s="399"/>
      <c r="FCN838" s="399"/>
      <c r="FCO838" s="399"/>
      <c r="FCP838" s="399"/>
      <c r="FCQ838" s="399"/>
      <c r="FCR838" s="399"/>
      <c r="FCS838" s="399"/>
      <c r="FCT838" s="399"/>
      <c r="FCU838" s="399"/>
      <c r="FCV838" s="399"/>
      <c r="FCW838" s="399"/>
      <c r="FCX838" s="399"/>
      <c r="FCY838" s="399"/>
      <c r="FCZ838" s="399"/>
      <c r="FDA838" s="399"/>
      <c r="FDB838" s="399"/>
      <c r="FDC838" s="399"/>
      <c r="FDD838" s="399"/>
      <c r="FDE838" s="399"/>
      <c r="FDF838" s="399"/>
      <c r="FDG838" s="399"/>
      <c r="FDH838" s="399"/>
      <c r="FDI838" s="399"/>
      <c r="FDJ838" s="399"/>
      <c r="FDK838" s="399"/>
      <c r="FDL838" s="399"/>
      <c r="FDM838" s="399"/>
      <c r="FDN838" s="399"/>
      <c r="FDO838" s="399"/>
      <c r="FDP838" s="399"/>
      <c r="FDQ838" s="399"/>
      <c r="FDR838" s="399"/>
      <c r="FDS838" s="399"/>
      <c r="FDT838" s="399"/>
      <c r="FDU838" s="399"/>
      <c r="FDV838" s="399"/>
      <c r="FDW838" s="399"/>
      <c r="FDX838" s="399"/>
      <c r="FDY838" s="399"/>
      <c r="FDZ838" s="399"/>
      <c r="FEA838" s="399"/>
      <c r="FEB838" s="399"/>
      <c r="FEC838" s="399"/>
      <c r="FED838" s="399"/>
      <c r="FEE838" s="399"/>
      <c r="FEF838" s="399"/>
      <c r="FEG838" s="399"/>
      <c r="FEH838" s="399"/>
      <c r="FEI838" s="399"/>
      <c r="FEJ838" s="399"/>
      <c r="FEK838" s="399"/>
      <c r="FEL838" s="399"/>
      <c r="FEM838" s="399"/>
      <c r="FEN838" s="399"/>
      <c r="FEO838" s="399"/>
      <c r="FEP838" s="399"/>
      <c r="FEQ838" s="399"/>
      <c r="FER838" s="399"/>
      <c r="FES838" s="399"/>
      <c r="FET838" s="399"/>
      <c r="FEU838" s="399"/>
      <c r="FEV838" s="399"/>
      <c r="FEW838" s="399"/>
      <c r="FEX838" s="399"/>
      <c r="FEY838" s="399"/>
      <c r="FEZ838" s="399"/>
      <c r="FFA838" s="399"/>
      <c r="FFB838" s="399"/>
      <c r="FFC838" s="399"/>
      <c r="FFD838" s="399"/>
      <c r="FFE838" s="399"/>
      <c r="FFF838" s="399"/>
      <c r="FFG838" s="399"/>
      <c r="FFH838" s="399"/>
      <c r="FFI838" s="399"/>
      <c r="FFJ838" s="399"/>
      <c r="FFK838" s="399"/>
      <c r="FFL838" s="399"/>
      <c r="FFM838" s="399"/>
      <c r="FFN838" s="399"/>
      <c r="FFO838" s="399"/>
      <c r="FFP838" s="399"/>
      <c r="FFQ838" s="399"/>
      <c r="FFR838" s="399"/>
      <c r="FFS838" s="399"/>
      <c r="FFT838" s="399"/>
      <c r="FFU838" s="399"/>
      <c r="FFV838" s="399"/>
      <c r="FFW838" s="399"/>
      <c r="FFX838" s="399"/>
      <c r="FFY838" s="399"/>
      <c r="FFZ838" s="399"/>
      <c r="FGA838" s="399"/>
      <c r="FGB838" s="399"/>
      <c r="FGC838" s="399"/>
      <c r="FGD838" s="399"/>
      <c r="FGE838" s="399"/>
      <c r="FGF838" s="399"/>
      <c r="FGG838" s="399"/>
      <c r="FGH838" s="399"/>
      <c r="FGI838" s="399"/>
      <c r="FGJ838" s="399"/>
      <c r="FGK838" s="399"/>
      <c r="FGL838" s="399"/>
      <c r="FGM838" s="399"/>
      <c r="FGN838" s="399"/>
      <c r="FGO838" s="399"/>
      <c r="FGP838" s="399"/>
      <c r="FGQ838" s="399"/>
      <c r="FGR838" s="399"/>
      <c r="FGS838" s="399"/>
      <c r="FGT838" s="399"/>
      <c r="FGU838" s="399"/>
      <c r="FGV838" s="399"/>
      <c r="FGW838" s="399"/>
      <c r="FGX838" s="399"/>
      <c r="FGY838" s="399"/>
      <c r="FGZ838" s="399"/>
      <c r="FHA838" s="399"/>
      <c r="FHB838" s="399"/>
      <c r="FHC838" s="399"/>
      <c r="FHD838" s="399"/>
      <c r="FHE838" s="399"/>
      <c r="FHF838" s="399"/>
      <c r="FHG838" s="399"/>
      <c r="FHH838" s="399"/>
      <c r="FHI838" s="399"/>
      <c r="FHJ838" s="399"/>
      <c r="FHK838" s="399"/>
      <c r="FHL838" s="399"/>
      <c r="FHM838" s="399"/>
      <c r="FHN838" s="399"/>
      <c r="FHO838" s="399"/>
      <c r="FHP838" s="399"/>
      <c r="FHQ838" s="399"/>
      <c r="FHR838" s="399"/>
      <c r="FHS838" s="399"/>
      <c r="FHT838" s="399"/>
      <c r="FHU838" s="399"/>
      <c r="FHV838" s="399"/>
      <c r="FHW838" s="399"/>
      <c r="FHX838" s="399"/>
      <c r="FHY838" s="399"/>
      <c r="FHZ838" s="399"/>
      <c r="FIA838" s="399"/>
      <c r="FIB838" s="399"/>
      <c r="FIC838" s="399"/>
      <c r="FID838" s="399"/>
      <c r="FIE838" s="399"/>
      <c r="FIF838" s="399"/>
      <c r="FIG838" s="399"/>
      <c r="FIH838" s="399"/>
      <c r="FII838" s="399"/>
      <c r="FIJ838" s="399"/>
      <c r="FIK838" s="399"/>
      <c r="FIL838" s="399"/>
      <c r="FIM838" s="399"/>
      <c r="FIN838" s="399"/>
      <c r="FIO838" s="399"/>
      <c r="FIP838" s="399"/>
      <c r="FIQ838" s="399"/>
      <c r="FIR838" s="399"/>
      <c r="FIS838" s="399"/>
      <c r="FIT838" s="399"/>
      <c r="FIU838" s="399"/>
      <c r="FIV838" s="399"/>
      <c r="FIW838" s="399"/>
      <c r="FIX838" s="399"/>
      <c r="FIY838" s="399"/>
      <c r="FIZ838" s="399"/>
      <c r="FJA838" s="399"/>
      <c r="FJB838" s="399"/>
      <c r="FJC838" s="399"/>
      <c r="FJD838" s="399"/>
      <c r="FJE838" s="399"/>
      <c r="FJF838" s="399"/>
      <c r="FJG838" s="399"/>
      <c r="FJH838" s="399"/>
      <c r="FJI838" s="399"/>
      <c r="FJJ838" s="399"/>
      <c r="FJK838" s="399"/>
      <c r="FJL838" s="399"/>
      <c r="FJM838" s="399"/>
      <c r="FJN838" s="399"/>
      <c r="FJO838" s="399"/>
      <c r="FJP838" s="399"/>
      <c r="FJQ838" s="399"/>
      <c r="FJR838" s="399"/>
      <c r="FJS838" s="399"/>
      <c r="FJT838" s="399"/>
      <c r="FJU838" s="399"/>
      <c r="FJV838" s="399"/>
      <c r="FJW838" s="399"/>
      <c r="FJX838" s="399"/>
      <c r="FJY838" s="399"/>
      <c r="FJZ838" s="399"/>
      <c r="FKA838" s="399"/>
      <c r="FKB838" s="399"/>
      <c r="FKC838" s="399"/>
      <c r="FKD838" s="399"/>
      <c r="FKE838" s="399"/>
      <c r="FKF838" s="399"/>
      <c r="FKG838" s="399"/>
      <c r="FKH838" s="399"/>
      <c r="FKI838" s="399"/>
      <c r="FKJ838" s="399"/>
      <c r="FKK838" s="399"/>
      <c r="FKL838" s="399"/>
      <c r="FKM838" s="399"/>
      <c r="FKN838" s="399"/>
      <c r="FKO838" s="399"/>
      <c r="FKP838" s="399"/>
      <c r="FKQ838" s="399"/>
      <c r="FKR838" s="399"/>
      <c r="FKS838" s="399"/>
      <c r="FKT838" s="399"/>
      <c r="FKU838" s="399"/>
      <c r="FKV838" s="399"/>
      <c r="FKW838" s="399"/>
      <c r="FKX838" s="399"/>
      <c r="FKY838" s="399"/>
      <c r="FKZ838" s="399"/>
      <c r="FLA838" s="399"/>
      <c r="FLB838" s="399"/>
      <c r="FLC838" s="399"/>
      <c r="FLD838" s="399"/>
      <c r="FLE838" s="399"/>
      <c r="FLF838" s="399"/>
      <c r="FLG838" s="399"/>
      <c r="FLH838" s="399"/>
      <c r="FLI838" s="399"/>
      <c r="FLJ838" s="399"/>
      <c r="FLK838" s="399"/>
      <c r="FLL838" s="399"/>
      <c r="FLM838" s="399"/>
      <c r="FLN838" s="399"/>
      <c r="FLO838" s="399"/>
      <c r="FLP838" s="399"/>
      <c r="FLQ838" s="399"/>
      <c r="FLR838" s="399"/>
      <c r="FLS838" s="399"/>
      <c r="FLT838" s="399"/>
      <c r="FLU838" s="399"/>
      <c r="FLV838" s="399"/>
      <c r="FLW838" s="399"/>
      <c r="FLX838" s="399"/>
      <c r="FLY838" s="399"/>
      <c r="FLZ838" s="399"/>
      <c r="FMA838" s="399"/>
      <c r="FMB838" s="399"/>
      <c r="FMC838" s="399"/>
      <c r="FMD838" s="399"/>
      <c r="FME838" s="399"/>
      <c r="FMF838" s="399"/>
      <c r="FMG838" s="399"/>
      <c r="FMH838" s="399"/>
      <c r="FMI838" s="399"/>
      <c r="FMJ838" s="399"/>
      <c r="FMK838" s="399"/>
      <c r="FML838" s="399"/>
      <c r="FMM838" s="399"/>
      <c r="FMN838" s="399"/>
      <c r="FMO838" s="399"/>
      <c r="FMP838" s="399"/>
      <c r="FMQ838" s="399"/>
      <c r="FMR838" s="399"/>
      <c r="FMS838" s="399"/>
      <c r="FMT838" s="399"/>
      <c r="FMU838" s="399"/>
      <c r="FMV838" s="399"/>
      <c r="FMW838" s="399"/>
      <c r="FMX838" s="399"/>
      <c r="FMY838" s="399"/>
      <c r="FMZ838" s="399"/>
      <c r="FNA838" s="399"/>
      <c r="FNB838" s="399"/>
      <c r="FNC838" s="399"/>
      <c r="FND838" s="399"/>
      <c r="FNE838" s="399"/>
      <c r="FNF838" s="399"/>
      <c r="FNG838" s="399"/>
      <c r="FNH838" s="399"/>
      <c r="FNI838" s="399"/>
      <c r="FNJ838" s="399"/>
      <c r="FNK838" s="399"/>
      <c r="FNL838" s="399"/>
      <c r="FNM838" s="399"/>
      <c r="FNN838" s="399"/>
      <c r="FNO838" s="399"/>
      <c r="FNP838" s="399"/>
      <c r="FNQ838" s="399"/>
      <c r="FNR838" s="399"/>
      <c r="FNS838" s="399"/>
      <c r="FNT838" s="399"/>
      <c r="FNU838" s="399"/>
      <c r="FNV838" s="399"/>
      <c r="FNW838" s="399"/>
      <c r="FNX838" s="399"/>
      <c r="FNY838" s="399"/>
      <c r="FNZ838" s="399"/>
      <c r="FOA838" s="399"/>
      <c r="FOB838" s="399"/>
      <c r="FOC838" s="399"/>
      <c r="FOD838" s="399"/>
      <c r="FOE838" s="399"/>
      <c r="FOF838" s="399"/>
      <c r="FOG838" s="399"/>
      <c r="FOH838" s="399"/>
      <c r="FOI838" s="399"/>
      <c r="FOJ838" s="399"/>
      <c r="FOK838" s="399"/>
      <c r="FOL838" s="399"/>
      <c r="FOM838" s="399"/>
      <c r="FON838" s="399"/>
      <c r="FOO838" s="399"/>
      <c r="FOP838" s="399"/>
      <c r="FOQ838" s="399"/>
      <c r="FOR838" s="399"/>
      <c r="FOS838" s="399"/>
      <c r="FOT838" s="399"/>
      <c r="FOU838" s="399"/>
      <c r="FOV838" s="399"/>
      <c r="FOW838" s="399"/>
      <c r="FOX838" s="399"/>
      <c r="FOY838" s="399"/>
      <c r="FOZ838" s="399"/>
      <c r="FPA838" s="399"/>
      <c r="FPB838" s="399"/>
      <c r="FPC838" s="399"/>
      <c r="FPD838" s="399"/>
      <c r="FPE838" s="399"/>
      <c r="FPF838" s="399"/>
      <c r="FPG838" s="399"/>
      <c r="FPH838" s="399"/>
      <c r="FPI838" s="399"/>
      <c r="FPJ838" s="399"/>
      <c r="FPK838" s="399"/>
      <c r="FPL838" s="399"/>
      <c r="FPM838" s="399"/>
      <c r="FPN838" s="399"/>
      <c r="FPO838" s="399"/>
      <c r="FPP838" s="399"/>
      <c r="FPQ838" s="399"/>
      <c r="FPR838" s="399"/>
      <c r="FPS838" s="399"/>
      <c r="FPT838" s="399"/>
      <c r="FPU838" s="399"/>
      <c r="FPV838" s="399"/>
      <c r="FPW838" s="399"/>
      <c r="FPX838" s="399"/>
      <c r="FPY838" s="399"/>
      <c r="FPZ838" s="399"/>
      <c r="FQA838" s="399"/>
      <c r="FQB838" s="399"/>
      <c r="FQC838" s="399"/>
      <c r="FQD838" s="399"/>
      <c r="FQE838" s="399"/>
      <c r="FQF838" s="399"/>
      <c r="FQG838" s="399"/>
      <c r="FQH838" s="399"/>
      <c r="FQI838" s="399"/>
      <c r="FQJ838" s="399"/>
      <c r="FQK838" s="399"/>
      <c r="FQL838" s="399"/>
      <c r="FQM838" s="399"/>
      <c r="FQN838" s="399"/>
      <c r="FQO838" s="399"/>
      <c r="FQP838" s="399"/>
      <c r="FQQ838" s="399"/>
      <c r="FQR838" s="399"/>
      <c r="FQS838" s="399"/>
      <c r="FQT838" s="399"/>
      <c r="FQU838" s="399"/>
      <c r="FQV838" s="399"/>
      <c r="FQW838" s="399"/>
      <c r="FQX838" s="399"/>
      <c r="FQY838" s="399"/>
      <c r="FQZ838" s="399"/>
      <c r="FRA838" s="399"/>
      <c r="FRB838" s="399"/>
      <c r="FRC838" s="399"/>
      <c r="FRD838" s="399"/>
      <c r="FRE838" s="399"/>
      <c r="FRF838" s="399"/>
      <c r="FRG838" s="399"/>
      <c r="FRH838" s="399"/>
      <c r="FRI838" s="399"/>
      <c r="FRJ838" s="399"/>
      <c r="FRK838" s="399"/>
      <c r="FRL838" s="399"/>
      <c r="FRM838" s="399"/>
      <c r="FRN838" s="399"/>
      <c r="FRO838" s="399"/>
      <c r="FRP838" s="399"/>
      <c r="FRQ838" s="399"/>
      <c r="FRR838" s="399"/>
      <c r="FRS838" s="399"/>
      <c r="FRT838" s="399"/>
      <c r="FRU838" s="399"/>
      <c r="FRV838" s="399"/>
      <c r="FRW838" s="399"/>
      <c r="FRX838" s="399"/>
      <c r="FRY838" s="399"/>
      <c r="FRZ838" s="399"/>
      <c r="FSA838" s="399"/>
      <c r="FSB838" s="399"/>
      <c r="FSC838" s="399"/>
      <c r="FSD838" s="399"/>
      <c r="FSE838" s="399"/>
      <c r="FSF838" s="399"/>
      <c r="FSG838" s="399"/>
      <c r="FSH838" s="399"/>
      <c r="FSI838" s="399"/>
      <c r="FSJ838" s="399"/>
      <c r="FSK838" s="399"/>
      <c r="FSL838" s="399"/>
      <c r="FSM838" s="399"/>
      <c r="FSN838" s="399"/>
      <c r="FSO838" s="399"/>
      <c r="FSP838" s="399"/>
      <c r="FSQ838" s="399"/>
      <c r="FSR838" s="399"/>
      <c r="FSS838" s="399"/>
      <c r="FST838" s="399"/>
      <c r="FSU838" s="399"/>
      <c r="FSV838" s="399"/>
      <c r="FSW838" s="399"/>
      <c r="FSX838" s="399"/>
      <c r="FSY838" s="399"/>
      <c r="FSZ838" s="399"/>
      <c r="FTA838" s="399"/>
      <c r="FTB838" s="399"/>
      <c r="FTC838" s="399"/>
      <c r="FTD838" s="399"/>
      <c r="FTE838" s="399"/>
      <c r="FTF838" s="399"/>
      <c r="FTG838" s="399"/>
      <c r="FTH838" s="399"/>
      <c r="FTI838" s="399"/>
      <c r="FTJ838" s="399"/>
      <c r="FTK838" s="399"/>
      <c r="FTL838" s="399"/>
      <c r="FTM838" s="399"/>
      <c r="FTN838" s="399"/>
      <c r="FTO838" s="399"/>
      <c r="FTP838" s="399"/>
      <c r="FTQ838" s="399"/>
      <c r="FTR838" s="399"/>
      <c r="FTS838" s="399"/>
      <c r="FTT838" s="399"/>
      <c r="FTU838" s="399"/>
      <c r="FTV838" s="399"/>
      <c r="FTW838" s="399"/>
      <c r="FTX838" s="399"/>
      <c r="FTY838" s="399"/>
      <c r="FTZ838" s="399"/>
      <c r="FUA838" s="399"/>
      <c r="FUB838" s="399"/>
      <c r="FUC838" s="399"/>
      <c r="FUD838" s="399"/>
      <c r="FUE838" s="399"/>
      <c r="FUF838" s="399"/>
      <c r="FUG838" s="399"/>
      <c r="FUH838" s="399"/>
      <c r="FUI838" s="399"/>
      <c r="FUJ838" s="399"/>
      <c r="FUK838" s="399"/>
      <c r="FUL838" s="399"/>
      <c r="FUM838" s="399"/>
      <c r="FUN838" s="399"/>
      <c r="FUO838" s="399"/>
      <c r="FUP838" s="399"/>
      <c r="FUQ838" s="399"/>
      <c r="FUR838" s="399"/>
      <c r="FUS838" s="399"/>
      <c r="FUT838" s="399"/>
      <c r="FUU838" s="399"/>
      <c r="FUV838" s="399"/>
      <c r="FUW838" s="399"/>
      <c r="FUX838" s="399"/>
      <c r="FUY838" s="399"/>
      <c r="FUZ838" s="399"/>
      <c r="FVA838" s="399"/>
      <c r="FVB838" s="399"/>
      <c r="FVC838" s="399"/>
      <c r="FVD838" s="399"/>
      <c r="FVE838" s="399"/>
      <c r="FVF838" s="399"/>
      <c r="FVG838" s="399"/>
      <c r="FVH838" s="399"/>
      <c r="FVI838" s="399"/>
      <c r="FVJ838" s="399"/>
      <c r="FVK838" s="399"/>
      <c r="FVL838" s="399"/>
      <c r="FVM838" s="399"/>
      <c r="FVN838" s="399"/>
      <c r="FVO838" s="399"/>
      <c r="FVP838" s="399"/>
      <c r="FVQ838" s="399"/>
      <c r="FVR838" s="399"/>
      <c r="FVS838" s="399"/>
      <c r="FVT838" s="399"/>
      <c r="FVU838" s="399"/>
      <c r="FVV838" s="399"/>
      <c r="FVW838" s="399"/>
      <c r="FVX838" s="399"/>
      <c r="FVY838" s="399"/>
      <c r="FVZ838" s="399"/>
      <c r="FWA838" s="399"/>
      <c r="FWB838" s="399"/>
      <c r="FWC838" s="399"/>
      <c r="FWD838" s="399"/>
      <c r="FWE838" s="399"/>
      <c r="FWF838" s="399"/>
      <c r="FWG838" s="399"/>
      <c r="FWH838" s="399"/>
      <c r="FWI838" s="399"/>
      <c r="FWJ838" s="399"/>
      <c r="FWK838" s="399"/>
      <c r="FWL838" s="399"/>
      <c r="FWM838" s="399"/>
      <c r="FWN838" s="399"/>
      <c r="FWO838" s="399"/>
      <c r="FWP838" s="399"/>
      <c r="FWQ838" s="399"/>
      <c r="FWR838" s="399"/>
      <c r="FWS838" s="399"/>
      <c r="FWT838" s="399"/>
      <c r="FWU838" s="399"/>
      <c r="FWV838" s="399"/>
      <c r="FWW838" s="399"/>
      <c r="FWX838" s="399"/>
      <c r="FWY838" s="399"/>
      <c r="FWZ838" s="399"/>
      <c r="FXA838" s="399"/>
      <c r="FXB838" s="399"/>
      <c r="FXC838" s="399"/>
      <c r="FXD838" s="399"/>
      <c r="FXE838" s="399"/>
      <c r="FXF838" s="399"/>
      <c r="FXG838" s="399"/>
      <c r="FXH838" s="399"/>
      <c r="FXI838" s="399"/>
      <c r="FXJ838" s="399"/>
      <c r="FXK838" s="399"/>
      <c r="FXL838" s="399"/>
      <c r="FXM838" s="399"/>
      <c r="FXN838" s="399"/>
      <c r="FXO838" s="399"/>
      <c r="FXP838" s="399"/>
      <c r="FXQ838" s="399"/>
      <c r="FXR838" s="399"/>
      <c r="FXS838" s="399"/>
      <c r="FXT838" s="399"/>
      <c r="FXU838" s="399"/>
      <c r="FXV838" s="399"/>
      <c r="FXW838" s="399"/>
      <c r="FXX838" s="399"/>
      <c r="FXY838" s="399"/>
      <c r="FXZ838" s="399"/>
      <c r="FYA838" s="399"/>
      <c r="FYB838" s="399"/>
      <c r="FYC838" s="399"/>
      <c r="FYD838" s="399"/>
      <c r="FYE838" s="399"/>
      <c r="FYF838" s="399"/>
      <c r="FYG838" s="399"/>
      <c r="FYH838" s="399"/>
      <c r="FYI838" s="399"/>
      <c r="FYJ838" s="399"/>
      <c r="FYK838" s="399"/>
      <c r="FYL838" s="399"/>
      <c r="FYM838" s="399"/>
      <c r="FYN838" s="399"/>
      <c r="FYO838" s="399"/>
      <c r="FYP838" s="399"/>
      <c r="FYQ838" s="399"/>
      <c r="FYR838" s="399"/>
      <c r="FYS838" s="399"/>
      <c r="FYT838" s="399"/>
      <c r="FYU838" s="399"/>
      <c r="FYV838" s="399"/>
      <c r="FYW838" s="399"/>
      <c r="FYX838" s="399"/>
      <c r="FYY838" s="399"/>
      <c r="FYZ838" s="399"/>
      <c r="FZA838" s="399"/>
      <c r="FZB838" s="399"/>
      <c r="FZC838" s="399"/>
      <c r="FZD838" s="399"/>
      <c r="FZE838" s="399"/>
      <c r="FZF838" s="399"/>
      <c r="FZG838" s="399"/>
      <c r="FZH838" s="399"/>
      <c r="FZI838" s="399"/>
      <c r="FZJ838" s="399"/>
      <c r="FZK838" s="399"/>
      <c r="FZL838" s="399"/>
      <c r="FZM838" s="399"/>
      <c r="FZN838" s="399"/>
      <c r="FZO838" s="399"/>
      <c r="FZP838" s="399"/>
      <c r="FZQ838" s="399"/>
      <c r="FZR838" s="399"/>
      <c r="FZS838" s="399"/>
      <c r="FZT838" s="399"/>
      <c r="FZU838" s="399"/>
      <c r="FZV838" s="399"/>
      <c r="FZW838" s="399"/>
      <c r="FZX838" s="399"/>
      <c r="FZY838" s="399"/>
      <c r="FZZ838" s="399"/>
      <c r="GAA838" s="399"/>
      <c r="GAB838" s="399"/>
      <c r="GAC838" s="399"/>
      <c r="GAD838" s="399"/>
      <c r="GAE838" s="399"/>
      <c r="GAF838" s="399"/>
      <c r="GAG838" s="399"/>
      <c r="GAH838" s="399"/>
      <c r="GAI838" s="399"/>
      <c r="GAJ838" s="399"/>
      <c r="GAK838" s="399"/>
      <c r="GAL838" s="399"/>
      <c r="GAM838" s="399"/>
      <c r="GAN838" s="399"/>
      <c r="GAO838" s="399"/>
      <c r="GAP838" s="399"/>
      <c r="GAQ838" s="399"/>
      <c r="GAR838" s="399"/>
      <c r="GAS838" s="399"/>
      <c r="GAT838" s="399"/>
      <c r="GAU838" s="399"/>
      <c r="GAV838" s="399"/>
      <c r="GAW838" s="399"/>
      <c r="GAX838" s="399"/>
      <c r="GAY838" s="399"/>
      <c r="GAZ838" s="399"/>
      <c r="GBA838" s="399"/>
      <c r="GBB838" s="399"/>
      <c r="GBC838" s="399"/>
      <c r="GBD838" s="399"/>
      <c r="GBE838" s="399"/>
      <c r="GBF838" s="399"/>
      <c r="GBG838" s="399"/>
      <c r="GBH838" s="399"/>
      <c r="GBI838" s="399"/>
      <c r="GBJ838" s="399"/>
      <c r="GBK838" s="399"/>
      <c r="GBL838" s="399"/>
      <c r="GBM838" s="399"/>
      <c r="GBN838" s="399"/>
      <c r="GBO838" s="399"/>
      <c r="GBP838" s="399"/>
      <c r="GBQ838" s="399"/>
      <c r="GBR838" s="399"/>
      <c r="GBS838" s="399"/>
      <c r="GBT838" s="399"/>
      <c r="GBU838" s="399"/>
      <c r="GBV838" s="399"/>
      <c r="GBW838" s="399"/>
      <c r="GBX838" s="399"/>
      <c r="GBY838" s="399"/>
      <c r="GBZ838" s="399"/>
      <c r="GCA838" s="399"/>
      <c r="GCB838" s="399"/>
      <c r="GCC838" s="399"/>
      <c r="GCD838" s="399"/>
      <c r="GCE838" s="399"/>
      <c r="GCF838" s="399"/>
      <c r="GCG838" s="399"/>
      <c r="GCH838" s="399"/>
      <c r="GCI838" s="399"/>
      <c r="GCJ838" s="399"/>
      <c r="GCK838" s="399"/>
      <c r="GCL838" s="399"/>
      <c r="GCM838" s="399"/>
      <c r="GCN838" s="399"/>
      <c r="GCO838" s="399"/>
      <c r="GCP838" s="399"/>
      <c r="GCQ838" s="399"/>
      <c r="GCR838" s="399"/>
      <c r="GCS838" s="399"/>
      <c r="GCT838" s="399"/>
      <c r="GCU838" s="399"/>
      <c r="GCV838" s="399"/>
      <c r="GCW838" s="399"/>
      <c r="GCX838" s="399"/>
      <c r="GCY838" s="399"/>
      <c r="GCZ838" s="399"/>
      <c r="GDA838" s="399"/>
      <c r="GDB838" s="399"/>
      <c r="GDC838" s="399"/>
      <c r="GDD838" s="399"/>
      <c r="GDE838" s="399"/>
      <c r="GDF838" s="399"/>
      <c r="GDG838" s="399"/>
      <c r="GDH838" s="399"/>
      <c r="GDI838" s="399"/>
      <c r="GDJ838" s="399"/>
      <c r="GDK838" s="399"/>
      <c r="GDL838" s="399"/>
      <c r="GDM838" s="399"/>
      <c r="GDN838" s="399"/>
      <c r="GDO838" s="399"/>
      <c r="GDP838" s="399"/>
      <c r="GDQ838" s="399"/>
      <c r="GDR838" s="399"/>
      <c r="GDS838" s="399"/>
      <c r="GDT838" s="399"/>
      <c r="GDU838" s="399"/>
      <c r="GDV838" s="399"/>
      <c r="GDW838" s="399"/>
      <c r="GDX838" s="399"/>
      <c r="GDY838" s="399"/>
      <c r="GDZ838" s="399"/>
      <c r="GEA838" s="399"/>
      <c r="GEB838" s="399"/>
      <c r="GEC838" s="399"/>
      <c r="GED838" s="399"/>
      <c r="GEE838" s="399"/>
      <c r="GEF838" s="399"/>
      <c r="GEG838" s="399"/>
      <c r="GEH838" s="399"/>
      <c r="GEI838" s="399"/>
      <c r="GEJ838" s="399"/>
      <c r="GEK838" s="399"/>
      <c r="GEL838" s="399"/>
      <c r="GEM838" s="399"/>
      <c r="GEN838" s="399"/>
      <c r="GEO838" s="399"/>
      <c r="GEP838" s="399"/>
      <c r="GEQ838" s="399"/>
      <c r="GER838" s="399"/>
      <c r="GES838" s="399"/>
      <c r="GET838" s="399"/>
      <c r="GEU838" s="399"/>
      <c r="GEV838" s="399"/>
      <c r="GEW838" s="399"/>
      <c r="GEX838" s="399"/>
      <c r="GEY838" s="399"/>
      <c r="GEZ838" s="399"/>
      <c r="GFA838" s="399"/>
      <c r="GFB838" s="399"/>
      <c r="GFC838" s="399"/>
      <c r="GFD838" s="399"/>
      <c r="GFE838" s="399"/>
      <c r="GFF838" s="399"/>
      <c r="GFG838" s="399"/>
      <c r="GFH838" s="399"/>
      <c r="GFI838" s="399"/>
      <c r="GFJ838" s="399"/>
      <c r="GFK838" s="399"/>
      <c r="GFL838" s="399"/>
      <c r="GFM838" s="399"/>
      <c r="GFN838" s="399"/>
      <c r="GFO838" s="399"/>
      <c r="GFP838" s="399"/>
      <c r="GFQ838" s="399"/>
      <c r="GFR838" s="399"/>
      <c r="GFS838" s="399"/>
      <c r="GFT838" s="399"/>
      <c r="GFU838" s="399"/>
      <c r="GFV838" s="399"/>
      <c r="GFW838" s="399"/>
      <c r="GFX838" s="399"/>
      <c r="GFY838" s="399"/>
      <c r="GFZ838" s="399"/>
      <c r="GGA838" s="399"/>
      <c r="GGB838" s="399"/>
      <c r="GGC838" s="399"/>
      <c r="GGD838" s="399"/>
      <c r="GGE838" s="399"/>
      <c r="GGF838" s="399"/>
      <c r="GGG838" s="399"/>
      <c r="GGH838" s="399"/>
      <c r="GGI838" s="399"/>
      <c r="GGJ838" s="399"/>
      <c r="GGK838" s="399"/>
      <c r="GGL838" s="399"/>
      <c r="GGM838" s="399"/>
      <c r="GGN838" s="399"/>
      <c r="GGO838" s="399"/>
      <c r="GGP838" s="399"/>
      <c r="GGQ838" s="399"/>
      <c r="GGR838" s="399"/>
      <c r="GGS838" s="399"/>
      <c r="GGT838" s="399"/>
      <c r="GGU838" s="399"/>
      <c r="GGV838" s="399"/>
      <c r="GGW838" s="399"/>
      <c r="GGX838" s="399"/>
      <c r="GGY838" s="399"/>
      <c r="GGZ838" s="399"/>
      <c r="GHA838" s="399"/>
      <c r="GHB838" s="399"/>
      <c r="GHC838" s="399"/>
      <c r="GHD838" s="399"/>
      <c r="GHE838" s="399"/>
      <c r="GHF838" s="399"/>
      <c r="GHG838" s="399"/>
      <c r="GHH838" s="399"/>
      <c r="GHI838" s="399"/>
      <c r="GHJ838" s="399"/>
      <c r="GHK838" s="399"/>
      <c r="GHL838" s="399"/>
      <c r="GHM838" s="399"/>
      <c r="GHN838" s="399"/>
      <c r="GHO838" s="399"/>
      <c r="GHP838" s="399"/>
      <c r="GHQ838" s="399"/>
      <c r="GHR838" s="399"/>
      <c r="GHS838" s="399"/>
      <c r="GHT838" s="399"/>
      <c r="GHU838" s="399"/>
      <c r="GHV838" s="399"/>
      <c r="GHW838" s="399"/>
      <c r="GHX838" s="399"/>
      <c r="GHY838" s="399"/>
      <c r="GHZ838" s="399"/>
      <c r="GIA838" s="399"/>
      <c r="GIB838" s="399"/>
      <c r="GIC838" s="399"/>
      <c r="GID838" s="399"/>
      <c r="GIE838" s="399"/>
      <c r="GIF838" s="399"/>
      <c r="GIG838" s="399"/>
      <c r="GIH838" s="399"/>
      <c r="GII838" s="399"/>
      <c r="GIJ838" s="399"/>
      <c r="GIK838" s="399"/>
      <c r="GIL838" s="399"/>
      <c r="GIM838" s="399"/>
      <c r="GIN838" s="399"/>
      <c r="GIO838" s="399"/>
      <c r="GIP838" s="399"/>
      <c r="GIQ838" s="399"/>
      <c r="GIR838" s="399"/>
      <c r="GIS838" s="399"/>
      <c r="GIT838" s="399"/>
      <c r="GIU838" s="399"/>
      <c r="GIV838" s="399"/>
      <c r="GIW838" s="399"/>
      <c r="GIX838" s="399"/>
      <c r="GIY838" s="399"/>
      <c r="GIZ838" s="399"/>
      <c r="GJA838" s="399"/>
      <c r="GJB838" s="399"/>
      <c r="GJC838" s="399"/>
      <c r="GJD838" s="399"/>
      <c r="GJE838" s="399"/>
      <c r="GJF838" s="399"/>
      <c r="GJG838" s="399"/>
      <c r="GJH838" s="399"/>
      <c r="GJI838" s="399"/>
      <c r="GJJ838" s="399"/>
      <c r="GJK838" s="399"/>
      <c r="GJL838" s="399"/>
      <c r="GJM838" s="399"/>
      <c r="GJN838" s="399"/>
      <c r="GJO838" s="399"/>
      <c r="GJP838" s="399"/>
      <c r="GJQ838" s="399"/>
      <c r="GJR838" s="399"/>
      <c r="GJS838" s="399"/>
      <c r="GJT838" s="399"/>
      <c r="GJU838" s="399"/>
      <c r="GJV838" s="399"/>
      <c r="GJW838" s="399"/>
      <c r="GJX838" s="399"/>
      <c r="GJY838" s="399"/>
      <c r="GJZ838" s="399"/>
      <c r="GKA838" s="399"/>
      <c r="GKB838" s="399"/>
      <c r="GKC838" s="399"/>
      <c r="GKD838" s="399"/>
      <c r="GKE838" s="399"/>
      <c r="GKF838" s="399"/>
      <c r="GKG838" s="399"/>
      <c r="GKH838" s="399"/>
      <c r="GKI838" s="399"/>
      <c r="GKJ838" s="399"/>
      <c r="GKK838" s="399"/>
      <c r="GKL838" s="399"/>
      <c r="GKM838" s="399"/>
      <c r="GKN838" s="399"/>
      <c r="GKO838" s="399"/>
      <c r="GKP838" s="399"/>
      <c r="GKQ838" s="399"/>
      <c r="GKR838" s="399"/>
      <c r="GKS838" s="399"/>
      <c r="GKT838" s="399"/>
      <c r="GKU838" s="399"/>
      <c r="GKV838" s="399"/>
      <c r="GKW838" s="399"/>
      <c r="GKX838" s="399"/>
      <c r="GKY838" s="399"/>
      <c r="GKZ838" s="399"/>
      <c r="GLA838" s="399"/>
      <c r="GLB838" s="399"/>
      <c r="GLC838" s="399"/>
      <c r="GLD838" s="399"/>
      <c r="GLE838" s="399"/>
      <c r="GLF838" s="399"/>
      <c r="GLG838" s="399"/>
      <c r="GLH838" s="399"/>
      <c r="GLI838" s="399"/>
      <c r="GLJ838" s="399"/>
      <c r="GLK838" s="399"/>
      <c r="GLL838" s="399"/>
      <c r="GLM838" s="399"/>
      <c r="GLN838" s="399"/>
      <c r="GLO838" s="399"/>
      <c r="GLP838" s="399"/>
      <c r="GLQ838" s="399"/>
      <c r="GLR838" s="399"/>
      <c r="GLS838" s="399"/>
      <c r="GLT838" s="399"/>
      <c r="GLU838" s="399"/>
      <c r="GLV838" s="399"/>
      <c r="GLW838" s="399"/>
      <c r="GLX838" s="399"/>
      <c r="GLY838" s="399"/>
      <c r="GLZ838" s="399"/>
      <c r="GMA838" s="399"/>
      <c r="GMB838" s="399"/>
      <c r="GMC838" s="399"/>
      <c r="GMD838" s="399"/>
      <c r="GME838" s="399"/>
      <c r="GMF838" s="399"/>
      <c r="GMG838" s="399"/>
      <c r="GMH838" s="399"/>
      <c r="GMI838" s="399"/>
      <c r="GMJ838" s="399"/>
      <c r="GMK838" s="399"/>
      <c r="GML838" s="399"/>
      <c r="GMM838" s="399"/>
      <c r="GMN838" s="399"/>
      <c r="GMO838" s="399"/>
      <c r="GMP838" s="399"/>
      <c r="GMQ838" s="399"/>
      <c r="GMR838" s="399"/>
      <c r="GMS838" s="399"/>
      <c r="GMT838" s="399"/>
      <c r="GMU838" s="399"/>
      <c r="GMV838" s="399"/>
      <c r="GMW838" s="399"/>
      <c r="GMX838" s="399"/>
      <c r="GMY838" s="399"/>
      <c r="GMZ838" s="399"/>
      <c r="GNA838" s="399"/>
      <c r="GNB838" s="399"/>
      <c r="GNC838" s="399"/>
      <c r="GND838" s="399"/>
      <c r="GNE838" s="399"/>
      <c r="GNF838" s="399"/>
      <c r="GNG838" s="399"/>
      <c r="GNH838" s="399"/>
      <c r="GNI838" s="399"/>
      <c r="GNJ838" s="399"/>
      <c r="GNK838" s="399"/>
      <c r="GNL838" s="399"/>
      <c r="GNM838" s="399"/>
      <c r="GNN838" s="399"/>
      <c r="GNO838" s="399"/>
      <c r="GNP838" s="399"/>
      <c r="GNQ838" s="399"/>
      <c r="GNR838" s="399"/>
      <c r="GNS838" s="399"/>
      <c r="GNT838" s="399"/>
      <c r="GNU838" s="399"/>
      <c r="GNV838" s="399"/>
      <c r="GNW838" s="399"/>
      <c r="GNX838" s="399"/>
      <c r="GNY838" s="399"/>
      <c r="GNZ838" s="399"/>
      <c r="GOA838" s="399"/>
      <c r="GOB838" s="399"/>
      <c r="GOC838" s="399"/>
      <c r="GOD838" s="399"/>
      <c r="GOE838" s="399"/>
      <c r="GOF838" s="399"/>
      <c r="GOG838" s="399"/>
      <c r="GOH838" s="399"/>
      <c r="GOI838" s="399"/>
      <c r="GOJ838" s="399"/>
      <c r="GOK838" s="399"/>
      <c r="GOL838" s="399"/>
      <c r="GOM838" s="399"/>
      <c r="GON838" s="399"/>
      <c r="GOO838" s="399"/>
      <c r="GOP838" s="399"/>
      <c r="GOQ838" s="399"/>
      <c r="GOR838" s="399"/>
      <c r="GOS838" s="399"/>
      <c r="GOT838" s="399"/>
      <c r="GOU838" s="399"/>
      <c r="GOV838" s="399"/>
      <c r="GOW838" s="399"/>
      <c r="GOX838" s="399"/>
      <c r="GOY838" s="399"/>
      <c r="GOZ838" s="399"/>
      <c r="GPA838" s="399"/>
      <c r="GPB838" s="399"/>
      <c r="GPC838" s="399"/>
      <c r="GPD838" s="399"/>
      <c r="GPE838" s="399"/>
      <c r="GPF838" s="399"/>
      <c r="GPG838" s="399"/>
      <c r="GPH838" s="399"/>
      <c r="GPI838" s="399"/>
      <c r="GPJ838" s="399"/>
      <c r="GPK838" s="399"/>
      <c r="GPL838" s="399"/>
      <c r="GPM838" s="399"/>
      <c r="GPN838" s="399"/>
      <c r="GPO838" s="399"/>
      <c r="GPP838" s="399"/>
      <c r="GPQ838" s="399"/>
      <c r="GPR838" s="399"/>
      <c r="GPS838" s="399"/>
      <c r="GPT838" s="399"/>
      <c r="GPU838" s="399"/>
      <c r="GPV838" s="399"/>
      <c r="GPW838" s="399"/>
      <c r="GPX838" s="399"/>
      <c r="GPY838" s="399"/>
      <c r="GPZ838" s="399"/>
      <c r="GQA838" s="399"/>
      <c r="GQB838" s="399"/>
      <c r="GQC838" s="399"/>
      <c r="GQD838" s="399"/>
      <c r="GQE838" s="399"/>
      <c r="GQF838" s="399"/>
      <c r="GQG838" s="399"/>
      <c r="GQH838" s="399"/>
      <c r="GQI838" s="399"/>
      <c r="GQJ838" s="399"/>
      <c r="GQK838" s="399"/>
      <c r="GQL838" s="399"/>
      <c r="GQM838" s="399"/>
      <c r="GQN838" s="399"/>
      <c r="GQO838" s="399"/>
      <c r="GQP838" s="399"/>
      <c r="GQQ838" s="399"/>
      <c r="GQR838" s="399"/>
      <c r="GQS838" s="399"/>
      <c r="GQT838" s="399"/>
      <c r="GQU838" s="399"/>
      <c r="GQV838" s="399"/>
      <c r="GQW838" s="399"/>
      <c r="GQX838" s="399"/>
      <c r="GQY838" s="399"/>
      <c r="GQZ838" s="399"/>
      <c r="GRA838" s="399"/>
      <c r="GRB838" s="399"/>
      <c r="GRC838" s="399"/>
      <c r="GRD838" s="399"/>
      <c r="GRE838" s="399"/>
      <c r="GRF838" s="399"/>
      <c r="GRG838" s="399"/>
      <c r="GRH838" s="399"/>
      <c r="GRI838" s="399"/>
      <c r="GRJ838" s="399"/>
      <c r="GRK838" s="399"/>
      <c r="GRL838" s="399"/>
      <c r="GRM838" s="399"/>
      <c r="GRN838" s="399"/>
      <c r="GRO838" s="399"/>
      <c r="GRP838" s="399"/>
      <c r="GRQ838" s="399"/>
      <c r="GRR838" s="399"/>
      <c r="GRS838" s="399"/>
      <c r="GRT838" s="399"/>
      <c r="GRU838" s="399"/>
      <c r="GRV838" s="399"/>
      <c r="GRW838" s="399"/>
      <c r="GRX838" s="399"/>
      <c r="GRY838" s="399"/>
      <c r="GRZ838" s="399"/>
      <c r="GSA838" s="399"/>
      <c r="GSB838" s="399"/>
      <c r="GSC838" s="399"/>
      <c r="GSD838" s="399"/>
      <c r="GSE838" s="399"/>
      <c r="GSF838" s="399"/>
      <c r="GSG838" s="399"/>
      <c r="GSH838" s="399"/>
      <c r="GSI838" s="399"/>
      <c r="GSJ838" s="399"/>
      <c r="GSK838" s="399"/>
      <c r="GSL838" s="399"/>
      <c r="GSM838" s="399"/>
      <c r="GSN838" s="399"/>
      <c r="GSO838" s="399"/>
      <c r="GSP838" s="399"/>
      <c r="GSQ838" s="399"/>
      <c r="GSR838" s="399"/>
      <c r="GSS838" s="399"/>
      <c r="GST838" s="399"/>
      <c r="GSU838" s="399"/>
      <c r="GSV838" s="399"/>
      <c r="GSW838" s="399"/>
      <c r="GSX838" s="399"/>
      <c r="GSY838" s="399"/>
      <c r="GSZ838" s="399"/>
      <c r="GTA838" s="399"/>
      <c r="GTB838" s="399"/>
      <c r="GTC838" s="399"/>
      <c r="GTD838" s="399"/>
      <c r="GTE838" s="399"/>
      <c r="GTF838" s="399"/>
      <c r="GTG838" s="399"/>
      <c r="GTH838" s="399"/>
      <c r="GTI838" s="399"/>
      <c r="GTJ838" s="399"/>
      <c r="GTK838" s="399"/>
      <c r="GTL838" s="399"/>
      <c r="GTM838" s="399"/>
      <c r="GTN838" s="399"/>
      <c r="GTO838" s="399"/>
      <c r="GTP838" s="399"/>
      <c r="GTQ838" s="399"/>
      <c r="GTR838" s="399"/>
      <c r="GTS838" s="399"/>
      <c r="GTT838" s="399"/>
      <c r="GTU838" s="399"/>
      <c r="GTV838" s="399"/>
      <c r="GTW838" s="399"/>
      <c r="GTX838" s="399"/>
      <c r="GTY838" s="399"/>
      <c r="GTZ838" s="399"/>
      <c r="GUA838" s="399"/>
      <c r="GUB838" s="399"/>
      <c r="GUC838" s="399"/>
      <c r="GUD838" s="399"/>
      <c r="GUE838" s="399"/>
      <c r="GUF838" s="399"/>
      <c r="GUG838" s="399"/>
      <c r="GUH838" s="399"/>
      <c r="GUI838" s="399"/>
      <c r="GUJ838" s="399"/>
      <c r="GUK838" s="399"/>
      <c r="GUL838" s="399"/>
      <c r="GUM838" s="399"/>
      <c r="GUN838" s="399"/>
      <c r="GUO838" s="399"/>
      <c r="GUP838" s="399"/>
      <c r="GUQ838" s="399"/>
      <c r="GUR838" s="399"/>
      <c r="GUS838" s="399"/>
      <c r="GUT838" s="399"/>
      <c r="GUU838" s="399"/>
      <c r="GUV838" s="399"/>
      <c r="GUW838" s="399"/>
      <c r="GUX838" s="399"/>
      <c r="GUY838" s="399"/>
      <c r="GUZ838" s="399"/>
      <c r="GVA838" s="399"/>
      <c r="GVB838" s="399"/>
      <c r="GVC838" s="399"/>
      <c r="GVD838" s="399"/>
      <c r="GVE838" s="399"/>
      <c r="GVF838" s="399"/>
      <c r="GVG838" s="399"/>
      <c r="GVH838" s="399"/>
      <c r="GVI838" s="399"/>
      <c r="GVJ838" s="399"/>
      <c r="GVK838" s="399"/>
      <c r="GVL838" s="399"/>
      <c r="GVM838" s="399"/>
      <c r="GVN838" s="399"/>
      <c r="GVO838" s="399"/>
      <c r="GVP838" s="399"/>
      <c r="GVQ838" s="399"/>
      <c r="GVR838" s="399"/>
      <c r="GVS838" s="399"/>
      <c r="GVT838" s="399"/>
      <c r="GVU838" s="399"/>
      <c r="GVV838" s="399"/>
      <c r="GVW838" s="399"/>
      <c r="GVX838" s="399"/>
      <c r="GVY838" s="399"/>
      <c r="GVZ838" s="399"/>
      <c r="GWA838" s="399"/>
      <c r="GWB838" s="399"/>
      <c r="GWC838" s="399"/>
      <c r="GWD838" s="399"/>
      <c r="GWE838" s="399"/>
      <c r="GWF838" s="399"/>
      <c r="GWG838" s="399"/>
      <c r="GWH838" s="399"/>
      <c r="GWI838" s="399"/>
      <c r="GWJ838" s="399"/>
      <c r="GWK838" s="399"/>
      <c r="GWL838" s="399"/>
      <c r="GWM838" s="399"/>
      <c r="GWN838" s="399"/>
      <c r="GWO838" s="399"/>
      <c r="GWP838" s="399"/>
      <c r="GWQ838" s="399"/>
      <c r="GWR838" s="399"/>
      <c r="GWS838" s="399"/>
      <c r="GWT838" s="399"/>
      <c r="GWU838" s="399"/>
      <c r="GWV838" s="399"/>
      <c r="GWW838" s="399"/>
      <c r="GWX838" s="399"/>
      <c r="GWY838" s="399"/>
      <c r="GWZ838" s="399"/>
      <c r="GXA838" s="399"/>
      <c r="GXB838" s="399"/>
      <c r="GXC838" s="399"/>
      <c r="GXD838" s="399"/>
      <c r="GXE838" s="399"/>
      <c r="GXF838" s="399"/>
      <c r="GXG838" s="399"/>
      <c r="GXH838" s="399"/>
      <c r="GXI838" s="399"/>
      <c r="GXJ838" s="399"/>
      <c r="GXK838" s="399"/>
      <c r="GXL838" s="399"/>
      <c r="GXM838" s="399"/>
      <c r="GXN838" s="399"/>
      <c r="GXO838" s="399"/>
      <c r="GXP838" s="399"/>
      <c r="GXQ838" s="399"/>
      <c r="GXR838" s="399"/>
      <c r="GXS838" s="399"/>
      <c r="GXT838" s="399"/>
      <c r="GXU838" s="399"/>
      <c r="GXV838" s="399"/>
      <c r="GXW838" s="399"/>
      <c r="GXX838" s="399"/>
      <c r="GXY838" s="399"/>
      <c r="GXZ838" s="399"/>
      <c r="GYA838" s="399"/>
      <c r="GYB838" s="399"/>
      <c r="GYC838" s="399"/>
      <c r="GYD838" s="399"/>
      <c r="GYE838" s="399"/>
      <c r="GYF838" s="399"/>
      <c r="GYG838" s="399"/>
      <c r="GYH838" s="399"/>
      <c r="GYI838" s="399"/>
      <c r="GYJ838" s="399"/>
      <c r="GYK838" s="399"/>
      <c r="GYL838" s="399"/>
      <c r="GYM838" s="399"/>
      <c r="GYN838" s="399"/>
      <c r="GYO838" s="399"/>
      <c r="GYP838" s="399"/>
      <c r="GYQ838" s="399"/>
      <c r="GYR838" s="399"/>
      <c r="GYS838" s="399"/>
      <c r="GYT838" s="399"/>
      <c r="GYU838" s="399"/>
      <c r="GYV838" s="399"/>
      <c r="GYW838" s="399"/>
      <c r="GYX838" s="399"/>
      <c r="GYY838" s="399"/>
      <c r="GYZ838" s="399"/>
      <c r="GZA838" s="399"/>
      <c r="GZB838" s="399"/>
      <c r="GZC838" s="399"/>
      <c r="GZD838" s="399"/>
      <c r="GZE838" s="399"/>
      <c r="GZF838" s="399"/>
      <c r="GZG838" s="399"/>
      <c r="GZH838" s="399"/>
      <c r="GZI838" s="399"/>
      <c r="GZJ838" s="399"/>
      <c r="GZK838" s="399"/>
      <c r="GZL838" s="399"/>
      <c r="GZM838" s="399"/>
      <c r="GZN838" s="399"/>
      <c r="GZO838" s="399"/>
      <c r="GZP838" s="399"/>
      <c r="GZQ838" s="399"/>
      <c r="GZR838" s="399"/>
      <c r="GZS838" s="399"/>
      <c r="GZT838" s="399"/>
      <c r="GZU838" s="399"/>
      <c r="GZV838" s="399"/>
      <c r="GZW838" s="399"/>
      <c r="GZX838" s="399"/>
      <c r="GZY838" s="399"/>
      <c r="GZZ838" s="399"/>
      <c r="HAA838" s="399"/>
      <c r="HAB838" s="399"/>
      <c r="HAC838" s="399"/>
      <c r="HAD838" s="399"/>
      <c r="HAE838" s="399"/>
      <c r="HAF838" s="399"/>
      <c r="HAG838" s="399"/>
      <c r="HAH838" s="399"/>
      <c r="HAI838" s="399"/>
      <c r="HAJ838" s="399"/>
      <c r="HAK838" s="399"/>
      <c r="HAL838" s="399"/>
      <c r="HAM838" s="399"/>
      <c r="HAN838" s="399"/>
      <c r="HAO838" s="399"/>
      <c r="HAP838" s="399"/>
      <c r="HAQ838" s="399"/>
      <c r="HAR838" s="399"/>
      <c r="HAS838" s="399"/>
      <c r="HAT838" s="399"/>
      <c r="HAU838" s="399"/>
      <c r="HAV838" s="399"/>
      <c r="HAW838" s="399"/>
      <c r="HAX838" s="399"/>
      <c r="HAY838" s="399"/>
      <c r="HAZ838" s="399"/>
      <c r="HBA838" s="399"/>
      <c r="HBB838" s="399"/>
      <c r="HBC838" s="399"/>
      <c r="HBD838" s="399"/>
      <c r="HBE838" s="399"/>
      <c r="HBF838" s="399"/>
      <c r="HBG838" s="399"/>
      <c r="HBH838" s="399"/>
      <c r="HBI838" s="399"/>
      <c r="HBJ838" s="399"/>
      <c r="HBK838" s="399"/>
      <c r="HBL838" s="399"/>
      <c r="HBM838" s="399"/>
      <c r="HBN838" s="399"/>
      <c r="HBO838" s="399"/>
      <c r="HBP838" s="399"/>
      <c r="HBQ838" s="399"/>
      <c r="HBR838" s="399"/>
      <c r="HBS838" s="399"/>
      <c r="HBT838" s="399"/>
      <c r="HBU838" s="399"/>
      <c r="HBV838" s="399"/>
      <c r="HBW838" s="399"/>
      <c r="HBX838" s="399"/>
      <c r="HBY838" s="399"/>
      <c r="HBZ838" s="399"/>
      <c r="HCA838" s="399"/>
      <c r="HCB838" s="399"/>
      <c r="HCC838" s="399"/>
      <c r="HCD838" s="399"/>
      <c r="HCE838" s="399"/>
      <c r="HCF838" s="399"/>
      <c r="HCG838" s="399"/>
      <c r="HCH838" s="399"/>
      <c r="HCI838" s="399"/>
      <c r="HCJ838" s="399"/>
      <c r="HCK838" s="399"/>
      <c r="HCL838" s="399"/>
      <c r="HCM838" s="399"/>
      <c r="HCN838" s="399"/>
      <c r="HCO838" s="399"/>
      <c r="HCP838" s="399"/>
      <c r="HCQ838" s="399"/>
      <c r="HCR838" s="399"/>
      <c r="HCS838" s="399"/>
      <c r="HCT838" s="399"/>
      <c r="HCU838" s="399"/>
      <c r="HCV838" s="399"/>
      <c r="HCW838" s="399"/>
      <c r="HCX838" s="399"/>
      <c r="HCY838" s="399"/>
      <c r="HCZ838" s="399"/>
      <c r="HDA838" s="399"/>
      <c r="HDB838" s="399"/>
      <c r="HDC838" s="399"/>
      <c r="HDD838" s="399"/>
      <c r="HDE838" s="399"/>
      <c r="HDF838" s="399"/>
      <c r="HDG838" s="399"/>
      <c r="HDH838" s="399"/>
      <c r="HDI838" s="399"/>
      <c r="HDJ838" s="399"/>
      <c r="HDK838" s="399"/>
      <c r="HDL838" s="399"/>
      <c r="HDM838" s="399"/>
      <c r="HDN838" s="399"/>
      <c r="HDO838" s="399"/>
      <c r="HDP838" s="399"/>
      <c r="HDQ838" s="399"/>
      <c r="HDR838" s="399"/>
      <c r="HDS838" s="399"/>
      <c r="HDT838" s="399"/>
      <c r="HDU838" s="399"/>
      <c r="HDV838" s="399"/>
      <c r="HDW838" s="399"/>
      <c r="HDX838" s="399"/>
      <c r="HDY838" s="399"/>
      <c r="HDZ838" s="399"/>
      <c r="HEA838" s="399"/>
      <c r="HEB838" s="399"/>
      <c r="HEC838" s="399"/>
      <c r="HED838" s="399"/>
      <c r="HEE838" s="399"/>
      <c r="HEF838" s="399"/>
      <c r="HEG838" s="399"/>
      <c r="HEH838" s="399"/>
      <c r="HEI838" s="399"/>
      <c r="HEJ838" s="399"/>
      <c r="HEK838" s="399"/>
      <c r="HEL838" s="399"/>
      <c r="HEM838" s="399"/>
      <c r="HEN838" s="399"/>
      <c r="HEO838" s="399"/>
      <c r="HEP838" s="399"/>
      <c r="HEQ838" s="399"/>
      <c r="HER838" s="399"/>
      <c r="HES838" s="399"/>
      <c r="HET838" s="399"/>
      <c r="HEU838" s="399"/>
      <c r="HEV838" s="399"/>
      <c r="HEW838" s="399"/>
      <c r="HEX838" s="399"/>
      <c r="HEY838" s="399"/>
      <c r="HEZ838" s="399"/>
      <c r="HFA838" s="399"/>
      <c r="HFB838" s="399"/>
      <c r="HFC838" s="399"/>
      <c r="HFD838" s="399"/>
      <c r="HFE838" s="399"/>
      <c r="HFF838" s="399"/>
      <c r="HFG838" s="399"/>
      <c r="HFH838" s="399"/>
      <c r="HFI838" s="399"/>
      <c r="HFJ838" s="399"/>
      <c r="HFK838" s="399"/>
      <c r="HFL838" s="399"/>
      <c r="HFM838" s="399"/>
      <c r="HFN838" s="399"/>
      <c r="HFO838" s="399"/>
      <c r="HFP838" s="399"/>
      <c r="HFQ838" s="399"/>
      <c r="HFR838" s="399"/>
      <c r="HFS838" s="399"/>
      <c r="HFT838" s="399"/>
      <c r="HFU838" s="399"/>
      <c r="HFV838" s="399"/>
      <c r="HFW838" s="399"/>
      <c r="HFX838" s="399"/>
      <c r="HFY838" s="399"/>
      <c r="HFZ838" s="399"/>
      <c r="HGA838" s="399"/>
      <c r="HGB838" s="399"/>
      <c r="HGC838" s="399"/>
      <c r="HGD838" s="399"/>
      <c r="HGE838" s="399"/>
      <c r="HGF838" s="399"/>
      <c r="HGG838" s="399"/>
      <c r="HGH838" s="399"/>
      <c r="HGI838" s="399"/>
      <c r="HGJ838" s="399"/>
      <c r="HGK838" s="399"/>
      <c r="HGL838" s="399"/>
      <c r="HGM838" s="399"/>
      <c r="HGN838" s="399"/>
      <c r="HGO838" s="399"/>
      <c r="HGP838" s="399"/>
      <c r="HGQ838" s="399"/>
      <c r="HGR838" s="399"/>
      <c r="HGS838" s="399"/>
      <c r="HGT838" s="399"/>
      <c r="HGU838" s="399"/>
      <c r="HGV838" s="399"/>
      <c r="HGW838" s="399"/>
      <c r="HGX838" s="399"/>
      <c r="HGY838" s="399"/>
      <c r="HGZ838" s="399"/>
      <c r="HHA838" s="399"/>
      <c r="HHB838" s="399"/>
      <c r="HHC838" s="399"/>
      <c r="HHD838" s="399"/>
      <c r="HHE838" s="399"/>
      <c r="HHF838" s="399"/>
      <c r="HHG838" s="399"/>
      <c r="HHH838" s="399"/>
      <c r="HHI838" s="399"/>
      <c r="HHJ838" s="399"/>
      <c r="HHK838" s="399"/>
      <c r="HHL838" s="399"/>
      <c r="HHM838" s="399"/>
      <c r="HHN838" s="399"/>
      <c r="HHO838" s="399"/>
      <c r="HHP838" s="399"/>
      <c r="HHQ838" s="399"/>
      <c r="HHR838" s="399"/>
      <c r="HHS838" s="399"/>
      <c r="HHT838" s="399"/>
      <c r="HHU838" s="399"/>
      <c r="HHV838" s="399"/>
      <c r="HHW838" s="399"/>
      <c r="HHX838" s="399"/>
      <c r="HHY838" s="399"/>
      <c r="HHZ838" s="399"/>
      <c r="HIA838" s="399"/>
      <c r="HIB838" s="399"/>
      <c r="HIC838" s="399"/>
      <c r="HID838" s="399"/>
      <c r="HIE838" s="399"/>
      <c r="HIF838" s="399"/>
      <c r="HIG838" s="399"/>
      <c r="HIH838" s="399"/>
      <c r="HII838" s="399"/>
      <c r="HIJ838" s="399"/>
      <c r="HIK838" s="399"/>
      <c r="HIL838" s="399"/>
      <c r="HIM838" s="399"/>
      <c r="HIN838" s="399"/>
      <c r="HIO838" s="399"/>
      <c r="HIP838" s="399"/>
      <c r="HIQ838" s="399"/>
      <c r="HIR838" s="399"/>
      <c r="HIS838" s="399"/>
      <c r="HIT838" s="399"/>
      <c r="HIU838" s="399"/>
      <c r="HIV838" s="399"/>
      <c r="HIW838" s="399"/>
      <c r="HIX838" s="399"/>
      <c r="HIY838" s="399"/>
      <c r="HIZ838" s="399"/>
      <c r="HJA838" s="399"/>
      <c r="HJB838" s="399"/>
      <c r="HJC838" s="399"/>
      <c r="HJD838" s="399"/>
      <c r="HJE838" s="399"/>
      <c r="HJF838" s="399"/>
      <c r="HJG838" s="399"/>
      <c r="HJH838" s="399"/>
      <c r="HJI838" s="399"/>
      <c r="HJJ838" s="399"/>
      <c r="HJK838" s="399"/>
      <c r="HJL838" s="399"/>
      <c r="HJM838" s="399"/>
      <c r="HJN838" s="399"/>
      <c r="HJO838" s="399"/>
      <c r="HJP838" s="399"/>
      <c r="HJQ838" s="399"/>
      <c r="HJR838" s="399"/>
      <c r="HJS838" s="399"/>
      <c r="HJT838" s="399"/>
      <c r="HJU838" s="399"/>
      <c r="HJV838" s="399"/>
      <c r="HJW838" s="399"/>
      <c r="HJX838" s="399"/>
      <c r="HJY838" s="399"/>
      <c r="HJZ838" s="399"/>
      <c r="HKA838" s="399"/>
      <c r="HKB838" s="399"/>
      <c r="HKC838" s="399"/>
      <c r="HKD838" s="399"/>
      <c r="HKE838" s="399"/>
      <c r="HKF838" s="399"/>
      <c r="HKG838" s="399"/>
      <c r="HKH838" s="399"/>
      <c r="HKI838" s="399"/>
      <c r="HKJ838" s="399"/>
      <c r="HKK838" s="399"/>
      <c r="HKL838" s="399"/>
      <c r="HKM838" s="399"/>
      <c r="HKN838" s="399"/>
      <c r="HKO838" s="399"/>
      <c r="HKP838" s="399"/>
      <c r="HKQ838" s="399"/>
      <c r="HKR838" s="399"/>
      <c r="HKS838" s="399"/>
      <c r="HKT838" s="399"/>
      <c r="HKU838" s="399"/>
      <c r="HKV838" s="399"/>
      <c r="HKW838" s="399"/>
      <c r="HKX838" s="399"/>
      <c r="HKY838" s="399"/>
      <c r="HKZ838" s="399"/>
      <c r="HLA838" s="399"/>
      <c r="HLB838" s="399"/>
      <c r="HLC838" s="399"/>
      <c r="HLD838" s="399"/>
      <c r="HLE838" s="399"/>
      <c r="HLF838" s="399"/>
      <c r="HLG838" s="399"/>
      <c r="HLH838" s="399"/>
      <c r="HLI838" s="399"/>
      <c r="HLJ838" s="399"/>
      <c r="HLK838" s="399"/>
      <c r="HLL838" s="399"/>
      <c r="HLM838" s="399"/>
      <c r="HLN838" s="399"/>
      <c r="HLO838" s="399"/>
      <c r="HLP838" s="399"/>
      <c r="HLQ838" s="399"/>
      <c r="HLR838" s="399"/>
      <c r="HLS838" s="399"/>
      <c r="HLT838" s="399"/>
      <c r="HLU838" s="399"/>
      <c r="HLV838" s="399"/>
      <c r="HLW838" s="399"/>
      <c r="HLX838" s="399"/>
      <c r="HLY838" s="399"/>
      <c r="HLZ838" s="399"/>
      <c r="HMA838" s="399"/>
      <c r="HMB838" s="399"/>
      <c r="HMC838" s="399"/>
      <c r="HMD838" s="399"/>
      <c r="HME838" s="399"/>
      <c r="HMF838" s="399"/>
      <c r="HMG838" s="399"/>
      <c r="HMH838" s="399"/>
      <c r="HMI838" s="399"/>
      <c r="HMJ838" s="399"/>
      <c r="HMK838" s="399"/>
      <c r="HML838" s="399"/>
      <c r="HMM838" s="399"/>
      <c r="HMN838" s="399"/>
      <c r="HMO838" s="399"/>
      <c r="HMP838" s="399"/>
      <c r="HMQ838" s="399"/>
      <c r="HMR838" s="399"/>
      <c r="HMS838" s="399"/>
      <c r="HMT838" s="399"/>
      <c r="HMU838" s="399"/>
      <c r="HMV838" s="399"/>
      <c r="HMW838" s="399"/>
      <c r="HMX838" s="399"/>
      <c r="HMY838" s="399"/>
      <c r="HMZ838" s="399"/>
      <c r="HNA838" s="399"/>
      <c r="HNB838" s="399"/>
      <c r="HNC838" s="399"/>
      <c r="HND838" s="399"/>
      <c r="HNE838" s="399"/>
      <c r="HNF838" s="399"/>
      <c r="HNG838" s="399"/>
      <c r="HNH838" s="399"/>
      <c r="HNI838" s="399"/>
      <c r="HNJ838" s="399"/>
      <c r="HNK838" s="399"/>
      <c r="HNL838" s="399"/>
      <c r="HNM838" s="399"/>
      <c r="HNN838" s="399"/>
      <c r="HNO838" s="399"/>
      <c r="HNP838" s="399"/>
      <c r="HNQ838" s="399"/>
      <c r="HNR838" s="399"/>
      <c r="HNS838" s="399"/>
      <c r="HNT838" s="399"/>
      <c r="HNU838" s="399"/>
      <c r="HNV838" s="399"/>
      <c r="HNW838" s="399"/>
      <c r="HNX838" s="399"/>
      <c r="HNY838" s="399"/>
      <c r="HNZ838" s="399"/>
      <c r="HOA838" s="399"/>
      <c r="HOB838" s="399"/>
      <c r="HOC838" s="399"/>
      <c r="HOD838" s="399"/>
      <c r="HOE838" s="399"/>
      <c r="HOF838" s="399"/>
      <c r="HOG838" s="399"/>
      <c r="HOH838" s="399"/>
      <c r="HOI838" s="399"/>
      <c r="HOJ838" s="399"/>
      <c r="HOK838" s="399"/>
      <c r="HOL838" s="399"/>
      <c r="HOM838" s="399"/>
      <c r="HON838" s="399"/>
      <c r="HOO838" s="399"/>
      <c r="HOP838" s="399"/>
      <c r="HOQ838" s="399"/>
      <c r="HOR838" s="399"/>
      <c r="HOS838" s="399"/>
      <c r="HOT838" s="399"/>
      <c r="HOU838" s="399"/>
      <c r="HOV838" s="399"/>
      <c r="HOW838" s="399"/>
      <c r="HOX838" s="399"/>
      <c r="HOY838" s="399"/>
      <c r="HOZ838" s="399"/>
      <c r="HPA838" s="399"/>
      <c r="HPB838" s="399"/>
      <c r="HPC838" s="399"/>
      <c r="HPD838" s="399"/>
      <c r="HPE838" s="399"/>
      <c r="HPF838" s="399"/>
      <c r="HPG838" s="399"/>
      <c r="HPH838" s="399"/>
      <c r="HPI838" s="399"/>
      <c r="HPJ838" s="399"/>
      <c r="HPK838" s="399"/>
      <c r="HPL838" s="399"/>
      <c r="HPM838" s="399"/>
      <c r="HPN838" s="399"/>
      <c r="HPO838" s="399"/>
      <c r="HPP838" s="399"/>
      <c r="HPQ838" s="399"/>
      <c r="HPR838" s="399"/>
      <c r="HPS838" s="399"/>
      <c r="HPT838" s="399"/>
      <c r="HPU838" s="399"/>
      <c r="HPV838" s="399"/>
      <c r="HPW838" s="399"/>
      <c r="HPX838" s="399"/>
      <c r="HPY838" s="399"/>
      <c r="HPZ838" s="399"/>
      <c r="HQA838" s="399"/>
      <c r="HQB838" s="399"/>
      <c r="HQC838" s="399"/>
      <c r="HQD838" s="399"/>
      <c r="HQE838" s="399"/>
      <c r="HQF838" s="399"/>
      <c r="HQG838" s="399"/>
      <c r="HQH838" s="399"/>
      <c r="HQI838" s="399"/>
      <c r="HQJ838" s="399"/>
      <c r="HQK838" s="399"/>
      <c r="HQL838" s="399"/>
      <c r="HQM838" s="399"/>
      <c r="HQN838" s="399"/>
      <c r="HQO838" s="399"/>
      <c r="HQP838" s="399"/>
      <c r="HQQ838" s="399"/>
      <c r="HQR838" s="399"/>
      <c r="HQS838" s="399"/>
      <c r="HQT838" s="399"/>
      <c r="HQU838" s="399"/>
      <c r="HQV838" s="399"/>
      <c r="HQW838" s="399"/>
      <c r="HQX838" s="399"/>
      <c r="HQY838" s="399"/>
      <c r="HQZ838" s="399"/>
      <c r="HRA838" s="399"/>
      <c r="HRB838" s="399"/>
      <c r="HRC838" s="399"/>
      <c r="HRD838" s="399"/>
      <c r="HRE838" s="399"/>
      <c r="HRF838" s="399"/>
      <c r="HRG838" s="399"/>
      <c r="HRH838" s="399"/>
      <c r="HRI838" s="399"/>
      <c r="HRJ838" s="399"/>
      <c r="HRK838" s="399"/>
      <c r="HRL838" s="399"/>
      <c r="HRM838" s="399"/>
      <c r="HRN838" s="399"/>
      <c r="HRO838" s="399"/>
      <c r="HRP838" s="399"/>
      <c r="HRQ838" s="399"/>
      <c r="HRR838" s="399"/>
      <c r="HRS838" s="399"/>
      <c r="HRT838" s="399"/>
      <c r="HRU838" s="399"/>
      <c r="HRV838" s="399"/>
      <c r="HRW838" s="399"/>
      <c r="HRX838" s="399"/>
      <c r="HRY838" s="399"/>
      <c r="HRZ838" s="399"/>
      <c r="HSA838" s="399"/>
      <c r="HSB838" s="399"/>
      <c r="HSC838" s="399"/>
      <c r="HSD838" s="399"/>
      <c r="HSE838" s="399"/>
      <c r="HSF838" s="399"/>
      <c r="HSG838" s="399"/>
      <c r="HSH838" s="399"/>
      <c r="HSI838" s="399"/>
      <c r="HSJ838" s="399"/>
      <c r="HSK838" s="399"/>
      <c r="HSL838" s="399"/>
      <c r="HSM838" s="399"/>
      <c r="HSN838" s="399"/>
      <c r="HSO838" s="399"/>
      <c r="HSP838" s="399"/>
      <c r="HSQ838" s="399"/>
      <c r="HSR838" s="399"/>
      <c r="HSS838" s="399"/>
      <c r="HST838" s="399"/>
      <c r="HSU838" s="399"/>
      <c r="HSV838" s="399"/>
      <c r="HSW838" s="399"/>
      <c r="HSX838" s="399"/>
      <c r="HSY838" s="399"/>
      <c r="HSZ838" s="399"/>
      <c r="HTA838" s="399"/>
      <c r="HTB838" s="399"/>
      <c r="HTC838" s="399"/>
      <c r="HTD838" s="399"/>
      <c r="HTE838" s="399"/>
      <c r="HTF838" s="399"/>
      <c r="HTG838" s="399"/>
      <c r="HTH838" s="399"/>
      <c r="HTI838" s="399"/>
      <c r="HTJ838" s="399"/>
      <c r="HTK838" s="399"/>
      <c r="HTL838" s="399"/>
      <c r="HTM838" s="399"/>
      <c r="HTN838" s="399"/>
      <c r="HTO838" s="399"/>
      <c r="HTP838" s="399"/>
      <c r="HTQ838" s="399"/>
      <c r="HTR838" s="399"/>
      <c r="HTS838" s="399"/>
      <c r="HTT838" s="399"/>
      <c r="HTU838" s="399"/>
      <c r="HTV838" s="399"/>
      <c r="HTW838" s="399"/>
      <c r="HTX838" s="399"/>
      <c r="HTY838" s="399"/>
      <c r="HTZ838" s="399"/>
      <c r="HUA838" s="399"/>
      <c r="HUB838" s="399"/>
      <c r="HUC838" s="399"/>
      <c r="HUD838" s="399"/>
      <c r="HUE838" s="399"/>
      <c r="HUF838" s="399"/>
      <c r="HUG838" s="399"/>
      <c r="HUH838" s="399"/>
      <c r="HUI838" s="399"/>
      <c r="HUJ838" s="399"/>
      <c r="HUK838" s="399"/>
      <c r="HUL838" s="399"/>
      <c r="HUM838" s="399"/>
      <c r="HUN838" s="399"/>
      <c r="HUO838" s="399"/>
      <c r="HUP838" s="399"/>
      <c r="HUQ838" s="399"/>
      <c r="HUR838" s="399"/>
      <c r="HUS838" s="399"/>
      <c r="HUT838" s="399"/>
      <c r="HUU838" s="399"/>
      <c r="HUV838" s="399"/>
      <c r="HUW838" s="399"/>
      <c r="HUX838" s="399"/>
      <c r="HUY838" s="399"/>
      <c r="HUZ838" s="399"/>
      <c r="HVA838" s="399"/>
      <c r="HVB838" s="399"/>
      <c r="HVC838" s="399"/>
      <c r="HVD838" s="399"/>
      <c r="HVE838" s="399"/>
      <c r="HVF838" s="399"/>
      <c r="HVG838" s="399"/>
      <c r="HVH838" s="399"/>
      <c r="HVI838" s="399"/>
      <c r="HVJ838" s="399"/>
      <c r="HVK838" s="399"/>
      <c r="HVL838" s="399"/>
      <c r="HVM838" s="399"/>
      <c r="HVN838" s="399"/>
      <c r="HVO838" s="399"/>
      <c r="HVP838" s="399"/>
      <c r="HVQ838" s="399"/>
      <c r="HVR838" s="399"/>
      <c r="HVS838" s="399"/>
      <c r="HVT838" s="399"/>
      <c r="HVU838" s="399"/>
      <c r="HVV838" s="399"/>
      <c r="HVW838" s="399"/>
      <c r="HVX838" s="399"/>
      <c r="HVY838" s="399"/>
      <c r="HVZ838" s="399"/>
      <c r="HWA838" s="399"/>
      <c r="HWB838" s="399"/>
      <c r="HWC838" s="399"/>
      <c r="HWD838" s="399"/>
      <c r="HWE838" s="399"/>
      <c r="HWF838" s="399"/>
      <c r="HWG838" s="399"/>
      <c r="HWH838" s="399"/>
      <c r="HWI838" s="399"/>
      <c r="HWJ838" s="399"/>
      <c r="HWK838" s="399"/>
      <c r="HWL838" s="399"/>
      <c r="HWM838" s="399"/>
      <c r="HWN838" s="399"/>
      <c r="HWO838" s="399"/>
      <c r="HWP838" s="399"/>
      <c r="HWQ838" s="399"/>
      <c r="HWR838" s="399"/>
      <c r="HWS838" s="399"/>
      <c r="HWT838" s="399"/>
      <c r="HWU838" s="399"/>
      <c r="HWV838" s="399"/>
      <c r="HWW838" s="399"/>
      <c r="HWX838" s="399"/>
      <c r="HWY838" s="399"/>
      <c r="HWZ838" s="399"/>
      <c r="HXA838" s="399"/>
      <c r="HXB838" s="399"/>
      <c r="HXC838" s="399"/>
      <c r="HXD838" s="399"/>
      <c r="HXE838" s="399"/>
      <c r="HXF838" s="399"/>
      <c r="HXG838" s="399"/>
      <c r="HXH838" s="399"/>
      <c r="HXI838" s="399"/>
      <c r="HXJ838" s="399"/>
      <c r="HXK838" s="399"/>
      <c r="HXL838" s="399"/>
      <c r="HXM838" s="399"/>
      <c r="HXN838" s="399"/>
      <c r="HXO838" s="399"/>
      <c r="HXP838" s="399"/>
      <c r="HXQ838" s="399"/>
      <c r="HXR838" s="399"/>
      <c r="HXS838" s="399"/>
      <c r="HXT838" s="399"/>
      <c r="HXU838" s="399"/>
      <c r="HXV838" s="399"/>
      <c r="HXW838" s="399"/>
      <c r="HXX838" s="399"/>
      <c r="HXY838" s="399"/>
      <c r="HXZ838" s="399"/>
      <c r="HYA838" s="399"/>
      <c r="HYB838" s="399"/>
      <c r="HYC838" s="399"/>
      <c r="HYD838" s="399"/>
      <c r="HYE838" s="399"/>
      <c r="HYF838" s="399"/>
      <c r="HYG838" s="399"/>
      <c r="HYH838" s="399"/>
      <c r="HYI838" s="399"/>
      <c r="HYJ838" s="399"/>
      <c r="HYK838" s="399"/>
      <c r="HYL838" s="399"/>
      <c r="HYM838" s="399"/>
      <c r="HYN838" s="399"/>
      <c r="HYO838" s="399"/>
      <c r="HYP838" s="399"/>
      <c r="HYQ838" s="399"/>
      <c r="HYR838" s="399"/>
      <c r="HYS838" s="399"/>
      <c r="HYT838" s="399"/>
      <c r="HYU838" s="399"/>
      <c r="HYV838" s="399"/>
      <c r="HYW838" s="399"/>
      <c r="HYX838" s="399"/>
      <c r="HYY838" s="399"/>
      <c r="HYZ838" s="399"/>
      <c r="HZA838" s="399"/>
      <c r="HZB838" s="399"/>
      <c r="HZC838" s="399"/>
      <c r="HZD838" s="399"/>
      <c r="HZE838" s="399"/>
      <c r="HZF838" s="399"/>
      <c r="HZG838" s="399"/>
      <c r="HZH838" s="399"/>
      <c r="HZI838" s="399"/>
      <c r="HZJ838" s="399"/>
      <c r="HZK838" s="399"/>
      <c r="HZL838" s="399"/>
      <c r="HZM838" s="399"/>
      <c r="HZN838" s="399"/>
      <c r="HZO838" s="399"/>
      <c r="HZP838" s="399"/>
      <c r="HZQ838" s="399"/>
      <c r="HZR838" s="399"/>
      <c r="HZS838" s="399"/>
      <c r="HZT838" s="399"/>
      <c r="HZU838" s="399"/>
      <c r="HZV838" s="399"/>
      <c r="HZW838" s="399"/>
      <c r="HZX838" s="399"/>
      <c r="HZY838" s="399"/>
      <c r="HZZ838" s="399"/>
      <c r="IAA838" s="399"/>
      <c r="IAB838" s="399"/>
      <c r="IAC838" s="399"/>
      <c r="IAD838" s="399"/>
      <c r="IAE838" s="399"/>
      <c r="IAF838" s="399"/>
      <c r="IAG838" s="399"/>
      <c r="IAH838" s="399"/>
      <c r="IAI838" s="399"/>
      <c r="IAJ838" s="399"/>
      <c r="IAK838" s="399"/>
      <c r="IAL838" s="399"/>
      <c r="IAM838" s="399"/>
      <c r="IAN838" s="399"/>
      <c r="IAO838" s="399"/>
      <c r="IAP838" s="399"/>
      <c r="IAQ838" s="399"/>
      <c r="IAR838" s="399"/>
      <c r="IAS838" s="399"/>
      <c r="IAT838" s="399"/>
      <c r="IAU838" s="399"/>
      <c r="IAV838" s="399"/>
      <c r="IAW838" s="399"/>
      <c r="IAX838" s="399"/>
      <c r="IAY838" s="399"/>
      <c r="IAZ838" s="399"/>
      <c r="IBA838" s="399"/>
      <c r="IBB838" s="399"/>
      <c r="IBC838" s="399"/>
      <c r="IBD838" s="399"/>
      <c r="IBE838" s="399"/>
      <c r="IBF838" s="399"/>
      <c r="IBG838" s="399"/>
      <c r="IBH838" s="399"/>
      <c r="IBI838" s="399"/>
      <c r="IBJ838" s="399"/>
      <c r="IBK838" s="399"/>
      <c r="IBL838" s="399"/>
      <c r="IBM838" s="399"/>
      <c r="IBN838" s="399"/>
      <c r="IBO838" s="399"/>
      <c r="IBP838" s="399"/>
      <c r="IBQ838" s="399"/>
      <c r="IBR838" s="399"/>
      <c r="IBS838" s="399"/>
      <c r="IBT838" s="399"/>
      <c r="IBU838" s="399"/>
      <c r="IBV838" s="399"/>
      <c r="IBW838" s="399"/>
      <c r="IBX838" s="399"/>
      <c r="IBY838" s="399"/>
      <c r="IBZ838" s="399"/>
      <c r="ICA838" s="399"/>
      <c r="ICB838" s="399"/>
      <c r="ICC838" s="399"/>
      <c r="ICD838" s="399"/>
      <c r="ICE838" s="399"/>
      <c r="ICF838" s="399"/>
      <c r="ICG838" s="399"/>
      <c r="ICH838" s="399"/>
      <c r="ICI838" s="399"/>
      <c r="ICJ838" s="399"/>
      <c r="ICK838" s="399"/>
      <c r="ICL838" s="399"/>
      <c r="ICM838" s="399"/>
      <c r="ICN838" s="399"/>
      <c r="ICO838" s="399"/>
      <c r="ICP838" s="399"/>
      <c r="ICQ838" s="399"/>
      <c r="ICR838" s="399"/>
      <c r="ICS838" s="399"/>
      <c r="ICT838" s="399"/>
      <c r="ICU838" s="399"/>
      <c r="ICV838" s="399"/>
      <c r="ICW838" s="399"/>
      <c r="ICX838" s="399"/>
      <c r="ICY838" s="399"/>
      <c r="ICZ838" s="399"/>
      <c r="IDA838" s="399"/>
      <c r="IDB838" s="399"/>
      <c r="IDC838" s="399"/>
      <c r="IDD838" s="399"/>
      <c r="IDE838" s="399"/>
      <c r="IDF838" s="399"/>
      <c r="IDG838" s="399"/>
      <c r="IDH838" s="399"/>
      <c r="IDI838" s="399"/>
      <c r="IDJ838" s="399"/>
      <c r="IDK838" s="399"/>
      <c r="IDL838" s="399"/>
      <c r="IDM838" s="399"/>
      <c r="IDN838" s="399"/>
      <c r="IDO838" s="399"/>
      <c r="IDP838" s="399"/>
      <c r="IDQ838" s="399"/>
      <c r="IDR838" s="399"/>
      <c r="IDS838" s="399"/>
      <c r="IDT838" s="399"/>
      <c r="IDU838" s="399"/>
      <c r="IDV838" s="399"/>
      <c r="IDW838" s="399"/>
      <c r="IDX838" s="399"/>
      <c r="IDY838" s="399"/>
      <c r="IDZ838" s="399"/>
      <c r="IEA838" s="399"/>
      <c r="IEB838" s="399"/>
      <c r="IEC838" s="399"/>
      <c r="IED838" s="399"/>
      <c r="IEE838" s="399"/>
      <c r="IEF838" s="399"/>
      <c r="IEG838" s="399"/>
      <c r="IEH838" s="399"/>
      <c r="IEI838" s="399"/>
      <c r="IEJ838" s="399"/>
      <c r="IEK838" s="399"/>
      <c r="IEL838" s="399"/>
      <c r="IEM838" s="399"/>
      <c r="IEN838" s="399"/>
      <c r="IEO838" s="399"/>
      <c r="IEP838" s="399"/>
      <c r="IEQ838" s="399"/>
      <c r="IER838" s="399"/>
      <c r="IES838" s="399"/>
      <c r="IET838" s="399"/>
      <c r="IEU838" s="399"/>
      <c r="IEV838" s="399"/>
      <c r="IEW838" s="399"/>
      <c r="IEX838" s="399"/>
      <c r="IEY838" s="399"/>
      <c r="IEZ838" s="399"/>
      <c r="IFA838" s="399"/>
      <c r="IFB838" s="399"/>
      <c r="IFC838" s="399"/>
      <c r="IFD838" s="399"/>
      <c r="IFE838" s="399"/>
      <c r="IFF838" s="399"/>
      <c r="IFG838" s="399"/>
      <c r="IFH838" s="399"/>
      <c r="IFI838" s="399"/>
      <c r="IFJ838" s="399"/>
      <c r="IFK838" s="399"/>
      <c r="IFL838" s="399"/>
      <c r="IFM838" s="399"/>
      <c r="IFN838" s="399"/>
      <c r="IFO838" s="399"/>
      <c r="IFP838" s="399"/>
      <c r="IFQ838" s="399"/>
      <c r="IFR838" s="399"/>
      <c r="IFS838" s="399"/>
      <c r="IFT838" s="399"/>
      <c r="IFU838" s="399"/>
      <c r="IFV838" s="399"/>
      <c r="IFW838" s="399"/>
      <c r="IFX838" s="399"/>
      <c r="IFY838" s="399"/>
      <c r="IFZ838" s="399"/>
      <c r="IGA838" s="399"/>
      <c r="IGB838" s="399"/>
      <c r="IGC838" s="399"/>
      <c r="IGD838" s="399"/>
      <c r="IGE838" s="399"/>
      <c r="IGF838" s="399"/>
      <c r="IGG838" s="399"/>
      <c r="IGH838" s="399"/>
      <c r="IGI838" s="399"/>
      <c r="IGJ838" s="399"/>
      <c r="IGK838" s="399"/>
      <c r="IGL838" s="399"/>
      <c r="IGM838" s="399"/>
      <c r="IGN838" s="399"/>
      <c r="IGO838" s="399"/>
      <c r="IGP838" s="399"/>
      <c r="IGQ838" s="399"/>
      <c r="IGR838" s="399"/>
      <c r="IGS838" s="399"/>
      <c r="IGT838" s="399"/>
      <c r="IGU838" s="399"/>
      <c r="IGV838" s="399"/>
      <c r="IGW838" s="399"/>
      <c r="IGX838" s="399"/>
      <c r="IGY838" s="399"/>
      <c r="IGZ838" s="399"/>
      <c r="IHA838" s="399"/>
      <c r="IHB838" s="399"/>
      <c r="IHC838" s="399"/>
      <c r="IHD838" s="399"/>
      <c r="IHE838" s="399"/>
      <c r="IHF838" s="399"/>
      <c r="IHG838" s="399"/>
      <c r="IHH838" s="399"/>
      <c r="IHI838" s="399"/>
      <c r="IHJ838" s="399"/>
      <c r="IHK838" s="399"/>
      <c r="IHL838" s="399"/>
      <c r="IHM838" s="399"/>
      <c r="IHN838" s="399"/>
      <c r="IHO838" s="399"/>
      <c r="IHP838" s="399"/>
      <c r="IHQ838" s="399"/>
      <c r="IHR838" s="399"/>
      <c r="IHS838" s="399"/>
      <c r="IHT838" s="399"/>
      <c r="IHU838" s="399"/>
      <c r="IHV838" s="399"/>
      <c r="IHW838" s="399"/>
      <c r="IHX838" s="399"/>
      <c r="IHY838" s="399"/>
      <c r="IHZ838" s="399"/>
      <c r="IIA838" s="399"/>
      <c r="IIB838" s="399"/>
      <c r="IIC838" s="399"/>
      <c r="IID838" s="399"/>
      <c r="IIE838" s="399"/>
      <c r="IIF838" s="399"/>
      <c r="IIG838" s="399"/>
      <c r="IIH838" s="399"/>
      <c r="III838" s="399"/>
      <c r="IIJ838" s="399"/>
      <c r="IIK838" s="399"/>
      <c r="IIL838" s="399"/>
      <c r="IIM838" s="399"/>
      <c r="IIN838" s="399"/>
      <c r="IIO838" s="399"/>
      <c r="IIP838" s="399"/>
      <c r="IIQ838" s="399"/>
      <c r="IIR838" s="399"/>
      <c r="IIS838" s="399"/>
      <c r="IIT838" s="399"/>
      <c r="IIU838" s="399"/>
      <c r="IIV838" s="399"/>
      <c r="IIW838" s="399"/>
      <c r="IIX838" s="399"/>
      <c r="IIY838" s="399"/>
      <c r="IIZ838" s="399"/>
      <c r="IJA838" s="399"/>
      <c r="IJB838" s="399"/>
      <c r="IJC838" s="399"/>
      <c r="IJD838" s="399"/>
      <c r="IJE838" s="399"/>
      <c r="IJF838" s="399"/>
      <c r="IJG838" s="399"/>
      <c r="IJH838" s="399"/>
      <c r="IJI838" s="399"/>
      <c r="IJJ838" s="399"/>
      <c r="IJK838" s="399"/>
      <c r="IJL838" s="399"/>
      <c r="IJM838" s="399"/>
      <c r="IJN838" s="399"/>
      <c r="IJO838" s="399"/>
      <c r="IJP838" s="399"/>
      <c r="IJQ838" s="399"/>
      <c r="IJR838" s="399"/>
      <c r="IJS838" s="399"/>
      <c r="IJT838" s="399"/>
      <c r="IJU838" s="399"/>
      <c r="IJV838" s="399"/>
      <c r="IJW838" s="399"/>
      <c r="IJX838" s="399"/>
      <c r="IJY838" s="399"/>
      <c r="IJZ838" s="399"/>
      <c r="IKA838" s="399"/>
      <c r="IKB838" s="399"/>
      <c r="IKC838" s="399"/>
      <c r="IKD838" s="399"/>
      <c r="IKE838" s="399"/>
      <c r="IKF838" s="399"/>
      <c r="IKG838" s="399"/>
      <c r="IKH838" s="399"/>
      <c r="IKI838" s="399"/>
      <c r="IKJ838" s="399"/>
      <c r="IKK838" s="399"/>
      <c r="IKL838" s="399"/>
      <c r="IKM838" s="399"/>
      <c r="IKN838" s="399"/>
      <c r="IKO838" s="399"/>
      <c r="IKP838" s="399"/>
      <c r="IKQ838" s="399"/>
      <c r="IKR838" s="399"/>
      <c r="IKS838" s="399"/>
      <c r="IKT838" s="399"/>
      <c r="IKU838" s="399"/>
      <c r="IKV838" s="399"/>
      <c r="IKW838" s="399"/>
      <c r="IKX838" s="399"/>
      <c r="IKY838" s="399"/>
      <c r="IKZ838" s="399"/>
      <c r="ILA838" s="399"/>
      <c r="ILB838" s="399"/>
      <c r="ILC838" s="399"/>
      <c r="ILD838" s="399"/>
      <c r="ILE838" s="399"/>
      <c r="ILF838" s="399"/>
      <c r="ILG838" s="399"/>
      <c r="ILH838" s="399"/>
      <c r="ILI838" s="399"/>
      <c r="ILJ838" s="399"/>
      <c r="ILK838" s="399"/>
      <c r="ILL838" s="399"/>
      <c r="ILM838" s="399"/>
      <c r="ILN838" s="399"/>
      <c r="ILO838" s="399"/>
      <c r="ILP838" s="399"/>
      <c r="ILQ838" s="399"/>
      <c r="ILR838" s="399"/>
      <c r="ILS838" s="399"/>
      <c r="ILT838" s="399"/>
      <c r="ILU838" s="399"/>
      <c r="ILV838" s="399"/>
      <c r="ILW838" s="399"/>
      <c r="ILX838" s="399"/>
      <c r="ILY838" s="399"/>
      <c r="ILZ838" s="399"/>
      <c r="IMA838" s="399"/>
      <c r="IMB838" s="399"/>
      <c r="IMC838" s="399"/>
      <c r="IMD838" s="399"/>
      <c r="IME838" s="399"/>
      <c r="IMF838" s="399"/>
      <c r="IMG838" s="399"/>
      <c r="IMH838" s="399"/>
      <c r="IMI838" s="399"/>
      <c r="IMJ838" s="399"/>
      <c r="IMK838" s="399"/>
      <c r="IML838" s="399"/>
      <c r="IMM838" s="399"/>
      <c r="IMN838" s="399"/>
      <c r="IMO838" s="399"/>
      <c r="IMP838" s="399"/>
      <c r="IMQ838" s="399"/>
      <c r="IMR838" s="399"/>
      <c r="IMS838" s="399"/>
      <c r="IMT838" s="399"/>
      <c r="IMU838" s="399"/>
      <c r="IMV838" s="399"/>
      <c r="IMW838" s="399"/>
      <c r="IMX838" s="399"/>
      <c r="IMY838" s="399"/>
      <c r="IMZ838" s="399"/>
      <c r="INA838" s="399"/>
      <c r="INB838" s="399"/>
      <c r="INC838" s="399"/>
      <c r="IND838" s="399"/>
      <c r="INE838" s="399"/>
      <c r="INF838" s="399"/>
      <c r="ING838" s="399"/>
      <c r="INH838" s="399"/>
      <c r="INI838" s="399"/>
      <c r="INJ838" s="399"/>
      <c r="INK838" s="399"/>
      <c r="INL838" s="399"/>
      <c r="INM838" s="399"/>
      <c r="INN838" s="399"/>
      <c r="INO838" s="399"/>
      <c r="INP838" s="399"/>
      <c r="INQ838" s="399"/>
      <c r="INR838" s="399"/>
      <c r="INS838" s="399"/>
      <c r="INT838" s="399"/>
      <c r="INU838" s="399"/>
      <c r="INV838" s="399"/>
      <c r="INW838" s="399"/>
      <c r="INX838" s="399"/>
      <c r="INY838" s="399"/>
      <c r="INZ838" s="399"/>
      <c r="IOA838" s="399"/>
      <c r="IOB838" s="399"/>
      <c r="IOC838" s="399"/>
      <c r="IOD838" s="399"/>
      <c r="IOE838" s="399"/>
      <c r="IOF838" s="399"/>
      <c r="IOG838" s="399"/>
      <c r="IOH838" s="399"/>
      <c r="IOI838" s="399"/>
      <c r="IOJ838" s="399"/>
      <c r="IOK838" s="399"/>
      <c r="IOL838" s="399"/>
      <c r="IOM838" s="399"/>
      <c r="ION838" s="399"/>
      <c r="IOO838" s="399"/>
      <c r="IOP838" s="399"/>
      <c r="IOQ838" s="399"/>
      <c r="IOR838" s="399"/>
      <c r="IOS838" s="399"/>
      <c r="IOT838" s="399"/>
      <c r="IOU838" s="399"/>
      <c r="IOV838" s="399"/>
      <c r="IOW838" s="399"/>
      <c r="IOX838" s="399"/>
      <c r="IOY838" s="399"/>
      <c r="IOZ838" s="399"/>
      <c r="IPA838" s="399"/>
      <c r="IPB838" s="399"/>
      <c r="IPC838" s="399"/>
      <c r="IPD838" s="399"/>
      <c r="IPE838" s="399"/>
      <c r="IPF838" s="399"/>
      <c r="IPG838" s="399"/>
      <c r="IPH838" s="399"/>
      <c r="IPI838" s="399"/>
      <c r="IPJ838" s="399"/>
      <c r="IPK838" s="399"/>
      <c r="IPL838" s="399"/>
      <c r="IPM838" s="399"/>
      <c r="IPN838" s="399"/>
      <c r="IPO838" s="399"/>
      <c r="IPP838" s="399"/>
      <c r="IPQ838" s="399"/>
      <c r="IPR838" s="399"/>
      <c r="IPS838" s="399"/>
      <c r="IPT838" s="399"/>
      <c r="IPU838" s="399"/>
      <c r="IPV838" s="399"/>
      <c r="IPW838" s="399"/>
      <c r="IPX838" s="399"/>
      <c r="IPY838" s="399"/>
      <c r="IPZ838" s="399"/>
      <c r="IQA838" s="399"/>
      <c r="IQB838" s="399"/>
      <c r="IQC838" s="399"/>
      <c r="IQD838" s="399"/>
      <c r="IQE838" s="399"/>
      <c r="IQF838" s="399"/>
      <c r="IQG838" s="399"/>
      <c r="IQH838" s="399"/>
      <c r="IQI838" s="399"/>
      <c r="IQJ838" s="399"/>
      <c r="IQK838" s="399"/>
      <c r="IQL838" s="399"/>
      <c r="IQM838" s="399"/>
      <c r="IQN838" s="399"/>
      <c r="IQO838" s="399"/>
      <c r="IQP838" s="399"/>
      <c r="IQQ838" s="399"/>
      <c r="IQR838" s="399"/>
      <c r="IQS838" s="399"/>
      <c r="IQT838" s="399"/>
      <c r="IQU838" s="399"/>
      <c r="IQV838" s="399"/>
      <c r="IQW838" s="399"/>
      <c r="IQX838" s="399"/>
      <c r="IQY838" s="399"/>
      <c r="IQZ838" s="399"/>
      <c r="IRA838" s="399"/>
      <c r="IRB838" s="399"/>
      <c r="IRC838" s="399"/>
      <c r="IRD838" s="399"/>
      <c r="IRE838" s="399"/>
      <c r="IRF838" s="399"/>
      <c r="IRG838" s="399"/>
      <c r="IRH838" s="399"/>
      <c r="IRI838" s="399"/>
      <c r="IRJ838" s="399"/>
      <c r="IRK838" s="399"/>
      <c r="IRL838" s="399"/>
      <c r="IRM838" s="399"/>
      <c r="IRN838" s="399"/>
      <c r="IRO838" s="399"/>
      <c r="IRP838" s="399"/>
      <c r="IRQ838" s="399"/>
      <c r="IRR838" s="399"/>
      <c r="IRS838" s="399"/>
      <c r="IRT838" s="399"/>
      <c r="IRU838" s="399"/>
      <c r="IRV838" s="399"/>
      <c r="IRW838" s="399"/>
      <c r="IRX838" s="399"/>
      <c r="IRY838" s="399"/>
      <c r="IRZ838" s="399"/>
      <c r="ISA838" s="399"/>
      <c r="ISB838" s="399"/>
      <c r="ISC838" s="399"/>
      <c r="ISD838" s="399"/>
      <c r="ISE838" s="399"/>
      <c r="ISF838" s="399"/>
      <c r="ISG838" s="399"/>
      <c r="ISH838" s="399"/>
      <c r="ISI838" s="399"/>
      <c r="ISJ838" s="399"/>
      <c r="ISK838" s="399"/>
      <c r="ISL838" s="399"/>
      <c r="ISM838" s="399"/>
      <c r="ISN838" s="399"/>
      <c r="ISO838" s="399"/>
      <c r="ISP838" s="399"/>
      <c r="ISQ838" s="399"/>
      <c r="ISR838" s="399"/>
      <c r="ISS838" s="399"/>
      <c r="IST838" s="399"/>
      <c r="ISU838" s="399"/>
      <c r="ISV838" s="399"/>
      <c r="ISW838" s="399"/>
      <c r="ISX838" s="399"/>
      <c r="ISY838" s="399"/>
      <c r="ISZ838" s="399"/>
      <c r="ITA838" s="399"/>
      <c r="ITB838" s="399"/>
      <c r="ITC838" s="399"/>
      <c r="ITD838" s="399"/>
      <c r="ITE838" s="399"/>
      <c r="ITF838" s="399"/>
      <c r="ITG838" s="399"/>
      <c r="ITH838" s="399"/>
      <c r="ITI838" s="399"/>
      <c r="ITJ838" s="399"/>
      <c r="ITK838" s="399"/>
      <c r="ITL838" s="399"/>
      <c r="ITM838" s="399"/>
      <c r="ITN838" s="399"/>
      <c r="ITO838" s="399"/>
      <c r="ITP838" s="399"/>
      <c r="ITQ838" s="399"/>
      <c r="ITR838" s="399"/>
      <c r="ITS838" s="399"/>
      <c r="ITT838" s="399"/>
      <c r="ITU838" s="399"/>
      <c r="ITV838" s="399"/>
      <c r="ITW838" s="399"/>
      <c r="ITX838" s="399"/>
      <c r="ITY838" s="399"/>
      <c r="ITZ838" s="399"/>
      <c r="IUA838" s="399"/>
      <c r="IUB838" s="399"/>
      <c r="IUC838" s="399"/>
      <c r="IUD838" s="399"/>
      <c r="IUE838" s="399"/>
      <c r="IUF838" s="399"/>
      <c r="IUG838" s="399"/>
      <c r="IUH838" s="399"/>
      <c r="IUI838" s="399"/>
      <c r="IUJ838" s="399"/>
      <c r="IUK838" s="399"/>
      <c r="IUL838" s="399"/>
      <c r="IUM838" s="399"/>
      <c r="IUN838" s="399"/>
      <c r="IUO838" s="399"/>
      <c r="IUP838" s="399"/>
      <c r="IUQ838" s="399"/>
      <c r="IUR838" s="399"/>
      <c r="IUS838" s="399"/>
      <c r="IUT838" s="399"/>
      <c r="IUU838" s="399"/>
      <c r="IUV838" s="399"/>
      <c r="IUW838" s="399"/>
      <c r="IUX838" s="399"/>
      <c r="IUY838" s="399"/>
      <c r="IUZ838" s="399"/>
      <c r="IVA838" s="399"/>
      <c r="IVB838" s="399"/>
      <c r="IVC838" s="399"/>
      <c r="IVD838" s="399"/>
      <c r="IVE838" s="399"/>
      <c r="IVF838" s="399"/>
      <c r="IVG838" s="399"/>
      <c r="IVH838" s="399"/>
      <c r="IVI838" s="399"/>
      <c r="IVJ838" s="399"/>
      <c r="IVK838" s="399"/>
      <c r="IVL838" s="399"/>
      <c r="IVM838" s="399"/>
      <c r="IVN838" s="399"/>
      <c r="IVO838" s="399"/>
      <c r="IVP838" s="399"/>
      <c r="IVQ838" s="399"/>
      <c r="IVR838" s="399"/>
      <c r="IVS838" s="399"/>
      <c r="IVT838" s="399"/>
      <c r="IVU838" s="399"/>
      <c r="IVV838" s="399"/>
      <c r="IVW838" s="399"/>
      <c r="IVX838" s="399"/>
      <c r="IVY838" s="399"/>
      <c r="IVZ838" s="399"/>
      <c r="IWA838" s="399"/>
      <c r="IWB838" s="399"/>
      <c r="IWC838" s="399"/>
      <c r="IWD838" s="399"/>
      <c r="IWE838" s="399"/>
      <c r="IWF838" s="399"/>
      <c r="IWG838" s="399"/>
      <c r="IWH838" s="399"/>
      <c r="IWI838" s="399"/>
      <c r="IWJ838" s="399"/>
      <c r="IWK838" s="399"/>
      <c r="IWL838" s="399"/>
      <c r="IWM838" s="399"/>
      <c r="IWN838" s="399"/>
      <c r="IWO838" s="399"/>
      <c r="IWP838" s="399"/>
      <c r="IWQ838" s="399"/>
      <c r="IWR838" s="399"/>
      <c r="IWS838" s="399"/>
      <c r="IWT838" s="399"/>
      <c r="IWU838" s="399"/>
      <c r="IWV838" s="399"/>
      <c r="IWW838" s="399"/>
      <c r="IWX838" s="399"/>
      <c r="IWY838" s="399"/>
      <c r="IWZ838" s="399"/>
      <c r="IXA838" s="399"/>
      <c r="IXB838" s="399"/>
      <c r="IXC838" s="399"/>
      <c r="IXD838" s="399"/>
      <c r="IXE838" s="399"/>
      <c r="IXF838" s="399"/>
      <c r="IXG838" s="399"/>
      <c r="IXH838" s="399"/>
      <c r="IXI838" s="399"/>
      <c r="IXJ838" s="399"/>
      <c r="IXK838" s="399"/>
      <c r="IXL838" s="399"/>
      <c r="IXM838" s="399"/>
      <c r="IXN838" s="399"/>
      <c r="IXO838" s="399"/>
      <c r="IXP838" s="399"/>
      <c r="IXQ838" s="399"/>
      <c r="IXR838" s="399"/>
      <c r="IXS838" s="399"/>
      <c r="IXT838" s="399"/>
      <c r="IXU838" s="399"/>
      <c r="IXV838" s="399"/>
      <c r="IXW838" s="399"/>
      <c r="IXX838" s="399"/>
      <c r="IXY838" s="399"/>
      <c r="IXZ838" s="399"/>
      <c r="IYA838" s="399"/>
      <c r="IYB838" s="399"/>
      <c r="IYC838" s="399"/>
      <c r="IYD838" s="399"/>
      <c r="IYE838" s="399"/>
      <c r="IYF838" s="399"/>
      <c r="IYG838" s="399"/>
      <c r="IYH838" s="399"/>
      <c r="IYI838" s="399"/>
      <c r="IYJ838" s="399"/>
      <c r="IYK838" s="399"/>
      <c r="IYL838" s="399"/>
      <c r="IYM838" s="399"/>
      <c r="IYN838" s="399"/>
      <c r="IYO838" s="399"/>
      <c r="IYP838" s="399"/>
      <c r="IYQ838" s="399"/>
      <c r="IYR838" s="399"/>
      <c r="IYS838" s="399"/>
      <c r="IYT838" s="399"/>
      <c r="IYU838" s="399"/>
      <c r="IYV838" s="399"/>
      <c r="IYW838" s="399"/>
      <c r="IYX838" s="399"/>
      <c r="IYY838" s="399"/>
      <c r="IYZ838" s="399"/>
      <c r="IZA838" s="399"/>
      <c r="IZB838" s="399"/>
      <c r="IZC838" s="399"/>
      <c r="IZD838" s="399"/>
      <c r="IZE838" s="399"/>
      <c r="IZF838" s="399"/>
      <c r="IZG838" s="399"/>
      <c r="IZH838" s="399"/>
      <c r="IZI838" s="399"/>
      <c r="IZJ838" s="399"/>
      <c r="IZK838" s="399"/>
      <c r="IZL838" s="399"/>
      <c r="IZM838" s="399"/>
      <c r="IZN838" s="399"/>
      <c r="IZO838" s="399"/>
      <c r="IZP838" s="399"/>
      <c r="IZQ838" s="399"/>
      <c r="IZR838" s="399"/>
      <c r="IZS838" s="399"/>
      <c r="IZT838" s="399"/>
      <c r="IZU838" s="399"/>
      <c r="IZV838" s="399"/>
      <c r="IZW838" s="399"/>
      <c r="IZX838" s="399"/>
      <c r="IZY838" s="399"/>
      <c r="IZZ838" s="399"/>
      <c r="JAA838" s="399"/>
      <c r="JAB838" s="399"/>
      <c r="JAC838" s="399"/>
      <c r="JAD838" s="399"/>
      <c r="JAE838" s="399"/>
      <c r="JAF838" s="399"/>
      <c r="JAG838" s="399"/>
      <c r="JAH838" s="399"/>
      <c r="JAI838" s="399"/>
      <c r="JAJ838" s="399"/>
      <c r="JAK838" s="399"/>
      <c r="JAL838" s="399"/>
      <c r="JAM838" s="399"/>
      <c r="JAN838" s="399"/>
      <c r="JAO838" s="399"/>
      <c r="JAP838" s="399"/>
      <c r="JAQ838" s="399"/>
      <c r="JAR838" s="399"/>
      <c r="JAS838" s="399"/>
      <c r="JAT838" s="399"/>
      <c r="JAU838" s="399"/>
      <c r="JAV838" s="399"/>
      <c r="JAW838" s="399"/>
      <c r="JAX838" s="399"/>
      <c r="JAY838" s="399"/>
      <c r="JAZ838" s="399"/>
      <c r="JBA838" s="399"/>
      <c r="JBB838" s="399"/>
      <c r="JBC838" s="399"/>
      <c r="JBD838" s="399"/>
      <c r="JBE838" s="399"/>
      <c r="JBF838" s="399"/>
      <c r="JBG838" s="399"/>
      <c r="JBH838" s="399"/>
      <c r="JBI838" s="399"/>
      <c r="JBJ838" s="399"/>
      <c r="JBK838" s="399"/>
      <c r="JBL838" s="399"/>
      <c r="JBM838" s="399"/>
      <c r="JBN838" s="399"/>
      <c r="JBO838" s="399"/>
      <c r="JBP838" s="399"/>
      <c r="JBQ838" s="399"/>
      <c r="JBR838" s="399"/>
      <c r="JBS838" s="399"/>
      <c r="JBT838" s="399"/>
      <c r="JBU838" s="399"/>
      <c r="JBV838" s="399"/>
      <c r="JBW838" s="399"/>
      <c r="JBX838" s="399"/>
      <c r="JBY838" s="399"/>
      <c r="JBZ838" s="399"/>
      <c r="JCA838" s="399"/>
      <c r="JCB838" s="399"/>
      <c r="JCC838" s="399"/>
      <c r="JCD838" s="399"/>
      <c r="JCE838" s="399"/>
      <c r="JCF838" s="399"/>
      <c r="JCG838" s="399"/>
      <c r="JCH838" s="399"/>
      <c r="JCI838" s="399"/>
      <c r="JCJ838" s="399"/>
      <c r="JCK838" s="399"/>
      <c r="JCL838" s="399"/>
      <c r="JCM838" s="399"/>
      <c r="JCN838" s="399"/>
      <c r="JCO838" s="399"/>
      <c r="JCP838" s="399"/>
      <c r="JCQ838" s="399"/>
      <c r="JCR838" s="399"/>
      <c r="JCS838" s="399"/>
      <c r="JCT838" s="399"/>
      <c r="JCU838" s="399"/>
      <c r="JCV838" s="399"/>
      <c r="JCW838" s="399"/>
      <c r="JCX838" s="399"/>
      <c r="JCY838" s="399"/>
      <c r="JCZ838" s="399"/>
      <c r="JDA838" s="399"/>
      <c r="JDB838" s="399"/>
      <c r="JDC838" s="399"/>
      <c r="JDD838" s="399"/>
      <c r="JDE838" s="399"/>
      <c r="JDF838" s="399"/>
      <c r="JDG838" s="399"/>
      <c r="JDH838" s="399"/>
      <c r="JDI838" s="399"/>
      <c r="JDJ838" s="399"/>
      <c r="JDK838" s="399"/>
      <c r="JDL838" s="399"/>
      <c r="JDM838" s="399"/>
      <c r="JDN838" s="399"/>
      <c r="JDO838" s="399"/>
      <c r="JDP838" s="399"/>
      <c r="JDQ838" s="399"/>
      <c r="JDR838" s="399"/>
      <c r="JDS838" s="399"/>
      <c r="JDT838" s="399"/>
      <c r="JDU838" s="399"/>
      <c r="JDV838" s="399"/>
      <c r="JDW838" s="399"/>
      <c r="JDX838" s="399"/>
      <c r="JDY838" s="399"/>
      <c r="JDZ838" s="399"/>
      <c r="JEA838" s="399"/>
      <c r="JEB838" s="399"/>
      <c r="JEC838" s="399"/>
      <c r="JED838" s="399"/>
      <c r="JEE838" s="399"/>
      <c r="JEF838" s="399"/>
      <c r="JEG838" s="399"/>
      <c r="JEH838" s="399"/>
      <c r="JEI838" s="399"/>
      <c r="JEJ838" s="399"/>
      <c r="JEK838" s="399"/>
      <c r="JEL838" s="399"/>
      <c r="JEM838" s="399"/>
      <c r="JEN838" s="399"/>
      <c r="JEO838" s="399"/>
      <c r="JEP838" s="399"/>
      <c r="JEQ838" s="399"/>
      <c r="JER838" s="399"/>
      <c r="JES838" s="399"/>
      <c r="JET838" s="399"/>
      <c r="JEU838" s="399"/>
      <c r="JEV838" s="399"/>
      <c r="JEW838" s="399"/>
      <c r="JEX838" s="399"/>
      <c r="JEY838" s="399"/>
      <c r="JEZ838" s="399"/>
      <c r="JFA838" s="399"/>
      <c r="JFB838" s="399"/>
      <c r="JFC838" s="399"/>
      <c r="JFD838" s="399"/>
      <c r="JFE838" s="399"/>
      <c r="JFF838" s="399"/>
      <c r="JFG838" s="399"/>
      <c r="JFH838" s="399"/>
      <c r="JFI838" s="399"/>
      <c r="JFJ838" s="399"/>
      <c r="JFK838" s="399"/>
      <c r="JFL838" s="399"/>
      <c r="JFM838" s="399"/>
      <c r="JFN838" s="399"/>
      <c r="JFO838" s="399"/>
      <c r="JFP838" s="399"/>
      <c r="JFQ838" s="399"/>
      <c r="JFR838" s="399"/>
      <c r="JFS838" s="399"/>
      <c r="JFT838" s="399"/>
      <c r="JFU838" s="399"/>
      <c r="JFV838" s="399"/>
      <c r="JFW838" s="399"/>
      <c r="JFX838" s="399"/>
      <c r="JFY838" s="399"/>
      <c r="JFZ838" s="399"/>
      <c r="JGA838" s="399"/>
      <c r="JGB838" s="399"/>
      <c r="JGC838" s="399"/>
      <c r="JGD838" s="399"/>
      <c r="JGE838" s="399"/>
      <c r="JGF838" s="399"/>
      <c r="JGG838" s="399"/>
      <c r="JGH838" s="399"/>
      <c r="JGI838" s="399"/>
      <c r="JGJ838" s="399"/>
      <c r="JGK838" s="399"/>
      <c r="JGL838" s="399"/>
      <c r="JGM838" s="399"/>
      <c r="JGN838" s="399"/>
      <c r="JGO838" s="399"/>
      <c r="JGP838" s="399"/>
      <c r="JGQ838" s="399"/>
      <c r="JGR838" s="399"/>
      <c r="JGS838" s="399"/>
      <c r="JGT838" s="399"/>
      <c r="JGU838" s="399"/>
      <c r="JGV838" s="399"/>
      <c r="JGW838" s="399"/>
      <c r="JGX838" s="399"/>
      <c r="JGY838" s="399"/>
      <c r="JGZ838" s="399"/>
      <c r="JHA838" s="399"/>
      <c r="JHB838" s="399"/>
      <c r="JHC838" s="399"/>
      <c r="JHD838" s="399"/>
      <c r="JHE838" s="399"/>
      <c r="JHF838" s="399"/>
      <c r="JHG838" s="399"/>
      <c r="JHH838" s="399"/>
      <c r="JHI838" s="399"/>
      <c r="JHJ838" s="399"/>
      <c r="JHK838" s="399"/>
      <c r="JHL838" s="399"/>
      <c r="JHM838" s="399"/>
      <c r="JHN838" s="399"/>
      <c r="JHO838" s="399"/>
      <c r="JHP838" s="399"/>
      <c r="JHQ838" s="399"/>
      <c r="JHR838" s="399"/>
      <c r="JHS838" s="399"/>
      <c r="JHT838" s="399"/>
      <c r="JHU838" s="399"/>
      <c r="JHV838" s="399"/>
      <c r="JHW838" s="399"/>
      <c r="JHX838" s="399"/>
      <c r="JHY838" s="399"/>
      <c r="JHZ838" s="399"/>
      <c r="JIA838" s="399"/>
      <c r="JIB838" s="399"/>
      <c r="JIC838" s="399"/>
      <c r="JID838" s="399"/>
      <c r="JIE838" s="399"/>
      <c r="JIF838" s="399"/>
      <c r="JIG838" s="399"/>
      <c r="JIH838" s="399"/>
      <c r="JII838" s="399"/>
      <c r="JIJ838" s="399"/>
      <c r="JIK838" s="399"/>
      <c r="JIL838" s="399"/>
      <c r="JIM838" s="399"/>
      <c r="JIN838" s="399"/>
      <c r="JIO838" s="399"/>
      <c r="JIP838" s="399"/>
      <c r="JIQ838" s="399"/>
      <c r="JIR838" s="399"/>
      <c r="JIS838" s="399"/>
      <c r="JIT838" s="399"/>
      <c r="JIU838" s="399"/>
      <c r="JIV838" s="399"/>
      <c r="JIW838" s="399"/>
      <c r="JIX838" s="399"/>
      <c r="JIY838" s="399"/>
      <c r="JIZ838" s="399"/>
      <c r="JJA838" s="399"/>
      <c r="JJB838" s="399"/>
      <c r="JJC838" s="399"/>
      <c r="JJD838" s="399"/>
      <c r="JJE838" s="399"/>
      <c r="JJF838" s="399"/>
      <c r="JJG838" s="399"/>
      <c r="JJH838" s="399"/>
      <c r="JJI838" s="399"/>
      <c r="JJJ838" s="399"/>
      <c r="JJK838" s="399"/>
      <c r="JJL838" s="399"/>
      <c r="JJM838" s="399"/>
      <c r="JJN838" s="399"/>
      <c r="JJO838" s="399"/>
      <c r="JJP838" s="399"/>
      <c r="JJQ838" s="399"/>
      <c r="JJR838" s="399"/>
      <c r="JJS838" s="399"/>
      <c r="JJT838" s="399"/>
      <c r="JJU838" s="399"/>
      <c r="JJV838" s="399"/>
      <c r="JJW838" s="399"/>
      <c r="JJX838" s="399"/>
      <c r="JJY838" s="399"/>
      <c r="JJZ838" s="399"/>
      <c r="JKA838" s="399"/>
      <c r="JKB838" s="399"/>
      <c r="JKC838" s="399"/>
      <c r="JKD838" s="399"/>
      <c r="JKE838" s="399"/>
      <c r="JKF838" s="399"/>
      <c r="JKG838" s="399"/>
      <c r="JKH838" s="399"/>
      <c r="JKI838" s="399"/>
      <c r="JKJ838" s="399"/>
      <c r="JKK838" s="399"/>
      <c r="JKL838" s="399"/>
      <c r="JKM838" s="399"/>
      <c r="JKN838" s="399"/>
      <c r="JKO838" s="399"/>
      <c r="JKP838" s="399"/>
      <c r="JKQ838" s="399"/>
      <c r="JKR838" s="399"/>
      <c r="JKS838" s="399"/>
      <c r="JKT838" s="399"/>
      <c r="JKU838" s="399"/>
      <c r="JKV838" s="399"/>
      <c r="JKW838" s="399"/>
      <c r="JKX838" s="399"/>
      <c r="JKY838" s="399"/>
      <c r="JKZ838" s="399"/>
      <c r="JLA838" s="399"/>
      <c r="JLB838" s="399"/>
      <c r="JLC838" s="399"/>
      <c r="JLD838" s="399"/>
      <c r="JLE838" s="399"/>
      <c r="JLF838" s="399"/>
      <c r="JLG838" s="399"/>
      <c r="JLH838" s="399"/>
      <c r="JLI838" s="399"/>
      <c r="JLJ838" s="399"/>
      <c r="JLK838" s="399"/>
      <c r="JLL838" s="399"/>
      <c r="JLM838" s="399"/>
      <c r="JLN838" s="399"/>
      <c r="JLO838" s="399"/>
      <c r="JLP838" s="399"/>
      <c r="JLQ838" s="399"/>
      <c r="JLR838" s="399"/>
      <c r="JLS838" s="399"/>
      <c r="JLT838" s="399"/>
      <c r="JLU838" s="399"/>
      <c r="JLV838" s="399"/>
      <c r="JLW838" s="399"/>
      <c r="JLX838" s="399"/>
      <c r="JLY838" s="399"/>
      <c r="JLZ838" s="399"/>
      <c r="JMA838" s="399"/>
      <c r="JMB838" s="399"/>
      <c r="JMC838" s="399"/>
      <c r="JMD838" s="399"/>
      <c r="JME838" s="399"/>
      <c r="JMF838" s="399"/>
      <c r="JMG838" s="399"/>
      <c r="JMH838" s="399"/>
      <c r="JMI838" s="399"/>
      <c r="JMJ838" s="399"/>
      <c r="JMK838" s="399"/>
      <c r="JML838" s="399"/>
      <c r="JMM838" s="399"/>
      <c r="JMN838" s="399"/>
      <c r="JMO838" s="399"/>
      <c r="JMP838" s="399"/>
      <c r="JMQ838" s="399"/>
      <c r="JMR838" s="399"/>
      <c r="JMS838" s="399"/>
      <c r="JMT838" s="399"/>
      <c r="JMU838" s="399"/>
      <c r="JMV838" s="399"/>
      <c r="JMW838" s="399"/>
      <c r="JMX838" s="399"/>
      <c r="JMY838" s="399"/>
      <c r="JMZ838" s="399"/>
      <c r="JNA838" s="399"/>
      <c r="JNB838" s="399"/>
      <c r="JNC838" s="399"/>
      <c r="JND838" s="399"/>
      <c r="JNE838" s="399"/>
      <c r="JNF838" s="399"/>
      <c r="JNG838" s="399"/>
      <c r="JNH838" s="399"/>
      <c r="JNI838" s="399"/>
      <c r="JNJ838" s="399"/>
      <c r="JNK838" s="399"/>
      <c r="JNL838" s="399"/>
      <c r="JNM838" s="399"/>
      <c r="JNN838" s="399"/>
      <c r="JNO838" s="399"/>
      <c r="JNP838" s="399"/>
      <c r="JNQ838" s="399"/>
      <c r="JNR838" s="399"/>
      <c r="JNS838" s="399"/>
      <c r="JNT838" s="399"/>
      <c r="JNU838" s="399"/>
      <c r="JNV838" s="399"/>
      <c r="JNW838" s="399"/>
      <c r="JNX838" s="399"/>
      <c r="JNY838" s="399"/>
      <c r="JNZ838" s="399"/>
      <c r="JOA838" s="399"/>
      <c r="JOB838" s="399"/>
      <c r="JOC838" s="399"/>
      <c r="JOD838" s="399"/>
      <c r="JOE838" s="399"/>
      <c r="JOF838" s="399"/>
      <c r="JOG838" s="399"/>
      <c r="JOH838" s="399"/>
      <c r="JOI838" s="399"/>
      <c r="JOJ838" s="399"/>
      <c r="JOK838" s="399"/>
      <c r="JOL838" s="399"/>
      <c r="JOM838" s="399"/>
      <c r="JON838" s="399"/>
      <c r="JOO838" s="399"/>
      <c r="JOP838" s="399"/>
      <c r="JOQ838" s="399"/>
      <c r="JOR838" s="399"/>
      <c r="JOS838" s="399"/>
      <c r="JOT838" s="399"/>
      <c r="JOU838" s="399"/>
      <c r="JOV838" s="399"/>
      <c r="JOW838" s="399"/>
      <c r="JOX838" s="399"/>
      <c r="JOY838" s="399"/>
      <c r="JOZ838" s="399"/>
      <c r="JPA838" s="399"/>
      <c r="JPB838" s="399"/>
      <c r="JPC838" s="399"/>
      <c r="JPD838" s="399"/>
      <c r="JPE838" s="399"/>
      <c r="JPF838" s="399"/>
      <c r="JPG838" s="399"/>
      <c r="JPH838" s="399"/>
      <c r="JPI838" s="399"/>
      <c r="JPJ838" s="399"/>
      <c r="JPK838" s="399"/>
      <c r="JPL838" s="399"/>
      <c r="JPM838" s="399"/>
      <c r="JPN838" s="399"/>
      <c r="JPO838" s="399"/>
      <c r="JPP838" s="399"/>
      <c r="JPQ838" s="399"/>
      <c r="JPR838" s="399"/>
      <c r="JPS838" s="399"/>
      <c r="JPT838" s="399"/>
      <c r="JPU838" s="399"/>
      <c r="JPV838" s="399"/>
      <c r="JPW838" s="399"/>
      <c r="JPX838" s="399"/>
      <c r="JPY838" s="399"/>
      <c r="JPZ838" s="399"/>
      <c r="JQA838" s="399"/>
      <c r="JQB838" s="399"/>
      <c r="JQC838" s="399"/>
      <c r="JQD838" s="399"/>
      <c r="JQE838" s="399"/>
      <c r="JQF838" s="399"/>
      <c r="JQG838" s="399"/>
      <c r="JQH838" s="399"/>
      <c r="JQI838" s="399"/>
      <c r="JQJ838" s="399"/>
      <c r="JQK838" s="399"/>
      <c r="JQL838" s="399"/>
      <c r="JQM838" s="399"/>
      <c r="JQN838" s="399"/>
      <c r="JQO838" s="399"/>
      <c r="JQP838" s="399"/>
      <c r="JQQ838" s="399"/>
      <c r="JQR838" s="399"/>
      <c r="JQS838" s="399"/>
      <c r="JQT838" s="399"/>
      <c r="JQU838" s="399"/>
      <c r="JQV838" s="399"/>
      <c r="JQW838" s="399"/>
      <c r="JQX838" s="399"/>
      <c r="JQY838" s="399"/>
      <c r="JQZ838" s="399"/>
      <c r="JRA838" s="399"/>
      <c r="JRB838" s="399"/>
      <c r="JRC838" s="399"/>
      <c r="JRD838" s="399"/>
      <c r="JRE838" s="399"/>
      <c r="JRF838" s="399"/>
      <c r="JRG838" s="399"/>
      <c r="JRH838" s="399"/>
      <c r="JRI838" s="399"/>
      <c r="JRJ838" s="399"/>
      <c r="JRK838" s="399"/>
      <c r="JRL838" s="399"/>
      <c r="JRM838" s="399"/>
      <c r="JRN838" s="399"/>
      <c r="JRO838" s="399"/>
      <c r="JRP838" s="399"/>
      <c r="JRQ838" s="399"/>
      <c r="JRR838" s="399"/>
      <c r="JRS838" s="399"/>
      <c r="JRT838" s="399"/>
      <c r="JRU838" s="399"/>
      <c r="JRV838" s="399"/>
      <c r="JRW838" s="399"/>
      <c r="JRX838" s="399"/>
      <c r="JRY838" s="399"/>
      <c r="JRZ838" s="399"/>
      <c r="JSA838" s="399"/>
      <c r="JSB838" s="399"/>
      <c r="JSC838" s="399"/>
      <c r="JSD838" s="399"/>
      <c r="JSE838" s="399"/>
      <c r="JSF838" s="399"/>
      <c r="JSG838" s="399"/>
      <c r="JSH838" s="399"/>
      <c r="JSI838" s="399"/>
      <c r="JSJ838" s="399"/>
      <c r="JSK838" s="399"/>
      <c r="JSL838" s="399"/>
      <c r="JSM838" s="399"/>
      <c r="JSN838" s="399"/>
      <c r="JSO838" s="399"/>
      <c r="JSP838" s="399"/>
      <c r="JSQ838" s="399"/>
      <c r="JSR838" s="399"/>
      <c r="JSS838" s="399"/>
      <c r="JST838" s="399"/>
      <c r="JSU838" s="399"/>
      <c r="JSV838" s="399"/>
      <c r="JSW838" s="399"/>
      <c r="JSX838" s="399"/>
      <c r="JSY838" s="399"/>
      <c r="JSZ838" s="399"/>
      <c r="JTA838" s="399"/>
      <c r="JTB838" s="399"/>
      <c r="JTC838" s="399"/>
      <c r="JTD838" s="399"/>
      <c r="JTE838" s="399"/>
      <c r="JTF838" s="399"/>
      <c r="JTG838" s="399"/>
      <c r="JTH838" s="399"/>
      <c r="JTI838" s="399"/>
      <c r="JTJ838" s="399"/>
      <c r="JTK838" s="399"/>
      <c r="JTL838" s="399"/>
      <c r="JTM838" s="399"/>
      <c r="JTN838" s="399"/>
      <c r="JTO838" s="399"/>
      <c r="JTP838" s="399"/>
      <c r="JTQ838" s="399"/>
      <c r="JTR838" s="399"/>
      <c r="JTS838" s="399"/>
      <c r="JTT838" s="399"/>
      <c r="JTU838" s="399"/>
      <c r="JTV838" s="399"/>
      <c r="JTW838" s="399"/>
      <c r="JTX838" s="399"/>
      <c r="JTY838" s="399"/>
      <c r="JTZ838" s="399"/>
      <c r="JUA838" s="399"/>
      <c r="JUB838" s="399"/>
      <c r="JUC838" s="399"/>
      <c r="JUD838" s="399"/>
      <c r="JUE838" s="399"/>
      <c r="JUF838" s="399"/>
      <c r="JUG838" s="399"/>
      <c r="JUH838" s="399"/>
      <c r="JUI838" s="399"/>
      <c r="JUJ838" s="399"/>
      <c r="JUK838" s="399"/>
      <c r="JUL838" s="399"/>
      <c r="JUM838" s="399"/>
      <c r="JUN838" s="399"/>
      <c r="JUO838" s="399"/>
      <c r="JUP838" s="399"/>
      <c r="JUQ838" s="399"/>
      <c r="JUR838" s="399"/>
      <c r="JUS838" s="399"/>
      <c r="JUT838" s="399"/>
      <c r="JUU838" s="399"/>
      <c r="JUV838" s="399"/>
      <c r="JUW838" s="399"/>
      <c r="JUX838" s="399"/>
      <c r="JUY838" s="399"/>
      <c r="JUZ838" s="399"/>
      <c r="JVA838" s="399"/>
      <c r="JVB838" s="399"/>
      <c r="JVC838" s="399"/>
      <c r="JVD838" s="399"/>
      <c r="JVE838" s="399"/>
      <c r="JVF838" s="399"/>
      <c r="JVG838" s="399"/>
      <c r="JVH838" s="399"/>
      <c r="JVI838" s="399"/>
      <c r="JVJ838" s="399"/>
      <c r="JVK838" s="399"/>
      <c r="JVL838" s="399"/>
      <c r="JVM838" s="399"/>
      <c r="JVN838" s="399"/>
      <c r="JVO838" s="399"/>
      <c r="JVP838" s="399"/>
      <c r="JVQ838" s="399"/>
      <c r="JVR838" s="399"/>
      <c r="JVS838" s="399"/>
      <c r="JVT838" s="399"/>
      <c r="JVU838" s="399"/>
      <c r="JVV838" s="399"/>
      <c r="JVW838" s="399"/>
      <c r="JVX838" s="399"/>
      <c r="JVY838" s="399"/>
      <c r="JVZ838" s="399"/>
      <c r="JWA838" s="399"/>
      <c r="JWB838" s="399"/>
      <c r="JWC838" s="399"/>
      <c r="JWD838" s="399"/>
      <c r="JWE838" s="399"/>
      <c r="JWF838" s="399"/>
      <c r="JWG838" s="399"/>
      <c r="JWH838" s="399"/>
      <c r="JWI838" s="399"/>
      <c r="JWJ838" s="399"/>
      <c r="JWK838" s="399"/>
      <c r="JWL838" s="399"/>
      <c r="JWM838" s="399"/>
      <c r="JWN838" s="399"/>
      <c r="JWO838" s="399"/>
      <c r="JWP838" s="399"/>
      <c r="JWQ838" s="399"/>
      <c r="JWR838" s="399"/>
      <c r="JWS838" s="399"/>
      <c r="JWT838" s="399"/>
      <c r="JWU838" s="399"/>
      <c r="JWV838" s="399"/>
      <c r="JWW838" s="399"/>
      <c r="JWX838" s="399"/>
      <c r="JWY838" s="399"/>
      <c r="JWZ838" s="399"/>
      <c r="JXA838" s="399"/>
      <c r="JXB838" s="399"/>
      <c r="JXC838" s="399"/>
      <c r="JXD838" s="399"/>
      <c r="JXE838" s="399"/>
      <c r="JXF838" s="399"/>
      <c r="JXG838" s="399"/>
      <c r="JXH838" s="399"/>
      <c r="JXI838" s="399"/>
      <c r="JXJ838" s="399"/>
      <c r="JXK838" s="399"/>
      <c r="JXL838" s="399"/>
      <c r="JXM838" s="399"/>
      <c r="JXN838" s="399"/>
      <c r="JXO838" s="399"/>
      <c r="JXP838" s="399"/>
      <c r="JXQ838" s="399"/>
      <c r="JXR838" s="399"/>
      <c r="JXS838" s="399"/>
      <c r="JXT838" s="399"/>
      <c r="JXU838" s="399"/>
      <c r="JXV838" s="399"/>
      <c r="JXW838" s="399"/>
      <c r="JXX838" s="399"/>
      <c r="JXY838" s="399"/>
      <c r="JXZ838" s="399"/>
      <c r="JYA838" s="399"/>
      <c r="JYB838" s="399"/>
      <c r="JYC838" s="399"/>
      <c r="JYD838" s="399"/>
      <c r="JYE838" s="399"/>
      <c r="JYF838" s="399"/>
      <c r="JYG838" s="399"/>
      <c r="JYH838" s="399"/>
      <c r="JYI838" s="399"/>
      <c r="JYJ838" s="399"/>
      <c r="JYK838" s="399"/>
      <c r="JYL838" s="399"/>
      <c r="JYM838" s="399"/>
      <c r="JYN838" s="399"/>
      <c r="JYO838" s="399"/>
      <c r="JYP838" s="399"/>
      <c r="JYQ838" s="399"/>
      <c r="JYR838" s="399"/>
      <c r="JYS838" s="399"/>
      <c r="JYT838" s="399"/>
      <c r="JYU838" s="399"/>
      <c r="JYV838" s="399"/>
      <c r="JYW838" s="399"/>
      <c r="JYX838" s="399"/>
      <c r="JYY838" s="399"/>
      <c r="JYZ838" s="399"/>
      <c r="JZA838" s="399"/>
      <c r="JZB838" s="399"/>
      <c r="JZC838" s="399"/>
      <c r="JZD838" s="399"/>
      <c r="JZE838" s="399"/>
      <c r="JZF838" s="399"/>
      <c r="JZG838" s="399"/>
      <c r="JZH838" s="399"/>
      <c r="JZI838" s="399"/>
      <c r="JZJ838" s="399"/>
      <c r="JZK838" s="399"/>
      <c r="JZL838" s="399"/>
      <c r="JZM838" s="399"/>
      <c r="JZN838" s="399"/>
      <c r="JZO838" s="399"/>
      <c r="JZP838" s="399"/>
      <c r="JZQ838" s="399"/>
      <c r="JZR838" s="399"/>
      <c r="JZS838" s="399"/>
      <c r="JZT838" s="399"/>
      <c r="JZU838" s="399"/>
      <c r="JZV838" s="399"/>
      <c r="JZW838" s="399"/>
      <c r="JZX838" s="399"/>
      <c r="JZY838" s="399"/>
      <c r="JZZ838" s="399"/>
      <c r="KAA838" s="399"/>
      <c r="KAB838" s="399"/>
      <c r="KAC838" s="399"/>
      <c r="KAD838" s="399"/>
      <c r="KAE838" s="399"/>
      <c r="KAF838" s="399"/>
      <c r="KAG838" s="399"/>
      <c r="KAH838" s="399"/>
      <c r="KAI838" s="399"/>
      <c r="KAJ838" s="399"/>
      <c r="KAK838" s="399"/>
      <c r="KAL838" s="399"/>
      <c r="KAM838" s="399"/>
      <c r="KAN838" s="399"/>
      <c r="KAO838" s="399"/>
      <c r="KAP838" s="399"/>
      <c r="KAQ838" s="399"/>
      <c r="KAR838" s="399"/>
      <c r="KAS838" s="399"/>
      <c r="KAT838" s="399"/>
      <c r="KAU838" s="399"/>
      <c r="KAV838" s="399"/>
      <c r="KAW838" s="399"/>
      <c r="KAX838" s="399"/>
      <c r="KAY838" s="399"/>
      <c r="KAZ838" s="399"/>
      <c r="KBA838" s="399"/>
      <c r="KBB838" s="399"/>
      <c r="KBC838" s="399"/>
      <c r="KBD838" s="399"/>
      <c r="KBE838" s="399"/>
      <c r="KBF838" s="399"/>
      <c r="KBG838" s="399"/>
      <c r="KBH838" s="399"/>
      <c r="KBI838" s="399"/>
      <c r="KBJ838" s="399"/>
      <c r="KBK838" s="399"/>
      <c r="KBL838" s="399"/>
      <c r="KBM838" s="399"/>
      <c r="KBN838" s="399"/>
      <c r="KBO838" s="399"/>
      <c r="KBP838" s="399"/>
      <c r="KBQ838" s="399"/>
      <c r="KBR838" s="399"/>
      <c r="KBS838" s="399"/>
      <c r="KBT838" s="399"/>
      <c r="KBU838" s="399"/>
      <c r="KBV838" s="399"/>
      <c r="KBW838" s="399"/>
      <c r="KBX838" s="399"/>
      <c r="KBY838" s="399"/>
      <c r="KBZ838" s="399"/>
      <c r="KCA838" s="399"/>
      <c r="KCB838" s="399"/>
      <c r="KCC838" s="399"/>
      <c r="KCD838" s="399"/>
      <c r="KCE838" s="399"/>
      <c r="KCF838" s="399"/>
      <c r="KCG838" s="399"/>
      <c r="KCH838" s="399"/>
      <c r="KCI838" s="399"/>
      <c r="KCJ838" s="399"/>
      <c r="KCK838" s="399"/>
      <c r="KCL838" s="399"/>
      <c r="KCM838" s="399"/>
      <c r="KCN838" s="399"/>
      <c r="KCO838" s="399"/>
      <c r="KCP838" s="399"/>
      <c r="KCQ838" s="399"/>
      <c r="KCR838" s="399"/>
      <c r="KCS838" s="399"/>
      <c r="KCT838" s="399"/>
      <c r="KCU838" s="399"/>
      <c r="KCV838" s="399"/>
      <c r="KCW838" s="399"/>
      <c r="KCX838" s="399"/>
      <c r="KCY838" s="399"/>
      <c r="KCZ838" s="399"/>
      <c r="KDA838" s="399"/>
      <c r="KDB838" s="399"/>
      <c r="KDC838" s="399"/>
      <c r="KDD838" s="399"/>
      <c r="KDE838" s="399"/>
      <c r="KDF838" s="399"/>
      <c r="KDG838" s="399"/>
      <c r="KDH838" s="399"/>
      <c r="KDI838" s="399"/>
      <c r="KDJ838" s="399"/>
      <c r="KDK838" s="399"/>
      <c r="KDL838" s="399"/>
      <c r="KDM838" s="399"/>
      <c r="KDN838" s="399"/>
      <c r="KDO838" s="399"/>
      <c r="KDP838" s="399"/>
      <c r="KDQ838" s="399"/>
      <c r="KDR838" s="399"/>
      <c r="KDS838" s="399"/>
      <c r="KDT838" s="399"/>
      <c r="KDU838" s="399"/>
      <c r="KDV838" s="399"/>
      <c r="KDW838" s="399"/>
      <c r="KDX838" s="399"/>
      <c r="KDY838" s="399"/>
      <c r="KDZ838" s="399"/>
      <c r="KEA838" s="399"/>
      <c r="KEB838" s="399"/>
      <c r="KEC838" s="399"/>
      <c r="KED838" s="399"/>
      <c r="KEE838" s="399"/>
      <c r="KEF838" s="399"/>
      <c r="KEG838" s="399"/>
      <c r="KEH838" s="399"/>
      <c r="KEI838" s="399"/>
      <c r="KEJ838" s="399"/>
      <c r="KEK838" s="399"/>
      <c r="KEL838" s="399"/>
      <c r="KEM838" s="399"/>
      <c r="KEN838" s="399"/>
      <c r="KEO838" s="399"/>
      <c r="KEP838" s="399"/>
      <c r="KEQ838" s="399"/>
      <c r="KER838" s="399"/>
      <c r="KES838" s="399"/>
      <c r="KET838" s="399"/>
      <c r="KEU838" s="399"/>
      <c r="KEV838" s="399"/>
      <c r="KEW838" s="399"/>
      <c r="KEX838" s="399"/>
      <c r="KEY838" s="399"/>
      <c r="KEZ838" s="399"/>
      <c r="KFA838" s="399"/>
      <c r="KFB838" s="399"/>
      <c r="KFC838" s="399"/>
      <c r="KFD838" s="399"/>
      <c r="KFE838" s="399"/>
      <c r="KFF838" s="399"/>
      <c r="KFG838" s="399"/>
      <c r="KFH838" s="399"/>
      <c r="KFI838" s="399"/>
      <c r="KFJ838" s="399"/>
      <c r="KFK838" s="399"/>
      <c r="KFL838" s="399"/>
      <c r="KFM838" s="399"/>
      <c r="KFN838" s="399"/>
      <c r="KFO838" s="399"/>
      <c r="KFP838" s="399"/>
      <c r="KFQ838" s="399"/>
      <c r="KFR838" s="399"/>
      <c r="KFS838" s="399"/>
      <c r="KFT838" s="399"/>
      <c r="KFU838" s="399"/>
      <c r="KFV838" s="399"/>
      <c r="KFW838" s="399"/>
      <c r="KFX838" s="399"/>
      <c r="KFY838" s="399"/>
      <c r="KFZ838" s="399"/>
      <c r="KGA838" s="399"/>
      <c r="KGB838" s="399"/>
      <c r="KGC838" s="399"/>
      <c r="KGD838" s="399"/>
      <c r="KGE838" s="399"/>
      <c r="KGF838" s="399"/>
      <c r="KGG838" s="399"/>
      <c r="KGH838" s="399"/>
      <c r="KGI838" s="399"/>
      <c r="KGJ838" s="399"/>
      <c r="KGK838" s="399"/>
      <c r="KGL838" s="399"/>
      <c r="KGM838" s="399"/>
      <c r="KGN838" s="399"/>
      <c r="KGO838" s="399"/>
      <c r="KGP838" s="399"/>
      <c r="KGQ838" s="399"/>
      <c r="KGR838" s="399"/>
      <c r="KGS838" s="399"/>
      <c r="KGT838" s="399"/>
      <c r="KGU838" s="399"/>
      <c r="KGV838" s="399"/>
      <c r="KGW838" s="399"/>
      <c r="KGX838" s="399"/>
      <c r="KGY838" s="399"/>
      <c r="KGZ838" s="399"/>
      <c r="KHA838" s="399"/>
      <c r="KHB838" s="399"/>
      <c r="KHC838" s="399"/>
      <c r="KHD838" s="399"/>
      <c r="KHE838" s="399"/>
      <c r="KHF838" s="399"/>
      <c r="KHG838" s="399"/>
      <c r="KHH838" s="399"/>
      <c r="KHI838" s="399"/>
      <c r="KHJ838" s="399"/>
      <c r="KHK838" s="399"/>
      <c r="KHL838" s="399"/>
      <c r="KHM838" s="399"/>
      <c r="KHN838" s="399"/>
      <c r="KHO838" s="399"/>
      <c r="KHP838" s="399"/>
      <c r="KHQ838" s="399"/>
      <c r="KHR838" s="399"/>
      <c r="KHS838" s="399"/>
      <c r="KHT838" s="399"/>
      <c r="KHU838" s="399"/>
      <c r="KHV838" s="399"/>
      <c r="KHW838" s="399"/>
      <c r="KHX838" s="399"/>
      <c r="KHY838" s="399"/>
      <c r="KHZ838" s="399"/>
      <c r="KIA838" s="399"/>
      <c r="KIB838" s="399"/>
      <c r="KIC838" s="399"/>
      <c r="KID838" s="399"/>
      <c r="KIE838" s="399"/>
      <c r="KIF838" s="399"/>
      <c r="KIG838" s="399"/>
      <c r="KIH838" s="399"/>
      <c r="KII838" s="399"/>
      <c r="KIJ838" s="399"/>
      <c r="KIK838" s="399"/>
      <c r="KIL838" s="399"/>
      <c r="KIM838" s="399"/>
      <c r="KIN838" s="399"/>
      <c r="KIO838" s="399"/>
      <c r="KIP838" s="399"/>
      <c r="KIQ838" s="399"/>
      <c r="KIR838" s="399"/>
      <c r="KIS838" s="399"/>
      <c r="KIT838" s="399"/>
      <c r="KIU838" s="399"/>
      <c r="KIV838" s="399"/>
      <c r="KIW838" s="399"/>
      <c r="KIX838" s="399"/>
      <c r="KIY838" s="399"/>
      <c r="KIZ838" s="399"/>
      <c r="KJA838" s="399"/>
      <c r="KJB838" s="399"/>
      <c r="KJC838" s="399"/>
      <c r="KJD838" s="399"/>
      <c r="KJE838" s="399"/>
      <c r="KJF838" s="399"/>
      <c r="KJG838" s="399"/>
      <c r="KJH838" s="399"/>
      <c r="KJI838" s="399"/>
      <c r="KJJ838" s="399"/>
      <c r="KJK838" s="399"/>
      <c r="KJL838" s="399"/>
      <c r="KJM838" s="399"/>
      <c r="KJN838" s="399"/>
      <c r="KJO838" s="399"/>
      <c r="KJP838" s="399"/>
      <c r="KJQ838" s="399"/>
      <c r="KJR838" s="399"/>
      <c r="KJS838" s="399"/>
      <c r="KJT838" s="399"/>
      <c r="KJU838" s="399"/>
      <c r="KJV838" s="399"/>
      <c r="KJW838" s="399"/>
      <c r="KJX838" s="399"/>
      <c r="KJY838" s="399"/>
      <c r="KJZ838" s="399"/>
      <c r="KKA838" s="399"/>
      <c r="KKB838" s="399"/>
      <c r="KKC838" s="399"/>
      <c r="KKD838" s="399"/>
      <c r="KKE838" s="399"/>
      <c r="KKF838" s="399"/>
      <c r="KKG838" s="399"/>
      <c r="KKH838" s="399"/>
      <c r="KKI838" s="399"/>
      <c r="KKJ838" s="399"/>
      <c r="KKK838" s="399"/>
      <c r="KKL838" s="399"/>
      <c r="KKM838" s="399"/>
      <c r="KKN838" s="399"/>
      <c r="KKO838" s="399"/>
      <c r="KKP838" s="399"/>
      <c r="KKQ838" s="399"/>
      <c r="KKR838" s="399"/>
      <c r="KKS838" s="399"/>
      <c r="KKT838" s="399"/>
      <c r="KKU838" s="399"/>
      <c r="KKV838" s="399"/>
      <c r="KKW838" s="399"/>
      <c r="KKX838" s="399"/>
      <c r="KKY838" s="399"/>
      <c r="KKZ838" s="399"/>
      <c r="KLA838" s="399"/>
      <c r="KLB838" s="399"/>
      <c r="KLC838" s="399"/>
      <c r="KLD838" s="399"/>
      <c r="KLE838" s="399"/>
      <c r="KLF838" s="399"/>
      <c r="KLG838" s="399"/>
      <c r="KLH838" s="399"/>
      <c r="KLI838" s="399"/>
      <c r="KLJ838" s="399"/>
      <c r="KLK838" s="399"/>
      <c r="KLL838" s="399"/>
      <c r="KLM838" s="399"/>
      <c r="KLN838" s="399"/>
      <c r="KLO838" s="399"/>
      <c r="KLP838" s="399"/>
      <c r="KLQ838" s="399"/>
      <c r="KLR838" s="399"/>
      <c r="KLS838" s="399"/>
      <c r="KLT838" s="399"/>
      <c r="KLU838" s="399"/>
      <c r="KLV838" s="399"/>
      <c r="KLW838" s="399"/>
      <c r="KLX838" s="399"/>
      <c r="KLY838" s="399"/>
      <c r="KLZ838" s="399"/>
      <c r="KMA838" s="399"/>
      <c r="KMB838" s="399"/>
      <c r="KMC838" s="399"/>
      <c r="KMD838" s="399"/>
      <c r="KME838" s="399"/>
      <c r="KMF838" s="399"/>
      <c r="KMG838" s="399"/>
      <c r="KMH838" s="399"/>
      <c r="KMI838" s="399"/>
      <c r="KMJ838" s="399"/>
      <c r="KMK838" s="399"/>
      <c r="KML838" s="399"/>
      <c r="KMM838" s="399"/>
      <c r="KMN838" s="399"/>
      <c r="KMO838" s="399"/>
      <c r="KMP838" s="399"/>
      <c r="KMQ838" s="399"/>
      <c r="KMR838" s="399"/>
      <c r="KMS838" s="399"/>
      <c r="KMT838" s="399"/>
      <c r="KMU838" s="399"/>
      <c r="KMV838" s="399"/>
      <c r="KMW838" s="399"/>
      <c r="KMX838" s="399"/>
      <c r="KMY838" s="399"/>
      <c r="KMZ838" s="399"/>
      <c r="KNA838" s="399"/>
      <c r="KNB838" s="399"/>
      <c r="KNC838" s="399"/>
      <c r="KND838" s="399"/>
      <c r="KNE838" s="399"/>
      <c r="KNF838" s="399"/>
      <c r="KNG838" s="399"/>
      <c r="KNH838" s="399"/>
      <c r="KNI838" s="399"/>
      <c r="KNJ838" s="399"/>
      <c r="KNK838" s="399"/>
      <c r="KNL838" s="399"/>
      <c r="KNM838" s="399"/>
      <c r="KNN838" s="399"/>
      <c r="KNO838" s="399"/>
      <c r="KNP838" s="399"/>
      <c r="KNQ838" s="399"/>
      <c r="KNR838" s="399"/>
      <c r="KNS838" s="399"/>
      <c r="KNT838" s="399"/>
      <c r="KNU838" s="399"/>
      <c r="KNV838" s="399"/>
      <c r="KNW838" s="399"/>
      <c r="KNX838" s="399"/>
      <c r="KNY838" s="399"/>
      <c r="KNZ838" s="399"/>
      <c r="KOA838" s="399"/>
      <c r="KOB838" s="399"/>
      <c r="KOC838" s="399"/>
      <c r="KOD838" s="399"/>
      <c r="KOE838" s="399"/>
      <c r="KOF838" s="399"/>
      <c r="KOG838" s="399"/>
      <c r="KOH838" s="399"/>
      <c r="KOI838" s="399"/>
      <c r="KOJ838" s="399"/>
      <c r="KOK838" s="399"/>
      <c r="KOL838" s="399"/>
      <c r="KOM838" s="399"/>
      <c r="KON838" s="399"/>
      <c r="KOO838" s="399"/>
      <c r="KOP838" s="399"/>
      <c r="KOQ838" s="399"/>
      <c r="KOR838" s="399"/>
      <c r="KOS838" s="399"/>
      <c r="KOT838" s="399"/>
      <c r="KOU838" s="399"/>
      <c r="KOV838" s="399"/>
      <c r="KOW838" s="399"/>
      <c r="KOX838" s="399"/>
      <c r="KOY838" s="399"/>
      <c r="KOZ838" s="399"/>
      <c r="KPA838" s="399"/>
      <c r="KPB838" s="399"/>
      <c r="KPC838" s="399"/>
      <c r="KPD838" s="399"/>
      <c r="KPE838" s="399"/>
      <c r="KPF838" s="399"/>
      <c r="KPG838" s="399"/>
      <c r="KPH838" s="399"/>
      <c r="KPI838" s="399"/>
      <c r="KPJ838" s="399"/>
      <c r="KPK838" s="399"/>
      <c r="KPL838" s="399"/>
      <c r="KPM838" s="399"/>
      <c r="KPN838" s="399"/>
      <c r="KPO838" s="399"/>
      <c r="KPP838" s="399"/>
      <c r="KPQ838" s="399"/>
      <c r="KPR838" s="399"/>
      <c r="KPS838" s="399"/>
      <c r="KPT838" s="399"/>
      <c r="KPU838" s="399"/>
      <c r="KPV838" s="399"/>
      <c r="KPW838" s="399"/>
      <c r="KPX838" s="399"/>
      <c r="KPY838" s="399"/>
      <c r="KPZ838" s="399"/>
      <c r="KQA838" s="399"/>
      <c r="KQB838" s="399"/>
      <c r="KQC838" s="399"/>
      <c r="KQD838" s="399"/>
      <c r="KQE838" s="399"/>
      <c r="KQF838" s="399"/>
      <c r="KQG838" s="399"/>
      <c r="KQH838" s="399"/>
      <c r="KQI838" s="399"/>
      <c r="KQJ838" s="399"/>
      <c r="KQK838" s="399"/>
      <c r="KQL838" s="399"/>
      <c r="KQM838" s="399"/>
      <c r="KQN838" s="399"/>
      <c r="KQO838" s="399"/>
      <c r="KQP838" s="399"/>
      <c r="KQQ838" s="399"/>
      <c r="KQR838" s="399"/>
      <c r="KQS838" s="399"/>
      <c r="KQT838" s="399"/>
      <c r="KQU838" s="399"/>
      <c r="KQV838" s="399"/>
      <c r="KQW838" s="399"/>
      <c r="KQX838" s="399"/>
      <c r="KQY838" s="399"/>
      <c r="KQZ838" s="399"/>
      <c r="KRA838" s="399"/>
      <c r="KRB838" s="399"/>
      <c r="KRC838" s="399"/>
      <c r="KRD838" s="399"/>
      <c r="KRE838" s="399"/>
      <c r="KRF838" s="399"/>
      <c r="KRG838" s="399"/>
      <c r="KRH838" s="399"/>
      <c r="KRI838" s="399"/>
      <c r="KRJ838" s="399"/>
      <c r="KRK838" s="399"/>
      <c r="KRL838" s="399"/>
      <c r="KRM838" s="399"/>
      <c r="KRN838" s="399"/>
      <c r="KRO838" s="399"/>
      <c r="KRP838" s="399"/>
      <c r="KRQ838" s="399"/>
      <c r="KRR838" s="399"/>
      <c r="KRS838" s="399"/>
      <c r="KRT838" s="399"/>
      <c r="KRU838" s="399"/>
      <c r="KRV838" s="399"/>
      <c r="KRW838" s="399"/>
      <c r="KRX838" s="399"/>
      <c r="KRY838" s="399"/>
      <c r="KRZ838" s="399"/>
      <c r="KSA838" s="399"/>
      <c r="KSB838" s="399"/>
      <c r="KSC838" s="399"/>
      <c r="KSD838" s="399"/>
      <c r="KSE838" s="399"/>
      <c r="KSF838" s="399"/>
      <c r="KSG838" s="399"/>
      <c r="KSH838" s="399"/>
      <c r="KSI838" s="399"/>
      <c r="KSJ838" s="399"/>
      <c r="KSK838" s="399"/>
      <c r="KSL838" s="399"/>
      <c r="KSM838" s="399"/>
      <c r="KSN838" s="399"/>
      <c r="KSO838" s="399"/>
      <c r="KSP838" s="399"/>
      <c r="KSQ838" s="399"/>
      <c r="KSR838" s="399"/>
      <c r="KSS838" s="399"/>
      <c r="KST838" s="399"/>
      <c r="KSU838" s="399"/>
      <c r="KSV838" s="399"/>
      <c r="KSW838" s="399"/>
      <c r="KSX838" s="399"/>
      <c r="KSY838" s="399"/>
      <c r="KSZ838" s="399"/>
      <c r="KTA838" s="399"/>
      <c r="KTB838" s="399"/>
      <c r="KTC838" s="399"/>
      <c r="KTD838" s="399"/>
      <c r="KTE838" s="399"/>
      <c r="KTF838" s="399"/>
      <c r="KTG838" s="399"/>
      <c r="KTH838" s="399"/>
      <c r="KTI838" s="399"/>
      <c r="KTJ838" s="399"/>
      <c r="KTK838" s="399"/>
      <c r="KTL838" s="399"/>
      <c r="KTM838" s="399"/>
      <c r="KTN838" s="399"/>
      <c r="KTO838" s="399"/>
      <c r="KTP838" s="399"/>
      <c r="KTQ838" s="399"/>
      <c r="KTR838" s="399"/>
      <c r="KTS838" s="399"/>
      <c r="KTT838" s="399"/>
      <c r="KTU838" s="399"/>
      <c r="KTV838" s="399"/>
      <c r="KTW838" s="399"/>
      <c r="KTX838" s="399"/>
      <c r="KTY838" s="399"/>
      <c r="KTZ838" s="399"/>
      <c r="KUA838" s="399"/>
      <c r="KUB838" s="399"/>
      <c r="KUC838" s="399"/>
      <c r="KUD838" s="399"/>
      <c r="KUE838" s="399"/>
      <c r="KUF838" s="399"/>
      <c r="KUG838" s="399"/>
      <c r="KUH838" s="399"/>
      <c r="KUI838" s="399"/>
      <c r="KUJ838" s="399"/>
      <c r="KUK838" s="399"/>
      <c r="KUL838" s="399"/>
      <c r="KUM838" s="399"/>
      <c r="KUN838" s="399"/>
      <c r="KUO838" s="399"/>
      <c r="KUP838" s="399"/>
      <c r="KUQ838" s="399"/>
      <c r="KUR838" s="399"/>
      <c r="KUS838" s="399"/>
      <c r="KUT838" s="399"/>
      <c r="KUU838" s="399"/>
      <c r="KUV838" s="399"/>
      <c r="KUW838" s="399"/>
      <c r="KUX838" s="399"/>
      <c r="KUY838" s="399"/>
      <c r="KUZ838" s="399"/>
      <c r="KVA838" s="399"/>
      <c r="KVB838" s="399"/>
      <c r="KVC838" s="399"/>
      <c r="KVD838" s="399"/>
      <c r="KVE838" s="399"/>
      <c r="KVF838" s="399"/>
      <c r="KVG838" s="399"/>
      <c r="KVH838" s="399"/>
      <c r="KVI838" s="399"/>
      <c r="KVJ838" s="399"/>
      <c r="KVK838" s="399"/>
      <c r="KVL838" s="399"/>
      <c r="KVM838" s="399"/>
      <c r="KVN838" s="399"/>
      <c r="KVO838" s="399"/>
      <c r="KVP838" s="399"/>
      <c r="KVQ838" s="399"/>
      <c r="KVR838" s="399"/>
      <c r="KVS838" s="399"/>
      <c r="KVT838" s="399"/>
      <c r="KVU838" s="399"/>
      <c r="KVV838" s="399"/>
      <c r="KVW838" s="399"/>
      <c r="KVX838" s="399"/>
      <c r="KVY838" s="399"/>
      <c r="KVZ838" s="399"/>
      <c r="KWA838" s="399"/>
      <c r="KWB838" s="399"/>
      <c r="KWC838" s="399"/>
      <c r="KWD838" s="399"/>
      <c r="KWE838" s="399"/>
      <c r="KWF838" s="399"/>
      <c r="KWG838" s="399"/>
      <c r="KWH838" s="399"/>
      <c r="KWI838" s="399"/>
      <c r="KWJ838" s="399"/>
      <c r="KWK838" s="399"/>
      <c r="KWL838" s="399"/>
      <c r="KWM838" s="399"/>
      <c r="KWN838" s="399"/>
      <c r="KWO838" s="399"/>
      <c r="KWP838" s="399"/>
      <c r="KWQ838" s="399"/>
      <c r="KWR838" s="399"/>
      <c r="KWS838" s="399"/>
      <c r="KWT838" s="399"/>
      <c r="KWU838" s="399"/>
      <c r="KWV838" s="399"/>
      <c r="KWW838" s="399"/>
      <c r="KWX838" s="399"/>
      <c r="KWY838" s="399"/>
      <c r="KWZ838" s="399"/>
      <c r="KXA838" s="399"/>
      <c r="KXB838" s="399"/>
      <c r="KXC838" s="399"/>
      <c r="KXD838" s="399"/>
      <c r="KXE838" s="399"/>
      <c r="KXF838" s="399"/>
      <c r="KXG838" s="399"/>
      <c r="KXH838" s="399"/>
      <c r="KXI838" s="399"/>
      <c r="KXJ838" s="399"/>
      <c r="KXK838" s="399"/>
      <c r="KXL838" s="399"/>
      <c r="KXM838" s="399"/>
      <c r="KXN838" s="399"/>
      <c r="KXO838" s="399"/>
      <c r="KXP838" s="399"/>
      <c r="KXQ838" s="399"/>
      <c r="KXR838" s="399"/>
      <c r="KXS838" s="399"/>
      <c r="KXT838" s="399"/>
      <c r="KXU838" s="399"/>
      <c r="KXV838" s="399"/>
      <c r="KXW838" s="399"/>
      <c r="KXX838" s="399"/>
      <c r="KXY838" s="399"/>
      <c r="KXZ838" s="399"/>
      <c r="KYA838" s="399"/>
      <c r="KYB838" s="399"/>
      <c r="KYC838" s="399"/>
      <c r="KYD838" s="399"/>
      <c r="KYE838" s="399"/>
      <c r="KYF838" s="399"/>
      <c r="KYG838" s="399"/>
      <c r="KYH838" s="399"/>
      <c r="KYI838" s="399"/>
      <c r="KYJ838" s="399"/>
      <c r="KYK838" s="399"/>
      <c r="KYL838" s="399"/>
      <c r="KYM838" s="399"/>
      <c r="KYN838" s="399"/>
      <c r="KYO838" s="399"/>
      <c r="KYP838" s="399"/>
      <c r="KYQ838" s="399"/>
      <c r="KYR838" s="399"/>
      <c r="KYS838" s="399"/>
      <c r="KYT838" s="399"/>
      <c r="KYU838" s="399"/>
      <c r="KYV838" s="399"/>
      <c r="KYW838" s="399"/>
      <c r="KYX838" s="399"/>
      <c r="KYY838" s="399"/>
      <c r="KYZ838" s="399"/>
      <c r="KZA838" s="399"/>
      <c r="KZB838" s="399"/>
      <c r="KZC838" s="399"/>
      <c r="KZD838" s="399"/>
      <c r="KZE838" s="399"/>
      <c r="KZF838" s="399"/>
      <c r="KZG838" s="399"/>
      <c r="KZH838" s="399"/>
      <c r="KZI838" s="399"/>
      <c r="KZJ838" s="399"/>
      <c r="KZK838" s="399"/>
      <c r="KZL838" s="399"/>
      <c r="KZM838" s="399"/>
      <c r="KZN838" s="399"/>
      <c r="KZO838" s="399"/>
      <c r="KZP838" s="399"/>
      <c r="KZQ838" s="399"/>
      <c r="KZR838" s="399"/>
      <c r="KZS838" s="399"/>
      <c r="KZT838" s="399"/>
      <c r="KZU838" s="399"/>
      <c r="KZV838" s="399"/>
      <c r="KZW838" s="399"/>
      <c r="KZX838" s="399"/>
      <c r="KZY838" s="399"/>
      <c r="KZZ838" s="399"/>
      <c r="LAA838" s="399"/>
      <c r="LAB838" s="399"/>
      <c r="LAC838" s="399"/>
      <c r="LAD838" s="399"/>
      <c r="LAE838" s="399"/>
      <c r="LAF838" s="399"/>
      <c r="LAG838" s="399"/>
      <c r="LAH838" s="399"/>
      <c r="LAI838" s="399"/>
      <c r="LAJ838" s="399"/>
      <c r="LAK838" s="399"/>
      <c r="LAL838" s="399"/>
      <c r="LAM838" s="399"/>
      <c r="LAN838" s="399"/>
      <c r="LAO838" s="399"/>
      <c r="LAP838" s="399"/>
      <c r="LAQ838" s="399"/>
      <c r="LAR838" s="399"/>
      <c r="LAS838" s="399"/>
      <c r="LAT838" s="399"/>
      <c r="LAU838" s="399"/>
      <c r="LAV838" s="399"/>
      <c r="LAW838" s="399"/>
      <c r="LAX838" s="399"/>
      <c r="LAY838" s="399"/>
      <c r="LAZ838" s="399"/>
      <c r="LBA838" s="399"/>
      <c r="LBB838" s="399"/>
      <c r="LBC838" s="399"/>
      <c r="LBD838" s="399"/>
      <c r="LBE838" s="399"/>
      <c r="LBF838" s="399"/>
      <c r="LBG838" s="399"/>
      <c r="LBH838" s="399"/>
      <c r="LBI838" s="399"/>
      <c r="LBJ838" s="399"/>
      <c r="LBK838" s="399"/>
      <c r="LBL838" s="399"/>
      <c r="LBM838" s="399"/>
      <c r="LBN838" s="399"/>
      <c r="LBO838" s="399"/>
      <c r="LBP838" s="399"/>
      <c r="LBQ838" s="399"/>
      <c r="LBR838" s="399"/>
      <c r="LBS838" s="399"/>
      <c r="LBT838" s="399"/>
      <c r="LBU838" s="399"/>
      <c r="LBV838" s="399"/>
      <c r="LBW838" s="399"/>
      <c r="LBX838" s="399"/>
      <c r="LBY838" s="399"/>
      <c r="LBZ838" s="399"/>
      <c r="LCA838" s="399"/>
      <c r="LCB838" s="399"/>
      <c r="LCC838" s="399"/>
      <c r="LCD838" s="399"/>
      <c r="LCE838" s="399"/>
      <c r="LCF838" s="399"/>
      <c r="LCG838" s="399"/>
      <c r="LCH838" s="399"/>
      <c r="LCI838" s="399"/>
      <c r="LCJ838" s="399"/>
      <c r="LCK838" s="399"/>
      <c r="LCL838" s="399"/>
      <c r="LCM838" s="399"/>
      <c r="LCN838" s="399"/>
      <c r="LCO838" s="399"/>
      <c r="LCP838" s="399"/>
      <c r="LCQ838" s="399"/>
      <c r="LCR838" s="399"/>
      <c r="LCS838" s="399"/>
      <c r="LCT838" s="399"/>
      <c r="LCU838" s="399"/>
      <c r="LCV838" s="399"/>
      <c r="LCW838" s="399"/>
      <c r="LCX838" s="399"/>
      <c r="LCY838" s="399"/>
      <c r="LCZ838" s="399"/>
      <c r="LDA838" s="399"/>
      <c r="LDB838" s="399"/>
      <c r="LDC838" s="399"/>
      <c r="LDD838" s="399"/>
      <c r="LDE838" s="399"/>
      <c r="LDF838" s="399"/>
      <c r="LDG838" s="399"/>
      <c r="LDH838" s="399"/>
      <c r="LDI838" s="399"/>
      <c r="LDJ838" s="399"/>
      <c r="LDK838" s="399"/>
      <c r="LDL838" s="399"/>
      <c r="LDM838" s="399"/>
      <c r="LDN838" s="399"/>
      <c r="LDO838" s="399"/>
      <c r="LDP838" s="399"/>
      <c r="LDQ838" s="399"/>
      <c r="LDR838" s="399"/>
      <c r="LDS838" s="399"/>
      <c r="LDT838" s="399"/>
      <c r="LDU838" s="399"/>
      <c r="LDV838" s="399"/>
      <c r="LDW838" s="399"/>
      <c r="LDX838" s="399"/>
      <c r="LDY838" s="399"/>
      <c r="LDZ838" s="399"/>
      <c r="LEA838" s="399"/>
      <c r="LEB838" s="399"/>
      <c r="LEC838" s="399"/>
      <c r="LED838" s="399"/>
      <c r="LEE838" s="399"/>
      <c r="LEF838" s="399"/>
      <c r="LEG838" s="399"/>
      <c r="LEH838" s="399"/>
      <c r="LEI838" s="399"/>
      <c r="LEJ838" s="399"/>
      <c r="LEK838" s="399"/>
      <c r="LEL838" s="399"/>
      <c r="LEM838" s="399"/>
      <c r="LEN838" s="399"/>
      <c r="LEO838" s="399"/>
      <c r="LEP838" s="399"/>
      <c r="LEQ838" s="399"/>
      <c r="LER838" s="399"/>
      <c r="LES838" s="399"/>
      <c r="LET838" s="399"/>
      <c r="LEU838" s="399"/>
      <c r="LEV838" s="399"/>
      <c r="LEW838" s="399"/>
      <c r="LEX838" s="399"/>
      <c r="LEY838" s="399"/>
      <c r="LEZ838" s="399"/>
      <c r="LFA838" s="399"/>
      <c r="LFB838" s="399"/>
      <c r="LFC838" s="399"/>
      <c r="LFD838" s="399"/>
      <c r="LFE838" s="399"/>
      <c r="LFF838" s="399"/>
      <c r="LFG838" s="399"/>
      <c r="LFH838" s="399"/>
      <c r="LFI838" s="399"/>
      <c r="LFJ838" s="399"/>
      <c r="LFK838" s="399"/>
      <c r="LFL838" s="399"/>
      <c r="LFM838" s="399"/>
      <c r="LFN838" s="399"/>
      <c r="LFO838" s="399"/>
      <c r="LFP838" s="399"/>
      <c r="LFQ838" s="399"/>
      <c r="LFR838" s="399"/>
      <c r="LFS838" s="399"/>
      <c r="LFT838" s="399"/>
      <c r="LFU838" s="399"/>
      <c r="LFV838" s="399"/>
      <c r="LFW838" s="399"/>
      <c r="LFX838" s="399"/>
      <c r="LFY838" s="399"/>
      <c r="LFZ838" s="399"/>
      <c r="LGA838" s="399"/>
      <c r="LGB838" s="399"/>
      <c r="LGC838" s="399"/>
      <c r="LGD838" s="399"/>
      <c r="LGE838" s="399"/>
      <c r="LGF838" s="399"/>
      <c r="LGG838" s="399"/>
      <c r="LGH838" s="399"/>
      <c r="LGI838" s="399"/>
      <c r="LGJ838" s="399"/>
      <c r="LGK838" s="399"/>
      <c r="LGL838" s="399"/>
      <c r="LGM838" s="399"/>
      <c r="LGN838" s="399"/>
      <c r="LGO838" s="399"/>
      <c r="LGP838" s="399"/>
      <c r="LGQ838" s="399"/>
      <c r="LGR838" s="399"/>
      <c r="LGS838" s="399"/>
      <c r="LGT838" s="399"/>
      <c r="LGU838" s="399"/>
      <c r="LGV838" s="399"/>
      <c r="LGW838" s="399"/>
      <c r="LGX838" s="399"/>
      <c r="LGY838" s="399"/>
      <c r="LGZ838" s="399"/>
      <c r="LHA838" s="399"/>
      <c r="LHB838" s="399"/>
      <c r="LHC838" s="399"/>
      <c r="LHD838" s="399"/>
      <c r="LHE838" s="399"/>
      <c r="LHF838" s="399"/>
      <c r="LHG838" s="399"/>
      <c r="LHH838" s="399"/>
      <c r="LHI838" s="399"/>
      <c r="LHJ838" s="399"/>
      <c r="LHK838" s="399"/>
      <c r="LHL838" s="399"/>
      <c r="LHM838" s="399"/>
      <c r="LHN838" s="399"/>
      <c r="LHO838" s="399"/>
      <c r="LHP838" s="399"/>
      <c r="LHQ838" s="399"/>
      <c r="LHR838" s="399"/>
      <c r="LHS838" s="399"/>
      <c r="LHT838" s="399"/>
      <c r="LHU838" s="399"/>
      <c r="LHV838" s="399"/>
      <c r="LHW838" s="399"/>
      <c r="LHX838" s="399"/>
      <c r="LHY838" s="399"/>
      <c r="LHZ838" s="399"/>
      <c r="LIA838" s="399"/>
      <c r="LIB838" s="399"/>
      <c r="LIC838" s="399"/>
      <c r="LID838" s="399"/>
      <c r="LIE838" s="399"/>
      <c r="LIF838" s="399"/>
      <c r="LIG838" s="399"/>
      <c r="LIH838" s="399"/>
      <c r="LII838" s="399"/>
      <c r="LIJ838" s="399"/>
      <c r="LIK838" s="399"/>
      <c r="LIL838" s="399"/>
      <c r="LIM838" s="399"/>
      <c r="LIN838" s="399"/>
      <c r="LIO838" s="399"/>
      <c r="LIP838" s="399"/>
      <c r="LIQ838" s="399"/>
      <c r="LIR838" s="399"/>
      <c r="LIS838" s="399"/>
      <c r="LIT838" s="399"/>
      <c r="LIU838" s="399"/>
      <c r="LIV838" s="399"/>
      <c r="LIW838" s="399"/>
      <c r="LIX838" s="399"/>
      <c r="LIY838" s="399"/>
      <c r="LIZ838" s="399"/>
      <c r="LJA838" s="399"/>
      <c r="LJB838" s="399"/>
      <c r="LJC838" s="399"/>
      <c r="LJD838" s="399"/>
      <c r="LJE838" s="399"/>
      <c r="LJF838" s="399"/>
      <c r="LJG838" s="399"/>
      <c r="LJH838" s="399"/>
      <c r="LJI838" s="399"/>
      <c r="LJJ838" s="399"/>
      <c r="LJK838" s="399"/>
      <c r="LJL838" s="399"/>
      <c r="LJM838" s="399"/>
      <c r="LJN838" s="399"/>
      <c r="LJO838" s="399"/>
      <c r="LJP838" s="399"/>
      <c r="LJQ838" s="399"/>
      <c r="LJR838" s="399"/>
      <c r="LJS838" s="399"/>
      <c r="LJT838" s="399"/>
      <c r="LJU838" s="399"/>
      <c r="LJV838" s="399"/>
      <c r="LJW838" s="399"/>
      <c r="LJX838" s="399"/>
      <c r="LJY838" s="399"/>
      <c r="LJZ838" s="399"/>
      <c r="LKA838" s="399"/>
      <c r="LKB838" s="399"/>
      <c r="LKC838" s="399"/>
      <c r="LKD838" s="399"/>
      <c r="LKE838" s="399"/>
      <c r="LKF838" s="399"/>
      <c r="LKG838" s="399"/>
      <c r="LKH838" s="399"/>
      <c r="LKI838" s="399"/>
      <c r="LKJ838" s="399"/>
      <c r="LKK838" s="399"/>
      <c r="LKL838" s="399"/>
      <c r="LKM838" s="399"/>
      <c r="LKN838" s="399"/>
      <c r="LKO838" s="399"/>
      <c r="LKP838" s="399"/>
      <c r="LKQ838" s="399"/>
      <c r="LKR838" s="399"/>
      <c r="LKS838" s="399"/>
      <c r="LKT838" s="399"/>
      <c r="LKU838" s="399"/>
      <c r="LKV838" s="399"/>
      <c r="LKW838" s="399"/>
      <c r="LKX838" s="399"/>
      <c r="LKY838" s="399"/>
      <c r="LKZ838" s="399"/>
      <c r="LLA838" s="399"/>
      <c r="LLB838" s="399"/>
      <c r="LLC838" s="399"/>
      <c r="LLD838" s="399"/>
      <c r="LLE838" s="399"/>
      <c r="LLF838" s="399"/>
      <c r="LLG838" s="399"/>
      <c r="LLH838" s="399"/>
      <c r="LLI838" s="399"/>
      <c r="LLJ838" s="399"/>
      <c r="LLK838" s="399"/>
      <c r="LLL838" s="399"/>
      <c r="LLM838" s="399"/>
      <c r="LLN838" s="399"/>
      <c r="LLO838" s="399"/>
      <c r="LLP838" s="399"/>
      <c r="LLQ838" s="399"/>
      <c r="LLR838" s="399"/>
      <c r="LLS838" s="399"/>
      <c r="LLT838" s="399"/>
      <c r="LLU838" s="399"/>
      <c r="LLV838" s="399"/>
      <c r="LLW838" s="399"/>
      <c r="LLX838" s="399"/>
      <c r="LLY838" s="399"/>
      <c r="LLZ838" s="399"/>
      <c r="LMA838" s="399"/>
      <c r="LMB838" s="399"/>
      <c r="LMC838" s="399"/>
      <c r="LMD838" s="399"/>
      <c r="LME838" s="399"/>
      <c r="LMF838" s="399"/>
      <c r="LMG838" s="399"/>
      <c r="LMH838" s="399"/>
      <c r="LMI838" s="399"/>
      <c r="LMJ838" s="399"/>
      <c r="LMK838" s="399"/>
      <c r="LML838" s="399"/>
      <c r="LMM838" s="399"/>
      <c r="LMN838" s="399"/>
      <c r="LMO838" s="399"/>
      <c r="LMP838" s="399"/>
      <c r="LMQ838" s="399"/>
      <c r="LMR838" s="399"/>
      <c r="LMS838" s="399"/>
      <c r="LMT838" s="399"/>
      <c r="LMU838" s="399"/>
      <c r="LMV838" s="399"/>
      <c r="LMW838" s="399"/>
      <c r="LMX838" s="399"/>
      <c r="LMY838" s="399"/>
      <c r="LMZ838" s="399"/>
      <c r="LNA838" s="399"/>
      <c r="LNB838" s="399"/>
      <c r="LNC838" s="399"/>
      <c r="LND838" s="399"/>
      <c r="LNE838" s="399"/>
      <c r="LNF838" s="399"/>
      <c r="LNG838" s="399"/>
      <c r="LNH838" s="399"/>
      <c r="LNI838" s="399"/>
      <c r="LNJ838" s="399"/>
      <c r="LNK838" s="399"/>
      <c r="LNL838" s="399"/>
      <c r="LNM838" s="399"/>
      <c r="LNN838" s="399"/>
      <c r="LNO838" s="399"/>
      <c r="LNP838" s="399"/>
      <c r="LNQ838" s="399"/>
      <c r="LNR838" s="399"/>
      <c r="LNS838" s="399"/>
      <c r="LNT838" s="399"/>
      <c r="LNU838" s="399"/>
      <c r="LNV838" s="399"/>
      <c r="LNW838" s="399"/>
      <c r="LNX838" s="399"/>
      <c r="LNY838" s="399"/>
      <c r="LNZ838" s="399"/>
      <c r="LOA838" s="399"/>
      <c r="LOB838" s="399"/>
      <c r="LOC838" s="399"/>
      <c r="LOD838" s="399"/>
      <c r="LOE838" s="399"/>
      <c r="LOF838" s="399"/>
      <c r="LOG838" s="399"/>
      <c r="LOH838" s="399"/>
      <c r="LOI838" s="399"/>
      <c r="LOJ838" s="399"/>
      <c r="LOK838" s="399"/>
      <c r="LOL838" s="399"/>
      <c r="LOM838" s="399"/>
      <c r="LON838" s="399"/>
      <c r="LOO838" s="399"/>
      <c r="LOP838" s="399"/>
      <c r="LOQ838" s="399"/>
      <c r="LOR838" s="399"/>
      <c r="LOS838" s="399"/>
      <c r="LOT838" s="399"/>
      <c r="LOU838" s="399"/>
      <c r="LOV838" s="399"/>
      <c r="LOW838" s="399"/>
      <c r="LOX838" s="399"/>
      <c r="LOY838" s="399"/>
      <c r="LOZ838" s="399"/>
      <c r="LPA838" s="399"/>
      <c r="LPB838" s="399"/>
      <c r="LPC838" s="399"/>
      <c r="LPD838" s="399"/>
      <c r="LPE838" s="399"/>
      <c r="LPF838" s="399"/>
      <c r="LPG838" s="399"/>
      <c r="LPH838" s="399"/>
      <c r="LPI838" s="399"/>
      <c r="LPJ838" s="399"/>
      <c r="LPK838" s="399"/>
      <c r="LPL838" s="399"/>
      <c r="LPM838" s="399"/>
      <c r="LPN838" s="399"/>
      <c r="LPO838" s="399"/>
      <c r="LPP838" s="399"/>
      <c r="LPQ838" s="399"/>
      <c r="LPR838" s="399"/>
      <c r="LPS838" s="399"/>
      <c r="LPT838" s="399"/>
      <c r="LPU838" s="399"/>
      <c r="LPV838" s="399"/>
      <c r="LPW838" s="399"/>
      <c r="LPX838" s="399"/>
      <c r="LPY838" s="399"/>
      <c r="LPZ838" s="399"/>
      <c r="LQA838" s="399"/>
      <c r="LQB838" s="399"/>
      <c r="LQC838" s="399"/>
      <c r="LQD838" s="399"/>
      <c r="LQE838" s="399"/>
      <c r="LQF838" s="399"/>
      <c r="LQG838" s="399"/>
      <c r="LQH838" s="399"/>
      <c r="LQI838" s="399"/>
      <c r="LQJ838" s="399"/>
      <c r="LQK838" s="399"/>
      <c r="LQL838" s="399"/>
      <c r="LQM838" s="399"/>
      <c r="LQN838" s="399"/>
      <c r="LQO838" s="399"/>
      <c r="LQP838" s="399"/>
      <c r="LQQ838" s="399"/>
      <c r="LQR838" s="399"/>
      <c r="LQS838" s="399"/>
      <c r="LQT838" s="399"/>
      <c r="LQU838" s="399"/>
      <c r="LQV838" s="399"/>
      <c r="LQW838" s="399"/>
      <c r="LQX838" s="399"/>
      <c r="LQY838" s="399"/>
      <c r="LQZ838" s="399"/>
      <c r="LRA838" s="399"/>
      <c r="LRB838" s="399"/>
      <c r="LRC838" s="399"/>
      <c r="LRD838" s="399"/>
      <c r="LRE838" s="399"/>
      <c r="LRF838" s="399"/>
      <c r="LRG838" s="399"/>
      <c r="LRH838" s="399"/>
      <c r="LRI838" s="399"/>
      <c r="LRJ838" s="399"/>
      <c r="LRK838" s="399"/>
      <c r="LRL838" s="399"/>
      <c r="LRM838" s="399"/>
      <c r="LRN838" s="399"/>
      <c r="LRO838" s="399"/>
      <c r="LRP838" s="399"/>
      <c r="LRQ838" s="399"/>
      <c r="LRR838" s="399"/>
      <c r="LRS838" s="399"/>
      <c r="LRT838" s="399"/>
      <c r="LRU838" s="399"/>
      <c r="LRV838" s="399"/>
      <c r="LRW838" s="399"/>
      <c r="LRX838" s="399"/>
      <c r="LRY838" s="399"/>
      <c r="LRZ838" s="399"/>
      <c r="LSA838" s="399"/>
      <c r="LSB838" s="399"/>
      <c r="LSC838" s="399"/>
      <c r="LSD838" s="399"/>
      <c r="LSE838" s="399"/>
      <c r="LSF838" s="399"/>
      <c r="LSG838" s="399"/>
      <c r="LSH838" s="399"/>
      <c r="LSI838" s="399"/>
      <c r="LSJ838" s="399"/>
      <c r="LSK838" s="399"/>
      <c r="LSL838" s="399"/>
      <c r="LSM838" s="399"/>
      <c r="LSN838" s="399"/>
      <c r="LSO838" s="399"/>
      <c r="LSP838" s="399"/>
      <c r="LSQ838" s="399"/>
      <c r="LSR838" s="399"/>
      <c r="LSS838" s="399"/>
      <c r="LST838" s="399"/>
      <c r="LSU838" s="399"/>
      <c r="LSV838" s="399"/>
      <c r="LSW838" s="399"/>
      <c r="LSX838" s="399"/>
      <c r="LSY838" s="399"/>
      <c r="LSZ838" s="399"/>
      <c r="LTA838" s="399"/>
      <c r="LTB838" s="399"/>
      <c r="LTC838" s="399"/>
      <c r="LTD838" s="399"/>
      <c r="LTE838" s="399"/>
      <c r="LTF838" s="399"/>
      <c r="LTG838" s="399"/>
      <c r="LTH838" s="399"/>
      <c r="LTI838" s="399"/>
      <c r="LTJ838" s="399"/>
      <c r="LTK838" s="399"/>
      <c r="LTL838" s="399"/>
      <c r="LTM838" s="399"/>
      <c r="LTN838" s="399"/>
      <c r="LTO838" s="399"/>
      <c r="LTP838" s="399"/>
      <c r="LTQ838" s="399"/>
      <c r="LTR838" s="399"/>
      <c r="LTS838" s="399"/>
      <c r="LTT838" s="399"/>
      <c r="LTU838" s="399"/>
      <c r="LTV838" s="399"/>
      <c r="LTW838" s="399"/>
      <c r="LTX838" s="399"/>
      <c r="LTY838" s="399"/>
      <c r="LTZ838" s="399"/>
      <c r="LUA838" s="399"/>
      <c r="LUB838" s="399"/>
      <c r="LUC838" s="399"/>
      <c r="LUD838" s="399"/>
      <c r="LUE838" s="399"/>
      <c r="LUF838" s="399"/>
      <c r="LUG838" s="399"/>
      <c r="LUH838" s="399"/>
      <c r="LUI838" s="399"/>
      <c r="LUJ838" s="399"/>
      <c r="LUK838" s="399"/>
      <c r="LUL838" s="399"/>
      <c r="LUM838" s="399"/>
      <c r="LUN838" s="399"/>
      <c r="LUO838" s="399"/>
      <c r="LUP838" s="399"/>
      <c r="LUQ838" s="399"/>
      <c r="LUR838" s="399"/>
      <c r="LUS838" s="399"/>
      <c r="LUT838" s="399"/>
      <c r="LUU838" s="399"/>
      <c r="LUV838" s="399"/>
      <c r="LUW838" s="399"/>
      <c r="LUX838" s="399"/>
      <c r="LUY838" s="399"/>
      <c r="LUZ838" s="399"/>
      <c r="LVA838" s="399"/>
      <c r="LVB838" s="399"/>
      <c r="LVC838" s="399"/>
      <c r="LVD838" s="399"/>
      <c r="LVE838" s="399"/>
      <c r="LVF838" s="399"/>
      <c r="LVG838" s="399"/>
      <c r="LVH838" s="399"/>
      <c r="LVI838" s="399"/>
      <c r="LVJ838" s="399"/>
      <c r="LVK838" s="399"/>
      <c r="LVL838" s="399"/>
      <c r="LVM838" s="399"/>
      <c r="LVN838" s="399"/>
      <c r="LVO838" s="399"/>
      <c r="LVP838" s="399"/>
      <c r="LVQ838" s="399"/>
      <c r="LVR838" s="399"/>
      <c r="LVS838" s="399"/>
      <c r="LVT838" s="399"/>
      <c r="LVU838" s="399"/>
      <c r="LVV838" s="399"/>
      <c r="LVW838" s="399"/>
      <c r="LVX838" s="399"/>
      <c r="LVY838" s="399"/>
      <c r="LVZ838" s="399"/>
      <c r="LWA838" s="399"/>
      <c r="LWB838" s="399"/>
      <c r="LWC838" s="399"/>
      <c r="LWD838" s="399"/>
      <c r="LWE838" s="399"/>
      <c r="LWF838" s="399"/>
      <c r="LWG838" s="399"/>
      <c r="LWH838" s="399"/>
      <c r="LWI838" s="399"/>
      <c r="LWJ838" s="399"/>
      <c r="LWK838" s="399"/>
      <c r="LWL838" s="399"/>
      <c r="LWM838" s="399"/>
      <c r="LWN838" s="399"/>
      <c r="LWO838" s="399"/>
      <c r="LWP838" s="399"/>
      <c r="LWQ838" s="399"/>
      <c r="LWR838" s="399"/>
      <c r="LWS838" s="399"/>
      <c r="LWT838" s="399"/>
      <c r="LWU838" s="399"/>
      <c r="LWV838" s="399"/>
      <c r="LWW838" s="399"/>
      <c r="LWX838" s="399"/>
      <c r="LWY838" s="399"/>
      <c r="LWZ838" s="399"/>
      <c r="LXA838" s="399"/>
      <c r="LXB838" s="399"/>
      <c r="LXC838" s="399"/>
      <c r="LXD838" s="399"/>
      <c r="LXE838" s="399"/>
      <c r="LXF838" s="399"/>
      <c r="LXG838" s="399"/>
      <c r="LXH838" s="399"/>
      <c r="LXI838" s="399"/>
      <c r="LXJ838" s="399"/>
      <c r="LXK838" s="399"/>
      <c r="LXL838" s="399"/>
      <c r="LXM838" s="399"/>
      <c r="LXN838" s="399"/>
      <c r="LXO838" s="399"/>
      <c r="LXP838" s="399"/>
      <c r="LXQ838" s="399"/>
      <c r="LXR838" s="399"/>
      <c r="LXS838" s="399"/>
      <c r="LXT838" s="399"/>
      <c r="LXU838" s="399"/>
      <c r="LXV838" s="399"/>
      <c r="LXW838" s="399"/>
      <c r="LXX838" s="399"/>
      <c r="LXY838" s="399"/>
      <c r="LXZ838" s="399"/>
      <c r="LYA838" s="399"/>
      <c r="LYB838" s="399"/>
      <c r="LYC838" s="399"/>
      <c r="LYD838" s="399"/>
      <c r="LYE838" s="399"/>
      <c r="LYF838" s="399"/>
      <c r="LYG838" s="399"/>
      <c r="LYH838" s="399"/>
      <c r="LYI838" s="399"/>
      <c r="LYJ838" s="399"/>
      <c r="LYK838" s="399"/>
      <c r="LYL838" s="399"/>
      <c r="LYM838" s="399"/>
      <c r="LYN838" s="399"/>
      <c r="LYO838" s="399"/>
      <c r="LYP838" s="399"/>
      <c r="LYQ838" s="399"/>
      <c r="LYR838" s="399"/>
      <c r="LYS838" s="399"/>
      <c r="LYT838" s="399"/>
      <c r="LYU838" s="399"/>
      <c r="LYV838" s="399"/>
      <c r="LYW838" s="399"/>
      <c r="LYX838" s="399"/>
      <c r="LYY838" s="399"/>
      <c r="LYZ838" s="399"/>
      <c r="LZA838" s="399"/>
      <c r="LZB838" s="399"/>
      <c r="LZC838" s="399"/>
      <c r="LZD838" s="399"/>
      <c r="LZE838" s="399"/>
      <c r="LZF838" s="399"/>
      <c r="LZG838" s="399"/>
      <c r="LZH838" s="399"/>
      <c r="LZI838" s="399"/>
      <c r="LZJ838" s="399"/>
      <c r="LZK838" s="399"/>
      <c r="LZL838" s="399"/>
      <c r="LZM838" s="399"/>
      <c r="LZN838" s="399"/>
      <c r="LZO838" s="399"/>
      <c r="LZP838" s="399"/>
      <c r="LZQ838" s="399"/>
      <c r="LZR838" s="399"/>
      <c r="LZS838" s="399"/>
      <c r="LZT838" s="399"/>
      <c r="LZU838" s="399"/>
      <c r="LZV838" s="399"/>
      <c r="LZW838" s="399"/>
      <c r="LZX838" s="399"/>
      <c r="LZY838" s="399"/>
      <c r="LZZ838" s="399"/>
      <c r="MAA838" s="399"/>
      <c r="MAB838" s="399"/>
      <c r="MAC838" s="399"/>
      <c r="MAD838" s="399"/>
      <c r="MAE838" s="399"/>
      <c r="MAF838" s="399"/>
      <c r="MAG838" s="399"/>
      <c r="MAH838" s="399"/>
      <c r="MAI838" s="399"/>
      <c r="MAJ838" s="399"/>
      <c r="MAK838" s="399"/>
      <c r="MAL838" s="399"/>
      <c r="MAM838" s="399"/>
      <c r="MAN838" s="399"/>
      <c r="MAO838" s="399"/>
      <c r="MAP838" s="399"/>
      <c r="MAQ838" s="399"/>
      <c r="MAR838" s="399"/>
      <c r="MAS838" s="399"/>
      <c r="MAT838" s="399"/>
      <c r="MAU838" s="399"/>
      <c r="MAV838" s="399"/>
      <c r="MAW838" s="399"/>
      <c r="MAX838" s="399"/>
      <c r="MAY838" s="399"/>
      <c r="MAZ838" s="399"/>
      <c r="MBA838" s="399"/>
      <c r="MBB838" s="399"/>
      <c r="MBC838" s="399"/>
      <c r="MBD838" s="399"/>
      <c r="MBE838" s="399"/>
      <c r="MBF838" s="399"/>
      <c r="MBG838" s="399"/>
      <c r="MBH838" s="399"/>
      <c r="MBI838" s="399"/>
      <c r="MBJ838" s="399"/>
      <c r="MBK838" s="399"/>
      <c r="MBL838" s="399"/>
      <c r="MBM838" s="399"/>
      <c r="MBN838" s="399"/>
      <c r="MBO838" s="399"/>
      <c r="MBP838" s="399"/>
      <c r="MBQ838" s="399"/>
      <c r="MBR838" s="399"/>
      <c r="MBS838" s="399"/>
      <c r="MBT838" s="399"/>
      <c r="MBU838" s="399"/>
      <c r="MBV838" s="399"/>
      <c r="MBW838" s="399"/>
      <c r="MBX838" s="399"/>
      <c r="MBY838" s="399"/>
      <c r="MBZ838" s="399"/>
      <c r="MCA838" s="399"/>
      <c r="MCB838" s="399"/>
      <c r="MCC838" s="399"/>
      <c r="MCD838" s="399"/>
      <c r="MCE838" s="399"/>
      <c r="MCF838" s="399"/>
      <c r="MCG838" s="399"/>
      <c r="MCH838" s="399"/>
      <c r="MCI838" s="399"/>
      <c r="MCJ838" s="399"/>
      <c r="MCK838" s="399"/>
      <c r="MCL838" s="399"/>
      <c r="MCM838" s="399"/>
      <c r="MCN838" s="399"/>
      <c r="MCO838" s="399"/>
      <c r="MCP838" s="399"/>
      <c r="MCQ838" s="399"/>
      <c r="MCR838" s="399"/>
      <c r="MCS838" s="399"/>
      <c r="MCT838" s="399"/>
      <c r="MCU838" s="399"/>
      <c r="MCV838" s="399"/>
      <c r="MCW838" s="399"/>
      <c r="MCX838" s="399"/>
      <c r="MCY838" s="399"/>
      <c r="MCZ838" s="399"/>
      <c r="MDA838" s="399"/>
      <c r="MDB838" s="399"/>
      <c r="MDC838" s="399"/>
      <c r="MDD838" s="399"/>
      <c r="MDE838" s="399"/>
      <c r="MDF838" s="399"/>
      <c r="MDG838" s="399"/>
      <c r="MDH838" s="399"/>
      <c r="MDI838" s="399"/>
      <c r="MDJ838" s="399"/>
      <c r="MDK838" s="399"/>
      <c r="MDL838" s="399"/>
      <c r="MDM838" s="399"/>
      <c r="MDN838" s="399"/>
      <c r="MDO838" s="399"/>
      <c r="MDP838" s="399"/>
      <c r="MDQ838" s="399"/>
      <c r="MDR838" s="399"/>
      <c r="MDS838" s="399"/>
      <c r="MDT838" s="399"/>
      <c r="MDU838" s="399"/>
      <c r="MDV838" s="399"/>
      <c r="MDW838" s="399"/>
      <c r="MDX838" s="399"/>
      <c r="MDY838" s="399"/>
      <c r="MDZ838" s="399"/>
      <c r="MEA838" s="399"/>
      <c r="MEB838" s="399"/>
      <c r="MEC838" s="399"/>
      <c r="MED838" s="399"/>
      <c r="MEE838" s="399"/>
      <c r="MEF838" s="399"/>
      <c r="MEG838" s="399"/>
      <c r="MEH838" s="399"/>
      <c r="MEI838" s="399"/>
      <c r="MEJ838" s="399"/>
      <c r="MEK838" s="399"/>
      <c r="MEL838" s="399"/>
      <c r="MEM838" s="399"/>
      <c r="MEN838" s="399"/>
      <c r="MEO838" s="399"/>
      <c r="MEP838" s="399"/>
      <c r="MEQ838" s="399"/>
      <c r="MER838" s="399"/>
      <c r="MES838" s="399"/>
      <c r="MET838" s="399"/>
      <c r="MEU838" s="399"/>
      <c r="MEV838" s="399"/>
      <c r="MEW838" s="399"/>
      <c r="MEX838" s="399"/>
      <c r="MEY838" s="399"/>
      <c r="MEZ838" s="399"/>
      <c r="MFA838" s="399"/>
      <c r="MFB838" s="399"/>
      <c r="MFC838" s="399"/>
      <c r="MFD838" s="399"/>
      <c r="MFE838" s="399"/>
      <c r="MFF838" s="399"/>
      <c r="MFG838" s="399"/>
      <c r="MFH838" s="399"/>
      <c r="MFI838" s="399"/>
      <c r="MFJ838" s="399"/>
      <c r="MFK838" s="399"/>
      <c r="MFL838" s="399"/>
      <c r="MFM838" s="399"/>
      <c r="MFN838" s="399"/>
      <c r="MFO838" s="399"/>
      <c r="MFP838" s="399"/>
      <c r="MFQ838" s="399"/>
      <c r="MFR838" s="399"/>
      <c r="MFS838" s="399"/>
      <c r="MFT838" s="399"/>
      <c r="MFU838" s="399"/>
      <c r="MFV838" s="399"/>
      <c r="MFW838" s="399"/>
      <c r="MFX838" s="399"/>
      <c r="MFY838" s="399"/>
      <c r="MFZ838" s="399"/>
      <c r="MGA838" s="399"/>
      <c r="MGB838" s="399"/>
      <c r="MGC838" s="399"/>
      <c r="MGD838" s="399"/>
      <c r="MGE838" s="399"/>
      <c r="MGF838" s="399"/>
      <c r="MGG838" s="399"/>
      <c r="MGH838" s="399"/>
      <c r="MGI838" s="399"/>
      <c r="MGJ838" s="399"/>
      <c r="MGK838" s="399"/>
      <c r="MGL838" s="399"/>
      <c r="MGM838" s="399"/>
      <c r="MGN838" s="399"/>
      <c r="MGO838" s="399"/>
      <c r="MGP838" s="399"/>
      <c r="MGQ838" s="399"/>
      <c r="MGR838" s="399"/>
      <c r="MGS838" s="399"/>
      <c r="MGT838" s="399"/>
      <c r="MGU838" s="399"/>
      <c r="MGV838" s="399"/>
      <c r="MGW838" s="399"/>
      <c r="MGX838" s="399"/>
      <c r="MGY838" s="399"/>
      <c r="MGZ838" s="399"/>
      <c r="MHA838" s="399"/>
      <c r="MHB838" s="399"/>
      <c r="MHC838" s="399"/>
      <c r="MHD838" s="399"/>
      <c r="MHE838" s="399"/>
      <c r="MHF838" s="399"/>
      <c r="MHG838" s="399"/>
      <c r="MHH838" s="399"/>
      <c r="MHI838" s="399"/>
      <c r="MHJ838" s="399"/>
      <c r="MHK838" s="399"/>
      <c r="MHL838" s="399"/>
      <c r="MHM838" s="399"/>
      <c r="MHN838" s="399"/>
      <c r="MHO838" s="399"/>
      <c r="MHP838" s="399"/>
      <c r="MHQ838" s="399"/>
      <c r="MHR838" s="399"/>
      <c r="MHS838" s="399"/>
      <c r="MHT838" s="399"/>
      <c r="MHU838" s="399"/>
      <c r="MHV838" s="399"/>
      <c r="MHW838" s="399"/>
      <c r="MHX838" s="399"/>
      <c r="MHY838" s="399"/>
      <c r="MHZ838" s="399"/>
      <c r="MIA838" s="399"/>
      <c r="MIB838" s="399"/>
      <c r="MIC838" s="399"/>
      <c r="MID838" s="399"/>
      <c r="MIE838" s="399"/>
      <c r="MIF838" s="399"/>
      <c r="MIG838" s="399"/>
      <c r="MIH838" s="399"/>
      <c r="MII838" s="399"/>
      <c r="MIJ838" s="399"/>
      <c r="MIK838" s="399"/>
      <c r="MIL838" s="399"/>
      <c r="MIM838" s="399"/>
      <c r="MIN838" s="399"/>
      <c r="MIO838" s="399"/>
      <c r="MIP838" s="399"/>
      <c r="MIQ838" s="399"/>
      <c r="MIR838" s="399"/>
      <c r="MIS838" s="399"/>
      <c r="MIT838" s="399"/>
      <c r="MIU838" s="399"/>
      <c r="MIV838" s="399"/>
      <c r="MIW838" s="399"/>
      <c r="MIX838" s="399"/>
      <c r="MIY838" s="399"/>
      <c r="MIZ838" s="399"/>
      <c r="MJA838" s="399"/>
      <c r="MJB838" s="399"/>
      <c r="MJC838" s="399"/>
      <c r="MJD838" s="399"/>
      <c r="MJE838" s="399"/>
      <c r="MJF838" s="399"/>
      <c r="MJG838" s="399"/>
      <c r="MJH838" s="399"/>
      <c r="MJI838" s="399"/>
      <c r="MJJ838" s="399"/>
      <c r="MJK838" s="399"/>
      <c r="MJL838" s="399"/>
      <c r="MJM838" s="399"/>
      <c r="MJN838" s="399"/>
      <c r="MJO838" s="399"/>
      <c r="MJP838" s="399"/>
      <c r="MJQ838" s="399"/>
      <c r="MJR838" s="399"/>
      <c r="MJS838" s="399"/>
      <c r="MJT838" s="399"/>
      <c r="MJU838" s="399"/>
      <c r="MJV838" s="399"/>
      <c r="MJW838" s="399"/>
      <c r="MJX838" s="399"/>
      <c r="MJY838" s="399"/>
      <c r="MJZ838" s="399"/>
      <c r="MKA838" s="399"/>
      <c r="MKB838" s="399"/>
      <c r="MKC838" s="399"/>
      <c r="MKD838" s="399"/>
      <c r="MKE838" s="399"/>
      <c r="MKF838" s="399"/>
      <c r="MKG838" s="399"/>
      <c r="MKH838" s="399"/>
      <c r="MKI838" s="399"/>
      <c r="MKJ838" s="399"/>
      <c r="MKK838" s="399"/>
      <c r="MKL838" s="399"/>
      <c r="MKM838" s="399"/>
      <c r="MKN838" s="399"/>
      <c r="MKO838" s="399"/>
      <c r="MKP838" s="399"/>
      <c r="MKQ838" s="399"/>
      <c r="MKR838" s="399"/>
      <c r="MKS838" s="399"/>
      <c r="MKT838" s="399"/>
      <c r="MKU838" s="399"/>
      <c r="MKV838" s="399"/>
      <c r="MKW838" s="399"/>
      <c r="MKX838" s="399"/>
      <c r="MKY838" s="399"/>
      <c r="MKZ838" s="399"/>
      <c r="MLA838" s="399"/>
      <c r="MLB838" s="399"/>
      <c r="MLC838" s="399"/>
      <c r="MLD838" s="399"/>
      <c r="MLE838" s="399"/>
      <c r="MLF838" s="399"/>
      <c r="MLG838" s="399"/>
      <c r="MLH838" s="399"/>
      <c r="MLI838" s="399"/>
      <c r="MLJ838" s="399"/>
      <c r="MLK838" s="399"/>
      <c r="MLL838" s="399"/>
      <c r="MLM838" s="399"/>
      <c r="MLN838" s="399"/>
      <c r="MLO838" s="399"/>
      <c r="MLP838" s="399"/>
      <c r="MLQ838" s="399"/>
      <c r="MLR838" s="399"/>
      <c r="MLS838" s="399"/>
      <c r="MLT838" s="399"/>
      <c r="MLU838" s="399"/>
      <c r="MLV838" s="399"/>
      <c r="MLW838" s="399"/>
      <c r="MLX838" s="399"/>
      <c r="MLY838" s="399"/>
      <c r="MLZ838" s="399"/>
      <c r="MMA838" s="399"/>
      <c r="MMB838" s="399"/>
      <c r="MMC838" s="399"/>
      <c r="MMD838" s="399"/>
      <c r="MME838" s="399"/>
      <c r="MMF838" s="399"/>
      <c r="MMG838" s="399"/>
      <c r="MMH838" s="399"/>
      <c r="MMI838" s="399"/>
      <c r="MMJ838" s="399"/>
      <c r="MMK838" s="399"/>
      <c r="MML838" s="399"/>
      <c r="MMM838" s="399"/>
      <c r="MMN838" s="399"/>
      <c r="MMO838" s="399"/>
      <c r="MMP838" s="399"/>
      <c r="MMQ838" s="399"/>
      <c r="MMR838" s="399"/>
      <c r="MMS838" s="399"/>
      <c r="MMT838" s="399"/>
      <c r="MMU838" s="399"/>
      <c r="MMV838" s="399"/>
      <c r="MMW838" s="399"/>
      <c r="MMX838" s="399"/>
      <c r="MMY838" s="399"/>
      <c r="MMZ838" s="399"/>
      <c r="MNA838" s="399"/>
      <c r="MNB838" s="399"/>
      <c r="MNC838" s="399"/>
      <c r="MND838" s="399"/>
      <c r="MNE838" s="399"/>
      <c r="MNF838" s="399"/>
      <c r="MNG838" s="399"/>
      <c r="MNH838" s="399"/>
      <c r="MNI838" s="399"/>
      <c r="MNJ838" s="399"/>
      <c r="MNK838" s="399"/>
      <c r="MNL838" s="399"/>
      <c r="MNM838" s="399"/>
      <c r="MNN838" s="399"/>
      <c r="MNO838" s="399"/>
      <c r="MNP838" s="399"/>
      <c r="MNQ838" s="399"/>
      <c r="MNR838" s="399"/>
      <c r="MNS838" s="399"/>
      <c r="MNT838" s="399"/>
      <c r="MNU838" s="399"/>
      <c r="MNV838" s="399"/>
      <c r="MNW838" s="399"/>
      <c r="MNX838" s="399"/>
      <c r="MNY838" s="399"/>
      <c r="MNZ838" s="399"/>
      <c r="MOA838" s="399"/>
      <c r="MOB838" s="399"/>
      <c r="MOC838" s="399"/>
      <c r="MOD838" s="399"/>
      <c r="MOE838" s="399"/>
      <c r="MOF838" s="399"/>
      <c r="MOG838" s="399"/>
      <c r="MOH838" s="399"/>
      <c r="MOI838" s="399"/>
      <c r="MOJ838" s="399"/>
      <c r="MOK838" s="399"/>
      <c r="MOL838" s="399"/>
      <c r="MOM838" s="399"/>
      <c r="MON838" s="399"/>
      <c r="MOO838" s="399"/>
      <c r="MOP838" s="399"/>
      <c r="MOQ838" s="399"/>
      <c r="MOR838" s="399"/>
      <c r="MOS838" s="399"/>
      <c r="MOT838" s="399"/>
      <c r="MOU838" s="399"/>
      <c r="MOV838" s="399"/>
      <c r="MOW838" s="399"/>
      <c r="MOX838" s="399"/>
      <c r="MOY838" s="399"/>
      <c r="MOZ838" s="399"/>
      <c r="MPA838" s="399"/>
      <c r="MPB838" s="399"/>
      <c r="MPC838" s="399"/>
      <c r="MPD838" s="399"/>
      <c r="MPE838" s="399"/>
      <c r="MPF838" s="399"/>
      <c r="MPG838" s="399"/>
      <c r="MPH838" s="399"/>
      <c r="MPI838" s="399"/>
      <c r="MPJ838" s="399"/>
      <c r="MPK838" s="399"/>
      <c r="MPL838" s="399"/>
      <c r="MPM838" s="399"/>
      <c r="MPN838" s="399"/>
      <c r="MPO838" s="399"/>
      <c r="MPP838" s="399"/>
      <c r="MPQ838" s="399"/>
      <c r="MPR838" s="399"/>
      <c r="MPS838" s="399"/>
      <c r="MPT838" s="399"/>
      <c r="MPU838" s="399"/>
      <c r="MPV838" s="399"/>
      <c r="MPW838" s="399"/>
      <c r="MPX838" s="399"/>
      <c r="MPY838" s="399"/>
      <c r="MPZ838" s="399"/>
      <c r="MQA838" s="399"/>
      <c r="MQB838" s="399"/>
      <c r="MQC838" s="399"/>
      <c r="MQD838" s="399"/>
      <c r="MQE838" s="399"/>
      <c r="MQF838" s="399"/>
      <c r="MQG838" s="399"/>
      <c r="MQH838" s="399"/>
      <c r="MQI838" s="399"/>
      <c r="MQJ838" s="399"/>
      <c r="MQK838" s="399"/>
      <c r="MQL838" s="399"/>
      <c r="MQM838" s="399"/>
      <c r="MQN838" s="399"/>
      <c r="MQO838" s="399"/>
      <c r="MQP838" s="399"/>
      <c r="MQQ838" s="399"/>
      <c r="MQR838" s="399"/>
      <c r="MQS838" s="399"/>
      <c r="MQT838" s="399"/>
      <c r="MQU838" s="399"/>
      <c r="MQV838" s="399"/>
      <c r="MQW838" s="399"/>
      <c r="MQX838" s="399"/>
      <c r="MQY838" s="399"/>
      <c r="MQZ838" s="399"/>
      <c r="MRA838" s="399"/>
      <c r="MRB838" s="399"/>
      <c r="MRC838" s="399"/>
      <c r="MRD838" s="399"/>
      <c r="MRE838" s="399"/>
      <c r="MRF838" s="399"/>
      <c r="MRG838" s="399"/>
      <c r="MRH838" s="399"/>
      <c r="MRI838" s="399"/>
      <c r="MRJ838" s="399"/>
      <c r="MRK838" s="399"/>
      <c r="MRL838" s="399"/>
      <c r="MRM838" s="399"/>
      <c r="MRN838" s="399"/>
      <c r="MRO838" s="399"/>
      <c r="MRP838" s="399"/>
      <c r="MRQ838" s="399"/>
      <c r="MRR838" s="399"/>
      <c r="MRS838" s="399"/>
      <c r="MRT838" s="399"/>
      <c r="MRU838" s="399"/>
      <c r="MRV838" s="399"/>
      <c r="MRW838" s="399"/>
      <c r="MRX838" s="399"/>
      <c r="MRY838" s="399"/>
      <c r="MRZ838" s="399"/>
      <c r="MSA838" s="399"/>
      <c r="MSB838" s="399"/>
      <c r="MSC838" s="399"/>
      <c r="MSD838" s="399"/>
      <c r="MSE838" s="399"/>
      <c r="MSF838" s="399"/>
      <c r="MSG838" s="399"/>
      <c r="MSH838" s="399"/>
      <c r="MSI838" s="399"/>
      <c r="MSJ838" s="399"/>
      <c r="MSK838" s="399"/>
      <c r="MSL838" s="399"/>
      <c r="MSM838" s="399"/>
      <c r="MSN838" s="399"/>
      <c r="MSO838" s="399"/>
      <c r="MSP838" s="399"/>
      <c r="MSQ838" s="399"/>
      <c r="MSR838" s="399"/>
      <c r="MSS838" s="399"/>
      <c r="MST838" s="399"/>
      <c r="MSU838" s="399"/>
      <c r="MSV838" s="399"/>
      <c r="MSW838" s="399"/>
      <c r="MSX838" s="399"/>
      <c r="MSY838" s="399"/>
      <c r="MSZ838" s="399"/>
      <c r="MTA838" s="399"/>
      <c r="MTB838" s="399"/>
      <c r="MTC838" s="399"/>
      <c r="MTD838" s="399"/>
      <c r="MTE838" s="399"/>
      <c r="MTF838" s="399"/>
      <c r="MTG838" s="399"/>
      <c r="MTH838" s="399"/>
      <c r="MTI838" s="399"/>
      <c r="MTJ838" s="399"/>
      <c r="MTK838" s="399"/>
      <c r="MTL838" s="399"/>
      <c r="MTM838" s="399"/>
      <c r="MTN838" s="399"/>
      <c r="MTO838" s="399"/>
      <c r="MTP838" s="399"/>
      <c r="MTQ838" s="399"/>
      <c r="MTR838" s="399"/>
      <c r="MTS838" s="399"/>
      <c r="MTT838" s="399"/>
      <c r="MTU838" s="399"/>
      <c r="MTV838" s="399"/>
      <c r="MTW838" s="399"/>
      <c r="MTX838" s="399"/>
      <c r="MTY838" s="399"/>
      <c r="MTZ838" s="399"/>
      <c r="MUA838" s="399"/>
      <c r="MUB838" s="399"/>
      <c r="MUC838" s="399"/>
      <c r="MUD838" s="399"/>
      <c r="MUE838" s="399"/>
      <c r="MUF838" s="399"/>
      <c r="MUG838" s="399"/>
      <c r="MUH838" s="399"/>
      <c r="MUI838" s="399"/>
      <c r="MUJ838" s="399"/>
      <c r="MUK838" s="399"/>
      <c r="MUL838" s="399"/>
      <c r="MUM838" s="399"/>
      <c r="MUN838" s="399"/>
      <c r="MUO838" s="399"/>
      <c r="MUP838" s="399"/>
      <c r="MUQ838" s="399"/>
      <c r="MUR838" s="399"/>
      <c r="MUS838" s="399"/>
      <c r="MUT838" s="399"/>
      <c r="MUU838" s="399"/>
      <c r="MUV838" s="399"/>
      <c r="MUW838" s="399"/>
      <c r="MUX838" s="399"/>
      <c r="MUY838" s="399"/>
      <c r="MUZ838" s="399"/>
      <c r="MVA838" s="399"/>
      <c r="MVB838" s="399"/>
      <c r="MVC838" s="399"/>
      <c r="MVD838" s="399"/>
      <c r="MVE838" s="399"/>
      <c r="MVF838" s="399"/>
      <c r="MVG838" s="399"/>
      <c r="MVH838" s="399"/>
      <c r="MVI838" s="399"/>
      <c r="MVJ838" s="399"/>
      <c r="MVK838" s="399"/>
      <c r="MVL838" s="399"/>
      <c r="MVM838" s="399"/>
      <c r="MVN838" s="399"/>
      <c r="MVO838" s="399"/>
      <c r="MVP838" s="399"/>
      <c r="MVQ838" s="399"/>
      <c r="MVR838" s="399"/>
      <c r="MVS838" s="399"/>
      <c r="MVT838" s="399"/>
      <c r="MVU838" s="399"/>
      <c r="MVV838" s="399"/>
      <c r="MVW838" s="399"/>
      <c r="MVX838" s="399"/>
      <c r="MVY838" s="399"/>
      <c r="MVZ838" s="399"/>
      <c r="MWA838" s="399"/>
      <c r="MWB838" s="399"/>
      <c r="MWC838" s="399"/>
      <c r="MWD838" s="399"/>
      <c r="MWE838" s="399"/>
      <c r="MWF838" s="399"/>
      <c r="MWG838" s="399"/>
      <c r="MWH838" s="399"/>
      <c r="MWI838" s="399"/>
      <c r="MWJ838" s="399"/>
      <c r="MWK838" s="399"/>
      <c r="MWL838" s="399"/>
      <c r="MWM838" s="399"/>
      <c r="MWN838" s="399"/>
      <c r="MWO838" s="399"/>
      <c r="MWP838" s="399"/>
      <c r="MWQ838" s="399"/>
      <c r="MWR838" s="399"/>
      <c r="MWS838" s="399"/>
      <c r="MWT838" s="399"/>
      <c r="MWU838" s="399"/>
      <c r="MWV838" s="399"/>
      <c r="MWW838" s="399"/>
      <c r="MWX838" s="399"/>
      <c r="MWY838" s="399"/>
      <c r="MWZ838" s="399"/>
      <c r="MXA838" s="399"/>
      <c r="MXB838" s="399"/>
      <c r="MXC838" s="399"/>
      <c r="MXD838" s="399"/>
      <c r="MXE838" s="399"/>
      <c r="MXF838" s="399"/>
      <c r="MXG838" s="399"/>
      <c r="MXH838" s="399"/>
      <c r="MXI838" s="399"/>
      <c r="MXJ838" s="399"/>
      <c r="MXK838" s="399"/>
      <c r="MXL838" s="399"/>
      <c r="MXM838" s="399"/>
      <c r="MXN838" s="399"/>
      <c r="MXO838" s="399"/>
      <c r="MXP838" s="399"/>
      <c r="MXQ838" s="399"/>
      <c r="MXR838" s="399"/>
      <c r="MXS838" s="399"/>
      <c r="MXT838" s="399"/>
      <c r="MXU838" s="399"/>
      <c r="MXV838" s="399"/>
      <c r="MXW838" s="399"/>
      <c r="MXX838" s="399"/>
      <c r="MXY838" s="399"/>
      <c r="MXZ838" s="399"/>
      <c r="MYA838" s="399"/>
      <c r="MYB838" s="399"/>
      <c r="MYC838" s="399"/>
      <c r="MYD838" s="399"/>
      <c r="MYE838" s="399"/>
      <c r="MYF838" s="399"/>
      <c r="MYG838" s="399"/>
      <c r="MYH838" s="399"/>
      <c r="MYI838" s="399"/>
      <c r="MYJ838" s="399"/>
      <c r="MYK838" s="399"/>
      <c r="MYL838" s="399"/>
      <c r="MYM838" s="399"/>
      <c r="MYN838" s="399"/>
      <c r="MYO838" s="399"/>
      <c r="MYP838" s="399"/>
      <c r="MYQ838" s="399"/>
      <c r="MYR838" s="399"/>
      <c r="MYS838" s="399"/>
      <c r="MYT838" s="399"/>
      <c r="MYU838" s="399"/>
      <c r="MYV838" s="399"/>
      <c r="MYW838" s="399"/>
      <c r="MYX838" s="399"/>
      <c r="MYY838" s="399"/>
      <c r="MYZ838" s="399"/>
      <c r="MZA838" s="399"/>
      <c r="MZB838" s="399"/>
      <c r="MZC838" s="399"/>
      <c r="MZD838" s="399"/>
      <c r="MZE838" s="399"/>
      <c r="MZF838" s="399"/>
      <c r="MZG838" s="399"/>
      <c r="MZH838" s="399"/>
      <c r="MZI838" s="399"/>
      <c r="MZJ838" s="399"/>
      <c r="MZK838" s="399"/>
      <c r="MZL838" s="399"/>
      <c r="MZM838" s="399"/>
      <c r="MZN838" s="399"/>
      <c r="MZO838" s="399"/>
      <c r="MZP838" s="399"/>
      <c r="MZQ838" s="399"/>
      <c r="MZR838" s="399"/>
      <c r="MZS838" s="399"/>
      <c r="MZT838" s="399"/>
      <c r="MZU838" s="399"/>
      <c r="MZV838" s="399"/>
      <c r="MZW838" s="399"/>
      <c r="MZX838" s="399"/>
      <c r="MZY838" s="399"/>
      <c r="MZZ838" s="399"/>
      <c r="NAA838" s="399"/>
      <c r="NAB838" s="399"/>
      <c r="NAC838" s="399"/>
      <c r="NAD838" s="399"/>
      <c r="NAE838" s="399"/>
      <c r="NAF838" s="399"/>
      <c r="NAG838" s="399"/>
      <c r="NAH838" s="399"/>
      <c r="NAI838" s="399"/>
      <c r="NAJ838" s="399"/>
      <c r="NAK838" s="399"/>
      <c r="NAL838" s="399"/>
      <c r="NAM838" s="399"/>
      <c r="NAN838" s="399"/>
      <c r="NAO838" s="399"/>
      <c r="NAP838" s="399"/>
      <c r="NAQ838" s="399"/>
      <c r="NAR838" s="399"/>
      <c r="NAS838" s="399"/>
      <c r="NAT838" s="399"/>
      <c r="NAU838" s="399"/>
      <c r="NAV838" s="399"/>
      <c r="NAW838" s="399"/>
      <c r="NAX838" s="399"/>
      <c r="NAY838" s="399"/>
      <c r="NAZ838" s="399"/>
      <c r="NBA838" s="399"/>
      <c r="NBB838" s="399"/>
      <c r="NBC838" s="399"/>
      <c r="NBD838" s="399"/>
      <c r="NBE838" s="399"/>
      <c r="NBF838" s="399"/>
      <c r="NBG838" s="399"/>
      <c r="NBH838" s="399"/>
      <c r="NBI838" s="399"/>
      <c r="NBJ838" s="399"/>
      <c r="NBK838" s="399"/>
      <c r="NBL838" s="399"/>
      <c r="NBM838" s="399"/>
      <c r="NBN838" s="399"/>
      <c r="NBO838" s="399"/>
      <c r="NBP838" s="399"/>
      <c r="NBQ838" s="399"/>
      <c r="NBR838" s="399"/>
      <c r="NBS838" s="399"/>
      <c r="NBT838" s="399"/>
      <c r="NBU838" s="399"/>
      <c r="NBV838" s="399"/>
      <c r="NBW838" s="399"/>
      <c r="NBX838" s="399"/>
      <c r="NBY838" s="399"/>
      <c r="NBZ838" s="399"/>
      <c r="NCA838" s="399"/>
      <c r="NCB838" s="399"/>
      <c r="NCC838" s="399"/>
      <c r="NCD838" s="399"/>
      <c r="NCE838" s="399"/>
      <c r="NCF838" s="399"/>
      <c r="NCG838" s="399"/>
      <c r="NCH838" s="399"/>
      <c r="NCI838" s="399"/>
      <c r="NCJ838" s="399"/>
      <c r="NCK838" s="399"/>
      <c r="NCL838" s="399"/>
      <c r="NCM838" s="399"/>
      <c r="NCN838" s="399"/>
      <c r="NCO838" s="399"/>
      <c r="NCP838" s="399"/>
      <c r="NCQ838" s="399"/>
      <c r="NCR838" s="399"/>
      <c r="NCS838" s="399"/>
      <c r="NCT838" s="399"/>
      <c r="NCU838" s="399"/>
      <c r="NCV838" s="399"/>
      <c r="NCW838" s="399"/>
      <c r="NCX838" s="399"/>
      <c r="NCY838" s="399"/>
      <c r="NCZ838" s="399"/>
      <c r="NDA838" s="399"/>
      <c r="NDB838" s="399"/>
      <c r="NDC838" s="399"/>
      <c r="NDD838" s="399"/>
      <c r="NDE838" s="399"/>
      <c r="NDF838" s="399"/>
      <c r="NDG838" s="399"/>
      <c r="NDH838" s="399"/>
      <c r="NDI838" s="399"/>
      <c r="NDJ838" s="399"/>
      <c r="NDK838" s="399"/>
      <c r="NDL838" s="399"/>
      <c r="NDM838" s="399"/>
      <c r="NDN838" s="399"/>
      <c r="NDO838" s="399"/>
      <c r="NDP838" s="399"/>
      <c r="NDQ838" s="399"/>
      <c r="NDR838" s="399"/>
      <c r="NDS838" s="399"/>
      <c r="NDT838" s="399"/>
      <c r="NDU838" s="399"/>
      <c r="NDV838" s="399"/>
      <c r="NDW838" s="399"/>
      <c r="NDX838" s="399"/>
      <c r="NDY838" s="399"/>
      <c r="NDZ838" s="399"/>
      <c r="NEA838" s="399"/>
      <c r="NEB838" s="399"/>
      <c r="NEC838" s="399"/>
      <c r="NED838" s="399"/>
      <c r="NEE838" s="399"/>
      <c r="NEF838" s="399"/>
      <c r="NEG838" s="399"/>
      <c r="NEH838" s="399"/>
      <c r="NEI838" s="399"/>
      <c r="NEJ838" s="399"/>
      <c r="NEK838" s="399"/>
      <c r="NEL838" s="399"/>
      <c r="NEM838" s="399"/>
      <c r="NEN838" s="399"/>
      <c r="NEO838" s="399"/>
      <c r="NEP838" s="399"/>
      <c r="NEQ838" s="399"/>
      <c r="NER838" s="399"/>
      <c r="NES838" s="399"/>
      <c r="NET838" s="399"/>
      <c r="NEU838" s="399"/>
      <c r="NEV838" s="399"/>
      <c r="NEW838" s="399"/>
      <c r="NEX838" s="399"/>
      <c r="NEY838" s="399"/>
      <c r="NEZ838" s="399"/>
      <c r="NFA838" s="399"/>
      <c r="NFB838" s="399"/>
      <c r="NFC838" s="399"/>
      <c r="NFD838" s="399"/>
      <c r="NFE838" s="399"/>
      <c r="NFF838" s="399"/>
      <c r="NFG838" s="399"/>
      <c r="NFH838" s="399"/>
      <c r="NFI838" s="399"/>
      <c r="NFJ838" s="399"/>
      <c r="NFK838" s="399"/>
      <c r="NFL838" s="399"/>
      <c r="NFM838" s="399"/>
      <c r="NFN838" s="399"/>
      <c r="NFO838" s="399"/>
      <c r="NFP838" s="399"/>
      <c r="NFQ838" s="399"/>
      <c r="NFR838" s="399"/>
      <c r="NFS838" s="399"/>
      <c r="NFT838" s="399"/>
      <c r="NFU838" s="399"/>
      <c r="NFV838" s="399"/>
      <c r="NFW838" s="399"/>
      <c r="NFX838" s="399"/>
      <c r="NFY838" s="399"/>
      <c r="NFZ838" s="399"/>
      <c r="NGA838" s="399"/>
      <c r="NGB838" s="399"/>
      <c r="NGC838" s="399"/>
      <c r="NGD838" s="399"/>
      <c r="NGE838" s="399"/>
      <c r="NGF838" s="399"/>
      <c r="NGG838" s="399"/>
      <c r="NGH838" s="399"/>
      <c r="NGI838" s="399"/>
      <c r="NGJ838" s="399"/>
      <c r="NGK838" s="399"/>
      <c r="NGL838" s="399"/>
      <c r="NGM838" s="399"/>
      <c r="NGN838" s="399"/>
      <c r="NGO838" s="399"/>
      <c r="NGP838" s="399"/>
      <c r="NGQ838" s="399"/>
      <c r="NGR838" s="399"/>
      <c r="NGS838" s="399"/>
      <c r="NGT838" s="399"/>
      <c r="NGU838" s="399"/>
      <c r="NGV838" s="399"/>
      <c r="NGW838" s="399"/>
      <c r="NGX838" s="399"/>
      <c r="NGY838" s="399"/>
      <c r="NGZ838" s="399"/>
      <c r="NHA838" s="399"/>
      <c r="NHB838" s="399"/>
      <c r="NHC838" s="399"/>
      <c r="NHD838" s="399"/>
      <c r="NHE838" s="399"/>
      <c r="NHF838" s="399"/>
      <c r="NHG838" s="399"/>
      <c r="NHH838" s="399"/>
      <c r="NHI838" s="399"/>
      <c r="NHJ838" s="399"/>
      <c r="NHK838" s="399"/>
      <c r="NHL838" s="399"/>
      <c r="NHM838" s="399"/>
      <c r="NHN838" s="399"/>
      <c r="NHO838" s="399"/>
      <c r="NHP838" s="399"/>
      <c r="NHQ838" s="399"/>
      <c r="NHR838" s="399"/>
      <c r="NHS838" s="399"/>
      <c r="NHT838" s="399"/>
      <c r="NHU838" s="399"/>
      <c r="NHV838" s="399"/>
      <c r="NHW838" s="399"/>
      <c r="NHX838" s="399"/>
      <c r="NHY838" s="399"/>
      <c r="NHZ838" s="399"/>
      <c r="NIA838" s="399"/>
      <c r="NIB838" s="399"/>
      <c r="NIC838" s="399"/>
      <c r="NID838" s="399"/>
      <c r="NIE838" s="399"/>
      <c r="NIF838" s="399"/>
      <c r="NIG838" s="399"/>
      <c r="NIH838" s="399"/>
      <c r="NII838" s="399"/>
      <c r="NIJ838" s="399"/>
      <c r="NIK838" s="399"/>
      <c r="NIL838" s="399"/>
      <c r="NIM838" s="399"/>
      <c r="NIN838" s="399"/>
      <c r="NIO838" s="399"/>
      <c r="NIP838" s="399"/>
      <c r="NIQ838" s="399"/>
      <c r="NIR838" s="399"/>
      <c r="NIS838" s="399"/>
      <c r="NIT838" s="399"/>
      <c r="NIU838" s="399"/>
      <c r="NIV838" s="399"/>
      <c r="NIW838" s="399"/>
      <c r="NIX838" s="399"/>
      <c r="NIY838" s="399"/>
      <c r="NIZ838" s="399"/>
      <c r="NJA838" s="399"/>
      <c r="NJB838" s="399"/>
      <c r="NJC838" s="399"/>
      <c r="NJD838" s="399"/>
      <c r="NJE838" s="399"/>
      <c r="NJF838" s="399"/>
      <c r="NJG838" s="399"/>
      <c r="NJH838" s="399"/>
      <c r="NJI838" s="399"/>
      <c r="NJJ838" s="399"/>
      <c r="NJK838" s="399"/>
      <c r="NJL838" s="399"/>
      <c r="NJM838" s="399"/>
      <c r="NJN838" s="399"/>
      <c r="NJO838" s="399"/>
      <c r="NJP838" s="399"/>
      <c r="NJQ838" s="399"/>
      <c r="NJR838" s="399"/>
      <c r="NJS838" s="399"/>
      <c r="NJT838" s="399"/>
      <c r="NJU838" s="399"/>
      <c r="NJV838" s="399"/>
      <c r="NJW838" s="399"/>
      <c r="NJX838" s="399"/>
      <c r="NJY838" s="399"/>
      <c r="NJZ838" s="399"/>
      <c r="NKA838" s="399"/>
      <c r="NKB838" s="399"/>
      <c r="NKC838" s="399"/>
      <c r="NKD838" s="399"/>
      <c r="NKE838" s="399"/>
      <c r="NKF838" s="399"/>
      <c r="NKG838" s="399"/>
      <c r="NKH838" s="399"/>
      <c r="NKI838" s="399"/>
      <c r="NKJ838" s="399"/>
      <c r="NKK838" s="399"/>
      <c r="NKL838" s="399"/>
      <c r="NKM838" s="399"/>
      <c r="NKN838" s="399"/>
      <c r="NKO838" s="399"/>
      <c r="NKP838" s="399"/>
      <c r="NKQ838" s="399"/>
      <c r="NKR838" s="399"/>
      <c r="NKS838" s="399"/>
      <c r="NKT838" s="399"/>
      <c r="NKU838" s="399"/>
      <c r="NKV838" s="399"/>
      <c r="NKW838" s="399"/>
      <c r="NKX838" s="399"/>
      <c r="NKY838" s="399"/>
      <c r="NKZ838" s="399"/>
      <c r="NLA838" s="399"/>
      <c r="NLB838" s="399"/>
      <c r="NLC838" s="399"/>
      <c r="NLD838" s="399"/>
      <c r="NLE838" s="399"/>
      <c r="NLF838" s="399"/>
      <c r="NLG838" s="399"/>
      <c r="NLH838" s="399"/>
      <c r="NLI838" s="399"/>
      <c r="NLJ838" s="399"/>
      <c r="NLK838" s="399"/>
      <c r="NLL838" s="399"/>
      <c r="NLM838" s="399"/>
      <c r="NLN838" s="399"/>
      <c r="NLO838" s="399"/>
      <c r="NLP838" s="399"/>
      <c r="NLQ838" s="399"/>
      <c r="NLR838" s="399"/>
      <c r="NLS838" s="399"/>
      <c r="NLT838" s="399"/>
      <c r="NLU838" s="399"/>
      <c r="NLV838" s="399"/>
      <c r="NLW838" s="399"/>
      <c r="NLX838" s="399"/>
      <c r="NLY838" s="399"/>
      <c r="NLZ838" s="399"/>
      <c r="NMA838" s="399"/>
      <c r="NMB838" s="399"/>
      <c r="NMC838" s="399"/>
      <c r="NMD838" s="399"/>
      <c r="NME838" s="399"/>
      <c r="NMF838" s="399"/>
      <c r="NMG838" s="399"/>
      <c r="NMH838" s="399"/>
      <c r="NMI838" s="399"/>
      <c r="NMJ838" s="399"/>
      <c r="NMK838" s="399"/>
      <c r="NML838" s="399"/>
      <c r="NMM838" s="399"/>
      <c r="NMN838" s="399"/>
      <c r="NMO838" s="399"/>
      <c r="NMP838" s="399"/>
      <c r="NMQ838" s="399"/>
      <c r="NMR838" s="399"/>
      <c r="NMS838" s="399"/>
      <c r="NMT838" s="399"/>
      <c r="NMU838" s="399"/>
      <c r="NMV838" s="399"/>
      <c r="NMW838" s="399"/>
      <c r="NMX838" s="399"/>
      <c r="NMY838" s="399"/>
      <c r="NMZ838" s="399"/>
      <c r="NNA838" s="399"/>
      <c r="NNB838" s="399"/>
      <c r="NNC838" s="399"/>
      <c r="NND838" s="399"/>
      <c r="NNE838" s="399"/>
      <c r="NNF838" s="399"/>
      <c r="NNG838" s="399"/>
      <c r="NNH838" s="399"/>
      <c r="NNI838" s="399"/>
      <c r="NNJ838" s="399"/>
      <c r="NNK838" s="399"/>
      <c r="NNL838" s="399"/>
      <c r="NNM838" s="399"/>
      <c r="NNN838" s="399"/>
      <c r="NNO838" s="399"/>
      <c r="NNP838" s="399"/>
      <c r="NNQ838" s="399"/>
      <c r="NNR838" s="399"/>
      <c r="NNS838" s="399"/>
      <c r="NNT838" s="399"/>
      <c r="NNU838" s="399"/>
      <c r="NNV838" s="399"/>
      <c r="NNW838" s="399"/>
      <c r="NNX838" s="399"/>
      <c r="NNY838" s="399"/>
      <c r="NNZ838" s="399"/>
      <c r="NOA838" s="399"/>
      <c r="NOB838" s="399"/>
      <c r="NOC838" s="399"/>
      <c r="NOD838" s="399"/>
      <c r="NOE838" s="399"/>
      <c r="NOF838" s="399"/>
      <c r="NOG838" s="399"/>
      <c r="NOH838" s="399"/>
      <c r="NOI838" s="399"/>
      <c r="NOJ838" s="399"/>
      <c r="NOK838" s="399"/>
      <c r="NOL838" s="399"/>
      <c r="NOM838" s="399"/>
      <c r="NON838" s="399"/>
      <c r="NOO838" s="399"/>
      <c r="NOP838" s="399"/>
      <c r="NOQ838" s="399"/>
      <c r="NOR838" s="399"/>
      <c r="NOS838" s="399"/>
      <c r="NOT838" s="399"/>
      <c r="NOU838" s="399"/>
      <c r="NOV838" s="399"/>
      <c r="NOW838" s="399"/>
      <c r="NOX838" s="399"/>
      <c r="NOY838" s="399"/>
      <c r="NOZ838" s="399"/>
      <c r="NPA838" s="399"/>
      <c r="NPB838" s="399"/>
      <c r="NPC838" s="399"/>
      <c r="NPD838" s="399"/>
      <c r="NPE838" s="399"/>
      <c r="NPF838" s="399"/>
      <c r="NPG838" s="399"/>
      <c r="NPH838" s="399"/>
      <c r="NPI838" s="399"/>
      <c r="NPJ838" s="399"/>
      <c r="NPK838" s="399"/>
      <c r="NPL838" s="399"/>
      <c r="NPM838" s="399"/>
      <c r="NPN838" s="399"/>
      <c r="NPO838" s="399"/>
      <c r="NPP838" s="399"/>
      <c r="NPQ838" s="399"/>
      <c r="NPR838" s="399"/>
      <c r="NPS838" s="399"/>
      <c r="NPT838" s="399"/>
      <c r="NPU838" s="399"/>
      <c r="NPV838" s="399"/>
      <c r="NPW838" s="399"/>
      <c r="NPX838" s="399"/>
      <c r="NPY838" s="399"/>
      <c r="NPZ838" s="399"/>
      <c r="NQA838" s="399"/>
      <c r="NQB838" s="399"/>
      <c r="NQC838" s="399"/>
      <c r="NQD838" s="399"/>
      <c r="NQE838" s="399"/>
      <c r="NQF838" s="399"/>
      <c r="NQG838" s="399"/>
      <c r="NQH838" s="399"/>
      <c r="NQI838" s="399"/>
      <c r="NQJ838" s="399"/>
      <c r="NQK838" s="399"/>
      <c r="NQL838" s="399"/>
      <c r="NQM838" s="399"/>
      <c r="NQN838" s="399"/>
      <c r="NQO838" s="399"/>
      <c r="NQP838" s="399"/>
      <c r="NQQ838" s="399"/>
      <c r="NQR838" s="399"/>
      <c r="NQS838" s="399"/>
      <c r="NQT838" s="399"/>
      <c r="NQU838" s="399"/>
      <c r="NQV838" s="399"/>
      <c r="NQW838" s="399"/>
      <c r="NQX838" s="399"/>
      <c r="NQY838" s="399"/>
      <c r="NQZ838" s="399"/>
      <c r="NRA838" s="399"/>
      <c r="NRB838" s="399"/>
      <c r="NRC838" s="399"/>
      <c r="NRD838" s="399"/>
      <c r="NRE838" s="399"/>
      <c r="NRF838" s="399"/>
      <c r="NRG838" s="399"/>
      <c r="NRH838" s="399"/>
      <c r="NRI838" s="399"/>
      <c r="NRJ838" s="399"/>
      <c r="NRK838" s="399"/>
      <c r="NRL838" s="399"/>
      <c r="NRM838" s="399"/>
      <c r="NRN838" s="399"/>
      <c r="NRO838" s="399"/>
      <c r="NRP838" s="399"/>
      <c r="NRQ838" s="399"/>
      <c r="NRR838" s="399"/>
      <c r="NRS838" s="399"/>
      <c r="NRT838" s="399"/>
      <c r="NRU838" s="399"/>
      <c r="NRV838" s="399"/>
      <c r="NRW838" s="399"/>
      <c r="NRX838" s="399"/>
      <c r="NRY838" s="399"/>
      <c r="NRZ838" s="399"/>
      <c r="NSA838" s="399"/>
      <c r="NSB838" s="399"/>
      <c r="NSC838" s="399"/>
      <c r="NSD838" s="399"/>
      <c r="NSE838" s="399"/>
      <c r="NSF838" s="399"/>
      <c r="NSG838" s="399"/>
      <c r="NSH838" s="399"/>
      <c r="NSI838" s="399"/>
      <c r="NSJ838" s="399"/>
      <c r="NSK838" s="399"/>
      <c r="NSL838" s="399"/>
      <c r="NSM838" s="399"/>
      <c r="NSN838" s="399"/>
      <c r="NSO838" s="399"/>
      <c r="NSP838" s="399"/>
      <c r="NSQ838" s="399"/>
      <c r="NSR838" s="399"/>
      <c r="NSS838" s="399"/>
      <c r="NST838" s="399"/>
      <c r="NSU838" s="399"/>
      <c r="NSV838" s="399"/>
      <c r="NSW838" s="399"/>
      <c r="NSX838" s="399"/>
      <c r="NSY838" s="399"/>
      <c r="NSZ838" s="399"/>
      <c r="NTA838" s="399"/>
      <c r="NTB838" s="399"/>
      <c r="NTC838" s="399"/>
      <c r="NTD838" s="399"/>
      <c r="NTE838" s="399"/>
      <c r="NTF838" s="399"/>
      <c r="NTG838" s="399"/>
      <c r="NTH838" s="399"/>
      <c r="NTI838" s="399"/>
      <c r="NTJ838" s="399"/>
      <c r="NTK838" s="399"/>
      <c r="NTL838" s="399"/>
      <c r="NTM838" s="399"/>
      <c r="NTN838" s="399"/>
      <c r="NTO838" s="399"/>
      <c r="NTP838" s="399"/>
      <c r="NTQ838" s="399"/>
      <c r="NTR838" s="399"/>
      <c r="NTS838" s="399"/>
      <c r="NTT838" s="399"/>
      <c r="NTU838" s="399"/>
      <c r="NTV838" s="399"/>
      <c r="NTW838" s="399"/>
      <c r="NTX838" s="399"/>
      <c r="NTY838" s="399"/>
      <c r="NTZ838" s="399"/>
      <c r="NUA838" s="399"/>
      <c r="NUB838" s="399"/>
      <c r="NUC838" s="399"/>
      <c r="NUD838" s="399"/>
      <c r="NUE838" s="399"/>
      <c r="NUF838" s="399"/>
      <c r="NUG838" s="399"/>
      <c r="NUH838" s="399"/>
      <c r="NUI838" s="399"/>
      <c r="NUJ838" s="399"/>
      <c r="NUK838" s="399"/>
      <c r="NUL838" s="399"/>
      <c r="NUM838" s="399"/>
      <c r="NUN838" s="399"/>
      <c r="NUO838" s="399"/>
      <c r="NUP838" s="399"/>
      <c r="NUQ838" s="399"/>
      <c r="NUR838" s="399"/>
      <c r="NUS838" s="399"/>
      <c r="NUT838" s="399"/>
      <c r="NUU838" s="399"/>
      <c r="NUV838" s="399"/>
      <c r="NUW838" s="399"/>
      <c r="NUX838" s="399"/>
      <c r="NUY838" s="399"/>
      <c r="NUZ838" s="399"/>
      <c r="NVA838" s="399"/>
      <c r="NVB838" s="399"/>
      <c r="NVC838" s="399"/>
      <c r="NVD838" s="399"/>
      <c r="NVE838" s="399"/>
      <c r="NVF838" s="399"/>
      <c r="NVG838" s="399"/>
      <c r="NVH838" s="399"/>
      <c r="NVI838" s="399"/>
      <c r="NVJ838" s="399"/>
      <c r="NVK838" s="399"/>
      <c r="NVL838" s="399"/>
      <c r="NVM838" s="399"/>
      <c r="NVN838" s="399"/>
      <c r="NVO838" s="399"/>
      <c r="NVP838" s="399"/>
      <c r="NVQ838" s="399"/>
      <c r="NVR838" s="399"/>
      <c r="NVS838" s="399"/>
      <c r="NVT838" s="399"/>
      <c r="NVU838" s="399"/>
      <c r="NVV838" s="399"/>
      <c r="NVW838" s="399"/>
      <c r="NVX838" s="399"/>
      <c r="NVY838" s="399"/>
      <c r="NVZ838" s="399"/>
      <c r="NWA838" s="399"/>
      <c r="NWB838" s="399"/>
      <c r="NWC838" s="399"/>
      <c r="NWD838" s="399"/>
      <c r="NWE838" s="399"/>
      <c r="NWF838" s="399"/>
      <c r="NWG838" s="399"/>
      <c r="NWH838" s="399"/>
      <c r="NWI838" s="399"/>
      <c r="NWJ838" s="399"/>
      <c r="NWK838" s="399"/>
      <c r="NWL838" s="399"/>
      <c r="NWM838" s="399"/>
      <c r="NWN838" s="399"/>
      <c r="NWO838" s="399"/>
      <c r="NWP838" s="399"/>
      <c r="NWQ838" s="399"/>
      <c r="NWR838" s="399"/>
      <c r="NWS838" s="399"/>
      <c r="NWT838" s="399"/>
      <c r="NWU838" s="399"/>
      <c r="NWV838" s="399"/>
      <c r="NWW838" s="399"/>
      <c r="NWX838" s="399"/>
      <c r="NWY838" s="399"/>
      <c r="NWZ838" s="399"/>
      <c r="NXA838" s="399"/>
      <c r="NXB838" s="399"/>
      <c r="NXC838" s="399"/>
      <c r="NXD838" s="399"/>
      <c r="NXE838" s="399"/>
      <c r="NXF838" s="399"/>
      <c r="NXG838" s="399"/>
      <c r="NXH838" s="399"/>
      <c r="NXI838" s="399"/>
      <c r="NXJ838" s="399"/>
      <c r="NXK838" s="399"/>
      <c r="NXL838" s="399"/>
      <c r="NXM838" s="399"/>
      <c r="NXN838" s="399"/>
      <c r="NXO838" s="399"/>
      <c r="NXP838" s="399"/>
      <c r="NXQ838" s="399"/>
      <c r="NXR838" s="399"/>
      <c r="NXS838" s="399"/>
      <c r="NXT838" s="399"/>
      <c r="NXU838" s="399"/>
      <c r="NXV838" s="399"/>
      <c r="NXW838" s="399"/>
      <c r="NXX838" s="399"/>
      <c r="NXY838" s="399"/>
      <c r="NXZ838" s="399"/>
      <c r="NYA838" s="399"/>
      <c r="NYB838" s="399"/>
      <c r="NYC838" s="399"/>
      <c r="NYD838" s="399"/>
      <c r="NYE838" s="399"/>
      <c r="NYF838" s="399"/>
      <c r="NYG838" s="399"/>
      <c r="NYH838" s="399"/>
      <c r="NYI838" s="399"/>
      <c r="NYJ838" s="399"/>
      <c r="NYK838" s="399"/>
      <c r="NYL838" s="399"/>
      <c r="NYM838" s="399"/>
      <c r="NYN838" s="399"/>
      <c r="NYO838" s="399"/>
      <c r="NYP838" s="399"/>
      <c r="NYQ838" s="399"/>
      <c r="NYR838" s="399"/>
      <c r="NYS838" s="399"/>
      <c r="NYT838" s="399"/>
      <c r="NYU838" s="399"/>
      <c r="NYV838" s="399"/>
      <c r="NYW838" s="399"/>
      <c r="NYX838" s="399"/>
      <c r="NYY838" s="399"/>
      <c r="NYZ838" s="399"/>
      <c r="NZA838" s="399"/>
      <c r="NZB838" s="399"/>
      <c r="NZC838" s="399"/>
      <c r="NZD838" s="399"/>
      <c r="NZE838" s="399"/>
      <c r="NZF838" s="399"/>
      <c r="NZG838" s="399"/>
      <c r="NZH838" s="399"/>
      <c r="NZI838" s="399"/>
      <c r="NZJ838" s="399"/>
      <c r="NZK838" s="399"/>
      <c r="NZL838" s="399"/>
      <c r="NZM838" s="399"/>
      <c r="NZN838" s="399"/>
      <c r="NZO838" s="399"/>
      <c r="NZP838" s="399"/>
      <c r="NZQ838" s="399"/>
      <c r="NZR838" s="399"/>
      <c r="NZS838" s="399"/>
      <c r="NZT838" s="399"/>
      <c r="NZU838" s="399"/>
      <c r="NZV838" s="399"/>
      <c r="NZW838" s="399"/>
      <c r="NZX838" s="399"/>
      <c r="NZY838" s="399"/>
      <c r="NZZ838" s="399"/>
      <c r="OAA838" s="399"/>
      <c r="OAB838" s="399"/>
      <c r="OAC838" s="399"/>
      <c r="OAD838" s="399"/>
      <c r="OAE838" s="399"/>
      <c r="OAF838" s="399"/>
      <c r="OAG838" s="399"/>
      <c r="OAH838" s="399"/>
      <c r="OAI838" s="399"/>
      <c r="OAJ838" s="399"/>
      <c r="OAK838" s="399"/>
      <c r="OAL838" s="399"/>
      <c r="OAM838" s="399"/>
      <c r="OAN838" s="399"/>
      <c r="OAO838" s="399"/>
      <c r="OAP838" s="399"/>
      <c r="OAQ838" s="399"/>
      <c r="OAR838" s="399"/>
      <c r="OAS838" s="399"/>
      <c r="OAT838" s="399"/>
      <c r="OAU838" s="399"/>
      <c r="OAV838" s="399"/>
      <c r="OAW838" s="399"/>
      <c r="OAX838" s="399"/>
      <c r="OAY838" s="399"/>
      <c r="OAZ838" s="399"/>
      <c r="OBA838" s="399"/>
      <c r="OBB838" s="399"/>
      <c r="OBC838" s="399"/>
      <c r="OBD838" s="399"/>
      <c r="OBE838" s="399"/>
      <c r="OBF838" s="399"/>
      <c r="OBG838" s="399"/>
      <c r="OBH838" s="399"/>
      <c r="OBI838" s="399"/>
      <c r="OBJ838" s="399"/>
      <c r="OBK838" s="399"/>
      <c r="OBL838" s="399"/>
      <c r="OBM838" s="399"/>
      <c r="OBN838" s="399"/>
      <c r="OBO838" s="399"/>
      <c r="OBP838" s="399"/>
      <c r="OBQ838" s="399"/>
      <c r="OBR838" s="399"/>
      <c r="OBS838" s="399"/>
      <c r="OBT838" s="399"/>
      <c r="OBU838" s="399"/>
      <c r="OBV838" s="399"/>
      <c r="OBW838" s="399"/>
      <c r="OBX838" s="399"/>
      <c r="OBY838" s="399"/>
      <c r="OBZ838" s="399"/>
      <c r="OCA838" s="399"/>
      <c r="OCB838" s="399"/>
      <c r="OCC838" s="399"/>
      <c r="OCD838" s="399"/>
      <c r="OCE838" s="399"/>
      <c r="OCF838" s="399"/>
      <c r="OCG838" s="399"/>
      <c r="OCH838" s="399"/>
      <c r="OCI838" s="399"/>
      <c r="OCJ838" s="399"/>
      <c r="OCK838" s="399"/>
      <c r="OCL838" s="399"/>
      <c r="OCM838" s="399"/>
      <c r="OCN838" s="399"/>
      <c r="OCO838" s="399"/>
      <c r="OCP838" s="399"/>
      <c r="OCQ838" s="399"/>
      <c r="OCR838" s="399"/>
      <c r="OCS838" s="399"/>
      <c r="OCT838" s="399"/>
      <c r="OCU838" s="399"/>
      <c r="OCV838" s="399"/>
      <c r="OCW838" s="399"/>
      <c r="OCX838" s="399"/>
      <c r="OCY838" s="399"/>
      <c r="OCZ838" s="399"/>
      <c r="ODA838" s="399"/>
      <c r="ODB838" s="399"/>
      <c r="ODC838" s="399"/>
      <c r="ODD838" s="399"/>
      <c r="ODE838" s="399"/>
      <c r="ODF838" s="399"/>
      <c r="ODG838" s="399"/>
      <c r="ODH838" s="399"/>
      <c r="ODI838" s="399"/>
      <c r="ODJ838" s="399"/>
      <c r="ODK838" s="399"/>
      <c r="ODL838" s="399"/>
      <c r="ODM838" s="399"/>
      <c r="ODN838" s="399"/>
      <c r="ODO838" s="399"/>
      <c r="ODP838" s="399"/>
      <c r="ODQ838" s="399"/>
      <c r="ODR838" s="399"/>
      <c r="ODS838" s="399"/>
      <c r="ODT838" s="399"/>
      <c r="ODU838" s="399"/>
      <c r="ODV838" s="399"/>
      <c r="ODW838" s="399"/>
      <c r="ODX838" s="399"/>
      <c r="ODY838" s="399"/>
      <c r="ODZ838" s="399"/>
      <c r="OEA838" s="399"/>
      <c r="OEB838" s="399"/>
      <c r="OEC838" s="399"/>
      <c r="OED838" s="399"/>
      <c r="OEE838" s="399"/>
      <c r="OEF838" s="399"/>
      <c r="OEG838" s="399"/>
      <c r="OEH838" s="399"/>
      <c r="OEI838" s="399"/>
      <c r="OEJ838" s="399"/>
      <c r="OEK838" s="399"/>
      <c r="OEL838" s="399"/>
      <c r="OEM838" s="399"/>
      <c r="OEN838" s="399"/>
      <c r="OEO838" s="399"/>
      <c r="OEP838" s="399"/>
      <c r="OEQ838" s="399"/>
      <c r="OER838" s="399"/>
      <c r="OES838" s="399"/>
      <c r="OET838" s="399"/>
      <c r="OEU838" s="399"/>
      <c r="OEV838" s="399"/>
      <c r="OEW838" s="399"/>
      <c r="OEX838" s="399"/>
      <c r="OEY838" s="399"/>
      <c r="OEZ838" s="399"/>
      <c r="OFA838" s="399"/>
      <c r="OFB838" s="399"/>
      <c r="OFC838" s="399"/>
      <c r="OFD838" s="399"/>
      <c r="OFE838" s="399"/>
      <c r="OFF838" s="399"/>
      <c r="OFG838" s="399"/>
      <c r="OFH838" s="399"/>
      <c r="OFI838" s="399"/>
      <c r="OFJ838" s="399"/>
      <c r="OFK838" s="399"/>
      <c r="OFL838" s="399"/>
      <c r="OFM838" s="399"/>
      <c r="OFN838" s="399"/>
      <c r="OFO838" s="399"/>
      <c r="OFP838" s="399"/>
      <c r="OFQ838" s="399"/>
      <c r="OFR838" s="399"/>
      <c r="OFS838" s="399"/>
      <c r="OFT838" s="399"/>
      <c r="OFU838" s="399"/>
      <c r="OFV838" s="399"/>
      <c r="OFW838" s="399"/>
      <c r="OFX838" s="399"/>
      <c r="OFY838" s="399"/>
      <c r="OFZ838" s="399"/>
      <c r="OGA838" s="399"/>
      <c r="OGB838" s="399"/>
      <c r="OGC838" s="399"/>
      <c r="OGD838" s="399"/>
      <c r="OGE838" s="399"/>
      <c r="OGF838" s="399"/>
      <c r="OGG838" s="399"/>
      <c r="OGH838" s="399"/>
      <c r="OGI838" s="399"/>
      <c r="OGJ838" s="399"/>
      <c r="OGK838" s="399"/>
      <c r="OGL838" s="399"/>
      <c r="OGM838" s="399"/>
      <c r="OGN838" s="399"/>
      <c r="OGO838" s="399"/>
      <c r="OGP838" s="399"/>
      <c r="OGQ838" s="399"/>
      <c r="OGR838" s="399"/>
      <c r="OGS838" s="399"/>
      <c r="OGT838" s="399"/>
      <c r="OGU838" s="399"/>
      <c r="OGV838" s="399"/>
      <c r="OGW838" s="399"/>
      <c r="OGX838" s="399"/>
      <c r="OGY838" s="399"/>
      <c r="OGZ838" s="399"/>
      <c r="OHA838" s="399"/>
      <c r="OHB838" s="399"/>
      <c r="OHC838" s="399"/>
      <c r="OHD838" s="399"/>
      <c r="OHE838" s="399"/>
      <c r="OHF838" s="399"/>
      <c r="OHG838" s="399"/>
      <c r="OHH838" s="399"/>
      <c r="OHI838" s="399"/>
      <c r="OHJ838" s="399"/>
      <c r="OHK838" s="399"/>
      <c r="OHL838" s="399"/>
      <c r="OHM838" s="399"/>
      <c r="OHN838" s="399"/>
      <c r="OHO838" s="399"/>
      <c r="OHP838" s="399"/>
      <c r="OHQ838" s="399"/>
      <c r="OHR838" s="399"/>
      <c r="OHS838" s="399"/>
      <c r="OHT838" s="399"/>
      <c r="OHU838" s="399"/>
      <c r="OHV838" s="399"/>
      <c r="OHW838" s="399"/>
      <c r="OHX838" s="399"/>
      <c r="OHY838" s="399"/>
      <c r="OHZ838" s="399"/>
      <c r="OIA838" s="399"/>
      <c r="OIB838" s="399"/>
      <c r="OIC838" s="399"/>
      <c r="OID838" s="399"/>
      <c r="OIE838" s="399"/>
      <c r="OIF838" s="399"/>
      <c r="OIG838" s="399"/>
      <c r="OIH838" s="399"/>
      <c r="OII838" s="399"/>
      <c r="OIJ838" s="399"/>
      <c r="OIK838" s="399"/>
      <c r="OIL838" s="399"/>
      <c r="OIM838" s="399"/>
      <c r="OIN838" s="399"/>
      <c r="OIO838" s="399"/>
      <c r="OIP838" s="399"/>
      <c r="OIQ838" s="399"/>
      <c r="OIR838" s="399"/>
      <c r="OIS838" s="399"/>
      <c r="OIT838" s="399"/>
      <c r="OIU838" s="399"/>
      <c r="OIV838" s="399"/>
      <c r="OIW838" s="399"/>
      <c r="OIX838" s="399"/>
      <c r="OIY838" s="399"/>
      <c r="OIZ838" s="399"/>
      <c r="OJA838" s="399"/>
      <c r="OJB838" s="399"/>
      <c r="OJC838" s="399"/>
      <c r="OJD838" s="399"/>
      <c r="OJE838" s="399"/>
      <c r="OJF838" s="399"/>
      <c r="OJG838" s="399"/>
      <c r="OJH838" s="399"/>
      <c r="OJI838" s="399"/>
      <c r="OJJ838" s="399"/>
      <c r="OJK838" s="399"/>
      <c r="OJL838" s="399"/>
      <c r="OJM838" s="399"/>
      <c r="OJN838" s="399"/>
      <c r="OJO838" s="399"/>
      <c r="OJP838" s="399"/>
      <c r="OJQ838" s="399"/>
      <c r="OJR838" s="399"/>
      <c r="OJS838" s="399"/>
      <c r="OJT838" s="399"/>
      <c r="OJU838" s="399"/>
      <c r="OJV838" s="399"/>
      <c r="OJW838" s="399"/>
      <c r="OJX838" s="399"/>
      <c r="OJY838" s="399"/>
      <c r="OJZ838" s="399"/>
      <c r="OKA838" s="399"/>
      <c r="OKB838" s="399"/>
      <c r="OKC838" s="399"/>
      <c r="OKD838" s="399"/>
      <c r="OKE838" s="399"/>
      <c r="OKF838" s="399"/>
      <c r="OKG838" s="399"/>
      <c r="OKH838" s="399"/>
      <c r="OKI838" s="399"/>
      <c r="OKJ838" s="399"/>
      <c r="OKK838" s="399"/>
      <c r="OKL838" s="399"/>
      <c r="OKM838" s="399"/>
      <c r="OKN838" s="399"/>
      <c r="OKO838" s="399"/>
      <c r="OKP838" s="399"/>
      <c r="OKQ838" s="399"/>
      <c r="OKR838" s="399"/>
      <c r="OKS838" s="399"/>
      <c r="OKT838" s="399"/>
      <c r="OKU838" s="399"/>
      <c r="OKV838" s="399"/>
      <c r="OKW838" s="399"/>
      <c r="OKX838" s="399"/>
      <c r="OKY838" s="399"/>
      <c r="OKZ838" s="399"/>
      <c r="OLA838" s="399"/>
      <c r="OLB838" s="399"/>
      <c r="OLC838" s="399"/>
      <c r="OLD838" s="399"/>
      <c r="OLE838" s="399"/>
      <c r="OLF838" s="399"/>
      <c r="OLG838" s="399"/>
      <c r="OLH838" s="399"/>
      <c r="OLI838" s="399"/>
      <c r="OLJ838" s="399"/>
      <c r="OLK838" s="399"/>
      <c r="OLL838" s="399"/>
      <c r="OLM838" s="399"/>
      <c r="OLN838" s="399"/>
      <c r="OLO838" s="399"/>
      <c r="OLP838" s="399"/>
      <c r="OLQ838" s="399"/>
      <c r="OLR838" s="399"/>
      <c r="OLS838" s="399"/>
      <c r="OLT838" s="399"/>
      <c r="OLU838" s="399"/>
      <c r="OLV838" s="399"/>
      <c r="OLW838" s="399"/>
      <c r="OLX838" s="399"/>
      <c r="OLY838" s="399"/>
      <c r="OLZ838" s="399"/>
      <c r="OMA838" s="399"/>
      <c r="OMB838" s="399"/>
      <c r="OMC838" s="399"/>
      <c r="OMD838" s="399"/>
      <c r="OME838" s="399"/>
      <c r="OMF838" s="399"/>
      <c r="OMG838" s="399"/>
      <c r="OMH838" s="399"/>
      <c r="OMI838" s="399"/>
      <c r="OMJ838" s="399"/>
      <c r="OMK838" s="399"/>
      <c r="OML838" s="399"/>
      <c r="OMM838" s="399"/>
      <c r="OMN838" s="399"/>
      <c r="OMO838" s="399"/>
      <c r="OMP838" s="399"/>
      <c r="OMQ838" s="399"/>
      <c r="OMR838" s="399"/>
      <c r="OMS838" s="399"/>
      <c r="OMT838" s="399"/>
      <c r="OMU838" s="399"/>
      <c r="OMV838" s="399"/>
      <c r="OMW838" s="399"/>
      <c r="OMX838" s="399"/>
      <c r="OMY838" s="399"/>
      <c r="OMZ838" s="399"/>
      <c r="ONA838" s="399"/>
      <c r="ONB838" s="399"/>
      <c r="ONC838" s="399"/>
      <c r="OND838" s="399"/>
      <c r="ONE838" s="399"/>
      <c r="ONF838" s="399"/>
      <c r="ONG838" s="399"/>
      <c r="ONH838" s="399"/>
      <c r="ONI838" s="399"/>
      <c r="ONJ838" s="399"/>
      <c r="ONK838" s="399"/>
      <c r="ONL838" s="399"/>
      <c r="ONM838" s="399"/>
      <c r="ONN838" s="399"/>
      <c r="ONO838" s="399"/>
      <c r="ONP838" s="399"/>
      <c r="ONQ838" s="399"/>
      <c r="ONR838" s="399"/>
      <c r="ONS838" s="399"/>
      <c r="ONT838" s="399"/>
      <c r="ONU838" s="399"/>
      <c r="ONV838" s="399"/>
      <c r="ONW838" s="399"/>
      <c r="ONX838" s="399"/>
      <c r="ONY838" s="399"/>
      <c r="ONZ838" s="399"/>
      <c r="OOA838" s="399"/>
      <c r="OOB838" s="399"/>
      <c r="OOC838" s="399"/>
      <c r="OOD838" s="399"/>
      <c r="OOE838" s="399"/>
      <c r="OOF838" s="399"/>
      <c r="OOG838" s="399"/>
      <c r="OOH838" s="399"/>
      <c r="OOI838" s="399"/>
      <c r="OOJ838" s="399"/>
      <c r="OOK838" s="399"/>
      <c r="OOL838" s="399"/>
      <c r="OOM838" s="399"/>
      <c r="OON838" s="399"/>
      <c r="OOO838" s="399"/>
      <c r="OOP838" s="399"/>
      <c r="OOQ838" s="399"/>
      <c r="OOR838" s="399"/>
      <c r="OOS838" s="399"/>
      <c r="OOT838" s="399"/>
      <c r="OOU838" s="399"/>
      <c r="OOV838" s="399"/>
      <c r="OOW838" s="399"/>
      <c r="OOX838" s="399"/>
      <c r="OOY838" s="399"/>
      <c r="OOZ838" s="399"/>
      <c r="OPA838" s="399"/>
      <c r="OPB838" s="399"/>
      <c r="OPC838" s="399"/>
      <c r="OPD838" s="399"/>
      <c r="OPE838" s="399"/>
      <c r="OPF838" s="399"/>
      <c r="OPG838" s="399"/>
      <c r="OPH838" s="399"/>
      <c r="OPI838" s="399"/>
      <c r="OPJ838" s="399"/>
      <c r="OPK838" s="399"/>
      <c r="OPL838" s="399"/>
      <c r="OPM838" s="399"/>
      <c r="OPN838" s="399"/>
      <c r="OPO838" s="399"/>
      <c r="OPP838" s="399"/>
      <c r="OPQ838" s="399"/>
      <c r="OPR838" s="399"/>
      <c r="OPS838" s="399"/>
      <c r="OPT838" s="399"/>
      <c r="OPU838" s="399"/>
      <c r="OPV838" s="399"/>
      <c r="OPW838" s="399"/>
      <c r="OPX838" s="399"/>
      <c r="OPY838" s="399"/>
      <c r="OPZ838" s="399"/>
      <c r="OQA838" s="399"/>
      <c r="OQB838" s="399"/>
      <c r="OQC838" s="399"/>
      <c r="OQD838" s="399"/>
      <c r="OQE838" s="399"/>
      <c r="OQF838" s="399"/>
      <c r="OQG838" s="399"/>
      <c r="OQH838" s="399"/>
      <c r="OQI838" s="399"/>
      <c r="OQJ838" s="399"/>
      <c r="OQK838" s="399"/>
      <c r="OQL838" s="399"/>
      <c r="OQM838" s="399"/>
      <c r="OQN838" s="399"/>
      <c r="OQO838" s="399"/>
      <c r="OQP838" s="399"/>
      <c r="OQQ838" s="399"/>
      <c r="OQR838" s="399"/>
      <c r="OQS838" s="399"/>
      <c r="OQT838" s="399"/>
      <c r="OQU838" s="399"/>
      <c r="OQV838" s="399"/>
      <c r="OQW838" s="399"/>
      <c r="OQX838" s="399"/>
      <c r="OQY838" s="399"/>
      <c r="OQZ838" s="399"/>
      <c r="ORA838" s="399"/>
      <c r="ORB838" s="399"/>
      <c r="ORC838" s="399"/>
      <c r="ORD838" s="399"/>
      <c r="ORE838" s="399"/>
      <c r="ORF838" s="399"/>
      <c r="ORG838" s="399"/>
      <c r="ORH838" s="399"/>
      <c r="ORI838" s="399"/>
      <c r="ORJ838" s="399"/>
      <c r="ORK838" s="399"/>
      <c r="ORL838" s="399"/>
      <c r="ORM838" s="399"/>
      <c r="ORN838" s="399"/>
      <c r="ORO838" s="399"/>
      <c r="ORP838" s="399"/>
      <c r="ORQ838" s="399"/>
      <c r="ORR838" s="399"/>
      <c r="ORS838" s="399"/>
      <c r="ORT838" s="399"/>
      <c r="ORU838" s="399"/>
      <c r="ORV838" s="399"/>
      <c r="ORW838" s="399"/>
      <c r="ORX838" s="399"/>
      <c r="ORY838" s="399"/>
      <c r="ORZ838" s="399"/>
      <c r="OSA838" s="399"/>
      <c r="OSB838" s="399"/>
      <c r="OSC838" s="399"/>
      <c r="OSD838" s="399"/>
      <c r="OSE838" s="399"/>
      <c r="OSF838" s="399"/>
      <c r="OSG838" s="399"/>
      <c r="OSH838" s="399"/>
      <c r="OSI838" s="399"/>
      <c r="OSJ838" s="399"/>
      <c r="OSK838" s="399"/>
      <c r="OSL838" s="399"/>
      <c r="OSM838" s="399"/>
      <c r="OSN838" s="399"/>
      <c r="OSO838" s="399"/>
      <c r="OSP838" s="399"/>
      <c r="OSQ838" s="399"/>
      <c r="OSR838" s="399"/>
      <c r="OSS838" s="399"/>
      <c r="OST838" s="399"/>
      <c r="OSU838" s="399"/>
      <c r="OSV838" s="399"/>
      <c r="OSW838" s="399"/>
      <c r="OSX838" s="399"/>
      <c r="OSY838" s="399"/>
      <c r="OSZ838" s="399"/>
      <c r="OTA838" s="399"/>
      <c r="OTB838" s="399"/>
      <c r="OTC838" s="399"/>
      <c r="OTD838" s="399"/>
      <c r="OTE838" s="399"/>
      <c r="OTF838" s="399"/>
      <c r="OTG838" s="399"/>
      <c r="OTH838" s="399"/>
      <c r="OTI838" s="399"/>
      <c r="OTJ838" s="399"/>
      <c r="OTK838" s="399"/>
      <c r="OTL838" s="399"/>
      <c r="OTM838" s="399"/>
      <c r="OTN838" s="399"/>
      <c r="OTO838" s="399"/>
      <c r="OTP838" s="399"/>
      <c r="OTQ838" s="399"/>
      <c r="OTR838" s="399"/>
      <c r="OTS838" s="399"/>
      <c r="OTT838" s="399"/>
      <c r="OTU838" s="399"/>
      <c r="OTV838" s="399"/>
      <c r="OTW838" s="399"/>
      <c r="OTX838" s="399"/>
      <c r="OTY838" s="399"/>
      <c r="OTZ838" s="399"/>
      <c r="OUA838" s="399"/>
      <c r="OUB838" s="399"/>
      <c r="OUC838" s="399"/>
      <c r="OUD838" s="399"/>
      <c r="OUE838" s="399"/>
      <c r="OUF838" s="399"/>
      <c r="OUG838" s="399"/>
      <c r="OUH838" s="399"/>
      <c r="OUI838" s="399"/>
      <c r="OUJ838" s="399"/>
      <c r="OUK838" s="399"/>
      <c r="OUL838" s="399"/>
      <c r="OUM838" s="399"/>
      <c r="OUN838" s="399"/>
      <c r="OUO838" s="399"/>
      <c r="OUP838" s="399"/>
      <c r="OUQ838" s="399"/>
      <c r="OUR838" s="399"/>
      <c r="OUS838" s="399"/>
      <c r="OUT838" s="399"/>
      <c r="OUU838" s="399"/>
      <c r="OUV838" s="399"/>
      <c r="OUW838" s="399"/>
      <c r="OUX838" s="399"/>
      <c r="OUY838" s="399"/>
      <c r="OUZ838" s="399"/>
      <c r="OVA838" s="399"/>
      <c r="OVB838" s="399"/>
      <c r="OVC838" s="399"/>
      <c r="OVD838" s="399"/>
      <c r="OVE838" s="399"/>
      <c r="OVF838" s="399"/>
      <c r="OVG838" s="399"/>
      <c r="OVH838" s="399"/>
      <c r="OVI838" s="399"/>
      <c r="OVJ838" s="399"/>
      <c r="OVK838" s="399"/>
      <c r="OVL838" s="399"/>
      <c r="OVM838" s="399"/>
      <c r="OVN838" s="399"/>
      <c r="OVO838" s="399"/>
      <c r="OVP838" s="399"/>
      <c r="OVQ838" s="399"/>
      <c r="OVR838" s="399"/>
      <c r="OVS838" s="399"/>
      <c r="OVT838" s="399"/>
      <c r="OVU838" s="399"/>
      <c r="OVV838" s="399"/>
      <c r="OVW838" s="399"/>
      <c r="OVX838" s="399"/>
      <c r="OVY838" s="399"/>
      <c r="OVZ838" s="399"/>
      <c r="OWA838" s="399"/>
      <c r="OWB838" s="399"/>
      <c r="OWC838" s="399"/>
      <c r="OWD838" s="399"/>
      <c r="OWE838" s="399"/>
      <c r="OWF838" s="399"/>
      <c r="OWG838" s="399"/>
      <c r="OWH838" s="399"/>
      <c r="OWI838" s="399"/>
      <c r="OWJ838" s="399"/>
      <c r="OWK838" s="399"/>
      <c r="OWL838" s="399"/>
      <c r="OWM838" s="399"/>
      <c r="OWN838" s="399"/>
      <c r="OWO838" s="399"/>
      <c r="OWP838" s="399"/>
      <c r="OWQ838" s="399"/>
      <c r="OWR838" s="399"/>
      <c r="OWS838" s="399"/>
      <c r="OWT838" s="399"/>
      <c r="OWU838" s="399"/>
      <c r="OWV838" s="399"/>
      <c r="OWW838" s="399"/>
      <c r="OWX838" s="399"/>
      <c r="OWY838" s="399"/>
      <c r="OWZ838" s="399"/>
      <c r="OXA838" s="399"/>
      <c r="OXB838" s="399"/>
      <c r="OXC838" s="399"/>
      <c r="OXD838" s="399"/>
      <c r="OXE838" s="399"/>
      <c r="OXF838" s="399"/>
      <c r="OXG838" s="399"/>
      <c r="OXH838" s="399"/>
      <c r="OXI838" s="399"/>
      <c r="OXJ838" s="399"/>
      <c r="OXK838" s="399"/>
      <c r="OXL838" s="399"/>
      <c r="OXM838" s="399"/>
      <c r="OXN838" s="399"/>
      <c r="OXO838" s="399"/>
      <c r="OXP838" s="399"/>
      <c r="OXQ838" s="399"/>
      <c r="OXR838" s="399"/>
      <c r="OXS838" s="399"/>
      <c r="OXT838" s="399"/>
      <c r="OXU838" s="399"/>
      <c r="OXV838" s="399"/>
      <c r="OXW838" s="399"/>
      <c r="OXX838" s="399"/>
      <c r="OXY838" s="399"/>
      <c r="OXZ838" s="399"/>
      <c r="OYA838" s="399"/>
      <c r="OYB838" s="399"/>
      <c r="OYC838" s="399"/>
      <c r="OYD838" s="399"/>
      <c r="OYE838" s="399"/>
      <c r="OYF838" s="399"/>
      <c r="OYG838" s="399"/>
      <c r="OYH838" s="399"/>
      <c r="OYI838" s="399"/>
      <c r="OYJ838" s="399"/>
      <c r="OYK838" s="399"/>
      <c r="OYL838" s="399"/>
      <c r="OYM838" s="399"/>
      <c r="OYN838" s="399"/>
      <c r="OYO838" s="399"/>
      <c r="OYP838" s="399"/>
      <c r="OYQ838" s="399"/>
      <c r="OYR838" s="399"/>
      <c r="OYS838" s="399"/>
      <c r="OYT838" s="399"/>
      <c r="OYU838" s="399"/>
      <c r="OYV838" s="399"/>
      <c r="OYW838" s="399"/>
      <c r="OYX838" s="399"/>
      <c r="OYY838" s="399"/>
      <c r="OYZ838" s="399"/>
      <c r="OZA838" s="399"/>
      <c r="OZB838" s="399"/>
      <c r="OZC838" s="399"/>
      <c r="OZD838" s="399"/>
      <c r="OZE838" s="399"/>
      <c r="OZF838" s="399"/>
      <c r="OZG838" s="399"/>
      <c r="OZH838" s="399"/>
      <c r="OZI838" s="399"/>
      <c r="OZJ838" s="399"/>
      <c r="OZK838" s="399"/>
      <c r="OZL838" s="399"/>
      <c r="OZM838" s="399"/>
      <c r="OZN838" s="399"/>
      <c r="OZO838" s="399"/>
      <c r="OZP838" s="399"/>
      <c r="OZQ838" s="399"/>
      <c r="OZR838" s="399"/>
      <c r="OZS838" s="399"/>
      <c r="OZT838" s="399"/>
      <c r="OZU838" s="399"/>
      <c r="OZV838" s="399"/>
      <c r="OZW838" s="399"/>
      <c r="OZX838" s="399"/>
      <c r="OZY838" s="399"/>
      <c r="OZZ838" s="399"/>
      <c r="PAA838" s="399"/>
      <c r="PAB838" s="399"/>
      <c r="PAC838" s="399"/>
      <c r="PAD838" s="399"/>
      <c r="PAE838" s="399"/>
      <c r="PAF838" s="399"/>
      <c r="PAG838" s="399"/>
      <c r="PAH838" s="399"/>
      <c r="PAI838" s="399"/>
      <c r="PAJ838" s="399"/>
      <c r="PAK838" s="399"/>
      <c r="PAL838" s="399"/>
      <c r="PAM838" s="399"/>
      <c r="PAN838" s="399"/>
      <c r="PAO838" s="399"/>
      <c r="PAP838" s="399"/>
      <c r="PAQ838" s="399"/>
      <c r="PAR838" s="399"/>
      <c r="PAS838" s="399"/>
      <c r="PAT838" s="399"/>
      <c r="PAU838" s="399"/>
      <c r="PAV838" s="399"/>
      <c r="PAW838" s="399"/>
      <c r="PAX838" s="399"/>
      <c r="PAY838" s="399"/>
      <c r="PAZ838" s="399"/>
      <c r="PBA838" s="399"/>
      <c r="PBB838" s="399"/>
      <c r="PBC838" s="399"/>
      <c r="PBD838" s="399"/>
      <c r="PBE838" s="399"/>
      <c r="PBF838" s="399"/>
      <c r="PBG838" s="399"/>
      <c r="PBH838" s="399"/>
      <c r="PBI838" s="399"/>
      <c r="PBJ838" s="399"/>
      <c r="PBK838" s="399"/>
      <c r="PBL838" s="399"/>
      <c r="PBM838" s="399"/>
      <c r="PBN838" s="399"/>
      <c r="PBO838" s="399"/>
      <c r="PBP838" s="399"/>
      <c r="PBQ838" s="399"/>
      <c r="PBR838" s="399"/>
      <c r="PBS838" s="399"/>
      <c r="PBT838" s="399"/>
      <c r="PBU838" s="399"/>
      <c r="PBV838" s="399"/>
      <c r="PBW838" s="399"/>
      <c r="PBX838" s="399"/>
      <c r="PBY838" s="399"/>
      <c r="PBZ838" s="399"/>
      <c r="PCA838" s="399"/>
      <c r="PCB838" s="399"/>
      <c r="PCC838" s="399"/>
      <c r="PCD838" s="399"/>
      <c r="PCE838" s="399"/>
      <c r="PCF838" s="399"/>
      <c r="PCG838" s="399"/>
      <c r="PCH838" s="399"/>
      <c r="PCI838" s="399"/>
      <c r="PCJ838" s="399"/>
      <c r="PCK838" s="399"/>
      <c r="PCL838" s="399"/>
      <c r="PCM838" s="399"/>
      <c r="PCN838" s="399"/>
      <c r="PCO838" s="399"/>
      <c r="PCP838" s="399"/>
      <c r="PCQ838" s="399"/>
      <c r="PCR838" s="399"/>
      <c r="PCS838" s="399"/>
      <c r="PCT838" s="399"/>
      <c r="PCU838" s="399"/>
      <c r="PCV838" s="399"/>
      <c r="PCW838" s="399"/>
      <c r="PCX838" s="399"/>
      <c r="PCY838" s="399"/>
      <c r="PCZ838" s="399"/>
      <c r="PDA838" s="399"/>
      <c r="PDB838" s="399"/>
      <c r="PDC838" s="399"/>
      <c r="PDD838" s="399"/>
      <c r="PDE838" s="399"/>
      <c r="PDF838" s="399"/>
      <c r="PDG838" s="399"/>
      <c r="PDH838" s="399"/>
      <c r="PDI838" s="399"/>
      <c r="PDJ838" s="399"/>
      <c r="PDK838" s="399"/>
      <c r="PDL838" s="399"/>
      <c r="PDM838" s="399"/>
      <c r="PDN838" s="399"/>
      <c r="PDO838" s="399"/>
      <c r="PDP838" s="399"/>
      <c r="PDQ838" s="399"/>
      <c r="PDR838" s="399"/>
      <c r="PDS838" s="399"/>
      <c r="PDT838" s="399"/>
      <c r="PDU838" s="399"/>
      <c r="PDV838" s="399"/>
      <c r="PDW838" s="399"/>
      <c r="PDX838" s="399"/>
      <c r="PDY838" s="399"/>
      <c r="PDZ838" s="399"/>
      <c r="PEA838" s="399"/>
      <c r="PEB838" s="399"/>
      <c r="PEC838" s="399"/>
      <c r="PED838" s="399"/>
      <c r="PEE838" s="399"/>
      <c r="PEF838" s="399"/>
      <c r="PEG838" s="399"/>
      <c r="PEH838" s="399"/>
      <c r="PEI838" s="399"/>
      <c r="PEJ838" s="399"/>
      <c r="PEK838" s="399"/>
      <c r="PEL838" s="399"/>
      <c r="PEM838" s="399"/>
      <c r="PEN838" s="399"/>
      <c r="PEO838" s="399"/>
      <c r="PEP838" s="399"/>
      <c r="PEQ838" s="399"/>
      <c r="PER838" s="399"/>
      <c r="PES838" s="399"/>
      <c r="PET838" s="399"/>
      <c r="PEU838" s="399"/>
      <c r="PEV838" s="399"/>
      <c r="PEW838" s="399"/>
      <c r="PEX838" s="399"/>
      <c r="PEY838" s="399"/>
      <c r="PEZ838" s="399"/>
      <c r="PFA838" s="399"/>
      <c r="PFB838" s="399"/>
      <c r="PFC838" s="399"/>
      <c r="PFD838" s="399"/>
      <c r="PFE838" s="399"/>
      <c r="PFF838" s="399"/>
      <c r="PFG838" s="399"/>
      <c r="PFH838" s="399"/>
      <c r="PFI838" s="399"/>
      <c r="PFJ838" s="399"/>
      <c r="PFK838" s="399"/>
      <c r="PFL838" s="399"/>
      <c r="PFM838" s="399"/>
      <c r="PFN838" s="399"/>
      <c r="PFO838" s="399"/>
      <c r="PFP838" s="399"/>
      <c r="PFQ838" s="399"/>
      <c r="PFR838" s="399"/>
      <c r="PFS838" s="399"/>
      <c r="PFT838" s="399"/>
      <c r="PFU838" s="399"/>
      <c r="PFV838" s="399"/>
      <c r="PFW838" s="399"/>
      <c r="PFX838" s="399"/>
      <c r="PFY838" s="399"/>
      <c r="PFZ838" s="399"/>
      <c r="PGA838" s="399"/>
      <c r="PGB838" s="399"/>
      <c r="PGC838" s="399"/>
      <c r="PGD838" s="399"/>
      <c r="PGE838" s="399"/>
      <c r="PGF838" s="399"/>
      <c r="PGG838" s="399"/>
      <c r="PGH838" s="399"/>
      <c r="PGI838" s="399"/>
      <c r="PGJ838" s="399"/>
      <c r="PGK838" s="399"/>
      <c r="PGL838" s="399"/>
      <c r="PGM838" s="399"/>
      <c r="PGN838" s="399"/>
      <c r="PGO838" s="399"/>
      <c r="PGP838" s="399"/>
      <c r="PGQ838" s="399"/>
      <c r="PGR838" s="399"/>
      <c r="PGS838" s="399"/>
      <c r="PGT838" s="399"/>
      <c r="PGU838" s="399"/>
      <c r="PGV838" s="399"/>
      <c r="PGW838" s="399"/>
      <c r="PGX838" s="399"/>
      <c r="PGY838" s="399"/>
      <c r="PGZ838" s="399"/>
      <c r="PHA838" s="399"/>
      <c r="PHB838" s="399"/>
      <c r="PHC838" s="399"/>
      <c r="PHD838" s="399"/>
      <c r="PHE838" s="399"/>
      <c r="PHF838" s="399"/>
      <c r="PHG838" s="399"/>
      <c r="PHH838" s="399"/>
      <c r="PHI838" s="399"/>
      <c r="PHJ838" s="399"/>
      <c r="PHK838" s="399"/>
      <c r="PHL838" s="399"/>
      <c r="PHM838" s="399"/>
      <c r="PHN838" s="399"/>
      <c r="PHO838" s="399"/>
      <c r="PHP838" s="399"/>
      <c r="PHQ838" s="399"/>
      <c r="PHR838" s="399"/>
      <c r="PHS838" s="399"/>
      <c r="PHT838" s="399"/>
      <c r="PHU838" s="399"/>
      <c r="PHV838" s="399"/>
      <c r="PHW838" s="399"/>
      <c r="PHX838" s="399"/>
      <c r="PHY838" s="399"/>
      <c r="PHZ838" s="399"/>
      <c r="PIA838" s="399"/>
      <c r="PIB838" s="399"/>
      <c r="PIC838" s="399"/>
      <c r="PID838" s="399"/>
      <c r="PIE838" s="399"/>
      <c r="PIF838" s="399"/>
      <c r="PIG838" s="399"/>
      <c r="PIH838" s="399"/>
      <c r="PII838" s="399"/>
      <c r="PIJ838" s="399"/>
      <c r="PIK838" s="399"/>
      <c r="PIL838" s="399"/>
      <c r="PIM838" s="399"/>
      <c r="PIN838" s="399"/>
      <c r="PIO838" s="399"/>
      <c r="PIP838" s="399"/>
      <c r="PIQ838" s="399"/>
      <c r="PIR838" s="399"/>
      <c r="PIS838" s="399"/>
      <c r="PIT838" s="399"/>
      <c r="PIU838" s="399"/>
      <c r="PIV838" s="399"/>
      <c r="PIW838" s="399"/>
      <c r="PIX838" s="399"/>
      <c r="PIY838" s="399"/>
      <c r="PIZ838" s="399"/>
      <c r="PJA838" s="399"/>
      <c r="PJB838" s="399"/>
      <c r="PJC838" s="399"/>
      <c r="PJD838" s="399"/>
      <c r="PJE838" s="399"/>
      <c r="PJF838" s="399"/>
      <c r="PJG838" s="399"/>
      <c r="PJH838" s="399"/>
      <c r="PJI838" s="399"/>
      <c r="PJJ838" s="399"/>
      <c r="PJK838" s="399"/>
      <c r="PJL838" s="399"/>
      <c r="PJM838" s="399"/>
      <c r="PJN838" s="399"/>
      <c r="PJO838" s="399"/>
      <c r="PJP838" s="399"/>
      <c r="PJQ838" s="399"/>
      <c r="PJR838" s="399"/>
      <c r="PJS838" s="399"/>
      <c r="PJT838" s="399"/>
      <c r="PJU838" s="399"/>
      <c r="PJV838" s="399"/>
      <c r="PJW838" s="399"/>
      <c r="PJX838" s="399"/>
      <c r="PJY838" s="399"/>
      <c r="PJZ838" s="399"/>
      <c r="PKA838" s="399"/>
      <c r="PKB838" s="399"/>
      <c r="PKC838" s="399"/>
      <c r="PKD838" s="399"/>
      <c r="PKE838" s="399"/>
      <c r="PKF838" s="399"/>
      <c r="PKG838" s="399"/>
      <c r="PKH838" s="399"/>
      <c r="PKI838" s="399"/>
      <c r="PKJ838" s="399"/>
      <c r="PKK838" s="399"/>
      <c r="PKL838" s="399"/>
      <c r="PKM838" s="399"/>
      <c r="PKN838" s="399"/>
      <c r="PKO838" s="399"/>
      <c r="PKP838" s="399"/>
      <c r="PKQ838" s="399"/>
      <c r="PKR838" s="399"/>
      <c r="PKS838" s="399"/>
      <c r="PKT838" s="399"/>
      <c r="PKU838" s="399"/>
      <c r="PKV838" s="399"/>
      <c r="PKW838" s="399"/>
      <c r="PKX838" s="399"/>
      <c r="PKY838" s="399"/>
      <c r="PKZ838" s="399"/>
      <c r="PLA838" s="399"/>
      <c r="PLB838" s="399"/>
      <c r="PLC838" s="399"/>
      <c r="PLD838" s="399"/>
      <c r="PLE838" s="399"/>
      <c r="PLF838" s="399"/>
      <c r="PLG838" s="399"/>
      <c r="PLH838" s="399"/>
      <c r="PLI838" s="399"/>
      <c r="PLJ838" s="399"/>
      <c r="PLK838" s="399"/>
      <c r="PLL838" s="399"/>
      <c r="PLM838" s="399"/>
      <c r="PLN838" s="399"/>
      <c r="PLO838" s="399"/>
      <c r="PLP838" s="399"/>
      <c r="PLQ838" s="399"/>
      <c r="PLR838" s="399"/>
      <c r="PLS838" s="399"/>
      <c r="PLT838" s="399"/>
      <c r="PLU838" s="399"/>
      <c r="PLV838" s="399"/>
      <c r="PLW838" s="399"/>
      <c r="PLX838" s="399"/>
      <c r="PLY838" s="399"/>
      <c r="PLZ838" s="399"/>
      <c r="PMA838" s="399"/>
      <c r="PMB838" s="399"/>
      <c r="PMC838" s="399"/>
      <c r="PMD838" s="399"/>
      <c r="PME838" s="399"/>
      <c r="PMF838" s="399"/>
      <c r="PMG838" s="399"/>
      <c r="PMH838" s="399"/>
      <c r="PMI838" s="399"/>
      <c r="PMJ838" s="399"/>
      <c r="PMK838" s="399"/>
      <c r="PML838" s="399"/>
      <c r="PMM838" s="399"/>
      <c r="PMN838" s="399"/>
      <c r="PMO838" s="399"/>
      <c r="PMP838" s="399"/>
      <c r="PMQ838" s="399"/>
      <c r="PMR838" s="399"/>
      <c r="PMS838" s="399"/>
      <c r="PMT838" s="399"/>
      <c r="PMU838" s="399"/>
      <c r="PMV838" s="399"/>
      <c r="PMW838" s="399"/>
      <c r="PMX838" s="399"/>
      <c r="PMY838" s="399"/>
      <c r="PMZ838" s="399"/>
      <c r="PNA838" s="399"/>
      <c r="PNB838" s="399"/>
      <c r="PNC838" s="399"/>
      <c r="PND838" s="399"/>
      <c r="PNE838" s="399"/>
      <c r="PNF838" s="399"/>
      <c r="PNG838" s="399"/>
      <c r="PNH838" s="399"/>
      <c r="PNI838" s="399"/>
      <c r="PNJ838" s="399"/>
      <c r="PNK838" s="399"/>
      <c r="PNL838" s="399"/>
      <c r="PNM838" s="399"/>
      <c r="PNN838" s="399"/>
      <c r="PNO838" s="399"/>
      <c r="PNP838" s="399"/>
      <c r="PNQ838" s="399"/>
      <c r="PNR838" s="399"/>
      <c r="PNS838" s="399"/>
      <c r="PNT838" s="399"/>
      <c r="PNU838" s="399"/>
      <c r="PNV838" s="399"/>
      <c r="PNW838" s="399"/>
      <c r="PNX838" s="399"/>
      <c r="PNY838" s="399"/>
      <c r="PNZ838" s="399"/>
      <c r="POA838" s="399"/>
      <c r="POB838" s="399"/>
      <c r="POC838" s="399"/>
      <c r="POD838" s="399"/>
      <c r="POE838" s="399"/>
      <c r="POF838" s="399"/>
      <c r="POG838" s="399"/>
      <c r="POH838" s="399"/>
      <c r="POI838" s="399"/>
      <c r="POJ838" s="399"/>
      <c r="POK838" s="399"/>
      <c r="POL838" s="399"/>
      <c r="POM838" s="399"/>
      <c r="PON838" s="399"/>
      <c r="POO838" s="399"/>
      <c r="POP838" s="399"/>
      <c r="POQ838" s="399"/>
      <c r="POR838" s="399"/>
      <c r="POS838" s="399"/>
      <c r="POT838" s="399"/>
      <c r="POU838" s="399"/>
      <c r="POV838" s="399"/>
      <c r="POW838" s="399"/>
      <c r="POX838" s="399"/>
      <c r="POY838" s="399"/>
      <c r="POZ838" s="399"/>
      <c r="PPA838" s="399"/>
      <c r="PPB838" s="399"/>
      <c r="PPC838" s="399"/>
      <c r="PPD838" s="399"/>
      <c r="PPE838" s="399"/>
      <c r="PPF838" s="399"/>
      <c r="PPG838" s="399"/>
      <c r="PPH838" s="399"/>
      <c r="PPI838" s="399"/>
      <c r="PPJ838" s="399"/>
      <c r="PPK838" s="399"/>
      <c r="PPL838" s="399"/>
      <c r="PPM838" s="399"/>
      <c r="PPN838" s="399"/>
      <c r="PPO838" s="399"/>
      <c r="PPP838" s="399"/>
      <c r="PPQ838" s="399"/>
      <c r="PPR838" s="399"/>
      <c r="PPS838" s="399"/>
      <c r="PPT838" s="399"/>
      <c r="PPU838" s="399"/>
      <c r="PPV838" s="399"/>
      <c r="PPW838" s="399"/>
      <c r="PPX838" s="399"/>
      <c r="PPY838" s="399"/>
      <c r="PPZ838" s="399"/>
      <c r="PQA838" s="399"/>
      <c r="PQB838" s="399"/>
      <c r="PQC838" s="399"/>
      <c r="PQD838" s="399"/>
      <c r="PQE838" s="399"/>
      <c r="PQF838" s="399"/>
      <c r="PQG838" s="399"/>
      <c r="PQH838" s="399"/>
      <c r="PQI838" s="399"/>
      <c r="PQJ838" s="399"/>
      <c r="PQK838" s="399"/>
      <c r="PQL838" s="399"/>
      <c r="PQM838" s="399"/>
      <c r="PQN838" s="399"/>
      <c r="PQO838" s="399"/>
      <c r="PQP838" s="399"/>
      <c r="PQQ838" s="399"/>
      <c r="PQR838" s="399"/>
      <c r="PQS838" s="399"/>
      <c r="PQT838" s="399"/>
      <c r="PQU838" s="399"/>
      <c r="PQV838" s="399"/>
      <c r="PQW838" s="399"/>
      <c r="PQX838" s="399"/>
      <c r="PQY838" s="399"/>
      <c r="PQZ838" s="399"/>
      <c r="PRA838" s="399"/>
      <c r="PRB838" s="399"/>
      <c r="PRC838" s="399"/>
      <c r="PRD838" s="399"/>
      <c r="PRE838" s="399"/>
      <c r="PRF838" s="399"/>
      <c r="PRG838" s="399"/>
      <c r="PRH838" s="399"/>
      <c r="PRI838" s="399"/>
      <c r="PRJ838" s="399"/>
      <c r="PRK838" s="399"/>
      <c r="PRL838" s="399"/>
      <c r="PRM838" s="399"/>
      <c r="PRN838" s="399"/>
      <c r="PRO838" s="399"/>
      <c r="PRP838" s="399"/>
      <c r="PRQ838" s="399"/>
      <c r="PRR838" s="399"/>
      <c r="PRS838" s="399"/>
      <c r="PRT838" s="399"/>
      <c r="PRU838" s="399"/>
      <c r="PRV838" s="399"/>
      <c r="PRW838" s="399"/>
      <c r="PRX838" s="399"/>
      <c r="PRY838" s="399"/>
      <c r="PRZ838" s="399"/>
      <c r="PSA838" s="399"/>
      <c r="PSB838" s="399"/>
      <c r="PSC838" s="399"/>
      <c r="PSD838" s="399"/>
      <c r="PSE838" s="399"/>
      <c r="PSF838" s="399"/>
      <c r="PSG838" s="399"/>
      <c r="PSH838" s="399"/>
      <c r="PSI838" s="399"/>
      <c r="PSJ838" s="399"/>
      <c r="PSK838" s="399"/>
      <c r="PSL838" s="399"/>
      <c r="PSM838" s="399"/>
      <c r="PSN838" s="399"/>
      <c r="PSO838" s="399"/>
      <c r="PSP838" s="399"/>
      <c r="PSQ838" s="399"/>
      <c r="PSR838" s="399"/>
      <c r="PSS838" s="399"/>
      <c r="PST838" s="399"/>
      <c r="PSU838" s="399"/>
      <c r="PSV838" s="399"/>
      <c r="PSW838" s="399"/>
      <c r="PSX838" s="399"/>
      <c r="PSY838" s="399"/>
      <c r="PSZ838" s="399"/>
      <c r="PTA838" s="399"/>
      <c r="PTB838" s="399"/>
      <c r="PTC838" s="399"/>
      <c r="PTD838" s="399"/>
      <c r="PTE838" s="399"/>
      <c r="PTF838" s="399"/>
      <c r="PTG838" s="399"/>
      <c r="PTH838" s="399"/>
      <c r="PTI838" s="399"/>
      <c r="PTJ838" s="399"/>
      <c r="PTK838" s="399"/>
      <c r="PTL838" s="399"/>
      <c r="PTM838" s="399"/>
      <c r="PTN838" s="399"/>
      <c r="PTO838" s="399"/>
      <c r="PTP838" s="399"/>
      <c r="PTQ838" s="399"/>
      <c r="PTR838" s="399"/>
      <c r="PTS838" s="399"/>
      <c r="PTT838" s="399"/>
      <c r="PTU838" s="399"/>
      <c r="PTV838" s="399"/>
      <c r="PTW838" s="399"/>
      <c r="PTX838" s="399"/>
      <c r="PTY838" s="399"/>
      <c r="PTZ838" s="399"/>
      <c r="PUA838" s="399"/>
      <c r="PUB838" s="399"/>
      <c r="PUC838" s="399"/>
      <c r="PUD838" s="399"/>
      <c r="PUE838" s="399"/>
      <c r="PUF838" s="399"/>
      <c r="PUG838" s="399"/>
      <c r="PUH838" s="399"/>
      <c r="PUI838" s="399"/>
      <c r="PUJ838" s="399"/>
      <c r="PUK838" s="399"/>
      <c r="PUL838" s="399"/>
      <c r="PUM838" s="399"/>
      <c r="PUN838" s="399"/>
      <c r="PUO838" s="399"/>
      <c r="PUP838" s="399"/>
      <c r="PUQ838" s="399"/>
      <c r="PUR838" s="399"/>
      <c r="PUS838" s="399"/>
      <c r="PUT838" s="399"/>
      <c r="PUU838" s="399"/>
      <c r="PUV838" s="399"/>
      <c r="PUW838" s="399"/>
      <c r="PUX838" s="399"/>
      <c r="PUY838" s="399"/>
      <c r="PUZ838" s="399"/>
      <c r="PVA838" s="399"/>
      <c r="PVB838" s="399"/>
      <c r="PVC838" s="399"/>
      <c r="PVD838" s="399"/>
      <c r="PVE838" s="399"/>
      <c r="PVF838" s="399"/>
      <c r="PVG838" s="399"/>
      <c r="PVH838" s="399"/>
      <c r="PVI838" s="399"/>
      <c r="PVJ838" s="399"/>
      <c r="PVK838" s="399"/>
      <c r="PVL838" s="399"/>
      <c r="PVM838" s="399"/>
      <c r="PVN838" s="399"/>
      <c r="PVO838" s="399"/>
      <c r="PVP838" s="399"/>
      <c r="PVQ838" s="399"/>
      <c r="PVR838" s="399"/>
      <c r="PVS838" s="399"/>
      <c r="PVT838" s="399"/>
      <c r="PVU838" s="399"/>
      <c r="PVV838" s="399"/>
      <c r="PVW838" s="399"/>
      <c r="PVX838" s="399"/>
      <c r="PVY838" s="399"/>
      <c r="PVZ838" s="399"/>
      <c r="PWA838" s="399"/>
      <c r="PWB838" s="399"/>
      <c r="PWC838" s="399"/>
      <c r="PWD838" s="399"/>
      <c r="PWE838" s="399"/>
      <c r="PWF838" s="399"/>
      <c r="PWG838" s="399"/>
      <c r="PWH838" s="399"/>
      <c r="PWI838" s="399"/>
      <c r="PWJ838" s="399"/>
      <c r="PWK838" s="399"/>
      <c r="PWL838" s="399"/>
      <c r="PWM838" s="399"/>
      <c r="PWN838" s="399"/>
      <c r="PWO838" s="399"/>
      <c r="PWP838" s="399"/>
      <c r="PWQ838" s="399"/>
      <c r="PWR838" s="399"/>
      <c r="PWS838" s="399"/>
      <c r="PWT838" s="399"/>
      <c r="PWU838" s="399"/>
      <c r="PWV838" s="399"/>
      <c r="PWW838" s="399"/>
      <c r="PWX838" s="399"/>
      <c r="PWY838" s="399"/>
      <c r="PWZ838" s="399"/>
      <c r="PXA838" s="399"/>
      <c r="PXB838" s="399"/>
      <c r="PXC838" s="399"/>
      <c r="PXD838" s="399"/>
      <c r="PXE838" s="399"/>
      <c r="PXF838" s="399"/>
      <c r="PXG838" s="399"/>
      <c r="PXH838" s="399"/>
      <c r="PXI838" s="399"/>
      <c r="PXJ838" s="399"/>
      <c r="PXK838" s="399"/>
      <c r="PXL838" s="399"/>
      <c r="PXM838" s="399"/>
      <c r="PXN838" s="399"/>
      <c r="PXO838" s="399"/>
      <c r="PXP838" s="399"/>
      <c r="PXQ838" s="399"/>
      <c r="PXR838" s="399"/>
      <c r="PXS838" s="399"/>
      <c r="PXT838" s="399"/>
      <c r="PXU838" s="399"/>
      <c r="PXV838" s="399"/>
      <c r="PXW838" s="399"/>
      <c r="PXX838" s="399"/>
      <c r="PXY838" s="399"/>
      <c r="PXZ838" s="399"/>
      <c r="PYA838" s="399"/>
      <c r="PYB838" s="399"/>
      <c r="PYC838" s="399"/>
      <c r="PYD838" s="399"/>
      <c r="PYE838" s="399"/>
      <c r="PYF838" s="399"/>
      <c r="PYG838" s="399"/>
      <c r="PYH838" s="399"/>
      <c r="PYI838" s="399"/>
      <c r="PYJ838" s="399"/>
      <c r="PYK838" s="399"/>
      <c r="PYL838" s="399"/>
      <c r="PYM838" s="399"/>
      <c r="PYN838" s="399"/>
      <c r="PYO838" s="399"/>
      <c r="PYP838" s="399"/>
      <c r="PYQ838" s="399"/>
      <c r="PYR838" s="399"/>
      <c r="PYS838" s="399"/>
      <c r="PYT838" s="399"/>
      <c r="PYU838" s="399"/>
      <c r="PYV838" s="399"/>
      <c r="PYW838" s="399"/>
      <c r="PYX838" s="399"/>
      <c r="PYY838" s="399"/>
      <c r="PYZ838" s="399"/>
      <c r="PZA838" s="399"/>
      <c r="PZB838" s="399"/>
      <c r="PZC838" s="399"/>
      <c r="PZD838" s="399"/>
      <c r="PZE838" s="399"/>
      <c r="PZF838" s="399"/>
      <c r="PZG838" s="399"/>
      <c r="PZH838" s="399"/>
      <c r="PZI838" s="399"/>
      <c r="PZJ838" s="399"/>
      <c r="PZK838" s="399"/>
      <c r="PZL838" s="399"/>
      <c r="PZM838" s="399"/>
      <c r="PZN838" s="399"/>
      <c r="PZO838" s="399"/>
      <c r="PZP838" s="399"/>
      <c r="PZQ838" s="399"/>
      <c r="PZR838" s="399"/>
      <c r="PZS838" s="399"/>
      <c r="PZT838" s="399"/>
      <c r="PZU838" s="399"/>
      <c r="PZV838" s="399"/>
      <c r="PZW838" s="399"/>
      <c r="PZX838" s="399"/>
      <c r="PZY838" s="399"/>
      <c r="PZZ838" s="399"/>
      <c r="QAA838" s="399"/>
      <c r="QAB838" s="399"/>
      <c r="QAC838" s="399"/>
      <c r="QAD838" s="399"/>
      <c r="QAE838" s="399"/>
      <c r="QAF838" s="399"/>
      <c r="QAG838" s="399"/>
      <c r="QAH838" s="399"/>
      <c r="QAI838" s="399"/>
      <c r="QAJ838" s="399"/>
      <c r="QAK838" s="399"/>
      <c r="QAL838" s="399"/>
      <c r="QAM838" s="399"/>
      <c r="QAN838" s="399"/>
      <c r="QAO838" s="399"/>
      <c r="QAP838" s="399"/>
      <c r="QAQ838" s="399"/>
      <c r="QAR838" s="399"/>
      <c r="QAS838" s="399"/>
      <c r="QAT838" s="399"/>
      <c r="QAU838" s="399"/>
      <c r="QAV838" s="399"/>
      <c r="QAW838" s="399"/>
      <c r="QAX838" s="399"/>
      <c r="QAY838" s="399"/>
      <c r="QAZ838" s="399"/>
      <c r="QBA838" s="399"/>
      <c r="QBB838" s="399"/>
      <c r="QBC838" s="399"/>
      <c r="QBD838" s="399"/>
      <c r="QBE838" s="399"/>
      <c r="QBF838" s="399"/>
      <c r="QBG838" s="399"/>
      <c r="QBH838" s="399"/>
      <c r="QBI838" s="399"/>
      <c r="QBJ838" s="399"/>
      <c r="QBK838" s="399"/>
      <c r="QBL838" s="399"/>
      <c r="QBM838" s="399"/>
      <c r="QBN838" s="399"/>
      <c r="QBO838" s="399"/>
      <c r="QBP838" s="399"/>
      <c r="QBQ838" s="399"/>
      <c r="QBR838" s="399"/>
      <c r="QBS838" s="399"/>
      <c r="QBT838" s="399"/>
      <c r="QBU838" s="399"/>
      <c r="QBV838" s="399"/>
      <c r="QBW838" s="399"/>
      <c r="QBX838" s="399"/>
      <c r="QBY838" s="399"/>
      <c r="QBZ838" s="399"/>
      <c r="QCA838" s="399"/>
      <c r="QCB838" s="399"/>
      <c r="QCC838" s="399"/>
      <c r="QCD838" s="399"/>
      <c r="QCE838" s="399"/>
      <c r="QCF838" s="399"/>
      <c r="QCG838" s="399"/>
      <c r="QCH838" s="399"/>
      <c r="QCI838" s="399"/>
      <c r="QCJ838" s="399"/>
      <c r="QCK838" s="399"/>
      <c r="QCL838" s="399"/>
      <c r="QCM838" s="399"/>
      <c r="QCN838" s="399"/>
      <c r="QCO838" s="399"/>
      <c r="QCP838" s="399"/>
      <c r="QCQ838" s="399"/>
      <c r="QCR838" s="399"/>
      <c r="QCS838" s="399"/>
      <c r="QCT838" s="399"/>
      <c r="QCU838" s="399"/>
      <c r="QCV838" s="399"/>
      <c r="QCW838" s="399"/>
      <c r="QCX838" s="399"/>
      <c r="QCY838" s="399"/>
      <c r="QCZ838" s="399"/>
      <c r="QDA838" s="399"/>
      <c r="QDB838" s="399"/>
      <c r="QDC838" s="399"/>
      <c r="QDD838" s="399"/>
      <c r="QDE838" s="399"/>
      <c r="QDF838" s="399"/>
      <c r="QDG838" s="399"/>
      <c r="QDH838" s="399"/>
      <c r="QDI838" s="399"/>
      <c r="QDJ838" s="399"/>
      <c r="QDK838" s="399"/>
      <c r="QDL838" s="399"/>
      <c r="QDM838" s="399"/>
      <c r="QDN838" s="399"/>
      <c r="QDO838" s="399"/>
      <c r="QDP838" s="399"/>
      <c r="QDQ838" s="399"/>
      <c r="QDR838" s="399"/>
      <c r="QDS838" s="399"/>
      <c r="QDT838" s="399"/>
      <c r="QDU838" s="399"/>
      <c r="QDV838" s="399"/>
      <c r="QDW838" s="399"/>
      <c r="QDX838" s="399"/>
      <c r="QDY838" s="399"/>
      <c r="QDZ838" s="399"/>
      <c r="QEA838" s="399"/>
      <c r="QEB838" s="399"/>
      <c r="QEC838" s="399"/>
      <c r="QED838" s="399"/>
      <c r="QEE838" s="399"/>
      <c r="QEF838" s="399"/>
      <c r="QEG838" s="399"/>
      <c r="QEH838" s="399"/>
      <c r="QEI838" s="399"/>
      <c r="QEJ838" s="399"/>
      <c r="QEK838" s="399"/>
      <c r="QEL838" s="399"/>
      <c r="QEM838" s="399"/>
      <c r="QEN838" s="399"/>
      <c r="QEO838" s="399"/>
      <c r="QEP838" s="399"/>
      <c r="QEQ838" s="399"/>
      <c r="QER838" s="399"/>
      <c r="QES838" s="399"/>
      <c r="QET838" s="399"/>
      <c r="QEU838" s="399"/>
      <c r="QEV838" s="399"/>
      <c r="QEW838" s="399"/>
      <c r="QEX838" s="399"/>
      <c r="QEY838" s="399"/>
      <c r="QEZ838" s="399"/>
      <c r="QFA838" s="399"/>
      <c r="QFB838" s="399"/>
      <c r="QFC838" s="399"/>
      <c r="QFD838" s="399"/>
      <c r="QFE838" s="399"/>
      <c r="QFF838" s="399"/>
      <c r="QFG838" s="399"/>
      <c r="QFH838" s="399"/>
      <c r="QFI838" s="399"/>
      <c r="QFJ838" s="399"/>
      <c r="QFK838" s="399"/>
      <c r="QFL838" s="399"/>
      <c r="QFM838" s="399"/>
      <c r="QFN838" s="399"/>
      <c r="QFO838" s="399"/>
      <c r="QFP838" s="399"/>
      <c r="QFQ838" s="399"/>
      <c r="QFR838" s="399"/>
      <c r="QFS838" s="399"/>
      <c r="QFT838" s="399"/>
      <c r="QFU838" s="399"/>
      <c r="QFV838" s="399"/>
      <c r="QFW838" s="399"/>
      <c r="QFX838" s="399"/>
      <c r="QFY838" s="399"/>
      <c r="QFZ838" s="399"/>
      <c r="QGA838" s="399"/>
      <c r="QGB838" s="399"/>
      <c r="QGC838" s="399"/>
      <c r="QGD838" s="399"/>
      <c r="QGE838" s="399"/>
      <c r="QGF838" s="399"/>
      <c r="QGG838" s="399"/>
      <c r="QGH838" s="399"/>
      <c r="QGI838" s="399"/>
      <c r="QGJ838" s="399"/>
      <c r="QGK838" s="399"/>
      <c r="QGL838" s="399"/>
      <c r="QGM838" s="399"/>
      <c r="QGN838" s="399"/>
      <c r="QGO838" s="399"/>
      <c r="QGP838" s="399"/>
      <c r="QGQ838" s="399"/>
      <c r="QGR838" s="399"/>
      <c r="QGS838" s="399"/>
      <c r="QGT838" s="399"/>
      <c r="QGU838" s="399"/>
      <c r="QGV838" s="399"/>
      <c r="QGW838" s="399"/>
      <c r="QGX838" s="399"/>
      <c r="QGY838" s="399"/>
      <c r="QGZ838" s="399"/>
      <c r="QHA838" s="399"/>
      <c r="QHB838" s="399"/>
      <c r="QHC838" s="399"/>
      <c r="QHD838" s="399"/>
      <c r="QHE838" s="399"/>
      <c r="QHF838" s="399"/>
      <c r="QHG838" s="399"/>
      <c r="QHH838" s="399"/>
      <c r="QHI838" s="399"/>
      <c r="QHJ838" s="399"/>
      <c r="QHK838" s="399"/>
      <c r="QHL838" s="399"/>
      <c r="QHM838" s="399"/>
      <c r="QHN838" s="399"/>
      <c r="QHO838" s="399"/>
      <c r="QHP838" s="399"/>
      <c r="QHQ838" s="399"/>
      <c r="QHR838" s="399"/>
      <c r="QHS838" s="399"/>
      <c r="QHT838" s="399"/>
      <c r="QHU838" s="399"/>
      <c r="QHV838" s="399"/>
      <c r="QHW838" s="399"/>
      <c r="QHX838" s="399"/>
      <c r="QHY838" s="399"/>
      <c r="QHZ838" s="399"/>
      <c r="QIA838" s="399"/>
      <c r="QIB838" s="399"/>
      <c r="QIC838" s="399"/>
      <c r="QID838" s="399"/>
      <c r="QIE838" s="399"/>
      <c r="QIF838" s="399"/>
      <c r="QIG838" s="399"/>
      <c r="QIH838" s="399"/>
      <c r="QII838" s="399"/>
      <c r="QIJ838" s="399"/>
      <c r="QIK838" s="399"/>
      <c r="QIL838" s="399"/>
      <c r="QIM838" s="399"/>
      <c r="QIN838" s="399"/>
      <c r="QIO838" s="399"/>
      <c r="QIP838" s="399"/>
      <c r="QIQ838" s="399"/>
      <c r="QIR838" s="399"/>
      <c r="QIS838" s="399"/>
      <c r="QIT838" s="399"/>
      <c r="QIU838" s="399"/>
      <c r="QIV838" s="399"/>
      <c r="QIW838" s="399"/>
      <c r="QIX838" s="399"/>
      <c r="QIY838" s="399"/>
      <c r="QIZ838" s="399"/>
      <c r="QJA838" s="399"/>
      <c r="QJB838" s="399"/>
      <c r="QJC838" s="399"/>
      <c r="QJD838" s="399"/>
      <c r="QJE838" s="399"/>
      <c r="QJF838" s="399"/>
      <c r="QJG838" s="399"/>
      <c r="QJH838" s="399"/>
      <c r="QJI838" s="399"/>
      <c r="QJJ838" s="399"/>
      <c r="QJK838" s="399"/>
      <c r="QJL838" s="399"/>
      <c r="QJM838" s="399"/>
      <c r="QJN838" s="399"/>
      <c r="QJO838" s="399"/>
      <c r="QJP838" s="399"/>
      <c r="QJQ838" s="399"/>
      <c r="QJR838" s="399"/>
      <c r="QJS838" s="399"/>
      <c r="QJT838" s="399"/>
      <c r="QJU838" s="399"/>
      <c r="QJV838" s="399"/>
      <c r="QJW838" s="399"/>
      <c r="QJX838" s="399"/>
      <c r="QJY838" s="399"/>
      <c r="QJZ838" s="399"/>
      <c r="QKA838" s="399"/>
      <c r="QKB838" s="399"/>
      <c r="QKC838" s="399"/>
      <c r="QKD838" s="399"/>
      <c r="QKE838" s="399"/>
      <c r="QKF838" s="399"/>
      <c r="QKG838" s="399"/>
      <c r="QKH838" s="399"/>
      <c r="QKI838" s="399"/>
      <c r="QKJ838" s="399"/>
      <c r="QKK838" s="399"/>
      <c r="QKL838" s="399"/>
      <c r="QKM838" s="399"/>
      <c r="QKN838" s="399"/>
      <c r="QKO838" s="399"/>
      <c r="QKP838" s="399"/>
      <c r="QKQ838" s="399"/>
      <c r="QKR838" s="399"/>
      <c r="QKS838" s="399"/>
      <c r="QKT838" s="399"/>
      <c r="QKU838" s="399"/>
      <c r="QKV838" s="399"/>
      <c r="QKW838" s="399"/>
      <c r="QKX838" s="399"/>
      <c r="QKY838" s="399"/>
      <c r="QKZ838" s="399"/>
      <c r="QLA838" s="399"/>
      <c r="QLB838" s="399"/>
      <c r="QLC838" s="399"/>
      <c r="QLD838" s="399"/>
      <c r="QLE838" s="399"/>
      <c r="QLF838" s="399"/>
      <c r="QLG838" s="399"/>
      <c r="QLH838" s="399"/>
      <c r="QLI838" s="399"/>
      <c r="QLJ838" s="399"/>
      <c r="QLK838" s="399"/>
      <c r="QLL838" s="399"/>
      <c r="QLM838" s="399"/>
      <c r="QLN838" s="399"/>
      <c r="QLO838" s="399"/>
      <c r="QLP838" s="399"/>
      <c r="QLQ838" s="399"/>
      <c r="QLR838" s="399"/>
      <c r="QLS838" s="399"/>
      <c r="QLT838" s="399"/>
      <c r="QLU838" s="399"/>
      <c r="QLV838" s="399"/>
      <c r="QLW838" s="399"/>
      <c r="QLX838" s="399"/>
      <c r="QLY838" s="399"/>
      <c r="QLZ838" s="399"/>
      <c r="QMA838" s="399"/>
      <c r="QMB838" s="399"/>
      <c r="QMC838" s="399"/>
      <c r="QMD838" s="399"/>
      <c r="QME838" s="399"/>
      <c r="QMF838" s="399"/>
      <c r="QMG838" s="399"/>
      <c r="QMH838" s="399"/>
      <c r="QMI838" s="399"/>
      <c r="QMJ838" s="399"/>
      <c r="QMK838" s="399"/>
      <c r="QML838" s="399"/>
      <c r="QMM838" s="399"/>
      <c r="QMN838" s="399"/>
      <c r="QMO838" s="399"/>
      <c r="QMP838" s="399"/>
      <c r="QMQ838" s="399"/>
      <c r="QMR838" s="399"/>
      <c r="QMS838" s="399"/>
      <c r="QMT838" s="399"/>
      <c r="QMU838" s="399"/>
      <c r="QMV838" s="399"/>
      <c r="QMW838" s="399"/>
      <c r="QMX838" s="399"/>
      <c r="QMY838" s="399"/>
      <c r="QMZ838" s="399"/>
      <c r="QNA838" s="399"/>
      <c r="QNB838" s="399"/>
      <c r="QNC838" s="399"/>
      <c r="QND838" s="399"/>
      <c r="QNE838" s="399"/>
      <c r="QNF838" s="399"/>
      <c r="QNG838" s="399"/>
      <c r="QNH838" s="399"/>
      <c r="QNI838" s="399"/>
      <c r="QNJ838" s="399"/>
      <c r="QNK838" s="399"/>
      <c r="QNL838" s="399"/>
      <c r="QNM838" s="399"/>
      <c r="QNN838" s="399"/>
      <c r="QNO838" s="399"/>
      <c r="QNP838" s="399"/>
      <c r="QNQ838" s="399"/>
      <c r="QNR838" s="399"/>
      <c r="QNS838" s="399"/>
      <c r="QNT838" s="399"/>
      <c r="QNU838" s="399"/>
      <c r="QNV838" s="399"/>
      <c r="QNW838" s="399"/>
      <c r="QNX838" s="399"/>
      <c r="QNY838" s="399"/>
      <c r="QNZ838" s="399"/>
      <c r="QOA838" s="399"/>
      <c r="QOB838" s="399"/>
      <c r="QOC838" s="399"/>
      <c r="QOD838" s="399"/>
      <c r="QOE838" s="399"/>
      <c r="QOF838" s="399"/>
      <c r="QOG838" s="399"/>
      <c r="QOH838" s="399"/>
      <c r="QOI838" s="399"/>
      <c r="QOJ838" s="399"/>
      <c r="QOK838" s="399"/>
      <c r="QOL838" s="399"/>
      <c r="QOM838" s="399"/>
      <c r="QON838" s="399"/>
      <c r="QOO838" s="399"/>
      <c r="QOP838" s="399"/>
      <c r="QOQ838" s="399"/>
      <c r="QOR838" s="399"/>
      <c r="QOS838" s="399"/>
      <c r="QOT838" s="399"/>
      <c r="QOU838" s="399"/>
      <c r="QOV838" s="399"/>
      <c r="QOW838" s="399"/>
      <c r="QOX838" s="399"/>
      <c r="QOY838" s="399"/>
      <c r="QOZ838" s="399"/>
      <c r="QPA838" s="399"/>
      <c r="QPB838" s="399"/>
      <c r="QPC838" s="399"/>
      <c r="QPD838" s="399"/>
      <c r="QPE838" s="399"/>
      <c r="QPF838" s="399"/>
      <c r="QPG838" s="399"/>
      <c r="QPH838" s="399"/>
      <c r="QPI838" s="399"/>
      <c r="QPJ838" s="399"/>
      <c r="QPK838" s="399"/>
      <c r="QPL838" s="399"/>
      <c r="QPM838" s="399"/>
      <c r="QPN838" s="399"/>
      <c r="QPO838" s="399"/>
      <c r="QPP838" s="399"/>
      <c r="QPQ838" s="399"/>
      <c r="QPR838" s="399"/>
      <c r="QPS838" s="399"/>
      <c r="QPT838" s="399"/>
      <c r="QPU838" s="399"/>
      <c r="QPV838" s="399"/>
      <c r="QPW838" s="399"/>
      <c r="QPX838" s="399"/>
      <c r="QPY838" s="399"/>
      <c r="QPZ838" s="399"/>
      <c r="QQA838" s="399"/>
      <c r="QQB838" s="399"/>
      <c r="QQC838" s="399"/>
      <c r="QQD838" s="399"/>
      <c r="QQE838" s="399"/>
      <c r="QQF838" s="399"/>
      <c r="QQG838" s="399"/>
      <c r="QQH838" s="399"/>
      <c r="QQI838" s="399"/>
      <c r="QQJ838" s="399"/>
      <c r="QQK838" s="399"/>
      <c r="QQL838" s="399"/>
      <c r="QQM838" s="399"/>
      <c r="QQN838" s="399"/>
      <c r="QQO838" s="399"/>
      <c r="QQP838" s="399"/>
      <c r="QQQ838" s="399"/>
      <c r="QQR838" s="399"/>
      <c r="QQS838" s="399"/>
      <c r="QQT838" s="399"/>
      <c r="QQU838" s="399"/>
      <c r="QQV838" s="399"/>
      <c r="QQW838" s="399"/>
      <c r="QQX838" s="399"/>
      <c r="QQY838" s="399"/>
      <c r="QQZ838" s="399"/>
      <c r="QRA838" s="399"/>
      <c r="QRB838" s="399"/>
      <c r="QRC838" s="399"/>
      <c r="QRD838" s="399"/>
      <c r="QRE838" s="399"/>
      <c r="QRF838" s="399"/>
      <c r="QRG838" s="399"/>
      <c r="QRH838" s="399"/>
      <c r="QRI838" s="399"/>
      <c r="QRJ838" s="399"/>
      <c r="QRK838" s="399"/>
      <c r="QRL838" s="399"/>
      <c r="QRM838" s="399"/>
      <c r="QRN838" s="399"/>
      <c r="QRO838" s="399"/>
      <c r="QRP838" s="399"/>
      <c r="QRQ838" s="399"/>
      <c r="QRR838" s="399"/>
      <c r="QRS838" s="399"/>
      <c r="QRT838" s="399"/>
      <c r="QRU838" s="399"/>
      <c r="QRV838" s="399"/>
      <c r="QRW838" s="399"/>
      <c r="QRX838" s="399"/>
      <c r="QRY838" s="399"/>
      <c r="QRZ838" s="399"/>
      <c r="QSA838" s="399"/>
      <c r="QSB838" s="399"/>
      <c r="QSC838" s="399"/>
      <c r="QSD838" s="399"/>
      <c r="QSE838" s="399"/>
      <c r="QSF838" s="399"/>
      <c r="QSG838" s="399"/>
      <c r="QSH838" s="399"/>
      <c r="QSI838" s="399"/>
      <c r="QSJ838" s="399"/>
      <c r="QSK838" s="399"/>
      <c r="QSL838" s="399"/>
      <c r="QSM838" s="399"/>
      <c r="QSN838" s="399"/>
      <c r="QSO838" s="399"/>
      <c r="QSP838" s="399"/>
      <c r="QSQ838" s="399"/>
      <c r="QSR838" s="399"/>
      <c r="QSS838" s="399"/>
      <c r="QST838" s="399"/>
      <c r="QSU838" s="399"/>
      <c r="QSV838" s="399"/>
      <c r="QSW838" s="399"/>
      <c r="QSX838" s="399"/>
      <c r="QSY838" s="399"/>
      <c r="QSZ838" s="399"/>
      <c r="QTA838" s="399"/>
      <c r="QTB838" s="399"/>
      <c r="QTC838" s="399"/>
      <c r="QTD838" s="399"/>
      <c r="QTE838" s="399"/>
      <c r="QTF838" s="399"/>
      <c r="QTG838" s="399"/>
      <c r="QTH838" s="399"/>
      <c r="QTI838" s="399"/>
      <c r="QTJ838" s="399"/>
      <c r="QTK838" s="399"/>
      <c r="QTL838" s="399"/>
      <c r="QTM838" s="399"/>
      <c r="QTN838" s="399"/>
      <c r="QTO838" s="399"/>
      <c r="QTP838" s="399"/>
      <c r="QTQ838" s="399"/>
      <c r="QTR838" s="399"/>
      <c r="QTS838" s="399"/>
      <c r="QTT838" s="399"/>
      <c r="QTU838" s="399"/>
      <c r="QTV838" s="399"/>
      <c r="QTW838" s="399"/>
      <c r="QTX838" s="399"/>
      <c r="QTY838" s="399"/>
      <c r="QTZ838" s="399"/>
      <c r="QUA838" s="399"/>
      <c r="QUB838" s="399"/>
      <c r="QUC838" s="399"/>
      <c r="QUD838" s="399"/>
      <c r="QUE838" s="399"/>
      <c r="QUF838" s="399"/>
      <c r="QUG838" s="399"/>
      <c r="QUH838" s="399"/>
      <c r="QUI838" s="399"/>
      <c r="QUJ838" s="399"/>
      <c r="QUK838" s="399"/>
      <c r="QUL838" s="399"/>
      <c r="QUM838" s="399"/>
      <c r="QUN838" s="399"/>
      <c r="QUO838" s="399"/>
      <c r="QUP838" s="399"/>
      <c r="QUQ838" s="399"/>
      <c r="QUR838" s="399"/>
      <c r="QUS838" s="399"/>
      <c r="QUT838" s="399"/>
      <c r="QUU838" s="399"/>
      <c r="QUV838" s="399"/>
      <c r="QUW838" s="399"/>
      <c r="QUX838" s="399"/>
      <c r="QUY838" s="399"/>
      <c r="QUZ838" s="399"/>
      <c r="QVA838" s="399"/>
      <c r="QVB838" s="399"/>
      <c r="QVC838" s="399"/>
      <c r="QVD838" s="399"/>
      <c r="QVE838" s="399"/>
      <c r="QVF838" s="399"/>
      <c r="QVG838" s="399"/>
      <c r="QVH838" s="399"/>
      <c r="QVI838" s="399"/>
      <c r="QVJ838" s="399"/>
      <c r="QVK838" s="399"/>
      <c r="QVL838" s="399"/>
      <c r="QVM838" s="399"/>
      <c r="QVN838" s="399"/>
      <c r="QVO838" s="399"/>
      <c r="QVP838" s="399"/>
      <c r="QVQ838" s="399"/>
      <c r="QVR838" s="399"/>
      <c r="QVS838" s="399"/>
      <c r="QVT838" s="399"/>
      <c r="QVU838" s="399"/>
      <c r="QVV838" s="399"/>
      <c r="QVW838" s="399"/>
      <c r="QVX838" s="399"/>
      <c r="QVY838" s="399"/>
      <c r="QVZ838" s="399"/>
      <c r="QWA838" s="399"/>
      <c r="QWB838" s="399"/>
      <c r="QWC838" s="399"/>
      <c r="QWD838" s="399"/>
      <c r="QWE838" s="399"/>
      <c r="QWF838" s="399"/>
      <c r="QWG838" s="399"/>
      <c r="QWH838" s="399"/>
      <c r="QWI838" s="399"/>
      <c r="QWJ838" s="399"/>
      <c r="QWK838" s="399"/>
      <c r="QWL838" s="399"/>
      <c r="QWM838" s="399"/>
      <c r="QWN838" s="399"/>
      <c r="QWO838" s="399"/>
      <c r="QWP838" s="399"/>
      <c r="QWQ838" s="399"/>
      <c r="QWR838" s="399"/>
      <c r="QWS838" s="399"/>
      <c r="QWT838" s="399"/>
      <c r="QWU838" s="399"/>
      <c r="QWV838" s="399"/>
      <c r="QWW838" s="399"/>
      <c r="QWX838" s="399"/>
      <c r="QWY838" s="399"/>
      <c r="QWZ838" s="399"/>
      <c r="QXA838" s="399"/>
      <c r="QXB838" s="399"/>
      <c r="QXC838" s="399"/>
      <c r="QXD838" s="399"/>
      <c r="QXE838" s="399"/>
      <c r="QXF838" s="399"/>
      <c r="QXG838" s="399"/>
      <c r="QXH838" s="399"/>
      <c r="QXI838" s="399"/>
      <c r="QXJ838" s="399"/>
      <c r="QXK838" s="399"/>
      <c r="QXL838" s="399"/>
      <c r="QXM838" s="399"/>
      <c r="QXN838" s="399"/>
      <c r="QXO838" s="399"/>
      <c r="QXP838" s="399"/>
      <c r="QXQ838" s="399"/>
      <c r="QXR838" s="399"/>
      <c r="QXS838" s="399"/>
      <c r="QXT838" s="399"/>
      <c r="QXU838" s="399"/>
      <c r="QXV838" s="399"/>
      <c r="QXW838" s="399"/>
      <c r="QXX838" s="399"/>
      <c r="QXY838" s="399"/>
      <c r="QXZ838" s="399"/>
      <c r="QYA838" s="399"/>
      <c r="QYB838" s="399"/>
      <c r="QYC838" s="399"/>
      <c r="QYD838" s="399"/>
      <c r="QYE838" s="399"/>
      <c r="QYF838" s="399"/>
      <c r="QYG838" s="399"/>
      <c r="QYH838" s="399"/>
      <c r="QYI838" s="399"/>
      <c r="QYJ838" s="399"/>
      <c r="QYK838" s="399"/>
      <c r="QYL838" s="399"/>
      <c r="QYM838" s="399"/>
      <c r="QYN838" s="399"/>
      <c r="QYO838" s="399"/>
      <c r="QYP838" s="399"/>
      <c r="QYQ838" s="399"/>
      <c r="QYR838" s="399"/>
      <c r="QYS838" s="399"/>
      <c r="QYT838" s="399"/>
      <c r="QYU838" s="399"/>
      <c r="QYV838" s="399"/>
      <c r="QYW838" s="399"/>
      <c r="QYX838" s="399"/>
      <c r="QYY838" s="399"/>
      <c r="QYZ838" s="399"/>
      <c r="QZA838" s="399"/>
      <c r="QZB838" s="399"/>
      <c r="QZC838" s="399"/>
      <c r="QZD838" s="399"/>
      <c r="QZE838" s="399"/>
      <c r="QZF838" s="399"/>
      <c r="QZG838" s="399"/>
      <c r="QZH838" s="399"/>
      <c r="QZI838" s="399"/>
      <c r="QZJ838" s="399"/>
      <c r="QZK838" s="399"/>
      <c r="QZL838" s="399"/>
      <c r="QZM838" s="399"/>
      <c r="QZN838" s="399"/>
      <c r="QZO838" s="399"/>
      <c r="QZP838" s="399"/>
      <c r="QZQ838" s="399"/>
      <c r="QZR838" s="399"/>
      <c r="QZS838" s="399"/>
      <c r="QZT838" s="399"/>
      <c r="QZU838" s="399"/>
      <c r="QZV838" s="399"/>
      <c r="QZW838" s="399"/>
      <c r="QZX838" s="399"/>
      <c r="QZY838" s="399"/>
      <c r="QZZ838" s="399"/>
      <c r="RAA838" s="399"/>
      <c r="RAB838" s="399"/>
      <c r="RAC838" s="399"/>
      <c r="RAD838" s="399"/>
      <c r="RAE838" s="399"/>
      <c r="RAF838" s="399"/>
      <c r="RAG838" s="399"/>
      <c r="RAH838" s="399"/>
      <c r="RAI838" s="399"/>
      <c r="RAJ838" s="399"/>
      <c r="RAK838" s="399"/>
      <c r="RAL838" s="399"/>
      <c r="RAM838" s="399"/>
      <c r="RAN838" s="399"/>
      <c r="RAO838" s="399"/>
      <c r="RAP838" s="399"/>
      <c r="RAQ838" s="399"/>
      <c r="RAR838" s="399"/>
      <c r="RAS838" s="399"/>
      <c r="RAT838" s="399"/>
      <c r="RAU838" s="399"/>
      <c r="RAV838" s="399"/>
      <c r="RAW838" s="399"/>
      <c r="RAX838" s="399"/>
      <c r="RAY838" s="399"/>
      <c r="RAZ838" s="399"/>
      <c r="RBA838" s="399"/>
      <c r="RBB838" s="399"/>
      <c r="RBC838" s="399"/>
      <c r="RBD838" s="399"/>
      <c r="RBE838" s="399"/>
      <c r="RBF838" s="399"/>
      <c r="RBG838" s="399"/>
      <c r="RBH838" s="399"/>
      <c r="RBI838" s="399"/>
      <c r="RBJ838" s="399"/>
      <c r="RBK838" s="399"/>
      <c r="RBL838" s="399"/>
      <c r="RBM838" s="399"/>
      <c r="RBN838" s="399"/>
      <c r="RBO838" s="399"/>
      <c r="RBP838" s="399"/>
      <c r="RBQ838" s="399"/>
      <c r="RBR838" s="399"/>
      <c r="RBS838" s="399"/>
      <c r="RBT838" s="399"/>
      <c r="RBU838" s="399"/>
      <c r="RBV838" s="399"/>
      <c r="RBW838" s="399"/>
      <c r="RBX838" s="399"/>
      <c r="RBY838" s="399"/>
      <c r="RBZ838" s="399"/>
      <c r="RCA838" s="399"/>
      <c r="RCB838" s="399"/>
      <c r="RCC838" s="399"/>
      <c r="RCD838" s="399"/>
      <c r="RCE838" s="399"/>
      <c r="RCF838" s="399"/>
      <c r="RCG838" s="399"/>
      <c r="RCH838" s="399"/>
      <c r="RCI838" s="399"/>
      <c r="RCJ838" s="399"/>
      <c r="RCK838" s="399"/>
      <c r="RCL838" s="399"/>
      <c r="RCM838" s="399"/>
      <c r="RCN838" s="399"/>
      <c r="RCO838" s="399"/>
      <c r="RCP838" s="399"/>
      <c r="RCQ838" s="399"/>
      <c r="RCR838" s="399"/>
      <c r="RCS838" s="399"/>
      <c r="RCT838" s="399"/>
      <c r="RCU838" s="399"/>
      <c r="RCV838" s="399"/>
      <c r="RCW838" s="399"/>
      <c r="RCX838" s="399"/>
      <c r="RCY838" s="399"/>
      <c r="RCZ838" s="399"/>
      <c r="RDA838" s="399"/>
      <c r="RDB838" s="399"/>
      <c r="RDC838" s="399"/>
      <c r="RDD838" s="399"/>
      <c r="RDE838" s="399"/>
      <c r="RDF838" s="399"/>
      <c r="RDG838" s="399"/>
      <c r="RDH838" s="399"/>
      <c r="RDI838" s="399"/>
      <c r="RDJ838" s="399"/>
      <c r="RDK838" s="399"/>
      <c r="RDL838" s="399"/>
      <c r="RDM838" s="399"/>
      <c r="RDN838" s="399"/>
      <c r="RDO838" s="399"/>
      <c r="RDP838" s="399"/>
      <c r="RDQ838" s="399"/>
      <c r="RDR838" s="399"/>
      <c r="RDS838" s="399"/>
      <c r="RDT838" s="399"/>
      <c r="RDU838" s="399"/>
      <c r="RDV838" s="399"/>
      <c r="RDW838" s="399"/>
      <c r="RDX838" s="399"/>
      <c r="RDY838" s="399"/>
      <c r="RDZ838" s="399"/>
      <c r="REA838" s="399"/>
      <c r="REB838" s="399"/>
      <c r="REC838" s="399"/>
      <c r="RED838" s="399"/>
      <c r="REE838" s="399"/>
      <c r="REF838" s="399"/>
      <c r="REG838" s="399"/>
      <c r="REH838" s="399"/>
      <c r="REI838" s="399"/>
      <c r="REJ838" s="399"/>
      <c r="REK838" s="399"/>
      <c r="REL838" s="399"/>
      <c r="REM838" s="399"/>
      <c r="REN838" s="399"/>
      <c r="REO838" s="399"/>
      <c r="REP838" s="399"/>
      <c r="REQ838" s="399"/>
      <c r="RER838" s="399"/>
      <c r="RES838" s="399"/>
      <c r="RET838" s="399"/>
      <c r="REU838" s="399"/>
      <c r="REV838" s="399"/>
      <c r="REW838" s="399"/>
      <c r="REX838" s="399"/>
      <c r="REY838" s="399"/>
      <c r="REZ838" s="399"/>
      <c r="RFA838" s="399"/>
      <c r="RFB838" s="399"/>
      <c r="RFC838" s="399"/>
      <c r="RFD838" s="399"/>
      <c r="RFE838" s="399"/>
      <c r="RFF838" s="399"/>
      <c r="RFG838" s="399"/>
      <c r="RFH838" s="399"/>
      <c r="RFI838" s="399"/>
      <c r="RFJ838" s="399"/>
      <c r="RFK838" s="399"/>
      <c r="RFL838" s="399"/>
      <c r="RFM838" s="399"/>
      <c r="RFN838" s="399"/>
      <c r="RFO838" s="399"/>
      <c r="RFP838" s="399"/>
      <c r="RFQ838" s="399"/>
      <c r="RFR838" s="399"/>
      <c r="RFS838" s="399"/>
      <c r="RFT838" s="399"/>
      <c r="RFU838" s="399"/>
      <c r="RFV838" s="399"/>
      <c r="RFW838" s="399"/>
      <c r="RFX838" s="399"/>
      <c r="RFY838" s="399"/>
      <c r="RFZ838" s="399"/>
      <c r="RGA838" s="399"/>
      <c r="RGB838" s="399"/>
      <c r="RGC838" s="399"/>
      <c r="RGD838" s="399"/>
      <c r="RGE838" s="399"/>
      <c r="RGF838" s="399"/>
      <c r="RGG838" s="399"/>
      <c r="RGH838" s="399"/>
      <c r="RGI838" s="399"/>
      <c r="RGJ838" s="399"/>
      <c r="RGK838" s="399"/>
      <c r="RGL838" s="399"/>
      <c r="RGM838" s="399"/>
      <c r="RGN838" s="399"/>
      <c r="RGO838" s="399"/>
      <c r="RGP838" s="399"/>
      <c r="RGQ838" s="399"/>
      <c r="RGR838" s="399"/>
      <c r="RGS838" s="399"/>
      <c r="RGT838" s="399"/>
      <c r="RGU838" s="399"/>
      <c r="RGV838" s="399"/>
      <c r="RGW838" s="399"/>
      <c r="RGX838" s="399"/>
      <c r="RGY838" s="399"/>
      <c r="RGZ838" s="399"/>
      <c r="RHA838" s="399"/>
      <c r="RHB838" s="399"/>
      <c r="RHC838" s="399"/>
      <c r="RHD838" s="399"/>
      <c r="RHE838" s="399"/>
      <c r="RHF838" s="399"/>
      <c r="RHG838" s="399"/>
      <c r="RHH838" s="399"/>
      <c r="RHI838" s="399"/>
      <c r="RHJ838" s="399"/>
      <c r="RHK838" s="399"/>
      <c r="RHL838" s="399"/>
      <c r="RHM838" s="399"/>
      <c r="RHN838" s="399"/>
      <c r="RHO838" s="399"/>
      <c r="RHP838" s="399"/>
      <c r="RHQ838" s="399"/>
      <c r="RHR838" s="399"/>
      <c r="RHS838" s="399"/>
      <c r="RHT838" s="399"/>
      <c r="RHU838" s="399"/>
      <c r="RHV838" s="399"/>
      <c r="RHW838" s="399"/>
      <c r="RHX838" s="399"/>
      <c r="RHY838" s="399"/>
      <c r="RHZ838" s="399"/>
      <c r="RIA838" s="399"/>
      <c r="RIB838" s="399"/>
      <c r="RIC838" s="399"/>
      <c r="RID838" s="399"/>
      <c r="RIE838" s="399"/>
      <c r="RIF838" s="399"/>
      <c r="RIG838" s="399"/>
      <c r="RIH838" s="399"/>
      <c r="RII838" s="399"/>
      <c r="RIJ838" s="399"/>
      <c r="RIK838" s="399"/>
      <c r="RIL838" s="399"/>
      <c r="RIM838" s="399"/>
      <c r="RIN838" s="399"/>
      <c r="RIO838" s="399"/>
      <c r="RIP838" s="399"/>
      <c r="RIQ838" s="399"/>
      <c r="RIR838" s="399"/>
      <c r="RIS838" s="399"/>
      <c r="RIT838" s="399"/>
      <c r="RIU838" s="399"/>
      <c r="RIV838" s="399"/>
      <c r="RIW838" s="399"/>
      <c r="RIX838" s="399"/>
      <c r="RIY838" s="399"/>
      <c r="RIZ838" s="399"/>
      <c r="RJA838" s="399"/>
      <c r="RJB838" s="399"/>
      <c r="RJC838" s="399"/>
      <c r="RJD838" s="399"/>
      <c r="RJE838" s="399"/>
      <c r="RJF838" s="399"/>
      <c r="RJG838" s="399"/>
      <c r="RJH838" s="399"/>
      <c r="RJI838" s="399"/>
      <c r="RJJ838" s="399"/>
      <c r="RJK838" s="399"/>
      <c r="RJL838" s="399"/>
      <c r="RJM838" s="399"/>
      <c r="RJN838" s="399"/>
      <c r="RJO838" s="399"/>
      <c r="RJP838" s="399"/>
      <c r="RJQ838" s="399"/>
      <c r="RJR838" s="399"/>
      <c r="RJS838" s="399"/>
      <c r="RJT838" s="399"/>
      <c r="RJU838" s="399"/>
      <c r="RJV838" s="399"/>
      <c r="RJW838" s="399"/>
      <c r="RJX838" s="399"/>
      <c r="RJY838" s="399"/>
      <c r="RJZ838" s="399"/>
      <c r="RKA838" s="399"/>
      <c r="RKB838" s="399"/>
      <c r="RKC838" s="399"/>
      <c r="RKD838" s="399"/>
      <c r="RKE838" s="399"/>
      <c r="RKF838" s="399"/>
      <c r="RKG838" s="399"/>
      <c r="RKH838" s="399"/>
      <c r="RKI838" s="399"/>
      <c r="RKJ838" s="399"/>
      <c r="RKK838" s="399"/>
      <c r="RKL838" s="399"/>
      <c r="RKM838" s="399"/>
      <c r="RKN838" s="399"/>
      <c r="RKO838" s="399"/>
      <c r="RKP838" s="399"/>
      <c r="RKQ838" s="399"/>
      <c r="RKR838" s="399"/>
      <c r="RKS838" s="399"/>
      <c r="RKT838" s="399"/>
      <c r="RKU838" s="399"/>
      <c r="RKV838" s="399"/>
      <c r="RKW838" s="399"/>
      <c r="RKX838" s="399"/>
      <c r="RKY838" s="399"/>
      <c r="RKZ838" s="399"/>
      <c r="RLA838" s="399"/>
      <c r="RLB838" s="399"/>
      <c r="RLC838" s="399"/>
      <c r="RLD838" s="399"/>
      <c r="RLE838" s="399"/>
      <c r="RLF838" s="399"/>
      <c r="RLG838" s="399"/>
      <c r="RLH838" s="399"/>
      <c r="RLI838" s="399"/>
      <c r="RLJ838" s="399"/>
      <c r="RLK838" s="399"/>
      <c r="RLL838" s="399"/>
      <c r="RLM838" s="399"/>
      <c r="RLN838" s="399"/>
      <c r="RLO838" s="399"/>
      <c r="RLP838" s="399"/>
      <c r="RLQ838" s="399"/>
      <c r="RLR838" s="399"/>
      <c r="RLS838" s="399"/>
      <c r="RLT838" s="399"/>
      <c r="RLU838" s="399"/>
      <c r="RLV838" s="399"/>
      <c r="RLW838" s="399"/>
      <c r="RLX838" s="399"/>
      <c r="RLY838" s="399"/>
      <c r="RLZ838" s="399"/>
      <c r="RMA838" s="399"/>
      <c r="RMB838" s="399"/>
      <c r="RMC838" s="399"/>
      <c r="RMD838" s="399"/>
      <c r="RME838" s="399"/>
      <c r="RMF838" s="399"/>
      <c r="RMG838" s="399"/>
      <c r="RMH838" s="399"/>
      <c r="RMI838" s="399"/>
      <c r="RMJ838" s="399"/>
      <c r="RMK838" s="399"/>
      <c r="RML838" s="399"/>
      <c r="RMM838" s="399"/>
      <c r="RMN838" s="399"/>
      <c r="RMO838" s="399"/>
      <c r="RMP838" s="399"/>
      <c r="RMQ838" s="399"/>
      <c r="RMR838" s="399"/>
      <c r="RMS838" s="399"/>
      <c r="RMT838" s="399"/>
      <c r="RMU838" s="399"/>
      <c r="RMV838" s="399"/>
      <c r="RMW838" s="399"/>
      <c r="RMX838" s="399"/>
      <c r="RMY838" s="399"/>
      <c r="RMZ838" s="399"/>
      <c r="RNA838" s="399"/>
      <c r="RNB838" s="399"/>
      <c r="RNC838" s="399"/>
      <c r="RND838" s="399"/>
      <c r="RNE838" s="399"/>
      <c r="RNF838" s="399"/>
      <c r="RNG838" s="399"/>
      <c r="RNH838" s="399"/>
      <c r="RNI838" s="399"/>
      <c r="RNJ838" s="399"/>
      <c r="RNK838" s="399"/>
      <c r="RNL838" s="399"/>
      <c r="RNM838" s="399"/>
      <c r="RNN838" s="399"/>
      <c r="RNO838" s="399"/>
      <c r="RNP838" s="399"/>
      <c r="RNQ838" s="399"/>
      <c r="RNR838" s="399"/>
      <c r="RNS838" s="399"/>
      <c r="RNT838" s="399"/>
      <c r="RNU838" s="399"/>
      <c r="RNV838" s="399"/>
      <c r="RNW838" s="399"/>
      <c r="RNX838" s="399"/>
      <c r="RNY838" s="399"/>
      <c r="RNZ838" s="399"/>
      <c r="ROA838" s="399"/>
      <c r="ROB838" s="399"/>
      <c r="ROC838" s="399"/>
      <c r="ROD838" s="399"/>
      <c r="ROE838" s="399"/>
      <c r="ROF838" s="399"/>
      <c r="ROG838" s="399"/>
      <c r="ROH838" s="399"/>
      <c r="ROI838" s="399"/>
      <c r="ROJ838" s="399"/>
      <c r="ROK838" s="399"/>
      <c r="ROL838" s="399"/>
      <c r="ROM838" s="399"/>
      <c r="RON838" s="399"/>
      <c r="ROO838" s="399"/>
      <c r="ROP838" s="399"/>
      <c r="ROQ838" s="399"/>
      <c r="ROR838" s="399"/>
      <c r="ROS838" s="399"/>
      <c r="ROT838" s="399"/>
      <c r="ROU838" s="399"/>
      <c r="ROV838" s="399"/>
      <c r="ROW838" s="399"/>
      <c r="ROX838" s="399"/>
      <c r="ROY838" s="399"/>
      <c r="ROZ838" s="399"/>
      <c r="RPA838" s="399"/>
      <c r="RPB838" s="399"/>
      <c r="RPC838" s="399"/>
      <c r="RPD838" s="399"/>
      <c r="RPE838" s="399"/>
      <c r="RPF838" s="399"/>
      <c r="RPG838" s="399"/>
      <c r="RPH838" s="399"/>
      <c r="RPI838" s="399"/>
      <c r="RPJ838" s="399"/>
      <c r="RPK838" s="399"/>
      <c r="RPL838" s="399"/>
      <c r="RPM838" s="399"/>
      <c r="RPN838" s="399"/>
      <c r="RPO838" s="399"/>
      <c r="RPP838" s="399"/>
      <c r="RPQ838" s="399"/>
      <c r="RPR838" s="399"/>
      <c r="RPS838" s="399"/>
      <c r="RPT838" s="399"/>
      <c r="RPU838" s="399"/>
      <c r="RPV838" s="399"/>
      <c r="RPW838" s="399"/>
      <c r="RPX838" s="399"/>
      <c r="RPY838" s="399"/>
      <c r="RPZ838" s="399"/>
      <c r="RQA838" s="399"/>
      <c r="RQB838" s="399"/>
      <c r="RQC838" s="399"/>
      <c r="RQD838" s="399"/>
      <c r="RQE838" s="399"/>
      <c r="RQF838" s="399"/>
      <c r="RQG838" s="399"/>
      <c r="RQH838" s="399"/>
      <c r="RQI838" s="399"/>
      <c r="RQJ838" s="399"/>
      <c r="RQK838" s="399"/>
      <c r="RQL838" s="399"/>
      <c r="RQM838" s="399"/>
      <c r="RQN838" s="399"/>
      <c r="RQO838" s="399"/>
      <c r="RQP838" s="399"/>
      <c r="RQQ838" s="399"/>
      <c r="RQR838" s="399"/>
      <c r="RQS838" s="399"/>
      <c r="RQT838" s="399"/>
      <c r="RQU838" s="399"/>
      <c r="RQV838" s="399"/>
      <c r="RQW838" s="399"/>
      <c r="RQX838" s="399"/>
      <c r="RQY838" s="399"/>
      <c r="RQZ838" s="399"/>
      <c r="RRA838" s="399"/>
      <c r="RRB838" s="399"/>
      <c r="RRC838" s="399"/>
      <c r="RRD838" s="399"/>
      <c r="RRE838" s="399"/>
      <c r="RRF838" s="399"/>
      <c r="RRG838" s="399"/>
      <c r="RRH838" s="399"/>
      <c r="RRI838" s="399"/>
      <c r="RRJ838" s="399"/>
      <c r="RRK838" s="399"/>
      <c r="RRL838" s="399"/>
      <c r="RRM838" s="399"/>
      <c r="RRN838" s="399"/>
      <c r="RRO838" s="399"/>
      <c r="RRP838" s="399"/>
      <c r="RRQ838" s="399"/>
      <c r="RRR838" s="399"/>
      <c r="RRS838" s="399"/>
      <c r="RRT838" s="399"/>
      <c r="RRU838" s="399"/>
      <c r="RRV838" s="399"/>
      <c r="RRW838" s="399"/>
      <c r="RRX838" s="399"/>
      <c r="RRY838" s="399"/>
      <c r="RRZ838" s="399"/>
      <c r="RSA838" s="399"/>
      <c r="RSB838" s="399"/>
      <c r="RSC838" s="399"/>
      <c r="RSD838" s="399"/>
      <c r="RSE838" s="399"/>
      <c r="RSF838" s="399"/>
      <c r="RSG838" s="399"/>
      <c r="RSH838" s="399"/>
      <c r="RSI838" s="399"/>
      <c r="RSJ838" s="399"/>
      <c r="RSK838" s="399"/>
      <c r="RSL838" s="399"/>
      <c r="RSM838" s="399"/>
      <c r="RSN838" s="399"/>
      <c r="RSO838" s="399"/>
      <c r="RSP838" s="399"/>
      <c r="RSQ838" s="399"/>
      <c r="RSR838" s="399"/>
      <c r="RSS838" s="399"/>
      <c r="RST838" s="399"/>
      <c r="RSU838" s="399"/>
      <c r="RSV838" s="399"/>
      <c r="RSW838" s="399"/>
      <c r="RSX838" s="399"/>
      <c r="RSY838" s="399"/>
      <c r="RSZ838" s="399"/>
      <c r="RTA838" s="399"/>
      <c r="RTB838" s="399"/>
      <c r="RTC838" s="399"/>
      <c r="RTD838" s="399"/>
      <c r="RTE838" s="399"/>
      <c r="RTF838" s="399"/>
      <c r="RTG838" s="399"/>
      <c r="RTH838" s="399"/>
      <c r="RTI838" s="399"/>
      <c r="RTJ838" s="399"/>
      <c r="RTK838" s="399"/>
      <c r="RTL838" s="399"/>
      <c r="RTM838" s="399"/>
      <c r="RTN838" s="399"/>
      <c r="RTO838" s="399"/>
      <c r="RTP838" s="399"/>
      <c r="RTQ838" s="399"/>
      <c r="RTR838" s="399"/>
      <c r="RTS838" s="399"/>
      <c r="RTT838" s="399"/>
      <c r="RTU838" s="399"/>
      <c r="RTV838" s="399"/>
      <c r="RTW838" s="399"/>
      <c r="RTX838" s="399"/>
      <c r="RTY838" s="399"/>
      <c r="RTZ838" s="399"/>
      <c r="RUA838" s="399"/>
      <c r="RUB838" s="399"/>
      <c r="RUC838" s="399"/>
      <c r="RUD838" s="399"/>
      <c r="RUE838" s="399"/>
      <c r="RUF838" s="399"/>
      <c r="RUG838" s="399"/>
      <c r="RUH838" s="399"/>
      <c r="RUI838" s="399"/>
      <c r="RUJ838" s="399"/>
      <c r="RUK838" s="399"/>
      <c r="RUL838" s="399"/>
      <c r="RUM838" s="399"/>
      <c r="RUN838" s="399"/>
      <c r="RUO838" s="399"/>
      <c r="RUP838" s="399"/>
      <c r="RUQ838" s="399"/>
      <c r="RUR838" s="399"/>
      <c r="RUS838" s="399"/>
      <c r="RUT838" s="399"/>
      <c r="RUU838" s="399"/>
      <c r="RUV838" s="399"/>
      <c r="RUW838" s="399"/>
      <c r="RUX838" s="399"/>
      <c r="RUY838" s="399"/>
      <c r="RUZ838" s="399"/>
      <c r="RVA838" s="399"/>
      <c r="RVB838" s="399"/>
      <c r="RVC838" s="399"/>
      <c r="RVD838" s="399"/>
      <c r="RVE838" s="399"/>
      <c r="RVF838" s="399"/>
      <c r="RVG838" s="399"/>
      <c r="RVH838" s="399"/>
      <c r="RVI838" s="399"/>
      <c r="RVJ838" s="399"/>
      <c r="RVK838" s="399"/>
      <c r="RVL838" s="399"/>
      <c r="RVM838" s="399"/>
      <c r="RVN838" s="399"/>
      <c r="RVO838" s="399"/>
      <c r="RVP838" s="399"/>
      <c r="RVQ838" s="399"/>
      <c r="RVR838" s="399"/>
      <c r="RVS838" s="399"/>
      <c r="RVT838" s="399"/>
      <c r="RVU838" s="399"/>
      <c r="RVV838" s="399"/>
      <c r="RVW838" s="399"/>
      <c r="RVX838" s="399"/>
      <c r="RVY838" s="399"/>
      <c r="RVZ838" s="399"/>
      <c r="RWA838" s="399"/>
      <c r="RWB838" s="399"/>
      <c r="RWC838" s="399"/>
      <c r="RWD838" s="399"/>
      <c r="RWE838" s="399"/>
      <c r="RWF838" s="399"/>
      <c r="RWG838" s="399"/>
      <c r="RWH838" s="399"/>
      <c r="RWI838" s="399"/>
      <c r="RWJ838" s="399"/>
      <c r="RWK838" s="399"/>
      <c r="RWL838" s="399"/>
      <c r="RWM838" s="399"/>
      <c r="RWN838" s="399"/>
      <c r="RWO838" s="399"/>
      <c r="RWP838" s="399"/>
      <c r="RWQ838" s="399"/>
      <c r="RWR838" s="399"/>
      <c r="RWS838" s="399"/>
      <c r="RWT838" s="399"/>
      <c r="RWU838" s="399"/>
      <c r="RWV838" s="399"/>
      <c r="RWW838" s="399"/>
      <c r="RWX838" s="399"/>
      <c r="RWY838" s="399"/>
      <c r="RWZ838" s="399"/>
      <c r="RXA838" s="399"/>
      <c r="RXB838" s="399"/>
      <c r="RXC838" s="399"/>
      <c r="RXD838" s="399"/>
      <c r="RXE838" s="399"/>
      <c r="RXF838" s="399"/>
      <c r="RXG838" s="399"/>
      <c r="RXH838" s="399"/>
      <c r="RXI838" s="399"/>
      <c r="RXJ838" s="399"/>
      <c r="RXK838" s="399"/>
      <c r="RXL838" s="399"/>
      <c r="RXM838" s="399"/>
      <c r="RXN838" s="399"/>
      <c r="RXO838" s="399"/>
      <c r="RXP838" s="399"/>
      <c r="RXQ838" s="399"/>
      <c r="RXR838" s="399"/>
      <c r="RXS838" s="399"/>
      <c r="RXT838" s="399"/>
      <c r="RXU838" s="399"/>
      <c r="RXV838" s="399"/>
      <c r="RXW838" s="399"/>
      <c r="RXX838" s="399"/>
      <c r="RXY838" s="399"/>
      <c r="RXZ838" s="399"/>
      <c r="RYA838" s="399"/>
      <c r="RYB838" s="399"/>
      <c r="RYC838" s="399"/>
      <c r="RYD838" s="399"/>
      <c r="RYE838" s="399"/>
      <c r="RYF838" s="399"/>
      <c r="RYG838" s="399"/>
      <c r="RYH838" s="399"/>
      <c r="RYI838" s="399"/>
      <c r="RYJ838" s="399"/>
      <c r="RYK838" s="399"/>
      <c r="RYL838" s="399"/>
      <c r="RYM838" s="399"/>
      <c r="RYN838" s="399"/>
      <c r="RYO838" s="399"/>
      <c r="RYP838" s="399"/>
      <c r="RYQ838" s="399"/>
      <c r="RYR838" s="399"/>
      <c r="RYS838" s="399"/>
      <c r="RYT838" s="399"/>
      <c r="RYU838" s="399"/>
      <c r="RYV838" s="399"/>
      <c r="RYW838" s="399"/>
      <c r="RYX838" s="399"/>
      <c r="RYY838" s="399"/>
      <c r="RYZ838" s="399"/>
      <c r="RZA838" s="399"/>
      <c r="RZB838" s="399"/>
      <c r="RZC838" s="399"/>
      <c r="RZD838" s="399"/>
      <c r="RZE838" s="399"/>
      <c r="RZF838" s="399"/>
      <c r="RZG838" s="399"/>
      <c r="RZH838" s="399"/>
      <c r="RZI838" s="399"/>
      <c r="RZJ838" s="399"/>
      <c r="RZK838" s="399"/>
      <c r="RZL838" s="399"/>
      <c r="RZM838" s="399"/>
      <c r="RZN838" s="399"/>
      <c r="RZO838" s="399"/>
      <c r="RZP838" s="399"/>
      <c r="RZQ838" s="399"/>
      <c r="RZR838" s="399"/>
      <c r="RZS838" s="399"/>
      <c r="RZT838" s="399"/>
      <c r="RZU838" s="399"/>
      <c r="RZV838" s="399"/>
      <c r="RZW838" s="399"/>
      <c r="RZX838" s="399"/>
      <c r="RZY838" s="399"/>
      <c r="RZZ838" s="399"/>
      <c r="SAA838" s="399"/>
      <c r="SAB838" s="399"/>
      <c r="SAC838" s="399"/>
      <c r="SAD838" s="399"/>
      <c r="SAE838" s="399"/>
      <c r="SAF838" s="399"/>
      <c r="SAG838" s="399"/>
      <c r="SAH838" s="399"/>
      <c r="SAI838" s="399"/>
      <c r="SAJ838" s="399"/>
      <c r="SAK838" s="399"/>
      <c r="SAL838" s="399"/>
      <c r="SAM838" s="399"/>
      <c r="SAN838" s="399"/>
      <c r="SAO838" s="399"/>
      <c r="SAP838" s="399"/>
      <c r="SAQ838" s="399"/>
      <c r="SAR838" s="399"/>
      <c r="SAS838" s="399"/>
      <c r="SAT838" s="399"/>
      <c r="SAU838" s="399"/>
      <c r="SAV838" s="399"/>
      <c r="SAW838" s="399"/>
      <c r="SAX838" s="399"/>
      <c r="SAY838" s="399"/>
      <c r="SAZ838" s="399"/>
      <c r="SBA838" s="399"/>
      <c r="SBB838" s="399"/>
      <c r="SBC838" s="399"/>
      <c r="SBD838" s="399"/>
      <c r="SBE838" s="399"/>
      <c r="SBF838" s="399"/>
      <c r="SBG838" s="399"/>
      <c r="SBH838" s="399"/>
      <c r="SBI838" s="399"/>
      <c r="SBJ838" s="399"/>
      <c r="SBK838" s="399"/>
      <c r="SBL838" s="399"/>
      <c r="SBM838" s="399"/>
      <c r="SBN838" s="399"/>
      <c r="SBO838" s="399"/>
      <c r="SBP838" s="399"/>
      <c r="SBQ838" s="399"/>
      <c r="SBR838" s="399"/>
      <c r="SBS838" s="399"/>
      <c r="SBT838" s="399"/>
      <c r="SBU838" s="399"/>
      <c r="SBV838" s="399"/>
      <c r="SBW838" s="399"/>
      <c r="SBX838" s="399"/>
      <c r="SBY838" s="399"/>
      <c r="SBZ838" s="399"/>
      <c r="SCA838" s="399"/>
      <c r="SCB838" s="399"/>
      <c r="SCC838" s="399"/>
      <c r="SCD838" s="399"/>
      <c r="SCE838" s="399"/>
      <c r="SCF838" s="399"/>
      <c r="SCG838" s="399"/>
      <c r="SCH838" s="399"/>
      <c r="SCI838" s="399"/>
      <c r="SCJ838" s="399"/>
      <c r="SCK838" s="399"/>
      <c r="SCL838" s="399"/>
      <c r="SCM838" s="399"/>
      <c r="SCN838" s="399"/>
      <c r="SCO838" s="399"/>
      <c r="SCP838" s="399"/>
      <c r="SCQ838" s="399"/>
      <c r="SCR838" s="399"/>
      <c r="SCS838" s="399"/>
      <c r="SCT838" s="399"/>
      <c r="SCU838" s="399"/>
      <c r="SCV838" s="399"/>
      <c r="SCW838" s="399"/>
      <c r="SCX838" s="399"/>
      <c r="SCY838" s="399"/>
      <c r="SCZ838" s="399"/>
      <c r="SDA838" s="399"/>
      <c r="SDB838" s="399"/>
      <c r="SDC838" s="399"/>
      <c r="SDD838" s="399"/>
      <c r="SDE838" s="399"/>
      <c r="SDF838" s="399"/>
      <c r="SDG838" s="399"/>
      <c r="SDH838" s="399"/>
      <c r="SDI838" s="399"/>
      <c r="SDJ838" s="399"/>
      <c r="SDK838" s="399"/>
      <c r="SDL838" s="399"/>
      <c r="SDM838" s="399"/>
      <c r="SDN838" s="399"/>
      <c r="SDO838" s="399"/>
      <c r="SDP838" s="399"/>
      <c r="SDQ838" s="399"/>
      <c r="SDR838" s="399"/>
      <c r="SDS838" s="399"/>
      <c r="SDT838" s="399"/>
      <c r="SDU838" s="399"/>
      <c r="SDV838" s="399"/>
      <c r="SDW838" s="399"/>
      <c r="SDX838" s="399"/>
      <c r="SDY838" s="399"/>
      <c r="SDZ838" s="399"/>
      <c r="SEA838" s="399"/>
      <c r="SEB838" s="399"/>
      <c r="SEC838" s="399"/>
      <c r="SED838" s="399"/>
      <c r="SEE838" s="399"/>
      <c r="SEF838" s="399"/>
      <c r="SEG838" s="399"/>
      <c r="SEH838" s="399"/>
      <c r="SEI838" s="399"/>
      <c r="SEJ838" s="399"/>
      <c r="SEK838" s="399"/>
      <c r="SEL838" s="399"/>
      <c r="SEM838" s="399"/>
      <c r="SEN838" s="399"/>
      <c r="SEO838" s="399"/>
      <c r="SEP838" s="399"/>
      <c r="SEQ838" s="399"/>
      <c r="SER838" s="399"/>
      <c r="SES838" s="399"/>
      <c r="SET838" s="399"/>
      <c r="SEU838" s="399"/>
      <c r="SEV838" s="399"/>
      <c r="SEW838" s="399"/>
      <c r="SEX838" s="399"/>
      <c r="SEY838" s="399"/>
      <c r="SEZ838" s="399"/>
      <c r="SFA838" s="399"/>
      <c r="SFB838" s="399"/>
      <c r="SFC838" s="399"/>
      <c r="SFD838" s="399"/>
      <c r="SFE838" s="399"/>
      <c r="SFF838" s="399"/>
      <c r="SFG838" s="399"/>
      <c r="SFH838" s="399"/>
      <c r="SFI838" s="399"/>
      <c r="SFJ838" s="399"/>
      <c r="SFK838" s="399"/>
      <c r="SFL838" s="399"/>
      <c r="SFM838" s="399"/>
      <c r="SFN838" s="399"/>
      <c r="SFO838" s="399"/>
      <c r="SFP838" s="399"/>
      <c r="SFQ838" s="399"/>
      <c r="SFR838" s="399"/>
      <c r="SFS838" s="399"/>
      <c r="SFT838" s="399"/>
      <c r="SFU838" s="399"/>
      <c r="SFV838" s="399"/>
      <c r="SFW838" s="399"/>
      <c r="SFX838" s="399"/>
      <c r="SFY838" s="399"/>
      <c r="SFZ838" s="399"/>
      <c r="SGA838" s="399"/>
      <c r="SGB838" s="399"/>
      <c r="SGC838" s="399"/>
      <c r="SGD838" s="399"/>
      <c r="SGE838" s="399"/>
      <c r="SGF838" s="399"/>
      <c r="SGG838" s="399"/>
      <c r="SGH838" s="399"/>
      <c r="SGI838" s="399"/>
      <c r="SGJ838" s="399"/>
      <c r="SGK838" s="399"/>
      <c r="SGL838" s="399"/>
      <c r="SGM838" s="399"/>
      <c r="SGN838" s="399"/>
      <c r="SGO838" s="399"/>
      <c r="SGP838" s="399"/>
      <c r="SGQ838" s="399"/>
      <c r="SGR838" s="399"/>
      <c r="SGS838" s="399"/>
      <c r="SGT838" s="399"/>
      <c r="SGU838" s="399"/>
      <c r="SGV838" s="399"/>
      <c r="SGW838" s="399"/>
      <c r="SGX838" s="399"/>
      <c r="SGY838" s="399"/>
      <c r="SGZ838" s="399"/>
      <c r="SHA838" s="399"/>
      <c r="SHB838" s="399"/>
      <c r="SHC838" s="399"/>
      <c r="SHD838" s="399"/>
      <c r="SHE838" s="399"/>
      <c r="SHF838" s="399"/>
      <c r="SHG838" s="399"/>
      <c r="SHH838" s="399"/>
      <c r="SHI838" s="399"/>
      <c r="SHJ838" s="399"/>
      <c r="SHK838" s="399"/>
      <c r="SHL838" s="399"/>
      <c r="SHM838" s="399"/>
      <c r="SHN838" s="399"/>
      <c r="SHO838" s="399"/>
      <c r="SHP838" s="399"/>
      <c r="SHQ838" s="399"/>
      <c r="SHR838" s="399"/>
      <c r="SHS838" s="399"/>
      <c r="SHT838" s="399"/>
      <c r="SHU838" s="399"/>
      <c r="SHV838" s="399"/>
      <c r="SHW838" s="399"/>
      <c r="SHX838" s="399"/>
      <c r="SHY838" s="399"/>
      <c r="SHZ838" s="399"/>
      <c r="SIA838" s="399"/>
      <c r="SIB838" s="399"/>
      <c r="SIC838" s="399"/>
      <c r="SID838" s="399"/>
      <c r="SIE838" s="399"/>
      <c r="SIF838" s="399"/>
      <c r="SIG838" s="399"/>
      <c r="SIH838" s="399"/>
      <c r="SII838" s="399"/>
      <c r="SIJ838" s="399"/>
      <c r="SIK838" s="399"/>
      <c r="SIL838" s="399"/>
      <c r="SIM838" s="399"/>
      <c r="SIN838" s="399"/>
      <c r="SIO838" s="399"/>
      <c r="SIP838" s="399"/>
      <c r="SIQ838" s="399"/>
      <c r="SIR838" s="399"/>
      <c r="SIS838" s="399"/>
      <c r="SIT838" s="399"/>
      <c r="SIU838" s="399"/>
      <c r="SIV838" s="399"/>
      <c r="SIW838" s="399"/>
      <c r="SIX838" s="399"/>
      <c r="SIY838" s="399"/>
      <c r="SIZ838" s="399"/>
      <c r="SJA838" s="399"/>
      <c r="SJB838" s="399"/>
      <c r="SJC838" s="399"/>
      <c r="SJD838" s="399"/>
      <c r="SJE838" s="399"/>
      <c r="SJF838" s="399"/>
      <c r="SJG838" s="399"/>
      <c r="SJH838" s="399"/>
      <c r="SJI838" s="399"/>
      <c r="SJJ838" s="399"/>
      <c r="SJK838" s="399"/>
      <c r="SJL838" s="399"/>
      <c r="SJM838" s="399"/>
      <c r="SJN838" s="399"/>
      <c r="SJO838" s="399"/>
      <c r="SJP838" s="399"/>
      <c r="SJQ838" s="399"/>
      <c r="SJR838" s="399"/>
      <c r="SJS838" s="399"/>
      <c r="SJT838" s="399"/>
      <c r="SJU838" s="399"/>
      <c r="SJV838" s="399"/>
      <c r="SJW838" s="399"/>
      <c r="SJX838" s="399"/>
      <c r="SJY838" s="399"/>
      <c r="SJZ838" s="399"/>
      <c r="SKA838" s="399"/>
      <c r="SKB838" s="399"/>
      <c r="SKC838" s="399"/>
      <c r="SKD838" s="399"/>
      <c r="SKE838" s="399"/>
      <c r="SKF838" s="399"/>
      <c r="SKG838" s="399"/>
      <c r="SKH838" s="399"/>
      <c r="SKI838" s="399"/>
      <c r="SKJ838" s="399"/>
      <c r="SKK838" s="399"/>
      <c r="SKL838" s="399"/>
      <c r="SKM838" s="399"/>
      <c r="SKN838" s="399"/>
      <c r="SKO838" s="399"/>
      <c r="SKP838" s="399"/>
      <c r="SKQ838" s="399"/>
      <c r="SKR838" s="399"/>
      <c r="SKS838" s="399"/>
      <c r="SKT838" s="399"/>
      <c r="SKU838" s="399"/>
      <c r="SKV838" s="399"/>
      <c r="SKW838" s="399"/>
      <c r="SKX838" s="399"/>
      <c r="SKY838" s="399"/>
      <c r="SKZ838" s="399"/>
      <c r="SLA838" s="399"/>
      <c r="SLB838" s="399"/>
      <c r="SLC838" s="399"/>
      <c r="SLD838" s="399"/>
      <c r="SLE838" s="399"/>
      <c r="SLF838" s="399"/>
      <c r="SLG838" s="399"/>
      <c r="SLH838" s="399"/>
      <c r="SLI838" s="399"/>
      <c r="SLJ838" s="399"/>
      <c r="SLK838" s="399"/>
      <c r="SLL838" s="399"/>
      <c r="SLM838" s="399"/>
      <c r="SLN838" s="399"/>
      <c r="SLO838" s="399"/>
      <c r="SLP838" s="399"/>
      <c r="SLQ838" s="399"/>
      <c r="SLR838" s="399"/>
      <c r="SLS838" s="399"/>
      <c r="SLT838" s="399"/>
      <c r="SLU838" s="399"/>
      <c r="SLV838" s="399"/>
      <c r="SLW838" s="399"/>
      <c r="SLX838" s="399"/>
      <c r="SLY838" s="399"/>
      <c r="SLZ838" s="399"/>
      <c r="SMA838" s="399"/>
      <c r="SMB838" s="399"/>
      <c r="SMC838" s="399"/>
      <c r="SMD838" s="399"/>
      <c r="SME838" s="399"/>
      <c r="SMF838" s="399"/>
      <c r="SMG838" s="399"/>
      <c r="SMH838" s="399"/>
      <c r="SMI838" s="399"/>
      <c r="SMJ838" s="399"/>
      <c r="SMK838" s="399"/>
      <c r="SML838" s="399"/>
      <c r="SMM838" s="399"/>
      <c r="SMN838" s="399"/>
      <c r="SMO838" s="399"/>
      <c r="SMP838" s="399"/>
      <c r="SMQ838" s="399"/>
      <c r="SMR838" s="399"/>
      <c r="SMS838" s="399"/>
      <c r="SMT838" s="399"/>
      <c r="SMU838" s="399"/>
      <c r="SMV838" s="399"/>
      <c r="SMW838" s="399"/>
      <c r="SMX838" s="399"/>
      <c r="SMY838" s="399"/>
      <c r="SMZ838" s="399"/>
      <c r="SNA838" s="399"/>
      <c r="SNB838" s="399"/>
      <c r="SNC838" s="399"/>
      <c r="SND838" s="399"/>
      <c r="SNE838" s="399"/>
      <c r="SNF838" s="399"/>
      <c r="SNG838" s="399"/>
      <c r="SNH838" s="399"/>
      <c r="SNI838" s="399"/>
      <c r="SNJ838" s="399"/>
      <c r="SNK838" s="399"/>
      <c r="SNL838" s="399"/>
      <c r="SNM838" s="399"/>
      <c r="SNN838" s="399"/>
      <c r="SNO838" s="399"/>
      <c r="SNP838" s="399"/>
      <c r="SNQ838" s="399"/>
      <c r="SNR838" s="399"/>
      <c r="SNS838" s="399"/>
      <c r="SNT838" s="399"/>
      <c r="SNU838" s="399"/>
      <c r="SNV838" s="399"/>
      <c r="SNW838" s="399"/>
      <c r="SNX838" s="399"/>
      <c r="SNY838" s="399"/>
      <c r="SNZ838" s="399"/>
      <c r="SOA838" s="399"/>
      <c r="SOB838" s="399"/>
      <c r="SOC838" s="399"/>
      <c r="SOD838" s="399"/>
      <c r="SOE838" s="399"/>
      <c r="SOF838" s="399"/>
      <c r="SOG838" s="399"/>
      <c r="SOH838" s="399"/>
      <c r="SOI838" s="399"/>
      <c r="SOJ838" s="399"/>
      <c r="SOK838" s="399"/>
      <c r="SOL838" s="399"/>
      <c r="SOM838" s="399"/>
      <c r="SON838" s="399"/>
      <c r="SOO838" s="399"/>
      <c r="SOP838" s="399"/>
      <c r="SOQ838" s="399"/>
      <c r="SOR838" s="399"/>
      <c r="SOS838" s="399"/>
      <c r="SOT838" s="399"/>
      <c r="SOU838" s="399"/>
      <c r="SOV838" s="399"/>
      <c r="SOW838" s="399"/>
      <c r="SOX838" s="399"/>
      <c r="SOY838" s="399"/>
      <c r="SOZ838" s="399"/>
      <c r="SPA838" s="399"/>
      <c r="SPB838" s="399"/>
      <c r="SPC838" s="399"/>
      <c r="SPD838" s="399"/>
      <c r="SPE838" s="399"/>
      <c r="SPF838" s="399"/>
      <c r="SPG838" s="399"/>
      <c r="SPH838" s="399"/>
      <c r="SPI838" s="399"/>
      <c r="SPJ838" s="399"/>
      <c r="SPK838" s="399"/>
      <c r="SPL838" s="399"/>
      <c r="SPM838" s="399"/>
      <c r="SPN838" s="399"/>
      <c r="SPO838" s="399"/>
      <c r="SPP838" s="399"/>
      <c r="SPQ838" s="399"/>
      <c r="SPR838" s="399"/>
      <c r="SPS838" s="399"/>
      <c r="SPT838" s="399"/>
      <c r="SPU838" s="399"/>
      <c r="SPV838" s="399"/>
      <c r="SPW838" s="399"/>
      <c r="SPX838" s="399"/>
      <c r="SPY838" s="399"/>
      <c r="SPZ838" s="399"/>
      <c r="SQA838" s="399"/>
      <c r="SQB838" s="399"/>
      <c r="SQC838" s="399"/>
      <c r="SQD838" s="399"/>
      <c r="SQE838" s="399"/>
      <c r="SQF838" s="399"/>
      <c r="SQG838" s="399"/>
      <c r="SQH838" s="399"/>
      <c r="SQI838" s="399"/>
      <c r="SQJ838" s="399"/>
      <c r="SQK838" s="399"/>
      <c r="SQL838" s="399"/>
      <c r="SQM838" s="399"/>
      <c r="SQN838" s="399"/>
      <c r="SQO838" s="399"/>
      <c r="SQP838" s="399"/>
      <c r="SQQ838" s="399"/>
      <c r="SQR838" s="399"/>
      <c r="SQS838" s="399"/>
      <c r="SQT838" s="399"/>
      <c r="SQU838" s="399"/>
      <c r="SQV838" s="399"/>
      <c r="SQW838" s="399"/>
      <c r="SQX838" s="399"/>
      <c r="SQY838" s="399"/>
      <c r="SQZ838" s="399"/>
      <c r="SRA838" s="399"/>
      <c r="SRB838" s="399"/>
      <c r="SRC838" s="399"/>
      <c r="SRD838" s="399"/>
      <c r="SRE838" s="399"/>
      <c r="SRF838" s="399"/>
      <c r="SRG838" s="399"/>
      <c r="SRH838" s="399"/>
      <c r="SRI838" s="399"/>
      <c r="SRJ838" s="399"/>
      <c r="SRK838" s="399"/>
      <c r="SRL838" s="399"/>
      <c r="SRM838" s="399"/>
      <c r="SRN838" s="399"/>
      <c r="SRO838" s="399"/>
      <c r="SRP838" s="399"/>
      <c r="SRQ838" s="399"/>
      <c r="SRR838" s="399"/>
      <c r="SRS838" s="399"/>
      <c r="SRT838" s="399"/>
      <c r="SRU838" s="399"/>
      <c r="SRV838" s="399"/>
      <c r="SRW838" s="399"/>
      <c r="SRX838" s="399"/>
      <c r="SRY838" s="399"/>
      <c r="SRZ838" s="399"/>
      <c r="SSA838" s="399"/>
      <c r="SSB838" s="399"/>
      <c r="SSC838" s="399"/>
      <c r="SSD838" s="399"/>
      <c r="SSE838" s="399"/>
      <c r="SSF838" s="399"/>
      <c r="SSG838" s="399"/>
      <c r="SSH838" s="399"/>
      <c r="SSI838" s="399"/>
      <c r="SSJ838" s="399"/>
      <c r="SSK838" s="399"/>
      <c r="SSL838" s="399"/>
      <c r="SSM838" s="399"/>
      <c r="SSN838" s="399"/>
      <c r="SSO838" s="399"/>
      <c r="SSP838" s="399"/>
      <c r="SSQ838" s="399"/>
      <c r="SSR838" s="399"/>
      <c r="SSS838" s="399"/>
      <c r="SST838" s="399"/>
      <c r="SSU838" s="399"/>
      <c r="SSV838" s="399"/>
      <c r="SSW838" s="399"/>
      <c r="SSX838" s="399"/>
      <c r="SSY838" s="399"/>
      <c r="SSZ838" s="399"/>
      <c r="STA838" s="399"/>
      <c r="STB838" s="399"/>
      <c r="STC838" s="399"/>
      <c r="STD838" s="399"/>
      <c r="STE838" s="399"/>
      <c r="STF838" s="399"/>
      <c r="STG838" s="399"/>
      <c r="STH838" s="399"/>
      <c r="STI838" s="399"/>
      <c r="STJ838" s="399"/>
      <c r="STK838" s="399"/>
      <c r="STL838" s="399"/>
      <c r="STM838" s="399"/>
      <c r="STN838" s="399"/>
      <c r="STO838" s="399"/>
      <c r="STP838" s="399"/>
      <c r="STQ838" s="399"/>
      <c r="STR838" s="399"/>
      <c r="STS838" s="399"/>
      <c r="STT838" s="399"/>
      <c r="STU838" s="399"/>
      <c r="STV838" s="399"/>
      <c r="STW838" s="399"/>
      <c r="STX838" s="399"/>
      <c r="STY838" s="399"/>
      <c r="STZ838" s="399"/>
      <c r="SUA838" s="399"/>
      <c r="SUB838" s="399"/>
      <c r="SUC838" s="399"/>
      <c r="SUD838" s="399"/>
      <c r="SUE838" s="399"/>
      <c r="SUF838" s="399"/>
      <c r="SUG838" s="399"/>
      <c r="SUH838" s="399"/>
      <c r="SUI838" s="399"/>
      <c r="SUJ838" s="399"/>
      <c r="SUK838" s="399"/>
      <c r="SUL838" s="399"/>
      <c r="SUM838" s="399"/>
      <c r="SUN838" s="399"/>
      <c r="SUO838" s="399"/>
      <c r="SUP838" s="399"/>
      <c r="SUQ838" s="399"/>
      <c r="SUR838" s="399"/>
      <c r="SUS838" s="399"/>
      <c r="SUT838" s="399"/>
      <c r="SUU838" s="399"/>
      <c r="SUV838" s="399"/>
      <c r="SUW838" s="399"/>
      <c r="SUX838" s="399"/>
      <c r="SUY838" s="399"/>
      <c r="SUZ838" s="399"/>
      <c r="SVA838" s="399"/>
      <c r="SVB838" s="399"/>
      <c r="SVC838" s="399"/>
      <c r="SVD838" s="399"/>
      <c r="SVE838" s="399"/>
      <c r="SVF838" s="399"/>
      <c r="SVG838" s="399"/>
      <c r="SVH838" s="399"/>
      <c r="SVI838" s="399"/>
      <c r="SVJ838" s="399"/>
      <c r="SVK838" s="399"/>
      <c r="SVL838" s="399"/>
      <c r="SVM838" s="399"/>
      <c r="SVN838" s="399"/>
      <c r="SVO838" s="399"/>
      <c r="SVP838" s="399"/>
      <c r="SVQ838" s="399"/>
      <c r="SVR838" s="399"/>
      <c r="SVS838" s="399"/>
      <c r="SVT838" s="399"/>
      <c r="SVU838" s="399"/>
      <c r="SVV838" s="399"/>
      <c r="SVW838" s="399"/>
      <c r="SVX838" s="399"/>
      <c r="SVY838" s="399"/>
      <c r="SVZ838" s="399"/>
      <c r="SWA838" s="399"/>
      <c r="SWB838" s="399"/>
      <c r="SWC838" s="399"/>
      <c r="SWD838" s="399"/>
      <c r="SWE838" s="399"/>
      <c r="SWF838" s="399"/>
      <c r="SWG838" s="399"/>
      <c r="SWH838" s="399"/>
      <c r="SWI838" s="399"/>
      <c r="SWJ838" s="399"/>
      <c r="SWK838" s="399"/>
      <c r="SWL838" s="399"/>
      <c r="SWM838" s="399"/>
      <c r="SWN838" s="399"/>
      <c r="SWO838" s="399"/>
      <c r="SWP838" s="399"/>
      <c r="SWQ838" s="399"/>
      <c r="SWR838" s="399"/>
      <c r="SWS838" s="399"/>
      <c r="SWT838" s="399"/>
      <c r="SWU838" s="399"/>
      <c r="SWV838" s="399"/>
      <c r="SWW838" s="399"/>
      <c r="SWX838" s="399"/>
      <c r="SWY838" s="399"/>
      <c r="SWZ838" s="399"/>
      <c r="SXA838" s="399"/>
      <c r="SXB838" s="399"/>
      <c r="SXC838" s="399"/>
      <c r="SXD838" s="399"/>
      <c r="SXE838" s="399"/>
      <c r="SXF838" s="399"/>
      <c r="SXG838" s="399"/>
      <c r="SXH838" s="399"/>
      <c r="SXI838" s="399"/>
      <c r="SXJ838" s="399"/>
      <c r="SXK838" s="399"/>
      <c r="SXL838" s="399"/>
      <c r="SXM838" s="399"/>
      <c r="SXN838" s="399"/>
      <c r="SXO838" s="399"/>
      <c r="SXP838" s="399"/>
      <c r="SXQ838" s="399"/>
      <c r="SXR838" s="399"/>
      <c r="SXS838" s="399"/>
      <c r="SXT838" s="399"/>
      <c r="SXU838" s="399"/>
      <c r="SXV838" s="399"/>
      <c r="SXW838" s="399"/>
      <c r="SXX838" s="399"/>
      <c r="SXY838" s="399"/>
      <c r="SXZ838" s="399"/>
      <c r="SYA838" s="399"/>
      <c r="SYB838" s="399"/>
      <c r="SYC838" s="399"/>
      <c r="SYD838" s="399"/>
      <c r="SYE838" s="399"/>
      <c r="SYF838" s="399"/>
      <c r="SYG838" s="399"/>
      <c r="SYH838" s="399"/>
      <c r="SYI838" s="399"/>
      <c r="SYJ838" s="399"/>
      <c r="SYK838" s="399"/>
      <c r="SYL838" s="399"/>
      <c r="SYM838" s="399"/>
      <c r="SYN838" s="399"/>
      <c r="SYO838" s="399"/>
      <c r="SYP838" s="399"/>
      <c r="SYQ838" s="399"/>
      <c r="SYR838" s="399"/>
      <c r="SYS838" s="399"/>
      <c r="SYT838" s="399"/>
      <c r="SYU838" s="399"/>
      <c r="SYV838" s="399"/>
      <c r="SYW838" s="399"/>
      <c r="SYX838" s="399"/>
      <c r="SYY838" s="399"/>
      <c r="SYZ838" s="399"/>
      <c r="SZA838" s="399"/>
      <c r="SZB838" s="399"/>
      <c r="SZC838" s="399"/>
      <c r="SZD838" s="399"/>
      <c r="SZE838" s="399"/>
      <c r="SZF838" s="399"/>
      <c r="SZG838" s="399"/>
      <c r="SZH838" s="399"/>
      <c r="SZI838" s="399"/>
      <c r="SZJ838" s="399"/>
      <c r="SZK838" s="399"/>
      <c r="SZL838" s="399"/>
      <c r="SZM838" s="399"/>
      <c r="SZN838" s="399"/>
      <c r="SZO838" s="399"/>
      <c r="SZP838" s="399"/>
      <c r="SZQ838" s="399"/>
      <c r="SZR838" s="399"/>
      <c r="SZS838" s="399"/>
      <c r="SZT838" s="399"/>
      <c r="SZU838" s="399"/>
      <c r="SZV838" s="399"/>
      <c r="SZW838" s="399"/>
      <c r="SZX838" s="399"/>
      <c r="SZY838" s="399"/>
      <c r="SZZ838" s="399"/>
      <c r="TAA838" s="399"/>
      <c r="TAB838" s="399"/>
      <c r="TAC838" s="399"/>
      <c r="TAD838" s="399"/>
      <c r="TAE838" s="399"/>
      <c r="TAF838" s="399"/>
      <c r="TAG838" s="399"/>
      <c r="TAH838" s="399"/>
      <c r="TAI838" s="399"/>
      <c r="TAJ838" s="399"/>
      <c r="TAK838" s="399"/>
      <c r="TAL838" s="399"/>
      <c r="TAM838" s="399"/>
      <c r="TAN838" s="399"/>
      <c r="TAO838" s="399"/>
      <c r="TAP838" s="399"/>
      <c r="TAQ838" s="399"/>
      <c r="TAR838" s="399"/>
      <c r="TAS838" s="399"/>
      <c r="TAT838" s="399"/>
      <c r="TAU838" s="399"/>
      <c r="TAV838" s="399"/>
      <c r="TAW838" s="399"/>
      <c r="TAX838" s="399"/>
      <c r="TAY838" s="399"/>
      <c r="TAZ838" s="399"/>
      <c r="TBA838" s="399"/>
      <c r="TBB838" s="399"/>
      <c r="TBC838" s="399"/>
      <c r="TBD838" s="399"/>
      <c r="TBE838" s="399"/>
      <c r="TBF838" s="399"/>
      <c r="TBG838" s="399"/>
      <c r="TBH838" s="399"/>
      <c r="TBI838" s="399"/>
      <c r="TBJ838" s="399"/>
      <c r="TBK838" s="399"/>
      <c r="TBL838" s="399"/>
      <c r="TBM838" s="399"/>
      <c r="TBN838" s="399"/>
      <c r="TBO838" s="399"/>
      <c r="TBP838" s="399"/>
      <c r="TBQ838" s="399"/>
      <c r="TBR838" s="399"/>
      <c r="TBS838" s="399"/>
      <c r="TBT838" s="399"/>
      <c r="TBU838" s="399"/>
      <c r="TBV838" s="399"/>
      <c r="TBW838" s="399"/>
      <c r="TBX838" s="399"/>
      <c r="TBY838" s="399"/>
      <c r="TBZ838" s="399"/>
      <c r="TCA838" s="399"/>
      <c r="TCB838" s="399"/>
      <c r="TCC838" s="399"/>
      <c r="TCD838" s="399"/>
      <c r="TCE838" s="399"/>
      <c r="TCF838" s="399"/>
      <c r="TCG838" s="399"/>
      <c r="TCH838" s="399"/>
      <c r="TCI838" s="399"/>
      <c r="TCJ838" s="399"/>
      <c r="TCK838" s="399"/>
      <c r="TCL838" s="399"/>
      <c r="TCM838" s="399"/>
      <c r="TCN838" s="399"/>
      <c r="TCO838" s="399"/>
      <c r="TCP838" s="399"/>
      <c r="TCQ838" s="399"/>
      <c r="TCR838" s="399"/>
      <c r="TCS838" s="399"/>
      <c r="TCT838" s="399"/>
      <c r="TCU838" s="399"/>
      <c r="TCV838" s="399"/>
      <c r="TCW838" s="399"/>
      <c r="TCX838" s="399"/>
      <c r="TCY838" s="399"/>
      <c r="TCZ838" s="399"/>
      <c r="TDA838" s="399"/>
      <c r="TDB838" s="399"/>
      <c r="TDC838" s="399"/>
      <c r="TDD838" s="399"/>
      <c r="TDE838" s="399"/>
      <c r="TDF838" s="399"/>
      <c r="TDG838" s="399"/>
      <c r="TDH838" s="399"/>
      <c r="TDI838" s="399"/>
      <c r="TDJ838" s="399"/>
      <c r="TDK838" s="399"/>
      <c r="TDL838" s="399"/>
      <c r="TDM838" s="399"/>
      <c r="TDN838" s="399"/>
      <c r="TDO838" s="399"/>
      <c r="TDP838" s="399"/>
      <c r="TDQ838" s="399"/>
      <c r="TDR838" s="399"/>
      <c r="TDS838" s="399"/>
      <c r="TDT838" s="399"/>
      <c r="TDU838" s="399"/>
      <c r="TDV838" s="399"/>
      <c r="TDW838" s="399"/>
      <c r="TDX838" s="399"/>
      <c r="TDY838" s="399"/>
      <c r="TDZ838" s="399"/>
      <c r="TEA838" s="399"/>
      <c r="TEB838" s="399"/>
      <c r="TEC838" s="399"/>
      <c r="TED838" s="399"/>
      <c r="TEE838" s="399"/>
      <c r="TEF838" s="399"/>
      <c r="TEG838" s="399"/>
      <c r="TEH838" s="399"/>
      <c r="TEI838" s="399"/>
      <c r="TEJ838" s="399"/>
      <c r="TEK838" s="399"/>
      <c r="TEL838" s="399"/>
      <c r="TEM838" s="399"/>
      <c r="TEN838" s="399"/>
      <c r="TEO838" s="399"/>
      <c r="TEP838" s="399"/>
      <c r="TEQ838" s="399"/>
      <c r="TER838" s="399"/>
      <c r="TES838" s="399"/>
      <c r="TET838" s="399"/>
      <c r="TEU838" s="399"/>
      <c r="TEV838" s="399"/>
      <c r="TEW838" s="399"/>
      <c r="TEX838" s="399"/>
      <c r="TEY838" s="399"/>
      <c r="TEZ838" s="399"/>
      <c r="TFA838" s="399"/>
      <c r="TFB838" s="399"/>
      <c r="TFC838" s="399"/>
      <c r="TFD838" s="399"/>
      <c r="TFE838" s="399"/>
      <c r="TFF838" s="399"/>
      <c r="TFG838" s="399"/>
      <c r="TFH838" s="399"/>
      <c r="TFI838" s="399"/>
      <c r="TFJ838" s="399"/>
      <c r="TFK838" s="399"/>
      <c r="TFL838" s="399"/>
      <c r="TFM838" s="399"/>
      <c r="TFN838" s="399"/>
      <c r="TFO838" s="399"/>
      <c r="TFP838" s="399"/>
      <c r="TFQ838" s="399"/>
      <c r="TFR838" s="399"/>
      <c r="TFS838" s="399"/>
      <c r="TFT838" s="399"/>
      <c r="TFU838" s="399"/>
      <c r="TFV838" s="399"/>
      <c r="TFW838" s="399"/>
      <c r="TFX838" s="399"/>
      <c r="TFY838" s="399"/>
      <c r="TFZ838" s="399"/>
      <c r="TGA838" s="399"/>
      <c r="TGB838" s="399"/>
      <c r="TGC838" s="399"/>
      <c r="TGD838" s="399"/>
      <c r="TGE838" s="399"/>
      <c r="TGF838" s="399"/>
      <c r="TGG838" s="399"/>
      <c r="TGH838" s="399"/>
      <c r="TGI838" s="399"/>
      <c r="TGJ838" s="399"/>
      <c r="TGK838" s="399"/>
      <c r="TGL838" s="399"/>
      <c r="TGM838" s="399"/>
      <c r="TGN838" s="399"/>
      <c r="TGO838" s="399"/>
      <c r="TGP838" s="399"/>
      <c r="TGQ838" s="399"/>
      <c r="TGR838" s="399"/>
      <c r="TGS838" s="399"/>
      <c r="TGT838" s="399"/>
      <c r="TGU838" s="399"/>
      <c r="TGV838" s="399"/>
      <c r="TGW838" s="399"/>
      <c r="TGX838" s="399"/>
      <c r="TGY838" s="399"/>
      <c r="TGZ838" s="399"/>
      <c r="THA838" s="399"/>
      <c r="THB838" s="399"/>
      <c r="THC838" s="399"/>
      <c r="THD838" s="399"/>
      <c r="THE838" s="399"/>
      <c r="THF838" s="399"/>
      <c r="THG838" s="399"/>
      <c r="THH838" s="399"/>
      <c r="THI838" s="399"/>
      <c r="THJ838" s="399"/>
      <c r="THK838" s="399"/>
      <c r="THL838" s="399"/>
      <c r="THM838" s="399"/>
      <c r="THN838" s="399"/>
      <c r="THO838" s="399"/>
      <c r="THP838" s="399"/>
      <c r="THQ838" s="399"/>
      <c r="THR838" s="399"/>
      <c r="THS838" s="399"/>
      <c r="THT838" s="399"/>
      <c r="THU838" s="399"/>
      <c r="THV838" s="399"/>
      <c r="THW838" s="399"/>
      <c r="THX838" s="399"/>
      <c r="THY838" s="399"/>
      <c r="THZ838" s="399"/>
      <c r="TIA838" s="399"/>
      <c r="TIB838" s="399"/>
      <c r="TIC838" s="399"/>
      <c r="TID838" s="399"/>
      <c r="TIE838" s="399"/>
      <c r="TIF838" s="399"/>
      <c r="TIG838" s="399"/>
      <c r="TIH838" s="399"/>
      <c r="TII838" s="399"/>
      <c r="TIJ838" s="399"/>
      <c r="TIK838" s="399"/>
      <c r="TIL838" s="399"/>
      <c r="TIM838" s="399"/>
      <c r="TIN838" s="399"/>
      <c r="TIO838" s="399"/>
      <c r="TIP838" s="399"/>
      <c r="TIQ838" s="399"/>
      <c r="TIR838" s="399"/>
      <c r="TIS838" s="399"/>
      <c r="TIT838" s="399"/>
      <c r="TIU838" s="399"/>
      <c r="TIV838" s="399"/>
      <c r="TIW838" s="399"/>
      <c r="TIX838" s="399"/>
      <c r="TIY838" s="399"/>
      <c r="TIZ838" s="399"/>
      <c r="TJA838" s="399"/>
      <c r="TJB838" s="399"/>
      <c r="TJC838" s="399"/>
      <c r="TJD838" s="399"/>
      <c r="TJE838" s="399"/>
      <c r="TJF838" s="399"/>
      <c r="TJG838" s="399"/>
      <c r="TJH838" s="399"/>
      <c r="TJI838" s="399"/>
      <c r="TJJ838" s="399"/>
      <c r="TJK838" s="399"/>
      <c r="TJL838" s="399"/>
      <c r="TJM838" s="399"/>
      <c r="TJN838" s="399"/>
      <c r="TJO838" s="399"/>
      <c r="TJP838" s="399"/>
      <c r="TJQ838" s="399"/>
      <c r="TJR838" s="399"/>
      <c r="TJS838" s="399"/>
      <c r="TJT838" s="399"/>
      <c r="TJU838" s="399"/>
      <c r="TJV838" s="399"/>
      <c r="TJW838" s="399"/>
      <c r="TJX838" s="399"/>
      <c r="TJY838" s="399"/>
      <c r="TJZ838" s="399"/>
      <c r="TKA838" s="399"/>
      <c r="TKB838" s="399"/>
      <c r="TKC838" s="399"/>
      <c r="TKD838" s="399"/>
      <c r="TKE838" s="399"/>
      <c r="TKF838" s="399"/>
      <c r="TKG838" s="399"/>
      <c r="TKH838" s="399"/>
      <c r="TKI838" s="399"/>
      <c r="TKJ838" s="399"/>
      <c r="TKK838" s="399"/>
      <c r="TKL838" s="399"/>
      <c r="TKM838" s="399"/>
      <c r="TKN838" s="399"/>
      <c r="TKO838" s="399"/>
      <c r="TKP838" s="399"/>
      <c r="TKQ838" s="399"/>
      <c r="TKR838" s="399"/>
      <c r="TKS838" s="399"/>
      <c r="TKT838" s="399"/>
      <c r="TKU838" s="399"/>
      <c r="TKV838" s="399"/>
      <c r="TKW838" s="399"/>
      <c r="TKX838" s="399"/>
      <c r="TKY838" s="399"/>
      <c r="TKZ838" s="399"/>
      <c r="TLA838" s="399"/>
      <c r="TLB838" s="399"/>
      <c r="TLC838" s="399"/>
      <c r="TLD838" s="399"/>
      <c r="TLE838" s="399"/>
      <c r="TLF838" s="399"/>
      <c r="TLG838" s="399"/>
      <c r="TLH838" s="399"/>
      <c r="TLI838" s="399"/>
      <c r="TLJ838" s="399"/>
      <c r="TLK838" s="399"/>
      <c r="TLL838" s="399"/>
      <c r="TLM838" s="399"/>
      <c r="TLN838" s="399"/>
      <c r="TLO838" s="399"/>
      <c r="TLP838" s="399"/>
      <c r="TLQ838" s="399"/>
      <c r="TLR838" s="399"/>
      <c r="TLS838" s="399"/>
      <c r="TLT838" s="399"/>
      <c r="TLU838" s="399"/>
      <c r="TLV838" s="399"/>
      <c r="TLW838" s="399"/>
      <c r="TLX838" s="399"/>
      <c r="TLY838" s="399"/>
      <c r="TLZ838" s="399"/>
      <c r="TMA838" s="399"/>
      <c r="TMB838" s="399"/>
      <c r="TMC838" s="399"/>
      <c r="TMD838" s="399"/>
      <c r="TME838" s="399"/>
      <c r="TMF838" s="399"/>
      <c r="TMG838" s="399"/>
      <c r="TMH838" s="399"/>
      <c r="TMI838" s="399"/>
      <c r="TMJ838" s="399"/>
      <c r="TMK838" s="399"/>
      <c r="TML838" s="399"/>
      <c r="TMM838" s="399"/>
      <c r="TMN838" s="399"/>
      <c r="TMO838" s="399"/>
      <c r="TMP838" s="399"/>
      <c r="TMQ838" s="399"/>
      <c r="TMR838" s="399"/>
      <c r="TMS838" s="399"/>
      <c r="TMT838" s="399"/>
      <c r="TMU838" s="399"/>
      <c r="TMV838" s="399"/>
      <c r="TMW838" s="399"/>
      <c r="TMX838" s="399"/>
      <c r="TMY838" s="399"/>
      <c r="TMZ838" s="399"/>
      <c r="TNA838" s="399"/>
      <c r="TNB838" s="399"/>
      <c r="TNC838" s="399"/>
      <c r="TND838" s="399"/>
      <c r="TNE838" s="399"/>
      <c r="TNF838" s="399"/>
      <c r="TNG838" s="399"/>
      <c r="TNH838" s="399"/>
      <c r="TNI838" s="399"/>
      <c r="TNJ838" s="399"/>
      <c r="TNK838" s="399"/>
      <c r="TNL838" s="399"/>
      <c r="TNM838" s="399"/>
      <c r="TNN838" s="399"/>
      <c r="TNO838" s="399"/>
      <c r="TNP838" s="399"/>
      <c r="TNQ838" s="399"/>
      <c r="TNR838" s="399"/>
      <c r="TNS838" s="399"/>
      <c r="TNT838" s="399"/>
      <c r="TNU838" s="399"/>
      <c r="TNV838" s="399"/>
      <c r="TNW838" s="399"/>
      <c r="TNX838" s="399"/>
      <c r="TNY838" s="399"/>
      <c r="TNZ838" s="399"/>
      <c r="TOA838" s="399"/>
      <c r="TOB838" s="399"/>
      <c r="TOC838" s="399"/>
      <c r="TOD838" s="399"/>
      <c r="TOE838" s="399"/>
      <c r="TOF838" s="399"/>
      <c r="TOG838" s="399"/>
      <c r="TOH838" s="399"/>
      <c r="TOI838" s="399"/>
      <c r="TOJ838" s="399"/>
      <c r="TOK838" s="399"/>
      <c r="TOL838" s="399"/>
      <c r="TOM838" s="399"/>
      <c r="TON838" s="399"/>
      <c r="TOO838" s="399"/>
      <c r="TOP838" s="399"/>
      <c r="TOQ838" s="399"/>
      <c r="TOR838" s="399"/>
      <c r="TOS838" s="399"/>
      <c r="TOT838" s="399"/>
      <c r="TOU838" s="399"/>
      <c r="TOV838" s="399"/>
      <c r="TOW838" s="399"/>
      <c r="TOX838" s="399"/>
      <c r="TOY838" s="399"/>
      <c r="TOZ838" s="399"/>
      <c r="TPA838" s="399"/>
      <c r="TPB838" s="399"/>
      <c r="TPC838" s="399"/>
      <c r="TPD838" s="399"/>
      <c r="TPE838" s="399"/>
      <c r="TPF838" s="399"/>
      <c r="TPG838" s="399"/>
      <c r="TPH838" s="399"/>
      <c r="TPI838" s="399"/>
      <c r="TPJ838" s="399"/>
      <c r="TPK838" s="399"/>
      <c r="TPL838" s="399"/>
      <c r="TPM838" s="399"/>
      <c r="TPN838" s="399"/>
      <c r="TPO838" s="399"/>
      <c r="TPP838" s="399"/>
      <c r="TPQ838" s="399"/>
      <c r="TPR838" s="399"/>
      <c r="TPS838" s="399"/>
      <c r="TPT838" s="399"/>
      <c r="TPU838" s="399"/>
      <c r="TPV838" s="399"/>
      <c r="TPW838" s="399"/>
      <c r="TPX838" s="399"/>
      <c r="TPY838" s="399"/>
      <c r="TPZ838" s="399"/>
      <c r="TQA838" s="399"/>
      <c r="TQB838" s="399"/>
      <c r="TQC838" s="399"/>
      <c r="TQD838" s="399"/>
      <c r="TQE838" s="399"/>
      <c r="TQF838" s="399"/>
      <c r="TQG838" s="399"/>
      <c r="TQH838" s="399"/>
      <c r="TQI838" s="399"/>
      <c r="TQJ838" s="399"/>
      <c r="TQK838" s="399"/>
      <c r="TQL838" s="399"/>
      <c r="TQM838" s="399"/>
      <c r="TQN838" s="399"/>
      <c r="TQO838" s="399"/>
      <c r="TQP838" s="399"/>
      <c r="TQQ838" s="399"/>
      <c r="TQR838" s="399"/>
      <c r="TQS838" s="399"/>
      <c r="TQT838" s="399"/>
      <c r="TQU838" s="399"/>
      <c r="TQV838" s="399"/>
      <c r="TQW838" s="399"/>
      <c r="TQX838" s="399"/>
      <c r="TQY838" s="399"/>
      <c r="TQZ838" s="399"/>
      <c r="TRA838" s="399"/>
      <c r="TRB838" s="399"/>
      <c r="TRC838" s="399"/>
      <c r="TRD838" s="399"/>
      <c r="TRE838" s="399"/>
      <c r="TRF838" s="399"/>
      <c r="TRG838" s="399"/>
      <c r="TRH838" s="399"/>
      <c r="TRI838" s="399"/>
      <c r="TRJ838" s="399"/>
      <c r="TRK838" s="399"/>
      <c r="TRL838" s="399"/>
      <c r="TRM838" s="399"/>
      <c r="TRN838" s="399"/>
      <c r="TRO838" s="399"/>
      <c r="TRP838" s="399"/>
      <c r="TRQ838" s="399"/>
      <c r="TRR838" s="399"/>
      <c r="TRS838" s="399"/>
      <c r="TRT838" s="399"/>
      <c r="TRU838" s="399"/>
      <c r="TRV838" s="399"/>
      <c r="TRW838" s="399"/>
      <c r="TRX838" s="399"/>
      <c r="TRY838" s="399"/>
      <c r="TRZ838" s="399"/>
      <c r="TSA838" s="399"/>
      <c r="TSB838" s="399"/>
      <c r="TSC838" s="399"/>
      <c r="TSD838" s="399"/>
      <c r="TSE838" s="399"/>
      <c r="TSF838" s="399"/>
      <c r="TSG838" s="399"/>
      <c r="TSH838" s="399"/>
      <c r="TSI838" s="399"/>
      <c r="TSJ838" s="399"/>
      <c r="TSK838" s="399"/>
      <c r="TSL838" s="399"/>
      <c r="TSM838" s="399"/>
      <c r="TSN838" s="399"/>
      <c r="TSO838" s="399"/>
      <c r="TSP838" s="399"/>
      <c r="TSQ838" s="399"/>
      <c r="TSR838" s="399"/>
      <c r="TSS838" s="399"/>
      <c r="TST838" s="399"/>
      <c r="TSU838" s="399"/>
      <c r="TSV838" s="399"/>
      <c r="TSW838" s="399"/>
      <c r="TSX838" s="399"/>
      <c r="TSY838" s="399"/>
      <c r="TSZ838" s="399"/>
      <c r="TTA838" s="399"/>
      <c r="TTB838" s="399"/>
      <c r="TTC838" s="399"/>
      <c r="TTD838" s="399"/>
      <c r="TTE838" s="399"/>
      <c r="TTF838" s="399"/>
      <c r="TTG838" s="399"/>
      <c r="TTH838" s="399"/>
      <c r="TTI838" s="399"/>
      <c r="TTJ838" s="399"/>
      <c r="TTK838" s="399"/>
      <c r="TTL838" s="399"/>
      <c r="TTM838" s="399"/>
      <c r="TTN838" s="399"/>
      <c r="TTO838" s="399"/>
      <c r="TTP838" s="399"/>
      <c r="TTQ838" s="399"/>
      <c r="TTR838" s="399"/>
      <c r="TTS838" s="399"/>
      <c r="TTT838" s="399"/>
      <c r="TTU838" s="399"/>
      <c r="TTV838" s="399"/>
      <c r="TTW838" s="399"/>
      <c r="TTX838" s="399"/>
      <c r="TTY838" s="399"/>
      <c r="TTZ838" s="399"/>
      <c r="TUA838" s="399"/>
      <c r="TUB838" s="399"/>
      <c r="TUC838" s="399"/>
      <c r="TUD838" s="399"/>
      <c r="TUE838" s="399"/>
      <c r="TUF838" s="399"/>
      <c r="TUG838" s="399"/>
      <c r="TUH838" s="399"/>
      <c r="TUI838" s="399"/>
      <c r="TUJ838" s="399"/>
      <c r="TUK838" s="399"/>
      <c r="TUL838" s="399"/>
      <c r="TUM838" s="399"/>
      <c r="TUN838" s="399"/>
      <c r="TUO838" s="399"/>
      <c r="TUP838" s="399"/>
      <c r="TUQ838" s="399"/>
      <c r="TUR838" s="399"/>
      <c r="TUS838" s="399"/>
      <c r="TUT838" s="399"/>
      <c r="TUU838" s="399"/>
      <c r="TUV838" s="399"/>
      <c r="TUW838" s="399"/>
      <c r="TUX838" s="399"/>
      <c r="TUY838" s="399"/>
      <c r="TUZ838" s="399"/>
      <c r="TVA838" s="399"/>
      <c r="TVB838" s="399"/>
      <c r="TVC838" s="399"/>
      <c r="TVD838" s="399"/>
      <c r="TVE838" s="399"/>
      <c r="TVF838" s="399"/>
      <c r="TVG838" s="399"/>
      <c r="TVH838" s="399"/>
      <c r="TVI838" s="399"/>
      <c r="TVJ838" s="399"/>
      <c r="TVK838" s="399"/>
      <c r="TVL838" s="399"/>
      <c r="TVM838" s="399"/>
      <c r="TVN838" s="399"/>
      <c r="TVO838" s="399"/>
      <c r="TVP838" s="399"/>
      <c r="TVQ838" s="399"/>
      <c r="TVR838" s="399"/>
      <c r="TVS838" s="399"/>
      <c r="TVT838" s="399"/>
      <c r="TVU838" s="399"/>
      <c r="TVV838" s="399"/>
      <c r="TVW838" s="399"/>
      <c r="TVX838" s="399"/>
      <c r="TVY838" s="399"/>
      <c r="TVZ838" s="399"/>
      <c r="TWA838" s="399"/>
      <c r="TWB838" s="399"/>
      <c r="TWC838" s="399"/>
      <c r="TWD838" s="399"/>
      <c r="TWE838" s="399"/>
      <c r="TWF838" s="399"/>
      <c r="TWG838" s="399"/>
      <c r="TWH838" s="399"/>
      <c r="TWI838" s="399"/>
      <c r="TWJ838" s="399"/>
      <c r="TWK838" s="399"/>
      <c r="TWL838" s="399"/>
      <c r="TWM838" s="399"/>
      <c r="TWN838" s="399"/>
      <c r="TWO838" s="399"/>
      <c r="TWP838" s="399"/>
      <c r="TWQ838" s="399"/>
      <c r="TWR838" s="399"/>
      <c r="TWS838" s="399"/>
      <c r="TWT838" s="399"/>
      <c r="TWU838" s="399"/>
      <c r="TWV838" s="399"/>
      <c r="TWW838" s="399"/>
      <c r="TWX838" s="399"/>
      <c r="TWY838" s="399"/>
      <c r="TWZ838" s="399"/>
      <c r="TXA838" s="399"/>
      <c r="TXB838" s="399"/>
      <c r="TXC838" s="399"/>
      <c r="TXD838" s="399"/>
      <c r="TXE838" s="399"/>
      <c r="TXF838" s="399"/>
      <c r="TXG838" s="399"/>
      <c r="TXH838" s="399"/>
      <c r="TXI838" s="399"/>
      <c r="TXJ838" s="399"/>
      <c r="TXK838" s="399"/>
      <c r="TXL838" s="399"/>
      <c r="TXM838" s="399"/>
      <c r="TXN838" s="399"/>
      <c r="TXO838" s="399"/>
      <c r="TXP838" s="399"/>
      <c r="TXQ838" s="399"/>
      <c r="TXR838" s="399"/>
      <c r="TXS838" s="399"/>
      <c r="TXT838" s="399"/>
      <c r="TXU838" s="399"/>
      <c r="TXV838" s="399"/>
      <c r="TXW838" s="399"/>
      <c r="TXX838" s="399"/>
      <c r="TXY838" s="399"/>
      <c r="TXZ838" s="399"/>
      <c r="TYA838" s="399"/>
      <c r="TYB838" s="399"/>
      <c r="TYC838" s="399"/>
      <c r="TYD838" s="399"/>
      <c r="TYE838" s="399"/>
      <c r="TYF838" s="399"/>
      <c r="TYG838" s="399"/>
      <c r="TYH838" s="399"/>
      <c r="TYI838" s="399"/>
      <c r="TYJ838" s="399"/>
      <c r="TYK838" s="399"/>
      <c r="TYL838" s="399"/>
      <c r="TYM838" s="399"/>
      <c r="TYN838" s="399"/>
      <c r="TYO838" s="399"/>
      <c r="TYP838" s="399"/>
      <c r="TYQ838" s="399"/>
      <c r="TYR838" s="399"/>
      <c r="TYS838" s="399"/>
      <c r="TYT838" s="399"/>
      <c r="TYU838" s="399"/>
      <c r="TYV838" s="399"/>
      <c r="TYW838" s="399"/>
      <c r="TYX838" s="399"/>
      <c r="TYY838" s="399"/>
      <c r="TYZ838" s="399"/>
      <c r="TZA838" s="399"/>
      <c r="TZB838" s="399"/>
      <c r="TZC838" s="399"/>
      <c r="TZD838" s="399"/>
      <c r="TZE838" s="399"/>
      <c r="TZF838" s="399"/>
      <c r="TZG838" s="399"/>
      <c r="TZH838" s="399"/>
      <c r="TZI838" s="399"/>
      <c r="TZJ838" s="399"/>
      <c r="TZK838" s="399"/>
      <c r="TZL838" s="399"/>
      <c r="TZM838" s="399"/>
      <c r="TZN838" s="399"/>
      <c r="TZO838" s="399"/>
      <c r="TZP838" s="399"/>
      <c r="TZQ838" s="399"/>
      <c r="TZR838" s="399"/>
      <c r="TZS838" s="399"/>
      <c r="TZT838" s="399"/>
      <c r="TZU838" s="399"/>
      <c r="TZV838" s="399"/>
      <c r="TZW838" s="399"/>
      <c r="TZX838" s="399"/>
      <c r="TZY838" s="399"/>
      <c r="TZZ838" s="399"/>
      <c r="UAA838" s="399"/>
      <c r="UAB838" s="399"/>
      <c r="UAC838" s="399"/>
      <c r="UAD838" s="399"/>
      <c r="UAE838" s="399"/>
      <c r="UAF838" s="399"/>
      <c r="UAG838" s="399"/>
      <c r="UAH838" s="399"/>
      <c r="UAI838" s="399"/>
      <c r="UAJ838" s="399"/>
      <c r="UAK838" s="399"/>
      <c r="UAL838" s="399"/>
      <c r="UAM838" s="399"/>
      <c r="UAN838" s="399"/>
      <c r="UAO838" s="399"/>
      <c r="UAP838" s="399"/>
      <c r="UAQ838" s="399"/>
      <c r="UAR838" s="399"/>
      <c r="UAS838" s="399"/>
      <c r="UAT838" s="399"/>
      <c r="UAU838" s="399"/>
      <c r="UAV838" s="399"/>
      <c r="UAW838" s="399"/>
      <c r="UAX838" s="399"/>
      <c r="UAY838" s="399"/>
      <c r="UAZ838" s="399"/>
      <c r="UBA838" s="399"/>
      <c r="UBB838" s="399"/>
      <c r="UBC838" s="399"/>
      <c r="UBD838" s="399"/>
      <c r="UBE838" s="399"/>
      <c r="UBF838" s="399"/>
      <c r="UBG838" s="399"/>
      <c r="UBH838" s="399"/>
      <c r="UBI838" s="399"/>
      <c r="UBJ838" s="399"/>
      <c r="UBK838" s="399"/>
      <c r="UBL838" s="399"/>
      <c r="UBM838" s="399"/>
      <c r="UBN838" s="399"/>
      <c r="UBO838" s="399"/>
      <c r="UBP838" s="399"/>
      <c r="UBQ838" s="399"/>
      <c r="UBR838" s="399"/>
      <c r="UBS838" s="399"/>
      <c r="UBT838" s="399"/>
      <c r="UBU838" s="399"/>
      <c r="UBV838" s="399"/>
      <c r="UBW838" s="399"/>
      <c r="UBX838" s="399"/>
      <c r="UBY838" s="399"/>
      <c r="UBZ838" s="399"/>
      <c r="UCA838" s="399"/>
      <c r="UCB838" s="399"/>
      <c r="UCC838" s="399"/>
      <c r="UCD838" s="399"/>
      <c r="UCE838" s="399"/>
      <c r="UCF838" s="399"/>
      <c r="UCG838" s="399"/>
      <c r="UCH838" s="399"/>
      <c r="UCI838" s="399"/>
      <c r="UCJ838" s="399"/>
      <c r="UCK838" s="399"/>
      <c r="UCL838" s="399"/>
      <c r="UCM838" s="399"/>
      <c r="UCN838" s="399"/>
      <c r="UCO838" s="399"/>
      <c r="UCP838" s="399"/>
      <c r="UCQ838" s="399"/>
      <c r="UCR838" s="399"/>
      <c r="UCS838" s="399"/>
      <c r="UCT838" s="399"/>
      <c r="UCU838" s="399"/>
      <c r="UCV838" s="399"/>
      <c r="UCW838" s="399"/>
      <c r="UCX838" s="399"/>
      <c r="UCY838" s="399"/>
      <c r="UCZ838" s="399"/>
      <c r="UDA838" s="399"/>
      <c r="UDB838" s="399"/>
      <c r="UDC838" s="399"/>
      <c r="UDD838" s="399"/>
      <c r="UDE838" s="399"/>
      <c r="UDF838" s="399"/>
      <c r="UDG838" s="399"/>
      <c r="UDH838" s="399"/>
      <c r="UDI838" s="399"/>
      <c r="UDJ838" s="399"/>
      <c r="UDK838" s="399"/>
      <c r="UDL838" s="399"/>
      <c r="UDM838" s="399"/>
      <c r="UDN838" s="399"/>
      <c r="UDO838" s="399"/>
      <c r="UDP838" s="399"/>
      <c r="UDQ838" s="399"/>
      <c r="UDR838" s="399"/>
      <c r="UDS838" s="399"/>
      <c r="UDT838" s="399"/>
      <c r="UDU838" s="399"/>
      <c r="UDV838" s="399"/>
      <c r="UDW838" s="399"/>
      <c r="UDX838" s="399"/>
      <c r="UDY838" s="399"/>
      <c r="UDZ838" s="399"/>
      <c r="UEA838" s="399"/>
      <c r="UEB838" s="399"/>
      <c r="UEC838" s="399"/>
      <c r="UED838" s="399"/>
      <c r="UEE838" s="399"/>
      <c r="UEF838" s="399"/>
      <c r="UEG838" s="399"/>
      <c r="UEH838" s="399"/>
      <c r="UEI838" s="399"/>
      <c r="UEJ838" s="399"/>
      <c r="UEK838" s="399"/>
      <c r="UEL838" s="399"/>
      <c r="UEM838" s="399"/>
      <c r="UEN838" s="399"/>
      <c r="UEO838" s="399"/>
      <c r="UEP838" s="399"/>
      <c r="UEQ838" s="399"/>
      <c r="UER838" s="399"/>
      <c r="UES838" s="399"/>
      <c r="UET838" s="399"/>
      <c r="UEU838" s="399"/>
      <c r="UEV838" s="399"/>
      <c r="UEW838" s="399"/>
      <c r="UEX838" s="399"/>
      <c r="UEY838" s="399"/>
      <c r="UEZ838" s="399"/>
      <c r="UFA838" s="399"/>
      <c r="UFB838" s="399"/>
      <c r="UFC838" s="399"/>
      <c r="UFD838" s="399"/>
      <c r="UFE838" s="399"/>
      <c r="UFF838" s="399"/>
      <c r="UFG838" s="399"/>
      <c r="UFH838" s="399"/>
      <c r="UFI838" s="399"/>
      <c r="UFJ838" s="399"/>
      <c r="UFK838" s="399"/>
      <c r="UFL838" s="399"/>
      <c r="UFM838" s="399"/>
      <c r="UFN838" s="399"/>
      <c r="UFO838" s="399"/>
      <c r="UFP838" s="399"/>
      <c r="UFQ838" s="399"/>
      <c r="UFR838" s="399"/>
      <c r="UFS838" s="399"/>
      <c r="UFT838" s="399"/>
      <c r="UFU838" s="399"/>
      <c r="UFV838" s="399"/>
      <c r="UFW838" s="399"/>
      <c r="UFX838" s="399"/>
      <c r="UFY838" s="399"/>
      <c r="UFZ838" s="399"/>
      <c r="UGA838" s="399"/>
      <c r="UGB838" s="399"/>
      <c r="UGC838" s="399"/>
      <c r="UGD838" s="399"/>
      <c r="UGE838" s="399"/>
      <c r="UGF838" s="399"/>
      <c r="UGG838" s="399"/>
      <c r="UGH838" s="399"/>
      <c r="UGI838" s="399"/>
      <c r="UGJ838" s="399"/>
      <c r="UGK838" s="399"/>
      <c r="UGL838" s="399"/>
      <c r="UGM838" s="399"/>
      <c r="UGN838" s="399"/>
      <c r="UGO838" s="399"/>
      <c r="UGP838" s="399"/>
      <c r="UGQ838" s="399"/>
      <c r="UGR838" s="399"/>
      <c r="UGS838" s="399"/>
      <c r="UGT838" s="399"/>
      <c r="UGU838" s="399"/>
      <c r="UGV838" s="399"/>
      <c r="UGW838" s="399"/>
      <c r="UGX838" s="399"/>
      <c r="UGY838" s="399"/>
      <c r="UGZ838" s="399"/>
      <c r="UHA838" s="399"/>
      <c r="UHB838" s="399"/>
      <c r="UHC838" s="399"/>
      <c r="UHD838" s="399"/>
      <c r="UHE838" s="399"/>
      <c r="UHF838" s="399"/>
      <c r="UHG838" s="399"/>
      <c r="UHH838" s="399"/>
      <c r="UHI838" s="399"/>
      <c r="UHJ838" s="399"/>
      <c r="UHK838" s="399"/>
      <c r="UHL838" s="399"/>
      <c r="UHM838" s="399"/>
      <c r="UHN838" s="399"/>
      <c r="UHO838" s="399"/>
      <c r="UHP838" s="399"/>
      <c r="UHQ838" s="399"/>
      <c r="UHR838" s="399"/>
      <c r="UHS838" s="399"/>
      <c r="UHT838" s="399"/>
      <c r="UHU838" s="399"/>
      <c r="UHV838" s="399"/>
      <c r="UHW838" s="399"/>
      <c r="UHX838" s="399"/>
      <c r="UHY838" s="399"/>
      <c r="UHZ838" s="399"/>
      <c r="UIA838" s="399"/>
      <c r="UIB838" s="399"/>
      <c r="UIC838" s="399"/>
      <c r="UID838" s="399"/>
      <c r="UIE838" s="399"/>
      <c r="UIF838" s="399"/>
      <c r="UIG838" s="399"/>
      <c r="UIH838" s="399"/>
      <c r="UII838" s="399"/>
      <c r="UIJ838" s="399"/>
      <c r="UIK838" s="399"/>
      <c r="UIL838" s="399"/>
      <c r="UIM838" s="399"/>
      <c r="UIN838" s="399"/>
      <c r="UIO838" s="399"/>
      <c r="UIP838" s="399"/>
      <c r="UIQ838" s="399"/>
      <c r="UIR838" s="399"/>
      <c r="UIS838" s="399"/>
      <c r="UIT838" s="399"/>
      <c r="UIU838" s="399"/>
      <c r="UIV838" s="399"/>
      <c r="UIW838" s="399"/>
      <c r="UIX838" s="399"/>
      <c r="UIY838" s="399"/>
      <c r="UIZ838" s="399"/>
      <c r="UJA838" s="399"/>
      <c r="UJB838" s="399"/>
      <c r="UJC838" s="399"/>
      <c r="UJD838" s="399"/>
      <c r="UJE838" s="399"/>
      <c r="UJF838" s="399"/>
      <c r="UJG838" s="399"/>
      <c r="UJH838" s="399"/>
      <c r="UJI838" s="399"/>
      <c r="UJJ838" s="399"/>
      <c r="UJK838" s="399"/>
      <c r="UJL838" s="399"/>
      <c r="UJM838" s="399"/>
      <c r="UJN838" s="399"/>
      <c r="UJO838" s="399"/>
      <c r="UJP838" s="399"/>
      <c r="UJQ838" s="399"/>
      <c r="UJR838" s="399"/>
      <c r="UJS838" s="399"/>
      <c r="UJT838" s="399"/>
      <c r="UJU838" s="399"/>
      <c r="UJV838" s="399"/>
      <c r="UJW838" s="399"/>
      <c r="UJX838" s="399"/>
      <c r="UJY838" s="399"/>
      <c r="UJZ838" s="399"/>
      <c r="UKA838" s="399"/>
      <c r="UKB838" s="399"/>
      <c r="UKC838" s="399"/>
      <c r="UKD838" s="399"/>
      <c r="UKE838" s="399"/>
      <c r="UKF838" s="399"/>
      <c r="UKG838" s="399"/>
      <c r="UKH838" s="399"/>
      <c r="UKI838" s="399"/>
      <c r="UKJ838" s="399"/>
      <c r="UKK838" s="399"/>
      <c r="UKL838" s="399"/>
      <c r="UKM838" s="399"/>
      <c r="UKN838" s="399"/>
      <c r="UKO838" s="399"/>
      <c r="UKP838" s="399"/>
      <c r="UKQ838" s="399"/>
      <c r="UKR838" s="399"/>
      <c r="UKS838" s="399"/>
      <c r="UKT838" s="399"/>
      <c r="UKU838" s="399"/>
      <c r="UKV838" s="399"/>
      <c r="UKW838" s="399"/>
      <c r="UKX838" s="399"/>
      <c r="UKY838" s="399"/>
      <c r="UKZ838" s="399"/>
      <c r="ULA838" s="399"/>
      <c r="ULB838" s="399"/>
      <c r="ULC838" s="399"/>
      <c r="ULD838" s="399"/>
      <c r="ULE838" s="399"/>
      <c r="ULF838" s="399"/>
      <c r="ULG838" s="399"/>
      <c r="ULH838" s="399"/>
      <c r="ULI838" s="399"/>
      <c r="ULJ838" s="399"/>
      <c r="ULK838" s="399"/>
      <c r="ULL838" s="399"/>
      <c r="ULM838" s="399"/>
      <c r="ULN838" s="399"/>
      <c r="ULO838" s="399"/>
      <c r="ULP838" s="399"/>
      <c r="ULQ838" s="399"/>
      <c r="ULR838" s="399"/>
      <c r="ULS838" s="399"/>
      <c r="ULT838" s="399"/>
      <c r="ULU838" s="399"/>
      <c r="ULV838" s="399"/>
      <c r="ULW838" s="399"/>
      <c r="ULX838" s="399"/>
      <c r="ULY838" s="399"/>
      <c r="ULZ838" s="399"/>
      <c r="UMA838" s="399"/>
      <c r="UMB838" s="399"/>
      <c r="UMC838" s="399"/>
      <c r="UMD838" s="399"/>
      <c r="UME838" s="399"/>
      <c r="UMF838" s="399"/>
      <c r="UMG838" s="399"/>
      <c r="UMH838" s="399"/>
      <c r="UMI838" s="399"/>
      <c r="UMJ838" s="399"/>
      <c r="UMK838" s="399"/>
      <c r="UML838" s="399"/>
      <c r="UMM838" s="399"/>
      <c r="UMN838" s="399"/>
      <c r="UMO838" s="399"/>
      <c r="UMP838" s="399"/>
      <c r="UMQ838" s="399"/>
      <c r="UMR838" s="399"/>
      <c r="UMS838" s="399"/>
      <c r="UMT838" s="399"/>
      <c r="UMU838" s="399"/>
      <c r="UMV838" s="399"/>
      <c r="UMW838" s="399"/>
      <c r="UMX838" s="399"/>
      <c r="UMY838" s="399"/>
      <c r="UMZ838" s="399"/>
      <c r="UNA838" s="399"/>
      <c r="UNB838" s="399"/>
      <c r="UNC838" s="399"/>
      <c r="UND838" s="399"/>
      <c r="UNE838" s="399"/>
      <c r="UNF838" s="399"/>
      <c r="UNG838" s="399"/>
      <c r="UNH838" s="399"/>
      <c r="UNI838" s="399"/>
      <c r="UNJ838" s="399"/>
      <c r="UNK838" s="399"/>
      <c r="UNL838" s="399"/>
      <c r="UNM838" s="399"/>
      <c r="UNN838" s="399"/>
      <c r="UNO838" s="399"/>
      <c r="UNP838" s="399"/>
      <c r="UNQ838" s="399"/>
      <c r="UNR838" s="399"/>
      <c r="UNS838" s="399"/>
      <c r="UNT838" s="399"/>
      <c r="UNU838" s="399"/>
      <c r="UNV838" s="399"/>
      <c r="UNW838" s="399"/>
      <c r="UNX838" s="399"/>
      <c r="UNY838" s="399"/>
      <c r="UNZ838" s="399"/>
      <c r="UOA838" s="399"/>
      <c r="UOB838" s="399"/>
      <c r="UOC838" s="399"/>
      <c r="UOD838" s="399"/>
      <c r="UOE838" s="399"/>
      <c r="UOF838" s="399"/>
      <c r="UOG838" s="399"/>
      <c r="UOH838" s="399"/>
      <c r="UOI838" s="399"/>
      <c r="UOJ838" s="399"/>
      <c r="UOK838" s="399"/>
      <c r="UOL838" s="399"/>
      <c r="UOM838" s="399"/>
      <c r="UON838" s="399"/>
      <c r="UOO838" s="399"/>
      <c r="UOP838" s="399"/>
      <c r="UOQ838" s="399"/>
      <c r="UOR838" s="399"/>
      <c r="UOS838" s="399"/>
      <c r="UOT838" s="399"/>
      <c r="UOU838" s="399"/>
      <c r="UOV838" s="399"/>
      <c r="UOW838" s="399"/>
      <c r="UOX838" s="399"/>
      <c r="UOY838" s="399"/>
      <c r="UOZ838" s="399"/>
      <c r="UPA838" s="399"/>
      <c r="UPB838" s="399"/>
      <c r="UPC838" s="399"/>
      <c r="UPD838" s="399"/>
      <c r="UPE838" s="399"/>
      <c r="UPF838" s="399"/>
      <c r="UPG838" s="399"/>
      <c r="UPH838" s="399"/>
      <c r="UPI838" s="399"/>
      <c r="UPJ838" s="399"/>
      <c r="UPK838" s="399"/>
      <c r="UPL838" s="399"/>
      <c r="UPM838" s="399"/>
      <c r="UPN838" s="399"/>
      <c r="UPO838" s="399"/>
      <c r="UPP838" s="399"/>
      <c r="UPQ838" s="399"/>
      <c r="UPR838" s="399"/>
      <c r="UPS838" s="399"/>
      <c r="UPT838" s="399"/>
      <c r="UPU838" s="399"/>
      <c r="UPV838" s="399"/>
      <c r="UPW838" s="399"/>
      <c r="UPX838" s="399"/>
      <c r="UPY838" s="399"/>
      <c r="UPZ838" s="399"/>
      <c r="UQA838" s="399"/>
      <c r="UQB838" s="399"/>
      <c r="UQC838" s="399"/>
      <c r="UQD838" s="399"/>
      <c r="UQE838" s="399"/>
      <c r="UQF838" s="399"/>
      <c r="UQG838" s="399"/>
      <c r="UQH838" s="399"/>
      <c r="UQI838" s="399"/>
      <c r="UQJ838" s="399"/>
      <c r="UQK838" s="399"/>
      <c r="UQL838" s="399"/>
      <c r="UQM838" s="399"/>
      <c r="UQN838" s="399"/>
      <c r="UQO838" s="399"/>
      <c r="UQP838" s="399"/>
      <c r="UQQ838" s="399"/>
      <c r="UQR838" s="399"/>
      <c r="UQS838" s="399"/>
      <c r="UQT838" s="399"/>
      <c r="UQU838" s="399"/>
      <c r="UQV838" s="399"/>
      <c r="UQW838" s="399"/>
      <c r="UQX838" s="399"/>
      <c r="UQY838" s="399"/>
      <c r="UQZ838" s="399"/>
      <c r="URA838" s="399"/>
      <c r="URB838" s="399"/>
      <c r="URC838" s="399"/>
      <c r="URD838" s="399"/>
      <c r="URE838" s="399"/>
      <c r="URF838" s="399"/>
      <c r="URG838" s="399"/>
      <c r="URH838" s="399"/>
      <c r="URI838" s="399"/>
      <c r="URJ838" s="399"/>
      <c r="URK838" s="399"/>
      <c r="URL838" s="399"/>
      <c r="URM838" s="399"/>
      <c r="URN838" s="399"/>
      <c r="URO838" s="399"/>
      <c r="URP838" s="399"/>
      <c r="URQ838" s="399"/>
      <c r="URR838" s="399"/>
      <c r="URS838" s="399"/>
      <c r="URT838" s="399"/>
      <c r="URU838" s="399"/>
      <c r="URV838" s="399"/>
      <c r="URW838" s="399"/>
      <c r="URX838" s="399"/>
      <c r="URY838" s="399"/>
      <c r="URZ838" s="399"/>
      <c r="USA838" s="399"/>
      <c r="USB838" s="399"/>
      <c r="USC838" s="399"/>
      <c r="USD838" s="399"/>
      <c r="USE838" s="399"/>
      <c r="USF838" s="399"/>
      <c r="USG838" s="399"/>
      <c r="USH838" s="399"/>
      <c r="USI838" s="399"/>
      <c r="USJ838" s="399"/>
      <c r="USK838" s="399"/>
      <c r="USL838" s="399"/>
      <c r="USM838" s="399"/>
      <c r="USN838" s="399"/>
      <c r="USO838" s="399"/>
      <c r="USP838" s="399"/>
      <c r="USQ838" s="399"/>
      <c r="USR838" s="399"/>
      <c r="USS838" s="399"/>
      <c r="UST838" s="399"/>
      <c r="USU838" s="399"/>
      <c r="USV838" s="399"/>
      <c r="USW838" s="399"/>
      <c r="USX838" s="399"/>
      <c r="USY838" s="399"/>
      <c r="USZ838" s="399"/>
      <c r="UTA838" s="399"/>
      <c r="UTB838" s="399"/>
      <c r="UTC838" s="399"/>
      <c r="UTD838" s="399"/>
      <c r="UTE838" s="399"/>
      <c r="UTF838" s="399"/>
      <c r="UTG838" s="399"/>
      <c r="UTH838" s="399"/>
      <c r="UTI838" s="399"/>
      <c r="UTJ838" s="399"/>
      <c r="UTK838" s="399"/>
      <c r="UTL838" s="399"/>
      <c r="UTM838" s="399"/>
      <c r="UTN838" s="399"/>
      <c r="UTO838" s="399"/>
      <c r="UTP838" s="399"/>
      <c r="UTQ838" s="399"/>
      <c r="UTR838" s="399"/>
      <c r="UTS838" s="399"/>
      <c r="UTT838" s="399"/>
      <c r="UTU838" s="399"/>
      <c r="UTV838" s="399"/>
      <c r="UTW838" s="399"/>
      <c r="UTX838" s="399"/>
      <c r="UTY838" s="399"/>
      <c r="UTZ838" s="399"/>
      <c r="UUA838" s="399"/>
      <c r="UUB838" s="399"/>
      <c r="UUC838" s="399"/>
      <c r="UUD838" s="399"/>
      <c r="UUE838" s="399"/>
      <c r="UUF838" s="399"/>
      <c r="UUG838" s="399"/>
      <c r="UUH838" s="399"/>
      <c r="UUI838" s="399"/>
      <c r="UUJ838" s="399"/>
      <c r="UUK838" s="399"/>
      <c r="UUL838" s="399"/>
      <c r="UUM838" s="399"/>
      <c r="UUN838" s="399"/>
      <c r="UUO838" s="399"/>
      <c r="UUP838" s="399"/>
      <c r="UUQ838" s="399"/>
      <c r="UUR838" s="399"/>
      <c r="UUS838" s="399"/>
      <c r="UUT838" s="399"/>
      <c r="UUU838" s="399"/>
      <c r="UUV838" s="399"/>
      <c r="UUW838" s="399"/>
      <c r="UUX838" s="399"/>
      <c r="UUY838" s="399"/>
      <c r="UUZ838" s="399"/>
      <c r="UVA838" s="399"/>
      <c r="UVB838" s="399"/>
      <c r="UVC838" s="399"/>
      <c r="UVD838" s="399"/>
      <c r="UVE838" s="399"/>
      <c r="UVF838" s="399"/>
      <c r="UVG838" s="399"/>
      <c r="UVH838" s="399"/>
      <c r="UVI838" s="399"/>
      <c r="UVJ838" s="399"/>
      <c r="UVK838" s="399"/>
      <c r="UVL838" s="399"/>
      <c r="UVM838" s="399"/>
      <c r="UVN838" s="399"/>
      <c r="UVO838" s="399"/>
      <c r="UVP838" s="399"/>
      <c r="UVQ838" s="399"/>
      <c r="UVR838" s="399"/>
      <c r="UVS838" s="399"/>
      <c r="UVT838" s="399"/>
      <c r="UVU838" s="399"/>
      <c r="UVV838" s="399"/>
      <c r="UVW838" s="399"/>
      <c r="UVX838" s="399"/>
      <c r="UVY838" s="399"/>
      <c r="UVZ838" s="399"/>
      <c r="UWA838" s="399"/>
      <c r="UWB838" s="399"/>
      <c r="UWC838" s="399"/>
      <c r="UWD838" s="399"/>
      <c r="UWE838" s="399"/>
      <c r="UWF838" s="399"/>
      <c r="UWG838" s="399"/>
      <c r="UWH838" s="399"/>
      <c r="UWI838" s="399"/>
      <c r="UWJ838" s="399"/>
      <c r="UWK838" s="399"/>
      <c r="UWL838" s="399"/>
      <c r="UWM838" s="399"/>
      <c r="UWN838" s="399"/>
      <c r="UWO838" s="399"/>
      <c r="UWP838" s="399"/>
      <c r="UWQ838" s="399"/>
      <c r="UWR838" s="399"/>
      <c r="UWS838" s="399"/>
      <c r="UWT838" s="399"/>
      <c r="UWU838" s="399"/>
      <c r="UWV838" s="399"/>
      <c r="UWW838" s="399"/>
      <c r="UWX838" s="399"/>
      <c r="UWY838" s="399"/>
      <c r="UWZ838" s="399"/>
      <c r="UXA838" s="399"/>
      <c r="UXB838" s="399"/>
      <c r="UXC838" s="399"/>
      <c r="UXD838" s="399"/>
      <c r="UXE838" s="399"/>
      <c r="UXF838" s="399"/>
      <c r="UXG838" s="399"/>
      <c r="UXH838" s="399"/>
      <c r="UXI838" s="399"/>
      <c r="UXJ838" s="399"/>
      <c r="UXK838" s="399"/>
      <c r="UXL838" s="399"/>
      <c r="UXM838" s="399"/>
      <c r="UXN838" s="399"/>
      <c r="UXO838" s="399"/>
      <c r="UXP838" s="399"/>
      <c r="UXQ838" s="399"/>
      <c r="UXR838" s="399"/>
      <c r="UXS838" s="399"/>
      <c r="UXT838" s="399"/>
      <c r="UXU838" s="399"/>
      <c r="UXV838" s="399"/>
      <c r="UXW838" s="399"/>
      <c r="UXX838" s="399"/>
      <c r="UXY838" s="399"/>
      <c r="UXZ838" s="399"/>
      <c r="UYA838" s="399"/>
      <c r="UYB838" s="399"/>
      <c r="UYC838" s="399"/>
      <c r="UYD838" s="399"/>
      <c r="UYE838" s="399"/>
      <c r="UYF838" s="399"/>
      <c r="UYG838" s="399"/>
      <c r="UYH838" s="399"/>
      <c r="UYI838" s="399"/>
      <c r="UYJ838" s="399"/>
      <c r="UYK838" s="399"/>
      <c r="UYL838" s="399"/>
      <c r="UYM838" s="399"/>
      <c r="UYN838" s="399"/>
      <c r="UYO838" s="399"/>
      <c r="UYP838" s="399"/>
      <c r="UYQ838" s="399"/>
      <c r="UYR838" s="399"/>
      <c r="UYS838" s="399"/>
      <c r="UYT838" s="399"/>
      <c r="UYU838" s="399"/>
      <c r="UYV838" s="399"/>
      <c r="UYW838" s="399"/>
      <c r="UYX838" s="399"/>
      <c r="UYY838" s="399"/>
      <c r="UYZ838" s="399"/>
      <c r="UZA838" s="399"/>
      <c r="UZB838" s="399"/>
      <c r="UZC838" s="399"/>
      <c r="UZD838" s="399"/>
      <c r="UZE838" s="399"/>
      <c r="UZF838" s="399"/>
      <c r="UZG838" s="399"/>
      <c r="UZH838" s="399"/>
      <c r="UZI838" s="399"/>
      <c r="UZJ838" s="399"/>
      <c r="UZK838" s="399"/>
      <c r="UZL838" s="399"/>
      <c r="UZM838" s="399"/>
      <c r="UZN838" s="399"/>
      <c r="UZO838" s="399"/>
      <c r="UZP838" s="399"/>
      <c r="UZQ838" s="399"/>
      <c r="UZR838" s="399"/>
      <c r="UZS838" s="399"/>
      <c r="UZT838" s="399"/>
      <c r="UZU838" s="399"/>
      <c r="UZV838" s="399"/>
      <c r="UZW838" s="399"/>
      <c r="UZX838" s="399"/>
      <c r="UZY838" s="399"/>
      <c r="UZZ838" s="399"/>
      <c r="VAA838" s="399"/>
      <c r="VAB838" s="399"/>
      <c r="VAC838" s="399"/>
      <c r="VAD838" s="399"/>
      <c r="VAE838" s="399"/>
      <c r="VAF838" s="399"/>
      <c r="VAG838" s="399"/>
      <c r="VAH838" s="399"/>
      <c r="VAI838" s="399"/>
      <c r="VAJ838" s="399"/>
      <c r="VAK838" s="399"/>
      <c r="VAL838" s="399"/>
      <c r="VAM838" s="399"/>
      <c r="VAN838" s="399"/>
      <c r="VAO838" s="399"/>
      <c r="VAP838" s="399"/>
      <c r="VAQ838" s="399"/>
      <c r="VAR838" s="399"/>
      <c r="VAS838" s="399"/>
      <c r="VAT838" s="399"/>
      <c r="VAU838" s="399"/>
      <c r="VAV838" s="399"/>
      <c r="VAW838" s="399"/>
      <c r="VAX838" s="399"/>
      <c r="VAY838" s="399"/>
      <c r="VAZ838" s="399"/>
      <c r="VBA838" s="399"/>
      <c r="VBB838" s="399"/>
      <c r="VBC838" s="399"/>
      <c r="VBD838" s="399"/>
      <c r="VBE838" s="399"/>
      <c r="VBF838" s="399"/>
      <c r="VBG838" s="399"/>
      <c r="VBH838" s="399"/>
      <c r="VBI838" s="399"/>
      <c r="VBJ838" s="399"/>
      <c r="VBK838" s="399"/>
      <c r="VBL838" s="399"/>
      <c r="VBM838" s="399"/>
      <c r="VBN838" s="399"/>
      <c r="VBO838" s="399"/>
      <c r="VBP838" s="399"/>
      <c r="VBQ838" s="399"/>
      <c r="VBR838" s="399"/>
      <c r="VBS838" s="399"/>
      <c r="VBT838" s="399"/>
      <c r="VBU838" s="399"/>
      <c r="VBV838" s="399"/>
      <c r="VBW838" s="399"/>
      <c r="VBX838" s="399"/>
      <c r="VBY838" s="399"/>
      <c r="VBZ838" s="399"/>
      <c r="VCA838" s="399"/>
      <c r="VCB838" s="399"/>
      <c r="VCC838" s="399"/>
      <c r="VCD838" s="399"/>
      <c r="VCE838" s="399"/>
      <c r="VCF838" s="399"/>
      <c r="VCG838" s="399"/>
      <c r="VCH838" s="399"/>
      <c r="VCI838" s="399"/>
      <c r="VCJ838" s="399"/>
      <c r="VCK838" s="399"/>
      <c r="VCL838" s="399"/>
      <c r="VCM838" s="399"/>
      <c r="VCN838" s="399"/>
      <c r="VCO838" s="399"/>
      <c r="VCP838" s="399"/>
      <c r="VCQ838" s="399"/>
      <c r="VCR838" s="399"/>
      <c r="VCS838" s="399"/>
      <c r="VCT838" s="399"/>
      <c r="VCU838" s="399"/>
      <c r="VCV838" s="399"/>
      <c r="VCW838" s="399"/>
      <c r="VCX838" s="399"/>
      <c r="VCY838" s="399"/>
      <c r="VCZ838" s="399"/>
      <c r="VDA838" s="399"/>
      <c r="VDB838" s="399"/>
      <c r="VDC838" s="399"/>
      <c r="VDD838" s="399"/>
      <c r="VDE838" s="399"/>
      <c r="VDF838" s="399"/>
      <c r="VDG838" s="399"/>
      <c r="VDH838" s="399"/>
      <c r="VDI838" s="399"/>
      <c r="VDJ838" s="399"/>
      <c r="VDK838" s="399"/>
      <c r="VDL838" s="399"/>
      <c r="VDM838" s="399"/>
      <c r="VDN838" s="399"/>
      <c r="VDO838" s="399"/>
      <c r="VDP838" s="399"/>
      <c r="VDQ838" s="399"/>
      <c r="VDR838" s="399"/>
      <c r="VDS838" s="399"/>
      <c r="VDT838" s="399"/>
      <c r="VDU838" s="399"/>
      <c r="VDV838" s="399"/>
      <c r="VDW838" s="399"/>
      <c r="VDX838" s="399"/>
      <c r="VDY838" s="399"/>
      <c r="VDZ838" s="399"/>
      <c r="VEA838" s="399"/>
      <c r="VEB838" s="399"/>
      <c r="VEC838" s="399"/>
      <c r="VED838" s="399"/>
      <c r="VEE838" s="399"/>
      <c r="VEF838" s="399"/>
      <c r="VEG838" s="399"/>
      <c r="VEH838" s="399"/>
      <c r="VEI838" s="399"/>
      <c r="VEJ838" s="399"/>
      <c r="VEK838" s="399"/>
      <c r="VEL838" s="399"/>
      <c r="VEM838" s="399"/>
      <c r="VEN838" s="399"/>
      <c r="VEO838" s="399"/>
      <c r="VEP838" s="399"/>
      <c r="VEQ838" s="399"/>
      <c r="VER838" s="399"/>
      <c r="VES838" s="399"/>
      <c r="VET838" s="399"/>
      <c r="VEU838" s="399"/>
      <c r="VEV838" s="399"/>
      <c r="VEW838" s="399"/>
      <c r="VEX838" s="399"/>
      <c r="VEY838" s="399"/>
      <c r="VEZ838" s="399"/>
      <c r="VFA838" s="399"/>
      <c r="VFB838" s="399"/>
      <c r="VFC838" s="399"/>
      <c r="VFD838" s="399"/>
      <c r="VFE838" s="399"/>
      <c r="VFF838" s="399"/>
      <c r="VFG838" s="399"/>
      <c r="VFH838" s="399"/>
      <c r="VFI838" s="399"/>
      <c r="VFJ838" s="399"/>
      <c r="VFK838" s="399"/>
      <c r="VFL838" s="399"/>
      <c r="VFM838" s="399"/>
      <c r="VFN838" s="399"/>
      <c r="VFO838" s="399"/>
      <c r="VFP838" s="399"/>
      <c r="VFQ838" s="399"/>
      <c r="VFR838" s="399"/>
      <c r="VFS838" s="399"/>
      <c r="VFT838" s="399"/>
      <c r="VFU838" s="399"/>
      <c r="VFV838" s="399"/>
      <c r="VFW838" s="399"/>
      <c r="VFX838" s="399"/>
      <c r="VFY838" s="399"/>
      <c r="VFZ838" s="399"/>
      <c r="VGA838" s="399"/>
      <c r="VGB838" s="399"/>
      <c r="VGC838" s="399"/>
      <c r="VGD838" s="399"/>
      <c r="VGE838" s="399"/>
      <c r="VGF838" s="399"/>
      <c r="VGG838" s="399"/>
      <c r="VGH838" s="399"/>
      <c r="VGI838" s="399"/>
      <c r="VGJ838" s="399"/>
      <c r="VGK838" s="399"/>
      <c r="VGL838" s="399"/>
      <c r="VGM838" s="399"/>
      <c r="VGN838" s="399"/>
      <c r="VGO838" s="399"/>
      <c r="VGP838" s="399"/>
      <c r="VGQ838" s="399"/>
      <c r="VGR838" s="399"/>
      <c r="VGS838" s="399"/>
      <c r="VGT838" s="399"/>
      <c r="VGU838" s="399"/>
      <c r="VGV838" s="399"/>
      <c r="VGW838" s="399"/>
      <c r="VGX838" s="399"/>
      <c r="VGY838" s="399"/>
      <c r="VGZ838" s="399"/>
      <c r="VHA838" s="399"/>
      <c r="VHB838" s="399"/>
      <c r="VHC838" s="399"/>
      <c r="VHD838" s="399"/>
      <c r="VHE838" s="399"/>
      <c r="VHF838" s="399"/>
      <c r="VHG838" s="399"/>
      <c r="VHH838" s="399"/>
      <c r="VHI838" s="399"/>
      <c r="VHJ838" s="399"/>
      <c r="VHK838" s="399"/>
      <c r="VHL838" s="399"/>
      <c r="VHM838" s="399"/>
      <c r="VHN838" s="399"/>
      <c r="VHO838" s="399"/>
      <c r="VHP838" s="399"/>
      <c r="VHQ838" s="399"/>
      <c r="VHR838" s="399"/>
      <c r="VHS838" s="399"/>
      <c r="VHT838" s="399"/>
      <c r="VHU838" s="399"/>
      <c r="VHV838" s="399"/>
      <c r="VHW838" s="399"/>
      <c r="VHX838" s="399"/>
      <c r="VHY838" s="399"/>
      <c r="VHZ838" s="399"/>
      <c r="VIA838" s="399"/>
      <c r="VIB838" s="399"/>
      <c r="VIC838" s="399"/>
      <c r="VID838" s="399"/>
      <c r="VIE838" s="399"/>
      <c r="VIF838" s="399"/>
      <c r="VIG838" s="399"/>
      <c r="VIH838" s="399"/>
      <c r="VII838" s="399"/>
      <c r="VIJ838" s="399"/>
      <c r="VIK838" s="399"/>
      <c r="VIL838" s="399"/>
      <c r="VIM838" s="399"/>
      <c r="VIN838" s="399"/>
      <c r="VIO838" s="399"/>
      <c r="VIP838" s="399"/>
      <c r="VIQ838" s="399"/>
      <c r="VIR838" s="399"/>
      <c r="VIS838" s="399"/>
      <c r="VIT838" s="399"/>
      <c r="VIU838" s="399"/>
      <c r="VIV838" s="399"/>
      <c r="VIW838" s="399"/>
      <c r="VIX838" s="399"/>
      <c r="VIY838" s="399"/>
      <c r="VIZ838" s="399"/>
      <c r="VJA838" s="399"/>
      <c r="VJB838" s="399"/>
      <c r="VJC838" s="399"/>
      <c r="VJD838" s="399"/>
      <c r="VJE838" s="399"/>
      <c r="VJF838" s="399"/>
      <c r="VJG838" s="399"/>
      <c r="VJH838" s="399"/>
      <c r="VJI838" s="399"/>
      <c r="VJJ838" s="399"/>
      <c r="VJK838" s="399"/>
      <c r="VJL838" s="399"/>
      <c r="VJM838" s="399"/>
      <c r="VJN838" s="399"/>
      <c r="VJO838" s="399"/>
      <c r="VJP838" s="399"/>
      <c r="VJQ838" s="399"/>
      <c r="VJR838" s="399"/>
      <c r="VJS838" s="399"/>
      <c r="VJT838" s="399"/>
      <c r="VJU838" s="399"/>
      <c r="VJV838" s="399"/>
      <c r="VJW838" s="399"/>
      <c r="VJX838" s="399"/>
      <c r="VJY838" s="399"/>
      <c r="VJZ838" s="399"/>
      <c r="VKA838" s="399"/>
      <c r="VKB838" s="399"/>
      <c r="VKC838" s="399"/>
      <c r="VKD838" s="399"/>
      <c r="VKE838" s="399"/>
      <c r="VKF838" s="399"/>
      <c r="VKG838" s="399"/>
      <c r="VKH838" s="399"/>
      <c r="VKI838" s="399"/>
      <c r="VKJ838" s="399"/>
      <c r="VKK838" s="399"/>
      <c r="VKL838" s="399"/>
      <c r="VKM838" s="399"/>
      <c r="VKN838" s="399"/>
      <c r="VKO838" s="399"/>
      <c r="VKP838" s="399"/>
      <c r="VKQ838" s="399"/>
      <c r="VKR838" s="399"/>
      <c r="VKS838" s="399"/>
      <c r="VKT838" s="399"/>
      <c r="VKU838" s="399"/>
      <c r="VKV838" s="399"/>
      <c r="VKW838" s="399"/>
      <c r="VKX838" s="399"/>
      <c r="VKY838" s="399"/>
      <c r="VKZ838" s="399"/>
      <c r="VLA838" s="399"/>
      <c r="VLB838" s="399"/>
      <c r="VLC838" s="399"/>
      <c r="VLD838" s="399"/>
      <c r="VLE838" s="399"/>
      <c r="VLF838" s="399"/>
      <c r="VLG838" s="399"/>
      <c r="VLH838" s="399"/>
      <c r="VLI838" s="399"/>
      <c r="VLJ838" s="399"/>
      <c r="VLK838" s="399"/>
      <c r="VLL838" s="399"/>
      <c r="VLM838" s="399"/>
      <c r="VLN838" s="399"/>
      <c r="VLO838" s="399"/>
      <c r="VLP838" s="399"/>
      <c r="VLQ838" s="399"/>
      <c r="VLR838" s="399"/>
      <c r="VLS838" s="399"/>
      <c r="VLT838" s="399"/>
      <c r="VLU838" s="399"/>
      <c r="VLV838" s="399"/>
      <c r="VLW838" s="399"/>
      <c r="VLX838" s="399"/>
      <c r="VLY838" s="399"/>
      <c r="VLZ838" s="399"/>
      <c r="VMA838" s="399"/>
      <c r="VMB838" s="399"/>
      <c r="VMC838" s="399"/>
      <c r="VMD838" s="399"/>
      <c r="VME838" s="399"/>
      <c r="VMF838" s="399"/>
      <c r="VMG838" s="399"/>
      <c r="VMH838" s="399"/>
      <c r="VMI838" s="399"/>
      <c r="VMJ838" s="399"/>
      <c r="VMK838" s="399"/>
      <c r="VML838" s="399"/>
      <c r="VMM838" s="399"/>
      <c r="VMN838" s="399"/>
      <c r="VMO838" s="399"/>
      <c r="VMP838" s="399"/>
      <c r="VMQ838" s="399"/>
      <c r="VMR838" s="399"/>
      <c r="VMS838" s="399"/>
      <c r="VMT838" s="399"/>
      <c r="VMU838" s="399"/>
      <c r="VMV838" s="399"/>
      <c r="VMW838" s="399"/>
      <c r="VMX838" s="399"/>
      <c r="VMY838" s="399"/>
      <c r="VMZ838" s="399"/>
      <c r="VNA838" s="399"/>
      <c r="VNB838" s="399"/>
      <c r="VNC838" s="399"/>
      <c r="VND838" s="399"/>
      <c r="VNE838" s="399"/>
      <c r="VNF838" s="399"/>
      <c r="VNG838" s="399"/>
      <c r="VNH838" s="399"/>
      <c r="VNI838" s="399"/>
      <c r="VNJ838" s="399"/>
      <c r="VNK838" s="399"/>
      <c r="VNL838" s="399"/>
      <c r="VNM838" s="399"/>
      <c r="VNN838" s="399"/>
      <c r="VNO838" s="399"/>
      <c r="VNP838" s="399"/>
      <c r="VNQ838" s="399"/>
      <c r="VNR838" s="399"/>
      <c r="VNS838" s="399"/>
      <c r="VNT838" s="399"/>
      <c r="VNU838" s="399"/>
      <c r="VNV838" s="399"/>
      <c r="VNW838" s="399"/>
      <c r="VNX838" s="399"/>
      <c r="VNY838" s="399"/>
      <c r="VNZ838" s="399"/>
      <c r="VOA838" s="399"/>
      <c r="VOB838" s="399"/>
      <c r="VOC838" s="399"/>
      <c r="VOD838" s="399"/>
      <c r="VOE838" s="399"/>
      <c r="VOF838" s="399"/>
      <c r="VOG838" s="399"/>
      <c r="VOH838" s="399"/>
      <c r="VOI838" s="399"/>
      <c r="VOJ838" s="399"/>
      <c r="VOK838" s="399"/>
      <c r="VOL838" s="399"/>
      <c r="VOM838" s="399"/>
      <c r="VON838" s="399"/>
      <c r="VOO838" s="399"/>
      <c r="VOP838" s="399"/>
      <c r="VOQ838" s="399"/>
      <c r="VOR838" s="399"/>
      <c r="VOS838" s="399"/>
      <c r="VOT838" s="399"/>
      <c r="VOU838" s="399"/>
      <c r="VOV838" s="399"/>
      <c r="VOW838" s="399"/>
      <c r="VOX838" s="399"/>
      <c r="VOY838" s="399"/>
      <c r="VOZ838" s="399"/>
      <c r="VPA838" s="399"/>
      <c r="VPB838" s="399"/>
      <c r="VPC838" s="399"/>
      <c r="VPD838" s="399"/>
      <c r="VPE838" s="399"/>
      <c r="VPF838" s="399"/>
      <c r="VPG838" s="399"/>
      <c r="VPH838" s="399"/>
      <c r="VPI838" s="399"/>
      <c r="VPJ838" s="399"/>
      <c r="VPK838" s="399"/>
      <c r="VPL838" s="399"/>
      <c r="VPM838" s="399"/>
      <c r="VPN838" s="399"/>
      <c r="VPO838" s="399"/>
      <c r="VPP838" s="399"/>
      <c r="VPQ838" s="399"/>
      <c r="VPR838" s="399"/>
      <c r="VPS838" s="399"/>
      <c r="VPT838" s="399"/>
      <c r="VPU838" s="399"/>
      <c r="VPV838" s="399"/>
      <c r="VPW838" s="399"/>
      <c r="VPX838" s="399"/>
      <c r="VPY838" s="399"/>
      <c r="VPZ838" s="399"/>
      <c r="VQA838" s="399"/>
      <c r="VQB838" s="399"/>
      <c r="VQC838" s="399"/>
      <c r="VQD838" s="399"/>
      <c r="VQE838" s="399"/>
      <c r="VQF838" s="399"/>
      <c r="VQG838" s="399"/>
      <c r="VQH838" s="399"/>
      <c r="VQI838" s="399"/>
      <c r="VQJ838" s="399"/>
      <c r="VQK838" s="399"/>
      <c r="VQL838" s="399"/>
      <c r="VQM838" s="399"/>
      <c r="VQN838" s="399"/>
      <c r="VQO838" s="399"/>
      <c r="VQP838" s="399"/>
      <c r="VQQ838" s="399"/>
      <c r="VQR838" s="399"/>
      <c r="VQS838" s="399"/>
      <c r="VQT838" s="399"/>
      <c r="VQU838" s="399"/>
      <c r="VQV838" s="399"/>
      <c r="VQW838" s="399"/>
      <c r="VQX838" s="399"/>
      <c r="VQY838" s="399"/>
      <c r="VQZ838" s="399"/>
      <c r="VRA838" s="399"/>
      <c r="VRB838" s="399"/>
      <c r="VRC838" s="399"/>
      <c r="VRD838" s="399"/>
      <c r="VRE838" s="399"/>
      <c r="VRF838" s="399"/>
      <c r="VRG838" s="399"/>
      <c r="VRH838" s="399"/>
      <c r="VRI838" s="399"/>
      <c r="VRJ838" s="399"/>
      <c r="VRK838" s="399"/>
      <c r="VRL838" s="399"/>
      <c r="VRM838" s="399"/>
      <c r="VRN838" s="399"/>
      <c r="VRO838" s="399"/>
      <c r="VRP838" s="399"/>
      <c r="VRQ838" s="399"/>
      <c r="VRR838" s="399"/>
      <c r="VRS838" s="399"/>
      <c r="VRT838" s="399"/>
      <c r="VRU838" s="399"/>
      <c r="VRV838" s="399"/>
      <c r="VRW838" s="399"/>
      <c r="VRX838" s="399"/>
      <c r="VRY838" s="399"/>
      <c r="VRZ838" s="399"/>
      <c r="VSA838" s="399"/>
      <c r="VSB838" s="399"/>
      <c r="VSC838" s="399"/>
      <c r="VSD838" s="399"/>
      <c r="VSE838" s="399"/>
      <c r="VSF838" s="399"/>
      <c r="VSG838" s="399"/>
      <c r="VSH838" s="399"/>
      <c r="VSI838" s="399"/>
      <c r="VSJ838" s="399"/>
      <c r="VSK838" s="399"/>
      <c r="VSL838" s="399"/>
      <c r="VSM838" s="399"/>
      <c r="VSN838" s="399"/>
      <c r="VSO838" s="399"/>
      <c r="VSP838" s="399"/>
      <c r="VSQ838" s="399"/>
      <c r="VSR838" s="399"/>
      <c r="VSS838" s="399"/>
      <c r="VST838" s="399"/>
      <c r="VSU838" s="399"/>
      <c r="VSV838" s="399"/>
      <c r="VSW838" s="399"/>
      <c r="VSX838" s="399"/>
      <c r="VSY838" s="399"/>
      <c r="VSZ838" s="399"/>
      <c r="VTA838" s="399"/>
      <c r="VTB838" s="399"/>
      <c r="VTC838" s="399"/>
      <c r="VTD838" s="399"/>
      <c r="VTE838" s="399"/>
      <c r="VTF838" s="399"/>
      <c r="VTG838" s="399"/>
      <c r="VTH838" s="399"/>
      <c r="VTI838" s="399"/>
      <c r="VTJ838" s="399"/>
      <c r="VTK838" s="399"/>
      <c r="VTL838" s="399"/>
      <c r="VTM838" s="399"/>
      <c r="VTN838" s="399"/>
      <c r="VTO838" s="399"/>
      <c r="VTP838" s="399"/>
      <c r="VTQ838" s="399"/>
      <c r="VTR838" s="399"/>
      <c r="VTS838" s="399"/>
      <c r="VTT838" s="399"/>
      <c r="VTU838" s="399"/>
      <c r="VTV838" s="399"/>
      <c r="VTW838" s="399"/>
      <c r="VTX838" s="399"/>
      <c r="VTY838" s="399"/>
      <c r="VTZ838" s="399"/>
      <c r="VUA838" s="399"/>
      <c r="VUB838" s="399"/>
      <c r="VUC838" s="399"/>
      <c r="VUD838" s="399"/>
      <c r="VUE838" s="399"/>
      <c r="VUF838" s="399"/>
      <c r="VUG838" s="399"/>
      <c r="VUH838" s="399"/>
      <c r="VUI838" s="399"/>
      <c r="VUJ838" s="399"/>
      <c r="VUK838" s="399"/>
      <c r="VUL838" s="399"/>
      <c r="VUM838" s="399"/>
      <c r="VUN838" s="399"/>
      <c r="VUO838" s="399"/>
      <c r="VUP838" s="399"/>
      <c r="VUQ838" s="399"/>
      <c r="VUR838" s="399"/>
      <c r="VUS838" s="399"/>
      <c r="VUT838" s="399"/>
      <c r="VUU838" s="399"/>
      <c r="VUV838" s="399"/>
      <c r="VUW838" s="399"/>
      <c r="VUX838" s="399"/>
      <c r="VUY838" s="399"/>
      <c r="VUZ838" s="399"/>
      <c r="VVA838" s="399"/>
      <c r="VVB838" s="399"/>
      <c r="VVC838" s="399"/>
      <c r="VVD838" s="399"/>
      <c r="VVE838" s="399"/>
      <c r="VVF838" s="399"/>
      <c r="VVG838" s="399"/>
      <c r="VVH838" s="399"/>
      <c r="VVI838" s="399"/>
      <c r="VVJ838" s="399"/>
      <c r="VVK838" s="399"/>
      <c r="VVL838" s="399"/>
      <c r="VVM838" s="399"/>
      <c r="VVN838" s="399"/>
      <c r="VVO838" s="399"/>
      <c r="VVP838" s="399"/>
      <c r="VVQ838" s="399"/>
      <c r="VVR838" s="399"/>
      <c r="VVS838" s="399"/>
      <c r="VVT838" s="399"/>
      <c r="VVU838" s="399"/>
      <c r="VVV838" s="399"/>
      <c r="VVW838" s="399"/>
      <c r="VVX838" s="399"/>
      <c r="VVY838" s="399"/>
      <c r="VVZ838" s="399"/>
      <c r="VWA838" s="399"/>
      <c r="VWB838" s="399"/>
      <c r="VWC838" s="399"/>
      <c r="VWD838" s="399"/>
      <c r="VWE838" s="399"/>
      <c r="VWF838" s="399"/>
      <c r="VWG838" s="399"/>
      <c r="VWH838" s="399"/>
      <c r="VWI838" s="399"/>
      <c r="VWJ838" s="399"/>
      <c r="VWK838" s="399"/>
      <c r="VWL838" s="399"/>
      <c r="VWM838" s="399"/>
      <c r="VWN838" s="399"/>
      <c r="VWO838" s="399"/>
      <c r="VWP838" s="399"/>
      <c r="VWQ838" s="399"/>
      <c r="VWR838" s="399"/>
      <c r="VWS838" s="399"/>
      <c r="VWT838" s="399"/>
      <c r="VWU838" s="399"/>
      <c r="VWV838" s="399"/>
      <c r="VWW838" s="399"/>
      <c r="VWX838" s="399"/>
      <c r="VWY838" s="399"/>
      <c r="VWZ838" s="399"/>
      <c r="VXA838" s="399"/>
      <c r="VXB838" s="399"/>
      <c r="VXC838" s="399"/>
      <c r="VXD838" s="399"/>
      <c r="VXE838" s="399"/>
      <c r="VXF838" s="399"/>
      <c r="VXG838" s="399"/>
      <c r="VXH838" s="399"/>
      <c r="VXI838" s="399"/>
      <c r="VXJ838" s="399"/>
      <c r="VXK838" s="399"/>
      <c r="VXL838" s="399"/>
      <c r="VXM838" s="399"/>
      <c r="VXN838" s="399"/>
      <c r="VXO838" s="399"/>
      <c r="VXP838" s="399"/>
      <c r="VXQ838" s="399"/>
      <c r="VXR838" s="399"/>
      <c r="VXS838" s="399"/>
      <c r="VXT838" s="399"/>
      <c r="VXU838" s="399"/>
      <c r="VXV838" s="399"/>
      <c r="VXW838" s="399"/>
      <c r="VXX838" s="399"/>
      <c r="VXY838" s="399"/>
      <c r="VXZ838" s="399"/>
      <c r="VYA838" s="399"/>
      <c r="VYB838" s="399"/>
      <c r="VYC838" s="399"/>
      <c r="VYD838" s="399"/>
      <c r="VYE838" s="399"/>
      <c r="VYF838" s="399"/>
      <c r="VYG838" s="399"/>
      <c r="VYH838" s="399"/>
      <c r="VYI838" s="399"/>
      <c r="VYJ838" s="399"/>
      <c r="VYK838" s="399"/>
      <c r="VYL838" s="399"/>
      <c r="VYM838" s="399"/>
      <c r="VYN838" s="399"/>
      <c r="VYO838" s="399"/>
      <c r="VYP838" s="399"/>
      <c r="VYQ838" s="399"/>
      <c r="VYR838" s="399"/>
      <c r="VYS838" s="399"/>
      <c r="VYT838" s="399"/>
      <c r="VYU838" s="399"/>
      <c r="VYV838" s="399"/>
      <c r="VYW838" s="399"/>
      <c r="VYX838" s="399"/>
      <c r="VYY838" s="399"/>
      <c r="VYZ838" s="399"/>
      <c r="VZA838" s="399"/>
      <c r="VZB838" s="399"/>
      <c r="VZC838" s="399"/>
      <c r="VZD838" s="399"/>
      <c r="VZE838" s="399"/>
      <c r="VZF838" s="399"/>
      <c r="VZG838" s="399"/>
      <c r="VZH838" s="399"/>
      <c r="VZI838" s="399"/>
      <c r="VZJ838" s="399"/>
      <c r="VZK838" s="399"/>
      <c r="VZL838" s="399"/>
      <c r="VZM838" s="399"/>
      <c r="VZN838" s="399"/>
      <c r="VZO838" s="399"/>
      <c r="VZP838" s="399"/>
      <c r="VZQ838" s="399"/>
      <c r="VZR838" s="399"/>
      <c r="VZS838" s="399"/>
      <c r="VZT838" s="399"/>
      <c r="VZU838" s="399"/>
      <c r="VZV838" s="399"/>
      <c r="VZW838" s="399"/>
      <c r="VZX838" s="399"/>
      <c r="VZY838" s="399"/>
      <c r="VZZ838" s="399"/>
      <c r="WAA838" s="399"/>
      <c r="WAB838" s="399"/>
      <c r="WAC838" s="399"/>
      <c r="WAD838" s="399"/>
      <c r="WAE838" s="399"/>
      <c r="WAF838" s="399"/>
      <c r="WAG838" s="399"/>
      <c r="WAH838" s="399"/>
      <c r="WAI838" s="399"/>
      <c r="WAJ838" s="399"/>
      <c r="WAK838" s="399"/>
      <c r="WAL838" s="399"/>
      <c r="WAM838" s="399"/>
      <c r="WAN838" s="399"/>
      <c r="WAO838" s="399"/>
      <c r="WAP838" s="399"/>
      <c r="WAQ838" s="399"/>
      <c r="WAR838" s="399"/>
      <c r="WAS838" s="399"/>
      <c r="WAT838" s="399"/>
      <c r="WAU838" s="399"/>
      <c r="WAV838" s="399"/>
      <c r="WAW838" s="399"/>
      <c r="WAX838" s="399"/>
      <c r="WAY838" s="399"/>
      <c r="WAZ838" s="399"/>
      <c r="WBA838" s="399"/>
      <c r="WBB838" s="399"/>
      <c r="WBC838" s="399"/>
      <c r="WBD838" s="399"/>
      <c r="WBE838" s="399"/>
      <c r="WBF838" s="399"/>
      <c r="WBG838" s="399"/>
      <c r="WBH838" s="399"/>
      <c r="WBI838" s="399"/>
      <c r="WBJ838" s="399"/>
      <c r="WBK838" s="399"/>
      <c r="WBL838" s="399"/>
      <c r="WBM838" s="399"/>
      <c r="WBN838" s="399"/>
      <c r="WBO838" s="399"/>
      <c r="WBP838" s="399"/>
      <c r="WBQ838" s="399"/>
      <c r="WBR838" s="399"/>
      <c r="WBS838" s="399"/>
      <c r="WBT838" s="399"/>
      <c r="WBU838" s="399"/>
      <c r="WBV838" s="399"/>
      <c r="WBW838" s="399"/>
      <c r="WBX838" s="399"/>
      <c r="WBY838" s="399"/>
      <c r="WBZ838" s="399"/>
      <c r="WCA838" s="399"/>
      <c r="WCB838" s="399"/>
      <c r="WCC838" s="399"/>
      <c r="WCD838" s="399"/>
      <c r="WCE838" s="399"/>
      <c r="WCF838" s="399"/>
      <c r="WCG838" s="399"/>
      <c r="WCH838" s="399"/>
      <c r="WCI838" s="399"/>
      <c r="WCJ838" s="399"/>
      <c r="WCK838" s="399"/>
      <c r="WCL838" s="399"/>
      <c r="WCM838" s="399"/>
      <c r="WCN838" s="399"/>
      <c r="WCO838" s="399"/>
      <c r="WCP838" s="399"/>
      <c r="WCQ838" s="399"/>
      <c r="WCR838" s="399"/>
      <c r="WCS838" s="399"/>
      <c r="WCT838" s="399"/>
      <c r="WCU838" s="399"/>
      <c r="WCV838" s="399"/>
      <c r="WCW838" s="399"/>
      <c r="WCX838" s="399"/>
      <c r="WCY838" s="399"/>
      <c r="WCZ838" s="399"/>
      <c r="WDA838" s="399"/>
      <c r="WDB838" s="399"/>
      <c r="WDC838" s="399"/>
      <c r="WDD838" s="399"/>
      <c r="WDE838" s="399"/>
      <c r="WDF838" s="399"/>
      <c r="WDG838" s="399"/>
      <c r="WDH838" s="399"/>
      <c r="WDI838" s="399"/>
      <c r="WDJ838" s="399"/>
      <c r="WDK838" s="399"/>
      <c r="WDL838" s="399"/>
      <c r="WDM838" s="399"/>
      <c r="WDN838" s="399"/>
      <c r="WDO838" s="399"/>
      <c r="WDP838" s="399"/>
      <c r="WDQ838" s="399"/>
      <c r="WDR838" s="399"/>
      <c r="WDS838" s="399"/>
      <c r="WDT838" s="399"/>
      <c r="WDU838" s="399"/>
      <c r="WDV838" s="399"/>
      <c r="WDW838" s="399"/>
      <c r="WDX838" s="399"/>
      <c r="WDY838" s="399"/>
      <c r="WDZ838" s="399"/>
      <c r="WEA838" s="399"/>
      <c r="WEB838" s="399"/>
      <c r="WEC838" s="399"/>
      <c r="WED838" s="399"/>
      <c r="WEE838" s="399"/>
      <c r="WEF838" s="399"/>
      <c r="WEG838" s="399"/>
      <c r="WEH838" s="399"/>
      <c r="WEI838" s="399"/>
      <c r="WEJ838" s="399"/>
      <c r="WEK838" s="399"/>
      <c r="WEL838" s="399"/>
      <c r="WEM838" s="399"/>
      <c r="WEN838" s="399"/>
      <c r="WEO838" s="399"/>
      <c r="WEP838" s="399"/>
      <c r="WEQ838" s="399"/>
      <c r="WER838" s="399"/>
      <c r="WES838" s="399"/>
      <c r="WET838" s="399"/>
      <c r="WEU838" s="399"/>
      <c r="WEV838" s="399"/>
      <c r="WEW838" s="399"/>
      <c r="WEX838" s="399"/>
      <c r="WEY838" s="399"/>
      <c r="WEZ838" s="399"/>
      <c r="WFA838" s="399"/>
      <c r="WFB838" s="399"/>
      <c r="WFC838" s="399"/>
      <c r="WFD838" s="399"/>
      <c r="WFE838" s="399"/>
      <c r="WFF838" s="399"/>
      <c r="WFG838" s="399"/>
      <c r="WFH838" s="399"/>
      <c r="WFI838" s="399"/>
      <c r="WFJ838" s="399"/>
      <c r="WFK838" s="399"/>
      <c r="WFL838" s="399"/>
      <c r="WFM838" s="399"/>
      <c r="WFN838" s="399"/>
      <c r="WFO838" s="399"/>
      <c r="WFP838" s="399"/>
      <c r="WFQ838" s="399"/>
      <c r="WFR838" s="399"/>
      <c r="WFS838" s="399"/>
      <c r="WFT838" s="399"/>
      <c r="WFU838" s="399"/>
      <c r="WFV838" s="399"/>
      <c r="WFW838" s="399"/>
      <c r="WFX838" s="399"/>
      <c r="WFY838" s="399"/>
      <c r="WFZ838" s="399"/>
      <c r="WGA838" s="399"/>
      <c r="WGB838" s="399"/>
      <c r="WGC838" s="399"/>
      <c r="WGD838" s="399"/>
      <c r="WGE838" s="399"/>
      <c r="WGF838" s="399"/>
      <c r="WGG838" s="399"/>
      <c r="WGH838" s="399"/>
      <c r="WGI838" s="399"/>
      <c r="WGJ838" s="399"/>
      <c r="WGK838" s="399"/>
      <c r="WGL838" s="399"/>
      <c r="WGM838" s="399"/>
      <c r="WGN838" s="399"/>
      <c r="WGO838" s="399"/>
      <c r="WGP838" s="399"/>
      <c r="WGQ838" s="399"/>
      <c r="WGR838" s="399"/>
      <c r="WGS838" s="399"/>
      <c r="WGT838" s="399"/>
      <c r="WGU838" s="399"/>
      <c r="WGV838" s="399"/>
      <c r="WGW838" s="399"/>
      <c r="WGX838" s="399"/>
      <c r="WGY838" s="399"/>
      <c r="WGZ838" s="399"/>
      <c r="WHA838" s="399"/>
      <c r="WHB838" s="399"/>
      <c r="WHC838" s="399"/>
      <c r="WHD838" s="399"/>
      <c r="WHE838" s="399"/>
      <c r="WHF838" s="399"/>
      <c r="WHG838" s="399"/>
      <c r="WHH838" s="399"/>
      <c r="WHI838" s="399"/>
      <c r="WHJ838" s="399"/>
      <c r="WHK838" s="399"/>
      <c r="WHL838" s="399"/>
      <c r="WHM838" s="399"/>
      <c r="WHN838" s="399"/>
      <c r="WHO838" s="399"/>
      <c r="WHP838" s="399"/>
      <c r="WHQ838" s="399"/>
      <c r="WHR838" s="399"/>
      <c r="WHS838" s="399"/>
      <c r="WHT838" s="399"/>
      <c r="WHU838" s="399"/>
      <c r="WHV838" s="399"/>
      <c r="WHW838" s="399"/>
      <c r="WHX838" s="399"/>
      <c r="WHY838" s="399"/>
      <c r="WHZ838" s="399"/>
      <c r="WIA838" s="399"/>
      <c r="WIB838" s="399"/>
      <c r="WIC838" s="399"/>
      <c r="WID838" s="399"/>
      <c r="WIE838" s="399"/>
      <c r="WIF838" s="399"/>
      <c r="WIG838" s="399"/>
      <c r="WIH838" s="399"/>
      <c r="WII838" s="399"/>
      <c r="WIJ838" s="399"/>
      <c r="WIK838" s="399"/>
      <c r="WIL838" s="399"/>
      <c r="WIM838" s="399"/>
      <c r="WIN838" s="399"/>
      <c r="WIO838" s="399"/>
      <c r="WIP838" s="399"/>
      <c r="WIQ838" s="399"/>
      <c r="WIR838" s="399"/>
      <c r="WIS838" s="399"/>
      <c r="WIT838" s="399"/>
      <c r="WIU838" s="399"/>
      <c r="WIV838" s="399"/>
      <c r="WIW838" s="399"/>
      <c r="WIX838" s="399"/>
      <c r="WIY838" s="399"/>
      <c r="WIZ838" s="399"/>
      <c r="WJA838" s="399"/>
      <c r="WJB838" s="399"/>
      <c r="WJC838" s="399"/>
      <c r="WJD838" s="399"/>
      <c r="WJE838" s="399"/>
      <c r="WJF838" s="399"/>
      <c r="WJG838" s="399"/>
      <c r="WJH838" s="399"/>
      <c r="WJI838" s="399"/>
      <c r="WJJ838" s="399"/>
      <c r="WJK838" s="399"/>
      <c r="WJL838" s="399"/>
      <c r="WJM838" s="399"/>
      <c r="WJN838" s="399"/>
      <c r="WJO838" s="399"/>
      <c r="WJP838" s="399"/>
      <c r="WJQ838" s="399"/>
      <c r="WJR838" s="399"/>
      <c r="WJS838" s="399"/>
      <c r="WJT838" s="399"/>
      <c r="WJU838" s="399"/>
      <c r="WJV838" s="399"/>
      <c r="WJW838" s="399"/>
      <c r="WJX838" s="399"/>
      <c r="WJY838" s="399"/>
      <c r="WJZ838" s="399"/>
      <c r="WKA838" s="399"/>
      <c r="WKB838" s="399"/>
      <c r="WKC838" s="399"/>
      <c r="WKD838" s="399"/>
      <c r="WKE838" s="399"/>
      <c r="WKF838" s="399"/>
      <c r="WKG838" s="399"/>
      <c r="WKH838" s="399"/>
      <c r="WKI838" s="399"/>
      <c r="WKJ838" s="399"/>
      <c r="WKK838" s="399"/>
      <c r="WKL838" s="399"/>
      <c r="WKM838" s="399"/>
      <c r="WKN838" s="399"/>
      <c r="WKO838" s="399"/>
      <c r="WKP838" s="399"/>
      <c r="WKQ838" s="399"/>
      <c r="WKR838" s="399"/>
      <c r="WKS838" s="399"/>
      <c r="WKT838" s="399"/>
      <c r="WKU838" s="399"/>
      <c r="WKV838" s="399"/>
      <c r="WKW838" s="399"/>
      <c r="WKX838" s="399"/>
      <c r="WKY838" s="399"/>
      <c r="WKZ838" s="399"/>
      <c r="WLA838" s="399"/>
      <c r="WLB838" s="399"/>
      <c r="WLC838" s="399"/>
      <c r="WLD838" s="399"/>
      <c r="WLE838" s="399"/>
      <c r="WLF838" s="399"/>
      <c r="WLG838" s="399"/>
      <c r="WLH838" s="399"/>
      <c r="WLI838" s="399"/>
      <c r="WLJ838" s="399"/>
      <c r="WLK838" s="399"/>
      <c r="WLL838" s="399"/>
      <c r="WLM838" s="399"/>
      <c r="WLN838" s="399"/>
      <c r="WLO838" s="399"/>
      <c r="WLP838" s="399"/>
      <c r="WLQ838" s="399"/>
      <c r="WLR838" s="399"/>
      <c r="WLS838" s="399"/>
      <c r="WLT838" s="399"/>
      <c r="WLU838" s="399"/>
      <c r="WLV838" s="399"/>
      <c r="WLW838" s="399"/>
      <c r="WLX838" s="399"/>
      <c r="WLY838" s="399"/>
      <c r="WLZ838" s="399"/>
      <c r="WMA838" s="399"/>
      <c r="WMB838" s="399"/>
      <c r="WMC838" s="399"/>
      <c r="WMD838" s="399"/>
      <c r="WME838" s="399"/>
      <c r="WMF838" s="399"/>
      <c r="WMG838" s="399"/>
      <c r="WMH838" s="399"/>
      <c r="WMI838" s="399"/>
      <c r="WMJ838" s="399"/>
      <c r="WMK838" s="399"/>
      <c r="WML838" s="399"/>
      <c r="WMM838" s="399"/>
      <c r="WMN838" s="399"/>
      <c r="WMO838" s="399"/>
      <c r="WMP838" s="399"/>
      <c r="WMQ838" s="399"/>
      <c r="WMR838" s="399"/>
      <c r="WMS838" s="399"/>
      <c r="WMT838" s="399"/>
      <c r="WMU838" s="399"/>
      <c r="WMV838" s="399"/>
      <c r="WMW838" s="399"/>
      <c r="WMX838" s="399"/>
      <c r="WMY838" s="399"/>
      <c r="WMZ838" s="399"/>
      <c r="WNA838" s="399"/>
      <c r="WNB838" s="399"/>
      <c r="WNC838" s="399"/>
      <c r="WND838" s="399"/>
      <c r="WNE838" s="399"/>
      <c r="WNF838" s="399"/>
      <c r="WNG838" s="399"/>
      <c r="WNH838" s="399"/>
      <c r="WNI838" s="399"/>
      <c r="WNJ838" s="399"/>
      <c r="WNK838" s="399"/>
      <c r="WNL838" s="399"/>
      <c r="WNM838" s="399"/>
      <c r="WNN838" s="399"/>
      <c r="WNO838" s="399"/>
      <c r="WNP838" s="399"/>
      <c r="WNQ838" s="399"/>
      <c r="WNR838" s="399"/>
      <c r="WNS838" s="399"/>
      <c r="WNT838" s="399"/>
      <c r="WNU838" s="399"/>
      <c r="WNV838" s="399"/>
      <c r="WNW838" s="399"/>
      <c r="WNX838" s="399"/>
      <c r="WNY838" s="399"/>
      <c r="WNZ838" s="399"/>
      <c r="WOA838" s="399"/>
      <c r="WOB838" s="399"/>
      <c r="WOC838" s="399"/>
      <c r="WOD838" s="399"/>
      <c r="WOE838" s="399"/>
      <c r="WOF838" s="399"/>
      <c r="WOG838" s="399"/>
      <c r="WOH838" s="399"/>
      <c r="WOI838" s="399"/>
      <c r="WOJ838" s="399"/>
      <c r="WOK838" s="399"/>
      <c r="WOL838" s="399"/>
      <c r="WOM838" s="399"/>
      <c r="WON838" s="399"/>
      <c r="WOO838" s="399"/>
      <c r="WOP838" s="399"/>
      <c r="WOQ838" s="399"/>
      <c r="WOR838" s="399"/>
      <c r="WOS838" s="399"/>
      <c r="WOT838" s="399"/>
      <c r="WOU838" s="399"/>
      <c r="WOV838" s="399"/>
      <c r="WOW838" s="399"/>
      <c r="WOX838" s="399"/>
      <c r="WOY838" s="399"/>
      <c r="WOZ838" s="399"/>
      <c r="WPA838" s="399"/>
      <c r="WPB838" s="399"/>
      <c r="WPC838" s="399"/>
      <c r="WPD838" s="399"/>
      <c r="WPE838" s="399"/>
      <c r="WPF838" s="399"/>
      <c r="WPG838" s="399"/>
      <c r="WPH838" s="399"/>
      <c r="WPI838" s="399"/>
      <c r="WPJ838" s="399"/>
      <c r="WPK838" s="399"/>
      <c r="WPL838" s="399"/>
      <c r="WPM838" s="399"/>
      <c r="WPN838" s="399"/>
      <c r="WPO838" s="399"/>
      <c r="WPP838" s="399"/>
      <c r="WPQ838" s="399"/>
      <c r="WPR838" s="399"/>
      <c r="WPS838" s="399"/>
      <c r="WPT838" s="399"/>
      <c r="WPU838" s="399"/>
      <c r="WPV838" s="399"/>
      <c r="WPW838" s="399"/>
      <c r="WPX838" s="399"/>
      <c r="WPY838" s="399"/>
      <c r="WPZ838" s="399"/>
      <c r="WQA838" s="399"/>
      <c r="WQB838" s="399"/>
      <c r="WQC838" s="399"/>
      <c r="WQD838" s="399"/>
      <c r="WQE838" s="399"/>
      <c r="WQF838" s="399"/>
      <c r="WQG838" s="399"/>
      <c r="WQH838" s="399"/>
      <c r="WQI838" s="399"/>
      <c r="WQJ838" s="399"/>
      <c r="WQK838" s="399"/>
      <c r="WQL838" s="399"/>
      <c r="WQM838" s="399"/>
      <c r="WQN838" s="399"/>
      <c r="WQO838" s="399"/>
      <c r="WQP838" s="399"/>
      <c r="WQQ838" s="399"/>
      <c r="WQR838" s="399"/>
      <c r="WQS838" s="399"/>
      <c r="WQT838" s="399"/>
      <c r="WQU838" s="399"/>
      <c r="WQV838" s="399"/>
      <c r="WQW838" s="399"/>
      <c r="WQX838" s="399"/>
      <c r="WQY838" s="399"/>
      <c r="WQZ838" s="399"/>
      <c r="WRA838" s="399"/>
      <c r="WRB838" s="399"/>
      <c r="WRC838" s="399"/>
      <c r="WRD838" s="399"/>
      <c r="WRE838" s="399"/>
      <c r="WRF838" s="399"/>
      <c r="WRG838" s="399"/>
      <c r="WRH838" s="399"/>
      <c r="WRI838" s="399"/>
      <c r="WRJ838" s="399"/>
      <c r="WRK838" s="399"/>
      <c r="WRL838" s="399"/>
      <c r="WRM838" s="399"/>
      <c r="WRN838" s="399"/>
      <c r="WRO838" s="399"/>
      <c r="WRP838" s="399"/>
      <c r="WRQ838" s="399"/>
      <c r="WRR838" s="399"/>
      <c r="WRS838" s="399"/>
      <c r="WRT838" s="399"/>
      <c r="WRU838" s="399"/>
      <c r="WRV838" s="399"/>
      <c r="WRW838" s="399"/>
      <c r="WRX838" s="399"/>
      <c r="WRY838" s="399"/>
      <c r="WRZ838" s="399"/>
      <c r="WSA838" s="399"/>
      <c r="WSB838" s="399"/>
      <c r="WSC838" s="399"/>
      <c r="WSD838" s="399"/>
      <c r="WSE838" s="399"/>
      <c r="WSF838" s="399"/>
      <c r="WSG838" s="399"/>
      <c r="WSH838" s="399"/>
      <c r="WSI838" s="399"/>
      <c r="WSJ838" s="399"/>
      <c r="WSK838" s="399"/>
      <c r="WSL838" s="399"/>
      <c r="WSM838" s="399"/>
      <c r="WSN838" s="399"/>
      <c r="WSO838" s="399"/>
      <c r="WSP838" s="399"/>
      <c r="WSQ838" s="399"/>
      <c r="WSR838" s="399"/>
      <c r="WSS838" s="399"/>
      <c r="WST838" s="399"/>
      <c r="WSU838" s="399"/>
      <c r="WSV838" s="399"/>
      <c r="WSW838" s="399"/>
      <c r="WSX838" s="399"/>
      <c r="WSY838" s="399"/>
      <c r="WSZ838" s="399"/>
      <c r="WTA838" s="399"/>
      <c r="WTB838" s="399"/>
      <c r="WTC838" s="399"/>
      <c r="WTD838" s="399"/>
      <c r="WTE838" s="399"/>
      <c r="WTF838" s="399"/>
      <c r="WTG838" s="399"/>
      <c r="WTH838" s="399"/>
      <c r="WTI838" s="399"/>
      <c r="WTJ838" s="399"/>
      <c r="WTK838" s="399"/>
      <c r="WTL838" s="399"/>
      <c r="WTM838" s="399"/>
      <c r="WTN838" s="399"/>
      <c r="WTO838" s="399"/>
      <c r="WTP838" s="399"/>
      <c r="WTQ838" s="399"/>
      <c r="WTR838" s="399"/>
      <c r="WTS838" s="399"/>
      <c r="WTT838" s="399"/>
      <c r="WTU838" s="399"/>
      <c r="WTV838" s="399"/>
      <c r="WTW838" s="399"/>
      <c r="WTX838" s="399"/>
      <c r="WTY838" s="399"/>
      <c r="WTZ838" s="399"/>
      <c r="WUA838" s="399"/>
      <c r="WUB838" s="399"/>
      <c r="WUC838" s="399"/>
      <c r="WUD838" s="399"/>
      <c r="WUE838" s="399"/>
      <c r="WUF838" s="399"/>
      <c r="WUG838" s="399"/>
      <c r="WUH838" s="399"/>
      <c r="WUI838" s="399"/>
      <c r="WUJ838" s="399"/>
      <c r="WUK838" s="399"/>
      <c r="WUL838" s="399"/>
      <c r="WUM838" s="399"/>
      <c r="WUN838" s="399"/>
      <c r="WUO838" s="399"/>
      <c r="WUP838" s="399"/>
      <c r="WUQ838" s="399"/>
      <c r="WUR838" s="399"/>
      <c r="WUS838" s="399"/>
      <c r="WUT838" s="399"/>
      <c r="WUU838" s="399"/>
      <c r="WUV838" s="399"/>
      <c r="WUW838" s="399"/>
      <c r="WUX838" s="399"/>
      <c r="WUY838" s="399"/>
      <c r="WUZ838" s="399"/>
      <c r="WVA838" s="399"/>
      <c r="WVB838" s="399"/>
      <c r="WVC838" s="399"/>
      <c r="WVD838" s="399"/>
      <c r="WVE838" s="399"/>
      <c r="WVF838" s="399"/>
      <c r="WVG838" s="399"/>
      <c r="WVH838" s="399"/>
      <c r="WVI838" s="399"/>
      <c r="WVJ838" s="399"/>
      <c r="WVK838" s="399"/>
      <c r="WVL838" s="399"/>
      <c r="WVM838" s="399"/>
      <c r="WVN838" s="399"/>
      <c r="WVO838" s="399"/>
      <c r="WVP838" s="399"/>
      <c r="WVQ838" s="399"/>
      <c r="WVR838" s="399"/>
      <c r="WVS838" s="399"/>
      <c r="WVT838" s="399"/>
      <c r="WVU838" s="399"/>
      <c r="WVV838" s="399"/>
      <c r="WVW838" s="399"/>
      <c r="WVX838" s="399"/>
      <c r="WVY838" s="399"/>
      <c r="WVZ838" s="399"/>
      <c r="WWA838" s="399"/>
      <c r="WWB838" s="399"/>
      <c r="WWC838" s="399"/>
      <c r="WWD838" s="399"/>
      <c r="WWE838" s="399"/>
      <c r="WWF838" s="399"/>
      <c r="WWG838" s="399"/>
      <c r="WWH838" s="399"/>
      <c r="WWI838" s="399"/>
      <c r="WWJ838" s="399"/>
      <c r="WWK838" s="399"/>
      <c r="WWL838" s="399"/>
      <c r="WWM838" s="399"/>
      <c r="WWN838" s="399"/>
      <c r="WWO838" s="399"/>
      <c r="WWP838" s="399"/>
      <c r="WWQ838" s="399"/>
      <c r="WWR838" s="399"/>
      <c r="WWS838" s="399"/>
      <c r="WWT838" s="399"/>
      <c r="WWU838" s="399"/>
      <c r="WWV838" s="399"/>
      <c r="WWW838" s="399"/>
      <c r="WWX838" s="399"/>
      <c r="WWY838" s="399"/>
      <c r="WWZ838" s="399"/>
      <c r="WXA838" s="399"/>
      <c r="WXB838" s="399"/>
      <c r="WXC838" s="399"/>
      <c r="WXD838" s="399"/>
      <c r="WXE838" s="399"/>
      <c r="WXF838" s="399"/>
      <c r="WXG838" s="399"/>
      <c r="WXH838" s="399"/>
      <c r="WXI838" s="399"/>
      <c r="WXJ838" s="399"/>
      <c r="WXK838" s="399"/>
      <c r="WXL838" s="399"/>
      <c r="WXM838" s="399"/>
      <c r="WXN838" s="399"/>
      <c r="WXO838" s="399"/>
      <c r="WXP838" s="399"/>
      <c r="WXQ838" s="399"/>
      <c r="WXR838" s="399"/>
      <c r="WXS838" s="399"/>
      <c r="WXT838" s="399"/>
      <c r="WXU838" s="399"/>
      <c r="WXV838" s="399"/>
      <c r="WXW838" s="399"/>
      <c r="WXX838" s="399"/>
      <c r="WXY838" s="399"/>
      <c r="WXZ838" s="399"/>
    </row>
    <row r="839" spans="2:16198" ht="35.25" x14ac:dyDescent="0.5">
      <c r="B839" s="400">
        <v>13</v>
      </c>
      <c r="C839" s="378" t="s">
        <v>13027</v>
      </c>
      <c r="D839" s="372">
        <v>1969</v>
      </c>
      <c r="E839" s="372"/>
      <c r="F839" s="358" t="s">
        <v>17189</v>
      </c>
      <c r="G839" s="372">
        <v>2</v>
      </c>
      <c r="H839" s="372">
        <v>3</v>
      </c>
      <c r="I839" s="373">
        <v>1343.5</v>
      </c>
      <c r="J839" s="373">
        <v>919.2</v>
      </c>
      <c r="K839" s="373">
        <v>919.2</v>
      </c>
      <c r="L839" s="364">
        <v>57</v>
      </c>
      <c r="M839" s="372" t="s">
        <v>17048</v>
      </c>
      <c r="N839" s="372" t="s">
        <v>17086</v>
      </c>
      <c r="O839" s="372" t="s">
        <v>17052</v>
      </c>
      <c r="P839" s="373">
        <v>5747868.4900000002</v>
      </c>
      <c r="Q839" s="376"/>
      <c r="R839" s="373">
        <v>4850776.84</v>
      </c>
      <c r="S839" s="373">
        <v>255304.04</v>
      </c>
      <c r="T839" s="373">
        <f>P839-R839-S839</f>
        <v>641787.61000000034</v>
      </c>
      <c r="U839" s="359">
        <f t="shared" si="477"/>
        <v>4278.2794864160778</v>
      </c>
      <c r="V839" s="376">
        <v>6181.6327502791219</v>
      </c>
    </row>
    <row r="840" spans="2:16198" s="398" customFormat="1" ht="35.25" x14ac:dyDescent="0.5">
      <c r="B840" s="367" t="s">
        <v>342</v>
      </c>
      <c r="C840" s="385"/>
      <c r="D840" s="358" t="s">
        <v>17026</v>
      </c>
      <c r="E840" s="358" t="s">
        <v>17026</v>
      </c>
      <c r="F840" s="358" t="s">
        <v>17026</v>
      </c>
      <c r="G840" s="358" t="s">
        <v>17026</v>
      </c>
      <c r="H840" s="358" t="s">
        <v>17026</v>
      </c>
      <c r="I840" s="363">
        <f>I841</f>
        <v>642.9</v>
      </c>
      <c r="J840" s="363">
        <f t="shared" ref="J840:L840" si="484">J841</f>
        <v>437.2</v>
      </c>
      <c r="K840" s="363">
        <f t="shared" si="484"/>
        <v>437.2</v>
      </c>
      <c r="L840" s="364">
        <f t="shared" si="484"/>
        <v>24</v>
      </c>
      <c r="M840" s="358" t="s">
        <v>17026</v>
      </c>
      <c r="N840" s="358" t="s">
        <v>17026</v>
      </c>
      <c r="O840" s="361" t="s">
        <v>17026</v>
      </c>
      <c r="P840" s="365">
        <f>P841</f>
        <v>5975409.9800000004</v>
      </c>
      <c r="Q840" s="365">
        <f t="shared" ref="Q840:T840" si="485">Q841</f>
        <v>0</v>
      </c>
      <c r="R840" s="363">
        <f t="shared" si="485"/>
        <v>5211830.43</v>
      </c>
      <c r="S840" s="363">
        <f t="shared" si="485"/>
        <v>274306.86</v>
      </c>
      <c r="T840" s="363">
        <f t="shared" si="485"/>
        <v>489272.69000000076</v>
      </c>
      <c r="U840" s="359">
        <f t="shared" si="477"/>
        <v>9294.4625602737597</v>
      </c>
      <c r="V840" s="376">
        <f>V841</f>
        <v>10976.133146679111</v>
      </c>
      <c r="W840" s="399"/>
      <c r="X840" s="399"/>
      <c r="Y840" s="399"/>
      <c r="Z840" s="399"/>
      <c r="AA840" s="399"/>
      <c r="AB840" s="399"/>
      <c r="AC840" s="399"/>
      <c r="AD840" s="399"/>
      <c r="AE840" s="399"/>
      <c r="AF840" s="399"/>
      <c r="AG840" s="399"/>
      <c r="AH840" s="399"/>
      <c r="AI840" s="399"/>
      <c r="AJ840" s="399"/>
      <c r="AK840" s="399"/>
      <c r="AL840" s="399"/>
      <c r="AM840" s="399"/>
      <c r="AN840" s="399"/>
      <c r="AO840" s="399"/>
      <c r="AP840" s="399"/>
      <c r="AQ840" s="399"/>
      <c r="AR840" s="399"/>
      <c r="AS840" s="399"/>
      <c r="AT840" s="399"/>
      <c r="AU840" s="399"/>
      <c r="AV840" s="399"/>
      <c r="AW840" s="399"/>
      <c r="AX840" s="399"/>
      <c r="AY840" s="399"/>
      <c r="AZ840" s="399"/>
      <c r="BA840" s="399"/>
      <c r="BB840" s="399"/>
      <c r="BC840" s="399"/>
      <c r="BD840" s="399"/>
      <c r="BE840" s="399"/>
      <c r="BF840" s="399"/>
      <c r="BG840" s="399"/>
      <c r="BH840" s="399"/>
      <c r="BI840" s="399"/>
      <c r="BJ840" s="399"/>
      <c r="BK840" s="399"/>
      <c r="BL840" s="399"/>
      <c r="BM840" s="399"/>
      <c r="BN840" s="399"/>
      <c r="BO840" s="399"/>
      <c r="BP840" s="399"/>
      <c r="BQ840" s="399"/>
      <c r="BR840" s="399"/>
      <c r="BS840" s="399"/>
      <c r="BT840" s="399"/>
      <c r="BU840" s="399"/>
      <c r="BV840" s="399"/>
      <c r="BW840" s="399"/>
      <c r="BX840" s="399"/>
      <c r="BY840" s="399"/>
      <c r="BZ840" s="399"/>
      <c r="CA840" s="399"/>
      <c r="CB840" s="399"/>
      <c r="CC840" s="399"/>
      <c r="CD840" s="399"/>
      <c r="CE840" s="399"/>
      <c r="CF840" s="399"/>
      <c r="CG840" s="399"/>
      <c r="CH840" s="399"/>
      <c r="CI840" s="399"/>
      <c r="CJ840" s="399"/>
      <c r="CK840" s="399"/>
      <c r="CL840" s="399"/>
      <c r="CM840" s="399"/>
      <c r="CN840" s="399"/>
      <c r="CO840" s="399"/>
      <c r="CP840" s="399"/>
      <c r="CQ840" s="399"/>
      <c r="CR840" s="399"/>
      <c r="CS840" s="399"/>
      <c r="CT840" s="399"/>
      <c r="CU840" s="399"/>
      <c r="CV840" s="399"/>
      <c r="CW840" s="399"/>
      <c r="CX840" s="399"/>
      <c r="CY840" s="399"/>
      <c r="CZ840" s="399"/>
      <c r="DA840" s="399"/>
      <c r="DB840" s="399"/>
      <c r="DC840" s="399"/>
      <c r="DD840" s="399"/>
      <c r="DE840" s="399"/>
      <c r="DF840" s="399"/>
      <c r="DG840" s="399"/>
      <c r="DH840" s="399"/>
      <c r="DI840" s="399"/>
      <c r="DJ840" s="399"/>
      <c r="DK840" s="399"/>
      <c r="DL840" s="399"/>
      <c r="DM840" s="399"/>
      <c r="DN840" s="399"/>
      <c r="DO840" s="399"/>
      <c r="DP840" s="399"/>
      <c r="DQ840" s="399"/>
      <c r="DR840" s="399"/>
      <c r="DS840" s="399"/>
      <c r="DT840" s="399"/>
      <c r="DU840" s="399"/>
      <c r="DV840" s="399"/>
      <c r="DW840" s="399"/>
      <c r="DX840" s="399"/>
      <c r="DY840" s="399"/>
      <c r="DZ840" s="399"/>
      <c r="EA840" s="399"/>
      <c r="EB840" s="399"/>
      <c r="EC840" s="399"/>
      <c r="ED840" s="399"/>
      <c r="EE840" s="399"/>
      <c r="EF840" s="399"/>
      <c r="EG840" s="399"/>
      <c r="EH840" s="399"/>
      <c r="EI840" s="399"/>
      <c r="EJ840" s="399"/>
      <c r="EK840" s="399"/>
      <c r="EL840" s="399"/>
      <c r="EM840" s="399"/>
      <c r="EN840" s="399"/>
      <c r="EO840" s="399"/>
      <c r="EP840" s="399"/>
      <c r="EQ840" s="399"/>
      <c r="ER840" s="399"/>
      <c r="ES840" s="399"/>
      <c r="ET840" s="399"/>
      <c r="EU840" s="399"/>
      <c r="EV840" s="399"/>
      <c r="EW840" s="399"/>
      <c r="EX840" s="399"/>
      <c r="EY840" s="399"/>
      <c r="EZ840" s="399"/>
      <c r="FA840" s="399"/>
      <c r="FB840" s="399"/>
      <c r="FC840" s="399"/>
      <c r="FD840" s="399"/>
      <c r="FE840" s="399"/>
      <c r="FF840" s="399"/>
      <c r="FG840" s="399"/>
      <c r="FH840" s="399"/>
      <c r="FI840" s="399"/>
      <c r="FJ840" s="399"/>
      <c r="FK840" s="399"/>
      <c r="FL840" s="399"/>
      <c r="FM840" s="399"/>
      <c r="FN840" s="399"/>
      <c r="FO840" s="399"/>
      <c r="FP840" s="399"/>
      <c r="FQ840" s="399"/>
      <c r="FR840" s="399"/>
      <c r="FS840" s="399"/>
      <c r="FT840" s="399"/>
      <c r="FU840" s="399"/>
      <c r="FV840" s="399"/>
      <c r="FW840" s="399"/>
      <c r="FX840" s="399"/>
      <c r="FY840" s="399"/>
      <c r="FZ840" s="399"/>
      <c r="GA840" s="399"/>
      <c r="GB840" s="399"/>
      <c r="GC840" s="399"/>
      <c r="GD840" s="399"/>
      <c r="GE840" s="399"/>
      <c r="GF840" s="399"/>
      <c r="GG840" s="399"/>
      <c r="GH840" s="399"/>
      <c r="GI840" s="399"/>
      <c r="GJ840" s="399"/>
      <c r="GK840" s="399"/>
      <c r="GL840" s="399"/>
      <c r="GM840" s="399"/>
      <c r="GN840" s="399"/>
      <c r="GO840" s="399"/>
      <c r="GP840" s="399"/>
      <c r="GQ840" s="399"/>
      <c r="GR840" s="399"/>
      <c r="GS840" s="399"/>
      <c r="GT840" s="399"/>
      <c r="GU840" s="399"/>
      <c r="GV840" s="399"/>
      <c r="GW840" s="399"/>
      <c r="GX840" s="399"/>
      <c r="GY840" s="399"/>
      <c r="GZ840" s="399"/>
      <c r="HA840" s="399"/>
      <c r="HB840" s="399"/>
      <c r="HC840" s="399"/>
      <c r="HD840" s="399"/>
      <c r="HE840" s="399"/>
      <c r="HF840" s="399"/>
      <c r="HG840" s="399"/>
      <c r="HH840" s="399"/>
      <c r="HI840" s="399"/>
      <c r="HJ840" s="399"/>
      <c r="HK840" s="399"/>
      <c r="HL840" s="399"/>
      <c r="HM840" s="399"/>
      <c r="HN840" s="399"/>
      <c r="HO840" s="399"/>
      <c r="HP840" s="399"/>
      <c r="HQ840" s="399"/>
      <c r="HR840" s="399"/>
      <c r="HS840" s="399"/>
      <c r="HT840" s="399"/>
      <c r="HU840" s="399"/>
      <c r="HV840" s="399"/>
      <c r="HW840" s="399"/>
      <c r="HX840" s="399"/>
      <c r="HY840" s="399"/>
      <c r="HZ840" s="399"/>
      <c r="IA840" s="399"/>
      <c r="IB840" s="399"/>
      <c r="IC840" s="399"/>
      <c r="ID840" s="399"/>
      <c r="IE840" s="399"/>
      <c r="IF840" s="399"/>
      <c r="IG840" s="399"/>
      <c r="IH840" s="399"/>
      <c r="II840" s="399"/>
      <c r="IJ840" s="399"/>
      <c r="IK840" s="399"/>
      <c r="IL840" s="399"/>
      <c r="IM840" s="399"/>
      <c r="IN840" s="399"/>
      <c r="IO840" s="399"/>
      <c r="IP840" s="399"/>
      <c r="IQ840" s="399"/>
      <c r="IR840" s="399"/>
      <c r="IS840" s="399"/>
      <c r="IT840" s="399"/>
      <c r="IU840" s="399"/>
      <c r="IV840" s="399"/>
      <c r="IW840" s="399"/>
      <c r="IX840" s="399"/>
      <c r="IY840" s="399"/>
      <c r="IZ840" s="399"/>
      <c r="JA840" s="399"/>
      <c r="JB840" s="399"/>
      <c r="JC840" s="399"/>
      <c r="JD840" s="399"/>
      <c r="JE840" s="399"/>
      <c r="JF840" s="399"/>
      <c r="JG840" s="399"/>
      <c r="JH840" s="399"/>
      <c r="JI840" s="399"/>
      <c r="JJ840" s="399"/>
      <c r="JK840" s="399"/>
      <c r="JL840" s="399"/>
      <c r="JM840" s="399"/>
      <c r="JN840" s="399"/>
      <c r="JO840" s="399"/>
      <c r="JP840" s="399"/>
      <c r="JQ840" s="399"/>
      <c r="JR840" s="399"/>
      <c r="JS840" s="399"/>
      <c r="JT840" s="399"/>
      <c r="JU840" s="399"/>
      <c r="JV840" s="399"/>
      <c r="JW840" s="399"/>
      <c r="JX840" s="399"/>
      <c r="JY840" s="399"/>
      <c r="JZ840" s="399"/>
      <c r="KA840" s="399"/>
      <c r="KB840" s="399"/>
      <c r="KC840" s="399"/>
      <c r="KD840" s="399"/>
      <c r="KE840" s="399"/>
      <c r="KF840" s="399"/>
      <c r="KG840" s="399"/>
      <c r="KH840" s="399"/>
      <c r="KI840" s="399"/>
      <c r="KJ840" s="399"/>
      <c r="KK840" s="399"/>
      <c r="KL840" s="399"/>
      <c r="KM840" s="399"/>
      <c r="KN840" s="399"/>
      <c r="KO840" s="399"/>
      <c r="KP840" s="399"/>
      <c r="KQ840" s="399"/>
      <c r="KR840" s="399"/>
      <c r="KS840" s="399"/>
      <c r="KT840" s="399"/>
      <c r="KU840" s="399"/>
      <c r="KV840" s="399"/>
      <c r="KW840" s="399"/>
      <c r="KX840" s="399"/>
      <c r="KY840" s="399"/>
      <c r="KZ840" s="399"/>
      <c r="LA840" s="399"/>
      <c r="LB840" s="399"/>
      <c r="LC840" s="399"/>
      <c r="LD840" s="399"/>
      <c r="LE840" s="399"/>
      <c r="LF840" s="399"/>
      <c r="LG840" s="399"/>
      <c r="LH840" s="399"/>
      <c r="LI840" s="399"/>
      <c r="LJ840" s="399"/>
      <c r="LK840" s="399"/>
      <c r="LL840" s="399"/>
      <c r="LM840" s="399"/>
      <c r="LN840" s="399"/>
      <c r="LO840" s="399"/>
      <c r="LP840" s="399"/>
      <c r="LQ840" s="399"/>
      <c r="LR840" s="399"/>
      <c r="LS840" s="399"/>
      <c r="LT840" s="399"/>
      <c r="LU840" s="399"/>
      <c r="LV840" s="399"/>
      <c r="LW840" s="399"/>
      <c r="LX840" s="399"/>
      <c r="LY840" s="399"/>
      <c r="LZ840" s="399"/>
      <c r="MA840" s="399"/>
      <c r="MB840" s="399"/>
      <c r="MC840" s="399"/>
      <c r="MD840" s="399"/>
      <c r="ME840" s="399"/>
      <c r="MF840" s="399"/>
      <c r="MG840" s="399"/>
      <c r="MH840" s="399"/>
      <c r="MI840" s="399"/>
      <c r="MJ840" s="399"/>
      <c r="MK840" s="399"/>
      <c r="ML840" s="399"/>
      <c r="MM840" s="399"/>
      <c r="MN840" s="399"/>
      <c r="MO840" s="399"/>
      <c r="MP840" s="399"/>
      <c r="MQ840" s="399"/>
      <c r="MR840" s="399"/>
      <c r="MS840" s="399"/>
      <c r="MT840" s="399"/>
      <c r="MU840" s="399"/>
      <c r="MV840" s="399"/>
      <c r="MW840" s="399"/>
      <c r="MX840" s="399"/>
      <c r="MY840" s="399"/>
      <c r="MZ840" s="399"/>
      <c r="NA840" s="399"/>
      <c r="NB840" s="399"/>
      <c r="NC840" s="399"/>
      <c r="ND840" s="399"/>
      <c r="NE840" s="399"/>
      <c r="NF840" s="399"/>
      <c r="NG840" s="399"/>
      <c r="NH840" s="399"/>
      <c r="NI840" s="399"/>
      <c r="NJ840" s="399"/>
      <c r="NK840" s="399"/>
      <c r="NL840" s="399"/>
      <c r="NM840" s="399"/>
      <c r="NN840" s="399"/>
      <c r="NO840" s="399"/>
      <c r="NP840" s="399"/>
      <c r="NQ840" s="399"/>
      <c r="NR840" s="399"/>
      <c r="NS840" s="399"/>
      <c r="NT840" s="399"/>
      <c r="NU840" s="399"/>
      <c r="NV840" s="399"/>
      <c r="NW840" s="399"/>
      <c r="NX840" s="399"/>
      <c r="NY840" s="399"/>
      <c r="NZ840" s="399"/>
      <c r="OA840" s="399"/>
      <c r="OB840" s="399"/>
      <c r="OC840" s="399"/>
      <c r="OD840" s="399"/>
      <c r="OE840" s="399"/>
      <c r="OF840" s="399"/>
      <c r="OG840" s="399"/>
      <c r="OH840" s="399"/>
      <c r="OI840" s="399"/>
      <c r="OJ840" s="399"/>
      <c r="OK840" s="399"/>
      <c r="OL840" s="399"/>
      <c r="OM840" s="399"/>
      <c r="ON840" s="399"/>
      <c r="OO840" s="399"/>
      <c r="OP840" s="399"/>
      <c r="OQ840" s="399"/>
      <c r="OR840" s="399"/>
      <c r="OS840" s="399"/>
      <c r="OT840" s="399"/>
      <c r="OU840" s="399"/>
      <c r="OV840" s="399"/>
      <c r="OW840" s="399"/>
      <c r="OX840" s="399"/>
      <c r="OY840" s="399"/>
      <c r="OZ840" s="399"/>
      <c r="PA840" s="399"/>
      <c r="PB840" s="399"/>
      <c r="PC840" s="399"/>
      <c r="PD840" s="399"/>
      <c r="PE840" s="399"/>
      <c r="PF840" s="399"/>
      <c r="PG840" s="399"/>
      <c r="PH840" s="399"/>
      <c r="PI840" s="399"/>
      <c r="PJ840" s="399"/>
      <c r="PK840" s="399"/>
      <c r="PL840" s="399"/>
      <c r="PM840" s="399"/>
      <c r="PN840" s="399"/>
      <c r="PO840" s="399"/>
      <c r="PP840" s="399"/>
      <c r="PQ840" s="399"/>
      <c r="PR840" s="399"/>
      <c r="PS840" s="399"/>
      <c r="PT840" s="399"/>
      <c r="PU840" s="399"/>
      <c r="PV840" s="399"/>
      <c r="PW840" s="399"/>
      <c r="PX840" s="399"/>
      <c r="PY840" s="399"/>
      <c r="PZ840" s="399"/>
      <c r="QA840" s="399"/>
      <c r="QB840" s="399"/>
      <c r="QC840" s="399"/>
      <c r="QD840" s="399"/>
      <c r="QE840" s="399"/>
      <c r="QF840" s="399"/>
      <c r="QG840" s="399"/>
      <c r="QH840" s="399"/>
      <c r="QI840" s="399"/>
      <c r="QJ840" s="399"/>
      <c r="QK840" s="399"/>
      <c r="QL840" s="399"/>
      <c r="QM840" s="399"/>
      <c r="QN840" s="399"/>
      <c r="QO840" s="399"/>
      <c r="QP840" s="399"/>
      <c r="QQ840" s="399"/>
      <c r="QR840" s="399"/>
      <c r="QS840" s="399"/>
      <c r="QT840" s="399"/>
      <c r="QU840" s="399"/>
      <c r="QV840" s="399"/>
      <c r="QW840" s="399"/>
      <c r="QX840" s="399"/>
      <c r="QY840" s="399"/>
      <c r="QZ840" s="399"/>
      <c r="RA840" s="399"/>
      <c r="RB840" s="399"/>
      <c r="RC840" s="399"/>
      <c r="RD840" s="399"/>
      <c r="RE840" s="399"/>
      <c r="RF840" s="399"/>
      <c r="RG840" s="399"/>
      <c r="RH840" s="399"/>
      <c r="RI840" s="399"/>
      <c r="RJ840" s="399"/>
      <c r="RK840" s="399"/>
      <c r="RL840" s="399"/>
      <c r="RM840" s="399"/>
      <c r="RN840" s="399"/>
      <c r="RO840" s="399"/>
      <c r="RP840" s="399"/>
      <c r="RQ840" s="399"/>
      <c r="RR840" s="399"/>
      <c r="RS840" s="399"/>
      <c r="RT840" s="399"/>
      <c r="RU840" s="399"/>
      <c r="RV840" s="399"/>
      <c r="RW840" s="399"/>
      <c r="RX840" s="399"/>
      <c r="RY840" s="399"/>
      <c r="RZ840" s="399"/>
      <c r="SA840" s="399"/>
      <c r="SB840" s="399"/>
      <c r="SC840" s="399"/>
      <c r="SD840" s="399"/>
      <c r="SE840" s="399"/>
      <c r="SF840" s="399"/>
      <c r="SG840" s="399"/>
      <c r="SH840" s="399"/>
      <c r="SI840" s="399"/>
      <c r="SJ840" s="399"/>
      <c r="SK840" s="399"/>
      <c r="SL840" s="399"/>
      <c r="SM840" s="399"/>
      <c r="SN840" s="399"/>
      <c r="SO840" s="399"/>
      <c r="SP840" s="399"/>
      <c r="SQ840" s="399"/>
      <c r="SR840" s="399"/>
      <c r="SS840" s="399"/>
      <c r="ST840" s="399"/>
      <c r="SU840" s="399"/>
      <c r="SV840" s="399"/>
      <c r="SW840" s="399"/>
      <c r="SX840" s="399"/>
      <c r="SY840" s="399"/>
      <c r="SZ840" s="399"/>
      <c r="TA840" s="399"/>
      <c r="TB840" s="399"/>
      <c r="TC840" s="399"/>
      <c r="TD840" s="399"/>
      <c r="TE840" s="399"/>
      <c r="TF840" s="399"/>
      <c r="TG840" s="399"/>
      <c r="TH840" s="399"/>
      <c r="TI840" s="399"/>
      <c r="TJ840" s="399"/>
      <c r="TK840" s="399"/>
      <c r="TL840" s="399"/>
      <c r="TM840" s="399"/>
      <c r="TN840" s="399"/>
      <c r="TO840" s="399"/>
      <c r="TP840" s="399"/>
      <c r="TQ840" s="399"/>
      <c r="TR840" s="399"/>
      <c r="TS840" s="399"/>
      <c r="TT840" s="399"/>
      <c r="TU840" s="399"/>
      <c r="TV840" s="399"/>
      <c r="TW840" s="399"/>
      <c r="TX840" s="399"/>
      <c r="TY840" s="399"/>
      <c r="TZ840" s="399"/>
      <c r="UA840" s="399"/>
      <c r="UB840" s="399"/>
      <c r="UC840" s="399"/>
      <c r="UD840" s="399"/>
      <c r="UE840" s="399"/>
      <c r="UF840" s="399"/>
      <c r="UG840" s="399"/>
      <c r="UH840" s="399"/>
      <c r="UI840" s="399"/>
      <c r="UJ840" s="399"/>
      <c r="UK840" s="399"/>
      <c r="UL840" s="399"/>
      <c r="UM840" s="399"/>
      <c r="UN840" s="399"/>
      <c r="UO840" s="399"/>
      <c r="UP840" s="399"/>
      <c r="UQ840" s="399"/>
      <c r="UR840" s="399"/>
      <c r="US840" s="399"/>
      <c r="UT840" s="399"/>
      <c r="UU840" s="399"/>
      <c r="UV840" s="399"/>
      <c r="UW840" s="399"/>
      <c r="UX840" s="399"/>
      <c r="UY840" s="399"/>
      <c r="UZ840" s="399"/>
      <c r="VA840" s="399"/>
      <c r="VB840" s="399"/>
      <c r="VC840" s="399"/>
      <c r="VD840" s="399"/>
      <c r="VE840" s="399"/>
      <c r="VF840" s="399"/>
      <c r="VG840" s="399"/>
      <c r="VH840" s="399"/>
      <c r="VI840" s="399"/>
      <c r="VJ840" s="399"/>
      <c r="VK840" s="399"/>
      <c r="VL840" s="399"/>
      <c r="VM840" s="399"/>
      <c r="VN840" s="399"/>
      <c r="VO840" s="399"/>
      <c r="VP840" s="399"/>
      <c r="VQ840" s="399"/>
      <c r="VR840" s="399"/>
      <c r="VS840" s="399"/>
      <c r="VT840" s="399"/>
      <c r="VU840" s="399"/>
      <c r="VV840" s="399"/>
      <c r="VW840" s="399"/>
      <c r="VX840" s="399"/>
      <c r="VY840" s="399"/>
      <c r="VZ840" s="399"/>
      <c r="WA840" s="399"/>
      <c r="WB840" s="399"/>
      <c r="WC840" s="399"/>
      <c r="WD840" s="399"/>
      <c r="WE840" s="399"/>
      <c r="WF840" s="399"/>
      <c r="WG840" s="399"/>
      <c r="WH840" s="399"/>
      <c r="WI840" s="399"/>
      <c r="WJ840" s="399"/>
      <c r="WK840" s="399"/>
      <c r="WL840" s="399"/>
      <c r="WM840" s="399"/>
      <c r="WN840" s="399"/>
      <c r="WO840" s="399"/>
      <c r="WP840" s="399"/>
      <c r="WQ840" s="399"/>
      <c r="WR840" s="399"/>
      <c r="WS840" s="399"/>
      <c r="WT840" s="399"/>
      <c r="WU840" s="399"/>
      <c r="WV840" s="399"/>
      <c r="WW840" s="399"/>
      <c r="WX840" s="399"/>
      <c r="WY840" s="399"/>
      <c r="WZ840" s="399"/>
      <c r="XA840" s="399"/>
      <c r="XB840" s="399"/>
      <c r="XC840" s="399"/>
      <c r="XD840" s="399"/>
      <c r="XE840" s="399"/>
      <c r="XF840" s="399"/>
      <c r="XG840" s="399"/>
      <c r="XH840" s="399"/>
      <c r="XI840" s="399"/>
      <c r="XJ840" s="399"/>
      <c r="XK840" s="399"/>
      <c r="XL840" s="399"/>
      <c r="XM840" s="399"/>
      <c r="XN840" s="399"/>
      <c r="XO840" s="399"/>
      <c r="XP840" s="399"/>
      <c r="XQ840" s="399"/>
      <c r="XR840" s="399"/>
      <c r="XS840" s="399"/>
      <c r="XT840" s="399"/>
      <c r="XU840" s="399"/>
      <c r="XV840" s="399"/>
      <c r="XW840" s="399"/>
      <c r="XX840" s="399"/>
      <c r="XY840" s="399"/>
      <c r="XZ840" s="399"/>
      <c r="YA840" s="399"/>
      <c r="YB840" s="399"/>
      <c r="YC840" s="399"/>
      <c r="YD840" s="399"/>
      <c r="YE840" s="399"/>
      <c r="YF840" s="399"/>
      <c r="YG840" s="399"/>
      <c r="YH840" s="399"/>
      <c r="YI840" s="399"/>
      <c r="YJ840" s="399"/>
      <c r="YK840" s="399"/>
      <c r="YL840" s="399"/>
      <c r="YM840" s="399"/>
      <c r="YN840" s="399"/>
      <c r="YO840" s="399"/>
      <c r="YP840" s="399"/>
      <c r="YQ840" s="399"/>
      <c r="YR840" s="399"/>
      <c r="YS840" s="399"/>
      <c r="YT840" s="399"/>
      <c r="YU840" s="399"/>
      <c r="YV840" s="399"/>
      <c r="YW840" s="399"/>
      <c r="YX840" s="399"/>
      <c r="YY840" s="399"/>
      <c r="YZ840" s="399"/>
      <c r="ZA840" s="399"/>
      <c r="ZB840" s="399"/>
      <c r="ZC840" s="399"/>
      <c r="ZD840" s="399"/>
      <c r="ZE840" s="399"/>
      <c r="ZF840" s="399"/>
      <c r="ZG840" s="399"/>
      <c r="ZH840" s="399"/>
      <c r="ZI840" s="399"/>
      <c r="ZJ840" s="399"/>
      <c r="ZK840" s="399"/>
      <c r="ZL840" s="399"/>
      <c r="ZM840" s="399"/>
      <c r="ZN840" s="399"/>
      <c r="ZO840" s="399"/>
      <c r="ZP840" s="399"/>
      <c r="ZQ840" s="399"/>
      <c r="ZR840" s="399"/>
      <c r="ZS840" s="399"/>
      <c r="ZT840" s="399"/>
      <c r="ZU840" s="399"/>
      <c r="ZV840" s="399"/>
      <c r="ZW840" s="399"/>
      <c r="ZX840" s="399"/>
      <c r="ZY840" s="399"/>
      <c r="ZZ840" s="399"/>
      <c r="AAA840" s="399"/>
      <c r="AAB840" s="399"/>
      <c r="AAC840" s="399"/>
      <c r="AAD840" s="399"/>
      <c r="AAE840" s="399"/>
      <c r="AAF840" s="399"/>
      <c r="AAG840" s="399"/>
      <c r="AAH840" s="399"/>
      <c r="AAI840" s="399"/>
      <c r="AAJ840" s="399"/>
      <c r="AAK840" s="399"/>
      <c r="AAL840" s="399"/>
      <c r="AAM840" s="399"/>
      <c r="AAN840" s="399"/>
      <c r="AAO840" s="399"/>
      <c r="AAP840" s="399"/>
      <c r="AAQ840" s="399"/>
      <c r="AAR840" s="399"/>
      <c r="AAS840" s="399"/>
      <c r="AAT840" s="399"/>
      <c r="AAU840" s="399"/>
      <c r="AAV840" s="399"/>
      <c r="AAW840" s="399"/>
      <c r="AAX840" s="399"/>
      <c r="AAY840" s="399"/>
      <c r="AAZ840" s="399"/>
      <c r="ABA840" s="399"/>
      <c r="ABB840" s="399"/>
      <c r="ABC840" s="399"/>
      <c r="ABD840" s="399"/>
      <c r="ABE840" s="399"/>
      <c r="ABF840" s="399"/>
      <c r="ABG840" s="399"/>
      <c r="ABH840" s="399"/>
      <c r="ABI840" s="399"/>
      <c r="ABJ840" s="399"/>
      <c r="ABK840" s="399"/>
      <c r="ABL840" s="399"/>
      <c r="ABM840" s="399"/>
      <c r="ABN840" s="399"/>
      <c r="ABO840" s="399"/>
      <c r="ABP840" s="399"/>
      <c r="ABQ840" s="399"/>
      <c r="ABR840" s="399"/>
      <c r="ABS840" s="399"/>
      <c r="ABT840" s="399"/>
      <c r="ABU840" s="399"/>
      <c r="ABV840" s="399"/>
      <c r="ABW840" s="399"/>
      <c r="ABX840" s="399"/>
      <c r="ABY840" s="399"/>
      <c r="ABZ840" s="399"/>
      <c r="ACA840" s="399"/>
      <c r="ACB840" s="399"/>
      <c r="ACC840" s="399"/>
      <c r="ACD840" s="399"/>
      <c r="ACE840" s="399"/>
      <c r="ACF840" s="399"/>
      <c r="ACG840" s="399"/>
      <c r="ACH840" s="399"/>
      <c r="ACI840" s="399"/>
      <c r="ACJ840" s="399"/>
      <c r="ACK840" s="399"/>
      <c r="ACL840" s="399"/>
      <c r="ACM840" s="399"/>
      <c r="ACN840" s="399"/>
      <c r="ACO840" s="399"/>
      <c r="ACP840" s="399"/>
      <c r="ACQ840" s="399"/>
      <c r="ACR840" s="399"/>
      <c r="ACS840" s="399"/>
      <c r="ACT840" s="399"/>
      <c r="ACU840" s="399"/>
      <c r="ACV840" s="399"/>
      <c r="ACW840" s="399"/>
      <c r="ACX840" s="399"/>
      <c r="ACY840" s="399"/>
      <c r="ACZ840" s="399"/>
      <c r="ADA840" s="399"/>
      <c r="ADB840" s="399"/>
      <c r="ADC840" s="399"/>
      <c r="ADD840" s="399"/>
      <c r="ADE840" s="399"/>
      <c r="ADF840" s="399"/>
      <c r="ADG840" s="399"/>
      <c r="ADH840" s="399"/>
      <c r="ADI840" s="399"/>
      <c r="ADJ840" s="399"/>
      <c r="ADK840" s="399"/>
      <c r="ADL840" s="399"/>
      <c r="ADM840" s="399"/>
      <c r="ADN840" s="399"/>
      <c r="ADO840" s="399"/>
      <c r="ADP840" s="399"/>
      <c r="ADQ840" s="399"/>
      <c r="ADR840" s="399"/>
      <c r="ADS840" s="399"/>
      <c r="ADT840" s="399"/>
      <c r="ADU840" s="399"/>
      <c r="ADV840" s="399"/>
      <c r="ADW840" s="399"/>
      <c r="ADX840" s="399"/>
      <c r="ADY840" s="399"/>
      <c r="ADZ840" s="399"/>
      <c r="AEA840" s="399"/>
      <c r="AEB840" s="399"/>
      <c r="AEC840" s="399"/>
      <c r="AED840" s="399"/>
      <c r="AEE840" s="399"/>
      <c r="AEF840" s="399"/>
      <c r="AEG840" s="399"/>
      <c r="AEH840" s="399"/>
      <c r="AEI840" s="399"/>
      <c r="AEJ840" s="399"/>
      <c r="AEK840" s="399"/>
      <c r="AEL840" s="399"/>
      <c r="AEM840" s="399"/>
      <c r="AEN840" s="399"/>
      <c r="AEO840" s="399"/>
      <c r="AEP840" s="399"/>
      <c r="AEQ840" s="399"/>
      <c r="AER840" s="399"/>
      <c r="AES840" s="399"/>
      <c r="AET840" s="399"/>
      <c r="AEU840" s="399"/>
      <c r="AEV840" s="399"/>
      <c r="AEW840" s="399"/>
      <c r="AEX840" s="399"/>
      <c r="AEY840" s="399"/>
      <c r="AEZ840" s="399"/>
      <c r="AFA840" s="399"/>
      <c r="AFB840" s="399"/>
      <c r="AFC840" s="399"/>
      <c r="AFD840" s="399"/>
      <c r="AFE840" s="399"/>
      <c r="AFF840" s="399"/>
      <c r="AFG840" s="399"/>
      <c r="AFH840" s="399"/>
      <c r="AFI840" s="399"/>
      <c r="AFJ840" s="399"/>
      <c r="AFK840" s="399"/>
      <c r="AFL840" s="399"/>
      <c r="AFM840" s="399"/>
      <c r="AFN840" s="399"/>
      <c r="AFO840" s="399"/>
      <c r="AFP840" s="399"/>
      <c r="AFQ840" s="399"/>
      <c r="AFR840" s="399"/>
      <c r="AFS840" s="399"/>
      <c r="AFT840" s="399"/>
      <c r="AFU840" s="399"/>
      <c r="AFV840" s="399"/>
      <c r="AFW840" s="399"/>
      <c r="AFX840" s="399"/>
      <c r="AFY840" s="399"/>
      <c r="AFZ840" s="399"/>
      <c r="AGA840" s="399"/>
      <c r="AGB840" s="399"/>
      <c r="AGC840" s="399"/>
      <c r="AGD840" s="399"/>
      <c r="AGE840" s="399"/>
      <c r="AGF840" s="399"/>
      <c r="AGG840" s="399"/>
      <c r="AGH840" s="399"/>
      <c r="AGI840" s="399"/>
      <c r="AGJ840" s="399"/>
      <c r="AGK840" s="399"/>
      <c r="AGL840" s="399"/>
      <c r="AGM840" s="399"/>
      <c r="AGN840" s="399"/>
      <c r="AGO840" s="399"/>
      <c r="AGP840" s="399"/>
      <c r="AGQ840" s="399"/>
      <c r="AGR840" s="399"/>
      <c r="AGS840" s="399"/>
      <c r="AGT840" s="399"/>
      <c r="AGU840" s="399"/>
      <c r="AGV840" s="399"/>
      <c r="AGW840" s="399"/>
      <c r="AGX840" s="399"/>
      <c r="AGY840" s="399"/>
      <c r="AGZ840" s="399"/>
      <c r="AHA840" s="399"/>
      <c r="AHB840" s="399"/>
      <c r="AHC840" s="399"/>
      <c r="AHD840" s="399"/>
      <c r="AHE840" s="399"/>
      <c r="AHF840" s="399"/>
      <c r="AHG840" s="399"/>
      <c r="AHH840" s="399"/>
      <c r="AHI840" s="399"/>
      <c r="AHJ840" s="399"/>
      <c r="AHK840" s="399"/>
      <c r="AHL840" s="399"/>
      <c r="AHM840" s="399"/>
      <c r="AHN840" s="399"/>
      <c r="AHO840" s="399"/>
      <c r="AHP840" s="399"/>
      <c r="AHQ840" s="399"/>
      <c r="AHR840" s="399"/>
      <c r="AHS840" s="399"/>
      <c r="AHT840" s="399"/>
      <c r="AHU840" s="399"/>
      <c r="AHV840" s="399"/>
      <c r="AHW840" s="399"/>
      <c r="AHX840" s="399"/>
      <c r="AHY840" s="399"/>
      <c r="AHZ840" s="399"/>
      <c r="AIA840" s="399"/>
      <c r="AIB840" s="399"/>
      <c r="AIC840" s="399"/>
      <c r="AID840" s="399"/>
      <c r="AIE840" s="399"/>
      <c r="AIF840" s="399"/>
      <c r="AIG840" s="399"/>
      <c r="AIH840" s="399"/>
      <c r="AII840" s="399"/>
      <c r="AIJ840" s="399"/>
      <c r="AIK840" s="399"/>
      <c r="AIL840" s="399"/>
      <c r="AIM840" s="399"/>
      <c r="AIN840" s="399"/>
      <c r="AIO840" s="399"/>
      <c r="AIP840" s="399"/>
      <c r="AIQ840" s="399"/>
      <c r="AIR840" s="399"/>
      <c r="AIS840" s="399"/>
      <c r="AIT840" s="399"/>
      <c r="AIU840" s="399"/>
      <c r="AIV840" s="399"/>
      <c r="AIW840" s="399"/>
      <c r="AIX840" s="399"/>
      <c r="AIY840" s="399"/>
      <c r="AIZ840" s="399"/>
      <c r="AJA840" s="399"/>
      <c r="AJB840" s="399"/>
      <c r="AJC840" s="399"/>
      <c r="AJD840" s="399"/>
      <c r="AJE840" s="399"/>
      <c r="AJF840" s="399"/>
      <c r="AJG840" s="399"/>
      <c r="AJH840" s="399"/>
      <c r="AJI840" s="399"/>
      <c r="AJJ840" s="399"/>
      <c r="AJK840" s="399"/>
      <c r="AJL840" s="399"/>
      <c r="AJM840" s="399"/>
      <c r="AJN840" s="399"/>
      <c r="AJO840" s="399"/>
      <c r="AJP840" s="399"/>
      <c r="AJQ840" s="399"/>
      <c r="AJR840" s="399"/>
      <c r="AJS840" s="399"/>
      <c r="AJT840" s="399"/>
      <c r="AJU840" s="399"/>
      <c r="AJV840" s="399"/>
      <c r="AJW840" s="399"/>
      <c r="AJX840" s="399"/>
      <c r="AJY840" s="399"/>
      <c r="AJZ840" s="399"/>
      <c r="AKA840" s="399"/>
      <c r="AKB840" s="399"/>
      <c r="AKC840" s="399"/>
      <c r="AKD840" s="399"/>
      <c r="AKE840" s="399"/>
      <c r="AKF840" s="399"/>
      <c r="AKG840" s="399"/>
      <c r="AKH840" s="399"/>
      <c r="AKI840" s="399"/>
      <c r="AKJ840" s="399"/>
      <c r="AKK840" s="399"/>
      <c r="AKL840" s="399"/>
      <c r="AKM840" s="399"/>
      <c r="AKN840" s="399"/>
      <c r="AKO840" s="399"/>
      <c r="AKP840" s="399"/>
      <c r="AKQ840" s="399"/>
      <c r="AKR840" s="399"/>
      <c r="AKS840" s="399"/>
      <c r="AKT840" s="399"/>
      <c r="AKU840" s="399"/>
      <c r="AKV840" s="399"/>
      <c r="AKW840" s="399"/>
      <c r="AKX840" s="399"/>
      <c r="AKY840" s="399"/>
      <c r="AKZ840" s="399"/>
      <c r="ALA840" s="399"/>
      <c r="ALB840" s="399"/>
      <c r="ALC840" s="399"/>
      <c r="ALD840" s="399"/>
      <c r="ALE840" s="399"/>
      <c r="ALF840" s="399"/>
      <c r="ALG840" s="399"/>
      <c r="ALH840" s="399"/>
      <c r="ALI840" s="399"/>
      <c r="ALJ840" s="399"/>
      <c r="ALK840" s="399"/>
      <c r="ALL840" s="399"/>
      <c r="ALM840" s="399"/>
      <c r="ALN840" s="399"/>
      <c r="ALO840" s="399"/>
      <c r="ALP840" s="399"/>
      <c r="ALQ840" s="399"/>
      <c r="ALR840" s="399"/>
      <c r="ALS840" s="399"/>
      <c r="ALT840" s="399"/>
      <c r="ALU840" s="399"/>
      <c r="ALV840" s="399"/>
      <c r="ALW840" s="399"/>
      <c r="ALX840" s="399"/>
      <c r="ALY840" s="399"/>
      <c r="ALZ840" s="399"/>
      <c r="AMA840" s="399"/>
      <c r="AMB840" s="399"/>
      <c r="AMC840" s="399"/>
      <c r="AMD840" s="399"/>
      <c r="AME840" s="399"/>
      <c r="AMF840" s="399"/>
      <c r="AMG840" s="399"/>
      <c r="AMH840" s="399"/>
      <c r="AMI840" s="399"/>
      <c r="AMJ840" s="399"/>
      <c r="AMK840" s="399"/>
      <c r="AML840" s="399"/>
      <c r="AMM840" s="399"/>
      <c r="AMN840" s="399"/>
      <c r="AMO840" s="399"/>
      <c r="AMP840" s="399"/>
      <c r="AMQ840" s="399"/>
      <c r="AMR840" s="399"/>
      <c r="AMS840" s="399"/>
      <c r="AMT840" s="399"/>
      <c r="AMU840" s="399"/>
      <c r="AMV840" s="399"/>
      <c r="AMW840" s="399"/>
      <c r="AMX840" s="399"/>
      <c r="AMY840" s="399"/>
      <c r="AMZ840" s="399"/>
      <c r="ANA840" s="399"/>
      <c r="ANB840" s="399"/>
      <c r="ANC840" s="399"/>
      <c r="AND840" s="399"/>
      <c r="ANE840" s="399"/>
      <c r="ANF840" s="399"/>
      <c r="ANG840" s="399"/>
      <c r="ANH840" s="399"/>
      <c r="ANI840" s="399"/>
      <c r="ANJ840" s="399"/>
      <c r="ANK840" s="399"/>
      <c r="ANL840" s="399"/>
      <c r="ANM840" s="399"/>
      <c r="ANN840" s="399"/>
      <c r="ANO840" s="399"/>
      <c r="ANP840" s="399"/>
      <c r="ANQ840" s="399"/>
      <c r="ANR840" s="399"/>
      <c r="ANS840" s="399"/>
      <c r="ANT840" s="399"/>
      <c r="ANU840" s="399"/>
      <c r="ANV840" s="399"/>
      <c r="ANW840" s="399"/>
      <c r="ANX840" s="399"/>
      <c r="ANY840" s="399"/>
      <c r="ANZ840" s="399"/>
      <c r="AOA840" s="399"/>
      <c r="AOB840" s="399"/>
      <c r="AOC840" s="399"/>
      <c r="AOD840" s="399"/>
      <c r="AOE840" s="399"/>
      <c r="AOF840" s="399"/>
      <c r="AOG840" s="399"/>
      <c r="AOH840" s="399"/>
      <c r="AOI840" s="399"/>
      <c r="AOJ840" s="399"/>
      <c r="AOK840" s="399"/>
      <c r="AOL840" s="399"/>
      <c r="AOM840" s="399"/>
      <c r="AON840" s="399"/>
      <c r="AOO840" s="399"/>
      <c r="AOP840" s="399"/>
      <c r="AOQ840" s="399"/>
      <c r="AOR840" s="399"/>
      <c r="AOS840" s="399"/>
      <c r="AOT840" s="399"/>
      <c r="AOU840" s="399"/>
      <c r="AOV840" s="399"/>
      <c r="AOW840" s="399"/>
      <c r="AOX840" s="399"/>
      <c r="AOY840" s="399"/>
      <c r="AOZ840" s="399"/>
      <c r="APA840" s="399"/>
      <c r="APB840" s="399"/>
      <c r="APC840" s="399"/>
      <c r="APD840" s="399"/>
      <c r="APE840" s="399"/>
      <c r="APF840" s="399"/>
      <c r="APG840" s="399"/>
      <c r="APH840" s="399"/>
      <c r="API840" s="399"/>
      <c r="APJ840" s="399"/>
      <c r="APK840" s="399"/>
      <c r="APL840" s="399"/>
      <c r="APM840" s="399"/>
      <c r="APN840" s="399"/>
      <c r="APO840" s="399"/>
      <c r="APP840" s="399"/>
      <c r="APQ840" s="399"/>
      <c r="APR840" s="399"/>
      <c r="APS840" s="399"/>
      <c r="APT840" s="399"/>
      <c r="APU840" s="399"/>
      <c r="APV840" s="399"/>
      <c r="APW840" s="399"/>
      <c r="APX840" s="399"/>
      <c r="APY840" s="399"/>
      <c r="APZ840" s="399"/>
      <c r="AQA840" s="399"/>
      <c r="AQB840" s="399"/>
      <c r="AQC840" s="399"/>
      <c r="AQD840" s="399"/>
      <c r="AQE840" s="399"/>
      <c r="AQF840" s="399"/>
      <c r="AQG840" s="399"/>
      <c r="AQH840" s="399"/>
      <c r="AQI840" s="399"/>
      <c r="AQJ840" s="399"/>
      <c r="AQK840" s="399"/>
      <c r="AQL840" s="399"/>
      <c r="AQM840" s="399"/>
      <c r="AQN840" s="399"/>
      <c r="AQO840" s="399"/>
      <c r="AQP840" s="399"/>
      <c r="AQQ840" s="399"/>
      <c r="AQR840" s="399"/>
      <c r="AQS840" s="399"/>
      <c r="AQT840" s="399"/>
      <c r="AQU840" s="399"/>
      <c r="AQV840" s="399"/>
      <c r="AQW840" s="399"/>
      <c r="AQX840" s="399"/>
      <c r="AQY840" s="399"/>
      <c r="AQZ840" s="399"/>
      <c r="ARA840" s="399"/>
      <c r="ARB840" s="399"/>
      <c r="ARC840" s="399"/>
      <c r="ARD840" s="399"/>
      <c r="ARE840" s="399"/>
      <c r="ARF840" s="399"/>
      <c r="ARG840" s="399"/>
      <c r="ARH840" s="399"/>
      <c r="ARI840" s="399"/>
      <c r="ARJ840" s="399"/>
      <c r="ARK840" s="399"/>
      <c r="ARL840" s="399"/>
      <c r="ARM840" s="399"/>
      <c r="ARN840" s="399"/>
      <c r="ARO840" s="399"/>
      <c r="ARP840" s="399"/>
      <c r="ARQ840" s="399"/>
      <c r="ARR840" s="399"/>
      <c r="ARS840" s="399"/>
      <c r="ART840" s="399"/>
      <c r="ARU840" s="399"/>
      <c r="ARV840" s="399"/>
      <c r="ARW840" s="399"/>
      <c r="ARX840" s="399"/>
      <c r="ARY840" s="399"/>
      <c r="ARZ840" s="399"/>
      <c r="ASA840" s="399"/>
      <c r="ASB840" s="399"/>
      <c r="ASC840" s="399"/>
      <c r="ASD840" s="399"/>
      <c r="ASE840" s="399"/>
      <c r="ASF840" s="399"/>
      <c r="ASG840" s="399"/>
      <c r="ASH840" s="399"/>
      <c r="ASI840" s="399"/>
      <c r="ASJ840" s="399"/>
      <c r="ASK840" s="399"/>
      <c r="ASL840" s="399"/>
      <c r="ASM840" s="399"/>
      <c r="ASN840" s="399"/>
      <c r="ASO840" s="399"/>
      <c r="ASP840" s="399"/>
      <c r="ASQ840" s="399"/>
      <c r="ASR840" s="399"/>
      <c r="ASS840" s="399"/>
      <c r="AST840" s="399"/>
      <c r="ASU840" s="399"/>
      <c r="ASV840" s="399"/>
      <c r="ASW840" s="399"/>
      <c r="ASX840" s="399"/>
      <c r="ASY840" s="399"/>
      <c r="ASZ840" s="399"/>
      <c r="ATA840" s="399"/>
      <c r="ATB840" s="399"/>
      <c r="ATC840" s="399"/>
      <c r="ATD840" s="399"/>
      <c r="ATE840" s="399"/>
      <c r="ATF840" s="399"/>
      <c r="ATG840" s="399"/>
      <c r="ATH840" s="399"/>
      <c r="ATI840" s="399"/>
      <c r="ATJ840" s="399"/>
      <c r="ATK840" s="399"/>
      <c r="ATL840" s="399"/>
      <c r="ATM840" s="399"/>
      <c r="ATN840" s="399"/>
      <c r="ATO840" s="399"/>
      <c r="ATP840" s="399"/>
      <c r="ATQ840" s="399"/>
      <c r="ATR840" s="399"/>
      <c r="ATS840" s="399"/>
      <c r="ATT840" s="399"/>
      <c r="ATU840" s="399"/>
      <c r="ATV840" s="399"/>
      <c r="ATW840" s="399"/>
      <c r="ATX840" s="399"/>
      <c r="ATY840" s="399"/>
      <c r="ATZ840" s="399"/>
      <c r="AUA840" s="399"/>
      <c r="AUB840" s="399"/>
      <c r="AUC840" s="399"/>
      <c r="AUD840" s="399"/>
      <c r="AUE840" s="399"/>
      <c r="AUF840" s="399"/>
      <c r="AUG840" s="399"/>
      <c r="AUH840" s="399"/>
      <c r="AUI840" s="399"/>
      <c r="AUJ840" s="399"/>
      <c r="AUK840" s="399"/>
      <c r="AUL840" s="399"/>
      <c r="AUM840" s="399"/>
      <c r="AUN840" s="399"/>
      <c r="AUO840" s="399"/>
      <c r="AUP840" s="399"/>
      <c r="AUQ840" s="399"/>
      <c r="AUR840" s="399"/>
      <c r="AUS840" s="399"/>
      <c r="AUT840" s="399"/>
      <c r="AUU840" s="399"/>
      <c r="AUV840" s="399"/>
      <c r="AUW840" s="399"/>
      <c r="AUX840" s="399"/>
      <c r="AUY840" s="399"/>
      <c r="AUZ840" s="399"/>
      <c r="AVA840" s="399"/>
      <c r="AVB840" s="399"/>
      <c r="AVC840" s="399"/>
      <c r="AVD840" s="399"/>
      <c r="AVE840" s="399"/>
      <c r="AVF840" s="399"/>
      <c r="AVG840" s="399"/>
      <c r="AVH840" s="399"/>
      <c r="AVI840" s="399"/>
      <c r="AVJ840" s="399"/>
      <c r="AVK840" s="399"/>
      <c r="AVL840" s="399"/>
      <c r="AVM840" s="399"/>
      <c r="AVN840" s="399"/>
      <c r="AVO840" s="399"/>
      <c r="AVP840" s="399"/>
      <c r="AVQ840" s="399"/>
      <c r="AVR840" s="399"/>
      <c r="AVS840" s="399"/>
      <c r="AVT840" s="399"/>
      <c r="AVU840" s="399"/>
      <c r="AVV840" s="399"/>
      <c r="AVW840" s="399"/>
      <c r="AVX840" s="399"/>
      <c r="AVY840" s="399"/>
      <c r="AVZ840" s="399"/>
      <c r="AWA840" s="399"/>
      <c r="AWB840" s="399"/>
      <c r="AWC840" s="399"/>
      <c r="AWD840" s="399"/>
      <c r="AWE840" s="399"/>
      <c r="AWF840" s="399"/>
      <c r="AWG840" s="399"/>
      <c r="AWH840" s="399"/>
      <c r="AWI840" s="399"/>
      <c r="AWJ840" s="399"/>
      <c r="AWK840" s="399"/>
      <c r="AWL840" s="399"/>
      <c r="AWM840" s="399"/>
      <c r="AWN840" s="399"/>
      <c r="AWO840" s="399"/>
      <c r="AWP840" s="399"/>
      <c r="AWQ840" s="399"/>
      <c r="AWR840" s="399"/>
      <c r="AWS840" s="399"/>
      <c r="AWT840" s="399"/>
      <c r="AWU840" s="399"/>
      <c r="AWV840" s="399"/>
      <c r="AWW840" s="399"/>
      <c r="AWX840" s="399"/>
      <c r="AWY840" s="399"/>
      <c r="AWZ840" s="399"/>
      <c r="AXA840" s="399"/>
      <c r="AXB840" s="399"/>
      <c r="AXC840" s="399"/>
      <c r="AXD840" s="399"/>
      <c r="AXE840" s="399"/>
      <c r="AXF840" s="399"/>
      <c r="AXG840" s="399"/>
      <c r="AXH840" s="399"/>
      <c r="AXI840" s="399"/>
      <c r="AXJ840" s="399"/>
      <c r="AXK840" s="399"/>
      <c r="AXL840" s="399"/>
      <c r="AXM840" s="399"/>
      <c r="AXN840" s="399"/>
      <c r="AXO840" s="399"/>
      <c r="AXP840" s="399"/>
      <c r="AXQ840" s="399"/>
      <c r="AXR840" s="399"/>
      <c r="AXS840" s="399"/>
      <c r="AXT840" s="399"/>
      <c r="AXU840" s="399"/>
      <c r="AXV840" s="399"/>
      <c r="AXW840" s="399"/>
      <c r="AXX840" s="399"/>
      <c r="AXY840" s="399"/>
      <c r="AXZ840" s="399"/>
      <c r="AYA840" s="399"/>
      <c r="AYB840" s="399"/>
      <c r="AYC840" s="399"/>
      <c r="AYD840" s="399"/>
      <c r="AYE840" s="399"/>
      <c r="AYF840" s="399"/>
      <c r="AYG840" s="399"/>
      <c r="AYH840" s="399"/>
      <c r="AYI840" s="399"/>
      <c r="AYJ840" s="399"/>
      <c r="AYK840" s="399"/>
      <c r="AYL840" s="399"/>
      <c r="AYM840" s="399"/>
      <c r="AYN840" s="399"/>
      <c r="AYO840" s="399"/>
      <c r="AYP840" s="399"/>
      <c r="AYQ840" s="399"/>
      <c r="AYR840" s="399"/>
      <c r="AYS840" s="399"/>
      <c r="AYT840" s="399"/>
      <c r="AYU840" s="399"/>
      <c r="AYV840" s="399"/>
      <c r="AYW840" s="399"/>
      <c r="AYX840" s="399"/>
      <c r="AYY840" s="399"/>
      <c r="AYZ840" s="399"/>
      <c r="AZA840" s="399"/>
      <c r="AZB840" s="399"/>
      <c r="AZC840" s="399"/>
      <c r="AZD840" s="399"/>
      <c r="AZE840" s="399"/>
      <c r="AZF840" s="399"/>
      <c r="AZG840" s="399"/>
      <c r="AZH840" s="399"/>
      <c r="AZI840" s="399"/>
      <c r="AZJ840" s="399"/>
      <c r="AZK840" s="399"/>
      <c r="AZL840" s="399"/>
      <c r="AZM840" s="399"/>
      <c r="AZN840" s="399"/>
      <c r="AZO840" s="399"/>
      <c r="AZP840" s="399"/>
      <c r="AZQ840" s="399"/>
      <c r="AZR840" s="399"/>
      <c r="AZS840" s="399"/>
      <c r="AZT840" s="399"/>
      <c r="AZU840" s="399"/>
      <c r="AZV840" s="399"/>
      <c r="AZW840" s="399"/>
      <c r="AZX840" s="399"/>
      <c r="AZY840" s="399"/>
      <c r="AZZ840" s="399"/>
      <c r="BAA840" s="399"/>
      <c r="BAB840" s="399"/>
      <c r="BAC840" s="399"/>
      <c r="BAD840" s="399"/>
      <c r="BAE840" s="399"/>
      <c r="BAF840" s="399"/>
      <c r="BAG840" s="399"/>
      <c r="BAH840" s="399"/>
      <c r="BAI840" s="399"/>
      <c r="BAJ840" s="399"/>
      <c r="BAK840" s="399"/>
      <c r="BAL840" s="399"/>
      <c r="BAM840" s="399"/>
      <c r="BAN840" s="399"/>
      <c r="BAO840" s="399"/>
      <c r="BAP840" s="399"/>
      <c r="BAQ840" s="399"/>
      <c r="BAR840" s="399"/>
      <c r="BAS840" s="399"/>
      <c r="BAT840" s="399"/>
      <c r="BAU840" s="399"/>
      <c r="BAV840" s="399"/>
      <c r="BAW840" s="399"/>
      <c r="BAX840" s="399"/>
      <c r="BAY840" s="399"/>
      <c r="BAZ840" s="399"/>
      <c r="BBA840" s="399"/>
      <c r="BBB840" s="399"/>
      <c r="BBC840" s="399"/>
      <c r="BBD840" s="399"/>
      <c r="BBE840" s="399"/>
      <c r="BBF840" s="399"/>
      <c r="BBG840" s="399"/>
      <c r="BBH840" s="399"/>
      <c r="BBI840" s="399"/>
      <c r="BBJ840" s="399"/>
      <c r="BBK840" s="399"/>
      <c r="BBL840" s="399"/>
      <c r="BBM840" s="399"/>
      <c r="BBN840" s="399"/>
      <c r="BBO840" s="399"/>
      <c r="BBP840" s="399"/>
      <c r="BBQ840" s="399"/>
      <c r="BBR840" s="399"/>
      <c r="BBS840" s="399"/>
      <c r="BBT840" s="399"/>
      <c r="BBU840" s="399"/>
      <c r="BBV840" s="399"/>
      <c r="BBW840" s="399"/>
      <c r="BBX840" s="399"/>
      <c r="BBY840" s="399"/>
      <c r="BBZ840" s="399"/>
      <c r="BCA840" s="399"/>
      <c r="BCB840" s="399"/>
      <c r="BCC840" s="399"/>
      <c r="BCD840" s="399"/>
      <c r="BCE840" s="399"/>
      <c r="BCF840" s="399"/>
      <c r="BCG840" s="399"/>
      <c r="BCH840" s="399"/>
      <c r="BCI840" s="399"/>
      <c r="BCJ840" s="399"/>
      <c r="BCK840" s="399"/>
      <c r="BCL840" s="399"/>
      <c r="BCM840" s="399"/>
      <c r="BCN840" s="399"/>
      <c r="BCO840" s="399"/>
      <c r="BCP840" s="399"/>
      <c r="BCQ840" s="399"/>
      <c r="BCR840" s="399"/>
      <c r="BCS840" s="399"/>
      <c r="BCT840" s="399"/>
      <c r="BCU840" s="399"/>
      <c r="BCV840" s="399"/>
      <c r="BCW840" s="399"/>
      <c r="BCX840" s="399"/>
      <c r="BCY840" s="399"/>
      <c r="BCZ840" s="399"/>
      <c r="BDA840" s="399"/>
      <c r="BDB840" s="399"/>
      <c r="BDC840" s="399"/>
      <c r="BDD840" s="399"/>
      <c r="BDE840" s="399"/>
      <c r="BDF840" s="399"/>
      <c r="BDG840" s="399"/>
      <c r="BDH840" s="399"/>
      <c r="BDI840" s="399"/>
      <c r="BDJ840" s="399"/>
      <c r="BDK840" s="399"/>
      <c r="BDL840" s="399"/>
      <c r="BDM840" s="399"/>
      <c r="BDN840" s="399"/>
      <c r="BDO840" s="399"/>
      <c r="BDP840" s="399"/>
      <c r="BDQ840" s="399"/>
      <c r="BDR840" s="399"/>
      <c r="BDS840" s="399"/>
      <c r="BDT840" s="399"/>
      <c r="BDU840" s="399"/>
      <c r="BDV840" s="399"/>
      <c r="BDW840" s="399"/>
      <c r="BDX840" s="399"/>
      <c r="BDY840" s="399"/>
      <c r="BDZ840" s="399"/>
      <c r="BEA840" s="399"/>
      <c r="BEB840" s="399"/>
      <c r="BEC840" s="399"/>
      <c r="BED840" s="399"/>
      <c r="BEE840" s="399"/>
      <c r="BEF840" s="399"/>
      <c r="BEG840" s="399"/>
      <c r="BEH840" s="399"/>
      <c r="BEI840" s="399"/>
      <c r="BEJ840" s="399"/>
      <c r="BEK840" s="399"/>
      <c r="BEL840" s="399"/>
      <c r="BEM840" s="399"/>
      <c r="BEN840" s="399"/>
      <c r="BEO840" s="399"/>
      <c r="BEP840" s="399"/>
      <c r="BEQ840" s="399"/>
      <c r="BER840" s="399"/>
      <c r="BES840" s="399"/>
      <c r="BET840" s="399"/>
      <c r="BEU840" s="399"/>
      <c r="BEV840" s="399"/>
      <c r="BEW840" s="399"/>
      <c r="BEX840" s="399"/>
      <c r="BEY840" s="399"/>
      <c r="BEZ840" s="399"/>
      <c r="BFA840" s="399"/>
      <c r="BFB840" s="399"/>
      <c r="BFC840" s="399"/>
      <c r="BFD840" s="399"/>
      <c r="BFE840" s="399"/>
      <c r="BFF840" s="399"/>
      <c r="BFG840" s="399"/>
      <c r="BFH840" s="399"/>
      <c r="BFI840" s="399"/>
      <c r="BFJ840" s="399"/>
      <c r="BFK840" s="399"/>
      <c r="BFL840" s="399"/>
      <c r="BFM840" s="399"/>
      <c r="BFN840" s="399"/>
      <c r="BFO840" s="399"/>
      <c r="BFP840" s="399"/>
      <c r="BFQ840" s="399"/>
      <c r="BFR840" s="399"/>
      <c r="BFS840" s="399"/>
      <c r="BFT840" s="399"/>
      <c r="BFU840" s="399"/>
      <c r="BFV840" s="399"/>
      <c r="BFW840" s="399"/>
      <c r="BFX840" s="399"/>
      <c r="BFY840" s="399"/>
      <c r="BFZ840" s="399"/>
      <c r="BGA840" s="399"/>
      <c r="BGB840" s="399"/>
      <c r="BGC840" s="399"/>
      <c r="BGD840" s="399"/>
      <c r="BGE840" s="399"/>
      <c r="BGF840" s="399"/>
      <c r="BGG840" s="399"/>
      <c r="BGH840" s="399"/>
      <c r="BGI840" s="399"/>
      <c r="BGJ840" s="399"/>
      <c r="BGK840" s="399"/>
      <c r="BGL840" s="399"/>
      <c r="BGM840" s="399"/>
      <c r="BGN840" s="399"/>
      <c r="BGO840" s="399"/>
      <c r="BGP840" s="399"/>
      <c r="BGQ840" s="399"/>
      <c r="BGR840" s="399"/>
      <c r="BGS840" s="399"/>
      <c r="BGT840" s="399"/>
      <c r="BGU840" s="399"/>
      <c r="BGV840" s="399"/>
      <c r="BGW840" s="399"/>
      <c r="BGX840" s="399"/>
      <c r="BGY840" s="399"/>
      <c r="BGZ840" s="399"/>
      <c r="BHA840" s="399"/>
      <c r="BHB840" s="399"/>
      <c r="BHC840" s="399"/>
      <c r="BHD840" s="399"/>
      <c r="BHE840" s="399"/>
      <c r="BHF840" s="399"/>
      <c r="BHG840" s="399"/>
      <c r="BHH840" s="399"/>
      <c r="BHI840" s="399"/>
      <c r="BHJ840" s="399"/>
      <c r="BHK840" s="399"/>
      <c r="BHL840" s="399"/>
      <c r="BHM840" s="399"/>
      <c r="BHN840" s="399"/>
      <c r="BHO840" s="399"/>
      <c r="BHP840" s="399"/>
      <c r="BHQ840" s="399"/>
      <c r="BHR840" s="399"/>
      <c r="BHS840" s="399"/>
      <c r="BHT840" s="399"/>
      <c r="BHU840" s="399"/>
      <c r="BHV840" s="399"/>
      <c r="BHW840" s="399"/>
      <c r="BHX840" s="399"/>
      <c r="BHY840" s="399"/>
      <c r="BHZ840" s="399"/>
      <c r="BIA840" s="399"/>
      <c r="BIB840" s="399"/>
      <c r="BIC840" s="399"/>
      <c r="BID840" s="399"/>
      <c r="BIE840" s="399"/>
      <c r="BIF840" s="399"/>
      <c r="BIG840" s="399"/>
      <c r="BIH840" s="399"/>
      <c r="BII840" s="399"/>
      <c r="BIJ840" s="399"/>
      <c r="BIK840" s="399"/>
      <c r="BIL840" s="399"/>
      <c r="BIM840" s="399"/>
      <c r="BIN840" s="399"/>
      <c r="BIO840" s="399"/>
      <c r="BIP840" s="399"/>
      <c r="BIQ840" s="399"/>
      <c r="BIR840" s="399"/>
      <c r="BIS840" s="399"/>
      <c r="BIT840" s="399"/>
      <c r="BIU840" s="399"/>
      <c r="BIV840" s="399"/>
      <c r="BIW840" s="399"/>
      <c r="BIX840" s="399"/>
      <c r="BIY840" s="399"/>
      <c r="BIZ840" s="399"/>
      <c r="BJA840" s="399"/>
      <c r="BJB840" s="399"/>
      <c r="BJC840" s="399"/>
      <c r="BJD840" s="399"/>
      <c r="BJE840" s="399"/>
      <c r="BJF840" s="399"/>
      <c r="BJG840" s="399"/>
      <c r="BJH840" s="399"/>
      <c r="BJI840" s="399"/>
      <c r="BJJ840" s="399"/>
      <c r="BJK840" s="399"/>
      <c r="BJL840" s="399"/>
      <c r="BJM840" s="399"/>
      <c r="BJN840" s="399"/>
      <c r="BJO840" s="399"/>
      <c r="BJP840" s="399"/>
      <c r="BJQ840" s="399"/>
      <c r="BJR840" s="399"/>
      <c r="BJS840" s="399"/>
      <c r="BJT840" s="399"/>
      <c r="BJU840" s="399"/>
      <c r="BJV840" s="399"/>
      <c r="BJW840" s="399"/>
      <c r="BJX840" s="399"/>
      <c r="BJY840" s="399"/>
      <c r="BJZ840" s="399"/>
      <c r="BKA840" s="399"/>
      <c r="BKB840" s="399"/>
      <c r="BKC840" s="399"/>
      <c r="BKD840" s="399"/>
      <c r="BKE840" s="399"/>
      <c r="BKF840" s="399"/>
      <c r="BKG840" s="399"/>
      <c r="BKH840" s="399"/>
      <c r="BKI840" s="399"/>
      <c r="BKJ840" s="399"/>
      <c r="BKK840" s="399"/>
      <c r="BKL840" s="399"/>
      <c r="BKM840" s="399"/>
      <c r="BKN840" s="399"/>
      <c r="BKO840" s="399"/>
      <c r="BKP840" s="399"/>
      <c r="BKQ840" s="399"/>
      <c r="BKR840" s="399"/>
      <c r="BKS840" s="399"/>
      <c r="BKT840" s="399"/>
      <c r="BKU840" s="399"/>
      <c r="BKV840" s="399"/>
      <c r="BKW840" s="399"/>
      <c r="BKX840" s="399"/>
      <c r="BKY840" s="399"/>
      <c r="BKZ840" s="399"/>
      <c r="BLA840" s="399"/>
      <c r="BLB840" s="399"/>
      <c r="BLC840" s="399"/>
      <c r="BLD840" s="399"/>
      <c r="BLE840" s="399"/>
      <c r="BLF840" s="399"/>
      <c r="BLG840" s="399"/>
      <c r="BLH840" s="399"/>
      <c r="BLI840" s="399"/>
      <c r="BLJ840" s="399"/>
      <c r="BLK840" s="399"/>
      <c r="BLL840" s="399"/>
      <c r="BLM840" s="399"/>
      <c r="BLN840" s="399"/>
      <c r="BLO840" s="399"/>
      <c r="BLP840" s="399"/>
      <c r="BLQ840" s="399"/>
      <c r="BLR840" s="399"/>
      <c r="BLS840" s="399"/>
      <c r="BLT840" s="399"/>
      <c r="BLU840" s="399"/>
      <c r="BLV840" s="399"/>
      <c r="BLW840" s="399"/>
      <c r="BLX840" s="399"/>
      <c r="BLY840" s="399"/>
      <c r="BLZ840" s="399"/>
      <c r="BMA840" s="399"/>
      <c r="BMB840" s="399"/>
      <c r="BMC840" s="399"/>
      <c r="BMD840" s="399"/>
      <c r="BME840" s="399"/>
      <c r="BMF840" s="399"/>
      <c r="BMG840" s="399"/>
      <c r="BMH840" s="399"/>
      <c r="BMI840" s="399"/>
      <c r="BMJ840" s="399"/>
      <c r="BMK840" s="399"/>
      <c r="BML840" s="399"/>
      <c r="BMM840" s="399"/>
      <c r="BMN840" s="399"/>
      <c r="BMO840" s="399"/>
      <c r="BMP840" s="399"/>
      <c r="BMQ840" s="399"/>
      <c r="BMR840" s="399"/>
      <c r="BMS840" s="399"/>
      <c r="BMT840" s="399"/>
      <c r="BMU840" s="399"/>
      <c r="BMV840" s="399"/>
      <c r="BMW840" s="399"/>
      <c r="BMX840" s="399"/>
      <c r="BMY840" s="399"/>
      <c r="BMZ840" s="399"/>
      <c r="BNA840" s="399"/>
      <c r="BNB840" s="399"/>
      <c r="BNC840" s="399"/>
      <c r="BND840" s="399"/>
      <c r="BNE840" s="399"/>
      <c r="BNF840" s="399"/>
      <c r="BNG840" s="399"/>
      <c r="BNH840" s="399"/>
      <c r="BNI840" s="399"/>
      <c r="BNJ840" s="399"/>
      <c r="BNK840" s="399"/>
      <c r="BNL840" s="399"/>
      <c r="BNM840" s="399"/>
      <c r="BNN840" s="399"/>
      <c r="BNO840" s="399"/>
      <c r="BNP840" s="399"/>
      <c r="BNQ840" s="399"/>
      <c r="BNR840" s="399"/>
      <c r="BNS840" s="399"/>
      <c r="BNT840" s="399"/>
      <c r="BNU840" s="399"/>
      <c r="BNV840" s="399"/>
      <c r="BNW840" s="399"/>
      <c r="BNX840" s="399"/>
      <c r="BNY840" s="399"/>
      <c r="BNZ840" s="399"/>
      <c r="BOA840" s="399"/>
      <c r="BOB840" s="399"/>
      <c r="BOC840" s="399"/>
      <c r="BOD840" s="399"/>
      <c r="BOE840" s="399"/>
      <c r="BOF840" s="399"/>
      <c r="BOG840" s="399"/>
      <c r="BOH840" s="399"/>
      <c r="BOI840" s="399"/>
      <c r="BOJ840" s="399"/>
      <c r="BOK840" s="399"/>
      <c r="BOL840" s="399"/>
      <c r="BOM840" s="399"/>
      <c r="BON840" s="399"/>
      <c r="BOO840" s="399"/>
      <c r="BOP840" s="399"/>
      <c r="BOQ840" s="399"/>
      <c r="BOR840" s="399"/>
      <c r="BOS840" s="399"/>
      <c r="BOT840" s="399"/>
      <c r="BOU840" s="399"/>
      <c r="BOV840" s="399"/>
      <c r="BOW840" s="399"/>
      <c r="BOX840" s="399"/>
      <c r="BOY840" s="399"/>
      <c r="BOZ840" s="399"/>
      <c r="BPA840" s="399"/>
      <c r="BPB840" s="399"/>
      <c r="BPC840" s="399"/>
      <c r="BPD840" s="399"/>
      <c r="BPE840" s="399"/>
      <c r="BPF840" s="399"/>
      <c r="BPG840" s="399"/>
      <c r="BPH840" s="399"/>
      <c r="BPI840" s="399"/>
      <c r="BPJ840" s="399"/>
      <c r="BPK840" s="399"/>
      <c r="BPL840" s="399"/>
      <c r="BPM840" s="399"/>
      <c r="BPN840" s="399"/>
      <c r="BPO840" s="399"/>
      <c r="BPP840" s="399"/>
      <c r="BPQ840" s="399"/>
      <c r="BPR840" s="399"/>
      <c r="BPS840" s="399"/>
      <c r="BPT840" s="399"/>
      <c r="BPU840" s="399"/>
      <c r="BPV840" s="399"/>
      <c r="BPW840" s="399"/>
      <c r="BPX840" s="399"/>
      <c r="BPY840" s="399"/>
      <c r="BPZ840" s="399"/>
      <c r="BQA840" s="399"/>
      <c r="BQB840" s="399"/>
      <c r="BQC840" s="399"/>
      <c r="BQD840" s="399"/>
      <c r="BQE840" s="399"/>
      <c r="BQF840" s="399"/>
      <c r="BQG840" s="399"/>
      <c r="BQH840" s="399"/>
      <c r="BQI840" s="399"/>
      <c r="BQJ840" s="399"/>
      <c r="BQK840" s="399"/>
      <c r="BQL840" s="399"/>
      <c r="BQM840" s="399"/>
      <c r="BQN840" s="399"/>
      <c r="BQO840" s="399"/>
      <c r="BQP840" s="399"/>
      <c r="BQQ840" s="399"/>
      <c r="BQR840" s="399"/>
      <c r="BQS840" s="399"/>
      <c r="BQT840" s="399"/>
      <c r="BQU840" s="399"/>
      <c r="BQV840" s="399"/>
      <c r="BQW840" s="399"/>
      <c r="BQX840" s="399"/>
      <c r="BQY840" s="399"/>
      <c r="BQZ840" s="399"/>
      <c r="BRA840" s="399"/>
      <c r="BRB840" s="399"/>
      <c r="BRC840" s="399"/>
      <c r="BRD840" s="399"/>
      <c r="BRE840" s="399"/>
      <c r="BRF840" s="399"/>
      <c r="BRG840" s="399"/>
      <c r="BRH840" s="399"/>
      <c r="BRI840" s="399"/>
      <c r="BRJ840" s="399"/>
      <c r="BRK840" s="399"/>
      <c r="BRL840" s="399"/>
      <c r="BRM840" s="399"/>
      <c r="BRN840" s="399"/>
      <c r="BRO840" s="399"/>
      <c r="BRP840" s="399"/>
      <c r="BRQ840" s="399"/>
      <c r="BRR840" s="399"/>
      <c r="BRS840" s="399"/>
      <c r="BRT840" s="399"/>
      <c r="BRU840" s="399"/>
      <c r="BRV840" s="399"/>
      <c r="BRW840" s="399"/>
      <c r="BRX840" s="399"/>
      <c r="BRY840" s="399"/>
      <c r="BRZ840" s="399"/>
      <c r="BSA840" s="399"/>
      <c r="BSB840" s="399"/>
      <c r="BSC840" s="399"/>
      <c r="BSD840" s="399"/>
      <c r="BSE840" s="399"/>
      <c r="BSF840" s="399"/>
      <c r="BSG840" s="399"/>
      <c r="BSH840" s="399"/>
      <c r="BSI840" s="399"/>
      <c r="BSJ840" s="399"/>
      <c r="BSK840" s="399"/>
      <c r="BSL840" s="399"/>
      <c r="BSM840" s="399"/>
      <c r="BSN840" s="399"/>
      <c r="BSO840" s="399"/>
      <c r="BSP840" s="399"/>
      <c r="BSQ840" s="399"/>
      <c r="BSR840" s="399"/>
      <c r="BSS840" s="399"/>
      <c r="BST840" s="399"/>
      <c r="BSU840" s="399"/>
      <c r="BSV840" s="399"/>
      <c r="BSW840" s="399"/>
      <c r="BSX840" s="399"/>
      <c r="BSY840" s="399"/>
      <c r="BSZ840" s="399"/>
      <c r="BTA840" s="399"/>
      <c r="BTB840" s="399"/>
      <c r="BTC840" s="399"/>
      <c r="BTD840" s="399"/>
      <c r="BTE840" s="399"/>
      <c r="BTF840" s="399"/>
      <c r="BTG840" s="399"/>
      <c r="BTH840" s="399"/>
      <c r="BTI840" s="399"/>
      <c r="BTJ840" s="399"/>
      <c r="BTK840" s="399"/>
      <c r="BTL840" s="399"/>
      <c r="BTM840" s="399"/>
      <c r="BTN840" s="399"/>
      <c r="BTO840" s="399"/>
      <c r="BTP840" s="399"/>
      <c r="BTQ840" s="399"/>
      <c r="BTR840" s="399"/>
      <c r="BTS840" s="399"/>
      <c r="BTT840" s="399"/>
      <c r="BTU840" s="399"/>
      <c r="BTV840" s="399"/>
      <c r="BTW840" s="399"/>
      <c r="BTX840" s="399"/>
      <c r="BTY840" s="399"/>
      <c r="BTZ840" s="399"/>
      <c r="BUA840" s="399"/>
      <c r="BUB840" s="399"/>
      <c r="BUC840" s="399"/>
      <c r="BUD840" s="399"/>
      <c r="BUE840" s="399"/>
      <c r="BUF840" s="399"/>
      <c r="BUG840" s="399"/>
      <c r="BUH840" s="399"/>
      <c r="BUI840" s="399"/>
      <c r="BUJ840" s="399"/>
      <c r="BUK840" s="399"/>
      <c r="BUL840" s="399"/>
      <c r="BUM840" s="399"/>
      <c r="BUN840" s="399"/>
      <c r="BUO840" s="399"/>
      <c r="BUP840" s="399"/>
      <c r="BUQ840" s="399"/>
      <c r="BUR840" s="399"/>
      <c r="BUS840" s="399"/>
      <c r="BUT840" s="399"/>
      <c r="BUU840" s="399"/>
      <c r="BUV840" s="399"/>
      <c r="BUW840" s="399"/>
      <c r="BUX840" s="399"/>
      <c r="BUY840" s="399"/>
      <c r="BUZ840" s="399"/>
      <c r="BVA840" s="399"/>
      <c r="BVB840" s="399"/>
      <c r="BVC840" s="399"/>
      <c r="BVD840" s="399"/>
      <c r="BVE840" s="399"/>
      <c r="BVF840" s="399"/>
      <c r="BVG840" s="399"/>
      <c r="BVH840" s="399"/>
      <c r="BVI840" s="399"/>
      <c r="BVJ840" s="399"/>
      <c r="BVK840" s="399"/>
      <c r="BVL840" s="399"/>
      <c r="BVM840" s="399"/>
      <c r="BVN840" s="399"/>
      <c r="BVO840" s="399"/>
      <c r="BVP840" s="399"/>
      <c r="BVQ840" s="399"/>
      <c r="BVR840" s="399"/>
      <c r="BVS840" s="399"/>
      <c r="BVT840" s="399"/>
      <c r="BVU840" s="399"/>
      <c r="BVV840" s="399"/>
      <c r="BVW840" s="399"/>
      <c r="BVX840" s="399"/>
      <c r="BVY840" s="399"/>
      <c r="BVZ840" s="399"/>
      <c r="BWA840" s="399"/>
      <c r="BWB840" s="399"/>
      <c r="BWC840" s="399"/>
      <c r="BWD840" s="399"/>
      <c r="BWE840" s="399"/>
      <c r="BWF840" s="399"/>
      <c r="BWG840" s="399"/>
      <c r="BWH840" s="399"/>
      <c r="BWI840" s="399"/>
      <c r="BWJ840" s="399"/>
      <c r="BWK840" s="399"/>
      <c r="BWL840" s="399"/>
      <c r="BWM840" s="399"/>
      <c r="BWN840" s="399"/>
      <c r="BWO840" s="399"/>
      <c r="BWP840" s="399"/>
      <c r="BWQ840" s="399"/>
      <c r="BWR840" s="399"/>
      <c r="BWS840" s="399"/>
      <c r="BWT840" s="399"/>
      <c r="BWU840" s="399"/>
      <c r="BWV840" s="399"/>
      <c r="BWW840" s="399"/>
      <c r="BWX840" s="399"/>
      <c r="BWY840" s="399"/>
      <c r="BWZ840" s="399"/>
      <c r="BXA840" s="399"/>
      <c r="BXB840" s="399"/>
      <c r="BXC840" s="399"/>
      <c r="BXD840" s="399"/>
      <c r="BXE840" s="399"/>
      <c r="BXF840" s="399"/>
      <c r="BXG840" s="399"/>
      <c r="BXH840" s="399"/>
      <c r="BXI840" s="399"/>
      <c r="BXJ840" s="399"/>
      <c r="BXK840" s="399"/>
      <c r="BXL840" s="399"/>
      <c r="BXM840" s="399"/>
      <c r="BXN840" s="399"/>
      <c r="BXO840" s="399"/>
      <c r="BXP840" s="399"/>
      <c r="BXQ840" s="399"/>
      <c r="BXR840" s="399"/>
      <c r="BXS840" s="399"/>
      <c r="BXT840" s="399"/>
      <c r="BXU840" s="399"/>
      <c r="BXV840" s="399"/>
      <c r="BXW840" s="399"/>
      <c r="BXX840" s="399"/>
      <c r="BXY840" s="399"/>
      <c r="BXZ840" s="399"/>
      <c r="BYA840" s="399"/>
      <c r="BYB840" s="399"/>
      <c r="BYC840" s="399"/>
      <c r="BYD840" s="399"/>
      <c r="BYE840" s="399"/>
      <c r="BYF840" s="399"/>
      <c r="BYG840" s="399"/>
      <c r="BYH840" s="399"/>
      <c r="BYI840" s="399"/>
      <c r="BYJ840" s="399"/>
      <c r="BYK840" s="399"/>
      <c r="BYL840" s="399"/>
      <c r="BYM840" s="399"/>
      <c r="BYN840" s="399"/>
      <c r="BYO840" s="399"/>
      <c r="BYP840" s="399"/>
      <c r="BYQ840" s="399"/>
      <c r="BYR840" s="399"/>
      <c r="BYS840" s="399"/>
      <c r="BYT840" s="399"/>
      <c r="BYU840" s="399"/>
      <c r="BYV840" s="399"/>
      <c r="BYW840" s="399"/>
      <c r="BYX840" s="399"/>
      <c r="BYY840" s="399"/>
      <c r="BYZ840" s="399"/>
      <c r="BZA840" s="399"/>
      <c r="BZB840" s="399"/>
      <c r="BZC840" s="399"/>
      <c r="BZD840" s="399"/>
      <c r="BZE840" s="399"/>
      <c r="BZF840" s="399"/>
      <c r="BZG840" s="399"/>
      <c r="BZH840" s="399"/>
      <c r="BZI840" s="399"/>
      <c r="BZJ840" s="399"/>
      <c r="BZK840" s="399"/>
      <c r="BZL840" s="399"/>
      <c r="BZM840" s="399"/>
      <c r="BZN840" s="399"/>
      <c r="BZO840" s="399"/>
      <c r="BZP840" s="399"/>
      <c r="BZQ840" s="399"/>
      <c r="BZR840" s="399"/>
      <c r="BZS840" s="399"/>
      <c r="BZT840" s="399"/>
      <c r="BZU840" s="399"/>
      <c r="BZV840" s="399"/>
      <c r="BZW840" s="399"/>
      <c r="BZX840" s="399"/>
      <c r="BZY840" s="399"/>
      <c r="BZZ840" s="399"/>
      <c r="CAA840" s="399"/>
      <c r="CAB840" s="399"/>
      <c r="CAC840" s="399"/>
      <c r="CAD840" s="399"/>
      <c r="CAE840" s="399"/>
      <c r="CAF840" s="399"/>
      <c r="CAG840" s="399"/>
      <c r="CAH840" s="399"/>
      <c r="CAI840" s="399"/>
      <c r="CAJ840" s="399"/>
      <c r="CAK840" s="399"/>
      <c r="CAL840" s="399"/>
      <c r="CAM840" s="399"/>
      <c r="CAN840" s="399"/>
      <c r="CAO840" s="399"/>
      <c r="CAP840" s="399"/>
      <c r="CAQ840" s="399"/>
      <c r="CAR840" s="399"/>
      <c r="CAS840" s="399"/>
      <c r="CAT840" s="399"/>
      <c r="CAU840" s="399"/>
      <c r="CAV840" s="399"/>
      <c r="CAW840" s="399"/>
      <c r="CAX840" s="399"/>
      <c r="CAY840" s="399"/>
      <c r="CAZ840" s="399"/>
      <c r="CBA840" s="399"/>
      <c r="CBB840" s="399"/>
      <c r="CBC840" s="399"/>
      <c r="CBD840" s="399"/>
      <c r="CBE840" s="399"/>
      <c r="CBF840" s="399"/>
      <c r="CBG840" s="399"/>
      <c r="CBH840" s="399"/>
      <c r="CBI840" s="399"/>
      <c r="CBJ840" s="399"/>
      <c r="CBK840" s="399"/>
      <c r="CBL840" s="399"/>
      <c r="CBM840" s="399"/>
      <c r="CBN840" s="399"/>
      <c r="CBO840" s="399"/>
      <c r="CBP840" s="399"/>
      <c r="CBQ840" s="399"/>
      <c r="CBR840" s="399"/>
      <c r="CBS840" s="399"/>
      <c r="CBT840" s="399"/>
      <c r="CBU840" s="399"/>
      <c r="CBV840" s="399"/>
      <c r="CBW840" s="399"/>
      <c r="CBX840" s="399"/>
      <c r="CBY840" s="399"/>
      <c r="CBZ840" s="399"/>
      <c r="CCA840" s="399"/>
      <c r="CCB840" s="399"/>
      <c r="CCC840" s="399"/>
      <c r="CCD840" s="399"/>
      <c r="CCE840" s="399"/>
      <c r="CCF840" s="399"/>
      <c r="CCG840" s="399"/>
      <c r="CCH840" s="399"/>
      <c r="CCI840" s="399"/>
      <c r="CCJ840" s="399"/>
      <c r="CCK840" s="399"/>
      <c r="CCL840" s="399"/>
      <c r="CCM840" s="399"/>
      <c r="CCN840" s="399"/>
      <c r="CCO840" s="399"/>
      <c r="CCP840" s="399"/>
      <c r="CCQ840" s="399"/>
      <c r="CCR840" s="399"/>
      <c r="CCS840" s="399"/>
      <c r="CCT840" s="399"/>
      <c r="CCU840" s="399"/>
      <c r="CCV840" s="399"/>
      <c r="CCW840" s="399"/>
      <c r="CCX840" s="399"/>
      <c r="CCY840" s="399"/>
      <c r="CCZ840" s="399"/>
      <c r="CDA840" s="399"/>
      <c r="CDB840" s="399"/>
      <c r="CDC840" s="399"/>
      <c r="CDD840" s="399"/>
      <c r="CDE840" s="399"/>
      <c r="CDF840" s="399"/>
      <c r="CDG840" s="399"/>
      <c r="CDH840" s="399"/>
      <c r="CDI840" s="399"/>
      <c r="CDJ840" s="399"/>
      <c r="CDK840" s="399"/>
      <c r="CDL840" s="399"/>
      <c r="CDM840" s="399"/>
      <c r="CDN840" s="399"/>
      <c r="CDO840" s="399"/>
      <c r="CDP840" s="399"/>
      <c r="CDQ840" s="399"/>
      <c r="CDR840" s="399"/>
      <c r="CDS840" s="399"/>
      <c r="CDT840" s="399"/>
      <c r="CDU840" s="399"/>
      <c r="CDV840" s="399"/>
      <c r="CDW840" s="399"/>
      <c r="CDX840" s="399"/>
      <c r="CDY840" s="399"/>
      <c r="CDZ840" s="399"/>
      <c r="CEA840" s="399"/>
      <c r="CEB840" s="399"/>
      <c r="CEC840" s="399"/>
      <c r="CED840" s="399"/>
      <c r="CEE840" s="399"/>
      <c r="CEF840" s="399"/>
      <c r="CEG840" s="399"/>
      <c r="CEH840" s="399"/>
      <c r="CEI840" s="399"/>
      <c r="CEJ840" s="399"/>
      <c r="CEK840" s="399"/>
      <c r="CEL840" s="399"/>
      <c r="CEM840" s="399"/>
      <c r="CEN840" s="399"/>
      <c r="CEO840" s="399"/>
      <c r="CEP840" s="399"/>
      <c r="CEQ840" s="399"/>
      <c r="CER840" s="399"/>
      <c r="CES840" s="399"/>
      <c r="CET840" s="399"/>
      <c r="CEU840" s="399"/>
      <c r="CEV840" s="399"/>
      <c r="CEW840" s="399"/>
      <c r="CEX840" s="399"/>
      <c r="CEY840" s="399"/>
      <c r="CEZ840" s="399"/>
      <c r="CFA840" s="399"/>
      <c r="CFB840" s="399"/>
      <c r="CFC840" s="399"/>
      <c r="CFD840" s="399"/>
      <c r="CFE840" s="399"/>
      <c r="CFF840" s="399"/>
      <c r="CFG840" s="399"/>
      <c r="CFH840" s="399"/>
      <c r="CFI840" s="399"/>
      <c r="CFJ840" s="399"/>
      <c r="CFK840" s="399"/>
      <c r="CFL840" s="399"/>
      <c r="CFM840" s="399"/>
      <c r="CFN840" s="399"/>
      <c r="CFO840" s="399"/>
      <c r="CFP840" s="399"/>
      <c r="CFQ840" s="399"/>
      <c r="CFR840" s="399"/>
      <c r="CFS840" s="399"/>
      <c r="CFT840" s="399"/>
      <c r="CFU840" s="399"/>
      <c r="CFV840" s="399"/>
      <c r="CFW840" s="399"/>
      <c r="CFX840" s="399"/>
      <c r="CFY840" s="399"/>
      <c r="CFZ840" s="399"/>
      <c r="CGA840" s="399"/>
      <c r="CGB840" s="399"/>
      <c r="CGC840" s="399"/>
      <c r="CGD840" s="399"/>
      <c r="CGE840" s="399"/>
      <c r="CGF840" s="399"/>
      <c r="CGG840" s="399"/>
      <c r="CGH840" s="399"/>
      <c r="CGI840" s="399"/>
      <c r="CGJ840" s="399"/>
      <c r="CGK840" s="399"/>
      <c r="CGL840" s="399"/>
      <c r="CGM840" s="399"/>
      <c r="CGN840" s="399"/>
      <c r="CGO840" s="399"/>
      <c r="CGP840" s="399"/>
      <c r="CGQ840" s="399"/>
      <c r="CGR840" s="399"/>
      <c r="CGS840" s="399"/>
      <c r="CGT840" s="399"/>
      <c r="CGU840" s="399"/>
      <c r="CGV840" s="399"/>
      <c r="CGW840" s="399"/>
      <c r="CGX840" s="399"/>
      <c r="CGY840" s="399"/>
      <c r="CGZ840" s="399"/>
      <c r="CHA840" s="399"/>
      <c r="CHB840" s="399"/>
      <c r="CHC840" s="399"/>
      <c r="CHD840" s="399"/>
      <c r="CHE840" s="399"/>
      <c r="CHF840" s="399"/>
      <c r="CHG840" s="399"/>
      <c r="CHH840" s="399"/>
      <c r="CHI840" s="399"/>
      <c r="CHJ840" s="399"/>
      <c r="CHK840" s="399"/>
      <c r="CHL840" s="399"/>
      <c r="CHM840" s="399"/>
      <c r="CHN840" s="399"/>
      <c r="CHO840" s="399"/>
      <c r="CHP840" s="399"/>
      <c r="CHQ840" s="399"/>
      <c r="CHR840" s="399"/>
      <c r="CHS840" s="399"/>
      <c r="CHT840" s="399"/>
      <c r="CHU840" s="399"/>
      <c r="CHV840" s="399"/>
      <c r="CHW840" s="399"/>
      <c r="CHX840" s="399"/>
      <c r="CHY840" s="399"/>
      <c r="CHZ840" s="399"/>
      <c r="CIA840" s="399"/>
      <c r="CIB840" s="399"/>
      <c r="CIC840" s="399"/>
      <c r="CID840" s="399"/>
      <c r="CIE840" s="399"/>
      <c r="CIF840" s="399"/>
      <c r="CIG840" s="399"/>
      <c r="CIH840" s="399"/>
      <c r="CII840" s="399"/>
      <c r="CIJ840" s="399"/>
      <c r="CIK840" s="399"/>
      <c r="CIL840" s="399"/>
      <c r="CIM840" s="399"/>
      <c r="CIN840" s="399"/>
      <c r="CIO840" s="399"/>
      <c r="CIP840" s="399"/>
      <c r="CIQ840" s="399"/>
      <c r="CIR840" s="399"/>
      <c r="CIS840" s="399"/>
      <c r="CIT840" s="399"/>
      <c r="CIU840" s="399"/>
      <c r="CIV840" s="399"/>
      <c r="CIW840" s="399"/>
      <c r="CIX840" s="399"/>
      <c r="CIY840" s="399"/>
      <c r="CIZ840" s="399"/>
      <c r="CJA840" s="399"/>
      <c r="CJB840" s="399"/>
      <c r="CJC840" s="399"/>
      <c r="CJD840" s="399"/>
      <c r="CJE840" s="399"/>
      <c r="CJF840" s="399"/>
      <c r="CJG840" s="399"/>
      <c r="CJH840" s="399"/>
      <c r="CJI840" s="399"/>
      <c r="CJJ840" s="399"/>
      <c r="CJK840" s="399"/>
      <c r="CJL840" s="399"/>
      <c r="CJM840" s="399"/>
      <c r="CJN840" s="399"/>
      <c r="CJO840" s="399"/>
      <c r="CJP840" s="399"/>
      <c r="CJQ840" s="399"/>
      <c r="CJR840" s="399"/>
      <c r="CJS840" s="399"/>
      <c r="CJT840" s="399"/>
      <c r="CJU840" s="399"/>
      <c r="CJV840" s="399"/>
      <c r="CJW840" s="399"/>
      <c r="CJX840" s="399"/>
      <c r="CJY840" s="399"/>
      <c r="CJZ840" s="399"/>
      <c r="CKA840" s="399"/>
      <c r="CKB840" s="399"/>
      <c r="CKC840" s="399"/>
      <c r="CKD840" s="399"/>
      <c r="CKE840" s="399"/>
      <c r="CKF840" s="399"/>
      <c r="CKG840" s="399"/>
      <c r="CKH840" s="399"/>
      <c r="CKI840" s="399"/>
      <c r="CKJ840" s="399"/>
      <c r="CKK840" s="399"/>
      <c r="CKL840" s="399"/>
      <c r="CKM840" s="399"/>
      <c r="CKN840" s="399"/>
      <c r="CKO840" s="399"/>
      <c r="CKP840" s="399"/>
      <c r="CKQ840" s="399"/>
      <c r="CKR840" s="399"/>
      <c r="CKS840" s="399"/>
      <c r="CKT840" s="399"/>
      <c r="CKU840" s="399"/>
      <c r="CKV840" s="399"/>
      <c r="CKW840" s="399"/>
      <c r="CKX840" s="399"/>
      <c r="CKY840" s="399"/>
      <c r="CKZ840" s="399"/>
      <c r="CLA840" s="399"/>
      <c r="CLB840" s="399"/>
      <c r="CLC840" s="399"/>
      <c r="CLD840" s="399"/>
      <c r="CLE840" s="399"/>
      <c r="CLF840" s="399"/>
      <c r="CLG840" s="399"/>
      <c r="CLH840" s="399"/>
      <c r="CLI840" s="399"/>
      <c r="CLJ840" s="399"/>
      <c r="CLK840" s="399"/>
      <c r="CLL840" s="399"/>
      <c r="CLM840" s="399"/>
      <c r="CLN840" s="399"/>
      <c r="CLO840" s="399"/>
      <c r="CLP840" s="399"/>
      <c r="CLQ840" s="399"/>
      <c r="CLR840" s="399"/>
      <c r="CLS840" s="399"/>
      <c r="CLT840" s="399"/>
      <c r="CLU840" s="399"/>
      <c r="CLV840" s="399"/>
      <c r="CLW840" s="399"/>
      <c r="CLX840" s="399"/>
      <c r="CLY840" s="399"/>
      <c r="CLZ840" s="399"/>
      <c r="CMA840" s="399"/>
      <c r="CMB840" s="399"/>
      <c r="CMC840" s="399"/>
      <c r="CMD840" s="399"/>
      <c r="CME840" s="399"/>
      <c r="CMF840" s="399"/>
      <c r="CMG840" s="399"/>
      <c r="CMH840" s="399"/>
      <c r="CMI840" s="399"/>
      <c r="CMJ840" s="399"/>
      <c r="CMK840" s="399"/>
      <c r="CML840" s="399"/>
      <c r="CMM840" s="399"/>
      <c r="CMN840" s="399"/>
      <c r="CMO840" s="399"/>
      <c r="CMP840" s="399"/>
      <c r="CMQ840" s="399"/>
      <c r="CMR840" s="399"/>
      <c r="CMS840" s="399"/>
      <c r="CMT840" s="399"/>
      <c r="CMU840" s="399"/>
      <c r="CMV840" s="399"/>
      <c r="CMW840" s="399"/>
      <c r="CMX840" s="399"/>
      <c r="CMY840" s="399"/>
      <c r="CMZ840" s="399"/>
      <c r="CNA840" s="399"/>
      <c r="CNB840" s="399"/>
      <c r="CNC840" s="399"/>
      <c r="CND840" s="399"/>
      <c r="CNE840" s="399"/>
      <c r="CNF840" s="399"/>
      <c r="CNG840" s="399"/>
      <c r="CNH840" s="399"/>
      <c r="CNI840" s="399"/>
      <c r="CNJ840" s="399"/>
      <c r="CNK840" s="399"/>
      <c r="CNL840" s="399"/>
      <c r="CNM840" s="399"/>
      <c r="CNN840" s="399"/>
      <c r="CNO840" s="399"/>
      <c r="CNP840" s="399"/>
      <c r="CNQ840" s="399"/>
      <c r="CNR840" s="399"/>
      <c r="CNS840" s="399"/>
      <c r="CNT840" s="399"/>
      <c r="CNU840" s="399"/>
      <c r="CNV840" s="399"/>
      <c r="CNW840" s="399"/>
      <c r="CNX840" s="399"/>
      <c r="CNY840" s="399"/>
      <c r="CNZ840" s="399"/>
      <c r="COA840" s="399"/>
      <c r="COB840" s="399"/>
      <c r="COC840" s="399"/>
      <c r="COD840" s="399"/>
      <c r="COE840" s="399"/>
      <c r="COF840" s="399"/>
      <c r="COG840" s="399"/>
      <c r="COH840" s="399"/>
      <c r="COI840" s="399"/>
      <c r="COJ840" s="399"/>
      <c r="COK840" s="399"/>
      <c r="COL840" s="399"/>
      <c r="COM840" s="399"/>
      <c r="CON840" s="399"/>
      <c r="COO840" s="399"/>
      <c r="COP840" s="399"/>
      <c r="COQ840" s="399"/>
      <c r="COR840" s="399"/>
      <c r="COS840" s="399"/>
      <c r="COT840" s="399"/>
      <c r="COU840" s="399"/>
      <c r="COV840" s="399"/>
      <c r="COW840" s="399"/>
      <c r="COX840" s="399"/>
      <c r="COY840" s="399"/>
      <c r="COZ840" s="399"/>
      <c r="CPA840" s="399"/>
      <c r="CPB840" s="399"/>
      <c r="CPC840" s="399"/>
      <c r="CPD840" s="399"/>
      <c r="CPE840" s="399"/>
      <c r="CPF840" s="399"/>
      <c r="CPG840" s="399"/>
      <c r="CPH840" s="399"/>
      <c r="CPI840" s="399"/>
      <c r="CPJ840" s="399"/>
      <c r="CPK840" s="399"/>
      <c r="CPL840" s="399"/>
      <c r="CPM840" s="399"/>
      <c r="CPN840" s="399"/>
      <c r="CPO840" s="399"/>
      <c r="CPP840" s="399"/>
      <c r="CPQ840" s="399"/>
      <c r="CPR840" s="399"/>
      <c r="CPS840" s="399"/>
      <c r="CPT840" s="399"/>
      <c r="CPU840" s="399"/>
      <c r="CPV840" s="399"/>
      <c r="CPW840" s="399"/>
      <c r="CPX840" s="399"/>
      <c r="CPY840" s="399"/>
      <c r="CPZ840" s="399"/>
      <c r="CQA840" s="399"/>
      <c r="CQB840" s="399"/>
      <c r="CQC840" s="399"/>
      <c r="CQD840" s="399"/>
      <c r="CQE840" s="399"/>
      <c r="CQF840" s="399"/>
      <c r="CQG840" s="399"/>
      <c r="CQH840" s="399"/>
      <c r="CQI840" s="399"/>
      <c r="CQJ840" s="399"/>
      <c r="CQK840" s="399"/>
      <c r="CQL840" s="399"/>
      <c r="CQM840" s="399"/>
      <c r="CQN840" s="399"/>
      <c r="CQO840" s="399"/>
      <c r="CQP840" s="399"/>
      <c r="CQQ840" s="399"/>
      <c r="CQR840" s="399"/>
      <c r="CQS840" s="399"/>
      <c r="CQT840" s="399"/>
      <c r="CQU840" s="399"/>
      <c r="CQV840" s="399"/>
      <c r="CQW840" s="399"/>
      <c r="CQX840" s="399"/>
      <c r="CQY840" s="399"/>
      <c r="CQZ840" s="399"/>
      <c r="CRA840" s="399"/>
      <c r="CRB840" s="399"/>
      <c r="CRC840" s="399"/>
      <c r="CRD840" s="399"/>
      <c r="CRE840" s="399"/>
      <c r="CRF840" s="399"/>
      <c r="CRG840" s="399"/>
      <c r="CRH840" s="399"/>
      <c r="CRI840" s="399"/>
      <c r="CRJ840" s="399"/>
      <c r="CRK840" s="399"/>
      <c r="CRL840" s="399"/>
      <c r="CRM840" s="399"/>
      <c r="CRN840" s="399"/>
      <c r="CRO840" s="399"/>
      <c r="CRP840" s="399"/>
      <c r="CRQ840" s="399"/>
      <c r="CRR840" s="399"/>
      <c r="CRS840" s="399"/>
      <c r="CRT840" s="399"/>
      <c r="CRU840" s="399"/>
      <c r="CRV840" s="399"/>
      <c r="CRW840" s="399"/>
      <c r="CRX840" s="399"/>
      <c r="CRY840" s="399"/>
      <c r="CRZ840" s="399"/>
      <c r="CSA840" s="399"/>
      <c r="CSB840" s="399"/>
      <c r="CSC840" s="399"/>
      <c r="CSD840" s="399"/>
      <c r="CSE840" s="399"/>
      <c r="CSF840" s="399"/>
      <c r="CSG840" s="399"/>
      <c r="CSH840" s="399"/>
      <c r="CSI840" s="399"/>
      <c r="CSJ840" s="399"/>
      <c r="CSK840" s="399"/>
      <c r="CSL840" s="399"/>
      <c r="CSM840" s="399"/>
      <c r="CSN840" s="399"/>
      <c r="CSO840" s="399"/>
      <c r="CSP840" s="399"/>
      <c r="CSQ840" s="399"/>
      <c r="CSR840" s="399"/>
      <c r="CSS840" s="399"/>
      <c r="CST840" s="399"/>
      <c r="CSU840" s="399"/>
      <c r="CSV840" s="399"/>
      <c r="CSW840" s="399"/>
      <c r="CSX840" s="399"/>
      <c r="CSY840" s="399"/>
      <c r="CSZ840" s="399"/>
      <c r="CTA840" s="399"/>
      <c r="CTB840" s="399"/>
      <c r="CTC840" s="399"/>
      <c r="CTD840" s="399"/>
      <c r="CTE840" s="399"/>
      <c r="CTF840" s="399"/>
      <c r="CTG840" s="399"/>
      <c r="CTH840" s="399"/>
      <c r="CTI840" s="399"/>
      <c r="CTJ840" s="399"/>
      <c r="CTK840" s="399"/>
      <c r="CTL840" s="399"/>
      <c r="CTM840" s="399"/>
      <c r="CTN840" s="399"/>
      <c r="CTO840" s="399"/>
      <c r="CTP840" s="399"/>
      <c r="CTQ840" s="399"/>
      <c r="CTR840" s="399"/>
      <c r="CTS840" s="399"/>
      <c r="CTT840" s="399"/>
      <c r="CTU840" s="399"/>
      <c r="CTV840" s="399"/>
      <c r="CTW840" s="399"/>
      <c r="CTX840" s="399"/>
      <c r="CTY840" s="399"/>
      <c r="CTZ840" s="399"/>
      <c r="CUA840" s="399"/>
      <c r="CUB840" s="399"/>
      <c r="CUC840" s="399"/>
      <c r="CUD840" s="399"/>
      <c r="CUE840" s="399"/>
      <c r="CUF840" s="399"/>
      <c r="CUG840" s="399"/>
      <c r="CUH840" s="399"/>
      <c r="CUI840" s="399"/>
      <c r="CUJ840" s="399"/>
      <c r="CUK840" s="399"/>
      <c r="CUL840" s="399"/>
      <c r="CUM840" s="399"/>
      <c r="CUN840" s="399"/>
      <c r="CUO840" s="399"/>
      <c r="CUP840" s="399"/>
      <c r="CUQ840" s="399"/>
      <c r="CUR840" s="399"/>
      <c r="CUS840" s="399"/>
      <c r="CUT840" s="399"/>
      <c r="CUU840" s="399"/>
      <c r="CUV840" s="399"/>
      <c r="CUW840" s="399"/>
      <c r="CUX840" s="399"/>
      <c r="CUY840" s="399"/>
      <c r="CUZ840" s="399"/>
      <c r="CVA840" s="399"/>
      <c r="CVB840" s="399"/>
      <c r="CVC840" s="399"/>
      <c r="CVD840" s="399"/>
      <c r="CVE840" s="399"/>
      <c r="CVF840" s="399"/>
      <c r="CVG840" s="399"/>
      <c r="CVH840" s="399"/>
      <c r="CVI840" s="399"/>
      <c r="CVJ840" s="399"/>
      <c r="CVK840" s="399"/>
      <c r="CVL840" s="399"/>
      <c r="CVM840" s="399"/>
      <c r="CVN840" s="399"/>
      <c r="CVO840" s="399"/>
      <c r="CVP840" s="399"/>
      <c r="CVQ840" s="399"/>
      <c r="CVR840" s="399"/>
      <c r="CVS840" s="399"/>
      <c r="CVT840" s="399"/>
      <c r="CVU840" s="399"/>
      <c r="CVV840" s="399"/>
      <c r="CVW840" s="399"/>
      <c r="CVX840" s="399"/>
      <c r="CVY840" s="399"/>
      <c r="CVZ840" s="399"/>
      <c r="CWA840" s="399"/>
      <c r="CWB840" s="399"/>
      <c r="CWC840" s="399"/>
      <c r="CWD840" s="399"/>
      <c r="CWE840" s="399"/>
      <c r="CWF840" s="399"/>
      <c r="CWG840" s="399"/>
      <c r="CWH840" s="399"/>
      <c r="CWI840" s="399"/>
      <c r="CWJ840" s="399"/>
      <c r="CWK840" s="399"/>
      <c r="CWL840" s="399"/>
      <c r="CWM840" s="399"/>
      <c r="CWN840" s="399"/>
      <c r="CWO840" s="399"/>
      <c r="CWP840" s="399"/>
      <c r="CWQ840" s="399"/>
      <c r="CWR840" s="399"/>
      <c r="CWS840" s="399"/>
      <c r="CWT840" s="399"/>
      <c r="CWU840" s="399"/>
      <c r="CWV840" s="399"/>
      <c r="CWW840" s="399"/>
      <c r="CWX840" s="399"/>
      <c r="CWY840" s="399"/>
      <c r="CWZ840" s="399"/>
      <c r="CXA840" s="399"/>
      <c r="CXB840" s="399"/>
      <c r="CXC840" s="399"/>
      <c r="CXD840" s="399"/>
      <c r="CXE840" s="399"/>
      <c r="CXF840" s="399"/>
      <c r="CXG840" s="399"/>
      <c r="CXH840" s="399"/>
      <c r="CXI840" s="399"/>
      <c r="CXJ840" s="399"/>
      <c r="CXK840" s="399"/>
      <c r="CXL840" s="399"/>
      <c r="CXM840" s="399"/>
      <c r="CXN840" s="399"/>
      <c r="CXO840" s="399"/>
      <c r="CXP840" s="399"/>
      <c r="CXQ840" s="399"/>
      <c r="CXR840" s="399"/>
      <c r="CXS840" s="399"/>
      <c r="CXT840" s="399"/>
      <c r="CXU840" s="399"/>
      <c r="CXV840" s="399"/>
      <c r="CXW840" s="399"/>
      <c r="CXX840" s="399"/>
      <c r="CXY840" s="399"/>
      <c r="CXZ840" s="399"/>
      <c r="CYA840" s="399"/>
      <c r="CYB840" s="399"/>
      <c r="CYC840" s="399"/>
      <c r="CYD840" s="399"/>
      <c r="CYE840" s="399"/>
      <c r="CYF840" s="399"/>
      <c r="CYG840" s="399"/>
      <c r="CYH840" s="399"/>
      <c r="CYI840" s="399"/>
      <c r="CYJ840" s="399"/>
      <c r="CYK840" s="399"/>
      <c r="CYL840" s="399"/>
      <c r="CYM840" s="399"/>
      <c r="CYN840" s="399"/>
      <c r="CYO840" s="399"/>
      <c r="CYP840" s="399"/>
      <c r="CYQ840" s="399"/>
      <c r="CYR840" s="399"/>
      <c r="CYS840" s="399"/>
      <c r="CYT840" s="399"/>
      <c r="CYU840" s="399"/>
      <c r="CYV840" s="399"/>
      <c r="CYW840" s="399"/>
      <c r="CYX840" s="399"/>
      <c r="CYY840" s="399"/>
      <c r="CYZ840" s="399"/>
      <c r="CZA840" s="399"/>
      <c r="CZB840" s="399"/>
      <c r="CZC840" s="399"/>
      <c r="CZD840" s="399"/>
      <c r="CZE840" s="399"/>
      <c r="CZF840" s="399"/>
      <c r="CZG840" s="399"/>
      <c r="CZH840" s="399"/>
      <c r="CZI840" s="399"/>
      <c r="CZJ840" s="399"/>
      <c r="CZK840" s="399"/>
      <c r="CZL840" s="399"/>
      <c r="CZM840" s="399"/>
      <c r="CZN840" s="399"/>
      <c r="CZO840" s="399"/>
      <c r="CZP840" s="399"/>
      <c r="CZQ840" s="399"/>
      <c r="CZR840" s="399"/>
      <c r="CZS840" s="399"/>
      <c r="CZT840" s="399"/>
      <c r="CZU840" s="399"/>
      <c r="CZV840" s="399"/>
      <c r="CZW840" s="399"/>
      <c r="CZX840" s="399"/>
      <c r="CZY840" s="399"/>
      <c r="CZZ840" s="399"/>
      <c r="DAA840" s="399"/>
      <c r="DAB840" s="399"/>
      <c r="DAC840" s="399"/>
      <c r="DAD840" s="399"/>
      <c r="DAE840" s="399"/>
      <c r="DAF840" s="399"/>
      <c r="DAG840" s="399"/>
      <c r="DAH840" s="399"/>
      <c r="DAI840" s="399"/>
      <c r="DAJ840" s="399"/>
      <c r="DAK840" s="399"/>
      <c r="DAL840" s="399"/>
      <c r="DAM840" s="399"/>
      <c r="DAN840" s="399"/>
      <c r="DAO840" s="399"/>
      <c r="DAP840" s="399"/>
      <c r="DAQ840" s="399"/>
      <c r="DAR840" s="399"/>
      <c r="DAS840" s="399"/>
      <c r="DAT840" s="399"/>
      <c r="DAU840" s="399"/>
      <c r="DAV840" s="399"/>
      <c r="DAW840" s="399"/>
      <c r="DAX840" s="399"/>
      <c r="DAY840" s="399"/>
      <c r="DAZ840" s="399"/>
      <c r="DBA840" s="399"/>
      <c r="DBB840" s="399"/>
      <c r="DBC840" s="399"/>
      <c r="DBD840" s="399"/>
      <c r="DBE840" s="399"/>
      <c r="DBF840" s="399"/>
      <c r="DBG840" s="399"/>
      <c r="DBH840" s="399"/>
      <c r="DBI840" s="399"/>
      <c r="DBJ840" s="399"/>
      <c r="DBK840" s="399"/>
      <c r="DBL840" s="399"/>
      <c r="DBM840" s="399"/>
      <c r="DBN840" s="399"/>
      <c r="DBO840" s="399"/>
      <c r="DBP840" s="399"/>
      <c r="DBQ840" s="399"/>
      <c r="DBR840" s="399"/>
      <c r="DBS840" s="399"/>
      <c r="DBT840" s="399"/>
      <c r="DBU840" s="399"/>
      <c r="DBV840" s="399"/>
      <c r="DBW840" s="399"/>
      <c r="DBX840" s="399"/>
      <c r="DBY840" s="399"/>
      <c r="DBZ840" s="399"/>
      <c r="DCA840" s="399"/>
      <c r="DCB840" s="399"/>
      <c r="DCC840" s="399"/>
      <c r="DCD840" s="399"/>
      <c r="DCE840" s="399"/>
      <c r="DCF840" s="399"/>
      <c r="DCG840" s="399"/>
      <c r="DCH840" s="399"/>
      <c r="DCI840" s="399"/>
      <c r="DCJ840" s="399"/>
      <c r="DCK840" s="399"/>
      <c r="DCL840" s="399"/>
      <c r="DCM840" s="399"/>
      <c r="DCN840" s="399"/>
      <c r="DCO840" s="399"/>
      <c r="DCP840" s="399"/>
      <c r="DCQ840" s="399"/>
      <c r="DCR840" s="399"/>
      <c r="DCS840" s="399"/>
      <c r="DCT840" s="399"/>
      <c r="DCU840" s="399"/>
      <c r="DCV840" s="399"/>
      <c r="DCW840" s="399"/>
      <c r="DCX840" s="399"/>
      <c r="DCY840" s="399"/>
      <c r="DCZ840" s="399"/>
      <c r="DDA840" s="399"/>
      <c r="DDB840" s="399"/>
      <c r="DDC840" s="399"/>
      <c r="DDD840" s="399"/>
      <c r="DDE840" s="399"/>
      <c r="DDF840" s="399"/>
      <c r="DDG840" s="399"/>
      <c r="DDH840" s="399"/>
      <c r="DDI840" s="399"/>
      <c r="DDJ840" s="399"/>
      <c r="DDK840" s="399"/>
      <c r="DDL840" s="399"/>
      <c r="DDM840" s="399"/>
      <c r="DDN840" s="399"/>
      <c r="DDO840" s="399"/>
      <c r="DDP840" s="399"/>
      <c r="DDQ840" s="399"/>
      <c r="DDR840" s="399"/>
      <c r="DDS840" s="399"/>
      <c r="DDT840" s="399"/>
      <c r="DDU840" s="399"/>
      <c r="DDV840" s="399"/>
      <c r="DDW840" s="399"/>
      <c r="DDX840" s="399"/>
      <c r="DDY840" s="399"/>
      <c r="DDZ840" s="399"/>
      <c r="DEA840" s="399"/>
      <c r="DEB840" s="399"/>
      <c r="DEC840" s="399"/>
      <c r="DED840" s="399"/>
      <c r="DEE840" s="399"/>
      <c r="DEF840" s="399"/>
      <c r="DEG840" s="399"/>
      <c r="DEH840" s="399"/>
      <c r="DEI840" s="399"/>
      <c r="DEJ840" s="399"/>
      <c r="DEK840" s="399"/>
      <c r="DEL840" s="399"/>
      <c r="DEM840" s="399"/>
      <c r="DEN840" s="399"/>
      <c r="DEO840" s="399"/>
      <c r="DEP840" s="399"/>
      <c r="DEQ840" s="399"/>
      <c r="DER840" s="399"/>
      <c r="DES840" s="399"/>
      <c r="DET840" s="399"/>
      <c r="DEU840" s="399"/>
      <c r="DEV840" s="399"/>
      <c r="DEW840" s="399"/>
      <c r="DEX840" s="399"/>
      <c r="DEY840" s="399"/>
      <c r="DEZ840" s="399"/>
      <c r="DFA840" s="399"/>
      <c r="DFB840" s="399"/>
      <c r="DFC840" s="399"/>
      <c r="DFD840" s="399"/>
      <c r="DFE840" s="399"/>
      <c r="DFF840" s="399"/>
      <c r="DFG840" s="399"/>
      <c r="DFH840" s="399"/>
      <c r="DFI840" s="399"/>
      <c r="DFJ840" s="399"/>
      <c r="DFK840" s="399"/>
      <c r="DFL840" s="399"/>
      <c r="DFM840" s="399"/>
      <c r="DFN840" s="399"/>
      <c r="DFO840" s="399"/>
      <c r="DFP840" s="399"/>
      <c r="DFQ840" s="399"/>
      <c r="DFR840" s="399"/>
      <c r="DFS840" s="399"/>
      <c r="DFT840" s="399"/>
      <c r="DFU840" s="399"/>
      <c r="DFV840" s="399"/>
      <c r="DFW840" s="399"/>
      <c r="DFX840" s="399"/>
      <c r="DFY840" s="399"/>
      <c r="DFZ840" s="399"/>
      <c r="DGA840" s="399"/>
      <c r="DGB840" s="399"/>
      <c r="DGC840" s="399"/>
      <c r="DGD840" s="399"/>
      <c r="DGE840" s="399"/>
      <c r="DGF840" s="399"/>
      <c r="DGG840" s="399"/>
      <c r="DGH840" s="399"/>
      <c r="DGI840" s="399"/>
      <c r="DGJ840" s="399"/>
      <c r="DGK840" s="399"/>
      <c r="DGL840" s="399"/>
      <c r="DGM840" s="399"/>
      <c r="DGN840" s="399"/>
      <c r="DGO840" s="399"/>
      <c r="DGP840" s="399"/>
      <c r="DGQ840" s="399"/>
      <c r="DGR840" s="399"/>
      <c r="DGS840" s="399"/>
      <c r="DGT840" s="399"/>
      <c r="DGU840" s="399"/>
      <c r="DGV840" s="399"/>
      <c r="DGW840" s="399"/>
      <c r="DGX840" s="399"/>
      <c r="DGY840" s="399"/>
      <c r="DGZ840" s="399"/>
      <c r="DHA840" s="399"/>
      <c r="DHB840" s="399"/>
      <c r="DHC840" s="399"/>
      <c r="DHD840" s="399"/>
      <c r="DHE840" s="399"/>
      <c r="DHF840" s="399"/>
      <c r="DHG840" s="399"/>
      <c r="DHH840" s="399"/>
      <c r="DHI840" s="399"/>
      <c r="DHJ840" s="399"/>
      <c r="DHK840" s="399"/>
      <c r="DHL840" s="399"/>
      <c r="DHM840" s="399"/>
      <c r="DHN840" s="399"/>
      <c r="DHO840" s="399"/>
      <c r="DHP840" s="399"/>
      <c r="DHQ840" s="399"/>
      <c r="DHR840" s="399"/>
      <c r="DHS840" s="399"/>
      <c r="DHT840" s="399"/>
      <c r="DHU840" s="399"/>
      <c r="DHV840" s="399"/>
      <c r="DHW840" s="399"/>
      <c r="DHX840" s="399"/>
      <c r="DHY840" s="399"/>
      <c r="DHZ840" s="399"/>
      <c r="DIA840" s="399"/>
      <c r="DIB840" s="399"/>
      <c r="DIC840" s="399"/>
      <c r="DID840" s="399"/>
      <c r="DIE840" s="399"/>
      <c r="DIF840" s="399"/>
      <c r="DIG840" s="399"/>
      <c r="DIH840" s="399"/>
      <c r="DII840" s="399"/>
      <c r="DIJ840" s="399"/>
      <c r="DIK840" s="399"/>
      <c r="DIL840" s="399"/>
      <c r="DIM840" s="399"/>
      <c r="DIN840" s="399"/>
      <c r="DIO840" s="399"/>
      <c r="DIP840" s="399"/>
      <c r="DIQ840" s="399"/>
      <c r="DIR840" s="399"/>
      <c r="DIS840" s="399"/>
      <c r="DIT840" s="399"/>
      <c r="DIU840" s="399"/>
      <c r="DIV840" s="399"/>
      <c r="DIW840" s="399"/>
      <c r="DIX840" s="399"/>
      <c r="DIY840" s="399"/>
      <c r="DIZ840" s="399"/>
      <c r="DJA840" s="399"/>
      <c r="DJB840" s="399"/>
      <c r="DJC840" s="399"/>
      <c r="DJD840" s="399"/>
      <c r="DJE840" s="399"/>
      <c r="DJF840" s="399"/>
      <c r="DJG840" s="399"/>
      <c r="DJH840" s="399"/>
      <c r="DJI840" s="399"/>
      <c r="DJJ840" s="399"/>
      <c r="DJK840" s="399"/>
      <c r="DJL840" s="399"/>
      <c r="DJM840" s="399"/>
      <c r="DJN840" s="399"/>
      <c r="DJO840" s="399"/>
      <c r="DJP840" s="399"/>
      <c r="DJQ840" s="399"/>
      <c r="DJR840" s="399"/>
      <c r="DJS840" s="399"/>
      <c r="DJT840" s="399"/>
      <c r="DJU840" s="399"/>
      <c r="DJV840" s="399"/>
      <c r="DJW840" s="399"/>
      <c r="DJX840" s="399"/>
      <c r="DJY840" s="399"/>
      <c r="DJZ840" s="399"/>
      <c r="DKA840" s="399"/>
      <c r="DKB840" s="399"/>
      <c r="DKC840" s="399"/>
      <c r="DKD840" s="399"/>
      <c r="DKE840" s="399"/>
      <c r="DKF840" s="399"/>
      <c r="DKG840" s="399"/>
      <c r="DKH840" s="399"/>
      <c r="DKI840" s="399"/>
      <c r="DKJ840" s="399"/>
      <c r="DKK840" s="399"/>
      <c r="DKL840" s="399"/>
      <c r="DKM840" s="399"/>
      <c r="DKN840" s="399"/>
      <c r="DKO840" s="399"/>
      <c r="DKP840" s="399"/>
      <c r="DKQ840" s="399"/>
      <c r="DKR840" s="399"/>
      <c r="DKS840" s="399"/>
      <c r="DKT840" s="399"/>
      <c r="DKU840" s="399"/>
      <c r="DKV840" s="399"/>
      <c r="DKW840" s="399"/>
      <c r="DKX840" s="399"/>
      <c r="DKY840" s="399"/>
      <c r="DKZ840" s="399"/>
      <c r="DLA840" s="399"/>
      <c r="DLB840" s="399"/>
      <c r="DLC840" s="399"/>
      <c r="DLD840" s="399"/>
      <c r="DLE840" s="399"/>
      <c r="DLF840" s="399"/>
      <c r="DLG840" s="399"/>
      <c r="DLH840" s="399"/>
      <c r="DLI840" s="399"/>
      <c r="DLJ840" s="399"/>
      <c r="DLK840" s="399"/>
      <c r="DLL840" s="399"/>
      <c r="DLM840" s="399"/>
      <c r="DLN840" s="399"/>
      <c r="DLO840" s="399"/>
      <c r="DLP840" s="399"/>
      <c r="DLQ840" s="399"/>
      <c r="DLR840" s="399"/>
      <c r="DLS840" s="399"/>
      <c r="DLT840" s="399"/>
      <c r="DLU840" s="399"/>
      <c r="DLV840" s="399"/>
      <c r="DLW840" s="399"/>
      <c r="DLX840" s="399"/>
      <c r="DLY840" s="399"/>
      <c r="DLZ840" s="399"/>
      <c r="DMA840" s="399"/>
      <c r="DMB840" s="399"/>
      <c r="DMC840" s="399"/>
      <c r="DMD840" s="399"/>
      <c r="DME840" s="399"/>
      <c r="DMF840" s="399"/>
      <c r="DMG840" s="399"/>
      <c r="DMH840" s="399"/>
      <c r="DMI840" s="399"/>
      <c r="DMJ840" s="399"/>
      <c r="DMK840" s="399"/>
      <c r="DML840" s="399"/>
      <c r="DMM840" s="399"/>
      <c r="DMN840" s="399"/>
      <c r="DMO840" s="399"/>
      <c r="DMP840" s="399"/>
      <c r="DMQ840" s="399"/>
      <c r="DMR840" s="399"/>
      <c r="DMS840" s="399"/>
      <c r="DMT840" s="399"/>
      <c r="DMU840" s="399"/>
      <c r="DMV840" s="399"/>
      <c r="DMW840" s="399"/>
      <c r="DMX840" s="399"/>
      <c r="DMY840" s="399"/>
      <c r="DMZ840" s="399"/>
      <c r="DNA840" s="399"/>
      <c r="DNB840" s="399"/>
      <c r="DNC840" s="399"/>
      <c r="DND840" s="399"/>
      <c r="DNE840" s="399"/>
      <c r="DNF840" s="399"/>
      <c r="DNG840" s="399"/>
      <c r="DNH840" s="399"/>
      <c r="DNI840" s="399"/>
      <c r="DNJ840" s="399"/>
      <c r="DNK840" s="399"/>
      <c r="DNL840" s="399"/>
      <c r="DNM840" s="399"/>
      <c r="DNN840" s="399"/>
      <c r="DNO840" s="399"/>
      <c r="DNP840" s="399"/>
      <c r="DNQ840" s="399"/>
      <c r="DNR840" s="399"/>
      <c r="DNS840" s="399"/>
      <c r="DNT840" s="399"/>
      <c r="DNU840" s="399"/>
      <c r="DNV840" s="399"/>
      <c r="DNW840" s="399"/>
      <c r="DNX840" s="399"/>
      <c r="DNY840" s="399"/>
      <c r="DNZ840" s="399"/>
      <c r="DOA840" s="399"/>
      <c r="DOB840" s="399"/>
      <c r="DOC840" s="399"/>
      <c r="DOD840" s="399"/>
      <c r="DOE840" s="399"/>
      <c r="DOF840" s="399"/>
      <c r="DOG840" s="399"/>
      <c r="DOH840" s="399"/>
      <c r="DOI840" s="399"/>
      <c r="DOJ840" s="399"/>
      <c r="DOK840" s="399"/>
      <c r="DOL840" s="399"/>
      <c r="DOM840" s="399"/>
      <c r="DON840" s="399"/>
      <c r="DOO840" s="399"/>
      <c r="DOP840" s="399"/>
      <c r="DOQ840" s="399"/>
      <c r="DOR840" s="399"/>
      <c r="DOS840" s="399"/>
      <c r="DOT840" s="399"/>
      <c r="DOU840" s="399"/>
      <c r="DOV840" s="399"/>
      <c r="DOW840" s="399"/>
      <c r="DOX840" s="399"/>
      <c r="DOY840" s="399"/>
      <c r="DOZ840" s="399"/>
      <c r="DPA840" s="399"/>
      <c r="DPB840" s="399"/>
      <c r="DPC840" s="399"/>
      <c r="DPD840" s="399"/>
      <c r="DPE840" s="399"/>
      <c r="DPF840" s="399"/>
      <c r="DPG840" s="399"/>
      <c r="DPH840" s="399"/>
      <c r="DPI840" s="399"/>
      <c r="DPJ840" s="399"/>
      <c r="DPK840" s="399"/>
      <c r="DPL840" s="399"/>
      <c r="DPM840" s="399"/>
      <c r="DPN840" s="399"/>
      <c r="DPO840" s="399"/>
      <c r="DPP840" s="399"/>
      <c r="DPQ840" s="399"/>
      <c r="DPR840" s="399"/>
      <c r="DPS840" s="399"/>
      <c r="DPT840" s="399"/>
      <c r="DPU840" s="399"/>
      <c r="DPV840" s="399"/>
      <c r="DPW840" s="399"/>
      <c r="DPX840" s="399"/>
      <c r="DPY840" s="399"/>
      <c r="DPZ840" s="399"/>
      <c r="DQA840" s="399"/>
      <c r="DQB840" s="399"/>
      <c r="DQC840" s="399"/>
      <c r="DQD840" s="399"/>
      <c r="DQE840" s="399"/>
      <c r="DQF840" s="399"/>
      <c r="DQG840" s="399"/>
      <c r="DQH840" s="399"/>
      <c r="DQI840" s="399"/>
      <c r="DQJ840" s="399"/>
      <c r="DQK840" s="399"/>
      <c r="DQL840" s="399"/>
      <c r="DQM840" s="399"/>
      <c r="DQN840" s="399"/>
      <c r="DQO840" s="399"/>
      <c r="DQP840" s="399"/>
      <c r="DQQ840" s="399"/>
      <c r="DQR840" s="399"/>
      <c r="DQS840" s="399"/>
      <c r="DQT840" s="399"/>
      <c r="DQU840" s="399"/>
      <c r="DQV840" s="399"/>
      <c r="DQW840" s="399"/>
      <c r="DQX840" s="399"/>
      <c r="DQY840" s="399"/>
      <c r="DQZ840" s="399"/>
      <c r="DRA840" s="399"/>
      <c r="DRB840" s="399"/>
      <c r="DRC840" s="399"/>
      <c r="DRD840" s="399"/>
      <c r="DRE840" s="399"/>
      <c r="DRF840" s="399"/>
      <c r="DRG840" s="399"/>
      <c r="DRH840" s="399"/>
      <c r="DRI840" s="399"/>
      <c r="DRJ840" s="399"/>
      <c r="DRK840" s="399"/>
      <c r="DRL840" s="399"/>
      <c r="DRM840" s="399"/>
      <c r="DRN840" s="399"/>
      <c r="DRO840" s="399"/>
      <c r="DRP840" s="399"/>
      <c r="DRQ840" s="399"/>
      <c r="DRR840" s="399"/>
      <c r="DRS840" s="399"/>
      <c r="DRT840" s="399"/>
      <c r="DRU840" s="399"/>
      <c r="DRV840" s="399"/>
      <c r="DRW840" s="399"/>
      <c r="DRX840" s="399"/>
      <c r="DRY840" s="399"/>
      <c r="DRZ840" s="399"/>
      <c r="DSA840" s="399"/>
      <c r="DSB840" s="399"/>
      <c r="DSC840" s="399"/>
      <c r="DSD840" s="399"/>
      <c r="DSE840" s="399"/>
      <c r="DSF840" s="399"/>
      <c r="DSG840" s="399"/>
      <c r="DSH840" s="399"/>
      <c r="DSI840" s="399"/>
      <c r="DSJ840" s="399"/>
      <c r="DSK840" s="399"/>
      <c r="DSL840" s="399"/>
      <c r="DSM840" s="399"/>
      <c r="DSN840" s="399"/>
      <c r="DSO840" s="399"/>
      <c r="DSP840" s="399"/>
      <c r="DSQ840" s="399"/>
      <c r="DSR840" s="399"/>
      <c r="DSS840" s="399"/>
      <c r="DST840" s="399"/>
      <c r="DSU840" s="399"/>
      <c r="DSV840" s="399"/>
      <c r="DSW840" s="399"/>
      <c r="DSX840" s="399"/>
      <c r="DSY840" s="399"/>
      <c r="DSZ840" s="399"/>
      <c r="DTA840" s="399"/>
      <c r="DTB840" s="399"/>
      <c r="DTC840" s="399"/>
      <c r="DTD840" s="399"/>
      <c r="DTE840" s="399"/>
      <c r="DTF840" s="399"/>
      <c r="DTG840" s="399"/>
      <c r="DTH840" s="399"/>
      <c r="DTI840" s="399"/>
      <c r="DTJ840" s="399"/>
      <c r="DTK840" s="399"/>
      <c r="DTL840" s="399"/>
      <c r="DTM840" s="399"/>
      <c r="DTN840" s="399"/>
      <c r="DTO840" s="399"/>
      <c r="DTP840" s="399"/>
      <c r="DTQ840" s="399"/>
      <c r="DTR840" s="399"/>
      <c r="DTS840" s="399"/>
      <c r="DTT840" s="399"/>
      <c r="DTU840" s="399"/>
      <c r="DTV840" s="399"/>
      <c r="DTW840" s="399"/>
      <c r="DTX840" s="399"/>
      <c r="DTY840" s="399"/>
      <c r="DTZ840" s="399"/>
      <c r="DUA840" s="399"/>
      <c r="DUB840" s="399"/>
      <c r="DUC840" s="399"/>
      <c r="DUD840" s="399"/>
      <c r="DUE840" s="399"/>
      <c r="DUF840" s="399"/>
      <c r="DUG840" s="399"/>
      <c r="DUH840" s="399"/>
      <c r="DUI840" s="399"/>
      <c r="DUJ840" s="399"/>
      <c r="DUK840" s="399"/>
      <c r="DUL840" s="399"/>
      <c r="DUM840" s="399"/>
      <c r="DUN840" s="399"/>
      <c r="DUO840" s="399"/>
      <c r="DUP840" s="399"/>
      <c r="DUQ840" s="399"/>
      <c r="DUR840" s="399"/>
      <c r="DUS840" s="399"/>
      <c r="DUT840" s="399"/>
      <c r="DUU840" s="399"/>
      <c r="DUV840" s="399"/>
      <c r="DUW840" s="399"/>
      <c r="DUX840" s="399"/>
      <c r="DUY840" s="399"/>
      <c r="DUZ840" s="399"/>
      <c r="DVA840" s="399"/>
      <c r="DVB840" s="399"/>
      <c r="DVC840" s="399"/>
      <c r="DVD840" s="399"/>
      <c r="DVE840" s="399"/>
      <c r="DVF840" s="399"/>
      <c r="DVG840" s="399"/>
      <c r="DVH840" s="399"/>
      <c r="DVI840" s="399"/>
      <c r="DVJ840" s="399"/>
      <c r="DVK840" s="399"/>
      <c r="DVL840" s="399"/>
      <c r="DVM840" s="399"/>
      <c r="DVN840" s="399"/>
      <c r="DVO840" s="399"/>
      <c r="DVP840" s="399"/>
      <c r="DVQ840" s="399"/>
      <c r="DVR840" s="399"/>
      <c r="DVS840" s="399"/>
      <c r="DVT840" s="399"/>
      <c r="DVU840" s="399"/>
      <c r="DVV840" s="399"/>
      <c r="DVW840" s="399"/>
      <c r="DVX840" s="399"/>
      <c r="DVY840" s="399"/>
      <c r="DVZ840" s="399"/>
      <c r="DWA840" s="399"/>
      <c r="DWB840" s="399"/>
      <c r="DWC840" s="399"/>
      <c r="DWD840" s="399"/>
      <c r="DWE840" s="399"/>
      <c r="DWF840" s="399"/>
      <c r="DWG840" s="399"/>
      <c r="DWH840" s="399"/>
      <c r="DWI840" s="399"/>
      <c r="DWJ840" s="399"/>
      <c r="DWK840" s="399"/>
      <c r="DWL840" s="399"/>
      <c r="DWM840" s="399"/>
      <c r="DWN840" s="399"/>
      <c r="DWO840" s="399"/>
      <c r="DWP840" s="399"/>
      <c r="DWQ840" s="399"/>
      <c r="DWR840" s="399"/>
      <c r="DWS840" s="399"/>
      <c r="DWT840" s="399"/>
      <c r="DWU840" s="399"/>
      <c r="DWV840" s="399"/>
      <c r="DWW840" s="399"/>
      <c r="DWX840" s="399"/>
      <c r="DWY840" s="399"/>
      <c r="DWZ840" s="399"/>
      <c r="DXA840" s="399"/>
      <c r="DXB840" s="399"/>
      <c r="DXC840" s="399"/>
      <c r="DXD840" s="399"/>
      <c r="DXE840" s="399"/>
      <c r="DXF840" s="399"/>
      <c r="DXG840" s="399"/>
      <c r="DXH840" s="399"/>
      <c r="DXI840" s="399"/>
      <c r="DXJ840" s="399"/>
      <c r="DXK840" s="399"/>
      <c r="DXL840" s="399"/>
      <c r="DXM840" s="399"/>
      <c r="DXN840" s="399"/>
      <c r="DXO840" s="399"/>
      <c r="DXP840" s="399"/>
      <c r="DXQ840" s="399"/>
      <c r="DXR840" s="399"/>
      <c r="DXS840" s="399"/>
      <c r="DXT840" s="399"/>
      <c r="DXU840" s="399"/>
      <c r="DXV840" s="399"/>
      <c r="DXW840" s="399"/>
      <c r="DXX840" s="399"/>
      <c r="DXY840" s="399"/>
      <c r="DXZ840" s="399"/>
      <c r="DYA840" s="399"/>
      <c r="DYB840" s="399"/>
      <c r="DYC840" s="399"/>
      <c r="DYD840" s="399"/>
      <c r="DYE840" s="399"/>
      <c r="DYF840" s="399"/>
      <c r="DYG840" s="399"/>
      <c r="DYH840" s="399"/>
      <c r="DYI840" s="399"/>
      <c r="DYJ840" s="399"/>
      <c r="DYK840" s="399"/>
      <c r="DYL840" s="399"/>
      <c r="DYM840" s="399"/>
      <c r="DYN840" s="399"/>
      <c r="DYO840" s="399"/>
      <c r="DYP840" s="399"/>
      <c r="DYQ840" s="399"/>
      <c r="DYR840" s="399"/>
      <c r="DYS840" s="399"/>
      <c r="DYT840" s="399"/>
      <c r="DYU840" s="399"/>
      <c r="DYV840" s="399"/>
      <c r="DYW840" s="399"/>
      <c r="DYX840" s="399"/>
      <c r="DYY840" s="399"/>
      <c r="DYZ840" s="399"/>
      <c r="DZA840" s="399"/>
      <c r="DZB840" s="399"/>
      <c r="DZC840" s="399"/>
      <c r="DZD840" s="399"/>
      <c r="DZE840" s="399"/>
      <c r="DZF840" s="399"/>
      <c r="DZG840" s="399"/>
      <c r="DZH840" s="399"/>
      <c r="DZI840" s="399"/>
      <c r="DZJ840" s="399"/>
      <c r="DZK840" s="399"/>
      <c r="DZL840" s="399"/>
      <c r="DZM840" s="399"/>
      <c r="DZN840" s="399"/>
      <c r="DZO840" s="399"/>
      <c r="DZP840" s="399"/>
      <c r="DZQ840" s="399"/>
      <c r="DZR840" s="399"/>
      <c r="DZS840" s="399"/>
      <c r="DZT840" s="399"/>
      <c r="DZU840" s="399"/>
      <c r="DZV840" s="399"/>
      <c r="DZW840" s="399"/>
      <c r="DZX840" s="399"/>
      <c r="DZY840" s="399"/>
      <c r="DZZ840" s="399"/>
      <c r="EAA840" s="399"/>
      <c r="EAB840" s="399"/>
      <c r="EAC840" s="399"/>
      <c r="EAD840" s="399"/>
      <c r="EAE840" s="399"/>
      <c r="EAF840" s="399"/>
      <c r="EAG840" s="399"/>
      <c r="EAH840" s="399"/>
      <c r="EAI840" s="399"/>
      <c r="EAJ840" s="399"/>
      <c r="EAK840" s="399"/>
      <c r="EAL840" s="399"/>
      <c r="EAM840" s="399"/>
      <c r="EAN840" s="399"/>
      <c r="EAO840" s="399"/>
      <c r="EAP840" s="399"/>
      <c r="EAQ840" s="399"/>
      <c r="EAR840" s="399"/>
      <c r="EAS840" s="399"/>
      <c r="EAT840" s="399"/>
      <c r="EAU840" s="399"/>
      <c r="EAV840" s="399"/>
      <c r="EAW840" s="399"/>
      <c r="EAX840" s="399"/>
      <c r="EAY840" s="399"/>
      <c r="EAZ840" s="399"/>
      <c r="EBA840" s="399"/>
      <c r="EBB840" s="399"/>
      <c r="EBC840" s="399"/>
      <c r="EBD840" s="399"/>
      <c r="EBE840" s="399"/>
      <c r="EBF840" s="399"/>
      <c r="EBG840" s="399"/>
      <c r="EBH840" s="399"/>
      <c r="EBI840" s="399"/>
      <c r="EBJ840" s="399"/>
      <c r="EBK840" s="399"/>
      <c r="EBL840" s="399"/>
      <c r="EBM840" s="399"/>
      <c r="EBN840" s="399"/>
      <c r="EBO840" s="399"/>
      <c r="EBP840" s="399"/>
      <c r="EBQ840" s="399"/>
      <c r="EBR840" s="399"/>
      <c r="EBS840" s="399"/>
      <c r="EBT840" s="399"/>
      <c r="EBU840" s="399"/>
      <c r="EBV840" s="399"/>
      <c r="EBW840" s="399"/>
      <c r="EBX840" s="399"/>
      <c r="EBY840" s="399"/>
      <c r="EBZ840" s="399"/>
      <c r="ECA840" s="399"/>
      <c r="ECB840" s="399"/>
      <c r="ECC840" s="399"/>
      <c r="ECD840" s="399"/>
      <c r="ECE840" s="399"/>
      <c r="ECF840" s="399"/>
      <c r="ECG840" s="399"/>
      <c r="ECH840" s="399"/>
      <c r="ECI840" s="399"/>
      <c r="ECJ840" s="399"/>
      <c r="ECK840" s="399"/>
      <c r="ECL840" s="399"/>
      <c r="ECM840" s="399"/>
      <c r="ECN840" s="399"/>
      <c r="ECO840" s="399"/>
      <c r="ECP840" s="399"/>
      <c r="ECQ840" s="399"/>
      <c r="ECR840" s="399"/>
      <c r="ECS840" s="399"/>
      <c r="ECT840" s="399"/>
      <c r="ECU840" s="399"/>
      <c r="ECV840" s="399"/>
      <c r="ECW840" s="399"/>
      <c r="ECX840" s="399"/>
      <c r="ECY840" s="399"/>
      <c r="ECZ840" s="399"/>
      <c r="EDA840" s="399"/>
      <c r="EDB840" s="399"/>
      <c r="EDC840" s="399"/>
      <c r="EDD840" s="399"/>
      <c r="EDE840" s="399"/>
      <c r="EDF840" s="399"/>
      <c r="EDG840" s="399"/>
      <c r="EDH840" s="399"/>
      <c r="EDI840" s="399"/>
      <c r="EDJ840" s="399"/>
      <c r="EDK840" s="399"/>
      <c r="EDL840" s="399"/>
      <c r="EDM840" s="399"/>
      <c r="EDN840" s="399"/>
      <c r="EDO840" s="399"/>
      <c r="EDP840" s="399"/>
      <c r="EDQ840" s="399"/>
      <c r="EDR840" s="399"/>
      <c r="EDS840" s="399"/>
      <c r="EDT840" s="399"/>
      <c r="EDU840" s="399"/>
      <c r="EDV840" s="399"/>
      <c r="EDW840" s="399"/>
      <c r="EDX840" s="399"/>
      <c r="EDY840" s="399"/>
      <c r="EDZ840" s="399"/>
      <c r="EEA840" s="399"/>
      <c r="EEB840" s="399"/>
      <c r="EEC840" s="399"/>
      <c r="EED840" s="399"/>
      <c r="EEE840" s="399"/>
      <c r="EEF840" s="399"/>
      <c r="EEG840" s="399"/>
      <c r="EEH840" s="399"/>
      <c r="EEI840" s="399"/>
      <c r="EEJ840" s="399"/>
      <c r="EEK840" s="399"/>
      <c r="EEL840" s="399"/>
      <c r="EEM840" s="399"/>
      <c r="EEN840" s="399"/>
      <c r="EEO840" s="399"/>
      <c r="EEP840" s="399"/>
      <c r="EEQ840" s="399"/>
      <c r="EER840" s="399"/>
      <c r="EES840" s="399"/>
      <c r="EET840" s="399"/>
      <c r="EEU840" s="399"/>
      <c r="EEV840" s="399"/>
      <c r="EEW840" s="399"/>
      <c r="EEX840" s="399"/>
      <c r="EEY840" s="399"/>
      <c r="EEZ840" s="399"/>
      <c r="EFA840" s="399"/>
      <c r="EFB840" s="399"/>
      <c r="EFC840" s="399"/>
      <c r="EFD840" s="399"/>
      <c r="EFE840" s="399"/>
      <c r="EFF840" s="399"/>
      <c r="EFG840" s="399"/>
      <c r="EFH840" s="399"/>
      <c r="EFI840" s="399"/>
      <c r="EFJ840" s="399"/>
      <c r="EFK840" s="399"/>
      <c r="EFL840" s="399"/>
      <c r="EFM840" s="399"/>
      <c r="EFN840" s="399"/>
      <c r="EFO840" s="399"/>
      <c r="EFP840" s="399"/>
      <c r="EFQ840" s="399"/>
      <c r="EFR840" s="399"/>
      <c r="EFS840" s="399"/>
      <c r="EFT840" s="399"/>
      <c r="EFU840" s="399"/>
      <c r="EFV840" s="399"/>
      <c r="EFW840" s="399"/>
      <c r="EFX840" s="399"/>
      <c r="EFY840" s="399"/>
      <c r="EFZ840" s="399"/>
      <c r="EGA840" s="399"/>
      <c r="EGB840" s="399"/>
      <c r="EGC840" s="399"/>
      <c r="EGD840" s="399"/>
      <c r="EGE840" s="399"/>
      <c r="EGF840" s="399"/>
      <c r="EGG840" s="399"/>
      <c r="EGH840" s="399"/>
      <c r="EGI840" s="399"/>
      <c r="EGJ840" s="399"/>
      <c r="EGK840" s="399"/>
      <c r="EGL840" s="399"/>
      <c r="EGM840" s="399"/>
      <c r="EGN840" s="399"/>
      <c r="EGO840" s="399"/>
      <c r="EGP840" s="399"/>
      <c r="EGQ840" s="399"/>
      <c r="EGR840" s="399"/>
      <c r="EGS840" s="399"/>
      <c r="EGT840" s="399"/>
      <c r="EGU840" s="399"/>
      <c r="EGV840" s="399"/>
      <c r="EGW840" s="399"/>
      <c r="EGX840" s="399"/>
      <c r="EGY840" s="399"/>
      <c r="EGZ840" s="399"/>
      <c r="EHA840" s="399"/>
      <c r="EHB840" s="399"/>
      <c r="EHC840" s="399"/>
      <c r="EHD840" s="399"/>
      <c r="EHE840" s="399"/>
      <c r="EHF840" s="399"/>
      <c r="EHG840" s="399"/>
      <c r="EHH840" s="399"/>
      <c r="EHI840" s="399"/>
      <c r="EHJ840" s="399"/>
      <c r="EHK840" s="399"/>
      <c r="EHL840" s="399"/>
      <c r="EHM840" s="399"/>
      <c r="EHN840" s="399"/>
      <c r="EHO840" s="399"/>
      <c r="EHP840" s="399"/>
      <c r="EHQ840" s="399"/>
      <c r="EHR840" s="399"/>
      <c r="EHS840" s="399"/>
      <c r="EHT840" s="399"/>
      <c r="EHU840" s="399"/>
      <c r="EHV840" s="399"/>
      <c r="EHW840" s="399"/>
      <c r="EHX840" s="399"/>
      <c r="EHY840" s="399"/>
      <c r="EHZ840" s="399"/>
      <c r="EIA840" s="399"/>
      <c r="EIB840" s="399"/>
      <c r="EIC840" s="399"/>
      <c r="EID840" s="399"/>
      <c r="EIE840" s="399"/>
      <c r="EIF840" s="399"/>
      <c r="EIG840" s="399"/>
      <c r="EIH840" s="399"/>
      <c r="EII840" s="399"/>
      <c r="EIJ840" s="399"/>
      <c r="EIK840" s="399"/>
      <c r="EIL840" s="399"/>
      <c r="EIM840" s="399"/>
      <c r="EIN840" s="399"/>
      <c r="EIO840" s="399"/>
      <c r="EIP840" s="399"/>
      <c r="EIQ840" s="399"/>
      <c r="EIR840" s="399"/>
      <c r="EIS840" s="399"/>
      <c r="EIT840" s="399"/>
      <c r="EIU840" s="399"/>
      <c r="EIV840" s="399"/>
      <c r="EIW840" s="399"/>
      <c r="EIX840" s="399"/>
      <c r="EIY840" s="399"/>
      <c r="EIZ840" s="399"/>
      <c r="EJA840" s="399"/>
      <c r="EJB840" s="399"/>
      <c r="EJC840" s="399"/>
      <c r="EJD840" s="399"/>
      <c r="EJE840" s="399"/>
      <c r="EJF840" s="399"/>
      <c r="EJG840" s="399"/>
      <c r="EJH840" s="399"/>
      <c r="EJI840" s="399"/>
      <c r="EJJ840" s="399"/>
      <c r="EJK840" s="399"/>
      <c r="EJL840" s="399"/>
      <c r="EJM840" s="399"/>
      <c r="EJN840" s="399"/>
      <c r="EJO840" s="399"/>
      <c r="EJP840" s="399"/>
      <c r="EJQ840" s="399"/>
      <c r="EJR840" s="399"/>
      <c r="EJS840" s="399"/>
      <c r="EJT840" s="399"/>
      <c r="EJU840" s="399"/>
      <c r="EJV840" s="399"/>
      <c r="EJW840" s="399"/>
      <c r="EJX840" s="399"/>
      <c r="EJY840" s="399"/>
      <c r="EJZ840" s="399"/>
      <c r="EKA840" s="399"/>
      <c r="EKB840" s="399"/>
      <c r="EKC840" s="399"/>
      <c r="EKD840" s="399"/>
      <c r="EKE840" s="399"/>
      <c r="EKF840" s="399"/>
      <c r="EKG840" s="399"/>
      <c r="EKH840" s="399"/>
      <c r="EKI840" s="399"/>
      <c r="EKJ840" s="399"/>
      <c r="EKK840" s="399"/>
      <c r="EKL840" s="399"/>
      <c r="EKM840" s="399"/>
      <c r="EKN840" s="399"/>
      <c r="EKO840" s="399"/>
      <c r="EKP840" s="399"/>
      <c r="EKQ840" s="399"/>
      <c r="EKR840" s="399"/>
      <c r="EKS840" s="399"/>
      <c r="EKT840" s="399"/>
      <c r="EKU840" s="399"/>
      <c r="EKV840" s="399"/>
      <c r="EKW840" s="399"/>
      <c r="EKX840" s="399"/>
      <c r="EKY840" s="399"/>
      <c r="EKZ840" s="399"/>
      <c r="ELA840" s="399"/>
      <c r="ELB840" s="399"/>
      <c r="ELC840" s="399"/>
      <c r="ELD840" s="399"/>
      <c r="ELE840" s="399"/>
      <c r="ELF840" s="399"/>
      <c r="ELG840" s="399"/>
      <c r="ELH840" s="399"/>
      <c r="ELI840" s="399"/>
      <c r="ELJ840" s="399"/>
      <c r="ELK840" s="399"/>
      <c r="ELL840" s="399"/>
      <c r="ELM840" s="399"/>
      <c r="ELN840" s="399"/>
      <c r="ELO840" s="399"/>
      <c r="ELP840" s="399"/>
      <c r="ELQ840" s="399"/>
      <c r="ELR840" s="399"/>
      <c r="ELS840" s="399"/>
      <c r="ELT840" s="399"/>
      <c r="ELU840" s="399"/>
      <c r="ELV840" s="399"/>
      <c r="ELW840" s="399"/>
      <c r="ELX840" s="399"/>
      <c r="ELY840" s="399"/>
      <c r="ELZ840" s="399"/>
      <c r="EMA840" s="399"/>
      <c r="EMB840" s="399"/>
      <c r="EMC840" s="399"/>
      <c r="EMD840" s="399"/>
      <c r="EME840" s="399"/>
      <c r="EMF840" s="399"/>
      <c r="EMG840" s="399"/>
      <c r="EMH840" s="399"/>
      <c r="EMI840" s="399"/>
      <c r="EMJ840" s="399"/>
      <c r="EMK840" s="399"/>
      <c r="EML840" s="399"/>
      <c r="EMM840" s="399"/>
      <c r="EMN840" s="399"/>
      <c r="EMO840" s="399"/>
      <c r="EMP840" s="399"/>
      <c r="EMQ840" s="399"/>
      <c r="EMR840" s="399"/>
      <c r="EMS840" s="399"/>
      <c r="EMT840" s="399"/>
      <c r="EMU840" s="399"/>
      <c r="EMV840" s="399"/>
      <c r="EMW840" s="399"/>
      <c r="EMX840" s="399"/>
      <c r="EMY840" s="399"/>
      <c r="EMZ840" s="399"/>
      <c r="ENA840" s="399"/>
      <c r="ENB840" s="399"/>
      <c r="ENC840" s="399"/>
      <c r="END840" s="399"/>
      <c r="ENE840" s="399"/>
      <c r="ENF840" s="399"/>
      <c r="ENG840" s="399"/>
      <c r="ENH840" s="399"/>
      <c r="ENI840" s="399"/>
      <c r="ENJ840" s="399"/>
      <c r="ENK840" s="399"/>
      <c r="ENL840" s="399"/>
      <c r="ENM840" s="399"/>
      <c r="ENN840" s="399"/>
      <c r="ENO840" s="399"/>
      <c r="ENP840" s="399"/>
      <c r="ENQ840" s="399"/>
      <c r="ENR840" s="399"/>
      <c r="ENS840" s="399"/>
      <c r="ENT840" s="399"/>
      <c r="ENU840" s="399"/>
      <c r="ENV840" s="399"/>
      <c r="ENW840" s="399"/>
      <c r="ENX840" s="399"/>
      <c r="ENY840" s="399"/>
      <c r="ENZ840" s="399"/>
      <c r="EOA840" s="399"/>
      <c r="EOB840" s="399"/>
      <c r="EOC840" s="399"/>
      <c r="EOD840" s="399"/>
      <c r="EOE840" s="399"/>
      <c r="EOF840" s="399"/>
      <c r="EOG840" s="399"/>
      <c r="EOH840" s="399"/>
      <c r="EOI840" s="399"/>
      <c r="EOJ840" s="399"/>
      <c r="EOK840" s="399"/>
      <c r="EOL840" s="399"/>
      <c r="EOM840" s="399"/>
      <c r="EON840" s="399"/>
      <c r="EOO840" s="399"/>
      <c r="EOP840" s="399"/>
      <c r="EOQ840" s="399"/>
      <c r="EOR840" s="399"/>
      <c r="EOS840" s="399"/>
      <c r="EOT840" s="399"/>
      <c r="EOU840" s="399"/>
      <c r="EOV840" s="399"/>
      <c r="EOW840" s="399"/>
      <c r="EOX840" s="399"/>
      <c r="EOY840" s="399"/>
      <c r="EOZ840" s="399"/>
      <c r="EPA840" s="399"/>
      <c r="EPB840" s="399"/>
      <c r="EPC840" s="399"/>
      <c r="EPD840" s="399"/>
      <c r="EPE840" s="399"/>
      <c r="EPF840" s="399"/>
      <c r="EPG840" s="399"/>
      <c r="EPH840" s="399"/>
      <c r="EPI840" s="399"/>
      <c r="EPJ840" s="399"/>
      <c r="EPK840" s="399"/>
      <c r="EPL840" s="399"/>
      <c r="EPM840" s="399"/>
      <c r="EPN840" s="399"/>
      <c r="EPO840" s="399"/>
      <c r="EPP840" s="399"/>
      <c r="EPQ840" s="399"/>
      <c r="EPR840" s="399"/>
      <c r="EPS840" s="399"/>
      <c r="EPT840" s="399"/>
      <c r="EPU840" s="399"/>
      <c r="EPV840" s="399"/>
      <c r="EPW840" s="399"/>
      <c r="EPX840" s="399"/>
      <c r="EPY840" s="399"/>
      <c r="EPZ840" s="399"/>
      <c r="EQA840" s="399"/>
      <c r="EQB840" s="399"/>
      <c r="EQC840" s="399"/>
      <c r="EQD840" s="399"/>
      <c r="EQE840" s="399"/>
      <c r="EQF840" s="399"/>
      <c r="EQG840" s="399"/>
      <c r="EQH840" s="399"/>
      <c r="EQI840" s="399"/>
      <c r="EQJ840" s="399"/>
      <c r="EQK840" s="399"/>
      <c r="EQL840" s="399"/>
      <c r="EQM840" s="399"/>
      <c r="EQN840" s="399"/>
      <c r="EQO840" s="399"/>
      <c r="EQP840" s="399"/>
      <c r="EQQ840" s="399"/>
      <c r="EQR840" s="399"/>
      <c r="EQS840" s="399"/>
      <c r="EQT840" s="399"/>
      <c r="EQU840" s="399"/>
      <c r="EQV840" s="399"/>
      <c r="EQW840" s="399"/>
      <c r="EQX840" s="399"/>
      <c r="EQY840" s="399"/>
      <c r="EQZ840" s="399"/>
      <c r="ERA840" s="399"/>
      <c r="ERB840" s="399"/>
      <c r="ERC840" s="399"/>
      <c r="ERD840" s="399"/>
      <c r="ERE840" s="399"/>
      <c r="ERF840" s="399"/>
      <c r="ERG840" s="399"/>
      <c r="ERH840" s="399"/>
      <c r="ERI840" s="399"/>
      <c r="ERJ840" s="399"/>
      <c r="ERK840" s="399"/>
      <c r="ERL840" s="399"/>
      <c r="ERM840" s="399"/>
      <c r="ERN840" s="399"/>
      <c r="ERO840" s="399"/>
      <c r="ERP840" s="399"/>
      <c r="ERQ840" s="399"/>
      <c r="ERR840" s="399"/>
      <c r="ERS840" s="399"/>
      <c r="ERT840" s="399"/>
      <c r="ERU840" s="399"/>
      <c r="ERV840" s="399"/>
      <c r="ERW840" s="399"/>
      <c r="ERX840" s="399"/>
      <c r="ERY840" s="399"/>
      <c r="ERZ840" s="399"/>
      <c r="ESA840" s="399"/>
      <c r="ESB840" s="399"/>
      <c r="ESC840" s="399"/>
      <c r="ESD840" s="399"/>
      <c r="ESE840" s="399"/>
      <c r="ESF840" s="399"/>
      <c r="ESG840" s="399"/>
      <c r="ESH840" s="399"/>
      <c r="ESI840" s="399"/>
      <c r="ESJ840" s="399"/>
      <c r="ESK840" s="399"/>
      <c r="ESL840" s="399"/>
      <c r="ESM840" s="399"/>
      <c r="ESN840" s="399"/>
      <c r="ESO840" s="399"/>
      <c r="ESP840" s="399"/>
      <c r="ESQ840" s="399"/>
      <c r="ESR840" s="399"/>
      <c r="ESS840" s="399"/>
      <c r="EST840" s="399"/>
      <c r="ESU840" s="399"/>
      <c r="ESV840" s="399"/>
      <c r="ESW840" s="399"/>
      <c r="ESX840" s="399"/>
      <c r="ESY840" s="399"/>
      <c r="ESZ840" s="399"/>
      <c r="ETA840" s="399"/>
      <c r="ETB840" s="399"/>
      <c r="ETC840" s="399"/>
      <c r="ETD840" s="399"/>
      <c r="ETE840" s="399"/>
      <c r="ETF840" s="399"/>
      <c r="ETG840" s="399"/>
      <c r="ETH840" s="399"/>
      <c r="ETI840" s="399"/>
      <c r="ETJ840" s="399"/>
      <c r="ETK840" s="399"/>
      <c r="ETL840" s="399"/>
      <c r="ETM840" s="399"/>
      <c r="ETN840" s="399"/>
      <c r="ETO840" s="399"/>
      <c r="ETP840" s="399"/>
      <c r="ETQ840" s="399"/>
      <c r="ETR840" s="399"/>
      <c r="ETS840" s="399"/>
      <c r="ETT840" s="399"/>
      <c r="ETU840" s="399"/>
      <c r="ETV840" s="399"/>
      <c r="ETW840" s="399"/>
      <c r="ETX840" s="399"/>
      <c r="ETY840" s="399"/>
      <c r="ETZ840" s="399"/>
      <c r="EUA840" s="399"/>
      <c r="EUB840" s="399"/>
      <c r="EUC840" s="399"/>
      <c r="EUD840" s="399"/>
      <c r="EUE840" s="399"/>
      <c r="EUF840" s="399"/>
      <c r="EUG840" s="399"/>
      <c r="EUH840" s="399"/>
      <c r="EUI840" s="399"/>
      <c r="EUJ840" s="399"/>
      <c r="EUK840" s="399"/>
      <c r="EUL840" s="399"/>
      <c r="EUM840" s="399"/>
      <c r="EUN840" s="399"/>
      <c r="EUO840" s="399"/>
      <c r="EUP840" s="399"/>
      <c r="EUQ840" s="399"/>
      <c r="EUR840" s="399"/>
      <c r="EUS840" s="399"/>
      <c r="EUT840" s="399"/>
      <c r="EUU840" s="399"/>
      <c r="EUV840" s="399"/>
      <c r="EUW840" s="399"/>
      <c r="EUX840" s="399"/>
      <c r="EUY840" s="399"/>
      <c r="EUZ840" s="399"/>
      <c r="EVA840" s="399"/>
      <c r="EVB840" s="399"/>
      <c r="EVC840" s="399"/>
      <c r="EVD840" s="399"/>
      <c r="EVE840" s="399"/>
      <c r="EVF840" s="399"/>
      <c r="EVG840" s="399"/>
      <c r="EVH840" s="399"/>
      <c r="EVI840" s="399"/>
      <c r="EVJ840" s="399"/>
      <c r="EVK840" s="399"/>
      <c r="EVL840" s="399"/>
      <c r="EVM840" s="399"/>
      <c r="EVN840" s="399"/>
      <c r="EVO840" s="399"/>
      <c r="EVP840" s="399"/>
      <c r="EVQ840" s="399"/>
      <c r="EVR840" s="399"/>
      <c r="EVS840" s="399"/>
      <c r="EVT840" s="399"/>
      <c r="EVU840" s="399"/>
      <c r="EVV840" s="399"/>
      <c r="EVW840" s="399"/>
      <c r="EVX840" s="399"/>
      <c r="EVY840" s="399"/>
      <c r="EVZ840" s="399"/>
      <c r="EWA840" s="399"/>
      <c r="EWB840" s="399"/>
      <c r="EWC840" s="399"/>
      <c r="EWD840" s="399"/>
      <c r="EWE840" s="399"/>
      <c r="EWF840" s="399"/>
      <c r="EWG840" s="399"/>
      <c r="EWH840" s="399"/>
      <c r="EWI840" s="399"/>
      <c r="EWJ840" s="399"/>
      <c r="EWK840" s="399"/>
      <c r="EWL840" s="399"/>
      <c r="EWM840" s="399"/>
      <c r="EWN840" s="399"/>
      <c r="EWO840" s="399"/>
      <c r="EWP840" s="399"/>
      <c r="EWQ840" s="399"/>
      <c r="EWR840" s="399"/>
      <c r="EWS840" s="399"/>
      <c r="EWT840" s="399"/>
      <c r="EWU840" s="399"/>
      <c r="EWV840" s="399"/>
      <c r="EWW840" s="399"/>
      <c r="EWX840" s="399"/>
      <c r="EWY840" s="399"/>
      <c r="EWZ840" s="399"/>
      <c r="EXA840" s="399"/>
      <c r="EXB840" s="399"/>
      <c r="EXC840" s="399"/>
      <c r="EXD840" s="399"/>
      <c r="EXE840" s="399"/>
      <c r="EXF840" s="399"/>
      <c r="EXG840" s="399"/>
      <c r="EXH840" s="399"/>
      <c r="EXI840" s="399"/>
      <c r="EXJ840" s="399"/>
      <c r="EXK840" s="399"/>
      <c r="EXL840" s="399"/>
      <c r="EXM840" s="399"/>
      <c r="EXN840" s="399"/>
      <c r="EXO840" s="399"/>
      <c r="EXP840" s="399"/>
      <c r="EXQ840" s="399"/>
      <c r="EXR840" s="399"/>
      <c r="EXS840" s="399"/>
      <c r="EXT840" s="399"/>
      <c r="EXU840" s="399"/>
      <c r="EXV840" s="399"/>
      <c r="EXW840" s="399"/>
      <c r="EXX840" s="399"/>
      <c r="EXY840" s="399"/>
      <c r="EXZ840" s="399"/>
      <c r="EYA840" s="399"/>
      <c r="EYB840" s="399"/>
      <c r="EYC840" s="399"/>
      <c r="EYD840" s="399"/>
      <c r="EYE840" s="399"/>
      <c r="EYF840" s="399"/>
      <c r="EYG840" s="399"/>
      <c r="EYH840" s="399"/>
      <c r="EYI840" s="399"/>
      <c r="EYJ840" s="399"/>
      <c r="EYK840" s="399"/>
      <c r="EYL840" s="399"/>
      <c r="EYM840" s="399"/>
      <c r="EYN840" s="399"/>
      <c r="EYO840" s="399"/>
      <c r="EYP840" s="399"/>
      <c r="EYQ840" s="399"/>
      <c r="EYR840" s="399"/>
      <c r="EYS840" s="399"/>
      <c r="EYT840" s="399"/>
      <c r="EYU840" s="399"/>
      <c r="EYV840" s="399"/>
      <c r="EYW840" s="399"/>
      <c r="EYX840" s="399"/>
      <c r="EYY840" s="399"/>
      <c r="EYZ840" s="399"/>
      <c r="EZA840" s="399"/>
      <c r="EZB840" s="399"/>
      <c r="EZC840" s="399"/>
      <c r="EZD840" s="399"/>
      <c r="EZE840" s="399"/>
      <c r="EZF840" s="399"/>
      <c r="EZG840" s="399"/>
      <c r="EZH840" s="399"/>
      <c r="EZI840" s="399"/>
      <c r="EZJ840" s="399"/>
      <c r="EZK840" s="399"/>
      <c r="EZL840" s="399"/>
      <c r="EZM840" s="399"/>
      <c r="EZN840" s="399"/>
      <c r="EZO840" s="399"/>
      <c r="EZP840" s="399"/>
      <c r="EZQ840" s="399"/>
      <c r="EZR840" s="399"/>
      <c r="EZS840" s="399"/>
      <c r="EZT840" s="399"/>
      <c r="EZU840" s="399"/>
      <c r="EZV840" s="399"/>
      <c r="EZW840" s="399"/>
      <c r="EZX840" s="399"/>
      <c r="EZY840" s="399"/>
      <c r="EZZ840" s="399"/>
      <c r="FAA840" s="399"/>
      <c r="FAB840" s="399"/>
      <c r="FAC840" s="399"/>
      <c r="FAD840" s="399"/>
      <c r="FAE840" s="399"/>
      <c r="FAF840" s="399"/>
      <c r="FAG840" s="399"/>
      <c r="FAH840" s="399"/>
      <c r="FAI840" s="399"/>
      <c r="FAJ840" s="399"/>
      <c r="FAK840" s="399"/>
      <c r="FAL840" s="399"/>
      <c r="FAM840" s="399"/>
      <c r="FAN840" s="399"/>
      <c r="FAO840" s="399"/>
      <c r="FAP840" s="399"/>
      <c r="FAQ840" s="399"/>
      <c r="FAR840" s="399"/>
      <c r="FAS840" s="399"/>
      <c r="FAT840" s="399"/>
      <c r="FAU840" s="399"/>
      <c r="FAV840" s="399"/>
      <c r="FAW840" s="399"/>
      <c r="FAX840" s="399"/>
      <c r="FAY840" s="399"/>
      <c r="FAZ840" s="399"/>
      <c r="FBA840" s="399"/>
      <c r="FBB840" s="399"/>
      <c r="FBC840" s="399"/>
      <c r="FBD840" s="399"/>
      <c r="FBE840" s="399"/>
      <c r="FBF840" s="399"/>
      <c r="FBG840" s="399"/>
      <c r="FBH840" s="399"/>
      <c r="FBI840" s="399"/>
      <c r="FBJ840" s="399"/>
      <c r="FBK840" s="399"/>
      <c r="FBL840" s="399"/>
      <c r="FBM840" s="399"/>
      <c r="FBN840" s="399"/>
      <c r="FBO840" s="399"/>
      <c r="FBP840" s="399"/>
      <c r="FBQ840" s="399"/>
      <c r="FBR840" s="399"/>
      <c r="FBS840" s="399"/>
      <c r="FBT840" s="399"/>
      <c r="FBU840" s="399"/>
      <c r="FBV840" s="399"/>
      <c r="FBW840" s="399"/>
      <c r="FBX840" s="399"/>
      <c r="FBY840" s="399"/>
      <c r="FBZ840" s="399"/>
      <c r="FCA840" s="399"/>
      <c r="FCB840" s="399"/>
      <c r="FCC840" s="399"/>
      <c r="FCD840" s="399"/>
      <c r="FCE840" s="399"/>
      <c r="FCF840" s="399"/>
      <c r="FCG840" s="399"/>
      <c r="FCH840" s="399"/>
      <c r="FCI840" s="399"/>
      <c r="FCJ840" s="399"/>
      <c r="FCK840" s="399"/>
      <c r="FCL840" s="399"/>
      <c r="FCM840" s="399"/>
      <c r="FCN840" s="399"/>
      <c r="FCO840" s="399"/>
      <c r="FCP840" s="399"/>
      <c r="FCQ840" s="399"/>
      <c r="FCR840" s="399"/>
      <c r="FCS840" s="399"/>
      <c r="FCT840" s="399"/>
      <c r="FCU840" s="399"/>
      <c r="FCV840" s="399"/>
      <c r="FCW840" s="399"/>
      <c r="FCX840" s="399"/>
      <c r="FCY840" s="399"/>
      <c r="FCZ840" s="399"/>
      <c r="FDA840" s="399"/>
      <c r="FDB840" s="399"/>
      <c r="FDC840" s="399"/>
      <c r="FDD840" s="399"/>
      <c r="FDE840" s="399"/>
      <c r="FDF840" s="399"/>
      <c r="FDG840" s="399"/>
      <c r="FDH840" s="399"/>
      <c r="FDI840" s="399"/>
      <c r="FDJ840" s="399"/>
      <c r="FDK840" s="399"/>
      <c r="FDL840" s="399"/>
      <c r="FDM840" s="399"/>
      <c r="FDN840" s="399"/>
      <c r="FDO840" s="399"/>
      <c r="FDP840" s="399"/>
      <c r="FDQ840" s="399"/>
      <c r="FDR840" s="399"/>
      <c r="FDS840" s="399"/>
      <c r="FDT840" s="399"/>
      <c r="FDU840" s="399"/>
      <c r="FDV840" s="399"/>
      <c r="FDW840" s="399"/>
      <c r="FDX840" s="399"/>
      <c r="FDY840" s="399"/>
      <c r="FDZ840" s="399"/>
      <c r="FEA840" s="399"/>
      <c r="FEB840" s="399"/>
      <c r="FEC840" s="399"/>
      <c r="FED840" s="399"/>
      <c r="FEE840" s="399"/>
      <c r="FEF840" s="399"/>
      <c r="FEG840" s="399"/>
      <c r="FEH840" s="399"/>
      <c r="FEI840" s="399"/>
      <c r="FEJ840" s="399"/>
      <c r="FEK840" s="399"/>
      <c r="FEL840" s="399"/>
      <c r="FEM840" s="399"/>
      <c r="FEN840" s="399"/>
      <c r="FEO840" s="399"/>
      <c r="FEP840" s="399"/>
      <c r="FEQ840" s="399"/>
      <c r="FER840" s="399"/>
      <c r="FES840" s="399"/>
      <c r="FET840" s="399"/>
      <c r="FEU840" s="399"/>
      <c r="FEV840" s="399"/>
      <c r="FEW840" s="399"/>
      <c r="FEX840" s="399"/>
      <c r="FEY840" s="399"/>
      <c r="FEZ840" s="399"/>
      <c r="FFA840" s="399"/>
      <c r="FFB840" s="399"/>
      <c r="FFC840" s="399"/>
      <c r="FFD840" s="399"/>
      <c r="FFE840" s="399"/>
      <c r="FFF840" s="399"/>
      <c r="FFG840" s="399"/>
      <c r="FFH840" s="399"/>
      <c r="FFI840" s="399"/>
      <c r="FFJ840" s="399"/>
      <c r="FFK840" s="399"/>
      <c r="FFL840" s="399"/>
      <c r="FFM840" s="399"/>
      <c r="FFN840" s="399"/>
      <c r="FFO840" s="399"/>
      <c r="FFP840" s="399"/>
      <c r="FFQ840" s="399"/>
      <c r="FFR840" s="399"/>
      <c r="FFS840" s="399"/>
      <c r="FFT840" s="399"/>
      <c r="FFU840" s="399"/>
      <c r="FFV840" s="399"/>
      <c r="FFW840" s="399"/>
      <c r="FFX840" s="399"/>
      <c r="FFY840" s="399"/>
      <c r="FFZ840" s="399"/>
      <c r="FGA840" s="399"/>
      <c r="FGB840" s="399"/>
      <c r="FGC840" s="399"/>
      <c r="FGD840" s="399"/>
      <c r="FGE840" s="399"/>
      <c r="FGF840" s="399"/>
      <c r="FGG840" s="399"/>
      <c r="FGH840" s="399"/>
      <c r="FGI840" s="399"/>
      <c r="FGJ840" s="399"/>
      <c r="FGK840" s="399"/>
      <c r="FGL840" s="399"/>
      <c r="FGM840" s="399"/>
      <c r="FGN840" s="399"/>
      <c r="FGO840" s="399"/>
      <c r="FGP840" s="399"/>
      <c r="FGQ840" s="399"/>
      <c r="FGR840" s="399"/>
      <c r="FGS840" s="399"/>
      <c r="FGT840" s="399"/>
      <c r="FGU840" s="399"/>
      <c r="FGV840" s="399"/>
      <c r="FGW840" s="399"/>
      <c r="FGX840" s="399"/>
      <c r="FGY840" s="399"/>
      <c r="FGZ840" s="399"/>
      <c r="FHA840" s="399"/>
      <c r="FHB840" s="399"/>
      <c r="FHC840" s="399"/>
      <c r="FHD840" s="399"/>
      <c r="FHE840" s="399"/>
      <c r="FHF840" s="399"/>
      <c r="FHG840" s="399"/>
      <c r="FHH840" s="399"/>
      <c r="FHI840" s="399"/>
      <c r="FHJ840" s="399"/>
      <c r="FHK840" s="399"/>
      <c r="FHL840" s="399"/>
      <c r="FHM840" s="399"/>
      <c r="FHN840" s="399"/>
      <c r="FHO840" s="399"/>
      <c r="FHP840" s="399"/>
      <c r="FHQ840" s="399"/>
      <c r="FHR840" s="399"/>
      <c r="FHS840" s="399"/>
      <c r="FHT840" s="399"/>
      <c r="FHU840" s="399"/>
      <c r="FHV840" s="399"/>
      <c r="FHW840" s="399"/>
      <c r="FHX840" s="399"/>
      <c r="FHY840" s="399"/>
      <c r="FHZ840" s="399"/>
      <c r="FIA840" s="399"/>
      <c r="FIB840" s="399"/>
      <c r="FIC840" s="399"/>
      <c r="FID840" s="399"/>
      <c r="FIE840" s="399"/>
      <c r="FIF840" s="399"/>
      <c r="FIG840" s="399"/>
      <c r="FIH840" s="399"/>
      <c r="FII840" s="399"/>
      <c r="FIJ840" s="399"/>
      <c r="FIK840" s="399"/>
      <c r="FIL840" s="399"/>
      <c r="FIM840" s="399"/>
      <c r="FIN840" s="399"/>
      <c r="FIO840" s="399"/>
      <c r="FIP840" s="399"/>
      <c r="FIQ840" s="399"/>
      <c r="FIR840" s="399"/>
      <c r="FIS840" s="399"/>
      <c r="FIT840" s="399"/>
      <c r="FIU840" s="399"/>
      <c r="FIV840" s="399"/>
      <c r="FIW840" s="399"/>
      <c r="FIX840" s="399"/>
      <c r="FIY840" s="399"/>
      <c r="FIZ840" s="399"/>
      <c r="FJA840" s="399"/>
      <c r="FJB840" s="399"/>
      <c r="FJC840" s="399"/>
      <c r="FJD840" s="399"/>
      <c r="FJE840" s="399"/>
      <c r="FJF840" s="399"/>
      <c r="FJG840" s="399"/>
      <c r="FJH840" s="399"/>
      <c r="FJI840" s="399"/>
      <c r="FJJ840" s="399"/>
      <c r="FJK840" s="399"/>
      <c r="FJL840" s="399"/>
      <c r="FJM840" s="399"/>
      <c r="FJN840" s="399"/>
      <c r="FJO840" s="399"/>
      <c r="FJP840" s="399"/>
      <c r="FJQ840" s="399"/>
      <c r="FJR840" s="399"/>
      <c r="FJS840" s="399"/>
      <c r="FJT840" s="399"/>
      <c r="FJU840" s="399"/>
      <c r="FJV840" s="399"/>
      <c r="FJW840" s="399"/>
      <c r="FJX840" s="399"/>
      <c r="FJY840" s="399"/>
      <c r="FJZ840" s="399"/>
      <c r="FKA840" s="399"/>
      <c r="FKB840" s="399"/>
      <c r="FKC840" s="399"/>
      <c r="FKD840" s="399"/>
      <c r="FKE840" s="399"/>
      <c r="FKF840" s="399"/>
      <c r="FKG840" s="399"/>
      <c r="FKH840" s="399"/>
      <c r="FKI840" s="399"/>
      <c r="FKJ840" s="399"/>
      <c r="FKK840" s="399"/>
      <c r="FKL840" s="399"/>
      <c r="FKM840" s="399"/>
      <c r="FKN840" s="399"/>
      <c r="FKO840" s="399"/>
      <c r="FKP840" s="399"/>
      <c r="FKQ840" s="399"/>
      <c r="FKR840" s="399"/>
      <c r="FKS840" s="399"/>
      <c r="FKT840" s="399"/>
      <c r="FKU840" s="399"/>
      <c r="FKV840" s="399"/>
      <c r="FKW840" s="399"/>
      <c r="FKX840" s="399"/>
      <c r="FKY840" s="399"/>
      <c r="FKZ840" s="399"/>
      <c r="FLA840" s="399"/>
      <c r="FLB840" s="399"/>
      <c r="FLC840" s="399"/>
      <c r="FLD840" s="399"/>
      <c r="FLE840" s="399"/>
      <c r="FLF840" s="399"/>
      <c r="FLG840" s="399"/>
      <c r="FLH840" s="399"/>
      <c r="FLI840" s="399"/>
      <c r="FLJ840" s="399"/>
      <c r="FLK840" s="399"/>
      <c r="FLL840" s="399"/>
      <c r="FLM840" s="399"/>
      <c r="FLN840" s="399"/>
      <c r="FLO840" s="399"/>
      <c r="FLP840" s="399"/>
      <c r="FLQ840" s="399"/>
      <c r="FLR840" s="399"/>
      <c r="FLS840" s="399"/>
      <c r="FLT840" s="399"/>
      <c r="FLU840" s="399"/>
      <c r="FLV840" s="399"/>
      <c r="FLW840" s="399"/>
      <c r="FLX840" s="399"/>
      <c r="FLY840" s="399"/>
      <c r="FLZ840" s="399"/>
      <c r="FMA840" s="399"/>
      <c r="FMB840" s="399"/>
      <c r="FMC840" s="399"/>
      <c r="FMD840" s="399"/>
      <c r="FME840" s="399"/>
      <c r="FMF840" s="399"/>
      <c r="FMG840" s="399"/>
      <c r="FMH840" s="399"/>
      <c r="FMI840" s="399"/>
      <c r="FMJ840" s="399"/>
      <c r="FMK840" s="399"/>
      <c r="FML840" s="399"/>
      <c r="FMM840" s="399"/>
      <c r="FMN840" s="399"/>
      <c r="FMO840" s="399"/>
      <c r="FMP840" s="399"/>
      <c r="FMQ840" s="399"/>
      <c r="FMR840" s="399"/>
      <c r="FMS840" s="399"/>
      <c r="FMT840" s="399"/>
      <c r="FMU840" s="399"/>
      <c r="FMV840" s="399"/>
      <c r="FMW840" s="399"/>
      <c r="FMX840" s="399"/>
      <c r="FMY840" s="399"/>
      <c r="FMZ840" s="399"/>
      <c r="FNA840" s="399"/>
      <c r="FNB840" s="399"/>
      <c r="FNC840" s="399"/>
      <c r="FND840" s="399"/>
      <c r="FNE840" s="399"/>
      <c r="FNF840" s="399"/>
      <c r="FNG840" s="399"/>
      <c r="FNH840" s="399"/>
      <c r="FNI840" s="399"/>
      <c r="FNJ840" s="399"/>
      <c r="FNK840" s="399"/>
      <c r="FNL840" s="399"/>
      <c r="FNM840" s="399"/>
      <c r="FNN840" s="399"/>
      <c r="FNO840" s="399"/>
      <c r="FNP840" s="399"/>
      <c r="FNQ840" s="399"/>
      <c r="FNR840" s="399"/>
      <c r="FNS840" s="399"/>
      <c r="FNT840" s="399"/>
      <c r="FNU840" s="399"/>
      <c r="FNV840" s="399"/>
      <c r="FNW840" s="399"/>
      <c r="FNX840" s="399"/>
      <c r="FNY840" s="399"/>
      <c r="FNZ840" s="399"/>
      <c r="FOA840" s="399"/>
      <c r="FOB840" s="399"/>
      <c r="FOC840" s="399"/>
      <c r="FOD840" s="399"/>
      <c r="FOE840" s="399"/>
      <c r="FOF840" s="399"/>
      <c r="FOG840" s="399"/>
      <c r="FOH840" s="399"/>
      <c r="FOI840" s="399"/>
      <c r="FOJ840" s="399"/>
      <c r="FOK840" s="399"/>
      <c r="FOL840" s="399"/>
      <c r="FOM840" s="399"/>
      <c r="FON840" s="399"/>
      <c r="FOO840" s="399"/>
      <c r="FOP840" s="399"/>
      <c r="FOQ840" s="399"/>
      <c r="FOR840" s="399"/>
      <c r="FOS840" s="399"/>
      <c r="FOT840" s="399"/>
      <c r="FOU840" s="399"/>
      <c r="FOV840" s="399"/>
      <c r="FOW840" s="399"/>
      <c r="FOX840" s="399"/>
      <c r="FOY840" s="399"/>
      <c r="FOZ840" s="399"/>
      <c r="FPA840" s="399"/>
      <c r="FPB840" s="399"/>
      <c r="FPC840" s="399"/>
      <c r="FPD840" s="399"/>
      <c r="FPE840" s="399"/>
      <c r="FPF840" s="399"/>
      <c r="FPG840" s="399"/>
      <c r="FPH840" s="399"/>
      <c r="FPI840" s="399"/>
      <c r="FPJ840" s="399"/>
      <c r="FPK840" s="399"/>
      <c r="FPL840" s="399"/>
      <c r="FPM840" s="399"/>
      <c r="FPN840" s="399"/>
      <c r="FPO840" s="399"/>
      <c r="FPP840" s="399"/>
      <c r="FPQ840" s="399"/>
      <c r="FPR840" s="399"/>
      <c r="FPS840" s="399"/>
      <c r="FPT840" s="399"/>
      <c r="FPU840" s="399"/>
      <c r="FPV840" s="399"/>
      <c r="FPW840" s="399"/>
      <c r="FPX840" s="399"/>
      <c r="FPY840" s="399"/>
      <c r="FPZ840" s="399"/>
      <c r="FQA840" s="399"/>
      <c r="FQB840" s="399"/>
      <c r="FQC840" s="399"/>
      <c r="FQD840" s="399"/>
      <c r="FQE840" s="399"/>
      <c r="FQF840" s="399"/>
      <c r="FQG840" s="399"/>
      <c r="FQH840" s="399"/>
      <c r="FQI840" s="399"/>
      <c r="FQJ840" s="399"/>
      <c r="FQK840" s="399"/>
      <c r="FQL840" s="399"/>
      <c r="FQM840" s="399"/>
      <c r="FQN840" s="399"/>
      <c r="FQO840" s="399"/>
      <c r="FQP840" s="399"/>
      <c r="FQQ840" s="399"/>
      <c r="FQR840" s="399"/>
      <c r="FQS840" s="399"/>
      <c r="FQT840" s="399"/>
      <c r="FQU840" s="399"/>
      <c r="FQV840" s="399"/>
      <c r="FQW840" s="399"/>
      <c r="FQX840" s="399"/>
      <c r="FQY840" s="399"/>
      <c r="FQZ840" s="399"/>
      <c r="FRA840" s="399"/>
      <c r="FRB840" s="399"/>
      <c r="FRC840" s="399"/>
      <c r="FRD840" s="399"/>
      <c r="FRE840" s="399"/>
      <c r="FRF840" s="399"/>
      <c r="FRG840" s="399"/>
      <c r="FRH840" s="399"/>
      <c r="FRI840" s="399"/>
      <c r="FRJ840" s="399"/>
      <c r="FRK840" s="399"/>
      <c r="FRL840" s="399"/>
      <c r="FRM840" s="399"/>
      <c r="FRN840" s="399"/>
      <c r="FRO840" s="399"/>
      <c r="FRP840" s="399"/>
      <c r="FRQ840" s="399"/>
      <c r="FRR840" s="399"/>
      <c r="FRS840" s="399"/>
      <c r="FRT840" s="399"/>
      <c r="FRU840" s="399"/>
      <c r="FRV840" s="399"/>
      <c r="FRW840" s="399"/>
      <c r="FRX840" s="399"/>
      <c r="FRY840" s="399"/>
      <c r="FRZ840" s="399"/>
      <c r="FSA840" s="399"/>
      <c r="FSB840" s="399"/>
      <c r="FSC840" s="399"/>
      <c r="FSD840" s="399"/>
      <c r="FSE840" s="399"/>
      <c r="FSF840" s="399"/>
      <c r="FSG840" s="399"/>
      <c r="FSH840" s="399"/>
      <c r="FSI840" s="399"/>
      <c r="FSJ840" s="399"/>
      <c r="FSK840" s="399"/>
      <c r="FSL840" s="399"/>
      <c r="FSM840" s="399"/>
      <c r="FSN840" s="399"/>
      <c r="FSO840" s="399"/>
      <c r="FSP840" s="399"/>
      <c r="FSQ840" s="399"/>
      <c r="FSR840" s="399"/>
      <c r="FSS840" s="399"/>
      <c r="FST840" s="399"/>
      <c r="FSU840" s="399"/>
      <c r="FSV840" s="399"/>
      <c r="FSW840" s="399"/>
      <c r="FSX840" s="399"/>
      <c r="FSY840" s="399"/>
      <c r="FSZ840" s="399"/>
      <c r="FTA840" s="399"/>
      <c r="FTB840" s="399"/>
      <c r="FTC840" s="399"/>
      <c r="FTD840" s="399"/>
      <c r="FTE840" s="399"/>
      <c r="FTF840" s="399"/>
      <c r="FTG840" s="399"/>
      <c r="FTH840" s="399"/>
      <c r="FTI840" s="399"/>
      <c r="FTJ840" s="399"/>
      <c r="FTK840" s="399"/>
      <c r="FTL840" s="399"/>
      <c r="FTM840" s="399"/>
      <c r="FTN840" s="399"/>
      <c r="FTO840" s="399"/>
      <c r="FTP840" s="399"/>
      <c r="FTQ840" s="399"/>
      <c r="FTR840" s="399"/>
      <c r="FTS840" s="399"/>
      <c r="FTT840" s="399"/>
      <c r="FTU840" s="399"/>
      <c r="FTV840" s="399"/>
      <c r="FTW840" s="399"/>
      <c r="FTX840" s="399"/>
      <c r="FTY840" s="399"/>
      <c r="FTZ840" s="399"/>
      <c r="FUA840" s="399"/>
      <c r="FUB840" s="399"/>
      <c r="FUC840" s="399"/>
      <c r="FUD840" s="399"/>
      <c r="FUE840" s="399"/>
      <c r="FUF840" s="399"/>
      <c r="FUG840" s="399"/>
      <c r="FUH840" s="399"/>
      <c r="FUI840" s="399"/>
      <c r="FUJ840" s="399"/>
      <c r="FUK840" s="399"/>
      <c r="FUL840" s="399"/>
      <c r="FUM840" s="399"/>
      <c r="FUN840" s="399"/>
      <c r="FUO840" s="399"/>
      <c r="FUP840" s="399"/>
      <c r="FUQ840" s="399"/>
      <c r="FUR840" s="399"/>
      <c r="FUS840" s="399"/>
      <c r="FUT840" s="399"/>
      <c r="FUU840" s="399"/>
      <c r="FUV840" s="399"/>
      <c r="FUW840" s="399"/>
      <c r="FUX840" s="399"/>
      <c r="FUY840" s="399"/>
      <c r="FUZ840" s="399"/>
      <c r="FVA840" s="399"/>
      <c r="FVB840" s="399"/>
      <c r="FVC840" s="399"/>
      <c r="FVD840" s="399"/>
      <c r="FVE840" s="399"/>
      <c r="FVF840" s="399"/>
      <c r="FVG840" s="399"/>
      <c r="FVH840" s="399"/>
      <c r="FVI840" s="399"/>
      <c r="FVJ840" s="399"/>
      <c r="FVK840" s="399"/>
      <c r="FVL840" s="399"/>
      <c r="FVM840" s="399"/>
      <c r="FVN840" s="399"/>
      <c r="FVO840" s="399"/>
      <c r="FVP840" s="399"/>
      <c r="FVQ840" s="399"/>
      <c r="FVR840" s="399"/>
      <c r="FVS840" s="399"/>
      <c r="FVT840" s="399"/>
      <c r="FVU840" s="399"/>
      <c r="FVV840" s="399"/>
      <c r="FVW840" s="399"/>
      <c r="FVX840" s="399"/>
      <c r="FVY840" s="399"/>
      <c r="FVZ840" s="399"/>
      <c r="FWA840" s="399"/>
      <c r="FWB840" s="399"/>
      <c r="FWC840" s="399"/>
      <c r="FWD840" s="399"/>
      <c r="FWE840" s="399"/>
      <c r="FWF840" s="399"/>
      <c r="FWG840" s="399"/>
      <c r="FWH840" s="399"/>
      <c r="FWI840" s="399"/>
      <c r="FWJ840" s="399"/>
      <c r="FWK840" s="399"/>
      <c r="FWL840" s="399"/>
      <c r="FWM840" s="399"/>
      <c r="FWN840" s="399"/>
      <c r="FWO840" s="399"/>
      <c r="FWP840" s="399"/>
      <c r="FWQ840" s="399"/>
      <c r="FWR840" s="399"/>
      <c r="FWS840" s="399"/>
      <c r="FWT840" s="399"/>
      <c r="FWU840" s="399"/>
      <c r="FWV840" s="399"/>
      <c r="FWW840" s="399"/>
      <c r="FWX840" s="399"/>
      <c r="FWY840" s="399"/>
      <c r="FWZ840" s="399"/>
      <c r="FXA840" s="399"/>
      <c r="FXB840" s="399"/>
      <c r="FXC840" s="399"/>
      <c r="FXD840" s="399"/>
      <c r="FXE840" s="399"/>
      <c r="FXF840" s="399"/>
      <c r="FXG840" s="399"/>
      <c r="FXH840" s="399"/>
      <c r="FXI840" s="399"/>
      <c r="FXJ840" s="399"/>
      <c r="FXK840" s="399"/>
      <c r="FXL840" s="399"/>
      <c r="FXM840" s="399"/>
      <c r="FXN840" s="399"/>
      <c r="FXO840" s="399"/>
      <c r="FXP840" s="399"/>
      <c r="FXQ840" s="399"/>
      <c r="FXR840" s="399"/>
      <c r="FXS840" s="399"/>
      <c r="FXT840" s="399"/>
      <c r="FXU840" s="399"/>
      <c r="FXV840" s="399"/>
      <c r="FXW840" s="399"/>
      <c r="FXX840" s="399"/>
      <c r="FXY840" s="399"/>
      <c r="FXZ840" s="399"/>
      <c r="FYA840" s="399"/>
      <c r="FYB840" s="399"/>
      <c r="FYC840" s="399"/>
      <c r="FYD840" s="399"/>
      <c r="FYE840" s="399"/>
      <c r="FYF840" s="399"/>
      <c r="FYG840" s="399"/>
      <c r="FYH840" s="399"/>
      <c r="FYI840" s="399"/>
      <c r="FYJ840" s="399"/>
      <c r="FYK840" s="399"/>
      <c r="FYL840" s="399"/>
      <c r="FYM840" s="399"/>
      <c r="FYN840" s="399"/>
      <c r="FYO840" s="399"/>
      <c r="FYP840" s="399"/>
      <c r="FYQ840" s="399"/>
      <c r="FYR840" s="399"/>
      <c r="FYS840" s="399"/>
      <c r="FYT840" s="399"/>
      <c r="FYU840" s="399"/>
      <c r="FYV840" s="399"/>
      <c r="FYW840" s="399"/>
      <c r="FYX840" s="399"/>
      <c r="FYY840" s="399"/>
      <c r="FYZ840" s="399"/>
      <c r="FZA840" s="399"/>
      <c r="FZB840" s="399"/>
      <c r="FZC840" s="399"/>
      <c r="FZD840" s="399"/>
      <c r="FZE840" s="399"/>
      <c r="FZF840" s="399"/>
      <c r="FZG840" s="399"/>
      <c r="FZH840" s="399"/>
      <c r="FZI840" s="399"/>
      <c r="FZJ840" s="399"/>
      <c r="FZK840" s="399"/>
      <c r="FZL840" s="399"/>
      <c r="FZM840" s="399"/>
      <c r="FZN840" s="399"/>
      <c r="FZO840" s="399"/>
      <c r="FZP840" s="399"/>
      <c r="FZQ840" s="399"/>
      <c r="FZR840" s="399"/>
      <c r="FZS840" s="399"/>
      <c r="FZT840" s="399"/>
      <c r="FZU840" s="399"/>
      <c r="FZV840" s="399"/>
      <c r="FZW840" s="399"/>
      <c r="FZX840" s="399"/>
      <c r="FZY840" s="399"/>
      <c r="FZZ840" s="399"/>
      <c r="GAA840" s="399"/>
      <c r="GAB840" s="399"/>
      <c r="GAC840" s="399"/>
      <c r="GAD840" s="399"/>
      <c r="GAE840" s="399"/>
      <c r="GAF840" s="399"/>
      <c r="GAG840" s="399"/>
      <c r="GAH840" s="399"/>
      <c r="GAI840" s="399"/>
      <c r="GAJ840" s="399"/>
      <c r="GAK840" s="399"/>
      <c r="GAL840" s="399"/>
      <c r="GAM840" s="399"/>
      <c r="GAN840" s="399"/>
      <c r="GAO840" s="399"/>
      <c r="GAP840" s="399"/>
      <c r="GAQ840" s="399"/>
      <c r="GAR840" s="399"/>
      <c r="GAS840" s="399"/>
      <c r="GAT840" s="399"/>
      <c r="GAU840" s="399"/>
      <c r="GAV840" s="399"/>
      <c r="GAW840" s="399"/>
      <c r="GAX840" s="399"/>
      <c r="GAY840" s="399"/>
      <c r="GAZ840" s="399"/>
      <c r="GBA840" s="399"/>
      <c r="GBB840" s="399"/>
      <c r="GBC840" s="399"/>
      <c r="GBD840" s="399"/>
      <c r="GBE840" s="399"/>
      <c r="GBF840" s="399"/>
      <c r="GBG840" s="399"/>
      <c r="GBH840" s="399"/>
      <c r="GBI840" s="399"/>
      <c r="GBJ840" s="399"/>
      <c r="GBK840" s="399"/>
      <c r="GBL840" s="399"/>
      <c r="GBM840" s="399"/>
      <c r="GBN840" s="399"/>
      <c r="GBO840" s="399"/>
      <c r="GBP840" s="399"/>
      <c r="GBQ840" s="399"/>
      <c r="GBR840" s="399"/>
      <c r="GBS840" s="399"/>
      <c r="GBT840" s="399"/>
      <c r="GBU840" s="399"/>
      <c r="GBV840" s="399"/>
      <c r="GBW840" s="399"/>
      <c r="GBX840" s="399"/>
      <c r="GBY840" s="399"/>
      <c r="GBZ840" s="399"/>
      <c r="GCA840" s="399"/>
      <c r="GCB840" s="399"/>
      <c r="GCC840" s="399"/>
      <c r="GCD840" s="399"/>
      <c r="GCE840" s="399"/>
      <c r="GCF840" s="399"/>
      <c r="GCG840" s="399"/>
      <c r="GCH840" s="399"/>
      <c r="GCI840" s="399"/>
      <c r="GCJ840" s="399"/>
      <c r="GCK840" s="399"/>
      <c r="GCL840" s="399"/>
      <c r="GCM840" s="399"/>
      <c r="GCN840" s="399"/>
      <c r="GCO840" s="399"/>
      <c r="GCP840" s="399"/>
      <c r="GCQ840" s="399"/>
      <c r="GCR840" s="399"/>
      <c r="GCS840" s="399"/>
      <c r="GCT840" s="399"/>
      <c r="GCU840" s="399"/>
      <c r="GCV840" s="399"/>
      <c r="GCW840" s="399"/>
      <c r="GCX840" s="399"/>
      <c r="GCY840" s="399"/>
      <c r="GCZ840" s="399"/>
      <c r="GDA840" s="399"/>
      <c r="GDB840" s="399"/>
      <c r="GDC840" s="399"/>
      <c r="GDD840" s="399"/>
      <c r="GDE840" s="399"/>
      <c r="GDF840" s="399"/>
      <c r="GDG840" s="399"/>
      <c r="GDH840" s="399"/>
      <c r="GDI840" s="399"/>
      <c r="GDJ840" s="399"/>
      <c r="GDK840" s="399"/>
      <c r="GDL840" s="399"/>
      <c r="GDM840" s="399"/>
      <c r="GDN840" s="399"/>
      <c r="GDO840" s="399"/>
      <c r="GDP840" s="399"/>
      <c r="GDQ840" s="399"/>
      <c r="GDR840" s="399"/>
      <c r="GDS840" s="399"/>
      <c r="GDT840" s="399"/>
      <c r="GDU840" s="399"/>
      <c r="GDV840" s="399"/>
      <c r="GDW840" s="399"/>
      <c r="GDX840" s="399"/>
      <c r="GDY840" s="399"/>
      <c r="GDZ840" s="399"/>
      <c r="GEA840" s="399"/>
      <c r="GEB840" s="399"/>
      <c r="GEC840" s="399"/>
      <c r="GED840" s="399"/>
      <c r="GEE840" s="399"/>
      <c r="GEF840" s="399"/>
      <c r="GEG840" s="399"/>
      <c r="GEH840" s="399"/>
      <c r="GEI840" s="399"/>
      <c r="GEJ840" s="399"/>
      <c r="GEK840" s="399"/>
      <c r="GEL840" s="399"/>
      <c r="GEM840" s="399"/>
      <c r="GEN840" s="399"/>
      <c r="GEO840" s="399"/>
      <c r="GEP840" s="399"/>
      <c r="GEQ840" s="399"/>
      <c r="GER840" s="399"/>
      <c r="GES840" s="399"/>
      <c r="GET840" s="399"/>
      <c r="GEU840" s="399"/>
      <c r="GEV840" s="399"/>
      <c r="GEW840" s="399"/>
      <c r="GEX840" s="399"/>
      <c r="GEY840" s="399"/>
      <c r="GEZ840" s="399"/>
      <c r="GFA840" s="399"/>
      <c r="GFB840" s="399"/>
      <c r="GFC840" s="399"/>
      <c r="GFD840" s="399"/>
      <c r="GFE840" s="399"/>
      <c r="GFF840" s="399"/>
      <c r="GFG840" s="399"/>
      <c r="GFH840" s="399"/>
      <c r="GFI840" s="399"/>
      <c r="GFJ840" s="399"/>
      <c r="GFK840" s="399"/>
      <c r="GFL840" s="399"/>
      <c r="GFM840" s="399"/>
      <c r="GFN840" s="399"/>
      <c r="GFO840" s="399"/>
      <c r="GFP840" s="399"/>
      <c r="GFQ840" s="399"/>
      <c r="GFR840" s="399"/>
      <c r="GFS840" s="399"/>
      <c r="GFT840" s="399"/>
      <c r="GFU840" s="399"/>
      <c r="GFV840" s="399"/>
      <c r="GFW840" s="399"/>
      <c r="GFX840" s="399"/>
      <c r="GFY840" s="399"/>
      <c r="GFZ840" s="399"/>
      <c r="GGA840" s="399"/>
      <c r="GGB840" s="399"/>
      <c r="GGC840" s="399"/>
      <c r="GGD840" s="399"/>
      <c r="GGE840" s="399"/>
      <c r="GGF840" s="399"/>
      <c r="GGG840" s="399"/>
      <c r="GGH840" s="399"/>
      <c r="GGI840" s="399"/>
      <c r="GGJ840" s="399"/>
      <c r="GGK840" s="399"/>
      <c r="GGL840" s="399"/>
      <c r="GGM840" s="399"/>
      <c r="GGN840" s="399"/>
      <c r="GGO840" s="399"/>
      <c r="GGP840" s="399"/>
      <c r="GGQ840" s="399"/>
      <c r="GGR840" s="399"/>
      <c r="GGS840" s="399"/>
      <c r="GGT840" s="399"/>
      <c r="GGU840" s="399"/>
      <c r="GGV840" s="399"/>
      <c r="GGW840" s="399"/>
      <c r="GGX840" s="399"/>
      <c r="GGY840" s="399"/>
      <c r="GGZ840" s="399"/>
      <c r="GHA840" s="399"/>
      <c r="GHB840" s="399"/>
      <c r="GHC840" s="399"/>
      <c r="GHD840" s="399"/>
      <c r="GHE840" s="399"/>
      <c r="GHF840" s="399"/>
      <c r="GHG840" s="399"/>
      <c r="GHH840" s="399"/>
      <c r="GHI840" s="399"/>
      <c r="GHJ840" s="399"/>
      <c r="GHK840" s="399"/>
      <c r="GHL840" s="399"/>
      <c r="GHM840" s="399"/>
      <c r="GHN840" s="399"/>
      <c r="GHO840" s="399"/>
      <c r="GHP840" s="399"/>
      <c r="GHQ840" s="399"/>
      <c r="GHR840" s="399"/>
      <c r="GHS840" s="399"/>
      <c r="GHT840" s="399"/>
      <c r="GHU840" s="399"/>
      <c r="GHV840" s="399"/>
      <c r="GHW840" s="399"/>
      <c r="GHX840" s="399"/>
      <c r="GHY840" s="399"/>
      <c r="GHZ840" s="399"/>
      <c r="GIA840" s="399"/>
      <c r="GIB840" s="399"/>
      <c r="GIC840" s="399"/>
      <c r="GID840" s="399"/>
      <c r="GIE840" s="399"/>
      <c r="GIF840" s="399"/>
      <c r="GIG840" s="399"/>
      <c r="GIH840" s="399"/>
      <c r="GII840" s="399"/>
      <c r="GIJ840" s="399"/>
      <c r="GIK840" s="399"/>
      <c r="GIL840" s="399"/>
      <c r="GIM840" s="399"/>
      <c r="GIN840" s="399"/>
      <c r="GIO840" s="399"/>
      <c r="GIP840" s="399"/>
      <c r="GIQ840" s="399"/>
      <c r="GIR840" s="399"/>
      <c r="GIS840" s="399"/>
      <c r="GIT840" s="399"/>
      <c r="GIU840" s="399"/>
      <c r="GIV840" s="399"/>
      <c r="GIW840" s="399"/>
      <c r="GIX840" s="399"/>
      <c r="GIY840" s="399"/>
      <c r="GIZ840" s="399"/>
      <c r="GJA840" s="399"/>
      <c r="GJB840" s="399"/>
      <c r="GJC840" s="399"/>
      <c r="GJD840" s="399"/>
      <c r="GJE840" s="399"/>
      <c r="GJF840" s="399"/>
      <c r="GJG840" s="399"/>
      <c r="GJH840" s="399"/>
      <c r="GJI840" s="399"/>
      <c r="GJJ840" s="399"/>
      <c r="GJK840" s="399"/>
      <c r="GJL840" s="399"/>
      <c r="GJM840" s="399"/>
      <c r="GJN840" s="399"/>
      <c r="GJO840" s="399"/>
      <c r="GJP840" s="399"/>
      <c r="GJQ840" s="399"/>
      <c r="GJR840" s="399"/>
      <c r="GJS840" s="399"/>
      <c r="GJT840" s="399"/>
      <c r="GJU840" s="399"/>
      <c r="GJV840" s="399"/>
      <c r="GJW840" s="399"/>
      <c r="GJX840" s="399"/>
      <c r="GJY840" s="399"/>
      <c r="GJZ840" s="399"/>
      <c r="GKA840" s="399"/>
      <c r="GKB840" s="399"/>
      <c r="GKC840" s="399"/>
      <c r="GKD840" s="399"/>
      <c r="GKE840" s="399"/>
      <c r="GKF840" s="399"/>
      <c r="GKG840" s="399"/>
      <c r="GKH840" s="399"/>
      <c r="GKI840" s="399"/>
      <c r="GKJ840" s="399"/>
      <c r="GKK840" s="399"/>
      <c r="GKL840" s="399"/>
      <c r="GKM840" s="399"/>
      <c r="GKN840" s="399"/>
      <c r="GKO840" s="399"/>
      <c r="GKP840" s="399"/>
      <c r="GKQ840" s="399"/>
      <c r="GKR840" s="399"/>
      <c r="GKS840" s="399"/>
      <c r="GKT840" s="399"/>
      <c r="GKU840" s="399"/>
      <c r="GKV840" s="399"/>
      <c r="GKW840" s="399"/>
      <c r="GKX840" s="399"/>
      <c r="GKY840" s="399"/>
      <c r="GKZ840" s="399"/>
      <c r="GLA840" s="399"/>
      <c r="GLB840" s="399"/>
      <c r="GLC840" s="399"/>
      <c r="GLD840" s="399"/>
      <c r="GLE840" s="399"/>
      <c r="GLF840" s="399"/>
      <c r="GLG840" s="399"/>
      <c r="GLH840" s="399"/>
      <c r="GLI840" s="399"/>
      <c r="GLJ840" s="399"/>
      <c r="GLK840" s="399"/>
      <c r="GLL840" s="399"/>
      <c r="GLM840" s="399"/>
      <c r="GLN840" s="399"/>
      <c r="GLO840" s="399"/>
      <c r="GLP840" s="399"/>
      <c r="GLQ840" s="399"/>
      <c r="GLR840" s="399"/>
      <c r="GLS840" s="399"/>
      <c r="GLT840" s="399"/>
      <c r="GLU840" s="399"/>
      <c r="GLV840" s="399"/>
      <c r="GLW840" s="399"/>
      <c r="GLX840" s="399"/>
      <c r="GLY840" s="399"/>
      <c r="GLZ840" s="399"/>
      <c r="GMA840" s="399"/>
      <c r="GMB840" s="399"/>
      <c r="GMC840" s="399"/>
      <c r="GMD840" s="399"/>
      <c r="GME840" s="399"/>
      <c r="GMF840" s="399"/>
      <c r="GMG840" s="399"/>
      <c r="GMH840" s="399"/>
      <c r="GMI840" s="399"/>
      <c r="GMJ840" s="399"/>
      <c r="GMK840" s="399"/>
      <c r="GML840" s="399"/>
      <c r="GMM840" s="399"/>
      <c r="GMN840" s="399"/>
      <c r="GMO840" s="399"/>
      <c r="GMP840" s="399"/>
      <c r="GMQ840" s="399"/>
      <c r="GMR840" s="399"/>
      <c r="GMS840" s="399"/>
      <c r="GMT840" s="399"/>
      <c r="GMU840" s="399"/>
      <c r="GMV840" s="399"/>
      <c r="GMW840" s="399"/>
      <c r="GMX840" s="399"/>
      <c r="GMY840" s="399"/>
      <c r="GMZ840" s="399"/>
      <c r="GNA840" s="399"/>
      <c r="GNB840" s="399"/>
      <c r="GNC840" s="399"/>
      <c r="GND840" s="399"/>
      <c r="GNE840" s="399"/>
      <c r="GNF840" s="399"/>
      <c r="GNG840" s="399"/>
      <c r="GNH840" s="399"/>
      <c r="GNI840" s="399"/>
      <c r="GNJ840" s="399"/>
      <c r="GNK840" s="399"/>
      <c r="GNL840" s="399"/>
      <c r="GNM840" s="399"/>
      <c r="GNN840" s="399"/>
      <c r="GNO840" s="399"/>
      <c r="GNP840" s="399"/>
      <c r="GNQ840" s="399"/>
      <c r="GNR840" s="399"/>
      <c r="GNS840" s="399"/>
      <c r="GNT840" s="399"/>
      <c r="GNU840" s="399"/>
      <c r="GNV840" s="399"/>
      <c r="GNW840" s="399"/>
      <c r="GNX840" s="399"/>
      <c r="GNY840" s="399"/>
      <c r="GNZ840" s="399"/>
      <c r="GOA840" s="399"/>
      <c r="GOB840" s="399"/>
      <c r="GOC840" s="399"/>
      <c r="GOD840" s="399"/>
      <c r="GOE840" s="399"/>
      <c r="GOF840" s="399"/>
      <c r="GOG840" s="399"/>
      <c r="GOH840" s="399"/>
      <c r="GOI840" s="399"/>
      <c r="GOJ840" s="399"/>
      <c r="GOK840" s="399"/>
      <c r="GOL840" s="399"/>
      <c r="GOM840" s="399"/>
      <c r="GON840" s="399"/>
      <c r="GOO840" s="399"/>
      <c r="GOP840" s="399"/>
      <c r="GOQ840" s="399"/>
      <c r="GOR840" s="399"/>
      <c r="GOS840" s="399"/>
      <c r="GOT840" s="399"/>
      <c r="GOU840" s="399"/>
      <c r="GOV840" s="399"/>
      <c r="GOW840" s="399"/>
      <c r="GOX840" s="399"/>
      <c r="GOY840" s="399"/>
      <c r="GOZ840" s="399"/>
      <c r="GPA840" s="399"/>
      <c r="GPB840" s="399"/>
      <c r="GPC840" s="399"/>
      <c r="GPD840" s="399"/>
      <c r="GPE840" s="399"/>
      <c r="GPF840" s="399"/>
      <c r="GPG840" s="399"/>
      <c r="GPH840" s="399"/>
      <c r="GPI840" s="399"/>
      <c r="GPJ840" s="399"/>
      <c r="GPK840" s="399"/>
      <c r="GPL840" s="399"/>
      <c r="GPM840" s="399"/>
      <c r="GPN840" s="399"/>
      <c r="GPO840" s="399"/>
      <c r="GPP840" s="399"/>
      <c r="GPQ840" s="399"/>
      <c r="GPR840" s="399"/>
      <c r="GPS840" s="399"/>
      <c r="GPT840" s="399"/>
      <c r="GPU840" s="399"/>
      <c r="GPV840" s="399"/>
      <c r="GPW840" s="399"/>
      <c r="GPX840" s="399"/>
      <c r="GPY840" s="399"/>
      <c r="GPZ840" s="399"/>
      <c r="GQA840" s="399"/>
      <c r="GQB840" s="399"/>
      <c r="GQC840" s="399"/>
      <c r="GQD840" s="399"/>
      <c r="GQE840" s="399"/>
      <c r="GQF840" s="399"/>
      <c r="GQG840" s="399"/>
      <c r="GQH840" s="399"/>
      <c r="GQI840" s="399"/>
      <c r="GQJ840" s="399"/>
      <c r="GQK840" s="399"/>
      <c r="GQL840" s="399"/>
      <c r="GQM840" s="399"/>
      <c r="GQN840" s="399"/>
      <c r="GQO840" s="399"/>
      <c r="GQP840" s="399"/>
      <c r="GQQ840" s="399"/>
      <c r="GQR840" s="399"/>
      <c r="GQS840" s="399"/>
      <c r="GQT840" s="399"/>
      <c r="GQU840" s="399"/>
      <c r="GQV840" s="399"/>
      <c r="GQW840" s="399"/>
      <c r="GQX840" s="399"/>
      <c r="GQY840" s="399"/>
      <c r="GQZ840" s="399"/>
      <c r="GRA840" s="399"/>
      <c r="GRB840" s="399"/>
      <c r="GRC840" s="399"/>
      <c r="GRD840" s="399"/>
      <c r="GRE840" s="399"/>
      <c r="GRF840" s="399"/>
      <c r="GRG840" s="399"/>
      <c r="GRH840" s="399"/>
      <c r="GRI840" s="399"/>
      <c r="GRJ840" s="399"/>
      <c r="GRK840" s="399"/>
      <c r="GRL840" s="399"/>
      <c r="GRM840" s="399"/>
      <c r="GRN840" s="399"/>
      <c r="GRO840" s="399"/>
      <c r="GRP840" s="399"/>
      <c r="GRQ840" s="399"/>
      <c r="GRR840" s="399"/>
      <c r="GRS840" s="399"/>
      <c r="GRT840" s="399"/>
      <c r="GRU840" s="399"/>
      <c r="GRV840" s="399"/>
      <c r="GRW840" s="399"/>
      <c r="GRX840" s="399"/>
      <c r="GRY840" s="399"/>
      <c r="GRZ840" s="399"/>
      <c r="GSA840" s="399"/>
      <c r="GSB840" s="399"/>
      <c r="GSC840" s="399"/>
      <c r="GSD840" s="399"/>
      <c r="GSE840" s="399"/>
      <c r="GSF840" s="399"/>
      <c r="GSG840" s="399"/>
      <c r="GSH840" s="399"/>
      <c r="GSI840" s="399"/>
      <c r="GSJ840" s="399"/>
      <c r="GSK840" s="399"/>
      <c r="GSL840" s="399"/>
      <c r="GSM840" s="399"/>
      <c r="GSN840" s="399"/>
      <c r="GSO840" s="399"/>
      <c r="GSP840" s="399"/>
      <c r="GSQ840" s="399"/>
      <c r="GSR840" s="399"/>
      <c r="GSS840" s="399"/>
      <c r="GST840" s="399"/>
      <c r="GSU840" s="399"/>
      <c r="GSV840" s="399"/>
      <c r="GSW840" s="399"/>
      <c r="GSX840" s="399"/>
      <c r="GSY840" s="399"/>
      <c r="GSZ840" s="399"/>
      <c r="GTA840" s="399"/>
      <c r="GTB840" s="399"/>
      <c r="GTC840" s="399"/>
      <c r="GTD840" s="399"/>
      <c r="GTE840" s="399"/>
      <c r="GTF840" s="399"/>
      <c r="GTG840" s="399"/>
      <c r="GTH840" s="399"/>
      <c r="GTI840" s="399"/>
      <c r="GTJ840" s="399"/>
      <c r="GTK840" s="399"/>
      <c r="GTL840" s="399"/>
      <c r="GTM840" s="399"/>
      <c r="GTN840" s="399"/>
      <c r="GTO840" s="399"/>
      <c r="GTP840" s="399"/>
      <c r="GTQ840" s="399"/>
      <c r="GTR840" s="399"/>
      <c r="GTS840" s="399"/>
      <c r="GTT840" s="399"/>
      <c r="GTU840" s="399"/>
      <c r="GTV840" s="399"/>
      <c r="GTW840" s="399"/>
      <c r="GTX840" s="399"/>
      <c r="GTY840" s="399"/>
      <c r="GTZ840" s="399"/>
      <c r="GUA840" s="399"/>
      <c r="GUB840" s="399"/>
      <c r="GUC840" s="399"/>
      <c r="GUD840" s="399"/>
      <c r="GUE840" s="399"/>
      <c r="GUF840" s="399"/>
      <c r="GUG840" s="399"/>
      <c r="GUH840" s="399"/>
      <c r="GUI840" s="399"/>
      <c r="GUJ840" s="399"/>
      <c r="GUK840" s="399"/>
      <c r="GUL840" s="399"/>
      <c r="GUM840" s="399"/>
      <c r="GUN840" s="399"/>
      <c r="GUO840" s="399"/>
      <c r="GUP840" s="399"/>
      <c r="GUQ840" s="399"/>
      <c r="GUR840" s="399"/>
      <c r="GUS840" s="399"/>
      <c r="GUT840" s="399"/>
      <c r="GUU840" s="399"/>
      <c r="GUV840" s="399"/>
      <c r="GUW840" s="399"/>
      <c r="GUX840" s="399"/>
      <c r="GUY840" s="399"/>
      <c r="GUZ840" s="399"/>
      <c r="GVA840" s="399"/>
      <c r="GVB840" s="399"/>
      <c r="GVC840" s="399"/>
      <c r="GVD840" s="399"/>
      <c r="GVE840" s="399"/>
      <c r="GVF840" s="399"/>
      <c r="GVG840" s="399"/>
      <c r="GVH840" s="399"/>
      <c r="GVI840" s="399"/>
      <c r="GVJ840" s="399"/>
      <c r="GVK840" s="399"/>
      <c r="GVL840" s="399"/>
      <c r="GVM840" s="399"/>
      <c r="GVN840" s="399"/>
      <c r="GVO840" s="399"/>
      <c r="GVP840" s="399"/>
      <c r="GVQ840" s="399"/>
      <c r="GVR840" s="399"/>
      <c r="GVS840" s="399"/>
      <c r="GVT840" s="399"/>
      <c r="GVU840" s="399"/>
      <c r="GVV840" s="399"/>
      <c r="GVW840" s="399"/>
      <c r="GVX840" s="399"/>
      <c r="GVY840" s="399"/>
      <c r="GVZ840" s="399"/>
      <c r="GWA840" s="399"/>
      <c r="GWB840" s="399"/>
      <c r="GWC840" s="399"/>
      <c r="GWD840" s="399"/>
      <c r="GWE840" s="399"/>
      <c r="GWF840" s="399"/>
      <c r="GWG840" s="399"/>
      <c r="GWH840" s="399"/>
      <c r="GWI840" s="399"/>
      <c r="GWJ840" s="399"/>
      <c r="GWK840" s="399"/>
      <c r="GWL840" s="399"/>
      <c r="GWM840" s="399"/>
      <c r="GWN840" s="399"/>
      <c r="GWO840" s="399"/>
      <c r="GWP840" s="399"/>
      <c r="GWQ840" s="399"/>
      <c r="GWR840" s="399"/>
      <c r="GWS840" s="399"/>
      <c r="GWT840" s="399"/>
      <c r="GWU840" s="399"/>
      <c r="GWV840" s="399"/>
      <c r="GWW840" s="399"/>
      <c r="GWX840" s="399"/>
      <c r="GWY840" s="399"/>
      <c r="GWZ840" s="399"/>
      <c r="GXA840" s="399"/>
      <c r="GXB840" s="399"/>
      <c r="GXC840" s="399"/>
      <c r="GXD840" s="399"/>
      <c r="GXE840" s="399"/>
      <c r="GXF840" s="399"/>
      <c r="GXG840" s="399"/>
      <c r="GXH840" s="399"/>
      <c r="GXI840" s="399"/>
      <c r="GXJ840" s="399"/>
      <c r="GXK840" s="399"/>
      <c r="GXL840" s="399"/>
      <c r="GXM840" s="399"/>
      <c r="GXN840" s="399"/>
      <c r="GXO840" s="399"/>
      <c r="GXP840" s="399"/>
      <c r="GXQ840" s="399"/>
      <c r="GXR840" s="399"/>
      <c r="GXS840" s="399"/>
      <c r="GXT840" s="399"/>
      <c r="GXU840" s="399"/>
      <c r="GXV840" s="399"/>
      <c r="GXW840" s="399"/>
      <c r="GXX840" s="399"/>
      <c r="GXY840" s="399"/>
      <c r="GXZ840" s="399"/>
      <c r="GYA840" s="399"/>
      <c r="GYB840" s="399"/>
      <c r="GYC840" s="399"/>
      <c r="GYD840" s="399"/>
      <c r="GYE840" s="399"/>
      <c r="GYF840" s="399"/>
      <c r="GYG840" s="399"/>
      <c r="GYH840" s="399"/>
      <c r="GYI840" s="399"/>
      <c r="GYJ840" s="399"/>
      <c r="GYK840" s="399"/>
      <c r="GYL840" s="399"/>
      <c r="GYM840" s="399"/>
      <c r="GYN840" s="399"/>
      <c r="GYO840" s="399"/>
      <c r="GYP840" s="399"/>
      <c r="GYQ840" s="399"/>
      <c r="GYR840" s="399"/>
      <c r="GYS840" s="399"/>
      <c r="GYT840" s="399"/>
      <c r="GYU840" s="399"/>
      <c r="GYV840" s="399"/>
      <c r="GYW840" s="399"/>
      <c r="GYX840" s="399"/>
      <c r="GYY840" s="399"/>
      <c r="GYZ840" s="399"/>
      <c r="GZA840" s="399"/>
      <c r="GZB840" s="399"/>
      <c r="GZC840" s="399"/>
      <c r="GZD840" s="399"/>
      <c r="GZE840" s="399"/>
      <c r="GZF840" s="399"/>
      <c r="GZG840" s="399"/>
      <c r="GZH840" s="399"/>
      <c r="GZI840" s="399"/>
      <c r="GZJ840" s="399"/>
      <c r="GZK840" s="399"/>
      <c r="GZL840" s="399"/>
      <c r="GZM840" s="399"/>
      <c r="GZN840" s="399"/>
      <c r="GZO840" s="399"/>
      <c r="GZP840" s="399"/>
      <c r="GZQ840" s="399"/>
      <c r="GZR840" s="399"/>
      <c r="GZS840" s="399"/>
      <c r="GZT840" s="399"/>
      <c r="GZU840" s="399"/>
      <c r="GZV840" s="399"/>
      <c r="GZW840" s="399"/>
      <c r="GZX840" s="399"/>
      <c r="GZY840" s="399"/>
      <c r="GZZ840" s="399"/>
      <c r="HAA840" s="399"/>
      <c r="HAB840" s="399"/>
      <c r="HAC840" s="399"/>
      <c r="HAD840" s="399"/>
      <c r="HAE840" s="399"/>
      <c r="HAF840" s="399"/>
      <c r="HAG840" s="399"/>
      <c r="HAH840" s="399"/>
      <c r="HAI840" s="399"/>
      <c r="HAJ840" s="399"/>
      <c r="HAK840" s="399"/>
      <c r="HAL840" s="399"/>
      <c r="HAM840" s="399"/>
      <c r="HAN840" s="399"/>
      <c r="HAO840" s="399"/>
      <c r="HAP840" s="399"/>
      <c r="HAQ840" s="399"/>
      <c r="HAR840" s="399"/>
      <c r="HAS840" s="399"/>
      <c r="HAT840" s="399"/>
      <c r="HAU840" s="399"/>
      <c r="HAV840" s="399"/>
      <c r="HAW840" s="399"/>
      <c r="HAX840" s="399"/>
      <c r="HAY840" s="399"/>
      <c r="HAZ840" s="399"/>
      <c r="HBA840" s="399"/>
      <c r="HBB840" s="399"/>
      <c r="HBC840" s="399"/>
      <c r="HBD840" s="399"/>
      <c r="HBE840" s="399"/>
      <c r="HBF840" s="399"/>
      <c r="HBG840" s="399"/>
      <c r="HBH840" s="399"/>
      <c r="HBI840" s="399"/>
      <c r="HBJ840" s="399"/>
      <c r="HBK840" s="399"/>
      <c r="HBL840" s="399"/>
      <c r="HBM840" s="399"/>
      <c r="HBN840" s="399"/>
      <c r="HBO840" s="399"/>
      <c r="HBP840" s="399"/>
      <c r="HBQ840" s="399"/>
      <c r="HBR840" s="399"/>
      <c r="HBS840" s="399"/>
      <c r="HBT840" s="399"/>
      <c r="HBU840" s="399"/>
      <c r="HBV840" s="399"/>
      <c r="HBW840" s="399"/>
      <c r="HBX840" s="399"/>
      <c r="HBY840" s="399"/>
      <c r="HBZ840" s="399"/>
      <c r="HCA840" s="399"/>
      <c r="HCB840" s="399"/>
      <c r="HCC840" s="399"/>
      <c r="HCD840" s="399"/>
      <c r="HCE840" s="399"/>
      <c r="HCF840" s="399"/>
      <c r="HCG840" s="399"/>
      <c r="HCH840" s="399"/>
      <c r="HCI840" s="399"/>
      <c r="HCJ840" s="399"/>
      <c r="HCK840" s="399"/>
      <c r="HCL840" s="399"/>
      <c r="HCM840" s="399"/>
      <c r="HCN840" s="399"/>
      <c r="HCO840" s="399"/>
      <c r="HCP840" s="399"/>
      <c r="HCQ840" s="399"/>
      <c r="HCR840" s="399"/>
      <c r="HCS840" s="399"/>
      <c r="HCT840" s="399"/>
      <c r="HCU840" s="399"/>
      <c r="HCV840" s="399"/>
      <c r="HCW840" s="399"/>
      <c r="HCX840" s="399"/>
      <c r="HCY840" s="399"/>
      <c r="HCZ840" s="399"/>
      <c r="HDA840" s="399"/>
      <c r="HDB840" s="399"/>
      <c r="HDC840" s="399"/>
      <c r="HDD840" s="399"/>
      <c r="HDE840" s="399"/>
      <c r="HDF840" s="399"/>
      <c r="HDG840" s="399"/>
      <c r="HDH840" s="399"/>
      <c r="HDI840" s="399"/>
      <c r="HDJ840" s="399"/>
      <c r="HDK840" s="399"/>
      <c r="HDL840" s="399"/>
      <c r="HDM840" s="399"/>
      <c r="HDN840" s="399"/>
      <c r="HDO840" s="399"/>
      <c r="HDP840" s="399"/>
      <c r="HDQ840" s="399"/>
      <c r="HDR840" s="399"/>
      <c r="HDS840" s="399"/>
      <c r="HDT840" s="399"/>
      <c r="HDU840" s="399"/>
      <c r="HDV840" s="399"/>
      <c r="HDW840" s="399"/>
      <c r="HDX840" s="399"/>
      <c r="HDY840" s="399"/>
      <c r="HDZ840" s="399"/>
      <c r="HEA840" s="399"/>
      <c r="HEB840" s="399"/>
      <c r="HEC840" s="399"/>
      <c r="HED840" s="399"/>
      <c r="HEE840" s="399"/>
      <c r="HEF840" s="399"/>
      <c r="HEG840" s="399"/>
      <c r="HEH840" s="399"/>
      <c r="HEI840" s="399"/>
      <c r="HEJ840" s="399"/>
      <c r="HEK840" s="399"/>
      <c r="HEL840" s="399"/>
      <c r="HEM840" s="399"/>
      <c r="HEN840" s="399"/>
      <c r="HEO840" s="399"/>
      <c r="HEP840" s="399"/>
      <c r="HEQ840" s="399"/>
      <c r="HER840" s="399"/>
      <c r="HES840" s="399"/>
      <c r="HET840" s="399"/>
      <c r="HEU840" s="399"/>
      <c r="HEV840" s="399"/>
      <c r="HEW840" s="399"/>
      <c r="HEX840" s="399"/>
      <c r="HEY840" s="399"/>
      <c r="HEZ840" s="399"/>
      <c r="HFA840" s="399"/>
      <c r="HFB840" s="399"/>
      <c r="HFC840" s="399"/>
      <c r="HFD840" s="399"/>
      <c r="HFE840" s="399"/>
      <c r="HFF840" s="399"/>
      <c r="HFG840" s="399"/>
      <c r="HFH840" s="399"/>
      <c r="HFI840" s="399"/>
      <c r="HFJ840" s="399"/>
      <c r="HFK840" s="399"/>
      <c r="HFL840" s="399"/>
      <c r="HFM840" s="399"/>
      <c r="HFN840" s="399"/>
      <c r="HFO840" s="399"/>
      <c r="HFP840" s="399"/>
      <c r="HFQ840" s="399"/>
      <c r="HFR840" s="399"/>
      <c r="HFS840" s="399"/>
      <c r="HFT840" s="399"/>
      <c r="HFU840" s="399"/>
      <c r="HFV840" s="399"/>
      <c r="HFW840" s="399"/>
      <c r="HFX840" s="399"/>
      <c r="HFY840" s="399"/>
      <c r="HFZ840" s="399"/>
      <c r="HGA840" s="399"/>
      <c r="HGB840" s="399"/>
      <c r="HGC840" s="399"/>
      <c r="HGD840" s="399"/>
      <c r="HGE840" s="399"/>
      <c r="HGF840" s="399"/>
      <c r="HGG840" s="399"/>
      <c r="HGH840" s="399"/>
      <c r="HGI840" s="399"/>
      <c r="HGJ840" s="399"/>
      <c r="HGK840" s="399"/>
      <c r="HGL840" s="399"/>
      <c r="HGM840" s="399"/>
      <c r="HGN840" s="399"/>
      <c r="HGO840" s="399"/>
      <c r="HGP840" s="399"/>
      <c r="HGQ840" s="399"/>
      <c r="HGR840" s="399"/>
      <c r="HGS840" s="399"/>
      <c r="HGT840" s="399"/>
      <c r="HGU840" s="399"/>
      <c r="HGV840" s="399"/>
      <c r="HGW840" s="399"/>
      <c r="HGX840" s="399"/>
      <c r="HGY840" s="399"/>
      <c r="HGZ840" s="399"/>
      <c r="HHA840" s="399"/>
      <c r="HHB840" s="399"/>
      <c r="HHC840" s="399"/>
      <c r="HHD840" s="399"/>
      <c r="HHE840" s="399"/>
      <c r="HHF840" s="399"/>
      <c r="HHG840" s="399"/>
      <c r="HHH840" s="399"/>
      <c r="HHI840" s="399"/>
      <c r="HHJ840" s="399"/>
      <c r="HHK840" s="399"/>
      <c r="HHL840" s="399"/>
      <c r="HHM840" s="399"/>
      <c r="HHN840" s="399"/>
      <c r="HHO840" s="399"/>
      <c r="HHP840" s="399"/>
      <c r="HHQ840" s="399"/>
      <c r="HHR840" s="399"/>
      <c r="HHS840" s="399"/>
      <c r="HHT840" s="399"/>
      <c r="HHU840" s="399"/>
      <c r="HHV840" s="399"/>
      <c r="HHW840" s="399"/>
      <c r="HHX840" s="399"/>
      <c r="HHY840" s="399"/>
      <c r="HHZ840" s="399"/>
      <c r="HIA840" s="399"/>
      <c r="HIB840" s="399"/>
      <c r="HIC840" s="399"/>
      <c r="HID840" s="399"/>
      <c r="HIE840" s="399"/>
      <c r="HIF840" s="399"/>
      <c r="HIG840" s="399"/>
      <c r="HIH840" s="399"/>
      <c r="HII840" s="399"/>
      <c r="HIJ840" s="399"/>
      <c r="HIK840" s="399"/>
      <c r="HIL840" s="399"/>
      <c r="HIM840" s="399"/>
      <c r="HIN840" s="399"/>
      <c r="HIO840" s="399"/>
      <c r="HIP840" s="399"/>
      <c r="HIQ840" s="399"/>
      <c r="HIR840" s="399"/>
      <c r="HIS840" s="399"/>
      <c r="HIT840" s="399"/>
      <c r="HIU840" s="399"/>
      <c r="HIV840" s="399"/>
      <c r="HIW840" s="399"/>
      <c r="HIX840" s="399"/>
      <c r="HIY840" s="399"/>
      <c r="HIZ840" s="399"/>
      <c r="HJA840" s="399"/>
      <c r="HJB840" s="399"/>
      <c r="HJC840" s="399"/>
      <c r="HJD840" s="399"/>
      <c r="HJE840" s="399"/>
      <c r="HJF840" s="399"/>
      <c r="HJG840" s="399"/>
      <c r="HJH840" s="399"/>
      <c r="HJI840" s="399"/>
      <c r="HJJ840" s="399"/>
      <c r="HJK840" s="399"/>
      <c r="HJL840" s="399"/>
      <c r="HJM840" s="399"/>
      <c r="HJN840" s="399"/>
      <c r="HJO840" s="399"/>
      <c r="HJP840" s="399"/>
      <c r="HJQ840" s="399"/>
      <c r="HJR840" s="399"/>
      <c r="HJS840" s="399"/>
      <c r="HJT840" s="399"/>
      <c r="HJU840" s="399"/>
      <c r="HJV840" s="399"/>
      <c r="HJW840" s="399"/>
      <c r="HJX840" s="399"/>
      <c r="HJY840" s="399"/>
      <c r="HJZ840" s="399"/>
      <c r="HKA840" s="399"/>
      <c r="HKB840" s="399"/>
      <c r="HKC840" s="399"/>
      <c r="HKD840" s="399"/>
      <c r="HKE840" s="399"/>
      <c r="HKF840" s="399"/>
      <c r="HKG840" s="399"/>
      <c r="HKH840" s="399"/>
      <c r="HKI840" s="399"/>
      <c r="HKJ840" s="399"/>
      <c r="HKK840" s="399"/>
      <c r="HKL840" s="399"/>
      <c r="HKM840" s="399"/>
      <c r="HKN840" s="399"/>
      <c r="HKO840" s="399"/>
      <c r="HKP840" s="399"/>
      <c r="HKQ840" s="399"/>
      <c r="HKR840" s="399"/>
      <c r="HKS840" s="399"/>
      <c r="HKT840" s="399"/>
      <c r="HKU840" s="399"/>
      <c r="HKV840" s="399"/>
      <c r="HKW840" s="399"/>
      <c r="HKX840" s="399"/>
      <c r="HKY840" s="399"/>
      <c r="HKZ840" s="399"/>
      <c r="HLA840" s="399"/>
      <c r="HLB840" s="399"/>
      <c r="HLC840" s="399"/>
      <c r="HLD840" s="399"/>
      <c r="HLE840" s="399"/>
      <c r="HLF840" s="399"/>
      <c r="HLG840" s="399"/>
      <c r="HLH840" s="399"/>
      <c r="HLI840" s="399"/>
      <c r="HLJ840" s="399"/>
      <c r="HLK840" s="399"/>
      <c r="HLL840" s="399"/>
      <c r="HLM840" s="399"/>
      <c r="HLN840" s="399"/>
      <c r="HLO840" s="399"/>
      <c r="HLP840" s="399"/>
      <c r="HLQ840" s="399"/>
      <c r="HLR840" s="399"/>
      <c r="HLS840" s="399"/>
      <c r="HLT840" s="399"/>
      <c r="HLU840" s="399"/>
      <c r="HLV840" s="399"/>
      <c r="HLW840" s="399"/>
      <c r="HLX840" s="399"/>
      <c r="HLY840" s="399"/>
      <c r="HLZ840" s="399"/>
      <c r="HMA840" s="399"/>
      <c r="HMB840" s="399"/>
      <c r="HMC840" s="399"/>
      <c r="HMD840" s="399"/>
      <c r="HME840" s="399"/>
      <c r="HMF840" s="399"/>
      <c r="HMG840" s="399"/>
      <c r="HMH840" s="399"/>
      <c r="HMI840" s="399"/>
      <c r="HMJ840" s="399"/>
      <c r="HMK840" s="399"/>
      <c r="HML840" s="399"/>
      <c r="HMM840" s="399"/>
      <c r="HMN840" s="399"/>
      <c r="HMO840" s="399"/>
      <c r="HMP840" s="399"/>
      <c r="HMQ840" s="399"/>
      <c r="HMR840" s="399"/>
      <c r="HMS840" s="399"/>
      <c r="HMT840" s="399"/>
      <c r="HMU840" s="399"/>
      <c r="HMV840" s="399"/>
      <c r="HMW840" s="399"/>
      <c r="HMX840" s="399"/>
      <c r="HMY840" s="399"/>
      <c r="HMZ840" s="399"/>
      <c r="HNA840" s="399"/>
      <c r="HNB840" s="399"/>
      <c r="HNC840" s="399"/>
      <c r="HND840" s="399"/>
      <c r="HNE840" s="399"/>
      <c r="HNF840" s="399"/>
      <c r="HNG840" s="399"/>
      <c r="HNH840" s="399"/>
      <c r="HNI840" s="399"/>
      <c r="HNJ840" s="399"/>
      <c r="HNK840" s="399"/>
      <c r="HNL840" s="399"/>
      <c r="HNM840" s="399"/>
      <c r="HNN840" s="399"/>
      <c r="HNO840" s="399"/>
      <c r="HNP840" s="399"/>
      <c r="HNQ840" s="399"/>
      <c r="HNR840" s="399"/>
      <c r="HNS840" s="399"/>
      <c r="HNT840" s="399"/>
      <c r="HNU840" s="399"/>
      <c r="HNV840" s="399"/>
      <c r="HNW840" s="399"/>
      <c r="HNX840" s="399"/>
      <c r="HNY840" s="399"/>
      <c r="HNZ840" s="399"/>
      <c r="HOA840" s="399"/>
      <c r="HOB840" s="399"/>
      <c r="HOC840" s="399"/>
      <c r="HOD840" s="399"/>
      <c r="HOE840" s="399"/>
      <c r="HOF840" s="399"/>
      <c r="HOG840" s="399"/>
      <c r="HOH840" s="399"/>
      <c r="HOI840" s="399"/>
      <c r="HOJ840" s="399"/>
      <c r="HOK840" s="399"/>
      <c r="HOL840" s="399"/>
      <c r="HOM840" s="399"/>
      <c r="HON840" s="399"/>
      <c r="HOO840" s="399"/>
      <c r="HOP840" s="399"/>
      <c r="HOQ840" s="399"/>
      <c r="HOR840" s="399"/>
      <c r="HOS840" s="399"/>
      <c r="HOT840" s="399"/>
      <c r="HOU840" s="399"/>
      <c r="HOV840" s="399"/>
      <c r="HOW840" s="399"/>
      <c r="HOX840" s="399"/>
      <c r="HOY840" s="399"/>
      <c r="HOZ840" s="399"/>
      <c r="HPA840" s="399"/>
      <c r="HPB840" s="399"/>
      <c r="HPC840" s="399"/>
      <c r="HPD840" s="399"/>
      <c r="HPE840" s="399"/>
      <c r="HPF840" s="399"/>
      <c r="HPG840" s="399"/>
      <c r="HPH840" s="399"/>
      <c r="HPI840" s="399"/>
      <c r="HPJ840" s="399"/>
      <c r="HPK840" s="399"/>
      <c r="HPL840" s="399"/>
      <c r="HPM840" s="399"/>
      <c r="HPN840" s="399"/>
      <c r="HPO840" s="399"/>
      <c r="HPP840" s="399"/>
      <c r="HPQ840" s="399"/>
      <c r="HPR840" s="399"/>
      <c r="HPS840" s="399"/>
      <c r="HPT840" s="399"/>
      <c r="HPU840" s="399"/>
      <c r="HPV840" s="399"/>
      <c r="HPW840" s="399"/>
      <c r="HPX840" s="399"/>
      <c r="HPY840" s="399"/>
      <c r="HPZ840" s="399"/>
      <c r="HQA840" s="399"/>
      <c r="HQB840" s="399"/>
      <c r="HQC840" s="399"/>
      <c r="HQD840" s="399"/>
      <c r="HQE840" s="399"/>
      <c r="HQF840" s="399"/>
      <c r="HQG840" s="399"/>
      <c r="HQH840" s="399"/>
      <c r="HQI840" s="399"/>
      <c r="HQJ840" s="399"/>
      <c r="HQK840" s="399"/>
      <c r="HQL840" s="399"/>
      <c r="HQM840" s="399"/>
      <c r="HQN840" s="399"/>
      <c r="HQO840" s="399"/>
      <c r="HQP840" s="399"/>
      <c r="HQQ840" s="399"/>
      <c r="HQR840" s="399"/>
      <c r="HQS840" s="399"/>
      <c r="HQT840" s="399"/>
      <c r="HQU840" s="399"/>
      <c r="HQV840" s="399"/>
      <c r="HQW840" s="399"/>
      <c r="HQX840" s="399"/>
      <c r="HQY840" s="399"/>
      <c r="HQZ840" s="399"/>
      <c r="HRA840" s="399"/>
      <c r="HRB840" s="399"/>
      <c r="HRC840" s="399"/>
      <c r="HRD840" s="399"/>
      <c r="HRE840" s="399"/>
      <c r="HRF840" s="399"/>
      <c r="HRG840" s="399"/>
      <c r="HRH840" s="399"/>
      <c r="HRI840" s="399"/>
      <c r="HRJ840" s="399"/>
      <c r="HRK840" s="399"/>
      <c r="HRL840" s="399"/>
      <c r="HRM840" s="399"/>
      <c r="HRN840" s="399"/>
      <c r="HRO840" s="399"/>
      <c r="HRP840" s="399"/>
      <c r="HRQ840" s="399"/>
      <c r="HRR840" s="399"/>
      <c r="HRS840" s="399"/>
      <c r="HRT840" s="399"/>
      <c r="HRU840" s="399"/>
      <c r="HRV840" s="399"/>
      <c r="HRW840" s="399"/>
      <c r="HRX840" s="399"/>
      <c r="HRY840" s="399"/>
      <c r="HRZ840" s="399"/>
      <c r="HSA840" s="399"/>
      <c r="HSB840" s="399"/>
      <c r="HSC840" s="399"/>
      <c r="HSD840" s="399"/>
      <c r="HSE840" s="399"/>
      <c r="HSF840" s="399"/>
      <c r="HSG840" s="399"/>
      <c r="HSH840" s="399"/>
      <c r="HSI840" s="399"/>
      <c r="HSJ840" s="399"/>
      <c r="HSK840" s="399"/>
      <c r="HSL840" s="399"/>
      <c r="HSM840" s="399"/>
      <c r="HSN840" s="399"/>
      <c r="HSO840" s="399"/>
      <c r="HSP840" s="399"/>
      <c r="HSQ840" s="399"/>
      <c r="HSR840" s="399"/>
      <c r="HSS840" s="399"/>
      <c r="HST840" s="399"/>
      <c r="HSU840" s="399"/>
      <c r="HSV840" s="399"/>
      <c r="HSW840" s="399"/>
      <c r="HSX840" s="399"/>
      <c r="HSY840" s="399"/>
      <c r="HSZ840" s="399"/>
      <c r="HTA840" s="399"/>
      <c r="HTB840" s="399"/>
      <c r="HTC840" s="399"/>
      <c r="HTD840" s="399"/>
      <c r="HTE840" s="399"/>
      <c r="HTF840" s="399"/>
      <c r="HTG840" s="399"/>
      <c r="HTH840" s="399"/>
      <c r="HTI840" s="399"/>
      <c r="HTJ840" s="399"/>
      <c r="HTK840" s="399"/>
      <c r="HTL840" s="399"/>
      <c r="HTM840" s="399"/>
      <c r="HTN840" s="399"/>
      <c r="HTO840" s="399"/>
      <c r="HTP840" s="399"/>
      <c r="HTQ840" s="399"/>
      <c r="HTR840" s="399"/>
      <c r="HTS840" s="399"/>
      <c r="HTT840" s="399"/>
      <c r="HTU840" s="399"/>
      <c r="HTV840" s="399"/>
      <c r="HTW840" s="399"/>
      <c r="HTX840" s="399"/>
      <c r="HTY840" s="399"/>
      <c r="HTZ840" s="399"/>
      <c r="HUA840" s="399"/>
      <c r="HUB840" s="399"/>
      <c r="HUC840" s="399"/>
      <c r="HUD840" s="399"/>
      <c r="HUE840" s="399"/>
      <c r="HUF840" s="399"/>
      <c r="HUG840" s="399"/>
      <c r="HUH840" s="399"/>
      <c r="HUI840" s="399"/>
      <c r="HUJ840" s="399"/>
      <c r="HUK840" s="399"/>
      <c r="HUL840" s="399"/>
      <c r="HUM840" s="399"/>
      <c r="HUN840" s="399"/>
      <c r="HUO840" s="399"/>
      <c r="HUP840" s="399"/>
      <c r="HUQ840" s="399"/>
      <c r="HUR840" s="399"/>
      <c r="HUS840" s="399"/>
      <c r="HUT840" s="399"/>
      <c r="HUU840" s="399"/>
      <c r="HUV840" s="399"/>
      <c r="HUW840" s="399"/>
      <c r="HUX840" s="399"/>
      <c r="HUY840" s="399"/>
      <c r="HUZ840" s="399"/>
      <c r="HVA840" s="399"/>
      <c r="HVB840" s="399"/>
      <c r="HVC840" s="399"/>
      <c r="HVD840" s="399"/>
      <c r="HVE840" s="399"/>
      <c r="HVF840" s="399"/>
      <c r="HVG840" s="399"/>
      <c r="HVH840" s="399"/>
      <c r="HVI840" s="399"/>
      <c r="HVJ840" s="399"/>
      <c r="HVK840" s="399"/>
      <c r="HVL840" s="399"/>
      <c r="HVM840" s="399"/>
      <c r="HVN840" s="399"/>
      <c r="HVO840" s="399"/>
      <c r="HVP840" s="399"/>
      <c r="HVQ840" s="399"/>
      <c r="HVR840" s="399"/>
      <c r="HVS840" s="399"/>
      <c r="HVT840" s="399"/>
      <c r="HVU840" s="399"/>
      <c r="HVV840" s="399"/>
      <c r="HVW840" s="399"/>
      <c r="HVX840" s="399"/>
      <c r="HVY840" s="399"/>
      <c r="HVZ840" s="399"/>
      <c r="HWA840" s="399"/>
      <c r="HWB840" s="399"/>
      <c r="HWC840" s="399"/>
      <c r="HWD840" s="399"/>
      <c r="HWE840" s="399"/>
      <c r="HWF840" s="399"/>
      <c r="HWG840" s="399"/>
      <c r="HWH840" s="399"/>
      <c r="HWI840" s="399"/>
      <c r="HWJ840" s="399"/>
      <c r="HWK840" s="399"/>
      <c r="HWL840" s="399"/>
      <c r="HWM840" s="399"/>
      <c r="HWN840" s="399"/>
      <c r="HWO840" s="399"/>
      <c r="HWP840" s="399"/>
      <c r="HWQ840" s="399"/>
      <c r="HWR840" s="399"/>
      <c r="HWS840" s="399"/>
      <c r="HWT840" s="399"/>
      <c r="HWU840" s="399"/>
      <c r="HWV840" s="399"/>
      <c r="HWW840" s="399"/>
      <c r="HWX840" s="399"/>
      <c r="HWY840" s="399"/>
      <c r="HWZ840" s="399"/>
      <c r="HXA840" s="399"/>
      <c r="HXB840" s="399"/>
      <c r="HXC840" s="399"/>
      <c r="HXD840" s="399"/>
      <c r="HXE840" s="399"/>
      <c r="HXF840" s="399"/>
      <c r="HXG840" s="399"/>
      <c r="HXH840" s="399"/>
      <c r="HXI840" s="399"/>
      <c r="HXJ840" s="399"/>
      <c r="HXK840" s="399"/>
      <c r="HXL840" s="399"/>
      <c r="HXM840" s="399"/>
      <c r="HXN840" s="399"/>
      <c r="HXO840" s="399"/>
      <c r="HXP840" s="399"/>
      <c r="HXQ840" s="399"/>
      <c r="HXR840" s="399"/>
      <c r="HXS840" s="399"/>
      <c r="HXT840" s="399"/>
      <c r="HXU840" s="399"/>
      <c r="HXV840" s="399"/>
      <c r="HXW840" s="399"/>
      <c r="HXX840" s="399"/>
      <c r="HXY840" s="399"/>
      <c r="HXZ840" s="399"/>
      <c r="HYA840" s="399"/>
      <c r="HYB840" s="399"/>
      <c r="HYC840" s="399"/>
      <c r="HYD840" s="399"/>
      <c r="HYE840" s="399"/>
      <c r="HYF840" s="399"/>
      <c r="HYG840" s="399"/>
      <c r="HYH840" s="399"/>
      <c r="HYI840" s="399"/>
      <c r="HYJ840" s="399"/>
      <c r="HYK840" s="399"/>
      <c r="HYL840" s="399"/>
      <c r="HYM840" s="399"/>
      <c r="HYN840" s="399"/>
      <c r="HYO840" s="399"/>
      <c r="HYP840" s="399"/>
      <c r="HYQ840" s="399"/>
      <c r="HYR840" s="399"/>
      <c r="HYS840" s="399"/>
      <c r="HYT840" s="399"/>
      <c r="HYU840" s="399"/>
      <c r="HYV840" s="399"/>
      <c r="HYW840" s="399"/>
      <c r="HYX840" s="399"/>
      <c r="HYY840" s="399"/>
      <c r="HYZ840" s="399"/>
      <c r="HZA840" s="399"/>
      <c r="HZB840" s="399"/>
      <c r="HZC840" s="399"/>
      <c r="HZD840" s="399"/>
      <c r="HZE840" s="399"/>
      <c r="HZF840" s="399"/>
      <c r="HZG840" s="399"/>
      <c r="HZH840" s="399"/>
      <c r="HZI840" s="399"/>
      <c r="HZJ840" s="399"/>
      <c r="HZK840" s="399"/>
      <c r="HZL840" s="399"/>
      <c r="HZM840" s="399"/>
      <c r="HZN840" s="399"/>
      <c r="HZO840" s="399"/>
      <c r="HZP840" s="399"/>
      <c r="HZQ840" s="399"/>
      <c r="HZR840" s="399"/>
      <c r="HZS840" s="399"/>
      <c r="HZT840" s="399"/>
      <c r="HZU840" s="399"/>
      <c r="HZV840" s="399"/>
      <c r="HZW840" s="399"/>
      <c r="HZX840" s="399"/>
      <c r="HZY840" s="399"/>
      <c r="HZZ840" s="399"/>
      <c r="IAA840" s="399"/>
      <c r="IAB840" s="399"/>
      <c r="IAC840" s="399"/>
      <c r="IAD840" s="399"/>
      <c r="IAE840" s="399"/>
      <c r="IAF840" s="399"/>
      <c r="IAG840" s="399"/>
      <c r="IAH840" s="399"/>
      <c r="IAI840" s="399"/>
      <c r="IAJ840" s="399"/>
      <c r="IAK840" s="399"/>
      <c r="IAL840" s="399"/>
      <c r="IAM840" s="399"/>
      <c r="IAN840" s="399"/>
      <c r="IAO840" s="399"/>
      <c r="IAP840" s="399"/>
      <c r="IAQ840" s="399"/>
      <c r="IAR840" s="399"/>
      <c r="IAS840" s="399"/>
      <c r="IAT840" s="399"/>
      <c r="IAU840" s="399"/>
      <c r="IAV840" s="399"/>
      <c r="IAW840" s="399"/>
      <c r="IAX840" s="399"/>
      <c r="IAY840" s="399"/>
      <c r="IAZ840" s="399"/>
      <c r="IBA840" s="399"/>
      <c r="IBB840" s="399"/>
      <c r="IBC840" s="399"/>
      <c r="IBD840" s="399"/>
      <c r="IBE840" s="399"/>
      <c r="IBF840" s="399"/>
      <c r="IBG840" s="399"/>
      <c r="IBH840" s="399"/>
      <c r="IBI840" s="399"/>
      <c r="IBJ840" s="399"/>
      <c r="IBK840" s="399"/>
      <c r="IBL840" s="399"/>
      <c r="IBM840" s="399"/>
      <c r="IBN840" s="399"/>
      <c r="IBO840" s="399"/>
      <c r="IBP840" s="399"/>
      <c r="IBQ840" s="399"/>
      <c r="IBR840" s="399"/>
      <c r="IBS840" s="399"/>
      <c r="IBT840" s="399"/>
      <c r="IBU840" s="399"/>
      <c r="IBV840" s="399"/>
      <c r="IBW840" s="399"/>
      <c r="IBX840" s="399"/>
      <c r="IBY840" s="399"/>
      <c r="IBZ840" s="399"/>
      <c r="ICA840" s="399"/>
      <c r="ICB840" s="399"/>
      <c r="ICC840" s="399"/>
      <c r="ICD840" s="399"/>
      <c r="ICE840" s="399"/>
      <c r="ICF840" s="399"/>
      <c r="ICG840" s="399"/>
      <c r="ICH840" s="399"/>
      <c r="ICI840" s="399"/>
      <c r="ICJ840" s="399"/>
      <c r="ICK840" s="399"/>
      <c r="ICL840" s="399"/>
      <c r="ICM840" s="399"/>
      <c r="ICN840" s="399"/>
      <c r="ICO840" s="399"/>
      <c r="ICP840" s="399"/>
      <c r="ICQ840" s="399"/>
      <c r="ICR840" s="399"/>
      <c r="ICS840" s="399"/>
      <c r="ICT840" s="399"/>
      <c r="ICU840" s="399"/>
      <c r="ICV840" s="399"/>
      <c r="ICW840" s="399"/>
      <c r="ICX840" s="399"/>
      <c r="ICY840" s="399"/>
      <c r="ICZ840" s="399"/>
      <c r="IDA840" s="399"/>
      <c r="IDB840" s="399"/>
      <c r="IDC840" s="399"/>
      <c r="IDD840" s="399"/>
      <c r="IDE840" s="399"/>
      <c r="IDF840" s="399"/>
      <c r="IDG840" s="399"/>
      <c r="IDH840" s="399"/>
      <c r="IDI840" s="399"/>
      <c r="IDJ840" s="399"/>
      <c r="IDK840" s="399"/>
      <c r="IDL840" s="399"/>
      <c r="IDM840" s="399"/>
      <c r="IDN840" s="399"/>
      <c r="IDO840" s="399"/>
      <c r="IDP840" s="399"/>
      <c r="IDQ840" s="399"/>
      <c r="IDR840" s="399"/>
      <c r="IDS840" s="399"/>
      <c r="IDT840" s="399"/>
      <c r="IDU840" s="399"/>
      <c r="IDV840" s="399"/>
      <c r="IDW840" s="399"/>
      <c r="IDX840" s="399"/>
      <c r="IDY840" s="399"/>
      <c r="IDZ840" s="399"/>
      <c r="IEA840" s="399"/>
      <c r="IEB840" s="399"/>
      <c r="IEC840" s="399"/>
      <c r="IED840" s="399"/>
      <c r="IEE840" s="399"/>
      <c r="IEF840" s="399"/>
      <c r="IEG840" s="399"/>
      <c r="IEH840" s="399"/>
      <c r="IEI840" s="399"/>
      <c r="IEJ840" s="399"/>
      <c r="IEK840" s="399"/>
      <c r="IEL840" s="399"/>
      <c r="IEM840" s="399"/>
      <c r="IEN840" s="399"/>
      <c r="IEO840" s="399"/>
      <c r="IEP840" s="399"/>
      <c r="IEQ840" s="399"/>
      <c r="IER840" s="399"/>
      <c r="IES840" s="399"/>
      <c r="IET840" s="399"/>
      <c r="IEU840" s="399"/>
      <c r="IEV840" s="399"/>
      <c r="IEW840" s="399"/>
      <c r="IEX840" s="399"/>
      <c r="IEY840" s="399"/>
      <c r="IEZ840" s="399"/>
      <c r="IFA840" s="399"/>
      <c r="IFB840" s="399"/>
      <c r="IFC840" s="399"/>
      <c r="IFD840" s="399"/>
      <c r="IFE840" s="399"/>
      <c r="IFF840" s="399"/>
      <c r="IFG840" s="399"/>
      <c r="IFH840" s="399"/>
      <c r="IFI840" s="399"/>
      <c r="IFJ840" s="399"/>
      <c r="IFK840" s="399"/>
      <c r="IFL840" s="399"/>
      <c r="IFM840" s="399"/>
      <c r="IFN840" s="399"/>
      <c r="IFO840" s="399"/>
      <c r="IFP840" s="399"/>
      <c r="IFQ840" s="399"/>
      <c r="IFR840" s="399"/>
      <c r="IFS840" s="399"/>
      <c r="IFT840" s="399"/>
      <c r="IFU840" s="399"/>
      <c r="IFV840" s="399"/>
      <c r="IFW840" s="399"/>
      <c r="IFX840" s="399"/>
      <c r="IFY840" s="399"/>
      <c r="IFZ840" s="399"/>
      <c r="IGA840" s="399"/>
      <c r="IGB840" s="399"/>
      <c r="IGC840" s="399"/>
      <c r="IGD840" s="399"/>
      <c r="IGE840" s="399"/>
      <c r="IGF840" s="399"/>
      <c r="IGG840" s="399"/>
      <c r="IGH840" s="399"/>
      <c r="IGI840" s="399"/>
      <c r="IGJ840" s="399"/>
      <c r="IGK840" s="399"/>
      <c r="IGL840" s="399"/>
      <c r="IGM840" s="399"/>
      <c r="IGN840" s="399"/>
      <c r="IGO840" s="399"/>
      <c r="IGP840" s="399"/>
      <c r="IGQ840" s="399"/>
      <c r="IGR840" s="399"/>
      <c r="IGS840" s="399"/>
      <c r="IGT840" s="399"/>
      <c r="IGU840" s="399"/>
      <c r="IGV840" s="399"/>
      <c r="IGW840" s="399"/>
      <c r="IGX840" s="399"/>
      <c r="IGY840" s="399"/>
      <c r="IGZ840" s="399"/>
      <c r="IHA840" s="399"/>
      <c r="IHB840" s="399"/>
      <c r="IHC840" s="399"/>
      <c r="IHD840" s="399"/>
      <c r="IHE840" s="399"/>
      <c r="IHF840" s="399"/>
      <c r="IHG840" s="399"/>
      <c r="IHH840" s="399"/>
      <c r="IHI840" s="399"/>
      <c r="IHJ840" s="399"/>
      <c r="IHK840" s="399"/>
      <c r="IHL840" s="399"/>
      <c r="IHM840" s="399"/>
      <c r="IHN840" s="399"/>
      <c r="IHO840" s="399"/>
      <c r="IHP840" s="399"/>
      <c r="IHQ840" s="399"/>
      <c r="IHR840" s="399"/>
      <c r="IHS840" s="399"/>
      <c r="IHT840" s="399"/>
      <c r="IHU840" s="399"/>
      <c r="IHV840" s="399"/>
      <c r="IHW840" s="399"/>
      <c r="IHX840" s="399"/>
      <c r="IHY840" s="399"/>
      <c r="IHZ840" s="399"/>
      <c r="IIA840" s="399"/>
      <c r="IIB840" s="399"/>
      <c r="IIC840" s="399"/>
      <c r="IID840" s="399"/>
      <c r="IIE840" s="399"/>
      <c r="IIF840" s="399"/>
      <c r="IIG840" s="399"/>
      <c r="IIH840" s="399"/>
      <c r="III840" s="399"/>
      <c r="IIJ840" s="399"/>
      <c r="IIK840" s="399"/>
      <c r="IIL840" s="399"/>
      <c r="IIM840" s="399"/>
      <c r="IIN840" s="399"/>
      <c r="IIO840" s="399"/>
      <c r="IIP840" s="399"/>
      <c r="IIQ840" s="399"/>
      <c r="IIR840" s="399"/>
      <c r="IIS840" s="399"/>
      <c r="IIT840" s="399"/>
      <c r="IIU840" s="399"/>
      <c r="IIV840" s="399"/>
      <c r="IIW840" s="399"/>
      <c r="IIX840" s="399"/>
      <c r="IIY840" s="399"/>
      <c r="IIZ840" s="399"/>
      <c r="IJA840" s="399"/>
      <c r="IJB840" s="399"/>
      <c r="IJC840" s="399"/>
      <c r="IJD840" s="399"/>
      <c r="IJE840" s="399"/>
      <c r="IJF840" s="399"/>
      <c r="IJG840" s="399"/>
      <c r="IJH840" s="399"/>
      <c r="IJI840" s="399"/>
      <c r="IJJ840" s="399"/>
      <c r="IJK840" s="399"/>
      <c r="IJL840" s="399"/>
      <c r="IJM840" s="399"/>
      <c r="IJN840" s="399"/>
      <c r="IJO840" s="399"/>
      <c r="IJP840" s="399"/>
      <c r="IJQ840" s="399"/>
      <c r="IJR840" s="399"/>
      <c r="IJS840" s="399"/>
      <c r="IJT840" s="399"/>
      <c r="IJU840" s="399"/>
      <c r="IJV840" s="399"/>
      <c r="IJW840" s="399"/>
      <c r="IJX840" s="399"/>
      <c r="IJY840" s="399"/>
      <c r="IJZ840" s="399"/>
      <c r="IKA840" s="399"/>
      <c r="IKB840" s="399"/>
      <c r="IKC840" s="399"/>
      <c r="IKD840" s="399"/>
      <c r="IKE840" s="399"/>
      <c r="IKF840" s="399"/>
      <c r="IKG840" s="399"/>
      <c r="IKH840" s="399"/>
      <c r="IKI840" s="399"/>
      <c r="IKJ840" s="399"/>
      <c r="IKK840" s="399"/>
      <c r="IKL840" s="399"/>
      <c r="IKM840" s="399"/>
      <c r="IKN840" s="399"/>
      <c r="IKO840" s="399"/>
      <c r="IKP840" s="399"/>
      <c r="IKQ840" s="399"/>
      <c r="IKR840" s="399"/>
      <c r="IKS840" s="399"/>
      <c r="IKT840" s="399"/>
      <c r="IKU840" s="399"/>
      <c r="IKV840" s="399"/>
      <c r="IKW840" s="399"/>
      <c r="IKX840" s="399"/>
      <c r="IKY840" s="399"/>
      <c r="IKZ840" s="399"/>
      <c r="ILA840" s="399"/>
      <c r="ILB840" s="399"/>
      <c r="ILC840" s="399"/>
      <c r="ILD840" s="399"/>
      <c r="ILE840" s="399"/>
      <c r="ILF840" s="399"/>
      <c r="ILG840" s="399"/>
      <c r="ILH840" s="399"/>
      <c r="ILI840" s="399"/>
      <c r="ILJ840" s="399"/>
      <c r="ILK840" s="399"/>
      <c r="ILL840" s="399"/>
      <c r="ILM840" s="399"/>
      <c r="ILN840" s="399"/>
      <c r="ILO840" s="399"/>
      <c r="ILP840" s="399"/>
      <c r="ILQ840" s="399"/>
      <c r="ILR840" s="399"/>
      <c r="ILS840" s="399"/>
      <c r="ILT840" s="399"/>
      <c r="ILU840" s="399"/>
      <c r="ILV840" s="399"/>
      <c r="ILW840" s="399"/>
      <c r="ILX840" s="399"/>
      <c r="ILY840" s="399"/>
      <c r="ILZ840" s="399"/>
      <c r="IMA840" s="399"/>
      <c r="IMB840" s="399"/>
      <c r="IMC840" s="399"/>
      <c r="IMD840" s="399"/>
      <c r="IME840" s="399"/>
      <c r="IMF840" s="399"/>
      <c r="IMG840" s="399"/>
      <c r="IMH840" s="399"/>
      <c r="IMI840" s="399"/>
      <c r="IMJ840" s="399"/>
      <c r="IMK840" s="399"/>
      <c r="IML840" s="399"/>
      <c r="IMM840" s="399"/>
      <c r="IMN840" s="399"/>
      <c r="IMO840" s="399"/>
      <c r="IMP840" s="399"/>
      <c r="IMQ840" s="399"/>
      <c r="IMR840" s="399"/>
      <c r="IMS840" s="399"/>
      <c r="IMT840" s="399"/>
      <c r="IMU840" s="399"/>
      <c r="IMV840" s="399"/>
      <c r="IMW840" s="399"/>
      <c r="IMX840" s="399"/>
      <c r="IMY840" s="399"/>
      <c r="IMZ840" s="399"/>
      <c r="INA840" s="399"/>
      <c r="INB840" s="399"/>
      <c r="INC840" s="399"/>
      <c r="IND840" s="399"/>
      <c r="INE840" s="399"/>
      <c r="INF840" s="399"/>
      <c r="ING840" s="399"/>
      <c r="INH840" s="399"/>
      <c r="INI840" s="399"/>
      <c r="INJ840" s="399"/>
      <c r="INK840" s="399"/>
      <c r="INL840" s="399"/>
      <c r="INM840" s="399"/>
      <c r="INN840" s="399"/>
      <c r="INO840" s="399"/>
      <c r="INP840" s="399"/>
      <c r="INQ840" s="399"/>
      <c r="INR840" s="399"/>
      <c r="INS840" s="399"/>
      <c r="INT840" s="399"/>
      <c r="INU840" s="399"/>
      <c r="INV840" s="399"/>
      <c r="INW840" s="399"/>
      <c r="INX840" s="399"/>
      <c r="INY840" s="399"/>
      <c r="INZ840" s="399"/>
      <c r="IOA840" s="399"/>
      <c r="IOB840" s="399"/>
      <c r="IOC840" s="399"/>
      <c r="IOD840" s="399"/>
      <c r="IOE840" s="399"/>
      <c r="IOF840" s="399"/>
      <c r="IOG840" s="399"/>
      <c r="IOH840" s="399"/>
      <c r="IOI840" s="399"/>
      <c r="IOJ840" s="399"/>
      <c r="IOK840" s="399"/>
      <c r="IOL840" s="399"/>
      <c r="IOM840" s="399"/>
      <c r="ION840" s="399"/>
      <c r="IOO840" s="399"/>
      <c r="IOP840" s="399"/>
      <c r="IOQ840" s="399"/>
      <c r="IOR840" s="399"/>
      <c r="IOS840" s="399"/>
      <c r="IOT840" s="399"/>
      <c r="IOU840" s="399"/>
      <c r="IOV840" s="399"/>
      <c r="IOW840" s="399"/>
      <c r="IOX840" s="399"/>
      <c r="IOY840" s="399"/>
      <c r="IOZ840" s="399"/>
      <c r="IPA840" s="399"/>
      <c r="IPB840" s="399"/>
      <c r="IPC840" s="399"/>
      <c r="IPD840" s="399"/>
      <c r="IPE840" s="399"/>
      <c r="IPF840" s="399"/>
      <c r="IPG840" s="399"/>
      <c r="IPH840" s="399"/>
      <c r="IPI840" s="399"/>
      <c r="IPJ840" s="399"/>
      <c r="IPK840" s="399"/>
      <c r="IPL840" s="399"/>
      <c r="IPM840" s="399"/>
      <c r="IPN840" s="399"/>
      <c r="IPO840" s="399"/>
      <c r="IPP840" s="399"/>
      <c r="IPQ840" s="399"/>
      <c r="IPR840" s="399"/>
      <c r="IPS840" s="399"/>
      <c r="IPT840" s="399"/>
      <c r="IPU840" s="399"/>
      <c r="IPV840" s="399"/>
      <c r="IPW840" s="399"/>
      <c r="IPX840" s="399"/>
      <c r="IPY840" s="399"/>
      <c r="IPZ840" s="399"/>
      <c r="IQA840" s="399"/>
      <c r="IQB840" s="399"/>
      <c r="IQC840" s="399"/>
      <c r="IQD840" s="399"/>
      <c r="IQE840" s="399"/>
      <c r="IQF840" s="399"/>
      <c r="IQG840" s="399"/>
      <c r="IQH840" s="399"/>
      <c r="IQI840" s="399"/>
      <c r="IQJ840" s="399"/>
      <c r="IQK840" s="399"/>
      <c r="IQL840" s="399"/>
      <c r="IQM840" s="399"/>
      <c r="IQN840" s="399"/>
      <c r="IQO840" s="399"/>
      <c r="IQP840" s="399"/>
      <c r="IQQ840" s="399"/>
      <c r="IQR840" s="399"/>
      <c r="IQS840" s="399"/>
      <c r="IQT840" s="399"/>
      <c r="IQU840" s="399"/>
      <c r="IQV840" s="399"/>
      <c r="IQW840" s="399"/>
      <c r="IQX840" s="399"/>
      <c r="IQY840" s="399"/>
      <c r="IQZ840" s="399"/>
      <c r="IRA840" s="399"/>
      <c r="IRB840" s="399"/>
      <c r="IRC840" s="399"/>
      <c r="IRD840" s="399"/>
      <c r="IRE840" s="399"/>
      <c r="IRF840" s="399"/>
      <c r="IRG840" s="399"/>
      <c r="IRH840" s="399"/>
      <c r="IRI840" s="399"/>
      <c r="IRJ840" s="399"/>
      <c r="IRK840" s="399"/>
      <c r="IRL840" s="399"/>
      <c r="IRM840" s="399"/>
      <c r="IRN840" s="399"/>
      <c r="IRO840" s="399"/>
      <c r="IRP840" s="399"/>
      <c r="IRQ840" s="399"/>
      <c r="IRR840" s="399"/>
      <c r="IRS840" s="399"/>
      <c r="IRT840" s="399"/>
      <c r="IRU840" s="399"/>
      <c r="IRV840" s="399"/>
      <c r="IRW840" s="399"/>
      <c r="IRX840" s="399"/>
      <c r="IRY840" s="399"/>
      <c r="IRZ840" s="399"/>
      <c r="ISA840" s="399"/>
      <c r="ISB840" s="399"/>
      <c r="ISC840" s="399"/>
      <c r="ISD840" s="399"/>
      <c r="ISE840" s="399"/>
      <c r="ISF840" s="399"/>
      <c r="ISG840" s="399"/>
      <c r="ISH840" s="399"/>
      <c r="ISI840" s="399"/>
      <c r="ISJ840" s="399"/>
      <c r="ISK840" s="399"/>
      <c r="ISL840" s="399"/>
      <c r="ISM840" s="399"/>
      <c r="ISN840" s="399"/>
      <c r="ISO840" s="399"/>
      <c r="ISP840" s="399"/>
      <c r="ISQ840" s="399"/>
      <c r="ISR840" s="399"/>
      <c r="ISS840" s="399"/>
      <c r="IST840" s="399"/>
      <c r="ISU840" s="399"/>
      <c r="ISV840" s="399"/>
      <c r="ISW840" s="399"/>
      <c r="ISX840" s="399"/>
      <c r="ISY840" s="399"/>
      <c r="ISZ840" s="399"/>
      <c r="ITA840" s="399"/>
      <c r="ITB840" s="399"/>
      <c r="ITC840" s="399"/>
      <c r="ITD840" s="399"/>
      <c r="ITE840" s="399"/>
      <c r="ITF840" s="399"/>
      <c r="ITG840" s="399"/>
      <c r="ITH840" s="399"/>
      <c r="ITI840" s="399"/>
      <c r="ITJ840" s="399"/>
      <c r="ITK840" s="399"/>
      <c r="ITL840" s="399"/>
      <c r="ITM840" s="399"/>
      <c r="ITN840" s="399"/>
      <c r="ITO840" s="399"/>
      <c r="ITP840" s="399"/>
      <c r="ITQ840" s="399"/>
      <c r="ITR840" s="399"/>
      <c r="ITS840" s="399"/>
      <c r="ITT840" s="399"/>
      <c r="ITU840" s="399"/>
      <c r="ITV840" s="399"/>
      <c r="ITW840" s="399"/>
      <c r="ITX840" s="399"/>
      <c r="ITY840" s="399"/>
      <c r="ITZ840" s="399"/>
      <c r="IUA840" s="399"/>
      <c r="IUB840" s="399"/>
      <c r="IUC840" s="399"/>
      <c r="IUD840" s="399"/>
      <c r="IUE840" s="399"/>
      <c r="IUF840" s="399"/>
      <c r="IUG840" s="399"/>
      <c r="IUH840" s="399"/>
      <c r="IUI840" s="399"/>
      <c r="IUJ840" s="399"/>
      <c r="IUK840" s="399"/>
      <c r="IUL840" s="399"/>
      <c r="IUM840" s="399"/>
      <c r="IUN840" s="399"/>
      <c r="IUO840" s="399"/>
      <c r="IUP840" s="399"/>
      <c r="IUQ840" s="399"/>
      <c r="IUR840" s="399"/>
      <c r="IUS840" s="399"/>
      <c r="IUT840" s="399"/>
      <c r="IUU840" s="399"/>
      <c r="IUV840" s="399"/>
      <c r="IUW840" s="399"/>
      <c r="IUX840" s="399"/>
      <c r="IUY840" s="399"/>
      <c r="IUZ840" s="399"/>
      <c r="IVA840" s="399"/>
      <c r="IVB840" s="399"/>
      <c r="IVC840" s="399"/>
      <c r="IVD840" s="399"/>
      <c r="IVE840" s="399"/>
      <c r="IVF840" s="399"/>
      <c r="IVG840" s="399"/>
      <c r="IVH840" s="399"/>
      <c r="IVI840" s="399"/>
      <c r="IVJ840" s="399"/>
      <c r="IVK840" s="399"/>
      <c r="IVL840" s="399"/>
      <c r="IVM840" s="399"/>
      <c r="IVN840" s="399"/>
      <c r="IVO840" s="399"/>
      <c r="IVP840" s="399"/>
      <c r="IVQ840" s="399"/>
      <c r="IVR840" s="399"/>
      <c r="IVS840" s="399"/>
      <c r="IVT840" s="399"/>
      <c r="IVU840" s="399"/>
      <c r="IVV840" s="399"/>
      <c r="IVW840" s="399"/>
      <c r="IVX840" s="399"/>
      <c r="IVY840" s="399"/>
      <c r="IVZ840" s="399"/>
      <c r="IWA840" s="399"/>
      <c r="IWB840" s="399"/>
      <c r="IWC840" s="399"/>
      <c r="IWD840" s="399"/>
      <c r="IWE840" s="399"/>
      <c r="IWF840" s="399"/>
      <c r="IWG840" s="399"/>
      <c r="IWH840" s="399"/>
      <c r="IWI840" s="399"/>
      <c r="IWJ840" s="399"/>
      <c r="IWK840" s="399"/>
      <c r="IWL840" s="399"/>
      <c r="IWM840" s="399"/>
      <c r="IWN840" s="399"/>
      <c r="IWO840" s="399"/>
      <c r="IWP840" s="399"/>
      <c r="IWQ840" s="399"/>
      <c r="IWR840" s="399"/>
      <c r="IWS840" s="399"/>
      <c r="IWT840" s="399"/>
      <c r="IWU840" s="399"/>
      <c r="IWV840" s="399"/>
      <c r="IWW840" s="399"/>
      <c r="IWX840" s="399"/>
      <c r="IWY840" s="399"/>
      <c r="IWZ840" s="399"/>
      <c r="IXA840" s="399"/>
      <c r="IXB840" s="399"/>
      <c r="IXC840" s="399"/>
      <c r="IXD840" s="399"/>
      <c r="IXE840" s="399"/>
      <c r="IXF840" s="399"/>
      <c r="IXG840" s="399"/>
      <c r="IXH840" s="399"/>
      <c r="IXI840" s="399"/>
      <c r="IXJ840" s="399"/>
      <c r="IXK840" s="399"/>
      <c r="IXL840" s="399"/>
      <c r="IXM840" s="399"/>
      <c r="IXN840" s="399"/>
      <c r="IXO840" s="399"/>
      <c r="IXP840" s="399"/>
      <c r="IXQ840" s="399"/>
      <c r="IXR840" s="399"/>
      <c r="IXS840" s="399"/>
      <c r="IXT840" s="399"/>
      <c r="IXU840" s="399"/>
      <c r="IXV840" s="399"/>
      <c r="IXW840" s="399"/>
      <c r="IXX840" s="399"/>
      <c r="IXY840" s="399"/>
      <c r="IXZ840" s="399"/>
      <c r="IYA840" s="399"/>
      <c r="IYB840" s="399"/>
      <c r="IYC840" s="399"/>
      <c r="IYD840" s="399"/>
      <c r="IYE840" s="399"/>
      <c r="IYF840" s="399"/>
      <c r="IYG840" s="399"/>
      <c r="IYH840" s="399"/>
      <c r="IYI840" s="399"/>
      <c r="IYJ840" s="399"/>
      <c r="IYK840" s="399"/>
      <c r="IYL840" s="399"/>
      <c r="IYM840" s="399"/>
      <c r="IYN840" s="399"/>
      <c r="IYO840" s="399"/>
      <c r="IYP840" s="399"/>
      <c r="IYQ840" s="399"/>
      <c r="IYR840" s="399"/>
      <c r="IYS840" s="399"/>
      <c r="IYT840" s="399"/>
      <c r="IYU840" s="399"/>
      <c r="IYV840" s="399"/>
      <c r="IYW840" s="399"/>
      <c r="IYX840" s="399"/>
      <c r="IYY840" s="399"/>
      <c r="IYZ840" s="399"/>
      <c r="IZA840" s="399"/>
      <c r="IZB840" s="399"/>
      <c r="IZC840" s="399"/>
      <c r="IZD840" s="399"/>
      <c r="IZE840" s="399"/>
      <c r="IZF840" s="399"/>
      <c r="IZG840" s="399"/>
      <c r="IZH840" s="399"/>
      <c r="IZI840" s="399"/>
      <c r="IZJ840" s="399"/>
      <c r="IZK840" s="399"/>
      <c r="IZL840" s="399"/>
      <c r="IZM840" s="399"/>
      <c r="IZN840" s="399"/>
      <c r="IZO840" s="399"/>
      <c r="IZP840" s="399"/>
      <c r="IZQ840" s="399"/>
      <c r="IZR840" s="399"/>
      <c r="IZS840" s="399"/>
      <c r="IZT840" s="399"/>
      <c r="IZU840" s="399"/>
      <c r="IZV840" s="399"/>
      <c r="IZW840" s="399"/>
      <c r="IZX840" s="399"/>
      <c r="IZY840" s="399"/>
      <c r="IZZ840" s="399"/>
      <c r="JAA840" s="399"/>
      <c r="JAB840" s="399"/>
      <c r="JAC840" s="399"/>
      <c r="JAD840" s="399"/>
      <c r="JAE840" s="399"/>
      <c r="JAF840" s="399"/>
      <c r="JAG840" s="399"/>
      <c r="JAH840" s="399"/>
      <c r="JAI840" s="399"/>
      <c r="JAJ840" s="399"/>
      <c r="JAK840" s="399"/>
      <c r="JAL840" s="399"/>
      <c r="JAM840" s="399"/>
      <c r="JAN840" s="399"/>
      <c r="JAO840" s="399"/>
      <c r="JAP840" s="399"/>
      <c r="JAQ840" s="399"/>
      <c r="JAR840" s="399"/>
      <c r="JAS840" s="399"/>
      <c r="JAT840" s="399"/>
      <c r="JAU840" s="399"/>
      <c r="JAV840" s="399"/>
      <c r="JAW840" s="399"/>
      <c r="JAX840" s="399"/>
      <c r="JAY840" s="399"/>
      <c r="JAZ840" s="399"/>
      <c r="JBA840" s="399"/>
      <c r="JBB840" s="399"/>
      <c r="JBC840" s="399"/>
      <c r="JBD840" s="399"/>
      <c r="JBE840" s="399"/>
      <c r="JBF840" s="399"/>
      <c r="JBG840" s="399"/>
      <c r="JBH840" s="399"/>
      <c r="JBI840" s="399"/>
      <c r="JBJ840" s="399"/>
      <c r="JBK840" s="399"/>
      <c r="JBL840" s="399"/>
      <c r="JBM840" s="399"/>
      <c r="JBN840" s="399"/>
      <c r="JBO840" s="399"/>
      <c r="JBP840" s="399"/>
      <c r="JBQ840" s="399"/>
      <c r="JBR840" s="399"/>
      <c r="JBS840" s="399"/>
      <c r="JBT840" s="399"/>
      <c r="JBU840" s="399"/>
      <c r="JBV840" s="399"/>
      <c r="JBW840" s="399"/>
      <c r="JBX840" s="399"/>
      <c r="JBY840" s="399"/>
      <c r="JBZ840" s="399"/>
      <c r="JCA840" s="399"/>
      <c r="JCB840" s="399"/>
      <c r="JCC840" s="399"/>
      <c r="JCD840" s="399"/>
      <c r="JCE840" s="399"/>
      <c r="JCF840" s="399"/>
      <c r="JCG840" s="399"/>
      <c r="JCH840" s="399"/>
      <c r="JCI840" s="399"/>
      <c r="JCJ840" s="399"/>
      <c r="JCK840" s="399"/>
      <c r="JCL840" s="399"/>
      <c r="JCM840" s="399"/>
      <c r="JCN840" s="399"/>
      <c r="JCO840" s="399"/>
      <c r="JCP840" s="399"/>
      <c r="JCQ840" s="399"/>
      <c r="JCR840" s="399"/>
      <c r="JCS840" s="399"/>
      <c r="JCT840" s="399"/>
      <c r="JCU840" s="399"/>
      <c r="JCV840" s="399"/>
      <c r="JCW840" s="399"/>
      <c r="JCX840" s="399"/>
      <c r="JCY840" s="399"/>
      <c r="JCZ840" s="399"/>
      <c r="JDA840" s="399"/>
      <c r="JDB840" s="399"/>
      <c r="JDC840" s="399"/>
      <c r="JDD840" s="399"/>
      <c r="JDE840" s="399"/>
      <c r="JDF840" s="399"/>
      <c r="JDG840" s="399"/>
      <c r="JDH840" s="399"/>
      <c r="JDI840" s="399"/>
      <c r="JDJ840" s="399"/>
      <c r="JDK840" s="399"/>
      <c r="JDL840" s="399"/>
      <c r="JDM840" s="399"/>
      <c r="JDN840" s="399"/>
      <c r="JDO840" s="399"/>
      <c r="JDP840" s="399"/>
      <c r="JDQ840" s="399"/>
      <c r="JDR840" s="399"/>
      <c r="JDS840" s="399"/>
      <c r="JDT840" s="399"/>
      <c r="JDU840" s="399"/>
      <c r="JDV840" s="399"/>
      <c r="JDW840" s="399"/>
      <c r="JDX840" s="399"/>
      <c r="JDY840" s="399"/>
      <c r="JDZ840" s="399"/>
      <c r="JEA840" s="399"/>
      <c r="JEB840" s="399"/>
      <c r="JEC840" s="399"/>
      <c r="JED840" s="399"/>
      <c r="JEE840" s="399"/>
      <c r="JEF840" s="399"/>
      <c r="JEG840" s="399"/>
      <c r="JEH840" s="399"/>
      <c r="JEI840" s="399"/>
      <c r="JEJ840" s="399"/>
      <c r="JEK840" s="399"/>
      <c r="JEL840" s="399"/>
      <c r="JEM840" s="399"/>
      <c r="JEN840" s="399"/>
      <c r="JEO840" s="399"/>
      <c r="JEP840" s="399"/>
      <c r="JEQ840" s="399"/>
      <c r="JER840" s="399"/>
      <c r="JES840" s="399"/>
      <c r="JET840" s="399"/>
      <c r="JEU840" s="399"/>
      <c r="JEV840" s="399"/>
      <c r="JEW840" s="399"/>
      <c r="JEX840" s="399"/>
      <c r="JEY840" s="399"/>
      <c r="JEZ840" s="399"/>
      <c r="JFA840" s="399"/>
      <c r="JFB840" s="399"/>
      <c r="JFC840" s="399"/>
      <c r="JFD840" s="399"/>
      <c r="JFE840" s="399"/>
      <c r="JFF840" s="399"/>
      <c r="JFG840" s="399"/>
      <c r="JFH840" s="399"/>
      <c r="JFI840" s="399"/>
      <c r="JFJ840" s="399"/>
      <c r="JFK840" s="399"/>
      <c r="JFL840" s="399"/>
      <c r="JFM840" s="399"/>
      <c r="JFN840" s="399"/>
      <c r="JFO840" s="399"/>
      <c r="JFP840" s="399"/>
      <c r="JFQ840" s="399"/>
      <c r="JFR840" s="399"/>
      <c r="JFS840" s="399"/>
      <c r="JFT840" s="399"/>
      <c r="JFU840" s="399"/>
      <c r="JFV840" s="399"/>
      <c r="JFW840" s="399"/>
      <c r="JFX840" s="399"/>
      <c r="JFY840" s="399"/>
      <c r="JFZ840" s="399"/>
      <c r="JGA840" s="399"/>
      <c r="JGB840" s="399"/>
      <c r="JGC840" s="399"/>
      <c r="JGD840" s="399"/>
      <c r="JGE840" s="399"/>
      <c r="JGF840" s="399"/>
      <c r="JGG840" s="399"/>
      <c r="JGH840" s="399"/>
      <c r="JGI840" s="399"/>
      <c r="JGJ840" s="399"/>
      <c r="JGK840" s="399"/>
      <c r="JGL840" s="399"/>
      <c r="JGM840" s="399"/>
      <c r="JGN840" s="399"/>
      <c r="JGO840" s="399"/>
      <c r="JGP840" s="399"/>
      <c r="JGQ840" s="399"/>
      <c r="JGR840" s="399"/>
      <c r="JGS840" s="399"/>
      <c r="JGT840" s="399"/>
      <c r="JGU840" s="399"/>
      <c r="JGV840" s="399"/>
      <c r="JGW840" s="399"/>
      <c r="JGX840" s="399"/>
      <c r="JGY840" s="399"/>
      <c r="JGZ840" s="399"/>
      <c r="JHA840" s="399"/>
      <c r="JHB840" s="399"/>
      <c r="JHC840" s="399"/>
      <c r="JHD840" s="399"/>
      <c r="JHE840" s="399"/>
      <c r="JHF840" s="399"/>
      <c r="JHG840" s="399"/>
      <c r="JHH840" s="399"/>
      <c r="JHI840" s="399"/>
      <c r="JHJ840" s="399"/>
      <c r="JHK840" s="399"/>
      <c r="JHL840" s="399"/>
      <c r="JHM840" s="399"/>
      <c r="JHN840" s="399"/>
      <c r="JHO840" s="399"/>
      <c r="JHP840" s="399"/>
      <c r="JHQ840" s="399"/>
      <c r="JHR840" s="399"/>
      <c r="JHS840" s="399"/>
      <c r="JHT840" s="399"/>
      <c r="JHU840" s="399"/>
      <c r="JHV840" s="399"/>
      <c r="JHW840" s="399"/>
      <c r="JHX840" s="399"/>
      <c r="JHY840" s="399"/>
      <c r="JHZ840" s="399"/>
      <c r="JIA840" s="399"/>
      <c r="JIB840" s="399"/>
      <c r="JIC840" s="399"/>
      <c r="JID840" s="399"/>
      <c r="JIE840" s="399"/>
      <c r="JIF840" s="399"/>
      <c r="JIG840" s="399"/>
      <c r="JIH840" s="399"/>
      <c r="JII840" s="399"/>
      <c r="JIJ840" s="399"/>
      <c r="JIK840" s="399"/>
      <c r="JIL840" s="399"/>
      <c r="JIM840" s="399"/>
      <c r="JIN840" s="399"/>
      <c r="JIO840" s="399"/>
      <c r="JIP840" s="399"/>
      <c r="JIQ840" s="399"/>
      <c r="JIR840" s="399"/>
      <c r="JIS840" s="399"/>
      <c r="JIT840" s="399"/>
      <c r="JIU840" s="399"/>
      <c r="JIV840" s="399"/>
      <c r="JIW840" s="399"/>
      <c r="JIX840" s="399"/>
      <c r="JIY840" s="399"/>
      <c r="JIZ840" s="399"/>
      <c r="JJA840" s="399"/>
      <c r="JJB840" s="399"/>
      <c r="JJC840" s="399"/>
      <c r="JJD840" s="399"/>
      <c r="JJE840" s="399"/>
      <c r="JJF840" s="399"/>
      <c r="JJG840" s="399"/>
      <c r="JJH840" s="399"/>
      <c r="JJI840" s="399"/>
      <c r="JJJ840" s="399"/>
      <c r="JJK840" s="399"/>
      <c r="JJL840" s="399"/>
      <c r="JJM840" s="399"/>
      <c r="JJN840" s="399"/>
      <c r="JJO840" s="399"/>
      <c r="JJP840" s="399"/>
      <c r="JJQ840" s="399"/>
      <c r="JJR840" s="399"/>
      <c r="JJS840" s="399"/>
      <c r="JJT840" s="399"/>
      <c r="JJU840" s="399"/>
      <c r="JJV840" s="399"/>
      <c r="JJW840" s="399"/>
      <c r="JJX840" s="399"/>
      <c r="JJY840" s="399"/>
      <c r="JJZ840" s="399"/>
      <c r="JKA840" s="399"/>
      <c r="JKB840" s="399"/>
      <c r="JKC840" s="399"/>
      <c r="JKD840" s="399"/>
      <c r="JKE840" s="399"/>
      <c r="JKF840" s="399"/>
      <c r="JKG840" s="399"/>
      <c r="JKH840" s="399"/>
      <c r="JKI840" s="399"/>
      <c r="JKJ840" s="399"/>
      <c r="JKK840" s="399"/>
      <c r="JKL840" s="399"/>
      <c r="JKM840" s="399"/>
      <c r="JKN840" s="399"/>
      <c r="JKO840" s="399"/>
      <c r="JKP840" s="399"/>
      <c r="JKQ840" s="399"/>
      <c r="JKR840" s="399"/>
      <c r="JKS840" s="399"/>
      <c r="JKT840" s="399"/>
      <c r="JKU840" s="399"/>
      <c r="JKV840" s="399"/>
      <c r="JKW840" s="399"/>
      <c r="JKX840" s="399"/>
      <c r="JKY840" s="399"/>
      <c r="JKZ840" s="399"/>
      <c r="JLA840" s="399"/>
      <c r="JLB840" s="399"/>
      <c r="JLC840" s="399"/>
      <c r="JLD840" s="399"/>
      <c r="JLE840" s="399"/>
      <c r="JLF840" s="399"/>
      <c r="JLG840" s="399"/>
      <c r="JLH840" s="399"/>
      <c r="JLI840" s="399"/>
      <c r="JLJ840" s="399"/>
      <c r="JLK840" s="399"/>
      <c r="JLL840" s="399"/>
      <c r="JLM840" s="399"/>
      <c r="JLN840" s="399"/>
      <c r="JLO840" s="399"/>
      <c r="JLP840" s="399"/>
      <c r="JLQ840" s="399"/>
      <c r="JLR840" s="399"/>
      <c r="JLS840" s="399"/>
      <c r="JLT840" s="399"/>
      <c r="JLU840" s="399"/>
      <c r="JLV840" s="399"/>
      <c r="JLW840" s="399"/>
      <c r="JLX840" s="399"/>
      <c r="JLY840" s="399"/>
      <c r="JLZ840" s="399"/>
      <c r="JMA840" s="399"/>
      <c r="JMB840" s="399"/>
      <c r="JMC840" s="399"/>
      <c r="JMD840" s="399"/>
      <c r="JME840" s="399"/>
      <c r="JMF840" s="399"/>
      <c r="JMG840" s="399"/>
      <c r="JMH840" s="399"/>
      <c r="JMI840" s="399"/>
      <c r="JMJ840" s="399"/>
      <c r="JMK840" s="399"/>
      <c r="JML840" s="399"/>
      <c r="JMM840" s="399"/>
      <c r="JMN840" s="399"/>
      <c r="JMO840" s="399"/>
      <c r="JMP840" s="399"/>
      <c r="JMQ840" s="399"/>
      <c r="JMR840" s="399"/>
      <c r="JMS840" s="399"/>
      <c r="JMT840" s="399"/>
      <c r="JMU840" s="399"/>
      <c r="JMV840" s="399"/>
      <c r="JMW840" s="399"/>
      <c r="JMX840" s="399"/>
      <c r="JMY840" s="399"/>
      <c r="JMZ840" s="399"/>
      <c r="JNA840" s="399"/>
      <c r="JNB840" s="399"/>
      <c r="JNC840" s="399"/>
      <c r="JND840" s="399"/>
      <c r="JNE840" s="399"/>
      <c r="JNF840" s="399"/>
      <c r="JNG840" s="399"/>
      <c r="JNH840" s="399"/>
      <c r="JNI840" s="399"/>
      <c r="JNJ840" s="399"/>
      <c r="JNK840" s="399"/>
      <c r="JNL840" s="399"/>
      <c r="JNM840" s="399"/>
      <c r="JNN840" s="399"/>
      <c r="JNO840" s="399"/>
      <c r="JNP840" s="399"/>
      <c r="JNQ840" s="399"/>
      <c r="JNR840" s="399"/>
      <c r="JNS840" s="399"/>
      <c r="JNT840" s="399"/>
      <c r="JNU840" s="399"/>
      <c r="JNV840" s="399"/>
      <c r="JNW840" s="399"/>
      <c r="JNX840" s="399"/>
      <c r="JNY840" s="399"/>
      <c r="JNZ840" s="399"/>
      <c r="JOA840" s="399"/>
      <c r="JOB840" s="399"/>
      <c r="JOC840" s="399"/>
      <c r="JOD840" s="399"/>
      <c r="JOE840" s="399"/>
      <c r="JOF840" s="399"/>
      <c r="JOG840" s="399"/>
      <c r="JOH840" s="399"/>
      <c r="JOI840" s="399"/>
      <c r="JOJ840" s="399"/>
      <c r="JOK840" s="399"/>
      <c r="JOL840" s="399"/>
      <c r="JOM840" s="399"/>
      <c r="JON840" s="399"/>
      <c r="JOO840" s="399"/>
      <c r="JOP840" s="399"/>
      <c r="JOQ840" s="399"/>
      <c r="JOR840" s="399"/>
      <c r="JOS840" s="399"/>
      <c r="JOT840" s="399"/>
      <c r="JOU840" s="399"/>
      <c r="JOV840" s="399"/>
      <c r="JOW840" s="399"/>
      <c r="JOX840" s="399"/>
      <c r="JOY840" s="399"/>
      <c r="JOZ840" s="399"/>
      <c r="JPA840" s="399"/>
      <c r="JPB840" s="399"/>
      <c r="JPC840" s="399"/>
      <c r="JPD840" s="399"/>
      <c r="JPE840" s="399"/>
      <c r="JPF840" s="399"/>
      <c r="JPG840" s="399"/>
      <c r="JPH840" s="399"/>
      <c r="JPI840" s="399"/>
      <c r="JPJ840" s="399"/>
      <c r="JPK840" s="399"/>
      <c r="JPL840" s="399"/>
      <c r="JPM840" s="399"/>
      <c r="JPN840" s="399"/>
      <c r="JPO840" s="399"/>
      <c r="JPP840" s="399"/>
      <c r="JPQ840" s="399"/>
      <c r="JPR840" s="399"/>
      <c r="JPS840" s="399"/>
      <c r="JPT840" s="399"/>
      <c r="JPU840" s="399"/>
      <c r="JPV840" s="399"/>
      <c r="JPW840" s="399"/>
      <c r="JPX840" s="399"/>
      <c r="JPY840" s="399"/>
      <c r="JPZ840" s="399"/>
      <c r="JQA840" s="399"/>
      <c r="JQB840" s="399"/>
      <c r="JQC840" s="399"/>
      <c r="JQD840" s="399"/>
      <c r="JQE840" s="399"/>
      <c r="JQF840" s="399"/>
      <c r="JQG840" s="399"/>
      <c r="JQH840" s="399"/>
      <c r="JQI840" s="399"/>
      <c r="JQJ840" s="399"/>
      <c r="JQK840" s="399"/>
      <c r="JQL840" s="399"/>
      <c r="JQM840" s="399"/>
      <c r="JQN840" s="399"/>
      <c r="JQO840" s="399"/>
      <c r="JQP840" s="399"/>
      <c r="JQQ840" s="399"/>
      <c r="JQR840" s="399"/>
      <c r="JQS840" s="399"/>
      <c r="JQT840" s="399"/>
      <c r="JQU840" s="399"/>
      <c r="JQV840" s="399"/>
      <c r="JQW840" s="399"/>
      <c r="JQX840" s="399"/>
      <c r="JQY840" s="399"/>
      <c r="JQZ840" s="399"/>
      <c r="JRA840" s="399"/>
      <c r="JRB840" s="399"/>
      <c r="JRC840" s="399"/>
      <c r="JRD840" s="399"/>
      <c r="JRE840" s="399"/>
      <c r="JRF840" s="399"/>
      <c r="JRG840" s="399"/>
      <c r="JRH840" s="399"/>
      <c r="JRI840" s="399"/>
      <c r="JRJ840" s="399"/>
      <c r="JRK840" s="399"/>
      <c r="JRL840" s="399"/>
      <c r="JRM840" s="399"/>
      <c r="JRN840" s="399"/>
      <c r="JRO840" s="399"/>
      <c r="JRP840" s="399"/>
      <c r="JRQ840" s="399"/>
      <c r="JRR840" s="399"/>
      <c r="JRS840" s="399"/>
      <c r="JRT840" s="399"/>
      <c r="JRU840" s="399"/>
      <c r="JRV840" s="399"/>
      <c r="JRW840" s="399"/>
      <c r="JRX840" s="399"/>
      <c r="JRY840" s="399"/>
      <c r="JRZ840" s="399"/>
      <c r="JSA840" s="399"/>
      <c r="JSB840" s="399"/>
      <c r="JSC840" s="399"/>
      <c r="JSD840" s="399"/>
      <c r="JSE840" s="399"/>
      <c r="JSF840" s="399"/>
      <c r="JSG840" s="399"/>
      <c r="JSH840" s="399"/>
      <c r="JSI840" s="399"/>
      <c r="JSJ840" s="399"/>
      <c r="JSK840" s="399"/>
      <c r="JSL840" s="399"/>
      <c r="JSM840" s="399"/>
      <c r="JSN840" s="399"/>
      <c r="JSO840" s="399"/>
      <c r="JSP840" s="399"/>
      <c r="JSQ840" s="399"/>
      <c r="JSR840" s="399"/>
      <c r="JSS840" s="399"/>
      <c r="JST840" s="399"/>
      <c r="JSU840" s="399"/>
      <c r="JSV840" s="399"/>
      <c r="JSW840" s="399"/>
      <c r="JSX840" s="399"/>
      <c r="JSY840" s="399"/>
      <c r="JSZ840" s="399"/>
      <c r="JTA840" s="399"/>
      <c r="JTB840" s="399"/>
      <c r="JTC840" s="399"/>
      <c r="JTD840" s="399"/>
      <c r="JTE840" s="399"/>
      <c r="JTF840" s="399"/>
      <c r="JTG840" s="399"/>
      <c r="JTH840" s="399"/>
      <c r="JTI840" s="399"/>
      <c r="JTJ840" s="399"/>
      <c r="JTK840" s="399"/>
      <c r="JTL840" s="399"/>
      <c r="JTM840" s="399"/>
      <c r="JTN840" s="399"/>
      <c r="JTO840" s="399"/>
      <c r="JTP840" s="399"/>
      <c r="JTQ840" s="399"/>
      <c r="JTR840" s="399"/>
      <c r="JTS840" s="399"/>
      <c r="JTT840" s="399"/>
      <c r="JTU840" s="399"/>
      <c r="JTV840" s="399"/>
      <c r="JTW840" s="399"/>
      <c r="JTX840" s="399"/>
      <c r="JTY840" s="399"/>
      <c r="JTZ840" s="399"/>
      <c r="JUA840" s="399"/>
      <c r="JUB840" s="399"/>
      <c r="JUC840" s="399"/>
      <c r="JUD840" s="399"/>
      <c r="JUE840" s="399"/>
      <c r="JUF840" s="399"/>
      <c r="JUG840" s="399"/>
      <c r="JUH840" s="399"/>
      <c r="JUI840" s="399"/>
      <c r="JUJ840" s="399"/>
      <c r="JUK840" s="399"/>
      <c r="JUL840" s="399"/>
      <c r="JUM840" s="399"/>
      <c r="JUN840" s="399"/>
      <c r="JUO840" s="399"/>
      <c r="JUP840" s="399"/>
      <c r="JUQ840" s="399"/>
      <c r="JUR840" s="399"/>
      <c r="JUS840" s="399"/>
      <c r="JUT840" s="399"/>
      <c r="JUU840" s="399"/>
      <c r="JUV840" s="399"/>
      <c r="JUW840" s="399"/>
      <c r="JUX840" s="399"/>
      <c r="JUY840" s="399"/>
      <c r="JUZ840" s="399"/>
      <c r="JVA840" s="399"/>
      <c r="JVB840" s="399"/>
      <c r="JVC840" s="399"/>
      <c r="JVD840" s="399"/>
      <c r="JVE840" s="399"/>
      <c r="JVF840" s="399"/>
      <c r="JVG840" s="399"/>
      <c r="JVH840" s="399"/>
      <c r="JVI840" s="399"/>
      <c r="JVJ840" s="399"/>
      <c r="JVK840" s="399"/>
      <c r="JVL840" s="399"/>
      <c r="JVM840" s="399"/>
      <c r="JVN840" s="399"/>
      <c r="JVO840" s="399"/>
      <c r="JVP840" s="399"/>
      <c r="JVQ840" s="399"/>
      <c r="JVR840" s="399"/>
      <c r="JVS840" s="399"/>
      <c r="JVT840" s="399"/>
      <c r="JVU840" s="399"/>
      <c r="JVV840" s="399"/>
      <c r="JVW840" s="399"/>
      <c r="JVX840" s="399"/>
      <c r="JVY840" s="399"/>
      <c r="JVZ840" s="399"/>
      <c r="JWA840" s="399"/>
      <c r="JWB840" s="399"/>
      <c r="JWC840" s="399"/>
      <c r="JWD840" s="399"/>
      <c r="JWE840" s="399"/>
      <c r="JWF840" s="399"/>
      <c r="JWG840" s="399"/>
      <c r="JWH840" s="399"/>
      <c r="JWI840" s="399"/>
      <c r="JWJ840" s="399"/>
      <c r="JWK840" s="399"/>
      <c r="JWL840" s="399"/>
      <c r="JWM840" s="399"/>
      <c r="JWN840" s="399"/>
      <c r="JWO840" s="399"/>
      <c r="JWP840" s="399"/>
      <c r="JWQ840" s="399"/>
      <c r="JWR840" s="399"/>
      <c r="JWS840" s="399"/>
      <c r="JWT840" s="399"/>
      <c r="JWU840" s="399"/>
      <c r="JWV840" s="399"/>
      <c r="JWW840" s="399"/>
      <c r="JWX840" s="399"/>
      <c r="JWY840" s="399"/>
      <c r="JWZ840" s="399"/>
      <c r="JXA840" s="399"/>
      <c r="JXB840" s="399"/>
      <c r="JXC840" s="399"/>
      <c r="JXD840" s="399"/>
      <c r="JXE840" s="399"/>
      <c r="JXF840" s="399"/>
      <c r="JXG840" s="399"/>
      <c r="JXH840" s="399"/>
      <c r="JXI840" s="399"/>
      <c r="JXJ840" s="399"/>
      <c r="JXK840" s="399"/>
      <c r="JXL840" s="399"/>
      <c r="JXM840" s="399"/>
      <c r="JXN840" s="399"/>
      <c r="JXO840" s="399"/>
      <c r="JXP840" s="399"/>
      <c r="JXQ840" s="399"/>
      <c r="JXR840" s="399"/>
      <c r="JXS840" s="399"/>
      <c r="JXT840" s="399"/>
      <c r="JXU840" s="399"/>
      <c r="JXV840" s="399"/>
      <c r="JXW840" s="399"/>
      <c r="JXX840" s="399"/>
      <c r="JXY840" s="399"/>
      <c r="JXZ840" s="399"/>
      <c r="JYA840" s="399"/>
      <c r="JYB840" s="399"/>
      <c r="JYC840" s="399"/>
      <c r="JYD840" s="399"/>
      <c r="JYE840" s="399"/>
      <c r="JYF840" s="399"/>
      <c r="JYG840" s="399"/>
      <c r="JYH840" s="399"/>
      <c r="JYI840" s="399"/>
      <c r="JYJ840" s="399"/>
      <c r="JYK840" s="399"/>
      <c r="JYL840" s="399"/>
      <c r="JYM840" s="399"/>
      <c r="JYN840" s="399"/>
      <c r="JYO840" s="399"/>
      <c r="JYP840" s="399"/>
      <c r="JYQ840" s="399"/>
      <c r="JYR840" s="399"/>
      <c r="JYS840" s="399"/>
      <c r="JYT840" s="399"/>
      <c r="JYU840" s="399"/>
      <c r="JYV840" s="399"/>
      <c r="JYW840" s="399"/>
      <c r="JYX840" s="399"/>
      <c r="JYY840" s="399"/>
      <c r="JYZ840" s="399"/>
      <c r="JZA840" s="399"/>
      <c r="JZB840" s="399"/>
      <c r="JZC840" s="399"/>
      <c r="JZD840" s="399"/>
      <c r="JZE840" s="399"/>
      <c r="JZF840" s="399"/>
      <c r="JZG840" s="399"/>
      <c r="JZH840" s="399"/>
      <c r="JZI840" s="399"/>
      <c r="JZJ840" s="399"/>
      <c r="JZK840" s="399"/>
      <c r="JZL840" s="399"/>
      <c r="JZM840" s="399"/>
      <c r="JZN840" s="399"/>
      <c r="JZO840" s="399"/>
      <c r="JZP840" s="399"/>
      <c r="JZQ840" s="399"/>
      <c r="JZR840" s="399"/>
      <c r="JZS840" s="399"/>
      <c r="JZT840" s="399"/>
      <c r="JZU840" s="399"/>
      <c r="JZV840" s="399"/>
      <c r="JZW840" s="399"/>
      <c r="JZX840" s="399"/>
      <c r="JZY840" s="399"/>
      <c r="JZZ840" s="399"/>
      <c r="KAA840" s="399"/>
      <c r="KAB840" s="399"/>
      <c r="KAC840" s="399"/>
      <c r="KAD840" s="399"/>
      <c r="KAE840" s="399"/>
      <c r="KAF840" s="399"/>
      <c r="KAG840" s="399"/>
      <c r="KAH840" s="399"/>
      <c r="KAI840" s="399"/>
      <c r="KAJ840" s="399"/>
      <c r="KAK840" s="399"/>
      <c r="KAL840" s="399"/>
      <c r="KAM840" s="399"/>
      <c r="KAN840" s="399"/>
      <c r="KAO840" s="399"/>
      <c r="KAP840" s="399"/>
      <c r="KAQ840" s="399"/>
      <c r="KAR840" s="399"/>
      <c r="KAS840" s="399"/>
      <c r="KAT840" s="399"/>
      <c r="KAU840" s="399"/>
      <c r="KAV840" s="399"/>
      <c r="KAW840" s="399"/>
      <c r="KAX840" s="399"/>
      <c r="KAY840" s="399"/>
      <c r="KAZ840" s="399"/>
      <c r="KBA840" s="399"/>
      <c r="KBB840" s="399"/>
      <c r="KBC840" s="399"/>
      <c r="KBD840" s="399"/>
      <c r="KBE840" s="399"/>
      <c r="KBF840" s="399"/>
      <c r="KBG840" s="399"/>
      <c r="KBH840" s="399"/>
      <c r="KBI840" s="399"/>
      <c r="KBJ840" s="399"/>
      <c r="KBK840" s="399"/>
      <c r="KBL840" s="399"/>
      <c r="KBM840" s="399"/>
      <c r="KBN840" s="399"/>
      <c r="KBO840" s="399"/>
      <c r="KBP840" s="399"/>
      <c r="KBQ840" s="399"/>
      <c r="KBR840" s="399"/>
      <c r="KBS840" s="399"/>
      <c r="KBT840" s="399"/>
      <c r="KBU840" s="399"/>
      <c r="KBV840" s="399"/>
      <c r="KBW840" s="399"/>
      <c r="KBX840" s="399"/>
      <c r="KBY840" s="399"/>
      <c r="KBZ840" s="399"/>
      <c r="KCA840" s="399"/>
      <c r="KCB840" s="399"/>
      <c r="KCC840" s="399"/>
      <c r="KCD840" s="399"/>
      <c r="KCE840" s="399"/>
      <c r="KCF840" s="399"/>
      <c r="KCG840" s="399"/>
      <c r="KCH840" s="399"/>
      <c r="KCI840" s="399"/>
      <c r="KCJ840" s="399"/>
      <c r="KCK840" s="399"/>
      <c r="KCL840" s="399"/>
      <c r="KCM840" s="399"/>
      <c r="KCN840" s="399"/>
      <c r="KCO840" s="399"/>
      <c r="KCP840" s="399"/>
      <c r="KCQ840" s="399"/>
      <c r="KCR840" s="399"/>
      <c r="KCS840" s="399"/>
      <c r="KCT840" s="399"/>
      <c r="KCU840" s="399"/>
      <c r="KCV840" s="399"/>
      <c r="KCW840" s="399"/>
      <c r="KCX840" s="399"/>
      <c r="KCY840" s="399"/>
      <c r="KCZ840" s="399"/>
      <c r="KDA840" s="399"/>
      <c r="KDB840" s="399"/>
      <c r="KDC840" s="399"/>
      <c r="KDD840" s="399"/>
      <c r="KDE840" s="399"/>
      <c r="KDF840" s="399"/>
      <c r="KDG840" s="399"/>
      <c r="KDH840" s="399"/>
      <c r="KDI840" s="399"/>
      <c r="KDJ840" s="399"/>
      <c r="KDK840" s="399"/>
      <c r="KDL840" s="399"/>
      <c r="KDM840" s="399"/>
      <c r="KDN840" s="399"/>
      <c r="KDO840" s="399"/>
      <c r="KDP840" s="399"/>
      <c r="KDQ840" s="399"/>
      <c r="KDR840" s="399"/>
      <c r="KDS840" s="399"/>
      <c r="KDT840" s="399"/>
      <c r="KDU840" s="399"/>
      <c r="KDV840" s="399"/>
      <c r="KDW840" s="399"/>
      <c r="KDX840" s="399"/>
      <c r="KDY840" s="399"/>
      <c r="KDZ840" s="399"/>
      <c r="KEA840" s="399"/>
      <c r="KEB840" s="399"/>
      <c r="KEC840" s="399"/>
      <c r="KED840" s="399"/>
      <c r="KEE840" s="399"/>
      <c r="KEF840" s="399"/>
      <c r="KEG840" s="399"/>
      <c r="KEH840" s="399"/>
      <c r="KEI840" s="399"/>
      <c r="KEJ840" s="399"/>
      <c r="KEK840" s="399"/>
      <c r="KEL840" s="399"/>
      <c r="KEM840" s="399"/>
      <c r="KEN840" s="399"/>
      <c r="KEO840" s="399"/>
      <c r="KEP840" s="399"/>
      <c r="KEQ840" s="399"/>
      <c r="KER840" s="399"/>
      <c r="KES840" s="399"/>
      <c r="KET840" s="399"/>
      <c r="KEU840" s="399"/>
      <c r="KEV840" s="399"/>
      <c r="KEW840" s="399"/>
      <c r="KEX840" s="399"/>
      <c r="KEY840" s="399"/>
      <c r="KEZ840" s="399"/>
      <c r="KFA840" s="399"/>
      <c r="KFB840" s="399"/>
      <c r="KFC840" s="399"/>
      <c r="KFD840" s="399"/>
      <c r="KFE840" s="399"/>
      <c r="KFF840" s="399"/>
      <c r="KFG840" s="399"/>
      <c r="KFH840" s="399"/>
      <c r="KFI840" s="399"/>
      <c r="KFJ840" s="399"/>
      <c r="KFK840" s="399"/>
      <c r="KFL840" s="399"/>
      <c r="KFM840" s="399"/>
      <c r="KFN840" s="399"/>
      <c r="KFO840" s="399"/>
      <c r="KFP840" s="399"/>
      <c r="KFQ840" s="399"/>
      <c r="KFR840" s="399"/>
      <c r="KFS840" s="399"/>
      <c r="KFT840" s="399"/>
      <c r="KFU840" s="399"/>
      <c r="KFV840" s="399"/>
      <c r="KFW840" s="399"/>
      <c r="KFX840" s="399"/>
      <c r="KFY840" s="399"/>
      <c r="KFZ840" s="399"/>
      <c r="KGA840" s="399"/>
      <c r="KGB840" s="399"/>
      <c r="KGC840" s="399"/>
      <c r="KGD840" s="399"/>
      <c r="KGE840" s="399"/>
      <c r="KGF840" s="399"/>
      <c r="KGG840" s="399"/>
      <c r="KGH840" s="399"/>
      <c r="KGI840" s="399"/>
      <c r="KGJ840" s="399"/>
      <c r="KGK840" s="399"/>
      <c r="KGL840" s="399"/>
      <c r="KGM840" s="399"/>
      <c r="KGN840" s="399"/>
      <c r="KGO840" s="399"/>
      <c r="KGP840" s="399"/>
      <c r="KGQ840" s="399"/>
      <c r="KGR840" s="399"/>
      <c r="KGS840" s="399"/>
      <c r="KGT840" s="399"/>
      <c r="KGU840" s="399"/>
      <c r="KGV840" s="399"/>
      <c r="KGW840" s="399"/>
      <c r="KGX840" s="399"/>
      <c r="KGY840" s="399"/>
      <c r="KGZ840" s="399"/>
      <c r="KHA840" s="399"/>
      <c r="KHB840" s="399"/>
      <c r="KHC840" s="399"/>
      <c r="KHD840" s="399"/>
      <c r="KHE840" s="399"/>
      <c r="KHF840" s="399"/>
      <c r="KHG840" s="399"/>
      <c r="KHH840" s="399"/>
      <c r="KHI840" s="399"/>
      <c r="KHJ840" s="399"/>
      <c r="KHK840" s="399"/>
      <c r="KHL840" s="399"/>
      <c r="KHM840" s="399"/>
      <c r="KHN840" s="399"/>
      <c r="KHO840" s="399"/>
      <c r="KHP840" s="399"/>
      <c r="KHQ840" s="399"/>
      <c r="KHR840" s="399"/>
      <c r="KHS840" s="399"/>
      <c r="KHT840" s="399"/>
      <c r="KHU840" s="399"/>
      <c r="KHV840" s="399"/>
      <c r="KHW840" s="399"/>
      <c r="KHX840" s="399"/>
      <c r="KHY840" s="399"/>
      <c r="KHZ840" s="399"/>
      <c r="KIA840" s="399"/>
      <c r="KIB840" s="399"/>
      <c r="KIC840" s="399"/>
      <c r="KID840" s="399"/>
      <c r="KIE840" s="399"/>
      <c r="KIF840" s="399"/>
      <c r="KIG840" s="399"/>
      <c r="KIH840" s="399"/>
      <c r="KII840" s="399"/>
      <c r="KIJ840" s="399"/>
      <c r="KIK840" s="399"/>
      <c r="KIL840" s="399"/>
      <c r="KIM840" s="399"/>
      <c r="KIN840" s="399"/>
      <c r="KIO840" s="399"/>
      <c r="KIP840" s="399"/>
      <c r="KIQ840" s="399"/>
      <c r="KIR840" s="399"/>
      <c r="KIS840" s="399"/>
      <c r="KIT840" s="399"/>
      <c r="KIU840" s="399"/>
      <c r="KIV840" s="399"/>
      <c r="KIW840" s="399"/>
      <c r="KIX840" s="399"/>
      <c r="KIY840" s="399"/>
      <c r="KIZ840" s="399"/>
      <c r="KJA840" s="399"/>
      <c r="KJB840" s="399"/>
      <c r="KJC840" s="399"/>
      <c r="KJD840" s="399"/>
      <c r="KJE840" s="399"/>
      <c r="KJF840" s="399"/>
      <c r="KJG840" s="399"/>
      <c r="KJH840" s="399"/>
      <c r="KJI840" s="399"/>
      <c r="KJJ840" s="399"/>
      <c r="KJK840" s="399"/>
      <c r="KJL840" s="399"/>
      <c r="KJM840" s="399"/>
      <c r="KJN840" s="399"/>
      <c r="KJO840" s="399"/>
      <c r="KJP840" s="399"/>
      <c r="KJQ840" s="399"/>
      <c r="KJR840" s="399"/>
      <c r="KJS840" s="399"/>
      <c r="KJT840" s="399"/>
      <c r="KJU840" s="399"/>
      <c r="KJV840" s="399"/>
      <c r="KJW840" s="399"/>
      <c r="KJX840" s="399"/>
      <c r="KJY840" s="399"/>
      <c r="KJZ840" s="399"/>
      <c r="KKA840" s="399"/>
      <c r="KKB840" s="399"/>
      <c r="KKC840" s="399"/>
      <c r="KKD840" s="399"/>
      <c r="KKE840" s="399"/>
      <c r="KKF840" s="399"/>
      <c r="KKG840" s="399"/>
      <c r="KKH840" s="399"/>
      <c r="KKI840" s="399"/>
      <c r="KKJ840" s="399"/>
      <c r="KKK840" s="399"/>
      <c r="KKL840" s="399"/>
      <c r="KKM840" s="399"/>
      <c r="KKN840" s="399"/>
      <c r="KKO840" s="399"/>
      <c r="KKP840" s="399"/>
      <c r="KKQ840" s="399"/>
      <c r="KKR840" s="399"/>
      <c r="KKS840" s="399"/>
      <c r="KKT840" s="399"/>
      <c r="KKU840" s="399"/>
      <c r="KKV840" s="399"/>
      <c r="KKW840" s="399"/>
      <c r="KKX840" s="399"/>
      <c r="KKY840" s="399"/>
      <c r="KKZ840" s="399"/>
      <c r="KLA840" s="399"/>
      <c r="KLB840" s="399"/>
      <c r="KLC840" s="399"/>
      <c r="KLD840" s="399"/>
      <c r="KLE840" s="399"/>
      <c r="KLF840" s="399"/>
      <c r="KLG840" s="399"/>
      <c r="KLH840" s="399"/>
      <c r="KLI840" s="399"/>
      <c r="KLJ840" s="399"/>
      <c r="KLK840" s="399"/>
      <c r="KLL840" s="399"/>
      <c r="KLM840" s="399"/>
      <c r="KLN840" s="399"/>
      <c r="KLO840" s="399"/>
      <c r="KLP840" s="399"/>
      <c r="KLQ840" s="399"/>
      <c r="KLR840" s="399"/>
      <c r="KLS840" s="399"/>
      <c r="KLT840" s="399"/>
      <c r="KLU840" s="399"/>
      <c r="KLV840" s="399"/>
      <c r="KLW840" s="399"/>
      <c r="KLX840" s="399"/>
      <c r="KLY840" s="399"/>
      <c r="KLZ840" s="399"/>
      <c r="KMA840" s="399"/>
      <c r="KMB840" s="399"/>
      <c r="KMC840" s="399"/>
      <c r="KMD840" s="399"/>
      <c r="KME840" s="399"/>
      <c r="KMF840" s="399"/>
      <c r="KMG840" s="399"/>
      <c r="KMH840" s="399"/>
      <c r="KMI840" s="399"/>
      <c r="KMJ840" s="399"/>
      <c r="KMK840" s="399"/>
      <c r="KML840" s="399"/>
      <c r="KMM840" s="399"/>
      <c r="KMN840" s="399"/>
      <c r="KMO840" s="399"/>
      <c r="KMP840" s="399"/>
      <c r="KMQ840" s="399"/>
      <c r="KMR840" s="399"/>
      <c r="KMS840" s="399"/>
      <c r="KMT840" s="399"/>
      <c r="KMU840" s="399"/>
      <c r="KMV840" s="399"/>
      <c r="KMW840" s="399"/>
      <c r="KMX840" s="399"/>
      <c r="KMY840" s="399"/>
      <c r="KMZ840" s="399"/>
      <c r="KNA840" s="399"/>
      <c r="KNB840" s="399"/>
      <c r="KNC840" s="399"/>
      <c r="KND840" s="399"/>
      <c r="KNE840" s="399"/>
      <c r="KNF840" s="399"/>
      <c r="KNG840" s="399"/>
      <c r="KNH840" s="399"/>
      <c r="KNI840" s="399"/>
      <c r="KNJ840" s="399"/>
      <c r="KNK840" s="399"/>
      <c r="KNL840" s="399"/>
      <c r="KNM840" s="399"/>
      <c r="KNN840" s="399"/>
      <c r="KNO840" s="399"/>
      <c r="KNP840" s="399"/>
      <c r="KNQ840" s="399"/>
      <c r="KNR840" s="399"/>
      <c r="KNS840" s="399"/>
      <c r="KNT840" s="399"/>
      <c r="KNU840" s="399"/>
      <c r="KNV840" s="399"/>
      <c r="KNW840" s="399"/>
      <c r="KNX840" s="399"/>
      <c r="KNY840" s="399"/>
      <c r="KNZ840" s="399"/>
      <c r="KOA840" s="399"/>
      <c r="KOB840" s="399"/>
      <c r="KOC840" s="399"/>
      <c r="KOD840" s="399"/>
      <c r="KOE840" s="399"/>
      <c r="KOF840" s="399"/>
      <c r="KOG840" s="399"/>
      <c r="KOH840" s="399"/>
      <c r="KOI840" s="399"/>
      <c r="KOJ840" s="399"/>
      <c r="KOK840" s="399"/>
      <c r="KOL840" s="399"/>
      <c r="KOM840" s="399"/>
      <c r="KON840" s="399"/>
      <c r="KOO840" s="399"/>
      <c r="KOP840" s="399"/>
      <c r="KOQ840" s="399"/>
      <c r="KOR840" s="399"/>
      <c r="KOS840" s="399"/>
      <c r="KOT840" s="399"/>
      <c r="KOU840" s="399"/>
      <c r="KOV840" s="399"/>
      <c r="KOW840" s="399"/>
      <c r="KOX840" s="399"/>
      <c r="KOY840" s="399"/>
      <c r="KOZ840" s="399"/>
      <c r="KPA840" s="399"/>
      <c r="KPB840" s="399"/>
      <c r="KPC840" s="399"/>
      <c r="KPD840" s="399"/>
      <c r="KPE840" s="399"/>
      <c r="KPF840" s="399"/>
      <c r="KPG840" s="399"/>
      <c r="KPH840" s="399"/>
      <c r="KPI840" s="399"/>
      <c r="KPJ840" s="399"/>
      <c r="KPK840" s="399"/>
      <c r="KPL840" s="399"/>
      <c r="KPM840" s="399"/>
      <c r="KPN840" s="399"/>
      <c r="KPO840" s="399"/>
      <c r="KPP840" s="399"/>
      <c r="KPQ840" s="399"/>
      <c r="KPR840" s="399"/>
      <c r="KPS840" s="399"/>
      <c r="KPT840" s="399"/>
      <c r="KPU840" s="399"/>
      <c r="KPV840" s="399"/>
      <c r="KPW840" s="399"/>
      <c r="KPX840" s="399"/>
      <c r="KPY840" s="399"/>
      <c r="KPZ840" s="399"/>
      <c r="KQA840" s="399"/>
      <c r="KQB840" s="399"/>
      <c r="KQC840" s="399"/>
      <c r="KQD840" s="399"/>
      <c r="KQE840" s="399"/>
      <c r="KQF840" s="399"/>
      <c r="KQG840" s="399"/>
      <c r="KQH840" s="399"/>
      <c r="KQI840" s="399"/>
      <c r="KQJ840" s="399"/>
      <c r="KQK840" s="399"/>
      <c r="KQL840" s="399"/>
      <c r="KQM840" s="399"/>
      <c r="KQN840" s="399"/>
      <c r="KQO840" s="399"/>
      <c r="KQP840" s="399"/>
      <c r="KQQ840" s="399"/>
      <c r="KQR840" s="399"/>
      <c r="KQS840" s="399"/>
      <c r="KQT840" s="399"/>
      <c r="KQU840" s="399"/>
      <c r="KQV840" s="399"/>
      <c r="KQW840" s="399"/>
      <c r="KQX840" s="399"/>
      <c r="KQY840" s="399"/>
      <c r="KQZ840" s="399"/>
      <c r="KRA840" s="399"/>
      <c r="KRB840" s="399"/>
      <c r="KRC840" s="399"/>
      <c r="KRD840" s="399"/>
      <c r="KRE840" s="399"/>
      <c r="KRF840" s="399"/>
      <c r="KRG840" s="399"/>
      <c r="KRH840" s="399"/>
      <c r="KRI840" s="399"/>
      <c r="KRJ840" s="399"/>
      <c r="KRK840" s="399"/>
      <c r="KRL840" s="399"/>
      <c r="KRM840" s="399"/>
      <c r="KRN840" s="399"/>
      <c r="KRO840" s="399"/>
      <c r="KRP840" s="399"/>
      <c r="KRQ840" s="399"/>
      <c r="KRR840" s="399"/>
      <c r="KRS840" s="399"/>
      <c r="KRT840" s="399"/>
      <c r="KRU840" s="399"/>
      <c r="KRV840" s="399"/>
      <c r="KRW840" s="399"/>
      <c r="KRX840" s="399"/>
      <c r="KRY840" s="399"/>
      <c r="KRZ840" s="399"/>
      <c r="KSA840" s="399"/>
      <c r="KSB840" s="399"/>
      <c r="KSC840" s="399"/>
      <c r="KSD840" s="399"/>
      <c r="KSE840" s="399"/>
      <c r="KSF840" s="399"/>
      <c r="KSG840" s="399"/>
      <c r="KSH840" s="399"/>
      <c r="KSI840" s="399"/>
      <c r="KSJ840" s="399"/>
      <c r="KSK840" s="399"/>
      <c r="KSL840" s="399"/>
      <c r="KSM840" s="399"/>
      <c r="KSN840" s="399"/>
      <c r="KSO840" s="399"/>
      <c r="KSP840" s="399"/>
      <c r="KSQ840" s="399"/>
      <c r="KSR840" s="399"/>
      <c r="KSS840" s="399"/>
      <c r="KST840" s="399"/>
      <c r="KSU840" s="399"/>
      <c r="KSV840" s="399"/>
      <c r="KSW840" s="399"/>
      <c r="KSX840" s="399"/>
      <c r="KSY840" s="399"/>
      <c r="KSZ840" s="399"/>
      <c r="KTA840" s="399"/>
      <c r="KTB840" s="399"/>
      <c r="KTC840" s="399"/>
      <c r="KTD840" s="399"/>
      <c r="KTE840" s="399"/>
      <c r="KTF840" s="399"/>
      <c r="KTG840" s="399"/>
      <c r="KTH840" s="399"/>
      <c r="KTI840" s="399"/>
      <c r="KTJ840" s="399"/>
      <c r="KTK840" s="399"/>
      <c r="KTL840" s="399"/>
      <c r="KTM840" s="399"/>
      <c r="KTN840" s="399"/>
      <c r="KTO840" s="399"/>
      <c r="KTP840" s="399"/>
      <c r="KTQ840" s="399"/>
      <c r="KTR840" s="399"/>
      <c r="KTS840" s="399"/>
      <c r="KTT840" s="399"/>
      <c r="KTU840" s="399"/>
      <c r="KTV840" s="399"/>
      <c r="KTW840" s="399"/>
      <c r="KTX840" s="399"/>
      <c r="KTY840" s="399"/>
      <c r="KTZ840" s="399"/>
      <c r="KUA840" s="399"/>
      <c r="KUB840" s="399"/>
      <c r="KUC840" s="399"/>
      <c r="KUD840" s="399"/>
      <c r="KUE840" s="399"/>
      <c r="KUF840" s="399"/>
      <c r="KUG840" s="399"/>
      <c r="KUH840" s="399"/>
      <c r="KUI840" s="399"/>
      <c r="KUJ840" s="399"/>
      <c r="KUK840" s="399"/>
      <c r="KUL840" s="399"/>
      <c r="KUM840" s="399"/>
      <c r="KUN840" s="399"/>
      <c r="KUO840" s="399"/>
      <c r="KUP840" s="399"/>
      <c r="KUQ840" s="399"/>
      <c r="KUR840" s="399"/>
      <c r="KUS840" s="399"/>
      <c r="KUT840" s="399"/>
      <c r="KUU840" s="399"/>
      <c r="KUV840" s="399"/>
      <c r="KUW840" s="399"/>
      <c r="KUX840" s="399"/>
      <c r="KUY840" s="399"/>
      <c r="KUZ840" s="399"/>
      <c r="KVA840" s="399"/>
      <c r="KVB840" s="399"/>
      <c r="KVC840" s="399"/>
      <c r="KVD840" s="399"/>
      <c r="KVE840" s="399"/>
      <c r="KVF840" s="399"/>
      <c r="KVG840" s="399"/>
      <c r="KVH840" s="399"/>
      <c r="KVI840" s="399"/>
      <c r="KVJ840" s="399"/>
      <c r="KVK840" s="399"/>
      <c r="KVL840" s="399"/>
      <c r="KVM840" s="399"/>
      <c r="KVN840" s="399"/>
      <c r="KVO840" s="399"/>
      <c r="KVP840" s="399"/>
      <c r="KVQ840" s="399"/>
      <c r="KVR840" s="399"/>
      <c r="KVS840" s="399"/>
      <c r="KVT840" s="399"/>
      <c r="KVU840" s="399"/>
      <c r="KVV840" s="399"/>
      <c r="KVW840" s="399"/>
      <c r="KVX840" s="399"/>
      <c r="KVY840" s="399"/>
      <c r="KVZ840" s="399"/>
      <c r="KWA840" s="399"/>
      <c r="KWB840" s="399"/>
      <c r="KWC840" s="399"/>
      <c r="KWD840" s="399"/>
      <c r="KWE840" s="399"/>
      <c r="KWF840" s="399"/>
      <c r="KWG840" s="399"/>
      <c r="KWH840" s="399"/>
      <c r="KWI840" s="399"/>
      <c r="KWJ840" s="399"/>
      <c r="KWK840" s="399"/>
      <c r="KWL840" s="399"/>
      <c r="KWM840" s="399"/>
      <c r="KWN840" s="399"/>
      <c r="KWO840" s="399"/>
      <c r="KWP840" s="399"/>
      <c r="KWQ840" s="399"/>
      <c r="KWR840" s="399"/>
      <c r="KWS840" s="399"/>
      <c r="KWT840" s="399"/>
      <c r="KWU840" s="399"/>
      <c r="KWV840" s="399"/>
      <c r="KWW840" s="399"/>
      <c r="KWX840" s="399"/>
      <c r="KWY840" s="399"/>
      <c r="KWZ840" s="399"/>
      <c r="KXA840" s="399"/>
      <c r="KXB840" s="399"/>
      <c r="KXC840" s="399"/>
      <c r="KXD840" s="399"/>
      <c r="KXE840" s="399"/>
      <c r="KXF840" s="399"/>
      <c r="KXG840" s="399"/>
      <c r="KXH840" s="399"/>
      <c r="KXI840" s="399"/>
      <c r="KXJ840" s="399"/>
      <c r="KXK840" s="399"/>
      <c r="KXL840" s="399"/>
      <c r="KXM840" s="399"/>
      <c r="KXN840" s="399"/>
      <c r="KXO840" s="399"/>
      <c r="KXP840" s="399"/>
      <c r="KXQ840" s="399"/>
      <c r="KXR840" s="399"/>
      <c r="KXS840" s="399"/>
      <c r="KXT840" s="399"/>
      <c r="KXU840" s="399"/>
      <c r="KXV840" s="399"/>
      <c r="KXW840" s="399"/>
      <c r="KXX840" s="399"/>
      <c r="KXY840" s="399"/>
      <c r="KXZ840" s="399"/>
      <c r="KYA840" s="399"/>
      <c r="KYB840" s="399"/>
      <c r="KYC840" s="399"/>
      <c r="KYD840" s="399"/>
      <c r="KYE840" s="399"/>
      <c r="KYF840" s="399"/>
      <c r="KYG840" s="399"/>
      <c r="KYH840" s="399"/>
      <c r="KYI840" s="399"/>
      <c r="KYJ840" s="399"/>
      <c r="KYK840" s="399"/>
      <c r="KYL840" s="399"/>
      <c r="KYM840" s="399"/>
      <c r="KYN840" s="399"/>
      <c r="KYO840" s="399"/>
      <c r="KYP840" s="399"/>
      <c r="KYQ840" s="399"/>
      <c r="KYR840" s="399"/>
      <c r="KYS840" s="399"/>
      <c r="KYT840" s="399"/>
      <c r="KYU840" s="399"/>
      <c r="KYV840" s="399"/>
      <c r="KYW840" s="399"/>
      <c r="KYX840" s="399"/>
      <c r="KYY840" s="399"/>
      <c r="KYZ840" s="399"/>
      <c r="KZA840" s="399"/>
      <c r="KZB840" s="399"/>
      <c r="KZC840" s="399"/>
      <c r="KZD840" s="399"/>
      <c r="KZE840" s="399"/>
      <c r="KZF840" s="399"/>
      <c r="KZG840" s="399"/>
      <c r="KZH840" s="399"/>
      <c r="KZI840" s="399"/>
      <c r="KZJ840" s="399"/>
      <c r="KZK840" s="399"/>
      <c r="KZL840" s="399"/>
      <c r="KZM840" s="399"/>
      <c r="KZN840" s="399"/>
      <c r="KZO840" s="399"/>
      <c r="KZP840" s="399"/>
      <c r="KZQ840" s="399"/>
      <c r="KZR840" s="399"/>
      <c r="KZS840" s="399"/>
      <c r="KZT840" s="399"/>
      <c r="KZU840" s="399"/>
      <c r="KZV840" s="399"/>
      <c r="KZW840" s="399"/>
      <c r="KZX840" s="399"/>
      <c r="KZY840" s="399"/>
      <c r="KZZ840" s="399"/>
      <c r="LAA840" s="399"/>
      <c r="LAB840" s="399"/>
      <c r="LAC840" s="399"/>
      <c r="LAD840" s="399"/>
      <c r="LAE840" s="399"/>
      <c r="LAF840" s="399"/>
      <c r="LAG840" s="399"/>
      <c r="LAH840" s="399"/>
      <c r="LAI840" s="399"/>
      <c r="LAJ840" s="399"/>
      <c r="LAK840" s="399"/>
      <c r="LAL840" s="399"/>
      <c r="LAM840" s="399"/>
      <c r="LAN840" s="399"/>
      <c r="LAO840" s="399"/>
      <c r="LAP840" s="399"/>
      <c r="LAQ840" s="399"/>
      <c r="LAR840" s="399"/>
      <c r="LAS840" s="399"/>
      <c r="LAT840" s="399"/>
      <c r="LAU840" s="399"/>
      <c r="LAV840" s="399"/>
      <c r="LAW840" s="399"/>
      <c r="LAX840" s="399"/>
      <c r="LAY840" s="399"/>
      <c r="LAZ840" s="399"/>
      <c r="LBA840" s="399"/>
      <c r="LBB840" s="399"/>
      <c r="LBC840" s="399"/>
      <c r="LBD840" s="399"/>
      <c r="LBE840" s="399"/>
      <c r="LBF840" s="399"/>
      <c r="LBG840" s="399"/>
      <c r="LBH840" s="399"/>
      <c r="LBI840" s="399"/>
      <c r="LBJ840" s="399"/>
      <c r="LBK840" s="399"/>
      <c r="LBL840" s="399"/>
      <c r="LBM840" s="399"/>
      <c r="LBN840" s="399"/>
      <c r="LBO840" s="399"/>
      <c r="LBP840" s="399"/>
      <c r="LBQ840" s="399"/>
      <c r="LBR840" s="399"/>
      <c r="LBS840" s="399"/>
      <c r="LBT840" s="399"/>
      <c r="LBU840" s="399"/>
      <c r="LBV840" s="399"/>
      <c r="LBW840" s="399"/>
      <c r="LBX840" s="399"/>
      <c r="LBY840" s="399"/>
      <c r="LBZ840" s="399"/>
      <c r="LCA840" s="399"/>
      <c r="LCB840" s="399"/>
      <c r="LCC840" s="399"/>
      <c r="LCD840" s="399"/>
      <c r="LCE840" s="399"/>
      <c r="LCF840" s="399"/>
      <c r="LCG840" s="399"/>
      <c r="LCH840" s="399"/>
      <c r="LCI840" s="399"/>
      <c r="LCJ840" s="399"/>
      <c r="LCK840" s="399"/>
      <c r="LCL840" s="399"/>
      <c r="LCM840" s="399"/>
      <c r="LCN840" s="399"/>
      <c r="LCO840" s="399"/>
      <c r="LCP840" s="399"/>
      <c r="LCQ840" s="399"/>
      <c r="LCR840" s="399"/>
      <c r="LCS840" s="399"/>
      <c r="LCT840" s="399"/>
      <c r="LCU840" s="399"/>
      <c r="LCV840" s="399"/>
      <c r="LCW840" s="399"/>
      <c r="LCX840" s="399"/>
      <c r="LCY840" s="399"/>
      <c r="LCZ840" s="399"/>
      <c r="LDA840" s="399"/>
      <c r="LDB840" s="399"/>
      <c r="LDC840" s="399"/>
      <c r="LDD840" s="399"/>
      <c r="LDE840" s="399"/>
      <c r="LDF840" s="399"/>
      <c r="LDG840" s="399"/>
      <c r="LDH840" s="399"/>
      <c r="LDI840" s="399"/>
      <c r="LDJ840" s="399"/>
      <c r="LDK840" s="399"/>
      <c r="LDL840" s="399"/>
      <c r="LDM840" s="399"/>
      <c r="LDN840" s="399"/>
      <c r="LDO840" s="399"/>
      <c r="LDP840" s="399"/>
      <c r="LDQ840" s="399"/>
      <c r="LDR840" s="399"/>
      <c r="LDS840" s="399"/>
      <c r="LDT840" s="399"/>
      <c r="LDU840" s="399"/>
      <c r="LDV840" s="399"/>
      <c r="LDW840" s="399"/>
      <c r="LDX840" s="399"/>
      <c r="LDY840" s="399"/>
      <c r="LDZ840" s="399"/>
      <c r="LEA840" s="399"/>
      <c r="LEB840" s="399"/>
      <c r="LEC840" s="399"/>
      <c r="LED840" s="399"/>
      <c r="LEE840" s="399"/>
      <c r="LEF840" s="399"/>
      <c r="LEG840" s="399"/>
      <c r="LEH840" s="399"/>
      <c r="LEI840" s="399"/>
      <c r="LEJ840" s="399"/>
      <c r="LEK840" s="399"/>
      <c r="LEL840" s="399"/>
      <c r="LEM840" s="399"/>
      <c r="LEN840" s="399"/>
      <c r="LEO840" s="399"/>
      <c r="LEP840" s="399"/>
      <c r="LEQ840" s="399"/>
      <c r="LER840" s="399"/>
      <c r="LES840" s="399"/>
      <c r="LET840" s="399"/>
      <c r="LEU840" s="399"/>
      <c r="LEV840" s="399"/>
      <c r="LEW840" s="399"/>
      <c r="LEX840" s="399"/>
      <c r="LEY840" s="399"/>
      <c r="LEZ840" s="399"/>
      <c r="LFA840" s="399"/>
      <c r="LFB840" s="399"/>
      <c r="LFC840" s="399"/>
      <c r="LFD840" s="399"/>
      <c r="LFE840" s="399"/>
      <c r="LFF840" s="399"/>
      <c r="LFG840" s="399"/>
      <c r="LFH840" s="399"/>
      <c r="LFI840" s="399"/>
      <c r="LFJ840" s="399"/>
      <c r="LFK840" s="399"/>
      <c r="LFL840" s="399"/>
      <c r="LFM840" s="399"/>
      <c r="LFN840" s="399"/>
      <c r="LFO840" s="399"/>
      <c r="LFP840" s="399"/>
      <c r="LFQ840" s="399"/>
      <c r="LFR840" s="399"/>
      <c r="LFS840" s="399"/>
      <c r="LFT840" s="399"/>
      <c r="LFU840" s="399"/>
      <c r="LFV840" s="399"/>
      <c r="LFW840" s="399"/>
      <c r="LFX840" s="399"/>
      <c r="LFY840" s="399"/>
      <c r="LFZ840" s="399"/>
      <c r="LGA840" s="399"/>
      <c r="LGB840" s="399"/>
      <c r="LGC840" s="399"/>
      <c r="LGD840" s="399"/>
      <c r="LGE840" s="399"/>
      <c r="LGF840" s="399"/>
      <c r="LGG840" s="399"/>
      <c r="LGH840" s="399"/>
      <c r="LGI840" s="399"/>
      <c r="LGJ840" s="399"/>
      <c r="LGK840" s="399"/>
      <c r="LGL840" s="399"/>
      <c r="LGM840" s="399"/>
      <c r="LGN840" s="399"/>
      <c r="LGO840" s="399"/>
      <c r="LGP840" s="399"/>
      <c r="LGQ840" s="399"/>
      <c r="LGR840" s="399"/>
      <c r="LGS840" s="399"/>
      <c r="LGT840" s="399"/>
      <c r="LGU840" s="399"/>
      <c r="LGV840" s="399"/>
      <c r="LGW840" s="399"/>
      <c r="LGX840" s="399"/>
      <c r="LGY840" s="399"/>
      <c r="LGZ840" s="399"/>
      <c r="LHA840" s="399"/>
      <c r="LHB840" s="399"/>
      <c r="LHC840" s="399"/>
      <c r="LHD840" s="399"/>
      <c r="LHE840" s="399"/>
      <c r="LHF840" s="399"/>
      <c r="LHG840" s="399"/>
      <c r="LHH840" s="399"/>
      <c r="LHI840" s="399"/>
      <c r="LHJ840" s="399"/>
      <c r="LHK840" s="399"/>
      <c r="LHL840" s="399"/>
      <c r="LHM840" s="399"/>
      <c r="LHN840" s="399"/>
      <c r="LHO840" s="399"/>
      <c r="LHP840" s="399"/>
      <c r="LHQ840" s="399"/>
      <c r="LHR840" s="399"/>
      <c r="LHS840" s="399"/>
      <c r="LHT840" s="399"/>
      <c r="LHU840" s="399"/>
      <c r="LHV840" s="399"/>
      <c r="LHW840" s="399"/>
      <c r="LHX840" s="399"/>
      <c r="LHY840" s="399"/>
      <c r="LHZ840" s="399"/>
      <c r="LIA840" s="399"/>
      <c r="LIB840" s="399"/>
      <c r="LIC840" s="399"/>
      <c r="LID840" s="399"/>
      <c r="LIE840" s="399"/>
      <c r="LIF840" s="399"/>
      <c r="LIG840" s="399"/>
      <c r="LIH840" s="399"/>
      <c r="LII840" s="399"/>
      <c r="LIJ840" s="399"/>
      <c r="LIK840" s="399"/>
      <c r="LIL840" s="399"/>
      <c r="LIM840" s="399"/>
      <c r="LIN840" s="399"/>
      <c r="LIO840" s="399"/>
      <c r="LIP840" s="399"/>
      <c r="LIQ840" s="399"/>
      <c r="LIR840" s="399"/>
      <c r="LIS840" s="399"/>
      <c r="LIT840" s="399"/>
      <c r="LIU840" s="399"/>
      <c r="LIV840" s="399"/>
      <c r="LIW840" s="399"/>
      <c r="LIX840" s="399"/>
      <c r="LIY840" s="399"/>
      <c r="LIZ840" s="399"/>
      <c r="LJA840" s="399"/>
      <c r="LJB840" s="399"/>
      <c r="LJC840" s="399"/>
      <c r="LJD840" s="399"/>
      <c r="LJE840" s="399"/>
      <c r="LJF840" s="399"/>
      <c r="LJG840" s="399"/>
      <c r="LJH840" s="399"/>
      <c r="LJI840" s="399"/>
      <c r="LJJ840" s="399"/>
      <c r="LJK840" s="399"/>
      <c r="LJL840" s="399"/>
      <c r="LJM840" s="399"/>
      <c r="LJN840" s="399"/>
      <c r="LJO840" s="399"/>
      <c r="LJP840" s="399"/>
      <c r="LJQ840" s="399"/>
      <c r="LJR840" s="399"/>
      <c r="LJS840" s="399"/>
      <c r="LJT840" s="399"/>
      <c r="LJU840" s="399"/>
      <c r="LJV840" s="399"/>
      <c r="LJW840" s="399"/>
      <c r="LJX840" s="399"/>
      <c r="LJY840" s="399"/>
      <c r="LJZ840" s="399"/>
      <c r="LKA840" s="399"/>
      <c r="LKB840" s="399"/>
      <c r="LKC840" s="399"/>
      <c r="LKD840" s="399"/>
      <c r="LKE840" s="399"/>
      <c r="LKF840" s="399"/>
      <c r="LKG840" s="399"/>
      <c r="LKH840" s="399"/>
      <c r="LKI840" s="399"/>
      <c r="LKJ840" s="399"/>
      <c r="LKK840" s="399"/>
      <c r="LKL840" s="399"/>
      <c r="LKM840" s="399"/>
      <c r="LKN840" s="399"/>
      <c r="LKO840" s="399"/>
      <c r="LKP840" s="399"/>
      <c r="LKQ840" s="399"/>
      <c r="LKR840" s="399"/>
      <c r="LKS840" s="399"/>
      <c r="LKT840" s="399"/>
      <c r="LKU840" s="399"/>
      <c r="LKV840" s="399"/>
      <c r="LKW840" s="399"/>
      <c r="LKX840" s="399"/>
      <c r="LKY840" s="399"/>
      <c r="LKZ840" s="399"/>
      <c r="LLA840" s="399"/>
      <c r="LLB840" s="399"/>
      <c r="LLC840" s="399"/>
      <c r="LLD840" s="399"/>
      <c r="LLE840" s="399"/>
      <c r="LLF840" s="399"/>
      <c r="LLG840" s="399"/>
      <c r="LLH840" s="399"/>
      <c r="LLI840" s="399"/>
      <c r="LLJ840" s="399"/>
      <c r="LLK840" s="399"/>
      <c r="LLL840" s="399"/>
      <c r="LLM840" s="399"/>
      <c r="LLN840" s="399"/>
      <c r="LLO840" s="399"/>
      <c r="LLP840" s="399"/>
      <c r="LLQ840" s="399"/>
      <c r="LLR840" s="399"/>
      <c r="LLS840" s="399"/>
      <c r="LLT840" s="399"/>
      <c r="LLU840" s="399"/>
      <c r="LLV840" s="399"/>
      <c r="LLW840" s="399"/>
      <c r="LLX840" s="399"/>
      <c r="LLY840" s="399"/>
      <c r="LLZ840" s="399"/>
      <c r="LMA840" s="399"/>
      <c r="LMB840" s="399"/>
      <c r="LMC840" s="399"/>
      <c r="LMD840" s="399"/>
      <c r="LME840" s="399"/>
      <c r="LMF840" s="399"/>
      <c r="LMG840" s="399"/>
      <c r="LMH840" s="399"/>
      <c r="LMI840" s="399"/>
      <c r="LMJ840" s="399"/>
      <c r="LMK840" s="399"/>
      <c r="LML840" s="399"/>
      <c r="LMM840" s="399"/>
      <c r="LMN840" s="399"/>
      <c r="LMO840" s="399"/>
      <c r="LMP840" s="399"/>
      <c r="LMQ840" s="399"/>
      <c r="LMR840" s="399"/>
      <c r="LMS840" s="399"/>
      <c r="LMT840" s="399"/>
      <c r="LMU840" s="399"/>
      <c r="LMV840" s="399"/>
      <c r="LMW840" s="399"/>
      <c r="LMX840" s="399"/>
      <c r="LMY840" s="399"/>
      <c r="LMZ840" s="399"/>
      <c r="LNA840" s="399"/>
      <c r="LNB840" s="399"/>
      <c r="LNC840" s="399"/>
      <c r="LND840" s="399"/>
      <c r="LNE840" s="399"/>
      <c r="LNF840" s="399"/>
      <c r="LNG840" s="399"/>
      <c r="LNH840" s="399"/>
      <c r="LNI840" s="399"/>
      <c r="LNJ840" s="399"/>
      <c r="LNK840" s="399"/>
      <c r="LNL840" s="399"/>
      <c r="LNM840" s="399"/>
      <c r="LNN840" s="399"/>
      <c r="LNO840" s="399"/>
      <c r="LNP840" s="399"/>
      <c r="LNQ840" s="399"/>
      <c r="LNR840" s="399"/>
      <c r="LNS840" s="399"/>
      <c r="LNT840" s="399"/>
      <c r="LNU840" s="399"/>
      <c r="LNV840" s="399"/>
      <c r="LNW840" s="399"/>
      <c r="LNX840" s="399"/>
      <c r="LNY840" s="399"/>
      <c r="LNZ840" s="399"/>
      <c r="LOA840" s="399"/>
      <c r="LOB840" s="399"/>
      <c r="LOC840" s="399"/>
      <c r="LOD840" s="399"/>
      <c r="LOE840" s="399"/>
      <c r="LOF840" s="399"/>
      <c r="LOG840" s="399"/>
      <c r="LOH840" s="399"/>
      <c r="LOI840" s="399"/>
      <c r="LOJ840" s="399"/>
      <c r="LOK840" s="399"/>
      <c r="LOL840" s="399"/>
      <c r="LOM840" s="399"/>
      <c r="LON840" s="399"/>
      <c r="LOO840" s="399"/>
      <c r="LOP840" s="399"/>
      <c r="LOQ840" s="399"/>
      <c r="LOR840" s="399"/>
      <c r="LOS840" s="399"/>
      <c r="LOT840" s="399"/>
      <c r="LOU840" s="399"/>
      <c r="LOV840" s="399"/>
      <c r="LOW840" s="399"/>
      <c r="LOX840" s="399"/>
      <c r="LOY840" s="399"/>
      <c r="LOZ840" s="399"/>
      <c r="LPA840" s="399"/>
      <c r="LPB840" s="399"/>
      <c r="LPC840" s="399"/>
      <c r="LPD840" s="399"/>
      <c r="LPE840" s="399"/>
      <c r="LPF840" s="399"/>
      <c r="LPG840" s="399"/>
      <c r="LPH840" s="399"/>
      <c r="LPI840" s="399"/>
      <c r="LPJ840" s="399"/>
      <c r="LPK840" s="399"/>
      <c r="LPL840" s="399"/>
      <c r="LPM840" s="399"/>
      <c r="LPN840" s="399"/>
      <c r="LPO840" s="399"/>
      <c r="LPP840" s="399"/>
      <c r="LPQ840" s="399"/>
      <c r="LPR840" s="399"/>
      <c r="LPS840" s="399"/>
      <c r="LPT840" s="399"/>
      <c r="LPU840" s="399"/>
      <c r="LPV840" s="399"/>
      <c r="LPW840" s="399"/>
      <c r="LPX840" s="399"/>
      <c r="LPY840" s="399"/>
      <c r="LPZ840" s="399"/>
      <c r="LQA840" s="399"/>
      <c r="LQB840" s="399"/>
      <c r="LQC840" s="399"/>
      <c r="LQD840" s="399"/>
      <c r="LQE840" s="399"/>
      <c r="LQF840" s="399"/>
      <c r="LQG840" s="399"/>
      <c r="LQH840" s="399"/>
      <c r="LQI840" s="399"/>
      <c r="LQJ840" s="399"/>
      <c r="LQK840" s="399"/>
      <c r="LQL840" s="399"/>
      <c r="LQM840" s="399"/>
      <c r="LQN840" s="399"/>
      <c r="LQO840" s="399"/>
      <c r="LQP840" s="399"/>
      <c r="LQQ840" s="399"/>
      <c r="LQR840" s="399"/>
      <c r="LQS840" s="399"/>
      <c r="LQT840" s="399"/>
      <c r="LQU840" s="399"/>
      <c r="LQV840" s="399"/>
      <c r="LQW840" s="399"/>
      <c r="LQX840" s="399"/>
      <c r="LQY840" s="399"/>
      <c r="LQZ840" s="399"/>
      <c r="LRA840" s="399"/>
      <c r="LRB840" s="399"/>
      <c r="LRC840" s="399"/>
      <c r="LRD840" s="399"/>
      <c r="LRE840" s="399"/>
      <c r="LRF840" s="399"/>
      <c r="LRG840" s="399"/>
      <c r="LRH840" s="399"/>
      <c r="LRI840" s="399"/>
      <c r="LRJ840" s="399"/>
      <c r="LRK840" s="399"/>
      <c r="LRL840" s="399"/>
      <c r="LRM840" s="399"/>
      <c r="LRN840" s="399"/>
      <c r="LRO840" s="399"/>
      <c r="LRP840" s="399"/>
      <c r="LRQ840" s="399"/>
      <c r="LRR840" s="399"/>
      <c r="LRS840" s="399"/>
      <c r="LRT840" s="399"/>
      <c r="LRU840" s="399"/>
      <c r="LRV840" s="399"/>
      <c r="LRW840" s="399"/>
      <c r="LRX840" s="399"/>
      <c r="LRY840" s="399"/>
      <c r="LRZ840" s="399"/>
      <c r="LSA840" s="399"/>
      <c r="LSB840" s="399"/>
      <c r="LSC840" s="399"/>
      <c r="LSD840" s="399"/>
      <c r="LSE840" s="399"/>
      <c r="LSF840" s="399"/>
      <c r="LSG840" s="399"/>
      <c r="LSH840" s="399"/>
      <c r="LSI840" s="399"/>
      <c r="LSJ840" s="399"/>
      <c r="LSK840" s="399"/>
      <c r="LSL840" s="399"/>
      <c r="LSM840" s="399"/>
      <c r="LSN840" s="399"/>
      <c r="LSO840" s="399"/>
      <c r="LSP840" s="399"/>
      <c r="LSQ840" s="399"/>
      <c r="LSR840" s="399"/>
      <c r="LSS840" s="399"/>
      <c r="LST840" s="399"/>
      <c r="LSU840" s="399"/>
      <c r="LSV840" s="399"/>
      <c r="LSW840" s="399"/>
      <c r="LSX840" s="399"/>
      <c r="LSY840" s="399"/>
      <c r="LSZ840" s="399"/>
      <c r="LTA840" s="399"/>
      <c r="LTB840" s="399"/>
      <c r="LTC840" s="399"/>
      <c r="LTD840" s="399"/>
      <c r="LTE840" s="399"/>
      <c r="LTF840" s="399"/>
      <c r="LTG840" s="399"/>
      <c r="LTH840" s="399"/>
      <c r="LTI840" s="399"/>
      <c r="LTJ840" s="399"/>
      <c r="LTK840" s="399"/>
      <c r="LTL840" s="399"/>
      <c r="LTM840" s="399"/>
      <c r="LTN840" s="399"/>
      <c r="LTO840" s="399"/>
      <c r="LTP840" s="399"/>
      <c r="LTQ840" s="399"/>
      <c r="LTR840" s="399"/>
      <c r="LTS840" s="399"/>
      <c r="LTT840" s="399"/>
      <c r="LTU840" s="399"/>
      <c r="LTV840" s="399"/>
      <c r="LTW840" s="399"/>
      <c r="LTX840" s="399"/>
      <c r="LTY840" s="399"/>
      <c r="LTZ840" s="399"/>
      <c r="LUA840" s="399"/>
      <c r="LUB840" s="399"/>
      <c r="LUC840" s="399"/>
      <c r="LUD840" s="399"/>
      <c r="LUE840" s="399"/>
      <c r="LUF840" s="399"/>
      <c r="LUG840" s="399"/>
      <c r="LUH840" s="399"/>
      <c r="LUI840" s="399"/>
      <c r="LUJ840" s="399"/>
      <c r="LUK840" s="399"/>
      <c r="LUL840" s="399"/>
      <c r="LUM840" s="399"/>
      <c r="LUN840" s="399"/>
      <c r="LUO840" s="399"/>
      <c r="LUP840" s="399"/>
      <c r="LUQ840" s="399"/>
      <c r="LUR840" s="399"/>
      <c r="LUS840" s="399"/>
      <c r="LUT840" s="399"/>
      <c r="LUU840" s="399"/>
      <c r="LUV840" s="399"/>
      <c r="LUW840" s="399"/>
      <c r="LUX840" s="399"/>
      <c r="LUY840" s="399"/>
      <c r="LUZ840" s="399"/>
      <c r="LVA840" s="399"/>
      <c r="LVB840" s="399"/>
      <c r="LVC840" s="399"/>
      <c r="LVD840" s="399"/>
      <c r="LVE840" s="399"/>
      <c r="LVF840" s="399"/>
      <c r="LVG840" s="399"/>
      <c r="LVH840" s="399"/>
      <c r="LVI840" s="399"/>
      <c r="LVJ840" s="399"/>
      <c r="LVK840" s="399"/>
      <c r="LVL840" s="399"/>
      <c r="LVM840" s="399"/>
      <c r="LVN840" s="399"/>
      <c r="LVO840" s="399"/>
      <c r="LVP840" s="399"/>
      <c r="LVQ840" s="399"/>
      <c r="LVR840" s="399"/>
      <c r="LVS840" s="399"/>
      <c r="LVT840" s="399"/>
      <c r="LVU840" s="399"/>
      <c r="LVV840" s="399"/>
      <c r="LVW840" s="399"/>
      <c r="LVX840" s="399"/>
      <c r="LVY840" s="399"/>
      <c r="LVZ840" s="399"/>
      <c r="LWA840" s="399"/>
      <c r="LWB840" s="399"/>
      <c r="LWC840" s="399"/>
      <c r="LWD840" s="399"/>
      <c r="LWE840" s="399"/>
      <c r="LWF840" s="399"/>
      <c r="LWG840" s="399"/>
      <c r="LWH840" s="399"/>
      <c r="LWI840" s="399"/>
      <c r="LWJ840" s="399"/>
      <c r="LWK840" s="399"/>
      <c r="LWL840" s="399"/>
      <c r="LWM840" s="399"/>
      <c r="LWN840" s="399"/>
      <c r="LWO840" s="399"/>
      <c r="LWP840" s="399"/>
      <c r="LWQ840" s="399"/>
      <c r="LWR840" s="399"/>
      <c r="LWS840" s="399"/>
      <c r="LWT840" s="399"/>
      <c r="LWU840" s="399"/>
      <c r="LWV840" s="399"/>
      <c r="LWW840" s="399"/>
      <c r="LWX840" s="399"/>
      <c r="LWY840" s="399"/>
      <c r="LWZ840" s="399"/>
      <c r="LXA840" s="399"/>
      <c r="LXB840" s="399"/>
      <c r="LXC840" s="399"/>
      <c r="LXD840" s="399"/>
      <c r="LXE840" s="399"/>
      <c r="LXF840" s="399"/>
      <c r="LXG840" s="399"/>
      <c r="LXH840" s="399"/>
      <c r="LXI840" s="399"/>
      <c r="LXJ840" s="399"/>
      <c r="LXK840" s="399"/>
      <c r="LXL840" s="399"/>
      <c r="LXM840" s="399"/>
      <c r="LXN840" s="399"/>
      <c r="LXO840" s="399"/>
      <c r="LXP840" s="399"/>
      <c r="LXQ840" s="399"/>
      <c r="LXR840" s="399"/>
      <c r="LXS840" s="399"/>
      <c r="LXT840" s="399"/>
      <c r="LXU840" s="399"/>
      <c r="LXV840" s="399"/>
      <c r="LXW840" s="399"/>
      <c r="LXX840" s="399"/>
      <c r="LXY840" s="399"/>
      <c r="LXZ840" s="399"/>
      <c r="LYA840" s="399"/>
      <c r="LYB840" s="399"/>
      <c r="LYC840" s="399"/>
      <c r="LYD840" s="399"/>
      <c r="LYE840" s="399"/>
      <c r="LYF840" s="399"/>
      <c r="LYG840" s="399"/>
      <c r="LYH840" s="399"/>
      <c r="LYI840" s="399"/>
      <c r="LYJ840" s="399"/>
      <c r="LYK840" s="399"/>
      <c r="LYL840" s="399"/>
      <c r="LYM840" s="399"/>
      <c r="LYN840" s="399"/>
      <c r="LYO840" s="399"/>
      <c r="LYP840" s="399"/>
      <c r="LYQ840" s="399"/>
      <c r="LYR840" s="399"/>
      <c r="LYS840" s="399"/>
      <c r="LYT840" s="399"/>
      <c r="LYU840" s="399"/>
      <c r="LYV840" s="399"/>
      <c r="LYW840" s="399"/>
      <c r="LYX840" s="399"/>
      <c r="LYY840" s="399"/>
      <c r="LYZ840" s="399"/>
      <c r="LZA840" s="399"/>
      <c r="LZB840" s="399"/>
      <c r="LZC840" s="399"/>
      <c r="LZD840" s="399"/>
      <c r="LZE840" s="399"/>
      <c r="LZF840" s="399"/>
      <c r="LZG840" s="399"/>
      <c r="LZH840" s="399"/>
      <c r="LZI840" s="399"/>
      <c r="LZJ840" s="399"/>
      <c r="LZK840" s="399"/>
      <c r="LZL840" s="399"/>
      <c r="LZM840" s="399"/>
      <c r="LZN840" s="399"/>
      <c r="LZO840" s="399"/>
      <c r="LZP840" s="399"/>
      <c r="LZQ840" s="399"/>
      <c r="LZR840" s="399"/>
      <c r="LZS840" s="399"/>
      <c r="LZT840" s="399"/>
      <c r="LZU840" s="399"/>
      <c r="LZV840" s="399"/>
      <c r="LZW840" s="399"/>
      <c r="LZX840" s="399"/>
      <c r="LZY840" s="399"/>
      <c r="LZZ840" s="399"/>
      <c r="MAA840" s="399"/>
      <c r="MAB840" s="399"/>
      <c r="MAC840" s="399"/>
      <c r="MAD840" s="399"/>
      <c r="MAE840" s="399"/>
      <c r="MAF840" s="399"/>
      <c r="MAG840" s="399"/>
      <c r="MAH840" s="399"/>
      <c r="MAI840" s="399"/>
      <c r="MAJ840" s="399"/>
      <c r="MAK840" s="399"/>
      <c r="MAL840" s="399"/>
      <c r="MAM840" s="399"/>
      <c r="MAN840" s="399"/>
      <c r="MAO840" s="399"/>
      <c r="MAP840" s="399"/>
      <c r="MAQ840" s="399"/>
      <c r="MAR840" s="399"/>
      <c r="MAS840" s="399"/>
      <c r="MAT840" s="399"/>
      <c r="MAU840" s="399"/>
      <c r="MAV840" s="399"/>
      <c r="MAW840" s="399"/>
      <c r="MAX840" s="399"/>
      <c r="MAY840" s="399"/>
      <c r="MAZ840" s="399"/>
      <c r="MBA840" s="399"/>
      <c r="MBB840" s="399"/>
      <c r="MBC840" s="399"/>
      <c r="MBD840" s="399"/>
      <c r="MBE840" s="399"/>
      <c r="MBF840" s="399"/>
      <c r="MBG840" s="399"/>
      <c r="MBH840" s="399"/>
      <c r="MBI840" s="399"/>
      <c r="MBJ840" s="399"/>
      <c r="MBK840" s="399"/>
      <c r="MBL840" s="399"/>
      <c r="MBM840" s="399"/>
      <c r="MBN840" s="399"/>
      <c r="MBO840" s="399"/>
      <c r="MBP840" s="399"/>
      <c r="MBQ840" s="399"/>
      <c r="MBR840" s="399"/>
      <c r="MBS840" s="399"/>
      <c r="MBT840" s="399"/>
      <c r="MBU840" s="399"/>
      <c r="MBV840" s="399"/>
      <c r="MBW840" s="399"/>
      <c r="MBX840" s="399"/>
      <c r="MBY840" s="399"/>
      <c r="MBZ840" s="399"/>
      <c r="MCA840" s="399"/>
      <c r="MCB840" s="399"/>
      <c r="MCC840" s="399"/>
      <c r="MCD840" s="399"/>
      <c r="MCE840" s="399"/>
      <c r="MCF840" s="399"/>
      <c r="MCG840" s="399"/>
      <c r="MCH840" s="399"/>
      <c r="MCI840" s="399"/>
      <c r="MCJ840" s="399"/>
      <c r="MCK840" s="399"/>
      <c r="MCL840" s="399"/>
      <c r="MCM840" s="399"/>
      <c r="MCN840" s="399"/>
      <c r="MCO840" s="399"/>
      <c r="MCP840" s="399"/>
      <c r="MCQ840" s="399"/>
      <c r="MCR840" s="399"/>
      <c r="MCS840" s="399"/>
      <c r="MCT840" s="399"/>
      <c r="MCU840" s="399"/>
      <c r="MCV840" s="399"/>
      <c r="MCW840" s="399"/>
      <c r="MCX840" s="399"/>
      <c r="MCY840" s="399"/>
      <c r="MCZ840" s="399"/>
      <c r="MDA840" s="399"/>
      <c r="MDB840" s="399"/>
      <c r="MDC840" s="399"/>
      <c r="MDD840" s="399"/>
      <c r="MDE840" s="399"/>
      <c r="MDF840" s="399"/>
      <c r="MDG840" s="399"/>
      <c r="MDH840" s="399"/>
      <c r="MDI840" s="399"/>
      <c r="MDJ840" s="399"/>
      <c r="MDK840" s="399"/>
      <c r="MDL840" s="399"/>
      <c r="MDM840" s="399"/>
      <c r="MDN840" s="399"/>
      <c r="MDO840" s="399"/>
      <c r="MDP840" s="399"/>
      <c r="MDQ840" s="399"/>
      <c r="MDR840" s="399"/>
      <c r="MDS840" s="399"/>
      <c r="MDT840" s="399"/>
      <c r="MDU840" s="399"/>
      <c r="MDV840" s="399"/>
      <c r="MDW840" s="399"/>
      <c r="MDX840" s="399"/>
      <c r="MDY840" s="399"/>
      <c r="MDZ840" s="399"/>
      <c r="MEA840" s="399"/>
      <c r="MEB840" s="399"/>
      <c r="MEC840" s="399"/>
      <c r="MED840" s="399"/>
      <c r="MEE840" s="399"/>
      <c r="MEF840" s="399"/>
      <c r="MEG840" s="399"/>
      <c r="MEH840" s="399"/>
      <c r="MEI840" s="399"/>
      <c r="MEJ840" s="399"/>
      <c r="MEK840" s="399"/>
      <c r="MEL840" s="399"/>
      <c r="MEM840" s="399"/>
      <c r="MEN840" s="399"/>
      <c r="MEO840" s="399"/>
      <c r="MEP840" s="399"/>
      <c r="MEQ840" s="399"/>
      <c r="MER840" s="399"/>
      <c r="MES840" s="399"/>
      <c r="MET840" s="399"/>
      <c r="MEU840" s="399"/>
      <c r="MEV840" s="399"/>
      <c r="MEW840" s="399"/>
      <c r="MEX840" s="399"/>
      <c r="MEY840" s="399"/>
      <c r="MEZ840" s="399"/>
      <c r="MFA840" s="399"/>
      <c r="MFB840" s="399"/>
      <c r="MFC840" s="399"/>
      <c r="MFD840" s="399"/>
      <c r="MFE840" s="399"/>
      <c r="MFF840" s="399"/>
      <c r="MFG840" s="399"/>
      <c r="MFH840" s="399"/>
      <c r="MFI840" s="399"/>
      <c r="MFJ840" s="399"/>
      <c r="MFK840" s="399"/>
      <c r="MFL840" s="399"/>
      <c r="MFM840" s="399"/>
      <c r="MFN840" s="399"/>
      <c r="MFO840" s="399"/>
      <c r="MFP840" s="399"/>
      <c r="MFQ840" s="399"/>
      <c r="MFR840" s="399"/>
      <c r="MFS840" s="399"/>
      <c r="MFT840" s="399"/>
      <c r="MFU840" s="399"/>
      <c r="MFV840" s="399"/>
      <c r="MFW840" s="399"/>
      <c r="MFX840" s="399"/>
      <c r="MFY840" s="399"/>
      <c r="MFZ840" s="399"/>
      <c r="MGA840" s="399"/>
      <c r="MGB840" s="399"/>
      <c r="MGC840" s="399"/>
      <c r="MGD840" s="399"/>
      <c r="MGE840" s="399"/>
      <c r="MGF840" s="399"/>
      <c r="MGG840" s="399"/>
      <c r="MGH840" s="399"/>
      <c r="MGI840" s="399"/>
      <c r="MGJ840" s="399"/>
      <c r="MGK840" s="399"/>
      <c r="MGL840" s="399"/>
      <c r="MGM840" s="399"/>
      <c r="MGN840" s="399"/>
      <c r="MGO840" s="399"/>
      <c r="MGP840" s="399"/>
      <c r="MGQ840" s="399"/>
      <c r="MGR840" s="399"/>
      <c r="MGS840" s="399"/>
      <c r="MGT840" s="399"/>
      <c r="MGU840" s="399"/>
      <c r="MGV840" s="399"/>
      <c r="MGW840" s="399"/>
      <c r="MGX840" s="399"/>
      <c r="MGY840" s="399"/>
      <c r="MGZ840" s="399"/>
      <c r="MHA840" s="399"/>
      <c r="MHB840" s="399"/>
      <c r="MHC840" s="399"/>
      <c r="MHD840" s="399"/>
      <c r="MHE840" s="399"/>
      <c r="MHF840" s="399"/>
      <c r="MHG840" s="399"/>
      <c r="MHH840" s="399"/>
      <c r="MHI840" s="399"/>
      <c r="MHJ840" s="399"/>
      <c r="MHK840" s="399"/>
      <c r="MHL840" s="399"/>
      <c r="MHM840" s="399"/>
      <c r="MHN840" s="399"/>
      <c r="MHO840" s="399"/>
      <c r="MHP840" s="399"/>
      <c r="MHQ840" s="399"/>
      <c r="MHR840" s="399"/>
      <c r="MHS840" s="399"/>
      <c r="MHT840" s="399"/>
      <c r="MHU840" s="399"/>
      <c r="MHV840" s="399"/>
      <c r="MHW840" s="399"/>
      <c r="MHX840" s="399"/>
      <c r="MHY840" s="399"/>
      <c r="MHZ840" s="399"/>
      <c r="MIA840" s="399"/>
      <c r="MIB840" s="399"/>
      <c r="MIC840" s="399"/>
      <c r="MID840" s="399"/>
      <c r="MIE840" s="399"/>
      <c r="MIF840" s="399"/>
      <c r="MIG840" s="399"/>
      <c r="MIH840" s="399"/>
      <c r="MII840" s="399"/>
      <c r="MIJ840" s="399"/>
      <c r="MIK840" s="399"/>
      <c r="MIL840" s="399"/>
      <c r="MIM840" s="399"/>
      <c r="MIN840" s="399"/>
      <c r="MIO840" s="399"/>
      <c r="MIP840" s="399"/>
      <c r="MIQ840" s="399"/>
      <c r="MIR840" s="399"/>
      <c r="MIS840" s="399"/>
      <c r="MIT840" s="399"/>
      <c r="MIU840" s="399"/>
      <c r="MIV840" s="399"/>
      <c r="MIW840" s="399"/>
      <c r="MIX840" s="399"/>
      <c r="MIY840" s="399"/>
      <c r="MIZ840" s="399"/>
      <c r="MJA840" s="399"/>
      <c r="MJB840" s="399"/>
      <c r="MJC840" s="399"/>
      <c r="MJD840" s="399"/>
      <c r="MJE840" s="399"/>
      <c r="MJF840" s="399"/>
      <c r="MJG840" s="399"/>
      <c r="MJH840" s="399"/>
      <c r="MJI840" s="399"/>
      <c r="MJJ840" s="399"/>
      <c r="MJK840" s="399"/>
      <c r="MJL840" s="399"/>
      <c r="MJM840" s="399"/>
      <c r="MJN840" s="399"/>
      <c r="MJO840" s="399"/>
      <c r="MJP840" s="399"/>
      <c r="MJQ840" s="399"/>
      <c r="MJR840" s="399"/>
      <c r="MJS840" s="399"/>
      <c r="MJT840" s="399"/>
      <c r="MJU840" s="399"/>
      <c r="MJV840" s="399"/>
      <c r="MJW840" s="399"/>
      <c r="MJX840" s="399"/>
      <c r="MJY840" s="399"/>
      <c r="MJZ840" s="399"/>
      <c r="MKA840" s="399"/>
      <c r="MKB840" s="399"/>
      <c r="MKC840" s="399"/>
      <c r="MKD840" s="399"/>
      <c r="MKE840" s="399"/>
      <c r="MKF840" s="399"/>
      <c r="MKG840" s="399"/>
      <c r="MKH840" s="399"/>
      <c r="MKI840" s="399"/>
      <c r="MKJ840" s="399"/>
      <c r="MKK840" s="399"/>
      <c r="MKL840" s="399"/>
      <c r="MKM840" s="399"/>
      <c r="MKN840" s="399"/>
      <c r="MKO840" s="399"/>
      <c r="MKP840" s="399"/>
      <c r="MKQ840" s="399"/>
      <c r="MKR840" s="399"/>
      <c r="MKS840" s="399"/>
      <c r="MKT840" s="399"/>
      <c r="MKU840" s="399"/>
      <c r="MKV840" s="399"/>
      <c r="MKW840" s="399"/>
      <c r="MKX840" s="399"/>
      <c r="MKY840" s="399"/>
      <c r="MKZ840" s="399"/>
      <c r="MLA840" s="399"/>
      <c r="MLB840" s="399"/>
      <c r="MLC840" s="399"/>
      <c r="MLD840" s="399"/>
      <c r="MLE840" s="399"/>
      <c r="MLF840" s="399"/>
      <c r="MLG840" s="399"/>
      <c r="MLH840" s="399"/>
      <c r="MLI840" s="399"/>
      <c r="MLJ840" s="399"/>
      <c r="MLK840" s="399"/>
      <c r="MLL840" s="399"/>
      <c r="MLM840" s="399"/>
      <c r="MLN840" s="399"/>
      <c r="MLO840" s="399"/>
      <c r="MLP840" s="399"/>
      <c r="MLQ840" s="399"/>
      <c r="MLR840" s="399"/>
      <c r="MLS840" s="399"/>
      <c r="MLT840" s="399"/>
      <c r="MLU840" s="399"/>
      <c r="MLV840" s="399"/>
      <c r="MLW840" s="399"/>
      <c r="MLX840" s="399"/>
      <c r="MLY840" s="399"/>
      <c r="MLZ840" s="399"/>
      <c r="MMA840" s="399"/>
      <c r="MMB840" s="399"/>
      <c r="MMC840" s="399"/>
      <c r="MMD840" s="399"/>
      <c r="MME840" s="399"/>
      <c r="MMF840" s="399"/>
      <c r="MMG840" s="399"/>
      <c r="MMH840" s="399"/>
      <c r="MMI840" s="399"/>
      <c r="MMJ840" s="399"/>
      <c r="MMK840" s="399"/>
      <c r="MML840" s="399"/>
      <c r="MMM840" s="399"/>
      <c r="MMN840" s="399"/>
      <c r="MMO840" s="399"/>
      <c r="MMP840" s="399"/>
      <c r="MMQ840" s="399"/>
      <c r="MMR840" s="399"/>
      <c r="MMS840" s="399"/>
      <c r="MMT840" s="399"/>
      <c r="MMU840" s="399"/>
      <c r="MMV840" s="399"/>
      <c r="MMW840" s="399"/>
      <c r="MMX840" s="399"/>
      <c r="MMY840" s="399"/>
      <c r="MMZ840" s="399"/>
      <c r="MNA840" s="399"/>
      <c r="MNB840" s="399"/>
      <c r="MNC840" s="399"/>
      <c r="MND840" s="399"/>
      <c r="MNE840" s="399"/>
      <c r="MNF840" s="399"/>
      <c r="MNG840" s="399"/>
      <c r="MNH840" s="399"/>
      <c r="MNI840" s="399"/>
      <c r="MNJ840" s="399"/>
      <c r="MNK840" s="399"/>
      <c r="MNL840" s="399"/>
      <c r="MNM840" s="399"/>
      <c r="MNN840" s="399"/>
      <c r="MNO840" s="399"/>
      <c r="MNP840" s="399"/>
      <c r="MNQ840" s="399"/>
      <c r="MNR840" s="399"/>
      <c r="MNS840" s="399"/>
      <c r="MNT840" s="399"/>
      <c r="MNU840" s="399"/>
      <c r="MNV840" s="399"/>
      <c r="MNW840" s="399"/>
      <c r="MNX840" s="399"/>
      <c r="MNY840" s="399"/>
      <c r="MNZ840" s="399"/>
      <c r="MOA840" s="399"/>
      <c r="MOB840" s="399"/>
      <c r="MOC840" s="399"/>
      <c r="MOD840" s="399"/>
      <c r="MOE840" s="399"/>
      <c r="MOF840" s="399"/>
      <c r="MOG840" s="399"/>
      <c r="MOH840" s="399"/>
      <c r="MOI840" s="399"/>
      <c r="MOJ840" s="399"/>
      <c r="MOK840" s="399"/>
      <c r="MOL840" s="399"/>
      <c r="MOM840" s="399"/>
      <c r="MON840" s="399"/>
      <c r="MOO840" s="399"/>
      <c r="MOP840" s="399"/>
      <c r="MOQ840" s="399"/>
      <c r="MOR840" s="399"/>
      <c r="MOS840" s="399"/>
      <c r="MOT840" s="399"/>
      <c r="MOU840" s="399"/>
      <c r="MOV840" s="399"/>
      <c r="MOW840" s="399"/>
      <c r="MOX840" s="399"/>
      <c r="MOY840" s="399"/>
      <c r="MOZ840" s="399"/>
      <c r="MPA840" s="399"/>
      <c r="MPB840" s="399"/>
      <c r="MPC840" s="399"/>
      <c r="MPD840" s="399"/>
      <c r="MPE840" s="399"/>
      <c r="MPF840" s="399"/>
      <c r="MPG840" s="399"/>
      <c r="MPH840" s="399"/>
      <c r="MPI840" s="399"/>
      <c r="MPJ840" s="399"/>
      <c r="MPK840" s="399"/>
      <c r="MPL840" s="399"/>
      <c r="MPM840" s="399"/>
      <c r="MPN840" s="399"/>
      <c r="MPO840" s="399"/>
      <c r="MPP840" s="399"/>
      <c r="MPQ840" s="399"/>
      <c r="MPR840" s="399"/>
      <c r="MPS840" s="399"/>
      <c r="MPT840" s="399"/>
      <c r="MPU840" s="399"/>
      <c r="MPV840" s="399"/>
      <c r="MPW840" s="399"/>
      <c r="MPX840" s="399"/>
      <c r="MPY840" s="399"/>
      <c r="MPZ840" s="399"/>
      <c r="MQA840" s="399"/>
      <c r="MQB840" s="399"/>
      <c r="MQC840" s="399"/>
      <c r="MQD840" s="399"/>
      <c r="MQE840" s="399"/>
      <c r="MQF840" s="399"/>
      <c r="MQG840" s="399"/>
      <c r="MQH840" s="399"/>
      <c r="MQI840" s="399"/>
      <c r="MQJ840" s="399"/>
      <c r="MQK840" s="399"/>
      <c r="MQL840" s="399"/>
      <c r="MQM840" s="399"/>
      <c r="MQN840" s="399"/>
      <c r="MQO840" s="399"/>
      <c r="MQP840" s="399"/>
      <c r="MQQ840" s="399"/>
      <c r="MQR840" s="399"/>
      <c r="MQS840" s="399"/>
      <c r="MQT840" s="399"/>
      <c r="MQU840" s="399"/>
      <c r="MQV840" s="399"/>
      <c r="MQW840" s="399"/>
      <c r="MQX840" s="399"/>
      <c r="MQY840" s="399"/>
      <c r="MQZ840" s="399"/>
      <c r="MRA840" s="399"/>
      <c r="MRB840" s="399"/>
      <c r="MRC840" s="399"/>
      <c r="MRD840" s="399"/>
      <c r="MRE840" s="399"/>
      <c r="MRF840" s="399"/>
      <c r="MRG840" s="399"/>
      <c r="MRH840" s="399"/>
      <c r="MRI840" s="399"/>
      <c r="MRJ840" s="399"/>
      <c r="MRK840" s="399"/>
      <c r="MRL840" s="399"/>
      <c r="MRM840" s="399"/>
      <c r="MRN840" s="399"/>
      <c r="MRO840" s="399"/>
      <c r="MRP840" s="399"/>
      <c r="MRQ840" s="399"/>
      <c r="MRR840" s="399"/>
      <c r="MRS840" s="399"/>
      <c r="MRT840" s="399"/>
      <c r="MRU840" s="399"/>
      <c r="MRV840" s="399"/>
      <c r="MRW840" s="399"/>
      <c r="MRX840" s="399"/>
      <c r="MRY840" s="399"/>
      <c r="MRZ840" s="399"/>
      <c r="MSA840" s="399"/>
      <c r="MSB840" s="399"/>
      <c r="MSC840" s="399"/>
      <c r="MSD840" s="399"/>
      <c r="MSE840" s="399"/>
      <c r="MSF840" s="399"/>
      <c r="MSG840" s="399"/>
      <c r="MSH840" s="399"/>
      <c r="MSI840" s="399"/>
      <c r="MSJ840" s="399"/>
      <c r="MSK840" s="399"/>
      <c r="MSL840" s="399"/>
      <c r="MSM840" s="399"/>
      <c r="MSN840" s="399"/>
      <c r="MSO840" s="399"/>
      <c r="MSP840" s="399"/>
      <c r="MSQ840" s="399"/>
      <c r="MSR840" s="399"/>
      <c r="MSS840" s="399"/>
      <c r="MST840" s="399"/>
      <c r="MSU840" s="399"/>
      <c r="MSV840" s="399"/>
      <c r="MSW840" s="399"/>
      <c r="MSX840" s="399"/>
      <c r="MSY840" s="399"/>
      <c r="MSZ840" s="399"/>
      <c r="MTA840" s="399"/>
      <c r="MTB840" s="399"/>
      <c r="MTC840" s="399"/>
      <c r="MTD840" s="399"/>
      <c r="MTE840" s="399"/>
      <c r="MTF840" s="399"/>
      <c r="MTG840" s="399"/>
      <c r="MTH840" s="399"/>
      <c r="MTI840" s="399"/>
      <c r="MTJ840" s="399"/>
      <c r="MTK840" s="399"/>
      <c r="MTL840" s="399"/>
      <c r="MTM840" s="399"/>
      <c r="MTN840" s="399"/>
      <c r="MTO840" s="399"/>
      <c r="MTP840" s="399"/>
      <c r="MTQ840" s="399"/>
      <c r="MTR840" s="399"/>
      <c r="MTS840" s="399"/>
      <c r="MTT840" s="399"/>
      <c r="MTU840" s="399"/>
      <c r="MTV840" s="399"/>
      <c r="MTW840" s="399"/>
      <c r="MTX840" s="399"/>
      <c r="MTY840" s="399"/>
      <c r="MTZ840" s="399"/>
      <c r="MUA840" s="399"/>
      <c r="MUB840" s="399"/>
      <c r="MUC840" s="399"/>
      <c r="MUD840" s="399"/>
      <c r="MUE840" s="399"/>
      <c r="MUF840" s="399"/>
      <c r="MUG840" s="399"/>
      <c r="MUH840" s="399"/>
      <c r="MUI840" s="399"/>
      <c r="MUJ840" s="399"/>
      <c r="MUK840" s="399"/>
      <c r="MUL840" s="399"/>
      <c r="MUM840" s="399"/>
      <c r="MUN840" s="399"/>
      <c r="MUO840" s="399"/>
      <c r="MUP840" s="399"/>
      <c r="MUQ840" s="399"/>
      <c r="MUR840" s="399"/>
      <c r="MUS840" s="399"/>
      <c r="MUT840" s="399"/>
      <c r="MUU840" s="399"/>
      <c r="MUV840" s="399"/>
      <c r="MUW840" s="399"/>
      <c r="MUX840" s="399"/>
      <c r="MUY840" s="399"/>
      <c r="MUZ840" s="399"/>
      <c r="MVA840" s="399"/>
      <c r="MVB840" s="399"/>
      <c r="MVC840" s="399"/>
      <c r="MVD840" s="399"/>
      <c r="MVE840" s="399"/>
      <c r="MVF840" s="399"/>
      <c r="MVG840" s="399"/>
      <c r="MVH840" s="399"/>
      <c r="MVI840" s="399"/>
      <c r="MVJ840" s="399"/>
      <c r="MVK840" s="399"/>
      <c r="MVL840" s="399"/>
      <c r="MVM840" s="399"/>
      <c r="MVN840" s="399"/>
      <c r="MVO840" s="399"/>
      <c r="MVP840" s="399"/>
      <c r="MVQ840" s="399"/>
      <c r="MVR840" s="399"/>
      <c r="MVS840" s="399"/>
      <c r="MVT840" s="399"/>
      <c r="MVU840" s="399"/>
      <c r="MVV840" s="399"/>
      <c r="MVW840" s="399"/>
      <c r="MVX840" s="399"/>
      <c r="MVY840" s="399"/>
      <c r="MVZ840" s="399"/>
      <c r="MWA840" s="399"/>
      <c r="MWB840" s="399"/>
      <c r="MWC840" s="399"/>
      <c r="MWD840" s="399"/>
      <c r="MWE840" s="399"/>
      <c r="MWF840" s="399"/>
      <c r="MWG840" s="399"/>
      <c r="MWH840" s="399"/>
      <c r="MWI840" s="399"/>
      <c r="MWJ840" s="399"/>
      <c r="MWK840" s="399"/>
      <c r="MWL840" s="399"/>
      <c r="MWM840" s="399"/>
      <c r="MWN840" s="399"/>
      <c r="MWO840" s="399"/>
      <c r="MWP840" s="399"/>
      <c r="MWQ840" s="399"/>
      <c r="MWR840" s="399"/>
      <c r="MWS840" s="399"/>
      <c r="MWT840" s="399"/>
      <c r="MWU840" s="399"/>
      <c r="MWV840" s="399"/>
      <c r="MWW840" s="399"/>
      <c r="MWX840" s="399"/>
      <c r="MWY840" s="399"/>
      <c r="MWZ840" s="399"/>
      <c r="MXA840" s="399"/>
      <c r="MXB840" s="399"/>
      <c r="MXC840" s="399"/>
      <c r="MXD840" s="399"/>
      <c r="MXE840" s="399"/>
      <c r="MXF840" s="399"/>
      <c r="MXG840" s="399"/>
      <c r="MXH840" s="399"/>
      <c r="MXI840" s="399"/>
      <c r="MXJ840" s="399"/>
      <c r="MXK840" s="399"/>
      <c r="MXL840" s="399"/>
      <c r="MXM840" s="399"/>
      <c r="MXN840" s="399"/>
      <c r="MXO840" s="399"/>
      <c r="MXP840" s="399"/>
      <c r="MXQ840" s="399"/>
      <c r="MXR840" s="399"/>
      <c r="MXS840" s="399"/>
      <c r="MXT840" s="399"/>
      <c r="MXU840" s="399"/>
      <c r="MXV840" s="399"/>
      <c r="MXW840" s="399"/>
      <c r="MXX840" s="399"/>
      <c r="MXY840" s="399"/>
      <c r="MXZ840" s="399"/>
      <c r="MYA840" s="399"/>
      <c r="MYB840" s="399"/>
      <c r="MYC840" s="399"/>
      <c r="MYD840" s="399"/>
      <c r="MYE840" s="399"/>
      <c r="MYF840" s="399"/>
      <c r="MYG840" s="399"/>
      <c r="MYH840" s="399"/>
      <c r="MYI840" s="399"/>
      <c r="MYJ840" s="399"/>
      <c r="MYK840" s="399"/>
      <c r="MYL840" s="399"/>
      <c r="MYM840" s="399"/>
      <c r="MYN840" s="399"/>
      <c r="MYO840" s="399"/>
      <c r="MYP840" s="399"/>
      <c r="MYQ840" s="399"/>
      <c r="MYR840" s="399"/>
      <c r="MYS840" s="399"/>
      <c r="MYT840" s="399"/>
      <c r="MYU840" s="399"/>
      <c r="MYV840" s="399"/>
      <c r="MYW840" s="399"/>
      <c r="MYX840" s="399"/>
      <c r="MYY840" s="399"/>
      <c r="MYZ840" s="399"/>
      <c r="MZA840" s="399"/>
      <c r="MZB840" s="399"/>
      <c r="MZC840" s="399"/>
      <c r="MZD840" s="399"/>
      <c r="MZE840" s="399"/>
      <c r="MZF840" s="399"/>
      <c r="MZG840" s="399"/>
      <c r="MZH840" s="399"/>
      <c r="MZI840" s="399"/>
      <c r="MZJ840" s="399"/>
      <c r="MZK840" s="399"/>
      <c r="MZL840" s="399"/>
      <c r="MZM840" s="399"/>
      <c r="MZN840" s="399"/>
      <c r="MZO840" s="399"/>
      <c r="MZP840" s="399"/>
      <c r="MZQ840" s="399"/>
      <c r="MZR840" s="399"/>
      <c r="MZS840" s="399"/>
      <c r="MZT840" s="399"/>
      <c r="MZU840" s="399"/>
      <c r="MZV840" s="399"/>
      <c r="MZW840" s="399"/>
      <c r="MZX840" s="399"/>
      <c r="MZY840" s="399"/>
      <c r="MZZ840" s="399"/>
      <c r="NAA840" s="399"/>
      <c r="NAB840" s="399"/>
      <c r="NAC840" s="399"/>
      <c r="NAD840" s="399"/>
      <c r="NAE840" s="399"/>
      <c r="NAF840" s="399"/>
      <c r="NAG840" s="399"/>
      <c r="NAH840" s="399"/>
      <c r="NAI840" s="399"/>
      <c r="NAJ840" s="399"/>
      <c r="NAK840" s="399"/>
      <c r="NAL840" s="399"/>
      <c r="NAM840" s="399"/>
      <c r="NAN840" s="399"/>
      <c r="NAO840" s="399"/>
      <c r="NAP840" s="399"/>
      <c r="NAQ840" s="399"/>
      <c r="NAR840" s="399"/>
      <c r="NAS840" s="399"/>
      <c r="NAT840" s="399"/>
      <c r="NAU840" s="399"/>
      <c r="NAV840" s="399"/>
      <c r="NAW840" s="399"/>
      <c r="NAX840" s="399"/>
      <c r="NAY840" s="399"/>
      <c r="NAZ840" s="399"/>
      <c r="NBA840" s="399"/>
      <c r="NBB840" s="399"/>
      <c r="NBC840" s="399"/>
      <c r="NBD840" s="399"/>
      <c r="NBE840" s="399"/>
      <c r="NBF840" s="399"/>
      <c r="NBG840" s="399"/>
      <c r="NBH840" s="399"/>
      <c r="NBI840" s="399"/>
      <c r="NBJ840" s="399"/>
      <c r="NBK840" s="399"/>
      <c r="NBL840" s="399"/>
      <c r="NBM840" s="399"/>
      <c r="NBN840" s="399"/>
      <c r="NBO840" s="399"/>
      <c r="NBP840" s="399"/>
      <c r="NBQ840" s="399"/>
      <c r="NBR840" s="399"/>
      <c r="NBS840" s="399"/>
      <c r="NBT840" s="399"/>
      <c r="NBU840" s="399"/>
      <c r="NBV840" s="399"/>
      <c r="NBW840" s="399"/>
      <c r="NBX840" s="399"/>
      <c r="NBY840" s="399"/>
      <c r="NBZ840" s="399"/>
      <c r="NCA840" s="399"/>
      <c r="NCB840" s="399"/>
      <c r="NCC840" s="399"/>
      <c r="NCD840" s="399"/>
      <c r="NCE840" s="399"/>
      <c r="NCF840" s="399"/>
      <c r="NCG840" s="399"/>
      <c r="NCH840" s="399"/>
      <c r="NCI840" s="399"/>
      <c r="NCJ840" s="399"/>
      <c r="NCK840" s="399"/>
      <c r="NCL840" s="399"/>
      <c r="NCM840" s="399"/>
      <c r="NCN840" s="399"/>
      <c r="NCO840" s="399"/>
      <c r="NCP840" s="399"/>
      <c r="NCQ840" s="399"/>
      <c r="NCR840" s="399"/>
      <c r="NCS840" s="399"/>
      <c r="NCT840" s="399"/>
      <c r="NCU840" s="399"/>
      <c r="NCV840" s="399"/>
      <c r="NCW840" s="399"/>
      <c r="NCX840" s="399"/>
      <c r="NCY840" s="399"/>
      <c r="NCZ840" s="399"/>
      <c r="NDA840" s="399"/>
      <c r="NDB840" s="399"/>
      <c r="NDC840" s="399"/>
      <c r="NDD840" s="399"/>
      <c r="NDE840" s="399"/>
      <c r="NDF840" s="399"/>
      <c r="NDG840" s="399"/>
      <c r="NDH840" s="399"/>
      <c r="NDI840" s="399"/>
      <c r="NDJ840" s="399"/>
      <c r="NDK840" s="399"/>
      <c r="NDL840" s="399"/>
      <c r="NDM840" s="399"/>
      <c r="NDN840" s="399"/>
      <c r="NDO840" s="399"/>
      <c r="NDP840" s="399"/>
      <c r="NDQ840" s="399"/>
      <c r="NDR840" s="399"/>
      <c r="NDS840" s="399"/>
      <c r="NDT840" s="399"/>
      <c r="NDU840" s="399"/>
      <c r="NDV840" s="399"/>
      <c r="NDW840" s="399"/>
      <c r="NDX840" s="399"/>
      <c r="NDY840" s="399"/>
      <c r="NDZ840" s="399"/>
      <c r="NEA840" s="399"/>
      <c r="NEB840" s="399"/>
      <c r="NEC840" s="399"/>
      <c r="NED840" s="399"/>
      <c r="NEE840" s="399"/>
      <c r="NEF840" s="399"/>
      <c r="NEG840" s="399"/>
      <c r="NEH840" s="399"/>
      <c r="NEI840" s="399"/>
      <c r="NEJ840" s="399"/>
      <c r="NEK840" s="399"/>
      <c r="NEL840" s="399"/>
      <c r="NEM840" s="399"/>
      <c r="NEN840" s="399"/>
      <c r="NEO840" s="399"/>
      <c r="NEP840" s="399"/>
      <c r="NEQ840" s="399"/>
      <c r="NER840" s="399"/>
      <c r="NES840" s="399"/>
      <c r="NET840" s="399"/>
      <c r="NEU840" s="399"/>
      <c r="NEV840" s="399"/>
      <c r="NEW840" s="399"/>
      <c r="NEX840" s="399"/>
      <c r="NEY840" s="399"/>
      <c r="NEZ840" s="399"/>
      <c r="NFA840" s="399"/>
      <c r="NFB840" s="399"/>
      <c r="NFC840" s="399"/>
      <c r="NFD840" s="399"/>
      <c r="NFE840" s="399"/>
      <c r="NFF840" s="399"/>
      <c r="NFG840" s="399"/>
      <c r="NFH840" s="399"/>
      <c r="NFI840" s="399"/>
      <c r="NFJ840" s="399"/>
      <c r="NFK840" s="399"/>
      <c r="NFL840" s="399"/>
      <c r="NFM840" s="399"/>
      <c r="NFN840" s="399"/>
      <c r="NFO840" s="399"/>
      <c r="NFP840" s="399"/>
      <c r="NFQ840" s="399"/>
      <c r="NFR840" s="399"/>
      <c r="NFS840" s="399"/>
      <c r="NFT840" s="399"/>
      <c r="NFU840" s="399"/>
      <c r="NFV840" s="399"/>
      <c r="NFW840" s="399"/>
      <c r="NFX840" s="399"/>
      <c r="NFY840" s="399"/>
      <c r="NFZ840" s="399"/>
      <c r="NGA840" s="399"/>
      <c r="NGB840" s="399"/>
      <c r="NGC840" s="399"/>
      <c r="NGD840" s="399"/>
      <c r="NGE840" s="399"/>
      <c r="NGF840" s="399"/>
      <c r="NGG840" s="399"/>
      <c r="NGH840" s="399"/>
      <c r="NGI840" s="399"/>
      <c r="NGJ840" s="399"/>
      <c r="NGK840" s="399"/>
      <c r="NGL840" s="399"/>
      <c r="NGM840" s="399"/>
      <c r="NGN840" s="399"/>
      <c r="NGO840" s="399"/>
      <c r="NGP840" s="399"/>
      <c r="NGQ840" s="399"/>
      <c r="NGR840" s="399"/>
      <c r="NGS840" s="399"/>
      <c r="NGT840" s="399"/>
      <c r="NGU840" s="399"/>
      <c r="NGV840" s="399"/>
      <c r="NGW840" s="399"/>
      <c r="NGX840" s="399"/>
      <c r="NGY840" s="399"/>
      <c r="NGZ840" s="399"/>
      <c r="NHA840" s="399"/>
      <c r="NHB840" s="399"/>
      <c r="NHC840" s="399"/>
      <c r="NHD840" s="399"/>
      <c r="NHE840" s="399"/>
      <c r="NHF840" s="399"/>
      <c r="NHG840" s="399"/>
      <c r="NHH840" s="399"/>
      <c r="NHI840" s="399"/>
      <c r="NHJ840" s="399"/>
      <c r="NHK840" s="399"/>
      <c r="NHL840" s="399"/>
      <c r="NHM840" s="399"/>
      <c r="NHN840" s="399"/>
      <c r="NHO840" s="399"/>
      <c r="NHP840" s="399"/>
      <c r="NHQ840" s="399"/>
      <c r="NHR840" s="399"/>
      <c r="NHS840" s="399"/>
      <c r="NHT840" s="399"/>
      <c r="NHU840" s="399"/>
      <c r="NHV840" s="399"/>
      <c r="NHW840" s="399"/>
      <c r="NHX840" s="399"/>
      <c r="NHY840" s="399"/>
      <c r="NHZ840" s="399"/>
      <c r="NIA840" s="399"/>
      <c r="NIB840" s="399"/>
      <c r="NIC840" s="399"/>
      <c r="NID840" s="399"/>
      <c r="NIE840" s="399"/>
      <c r="NIF840" s="399"/>
      <c r="NIG840" s="399"/>
      <c r="NIH840" s="399"/>
      <c r="NII840" s="399"/>
      <c r="NIJ840" s="399"/>
      <c r="NIK840" s="399"/>
      <c r="NIL840" s="399"/>
      <c r="NIM840" s="399"/>
      <c r="NIN840" s="399"/>
      <c r="NIO840" s="399"/>
      <c r="NIP840" s="399"/>
      <c r="NIQ840" s="399"/>
      <c r="NIR840" s="399"/>
      <c r="NIS840" s="399"/>
      <c r="NIT840" s="399"/>
      <c r="NIU840" s="399"/>
      <c r="NIV840" s="399"/>
      <c r="NIW840" s="399"/>
      <c r="NIX840" s="399"/>
      <c r="NIY840" s="399"/>
      <c r="NIZ840" s="399"/>
      <c r="NJA840" s="399"/>
      <c r="NJB840" s="399"/>
      <c r="NJC840" s="399"/>
      <c r="NJD840" s="399"/>
      <c r="NJE840" s="399"/>
      <c r="NJF840" s="399"/>
      <c r="NJG840" s="399"/>
      <c r="NJH840" s="399"/>
      <c r="NJI840" s="399"/>
      <c r="NJJ840" s="399"/>
      <c r="NJK840" s="399"/>
      <c r="NJL840" s="399"/>
      <c r="NJM840" s="399"/>
      <c r="NJN840" s="399"/>
      <c r="NJO840" s="399"/>
      <c r="NJP840" s="399"/>
      <c r="NJQ840" s="399"/>
      <c r="NJR840" s="399"/>
      <c r="NJS840" s="399"/>
      <c r="NJT840" s="399"/>
      <c r="NJU840" s="399"/>
      <c r="NJV840" s="399"/>
      <c r="NJW840" s="399"/>
      <c r="NJX840" s="399"/>
      <c r="NJY840" s="399"/>
      <c r="NJZ840" s="399"/>
      <c r="NKA840" s="399"/>
      <c r="NKB840" s="399"/>
      <c r="NKC840" s="399"/>
      <c r="NKD840" s="399"/>
      <c r="NKE840" s="399"/>
      <c r="NKF840" s="399"/>
      <c r="NKG840" s="399"/>
      <c r="NKH840" s="399"/>
      <c r="NKI840" s="399"/>
      <c r="NKJ840" s="399"/>
      <c r="NKK840" s="399"/>
      <c r="NKL840" s="399"/>
      <c r="NKM840" s="399"/>
      <c r="NKN840" s="399"/>
      <c r="NKO840" s="399"/>
      <c r="NKP840" s="399"/>
      <c r="NKQ840" s="399"/>
      <c r="NKR840" s="399"/>
      <c r="NKS840" s="399"/>
      <c r="NKT840" s="399"/>
      <c r="NKU840" s="399"/>
      <c r="NKV840" s="399"/>
      <c r="NKW840" s="399"/>
      <c r="NKX840" s="399"/>
      <c r="NKY840" s="399"/>
      <c r="NKZ840" s="399"/>
      <c r="NLA840" s="399"/>
      <c r="NLB840" s="399"/>
      <c r="NLC840" s="399"/>
      <c r="NLD840" s="399"/>
      <c r="NLE840" s="399"/>
      <c r="NLF840" s="399"/>
      <c r="NLG840" s="399"/>
      <c r="NLH840" s="399"/>
      <c r="NLI840" s="399"/>
      <c r="NLJ840" s="399"/>
      <c r="NLK840" s="399"/>
      <c r="NLL840" s="399"/>
      <c r="NLM840" s="399"/>
      <c r="NLN840" s="399"/>
      <c r="NLO840" s="399"/>
      <c r="NLP840" s="399"/>
      <c r="NLQ840" s="399"/>
      <c r="NLR840" s="399"/>
      <c r="NLS840" s="399"/>
      <c r="NLT840" s="399"/>
      <c r="NLU840" s="399"/>
      <c r="NLV840" s="399"/>
      <c r="NLW840" s="399"/>
      <c r="NLX840" s="399"/>
      <c r="NLY840" s="399"/>
      <c r="NLZ840" s="399"/>
      <c r="NMA840" s="399"/>
      <c r="NMB840" s="399"/>
      <c r="NMC840" s="399"/>
      <c r="NMD840" s="399"/>
      <c r="NME840" s="399"/>
      <c r="NMF840" s="399"/>
      <c r="NMG840" s="399"/>
      <c r="NMH840" s="399"/>
      <c r="NMI840" s="399"/>
      <c r="NMJ840" s="399"/>
      <c r="NMK840" s="399"/>
      <c r="NML840" s="399"/>
      <c r="NMM840" s="399"/>
      <c r="NMN840" s="399"/>
      <c r="NMO840" s="399"/>
      <c r="NMP840" s="399"/>
      <c r="NMQ840" s="399"/>
      <c r="NMR840" s="399"/>
      <c r="NMS840" s="399"/>
      <c r="NMT840" s="399"/>
      <c r="NMU840" s="399"/>
      <c r="NMV840" s="399"/>
      <c r="NMW840" s="399"/>
      <c r="NMX840" s="399"/>
      <c r="NMY840" s="399"/>
      <c r="NMZ840" s="399"/>
      <c r="NNA840" s="399"/>
      <c r="NNB840" s="399"/>
      <c r="NNC840" s="399"/>
      <c r="NND840" s="399"/>
      <c r="NNE840" s="399"/>
      <c r="NNF840" s="399"/>
      <c r="NNG840" s="399"/>
      <c r="NNH840" s="399"/>
      <c r="NNI840" s="399"/>
      <c r="NNJ840" s="399"/>
      <c r="NNK840" s="399"/>
      <c r="NNL840" s="399"/>
      <c r="NNM840" s="399"/>
      <c r="NNN840" s="399"/>
      <c r="NNO840" s="399"/>
      <c r="NNP840" s="399"/>
      <c r="NNQ840" s="399"/>
      <c r="NNR840" s="399"/>
      <c r="NNS840" s="399"/>
      <c r="NNT840" s="399"/>
      <c r="NNU840" s="399"/>
      <c r="NNV840" s="399"/>
      <c r="NNW840" s="399"/>
      <c r="NNX840" s="399"/>
      <c r="NNY840" s="399"/>
      <c r="NNZ840" s="399"/>
      <c r="NOA840" s="399"/>
      <c r="NOB840" s="399"/>
      <c r="NOC840" s="399"/>
      <c r="NOD840" s="399"/>
      <c r="NOE840" s="399"/>
      <c r="NOF840" s="399"/>
      <c r="NOG840" s="399"/>
      <c r="NOH840" s="399"/>
      <c r="NOI840" s="399"/>
      <c r="NOJ840" s="399"/>
      <c r="NOK840" s="399"/>
      <c r="NOL840" s="399"/>
      <c r="NOM840" s="399"/>
      <c r="NON840" s="399"/>
      <c r="NOO840" s="399"/>
      <c r="NOP840" s="399"/>
      <c r="NOQ840" s="399"/>
      <c r="NOR840" s="399"/>
      <c r="NOS840" s="399"/>
      <c r="NOT840" s="399"/>
      <c r="NOU840" s="399"/>
      <c r="NOV840" s="399"/>
      <c r="NOW840" s="399"/>
      <c r="NOX840" s="399"/>
      <c r="NOY840" s="399"/>
      <c r="NOZ840" s="399"/>
      <c r="NPA840" s="399"/>
      <c r="NPB840" s="399"/>
      <c r="NPC840" s="399"/>
      <c r="NPD840" s="399"/>
      <c r="NPE840" s="399"/>
      <c r="NPF840" s="399"/>
      <c r="NPG840" s="399"/>
      <c r="NPH840" s="399"/>
      <c r="NPI840" s="399"/>
      <c r="NPJ840" s="399"/>
      <c r="NPK840" s="399"/>
      <c r="NPL840" s="399"/>
      <c r="NPM840" s="399"/>
      <c r="NPN840" s="399"/>
      <c r="NPO840" s="399"/>
      <c r="NPP840" s="399"/>
      <c r="NPQ840" s="399"/>
      <c r="NPR840" s="399"/>
      <c r="NPS840" s="399"/>
      <c r="NPT840" s="399"/>
      <c r="NPU840" s="399"/>
      <c r="NPV840" s="399"/>
      <c r="NPW840" s="399"/>
      <c r="NPX840" s="399"/>
      <c r="NPY840" s="399"/>
      <c r="NPZ840" s="399"/>
      <c r="NQA840" s="399"/>
      <c r="NQB840" s="399"/>
      <c r="NQC840" s="399"/>
      <c r="NQD840" s="399"/>
      <c r="NQE840" s="399"/>
      <c r="NQF840" s="399"/>
      <c r="NQG840" s="399"/>
      <c r="NQH840" s="399"/>
      <c r="NQI840" s="399"/>
      <c r="NQJ840" s="399"/>
      <c r="NQK840" s="399"/>
      <c r="NQL840" s="399"/>
      <c r="NQM840" s="399"/>
      <c r="NQN840" s="399"/>
      <c r="NQO840" s="399"/>
      <c r="NQP840" s="399"/>
      <c r="NQQ840" s="399"/>
      <c r="NQR840" s="399"/>
      <c r="NQS840" s="399"/>
      <c r="NQT840" s="399"/>
      <c r="NQU840" s="399"/>
      <c r="NQV840" s="399"/>
      <c r="NQW840" s="399"/>
      <c r="NQX840" s="399"/>
      <c r="NQY840" s="399"/>
      <c r="NQZ840" s="399"/>
      <c r="NRA840" s="399"/>
      <c r="NRB840" s="399"/>
      <c r="NRC840" s="399"/>
      <c r="NRD840" s="399"/>
      <c r="NRE840" s="399"/>
      <c r="NRF840" s="399"/>
      <c r="NRG840" s="399"/>
      <c r="NRH840" s="399"/>
      <c r="NRI840" s="399"/>
      <c r="NRJ840" s="399"/>
      <c r="NRK840" s="399"/>
      <c r="NRL840" s="399"/>
      <c r="NRM840" s="399"/>
      <c r="NRN840" s="399"/>
      <c r="NRO840" s="399"/>
      <c r="NRP840" s="399"/>
      <c r="NRQ840" s="399"/>
      <c r="NRR840" s="399"/>
      <c r="NRS840" s="399"/>
      <c r="NRT840" s="399"/>
      <c r="NRU840" s="399"/>
      <c r="NRV840" s="399"/>
      <c r="NRW840" s="399"/>
      <c r="NRX840" s="399"/>
      <c r="NRY840" s="399"/>
      <c r="NRZ840" s="399"/>
      <c r="NSA840" s="399"/>
      <c r="NSB840" s="399"/>
      <c r="NSC840" s="399"/>
      <c r="NSD840" s="399"/>
      <c r="NSE840" s="399"/>
      <c r="NSF840" s="399"/>
      <c r="NSG840" s="399"/>
      <c r="NSH840" s="399"/>
      <c r="NSI840" s="399"/>
      <c r="NSJ840" s="399"/>
      <c r="NSK840" s="399"/>
      <c r="NSL840" s="399"/>
      <c r="NSM840" s="399"/>
      <c r="NSN840" s="399"/>
      <c r="NSO840" s="399"/>
      <c r="NSP840" s="399"/>
      <c r="NSQ840" s="399"/>
      <c r="NSR840" s="399"/>
      <c r="NSS840" s="399"/>
      <c r="NST840" s="399"/>
      <c r="NSU840" s="399"/>
      <c r="NSV840" s="399"/>
      <c r="NSW840" s="399"/>
      <c r="NSX840" s="399"/>
      <c r="NSY840" s="399"/>
      <c r="NSZ840" s="399"/>
      <c r="NTA840" s="399"/>
      <c r="NTB840" s="399"/>
      <c r="NTC840" s="399"/>
      <c r="NTD840" s="399"/>
      <c r="NTE840" s="399"/>
      <c r="NTF840" s="399"/>
      <c r="NTG840" s="399"/>
      <c r="NTH840" s="399"/>
      <c r="NTI840" s="399"/>
      <c r="NTJ840" s="399"/>
      <c r="NTK840" s="399"/>
      <c r="NTL840" s="399"/>
      <c r="NTM840" s="399"/>
      <c r="NTN840" s="399"/>
      <c r="NTO840" s="399"/>
      <c r="NTP840" s="399"/>
      <c r="NTQ840" s="399"/>
      <c r="NTR840" s="399"/>
      <c r="NTS840" s="399"/>
      <c r="NTT840" s="399"/>
      <c r="NTU840" s="399"/>
      <c r="NTV840" s="399"/>
      <c r="NTW840" s="399"/>
      <c r="NTX840" s="399"/>
      <c r="NTY840" s="399"/>
      <c r="NTZ840" s="399"/>
      <c r="NUA840" s="399"/>
      <c r="NUB840" s="399"/>
      <c r="NUC840" s="399"/>
      <c r="NUD840" s="399"/>
      <c r="NUE840" s="399"/>
      <c r="NUF840" s="399"/>
      <c r="NUG840" s="399"/>
      <c r="NUH840" s="399"/>
      <c r="NUI840" s="399"/>
      <c r="NUJ840" s="399"/>
      <c r="NUK840" s="399"/>
      <c r="NUL840" s="399"/>
      <c r="NUM840" s="399"/>
      <c r="NUN840" s="399"/>
      <c r="NUO840" s="399"/>
      <c r="NUP840" s="399"/>
      <c r="NUQ840" s="399"/>
      <c r="NUR840" s="399"/>
      <c r="NUS840" s="399"/>
      <c r="NUT840" s="399"/>
      <c r="NUU840" s="399"/>
      <c r="NUV840" s="399"/>
      <c r="NUW840" s="399"/>
      <c r="NUX840" s="399"/>
      <c r="NUY840" s="399"/>
      <c r="NUZ840" s="399"/>
      <c r="NVA840" s="399"/>
      <c r="NVB840" s="399"/>
      <c r="NVC840" s="399"/>
      <c r="NVD840" s="399"/>
      <c r="NVE840" s="399"/>
      <c r="NVF840" s="399"/>
      <c r="NVG840" s="399"/>
      <c r="NVH840" s="399"/>
      <c r="NVI840" s="399"/>
      <c r="NVJ840" s="399"/>
      <c r="NVK840" s="399"/>
      <c r="NVL840" s="399"/>
      <c r="NVM840" s="399"/>
      <c r="NVN840" s="399"/>
      <c r="NVO840" s="399"/>
      <c r="NVP840" s="399"/>
      <c r="NVQ840" s="399"/>
      <c r="NVR840" s="399"/>
      <c r="NVS840" s="399"/>
      <c r="NVT840" s="399"/>
      <c r="NVU840" s="399"/>
      <c r="NVV840" s="399"/>
      <c r="NVW840" s="399"/>
      <c r="NVX840" s="399"/>
      <c r="NVY840" s="399"/>
      <c r="NVZ840" s="399"/>
      <c r="NWA840" s="399"/>
      <c r="NWB840" s="399"/>
      <c r="NWC840" s="399"/>
      <c r="NWD840" s="399"/>
      <c r="NWE840" s="399"/>
      <c r="NWF840" s="399"/>
      <c r="NWG840" s="399"/>
      <c r="NWH840" s="399"/>
      <c r="NWI840" s="399"/>
      <c r="NWJ840" s="399"/>
      <c r="NWK840" s="399"/>
      <c r="NWL840" s="399"/>
      <c r="NWM840" s="399"/>
      <c r="NWN840" s="399"/>
      <c r="NWO840" s="399"/>
      <c r="NWP840" s="399"/>
      <c r="NWQ840" s="399"/>
      <c r="NWR840" s="399"/>
      <c r="NWS840" s="399"/>
      <c r="NWT840" s="399"/>
      <c r="NWU840" s="399"/>
      <c r="NWV840" s="399"/>
      <c r="NWW840" s="399"/>
      <c r="NWX840" s="399"/>
      <c r="NWY840" s="399"/>
      <c r="NWZ840" s="399"/>
      <c r="NXA840" s="399"/>
      <c r="NXB840" s="399"/>
      <c r="NXC840" s="399"/>
      <c r="NXD840" s="399"/>
      <c r="NXE840" s="399"/>
      <c r="NXF840" s="399"/>
      <c r="NXG840" s="399"/>
      <c r="NXH840" s="399"/>
      <c r="NXI840" s="399"/>
      <c r="NXJ840" s="399"/>
      <c r="NXK840" s="399"/>
      <c r="NXL840" s="399"/>
      <c r="NXM840" s="399"/>
      <c r="NXN840" s="399"/>
      <c r="NXO840" s="399"/>
      <c r="NXP840" s="399"/>
      <c r="NXQ840" s="399"/>
      <c r="NXR840" s="399"/>
      <c r="NXS840" s="399"/>
      <c r="NXT840" s="399"/>
      <c r="NXU840" s="399"/>
      <c r="NXV840" s="399"/>
      <c r="NXW840" s="399"/>
      <c r="NXX840" s="399"/>
      <c r="NXY840" s="399"/>
      <c r="NXZ840" s="399"/>
      <c r="NYA840" s="399"/>
      <c r="NYB840" s="399"/>
      <c r="NYC840" s="399"/>
      <c r="NYD840" s="399"/>
      <c r="NYE840" s="399"/>
      <c r="NYF840" s="399"/>
      <c r="NYG840" s="399"/>
      <c r="NYH840" s="399"/>
      <c r="NYI840" s="399"/>
      <c r="NYJ840" s="399"/>
      <c r="NYK840" s="399"/>
      <c r="NYL840" s="399"/>
      <c r="NYM840" s="399"/>
      <c r="NYN840" s="399"/>
      <c r="NYO840" s="399"/>
      <c r="NYP840" s="399"/>
      <c r="NYQ840" s="399"/>
      <c r="NYR840" s="399"/>
      <c r="NYS840" s="399"/>
      <c r="NYT840" s="399"/>
      <c r="NYU840" s="399"/>
      <c r="NYV840" s="399"/>
      <c r="NYW840" s="399"/>
      <c r="NYX840" s="399"/>
      <c r="NYY840" s="399"/>
      <c r="NYZ840" s="399"/>
      <c r="NZA840" s="399"/>
      <c r="NZB840" s="399"/>
      <c r="NZC840" s="399"/>
      <c r="NZD840" s="399"/>
      <c r="NZE840" s="399"/>
      <c r="NZF840" s="399"/>
      <c r="NZG840" s="399"/>
      <c r="NZH840" s="399"/>
      <c r="NZI840" s="399"/>
      <c r="NZJ840" s="399"/>
      <c r="NZK840" s="399"/>
      <c r="NZL840" s="399"/>
      <c r="NZM840" s="399"/>
      <c r="NZN840" s="399"/>
      <c r="NZO840" s="399"/>
      <c r="NZP840" s="399"/>
      <c r="NZQ840" s="399"/>
      <c r="NZR840" s="399"/>
      <c r="NZS840" s="399"/>
      <c r="NZT840" s="399"/>
      <c r="NZU840" s="399"/>
      <c r="NZV840" s="399"/>
      <c r="NZW840" s="399"/>
      <c r="NZX840" s="399"/>
      <c r="NZY840" s="399"/>
      <c r="NZZ840" s="399"/>
      <c r="OAA840" s="399"/>
      <c r="OAB840" s="399"/>
      <c r="OAC840" s="399"/>
      <c r="OAD840" s="399"/>
      <c r="OAE840" s="399"/>
      <c r="OAF840" s="399"/>
      <c r="OAG840" s="399"/>
      <c r="OAH840" s="399"/>
      <c r="OAI840" s="399"/>
      <c r="OAJ840" s="399"/>
      <c r="OAK840" s="399"/>
      <c r="OAL840" s="399"/>
      <c r="OAM840" s="399"/>
      <c r="OAN840" s="399"/>
      <c r="OAO840" s="399"/>
      <c r="OAP840" s="399"/>
      <c r="OAQ840" s="399"/>
      <c r="OAR840" s="399"/>
      <c r="OAS840" s="399"/>
      <c r="OAT840" s="399"/>
      <c r="OAU840" s="399"/>
      <c r="OAV840" s="399"/>
      <c r="OAW840" s="399"/>
      <c r="OAX840" s="399"/>
      <c r="OAY840" s="399"/>
      <c r="OAZ840" s="399"/>
      <c r="OBA840" s="399"/>
      <c r="OBB840" s="399"/>
      <c r="OBC840" s="399"/>
      <c r="OBD840" s="399"/>
      <c r="OBE840" s="399"/>
      <c r="OBF840" s="399"/>
      <c r="OBG840" s="399"/>
      <c r="OBH840" s="399"/>
      <c r="OBI840" s="399"/>
      <c r="OBJ840" s="399"/>
      <c r="OBK840" s="399"/>
      <c r="OBL840" s="399"/>
      <c r="OBM840" s="399"/>
      <c r="OBN840" s="399"/>
      <c r="OBO840" s="399"/>
      <c r="OBP840" s="399"/>
      <c r="OBQ840" s="399"/>
      <c r="OBR840" s="399"/>
      <c r="OBS840" s="399"/>
      <c r="OBT840" s="399"/>
      <c r="OBU840" s="399"/>
      <c r="OBV840" s="399"/>
      <c r="OBW840" s="399"/>
      <c r="OBX840" s="399"/>
      <c r="OBY840" s="399"/>
      <c r="OBZ840" s="399"/>
      <c r="OCA840" s="399"/>
      <c r="OCB840" s="399"/>
      <c r="OCC840" s="399"/>
      <c r="OCD840" s="399"/>
      <c r="OCE840" s="399"/>
      <c r="OCF840" s="399"/>
      <c r="OCG840" s="399"/>
      <c r="OCH840" s="399"/>
      <c r="OCI840" s="399"/>
      <c r="OCJ840" s="399"/>
      <c r="OCK840" s="399"/>
      <c r="OCL840" s="399"/>
      <c r="OCM840" s="399"/>
      <c r="OCN840" s="399"/>
      <c r="OCO840" s="399"/>
      <c r="OCP840" s="399"/>
      <c r="OCQ840" s="399"/>
      <c r="OCR840" s="399"/>
      <c r="OCS840" s="399"/>
      <c r="OCT840" s="399"/>
      <c r="OCU840" s="399"/>
      <c r="OCV840" s="399"/>
      <c r="OCW840" s="399"/>
      <c r="OCX840" s="399"/>
      <c r="OCY840" s="399"/>
      <c r="OCZ840" s="399"/>
      <c r="ODA840" s="399"/>
      <c r="ODB840" s="399"/>
      <c r="ODC840" s="399"/>
      <c r="ODD840" s="399"/>
      <c r="ODE840" s="399"/>
      <c r="ODF840" s="399"/>
      <c r="ODG840" s="399"/>
      <c r="ODH840" s="399"/>
      <c r="ODI840" s="399"/>
      <c r="ODJ840" s="399"/>
      <c r="ODK840" s="399"/>
      <c r="ODL840" s="399"/>
      <c r="ODM840" s="399"/>
      <c r="ODN840" s="399"/>
      <c r="ODO840" s="399"/>
      <c r="ODP840" s="399"/>
      <c r="ODQ840" s="399"/>
      <c r="ODR840" s="399"/>
      <c r="ODS840" s="399"/>
      <c r="ODT840" s="399"/>
      <c r="ODU840" s="399"/>
      <c r="ODV840" s="399"/>
      <c r="ODW840" s="399"/>
      <c r="ODX840" s="399"/>
      <c r="ODY840" s="399"/>
      <c r="ODZ840" s="399"/>
      <c r="OEA840" s="399"/>
      <c r="OEB840" s="399"/>
      <c r="OEC840" s="399"/>
      <c r="OED840" s="399"/>
      <c r="OEE840" s="399"/>
      <c r="OEF840" s="399"/>
      <c r="OEG840" s="399"/>
      <c r="OEH840" s="399"/>
      <c r="OEI840" s="399"/>
      <c r="OEJ840" s="399"/>
      <c r="OEK840" s="399"/>
      <c r="OEL840" s="399"/>
      <c r="OEM840" s="399"/>
      <c r="OEN840" s="399"/>
      <c r="OEO840" s="399"/>
      <c r="OEP840" s="399"/>
      <c r="OEQ840" s="399"/>
      <c r="OER840" s="399"/>
      <c r="OES840" s="399"/>
      <c r="OET840" s="399"/>
      <c r="OEU840" s="399"/>
      <c r="OEV840" s="399"/>
      <c r="OEW840" s="399"/>
      <c r="OEX840" s="399"/>
      <c r="OEY840" s="399"/>
      <c r="OEZ840" s="399"/>
      <c r="OFA840" s="399"/>
      <c r="OFB840" s="399"/>
      <c r="OFC840" s="399"/>
      <c r="OFD840" s="399"/>
      <c r="OFE840" s="399"/>
      <c r="OFF840" s="399"/>
      <c r="OFG840" s="399"/>
      <c r="OFH840" s="399"/>
      <c r="OFI840" s="399"/>
      <c r="OFJ840" s="399"/>
      <c r="OFK840" s="399"/>
      <c r="OFL840" s="399"/>
      <c r="OFM840" s="399"/>
      <c r="OFN840" s="399"/>
      <c r="OFO840" s="399"/>
      <c r="OFP840" s="399"/>
      <c r="OFQ840" s="399"/>
      <c r="OFR840" s="399"/>
      <c r="OFS840" s="399"/>
      <c r="OFT840" s="399"/>
      <c r="OFU840" s="399"/>
      <c r="OFV840" s="399"/>
      <c r="OFW840" s="399"/>
      <c r="OFX840" s="399"/>
      <c r="OFY840" s="399"/>
      <c r="OFZ840" s="399"/>
      <c r="OGA840" s="399"/>
      <c r="OGB840" s="399"/>
      <c r="OGC840" s="399"/>
      <c r="OGD840" s="399"/>
      <c r="OGE840" s="399"/>
      <c r="OGF840" s="399"/>
      <c r="OGG840" s="399"/>
      <c r="OGH840" s="399"/>
      <c r="OGI840" s="399"/>
      <c r="OGJ840" s="399"/>
      <c r="OGK840" s="399"/>
      <c r="OGL840" s="399"/>
      <c r="OGM840" s="399"/>
      <c r="OGN840" s="399"/>
      <c r="OGO840" s="399"/>
      <c r="OGP840" s="399"/>
      <c r="OGQ840" s="399"/>
      <c r="OGR840" s="399"/>
      <c r="OGS840" s="399"/>
      <c r="OGT840" s="399"/>
      <c r="OGU840" s="399"/>
      <c r="OGV840" s="399"/>
      <c r="OGW840" s="399"/>
      <c r="OGX840" s="399"/>
      <c r="OGY840" s="399"/>
      <c r="OGZ840" s="399"/>
      <c r="OHA840" s="399"/>
      <c r="OHB840" s="399"/>
      <c r="OHC840" s="399"/>
      <c r="OHD840" s="399"/>
      <c r="OHE840" s="399"/>
      <c r="OHF840" s="399"/>
      <c r="OHG840" s="399"/>
      <c r="OHH840" s="399"/>
      <c r="OHI840" s="399"/>
      <c r="OHJ840" s="399"/>
      <c r="OHK840" s="399"/>
      <c r="OHL840" s="399"/>
      <c r="OHM840" s="399"/>
      <c r="OHN840" s="399"/>
      <c r="OHO840" s="399"/>
      <c r="OHP840" s="399"/>
      <c r="OHQ840" s="399"/>
      <c r="OHR840" s="399"/>
      <c r="OHS840" s="399"/>
      <c r="OHT840" s="399"/>
      <c r="OHU840" s="399"/>
      <c r="OHV840" s="399"/>
      <c r="OHW840" s="399"/>
      <c r="OHX840" s="399"/>
      <c r="OHY840" s="399"/>
      <c r="OHZ840" s="399"/>
      <c r="OIA840" s="399"/>
      <c r="OIB840" s="399"/>
      <c r="OIC840" s="399"/>
      <c r="OID840" s="399"/>
      <c r="OIE840" s="399"/>
      <c r="OIF840" s="399"/>
      <c r="OIG840" s="399"/>
      <c r="OIH840" s="399"/>
      <c r="OII840" s="399"/>
      <c r="OIJ840" s="399"/>
      <c r="OIK840" s="399"/>
      <c r="OIL840" s="399"/>
      <c r="OIM840" s="399"/>
      <c r="OIN840" s="399"/>
      <c r="OIO840" s="399"/>
      <c r="OIP840" s="399"/>
      <c r="OIQ840" s="399"/>
      <c r="OIR840" s="399"/>
      <c r="OIS840" s="399"/>
      <c r="OIT840" s="399"/>
      <c r="OIU840" s="399"/>
      <c r="OIV840" s="399"/>
      <c r="OIW840" s="399"/>
      <c r="OIX840" s="399"/>
      <c r="OIY840" s="399"/>
      <c r="OIZ840" s="399"/>
      <c r="OJA840" s="399"/>
      <c r="OJB840" s="399"/>
      <c r="OJC840" s="399"/>
      <c r="OJD840" s="399"/>
      <c r="OJE840" s="399"/>
      <c r="OJF840" s="399"/>
      <c r="OJG840" s="399"/>
      <c r="OJH840" s="399"/>
      <c r="OJI840" s="399"/>
      <c r="OJJ840" s="399"/>
      <c r="OJK840" s="399"/>
      <c r="OJL840" s="399"/>
      <c r="OJM840" s="399"/>
      <c r="OJN840" s="399"/>
      <c r="OJO840" s="399"/>
      <c r="OJP840" s="399"/>
      <c r="OJQ840" s="399"/>
      <c r="OJR840" s="399"/>
      <c r="OJS840" s="399"/>
      <c r="OJT840" s="399"/>
      <c r="OJU840" s="399"/>
      <c r="OJV840" s="399"/>
      <c r="OJW840" s="399"/>
      <c r="OJX840" s="399"/>
      <c r="OJY840" s="399"/>
      <c r="OJZ840" s="399"/>
      <c r="OKA840" s="399"/>
      <c r="OKB840" s="399"/>
      <c r="OKC840" s="399"/>
      <c r="OKD840" s="399"/>
      <c r="OKE840" s="399"/>
      <c r="OKF840" s="399"/>
      <c r="OKG840" s="399"/>
      <c r="OKH840" s="399"/>
      <c r="OKI840" s="399"/>
      <c r="OKJ840" s="399"/>
      <c r="OKK840" s="399"/>
      <c r="OKL840" s="399"/>
      <c r="OKM840" s="399"/>
      <c r="OKN840" s="399"/>
      <c r="OKO840" s="399"/>
      <c r="OKP840" s="399"/>
      <c r="OKQ840" s="399"/>
      <c r="OKR840" s="399"/>
      <c r="OKS840" s="399"/>
      <c r="OKT840" s="399"/>
      <c r="OKU840" s="399"/>
      <c r="OKV840" s="399"/>
      <c r="OKW840" s="399"/>
      <c r="OKX840" s="399"/>
      <c r="OKY840" s="399"/>
      <c r="OKZ840" s="399"/>
      <c r="OLA840" s="399"/>
      <c r="OLB840" s="399"/>
      <c r="OLC840" s="399"/>
      <c r="OLD840" s="399"/>
      <c r="OLE840" s="399"/>
      <c r="OLF840" s="399"/>
      <c r="OLG840" s="399"/>
      <c r="OLH840" s="399"/>
      <c r="OLI840" s="399"/>
      <c r="OLJ840" s="399"/>
      <c r="OLK840" s="399"/>
      <c r="OLL840" s="399"/>
      <c r="OLM840" s="399"/>
      <c r="OLN840" s="399"/>
      <c r="OLO840" s="399"/>
      <c r="OLP840" s="399"/>
      <c r="OLQ840" s="399"/>
      <c r="OLR840" s="399"/>
      <c r="OLS840" s="399"/>
      <c r="OLT840" s="399"/>
      <c r="OLU840" s="399"/>
      <c r="OLV840" s="399"/>
      <c r="OLW840" s="399"/>
      <c r="OLX840" s="399"/>
      <c r="OLY840" s="399"/>
      <c r="OLZ840" s="399"/>
      <c r="OMA840" s="399"/>
      <c r="OMB840" s="399"/>
      <c r="OMC840" s="399"/>
      <c r="OMD840" s="399"/>
      <c r="OME840" s="399"/>
      <c r="OMF840" s="399"/>
      <c r="OMG840" s="399"/>
      <c r="OMH840" s="399"/>
      <c r="OMI840" s="399"/>
      <c r="OMJ840" s="399"/>
      <c r="OMK840" s="399"/>
      <c r="OML840" s="399"/>
      <c r="OMM840" s="399"/>
      <c r="OMN840" s="399"/>
      <c r="OMO840" s="399"/>
      <c r="OMP840" s="399"/>
      <c r="OMQ840" s="399"/>
      <c r="OMR840" s="399"/>
      <c r="OMS840" s="399"/>
      <c r="OMT840" s="399"/>
      <c r="OMU840" s="399"/>
      <c r="OMV840" s="399"/>
      <c r="OMW840" s="399"/>
      <c r="OMX840" s="399"/>
      <c r="OMY840" s="399"/>
      <c r="OMZ840" s="399"/>
      <c r="ONA840" s="399"/>
      <c r="ONB840" s="399"/>
      <c r="ONC840" s="399"/>
      <c r="OND840" s="399"/>
      <c r="ONE840" s="399"/>
      <c r="ONF840" s="399"/>
      <c r="ONG840" s="399"/>
      <c r="ONH840" s="399"/>
      <c r="ONI840" s="399"/>
      <c r="ONJ840" s="399"/>
      <c r="ONK840" s="399"/>
      <c r="ONL840" s="399"/>
      <c r="ONM840" s="399"/>
      <c r="ONN840" s="399"/>
      <c r="ONO840" s="399"/>
      <c r="ONP840" s="399"/>
      <c r="ONQ840" s="399"/>
      <c r="ONR840" s="399"/>
      <c r="ONS840" s="399"/>
      <c r="ONT840" s="399"/>
      <c r="ONU840" s="399"/>
      <c r="ONV840" s="399"/>
      <c r="ONW840" s="399"/>
      <c r="ONX840" s="399"/>
      <c r="ONY840" s="399"/>
      <c r="ONZ840" s="399"/>
      <c r="OOA840" s="399"/>
      <c r="OOB840" s="399"/>
      <c r="OOC840" s="399"/>
      <c r="OOD840" s="399"/>
      <c r="OOE840" s="399"/>
      <c r="OOF840" s="399"/>
      <c r="OOG840" s="399"/>
      <c r="OOH840" s="399"/>
      <c r="OOI840" s="399"/>
      <c r="OOJ840" s="399"/>
      <c r="OOK840" s="399"/>
      <c r="OOL840" s="399"/>
      <c r="OOM840" s="399"/>
      <c r="OON840" s="399"/>
      <c r="OOO840" s="399"/>
      <c r="OOP840" s="399"/>
      <c r="OOQ840" s="399"/>
      <c r="OOR840" s="399"/>
      <c r="OOS840" s="399"/>
      <c r="OOT840" s="399"/>
      <c r="OOU840" s="399"/>
      <c r="OOV840" s="399"/>
      <c r="OOW840" s="399"/>
      <c r="OOX840" s="399"/>
      <c r="OOY840" s="399"/>
      <c r="OOZ840" s="399"/>
      <c r="OPA840" s="399"/>
      <c r="OPB840" s="399"/>
      <c r="OPC840" s="399"/>
      <c r="OPD840" s="399"/>
      <c r="OPE840" s="399"/>
      <c r="OPF840" s="399"/>
      <c r="OPG840" s="399"/>
      <c r="OPH840" s="399"/>
      <c r="OPI840" s="399"/>
      <c r="OPJ840" s="399"/>
      <c r="OPK840" s="399"/>
      <c r="OPL840" s="399"/>
      <c r="OPM840" s="399"/>
      <c r="OPN840" s="399"/>
      <c r="OPO840" s="399"/>
      <c r="OPP840" s="399"/>
      <c r="OPQ840" s="399"/>
      <c r="OPR840" s="399"/>
      <c r="OPS840" s="399"/>
      <c r="OPT840" s="399"/>
      <c r="OPU840" s="399"/>
      <c r="OPV840" s="399"/>
      <c r="OPW840" s="399"/>
      <c r="OPX840" s="399"/>
      <c r="OPY840" s="399"/>
      <c r="OPZ840" s="399"/>
      <c r="OQA840" s="399"/>
      <c r="OQB840" s="399"/>
      <c r="OQC840" s="399"/>
      <c r="OQD840" s="399"/>
      <c r="OQE840" s="399"/>
      <c r="OQF840" s="399"/>
      <c r="OQG840" s="399"/>
      <c r="OQH840" s="399"/>
      <c r="OQI840" s="399"/>
      <c r="OQJ840" s="399"/>
      <c r="OQK840" s="399"/>
      <c r="OQL840" s="399"/>
      <c r="OQM840" s="399"/>
      <c r="OQN840" s="399"/>
      <c r="OQO840" s="399"/>
      <c r="OQP840" s="399"/>
      <c r="OQQ840" s="399"/>
      <c r="OQR840" s="399"/>
      <c r="OQS840" s="399"/>
      <c r="OQT840" s="399"/>
      <c r="OQU840" s="399"/>
      <c r="OQV840" s="399"/>
      <c r="OQW840" s="399"/>
      <c r="OQX840" s="399"/>
      <c r="OQY840" s="399"/>
      <c r="OQZ840" s="399"/>
      <c r="ORA840" s="399"/>
      <c r="ORB840" s="399"/>
      <c r="ORC840" s="399"/>
      <c r="ORD840" s="399"/>
      <c r="ORE840" s="399"/>
      <c r="ORF840" s="399"/>
      <c r="ORG840" s="399"/>
      <c r="ORH840" s="399"/>
      <c r="ORI840" s="399"/>
      <c r="ORJ840" s="399"/>
      <c r="ORK840" s="399"/>
      <c r="ORL840" s="399"/>
      <c r="ORM840" s="399"/>
      <c r="ORN840" s="399"/>
      <c r="ORO840" s="399"/>
      <c r="ORP840" s="399"/>
      <c r="ORQ840" s="399"/>
      <c r="ORR840" s="399"/>
      <c r="ORS840" s="399"/>
      <c r="ORT840" s="399"/>
      <c r="ORU840" s="399"/>
      <c r="ORV840" s="399"/>
      <c r="ORW840" s="399"/>
      <c r="ORX840" s="399"/>
      <c r="ORY840" s="399"/>
      <c r="ORZ840" s="399"/>
      <c r="OSA840" s="399"/>
      <c r="OSB840" s="399"/>
      <c r="OSC840" s="399"/>
      <c r="OSD840" s="399"/>
      <c r="OSE840" s="399"/>
      <c r="OSF840" s="399"/>
      <c r="OSG840" s="399"/>
      <c r="OSH840" s="399"/>
      <c r="OSI840" s="399"/>
      <c r="OSJ840" s="399"/>
      <c r="OSK840" s="399"/>
      <c r="OSL840" s="399"/>
      <c r="OSM840" s="399"/>
      <c r="OSN840" s="399"/>
      <c r="OSO840" s="399"/>
      <c r="OSP840" s="399"/>
      <c r="OSQ840" s="399"/>
      <c r="OSR840" s="399"/>
      <c r="OSS840" s="399"/>
      <c r="OST840" s="399"/>
      <c r="OSU840" s="399"/>
      <c r="OSV840" s="399"/>
      <c r="OSW840" s="399"/>
      <c r="OSX840" s="399"/>
      <c r="OSY840" s="399"/>
      <c r="OSZ840" s="399"/>
      <c r="OTA840" s="399"/>
      <c r="OTB840" s="399"/>
      <c r="OTC840" s="399"/>
      <c r="OTD840" s="399"/>
      <c r="OTE840" s="399"/>
      <c r="OTF840" s="399"/>
      <c r="OTG840" s="399"/>
      <c r="OTH840" s="399"/>
      <c r="OTI840" s="399"/>
      <c r="OTJ840" s="399"/>
      <c r="OTK840" s="399"/>
      <c r="OTL840" s="399"/>
      <c r="OTM840" s="399"/>
      <c r="OTN840" s="399"/>
      <c r="OTO840" s="399"/>
      <c r="OTP840" s="399"/>
      <c r="OTQ840" s="399"/>
      <c r="OTR840" s="399"/>
      <c r="OTS840" s="399"/>
      <c r="OTT840" s="399"/>
      <c r="OTU840" s="399"/>
      <c r="OTV840" s="399"/>
      <c r="OTW840" s="399"/>
      <c r="OTX840" s="399"/>
      <c r="OTY840" s="399"/>
      <c r="OTZ840" s="399"/>
      <c r="OUA840" s="399"/>
      <c r="OUB840" s="399"/>
      <c r="OUC840" s="399"/>
      <c r="OUD840" s="399"/>
      <c r="OUE840" s="399"/>
      <c r="OUF840" s="399"/>
      <c r="OUG840" s="399"/>
      <c r="OUH840" s="399"/>
      <c r="OUI840" s="399"/>
      <c r="OUJ840" s="399"/>
      <c r="OUK840" s="399"/>
      <c r="OUL840" s="399"/>
      <c r="OUM840" s="399"/>
      <c r="OUN840" s="399"/>
      <c r="OUO840" s="399"/>
      <c r="OUP840" s="399"/>
      <c r="OUQ840" s="399"/>
      <c r="OUR840" s="399"/>
      <c r="OUS840" s="399"/>
      <c r="OUT840" s="399"/>
      <c r="OUU840" s="399"/>
      <c r="OUV840" s="399"/>
      <c r="OUW840" s="399"/>
      <c r="OUX840" s="399"/>
      <c r="OUY840" s="399"/>
      <c r="OUZ840" s="399"/>
      <c r="OVA840" s="399"/>
      <c r="OVB840" s="399"/>
      <c r="OVC840" s="399"/>
      <c r="OVD840" s="399"/>
      <c r="OVE840" s="399"/>
      <c r="OVF840" s="399"/>
      <c r="OVG840" s="399"/>
      <c r="OVH840" s="399"/>
      <c r="OVI840" s="399"/>
      <c r="OVJ840" s="399"/>
      <c r="OVK840" s="399"/>
      <c r="OVL840" s="399"/>
      <c r="OVM840" s="399"/>
      <c r="OVN840" s="399"/>
      <c r="OVO840" s="399"/>
      <c r="OVP840" s="399"/>
      <c r="OVQ840" s="399"/>
      <c r="OVR840" s="399"/>
      <c r="OVS840" s="399"/>
      <c r="OVT840" s="399"/>
      <c r="OVU840" s="399"/>
      <c r="OVV840" s="399"/>
      <c r="OVW840" s="399"/>
      <c r="OVX840" s="399"/>
      <c r="OVY840" s="399"/>
      <c r="OVZ840" s="399"/>
      <c r="OWA840" s="399"/>
      <c r="OWB840" s="399"/>
      <c r="OWC840" s="399"/>
      <c r="OWD840" s="399"/>
      <c r="OWE840" s="399"/>
      <c r="OWF840" s="399"/>
      <c r="OWG840" s="399"/>
      <c r="OWH840" s="399"/>
      <c r="OWI840" s="399"/>
      <c r="OWJ840" s="399"/>
      <c r="OWK840" s="399"/>
      <c r="OWL840" s="399"/>
      <c r="OWM840" s="399"/>
      <c r="OWN840" s="399"/>
      <c r="OWO840" s="399"/>
      <c r="OWP840" s="399"/>
      <c r="OWQ840" s="399"/>
      <c r="OWR840" s="399"/>
      <c r="OWS840" s="399"/>
      <c r="OWT840" s="399"/>
      <c r="OWU840" s="399"/>
      <c r="OWV840" s="399"/>
      <c r="OWW840" s="399"/>
      <c r="OWX840" s="399"/>
      <c r="OWY840" s="399"/>
      <c r="OWZ840" s="399"/>
      <c r="OXA840" s="399"/>
      <c r="OXB840" s="399"/>
      <c r="OXC840" s="399"/>
      <c r="OXD840" s="399"/>
      <c r="OXE840" s="399"/>
      <c r="OXF840" s="399"/>
      <c r="OXG840" s="399"/>
      <c r="OXH840" s="399"/>
      <c r="OXI840" s="399"/>
      <c r="OXJ840" s="399"/>
      <c r="OXK840" s="399"/>
      <c r="OXL840" s="399"/>
      <c r="OXM840" s="399"/>
      <c r="OXN840" s="399"/>
      <c r="OXO840" s="399"/>
      <c r="OXP840" s="399"/>
      <c r="OXQ840" s="399"/>
      <c r="OXR840" s="399"/>
      <c r="OXS840" s="399"/>
      <c r="OXT840" s="399"/>
      <c r="OXU840" s="399"/>
      <c r="OXV840" s="399"/>
      <c r="OXW840" s="399"/>
      <c r="OXX840" s="399"/>
      <c r="OXY840" s="399"/>
      <c r="OXZ840" s="399"/>
      <c r="OYA840" s="399"/>
      <c r="OYB840" s="399"/>
      <c r="OYC840" s="399"/>
      <c r="OYD840" s="399"/>
      <c r="OYE840" s="399"/>
      <c r="OYF840" s="399"/>
      <c r="OYG840" s="399"/>
      <c r="OYH840" s="399"/>
      <c r="OYI840" s="399"/>
      <c r="OYJ840" s="399"/>
      <c r="OYK840" s="399"/>
      <c r="OYL840" s="399"/>
      <c r="OYM840" s="399"/>
      <c r="OYN840" s="399"/>
      <c r="OYO840" s="399"/>
      <c r="OYP840" s="399"/>
      <c r="OYQ840" s="399"/>
      <c r="OYR840" s="399"/>
      <c r="OYS840" s="399"/>
      <c r="OYT840" s="399"/>
      <c r="OYU840" s="399"/>
      <c r="OYV840" s="399"/>
      <c r="OYW840" s="399"/>
      <c r="OYX840" s="399"/>
      <c r="OYY840" s="399"/>
      <c r="OYZ840" s="399"/>
      <c r="OZA840" s="399"/>
      <c r="OZB840" s="399"/>
      <c r="OZC840" s="399"/>
      <c r="OZD840" s="399"/>
      <c r="OZE840" s="399"/>
      <c r="OZF840" s="399"/>
      <c r="OZG840" s="399"/>
      <c r="OZH840" s="399"/>
      <c r="OZI840" s="399"/>
      <c r="OZJ840" s="399"/>
      <c r="OZK840" s="399"/>
      <c r="OZL840" s="399"/>
      <c r="OZM840" s="399"/>
      <c r="OZN840" s="399"/>
      <c r="OZO840" s="399"/>
      <c r="OZP840" s="399"/>
      <c r="OZQ840" s="399"/>
      <c r="OZR840" s="399"/>
      <c r="OZS840" s="399"/>
      <c r="OZT840" s="399"/>
      <c r="OZU840" s="399"/>
      <c r="OZV840" s="399"/>
      <c r="OZW840" s="399"/>
      <c r="OZX840" s="399"/>
      <c r="OZY840" s="399"/>
      <c r="OZZ840" s="399"/>
      <c r="PAA840" s="399"/>
      <c r="PAB840" s="399"/>
      <c r="PAC840" s="399"/>
      <c r="PAD840" s="399"/>
      <c r="PAE840" s="399"/>
      <c r="PAF840" s="399"/>
      <c r="PAG840" s="399"/>
      <c r="PAH840" s="399"/>
      <c r="PAI840" s="399"/>
      <c r="PAJ840" s="399"/>
      <c r="PAK840" s="399"/>
      <c r="PAL840" s="399"/>
      <c r="PAM840" s="399"/>
      <c r="PAN840" s="399"/>
      <c r="PAO840" s="399"/>
      <c r="PAP840" s="399"/>
      <c r="PAQ840" s="399"/>
      <c r="PAR840" s="399"/>
      <c r="PAS840" s="399"/>
      <c r="PAT840" s="399"/>
      <c r="PAU840" s="399"/>
      <c r="PAV840" s="399"/>
      <c r="PAW840" s="399"/>
      <c r="PAX840" s="399"/>
      <c r="PAY840" s="399"/>
      <c r="PAZ840" s="399"/>
      <c r="PBA840" s="399"/>
      <c r="PBB840" s="399"/>
      <c r="PBC840" s="399"/>
      <c r="PBD840" s="399"/>
      <c r="PBE840" s="399"/>
      <c r="PBF840" s="399"/>
      <c r="PBG840" s="399"/>
      <c r="PBH840" s="399"/>
      <c r="PBI840" s="399"/>
      <c r="PBJ840" s="399"/>
      <c r="PBK840" s="399"/>
      <c r="PBL840" s="399"/>
      <c r="PBM840" s="399"/>
      <c r="PBN840" s="399"/>
      <c r="PBO840" s="399"/>
      <c r="PBP840" s="399"/>
      <c r="PBQ840" s="399"/>
      <c r="PBR840" s="399"/>
      <c r="PBS840" s="399"/>
      <c r="PBT840" s="399"/>
      <c r="PBU840" s="399"/>
      <c r="PBV840" s="399"/>
      <c r="PBW840" s="399"/>
      <c r="PBX840" s="399"/>
      <c r="PBY840" s="399"/>
      <c r="PBZ840" s="399"/>
      <c r="PCA840" s="399"/>
      <c r="PCB840" s="399"/>
      <c r="PCC840" s="399"/>
      <c r="PCD840" s="399"/>
      <c r="PCE840" s="399"/>
      <c r="PCF840" s="399"/>
      <c r="PCG840" s="399"/>
      <c r="PCH840" s="399"/>
      <c r="PCI840" s="399"/>
      <c r="PCJ840" s="399"/>
      <c r="PCK840" s="399"/>
      <c r="PCL840" s="399"/>
      <c r="PCM840" s="399"/>
      <c r="PCN840" s="399"/>
      <c r="PCO840" s="399"/>
      <c r="PCP840" s="399"/>
      <c r="PCQ840" s="399"/>
      <c r="PCR840" s="399"/>
      <c r="PCS840" s="399"/>
      <c r="PCT840" s="399"/>
      <c r="PCU840" s="399"/>
      <c r="PCV840" s="399"/>
      <c r="PCW840" s="399"/>
      <c r="PCX840" s="399"/>
      <c r="PCY840" s="399"/>
      <c r="PCZ840" s="399"/>
      <c r="PDA840" s="399"/>
      <c r="PDB840" s="399"/>
      <c r="PDC840" s="399"/>
      <c r="PDD840" s="399"/>
      <c r="PDE840" s="399"/>
      <c r="PDF840" s="399"/>
      <c r="PDG840" s="399"/>
      <c r="PDH840" s="399"/>
      <c r="PDI840" s="399"/>
      <c r="PDJ840" s="399"/>
      <c r="PDK840" s="399"/>
      <c r="PDL840" s="399"/>
      <c r="PDM840" s="399"/>
      <c r="PDN840" s="399"/>
      <c r="PDO840" s="399"/>
      <c r="PDP840" s="399"/>
      <c r="PDQ840" s="399"/>
      <c r="PDR840" s="399"/>
      <c r="PDS840" s="399"/>
      <c r="PDT840" s="399"/>
      <c r="PDU840" s="399"/>
      <c r="PDV840" s="399"/>
      <c r="PDW840" s="399"/>
      <c r="PDX840" s="399"/>
      <c r="PDY840" s="399"/>
      <c r="PDZ840" s="399"/>
      <c r="PEA840" s="399"/>
      <c r="PEB840" s="399"/>
      <c r="PEC840" s="399"/>
      <c r="PED840" s="399"/>
      <c r="PEE840" s="399"/>
      <c r="PEF840" s="399"/>
      <c r="PEG840" s="399"/>
      <c r="PEH840" s="399"/>
      <c r="PEI840" s="399"/>
      <c r="PEJ840" s="399"/>
      <c r="PEK840" s="399"/>
      <c r="PEL840" s="399"/>
      <c r="PEM840" s="399"/>
      <c r="PEN840" s="399"/>
      <c r="PEO840" s="399"/>
      <c r="PEP840" s="399"/>
      <c r="PEQ840" s="399"/>
      <c r="PER840" s="399"/>
      <c r="PES840" s="399"/>
      <c r="PET840" s="399"/>
      <c r="PEU840" s="399"/>
      <c r="PEV840" s="399"/>
      <c r="PEW840" s="399"/>
      <c r="PEX840" s="399"/>
      <c r="PEY840" s="399"/>
      <c r="PEZ840" s="399"/>
      <c r="PFA840" s="399"/>
      <c r="PFB840" s="399"/>
      <c r="PFC840" s="399"/>
      <c r="PFD840" s="399"/>
      <c r="PFE840" s="399"/>
      <c r="PFF840" s="399"/>
      <c r="PFG840" s="399"/>
      <c r="PFH840" s="399"/>
      <c r="PFI840" s="399"/>
      <c r="PFJ840" s="399"/>
      <c r="PFK840" s="399"/>
      <c r="PFL840" s="399"/>
      <c r="PFM840" s="399"/>
      <c r="PFN840" s="399"/>
      <c r="PFO840" s="399"/>
      <c r="PFP840" s="399"/>
      <c r="PFQ840" s="399"/>
      <c r="PFR840" s="399"/>
      <c r="PFS840" s="399"/>
      <c r="PFT840" s="399"/>
      <c r="PFU840" s="399"/>
      <c r="PFV840" s="399"/>
      <c r="PFW840" s="399"/>
      <c r="PFX840" s="399"/>
      <c r="PFY840" s="399"/>
      <c r="PFZ840" s="399"/>
      <c r="PGA840" s="399"/>
      <c r="PGB840" s="399"/>
      <c r="PGC840" s="399"/>
      <c r="PGD840" s="399"/>
      <c r="PGE840" s="399"/>
      <c r="PGF840" s="399"/>
      <c r="PGG840" s="399"/>
      <c r="PGH840" s="399"/>
      <c r="PGI840" s="399"/>
      <c r="PGJ840" s="399"/>
      <c r="PGK840" s="399"/>
      <c r="PGL840" s="399"/>
      <c r="PGM840" s="399"/>
      <c r="PGN840" s="399"/>
      <c r="PGO840" s="399"/>
      <c r="PGP840" s="399"/>
      <c r="PGQ840" s="399"/>
      <c r="PGR840" s="399"/>
      <c r="PGS840" s="399"/>
      <c r="PGT840" s="399"/>
      <c r="PGU840" s="399"/>
      <c r="PGV840" s="399"/>
      <c r="PGW840" s="399"/>
      <c r="PGX840" s="399"/>
      <c r="PGY840" s="399"/>
      <c r="PGZ840" s="399"/>
      <c r="PHA840" s="399"/>
      <c r="PHB840" s="399"/>
      <c r="PHC840" s="399"/>
      <c r="PHD840" s="399"/>
      <c r="PHE840" s="399"/>
      <c r="PHF840" s="399"/>
      <c r="PHG840" s="399"/>
      <c r="PHH840" s="399"/>
      <c r="PHI840" s="399"/>
      <c r="PHJ840" s="399"/>
      <c r="PHK840" s="399"/>
      <c r="PHL840" s="399"/>
      <c r="PHM840" s="399"/>
      <c r="PHN840" s="399"/>
      <c r="PHO840" s="399"/>
      <c r="PHP840" s="399"/>
      <c r="PHQ840" s="399"/>
      <c r="PHR840" s="399"/>
      <c r="PHS840" s="399"/>
      <c r="PHT840" s="399"/>
      <c r="PHU840" s="399"/>
      <c r="PHV840" s="399"/>
      <c r="PHW840" s="399"/>
      <c r="PHX840" s="399"/>
      <c r="PHY840" s="399"/>
      <c r="PHZ840" s="399"/>
      <c r="PIA840" s="399"/>
      <c r="PIB840" s="399"/>
      <c r="PIC840" s="399"/>
      <c r="PID840" s="399"/>
      <c r="PIE840" s="399"/>
      <c r="PIF840" s="399"/>
      <c r="PIG840" s="399"/>
      <c r="PIH840" s="399"/>
      <c r="PII840" s="399"/>
      <c r="PIJ840" s="399"/>
      <c r="PIK840" s="399"/>
      <c r="PIL840" s="399"/>
      <c r="PIM840" s="399"/>
      <c r="PIN840" s="399"/>
      <c r="PIO840" s="399"/>
      <c r="PIP840" s="399"/>
      <c r="PIQ840" s="399"/>
      <c r="PIR840" s="399"/>
      <c r="PIS840" s="399"/>
      <c r="PIT840" s="399"/>
      <c r="PIU840" s="399"/>
      <c r="PIV840" s="399"/>
      <c r="PIW840" s="399"/>
      <c r="PIX840" s="399"/>
      <c r="PIY840" s="399"/>
      <c r="PIZ840" s="399"/>
      <c r="PJA840" s="399"/>
      <c r="PJB840" s="399"/>
      <c r="PJC840" s="399"/>
      <c r="PJD840" s="399"/>
      <c r="PJE840" s="399"/>
      <c r="PJF840" s="399"/>
      <c r="PJG840" s="399"/>
      <c r="PJH840" s="399"/>
      <c r="PJI840" s="399"/>
      <c r="PJJ840" s="399"/>
      <c r="PJK840" s="399"/>
      <c r="PJL840" s="399"/>
      <c r="PJM840" s="399"/>
      <c r="PJN840" s="399"/>
      <c r="PJO840" s="399"/>
      <c r="PJP840" s="399"/>
      <c r="PJQ840" s="399"/>
      <c r="PJR840" s="399"/>
      <c r="PJS840" s="399"/>
      <c r="PJT840" s="399"/>
      <c r="PJU840" s="399"/>
      <c r="PJV840" s="399"/>
      <c r="PJW840" s="399"/>
      <c r="PJX840" s="399"/>
      <c r="PJY840" s="399"/>
      <c r="PJZ840" s="399"/>
      <c r="PKA840" s="399"/>
      <c r="PKB840" s="399"/>
      <c r="PKC840" s="399"/>
      <c r="PKD840" s="399"/>
      <c r="PKE840" s="399"/>
      <c r="PKF840" s="399"/>
      <c r="PKG840" s="399"/>
      <c r="PKH840" s="399"/>
      <c r="PKI840" s="399"/>
      <c r="PKJ840" s="399"/>
      <c r="PKK840" s="399"/>
      <c r="PKL840" s="399"/>
      <c r="PKM840" s="399"/>
      <c r="PKN840" s="399"/>
      <c r="PKO840" s="399"/>
      <c r="PKP840" s="399"/>
      <c r="PKQ840" s="399"/>
      <c r="PKR840" s="399"/>
      <c r="PKS840" s="399"/>
      <c r="PKT840" s="399"/>
      <c r="PKU840" s="399"/>
      <c r="PKV840" s="399"/>
      <c r="PKW840" s="399"/>
      <c r="PKX840" s="399"/>
      <c r="PKY840" s="399"/>
      <c r="PKZ840" s="399"/>
      <c r="PLA840" s="399"/>
      <c r="PLB840" s="399"/>
      <c r="PLC840" s="399"/>
      <c r="PLD840" s="399"/>
      <c r="PLE840" s="399"/>
      <c r="PLF840" s="399"/>
      <c r="PLG840" s="399"/>
      <c r="PLH840" s="399"/>
      <c r="PLI840" s="399"/>
      <c r="PLJ840" s="399"/>
      <c r="PLK840" s="399"/>
      <c r="PLL840" s="399"/>
      <c r="PLM840" s="399"/>
      <c r="PLN840" s="399"/>
      <c r="PLO840" s="399"/>
      <c r="PLP840" s="399"/>
      <c r="PLQ840" s="399"/>
      <c r="PLR840" s="399"/>
      <c r="PLS840" s="399"/>
      <c r="PLT840" s="399"/>
      <c r="PLU840" s="399"/>
      <c r="PLV840" s="399"/>
      <c r="PLW840" s="399"/>
      <c r="PLX840" s="399"/>
      <c r="PLY840" s="399"/>
      <c r="PLZ840" s="399"/>
      <c r="PMA840" s="399"/>
      <c r="PMB840" s="399"/>
      <c r="PMC840" s="399"/>
      <c r="PMD840" s="399"/>
      <c r="PME840" s="399"/>
      <c r="PMF840" s="399"/>
      <c r="PMG840" s="399"/>
      <c r="PMH840" s="399"/>
      <c r="PMI840" s="399"/>
      <c r="PMJ840" s="399"/>
      <c r="PMK840" s="399"/>
      <c r="PML840" s="399"/>
      <c r="PMM840" s="399"/>
      <c r="PMN840" s="399"/>
      <c r="PMO840" s="399"/>
      <c r="PMP840" s="399"/>
      <c r="PMQ840" s="399"/>
      <c r="PMR840" s="399"/>
      <c r="PMS840" s="399"/>
      <c r="PMT840" s="399"/>
      <c r="PMU840" s="399"/>
      <c r="PMV840" s="399"/>
      <c r="PMW840" s="399"/>
      <c r="PMX840" s="399"/>
      <c r="PMY840" s="399"/>
      <c r="PMZ840" s="399"/>
      <c r="PNA840" s="399"/>
      <c r="PNB840" s="399"/>
      <c r="PNC840" s="399"/>
      <c r="PND840" s="399"/>
      <c r="PNE840" s="399"/>
      <c r="PNF840" s="399"/>
      <c r="PNG840" s="399"/>
      <c r="PNH840" s="399"/>
      <c r="PNI840" s="399"/>
      <c r="PNJ840" s="399"/>
      <c r="PNK840" s="399"/>
      <c r="PNL840" s="399"/>
      <c r="PNM840" s="399"/>
      <c r="PNN840" s="399"/>
      <c r="PNO840" s="399"/>
      <c r="PNP840" s="399"/>
      <c r="PNQ840" s="399"/>
      <c r="PNR840" s="399"/>
      <c r="PNS840" s="399"/>
      <c r="PNT840" s="399"/>
      <c r="PNU840" s="399"/>
      <c r="PNV840" s="399"/>
      <c r="PNW840" s="399"/>
      <c r="PNX840" s="399"/>
      <c r="PNY840" s="399"/>
      <c r="PNZ840" s="399"/>
      <c r="POA840" s="399"/>
      <c r="POB840" s="399"/>
      <c r="POC840" s="399"/>
      <c r="POD840" s="399"/>
      <c r="POE840" s="399"/>
      <c r="POF840" s="399"/>
      <c r="POG840" s="399"/>
      <c r="POH840" s="399"/>
      <c r="POI840" s="399"/>
      <c r="POJ840" s="399"/>
      <c r="POK840" s="399"/>
      <c r="POL840" s="399"/>
      <c r="POM840" s="399"/>
      <c r="PON840" s="399"/>
      <c r="POO840" s="399"/>
      <c r="POP840" s="399"/>
      <c r="POQ840" s="399"/>
      <c r="POR840" s="399"/>
      <c r="POS840" s="399"/>
      <c r="POT840" s="399"/>
      <c r="POU840" s="399"/>
      <c r="POV840" s="399"/>
      <c r="POW840" s="399"/>
      <c r="POX840" s="399"/>
      <c r="POY840" s="399"/>
      <c r="POZ840" s="399"/>
      <c r="PPA840" s="399"/>
      <c r="PPB840" s="399"/>
      <c r="PPC840" s="399"/>
      <c r="PPD840" s="399"/>
      <c r="PPE840" s="399"/>
      <c r="PPF840" s="399"/>
      <c r="PPG840" s="399"/>
      <c r="PPH840" s="399"/>
      <c r="PPI840" s="399"/>
      <c r="PPJ840" s="399"/>
      <c r="PPK840" s="399"/>
      <c r="PPL840" s="399"/>
      <c r="PPM840" s="399"/>
      <c r="PPN840" s="399"/>
      <c r="PPO840" s="399"/>
      <c r="PPP840" s="399"/>
      <c r="PPQ840" s="399"/>
      <c r="PPR840" s="399"/>
      <c r="PPS840" s="399"/>
      <c r="PPT840" s="399"/>
      <c r="PPU840" s="399"/>
      <c r="PPV840" s="399"/>
      <c r="PPW840" s="399"/>
      <c r="PPX840" s="399"/>
      <c r="PPY840" s="399"/>
      <c r="PPZ840" s="399"/>
      <c r="PQA840" s="399"/>
      <c r="PQB840" s="399"/>
      <c r="PQC840" s="399"/>
      <c r="PQD840" s="399"/>
      <c r="PQE840" s="399"/>
      <c r="PQF840" s="399"/>
      <c r="PQG840" s="399"/>
      <c r="PQH840" s="399"/>
      <c r="PQI840" s="399"/>
      <c r="PQJ840" s="399"/>
      <c r="PQK840" s="399"/>
      <c r="PQL840" s="399"/>
      <c r="PQM840" s="399"/>
      <c r="PQN840" s="399"/>
      <c r="PQO840" s="399"/>
      <c r="PQP840" s="399"/>
      <c r="PQQ840" s="399"/>
      <c r="PQR840" s="399"/>
      <c r="PQS840" s="399"/>
      <c r="PQT840" s="399"/>
      <c r="PQU840" s="399"/>
      <c r="PQV840" s="399"/>
      <c r="PQW840" s="399"/>
      <c r="PQX840" s="399"/>
      <c r="PQY840" s="399"/>
      <c r="PQZ840" s="399"/>
      <c r="PRA840" s="399"/>
      <c r="PRB840" s="399"/>
      <c r="PRC840" s="399"/>
      <c r="PRD840" s="399"/>
      <c r="PRE840" s="399"/>
      <c r="PRF840" s="399"/>
      <c r="PRG840" s="399"/>
      <c r="PRH840" s="399"/>
      <c r="PRI840" s="399"/>
      <c r="PRJ840" s="399"/>
      <c r="PRK840" s="399"/>
      <c r="PRL840" s="399"/>
      <c r="PRM840" s="399"/>
      <c r="PRN840" s="399"/>
      <c r="PRO840" s="399"/>
      <c r="PRP840" s="399"/>
      <c r="PRQ840" s="399"/>
      <c r="PRR840" s="399"/>
      <c r="PRS840" s="399"/>
      <c r="PRT840" s="399"/>
      <c r="PRU840" s="399"/>
      <c r="PRV840" s="399"/>
      <c r="PRW840" s="399"/>
      <c r="PRX840" s="399"/>
      <c r="PRY840" s="399"/>
      <c r="PRZ840" s="399"/>
      <c r="PSA840" s="399"/>
      <c r="PSB840" s="399"/>
      <c r="PSC840" s="399"/>
      <c r="PSD840" s="399"/>
      <c r="PSE840" s="399"/>
      <c r="PSF840" s="399"/>
      <c r="PSG840" s="399"/>
      <c r="PSH840" s="399"/>
      <c r="PSI840" s="399"/>
      <c r="PSJ840" s="399"/>
      <c r="PSK840" s="399"/>
      <c r="PSL840" s="399"/>
      <c r="PSM840" s="399"/>
      <c r="PSN840" s="399"/>
      <c r="PSO840" s="399"/>
      <c r="PSP840" s="399"/>
      <c r="PSQ840" s="399"/>
      <c r="PSR840" s="399"/>
      <c r="PSS840" s="399"/>
      <c r="PST840" s="399"/>
      <c r="PSU840" s="399"/>
      <c r="PSV840" s="399"/>
      <c r="PSW840" s="399"/>
      <c r="PSX840" s="399"/>
      <c r="PSY840" s="399"/>
      <c r="PSZ840" s="399"/>
      <c r="PTA840" s="399"/>
      <c r="PTB840" s="399"/>
      <c r="PTC840" s="399"/>
      <c r="PTD840" s="399"/>
      <c r="PTE840" s="399"/>
      <c r="PTF840" s="399"/>
      <c r="PTG840" s="399"/>
      <c r="PTH840" s="399"/>
      <c r="PTI840" s="399"/>
      <c r="PTJ840" s="399"/>
      <c r="PTK840" s="399"/>
      <c r="PTL840" s="399"/>
      <c r="PTM840" s="399"/>
      <c r="PTN840" s="399"/>
      <c r="PTO840" s="399"/>
      <c r="PTP840" s="399"/>
      <c r="PTQ840" s="399"/>
      <c r="PTR840" s="399"/>
      <c r="PTS840" s="399"/>
      <c r="PTT840" s="399"/>
      <c r="PTU840" s="399"/>
      <c r="PTV840" s="399"/>
      <c r="PTW840" s="399"/>
      <c r="PTX840" s="399"/>
      <c r="PTY840" s="399"/>
      <c r="PTZ840" s="399"/>
      <c r="PUA840" s="399"/>
      <c r="PUB840" s="399"/>
      <c r="PUC840" s="399"/>
      <c r="PUD840" s="399"/>
      <c r="PUE840" s="399"/>
      <c r="PUF840" s="399"/>
      <c r="PUG840" s="399"/>
      <c r="PUH840" s="399"/>
      <c r="PUI840" s="399"/>
      <c r="PUJ840" s="399"/>
      <c r="PUK840" s="399"/>
      <c r="PUL840" s="399"/>
      <c r="PUM840" s="399"/>
      <c r="PUN840" s="399"/>
      <c r="PUO840" s="399"/>
      <c r="PUP840" s="399"/>
      <c r="PUQ840" s="399"/>
      <c r="PUR840" s="399"/>
      <c r="PUS840" s="399"/>
      <c r="PUT840" s="399"/>
      <c r="PUU840" s="399"/>
      <c r="PUV840" s="399"/>
      <c r="PUW840" s="399"/>
      <c r="PUX840" s="399"/>
      <c r="PUY840" s="399"/>
      <c r="PUZ840" s="399"/>
      <c r="PVA840" s="399"/>
      <c r="PVB840" s="399"/>
      <c r="PVC840" s="399"/>
      <c r="PVD840" s="399"/>
      <c r="PVE840" s="399"/>
      <c r="PVF840" s="399"/>
      <c r="PVG840" s="399"/>
      <c r="PVH840" s="399"/>
      <c r="PVI840" s="399"/>
      <c r="PVJ840" s="399"/>
      <c r="PVK840" s="399"/>
      <c r="PVL840" s="399"/>
      <c r="PVM840" s="399"/>
      <c r="PVN840" s="399"/>
      <c r="PVO840" s="399"/>
      <c r="PVP840" s="399"/>
      <c r="PVQ840" s="399"/>
      <c r="PVR840" s="399"/>
      <c r="PVS840" s="399"/>
      <c r="PVT840" s="399"/>
      <c r="PVU840" s="399"/>
      <c r="PVV840" s="399"/>
      <c r="PVW840" s="399"/>
      <c r="PVX840" s="399"/>
      <c r="PVY840" s="399"/>
      <c r="PVZ840" s="399"/>
      <c r="PWA840" s="399"/>
      <c r="PWB840" s="399"/>
      <c r="PWC840" s="399"/>
      <c r="PWD840" s="399"/>
      <c r="PWE840" s="399"/>
      <c r="PWF840" s="399"/>
      <c r="PWG840" s="399"/>
      <c r="PWH840" s="399"/>
      <c r="PWI840" s="399"/>
      <c r="PWJ840" s="399"/>
      <c r="PWK840" s="399"/>
      <c r="PWL840" s="399"/>
      <c r="PWM840" s="399"/>
      <c r="PWN840" s="399"/>
      <c r="PWO840" s="399"/>
      <c r="PWP840" s="399"/>
      <c r="PWQ840" s="399"/>
      <c r="PWR840" s="399"/>
      <c r="PWS840" s="399"/>
      <c r="PWT840" s="399"/>
      <c r="PWU840" s="399"/>
      <c r="PWV840" s="399"/>
      <c r="PWW840" s="399"/>
      <c r="PWX840" s="399"/>
      <c r="PWY840" s="399"/>
      <c r="PWZ840" s="399"/>
      <c r="PXA840" s="399"/>
      <c r="PXB840" s="399"/>
      <c r="PXC840" s="399"/>
      <c r="PXD840" s="399"/>
      <c r="PXE840" s="399"/>
      <c r="PXF840" s="399"/>
      <c r="PXG840" s="399"/>
      <c r="PXH840" s="399"/>
      <c r="PXI840" s="399"/>
      <c r="PXJ840" s="399"/>
      <c r="PXK840" s="399"/>
      <c r="PXL840" s="399"/>
      <c r="PXM840" s="399"/>
      <c r="PXN840" s="399"/>
      <c r="PXO840" s="399"/>
      <c r="PXP840" s="399"/>
      <c r="PXQ840" s="399"/>
      <c r="PXR840" s="399"/>
      <c r="PXS840" s="399"/>
      <c r="PXT840" s="399"/>
      <c r="PXU840" s="399"/>
      <c r="PXV840" s="399"/>
      <c r="PXW840" s="399"/>
      <c r="PXX840" s="399"/>
      <c r="PXY840" s="399"/>
      <c r="PXZ840" s="399"/>
      <c r="PYA840" s="399"/>
      <c r="PYB840" s="399"/>
      <c r="PYC840" s="399"/>
      <c r="PYD840" s="399"/>
      <c r="PYE840" s="399"/>
      <c r="PYF840" s="399"/>
      <c r="PYG840" s="399"/>
      <c r="PYH840" s="399"/>
      <c r="PYI840" s="399"/>
      <c r="PYJ840" s="399"/>
      <c r="PYK840" s="399"/>
      <c r="PYL840" s="399"/>
      <c r="PYM840" s="399"/>
      <c r="PYN840" s="399"/>
      <c r="PYO840" s="399"/>
      <c r="PYP840" s="399"/>
      <c r="PYQ840" s="399"/>
      <c r="PYR840" s="399"/>
      <c r="PYS840" s="399"/>
      <c r="PYT840" s="399"/>
      <c r="PYU840" s="399"/>
      <c r="PYV840" s="399"/>
      <c r="PYW840" s="399"/>
      <c r="PYX840" s="399"/>
      <c r="PYY840" s="399"/>
      <c r="PYZ840" s="399"/>
      <c r="PZA840" s="399"/>
      <c r="PZB840" s="399"/>
      <c r="PZC840" s="399"/>
      <c r="PZD840" s="399"/>
      <c r="PZE840" s="399"/>
      <c r="PZF840" s="399"/>
      <c r="PZG840" s="399"/>
      <c r="PZH840" s="399"/>
      <c r="PZI840" s="399"/>
      <c r="PZJ840" s="399"/>
      <c r="PZK840" s="399"/>
      <c r="PZL840" s="399"/>
      <c r="PZM840" s="399"/>
      <c r="PZN840" s="399"/>
      <c r="PZO840" s="399"/>
      <c r="PZP840" s="399"/>
      <c r="PZQ840" s="399"/>
      <c r="PZR840" s="399"/>
      <c r="PZS840" s="399"/>
      <c r="PZT840" s="399"/>
      <c r="PZU840" s="399"/>
      <c r="PZV840" s="399"/>
      <c r="PZW840" s="399"/>
      <c r="PZX840" s="399"/>
      <c r="PZY840" s="399"/>
      <c r="PZZ840" s="399"/>
      <c r="QAA840" s="399"/>
      <c r="QAB840" s="399"/>
      <c r="QAC840" s="399"/>
      <c r="QAD840" s="399"/>
      <c r="QAE840" s="399"/>
      <c r="QAF840" s="399"/>
      <c r="QAG840" s="399"/>
      <c r="QAH840" s="399"/>
      <c r="QAI840" s="399"/>
      <c r="QAJ840" s="399"/>
      <c r="QAK840" s="399"/>
      <c r="QAL840" s="399"/>
      <c r="QAM840" s="399"/>
      <c r="QAN840" s="399"/>
      <c r="QAO840" s="399"/>
      <c r="QAP840" s="399"/>
      <c r="QAQ840" s="399"/>
      <c r="QAR840" s="399"/>
      <c r="QAS840" s="399"/>
      <c r="QAT840" s="399"/>
      <c r="QAU840" s="399"/>
      <c r="QAV840" s="399"/>
      <c r="QAW840" s="399"/>
      <c r="QAX840" s="399"/>
      <c r="QAY840" s="399"/>
      <c r="QAZ840" s="399"/>
      <c r="QBA840" s="399"/>
      <c r="QBB840" s="399"/>
      <c r="QBC840" s="399"/>
      <c r="QBD840" s="399"/>
      <c r="QBE840" s="399"/>
      <c r="QBF840" s="399"/>
      <c r="QBG840" s="399"/>
      <c r="QBH840" s="399"/>
      <c r="QBI840" s="399"/>
      <c r="QBJ840" s="399"/>
      <c r="QBK840" s="399"/>
      <c r="QBL840" s="399"/>
      <c r="QBM840" s="399"/>
      <c r="QBN840" s="399"/>
      <c r="QBO840" s="399"/>
      <c r="QBP840" s="399"/>
      <c r="QBQ840" s="399"/>
      <c r="QBR840" s="399"/>
      <c r="QBS840" s="399"/>
      <c r="QBT840" s="399"/>
      <c r="QBU840" s="399"/>
      <c r="QBV840" s="399"/>
      <c r="QBW840" s="399"/>
      <c r="QBX840" s="399"/>
      <c r="QBY840" s="399"/>
      <c r="QBZ840" s="399"/>
      <c r="QCA840" s="399"/>
      <c r="QCB840" s="399"/>
      <c r="QCC840" s="399"/>
      <c r="QCD840" s="399"/>
      <c r="QCE840" s="399"/>
      <c r="QCF840" s="399"/>
      <c r="QCG840" s="399"/>
      <c r="QCH840" s="399"/>
      <c r="QCI840" s="399"/>
      <c r="QCJ840" s="399"/>
      <c r="QCK840" s="399"/>
      <c r="QCL840" s="399"/>
      <c r="QCM840" s="399"/>
      <c r="QCN840" s="399"/>
      <c r="QCO840" s="399"/>
      <c r="QCP840" s="399"/>
      <c r="QCQ840" s="399"/>
      <c r="QCR840" s="399"/>
      <c r="QCS840" s="399"/>
      <c r="QCT840" s="399"/>
      <c r="QCU840" s="399"/>
      <c r="QCV840" s="399"/>
      <c r="QCW840" s="399"/>
      <c r="QCX840" s="399"/>
      <c r="QCY840" s="399"/>
      <c r="QCZ840" s="399"/>
      <c r="QDA840" s="399"/>
      <c r="QDB840" s="399"/>
      <c r="QDC840" s="399"/>
      <c r="QDD840" s="399"/>
      <c r="QDE840" s="399"/>
      <c r="QDF840" s="399"/>
      <c r="QDG840" s="399"/>
      <c r="QDH840" s="399"/>
      <c r="QDI840" s="399"/>
      <c r="QDJ840" s="399"/>
      <c r="QDK840" s="399"/>
      <c r="QDL840" s="399"/>
      <c r="QDM840" s="399"/>
      <c r="QDN840" s="399"/>
      <c r="QDO840" s="399"/>
      <c r="QDP840" s="399"/>
      <c r="QDQ840" s="399"/>
      <c r="QDR840" s="399"/>
      <c r="QDS840" s="399"/>
      <c r="QDT840" s="399"/>
      <c r="QDU840" s="399"/>
      <c r="QDV840" s="399"/>
      <c r="QDW840" s="399"/>
      <c r="QDX840" s="399"/>
      <c r="QDY840" s="399"/>
      <c r="QDZ840" s="399"/>
      <c r="QEA840" s="399"/>
      <c r="QEB840" s="399"/>
      <c r="QEC840" s="399"/>
      <c r="QED840" s="399"/>
      <c r="QEE840" s="399"/>
      <c r="QEF840" s="399"/>
      <c r="QEG840" s="399"/>
      <c r="QEH840" s="399"/>
      <c r="QEI840" s="399"/>
      <c r="QEJ840" s="399"/>
      <c r="QEK840" s="399"/>
      <c r="QEL840" s="399"/>
      <c r="QEM840" s="399"/>
      <c r="QEN840" s="399"/>
      <c r="QEO840" s="399"/>
      <c r="QEP840" s="399"/>
      <c r="QEQ840" s="399"/>
      <c r="QER840" s="399"/>
      <c r="QES840" s="399"/>
      <c r="QET840" s="399"/>
      <c r="QEU840" s="399"/>
      <c r="QEV840" s="399"/>
      <c r="QEW840" s="399"/>
      <c r="QEX840" s="399"/>
      <c r="QEY840" s="399"/>
      <c r="QEZ840" s="399"/>
      <c r="QFA840" s="399"/>
      <c r="QFB840" s="399"/>
      <c r="QFC840" s="399"/>
      <c r="QFD840" s="399"/>
      <c r="QFE840" s="399"/>
      <c r="QFF840" s="399"/>
      <c r="QFG840" s="399"/>
      <c r="QFH840" s="399"/>
      <c r="QFI840" s="399"/>
      <c r="QFJ840" s="399"/>
      <c r="QFK840" s="399"/>
      <c r="QFL840" s="399"/>
      <c r="QFM840" s="399"/>
      <c r="QFN840" s="399"/>
      <c r="QFO840" s="399"/>
      <c r="QFP840" s="399"/>
      <c r="QFQ840" s="399"/>
      <c r="QFR840" s="399"/>
      <c r="QFS840" s="399"/>
      <c r="QFT840" s="399"/>
      <c r="QFU840" s="399"/>
      <c r="QFV840" s="399"/>
      <c r="QFW840" s="399"/>
      <c r="QFX840" s="399"/>
      <c r="QFY840" s="399"/>
      <c r="QFZ840" s="399"/>
      <c r="QGA840" s="399"/>
      <c r="QGB840" s="399"/>
      <c r="QGC840" s="399"/>
      <c r="QGD840" s="399"/>
      <c r="QGE840" s="399"/>
      <c r="QGF840" s="399"/>
      <c r="QGG840" s="399"/>
      <c r="QGH840" s="399"/>
      <c r="QGI840" s="399"/>
      <c r="QGJ840" s="399"/>
      <c r="QGK840" s="399"/>
      <c r="QGL840" s="399"/>
      <c r="QGM840" s="399"/>
      <c r="QGN840" s="399"/>
      <c r="QGO840" s="399"/>
      <c r="QGP840" s="399"/>
      <c r="QGQ840" s="399"/>
      <c r="QGR840" s="399"/>
      <c r="QGS840" s="399"/>
      <c r="QGT840" s="399"/>
      <c r="QGU840" s="399"/>
      <c r="QGV840" s="399"/>
      <c r="QGW840" s="399"/>
      <c r="QGX840" s="399"/>
      <c r="QGY840" s="399"/>
      <c r="QGZ840" s="399"/>
      <c r="QHA840" s="399"/>
      <c r="QHB840" s="399"/>
      <c r="QHC840" s="399"/>
      <c r="QHD840" s="399"/>
      <c r="QHE840" s="399"/>
      <c r="QHF840" s="399"/>
      <c r="QHG840" s="399"/>
      <c r="QHH840" s="399"/>
      <c r="QHI840" s="399"/>
      <c r="QHJ840" s="399"/>
      <c r="QHK840" s="399"/>
      <c r="QHL840" s="399"/>
      <c r="QHM840" s="399"/>
      <c r="QHN840" s="399"/>
      <c r="QHO840" s="399"/>
      <c r="QHP840" s="399"/>
      <c r="QHQ840" s="399"/>
      <c r="QHR840" s="399"/>
      <c r="QHS840" s="399"/>
      <c r="QHT840" s="399"/>
      <c r="QHU840" s="399"/>
      <c r="QHV840" s="399"/>
      <c r="QHW840" s="399"/>
      <c r="QHX840" s="399"/>
      <c r="QHY840" s="399"/>
      <c r="QHZ840" s="399"/>
      <c r="QIA840" s="399"/>
      <c r="QIB840" s="399"/>
      <c r="QIC840" s="399"/>
      <c r="QID840" s="399"/>
      <c r="QIE840" s="399"/>
      <c r="QIF840" s="399"/>
      <c r="QIG840" s="399"/>
      <c r="QIH840" s="399"/>
      <c r="QII840" s="399"/>
      <c r="QIJ840" s="399"/>
      <c r="QIK840" s="399"/>
      <c r="QIL840" s="399"/>
      <c r="QIM840" s="399"/>
      <c r="QIN840" s="399"/>
      <c r="QIO840" s="399"/>
      <c r="QIP840" s="399"/>
      <c r="QIQ840" s="399"/>
      <c r="QIR840" s="399"/>
      <c r="QIS840" s="399"/>
      <c r="QIT840" s="399"/>
      <c r="QIU840" s="399"/>
      <c r="QIV840" s="399"/>
      <c r="QIW840" s="399"/>
      <c r="QIX840" s="399"/>
      <c r="QIY840" s="399"/>
      <c r="QIZ840" s="399"/>
      <c r="QJA840" s="399"/>
      <c r="QJB840" s="399"/>
      <c r="QJC840" s="399"/>
      <c r="QJD840" s="399"/>
      <c r="QJE840" s="399"/>
      <c r="QJF840" s="399"/>
      <c r="QJG840" s="399"/>
      <c r="QJH840" s="399"/>
      <c r="QJI840" s="399"/>
      <c r="QJJ840" s="399"/>
      <c r="QJK840" s="399"/>
      <c r="QJL840" s="399"/>
      <c r="QJM840" s="399"/>
      <c r="QJN840" s="399"/>
      <c r="QJO840" s="399"/>
      <c r="QJP840" s="399"/>
      <c r="QJQ840" s="399"/>
      <c r="QJR840" s="399"/>
      <c r="QJS840" s="399"/>
      <c r="QJT840" s="399"/>
      <c r="QJU840" s="399"/>
      <c r="QJV840" s="399"/>
      <c r="QJW840" s="399"/>
      <c r="QJX840" s="399"/>
      <c r="QJY840" s="399"/>
      <c r="QJZ840" s="399"/>
      <c r="QKA840" s="399"/>
      <c r="QKB840" s="399"/>
      <c r="QKC840" s="399"/>
      <c r="QKD840" s="399"/>
      <c r="QKE840" s="399"/>
      <c r="QKF840" s="399"/>
      <c r="QKG840" s="399"/>
      <c r="QKH840" s="399"/>
      <c r="QKI840" s="399"/>
      <c r="QKJ840" s="399"/>
      <c r="QKK840" s="399"/>
      <c r="QKL840" s="399"/>
      <c r="QKM840" s="399"/>
      <c r="QKN840" s="399"/>
      <c r="QKO840" s="399"/>
      <c r="QKP840" s="399"/>
      <c r="QKQ840" s="399"/>
      <c r="QKR840" s="399"/>
      <c r="QKS840" s="399"/>
      <c r="QKT840" s="399"/>
      <c r="QKU840" s="399"/>
      <c r="QKV840" s="399"/>
      <c r="QKW840" s="399"/>
      <c r="QKX840" s="399"/>
      <c r="QKY840" s="399"/>
      <c r="QKZ840" s="399"/>
      <c r="QLA840" s="399"/>
      <c r="QLB840" s="399"/>
      <c r="QLC840" s="399"/>
      <c r="QLD840" s="399"/>
      <c r="QLE840" s="399"/>
      <c r="QLF840" s="399"/>
      <c r="QLG840" s="399"/>
      <c r="QLH840" s="399"/>
      <c r="QLI840" s="399"/>
      <c r="QLJ840" s="399"/>
      <c r="QLK840" s="399"/>
      <c r="QLL840" s="399"/>
      <c r="QLM840" s="399"/>
      <c r="QLN840" s="399"/>
      <c r="QLO840" s="399"/>
      <c r="QLP840" s="399"/>
      <c r="QLQ840" s="399"/>
      <c r="QLR840" s="399"/>
      <c r="QLS840" s="399"/>
      <c r="QLT840" s="399"/>
      <c r="QLU840" s="399"/>
      <c r="QLV840" s="399"/>
      <c r="QLW840" s="399"/>
      <c r="QLX840" s="399"/>
      <c r="QLY840" s="399"/>
      <c r="QLZ840" s="399"/>
      <c r="QMA840" s="399"/>
      <c r="QMB840" s="399"/>
      <c r="QMC840" s="399"/>
      <c r="QMD840" s="399"/>
      <c r="QME840" s="399"/>
      <c r="QMF840" s="399"/>
      <c r="QMG840" s="399"/>
      <c r="QMH840" s="399"/>
      <c r="QMI840" s="399"/>
      <c r="QMJ840" s="399"/>
      <c r="QMK840" s="399"/>
      <c r="QML840" s="399"/>
      <c r="QMM840" s="399"/>
      <c r="QMN840" s="399"/>
      <c r="QMO840" s="399"/>
      <c r="QMP840" s="399"/>
      <c r="QMQ840" s="399"/>
      <c r="QMR840" s="399"/>
      <c r="QMS840" s="399"/>
      <c r="QMT840" s="399"/>
      <c r="QMU840" s="399"/>
      <c r="QMV840" s="399"/>
      <c r="QMW840" s="399"/>
      <c r="QMX840" s="399"/>
      <c r="QMY840" s="399"/>
      <c r="QMZ840" s="399"/>
      <c r="QNA840" s="399"/>
      <c r="QNB840" s="399"/>
      <c r="QNC840" s="399"/>
      <c r="QND840" s="399"/>
      <c r="QNE840" s="399"/>
      <c r="QNF840" s="399"/>
      <c r="QNG840" s="399"/>
      <c r="QNH840" s="399"/>
      <c r="QNI840" s="399"/>
      <c r="QNJ840" s="399"/>
      <c r="QNK840" s="399"/>
      <c r="QNL840" s="399"/>
      <c r="QNM840" s="399"/>
      <c r="QNN840" s="399"/>
      <c r="QNO840" s="399"/>
      <c r="QNP840" s="399"/>
      <c r="QNQ840" s="399"/>
      <c r="QNR840" s="399"/>
      <c r="QNS840" s="399"/>
      <c r="QNT840" s="399"/>
      <c r="QNU840" s="399"/>
      <c r="QNV840" s="399"/>
      <c r="QNW840" s="399"/>
      <c r="QNX840" s="399"/>
      <c r="QNY840" s="399"/>
      <c r="QNZ840" s="399"/>
      <c r="QOA840" s="399"/>
      <c r="QOB840" s="399"/>
      <c r="QOC840" s="399"/>
      <c r="QOD840" s="399"/>
      <c r="QOE840" s="399"/>
      <c r="QOF840" s="399"/>
      <c r="QOG840" s="399"/>
      <c r="QOH840" s="399"/>
      <c r="QOI840" s="399"/>
      <c r="QOJ840" s="399"/>
      <c r="QOK840" s="399"/>
      <c r="QOL840" s="399"/>
      <c r="QOM840" s="399"/>
      <c r="QON840" s="399"/>
      <c r="QOO840" s="399"/>
      <c r="QOP840" s="399"/>
      <c r="QOQ840" s="399"/>
      <c r="QOR840" s="399"/>
      <c r="QOS840" s="399"/>
      <c r="QOT840" s="399"/>
      <c r="QOU840" s="399"/>
      <c r="QOV840" s="399"/>
      <c r="QOW840" s="399"/>
      <c r="QOX840" s="399"/>
      <c r="QOY840" s="399"/>
      <c r="QOZ840" s="399"/>
      <c r="QPA840" s="399"/>
      <c r="QPB840" s="399"/>
      <c r="QPC840" s="399"/>
      <c r="QPD840" s="399"/>
      <c r="QPE840" s="399"/>
      <c r="QPF840" s="399"/>
      <c r="QPG840" s="399"/>
      <c r="QPH840" s="399"/>
      <c r="QPI840" s="399"/>
      <c r="QPJ840" s="399"/>
      <c r="QPK840" s="399"/>
      <c r="QPL840" s="399"/>
      <c r="QPM840" s="399"/>
      <c r="QPN840" s="399"/>
      <c r="QPO840" s="399"/>
      <c r="QPP840" s="399"/>
      <c r="QPQ840" s="399"/>
      <c r="QPR840" s="399"/>
      <c r="QPS840" s="399"/>
      <c r="QPT840" s="399"/>
      <c r="QPU840" s="399"/>
      <c r="QPV840" s="399"/>
      <c r="QPW840" s="399"/>
      <c r="QPX840" s="399"/>
      <c r="QPY840" s="399"/>
      <c r="QPZ840" s="399"/>
      <c r="QQA840" s="399"/>
      <c r="QQB840" s="399"/>
      <c r="QQC840" s="399"/>
      <c r="QQD840" s="399"/>
      <c r="QQE840" s="399"/>
      <c r="QQF840" s="399"/>
      <c r="QQG840" s="399"/>
      <c r="QQH840" s="399"/>
      <c r="QQI840" s="399"/>
      <c r="QQJ840" s="399"/>
      <c r="QQK840" s="399"/>
      <c r="QQL840" s="399"/>
      <c r="QQM840" s="399"/>
      <c r="QQN840" s="399"/>
      <c r="QQO840" s="399"/>
      <c r="QQP840" s="399"/>
      <c r="QQQ840" s="399"/>
      <c r="QQR840" s="399"/>
      <c r="QQS840" s="399"/>
      <c r="QQT840" s="399"/>
      <c r="QQU840" s="399"/>
      <c r="QQV840" s="399"/>
      <c r="QQW840" s="399"/>
      <c r="QQX840" s="399"/>
      <c r="QQY840" s="399"/>
      <c r="QQZ840" s="399"/>
      <c r="QRA840" s="399"/>
      <c r="QRB840" s="399"/>
      <c r="QRC840" s="399"/>
      <c r="QRD840" s="399"/>
      <c r="QRE840" s="399"/>
      <c r="QRF840" s="399"/>
      <c r="QRG840" s="399"/>
      <c r="QRH840" s="399"/>
      <c r="QRI840" s="399"/>
      <c r="QRJ840" s="399"/>
      <c r="QRK840" s="399"/>
      <c r="QRL840" s="399"/>
      <c r="QRM840" s="399"/>
      <c r="QRN840" s="399"/>
      <c r="QRO840" s="399"/>
      <c r="QRP840" s="399"/>
      <c r="QRQ840" s="399"/>
      <c r="QRR840" s="399"/>
      <c r="QRS840" s="399"/>
      <c r="QRT840" s="399"/>
      <c r="QRU840" s="399"/>
      <c r="QRV840" s="399"/>
      <c r="QRW840" s="399"/>
      <c r="QRX840" s="399"/>
      <c r="QRY840" s="399"/>
      <c r="QRZ840" s="399"/>
      <c r="QSA840" s="399"/>
      <c r="QSB840" s="399"/>
      <c r="QSC840" s="399"/>
      <c r="QSD840" s="399"/>
      <c r="QSE840" s="399"/>
      <c r="QSF840" s="399"/>
      <c r="QSG840" s="399"/>
      <c r="QSH840" s="399"/>
      <c r="QSI840" s="399"/>
      <c r="QSJ840" s="399"/>
      <c r="QSK840" s="399"/>
      <c r="QSL840" s="399"/>
      <c r="QSM840" s="399"/>
      <c r="QSN840" s="399"/>
      <c r="QSO840" s="399"/>
      <c r="QSP840" s="399"/>
      <c r="QSQ840" s="399"/>
      <c r="QSR840" s="399"/>
      <c r="QSS840" s="399"/>
      <c r="QST840" s="399"/>
      <c r="QSU840" s="399"/>
      <c r="QSV840" s="399"/>
      <c r="QSW840" s="399"/>
      <c r="QSX840" s="399"/>
      <c r="QSY840" s="399"/>
      <c r="QSZ840" s="399"/>
      <c r="QTA840" s="399"/>
      <c r="QTB840" s="399"/>
      <c r="QTC840" s="399"/>
      <c r="QTD840" s="399"/>
      <c r="QTE840" s="399"/>
      <c r="QTF840" s="399"/>
      <c r="QTG840" s="399"/>
      <c r="QTH840" s="399"/>
      <c r="QTI840" s="399"/>
      <c r="QTJ840" s="399"/>
      <c r="QTK840" s="399"/>
      <c r="QTL840" s="399"/>
      <c r="QTM840" s="399"/>
      <c r="QTN840" s="399"/>
      <c r="QTO840" s="399"/>
      <c r="QTP840" s="399"/>
      <c r="QTQ840" s="399"/>
      <c r="QTR840" s="399"/>
      <c r="QTS840" s="399"/>
      <c r="QTT840" s="399"/>
      <c r="QTU840" s="399"/>
      <c r="QTV840" s="399"/>
      <c r="QTW840" s="399"/>
      <c r="QTX840" s="399"/>
      <c r="QTY840" s="399"/>
      <c r="QTZ840" s="399"/>
      <c r="QUA840" s="399"/>
      <c r="QUB840" s="399"/>
      <c r="QUC840" s="399"/>
      <c r="QUD840" s="399"/>
      <c r="QUE840" s="399"/>
      <c r="QUF840" s="399"/>
      <c r="QUG840" s="399"/>
      <c r="QUH840" s="399"/>
      <c r="QUI840" s="399"/>
      <c r="QUJ840" s="399"/>
      <c r="QUK840" s="399"/>
      <c r="QUL840" s="399"/>
      <c r="QUM840" s="399"/>
      <c r="QUN840" s="399"/>
      <c r="QUO840" s="399"/>
      <c r="QUP840" s="399"/>
      <c r="QUQ840" s="399"/>
      <c r="QUR840" s="399"/>
      <c r="QUS840" s="399"/>
      <c r="QUT840" s="399"/>
      <c r="QUU840" s="399"/>
      <c r="QUV840" s="399"/>
      <c r="QUW840" s="399"/>
      <c r="QUX840" s="399"/>
      <c r="QUY840" s="399"/>
      <c r="QUZ840" s="399"/>
      <c r="QVA840" s="399"/>
      <c r="QVB840" s="399"/>
      <c r="QVC840" s="399"/>
      <c r="QVD840" s="399"/>
      <c r="QVE840" s="399"/>
      <c r="QVF840" s="399"/>
      <c r="QVG840" s="399"/>
      <c r="QVH840" s="399"/>
      <c r="QVI840" s="399"/>
      <c r="QVJ840" s="399"/>
      <c r="QVK840" s="399"/>
      <c r="QVL840" s="399"/>
      <c r="QVM840" s="399"/>
      <c r="QVN840" s="399"/>
      <c r="QVO840" s="399"/>
      <c r="QVP840" s="399"/>
      <c r="QVQ840" s="399"/>
      <c r="QVR840" s="399"/>
      <c r="QVS840" s="399"/>
      <c r="QVT840" s="399"/>
      <c r="QVU840" s="399"/>
      <c r="QVV840" s="399"/>
      <c r="QVW840" s="399"/>
      <c r="QVX840" s="399"/>
      <c r="QVY840" s="399"/>
      <c r="QVZ840" s="399"/>
      <c r="QWA840" s="399"/>
      <c r="QWB840" s="399"/>
      <c r="QWC840" s="399"/>
      <c r="QWD840" s="399"/>
      <c r="QWE840" s="399"/>
      <c r="QWF840" s="399"/>
      <c r="QWG840" s="399"/>
      <c r="QWH840" s="399"/>
      <c r="QWI840" s="399"/>
      <c r="QWJ840" s="399"/>
      <c r="QWK840" s="399"/>
      <c r="QWL840" s="399"/>
      <c r="QWM840" s="399"/>
      <c r="QWN840" s="399"/>
      <c r="QWO840" s="399"/>
      <c r="QWP840" s="399"/>
      <c r="QWQ840" s="399"/>
      <c r="QWR840" s="399"/>
      <c r="QWS840" s="399"/>
      <c r="QWT840" s="399"/>
      <c r="QWU840" s="399"/>
      <c r="QWV840" s="399"/>
      <c r="QWW840" s="399"/>
      <c r="QWX840" s="399"/>
      <c r="QWY840" s="399"/>
      <c r="QWZ840" s="399"/>
      <c r="QXA840" s="399"/>
      <c r="QXB840" s="399"/>
      <c r="QXC840" s="399"/>
      <c r="QXD840" s="399"/>
      <c r="QXE840" s="399"/>
      <c r="QXF840" s="399"/>
      <c r="QXG840" s="399"/>
      <c r="QXH840" s="399"/>
      <c r="QXI840" s="399"/>
      <c r="QXJ840" s="399"/>
      <c r="QXK840" s="399"/>
      <c r="QXL840" s="399"/>
      <c r="QXM840" s="399"/>
      <c r="QXN840" s="399"/>
      <c r="QXO840" s="399"/>
      <c r="QXP840" s="399"/>
      <c r="QXQ840" s="399"/>
      <c r="QXR840" s="399"/>
      <c r="QXS840" s="399"/>
      <c r="QXT840" s="399"/>
      <c r="QXU840" s="399"/>
      <c r="QXV840" s="399"/>
      <c r="QXW840" s="399"/>
      <c r="QXX840" s="399"/>
      <c r="QXY840" s="399"/>
      <c r="QXZ840" s="399"/>
      <c r="QYA840" s="399"/>
      <c r="QYB840" s="399"/>
      <c r="QYC840" s="399"/>
      <c r="QYD840" s="399"/>
      <c r="QYE840" s="399"/>
      <c r="QYF840" s="399"/>
      <c r="QYG840" s="399"/>
      <c r="QYH840" s="399"/>
      <c r="QYI840" s="399"/>
      <c r="QYJ840" s="399"/>
      <c r="QYK840" s="399"/>
      <c r="QYL840" s="399"/>
      <c r="QYM840" s="399"/>
      <c r="QYN840" s="399"/>
      <c r="QYO840" s="399"/>
      <c r="QYP840" s="399"/>
      <c r="QYQ840" s="399"/>
      <c r="QYR840" s="399"/>
      <c r="QYS840" s="399"/>
      <c r="QYT840" s="399"/>
      <c r="QYU840" s="399"/>
      <c r="QYV840" s="399"/>
      <c r="QYW840" s="399"/>
      <c r="QYX840" s="399"/>
      <c r="QYY840" s="399"/>
      <c r="QYZ840" s="399"/>
      <c r="QZA840" s="399"/>
      <c r="QZB840" s="399"/>
      <c r="QZC840" s="399"/>
      <c r="QZD840" s="399"/>
      <c r="QZE840" s="399"/>
      <c r="QZF840" s="399"/>
      <c r="QZG840" s="399"/>
      <c r="QZH840" s="399"/>
      <c r="QZI840" s="399"/>
      <c r="QZJ840" s="399"/>
      <c r="QZK840" s="399"/>
      <c r="QZL840" s="399"/>
      <c r="QZM840" s="399"/>
      <c r="QZN840" s="399"/>
      <c r="QZO840" s="399"/>
      <c r="QZP840" s="399"/>
      <c r="QZQ840" s="399"/>
      <c r="QZR840" s="399"/>
      <c r="QZS840" s="399"/>
      <c r="QZT840" s="399"/>
      <c r="QZU840" s="399"/>
      <c r="QZV840" s="399"/>
      <c r="QZW840" s="399"/>
      <c r="QZX840" s="399"/>
      <c r="QZY840" s="399"/>
      <c r="QZZ840" s="399"/>
      <c r="RAA840" s="399"/>
      <c r="RAB840" s="399"/>
      <c r="RAC840" s="399"/>
      <c r="RAD840" s="399"/>
      <c r="RAE840" s="399"/>
      <c r="RAF840" s="399"/>
      <c r="RAG840" s="399"/>
      <c r="RAH840" s="399"/>
      <c r="RAI840" s="399"/>
      <c r="RAJ840" s="399"/>
      <c r="RAK840" s="399"/>
      <c r="RAL840" s="399"/>
      <c r="RAM840" s="399"/>
      <c r="RAN840" s="399"/>
      <c r="RAO840" s="399"/>
      <c r="RAP840" s="399"/>
      <c r="RAQ840" s="399"/>
      <c r="RAR840" s="399"/>
      <c r="RAS840" s="399"/>
      <c r="RAT840" s="399"/>
      <c r="RAU840" s="399"/>
      <c r="RAV840" s="399"/>
      <c r="RAW840" s="399"/>
      <c r="RAX840" s="399"/>
      <c r="RAY840" s="399"/>
      <c r="RAZ840" s="399"/>
      <c r="RBA840" s="399"/>
      <c r="RBB840" s="399"/>
      <c r="RBC840" s="399"/>
      <c r="RBD840" s="399"/>
      <c r="RBE840" s="399"/>
      <c r="RBF840" s="399"/>
      <c r="RBG840" s="399"/>
      <c r="RBH840" s="399"/>
      <c r="RBI840" s="399"/>
      <c r="RBJ840" s="399"/>
      <c r="RBK840" s="399"/>
      <c r="RBL840" s="399"/>
      <c r="RBM840" s="399"/>
      <c r="RBN840" s="399"/>
      <c r="RBO840" s="399"/>
      <c r="RBP840" s="399"/>
      <c r="RBQ840" s="399"/>
      <c r="RBR840" s="399"/>
      <c r="RBS840" s="399"/>
      <c r="RBT840" s="399"/>
      <c r="RBU840" s="399"/>
      <c r="RBV840" s="399"/>
      <c r="RBW840" s="399"/>
      <c r="RBX840" s="399"/>
      <c r="RBY840" s="399"/>
      <c r="RBZ840" s="399"/>
      <c r="RCA840" s="399"/>
      <c r="RCB840" s="399"/>
      <c r="RCC840" s="399"/>
      <c r="RCD840" s="399"/>
      <c r="RCE840" s="399"/>
      <c r="RCF840" s="399"/>
      <c r="RCG840" s="399"/>
      <c r="RCH840" s="399"/>
      <c r="RCI840" s="399"/>
      <c r="RCJ840" s="399"/>
      <c r="RCK840" s="399"/>
      <c r="RCL840" s="399"/>
      <c r="RCM840" s="399"/>
      <c r="RCN840" s="399"/>
      <c r="RCO840" s="399"/>
      <c r="RCP840" s="399"/>
      <c r="RCQ840" s="399"/>
      <c r="RCR840" s="399"/>
      <c r="RCS840" s="399"/>
      <c r="RCT840" s="399"/>
      <c r="RCU840" s="399"/>
      <c r="RCV840" s="399"/>
      <c r="RCW840" s="399"/>
      <c r="RCX840" s="399"/>
      <c r="RCY840" s="399"/>
      <c r="RCZ840" s="399"/>
      <c r="RDA840" s="399"/>
      <c r="RDB840" s="399"/>
      <c r="RDC840" s="399"/>
      <c r="RDD840" s="399"/>
      <c r="RDE840" s="399"/>
      <c r="RDF840" s="399"/>
      <c r="RDG840" s="399"/>
      <c r="RDH840" s="399"/>
      <c r="RDI840" s="399"/>
      <c r="RDJ840" s="399"/>
      <c r="RDK840" s="399"/>
      <c r="RDL840" s="399"/>
      <c r="RDM840" s="399"/>
      <c r="RDN840" s="399"/>
      <c r="RDO840" s="399"/>
      <c r="RDP840" s="399"/>
      <c r="RDQ840" s="399"/>
      <c r="RDR840" s="399"/>
      <c r="RDS840" s="399"/>
      <c r="RDT840" s="399"/>
      <c r="RDU840" s="399"/>
      <c r="RDV840" s="399"/>
      <c r="RDW840" s="399"/>
      <c r="RDX840" s="399"/>
      <c r="RDY840" s="399"/>
      <c r="RDZ840" s="399"/>
      <c r="REA840" s="399"/>
      <c r="REB840" s="399"/>
      <c r="REC840" s="399"/>
      <c r="RED840" s="399"/>
      <c r="REE840" s="399"/>
      <c r="REF840" s="399"/>
      <c r="REG840" s="399"/>
      <c r="REH840" s="399"/>
      <c r="REI840" s="399"/>
      <c r="REJ840" s="399"/>
      <c r="REK840" s="399"/>
      <c r="REL840" s="399"/>
      <c r="REM840" s="399"/>
      <c r="REN840" s="399"/>
      <c r="REO840" s="399"/>
      <c r="REP840" s="399"/>
      <c r="REQ840" s="399"/>
      <c r="RER840" s="399"/>
      <c r="RES840" s="399"/>
      <c r="RET840" s="399"/>
      <c r="REU840" s="399"/>
      <c r="REV840" s="399"/>
      <c r="REW840" s="399"/>
      <c r="REX840" s="399"/>
      <c r="REY840" s="399"/>
      <c r="REZ840" s="399"/>
      <c r="RFA840" s="399"/>
      <c r="RFB840" s="399"/>
      <c r="RFC840" s="399"/>
      <c r="RFD840" s="399"/>
      <c r="RFE840" s="399"/>
      <c r="RFF840" s="399"/>
      <c r="RFG840" s="399"/>
      <c r="RFH840" s="399"/>
      <c r="RFI840" s="399"/>
      <c r="RFJ840" s="399"/>
      <c r="RFK840" s="399"/>
      <c r="RFL840" s="399"/>
      <c r="RFM840" s="399"/>
      <c r="RFN840" s="399"/>
      <c r="RFO840" s="399"/>
      <c r="RFP840" s="399"/>
      <c r="RFQ840" s="399"/>
      <c r="RFR840" s="399"/>
      <c r="RFS840" s="399"/>
      <c r="RFT840" s="399"/>
      <c r="RFU840" s="399"/>
      <c r="RFV840" s="399"/>
      <c r="RFW840" s="399"/>
      <c r="RFX840" s="399"/>
      <c r="RFY840" s="399"/>
      <c r="RFZ840" s="399"/>
      <c r="RGA840" s="399"/>
      <c r="RGB840" s="399"/>
      <c r="RGC840" s="399"/>
      <c r="RGD840" s="399"/>
      <c r="RGE840" s="399"/>
      <c r="RGF840" s="399"/>
      <c r="RGG840" s="399"/>
      <c r="RGH840" s="399"/>
      <c r="RGI840" s="399"/>
      <c r="RGJ840" s="399"/>
      <c r="RGK840" s="399"/>
      <c r="RGL840" s="399"/>
      <c r="RGM840" s="399"/>
      <c r="RGN840" s="399"/>
      <c r="RGO840" s="399"/>
      <c r="RGP840" s="399"/>
      <c r="RGQ840" s="399"/>
      <c r="RGR840" s="399"/>
      <c r="RGS840" s="399"/>
      <c r="RGT840" s="399"/>
      <c r="RGU840" s="399"/>
      <c r="RGV840" s="399"/>
      <c r="RGW840" s="399"/>
      <c r="RGX840" s="399"/>
      <c r="RGY840" s="399"/>
      <c r="RGZ840" s="399"/>
      <c r="RHA840" s="399"/>
      <c r="RHB840" s="399"/>
      <c r="RHC840" s="399"/>
      <c r="RHD840" s="399"/>
      <c r="RHE840" s="399"/>
      <c r="RHF840" s="399"/>
      <c r="RHG840" s="399"/>
      <c r="RHH840" s="399"/>
      <c r="RHI840" s="399"/>
      <c r="RHJ840" s="399"/>
      <c r="RHK840" s="399"/>
      <c r="RHL840" s="399"/>
      <c r="RHM840" s="399"/>
      <c r="RHN840" s="399"/>
      <c r="RHO840" s="399"/>
      <c r="RHP840" s="399"/>
      <c r="RHQ840" s="399"/>
      <c r="RHR840" s="399"/>
      <c r="RHS840" s="399"/>
      <c r="RHT840" s="399"/>
      <c r="RHU840" s="399"/>
      <c r="RHV840" s="399"/>
      <c r="RHW840" s="399"/>
      <c r="RHX840" s="399"/>
      <c r="RHY840" s="399"/>
      <c r="RHZ840" s="399"/>
      <c r="RIA840" s="399"/>
      <c r="RIB840" s="399"/>
      <c r="RIC840" s="399"/>
      <c r="RID840" s="399"/>
      <c r="RIE840" s="399"/>
      <c r="RIF840" s="399"/>
      <c r="RIG840" s="399"/>
      <c r="RIH840" s="399"/>
      <c r="RII840" s="399"/>
      <c r="RIJ840" s="399"/>
      <c r="RIK840" s="399"/>
      <c r="RIL840" s="399"/>
      <c r="RIM840" s="399"/>
      <c r="RIN840" s="399"/>
      <c r="RIO840" s="399"/>
      <c r="RIP840" s="399"/>
      <c r="RIQ840" s="399"/>
      <c r="RIR840" s="399"/>
      <c r="RIS840" s="399"/>
      <c r="RIT840" s="399"/>
      <c r="RIU840" s="399"/>
      <c r="RIV840" s="399"/>
      <c r="RIW840" s="399"/>
      <c r="RIX840" s="399"/>
      <c r="RIY840" s="399"/>
      <c r="RIZ840" s="399"/>
      <c r="RJA840" s="399"/>
      <c r="RJB840" s="399"/>
      <c r="RJC840" s="399"/>
      <c r="RJD840" s="399"/>
      <c r="RJE840" s="399"/>
      <c r="RJF840" s="399"/>
      <c r="RJG840" s="399"/>
      <c r="RJH840" s="399"/>
      <c r="RJI840" s="399"/>
      <c r="RJJ840" s="399"/>
      <c r="RJK840" s="399"/>
      <c r="RJL840" s="399"/>
      <c r="RJM840" s="399"/>
      <c r="RJN840" s="399"/>
      <c r="RJO840" s="399"/>
      <c r="RJP840" s="399"/>
      <c r="RJQ840" s="399"/>
      <c r="RJR840" s="399"/>
      <c r="RJS840" s="399"/>
      <c r="RJT840" s="399"/>
      <c r="RJU840" s="399"/>
      <c r="RJV840" s="399"/>
      <c r="RJW840" s="399"/>
      <c r="RJX840" s="399"/>
      <c r="RJY840" s="399"/>
      <c r="RJZ840" s="399"/>
      <c r="RKA840" s="399"/>
      <c r="RKB840" s="399"/>
      <c r="RKC840" s="399"/>
      <c r="RKD840" s="399"/>
      <c r="RKE840" s="399"/>
      <c r="RKF840" s="399"/>
      <c r="RKG840" s="399"/>
      <c r="RKH840" s="399"/>
      <c r="RKI840" s="399"/>
      <c r="RKJ840" s="399"/>
      <c r="RKK840" s="399"/>
      <c r="RKL840" s="399"/>
      <c r="RKM840" s="399"/>
      <c r="RKN840" s="399"/>
      <c r="RKO840" s="399"/>
      <c r="RKP840" s="399"/>
      <c r="RKQ840" s="399"/>
      <c r="RKR840" s="399"/>
      <c r="RKS840" s="399"/>
      <c r="RKT840" s="399"/>
      <c r="RKU840" s="399"/>
      <c r="RKV840" s="399"/>
      <c r="RKW840" s="399"/>
      <c r="RKX840" s="399"/>
      <c r="RKY840" s="399"/>
      <c r="RKZ840" s="399"/>
      <c r="RLA840" s="399"/>
      <c r="RLB840" s="399"/>
      <c r="RLC840" s="399"/>
      <c r="RLD840" s="399"/>
      <c r="RLE840" s="399"/>
      <c r="RLF840" s="399"/>
      <c r="RLG840" s="399"/>
      <c r="RLH840" s="399"/>
      <c r="RLI840" s="399"/>
      <c r="RLJ840" s="399"/>
      <c r="RLK840" s="399"/>
      <c r="RLL840" s="399"/>
      <c r="RLM840" s="399"/>
      <c r="RLN840" s="399"/>
      <c r="RLO840" s="399"/>
      <c r="RLP840" s="399"/>
      <c r="RLQ840" s="399"/>
      <c r="RLR840" s="399"/>
      <c r="RLS840" s="399"/>
      <c r="RLT840" s="399"/>
      <c r="RLU840" s="399"/>
      <c r="RLV840" s="399"/>
      <c r="RLW840" s="399"/>
      <c r="RLX840" s="399"/>
      <c r="RLY840" s="399"/>
      <c r="RLZ840" s="399"/>
      <c r="RMA840" s="399"/>
      <c r="RMB840" s="399"/>
      <c r="RMC840" s="399"/>
      <c r="RMD840" s="399"/>
      <c r="RME840" s="399"/>
      <c r="RMF840" s="399"/>
      <c r="RMG840" s="399"/>
      <c r="RMH840" s="399"/>
      <c r="RMI840" s="399"/>
      <c r="RMJ840" s="399"/>
      <c r="RMK840" s="399"/>
      <c r="RML840" s="399"/>
      <c r="RMM840" s="399"/>
      <c r="RMN840" s="399"/>
      <c r="RMO840" s="399"/>
      <c r="RMP840" s="399"/>
      <c r="RMQ840" s="399"/>
      <c r="RMR840" s="399"/>
      <c r="RMS840" s="399"/>
      <c r="RMT840" s="399"/>
      <c r="RMU840" s="399"/>
      <c r="RMV840" s="399"/>
      <c r="RMW840" s="399"/>
      <c r="RMX840" s="399"/>
      <c r="RMY840" s="399"/>
      <c r="RMZ840" s="399"/>
      <c r="RNA840" s="399"/>
      <c r="RNB840" s="399"/>
      <c r="RNC840" s="399"/>
      <c r="RND840" s="399"/>
      <c r="RNE840" s="399"/>
      <c r="RNF840" s="399"/>
      <c r="RNG840" s="399"/>
      <c r="RNH840" s="399"/>
      <c r="RNI840" s="399"/>
      <c r="RNJ840" s="399"/>
      <c r="RNK840" s="399"/>
      <c r="RNL840" s="399"/>
      <c r="RNM840" s="399"/>
      <c r="RNN840" s="399"/>
      <c r="RNO840" s="399"/>
      <c r="RNP840" s="399"/>
      <c r="RNQ840" s="399"/>
      <c r="RNR840" s="399"/>
      <c r="RNS840" s="399"/>
      <c r="RNT840" s="399"/>
      <c r="RNU840" s="399"/>
      <c r="RNV840" s="399"/>
      <c r="RNW840" s="399"/>
      <c r="RNX840" s="399"/>
      <c r="RNY840" s="399"/>
      <c r="RNZ840" s="399"/>
      <c r="ROA840" s="399"/>
      <c r="ROB840" s="399"/>
      <c r="ROC840" s="399"/>
      <c r="ROD840" s="399"/>
      <c r="ROE840" s="399"/>
      <c r="ROF840" s="399"/>
      <c r="ROG840" s="399"/>
      <c r="ROH840" s="399"/>
      <c r="ROI840" s="399"/>
      <c r="ROJ840" s="399"/>
      <c r="ROK840" s="399"/>
      <c r="ROL840" s="399"/>
      <c r="ROM840" s="399"/>
      <c r="RON840" s="399"/>
      <c r="ROO840" s="399"/>
      <c r="ROP840" s="399"/>
      <c r="ROQ840" s="399"/>
      <c r="ROR840" s="399"/>
      <c r="ROS840" s="399"/>
      <c r="ROT840" s="399"/>
      <c r="ROU840" s="399"/>
      <c r="ROV840" s="399"/>
      <c r="ROW840" s="399"/>
      <c r="ROX840" s="399"/>
      <c r="ROY840" s="399"/>
      <c r="ROZ840" s="399"/>
      <c r="RPA840" s="399"/>
      <c r="RPB840" s="399"/>
      <c r="RPC840" s="399"/>
      <c r="RPD840" s="399"/>
      <c r="RPE840" s="399"/>
      <c r="RPF840" s="399"/>
      <c r="RPG840" s="399"/>
      <c r="RPH840" s="399"/>
      <c r="RPI840" s="399"/>
      <c r="RPJ840" s="399"/>
      <c r="RPK840" s="399"/>
      <c r="RPL840" s="399"/>
      <c r="RPM840" s="399"/>
      <c r="RPN840" s="399"/>
      <c r="RPO840" s="399"/>
      <c r="RPP840" s="399"/>
      <c r="RPQ840" s="399"/>
      <c r="RPR840" s="399"/>
      <c r="RPS840" s="399"/>
      <c r="RPT840" s="399"/>
      <c r="RPU840" s="399"/>
      <c r="RPV840" s="399"/>
      <c r="RPW840" s="399"/>
      <c r="RPX840" s="399"/>
      <c r="RPY840" s="399"/>
      <c r="RPZ840" s="399"/>
      <c r="RQA840" s="399"/>
      <c r="RQB840" s="399"/>
      <c r="RQC840" s="399"/>
      <c r="RQD840" s="399"/>
      <c r="RQE840" s="399"/>
      <c r="RQF840" s="399"/>
      <c r="RQG840" s="399"/>
      <c r="RQH840" s="399"/>
      <c r="RQI840" s="399"/>
      <c r="RQJ840" s="399"/>
      <c r="RQK840" s="399"/>
      <c r="RQL840" s="399"/>
      <c r="RQM840" s="399"/>
      <c r="RQN840" s="399"/>
      <c r="RQO840" s="399"/>
      <c r="RQP840" s="399"/>
      <c r="RQQ840" s="399"/>
      <c r="RQR840" s="399"/>
      <c r="RQS840" s="399"/>
      <c r="RQT840" s="399"/>
      <c r="RQU840" s="399"/>
      <c r="RQV840" s="399"/>
      <c r="RQW840" s="399"/>
      <c r="RQX840" s="399"/>
      <c r="RQY840" s="399"/>
      <c r="RQZ840" s="399"/>
      <c r="RRA840" s="399"/>
      <c r="RRB840" s="399"/>
      <c r="RRC840" s="399"/>
      <c r="RRD840" s="399"/>
      <c r="RRE840" s="399"/>
      <c r="RRF840" s="399"/>
      <c r="RRG840" s="399"/>
      <c r="RRH840" s="399"/>
      <c r="RRI840" s="399"/>
      <c r="RRJ840" s="399"/>
      <c r="RRK840" s="399"/>
      <c r="RRL840" s="399"/>
      <c r="RRM840" s="399"/>
      <c r="RRN840" s="399"/>
      <c r="RRO840" s="399"/>
      <c r="RRP840" s="399"/>
      <c r="RRQ840" s="399"/>
      <c r="RRR840" s="399"/>
      <c r="RRS840" s="399"/>
      <c r="RRT840" s="399"/>
      <c r="RRU840" s="399"/>
      <c r="RRV840" s="399"/>
      <c r="RRW840" s="399"/>
      <c r="RRX840" s="399"/>
      <c r="RRY840" s="399"/>
      <c r="RRZ840" s="399"/>
      <c r="RSA840" s="399"/>
      <c r="RSB840" s="399"/>
      <c r="RSC840" s="399"/>
      <c r="RSD840" s="399"/>
      <c r="RSE840" s="399"/>
      <c r="RSF840" s="399"/>
      <c r="RSG840" s="399"/>
      <c r="RSH840" s="399"/>
      <c r="RSI840" s="399"/>
      <c r="RSJ840" s="399"/>
      <c r="RSK840" s="399"/>
      <c r="RSL840" s="399"/>
      <c r="RSM840" s="399"/>
      <c r="RSN840" s="399"/>
      <c r="RSO840" s="399"/>
      <c r="RSP840" s="399"/>
      <c r="RSQ840" s="399"/>
      <c r="RSR840" s="399"/>
      <c r="RSS840" s="399"/>
      <c r="RST840" s="399"/>
      <c r="RSU840" s="399"/>
      <c r="RSV840" s="399"/>
      <c r="RSW840" s="399"/>
      <c r="RSX840" s="399"/>
      <c r="RSY840" s="399"/>
      <c r="RSZ840" s="399"/>
      <c r="RTA840" s="399"/>
      <c r="RTB840" s="399"/>
      <c r="RTC840" s="399"/>
      <c r="RTD840" s="399"/>
      <c r="RTE840" s="399"/>
      <c r="RTF840" s="399"/>
      <c r="RTG840" s="399"/>
      <c r="RTH840" s="399"/>
      <c r="RTI840" s="399"/>
      <c r="RTJ840" s="399"/>
      <c r="RTK840" s="399"/>
      <c r="RTL840" s="399"/>
      <c r="RTM840" s="399"/>
      <c r="RTN840" s="399"/>
      <c r="RTO840" s="399"/>
      <c r="RTP840" s="399"/>
      <c r="RTQ840" s="399"/>
      <c r="RTR840" s="399"/>
      <c r="RTS840" s="399"/>
      <c r="RTT840" s="399"/>
      <c r="RTU840" s="399"/>
      <c r="RTV840" s="399"/>
      <c r="RTW840" s="399"/>
      <c r="RTX840" s="399"/>
      <c r="RTY840" s="399"/>
      <c r="RTZ840" s="399"/>
      <c r="RUA840" s="399"/>
      <c r="RUB840" s="399"/>
      <c r="RUC840" s="399"/>
      <c r="RUD840" s="399"/>
      <c r="RUE840" s="399"/>
      <c r="RUF840" s="399"/>
      <c r="RUG840" s="399"/>
      <c r="RUH840" s="399"/>
      <c r="RUI840" s="399"/>
      <c r="RUJ840" s="399"/>
      <c r="RUK840" s="399"/>
      <c r="RUL840" s="399"/>
      <c r="RUM840" s="399"/>
      <c r="RUN840" s="399"/>
      <c r="RUO840" s="399"/>
      <c r="RUP840" s="399"/>
      <c r="RUQ840" s="399"/>
      <c r="RUR840" s="399"/>
      <c r="RUS840" s="399"/>
      <c r="RUT840" s="399"/>
      <c r="RUU840" s="399"/>
      <c r="RUV840" s="399"/>
      <c r="RUW840" s="399"/>
      <c r="RUX840" s="399"/>
      <c r="RUY840" s="399"/>
      <c r="RUZ840" s="399"/>
      <c r="RVA840" s="399"/>
      <c r="RVB840" s="399"/>
      <c r="RVC840" s="399"/>
      <c r="RVD840" s="399"/>
      <c r="RVE840" s="399"/>
      <c r="RVF840" s="399"/>
      <c r="RVG840" s="399"/>
      <c r="RVH840" s="399"/>
      <c r="RVI840" s="399"/>
      <c r="RVJ840" s="399"/>
      <c r="RVK840" s="399"/>
      <c r="RVL840" s="399"/>
      <c r="RVM840" s="399"/>
      <c r="RVN840" s="399"/>
      <c r="RVO840" s="399"/>
      <c r="RVP840" s="399"/>
      <c r="RVQ840" s="399"/>
      <c r="RVR840" s="399"/>
      <c r="RVS840" s="399"/>
      <c r="RVT840" s="399"/>
      <c r="RVU840" s="399"/>
      <c r="RVV840" s="399"/>
      <c r="RVW840" s="399"/>
      <c r="RVX840" s="399"/>
      <c r="RVY840" s="399"/>
      <c r="RVZ840" s="399"/>
      <c r="RWA840" s="399"/>
      <c r="RWB840" s="399"/>
      <c r="RWC840" s="399"/>
      <c r="RWD840" s="399"/>
      <c r="RWE840" s="399"/>
      <c r="RWF840" s="399"/>
      <c r="RWG840" s="399"/>
      <c r="RWH840" s="399"/>
      <c r="RWI840" s="399"/>
      <c r="RWJ840" s="399"/>
      <c r="RWK840" s="399"/>
      <c r="RWL840" s="399"/>
      <c r="RWM840" s="399"/>
      <c r="RWN840" s="399"/>
      <c r="RWO840" s="399"/>
      <c r="RWP840" s="399"/>
      <c r="RWQ840" s="399"/>
      <c r="RWR840" s="399"/>
      <c r="RWS840" s="399"/>
      <c r="RWT840" s="399"/>
      <c r="RWU840" s="399"/>
      <c r="RWV840" s="399"/>
      <c r="RWW840" s="399"/>
      <c r="RWX840" s="399"/>
      <c r="RWY840" s="399"/>
      <c r="RWZ840" s="399"/>
      <c r="RXA840" s="399"/>
      <c r="RXB840" s="399"/>
      <c r="RXC840" s="399"/>
      <c r="RXD840" s="399"/>
      <c r="RXE840" s="399"/>
      <c r="RXF840" s="399"/>
      <c r="RXG840" s="399"/>
      <c r="RXH840" s="399"/>
      <c r="RXI840" s="399"/>
      <c r="RXJ840" s="399"/>
      <c r="RXK840" s="399"/>
      <c r="RXL840" s="399"/>
      <c r="RXM840" s="399"/>
      <c r="RXN840" s="399"/>
      <c r="RXO840" s="399"/>
      <c r="RXP840" s="399"/>
      <c r="RXQ840" s="399"/>
      <c r="RXR840" s="399"/>
      <c r="RXS840" s="399"/>
      <c r="RXT840" s="399"/>
      <c r="RXU840" s="399"/>
      <c r="RXV840" s="399"/>
      <c r="RXW840" s="399"/>
      <c r="RXX840" s="399"/>
      <c r="RXY840" s="399"/>
      <c r="RXZ840" s="399"/>
      <c r="RYA840" s="399"/>
      <c r="RYB840" s="399"/>
      <c r="RYC840" s="399"/>
      <c r="RYD840" s="399"/>
      <c r="RYE840" s="399"/>
      <c r="RYF840" s="399"/>
      <c r="RYG840" s="399"/>
      <c r="RYH840" s="399"/>
      <c r="RYI840" s="399"/>
      <c r="RYJ840" s="399"/>
      <c r="RYK840" s="399"/>
      <c r="RYL840" s="399"/>
      <c r="RYM840" s="399"/>
      <c r="RYN840" s="399"/>
      <c r="RYO840" s="399"/>
      <c r="RYP840" s="399"/>
      <c r="RYQ840" s="399"/>
      <c r="RYR840" s="399"/>
      <c r="RYS840" s="399"/>
      <c r="RYT840" s="399"/>
      <c r="RYU840" s="399"/>
      <c r="RYV840" s="399"/>
      <c r="RYW840" s="399"/>
      <c r="RYX840" s="399"/>
      <c r="RYY840" s="399"/>
      <c r="RYZ840" s="399"/>
      <c r="RZA840" s="399"/>
      <c r="RZB840" s="399"/>
      <c r="RZC840" s="399"/>
      <c r="RZD840" s="399"/>
      <c r="RZE840" s="399"/>
      <c r="RZF840" s="399"/>
      <c r="RZG840" s="399"/>
      <c r="RZH840" s="399"/>
      <c r="RZI840" s="399"/>
      <c r="RZJ840" s="399"/>
      <c r="RZK840" s="399"/>
      <c r="RZL840" s="399"/>
      <c r="RZM840" s="399"/>
      <c r="RZN840" s="399"/>
      <c r="RZO840" s="399"/>
      <c r="RZP840" s="399"/>
      <c r="RZQ840" s="399"/>
      <c r="RZR840" s="399"/>
      <c r="RZS840" s="399"/>
      <c r="RZT840" s="399"/>
      <c r="RZU840" s="399"/>
      <c r="RZV840" s="399"/>
      <c r="RZW840" s="399"/>
      <c r="RZX840" s="399"/>
      <c r="RZY840" s="399"/>
      <c r="RZZ840" s="399"/>
      <c r="SAA840" s="399"/>
      <c r="SAB840" s="399"/>
      <c r="SAC840" s="399"/>
      <c r="SAD840" s="399"/>
      <c r="SAE840" s="399"/>
      <c r="SAF840" s="399"/>
      <c r="SAG840" s="399"/>
      <c r="SAH840" s="399"/>
      <c r="SAI840" s="399"/>
      <c r="SAJ840" s="399"/>
      <c r="SAK840" s="399"/>
      <c r="SAL840" s="399"/>
      <c r="SAM840" s="399"/>
      <c r="SAN840" s="399"/>
      <c r="SAO840" s="399"/>
      <c r="SAP840" s="399"/>
      <c r="SAQ840" s="399"/>
      <c r="SAR840" s="399"/>
      <c r="SAS840" s="399"/>
      <c r="SAT840" s="399"/>
      <c r="SAU840" s="399"/>
      <c r="SAV840" s="399"/>
      <c r="SAW840" s="399"/>
      <c r="SAX840" s="399"/>
      <c r="SAY840" s="399"/>
      <c r="SAZ840" s="399"/>
      <c r="SBA840" s="399"/>
      <c r="SBB840" s="399"/>
      <c r="SBC840" s="399"/>
      <c r="SBD840" s="399"/>
      <c r="SBE840" s="399"/>
      <c r="SBF840" s="399"/>
      <c r="SBG840" s="399"/>
      <c r="SBH840" s="399"/>
      <c r="SBI840" s="399"/>
      <c r="SBJ840" s="399"/>
      <c r="SBK840" s="399"/>
      <c r="SBL840" s="399"/>
      <c r="SBM840" s="399"/>
      <c r="SBN840" s="399"/>
      <c r="SBO840" s="399"/>
      <c r="SBP840" s="399"/>
      <c r="SBQ840" s="399"/>
      <c r="SBR840" s="399"/>
      <c r="SBS840" s="399"/>
      <c r="SBT840" s="399"/>
      <c r="SBU840" s="399"/>
      <c r="SBV840" s="399"/>
      <c r="SBW840" s="399"/>
      <c r="SBX840" s="399"/>
      <c r="SBY840" s="399"/>
      <c r="SBZ840" s="399"/>
      <c r="SCA840" s="399"/>
      <c r="SCB840" s="399"/>
      <c r="SCC840" s="399"/>
      <c r="SCD840" s="399"/>
      <c r="SCE840" s="399"/>
      <c r="SCF840" s="399"/>
      <c r="SCG840" s="399"/>
      <c r="SCH840" s="399"/>
      <c r="SCI840" s="399"/>
      <c r="SCJ840" s="399"/>
      <c r="SCK840" s="399"/>
      <c r="SCL840" s="399"/>
      <c r="SCM840" s="399"/>
      <c r="SCN840" s="399"/>
      <c r="SCO840" s="399"/>
      <c r="SCP840" s="399"/>
      <c r="SCQ840" s="399"/>
      <c r="SCR840" s="399"/>
      <c r="SCS840" s="399"/>
      <c r="SCT840" s="399"/>
      <c r="SCU840" s="399"/>
      <c r="SCV840" s="399"/>
      <c r="SCW840" s="399"/>
      <c r="SCX840" s="399"/>
      <c r="SCY840" s="399"/>
      <c r="SCZ840" s="399"/>
      <c r="SDA840" s="399"/>
      <c r="SDB840" s="399"/>
      <c r="SDC840" s="399"/>
      <c r="SDD840" s="399"/>
      <c r="SDE840" s="399"/>
      <c r="SDF840" s="399"/>
      <c r="SDG840" s="399"/>
      <c r="SDH840" s="399"/>
      <c r="SDI840" s="399"/>
      <c r="SDJ840" s="399"/>
      <c r="SDK840" s="399"/>
      <c r="SDL840" s="399"/>
      <c r="SDM840" s="399"/>
      <c r="SDN840" s="399"/>
      <c r="SDO840" s="399"/>
      <c r="SDP840" s="399"/>
      <c r="SDQ840" s="399"/>
      <c r="SDR840" s="399"/>
      <c r="SDS840" s="399"/>
      <c r="SDT840" s="399"/>
      <c r="SDU840" s="399"/>
      <c r="SDV840" s="399"/>
      <c r="SDW840" s="399"/>
      <c r="SDX840" s="399"/>
      <c r="SDY840" s="399"/>
      <c r="SDZ840" s="399"/>
      <c r="SEA840" s="399"/>
      <c r="SEB840" s="399"/>
      <c r="SEC840" s="399"/>
      <c r="SED840" s="399"/>
      <c r="SEE840" s="399"/>
      <c r="SEF840" s="399"/>
      <c r="SEG840" s="399"/>
      <c r="SEH840" s="399"/>
      <c r="SEI840" s="399"/>
      <c r="SEJ840" s="399"/>
      <c r="SEK840" s="399"/>
      <c r="SEL840" s="399"/>
      <c r="SEM840" s="399"/>
      <c r="SEN840" s="399"/>
      <c r="SEO840" s="399"/>
      <c r="SEP840" s="399"/>
      <c r="SEQ840" s="399"/>
      <c r="SER840" s="399"/>
      <c r="SES840" s="399"/>
      <c r="SET840" s="399"/>
      <c r="SEU840" s="399"/>
      <c r="SEV840" s="399"/>
      <c r="SEW840" s="399"/>
      <c r="SEX840" s="399"/>
      <c r="SEY840" s="399"/>
      <c r="SEZ840" s="399"/>
      <c r="SFA840" s="399"/>
      <c r="SFB840" s="399"/>
      <c r="SFC840" s="399"/>
      <c r="SFD840" s="399"/>
      <c r="SFE840" s="399"/>
      <c r="SFF840" s="399"/>
      <c r="SFG840" s="399"/>
      <c r="SFH840" s="399"/>
      <c r="SFI840" s="399"/>
      <c r="SFJ840" s="399"/>
      <c r="SFK840" s="399"/>
      <c r="SFL840" s="399"/>
      <c r="SFM840" s="399"/>
      <c r="SFN840" s="399"/>
      <c r="SFO840" s="399"/>
      <c r="SFP840" s="399"/>
      <c r="SFQ840" s="399"/>
      <c r="SFR840" s="399"/>
      <c r="SFS840" s="399"/>
      <c r="SFT840" s="399"/>
      <c r="SFU840" s="399"/>
      <c r="SFV840" s="399"/>
      <c r="SFW840" s="399"/>
      <c r="SFX840" s="399"/>
      <c r="SFY840" s="399"/>
      <c r="SFZ840" s="399"/>
      <c r="SGA840" s="399"/>
      <c r="SGB840" s="399"/>
      <c r="SGC840" s="399"/>
      <c r="SGD840" s="399"/>
      <c r="SGE840" s="399"/>
      <c r="SGF840" s="399"/>
      <c r="SGG840" s="399"/>
      <c r="SGH840" s="399"/>
      <c r="SGI840" s="399"/>
      <c r="SGJ840" s="399"/>
      <c r="SGK840" s="399"/>
      <c r="SGL840" s="399"/>
      <c r="SGM840" s="399"/>
      <c r="SGN840" s="399"/>
      <c r="SGO840" s="399"/>
      <c r="SGP840" s="399"/>
      <c r="SGQ840" s="399"/>
      <c r="SGR840" s="399"/>
      <c r="SGS840" s="399"/>
      <c r="SGT840" s="399"/>
      <c r="SGU840" s="399"/>
      <c r="SGV840" s="399"/>
      <c r="SGW840" s="399"/>
      <c r="SGX840" s="399"/>
      <c r="SGY840" s="399"/>
      <c r="SGZ840" s="399"/>
      <c r="SHA840" s="399"/>
      <c r="SHB840" s="399"/>
      <c r="SHC840" s="399"/>
      <c r="SHD840" s="399"/>
      <c r="SHE840" s="399"/>
      <c r="SHF840" s="399"/>
      <c r="SHG840" s="399"/>
      <c r="SHH840" s="399"/>
      <c r="SHI840" s="399"/>
      <c r="SHJ840" s="399"/>
      <c r="SHK840" s="399"/>
      <c r="SHL840" s="399"/>
      <c r="SHM840" s="399"/>
      <c r="SHN840" s="399"/>
      <c r="SHO840" s="399"/>
      <c r="SHP840" s="399"/>
      <c r="SHQ840" s="399"/>
      <c r="SHR840" s="399"/>
      <c r="SHS840" s="399"/>
      <c r="SHT840" s="399"/>
      <c r="SHU840" s="399"/>
      <c r="SHV840" s="399"/>
      <c r="SHW840" s="399"/>
      <c r="SHX840" s="399"/>
      <c r="SHY840" s="399"/>
      <c r="SHZ840" s="399"/>
      <c r="SIA840" s="399"/>
      <c r="SIB840" s="399"/>
      <c r="SIC840" s="399"/>
      <c r="SID840" s="399"/>
      <c r="SIE840" s="399"/>
      <c r="SIF840" s="399"/>
      <c r="SIG840" s="399"/>
      <c r="SIH840" s="399"/>
      <c r="SII840" s="399"/>
      <c r="SIJ840" s="399"/>
      <c r="SIK840" s="399"/>
      <c r="SIL840" s="399"/>
      <c r="SIM840" s="399"/>
      <c r="SIN840" s="399"/>
      <c r="SIO840" s="399"/>
      <c r="SIP840" s="399"/>
      <c r="SIQ840" s="399"/>
      <c r="SIR840" s="399"/>
      <c r="SIS840" s="399"/>
      <c r="SIT840" s="399"/>
      <c r="SIU840" s="399"/>
      <c r="SIV840" s="399"/>
      <c r="SIW840" s="399"/>
      <c r="SIX840" s="399"/>
      <c r="SIY840" s="399"/>
      <c r="SIZ840" s="399"/>
      <c r="SJA840" s="399"/>
      <c r="SJB840" s="399"/>
      <c r="SJC840" s="399"/>
      <c r="SJD840" s="399"/>
      <c r="SJE840" s="399"/>
      <c r="SJF840" s="399"/>
      <c r="SJG840" s="399"/>
      <c r="SJH840" s="399"/>
      <c r="SJI840" s="399"/>
      <c r="SJJ840" s="399"/>
      <c r="SJK840" s="399"/>
      <c r="SJL840" s="399"/>
      <c r="SJM840" s="399"/>
      <c r="SJN840" s="399"/>
      <c r="SJO840" s="399"/>
      <c r="SJP840" s="399"/>
      <c r="SJQ840" s="399"/>
      <c r="SJR840" s="399"/>
      <c r="SJS840" s="399"/>
      <c r="SJT840" s="399"/>
      <c r="SJU840" s="399"/>
      <c r="SJV840" s="399"/>
      <c r="SJW840" s="399"/>
      <c r="SJX840" s="399"/>
      <c r="SJY840" s="399"/>
      <c r="SJZ840" s="399"/>
      <c r="SKA840" s="399"/>
      <c r="SKB840" s="399"/>
      <c r="SKC840" s="399"/>
      <c r="SKD840" s="399"/>
      <c r="SKE840" s="399"/>
      <c r="SKF840" s="399"/>
      <c r="SKG840" s="399"/>
      <c r="SKH840" s="399"/>
      <c r="SKI840" s="399"/>
      <c r="SKJ840" s="399"/>
      <c r="SKK840" s="399"/>
      <c r="SKL840" s="399"/>
      <c r="SKM840" s="399"/>
      <c r="SKN840" s="399"/>
      <c r="SKO840" s="399"/>
      <c r="SKP840" s="399"/>
      <c r="SKQ840" s="399"/>
      <c r="SKR840" s="399"/>
      <c r="SKS840" s="399"/>
      <c r="SKT840" s="399"/>
      <c r="SKU840" s="399"/>
      <c r="SKV840" s="399"/>
      <c r="SKW840" s="399"/>
      <c r="SKX840" s="399"/>
      <c r="SKY840" s="399"/>
      <c r="SKZ840" s="399"/>
      <c r="SLA840" s="399"/>
      <c r="SLB840" s="399"/>
      <c r="SLC840" s="399"/>
      <c r="SLD840" s="399"/>
      <c r="SLE840" s="399"/>
      <c r="SLF840" s="399"/>
      <c r="SLG840" s="399"/>
      <c r="SLH840" s="399"/>
      <c r="SLI840" s="399"/>
      <c r="SLJ840" s="399"/>
      <c r="SLK840" s="399"/>
      <c r="SLL840" s="399"/>
      <c r="SLM840" s="399"/>
      <c r="SLN840" s="399"/>
      <c r="SLO840" s="399"/>
      <c r="SLP840" s="399"/>
      <c r="SLQ840" s="399"/>
      <c r="SLR840" s="399"/>
      <c r="SLS840" s="399"/>
      <c r="SLT840" s="399"/>
      <c r="SLU840" s="399"/>
      <c r="SLV840" s="399"/>
      <c r="SLW840" s="399"/>
      <c r="SLX840" s="399"/>
      <c r="SLY840" s="399"/>
      <c r="SLZ840" s="399"/>
      <c r="SMA840" s="399"/>
      <c r="SMB840" s="399"/>
      <c r="SMC840" s="399"/>
      <c r="SMD840" s="399"/>
      <c r="SME840" s="399"/>
      <c r="SMF840" s="399"/>
      <c r="SMG840" s="399"/>
      <c r="SMH840" s="399"/>
      <c r="SMI840" s="399"/>
      <c r="SMJ840" s="399"/>
      <c r="SMK840" s="399"/>
      <c r="SML840" s="399"/>
      <c r="SMM840" s="399"/>
      <c r="SMN840" s="399"/>
      <c r="SMO840" s="399"/>
      <c r="SMP840" s="399"/>
      <c r="SMQ840" s="399"/>
      <c r="SMR840" s="399"/>
      <c r="SMS840" s="399"/>
      <c r="SMT840" s="399"/>
      <c r="SMU840" s="399"/>
      <c r="SMV840" s="399"/>
      <c r="SMW840" s="399"/>
      <c r="SMX840" s="399"/>
      <c r="SMY840" s="399"/>
      <c r="SMZ840" s="399"/>
      <c r="SNA840" s="399"/>
      <c r="SNB840" s="399"/>
      <c r="SNC840" s="399"/>
      <c r="SND840" s="399"/>
      <c r="SNE840" s="399"/>
      <c r="SNF840" s="399"/>
      <c r="SNG840" s="399"/>
      <c r="SNH840" s="399"/>
      <c r="SNI840" s="399"/>
      <c r="SNJ840" s="399"/>
      <c r="SNK840" s="399"/>
      <c r="SNL840" s="399"/>
      <c r="SNM840" s="399"/>
      <c r="SNN840" s="399"/>
      <c r="SNO840" s="399"/>
      <c r="SNP840" s="399"/>
      <c r="SNQ840" s="399"/>
      <c r="SNR840" s="399"/>
      <c r="SNS840" s="399"/>
      <c r="SNT840" s="399"/>
      <c r="SNU840" s="399"/>
      <c r="SNV840" s="399"/>
      <c r="SNW840" s="399"/>
      <c r="SNX840" s="399"/>
      <c r="SNY840" s="399"/>
      <c r="SNZ840" s="399"/>
      <c r="SOA840" s="399"/>
      <c r="SOB840" s="399"/>
      <c r="SOC840" s="399"/>
      <c r="SOD840" s="399"/>
      <c r="SOE840" s="399"/>
      <c r="SOF840" s="399"/>
      <c r="SOG840" s="399"/>
      <c r="SOH840" s="399"/>
      <c r="SOI840" s="399"/>
      <c r="SOJ840" s="399"/>
      <c r="SOK840" s="399"/>
      <c r="SOL840" s="399"/>
      <c r="SOM840" s="399"/>
      <c r="SON840" s="399"/>
      <c r="SOO840" s="399"/>
      <c r="SOP840" s="399"/>
      <c r="SOQ840" s="399"/>
      <c r="SOR840" s="399"/>
      <c r="SOS840" s="399"/>
      <c r="SOT840" s="399"/>
      <c r="SOU840" s="399"/>
      <c r="SOV840" s="399"/>
      <c r="SOW840" s="399"/>
      <c r="SOX840" s="399"/>
      <c r="SOY840" s="399"/>
      <c r="SOZ840" s="399"/>
      <c r="SPA840" s="399"/>
      <c r="SPB840" s="399"/>
      <c r="SPC840" s="399"/>
      <c r="SPD840" s="399"/>
      <c r="SPE840" s="399"/>
      <c r="SPF840" s="399"/>
      <c r="SPG840" s="399"/>
      <c r="SPH840" s="399"/>
      <c r="SPI840" s="399"/>
      <c r="SPJ840" s="399"/>
      <c r="SPK840" s="399"/>
      <c r="SPL840" s="399"/>
      <c r="SPM840" s="399"/>
      <c r="SPN840" s="399"/>
      <c r="SPO840" s="399"/>
      <c r="SPP840" s="399"/>
      <c r="SPQ840" s="399"/>
      <c r="SPR840" s="399"/>
      <c r="SPS840" s="399"/>
      <c r="SPT840" s="399"/>
      <c r="SPU840" s="399"/>
      <c r="SPV840" s="399"/>
      <c r="SPW840" s="399"/>
      <c r="SPX840" s="399"/>
      <c r="SPY840" s="399"/>
      <c r="SPZ840" s="399"/>
      <c r="SQA840" s="399"/>
      <c r="SQB840" s="399"/>
      <c r="SQC840" s="399"/>
      <c r="SQD840" s="399"/>
      <c r="SQE840" s="399"/>
      <c r="SQF840" s="399"/>
      <c r="SQG840" s="399"/>
      <c r="SQH840" s="399"/>
      <c r="SQI840" s="399"/>
      <c r="SQJ840" s="399"/>
      <c r="SQK840" s="399"/>
      <c r="SQL840" s="399"/>
      <c r="SQM840" s="399"/>
      <c r="SQN840" s="399"/>
      <c r="SQO840" s="399"/>
      <c r="SQP840" s="399"/>
      <c r="SQQ840" s="399"/>
      <c r="SQR840" s="399"/>
      <c r="SQS840" s="399"/>
      <c r="SQT840" s="399"/>
      <c r="SQU840" s="399"/>
      <c r="SQV840" s="399"/>
      <c r="SQW840" s="399"/>
      <c r="SQX840" s="399"/>
      <c r="SQY840" s="399"/>
      <c r="SQZ840" s="399"/>
      <c r="SRA840" s="399"/>
      <c r="SRB840" s="399"/>
      <c r="SRC840" s="399"/>
      <c r="SRD840" s="399"/>
      <c r="SRE840" s="399"/>
      <c r="SRF840" s="399"/>
      <c r="SRG840" s="399"/>
      <c r="SRH840" s="399"/>
      <c r="SRI840" s="399"/>
      <c r="SRJ840" s="399"/>
      <c r="SRK840" s="399"/>
      <c r="SRL840" s="399"/>
      <c r="SRM840" s="399"/>
      <c r="SRN840" s="399"/>
      <c r="SRO840" s="399"/>
      <c r="SRP840" s="399"/>
      <c r="SRQ840" s="399"/>
      <c r="SRR840" s="399"/>
      <c r="SRS840" s="399"/>
      <c r="SRT840" s="399"/>
      <c r="SRU840" s="399"/>
      <c r="SRV840" s="399"/>
      <c r="SRW840" s="399"/>
      <c r="SRX840" s="399"/>
      <c r="SRY840" s="399"/>
      <c r="SRZ840" s="399"/>
      <c r="SSA840" s="399"/>
      <c r="SSB840" s="399"/>
      <c r="SSC840" s="399"/>
      <c r="SSD840" s="399"/>
      <c r="SSE840" s="399"/>
      <c r="SSF840" s="399"/>
      <c r="SSG840" s="399"/>
      <c r="SSH840" s="399"/>
      <c r="SSI840" s="399"/>
      <c r="SSJ840" s="399"/>
      <c r="SSK840" s="399"/>
      <c r="SSL840" s="399"/>
      <c r="SSM840" s="399"/>
      <c r="SSN840" s="399"/>
      <c r="SSO840" s="399"/>
      <c r="SSP840" s="399"/>
      <c r="SSQ840" s="399"/>
      <c r="SSR840" s="399"/>
      <c r="SSS840" s="399"/>
      <c r="SST840" s="399"/>
      <c r="SSU840" s="399"/>
      <c r="SSV840" s="399"/>
      <c r="SSW840" s="399"/>
      <c r="SSX840" s="399"/>
      <c r="SSY840" s="399"/>
      <c r="SSZ840" s="399"/>
      <c r="STA840" s="399"/>
      <c r="STB840" s="399"/>
      <c r="STC840" s="399"/>
      <c r="STD840" s="399"/>
      <c r="STE840" s="399"/>
      <c r="STF840" s="399"/>
      <c r="STG840" s="399"/>
      <c r="STH840" s="399"/>
      <c r="STI840" s="399"/>
      <c r="STJ840" s="399"/>
      <c r="STK840" s="399"/>
      <c r="STL840" s="399"/>
      <c r="STM840" s="399"/>
      <c r="STN840" s="399"/>
      <c r="STO840" s="399"/>
      <c r="STP840" s="399"/>
      <c r="STQ840" s="399"/>
      <c r="STR840" s="399"/>
      <c r="STS840" s="399"/>
      <c r="STT840" s="399"/>
      <c r="STU840" s="399"/>
      <c r="STV840" s="399"/>
      <c r="STW840" s="399"/>
      <c r="STX840" s="399"/>
      <c r="STY840" s="399"/>
      <c r="STZ840" s="399"/>
      <c r="SUA840" s="399"/>
      <c r="SUB840" s="399"/>
      <c r="SUC840" s="399"/>
      <c r="SUD840" s="399"/>
      <c r="SUE840" s="399"/>
      <c r="SUF840" s="399"/>
      <c r="SUG840" s="399"/>
      <c r="SUH840" s="399"/>
      <c r="SUI840" s="399"/>
      <c r="SUJ840" s="399"/>
      <c r="SUK840" s="399"/>
      <c r="SUL840" s="399"/>
      <c r="SUM840" s="399"/>
      <c r="SUN840" s="399"/>
      <c r="SUO840" s="399"/>
      <c r="SUP840" s="399"/>
      <c r="SUQ840" s="399"/>
      <c r="SUR840" s="399"/>
      <c r="SUS840" s="399"/>
      <c r="SUT840" s="399"/>
      <c r="SUU840" s="399"/>
      <c r="SUV840" s="399"/>
      <c r="SUW840" s="399"/>
      <c r="SUX840" s="399"/>
      <c r="SUY840" s="399"/>
      <c r="SUZ840" s="399"/>
      <c r="SVA840" s="399"/>
      <c r="SVB840" s="399"/>
      <c r="SVC840" s="399"/>
      <c r="SVD840" s="399"/>
      <c r="SVE840" s="399"/>
      <c r="SVF840" s="399"/>
      <c r="SVG840" s="399"/>
      <c r="SVH840" s="399"/>
      <c r="SVI840" s="399"/>
      <c r="SVJ840" s="399"/>
      <c r="SVK840" s="399"/>
      <c r="SVL840" s="399"/>
      <c r="SVM840" s="399"/>
      <c r="SVN840" s="399"/>
      <c r="SVO840" s="399"/>
      <c r="SVP840" s="399"/>
      <c r="SVQ840" s="399"/>
      <c r="SVR840" s="399"/>
      <c r="SVS840" s="399"/>
      <c r="SVT840" s="399"/>
      <c r="SVU840" s="399"/>
      <c r="SVV840" s="399"/>
      <c r="SVW840" s="399"/>
      <c r="SVX840" s="399"/>
      <c r="SVY840" s="399"/>
      <c r="SVZ840" s="399"/>
      <c r="SWA840" s="399"/>
      <c r="SWB840" s="399"/>
      <c r="SWC840" s="399"/>
      <c r="SWD840" s="399"/>
      <c r="SWE840" s="399"/>
      <c r="SWF840" s="399"/>
      <c r="SWG840" s="399"/>
      <c r="SWH840" s="399"/>
      <c r="SWI840" s="399"/>
      <c r="SWJ840" s="399"/>
      <c r="SWK840" s="399"/>
      <c r="SWL840" s="399"/>
      <c r="SWM840" s="399"/>
      <c r="SWN840" s="399"/>
      <c r="SWO840" s="399"/>
      <c r="SWP840" s="399"/>
      <c r="SWQ840" s="399"/>
      <c r="SWR840" s="399"/>
      <c r="SWS840" s="399"/>
      <c r="SWT840" s="399"/>
      <c r="SWU840" s="399"/>
      <c r="SWV840" s="399"/>
      <c r="SWW840" s="399"/>
      <c r="SWX840" s="399"/>
      <c r="SWY840" s="399"/>
      <c r="SWZ840" s="399"/>
      <c r="SXA840" s="399"/>
      <c r="SXB840" s="399"/>
      <c r="SXC840" s="399"/>
      <c r="SXD840" s="399"/>
      <c r="SXE840" s="399"/>
      <c r="SXF840" s="399"/>
      <c r="SXG840" s="399"/>
      <c r="SXH840" s="399"/>
      <c r="SXI840" s="399"/>
      <c r="SXJ840" s="399"/>
      <c r="SXK840" s="399"/>
      <c r="SXL840" s="399"/>
      <c r="SXM840" s="399"/>
      <c r="SXN840" s="399"/>
      <c r="SXO840" s="399"/>
      <c r="SXP840" s="399"/>
      <c r="SXQ840" s="399"/>
      <c r="SXR840" s="399"/>
      <c r="SXS840" s="399"/>
      <c r="SXT840" s="399"/>
      <c r="SXU840" s="399"/>
      <c r="SXV840" s="399"/>
      <c r="SXW840" s="399"/>
      <c r="SXX840" s="399"/>
      <c r="SXY840" s="399"/>
      <c r="SXZ840" s="399"/>
      <c r="SYA840" s="399"/>
      <c r="SYB840" s="399"/>
      <c r="SYC840" s="399"/>
      <c r="SYD840" s="399"/>
      <c r="SYE840" s="399"/>
      <c r="SYF840" s="399"/>
      <c r="SYG840" s="399"/>
      <c r="SYH840" s="399"/>
      <c r="SYI840" s="399"/>
      <c r="SYJ840" s="399"/>
      <c r="SYK840" s="399"/>
      <c r="SYL840" s="399"/>
      <c r="SYM840" s="399"/>
      <c r="SYN840" s="399"/>
      <c r="SYO840" s="399"/>
      <c r="SYP840" s="399"/>
      <c r="SYQ840" s="399"/>
      <c r="SYR840" s="399"/>
      <c r="SYS840" s="399"/>
      <c r="SYT840" s="399"/>
      <c r="SYU840" s="399"/>
      <c r="SYV840" s="399"/>
      <c r="SYW840" s="399"/>
      <c r="SYX840" s="399"/>
      <c r="SYY840" s="399"/>
      <c r="SYZ840" s="399"/>
      <c r="SZA840" s="399"/>
      <c r="SZB840" s="399"/>
      <c r="SZC840" s="399"/>
      <c r="SZD840" s="399"/>
      <c r="SZE840" s="399"/>
      <c r="SZF840" s="399"/>
      <c r="SZG840" s="399"/>
      <c r="SZH840" s="399"/>
      <c r="SZI840" s="399"/>
      <c r="SZJ840" s="399"/>
      <c r="SZK840" s="399"/>
      <c r="SZL840" s="399"/>
      <c r="SZM840" s="399"/>
      <c r="SZN840" s="399"/>
      <c r="SZO840" s="399"/>
      <c r="SZP840" s="399"/>
      <c r="SZQ840" s="399"/>
      <c r="SZR840" s="399"/>
      <c r="SZS840" s="399"/>
      <c r="SZT840" s="399"/>
      <c r="SZU840" s="399"/>
      <c r="SZV840" s="399"/>
      <c r="SZW840" s="399"/>
      <c r="SZX840" s="399"/>
      <c r="SZY840" s="399"/>
      <c r="SZZ840" s="399"/>
      <c r="TAA840" s="399"/>
      <c r="TAB840" s="399"/>
      <c r="TAC840" s="399"/>
      <c r="TAD840" s="399"/>
      <c r="TAE840" s="399"/>
      <c r="TAF840" s="399"/>
      <c r="TAG840" s="399"/>
      <c r="TAH840" s="399"/>
      <c r="TAI840" s="399"/>
      <c r="TAJ840" s="399"/>
      <c r="TAK840" s="399"/>
      <c r="TAL840" s="399"/>
      <c r="TAM840" s="399"/>
      <c r="TAN840" s="399"/>
      <c r="TAO840" s="399"/>
      <c r="TAP840" s="399"/>
      <c r="TAQ840" s="399"/>
      <c r="TAR840" s="399"/>
      <c r="TAS840" s="399"/>
      <c r="TAT840" s="399"/>
      <c r="TAU840" s="399"/>
      <c r="TAV840" s="399"/>
      <c r="TAW840" s="399"/>
      <c r="TAX840" s="399"/>
      <c r="TAY840" s="399"/>
      <c r="TAZ840" s="399"/>
      <c r="TBA840" s="399"/>
      <c r="TBB840" s="399"/>
      <c r="TBC840" s="399"/>
      <c r="TBD840" s="399"/>
      <c r="TBE840" s="399"/>
      <c r="TBF840" s="399"/>
      <c r="TBG840" s="399"/>
      <c r="TBH840" s="399"/>
      <c r="TBI840" s="399"/>
      <c r="TBJ840" s="399"/>
      <c r="TBK840" s="399"/>
      <c r="TBL840" s="399"/>
      <c r="TBM840" s="399"/>
      <c r="TBN840" s="399"/>
      <c r="TBO840" s="399"/>
      <c r="TBP840" s="399"/>
      <c r="TBQ840" s="399"/>
      <c r="TBR840" s="399"/>
      <c r="TBS840" s="399"/>
      <c r="TBT840" s="399"/>
      <c r="TBU840" s="399"/>
      <c r="TBV840" s="399"/>
      <c r="TBW840" s="399"/>
      <c r="TBX840" s="399"/>
      <c r="TBY840" s="399"/>
      <c r="TBZ840" s="399"/>
      <c r="TCA840" s="399"/>
      <c r="TCB840" s="399"/>
      <c r="TCC840" s="399"/>
      <c r="TCD840" s="399"/>
      <c r="TCE840" s="399"/>
      <c r="TCF840" s="399"/>
      <c r="TCG840" s="399"/>
      <c r="TCH840" s="399"/>
      <c r="TCI840" s="399"/>
      <c r="TCJ840" s="399"/>
      <c r="TCK840" s="399"/>
      <c r="TCL840" s="399"/>
      <c r="TCM840" s="399"/>
      <c r="TCN840" s="399"/>
      <c r="TCO840" s="399"/>
      <c r="TCP840" s="399"/>
      <c r="TCQ840" s="399"/>
      <c r="TCR840" s="399"/>
      <c r="TCS840" s="399"/>
      <c r="TCT840" s="399"/>
      <c r="TCU840" s="399"/>
      <c r="TCV840" s="399"/>
      <c r="TCW840" s="399"/>
      <c r="TCX840" s="399"/>
      <c r="TCY840" s="399"/>
      <c r="TCZ840" s="399"/>
      <c r="TDA840" s="399"/>
      <c r="TDB840" s="399"/>
      <c r="TDC840" s="399"/>
      <c r="TDD840" s="399"/>
      <c r="TDE840" s="399"/>
      <c r="TDF840" s="399"/>
      <c r="TDG840" s="399"/>
      <c r="TDH840" s="399"/>
      <c r="TDI840" s="399"/>
      <c r="TDJ840" s="399"/>
      <c r="TDK840" s="399"/>
      <c r="TDL840" s="399"/>
      <c r="TDM840" s="399"/>
      <c r="TDN840" s="399"/>
      <c r="TDO840" s="399"/>
      <c r="TDP840" s="399"/>
      <c r="TDQ840" s="399"/>
      <c r="TDR840" s="399"/>
      <c r="TDS840" s="399"/>
      <c r="TDT840" s="399"/>
      <c r="TDU840" s="399"/>
      <c r="TDV840" s="399"/>
      <c r="TDW840" s="399"/>
      <c r="TDX840" s="399"/>
      <c r="TDY840" s="399"/>
      <c r="TDZ840" s="399"/>
      <c r="TEA840" s="399"/>
      <c r="TEB840" s="399"/>
      <c r="TEC840" s="399"/>
      <c r="TED840" s="399"/>
      <c r="TEE840" s="399"/>
      <c r="TEF840" s="399"/>
      <c r="TEG840" s="399"/>
      <c r="TEH840" s="399"/>
      <c r="TEI840" s="399"/>
      <c r="TEJ840" s="399"/>
      <c r="TEK840" s="399"/>
      <c r="TEL840" s="399"/>
      <c r="TEM840" s="399"/>
      <c r="TEN840" s="399"/>
      <c r="TEO840" s="399"/>
      <c r="TEP840" s="399"/>
      <c r="TEQ840" s="399"/>
      <c r="TER840" s="399"/>
      <c r="TES840" s="399"/>
      <c r="TET840" s="399"/>
      <c r="TEU840" s="399"/>
      <c r="TEV840" s="399"/>
      <c r="TEW840" s="399"/>
      <c r="TEX840" s="399"/>
      <c r="TEY840" s="399"/>
      <c r="TEZ840" s="399"/>
      <c r="TFA840" s="399"/>
      <c r="TFB840" s="399"/>
      <c r="TFC840" s="399"/>
      <c r="TFD840" s="399"/>
      <c r="TFE840" s="399"/>
      <c r="TFF840" s="399"/>
      <c r="TFG840" s="399"/>
      <c r="TFH840" s="399"/>
      <c r="TFI840" s="399"/>
      <c r="TFJ840" s="399"/>
      <c r="TFK840" s="399"/>
      <c r="TFL840" s="399"/>
      <c r="TFM840" s="399"/>
      <c r="TFN840" s="399"/>
      <c r="TFO840" s="399"/>
      <c r="TFP840" s="399"/>
      <c r="TFQ840" s="399"/>
      <c r="TFR840" s="399"/>
      <c r="TFS840" s="399"/>
      <c r="TFT840" s="399"/>
      <c r="TFU840" s="399"/>
      <c r="TFV840" s="399"/>
      <c r="TFW840" s="399"/>
      <c r="TFX840" s="399"/>
      <c r="TFY840" s="399"/>
      <c r="TFZ840" s="399"/>
      <c r="TGA840" s="399"/>
      <c r="TGB840" s="399"/>
      <c r="TGC840" s="399"/>
      <c r="TGD840" s="399"/>
      <c r="TGE840" s="399"/>
      <c r="TGF840" s="399"/>
      <c r="TGG840" s="399"/>
      <c r="TGH840" s="399"/>
      <c r="TGI840" s="399"/>
      <c r="TGJ840" s="399"/>
      <c r="TGK840" s="399"/>
      <c r="TGL840" s="399"/>
      <c r="TGM840" s="399"/>
      <c r="TGN840" s="399"/>
      <c r="TGO840" s="399"/>
      <c r="TGP840" s="399"/>
      <c r="TGQ840" s="399"/>
      <c r="TGR840" s="399"/>
      <c r="TGS840" s="399"/>
      <c r="TGT840" s="399"/>
      <c r="TGU840" s="399"/>
      <c r="TGV840" s="399"/>
      <c r="TGW840" s="399"/>
      <c r="TGX840" s="399"/>
      <c r="TGY840" s="399"/>
      <c r="TGZ840" s="399"/>
      <c r="THA840" s="399"/>
      <c r="THB840" s="399"/>
      <c r="THC840" s="399"/>
      <c r="THD840" s="399"/>
      <c r="THE840" s="399"/>
      <c r="THF840" s="399"/>
      <c r="THG840" s="399"/>
      <c r="THH840" s="399"/>
      <c r="THI840" s="399"/>
      <c r="THJ840" s="399"/>
      <c r="THK840" s="399"/>
      <c r="THL840" s="399"/>
      <c r="THM840" s="399"/>
      <c r="THN840" s="399"/>
      <c r="THO840" s="399"/>
      <c r="THP840" s="399"/>
      <c r="THQ840" s="399"/>
      <c r="THR840" s="399"/>
      <c r="THS840" s="399"/>
      <c r="THT840" s="399"/>
      <c r="THU840" s="399"/>
      <c r="THV840" s="399"/>
      <c r="THW840" s="399"/>
      <c r="THX840" s="399"/>
      <c r="THY840" s="399"/>
      <c r="THZ840" s="399"/>
      <c r="TIA840" s="399"/>
      <c r="TIB840" s="399"/>
      <c r="TIC840" s="399"/>
      <c r="TID840" s="399"/>
      <c r="TIE840" s="399"/>
      <c r="TIF840" s="399"/>
      <c r="TIG840" s="399"/>
      <c r="TIH840" s="399"/>
      <c r="TII840" s="399"/>
      <c r="TIJ840" s="399"/>
      <c r="TIK840" s="399"/>
      <c r="TIL840" s="399"/>
      <c r="TIM840" s="399"/>
      <c r="TIN840" s="399"/>
      <c r="TIO840" s="399"/>
      <c r="TIP840" s="399"/>
      <c r="TIQ840" s="399"/>
      <c r="TIR840" s="399"/>
      <c r="TIS840" s="399"/>
      <c r="TIT840" s="399"/>
      <c r="TIU840" s="399"/>
      <c r="TIV840" s="399"/>
      <c r="TIW840" s="399"/>
      <c r="TIX840" s="399"/>
      <c r="TIY840" s="399"/>
      <c r="TIZ840" s="399"/>
      <c r="TJA840" s="399"/>
      <c r="TJB840" s="399"/>
      <c r="TJC840" s="399"/>
      <c r="TJD840" s="399"/>
      <c r="TJE840" s="399"/>
      <c r="TJF840" s="399"/>
      <c r="TJG840" s="399"/>
      <c r="TJH840" s="399"/>
      <c r="TJI840" s="399"/>
      <c r="TJJ840" s="399"/>
      <c r="TJK840" s="399"/>
      <c r="TJL840" s="399"/>
      <c r="TJM840" s="399"/>
      <c r="TJN840" s="399"/>
      <c r="TJO840" s="399"/>
      <c r="TJP840" s="399"/>
      <c r="TJQ840" s="399"/>
      <c r="TJR840" s="399"/>
      <c r="TJS840" s="399"/>
      <c r="TJT840" s="399"/>
      <c r="TJU840" s="399"/>
      <c r="TJV840" s="399"/>
      <c r="TJW840" s="399"/>
      <c r="TJX840" s="399"/>
      <c r="TJY840" s="399"/>
      <c r="TJZ840" s="399"/>
      <c r="TKA840" s="399"/>
      <c r="TKB840" s="399"/>
      <c r="TKC840" s="399"/>
      <c r="TKD840" s="399"/>
      <c r="TKE840" s="399"/>
      <c r="TKF840" s="399"/>
      <c r="TKG840" s="399"/>
      <c r="TKH840" s="399"/>
      <c r="TKI840" s="399"/>
      <c r="TKJ840" s="399"/>
      <c r="TKK840" s="399"/>
      <c r="TKL840" s="399"/>
      <c r="TKM840" s="399"/>
      <c r="TKN840" s="399"/>
      <c r="TKO840" s="399"/>
      <c r="TKP840" s="399"/>
      <c r="TKQ840" s="399"/>
      <c r="TKR840" s="399"/>
      <c r="TKS840" s="399"/>
      <c r="TKT840" s="399"/>
      <c r="TKU840" s="399"/>
      <c r="TKV840" s="399"/>
      <c r="TKW840" s="399"/>
      <c r="TKX840" s="399"/>
      <c r="TKY840" s="399"/>
      <c r="TKZ840" s="399"/>
      <c r="TLA840" s="399"/>
      <c r="TLB840" s="399"/>
      <c r="TLC840" s="399"/>
      <c r="TLD840" s="399"/>
      <c r="TLE840" s="399"/>
      <c r="TLF840" s="399"/>
      <c r="TLG840" s="399"/>
      <c r="TLH840" s="399"/>
      <c r="TLI840" s="399"/>
      <c r="TLJ840" s="399"/>
      <c r="TLK840" s="399"/>
      <c r="TLL840" s="399"/>
      <c r="TLM840" s="399"/>
      <c r="TLN840" s="399"/>
      <c r="TLO840" s="399"/>
      <c r="TLP840" s="399"/>
      <c r="TLQ840" s="399"/>
      <c r="TLR840" s="399"/>
      <c r="TLS840" s="399"/>
      <c r="TLT840" s="399"/>
      <c r="TLU840" s="399"/>
      <c r="TLV840" s="399"/>
      <c r="TLW840" s="399"/>
      <c r="TLX840" s="399"/>
      <c r="TLY840" s="399"/>
      <c r="TLZ840" s="399"/>
      <c r="TMA840" s="399"/>
      <c r="TMB840" s="399"/>
      <c r="TMC840" s="399"/>
      <c r="TMD840" s="399"/>
      <c r="TME840" s="399"/>
      <c r="TMF840" s="399"/>
      <c r="TMG840" s="399"/>
      <c r="TMH840" s="399"/>
      <c r="TMI840" s="399"/>
      <c r="TMJ840" s="399"/>
      <c r="TMK840" s="399"/>
      <c r="TML840" s="399"/>
      <c r="TMM840" s="399"/>
      <c r="TMN840" s="399"/>
      <c r="TMO840" s="399"/>
      <c r="TMP840" s="399"/>
      <c r="TMQ840" s="399"/>
      <c r="TMR840" s="399"/>
      <c r="TMS840" s="399"/>
      <c r="TMT840" s="399"/>
      <c r="TMU840" s="399"/>
      <c r="TMV840" s="399"/>
      <c r="TMW840" s="399"/>
      <c r="TMX840" s="399"/>
      <c r="TMY840" s="399"/>
      <c r="TMZ840" s="399"/>
      <c r="TNA840" s="399"/>
      <c r="TNB840" s="399"/>
      <c r="TNC840" s="399"/>
      <c r="TND840" s="399"/>
      <c r="TNE840" s="399"/>
      <c r="TNF840" s="399"/>
      <c r="TNG840" s="399"/>
      <c r="TNH840" s="399"/>
      <c r="TNI840" s="399"/>
      <c r="TNJ840" s="399"/>
      <c r="TNK840" s="399"/>
      <c r="TNL840" s="399"/>
      <c r="TNM840" s="399"/>
      <c r="TNN840" s="399"/>
      <c r="TNO840" s="399"/>
      <c r="TNP840" s="399"/>
      <c r="TNQ840" s="399"/>
      <c r="TNR840" s="399"/>
      <c r="TNS840" s="399"/>
      <c r="TNT840" s="399"/>
      <c r="TNU840" s="399"/>
      <c r="TNV840" s="399"/>
      <c r="TNW840" s="399"/>
      <c r="TNX840" s="399"/>
      <c r="TNY840" s="399"/>
      <c r="TNZ840" s="399"/>
      <c r="TOA840" s="399"/>
      <c r="TOB840" s="399"/>
      <c r="TOC840" s="399"/>
      <c r="TOD840" s="399"/>
      <c r="TOE840" s="399"/>
      <c r="TOF840" s="399"/>
      <c r="TOG840" s="399"/>
      <c r="TOH840" s="399"/>
      <c r="TOI840" s="399"/>
      <c r="TOJ840" s="399"/>
      <c r="TOK840" s="399"/>
      <c r="TOL840" s="399"/>
      <c r="TOM840" s="399"/>
      <c r="TON840" s="399"/>
      <c r="TOO840" s="399"/>
      <c r="TOP840" s="399"/>
      <c r="TOQ840" s="399"/>
      <c r="TOR840" s="399"/>
      <c r="TOS840" s="399"/>
      <c r="TOT840" s="399"/>
      <c r="TOU840" s="399"/>
      <c r="TOV840" s="399"/>
      <c r="TOW840" s="399"/>
      <c r="TOX840" s="399"/>
      <c r="TOY840" s="399"/>
      <c r="TOZ840" s="399"/>
      <c r="TPA840" s="399"/>
      <c r="TPB840" s="399"/>
      <c r="TPC840" s="399"/>
      <c r="TPD840" s="399"/>
      <c r="TPE840" s="399"/>
      <c r="TPF840" s="399"/>
      <c r="TPG840" s="399"/>
      <c r="TPH840" s="399"/>
      <c r="TPI840" s="399"/>
      <c r="TPJ840" s="399"/>
      <c r="TPK840" s="399"/>
      <c r="TPL840" s="399"/>
      <c r="TPM840" s="399"/>
      <c r="TPN840" s="399"/>
      <c r="TPO840" s="399"/>
      <c r="TPP840" s="399"/>
      <c r="TPQ840" s="399"/>
      <c r="TPR840" s="399"/>
      <c r="TPS840" s="399"/>
      <c r="TPT840" s="399"/>
      <c r="TPU840" s="399"/>
      <c r="TPV840" s="399"/>
      <c r="TPW840" s="399"/>
      <c r="TPX840" s="399"/>
      <c r="TPY840" s="399"/>
      <c r="TPZ840" s="399"/>
      <c r="TQA840" s="399"/>
      <c r="TQB840" s="399"/>
      <c r="TQC840" s="399"/>
      <c r="TQD840" s="399"/>
      <c r="TQE840" s="399"/>
      <c r="TQF840" s="399"/>
      <c r="TQG840" s="399"/>
      <c r="TQH840" s="399"/>
      <c r="TQI840" s="399"/>
      <c r="TQJ840" s="399"/>
      <c r="TQK840" s="399"/>
      <c r="TQL840" s="399"/>
      <c r="TQM840" s="399"/>
      <c r="TQN840" s="399"/>
      <c r="TQO840" s="399"/>
      <c r="TQP840" s="399"/>
      <c r="TQQ840" s="399"/>
      <c r="TQR840" s="399"/>
      <c r="TQS840" s="399"/>
      <c r="TQT840" s="399"/>
      <c r="TQU840" s="399"/>
      <c r="TQV840" s="399"/>
      <c r="TQW840" s="399"/>
      <c r="TQX840" s="399"/>
      <c r="TQY840" s="399"/>
      <c r="TQZ840" s="399"/>
      <c r="TRA840" s="399"/>
      <c r="TRB840" s="399"/>
      <c r="TRC840" s="399"/>
      <c r="TRD840" s="399"/>
      <c r="TRE840" s="399"/>
      <c r="TRF840" s="399"/>
      <c r="TRG840" s="399"/>
      <c r="TRH840" s="399"/>
      <c r="TRI840" s="399"/>
      <c r="TRJ840" s="399"/>
      <c r="TRK840" s="399"/>
      <c r="TRL840" s="399"/>
      <c r="TRM840" s="399"/>
      <c r="TRN840" s="399"/>
      <c r="TRO840" s="399"/>
      <c r="TRP840" s="399"/>
      <c r="TRQ840" s="399"/>
      <c r="TRR840" s="399"/>
      <c r="TRS840" s="399"/>
      <c r="TRT840" s="399"/>
      <c r="TRU840" s="399"/>
      <c r="TRV840" s="399"/>
      <c r="TRW840" s="399"/>
      <c r="TRX840" s="399"/>
      <c r="TRY840" s="399"/>
      <c r="TRZ840" s="399"/>
      <c r="TSA840" s="399"/>
      <c r="TSB840" s="399"/>
      <c r="TSC840" s="399"/>
      <c r="TSD840" s="399"/>
      <c r="TSE840" s="399"/>
      <c r="TSF840" s="399"/>
      <c r="TSG840" s="399"/>
      <c r="TSH840" s="399"/>
      <c r="TSI840" s="399"/>
      <c r="TSJ840" s="399"/>
      <c r="TSK840" s="399"/>
      <c r="TSL840" s="399"/>
      <c r="TSM840" s="399"/>
      <c r="TSN840" s="399"/>
      <c r="TSO840" s="399"/>
      <c r="TSP840" s="399"/>
      <c r="TSQ840" s="399"/>
      <c r="TSR840" s="399"/>
      <c r="TSS840" s="399"/>
      <c r="TST840" s="399"/>
      <c r="TSU840" s="399"/>
      <c r="TSV840" s="399"/>
      <c r="TSW840" s="399"/>
      <c r="TSX840" s="399"/>
      <c r="TSY840" s="399"/>
      <c r="TSZ840" s="399"/>
      <c r="TTA840" s="399"/>
      <c r="TTB840" s="399"/>
      <c r="TTC840" s="399"/>
      <c r="TTD840" s="399"/>
      <c r="TTE840" s="399"/>
      <c r="TTF840" s="399"/>
      <c r="TTG840" s="399"/>
      <c r="TTH840" s="399"/>
      <c r="TTI840" s="399"/>
      <c r="TTJ840" s="399"/>
      <c r="TTK840" s="399"/>
      <c r="TTL840" s="399"/>
      <c r="TTM840" s="399"/>
      <c r="TTN840" s="399"/>
      <c r="TTO840" s="399"/>
      <c r="TTP840" s="399"/>
      <c r="TTQ840" s="399"/>
      <c r="TTR840" s="399"/>
      <c r="TTS840" s="399"/>
      <c r="TTT840" s="399"/>
      <c r="TTU840" s="399"/>
      <c r="TTV840" s="399"/>
      <c r="TTW840" s="399"/>
      <c r="TTX840" s="399"/>
      <c r="TTY840" s="399"/>
      <c r="TTZ840" s="399"/>
      <c r="TUA840" s="399"/>
      <c r="TUB840" s="399"/>
      <c r="TUC840" s="399"/>
      <c r="TUD840" s="399"/>
      <c r="TUE840" s="399"/>
      <c r="TUF840" s="399"/>
      <c r="TUG840" s="399"/>
      <c r="TUH840" s="399"/>
      <c r="TUI840" s="399"/>
      <c r="TUJ840" s="399"/>
      <c r="TUK840" s="399"/>
      <c r="TUL840" s="399"/>
      <c r="TUM840" s="399"/>
      <c r="TUN840" s="399"/>
      <c r="TUO840" s="399"/>
      <c r="TUP840" s="399"/>
      <c r="TUQ840" s="399"/>
      <c r="TUR840" s="399"/>
      <c r="TUS840" s="399"/>
      <c r="TUT840" s="399"/>
      <c r="TUU840" s="399"/>
      <c r="TUV840" s="399"/>
      <c r="TUW840" s="399"/>
      <c r="TUX840" s="399"/>
      <c r="TUY840" s="399"/>
      <c r="TUZ840" s="399"/>
      <c r="TVA840" s="399"/>
      <c r="TVB840" s="399"/>
      <c r="TVC840" s="399"/>
      <c r="TVD840" s="399"/>
      <c r="TVE840" s="399"/>
      <c r="TVF840" s="399"/>
      <c r="TVG840" s="399"/>
      <c r="TVH840" s="399"/>
      <c r="TVI840" s="399"/>
      <c r="TVJ840" s="399"/>
      <c r="TVK840" s="399"/>
      <c r="TVL840" s="399"/>
      <c r="TVM840" s="399"/>
      <c r="TVN840" s="399"/>
      <c r="TVO840" s="399"/>
      <c r="TVP840" s="399"/>
      <c r="TVQ840" s="399"/>
      <c r="TVR840" s="399"/>
      <c r="TVS840" s="399"/>
      <c r="TVT840" s="399"/>
      <c r="TVU840" s="399"/>
      <c r="TVV840" s="399"/>
      <c r="TVW840" s="399"/>
      <c r="TVX840" s="399"/>
      <c r="TVY840" s="399"/>
      <c r="TVZ840" s="399"/>
      <c r="TWA840" s="399"/>
      <c r="TWB840" s="399"/>
      <c r="TWC840" s="399"/>
      <c r="TWD840" s="399"/>
      <c r="TWE840" s="399"/>
      <c r="TWF840" s="399"/>
      <c r="TWG840" s="399"/>
      <c r="TWH840" s="399"/>
      <c r="TWI840" s="399"/>
      <c r="TWJ840" s="399"/>
      <c r="TWK840" s="399"/>
      <c r="TWL840" s="399"/>
      <c r="TWM840" s="399"/>
      <c r="TWN840" s="399"/>
      <c r="TWO840" s="399"/>
      <c r="TWP840" s="399"/>
      <c r="TWQ840" s="399"/>
      <c r="TWR840" s="399"/>
      <c r="TWS840" s="399"/>
      <c r="TWT840" s="399"/>
      <c r="TWU840" s="399"/>
      <c r="TWV840" s="399"/>
      <c r="TWW840" s="399"/>
      <c r="TWX840" s="399"/>
      <c r="TWY840" s="399"/>
      <c r="TWZ840" s="399"/>
      <c r="TXA840" s="399"/>
      <c r="TXB840" s="399"/>
      <c r="TXC840" s="399"/>
      <c r="TXD840" s="399"/>
      <c r="TXE840" s="399"/>
      <c r="TXF840" s="399"/>
      <c r="TXG840" s="399"/>
      <c r="TXH840" s="399"/>
      <c r="TXI840" s="399"/>
      <c r="TXJ840" s="399"/>
      <c r="TXK840" s="399"/>
      <c r="TXL840" s="399"/>
      <c r="TXM840" s="399"/>
      <c r="TXN840" s="399"/>
      <c r="TXO840" s="399"/>
      <c r="TXP840" s="399"/>
      <c r="TXQ840" s="399"/>
      <c r="TXR840" s="399"/>
      <c r="TXS840" s="399"/>
      <c r="TXT840" s="399"/>
      <c r="TXU840" s="399"/>
      <c r="TXV840" s="399"/>
      <c r="TXW840" s="399"/>
      <c r="TXX840" s="399"/>
      <c r="TXY840" s="399"/>
      <c r="TXZ840" s="399"/>
      <c r="TYA840" s="399"/>
      <c r="TYB840" s="399"/>
      <c r="TYC840" s="399"/>
      <c r="TYD840" s="399"/>
      <c r="TYE840" s="399"/>
      <c r="TYF840" s="399"/>
      <c r="TYG840" s="399"/>
      <c r="TYH840" s="399"/>
      <c r="TYI840" s="399"/>
      <c r="TYJ840" s="399"/>
      <c r="TYK840" s="399"/>
      <c r="TYL840" s="399"/>
      <c r="TYM840" s="399"/>
      <c r="TYN840" s="399"/>
      <c r="TYO840" s="399"/>
      <c r="TYP840" s="399"/>
      <c r="TYQ840" s="399"/>
      <c r="TYR840" s="399"/>
      <c r="TYS840" s="399"/>
      <c r="TYT840" s="399"/>
      <c r="TYU840" s="399"/>
      <c r="TYV840" s="399"/>
      <c r="TYW840" s="399"/>
      <c r="TYX840" s="399"/>
      <c r="TYY840" s="399"/>
      <c r="TYZ840" s="399"/>
      <c r="TZA840" s="399"/>
      <c r="TZB840" s="399"/>
      <c r="TZC840" s="399"/>
      <c r="TZD840" s="399"/>
      <c r="TZE840" s="399"/>
      <c r="TZF840" s="399"/>
      <c r="TZG840" s="399"/>
      <c r="TZH840" s="399"/>
      <c r="TZI840" s="399"/>
      <c r="TZJ840" s="399"/>
      <c r="TZK840" s="399"/>
      <c r="TZL840" s="399"/>
      <c r="TZM840" s="399"/>
      <c r="TZN840" s="399"/>
      <c r="TZO840" s="399"/>
      <c r="TZP840" s="399"/>
      <c r="TZQ840" s="399"/>
      <c r="TZR840" s="399"/>
      <c r="TZS840" s="399"/>
      <c r="TZT840" s="399"/>
      <c r="TZU840" s="399"/>
      <c r="TZV840" s="399"/>
      <c r="TZW840" s="399"/>
      <c r="TZX840" s="399"/>
      <c r="TZY840" s="399"/>
      <c r="TZZ840" s="399"/>
      <c r="UAA840" s="399"/>
      <c r="UAB840" s="399"/>
      <c r="UAC840" s="399"/>
      <c r="UAD840" s="399"/>
      <c r="UAE840" s="399"/>
      <c r="UAF840" s="399"/>
      <c r="UAG840" s="399"/>
      <c r="UAH840" s="399"/>
      <c r="UAI840" s="399"/>
      <c r="UAJ840" s="399"/>
      <c r="UAK840" s="399"/>
      <c r="UAL840" s="399"/>
      <c r="UAM840" s="399"/>
      <c r="UAN840" s="399"/>
      <c r="UAO840" s="399"/>
      <c r="UAP840" s="399"/>
      <c r="UAQ840" s="399"/>
      <c r="UAR840" s="399"/>
      <c r="UAS840" s="399"/>
      <c r="UAT840" s="399"/>
      <c r="UAU840" s="399"/>
      <c r="UAV840" s="399"/>
      <c r="UAW840" s="399"/>
      <c r="UAX840" s="399"/>
      <c r="UAY840" s="399"/>
      <c r="UAZ840" s="399"/>
      <c r="UBA840" s="399"/>
      <c r="UBB840" s="399"/>
      <c r="UBC840" s="399"/>
      <c r="UBD840" s="399"/>
      <c r="UBE840" s="399"/>
      <c r="UBF840" s="399"/>
      <c r="UBG840" s="399"/>
      <c r="UBH840" s="399"/>
      <c r="UBI840" s="399"/>
      <c r="UBJ840" s="399"/>
      <c r="UBK840" s="399"/>
      <c r="UBL840" s="399"/>
      <c r="UBM840" s="399"/>
      <c r="UBN840" s="399"/>
      <c r="UBO840" s="399"/>
      <c r="UBP840" s="399"/>
      <c r="UBQ840" s="399"/>
      <c r="UBR840" s="399"/>
      <c r="UBS840" s="399"/>
      <c r="UBT840" s="399"/>
      <c r="UBU840" s="399"/>
      <c r="UBV840" s="399"/>
      <c r="UBW840" s="399"/>
      <c r="UBX840" s="399"/>
      <c r="UBY840" s="399"/>
      <c r="UBZ840" s="399"/>
      <c r="UCA840" s="399"/>
      <c r="UCB840" s="399"/>
      <c r="UCC840" s="399"/>
      <c r="UCD840" s="399"/>
      <c r="UCE840" s="399"/>
      <c r="UCF840" s="399"/>
      <c r="UCG840" s="399"/>
      <c r="UCH840" s="399"/>
      <c r="UCI840" s="399"/>
      <c r="UCJ840" s="399"/>
      <c r="UCK840" s="399"/>
      <c r="UCL840" s="399"/>
      <c r="UCM840" s="399"/>
      <c r="UCN840" s="399"/>
      <c r="UCO840" s="399"/>
      <c r="UCP840" s="399"/>
      <c r="UCQ840" s="399"/>
      <c r="UCR840" s="399"/>
      <c r="UCS840" s="399"/>
      <c r="UCT840" s="399"/>
      <c r="UCU840" s="399"/>
      <c r="UCV840" s="399"/>
      <c r="UCW840" s="399"/>
      <c r="UCX840" s="399"/>
      <c r="UCY840" s="399"/>
      <c r="UCZ840" s="399"/>
      <c r="UDA840" s="399"/>
      <c r="UDB840" s="399"/>
      <c r="UDC840" s="399"/>
      <c r="UDD840" s="399"/>
      <c r="UDE840" s="399"/>
      <c r="UDF840" s="399"/>
      <c r="UDG840" s="399"/>
      <c r="UDH840" s="399"/>
      <c r="UDI840" s="399"/>
      <c r="UDJ840" s="399"/>
      <c r="UDK840" s="399"/>
      <c r="UDL840" s="399"/>
      <c r="UDM840" s="399"/>
      <c r="UDN840" s="399"/>
      <c r="UDO840" s="399"/>
      <c r="UDP840" s="399"/>
      <c r="UDQ840" s="399"/>
      <c r="UDR840" s="399"/>
      <c r="UDS840" s="399"/>
      <c r="UDT840" s="399"/>
      <c r="UDU840" s="399"/>
      <c r="UDV840" s="399"/>
      <c r="UDW840" s="399"/>
      <c r="UDX840" s="399"/>
      <c r="UDY840" s="399"/>
      <c r="UDZ840" s="399"/>
      <c r="UEA840" s="399"/>
      <c r="UEB840" s="399"/>
      <c r="UEC840" s="399"/>
      <c r="UED840" s="399"/>
      <c r="UEE840" s="399"/>
      <c r="UEF840" s="399"/>
      <c r="UEG840" s="399"/>
      <c r="UEH840" s="399"/>
      <c r="UEI840" s="399"/>
      <c r="UEJ840" s="399"/>
      <c r="UEK840" s="399"/>
      <c r="UEL840" s="399"/>
      <c r="UEM840" s="399"/>
      <c r="UEN840" s="399"/>
      <c r="UEO840" s="399"/>
      <c r="UEP840" s="399"/>
      <c r="UEQ840" s="399"/>
      <c r="UER840" s="399"/>
      <c r="UES840" s="399"/>
      <c r="UET840" s="399"/>
      <c r="UEU840" s="399"/>
      <c r="UEV840" s="399"/>
      <c r="UEW840" s="399"/>
      <c r="UEX840" s="399"/>
      <c r="UEY840" s="399"/>
      <c r="UEZ840" s="399"/>
      <c r="UFA840" s="399"/>
      <c r="UFB840" s="399"/>
      <c r="UFC840" s="399"/>
      <c r="UFD840" s="399"/>
      <c r="UFE840" s="399"/>
      <c r="UFF840" s="399"/>
      <c r="UFG840" s="399"/>
      <c r="UFH840" s="399"/>
      <c r="UFI840" s="399"/>
      <c r="UFJ840" s="399"/>
      <c r="UFK840" s="399"/>
      <c r="UFL840" s="399"/>
      <c r="UFM840" s="399"/>
      <c r="UFN840" s="399"/>
      <c r="UFO840" s="399"/>
      <c r="UFP840" s="399"/>
      <c r="UFQ840" s="399"/>
      <c r="UFR840" s="399"/>
      <c r="UFS840" s="399"/>
      <c r="UFT840" s="399"/>
      <c r="UFU840" s="399"/>
      <c r="UFV840" s="399"/>
      <c r="UFW840" s="399"/>
      <c r="UFX840" s="399"/>
      <c r="UFY840" s="399"/>
      <c r="UFZ840" s="399"/>
      <c r="UGA840" s="399"/>
      <c r="UGB840" s="399"/>
      <c r="UGC840" s="399"/>
      <c r="UGD840" s="399"/>
      <c r="UGE840" s="399"/>
      <c r="UGF840" s="399"/>
      <c r="UGG840" s="399"/>
      <c r="UGH840" s="399"/>
      <c r="UGI840" s="399"/>
      <c r="UGJ840" s="399"/>
      <c r="UGK840" s="399"/>
      <c r="UGL840" s="399"/>
      <c r="UGM840" s="399"/>
      <c r="UGN840" s="399"/>
      <c r="UGO840" s="399"/>
      <c r="UGP840" s="399"/>
      <c r="UGQ840" s="399"/>
      <c r="UGR840" s="399"/>
      <c r="UGS840" s="399"/>
      <c r="UGT840" s="399"/>
      <c r="UGU840" s="399"/>
      <c r="UGV840" s="399"/>
      <c r="UGW840" s="399"/>
      <c r="UGX840" s="399"/>
      <c r="UGY840" s="399"/>
      <c r="UGZ840" s="399"/>
      <c r="UHA840" s="399"/>
      <c r="UHB840" s="399"/>
      <c r="UHC840" s="399"/>
      <c r="UHD840" s="399"/>
      <c r="UHE840" s="399"/>
      <c r="UHF840" s="399"/>
      <c r="UHG840" s="399"/>
      <c r="UHH840" s="399"/>
      <c r="UHI840" s="399"/>
      <c r="UHJ840" s="399"/>
      <c r="UHK840" s="399"/>
      <c r="UHL840" s="399"/>
      <c r="UHM840" s="399"/>
      <c r="UHN840" s="399"/>
      <c r="UHO840" s="399"/>
      <c r="UHP840" s="399"/>
      <c r="UHQ840" s="399"/>
      <c r="UHR840" s="399"/>
      <c r="UHS840" s="399"/>
      <c r="UHT840" s="399"/>
      <c r="UHU840" s="399"/>
      <c r="UHV840" s="399"/>
      <c r="UHW840" s="399"/>
      <c r="UHX840" s="399"/>
      <c r="UHY840" s="399"/>
      <c r="UHZ840" s="399"/>
      <c r="UIA840" s="399"/>
      <c r="UIB840" s="399"/>
      <c r="UIC840" s="399"/>
      <c r="UID840" s="399"/>
      <c r="UIE840" s="399"/>
      <c r="UIF840" s="399"/>
      <c r="UIG840" s="399"/>
      <c r="UIH840" s="399"/>
      <c r="UII840" s="399"/>
      <c r="UIJ840" s="399"/>
      <c r="UIK840" s="399"/>
      <c r="UIL840" s="399"/>
      <c r="UIM840" s="399"/>
      <c r="UIN840" s="399"/>
      <c r="UIO840" s="399"/>
      <c r="UIP840" s="399"/>
      <c r="UIQ840" s="399"/>
      <c r="UIR840" s="399"/>
      <c r="UIS840" s="399"/>
      <c r="UIT840" s="399"/>
      <c r="UIU840" s="399"/>
      <c r="UIV840" s="399"/>
      <c r="UIW840" s="399"/>
      <c r="UIX840" s="399"/>
      <c r="UIY840" s="399"/>
      <c r="UIZ840" s="399"/>
      <c r="UJA840" s="399"/>
      <c r="UJB840" s="399"/>
      <c r="UJC840" s="399"/>
      <c r="UJD840" s="399"/>
      <c r="UJE840" s="399"/>
      <c r="UJF840" s="399"/>
      <c r="UJG840" s="399"/>
      <c r="UJH840" s="399"/>
      <c r="UJI840" s="399"/>
      <c r="UJJ840" s="399"/>
      <c r="UJK840" s="399"/>
      <c r="UJL840" s="399"/>
      <c r="UJM840" s="399"/>
      <c r="UJN840" s="399"/>
      <c r="UJO840" s="399"/>
      <c r="UJP840" s="399"/>
      <c r="UJQ840" s="399"/>
      <c r="UJR840" s="399"/>
      <c r="UJS840" s="399"/>
      <c r="UJT840" s="399"/>
      <c r="UJU840" s="399"/>
      <c r="UJV840" s="399"/>
      <c r="UJW840" s="399"/>
      <c r="UJX840" s="399"/>
      <c r="UJY840" s="399"/>
      <c r="UJZ840" s="399"/>
      <c r="UKA840" s="399"/>
      <c r="UKB840" s="399"/>
      <c r="UKC840" s="399"/>
      <c r="UKD840" s="399"/>
      <c r="UKE840" s="399"/>
      <c r="UKF840" s="399"/>
      <c r="UKG840" s="399"/>
      <c r="UKH840" s="399"/>
      <c r="UKI840" s="399"/>
      <c r="UKJ840" s="399"/>
      <c r="UKK840" s="399"/>
      <c r="UKL840" s="399"/>
      <c r="UKM840" s="399"/>
      <c r="UKN840" s="399"/>
      <c r="UKO840" s="399"/>
      <c r="UKP840" s="399"/>
      <c r="UKQ840" s="399"/>
      <c r="UKR840" s="399"/>
      <c r="UKS840" s="399"/>
      <c r="UKT840" s="399"/>
      <c r="UKU840" s="399"/>
      <c r="UKV840" s="399"/>
      <c r="UKW840" s="399"/>
      <c r="UKX840" s="399"/>
      <c r="UKY840" s="399"/>
      <c r="UKZ840" s="399"/>
      <c r="ULA840" s="399"/>
      <c r="ULB840" s="399"/>
      <c r="ULC840" s="399"/>
      <c r="ULD840" s="399"/>
      <c r="ULE840" s="399"/>
      <c r="ULF840" s="399"/>
      <c r="ULG840" s="399"/>
      <c r="ULH840" s="399"/>
      <c r="ULI840" s="399"/>
      <c r="ULJ840" s="399"/>
      <c r="ULK840" s="399"/>
      <c r="ULL840" s="399"/>
      <c r="ULM840" s="399"/>
      <c r="ULN840" s="399"/>
      <c r="ULO840" s="399"/>
      <c r="ULP840" s="399"/>
      <c r="ULQ840" s="399"/>
      <c r="ULR840" s="399"/>
      <c r="ULS840" s="399"/>
      <c r="ULT840" s="399"/>
      <c r="ULU840" s="399"/>
      <c r="ULV840" s="399"/>
      <c r="ULW840" s="399"/>
      <c r="ULX840" s="399"/>
      <c r="ULY840" s="399"/>
      <c r="ULZ840" s="399"/>
      <c r="UMA840" s="399"/>
      <c r="UMB840" s="399"/>
      <c r="UMC840" s="399"/>
      <c r="UMD840" s="399"/>
      <c r="UME840" s="399"/>
      <c r="UMF840" s="399"/>
      <c r="UMG840" s="399"/>
      <c r="UMH840" s="399"/>
      <c r="UMI840" s="399"/>
      <c r="UMJ840" s="399"/>
      <c r="UMK840" s="399"/>
      <c r="UML840" s="399"/>
      <c r="UMM840" s="399"/>
      <c r="UMN840" s="399"/>
      <c r="UMO840" s="399"/>
      <c r="UMP840" s="399"/>
      <c r="UMQ840" s="399"/>
      <c r="UMR840" s="399"/>
      <c r="UMS840" s="399"/>
      <c r="UMT840" s="399"/>
      <c r="UMU840" s="399"/>
      <c r="UMV840" s="399"/>
      <c r="UMW840" s="399"/>
      <c r="UMX840" s="399"/>
      <c r="UMY840" s="399"/>
      <c r="UMZ840" s="399"/>
      <c r="UNA840" s="399"/>
      <c r="UNB840" s="399"/>
      <c r="UNC840" s="399"/>
      <c r="UND840" s="399"/>
      <c r="UNE840" s="399"/>
      <c r="UNF840" s="399"/>
      <c r="UNG840" s="399"/>
      <c r="UNH840" s="399"/>
      <c r="UNI840" s="399"/>
      <c r="UNJ840" s="399"/>
      <c r="UNK840" s="399"/>
      <c r="UNL840" s="399"/>
      <c r="UNM840" s="399"/>
      <c r="UNN840" s="399"/>
      <c r="UNO840" s="399"/>
      <c r="UNP840" s="399"/>
      <c r="UNQ840" s="399"/>
      <c r="UNR840" s="399"/>
      <c r="UNS840" s="399"/>
      <c r="UNT840" s="399"/>
      <c r="UNU840" s="399"/>
      <c r="UNV840" s="399"/>
      <c r="UNW840" s="399"/>
      <c r="UNX840" s="399"/>
      <c r="UNY840" s="399"/>
      <c r="UNZ840" s="399"/>
      <c r="UOA840" s="399"/>
      <c r="UOB840" s="399"/>
      <c r="UOC840" s="399"/>
      <c r="UOD840" s="399"/>
      <c r="UOE840" s="399"/>
      <c r="UOF840" s="399"/>
      <c r="UOG840" s="399"/>
      <c r="UOH840" s="399"/>
      <c r="UOI840" s="399"/>
      <c r="UOJ840" s="399"/>
      <c r="UOK840" s="399"/>
      <c r="UOL840" s="399"/>
      <c r="UOM840" s="399"/>
      <c r="UON840" s="399"/>
      <c r="UOO840" s="399"/>
      <c r="UOP840" s="399"/>
      <c r="UOQ840" s="399"/>
      <c r="UOR840" s="399"/>
      <c r="UOS840" s="399"/>
      <c r="UOT840" s="399"/>
      <c r="UOU840" s="399"/>
      <c r="UOV840" s="399"/>
      <c r="UOW840" s="399"/>
      <c r="UOX840" s="399"/>
      <c r="UOY840" s="399"/>
      <c r="UOZ840" s="399"/>
      <c r="UPA840" s="399"/>
      <c r="UPB840" s="399"/>
      <c r="UPC840" s="399"/>
      <c r="UPD840" s="399"/>
      <c r="UPE840" s="399"/>
      <c r="UPF840" s="399"/>
      <c r="UPG840" s="399"/>
      <c r="UPH840" s="399"/>
      <c r="UPI840" s="399"/>
      <c r="UPJ840" s="399"/>
      <c r="UPK840" s="399"/>
      <c r="UPL840" s="399"/>
      <c r="UPM840" s="399"/>
      <c r="UPN840" s="399"/>
      <c r="UPO840" s="399"/>
      <c r="UPP840" s="399"/>
      <c r="UPQ840" s="399"/>
      <c r="UPR840" s="399"/>
      <c r="UPS840" s="399"/>
      <c r="UPT840" s="399"/>
      <c r="UPU840" s="399"/>
      <c r="UPV840" s="399"/>
      <c r="UPW840" s="399"/>
      <c r="UPX840" s="399"/>
      <c r="UPY840" s="399"/>
      <c r="UPZ840" s="399"/>
      <c r="UQA840" s="399"/>
      <c r="UQB840" s="399"/>
      <c r="UQC840" s="399"/>
      <c r="UQD840" s="399"/>
      <c r="UQE840" s="399"/>
      <c r="UQF840" s="399"/>
      <c r="UQG840" s="399"/>
      <c r="UQH840" s="399"/>
      <c r="UQI840" s="399"/>
      <c r="UQJ840" s="399"/>
      <c r="UQK840" s="399"/>
      <c r="UQL840" s="399"/>
      <c r="UQM840" s="399"/>
      <c r="UQN840" s="399"/>
      <c r="UQO840" s="399"/>
      <c r="UQP840" s="399"/>
      <c r="UQQ840" s="399"/>
      <c r="UQR840" s="399"/>
      <c r="UQS840" s="399"/>
      <c r="UQT840" s="399"/>
      <c r="UQU840" s="399"/>
      <c r="UQV840" s="399"/>
      <c r="UQW840" s="399"/>
      <c r="UQX840" s="399"/>
      <c r="UQY840" s="399"/>
      <c r="UQZ840" s="399"/>
      <c r="URA840" s="399"/>
      <c r="URB840" s="399"/>
      <c r="URC840" s="399"/>
      <c r="URD840" s="399"/>
      <c r="URE840" s="399"/>
      <c r="URF840" s="399"/>
      <c r="URG840" s="399"/>
      <c r="URH840" s="399"/>
      <c r="URI840" s="399"/>
      <c r="URJ840" s="399"/>
      <c r="URK840" s="399"/>
      <c r="URL840" s="399"/>
      <c r="URM840" s="399"/>
      <c r="URN840" s="399"/>
      <c r="URO840" s="399"/>
      <c r="URP840" s="399"/>
      <c r="URQ840" s="399"/>
      <c r="URR840" s="399"/>
      <c r="URS840" s="399"/>
      <c r="URT840" s="399"/>
      <c r="URU840" s="399"/>
      <c r="URV840" s="399"/>
      <c r="URW840" s="399"/>
      <c r="URX840" s="399"/>
      <c r="URY840" s="399"/>
      <c r="URZ840" s="399"/>
      <c r="USA840" s="399"/>
      <c r="USB840" s="399"/>
      <c r="USC840" s="399"/>
      <c r="USD840" s="399"/>
      <c r="USE840" s="399"/>
      <c r="USF840" s="399"/>
      <c r="USG840" s="399"/>
      <c r="USH840" s="399"/>
      <c r="USI840" s="399"/>
      <c r="USJ840" s="399"/>
      <c r="USK840" s="399"/>
      <c r="USL840" s="399"/>
      <c r="USM840" s="399"/>
      <c r="USN840" s="399"/>
      <c r="USO840" s="399"/>
      <c r="USP840" s="399"/>
      <c r="USQ840" s="399"/>
      <c r="USR840" s="399"/>
      <c r="USS840" s="399"/>
      <c r="UST840" s="399"/>
      <c r="USU840" s="399"/>
      <c r="USV840" s="399"/>
      <c r="USW840" s="399"/>
      <c r="USX840" s="399"/>
      <c r="USY840" s="399"/>
      <c r="USZ840" s="399"/>
      <c r="UTA840" s="399"/>
      <c r="UTB840" s="399"/>
      <c r="UTC840" s="399"/>
      <c r="UTD840" s="399"/>
      <c r="UTE840" s="399"/>
      <c r="UTF840" s="399"/>
      <c r="UTG840" s="399"/>
      <c r="UTH840" s="399"/>
      <c r="UTI840" s="399"/>
      <c r="UTJ840" s="399"/>
      <c r="UTK840" s="399"/>
      <c r="UTL840" s="399"/>
      <c r="UTM840" s="399"/>
      <c r="UTN840" s="399"/>
      <c r="UTO840" s="399"/>
      <c r="UTP840" s="399"/>
      <c r="UTQ840" s="399"/>
      <c r="UTR840" s="399"/>
      <c r="UTS840" s="399"/>
      <c r="UTT840" s="399"/>
      <c r="UTU840" s="399"/>
      <c r="UTV840" s="399"/>
      <c r="UTW840" s="399"/>
      <c r="UTX840" s="399"/>
      <c r="UTY840" s="399"/>
      <c r="UTZ840" s="399"/>
      <c r="UUA840" s="399"/>
      <c r="UUB840" s="399"/>
      <c r="UUC840" s="399"/>
      <c r="UUD840" s="399"/>
      <c r="UUE840" s="399"/>
      <c r="UUF840" s="399"/>
      <c r="UUG840" s="399"/>
      <c r="UUH840" s="399"/>
      <c r="UUI840" s="399"/>
      <c r="UUJ840" s="399"/>
      <c r="UUK840" s="399"/>
      <c r="UUL840" s="399"/>
      <c r="UUM840" s="399"/>
      <c r="UUN840" s="399"/>
      <c r="UUO840" s="399"/>
      <c r="UUP840" s="399"/>
      <c r="UUQ840" s="399"/>
      <c r="UUR840" s="399"/>
      <c r="UUS840" s="399"/>
      <c r="UUT840" s="399"/>
      <c r="UUU840" s="399"/>
      <c r="UUV840" s="399"/>
      <c r="UUW840" s="399"/>
      <c r="UUX840" s="399"/>
      <c r="UUY840" s="399"/>
      <c r="UUZ840" s="399"/>
      <c r="UVA840" s="399"/>
      <c r="UVB840" s="399"/>
      <c r="UVC840" s="399"/>
      <c r="UVD840" s="399"/>
      <c r="UVE840" s="399"/>
      <c r="UVF840" s="399"/>
      <c r="UVG840" s="399"/>
      <c r="UVH840" s="399"/>
      <c r="UVI840" s="399"/>
      <c r="UVJ840" s="399"/>
      <c r="UVK840" s="399"/>
      <c r="UVL840" s="399"/>
      <c r="UVM840" s="399"/>
      <c r="UVN840" s="399"/>
      <c r="UVO840" s="399"/>
      <c r="UVP840" s="399"/>
      <c r="UVQ840" s="399"/>
      <c r="UVR840" s="399"/>
      <c r="UVS840" s="399"/>
      <c r="UVT840" s="399"/>
      <c r="UVU840" s="399"/>
      <c r="UVV840" s="399"/>
      <c r="UVW840" s="399"/>
      <c r="UVX840" s="399"/>
      <c r="UVY840" s="399"/>
      <c r="UVZ840" s="399"/>
      <c r="UWA840" s="399"/>
      <c r="UWB840" s="399"/>
      <c r="UWC840" s="399"/>
      <c r="UWD840" s="399"/>
      <c r="UWE840" s="399"/>
      <c r="UWF840" s="399"/>
      <c r="UWG840" s="399"/>
      <c r="UWH840" s="399"/>
      <c r="UWI840" s="399"/>
      <c r="UWJ840" s="399"/>
      <c r="UWK840" s="399"/>
      <c r="UWL840" s="399"/>
      <c r="UWM840" s="399"/>
      <c r="UWN840" s="399"/>
      <c r="UWO840" s="399"/>
      <c r="UWP840" s="399"/>
      <c r="UWQ840" s="399"/>
      <c r="UWR840" s="399"/>
      <c r="UWS840" s="399"/>
      <c r="UWT840" s="399"/>
      <c r="UWU840" s="399"/>
      <c r="UWV840" s="399"/>
      <c r="UWW840" s="399"/>
      <c r="UWX840" s="399"/>
      <c r="UWY840" s="399"/>
      <c r="UWZ840" s="399"/>
      <c r="UXA840" s="399"/>
      <c r="UXB840" s="399"/>
      <c r="UXC840" s="399"/>
      <c r="UXD840" s="399"/>
      <c r="UXE840" s="399"/>
      <c r="UXF840" s="399"/>
      <c r="UXG840" s="399"/>
      <c r="UXH840" s="399"/>
      <c r="UXI840" s="399"/>
      <c r="UXJ840" s="399"/>
      <c r="UXK840" s="399"/>
      <c r="UXL840" s="399"/>
      <c r="UXM840" s="399"/>
      <c r="UXN840" s="399"/>
      <c r="UXO840" s="399"/>
      <c r="UXP840" s="399"/>
      <c r="UXQ840" s="399"/>
      <c r="UXR840" s="399"/>
      <c r="UXS840" s="399"/>
      <c r="UXT840" s="399"/>
      <c r="UXU840" s="399"/>
      <c r="UXV840" s="399"/>
      <c r="UXW840" s="399"/>
      <c r="UXX840" s="399"/>
      <c r="UXY840" s="399"/>
      <c r="UXZ840" s="399"/>
      <c r="UYA840" s="399"/>
      <c r="UYB840" s="399"/>
      <c r="UYC840" s="399"/>
      <c r="UYD840" s="399"/>
      <c r="UYE840" s="399"/>
      <c r="UYF840" s="399"/>
      <c r="UYG840" s="399"/>
      <c r="UYH840" s="399"/>
      <c r="UYI840" s="399"/>
      <c r="UYJ840" s="399"/>
      <c r="UYK840" s="399"/>
      <c r="UYL840" s="399"/>
      <c r="UYM840" s="399"/>
      <c r="UYN840" s="399"/>
      <c r="UYO840" s="399"/>
      <c r="UYP840" s="399"/>
      <c r="UYQ840" s="399"/>
      <c r="UYR840" s="399"/>
      <c r="UYS840" s="399"/>
      <c r="UYT840" s="399"/>
      <c r="UYU840" s="399"/>
      <c r="UYV840" s="399"/>
      <c r="UYW840" s="399"/>
      <c r="UYX840" s="399"/>
      <c r="UYY840" s="399"/>
      <c r="UYZ840" s="399"/>
      <c r="UZA840" s="399"/>
      <c r="UZB840" s="399"/>
      <c r="UZC840" s="399"/>
      <c r="UZD840" s="399"/>
      <c r="UZE840" s="399"/>
      <c r="UZF840" s="399"/>
      <c r="UZG840" s="399"/>
      <c r="UZH840" s="399"/>
      <c r="UZI840" s="399"/>
      <c r="UZJ840" s="399"/>
      <c r="UZK840" s="399"/>
      <c r="UZL840" s="399"/>
      <c r="UZM840" s="399"/>
      <c r="UZN840" s="399"/>
      <c r="UZO840" s="399"/>
      <c r="UZP840" s="399"/>
      <c r="UZQ840" s="399"/>
      <c r="UZR840" s="399"/>
      <c r="UZS840" s="399"/>
      <c r="UZT840" s="399"/>
      <c r="UZU840" s="399"/>
      <c r="UZV840" s="399"/>
      <c r="UZW840" s="399"/>
      <c r="UZX840" s="399"/>
      <c r="UZY840" s="399"/>
      <c r="UZZ840" s="399"/>
      <c r="VAA840" s="399"/>
      <c r="VAB840" s="399"/>
      <c r="VAC840" s="399"/>
      <c r="VAD840" s="399"/>
      <c r="VAE840" s="399"/>
      <c r="VAF840" s="399"/>
      <c r="VAG840" s="399"/>
      <c r="VAH840" s="399"/>
      <c r="VAI840" s="399"/>
      <c r="VAJ840" s="399"/>
      <c r="VAK840" s="399"/>
      <c r="VAL840" s="399"/>
      <c r="VAM840" s="399"/>
      <c r="VAN840" s="399"/>
      <c r="VAO840" s="399"/>
      <c r="VAP840" s="399"/>
      <c r="VAQ840" s="399"/>
      <c r="VAR840" s="399"/>
      <c r="VAS840" s="399"/>
      <c r="VAT840" s="399"/>
      <c r="VAU840" s="399"/>
      <c r="VAV840" s="399"/>
      <c r="VAW840" s="399"/>
      <c r="VAX840" s="399"/>
      <c r="VAY840" s="399"/>
      <c r="VAZ840" s="399"/>
      <c r="VBA840" s="399"/>
      <c r="VBB840" s="399"/>
      <c r="VBC840" s="399"/>
      <c r="VBD840" s="399"/>
      <c r="VBE840" s="399"/>
      <c r="VBF840" s="399"/>
      <c r="VBG840" s="399"/>
      <c r="VBH840" s="399"/>
      <c r="VBI840" s="399"/>
      <c r="VBJ840" s="399"/>
      <c r="VBK840" s="399"/>
      <c r="VBL840" s="399"/>
      <c r="VBM840" s="399"/>
      <c r="VBN840" s="399"/>
      <c r="VBO840" s="399"/>
      <c r="VBP840" s="399"/>
      <c r="VBQ840" s="399"/>
      <c r="VBR840" s="399"/>
      <c r="VBS840" s="399"/>
      <c r="VBT840" s="399"/>
      <c r="VBU840" s="399"/>
      <c r="VBV840" s="399"/>
      <c r="VBW840" s="399"/>
      <c r="VBX840" s="399"/>
      <c r="VBY840" s="399"/>
      <c r="VBZ840" s="399"/>
      <c r="VCA840" s="399"/>
      <c r="VCB840" s="399"/>
      <c r="VCC840" s="399"/>
      <c r="VCD840" s="399"/>
      <c r="VCE840" s="399"/>
      <c r="VCF840" s="399"/>
      <c r="VCG840" s="399"/>
      <c r="VCH840" s="399"/>
      <c r="VCI840" s="399"/>
      <c r="VCJ840" s="399"/>
      <c r="VCK840" s="399"/>
      <c r="VCL840" s="399"/>
      <c r="VCM840" s="399"/>
      <c r="VCN840" s="399"/>
      <c r="VCO840" s="399"/>
      <c r="VCP840" s="399"/>
      <c r="VCQ840" s="399"/>
      <c r="VCR840" s="399"/>
      <c r="VCS840" s="399"/>
      <c r="VCT840" s="399"/>
      <c r="VCU840" s="399"/>
      <c r="VCV840" s="399"/>
      <c r="VCW840" s="399"/>
      <c r="VCX840" s="399"/>
      <c r="VCY840" s="399"/>
      <c r="VCZ840" s="399"/>
      <c r="VDA840" s="399"/>
      <c r="VDB840" s="399"/>
      <c r="VDC840" s="399"/>
      <c r="VDD840" s="399"/>
      <c r="VDE840" s="399"/>
      <c r="VDF840" s="399"/>
      <c r="VDG840" s="399"/>
      <c r="VDH840" s="399"/>
      <c r="VDI840" s="399"/>
      <c r="VDJ840" s="399"/>
      <c r="VDK840" s="399"/>
      <c r="VDL840" s="399"/>
      <c r="VDM840" s="399"/>
      <c r="VDN840" s="399"/>
      <c r="VDO840" s="399"/>
      <c r="VDP840" s="399"/>
      <c r="VDQ840" s="399"/>
      <c r="VDR840" s="399"/>
      <c r="VDS840" s="399"/>
      <c r="VDT840" s="399"/>
      <c r="VDU840" s="399"/>
      <c r="VDV840" s="399"/>
      <c r="VDW840" s="399"/>
      <c r="VDX840" s="399"/>
      <c r="VDY840" s="399"/>
      <c r="VDZ840" s="399"/>
      <c r="VEA840" s="399"/>
      <c r="VEB840" s="399"/>
      <c r="VEC840" s="399"/>
      <c r="VED840" s="399"/>
      <c r="VEE840" s="399"/>
      <c r="VEF840" s="399"/>
      <c r="VEG840" s="399"/>
      <c r="VEH840" s="399"/>
      <c r="VEI840" s="399"/>
      <c r="VEJ840" s="399"/>
      <c r="VEK840" s="399"/>
      <c r="VEL840" s="399"/>
      <c r="VEM840" s="399"/>
      <c r="VEN840" s="399"/>
      <c r="VEO840" s="399"/>
      <c r="VEP840" s="399"/>
      <c r="VEQ840" s="399"/>
      <c r="VER840" s="399"/>
      <c r="VES840" s="399"/>
      <c r="VET840" s="399"/>
      <c r="VEU840" s="399"/>
      <c r="VEV840" s="399"/>
      <c r="VEW840" s="399"/>
      <c r="VEX840" s="399"/>
      <c r="VEY840" s="399"/>
      <c r="VEZ840" s="399"/>
      <c r="VFA840" s="399"/>
      <c r="VFB840" s="399"/>
      <c r="VFC840" s="399"/>
      <c r="VFD840" s="399"/>
      <c r="VFE840" s="399"/>
      <c r="VFF840" s="399"/>
      <c r="VFG840" s="399"/>
      <c r="VFH840" s="399"/>
      <c r="VFI840" s="399"/>
      <c r="VFJ840" s="399"/>
      <c r="VFK840" s="399"/>
      <c r="VFL840" s="399"/>
      <c r="VFM840" s="399"/>
      <c r="VFN840" s="399"/>
      <c r="VFO840" s="399"/>
      <c r="VFP840" s="399"/>
      <c r="VFQ840" s="399"/>
      <c r="VFR840" s="399"/>
      <c r="VFS840" s="399"/>
      <c r="VFT840" s="399"/>
      <c r="VFU840" s="399"/>
      <c r="VFV840" s="399"/>
      <c r="VFW840" s="399"/>
      <c r="VFX840" s="399"/>
      <c r="VFY840" s="399"/>
      <c r="VFZ840" s="399"/>
      <c r="VGA840" s="399"/>
      <c r="VGB840" s="399"/>
      <c r="VGC840" s="399"/>
      <c r="VGD840" s="399"/>
      <c r="VGE840" s="399"/>
      <c r="VGF840" s="399"/>
      <c r="VGG840" s="399"/>
      <c r="VGH840" s="399"/>
      <c r="VGI840" s="399"/>
      <c r="VGJ840" s="399"/>
      <c r="VGK840" s="399"/>
      <c r="VGL840" s="399"/>
      <c r="VGM840" s="399"/>
      <c r="VGN840" s="399"/>
      <c r="VGO840" s="399"/>
      <c r="VGP840" s="399"/>
      <c r="VGQ840" s="399"/>
      <c r="VGR840" s="399"/>
      <c r="VGS840" s="399"/>
      <c r="VGT840" s="399"/>
      <c r="VGU840" s="399"/>
      <c r="VGV840" s="399"/>
      <c r="VGW840" s="399"/>
      <c r="VGX840" s="399"/>
      <c r="VGY840" s="399"/>
      <c r="VGZ840" s="399"/>
      <c r="VHA840" s="399"/>
      <c r="VHB840" s="399"/>
      <c r="VHC840" s="399"/>
      <c r="VHD840" s="399"/>
      <c r="VHE840" s="399"/>
      <c r="VHF840" s="399"/>
      <c r="VHG840" s="399"/>
      <c r="VHH840" s="399"/>
      <c r="VHI840" s="399"/>
      <c r="VHJ840" s="399"/>
      <c r="VHK840" s="399"/>
      <c r="VHL840" s="399"/>
      <c r="VHM840" s="399"/>
      <c r="VHN840" s="399"/>
      <c r="VHO840" s="399"/>
      <c r="VHP840" s="399"/>
      <c r="VHQ840" s="399"/>
      <c r="VHR840" s="399"/>
      <c r="VHS840" s="399"/>
      <c r="VHT840" s="399"/>
      <c r="VHU840" s="399"/>
      <c r="VHV840" s="399"/>
      <c r="VHW840" s="399"/>
      <c r="VHX840" s="399"/>
      <c r="VHY840" s="399"/>
      <c r="VHZ840" s="399"/>
      <c r="VIA840" s="399"/>
      <c r="VIB840" s="399"/>
      <c r="VIC840" s="399"/>
      <c r="VID840" s="399"/>
      <c r="VIE840" s="399"/>
      <c r="VIF840" s="399"/>
      <c r="VIG840" s="399"/>
      <c r="VIH840" s="399"/>
      <c r="VII840" s="399"/>
      <c r="VIJ840" s="399"/>
      <c r="VIK840" s="399"/>
      <c r="VIL840" s="399"/>
      <c r="VIM840" s="399"/>
      <c r="VIN840" s="399"/>
      <c r="VIO840" s="399"/>
      <c r="VIP840" s="399"/>
      <c r="VIQ840" s="399"/>
      <c r="VIR840" s="399"/>
      <c r="VIS840" s="399"/>
      <c r="VIT840" s="399"/>
      <c r="VIU840" s="399"/>
      <c r="VIV840" s="399"/>
      <c r="VIW840" s="399"/>
      <c r="VIX840" s="399"/>
      <c r="VIY840" s="399"/>
      <c r="VIZ840" s="399"/>
      <c r="VJA840" s="399"/>
      <c r="VJB840" s="399"/>
      <c r="VJC840" s="399"/>
      <c r="VJD840" s="399"/>
      <c r="VJE840" s="399"/>
      <c r="VJF840" s="399"/>
      <c r="VJG840" s="399"/>
      <c r="VJH840" s="399"/>
      <c r="VJI840" s="399"/>
      <c r="VJJ840" s="399"/>
      <c r="VJK840" s="399"/>
      <c r="VJL840" s="399"/>
      <c r="VJM840" s="399"/>
      <c r="VJN840" s="399"/>
      <c r="VJO840" s="399"/>
      <c r="VJP840" s="399"/>
      <c r="VJQ840" s="399"/>
      <c r="VJR840" s="399"/>
      <c r="VJS840" s="399"/>
      <c r="VJT840" s="399"/>
      <c r="VJU840" s="399"/>
      <c r="VJV840" s="399"/>
      <c r="VJW840" s="399"/>
      <c r="VJX840" s="399"/>
      <c r="VJY840" s="399"/>
      <c r="VJZ840" s="399"/>
      <c r="VKA840" s="399"/>
      <c r="VKB840" s="399"/>
      <c r="VKC840" s="399"/>
      <c r="VKD840" s="399"/>
      <c r="VKE840" s="399"/>
      <c r="VKF840" s="399"/>
      <c r="VKG840" s="399"/>
      <c r="VKH840" s="399"/>
      <c r="VKI840" s="399"/>
      <c r="VKJ840" s="399"/>
      <c r="VKK840" s="399"/>
      <c r="VKL840" s="399"/>
      <c r="VKM840" s="399"/>
      <c r="VKN840" s="399"/>
      <c r="VKO840" s="399"/>
      <c r="VKP840" s="399"/>
      <c r="VKQ840" s="399"/>
      <c r="VKR840" s="399"/>
      <c r="VKS840" s="399"/>
      <c r="VKT840" s="399"/>
      <c r="VKU840" s="399"/>
      <c r="VKV840" s="399"/>
      <c r="VKW840" s="399"/>
      <c r="VKX840" s="399"/>
      <c r="VKY840" s="399"/>
      <c r="VKZ840" s="399"/>
      <c r="VLA840" s="399"/>
      <c r="VLB840" s="399"/>
      <c r="VLC840" s="399"/>
      <c r="VLD840" s="399"/>
      <c r="VLE840" s="399"/>
      <c r="VLF840" s="399"/>
      <c r="VLG840" s="399"/>
      <c r="VLH840" s="399"/>
      <c r="VLI840" s="399"/>
      <c r="VLJ840" s="399"/>
      <c r="VLK840" s="399"/>
      <c r="VLL840" s="399"/>
      <c r="VLM840" s="399"/>
      <c r="VLN840" s="399"/>
      <c r="VLO840" s="399"/>
      <c r="VLP840" s="399"/>
      <c r="VLQ840" s="399"/>
      <c r="VLR840" s="399"/>
      <c r="VLS840" s="399"/>
      <c r="VLT840" s="399"/>
      <c r="VLU840" s="399"/>
      <c r="VLV840" s="399"/>
      <c r="VLW840" s="399"/>
      <c r="VLX840" s="399"/>
      <c r="VLY840" s="399"/>
      <c r="VLZ840" s="399"/>
      <c r="VMA840" s="399"/>
      <c r="VMB840" s="399"/>
      <c r="VMC840" s="399"/>
      <c r="VMD840" s="399"/>
      <c r="VME840" s="399"/>
      <c r="VMF840" s="399"/>
      <c r="VMG840" s="399"/>
      <c r="VMH840" s="399"/>
      <c r="VMI840" s="399"/>
      <c r="VMJ840" s="399"/>
      <c r="VMK840" s="399"/>
      <c r="VML840" s="399"/>
      <c r="VMM840" s="399"/>
      <c r="VMN840" s="399"/>
      <c r="VMO840" s="399"/>
      <c r="VMP840" s="399"/>
      <c r="VMQ840" s="399"/>
      <c r="VMR840" s="399"/>
      <c r="VMS840" s="399"/>
      <c r="VMT840" s="399"/>
      <c r="VMU840" s="399"/>
      <c r="VMV840" s="399"/>
      <c r="VMW840" s="399"/>
      <c r="VMX840" s="399"/>
      <c r="VMY840" s="399"/>
      <c r="VMZ840" s="399"/>
      <c r="VNA840" s="399"/>
      <c r="VNB840" s="399"/>
      <c r="VNC840" s="399"/>
      <c r="VND840" s="399"/>
      <c r="VNE840" s="399"/>
      <c r="VNF840" s="399"/>
      <c r="VNG840" s="399"/>
      <c r="VNH840" s="399"/>
      <c r="VNI840" s="399"/>
      <c r="VNJ840" s="399"/>
      <c r="VNK840" s="399"/>
      <c r="VNL840" s="399"/>
      <c r="VNM840" s="399"/>
      <c r="VNN840" s="399"/>
      <c r="VNO840" s="399"/>
      <c r="VNP840" s="399"/>
      <c r="VNQ840" s="399"/>
      <c r="VNR840" s="399"/>
      <c r="VNS840" s="399"/>
      <c r="VNT840" s="399"/>
      <c r="VNU840" s="399"/>
      <c r="VNV840" s="399"/>
      <c r="VNW840" s="399"/>
      <c r="VNX840" s="399"/>
      <c r="VNY840" s="399"/>
      <c r="VNZ840" s="399"/>
      <c r="VOA840" s="399"/>
      <c r="VOB840" s="399"/>
      <c r="VOC840" s="399"/>
      <c r="VOD840" s="399"/>
      <c r="VOE840" s="399"/>
      <c r="VOF840" s="399"/>
      <c r="VOG840" s="399"/>
      <c r="VOH840" s="399"/>
      <c r="VOI840" s="399"/>
      <c r="VOJ840" s="399"/>
      <c r="VOK840" s="399"/>
      <c r="VOL840" s="399"/>
      <c r="VOM840" s="399"/>
      <c r="VON840" s="399"/>
      <c r="VOO840" s="399"/>
      <c r="VOP840" s="399"/>
      <c r="VOQ840" s="399"/>
      <c r="VOR840" s="399"/>
      <c r="VOS840" s="399"/>
      <c r="VOT840" s="399"/>
      <c r="VOU840" s="399"/>
      <c r="VOV840" s="399"/>
      <c r="VOW840" s="399"/>
      <c r="VOX840" s="399"/>
      <c r="VOY840" s="399"/>
      <c r="VOZ840" s="399"/>
      <c r="VPA840" s="399"/>
      <c r="VPB840" s="399"/>
      <c r="VPC840" s="399"/>
      <c r="VPD840" s="399"/>
      <c r="VPE840" s="399"/>
      <c r="VPF840" s="399"/>
      <c r="VPG840" s="399"/>
      <c r="VPH840" s="399"/>
      <c r="VPI840" s="399"/>
      <c r="VPJ840" s="399"/>
      <c r="VPK840" s="399"/>
      <c r="VPL840" s="399"/>
      <c r="VPM840" s="399"/>
      <c r="VPN840" s="399"/>
      <c r="VPO840" s="399"/>
      <c r="VPP840" s="399"/>
      <c r="VPQ840" s="399"/>
      <c r="VPR840" s="399"/>
      <c r="VPS840" s="399"/>
      <c r="VPT840" s="399"/>
      <c r="VPU840" s="399"/>
      <c r="VPV840" s="399"/>
      <c r="VPW840" s="399"/>
      <c r="VPX840" s="399"/>
      <c r="VPY840" s="399"/>
      <c r="VPZ840" s="399"/>
      <c r="VQA840" s="399"/>
      <c r="VQB840" s="399"/>
      <c r="VQC840" s="399"/>
      <c r="VQD840" s="399"/>
      <c r="VQE840" s="399"/>
      <c r="VQF840" s="399"/>
      <c r="VQG840" s="399"/>
      <c r="VQH840" s="399"/>
      <c r="VQI840" s="399"/>
      <c r="VQJ840" s="399"/>
      <c r="VQK840" s="399"/>
      <c r="VQL840" s="399"/>
      <c r="VQM840" s="399"/>
      <c r="VQN840" s="399"/>
      <c r="VQO840" s="399"/>
      <c r="VQP840" s="399"/>
      <c r="VQQ840" s="399"/>
      <c r="VQR840" s="399"/>
      <c r="VQS840" s="399"/>
      <c r="VQT840" s="399"/>
      <c r="VQU840" s="399"/>
      <c r="VQV840" s="399"/>
      <c r="VQW840" s="399"/>
      <c r="VQX840" s="399"/>
      <c r="VQY840" s="399"/>
      <c r="VQZ840" s="399"/>
      <c r="VRA840" s="399"/>
      <c r="VRB840" s="399"/>
      <c r="VRC840" s="399"/>
      <c r="VRD840" s="399"/>
      <c r="VRE840" s="399"/>
      <c r="VRF840" s="399"/>
      <c r="VRG840" s="399"/>
      <c r="VRH840" s="399"/>
      <c r="VRI840" s="399"/>
      <c r="VRJ840" s="399"/>
      <c r="VRK840" s="399"/>
      <c r="VRL840" s="399"/>
      <c r="VRM840" s="399"/>
      <c r="VRN840" s="399"/>
      <c r="VRO840" s="399"/>
      <c r="VRP840" s="399"/>
      <c r="VRQ840" s="399"/>
      <c r="VRR840" s="399"/>
      <c r="VRS840" s="399"/>
      <c r="VRT840" s="399"/>
      <c r="VRU840" s="399"/>
      <c r="VRV840" s="399"/>
      <c r="VRW840" s="399"/>
      <c r="VRX840" s="399"/>
      <c r="VRY840" s="399"/>
      <c r="VRZ840" s="399"/>
      <c r="VSA840" s="399"/>
      <c r="VSB840" s="399"/>
      <c r="VSC840" s="399"/>
      <c r="VSD840" s="399"/>
      <c r="VSE840" s="399"/>
      <c r="VSF840" s="399"/>
      <c r="VSG840" s="399"/>
      <c r="VSH840" s="399"/>
      <c r="VSI840" s="399"/>
      <c r="VSJ840" s="399"/>
      <c r="VSK840" s="399"/>
      <c r="VSL840" s="399"/>
      <c r="VSM840" s="399"/>
      <c r="VSN840" s="399"/>
      <c r="VSO840" s="399"/>
      <c r="VSP840" s="399"/>
      <c r="VSQ840" s="399"/>
      <c r="VSR840" s="399"/>
      <c r="VSS840" s="399"/>
      <c r="VST840" s="399"/>
      <c r="VSU840" s="399"/>
      <c r="VSV840" s="399"/>
      <c r="VSW840" s="399"/>
      <c r="VSX840" s="399"/>
      <c r="VSY840" s="399"/>
      <c r="VSZ840" s="399"/>
      <c r="VTA840" s="399"/>
      <c r="VTB840" s="399"/>
      <c r="VTC840" s="399"/>
      <c r="VTD840" s="399"/>
      <c r="VTE840" s="399"/>
      <c r="VTF840" s="399"/>
      <c r="VTG840" s="399"/>
      <c r="VTH840" s="399"/>
      <c r="VTI840" s="399"/>
      <c r="VTJ840" s="399"/>
      <c r="VTK840" s="399"/>
      <c r="VTL840" s="399"/>
      <c r="VTM840" s="399"/>
      <c r="VTN840" s="399"/>
      <c r="VTO840" s="399"/>
      <c r="VTP840" s="399"/>
      <c r="VTQ840" s="399"/>
      <c r="VTR840" s="399"/>
      <c r="VTS840" s="399"/>
      <c r="VTT840" s="399"/>
      <c r="VTU840" s="399"/>
      <c r="VTV840" s="399"/>
      <c r="VTW840" s="399"/>
      <c r="VTX840" s="399"/>
      <c r="VTY840" s="399"/>
      <c r="VTZ840" s="399"/>
      <c r="VUA840" s="399"/>
      <c r="VUB840" s="399"/>
      <c r="VUC840" s="399"/>
      <c r="VUD840" s="399"/>
      <c r="VUE840" s="399"/>
      <c r="VUF840" s="399"/>
      <c r="VUG840" s="399"/>
      <c r="VUH840" s="399"/>
      <c r="VUI840" s="399"/>
      <c r="VUJ840" s="399"/>
      <c r="VUK840" s="399"/>
      <c r="VUL840" s="399"/>
      <c r="VUM840" s="399"/>
      <c r="VUN840" s="399"/>
      <c r="VUO840" s="399"/>
      <c r="VUP840" s="399"/>
      <c r="VUQ840" s="399"/>
      <c r="VUR840" s="399"/>
      <c r="VUS840" s="399"/>
      <c r="VUT840" s="399"/>
      <c r="VUU840" s="399"/>
      <c r="VUV840" s="399"/>
      <c r="VUW840" s="399"/>
      <c r="VUX840" s="399"/>
      <c r="VUY840" s="399"/>
      <c r="VUZ840" s="399"/>
      <c r="VVA840" s="399"/>
      <c r="VVB840" s="399"/>
      <c r="VVC840" s="399"/>
      <c r="VVD840" s="399"/>
      <c r="VVE840" s="399"/>
      <c r="VVF840" s="399"/>
      <c r="VVG840" s="399"/>
      <c r="VVH840" s="399"/>
      <c r="VVI840" s="399"/>
      <c r="VVJ840" s="399"/>
      <c r="VVK840" s="399"/>
      <c r="VVL840" s="399"/>
      <c r="VVM840" s="399"/>
      <c r="VVN840" s="399"/>
      <c r="VVO840" s="399"/>
      <c r="VVP840" s="399"/>
      <c r="VVQ840" s="399"/>
      <c r="VVR840" s="399"/>
      <c r="VVS840" s="399"/>
      <c r="VVT840" s="399"/>
      <c r="VVU840" s="399"/>
      <c r="VVV840" s="399"/>
      <c r="VVW840" s="399"/>
      <c r="VVX840" s="399"/>
      <c r="VVY840" s="399"/>
      <c r="VVZ840" s="399"/>
      <c r="VWA840" s="399"/>
      <c r="VWB840" s="399"/>
      <c r="VWC840" s="399"/>
      <c r="VWD840" s="399"/>
      <c r="VWE840" s="399"/>
      <c r="VWF840" s="399"/>
      <c r="VWG840" s="399"/>
      <c r="VWH840" s="399"/>
      <c r="VWI840" s="399"/>
      <c r="VWJ840" s="399"/>
      <c r="VWK840" s="399"/>
      <c r="VWL840" s="399"/>
      <c r="VWM840" s="399"/>
      <c r="VWN840" s="399"/>
      <c r="VWO840" s="399"/>
      <c r="VWP840" s="399"/>
      <c r="VWQ840" s="399"/>
      <c r="VWR840" s="399"/>
      <c r="VWS840" s="399"/>
      <c r="VWT840" s="399"/>
      <c r="VWU840" s="399"/>
      <c r="VWV840" s="399"/>
      <c r="VWW840" s="399"/>
      <c r="VWX840" s="399"/>
      <c r="VWY840" s="399"/>
      <c r="VWZ840" s="399"/>
      <c r="VXA840" s="399"/>
      <c r="VXB840" s="399"/>
      <c r="VXC840" s="399"/>
      <c r="VXD840" s="399"/>
      <c r="VXE840" s="399"/>
      <c r="VXF840" s="399"/>
      <c r="VXG840" s="399"/>
      <c r="VXH840" s="399"/>
      <c r="VXI840" s="399"/>
      <c r="VXJ840" s="399"/>
      <c r="VXK840" s="399"/>
      <c r="VXL840" s="399"/>
      <c r="VXM840" s="399"/>
      <c r="VXN840" s="399"/>
      <c r="VXO840" s="399"/>
      <c r="VXP840" s="399"/>
      <c r="VXQ840" s="399"/>
      <c r="VXR840" s="399"/>
      <c r="VXS840" s="399"/>
      <c r="VXT840" s="399"/>
      <c r="VXU840" s="399"/>
      <c r="VXV840" s="399"/>
      <c r="VXW840" s="399"/>
      <c r="VXX840" s="399"/>
      <c r="VXY840" s="399"/>
      <c r="VXZ840" s="399"/>
      <c r="VYA840" s="399"/>
      <c r="VYB840" s="399"/>
      <c r="VYC840" s="399"/>
      <c r="VYD840" s="399"/>
      <c r="VYE840" s="399"/>
      <c r="VYF840" s="399"/>
      <c r="VYG840" s="399"/>
      <c r="VYH840" s="399"/>
      <c r="VYI840" s="399"/>
      <c r="VYJ840" s="399"/>
      <c r="VYK840" s="399"/>
      <c r="VYL840" s="399"/>
      <c r="VYM840" s="399"/>
      <c r="VYN840" s="399"/>
      <c r="VYO840" s="399"/>
      <c r="VYP840" s="399"/>
      <c r="VYQ840" s="399"/>
      <c r="VYR840" s="399"/>
      <c r="VYS840" s="399"/>
      <c r="VYT840" s="399"/>
      <c r="VYU840" s="399"/>
      <c r="VYV840" s="399"/>
      <c r="VYW840" s="399"/>
      <c r="VYX840" s="399"/>
      <c r="VYY840" s="399"/>
      <c r="VYZ840" s="399"/>
      <c r="VZA840" s="399"/>
      <c r="VZB840" s="399"/>
      <c r="VZC840" s="399"/>
      <c r="VZD840" s="399"/>
      <c r="VZE840" s="399"/>
      <c r="VZF840" s="399"/>
      <c r="VZG840" s="399"/>
      <c r="VZH840" s="399"/>
      <c r="VZI840" s="399"/>
      <c r="VZJ840" s="399"/>
      <c r="VZK840" s="399"/>
      <c r="VZL840" s="399"/>
      <c r="VZM840" s="399"/>
      <c r="VZN840" s="399"/>
      <c r="VZO840" s="399"/>
      <c r="VZP840" s="399"/>
      <c r="VZQ840" s="399"/>
      <c r="VZR840" s="399"/>
      <c r="VZS840" s="399"/>
      <c r="VZT840" s="399"/>
      <c r="VZU840" s="399"/>
      <c r="VZV840" s="399"/>
      <c r="VZW840" s="399"/>
      <c r="VZX840" s="399"/>
      <c r="VZY840" s="399"/>
      <c r="VZZ840" s="399"/>
      <c r="WAA840" s="399"/>
      <c r="WAB840" s="399"/>
      <c r="WAC840" s="399"/>
      <c r="WAD840" s="399"/>
      <c r="WAE840" s="399"/>
      <c r="WAF840" s="399"/>
      <c r="WAG840" s="399"/>
      <c r="WAH840" s="399"/>
      <c r="WAI840" s="399"/>
      <c r="WAJ840" s="399"/>
      <c r="WAK840" s="399"/>
      <c r="WAL840" s="399"/>
      <c r="WAM840" s="399"/>
      <c r="WAN840" s="399"/>
      <c r="WAO840" s="399"/>
      <c r="WAP840" s="399"/>
      <c r="WAQ840" s="399"/>
      <c r="WAR840" s="399"/>
      <c r="WAS840" s="399"/>
      <c r="WAT840" s="399"/>
      <c r="WAU840" s="399"/>
      <c r="WAV840" s="399"/>
      <c r="WAW840" s="399"/>
      <c r="WAX840" s="399"/>
      <c r="WAY840" s="399"/>
      <c r="WAZ840" s="399"/>
      <c r="WBA840" s="399"/>
      <c r="WBB840" s="399"/>
      <c r="WBC840" s="399"/>
      <c r="WBD840" s="399"/>
      <c r="WBE840" s="399"/>
      <c r="WBF840" s="399"/>
      <c r="WBG840" s="399"/>
      <c r="WBH840" s="399"/>
      <c r="WBI840" s="399"/>
      <c r="WBJ840" s="399"/>
      <c r="WBK840" s="399"/>
      <c r="WBL840" s="399"/>
      <c r="WBM840" s="399"/>
      <c r="WBN840" s="399"/>
      <c r="WBO840" s="399"/>
      <c r="WBP840" s="399"/>
      <c r="WBQ840" s="399"/>
      <c r="WBR840" s="399"/>
      <c r="WBS840" s="399"/>
      <c r="WBT840" s="399"/>
      <c r="WBU840" s="399"/>
      <c r="WBV840" s="399"/>
      <c r="WBW840" s="399"/>
      <c r="WBX840" s="399"/>
      <c r="WBY840" s="399"/>
      <c r="WBZ840" s="399"/>
      <c r="WCA840" s="399"/>
      <c r="WCB840" s="399"/>
      <c r="WCC840" s="399"/>
      <c r="WCD840" s="399"/>
      <c r="WCE840" s="399"/>
      <c r="WCF840" s="399"/>
      <c r="WCG840" s="399"/>
      <c r="WCH840" s="399"/>
      <c r="WCI840" s="399"/>
      <c r="WCJ840" s="399"/>
      <c r="WCK840" s="399"/>
      <c r="WCL840" s="399"/>
      <c r="WCM840" s="399"/>
      <c r="WCN840" s="399"/>
      <c r="WCO840" s="399"/>
      <c r="WCP840" s="399"/>
      <c r="WCQ840" s="399"/>
      <c r="WCR840" s="399"/>
      <c r="WCS840" s="399"/>
      <c r="WCT840" s="399"/>
      <c r="WCU840" s="399"/>
      <c r="WCV840" s="399"/>
      <c r="WCW840" s="399"/>
      <c r="WCX840" s="399"/>
      <c r="WCY840" s="399"/>
      <c r="WCZ840" s="399"/>
      <c r="WDA840" s="399"/>
      <c r="WDB840" s="399"/>
      <c r="WDC840" s="399"/>
      <c r="WDD840" s="399"/>
      <c r="WDE840" s="399"/>
      <c r="WDF840" s="399"/>
      <c r="WDG840" s="399"/>
      <c r="WDH840" s="399"/>
      <c r="WDI840" s="399"/>
      <c r="WDJ840" s="399"/>
      <c r="WDK840" s="399"/>
      <c r="WDL840" s="399"/>
      <c r="WDM840" s="399"/>
      <c r="WDN840" s="399"/>
      <c r="WDO840" s="399"/>
      <c r="WDP840" s="399"/>
      <c r="WDQ840" s="399"/>
      <c r="WDR840" s="399"/>
      <c r="WDS840" s="399"/>
      <c r="WDT840" s="399"/>
      <c r="WDU840" s="399"/>
      <c r="WDV840" s="399"/>
      <c r="WDW840" s="399"/>
      <c r="WDX840" s="399"/>
      <c r="WDY840" s="399"/>
      <c r="WDZ840" s="399"/>
      <c r="WEA840" s="399"/>
      <c r="WEB840" s="399"/>
      <c r="WEC840" s="399"/>
      <c r="WED840" s="399"/>
      <c r="WEE840" s="399"/>
      <c r="WEF840" s="399"/>
      <c r="WEG840" s="399"/>
      <c r="WEH840" s="399"/>
      <c r="WEI840" s="399"/>
      <c r="WEJ840" s="399"/>
      <c r="WEK840" s="399"/>
      <c r="WEL840" s="399"/>
      <c r="WEM840" s="399"/>
      <c r="WEN840" s="399"/>
      <c r="WEO840" s="399"/>
      <c r="WEP840" s="399"/>
      <c r="WEQ840" s="399"/>
      <c r="WER840" s="399"/>
      <c r="WES840" s="399"/>
      <c r="WET840" s="399"/>
      <c r="WEU840" s="399"/>
      <c r="WEV840" s="399"/>
      <c r="WEW840" s="399"/>
      <c r="WEX840" s="399"/>
      <c r="WEY840" s="399"/>
      <c r="WEZ840" s="399"/>
      <c r="WFA840" s="399"/>
      <c r="WFB840" s="399"/>
      <c r="WFC840" s="399"/>
      <c r="WFD840" s="399"/>
      <c r="WFE840" s="399"/>
      <c r="WFF840" s="399"/>
      <c r="WFG840" s="399"/>
      <c r="WFH840" s="399"/>
      <c r="WFI840" s="399"/>
      <c r="WFJ840" s="399"/>
      <c r="WFK840" s="399"/>
      <c r="WFL840" s="399"/>
      <c r="WFM840" s="399"/>
      <c r="WFN840" s="399"/>
      <c r="WFO840" s="399"/>
      <c r="WFP840" s="399"/>
      <c r="WFQ840" s="399"/>
      <c r="WFR840" s="399"/>
      <c r="WFS840" s="399"/>
      <c r="WFT840" s="399"/>
      <c r="WFU840" s="399"/>
      <c r="WFV840" s="399"/>
      <c r="WFW840" s="399"/>
      <c r="WFX840" s="399"/>
      <c r="WFY840" s="399"/>
      <c r="WFZ840" s="399"/>
      <c r="WGA840" s="399"/>
      <c r="WGB840" s="399"/>
      <c r="WGC840" s="399"/>
      <c r="WGD840" s="399"/>
      <c r="WGE840" s="399"/>
      <c r="WGF840" s="399"/>
      <c r="WGG840" s="399"/>
      <c r="WGH840" s="399"/>
      <c r="WGI840" s="399"/>
      <c r="WGJ840" s="399"/>
      <c r="WGK840" s="399"/>
      <c r="WGL840" s="399"/>
      <c r="WGM840" s="399"/>
      <c r="WGN840" s="399"/>
      <c r="WGO840" s="399"/>
      <c r="WGP840" s="399"/>
      <c r="WGQ840" s="399"/>
      <c r="WGR840" s="399"/>
      <c r="WGS840" s="399"/>
      <c r="WGT840" s="399"/>
      <c r="WGU840" s="399"/>
      <c r="WGV840" s="399"/>
      <c r="WGW840" s="399"/>
      <c r="WGX840" s="399"/>
      <c r="WGY840" s="399"/>
      <c r="WGZ840" s="399"/>
      <c r="WHA840" s="399"/>
      <c r="WHB840" s="399"/>
      <c r="WHC840" s="399"/>
      <c r="WHD840" s="399"/>
      <c r="WHE840" s="399"/>
      <c r="WHF840" s="399"/>
      <c r="WHG840" s="399"/>
      <c r="WHH840" s="399"/>
      <c r="WHI840" s="399"/>
      <c r="WHJ840" s="399"/>
      <c r="WHK840" s="399"/>
      <c r="WHL840" s="399"/>
      <c r="WHM840" s="399"/>
      <c r="WHN840" s="399"/>
      <c r="WHO840" s="399"/>
      <c r="WHP840" s="399"/>
      <c r="WHQ840" s="399"/>
      <c r="WHR840" s="399"/>
      <c r="WHS840" s="399"/>
      <c r="WHT840" s="399"/>
      <c r="WHU840" s="399"/>
      <c r="WHV840" s="399"/>
      <c r="WHW840" s="399"/>
      <c r="WHX840" s="399"/>
      <c r="WHY840" s="399"/>
      <c r="WHZ840" s="399"/>
      <c r="WIA840" s="399"/>
      <c r="WIB840" s="399"/>
      <c r="WIC840" s="399"/>
      <c r="WID840" s="399"/>
      <c r="WIE840" s="399"/>
      <c r="WIF840" s="399"/>
      <c r="WIG840" s="399"/>
      <c r="WIH840" s="399"/>
      <c r="WII840" s="399"/>
      <c r="WIJ840" s="399"/>
      <c r="WIK840" s="399"/>
      <c r="WIL840" s="399"/>
      <c r="WIM840" s="399"/>
      <c r="WIN840" s="399"/>
      <c r="WIO840" s="399"/>
      <c r="WIP840" s="399"/>
      <c r="WIQ840" s="399"/>
      <c r="WIR840" s="399"/>
      <c r="WIS840" s="399"/>
      <c r="WIT840" s="399"/>
      <c r="WIU840" s="399"/>
      <c r="WIV840" s="399"/>
      <c r="WIW840" s="399"/>
      <c r="WIX840" s="399"/>
      <c r="WIY840" s="399"/>
      <c r="WIZ840" s="399"/>
      <c r="WJA840" s="399"/>
      <c r="WJB840" s="399"/>
      <c r="WJC840" s="399"/>
      <c r="WJD840" s="399"/>
      <c r="WJE840" s="399"/>
      <c r="WJF840" s="399"/>
      <c r="WJG840" s="399"/>
      <c r="WJH840" s="399"/>
      <c r="WJI840" s="399"/>
      <c r="WJJ840" s="399"/>
      <c r="WJK840" s="399"/>
      <c r="WJL840" s="399"/>
      <c r="WJM840" s="399"/>
      <c r="WJN840" s="399"/>
      <c r="WJO840" s="399"/>
      <c r="WJP840" s="399"/>
      <c r="WJQ840" s="399"/>
      <c r="WJR840" s="399"/>
      <c r="WJS840" s="399"/>
      <c r="WJT840" s="399"/>
      <c r="WJU840" s="399"/>
      <c r="WJV840" s="399"/>
      <c r="WJW840" s="399"/>
      <c r="WJX840" s="399"/>
      <c r="WJY840" s="399"/>
      <c r="WJZ840" s="399"/>
      <c r="WKA840" s="399"/>
      <c r="WKB840" s="399"/>
      <c r="WKC840" s="399"/>
      <c r="WKD840" s="399"/>
      <c r="WKE840" s="399"/>
      <c r="WKF840" s="399"/>
      <c r="WKG840" s="399"/>
      <c r="WKH840" s="399"/>
      <c r="WKI840" s="399"/>
      <c r="WKJ840" s="399"/>
      <c r="WKK840" s="399"/>
      <c r="WKL840" s="399"/>
      <c r="WKM840" s="399"/>
      <c r="WKN840" s="399"/>
      <c r="WKO840" s="399"/>
      <c r="WKP840" s="399"/>
      <c r="WKQ840" s="399"/>
      <c r="WKR840" s="399"/>
      <c r="WKS840" s="399"/>
      <c r="WKT840" s="399"/>
      <c r="WKU840" s="399"/>
      <c r="WKV840" s="399"/>
      <c r="WKW840" s="399"/>
      <c r="WKX840" s="399"/>
      <c r="WKY840" s="399"/>
      <c r="WKZ840" s="399"/>
      <c r="WLA840" s="399"/>
      <c r="WLB840" s="399"/>
      <c r="WLC840" s="399"/>
      <c r="WLD840" s="399"/>
      <c r="WLE840" s="399"/>
      <c r="WLF840" s="399"/>
      <c r="WLG840" s="399"/>
      <c r="WLH840" s="399"/>
      <c r="WLI840" s="399"/>
      <c r="WLJ840" s="399"/>
      <c r="WLK840" s="399"/>
      <c r="WLL840" s="399"/>
      <c r="WLM840" s="399"/>
      <c r="WLN840" s="399"/>
      <c r="WLO840" s="399"/>
      <c r="WLP840" s="399"/>
      <c r="WLQ840" s="399"/>
      <c r="WLR840" s="399"/>
      <c r="WLS840" s="399"/>
      <c r="WLT840" s="399"/>
      <c r="WLU840" s="399"/>
      <c r="WLV840" s="399"/>
      <c r="WLW840" s="399"/>
      <c r="WLX840" s="399"/>
      <c r="WLY840" s="399"/>
      <c r="WLZ840" s="399"/>
      <c r="WMA840" s="399"/>
      <c r="WMB840" s="399"/>
      <c r="WMC840" s="399"/>
      <c r="WMD840" s="399"/>
      <c r="WME840" s="399"/>
      <c r="WMF840" s="399"/>
      <c r="WMG840" s="399"/>
      <c r="WMH840" s="399"/>
      <c r="WMI840" s="399"/>
      <c r="WMJ840" s="399"/>
      <c r="WMK840" s="399"/>
      <c r="WML840" s="399"/>
      <c r="WMM840" s="399"/>
      <c r="WMN840" s="399"/>
      <c r="WMO840" s="399"/>
      <c r="WMP840" s="399"/>
      <c r="WMQ840" s="399"/>
      <c r="WMR840" s="399"/>
      <c r="WMS840" s="399"/>
      <c r="WMT840" s="399"/>
      <c r="WMU840" s="399"/>
      <c r="WMV840" s="399"/>
      <c r="WMW840" s="399"/>
      <c r="WMX840" s="399"/>
      <c r="WMY840" s="399"/>
      <c r="WMZ840" s="399"/>
      <c r="WNA840" s="399"/>
      <c r="WNB840" s="399"/>
      <c r="WNC840" s="399"/>
      <c r="WND840" s="399"/>
      <c r="WNE840" s="399"/>
      <c r="WNF840" s="399"/>
      <c r="WNG840" s="399"/>
      <c r="WNH840" s="399"/>
      <c r="WNI840" s="399"/>
      <c r="WNJ840" s="399"/>
      <c r="WNK840" s="399"/>
      <c r="WNL840" s="399"/>
      <c r="WNM840" s="399"/>
      <c r="WNN840" s="399"/>
      <c r="WNO840" s="399"/>
      <c r="WNP840" s="399"/>
      <c r="WNQ840" s="399"/>
      <c r="WNR840" s="399"/>
      <c r="WNS840" s="399"/>
      <c r="WNT840" s="399"/>
      <c r="WNU840" s="399"/>
      <c r="WNV840" s="399"/>
      <c r="WNW840" s="399"/>
      <c r="WNX840" s="399"/>
      <c r="WNY840" s="399"/>
      <c r="WNZ840" s="399"/>
      <c r="WOA840" s="399"/>
      <c r="WOB840" s="399"/>
      <c r="WOC840" s="399"/>
      <c r="WOD840" s="399"/>
      <c r="WOE840" s="399"/>
      <c r="WOF840" s="399"/>
      <c r="WOG840" s="399"/>
      <c r="WOH840" s="399"/>
      <c r="WOI840" s="399"/>
      <c r="WOJ840" s="399"/>
      <c r="WOK840" s="399"/>
      <c r="WOL840" s="399"/>
      <c r="WOM840" s="399"/>
      <c r="WON840" s="399"/>
      <c r="WOO840" s="399"/>
      <c r="WOP840" s="399"/>
      <c r="WOQ840" s="399"/>
      <c r="WOR840" s="399"/>
      <c r="WOS840" s="399"/>
      <c r="WOT840" s="399"/>
      <c r="WOU840" s="399"/>
      <c r="WOV840" s="399"/>
      <c r="WOW840" s="399"/>
      <c r="WOX840" s="399"/>
      <c r="WOY840" s="399"/>
      <c r="WOZ840" s="399"/>
      <c r="WPA840" s="399"/>
      <c r="WPB840" s="399"/>
      <c r="WPC840" s="399"/>
      <c r="WPD840" s="399"/>
      <c r="WPE840" s="399"/>
      <c r="WPF840" s="399"/>
      <c r="WPG840" s="399"/>
      <c r="WPH840" s="399"/>
      <c r="WPI840" s="399"/>
      <c r="WPJ840" s="399"/>
      <c r="WPK840" s="399"/>
      <c r="WPL840" s="399"/>
      <c r="WPM840" s="399"/>
      <c r="WPN840" s="399"/>
      <c r="WPO840" s="399"/>
      <c r="WPP840" s="399"/>
      <c r="WPQ840" s="399"/>
      <c r="WPR840" s="399"/>
      <c r="WPS840" s="399"/>
      <c r="WPT840" s="399"/>
      <c r="WPU840" s="399"/>
      <c r="WPV840" s="399"/>
      <c r="WPW840" s="399"/>
      <c r="WPX840" s="399"/>
      <c r="WPY840" s="399"/>
      <c r="WPZ840" s="399"/>
      <c r="WQA840" s="399"/>
      <c r="WQB840" s="399"/>
      <c r="WQC840" s="399"/>
      <c r="WQD840" s="399"/>
      <c r="WQE840" s="399"/>
      <c r="WQF840" s="399"/>
      <c r="WQG840" s="399"/>
      <c r="WQH840" s="399"/>
      <c r="WQI840" s="399"/>
      <c r="WQJ840" s="399"/>
      <c r="WQK840" s="399"/>
      <c r="WQL840" s="399"/>
      <c r="WQM840" s="399"/>
      <c r="WQN840" s="399"/>
      <c r="WQO840" s="399"/>
      <c r="WQP840" s="399"/>
      <c r="WQQ840" s="399"/>
      <c r="WQR840" s="399"/>
      <c r="WQS840" s="399"/>
      <c r="WQT840" s="399"/>
      <c r="WQU840" s="399"/>
      <c r="WQV840" s="399"/>
      <c r="WQW840" s="399"/>
      <c r="WQX840" s="399"/>
      <c r="WQY840" s="399"/>
      <c r="WQZ840" s="399"/>
      <c r="WRA840" s="399"/>
      <c r="WRB840" s="399"/>
      <c r="WRC840" s="399"/>
      <c r="WRD840" s="399"/>
      <c r="WRE840" s="399"/>
      <c r="WRF840" s="399"/>
      <c r="WRG840" s="399"/>
      <c r="WRH840" s="399"/>
      <c r="WRI840" s="399"/>
      <c r="WRJ840" s="399"/>
      <c r="WRK840" s="399"/>
      <c r="WRL840" s="399"/>
      <c r="WRM840" s="399"/>
      <c r="WRN840" s="399"/>
      <c r="WRO840" s="399"/>
      <c r="WRP840" s="399"/>
      <c r="WRQ840" s="399"/>
      <c r="WRR840" s="399"/>
      <c r="WRS840" s="399"/>
      <c r="WRT840" s="399"/>
      <c r="WRU840" s="399"/>
      <c r="WRV840" s="399"/>
      <c r="WRW840" s="399"/>
      <c r="WRX840" s="399"/>
      <c r="WRY840" s="399"/>
      <c r="WRZ840" s="399"/>
      <c r="WSA840" s="399"/>
      <c r="WSB840" s="399"/>
      <c r="WSC840" s="399"/>
      <c r="WSD840" s="399"/>
      <c r="WSE840" s="399"/>
      <c r="WSF840" s="399"/>
      <c r="WSG840" s="399"/>
      <c r="WSH840" s="399"/>
      <c r="WSI840" s="399"/>
      <c r="WSJ840" s="399"/>
      <c r="WSK840" s="399"/>
      <c r="WSL840" s="399"/>
      <c r="WSM840" s="399"/>
      <c r="WSN840" s="399"/>
      <c r="WSO840" s="399"/>
      <c r="WSP840" s="399"/>
      <c r="WSQ840" s="399"/>
      <c r="WSR840" s="399"/>
      <c r="WSS840" s="399"/>
      <c r="WST840" s="399"/>
      <c r="WSU840" s="399"/>
      <c r="WSV840" s="399"/>
      <c r="WSW840" s="399"/>
      <c r="WSX840" s="399"/>
      <c r="WSY840" s="399"/>
      <c r="WSZ840" s="399"/>
      <c r="WTA840" s="399"/>
      <c r="WTB840" s="399"/>
      <c r="WTC840" s="399"/>
      <c r="WTD840" s="399"/>
      <c r="WTE840" s="399"/>
      <c r="WTF840" s="399"/>
      <c r="WTG840" s="399"/>
      <c r="WTH840" s="399"/>
      <c r="WTI840" s="399"/>
      <c r="WTJ840" s="399"/>
      <c r="WTK840" s="399"/>
      <c r="WTL840" s="399"/>
      <c r="WTM840" s="399"/>
      <c r="WTN840" s="399"/>
      <c r="WTO840" s="399"/>
      <c r="WTP840" s="399"/>
      <c r="WTQ840" s="399"/>
      <c r="WTR840" s="399"/>
      <c r="WTS840" s="399"/>
      <c r="WTT840" s="399"/>
      <c r="WTU840" s="399"/>
      <c r="WTV840" s="399"/>
      <c r="WTW840" s="399"/>
      <c r="WTX840" s="399"/>
      <c r="WTY840" s="399"/>
      <c r="WTZ840" s="399"/>
      <c r="WUA840" s="399"/>
      <c r="WUB840" s="399"/>
      <c r="WUC840" s="399"/>
      <c r="WUD840" s="399"/>
      <c r="WUE840" s="399"/>
      <c r="WUF840" s="399"/>
      <c r="WUG840" s="399"/>
      <c r="WUH840" s="399"/>
      <c r="WUI840" s="399"/>
      <c r="WUJ840" s="399"/>
      <c r="WUK840" s="399"/>
      <c r="WUL840" s="399"/>
      <c r="WUM840" s="399"/>
      <c r="WUN840" s="399"/>
      <c r="WUO840" s="399"/>
      <c r="WUP840" s="399"/>
      <c r="WUQ840" s="399"/>
      <c r="WUR840" s="399"/>
      <c r="WUS840" s="399"/>
      <c r="WUT840" s="399"/>
      <c r="WUU840" s="399"/>
      <c r="WUV840" s="399"/>
      <c r="WUW840" s="399"/>
      <c r="WUX840" s="399"/>
      <c r="WUY840" s="399"/>
      <c r="WUZ840" s="399"/>
      <c r="WVA840" s="399"/>
      <c r="WVB840" s="399"/>
      <c r="WVC840" s="399"/>
      <c r="WVD840" s="399"/>
      <c r="WVE840" s="399"/>
      <c r="WVF840" s="399"/>
      <c r="WVG840" s="399"/>
      <c r="WVH840" s="399"/>
      <c r="WVI840" s="399"/>
      <c r="WVJ840" s="399"/>
      <c r="WVK840" s="399"/>
      <c r="WVL840" s="399"/>
      <c r="WVM840" s="399"/>
      <c r="WVN840" s="399"/>
      <c r="WVO840" s="399"/>
      <c r="WVP840" s="399"/>
      <c r="WVQ840" s="399"/>
      <c r="WVR840" s="399"/>
      <c r="WVS840" s="399"/>
      <c r="WVT840" s="399"/>
      <c r="WVU840" s="399"/>
      <c r="WVV840" s="399"/>
      <c r="WVW840" s="399"/>
      <c r="WVX840" s="399"/>
      <c r="WVY840" s="399"/>
      <c r="WVZ840" s="399"/>
      <c r="WWA840" s="399"/>
      <c r="WWB840" s="399"/>
      <c r="WWC840" s="399"/>
      <c r="WWD840" s="399"/>
      <c r="WWE840" s="399"/>
      <c r="WWF840" s="399"/>
      <c r="WWG840" s="399"/>
      <c r="WWH840" s="399"/>
      <c r="WWI840" s="399"/>
      <c r="WWJ840" s="399"/>
      <c r="WWK840" s="399"/>
      <c r="WWL840" s="399"/>
      <c r="WWM840" s="399"/>
      <c r="WWN840" s="399"/>
      <c r="WWO840" s="399"/>
      <c r="WWP840" s="399"/>
      <c r="WWQ840" s="399"/>
      <c r="WWR840" s="399"/>
      <c r="WWS840" s="399"/>
      <c r="WWT840" s="399"/>
      <c r="WWU840" s="399"/>
      <c r="WWV840" s="399"/>
      <c r="WWW840" s="399"/>
      <c r="WWX840" s="399"/>
      <c r="WWY840" s="399"/>
      <c r="WWZ840" s="399"/>
      <c r="WXA840" s="399"/>
      <c r="WXB840" s="399"/>
      <c r="WXC840" s="399"/>
      <c r="WXD840" s="399"/>
      <c r="WXE840" s="399"/>
      <c r="WXF840" s="399"/>
      <c r="WXG840" s="399"/>
      <c r="WXH840" s="399"/>
      <c r="WXI840" s="399"/>
      <c r="WXJ840" s="399"/>
      <c r="WXK840" s="399"/>
      <c r="WXL840" s="399"/>
      <c r="WXM840" s="399"/>
      <c r="WXN840" s="399"/>
      <c r="WXO840" s="399"/>
      <c r="WXP840" s="399"/>
      <c r="WXQ840" s="399"/>
      <c r="WXR840" s="399"/>
      <c r="WXS840" s="399"/>
      <c r="WXT840" s="399"/>
      <c r="WXU840" s="399"/>
      <c r="WXV840" s="399"/>
      <c r="WXW840" s="399"/>
      <c r="WXX840" s="399"/>
      <c r="WXY840" s="399"/>
      <c r="WXZ840" s="399"/>
    </row>
    <row r="841" spans="2:16198" ht="35.25" x14ac:dyDescent="0.5">
      <c r="B841" s="400">
        <v>14</v>
      </c>
      <c r="C841" s="378" t="s">
        <v>2244</v>
      </c>
      <c r="D841" s="372">
        <v>1955</v>
      </c>
      <c r="E841" s="372"/>
      <c r="F841" s="358" t="s">
        <v>17189</v>
      </c>
      <c r="G841" s="372">
        <v>2</v>
      </c>
      <c r="H841" s="372">
        <v>2</v>
      </c>
      <c r="I841" s="373">
        <v>642.9</v>
      </c>
      <c r="J841" s="373">
        <v>437.2</v>
      </c>
      <c r="K841" s="373">
        <v>437.2</v>
      </c>
      <c r="L841" s="364">
        <v>24</v>
      </c>
      <c r="M841" s="372" t="s">
        <v>17048</v>
      </c>
      <c r="N841" s="372" t="s">
        <v>17086</v>
      </c>
      <c r="O841" s="372" t="s">
        <v>17052</v>
      </c>
      <c r="P841" s="373">
        <v>5975409.9800000004</v>
      </c>
      <c r="Q841" s="376"/>
      <c r="R841" s="373">
        <v>5211830.43</v>
      </c>
      <c r="S841" s="373">
        <v>274306.86</v>
      </c>
      <c r="T841" s="373">
        <f>P841-R841-S841</f>
        <v>489272.69000000076</v>
      </c>
      <c r="U841" s="359">
        <f t="shared" si="477"/>
        <v>9294.4625602737597</v>
      </c>
      <c r="V841" s="376">
        <v>10976.133146679111</v>
      </c>
    </row>
    <row r="842" spans="2:16198" s="398" customFormat="1" ht="35.25" x14ac:dyDescent="0.5">
      <c r="B842" s="367" t="s">
        <v>328</v>
      </c>
      <c r="C842" s="385"/>
      <c r="D842" s="358" t="s">
        <v>17026</v>
      </c>
      <c r="E842" s="358" t="s">
        <v>17026</v>
      </c>
      <c r="F842" s="358" t="s">
        <v>17026</v>
      </c>
      <c r="G842" s="358" t="s">
        <v>17026</v>
      </c>
      <c r="H842" s="358" t="s">
        <v>17026</v>
      </c>
      <c r="I842" s="363">
        <f>I843</f>
        <v>399.7</v>
      </c>
      <c r="J842" s="363">
        <f t="shared" ref="J842:L842" si="486">J843</f>
        <v>240.2</v>
      </c>
      <c r="K842" s="363">
        <f t="shared" si="486"/>
        <v>240.2</v>
      </c>
      <c r="L842" s="364">
        <f t="shared" si="486"/>
        <v>20</v>
      </c>
      <c r="M842" s="358" t="s">
        <v>17026</v>
      </c>
      <c r="N842" s="358" t="s">
        <v>17026</v>
      </c>
      <c r="O842" s="361" t="s">
        <v>17026</v>
      </c>
      <c r="P842" s="365">
        <f>P843</f>
        <v>2594220</v>
      </c>
      <c r="Q842" s="365">
        <f t="shared" ref="Q842:T842" si="487">Q843</f>
        <v>0</v>
      </c>
      <c r="R842" s="363">
        <f t="shared" si="487"/>
        <v>2190445.17</v>
      </c>
      <c r="S842" s="363">
        <f t="shared" si="487"/>
        <v>115286.59</v>
      </c>
      <c r="T842" s="363">
        <f t="shared" si="487"/>
        <v>288488.24000000011</v>
      </c>
      <c r="U842" s="359">
        <f t="shared" si="477"/>
        <v>6490.4178133600199</v>
      </c>
      <c r="V842" s="376">
        <f>V843</f>
        <v>10973.03</v>
      </c>
      <c r="W842" s="399"/>
      <c r="X842" s="399"/>
      <c r="Y842" s="399"/>
      <c r="Z842" s="399"/>
      <c r="AA842" s="399"/>
      <c r="AB842" s="399"/>
      <c r="AC842" s="399"/>
      <c r="AD842" s="399"/>
      <c r="AE842" s="399"/>
      <c r="AF842" s="399"/>
      <c r="AG842" s="399"/>
      <c r="AH842" s="399"/>
      <c r="AI842" s="399"/>
      <c r="AJ842" s="399"/>
      <c r="AK842" s="399"/>
      <c r="AL842" s="399"/>
      <c r="AM842" s="399"/>
      <c r="AN842" s="399"/>
      <c r="AO842" s="399"/>
      <c r="AP842" s="399"/>
      <c r="AQ842" s="399"/>
      <c r="AR842" s="399"/>
      <c r="AS842" s="399"/>
      <c r="AT842" s="399"/>
      <c r="AU842" s="399"/>
      <c r="AV842" s="399"/>
      <c r="AW842" s="399"/>
      <c r="AX842" s="399"/>
      <c r="AY842" s="399"/>
      <c r="AZ842" s="399"/>
      <c r="BA842" s="399"/>
      <c r="BB842" s="399"/>
      <c r="BC842" s="399"/>
      <c r="BD842" s="399"/>
      <c r="BE842" s="399"/>
      <c r="BF842" s="399"/>
      <c r="BG842" s="399"/>
      <c r="BH842" s="399"/>
      <c r="BI842" s="399"/>
      <c r="BJ842" s="399"/>
      <c r="BK842" s="399"/>
      <c r="BL842" s="399"/>
      <c r="BM842" s="399"/>
      <c r="BN842" s="399"/>
      <c r="BO842" s="399"/>
      <c r="BP842" s="399"/>
      <c r="BQ842" s="399"/>
      <c r="BR842" s="399"/>
      <c r="BS842" s="399"/>
      <c r="BT842" s="399"/>
      <c r="BU842" s="399"/>
      <c r="BV842" s="399"/>
      <c r="BW842" s="399"/>
      <c r="BX842" s="399"/>
      <c r="BY842" s="399"/>
      <c r="BZ842" s="399"/>
      <c r="CA842" s="399"/>
      <c r="CB842" s="399"/>
      <c r="CC842" s="399"/>
      <c r="CD842" s="399"/>
      <c r="CE842" s="399"/>
      <c r="CF842" s="399"/>
      <c r="CG842" s="399"/>
      <c r="CH842" s="399"/>
      <c r="CI842" s="399"/>
      <c r="CJ842" s="399"/>
      <c r="CK842" s="399"/>
      <c r="CL842" s="399"/>
      <c r="CM842" s="399"/>
      <c r="CN842" s="399"/>
      <c r="CO842" s="399"/>
      <c r="CP842" s="399"/>
      <c r="CQ842" s="399"/>
      <c r="CR842" s="399"/>
      <c r="CS842" s="399"/>
      <c r="CT842" s="399"/>
      <c r="CU842" s="399"/>
      <c r="CV842" s="399"/>
      <c r="CW842" s="399"/>
      <c r="CX842" s="399"/>
      <c r="CY842" s="399"/>
      <c r="CZ842" s="399"/>
      <c r="DA842" s="399"/>
      <c r="DB842" s="399"/>
      <c r="DC842" s="399"/>
      <c r="DD842" s="399"/>
      <c r="DE842" s="399"/>
      <c r="DF842" s="399"/>
      <c r="DG842" s="399"/>
      <c r="DH842" s="399"/>
      <c r="DI842" s="399"/>
      <c r="DJ842" s="399"/>
      <c r="DK842" s="399"/>
      <c r="DL842" s="399"/>
      <c r="DM842" s="399"/>
      <c r="DN842" s="399"/>
      <c r="DO842" s="399"/>
      <c r="DP842" s="399"/>
      <c r="DQ842" s="399"/>
      <c r="DR842" s="399"/>
      <c r="DS842" s="399"/>
      <c r="DT842" s="399"/>
      <c r="DU842" s="399"/>
      <c r="DV842" s="399"/>
      <c r="DW842" s="399"/>
      <c r="DX842" s="399"/>
      <c r="DY842" s="399"/>
      <c r="DZ842" s="399"/>
      <c r="EA842" s="399"/>
      <c r="EB842" s="399"/>
      <c r="EC842" s="399"/>
      <c r="ED842" s="399"/>
      <c r="EE842" s="399"/>
      <c r="EF842" s="399"/>
      <c r="EG842" s="399"/>
      <c r="EH842" s="399"/>
      <c r="EI842" s="399"/>
      <c r="EJ842" s="399"/>
      <c r="EK842" s="399"/>
      <c r="EL842" s="399"/>
      <c r="EM842" s="399"/>
      <c r="EN842" s="399"/>
      <c r="EO842" s="399"/>
      <c r="EP842" s="399"/>
      <c r="EQ842" s="399"/>
      <c r="ER842" s="399"/>
      <c r="ES842" s="399"/>
      <c r="ET842" s="399"/>
      <c r="EU842" s="399"/>
      <c r="EV842" s="399"/>
      <c r="EW842" s="399"/>
      <c r="EX842" s="399"/>
      <c r="EY842" s="399"/>
      <c r="EZ842" s="399"/>
      <c r="FA842" s="399"/>
      <c r="FB842" s="399"/>
      <c r="FC842" s="399"/>
      <c r="FD842" s="399"/>
      <c r="FE842" s="399"/>
      <c r="FF842" s="399"/>
      <c r="FG842" s="399"/>
      <c r="FH842" s="399"/>
      <c r="FI842" s="399"/>
      <c r="FJ842" s="399"/>
      <c r="FK842" s="399"/>
      <c r="FL842" s="399"/>
      <c r="FM842" s="399"/>
      <c r="FN842" s="399"/>
      <c r="FO842" s="399"/>
      <c r="FP842" s="399"/>
      <c r="FQ842" s="399"/>
      <c r="FR842" s="399"/>
      <c r="FS842" s="399"/>
      <c r="FT842" s="399"/>
      <c r="FU842" s="399"/>
      <c r="FV842" s="399"/>
      <c r="FW842" s="399"/>
      <c r="FX842" s="399"/>
      <c r="FY842" s="399"/>
      <c r="FZ842" s="399"/>
      <c r="GA842" s="399"/>
      <c r="GB842" s="399"/>
      <c r="GC842" s="399"/>
      <c r="GD842" s="399"/>
      <c r="GE842" s="399"/>
      <c r="GF842" s="399"/>
      <c r="GG842" s="399"/>
      <c r="GH842" s="399"/>
      <c r="GI842" s="399"/>
      <c r="GJ842" s="399"/>
      <c r="GK842" s="399"/>
      <c r="GL842" s="399"/>
      <c r="GM842" s="399"/>
      <c r="GN842" s="399"/>
      <c r="GO842" s="399"/>
      <c r="GP842" s="399"/>
      <c r="GQ842" s="399"/>
      <c r="GR842" s="399"/>
      <c r="GS842" s="399"/>
      <c r="GT842" s="399"/>
      <c r="GU842" s="399"/>
      <c r="GV842" s="399"/>
      <c r="GW842" s="399"/>
      <c r="GX842" s="399"/>
      <c r="GY842" s="399"/>
      <c r="GZ842" s="399"/>
      <c r="HA842" s="399"/>
      <c r="HB842" s="399"/>
      <c r="HC842" s="399"/>
      <c r="HD842" s="399"/>
      <c r="HE842" s="399"/>
      <c r="HF842" s="399"/>
      <c r="HG842" s="399"/>
      <c r="HH842" s="399"/>
      <c r="HI842" s="399"/>
      <c r="HJ842" s="399"/>
      <c r="HK842" s="399"/>
      <c r="HL842" s="399"/>
      <c r="HM842" s="399"/>
      <c r="HN842" s="399"/>
      <c r="HO842" s="399"/>
      <c r="HP842" s="399"/>
      <c r="HQ842" s="399"/>
      <c r="HR842" s="399"/>
      <c r="HS842" s="399"/>
      <c r="HT842" s="399"/>
      <c r="HU842" s="399"/>
      <c r="HV842" s="399"/>
      <c r="HW842" s="399"/>
      <c r="HX842" s="399"/>
      <c r="HY842" s="399"/>
      <c r="HZ842" s="399"/>
      <c r="IA842" s="399"/>
      <c r="IB842" s="399"/>
      <c r="IC842" s="399"/>
      <c r="ID842" s="399"/>
      <c r="IE842" s="399"/>
      <c r="IF842" s="399"/>
      <c r="IG842" s="399"/>
      <c r="IH842" s="399"/>
      <c r="II842" s="399"/>
      <c r="IJ842" s="399"/>
      <c r="IK842" s="399"/>
      <c r="IL842" s="399"/>
      <c r="IM842" s="399"/>
      <c r="IN842" s="399"/>
      <c r="IO842" s="399"/>
      <c r="IP842" s="399"/>
      <c r="IQ842" s="399"/>
      <c r="IR842" s="399"/>
      <c r="IS842" s="399"/>
      <c r="IT842" s="399"/>
      <c r="IU842" s="399"/>
      <c r="IV842" s="399"/>
      <c r="IW842" s="399"/>
      <c r="IX842" s="399"/>
      <c r="IY842" s="399"/>
      <c r="IZ842" s="399"/>
      <c r="JA842" s="399"/>
      <c r="JB842" s="399"/>
      <c r="JC842" s="399"/>
      <c r="JD842" s="399"/>
      <c r="JE842" s="399"/>
      <c r="JF842" s="399"/>
      <c r="JG842" s="399"/>
      <c r="JH842" s="399"/>
      <c r="JI842" s="399"/>
      <c r="JJ842" s="399"/>
      <c r="JK842" s="399"/>
      <c r="JL842" s="399"/>
      <c r="JM842" s="399"/>
      <c r="JN842" s="399"/>
      <c r="JO842" s="399"/>
      <c r="JP842" s="399"/>
      <c r="JQ842" s="399"/>
      <c r="JR842" s="399"/>
      <c r="JS842" s="399"/>
      <c r="JT842" s="399"/>
      <c r="JU842" s="399"/>
      <c r="JV842" s="399"/>
      <c r="JW842" s="399"/>
      <c r="JX842" s="399"/>
      <c r="JY842" s="399"/>
      <c r="JZ842" s="399"/>
      <c r="KA842" s="399"/>
      <c r="KB842" s="399"/>
      <c r="KC842" s="399"/>
      <c r="KD842" s="399"/>
      <c r="KE842" s="399"/>
      <c r="KF842" s="399"/>
      <c r="KG842" s="399"/>
      <c r="KH842" s="399"/>
      <c r="KI842" s="399"/>
      <c r="KJ842" s="399"/>
      <c r="KK842" s="399"/>
      <c r="KL842" s="399"/>
      <c r="KM842" s="399"/>
      <c r="KN842" s="399"/>
      <c r="KO842" s="399"/>
      <c r="KP842" s="399"/>
      <c r="KQ842" s="399"/>
      <c r="KR842" s="399"/>
      <c r="KS842" s="399"/>
      <c r="KT842" s="399"/>
      <c r="KU842" s="399"/>
      <c r="KV842" s="399"/>
      <c r="KW842" s="399"/>
      <c r="KX842" s="399"/>
      <c r="KY842" s="399"/>
      <c r="KZ842" s="399"/>
      <c r="LA842" s="399"/>
      <c r="LB842" s="399"/>
      <c r="LC842" s="399"/>
      <c r="LD842" s="399"/>
      <c r="LE842" s="399"/>
      <c r="LF842" s="399"/>
      <c r="LG842" s="399"/>
      <c r="LH842" s="399"/>
      <c r="LI842" s="399"/>
      <c r="LJ842" s="399"/>
      <c r="LK842" s="399"/>
      <c r="LL842" s="399"/>
      <c r="LM842" s="399"/>
      <c r="LN842" s="399"/>
      <c r="LO842" s="399"/>
      <c r="LP842" s="399"/>
      <c r="LQ842" s="399"/>
      <c r="LR842" s="399"/>
      <c r="LS842" s="399"/>
      <c r="LT842" s="399"/>
      <c r="LU842" s="399"/>
      <c r="LV842" s="399"/>
      <c r="LW842" s="399"/>
      <c r="LX842" s="399"/>
      <c r="LY842" s="399"/>
      <c r="LZ842" s="399"/>
      <c r="MA842" s="399"/>
      <c r="MB842" s="399"/>
      <c r="MC842" s="399"/>
      <c r="MD842" s="399"/>
      <c r="ME842" s="399"/>
      <c r="MF842" s="399"/>
      <c r="MG842" s="399"/>
      <c r="MH842" s="399"/>
      <c r="MI842" s="399"/>
      <c r="MJ842" s="399"/>
      <c r="MK842" s="399"/>
      <c r="ML842" s="399"/>
      <c r="MM842" s="399"/>
      <c r="MN842" s="399"/>
      <c r="MO842" s="399"/>
      <c r="MP842" s="399"/>
      <c r="MQ842" s="399"/>
      <c r="MR842" s="399"/>
      <c r="MS842" s="399"/>
      <c r="MT842" s="399"/>
      <c r="MU842" s="399"/>
      <c r="MV842" s="399"/>
      <c r="MW842" s="399"/>
      <c r="MX842" s="399"/>
      <c r="MY842" s="399"/>
      <c r="MZ842" s="399"/>
      <c r="NA842" s="399"/>
      <c r="NB842" s="399"/>
      <c r="NC842" s="399"/>
      <c r="ND842" s="399"/>
      <c r="NE842" s="399"/>
      <c r="NF842" s="399"/>
      <c r="NG842" s="399"/>
      <c r="NH842" s="399"/>
      <c r="NI842" s="399"/>
      <c r="NJ842" s="399"/>
      <c r="NK842" s="399"/>
      <c r="NL842" s="399"/>
      <c r="NM842" s="399"/>
      <c r="NN842" s="399"/>
      <c r="NO842" s="399"/>
      <c r="NP842" s="399"/>
      <c r="NQ842" s="399"/>
      <c r="NR842" s="399"/>
      <c r="NS842" s="399"/>
      <c r="NT842" s="399"/>
      <c r="NU842" s="399"/>
      <c r="NV842" s="399"/>
      <c r="NW842" s="399"/>
      <c r="NX842" s="399"/>
      <c r="NY842" s="399"/>
      <c r="NZ842" s="399"/>
      <c r="OA842" s="399"/>
      <c r="OB842" s="399"/>
      <c r="OC842" s="399"/>
      <c r="OD842" s="399"/>
      <c r="OE842" s="399"/>
      <c r="OF842" s="399"/>
      <c r="OG842" s="399"/>
      <c r="OH842" s="399"/>
      <c r="OI842" s="399"/>
      <c r="OJ842" s="399"/>
      <c r="OK842" s="399"/>
      <c r="OL842" s="399"/>
      <c r="OM842" s="399"/>
      <c r="ON842" s="399"/>
      <c r="OO842" s="399"/>
      <c r="OP842" s="399"/>
      <c r="OQ842" s="399"/>
      <c r="OR842" s="399"/>
      <c r="OS842" s="399"/>
      <c r="OT842" s="399"/>
      <c r="OU842" s="399"/>
      <c r="OV842" s="399"/>
      <c r="OW842" s="399"/>
      <c r="OX842" s="399"/>
      <c r="OY842" s="399"/>
      <c r="OZ842" s="399"/>
      <c r="PA842" s="399"/>
      <c r="PB842" s="399"/>
      <c r="PC842" s="399"/>
      <c r="PD842" s="399"/>
      <c r="PE842" s="399"/>
      <c r="PF842" s="399"/>
      <c r="PG842" s="399"/>
      <c r="PH842" s="399"/>
      <c r="PI842" s="399"/>
      <c r="PJ842" s="399"/>
      <c r="PK842" s="399"/>
      <c r="PL842" s="399"/>
      <c r="PM842" s="399"/>
      <c r="PN842" s="399"/>
      <c r="PO842" s="399"/>
      <c r="PP842" s="399"/>
      <c r="PQ842" s="399"/>
      <c r="PR842" s="399"/>
      <c r="PS842" s="399"/>
      <c r="PT842" s="399"/>
      <c r="PU842" s="399"/>
      <c r="PV842" s="399"/>
      <c r="PW842" s="399"/>
      <c r="PX842" s="399"/>
      <c r="PY842" s="399"/>
      <c r="PZ842" s="399"/>
      <c r="QA842" s="399"/>
      <c r="QB842" s="399"/>
      <c r="QC842" s="399"/>
      <c r="QD842" s="399"/>
      <c r="QE842" s="399"/>
      <c r="QF842" s="399"/>
      <c r="QG842" s="399"/>
      <c r="QH842" s="399"/>
      <c r="QI842" s="399"/>
      <c r="QJ842" s="399"/>
      <c r="QK842" s="399"/>
      <c r="QL842" s="399"/>
      <c r="QM842" s="399"/>
      <c r="QN842" s="399"/>
      <c r="QO842" s="399"/>
      <c r="QP842" s="399"/>
      <c r="QQ842" s="399"/>
      <c r="QR842" s="399"/>
      <c r="QS842" s="399"/>
      <c r="QT842" s="399"/>
      <c r="QU842" s="399"/>
      <c r="QV842" s="399"/>
      <c r="QW842" s="399"/>
      <c r="QX842" s="399"/>
      <c r="QY842" s="399"/>
      <c r="QZ842" s="399"/>
      <c r="RA842" s="399"/>
      <c r="RB842" s="399"/>
      <c r="RC842" s="399"/>
      <c r="RD842" s="399"/>
      <c r="RE842" s="399"/>
      <c r="RF842" s="399"/>
      <c r="RG842" s="399"/>
      <c r="RH842" s="399"/>
      <c r="RI842" s="399"/>
      <c r="RJ842" s="399"/>
      <c r="RK842" s="399"/>
      <c r="RL842" s="399"/>
      <c r="RM842" s="399"/>
      <c r="RN842" s="399"/>
      <c r="RO842" s="399"/>
      <c r="RP842" s="399"/>
      <c r="RQ842" s="399"/>
      <c r="RR842" s="399"/>
      <c r="RS842" s="399"/>
      <c r="RT842" s="399"/>
      <c r="RU842" s="399"/>
      <c r="RV842" s="399"/>
      <c r="RW842" s="399"/>
      <c r="RX842" s="399"/>
      <c r="RY842" s="399"/>
      <c r="RZ842" s="399"/>
      <c r="SA842" s="399"/>
      <c r="SB842" s="399"/>
      <c r="SC842" s="399"/>
      <c r="SD842" s="399"/>
      <c r="SE842" s="399"/>
      <c r="SF842" s="399"/>
      <c r="SG842" s="399"/>
      <c r="SH842" s="399"/>
      <c r="SI842" s="399"/>
      <c r="SJ842" s="399"/>
      <c r="SK842" s="399"/>
      <c r="SL842" s="399"/>
      <c r="SM842" s="399"/>
      <c r="SN842" s="399"/>
      <c r="SO842" s="399"/>
      <c r="SP842" s="399"/>
      <c r="SQ842" s="399"/>
      <c r="SR842" s="399"/>
      <c r="SS842" s="399"/>
      <c r="ST842" s="399"/>
      <c r="SU842" s="399"/>
      <c r="SV842" s="399"/>
      <c r="SW842" s="399"/>
      <c r="SX842" s="399"/>
      <c r="SY842" s="399"/>
      <c r="SZ842" s="399"/>
      <c r="TA842" s="399"/>
      <c r="TB842" s="399"/>
      <c r="TC842" s="399"/>
      <c r="TD842" s="399"/>
      <c r="TE842" s="399"/>
      <c r="TF842" s="399"/>
      <c r="TG842" s="399"/>
      <c r="TH842" s="399"/>
      <c r="TI842" s="399"/>
      <c r="TJ842" s="399"/>
      <c r="TK842" s="399"/>
      <c r="TL842" s="399"/>
      <c r="TM842" s="399"/>
      <c r="TN842" s="399"/>
      <c r="TO842" s="399"/>
      <c r="TP842" s="399"/>
      <c r="TQ842" s="399"/>
      <c r="TR842" s="399"/>
      <c r="TS842" s="399"/>
      <c r="TT842" s="399"/>
      <c r="TU842" s="399"/>
      <c r="TV842" s="399"/>
      <c r="TW842" s="399"/>
      <c r="TX842" s="399"/>
      <c r="TY842" s="399"/>
      <c r="TZ842" s="399"/>
      <c r="UA842" s="399"/>
      <c r="UB842" s="399"/>
      <c r="UC842" s="399"/>
      <c r="UD842" s="399"/>
      <c r="UE842" s="399"/>
      <c r="UF842" s="399"/>
      <c r="UG842" s="399"/>
      <c r="UH842" s="399"/>
      <c r="UI842" s="399"/>
      <c r="UJ842" s="399"/>
      <c r="UK842" s="399"/>
      <c r="UL842" s="399"/>
      <c r="UM842" s="399"/>
      <c r="UN842" s="399"/>
      <c r="UO842" s="399"/>
      <c r="UP842" s="399"/>
      <c r="UQ842" s="399"/>
      <c r="UR842" s="399"/>
      <c r="US842" s="399"/>
      <c r="UT842" s="399"/>
      <c r="UU842" s="399"/>
      <c r="UV842" s="399"/>
      <c r="UW842" s="399"/>
      <c r="UX842" s="399"/>
      <c r="UY842" s="399"/>
      <c r="UZ842" s="399"/>
      <c r="VA842" s="399"/>
      <c r="VB842" s="399"/>
      <c r="VC842" s="399"/>
      <c r="VD842" s="399"/>
      <c r="VE842" s="399"/>
      <c r="VF842" s="399"/>
      <c r="VG842" s="399"/>
      <c r="VH842" s="399"/>
      <c r="VI842" s="399"/>
      <c r="VJ842" s="399"/>
      <c r="VK842" s="399"/>
      <c r="VL842" s="399"/>
      <c r="VM842" s="399"/>
      <c r="VN842" s="399"/>
      <c r="VO842" s="399"/>
      <c r="VP842" s="399"/>
      <c r="VQ842" s="399"/>
      <c r="VR842" s="399"/>
      <c r="VS842" s="399"/>
      <c r="VT842" s="399"/>
      <c r="VU842" s="399"/>
      <c r="VV842" s="399"/>
      <c r="VW842" s="399"/>
      <c r="VX842" s="399"/>
      <c r="VY842" s="399"/>
      <c r="VZ842" s="399"/>
      <c r="WA842" s="399"/>
      <c r="WB842" s="399"/>
      <c r="WC842" s="399"/>
      <c r="WD842" s="399"/>
      <c r="WE842" s="399"/>
      <c r="WF842" s="399"/>
      <c r="WG842" s="399"/>
      <c r="WH842" s="399"/>
      <c r="WI842" s="399"/>
      <c r="WJ842" s="399"/>
      <c r="WK842" s="399"/>
      <c r="WL842" s="399"/>
      <c r="WM842" s="399"/>
      <c r="WN842" s="399"/>
      <c r="WO842" s="399"/>
      <c r="WP842" s="399"/>
      <c r="WQ842" s="399"/>
      <c r="WR842" s="399"/>
      <c r="WS842" s="399"/>
      <c r="WT842" s="399"/>
      <c r="WU842" s="399"/>
      <c r="WV842" s="399"/>
      <c r="WW842" s="399"/>
      <c r="WX842" s="399"/>
      <c r="WY842" s="399"/>
      <c r="WZ842" s="399"/>
      <c r="XA842" s="399"/>
      <c r="XB842" s="399"/>
      <c r="XC842" s="399"/>
      <c r="XD842" s="399"/>
      <c r="XE842" s="399"/>
      <c r="XF842" s="399"/>
      <c r="XG842" s="399"/>
      <c r="XH842" s="399"/>
      <c r="XI842" s="399"/>
      <c r="XJ842" s="399"/>
      <c r="XK842" s="399"/>
      <c r="XL842" s="399"/>
      <c r="XM842" s="399"/>
      <c r="XN842" s="399"/>
      <c r="XO842" s="399"/>
      <c r="XP842" s="399"/>
      <c r="XQ842" s="399"/>
      <c r="XR842" s="399"/>
      <c r="XS842" s="399"/>
      <c r="XT842" s="399"/>
      <c r="XU842" s="399"/>
      <c r="XV842" s="399"/>
      <c r="XW842" s="399"/>
      <c r="XX842" s="399"/>
      <c r="XY842" s="399"/>
      <c r="XZ842" s="399"/>
      <c r="YA842" s="399"/>
      <c r="YB842" s="399"/>
      <c r="YC842" s="399"/>
      <c r="YD842" s="399"/>
      <c r="YE842" s="399"/>
      <c r="YF842" s="399"/>
      <c r="YG842" s="399"/>
      <c r="YH842" s="399"/>
      <c r="YI842" s="399"/>
      <c r="YJ842" s="399"/>
      <c r="YK842" s="399"/>
      <c r="YL842" s="399"/>
      <c r="YM842" s="399"/>
      <c r="YN842" s="399"/>
      <c r="YO842" s="399"/>
      <c r="YP842" s="399"/>
      <c r="YQ842" s="399"/>
      <c r="YR842" s="399"/>
      <c r="YS842" s="399"/>
      <c r="YT842" s="399"/>
      <c r="YU842" s="399"/>
      <c r="YV842" s="399"/>
      <c r="YW842" s="399"/>
      <c r="YX842" s="399"/>
      <c r="YY842" s="399"/>
      <c r="YZ842" s="399"/>
      <c r="ZA842" s="399"/>
      <c r="ZB842" s="399"/>
      <c r="ZC842" s="399"/>
      <c r="ZD842" s="399"/>
      <c r="ZE842" s="399"/>
      <c r="ZF842" s="399"/>
      <c r="ZG842" s="399"/>
      <c r="ZH842" s="399"/>
      <c r="ZI842" s="399"/>
      <c r="ZJ842" s="399"/>
      <c r="ZK842" s="399"/>
      <c r="ZL842" s="399"/>
      <c r="ZM842" s="399"/>
      <c r="ZN842" s="399"/>
      <c r="ZO842" s="399"/>
      <c r="ZP842" s="399"/>
      <c r="ZQ842" s="399"/>
      <c r="ZR842" s="399"/>
      <c r="ZS842" s="399"/>
      <c r="ZT842" s="399"/>
      <c r="ZU842" s="399"/>
      <c r="ZV842" s="399"/>
      <c r="ZW842" s="399"/>
      <c r="ZX842" s="399"/>
      <c r="ZY842" s="399"/>
      <c r="ZZ842" s="399"/>
      <c r="AAA842" s="399"/>
      <c r="AAB842" s="399"/>
      <c r="AAC842" s="399"/>
      <c r="AAD842" s="399"/>
      <c r="AAE842" s="399"/>
      <c r="AAF842" s="399"/>
      <c r="AAG842" s="399"/>
      <c r="AAH842" s="399"/>
      <c r="AAI842" s="399"/>
      <c r="AAJ842" s="399"/>
      <c r="AAK842" s="399"/>
      <c r="AAL842" s="399"/>
      <c r="AAM842" s="399"/>
      <c r="AAN842" s="399"/>
      <c r="AAO842" s="399"/>
      <c r="AAP842" s="399"/>
      <c r="AAQ842" s="399"/>
      <c r="AAR842" s="399"/>
      <c r="AAS842" s="399"/>
      <c r="AAT842" s="399"/>
      <c r="AAU842" s="399"/>
      <c r="AAV842" s="399"/>
      <c r="AAW842" s="399"/>
      <c r="AAX842" s="399"/>
      <c r="AAY842" s="399"/>
      <c r="AAZ842" s="399"/>
      <c r="ABA842" s="399"/>
      <c r="ABB842" s="399"/>
      <c r="ABC842" s="399"/>
      <c r="ABD842" s="399"/>
      <c r="ABE842" s="399"/>
      <c r="ABF842" s="399"/>
      <c r="ABG842" s="399"/>
      <c r="ABH842" s="399"/>
      <c r="ABI842" s="399"/>
      <c r="ABJ842" s="399"/>
      <c r="ABK842" s="399"/>
      <c r="ABL842" s="399"/>
      <c r="ABM842" s="399"/>
      <c r="ABN842" s="399"/>
      <c r="ABO842" s="399"/>
      <c r="ABP842" s="399"/>
      <c r="ABQ842" s="399"/>
      <c r="ABR842" s="399"/>
      <c r="ABS842" s="399"/>
      <c r="ABT842" s="399"/>
      <c r="ABU842" s="399"/>
      <c r="ABV842" s="399"/>
      <c r="ABW842" s="399"/>
      <c r="ABX842" s="399"/>
      <c r="ABY842" s="399"/>
      <c r="ABZ842" s="399"/>
      <c r="ACA842" s="399"/>
      <c r="ACB842" s="399"/>
      <c r="ACC842" s="399"/>
      <c r="ACD842" s="399"/>
      <c r="ACE842" s="399"/>
      <c r="ACF842" s="399"/>
      <c r="ACG842" s="399"/>
      <c r="ACH842" s="399"/>
      <c r="ACI842" s="399"/>
      <c r="ACJ842" s="399"/>
      <c r="ACK842" s="399"/>
      <c r="ACL842" s="399"/>
      <c r="ACM842" s="399"/>
      <c r="ACN842" s="399"/>
      <c r="ACO842" s="399"/>
      <c r="ACP842" s="399"/>
      <c r="ACQ842" s="399"/>
      <c r="ACR842" s="399"/>
      <c r="ACS842" s="399"/>
      <c r="ACT842" s="399"/>
      <c r="ACU842" s="399"/>
      <c r="ACV842" s="399"/>
      <c r="ACW842" s="399"/>
      <c r="ACX842" s="399"/>
      <c r="ACY842" s="399"/>
      <c r="ACZ842" s="399"/>
      <c r="ADA842" s="399"/>
      <c r="ADB842" s="399"/>
      <c r="ADC842" s="399"/>
      <c r="ADD842" s="399"/>
      <c r="ADE842" s="399"/>
      <c r="ADF842" s="399"/>
      <c r="ADG842" s="399"/>
      <c r="ADH842" s="399"/>
      <c r="ADI842" s="399"/>
      <c r="ADJ842" s="399"/>
      <c r="ADK842" s="399"/>
      <c r="ADL842" s="399"/>
      <c r="ADM842" s="399"/>
      <c r="ADN842" s="399"/>
      <c r="ADO842" s="399"/>
      <c r="ADP842" s="399"/>
      <c r="ADQ842" s="399"/>
      <c r="ADR842" s="399"/>
      <c r="ADS842" s="399"/>
      <c r="ADT842" s="399"/>
      <c r="ADU842" s="399"/>
      <c r="ADV842" s="399"/>
      <c r="ADW842" s="399"/>
      <c r="ADX842" s="399"/>
      <c r="ADY842" s="399"/>
      <c r="ADZ842" s="399"/>
      <c r="AEA842" s="399"/>
      <c r="AEB842" s="399"/>
      <c r="AEC842" s="399"/>
      <c r="AED842" s="399"/>
      <c r="AEE842" s="399"/>
      <c r="AEF842" s="399"/>
      <c r="AEG842" s="399"/>
      <c r="AEH842" s="399"/>
      <c r="AEI842" s="399"/>
      <c r="AEJ842" s="399"/>
      <c r="AEK842" s="399"/>
      <c r="AEL842" s="399"/>
      <c r="AEM842" s="399"/>
      <c r="AEN842" s="399"/>
      <c r="AEO842" s="399"/>
      <c r="AEP842" s="399"/>
      <c r="AEQ842" s="399"/>
      <c r="AER842" s="399"/>
      <c r="AES842" s="399"/>
      <c r="AET842" s="399"/>
      <c r="AEU842" s="399"/>
      <c r="AEV842" s="399"/>
      <c r="AEW842" s="399"/>
      <c r="AEX842" s="399"/>
      <c r="AEY842" s="399"/>
      <c r="AEZ842" s="399"/>
      <c r="AFA842" s="399"/>
      <c r="AFB842" s="399"/>
      <c r="AFC842" s="399"/>
      <c r="AFD842" s="399"/>
      <c r="AFE842" s="399"/>
      <c r="AFF842" s="399"/>
      <c r="AFG842" s="399"/>
      <c r="AFH842" s="399"/>
      <c r="AFI842" s="399"/>
      <c r="AFJ842" s="399"/>
      <c r="AFK842" s="399"/>
      <c r="AFL842" s="399"/>
      <c r="AFM842" s="399"/>
      <c r="AFN842" s="399"/>
      <c r="AFO842" s="399"/>
      <c r="AFP842" s="399"/>
      <c r="AFQ842" s="399"/>
      <c r="AFR842" s="399"/>
      <c r="AFS842" s="399"/>
      <c r="AFT842" s="399"/>
      <c r="AFU842" s="399"/>
      <c r="AFV842" s="399"/>
      <c r="AFW842" s="399"/>
      <c r="AFX842" s="399"/>
      <c r="AFY842" s="399"/>
      <c r="AFZ842" s="399"/>
      <c r="AGA842" s="399"/>
      <c r="AGB842" s="399"/>
      <c r="AGC842" s="399"/>
      <c r="AGD842" s="399"/>
      <c r="AGE842" s="399"/>
      <c r="AGF842" s="399"/>
      <c r="AGG842" s="399"/>
      <c r="AGH842" s="399"/>
      <c r="AGI842" s="399"/>
      <c r="AGJ842" s="399"/>
      <c r="AGK842" s="399"/>
      <c r="AGL842" s="399"/>
      <c r="AGM842" s="399"/>
      <c r="AGN842" s="399"/>
      <c r="AGO842" s="399"/>
      <c r="AGP842" s="399"/>
      <c r="AGQ842" s="399"/>
      <c r="AGR842" s="399"/>
      <c r="AGS842" s="399"/>
      <c r="AGT842" s="399"/>
      <c r="AGU842" s="399"/>
      <c r="AGV842" s="399"/>
      <c r="AGW842" s="399"/>
      <c r="AGX842" s="399"/>
      <c r="AGY842" s="399"/>
      <c r="AGZ842" s="399"/>
      <c r="AHA842" s="399"/>
      <c r="AHB842" s="399"/>
      <c r="AHC842" s="399"/>
      <c r="AHD842" s="399"/>
      <c r="AHE842" s="399"/>
      <c r="AHF842" s="399"/>
      <c r="AHG842" s="399"/>
      <c r="AHH842" s="399"/>
      <c r="AHI842" s="399"/>
      <c r="AHJ842" s="399"/>
      <c r="AHK842" s="399"/>
      <c r="AHL842" s="399"/>
      <c r="AHM842" s="399"/>
      <c r="AHN842" s="399"/>
      <c r="AHO842" s="399"/>
      <c r="AHP842" s="399"/>
      <c r="AHQ842" s="399"/>
      <c r="AHR842" s="399"/>
      <c r="AHS842" s="399"/>
      <c r="AHT842" s="399"/>
      <c r="AHU842" s="399"/>
      <c r="AHV842" s="399"/>
      <c r="AHW842" s="399"/>
      <c r="AHX842" s="399"/>
      <c r="AHY842" s="399"/>
      <c r="AHZ842" s="399"/>
      <c r="AIA842" s="399"/>
      <c r="AIB842" s="399"/>
      <c r="AIC842" s="399"/>
      <c r="AID842" s="399"/>
      <c r="AIE842" s="399"/>
      <c r="AIF842" s="399"/>
      <c r="AIG842" s="399"/>
      <c r="AIH842" s="399"/>
      <c r="AII842" s="399"/>
      <c r="AIJ842" s="399"/>
      <c r="AIK842" s="399"/>
      <c r="AIL842" s="399"/>
      <c r="AIM842" s="399"/>
      <c r="AIN842" s="399"/>
      <c r="AIO842" s="399"/>
      <c r="AIP842" s="399"/>
      <c r="AIQ842" s="399"/>
      <c r="AIR842" s="399"/>
      <c r="AIS842" s="399"/>
      <c r="AIT842" s="399"/>
      <c r="AIU842" s="399"/>
      <c r="AIV842" s="399"/>
      <c r="AIW842" s="399"/>
      <c r="AIX842" s="399"/>
      <c r="AIY842" s="399"/>
      <c r="AIZ842" s="399"/>
      <c r="AJA842" s="399"/>
      <c r="AJB842" s="399"/>
      <c r="AJC842" s="399"/>
      <c r="AJD842" s="399"/>
      <c r="AJE842" s="399"/>
      <c r="AJF842" s="399"/>
      <c r="AJG842" s="399"/>
      <c r="AJH842" s="399"/>
      <c r="AJI842" s="399"/>
      <c r="AJJ842" s="399"/>
      <c r="AJK842" s="399"/>
      <c r="AJL842" s="399"/>
      <c r="AJM842" s="399"/>
      <c r="AJN842" s="399"/>
      <c r="AJO842" s="399"/>
      <c r="AJP842" s="399"/>
      <c r="AJQ842" s="399"/>
      <c r="AJR842" s="399"/>
      <c r="AJS842" s="399"/>
      <c r="AJT842" s="399"/>
      <c r="AJU842" s="399"/>
      <c r="AJV842" s="399"/>
      <c r="AJW842" s="399"/>
      <c r="AJX842" s="399"/>
      <c r="AJY842" s="399"/>
      <c r="AJZ842" s="399"/>
      <c r="AKA842" s="399"/>
      <c r="AKB842" s="399"/>
      <c r="AKC842" s="399"/>
      <c r="AKD842" s="399"/>
      <c r="AKE842" s="399"/>
      <c r="AKF842" s="399"/>
      <c r="AKG842" s="399"/>
      <c r="AKH842" s="399"/>
      <c r="AKI842" s="399"/>
      <c r="AKJ842" s="399"/>
      <c r="AKK842" s="399"/>
      <c r="AKL842" s="399"/>
      <c r="AKM842" s="399"/>
      <c r="AKN842" s="399"/>
      <c r="AKO842" s="399"/>
      <c r="AKP842" s="399"/>
      <c r="AKQ842" s="399"/>
      <c r="AKR842" s="399"/>
      <c r="AKS842" s="399"/>
      <c r="AKT842" s="399"/>
      <c r="AKU842" s="399"/>
      <c r="AKV842" s="399"/>
      <c r="AKW842" s="399"/>
      <c r="AKX842" s="399"/>
      <c r="AKY842" s="399"/>
      <c r="AKZ842" s="399"/>
      <c r="ALA842" s="399"/>
      <c r="ALB842" s="399"/>
      <c r="ALC842" s="399"/>
      <c r="ALD842" s="399"/>
      <c r="ALE842" s="399"/>
      <c r="ALF842" s="399"/>
      <c r="ALG842" s="399"/>
      <c r="ALH842" s="399"/>
      <c r="ALI842" s="399"/>
      <c r="ALJ842" s="399"/>
      <c r="ALK842" s="399"/>
      <c r="ALL842" s="399"/>
      <c r="ALM842" s="399"/>
      <c r="ALN842" s="399"/>
      <c r="ALO842" s="399"/>
      <c r="ALP842" s="399"/>
      <c r="ALQ842" s="399"/>
      <c r="ALR842" s="399"/>
      <c r="ALS842" s="399"/>
      <c r="ALT842" s="399"/>
      <c r="ALU842" s="399"/>
      <c r="ALV842" s="399"/>
      <c r="ALW842" s="399"/>
      <c r="ALX842" s="399"/>
      <c r="ALY842" s="399"/>
      <c r="ALZ842" s="399"/>
      <c r="AMA842" s="399"/>
      <c r="AMB842" s="399"/>
      <c r="AMC842" s="399"/>
      <c r="AMD842" s="399"/>
      <c r="AME842" s="399"/>
      <c r="AMF842" s="399"/>
      <c r="AMG842" s="399"/>
      <c r="AMH842" s="399"/>
      <c r="AMI842" s="399"/>
      <c r="AMJ842" s="399"/>
      <c r="AMK842" s="399"/>
      <c r="AML842" s="399"/>
      <c r="AMM842" s="399"/>
      <c r="AMN842" s="399"/>
      <c r="AMO842" s="399"/>
      <c r="AMP842" s="399"/>
      <c r="AMQ842" s="399"/>
      <c r="AMR842" s="399"/>
      <c r="AMS842" s="399"/>
      <c r="AMT842" s="399"/>
      <c r="AMU842" s="399"/>
      <c r="AMV842" s="399"/>
      <c r="AMW842" s="399"/>
      <c r="AMX842" s="399"/>
      <c r="AMY842" s="399"/>
      <c r="AMZ842" s="399"/>
      <c r="ANA842" s="399"/>
      <c r="ANB842" s="399"/>
      <c r="ANC842" s="399"/>
      <c r="AND842" s="399"/>
      <c r="ANE842" s="399"/>
      <c r="ANF842" s="399"/>
      <c r="ANG842" s="399"/>
      <c r="ANH842" s="399"/>
      <c r="ANI842" s="399"/>
      <c r="ANJ842" s="399"/>
      <c r="ANK842" s="399"/>
      <c r="ANL842" s="399"/>
      <c r="ANM842" s="399"/>
      <c r="ANN842" s="399"/>
      <c r="ANO842" s="399"/>
      <c r="ANP842" s="399"/>
      <c r="ANQ842" s="399"/>
      <c r="ANR842" s="399"/>
      <c r="ANS842" s="399"/>
      <c r="ANT842" s="399"/>
      <c r="ANU842" s="399"/>
      <c r="ANV842" s="399"/>
      <c r="ANW842" s="399"/>
      <c r="ANX842" s="399"/>
      <c r="ANY842" s="399"/>
      <c r="ANZ842" s="399"/>
      <c r="AOA842" s="399"/>
      <c r="AOB842" s="399"/>
      <c r="AOC842" s="399"/>
      <c r="AOD842" s="399"/>
      <c r="AOE842" s="399"/>
      <c r="AOF842" s="399"/>
      <c r="AOG842" s="399"/>
      <c r="AOH842" s="399"/>
      <c r="AOI842" s="399"/>
      <c r="AOJ842" s="399"/>
      <c r="AOK842" s="399"/>
      <c r="AOL842" s="399"/>
      <c r="AOM842" s="399"/>
      <c r="AON842" s="399"/>
      <c r="AOO842" s="399"/>
      <c r="AOP842" s="399"/>
      <c r="AOQ842" s="399"/>
      <c r="AOR842" s="399"/>
      <c r="AOS842" s="399"/>
      <c r="AOT842" s="399"/>
      <c r="AOU842" s="399"/>
      <c r="AOV842" s="399"/>
      <c r="AOW842" s="399"/>
      <c r="AOX842" s="399"/>
      <c r="AOY842" s="399"/>
      <c r="AOZ842" s="399"/>
      <c r="APA842" s="399"/>
      <c r="APB842" s="399"/>
      <c r="APC842" s="399"/>
      <c r="APD842" s="399"/>
      <c r="APE842" s="399"/>
      <c r="APF842" s="399"/>
      <c r="APG842" s="399"/>
      <c r="APH842" s="399"/>
      <c r="API842" s="399"/>
      <c r="APJ842" s="399"/>
      <c r="APK842" s="399"/>
      <c r="APL842" s="399"/>
      <c r="APM842" s="399"/>
      <c r="APN842" s="399"/>
      <c r="APO842" s="399"/>
      <c r="APP842" s="399"/>
      <c r="APQ842" s="399"/>
      <c r="APR842" s="399"/>
      <c r="APS842" s="399"/>
      <c r="APT842" s="399"/>
      <c r="APU842" s="399"/>
      <c r="APV842" s="399"/>
      <c r="APW842" s="399"/>
      <c r="APX842" s="399"/>
      <c r="APY842" s="399"/>
      <c r="APZ842" s="399"/>
      <c r="AQA842" s="399"/>
      <c r="AQB842" s="399"/>
      <c r="AQC842" s="399"/>
      <c r="AQD842" s="399"/>
      <c r="AQE842" s="399"/>
      <c r="AQF842" s="399"/>
      <c r="AQG842" s="399"/>
      <c r="AQH842" s="399"/>
      <c r="AQI842" s="399"/>
      <c r="AQJ842" s="399"/>
      <c r="AQK842" s="399"/>
      <c r="AQL842" s="399"/>
      <c r="AQM842" s="399"/>
      <c r="AQN842" s="399"/>
      <c r="AQO842" s="399"/>
      <c r="AQP842" s="399"/>
      <c r="AQQ842" s="399"/>
      <c r="AQR842" s="399"/>
      <c r="AQS842" s="399"/>
      <c r="AQT842" s="399"/>
      <c r="AQU842" s="399"/>
      <c r="AQV842" s="399"/>
      <c r="AQW842" s="399"/>
      <c r="AQX842" s="399"/>
      <c r="AQY842" s="399"/>
      <c r="AQZ842" s="399"/>
      <c r="ARA842" s="399"/>
      <c r="ARB842" s="399"/>
      <c r="ARC842" s="399"/>
      <c r="ARD842" s="399"/>
      <c r="ARE842" s="399"/>
      <c r="ARF842" s="399"/>
      <c r="ARG842" s="399"/>
      <c r="ARH842" s="399"/>
      <c r="ARI842" s="399"/>
      <c r="ARJ842" s="399"/>
      <c r="ARK842" s="399"/>
      <c r="ARL842" s="399"/>
      <c r="ARM842" s="399"/>
      <c r="ARN842" s="399"/>
      <c r="ARO842" s="399"/>
      <c r="ARP842" s="399"/>
      <c r="ARQ842" s="399"/>
      <c r="ARR842" s="399"/>
      <c r="ARS842" s="399"/>
      <c r="ART842" s="399"/>
      <c r="ARU842" s="399"/>
      <c r="ARV842" s="399"/>
      <c r="ARW842" s="399"/>
      <c r="ARX842" s="399"/>
      <c r="ARY842" s="399"/>
      <c r="ARZ842" s="399"/>
      <c r="ASA842" s="399"/>
      <c r="ASB842" s="399"/>
      <c r="ASC842" s="399"/>
      <c r="ASD842" s="399"/>
      <c r="ASE842" s="399"/>
      <c r="ASF842" s="399"/>
      <c r="ASG842" s="399"/>
      <c r="ASH842" s="399"/>
      <c r="ASI842" s="399"/>
      <c r="ASJ842" s="399"/>
      <c r="ASK842" s="399"/>
      <c r="ASL842" s="399"/>
      <c r="ASM842" s="399"/>
      <c r="ASN842" s="399"/>
      <c r="ASO842" s="399"/>
      <c r="ASP842" s="399"/>
      <c r="ASQ842" s="399"/>
      <c r="ASR842" s="399"/>
      <c r="ASS842" s="399"/>
      <c r="AST842" s="399"/>
      <c r="ASU842" s="399"/>
      <c r="ASV842" s="399"/>
      <c r="ASW842" s="399"/>
      <c r="ASX842" s="399"/>
      <c r="ASY842" s="399"/>
      <c r="ASZ842" s="399"/>
      <c r="ATA842" s="399"/>
      <c r="ATB842" s="399"/>
      <c r="ATC842" s="399"/>
      <c r="ATD842" s="399"/>
      <c r="ATE842" s="399"/>
      <c r="ATF842" s="399"/>
      <c r="ATG842" s="399"/>
      <c r="ATH842" s="399"/>
      <c r="ATI842" s="399"/>
      <c r="ATJ842" s="399"/>
      <c r="ATK842" s="399"/>
      <c r="ATL842" s="399"/>
      <c r="ATM842" s="399"/>
      <c r="ATN842" s="399"/>
      <c r="ATO842" s="399"/>
      <c r="ATP842" s="399"/>
      <c r="ATQ842" s="399"/>
      <c r="ATR842" s="399"/>
      <c r="ATS842" s="399"/>
      <c r="ATT842" s="399"/>
      <c r="ATU842" s="399"/>
      <c r="ATV842" s="399"/>
      <c r="ATW842" s="399"/>
      <c r="ATX842" s="399"/>
      <c r="ATY842" s="399"/>
      <c r="ATZ842" s="399"/>
      <c r="AUA842" s="399"/>
      <c r="AUB842" s="399"/>
      <c r="AUC842" s="399"/>
      <c r="AUD842" s="399"/>
      <c r="AUE842" s="399"/>
      <c r="AUF842" s="399"/>
      <c r="AUG842" s="399"/>
      <c r="AUH842" s="399"/>
      <c r="AUI842" s="399"/>
      <c r="AUJ842" s="399"/>
      <c r="AUK842" s="399"/>
      <c r="AUL842" s="399"/>
      <c r="AUM842" s="399"/>
      <c r="AUN842" s="399"/>
      <c r="AUO842" s="399"/>
      <c r="AUP842" s="399"/>
      <c r="AUQ842" s="399"/>
      <c r="AUR842" s="399"/>
      <c r="AUS842" s="399"/>
      <c r="AUT842" s="399"/>
      <c r="AUU842" s="399"/>
      <c r="AUV842" s="399"/>
      <c r="AUW842" s="399"/>
      <c r="AUX842" s="399"/>
      <c r="AUY842" s="399"/>
      <c r="AUZ842" s="399"/>
      <c r="AVA842" s="399"/>
      <c r="AVB842" s="399"/>
      <c r="AVC842" s="399"/>
      <c r="AVD842" s="399"/>
      <c r="AVE842" s="399"/>
      <c r="AVF842" s="399"/>
      <c r="AVG842" s="399"/>
      <c r="AVH842" s="399"/>
      <c r="AVI842" s="399"/>
      <c r="AVJ842" s="399"/>
      <c r="AVK842" s="399"/>
      <c r="AVL842" s="399"/>
      <c r="AVM842" s="399"/>
      <c r="AVN842" s="399"/>
      <c r="AVO842" s="399"/>
      <c r="AVP842" s="399"/>
      <c r="AVQ842" s="399"/>
      <c r="AVR842" s="399"/>
      <c r="AVS842" s="399"/>
      <c r="AVT842" s="399"/>
      <c r="AVU842" s="399"/>
      <c r="AVV842" s="399"/>
      <c r="AVW842" s="399"/>
      <c r="AVX842" s="399"/>
      <c r="AVY842" s="399"/>
      <c r="AVZ842" s="399"/>
      <c r="AWA842" s="399"/>
      <c r="AWB842" s="399"/>
      <c r="AWC842" s="399"/>
      <c r="AWD842" s="399"/>
      <c r="AWE842" s="399"/>
      <c r="AWF842" s="399"/>
      <c r="AWG842" s="399"/>
      <c r="AWH842" s="399"/>
      <c r="AWI842" s="399"/>
      <c r="AWJ842" s="399"/>
      <c r="AWK842" s="399"/>
      <c r="AWL842" s="399"/>
      <c r="AWM842" s="399"/>
      <c r="AWN842" s="399"/>
      <c r="AWO842" s="399"/>
      <c r="AWP842" s="399"/>
      <c r="AWQ842" s="399"/>
      <c r="AWR842" s="399"/>
      <c r="AWS842" s="399"/>
      <c r="AWT842" s="399"/>
      <c r="AWU842" s="399"/>
      <c r="AWV842" s="399"/>
      <c r="AWW842" s="399"/>
      <c r="AWX842" s="399"/>
      <c r="AWY842" s="399"/>
      <c r="AWZ842" s="399"/>
      <c r="AXA842" s="399"/>
      <c r="AXB842" s="399"/>
      <c r="AXC842" s="399"/>
      <c r="AXD842" s="399"/>
      <c r="AXE842" s="399"/>
      <c r="AXF842" s="399"/>
      <c r="AXG842" s="399"/>
      <c r="AXH842" s="399"/>
      <c r="AXI842" s="399"/>
      <c r="AXJ842" s="399"/>
      <c r="AXK842" s="399"/>
      <c r="AXL842" s="399"/>
      <c r="AXM842" s="399"/>
      <c r="AXN842" s="399"/>
      <c r="AXO842" s="399"/>
      <c r="AXP842" s="399"/>
      <c r="AXQ842" s="399"/>
      <c r="AXR842" s="399"/>
      <c r="AXS842" s="399"/>
      <c r="AXT842" s="399"/>
      <c r="AXU842" s="399"/>
      <c r="AXV842" s="399"/>
      <c r="AXW842" s="399"/>
      <c r="AXX842" s="399"/>
      <c r="AXY842" s="399"/>
      <c r="AXZ842" s="399"/>
      <c r="AYA842" s="399"/>
      <c r="AYB842" s="399"/>
      <c r="AYC842" s="399"/>
      <c r="AYD842" s="399"/>
      <c r="AYE842" s="399"/>
      <c r="AYF842" s="399"/>
      <c r="AYG842" s="399"/>
      <c r="AYH842" s="399"/>
      <c r="AYI842" s="399"/>
      <c r="AYJ842" s="399"/>
      <c r="AYK842" s="399"/>
      <c r="AYL842" s="399"/>
      <c r="AYM842" s="399"/>
      <c r="AYN842" s="399"/>
      <c r="AYO842" s="399"/>
      <c r="AYP842" s="399"/>
      <c r="AYQ842" s="399"/>
      <c r="AYR842" s="399"/>
      <c r="AYS842" s="399"/>
      <c r="AYT842" s="399"/>
      <c r="AYU842" s="399"/>
      <c r="AYV842" s="399"/>
      <c r="AYW842" s="399"/>
      <c r="AYX842" s="399"/>
      <c r="AYY842" s="399"/>
      <c r="AYZ842" s="399"/>
      <c r="AZA842" s="399"/>
      <c r="AZB842" s="399"/>
      <c r="AZC842" s="399"/>
      <c r="AZD842" s="399"/>
      <c r="AZE842" s="399"/>
      <c r="AZF842" s="399"/>
      <c r="AZG842" s="399"/>
      <c r="AZH842" s="399"/>
      <c r="AZI842" s="399"/>
      <c r="AZJ842" s="399"/>
      <c r="AZK842" s="399"/>
      <c r="AZL842" s="399"/>
      <c r="AZM842" s="399"/>
      <c r="AZN842" s="399"/>
      <c r="AZO842" s="399"/>
      <c r="AZP842" s="399"/>
      <c r="AZQ842" s="399"/>
      <c r="AZR842" s="399"/>
      <c r="AZS842" s="399"/>
      <c r="AZT842" s="399"/>
      <c r="AZU842" s="399"/>
      <c r="AZV842" s="399"/>
      <c r="AZW842" s="399"/>
      <c r="AZX842" s="399"/>
      <c r="AZY842" s="399"/>
      <c r="AZZ842" s="399"/>
      <c r="BAA842" s="399"/>
      <c r="BAB842" s="399"/>
      <c r="BAC842" s="399"/>
      <c r="BAD842" s="399"/>
      <c r="BAE842" s="399"/>
      <c r="BAF842" s="399"/>
      <c r="BAG842" s="399"/>
      <c r="BAH842" s="399"/>
      <c r="BAI842" s="399"/>
      <c r="BAJ842" s="399"/>
      <c r="BAK842" s="399"/>
      <c r="BAL842" s="399"/>
      <c r="BAM842" s="399"/>
      <c r="BAN842" s="399"/>
      <c r="BAO842" s="399"/>
      <c r="BAP842" s="399"/>
      <c r="BAQ842" s="399"/>
      <c r="BAR842" s="399"/>
      <c r="BAS842" s="399"/>
      <c r="BAT842" s="399"/>
      <c r="BAU842" s="399"/>
      <c r="BAV842" s="399"/>
      <c r="BAW842" s="399"/>
      <c r="BAX842" s="399"/>
      <c r="BAY842" s="399"/>
      <c r="BAZ842" s="399"/>
      <c r="BBA842" s="399"/>
      <c r="BBB842" s="399"/>
      <c r="BBC842" s="399"/>
      <c r="BBD842" s="399"/>
      <c r="BBE842" s="399"/>
      <c r="BBF842" s="399"/>
      <c r="BBG842" s="399"/>
      <c r="BBH842" s="399"/>
      <c r="BBI842" s="399"/>
      <c r="BBJ842" s="399"/>
      <c r="BBK842" s="399"/>
      <c r="BBL842" s="399"/>
      <c r="BBM842" s="399"/>
      <c r="BBN842" s="399"/>
      <c r="BBO842" s="399"/>
      <c r="BBP842" s="399"/>
      <c r="BBQ842" s="399"/>
      <c r="BBR842" s="399"/>
      <c r="BBS842" s="399"/>
      <c r="BBT842" s="399"/>
      <c r="BBU842" s="399"/>
      <c r="BBV842" s="399"/>
      <c r="BBW842" s="399"/>
      <c r="BBX842" s="399"/>
      <c r="BBY842" s="399"/>
      <c r="BBZ842" s="399"/>
      <c r="BCA842" s="399"/>
      <c r="BCB842" s="399"/>
      <c r="BCC842" s="399"/>
      <c r="BCD842" s="399"/>
      <c r="BCE842" s="399"/>
      <c r="BCF842" s="399"/>
      <c r="BCG842" s="399"/>
      <c r="BCH842" s="399"/>
      <c r="BCI842" s="399"/>
      <c r="BCJ842" s="399"/>
      <c r="BCK842" s="399"/>
      <c r="BCL842" s="399"/>
      <c r="BCM842" s="399"/>
      <c r="BCN842" s="399"/>
      <c r="BCO842" s="399"/>
      <c r="BCP842" s="399"/>
      <c r="BCQ842" s="399"/>
      <c r="BCR842" s="399"/>
      <c r="BCS842" s="399"/>
      <c r="BCT842" s="399"/>
      <c r="BCU842" s="399"/>
      <c r="BCV842" s="399"/>
      <c r="BCW842" s="399"/>
      <c r="BCX842" s="399"/>
      <c r="BCY842" s="399"/>
      <c r="BCZ842" s="399"/>
      <c r="BDA842" s="399"/>
      <c r="BDB842" s="399"/>
      <c r="BDC842" s="399"/>
      <c r="BDD842" s="399"/>
      <c r="BDE842" s="399"/>
      <c r="BDF842" s="399"/>
      <c r="BDG842" s="399"/>
      <c r="BDH842" s="399"/>
      <c r="BDI842" s="399"/>
      <c r="BDJ842" s="399"/>
      <c r="BDK842" s="399"/>
      <c r="BDL842" s="399"/>
      <c r="BDM842" s="399"/>
      <c r="BDN842" s="399"/>
      <c r="BDO842" s="399"/>
      <c r="BDP842" s="399"/>
      <c r="BDQ842" s="399"/>
      <c r="BDR842" s="399"/>
      <c r="BDS842" s="399"/>
      <c r="BDT842" s="399"/>
      <c r="BDU842" s="399"/>
      <c r="BDV842" s="399"/>
      <c r="BDW842" s="399"/>
      <c r="BDX842" s="399"/>
      <c r="BDY842" s="399"/>
      <c r="BDZ842" s="399"/>
      <c r="BEA842" s="399"/>
      <c r="BEB842" s="399"/>
      <c r="BEC842" s="399"/>
      <c r="BED842" s="399"/>
      <c r="BEE842" s="399"/>
      <c r="BEF842" s="399"/>
      <c r="BEG842" s="399"/>
      <c r="BEH842" s="399"/>
      <c r="BEI842" s="399"/>
      <c r="BEJ842" s="399"/>
      <c r="BEK842" s="399"/>
      <c r="BEL842" s="399"/>
      <c r="BEM842" s="399"/>
      <c r="BEN842" s="399"/>
      <c r="BEO842" s="399"/>
      <c r="BEP842" s="399"/>
      <c r="BEQ842" s="399"/>
      <c r="BER842" s="399"/>
      <c r="BES842" s="399"/>
      <c r="BET842" s="399"/>
      <c r="BEU842" s="399"/>
      <c r="BEV842" s="399"/>
      <c r="BEW842" s="399"/>
      <c r="BEX842" s="399"/>
      <c r="BEY842" s="399"/>
      <c r="BEZ842" s="399"/>
      <c r="BFA842" s="399"/>
      <c r="BFB842" s="399"/>
      <c r="BFC842" s="399"/>
      <c r="BFD842" s="399"/>
      <c r="BFE842" s="399"/>
      <c r="BFF842" s="399"/>
      <c r="BFG842" s="399"/>
      <c r="BFH842" s="399"/>
      <c r="BFI842" s="399"/>
      <c r="BFJ842" s="399"/>
      <c r="BFK842" s="399"/>
      <c r="BFL842" s="399"/>
      <c r="BFM842" s="399"/>
      <c r="BFN842" s="399"/>
      <c r="BFO842" s="399"/>
      <c r="BFP842" s="399"/>
      <c r="BFQ842" s="399"/>
      <c r="BFR842" s="399"/>
      <c r="BFS842" s="399"/>
      <c r="BFT842" s="399"/>
      <c r="BFU842" s="399"/>
      <c r="BFV842" s="399"/>
      <c r="BFW842" s="399"/>
      <c r="BFX842" s="399"/>
      <c r="BFY842" s="399"/>
      <c r="BFZ842" s="399"/>
      <c r="BGA842" s="399"/>
      <c r="BGB842" s="399"/>
      <c r="BGC842" s="399"/>
      <c r="BGD842" s="399"/>
      <c r="BGE842" s="399"/>
      <c r="BGF842" s="399"/>
      <c r="BGG842" s="399"/>
      <c r="BGH842" s="399"/>
      <c r="BGI842" s="399"/>
      <c r="BGJ842" s="399"/>
      <c r="BGK842" s="399"/>
      <c r="BGL842" s="399"/>
      <c r="BGM842" s="399"/>
      <c r="BGN842" s="399"/>
      <c r="BGO842" s="399"/>
      <c r="BGP842" s="399"/>
      <c r="BGQ842" s="399"/>
      <c r="BGR842" s="399"/>
      <c r="BGS842" s="399"/>
      <c r="BGT842" s="399"/>
      <c r="BGU842" s="399"/>
      <c r="BGV842" s="399"/>
      <c r="BGW842" s="399"/>
      <c r="BGX842" s="399"/>
      <c r="BGY842" s="399"/>
      <c r="BGZ842" s="399"/>
      <c r="BHA842" s="399"/>
      <c r="BHB842" s="399"/>
      <c r="BHC842" s="399"/>
      <c r="BHD842" s="399"/>
      <c r="BHE842" s="399"/>
      <c r="BHF842" s="399"/>
      <c r="BHG842" s="399"/>
      <c r="BHH842" s="399"/>
      <c r="BHI842" s="399"/>
      <c r="BHJ842" s="399"/>
      <c r="BHK842" s="399"/>
      <c r="BHL842" s="399"/>
      <c r="BHM842" s="399"/>
      <c r="BHN842" s="399"/>
      <c r="BHO842" s="399"/>
      <c r="BHP842" s="399"/>
      <c r="BHQ842" s="399"/>
      <c r="BHR842" s="399"/>
      <c r="BHS842" s="399"/>
      <c r="BHT842" s="399"/>
      <c r="BHU842" s="399"/>
      <c r="BHV842" s="399"/>
      <c r="BHW842" s="399"/>
      <c r="BHX842" s="399"/>
      <c r="BHY842" s="399"/>
      <c r="BHZ842" s="399"/>
      <c r="BIA842" s="399"/>
      <c r="BIB842" s="399"/>
      <c r="BIC842" s="399"/>
      <c r="BID842" s="399"/>
      <c r="BIE842" s="399"/>
      <c r="BIF842" s="399"/>
      <c r="BIG842" s="399"/>
      <c r="BIH842" s="399"/>
      <c r="BII842" s="399"/>
      <c r="BIJ842" s="399"/>
      <c r="BIK842" s="399"/>
      <c r="BIL842" s="399"/>
      <c r="BIM842" s="399"/>
      <c r="BIN842" s="399"/>
      <c r="BIO842" s="399"/>
      <c r="BIP842" s="399"/>
      <c r="BIQ842" s="399"/>
      <c r="BIR842" s="399"/>
      <c r="BIS842" s="399"/>
      <c r="BIT842" s="399"/>
      <c r="BIU842" s="399"/>
      <c r="BIV842" s="399"/>
      <c r="BIW842" s="399"/>
      <c r="BIX842" s="399"/>
      <c r="BIY842" s="399"/>
      <c r="BIZ842" s="399"/>
      <c r="BJA842" s="399"/>
      <c r="BJB842" s="399"/>
      <c r="BJC842" s="399"/>
      <c r="BJD842" s="399"/>
      <c r="BJE842" s="399"/>
      <c r="BJF842" s="399"/>
      <c r="BJG842" s="399"/>
      <c r="BJH842" s="399"/>
      <c r="BJI842" s="399"/>
      <c r="BJJ842" s="399"/>
      <c r="BJK842" s="399"/>
      <c r="BJL842" s="399"/>
      <c r="BJM842" s="399"/>
      <c r="BJN842" s="399"/>
      <c r="BJO842" s="399"/>
      <c r="BJP842" s="399"/>
      <c r="BJQ842" s="399"/>
      <c r="BJR842" s="399"/>
      <c r="BJS842" s="399"/>
      <c r="BJT842" s="399"/>
      <c r="BJU842" s="399"/>
      <c r="BJV842" s="399"/>
      <c r="BJW842" s="399"/>
      <c r="BJX842" s="399"/>
      <c r="BJY842" s="399"/>
      <c r="BJZ842" s="399"/>
      <c r="BKA842" s="399"/>
      <c r="BKB842" s="399"/>
      <c r="BKC842" s="399"/>
      <c r="BKD842" s="399"/>
      <c r="BKE842" s="399"/>
      <c r="BKF842" s="399"/>
      <c r="BKG842" s="399"/>
      <c r="BKH842" s="399"/>
      <c r="BKI842" s="399"/>
      <c r="BKJ842" s="399"/>
      <c r="BKK842" s="399"/>
      <c r="BKL842" s="399"/>
      <c r="BKM842" s="399"/>
      <c r="BKN842" s="399"/>
      <c r="BKO842" s="399"/>
      <c r="BKP842" s="399"/>
      <c r="BKQ842" s="399"/>
      <c r="BKR842" s="399"/>
      <c r="BKS842" s="399"/>
      <c r="BKT842" s="399"/>
      <c r="BKU842" s="399"/>
      <c r="BKV842" s="399"/>
      <c r="BKW842" s="399"/>
      <c r="BKX842" s="399"/>
      <c r="BKY842" s="399"/>
      <c r="BKZ842" s="399"/>
      <c r="BLA842" s="399"/>
      <c r="BLB842" s="399"/>
      <c r="BLC842" s="399"/>
      <c r="BLD842" s="399"/>
      <c r="BLE842" s="399"/>
      <c r="BLF842" s="399"/>
      <c r="BLG842" s="399"/>
      <c r="BLH842" s="399"/>
      <c r="BLI842" s="399"/>
      <c r="BLJ842" s="399"/>
      <c r="BLK842" s="399"/>
      <c r="BLL842" s="399"/>
      <c r="BLM842" s="399"/>
      <c r="BLN842" s="399"/>
      <c r="BLO842" s="399"/>
      <c r="BLP842" s="399"/>
      <c r="BLQ842" s="399"/>
      <c r="BLR842" s="399"/>
      <c r="BLS842" s="399"/>
      <c r="BLT842" s="399"/>
      <c r="BLU842" s="399"/>
      <c r="BLV842" s="399"/>
      <c r="BLW842" s="399"/>
      <c r="BLX842" s="399"/>
      <c r="BLY842" s="399"/>
      <c r="BLZ842" s="399"/>
      <c r="BMA842" s="399"/>
      <c r="BMB842" s="399"/>
      <c r="BMC842" s="399"/>
      <c r="BMD842" s="399"/>
      <c r="BME842" s="399"/>
      <c r="BMF842" s="399"/>
      <c r="BMG842" s="399"/>
      <c r="BMH842" s="399"/>
      <c r="BMI842" s="399"/>
      <c r="BMJ842" s="399"/>
      <c r="BMK842" s="399"/>
      <c r="BML842" s="399"/>
      <c r="BMM842" s="399"/>
      <c r="BMN842" s="399"/>
      <c r="BMO842" s="399"/>
      <c r="BMP842" s="399"/>
      <c r="BMQ842" s="399"/>
      <c r="BMR842" s="399"/>
      <c r="BMS842" s="399"/>
      <c r="BMT842" s="399"/>
      <c r="BMU842" s="399"/>
      <c r="BMV842" s="399"/>
      <c r="BMW842" s="399"/>
      <c r="BMX842" s="399"/>
      <c r="BMY842" s="399"/>
      <c r="BMZ842" s="399"/>
      <c r="BNA842" s="399"/>
      <c r="BNB842" s="399"/>
      <c r="BNC842" s="399"/>
      <c r="BND842" s="399"/>
      <c r="BNE842" s="399"/>
      <c r="BNF842" s="399"/>
      <c r="BNG842" s="399"/>
      <c r="BNH842" s="399"/>
      <c r="BNI842" s="399"/>
      <c r="BNJ842" s="399"/>
      <c r="BNK842" s="399"/>
      <c r="BNL842" s="399"/>
      <c r="BNM842" s="399"/>
      <c r="BNN842" s="399"/>
      <c r="BNO842" s="399"/>
      <c r="BNP842" s="399"/>
      <c r="BNQ842" s="399"/>
      <c r="BNR842" s="399"/>
      <c r="BNS842" s="399"/>
      <c r="BNT842" s="399"/>
      <c r="BNU842" s="399"/>
      <c r="BNV842" s="399"/>
      <c r="BNW842" s="399"/>
      <c r="BNX842" s="399"/>
      <c r="BNY842" s="399"/>
      <c r="BNZ842" s="399"/>
      <c r="BOA842" s="399"/>
      <c r="BOB842" s="399"/>
      <c r="BOC842" s="399"/>
      <c r="BOD842" s="399"/>
      <c r="BOE842" s="399"/>
      <c r="BOF842" s="399"/>
      <c r="BOG842" s="399"/>
      <c r="BOH842" s="399"/>
      <c r="BOI842" s="399"/>
      <c r="BOJ842" s="399"/>
      <c r="BOK842" s="399"/>
      <c r="BOL842" s="399"/>
      <c r="BOM842" s="399"/>
      <c r="BON842" s="399"/>
      <c r="BOO842" s="399"/>
      <c r="BOP842" s="399"/>
      <c r="BOQ842" s="399"/>
      <c r="BOR842" s="399"/>
      <c r="BOS842" s="399"/>
      <c r="BOT842" s="399"/>
      <c r="BOU842" s="399"/>
      <c r="BOV842" s="399"/>
      <c r="BOW842" s="399"/>
      <c r="BOX842" s="399"/>
      <c r="BOY842" s="399"/>
      <c r="BOZ842" s="399"/>
      <c r="BPA842" s="399"/>
      <c r="BPB842" s="399"/>
      <c r="BPC842" s="399"/>
      <c r="BPD842" s="399"/>
      <c r="BPE842" s="399"/>
      <c r="BPF842" s="399"/>
      <c r="BPG842" s="399"/>
      <c r="BPH842" s="399"/>
      <c r="BPI842" s="399"/>
      <c r="BPJ842" s="399"/>
      <c r="BPK842" s="399"/>
      <c r="BPL842" s="399"/>
      <c r="BPM842" s="399"/>
      <c r="BPN842" s="399"/>
      <c r="BPO842" s="399"/>
      <c r="BPP842" s="399"/>
      <c r="BPQ842" s="399"/>
      <c r="BPR842" s="399"/>
      <c r="BPS842" s="399"/>
      <c r="BPT842" s="399"/>
      <c r="BPU842" s="399"/>
      <c r="BPV842" s="399"/>
      <c r="BPW842" s="399"/>
      <c r="BPX842" s="399"/>
      <c r="BPY842" s="399"/>
      <c r="BPZ842" s="399"/>
      <c r="BQA842" s="399"/>
      <c r="BQB842" s="399"/>
      <c r="BQC842" s="399"/>
      <c r="BQD842" s="399"/>
      <c r="BQE842" s="399"/>
      <c r="BQF842" s="399"/>
      <c r="BQG842" s="399"/>
      <c r="BQH842" s="399"/>
      <c r="BQI842" s="399"/>
      <c r="BQJ842" s="399"/>
      <c r="BQK842" s="399"/>
      <c r="BQL842" s="399"/>
      <c r="BQM842" s="399"/>
      <c r="BQN842" s="399"/>
      <c r="BQO842" s="399"/>
      <c r="BQP842" s="399"/>
      <c r="BQQ842" s="399"/>
      <c r="BQR842" s="399"/>
      <c r="BQS842" s="399"/>
      <c r="BQT842" s="399"/>
      <c r="BQU842" s="399"/>
      <c r="BQV842" s="399"/>
      <c r="BQW842" s="399"/>
      <c r="BQX842" s="399"/>
      <c r="BQY842" s="399"/>
      <c r="BQZ842" s="399"/>
      <c r="BRA842" s="399"/>
      <c r="BRB842" s="399"/>
      <c r="BRC842" s="399"/>
      <c r="BRD842" s="399"/>
      <c r="BRE842" s="399"/>
      <c r="BRF842" s="399"/>
      <c r="BRG842" s="399"/>
      <c r="BRH842" s="399"/>
      <c r="BRI842" s="399"/>
      <c r="BRJ842" s="399"/>
      <c r="BRK842" s="399"/>
      <c r="BRL842" s="399"/>
      <c r="BRM842" s="399"/>
      <c r="BRN842" s="399"/>
      <c r="BRO842" s="399"/>
      <c r="BRP842" s="399"/>
      <c r="BRQ842" s="399"/>
      <c r="BRR842" s="399"/>
      <c r="BRS842" s="399"/>
      <c r="BRT842" s="399"/>
      <c r="BRU842" s="399"/>
      <c r="BRV842" s="399"/>
      <c r="BRW842" s="399"/>
      <c r="BRX842" s="399"/>
      <c r="BRY842" s="399"/>
      <c r="BRZ842" s="399"/>
      <c r="BSA842" s="399"/>
      <c r="BSB842" s="399"/>
      <c r="BSC842" s="399"/>
      <c r="BSD842" s="399"/>
      <c r="BSE842" s="399"/>
      <c r="BSF842" s="399"/>
      <c r="BSG842" s="399"/>
      <c r="BSH842" s="399"/>
      <c r="BSI842" s="399"/>
      <c r="BSJ842" s="399"/>
      <c r="BSK842" s="399"/>
      <c r="BSL842" s="399"/>
      <c r="BSM842" s="399"/>
      <c r="BSN842" s="399"/>
      <c r="BSO842" s="399"/>
      <c r="BSP842" s="399"/>
      <c r="BSQ842" s="399"/>
      <c r="BSR842" s="399"/>
      <c r="BSS842" s="399"/>
      <c r="BST842" s="399"/>
      <c r="BSU842" s="399"/>
      <c r="BSV842" s="399"/>
      <c r="BSW842" s="399"/>
      <c r="BSX842" s="399"/>
      <c r="BSY842" s="399"/>
      <c r="BSZ842" s="399"/>
      <c r="BTA842" s="399"/>
      <c r="BTB842" s="399"/>
      <c r="BTC842" s="399"/>
      <c r="BTD842" s="399"/>
      <c r="BTE842" s="399"/>
      <c r="BTF842" s="399"/>
      <c r="BTG842" s="399"/>
      <c r="BTH842" s="399"/>
      <c r="BTI842" s="399"/>
      <c r="BTJ842" s="399"/>
      <c r="BTK842" s="399"/>
      <c r="BTL842" s="399"/>
      <c r="BTM842" s="399"/>
      <c r="BTN842" s="399"/>
      <c r="BTO842" s="399"/>
      <c r="BTP842" s="399"/>
      <c r="BTQ842" s="399"/>
      <c r="BTR842" s="399"/>
      <c r="BTS842" s="399"/>
      <c r="BTT842" s="399"/>
      <c r="BTU842" s="399"/>
      <c r="BTV842" s="399"/>
      <c r="BTW842" s="399"/>
      <c r="BTX842" s="399"/>
      <c r="BTY842" s="399"/>
      <c r="BTZ842" s="399"/>
      <c r="BUA842" s="399"/>
      <c r="BUB842" s="399"/>
      <c r="BUC842" s="399"/>
      <c r="BUD842" s="399"/>
      <c r="BUE842" s="399"/>
      <c r="BUF842" s="399"/>
      <c r="BUG842" s="399"/>
      <c r="BUH842" s="399"/>
      <c r="BUI842" s="399"/>
      <c r="BUJ842" s="399"/>
      <c r="BUK842" s="399"/>
      <c r="BUL842" s="399"/>
      <c r="BUM842" s="399"/>
      <c r="BUN842" s="399"/>
      <c r="BUO842" s="399"/>
      <c r="BUP842" s="399"/>
      <c r="BUQ842" s="399"/>
      <c r="BUR842" s="399"/>
      <c r="BUS842" s="399"/>
      <c r="BUT842" s="399"/>
      <c r="BUU842" s="399"/>
      <c r="BUV842" s="399"/>
      <c r="BUW842" s="399"/>
      <c r="BUX842" s="399"/>
      <c r="BUY842" s="399"/>
      <c r="BUZ842" s="399"/>
      <c r="BVA842" s="399"/>
      <c r="BVB842" s="399"/>
      <c r="BVC842" s="399"/>
      <c r="BVD842" s="399"/>
      <c r="BVE842" s="399"/>
      <c r="BVF842" s="399"/>
      <c r="BVG842" s="399"/>
      <c r="BVH842" s="399"/>
      <c r="BVI842" s="399"/>
      <c r="BVJ842" s="399"/>
      <c r="BVK842" s="399"/>
      <c r="BVL842" s="399"/>
      <c r="BVM842" s="399"/>
      <c r="BVN842" s="399"/>
      <c r="BVO842" s="399"/>
      <c r="BVP842" s="399"/>
      <c r="BVQ842" s="399"/>
      <c r="BVR842" s="399"/>
      <c r="BVS842" s="399"/>
      <c r="BVT842" s="399"/>
      <c r="BVU842" s="399"/>
      <c r="BVV842" s="399"/>
      <c r="BVW842" s="399"/>
      <c r="BVX842" s="399"/>
      <c r="BVY842" s="399"/>
      <c r="BVZ842" s="399"/>
      <c r="BWA842" s="399"/>
      <c r="BWB842" s="399"/>
      <c r="BWC842" s="399"/>
      <c r="BWD842" s="399"/>
      <c r="BWE842" s="399"/>
      <c r="BWF842" s="399"/>
      <c r="BWG842" s="399"/>
      <c r="BWH842" s="399"/>
      <c r="BWI842" s="399"/>
      <c r="BWJ842" s="399"/>
      <c r="BWK842" s="399"/>
      <c r="BWL842" s="399"/>
      <c r="BWM842" s="399"/>
      <c r="BWN842" s="399"/>
      <c r="BWO842" s="399"/>
      <c r="BWP842" s="399"/>
      <c r="BWQ842" s="399"/>
      <c r="BWR842" s="399"/>
      <c r="BWS842" s="399"/>
      <c r="BWT842" s="399"/>
      <c r="BWU842" s="399"/>
      <c r="BWV842" s="399"/>
      <c r="BWW842" s="399"/>
      <c r="BWX842" s="399"/>
      <c r="BWY842" s="399"/>
      <c r="BWZ842" s="399"/>
      <c r="BXA842" s="399"/>
      <c r="BXB842" s="399"/>
      <c r="BXC842" s="399"/>
      <c r="BXD842" s="399"/>
      <c r="BXE842" s="399"/>
      <c r="BXF842" s="399"/>
      <c r="BXG842" s="399"/>
      <c r="BXH842" s="399"/>
      <c r="BXI842" s="399"/>
      <c r="BXJ842" s="399"/>
      <c r="BXK842" s="399"/>
      <c r="BXL842" s="399"/>
      <c r="BXM842" s="399"/>
      <c r="BXN842" s="399"/>
      <c r="BXO842" s="399"/>
      <c r="BXP842" s="399"/>
      <c r="BXQ842" s="399"/>
      <c r="BXR842" s="399"/>
      <c r="BXS842" s="399"/>
      <c r="BXT842" s="399"/>
      <c r="BXU842" s="399"/>
      <c r="BXV842" s="399"/>
      <c r="BXW842" s="399"/>
      <c r="BXX842" s="399"/>
      <c r="BXY842" s="399"/>
      <c r="BXZ842" s="399"/>
      <c r="BYA842" s="399"/>
      <c r="BYB842" s="399"/>
      <c r="BYC842" s="399"/>
      <c r="BYD842" s="399"/>
      <c r="BYE842" s="399"/>
      <c r="BYF842" s="399"/>
      <c r="BYG842" s="399"/>
      <c r="BYH842" s="399"/>
      <c r="BYI842" s="399"/>
      <c r="BYJ842" s="399"/>
      <c r="BYK842" s="399"/>
      <c r="BYL842" s="399"/>
      <c r="BYM842" s="399"/>
      <c r="BYN842" s="399"/>
      <c r="BYO842" s="399"/>
      <c r="BYP842" s="399"/>
      <c r="BYQ842" s="399"/>
      <c r="BYR842" s="399"/>
      <c r="BYS842" s="399"/>
      <c r="BYT842" s="399"/>
      <c r="BYU842" s="399"/>
      <c r="BYV842" s="399"/>
      <c r="BYW842" s="399"/>
      <c r="BYX842" s="399"/>
      <c r="BYY842" s="399"/>
      <c r="BYZ842" s="399"/>
      <c r="BZA842" s="399"/>
      <c r="BZB842" s="399"/>
      <c r="BZC842" s="399"/>
      <c r="BZD842" s="399"/>
      <c r="BZE842" s="399"/>
      <c r="BZF842" s="399"/>
      <c r="BZG842" s="399"/>
      <c r="BZH842" s="399"/>
      <c r="BZI842" s="399"/>
      <c r="BZJ842" s="399"/>
      <c r="BZK842" s="399"/>
      <c r="BZL842" s="399"/>
      <c r="BZM842" s="399"/>
      <c r="BZN842" s="399"/>
      <c r="BZO842" s="399"/>
      <c r="BZP842" s="399"/>
      <c r="BZQ842" s="399"/>
      <c r="BZR842" s="399"/>
      <c r="BZS842" s="399"/>
      <c r="BZT842" s="399"/>
      <c r="BZU842" s="399"/>
      <c r="BZV842" s="399"/>
      <c r="BZW842" s="399"/>
      <c r="BZX842" s="399"/>
      <c r="BZY842" s="399"/>
      <c r="BZZ842" s="399"/>
      <c r="CAA842" s="399"/>
      <c r="CAB842" s="399"/>
      <c r="CAC842" s="399"/>
      <c r="CAD842" s="399"/>
      <c r="CAE842" s="399"/>
      <c r="CAF842" s="399"/>
      <c r="CAG842" s="399"/>
      <c r="CAH842" s="399"/>
      <c r="CAI842" s="399"/>
      <c r="CAJ842" s="399"/>
      <c r="CAK842" s="399"/>
      <c r="CAL842" s="399"/>
      <c r="CAM842" s="399"/>
      <c r="CAN842" s="399"/>
      <c r="CAO842" s="399"/>
      <c r="CAP842" s="399"/>
      <c r="CAQ842" s="399"/>
      <c r="CAR842" s="399"/>
      <c r="CAS842" s="399"/>
      <c r="CAT842" s="399"/>
      <c r="CAU842" s="399"/>
      <c r="CAV842" s="399"/>
      <c r="CAW842" s="399"/>
      <c r="CAX842" s="399"/>
      <c r="CAY842" s="399"/>
      <c r="CAZ842" s="399"/>
      <c r="CBA842" s="399"/>
      <c r="CBB842" s="399"/>
      <c r="CBC842" s="399"/>
      <c r="CBD842" s="399"/>
      <c r="CBE842" s="399"/>
      <c r="CBF842" s="399"/>
      <c r="CBG842" s="399"/>
      <c r="CBH842" s="399"/>
      <c r="CBI842" s="399"/>
      <c r="CBJ842" s="399"/>
      <c r="CBK842" s="399"/>
      <c r="CBL842" s="399"/>
      <c r="CBM842" s="399"/>
      <c r="CBN842" s="399"/>
      <c r="CBO842" s="399"/>
      <c r="CBP842" s="399"/>
      <c r="CBQ842" s="399"/>
      <c r="CBR842" s="399"/>
      <c r="CBS842" s="399"/>
      <c r="CBT842" s="399"/>
      <c r="CBU842" s="399"/>
      <c r="CBV842" s="399"/>
      <c r="CBW842" s="399"/>
      <c r="CBX842" s="399"/>
      <c r="CBY842" s="399"/>
      <c r="CBZ842" s="399"/>
      <c r="CCA842" s="399"/>
      <c r="CCB842" s="399"/>
      <c r="CCC842" s="399"/>
      <c r="CCD842" s="399"/>
      <c r="CCE842" s="399"/>
      <c r="CCF842" s="399"/>
      <c r="CCG842" s="399"/>
      <c r="CCH842" s="399"/>
      <c r="CCI842" s="399"/>
      <c r="CCJ842" s="399"/>
      <c r="CCK842" s="399"/>
      <c r="CCL842" s="399"/>
      <c r="CCM842" s="399"/>
      <c r="CCN842" s="399"/>
      <c r="CCO842" s="399"/>
      <c r="CCP842" s="399"/>
      <c r="CCQ842" s="399"/>
      <c r="CCR842" s="399"/>
      <c r="CCS842" s="399"/>
      <c r="CCT842" s="399"/>
      <c r="CCU842" s="399"/>
      <c r="CCV842" s="399"/>
      <c r="CCW842" s="399"/>
      <c r="CCX842" s="399"/>
      <c r="CCY842" s="399"/>
      <c r="CCZ842" s="399"/>
      <c r="CDA842" s="399"/>
      <c r="CDB842" s="399"/>
      <c r="CDC842" s="399"/>
      <c r="CDD842" s="399"/>
      <c r="CDE842" s="399"/>
      <c r="CDF842" s="399"/>
      <c r="CDG842" s="399"/>
      <c r="CDH842" s="399"/>
      <c r="CDI842" s="399"/>
      <c r="CDJ842" s="399"/>
      <c r="CDK842" s="399"/>
      <c r="CDL842" s="399"/>
      <c r="CDM842" s="399"/>
      <c r="CDN842" s="399"/>
      <c r="CDO842" s="399"/>
      <c r="CDP842" s="399"/>
      <c r="CDQ842" s="399"/>
      <c r="CDR842" s="399"/>
      <c r="CDS842" s="399"/>
      <c r="CDT842" s="399"/>
      <c r="CDU842" s="399"/>
      <c r="CDV842" s="399"/>
      <c r="CDW842" s="399"/>
      <c r="CDX842" s="399"/>
      <c r="CDY842" s="399"/>
      <c r="CDZ842" s="399"/>
      <c r="CEA842" s="399"/>
      <c r="CEB842" s="399"/>
      <c r="CEC842" s="399"/>
      <c r="CED842" s="399"/>
      <c r="CEE842" s="399"/>
      <c r="CEF842" s="399"/>
      <c r="CEG842" s="399"/>
      <c r="CEH842" s="399"/>
      <c r="CEI842" s="399"/>
      <c r="CEJ842" s="399"/>
      <c r="CEK842" s="399"/>
      <c r="CEL842" s="399"/>
      <c r="CEM842" s="399"/>
      <c r="CEN842" s="399"/>
      <c r="CEO842" s="399"/>
      <c r="CEP842" s="399"/>
      <c r="CEQ842" s="399"/>
      <c r="CER842" s="399"/>
      <c r="CES842" s="399"/>
      <c r="CET842" s="399"/>
      <c r="CEU842" s="399"/>
      <c r="CEV842" s="399"/>
      <c r="CEW842" s="399"/>
      <c r="CEX842" s="399"/>
      <c r="CEY842" s="399"/>
      <c r="CEZ842" s="399"/>
      <c r="CFA842" s="399"/>
      <c r="CFB842" s="399"/>
      <c r="CFC842" s="399"/>
      <c r="CFD842" s="399"/>
      <c r="CFE842" s="399"/>
      <c r="CFF842" s="399"/>
      <c r="CFG842" s="399"/>
      <c r="CFH842" s="399"/>
      <c r="CFI842" s="399"/>
      <c r="CFJ842" s="399"/>
      <c r="CFK842" s="399"/>
      <c r="CFL842" s="399"/>
      <c r="CFM842" s="399"/>
      <c r="CFN842" s="399"/>
      <c r="CFO842" s="399"/>
      <c r="CFP842" s="399"/>
      <c r="CFQ842" s="399"/>
      <c r="CFR842" s="399"/>
      <c r="CFS842" s="399"/>
      <c r="CFT842" s="399"/>
      <c r="CFU842" s="399"/>
      <c r="CFV842" s="399"/>
      <c r="CFW842" s="399"/>
      <c r="CFX842" s="399"/>
      <c r="CFY842" s="399"/>
      <c r="CFZ842" s="399"/>
      <c r="CGA842" s="399"/>
      <c r="CGB842" s="399"/>
      <c r="CGC842" s="399"/>
      <c r="CGD842" s="399"/>
      <c r="CGE842" s="399"/>
      <c r="CGF842" s="399"/>
      <c r="CGG842" s="399"/>
      <c r="CGH842" s="399"/>
      <c r="CGI842" s="399"/>
      <c r="CGJ842" s="399"/>
      <c r="CGK842" s="399"/>
      <c r="CGL842" s="399"/>
      <c r="CGM842" s="399"/>
      <c r="CGN842" s="399"/>
      <c r="CGO842" s="399"/>
      <c r="CGP842" s="399"/>
      <c r="CGQ842" s="399"/>
      <c r="CGR842" s="399"/>
      <c r="CGS842" s="399"/>
      <c r="CGT842" s="399"/>
      <c r="CGU842" s="399"/>
      <c r="CGV842" s="399"/>
      <c r="CGW842" s="399"/>
      <c r="CGX842" s="399"/>
      <c r="CGY842" s="399"/>
      <c r="CGZ842" s="399"/>
      <c r="CHA842" s="399"/>
      <c r="CHB842" s="399"/>
      <c r="CHC842" s="399"/>
      <c r="CHD842" s="399"/>
      <c r="CHE842" s="399"/>
      <c r="CHF842" s="399"/>
      <c r="CHG842" s="399"/>
      <c r="CHH842" s="399"/>
      <c r="CHI842" s="399"/>
      <c r="CHJ842" s="399"/>
      <c r="CHK842" s="399"/>
      <c r="CHL842" s="399"/>
      <c r="CHM842" s="399"/>
      <c r="CHN842" s="399"/>
      <c r="CHO842" s="399"/>
      <c r="CHP842" s="399"/>
      <c r="CHQ842" s="399"/>
      <c r="CHR842" s="399"/>
      <c r="CHS842" s="399"/>
      <c r="CHT842" s="399"/>
      <c r="CHU842" s="399"/>
      <c r="CHV842" s="399"/>
      <c r="CHW842" s="399"/>
      <c r="CHX842" s="399"/>
      <c r="CHY842" s="399"/>
      <c r="CHZ842" s="399"/>
      <c r="CIA842" s="399"/>
      <c r="CIB842" s="399"/>
      <c r="CIC842" s="399"/>
      <c r="CID842" s="399"/>
      <c r="CIE842" s="399"/>
      <c r="CIF842" s="399"/>
      <c r="CIG842" s="399"/>
      <c r="CIH842" s="399"/>
      <c r="CII842" s="399"/>
      <c r="CIJ842" s="399"/>
      <c r="CIK842" s="399"/>
      <c r="CIL842" s="399"/>
      <c r="CIM842" s="399"/>
      <c r="CIN842" s="399"/>
      <c r="CIO842" s="399"/>
      <c r="CIP842" s="399"/>
      <c r="CIQ842" s="399"/>
      <c r="CIR842" s="399"/>
      <c r="CIS842" s="399"/>
      <c r="CIT842" s="399"/>
      <c r="CIU842" s="399"/>
      <c r="CIV842" s="399"/>
      <c r="CIW842" s="399"/>
      <c r="CIX842" s="399"/>
      <c r="CIY842" s="399"/>
      <c r="CIZ842" s="399"/>
      <c r="CJA842" s="399"/>
      <c r="CJB842" s="399"/>
      <c r="CJC842" s="399"/>
      <c r="CJD842" s="399"/>
      <c r="CJE842" s="399"/>
      <c r="CJF842" s="399"/>
      <c r="CJG842" s="399"/>
      <c r="CJH842" s="399"/>
      <c r="CJI842" s="399"/>
      <c r="CJJ842" s="399"/>
      <c r="CJK842" s="399"/>
      <c r="CJL842" s="399"/>
      <c r="CJM842" s="399"/>
      <c r="CJN842" s="399"/>
      <c r="CJO842" s="399"/>
      <c r="CJP842" s="399"/>
      <c r="CJQ842" s="399"/>
      <c r="CJR842" s="399"/>
      <c r="CJS842" s="399"/>
      <c r="CJT842" s="399"/>
      <c r="CJU842" s="399"/>
      <c r="CJV842" s="399"/>
      <c r="CJW842" s="399"/>
      <c r="CJX842" s="399"/>
      <c r="CJY842" s="399"/>
      <c r="CJZ842" s="399"/>
      <c r="CKA842" s="399"/>
      <c r="CKB842" s="399"/>
      <c r="CKC842" s="399"/>
      <c r="CKD842" s="399"/>
      <c r="CKE842" s="399"/>
      <c r="CKF842" s="399"/>
      <c r="CKG842" s="399"/>
      <c r="CKH842" s="399"/>
      <c r="CKI842" s="399"/>
      <c r="CKJ842" s="399"/>
      <c r="CKK842" s="399"/>
      <c r="CKL842" s="399"/>
      <c r="CKM842" s="399"/>
      <c r="CKN842" s="399"/>
      <c r="CKO842" s="399"/>
      <c r="CKP842" s="399"/>
      <c r="CKQ842" s="399"/>
      <c r="CKR842" s="399"/>
      <c r="CKS842" s="399"/>
      <c r="CKT842" s="399"/>
      <c r="CKU842" s="399"/>
      <c r="CKV842" s="399"/>
      <c r="CKW842" s="399"/>
      <c r="CKX842" s="399"/>
      <c r="CKY842" s="399"/>
      <c r="CKZ842" s="399"/>
      <c r="CLA842" s="399"/>
      <c r="CLB842" s="399"/>
      <c r="CLC842" s="399"/>
      <c r="CLD842" s="399"/>
      <c r="CLE842" s="399"/>
      <c r="CLF842" s="399"/>
      <c r="CLG842" s="399"/>
      <c r="CLH842" s="399"/>
      <c r="CLI842" s="399"/>
      <c r="CLJ842" s="399"/>
      <c r="CLK842" s="399"/>
      <c r="CLL842" s="399"/>
      <c r="CLM842" s="399"/>
      <c r="CLN842" s="399"/>
      <c r="CLO842" s="399"/>
      <c r="CLP842" s="399"/>
      <c r="CLQ842" s="399"/>
      <c r="CLR842" s="399"/>
      <c r="CLS842" s="399"/>
      <c r="CLT842" s="399"/>
      <c r="CLU842" s="399"/>
      <c r="CLV842" s="399"/>
      <c r="CLW842" s="399"/>
      <c r="CLX842" s="399"/>
      <c r="CLY842" s="399"/>
      <c r="CLZ842" s="399"/>
      <c r="CMA842" s="399"/>
      <c r="CMB842" s="399"/>
      <c r="CMC842" s="399"/>
      <c r="CMD842" s="399"/>
      <c r="CME842" s="399"/>
      <c r="CMF842" s="399"/>
      <c r="CMG842" s="399"/>
      <c r="CMH842" s="399"/>
      <c r="CMI842" s="399"/>
      <c r="CMJ842" s="399"/>
      <c r="CMK842" s="399"/>
      <c r="CML842" s="399"/>
      <c r="CMM842" s="399"/>
      <c r="CMN842" s="399"/>
      <c r="CMO842" s="399"/>
      <c r="CMP842" s="399"/>
      <c r="CMQ842" s="399"/>
      <c r="CMR842" s="399"/>
      <c r="CMS842" s="399"/>
      <c r="CMT842" s="399"/>
      <c r="CMU842" s="399"/>
      <c r="CMV842" s="399"/>
      <c r="CMW842" s="399"/>
      <c r="CMX842" s="399"/>
      <c r="CMY842" s="399"/>
      <c r="CMZ842" s="399"/>
      <c r="CNA842" s="399"/>
      <c r="CNB842" s="399"/>
      <c r="CNC842" s="399"/>
      <c r="CND842" s="399"/>
      <c r="CNE842" s="399"/>
      <c r="CNF842" s="399"/>
      <c r="CNG842" s="399"/>
      <c r="CNH842" s="399"/>
      <c r="CNI842" s="399"/>
      <c r="CNJ842" s="399"/>
      <c r="CNK842" s="399"/>
      <c r="CNL842" s="399"/>
      <c r="CNM842" s="399"/>
      <c r="CNN842" s="399"/>
      <c r="CNO842" s="399"/>
      <c r="CNP842" s="399"/>
      <c r="CNQ842" s="399"/>
      <c r="CNR842" s="399"/>
      <c r="CNS842" s="399"/>
      <c r="CNT842" s="399"/>
      <c r="CNU842" s="399"/>
      <c r="CNV842" s="399"/>
      <c r="CNW842" s="399"/>
      <c r="CNX842" s="399"/>
      <c r="CNY842" s="399"/>
      <c r="CNZ842" s="399"/>
      <c r="COA842" s="399"/>
      <c r="COB842" s="399"/>
      <c r="COC842" s="399"/>
      <c r="COD842" s="399"/>
      <c r="COE842" s="399"/>
      <c r="COF842" s="399"/>
      <c r="COG842" s="399"/>
      <c r="COH842" s="399"/>
      <c r="COI842" s="399"/>
      <c r="COJ842" s="399"/>
      <c r="COK842" s="399"/>
      <c r="COL842" s="399"/>
      <c r="COM842" s="399"/>
      <c r="CON842" s="399"/>
      <c r="COO842" s="399"/>
      <c r="COP842" s="399"/>
      <c r="COQ842" s="399"/>
      <c r="COR842" s="399"/>
      <c r="COS842" s="399"/>
      <c r="COT842" s="399"/>
      <c r="COU842" s="399"/>
      <c r="COV842" s="399"/>
      <c r="COW842" s="399"/>
      <c r="COX842" s="399"/>
      <c r="COY842" s="399"/>
      <c r="COZ842" s="399"/>
      <c r="CPA842" s="399"/>
      <c r="CPB842" s="399"/>
      <c r="CPC842" s="399"/>
      <c r="CPD842" s="399"/>
      <c r="CPE842" s="399"/>
      <c r="CPF842" s="399"/>
      <c r="CPG842" s="399"/>
      <c r="CPH842" s="399"/>
      <c r="CPI842" s="399"/>
      <c r="CPJ842" s="399"/>
      <c r="CPK842" s="399"/>
      <c r="CPL842" s="399"/>
      <c r="CPM842" s="399"/>
      <c r="CPN842" s="399"/>
      <c r="CPO842" s="399"/>
      <c r="CPP842" s="399"/>
      <c r="CPQ842" s="399"/>
      <c r="CPR842" s="399"/>
      <c r="CPS842" s="399"/>
      <c r="CPT842" s="399"/>
      <c r="CPU842" s="399"/>
      <c r="CPV842" s="399"/>
      <c r="CPW842" s="399"/>
      <c r="CPX842" s="399"/>
      <c r="CPY842" s="399"/>
      <c r="CPZ842" s="399"/>
      <c r="CQA842" s="399"/>
      <c r="CQB842" s="399"/>
      <c r="CQC842" s="399"/>
      <c r="CQD842" s="399"/>
      <c r="CQE842" s="399"/>
      <c r="CQF842" s="399"/>
      <c r="CQG842" s="399"/>
      <c r="CQH842" s="399"/>
      <c r="CQI842" s="399"/>
      <c r="CQJ842" s="399"/>
      <c r="CQK842" s="399"/>
      <c r="CQL842" s="399"/>
      <c r="CQM842" s="399"/>
      <c r="CQN842" s="399"/>
      <c r="CQO842" s="399"/>
      <c r="CQP842" s="399"/>
      <c r="CQQ842" s="399"/>
      <c r="CQR842" s="399"/>
      <c r="CQS842" s="399"/>
      <c r="CQT842" s="399"/>
      <c r="CQU842" s="399"/>
      <c r="CQV842" s="399"/>
      <c r="CQW842" s="399"/>
      <c r="CQX842" s="399"/>
      <c r="CQY842" s="399"/>
      <c r="CQZ842" s="399"/>
      <c r="CRA842" s="399"/>
      <c r="CRB842" s="399"/>
      <c r="CRC842" s="399"/>
      <c r="CRD842" s="399"/>
      <c r="CRE842" s="399"/>
      <c r="CRF842" s="399"/>
      <c r="CRG842" s="399"/>
      <c r="CRH842" s="399"/>
      <c r="CRI842" s="399"/>
      <c r="CRJ842" s="399"/>
      <c r="CRK842" s="399"/>
      <c r="CRL842" s="399"/>
      <c r="CRM842" s="399"/>
      <c r="CRN842" s="399"/>
      <c r="CRO842" s="399"/>
      <c r="CRP842" s="399"/>
      <c r="CRQ842" s="399"/>
      <c r="CRR842" s="399"/>
      <c r="CRS842" s="399"/>
      <c r="CRT842" s="399"/>
      <c r="CRU842" s="399"/>
      <c r="CRV842" s="399"/>
      <c r="CRW842" s="399"/>
      <c r="CRX842" s="399"/>
      <c r="CRY842" s="399"/>
      <c r="CRZ842" s="399"/>
      <c r="CSA842" s="399"/>
      <c r="CSB842" s="399"/>
      <c r="CSC842" s="399"/>
      <c r="CSD842" s="399"/>
      <c r="CSE842" s="399"/>
      <c r="CSF842" s="399"/>
      <c r="CSG842" s="399"/>
      <c r="CSH842" s="399"/>
      <c r="CSI842" s="399"/>
      <c r="CSJ842" s="399"/>
      <c r="CSK842" s="399"/>
      <c r="CSL842" s="399"/>
      <c r="CSM842" s="399"/>
      <c r="CSN842" s="399"/>
      <c r="CSO842" s="399"/>
      <c r="CSP842" s="399"/>
      <c r="CSQ842" s="399"/>
      <c r="CSR842" s="399"/>
      <c r="CSS842" s="399"/>
      <c r="CST842" s="399"/>
      <c r="CSU842" s="399"/>
      <c r="CSV842" s="399"/>
      <c r="CSW842" s="399"/>
      <c r="CSX842" s="399"/>
      <c r="CSY842" s="399"/>
      <c r="CSZ842" s="399"/>
      <c r="CTA842" s="399"/>
      <c r="CTB842" s="399"/>
      <c r="CTC842" s="399"/>
      <c r="CTD842" s="399"/>
      <c r="CTE842" s="399"/>
      <c r="CTF842" s="399"/>
      <c r="CTG842" s="399"/>
      <c r="CTH842" s="399"/>
      <c r="CTI842" s="399"/>
      <c r="CTJ842" s="399"/>
      <c r="CTK842" s="399"/>
      <c r="CTL842" s="399"/>
      <c r="CTM842" s="399"/>
      <c r="CTN842" s="399"/>
      <c r="CTO842" s="399"/>
      <c r="CTP842" s="399"/>
      <c r="CTQ842" s="399"/>
      <c r="CTR842" s="399"/>
      <c r="CTS842" s="399"/>
      <c r="CTT842" s="399"/>
      <c r="CTU842" s="399"/>
      <c r="CTV842" s="399"/>
      <c r="CTW842" s="399"/>
      <c r="CTX842" s="399"/>
      <c r="CTY842" s="399"/>
      <c r="CTZ842" s="399"/>
      <c r="CUA842" s="399"/>
      <c r="CUB842" s="399"/>
      <c r="CUC842" s="399"/>
      <c r="CUD842" s="399"/>
      <c r="CUE842" s="399"/>
      <c r="CUF842" s="399"/>
      <c r="CUG842" s="399"/>
      <c r="CUH842" s="399"/>
      <c r="CUI842" s="399"/>
      <c r="CUJ842" s="399"/>
      <c r="CUK842" s="399"/>
      <c r="CUL842" s="399"/>
      <c r="CUM842" s="399"/>
      <c r="CUN842" s="399"/>
      <c r="CUO842" s="399"/>
      <c r="CUP842" s="399"/>
      <c r="CUQ842" s="399"/>
      <c r="CUR842" s="399"/>
      <c r="CUS842" s="399"/>
      <c r="CUT842" s="399"/>
      <c r="CUU842" s="399"/>
      <c r="CUV842" s="399"/>
      <c r="CUW842" s="399"/>
      <c r="CUX842" s="399"/>
      <c r="CUY842" s="399"/>
      <c r="CUZ842" s="399"/>
      <c r="CVA842" s="399"/>
      <c r="CVB842" s="399"/>
      <c r="CVC842" s="399"/>
      <c r="CVD842" s="399"/>
      <c r="CVE842" s="399"/>
      <c r="CVF842" s="399"/>
      <c r="CVG842" s="399"/>
      <c r="CVH842" s="399"/>
      <c r="CVI842" s="399"/>
      <c r="CVJ842" s="399"/>
      <c r="CVK842" s="399"/>
      <c r="CVL842" s="399"/>
      <c r="CVM842" s="399"/>
      <c r="CVN842" s="399"/>
      <c r="CVO842" s="399"/>
      <c r="CVP842" s="399"/>
      <c r="CVQ842" s="399"/>
      <c r="CVR842" s="399"/>
      <c r="CVS842" s="399"/>
      <c r="CVT842" s="399"/>
      <c r="CVU842" s="399"/>
      <c r="CVV842" s="399"/>
      <c r="CVW842" s="399"/>
      <c r="CVX842" s="399"/>
      <c r="CVY842" s="399"/>
      <c r="CVZ842" s="399"/>
      <c r="CWA842" s="399"/>
      <c r="CWB842" s="399"/>
      <c r="CWC842" s="399"/>
      <c r="CWD842" s="399"/>
      <c r="CWE842" s="399"/>
      <c r="CWF842" s="399"/>
      <c r="CWG842" s="399"/>
      <c r="CWH842" s="399"/>
      <c r="CWI842" s="399"/>
      <c r="CWJ842" s="399"/>
      <c r="CWK842" s="399"/>
      <c r="CWL842" s="399"/>
      <c r="CWM842" s="399"/>
      <c r="CWN842" s="399"/>
      <c r="CWO842" s="399"/>
      <c r="CWP842" s="399"/>
      <c r="CWQ842" s="399"/>
      <c r="CWR842" s="399"/>
      <c r="CWS842" s="399"/>
      <c r="CWT842" s="399"/>
      <c r="CWU842" s="399"/>
      <c r="CWV842" s="399"/>
      <c r="CWW842" s="399"/>
      <c r="CWX842" s="399"/>
      <c r="CWY842" s="399"/>
      <c r="CWZ842" s="399"/>
      <c r="CXA842" s="399"/>
      <c r="CXB842" s="399"/>
      <c r="CXC842" s="399"/>
      <c r="CXD842" s="399"/>
      <c r="CXE842" s="399"/>
      <c r="CXF842" s="399"/>
      <c r="CXG842" s="399"/>
      <c r="CXH842" s="399"/>
      <c r="CXI842" s="399"/>
      <c r="CXJ842" s="399"/>
      <c r="CXK842" s="399"/>
      <c r="CXL842" s="399"/>
      <c r="CXM842" s="399"/>
      <c r="CXN842" s="399"/>
      <c r="CXO842" s="399"/>
      <c r="CXP842" s="399"/>
      <c r="CXQ842" s="399"/>
      <c r="CXR842" s="399"/>
      <c r="CXS842" s="399"/>
      <c r="CXT842" s="399"/>
      <c r="CXU842" s="399"/>
      <c r="CXV842" s="399"/>
      <c r="CXW842" s="399"/>
      <c r="CXX842" s="399"/>
      <c r="CXY842" s="399"/>
      <c r="CXZ842" s="399"/>
      <c r="CYA842" s="399"/>
      <c r="CYB842" s="399"/>
      <c r="CYC842" s="399"/>
      <c r="CYD842" s="399"/>
      <c r="CYE842" s="399"/>
      <c r="CYF842" s="399"/>
      <c r="CYG842" s="399"/>
      <c r="CYH842" s="399"/>
      <c r="CYI842" s="399"/>
      <c r="CYJ842" s="399"/>
      <c r="CYK842" s="399"/>
      <c r="CYL842" s="399"/>
      <c r="CYM842" s="399"/>
      <c r="CYN842" s="399"/>
      <c r="CYO842" s="399"/>
      <c r="CYP842" s="399"/>
      <c r="CYQ842" s="399"/>
      <c r="CYR842" s="399"/>
      <c r="CYS842" s="399"/>
      <c r="CYT842" s="399"/>
      <c r="CYU842" s="399"/>
      <c r="CYV842" s="399"/>
      <c r="CYW842" s="399"/>
      <c r="CYX842" s="399"/>
      <c r="CYY842" s="399"/>
      <c r="CYZ842" s="399"/>
      <c r="CZA842" s="399"/>
      <c r="CZB842" s="399"/>
      <c r="CZC842" s="399"/>
      <c r="CZD842" s="399"/>
      <c r="CZE842" s="399"/>
      <c r="CZF842" s="399"/>
      <c r="CZG842" s="399"/>
      <c r="CZH842" s="399"/>
      <c r="CZI842" s="399"/>
      <c r="CZJ842" s="399"/>
      <c r="CZK842" s="399"/>
      <c r="CZL842" s="399"/>
      <c r="CZM842" s="399"/>
      <c r="CZN842" s="399"/>
      <c r="CZO842" s="399"/>
      <c r="CZP842" s="399"/>
      <c r="CZQ842" s="399"/>
      <c r="CZR842" s="399"/>
      <c r="CZS842" s="399"/>
      <c r="CZT842" s="399"/>
      <c r="CZU842" s="399"/>
      <c r="CZV842" s="399"/>
      <c r="CZW842" s="399"/>
      <c r="CZX842" s="399"/>
      <c r="CZY842" s="399"/>
      <c r="CZZ842" s="399"/>
      <c r="DAA842" s="399"/>
      <c r="DAB842" s="399"/>
      <c r="DAC842" s="399"/>
      <c r="DAD842" s="399"/>
      <c r="DAE842" s="399"/>
      <c r="DAF842" s="399"/>
      <c r="DAG842" s="399"/>
      <c r="DAH842" s="399"/>
      <c r="DAI842" s="399"/>
      <c r="DAJ842" s="399"/>
      <c r="DAK842" s="399"/>
      <c r="DAL842" s="399"/>
      <c r="DAM842" s="399"/>
      <c r="DAN842" s="399"/>
      <c r="DAO842" s="399"/>
      <c r="DAP842" s="399"/>
      <c r="DAQ842" s="399"/>
      <c r="DAR842" s="399"/>
      <c r="DAS842" s="399"/>
      <c r="DAT842" s="399"/>
      <c r="DAU842" s="399"/>
      <c r="DAV842" s="399"/>
      <c r="DAW842" s="399"/>
      <c r="DAX842" s="399"/>
      <c r="DAY842" s="399"/>
      <c r="DAZ842" s="399"/>
      <c r="DBA842" s="399"/>
      <c r="DBB842" s="399"/>
      <c r="DBC842" s="399"/>
      <c r="DBD842" s="399"/>
      <c r="DBE842" s="399"/>
      <c r="DBF842" s="399"/>
      <c r="DBG842" s="399"/>
      <c r="DBH842" s="399"/>
      <c r="DBI842" s="399"/>
      <c r="DBJ842" s="399"/>
      <c r="DBK842" s="399"/>
      <c r="DBL842" s="399"/>
      <c r="DBM842" s="399"/>
      <c r="DBN842" s="399"/>
      <c r="DBO842" s="399"/>
      <c r="DBP842" s="399"/>
      <c r="DBQ842" s="399"/>
      <c r="DBR842" s="399"/>
      <c r="DBS842" s="399"/>
      <c r="DBT842" s="399"/>
      <c r="DBU842" s="399"/>
      <c r="DBV842" s="399"/>
      <c r="DBW842" s="399"/>
      <c r="DBX842" s="399"/>
      <c r="DBY842" s="399"/>
      <c r="DBZ842" s="399"/>
      <c r="DCA842" s="399"/>
      <c r="DCB842" s="399"/>
      <c r="DCC842" s="399"/>
      <c r="DCD842" s="399"/>
      <c r="DCE842" s="399"/>
      <c r="DCF842" s="399"/>
      <c r="DCG842" s="399"/>
      <c r="DCH842" s="399"/>
      <c r="DCI842" s="399"/>
      <c r="DCJ842" s="399"/>
      <c r="DCK842" s="399"/>
      <c r="DCL842" s="399"/>
      <c r="DCM842" s="399"/>
      <c r="DCN842" s="399"/>
      <c r="DCO842" s="399"/>
      <c r="DCP842" s="399"/>
      <c r="DCQ842" s="399"/>
      <c r="DCR842" s="399"/>
      <c r="DCS842" s="399"/>
      <c r="DCT842" s="399"/>
      <c r="DCU842" s="399"/>
      <c r="DCV842" s="399"/>
      <c r="DCW842" s="399"/>
      <c r="DCX842" s="399"/>
      <c r="DCY842" s="399"/>
      <c r="DCZ842" s="399"/>
      <c r="DDA842" s="399"/>
      <c r="DDB842" s="399"/>
      <c r="DDC842" s="399"/>
      <c r="DDD842" s="399"/>
      <c r="DDE842" s="399"/>
      <c r="DDF842" s="399"/>
      <c r="DDG842" s="399"/>
      <c r="DDH842" s="399"/>
      <c r="DDI842" s="399"/>
      <c r="DDJ842" s="399"/>
      <c r="DDK842" s="399"/>
      <c r="DDL842" s="399"/>
      <c r="DDM842" s="399"/>
      <c r="DDN842" s="399"/>
      <c r="DDO842" s="399"/>
      <c r="DDP842" s="399"/>
      <c r="DDQ842" s="399"/>
      <c r="DDR842" s="399"/>
      <c r="DDS842" s="399"/>
      <c r="DDT842" s="399"/>
      <c r="DDU842" s="399"/>
      <c r="DDV842" s="399"/>
      <c r="DDW842" s="399"/>
      <c r="DDX842" s="399"/>
      <c r="DDY842" s="399"/>
      <c r="DDZ842" s="399"/>
      <c r="DEA842" s="399"/>
      <c r="DEB842" s="399"/>
      <c r="DEC842" s="399"/>
      <c r="DED842" s="399"/>
      <c r="DEE842" s="399"/>
      <c r="DEF842" s="399"/>
      <c r="DEG842" s="399"/>
      <c r="DEH842" s="399"/>
      <c r="DEI842" s="399"/>
      <c r="DEJ842" s="399"/>
      <c r="DEK842" s="399"/>
      <c r="DEL842" s="399"/>
      <c r="DEM842" s="399"/>
      <c r="DEN842" s="399"/>
      <c r="DEO842" s="399"/>
      <c r="DEP842" s="399"/>
      <c r="DEQ842" s="399"/>
      <c r="DER842" s="399"/>
      <c r="DES842" s="399"/>
      <c r="DET842" s="399"/>
      <c r="DEU842" s="399"/>
      <c r="DEV842" s="399"/>
      <c r="DEW842" s="399"/>
      <c r="DEX842" s="399"/>
      <c r="DEY842" s="399"/>
      <c r="DEZ842" s="399"/>
      <c r="DFA842" s="399"/>
      <c r="DFB842" s="399"/>
      <c r="DFC842" s="399"/>
      <c r="DFD842" s="399"/>
      <c r="DFE842" s="399"/>
      <c r="DFF842" s="399"/>
      <c r="DFG842" s="399"/>
      <c r="DFH842" s="399"/>
      <c r="DFI842" s="399"/>
      <c r="DFJ842" s="399"/>
      <c r="DFK842" s="399"/>
      <c r="DFL842" s="399"/>
      <c r="DFM842" s="399"/>
      <c r="DFN842" s="399"/>
      <c r="DFO842" s="399"/>
      <c r="DFP842" s="399"/>
      <c r="DFQ842" s="399"/>
      <c r="DFR842" s="399"/>
      <c r="DFS842" s="399"/>
      <c r="DFT842" s="399"/>
      <c r="DFU842" s="399"/>
      <c r="DFV842" s="399"/>
      <c r="DFW842" s="399"/>
      <c r="DFX842" s="399"/>
      <c r="DFY842" s="399"/>
      <c r="DFZ842" s="399"/>
      <c r="DGA842" s="399"/>
      <c r="DGB842" s="399"/>
      <c r="DGC842" s="399"/>
      <c r="DGD842" s="399"/>
      <c r="DGE842" s="399"/>
      <c r="DGF842" s="399"/>
      <c r="DGG842" s="399"/>
      <c r="DGH842" s="399"/>
      <c r="DGI842" s="399"/>
      <c r="DGJ842" s="399"/>
      <c r="DGK842" s="399"/>
      <c r="DGL842" s="399"/>
      <c r="DGM842" s="399"/>
      <c r="DGN842" s="399"/>
      <c r="DGO842" s="399"/>
      <c r="DGP842" s="399"/>
      <c r="DGQ842" s="399"/>
      <c r="DGR842" s="399"/>
      <c r="DGS842" s="399"/>
      <c r="DGT842" s="399"/>
      <c r="DGU842" s="399"/>
      <c r="DGV842" s="399"/>
      <c r="DGW842" s="399"/>
      <c r="DGX842" s="399"/>
      <c r="DGY842" s="399"/>
      <c r="DGZ842" s="399"/>
      <c r="DHA842" s="399"/>
      <c r="DHB842" s="399"/>
      <c r="DHC842" s="399"/>
      <c r="DHD842" s="399"/>
      <c r="DHE842" s="399"/>
      <c r="DHF842" s="399"/>
      <c r="DHG842" s="399"/>
      <c r="DHH842" s="399"/>
      <c r="DHI842" s="399"/>
      <c r="DHJ842" s="399"/>
      <c r="DHK842" s="399"/>
      <c r="DHL842" s="399"/>
      <c r="DHM842" s="399"/>
      <c r="DHN842" s="399"/>
      <c r="DHO842" s="399"/>
      <c r="DHP842" s="399"/>
      <c r="DHQ842" s="399"/>
      <c r="DHR842" s="399"/>
      <c r="DHS842" s="399"/>
      <c r="DHT842" s="399"/>
      <c r="DHU842" s="399"/>
      <c r="DHV842" s="399"/>
      <c r="DHW842" s="399"/>
      <c r="DHX842" s="399"/>
      <c r="DHY842" s="399"/>
      <c r="DHZ842" s="399"/>
      <c r="DIA842" s="399"/>
      <c r="DIB842" s="399"/>
      <c r="DIC842" s="399"/>
      <c r="DID842" s="399"/>
      <c r="DIE842" s="399"/>
      <c r="DIF842" s="399"/>
      <c r="DIG842" s="399"/>
      <c r="DIH842" s="399"/>
      <c r="DII842" s="399"/>
      <c r="DIJ842" s="399"/>
      <c r="DIK842" s="399"/>
      <c r="DIL842" s="399"/>
      <c r="DIM842" s="399"/>
      <c r="DIN842" s="399"/>
      <c r="DIO842" s="399"/>
      <c r="DIP842" s="399"/>
      <c r="DIQ842" s="399"/>
      <c r="DIR842" s="399"/>
      <c r="DIS842" s="399"/>
      <c r="DIT842" s="399"/>
      <c r="DIU842" s="399"/>
      <c r="DIV842" s="399"/>
      <c r="DIW842" s="399"/>
      <c r="DIX842" s="399"/>
      <c r="DIY842" s="399"/>
      <c r="DIZ842" s="399"/>
      <c r="DJA842" s="399"/>
      <c r="DJB842" s="399"/>
      <c r="DJC842" s="399"/>
      <c r="DJD842" s="399"/>
      <c r="DJE842" s="399"/>
      <c r="DJF842" s="399"/>
      <c r="DJG842" s="399"/>
      <c r="DJH842" s="399"/>
      <c r="DJI842" s="399"/>
      <c r="DJJ842" s="399"/>
      <c r="DJK842" s="399"/>
      <c r="DJL842" s="399"/>
      <c r="DJM842" s="399"/>
      <c r="DJN842" s="399"/>
      <c r="DJO842" s="399"/>
      <c r="DJP842" s="399"/>
      <c r="DJQ842" s="399"/>
      <c r="DJR842" s="399"/>
      <c r="DJS842" s="399"/>
      <c r="DJT842" s="399"/>
      <c r="DJU842" s="399"/>
      <c r="DJV842" s="399"/>
      <c r="DJW842" s="399"/>
      <c r="DJX842" s="399"/>
      <c r="DJY842" s="399"/>
      <c r="DJZ842" s="399"/>
      <c r="DKA842" s="399"/>
      <c r="DKB842" s="399"/>
      <c r="DKC842" s="399"/>
      <c r="DKD842" s="399"/>
      <c r="DKE842" s="399"/>
      <c r="DKF842" s="399"/>
      <c r="DKG842" s="399"/>
      <c r="DKH842" s="399"/>
      <c r="DKI842" s="399"/>
      <c r="DKJ842" s="399"/>
      <c r="DKK842" s="399"/>
      <c r="DKL842" s="399"/>
      <c r="DKM842" s="399"/>
      <c r="DKN842" s="399"/>
      <c r="DKO842" s="399"/>
      <c r="DKP842" s="399"/>
      <c r="DKQ842" s="399"/>
      <c r="DKR842" s="399"/>
      <c r="DKS842" s="399"/>
      <c r="DKT842" s="399"/>
      <c r="DKU842" s="399"/>
      <c r="DKV842" s="399"/>
      <c r="DKW842" s="399"/>
      <c r="DKX842" s="399"/>
      <c r="DKY842" s="399"/>
      <c r="DKZ842" s="399"/>
      <c r="DLA842" s="399"/>
      <c r="DLB842" s="399"/>
      <c r="DLC842" s="399"/>
      <c r="DLD842" s="399"/>
      <c r="DLE842" s="399"/>
      <c r="DLF842" s="399"/>
      <c r="DLG842" s="399"/>
      <c r="DLH842" s="399"/>
      <c r="DLI842" s="399"/>
      <c r="DLJ842" s="399"/>
      <c r="DLK842" s="399"/>
      <c r="DLL842" s="399"/>
      <c r="DLM842" s="399"/>
      <c r="DLN842" s="399"/>
      <c r="DLO842" s="399"/>
      <c r="DLP842" s="399"/>
      <c r="DLQ842" s="399"/>
      <c r="DLR842" s="399"/>
      <c r="DLS842" s="399"/>
      <c r="DLT842" s="399"/>
      <c r="DLU842" s="399"/>
      <c r="DLV842" s="399"/>
      <c r="DLW842" s="399"/>
      <c r="DLX842" s="399"/>
      <c r="DLY842" s="399"/>
      <c r="DLZ842" s="399"/>
      <c r="DMA842" s="399"/>
      <c r="DMB842" s="399"/>
      <c r="DMC842" s="399"/>
      <c r="DMD842" s="399"/>
      <c r="DME842" s="399"/>
      <c r="DMF842" s="399"/>
      <c r="DMG842" s="399"/>
      <c r="DMH842" s="399"/>
      <c r="DMI842" s="399"/>
      <c r="DMJ842" s="399"/>
      <c r="DMK842" s="399"/>
      <c r="DML842" s="399"/>
      <c r="DMM842" s="399"/>
      <c r="DMN842" s="399"/>
      <c r="DMO842" s="399"/>
      <c r="DMP842" s="399"/>
      <c r="DMQ842" s="399"/>
      <c r="DMR842" s="399"/>
      <c r="DMS842" s="399"/>
      <c r="DMT842" s="399"/>
      <c r="DMU842" s="399"/>
      <c r="DMV842" s="399"/>
      <c r="DMW842" s="399"/>
      <c r="DMX842" s="399"/>
      <c r="DMY842" s="399"/>
      <c r="DMZ842" s="399"/>
      <c r="DNA842" s="399"/>
      <c r="DNB842" s="399"/>
      <c r="DNC842" s="399"/>
      <c r="DND842" s="399"/>
      <c r="DNE842" s="399"/>
      <c r="DNF842" s="399"/>
      <c r="DNG842" s="399"/>
      <c r="DNH842" s="399"/>
      <c r="DNI842" s="399"/>
      <c r="DNJ842" s="399"/>
      <c r="DNK842" s="399"/>
      <c r="DNL842" s="399"/>
      <c r="DNM842" s="399"/>
      <c r="DNN842" s="399"/>
      <c r="DNO842" s="399"/>
      <c r="DNP842" s="399"/>
      <c r="DNQ842" s="399"/>
      <c r="DNR842" s="399"/>
      <c r="DNS842" s="399"/>
      <c r="DNT842" s="399"/>
      <c r="DNU842" s="399"/>
      <c r="DNV842" s="399"/>
      <c r="DNW842" s="399"/>
      <c r="DNX842" s="399"/>
      <c r="DNY842" s="399"/>
      <c r="DNZ842" s="399"/>
      <c r="DOA842" s="399"/>
      <c r="DOB842" s="399"/>
      <c r="DOC842" s="399"/>
      <c r="DOD842" s="399"/>
      <c r="DOE842" s="399"/>
      <c r="DOF842" s="399"/>
      <c r="DOG842" s="399"/>
      <c r="DOH842" s="399"/>
      <c r="DOI842" s="399"/>
      <c r="DOJ842" s="399"/>
      <c r="DOK842" s="399"/>
      <c r="DOL842" s="399"/>
      <c r="DOM842" s="399"/>
      <c r="DON842" s="399"/>
      <c r="DOO842" s="399"/>
      <c r="DOP842" s="399"/>
      <c r="DOQ842" s="399"/>
      <c r="DOR842" s="399"/>
      <c r="DOS842" s="399"/>
      <c r="DOT842" s="399"/>
      <c r="DOU842" s="399"/>
      <c r="DOV842" s="399"/>
      <c r="DOW842" s="399"/>
      <c r="DOX842" s="399"/>
      <c r="DOY842" s="399"/>
      <c r="DOZ842" s="399"/>
      <c r="DPA842" s="399"/>
      <c r="DPB842" s="399"/>
      <c r="DPC842" s="399"/>
      <c r="DPD842" s="399"/>
      <c r="DPE842" s="399"/>
      <c r="DPF842" s="399"/>
      <c r="DPG842" s="399"/>
      <c r="DPH842" s="399"/>
      <c r="DPI842" s="399"/>
      <c r="DPJ842" s="399"/>
      <c r="DPK842" s="399"/>
      <c r="DPL842" s="399"/>
      <c r="DPM842" s="399"/>
      <c r="DPN842" s="399"/>
      <c r="DPO842" s="399"/>
      <c r="DPP842" s="399"/>
      <c r="DPQ842" s="399"/>
      <c r="DPR842" s="399"/>
      <c r="DPS842" s="399"/>
      <c r="DPT842" s="399"/>
      <c r="DPU842" s="399"/>
      <c r="DPV842" s="399"/>
      <c r="DPW842" s="399"/>
      <c r="DPX842" s="399"/>
      <c r="DPY842" s="399"/>
      <c r="DPZ842" s="399"/>
      <c r="DQA842" s="399"/>
      <c r="DQB842" s="399"/>
      <c r="DQC842" s="399"/>
      <c r="DQD842" s="399"/>
      <c r="DQE842" s="399"/>
      <c r="DQF842" s="399"/>
      <c r="DQG842" s="399"/>
      <c r="DQH842" s="399"/>
      <c r="DQI842" s="399"/>
      <c r="DQJ842" s="399"/>
      <c r="DQK842" s="399"/>
      <c r="DQL842" s="399"/>
      <c r="DQM842" s="399"/>
      <c r="DQN842" s="399"/>
      <c r="DQO842" s="399"/>
      <c r="DQP842" s="399"/>
      <c r="DQQ842" s="399"/>
      <c r="DQR842" s="399"/>
      <c r="DQS842" s="399"/>
      <c r="DQT842" s="399"/>
      <c r="DQU842" s="399"/>
      <c r="DQV842" s="399"/>
      <c r="DQW842" s="399"/>
      <c r="DQX842" s="399"/>
      <c r="DQY842" s="399"/>
      <c r="DQZ842" s="399"/>
      <c r="DRA842" s="399"/>
      <c r="DRB842" s="399"/>
      <c r="DRC842" s="399"/>
      <c r="DRD842" s="399"/>
      <c r="DRE842" s="399"/>
      <c r="DRF842" s="399"/>
      <c r="DRG842" s="399"/>
      <c r="DRH842" s="399"/>
      <c r="DRI842" s="399"/>
      <c r="DRJ842" s="399"/>
      <c r="DRK842" s="399"/>
      <c r="DRL842" s="399"/>
      <c r="DRM842" s="399"/>
      <c r="DRN842" s="399"/>
      <c r="DRO842" s="399"/>
      <c r="DRP842" s="399"/>
      <c r="DRQ842" s="399"/>
      <c r="DRR842" s="399"/>
      <c r="DRS842" s="399"/>
      <c r="DRT842" s="399"/>
      <c r="DRU842" s="399"/>
      <c r="DRV842" s="399"/>
      <c r="DRW842" s="399"/>
      <c r="DRX842" s="399"/>
      <c r="DRY842" s="399"/>
      <c r="DRZ842" s="399"/>
      <c r="DSA842" s="399"/>
      <c r="DSB842" s="399"/>
      <c r="DSC842" s="399"/>
      <c r="DSD842" s="399"/>
      <c r="DSE842" s="399"/>
      <c r="DSF842" s="399"/>
      <c r="DSG842" s="399"/>
      <c r="DSH842" s="399"/>
      <c r="DSI842" s="399"/>
      <c r="DSJ842" s="399"/>
      <c r="DSK842" s="399"/>
      <c r="DSL842" s="399"/>
      <c r="DSM842" s="399"/>
      <c r="DSN842" s="399"/>
      <c r="DSO842" s="399"/>
      <c r="DSP842" s="399"/>
      <c r="DSQ842" s="399"/>
      <c r="DSR842" s="399"/>
      <c r="DSS842" s="399"/>
      <c r="DST842" s="399"/>
      <c r="DSU842" s="399"/>
      <c r="DSV842" s="399"/>
      <c r="DSW842" s="399"/>
      <c r="DSX842" s="399"/>
      <c r="DSY842" s="399"/>
      <c r="DSZ842" s="399"/>
      <c r="DTA842" s="399"/>
      <c r="DTB842" s="399"/>
      <c r="DTC842" s="399"/>
      <c r="DTD842" s="399"/>
      <c r="DTE842" s="399"/>
      <c r="DTF842" s="399"/>
      <c r="DTG842" s="399"/>
      <c r="DTH842" s="399"/>
      <c r="DTI842" s="399"/>
      <c r="DTJ842" s="399"/>
      <c r="DTK842" s="399"/>
      <c r="DTL842" s="399"/>
      <c r="DTM842" s="399"/>
      <c r="DTN842" s="399"/>
      <c r="DTO842" s="399"/>
      <c r="DTP842" s="399"/>
      <c r="DTQ842" s="399"/>
      <c r="DTR842" s="399"/>
      <c r="DTS842" s="399"/>
      <c r="DTT842" s="399"/>
      <c r="DTU842" s="399"/>
      <c r="DTV842" s="399"/>
      <c r="DTW842" s="399"/>
      <c r="DTX842" s="399"/>
      <c r="DTY842" s="399"/>
      <c r="DTZ842" s="399"/>
      <c r="DUA842" s="399"/>
      <c r="DUB842" s="399"/>
      <c r="DUC842" s="399"/>
      <c r="DUD842" s="399"/>
      <c r="DUE842" s="399"/>
      <c r="DUF842" s="399"/>
      <c r="DUG842" s="399"/>
      <c r="DUH842" s="399"/>
      <c r="DUI842" s="399"/>
      <c r="DUJ842" s="399"/>
      <c r="DUK842" s="399"/>
      <c r="DUL842" s="399"/>
      <c r="DUM842" s="399"/>
      <c r="DUN842" s="399"/>
      <c r="DUO842" s="399"/>
      <c r="DUP842" s="399"/>
      <c r="DUQ842" s="399"/>
      <c r="DUR842" s="399"/>
      <c r="DUS842" s="399"/>
      <c r="DUT842" s="399"/>
      <c r="DUU842" s="399"/>
      <c r="DUV842" s="399"/>
      <c r="DUW842" s="399"/>
      <c r="DUX842" s="399"/>
      <c r="DUY842" s="399"/>
      <c r="DUZ842" s="399"/>
      <c r="DVA842" s="399"/>
      <c r="DVB842" s="399"/>
      <c r="DVC842" s="399"/>
      <c r="DVD842" s="399"/>
      <c r="DVE842" s="399"/>
      <c r="DVF842" s="399"/>
      <c r="DVG842" s="399"/>
      <c r="DVH842" s="399"/>
      <c r="DVI842" s="399"/>
      <c r="DVJ842" s="399"/>
      <c r="DVK842" s="399"/>
      <c r="DVL842" s="399"/>
      <c r="DVM842" s="399"/>
      <c r="DVN842" s="399"/>
      <c r="DVO842" s="399"/>
      <c r="DVP842" s="399"/>
      <c r="DVQ842" s="399"/>
      <c r="DVR842" s="399"/>
      <c r="DVS842" s="399"/>
      <c r="DVT842" s="399"/>
      <c r="DVU842" s="399"/>
      <c r="DVV842" s="399"/>
      <c r="DVW842" s="399"/>
      <c r="DVX842" s="399"/>
      <c r="DVY842" s="399"/>
      <c r="DVZ842" s="399"/>
      <c r="DWA842" s="399"/>
      <c r="DWB842" s="399"/>
      <c r="DWC842" s="399"/>
      <c r="DWD842" s="399"/>
      <c r="DWE842" s="399"/>
      <c r="DWF842" s="399"/>
      <c r="DWG842" s="399"/>
      <c r="DWH842" s="399"/>
      <c r="DWI842" s="399"/>
      <c r="DWJ842" s="399"/>
      <c r="DWK842" s="399"/>
      <c r="DWL842" s="399"/>
      <c r="DWM842" s="399"/>
      <c r="DWN842" s="399"/>
      <c r="DWO842" s="399"/>
      <c r="DWP842" s="399"/>
      <c r="DWQ842" s="399"/>
      <c r="DWR842" s="399"/>
      <c r="DWS842" s="399"/>
      <c r="DWT842" s="399"/>
      <c r="DWU842" s="399"/>
      <c r="DWV842" s="399"/>
      <c r="DWW842" s="399"/>
      <c r="DWX842" s="399"/>
      <c r="DWY842" s="399"/>
      <c r="DWZ842" s="399"/>
      <c r="DXA842" s="399"/>
      <c r="DXB842" s="399"/>
      <c r="DXC842" s="399"/>
      <c r="DXD842" s="399"/>
      <c r="DXE842" s="399"/>
      <c r="DXF842" s="399"/>
      <c r="DXG842" s="399"/>
      <c r="DXH842" s="399"/>
      <c r="DXI842" s="399"/>
      <c r="DXJ842" s="399"/>
      <c r="DXK842" s="399"/>
      <c r="DXL842" s="399"/>
      <c r="DXM842" s="399"/>
      <c r="DXN842" s="399"/>
      <c r="DXO842" s="399"/>
      <c r="DXP842" s="399"/>
      <c r="DXQ842" s="399"/>
      <c r="DXR842" s="399"/>
      <c r="DXS842" s="399"/>
      <c r="DXT842" s="399"/>
      <c r="DXU842" s="399"/>
      <c r="DXV842" s="399"/>
      <c r="DXW842" s="399"/>
      <c r="DXX842" s="399"/>
      <c r="DXY842" s="399"/>
      <c r="DXZ842" s="399"/>
      <c r="DYA842" s="399"/>
      <c r="DYB842" s="399"/>
      <c r="DYC842" s="399"/>
      <c r="DYD842" s="399"/>
      <c r="DYE842" s="399"/>
      <c r="DYF842" s="399"/>
      <c r="DYG842" s="399"/>
      <c r="DYH842" s="399"/>
      <c r="DYI842" s="399"/>
      <c r="DYJ842" s="399"/>
      <c r="DYK842" s="399"/>
      <c r="DYL842" s="399"/>
      <c r="DYM842" s="399"/>
      <c r="DYN842" s="399"/>
      <c r="DYO842" s="399"/>
      <c r="DYP842" s="399"/>
      <c r="DYQ842" s="399"/>
      <c r="DYR842" s="399"/>
      <c r="DYS842" s="399"/>
      <c r="DYT842" s="399"/>
      <c r="DYU842" s="399"/>
      <c r="DYV842" s="399"/>
      <c r="DYW842" s="399"/>
      <c r="DYX842" s="399"/>
      <c r="DYY842" s="399"/>
      <c r="DYZ842" s="399"/>
      <c r="DZA842" s="399"/>
      <c r="DZB842" s="399"/>
      <c r="DZC842" s="399"/>
      <c r="DZD842" s="399"/>
      <c r="DZE842" s="399"/>
      <c r="DZF842" s="399"/>
      <c r="DZG842" s="399"/>
      <c r="DZH842" s="399"/>
      <c r="DZI842" s="399"/>
      <c r="DZJ842" s="399"/>
      <c r="DZK842" s="399"/>
      <c r="DZL842" s="399"/>
      <c r="DZM842" s="399"/>
      <c r="DZN842" s="399"/>
      <c r="DZO842" s="399"/>
      <c r="DZP842" s="399"/>
      <c r="DZQ842" s="399"/>
      <c r="DZR842" s="399"/>
      <c r="DZS842" s="399"/>
      <c r="DZT842" s="399"/>
      <c r="DZU842" s="399"/>
      <c r="DZV842" s="399"/>
      <c r="DZW842" s="399"/>
      <c r="DZX842" s="399"/>
      <c r="DZY842" s="399"/>
      <c r="DZZ842" s="399"/>
      <c r="EAA842" s="399"/>
      <c r="EAB842" s="399"/>
      <c r="EAC842" s="399"/>
      <c r="EAD842" s="399"/>
      <c r="EAE842" s="399"/>
      <c r="EAF842" s="399"/>
      <c r="EAG842" s="399"/>
      <c r="EAH842" s="399"/>
      <c r="EAI842" s="399"/>
      <c r="EAJ842" s="399"/>
      <c r="EAK842" s="399"/>
      <c r="EAL842" s="399"/>
      <c r="EAM842" s="399"/>
      <c r="EAN842" s="399"/>
      <c r="EAO842" s="399"/>
      <c r="EAP842" s="399"/>
      <c r="EAQ842" s="399"/>
      <c r="EAR842" s="399"/>
      <c r="EAS842" s="399"/>
      <c r="EAT842" s="399"/>
      <c r="EAU842" s="399"/>
      <c r="EAV842" s="399"/>
      <c r="EAW842" s="399"/>
      <c r="EAX842" s="399"/>
      <c r="EAY842" s="399"/>
      <c r="EAZ842" s="399"/>
      <c r="EBA842" s="399"/>
      <c r="EBB842" s="399"/>
      <c r="EBC842" s="399"/>
      <c r="EBD842" s="399"/>
      <c r="EBE842" s="399"/>
      <c r="EBF842" s="399"/>
      <c r="EBG842" s="399"/>
      <c r="EBH842" s="399"/>
      <c r="EBI842" s="399"/>
      <c r="EBJ842" s="399"/>
      <c r="EBK842" s="399"/>
      <c r="EBL842" s="399"/>
      <c r="EBM842" s="399"/>
      <c r="EBN842" s="399"/>
      <c r="EBO842" s="399"/>
      <c r="EBP842" s="399"/>
      <c r="EBQ842" s="399"/>
      <c r="EBR842" s="399"/>
      <c r="EBS842" s="399"/>
      <c r="EBT842" s="399"/>
      <c r="EBU842" s="399"/>
      <c r="EBV842" s="399"/>
      <c r="EBW842" s="399"/>
      <c r="EBX842" s="399"/>
      <c r="EBY842" s="399"/>
      <c r="EBZ842" s="399"/>
      <c r="ECA842" s="399"/>
      <c r="ECB842" s="399"/>
      <c r="ECC842" s="399"/>
      <c r="ECD842" s="399"/>
      <c r="ECE842" s="399"/>
      <c r="ECF842" s="399"/>
      <c r="ECG842" s="399"/>
      <c r="ECH842" s="399"/>
      <c r="ECI842" s="399"/>
      <c r="ECJ842" s="399"/>
      <c r="ECK842" s="399"/>
      <c r="ECL842" s="399"/>
      <c r="ECM842" s="399"/>
      <c r="ECN842" s="399"/>
      <c r="ECO842" s="399"/>
      <c r="ECP842" s="399"/>
      <c r="ECQ842" s="399"/>
      <c r="ECR842" s="399"/>
      <c r="ECS842" s="399"/>
      <c r="ECT842" s="399"/>
      <c r="ECU842" s="399"/>
      <c r="ECV842" s="399"/>
      <c r="ECW842" s="399"/>
      <c r="ECX842" s="399"/>
      <c r="ECY842" s="399"/>
      <c r="ECZ842" s="399"/>
      <c r="EDA842" s="399"/>
      <c r="EDB842" s="399"/>
      <c r="EDC842" s="399"/>
      <c r="EDD842" s="399"/>
      <c r="EDE842" s="399"/>
      <c r="EDF842" s="399"/>
      <c r="EDG842" s="399"/>
      <c r="EDH842" s="399"/>
      <c r="EDI842" s="399"/>
      <c r="EDJ842" s="399"/>
      <c r="EDK842" s="399"/>
      <c r="EDL842" s="399"/>
      <c r="EDM842" s="399"/>
      <c r="EDN842" s="399"/>
      <c r="EDO842" s="399"/>
      <c r="EDP842" s="399"/>
      <c r="EDQ842" s="399"/>
      <c r="EDR842" s="399"/>
      <c r="EDS842" s="399"/>
      <c r="EDT842" s="399"/>
      <c r="EDU842" s="399"/>
      <c r="EDV842" s="399"/>
      <c r="EDW842" s="399"/>
      <c r="EDX842" s="399"/>
      <c r="EDY842" s="399"/>
      <c r="EDZ842" s="399"/>
      <c r="EEA842" s="399"/>
      <c r="EEB842" s="399"/>
      <c r="EEC842" s="399"/>
      <c r="EED842" s="399"/>
      <c r="EEE842" s="399"/>
      <c r="EEF842" s="399"/>
      <c r="EEG842" s="399"/>
      <c r="EEH842" s="399"/>
      <c r="EEI842" s="399"/>
      <c r="EEJ842" s="399"/>
      <c r="EEK842" s="399"/>
      <c r="EEL842" s="399"/>
      <c r="EEM842" s="399"/>
      <c r="EEN842" s="399"/>
      <c r="EEO842" s="399"/>
      <c r="EEP842" s="399"/>
      <c r="EEQ842" s="399"/>
      <c r="EER842" s="399"/>
      <c r="EES842" s="399"/>
      <c r="EET842" s="399"/>
      <c r="EEU842" s="399"/>
      <c r="EEV842" s="399"/>
      <c r="EEW842" s="399"/>
      <c r="EEX842" s="399"/>
      <c r="EEY842" s="399"/>
      <c r="EEZ842" s="399"/>
      <c r="EFA842" s="399"/>
      <c r="EFB842" s="399"/>
      <c r="EFC842" s="399"/>
      <c r="EFD842" s="399"/>
      <c r="EFE842" s="399"/>
      <c r="EFF842" s="399"/>
      <c r="EFG842" s="399"/>
      <c r="EFH842" s="399"/>
      <c r="EFI842" s="399"/>
      <c r="EFJ842" s="399"/>
      <c r="EFK842" s="399"/>
      <c r="EFL842" s="399"/>
      <c r="EFM842" s="399"/>
      <c r="EFN842" s="399"/>
      <c r="EFO842" s="399"/>
      <c r="EFP842" s="399"/>
      <c r="EFQ842" s="399"/>
      <c r="EFR842" s="399"/>
      <c r="EFS842" s="399"/>
      <c r="EFT842" s="399"/>
      <c r="EFU842" s="399"/>
      <c r="EFV842" s="399"/>
      <c r="EFW842" s="399"/>
      <c r="EFX842" s="399"/>
      <c r="EFY842" s="399"/>
      <c r="EFZ842" s="399"/>
      <c r="EGA842" s="399"/>
      <c r="EGB842" s="399"/>
      <c r="EGC842" s="399"/>
      <c r="EGD842" s="399"/>
      <c r="EGE842" s="399"/>
      <c r="EGF842" s="399"/>
      <c r="EGG842" s="399"/>
      <c r="EGH842" s="399"/>
      <c r="EGI842" s="399"/>
      <c r="EGJ842" s="399"/>
      <c r="EGK842" s="399"/>
      <c r="EGL842" s="399"/>
      <c r="EGM842" s="399"/>
      <c r="EGN842" s="399"/>
      <c r="EGO842" s="399"/>
      <c r="EGP842" s="399"/>
      <c r="EGQ842" s="399"/>
      <c r="EGR842" s="399"/>
      <c r="EGS842" s="399"/>
      <c r="EGT842" s="399"/>
      <c r="EGU842" s="399"/>
      <c r="EGV842" s="399"/>
      <c r="EGW842" s="399"/>
      <c r="EGX842" s="399"/>
      <c r="EGY842" s="399"/>
      <c r="EGZ842" s="399"/>
      <c r="EHA842" s="399"/>
      <c r="EHB842" s="399"/>
      <c r="EHC842" s="399"/>
      <c r="EHD842" s="399"/>
      <c r="EHE842" s="399"/>
      <c r="EHF842" s="399"/>
      <c r="EHG842" s="399"/>
      <c r="EHH842" s="399"/>
      <c r="EHI842" s="399"/>
      <c r="EHJ842" s="399"/>
      <c r="EHK842" s="399"/>
      <c r="EHL842" s="399"/>
      <c r="EHM842" s="399"/>
      <c r="EHN842" s="399"/>
      <c r="EHO842" s="399"/>
      <c r="EHP842" s="399"/>
      <c r="EHQ842" s="399"/>
      <c r="EHR842" s="399"/>
      <c r="EHS842" s="399"/>
      <c r="EHT842" s="399"/>
      <c r="EHU842" s="399"/>
      <c r="EHV842" s="399"/>
      <c r="EHW842" s="399"/>
      <c r="EHX842" s="399"/>
      <c r="EHY842" s="399"/>
      <c r="EHZ842" s="399"/>
      <c r="EIA842" s="399"/>
      <c r="EIB842" s="399"/>
      <c r="EIC842" s="399"/>
      <c r="EID842" s="399"/>
      <c r="EIE842" s="399"/>
      <c r="EIF842" s="399"/>
      <c r="EIG842" s="399"/>
      <c r="EIH842" s="399"/>
      <c r="EII842" s="399"/>
      <c r="EIJ842" s="399"/>
      <c r="EIK842" s="399"/>
      <c r="EIL842" s="399"/>
      <c r="EIM842" s="399"/>
      <c r="EIN842" s="399"/>
      <c r="EIO842" s="399"/>
      <c r="EIP842" s="399"/>
      <c r="EIQ842" s="399"/>
      <c r="EIR842" s="399"/>
      <c r="EIS842" s="399"/>
      <c r="EIT842" s="399"/>
      <c r="EIU842" s="399"/>
      <c r="EIV842" s="399"/>
      <c r="EIW842" s="399"/>
      <c r="EIX842" s="399"/>
      <c r="EIY842" s="399"/>
      <c r="EIZ842" s="399"/>
      <c r="EJA842" s="399"/>
      <c r="EJB842" s="399"/>
      <c r="EJC842" s="399"/>
      <c r="EJD842" s="399"/>
      <c r="EJE842" s="399"/>
      <c r="EJF842" s="399"/>
      <c r="EJG842" s="399"/>
      <c r="EJH842" s="399"/>
      <c r="EJI842" s="399"/>
      <c r="EJJ842" s="399"/>
      <c r="EJK842" s="399"/>
      <c r="EJL842" s="399"/>
      <c r="EJM842" s="399"/>
      <c r="EJN842" s="399"/>
      <c r="EJO842" s="399"/>
      <c r="EJP842" s="399"/>
      <c r="EJQ842" s="399"/>
      <c r="EJR842" s="399"/>
      <c r="EJS842" s="399"/>
      <c r="EJT842" s="399"/>
      <c r="EJU842" s="399"/>
      <c r="EJV842" s="399"/>
      <c r="EJW842" s="399"/>
      <c r="EJX842" s="399"/>
      <c r="EJY842" s="399"/>
      <c r="EJZ842" s="399"/>
      <c r="EKA842" s="399"/>
      <c r="EKB842" s="399"/>
      <c r="EKC842" s="399"/>
      <c r="EKD842" s="399"/>
      <c r="EKE842" s="399"/>
      <c r="EKF842" s="399"/>
      <c r="EKG842" s="399"/>
      <c r="EKH842" s="399"/>
      <c r="EKI842" s="399"/>
      <c r="EKJ842" s="399"/>
      <c r="EKK842" s="399"/>
      <c r="EKL842" s="399"/>
      <c r="EKM842" s="399"/>
      <c r="EKN842" s="399"/>
      <c r="EKO842" s="399"/>
      <c r="EKP842" s="399"/>
      <c r="EKQ842" s="399"/>
      <c r="EKR842" s="399"/>
      <c r="EKS842" s="399"/>
      <c r="EKT842" s="399"/>
      <c r="EKU842" s="399"/>
      <c r="EKV842" s="399"/>
      <c r="EKW842" s="399"/>
      <c r="EKX842" s="399"/>
      <c r="EKY842" s="399"/>
      <c r="EKZ842" s="399"/>
      <c r="ELA842" s="399"/>
      <c r="ELB842" s="399"/>
      <c r="ELC842" s="399"/>
      <c r="ELD842" s="399"/>
      <c r="ELE842" s="399"/>
      <c r="ELF842" s="399"/>
      <c r="ELG842" s="399"/>
      <c r="ELH842" s="399"/>
      <c r="ELI842" s="399"/>
      <c r="ELJ842" s="399"/>
      <c r="ELK842" s="399"/>
      <c r="ELL842" s="399"/>
      <c r="ELM842" s="399"/>
      <c r="ELN842" s="399"/>
      <c r="ELO842" s="399"/>
      <c r="ELP842" s="399"/>
      <c r="ELQ842" s="399"/>
      <c r="ELR842" s="399"/>
      <c r="ELS842" s="399"/>
      <c r="ELT842" s="399"/>
      <c r="ELU842" s="399"/>
      <c r="ELV842" s="399"/>
      <c r="ELW842" s="399"/>
      <c r="ELX842" s="399"/>
      <c r="ELY842" s="399"/>
      <c r="ELZ842" s="399"/>
      <c r="EMA842" s="399"/>
      <c r="EMB842" s="399"/>
      <c r="EMC842" s="399"/>
      <c r="EMD842" s="399"/>
      <c r="EME842" s="399"/>
      <c r="EMF842" s="399"/>
      <c r="EMG842" s="399"/>
      <c r="EMH842" s="399"/>
      <c r="EMI842" s="399"/>
      <c r="EMJ842" s="399"/>
      <c r="EMK842" s="399"/>
      <c r="EML842" s="399"/>
      <c r="EMM842" s="399"/>
      <c r="EMN842" s="399"/>
      <c r="EMO842" s="399"/>
      <c r="EMP842" s="399"/>
      <c r="EMQ842" s="399"/>
      <c r="EMR842" s="399"/>
      <c r="EMS842" s="399"/>
      <c r="EMT842" s="399"/>
      <c r="EMU842" s="399"/>
      <c r="EMV842" s="399"/>
      <c r="EMW842" s="399"/>
      <c r="EMX842" s="399"/>
      <c r="EMY842" s="399"/>
      <c r="EMZ842" s="399"/>
      <c r="ENA842" s="399"/>
      <c r="ENB842" s="399"/>
      <c r="ENC842" s="399"/>
      <c r="END842" s="399"/>
      <c r="ENE842" s="399"/>
      <c r="ENF842" s="399"/>
      <c r="ENG842" s="399"/>
      <c r="ENH842" s="399"/>
      <c r="ENI842" s="399"/>
      <c r="ENJ842" s="399"/>
      <c r="ENK842" s="399"/>
      <c r="ENL842" s="399"/>
      <c r="ENM842" s="399"/>
      <c r="ENN842" s="399"/>
      <c r="ENO842" s="399"/>
      <c r="ENP842" s="399"/>
      <c r="ENQ842" s="399"/>
      <c r="ENR842" s="399"/>
      <c r="ENS842" s="399"/>
      <c r="ENT842" s="399"/>
      <c r="ENU842" s="399"/>
      <c r="ENV842" s="399"/>
      <c r="ENW842" s="399"/>
      <c r="ENX842" s="399"/>
      <c r="ENY842" s="399"/>
      <c r="ENZ842" s="399"/>
      <c r="EOA842" s="399"/>
      <c r="EOB842" s="399"/>
      <c r="EOC842" s="399"/>
      <c r="EOD842" s="399"/>
      <c r="EOE842" s="399"/>
      <c r="EOF842" s="399"/>
      <c r="EOG842" s="399"/>
      <c r="EOH842" s="399"/>
      <c r="EOI842" s="399"/>
      <c r="EOJ842" s="399"/>
      <c r="EOK842" s="399"/>
      <c r="EOL842" s="399"/>
      <c r="EOM842" s="399"/>
      <c r="EON842" s="399"/>
      <c r="EOO842" s="399"/>
      <c r="EOP842" s="399"/>
      <c r="EOQ842" s="399"/>
      <c r="EOR842" s="399"/>
      <c r="EOS842" s="399"/>
      <c r="EOT842" s="399"/>
      <c r="EOU842" s="399"/>
      <c r="EOV842" s="399"/>
      <c r="EOW842" s="399"/>
      <c r="EOX842" s="399"/>
      <c r="EOY842" s="399"/>
      <c r="EOZ842" s="399"/>
      <c r="EPA842" s="399"/>
      <c r="EPB842" s="399"/>
      <c r="EPC842" s="399"/>
      <c r="EPD842" s="399"/>
      <c r="EPE842" s="399"/>
      <c r="EPF842" s="399"/>
      <c r="EPG842" s="399"/>
      <c r="EPH842" s="399"/>
      <c r="EPI842" s="399"/>
      <c r="EPJ842" s="399"/>
      <c r="EPK842" s="399"/>
      <c r="EPL842" s="399"/>
      <c r="EPM842" s="399"/>
      <c r="EPN842" s="399"/>
      <c r="EPO842" s="399"/>
      <c r="EPP842" s="399"/>
      <c r="EPQ842" s="399"/>
      <c r="EPR842" s="399"/>
      <c r="EPS842" s="399"/>
      <c r="EPT842" s="399"/>
      <c r="EPU842" s="399"/>
      <c r="EPV842" s="399"/>
      <c r="EPW842" s="399"/>
      <c r="EPX842" s="399"/>
      <c r="EPY842" s="399"/>
      <c r="EPZ842" s="399"/>
      <c r="EQA842" s="399"/>
      <c r="EQB842" s="399"/>
      <c r="EQC842" s="399"/>
      <c r="EQD842" s="399"/>
      <c r="EQE842" s="399"/>
      <c r="EQF842" s="399"/>
      <c r="EQG842" s="399"/>
      <c r="EQH842" s="399"/>
      <c r="EQI842" s="399"/>
      <c r="EQJ842" s="399"/>
      <c r="EQK842" s="399"/>
      <c r="EQL842" s="399"/>
      <c r="EQM842" s="399"/>
      <c r="EQN842" s="399"/>
      <c r="EQO842" s="399"/>
      <c r="EQP842" s="399"/>
      <c r="EQQ842" s="399"/>
      <c r="EQR842" s="399"/>
      <c r="EQS842" s="399"/>
      <c r="EQT842" s="399"/>
      <c r="EQU842" s="399"/>
      <c r="EQV842" s="399"/>
      <c r="EQW842" s="399"/>
      <c r="EQX842" s="399"/>
      <c r="EQY842" s="399"/>
      <c r="EQZ842" s="399"/>
      <c r="ERA842" s="399"/>
      <c r="ERB842" s="399"/>
      <c r="ERC842" s="399"/>
      <c r="ERD842" s="399"/>
      <c r="ERE842" s="399"/>
      <c r="ERF842" s="399"/>
      <c r="ERG842" s="399"/>
      <c r="ERH842" s="399"/>
      <c r="ERI842" s="399"/>
      <c r="ERJ842" s="399"/>
      <c r="ERK842" s="399"/>
      <c r="ERL842" s="399"/>
      <c r="ERM842" s="399"/>
      <c r="ERN842" s="399"/>
      <c r="ERO842" s="399"/>
      <c r="ERP842" s="399"/>
      <c r="ERQ842" s="399"/>
      <c r="ERR842" s="399"/>
      <c r="ERS842" s="399"/>
      <c r="ERT842" s="399"/>
      <c r="ERU842" s="399"/>
      <c r="ERV842" s="399"/>
      <c r="ERW842" s="399"/>
      <c r="ERX842" s="399"/>
      <c r="ERY842" s="399"/>
      <c r="ERZ842" s="399"/>
      <c r="ESA842" s="399"/>
      <c r="ESB842" s="399"/>
      <c r="ESC842" s="399"/>
      <c r="ESD842" s="399"/>
      <c r="ESE842" s="399"/>
      <c r="ESF842" s="399"/>
      <c r="ESG842" s="399"/>
      <c r="ESH842" s="399"/>
      <c r="ESI842" s="399"/>
      <c r="ESJ842" s="399"/>
      <c r="ESK842" s="399"/>
      <c r="ESL842" s="399"/>
      <c r="ESM842" s="399"/>
      <c r="ESN842" s="399"/>
      <c r="ESO842" s="399"/>
      <c r="ESP842" s="399"/>
      <c r="ESQ842" s="399"/>
      <c r="ESR842" s="399"/>
      <c r="ESS842" s="399"/>
      <c r="EST842" s="399"/>
      <c r="ESU842" s="399"/>
      <c r="ESV842" s="399"/>
      <c r="ESW842" s="399"/>
      <c r="ESX842" s="399"/>
      <c r="ESY842" s="399"/>
      <c r="ESZ842" s="399"/>
      <c r="ETA842" s="399"/>
      <c r="ETB842" s="399"/>
      <c r="ETC842" s="399"/>
      <c r="ETD842" s="399"/>
      <c r="ETE842" s="399"/>
      <c r="ETF842" s="399"/>
      <c r="ETG842" s="399"/>
      <c r="ETH842" s="399"/>
      <c r="ETI842" s="399"/>
      <c r="ETJ842" s="399"/>
      <c r="ETK842" s="399"/>
      <c r="ETL842" s="399"/>
      <c r="ETM842" s="399"/>
      <c r="ETN842" s="399"/>
      <c r="ETO842" s="399"/>
      <c r="ETP842" s="399"/>
      <c r="ETQ842" s="399"/>
      <c r="ETR842" s="399"/>
      <c r="ETS842" s="399"/>
      <c r="ETT842" s="399"/>
      <c r="ETU842" s="399"/>
      <c r="ETV842" s="399"/>
      <c r="ETW842" s="399"/>
      <c r="ETX842" s="399"/>
      <c r="ETY842" s="399"/>
      <c r="ETZ842" s="399"/>
      <c r="EUA842" s="399"/>
      <c r="EUB842" s="399"/>
      <c r="EUC842" s="399"/>
      <c r="EUD842" s="399"/>
      <c r="EUE842" s="399"/>
      <c r="EUF842" s="399"/>
      <c r="EUG842" s="399"/>
      <c r="EUH842" s="399"/>
      <c r="EUI842" s="399"/>
      <c r="EUJ842" s="399"/>
      <c r="EUK842" s="399"/>
      <c r="EUL842" s="399"/>
      <c r="EUM842" s="399"/>
      <c r="EUN842" s="399"/>
      <c r="EUO842" s="399"/>
      <c r="EUP842" s="399"/>
      <c r="EUQ842" s="399"/>
      <c r="EUR842" s="399"/>
      <c r="EUS842" s="399"/>
      <c r="EUT842" s="399"/>
      <c r="EUU842" s="399"/>
      <c r="EUV842" s="399"/>
      <c r="EUW842" s="399"/>
      <c r="EUX842" s="399"/>
      <c r="EUY842" s="399"/>
      <c r="EUZ842" s="399"/>
      <c r="EVA842" s="399"/>
      <c r="EVB842" s="399"/>
      <c r="EVC842" s="399"/>
      <c r="EVD842" s="399"/>
      <c r="EVE842" s="399"/>
      <c r="EVF842" s="399"/>
      <c r="EVG842" s="399"/>
      <c r="EVH842" s="399"/>
      <c r="EVI842" s="399"/>
      <c r="EVJ842" s="399"/>
      <c r="EVK842" s="399"/>
      <c r="EVL842" s="399"/>
      <c r="EVM842" s="399"/>
      <c r="EVN842" s="399"/>
      <c r="EVO842" s="399"/>
      <c r="EVP842" s="399"/>
      <c r="EVQ842" s="399"/>
      <c r="EVR842" s="399"/>
      <c r="EVS842" s="399"/>
      <c r="EVT842" s="399"/>
      <c r="EVU842" s="399"/>
      <c r="EVV842" s="399"/>
      <c r="EVW842" s="399"/>
      <c r="EVX842" s="399"/>
      <c r="EVY842" s="399"/>
      <c r="EVZ842" s="399"/>
      <c r="EWA842" s="399"/>
      <c r="EWB842" s="399"/>
      <c r="EWC842" s="399"/>
      <c r="EWD842" s="399"/>
      <c r="EWE842" s="399"/>
      <c r="EWF842" s="399"/>
      <c r="EWG842" s="399"/>
      <c r="EWH842" s="399"/>
      <c r="EWI842" s="399"/>
      <c r="EWJ842" s="399"/>
      <c r="EWK842" s="399"/>
      <c r="EWL842" s="399"/>
      <c r="EWM842" s="399"/>
      <c r="EWN842" s="399"/>
      <c r="EWO842" s="399"/>
      <c r="EWP842" s="399"/>
      <c r="EWQ842" s="399"/>
      <c r="EWR842" s="399"/>
      <c r="EWS842" s="399"/>
      <c r="EWT842" s="399"/>
      <c r="EWU842" s="399"/>
      <c r="EWV842" s="399"/>
      <c r="EWW842" s="399"/>
      <c r="EWX842" s="399"/>
      <c r="EWY842" s="399"/>
      <c r="EWZ842" s="399"/>
      <c r="EXA842" s="399"/>
      <c r="EXB842" s="399"/>
      <c r="EXC842" s="399"/>
      <c r="EXD842" s="399"/>
      <c r="EXE842" s="399"/>
      <c r="EXF842" s="399"/>
      <c r="EXG842" s="399"/>
      <c r="EXH842" s="399"/>
      <c r="EXI842" s="399"/>
      <c r="EXJ842" s="399"/>
      <c r="EXK842" s="399"/>
      <c r="EXL842" s="399"/>
      <c r="EXM842" s="399"/>
      <c r="EXN842" s="399"/>
      <c r="EXO842" s="399"/>
      <c r="EXP842" s="399"/>
      <c r="EXQ842" s="399"/>
      <c r="EXR842" s="399"/>
      <c r="EXS842" s="399"/>
      <c r="EXT842" s="399"/>
      <c r="EXU842" s="399"/>
      <c r="EXV842" s="399"/>
      <c r="EXW842" s="399"/>
      <c r="EXX842" s="399"/>
      <c r="EXY842" s="399"/>
      <c r="EXZ842" s="399"/>
      <c r="EYA842" s="399"/>
      <c r="EYB842" s="399"/>
      <c r="EYC842" s="399"/>
      <c r="EYD842" s="399"/>
      <c r="EYE842" s="399"/>
      <c r="EYF842" s="399"/>
      <c r="EYG842" s="399"/>
      <c r="EYH842" s="399"/>
      <c r="EYI842" s="399"/>
      <c r="EYJ842" s="399"/>
      <c r="EYK842" s="399"/>
      <c r="EYL842" s="399"/>
      <c r="EYM842" s="399"/>
      <c r="EYN842" s="399"/>
      <c r="EYO842" s="399"/>
      <c r="EYP842" s="399"/>
      <c r="EYQ842" s="399"/>
      <c r="EYR842" s="399"/>
      <c r="EYS842" s="399"/>
      <c r="EYT842" s="399"/>
      <c r="EYU842" s="399"/>
      <c r="EYV842" s="399"/>
      <c r="EYW842" s="399"/>
      <c r="EYX842" s="399"/>
      <c r="EYY842" s="399"/>
      <c r="EYZ842" s="399"/>
      <c r="EZA842" s="399"/>
      <c r="EZB842" s="399"/>
      <c r="EZC842" s="399"/>
      <c r="EZD842" s="399"/>
      <c r="EZE842" s="399"/>
      <c r="EZF842" s="399"/>
      <c r="EZG842" s="399"/>
      <c r="EZH842" s="399"/>
      <c r="EZI842" s="399"/>
      <c r="EZJ842" s="399"/>
      <c r="EZK842" s="399"/>
      <c r="EZL842" s="399"/>
      <c r="EZM842" s="399"/>
      <c r="EZN842" s="399"/>
      <c r="EZO842" s="399"/>
      <c r="EZP842" s="399"/>
      <c r="EZQ842" s="399"/>
      <c r="EZR842" s="399"/>
      <c r="EZS842" s="399"/>
      <c r="EZT842" s="399"/>
      <c r="EZU842" s="399"/>
      <c r="EZV842" s="399"/>
      <c r="EZW842" s="399"/>
      <c r="EZX842" s="399"/>
      <c r="EZY842" s="399"/>
      <c r="EZZ842" s="399"/>
      <c r="FAA842" s="399"/>
      <c r="FAB842" s="399"/>
      <c r="FAC842" s="399"/>
      <c r="FAD842" s="399"/>
      <c r="FAE842" s="399"/>
      <c r="FAF842" s="399"/>
      <c r="FAG842" s="399"/>
      <c r="FAH842" s="399"/>
      <c r="FAI842" s="399"/>
      <c r="FAJ842" s="399"/>
      <c r="FAK842" s="399"/>
      <c r="FAL842" s="399"/>
      <c r="FAM842" s="399"/>
      <c r="FAN842" s="399"/>
      <c r="FAO842" s="399"/>
      <c r="FAP842" s="399"/>
      <c r="FAQ842" s="399"/>
      <c r="FAR842" s="399"/>
      <c r="FAS842" s="399"/>
      <c r="FAT842" s="399"/>
      <c r="FAU842" s="399"/>
      <c r="FAV842" s="399"/>
      <c r="FAW842" s="399"/>
      <c r="FAX842" s="399"/>
      <c r="FAY842" s="399"/>
      <c r="FAZ842" s="399"/>
      <c r="FBA842" s="399"/>
      <c r="FBB842" s="399"/>
      <c r="FBC842" s="399"/>
      <c r="FBD842" s="399"/>
      <c r="FBE842" s="399"/>
      <c r="FBF842" s="399"/>
      <c r="FBG842" s="399"/>
      <c r="FBH842" s="399"/>
      <c r="FBI842" s="399"/>
      <c r="FBJ842" s="399"/>
      <c r="FBK842" s="399"/>
      <c r="FBL842" s="399"/>
      <c r="FBM842" s="399"/>
      <c r="FBN842" s="399"/>
      <c r="FBO842" s="399"/>
      <c r="FBP842" s="399"/>
      <c r="FBQ842" s="399"/>
      <c r="FBR842" s="399"/>
      <c r="FBS842" s="399"/>
      <c r="FBT842" s="399"/>
      <c r="FBU842" s="399"/>
      <c r="FBV842" s="399"/>
      <c r="FBW842" s="399"/>
      <c r="FBX842" s="399"/>
      <c r="FBY842" s="399"/>
      <c r="FBZ842" s="399"/>
      <c r="FCA842" s="399"/>
      <c r="FCB842" s="399"/>
      <c r="FCC842" s="399"/>
      <c r="FCD842" s="399"/>
      <c r="FCE842" s="399"/>
      <c r="FCF842" s="399"/>
      <c r="FCG842" s="399"/>
      <c r="FCH842" s="399"/>
      <c r="FCI842" s="399"/>
      <c r="FCJ842" s="399"/>
      <c r="FCK842" s="399"/>
      <c r="FCL842" s="399"/>
      <c r="FCM842" s="399"/>
      <c r="FCN842" s="399"/>
      <c r="FCO842" s="399"/>
      <c r="FCP842" s="399"/>
      <c r="FCQ842" s="399"/>
      <c r="FCR842" s="399"/>
      <c r="FCS842" s="399"/>
      <c r="FCT842" s="399"/>
      <c r="FCU842" s="399"/>
      <c r="FCV842" s="399"/>
      <c r="FCW842" s="399"/>
      <c r="FCX842" s="399"/>
      <c r="FCY842" s="399"/>
      <c r="FCZ842" s="399"/>
      <c r="FDA842" s="399"/>
      <c r="FDB842" s="399"/>
      <c r="FDC842" s="399"/>
      <c r="FDD842" s="399"/>
      <c r="FDE842" s="399"/>
      <c r="FDF842" s="399"/>
      <c r="FDG842" s="399"/>
      <c r="FDH842" s="399"/>
      <c r="FDI842" s="399"/>
      <c r="FDJ842" s="399"/>
      <c r="FDK842" s="399"/>
      <c r="FDL842" s="399"/>
      <c r="FDM842" s="399"/>
      <c r="FDN842" s="399"/>
      <c r="FDO842" s="399"/>
      <c r="FDP842" s="399"/>
      <c r="FDQ842" s="399"/>
      <c r="FDR842" s="399"/>
      <c r="FDS842" s="399"/>
      <c r="FDT842" s="399"/>
      <c r="FDU842" s="399"/>
      <c r="FDV842" s="399"/>
      <c r="FDW842" s="399"/>
      <c r="FDX842" s="399"/>
      <c r="FDY842" s="399"/>
      <c r="FDZ842" s="399"/>
      <c r="FEA842" s="399"/>
      <c r="FEB842" s="399"/>
      <c r="FEC842" s="399"/>
      <c r="FED842" s="399"/>
      <c r="FEE842" s="399"/>
      <c r="FEF842" s="399"/>
      <c r="FEG842" s="399"/>
      <c r="FEH842" s="399"/>
      <c r="FEI842" s="399"/>
      <c r="FEJ842" s="399"/>
      <c r="FEK842" s="399"/>
      <c r="FEL842" s="399"/>
      <c r="FEM842" s="399"/>
      <c r="FEN842" s="399"/>
      <c r="FEO842" s="399"/>
      <c r="FEP842" s="399"/>
      <c r="FEQ842" s="399"/>
      <c r="FER842" s="399"/>
      <c r="FES842" s="399"/>
      <c r="FET842" s="399"/>
      <c r="FEU842" s="399"/>
      <c r="FEV842" s="399"/>
      <c r="FEW842" s="399"/>
      <c r="FEX842" s="399"/>
      <c r="FEY842" s="399"/>
      <c r="FEZ842" s="399"/>
      <c r="FFA842" s="399"/>
      <c r="FFB842" s="399"/>
      <c r="FFC842" s="399"/>
      <c r="FFD842" s="399"/>
      <c r="FFE842" s="399"/>
      <c r="FFF842" s="399"/>
      <c r="FFG842" s="399"/>
      <c r="FFH842" s="399"/>
      <c r="FFI842" s="399"/>
      <c r="FFJ842" s="399"/>
      <c r="FFK842" s="399"/>
      <c r="FFL842" s="399"/>
      <c r="FFM842" s="399"/>
      <c r="FFN842" s="399"/>
      <c r="FFO842" s="399"/>
      <c r="FFP842" s="399"/>
      <c r="FFQ842" s="399"/>
      <c r="FFR842" s="399"/>
      <c r="FFS842" s="399"/>
      <c r="FFT842" s="399"/>
      <c r="FFU842" s="399"/>
      <c r="FFV842" s="399"/>
      <c r="FFW842" s="399"/>
      <c r="FFX842" s="399"/>
      <c r="FFY842" s="399"/>
      <c r="FFZ842" s="399"/>
      <c r="FGA842" s="399"/>
      <c r="FGB842" s="399"/>
      <c r="FGC842" s="399"/>
      <c r="FGD842" s="399"/>
      <c r="FGE842" s="399"/>
      <c r="FGF842" s="399"/>
      <c r="FGG842" s="399"/>
      <c r="FGH842" s="399"/>
      <c r="FGI842" s="399"/>
      <c r="FGJ842" s="399"/>
      <c r="FGK842" s="399"/>
      <c r="FGL842" s="399"/>
      <c r="FGM842" s="399"/>
      <c r="FGN842" s="399"/>
      <c r="FGO842" s="399"/>
      <c r="FGP842" s="399"/>
      <c r="FGQ842" s="399"/>
      <c r="FGR842" s="399"/>
      <c r="FGS842" s="399"/>
      <c r="FGT842" s="399"/>
      <c r="FGU842" s="399"/>
      <c r="FGV842" s="399"/>
      <c r="FGW842" s="399"/>
      <c r="FGX842" s="399"/>
      <c r="FGY842" s="399"/>
      <c r="FGZ842" s="399"/>
      <c r="FHA842" s="399"/>
      <c r="FHB842" s="399"/>
      <c r="FHC842" s="399"/>
      <c r="FHD842" s="399"/>
      <c r="FHE842" s="399"/>
      <c r="FHF842" s="399"/>
      <c r="FHG842" s="399"/>
      <c r="FHH842" s="399"/>
      <c r="FHI842" s="399"/>
      <c r="FHJ842" s="399"/>
      <c r="FHK842" s="399"/>
      <c r="FHL842" s="399"/>
      <c r="FHM842" s="399"/>
      <c r="FHN842" s="399"/>
      <c r="FHO842" s="399"/>
      <c r="FHP842" s="399"/>
      <c r="FHQ842" s="399"/>
      <c r="FHR842" s="399"/>
      <c r="FHS842" s="399"/>
      <c r="FHT842" s="399"/>
      <c r="FHU842" s="399"/>
      <c r="FHV842" s="399"/>
      <c r="FHW842" s="399"/>
      <c r="FHX842" s="399"/>
      <c r="FHY842" s="399"/>
      <c r="FHZ842" s="399"/>
      <c r="FIA842" s="399"/>
      <c r="FIB842" s="399"/>
      <c r="FIC842" s="399"/>
      <c r="FID842" s="399"/>
      <c r="FIE842" s="399"/>
      <c r="FIF842" s="399"/>
      <c r="FIG842" s="399"/>
      <c r="FIH842" s="399"/>
      <c r="FII842" s="399"/>
      <c r="FIJ842" s="399"/>
      <c r="FIK842" s="399"/>
      <c r="FIL842" s="399"/>
      <c r="FIM842" s="399"/>
      <c r="FIN842" s="399"/>
      <c r="FIO842" s="399"/>
      <c r="FIP842" s="399"/>
      <c r="FIQ842" s="399"/>
      <c r="FIR842" s="399"/>
      <c r="FIS842" s="399"/>
      <c r="FIT842" s="399"/>
      <c r="FIU842" s="399"/>
      <c r="FIV842" s="399"/>
      <c r="FIW842" s="399"/>
      <c r="FIX842" s="399"/>
      <c r="FIY842" s="399"/>
      <c r="FIZ842" s="399"/>
      <c r="FJA842" s="399"/>
      <c r="FJB842" s="399"/>
      <c r="FJC842" s="399"/>
      <c r="FJD842" s="399"/>
      <c r="FJE842" s="399"/>
      <c r="FJF842" s="399"/>
      <c r="FJG842" s="399"/>
      <c r="FJH842" s="399"/>
      <c r="FJI842" s="399"/>
      <c r="FJJ842" s="399"/>
      <c r="FJK842" s="399"/>
      <c r="FJL842" s="399"/>
      <c r="FJM842" s="399"/>
      <c r="FJN842" s="399"/>
      <c r="FJO842" s="399"/>
      <c r="FJP842" s="399"/>
      <c r="FJQ842" s="399"/>
      <c r="FJR842" s="399"/>
      <c r="FJS842" s="399"/>
      <c r="FJT842" s="399"/>
      <c r="FJU842" s="399"/>
      <c r="FJV842" s="399"/>
      <c r="FJW842" s="399"/>
      <c r="FJX842" s="399"/>
      <c r="FJY842" s="399"/>
      <c r="FJZ842" s="399"/>
      <c r="FKA842" s="399"/>
      <c r="FKB842" s="399"/>
      <c r="FKC842" s="399"/>
      <c r="FKD842" s="399"/>
      <c r="FKE842" s="399"/>
      <c r="FKF842" s="399"/>
      <c r="FKG842" s="399"/>
      <c r="FKH842" s="399"/>
      <c r="FKI842" s="399"/>
      <c r="FKJ842" s="399"/>
      <c r="FKK842" s="399"/>
      <c r="FKL842" s="399"/>
      <c r="FKM842" s="399"/>
      <c r="FKN842" s="399"/>
      <c r="FKO842" s="399"/>
      <c r="FKP842" s="399"/>
      <c r="FKQ842" s="399"/>
      <c r="FKR842" s="399"/>
      <c r="FKS842" s="399"/>
      <c r="FKT842" s="399"/>
      <c r="FKU842" s="399"/>
      <c r="FKV842" s="399"/>
      <c r="FKW842" s="399"/>
      <c r="FKX842" s="399"/>
      <c r="FKY842" s="399"/>
      <c r="FKZ842" s="399"/>
      <c r="FLA842" s="399"/>
      <c r="FLB842" s="399"/>
      <c r="FLC842" s="399"/>
      <c r="FLD842" s="399"/>
      <c r="FLE842" s="399"/>
      <c r="FLF842" s="399"/>
      <c r="FLG842" s="399"/>
      <c r="FLH842" s="399"/>
      <c r="FLI842" s="399"/>
      <c r="FLJ842" s="399"/>
      <c r="FLK842" s="399"/>
      <c r="FLL842" s="399"/>
      <c r="FLM842" s="399"/>
      <c r="FLN842" s="399"/>
      <c r="FLO842" s="399"/>
      <c r="FLP842" s="399"/>
      <c r="FLQ842" s="399"/>
      <c r="FLR842" s="399"/>
      <c r="FLS842" s="399"/>
      <c r="FLT842" s="399"/>
      <c r="FLU842" s="399"/>
      <c r="FLV842" s="399"/>
      <c r="FLW842" s="399"/>
      <c r="FLX842" s="399"/>
      <c r="FLY842" s="399"/>
      <c r="FLZ842" s="399"/>
      <c r="FMA842" s="399"/>
      <c r="FMB842" s="399"/>
      <c r="FMC842" s="399"/>
      <c r="FMD842" s="399"/>
      <c r="FME842" s="399"/>
      <c r="FMF842" s="399"/>
      <c r="FMG842" s="399"/>
      <c r="FMH842" s="399"/>
      <c r="FMI842" s="399"/>
      <c r="FMJ842" s="399"/>
      <c r="FMK842" s="399"/>
      <c r="FML842" s="399"/>
      <c r="FMM842" s="399"/>
      <c r="FMN842" s="399"/>
      <c r="FMO842" s="399"/>
      <c r="FMP842" s="399"/>
      <c r="FMQ842" s="399"/>
      <c r="FMR842" s="399"/>
      <c r="FMS842" s="399"/>
      <c r="FMT842" s="399"/>
      <c r="FMU842" s="399"/>
      <c r="FMV842" s="399"/>
      <c r="FMW842" s="399"/>
      <c r="FMX842" s="399"/>
      <c r="FMY842" s="399"/>
      <c r="FMZ842" s="399"/>
      <c r="FNA842" s="399"/>
      <c r="FNB842" s="399"/>
      <c r="FNC842" s="399"/>
      <c r="FND842" s="399"/>
      <c r="FNE842" s="399"/>
      <c r="FNF842" s="399"/>
      <c r="FNG842" s="399"/>
      <c r="FNH842" s="399"/>
      <c r="FNI842" s="399"/>
      <c r="FNJ842" s="399"/>
      <c r="FNK842" s="399"/>
      <c r="FNL842" s="399"/>
      <c r="FNM842" s="399"/>
      <c r="FNN842" s="399"/>
      <c r="FNO842" s="399"/>
      <c r="FNP842" s="399"/>
      <c r="FNQ842" s="399"/>
      <c r="FNR842" s="399"/>
      <c r="FNS842" s="399"/>
      <c r="FNT842" s="399"/>
      <c r="FNU842" s="399"/>
      <c r="FNV842" s="399"/>
      <c r="FNW842" s="399"/>
      <c r="FNX842" s="399"/>
      <c r="FNY842" s="399"/>
      <c r="FNZ842" s="399"/>
      <c r="FOA842" s="399"/>
      <c r="FOB842" s="399"/>
      <c r="FOC842" s="399"/>
      <c r="FOD842" s="399"/>
      <c r="FOE842" s="399"/>
      <c r="FOF842" s="399"/>
      <c r="FOG842" s="399"/>
      <c r="FOH842" s="399"/>
      <c r="FOI842" s="399"/>
      <c r="FOJ842" s="399"/>
      <c r="FOK842" s="399"/>
      <c r="FOL842" s="399"/>
      <c r="FOM842" s="399"/>
      <c r="FON842" s="399"/>
      <c r="FOO842" s="399"/>
      <c r="FOP842" s="399"/>
      <c r="FOQ842" s="399"/>
      <c r="FOR842" s="399"/>
      <c r="FOS842" s="399"/>
      <c r="FOT842" s="399"/>
      <c r="FOU842" s="399"/>
      <c r="FOV842" s="399"/>
      <c r="FOW842" s="399"/>
      <c r="FOX842" s="399"/>
      <c r="FOY842" s="399"/>
      <c r="FOZ842" s="399"/>
      <c r="FPA842" s="399"/>
      <c r="FPB842" s="399"/>
      <c r="FPC842" s="399"/>
      <c r="FPD842" s="399"/>
      <c r="FPE842" s="399"/>
      <c r="FPF842" s="399"/>
      <c r="FPG842" s="399"/>
      <c r="FPH842" s="399"/>
      <c r="FPI842" s="399"/>
      <c r="FPJ842" s="399"/>
      <c r="FPK842" s="399"/>
      <c r="FPL842" s="399"/>
      <c r="FPM842" s="399"/>
      <c r="FPN842" s="399"/>
      <c r="FPO842" s="399"/>
      <c r="FPP842" s="399"/>
      <c r="FPQ842" s="399"/>
      <c r="FPR842" s="399"/>
      <c r="FPS842" s="399"/>
      <c r="FPT842" s="399"/>
      <c r="FPU842" s="399"/>
      <c r="FPV842" s="399"/>
      <c r="FPW842" s="399"/>
      <c r="FPX842" s="399"/>
      <c r="FPY842" s="399"/>
      <c r="FPZ842" s="399"/>
      <c r="FQA842" s="399"/>
      <c r="FQB842" s="399"/>
      <c r="FQC842" s="399"/>
      <c r="FQD842" s="399"/>
      <c r="FQE842" s="399"/>
      <c r="FQF842" s="399"/>
      <c r="FQG842" s="399"/>
      <c r="FQH842" s="399"/>
      <c r="FQI842" s="399"/>
      <c r="FQJ842" s="399"/>
      <c r="FQK842" s="399"/>
      <c r="FQL842" s="399"/>
      <c r="FQM842" s="399"/>
      <c r="FQN842" s="399"/>
      <c r="FQO842" s="399"/>
      <c r="FQP842" s="399"/>
      <c r="FQQ842" s="399"/>
      <c r="FQR842" s="399"/>
      <c r="FQS842" s="399"/>
      <c r="FQT842" s="399"/>
      <c r="FQU842" s="399"/>
      <c r="FQV842" s="399"/>
      <c r="FQW842" s="399"/>
      <c r="FQX842" s="399"/>
      <c r="FQY842" s="399"/>
      <c r="FQZ842" s="399"/>
      <c r="FRA842" s="399"/>
      <c r="FRB842" s="399"/>
      <c r="FRC842" s="399"/>
      <c r="FRD842" s="399"/>
      <c r="FRE842" s="399"/>
      <c r="FRF842" s="399"/>
      <c r="FRG842" s="399"/>
      <c r="FRH842" s="399"/>
      <c r="FRI842" s="399"/>
      <c r="FRJ842" s="399"/>
      <c r="FRK842" s="399"/>
      <c r="FRL842" s="399"/>
      <c r="FRM842" s="399"/>
      <c r="FRN842" s="399"/>
      <c r="FRO842" s="399"/>
      <c r="FRP842" s="399"/>
      <c r="FRQ842" s="399"/>
      <c r="FRR842" s="399"/>
      <c r="FRS842" s="399"/>
      <c r="FRT842" s="399"/>
      <c r="FRU842" s="399"/>
      <c r="FRV842" s="399"/>
      <c r="FRW842" s="399"/>
      <c r="FRX842" s="399"/>
      <c r="FRY842" s="399"/>
      <c r="FRZ842" s="399"/>
      <c r="FSA842" s="399"/>
      <c r="FSB842" s="399"/>
      <c r="FSC842" s="399"/>
      <c r="FSD842" s="399"/>
      <c r="FSE842" s="399"/>
      <c r="FSF842" s="399"/>
      <c r="FSG842" s="399"/>
      <c r="FSH842" s="399"/>
      <c r="FSI842" s="399"/>
      <c r="FSJ842" s="399"/>
      <c r="FSK842" s="399"/>
      <c r="FSL842" s="399"/>
      <c r="FSM842" s="399"/>
      <c r="FSN842" s="399"/>
      <c r="FSO842" s="399"/>
      <c r="FSP842" s="399"/>
      <c r="FSQ842" s="399"/>
      <c r="FSR842" s="399"/>
      <c r="FSS842" s="399"/>
      <c r="FST842" s="399"/>
      <c r="FSU842" s="399"/>
      <c r="FSV842" s="399"/>
      <c r="FSW842" s="399"/>
      <c r="FSX842" s="399"/>
      <c r="FSY842" s="399"/>
      <c r="FSZ842" s="399"/>
      <c r="FTA842" s="399"/>
      <c r="FTB842" s="399"/>
      <c r="FTC842" s="399"/>
      <c r="FTD842" s="399"/>
      <c r="FTE842" s="399"/>
      <c r="FTF842" s="399"/>
      <c r="FTG842" s="399"/>
      <c r="FTH842" s="399"/>
      <c r="FTI842" s="399"/>
      <c r="FTJ842" s="399"/>
      <c r="FTK842" s="399"/>
      <c r="FTL842" s="399"/>
      <c r="FTM842" s="399"/>
      <c r="FTN842" s="399"/>
      <c r="FTO842" s="399"/>
      <c r="FTP842" s="399"/>
      <c r="FTQ842" s="399"/>
      <c r="FTR842" s="399"/>
      <c r="FTS842" s="399"/>
      <c r="FTT842" s="399"/>
      <c r="FTU842" s="399"/>
      <c r="FTV842" s="399"/>
      <c r="FTW842" s="399"/>
      <c r="FTX842" s="399"/>
      <c r="FTY842" s="399"/>
      <c r="FTZ842" s="399"/>
      <c r="FUA842" s="399"/>
      <c r="FUB842" s="399"/>
      <c r="FUC842" s="399"/>
      <c r="FUD842" s="399"/>
      <c r="FUE842" s="399"/>
      <c r="FUF842" s="399"/>
      <c r="FUG842" s="399"/>
      <c r="FUH842" s="399"/>
      <c r="FUI842" s="399"/>
      <c r="FUJ842" s="399"/>
      <c r="FUK842" s="399"/>
      <c r="FUL842" s="399"/>
      <c r="FUM842" s="399"/>
      <c r="FUN842" s="399"/>
      <c r="FUO842" s="399"/>
      <c r="FUP842" s="399"/>
      <c r="FUQ842" s="399"/>
      <c r="FUR842" s="399"/>
      <c r="FUS842" s="399"/>
      <c r="FUT842" s="399"/>
      <c r="FUU842" s="399"/>
      <c r="FUV842" s="399"/>
      <c r="FUW842" s="399"/>
      <c r="FUX842" s="399"/>
      <c r="FUY842" s="399"/>
      <c r="FUZ842" s="399"/>
      <c r="FVA842" s="399"/>
      <c r="FVB842" s="399"/>
      <c r="FVC842" s="399"/>
      <c r="FVD842" s="399"/>
      <c r="FVE842" s="399"/>
      <c r="FVF842" s="399"/>
      <c r="FVG842" s="399"/>
      <c r="FVH842" s="399"/>
      <c r="FVI842" s="399"/>
      <c r="FVJ842" s="399"/>
      <c r="FVK842" s="399"/>
      <c r="FVL842" s="399"/>
      <c r="FVM842" s="399"/>
      <c r="FVN842" s="399"/>
      <c r="FVO842" s="399"/>
      <c r="FVP842" s="399"/>
      <c r="FVQ842" s="399"/>
      <c r="FVR842" s="399"/>
      <c r="FVS842" s="399"/>
      <c r="FVT842" s="399"/>
      <c r="FVU842" s="399"/>
      <c r="FVV842" s="399"/>
      <c r="FVW842" s="399"/>
      <c r="FVX842" s="399"/>
      <c r="FVY842" s="399"/>
      <c r="FVZ842" s="399"/>
      <c r="FWA842" s="399"/>
      <c r="FWB842" s="399"/>
      <c r="FWC842" s="399"/>
      <c r="FWD842" s="399"/>
      <c r="FWE842" s="399"/>
      <c r="FWF842" s="399"/>
      <c r="FWG842" s="399"/>
      <c r="FWH842" s="399"/>
      <c r="FWI842" s="399"/>
      <c r="FWJ842" s="399"/>
      <c r="FWK842" s="399"/>
      <c r="FWL842" s="399"/>
      <c r="FWM842" s="399"/>
      <c r="FWN842" s="399"/>
      <c r="FWO842" s="399"/>
      <c r="FWP842" s="399"/>
      <c r="FWQ842" s="399"/>
      <c r="FWR842" s="399"/>
      <c r="FWS842" s="399"/>
      <c r="FWT842" s="399"/>
      <c r="FWU842" s="399"/>
      <c r="FWV842" s="399"/>
      <c r="FWW842" s="399"/>
      <c r="FWX842" s="399"/>
      <c r="FWY842" s="399"/>
      <c r="FWZ842" s="399"/>
      <c r="FXA842" s="399"/>
      <c r="FXB842" s="399"/>
      <c r="FXC842" s="399"/>
      <c r="FXD842" s="399"/>
      <c r="FXE842" s="399"/>
      <c r="FXF842" s="399"/>
      <c r="FXG842" s="399"/>
      <c r="FXH842" s="399"/>
      <c r="FXI842" s="399"/>
      <c r="FXJ842" s="399"/>
      <c r="FXK842" s="399"/>
      <c r="FXL842" s="399"/>
      <c r="FXM842" s="399"/>
      <c r="FXN842" s="399"/>
      <c r="FXO842" s="399"/>
      <c r="FXP842" s="399"/>
      <c r="FXQ842" s="399"/>
      <c r="FXR842" s="399"/>
      <c r="FXS842" s="399"/>
      <c r="FXT842" s="399"/>
      <c r="FXU842" s="399"/>
      <c r="FXV842" s="399"/>
      <c r="FXW842" s="399"/>
      <c r="FXX842" s="399"/>
      <c r="FXY842" s="399"/>
      <c r="FXZ842" s="399"/>
      <c r="FYA842" s="399"/>
      <c r="FYB842" s="399"/>
      <c r="FYC842" s="399"/>
      <c r="FYD842" s="399"/>
      <c r="FYE842" s="399"/>
      <c r="FYF842" s="399"/>
      <c r="FYG842" s="399"/>
      <c r="FYH842" s="399"/>
      <c r="FYI842" s="399"/>
      <c r="FYJ842" s="399"/>
      <c r="FYK842" s="399"/>
      <c r="FYL842" s="399"/>
      <c r="FYM842" s="399"/>
      <c r="FYN842" s="399"/>
      <c r="FYO842" s="399"/>
      <c r="FYP842" s="399"/>
      <c r="FYQ842" s="399"/>
      <c r="FYR842" s="399"/>
      <c r="FYS842" s="399"/>
      <c r="FYT842" s="399"/>
      <c r="FYU842" s="399"/>
      <c r="FYV842" s="399"/>
      <c r="FYW842" s="399"/>
      <c r="FYX842" s="399"/>
      <c r="FYY842" s="399"/>
      <c r="FYZ842" s="399"/>
      <c r="FZA842" s="399"/>
      <c r="FZB842" s="399"/>
      <c r="FZC842" s="399"/>
      <c r="FZD842" s="399"/>
      <c r="FZE842" s="399"/>
      <c r="FZF842" s="399"/>
      <c r="FZG842" s="399"/>
      <c r="FZH842" s="399"/>
      <c r="FZI842" s="399"/>
      <c r="FZJ842" s="399"/>
      <c r="FZK842" s="399"/>
      <c r="FZL842" s="399"/>
      <c r="FZM842" s="399"/>
      <c r="FZN842" s="399"/>
      <c r="FZO842" s="399"/>
      <c r="FZP842" s="399"/>
      <c r="FZQ842" s="399"/>
      <c r="FZR842" s="399"/>
      <c r="FZS842" s="399"/>
      <c r="FZT842" s="399"/>
      <c r="FZU842" s="399"/>
      <c r="FZV842" s="399"/>
      <c r="FZW842" s="399"/>
      <c r="FZX842" s="399"/>
      <c r="FZY842" s="399"/>
      <c r="FZZ842" s="399"/>
      <c r="GAA842" s="399"/>
      <c r="GAB842" s="399"/>
      <c r="GAC842" s="399"/>
      <c r="GAD842" s="399"/>
      <c r="GAE842" s="399"/>
      <c r="GAF842" s="399"/>
      <c r="GAG842" s="399"/>
      <c r="GAH842" s="399"/>
      <c r="GAI842" s="399"/>
      <c r="GAJ842" s="399"/>
      <c r="GAK842" s="399"/>
      <c r="GAL842" s="399"/>
      <c r="GAM842" s="399"/>
      <c r="GAN842" s="399"/>
      <c r="GAO842" s="399"/>
      <c r="GAP842" s="399"/>
      <c r="GAQ842" s="399"/>
      <c r="GAR842" s="399"/>
      <c r="GAS842" s="399"/>
      <c r="GAT842" s="399"/>
      <c r="GAU842" s="399"/>
      <c r="GAV842" s="399"/>
      <c r="GAW842" s="399"/>
      <c r="GAX842" s="399"/>
      <c r="GAY842" s="399"/>
      <c r="GAZ842" s="399"/>
      <c r="GBA842" s="399"/>
      <c r="GBB842" s="399"/>
      <c r="GBC842" s="399"/>
      <c r="GBD842" s="399"/>
      <c r="GBE842" s="399"/>
      <c r="GBF842" s="399"/>
      <c r="GBG842" s="399"/>
      <c r="GBH842" s="399"/>
      <c r="GBI842" s="399"/>
      <c r="GBJ842" s="399"/>
      <c r="GBK842" s="399"/>
      <c r="GBL842" s="399"/>
      <c r="GBM842" s="399"/>
      <c r="GBN842" s="399"/>
      <c r="GBO842" s="399"/>
      <c r="GBP842" s="399"/>
      <c r="GBQ842" s="399"/>
      <c r="GBR842" s="399"/>
      <c r="GBS842" s="399"/>
      <c r="GBT842" s="399"/>
      <c r="GBU842" s="399"/>
      <c r="GBV842" s="399"/>
      <c r="GBW842" s="399"/>
      <c r="GBX842" s="399"/>
      <c r="GBY842" s="399"/>
      <c r="GBZ842" s="399"/>
      <c r="GCA842" s="399"/>
      <c r="GCB842" s="399"/>
      <c r="GCC842" s="399"/>
      <c r="GCD842" s="399"/>
      <c r="GCE842" s="399"/>
      <c r="GCF842" s="399"/>
      <c r="GCG842" s="399"/>
      <c r="GCH842" s="399"/>
      <c r="GCI842" s="399"/>
      <c r="GCJ842" s="399"/>
      <c r="GCK842" s="399"/>
      <c r="GCL842" s="399"/>
      <c r="GCM842" s="399"/>
      <c r="GCN842" s="399"/>
      <c r="GCO842" s="399"/>
      <c r="GCP842" s="399"/>
      <c r="GCQ842" s="399"/>
      <c r="GCR842" s="399"/>
      <c r="GCS842" s="399"/>
      <c r="GCT842" s="399"/>
      <c r="GCU842" s="399"/>
      <c r="GCV842" s="399"/>
      <c r="GCW842" s="399"/>
      <c r="GCX842" s="399"/>
      <c r="GCY842" s="399"/>
      <c r="GCZ842" s="399"/>
      <c r="GDA842" s="399"/>
      <c r="GDB842" s="399"/>
      <c r="GDC842" s="399"/>
      <c r="GDD842" s="399"/>
      <c r="GDE842" s="399"/>
      <c r="GDF842" s="399"/>
      <c r="GDG842" s="399"/>
      <c r="GDH842" s="399"/>
      <c r="GDI842" s="399"/>
      <c r="GDJ842" s="399"/>
      <c r="GDK842" s="399"/>
      <c r="GDL842" s="399"/>
      <c r="GDM842" s="399"/>
      <c r="GDN842" s="399"/>
      <c r="GDO842" s="399"/>
      <c r="GDP842" s="399"/>
      <c r="GDQ842" s="399"/>
      <c r="GDR842" s="399"/>
      <c r="GDS842" s="399"/>
      <c r="GDT842" s="399"/>
      <c r="GDU842" s="399"/>
      <c r="GDV842" s="399"/>
      <c r="GDW842" s="399"/>
      <c r="GDX842" s="399"/>
      <c r="GDY842" s="399"/>
      <c r="GDZ842" s="399"/>
      <c r="GEA842" s="399"/>
      <c r="GEB842" s="399"/>
      <c r="GEC842" s="399"/>
      <c r="GED842" s="399"/>
      <c r="GEE842" s="399"/>
      <c r="GEF842" s="399"/>
      <c r="GEG842" s="399"/>
      <c r="GEH842" s="399"/>
      <c r="GEI842" s="399"/>
      <c r="GEJ842" s="399"/>
      <c r="GEK842" s="399"/>
      <c r="GEL842" s="399"/>
      <c r="GEM842" s="399"/>
      <c r="GEN842" s="399"/>
      <c r="GEO842" s="399"/>
      <c r="GEP842" s="399"/>
      <c r="GEQ842" s="399"/>
      <c r="GER842" s="399"/>
      <c r="GES842" s="399"/>
      <c r="GET842" s="399"/>
      <c r="GEU842" s="399"/>
      <c r="GEV842" s="399"/>
      <c r="GEW842" s="399"/>
      <c r="GEX842" s="399"/>
      <c r="GEY842" s="399"/>
      <c r="GEZ842" s="399"/>
      <c r="GFA842" s="399"/>
      <c r="GFB842" s="399"/>
      <c r="GFC842" s="399"/>
      <c r="GFD842" s="399"/>
      <c r="GFE842" s="399"/>
      <c r="GFF842" s="399"/>
      <c r="GFG842" s="399"/>
      <c r="GFH842" s="399"/>
      <c r="GFI842" s="399"/>
      <c r="GFJ842" s="399"/>
      <c r="GFK842" s="399"/>
      <c r="GFL842" s="399"/>
      <c r="GFM842" s="399"/>
      <c r="GFN842" s="399"/>
      <c r="GFO842" s="399"/>
      <c r="GFP842" s="399"/>
      <c r="GFQ842" s="399"/>
      <c r="GFR842" s="399"/>
      <c r="GFS842" s="399"/>
      <c r="GFT842" s="399"/>
      <c r="GFU842" s="399"/>
      <c r="GFV842" s="399"/>
      <c r="GFW842" s="399"/>
      <c r="GFX842" s="399"/>
      <c r="GFY842" s="399"/>
      <c r="GFZ842" s="399"/>
      <c r="GGA842" s="399"/>
      <c r="GGB842" s="399"/>
      <c r="GGC842" s="399"/>
      <c r="GGD842" s="399"/>
      <c r="GGE842" s="399"/>
      <c r="GGF842" s="399"/>
      <c r="GGG842" s="399"/>
      <c r="GGH842" s="399"/>
      <c r="GGI842" s="399"/>
      <c r="GGJ842" s="399"/>
      <c r="GGK842" s="399"/>
      <c r="GGL842" s="399"/>
      <c r="GGM842" s="399"/>
      <c r="GGN842" s="399"/>
      <c r="GGO842" s="399"/>
      <c r="GGP842" s="399"/>
      <c r="GGQ842" s="399"/>
      <c r="GGR842" s="399"/>
      <c r="GGS842" s="399"/>
      <c r="GGT842" s="399"/>
      <c r="GGU842" s="399"/>
      <c r="GGV842" s="399"/>
      <c r="GGW842" s="399"/>
      <c r="GGX842" s="399"/>
      <c r="GGY842" s="399"/>
      <c r="GGZ842" s="399"/>
      <c r="GHA842" s="399"/>
      <c r="GHB842" s="399"/>
      <c r="GHC842" s="399"/>
      <c r="GHD842" s="399"/>
      <c r="GHE842" s="399"/>
      <c r="GHF842" s="399"/>
      <c r="GHG842" s="399"/>
      <c r="GHH842" s="399"/>
      <c r="GHI842" s="399"/>
      <c r="GHJ842" s="399"/>
      <c r="GHK842" s="399"/>
      <c r="GHL842" s="399"/>
      <c r="GHM842" s="399"/>
      <c r="GHN842" s="399"/>
      <c r="GHO842" s="399"/>
      <c r="GHP842" s="399"/>
      <c r="GHQ842" s="399"/>
      <c r="GHR842" s="399"/>
      <c r="GHS842" s="399"/>
      <c r="GHT842" s="399"/>
      <c r="GHU842" s="399"/>
      <c r="GHV842" s="399"/>
      <c r="GHW842" s="399"/>
      <c r="GHX842" s="399"/>
      <c r="GHY842" s="399"/>
      <c r="GHZ842" s="399"/>
      <c r="GIA842" s="399"/>
      <c r="GIB842" s="399"/>
      <c r="GIC842" s="399"/>
      <c r="GID842" s="399"/>
      <c r="GIE842" s="399"/>
      <c r="GIF842" s="399"/>
      <c r="GIG842" s="399"/>
      <c r="GIH842" s="399"/>
      <c r="GII842" s="399"/>
      <c r="GIJ842" s="399"/>
      <c r="GIK842" s="399"/>
      <c r="GIL842" s="399"/>
      <c r="GIM842" s="399"/>
      <c r="GIN842" s="399"/>
      <c r="GIO842" s="399"/>
      <c r="GIP842" s="399"/>
      <c r="GIQ842" s="399"/>
      <c r="GIR842" s="399"/>
      <c r="GIS842" s="399"/>
      <c r="GIT842" s="399"/>
      <c r="GIU842" s="399"/>
      <c r="GIV842" s="399"/>
      <c r="GIW842" s="399"/>
      <c r="GIX842" s="399"/>
      <c r="GIY842" s="399"/>
      <c r="GIZ842" s="399"/>
      <c r="GJA842" s="399"/>
      <c r="GJB842" s="399"/>
      <c r="GJC842" s="399"/>
      <c r="GJD842" s="399"/>
      <c r="GJE842" s="399"/>
      <c r="GJF842" s="399"/>
      <c r="GJG842" s="399"/>
      <c r="GJH842" s="399"/>
      <c r="GJI842" s="399"/>
      <c r="GJJ842" s="399"/>
      <c r="GJK842" s="399"/>
      <c r="GJL842" s="399"/>
      <c r="GJM842" s="399"/>
      <c r="GJN842" s="399"/>
      <c r="GJO842" s="399"/>
      <c r="GJP842" s="399"/>
      <c r="GJQ842" s="399"/>
      <c r="GJR842" s="399"/>
      <c r="GJS842" s="399"/>
      <c r="GJT842" s="399"/>
      <c r="GJU842" s="399"/>
      <c r="GJV842" s="399"/>
      <c r="GJW842" s="399"/>
      <c r="GJX842" s="399"/>
      <c r="GJY842" s="399"/>
      <c r="GJZ842" s="399"/>
      <c r="GKA842" s="399"/>
      <c r="GKB842" s="399"/>
      <c r="GKC842" s="399"/>
      <c r="GKD842" s="399"/>
      <c r="GKE842" s="399"/>
      <c r="GKF842" s="399"/>
      <c r="GKG842" s="399"/>
      <c r="GKH842" s="399"/>
      <c r="GKI842" s="399"/>
      <c r="GKJ842" s="399"/>
      <c r="GKK842" s="399"/>
      <c r="GKL842" s="399"/>
      <c r="GKM842" s="399"/>
      <c r="GKN842" s="399"/>
      <c r="GKO842" s="399"/>
      <c r="GKP842" s="399"/>
      <c r="GKQ842" s="399"/>
      <c r="GKR842" s="399"/>
      <c r="GKS842" s="399"/>
      <c r="GKT842" s="399"/>
      <c r="GKU842" s="399"/>
      <c r="GKV842" s="399"/>
      <c r="GKW842" s="399"/>
      <c r="GKX842" s="399"/>
      <c r="GKY842" s="399"/>
      <c r="GKZ842" s="399"/>
      <c r="GLA842" s="399"/>
      <c r="GLB842" s="399"/>
      <c r="GLC842" s="399"/>
      <c r="GLD842" s="399"/>
      <c r="GLE842" s="399"/>
      <c r="GLF842" s="399"/>
      <c r="GLG842" s="399"/>
      <c r="GLH842" s="399"/>
      <c r="GLI842" s="399"/>
      <c r="GLJ842" s="399"/>
      <c r="GLK842" s="399"/>
      <c r="GLL842" s="399"/>
      <c r="GLM842" s="399"/>
      <c r="GLN842" s="399"/>
      <c r="GLO842" s="399"/>
      <c r="GLP842" s="399"/>
      <c r="GLQ842" s="399"/>
      <c r="GLR842" s="399"/>
      <c r="GLS842" s="399"/>
      <c r="GLT842" s="399"/>
      <c r="GLU842" s="399"/>
      <c r="GLV842" s="399"/>
      <c r="GLW842" s="399"/>
      <c r="GLX842" s="399"/>
      <c r="GLY842" s="399"/>
      <c r="GLZ842" s="399"/>
      <c r="GMA842" s="399"/>
      <c r="GMB842" s="399"/>
      <c r="GMC842" s="399"/>
      <c r="GMD842" s="399"/>
      <c r="GME842" s="399"/>
      <c r="GMF842" s="399"/>
      <c r="GMG842" s="399"/>
      <c r="GMH842" s="399"/>
      <c r="GMI842" s="399"/>
      <c r="GMJ842" s="399"/>
      <c r="GMK842" s="399"/>
      <c r="GML842" s="399"/>
      <c r="GMM842" s="399"/>
      <c r="GMN842" s="399"/>
      <c r="GMO842" s="399"/>
      <c r="GMP842" s="399"/>
      <c r="GMQ842" s="399"/>
      <c r="GMR842" s="399"/>
      <c r="GMS842" s="399"/>
      <c r="GMT842" s="399"/>
      <c r="GMU842" s="399"/>
      <c r="GMV842" s="399"/>
      <c r="GMW842" s="399"/>
      <c r="GMX842" s="399"/>
      <c r="GMY842" s="399"/>
      <c r="GMZ842" s="399"/>
      <c r="GNA842" s="399"/>
      <c r="GNB842" s="399"/>
      <c r="GNC842" s="399"/>
      <c r="GND842" s="399"/>
      <c r="GNE842" s="399"/>
      <c r="GNF842" s="399"/>
      <c r="GNG842" s="399"/>
      <c r="GNH842" s="399"/>
      <c r="GNI842" s="399"/>
      <c r="GNJ842" s="399"/>
      <c r="GNK842" s="399"/>
      <c r="GNL842" s="399"/>
      <c r="GNM842" s="399"/>
      <c r="GNN842" s="399"/>
      <c r="GNO842" s="399"/>
      <c r="GNP842" s="399"/>
      <c r="GNQ842" s="399"/>
      <c r="GNR842" s="399"/>
      <c r="GNS842" s="399"/>
      <c r="GNT842" s="399"/>
      <c r="GNU842" s="399"/>
      <c r="GNV842" s="399"/>
      <c r="GNW842" s="399"/>
      <c r="GNX842" s="399"/>
      <c r="GNY842" s="399"/>
      <c r="GNZ842" s="399"/>
      <c r="GOA842" s="399"/>
      <c r="GOB842" s="399"/>
      <c r="GOC842" s="399"/>
      <c r="GOD842" s="399"/>
      <c r="GOE842" s="399"/>
      <c r="GOF842" s="399"/>
      <c r="GOG842" s="399"/>
      <c r="GOH842" s="399"/>
      <c r="GOI842" s="399"/>
      <c r="GOJ842" s="399"/>
      <c r="GOK842" s="399"/>
      <c r="GOL842" s="399"/>
      <c r="GOM842" s="399"/>
      <c r="GON842" s="399"/>
      <c r="GOO842" s="399"/>
      <c r="GOP842" s="399"/>
      <c r="GOQ842" s="399"/>
      <c r="GOR842" s="399"/>
      <c r="GOS842" s="399"/>
      <c r="GOT842" s="399"/>
      <c r="GOU842" s="399"/>
      <c r="GOV842" s="399"/>
      <c r="GOW842" s="399"/>
      <c r="GOX842" s="399"/>
      <c r="GOY842" s="399"/>
      <c r="GOZ842" s="399"/>
      <c r="GPA842" s="399"/>
      <c r="GPB842" s="399"/>
      <c r="GPC842" s="399"/>
      <c r="GPD842" s="399"/>
      <c r="GPE842" s="399"/>
      <c r="GPF842" s="399"/>
      <c r="GPG842" s="399"/>
      <c r="GPH842" s="399"/>
      <c r="GPI842" s="399"/>
      <c r="GPJ842" s="399"/>
      <c r="GPK842" s="399"/>
      <c r="GPL842" s="399"/>
      <c r="GPM842" s="399"/>
      <c r="GPN842" s="399"/>
      <c r="GPO842" s="399"/>
      <c r="GPP842" s="399"/>
      <c r="GPQ842" s="399"/>
      <c r="GPR842" s="399"/>
      <c r="GPS842" s="399"/>
      <c r="GPT842" s="399"/>
      <c r="GPU842" s="399"/>
      <c r="GPV842" s="399"/>
      <c r="GPW842" s="399"/>
      <c r="GPX842" s="399"/>
      <c r="GPY842" s="399"/>
      <c r="GPZ842" s="399"/>
      <c r="GQA842" s="399"/>
      <c r="GQB842" s="399"/>
      <c r="GQC842" s="399"/>
      <c r="GQD842" s="399"/>
      <c r="GQE842" s="399"/>
      <c r="GQF842" s="399"/>
      <c r="GQG842" s="399"/>
      <c r="GQH842" s="399"/>
      <c r="GQI842" s="399"/>
      <c r="GQJ842" s="399"/>
      <c r="GQK842" s="399"/>
      <c r="GQL842" s="399"/>
      <c r="GQM842" s="399"/>
      <c r="GQN842" s="399"/>
      <c r="GQO842" s="399"/>
      <c r="GQP842" s="399"/>
      <c r="GQQ842" s="399"/>
      <c r="GQR842" s="399"/>
      <c r="GQS842" s="399"/>
      <c r="GQT842" s="399"/>
      <c r="GQU842" s="399"/>
      <c r="GQV842" s="399"/>
      <c r="GQW842" s="399"/>
      <c r="GQX842" s="399"/>
      <c r="GQY842" s="399"/>
      <c r="GQZ842" s="399"/>
      <c r="GRA842" s="399"/>
      <c r="GRB842" s="399"/>
      <c r="GRC842" s="399"/>
      <c r="GRD842" s="399"/>
      <c r="GRE842" s="399"/>
      <c r="GRF842" s="399"/>
      <c r="GRG842" s="399"/>
      <c r="GRH842" s="399"/>
      <c r="GRI842" s="399"/>
      <c r="GRJ842" s="399"/>
      <c r="GRK842" s="399"/>
      <c r="GRL842" s="399"/>
      <c r="GRM842" s="399"/>
      <c r="GRN842" s="399"/>
      <c r="GRO842" s="399"/>
      <c r="GRP842" s="399"/>
      <c r="GRQ842" s="399"/>
      <c r="GRR842" s="399"/>
      <c r="GRS842" s="399"/>
      <c r="GRT842" s="399"/>
      <c r="GRU842" s="399"/>
      <c r="GRV842" s="399"/>
      <c r="GRW842" s="399"/>
      <c r="GRX842" s="399"/>
      <c r="GRY842" s="399"/>
      <c r="GRZ842" s="399"/>
      <c r="GSA842" s="399"/>
      <c r="GSB842" s="399"/>
      <c r="GSC842" s="399"/>
      <c r="GSD842" s="399"/>
      <c r="GSE842" s="399"/>
      <c r="GSF842" s="399"/>
      <c r="GSG842" s="399"/>
      <c r="GSH842" s="399"/>
      <c r="GSI842" s="399"/>
      <c r="GSJ842" s="399"/>
      <c r="GSK842" s="399"/>
      <c r="GSL842" s="399"/>
      <c r="GSM842" s="399"/>
      <c r="GSN842" s="399"/>
      <c r="GSO842" s="399"/>
      <c r="GSP842" s="399"/>
      <c r="GSQ842" s="399"/>
      <c r="GSR842" s="399"/>
      <c r="GSS842" s="399"/>
      <c r="GST842" s="399"/>
      <c r="GSU842" s="399"/>
      <c r="GSV842" s="399"/>
      <c r="GSW842" s="399"/>
      <c r="GSX842" s="399"/>
      <c r="GSY842" s="399"/>
      <c r="GSZ842" s="399"/>
      <c r="GTA842" s="399"/>
      <c r="GTB842" s="399"/>
      <c r="GTC842" s="399"/>
      <c r="GTD842" s="399"/>
      <c r="GTE842" s="399"/>
      <c r="GTF842" s="399"/>
      <c r="GTG842" s="399"/>
      <c r="GTH842" s="399"/>
      <c r="GTI842" s="399"/>
      <c r="GTJ842" s="399"/>
      <c r="GTK842" s="399"/>
      <c r="GTL842" s="399"/>
      <c r="GTM842" s="399"/>
      <c r="GTN842" s="399"/>
      <c r="GTO842" s="399"/>
      <c r="GTP842" s="399"/>
      <c r="GTQ842" s="399"/>
      <c r="GTR842" s="399"/>
      <c r="GTS842" s="399"/>
      <c r="GTT842" s="399"/>
      <c r="GTU842" s="399"/>
      <c r="GTV842" s="399"/>
      <c r="GTW842" s="399"/>
      <c r="GTX842" s="399"/>
      <c r="GTY842" s="399"/>
      <c r="GTZ842" s="399"/>
      <c r="GUA842" s="399"/>
      <c r="GUB842" s="399"/>
      <c r="GUC842" s="399"/>
      <c r="GUD842" s="399"/>
      <c r="GUE842" s="399"/>
      <c r="GUF842" s="399"/>
      <c r="GUG842" s="399"/>
      <c r="GUH842" s="399"/>
      <c r="GUI842" s="399"/>
      <c r="GUJ842" s="399"/>
      <c r="GUK842" s="399"/>
      <c r="GUL842" s="399"/>
      <c r="GUM842" s="399"/>
      <c r="GUN842" s="399"/>
      <c r="GUO842" s="399"/>
      <c r="GUP842" s="399"/>
      <c r="GUQ842" s="399"/>
      <c r="GUR842" s="399"/>
      <c r="GUS842" s="399"/>
      <c r="GUT842" s="399"/>
      <c r="GUU842" s="399"/>
      <c r="GUV842" s="399"/>
      <c r="GUW842" s="399"/>
      <c r="GUX842" s="399"/>
      <c r="GUY842" s="399"/>
      <c r="GUZ842" s="399"/>
      <c r="GVA842" s="399"/>
      <c r="GVB842" s="399"/>
      <c r="GVC842" s="399"/>
      <c r="GVD842" s="399"/>
      <c r="GVE842" s="399"/>
      <c r="GVF842" s="399"/>
      <c r="GVG842" s="399"/>
      <c r="GVH842" s="399"/>
      <c r="GVI842" s="399"/>
      <c r="GVJ842" s="399"/>
      <c r="GVK842" s="399"/>
      <c r="GVL842" s="399"/>
      <c r="GVM842" s="399"/>
      <c r="GVN842" s="399"/>
      <c r="GVO842" s="399"/>
      <c r="GVP842" s="399"/>
      <c r="GVQ842" s="399"/>
      <c r="GVR842" s="399"/>
      <c r="GVS842" s="399"/>
      <c r="GVT842" s="399"/>
      <c r="GVU842" s="399"/>
      <c r="GVV842" s="399"/>
      <c r="GVW842" s="399"/>
      <c r="GVX842" s="399"/>
      <c r="GVY842" s="399"/>
      <c r="GVZ842" s="399"/>
      <c r="GWA842" s="399"/>
      <c r="GWB842" s="399"/>
      <c r="GWC842" s="399"/>
      <c r="GWD842" s="399"/>
      <c r="GWE842" s="399"/>
      <c r="GWF842" s="399"/>
      <c r="GWG842" s="399"/>
      <c r="GWH842" s="399"/>
      <c r="GWI842" s="399"/>
      <c r="GWJ842" s="399"/>
      <c r="GWK842" s="399"/>
      <c r="GWL842" s="399"/>
      <c r="GWM842" s="399"/>
      <c r="GWN842" s="399"/>
      <c r="GWO842" s="399"/>
      <c r="GWP842" s="399"/>
      <c r="GWQ842" s="399"/>
      <c r="GWR842" s="399"/>
      <c r="GWS842" s="399"/>
      <c r="GWT842" s="399"/>
      <c r="GWU842" s="399"/>
      <c r="GWV842" s="399"/>
      <c r="GWW842" s="399"/>
      <c r="GWX842" s="399"/>
      <c r="GWY842" s="399"/>
      <c r="GWZ842" s="399"/>
      <c r="GXA842" s="399"/>
      <c r="GXB842" s="399"/>
      <c r="GXC842" s="399"/>
      <c r="GXD842" s="399"/>
      <c r="GXE842" s="399"/>
      <c r="GXF842" s="399"/>
      <c r="GXG842" s="399"/>
      <c r="GXH842" s="399"/>
      <c r="GXI842" s="399"/>
      <c r="GXJ842" s="399"/>
      <c r="GXK842" s="399"/>
      <c r="GXL842" s="399"/>
      <c r="GXM842" s="399"/>
      <c r="GXN842" s="399"/>
      <c r="GXO842" s="399"/>
      <c r="GXP842" s="399"/>
      <c r="GXQ842" s="399"/>
      <c r="GXR842" s="399"/>
      <c r="GXS842" s="399"/>
      <c r="GXT842" s="399"/>
      <c r="GXU842" s="399"/>
      <c r="GXV842" s="399"/>
      <c r="GXW842" s="399"/>
      <c r="GXX842" s="399"/>
      <c r="GXY842" s="399"/>
      <c r="GXZ842" s="399"/>
      <c r="GYA842" s="399"/>
      <c r="GYB842" s="399"/>
      <c r="GYC842" s="399"/>
      <c r="GYD842" s="399"/>
      <c r="GYE842" s="399"/>
      <c r="GYF842" s="399"/>
      <c r="GYG842" s="399"/>
      <c r="GYH842" s="399"/>
      <c r="GYI842" s="399"/>
      <c r="GYJ842" s="399"/>
      <c r="GYK842" s="399"/>
      <c r="GYL842" s="399"/>
      <c r="GYM842" s="399"/>
      <c r="GYN842" s="399"/>
      <c r="GYO842" s="399"/>
      <c r="GYP842" s="399"/>
      <c r="GYQ842" s="399"/>
      <c r="GYR842" s="399"/>
      <c r="GYS842" s="399"/>
      <c r="GYT842" s="399"/>
      <c r="GYU842" s="399"/>
      <c r="GYV842" s="399"/>
      <c r="GYW842" s="399"/>
      <c r="GYX842" s="399"/>
      <c r="GYY842" s="399"/>
      <c r="GYZ842" s="399"/>
      <c r="GZA842" s="399"/>
      <c r="GZB842" s="399"/>
      <c r="GZC842" s="399"/>
      <c r="GZD842" s="399"/>
      <c r="GZE842" s="399"/>
      <c r="GZF842" s="399"/>
      <c r="GZG842" s="399"/>
      <c r="GZH842" s="399"/>
      <c r="GZI842" s="399"/>
      <c r="GZJ842" s="399"/>
      <c r="GZK842" s="399"/>
      <c r="GZL842" s="399"/>
      <c r="GZM842" s="399"/>
      <c r="GZN842" s="399"/>
      <c r="GZO842" s="399"/>
      <c r="GZP842" s="399"/>
      <c r="GZQ842" s="399"/>
      <c r="GZR842" s="399"/>
      <c r="GZS842" s="399"/>
      <c r="GZT842" s="399"/>
      <c r="GZU842" s="399"/>
      <c r="GZV842" s="399"/>
      <c r="GZW842" s="399"/>
      <c r="GZX842" s="399"/>
      <c r="GZY842" s="399"/>
      <c r="GZZ842" s="399"/>
      <c r="HAA842" s="399"/>
      <c r="HAB842" s="399"/>
      <c r="HAC842" s="399"/>
      <c r="HAD842" s="399"/>
      <c r="HAE842" s="399"/>
      <c r="HAF842" s="399"/>
      <c r="HAG842" s="399"/>
      <c r="HAH842" s="399"/>
      <c r="HAI842" s="399"/>
      <c r="HAJ842" s="399"/>
      <c r="HAK842" s="399"/>
      <c r="HAL842" s="399"/>
      <c r="HAM842" s="399"/>
      <c r="HAN842" s="399"/>
      <c r="HAO842" s="399"/>
      <c r="HAP842" s="399"/>
      <c r="HAQ842" s="399"/>
      <c r="HAR842" s="399"/>
      <c r="HAS842" s="399"/>
      <c r="HAT842" s="399"/>
      <c r="HAU842" s="399"/>
      <c r="HAV842" s="399"/>
      <c r="HAW842" s="399"/>
      <c r="HAX842" s="399"/>
      <c r="HAY842" s="399"/>
      <c r="HAZ842" s="399"/>
      <c r="HBA842" s="399"/>
      <c r="HBB842" s="399"/>
      <c r="HBC842" s="399"/>
      <c r="HBD842" s="399"/>
      <c r="HBE842" s="399"/>
      <c r="HBF842" s="399"/>
      <c r="HBG842" s="399"/>
      <c r="HBH842" s="399"/>
      <c r="HBI842" s="399"/>
      <c r="HBJ842" s="399"/>
      <c r="HBK842" s="399"/>
      <c r="HBL842" s="399"/>
      <c r="HBM842" s="399"/>
      <c r="HBN842" s="399"/>
      <c r="HBO842" s="399"/>
      <c r="HBP842" s="399"/>
      <c r="HBQ842" s="399"/>
      <c r="HBR842" s="399"/>
      <c r="HBS842" s="399"/>
      <c r="HBT842" s="399"/>
      <c r="HBU842" s="399"/>
      <c r="HBV842" s="399"/>
      <c r="HBW842" s="399"/>
      <c r="HBX842" s="399"/>
      <c r="HBY842" s="399"/>
      <c r="HBZ842" s="399"/>
      <c r="HCA842" s="399"/>
      <c r="HCB842" s="399"/>
      <c r="HCC842" s="399"/>
      <c r="HCD842" s="399"/>
      <c r="HCE842" s="399"/>
      <c r="HCF842" s="399"/>
      <c r="HCG842" s="399"/>
      <c r="HCH842" s="399"/>
      <c r="HCI842" s="399"/>
      <c r="HCJ842" s="399"/>
      <c r="HCK842" s="399"/>
      <c r="HCL842" s="399"/>
      <c r="HCM842" s="399"/>
      <c r="HCN842" s="399"/>
      <c r="HCO842" s="399"/>
      <c r="HCP842" s="399"/>
      <c r="HCQ842" s="399"/>
      <c r="HCR842" s="399"/>
      <c r="HCS842" s="399"/>
      <c r="HCT842" s="399"/>
      <c r="HCU842" s="399"/>
      <c r="HCV842" s="399"/>
      <c r="HCW842" s="399"/>
      <c r="HCX842" s="399"/>
      <c r="HCY842" s="399"/>
      <c r="HCZ842" s="399"/>
      <c r="HDA842" s="399"/>
      <c r="HDB842" s="399"/>
      <c r="HDC842" s="399"/>
      <c r="HDD842" s="399"/>
      <c r="HDE842" s="399"/>
      <c r="HDF842" s="399"/>
      <c r="HDG842" s="399"/>
      <c r="HDH842" s="399"/>
      <c r="HDI842" s="399"/>
      <c r="HDJ842" s="399"/>
      <c r="HDK842" s="399"/>
      <c r="HDL842" s="399"/>
      <c r="HDM842" s="399"/>
      <c r="HDN842" s="399"/>
      <c r="HDO842" s="399"/>
      <c r="HDP842" s="399"/>
      <c r="HDQ842" s="399"/>
      <c r="HDR842" s="399"/>
      <c r="HDS842" s="399"/>
      <c r="HDT842" s="399"/>
      <c r="HDU842" s="399"/>
      <c r="HDV842" s="399"/>
      <c r="HDW842" s="399"/>
      <c r="HDX842" s="399"/>
      <c r="HDY842" s="399"/>
      <c r="HDZ842" s="399"/>
      <c r="HEA842" s="399"/>
      <c r="HEB842" s="399"/>
      <c r="HEC842" s="399"/>
      <c r="HED842" s="399"/>
      <c r="HEE842" s="399"/>
      <c r="HEF842" s="399"/>
      <c r="HEG842" s="399"/>
      <c r="HEH842" s="399"/>
      <c r="HEI842" s="399"/>
      <c r="HEJ842" s="399"/>
      <c r="HEK842" s="399"/>
      <c r="HEL842" s="399"/>
      <c r="HEM842" s="399"/>
      <c r="HEN842" s="399"/>
      <c r="HEO842" s="399"/>
      <c r="HEP842" s="399"/>
      <c r="HEQ842" s="399"/>
      <c r="HER842" s="399"/>
      <c r="HES842" s="399"/>
      <c r="HET842" s="399"/>
      <c r="HEU842" s="399"/>
      <c r="HEV842" s="399"/>
      <c r="HEW842" s="399"/>
      <c r="HEX842" s="399"/>
      <c r="HEY842" s="399"/>
      <c r="HEZ842" s="399"/>
      <c r="HFA842" s="399"/>
      <c r="HFB842" s="399"/>
      <c r="HFC842" s="399"/>
      <c r="HFD842" s="399"/>
      <c r="HFE842" s="399"/>
      <c r="HFF842" s="399"/>
      <c r="HFG842" s="399"/>
      <c r="HFH842" s="399"/>
      <c r="HFI842" s="399"/>
      <c r="HFJ842" s="399"/>
      <c r="HFK842" s="399"/>
      <c r="HFL842" s="399"/>
      <c r="HFM842" s="399"/>
      <c r="HFN842" s="399"/>
      <c r="HFO842" s="399"/>
      <c r="HFP842" s="399"/>
      <c r="HFQ842" s="399"/>
      <c r="HFR842" s="399"/>
      <c r="HFS842" s="399"/>
      <c r="HFT842" s="399"/>
      <c r="HFU842" s="399"/>
      <c r="HFV842" s="399"/>
      <c r="HFW842" s="399"/>
      <c r="HFX842" s="399"/>
      <c r="HFY842" s="399"/>
      <c r="HFZ842" s="399"/>
      <c r="HGA842" s="399"/>
      <c r="HGB842" s="399"/>
      <c r="HGC842" s="399"/>
      <c r="HGD842" s="399"/>
      <c r="HGE842" s="399"/>
      <c r="HGF842" s="399"/>
      <c r="HGG842" s="399"/>
      <c r="HGH842" s="399"/>
      <c r="HGI842" s="399"/>
      <c r="HGJ842" s="399"/>
      <c r="HGK842" s="399"/>
      <c r="HGL842" s="399"/>
      <c r="HGM842" s="399"/>
      <c r="HGN842" s="399"/>
      <c r="HGO842" s="399"/>
      <c r="HGP842" s="399"/>
      <c r="HGQ842" s="399"/>
      <c r="HGR842" s="399"/>
      <c r="HGS842" s="399"/>
      <c r="HGT842" s="399"/>
      <c r="HGU842" s="399"/>
      <c r="HGV842" s="399"/>
      <c r="HGW842" s="399"/>
      <c r="HGX842" s="399"/>
      <c r="HGY842" s="399"/>
      <c r="HGZ842" s="399"/>
      <c r="HHA842" s="399"/>
      <c r="HHB842" s="399"/>
      <c r="HHC842" s="399"/>
      <c r="HHD842" s="399"/>
      <c r="HHE842" s="399"/>
      <c r="HHF842" s="399"/>
      <c r="HHG842" s="399"/>
      <c r="HHH842" s="399"/>
      <c r="HHI842" s="399"/>
      <c r="HHJ842" s="399"/>
      <c r="HHK842" s="399"/>
      <c r="HHL842" s="399"/>
      <c r="HHM842" s="399"/>
      <c r="HHN842" s="399"/>
      <c r="HHO842" s="399"/>
      <c r="HHP842" s="399"/>
      <c r="HHQ842" s="399"/>
      <c r="HHR842" s="399"/>
      <c r="HHS842" s="399"/>
      <c r="HHT842" s="399"/>
      <c r="HHU842" s="399"/>
      <c r="HHV842" s="399"/>
      <c r="HHW842" s="399"/>
      <c r="HHX842" s="399"/>
      <c r="HHY842" s="399"/>
      <c r="HHZ842" s="399"/>
      <c r="HIA842" s="399"/>
      <c r="HIB842" s="399"/>
      <c r="HIC842" s="399"/>
      <c r="HID842" s="399"/>
      <c r="HIE842" s="399"/>
      <c r="HIF842" s="399"/>
      <c r="HIG842" s="399"/>
      <c r="HIH842" s="399"/>
      <c r="HII842" s="399"/>
      <c r="HIJ842" s="399"/>
      <c r="HIK842" s="399"/>
      <c r="HIL842" s="399"/>
      <c r="HIM842" s="399"/>
      <c r="HIN842" s="399"/>
      <c r="HIO842" s="399"/>
      <c r="HIP842" s="399"/>
      <c r="HIQ842" s="399"/>
      <c r="HIR842" s="399"/>
      <c r="HIS842" s="399"/>
      <c r="HIT842" s="399"/>
      <c r="HIU842" s="399"/>
      <c r="HIV842" s="399"/>
      <c r="HIW842" s="399"/>
      <c r="HIX842" s="399"/>
      <c r="HIY842" s="399"/>
      <c r="HIZ842" s="399"/>
      <c r="HJA842" s="399"/>
      <c r="HJB842" s="399"/>
      <c r="HJC842" s="399"/>
      <c r="HJD842" s="399"/>
      <c r="HJE842" s="399"/>
      <c r="HJF842" s="399"/>
      <c r="HJG842" s="399"/>
      <c r="HJH842" s="399"/>
      <c r="HJI842" s="399"/>
      <c r="HJJ842" s="399"/>
      <c r="HJK842" s="399"/>
      <c r="HJL842" s="399"/>
      <c r="HJM842" s="399"/>
      <c r="HJN842" s="399"/>
      <c r="HJO842" s="399"/>
      <c r="HJP842" s="399"/>
      <c r="HJQ842" s="399"/>
      <c r="HJR842" s="399"/>
      <c r="HJS842" s="399"/>
      <c r="HJT842" s="399"/>
      <c r="HJU842" s="399"/>
      <c r="HJV842" s="399"/>
      <c r="HJW842" s="399"/>
      <c r="HJX842" s="399"/>
      <c r="HJY842" s="399"/>
      <c r="HJZ842" s="399"/>
      <c r="HKA842" s="399"/>
      <c r="HKB842" s="399"/>
      <c r="HKC842" s="399"/>
      <c r="HKD842" s="399"/>
      <c r="HKE842" s="399"/>
      <c r="HKF842" s="399"/>
      <c r="HKG842" s="399"/>
      <c r="HKH842" s="399"/>
      <c r="HKI842" s="399"/>
      <c r="HKJ842" s="399"/>
      <c r="HKK842" s="399"/>
      <c r="HKL842" s="399"/>
      <c r="HKM842" s="399"/>
      <c r="HKN842" s="399"/>
      <c r="HKO842" s="399"/>
      <c r="HKP842" s="399"/>
      <c r="HKQ842" s="399"/>
      <c r="HKR842" s="399"/>
      <c r="HKS842" s="399"/>
      <c r="HKT842" s="399"/>
      <c r="HKU842" s="399"/>
      <c r="HKV842" s="399"/>
      <c r="HKW842" s="399"/>
      <c r="HKX842" s="399"/>
      <c r="HKY842" s="399"/>
      <c r="HKZ842" s="399"/>
      <c r="HLA842" s="399"/>
      <c r="HLB842" s="399"/>
      <c r="HLC842" s="399"/>
      <c r="HLD842" s="399"/>
      <c r="HLE842" s="399"/>
      <c r="HLF842" s="399"/>
      <c r="HLG842" s="399"/>
      <c r="HLH842" s="399"/>
      <c r="HLI842" s="399"/>
      <c r="HLJ842" s="399"/>
      <c r="HLK842" s="399"/>
      <c r="HLL842" s="399"/>
      <c r="HLM842" s="399"/>
      <c r="HLN842" s="399"/>
      <c r="HLO842" s="399"/>
      <c r="HLP842" s="399"/>
      <c r="HLQ842" s="399"/>
      <c r="HLR842" s="399"/>
      <c r="HLS842" s="399"/>
      <c r="HLT842" s="399"/>
      <c r="HLU842" s="399"/>
      <c r="HLV842" s="399"/>
      <c r="HLW842" s="399"/>
      <c r="HLX842" s="399"/>
      <c r="HLY842" s="399"/>
      <c r="HLZ842" s="399"/>
      <c r="HMA842" s="399"/>
      <c r="HMB842" s="399"/>
      <c r="HMC842" s="399"/>
      <c r="HMD842" s="399"/>
      <c r="HME842" s="399"/>
      <c r="HMF842" s="399"/>
      <c r="HMG842" s="399"/>
      <c r="HMH842" s="399"/>
      <c r="HMI842" s="399"/>
      <c r="HMJ842" s="399"/>
      <c r="HMK842" s="399"/>
      <c r="HML842" s="399"/>
      <c r="HMM842" s="399"/>
      <c r="HMN842" s="399"/>
      <c r="HMO842" s="399"/>
      <c r="HMP842" s="399"/>
      <c r="HMQ842" s="399"/>
      <c r="HMR842" s="399"/>
      <c r="HMS842" s="399"/>
      <c r="HMT842" s="399"/>
      <c r="HMU842" s="399"/>
      <c r="HMV842" s="399"/>
      <c r="HMW842" s="399"/>
      <c r="HMX842" s="399"/>
      <c r="HMY842" s="399"/>
      <c r="HMZ842" s="399"/>
      <c r="HNA842" s="399"/>
      <c r="HNB842" s="399"/>
      <c r="HNC842" s="399"/>
      <c r="HND842" s="399"/>
      <c r="HNE842" s="399"/>
      <c r="HNF842" s="399"/>
      <c r="HNG842" s="399"/>
      <c r="HNH842" s="399"/>
      <c r="HNI842" s="399"/>
      <c r="HNJ842" s="399"/>
      <c r="HNK842" s="399"/>
      <c r="HNL842" s="399"/>
      <c r="HNM842" s="399"/>
      <c r="HNN842" s="399"/>
      <c r="HNO842" s="399"/>
      <c r="HNP842" s="399"/>
      <c r="HNQ842" s="399"/>
      <c r="HNR842" s="399"/>
      <c r="HNS842" s="399"/>
      <c r="HNT842" s="399"/>
      <c r="HNU842" s="399"/>
      <c r="HNV842" s="399"/>
      <c r="HNW842" s="399"/>
      <c r="HNX842" s="399"/>
      <c r="HNY842" s="399"/>
      <c r="HNZ842" s="399"/>
      <c r="HOA842" s="399"/>
      <c r="HOB842" s="399"/>
      <c r="HOC842" s="399"/>
      <c r="HOD842" s="399"/>
      <c r="HOE842" s="399"/>
      <c r="HOF842" s="399"/>
      <c r="HOG842" s="399"/>
      <c r="HOH842" s="399"/>
      <c r="HOI842" s="399"/>
      <c r="HOJ842" s="399"/>
      <c r="HOK842" s="399"/>
      <c r="HOL842" s="399"/>
      <c r="HOM842" s="399"/>
      <c r="HON842" s="399"/>
      <c r="HOO842" s="399"/>
      <c r="HOP842" s="399"/>
      <c r="HOQ842" s="399"/>
      <c r="HOR842" s="399"/>
      <c r="HOS842" s="399"/>
      <c r="HOT842" s="399"/>
      <c r="HOU842" s="399"/>
      <c r="HOV842" s="399"/>
      <c r="HOW842" s="399"/>
      <c r="HOX842" s="399"/>
      <c r="HOY842" s="399"/>
      <c r="HOZ842" s="399"/>
      <c r="HPA842" s="399"/>
      <c r="HPB842" s="399"/>
      <c r="HPC842" s="399"/>
      <c r="HPD842" s="399"/>
      <c r="HPE842" s="399"/>
      <c r="HPF842" s="399"/>
      <c r="HPG842" s="399"/>
      <c r="HPH842" s="399"/>
      <c r="HPI842" s="399"/>
      <c r="HPJ842" s="399"/>
      <c r="HPK842" s="399"/>
      <c r="HPL842" s="399"/>
      <c r="HPM842" s="399"/>
      <c r="HPN842" s="399"/>
      <c r="HPO842" s="399"/>
      <c r="HPP842" s="399"/>
      <c r="HPQ842" s="399"/>
      <c r="HPR842" s="399"/>
      <c r="HPS842" s="399"/>
      <c r="HPT842" s="399"/>
      <c r="HPU842" s="399"/>
      <c r="HPV842" s="399"/>
      <c r="HPW842" s="399"/>
      <c r="HPX842" s="399"/>
      <c r="HPY842" s="399"/>
      <c r="HPZ842" s="399"/>
      <c r="HQA842" s="399"/>
      <c r="HQB842" s="399"/>
      <c r="HQC842" s="399"/>
      <c r="HQD842" s="399"/>
      <c r="HQE842" s="399"/>
      <c r="HQF842" s="399"/>
      <c r="HQG842" s="399"/>
      <c r="HQH842" s="399"/>
      <c r="HQI842" s="399"/>
      <c r="HQJ842" s="399"/>
      <c r="HQK842" s="399"/>
      <c r="HQL842" s="399"/>
      <c r="HQM842" s="399"/>
      <c r="HQN842" s="399"/>
      <c r="HQO842" s="399"/>
      <c r="HQP842" s="399"/>
      <c r="HQQ842" s="399"/>
      <c r="HQR842" s="399"/>
      <c r="HQS842" s="399"/>
      <c r="HQT842" s="399"/>
      <c r="HQU842" s="399"/>
      <c r="HQV842" s="399"/>
      <c r="HQW842" s="399"/>
      <c r="HQX842" s="399"/>
      <c r="HQY842" s="399"/>
      <c r="HQZ842" s="399"/>
      <c r="HRA842" s="399"/>
      <c r="HRB842" s="399"/>
      <c r="HRC842" s="399"/>
      <c r="HRD842" s="399"/>
      <c r="HRE842" s="399"/>
      <c r="HRF842" s="399"/>
      <c r="HRG842" s="399"/>
      <c r="HRH842" s="399"/>
      <c r="HRI842" s="399"/>
      <c r="HRJ842" s="399"/>
      <c r="HRK842" s="399"/>
      <c r="HRL842" s="399"/>
      <c r="HRM842" s="399"/>
      <c r="HRN842" s="399"/>
      <c r="HRO842" s="399"/>
      <c r="HRP842" s="399"/>
      <c r="HRQ842" s="399"/>
      <c r="HRR842" s="399"/>
      <c r="HRS842" s="399"/>
      <c r="HRT842" s="399"/>
      <c r="HRU842" s="399"/>
      <c r="HRV842" s="399"/>
      <c r="HRW842" s="399"/>
      <c r="HRX842" s="399"/>
      <c r="HRY842" s="399"/>
      <c r="HRZ842" s="399"/>
      <c r="HSA842" s="399"/>
      <c r="HSB842" s="399"/>
      <c r="HSC842" s="399"/>
      <c r="HSD842" s="399"/>
      <c r="HSE842" s="399"/>
      <c r="HSF842" s="399"/>
      <c r="HSG842" s="399"/>
      <c r="HSH842" s="399"/>
      <c r="HSI842" s="399"/>
      <c r="HSJ842" s="399"/>
      <c r="HSK842" s="399"/>
      <c r="HSL842" s="399"/>
      <c r="HSM842" s="399"/>
      <c r="HSN842" s="399"/>
      <c r="HSO842" s="399"/>
      <c r="HSP842" s="399"/>
      <c r="HSQ842" s="399"/>
      <c r="HSR842" s="399"/>
      <c r="HSS842" s="399"/>
      <c r="HST842" s="399"/>
      <c r="HSU842" s="399"/>
      <c r="HSV842" s="399"/>
      <c r="HSW842" s="399"/>
      <c r="HSX842" s="399"/>
      <c r="HSY842" s="399"/>
      <c r="HSZ842" s="399"/>
      <c r="HTA842" s="399"/>
      <c r="HTB842" s="399"/>
      <c r="HTC842" s="399"/>
      <c r="HTD842" s="399"/>
      <c r="HTE842" s="399"/>
      <c r="HTF842" s="399"/>
      <c r="HTG842" s="399"/>
      <c r="HTH842" s="399"/>
      <c r="HTI842" s="399"/>
      <c r="HTJ842" s="399"/>
      <c r="HTK842" s="399"/>
      <c r="HTL842" s="399"/>
      <c r="HTM842" s="399"/>
      <c r="HTN842" s="399"/>
      <c r="HTO842" s="399"/>
      <c r="HTP842" s="399"/>
      <c r="HTQ842" s="399"/>
      <c r="HTR842" s="399"/>
      <c r="HTS842" s="399"/>
      <c r="HTT842" s="399"/>
      <c r="HTU842" s="399"/>
      <c r="HTV842" s="399"/>
      <c r="HTW842" s="399"/>
      <c r="HTX842" s="399"/>
      <c r="HTY842" s="399"/>
      <c r="HTZ842" s="399"/>
      <c r="HUA842" s="399"/>
      <c r="HUB842" s="399"/>
      <c r="HUC842" s="399"/>
      <c r="HUD842" s="399"/>
      <c r="HUE842" s="399"/>
      <c r="HUF842" s="399"/>
      <c r="HUG842" s="399"/>
      <c r="HUH842" s="399"/>
      <c r="HUI842" s="399"/>
      <c r="HUJ842" s="399"/>
      <c r="HUK842" s="399"/>
      <c r="HUL842" s="399"/>
      <c r="HUM842" s="399"/>
      <c r="HUN842" s="399"/>
      <c r="HUO842" s="399"/>
      <c r="HUP842" s="399"/>
      <c r="HUQ842" s="399"/>
      <c r="HUR842" s="399"/>
      <c r="HUS842" s="399"/>
      <c r="HUT842" s="399"/>
      <c r="HUU842" s="399"/>
      <c r="HUV842" s="399"/>
      <c r="HUW842" s="399"/>
      <c r="HUX842" s="399"/>
      <c r="HUY842" s="399"/>
      <c r="HUZ842" s="399"/>
      <c r="HVA842" s="399"/>
      <c r="HVB842" s="399"/>
      <c r="HVC842" s="399"/>
      <c r="HVD842" s="399"/>
      <c r="HVE842" s="399"/>
      <c r="HVF842" s="399"/>
      <c r="HVG842" s="399"/>
      <c r="HVH842" s="399"/>
      <c r="HVI842" s="399"/>
      <c r="HVJ842" s="399"/>
      <c r="HVK842" s="399"/>
      <c r="HVL842" s="399"/>
      <c r="HVM842" s="399"/>
      <c r="HVN842" s="399"/>
      <c r="HVO842" s="399"/>
      <c r="HVP842" s="399"/>
      <c r="HVQ842" s="399"/>
      <c r="HVR842" s="399"/>
      <c r="HVS842" s="399"/>
      <c r="HVT842" s="399"/>
      <c r="HVU842" s="399"/>
      <c r="HVV842" s="399"/>
      <c r="HVW842" s="399"/>
      <c r="HVX842" s="399"/>
      <c r="HVY842" s="399"/>
      <c r="HVZ842" s="399"/>
      <c r="HWA842" s="399"/>
      <c r="HWB842" s="399"/>
      <c r="HWC842" s="399"/>
      <c r="HWD842" s="399"/>
      <c r="HWE842" s="399"/>
      <c r="HWF842" s="399"/>
      <c r="HWG842" s="399"/>
      <c r="HWH842" s="399"/>
      <c r="HWI842" s="399"/>
      <c r="HWJ842" s="399"/>
      <c r="HWK842" s="399"/>
      <c r="HWL842" s="399"/>
      <c r="HWM842" s="399"/>
      <c r="HWN842" s="399"/>
      <c r="HWO842" s="399"/>
      <c r="HWP842" s="399"/>
      <c r="HWQ842" s="399"/>
      <c r="HWR842" s="399"/>
      <c r="HWS842" s="399"/>
      <c r="HWT842" s="399"/>
      <c r="HWU842" s="399"/>
      <c r="HWV842" s="399"/>
      <c r="HWW842" s="399"/>
      <c r="HWX842" s="399"/>
      <c r="HWY842" s="399"/>
      <c r="HWZ842" s="399"/>
      <c r="HXA842" s="399"/>
      <c r="HXB842" s="399"/>
      <c r="HXC842" s="399"/>
      <c r="HXD842" s="399"/>
      <c r="HXE842" s="399"/>
      <c r="HXF842" s="399"/>
      <c r="HXG842" s="399"/>
      <c r="HXH842" s="399"/>
      <c r="HXI842" s="399"/>
      <c r="HXJ842" s="399"/>
      <c r="HXK842" s="399"/>
      <c r="HXL842" s="399"/>
      <c r="HXM842" s="399"/>
      <c r="HXN842" s="399"/>
      <c r="HXO842" s="399"/>
      <c r="HXP842" s="399"/>
      <c r="HXQ842" s="399"/>
      <c r="HXR842" s="399"/>
      <c r="HXS842" s="399"/>
      <c r="HXT842" s="399"/>
      <c r="HXU842" s="399"/>
      <c r="HXV842" s="399"/>
      <c r="HXW842" s="399"/>
      <c r="HXX842" s="399"/>
      <c r="HXY842" s="399"/>
      <c r="HXZ842" s="399"/>
      <c r="HYA842" s="399"/>
      <c r="HYB842" s="399"/>
      <c r="HYC842" s="399"/>
      <c r="HYD842" s="399"/>
      <c r="HYE842" s="399"/>
      <c r="HYF842" s="399"/>
      <c r="HYG842" s="399"/>
      <c r="HYH842" s="399"/>
      <c r="HYI842" s="399"/>
      <c r="HYJ842" s="399"/>
      <c r="HYK842" s="399"/>
      <c r="HYL842" s="399"/>
      <c r="HYM842" s="399"/>
      <c r="HYN842" s="399"/>
      <c r="HYO842" s="399"/>
      <c r="HYP842" s="399"/>
      <c r="HYQ842" s="399"/>
      <c r="HYR842" s="399"/>
      <c r="HYS842" s="399"/>
      <c r="HYT842" s="399"/>
      <c r="HYU842" s="399"/>
      <c r="HYV842" s="399"/>
      <c r="HYW842" s="399"/>
      <c r="HYX842" s="399"/>
      <c r="HYY842" s="399"/>
      <c r="HYZ842" s="399"/>
      <c r="HZA842" s="399"/>
      <c r="HZB842" s="399"/>
      <c r="HZC842" s="399"/>
      <c r="HZD842" s="399"/>
      <c r="HZE842" s="399"/>
      <c r="HZF842" s="399"/>
      <c r="HZG842" s="399"/>
      <c r="HZH842" s="399"/>
      <c r="HZI842" s="399"/>
      <c r="HZJ842" s="399"/>
      <c r="HZK842" s="399"/>
      <c r="HZL842" s="399"/>
      <c r="HZM842" s="399"/>
      <c r="HZN842" s="399"/>
      <c r="HZO842" s="399"/>
      <c r="HZP842" s="399"/>
      <c r="HZQ842" s="399"/>
      <c r="HZR842" s="399"/>
      <c r="HZS842" s="399"/>
      <c r="HZT842" s="399"/>
      <c r="HZU842" s="399"/>
      <c r="HZV842" s="399"/>
      <c r="HZW842" s="399"/>
      <c r="HZX842" s="399"/>
      <c r="HZY842" s="399"/>
      <c r="HZZ842" s="399"/>
      <c r="IAA842" s="399"/>
      <c r="IAB842" s="399"/>
      <c r="IAC842" s="399"/>
      <c r="IAD842" s="399"/>
      <c r="IAE842" s="399"/>
      <c r="IAF842" s="399"/>
      <c r="IAG842" s="399"/>
      <c r="IAH842" s="399"/>
      <c r="IAI842" s="399"/>
      <c r="IAJ842" s="399"/>
      <c r="IAK842" s="399"/>
      <c r="IAL842" s="399"/>
      <c r="IAM842" s="399"/>
      <c r="IAN842" s="399"/>
      <c r="IAO842" s="399"/>
      <c r="IAP842" s="399"/>
      <c r="IAQ842" s="399"/>
      <c r="IAR842" s="399"/>
      <c r="IAS842" s="399"/>
      <c r="IAT842" s="399"/>
      <c r="IAU842" s="399"/>
      <c r="IAV842" s="399"/>
      <c r="IAW842" s="399"/>
      <c r="IAX842" s="399"/>
      <c r="IAY842" s="399"/>
      <c r="IAZ842" s="399"/>
      <c r="IBA842" s="399"/>
      <c r="IBB842" s="399"/>
      <c r="IBC842" s="399"/>
      <c r="IBD842" s="399"/>
      <c r="IBE842" s="399"/>
      <c r="IBF842" s="399"/>
      <c r="IBG842" s="399"/>
      <c r="IBH842" s="399"/>
      <c r="IBI842" s="399"/>
      <c r="IBJ842" s="399"/>
      <c r="IBK842" s="399"/>
      <c r="IBL842" s="399"/>
      <c r="IBM842" s="399"/>
      <c r="IBN842" s="399"/>
      <c r="IBO842" s="399"/>
      <c r="IBP842" s="399"/>
      <c r="IBQ842" s="399"/>
      <c r="IBR842" s="399"/>
      <c r="IBS842" s="399"/>
      <c r="IBT842" s="399"/>
      <c r="IBU842" s="399"/>
      <c r="IBV842" s="399"/>
      <c r="IBW842" s="399"/>
      <c r="IBX842" s="399"/>
      <c r="IBY842" s="399"/>
      <c r="IBZ842" s="399"/>
      <c r="ICA842" s="399"/>
      <c r="ICB842" s="399"/>
      <c r="ICC842" s="399"/>
      <c r="ICD842" s="399"/>
      <c r="ICE842" s="399"/>
      <c r="ICF842" s="399"/>
      <c r="ICG842" s="399"/>
      <c r="ICH842" s="399"/>
      <c r="ICI842" s="399"/>
      <c r="ICJ842" s="399"/>
      <c r="ICK842" s="399"/>
      <c r="ICL842" s="399"/>
      <c r="ICM842" s="399"/>
      <c r="ICN842" s="399"/>
      <c r="ICO842" s="399"/>
      <c r="ICP842" s="399"/>
      <c r="ICQ842" s="399"/>
      <c r="ICR842" s="399"/>
      <c r="ICS842" s="399"/>
      <c r="ICT842" s="399"/>
      <c r="ICU842" s="399"/>
      <c r="ICV842" s="399"/>
      <c r="ICW842" s="399"/>
      <c r="ICX842" s="399"/>
      <c r="ICY842" s="399"/>
      <c r="ICZ842" s="399"/>
      <c r="IDA842" s="399"/>
      <c r="IDB842" s="399"/>
      <c r="IDC842" s="399"/>
      <c r="IDD842" s="399"/>
      <c r="IDE842" s="399"/>
      <c r="IDF842" s="399"/>
      <c r="IDG842" s="399"/>
      <c r="IDH842" s="399"/>
      <c r="IDI842" s="399"/>
      <c r="IDJ842" s="399"/>
      <c r="IDK842" s="399"/>
      <c r="IDL842" s="399"/>
      <c r="IDM842" s="399"/>
      <c r="IDN842" s="399"/>
      <c r="IDO842" s="399"/>
      <c r="IDP842" s="399"/>
      <c r="IDQ842" s="399"/>
      <c r="IDR842" s="399"/>
      <c r="IDS842" s="399"/>
      <c r="IDT842" s="399"/>
      <c r="IDU842" s="399"/>
      <c r="IDV842" s="399"/>
      <c r="IDW842" s="399"/>
      <c r="IDX842" s="399"/>
      <c r="IDY842" s="399"/>
      <c r="IDZ842" s="399"/>
      <c r="IEA842" s="399"/>
      <c r="IEB842" s="399"/>
      <c r="IEC842" s="399"/>
      <c r="IED842" s="399"/>
      <c r="IEE842" s="399"/>
      <c r="IEF842" s="399"/>
      <c r="IEG842" s="399"/>
      <c r="IEH842" s="399"/>
      <c r="IEI842" s="399"/>
      <c r="IEJ842" s="399"/>
      <c r="IEK842" s="399"/>
      <c r="IEL842" s="399"/>
      <c r="IEM842" s="399"/>
      <c r="IEN842" s="399"/>
      <c r="IEO842" s="399"/>
      <c r="IEP842" s="399"/>
      <c r="IEQ842" s="399"/>
      <c r="IER842" s="399"/>
      <c r="IES842" s="399"/>
      <c r="IET842" s="399"/>
      <c r="IEU842" s="399"/>
      <c r="IEV842" s="399"/>
      <c r="IEW842" s="399"/>
      <c r="IEX842" s="399"/>
      <c r="IEY842" s="399"/>
      <c r="IEZ842" s="399"/>
      <c r="IFA842" s="399"/>
      <c r="IFB842" s="399"/>
      <c r="IFC842" s="399"/>
      <c r="IFD842" s="399"/>
      <c r="IFE842" s="399"/>
      <c r="IFF842" s="399"/>
      <c r="IFG842" s="399"/>
      <c r="IFH842" s="399"/>
      <c r="IFI842" s="399"/>
      <c r="IFJ842" s="399"/>
      <c r="IFK842" s="399"/>
      <c r="IFL842" s="399"/>
      <c r="IFM842" s="399"/>
      <c r="IFN842" s="399"/>
      <c r="IFO842" s="399"/>
      <c r="IFP842" s="399"/>
      <c r="IFQ842" s="399"/>
      <c r="IFR842" s="399"/>
      <c r="IFS842" s="399"/>
      <c r="IFT842" s="399"/>
      <c r="IFU842" s="399"/>
      <c r="IFV842" s="399"/>
      <c r="IFW842" s="399"/>
      <c r="IFX842" s="399"/>
      <c r="IFY842" s="399"/>
      <c r="IFZ842" s="399"/>
      <c r="IGA842" s="399"/>
      <c r="IGB842" s="399"/>
      <c r="IGC842" s="399"/>
      <c r="IGD842" s="399"/>
      <c r="IGE842" s="399"/>
      <c r="IGF842" s="399"/>
      <c r="IGG842" s="399"/>
      <c r="IGH842" s="399"/>
      <c r="IGI842" s="399"/>
      <c r="IGJ842" s="399"/>
      <c r="IGK842" s="399"/>
      <c r="IGL842" s="399"/>
      <c r="IGM842" s="399"/>
      <c r="IGN842" s="399"/>
      <c r="IGO842" s="399"/>
      <c r="IGP842" s="399"/>
      <c r="IGQ842" s="399"/>
      <c r="IGR842" s="399"/>
      <c r="IGS842" s="399"/>
      <c r="IGT842" s="399"/>
      <c r="IGU842" s="399"/>
      <c r="IGV842" s="399"/>
      <c r="IGW842" s="399"/>
      <c r="IGX842" s="399"/>
      <c r="IGY842" s="399"/>
      <c r="IGZ842" s="399"/>
      <c r="IHA842" s="399"/>
      <c r="IHB842" s="399"/>
      <c r="IHC842" s="399"/>
      <c r="IHD842" s="399"/>
      <c r="IHE842" s="399"/>
      <c r="IHF842" s="399"/>
      <c r="IHG842" s="399"/>
      <c r="IHH842" s="399"/>
      <c r="IHI842" s="399"/>
      <c r="IHJ842" s="399"/>
      <c r="IHK842" s="399"/>
      <c r="IHL842" s="399"/>
      <c r="IHM842" s="399"/>
      <c r="IHN842" s="399"/>
      <c r="IHO842" s="399"/>
      <c r="IHP842" s="399"/>
      <c r="IHQ842" s="399"/>
      <c r="IHR842" s="399"/>
      <c r="IHS842" s="399"/>
      <c r="IHT842" s="399"/>
      <c r="IHU842" s="399"/>
      <c r="IHV842" s="399"/>
      <c r="IHW842" s="399"/>
      <c r="IHX842" s="399"/>
      <c r="IHY842" s="399"/>
      <c r="IHZ842" s="399"/>
      <c r="IIA842" s="399"/>
      <c r="IIB842" s="399"/>
      <c r="IIC842" s="399"/>
      <c r="IID842" s="399"/>
      <c r="IIE842" s="399"/>
      <c r="IIF842" s="399"/>
      <c r="IIG842" s="399"/>
      <c r="IIH842" s="399"/>
      <c r="III842" s="399"/>
      <c r="IIJ842" s="399"/>
      <c r="IIK842" s="399"/>
      <c r="IIL842" s="399"/>
      <c r="IIM842" s="399"/>
      <c r="IIN842" s="399"/>
      <c r="IIO842" s="399"/>
      <c r="IIP842" s="399"/>
      <c r="IIQ842" s="399"/>
      <c r="IIR842" s="399"/>
      <c r="IIS842" s="399"/>
      <c r="IIT842" s="399"/>
      <c r="IIU842" s="399"/>
      <c r="IIV842" s="399"/>
      <c r="IIW842" s="399"/>
      <c r="IIX842" s="399"/>
      <c r="IIY842" s="399"/>
      <c r="IIZ842" s="399"/>
      <c r="IJA842" s="399"/>
      <c r="IJB842" s="399"/>
      <c r="IJC842" s="399"/>
      <c r="IJD842" s="399"/>
      <c r="IJE842" s="399"/>
      <c r="IJF842" s="399"/>
      <c r="IJG842" s="399"/>
      <c r="IJH842" s="399"/>
      <c r="IJI842" s="399"/>
      <c r="IJJ842" s="399"/>
      <c r="IJK842" s="399"/>
      <c r="IJL842" s="399"/>
      <c r="IJM842" s="399"/>
      <c r="IJN842" s="399"/>
      <c r="IJO842" s="399"/>
      <c r="IJP842" s="399"/>
      <c r="IJQ842" s="399"/>
      <c r="IJR842" s="399"/>
      <c r="IJS842" s="399"/>
      <c r="IJT842" s="399"/>
      <c r="IJU842" s="399"/>
      <c r="IJV842" s="399"/>
      <c r="IJW842" s="399"/>
      <c r="IJX842" s="399"/>
      <c r="IJY842" s="399"/>
      <c r="IJZ842" s="399"/>
      <c r="IKA842" s="399"/>
      <c r="IKB842" s="399"/>
      <c r="IKC842" s="399"/>
      <c r="IKD842" s="399"/>
      <c r="IKE842" s="399"/>
      <c r="IKF842" s="399"/>
      <c r="IKG842" s="399"/>
      <c r="IKH842" s="399"/>
      <c r="IKI842" s="399"/>
      <c r="IKJ842" s="399"/>
      <c r="IKK842" s="399"/>
      <c r="IKL842" s="399"/>
      <c r="IKM842" s="399"/>
      <c r="IKN842" s="399"/>
      <c r="IKO842" s="399"/>
      <c r="IKP842" s="399"/>
      <c r="IKQ842" s="399"/>
      <c r="IKR842" s="399"/>
      <c r="IKS842" s="399"/>
      <c r="IKT842" s="399"/>
      <c r="IKU842" s="399"/>
      <c r="IKV842" s="399"/>
      <c r="IKW842" s="399"/>
      <c r="IKX842" s="399"/>
      <c r="IKY842" s="399"/>
      <c r="IKZ842" s="399"/>
      <c r="ILA842" s="399"/>
      <c r="ILB842" s="399"/>
      <c r="ILC842" s="399"/>
      <c r="ILD842" s="399"/>
      <c r="ILE842" s="399"/>
      <c r="ILF842" s="399"/>
      <c r="ILG842" s="399"/>
      <c r="ILH842" s="399"/>
      <c r="ILI842" s="399"/>
      <c r="ILJ842" s="399"/>
      <c r="ILK842" s="399"/>
      <c r="ILL842" s="399"/>
      <c r="ILM842" s="399"/>
      <c r="ILN842" s="399"/>
      <c r="ILO842" s="399"/>
      <c r="ILP842" s="399"/>
      <c r="ILQ842" s="399"/>
      <c r="ILR842" s="399"/>
      <c r="ILS842" s="399"/>
      <c r="ILT842" s="399"/>
      <c r="ILU842" s="399"/>
      <c r="ILV842" s="399"/>
      <c r="ILW842" s="399"/>
      <c r="ILX842" s="399"/>
      <c r="ILY842" s="399"/>
      <c r="ILZ842" s="399"/>
      <c r="IMA842" s="399"/>
      <c r="IMB842" s="399"/>
      <c r="IMC842" s="399"/>
      <c r="IMD842" s="399"/>
      <c r="IME842" s="399"/>
      <c r="IMF842" s="399"/>
      <c r="IMG842" s="399"/>
      <c r="IMH842" s="399"/>
      <c r="IMI842" s="399"/>
      <c r="IMJ842" s="399"/>
      <c r="IMK842" s="399"/>
      <c r="IML842" s="399"/>
      <c r="IMM842" s="399"/>
      <c r="IMN842" s="399"/>
      <c r="IMO842" s="399"/>
      <c r="IMP842" s="399"/>
      <c r="IMQ842" s="399"/>
      <c r="IMR842" s="399"/>
      <c r="IMS842" s="399"/>
      <c r="IMT842" s="399"/>
      <c r="IMU842" s="399"/>
      <c r="IMV842" s="399"/>
      <c r="IMW842" s="399"/>
      <c r="IMX842" s="399"/>
      <c r="IMY842" s="399"/>
      <c r="IMZ842" s="399"/>
      <c r="INA842" s="399"/>
      <c r="INB842" s="399"/>
      <c r="INC842" s="399"/>
      <c r="IND842" s="399"/>
      <c r="INE842" s="399"/>
      <c r="INF842" s="399"/>
      <c r="ING842" s="399"/>
      <c r="INH842" s="399"/>
      <c r="INI842" s="399"/>
      <c r="INJ842" s="399"/>
      <c r="INK842" s="399"/>
      <c r="INL842" s="399"/>
      <c r="INM842" s="399"/>
      <c r="INN842" s="399"/>
      <c r="INO842" s="399"/>
      <c r="INP842" s="399"/>
      <c r="INQ842" s="399"/>
      <c r="INR842" s="399"/>
      <c r="INS842" s="399"/>
      <c r="INT842" s="399"/>
      <c r="INU842" s="399"/>
      <c r="INV842" s="399"/>
      <c r="INW842" s="399"/>
      <c r="INX842" s="399"/>
      <c r="INY842" s="399"/>
      <c r="INZ842" s="399"/>
      <c r="IOA842" s="399"/>
      <c r="IOB842" s="399"/>
      <c r="IOC842" s="399"/>
      <c r="IOD842" s="399"/>
      <c r="IOE842" s="399"/>
      <c r="IOF842" s="399"/>
      <c r="IOG842" s="399"/>
      <c r="IOH842" s="399"/>
      <c r="IOI842" s="399"/>
      <c r="IOJ842" s="399"/>
      <c r="IOK842" s="399"/>
      <c r="IOL842" s="399"/>
      <c r="IOM842" s="399"/>
      <c r="ION842" s="399"/>
      <c r="IOO842" s="399"/>
      <c r="IOP842" s="399"/>
      <c r="IOQ842" s="399"/>
      <c r="IOR842" s="399"/>
      <c r="IOS842" s="399"/>
      <c r="IOT842" s="399"/>
      <c r="IOU842" s="399"/>
      <c r="IOV842" s="399"/>
      <c r="IOW842" s="399"/>
      <c r="IOX842" s="399"/>
      <c r="IOY842" s="399"/>
      <c r="IOZ842" s="399"/>
      <c r="IPA842" s="399"/>
      <c r="IPB842" s="399"/>
      <c r="IPC842" s="399"/>
      <c r="IPD842" s="399"/>
      <c r="IPE842" s="399"/>
      <c r="IPF842" s="399"/>
      <c r="IPG842" s="399"/>
      <c r="IPH842" s="399"/>
      <c r="IPI842" s="399"/>
      <c r="IPJ842" s="399"/>
      <c r="IPK842" s="399"/>
      <c r="IPL842" s="399"/>
      <c r="IPM842" s="399"/>
      <c r="IPN842" s="399"/>
      <c r="IPO842" s="399"/>
      <c r="IPP842" s="399"/>
      <c r="IPQ842" s="399"/>
      <c r="IPR842" s="399"/>
      <c r="IPS842" s="399"/>
      <c r="IPT842" s="399"/>
      <c r="IPU842" s="399"/>
      <c r="IPV842" s="399"/>
      <c r="IPW842" s="399"/>
      <c r="IPX842" s="399"/>
      <c r="IPY842" s="399"/>
      <c r="IPZ842" s="399"/>
      <c r="IQA842" s="399"/>
      <c r="IQB842" s="399"/>
      <c r="IQC842" s="399"/>
      <c r="IQD842" s="399"/>
      <c r="IQE842" s="399"/>
      <c r="IQF842" s="399"/>
      <c r="IQG842" s="399"/>
      <c r="IQH842" s="399"/>
      <c r="IQI842" s="399"/>
      <c r="IQJ842" s="399"/>
      <c r="IQK842" s="399"/>
      <c r="IQL842" s="399"/>
      <c r="IQM842" s="399"/>
      <c r="IQN842" s="399"/>
      <c r="IQO842" s="399"/>
      <c r="IQP842" s="399"/>
      <c r="IQQ842" s="399"/>
      <c r="IQR842" s="399"/>
      <c r="IQS842" s="399"/>
      <c r="IQT842" s="399"/>
      <c r="IQU842" s="399"/>
      <c r="IQV842" s="399"/>
      <c r="IQW842" s="399"/>
      <c r="IQX842" s="399"/>
      <c r="IQY842" s="399"/>
      <c r="IQZ842" s="399"/>
      <c r="IRA842" s="399"/>
      <c r="IRB842" s="399"/>
      <c r="IRC842" s="399"/>
      <c r="IRD842" s="399"/>
      <c r="IRE842" s="399"/>
      <c r="IRF842" s="399"/>
      <c r="IRG842" s="399"/>
      <c r="IRH842" s="399"/>
      <c r="IRI842" s="399"/>
      <c r="IRJ842" s="399"/>
      <c r="IRK842" s="399"/>
      <c r="IRL842" s="399"/>
      <c r="IRM842" s="399"/>
      <c r="IRN842" s="399"/>
      <c r="IRO842" s="399"/>
      <c r="IRP842" s="399"/>
      <c r="IRQ842" s="399"/>
      <c r="IRR842" s="399"/>
      <c r="IRS842" s="399"/>
      <c r="IRT842" s="399"/>
      <c r="IRU842" s="399"/>
      <c r="IRV842" s="399"/>
      <c r="IRW842" s="399"/>
      <c r="IRX842" s="399"/>
      <c r="IRY842" s="399"/>
      <c r="IRZ842" s="399"/>
      <c r="ISA842" s="399"/>
      <c r="ISB842" s="399"/>
      <c r="ISC842" s="399"/>
      <c r="ISD842" s="399"/>
      <c r="ISE842" s="399"/>
      <c r="ISF842" s="399"/>
      <c r="ISG842" s="399"/>
      <c r="ISH842" s="399"/>
      <c r="ISI842" s="399"/>
      <c r="ISJ842" s="399"/>
      <c r="ISK842" s="399"/>
      <c r="ISL842" s="399"/>
      <c r="ISM842" s="399"/>
      <c r="ISN842" s="399"/>
      <c r="ISO842" s="399"/>
      <c r="ISP842" s="399"/>
      <c r="ISQ842" s="399"/>
      <c r="ISR842" s="399"/>
      <c r="ISS842" s="399"/>
      <c r="IST842" s="399"/>
      <c r="ISU842" s="399"/>
      <c r="ISV842" s="399"/>
      <c r="ISW842" s="399"/>
      <c r="ISX842" s="399"/>
      <c r="ISY842" s="399"/>
      <c r="ISZ842" s="399"/>
      <c r="ITA842" s="399"/>
      <c r="ITB842" s="399"/>
      <c r="ITC842" s="399"/>
      <c r="ITD842" s="399"/>
      <c r="ITE842" s="399"/>
      <c r="ITF842" s="399"/>
      <c r="ITG842" s="399"/>
      <c r="ITH842" s="399"/>
      <c r="ITI842" s="399"/>
      <c r="ITJ842" s="399"/>
      <c r="ITK842" s="399"/>
      <c r="ITL842" s="399"/>
      <c r="ITM842" s="399"/>
      <c r="ITN842" s="399"/>
      <c r="ITO842" s="399"/>
      <c r="ITP842" s="399"/>
      <c r="ITQ842" s="399"/>
      <c r="ITR842" s="399"/>
      <c r="ITS842" s="399"/>
      <c r="ITT842" s="399"/>
      <c r="ITU842" s="399"/>
      <c r="ITV842" s="399"/>
      <c r="ITW842" s="399"/>
      <c r="ITX842" s="399"/>
      <c r="ITY842" s="399"/>
      <c r="ITZ842" s="399"/>
      <c r="IUA842" s="399"/>
      <c r="IUB842" s="399"/>
      <c r="IUC842" s="399"/>
      <c r="IUD842" s="399"/>
      <c r="IUE842" s="399"/>
      <c r="IUF842" s="399"/>
      <c r="IUG842" s="399"/>
      <c r="IUH842" s="399"/>
      <c r="IUI842" s="399"/>
      <c r="IUJ842" s="399"/>
      <c r="IUK842" s="399"/>
      <c r="IUL842" s="399"/>
      <c r="IUM842" s="399"/>
      <c r="IUN842" s="399"/>
      <c r="IUO842" s="399"/>
      <c r="IUP842" s="399"/>
      <c r="IUQ842" s="399"/>
      <c r="IUR842" s="399"/>
      <c r="IUS842" s="399"/>
      <c r="IUT842" s="399"/>
      <c r="IUU842" s="399"/>
      <c r="IUV842" s="399"/>
      <c r="IUW842" s="399"/>
      <c r="IUX842" s="399"/>
      <c r="IUY842" s="399"/>
      <c r="IUZ842" s="399"/>
      <c r="IVA842" s="399"/>
      <c r="IVB842" s="399"/>
      <c r="IVC842" s="399"/>
      <c r="IVD842" s="399"/>
      <c r="IVE842" s="399"/>
      <c r="IVF842" s="399"/>
      <c r="IVG842" s="399"/>
      <c r="IVH842" s="399"/>
      <c r="IVI842" s="399"/>
      <c r="IVJ842" s="399"/>
      <c r="IVK842" s="399"/>
      <c r="IVL842" s="399"/>
      <c r="IVM842" s="399"/>
      <c r="IVN842" s="399"/>
      <c r="IVO842" s="399"/>
      <c r="IVP842" s="399"/>
      <c r="IVQ842" s="399"/>
      <c r="IVR842" s="399"/>
      <c r="IVS842" s="399"/>
      <c r="IVT842" s="399"/>
      <c r="IVU842" s="399"/>
      <c r="IVV842" s="399"/>
      <c r="IVW842" s="399"/>
      <c r="IVX842" s="399"/>
      <c r="IVY842" s="399"/>
      <c r="IVZ842" s="399"/>
      <c r="IWA842" s="399"/>
      <c r="IWB842" s="399"/>
      <c r="IWC842" s="399"/>
      <c r="IWD842" s="399"/>
      <c r="IWE842" s="399"/>
      <c r="IWF842" s="399"/>
      <c r="IWG842" s="399"/>
      <c r="IWH842" s="399"/>
      <c r="IWI842" s="399"/>
      <c r="IWJ842" s="399"/>
      <c r="IWK842" s="399"/>
      <c r="IWL842" s="399"/>
      <c r="IWM842" s="399"/>
      <c r="IWN842" s="399"/>
      <c r="IWO842" s="399"/>
      <c r="IWP842" s="399"/>
      <c r="IWQ842" s="399"/>
      <c r="IWR842" s="399"/>
      <c r="IWS842" s="399"/>
      <c r="IWT842" s="399"/>
      <c r="IWU842" s="399"/>
      <c r="IWV842" s="399"/>
      <c r="IWW842" s="399"/>
      <c r="IWX842" s="399"/>
      <c r="IWY842" s="399"/>
      <c r="IWZ842" s="399"/>
      <c r="IXA842" s="399"/>
      <c r="IXB842" s="399"/>
      <c r="IXC842" s="399"/>
      <c r="IXD842" s="399"/>
      <c r="IXE842" s="399"/>
      <c r="IXF842" s="399"/>
      <c r="IXG842" s="399"/>
      <c r="IXH842" s="399"/>
      <c r="IXI842" s="399"/>
      <c r="IXJ842" s="399"/>
      <c r="IXK842" s="399"/>
      <c r="IXL842" s="399"/>
      <c r="IXM842" s="399"/>
      <c r="IXN842" s="399"/>
      <c r="IXO842" s="399"/>
      <c r="IXP842" s="399"/>
      <c r="IXQ842" s="399"/>
      <c r="IXR842" s="399"/>
      <c r="IXS842" s="399"/>
      <c r="IXT842" s="399"/>
      <c r="IXU842" s="399"/>
      <c r="IXV842" s="399"/>
      <c r="IXW842" s="399"/>
      <c r="IXX842" s="399"/>
      <c r="IXY842" s="399"/>
      <c r="IXZ842" s="399"/>
      <c r="IYA842" s="399"/>
      <c r="IYB842" s="399"/>
      <c r="IYC842" s="399"/>
      <c r="IYD842" s="399"/>
      <c r="IYE842" s="399"/>
      <c r="IYF842" s="399"/>
      <c r="IYG842" s="399"/>
      <c r="IYH842" s="399"/>
      <c r="IYI842" s="399"/>
      <c r="IYJ842" s="399"/>
      <c r="IYK842" s="399"/>
      <c r="IYL842" s="399"/>
      <c r="IYM842" s="399"/>
      <c r="IYN842" s="399"/>
      <c r="IYO842" s="399"/>
      <c r="IYP842" s="399"/>
      <c r="IYQ842" s="399"/>
      <c r="IYR842" s="399"/>
      <c r="IYS842" s="399"/>
      <c r="IYT842" s="399"/>
      <c r="IYU842" s="399"/>
      <c r="IYV842" s="399"/>
      <c r="IYW842" s="399"/>
      <c r="IYX842" s="399"/>
      <c r="IYY842" s="399"/>
      <c r="IYZ842" s="399"/>
      <c r="IZA842" s="399"/>
      <c r="IZB842" s="399"/>
      <c r="IZC842" s="399"/>
      <c r="IZD842" s="399"/>
      <c r="IZE842" s="399"/>
      <c r="IZF842" s="399"/>
      <c r="IZG842" s="399"/>
      <c r="IZH842" s="399"/>
      <c r="IZI842" s="399"/>
      <c r="IZJ842" s="399"/>
      <c r="IZK842" s="399"/>
      <c r="IZL842" s="399"/>
      <c r="IZM842" s="399"/>
      <c r="IZN842" s="399"/>
      <c r="IZO842" s="399"/>
      <c r="IZP842" s="399"/>
      <c r="IZQ842" s="399"/>
      <c r="IZR842" s="399"/>
      <c r="IZS842" s="399"/>
      <c r="IZT842" s="399"/>
      <c r="IZU842" s="399"/>
      <c r="IZV842" s="399"/>
      <c r="IZW842" s="399"/>
      <c r="IZX842" s="399"/>
      <c r="IZY842" s="399"/>
      <c r="IZZ842" s="399"/>
      <c r="JAA842" s="399"/>
      <c r="JAB842" s="399"/>
      <c r="JAC842" s="399"/>
      <c r="JAD842" s="399"/>
      <c r="JAE842" s="399"/>
      <c r="JAF842" s="399"/>
      <c r="JAG842" s="399"/>
      <c r="JAH842" s="399"/>
      <c r="JAI842" s="399"/>
      <c r="JAJ842" s="399"/>
      <c r="JAK842" s="399"/>
      <c r="JAL842" s="399"/>
      <c r="JAM842" s="399"/>
      <c r="JAN842" s="399"/>
      <c r="JAO842" s="399"/>
      <c r="JAP842" s="399"/>
      <c r="JAQ842" s="399"/>
      <c r="JAR842" s="399"/>
      <c r="JAS842" s="399"/>
      <c r="JAT842" s="399"/>
      <c r="JAU842" s="399"/>
      <c r="JAV842" s="399"/>
      <c r="JAW842" s="399"/>
      <c r="JAX842" s="399"/>
      <c r="JAY842" s="399"/>
      <c r="JAZ842" s="399"/>
      <c r="JBA842" s="399"/>
      <c r="JBB842" s="399"/>
      <c r="JBC842" s="399"/>
      <c r="JBD842" s="399"/>
      <c r="JBE842" s="399"/>
      <c r="JBF842" s="399"/>
      <c r="JBG842" s="399"/>
      <c r="JBH842" s="399"/>
      <c r="JBI842" s="399"/>
      <c r="JBJ842" s="399"/>
      <c r="JBK842" s="399"/>
      <c r="JBL842" s="399"/>
      <c r="JBM842" s="399"/>
      <c r="JBN842" s="399"/>
      <c r="JBO842" s="399"/>
      <c r="JBP842" s="399"/>
      <c r="JBQ842" s="399"/>
      <c r="JBR842" s="399"/>
      <c r="JBS842" s="399"/>
      <c r="JBT842" s="399"/>
      <c r="JBU842" s="399"/>
      <c r="JBV842" s="399"/>
      <c r="JBW842" s="399"/>
      <c r="JBX842" s="399"/>
      <c r="JBY842" s="399"/>
      <c r="JBZ842" s="399"/>
      <c r="JCA842" s="399"/>
      <c r="JCB842" s="399"/>
      <c r="JCC842" s="399"/>
      <c r="JCD842" s="399"/>
      <c r="JCE842" s="399"/>
      <c r="JCF842" s="399"/>
      <c r="JCG842" s="399"/>
      <c r="JCH842" s="399"/>
      <c r="JCI842" s="399"/>
      <c r="JCJ842" s="399"/>
      <c r="JCK842" s="399"/>
      <c r="JCL842" s="399"/>
      <c r="JCM842" s="399"/>
      <c r="JCN842" s="399"/>
      <c r="JCO842" s="399"/>
      <c r="JCP842" s="399"/>
      <c r="JCQ842" s="399"/>
      <c r="JCR842" s="399"/>
      <c r="JCS842" s="399"/>
      <c r="JCT842" s="399"/>
      <c r="JCU842" s="399"/>
      <c r="JCV842" s="399"/>
      <c r="JCW842" s="399"/>
      <c r="JCX842" s="399"/>
      <c r="JCY842" s="399"/>
      <c r="JCZ842" s="399"/>
      <c r="JDA842" s="399"/>
      <c r="JDB842" s="399"/>
      <c r="JDC842" s="399"/>
      <c r="JDD842" s="399"/>
      <c r="JDE842" s="399"/>
      <c r="JDF842" s="399"/>
      <c r="JDG842" s="399"/>
      <c r="JDH842" s="399"/>
      <c r="JDI842" s="399"/>
      <c r="JDJ842" s="399"/>
      <c r="JDK842" s="399"/>
      <c r="JDL842" s="399"/>
      <c r="JDM842" s="399"/>
      <c r="JDN842" s="399"/>
      <c r="JDO842" s="399"/>
      <c r="JDP842" s="399"/>
      <c r="JDQ842" s="399"/>
      <c r="JDR842" s="399"/>
      <c r="JDS842" s="399"/>
      <c r="JDT842" s="399"/>
      <c r="JDU842" s="399"/>
      <c r="JDV842" s="399"/>
      <c r="JDW842" s="399"/>
      <c r="JDX842" s="399"/>
      <c r="JDY842" s="399"/>
      <c r="JDZ842" s="399"/>
      <c r="JEA842" s="399"/>
      <c r="JEB842" s="399"/>
      <c r="JEC842" s="399"/>
      <c r="JED842" s="399"/>
      <c r="JEE842" s="399"/>
      <c r="JEF842" s="399"/>
      <c r="JEG842" s="399"/>
      <c r="JEH842" s="399"/>
      <c r="JEI842" s="399"/>
      <c r="JEJ842" s="399"/>
      <c r="JEK842" s="399"/>
      <c r="JEL842" s="399"/>
      <c r="JEM842" s="399"/>
      <c r="JEN842" s="399"/>
      <c r="JEO842" s="399"/>
      <c r="JEP842" s="399"/>
      <c r="JEQ842" s="399"/>
      <c r="JER842" s="399"/>
      <c r="JES842" s="399"/>
      <c r="JET842" s="399"/>
      <c r="JEU842" s="399"/>
      <c r="JEV842" s="399"/>
      <c r="JEW842" s="399"/>
      <c r="JEX842" s="399"/>
      <c r="JEY842" s="399"/>
      <c r="JEZ842" s="399"/>
      <c r="JFA842" s="399"/>
      <c r="JFB842" s="399"/>
      <c r="JFC842" s="399"/>
      <c r="JFD842" s="399"/>
      <c r="JFE842" s="399"/>
      <c r="JFF842" s="399"/>
      <c r="JFG842" s="399"/>
      <c r="JFH842" s="399"/>
      <c r="JFI842" s="399"/>
      <c r="JFJ842" s="399"/>
      <c r="JFK842" s="399"/>
      <c r="JFL842" s="399"/>
      <c r="JFM842" s="399"/>
      <c r="JFN842" s="399"/>
      <c r="JFO842" s="399"/>
      <c r="JFP842" s="399"/>
      <c r="JFQ842" s="399"/>
      <c r="JFR842" s="399"/>
      <c r="JFS842" s="399"/>
      <c r="JFT842" s="399"/>
      <c r="JFU842" s="399"/>
      <c r="JFV842" s="399"/>
      <c r="JFW842" s="399"/>
      <c r="JFX842" s="399"/>
      <c r="JFY842" s="399"/>
      <c r="JFZ842" s="399"/>
      <c r="JGA842" s="399"/>
      <c r="JGB842" s="399"/>
      <c r="JGC842" s="399"/>
      <c r="JGD842" s="399"/>
      <c r="JGE842" s="399"/>
      <c r="JGF842" s="399"/>
      <c r="JGG842" s="399"/>
      <c r="JGH842" s="399"/>
      <c r="JGI842" s="399"/>
      <c r="JGJ842" s="399"/>
      <c r="JGK842" s="399"/>
      <c r="JGL842" s="399"/>
      <c r="JGM842" s="399"/>
      <c r="JGN842" s="399"/>
      <c r="JGO842" s="399"/>
      <c r="JGP842" s="399"/>
      <c r="JGQ842" s="399"/>
      <c r="JGR842" s="399"/>
      <c r="JGS842" s="399"/>
      <c r="JGT842" s="399"/>
      <c r="JGU842" s="399"/>
      <c r="JGV842" s="399"/>
      <c r="JGW842" s="399"/>
      <c r="JGX842" s="399"/>
      <c r="JGY842" s="399"/>
      <c r="JGZ842" s="399"/>
      <c r="JHA842" s="399"/>
      <c r="JHB842" s="399"/>
      <c r="JHC842" s="399"/>
      <c r="JHD842" s="399"/>
      <c r="JHE842" s="399"/>
      <c r="JHF842" s="399"/>
      <c r="JHG842" s="399"/>
      <c r="JHH842" s="399"/>
      <c r="JHI842" s="399"/>
      <c r="JHJ842" s="399"/>
      <c r="JHK842" s="399"/>
      <c r="JHL842" s="399"/>
      <c r="JHM842" s="399"/>
      <c r="JHN842" s="399"/>
      <c r="JHO842" s="399"/>
      <c r="JHP842" s="399"/>
      <c r="JHQ842" s="399"/>
      <c r="JHR842" s="399"/>
      <c r="JHS842" s="399"/>
      <c r="JHT842" s="399"/>
      <c r="JHU842" s="399"/>
      <c r="JHV842" s="399"/>
      <c r="JHW842" s="399"/>
      <c r="JHX842" s="399"/>
      <c r="JHY842" s="399"/>
      <c r="JHZ842" s="399"/>
      <c r="JIA842" s="399"/>
      <c r="JIB842" s="399"/>
      <c r="JIC842" s="399"/>
      <c r="JID842" s="399"/>
      <c r="JIE842" s="399"/>
      <c r="JIF842" s="399"/>
      <c r="JIG842" s="399"/>
      <c r="JIH842" s="399"/>
      <c r="JII842" s="399"/>
      <c r="JIJ842" s="399"/>
      <c r="JIK842" s="399"/>
      <c r="JIL842" s="399"/>
      <c r="JIM842" s="399"/>
      <c r="JIN842" s="399"/>
      <c r="JIO842" s="399"/>
      <c r="JIP842" s="399"/>
      <c r="JIQ842" s="399"/>
      <c r="JIR842" s="399"/>
      <c r="JIS842" s="399"/>
      <c r="JIT842" s="399"/>
      <c r="JIU842" s="399"/>
      <c r="JIV842" s="399"/>
      <c r="JIW842" s="399"/>
      <c r="JIX842" s="399"/>
      <c r="JIY842" s="399"/>
      <c r="JIZ842" s="399"/>
      <c r="JJA842" s="399"/>
      <c r="JJB842" s="399"/>
      <c r="JJC842" s="399"/>
      <c r="JJD842" s="399"/>
      <c r="JJE842" s="399"/>
      <c r="JJF842" s="399"/>
      <c r="JJG842" s="399"/>
      <c r="JJH842" s="399"/>
      <c r="JJI842" s="399"/>
      <c r="JJJ842" s="399"/>
      <c r="JJK842" s="399"/>
      <c r="JJL842" s="399"/>
      <c r="JJM842" s="399"/>
      <c r="JJN842" s="399"/>
      <c r="JJO842" s="399"/>
      <c r="JJP842" s="399"/>
      <c r="JJQ842" s="399"/>
      <c r="JJR842" s="399"/>
      <c r="JJS842" s="399"/>
      <c r="JJT842" s="399"/>
      <c r="JJU842" s="399"/>
      <c r="JJV842" s="399"/>
      <c r="JJW842" s="399"/>
      <c r="JJX842" s="399"/>
      <c r="JJY842" s="399"/>
      <c r="JJZ842" s="399"/>
      <c r="JKA842" s="399"/>
      <c r="JKB842" s="399"/>
      <c r="JKC842" s="399"/>
      <c r="JKD842" s="399"/>
      <c r="JKE842" s="399"/>
      <c r="JKF842" s="399"/>
      <c r="JKG842" s="399"/>
      <c r="JKH842" s="399"/>
      <c r="JKI842" s="399"/>
      <c r="JKJ842" s="399"/>
      <c r="JKK842" s="399"/>
      <c r="JKL842" s="399"/>
      <c r="JKM842" s="399"/>
      <c r="JKN842" s="399"/>
      <c r="JKO842" s="399"/>
      <c r="JKP842" s="399"/>
      <c r="JKQ842" s="399"/>
      <c r="JKR842" s="399"/>
      <c r="JKS842" s="399"/>
      <c r="JKT842" s="399"/>
      <c r="JKU842" s="399"/>
      <c r="JKV842" s="399"/>
      <c r="JKW842" s="399"/>
      <c r="JKX842" s="399"/>
      <c r="JKY842" s="399"/>
      <c r="JKZ842" s="399"/>
      <c r="JLA842" s="399"/>
      <c r="JLB842" s="399"/>
      <c r="JLC842" s="399"/>
      <c r="JLD842" s="399"/>
      <c r="JLE842" s="399"/>
      <c r="JLF842" s="399"/>
      <c r="JLG842" s="399"/>
      <c r="JLH842" s="399"/>
      <c r="JLI842" s="399"/>
      <c r="JLJ842" s="399"/>
      <c r="JLK842" s="399"/>
      <c r="JLL842" s="399"/>
      <c r="JLM842" s="399"/>
      <c r="JLN842" s="399"/>
      <c r="JLO842" s="399"/>
      <c r="JLP842" s="399"/>
      <c r="JLQ842" s="399"/>
      <c r="JLR842" s="399"/>
      <c r="JLS842" s="399"/>
      <c r="JLT842" s="399"/>
      <c r="JLU842" s="399"/>
      <c r="JLV842" s="399"/>
      <c r="JLW842" s="399"/>
      <c r="JLX842" s="399"/>
      <c r="JLY842" s="399"/>
      <c r="JLZ842" s="399"/>
      <c r="JMA842" s="399"/>
      <c r="JMB842" s="399"/>
      <c r="JMC842" s="399"/>
      <c r="JMD842" s="399"/>
      <c r="JME842" s="399"/>
      <c r="JMF842" s="399"/>
      <c r="JMG842" s="399"/>
      <c r="JMH842" s="399"/>
      <c r="JMI842" s="399"/>
      <c r="JMJ842" s="399"/>
      <c r="JMK842" s="399"/>
      <c r="JML842" s="399"/>
      <c r="JMM842" s="399"/>
      <c r="JMN842" s="399"/>
      <c r="JMO842" s="399"/>
      <c r="JMP842" s="399"/>
      <c r="JMQ842" s="399"/>
      <c r="JMR842" s="399"/>
      <c r="JMS842" s="399"/>
      <c r="JMT842" s="399"/>
      <c r="JMU842" s="399"/>
      <c r="JMV842" s="399"/>
      <c r="JMW842" s="399"/>
      <c r="JMX842" s="399"/>
      <c r="JMY842" s="399"/>
      <c r="JMZ842" s="399"/>
      <c r="JNA842" s="399"/>
      <c r="JNB842" s="399"/>
      <c r="JNC842" s="399"/>
      <c r="JND842" s="399"/>
      <c r="JNE842" s="399"/>
      <c r="JNF842" s="399"/>
      <c r="JNG842" s="399"/>
      <c r="JNH842" s="399"/>
      <c r="JNI842" s="399"/>
      <c r="JNJ842" s="399"/>
      <c r="JNK842" s="399"/>
      <c r="JNL842" s="399"/>
      <c r="JNM842" s="399"/>
      <c r="JNN842" s="399"/>
      <c r="JNO842" s="399"/>
      <c r="JNP842" s="399"/>
      <c r="JNQ842" s="399"/>
      <c r="JNR842" s="399"/>
      <c r="JNS842" s="399"/>
      <c r="JNT842" s="399"/>
      <c r="JNU842" s="399"/>
      <c r="JNV842" s="399"/>
      <c r="JNW842" s="399"/>
      <c r="JNX842" s="399"/>
      <c r="JNY842" s="399"/>
      <c r="JNZ842" s="399"/>
      <c r="JOA842" s="399"/>
      <c r="JOB842" s="399"/>
      <c r="JOC842" s="399"/>
      <c r="JOD842" s="399"/>
      <c r="JOE842" s="399"/>
      <c r="JOF842" s="399"/>
      <c r="JOG842" s="399"/>
      <c r="JOH842" s="399"/>
      <c r="JOI842" s="399"/>
      <c r="JOJ842" s="399"/>
      <c r="JOK842" s="399"/>
      <c r="JOL842" s="399"/>
      <c r="JOM842" s="399"/>
      <c r="JON842" s="399"/>
      <c r="JOO842" s="399"/>
      <c r="JOP842" s="399"/>
      <c r="JOQ842" s="399"/>
      <c r="JOR842" s="399"/>
      <c r="JOS842" s="399"/>
      <c r="JOT842" s="399"/>
      <c r="JOU842" s="399"/>
      <c r="JOV842" s="399"/>
      <c r="JOW842" s="399"/>
      <c r="JOX842" s="399"/>
      <c r="JOY842" s="399"/>
      <c r="JOZ842" s="399"/>
      <c r="JPA842" s="399"/>
      <c r="JPB842" s="399"/>
      <c r="JPC842" s="399"/>
      <c r="JPD842" s="399"/>
      <c r="JPE842" s="399"/>
      <c r="JPF842" s="399"/>
      <c r="JPG842" s="399"/>
      <c r="JPH842" s="399"/>
      <c r="JPI842" s="399"/>
      <c r="JPJ842" s="399"/>
      <c r="JPK842" s="399"/>
      <c r="JPL842" s="399"/>
      <c r="JPM842" s="399"/>
      <c r="JPN842" s="399"/>
      <c r="JPO842" s="399"/>
      <c r="JPP842" s="399"/>
      <c r="JPQ842" s="399"/>
      <c r="JPR842" s="399"/>
      <c r="JPS842" s="399"/>
      <c r="JPT842" s="399"/>
      <c r="JPU842" s="399"/>
      <c r="JPV842" s="399"/>
      <c r="JPW842" s="399"/>
      <c r="JPX842" s="399"/>
      <c r="JPY842" s="399"/>
      <c r="JPZ842" s="399"/>
      <c r="JQA842" s="399"/>
      <c r="JQB842" s="399"/>
      <c r="JQC842" s="399"/>
      <c r="JQD842" s="399"/>
      <c r="JQE842" s="399"/>
      <c r="JQF842" s="399"/>
      <c r="JQG842" s="399"/>
      <c r="JQH842" s="399"/>
      <c r="JQI842" s="399"/>
      <c r="JQJ842" s="399"/>
      <c r="JQK842" s="399"/>
      <c r="JQL842" s="399"/>
      <c r="JQM842" s="399"/>
      <c r="JQN842" s="399"/>
      <c r="JQO842" s="399"/>
      <c r="JQP842" s="399"/>
      <c r="JQQ842" s="399"/>
      <c r="JQR842" s="399"/>
      <c r="JQS842" s="399"/>
      <c r="JQT842" s="399"/>
      <c r="JQU842" s="399"/>
      <c r="JQV842" s="399"/>
      <c r="JQW842" s="399"/>
      <c r="JQX842" s="399"/>
      <c r="JQY842" s="399"/>
      <c r="JQZ842" s="399"/>
      <c r="JRA842" s="399"/>
      <c r="JRB842" s="399"/>
      <c r="JRC842" s="399"/>
      <c r="JRD842" s="399"/>
      <c r="JRE842" s="399"/>
      <c r="JRF842" s="399"/>
      <c r="JRG842" s="399"/>
      <c r="JRH842" s="399"/>
      <c r="JRI842" s="399"/>
      <c r="JRJ842" s="399"/>
      <c r="JRK842" s="399"/>
      <c r="JRL842" s="399"/>
      <c r="JRM842" s="399"/>
      <c r="JRN842" s="399"/>
      <c r="JRO842" s="399"/>
      <c r="JRP842" s="399"/>
      <c r="JRQ842" s="399"/>
      <c r="JRR842" s="399"/>
      <c r="JRS842" s="399"/>
      <c r="JRT842" s="399"/>
      <c r="JRU842" s="399"/>
      <c r="JRV842" s="399"/>
      <c r="JRW842" s="399"/>
      <c r="JRX842" s="399"/>
      <c r="JRY842" s="399"/>
      <c r="JRZ842" s="399"/>
      <c r="JSA842" s="399"/>
      <c r="JSB842" s="399"/>
      <c r="JSC842" s="399"/>
      <c r="JSD842" s="399"/>
      <c r="JSE842" s="399"/>
      <c r="JSF842" s="399"/>
      <c r="JSG842" s="399"/>
      <c r="JSH842" s="399"/>
      <c r="JSI842" s="399"/>
      <c r="JSJ842" s="399"/>
      <c r="JSK842" s="399"/>
      <c r="JSL842" s="399"/>
      <c r="JSM842" s="399"/>
      <c r="JSN842" s="399"/>
      <c r="JSO842" s="399"/>
      <c r="JSP842" s="399"/>
      <c r="JSQ842" s="399"/>
      <c r="JSR842" s="399"/>
      <c r="JSS842" s="399"/>
      <c r="JST842" s="399"/>
      <c r="JSU842" s="399"/>
      <c r="JSV842" s="399"/>
      <c r="JSW842" s="399"/>
      <c r="JSX842" s="399"/>
      <c r="JSY842" s="399"/>
      <c r="JSZ842" s="399"/>
      <c r="JTA842" s="399"/>
      <c r="JTB842" s="399"/>
      <c r="JTC842" s="399"/>
      <c r="JTD842" s="399"/>
      <c r="JTE842" s="399"/>
      <c r="JTF842" s="399"/>
      <c r="JTG842" s="399"/>
      <c r="JTH842" s="399"/>
      <c r="JTI842" s="399"/>
      <c r="JTJ842" s="399"/>
      <c r="JTK842" s="399"/>
      <c r="JTL842" s="399"/>
      <c r="JTM842" s="399"/>
      <c r="JTN842" s="399"/>
      <c r="JTO842" s="399"/>
      <c r="JTP842" s="399"/>
      <c r="JTQ842" s="399"/>
      <c r="JTR842" s="399"/>
      <c r="JTS842" s="399"/>
      <c r="JTT842" s="399"/>
      <c r="JTU842" s="399"/>
      <c r="JTV842" s="399"/>
      <c r="JTW842" s="399"/>
      <c r="JTX842" s="399"/>
      <c r="JTY842" s="399"/>
      <c r="JTZ842" s="399"/>
      <c r="JUA842" s="399"/>
      <c r="JUB842" s="399"/>
      <c r="JUC842" s="399"/>
      <c r="JUD842" s="399"/>
      <c r="JUE842" s="399"/>
      <c r="JUF842" s="399"/>
      <c r="JUG842" s="399"/>
      <c r="JUH842" s="399"/>
      <c r="JUI842" s="399"/>
      <c r="JUJ842" s="399"/>
      <c r="JUK842" s="399"/>
      <c r="JUL842" s="399"/>
      <c r="JUM842" s="399"/>
      <c r="JUN842" s="399"/>
      <c r="JUO842" s="399"/>
      <c r="JUP842" s="399"/>
      <c r="JUQ842" s="399"/>
      <c r="JUR842" s="399"/>
      <c r="JUS842" s="399"/>
      <c r="JUT842" s="399"/>
      <c r="JUU842" s="399"/>
      <c r="JUV842" s="399"/>
      <c r="JUW842" s="399"/>
      <c r="JUX842" s="399"/>
      <c r="JUY842" s="399"/>
      <c r="JUZ842" s="399"/>
      <c r="JVA842" s="399"/>
      <c r="JVB842" s="399"/>
      <c r="JVC842" s="399"/>
      <c r="JVD842" s="399"/>
      <c r="JVE842" s="399"/>
      <c r="JVF842" s="399"/>
      <c r="JVG842" s="399"/>
      <c r="JVH842" s="399"/>
      <c r="JVI842" s="399"/>
      <c r="JVJ842" s="399"/>
      <c r="JVK842" s="399"/>
      <c r="JVL842" s="399"/>
      <c r="JVM842" s="399"/>
      <c r="JVN842" s="399"/>
      <c r="JVO842" s="399"/>
      <c r="JVP842" s="399"/>
      <c r="JVQ842" s="399"/>
      <c r="JVR842" s="399"/>
      <c r="JVS842" s="399"/>
      <c r="JVT842" s="399"/>
      <c r="JVU842" s="399"/>
      <c r="JVV842" s="399"/>
      <c r="JVW842" s="399"/>
      <c r="JVX842" s="399"/>
      <c r="JVY842" s="399"/>
      <c r="JVZ842" s="399"/>
      <c r="JWA842" s="399"/>
      <c r="JWB842" s="399"/>
      <c r="JWC842" s="399"/>
      <c r="JWD842" s="399"/>
      <c r="JWE842" s="399"/>
      <c r="JWF842" s="399"/>
      <c r="JWG842" s="399"/>
      <c r="JWH842" s="399"/>
      <c r="JWI842" s="399"/>
      <c r="JWJ842" s="399"/>
      <c r="JWK842" s="399"/>
      <c r="JWL842" s="399"/>
      <c r="JWM842" s="399"/>
      <c r="JWN842" s="399"/>
      <c r="JWO842" s="399"/>
      <c r="JWP842" s="399"/>
      <c r="JWQ842" s="399"/>
      <c r="JWR842" s="399"/>
      <c r="JWS842" s="399"/>
      <c r="JWT842" s="399"/>
      <c r="JWU842" s="399"/>
      <c r="JWV842" s="399"/>
      <c r="JWW842" s="399"/>
      <c r="JWX842" s="399"/>
      <c r="JWY842" s="399"/>
      <c r="JWZ842" s="399"/>
      <c r="JXA842" s="399"/>
      <c r="JXB842" s="399"/>
      <c r="JXC842" s="399"/>
      <c r="JXD842" s="399"/>
      <c r="JXE842" s="399"/>
      <c r="JXF842" s="399"/>
      <c r="JXG842" s="399"/>
      <c r="JXH842" s="399"/>
      <c r="JXI842" s="399"/>
      <c r="JXJ842" s="399"/>
      <c r="JXK842" s="399"/>
      <c r="JXL842" s="399"/>
      <c r="JXM842" s="399"/>
      <c r="JXN842" s="399"/>
      <c r="JXO842" s="399"/>
      <c r="JXP842" s="399"/>
      <c r="JXQ842" s="399"/>
      <c r="JXR842" s="399"/>
      <c r="JXS842" s="399"/>
      <c r="JXT842" s="399"/>
      <c r="JXU842" s="399"/>
      <c r="JXV842" s="399"/>
      <c r="JXW842" s="399"/>
      <c r="JXX842" s="399"/>
      <c r="JXY842" s="399"/>
      <c r="JXZ842" s="399"/>
      <c r="JYA842" s="399"/>
      <c r="JYB842" s="399"/>
      <c r="JYC842" s="399"/>
      <c r="JYD842" s="399"/>
      <c r="JYE842" s="399"/>
      <c r="JYF842" s="399"/>
      <c r="JYG842" s="399"/>
      <c r="JYH842" s="399"/>
      <c r="JYI842" s="399"/>
      <c r="JYJ842" s="399"/>
      <c r="JYK842" s="399"/>
      <c r="JYL842" s="399"/>
      <c r="JYM842" s="399"/>
      <c r="JYN842" s="399"/>
      <c r="JYO842" s="399"/>
      <c r="JYP842" s="399"/>
      <c r="JYQ842" s="399"/>
      <c r="JYR842" s="399"/>
      <c r="JYS842" s="399"/>
      <c r="JYT842" s="399"/>
      <c r="JYU842" s="399"/>
      <c r="JYV842" s="399"/>
      <c r="JYW842" s="399"/>
      <c r="JYX842" s="399"/>
      <c r="JYY842" s="399"/>
      <c r="JYZ842" s="399"/>
      <c r="JZA842" s="399"/>
      <c r="JZB842" s="399"/>
      <c r="JZC842" s="399"/>
      <c r="JZD842" s="399"/>
      <c r="JZE842" s="399"/>
      <c r="JZF842" s="399"/>
      <c r="JZG842" s="399"/>
      <c r="JZH842" s="399"/>
      <c r="JZI842" s="399"/>
      <c r="JZJ842" s="399"/>
      <c r="JZK842" s="399"/>
      <c r="JZL842" s="399"/>
      <c r="JZM842" s="399"/>
      <c r="JZN842" s="399"/>
      <c r="JZO842" s="399"/>
      <c r="JZP842" s="399"/>
      <c r="JZQ842" s="399"/>
      <c r="JZR842" s="399"/>
      <c r="JZS842" s="399"/>
      <c r="JZT842" s="399"/>
      <c r="JZU842" s="399"/>
      <c r="JZV842" s="399"/>
      <c r="JZW842" s="399"/>
      <c r="JZX842" s="399"/>
      <c r="JZY842" s="399"/>
      <c r="JZZ842" s="399"/>
      <c r="KAA842" s="399"/>
      <c r="KAB842" s="399"/>
      <c r="KAC842" s="399"/>
      <c r="KAD842" s="399"/>
      <c r="KAE842" s="399"/>
      <c r="KAF842" s="399"/>
      <c r="KAG842" s="399"/>
      <c r="KAH842" s="399"/>
      <c r="KAI842" s="399"/>
      <c r="KAJ842" s="399"/>
      <c r="KAK842" s="399"/>
      <c r="KAL842" s="399"/>
      <c r="KAM842" s="399"/>
      <c r="KAN842" s="399"/>
      <c r="KAO842" s="399"/>
      <c r="KAP842" s="399"/>
      <c r="KAQ842" s="399"/>
      <c r="KAR842" s="399"/>
      <c r="KAS842" s="399"/>
      <c r="KAT842" s="399"/>
      <c r="KAU842" s="399"/>
      <c r="KAV842" s="399"/>
      <c r="KAW842" s="399"/>
      <c r="KAX842" s="399"/>
      <c r="KAY842" s="399"/>
      <c r="KAZ842" s="399"/>
      <c r="KBA842" s="399"/>
      <c r="KBB842" s="399"/>
      <c r="KBC842" s="399"/>
      <c r="KBD842" s="399"/>
      <c r="KBE842" s="399"/>
      <c r="KBF842" s="399"/>
      <c r="KBG842" s="399"/>
      <c r="KBH842" s="399"/>
      <c r="KBI842" s="399"/>
      <c r="KBJ842" s="399"/>
      <c r="KBK842" s="399"/>
      <c r="KBL842" s="399"/>
      <c r="KBM842" s="399"/>
      <c r="KBN842" s="399"/>
      <c r="KBO842" s="399"/>
      <c r="KBP842" s="399"/>
      <c r="KBQ842" s="399"/>
      <c r="KBR842" s="399"/>
      <c r="KBS842" s="399"/>
      <c r="KBT842" s="399"/>
      <c r="KBU842" s="399"/>
      <c r="KBV842" s="399"/>
      <c r="KBW842" s="399"/>
      <c r="KBX842" s="399"/>
      <c r="KBY842" s="399"/>
      <c r="KBZ842" s="399"/>
      <c r="KCA842" s="399"/>
      <c r="KCB842" s="399"/>
      <c r="KCC842" s="399"/>
      <c r="KCD842" s="399"/>
      <c r="KCE842" s="399"/>
      <c r="KCF842" s="399"/>
      <c r="KCG842" s="399"/>
      <c r="KCH842" s="399"/>
      <c r="KCI842" s="399"/>
      <c r="KCJ842" s="399"/>
      <c r="KCK842" s="399"/>
      <c r="KCL842" s="399"/>
      <c r="KCM842" s="399"/>
      <c r="KCN842" s="399"/>
      <c r="KCO842" s="399"/>
      <c r="KCP842" s="399"/>
      <c r="KCQ842" s="399"/>
      <c r="KCR842" s="399"/>
      <c r="KCS842" s="399"/>
      <c r="KCT842" s="399"/>
      <c r="KCU842" s="399"/>
      <c r="KCV842" s="399"/>
      <c r="KCW842" s="399"/>
      <c r="KCX842" s="399"/>
      <c r="KCY842" s="399"/>
      <c r="KCZ842" s="399"/>
      <c r="KDA842" s="399"/>
      <c r="KDB842" s="399"/>
      <c r="KDC842" s="399"/>
      <c r="KDD842" s="399"/>
      <c r="KDE842" s="399"/>
      <c r="KDF842" s="399"/>
      <c r="KDG842" s="399"/>
      <c r="KDH842" s="399"/>
      <c r="KDI842" s="399"/>
      <c r="KDJ842" s="399"/>
      <c r="KDK842" s="399"/>
      <c r="KDL842" s="399"/>
      <c r="KDM842" s="399"/>
      <c r="KDN842" s="399"/>
      <c r="KDO842" s="399"/>
      <c r="KDP842" s="399"/>
      <c r="KDQ842" s="399"/>
      <c r="KDR842" s="399"/>
      <c r="KDS842" s="399"/>
      <c r="KDT842" s="399"/>
      <c r="KDU842" s="399"/>
      <c r="KDV842" s="399"/>
      <c r="KDW842" s="399"/>
      <c r="KDX842" s="399"/>
      <c r="KDY842" s="399"/>
      <c r="KDZ842" s="399"/>
      <c r="KEA842" s="399"/>
      <c r="KEB842" s="399"/>
      <c r="KEC842" s="399"/>
      <c r="KED842" s="399"/>
      <c r="KEE842" s="399"/>
      <c r="KEF842" s="399"/>
      <c r="KEG842" s="399"/>
      <c r="KEH842" s="399"/>
      <c r="KEI842" s="399"/>
      <c r="KEJ842" s="399"/>
      <c r="KEK842" s="399"/>
      <c r="KEL842" s="399"/>
      <c r="KEM842" s="399"/>
      <c r="KEN842" s="399"/>
      <c r="KEO842" s="399"/>
      <c r="KEP842" s="399"/>
      <c r="KEQ842" s="399"/>
      <c r="KER842" s="399"/>
      <c r="KES842" s="399"/>
      <c r="KET842" s="399"/>
      <c r="KEU842" s="399"/>
      <c r="KEV842" s="399"/>
      <c r="KEW842" s="399"/>
      <c r="KEX842" s="399"/>
      <c r="KEY842" s="399"/>
      <c r="KEZ842" s="399"/>
      <c r="KFA842" s="399"/>
      <c r="KFB842" s="399"/>
      <c r="KFC842" s="399"/>
      <c r="KFD842" s="399"/>
      <c r="KFE842" s="399"/>
      <c r="KFF842" s="399"/>
      <c r="KFG842" s="399"/>
      <c r="KFH842" s="399"/>
      <c r="KFI842" s="399"/>
      <c r="KFJ842" s="399"/>
      <c r="KFK842" s="399"/>
      <c r="KFL842" s="399"/>
      <c r="KFM842" s="399"/>
      <c r="KFN842" s="399"/>
      <c r="KFO842" s="399"/>
      <c r="KFP842" s="399"/>
      <c r="KFQ842" s="399"/>
      <c r="KFR842" s="399"/>
      <c r="KFS842" s="399"/>
      <c r="KFT842" s="399"/>
      <c r="KFU842" s="399"/>
      <c r="KFV842" s="399"/>
      <c r="KFW842" s="399"/>
      <c r="KFX842" s="399"/>
      <c r="KFY842" s="399"/>
      <c r="KFZ842" s="399"/>
      <c r="KGA842" s="399"/>
      <c r="KGB842" s="399"/>
      <c r="KGC842" s="399"/>
      <c r="KGD842" s="399"/>
      <c r="KGE842" s="399"/>
      <c r="KGF842" s="399"/>
      <c r="KGG842" s="399"/>
      <c r="KGH842" s="399"/>
      <c r="KGI842" s="399"/>
      <c r="KGJ842" s="399"/>
      <c r="KGK842" s="399"/>
      <c r="KGL842" s="399"/>
      <c r="KGM842" s="399"/>
      <c r="KGN842" s="399"/>
      <c r="KGO842" s="399"/>
      <c r="KGP842" s="399"/>
      <c r="KGQ842" s="399"/>
      <c r="KGR842" s="399"/>
      <c r="KGS842" s="399"/>
      <c r="KGT842" s="399"/>
      <c r="KGU842" s="399"/>
      <c r="KGV842" s="399"/>
      <c r="KGW842" s="399"/>
      <c r="KGX842" s="399"/>
      <c r="KGY842" s="399"/>
      <c r="KGZ842" s="399"/>
      <c r="KHA842" s="399"/>
      <c r="KHB842" s="399"/>
      <c r="KHC842" s="399"/>
      <c r="KHD842" s="399"/>
      <c r="KHE842" s="399"/>
      <c r="KHF842" s="399"/>
      <c r="KHG842" s="399"/>
      <c r="KHH842" s="399"/>
      <c r="KHI842" s="399"/>
      <c r="KHJ842" s="399"/>
      <c r="KHK842" s="399"/>
      <c r="KHL842" s="399"/>
      <c r="KHM842" s="399"/>
      <c r="KHN842" s="399"/>
      <c r="KHO842" s="399"/>
      <c r="KHP842" s="399"/>
      <c r="KHQ842" s="399"/>
      <c r="KHR842" s="399"/>
      <c r="KHS842" s="399"/>
      <c r="KHT842" s="399"/>
      <c r="KHU842" s="399"/>
      <c r="KHV842" s="399"/>
      <c r="KHW842" s="399"/>
      <c r="KHX842" s="399"/>
      <c r="KHY842" s="399"/>
      <c r="KHZ842" s="399"/>
      <c r="KIA842" s="399"/>
      <c r="KIB842" s="399"/>
      <c r="KIC842" s="399"/>
      <c r="KID842" s="399"/>
      <c r="KIE842" s="399"/>
      <c r="KIF842" s="399"/>
      <c r="KIG842" s="399"/>
      <c r="KIH842" s="399"/>
      <c r="KII842" s="399"/>
      <c r="KIJ842" s="399"/>
      <c r="KIK842" s="399"/>
      <c r="KIL842" s="399"/>
      <c r="KIM842" s="399"/>
      <c r="KIN842" s="399"/>
      <c r="KIO842" s="399"/>
      <c r="KIP842" s="399"/>
      <c r="KIQ842" s="399"/>
      <c r="KIR842" s="399"/>
      <c r="KIS842" s="399"/>
      <c r="KIT842" s="399"/>
      <c r="KIU842" s="399"/>
      <c r="KIV842" s="399"/>
      <c r="KIW842" s="399"/>
      <c r="KIX842" s="399"/>
      <c r="KIY842" s="399"/>
      <c r="KIZ842" s="399"/>
      <c r="KJA842" s="399"/>
      <c r="KJB842" s="399"/>
      <c r="KJC842" s="399"/>
      <c r="KJD842" s="399"/>
      <c r="KJE842" s="399"/>
      <c r="KJF842" s="399"/>
      <c r="KJG842" s="399"/>
      <c r="KJH842" s="399"/>
      <c r="KJI842" s="399"/>
      <c r="KJJ842" s="399"/>
      <c r="KJK842" s="399"/>
      <c r="KJL842" s="399"/>
      <c r="KJM842" s="399"/>
      <c r="KJN842" s="399"/>
      <c r="KJO842" s="399"/>
      <c r="KJP842" s="399"/>
      <c r="KJQ842" s="399"/>
      <c r="KJR842" s="399"/>
      <c r="KJS842" s="399"/>
      <c r="KJT842" s="399"/>
      <c r="KJU842" s="399"/>
      <c r="KJV842" s="399"/>
      <c r="KJW842" s="399"/>
      <c r="KJX842" s="399"/>
      <c r="KJY842" s="399"/>
      <c r="KJZ842" s="399"/>
      <c r="KKA842" s="399"/>
      <c r="KKB842" s="399"/>
      <c r="KKC842" s="399"/>
      <c r="KKD842" s="399"/>
      <c r="KKE842" s="399"/>
      <c r="KKF842" s="399"/>
      <c r="KKG842" s="399"/>
      <c r="KKH842" s="399"/>
      <c r="KKI842" s="399"/>
      <c r="KKJ842" s="399"/>
      <c r="KKK842" s="399"/>
      <c r="KKL842" s="399"/>
      <c r="KKM842" s="399"/>
      <c r="KKN842" s="399"/>
      <c r="KKO842" s="399"/>
      <c r="KKP842" s="399"/>
      <c r="KKQ842" s="399"/>
      <c r="KKR842" s="399"/>
      <c r="KKS842" s="399"/>
      <c r="KKT842" s="399"/>
      <c r="KKU842" s="399"/>
      <c r="KKV842" s="399"/>
      <c r="KKW842" s="399"/>
      <c r="KKX842" s="399"/>
      <c r="KKY842" s="399"/>
      <c r="KKZ842" s="399"/>
      <c r="KLA842" s="399"/>
      <c r="KLB842" s="399"/>
      <c r="KLC842" s="399"/>
      <c r="KLD842" s="399"/>
      <c r="KLE842" s="399"/>
      <c r="KLF842" s="399"/>
      <c r="KLG842" s="399"/>
      <c r="KLH842" s="399"/>
      <c r="KLI842" s="399"/>
      <c r="KLJ842" s="399"/>
      <c r="KLK842" s="399"/>
      <c r="KLL842" s="399"/>
      <c r="KLM842" s="399"/>
      <c r="KLN842" s="399"/>
      <c r="KLO842" s="399"/>
      <c r="KLP842" s="399"/>
      <c r="KLQ842" s="399"/>
      <c r="KLR842" s="399"/>
      <c r="KLS842" s="399"/>
      <c r="KLT842" s="399"/>
      <c r="KLU842" s="399"/>
      <c r="KLV842" s="399"/>
      <c r="KLW842" s="399"/>
      <c r="KLX842" s="399"/>
      <c r="KLY842" s="399"/>
      <c r="KLZ842" s="399"/>
      <c r="KMA842" s="399"/>
      <c r="KMB842" s="399"/>
      <c r="KMC842" s="399"/>
      <c r="KMD842" s="399"/>
      <c r="KME842" s="399"/>
      <c r="KMF842" s="399"/>
      <c r="KMG842" s="399"/>
      <c r="KMH842" s="399"/>
      <c r="KMI842" s="399"/>
      <c r="KMJ842" s="399"/>
      <c r="KMK842" s="399"/>
      <c r="KML842" s="399"/>
      <c r="KMM842" s="399"/>
      <c r="KMN842" s="399"/>
      <c r="KMO842" s="399"/>
      <c r="KMP842" s="399"/>
      <c r="KMQ842" s="399"/>
      <c r="KMR842" s="399"/>
      <c r="KMS842" s="399"/>
      <c r="KMT842" s="399"/>
      <c r="KMU842" s="399"/>
      <c r="KMV842" s="399"/>
      <c r="KMW842" s="399"/>
      <c r="KMX842" s="399"/>
      <c r="KMY842" s="399"/>
      <c r="KMZ842" s="399"/>
      <c r="KNA842" s="399"/>
      <c r="KNB842" s="399"/>
      <c r="KNC842" s="399"/>
      <c r="KND842" s="399"/>
      <c r="KNE842" s="399"/>
      <c r="KNF842" s="399"/>
      <c r="KNG842" s="399"/>
      <c r="KNH842" s="399"/>
      <c r="KNI842" s="399"/>
      <c r="KNJ842" s="399"/>
      <c r="KNK842" s="399"/>
      <c r="KNL842" s="399"/>
      <c r="KNM842" s="399"/>
      <c r="KNN842" s="399"/>
      <c r="KNO842" s="399"/>
      <c r="KNP842" s="399"/>
      <c r="KNQ842" s="399"/>
      <c r="KNR842" s="399"/>
      <c r="KNS842" s="399"/>
      <c r="KNT842" s="399"/>
      <c r="KNU842" s="399"/>
      <c r="KNV842" s="399"/>
      <c r="KNW842" s="399"/>
      <c r="KNX842" s="399"/>
      <c r="KNY842" s="399"/>
      <c r="KNZ842" s="399"/>
      <c r="KOA842" s="399"/>
      <c r="KOB842" s="399"/>
      <c r="KOC842" s="399"/>
      <c r="KOD842" s="399"/>
      <c r="KOE842" s="399"/>
      <c r="KOF842" s="399"/>
      <c r="KOG842" s="399"/>
      <c r="KOH842" s="399"/>
      <c r="KOI842" s="399"/>
      <c r="KOJ842" s="399"/>
      <c r="KOK842" s="399"/>
      <c r="KOL842" s="399"/>
      <c r="KOM842" s="399"/>
      <c r="KON842" s="399"/>
      <c r="KOO842" s="399"/>
      <c r="KOP842" s="399"/>
      <c r="KOQ842" s="399"/>
      <c r="KOR842" s="399"/>
      <c r="KOS842" s="399"/>
      <c r="KOT842" s="399"/>
      <c r="KOU842" s="399"/>
      <c r="KOV842" s="399"/>
      <c r="KOW842" s="399"/>
      <c r="KOX842" s="399"/>
      <c r="KOY842" s="399"/>
      <c r="KOZ842" s="399"/>
      <c r="KPA842" s="399"/>
      <c r="KPB842" s="399"/>
      <c r="KPC842" s="399"/>
      <c r="KPD842" s="399"/>
      <c r="KPE842" s="399"/>
      <c r="KPF842" s="399"/>
      <c r="KPG842" s="399"/>
      <c r="KPH842" s="399"/>
      <c r="KPI842" s="399"/>
      <c r="KPJ842" s="399"/>
      <c r="KPK842" s="399"/>
      <c r="KPL842" s="399"/>
      <c r="KPM842" s="399"/>
      <c r="KPN842" s="399"/>
      <c r="KPO842" s="399"/>
      <c r="KPP842" s="399"/>
      <c r="KPQ842" s="399"/>
      <c r="KPR842" s="399"/>
      <c r="KPS842" s="399"/>
      <c r="KPT842" s="399"/>
      <c r="KPU842" s="399"/>
      <c r="KPV842" s="399"/>
      <c r="KPW842" s="399"/>
      <c r="KPX842" s="399"/>
      <c r="KPY842" s="399"/>
      <c r="KPZ842" s="399"/>
      <c r="KQA842" s="399"/>
      <c r="KQB842" s="399"/>
      <c r="KQC842" s="399"/>
      <c r="KQD842" s="399"/>
      <c r="KQE842" s="399"/>
      <c r="KQF842" s="399"/>
      <c r="KQG842" s="399"/>
      <c r="KQH842" s="399"/>
      <c r="KQI842" s="399"/>
      <c r="KQJ842" s="399"/>
      <c r="KQK842" s="399"/>
      <c r="KQL842" s="399"/>
      <c r="KQM842" s="399"/>
      <c r="KQN842" s="399"/>
      <c r="KQO842" s="399"/>
      <c r="KQP842" s="399"/>
      <c r="KQQ842" s="399"/>
      <c r="KQR842" s="399"/>
      <c r="KQS842" s="399"/>
      <c r="KQT842" s="399"/>
      <c r="KQU842" s="399"/>
      <c r="KQV842" s="399"/>
      <c r="KQW842" s="399"/>
      <c r="KQX842" s="399"/>
      <c r="KQY842" s="399"/>
      <c r="KQZ842" s="399"/>
      <c r="KRA842" s="399"/>
      <c r="KRB842" s="399"/>
      <c r="KRC842" s="399"/>
      <c r="KRD842" s="399"/>
      <c r="KRE842" s="399"/>
      <c r="KRF842" s="399"/>
      <c r="KRG842" s="399"/>
      <c r="KRH842" s="399"/>
      <c r="KRI842" s="399"/>
      <c r="KRJ842" s="399"/>
      <c r="KRK842" s="399"/>
      <c r="KRL842" s="399"/>
      <c r="KRM842" s="399"/>
      <c r="KRN842" s="399"/>
      <c r="KRO842" s="399"/>
      <c r="KRP842" s="399"/>
      <c r="KRQ842" s="399"/>
      <c r="KRR842" s="399"/>
      <c r="KRS842" s="399"/>
      <c r="KRT842" s="399"/>
      <c r="KRU842" s="399"/>
      <c r="KRV842" s="399"/>
      <c r="KRW842" s="399"/>
      <c r="KRX842" s="399"/>
      <c r="KRY842" s="399"/>
      <c r="KRZ842" s="399"/>
      <c r="KSA842" s="399"/>
      <c r="KSB842" s="399"/>
      <c r="KSC842" s="399"/>
      <c r="KSD842" s="399"/>
      <c r="KSE842" s="399"/>
      <c r="KSF842" s="399"/>
      <c r="KSG842" s="399"/>
      <c r="KSH842" s="399"/>
      <c r="KSI842" s="399"/>
      <c r="KSJ842" s="399"/>
      <c r="KSK842" s="399"/>
      <c r="KSL842" s="399"/>
      <c r="KSM842" s="399"/>
      <c r="KSN842" s="399"/>
      <c r="KSO842" s="399"/>
      <c r="KSP842" s="399"/>
      <c r="KSQ842" s="399"/>
      <c r="KSR842" s="399"/>
      <c r="KSS842" s="399"/>
      <c r="KST842" s="399"/>
      <c r="KSU842" s="399"/>
      <c r="KSV842" s="399"/>
      <c r="KSW842" s="399"/>
      <c r="KSX842" s="399"/>
      <c r="KSY842" s="399"/>
      <c r="KSZ842" s="399"/>
      <c r="KTA842" s="399"/>
      <c r="KTB842" s="399"/>
      <c r="KTC842" s="399"/>
      <c r="KTD842" s="399"/>
      <c r="KTE842" s="399"/>
      <c r="KTF842" s="399"/>
      <c r="KTG842" s="399"/>
      <c r="KTH842" s="399"/>
      <c r="KTI842" s="399"/>
      <c r="KTJ842" s="399"/>
      <c r="KTK842" s="399"/>
      <c r="KTL842" s="399"/>
      <c r="KTM842" s="399"/>
      <c r="KTN842" s="399"/>
      <c r="KTO842" s="399"/>
      <c r="KTP842" s="399"/>
      <c r="KTQ842" s="399"/>
      <c r="KTR842" s="399"/>
      <c r="KTS842" s="399"/>
      <c r="KTT842" s="399"/>
      <c r="KTU842" s="399"/>
      <c r="KTV842" s="399"/>
      <c r="KTW842" s="399"/>
      <c r="KTX842" s="399"/>
      <c r="KTY842" s="399"/>
      <c r="KTZ842" s="399"/>
      <c r="KUA842" s="399"/>
      <c r="KUB842" s="399"/>
      <c r="KUC842" s="399"/>
      <c r="KUD842" s="399"/>
      <c r="KUE842" s="399"/>
      <c r="KUF842" s="399"/>
      <c r="KUG842" s="399"/>
      <c r="KUH842" s="399"/>
      <c r="KUI842" s="399"/>
      <c r="KUJ842" s="399"/>
      <c r="KUK842" s="399"/>
      <c r="KUL842" s="399"/>
      <c r="KUM842" s="399"/>
      <c r="KUN842" s="399"/>
      <c r="KUO842" s="399"/>
      <c r="KUP842" s="399"/>
      <c r="KUQ842" s="399"/>
      <c r="KUR842" s="399"/>
      <c r="KUS842" s="399"/>
      <c r="KUT842" s="399"/>
      <c r="KUU842" s="399"/>
      <c r="KUV842" s="399"/>
      <c r="KUW842" s="399"/>
      <c r="KUX842" s="399"/>
      <c r="KUY842" s="399"/>
      <c r="KUZ842" s="399"/>
      <c r="KVA842" s="399"/>
      <c r="KVB842" s="399"/>
      <c r="KVC842" s="399"/>
      <c r="KVD842" s="399"/>
      <c r="KVE842" s="399"/>
      <c r="KVF842" s="399"/>
      <c r="KVG842" s="399"/>
      <c r="KVH842" s="399"/>
      <c r="KVI842" s="399"/>
      <c r="KVJ842" s="399"/>
      <c r="KVK842" s="399"/>
      <c r="KVL842" s="399"/>
      <c r="KVM842" s="399"/>
      <c r="KVN842" s="399"/>
      <c r="KVO842" s="399"/>
      <c r="KVP842" s="399"/>
      <c r="KVQ842" s="399"/>
      <c r="KVR842" s="399"/>
      <c r="KVS842" s="399"/>
      <c r="KVT842" s="399"/>
      <c r="KVU842" s="399"/>
      <c r="KVV842" s="399"/>
      <c r="KVW842" s="399"/>
      <c r="KVX842" s="399"/>
      <c r="KVY842" s="399"/>
      <c r="KVZ842" s="399"/>
      <c r="KWA842" s="399"/>
      <c r="KWB842" s="399"/>
      <c r="KWC842" s="399"/>
      <c r="KWD842" s="399"/>
      <c r="KWE842" s="399"/>
      <c r="KWF842" s="399"/>
      <c r="KWG842" s="399"/>
      <c r="KWH842" s="399"/>
      <c r="KWI842" s="399"/>
      <c r="KWJ842" s="399"/>
      <c r="KWK842" s="399"/>
      <c r="KWL842" s="399"/>
      <c r="KWM842" s="399"/>
      <c r="KWN842" s="399"/>
      <c r="KWO842" s="399"/>
      <c r="KWP842" s="399"/>
      <c r="KWQ842" s="399"/>
      <c r="KWR842" s="399"/>
      <c r="KWS842" s="399"/>
      <c r="KWT842" s="399"/>
      <c r="KWU842" s="399"/>
      <c r="KWV842" s="399"/>
      <c r="KWW842" s="399"/>
      <c r="KWX842" s="399"/>
      <c r="KWY842" s="399"/>
      <c r="KWZ842" s="399"/>
      <c r="KXA842" s="399"/>
      <c r="KXB842" s="399"/>
      <c r="KXC842" s="399"/>
      <c r="KXD842" s="399"/>
      <c r="KXE842" s="399"/>
      <c r="KXF842" s="399"/>
      <c r="KXG842" s="399"/>
      <c r="KXH842" s="399"/>
      <c r="KXI842" s="399"/>
      <c r="KXJ842" s="399"/>
      <c r="KXK842" s="399"/>
      <c r="KXL842" s="399"/>
      <c r="KXM842" s="399"/>
      <c r="KXN842" s="399"/>
      <c r="KXO842" s="399"/>
      <c r="KXP842" s="399"/>
      <c r="KXQ842" s="399"/>
      <c r="KXR842" s="399"/>
      <c r="KXS842" s="399"/>
      <c r="KXT842" s="399"/>
      <c r="KXU842" s="399"/>
      <c r="KXV842" s="399"/>
      <c r="KXW842" s="399"/>
      <c r="KXX842" s="399"/>
      <c r="KXY842" s="399"/>
      <c r="KXZ842" s="399"/>
      <c r="KYA842" s="399"/>
      <c r="KYB842" s="399"/>
      <c r="KYC842" s="399"/>
      <c r="KYD842" s="399"/>
      <c r="KYE842" s="399"/>
      <c r="KYF842" s="399"/>
      <c r="KYG842" s="399"/>
      <c r="KYH842" s="399"/>
      <c r="KYI842" s="399"/>
      <c r="KYJ842" s="399"/>
      <c r="KYK842" s="399"/>
      <c r="KYL842" s="399"/>
      <c r="KYM842" s="399"/>
      <c r="KYN842" s="399"/>
      <c r="KYO842" s="399"/>
      <c r="KYP842" s="399"/>
      <c r="KYQ842" s="399"/>
      <c r="KYR842" s="399"/>
      <c r="KYS842" s="399"/>
      <c r="KYT842" s="399"/>
      <c r="KYU842" s="399"/>
      <c r="KYV842" s="399"/>
      <c r="KYW842" s="399"/>
      <c r="KYX842" s="399"/>
      <c r="KYY842" s="399"/>
      <c r="KYZ842" s="399"/>
      <c r="KZA842" s="399"/>
      <c r="KZB842" s="399"/>
      <c r="KZC842" s="399"/>
      <c r="KZD842" s="399"/>
      <c r="KZE842" s="399"/>
      <c r="KZF842" s="399"/>
      <c r="KZG842" s="399"/>
      <c r="KZH842" s="399"/>
      <c r="KZI842" s="399"/>
      <c r="KZJ842" s="399"/>
      <c r="KZK842" s="399"/>
      <c r="KZL842" s="399"/>
      <c r="KZM842" s="399"/>
      <c r="KZN842" s="399"/>
      <c r="KZO842" s="399"/>
      <c r="KZP842" s="399"/>
      <c r="KZQ842" s="399"/>
      <c r="KZR842" s="399"/>
      <c r="KZS842" s="399"/>
      <c r="KZT842" s="399"/>
      <c r="KZU842" s="399"/>
      <c r="KZV842" s="399"/>
      <c r="KZW842" s="399"/>
      <c r="KZX842" s="399"/>
      <c r="KZY842" s="399"/>
      <c r="KZZ842" s="399"/>
      <c r="LAA842" s="399"/>
      <c r="LAB842" s="399"/>
      <c r="LAC842" s="399"/>
      <c r="LAD842" s="399"/>
      <c r="LAE842" s="399"/>
      <c r="LAF842" s="399"/>
      <c r="LAG842" s="399"/>
      <c r="LAH842" s="399"/>
      <c r="LAI842" s="399"/>
      <c r="LAJ842" s="399"/>
      <c r="LAK842" s="399"/>
      <c r="LAL842" s="399"/>
      <c r="LAM842" s="399"/>
      <c r="LAN842" s="399"/>
      <c r="LAO842" s="399"/>
      <c r="LAP842" s="399"/>
      <c r="LAQ842" s="399"/>
      <c r="LAR842" s="399"/>
      <c r="LAS842" s="399"/>
      <c r="LAT842" s="399"/>
      <c r="LAU842" s="399"/>
      <c r="LAV842" s="399"/>
      <c r="LAW842" s="399"/>
      <c r="LAX842" s="399"/>
      <c r="LAY842" s="399"/>
      <c r="LAZ842" s="399"/>
      <c r="LBA842" s="399"/>
      <c r="LBB842" s="399"/>
      <c r="LBC842" s="399"/>
      <c r="LBD842" s="399"/>
      <c r="LBE842" s="399"/>
      <c r="LBF842" s="399"/>
      <c r="LBG842" s="399"/>
      <c r="LBH842" s="399"/>
      <c r="LBI842" s="399"/>
      <c r="LBJ842" s="399"/>
      <c r="LBK842" s="399"/>
      <c r="LBL842" s="399"/>
      <c r="LBM842" s="399"/>
      <c r="LBN842" s="399"/>
      <c r="LBO842" s="399"/>
      <c r="LBP842" s="399"/>
      <c r="LBQ842" s="399"/>
      <c r="LBR842" s="399"/>
      <c r="LBS842" s="399"/>
      <c r="LBT842" s="399"/>
      <c r="LBU842" s="399"/>
      <c r="LBV842" s="399"/>
      <c r="LBW842" s="399"/>
      <c r="LBX842" s="399"/>
      <c r="LBY842" s="399"/>
      <c r="LBZ842" s="399"/>
      <c r="LCA842" s="399"/>
      <c r="LCB842" s="399"/>
      <c r="LCC842" s="399"/>
      <c r="LCD842" s="399"/>
      <c r="LCE842" s="399"/>
      <c r="LCF842" s="399"/>
      <c r="LCG842" s="399"/>
      <c r="LCH842" s="399"/>
      <c r="LCI842" s="399"/>
      <c r="LCJ842" s="399"/>
      <c r="LCK842" s="399"/>
      <c r="LCL842" s="399"/>
      <c r="LCM842" s="399"/>
      <c r="LCN842" s="399"/>
      <c r="LCO842" s="399"/>
      <c r="LCP842" s="399"/>
      <c r="LCQ842" s="399"/>
      <c r="LCR842" s="399"/>
      <c r="LCS842" s="399"/>
      <c r="LCT842" s="399"/>
      <c r="LCU842" s="399"/>
      <c r="LCV842" s="399"/>
      <c r="LCW842" s="399"/>
      <c r="LCX842" s="399"/>
      <c r="LCY842" s="399"/>
      <c r="LCZ842" s="399"/>
      <c r="LDA842" s="399"/>
      <c r="LDB842" s="399"/>
      <c r="LDC842" s="399"/>
      <c r="LDD842" s="399"/>
      <c r="LDE842" s="399"/>
      <c r="LDF842" s="399"/>
      <c r="LDG842" s="399"/>
      <c r="LDH842" s="399"/>
      <c r="LDI842" s="399"/>
      <c r="LDJ842" s="399"/>
      <c r="LDK842" s="399"/>
      <c r="LDL842" s="399"/>
      <c r="LDM842" s="399"/>
      <c r="LDN842" s="399"/>
      <c r="LDO842" s="399"/>
      <c r="LDP842" s="399"/>
      <c r="LDQ842" s="399"/>
      <c r="LDR842" s="399"/>
      <c r="LDS842" s="399"/>
      <c r="LDT842" s="399"/>
      <c r="LDU842" s="399"/>
      <c r="LDV842" s="399"/>
      <c r="LDW842" s="399"/>
      <c r="LDX842" s="399"/>
      <c r="LDY842" s="399"/>
      <c r="LDZ842" s="399"/>
      <c r="LEA842" s="399"/>
      <c r="LEB842" s="399"/>
      <c r="LEC842" s="399"/>
      <c r="LED842" s="399"/>
      <c r="LEE842" s="399"/>
      <c r="LEF842" s="399"/>
      <c r="LEG842" s="399"/>
      <c r="LEH842" s="399"/>
      <c r="LEI842" s="399"/>
      <c r="LEJ842" s="399"/>
      <c r="LEK842" s="399"/>
      <c r="LEL842" s="399"/>
      <c r="LEM842" s="399"/>
      <c r="LEN842" s="399"/>
      <c r="LEO842" s="399"/>
      <c r="LEP842" s="399"/>
      <c r="LEQ842" s="399"/>
      <c r="LER842" s="399"/>
      <c r="LES842" s="399"/>
      <c r="LET842" s="399"/>
      <c r="LEU842" s="399"/>
      <c r="LEV842" s="399"/>
      <c r="LEW842" s="399"/>
      <c r="LEX842" s="399"/>
      <c r="LEY842" s="399"/>
      <c r="LEZ842" s="399"/>
      <c r="LFA842" s="399"/>
      <c r="LFB842" s="399"/>
      <c r="LFC842" s="399"/>
      <c r="LFD842" s="399"/>
      <c r="LFE842" s="399"/>
      <c r="LFF842" s="399"/>
      <c r="LFG842" s="399"/>
      <c r="LFH842" s="399"/>
      <c r="LFI842" s="399"/>
      <c r="LFJ842" s="399"/>
      <c r="LFK842" s="399"/>
      <c r="LFL842" s="399"/>
      <c r="LFM842" s="399"/>
      <c r="LFN842" s="399"/>
      <c r="LFO842" s="399"/>
      <c r="LFP842" s="399"/>
      <c r="LFQ842" s="399"/>
      <c r="LFR842" s="399"/>
      <c r="LFS842" s="399"/>
      <c r="LFT842" s="399"/>
      <c r="LFU842" s="399"/>
      <c r="LFV842" s="399"/>
      <c r="LFW842" s="399"/>
      <c r="LFX842" s="399"/>
      <c r="LFY842" s="399"/>
      <c r="LFZ842" s="399"/>
      <c r="LGA842" s="399"/>
      <c r="LGB842" s="399"/>
      <c r="LGC842" s="399"/>
      <c r="LGD842" s="399"/>
      <c r="LGE842" s="399"/>
      <c r="LGF842" s="399"/>
      <c r="LGG842" s="399"/>
      <c r="LGH842" s="399"/>
      <c r="LGI842" s="399"/>
      <c r="LGJ842" s="399"/>
      <c r="LGK842" s="399"/>
      <c r="LGL842" s="399"/>
      <c r="LGM842" s="399"/>
      <c r="LGN842" s="399"/>
      <c r="LGO842" s="399"/>
      <c r="LGP842" s="399"/>
      <c r="LGQ842" s="399"/>
      <c r="LGR842" s="399"/>
      <c r="LGS842" s="399"/>
      <c r="LGT842" s="399"/>
      <c r="LGU842" s="399"/>
      <c r="LGV842" s="399"/>
      <c r="LGW842" s="399"/>
      <c r="LGX842" s="399"/>
      <c r="LGY842" s="399"/>
      <c r="LGZ842" s="399"/>
      <c r="LHA842" s="399"/>
      <c r="LHB842" s="399"/>
      <c r="LHC842" s="399"/>
      <c r="LHD842" s="399"/>
      <c r="LHE842" s="399"/>
      <c r="LHF842" s="399"/>
      <c r="LHG842" s="399"/>
      <c r="LHH842" s="399"/>
      <c r="LHI842" s="399"/>
      <c r="LHJ842" s="399"/>
      <c r="LHK842" s="399"/>
      <c r="LHL842" s="399"/>
      <c r="LHM842" s="399"/>
      <c r="LHN842" s="399"/>
      <c r="LHO842" s="399"/>
      <c r="LHP842" s="399"/>
      <c r="LHQ842" s="399"/>
      <c r="LHR842" s="399"/>
      <c r="LHS842" s="399"/>
      <c r="LHT842" s="399"/>
      <c r="LHU842" s="399"/>
      <c r="LHV842" s="399"/>
      <c r="LHW842" s="399"/>
      <c r="LHX842" s="399"/>
      <c r="LHY842" s="399"/>
      <c r="LHZ842" s="399"/>
      <c r="LIA842" s="399"/>
      <c r="LIB842" s="399"/>
      <c r="LIC842" s="399"/>
      <c r="LID842" s="399"/>
      <c r="LIE842" s="399"/>
      <c r="LIF842" s="399"/>
      <c r="LIG842" s="399"/>
      <c r="LIH842" s="399"/>
      <c r="LII842" s="399"/>
      <c r="LIJ842" s="399"/>
      <c r="LIK842" s="399"/>
      <c r="LIL842" s="399"/>
      <c r="LIM842" s="399"/>
      <c r="LIN842" s="399"/>
      <c r="LIO842" s="399"/>
      <c r="LIP842" s="399"/>
      <c r="LIQ842" s="399"/>
      <c r="LIR842" s="399"/>
      <c r="LIS842" s="399"/>
      <c r="LIT842" s="399"/>
      <c r="LIU842" s="399"/>
      <c r="LIV842" s="399"/>
      <c r="LIW842" s="399"/>
      <c r="LIX842" s="399"/>
      <c r="LIY842" s="399"/>
      <c r="LIZ842" s="399"/>
      <c r="LJA842" s="399"/>
      <c r="LJB842" s="399"/>
      <c r="LJC842" s="399"/>
      <c r="LJD842" s="399"/>
      <c r="LJE842" s="399"/>
      <c r="LJF842" s="399"/>
      <c r="LJG842" s="399"/>
      <c r="LJH842" s="399"/>
      <c r="LJI842" s="399"/>
      <c r="LJJ842" s="399"/>
      <c r="LJK842" s="399"/>
      <c r="LJL842" s="399"/>
      <c r="LJM842" s="399"/>
      <c r="LJN842" s="399"/>
      <c r="LJO842" s="399"/>
      <c r="LJP842" s="399"/>
      <c r="LJQ842" s="399"/>
      <c r="LJR842" s="399"/>
      <c r="LJS842" s="399"/>
      <c r="LJT842" s="399"/>
      <c r="LJU842" s="399"/>
      <c r="LJV842" s="399"/>
      <c r="LJW842" s="399"/>
      <c r="LJX842" s="399"/>
      <c r="LJY842" s="399"/>
      <c r="LJZ842" s="399"/>
      <c r="LKA842" s="399"/>
      <c r="LKB842" s="399"/>
      <c r="LKC842" s="399"/>
      <c r="LKD842" s="399"/>
      <c r="LKE842" s="399"/>
      <c r="LKF842" s="399"/>
      <c r="LKG842" s="399"/>
      <c r="LKH842" s="399"/>
      <c r="LKI842" s="399"/>
      <c r="LKJ842" s="399"/>
      <c r="LKK842" s="399"/>
      <c r="LKL842" s="399"/>
      <c r="LKM842" s="399"/>
      <c r="LKN842" s="399"/>
      <c r="LKO842" s="399"/>
      <c r="LKP842" s="399"/>
      <c r="LKQ842" s="399"/>
      <c r="LKR842" s="399"/>
      <c r="LKS842" s="399"/>
      <c r="LKT842" s="399"/>
      <c r="LKU842" s="399"/>
      <c r="LKV842" s="399"/>
      <c r="LKW842" s="399"/>
      <c r="LKX842" s="399"/>
      <c r="LKY842" s="399"/>
      <c r="LKZ842" s="399"/>
      <c r="LLA842" s="399"/>
      <c r="LLB842" s="399"/>
      <c r="LLC842" s="399"/>
      <c r="LLD842" s="399"/>
      <c r="LLE842" s="399"/>
      <c r="LLF842" s="399"/>
      <c r="LLG842" s="399"/>
      <c r="LLH842" s="399"/>
      <c r="LLI842" s="399"/>
      <c r="LLJ842" s="399"/>
      <c r="LLK842" s="399"/>
      <c r="LLL842" s="399"/>
      <c r="LLM842" s="399"/>
      <c r="LLN842" s="399"/>
      <c r="LLO842" s="399"/>
      <c r="LLP842" s="399"/>
      <c r="LLQ842" s="399"/>
      <c r="LLR842" s="399"/>
      <c r="LLS842" s="399"/>
      <c r="LLT842" s="399"/>
      <c r="LLU842" s="399"/>
      <c r="LLV842" s="399"/>
      <c r="LLW842" s="399"/>
      <c r="LLX842" s="399"/>
      <c r="LLY842" s="399"/>
      <c r="LLZ842" s="399"/>
      <c r="LMA842" s="399"/>
      <c r="LMB842" s="399"/>
      <c r="LMC842" s="399"/>
      <c r="LMD842" s="399"/>
      <c r="LME842" s="399"/>
      <c r="LMF842" s="399"/>
      <c r="LMG842" s="399"/>
      <c r="LMH842" s="399"/>
      <c r="LMI842" s="399"/>
      <c r="LMJ842" s="399"/>
      <c r="LMK842" s="399"/>
      <c r="LML842" s="399"/>
      <c r="LMM842" s="399"/>
      <c r="LMN842" s="399"/>
      <c r="LMO842" s="399"/>
      <c r="LMP842" s="399"/>
      <c r="LMQ842" s="399"/>
      <c r="LMR842" s="399"/>
      <c r="LMS842" s="399"/>
      <c r="LMT842" s="399"/>
      <c r="LMU842" s="399"/>
      <c r="LMV842" s="399"/>
      <c r="LMW842" s="399"/>
      <c r="LMX842" s="399"/>
      <c r="LMY842" s="399"/>
      <c r="LMZ842" s="399"/>
      <c r="LNA842" s="399"/>
      <c r="LNB842" s="399"/>
      <c r="LNC842" s="399"/>
      <c r="LND842" s="399"/>
      <c r="LNE842" s="399"/>
      <c r="LNF842" s="399"/>
      <c r="LNG842" s="399"/>
      <c r="LNH842" s="399"/>
      <c r="LNI842" s="399"/>
      <c r="LNJ842" s="399"/>
      <c r="LNK842" s="399"/>
      <c r="LNL842" s="399"/>
      <c r="LNM842" s="399"/>
      <c r="LNN842" s="399"/>
      <c r="LNO842" s="399"/>
      <c r="LNP842" s="399"/>
      <c r="LNQ842" s="399"/>
      <c r="LNR842" s="399"/>
      <c r="LNS842" s="399"/>
      <c r="LNT842" s="399"/>
      <c r="LNU842" s="399"/>
      <c r="LNV842" s="399"/>
      <c r="LNW842" s="399"/>
      <c r="LNX842" s="399"/>
      <c r="LNY842" s="399"/>
      <c r="LNZ842" s="399"/>
      <c r="LOA842" s="399"/>
      <c r="LOB842" s="399"/>
      <c r="LOC842" s="399"/>
      <c r="LOD842" s="399"/>
      <c r="LOE842" s="399"/>
      <c r="LOF842" s="399"/>
      <c r="LOG842" s="399"/>
      <c r="LOH842" s="399"/>
      <c r="LOI842" s="399"/>
      <c r="LOJ842" s="399"/>
      <c r="LOK842" s="399"/>
      <c r="LOL842" s="399"/>
      <c r="LOM842" s="399"/>
      <c r="LON842" s="399"/>
      <c r="LOO842" s="399"/>
      <c r="LOP842" s="399"/>
      <c r="LOQ842" s="399"/>
      <c r="LOR842" s="399"/>
      <c r="LOS842" s="399"/>
      <c r="LOT842" s="399"/>
      <c r="LOU842" s="399"/>
      <c r="LOV842" s="399"/>
      <c r="LOW842" s="399"/>
      <c r="LOX842" s="399"/>
      <c r="LOY842" s="399"/>
      <c r="LOZ842" s="399"/>
      <c r="LPA842" s="399"/>
      <c r="LPB842" s="399"/>
      <c r="LPC842" s="399"/>
      <c r="LPD842" s="399"/>
      <c r="LPE842" s="399"/>
      <c r="LPF842" s="399"/>
      <c r="LPG842" s="399"/>
      <c r="LPH842" s="399"/>
      <c r="LPI842" s="399"/>
      <c r="LPJ842" s="399"/>
      <c r="LPK842" s="399"/>
      <c r="LPL842" s="399"/>
      <c r="LPM842" s="399"/>
      <c r="LPN842" s="399"/>
      <c r="LPO842" s="399"/>
      <c r="LPP842" s="399"/>
      <c r="LPQ842" s="399"/>
      <c r="LPR842" s="399"/>
      <c r="LPS842" s="399"/>
      <c r="LPT842" s="399"/>
      <c r="LPU842" s="399"/>
      <c r="LPV842" s="399"/>
      <c r="LPW842" s="399"/>
      <c r="LPX842" s="399"/>
      <c r="LPY842" s="399"/>
      <c r="LPZ842" s="399"/>
      <c r="LQA842" s="399"/>
      <c r="LQB842" s="399"/>
      <c r="LQC842" s="399"/>
      <c r="LQD842" s="399"/>
      <c r="LQE842" s="399"/>
      <c r="LQF842" s="399"/>
      <c r="LQG842" s="399"/>
      <c r="LQH842" s="399"/>
      <c r="LQI842" s="399"/>
      <c r="LQJ842" s="399"/>
      <c r="LQK842" s="399"/>
      <c r="LQL842" s="399"/>
      <c r="LQM842" s="399"/>
      <c r="LQN842" s="399"/>
      <c r="LQO842" s="399"/>
      <c r="LQP842" s="399"/>
      <c r="LQQ842" s="399"/>
      <c r="LQR842" s="399"/>
      <c r="LQS842" s="399"/>
      <c r="LQT842" s="399"/>
      <c r="LQU842" s="399"/>
      <c r="LQV842" s="399"/>
      <c r="LQW842" s="399"/>
      <c r="LQX842" s="399"/>
      <c r="LQY842" s="399"/>
      <c r="LQZ842" s="399"/>
      <c r="LRA842" s="399"/>
      <c r="LRB842" s="399"/>
      <c r="LRC842" s="399"/>
      <c r="LRD842" s="399"/>
      <c r="LRE842" s="399"/>
      <c r="LRF842" s="399"/>
      <c r="LRG842" s="399"/>
      <c r="LRH842" s="399"/>
      <c r="LRI842" s="399"/>
      <c r="LRJ842" s="399"/>
      <c r="LRK842" s="399"/>
      <c r="LRL842" s="399"/>
      <c r="LRM842" s="399"/>
      <c r="LRN842" s="399"/>
      <c r="LRO842" s="399"/>
      <c r="LRP842" s="399"/>
      <c r="LRQ842" s="399"/>
      <c r="LRR842" s="399"/>
      <c r="LRS842" s="399"/>
      <c r="LRT842" s="399"/>
      <c r="LRU842" s="399"/>
      <c r="LRV842" s="399"/>
      <c r="LRW842" s="399"/>
      <c r="LRX842" s="399"/>
      <c r="LRY842" s="399"/>
      <c r="LRZ842" s="399"/>
      <c r="LSA842" s="399"/>
      <c r="LSB842" s="399"/>
      <c r="LSC842" s="399"/>
      <c r="LSD842" s="399"/>
      <c r="LSE842" s="399"/>
      <c r="LSF842" s="399"/>
      <c r="LSG842" s="399"/>
      <c r="LSH842" s="399"/>
      <c r="LSI842" s="399"/>
      <c r="LSJ842" s="399"/>
      <c r="LSK842" s="399"/>
      <c r="LSL842" s="399"/>
      <c r="LSM842" s="399"/>
      <c r="LSN842" s="399"/>
      <c r="LSO842" s="399"/>
      <c r="LSP842" s="399"/>
      <c r="LSQ842" s="399"/>
      <c r="LSR842" s="399"/>
      <c r="LSS842" s="399"/>
      <c r="LST842" s="399"/>
      <c r="LSU842" s="399"/>
      <c r="LSV842" s="399"/>
      <c r="LSW842" s="399"/>
      <c r="LSX842" s="399"/>
      <c r="LSY842" s="399"/>
      <c r="LSZ842" s="399"/>
      <c r="LTA842" s="399"/>
      <c r="LTB842" s="399"/>
      <c r="LTC842" s="399"/>
      <c r="LTD842" s="399"/>
      <c r="LTE842" s="399"/>
      <c r="LTF842" s="399"/>
      <c r="LTG842" s="399"/>
      <c r="LTH842" s="399"/>
      <c r="LTI842" s="399"/>
      <c r="LTJ842" s="399"/>
      <c r="LTK842" s="399"/>
      <c r="LTL842" s="399"/>
      <c r="LTM842" s="399"/>
      <c r="LTN842" s="399"/>
      <c r="LTO842" s="399"/>
      <c r="LTP842" s="399"/>
      <c r="LTQ842" s="399"/>
      <c r="LTR842" s="399"/>
      <c r="LTS842" s="399"/>
      <c r="LTT842" s="399"/>
      <c r="LTU842" s="399"/>
      <c r="LTV842" s="399"/>
      <c r="LTW842" s="399"/>
      <c r="LTX842" s="399"/>
      <c r="LTY842" s="399"/>
      <c r="LTZ842" s="399"/>
      <c r="LUA842" s="399"/>
      <c r="LUB842" s="399"/>
      <c r="LUC842" s="399"/>
      <c r="LUD842" s="399"/>
      <c r="LUE842" s="399"/>
      <c r="LUF842" s="399"/>
      <c r="LUG842" s="399"/>
      <c r="LUH842" s="399"/>
      <c r="LUI842" s="399"/>
      <c r="LUJ842" s="399"/>
      <c r="LUK842" s="399"/>
      <c r="LUL842" s="399"/>
      <c r="LUM842" s="399"/>
      <c r="LUN842" s="399"/>
      <c r="LUO842" s="399"/>
      <c r="LUP842" s="399"/>
      <c r="LUQ842" s="399"/>
      <c r="LUR842" s="399"/>
      <c r="LUS842" s="399"/>
      <c r="LUT842" s="399"/>
      <c r="LUU842" s="399"/>
      <c r="LUV842" s="399"/>
      <c r="LUW842" s="399"/>
      <c r="LUX842" s="399"/>
      <c r="LUY842" s="399"/>
      <c r="LUZ842" s="399"/>
      <c r="LVA842" s="399"/>
      <c r="LVB842" s="399"/>
      <c r="LVC842" s="399"/>
      <c r="LVD842" s="399"/>
      <c r="LVE842" s="399"/>
      <c r="LVF842" s="399"/>
      <c r="LVG842" s="399"/>
      <c r="LVH842" s="399"/>
      <c r="LVI842" s="399"/>
      <c r="LVJ842" s="399"/>
      <c r="LVK842" s="399"/>
      <c r="LVL842" s="399"/>
      <c r="LVM842" s="399"/>
      <c r="LVN842" s="399"/>
      <c r="LVO842" s="399"/>
      <c r="LVP842" s="399"/>
      <c r="LVQ842" s="399"/>
      <c r="LVR842" s="399"/>
      <c r="LVS842" s="399"/>
      <c r="LVT842" s="399"/>
      <c r="LVU842" s="399"/>
      <c r="LVV842" s="399"/>
      <c r="LVW842" s="399"/>
      <c r="LVX842" s="399"/>
      <c r="LVY842" s="399"/>
      <c r="LVZ842" s="399"/>
      <c r="LWA842" s="399"/>
      <c r="LWB842" s="399"/>
      <c r="LWC842" s="399"/>
      <c r="LWD842" s="399"/>
      <c r="LWE842" s="399"/>
      <c r="LWF842" s="399"/>
      <c r="LWG842" s="399"/>
      <c r="LWH842" s="399"/>
      <c r="LWI842" s="399"/>
      <c r="LWJ842" s="399"/>
      <c r="LWK842" s="399"/>
      <c r="LWL842" s="399"/>
      <c r="LWM842" s="399"/>
      <c r="LWN842" s="399"/>
      <c r="LWO842" s="399"/>
      <c r="LWP842" s="399"/>
      <c r="LWQ842" s="399"/>
      <c r="LWR842" s="399"/>
      <c r="LWS842" s="399"/>
      <c r="LWT842" s="399"/>
      <c r="LWU842" s="399"/>
      <c r="LWV842" s="399"/>
      <c r="LWW842" s="399"/>
      <c r="LWX842" s="399"/>
      <c r="LWY842" s="399"/>
      <c r="LWZ842" s="399"/>
      <c r="LXA842" s="399"/>
      <c r="LXB842" s="399"/>
      <c r="LXC842" s="399"/>
      <c r="LXD842" s="399"/>
      <c r="LXE842" s="399"/>
      <c r="LXF842" s="399"/>
      <c r="LXG842" s="399"/>
      <c r="LXH842" s="399"/>
      <c r="LXI842" s="399"/>
      <c r="LXJ842" s="399"/>
      <c r="LXK842" s="399"/>
      <c r="LXL842" s="399"/>
      <c r="LXM842" s="399"/>
      <c r="LXN842" s="399"/>
      <c r="LXO842" s="399"/>
      <c r="LXP842" s="399"/>
      <c r="LXQ842" s="399"/>
      <c r="LXR842" s="399"/>
      <c r="LXS842" s="399"/>
      <c r="LXT842" s="399"/>
      <c r="LXU842" s="399"/>
      <c r="LXV842" s="399"/>
      <c r="LXW842" s="399"/>
      <c r="LXX842" s="399"/>
      <c r="LXY842" s="399"/>
      <c r="LXZ842" s="399"/>
      <c r="LYA842" s="399"/>
      <c r="LYB842" s="399"/>
      <c r="LYC842" s="399"/>
      <c r="LYD842" s="399"/>
      <c r="LYE842" s="399"/>
      <c r="LYF842" s="399"/>
      <c r="LYG842" s="399"/>
      <c r="LYH842" s="399"/>
      <c r="LYI842" s="399"/>
      <c r="LYJ842" s="399"/>
      <c r="LYK842" s="399"/>
      <c r="LYL842" s="399"/>
      <c r="LYM842" s="399"/>
      <c r="LYN842" s="399"/>
      <c r="LYO842" s="399"/>
      <c r="LYP842" s="399"/>
      <c r="LYQ842" s="399"/>
      <c r="LYR842" s="399"/>
      <c r="LYS842" s="399"/>
      <c r="LYT842" s="399"/>
      <c r="LYU842" s="399"/>
      <c r="LYV842" s="399"/>
      <c r="LYW842" s="399"/>
      <c r="LYX842" s="399"/>
      <c r="LYY842" s="399"/>
      <c r="LYZ842" s="399"/>
      <c r="LZA842" s="399"/>
      <c r="LZB842" s="399"/>
      <c r="LZC842" s="399"/>
      <c r="LZD842" s="399"/>
      <c r="LZE842" s="399"/>
      <c r="LZF842" s="399"/>
      <c r="LZG842" s="399"/>
      <c r="LZH842" s="399"/>
      <c r="LZI842" s="399"/>
      <c r="LZJ842" s="399"/>
      <c r="LZK842" s="399"/>
      <c r="LZL842" s="399"/>
      <c r="LZM842" s="399"/>
      <c r="LZN842" s="399"/>
      <c r="LZO842" s="399"/>
      <c r="LZP842" s="399"/>
      <c r="LZQ842" s="399"/>
      <c r="LZR842" s="399"/>
      <c r="LZS842" s="399"/>
      <c r="LZT842" s="399"/>
      <c r="LZU842" s="399"/>
      <c r="LZV842" s="399"/>
      <c r="LZW842" s="399"/>
      <c r="LZX842" s="399"/>
      <c r="LZY842" s="399"/>
      <c r="LZZ842" s="399"/>
      <c r="MAA842" s="399"/>
      <c r="MAB842" s="399"/>
      <c r="MAC842" s="399"/>
      <c r="MAD842" s="399"/>
      <c r="MAE842" s="399"/>
      <c r="MAF842" s="399"/>
      <c r="MAG842" s="399"/>
      <c r="MAH842" s="399"/>
      <c r="MAI842" s="399"/>
      <c r="MAJ842" s="399"/>
      <c r="MAK842" s="399"/>
      <c r="MAL842" s="399"/>
      <c r="MAM842" s="399"/>
      <c r="MAN842" s="399"/>
      <c r="MAO842" s="399"/>
      <c r="MAP842" s="399"/>
      <c r="MAQ842" s="399"/>
      <c r="MAR842" s="399"/>
      <c r="MAS842" s="399"/>
      <c r="MAT842" s="399"/>
      <c r="MAU842" s="399"/>
      <c r="MAV842" s="399"/>
      <c r="MAW842" s="399"/>
      <c r="MAX842" s="399"/>
      <c r="MAY842" s="399"/>
      <c r="MAZ842" s="399"/>
      <c r="MBA842" s="399"/>
      <c r="MBB842" s="399"/>
      <c r="MBC842" s="399"/>
      <c r="MBD842" s="399"/>
      <c r="MBE842" s="399"/>
      <c r="MBF842" s="399"/>
      <c r="MBG842" s="399"/>
      <c r="MBH842" s="399"/>
      <c r="MBI842" s="399"/>
      <c r="MBJ842" s="399"/>
      <c r="MBK842" s="399"/>
      <c r="MBL842" s="399"/>
      <c r="MBM842" s="399"/>
      <c r="MBN842" s="399"/>
      <c r="MBO842" s="399"/>
      <c r="MBP842" s="399"/>
      <c r="MBQ842" s="399"/>
      <c r="MBR842" s="399"/>
      <c r="MBS842" s="399"/>
      <c r="MBT842" s="399"/>
      <c r="MBU842" s="399"/>
      <c r="MBV842" s="399"/>
      <c r="MBW842" s="399"/>
      <c r="MBX842" s="399"/>
      <c r="MBY842" s="399"/>
      <c r="MBZ842" s="399"/>
      <c r="MCA842" s="399"/>
      <c r="MCB842" s="399"/>
      <c r="MCC842" s="399"/>
      <c r="MCD842" s="399"/>
      <c r="MCE842" s="399"/>
      <c r="MCF842" s="399"/>
      <c r="MCG842" s="399"/>
      <c r="MCH842" s="399"/>
      <c r="MCI842" s="399"/>
      <c r="MCJ842" s="399"/>
      <c r="MCK842" s="399"/>
      <c r="MCL842" s="399"/>
      <c r="MCM842" s="399"/>
      <c r="MCN842" s="399"/>
      <c r="MCO842" s="399"/>
      <c r="MCP842" s="399"/>
      <c r="MCQ842" s="399"/>
      <c r="MCR842" s="399"/>
      <c r="MCS842" s="399"/>
      <c r="MCT842" s="399"/>
      <c r="MCU842" s="399"/>
      <c r="MCV842" s="399"/>
      <c r="MCW842" s="399"/>
      <c r="MCX842" s="399"/>
      <c r="MCY842" s="399"/>
      <c r="MCZ842" s="399"/>
      <c r="MDA842" s="399"/>
      <c r="MDB842" s="399"/>
      <c r="MDC842" s="399"/>
      <c r="MDD842" s="399"/>
      <c r="MDE842" s="399"/>
      <c r="MDF842" s="399"/>
      <c r="MDG842" s="399"/>
      <c r="MDH842" s="399"/>
      <c r="MDI842" s="399"/>
      <c r="MDJ842" s="399"/>
      <c r="MDK842" s="399"/>
      <c r="MDL842" s="399"/>
      <c r="MDM842" s="399"/>
      <c r="MDN842" s="399"/>
      <c r="MDO842" s="399"/>
      <c r="MDP842" s="399"/>
      <c r="MDQ842" s="399"/>
      <c r="MDR842" s="399"/>
      <c r="MDS842" s="399"/>
      <c r="MDT842" s="399"/>
      <c r="MDU842" s="399"/>
      <c r="MDV842" s="399"/>
      <c r="MDW842" s="399"/>
      <c r="MDX842" s="399"/>
      <c r="MDY842" s="399"/>
      <c r="MDZ842" s="399"/>
      <c r="MEA842" s="399"/>
      <c r="MEB842" s="399"/>
      <c r="MEC842" s="399"/>
      <c r="MED842" s="399"/>
      <c r="MEE842" s="399"/>
      <c r="MEF842" s="399"/>
      <c r="MEG842" s="399"/>
      <c r="MEH842" s="399"/>
      <c r="MEI842" s="399"/>
      <c r="MEJ842" s="399"/>
      <c r="MEK842" s="399"/>
      <c r="MEL842" s="399"/>
      <c r="MEM842" s="399"/>
      <c r="MEN842" s="399"/>
      <c r="MEO842" s="399"/>
      <c r="MEP842" s="399"/>
      <c r="MEQ842" s="399"/>
      <c r="MER842" s="399"/>
      <c r="MES842" s="399"/>
      <c r="MET842" s="399"/>
      <c r="MEU842" s="399"/>
      <c r="MEV842" s="399"/>
      <c r="MEW842" s="399"/>
      <c r="MEX842" s="399"/>
      <c r="MEY842" s="399"/>
      <c r="MEZ842" s="399"/>
      <c r="MFA842" s="399"/>
      <c r="MFB842" s="399"/>
      <c r="MFC842" s="399"/>
      <c r="MFD842" s="399"/>
      <c r="MFE842" s="399"/>
      <c r="MFF842" s="399"/>
      <c r="MFG842" s="399"/>
      <c r="MFH842" s="399"/>
      <c r="MFI842" s="399"/>
      <c r="MFJ842" s="399"/>
      <c r="MFK842" s="399"/>
      <c r="MFL842" s="399"/>
      <c r="MFM842" s="399"/>
      <c r="MFN842" s="399"/>
      <c r="MFO842" s="399"/>
      <c r="MFP842" s="399"/>
      <c r="MFQ842" s="399"/>
      <c r="MFR842" s="399"/>
      <c r="MFS842" s="399"/>
      <c r="MFT842" s="399"/>
      <c r="MFU842" s="399"/>
      <c r="MFV842" s="399"/>
      <c r="MFW842" s="399"/>
      <c r="MFX842" s="399"/>
      <c r="MFY842" s="399"/>
      <c r="MFZ842" s="399"/>
      <c r="MGA842" s="399"/>
      <c r="MGB842" s="399"/>
      <c r="MGC842" s="399"/>
      <c r="MGD842" s="399"/>
      <c r="MGE842" s="399"/>
      <c r="MGF842" s="399"/>
      <c r="MGG842" s="399"/>
      <c r="MGH842" s="399"/>
      <c r="MGI842" s="399"/>
      <c r="MGJ842" s="399"/>
      <c r="MGK842" s="399"/>
      <c r="MGL842" s="399"/>
      <c r="MGM842" s="399"/>
      <c r="MGN842" s="399"/>
      <c r="MGO842" s="399"/>
      <c r="MGP842" s="399"/>
      <c r="MGQ842" s="399"/>
      <c r="MGR842" s="399"/>
      <c r="MGS842" s="399"/>
      <c r="MGT842" s="399"/>
      <c r="MGU842" s="399"/>
      <c r="MGV842" s="399"/>
      <c r="MGW842" s="399"/>
      <c r="MGX842" s="399"/>
      <c r="MGY842" s="399"/>
      <c r="MGZ842" s="399"/>
      <c r="MHA842" s="399"/>
      <c r="MHB842" s="399"/>
      <c r="MHC842" s="399"/>
      <c r="MHD842" s="399"/>
      <c r="MHE842" s="399"/>
      <c r="MHF842" s="399"/>
      <c r="MHG842" s="399"/>
      <c r="MHH842" s="399"/>
      <c r="MHI842" s="399"/>
      <c r="MHJ842" s="399"/>
      <c r="MHK842" s="399"/>
      <c r="MHL842" s="399"/>
      <c r="MHM842" s="399"/>
      <c r="MHN842" s="399"/>
      <c r="MHO842" s="399"/>
      <c r="MHP842" s="399"/>
      <c r="MHQ842" s="399"/>
      <c r="MHR842" s="399"/>
      <c r="MHS842" s="399"/>
      <c r="MHT842" s="399"/>
      <c r="MHU842" s="399"/>
      <c r="MHV842" s="399"/>
      <c r="MHW842" s="399"/>
      <c r="MHX842" s="399"/>
      <c r="MHY842" s="399"/>
      <c r="MHZ842" s="399"/>
      <c r="MIA842" s="399"/>
      <c r="MIB842" s="399"/>
      <c r="MIC842" s="399"/>
      <c r="MID842" s="399"/>
      <c r="MIE842" s="399"/>
      <c r="MIF842" s="399"/>
      <c r="MIG842" s="399"/>
      <c r="MIH842" s="399"/>
      <c r="MII842" s="399"/>
      <c r="MIJ842" s="399"/>
      <c r="MIK842" s="399"/>
      <c r="MIL842" s="399"/>
      <c r="MIM842" s="399"/>
      <c r="MIN842" s="399"/>
      <c r="MIO842" s="399"/>
      <c r="MIP842" s="399"/>
      <c r="MIQ842" s="399"/>
      <c r="MIR842" s="399"/>
      <c r="MIS842" s="399"/>
      <c r="MIT842" s="399"/>
      <c r="MIU842" s="399"/>
      <c r="MIV842" s="399"/>
      <c r="MIW842" s="399"/>
      <c r="MIX842" s="399"/>
      <c r="MIY842" s="399"/>
      <c r="MIZ842" s="399"/>
      <c r="MJA842" s="399"/>
      <c r="MJB842" s="399"/>
      <c r="MJC842" s="399"/>
      <c r="MJD842" s="399"/>
      <c r="MJE842" s="399"/>
      <c r="MJF842" s="399"/>
      <c r="MJG842" s="399"/>
      <c r="MJH842" s="399"/>
      <c r="MJI842" s="399"/>
      <c r="MJJ842" s="399"/>
      <c r="MJK842" s="399"/>
      <c r="MJL842" s="399"/>
      <c r="MJM842" s="399"/>
      <c r="MJN842" s="399"/>
      <c r="MJO842" s="399"/>
      <c r="MJP842" s="399"/>
      <c r="MJQ842" s="399"/>
      <c r="MJR842" s="399"/>
      <c r="MJS842" s="399"/>
      <c r="MJT842" s="399"/>
      <c r="MJU842" s="399"/>
      <c r="MJV842" s="399"/>
      <c r="MJW842" s="399"/>
      <c r="MJX842" s="399"/>
      <c r="MJY842" s="399"/>
      <c r="MJZ842" s="399"/>
      <c r="MKA842" s="399"/>
      <c r="MKB842" s="399"/>
      <c r="MKC842" s="399"/>
      <c r="MKD842" s="399"/>
      <c r="MKE842" s="399"/>
      <c r="MKF842" s="399"/>
      <c r="MKG842" s="399"/>
      <c r="MKH842" s="399"/>
      <c r="MKI842" s="399"/>
      <c r="MKJ842" s="399"/>
      <c r="MKK842" s="399"/>
      <c r="MKL842" s="399"/>
      <c r="MKM842" s="399"/>
      <c r="MKN842" s="399"/>
      <c r="MKO842" s="399"/>
      <c r="MKP842" s="399"/>
      <c r="MKQ842" s="399"/>
      <c r="MKR842" s="399"/>
      <c r="MKS842" s="399"/>
      <c r="MKT842" s="399"/>
      <c r="MKU842" s="399"/>
      <c r="MKV842" s="399"/>
      <c r="MKW842" s="399"/>
      <c r="MKX842" s="399"/>
      <c r="MKY842" s="399"/>
      <c r="MKZ842" s="399"/>
      <c r="MLA842" s="399"/>
      <c r="MLB842" s="399"/>
      <c r="MLC842" s="399"/>
      <c r="MLD842" s="399"/>
      <c r="MLE842" s="399"/>
      <c r="MLF842" s="399"/>
      <c r="MLG842" s="399"/>
      <c r="MLH842" s="399"/>
      <c r="MLI842" s="399"/>
      <c r="MLJ842" s="399"/>
      <c r="MLK842" s="399"/>
      <c r="MLL842" s="399"/>
      <c r="MLM842" s="399"/>
      <c r="MLN842" s="399"/>
      <c r="MLO842" s="399"/>
      <c r="MLP842" s="399"/>
      <c r="MLQ842" s="399"/>
      <c r="MLR842" s="399"/>
      <c r="MLS842" s="399"/>
      <c r="MLT842" s="399"/>
      <c r="MLU842" s="399"/>
      <c r="MLV842" s="399"/>
      <c r="MLW842" s="399"/>
      <c r="MLX842" s="399"/>
      <c r="MLY842" s="399"/>
      <c r="MLZ842" s="399"/>
      <c r="MMA842" s="399"/>
      <c r="MMB842" s="399"/>
      <c r="MMC842" s="399"/>
      <c r="MMD842" s="399"/>
      <c r="MME842" s="399"/>
      <c r="MMF842" s="399"/>
      <c r="MMG842" s="399"/>
      <c r="MMH842" s="399"/>
      <c r="MMI842" s="399"/>
      <c r="MMJ842" s="399"/>
      <c r="MMK842" s="399"/>
      <c r="MML842" s="399"/>
      <c r="MMM842" s="399"/>
      <c r="MMN842" s="399"/>
      <c r="MMO842" s="399"/>
      <c r="MMP842" s="399"/>
      <c r="MMQ842" s="399"/>
      <c r="MMR842" s="399"/>
      <c r="MMS842" s="399"/>
      <c r="MMT842" s="399"/>
      <c r="MMU842" s="399"/>
      <c r="MMV842" s="399"/>
      <c r="MMW842" s="399"/>
      <c r="MMX842" s="399"/>
      <c r="MMY842" s="399"/>
      <c r="MMZ842" s="399"/>
      <c r="MNA842" s="399"/>
      <c r="MNB842" s="399"/>
      <c r="MNC842" s="399"/>
      <c r="MND842" s="399"/>
      <c r="MNE842" s="399"/>
      <c r="MNF842" s="399"/>
      <c r="MNG842" s="399"/>
      <c r="MNH842" s="399"/>
      <c r="MNI842" s="399"/>
      <c r="MNJ842" s="399"/>
      <c r="MNK842" s="399"/>
      <c r="MNL842" s="399"/>
      <c r="MNM842" s="399"/>
      <c r="MNN842" s="399"/>
      <c r="MNO842" s="399"/>
      <c r="MNP842" s="399"/>
      <c r="MNQ842" s="399"/>
      <c r="MNR842" s="399"/>
      <c r="MNS842" s="399"/>
      <c r="MNT842" s="399"/>
      <c r="MNU842" s="399"/>
      <c r="MNV842" s="399"/>
      <c r="MNW842" s="399"/>
      <c r="MNX842" s="399"/>
      <c r="MNY842" s="399"/>
      <c r="MNZ842" s="399"/>
      <c r="MOA842" s="399"/>
      <c r="MOB842" s="399"/>
      <c r="MOC842" s="399"/>
      <c r="MOD842" s="399"/>
      <c r="MOE842" s="399"/>
      <c r="MOF842" s="399"/>
      <c r="MOG842" s="399"/>
      <c r="MOH842" s="399"/>
      <c r="MOI842" s="399"/>
      <c r="MOJ842" s="399"/>
      <c r="MOK842" s="399"/>
      <c r="MOL842" s="399"/>
      <c r="MOM842" s="399"/>
      <c r="MON842" s="399"/>
      <c r="MOO842" s="399"/>
      <c r="MOP842" s="399"/>
      <c r="MOQ842" s="399"/>
      <c r="MOR842" s="399"/>
      <c r="MOS842" s="399"/>
      <c r="MOT842" s="399"/>
      <c r="MOU842" s="399"/>
      <c r="MOV842" s="399"/>
      <c r="MOW842" s="399"/>
      <c r="MOX842" s="399"/>
      <c r="MOY842" s="399"/>
      <c r="MOZ842" s="399"/>
      <c r="MPA842" s="399"/>
      <c r="MPB842" s="399"/>
      <c r="MPC842" s="399"/>
      <c r="MPD842" s="399"/>
      <c r="MPE842" s="399"/>
      <c r="MPF842" s="399"/>
      <c r="MPG842" s="399"/>
      <c r="MPH842" s="399"/>
      <c r="MPI842" s="399"/>
      <c r="MPJ842" s="399"/>
      <c r="MPK842" s="399"/>
      <c r="MPL842" s="399"/>
      <c r="MPM842" s="399"/>
      <c r="MPN842" s="399"/>
      <c r="MPO842" s="399"/>
      <c r="MPP842" s="399"/>
      <c r="MPQ842" s="399"/>
      <c r="MPR842" s="399"/>
      <c r="MPS842" s="399"/>
      <c r="MPT842" s="399"/>
      <c r="MPU842" s="399"/>
      <c r="MPV842" s="399"/>
      <c r="MPW842" s="399"/>
      <c r="MPX842" s="399"/>
      <c r="MPY842" s="399"/>
      <c r="MPZ842" s="399"/>
      <c r="MQA842" s="399"/>
      <c r="MQB842" s="399"/>
      <c r="MQC842" s="399"/>
      <c r="MQD842" s="399"/>
      <c r="MQE842" s="399"/>
      <c r="MQF842" s="399"/>
      <c r="MQG842" s="399"/>
      <c r="MQH842" s="399"/>
      <c r="MQI842" s="399"/>
      <c r="MQJ842" s="399"/>
      <c r="MQK842" s="399"/>
      <c r="MQL842" s="399"/>
      <c r="MQM842" s="399"/>
      <c r="MQN842" s="399"/>
      <c r="MQO842" s="399"/>
      <c r="MQP842" s="399"/>
      <c r="MQQ842" s="399"/>
      <c r="MQR842" s="399"/>
      <c r="MQS842" s="399"/>
      <c r="MQT842" s="399"/>
      <c r="MQU842" s="399"/>
      <c r="MQV842" s="399"/>
      <c r="MQW842" s="399"/>
      <c r="MQX842" s="399"/>
      <c r="MQY842" s="399"/>
      <c r="MQZ842" s="399"/>
      <c r="MRA842" s="399"/>
      <c r="MRB842" s="399"/>
      <c r="MRC842" s="399"/>
      <c r="MRD842" s="399"/>
      <c r="MRE842" s="399"/>
      <c r="MRF842" s="399"/>
      <c r="MRG842" s="399"/>
      <c r="MRH842" s="399"/>
      <c r="MRI842" s="399"/>
      <c r="MRJ842" s="399"/>
      <c r="MRK842" s="399"/>
      <c r="MRL842" s="399"/>
      <c r="MRM842" s="399"/>
      <c r="MRN842" s="399"/>
      <c r="MRO842" s="399"/>
      <c r="MRP842" s="399"/>
      <c r="MRQ842" s="399"/>
      <c r="MRR842" s="399"/>
      <c r="MRS842" s="399"/>
      <c r="MRT842" s="399"/>
      <c r="MRU842" s="399"/>
      <c r="MRV842" s="399"/>
      <c r="MRW842" s="399"/>
      <c r="MRX842" s="399"/>
      <c r="MRY842" s="399"/>
      <c r="MRZ842" s="399"/>
      <c r="MSA842" s="399"/>
      <c r="MSB842" s="399"/>
      <c r="MSC842" s="399"/>
      <c r="MSD842" s="399"/>
      <c r="MSE842" s="399"/>
      <c r="MSF842" s="399"/>
      <c r="MSG842" s="399"/>
      <c r="MSH842" s="399"/>
      <c r="MSI842" s="399"/>
      <c r="MSJ842" s="399"/>
      <c r="MSK842" s="399"/>
      <c r="MSL842" s="399"/>
      <c r="MSM842" s="399"/>
      <c r="MSN842" s="399"/>
      <c r="MSO842" s="399"/>
      <c r="MSP842" s="399"/>
      <c r="MSQ842" s="399"/>
      <c r="MSR842" s="399"/>
      <c r="MSS842" s="399"/>
      <c r="MST842" s="399"/>
      <c r="MSU842" s="399"/>
      <c r="MSV842" s="399"/>
      <c r="MSW842" s="399"/>
      <c r="MSX842" s="399"/>
      <c r="MSY842" s="399"/>
      <c r="MSZ842" s="399"/>
      <c r="MTA842" s="399"/>
      <c r="MTB842" s="399"/>
      <c r="MTC842" s="399"/>
      <c r="MTD842" s="399"/>
      <c r="MTE842" s="399"/>
      <c r="MTF842" s="399"/>
      <c r="MTG842" s="399"/>
      <c r="MTH842" s="399"/>
      <c r="MTI842" s="399"/>
      <c r="MTJ842" s="399"/>
      <c r="MTK842" s="399"/>
      <c r="MTL842" s="399"/>
      <c r="MTM842" s="399"/>
      <c r="MTN842" s="399"/>
      <c r="MTO842" s="399"/>
      <c r="MTP842" s="399"/>
      <c r="MTQ842" s="399"/>
      <c r="MTR842" s="399"/>
      <c r="MTS842" s="399"/>
      <c r="MTT842" s="399"/>
      <c r="MTU842" s="399"/>
      <c r="MTV842" s="399"/>
      <c r="MTW842" s="399"/>
      <c r="MTX842" s="399"/>
      <c r="MTY842" s="399"/>
      <c r="MTZ842" s="399"/>
      <c r="MUA842" s="399"/>
      <c r="MUB842" s="399"/>
      <c r="MUC842" s="399"/>
      <c r="MUD842" s="399"/>
      <c r="MUE842" s="399"/>
      <c r="MUF842" s="399"/>
      <c r="MUG842" s="399"/>
      <c r="MUH842" s="399"/>
      <c r="MUI842" s="399"/>
      <c r="MUJ842" s="399"/>
      <c r="MUK842" s="399"/>
      <c r="MUL842" s="399"/>
      <c r="MUM842" s="399"/>
      <c r="MUN842" s="399"/>
      <c r="MUO842" s="399"/>
      <c r="MUP842" s="399"/>
      <c r="MUQ842" s="399"/>
      <c r="MUR842" s="399"/>
      <c r="MUS842" s="399"/>
      <c r="MUT842" s="399"/>
      <c r="MUU842" s="399"/>
      <c r="MUV842" s="399"/>
      <c r="MUW842" s="399"/>
      <c r="MUX842" s="399"/>
      <c r="MUY842" s="399"/>
      <c r="MUZ842" s="399"/>
      <c r="MVA842" s="399"/>
      <c r="MVB842" s="399"/>
      <c r="MVC842" s="399"/>
      <c r="MVD842" s="399"/>
      <c r="MVE842" s="399"/>
      <c r="MVF842" s="399"/>
      <c r="MVG842" s="399"/>
      <c r="MVH842" s="399"/>
      <c r="MVI842" s="399"/>
      <c r="MVJ842" s="399"/>
      <c r="MVK842" s="399"/>
      <c r="MVL842" s="399"/>
      <c r="MVM842" s="399"/>
      <c r="MVN842" s="399"/>
      <c r="MVO842" s="399"/>
      <c r="MVP842" s="399"/>
      <c r="MVQ842" s="399"/>
      <c r="MVR842" s="399"/>
      <c r="MVS842" s="399"/>
      <c r="MVT842" s="399"/>
      <c r="MVU842" s="399"/>
      <c r="MVV842" s="399"/>
      <c r="MVW842" s="399"/>
      <c r="MVX842" s="399"/>
      <c r="MVY842" s="399"/>
      <c r="MVZ842" s="399"/>
      <c r="MWA842" s="399"/>
      <c r="MWB842" s="399"/>
      <c r="MWC842" s="399"/>
      <c r="MWD842" s="399"/>
      <c r="MWE842" s="399"/>
      <c r="MWF842" s="399"/>
      <c r="MWG842" s="399"/>
      <c r="MWH842" s="399"/>
      <c r="MWI842" s="399"/>
      <c r="MWJ842" s="399"/>
      <c r="MWK842" s="399"/>
      <c r="MWL842" s="399"/>
      <c r="MWM842" s="399"/>
      <c r="MWN842" s="399"/>
      <c r="MWO842" s="399"/>
      <c r="MWP842" s="399"/>
      <c r="MWQ842" s="399"/>
      <c r="MWR842" s="399"/>
      <c r="MWS842" s="399"/>
      <c r="MWT842" s="399"/>
      <c r="MWU842" s="399"/>
      <c r="MWV842" s="399"/>
      <c r="MWW842" s="399"/>
      <c r="MWX842" s="399"/>
      <c r="MWY842" s="399"/>
      <c r="MWZ842" s="399"/>
      <c r="MXA842" s="399"/>
      <c r="MXB842" s="399"/>
      <c r="MXC842" s="399"/>
      <c r="MXD842" s="399"/>
      <c r="MXE842" s="399"/>
      <c r="MXF842" s="399"/>
      <c r="MXG842" s="399"/>
      <c r="MXH842" s="399"/>
      <c r="MXI842" s="399"/>
      <c r="MXJ842" s="399"/>
      <c r="MXK842" s="399"/>
      <c r="MXL842" s="399"/>
      <c r="MXM842" s="399"/>
      <c r="MXN842" s="399"/>
      <c r="MXO842" s="399"/>
      <c r="MXP842" s="399"/>
      <c r="MXQ842" s="399"/>
      <c r="MXR842" s="399"/>
      <c r="MXS842" s="399"/>
      <c r="MXT842" s="399"/>
      <c r="MXU842" s="399"/>
      <c r="MXV842" s="399"/>
      <c r="MXW842" s="399"/>
      <c r="MXX842" s="399"/>
      <c r="MXY842" s="399"/>
      <c r="MXZ842" s="399"/>
      <c r="MYA842" s="399"/>
      <c r="MYB842" s="399"/>
      <c r="MYC842" s="399"/>
      <c r="MYD842" s="399"/>
      <c r="MYE842" s="399"/>
      <c r="MYF842" s="399"/>
      <c r="MYG842" s="399"/>
      <c r="MYH842" s="399"/>
      <c r="MYI842" s="399"/>
      <c r="MYJ842" s="399"/>
      <c r="MYK842" s="399"/>
      <c r="MYL842" s="399"/>
      <c r="MYM842" s="399"/>
      <c r="MYN842" s="399"/>
      <c r="MYO842" s="399"/>
      <c r="MYP842" s="399"/>
      <c r="MYQ842" s="399"/>
      <c r="MYR842" s="399"/>
      <c r="MYS842" s="399"/>
      <c r="MYT842" s="399"/>
      <c r="MYU842" s="399"/>
      <c r="MYV842" s="399"/>
      <c r="MYW842" s="399"/>
      <c r="MYX842" s="399"/>
      <c r="MYY842" s="399"/>
      <c r="MYZ842" s="399"/>
      <c r="MZA842" s="399"/>
      <c r="MZB842" s="399"/>
      <c r="MZC842" s="399"/>
      <c r="MZD842" s="399"/>
      <c r="MZE842" s="399"/>
      <c r="MZF842" s="399"/>
      <c r="MZG842" s="399"/>
      <c r="MZH842" s="399"/>
      <c r="MZI842" s="399"/>
      <c r="MZJ842" s="399"/>
      <c r="MZK842" s="399"/>
      <c r="MZL842" s="399"/>
      <c r="MZM842" s="399"/>
      <c r="MZN842" s="399"/>
      <c r="MZO842" s="399"/>
      <c r="MZP842" s="399"/>
      <c r="MZQ842" s="399"/>
      <c r="MZR842" s="399"/>
      <c r="MZS842" s="399"/>
      <c r="MZT842" s="399"/>
      <c r="MZU842" s="399"/>
      <c r="MZV842" s="399"/>
      <c r="MZW842" s="399"/>
      <c r="MZX842" s="399"/>
      <c r="MZY842" s="399"/>
      <c r="MZZ842" s="399"/>
      <c r="NAA842" s="399"/>
      <c r="NAB842" s="399"/>
      <c r="NAC842" s="399"/>
      <c r="NAD842" s="399"/>
      <c r="NAE842" s="399"/>
      <c r="NAF842" s="399"/>
      <c r="NAG842" s="399"/>
      <c r="NAH842" s="399"/>
      <c r="NAI842" s="399"/>
      <c r="NAJ842" s="399"/>
      <c r="NAK842" s="399"/>
      <c r="NAL842" s="399"/>
      <c r="NAM842" s="399"/>
      <c r="NAN842" s="399"/>
      <c r="NAO842" s="399"/>
      <c r="NAP842" s="399"/>
      <c r="NAQ842" s="399"/>
      <c r="NAR842" s="399"/>
      <c r="NAS842" s="399"/>
      <c r="NAT842" s="399"/>
      <c r="NAU842" s="399"/>
      <c r="NAV842" s="399"/>
      <c r="NAW842" s="399"/>
      <c r="NAX842" s="399"/>
      <c r="NAY842" s="399"/>
      <c r="NAZ842" s="399"/>
      <c r="NBA842" s="399"/>
      <c r="NBB842" s="399"/>
      <c r="NBC842" s="399"/>
      <c r="NBD842" s="399"/>
      <c r="NBE842" s="399"/>
      <c r="NBF842" s="399"/>
      <c r="NBG842" s="399"/>
      <c r="NBH842" s="399"/>
      <c r="NBI842" s="399"/>
      <c r="NBJ842" s="399"/>
      <c r="NBK842" s="399"/>
      <c r="NBL842" s="399"/>
      <c r="NBM842" s="399"/>
      <c r="NBN842" s="399"/>
      <c r="NBO842" s="399"/>
      <c r="NBP842" s="399"/>
      <c r="NBQ842" s="399"/>
      <c r="NBR842" s="399"/>
      <c r="NBS842" s="399"/>
      <c r="NBT842" s="399"/>
      <c r="NBU842" s="399"/>
      <c r="NBV842" s="399"/>
      <c r="NBW842" s="399"/>
      <c r="NBX842" s="399"/>
      <c r="NBY842" s="399"/>
      <c r="NBZ842" s="399"/>
      <c r="NCA842" s="399"/>
      <c r="NCB842" s="399"/>
      <c r="NCC842" s="399"/>
      <c r="NCD842" s="399"/>
      <c r="NCE842" s="399"/>
      <c r="NCF842" s="399"/>
      <c r="NCG842" s="399"/>
      <c r="NCH842" s="399"/>
      <c r="NCI842" s="399"/>
      <c r="NCJ842" s="399"/>
      <c r="NCK842" s="399"/>
      <c r="NCL842" s="399"/>
      <c r="NCM842" s="399"/>
      <c r="NCN842" s="399"/>
      <c r="NCO842" s="399"/>
      <c r="NCP842" s="399"/>
      <c r="NCQ842" s="399"/>
      <c r="NCR842" s="399"/>
      <c r="NCS842" s="399"/>
      <c r="NCT842" s="399"/>
      <c r="NCU842" s="399"/>
      <c r="NCV842" s="399"/>
      <c r="NCW842" s="399"/>
      <c r="NCX842" s="399"/>
      <c r="NCY842" s="399"/>
      <c r="NCZ842" s="399"/>
      <c r="NDA842" s="399"/>
      <c r="NDB842" s="399"/>
      <c r="NDC842" s="399"/>
      <c r="NDD842" s="399"/>
      <c r="NDE842" s="399"/>
      <c r="NDF842" s="399"/>
      <c r="NDG842" s="399"/>
      <c r="NDH842" s="399"/>
      <c r="NDI842" s="399"/>
      <c r="NDJ842" s="399"/>
      <c r="NDK842" s="399"/>
      <c r="NDL842" s="399"/>
      <c r="NDM842" s="399"/>
      <c r="NDN842" s="399"/>
      <c r="NDO842" s="399"/>
      <c r="NDP842" s="399"/>
      <c r="NDQ842" s="399"/>
      <c r="NDR842" s="399"/>
      <c r="NDS842" s="399"/>
      <c r="NDT842" s="399"/>
      <c r="NDU842" s="399"/>
      <c r="NDV842" s="399"/>
      <c r="NDW842" s="399"/>
      <c r="NDX842" s="399"/>
      <c r="NDY842" s="399"/>
      <c r="NDZ842" s="399"/>
      <c r="NEA842" s="399"/>
      <c r="NEB842" s="399"/>
      <c r="NEC842" s="399"/>
      <c r="NED842" s="399"/>
      <c r="NEE842" s="399"/>
      <c r="NEF842" s="399"/>
      <c r="NEG842" s="399"/>
      <c r="NEH842" s="399"/>
      <c r="NEI842" s="399"/>
      <c r="NEJ842" s="399"/>
      <c r="NEK842" s="399"/>
      <c r="NEL842" s="399"/>
      <c r="NEM842" s="399"/>
      <c r="NEN842" s="399"/>
      <c r="NEO842" s="399"/>
      <c r="NEP842" s="399"/>
      <c r="NEQ842" s="399"/>
      <c r="NER842" s="399"/>
      <c r="NES842" s="399"/>
      <c r="NET842" s="399"/>
      <c r="NEU842" s="399"/>
      <c r="NEV842" s="399"/>
      <c r="NEW842" s="399"/>
      <c r="NEX842" s="399"/>
      <c r="NEY842" s="399"/>
      <c r="NEZ842" s="399"/>
      <c r="NFA842" s="399"/>
      <c r="NFB842" s="399"/>
      <c r="NFC842" s="399"/>
      <c r="NFD842" s="399"/>
      <c r="NFE842" s="399"/>
      <c r="NFF842" s="399"/>
      <c r="NFG842" s="399"/>
      <c r="NFH842" s="399"/>
      <c r="NFI842" s="399"/>
      <c r="NFJ842" s="399"/>
      <c r="NFK842" s="399"/>
      <c r="NFL842" s="399"/>
      <c r="NFM842" s="399"/>
      <c r="NFN842" s="399"/>
      <c r="NFO842" s="399"/>
      <c r="NFP842" s="399"/>
      <c r="NFQ842" s="399"/>
      <c r="NFR842" s="399"/>
      <c r="NFS842" s="399"/>
      <c r="NFT842" s="399"/>
      <c r="NFU842" s="399"/>
      <c r="NFV842" s="399"/>
      <c r="NFW842" s="399"/>
      <c r="NFX842" s="399"/>
      <c r="NFY842" s="399"/>
      <c r="NFZ842" s="399"/>
      <c r="NGA842" s="399"/>
      <c r="NGB842" s="399"/>
      <c r="NGC842" s="399"/>
      <c r="NGD842" s="399"/>
      <c r="NGE842" s="399"/>
      <c r="NGF842" s="399"/>
      <c r="NGG842" s="399"/>
      <c r="NGH842" s="399"/>
      <c r="NGI842" s="399"/>
      <c r="NGJ842" s="399"/>
      <c r="NGK842" s="399"/>
      <c r="NGL842" s="399"/>
      <c r="NGM842" s="399"/>
      <c r="NGN842" s="399"/>
      <c r="NGO842" s="399"/>
      <c r="NGP842" s="399"/>
      <c r="NGQ842" s="399"/>
      <c r="NGR842" s="399"/>
      <c r="NGS842" s="399"/>
      <c r="NGT842" s="399"/>
      <c r="NGU842" s="399"/>
      <c r="NGV842" s="399"/>
      <c r="NGW842" s="399"/>
      <c r="NGX842" s="399"/>
      <c r="NGY842" s="399"/>
      <c r="NGZ842" s="399"/>
      <c r="NHA842" s="399"/>
      <c r="NHB842" s="399"/>
      <c r="NHC842" s="399"/>
      <c r="NHD842" s="399"/>
      <c r="NHE842" s="399"/>
      <c r="NHF842" s="399"/>
      <c r="NHG842" s="399"/>
      <c r="NHH842" s="399"/>
      <c r="NHI842" s="399"/>
      <c r="NHJ842" s="399"/>
      <c r="NHK842" s="399"/>
      <c r="NHL842" s="399"/>
      <c r="NHM842" s="399"/>
      <c r="NHN842" s="399"/>
      <c r="NHO842" s="399"/>
      <c r="NHP842" s="399"/>
      <c r="NHQ842" s="399"/>
      <c r="NHR842" s="399"/>
      <c r="NHS842" s="399"/>
      <c r="NHT842" s="399"/>
      <c r="NHU842" s="399"/>
      <c r="NHV842" s="399"/>
      <c r="NHW842" s="399"/>
      <c r="NHX842" s="399"/>
      <c r="NHY842" s="399"/>
      <c r="NHZ842" s="399"/>
      <c r="NIA842" s="399"/>
      <c r="NIB842" s="399"/>
      <c r="NIC842" s="399"/>
      <c r="NID842" s="399"/>
      <c r="NIE842" s="399"/>
      <c r="NIF842" s="399"/>
      <c r="NIG842" s="399"/>
      <c r="NIH842" s="399"/>
      <c r="NII842" s="399"/>
      <c r="NIJ842" s="399"/>
      <c r="NIK842" s="399"/>
      <c r="NIL842" s="399"/>
      <c r="NIM842" s="399"/>
      <c r="NIN842" s="399"/>
      <c r="NIO842" s="399"/>
      <c r="NIP842" s="399"/>
      <c r="NIQ842" s="399"/>
      <c r="NIR842" s="399"/>
      <c r="NIS842" s="399"/>
      <c r="NIT842" s="399"/>
      <c r="NIU842" s="399"/>
      <c r="NIV842" s="399"/>
      <c r="NIW842" s="399"/>
      <c r="NIX842" s="399"/>
      <c r="NIY842" s="399"/>
      <c r="NIZ842" s="399"/>
      <c r="NJA842" s="399"/>
      <c r="NJB842" s="399"/>
      <c r="NJC842" s="399"/>
      <c r="NJD842" s="399"/>
      <c r="NJE842" s="399"/>
      <c r="NJF842" s="399"/>
      <c r="NJG842" s="399"/>
      <c r="NJH842" s="399"/>
      <c r="NJI842" s="399"/>
      <c r="NJJ842" s="399"/>
      <c r="NJK842" s="399"/>
      <c r="NJL842" s="399"/>
      <c r="NJM842" s="399"/>
      <c r="NJN842" s="399"/>
      <c r="NJO842" s="399"/>
      <c r="NJP842" s="399"/>
      <c r="NJQ842" s="399"/>
      <c r="NJR842" s="399"/>
      <c r="NJS842" s="399"/>
      <c r="NJT842" s="399"/>
      <c r="NJU842" s="399"/>
      <c r="NJV842" s="399"/>
      <c r="NJW842" s="399"/>
      <c r="NJX842" s="399"/>
      <c r="NJY842" s="399"/>
      <c r="NJZ842" s="399"/>
      <c r="NKA842" s="399"/>
      <c r="NKB842" s="399"/>
      <c r="NKC842" s="399"/>
      <c r="NKD842" s="399"/>
      <c r="NKE842" s="399"/>
      <c r="NKF842" s="399"/>
      <c r="NKG842" s="399"/>
      <c r="NKH842" s="399"/>
      <c r="NKI842" s="399"/>
      <c r="NKJ842" s="399"/>
      <c r="NKK842" s="399"/>
      <c r="NKL842" s="399"/>
      <c r="NKM842" s="399"/>
      <c r="NKN842" s="399"/>
      <c r="NKO842" s="399"/>
      <c r="NKP842" s="399"/>
      <c r="NKQ842" s="399"/>
      <c r="NKR842" s="399"/>
      <c r="NKS842" s="399"/>
      <c r="NKT842" s="399"/>
      <c r="NKU842" s="399"/>
      <c r="NKV842" s="399"/>
      <c r="NKW842" s="399"/>
      <c r="NKX842" s="399"/>
      <c r="NKY842" s="399"/>
      <c r="NKZ842" s="399"/>
      <c r="NLA842" s="399"/>
      <c r="NLB842" s="399"/>
      <c r="NLC842" s="399"/>
      <c r="NLD842" s="399"/>
      <c r="NLE842" s="399"/>
      <c r="NLF842" s="399"/>
      <c r="NLG842" s="399"/>
      <c r="NLH842" s="399"/>
      <c r="NLI842" s="399"/>
      <c r="NLJ842" s="399"/>
      <c r="NLK842" s="399"/>
      <c r="NLL842" s="399"/>
      <c r="NLM842" s="399"/>
      <c r="NLN842" s="399"/>
      <c r="NLO842" s="399"/>
      <c r="NLP842" s="399"/>
      <c r="NLQ842" s="399"/>
      <c r="NLR842" s="399"/>
      <c r="NLS842" s="399"/>
      <c r="NLT842" s="399"/>
      <c r="NLU842" s="399"/>
      <c r="NLV842" s="399"/>
      <c r="NLW842" s="399"/>
      <c r="NLX842" s="399"/>
      <c r="NLY842" s="399"/>
      <c r="NLZ842" s="399"/>
      <c r="NMA842" s="399"/>
      <c r="NMB842" s="399"/>
      <c r="NMC842" s="399"/>
      <c r="NMD842" s="399"/>
      <c r="NME842" s="399"/>
      <c r="NMF842" s="399"/>
      <c r="NMG842" s="399"/>
      <c r="NMH842" s="399"/>
      <c r="NMI842" s="399"/>
      <c r="NMJ842" s="399"/>
      <c r="NMK842" s="399"/>
      <c r="NML842" s="399"/>
      <c r="NMM842" s="399"/>
      <c r="NMN842" s="399"/>
      <c r="NMO842" s="399"/>
      <c r="NMP842" s="399"/>
      <c r="NMQ842" s="399"/>
      <c r="NMR842" s="399"/>
      <c r="NMS842" s="399"/>
      <c r="NMT842" s="399"/>
      <c r="NMU842" s="399"/>
      <c r="NMV842" s="399"/>
      <c r="NMW842" s="399"/>
      <c r="NMX842" s="399"/>
      <c r="NMY842" s="399"/>
      <c r="NMZ842" s="399"/>
      <c r="NNA842" s="399"/>
      <c r="NNB842" s="399"/>
      <c r="NNC842" s="399"/>
      <c r="NND842" s="399"/>
      <c r="NNE842" s="399"/>
      <c r="NNF842" s="399"/>
      <c r="NNG842" s="399"/>
      <c r="NNH842" s="399"/>
      <c r="NNI842" s="399"/>
      <c r="NNJ842" s="399"/>
      <c r="NNK842" s="399"/>
      <c r="NNL842" s="399"/>
      <c r="NNM842" s="399"/>
      <c r="NNN842" s="399"/>
      <c r="NNO842" s="399"/>
      <c r="NNP842" s="399"/>
      <c r="NNQ842" s="399"/>
      <c r="NNR842" s="399"/>
      <c r="NNS842" s="399"/>
      <c r="NNT842" s="399"/>
      <c r="NNU842" s="399"/>
      <c r="NNV842" s="399"/>
      <c r="NNW842" s="399"/>
      <c r="NNX842" s="399"/>
      <c r="NNY842" s="399"/>
      <c r="NNZ842" s="399"/>
      <c r="NOA842" s="399"/>
      <c r="NOB842" s="399"/>
      <c r="NOC842" s="399"/>
      <c r="NOD842" s="399"/>
      <c r="NOE842" s="399"/>
      <c r="NOF842" s="399"/>
      <c r="NOG842" s="399"/>
      <c r="NOH842" s="399"/>
      <c r="NOI842" s="399"/>
      <c r="NOJ842" s="399"/>
      <c r="NOK842" s="399"/>
      <c r="NOL842" s="399"/>
      <c r="NOM842" s="399"/>
      <c r="NON842" s="399"/>
      <c r="NOO842" s="399"/>
      <c r="NOP842" s="399"/>
      <c r="NOQ842" s="399"/>
      <c r="NOR842" s="399"/>
      <c r="NOS842" s="399"/>
      <c r="NOT842" s="399"/>
      <c r="NOU842" s="399"/>
      <c r="NOV842" s="399"/>
      <c r="NOW842" s="399"/>
      <c r="NOX842" s="399"/>
      <c r="NOY842" s="399"/>
      <c r="NOZ842" s="399"/>
      <c r="NPA842" s="399"/>
      <c r="NPB842" s="399"/>
      <c r="NPC842" s="399"/>
      <c r="NPD842" s="399"/>
      <c r="NPE842" s="399"/>
      <c r="NPF842" s="399"/>
      <c r="NPG842" s="399"/>
      <c r="NPH842" s="399"/>
      <c r="NPI842" s="399"/>
      <c r="NPJ842" s="399"/>
      <c r="NPK842" s="399"/>
      <c r="NPL842" s="399"/>
      <c r="NPM842" s="399"/>
      <c r="NPN842" s="399"/>
      <c r="NPO842" s="399"/>
      <c r="NPP842" s="399"/>
      <c r="NPQ842" s="399"/>
      <c r="NPR842" s="399"/>
      <c r="NPS842" s="399"/>
      <c r="NPT842" s="399"/>
      <c r="NPU842" s="399"/>
      <c r="NPV842" s="399"/>
      <c r="NPW842" s="399"/>
      <c r="NPX842" s="399"/>
      <c r="NPY842" s="399"/>
      <c r="NPZ842" s="399"/>
      <c r="NQA842" s="399"/>
      <c r="NQB842" s="399"/>
      <c r="NQC842" s="399"/>
      <c r="NQD842" s="399"/>
      <c r="NQE842" s="399"/>
      <c r="NQF842" s="399"/>
      <c r="NQG842" s="399"/>
      <c r="NQH842" s="399"/>
      <c r="NQI842" s="399"/>
      <c r="NQJ842" s="399"/>
      <c r="NQK842" s="399"/>
      <c r="NQL842" s="399"/>
      <c r="NQM842" s="399"/>
      <c r="NQN842" s="399"/>
      <c r="NQO842" s="399"/>
      <c r="NQP842" s="399"/>
      <c r="NQQ842" s="399"/>
      <c r="NQR842" s="399"/>
      <c r="NQS842" s="399"/>
      <c r="NQT842" s="399"/>
      <c r="NQU842" s="399"/>
      <c r="NQV842" s="399"/>
      <c r="NQW842" s="399"/>
      <c r="NQX842" s="399"/>
      <c r="NQY842" s="399"/>
      <c r="NQZ842" s="399"/>
      <c r="NRA842" s="399"/>
      <c r="NRB842" s="399"/>
      <c r="NRC842" s="399"/>
      <c r="NRD842" s="399"/>
      <c r="NRE842" s="399"/>
      <c r="NRF842" s="399"/>
      <c r="NRG842" s="399"/>
      <c r="NRH842" s="399"/>
      <c r="NRI842" s="399"/>
      <c r="NRJ842" s="399"/>
      <c r="NRK842" s="399"/>
      <c r="NRL842" s="399"/>
      <c r="NRM842" s="399"/>
      <c r="NRN842" s="399"/>
      <c r="NRO842" s="399"/>
      <c r="NRP842" s="399"/>
      <c r="NRQ842" s="399"/>
      <c r="NRR842" s="399"/>
      <c r="NRS842" s="399"/>
      <c r="NRT842" s="399"/>
      <c r="NRU842" s="399"/>
      <c r="NRV842" s="399"/>
      <c r="NRW842" s="399"/>
      <c r="NRX842" s="399"/>
      <c r="NRY842" s="399"/>
      <c r="NRZ842" s="399"/>
      <c r="NSA842" s="399"/>
      <c r="NSB842" s="399"/>
      <c r="NSC842" s="399"/>
      <c r="NSD842" s="399"/>
      <c r="NSE842" s="399"/>
      <c r="NSF842" s="399"/>
      <c r="NSG842" s="399"/>
      <c r="NSH842" s="399"/>
      <c r="NSI842" s="399"/>
      <c r="NSJ842" s="399"/>
      <c r="NSK842" s="399"/>
      <c r="NSL842" s="399"/>
      <c r="NSM842" s="399"/>
      <c r="NSN842" s="399"/>
      <c r="NSO842" s="399"/>
      <c r="NSP842" s="399"/>
      <c r="NSQ842" s="399"/>
      <c r="NSR842" s="399"/>
      <c r="NSS842" s="399"/>
      <c r="NST842" s="399"/>
      <c r="NSU842" s="399"/>
      <c r="NSV842" s="399"/>
      <c r="NSW842" s="399"/>
      <c r="NSX842" s="399"/>
      <c r="NSY842" s="399"/>
      <c r="NSZ842" s="399"/>
      <c r="NTA842" s="399"/>
      <c r="NTB842" s="399"/>
      <c r="NTC842" s="399"/>
      <c r="NTD842" s="399"/>
      <c r="NTE842" s="399"/>
      <c r="NTF842" s="399"/>
      <c r="NTG842" s="399"/>
      <c r="NTH842" s="399"/>
      <c r="NTI842" s="399"/>
      <c r="NTJ842" s="399"/>
      <c r="NTK842" s="399"/>
      <c r="NTL842" s="399"/>
      <c r="NTM842" s="399"/>
      <c r="NTN842" s="399"/>
      <c r="NTO842" s="399"/>
      <c r="NTP842" s="399"/>
      <c r="NTQ842" s="399"/>
      <c r="NTR842" s="399"/>
      <c r="NTS842" s="399"/>
      <c r="NTT842" s="399"/>
      <c r="NTU842" s="399"/>
      <c r="NTV842" s="399"/>
      <c r="NTW842" s="399"/>
      <c r="NTX842" s="399"/>
      <c r="NTY842" s="399"/>
      <c r="NTZ842" s="399"/>
      <c r="NUA842" s="399"/>
      <c r="NUB842" s="399"/>
      <c r="NUC842" s="399"/>
      <c r="NUD842" s="399"/>
      <c r="NUE842" s="399"/>
      <c r="NUF842" s="399"/>
      <c r="NUG842" s="399"/>
      <c r="NUH842" s="399"/>
      <c r="NUI842" s="399"/>
      <c r="NUJ842" s="399"/>
      <c r="NUK842" s="399"/>
      <c r="NUL842" s="399"/>
      <c r="NUM842" s="399"/>
      <c r="NUN842" s="399"/>
      <c r="NUO842" s="399"/>
      <c r="NUP842" s="399"/>
      <c r="NUQ842" s="399"/>
      <c r="NUR842" s="399"/>
      <c r="NUS842" s="399"/>
      <c r="NUT842" s="399"/>
      <c r="NUU842" s="399"/>
      <c r="NUV842" s="399"/>
      <c r="NUW842" s="399"/>
      <c r="NUX842" s="399"/>
      <c r="NUY842" s="399"/>
      <c r="NUZ842" s="399"/>
      <c r="NVA842" s="399"/>
      <c r="NVB842" s="399"/>
      <c r="NVC842" s="399"/>
      <c r="NVD842" s="399"/>
      <c r="NVE842" s="399"/>
      <c r="NVF842" s="399"/>
      <c r="NVG842" s="399"/>
      <c r="NVH842" s="399"/>
      <c r="NVI842" s="399"/>
      <c r="NVJ842" s="399"/>
      <c r="NVK842" s="399"/>
      <c r="NVL842" s="399"/>
      <c r="NVM842" s="399"/>
      <c r="NVN842" s="399"/>
      <c r="NVO842" s="399"/>
      <c r="NVP842" s="399"/>
      <c r="NVQ842" s="399"/>
      <c r="NVR842" s="399"/>
      <c r="NVS842" s="399"/>
      <c r="NVT842" s="399"/>
      <c r="NVU842" s="399"/>
      <c r="NVV842" s="399"/>
      <c r="NVW842" s="399"/>
      <c r="NVX842" s="399"/>
      <c r="NVY842" s="399"/>
      <c r="NVZ842" s="399"/>
      <c r="NWA842" s="399"/>
      <c r="NWB842" s="399"/>
      <c r="NWC842" s="399"/>
      <c r="NWD842" s="399"/>
      <c r="NWE842" s="399"/>
      <c r="NWF842" s="399"/>
      <c r="NWG842" s="399"/>
      <c r="NWH842" s="399"/>
      <c r="NWI842" s="399"/>
      <c r="NWJ842" s="399"/>
      <c r="NWK842" s="399"/>
      <c r="NWL842" s="399"/>
      <c r="NWM842" s="399"/>
      <c r="NWN842" s="399"/>
      <c r="NWO842" s="399"/>
      <c r="NWP842" s="399"/>
      <c r="NWQ842" s="399"/>
      <c r="NWR842" s="399"/>
      <c r="NWS842" s="399"/>
      <c r="NWT842" s="399"/>
      <c r="NWU842" s="399"/>
      <c r="NWV842" s="399"/>
      <c r="NWW842" s="399"/>
      <c r="NWX842" s="399"/>
      <c r="NWY842" s="399"/>
      <c r="NWZ842" s="399"/>
      <c r="NXA842" s="399"/>
      <c r="NXB842" s="399"/>
      <c r="NXC842" s="399"/>
      <c r="NXD842" s="399"/>
      <c r="NXE842" s="399"/>
      <c r="NXF842" s="399"/>
      <c r="NXG842" s="399"/>
      <c r="NXH842" s="399"/>
      <c r="NXI842" s="399"/>
      <c r="NXJ842" s="399"/>
      <c r="NXK842" s="399"/>
      <c r="NXL842" s="399"/>
      <c r="NXM842" s="399"/>
      <c r="NXN842" s="399"/>
      <c r="NXO842" s="399"/>
      <c r="NXP842" s="399"/>
      <c r="NXQ842" s="399"/>
      <c r="NXR842" s="399"/>
      <c r="NXS842" s="399"/>
      <c r="NXT842" s="399"/>
      <c r="NXU842" s="399"/>
      <c r="NXV842" s="399"/>
      <c r="NXW842" s="399"/>
      <c r="NXX842" s="399"/>
      <c r="NXY842" s="399"/>
      <c r="NXZ842" s="399"/>
      <c r="NYA842" s="399"/>
      <c r="NYB842" s="399"/>
      <c r="NYC842" s="399"/>
      <c r="NYD842" s="399"/>
      <c r="NYE842" s="399"/>
      <c r="NYF842" s="399"/>
      <c r="NYG842" s="399"/>
      <c r="NYH842" s="399"/>
      <c r="NYI842" s="399"/>
      <c r="NYJ842" s="399"/>
      <c r="NYK842" s="399"/>
      <c r="NYL842" s="399"/>
      <c r="NYM842" s="399"/>
      <c r="NYN842" s="399"/>
      <c r="NYO842" s="399"/>
      <c r="NYP842" s="399"/>
      <c r="NYQ842" s="399"/>
      <c r="NYR842" s="399"/>
      <c r="NYS842" s="399"/>
      <c r="NYT842" s="399"/>
      <c r="NYU842" s="399"/>
      <c r="NYV842" s="399"/>
      <c r="NYW842" s="399"/>
      <c r="NYX842" s="399"/>
      <c r="NYY842" s="399"/>
      <c r="NYZ842" s="399"/>
      <c r="NZA842" s="399"/>
      <c r="NZB842" s="399"/>
      <c r="NZC842" s="399"/>
      <c r="NZD842" s="399"/>
      <c r="NZE842" s="399"/>
      <c r="NZF842" s="399"/>
      <c r="NZG842" s="399"/>
      <c r="NZH842" s="399"/>
      <c r="NZI842" s="399"/>
      <c r="NZJ842" s="399"/>
      <c r="NZK842" s="399"/>
      <c r="NZL842" s="399"/>
      <c r="NZM842" s="399"/>
      <c r="NZN842" s="399"/>
      <c r="NZO842" s="399"/>
      <c r="NZP842" s="399"/>
      <c r="NZQ842" s="399"/>
      <c r="NZR842" s="399"/>
      <c r="NZS842" s="399"/>
      <c r="NZT842" s="399"/>
      <c r="NZU842" s="399"/>
      <c r="NZV842" s="399"/>
      <c r="NZW842" s="399"/>
      <c r="NZX842" s="399"/>
      <c r="NZY842" s="399"/>
      <c r="NZZ842" s="399"/>
      <c r="OAA842" s="399"/>
      <c r="OAB842" s="399"/>
      <c r="OAC842" s="399"/>
      <c r="OAD842" s="399"/>
      <c r="OAE842" s="399"/>
      <c r="OAF842" s="399"/>
      <c r="OAG842" s="399"/>
      <c r="OAH842" s="399"/>
      <c r="OAI842" s="399"/>
      <c r="OAJ842" s="399"/>
      <c r="OAK842" s="399"/>
      <c r="OAL842" s="399"/>
      <c r="OAM842" s="399"/>
      <c r="OAN842" s="399"/>
      <c r="OAO842" s="399"/>
      <c r="OAP842" s="399"/>
      <c r="OAQ842" s="399"/>
      <c r="OAR842" s="399"/>
      <c r="OAS842" s="399"/>
      <c r="OAT842" s="399"/>
      <c r="OAU842" s="399"/>
      <c r="OAV842" s="399"/>
      <c r="OAW842" s="399"/>
      <c r="OAX842" s="399"/>
      <c r="OAY842" s="399"/>
      <c r="OAZ842" s="399"/>
      <c r="OBA842" s="399"/>
      <c r="OBB842" s="399"/>
      <c r="OBC842" s="399"/>
      <c r="OBD842" s="399"/>
      <c r="OBE842" s="399"/>
      <c r="OBF842" s="399"/>
      <c r="OBG842" s="399"/>
      <c r="OBH842" s="399"/>
      <c r="OBI842" s="399"/>
      <c r="OBJ842" s="399"/>
      <c r="OBK842" s="399"/>
      <c r="OBL842" s="399"/>
      <c r="OBM842" s="399"/>
      <c r="OBN842" s="399"/>
      <c r="OBO842" s="399"/>
      <c r="OBP842" s="399"/>
      <c r="OBQ842" s="399"/>
      <c r="OBR842" s="399"/>
      <c r="OBS842" s="399"/>
      <c r="OBT842" s="399"/>
      <c r="OBU842" s="399"/>
      <c r="OBV842" s="399"/>
      <c r="OBW842" s="399"/>
      <c r="OBX842" s="399"/>
      <c r="OBY842" s="399"/>
      <c r="OBZ842" s="399"/>
      <c r="OCA842" s="399"/>
      <c r="OCB842" s="399"/>
      <c r="OCC842" s="399"/>
      <c r="OCD842" s="399"/>
      <c r="OCE842" s="399"/>
      <c r="OCF842" s="399"/>
      <c r="OCG842" s="399"/>
      <c r="OCH842" s="399"/>
      <c r="OCI842" s="399"/>
      <c r="OCJ842" s="399"/>
      <c r="OCK842" s="399"/>
      <c r="OCL842" s="399"/>
      <c r="OCM842" s="399"/>
      <c r="OCN842" s="399"/>
      <c r="OCO842" s="399"/>
      <c r="OCP842" s="399"/>
      <c r="OCQ842" s="399"/>
      <c r="OCR842" s="399"/>
      <c r="OCS842" s="399"/>
      <c r="OCT842" s="399"/>
      <c r="OCU842" s="399"/>
      <c r="OCV842" s="399"/>
      <c r="OCW842" s="399"/>
      <c r="OCX842" s="399"/>
      <c r="OCY842" s="399"/>
      <c r="OCZ842" s="399"/>
      <c r="ODA842" s="399"/>
      <c r="ODB842" s="399"/>
      <c r="ODC842" s="399"/>
      <c r="ODD842" s="399"/>
      <c r="ODE842" s="399"/>
      <c r="ODF842" s="399"/>
      <c r="ODG842" s="399"/>
      <c r="ODH842" s="399"/>
      <c r="ODI842" s="399"/>
      <c r="ODJ842" s="399"/>
      <c r="ODK842" s="399"/>
      <c r="ODL842" s="399"/>
      <c r="ODM842" s="399"/>
      <c r="ODN842" s="399"/>
      <c r="ODO842" s="399"/>
      <c r="ODP842" s="399"/>
      <c r="ODQ842" s="399"/>
      <c r="ODR842" s="399"/>
      <c r="ODS842" s="399"/>
      <c r="ODT842" s="399"/>
      <c r="ODU842" s="399"/>
      <c r="ODV842" s="399"/>
      <c r="ODW842" s="399"/>
      <c r="ODX842" s="399"/>
      <c r="ODY842" s="399"/>
      <c r="ODZ842" s="399"/>
      <c r="OEA842" s="399"/>
      <c r="OEB842" s="399"/>
      <c r="OEC842" s="399"/>
      <c r="OED842" s="399"/>
      <c r="OEE842" s="399"/>
      <c r="OEF842" s="399"/>
      <c r="OEG842" s="399"/>
      <c r="OEH842" s="399"/>
      <c r="OEI842" s="399"/>
      <c r="OEJ842" s="399"/>
      <c r="OEK842" s="399"/>
      <c r="OEL842" s="399"/>
      <c r="OEM842" s="399"/>
      <c r="OEN842" s="399"/>
      <c r="OEO842" s="399"/>
      <c r="OEP842" s="399"/>
      <c r="OEQ842" s="399"/>
      <c r="OER842" s="399"/>
      <c r="OES842" s="399"/>
      <c r="OET842" s="399"/>
      <c r="OEU842" s="399"/>
      <c r="OEV842" s="399"/>
      <c r="OEW842" s="399"/>
      <c r="OEX842" s="399"/>
      <c r="OEY842" s="399"/>
      <c r="OEZ842" s="399"/>
      <c r="OFA842" s="399"/>
      <c r="OFB842" s="399"/>
      <c r="OFC842" s="399"/>
      <c r="OFD842" s="399"/>
      <c r="OFE842" s="399"/>
      <c r="OFF842" s="399"/>
      <c r="OFG842" s="399"/>
      <c r="OFH842" s="399"/>
      <c r="OFI842" s="399"/>
      <c r="OFJ842" s="399"/>
      <c r="OFK842" s="399"/>
      <c r="OFL842" s="399"/>
      <c r="OFM842" s="399"/>
      <c r="OFN842" s="399"/>
      <c r="OFO842" s="399"/>
      <c r="OFP842" s="399"/>
      <c r="OFQ842" s="399"/>
      <c r="OFR842" s="399"/>
      <c r="OFS842" s="399"/>
      <c r="OFT842" s="399"/>
      <c r="OFU842" s="399"/>
      <c r="OFV842" s="399"/>
      <c r="OFW842" s="399"/>
      <c r="OFX842" s="399"/>
      <c r="OFY842" s="399"/>
      <c r="OFZ842" s="399"/>
      <c r="OGA842" s="399"/>
      <c r="OGB842" s="399"/>
      <c r="OGC842" s="399"/>
      <c r="OGD842" s="399"/>
      <c r="OGE842" s="399"/>
      <c r="OGF842" s="399"/>
      <c r="OGG842" s="399"/>
      <c r="OGH842" s="399"/>
      <c r="OGI842" s="399"/>
      <c r="OGJ842" s="399"/>
      <c r="OGK842" s="399"/>
      <c r="OGL842" s="399"/>
      <c r="OGM842" s="399"/>
      <c r="OGN842" s="399"/>
      <c r="OGO842" s="399"/>
      <c r="OGP842" s="399"/>
      <c r="OGQ842" s="399"/>
      <c r="OGR842" s="399"/>
      <c r="OGS842" s="399"/>
      <c r="OGT842" s="399"/>
      <c r="OGU842" s="399"/>
      <c r="OGV842" s="399"/>
      <c r="OGW842" s="399"/>
      <c r="OGX842" s="399"/>
      <c r="OGY842" s="399"/>
      <c r="OGZ842" s="399"/>
      <c r="OHA842" s="399"/>
      <c r="OHB842" s="399"/>
      <c r="OHC842" s="399"/>
      <c r="OHD842" s="399"/>
      <c r="OHE842" s="399"/>
      <c r="OHF842" s="399"/>
      <c r="OHG842" s="399"/>
      <c r="OHH842" s="399"/>
      <c r="OHI842" s="399"/>
      <c r="OHJ842" s="399"/>
      <c r="OHK842" s="399"/>
      <c r="OHL842" s="399"/>
      <c r="OHM842" s="399"/>
      <c r="OHN842" s="399"/>
      <c r="OHO842" s="399"/>
      <c r="OHP842" s="399"/>
      <c r="OHQ842" s="399"/>
      <c r="OHR842" s="399"/>
      <c r="OHS842" s="399"/>
      <c r="OHT842" s="399"/>
      <c r="OHU842" s="399"/>
      <c r="OHV842" s="399"/>
      <c r="OHW842" s="399"/>
      <c r="OHX842" s="399"/>
      <c r="OHY842" s="399"/>
      <c r="OHZ842" s="399"/>
      <c r="OIA842" s="399"/>
      <c r="OIB842" s="399"/>
      <c r="OIC842" s="399"/>
      <c r="OID842" s="399"/>
      <c r="OIE842" s="399"/>
      <c r="OIF842" s="399"/>
      <c r="OIG842" s="399"/>
      <c r="OIH842" s="399"/>
      <c r="OII842" s="399"/>
      <c r="OIJ842" s="399"/>
      <c r="OIK842" s="399"/>
      <c r="OIL842" s="399"/>
      <c r="OIM842" s="399"/>
      <c r="OIN842" s="399"/>
      <c r="OIO842" s="399"/>
      <c r="OIP842" s="399"/>
      <c r="OIQ842" s="399"/>
      <c r="OIR842" s="399"/>
      <c r="OIS842" s="399"/>
      <c r="OIT842" s="399"/>
      <c r="OIU842" s="399"/>
      <c r="OIV842" s="399"/>
      <c r="OIW842" s="399"/>
      <c r="OIX842" s="399"/>
      <c r="OIY842" s="399"/>
      <c r="OIZ842" s="399"/>
      <c r="OJA842" s="399"/>
      <c r="OJB842" s="399"/>
      <c r="OJC842" s="399"/>
      <c r="OJD842" s="399"/>
      <c r="OJE842" s="399"/>
      <c r="OJF842" s="399"/>
      <c r="OJG842" s="399"/>
      <c r="OJH842" s="399"/>
      <c r="OJI842" s="399"/>
      <c r="OJJ842" s="399"/>
      <c r="OJK842" s="399"/>
      <c r="OJL842" s="399"/>
      <c r="OJM842" s="399"/>
      <c r="OJN842" s="399"/>
      <c r="OJO842" s="399"/>
      <c r="OJP842" s="399"/>
      <c r="OJQ842" s="399"/>
      <c r="OJR842" s="399"/>
      <c r="OJS842" s="399"/>
      <c r="OJT842" s="399"/>
      <c r="OJU842" s="399"/>
      <c r="OJV842" s="399"/>
      <c r="OJW842" s="399"/>
      <c r="OJX842" s="399"/>
      <c r="OJY842" s="399"/>
      <c r="OJZ842" s="399"/>
      <c r="OKA842" s="399"/>
      <c r="OKB842" s="399"/>
      <c r="OKC842" s="399"/>
      <c r="OKD842" s="399"/>
      <c r="OKE842" s="399"/>
      <c r="OKF842" s="399"/>
      <c r="OKG842" s="399"/>
      <c r="OKH842" s="399"/>
      <c r="OKI842" s="399"/>
      <c r="OKJ842" s="399"/>
      <c r="OKK842" s="399"/>
      <c r="OKL842" s="399"/>
      <c r="OKM842" s="399"/>
      <c r="OKN842" s="399"/>
      <c r="OKO842" s="399"/>
      <c r="OKP842" s="399"/>
      <c r="OKQ842" s="399"/>
      <c r="OKR842" s="399"/>
      <c r="OKS842" s="399"/>
      <c r="OKT842" s="399"/>
      <c r="OKU842" s="399"/>
      <c r="OKV842" s="399"/>
      <c r="OKW842" s="399"/>
      <c r="OKX842" s="399"/>
      <c r="OKY842" s="399"/>
      <c r="OKZ842" s="399"/>
      <c r="OLA842" s="399"/>
      <c r="OLB842" s="399"/>
      <c r="OLC842" s="399"/>
      <c r="OLD842" s="399"/>
      <c r="OLE842" s="399"/>
      <c r="OLF842" s="399"/>
      <c r="OLG842" s="399"/>
      <c r="OLH842" s="399"/>
      <c r="OLI842" s="399"/>
      <c r="OLJ842" s="399"/>
      <c r="OLK842" s="399"/>
      <c r="OLL842" s="399"/>
      <c r="OLM842" s="399"/>
      <c r="OLN842" s="399"/>
      <c r="OLO842" s="399"/>
      <c r="OLP842" s="399"/>
      <c r="OLQ842" s="399"/>
      <c r="OLR842" s="399"/>
      <c r="OLS842" s="399"/>
      <c r="OLT842" s="399"/>
      <c r="OLU842" s="399"/>
      <c r="OLV842" s="399"/>
      <c r="OLW842" s="399"/>
      <c r="OLX842" s="399"/>
      <c r="OLY842" s="399"/>
      <c r="OLZ842" s="399"/>
      <c r="OMA842" s="399"/>
      <c r="OMB842" s="399"/>
      <c r="OMC842" s="399"/>
      <c r="OMD842" s="399"/>
      <c r="OME842" s="399"/>
      <c r="OMF842" s="399"/>
      <c r="OMG842" s="399"/>
      <c r="OMH842" s="399"/>
      <c r="OMI842" s="399"/>
      <c r="OMJ842" s="399"/>
      <c r="OMK842" s="399"/>
      <c r="OML842" s="399"/>
      <c r="OMM842" s="399"/>
      <c r="OMN842" s="399"/>
      <c r="OMO842" s="399"/>
      <c r="OMP842" s="399"/>
      <c r="OMQ842" s="399"/>
      <c r="OMR842" s="399"/>
      <c r="OMS842" s="399"/>
      <c r="OMT842" s="399"/>
      <c r="OMU842" s="399"/>
      <c r="OMV842" s="399"/>
      <c r="OMW842" s="399"/>
      <c r="OMX842" s="399"/>
      <c r="OMY842" s="399"/>
      <c r="OMZ842" s="399"/>
      <c r="ONA842" s="399"/>
      <c r="ONB842" s="399"/>
      <c r="ONC842" s="399"/>
      <c r="OND842" s="399"/>
      <c r="ONE842" s="399"/>
      <c r="ONF842" s="399"/>
      <c r="ONG842" s="399"/>
      <c r="ONH842" s="399"/>
      <c r="ONI842" s="399"/>
      <c r="ONJ842" s="399"/>
      <c r="ONK842" s="399"/>
      <c r="ONL842" s="399"/>
      <c r="ONM842" s="399"/>
      <c r="ONN842" s="399"/>
      <c r="ONO842" s="399"/>
      <c r="ONP842" s="399"/>
      <c r="ONQ842" s="399"/>
      <c r="ONR842" s="399"/>
      <c r="ONS842" s="399"/>
      <c r="ONT842" s="399"/>
      <c r="ONU842" s="399"/>
      <c r="ONV842" s="399"/>
      <c r="ONW842" s="399"/>
      <c r="ONX842" s="399"/>
      <c r="ONY842" s="399"/>
      <c r="ONZ842" s="399"/>
      <c r="OOA842" s="399"/>
      <c r="OOB842" s="399"/>
      <c r="OOC842" s="399"/>
      <c r="OOD842" s="399"/>
      <c r="OOE842" s="399"/>
      <c r="OOF842" s="399"/>
      <c r="OOG842" s="399"/>
      <c r="OOH842" s="399"/>
      <c r="OOI842" s="399"/>
      <c r="OOJ842" s="399"/>
      <c r="OOK842" s="399"/>
      <c r="OOL842" s="399"/>
      <c r="OOM842" s="399"/>
      <c r="OON842" s="399"/>
      <c r="OOO842" s="399"/>
      <c r="OOP842" s="399"/>
      <c r="OOQ842" s="399"/>
      <c r="OOR842" s="399"/>
      <c r="OOS842" s="399"/>
      <c r="OOT842" s="399"/>
      <c r="OOU842" s="399"/>
      <c r="OOV842" s="399"/>
      <c r="OOW842" s="399"/>
      <c r="OOX842" s="399"/>
      <c r="OOY842" s="399"/>
      <c r="OOZ842" s="399"/>
      <c r="OPA842" s="399"/>
      <c r="OPB842" s="399"/>
      <c r="OPC842" s="399"/>
      <c r="OPD842" s="399"/>
      <c r="OPE842" s="399"/>
      <c r="OPF842" s="399"/>
      <c r="OPG842" s="399"/>
      <c r="OPH842" s="399"/>
      <c r="OPI842" s="399"/>
      <c r="OPJ842" s="399"/>
      <c r="OPK842" s="399"/>
      <c r="OPL842" s="399"/>
      <c r="OPM842" s="399"/>
      <c r="OPN842" s="399"/>
      <c r="OPO842" s="399"/>
      <c r="OPP842" s="399"/>
      <c r="OPQ842" s="399"/>
      <c r="OPR842" s="399"/>
      <c r="OPS842" s="399"/>
      <c r="OPT842" s="399"/>
      <c r="OPU842" s="399"/>
      <c r="OPV842" s="399"/>
      <c r="OPW842" s="399"/>
      <c r="OPX842" s="399"/>
      <c r="OPY842" s="399"/>
      <c r="OPZ842" s="399"/>
      <c r="OQA842" s="399"/>
      <c r="OQB842" s="399"/>
      <c r="OQC842" s="399"/>
      <c r="OQD842" s="399"/>
      <c r="OQE842" s="399"/>
      <c r="OQF842" s="399"/>
      <c r="OQG842" s="399"/>
      <c r="OQH842" s="399"/>
      <c r="OQI842" s="399"/>
      <c r="OQJ842" s="399"/>
      <c r="OQK842" s="399"/>
      <c r="OQL842" s="399"/>
      <c r="OQM842" s="399"/>
      <c r="OQN842" s="399"/>
      <c r="OQO842" s="399"/>
      <c r="OQP842" s="399"/>
      <c r="OQQ842" s="399"/>
      <c r="OQR842" s="399"/>
      <c r="OQS842" s="399"/>
      <c r="OQT842" s="399"/>
      <c r="OQU842" s="399"/>
      <c r="OQV842" s="399"/>
      <c r="OQW842" s="399"/>
      <c r="OQX842" s="399"/>
      <c r="OQY842" s="399"/>
      <c r="OQZ842" s="399"/>
      <c r="ORA842" s="399"/>
      <c r="ORB842" s="399"/>
      <c r="ORC842" s="399"/>
      <c r="ORD842" s="399"/>
      <c r="ORE842" s="399"/>
      <c r="ORF842" s="399"/>
      <c r="ORG842" s="399"/>
      <c r="ORH842" s="399"/>
      <c r="ORI842" s="399"/>
      <c r="ORJ842" s="399"/>
      <c r="ORK842" s="399"/>
      <c r="ORL842" s="399"/>
      <c r="ORM842" s="399"/>
      <c r="ORN842" s="399"/>
      <c r="ORO842" s="399"/>
      <c r="ORP842" s="399"/>
      <c r="ORQ842" s="399"/>
      <c r="ORR842" s="399"/>
      <c r="ORS842" s="399"/>
      <c r="ORT842" s="399"/>
      <c r="ORU842" s="399"/>
      <c r="ORV842" s="399"/>
      <c r="ORW842" s="399"/>
      <c r="ORX842" s="399"/>
      <c r="ORY842" s="399"/>
      <c r="ORZ842" s="399"/>
      <c r="OSA842" s="399"/>
      <c r="OSB842" s="399"/>
      <c r="OSC842" s="399"/>
      <c r="OSD842" s="399"/>
      <c r="OSE842" s="399"/>
      <c r="OSF842" s="399"/>
      <c r="OSG842" s="399"/>
      <c r="OSH842" s="399"/>
      <c r="OSI842" s="399"/>
      <c r="OSJ842" s="399"/>
      <c r="OSK842" s="399"/>
      <c r="OSL842" s="399"/>
      <c r="OSM842" s="399"/>
      <c r="OSN842" s="399"/>
      <c r="OSO842" s="399"/>
      <c r="OSP842" s="399"/>
      <c r="OSQ842" s="399"/>
      <c r="OSR842" s="399"/>
      <c r="OSS842" s="399"/>
      <c r="OST842" s="399"/>
      <c r="OSU842" s="399"/>
      <c r="OSV842" s="399"/>
      <c r="OSW842" s="399"/>
      <c r="OSX842" s="399"/>
      <c r="OSY842" s="399"/>
      <c r="OSZ842" s="399"/>
      <c r="OTA842" s="399"/>
      <c r="OTB842" s="399"/>
      <c r="OTC842" s="399"/>
      <c r="OTD842" s="399"/>
      <c r="OTE842" s="399"/>
      <c r="OTF842" s="399"/>
      <c r="OTG842" s="399"/>
      <c r="OTH842" s="399"/>
      <c r="OTI842" s="399"/>
      <c r="OTJ842" s="399"/>
      <c r="OTK842" s="399"/>
      <c r="OTL842" s="399"/>
      <c r="OTM842" s="399"/>
      <c r="OTN842" s="399"/>
      <c r="OTO842" s="399"/>
      <c r="OTP842" s="399"/>
      <c r="OTQ842" s="399"/>
      <c r="OTR842" s="399"/>
      <c r="OTS842" s="399"/>
      <c r="OTT842" s="399"/>
      <c r="OTU842" s="399"/>
      <c r="OTV842" s="399"/>
      <c r="OTW842" s="399"/>
      <c r="OTX842" s="399"/>
      <c r="OTY842" s="399"/>
      <c r="OTZ842" s="399"/>
      <c r="OUA842" s="399"/>
      <c r="OUB842" s="399"/>
      <c r="OUC842" s="399"/>
      <c r="OUD842" s="399"/>
      <c r="OUE842" s="399"/>
      <c r="OUF842" s="399"/>
      <c r="OUG842" s="399"/>
      <c r="OUH842" s="399"/>
      <c r="OUI842" s="399"/>
      <c r="OUJ842" s="399"/>
      <c r="OUK842" s="399"/>
      <c r="OUL842" s="399"/>
      <c r="OUM842" s="399"/>
      <c r="OUN842" s="399"/>
      <c r="OUO842" s="399"/>
      <c r="OUP842" s="399"/>
      <c r="OUQ842" s="399"/>
      <c r="OUR842" s="399"/>
      <c r="OUS842" s="399"/>
      <c r="OUT842" s="399"/>
      <c r="OUU842" s="399"/>
      <c r="OUV842" s="399"/>
      <c r="OUW842" s="399"/>
      <c r="OUX842" s="399"/>
      <c r="OUY842" s="399"/>
      <c r="OUZ842" s="399"/>
      <c r="OVA842" s="399"/>
      <c r="OVB842" s="399"/>
      <c r="OVC842" s="399"/>
      <c r="OVD842" s="399"/>
      <c r="OVE842" s="399"/>
      <c r="OVF842" s="399"/>
      <c r="OVG842" s="399"/>
      <c r="OVH842" s="399"/>
      <c r="OVI842" s="399"/>
      <c r="OVJ842" s="399"/>
      <c r="OVK842" s="399"/>
      <c r="OVL842" s="399"/>
      <c r="OVM842" s="399"/>
      <c r="OVN842" s="399"/>
      <c r="OVO842" s="399"/>
      <c r="OVP842" s="399"/>
      <c r="OVQ842" s="399"/>
      <c r="OVR842" s="399"/>
      <c r="OVS842" s="399"/>
      <c r="OVT842" s="399"/>
      <c r="OVU842" s="399"/>
      <c r="OVV842" s="399"/>
      <c r="OVW842" s="399"/>
      <c r="OVX842" s="399"/>
      <c r="OVY842" s="399"/>
      <c r="OVZ842" s="399"/>
      <c r="OWA842" s="399"/>
      <c r="OWB842" s="399"/>
      <c r="OWC842" s="399"/>
      <c r="OWD842" s="399"/>
      <c r="OWE842" s="399"/>
      <c r="OWF842" s="399"/>
      <c r="OWG842" s="399"/>
      <c r="OWH842" s="399"/>
      <c r="OWI842" s="399"/>
      <c r="OWJ842" s="399"/>
      <c r="OWK842" s="399"/>
      <c r="OWL842" s="399"/>
      <c r="OWM842" s="399"/>
      <c r="OWN842" s="399"/>
      <c r="OWO842" s="399"/>
      <c r="OWP842" s="399"/>
      <c r="OWQ842" s="399"/>
      <c r="OWR842" s="399"/>
      <c r="OWS842" s="399"/>
      <c r="OWT842" s="399"/>
      <c r="OWU842" s="399"/>
      <c r="OWV842" s="399"/>
      <c r="OWW842" s="399"/>
      <c r="OWX842" s="399"/>
      <c r="OWY842" s="399"/>
      <c r="OWZ842" s="399"/>
      <c r="OXA842" s="399"/>
      <c r="OXB842" s="399"/>
      <c r="OXC842" s="399"/>
      <c r="OXD842" s="399"/>
      <c r="OXE842" s="399"/>
      <c r="OXF842" s="399"/>
      <c r="OXG842" s="399"/>
      <c r="OXH842" s="399"/>
      <c r="OXI842" s="399"/>
      <c r="OXJ842" s="399"/>
      <c r="OXK842" s="399"/>
      <c r="OXL842" s="399"/>
      <c r="OXM842" s="399"/>
      <c r="OXN842" s="399"/>
      <c r="OXO842" s="399"/>
      <c r="OXP842" s="399"/>
      <c r="OXQ842" s="399"/>
      <c r="OXR842" s="399"/>
      <c r="OXS842" s="399"/>
      <c r="OXT842" s="399"/>
      <c r="OXU842" s="399"/>
      <c r="OXV842" s="399"/>
      <c r="OXW842" s="399"/>
      <c r="OXX842" s="399"/>
      <c r="OXY842" s="399"/>
      <c r="OXZ842" s="399"/>
      <c r="OYA842" s="399"/>
      <c r="OYB842" s="399"/>
      <c r="OYC842" s="399"/>
      <c r="OYD842" s="399"/>
      <c r="OYE842" s="399"/>
      <c r="OYF842" s="399"/>
      <c r="OYG842" s="399"/>
      <c r="OYH842" s="399"/>
      <c r="OYI842" s="399"/>
      <c r="OYJ842" s="399"/>
      <c r="OYK842" s="399"/>
      <c r="OYL842" s="399"/>
      <c r="OYM842" s="399"/>
      <c r="OYN842" s="399"/>
      <c r="OYO842" s="399"/>
      <c r="OYP842" s="399"/>
      <c r="OYQ842" s="399"/>
      <c r="OYR842" s="399"/>
      <c r="OYS842" s="399"/>
      <c r="OYT842" s="399"/>
      <c r="OYU842" s="399"/>
      <c r="OYV842" s="399"/>
      <c r="OYW842" s="399"/>
      <c r="OYX842" s="399"/>
      <c r="OYY842" s="399"/>
      <c r="OYZ842" s="399"/>
      <c r="OZA842" s="399"/>
      <c r="OZB842" s="399"/>
      <c r="OZC842" s="399"/>
      <c r="OZD842" s="399"/>
      <c r="OZE842" s="399"/>
      <c r="OZF842" s="399"/>
      <c r="OZG842" s="399"/>
      <c r="OZH842" s="399"/>
      <c r="OZI842" s="399"/>
      <c r="OZJ842" s="399"/>
      <c r="OZK842" s="399"/>
      <c r="OZL842" s="399"/>
      <c r="OZM842" s="399"/>
      <c r="OZN842" s="399"/>
      <c r="OZO842" s="399"/>
      <c r="OZP842" s="399"/>
      <c r="OZQ842" s="399"/>
      <c r="OZR842" s="399"/>
      <c r="OZS842" s="399"/>
      <c r="OZT842" s="399"/>
      <c r="OZU842" s="399"/>
      <c r="OZV842" s="399"/>
      <c r="OZW842" s="399"/>
      <c r="OZX842" s="399"/>
      <c r="OZY842" s="399"/>
      <c r="OZZ842" s="399"/>
      <c r="PAA842" s="399"/>
      <c r="PAB842" s="399"/>
      <c r="PAC842" s="399"/>
      <c r="PAD842" s="399"/>
      <c r="PAE842" s="399"/>
      <c r="PAF842" s="399"/>
      <c r="PAG842" s="399"/>
      <c r="PAH842" s="399"/>
      <c r="PAI842" s="399"/>
      <c r="PAJ842" s="399"/>
      <c r="PAK842" s="399"/>
      <c r="PAL842" s="399"/>
      <c r="PAM842" s="399"/>
      <c r="PAN842" s="399"/>
      <c r="PAO842" s="399"/>
      <c r="PAP842" s="399"/>
      <c r="PAQ842" s="399"/>
      <c r="PAR842" s="399"/>
      <c r="PAS842" s="399"/>
      <c r="PAT842" s="399"/>
      <c r="PAU842" s="399"/>
      <c r="PAV842" s="399"/>
      <c r="PAW842" s="399"/>
      <c r="PAX842" s="399"/>
      <c r="PAY842" s="399"/>
      <c r="PAZ842" s="399"/>
      <c r="PBA842" s="399"/>
      <c r="PBB842" s="399"/>
      <c r="PBC842" s="399"/>
      <c r="PBD842" s="399"/>
      <c r="PBE842" s="399"/>
      <c r="PBF842" s="399"/>
      <c r="PBG842" s="399"/>
      <c r="PBH842" s="399"/>
      <c r="PBI842" s="399"/>
      <c r="PBJ842" s="399"/>
      <c r="PBK842" s="399"/>
      <c r="PBL842" s="399"/>
      <c r="PBM842" s="399"/>
      <c r="PBN842" s="399"/>
      <c r="PBO842" s="399"/>
      <c r="PBP842" s="399"/>
      <c r="PBQ842" s="399"/>
      <c r="PBR842" s="399"/>
      <c r="PBS842" s="399"/>
      <c r="PBT842" s="399"/>
      <c r="PBU842" s="399"/>
      <c r="PBV842" s="399"/>
      <c r="PBW842" s="399"/>
      <c r="PBX842" s="399"/>
      <c r="PBY842" s="399"/>
      <c r="PBZ842" s="399"/>
      <c r="PCA842" s="399"/>
      <c r="PCB842" s="399"/>
      <c r="PCC842" s="399"/>
      <c r="PCD842" s="399"/>
      <c r="PCE842" s="399"/>
      <c r="PCF842" s="399"/>
      <c r="PCG842" s="399"/>
      <c r="PCH842" s="399"/>
      <c r="PCI842" s="399"/>
      <c r="PCJ842" s="399"/>
      <c r="PCK842" s="399"/>
      <c r="PCL842" s="399"/>
      <c r="PCM842" s="399"/>
      <c r="PCN842" s="399"/>
      <c r="PCO842" s="399"/>
      <c r="PCP842" s="399"/>
      <c r="PCQ842" s="399"/>
      <c r="PCR842" s="399"/>
      <c r="PCS842" s="399"/>
      <c r="PCT842" s="399"/>
      <c r="PCU842" s="399"/>
      <c r="PCV842" s="399"/>
      <c r="PCW842" s="399"/>
      <c r="PCX842" s="399"/>
      <c r="PCY842" s="399"/>
      <c r="PCZ842" s="399"/>
      <c r="PDA842" s="399"/>
      <c r="PDB842" s="399"/>
      <c r="PDC842" s="399"/>
      <c r="PDD842" s="399"/>
      <c r="PDE842" s="399"/>
      <c r="PDF842" s="399"/>
      <c r="PDG842" s="399"/>
      <c r="PDH842" s="399"/>
      <c r="PDI842" s="399"/>
      <c r="PDJ842" s="399"/>
      <c r="PDK842" s="399"/>
      <c r="PDL842" s="399"/>
      <c r="PDM842" s="399"/>
      <c r="PDN842" s="399"/>
      <c r="PDO842" s="399"/>
      <c r="PDP842" s="399"/>
      <c r="PDQ842" s="399"/>
      <c r="PDR842" s="399"/>
      <c r="PDS842" s="399"/>
      <c r="PDT842" s="399"/>
      <c r="PDU842" s="399"/>
      <c r="PDV842" s="399"/>
      <c r="PDW842" s="399"/>
      <c r="PDX842" s="399"/>
      <c r="PDY842" s="399"/>
      <c r="PDZ842" s="399"/>
      <c r="PEA842" s="399"/>
      <c r="PEB842" s="399"/>
      <c r="PEC842" s="399"/>
      <c r="PED842" s="399"/>
      <c r="PEE842" s="399"/>
      <c r="PEF842" s="399"/>
      <c r="PEG842" s="399"/>
      <c r="PEH842" s="399"/>
      <c r="PEI842" s="399"/>
      <c r="PEJ842" s="399"/>
      <c r="PEK842" s="399"/>
      <c r="PEL842" s="399"/>
      <c r="PEM842" s="399"/>
      <c r="PEN842" s="399"/>
      <c r="PEO842" s="399"/>
      <c r="PEP842" s="399"/>
      <c r="PEQ842" s="399"/>
      <c r="PER842" s="399"/>
      <c r="PES842" s="399"/>
      <c r="PET842" s="399"/>
      <c r="PEU842" s="399"/>
      <c r="PEV842" s="399"/>
      <c r="PEW842" s="399"/>
      <c r="PEX842" s="399"/>
      <c r="PEY842" s="399"/>
      <c r="PEZ842" s="399"/>
      <c r="PFA842" s="399"/>
      <c r="PFB842" s="399"/>
      <c r="PFC842" s="399"/>
      <c r="PFD842" s="399"/>
      <c r="PFE842" s="399"/>
      <c r="PFF842" s="399"/>
      <c r="PFG842" s="399"/>
      <c r="PFH842" s="399"/>
      <c r="PFI842" s="399"/>
      <c r="PFJ842" s="399"/>
      <c r="PFK842" s="399"/>
      <c r="PFL842" s="399"/>
      <c r="PFM842" s="399"/>
      <c r="PFN842" s="399"/>
      <c r="PFO842" s="399"/>
      <c r="PFP842" s="399"/>
      <c r="PFQ842" s="399"/>
      <c r="PFR842" s="399"/>
      <c r="PFS842" s="399"/>
      <c r="PFT842" s="399"/>
      <c r="PFU842" s="399"/>
      <c r="PFV842" s="399"/>
      <c r="PFW842" s="399"/>
      <c r="PFX842" s="399"/>
      <c r="PFY842" s="399"/>
      <c r="PFZ842" s="399"/>
      <c r="PGA842" s="399"/>
      <c r="PGB842" s="399"/>
      <c r="PGC842" s="399"/>
      <c r="PGD842" s="399"/>
      <c r="PGE842" s="399"/>
      <c r="PGF842" s="399"/>
      <c r="PGG842" s="399"/>
      <c r="PGH842" s="399"/>
      <c r="PGI842" s="399"/>
      <c r="PGJ842" s="399"/>
      <c r="PGK842" s="399"/>
      <c r="PGL842" s="399"/>
      <c r="PGM842" s="399"/>
      <c r="PGN842" s="399"/>
      <c r="PGO842" s="399"/>
      <c r="PGP842" s="399"/>
      <c r="PGQ842" s="399"/>
      <c r="PGR842" s="399"/>
      <c r="PGS842" s="399"/>
      <c r="PGT842" s="399"/>
      <c r="PGU842" s="399"/>
      <c r="PGV842" s="399"/>
      <c r="PGW842" s="399"/>
      <c r="PGX842" s="399"/>
      <c r="PGY842" s="399"/>
      <c r="PGZ842" s="399"/>
      <c r="PHA842" s="399"/>
      <c r="PHB842" s="399"/>
      <c r="PHC842" s="399"/>
      <c r="PHD842" s="399"/>
      <c r="PHE842" s="399"/>
      <c r="PHF842" s="399"/>
      <c r="PHG842" s="399"/>
      <c r="PHH842" s="399"/>
      <c r="PHI842" s="399"/>
      <c r="PHJ842" s="399"/>
      <c r="PHK842" s="399"/>
      <c r="PHL842" s="399"/>
      <c r="PHM842" s="399"/>
      <c r="PHN842" s="399"/>
      <c r="PHO842" s="399"/>
      <c r="PHP842" s="399"/>
      <c r="PHQ842" s="399"/>
      <c r="PHR842" s="399"/>
      <c r="PHS842" s="399"/>
      <c r="PHT842" s="399"/>
      <c r="PHU842" s="399"/>
      <c r="PHV842" s="399"/>
      <c r="PHW842" s="399"/>
      <c r="PHX842" s="399"/>
      <c r="PHY842" s="399"/>
      <c r="PHZ842" s="399"/>
      <c r="PIA842" s="399"/>
      <c r="PIB842" s="399"/>
      <c r="PIC842" s="399"/>
      <c r="PID842" s="399"/>
      <c r="PIE842" s="399"/>
      <c r="PIF842" s="399"/>
      <c r="PIG842" s="399"/>
      <c r="PIH842" s="399"/>
      <c r="PII842" s="399"/>
      <c r="PIJ842" s="399"/>
      <c r="PIK842" s="399"/>
      <c r="PIL842" s="399"/>
      <c r="PIM842" s="399"/>
      <c r="PIN842" s="399"/>
      <c r="PIO842" s="399"/>
      <c r="PIP842" s="399"/>
      <c r="PIQ842" s="399"/>
      <c r="PIR842" s="399"/>
      <c r="PIS842" s="399"/>
      <c r="PIT842" s="399"/>
      <c r="PIU842" s="399"/>
      <c r="PIV842" s="399"/>
      <c r="PIW842" s="399"/>
      <c r="PIX842" s="399"/>
      <c r="PIY842" s="399"/>
      <c r="PIZ842" s="399"/>
      <c r="PJA842" s="399"/>
      <c r="PJB842" s="399"/>
      <c r="PJC842" s="399"/>
      <c r="PJD842" s="399"/>
      <c r="PJE842" s="399"/>
      <c r="PJF842" s="399"/>
      <c r="PJG842" s="399"/>
      <c r="PJH842" s="399"/>
      <c r="PJI842" s="399"/>
      <c r="PJJ842" s="399"/>
      <c r="PJK842" s="399"/>
      <c r="PJL842" s="399"/>
      <c r="PJM842" s="399"/>
      <c r="PJN842" s="399"/>
      <c r="PJO842" s="399"/>
      <c r="PJP842" s="399"/>
      <c r="PJQ842" s="399"/>
      <c r="PJR842" s="399"/>
      <c r="PJS842" s="399"/>
      <c r="PJT842" s="399"/>
      <c r="PJU842" s="399"/>
      <c r="PJV842" s="399"/>
      <c r="PJW842" s="399"/>
      <c r="PJX842" s="399"/>
      <c r="PJY842" s="399"/>
      <c r="PJZ842" s="399"/>
      <c r="PKA842" s="399"/>
      <c r="PKB842" s="399"/>
      <c r="PKC842" s="399"/>
      <c r="PKD842" s="399"/>
      <c r="PKE842" s="399"/>
      <c r="PKF842" s="399"/>
      <c r="PKG842" s="399"/>
      <c r="PKH842" s="399"/>
      <c r="PKI842" s="399"/>
      <c r="PKJ842" s="399"/>
      <c r="PKK842" s="399"/>
      <c r="PKL842" s="399"/>
      <c r="PKM842" s="399"/>
      <c r="PKN842" s="399"/>
      <c r="PKO842" s="399"/>
      <c r="PKP842" s="399"/>
      <c r="PKQ842" s="399"/>
      <c r="PKR842" s="399"/>
      <c r="PKS842" s="399"/>
      <c r="PKT842" s="399"/>
      <c r="PKU842" s="399"/>
      <c r="PKV842" s="399"/>
      <c r="PKW842" s="399"/>
      <c r="PKX842" s="399"/>
      <c r="PKY842" s="399"/>
      <c r="PKZ842" s="399"/>
      <c r="PLA842" s="399"/>
      <c r="PLB842" s="399"/>
      <c r="PLC842" s="399"/>
      <c r="PLD842" s="399"/>
      <c r="PLE842" s="399"/>
      <c r="PLF842" s="399"/>
      <c r="PLG842" s="399"/>
      <c r="PLH842" s="399"/>
      <c r="PLI842" s="399"/>
      <c r="PLJ842" s="399"/>
      <c r="PLK842" s="399"/>
      <c r="PLL842" s="399"/>
      <c r="PLM842" s="399"/>
      <c r="PLN842" s="399"/>
      <c r="PLO842" s="399"/>
      <c r="PLP842" s="399"/>
      <c r="PLQ842" s="399"/>
      <c r="PLR842" s="399"/>
      <c r="PLS842" s="399"/>
      <c r="PLT842" s="399"/>
      <c r="PLU842" s="399"/>
      <c r="PLV842" s="399"/>
      <c r="PLW842" s="399"/>
      <c r="PLX842" s="399"/>
      <c r="PLY842" s="399"/>
      <c r="PLZ842" s="399"/>
      <c r="PMA842" s="399"/>
      <c r="PMB842" s="399"/>
      <c r="PMC842" s="399"/>
      <c r="PMD842" s="399"/>
      <c r="PME842" s="399"/>
      <c r="PMF842" s="399"/>
      <c r="PMG842" s="399"/>
      <c r="PMH842" s="399"/>
      <c r="PMI842" s="399"/>
      <c r="PMJ842" s="399"/>
      <c r="PMK842" s="399"/>
      <c r="PML842" s="399"/>
      <c r="PMM842" s="399"/>
      <c r="PMN842" s="399"/>
      <c r="PMO842" s="399"/>
      <c r="PMP842" s="399"/>
      <c r="PMQ842" s="399"/>
      <c r="PMR842" s="399"/>
      <c r="PMS842" s="399"/>
      <c r="PMT842" s="399"/>
      <c r="PMU842" s="399"/>
      <c r="PMV842" s="399"/>
      <c r="PMW842" s="399"/>
      <c r="PMX842" s="399"/>
      <c r="PMY842" s="399"/>
      <c r="PMZ842" s="399"/>
      <c r="PNA842" s="399"/>
      <c r="PNB842" s="399"/>
      <c r="PNC842" s="399"/>
      <c r="PND842" s="399"/>
      <c r="PNE842" s="399"/>
      <c r="PNF842" s="399"/>
      <c r="PNG842" s="399"/>
      <c r="PNH842" s="399"/>
      <c r="PNI842" s="399"/>
      <c r="PNJ842" s="399"/>
      <c r="PNK842" s="399"/>
      <c r="PNL842" s="399"/>
      <c r="PNM842" s="399"/>
      <c r="PNN842" s="399"/>
      <c r="PNO842" s="399"/>
      <c r="PNP842" s="399"/>
      <c r="PNQ842" s="399"/>
      <c r="PNR842" s="399"/>
      <c r="PNS842" s="399"/>
      <c r="PNT842" s="399"/>
      <c r="PNU842" s="399"/>
      <c r="PNV842" s="399"/>
      <c r="PNW842" s="399"/>
      <c r="PNX842" s="399"/>
      <c r="PNY842" s="399"/>
      <c r="PNZ842" s="399"/>
      <c r="POA842" s="399"/>
      <c r="POB842" s="399"/>
      <c r="POC842" s="399"/>
      <c r="POD842" s="399"/>
      <c r="POE842" s="399"/>
      <c r="POF842" s="399"/>
      <c r="POG842" s="399"/>
      <c r="POH842" s="399"/>
      <c r="POI842" s="399"/>
      <c r="POJ842" s="399"/>
      <c r="POK842" s="399"/>
      <c r="POL842" s="399"/>
      <c r="POM842" s="399"/>
      <c r="PON842" s="399"/>
      <c r="POO842" s="399"/>
      <c r="POP842" s="399"/>
      <c r="POQ842" s="399"/>
      <c r="POR842" s="399"/>
      <c r="POS842" s="399"/>
      <c r="POT842" s="399"/>
      <c r="POU842" s="399"/>
      <c r="POV842" s="399"/>
      <c r="POW842" s="399"/>
      <c r="POX842" s="399"/>
      <c r="POY842" s="399"/>
      <c r="POZ842" s="399"/>
      <c r="PPA842" s="399"/>
      <c r="PPB842" s="399"/>
      <c r="PPC842" s="399"/>
      <c r="PPD842" s="399"/>
      <c r="PPE842" s="399"/>
      <c r="PPF842" s="399"/>
      <c r="PPG842" s="399"/>
      <c r="PPH842" s="399"/>
      <c r="PPI842" s="399"/>
      <c r="PPJ842" s="399"/>
      <c r="PPK842" s="399"/>
      <c r="PPL842" s="399"/>
      <c r="PPM842" s="399"/>
      <c r="PPN842" s="399"/>
      <c r="PPO842" s="399"/>
      <c r="PPP842" s="399"/>
      <c r="PPQ842" s="399"/>
      <c r="PPR842" s="399"/>
      <c r="PPS842" s="399"/>
      <c r="PPT842" s="399"/>
      <c r="PPU842" s="399"/>
      <c r="PPV842" s="399"/>
      <c r="PPW842" s="399"/>
      <c r="PPX842" s="399"/>
      <c r="PPY842" s="399"/>
      <c r="PPZ842" s="399"/>
      <c r="PQA842" s="399"/>
      <c r="PQB842" s="399"/>
      <c r="PQC842" s="399"/>
      <c r="PQD842" s="399"/>
      <c r="PQE842" s="399"/>
      <c r="PQF842" s="399"/>
      <c r="PQG842" s="399"/>
      <c r="PQH842" s="399"/>
      <c r="PQI842" s="399"/>
      <c r="PQJ842" s="399"/>
      <c r="PQK842" s="399"/>
      <c r="PQL842" s="399"/>
      <c r="PQM842" s="399"/>
      <c r="PQN842" s="399"/>
      <c r="PQO842" s="399"/>
      <c r="PQP842" s="399"/>
      <c r="PQQ842" s="399"/>
      <c r="PQR842" s="399"/>
      <c r="PQS842" s="399"/>
      <c r="PQT842" s="399"/>
      <c r="PQU842" s="399"/>
      <c r="PQV842" s="399"/>
      <c r="PQW842" s="399"/>
      <c r="PQX842" s="399"/>
      <c r="PQY842" s="399"/>
      <c r="PQZ842" s="399"/>
      <c r="PRA842" s="399"/>
      <c r="PRB842" s="399"/>
      <c r="PRC842" s="399"/>
      <c r="PRD842" s="399"/>
      <c r="PRE842" s="399"/>
      <c r="PRF842" s="399"/>
      <c r="PRG842" s="399"/>
      <c r="PRH842" s="399"/>
      <c r="PRI842" s="399"/>
      <c r="PRJ842" s="399"/>
      <c r="PRK842" s="399"/>
      <c r="PRL842" s="399"/>
      <c r="PRM842" s="399"/>
      <c r="PRN842" s="399"/>
      <c r="PRO842" s="399"/>
      <c r="PRP842" s="399"/>
      <c r="PRQ842" s="399"/>
      <c r="PRR842" s="399"/>
      <c r="PRS842" s="399"/>
      <c r="PRT842" s="399"/>
      <c r="PRU842" s="399"/>
      <c r="PRV842" s="399"/>
      <c r="PRW842" s="399"/>
      <c r="PRX842" s="399"/>
      <c r="PRY842" s="399"/>
      <c r="PRZ842" s="399"/>
      <c r="PSA842" s="399"/>
      <c r="PSB842" s="399"/>
      <c r="PSC842" s="399"/>
      <c r="PSD842" s="399"/>
      <c r="PSE842" s="399"/>
      <c r="PSF842" s="399"/>
      <c r="PSG842" s="399"/>
      <c r="PSH842" s="399"/>
      <c r="PSI842" s="399"/>
      <c r="PSJ842" s="399"/>
      <c r="PSK842" s="399"/>
      <c r="PSL842" s="399"/>
      <c r="PSM842" s="399"/>
      <c r="PSN842" s="399"/>
      <c r="PSO842" s="399"/>
      <c r="PSP842" s="399"/>
      <c r="PSQ842" s="399"/>
      <c r="PSR842" s="399"/>
      <c r="PSS842" s="399"/>
      <c r="PST842" s="399"/>
      <c r="PSU842" s="399"/>
      <c r="PSV842" s="399"/>
      <c r="PSW842" s="399"/>
      <c r="PSX842" s="399"/>
      <c r="PSY842" s="399"/>
      <c r="PSZ842" s="399"/>
      <c r="PTA842" s="399"/>
      <c r="PTB842" s="399"/>
      <c r="PTC842" s="399"/>
      <c r="PTD842" s="399"/>
      <c r="PTE842" s="399"/>
      <c r="PTF842" s="399"/>
      <c r="PTG842" s="399"/>
      <c r="PTH842" s="399"/>
      <c r="PTI842" s="399"/>
      <c r="PTJ842" s="399"/>
      <c r="PTK842" s="399"/>
      <c r="PTL842" s="399"/>
      <c r="PTM842" s="399"/>
      <c r="PTN842" s="399"/>
      <c r="PTO842" s="399"/>
      <c r="PTP842" s="399"/>
      <c r="PTQ842" s="399"/>
      <c r="PTR842" s="399"/>
      <c r="PTS842" s="399"/>
      <c r="PTT842" s="399"/>
      <c r="PTU842" s="399"/>
      <c r="PTV842" s="399"/>
      <c r="PTW842" s="399"/>
      <c r="PTX842" s="399"/>
      <c r="PTY842" s="399"/>
      <c r="PTZ842" s="399"/>
      <c r="PUA842" s="399"/>
      <c r="PUB842" s="399"/>
      <c r="PUC842" s="399"/>
      <c r="PUD842" s="399"/>
      <c r="PUE842" s="399"/>
      <c r="PUF842" s="399"/>
      <c r="PUG842" s="399"/>
      <c r="PUH842" s="399"/>
      <c r="PUI842" s="399"/>
      <c r="PUJ842" s="399"/>
      <c r="PUK842" s="399"/>
      <c r="PUL842" s="399"/>
      <c r="PUM842" s="399"/>
      <c r="PUN842" s="399"/>
      <c r="PUO842" s="399"/>
      <c r="PUP842" s="399"/>
      <c r="PUQ842" s="399"/>
      <c r="PUR842" s="399"/>
      <c r="PUS842" s="399"/>
      <c r="PUT842" s="399"/>
      <c r="PUU842" s="399"/>
      <c r="PUV842" s="399"/>
      <c r="PUW842" s="399"/>
      <c r="PUX842" s="399"/>
      <c r="PUY842" s="399"/>
      <c r="PUZ842" s="399"/>
      <c r="PVA842" s="399"/>
      <c r="PVB842" s="399"/>
      <c r="PVC842" s="399"/>
      <c r="PVD842" s="399"/>
      <c r="PVE842" s="399"/>
      <c r="PVF842" s="399"/>
      <c r="PVG842" s="399"/>
      <c r="PVH842" s="399"/>
      <c r="PVI842" s="399"/>
      <c r="PVJ842" s="399"/>
      <c r="PVK842" s="399"/>
      <c r="PVL842" s="399"/>
      <c r="PVM842" s="399"/>
      <c r="PVN842" s="399"/>
      <c r="PVO842" s="399"/>
      <c r="PVP842" s="399"/>
      <c r="PVQ842" s="399"/>
      <c r="PVR842" s="399"/>
      <c r="PVS842" s="399"/>
      <c r="PVT842" s="399"/>
      <c r="PVU842" s="399"/>
      <c r="PVV842" s="399"/>
      <c r="PVW842" s="399"/>
      <c r="PVX842" s="399"/>
      <c r="PVY842" s="399"/>
      <c r="PVZ842" s="399"/>
      <c r="PWA842" s="399"/>
      <c r="PWB842" s="399"/>
      <c r="PWC842" s="399"/>
      <c r="PWD842" s="399"/>
      <c r="PWE842" s="399"/>
      <c r="PWF842" s="399"/>
      <c r="PWG842" s="399"/>
      <c r="PWH842" s="399"/>
      <c r="PWI842" s="399"/>
      <c r="PWJ842" s="399"/>
      <c r="PWK842" s="399"/>
      <c r="PWL842" s="399"/>
      <c r="PWM842" s="399"/>
      <c r="PWN842" s="399"/>
      <c r="PWO842" s="399"/>
      <c r="PWP842" s="399"/>
      <c r="PWQ842" s="399"/>
      <c r="PWR842" s="399"/>
      <c r="PWS842" s="399"/>
      <c r="PWT842" s="399"/>
      <c r="PWU842" s="399"/>
      <c r="PWV842" s="399"/>
      <c r="PWW842" s="399"/>
      <c r="PWX842" s="399"/>
      <c r="PWY842" s="399"/>
      <c r="PWZ842" s="399"/>
      <c r="PXA842" s="399"/>
      <c r="PXB842" s="399"/>
      <c r="PXC842" s="399"/>
      <c r="PXD842" s="399"/>
      <c r="PXE842" s="399"/>
      <c r="PXF842" s="399"/>
      <c r="PXG842" s="399"/>
      <c r="PXH842" s="399"/>
      <c r="PXI842" s="399"/>
      <c r="PXJ842" s="399"/>
      <c r="PXK842" s="399"/>
      <c r="PXL842" s="399"/>
      <c r="PXM842" s="399"/>
      <c r="PXN842" s="399"/>
      <c r="PXO842" s="399"/>
      <c r="PXP842" s="399"/>
      <c r="PXQ842" s="399"/>
      <c r="PXR842" s="399"/>
      <c r="PXS842" s="399"/>
      <c r="PXT842" s="399"/>
      <c r="PXU842" s="399"/>
      <c r="PXV842" s="399"/>
      <c r="PXW842" s="399"/>
      <c r="PXX842" s="399"/>
      <c r="PXY842" s="399"/>
      <c r="PXZ842" s="399"/>
      <c r="PYA842" s="399"/>
      <c r="PYB842" s="399"/>
      <c r="PYC842" s="399"/>
      <c r="PYD842" s="399"/>
      <c r="PYE842" s="399"/>
      <c r="PYF842" s="399"/>
      <c r="PYG842" s="399"/>
      <c r="PYH842" s="399"/>
      <c r="PYI842" s="399"/>
      <c r="PYJ842" s="399"/>
      <c r="PYK842" s="399"/>
      <c r="PYL842" s="399"/>
      <c r="PYM842" s="399"/>
      <c r="PYN842" s="399"/>
      <c r="PYO842" s="399"/>
      <c r="PYP842" s="399"/>
      <c r="PYQ842" s="399"/>
      <c r="PYR842" s="399"/>
      <c r="PYS842" s="399"/>
      <c r="PYT842" s="399"/>
      <c r="PYU842" s="399"/>
      <c r="PYV842" s="399"/>
      <c r="PYW842" s="399"/>
      <c r="PYX842" s="399"/>
      <c r="PYY842" s="399"/>
      <c r="PYZ842" s="399"/>
      <c r="PZA842" s="399"/>
      <c r="PZB842" s="399"/>
      <c r="PZC842" s="399"/>
      <c r="PZD842" s="399"/>
      <c r="PZE842" s="399"/>
      <c r="PZF842" s="399"/>
      <c r="PZG842" s="399"/>
      <c r="PZH842" s="399"/>
      <c r="PZI842" s="399"/>
      <c r="PZJ842" s="399"/>
      <c r="PZK842" s="399"/>
      <c r="PZL842" s="399"/>
      <c r="PZM842" s="399"/>
      <c r="PZN842" s="399"/>
      <c r="PZO842" s="399"/>
      <c r="PZP842" s="399"/>
      <c r="PZQ842" s="399"/>
      <c r="PZR842" s="399"/>
      <c r="PZS842" s="399"/>
      <c r="PZT842" s="399"/>
      <c r="PZU842" s="399"/>
      <c r="PZV842" s="399"/>
      <c r="PZW842" s="399"/>
      <c r="PZX842" s="399"/>
      <c r="PZY842" s="399"/>
      <c r="PZZ842" s="399"/>
      <c r="QAA842" s="399"/>
      <c r="QAB842" s="399"/>
      <c r="QAC842" s="399"/>
      <c r="QAD842" s="399"/>
      <c r="QAE842" s="399"/>
      <c r="QAF842" s="399"/>
      <c r="QAG842" s="399"/>
      <c r="QAH842" s="399"/>
      <c r="QAI842" s="399"/>
      <c r="QAJ842" s="399"/>
      <c r="QAK842" s="399"/>
      <c r="QAL842" s="399"/>
      <c r="QAM842" s="399"/>
      <c r="QAN842" s="399"/>
      <c r="QAO842" s="399"/>
      <c r="QAP842" s="399"/>
      <c r="QAQ842" s="399"/>
      <c r="QAR842" s="399"/>
      <c r="QAS842" s="399"/>
      <c r="QAT842" s="399"/>
      <c r="QAU842" s="399"/>
      <c r="QAV842" s="399"/>
      <c r="QAW842" s="399"/>
      <c r="QAX842" s="399"/>
      <c r="QAY842" s="399"/>
      <c r="QAZ842" s="399"/>
      <c r="QBA842" s="399"/>
      <c r="QBB842" s="399"/>
      <c r="QBC842" s="399"/>
      <c r="QBD842" s="399"/>
      <c r="QBE842" s="399"/>
      <c r="QBF842" s="399"/>
      <c r="QBG842" s="399"/>
      <c r="QBH842" s="399"/>
      <c r="QBI842" s="399"/>
      <c r="QBJ842" s="399"/>
      <c r="QBK842" s="399"/>
      <c r="QBL842" s="399"/>
      <c r="QBM842" s="399"/>
      <c r="QBN842" s="399"/>
      <c r="QBO842" s="399"/>
      <c r="QBP842" s="399"/>
      <c r="QBQ842" s="399"/>
      <c r="QBR842" s="399"/>
      <c r="QBS842" s="399"/>
      <c r="QBT842" s="399"/>
      <c r="QBU842" s="399"/>
      <c r="QBV842" s="399"/>
      <c r="QBW842" s="399"/>
      <c r="QBX842" s="399"/>
      <c r="QBY842" s="399"/>
      <c r="QBZ842" s="399"/>
      <c r="QCA842" s="399"/>
      <c r="QCB842" s="399"/>
      <c r="QCC842" s="399"/>
      <c r="QCD842" s="399"/>
      <c r="QCE842" s="399"/>
      <c r="QCF842" s="399"/>
      <c r="QCG842" s="399"/>
      <c r="QCH842" s="399"/>
      <c r="QCI842" s="399"/>
      <c r="QCJ842" s="399"/>
      <c r="QCK842" s="399"/>
      <c r="QCL842" s="399"/>
      <c r="QCM842" s="399"/>
      <c r="QCN842" s="399"/>
      <c r="QCO842" s="399"/>
      <c r="QCP842" s="399"/>
      <c r="QCQ842" s="399"/>
      <c r="QCR842" s="399"/>
      <c r="QCS842" s="399"/>
      <c r="QCT842" s="399"/>
      <c r="QCU842" s="399"/>
      <c r="QCV842" s="399"/>
      <c r="QCW842" s="399"/>
      <c r="QCX842" s="399"/>
      <c r="QCY842" s="399"/>
      <c r="QCZ842" s="399"/>
      <c r="QDA842" s="399"/>
      <c r="QDB842" s="399"/>
      <c r="QDC842" s="399"/>
      <c r="QDD842" s="399"/>
      <c r="QDE842" s="399"/>
      <c r="QDF842" s="399"/>
      <c r="QDG842" s="399"/>
      <c r="QDH842" s="399"/>
      <c r="QDI842" s="399"/>
      <c r="QDJ842" s="399"/>
      <c r="QDK842" s="399"/>
      <c r="QDL842" s="399"/>
      <c r="QDM842" s="399"/>
      <c r="QDN842" s="399"/>
      <c r="QDO842" s="399"/>
      <c r="QDP842" s="399"/>
      <c r="QDQ842" s="399"/>
      <c r="QDR842" s="399"/>
      <c r="QDS842" s="399"/>
      <c r="QDT842" s="399"/>
      <c r="QDU842" s="399"/>
      <c r="QDV842" s="399"/>
      <c r="QDW842" s="399"/>
      <c r="QDX842" s="399"/>
      <c r="QDY842" s="399"/>
      <c r="QDZ842" s="399"/>
      <c r="QEA842" s="399"/>
      <c r="QEB842" s="399"/>
      <c r="QEC842" s="399"/>
      <c r="QED842" s="399"/>
      <c r="QEE842" s="399"/>
      <c r="QEF842" s="399"/>
      <c r="QEG842" s="399"/>
      <c r="QEH842" s="399"/>
      <c r="QEI842" s="399"/>
      <c r="QEJ842" s="399"/>
      <c r="QEK842" s="399"/>
      <c r="QEL842" s="399"/>
      <c r="QEM842" s="399"/>
      <c r="QEN842" s="399"/>
      <c r="QEO842" s="399"/>
      <c r="QEP842" s="399"/>
      <c r="QEQ842" s="399"/>
      <c r="QER842" s="399"/>
      <c r="QES842" s="399"/>
      <c r="QET842" s="399"/>
      <c r="QEU842" s="399"/>
      <c r="QEV842" s="399"/>
      <c r="QEW842" s="399"/>
      <c r="QEX842" s="399"/>
      <c r="QEY842" s="399"/>
      <c r="QEZ842" s="399"/>
      <c r="QFA842" s="399"/>
      <c r="QFB842" s="399"/>
      <c r="QFC842" s="399"/>
      <c r="QFD842" s="399"/>
      <c r="QFE842" s="399"/>
      <c r="QFF842" s="399"/>
      <c r="QFG842" s="399"/>
      <c r="QFH842" s="399"/>
      <c r="QFI842" s="399"/>
      <c r="QFJ842" s="399"/>
      <c r="QFK842" s="399"/>
      <c r="QFL842" s="399"/>
      <c r="QFM842" s="399"/>
      <c r="QFN842" s="399"/>
      <c r="QFO842" s="399"/>
      <c r="QFP842" s="399"/>
      <c r="QFQ842" s="399"/>
      <c r="QFR842" s="399"/>
      <c r="QFS842" s="399"/>
      <c r="QFT842" s="399"/>
      <c r="QFU842" s="399"/>
      <c r="QFV842" s="399"/>
      <c r="QFW842" s="399"/>
      <c r="QFX842" s="399"/>
      <c r="QFY842" s="399"/>
      <c r="QFZ842" s="399"/>
      <c r="QGA842" s="399"/>
      <c r="QGB842" s="399"/>
      <c r="QGC842" s="399"/>
      <c r="QGD842" s="399"/>
      <c r="QGE842" s="399"/>
      <c r="QGF842" s="399"/>
      <c r="QGG842" s="399"/>
      <c r="QGH842" s="399"/>
      <c r="QGI842" s="399"/>
      <c r="QGJ842" s="399"/>
      <c r="QGK842" s="399"/>
      <c r="QGL842" s="399"/>
      <c r="QGM842" s="399"/>
      <c r="QGN842" s="399"/>
      <c r="QGO842" s="399"/>
      <c r="QGP842" s="399"/>
      <c r="QGQ842" s="399"/>
      <c r="QGR842" s="399"/>
      <c r="QGS842" s="399"/>
      <c r="QGT842" s="399"/>
      <c r="QGU842" s="399"/>
      <c r="QGV842" s="399"/>
      <c r="QGW842" s="399"/>
      <c r="QGX842" s="399"/>
      <c r="QGY842" s="399"/>
      <c r="QGZ842" s="399"/>
      <c r="QHA842" s="399"/>
      <c r="QHB842" s="399"/>
      <c r="QHC842" s="399"/>
      <c r="QHD842" s="399"/>
      <c r="QHE842" s="399"/>
      <c r="QHF842" s="399"/>
      <c r="QHG842" s="399"/>
      <c r="QHH842" s="399"/>
      <c r="QHI842" s="399"/>
      <c r="QHJ842" s="399"/>
      <c r="QHK842" s="399"/>
      <c r="QHL842" s="399"/>
      <c r="QHM842" s="399"/>
      <c r="QHN842" s="399"/>
      <c r="QHO842" s="399"/>
      <c r="QHP842" s="399"/>
      <c r="QHQ842" s="399"/>
      <c r="QHR842" s="399"/>
      <c r="QHS842" s="399"/>
      <c r="QHT842" s="399"/>
      <c r="QHU842" s="399"/>
      <c r="QHV842" s="399"/>
      <c r="QHW842" s="399"/>
      <c r="QHX842" s="399"/>
      <c r="QHY842" s="399"/>
      <c r="QHZ842" s="399"/>
      <c r="QIA842" s="399"/>
      <c r="QIB842" s="399"/>
      <c r="QIC842" s="399"/>
      <c r="QID842" s="399"/>
      <c r="QIE842" s="399"/>
      <c r="QIF842" s="399"/>
      <c r="QIG842" s="399"/>
      <c r="QIH842" s="399"/>
      <c r="QII842" s="399"/>
      <c r="QIJ842" s="399"/>
      <c r="QIK842" s="399"/>
      <c r="QIL842" s="399"/>
      <c r="QIM842" s="399"/>
      <c r="QIN842" s="399"/>
      <c r="QIO842" s="399"/>
      <c r="QIP842" s="399"/>
      <c r="QIQ842" s="399"/>
      <c r="QIR842" s="399"/>
      <c r="QIS842" s="399"/>
      <c r="QIT842" s="399"/>
      <c r="QIU842" s="399"/>
      <c r="QIV842" s="399"/>
      <c r="QIW842" s="399"/>
      <c r="QIX842" s="399"/>
      <c r="QIY842" s="399"/>
      <c r="QIZ842" s="399"/>
      <c r="QJA842" s="399"/>
      <c r="QJB842" s="399"/>
      <c r="QJC842" s="399"/>
      <c r="QJD842" s="399"/>
      <c r="QJE842" s="399"/>
      <c r="QJF842" s="399"/>
      <c r="QJG842" s="399"/>
      <c r="QJH842" s="399"/>
      <c r="QJI842" s="399"/>
      <c r="QJJ842" s="399"/>
      <c r="QJK842" s="399"/>
      <c r="QJL842" s="399"/>
      <c r="QJM842" s="399"/>
      <c r="QJN842" s="399"/>
      <c r="QJO842" s="399"/>
      <c r="QJP842" s="399"/>
      <c r="QJQ842" s="399"/>
      <c r="QJR842" s="399"/>
      <c r="QJS842" s="399"/>
      <c r="QJT842" s="399"/>
      <c r="QJU842" s="399"/>
      <c r="QJV842" s="399"/>
      <c r="QJW842" s="399"/>
      <c r="QJX842" s="399"/>
      <c r="QJY842" s="399"/>
      <c r="QJZ842" s="399"/>
      <c r="QKA842" s="399"/>
      <c r="QKB842" s="399"/>
      <c r="QKC842" s="399"/>
      <c r="QKD842" s="399"/>
      <c r="QKE842" s="399"/>
      <c r="QKF842" s="399"/>
      <c r="QKG842" s="399"/>
      <c r="QKH842" s="399"/>
      <c r="QKI842" s="399"/>
      <c r="QKJ842" s="399"/>
      <c r="QKK842" s="399"/>
      <c r="QKL842" s="399"/>
      <c r="QKM842" s="399"/>
      <c r="QKN842" s="399"/>
      <c r="QKO842" s="399"/>
      <c r="QKP842" s="399"/>
      <c r="QKQ842" s="399"/>
      <c r="QKR842" s="399"/>
      <c r="QKS842" s="399"/>
      <c r="QKT842" s="399"/>
      <c r="QKU842" s="399"/>
      <c r="QKV842" s="399"/>
      <c r="QKW842" s="399"/>
      <c r="QKX842" s="399"/>
      <c r="QKY842" s="399"/>
      <c r="QKZ842" s="399"/>
      <c r="QLA842" s="399"/>
      <c r="QLB842" s="399"/>
      <c r="QLC842" s="399"/>
      <c r="QLD842" s="399"/>
      <c r="QLE842" s="399"/>
      <c r="QLF842" s="399"/>
      <c r="QLG842" s="399"/>
      <c r="QLH842" s="399"/>
      <c r="QLI842" s="399"/>
      <c r="QLJ842" s="399"/>
      <c r="QLK842" s="399"/>
      <c r="QLL842" s="399"/>
      <c r="QLM842" s="399"/>
      <c r="QLN842" s="399"/>
      <c r="QLO842" s="399"/>
      <c r="QLP842" s="399"/>
      <c r="QLQ842" s="399"/>
      <c r="QLR842" s="399"/>
      <c r="QLS842" s="399"/>
      <c r="QLT842" s="399"/>
      <c r="QLU842" s="399"/>
      <c r="QLV842" s="399"/>
      <c r="QLW842" s="399"/>
      <c r="QLX842" s="399"/>
      <c r="QLY842" s="399"/>
      <c r="QLZ842" s="399"/>
      <c r="QMA842" s="399"/>
      <c r="QMB842" s="399"/>
      <c r="QMC842" s="399"/>
      <c r="QMD842" s="399"/>
      <c r="QME842" s="399"/>
      <c r="QMF842" s="399"/>
      <c r="QMG842" s="399"/>
      <c r="QMH842" s="399"/>
      <c r="QMI842" s="399"/>
      <c r="QMJ842" s="399"/>
      <c r="QMK842" s="399"/>
      <c r="QML842" s="399"/>
      <c r="QMM842" s="399"/>
      <c r="QMN842" s="399"/>
      <c r="QMO842" s="399"/>
      <c r="QMP842" s="399"/>
      <c r="QMQ842" s="399"/>
      <c r="QMR842" s="399"/>
      <c r="QMS842" s="399"/>
      <c r="QMT842" s="399"/>
      <c r="QMU842" s="399"/>
      <c r="QMV842" s="399"/>
      <c r="QMW842" s="399"/>
      <c r="QMX842" s="399"/>
      <c r="QMY842" s="399"/>
      <c r="QMZ842" s="399"/>
      <c r="QNA842" s="399"/>
      <c r="QNB842" s="399"/>
      <c r="QNC842" s="399"/>
      <c r="QND842" s="399"/>
      <c r="QNE842" s="399"/>
      <c r="QNF842" s="399"/>
      <c r="QNG842" s="399"/>
      <c r="QNH842" s="399"/>
      <c r="QNI842" s="399"/>
      <c r="QNJ842" s="399"/>
      <c r="QNK842" s="399"/>
      <c r="QNL842" s="399"/>
      <c r="QNM842" s="399"/>
      <c r="QNN842" s="399"/>
      <c r="QNO842" s="399"/>
      <c r="QNP842" s="399"/>
      <c r="QNQ842" s="399"/>
      <c r="QNR842" s="399"/>
      <c r="QNS842" s="399"/>
      <c r="QNT842" s="399"/>
      <c r="QNU842" s="399"/>
      <c r="QNV842" s="399"/>
      <c r="QNW842" s="399"/>
      <c r="QNX842" s="399"/>
      <c r="QNY842" s="399"/>
      <c r="QNZ842" s="399"/>
      <c r="QOA842" s="399"/>
      <c r="QOB842" s="399"/>
      <c r="QOC842" s="399"/>
      <c r="QOD842" s="399"/>
      <c r="QOE842" s="399"/>
      <c r="QOF842" s="399"/>
      <c r="QOG842" s="399"/>
      <c r="QOH842" s="399"/>
      <c r="QOI842" s="399"/>
      <c r="QOJ842" s="399"/>
      <c r="QOK842" s="399"/>
      <c r="QOL842" s="399"/>
      <c r="QOM842" s="399"/>
      <c r="QON842" s="399"/>
      <c r="QOO842" s="399"/>
      <c r="QOP842" s="399"/>
      <c r="QOQ842" s="399"/>
      <c r="QOR842" s="399"/>
      <c r="QOS842" s="399"/>
      <c r="QOT842" s="399"/>
      <c r="QOU842" s="399"/>
      <c r="QOV842" s="399"/>
      <c r="QOW842" s="399"/>
      <c r="QOX842" s="399"/>
      <c r="QOY842" s="399"/>
      <c r="QOZ842" s="399"/>
      <c r="QPA842" s="399"/>
      <c r="QPB842" s="399"/>
      <c r="QPC842" s="399"/>
      <c r="QPD842" s="399"/>
      <c r="QPE842" s="399"/>
      <c r="QPF842" s="399"/>
      <c r="QPG842" s="399"/>
      <c r="QPH842" s="399"/>
      <c r="QPI842" s="399"/>
      <c r="QPJ842" s="399"/>
      <c r="QPK842" s="399"/>
      <c r="QPL842" s="399"/>
      <c r="QPM842" s="399"/>
      <c r="QPN842" s="399"/>
      <c r="QPO842" s="399"/>
      <c r="QPP842" s="399"/>
      <c r="QPQ842" s="399"/>
      <c r="QPR842" s="399"/>
      <c r="QPS842" s="399"/>
      <c r="QPT842" s="399"/>
      <c r="QPU842" s="399"/>
      <c r="QPV842" s="399"/>
      <c r="QPW842" s="399"/>
      <c r="QPX842" s="399"/>
      <c r="QPY842" s="399"/>
      <c r="QPZ842" s="399"/>
      <c r="QQA842" s="399"/>
      <c r="QQB842" s="399"/>
      <c r="QQC842" s="399"/>
      <c r="QQD842" s="399"/>
      <c r="QQE842" s="399"/>
      <c r="QQF842" s="399"/>
      <c r="QQG842" s="399"/>
      <c r="QQH842" s="399"/>
      <c r="QQI842" s="399"/>
      <c r="QQJ842" s="399"/>
      <c r="QQK842" s="399"/>
      <c r="QQL842" s="399"/>
      <c r="QQM842" s="399"/>
      <c r="QQN842" s="399"/>
      <c r="QQO842" s="399"/>
      <c r="QQP842" s="399"/>
      <c r="QQQ842" s="399"/>
      <c r="QQR842" s="399"/>
      <c r="QQS842" s="399"/>
      <c r="QQT842" s="399"/>
      <c r="QQU842" s="399"/>
      <c r="QQV842" s="399"/>
      <c r="QQW842" s="399"/>
      <c r="QQX842" s="399"/>
      <c r="QQY842" s="399"/>
      <c r="QQZ842" s="399"/>
      <c r="QRA842" s="399"/>
      <c r="QRB842" s="399"/>
      <c r="QRC842" s="399"/>
      <c r="QRD842" s="399"/>
      <c r="QRE842" s="399"/>
      <c r="QRF842" s="399"/>
      <c r="QRG842" s="399"/>
      <c r="QRH842" s="399"/>
      <c r="QRI842" s="399"/>
      <c r="QRJ842" s="399"/>
      <c r="QRK842" s="399"/>
      <c r="QRL842" s="399"/>
      <c r="QRM842" s="399"/>
      <c r="QRN842" s="399"/>
      <c r="QRO842" s="399"/>
      <c r="QRP842" s="399"/>
      <c r="QRQ842" s="399"/>
      <c r="QRR842" s="399"/>
      <c r="QRS842" s="399"/>
      <c r="QRT842" s="399"/>
      <c r="QRU842" s="399"/>
      <c r="QRV842" s="399"/>
      <c r="QRW842" s="399"/>
      <c r="QRX842" s="399"/>
      <c r="QRY842" s="399"/>
      <c r="QRZ842" s="399"/>
      <c r="QSA842" s="399"/>
      <c r="QSB842" s="399"/>
      <c r="QSC842" s="399"/>
      <c r="QSD842" s="399"/>
      <c r="QSE842" s="399"/>
      <c r="QSF842" s="399"/>
      <c r="QSG842" s="399"/>
      <c r="QSH842" s="399"/>
      <c r="QSI842" s="399"/>
      <c r="QSJ842" s="399"/>
      <c r="QSK842" s="399"/>
      <c r="QSL842" s="399"/>
      <c r="QSM842" s="399"/>
      <c r="QSN842" s="399"/>
      <c r="QSO842" s="399"/>
      <c r="QSP842" s="399"/>
      <c r="QSQ842" s="399"/>
      <c r="QSR842" s="399"/>
      <c r="QSS842" s="399"/>
      <c r="QST842" s="399"/>
      <c r="QSU842" s="399"/>
      <c r="QSV842" s="399"/>
      <c r="QSW842" s="399"/>
      <c r="QSX842" s="399"/>
      <c r="QSY842" s="399"/>
      <c r="QSZ842" s="399"/>
      <c r="QTA842" s="399"/>
      <c r="QTB842" s="399"/>
      <c r="QTC842" s="399"/>
      <c r="QTD842" s="399"/>
      <c r="QTE842" s="399"/>
      <c r="QTF842" s="399"/>
      <c r="QTG842" s="399"/>
      <c r="QTH842" s="399"/>
      <c r="QTI842" s="399"/>
      <c r="QTJ842" s="399"/>
      <c r="QTK842" s="399"/>
      <c r="QTL842" s="399"/>
      <c r="QTM842" s="399"/>
      <c r="QTN842" s="399"/>
      <c r="QTO842" s="399"/>
      <c r="QTP842" s="399"/>
      <c r="QTQ842" s="399"/>
      <c r="QTR842" s="399"/>
      <c r="QTS842" s="399"/>
      <c r="QTT842" s="399"/>
      <c r="QTU842" s="399"/>
      <c r="QTV842" s="399"/>
      <c r="QTW842" s="399"/>
      <c r="QTX842" s="399"/>
      <c r="QTY842" s="399"/>
      <c r="QTZ842" s="399"/>
      <c r="QUA842" s="399"/>
      <c r="QUB842" s="399"/>
      <c r="QUC842" s="399"/>
      <c r="QUD842" s="399"/>
      <c r="QUE842" s="399"/>
      <c r="QUF842" s="399"/>
      <c r="QUG842" s="399"/>
      <c r="QUH842" s="399"/>
      <c r="QUI842" s="399"/>
      <c r="QUJ842" s="399"/>
      <c r="QUK842" s="399"/>
      <c r="QUL842" s="399"/>
      <c r="QUM842" s="399"/>
      <c r="QUN842" s="399"/>
      <c r="QUO842" s="399"/>
      <c r="QUP842" s="399"/>
      <c r="QUQ842" s="399"/>
      <c r="QUR842" s="399"/>
      <c r="QUS842" s="399"/>
      <c r="QUT842" s="399"/>
      <c r="QUU842" s="399"/>
      <c r="QUV842" s="399"/>
      <c r="QUW842" s="399"/>
      <c r="QUX842" s="399"/>
      <c r="QUY842" s="399"/>
      <c r="QUZ842" s="399"/>
      <c r="QVA842" s="399"/>
      <c r="QVB842" s="399"/>
      <c r="QVC842" s="399"/>
      <c r="QVD842" s="399"/>
      <c r="QVE842" s="399"/>
      <c r="QVF842" s="399"/>
      <c r="QVG842" s="399"/>
      <c r="QVH842" s="399"/>
      <c r="QVI842" s="399"/>
      <c r="QVJ842" s="399"/>
      <c r="QVK842" s="399"/>
      <c r="QVL842" s="399"/>
      <c r="QVM842" s="399"/>
      <c r="QVN842" s="399"/>
      <c r="QVO842" s="399"/>
      <c r="QVP842" s="399"/>
      <c r="QVQ842" s="399"/>
      <c r="QVR842" s="399"/>
      <c r="QVS842" s="399"/>
      <c r="QVT842" s="399"/>
      <c r="QVU842" s="399"/>
      <c r="QVV842" s="399"/>
      <c r="QVW842" s="399"/>
      <c r="QVX842" s="399"/>
      <c r="QVY842" s="399"/>
      <c r="QVZ842" s="399"/>
      <c r="QWA842" s="399"/>
      <c r="QWB842" s="399"/>
      <c r="QWC842" s="399"/>
      <c r="QWD842" s="399"/>
      <c r="QWE842" s="399"/>
      <c r="QWF842" s="399"/>
      <c r="QWG842" s="399"/>
      <c r="QWH842" s="399"/>
      <c r="QWI842" s="399"/>
      <c r="QWJ842" s="399"/>
      <c r="QWK842" s="399"/>
      <c r="QWL842" s="399"/>
      <c r="QWM842" s="399"/>
      <c r="QWN842" s="399"/>
      <c r="QWO842" s="399"/>
      <c r="QWP842" s="399"/>
      <c r="QWQ842" s="399"/>
      <c r="QWR842" s="399"/>
      <c r="QWS842" s="399"/>
      <c r="QWT842" s="399"/>
      <c r="QWU842" s="399"/>
      <c r="QWV842" s="399"/>
      <c r="QWW842" s="399"/>
      <c r="QWX842" s="399"/>
      <c r="QWY842" s="399"/>
      <c r="QWZ842" s="399"/>
      <c r="QXA842" s="399"/>
      <c r="QXB842" s="399"/>
      <c r="QXC842" s="399"/>
      <c r="QXD842" s="399"/>
      <c r="QXE842" s="399"/>
      <c r="QXF842" s="399"/>
      <c r="QXG842" s="399"/>
      <c r="QXH842" s="399"/>
      <c r="QXI842" s="399"/>
      <c r="QXJ842" s="399"/>
      <c r="QXK842" s="399"/>
      <c r="QXL842" s="399"/>
      <c r="QXM842" s="399"/>
      <c r="QXN842" s="399"/>
      <c r="QXO842" s="399"/>
      <c r="QXP842" s="399"/>
      <c r="QXQ842" s="399"/>
      <c r="QXR842" s="399"/>
      <c r="QXS842" s="399"/>
      <c r="QXT842" s="399"/>
      <c r="QXU842" s="399"/>
      <c r="QXV842" s="399"/>
      <c r="QXW842" s="399"/>
      <c r="QXX842" s="399"/>
      <c r="QXY842" s="399"/>
      <c r="QXZ842" s="399"/>
      <c r="QYA842" s="399"/>
      <c r="QYB842" s="399"/>
      <c r="QYC842" s="399"/>
      <c r="QYD842" s="399"/>
      <c r="QYE842" s="399"/>
      <c r="QYF842" s="399"/>
      <c r="QYG842" s="399"/>
      <c r="QYH842" s="399"/>
      <c r="QYI842" s="399"/>
      <c r="QYJ842" s="399"/>
      <c r="QYK842" s="399"/>
      <c r="QYL842" s="399"/>
      <c r="QYM842" s="399"/>
      <c r="QYN842" s="399"/>
      <c r="QYO842" s="399"/>
      <c r="QYP842" s="399"/>
      <c r="QYQ842" s="399"/>
      <c r="QYR842" s="399"/>
      <c r="QYS842" s="399"/>
      <c r="QYT842" s="399"/>
      <c r="QYU842" s="399"/>
      <c r="QYV842" s="399"/>
      <c r="QYW842" s="399"/>
      <c r="QYX842" s="399"/>
      <c r="QYY842" s="399"/>
      <c r="QYZ842" s="399"/>
      <c r="QZA842" s="399"/>
      <c r="QZB842" s="399"/>
      <c r="QZC842" s="399"/>
      <c r="QZD842" s="399"/>
      <c r="QZE842" s="399"/>
      <c r="QZF842" s="399"/>
      <c r="QZG842" s="399"/>
      <c r="QZH842" s="399"/>
      <c r="QZI842" s="399"/>
      <c r="QZJ842" s="399"/>
      <c r="QZK842" s="399"/>
      <c r="QZL842" s="399"/>
      <c r="QZM842" s="399"/>
      <c r="QZN842" s="399"/>
      <c r="QZO842" s="399"/>
      <c r="QZP842" s="399"/>
      <c r="QZQ842" s="399"/>
      <c r="QZR842" s="399"/>
      <c r="QZS842" s="399"/>
      <c r="QZT842" s="399"/>
      <c r="QZU842" s="399"/>
      <c r="QZV842" s="399"/>
      <c r="QZW842" s="399"/>
      <c r="QZX842" s="399"/>
      <c r="QZY842" s="399"/>
      <c r="QZZ842" s="399"/>
      <c r="RAA842" s="399"/>
      <c r="RAB842" s="399"/>
      <c r="RAC842" s="399"/>
      <c r="RAD842" s="399"/>
      <c r="RAE842" s="399"/>
      <c r="RAF842" s="399"/>
      <c r="RAG842" s="399"/>
      <c r="RAH842" s="399"/>
      <c r="RAI842" s="399"/>
      <c r="RAJ842" s="399"/>
      <c r="RAK842" s="399"/>
      <c r="RAL842" s="399"/>
      <c r="RAM842" s="399"/>
      <c r="RAN842" s="399"/>
      <c r="RAO842" s="399"/>
      <c r="RAP842" s="399"/>
      <c r="RAQ842" s="399"/>
      <c r="RAR842" s="399"/>
      <c r="RAS842" s="399"/>
      <c r="RAT842" s="399"/>
      <c r="RAU842" s="399"/>
      <c r="RAV842" s="399"/>
      <c r="RAW842" s="399"/>
      <c r="RAX842" s="399"/>
      <c r="RAY842" s="399"/>
      <c r="RAZ842" s="399"/>
      <c r="RBA842" s="399"/>
      <c r="RBB842" s="399"/>
      <c r="RBC842" s="399"/>
      <c r="RBD842" s="399"/>
      <c r="RBE842" s="399"/>
      <c r="RBF842" s="399"/>
      <c r="RBG842" s="399"/>
      <c r="RBH842" s="399"/>
      <c r="RBI842" s="399"/>
      <c r="RBJ842" s="399"/>
      <c r="RBK842" s="399"/>
      <c r="RBL842" s="399"/>
      <c r="RBM842" s="399"/>
      <c r="RBN842" s="399"/>
      <c r="RBO842" s="399"/>
      <c r="RBP842" s="399"/>
      <c r="RBQ842" s="399"/>
      <c r="RBR842" s="399"/>
      <c r="RBS842" s="399"/>
      <c r="RBT842" s="399"/>
      <c r="RBU842" s="399"/>
      <c r="RBV842" s="399"/>
      <c r="RBW842" s="399"/>
      <c r="RBX842" s="399"/>
      <c r="RBY842" s="399"/>
      <c r="RBZ842" s="399"/>
      <c r="RCA842" s="399"/>
      <c r="RCB842" s="399"/>
      <c r="RCC842" s="399"/>
      <c r="RCD842" s="399"/>
      <c r="RCE842" s="399"/>
      <c r="RCF842" s="399"/>
      <c r="RCG842" s="399"/>
      <c r="RCH842" s="399"/>
      <c r="RCI842" s="399"/>
      <c r="RCJ842" s="399"/>
      <c r="RCK842" s="399"/>
      <c r="RCL842" s="399"/>
      <c r="RCM842" s="399"/>
      <c r="RCN842" s="399"/>
      <c r="RCO842" s="399"/>
      <c r="RCP842" s="399"/>
      <c r="RCQ842" s="399"/>
      <c r="RCR842" s="399"/>
      <c r="RCS842" s="399"/>
      <c r="RCT842" s="399"/>
      <c r="RCU842" s="399"/>
      <c r="RCV842" s="399"/>
      <c r="RCW842" s="399"/>
      <c r="RCX842" s="399"/>
      <c r="RCY842" s="399"/>
      <c r="RCZ842" s="399"/>
      <c r="RDA842" s="399"/>
      <c r="RDB842" s="399"/>
      <c r="RDC842" s="399"/>
      <c r="RDD842" s="399"/>
      <c r="RDE842" s="399"/>
      <c r="RDF842" s="399"/>
      <c r="RDG842" s="399"/>
      <c r="RDH842" s="399"/>
      <c r="RDI842" s="399"/>
      <c r="RDJ842" s="399"/>
      <c r="RDK842" s="399"/>
      <c r="RDL842" s="399"/>
      <c r="RDM842" s="399"/>
      <c r="RDN842" s="399"/>
      <c r="RDO842" s="399"/>
      <c r="RDP842" s="399"/>
      <c r="RDQ842" s="399"/>
      <c r="RDR842" s="399"/>
      <c r="RDS842" s="399"/>
      <c r="RDT842" s="399"/>
      <c r="RDU842" s="399"/>
      <c r="RDV842" s="399"/>
      <c r="RDW842" s="399"/>
      <c r="RDX842" s="399"/>
      <c r="RDY842" s="399"/>
      <c r="RDZ842" s="399"/>
      <c r="REA842" s="399"/>
      <c r="REB842" s="399"/>
      <c r="REC842" s="399"/>
      <c r="RED842" s="399"/>
      <c r="REE842" s="399"/>
      <c r="REF842" s="399"/>
      <c r="REG842" s="399"/>
      <c r="REH842" s="399"/>
      <c r="REI842" s="399"/>
      <c r="REJ842" s="399"/>
      <c r="REK842" s="399"/>
      <c r="REL842" s="399"/>
      <c r="REM842" s="399"/>
      <c r="REN842" s="399"/>
      <c r="REO842" s="399"/>
      <c r="REP842" s="399"/>
      <c r="REQ842" s="399"/>
      <c r="RER842" s="399"/>
      <c r="RES842" s="399"/>
      <c r="RET842" s="399"/>
      <c r="REU842" s="399"/>
      <c r="REV842" s="399"/>
      <c r="REW842" s="399"/>
      <c r="REX842" s="399"/>
      <c r="REY842" s="399"/>
      <c r="REZ842" s="399"/>
      <c r="RFA842" s="399"/>
      <c r="RFB842" s="399"/>
      <c r="RFC842" s="399"/>
      <c r="RFD842" s="399"/>
      <c r="RFE842" s="399"/>
      <c r="RFF842" s="399"/>
      <c r="RFG842" s="399"/>
      <c r="RFH842" s="399"/>
      <c r="RFI842" s="399"/>
      <c r="RFJ842" s="399"/>
      <c r="RFK842" s="399"/>
      <c r="RFL842" s="399"/>
      <c r="RFM842" s="399"/>
      <c r="RFN842" s="399"/>
      <c r="RFO842" s="399"/>
      <c r="RFP842" s="399"/>
      <c r="RFQ842" s="399"/>
      <c r="RFR842" s="399"/>
      <c r="RFS842" s="399"/>
      <c r="RFT842" s="399"/>
      <c r="RFU842" s="399"/>
      <c r="RFV842" s="399"/>
      <c r="RFW842" s="399"/>
      <c r="RFX842" s="399"/>
      <c r="RFY842" s="399"/>
      <c r="RFZ842" s="399"/>
      <c r="RGA842" s="399"/>
      <c r="RGB842" s="399"/>
      <c r="RGC842" s="399"/>
      <c r="RGD842" s="399"/>
      <c r="RGE842" s="399"/>
      <c r="RGF842" s="399"/>
      <c r="RGG842" s="399"/>
      <c r="RGH842" s="399"/>
      <c r="RGI842" s="399"/>
      <c r="RGJ842" s="399"/>
      <c r="RGK842" s="399"/>
      <c r="RGL842" s="399"/>
      <c r="RGM842" s="399"/>
      <c r="RGN842" s="399"/>
      <c r="RGO842" s="399"/>
      <c r="RGP842" s="399"/>
      <c r="RGQ842" s="399"/>
      <c r="RGR842" s="399"/>
      <c r="RGS842" s="399"/>
      <c r="RGT842" s="399"/>
      <c r="RGU842" s="399"/>
      <c r="RGV842" s="399"/>
      <c r="RGW842" s="399"/>
      <c r="RGX842" s="399"/>
      <c r="RGY842" s="399"/>
      <c r="RGZ842" s="399"/>
      <c r="RHA842" s="399"/>
      <c r="RHB842" s="399"/>
      <c r="RHC842" s="399"/>
      <c r="RHD842" s="399"/>
      <c r="RHE842" s="399"/>
      <c r="RHF842" s="399"/>
      <c r="RHG842" s="399"/>
      <c r="RHH842" s="399"/>
      <c r="RHI842" s="399"/>
      <c r="RHJ842" s="399"/>
      <c r="RHK842" s="399"/>
      <c r="RHL842" s="399"/>
      <c r="RHM842" s="399"/>
      <c r="RHN842" s="399"/>
      <c r="RHO842" s="399"/>
      <c r="RHP842" s="399"/>
      <c r="RHQ842" s="399"/>
      <c r="RHR842" s="399"/>
      <c r="RHS842" s="399"/>
      <c r="RHT842" s="399"/>
      <c r="RHU842" s="399"/>
      <c r="RHV842" s="399"/>
      <c r="RHW842" s="399"/>
      <c r="RHX842" s="399"/>
      <c r="RHY842" s="399"/>
      <c r="RHZ842" s="399"/>
      <c r="RIA842" s="399"/>
      <c r="RIB842" s="399"/>
      <c r="RIC842" s="399"/>
      <c r="RID842" s="399"/>
      <c r="RIE842" s="399"/>
      <c r="RIF842" s="399"/>
      <c r="RIG842" s="399"/>
      <c r="RIH842" s="399"/>
      <c r="RII842" s="399"/>
      <c r="RIJ842" s="399"/>
      <c r="RIK842" s="399"/>
      <c r="RIL842" s="399"/>
      <c r="RIM842" s="399"/>
      <c r="RIN842" s="399"/>
      <c r="RIO842" s="399"/>
      <c r="RIP842" s="399"/>
      <c r="RIQ842" s="399"/>
      <c r="RIR842" s="399"/>
      <c r="RIS842" s="399"/>
      <c r="RIT842" s="399"/>
      <c r="RIU842" s="399"/>
      <c r="RIV842" s="399"/>
      <c r="RIW842" s="399"/>
      <c r="RIX842" s="399"/>
      <c r="RIY842" s="399"/>
      <c r="RIZ842" s="399"/>
      <c r="RJA842" s="399"/>
      <c r="RJB842" s="399"/>
      <c r="RJC842" s="399"/>
      <c r="RJD842" s="399"/>
      <c r="RJE842" s="399"/>
      <c r="RJF842" s="399"/>
      <c r="RJG842" s="399"/>
      <c r="RJH842" s="399"/>
      <c r="RJI842" s="399"/>
      <c r="RJJ842" s="399"/>
      <c r="RJK842" s="399"/>
      <c r="RJL842" s="399"/>
      <c r="RJM842" s="399"/>
      <c r="RJN842" s="399"/>
      <c r="RJO842" s="399"/>
      <c r="RJP842" s="399"/>
      <c r="RJQ842" s="399"/>
      <c r="RJR842" s="399"/>
      <c r="RJS842" s="399"/>
      <c r="RJT842" s="399"/>
      <c r="RJU842" s="399"/>
      <c r="RJV842" s="399"/>
      <c r="RJW842" s="399"/>
      <c r="RJX842" s="399"/>
      <c r="RJY842" s="399"/>
      <c r="RJZ842" s="399"/>
      <c r="RKA842" s="399"/>
      <c r="RKB842" s="399"/>
      <c r="RKC842" s="399"/>
      <c r="RKD842" s="399"/>
      <c r="RKE842" s="399"/>
      <c r="RKF842" s="399"/>
      <c r="RKG842" s="399"/>
      <c r="RKH842" s="399"/>
      <c r="RKI842" s="399"/>
      <c r="RKJ842" s="399"/>
      <c r="RKK842" s="399"/>
      <c r="RKL842" s="399"/>
      <c r="RKM842" s="399"/>
      <c r="RKN842" s="399"/>
      <c r="RKO842" s="399"/>
      <c r="RKP842" s="399"/>
      <c r="RKQ842" s="399"/>
      <c r="RKR842" s="399"/>
      <c r="RKS842" s="399"/>
      <c r="RKT842" s="399"/>
      <c r="RKU842" s="399"/>
      <c r="RKV842" s="399"/>
      <c r="RKW842" s="399"/>
      <c r="RKX842" s="399"/>
      <c r="RKY842" s="399"/>
      <c r="RKZ842" s="399"/>
      <c r="RLA842" s="399"/>
      <c r="RLB842" s="399"/>
      <c r="RLC842" s="399"/>
      <c r="RLD842" s="399"/>
      <c r="RLE842" s="399"/>
      <c r="RLF842" s="399"/>
      <c r="RLG842" s="399"/>
      <c r="RLH842" s="399"/>
      <c r="RLI842" s="399"/>
      <c r="RLJ842" s="399"/>
      <c r="RLK842" s="399"/>
      <c r="RLL842" s="399"/>
      <c r="RLM842" s="399"/>
      <c r="RLN842" s="399"/>
      <c r="RLO842" s="399"/>
      <c r="RLP842" s="399"/>
      <c r="RLQ842" s="399"/>
      <c r="RLR842" s="399"/>
      <c r="RLS842" s="399"/>
      <c r="RLT842" s="399"/>
      <c r="RLU842" s="399"/>
      <c r="RLV842" s="399"/>
      <c r="RLW842" s="399"/>
      <c r="RLX842" s="399"/>
      <c r="RLY842" s="399"/>
      <c r="RLZ842" s="399"/>
      <c r="RMA842" s="399"/>
      <c r="RMB842" s="399"/>
      <c r="RMC842" s="399"/>
      <c r="RMD842" s="399"/>
      <c r="RME842" s="399"/>
      <c r="RMF842" s="399"/>
      <c r="RMG842" s="399"/>
      <c r="RMH842" s="399"/>
      <c r="RMI842" s="399"/>
      <c r="RMJ842" s="399"/>
      <c r="RMK842" s="399"/>
      <c r="RML842" s="399"/>
      <c r="RMM842" s="399"/>
      <c r="RMN842" s="399"/>
      <c r="RMO842" s="399"/>
      <c r="RMP842" s="399"/>
      <c r="RMQ842" s="399"/>
      <c r="RMR842" s="399"/>
      <c r="RMS842" s="399"/>
      <c r="RMT842" s="399"/>
      <c r="RMU842" s="399"/>
      <c r="RMV842" s="399"/>
      <c r="RMW842" s="399"/>
      <c r="RMX842" s="399"/>
      <c r="RMY842" s="399"/>
      <c r="RMZ842" s="399"/>
      <c r="RNA842" s="399"/>
      <c r="RNB842" s="399"/>
      <c r="RNC842" s="399"/>
      <c r="RND842" s="399"/>
      <c r="RNE842" s="399"/>
      <c r="RNF842" s="399"/>
      <c r="RNG842" s="399"/>
      <c r="RNH842" s="399"/>
      <c r="RNI842" s="399"/>
      <c r="RNJ842" s="399"/>
      <c r="RNK842" s="399"/>
      <c r="RNL842" s="399"/>
      <c r="RNM842" s="399"/>
      <c r="RNN842" s="399"/>
      <c r="RNO842" s="399"/>
      <c r="RNP842" s="399"/>
      <c r="RNQ842" s="399"/>
      <c r="RNR842" s="399"/>
      <c r="RNS842" s="399"/>
      <c r="RNT842" s="399"/>
      <c r="RNU842" s="399"/>
      <c r="RNV842" s="399"/>
      <c r="RNW842" s="399"/>
      <c r="RNX842" s="399"/>
      <c r="RNY842" s="399"/>
      <c r="RNZ842" s="399"/>
      <c r="ROA842" s="399"/>
      <c r="ROB842" s="399"/>
      <c r="ROC842" s="399"/>
      <c r="ROD842" s="399"/>
      <c r="ROE842" s="399"/>
      <c r="ROF842" s="399"/>
      <c r="ROG842" s="399"/>
      <c r="ROH842" s="399"/>
      <c r="ROI842" s="399"/>
      <c r="ROJ842" s="399"/>
      <c r="ROK842" s="399"/>
      <c r="ROL842" s="399"/>
      <c r="ROM842" s="399"/>
      <c r="RON842" s="399"/>
      <c r="ROO842" s="399"/>
      <c r="ROP842" s="399"/>
      <c r="ROQ842" s="399"/>
      <c r="ROR842" s="399"/>
      <c r="ROS842" s="399"/>
      <c r="ROT842" s="399"/>
      <c r="ROU842" s="399"/>
      <c r="ROV842" s="399"/>
      <c r="ROW842" s="399"/>
      <c r="ROX842" s="399"/>
      <c r="ROY842" s="399"/>
      <c r="ROZ842" s="399"/>
      <c r="RPA842" s="399"/>
      <c r="RPB842" s="399"/>
      <c r="RPC842" s="399"/>
      <c r="RPD842" s="399"/>
      <c r="RPE842" s="399"/>
      <c r="RPF842" s="399"/>
      <c r="RPG842" s="399"/>
      <c r="RPH842" s="399"/>
      <c r="RPI842" s="399"/>
      <c r="RPJ842" s="399"/>
      <c r="RPK842" s="399"/>
      <c r="RPL842" s="399"/>
      <c r="RPM842" s="399"/>
      <c r="RPN842" s="399"/>
      <c r="RPO842" s="399"/>
      <c r="RPP842" s="399"/>
      <c r="RPQ842" s="399"/>
      <c r="RPR842" s="399"/>
      <c r="RPS842" s="399"/>
      <c r="RPT842" s="399"/>
      <c r="RPU842" s="399"/>
      <c r="RPV842" s="399"/>
      <c r="RPW842" s="399"/>
      <c r="RPX842" s="399"/>
      <c r="RPY842" s="399"/>
      <c r="RPZ842" s="399"/>
      <c r="RQA842" s="399"/>
      <c r="RQB842" s="399"/>
      <c r="RQC842" s="399"/>
      <c r="RQD842" s="399"/>
      <c r="RQE842" s="399"/>
      <c r="RQF842" s="399"/>
      <c r="RQG842" s="399"/>
      <c r="RQH842" s="399"/>
      <c r="RQI842" s="399"/>
      <c r="RQJ842" s="399"/>
      <c r="RQK842" s="399"/>
      <c r="RQL842" s="399"/>
      <c r="RQM842" s="399"/>
      <c r="RQN842" s="399"/>
      <c r="RQO842" s="399"/>
      <c r="RQP842" s="399"/>
      <c r="RQQ842" s="399"/>
      <c r="RQR842" s="399"/>
      <c r="RQS842" s="399"/>
      <c r="RQT842" s="399"/>
      <c r="RQU842" s="399"/>
      <c r="RQV842" s="399"/>
      <c r="RQW842" s="399"/>
      <c r="RQX842" s="399"/>
      <c r="RQY842" s="399"/>
      <c r="RQZ842" s="399"/>
      <c r="RRA842" s="399"/>
      <c r="RRB842" s="399"/>
      <c r="RRC842" s="399"/>
      <c r="RRD842" s="399"/>
      <c r="RRE842" s="399"/>
      <c r="RRF842" s="399"/>
      <c r="RRG842" s="399"/>
      <c r="RRH842" s="399"/>
      <c r="RRI842" s="399"/>
      <c r="RRJ842" s="399"/>
      <c r="RRK842" s="399"/>
      <c r="RRL842" s="399"/>
      <c r="RRM842" s="399"/>
      <c r="RRN842" s="399"/>
      <c r="RRO842" s="399"/>
      <c r="RRP842" s="399"/>
      <c r="RRQ842" s="399"/>
      <c r="RRR842" s="399"/>
      <c r="RRS842" s="399"/>
      <c r="RRT842" s="399"/>
      <c r="RRU842" s="399"/>
      <c r="RRV842" s="399"/>
      <c r="RRW842" s="399"/>
      <c r="RRX842" s="399"/>
      <c r="RRY842" s="399"/>
      <c r="RRZ842" s="399"/>
      <c r="RSA842" s="399"/>
      <c r="RSB842" s="399"/>
      <c r="RSC842" s="399"/>
      <c r="RSD842" s="399"/>
      <c r="RSE842" s="399"/>
      <c r="RSF842" s="399"/>
      <c r="RSG842" s="399"/>
      <c r="RSH842" s="399"/>
      <c r="RSI842" s="399"/>
      <c r="RSJ842" s="399"/>
      <c r="RSK842" s="399"/>
      <c r="RSL842" s="399"/>
      <c r="RSM842" s="399"/>
      <c r="RSN842" s="399"/>
      <c r="RSO842" s="399"/>
      <c r="RSP842" s="399"/>
      <c r="RSQ842" s="399"/>
      <c r="RSR842" s="399"/>
      <c r="RSS842" s="399"/>
      <c r="RST842" s="399"/>
      <c r="RSU842" s="399"/>
      <c r="RSV842" s="399"/>
      <c r="RSW842" s="399"/>
      <c r="RSX842" s="399"/>
      <c r="RSY842" s="399"/>
      <c r="RSZ842" s="399"/>
      <c r="RTA842" s="399"/>
      <c r="RTB842" s="399"/>
      <c r="RTC842" s="399"/>
      <c r="RTD842" s="399"/>
      <c r="RTE842" s="399"/>
      <c r="RTF842" s="399"/>
      <c r="RTG842" s="399"/>
      <c r="RTH842" s="399"/>
      <c r="RTI842" s="399"/>
      <c r="RTJ842" s="399"/>
      <c r="RTK842" s="399"/>
      <c r="RTL842" s="399"/>
      <c r="RTM842" s="399"/>
      <c r="RTN842" s="399"/>
      <c r="RTO842" s="399"/>
      <c r="RTP842" s="399"/>
      <c r="RTQ842" s="399"/>
      <c r="RTR842" s="399"/>
      <c r="RTS842" s="399"/>
      <c r="RTT842" s="399"/>
      <c r="RTU842" s="399"/>
      <c r="RTV842" s="399"/>
      <c r="RTW842" s="399"/>
      <c r="RTX842" s="399"/>
      <c r="RTY842" s="399"/>
      <c r="RTZ842" s="399"/>
      <c r="RUA842" s="399"/>
      <c r="RUB842" s="399"/>
      <c r="RUC842" s="399"/>
      <c r="RUD842" s="399"/>
      <c r="RUE842" s="399"/>
      <c r="RUF842" s="399"/>
      <c r="RUG842" s="399"/>
      <c r="RUH842" s="399"/>
      <c r="RUI842" s="399"/>
      <c r="RUJ842" s="399"/>
      <c r="RUK842" s="399"/>
      <c r="RUL842" s="399"/>
      <c r="RUM842" s="399"/>
      <c r="RUN842" s="399"/>
      <c r="RUO842" s="399"/>
      <c r="RUP842" s="399"/>
      <c r="RUQ842" s="399"/>
      <c r="RUR842" s="399"/>
      <c r="RUS842" s="399"/>
      <c r="RUT842" s="399"/>
      <c r="RUU842" s="399"/>
      <c r="RUV842" s="399"/>
      <c r="RUW842" s="399"/>
      <c r="RUX842" s="399"/>
      <c r="RUY842" s="399"/>
      <c r="RUZ842" s="399"/>
      <c r="RVA842" s="399"/>
      <c r="RVB842" s="399"/>
      <c r="RVC842" s="399"/>
      <c r="RVD842" s="399"/>
      <c r="RVE842" s="399"/>
      <c r="RVF842" s="399"/>
      <c r="RVG842" s="399"/>
      <c r="RVH842" s="399"/>
      <c r="RVI842" s="399"/>
      <c r="RVJ842" s="399"/>
      <c r="RVK842" s="399"/>
      <c r="RVL842" s="399"/>
      <c r="RVM842" s="399"/>
      <c r="RVN842" s="399"/>
      <c r="RVO842" s="399"/>
      <c r="RVP842" s="399"/>
      <c r="RVQ842" s="399"/>
      <c r="RVR842" s="399"/>
      <c r="RVS842" s="399"/>
      <c r="RVT842" s="399"/>
      <c r="RVU842" s="399"/>
      <c r="RVV842" s="399"/>
      <c r="RVW842" s="399"/>
      <c r="RVX842" s="399"/>
      <c r="RVY842" s="399"/>
      <c r="RVZ842" s="399"/>
      <c r="RWA842" s="399"/>
      <c r="RWB842" s="399"/>
      <c r="RWC842" s="399"/>
      <c r="RWD842" s="399"/>
      <c r="RWE842" s="399"/>
      <c r="RWF842" s="399"/>
      <c r="RWG842" s="399"/>
      <c r="RWH842" s="399"/>
      <c r="RWI842" s="399"/>
      <c r="RWJ842" s="399"/>
      <c r="RWK842" s="399"/>
      <c r="RWL842" s="399"/>
      <c r="RWM842" s="399"/>
      <c r="RWN842" s="399"/>
      <c r="RWO842" s="399"/>
      <c r="RWP842" s="399"/>
      <c r="RWQ842" s="399"/>
      <c r="RWR842" s="399"/>
      <c r="RWS842" s="399"/>
      <c r="RWT842" s="399"/>
      <c r="RWU842" s="399"/>
      <c r="RWV842" s="399"/>
      <c r="RWW842" s="399"/>
      <c r="RWX842" s="399"/>
      <c r="RWY842" s="399"/>
      <c r="RWZ842" s="399"/>
      <c r="RXA842" s="399"/>
      <c r="RXB842" s="399"/>
      <c r="RXC842" s="399"/>
      <c r="RXD842" s="399"/>
      <c r="RXE842" s="399"/>
      <c r="RXF842" s="399"/>
      <c r="RXG842" s="399"/>
      <c r="RXH842" s="399"/>
      <c r="RXI842" s="399"/>
      <c r="RXJ842" s="399"/>
      <c r="RXK842" s="399"/>
      <c r="RXL842" s="399"/>
      <c r="RXM842" s="399"/>
      <c r="RXN842" s="399"/>
      <c r="RXO842" s="399"/>
      <c r="RXP842" s="399"/>
      <c r="RXQ842" s="399"/>
      <c r="RXR842" s="399"/>
      <c r="RXS842" s="399"/>
      <c r="RXT842" s="399"/>
      <c r="RXU842" s="399"/>
      <c r="RXV842" s="399"/>
      <c r="RXW842" s="399"/>
      <c r="RXX842" s="399"/>
      <c r="RXY842" s="399"/>
      <c r="RXZ842" s="399"/>
      <c r="RYA842" s="399"/>
      <c r="RYB842" s="399"/>
      <c r="RYC842" s="399"/>
      <c r="RYD842" s="399"/>
      <c r="RYE842" s="399"/>
      <c r="RYF842" s="399"/>
      <c r="RYG842" s="399"/>
      <c r="RYH842" s="399"/>
      <c r="RYI842" s="399"/>
      <c r="RYJ842" s="399"/>
      <c r="RYK842" s="399"/>
      <c r="RYL842" s="399"/>
      <c r="RYM842" s="399"/>
      <c r="RYN842" s="399"/>
      <c r="RYO842" s="399"/>
      <c r="RYP842" s="399"/>
      <c r="RYQ842" s="399"/>
      <c r="RYR842" s="399"/>
      <c r="RYS842" s="399"/>
      <c r="RYT842" s="399"/>
      <c r="RYU842" s="399"/>
      <c r="RYV842" s="399"/>
      <c r="RYW842" s="399"/>
      <c r="RYX842" s="399"/>
      <c r="RYY842" s="399"/>
      <c r="RYZ842" s="399"/>
      <c r="RZA842" s="399"/>
      <c r="RZB842" s="399"/>
      <c r="RZC842" s="399"/>
      <c r="RZD842" s="399"/>
      <c r="RZE842" s="399"/>
      <c r="RZF842" s="399"/>
      <c r="RZG842" s="399"/>
      <c r="RZH842" s="399"/>
      <c r="RZI842" s="399"/>
      <c r="RZJ842" s="399"/>
      <c r="RZK842" s="399"/>
      <c r="RZL842" s="399"/>
      <c r="RZM842" s="399"/>
      <c r="RZN842" s="399"/>
      <c r="RZO842" s="399"/>
      <c r="RZP842" s="399"/>
      <c r="RZQ842" s="399"/>
      <c r="RZR842" s="399"/>
      <c r="RZS842" s="399"/>
      <c r="RZT842" s="399"/>
      <c r="RZU842" s="399"/>
      <c r="RZV842" s="399"/>
      <c r="RZW842" s="399"/>
      <c r="RZX842" s="399"/>
      <c r="RZY842" s="399"/>
      <c r="RZZ842" s="399"/>
      <c r="SAA842" s="399"/>
      <c r="SAB842" s="399"/>
      <c r="SAC842" s="399"/>
      <c r="SAD842" s="399"/>
      <c r="SAE842" s="399"/>
      <c r="SAF842" s="399"/>
      <c r="SAG842" s="399"/>
      <c r="SAH842" s="399"/>
      <c r="SAI842" s="399"/>
      <c r="SAJ842" s="399"/>
      <c r="SAK842" s="399"/>
      <c r="SAL842" s="399"/>
      <c r="SAM842" s="399"/>
      <c r="SAN842" s="399"/>
      <c r="SAO842" s="399"/>
      <c r="SAP842" s="399"/>
      <c r="SAQ842" s="399"/>
      <c r="SAR842" s="399"/>
      <c r="SAS842" s="399"/>
      <c r="SAT842" s="399"/>
      <c r="SAU842" s="399"/>
      <c r="SAV842" s="399"/>
      <c r="SAW842" s="399"/>
      <c r="SAX842" s="399"/>
      <c r="SAY842" s="399"/>
      <c r="SAZ842" s="399"/>
      <c r="SBA842" s="399"/>
      <c r="SBB842" s="399"/>
      <c r="SBC842" s="399"/>
      <c r="SBD842" s="399"/>
      <c r="SBE842" s="399"/>
      <c r="SBF842" s="399"/>
      <c r="SBG842" s="399"/>
      <c r="SBH842" s="399"/>
      <c r="SBI842" s="399"/>
      <c r="SBJ842" s="399"/>
      <c r="SBK842" s="399"/>
      <c r="SBL842" s="399"/>
      <c r="SBM842" s="399"/>
      <c r="SBN842" s="399"/>
      <c r="SBO842" s="399"/>
      <c r="SBP842" s="399"/>
      <c r="SBQ842" s="399"/>
      <c r="SBR842" s="399"/>
      <c r="SBS842" s="399"/>
      <c r="SBT842" s="399"/>
      <c r="SBU842" s="399"/>
      <c r="SBV842" s="399"/>
      <c r="SBW842" s="399"/>
      <c r="SBX842" s="399"/>
      <c r="SBY842" s="399"/>
      <c r="SBZ842" s="399"/>
      <c r="SCA842" s="399"/>
      <c r="SCB842" s="399"/>
      <c r="SCC842" s="399"/>
      <c r="SCD842" s="399"/>
      <c r="SCE842" s="399"/>
      <c r="SCF842" s="399"/>
      <c r="SCG842" s="399"/>
      <c r="SCH842" s="399"/>
      <c r="SCI842" s="399"/>
      <c r="SCJ842" s="399"/>
      <c r="SCK842" s="399"/>
      <c r="SCL842" s="399"/>
      <c r="SCM842" s="399"/>
      <c r="SCN842" s="399"/>
      <c r="SCO842" s="399"/>
      <c r="SCP842" s="399"/>
      <c r="SCQ842" s="399"/>
      <c r="SCR842" s="399"/>
      <c r="SCS842" s="399"/>
      <c r="SCT842" s="399"/>
      <c r="SCU842" s="399"/>
      <c r="SCV842" s="399"/>
      <c r="SCW842" s="399"/>
      <c r="SCX842" s="399"/>
      <c r="SCY842" s="399"/>
      <c r="SCZ842" s="399"/>
      <c r="SDA842" s="399"/>
      <c r="SDB842" s="399"/>
      <c r="SDC842" s="399"/>
      <c r="SDD842" s="399"/>
      <c r="SDE842" s="399"/>
      <c r="SDF842" s="399"/>
      <c r="SDG842" s="399"/>
      <c r="SDH842" s="399"/>
      <c r="SDI842" s="399"/>
      <c r="SDJ842" s="399"/>
      <c r="SDK842" s="399"/>
      <c r="SDL842" s="399"/>
      <c r="SDM842" s="399"/>
      <c r="SDN842" s="399"/>
      <c r="SDO842" s="399"/>
      <c r="SDP842" s="399"/>
      <c r="SDQ842" s="399"/>
      <c r="SDR842" s="399"/>
      <c r="SDS842" s="399"/>
      <c r="SDT842" s="399"/>
      <c r="SDU842" s="399"/>
      <c r="SDV842" s="399"/>
      <c r="SDW842" s="399"/>
      <c r="SDX842" s="399"/>
      <c r="SDY842" s="399"/>
      <c r="SDZ842" s="399"/>
      <c r="SEA842" s="399"/>
      <c r="SEB842" s="399"/>
      <c r="SEC842" s="399"/>
      <c r="SED842" s="399"/>
      <c r="SEE842" s="399"/>
      <c r="SEF842" s="399"/>
      <c r="SEG842" s="399"/>
      <c r="SEH842" s="399"/>
      <c r="SEI842" s="399"/>
      <c r="SEJ842" s="399"/>
      <c r="SEK842" s="399"/>
      <c r="SEL842" s="399"/>
      <c r="SEM842" s="399"/>
      <c r="SEN842" s="399"/>
      <c r="SEO842" s="399"/>
      <c r="SEP842" s="399"/>
      <c r="SEQ842" s="399"/>
      <c r="SER842" s="399"/>
      <c r="SES842" s="399"/>
      <c r="SET842" s="399"/>
      <c r="SEU842" s="399"/>
      <c r="SEV842" s="399"/>
      <c r="SEW842" s="399"/>
      <c r="SEX842" s="399"/>
      <c r="SEY842" s="399"/>
      <c r="SEZ842" s="399"/>
      <c r="SFA842" s="399"/>
      <c r="SFB842" s="399"/>
      <c r="SFC842" s="399"/>
      <c r="SFD842" s="399"/>
      <c r="SFE842" s="399"/>
      <c r="SFF842" s="399"/>
      <c r="SFG842" s="399"/>
      <c r="SFH842" s="399"/>
      <c r="SFI842" s="399"/>
      <c r="SFJ842" s="399"/>
      <c r="SFK842" s="399"/>
      <c r="SFL842" s="399"/>
      <c r="SFM842" s="399"/>
      <c r="SFN842" s="399"/>
      <c r="SFO842" s="399"/>
      <c r="SFP842" s="399"/>
      <c r="SFQ842" s="399"/>
      <c r="SFR842" s="399"/>
      <c r="SFS842" s="399"/>
      <c r="SFT842" s="399"/>
      <c r="SFU842" s="399"/>
      <c r="SFV842" s="399"/>
      <c r="SFW842" s="399"/>
      <c r="SFX842" s="399"/>
      <c r="SFY842" s="399"/>
      <c r="SFZ842" s="399"/>
      <c r="SGA842" s="399"/>
      <c r="SGB842" s="399"/>
      <c r="SGC842" s="399"/>
      <c r="SGD842" s="399"/>
      <c r="SGE842" s="399"/>
      <c r="SGF842" s="399"/>
      <c r="SGG842" s="399"/>
      <c r="SGH842" s="399"/>
      <c r="SGI842" s="399"/>
      <c r="SGJ842" s="399"/>
      <c r="SGK842" s="399"/>
      <c r="SGL842" s="399"/>
      <c r="SGM842" s="399"/>
      <c r="SGN842" s="399"/>
      <c r="SGO842" s="399"/>
      <c r="SGP842" s="399"/>
      <c r="SGQ842" s="399"/>
      <c r="SGR842" s="399"/>
      <c r="SGS842" s="399"/>
      <c r="SGT842" s="399"/>
      <c r="SGU842" s="399"/>
      <c r="SGV842" s="399"/>
      <c r="SGW842" s="399"/>
      <c r="SGX842" s="399"/>
      <c r="SGY842" s="399"/>
      <c r="SGZ842" s="399"/>
      <c r="SHA842" s="399"/>
      <c r="SHB842" s="399"/>
      <c r="SHC842" s="399"/>
      <c r="SHD842" s="399"/>
      <c r="SHE842" s="399"/>
      <c r="SHF842" s="399"/>
      <c r="SHG842" s="399"/>
      <c r="SHH842" s="399"/>
      <c r="SHI842" s="399"/>
      <c r="SHJ842" s="399"/>
      <c r="SHK842" s="399"/>
      <c r="SHL842" s="399"/>
      <c r="SHM842" s="399"/>
      <c r="SHN842" s="399"/>
      <c r="SHO842" s="399"/>
      <c r="SHP842" s="399"/>
      <c r="SHQ842" s="399"/>
      <c r="SHR842" s="399"/>
      <c r="SHS842" s="399"/>
      <c r="SHT842" s="399"/>
      <c r="SHU842" s="399"/>
      <c r="SHV842" s="399"/>
      <c r="SHW842" s="399"/>
      <c r="SHX842" s="399"/>
      <c r="SHY842" s="399"/>
      <c r="SHZ842" s="399"/>
      <c r="SIA842" s="399"/>
      <c r="SIB842" s="399"/>
      <c r="SIC842" s="399"/>
      <c r="SID842" s="399"/>
      <c r="SIE842" s="399"/>
      <c r="SIF842" s="399"/>
      <c r="SIG842" s="399"/>
      <c r="SIH842" s="399"/>
      <c r="SII842" s="399"/>
      <c r="SIJ842" s="399"/>
      <c r="SIK842" s="399"/>
      <c r="SIL842" s="399"/>
      <c r="SIM842" s="399"/>
      <c r="SIN842" s="399"/>
      <c r="SIO842" s="399"/>
      <c r="SIP842" s="399"/>
      <c r="SIQ842" s="399"/>
      <c r="SIR842" s="399"/>
      <c r="SIS842" s="399"/>
      <c r="SIT842" s="399"/>
      <c r="SIU842" s="399"/>
      <c r="SIV842" s="399"/>
      <c r="SIW842" s="399"/>
      <c r="SIX842" s="399"/>
      <c r="SIY842" s="399"/>
      <c r="SIZ842" s="399"/>
      <c r="SJA842" s="399"/>
      <c r="SJB842" s="399"/>
      <c r="SJC842" s="399"/>
      <c r="SJD842" s="399"/>
      <c r="SJE842" s="399"/>
      <c r="SJF842" s="399"/>
      <c r="SJG842" s="399"/>
      <c r="SJH842" s="399"/>
      <c r="SJI842" s="399"/>
      <c r="SJJ842" s="399"/>
      <c r="SJK842" s="399"/>
      <c r="SJL842" s="399"/>
      <c r="SJM842" s="399"/>
      <c r="SJN842" s="399"/>
      <c r="SJO842" s="399"/>
      <c r="SJP842" s="399"/>
      <c r="SJQ842" s="399"/>
      <c r="SJR842" s="399"/>
      <c r="SJS842" s="399"/>
      <c r="SJT842" s="399"/>
      <c r="SJU842" s="399"/>
      <c r="SJV842" s="399"/>
      <c r="SJW842" s="399"/>
      <c r="SJX842" s="399"/>
      <c r="SJY842" s="399"/>
      <c r="SJZ842" s="399"/>
      <c r="SKA842" s="399"/>
      <c r="SKB842" s="399"/>
      <c r="SKC842" s="399"/>
      <c r="SKD842" s="399"/>
      <c r="SKE842" s="399"/>
      <c r="SKF842" s="399"/>
      <c r="SKG842" s="399"/>
      <c r="SKH842" s="399"/>
      <c r="SKI842" s="399"/>
      <c r="SKJ842" s="399"/>
      <c r="SKK842" s="399"/>
      <c r="SKL842" s="399"/>
      <c r="SKM842" s="399"/>
      <c r="SKN842" s="399"/>
      <c r="SKO842" s="399"/>
      <c r="SKP842" s="399"/>
      <c r="SKQ842" s="399"/>
      <c r="SKR842" s="399"/>
      <c r="SKS842" s="399"/>
      <c r="SKT842" s="399"/>
      <c r="SKU842" s="399"/>
      <c r="SKV842" s="399"/>
      <c r="SKW842" s="399"/>
      <c r="SKX842" s="399"/>
      <c r="SKY842" s="399"/>
      <c r="SKZ842" s="399"/>
      <c r="SLA842" s="399"/>
      <c r="SLB842" s="399"/>
      <c r="SLC842" s="399"/>
      <c r="SLD842" s="399"/>
      <c r="SLE842" s="399"/>
      <c r="SLF842" s="399"/>
      <c r="SLG842" s="399"/>
      <c r="SLH842" s="399"/>
      <c r="SLI842" s="399"/>
      <c r="SLJ842" s="399"/>
      <c r="SLK842" s="399"/>
      <c r="SLL842" s="399"/>
      <c r="SLM842" s="399"/>
      <c r="SLN842" s="399"/>
      <c r="SLO842" s="399"/>
      <c r="SLP842" s="399"/>
      <c r="SLQ842" s="399"/>
      <c r="SLR842" s="399"/>
      <c r="SLS842" s="399"/>
      <c r="SLT842" s="399"/>
      <c r="SLU842" s="399"/>
      <c r="SLV842" s="399"/>
      <c r="SLW842" s="399"/>
      <c r="SLX842" s="399"/>
      <c r="SLY842" s="399"/>
      <c r="SLZ842" s="399"/>
      <c r="SMA842" s="399"/>
      <c r="SMB842" s="399"/>
      <c r="SMC842" s="399"/>
      <c r="SMD842" s="399"/>
      <c r="SME842" s="399"/>
      <c r="SMF842" s="399"/>
      <c r="SMG842" s="399"/>
      <c r="SMH842" s="399"/>
      <c r="SMI842" s="399"/>
      <c r="SMJ842" s="399"/>
      <c r="SMK842" s="399"/>
      <c r="SML842" s="399"/>
      <c r="SMM842" s="399"/>
      <c r="SMN842" s="399"/>
      <c r="SMO842" s="399"/>
      <c r="SMP842" s="399"/>
      <c r="SMQ842" s="399"/>
      <c r="SMR842" s="399"/>
      <c r="SMS842" s="399"/>
      <c r="SMT842" s="399"/>
      <c r="SMU842" s="399"/>
      <c r="SMV842" s="399"/>
      <c r="SMW842" s="399"/>
      <c r="SMX842" s="399"/>
      <c r="SMY842" s="399"/>
      <c r="SMZ842" s="399"/>
      <c r="SNA842" s="399"/>
      <c r="SNB842" s="399"/>
      <c r="SNC842" s="399"/>
      <c r="SND842" s="399"/>
      <c r="SNE842" s="399"/>
      <c r="SNF842" s="399"/>
      <c r="SNG842" s="399"/>
      <c r="SNH842" s="399"/>
      <c r="SNI842" s="399"/>
      <c r="SNJ842" s="399"/>
      <c r="SNK842" s="399"/>
      <c r="SNL842" s="399"/>
      <c r="SNM842" s="399"/>
      <c r="SNN842" s="399"/>
      <c r="SNO842" s="399"/>
      <c r="SNP842" s="399"/>
      <c r="SNQ842" s="399"/>
      <c r="SNR842" s="399"/>
      <c r="SNS842" s="399"/>
      <c r="SNT842" s="399"/>
      <c r="SNU842" s="399"/>
      <c r="SNV842" s="399"/>
      <c r="SNW842" s="399"/>
      <c r="SNX842" s="399"/>
      <c r="SNY842" s="399"/>
      <c r="SNZ842" s="399"/>
      <c r="SOA842" s="399"/>
      <c r="SOB842" s="399"/>
      <c r="SOC842" s="399"/>
      <c r="SOD842" s="399"/>
      <c r="SOE842" s="399"/>
      <c r="SOF842" s="399"/>
      <c r="SOG842" s="399"/>
      <c r="SOH842" s="399"/>
      <c r="SOI842" s="399"/>
      <c r="SOJ842" s="399"/>
      <c r="SOK842" s="399"/>
      <c r="SOL842" s="399"/>
      <c r="SOM842" s="399"/>
      <c r="SON842" s="399"/>
      <c r="SOO842" s="399"/>
      <c r="SOP842" s="399"/>
      <c r="SOQ842" s="399"/>
      <c r="SOR842" s="399"/>
      <c r="SOS842" s="399"/>
      <c r="SOT842" s="399"/>
      <c r="SOU842" s="399"/>
      <c r="SOV842" s="399"/>
      <c r="SOW842" s="399"/>
      <c r="SOX842" s="399"/>
      <c r="SOY842" s="399"/>
      <c r="SOZ842" s="399"/>
      <c r="SPA842" s="399"/>
      <c r="SPB842" s="399"/>
      <c r="SPC842" s="399"/>
      <c r="SPD842" s="399"/>
      <c r="SPE842" s="399"/>
      <c r="SPF842" s="399"/>
      <c r="SPG842" s="399"/>
      <c r="SPH842" s="399"/>
      <c r="SPI842" s="399"/>
      <c r="SPJ842" s="399"/>
      <c r="SPK842" s="399"/>
      <c r="SPL842" s="399"/>
      <c r="SPM842" s="399"/>
      <c r="SPN842" s="399"/>
      <c r="SPO842" s="399"/>
      <c r="SPP842" s="399"/>
      <c r="SPQ842" s="399"/>
      <c r="SPR842" s="399"/>
      <c r="SPS842" s="399"/>
      <c r="SPT842" s="399"/>
      <c r="SPU842" s="399"/>
      <c r="SPV842" s="399"/>
      <c r="SPW842" s="399"/>
      <c r="SPX842" s="399"/>
      <c r="SPY842" s="399"/>
      <c r="SPZ842" s="399"/>
      <c r="SQA842" s="399"/>
      <c r="SQB842" s="399"/>
      <c r="SQC842" s="399"/>
      <c r="SQD842" s="399"/>
      <c r="SQE842" s="399"/>
      <c r="SQF842" s="399"/>
      <c r="SQG842" s="399"/>
      <c r="SQH842" s="399"/>
      <c r="SQI842" s="399"/>
      <c r="SQJ842" s="399"/>
      <c r="SQK842" s="399"/>
      <c r="SQL842" s="399"/>
      <c r="SQM842" s="399"/>
      <c r="SQN842" s="399"/>
      <c r="SQO842" s="399"/>
      <c r="SQP842" s="399"/>
      <c r="SQQ842" s="399"/>
      <c r="SQR842" s="399"/>
      <c r="SQS842" s="399"/>
      <c r="SQT842" s="399"/>
      <c r="SQU842" s="399"/>
      <c r="SQV842" s="399"/>
      <c r="SQW842" s="399"/>
      <c r="SQX842" s="399"/>
      <c r="SQY842" s="399"/>
      <c r="SQZ842" s="399"/>
      <c r="SRA842" s="399"/>
      <c r="SRB842" s="399"/>
      <c r="SRC842" s="399"/>
      <c r="SRD842" s="399"/>
      <c r="SRE842" s="399"/>
      <c r="SRF842" s="399"/>
      <c r="SRG842" s="399"/>
      <c r="SRH842" s="399"/>
      <c r="SRI842" s="399"/>
      <c r="SRJ842" s="399"/>
      <c r="SRK842" s="399"/>
      <c r="SRL842" s="399"/>
      <c r="SRM842" s="399"/>
      <c r="SRN842" s="399"/>
      <c r="SRO842" s="399"/>
      <c r="SRP842" s="399"/>
      <c r="SRQ842" s="399"/>
      <c r="SRR842" s="399"/>
      <c r="SRS842" s="399"/>
      <c r="SRT842" s="399"/>
      <c r="SRU842" s="399"/>
      <c r="SRV842" s="399"/>
      <c r="SRW842" s="399"/>
      <c r="SRX842" s="399"/>
      <c r="SRY842" s="399"/>
      <c r="SRZ842" s="399"/>
      <c r="SSA842" s="399"/>
      <c r="SSB842" s="399"/>
      <c r="SSC842" s="399"/>
      <c r="SSD842" s="399"/>
      <c r="SSE842" s="399"/>
      <c r="SSF842" s="399"/>
      <c r="SSG842" s="399"/>
      <c r="SSH842" s="399"/>
      <c r="SSI842" s="399"/>
      <c r="SSJ842" s="399"/>
      <c r="SSK842" s="399"/>
      <c r="SSL842" s="399"/>
      <c r="SSM842" s="399"/>
      <c r="SSN842" s="399"/>
      <c r="SSO842" s="399"/>
      <c r="SSP842" s="399"/>
      <c r="SSQ842" s="399"/>
      <c r="SSR842" s="399"/>
      <c r="SSS842" s="399"/>
      <c r="SST842" s="399"/>
      <c r="SSU842" s="399"/>
      <c r="SSV842" s="399"/>
      <c r="SSW842" s="399"/>
      <c r="SSX842" s="399"/>
      <c r="SSY842" s="399"/>
      <c r="SSZ842" s="399"/>
      <c r="STA842" s="399"/>
      <c r="STB842" s="399"/>
      <c r="STC842" s="399"/>
      <c r="STD842" s="399"/>
      <c r="STE842" s="399"/>
      <c r="STF842" s="399"/>
      <c r="STG842" s="399"/>
      <c r="STH842" s="399"/>
      <c r="STI842" s="399"/>
      <c r="STJ842" s="399"/>
      <c r="STK842" s="399"/>
      <c r="STL842" s="399"/>
      <c r="STM842" s="399"/>
      <c r="STN842" s="399"/>
      <c r="STO842" s="399"/>
      <c r="STP842" s="399"/>
      <c r="STQ842" s="399"/>
      <c r="STR842" s="399"/>
      <c r="STS842" s="399"/>
      <c r="STT842" s="399"/>
      <c r="STU842" s="399"/>
      <c r="STV842" s="399"/>
      <c r="STW842" s="399"/>
      <c r="STX842" s="399"/>
      <c r="STY842" s="399"/>
      <c r="STZ842" s="399"/>
      <c r="SUA842" s="399"/>
      <c r="SUB842" s="399"/>
      <c r="SUC842" s="399"/>
      <c r="SUD842" s="399"/>
      <c r="SUE842" s="399"/>
      <c r="SUF842" s="399"/>
      <c r="SUG842" s="399"/>
      <c r="SUH842" s="399"/>
      <c r="SUI842" s="399"/>
      <c r="SUJ842" s="399"/>
      <c r="SUK842" s="399"/>
      <c r="SUL842" s="399"/>
      <c r="SUM842" s="399"/>
      <c r="SUN842" s="399"/>
      <c r="SUO842" s="399"/>
      <c r="SUP842" s="399"/>
      <c r="SUQ842" s="399"/>
      <c r="SUR842" s="399"/>
      <c r="SUS842" s="399"/>
      <c r="SUT842" s="399"/>
      <c r="SUU842" s="399"/>
      <c r="SUV842" s="399"/>
      <c r="SUW842" s="399"/>
      <c r="SUX842" s="399"/>
      <c r="SUY842" s="399"/>
      <c r="SUZ842" s="399"/>
      <c r="SVA842" s="399"/>
      <c r="SVB842" s="399"/>
      <c r="SVC842" s="399"/>
      <c r="SVD842" s="399"/>
      <c r="SVE842" s="399"/>
      <c r="SVF842" s="399"/>
      <c r="SVG842" s="399"/>
      <c r="SVH842" s="399"/>
      <c r="SVI842" s="399"/>
      <c r="SVJ842" s="399"/>
      <c r="SVK842" s="399"/>
      <c r="SVL842" s="399"/>
      <c r="SVM842" s="399"/>
      <c r="SVN842" s="399"/>
      <c r="SVO842" s="399"/>
      <c r="SVP842" s="399"/>
      <c r="SVQ842" s="399"/>
      <c r="SVR842" s="399"/>
      <c r="SVS842" s="399"/>
      <c r="SVT842" s="399"/>
      <c r="SVU842" s="399"/>
      <c r="SVV842" s="399"/>
      <c r="SVW842" s="399"/>
      <c r="SVX842" s="399"/>
      <c r="SVY842" s="399"/>
      <c r="SVZ842" s="399"/>
      <c r="SWA842" s="399"/>
      <c r="SWB842" s="399"/>
      <c r="SWC842" s="399"/>
      <c r="SWD842" s="399"/>
      <c r="SWE842" s="399"/>
      <c r="SWF842" s="399"/>
      <c r="SWG842" s="399"/>
      <c r="SWH842" s="399"/>
      <c r="SWI842" s="399"/>
      <c r="SWJ842" s="399"/>
      <c r="SWK842" s="399"/>
      <c r="SWL842" s="399"/>
      <c r="SWM842" s="399"/>
      <c r="SWN842" s="399"/>
      <c r="SWO842" s="399"/>
      <c r="SWP842" s="399"/>
      <c r="SWQ842" s="399"/>
      <c r="SWR842" s="399"/>
      <c r="SWS842" s="399"/>
      <c r="SWT842" s="399"/>
      <c r="SWU842" s="399"/>
      <c r="SWV842" s="399"/>
      <c r="SWW842" s="399"/>
      <c r="SWX842" s="399"/>
      <c r="SWY842" s="399"/>
      <c r="SWZ842" s="399"/>
      <c r="SXA842" s="399"/>
      <c r="SXB842" s="399"/>
      <c r="SXC842" s="399"/>
      <c r="SXD842" s="399"/>
      <c r="SXE842" s="399"/>
      <c r="SXF842" s="399"/>
      <c r="SXG842" s="399"/>
      <c r="SXH842" s="399"/>
      <c r="SXI842" s="399"/>
      <c r="SXJ842" s="399"/>
      <c r="SXK842" s="399"/>
      <c r="SXL842" s="399"/>
      <c r="SXM842" s="399"/>
      <c r="SXN842" s="399"/>
      <c r="SXO842" s="399"/>
      <c r="SXP842" s="399"/>
      <c r="SXQ842" s="399"/>
      <c r="SXR842" s="399"/>
      <c r="SXS842" s="399"/>
      <c r="SXT842" s="399"/>
      <c r="SXU842" s="399"/>
      <c r="SXV842" s="399"/>
      <c r="SXW842" s="399"/>
      <c r="SXX842" s="399"/>
      <c r="SXY842" s="399"/>
      <c r="SXZ842" s="399"/>
      <c r="SYA842" s="399"/>
      <c r="SYB842" s="399"/>
      <c r="SYC842" s="399"/>
      <c r="SYD842" s="399"/>
      <c r="SYE842" s="399"/>
      <c r="SYF842" s="399"/>
      <c r="SYG842" s="399"/>
      <c r="SYH842" s="399"/>
      <c r="SYI842" s="399"/>
      <c r="SYJ842" s="399"/>
      <c r="SYK842" s="399"/>
      <c r="SYL842" s="399"/>
      <c r="SYM842" s="399"/>
      <c r="SYN842" s="399"/>
      <c r="SYO842" s="399"/>
      <c r="SYP842" s="399"/>
      <c r="SYQ842" s="399"/>
      <c r="SYR842" s="399"/>
      <c r="SYS842" s="399"/>
      <c r="SYT842" s="399"/>
      <c r="SYU842" s="399"/>
      <c r="SYV842" s="399"/>
      <c r="SYW842" s="399"/>
      <c r="SYX842" s="399"/>
      <c r="SYY842" s="399"/>
      <c r="SYZ842" s="399"/>
      <c r="SZA842" s="399"/>
      <c r="SZB842" s="399"/>
      <c r="SZC842" s="399"/>
      <c r="SZD842" s="399"/>
      <c r="SZE842" s="399"/>
      <c r="SZF842" s="399"/>
      <c r="SZG842" s="399"/>
      <c r="SZH842" s="399"/>
      <c r="SZI842" s="399"/>
      <c r="SZJ842" s="399"/>
      <c r="SZK842" s="399"/>
      <c r="SZL842" s="399"/>
      <c r="SZM842" s="399"/>
      <c r="SZN842" s="399"/>
      <c r="SZO842" s="399"/>
      <c r="SZP842" s="399"/>
      <c r="SZQ842" s="399"/>
      <c r="SZR842" s="399"/>
      <c r="SZS842" s="399"/>
      <c r="SZT842" s="399"/>
      <c r="SZU842" s="399"/>
      <c r="SZV842" s="399"/>
      <c r="SZW842" s="399"/>
      <c r="SZX842" s="399"/>
      <c r="SZY842" s="399"/>
      <c r="SZZ842" s="399"/>
      <c r="TAA842" s="399"/>
      <c r="TAB842" s="399"/>
      <c r="TAC842" s="399"/>
      <c r="TAD842" s="399"/>
      <c r="TAE842" s="399"/>
      <c r="TAF842" s="399"/>
      <c r="TAG842" s="399"/>
      <c r="TAH842" s="399"/>
      <c r="TAI842" s="399"/>
      <c r="TAJ842" s="399"/>
      <c r="TAK842" s="399"/>
      <c r="TAL842" s="399"/>
      <c r="TAM842" s="399"/>
      <c r="TAN842" s="399"/>
      <c r="TAO842" s="399"/>
      <c r="TAP842" s="399"/>
      <c r="TAQ842" s="399"/>
      <c r="TAR842" s="399"/>
      <c r="TAS842" s="399"/>
      <c r="TAT842" s="399"/>
      <c r="TAU842" s="399"/>
      <c r="TAV842" s="399"/>
      <c r="TAW842" s="399"/>
      <c r="TAX842" s="399"/>
      <c r="TAY842" s="399"/>
      <c r="TAZ842" s="399"/>
      <c r="TBA842" s="399"/>
      <c r="TBB842" s="399"/>
      <c r="TBC842" s="399"/>
      <c r="TBD842" s="399"/>
      <c r="TBE842" s="399"/>
      <c r="TBF842" s="399"/>
      <c r="TBG842" s="399"/>
      <c r="TBH842" s="399"/>
      <c r="TBI842" s="399"/>
      <c r="TBJ842" s="399"/>
      <c r="TBK842" s="399"/>
      <c r="TBL842" s="399"/>
      <c r="TBM842" s="399"/>
      <c r="TBN842" s="399"/>
      <c r="TBO842" s="399"/>
      <c r="TBP842" s="399"/>
      <c r="TBQ842" s="399"/>
      <c r="TBR842" s="399"/>
      <c r="TBS842" s="399"/>
      <c r="TBT842" s="399"/>
      <c r="TBU842" s="399"/>
      <c r="TBV842" s="399"/>
      <c r="TBW842" s="399"/>
      <c r="TBX842" s="399"/>
      <c r="TBY842" s="399"/>
      <c r="TBZ842" s="399"/>
      <c r="TCA842" s="399"/>
      <c r="TCB842" s="399"/>
      <c r="TCC842" s="399"/>
      <c r="TCD842" s="399"/>
      <c r="TCE842" s="399"/>
      <c r="TCF842" s="399"/>
      <c r="TCG842" s="399"/>
      <c r="TCH842" s="399"/>
      <c r="TCI842" s="399"/>
      <c r="TCJ842" s="399"/>
      <c r="TCK842" s="399"/>
      <c r="TCL842" s="399"/>
      <c r="TCM842" s="399"/>
      <c r="TCN842" s="399"/>
      <c r="TCO842" s="399"/>
      <c r="TCP842" s="399"/>
      <c r="TCQ842" s="399"/>
      <c r="TCR842" s="399"/>
      <c r="TCS842" s="399"/>
      <c r="TCT842" s="399"/>
      <c r="TCU842" s="399"/>
      <c r="TCV842" s="399"/>
      <c r="TCW842" s="399"/>
      <c r="TCX842" s="399"/>
      <c r="TCY842" s="399"/>
      <c r="TCZ842" s="399"/>
      <c r="TDA842" s="399"/>
      <c r="TDB842" s="399"/>
      <c r="TDC842" s="399"/>
      <c r="TDD842" s="399"/>
      <c r="TDE842" s="399"/>
      <c r="TDF842" s="399"/>
      <c r="TDG842" s="399"/>
      <c r="TDH842" s="399"/>
      <c r="TDI842" s="399"/>
      <c r="TDJ842" s="399"/>
      <c r="TDK842" s="399"/>
      <c r="TDL842" s="399"/>
      <c r="TDM842" s="399"/>
      <c r="TDN842" s="399"/>
      <c r="TDO842" s="399"/>
      <c r="TDP842" s="399"/>
      <c r="TDQ842" s="399"/>
      <c r="TDR842" s="399"/>
      <c r="TDS842" s="399"/>
      <c r="TDT842" s="399"/>
      <c r="TDU842" s="399"/>
      <c r="TDV842" s="399"/>
      <c r="TDW842" s="399"/>
      <c r="TDX842" s="399"/>
      <c r="TDY842" s="399"/>
      <c r="TDZ842" s="399"/>
      <c r="TEA842" s="399"/>
      <c r="TEB842" s="399"/>
      <c r="TEC842" s="399"/>
      <c r="TED842" s="399"/>
      <c r="TEE842" s="399"/>
      <c r="TEF842" s="399"/>
      <c r="TEG842" s="399"/>
      <c r="TEH842" s="399"/>
      <c r="TEI842" s="399"/>
      <c r="TEJ842" s="399"/>
      <c r="TEK842" s="399"/>
      <c r="TEL842" s="399"/>
      <c r="TEM842" s="399"/>
      <c r="TEN842" s="399"/>
      <c r="TEO842" s="399"/>
      <c r="TEP842" s="399"/>
      <c r="TEQ842" s="399"/>
      <c r="TER842" s="399"/>
      <c r="TES842" s="399"/>
      <c r="TET842" s="399"/>
      <c r="TEU842" s="399"/>
      <c r="TEV842" s="399"/>
      <c r="TEW842" s="399"/>
      <c r="TEX842" s="399"/>
      <c r="TEY842" s="399"/>
      <c r="TEZ842" s="399"/>
      <c r="TFA842" s="399"/>
      <c r="TFB842" s="399"/>
      <c r="TFC842" s="399"/>
      <c r="TFD842" s="399"/>
      <c r="TFE842" s="399"/>
      <c r="TFF842" s="399"/>
      <c r="TFG842" s="399"/>
      <c r="TFH842" s="399"/>
      <c r="TFI842" s="399"/>
      <c r="TFJ842" s="399"/>
      <c r="TFK842" s="399"/>
      <c r="TFL842" s="399"/>
      <c r="TFM842" s="399"/>
      <c r="TFN842" s="399"/>
      <c r="TFO842" s="399"/>
      <c r="TFP842" s="399"/>
      <c r="TFQ842" s="399"/>
      <c r="TFR842" s="399"/>
      <c r="TFS842" s="399"/>
      <c r="TFT842" s="399"/>
      <c r="TFU842" s="399"/>
      <c r="TFV842" s="399"/>
      <c r="TFW842" s="399"/>
      <c r="TFX842" s="399"/>
      <c r="TFY842" s="399"/>
      <c r="TFZ842" s="399"/>
      <c r="TGA842" s="399"/>
      <c r="TGB842" s="399"/>
      <c r="TGC842" s="399"/>
      <c r="TGD842" s="399"/>
      <c r="TGE842" s="399"/>
      <c r="TGF842" s="399"/>
      <c r="TGG842" s="399"/>
      <c r="TGH842" s="399"/>
      <c r="TGI842" s="399"/>
      <c r="TGJ842" s="399"/>
      <c r="TGK842" s="399"/>
      <c r="TGL842" s="399"/>
      <c r="TGM842" s="399"/>
      <c r="TGN842" s="399"/>
      <c r="TGO842" s="399"/>
      <c r="TGP842" s="399"/>
      <c r="TGQ842" s="399"/>
      <c r="TGR842" s="399"/>
      <c r="TGS842" s="399"/>
      <c r="TGT842" s="399"/>
      <c r="TGU842" s="399"/>
      <c r="TGV842" s="399"/>
      <c r="TGW842" s="399"/>
      <c r="TGX842" s="399"/>
      <c r="TGY842" s="399"/>
      <c r="TGZ842" s="399"/>
      <c r="THA842" s="399"/>
      <c r="THB842" s="399"/>
      <c r="THC842" s="399"/>
      <c r="THD842" s="399"/>
      <c r="THE842" s="399"/>
      <c r="THF842" s="399"/>
      <c r="THG842" s="399"/>
      <c r="THH842" s="399"/>
      <c r="THI842" s="399"/>
      <c r="THJ842" s="399"/>
      <c r="THK842" s="399"/>
      <c r="THL842" s="399"/>
      <c r="THM842" s="399"/>
      <c r="THN842" s="399"/>
      <c r="THO842" s="399"/>
      <c r="THP842" s="399"/>
      <c r="THQ842" s="399"/>
      <c r="THR842" s="399"/>
      <c r="THS842" s="399"/>
      <c r="THT842" s="399"/>
      <c r="THU842" s="399"/>
      <c r="THV842" s="399"/>
      <c r="THW842" s="399"/>
      <c r="THX842" s="399"/>
      <c r="THY842" s="399"/>
      <c r="THZ842" s="399"/>
      <c r="TIA842" s="399"/>
      <c r="TIB842" s="399"/>
      <c r="TIC842" s="399"/>
      <c r="TID842" s="399"/>
      <c r="TIE842" s="399"/>
      <c r="TIF842" s="399"/>
      <c r="TIG842" s="399"/>
      <c r="TIH842" s="399"/>
      <c r="TII842" s="399"/>
      <c r="TIJ842" s="399"/>
      <c r="TIK842" s="399"/>
      <c r="TIL842" s="399"/>
      <c r="TIM842" s="399"/>
      <c r="TIN842" s="399"/>
      <c r="TIO842" s="399"/>
      <c r="TIP842" s="399"/>
      <c r="TIQ842" s="399"/>
      <c r="TIR842" s="399"/>
      <c r="TIS842" s="399"/>
      <c r="TIT842" s="399"/>
      <c r="TIU842" s="399"/>
      <c r="TIV842" s="399"/>
      <c r="TIW842" s="399"/>
      <c r="TIX842" s="399"/>
      <c r="TIY842" s="399"/>
      <c r="TIZ842" s="399"/>
      <c r="TJA842" s="399"/>
      <c r="TJB842" s="399"/>
      <c r="TJC842" s="399"/>
      <c r="TJD842" s="399"/>
      <c r="TJE842" s="399"/>
      <c r="TJF842" s="399"/>
      <c r="TJG842" s="399"/>
      <c r="TJH842" s="399"/>
      <c r="TJI842" s="399"/>
      <c r="TJJ842" s="399"/>
      <c r="TJK842" s="399"/>
      <c r="TJL842" s="399"/>
      <c r="TJM842" s="399"/>
      <c r="TJN842" s="399"/>
      <c r="TJO842" s="399"/>
      <c r="TJP842" s="399"/>
      <c r="TJQ842" s="399"/>
      <c r="TJR842" s="399"/>
      <c r="TJS842" s="399"/>
      <c r="TJT842" s="399"/>
      <c r="TJU842" s="399"/>
      <c r="TJV842" s="399"/>
      <c r="TJW842" s="399"/>
      <c r="TJX842" s="399"/>
      <c r="TJY842" s="399"/>
      <c r="TJZ842" s="399"/>
      <c r="TKA842" s="399"/>
      <c r="TKB842" s="399"/>
      <c r="TKC842" s="399"/>
      <c r="TKD842" s="399"/>
      <c r="TKE842" s="399"/>
      <c r="TKF842" s="399"/>
      <c r="TKG842" s="399"/>
      <c r="TKH842" s="399"/>
      <c r="TKI842" s="399"/>
      <c r="TKJ842" s="399"/>
      <c r="TKK842" s="399"/>
      <c r="TKL842" s="399"/>
      <c r="TKM842" s="399"/>
      <c r="TKN842" s="399"/>
      <c r="TKO842" s="399"/>
      <c r="TKP842" s="399"/>
      <c r="TKQ842" s="399"/>
      <c r="TKR842" s="399"/>
      <c r="TKS842" s="399"/>
      <c r="TKT842" s="399"/>
      <c r="TKU842" s="399"/>
      <c r="TKV842" s="399"/>
      <c r="TKW842" s="399"/>
      <c r="TKX842" s="399"/>
      <c r="TKY842" s="399"/>
      <c r="TKZ842" s="399"/>
      <c r="TLA842" s="399"/>
      <c r="TLB842" s="399"/>
      <c r="TLC842" s="399"/>
      <c r="TLD842" s="399"/>
      <c r="TLE842" s="399"/>
      <c r="TLF842" s="399"/>
      <c r="TLG842" s="399"/>
      <c r="TLH842" s="399"/>
      <c r="TLI842" s="399"/>
      <c r="TLJ842" s="399"/>
      <c r="TLK842" s="399"/>
      <c r="TLL842" s="399"/>
      <c r="TLM842" s="399"/>
      <c r="TLN842" s="399"/>
      <c r="TLO842" s="399"/>
      <c r="TLP842" s="399"/>
      <c r="TLQ842" s="399"/>
      <c r="TLR842" s="399"/>
      <c r="TLS842" s="399"/>
      <c r="TLT842" s="399"/>
      <c r="TLU842" s="399"/>
      <c r="TLV842" s="399"/>
      <c r="TLW842" s="399"/>
      <c r="TLX842" s="399"/>
      <c r="TLY842" s="399"/>
      <c r="TLZ842" s="399"/>
      <c r="TMA842" s="399"/>
      <c r="TMB842" s="399"/>
      <c r="TMC842" s="399"/>
      <c r="TMD842" s="399"/>
      <c r="TME842" s="399"/>
      <c r="TMF842" s="399"/>
      <c r="TMG842" s="399"/>
      <c r="TMH842" s="399"/>
      <c r="TMI842" s="399"/>
      <c r="TMJ842" s="399"/>
      <c r="TMK842" s="399"/>
      <c r="TML842" s="399"/>
      <c r="TMM842" s="399"/>
      <c r="TMN842" s="399"/>
      <c r="TMO842" s="399"/>
      <c r="TMP842" s="399"/>
      <c r="TMQ842" s="399"/>
      <c r="TMR842" s="399"/>
      <c r="TMS842" s="399"/>
      <c r="TMT842" s="399"/>
      <c r="TMU842" s="399"/>
      <c r="TMV842" s="399"/>
      <c r="TMW842" s="399"/>
      <c r="TMX842" s="399"/>
      <c r="TMY842" s="399"/>
      <c r="TMZ842" s="399"/>
      <c r="TNA842" s="399"/>
      <c r="TNB842" s="399"/>
      <c r="TNC842" s="399"/>
      <c r="TND842" s="399"/>
      <c r="TNE842" s="399"/>
      <c r="TNF842" s="399"/>
      <c r="TNG842" s="399"/>
      <c r="TNH842" s="399"/>
      <c r="TNI842" s="399"/>
      <c r="TNJ842" s="399"/>
      <c r="TNK842" s="399"/>
      <c r="TNL842" s="399"/>
      <c r="TNM842" s="399"/>
      <c r="TNN842" s="399"/>
      <c r="TNO842" s="399"/>
      <c r="TNP842" s="399"/>
      <c r="TNQ842" s="399"/>
      <c r="TNR842" s="399"/>
      <c r="TNS842" s="399"/>
      <c r="TNT842" s="399"/>
      <c r="TNU842" s="399"/>
      <c r="TNV842" s="399"/>
      <c r="TNW842" s="399"/>
      <c r="TNX842" s="399"/>
      <c r="TNY842" s="399"/>
      <c r="TNZ842" s="399"/>
      <c r="TOA842" s="399"/>
      <c r="TOB842" s="399"/>
      <c r="TOC842" s="399"/>
      <c r="TOD842" s="399"/>
      <c r="TOE842" s="399"/>
      <c r="TOF842" s="399"/>
      <c r="TOG842" s="399"/>
      <c r="TOH842" s="399"/>
      <c r="TOI842" s="399"/>
      <c r="TOJ842" s="399"/>
      <c r="TOK842" s="399"/>
      <c r="TOL842" s="399"/>
      <c r="TOM842" s="399"/>
      <c r="TON842" s="399"/>
      <c r="TOO842" s="399"/>
      <c r="TOP842" s="399"/>
      <c r="TOQ842" s="399"/>
      <c r="TOR842" s="399"/>
      <c r="TOS842" s="399"/>
      <c r="TOT842" s="399"/>
      <c r="TOU842" s="399"/>
      <c r="TOV842" s="399"/>
      <c r="TOW842" s="399"/>
      <c r="TOX842" s="399"/>
      <c r="TOY842" s="399"/>
      <c r="TOZ842" s="399"/>
      <c r="TPA842" s="399"/>
      <c r="TPB842" s="399"/>
      <c r="TPC842" s="399"/>
      <c r="TPD842" s="399"/>
      <c r="TPE842" s="399"/>
      <c r="TPF842" s="399"/>
      <c r="TPG842" s="399"/>
      <c r="TPH842" s="399"/>
      <c r="TPI842" s="399"/>
      <c r="TPJ842" s="399"/>
      <c r="TPK842" s="399"/>
      <c r="TPL842" s="399"/>
      <c r="TPM842" s="399"/>
      <c r="TPN842" s="399"/>
      <c r="TPO842" s="399"/>
      <c r="TPP842" s="399"/>
      <c r="TPQ842" s="399"/>
      <c r="TPR842" s="399"/>
      <c r="TPS842" s="399"/>
      <c r="TPT842" s="399"/>
      <c r="TPU842" s="399"/>
      <c r="TPV842" s="399"/>
      <c r="TPW842" s="399"/>
      <c r="TPX842" s="399"/>
      <c r="TPY842" s="399"/>
      <c r="TPZ842" s="399"/>
      <c r="TQA842" s="399"/>
      <c r="TQB842" s="399"/>
      <c r="TQC842" s="399"/>
      <c r="TQD842" s="399"/>
      <c r="TQE842" s="399"/>
      <c r="TQF842" s="399"/>
      <c r="TQG842" s="399"/>
      <c r="TQH842" s="399"/>
      <c r="TQI842" s="399"/>
      <c r="TQJ842" s="399"/>
      <c r="TQK842" s="399"/>
      <c r="TQL842" s="399"/>
      <c r="TQM842" s="399"/>
      <c r="TQN842" s="399"/>
      <c r="TQO842" s="399"/>
      <c r="TQP842" s="399"/>
      <c r="TQQ842" s="399"/>
      <c r="TQR842" s="399"/>
      <c r="TQS842" s="399"/>
      <c r="TQT842" s="399"/>
      <c r="TQU842" s="399"/>
      <c r="TQV842" s="399"/>
      <c r="TQW842" s="399"/>
      <c r="TQX842" s="399"/>
      <c r="TQY842" s="399"/>
      <c r="TQZ842" s="399"/>
      <c r="TRA842" s="399"/>
      <c r="TRB842" s="399"/>
      <c r="TRC842" s="399"/>
      <c r="TRD842" s="399"/>
      <c r="TRE842" s="399"/>
      <c r="TRF842" s="399"/>
      <c r="TRG842" s="399"/>
      <c r="TRH842" s="399"/>
      <c r="TRI842" s="399"/>
      <c r="TRJ842" s="399"/>
      <c r="TRK842" s="399"/>
      <c r="TRL842" s="399"/>
      <c r="TRM842" s="399"/>
      <c r="TRN842" s="399"/>
      <c r="TRO842" s="399"/>
      <c r="TRP842" s="399"/>
      <c r="TRQ842" s="399"/>
      <c r="TRR842" s="399"/>
      <c r="TRS842" s="399"/>
      <c r="TRT842" s="399"/>
      <c r="TRU842" s="399"/>
      <c r="TRV842" s="399"/>
      <c r="TRW842" s="399"/>
      <c r="TRX842" s="399"/>
      <c r="TRY842" s="399"/>
      <c r="TRZ842" s="399"/>
      <c r="TSA842" s="399"/>
      <c r="TSB842" s="399"/>
      <c r="TSC842" s="399"/>
      <c r="TSD842" s="399"/>
      <c r="TSE842" s="399"/>
      <c r="TSF842" s="399"/>
      <c r="TSG842" s="399"/>
      <c r="TSH842" s="399"/>
      <c r="TSI842" s="399"/>
      <c r="TSJ842" s="399"/>
      <c r="TSK842" s="399"/>
      <c r="TSL842" s="399"/>
      <c r="TSM842" s="399"/>
      <c r="TSN842" s="399"/>
      <c r="TSO842" s="399"/>
      <c r="TSP842" s="399"/>
      <c r="TSQ842" s="399"/>
      <c r="TSR842" s="399"/>
      <c r="TSS842" s="399"/>
      <c r="TST842" s="399"/>
      <c r="TSU842" s="399"/>
      <c r="TSV842" s="399"/>
      <c r="TSW842" s="399"/>
      <c r="TSX842" s="399"/>
      <c r="TSY842" s="399"/>
      <c r="TSZ842" s="399"/>
      <c r="TTA842" s="399"/>
      <c r="TTB842" s="399"/>
      <c r="TTC842" s="399"/>
      <c r="TTD842" s="399"/>
      <c r="TTE842" s="399"/>
      <c r="TTF842" s="399"/>
      <c r="TTG842" s="399"/>
      <c r="TTH842" s="399"/>
      <c r="TTI842" s="399"/>
      <c r="TTJ842" s="399"/>
      <c r="TTK842" s="399"/>
      <c r="TTL842" s="399"/>
      <c r="TTM842" s="399"/>
      <c r="TTN842" s="399"/>
      <c r="TTO842" s="399"/>
      <c r="TTP842" s="399"/>
      <c r="TTQ842" s="399"/>
      <c r="TTR842" s="399"/>
      <c r="TTS842" s="399"/>
      <c r="TTT842" s="399"/>
      <c r="TTU842" s="399"/>
      <c r="TTV842" s="399"/>
      <c r="TTW842" s="399"/>
      <c r="TTX842" s="399"/>
      <c r="TTY842" s="399"/>
      <c r="TTZ842" s="399"/>
      <c r="TUA842" s="399"/>
      <c r="TUB842" s="399"/>
      <c r="TUC842" s="399"/>
      <c r="TUD842" s="399"/>
      <c r="TUE842" s="399"/>
      <c r="TUF842" s="399"/>
      <c r="TUG842" s="399"/>
      <c r="TUH842" s="399"/>
      <c r="TUI842" s="399"/>
      <c r="TUJ842" s="399"/>
      <c r="TUK842" s="399"/>
      <c r="TUL842" s="399"/>
      <c r="TUM842" s="399"/>
      <c r="TUN842" s="399"/>
      <c r="TUO842" s="399"/>
      <c r="TUP842" s="399"/>
      <c r="TUQ842" s="399"/>
      <c r="TUR842" s="399"/>
      <c r="TUS842" s="399"/>
      <c r="TUT842" s="399"/>
      <c r="TUU842" s="399"/>
      <c r="TUV842" s="399"/>
      <c r="TUW842" s="399"/>
      <c r="TUX842" s="399"/>
      <c r="TUY842" s="399"/>
      <c r="TUZ842" s="399"/>
      <c r="TVA842" s="399"/>
      <c r="TVB842" s="399"/>
      <c r="TVC842" s="399"/>
      <c r="TVD842" s="399"/>
      <c r="TVE842" s="399"/>
      <c r="TVF842" s="399"/>
      <c r="TVG842" s="399"/>
      <c r="TVH842" s="399"/>
      <c r="TVI842" s="399"/>
      <c r="TVJ842" s="399"/>
      <c r="TVK842" s="399"/>
      <c r="TVL842" s="399"/>
      <c r="TVM842" s="399"/>
      <c r="TVN842" s="399"/>
      <c r="TVO842" s="399"/>
      <c r="TVP842" s="399"/>
      <c r="TVQ842" s="399"/>
      <c r="TVR842" s="399"/>
      <c r="TVS842" s="399"/>
      <c r="TVT842" s="399"/>
      <c r="TVU842" s="399"/>
      <c r="TVV842" s="399"/>
      <c r="TVW842" s="399"/>
      <c r="TVX842" s="399"/>
      <c r="TVY842" s="399"/>
      <c r="TVZ842" s="399"/>
      <c r="TWA842" s="399"/>
      <c r="TWB842" s="399"/>
      <c r="TWC842" s="399"/>
      <c r="TWD842" s="399"/>
      <c r="TWE842" s="399"/>
      <c r="TWF842" s="399"/>
      <c r="TWG842" s="399"/>
      <c r="TWH842" s="399"/>
      <c r="TWI842" s="399"/>
      <c r="TWJ842" s="399"/>
      <c r="TWK842" s="399"/>
      <c r="TWL842" s="399"/>
      <c r="TWM842" s="399"/>
      <c r="TWN842" s="399"/>
      <c r="TWO842" s="399"/>
      <c r="TWP842" s="399"/>
      <c r="TWQ842" s="399"/>
      <c r="TWR842" s="399"/>
      <c r="TWS842" s="399"/>
      <c r="TWT842" s="399"/>
      <c r="TWU842" s="399"/>
      <c r="TWV842" s="399"/>
      <c r="TWW842" s="399"/>
      <c r="TWX842" s="399"/>
      <c r="TWY842" s="399"/>
      <c r="TWZ842" s="399"/>
      <c r="TXA842" s="399"/>
      <c r="TXB842" s="399"/>
      <c r="TXC842" s="399"/>
      <c r="TXD842" s="399"/>
      <c r="TXE842" s="399"/>
      <c r="TXF842" s="399"/>
      <c r="TXG842" s="399"/>
      <c r="TXH842" s="399"/>
      <c r="TXI842" s="399"/>
      <c r="TXJ842" s="399"/>
      <c r="TXK842" s="399"/>
      <c r="TXL842" s="399"/>
      <c r="TXM842" s="399"/>
      <c r="TXN842" s="399"/>
      <c r="TXO842" s="399"/>
      <c r="TXP842" s="399"/>
      <c r="TXQ842" s="399"/>
      <c r="TXR842" s="399"/>
      <c r="TXS842" s="399"/>
      <c r="TXT842" s="399"/>
      <c r="TXU842" s="399"/>
      <c r="TXV842" s="399"/>
      <c r="TXW842" s="399"/>
      <c r="TXX842" s="399"/>
      <c r="TXY842" s="399"/>
      <c r="TXZ842" s="399"/>
      <c r="TYA842" s="399"/>
      <c r="TYB842" s="399"/>
      <c r="TYC842" s="399"/>
      <c r="TYD842" s="399"/>
      <c r="TYE842" s="399"/>
      <c r="TYF842" s="399"/>
      <c r="TYG842" s="399"/>
      <c r="TYH842" s="399"/>
      <c r="TYI842" s="399"/>
      <c r="TYJ842" s="399"/>
      <c r="TYK842" s="399"/>
      <c r="TYL842" s="399"/>
      <c r="TYM842" s="399"/>
      <c r="TYN842" s="399"/>
      <c r="TYO842" s="399"/>
      <c r="TYP842" s="399"/>
      <c r="TYQ842" s="399"/>
      <c r="TYR842" s="399"/>
      <c r="TYS842" s="399"/>
      <c r="TYT842" s="399"/>
      <c r="TYU842" s="399"/>
      <c r="TYV842" s="399"/>
      <c r="TYW842" s="399"/>
      <c r="TYX842" s="399"/>
      <c r="TYY842" s="399"/>
      <c r="TYZ842" s="399"/>
      <c r="TZA842" s="399"/>
      <c r="TZB842" s="399"/>
      <c r="TZC842" s="399"/>
      <c r="TZD842" s="399"/>
      <c r="TZE842" s="399"/>
      <c r="TZF842" s="399"/>
      <c r="TZG842" s="399"/>
      <c r="TZH842" s="399"/>
      <c r="TZI842" s="399"/>
      <c r="TZJ842" s="399"/>
      <c r="TZK842" s="399"/>
      <c r="TZL842" s="399"/>
      <c r="TZM842" s="399"/>
      <c r="TZN842" s="399"/>
      <c r="TZO842" s="399"/>
      <c r="TZP842" s="399"/>
      <c r="TZQ842" s="399"/>
      <c r="TZR842" s="399"/>
      <c r="TZS842" s="399"/>
      <c r="TZT842" s="399"/>
      <c r="TZU842" s="399"/>
      <c r="TZV842" s="399"/>
      <c r="TZW842" s="399"/>
      <c r="TZX842" s="399"/>
      <c r="TZY842" s="399"/>
      <c r="TZZ842" s="399"/>
      <c r="UAA842" s="399"/>
      <c r="UAB842" s="399"/>
      <c r="UAC842" s="399"/>
      <c r="UAD842" s="399"/>
      <c r="UAE842" s="399"/>
      <c r="UAF842" s="399"/>
      <c r="UAG842" s="399"/>
      <c r="UAH842" s="399"/>
      <c r="UAI842" s="399"/>
      <c r="UAJ842" s="399"/>
      <c r="UAK842" s="399"/>
      <c r="UAL842" s="399"/>
      <c r="UAM842" s="399"/>
      <c r="UAN842" s="399"/>
      <c r="UAO842" s="399"/>
      <c r="UAP842" s="399"/>
      <c r="UAQ842" s="399"/>
      <c r="UAR842" s="399"/>
      <c r="UAS842" s="399"/>
      <c r="UAT842" s="399"/>
      <c r="UAU842" s="399"/>
      <c r="UAV842" s="399"/>
      <c r="UAW842" s="399"/>
      <c r="UAX842" s="399"/>
      <c r="UAY842" s="399"/>
      <c r="UAZ842" s="399"/>
      <c r="UBA842" s="399"/>
      <c r="UBB842" s="399"/>
      <c r="UBC842" s="399"/>
      <c r="UBD842" s="399"/>
      <c r="UBE842" s="399"/>
      <c r="UBF842" s="399"/>
      <c r="UBG842" s="399"/>
      <c r="UBH842" s="399"/>
      <c r="UBI842" s="399"/>
      <c r="UBJ842" s="399"/>
      <c r="UBK842" s="399"/>
      <c r="UBL842" s="399"/>
      <c r="UBM842" s="399"/>
      <c r="UBN842" s="399"/>
      <c r="UBO842" s="399"/>
      <c r="UBP842" s="399"/>
      <c r="UBQ842" s="399"/>
      <c r="UBR842" s="399"/>
      <c r="UBS842" s="399"/>
      <c r="UBT842" s="399"/>
      <c r="UBU842" s="399"/>
      <c r="UBV842" s="399"/>
      <c r="UBW842" s="399"/>
      <c r="UBX842" s="399"/>
      <c r="UBY842" s="399"/>
      <c r="UBZ842" s="399"/>
      <c r="UCA842" s="399"/>
      <c r="UCB842" s="399"/>
      <c r="UCC842" s="399"/>
      <c r="UCD842" s="399"/>
      <c r="UCE842" s="399"/>
      <c r="UCF842" s="399"/>
      <c r="UCG842" s="399"/>
      <c r="UCH842" s="399"/>
      <c r="UCI842" s="399"/>
      <c r="UCJ842" s="399"/>
      <c r="UCK842" s="399"/>
      <c r="UCL842" s="399"/>
      <c r="UCM842" s="399"/>
      <c r="UCN842" s="399"/>
      <c r="UCO842" s="399"/>
      <c r="UCP842" s="399"/>
      <c r="UCQ842" s="399"/>
      <c r="UCR842" s="399"/>
      <c r="UCS842" s="399"/>
      <c r="UCT842" s="399"/>
      <c r="UCU842" s="399"/>
      <c r="UCV842" s="399"/>
      <c r="UCW842" s="399"/>
      <c r="UCX842" s="399"/>
      <c r="UCY842" s="399"/>
      <c r="UCZ842" s="399"/>
      <c r="UDA842" s="399"/>
      <c r="UDB842" s="399"/>
      <c r="UDC842" s="399"/>
      <c r="UDD842" s="399"/>
      <c r="UDE842" s="399"/>
      <c r="UDF842" s="399"/>
      <c r="UDG842" s="399"/>
      <c r="UDH842" s="399"/>
      <c r="UDI842" s="399"/>
      <c r="UDJ842" s="399"/>
      <c r="UDK842" s="399"/>
      <c r="UDL842" s="399"/>
      <c r="UDM842" s="399"/>
      <c r="UDN842" s="399"/>
      <c r="UDO842" s="399"/>
      <c r="UDP842" s="399"/>
      <c r="UDQ842" s="399"/>
      <c r="UDR842" s="399"/>
      <c r="UDS842" s="399"/>
      <c r="UDT842" s="399"/>
      <c r="UDU842" s="399"/>
      <c r="UDV842" s="399"/>
      <c r="UDW842" s="399"/>
      <c r="UDX842" s="399"/>
      <c r="UDY842" s="399"/>
      <c r="UDZ842" s="399"/>
      <c r="UEA842" s="399"/>
      <c r="UEB842" s="399"/>
      <c r="UEC842" s="399"/>
      <c r="UED842" s="399"/>
      <c r="UEE842" s="399"/>
      <c r="UEF842" s="399"/>
      <c r="UEG842" s="399"/>
      <c r="UEH842" s="399"/>
      <c r="UEI842" s="399"/>
      <c r="UEJ842" s="399"/>
      <c r="UEK842" s="399"/>
      <c r="UEL842" s="399"/>
      <c r="UEM842" s="399"/>
      <c r="UEN842" s="399"/>
      <c r="UEO842" s="399"/>
      <c r="UEP842" s="399"/>
      <c r="UEQ842" s="399"/>
      <c r="UER842" s="399"/>
      <c r="UES842" s="399"/>
      <c r="UET842" s="399"/>
      <c r="UEU842" s="399"/>
      <c r="UEV842" s="399"/>
      <c r="UEW842" s="399"/>
      <c r="UEX842" s="399"/>
      <c r="UEY842" s="399"/>
      <c r="UEZ842" s="399"/>
      <c r="UFA842" s="399"/>
      <c r="UFB842" s="399"/>
      <c r="UFC842" s="399"/>
      <c r="UFD842" s="399"/>
      <c r="UFE842" s="399"/>
      <c r="UFF842" s="399"/>
      <c r="UFG842" s="399"/>
      <c r="UFH842" s="399"/>
      <c r="UFI842" s="399"/>
      <c r="UFJ842" s="399"/>
      <c r="UFK842" s="399"/>
      <c r="UFL842" s="399"/>
      <c r="UFM842" s="399"/>
      <c r="UFN842" s="399"/>
      <c r="UFO842" s="399"/>
      <c r="UFP842" s="399"/>
      <c r="UFQ842" s="399"/>
      <c r="UFR842" s="399"/>
      <c r="UFS842" s="399"/>
      <c r="UFT842" s="399"/>
      <c r="UFU842" s="399"/>
      <c r="UFV842" s="399"/>
      <c r="UFW842" s="399"/>
      <c r="UFX842" s="399"/>
      <c r="UFY842" s="399"/>
      <c r="UFZ842" s="399"/>
      <c r="UGA842" s="399"/>
      <c r="UGB842" s="399"/>
      <c r="UGC842" s="399"/>
      <c r="UGD842" s="399"/>
      <c r="UGE842" s="399"/>
      <c r="UGF842" s="399"/>
      <c r="UGG842" s="399"/>
      <c r="UGH842" s="399"/>
      <c r="UGI842" s="399"/>
      <c r="UGJ842" s="399"/>
      <c r="UGK842" s="399"/>
      <c r="UGL842" s="399"/>
      <c r="UGM842" s="399"/>
      <c r="UGN842" s="399"/>
      <c r="UGO842" s="399"/>
      <c r="UGP842" s="399"/>
      <c r="UGQ842" s="399"/>
      <c r="UGR842" s="399"/>
      <c r="UGS842" s="399"/>
      <c r="UGT842" s="399"/>
      <c r="UGU842" s="399"/>
      <c r="UGV842" s="399"/>
      <c r="UGW842" s="399"/>
      <c r="UGX842" s="399"/>
      <c r="UGY842" s="399"/>
      <c r="UGZ842" s="399"/>
      <c r="UHA842" s="399"/>
      <c r="UHB842" s="399"/>
      <c r="UHC842" s="399"/>
      <c r="UHD842" s="399"/>
      <c r="UHE842" s="399"/>
      <c r="UHF842" s="399"/>
      <c r="UHG842" s="399"/>
      <c r="UHH842" s="399"/>
      <c r="UHI842" s="399"/>
      <c r="UHJ842" s="399"/>
      <c r="UHK842" s="399"/>
      <c r="UHL842" s="399"/>
      <c r="UHM842" s="399"/>
      <c r="UHN842" s="399"/>
      <c r="UHO842" s="399"/>
      <c r="UHP842" s="399"/>
      <c r="UHQ842" s="399"/>
      <c r="UHR842" s="399"/>
      <c r="UHS842" s="399"/>
      <c r="UHT842" s="399"/>
      <c r="UHU842" s="399"/>
      <c r="UHV842" s="399"/>
      <c r="UHW842" s="399"/>
      <c r="UHX842" s="399"/>
      <c r="UHY842" s="399"/>
      <c r="UHZ842" s="399"/>
      <c r="UIA842" s="399"/>
      <c r="UIB842" s="399"/>
      <c r="UIC842" s="399"/>
      <c r="UID842" s="399"/>
      <c r="UIE842" s="399"/>
      <c r="UIF842" s="399"/>
      <c r="UIG842" s="399"/>
      <c r="UIH842" s="399"/>
      <c r="UII842" s="399"/>
      <c r="UIJ842" s="399"/>
      <c r="UIK842" s="399"/>
      <c r="UIL842" s="399"/>
      <c r="UIM842" s="399"/>
      <c r="UIN842" s="399"/>
      <c r="UIO842" s="399"/>
      <c r="UIP842" s="399"/>
      <c r="UIQ842" s="399"/>
      <c r="UIR842" s="399"/>
      <c r="UIS842" s="399"/>
      <c r="UIT842" s="399"/>
      <c r="UIU842" s="399"/>
      <c r="UIV842" s="399"/>
      <c r="UIW842" s="399"/>
      <c r="UIX842" s="399"/>
      <c r="UIY842" s="399"/>
      <c r="UIZ842" s="399"/>
      <c r="UJA842" s="399"/>
      <c r="UJB842" s="399"/>
      <c r="UJC842" s="399"/>
      <c r="UJD842" s="399"/>
      <c r="UJE842" s="399"/>
      <c r="UJF842" s="399"/>
      <c r="UJG842" s="399"/>
      <c r="UJH842" s="399"/>
      <c r="UJI842" s="399"/>
      <c r="UJJ842" s="399"/>
      <c r="UJK842" s="399"/>
      <c r="UJL842" s="399"/>
      <c r="UJM842" s="399"/>
      <c r="UJN842" s="399"/>
      <c r="UJO842" s="399"/>
      <c r="UJP842" s="399"/>
      <c r="UJQ842" s="399"/>
      <c r="UJR842" s="399"/>
      <c r="UJS842" s="399"/>
      <c r="UJT842" s="399"/>
      <c r="UJU842" s="399"/>
      <c r="UJV842" s="399"/>
      <c r="UJW842" s="399"/>
      <c r="UJX842" s="399"/>
      <c r="UJY842" s="399"/>
      <c r="UJZ842" s="399"/>
      <c r="UKA842" s="399"/>
      <c r="UKB842" s="399"/>
      <c r="UKC842" s="399"/>
      <c r="UKD842" s="399"/>
      <c r="UKE842" s="399"/>
      <c r="UKF842" s="399"/>
      <c r="UKG842" s="399"/>
      <c r="UKH842" s="399"/>
      <c r="UKI842" s="399"/>
      <c r="UKJ842" s="399"/>
      <c r="UKK842" s="399"/>
      <c r="UKL842" s="399"/>
      <c r="UKM842" s="399"/>
      <c r="UKN842" s="399"/>
      <c r="UKO842" s="399"/>
      <c r="UKP842" s="399"/>
      <c r="UKQ842" s="399"/>
      <c r="UKR842" s="399"/>
      <c r="UKS842" s="399"/>
      <c r="UKT842" s="399"/>
      <c r="UKU842" s="399"/>
      <c r="UKV842" s="399"/>
      <c r="UKW842" s="399"/>
      <c r="UKX842" s="399"/>
      <c r="UKY842" s="399"/>
      <c r="UKZ842" s="399"/>
      <c r="ULA842" s="399"/>
      <c r="ULB842" s="399"/>
      <c r="ULC842" s="399"/>
      <c r="ULD842" s="399"/>
      <c r="ULE842" s="399"/>
      <c r="ULF842" s="399"/>
      <c r="ULG842" s="399"/>
      <c r="ULH842" s="399"/>
      <c r="ULI842" s="399"/>
      <c r="ULJ842" s="399"/>
      <c r="ULK842" s="399"/>
      <c r="ULL842" s="399"/>
      <c r="ULM842" s="399"/>
      <c r="ULN842" s="399"/>
      <c r="ULO842" s="399"/>
      <c r="ULP842" s="399"/>
      <c r="ULQ842" s="399"/>
      <c r="ULR842" s="399"/>
      <c r="ULS842" s="399"/>
      <c r="ULT842" s="399"/>
      <c r="ULU842" s="399"/>
      <c r="ULV842" s="399"/>
      <c r="ULW842" s="399"/>
      <c r="ULX842" s="399"/>
      <c r="ULY842" s="399"/>
      <c r="ULZ842" s="399"/>
      <c r="UMA842" s="399"/>
      <c r="UMB842" s="399"/>
      <c r="UMC842" s="399"/>
      <c r="UMD842" s="399"/>
      <c r="UME842" s="399"/>
      <c r="UMF842" s="399"/>
      <c r="UMG842" s="399"/>
      <c r="UMH842" s="399"/>
      <c r="UMI842" s="399"/>
      <c r="UMJ842" s="399"/>
      <c r="UMK842" s="399"/>
      <c r="UML842" s="399"/>
      <c r="UMM842" s="399"/>
      <c r="UMN842" s="399"/>
      <c r="UMO842" s="399"/>
      <c r="UMP842" s="399"/>
      <c r="UMQ842" s="399"/>
      <c r="UMR842" s="399"/>
      <c r="UMS842" s="399"/>
      <c r="UMT842" s="399"/>
      <c r="UMU842" s="399"/>
      <c r="UMV842" s="399"/>
      <c r="UMW842" s="399"/>
      <c r="UMX842" s="399"/>
      <c r="UMY842" s="399"/>
      <c r="UMZ842" s="399"/>
      <c r="UNA842" s="399"/>
      <c r="UNB842" s="399"/>
      <c r="UNC842" s="399"/>
      <c r="UND842" s="399"/>
      <c r="UNE842" s="399"/>
      <c r="UNF842" s="399"/>
      <c r="UNG842" s="399"/>
      <c r="UNH842" s="399"/>
      <c r="UNI842" s="399"/>
      <c r="UNJ842" s="399"/>
      <c r="UNK842" s="399"/>
      <c r="UNL842" s="399"/>
      <c r="UNM842" s="399"/>
      <c r="UNN842" s="399"/>
      <c r="UNO842" s="399"/>
      <c r="UNP842" s="399"/>
      <c r="UNQ842" s="399"/>
      <c r="UNR842" s="399"/>
      <c r="UNS842" s="399"/>
      <c r="UNT842" s="399"/>
      <c r="UNU842" s="399"/>
      <c r="UNV842" s="399"/>
      <c r="UNW842" s="399"/>
      <c r="UNX842" s="399"/>
      <c r="UNY842" s="399"/>
      <c r="UNZ842" s="399"/>
      <c r="UOA842" s="399"/>
      <c r="UOB842" s="399"/>
      <c r="UOC842" s="399"/>
      <c r="UOD842" s="399"/>
      <c r="UOE842" s="399"/>
      <c r="UOF842" s="399"/>
      <c r="UOG842" s="399"/>
      <c r="UOH842" s="399"/>
      <c r="UOI842" s="399"/>
      <c r="UOJ842" s="399"/>
      <c r="UOK842" s="399"/>
      <c r="UOL842" s="399"/>
      <c r="UOM842" s="399"/>
      <c r="UON842" s="399"/>
      <c r="UOO842" s="399"/>
      <c r="UOP842" s="399"/>
      <c r="UOQ842" s="399"/>
      <c r="UOR842" s="399"/>
      <c r="UOS842" s="399"/>
      <c r="UOT842" s="399"/>
      <c r="UOU842" s="399"/>
      <c r="UOV842" s="399"/>
      <c r="UOW842" s="399"/>
      <c r="UOX842" s="399"/>
      <c r="UOY842" s="399"/>
      <c r="UOZ842" s="399"/>
      <c r="UPA842" s="399"/>
      <c r="UPB842" s="399"/>
      <c r="UPC842" s="399"/>
      <c r="UPD842" s="399"/>
      <c r="UPE842" s="399"/>
      <c r="UPF842" s="399"/>
      <c r="UPG842" s="399"/>
      <c r="UPH842" s="399"/>
      <c r="UPI842" s="399"/>
      <c r="UPJ842" s="399"/>
      <c r="UPK842" s="399"/>
      <c r="UPL842" s="399"/>
      <c r="UPM842" s="399"/>
      <c r="UPN842" s="399"/>
      <c r="UPO842" s="399"/>
      <c r="UPP842" s="399"/>
      <c r="UPQ842" s="399"/>
      <c r="UPR842" s="399"/>
      <c r="UPS842" s="399"/>
      <c r="UPT842" s="399"/>
      <c r="UPU842" s="399"/>
      <c r="UPV842" s="399"/>
      <c r="UPW842" s="399"/>
      <c r="UPX842" s="399"/>
      <c r="UPY842" s="399"/>
      <c r="UPZ842" s="399"/>
      <c r="UQA842" s="399"/>
      <c r="UQB842" s="399"/>
      <c r="UQC842" s="399"/>
      <c r="UQD842" s="399"/>
      <c r="UQE842" s="399"/>
      <c r="UQF842" s="399"/>
      <c r="UQG842" s="399"/>
      <c r="UQH842" s="399"/>
      <c r="UQI842" s="399"/>
      <c r="UQJ842" s="399"/>
      <c r="UQK842" s="399"/>
      <c r="UQL842" s="399"/>
      <c r="UQM842" s="399"/>
      <c r="UQN842" s="399"/>
      <c r="UQO842" s="399"/>
      <c r="UQP842" s="399"/>
      <c r="UQQ842" s="399"/>
      <c r="UQR842" s="399"/>
      <c r="UQS842" s="399"/>
      <c r="UQT842" s="399"/>
      <c r="UQU842" s="399"/>
      <c r="UQV842" s="399"/>
      <c r="UQW842" s="399"/>
      <c r="UQX842" s="399"/>
      <c r="UQY842" s="399"/>
      <c r="UQZ842" s="399"/>
      <c r="URA842" s="399"/>
      <c r="URB842" s="399"/>
      <c r="URC842" s="399"/>
      <c r="URD842" s="399"/>
      <c r="URE842" s="399"/>
      <c r="URF842" s="399"/>
      <c r="URG842" s="399"/>
      <c r="URH842" s="399"/>
      <c r="URI842" s="399"/>
      <c r="URJ842" s="399"/>
      <c r="URK842" s="399"/>
      <c r="URL842" s="399"/>
      <c r="URM842" s="399"/>
      <c r="URN842" s="399"/>
      <c r="URO842" s="399"/>
      <c r="URP842" s="399"/>
      <c r="URQ842" s="399"/>
      <c r="URR842" s="399"/>
      <c r="URS842" s="399"/>
      <c r="URT842" s="399"/>
      <c r="URU842" s="399"/>
      <c r="URV842" s="399"/>
      <c r="URW842" s="399"/>
      <c r="URX842" s="399"/>
      <c r="URY842" s="399"/>
      <c r="URZ842" s="399"/>
      <c r="USA842" s="399"/>
      <c r="USB842" s="399"/>
      <c r="USC842" s="399"/>
      <c r="USD842" s="399"/>
      <c r="USE842" s="399"/>
      <c r="USF842" s="399"/>
      <c r="USG842" s="399"/>
      <c r="USH842" s="399"/>
      <c r="USI842" s="399"/>
      <c r="USJ842" s="399"/>
      <c r="USK842" s="399"/>
      <c r="USL842" s="399"/>
      <c r="USM842" s="399"/>
      <c r="USN842" s="399"/>
      <c r="USO842" s="399"/>
      <c r="USP842" s="399"/>
      <c r="USQ842" s="399"/>
      <c r="USR842" s="399"/>
      <c r="USS842" s="399"/>
      <c r="UST842" s="399"/>
      <c r="USU842" s="399"/>
      <c r="USV842" s="399"/>
      <c r="USW842" s="399"/>
      <c r="USX842" s="399"/>
      <c r="USY842" s="399"/>
      <c r="USZ842" s="399"/>
      <c r="UTA842" s="399"/>
      <c r="UTB842" s="399"/>
      <c r="UTC842" s="399"/>
      <c r="UTD842" s="399"/>
      <c r="UTE842" s="399"/>
      <c r="UTF842" s="399"/>
      <c r="UTG842" s="399"/>
      <c r="UTH842" s="399"/>
      <c r="UTI842" s="399"/>
      <c r="UTJ842" s="399"/>
      <c r="UTK842" s="399"/>
      <c r="UTL842" s="399"/>
      <c r="UTM842" s="399"/>
      <c r="UTN842" s="399"/>
      <c r="UTO842" s="399"/>
      <c r="UTP842" s="399"/>
      <c r="UTQ842" s="399"/>
      <c r="UTR842" s="399"/>
      <c r="UTS842" s="399"/>
      <c r="UTT842" s="399"/>
      <c r="UTU842" s="399"/>
      <c r="UTV842" s="399"/>
      <c r="UTW842" s="399"/>
      <c r="UTX842" s="399"/>
      <c r="UTY842" s="399"/>
      <c r="UTZ842" s="399"/>
      <c r="UUA842" s="399"/>
      <c r="UUB842" s="399"/>
      <c r="UUC842" s="399"/>
      <c r="UUD842" s="399"/>
      <c r="UUE842" s="399"/>
      <c r="UUF842" s="399"/>
      <c r="UUG842" s="399"/>
      <c r="UUH842" s="399"/>
      <c r="UUI842" s="399"/>
      <c r="UUJ842" s="399"/>
      <c r="UUK842" s="399"/>
      <c r="UUL842" s="399"/>
      <c r="UUM842" s="399"/>
      <c r="UUN842" s="399"/>
      <c r="UUO842" s="399"/>
      <c r="UUP842" s="399"/>
      <c r="UUQ842" s="399"/>
      <c r="UUR842" s="399"/>
      <c r="UUS842" s="399"/>
      <c r="UUT842" s="399"/>
      <c r="UUU842" s="399"/>
      <c r="UUV842" s="399"/>
      <c r="UUW842" s="399"/>
      <c r="UUX842" s="399"/>
      <c r="UUY842" s="399"/>
      <c r="UUZ842" s="399"/>
      <c r="UVA842" s="399"/>
      <c r="UVB842" s="399"/>
      <c r="UVC842" s="399"/>
      <c r="UVD842" s="399"/>
      <c r="UVE842" s="399"/>
      <c r="UVF842" s="399"/>
      <c r="UVG842" s="399"/>
      <c r="UVH842" s="399"/>
      <c r="UVI842" s="399"/>
      <c r="UVJ842" s="399"/>
      <c r="UVK842" s="399"/>
      <c r="UVL842" s="399"/>
      <c r="UVM842" s="399"/>
      <c r="UVN842" s="399"/>
      <c r="UVO842" s="399"/>
      <c r="UVP842" s="399"/>
      <c r="UVQ842" s="399"/>
      <c r="UVR842" s="399"/>
      <c r="UVS842" s="399"/>
      <c r="UVT842" s="399"/>
      <c r="UVU842" s="399"/>
      <c r="UVV842" s="399"/>
      <c r="UVW842" s="399"/>
      <c r="UVX842" s="399"/>
      <c r="UVY842" s="399"/>
      <c r="UVZ842" s="399"/>
      <c r="UWA842" s="399"/>
      <c r="UWB842" s="399"/>
      <c r="UWC842" s="399"/>
      <c r="UWD842" s="399"/>
      <c r="UWE842" s="399"/>
      <c r="UWF842" s="399"/>
      <c r="UWG842" s="399"/>
      <c r="UWH842" s="399"/>
      <c r="UWI842" s="399"/>
      <c r="UWJ842" s="399"/>
      <c r="UWK842" s="399"/>
      <c r="UWL842" s="399"/>
      <c r="UWM842" s="399"/>
      <c r="UWN842" s="399"/>
      <c r="UWO842" s="399"/>
      <c r="UWP842" s="399"/>
      <c r="UWQ842" s="399"/>
      <c r="UWR842" s="399"/>
      <c r="UWS842" s="399"/>
      <c r="UWT842" s="399"/>
      <c r="UWU842" s="399"/>
      <c r="UWV842" s="399"/>
      <c r="UWW842" s="399"/>
      <c r="UWX842" s="399"/>
      <c r="UWY842" s="399"/>
      <c r="UWZ842" s="399"/>
      <c r="UXA842" s="399"/>
      <c r="UXB842" s="399"/>
      <c r="UXC842" s="399"/>
      <c r="UXD842" s="399"/>
      <c r="UXE842" s="399"/>
      <c r="UXF842" s="399"/>
      <c r="UXG842" s="399"/>
      <c r="UXH842" s="399"/>
      <c r="UXI842" s="399"/>
      <c r="UXJ842" s="399"/>
      <c r="UXK842" s="399"/>
      <c r="UXL842" s="399"/>
      <c r="UXM842" s="399"/>
      <c r="UXN842" s="399"/>
      <c r="UXO842" s="399"/>
      <c r="UXP842" s="399"/>
      <c r="UXQ842" s="399"/>
      <c r="UXR842" s="399"/>
      <c r="UXS842" s="399"/>
      <c r="UXT842" s="399"/>
      <c r="UXU842" s="399"/>
      <c r="UXV842" s="399"/>
      <c r="UXW842" s="399"/>
      <c r="UXX842" s="399"/>
      <c r="UXY842" s="399"/>
      <c r="UXZ842" s="399"/>
      <c r="UYA842" s="399"/>
      <c r="UYB842" s="399"/>
      <c r="UYC842" s="399"/>
      <c r="UYD842" s="399"/>
      <c r="UYE842" s="399"/>
      <c r="UYF842" s="399"/>
      <c r="UYG842" s="399"/>
      <c r="UYH842" s="399"/>
      <c r="UYI842" s="399"/>
      <c r="UYJ842" s="399"/>
      <c r="UYK842" s="399"/>
      <c r="UYL842" s="399"/>
      <c r="UYM842" s="399"/>
      <c r="UYN842" s="399"/>
      <c r="UYO842" s="399"/>
      <c r="UYP842" s="399"/>
      <c r="UYQ842" s="399"/>
      <c r="UYR842" s="399"/>
      <c r="UYS842" s="399"/>
      <c r="UYT842" s="399"/>
      <c r="UYU842" s="399"/>
      <c r="UYV842" s="399"/>
      <c r="UYW842" s="399"/>
      <c r="UYX842" s="399"/>
      <c r="UYY842" s="399"/>
      <c r="UYZ842" s="399"/>
      <c r="UZA842" s="399"/>
      <c r="UZB842" s="399"/>
      <c r="UZC842" s="399"/>
      <c r="UZD842" s="399"/>
      <c r="UZE842" s="399"/>
      <c r="UZF842" s="399"/>
      <c r="UZG842" s="399"/>
      <c r="UZH842" s="399"/>
      <c r="UZI842" s="399"/>
      <c r="UZJ842" s="399"/>
      <c r="UZK842" s="399"/>
      <c r="UZL842" s="399"/>
      <c r="UZM842" s="399"/>
      <c r="UZN842" s="399"/>
      <c r="UZO842" s="399"/>
      <c r="UZP842" s="399"/>
      <c r="UZQ842" s="399"/>
      <c r="UZR842" s="399"/>
      <c r="UZS842" s="399"/>
      <c r="UZT842" s="399"/>
      <c r="UZU842" s="399"/>
      <c r="UZV842" s="399"/>
      <c r="UZW842" s="399"/>
      <c r="UZX842" s="399"/>
      <c r="UZY842" s="399"/>
      <c r="UZZ842" s="399"/>
      <c r="VAA842" s="399"/>
      <c r="VAB842" s="399"/>
      <c r="VAC842" s="399"/>
      <c r="VAD842" s="399"/>
      <c r="VAE842" s="399"/>
      <c r="VAF842" s="399"/>
      <c r="VAG842" s="399"/>
      <c r="VAH842" s="399"/>
      <c r="VAI842" s="399"/>
      <c r="VAJ842" s="399"/>
      <c r="VAK842" s="399"/>
      <c r="VAL842" s="399"/>
      <c r="VAM842" s="399"/>
      <c r="VAN842" s="399"/>
      <c r="VAO842" s="399"/>
      <c r="VAP842" s="399"/>
      <c r="VAQ842" s="399"/>
      <c r="VAR842" s="399"/>
      <c r="VAS842" s="399"/>
      <c r="VAT842" s="399"/>
      <c r="VAU842" s="399"/>
      <c r="VAV842" s="399"/>
      <c r="VAW842" s="399"/>
      <c r="VAX842" s="399"/>
      <c r="VAY842" s="399"/>
      <c r="VAZ842" s="399"/>
      <c r="VBA842" s="399"/>
      <c r="VBB842" s="399"/>
      <c r="VBC842" s="399"/>
      <c r="VBD842" s="399"/>
      <c r="VBE842" s="399"/>
      <c r="VBF842" s="399"/>
      <c r="VBG842" s="399"/>
      <c r="VBH842" s="399"/>
      <c r="VBI842" s="399"/>
      <c r="VBJ842" s="399"/>
      <c r="VBK842" s="399"/>
      <c r="VBL842" s="399"/>
      <c r="VBM842" s="399"/>
      <c r="VBN842" s="399"/>
      <c r="VBO842" s="399"/>
      <c r="VBP842" s="399"/>
      <c r="VBQ842" s="399"/>
      <c r="VBR842" s="399"/>
      <c r="VBS842" s="399"/>
      <c r="VBT842" s="399"/>
      <c r="VBU842" s="399"/>
      <c r="VBV842" s="399"/>
      <c r="VBW842" s="399"/>
      <c r="VBX842" s="399"/>
      <c r="VBY842" s="399"/>
      <c r="VBZ842" s="399"/>
      <c r="VCA842" s="399"/>
      <c r="VCB842" s="399"/>
      <c r="VCC842" s="399"/>
      <c r="VCD842" s="399"/>
      <c r="VCE842" s="399"/>
      <c r="VCF842" s="399"/>
      <c r="VCG842" s="399"/>
      <c r="VCH842" s="399"/>
      <c r="VCI842" s="399"/>
      <c r="VCJ842" s="399"/>
      <c r="VCK842" s="399"/>
      <c r="VCL842" s="399"/>
      <c r="VCM842" s="399"/>
      <c r="VCN842" s="399"/>
      <c r="VCO842" s="399"/>
      <c r="VCP842" s="399"/>
      <c r="VCQ842" s="399"/>
      <c r="VCR842" s="399"/>
      <c r="VCS842" s="399"/>
      <c r="VCT842" s="399"/>
      <c r="VCU842" s="399"/>
      <c r="VCV842" s="399"/>
      <c r="VCW842" s="399"/>
      <c r="VCX842" s="399"/>
      <c r="VCY842" s="399"/>
      <c r="VCZ842" s="399"/>
      <c r="VDA842" s="399"/>
      <c r="VDB842" s="399"/>
      <c r="VDC842" s="399"/>
      <c r="VDD842" s="399"/>
      <c r="VDE842" s="399"/>
      <c r="VDF842" s="399"/>
      <c r="VDG842" s="399"/>
      <c r="VDH842" s="399"/>
      <c r="VDI842" s="399"/>
      <c r="VDJ842" s="399"/>
      <c r="VDK842" s="399"/>
      <c r="VDL842" s="399"/>
      <c r="VDM842" s="399"/>
      <c r="VDN842" s="399"/>
      <c r="VDO842" s="399"/>
      <c r="VDP842" s="399"/>
      <c r="VDQ842" s="399"/>
      <c r="VDR842" s="399"/>
      <c r="VDS842" s="399"/>
      <c r="VDT842" s="399"/>
      <c r="VDU842" s="399"/>
      <c r="VDV842" s="399"/>
      <c r="VDW842" s="399"/>
      <c r="VDX842" s="399"/>
      <c r="VDY842" s="399"/>
      <c r="VDZ842" s="399"/>
      <c r="VEA842" s="399"/>
      <c r="VEB842" s="399"/>
      <c r="VEC842" s="399"/>
      <c r="VED842" s="399"/>
      <c r="VEE842" s="399"/>
      <c r="VEF842" s="399"/>
      <c r="VEG842" s="399"/>
      <c r="VEH842" s="399"/>
      <c r="VEI842" s="399"/>
      <c r="VEJ842" s="399"/>
      <c r="VEK842" s="399"/>
      <c r="VEL842" s="399"/>
      <c r="VEM842" s="399"/>
      <c r="VEN842" s="399"/>
      <c r="VEO842" s="399"/>
      <c r="VEP842" s="399"/>
      <c r="VEQ842" s="399"/>
      <c r="VER842" s="399"/>
      <c r="VES842" s="399"/>
      <c r="VET842" s="399"/>
      <c r="VEU842" s="399"/>
      <c r="VEV842" s="399"/>
      <c r="VEW842" s="399"/>
      <c r="VEX842" s="399"/>
      <c r="VEY842" s="399"/>
      <c r="VEZ842" s="399"/>
      <c r="VFA842" s="399"/>
      <c r="VFB842" s="399"/>
      <c r="VFC842" s="399"/>
      <c r="VFD842" s="399"/>
      <c r="VFE842" s="399"/>
      <c r="VFF842" s="399"/>
      <c r="VFG842" s="399"/>
      <c r="VFH842" s="399"/>
      <c r="VFI842" s="399"/>
      <c r="VFJ842" s="399"/>
      <c r="VFK842" s="399"/>
      <c r="VFL842" s="399"/>
      <c r="VFM842" s="399"/>
      <c r="VFN842" s="399"/>
      <c r="VFO842" s="399"/>
      <c r="VFP842" s="399"/>
      <c r="VFQ842" s="399"/>
      <c r="VFR842" s="399"/>
      <c r="VFS842" s="399"/>
      <c r="VFT842" s="399"/>
      <c r="VFU842" s="399"/>
      <c r="VFV842" s="399"/>
      <c r="VFW842" s="399"/>
      <c r="VFX842" s="399"/>
      <c r="VFY842" s="399"/>
      <c r="VFZ842" s="399"/>
      <c r="VGA842" s="399"/>
      <c r="VGB842" s="399"/>
      <c r="VGC842" s="399"/>
      <c r="VGD842" s="399"/>
      <c r="VGE842" s="399"/>
      <c r="VGF842" s="399"/>
      <c r="VGG842" s="399"/>
      <c r="VGH842" s="399"/>
      <c r="VGI842" s="399"/>
      <c r="VGJ842" s="399"/>
      <c r="VGK842" s="399"/>
      <c r="VGL842" s="399"/>
      <c r="VGM842" s="399"/>
      <c r="VGN842" s="399"/>
      <c r="VGO842" s="399"/>
      <c r="VGP842" s="399"/>
      <c r="VGQ842" s="399"/>
      <c r="VGR842" s="399"/>
      <c r="VGS842" s="399"/>
      <c r="VGT842" s="399"/>
      <c r="VGU842" s="399"/>
      <c r="VGV842" s="399"/>
      <c r="VGW842" s="399"/>
      <c r="VGX842" s="399"/>
      <c r="VGY842" s="399"/>
      <c r="VGZ842" s="399"/>
      <c r="VHA842" s="399"/>
      <c r="VHB842" s="399"/>
      <c r="VHC842" s="399"/>
      <c r="VHD842" s="399"/>
      <c r="VHE842" s="399"/>
      <c r="VHF842" s="399"/>
      <c r="VHG842" s="399"/>
      <c r="VHH842" s="399"/>
      <c r="VHI842" s="399"/>
      <c r="VHJ842" s="399"/>
      <c r="VHK842" s="399"/>
      <c r="VHL842" s="399"/>
      <c r="VHM842" s="399"/>
      <c r="VHN842" s="399"/>
      <c r="VHO842" s="399"/>
      <c r="VHP842" s="399"/>
      <c r="VHQ842" s="399"/>
      <c r="VHR842" s="399"/>
      <c r="VHS842" s="399"/>
      <c r="VHT842" s="399"/>
      <c r="VHU842" s="399"/>
      <c r="VHV842" s="399"/>
      <c r="VHW842" s="399"/>
      <c r="VHX842" s="399"/>
      <c r="VHY842" s="399"/>
      <c r="VHZ842" s="399"/>
      <c r="VIA842" s="399"/>
      <c r="VIB842" s="399"/>
      <c r="VIC842" s="399"/>
      <c r="VID842" s="399"/>
      <c r="VIE842" s="399"/>
      <c r="VIF842" s="399"/>
      <c r="VIG842" s="399"/>
      <c r="VIH842" s="399"/>
      <c r="VII842" s="399"/>
      <c r="VIJ842" s="399"/>
      <c r="VIK842" s="399"/>
      <c r="VIL842" s="399"/>
      <c r="VIM842" s="399"/>
      <c r="VIN842" s="399"/>
      <c r="VIO842" s="399"/>
      <c r="VIP842" s="399"/>
      <c r="VIQ842" s="399"/>
      <c r="VIR842" s="399"/>
      <c r="VIS842" s="399"/>
      <c r="VIT842" s="399"/>
      <c r="VIU842" s="399"/>
      <c r="VIV842" s="399"/>
      <c r="VIW842" s="399"/>
      <c r="VIX842" s="399"/>
      <c r="VIY842" s="399"/>
      <c r="VIZ842" s="399"/>
      <c r="VJA842" s="399"/>
      <c r="VJB842" s="399"/>
      <c r="VJC842" s="399"/>
      <c r="VJD842" s="399"/>
      <c r="VJE842" s="399"/>
      <c r="VJF842" s="399"/>
      <c r="VJG842" s="399"/>
      <c r="VJH842" s="399"/>
      <c r="VJI842" s="399"/>
      <c r="VJJ842" s="399"/>
      <c r="VJK842" s="399"/>
      <c r="VJL842" s="399"/>
      <c r="VJM842" s="399"/>
      <c r="VJN842" s="399"/>
      <c r="VJO842" s="399"/>
      <c r="VJP842" s="399"/>
      <c r="VJQ842" s="399"/>
      <c r="VJR842" s="399"/>
      <c r="VJS842" s="399"/>
      <c r="VJT842" s="399"/>
      <c r="VJU842" s="399"/>
      <c r="VJV842" s="399"/>
      <c r="VJW842" s="399"/>
      <c r="VJX842" s="399"/>
      <c r="VJY842" s="399"/>
      <c r="VJZ842" s="399"/>
      <c r="VKA842" s="399"/>
      <c r="VKB842" s="399"/>
      <c r="VKC842" s="399"/>
      <c r="VKD842" s="399"/>
      <c r="VKE842" s="399"/>
      <c r="VKF842" s="399"/>
      <c r="VKG842" s="399"/>
      <c r="VKH842" s="399"/>
      <c r="VKI842" s="399"/>
      <c r="VKJ842" s="399"/>
      <c r="VKK842" s="399"/>
      <c r="VKL842" s="399"/>
      <c r="VKM842" s="399"/>
      <c r="VKN842" s="399"/>
      <c r="VKO842" s="399"/>
      <c r="VKP842" s="399"/>
      <c r="VKQ842" s="399"/>
      <c r="VKR842" s="399"/>
      <c r="VKS842" s="399"/>
      <c r="VKT842" s="399"/>
      <c r="VKU842" s="399"/>
      <c r="VKV842" s="399"/>
      <c r="VKW842" s="399"/>
      <c r="VKX842" s="399"/>
      <c r="VKY842" s="399"/>
      <c r="VKZ842" s="399"/>
      <c r="VLA842" s="399"/>
      <c r="VLB842" s="399"/>
      <c r="VLC842" s="399"/>
      <c r="VLD842" s="399"/>
      <c r="VLE842" s="399"/>
      <c r="VLF842" s="399"/>
      <c r="VLG842" s="399"/>
      <c r="VLH842" s="399"/>
      <c r="VLI842" s="399"/>
      <c r="VLJ842" s="399"/>
      <c r="VLK842" s="399"/>
      <c r="VLL842" s="399"/>
      <c r="VLM842" s="399"/>
      <c r="VLN842" s="399"/>
      <c r="VLO842" s="399"/>
      <c r="VLP842" s="399"/>
      <c r="VLQ842" s="399"/>
      <c r="VLR842" s="399"/>
      <c r="VLS842" s="399"/>
      <c r="VLT842" s="399"/>
      <c r="VLU842" s="399"/>
      <c r="VLV842" s="399"/>
      <c r="VLW842" s="399"/>
      <c r="VLX842" s="399"/>
      <c r="VLY842" s="399"/>
      <c r="VLZ842" s="399"/>
      <c r="VMA842" s="399"/>
      <c r="VMB842" s="399"/>
      <c r="VMC842" s="399"/>
      <c r="VMD842" s="399"/>
      <c r="VME842" s="399"/>
      <c r="VMF842" s="399"/>
      <c r="VMG842" s="399"/>
      <c r="VMH842" s="399"/>
      <c r="VMI842" s="399"/>
      <c r="VMJ842" s="399"/>
      <c r="VMK842" s="399"/>
      <c r="VML842" s="399"/>
      <c r="VMM842" s="399"/>
      <c r="VMN842" s="399"/>
      <c r="VMO842" s="399"/>
      <c r="VMP842" s="399"/>
      <c r="VMQ842" s="399"/>
      <c r="VMR842" s="399"/>
      <c r="VMS842" s="399"/>
      <c r="VMT842" s="399"/>
      <c r="VMU842" s="399"/>
      <c r="VMV842" s="399"/>
      <c r="VMW842" s="399"/>
      <c r="VMX842" s="399"/>
      <c r="VMY842" s="399"/>
      <c r="VMZ842" s="399"/>
      <c r="VNA842" s="399"/>
      <c r="VNB842" s="399"/>
      <c r="VNC842" s="399"/>
      <c r="VND842" s="399"/>
      <c r="VNE842" s="399"/>
      <c r="VNF842" s="399"/>
      <c r="VNG842" s="399"/>
      <c r="VNH842" s="399"/>
      <c r="VNI842" s="399"/>
      <c r="VNJ842" s="399"/>
      <c r="VNK842" s="399"/>
      <c r="VNL842" s="399"/>
      <c r="VNM842" s="399"/>
      <c r="VNN842" s="399"/>
      <c r="VNO842" s="399"/>
      <c r="VNP842" s="399"/>
      <c r="VNQ842" s="399"/>
      <c r="VNR842" s="399"/>
      <c r="VNS842" s="399"/>
      <c r="VNT842" s="399"/>
      <c r="VNU842" s="399"/>
      <c r="VNV842" s="399"/>
      <c r="VNW842" s="399"/>
      <c r="VNX842" s="399"/>
      <c r="VNY842" s="399"/>
      <c r="VNZ842" s="399"/>
      <c r="VOA842" s="399"/>
      <c r="VOB842" s="399"/>
      <c r="VOC842" s="399"/>
      <c r="VOD842" s="399"/>
      <c r="VOE842" s="399"/>
      <c r="VOF842" s="399"/>
      <c r="VOG842" s="399"/>
      <c r="VOH842" s="399"/>
      <c r="VOI842" s="399"/>
      <c r="VOJ842" s="399"/>
      <c r="VOK842" s="399"/>
      <c r="VOL842" s="399"/>
      <c r="VOM842" s="399"/>
      <c r="VON842" s="399"/>
      <c r="VOO842" s="399"/>
      <c r="VOP842" s="399"/>
      <c r="VOQ842" s="399"/>
      <c r="VOR842" s="399"/>
      <c r="VOS842" s="399"/>
      <c r="VOT842" s="399"/>
      <c r="VOU842" s="399"/>
      <c r="VOV842" s="399"/>
      <c r="VOW842" s="399"/>
      <c r="VOX842" s="399"/>
      <c r="VOY842" s="399"/>
      <c r="VOZ842" s="399"/>
      <c r="VPA842" s="399"/>
      <c r="VPB842" s="399"/>
      <c r="VPC842" s="399"/>
      <c r="VPD842" s="399"/>
      <c r="VPE842" s="399"/>
      <c r="VPF842" s="399"/>
      <c r="VPG842" s="399"/>
      <c r="VPH842" s="399"/>
      <c r="VPI842" s="399"/>
      <c r="VPJ842" s="399"/>
      <c r="VPK842" s="399"/>
      <c r="VPL842" s="399"/>
      <c r="VPM842" s="399"/>
      <c r="VPN842" s="399"/>
      <c r="VPO842" s="399"/>
      <c r="VPP842" s="399"/>
      <c r="VPQ842" s="399"/>
      <c r="VPR842" s="399"/>
      <c r="VPS842" s="399"/>
      <c r="VPT842" s="399"/>
      <c r="VPU842" s="399"/>
      <c r="VPV842" s="399"/>
      <c r="VPW842" s="399"/>
      <c r="VPX842" s="399"/>
      <c r="VPY842" s="399"/>
      <c r="VPZ842" s="399"/>
      <c r="VQA842" s="399"/>
      <c r="VQB842" s="399"/>
      <c r="VQC842" s="399"/>
      <c r="VQD842" s="399"/>
      <c r="VQE842" s="399"/>
      <c r="VQF842" s="399"/>
      <c r="VQG842" s="399"/>
      <c r="VQH842" s="399"/>
      <c r="VQI842" s="399"/>
      <c r="VQJ842" s="399"/>
      <c r="VQK842" s="399"/>
      <c r="VQL842" s="399"/>
      <c r="VQM842" s="399"/>
      <c r="VQN842" s="399"/>
      <c r="VQO842" s="399"/>
      <c r="VQP842" s="399"/>
      <c r="VQQ842" s="399"/>
      <c r="VQR842" s="399"/>
      <c r="VQS842" s="399"/>
      <c r="VQT842" s="399"/>
      <c r="VQU842" s="399"/>
      <c r="VQV842" s="399"/>
      <c r="VQW842" s="399"/>
      <c r="VQX842" s="399"/>
      <c r="VQY842" s="399"/>
      <c r="VQZ842" s="399"/>
      <c r="VRA842" s="399"/>
      <c r="VRB842" s="399"/>
      <c r="VRC842" s="399"/>
      <c r="VRD842" s="399"/>
      <c r="VRE842" s="399"/>
      <c r="VRF842" s="399"/>
      <c r="VRG842" s="399"/>
      <c r="VRH842" s="399"/>
      <c r="VRI842" s="399"/>
      <c r="VRJ842" s="399"/>
      <c r="VRK842" s="399"/>
      <c r="VRL842" s="399"/>
      <c r="VRM842" s="399"/>
      <c r="VRN842" s="399"/>
      <c r="VRO842" s="399"/>
      <c r="VRP842" s="399"/>
      <c r="VRQ842" s="399"/>
      <c r="VRR842" s="399"/>
      <c r="VRS842" s="399"/>
      <c r="VRT842" s="399"/>
      <c r="VRU842" s="399"/>
      <c r="VRV842" s="399"/>
      <c r="VRW842" s="399"/>
      <c r="VRX842" s="399"/>
      <c r="VRY842" s="399"/>
      <c r="VRZ842" s="399"/>
      <c r="VSA842" s="399"/>
      <c r="VSB842" s="399"/>
      <c r="VSC842" s="399"/>
      <c r="VSD842" s="399"/>
      <c r="VSE842" s="399"/>
      <c r="VSF842" s="399"/>
      <c r="VSG842" s="399"/>
      <c r="VSH842" s="399"/>
      <c r="VSI842" s="399"/>
      <c r="VSJ842" s="399"/>
      <c r="VSK842" s="399"/>
      <c r="VSL842" s="399"/>
      <c r="VSM842" s="399"/>
      <c r="VSN842" s="399"/>
      <c r="VSO842" s="399"/>
      <c r="VSP842" s="399"/>
      <c r="VSQ842" s="399"/>
      <c r="VSR842" s="399"/>
      <c r="VSS842" s="399"/>
      <c r="VST842" s="399"/>
      <c r="VSU842" s="399"/>
      <c r="VSV842" s="399"/>
      <c r="VSW842" s="399"/>
      <c r="VSX842" s="399"/>
      <c r="VSY842" s="399"/>
      <c r="VSZ842" s="399"/>
      <c r="VTA842" s="399"/>
      <c r="VTB842" s="399"/>
      <c r="VTC842" s="399"/>
      <c r="VTD842" s="399"/>
      <c r="VTE842" s="399"/>
      <c r="VTF842" s="399"/>
      <c r="VTG842" s="399"/>
      <c r="VTH842" s="399"/>
      <c r="VTI842" s="399"/>
      <c r="VTJ842" s="399"/>
      <c r="VTK842" s="399"/>
      <c r="VTL842" s="399"/>
      <c r="VTM842" s="399"/>
      <c r="VTN842" s="399"/>
      <c r="VTO842" s="399"/>
      <c r="VTP842" s="399"/>
      <c r="VTQ842" s="399"/>
      <c r="VTR842" s="399"/>
      <c r="VTS842" s="399"/>
      <c r="VTT842" s="399"/>
      <c r="VTU842" s="399"/>
      <c r="VTV842" s="399"/>
      <c r="VTW842" s="399"/>
      <c r="VTX842" s="399"/>
      <c r="VTY842" s="399"/>
      <c r="VTZ842" s="399"/>
      <c r="VUA842" s="399"/>
      <c r="VUB842" s="399"/>
      <c r="VUC842" s="399"/>
      <c r="VUD842" s="399"/>
      <c r="VUE842" s="399"/>
      <c r="VUF842" s="399"/>
      <c r="VUG842" s="399"/>
      <c r="VUH842" s="399"/>
      <c r="VUI842" s="399"/>
      <c r="VUJ842" s="399"/>
      <c r="VUK842" s="399"/>
      <c r="VUL842" s="399"/>
      <c r="VUM842" s="399"/>
      <c r="VUN842" s="399"/>
      <c r="VUO842" s="399"/>
      <c r="VUP842" s="399"/>
      <c r="VUQ842" s="399"/>
      <c r="VUR842" s="399"/>
      <c r="VUS842" s="399"/>
      <c r="VUT842" s="399"/>
      <c r="VUU842" s="399"/>
      <c r="VUV842" s="399"/>
      <c r="VUW842" s="399"/>
      <c r="VUX842" s="399"/>
      <c r="VUY842" s="399"/>
      <c r="VUZ842" s="399"/>
      <c r="VVA842" s="399"/>
      <c r="VVB842" s="399"/>
      <c r="VVC842" s="399"/>
      <c r="VVD842" s="399"/>
      <c r="VVE842" s="399"/>
      <c r="VVF842" s="399"/>
      <c r="VVG842" s="399"/>
      <c r="VVH842" s="399"/>
      <c r="VVI842" s="399"/>
      <c r="VVJ842" s="399"/>
      <c r="VVK842" s="399"/>
      <c r="VVL842" s="399"/>
      <c r="VVM842" s="399"/>
      <c r="VVN842" s="399"/>
      <c r="VVO842" s="399"/>
      <c r="VVP842" s="399"/>
      <c r="VVQ842" s="399"/>
      <c r="VVR842" s="399"/>
      <c r="VVS842" s="399"/>
      <c r="VVT842" s="399"/>
      <c r="VVU842" s="399"/>
      <c r="VVV842" s="399"/>
      <c r="VVW842" s="399"/>
      <c r="VVX842" s="399"/>
      <c r="VVY842" s="399"/>
      <c r="VVZ842" s="399"/>
      <c r="VWA842" s="399"/>
      <c r="VWB842" s="399"/>
      <c r="VWC842" s="399"/>
      <c r="VWD842" s="399"/>
      <c r="VWE842" s="399"/>
      <c r="VWF842" s="399"/>
      <c r="VWG842" s="399"/>
      <c r="VWH842" s="399"/>
      <c r="VWI842" s="399"/>
      <c r="VWJ842" s="399"/>
      <c r="VWK842" s="399"/>
      <c r="VWL842" s="399"/>
      <c r="VWM842" s="399"/>
      <c r="VWN842" s="399"/>
      <c r="VWO842" s="399"/>
      <c r="VWP842" s="399"/>
      <c r="VWQ842" s="399"/>
      <c r="VWR842" s="399"/>
      <c r="VWS842" s="399"/>
      <c r="VWT842" s="399"/>
      <c r="VWU842" s="399"/>
      <c r="VWV842" s="399"/>
      <c r="VWW842" s="399"/>
      <c r="VWX842" s="399"/>
      <c r="VWY842" s="399"/>
      <c r="VWZ842" s="399"/>
      <c r="VXA842" s="399"/>
      <c r="VXB842" s="399"/>
      <c r="VXC842" s="399"/>
      <c r="VXD842" s="399"/>
      <c r="VXE842" s="399"/>
      <c r="VXF842" s="399"/>
      <c r="VXG842" s="399"/>
      <c r="VXH842" s="399"/>
      <c r="VXI842" s="399"/>
      <c r="VXJ842" s="399"/>
      <c r="VXK842" s="399"/>
      <c r="VXL842" s="399"/>
      <c r="VXM842" s="399"/>
      <c r="VXN842" s="399"/>
      <c r="VXO842" s="399"/>
      <c r="VXP842" s="399"/>
      <c r="VXQ842" s="399"/>
      <c r="VXR842" s="399"/>
      <c r="VXS842" s="399"/>
      <c r="VXT842" s="399"/>
      <c r="VXU842" s="399"/>
      <c r="VXV842" s="399"/>
      <c r="VXW842" s="399"/>
      <c r="VXX842" s="399"/>
      <c r="VXY842" s="399"/>
      <c r="VXZ842" s="399"/>
      <c r="VYA842" s="399"/>
      <c r="VYB842" s="399"/>
      <c r="VYC842" s="399"/>
      <c r="VYD842" s="399"/>
      <c r="VYE842" s="399"/>
      <c r="VYF842" s="399"/>
      <c r="VYG842" s="399"/>
      <c r="VYH842" s="399"/>
      <c r="VYI842" s="399"/>
      <c r="VYJ842" s="399"/>
      <c r="VYK842" s="399"/>
      <c r="VYL842" s="399"/>
      <c r="VYM842" s="399"/>
      <c r="VYN842" s="399"/>
      <c r="VYO842" s="399"/>
      <c r="VYP842" s="399"/>
      <c r="VYQ842" s="399"/>
      <c r="VYR842" s="399"/>
      <c r="VYS842" s="399"/>
      <c r="VYT842" s="399"/>
      <c r="VYU842" s="399"/>
      <c r="VYV842" s="399"/>
      <c r="VYW842" s="399"/>
      <c r="VYX842" s="399"/>
      <c r="VYY842" s="399"/>
      <c r="VYZ842" s="399"/>
      <c r="VZA842" s="399"/>
      <c r="VZB842" s="399"/>
      <c r="VZC842" s="399"/>
      <c r="VZD842" s="399"/>
      <c r="VZE842" s="399"/>
      <c r="VZF842" s="399"/>
      <c r="VZG842" s="399"/>
      <c r="VZH842" s="399"/>
      <c r="VZI842" s="399"/>
      <c r="VZJ842" s="399"/>
      <c r="VZK842" s="399"/>
      <c r="VZL842" s="399"/>
      <c r="VZM842" s="399"/>
      <c r="VZN842" s="399"/>
      <c r="VZO842" s="399"/>
      <c r="VZP842" s="399"/>
      <c r="VZQ842" s="399"/>
      <c r="VZR842" s="399"/>
      <c r="VZS842" s="399"/>
      <c r="VZT842" s="399"/>
      <c r="VZU842" s="399"/>
      <c r="VZV842" s="399"/>
      <c r="VZW842" s="399"/>
      <c r="VZX842" s="399"/>
      <c r="VZY842" s="399"/>
      <c r="VZZ842" s="399"/>
      <c r="WAA842" s="399"/>
      <c r="WAB842" s="399"/>
      <c r="WAC842" s="399"/>
      <c r="WAD842" s="399"/>
      <c r="WAE842" s="399"/>
      <c r="WAF842" s="399"/>
      <c r="WAG842" s="399"/>
      <c r="WAH842" s="399"/>
      <c r="WAI842" s="399"/>
      <c r="WAJ842" s="399"/>
      <c r="WAK842" s="399"/>
      <c r="WAL842" s="399"/>
      <c r="WAM842" s="399"/>
      <c r="WAN842" s="399"/>
      <c r="WAO842" s="399"/>
      <c r="WAP842" s="399"/>
      <c r="WAQ842" s="399"/>
      <c r="WAR842" s="399"/>
      <c r="WAS842" s="399"/>
      <c r="WAT842" s="399"/>
      <c r="WAU842" s="399"/>
      <c r="WAV842" s="399"/>
      <c r="WAW842" s="399"/>
      <c r="WAX842" s="399"/>
      <c r="WAY842" s="399"/>
      <c r="WAZ842" s="399"/>
      <c r="WBA842" s="399"/>
      <c r="WBB842" s="399"/>
      <c r="WBC842" s="399"/>
      <c r="WBD842" s="399"/>
      <c r="WBE842" s="399"/>
      <c r="WBF842" s="399"/>
      <c r="WBG842" s="399"/>
      <c r="WBH842" s="399"/>
      <c r="WBI842" s="399"/>
      <c r="WBJ842" s="399"/>
      <c r="WBK842" s="399"/>
      <c r="WBL842" s="399"/>
      <c r="WBM842" s="399"/>
      <c r="WBN842" s="399"/>
      <c r="WBO842" s="399"/>
      <c r="WBP842" s="399"/>
      <c r="WBQ842" s="399"/>
      <c r="WBR842" s="399"/>
      <c r="WBS842" s="399"/>
      <c r="WBT842" s="399"/>
      <c r="WBU842" s="399"/>
      <c r="WBV842" s="399"/>
      <c r="WBW842" s="399"/>
      <c r="WBX842" s="399"/>
      <c r="WBY842" s="399"/>
      <c r="WBZ842" s="399"/>
      <c r="WCA842" s="399"/>
      <c r="WCB842" s="399"/>
      <c r="WCC842" s="399"/>
      <c r="WCD842" s="399"/>
      <c r="WCE842" s="399"/>
      <c r="WCF842" s="399"/>
      <c r="WCG842" s="399"/>
      <c r="WCH842" s="399"/>
      <c r="WCI842" s="399"/>
      <c r="WCJ842" s="399"/>
      <c r="WCK842" s="399"/>
      <c r="WCL842" s="399"/>
      <c r="WCM842" s="399"/>
      <c r="WCN842" s="399"/>
      <c r="WCO842" s="399"/>
      <c r="WCP842" s="399"/>
      <c r="WCQ842" s="399"/>
      <c r="WCR842" s="399"/>
      <c r="WCS842" s="399"/>
      <c r="WCT842" s="399"/>
      <c r="WCU842" s="399"/>
      <c r="WCV842" s="399"/>
      <c r="WCW842" s="399"/>
      <c r="WCX842" s="399"/>
      <c r="WCY842" s="399"/>
      <c r="WCZ842" s="399"/>
      <c r="WDA842" s="399"/>
      <c r="WDB842" s="399"/>
      <c r="WDC842" s="399"/>
      <c r="WDD842" s="399"/>
      <c r="WDE842" s="399"/>
      <c r="WDF842" s="399"/>
      <c r="WDG842" s="399"/>
      <c r="WDH842" s="399"/>
      <c r="WDI842" s="399"/>
      <c r="WDJ842" s="399"/>
      <c r="WDK842" s="399"/>
      <c r="WDL842" s="399"/>
      <c r="WDM842" s="399"/>
      <c r="WDN842" s="399"/>
      <c r="WDO842" s="399"/>
      <c r="WDP842" s="399"/>
      <c r="WDQ842" s="399"/>
      <c r="WDR842" s="399"/>
      <c r="WDS842" s="399"/>
      <c r="WDT842" s="399"/>
      <c r="WDU842" s="399"/>
      <c r="WDV842" s="399"/>
      <c r="WDW842" s="399"/>
      <c r="WDX842" s="399"/>
      <c r="WDY842" s="399"/>
      <c r="WDZ842" s="399"/>
      <c r="WEA842" s="399"/>
      <c r="WEB842" s="399"/>
      <c r="WEC842" s="399"/>
      <c r="WED842" s="399"/>
      <c r="WEE842" s="399"/>
      <c r="WEF842" s="399"/>
      <c r="WEG842" s="399"/>
      <c r="WEH842" s="399"/>
      <c r="WEI842" s="399"/>
      <c r="WEJ842" s="399"/>
      <c r="WEK842" s="399"/>
      <c r="WEL842" s="399"/>
      <c r="WEM842" s="399"/>
      <c r="WEN842" s="399"/>
      <c r="WEO842" s="399"/>
      <c r="WEP842" s="399"/>
      <c r="WEQ842" s="399"/>
      <c r="WER842" s="399"/>
      <c r="WES842" s="399"/>
      <c r="WET842" s="399"/>
      <c r="WEU842" s="399"/>
      <c r="WEV842" s="399"/>
      <c r="WEW842" s="399"/>
      <c r="WEX842" s="399"/>
      <c r="WEY842" s="399"/>
      <c r="WEZ842" s="399"/>
      <c r="WFA842" s="399"/>
      <c r="WFB842" s="399"/>
      <c r="WFC842" s="399"/>
      <c r="WFD842" s="399"/>
      <c r="WFE842" s="399"/>
      <c r="WFF842" s="399"/>
      <c r="WFG842" s="399"/>
      <c r="WFH842" s="399"/>
      <c r="WFI842" s="399"/>
      <c r="WFJ842" s="399"/>
      <c r="WFK842" s="399"/>
      <c r="WFL842" s="399"/>
      <c r="WFM842" s="399"/>
      <c r="WFN842" s="399"/>
      <c r="WFO842" s="399"/>
      <c r="WFP842" s="399"/>
      <c r="WFQ842" s="399"/>
      <c r="WFR842" s="399"/>
      <c r="WFS842" s="399"/>
      <c r="WFT842" s="399"/>
      <c r="WFU842" s="399"/>
      <c r="WFV842" s="399"/>
      <c r="WFW842" s="399"/>
      <c r="WFX842" s="399"/>
      <c r="WFY842" s="399"/>
      <c r="WFZ842" s="399"/>
      <c r="WGA842" s="399"/>
      <c r="WGB842" s="399"/>
      <c r="WGC842" s="399"/>
      <c r="WGD842" s="399"/>
      <c r="WGE842" s="399"/>
      <c r="WGF842" s="399"/>
      <c r="WGG842" s="399"/>
      <c r="WGH842" s="399"/>
      <c r="WGI842" s="399"/>
      <c r="WGJ842" s="399"/>
      <c r="WGK842" s="399"/>
      <c r="WGL842" s="399"/>
      <c r="WGM842" s="399"/>
      <c r="WGN842" s="399"/>
      <c r="WGO842" s="399"/>
      <c r="WGP842" s="399"/>
      <c r="WGQ842" s="399"/>
      <c r="WGR842" s="399"/>
      <c r="WGS842" s="399"/>
      <c r="WGT842" s="399"/>
      <c r="WGU842" s="399"/>
      <c r="WGV842" s="399"/>
      <c r="WGW842" s="399"/>
      <c r="WGX842" s="399"/>
      <c r="WGY842" s="399"/>
      <c r="WGZ842" s="399"/>
      <c r="WHA842" s="399"/>
      <c r="WHB842" s="399"/>
      <c r="WHC842" s="399"/>
      <c r="WHD842" s="399"/>
      <c r="WHE842" s="399"/>
      <c r="WHF842" s="399"/>
      <c r="WHG842" s="399"/>
      <c r="WHH842" s="399"/>
      <c r="WHI842" s="399"/>
      <c r="WHJ842" s="399"/>
      <c r="WHK842" s="399"/>
      <c r="WHL842" s="399"/>
      <c r="WHM842" s="399"/>
      <c r="WHN842" s="399"/>
      <c r="WHO842" s="399"/>
      <c r="WHP842" s="399"/>
      <c r="WHQ842" s="399"/>
      <c r="WHR842" s="399"/>
      <c r="WHS842" s="399"/>
      <c r="WHT842" s="399"/>
      <c r="WHU842" s="399"/>
      <c r="WHV842" s="399"/>
      <c r="WHW842" s="399"/>
      <c r="WHX842" s="399"/>
      <c r="WHY842" s="399"/>
      <c r="WHZ842" s="399"/>
      <c r="WIA842" s="399"/>
      <c r="WIB842" s="399"/>
      <c r="WIC842" s="399"/>
      <c r="WID842" s="399"/>
      <c r="WIE842" s="399"/>
      <c r="WIF842" s="399"/>
      <c r="WIG842" s="399"/>
      <c r="WIH842" s="399"/>
      <c r="WII842" s="399"/>
      <c r="WIJ842" s="399"/>
      <c r="WIK842" s="399"/>
      <c r="WIL842" s="399"/>
      <c r="WIM842" s="399"/>
      <c r="WIN842" s="399"/>
      <c r="WIO842" s="399"/>
      <c r="WIP842" s="399"/>
      <c r="WIQ842" s="399"/>
      <c r="WIR842" s="399"/>
      <c r="WIS842" s="399"/>
      <c r="WIT842" s="399"/>
      <c r="WIU842" s="399"/>
      <c r="WIV842" s="399"/>
      <c r="WIW842" s="399"/>
      <c r="WIX842" s="399"/>
      <c r="WIY842" s="399"/>
      <c r="WIZ842" s="399"/>
      <c r="WJA842" s="399"/>
      <c r="WJB842" s="399"/>
      <c r="WJC842" s="399"/>
      <c r="WJD842" s="399"/>
      <c r="WJE842" s="399"/>
      <c r="WJF842" s="399"/>
      <c r="WJG842" s="399"/>
      <c r="WJH842" s="399"/>
      <c r="WJI842" s="399"/>
      <c r="WJJ842" s="399"/>
      <c r="WJK842" s="399"/>
      <c r="WJL842" s="399"/>
      <c r="WJM842" s="399"/>
      <c r="WJN842" s="399"/>
      <c r="WJO842" s="399"/>
      <c r="WJP842" s="399"/>
      <c r="WJQ842" s="399"/>
      <c r="WJR842" s="399"/>
      <c r="WJS842" s="399"/>
      <c r="WJT842" s="399"/>
      <c r="WJU842" s="399"/>
      <c r="WJV842" s="399"/>
      <c r="WJW842" s="399"/>
      <c r="WJX842" s="399"/>
      <c r="WJY842" s="399"/>
      <c r="WJZ842" s="399"/>
      <c r="WKA842" s="399"/>
      <c r="WKB842" s="399"/>
      <c r="WKC842" s="399"/>
      <c r="WKD842" s="399"/>
      <c r="WKE842" s="399"/>
      <c r="WKF842" s="399"/>
      <c r="WKG842" s="399"/>
      <c r="WKH842" s="399"/>
      <c r="WKI842" s="399"/>
      <c r="WKJ842" s="399"/>
      <c r="WKK842" s="399"/>
      <c r="WKL842" s="399"/>
      <c r="WKM842" s="399"/>
      <c r="WKN842" s="399"/>
      <c r="WKO842" s="399"/>
      <c r="WKP842" s="399"/>
      <c r="WKQ842" s="399"/>
      <c r="WKR842" s="399"/>
      <c r="WKS842" s="399"/>
      <c r="WKT842" s="399"/>
      <c r="WKU842" s="399"/>
      <c r="WKV842" s="399"/>
      <c r="WKW842" s="399"/>
      <c r="WKX842" s="399"/>
      <c r="WKY842" s="399"/>
      <c r="WKZ842" s="399"/>
      <c r="WLA842" s="399"/>
      <c r="WLB842" s="399"/>
      <c r="WLC842" s="399"/>
      <c r="WLD842" s="399"/>
      <c r="WLE842" s="399"/>
      <c r="WLF842" s="399"/>
      <c r="WLG842" s="399"/>
      <c r="WLH842" s="399"/>
      <c r="WLI842" s="399"/>
      <c r="WLJ842" s="399"/>
      <c r="WLK842" s="399"/>
      <c r="WLL842" s="399"/>
      <c r="WLM842" s="399"/>
      <c r="WLN842" s="399"/>
      <c r="WLO842" s="399"/>
      <c r="WLP842" s="399"/>
      <c r="WLQ842" s="399"/>
      <c r="WLR842" s="399"/>
      <c r="WLS842" s="399"/>
      <c r="WLT842" s="399"/>
      <c r="WLU842" s="399"/>
      <c r="WLV842" s="399"/>
      <c r="WLW842" s="399"/>
      <c r="WLX842" s="399"/>
      <c r="WLY842" s="399"/>
      <c r="WLZ842" s="399"/>
      <c r="WMA842" s="399"/>
      <c r="WMB842" s="399"/>
      <c r="WMC842" s="399"/>
      <c r="WMD842" s="399"/>
      <c r="WME842" s="399"/>
      <c r="WMF842" s="399"/>
      <c r="WMG842" s="399"/>
      <c r="WMH842" s="399"/>
      <c r="WMI842" s="399"/>
      <c r="WMJ842" s="399"/>
      <c r="WMK842" s="399"/>
      <c r="WML842" s="399"/>
      <c r="WMM842" s="399"/>
      <c r="WMN842" s="399"/>
      <c r="WMO842" s="399"/>
      <c r="WMP842" s="399"/>
      <c r="WMQ842" s="399"/>
      <c r="WMR842" s="399"/>
      <c r="WMS842" s="399"/>
      <c r="WMT842" s="399"/>
      <c r="WMU842" s="399"/>
      <c r="WMV842" s="399"/>
      <c r="WMW842" s="399"/>
      <c r="WMX842" s="399"/>
      <c r="WMY842" s="399"/>
      <c r="WMZ842" s="399"/>
      <c r="WNA842" s="399"/>
      <c r="WNB842" s="399"/>
      <c r="WNC842" s="399"/>
      <c r="WND842" s="399"/>
      <c r="WNE842" s="399"/>
      <c r="WNF842" s="399"/>
      <c r="WNG842" s="399"/>
      <c r="WNH842" s="399"/>
      <c r="WNI842" s="399"/>
      <c r="WNJ842" s="399"/>
      <c r="WNK842" s="399"/>
      <c r="WNL842" s="399"/>
      <c r="WNM842" s="399"/>
      <c r="WNN842" s="399"/>
      <c r="WNO842" s="399"/>
      <c r="WNP842" s="399"/>
      <c r="WNQ842" s="399"/>
      <c r="WNR842" s="399"/>
      <c r="WNS842" s="399"/>
      <c r="WNT842" s="399"/>
      <c r="WNU842" s="399"/>
      <c r="WNV842" s="399"/>
      <c r="WNW842" s="399"/>
      <c r="WNX842" s="399"/>
      <c r="WNY842" s="399"/>
      <c r="WNZ842" s="399"/>
      <c r="WOA842" s="399"/>
      <c r="WOB842" s="399"/>
      <c r="WOC842" s="399"/>
      <c r="WOD842" s="399"/>
      <c r="WOE842" s="399"/>
      <c r="WOF842" s="399"/>
      <c r="WOG842" s="399"/>
      <c r="WOH842" s="399"/>
      <c r="WOI842" s="399"/>
      <c r="WOJ842" s="399"/>
      <c r="WOK842" s="399"/>
      <c r="WOL842" s="399"/>
      <c r="WOM842" s="399"/>
      <c r="WON842" s="399"/>
      <c r="WOO842" s="399"/>
      <c r="WOP842" s="399"/>
      <c r="WOQ842" s="399"/>
      <c r="WOR842" s="399"/>
      <c r="WOS842" s="399"/>
      <c r="WOT842" s="399"/>
      <c r="WOU842" s="399"/>
      <c r="WOV842" s="399"/>
      <c r="WOW842" s="399"/>
      <c r="WOX842" s="399"/>
      <c r="WOY842" s="399"/>
      <c r="WOZ842" s="399"/>
      <c r="WPA842" s="399"/>
      <c r="WPB842" s="399"/>
      <c r="WPC842" s="399"/>
      <c r="WPD842" s="399"/>
      <c r="WPE842" s="399"/>
      <c r="WPF842" s="399"/>
      <c r="WPG842" s="399"/>
      <c r="WPH842" s="399"/>
      <c r="WPI842" s="399"/>
      <c r="WPJ842" s="399"/>
      <c r="WPK842" s="399"/>
      <c r="WPL842" s="399"/>
      <c r="WPM842" s="399"/>
      <c r="WPN842" s="399"/>
      <c r="WPO842" s="399"/>
      <c r="WPP842" s="399"/>
      <c r="WPQ842" s="399"/>
      <c r="WPR842" s="399"/>
      <c r="WPS842" s="399"/>
      <c r="WPT842" s="399"/>
      <c r="WPU842" s="399"/>
      <c r="WPV842" s="399"/>
      <c r="WPW842" s="399"/>
      <c r="WPX842" s="399"/>
      <c r="WPY842" s="399"/>
      <c r="WPZ842" s="399"/>
      <c r="WQA842" s="399"/>
      <c r="WQB842" s="399"/>
      <c r="WQC842" s="399"/>
      <c r="WQD842" s="399"/>
      <c r="WQE842" s="399"/>
      <c r="WQF842" s="399"/>
      <c r="WQG842" s="399"/>
      <c r="WQH842" s="399"/>
      <c r="WQI842" s="399"/>
      <c r="WQJ842" s="399"/>
      <c r="WQK842" s="399"/>
      <c r="WQL842" s="399"/>
      <c r="WQM842" s="399"/>
      <c r="WQN842" s="399"/>
      <c r="WQO842" s="399"/>
      <c r="WQP842" s="399"/>
      <c r="WQQ842" s="399"/>
      <c r="WQR842" s="399"/>
      <c r="WQS842" s="399"/>
      <c r="WQT842" s="399"/>
      <c r="WQU842" s="399"/>
      <c r="WQV842" s="399"/>
      <c r="WQW842" s="399"/>
      <c r="WQX842" s="399"/>
      <c r="WQY842" s="399"/>
      <c r="WQZ842" s="399"/>
      <c r="WRA842" s="399"/>
      <c r="WRB842" s="399"/>
      <c r="WRC842" s="399"/>
      <c r="WRD842" s="399"/>
      <c r="WRE842" s="399"/>
      <c r="WRF842" s="399"/>
      <c r="WRG842" s="399"/>
      <c r="WRH842" s="399"/>
      <c r="WRI842" s="399"/>
      <c r="WRJ842" s="399"/>
      <c r="WRK842" s="399"/>
      <c r="WRL842" s="399"/>
      <c r="WRM842" s="399"/>
      <c r="WRN842" s="399"/>
      <c r="WRO842" s="399"/>
      <c r="WRP842" s="399"/>
      <c r="WRQ842" s="399"/>
      <c r="WRR842" s="399"/>
      <c r="WRS842" s="399"/>
      <c r="WRT842" s="399"/>
      <c r="WRU842" s="399"/>
      <c r="WRV842" s="399"/>
      <c r="WRW842" s="399"/>
      <c r="WRX842" s="399"/>
      <c r="WRY842" s="399"/>
      <c r="WRZ842" s="399"/>
      <c r="WSA842" s="399"/>
      <c r="WSB842" s="399"/>
      <c r="WSC842" s="399"/>
      <c r="WSD842" s="399"/>
      <c r="WSE842" s="399"/>
      <c r="WSF842" s="399"/>
      <c r="WSG842" s="399"/>
      <c r="WSH842" s="399"/>
      <c r="WSI842" s="399"/>
      <c r="WSJ842" s="399"/>
      <c r="WSK842" s="399"/>
      <c r="WSL842" s="399"/>
      <c r="WSM842" s="399"/>
      <c r="WSN842" s="399"/>
      <c r="WSO842" s="399"/>
      <c r="WSP842" s="399"/>
      <c r="WSQ842" s="399"/>
      <c r="WSR842" s="399"/>
      <c r="WSS842" s="399"/>
      <c r="WST842" s="399"/>
      <c r="WSU842" s="399"/>
      <c r="WSV842" s="399"/>
      <c r="WSW842" s="399"/>
      <c r="WSX842" s="399"/>
      <c r="WSY842" s="399"/>
      <c r="WSZ842" s="399"/>
      <c r="WTA842" s="399"/>
      <c r="WTB842" s="399"/>
      <c r="WTC842" s="399"/>
      <c r="WTD842" s="399"/>
      <c r="WTE842" s="399"/>
      <c r="WTF842" s="399"/>
      <c r="WTG842" s="399"/>
      <c r="WTH842" s="399"/>
      <c r="WTI842" s="399"/>
      <c r="WTJ842" s="399"/>
      <c r="WTK842" s="399"/>
      <c r="WTL842" s="399"/>
      <c r="WTM842" s="399"/>
      <c r="WTN842" s="399"/>
      <c r="WTO842" s="399"/>
      <c r="WTP842" s="399"/>
      <c r="WTQ842" s="399"/>
      <c r="WTR842" s="399"/>
      <c r="WTS842" s="399"/>
      <c r="WTT842" s="399"/>
      <c r="WTU842" s="399"/>
      <c r="WTV842" s="399"/>
      <c r="WTW842" s="399"/>
      <c r="WTX842" s="399"/>
      <c r="WTY842" s="399"/>
      <c r="WTZ842" s="399"/>
      <c r="WUA842" s="399"/>
      <c r="WUB842" s="399"/>
      <c r="WUC842" s="399"/>
      <c r="WUD842" s="399"/>
      <c r="WUE842" s="399"/>
      <c r="WUF842" s="399"/>
      <c r="WUG842" s="399"/>
      <c r="WUH842" s="399"/>
      <c r="WUI842" s="399"/>
      <c r="WUJ842" s="399"/>
      <c r="WUK842" s="399"/>
      <c r="WUL842" s="399"/>
      <c r="WUM842" s="399"/>
      <c r="WUN842" s="399"/>
      <c r="WUO842" s="399"/>
      <c r="WUP842" s="399"/>
      <c r="WUQ842" s="399"/>
      <c r="WUR842" s="399"/>
      <c r="WUS842" s="399"/>
      <c r="WUT842" s="399"/>
      <c r="WUU842" s="399"/>
      <c r="WUV842" s="399"/>
      <c r="WUW842" s="399"/>
      <c r="WUX842" s="399"/>
      <c r="WUY842" s="399"/>
      <c r="WUZ842" s="399"/>
      <c r="WVA842" s="399"/>
      <c r="WVB842" s="399"/>
      <c r="WVC842" s="399"/>
      <c r="WVD842" s="399"/>
      <c r="WVE842" s="399"/>
      <c r="WVF842" s="399"/>
      <c r="WVG842" s="399"/>
      <c r="WVH842" s="399"/>
      <c r="WVI842" s="399"/>
      <c r="WVJ842" s="399"/>
      <c r="WVK842" s="399"/>
      <c r="WVL842" s="399"/>
      <c r="WVM842" s="399"/>
      <c r="WVN842" s="399"/>
      <c r="WVO842" s="399"/>
      <c r="WVP842" s="399"/>
      <c r="WVQ842" s="399"/>
      <c r="WVR842" s="399"/>
      <c r="WVS842" s="399"/>
      <c r="WVT842" s="399"/>
      <c r="WVU842" s="399"/>
      <c r="WVV842" s="399"/>
      <c r="WVW842" s="399"/>
      <c r="WVX842" s="399"/>
      <c r="WVY842" s="399"/>
      <c r="WVZ842" s="399"/>
      <c r="WWA842" s="399"/>
      <c r="WWB842" s="399"/>
      <c r="WWC842" s="399"/>
      <c r="WWD842" s="399"/>
      <c r="WWE842" s="399"/>
      <c r="WWF842" s="399"/>
      <c r="WWG842" s="399"/>
      <c r="WWH842" s="399"/>
      <c r="WWI842" s="399"/>
      <c r="WWJ842" s="399"/>
      <c r="WWK842" s="399"/>
      <c r="WWL842" s="399"/>
      <c r="WWM842" s="399"/>
      <c r="WWN842" s="399"/>
      <c r="WWO842" s="399"/>
      <c r="WWP842" s="399"/>
      <c r="WWQ842" s="399"/>
      <c r="WWR842" s="399"/>
      <c r="WWS842" s="399"/>
      <c r="WWT842" s="399"/>
      <c r="WWU842" s="399"/>
      <c r="WWV842" s="399"/>
      <c r="WWW842" s="399"/>
      <c r="WWX842" s="399"/>
      <c r="WWY842" s="399"/>
      <c r="WWZ842" s="399"/>
      <c r="WXA842" s="399"/>
      <c r="WXB842" s="399"/>
      <c r="WXC842" s="399"/>
      <c r="WXD842" s="399"/>
      <c r="WXE842" s="399"/>
      <c r="WXF842" s="399"/>
      <c r="WXG842" s="399"/>
      <c r="WXH842" s="399"/>
      <c r="WXI842" s="399"/>
      <c r="WXJ842" s="399"/>
      <c r="WXK842" s="399"/>
      <c r="WXL842" s="399"/>
      <c r="WXM842" s="399"/>
      <c r="WXN842" s="399"/>
      <c r="WXO842" s="399"/>
      <c r="WXP842" s="399"/>
      <c r="WXQ842" s="399"/>
      <c r="WXR842" s="399"/>
      <c r="WXS842" s="399"/>
      <c r="WXT842" s="399"/>
      <c r="WXU842" s="399"/>
      <c r="WXV842" s="399"/>
      <c r="WXW842" s="399"/>
      <c r="WXX842" s="399"/>
      <c r="WXY842" s="399"/>
      <c r="WXZ842" s="399"/>
    </row>
    <row r="843" spans="2:16198" ht="35.25" x14ac:dyDescent="0.5">
      <c r="B843" s="400">
        <v>15</v>
      </c>
      <c r="C843" s="378" t="s">
        <v>10004</v>
      </c>
      <c r="D843" s="372">
        <v>1990</v>
      </c>
      <c r="E843" s="372"/>
      <c r="F843" s="358" t="s">
        <v>17189</v>
      </c>
      <c r="G843" s="372">
        <v>3</v>
      </c>
      <c r="H843" s="372">
        <v>3</v>
      </c>
      <c r="I843" s="373">
        <v>399.7</v>
      </c>
      <c r="J843" s="373">
        <v>240.2</v>
      </c>
      <c r="K843" s="373">
        <v>240.2</v>
      </c>
      <c r="L843" s="379">
        <v>20</v>
      </c>
      <c r="M843" s="372" t="s">
        <v>17048</v>
      </c>
      <c r="N843" s="372" t="s">
        <v>17086</v>
      </c>
      <c r="O843" s="372" t="s">
        <v>17052</v>
      </c>
      <c r="P843" s="373">
        <v>2594220</v>
      </c>
      <c r="Q843" s="376"/>
      <c r="R843" s="373">
        <v>2190445.17</v>
      </c>
      <c r="S843" s="373">
        <v>115286.59</v>
      </c>
      <c r="T843" s="373">
        <f>P843-R843-S843</f>
        <v>288488.24000000011</v>
      </c>
      <c r="U843" s="359">
        <f t="shared" si="477"/>
        <v>6490.4178133600199</v>
      </c>
      <c r="V843" s="376">
        <v>10973.03</v>
      </c>
    </row>
    <row r="844" spans="2:16198" s="398" customFormat="1" ht="35.25" x14ac:dyDescent="0.5">
      <c r="B844" s="367" t="s">
        <v>305</v>
      </c>
      <c r="C844" s="385"/>
      <c r="D844" s="358" t="s">
        <v>17026</v>
      </c>
      <c r="E844" s="358" t="s">
        <v>17026</v>
      </c>
      <c r="F844" s="358" t="s">
        <v>17026</v>
      </c>
      <c r="G844" s="358" t="s">
        <v>17026</v>
      </c>
      <c r="H844" s="358" t="s">
        <v>17026</v>
      </c>
      <c r="I844" s="363">
        <f>I845</f>
        <v>789.95</v>
      </c>
      <c r="J844" s="363">
        <f t="shared" ref="J844:L844" si="488">J845</f>
        <v>731.1</v>
      </c>
      <c r="K844" s="363">
        <f t="shared" si="488"/>
        <v>731.1</v>
      </c>
      <c r="L844" s="364">
        <f t="shared" si="488"/>
        <v>42</v>
      </c>
      <c r="M844" s="358" t="s">
        <v>17026</v>
      </c>
      <c r="N844" s="358" t="s">
        <v>17026</v>
      </c>
      <c r="O844" s="361" t="s">
        <v>17026</v>
      </c>
      <c r="P844" s="365">
        <f>P845</f>
        <v>4488630</v>
      </c>
      <c r="Q844" s="365">
        <f t="shared" ref="Q844:T844" si="489">Q845</f>
        <v>0</v>
      </c>
      <c r="R844" s="363">
        <f t="shared" si="489"/>
        <v>3750052.45</v>
      </c>
      <c r="S844" s="363">
        <f t="shared" si="489"/>
        <v>198463.84</v>
      </c>
      <c r="T844" s="363">
        <f t="shared" si="489"/>
        <v>540113.70999999985</v>
      </c>
      <c r="U844" s="359">
        <f t="shared" si="477"/>
        <v>5682.1697575795934</v>
      </c>
      <c r="V844" s="376">
        <f>V845</f>
        <v>8493.14</v>
      </c>
      <c r="W844" s="399"/>
      <c r="X844" s="399"/>
      <c r="Y844" s="399"/>
      <c r="Z844" s="399"/>
      <c r="AA844" s="399"/>
      <c r="AB844" s="399"/>
      <c r="AC844" s="399"/>
      <c r="AD844" s="399"/>
      <c r="AE844" s="399"/>
      <c r="AF844" s="399"/>
      <c r="AG844" s="399"/>
      <c r="AH844" s="399"/>
      <c r="AI844" s="399"/>
      <c r="AJ844" s="399"/>
      <c r="AK844" s="399"/>
      <c r="AL844" s="399"/>
      <c r="AM844" s="399"/>
      <c r="AN844" s="399"/>
      <c r="AO844" s="399"/>
      <c r="AP844" s="399"/>
      <c r="AQ844" s="399"/>
      <c r="AR844" s="399"/>
      <c r="AS844" s="399"/>
      <c r="AT844" s="399"/>
      <c r="AU844" s="399"/>
      <c r="AV844" s="399"/>
      <c r="AW844" s="399"/>
      <c r="AX844" s="399"/>
      <c r="AY844" s="399"/>
      <c r="AZ844" s="399"/>
      <c r="BA844" s="399"/>
      <c r="BB844" s="399"/>
      <c r="BC844" s="399"/>
      <c r="BD844" s="399"/>
      <c r="BE844" s="399"/>
      <c r="BF844" s="399"/>
      <c r="BG844" s="399"/>
      <c r="BH844" s="399"/>
      <c r="BI844" s="399"/>
      <c r="BJ844" s="399"/>
      <c r="BK844" s="399"/>
      <c r="BL844" s="399"/>
      <c r="BM844" s="399"/>
      <c r="BN844" s="399"/>
      <c r="BO844" s="399"/>
      <c r="BP844" s="399"/>
      <c r="BQ844" s="399"/>
      <c r="BR844" s="399"/>
      <c r="BS844" s="399"/>
      <c r="BT844" s="399"/>
      <c r="BU844" s="399"/>
      <c r="BV844" s="399"/>
      <c r="BW844" s="399"/>
      <c r="BX844" s="399"/>
      <c r="BY844" s="399"/>
      <c r="BZ844" s="399"/>
      <c r="CA844" s="399"/>
      <c r="CB844" s="399"/>
      <c r="CC844" s="399"/>
      <c r="CD844" s="399"/>
      <c r="CE844" s="399"/>
      <c r="CF844" s="399"/>
      <c r="CG844" s="399"/>
      <c r="CH844" s="399"/>
      <c r="CI844" s="399"/>
      <c r="CJ844" s="399"/>
      <c r="CK844" s="399"/>
      <c r="CL844" s="399"/>
      <c r="CM844" s="399"/>
      <c r="CN844" s="399"/>
      <c r="CO844" s="399"/>
      <c r="CP844" s="399"/>
      <c r="CQ844" s="399"/>
      <c r="CR844" s="399"/>
      <c r="CS844" s="399"/>
      <c r="CT844" s="399"/>
      <c r="CU844" s="399"/>
      <c r="CV844" s="399"/>
      <c r="CW844" s="399"/>
      <c r="CX844" s="399"/>
      <c r="CY844" s="399"/>
      <c r="CZ844" s="399"/>
      <c r="DA844" s="399"/>
      <c r="DB844" s="399"/>
      <c r="DC844" s="399"/>
      <c r="DD844" s="399"/>
      <c r="DE844" s="399"/>
      <c r="DF844" s="399"/>
      <c r="DG844" s="399"/>
      <c r="DH844" s="399"/>
      <c r="DI844" s="399"/>
      <c r="DJ844" s="399"/>
      <c r="DK844" s="399"/>
      <c r="DL844" s="399"/>
      <c r="DM844" s="399"/>
      <c r="DN844" s="399"/>
      <c r="DO844" s="399"/>
      <c r="DP844" s="399"/>
      <c r="DQ844" s="399"/>
      <c r="DR844" s="399"/>
      <c r="DS844" s="399"/>
      <c r="DT844" s="399"/>
      <c r="DU844" s="399"/>
      <c r="DV844" s="399"/>
      <c r="DW844" s="399"/>
      <c r="DX844" s="399"/>
      <c r="DY844" s="399"/>
      <c r="DZ844" s="399"/>
      <c r="EA844" s="399"/>
      <c r="EB844" s="399"/>
      <c r="EC844" s="399"/>
      <c r="ED844" s="399"/>
      <c r="EE844" s="399"/>
      <c r="EF844" s="399"/>
      <c r="EG844" s="399"/>
      <c r="EH844" s="399"/>
      <c r="EI844" s="399"/>
      <c r="EJ844" s="399"/>
      <c r="EK844" s="399"/>
      <c r="EL844" s="399"/>
      <c r="EM844" s="399"/>
      <c r="EN844" s="399"/>
      <c r="EO844" s="399"/>
      <c r="EP844" s="399"/>
      <c r="EQ844" s="399"/>
      <c r="ER844" s="399"/>
      <c r="ES844" s="399"/>
      <c r="ET844" s="399"/>
      <c r="EU844" s="399"/>
      <c r="EV844" s="399"/>
      <c r="EW844" s="399"/>
      <c r="EX844" s="399"/>
      <c r="EY844" s="399"/>
      <c r="EZ844" s="399"/>
      <c r="FA844" s="399"/>
      <c r="FB844" s="399"/>
      <c r="FC844" s="399"/>
      <c r="FD844" s="399"/>
      <c r="FE844" s="399"/>
      <c r="FF844" s="399"/>
      <c r="FG844" s="399"/>
      <c r="FH844" s="399"/>
      <c r="FI844" s="399"/>
      <c r="FJ844" s="399"/>
      <c r="FK844" s="399"/>
      <c r="FL844" s="399"/>
      <c r="FM844" s="399"/>
      <c r="FN844" s="399"/>
      <c r="FO844" s="399"/>
      <c r="FP844" s="399"/>
      <c r="FQ844" s="399"/>
      <c r="FR844" s="399"/>
      <c r="FS844" s="399"/>
      <c r="FT844" s="399"/>
      <c r="FU844" s="399"/>
      <c r="FV844" s="399"/>
      <c r="FW844" s="399"/>
      <c r="FX844" s="399"/>
      <c r="FY844" s="399"/>
      <c r="FZ844" s="399"/>
      <c r="GA844" s="399"/>
      <c r="GB844" s="399"/>
      <c r="GC844" s="399"/>
      <c r="GD844" s="399"/>
      <c r="GE844" s="399"/>
      <c r="GF844" s="399"/>
      <c r="GG844" s="399"/>
      <c r="GH844" s="399"/>
      <c r="GI844" s="399"/>
      <c r="GJ844" s="399"/>
      <c r="GK844" s="399"/>
      <c r="GL844" s="399"/>
      <c r="GM844" s="399"/>
      <c r="GN844" s="399"/>
      <c r="GO844" s="399"/>
      <c r="GP844" s="399"/>
      <c r="GQ844" s="399"/>
      <c r="GR844" s="399"/>
      <c r="GS844" s="399"/>
      <c r="GT844" s="399"/>
      <c r="GU844" s="399"/>
      <c r="GV844" s="399"/>
      <c r="GW844" s="399"/>
      <c r="GX844" s="399"/>
      <c r="GY844" s="399"/>
      <c r="GZ844" s="399"/>
      <c r="HA844" s="399"/>
      <c r="HB844" s="399"/>
      <c r="HC844" s="399"/>
      <c r="HD844" s="399"/>
      <c r="HE844" s="399"/>
      <c r="HF844" s="399"/>
      <c r="HG844" s="399"/>
      <c r="HH844" s="399"/>
      <c r="HI844" s="399"/>
      <c r="HJ844" s="399"/>
      <c r="HK844" s="399"/>
      <c r="HL844" s="399"/>
      <c r="HM844" s="399"/>
      <c r="HN844" s="399"/>
      <c r="HO844" s="399"/>
      <c r="HP844" s="399"/>
      <c r="HQ844" s="399"/>
      <c r="HR844" s="399"/>
      <c r="HS844" s="399"/>
      <c r="HT844" s="399"/>
      <c r="HU844" s="399"/>
      <c r="HV844" s="399"/>
      <c r="HW844" s="399"/>
      <c r="HX844" s="399"/>
      <c r="HY844" s="399"/>
      <c r="HZ844" s="399"/>
      <c r="IA844" s="399"/>
      <c r="IB844" s="399"/>
      <c r="IC844" s="399"/>
      <c r="ID844" s="399"/>
      <c r="IE844" s="399"/>
      <c r="IF844" s="399"/>
      <c r="IG844" s="399"/>
      <c r="IH844" s="399"/>
      <c r="II844" s="399"/>
      <c r="IJ844" s="399"/>
      <c r="IK844" s="399"/>
      <c r="IL844" s="399"/>
      <c r="IM844" s="399"/>
      <c r="IN844" s="399"/>
      <c r="IO844" s="399"/>
      <c r="IP844" s="399"/>
      <c r="IQ844" s="399"/>
      <c r="IR844" s="399"/>
      <c r="IS844" s="399"/>
      <c r="IT844" s="399"/>
      <c r="IU844" s="399"/>
      <c r="IV844" s="399"/>
      <c r="IW844" s="399"/>
      <c r="IX844" s="399"/>
      <c r="IY844" s="399"/>
      <c r="IZ844" s="399"/>
      <c r="JA844" s="399"/>
      <c r="JB844" s="399"/>
      <c r="JC844" s="399"/>
      <c r="JD844" s="399"/>
      <c r="JE844" s="399"/>
      <c r="JF844" s="399"/>
      <c r="JG844" s="399"/>
      <c r="JH844" s="399"/>
      <c r="JI844" s="399"/>
      <c r="JJ844" s="399"/>
      <c r="JK844" s="399"/>
      <c r="JL844" s="399"/>
      <c r="JM844" s="399"/>
      <c r="JN844" s="399"/>
      <c r="JO844" s="399"/>
      <c r="JP844" s="399"/>
      <c r="JQ844" s="399"/>
      <c r="JR844" s="399"/>
      <c r="JS844" s="399"/>
      <c r="JT844" s="399"/>
      <c r="JU844" s="399"/>
      <c r="JV844" s="399"/>
      <c r="JW844" s="399"/>
      <c r="JX844" s="399"/>
      <c r="JY844" s="399"/>
      <c r="JZ844" s="399"/>
      <c r="KA844" s="399"/>
      <c r="KB844" s="399"/>
      <c r="KC844" s="399"/>
      <c r="KD844" s="399"/>
      <c r="KE844" s="399"/>
      <c r="KF844" s="399"/>
      <c r="KG844" s="399"/>
      <c r="KH844" s="399"/>
      <c r="KI844" s="399"/>
      <c r="KJ844" s="399"/>
      <c r="KK844" s="399"/>
      <c r="KL844" s="399"/>
      <c r="KM844" s="399"/>
      <c r="KN844" s="399"/>
      <c r="KO844" s="399"/>
      <c r="KP844" s="399"/>
      <c r="KQ844" s="399"/>
      <c r="KR844" s="399"/>
      <c r="KS844" s="399"/>
      <c r="KT844" s="399"/>
      <c r="KU844" s="399"/>
      <c r="KV844" s="399"/>
      <c r="KW844" s="399"/>
      <c r="KX844" s="399"/>
      <c r="KY844" s="399"/>
      <c r="KZ844" s="399"/>
      <c r="LA844" s="399"/>
      <c r="LB844" s="399"/>
      <c r="LC844" s="399"/>
      <c r="LD844" s="399"/>
      <c r="LE844" s="399"/>
      <c r="LF844" s="399"/>
      <c r="LG844" s="399"/>
      <c r="LH844" s="399"/>
      <c r="LI844" s="399"/>
      <c r="LJ844" s="399"/>
      <c r="LK844" s="399"/>
      <c r="LL844" s="399"/>
      <c r="LM844" s="399"/>
      <c r="LN844" s="399"/>
      <c r="LO844" s="399"/>
      <c r="LP844" s="399"/>
      <c r="LQ844" s="399"/>
      <c r="LR844" s="399"/>
      <c r="LS844" s="399"/>
      <c r="LT844" s="399"/>
      <c r="LU844" s="399"/>
      <c r="LV844" s="399"/>
      <c r="LW844" s="399"/>
      <c r="LX844" s="399"/>
      <c r="LY844" s="399"/>
      <c r="LZ844" s="399"/>
      <c r="MA844" s="399"/>
      <c r="MB844" s="399"/>
      <c r="MC844" s="399"/>
      <c r="MD844" s="399"/>
      <c r="ME844" s="399"/>
      <c r="MF844" s="399"/>
      <c r="MG844" s="399"/>
      <c r="MH844" s="399"/>
      <c r="MI844" s="399"/>
      <c r="MJ844" s="399"/>
      <c r="MK844" s="399"/>
      <c r="ML844" s="399"/>
      <c r="MM844" s="399"/>
      <c r="MN844" s="399"/>
      <c r="MO844" s="399"/>
      <c r="MP844" s="399"/>
      <c r="MQ844" s="399"/>
      <c r="MR844" s="399"/>
      <c r="MS844" s="399"/>
      <c r="MT844" s="399"/>
      <c r="MU844" s="399"/>
      <c r="MV844" s="399"/>
      <c r="MW844" s="399"/>
      <c r="MX844" s="399"/>
      <c r="MY844" s="399"/>
      <c r="MZ844" s="399"/>
      <c r="NA844" s="399"/>
      <c r="NB844" s="399"/>
      <c r="NC844" s="399"/>
      <c r="ND844" s="399"/>
      <c r="NE844" s="399"/>
      <c r="NF844" s="399"/>
      <c r="NG844" s="399"/>
      <c r="NH844" s="399"/>
      <c r="NI844" s="399"/>
      <c r="NJ844" s="399"/>
      <c r="NK844" s="399"/>
      <c r="NL844" s="399"/>
      <c r="NM844" s="399"/>
      <c r="NN844" s="399"/>
      <c r="NO844" s="399"/>
      <c r="NP844" s="399"/>
      <c r="NQ844" s="399"/>
      <c r="NR844" s="399"/>
      <c r="NS844" s="399"/>
      <c r="NT844" s="399"/>
      <c r="NU844" s="399"/>
      <c r="NV844" s="399"/>
      <c r="NW844" s="399"/>
      <c r="NX844" s="399"/>
      <c r="NY844" s="399"/>
      <c r="NZ844" s="399"/>
      <c r="OA844" s="399"/>
      <c r="OB844" s="399"/>
      <c r="OC844" s="399"/>
      <c r="OD844" s="399"/>
      <c r="OE844" s="399"/>
      <c r="OF844" s="399"/>
      <c r="OG844" s="399"/>
      <c r="OH844" s="399"/>
      <c r="OI844" s="399"/>
      <c r="OJ844" s="399"/>
      <c r="OK844" s="399"/>
      <c r="OL844" s="399"/>
      <c r="OM844" s="399"/>
      <c r="ON844" s="399"/>
      <c r="OO844" s="399"/>
      <c r="OP844" s="399"/>
      <c r="OQ844" s="399"/>
      <c r="OR844" s="399"/>
      <c r="OS844" s="399"/>
      <c r="OT844" s="399"/>
      <c r="OU844" s="399"/>
      <c r="OV844" s="399"/>
      <c r="OW844" s="399"/>
      <c r="OX844" s="399"/>
      <c r="OY844" s="399"/>
      <c r="OZ844" s="399"/>
      <c r="PA844" s="399"/>
      <c r="PB844" s="399"/>
      <c r="PC844" s="399"/>
      <c r="PD844" s="399"/>
      <c r="PE844" s="399"/>
      <c r="PF844" s="399"/>
      <c r="PG844" s="399"/>
      <c r="PH844" s="399"/>
      <c r="PI844" s="399"/>
      <c r="PJ844" s="399"/>
      <c r="PK844" s="399"/>
      <c r="PL844" s="399"/>
      <c r="PM844" s="399"/>
      <c r="PN844" s="399"/>
      <c r="PO844" s="399"/>
      <c r="PP844" s="399"/>
      <c r="PQ844" s="399"/>
      <c r="PR844" s="399"/>
      <c r="PS844" s="399"/>
      <c r="PT844" s="399"/>
      <c r="PU844" s="399"/>
      <c r="PV844" s="399"/>
      <c r="PW844" s="399"/>
      <c r="PX844" s="399"/>
      <c r="PY844" s="399"/>
      <c r="PZ844" s="399"/>
      <c r="QA844" s="399"/>
      <c r="QB844" s="399"/>
      <c r="QC844" s="399"/>
      <c r="QD844" s="399"/>
      <c r="QE844" s="399"/>
      <c r="QF844" s="399"/>
      <c r="QG844" s="399"/>
      <c r="QH844" s="399"/>
      <c r="QI844" s="399"/>
      <c r="QJ844" s="399"/>
      <c r="QK844" s="399"/>
      <c r="QL844" s="399"/>
      <c r="QM844" s="399"/>
      <c r="QN844" s="399"/>
      <c r="QO844" s="399"/>
      <c r="QP844" s="399"/>
      <c r="QQ844" s="399"/>
      <c r="QR844" s="399"/>
      <c r="QS844" s="399"/>
      <c r="QT844" s="399"/>
      <c r="QU844" s="399"/>
      <c r="QV844" s="399"/>
      <c r="QW844" s="399"/>
      <c r="QX844" s="399"/>
      <c r="QY844" s="399"/>
      <c r="QZ844" s="399"/>
      <c r="RA844" s="399"/>
      <c r="RB844" s="399"/>
      <c r="RC844" s="399"/>
      <c r="RD844" s="399"/>
      <c r="RE844" s="399"/>
      <c r="RF844" s="399"/>
      <c r="RG844" s="399"/>
      <c r="RH844" s="399"/>
      <c r="RI844" s="399"/>
      <c r="RJ844" s="399"/>
      <c r="RK844" s="399"/>
      <c r="RL844" s="399"/>
      <c r="RM844" s="399"/>
      <c r="RN844" s="399"/>
      <c r="RO844" s="399"/>
      <c r="RP844" s="399"/>
      <c r="RQ844" s="399"/>
      <c r="RR844" s="399"/>
      <c r="RS844" s="399"/>
      <c r="RT844" s="399"/>
      <c r="RU844" s="399"/>
      <c r="RV844" s="399"/>
      <c r="RW844" s="399"/>
      <c r="RX844" s="399"/>
      <c r="RY844" s="399"/>
      <c r="RZ844" s="399"/>
      <c r="SA844" s="399"/>
      <c r="SB844" s="399"/>
      <c r="SC844" s="399"/>
      <c r="SD844" s="399"/>
      <c r="SE844" s="399"/>
      <c r="SF844" s="399"/>
      <c r="SG844" s="399"/>
      <c r="SH844" s="399"/>
      <c r="SI844" s="399"/>
      <c r="SJ844" s="399"/>
      <c r="SK844" s="399"/>
      <c r="SL844" s="399"/>
      <c r="SM844" s="399"/>
      <c r="SN844" s="399"/>
      <c r="SO844" s="399"/>
      <c r="SP844" s="399"/>
      <c r="SQ844" s="399"/>
      <c r="SR844" s="399"/>
      <c r="SS844" s="399"/>
      <c r="ST844" s="399"/>
      <c r="SU844" s="399"/>
      <c r="SV844" s="399"/>
      <c r="SW844" s="399"/>
      <c r="SX844" s="399"/>
      <c r="SY844" s="399"/>
      <c r="SZ844" s="399"/>
      <c r="TA844" s="399"/>
      <c r="TB844" s="399"/>
      <c r="TC844" s="399"/>
      <c r="TD844" s="399"/>
      <c r="TE844" s="399"/>
      <c r="TF844" s="399"/>
      <c r="TG844" s="399"/>
      <c r="TH844" s="399"/>
      <c r="TI844" s="399"/>
      <c r="TJ844" s="399"/>
      <c r="TK844" s="399"/>
      <c r="TL844" s="399"/>
      <c r="TM844" s="399"/>
      <c r="TN844" s="399"/>
      <c r="TO844" s="399"/>
      <c r="TP844" s="399"/>
      <c r="TQ844" s="399"/>
      <c r="TR844" s="399"/>
      <c r="TS844" s="399"/>
      <c r="TT844" s="399"/>
      <c r="TU844" s="399"/>
      <c r="TV844" s="399"/>
      <c r="TW844" s="399"/>
      <c r="TX844" s="399"/>
      <c r="TY844" s="399"/>
      <c r="TZ844" s="399"/>
      <c r="UA844" s="399"/>
      <c r="UB844" s="399"/>
      <c r="UC844" s="399"/>
      <c r="UD844" s="399"/>
      <c r="UE844" s="399"/>
      <c r="UF844" s="399"/>
      <c r="UG844" s="399"/>
      <c r="UH844" s="399"/>
      <c r="UI844" s="399"/>
      <c r="UJ844" s="399"/>
      <c r="UK844" s="399"/>
      <c r="UL844" s="399"/>
      <c r="UM844" s="399"/>
      <c r="UN844" s="399"/>
      <c r="UO844" s="399"/>
      <c r="UP844" s="399"/>
      <c r="UQ844" s="399"/>
      <c r="UR844" s="399"/>
      <c r="US844" s="399"/>
      <c r="UT844" s="399"/>
      <c r="UU844" s="399"/>
      <c r="UV844" s="399"/>
      <c r="UW844" s="399"/>
      <c r="UX844" s="399"/>
      <c r="UY844" s="399"/>
      <c r="UZ844" s="399"/>
      <c r="VA844" s="399"/>
      <c r="VB844" s="399"/>
      <c r="VC844" s="399"/>
      <c r="VD844" s="399"/>
      <c r="VE844" s="399"/>
      <c r="VF844" s="399"/>
      <c r="VG844" s="399"/>
      <c r="VH844" s="399"/>
      <c r="VI844" s="399"/>
      <c r="VJ844" s="399"/>
      <c r="VK844" s="399"/>
      <c r="VL844" s="399"/>
      <c r="VM844" s="399"/>
      <c r="VN844" s="399"/>
      <c r="VO844" s="399"/>
      <c r="VP844" s="399"/>
      <c r="VQ844" s="399"/>
      <c r="VR844" s="399"/>
      <c r="VS844" s="399"/>
      <c r="VT844" s="399"/>
      <c r="VU844" s="399"/>
      <c r="VV844" s="399"/>
      <c r="VW844" s="399"/>
      <c r="VX844" s="399"/>
      <c r="VY844" s="399"/>
      <c r="VZ844" s="399"/>
      <c r="WA844" s="399"/>
      <c r="WB844" s="399"/>
      <c r="WC844" s="399"/>
      <c r="WD844" s="399"/>
      <c r="WE844" s="399"/>
      <c r="WF844" s="399"/>
      <c r="WG844" s="399"/>
      <c r="WH844" s="399"/>
      <c r="WI844" s="399"/>
      <c r="WJ844" s="399"/>
      <c r="WK844" s="399"/>
      <c r="WL844" s="399"/>
      <c r="WM844" s="399"/>
      <c r="WN844" s="399"/>
      <c r="WO844" s="399"/>
      <c r="WP844" s="399"/>
      <c r="WQ844" s="399"/>
      <c r="WR844" s="399"/>
      <c r="WS844" s="399"/>
      <c r="WT844" s="399"/>
      <c r="WU844" s="399"/>
      <c r="WV844" s="399"/>
      <c r="WW844" s="399"/>
      <c r="WX844" s="399"/>
      <c r="WY844" s="399"/>
      <c r="WZ844" s="399"/>
      <c r="XA844" s="399"/>
      <c r="XB844" s="399"/>
      <c r="XC844" s="399"/>
      <c r="XD844" s="399"/>
      <c r="XE844" s="399"/>
      <c r="XF844" s="399"/>
      <c r="XG844" s="399"/>
      <c r="XH844" s="399"/>
      <c r="XI844" s="399"/>
      <c r="XJ844" s="399"/>
      <c r="XK844" s="399"/>
      <c r="XL844" s="399"/>
      <c r="XM844" s="399"/>
      <c r="XN844" s="399"/>
      <c r="XO844" s="399"/>
      <c r="XP844" s="399"/>
      <c r="XQ844" s="399"/>
      <c r="XR844" s="399"/>
      <c r="XS844" s="399"/>
      <c r="XT844" s="399"/>
      <c r="XU844" s="399"/>
      <c r="XV844" s="399"/>
      <c r="XW844" s="399"/>
      <c r="XX844" s="399"/>
      <c r="XY844" s="399"/>
      <c r="XZ844" s="399"/>
      <c r="YA844" s="399"/>
      <c r="YB844" s="399"/>
      <c r="YC844" s="399"/>
      <c r="YD844" s="399"/>
      <c r="YE844" s="399"/>
      <c r="YF844" s="399"/>
      <c r="YG844" s="399"/>
      <c r="YH844" s="399"/>
      <c r="YI844" s="399"/>
      <c r="YJ844" s="399"/>
      <c r="YK844" s="399"/>
      <c r="YL844" s="399"/>
      <c r="YM844" s="399"/>
      <c r="YN844" s="399"/>
      <c r="YO844" s="399"/>
      <c r="YP844" s="399"/>
      <c r="YQ844" s="399"/>
      <c r="YR844" s="399"/>
      <c r="YS844" s="399"/>
      <c r="YT844" s="399"/>
      <c r="YU844" s="399"/>
      <c r="YV844" s="399"/>
      <c r="YW844" s="399"/>
      <c r="YX844" s="399"/>
      <c r="YY844" s="399"/>
      <c r="YZ844" s="399"/>
      <c r="ZA844" s="399"/>
      <c r="ZB844" s="399"/>
      <c r="ZC844" s="399"/>
      <c r="ZD844" s="399"/>
      <c r="ZE844" s="399"/>
      <c r="ZF844" s="399"/>
      <c r="ZG844" s="399"/>
      <c r="ZH844" s="399"/>
      <c r="ZI844" s="399"/>
      <c r="ZJ844" s="399"/>
      <c r="ZK844" s="399"/>
      <c r="ZL844" s="399"/>
      <c r="ZM844" s="399"/>
      <c r="ZN844" s="399"/>
      <c r="ZO844" s="399"/>
      <c r="ZP844" s="399"/>
      <c r="ZQ844" s="399"/>
      <c r="ZR844" s="399"/>
      <c r="ZS844" s="399"/>
      <c r="ZT844" s="399"/>
      <c r="ZU844" s="399"/>
      <c r="ZV844" s="399"/>
      <c r="ZW844" s="399"/>
      <c r="ZX844" s="399"/>
      <c r="ZY844" s="399"/>
      <c r="ZZ844" s="399"/>
      <c r="AAA844" s="399"/>
      <c r="AAB844" s="399"/>
      <c r="AAC844" s="399"/>
      <c r="AAD844" s="399"/>
      <c r="AAE844" s="399"/>
      <c r="AAF844" s="399"/>
      <c r="AAG844" s="399"/>
      <c r="AAH844" s="399"/>
      <c r="AAI844" s="399"/>
      <c r="AAJ844" s="399"/>
      <c r="AAK844" s="399"/>
      <c r="AAL844" s="399"/>
      <c r="AAM844" s="399"/>
      <c r="AAN844" s="399"/>
      <c r="AAO844" s="399"/>
      <c r="AAP844" s="399"/>
      <c r="AAQ844" s="399"/>
      <c r="AAR844" s="399"/>
      <c r="AAS844" s="399"/>
      <c r="AAT844" s="399"/>
      <c r="AAU844" s="399"/>
      <c r="AAV844" s="399"/>
      <c r="AAW844" s="399"/>
      <c r="AAX844" s="399"/>
      <c r="AAY844" s="399"/>
      <c r="AAZ844" s="399"/>
      <c r="ABA844" s="399"/>
      <c r="ABB844" s="399"/>
      <c r="ABC844" s="399"/>
      <c r="ABD844" s="399"/>
      <c r="ABE844" s="399"/>
      <c r="ABF844" s="399"/>
      <c r="ABG844" s="399"/>
      <c r="ABH844" s="399"/>
      <c r="ABI844" s="399"/>
      <c r="ABJ844" s="399"/>
      <c r="ABK844" s="399"/>
      <c r="ABL844" s="399"/>
      <c r="ABM844" s="399"/>
      <c r="ABN844" s="399"/>
      <c r="ABO844" s="399"/>
      <c r="ABP844" s="399"/>
      <c r="ABQ844" s="399"/>
      <c r="ABR844" s="399"/>
      <c r="ABS844" s="399"/>
      <c r="ABT844" s="399"/>
      <c r="ABU844" s="399"/>
      <c r="ABV844" s="399"/>
      <c r="ABW844" s="399"/>
      <c r="ABX844" s="399"/>
      <c r="ABY844" s="399"/>
      <c r="ABZ844" s="399"/>
      <c r="ACA844" s="399"/>
      <c r="ACB844" s="399"/>
      <c r="ACC844" s="399"/>
      <c r="ACD844" s="399"/>
      <c r="ACE844" s="399"/>
      <c r="ACF844" s="399"/>
      <c r="ACG844" s="399"/>
      <c r="ACH844" s="399"/>
      <c r="ACI844" s="399"/>
      <c r="ACJ844" s="399"/>
      <c r="ACK844" s="399"/>
      <c r="ACL844" s="399"/>
      <c r="ACM844" s="399"/>
      <c r="ACN844" s="399"/>
      <c r="ACO844" s="399"/>
      <c r="ACP844" s="399"/>
      <c r="ACQ844" s="399"/>
      <c r="ACR844" s="399"/>
      <c r="ACS844" s="399"/>
      <c r="ACT844" s="399"/>
      <c r="ACU844" s="399"/>
      <c r="ACV844" s="399"/>
      <c r="ACW844" s="399"/>
      <c r="ACX844" s="399"/>
      <c r="ACY844" s="399"/>
      <c r="ACZ844" s="399"/>
      <c r="ADA844" s="399"/>
      <c r="ADB844" s="399"/>
      <c r="ADC844" s="399"/>
      <c r="ADD844" s="399"/>
      <c r="ADE844" s="399"/>
      <c r="ADF844" s="399"/>
      <c r="ADG844" s="399"/>
      <c r="ADH844" s="399"/>
      <c r="ADI844" s="399"/>
      <c r="ADJ844" s="399"/>
      <c r="ADK844" s="399"/>
      <c r="ADL844" s="399"/>
      <c r="ADM844" s="399"/>
      <c r="ADN844" s="399"/>
      <c r="ADO844" s="399"/>
      <c r="ADP844" s="399"/>
      <c r="ADQ844" s="399"/>
      <c r="ADR844" s="399"/>
      <c r="ADS844" s="399"/>
      <c r="ADT844" s="399"/>
      <c r="ADU844" s="399"/>
      <c r="ADV844" s="399"/>
      <c r="ADW844" s="399"/>
      <c r="ADX844" s="399"/>
      <c r="ADY844" s="399"/>
      <c r="ADZ844" s="399"/>
      <c r="AEA844" s="399"/>
      <c r="AEB844" s="399"/>
      <c r="AEC844" s="399"/>
      <c r="AED844" s="399"/>
      <c r="AEE844" s="399"/>
      <c r="AEF844" s="399"/>
      <c r="AEG844" s="399"/>
      <c r="AEH844" s="399"/>
      <c r="AEI844" s="399"/>
      <c r="AEJ844" s="399"/>
      <c r="AEK844" s="399"/>
      <c r="AEL844" s="399"/>
      <c r="AEM844" s="399"/>
      <c r="AEN844" s="399"/>
      <c r="AEO844" s="399"/>
      <c r="AEP844" s="399"/>
      <c r="AEQ844" s="399"/>
      <c r="AER844" s="399"/>
      <c r="AES844" s="399"/>
      <c r="AET844" s="399"/>
      <c r="AEU844" s="399"/>
      <c r="AEV844" s="399"/>
      <c r="AEW844" s="399"/>
      <c r="AEX844" s="399"/>
      <c r="AEY844" s="399"/>
      <c r="AEZ844" s="399"/>
      <c r="AFA844" s="399"/>
      <c r="AFB844" s="399"/>
      <c r="AFC844" s="399"/>
      <c r="AFD844" s="399"/>
      <c r="AFE844" s="399"/>
      <c r="AFF844" s="399"/>
      <c r="AFG844" s="399"/>
      <c r="AFH844" s="399"/>
      <c r="AFI844" s="399"/>
      <c r="AFJ844" s="399"/>
      <c r="AFK844" s="399"/>
      <c r="AFL844" s="399"/>
      <c r="AFM844" s="399"/>
      <c r="AFN844" s="399"/>
      <c r="AFO844" s="399"/>
      <c r="AFP844" s="399"/>
      <c r="AFQ844" s="399"/>
      <c r="AFR844" s="399"/>
      <c r="AFS844" s="399"/>
      <c r="AFT844" s="399"/>
      <c r="AFU844" s="399"/>
      <c r="AFV844" s="399"/>
      <c r="AFW844" s="399"/>
      <c r="AFX844" s="399"/>
      <c r="AFY844" s="399"/>
      <c r="AFZ844" s="399"/>
      <c r="AGA844" s="399"/>
      <c r="AGB844" s="399"/>
      <c r="AGC844" s="399"/>
      <c r="AGD844" s="399"/>
      <c r="AGE844" s="399"/>
      <c r="AGF844" s="399"/>
      <c r="AGG844" s="399"/>
      <c r="AGH844" s="399"/>
      <c r="AGI844" s="399"/>
      <c r="AGJ844" s="399"/>
      <c r="AGK844" s="399"/>
      <c r="AGL844" s="399"/>
      <c r="AGM844" s="399"/>
      <c r="AGN844" s="399"/>
      <c r="AGO844" s="399"/>
      <c r="AGP844" s="399"/>
      <c r="AGQ844" s="399"/>
      <c r="AGR844" s="399"/>
      <c r="AGS844" s="399"/>
      <c r="AGT844" s="399"/>
      <c r="AGU844" s="399"/>
      <c r="AGV844" s="399"/>
      <c r="AGW844" s="399"/>
      <c r="AGX844" s="399"/>
      <c r="AGY844" s="399"/>
      <c r="AGZ844" s="399"/>
      <c r="AHA844" s="399"/>
      <c r="AHB844" s="399"/>
      <c r="AHC844" s="399"/>
      <c r="AHD844" s="399"/>
      <c r="AHE844" s="399"/>
      <c r="AHF844" s="399"/>
      <c r="AHG844" s="399"/>
      <c r="AHH844" s="399"/>
      <c r="AHI844" s="399"/>
      <c r="AHJ844" s="399"/>
      <c r="AHK844" s="399"/>
      <c r="AHL844" s="399"/>
      <c r="AHM844" s="399"/>
      <c r="AHN844" s="399"/>
      <c r="AHO844" s="399"/>
      <c r="AHP844" s="399"/>
      <c r="AHQ844" s="399"/>
      <c r="AHR844" s="399"/>
      <c r="AHS844" s="399"/>
      <c r="AHT844" s="399"/>
      <c r="AHU844" s="399"/>
      <c r="AHV844" s="399"/>
      <c r="AHW844" s="399"/>
      <c r="AHX844" s="399"/>
      <c r="AHY844" s="399"/>
      <c r="AHZ844" s="399"/>
      <c r="AIA844" s="399"/>
      <c r="AIB844" s="399"/>
      <c r="AIC844" s="399"/>
      <c r="AID844" s="399"/>
      <c r="AIE844" s="399"/>
      <c r="AIF844" s="399"/>
      <c r="AIG844" s="399"/>
      <c r="AIH844" s="399"/>
      <c r="AII844" s="399"/>
      <c r="AIJ844" s="399"/>
      <c r="AIK844" s="399"/>
      <c r="AIL844" s="399"/>
      <c r="AIM844" s="399"/>
      <c r="AIN844" s="399"/>
      <c r="AIO844" s="399"/>
      <c r="AIP844" s="399"/>
      <c r="AIQ844" s="399"/>
      <c r="AIR844" s="399"/>
      <c r="AIS844" s="399"/>
      <c r="AIT844" s="399"/>
      <c r="AIU844" s="399"/>
      <c r="AIV844" s="399"/>
      <c r="AIW844" s="399"/>
      <c r="AIX844" s="399"/>
      <c r="AIY844" s="399"/>
      <c r="AIZ844" s="399"/>
      <c r="AJA844" s="399"/>
      <c r="AJB844" s="399"/>
      <c r="AJC844" s="399"/>
      <c r="AJD844" s="399"/>
      <c r="AJE844" s="399"/>
      <c r="AJF844" s="399"/>
      <c r="AJG844" s="399"/>
      <c r="AJH844" s="399"/>
      <c r="AJI844" s="399"/>
      <c r="AJJ844" s="399"/>
      <c r="AJK844" s="399"/>
      <c r="AJL844" s="399"/>
      <c r="AJM844" s="399"/>
      <c r="AJN844" s="399"/>
      <c r="AJO844" s="399"/>
      <c r="AJP844" s="399"/>
      <c r="AJQ844" s="399"/>
      <c r="AJR844" s="399"/>
      <c r="AJS844" s="399"/>
      <c r="AJT844" s="399"/>
      <c r="AJU844" s="399"/>
      <c r="AJV844" s="399"/>
      <c r="AJW844" s="399"/>
      <c r="AJX844" s="399"/>
      <c r="AJY844" s="399"/>
      <c r="AJZ844" s="399"/>
      <c r="AKA844" s="399"/>
      <c r="AKB844" s="399"/>
      <c r="AKC844" s="399"/>
      <c r="AKD844" s="399"/>
      <c r="AKE844" s="399"/>
      <c r="AKF844" s="399"/>
      <c r="AKG844" s="399"/>
      <c r="AKH844" s="399"/>
      <c r="AKI844" s="399"/>
      <c r="AKJ844" s="399"/>
      <c r="AKK844" s="399"/>
      <c r="AKL844" s="399"/>
      <c r="AKM844" s="399"/>
      <c r="AKN844" s="399"/>
      <c r="AKO844" s="399"/>
      <c r="AKP844" s="399"/>
      <c r="AKQ844" s="399"/>
      <c r="AKR844" s="399"/>
      <c r="AKS844" s="399"/>
      <c r="AKT844" s="399"/>
      <c r="AKU844" s="399"/>
      <c r="AKV844" s="399"/>
      <c r="AKW844" s="399"/>
      <c r="AKX844" s="399"/>
      <c r="AKY844" s="399"/>
      <c r="AKZ844" s="399"/>
      <c r="ALA844" s="399"/>
      <c r="ALB844" s="399"/>
      <c r="ALC844" s="399"/>
      <c r="ALD844" s="399"/>
      <c r="ALE844" s="399"/>
      <c r="ALF844" s="399"/>
      <c r="ALG844" s="399"/>
      <c r="ALH844" s="399"/>
      <c r="ALI844" s="399"/>
      <c r="ALJ844" s="399"/>
      <c r="ALK844" s="399"/>
      <c r="ALL844" s="399"/>
      <c r="ALM844" s="399"/>
      <c r="ALN844" s="399"/>
      <c r="ALO844" s="399"/>
      <c r="ALP844" s="399"/>
      <c r="ALQ844" s="399"/>
      <c r="ALR844" s="399"/>
      <c r="ALS844" s="399"/>
      <c r="ALT844" s="399"/>
      <c r="ALU844" s="399"/>
      <c r="ALV844" s="399"/>
      <c r="ALW844" s="399"/>
      <c r="ALX844" s="399"/>
      <c r="ALY844" s="399"/>
      <c r="ALZ844" s="399"/>
      <c r="AMA844" s="399"/>
      <c r="AMB844" s="399"/>
      <c r="AMC844" s="399"/>
      <c r="AMD844" s="399"/>
      <c r="AME844" s="399"/>
      <c r="AMF844" s="399"/>
      <c r="AMG844" s="399"/>
      <c r="AMH844" s="399"/>
      <c r="AMI844" s="399"/>
      <c r="AMJ844" s="399"/>
      <c r="AMK844" s="399"/>
      <c r="AML844" s="399"/>
      <c r="AMM844" s="399"/>
      <c r="AMN844" s="399"/>
      <c r="AMO844" s="399"/>
      <c r="AMP844" s="399"/>
      <c r="AMQ844" s="399"/>
      <c r="AMR844" s="399"/>
      <c r="AMS844" s="399"/>
      <c r="AMT844" s="399"/>
      <c r="AMU844" s="399"/>
      <c r="AMV844" s="399"/>
      <c r="AMW844" s="399"/>
      <c r="AMX844" s="399"/>
      <c r="AMY844" s="399"/>
      <c r="AMZ844" s="399"/>
      <c r="ANA844" s="399"/>
      <c r="ANB844" s="399"/>
      <c r="ANC844" s="399"/>
      <c r="AND844" s="399"/>
      <c r="ANE844" s="399"/>
      <c r="ANF844" s="399"/>
      <c r="ANG844" s="399"/>
      <c r="ANH844" s="399"/>
      <c r="ANI844" s="399"/>
      <c r="ANJ844" s="399"/>
      <c r="ANK844" s="399"/>
      <c r="ANL844" s="399"/>
      <c r="ANM844" s="399"/>
      <c r="ANN844" s="399"/>
      <c r="ANO844" s="399"/>
      <c r="ANP844" s="399"/>
      <c r="ANQ844" s="399"/>
      <c r="ANR844" s="399"/>
      <c r="ANS844" s="399"/>
      <c r="ANT844" s="399"/>
      <c r="ANU844" s="399"/>
      <c r="ANV844" s="399"/>
      <c r="ANW844" s="399"/>
      <c r="ANX844" s="399"/>
      <c r="ANY844" s="399"/>
      <c r="ANZ844" s="399"/>
      <c r="AOA844" s="399"/>
      <c r="AOB844" s="399"/>
      <c r="AOC844" s="399"/>
      <c r="AOD844" s="399"/>
      <c r="AOE844" s="399"/>
      <c r="AOF844" s="399"/>
      <c r="AOG844" s="399"/>
      <c r="AOH844" s="399"/>
      <c r="AOI844" s="399"/>
      <c r="AOJ844" s="399"/>
      <c r="AOK844" s="399"/>
      <c r="AOL844" s="399"/>
      <c r="AOM844" s="399"/>
      <c r="AON844" s="399"/>
      <c r="AOO844" s="399"/>
      <c r="AOP844" s="399"/>
      <c r="AOQ844" s="399"/>
      <c r="AOR844" s="399"/>
      <c r="AOS844" s="399"/>
      <c r="AOT844" s="399"/>
      <c r="AOU844" s="399"/>
      <c r="AOV844" s="399"/>
      <c r="AOW844" s="399"/>
      <c r="AOX844" s="399"/>
      <c r="AOY844" s="399"/>
      <c r="AOZ844" s="399"/>
      <c r="APA844" s="399"/>
      <c r="APB844" s="399"/>
      <c r="APC844" s="399"/>
      <c r="APD844" s="399"/>
      <c r="APE844" s="399"/>
      <c r="APF844" s="399"/>
      <c r="APG844" s="399"/>
      <c r="APH844" s="399"/>
      <c r="API844" s="399"/>
      <c r="APJ844" s="399"/>
      <c r="APK844" s="399"/>
      <c r="APL844" s="399"/>
      <c r="APM844" s="399"/>
      <c r="APN844" s="399"/>
      <c r="APO844" s="399"/>
      <c r="APP844" s="399"/>
      <c r="APQ844" s="399"/>
      <c r="APR844" s="399"/>
      <c r="APS844" s="399"/>
      <c r="APT844" s="399"/>
      <c r="APU844" s="399"/>
      <c r="APV844" s="399"/>
      <c r="APW844" s="399"/>
      <c r="APX844" s="399"/>
      <c r="APY844" s="399"/>
      <c r="APZ844" s="399"/>
      <c r="AQA844" s="399"/>
      <c r="AQB844" s="399"/>
      <c r="AQC844" s="399"/>
      <c r="AQD844" s="399"/>
      <c r="AQE844" s="399"/>
      <c r="AQF844" s="399"/>
      <c r="AQG844" s="399"/>
      <c r="AQH844" s="399"/>
      <c r="AQI844" s="399"/>
      <c r="AQJ844" s="399"/>
      <c r="AQK844" s="399"/>
      <c r="AQL844" s="399"/>
      <c r="AQM844" s="399"/>
      <c r="AQN844" s="399"/>
      <c r="AQO844" s="399"/>
      <c r="AQP844" s="399"/>
      <c r="AQQ844" s="399"/>
      <c r="AQR844" s="399"/>
      <c r="AQS844" s="399"/>
      <c r="AQT844" s="399"/>
      <c r="AQU844" s="399"/>
      <c r="AQV844" s="399"/>
      <c r="AQW844" s="399"/>
      <c r="AQX844" s="399"/>
      <c r="AQY844" s="399"/>
      <c r="AQZ844" s="399"/>
      <c r="ARA844" s="399"/>
      <c r="ARB844" s="399"/>
      <c r="ARC844" s="399"/>
      <c r="ARD844" s="399"/>
      <c r="ARE844" s="399"/>
      <c r="ARF844" s="399"/>
      <c r="ARG844" s="399"/>
      <c r="ARH844" s="399"/>
      <c r="ARI844" s="399"/>
      <c r="ARJ844" s="399"/>
      <c r="ARK844" s="399"/>
      <c r="ARL844" s="399"/>
      <c r="ARM844" s="399"/>
      <c r="ARN844" s="399"/>
      <c r="ARO844" s="399"/>
      <c r="ARP844" s="399"/>
      <c r="ARQ844" s="399"/>
      <c r="ARR844" s="399"/>
      <c r="ARS844" s="399"/>
      <c r="ART844" s="399"/>
      <c r="ARU844" s="399"/>
      <c r="ARV844" s="399"/>
      <c r="ARW844" s="399"/>
      <c r="ARX844" s="399"/>
      <c r="ARY844" s="399"/>
      <c r="ARZ844" s="399"/>
      <c r="ASA844" s="399"/>
      <c r="ASB844" s="399"/>
      <c r="ASC844" s="399"/>
      <c r="ASD844" s="399"/>
      <c r="ASE844" s="399"/>
      <c r="ASF844" s="399"/>
      <c r="ASG844" s="399"/>
      <c r="ASH844" s="399"/>
      <c r="ASI844" s="399"/>
      <c r="ASJ844" s="399"/>
      <c r="ASK844" s="399"/>
      <c r="ASL844" s="399"/>
      <c r="ASM844" s="399"/>
      <c r="ASN844" s="399"/>
      <c r="ASO844" s="399"/>
      <c r="ASP844" s="399"/>
      <c r="ASQ844" s="399"/>
      <c r="ASR844" s="399"/>
      <c r="ASS844" s="399"/>
      <c r="AST844" s="399"/>
      <c r="ASU844" s="399"/>
      <c r="ASV844" s="399"/>
      <c r="ASW844" s="399"/>
      <c r="ASX844" s="399"/>
      <c r="ASY844" s="399"/>
      <c r="ASZ844" s="399"/>
      <c r="ATA844" s="399"/>
      <c r="ATB844" s="399"/>
      <c r="ATC844" s="399"/>
      <c r="ATD844" s="399"/>
      <c r="ATE844" s="399"/>
      <c r="ATF844" s="399"/>
      <c r="ATG844" s="399"/>
      <c r="ATH844" s="399"/>
      <c r="ATI844" s="399"/>
      <c r="ATJ844" s="399"/>
      <c r="ATK844" s="399"/>
      <c r="ATL844" s="399"/>
      <c r="ATM844" s="399"/>
      <c r="ATN844" s="399"/>
      <c r="ATO844" s="399"/>
      <c r="ATP844" s="399"/>
      <c r="ATQ844" s="399"/>
      <c r="ATR844" s="399"/>
      <c r="ATS844" s="399"/>
      <c r="ATT844" s="399"/>
      <c r="ATU844" s="399"/>
      <c r="ATV844" s="399"/>
      <c r="ATW844" s="399"/>
      <c r="ATX844" s="399"/>
      <c r="ATY844" s="399"/>
      <c r="ATZ844" s="399"/>
      <c r="AUA844" s="399"/>
      <c r="AUB844" s="399"/>
      <c r="AUC844" s="399"/>
      <c r="AUD844" s="399"/>
      <c r="AUE844" s="399"/>
      <c r="AUF844" s="399"/>
      <c r="AUG844" s="399"/>
      <c r="AUH844" s="399"/>
      <c r="AUI844" s="399"/>
      <c r="AUJ844" s="399"/>
      <c r="AUK844" s="399"/>
      <c r="AUL844" s="399"/>
      <c r="AUM844" s="399"/>
      <c r="AUN844" s="399"/>
      <c r="AUO844" s="399"/>
      <c r="AUP844" s="399"/>
      <c r="AUQ844" s="399"/>
      <c r="AUR844" s="399"/>
      <c r="AUS844" s="399"/>
      <c r="AUT844" s="399"/>
      <c r="AUU844" s="399"/>
      <c r="AUV844" s="399"/>
      <c r="AUW844" s="399"/>
      <c r="AUX844" s="399"/>
      <c r="AUY844" s="399"/>
      <c r="AUZ844" s="399"/>
      <c r="AVA844" s="399"/>
      <c r="AVB844" s="399"/>
      <c r="AVC844" s="399"/>
      <c r="AVD844" s="399"/>
      <c r="AVE844" s="399"/>
      <c r="AVF844" s="399"/>
      <c r="AVG844" s="399"/>
      <c r="AVH844" s="399"/>
      <c r="AVI844" s="399"/>
      <c r="AVJ844" s="399"/>
      <c r="AVK844" s="399"/>
      <c r="AVL844" s="399"/>
      <c r="AVM844" s="399"/>
      <c r="AVN844" s="399"/>
      <c r="AVO844" s="399"/>
      <c r="AVP844" s="399"/>
      <c r="AVQ844" s="399"/>
      <c r="AVR844" s="399"/>
      <c r="AVS844" s="399"/>
      <c r="AVT844" s="399"/>
      <c r="AVU844" s="399"/>
      <c r="AVV844" s="399"/>
      <c r="AVW844" s="399"/>
      <c r="AVX844" s="399"/>
      <c r="AVY844" s="399"/>
      <c r="AVZ844" s="399"/>
      <c r="AWA844" s="399"/>
      <c r="AWB844" s="399"/>
      <c r="AWC844" s="399"/>
      <c r="AWD844" s="399"/>
      <c r="AWE844" s="399"/>
      <c r="AWF844" s="399"/>
      <c r="AWG844" s="399"/>
      <c r="AWH844" s="399"/>
      <c r="AWI844" s="399"/>
      <c r="AWJ844" s="399"/>
      <c r="AWK844" s="399"/>
      <c r="AWL844" s="399"/>
      <c r="AWM844" s="399"/>
      <c r="AWN844" s="399"/>
      <c r="AWO844" s="399"/>
      <c r="AWP844" s="399"/>
      <c r="AWQ844" s="399"/>
      <c r="AWR844" s="399"/>
      <c r="AWS844" s="399"/>
      <c r="AWT844" s="399"/>
      <c r="AWU844" s="399"/>
      <c r="AWV844" s="399"/>
      <c r="AWW844" s="399"/>
      <c r="AWX844" s="399"/>
      <c r="AWY844" s="399"/>
      <c r="AWZ844" s="399"/>
      <c r="AXA844" s="399"/>
      <c r="AXB844" s="399"/>
      <c r="AXC844" s="399"/>
      <c r="AXD844" s="399"/>
      <c r="AXE844" s="399"/>
      <c r="AXF844" s="399"/>
      <c r="AXG844" s="399"/>
      <c r="AXH844" s="399"/>
      <c r="AXI844" s="399"/>
      <c r="AXJ844" s="399"/>
      <c r="AXK844" s="399"/>
      <c r="AXL844" s="399"/>
      <c r="AXM844" s="399"/>
      <c r="AXN844" s="399"/>
      <c r="AXO844" s="399"/>
      <c r="AXP844" s="399"/>
      <c r="AXQ844" s="399"/>
      <c r="AXR844" s="399"/>
      <c r="AXS844" s="399"/>
      <c r="AXT844" s="399"/>
      <c r="AXU844" s="399"/>
      <c r="AXV844" s="399"/>
      <c r="AXW844" s="399"/>
      <c r="AXX844" s="399"/>
      <c r="AXY844" s="399"/>
      <c r="AXZ844" s="399"/>
      <c r="AYA844" s="399"/>
      <c r="AYB844" s="399"/>
      <c r="AYC844" s="399"/>
      <c r="AYD844" s="399"/>
      <c r="AYE844" s="399"/>
      <c r="AYF844" s="399"/>
      <c r="AYG844" s="399"/>
      <c r="AYH844" s="399"/>
      <c r="AYI844" s="399"/>
      <c r="AYJ844" s="399"/>
      <c r="AYK844" s="399"/>
      <c r="AYL844" s="399"/>
      <c r="AYM844" s="399"/>
      <c r="AYN844" s="399"/>
      <c r="AYO844" s="399"/>
      <c r="AYP844" s="399"/>
      <c r="AYQ844" s="399"/>
      <c r="AYR844" s="399"/>
      <c r="AYS844" s="399"/>
      <c r="AYT844" s="399"/>
      <c r="AYU844" s="399"/>
      <c r="AYV844" s="399"/>
      <c r="AYW844" s="399"/>
      <c r="AYX844" s="399"/>
      <c r="AYY844" s="399"/>
      <c r="AYZ844" s="399"/>
      <c r="AZA844" s="399"/>
      <c r="AZB844" s="399"/>
      <c r="AZC844" s="399"/>
      <c r="AZD844" s="399"/>
      <c r="AZE844" s="399"/>
      <c r="AZF844" s="399"/>
      <c r="AZG844" s="399"/>
      <c r="AZH844" s="399"/>
      <c r="AZI844" s="399"/>
      <c r="AZJ844" s="399"/>
      <c r="AZK844" s="399"/>
      <c r="AZL844" s="399"/>
      <c r="AZM844" s="399"/>
      <c r="AZN844" s="399"/>
      <c r="AZO844" s="399"/>
      <c r="AZP844" s="399"/>
      <c r="AZQ844" s="399"/>
      <c r="AZR844" s="399"/>
      <c r="AZS844" s="399"/>
      <c r="AZT844" s="399"/>
      <c r="AZU844" s="399"/>
      <c r="AZV844" s="399"/>
      <c r="AZW844" s="399"/>
      <c r="AZX844" s="399"/>
      <c r="AZY844" s="399"/>
      <c r="AZZ844" s="399"/>
      <c r="BAA844" s="399"/>
      <c r="BAB844" s="399"/>
      <c r="BAC844" s="399"/>
      <c r="BAD844" s="399"/>
      <c r="BAE844" s="399"/>
      <c r="BAF844" s="399"/>
      <c r="BAG844" s="399"/>
      <c r="BAH844" s="399"/>
      <c r="BAI844" s="399"/>
      <c r="BAJ844" s="399"/>
      <c r="BAK844" s="399"/>
      <c r="BAL844" s="399"/>
      <c r="BAM844" s="399"/>
      <c r="BAN844" s="399"/>
      <c r="BAO844" s="399"/>
      <c r="BAP844" s="399"/>
      <c r="BAQ844" s="399"/>
      <c r="BAR844" s="399"/>
      <c r="BAS844" s="399"/>
      <c r="BAT844" s="399"/>
      <c r="BAU844" s="399"/>
      <c r="BAV844" s="399"/>
      <c r="BAW844" s="399"/>
      <c r="BAX844" s="399"/>
      <c r="BAY844" s="399"/>
      <c r="BAZ844" s="399"/>
      <c r="BBA844" s="399"/>
      <c r="BBB844" s="399"/>
      <c r="BBC844" s="399"/>
      <c r="BBD844" s="399"/>
      <c r="BBE844" s="399"/>
      <c r="BBF844" s="399"/>
      <c r="BBG844" s="399"/>
      <c r="BBH844" s="399"/>
      <c r="BBI844" s="399"/>
      <c r="BBJ844" s="399"/>
      <c r="BBK844" s="399"/>
      <c r="BBL844" s="399"/>
      <c r="BBM844" s="399"/>
      <c r="BBN844" s="399"/>
      <c r="BBO844" s="399"/>
      <c r="BBP844" s="399"/>
      <c r="BBQ844" s="399"/>
      <c r="BBR844" s="399"/>
      <c r="BBS844" s="399"/>
      <c r="BBT844" s="399"/>
      <c r="BBU844" s="399"/>
      <c r="BBV844" s="399"/>
      <c r="BBW844" s="399"/>
      <c r="BBX844" s="399"/>
      <c r="BBY844" s="399"/>
      <c r="BBZ844" s="399"/>
      <c r="BCA844" s="399"/>
      <c r="BCB844" s="399"/>
      <c r="BCC844" s="399"/>
      <c r="BCD844" s="399"/>
      <c r="BCE844" s="399"/>
      <c r="BCF844" s="399"/>
      <c r="BCG844" s="399"/>
      <c r="BCH844" s="399"/>
      <c r="BCI844" s="399"/>
      <c r="BCJ844" s="399"/>
      <c r="BCK844" s="399"/>
      <c r="BCL844" s="399"/>
      <c r="BCM844" s="399"/>
      <c r="BCN844" s="399"/>
      <c r="BCO844" s="399"/>
      <c r="BCP844" s="399"/>
      <c r="BCQ844" s="399"/>
      <c r="BCR844" s="399"/>
      <c r="BCS844" s="399"/>
      <c r="BCT844" s="399"/>
      <c r="BCU844" s="399"/>
      <c r="BCV844" s="399"/>
      <c r="BCW844" s="399"/>
      <c r="BCX844" s="399"/>
      <c r="BCY844" s="399"/>
      <c r="BCZ844" s="399"/>
      <c r="BDA844" s="399"/>
      <c r="BDB844" s="399"/>
      <c r="BDC844" s="399"/>
      <c r="BDD844" s="399"/>
      <c r="BDE844" s="399"/>
      <c r="BDF844" s="399"/>
      <c r="BDG844" s="399"/>
      <c r="BDH844" s="399"/>
      <c r="BDI844" s="399"/>
      <c r="BDJ844" s="399"/>
      <c r="BDK844" s="399"/>
      <c r="BDL844" s="399"/>
      <c r="BDM844" s="399"/>
      <c r="BDN844" s="399"/>
      <c r="BDO844" s="399"/>
      <c r="BDP844" s="399"/>
      <c r="BDQ844" s="399"/>
      <c r="BDR844" s="399"/>
      <c r="BDS844" s="399"/>
      <c r="BDT844" s="399"/>
      <c r="BDU844" s="399"/>
      <c r="BDV844" s="399"/>
      <c r="BDW844" s="399"/>
      <c r="BDX844" s="399"/>
      <c r="BDY844" s="399"/>
      <c r="BDZ844" s="399"/>
      <c r="BEA844" s="399"/>
      <c r="BEB844" s="399"/>
      <c r="BEC844" s="399"/>
      <c r="BED844" s="399"/>
      <c r="BEE844" s="399"/>
      <c r="BEF844" s="399"/>
      <c r="BEG844" s="399"/>
      <c r="BEH844" s="399"/>
      <c r="BEI844" s="399"/>
      <c r="BEJ844" s="399"/>
      <c r="BEK844" s="399"/>
      <c r="BEL844" s="399"/>
      <c r="BEM844" s="399"/>
      <c r="BEN844" s="399"/>
      <c r="BEO844" s="399"/>
      <c r="BEP844" s="399"/>
      <c r="BEQ844" s="399"/>
      <c r="BER844" s="399"/>
      <c r="BES844" s="399"/>
      <c r="BET844" s="399"/>
      <c r="BEU844" s="399"/>
      <c r="BEV844" s="399"/>
      <c r="BEW844" s="399"/>
      <c r="BEX844" s="399"/>
      <c r="BEY844" s="399"/>
      <c r="BEZ844" s="399"/>
      <c r="BFA844" s="399"/>
      <c r="BFB844" s="399"/>
      <c r="BFC844" s="399"/>
      <c r="BFD844" s="399"/>
      <c r="BFE844" s="399"/>
      <c r="BFF844" s="399"/>
      <c r="BFG844" s="399"/>
      <c r="BFH844" s="399"/>
      <c r="BFI844" s="399"/>
      <c r="BFJ844" s="399"/>
      <c r="BFK844" s="399"/>
      <c r="BFL844" s="399"/>
      <c r="BFM844" s="399"/>
      <c r="BFN844" s="399"/>
      <c r="BFO844" s="399"/>
      <c r="BFP844" s="399"/>
      <c r="BFQ844" s="399"/>
      <c r="BFR844" s="399"/>
      <c r="BFS844" s="399"/>
      <c r="BFT844" s="399"/>
      <c r="BFU844" s="399"/>
      <c r="BFV844" s="399"/>
      <c r="BFW844" s="399"/>
      <c r="BFX844" s="399"/>
      <c r="BFY844" s="399"/>
      <c r="BFZ844" s="399"/>
      <c r="BGA844" s="399"/>
      <c r="BGB844" s="399"/>
      <c r="BGC844" s="399"/>
      <c r="BGD844" s="399"/>
      <c r="BGE844" s="399"/>
      <c r="BGF844" s="399"/>
      <c r="BGG844" s="399"/>
      <c r="BGH844" s="399"/>
      <c r="BGI844" s="399"/>
      <c r="BGJ844" s="399"/>
      <c r="BGK844" s="399"/>
      <c r="BGL844" s="399"/>
      <c r="BGM844" s="399"/>
      <c r="BGN844" s="399"/>
      <c r="BGO844" s="399"/>
      <c r="BGP844" s="399"/>
      <c r="BGQ844" s="399"/>
      <c r="BGR844" s="399"/>
      <c r="BGS844" s="399"/>
      <c r="BGT844" s="399"/>
      <c r="BGU844" s="399"/>
      <c r="BGV844" s="399"/>
      <c r="BGW844" s="399"/>
      <c r="BGX844" s="399"/>
      <c r="BGY844" s="399"/>
      <c r="BGZ844" s="399"/>
      <c r="BHA844" s="399"/>
      <c r="BHB844" s="399"/>
      <c r="BHC844" s="399"/>
      <c r="BHD844" s="399"/>
      <c r="BHE844" s="399"/>
      <c r="BHF844" s="399"/>
      <c r="BHG844" s="399"/>
      <c r="BHH844" s="399"/>
      <c r="BHI844" s="399"/>
      <c r="BHJ844" s="399"/>
      <c r="BHK844" s="399"/>
      <c r="BHL844" s="399"/>
      <c r="BHM844" s="399"/>
      <c r="BHN844" s="399"/>
      <c r="BHO844" s="399"/>
      <c r="BHP844" s="399"/>
      <c r="BHQ844" s="399"/>
      <c r="BHR844" s="399"/>
      <c r="BHS844" s="399"/>
      <c r="BHT844" s="399"/>
      <c r="BHU844" s="399"/>
      <c r="BHV844" s="399"/>
      <c r="BHW844" s="399"/>
      <c r="BHX844" s="399"/>
      <c r="BHY844" s="399"/>
      <c r="BHZ844" s="399"/>
      <c r="BIA844" s="399"/>
      <c r="BIB844" s="399"/>
      <c r="BIC844" s="399"/>
      <c r="BID844" s="399"/>
      <c r="BIE844" s="399"/>
      <c r="BIF844" s="399"/>
      <c r="BIG844" s="399"/>
      <c r="BIH844" s="399"/>
      <c r="BII844" s="399"/>
      <c r="BIJ844" s="399"/>
      <c r="BIK844" s="399"/>
      <c r="BIL844" s="399"/>
      <c r="BIM844" s="399"/>
      <c r="BIN844" s="399"/>
      <c r="BIO844" s="399"/>
      <c r="BIP844" s="399"/>
      <c r="BIQ844" s="399"/>
      <c r="BIR844" s="399"/>
      <c r="BIS844" s="399"/>
      <c r="BIT844" s="399"/>
      <c r="BIU844" s="399"/>
      <c r="BIV844" s="399"/>
      <c r="BIW844" s="399"/>
      <c r="BIX844" s="399"/>
      <c r="BIY844" s="399"/>
      <c r="BIZ844" s="399"/>
      <c r="BJA844" s="399"/>
      <c r="BJB844" s="399"/>
      <c r="BJC844" s="399"/>
      <c r="BJD844" s="399"/>
      <c r="BJE844" s="399"/>
      <c r="BJF844" s="399"/>
      <c r="BJG844" s="399"/>
      <c r="BJH844" s="399"/>
      <c r="BJI844" s="399"/>
      <c r="BJJ844" s="399"/>
      <c r="BJK844" s="399"/>
      <c r="BJL844" s="399"/>
      <c r="BJM844" s="399"/>
      <c r="BJN844" s="399"/>
      <c r="BJO844" s="399"/>
      <c r="BJP844" s="399"/>
      <c r="BJQ844" s="399"/>
      <c r="BJR844" s="399"/>
      <c r="BJS844" s="399"/>
      <c r="BJT844" s="399"/>
      <c r="BJU844" s="399"/>
      <c r="BJV844" s="399"/>
      <c r="BJW844" s="399"/>
      <c r="BJX844" s="399"/>
      <c r="BJY844" s="399"/>
      <c r="BJZ844" s="399"/>
      <c r="BKA844" s="399"/>
      <c r="BKB844" s="399"/>
      <c r="BKC844" s="399"/>
      <c r="BKD844" s="399"/>
      <c r="BKE844" s="399"/>
      <c r="BKF844" s="399"/>
      <c r="BKG844" s="399"/>
      <c r="BKH844" s="399"/>
      <c r="BKI844" s="399"/>
      <c r="BKJ844" s="399"/>
      <c r="BKK844" s="399"/>
      <c r="BKL844" s="399"/>
      <c r="BKM844" s="399"/>
      <c r="BKN844" s="399"/>
      <c r="BKO844" s="399"/>
      <c r="BKP844" s="399"/>
      <c r="BKQ844" s="399"/>
      <c r="BKR844" s="399"/>
      <c r="BKS844" s="399"/>
      <c r="BKT844" s="399"/>
      <c r="BKU844" s="399"/>
      <c r="BKV844" s="399"/>
      <c r="BKW844" s="399"/>
      <c r="BKX844" s="399"/>
      <c r="BKY844" s="399"/>
      <c r="BKZ844" s="399"/>
      <c r="BLA844" s="399"/>
      <c r="BLB844" s="399"/>
      <c r="BLC844" s="399"/>
      <c r="BLD844" s="399"/>
      <c r="BLE844" s="399"/>
      <c r="BLF844" s="399"/>
      <c r="BLG844" s="399"/>
      <c r="BLH844" s="399"/>
      <c r="BLI844" s="399"/>
      <c r="BLJ844" s="399"/>
      <c r="BLK844" s="399"/>
      <c r="BLL844" s="399"/>
      <c r="BLM844" s="399"/>
      <c r="BLN844" s="399"/>
      <c r="BLO844" s="399"/>
      <c r="BLP844" s="399"/>
      <c r="BLQ844" s="399"/>
      <c r="BLR844" s="399"/>
      <c r="BLS844" s="399"/>
      <c r="BLT844" s="399"/>
      <c r="BLU844" s="399"/>
      <c r="BLV844" s="399"/>
      <c r="BLW844" s="399"/>
      <c r="BLX844" s="399"/>
      <c r="BLY844" s="399"/>
      <c r="BLZ844" s="399"/>
      <c r="BMA844" s="399"/>
      <c r="BMB844" s="399"/>
      <c r="BMC844" s="399"/>
      <c r="BMD844" s="399"/>
      <c r="BME844" s="399"/>
      <c r="BMF844" s="399"/>
      <c r="BMG844" s="399"/>
      <c r="BMH844" s="399"/>
      <c r="BMI844" s="399"/>
      <c r="BMJ844" s="399"/>
      <c r="BMK844" s="399"/>
      <c r="BML844" s="399"/>
      <c r="BMM844" s="399"/>
      <c r="BMN844" s="399"/>
      <c r="BMO844" s="399"/>
      <c r="BMP844" s="399"/>
      <c r="BMQ844" s="399"/>
      <c r="BMR844" s="399"/>
      <c r="BMS844" s="399"/>
      <c r="BMT844" s="399"/>
      <c r="BMU844" s="399"/>
      <c r="BMV844" s="399"/>
      <c r="BMW844" s="399"/>
      <c r="BMX844" s="399"/>
      <c r="BMY844" s="399"/>
      <c r="BMZ844" s="399"/>
      <c r="BNA844" s="399"/>
      <c r="BNB844" s="399"/>
      <c r="BNC844" s="399"/>
      <c r="BND844" s="399"/>
      <c r="BNE844" s="399"/>
      <c r="BNF844" s="399"/>
      <c r="BNG844" s="399"/>
      <c r="BNH844" s="399"/>
      <c r="BNI844" s="399"/>
      <c r="BNJ844" s="399"/>
      <c r="BNK844" s="399"/>
      <c r="BNL844" s="399"/>
      <c r="BNM844" s="399"/>
      <c r="BNN844" s="399"/>
      <c r="BNO844" s="399"/>
      <c r="BNP844" s="399"/>
      <c r="BNQ844" s="399"/>
      <c r="BNR844" s="399"/>
      <c r="BNS844" s="399"/>
      <c r="BNT844" s="399"/>
      <c r="BNU844" s="399"/>
      <c r="BNV844" s="399"/>
      <c r="BNW844" s="399"/>
      <c r="BNX844" s="399"/>
      <c r="BNY844" s="399"/>
      <c r="BNZ844" s="399"/>
      <c r="BOA844" s="399"/>
      <c r="BOB844" s="399"/>
      <c r="BOC844" s="399"/>
      <c r="BOD844" s="399"/>
      <c r="BOE844" s="399"/>
      <c r="BOF844" s="399"/>
      <c r="BOG844" s="399"/>
      <c r="BOH844" s="399"/>
      <c r="BOI844" s="399"/>
      <c r="BOJ844" s="399"/>
      <c r="BOK844" s="399"/>
      <c r="BOL844" s="399"/>
      <c r="BOM844" s="399"/>
      <c r="BON844" s="399"/>
      <c r="BOO844" s="399"/>
      <c r="BOP844" s="399"/>
      <c r="BOQ844" s="399"/>
      <c r="BOR844" s="399"/>
      <c r="BOS844" s="399"/>
      <c r="BOT844" s="399"/>
      <c r="BOU844" s="399"/>
      <c r="BOV844" s="399"/>
      <c r="BOW844" s="399"/>
      <c r="BOX844" s="399"/>
      <c r="BOY844" s="399"/>
      <c r="BOZ844" s="399"/>
      <c r="BPA844" s="399"/>
      <c r="BPB844" s="399"/>
      <c r="BPC844" s="399"/>
      <c r="BPD844" s="399"/>
      <c r="BPE844" s="399"/>
      <c r="BPF844" s="399"/>
      <c r="BPG844" s="399"/>
      <c r="BPH844" s="399"/>
      <c r="BPI844" s="399"/>
      <c r="BPJ844" s="399"/>
      <c r="BPK844" s="399"/>
      <c r="BPL844" s="399"/>
      <c r="BPM844" s="399"/>
      <c r="BPN844" s="399"/>
      <c r="BPO844" s="399"/>
      <c r="BPP844" s="399"/>
      <c r="BPQ844" s="399"/>
      <c r="BPR844" s="399"/>
      <c r="BPS844" s="399"/>
      <c r="BPT844" s="399"/>
      <c r="BPU844" s="399"/>
      <c r="BPV844" s="399"/>
      <c r="BPW844" s="399"/>
      <c r="BPX844" s="399"/>
      <c r="BPY844" s="399"/>
      <c r="BPZ844" s="399"/>
      <c r="BQA844" s="399"/>
      <c r="BQB844" s="399"/>
      <c r="BQC844" s="399"/>
      <c r="BQD844" s="399"/>
      <c r="BQE844" s="399"/>
      <c r="BQF844" s="399"/>
      <c r="BQG844" s="399"/>
      <c r="BQH844" s="399"/>
      <c r="BQI844" s="399"/>
      <c r="BQJ844" s="399"/>
      <c r="BQK844" s="399"/>
      <c r="BQL844" s="399"/>
      <c r="BQM844" s="399"/>
      <c r="BQN844" s="399"/>
      <c r="BQO844" s="399"/>
      <c r="BQP844" s="399"/>
      <c r="BQQ844" s="399"/>
      <c r="BQR844" s="399"/>
      <c r="BQS844" s="399"/>
      <c r="BQT844" s="399"/>
      <c r="BQU844" s="399"/>
      <c r="BQV844" s="399"/>
      <c r="BQW844" s="399"/>
      <c r="BQX844" s="399"/>
      <c r="BQY844" s="399"/>
      <c r="BQZ844" s="399"/>
      <c r="BRA844" s="399"/>
      <c r="BRB844" s="399"/>
      <c r="BRC844" s="399"/>
      <c r="BRD844" s="399"/>
      <c r="BRE844" s="399"/>
      <c r="BRF844" s="399"/>
      <c r="BRG844" s="399"/>
      <c r="BRH844" s="399"/>
      <c r="BRI844" s="399"/>
      <c r="BRJ844" s="399"/>
      <c r="BRK844" s="399"/>
      <c r="BRL844" s="399"/>
      <c r="BRM844" s="399"/>
      <c r="BRN844" s="399"/>
      <c r="BRO844" s="399"/>
      <c r="BRP844" s="399"/>
      <c r="BRQ844" s="399"/>
      <c r="BRR844" s="399"/>
      <c r="BRS844" s="399"/>
      <c r="BRT844" s="399"/>
      <c r="BRU844" s="399"/>
      <c r="BRV844" s="399"/>
      <c r="BRW844" s="399"/>
      <c r="BRX844" s="399"/>
      <c r="BRY844" s="399"/>
      <c r="BRZ844" s="399"/>
      <c r="BSA844" s="399"/>
      <c r="BSB844" s="399"/>
      <c r="BSC844" s="399"/>
      <c r="BSD844" s="399"/>
      <c r="BSE844" s="399"/>
      <c r="BSF844" s="399"/>
      <c r="BSG844" s="399"/>
      <c r="BSH844" s="399"/>
      <c r="BSI844" s="399"/>
      <c r="BSJ844" s="399"/>
      <c r="BSK844" s="399"/>
      <c r="BSL844" s="399"/>
      <c r="BSM844" s="399"/>
      <c r="BSN844" s="399"/>
      <c r="BSO844" s="399"/>
      <c r="BSP844" s="399"/>
      <c r="BSQ844" s="399"/>
      <c r="BSR844" s="399"/>
      <c r="BSS844" s="399"/>
      <c r="BST844" s="399"/>
      <c r="BSU844" s="399"/>
      <c r="BSV844" s="399"/>
      <c r="BSW844" s="399"/>
      <c r="BSX844" s="399"/>
      <c r="BSY844" s="399"/>
      <c r="BSZ844" s="399"/>
      <c r="BTA844" s="399"/>
      <c r="BTB844" s="399"/>
      <c r="BTC844" s="399"/>
      <c r="BTD844" s="399"/>
      <c r="BTE844" s="399"/>
      <c r="BTF844" s="399"/>
      <c r="BTG844" s="399"/>
      <c r="BTH844" s="399"/>
      <c r="BTI844" s="399"/>
      <c r="BTJ844" s="399"/>
      <c r="BTK844" s="399"/>
      <c r="BTL844" s="399"/>
      <c r="BTM844" s="399"/>
      <c r="BTN844" s="399"/>
      <c r="BTO844" s="399"/>
      <c r="BTP844" s="399"/>
      <c r="BTQ844" s="399"/>
      <c r="BTR844" s="399"/>
      <c r="BTS844" s="399"/>
      <c r="BTT844" s="399"/>
      <c r="BTU844" s="399"/>
      <c r="BTV844" s="399"/>
      <c r="BTW844" s="399"/>
      <c r="BTX844" s="399"/>
      <c r="BTY844" s="399"/>
      <c r="BTZ844" s="399"/>
      <c r="BUA844" s="399"/>
      <c r="BUB844" s="399"/>
      <c r="BUC844" s="399"/>
      <c r="BUD844" s="399"/>
      <c r="BUE844" s="399"/>
      <c r="BUF844" s="399"/>
      <c r="BUG844" s="399"/>
      <c r="BUH844" s="399"/>
      <c r="BUI844" s="399"/>
      <c r="BUJ844" s="399"/>
      <c r="BUK844" s="399"/>
      <c r="BUL844" s="399"/>
      <c r="BUM844" s="399"/>
      <c r="BUN844" s="399"/>
      <c r="BUO844" s="399"/>
      <c r="BUP844" s="399"/>
      <c r="BUQ844" s="399"/>
      <c r="BUR844" s="399"/>
      <c r="BUS844" s="399"/>
      <c r="BUT844" s="399"/>
      <c r="BUU844" s="399"/>
      <c r="BUV844" s="399"/>
      <c r="BUW844" s="399"/>
      <c r="BUX844" s="399"/>
      <c r="BUY844" s="399"/>
      <c r="BUZ844" s="399"/>
      <c r="BVA844" s="399"/>
      <c r="BVB844" s="399"/>
      <c r="BVC844" s="399"/>
      <c r="BVD844" s="399"/>
      <c r="BVE844" s="399"/>
      <c r="BVF844" s="399"/>
      <c r="BVG844" s="399"/>
      <c r="BVH844" s="399"/>
      <c r="BVI844" s="399"/>
      <c r="BVJ844" s="399"/>
      <c r="BVK844" s="399"/>
      <c r="BVL844" s="399"/>
      <c r="BVM844" s="399"/>
      <c r="BVN844" s="399"/>
      <c r="BVO844" s="399"/>
      <c r="BVP844" s="399"/>
      <c r="BVQ844" s="399"/>
      <c r="BVR844" s="399"/>
      <c r="BVS844" s="399"/>
      <c r="BVT844" s="399"/>
      <c r="BVU844" s="399"/>
      <c r="BVV844" s="399"/>
      <c r="BVW844" s="399"/>
      <c r="BVX844" s="399"/>
      <c r="BVY844" s="399"/>
      <c r="BVZ844" s="399"/>
      <c r="BWA844" s="399"/>
      <c r="BWB844" s="399"/>
      <c r="BWC844" s="399"/>
      <c r="BWD844" s="399"/>
      <c r="BWE844" s="399"/>
      <c r="BWF844" s="399"/>
      <c r="BWG844" s="399"/>
      <c r="BWH844" s="399"/>
      <c r="BWI844" s="399"/>
      <c r="BWJ844" s="399"/>
      <c r="BWK844" s="399"/>
      <c r="BWL844" s="399"/>
      <c r="BWM844" s="399"/>
      <c r="BWN844" s="399"/>
      <c r="BWO844" s="399"/>
      <c r="BWP844" s="399"/>
      <c r="BWQ844" s="399"/>
      <c r="BWR844" s="399"/>
      <c r="BWS844" s="399"/>
      <c r="BWT844" s="399"/>
      <c r="BWU844" s="399"/>
      <c r="BWV844" s="399"/>
      <c r="BWW844" s="399"/>
      <c r="BWX844" s="399"/>
      <c r="BWY844" s="399"/>
      <c r="BWZ844" s="399"/>
      <c r="BXA844" s="399"/>
      <c r="BXB844" s="399"/>
      <c r="BXC844" s="399"/>
      <c r="BXD844" s="399"/>
      <c r="BXE844" s="399"/>
      <c r="BXF844" s="399"/>
      <c r="BXG844" s="399"/>
      <c r="BXH844" s="399"/>
      <c r="BXI844" s="399"/>
      <c r="BXJ844" s="399"/>
      <c r="BXK844" s="399"/>
      <c r="BXL844" s="399"/>
      <c r="BXM844" s="399"/>
      <c r="BXN844" s="399"/>
      <c r="BXO844" s="399"/>
      <c r="BXP844" s="399"/>
      <c r="BXQ844" s="399"/>
      <c r="BXR844" s="399"/>
      <c r="BXS844" s="399"/>
      <c r="BXT844" s="399"/>
      <c r="BXU844" s="399"/>
      <c r="BXV844" s="399"/>
      <c r="BXW844" s="399"/>
      <c r="BXX844" s="399"/>
      <c r="BXY844" s="399"/>
      <c r="BXZ844" s="399"/>
      <c r="BYA844" s="399"/>
      <c r="BYB844" s="399"/>
      <c r="BYC844" s="399"/>
      <c r="BYD844" s="399"/>
      <c r="BYE844" s="399"/>
      <c r="BYF844" s="399"/>
      <c r="BYG844" s="399"/>
      <c r="BYH844" s="399"/>
      <c r="BYI844" s="399"/>
      <c r="BYJ844" s="399"/>
      <c r="BYK844" s="399"/>
      <c r="BYL844" s="399"/>
      <c r="BYM844" s="399"/>
      <c r="BYN844" s="399"/>
      <c r="BYO844" s="399"/>
      <c r="BYP844" s="399"/>
      <c r="BYQ844" s="399"/>
      <c r="BYR844" s="399"/>
      <c r="BYS844" s="399"/>
      <c r="BYT844" s="399"/>
      <c r="BYU844" s="399"/>
      <c r="BYV844" s="399"/>
      <c r="BYW844" s="399"/>
      <c r="BYX844" s="399"/>
      <c r="BYY844" s="399"/>
      <c r="BYZ844" s="399"/>
      <c r="BZA844" s="399"/>
      <c r="BZB844" s="399"/>
      <c r="BZC844" s="399"/>
      <c r="BZD844" s="399"/>
      <c r="BZE844" s="399"/>
      <c r="BZF844" s="399"/>
      <c r="BZG844" s="399"/>
      <c r="BZH844" s="399"/>
      <c r="BZI844" s="399"/>
      <c r="BZJ844" s="399"/>
      <c r="BZK844" s="399"/>
      <c r="BZL844" s="399"/>
      <c r="BZM844" s="399"/>
      <c r="BZN844" s="399"/>
      <c r="BZO844" s="399"/>
      <c r="BZP844" s="399"/>
      <c r="BZQ844" s="399"/>
      <c r="BZR844" s="399"/>
      <c r="BZS844" s="399"/>
      <c r="BZT844" s="399"/>
      <c r="BZU844" s="399"/>
      <c r="BZV844" s="399"/>
      <c r="BZW844" s="399"/>
      <c r="BZX844" s="399"/>
      <c r="BZY844" s="399"/>
      <c r="BZZ844" s="399"/>
      <c r="CAA844" s="399"/>
      <c r="CAB844" s="399"/>
      <c r="CAC844" s="399"/>
      <c r="CAD844" s="399"/>
      <c r="CAE844" s="399"/>
      <c r="CAF844" s="399"/>
      <c r="CAG844" s="399"/>
      <c r="CAH844" s="399"/>
      <c r="CAI844" s="399"/>
      <c r="CAJ844" s="399"/>
      <c r="CAK844" s="399"/>
      <c r="CAL844" s="399"/>
      <c r="CAM844" s="399"/>
      <c r="CAN844" s="399"/>
      <c r="CAO844" s="399"/>
      <c r="CAP844" s="399"/>
      <c r="CAQ844" s="399"/>
      <c r="CAR844" s="399"/>
      <c r="CAS844" s="399"/>
      <c r="CAT844" s="399"/>
      <c r="CAU844" s="399"/>
      <c r="CAV844" s="399"/>
      <c r="CAW844" s="399"/>
      <c r="CAX844" s="399"/>
      <c r="CAY844" s="399"/>
      <c r="CAZ844" s="399"/>
      <c r="CBA844" s="399"/>
      <c r="CBB844" s="399"/>
      <c r="CBC844" s="399"/>
      <c r="CBD844" s="399"/>
      <c r="CBE844" s="399"/>
      <c r="CBF844" s="399"/>
      <c r="CBG844" s="399"/>
      <c r="CBH844" s="399"/>
      <c r="CBI844" s="399"/>
      <c r="CBJ844" s="399"/>
      <c r="CBK844" s="399"/>
      <c r="CBL844" s="399"/>
      <c r="CBM844" s="399"/>
      <c r="CBN844" s="399"/>
      <c r="CBO844" s="399"/>
      <c r="CBP844" s="399"/>
      <c r="CBQ844" s="399"/>
      <c r="CBR844" s="399"/>
      <c r="CBS844" s="399"/>
      <c r="CBT844" s="399"/>
      <c r="CBU844" s="399"/>
      <c r="CBV844" s="399"/>
      <c r="CBW844" s="399"/>
      <c r="CBX844" s="399"/>
      <c r="CBY844" s="399"/>
      <c r="CBZ844" s="399"/>
      <c r="CCA844" s="399"/>
      <c r="CCB844" s="399"/>
      <c r="CCC844" s="399"/>
      <c r="CCD844" s="399"/>
      <c r="CCE844" s="399"/>
      <c r="CCF844" s="399"/>
      <c r="CCG844" s="399"/>
      <c r="CCH844" s="399"/>
      <c r="CCI844" s="399"/>
      <c r="CCJ844" s="399"/>
      <c r="CCK844" s="399"/>
      <c r="CCL844" s="399"/>
      <c r="CCM844" s="399"/>
      <c r="CCN844" s="399"/>
      <c r="CCO844" s="399"/>
      <c r="CCP844" s="399"/>
      <c r="CCQ844" s="399"/>
      <c r="CCR844" s="399"/>
      <c r="CCS844" s="399"/>
      <c r="CCT844" s="399"/>
      <c r="CCU844" s="399"/>
      <c r="CCV844" s="399"/>
      <c r="CCW844" s="399"/>
      <c r="CCX844" s="399"/>
      <c r="CCY844" s="399"/>
      <c r="CCZ844" s="399"/>
      <c r="CDA844" s="399"/>
      <c r="CDB844" s="399"/>
      <c r="CDC844" s="399"/>
      <c r="CDD844" s="399"/>
      <c r="CDE844" s="399"/>
      <c r="CDF844" s="399"/>
      <c r="CDG844" s="399"/>
      <c r="CDH844" s="399"/>
      <c r="CDI844" s="399"/>
      <c r="CDJ844" s="399"/>
      <c r="CDK844" s="399"/>
      <c r="CDL844" s="399"/>
      <c r="CDM844" s="399"/>
      <c r="CDN844" s="399"/>
      <c r="CDO844" s="399"/>
      <c r="CDP844" s="399"/>
      <c r="CDQ844" s="399"/>
      <c r="CDR844" s="399"/>
      <c r="CDS844" s="399"/>
      <c r="CDT844" s="399"/>
      <c r="CDU844" s="399"/>
      <c r="CDV844" s="399"/>
      <c r="CDW844" s="399"/>
      <c r="CDX844" s="399"/>
      <c r="CDY844" s="399"/>
      <c r="CDZ844" s="399"/>
      <c r="CEA844" s="399"/>
      <c r="CEB844" s="399"/>
      <c r="CEC844" s="399"/>
      <c r="CED844" s="399"/>
      <c r="CEE844" s="399"/>
      <c r="CEF844" s="399"/>
      <c r="CEG844" s="399"/>
      <c r="CEH844" s="399"/>
      <c r="CEI844" s="399"/>
      <c r="CEJ844" s="399"/>
      <c r="CEK844" s="399"/>
      <c r="CEL844" s="399"/>
      <c r="CEM844" s="399"/>
      <c r="CEN844" s="399"/>
      <c r="CEO844" s="399"/>
      <c r="CEP844" s="399"/>
      <c r="CEQ844" s="399"/>
      <c r="CER844" s="399"/>
      <c r="CES844" s="399"/>
      <c r="CET844" s="399"/>
      <c r="CEU844" s="399"/>
      <c r="CEV844" s="399"/>
      <c r="CEW844" s="399"/>
      <c r="CEX844" s="399"/>
      <c r="CEY844" s="399"/>
      <c r="CEZ844" s="399"/>
      <c r="CFA844" s="399"/>
      <c r="CFB844" s="399"/>
      <c r="CFC844" s="399"/>
      <c r="CFD844" s="399"/>
      <c r="CFE844" s="399"/>
      <c r="CFF844" s="399"/>
      <c r="CFG844" s="399"/>
      <c r="CFH844" s="399"/>
      <c r="CFI844" s="399"/>
      <c r="CFJ844" s="399"/>
      <c r="CFK844" s="399"/>
      <c r="CFL844" s="399"/>
      <c r="CFM844" s="399"/>
      <c r="CFN844" s="399"/>
      <c r="CFO844" s="399"/>
      <c r="CFP844" s="399"/>
      <c r="CFQ844" s="399"/>
      <c r="CFR844" s="399"/>
      <c r="CFS844" s="399"/>
      <c r="CFT844" s="399"/>
      <c r="CFU844" s="399"/>
      <c r="CFV844" s="399"/>
      <c r="CFW844" s="399"/>
      <c r="CFX844" s="399"/>
      <c r="CFY844" s="399"/>
      <c r="CFZ844" s="399"/>
      <c r="CGA844" s="399"/>
      <c r="CGB844" s="399"/>
      <c r="CGC844" s="399"/>
      <c r="CGD844" s="399"/>
      <c r="CGE844" s="399"/>
      <c r="CGF844" s="399"/>
      <c r="CGG844" s="399"/>
      <c r="CGH844" s="399"/>
      <c r="CGI844" s="399"/>
      <c r="CGJ844" s="399"/>
      <c r="CGK844" s="399"/>
      <c r="CGL844" s="399"/>
      <c r="CGM844" s="399"/>
      <c r="CGN844" s="399"/>
      <c r="CGO844" s="399"/>
      <c r="CGP844" s="399"/>
      <c r="CGQ844" s="399"/>
      <c r="CGR844" s="399"/>
      <c r="CGS844" s="399"/>
      <c r="CGT844" s="399"/>
      <c r="CGU844" s="399"/>
      <c r="CGV844" s="399"/>
      <c r="CGW844" s="399"/>
      <c r="CGX844" s="399"/>
      <c r="CGY844" s="399"/>
      <c r="CGZ844" s="399"/>
      <c r="CHA844" s="399"/>
      <c r="CHB844" s="399"/>
      <c r="CHC844" s="399"/>
      <c r="CHD844" s="399"/>
      <c r="CHE844" s="399"/>
      <c r="CHF844" s="399"/>
      <c r="CHG844" s="399"/>
      <c r="CHH844" s="399"/>
      <c r="CHI844" s="399"/>
      <c r="CHJ844" s="399"/>
      <c r="CHK844" s="399"/>
      <c r="CHL844" s="399"/>
      <c r="CHM844" s="399"/>
      <c r="CHN844" s="399"/>
      <c r="CHO844" s="399"/>
      <c r="CHP844" s="399"/>
      <c r="CHQ844" s="399"/>
      <c r="CHR844" s="399"/>
      <c r="CHS844" s="399"/>
      <c r="CHT844" s="399"/>
      <c r="CHU844" s="399"/>
      <c r="CHV844" s="399"/>
      <c r="CHW844" s="399"/>
      <c r="CHX844" s="399"/>
      <c r="CHY844" s="399"/>
      <c r="CHZ844" s="399"/>
      <c r="CIA844" s="399"/>
      <c r="CIB844" s="399"/>
      <c r="CIC844" s="399"/>
      <c r="CID844" s="399"/>
      <c r="CIE844" s="399"/>
      <c r="CIF844" s="399"/>
      <c r="CIG844" s="399"/>
      <c r="CIH844" s="399"/>
      <c r="CII844" s="399"/>
      <c r="CIJ844" s="399"/>
      <c r="CIK844" s="399"/>
      <c r="CIL844" s="399"/>
      <c r="CIM844" s="399"/>
      <c r="CIN844" s="399"/>
      <c r="CIO844" s="399"/>
      <c r="CIP844" s="399"/>
      <c r="CIQ844" s="399"/>
      <c r="CIR844" s="399"/>
      <c r="CIS844" s="399"/>
      <c r="CIT844" s="399"/>
      <c r="CIU844" s="399"/>
      <c r="CIV844" s="399"/>
      <c r="CIW844" s="399"/>
      <c r="CIX844" s="399"/>
      <c r="CIY844" s="399"/>
      <c r="CIZ844" s="399"/>
      <c r="CJA844" s="399"/>
      <c r="CJB844" s="399"/>
      <c r="CJC844" s="399"/>
      <c r="CJD844" s="399"/>
      <c r="CJE844" s="399"/>
      <c r="CJF844" s="399"/>
      <c r="CJG844" s="399"/>
      <c r="CJH844" s="399"/>
      <c r="CJI844" s="399"/>
      <c r="CJJ844" s="399"/>
      <c r="CJK844" s="399"/>
      <c r="CJL844" s="399"/>
      <c r="CJM844" s="399"/>
      <c r="CJN844" s="399"/>
      <c r="CJO844" s="399"/>
      <c r="CJP844" s="399"/>
      <c r="CJQ844" s="399"/>
      <c r="CJR844" s="399"/>
      <c r="CJS844" s="399"/>
      <c r="CJT844" s="399"/>
      <c r="CJU844" s="399"/>
      <c r="CJV844" s="399"/>
      <c r="CJW844" s="399"/>
      <c r="CJX844" s="399"/>
      <c r="CJY844" s="399"/>
      <c r="CJZ844" s="399"/>
      <c r="CKA844" s="399"/>
      <c r="CKB844" s="399"/>
      <c r="CKC844" s="399"/>
      <c r="CKD844" s="399"/>
      <c r="CKE844" s="399"/>
      <c r="CKF844" s="399"/>
      <c r="CKG844" s="399"/>
      <c r="CKH844" s="399"/>
      <c r="CKI844" s="399"/>
      <c r="CKJ844" s="399"/>
      <c r="CKK844" s="399"/>
      <c r="CKL844" s="399"/>
      <c r="CKM844" s="399"/>
      <c r="CKN844" s="399"/>
      <c r="CKO844" s="399"/>
      <c r="CKP844" s="399"/>
      <c r="CKQ844" s="399"/>
      <c r="CKR844" s="399"/>
      <c r="CKS844" s="399"/>
      <c r="CKT844" s="399"/>
      <c r="CKU844" s="399"/>
      <c r="CKV844" s="399"/>
      <c r="CKW844" s="399"/>
      <c r="CKX844" s="399"/>
      <c r="CKY844" s="399"/>
      <c r="CKZ844" s="399"/>
      <c r="CLA844" s="399"/>
      <c r="CLB844" s="399"/>
      <c r="CLC844" s="399"/>
      <c r="CLD844" s="399"/>
      <c r="CLE844" s="399"/>
      <c r="CLF844" s="399"/>
      <c r="CLG844" s="399"/>
      <c r="CLH844" s="399"/>
      <c r="CLI844" s="399"/>
      <c r="CLJ844" s="399"/>
      <c r="CLK844" s="399"/>
      <c r="CLL844" s="399"/>
      <c r="CLM844" s="399"/>
      <c r="CLN844" s="399"/>
      <c r="CLO844" s="399"/>
      <c r="CLP844" s="399"/>
      <c r="CLQ844" s="399"/>
      <c r="CLR844" s="399"/>
      <c r="CLS844" s="399"/>
      <c r="CLT844" s="399"/>
      <c r="CLU844" s="399"/>
      <c r="CLV844" s="399"/>
      <c r="CLW844" s="399"/>
      <c r="CLX844" s="399"/>
      <c r="CLY844" s="399"/>
      <c r="CLZ844" s="399"/>
      <c r="CMA844" s="399"/>
      <c r="CMB844" s="399"/>
      <c r="CMC844" s="399"/>
      <c r="CMD844" s="399"/>
      <c r="CME844" s="399"/>
      <c r="CMF844" s="399"/>
      <c r="CMG844" s="399"/>
      <c r="CMH844" s="399"/>
      <c r="CMI844" s="399"/>
      <c r="CMJ844" s="399"/>
      <c r="CMK844" s="399"/>
      <c r="CML844" s="399"/>
      <c r="CMM844" s="399"/>
      <c r="CMN844" s="399"/>
      <c r="CMO844" s="399"/>
      <c r="CMP844" s="399"/>
      <c r="CMQ844" s="399"/>
      <c r="CMR844" s="399"/>
      <c r="CMS844" s="399"/>
      <c r="CMT844" s="399"/>
      <c r="CMU844" s="399"/>
      <c r="CMV844" s="399"/>
      <c r="CMW844" s="399"/>
      <c r="CMX844" s="399"/>
      <c r="CMY844" s="399"/>
      <c r="CMZ844" s="399"/>
      <c r="CNA844" s="399"/>
      <c r="CNB844" s="399"/>
      <c r="CNC844" s="399"/>
      <c r="CND844" s="399"/>
      <c r="CNE844" s="399"/>
      <c r="CNF844" s="399"/>
      <c r="CNG844" s="399"/>
      <c r="CNH844" s="399"/>
      <c r="CNI844" s="399"/>
      <c r="CNJ844" s="399"/>
      <c r="CNK844" s="399"/>
      <c r="CNL844" s="399"/>
      <c r="CNM844" s="399"/>
      <c r="CNN844" s="399"/>
      <c r="CNO844" s="399"/>
      <c r="CNP844" s="399"/>
      <c r="CNQ844" s="399"/>
      <c r="CNR844" s="399"/>
      <c r="CNS844" s="399"/>
      <c r="CNT844" s="399"/>
      <c r="CNU844" s="399"/>
      <c r="CNV844" s="399"/>
      <c r="CNW844" s="399"/>
      <c r="CNX844" s="399"/>
      <c r="CNY844" s="399"/>
      <c r="CNZ844" s="399"/>
      <c r="COA844" s="399"/>
      <c r="COB844" s="399"/>
      <c r="COC844" s="399"/>
      <c r="COD844" s="399"/>
      <c r="COE844" s="399"/>
      <c r="COF844" s="399"/>
      <c r="COG844" s="399"/>
      <c r="COH844" s="399"/>
      <c r="COI844" s="399"/>
      <c r="COJ844" s="399"/>
      <c r="COK844" s="399"/>
      <c r="COL844" s="399"/>
      <c r="COM844" s="399"/>
      <c r="CON844" s="399"/>
      <c r="COO844" s="399"/>
      <c r="COP844" s="399"/>
      <c r="COQ844" s="399"/>
      <c r="COR844" s="399"/>
      <c r="COS844" s="399"/>
      <c r="COT844" s="399"/>
      <c r="COU844" s="399"/>
      <c r="COV844" s="399"/>
      <c r="COW844" s="399"/>
      <c r="COX844" s="399"/>
      <c r="COY844" s="399"/>
      <c r="COZ844" s="399"/>
      <c r="CPA844" s="399"/>
      <c r="CPB844" s="399"/>
      <c r="CPC844" s="399"/>
      <c r="CPD844" s="399"/>
      <c r="CPE844" s="399"/>
      <c r="CPF844" s="399"/>
      <c r="CPG844" s="399"/>
      <c r="CPH844" s="399"/>
      <c r="CPI844" s="399"/>
      <c r="CPJ844" s="399"/>
      <c r="CPK844" s="399"/>
      <c r="CPL844" s="399"/>
      <c r="CPM844" s="399"/>
      <c r="CPN844" s="399"/>
      <c r="CPO844" s="399"/>
      <c r="CPP844" s="399"/>
      <c r="CPQ844" s="399"/>
      <c r="CPR844" s="399"/>
      <c r="CPS844" s="399"/>
      <c r="CPT844" s="399"/>
      <c r="CPU844" s="399"/>
      <c r="CPV844" s="399"/>
      <c r="CPW844" s="399"/>
      <c r="CPX844" s="399"/>
      <c r="CPY844" s="399"/>
      <c r="CPZ844" s="399"/>
      <c r="CQA844" s="399"/>
      <c r="CQB844" s="399"/>
      <c r="CQC844" s="399"/>
      <c r="CQD844" s="399"/>
      <c r="CQE844" s="399"/>
      <c r="CQF844" s="399"/>
      <c r="CQG844" s="399"/>
      <c r="CQH844" s="399"/>
      <c r="CQI844" s="399"/>
      <c r="CQJ844" s="399"/>
      <c r="CQK844" s="399"/>
      <c r="CQL844" s="399"/>
      <c r="CQM844" s="399"/>
      <c r="CQN844" s="399"/>
      <c r="CQO844" s="399"/>
      <c r="CQP844" s="399"/>
      <c r="CQQ844" s="399"/>
      <c r="CQR844" s="399"/>
      <c r="CQS844" s="399"/>
      <c r="CQT844" s="399"/>
      <c r="CQU844" s="399"/>
      <c r="CQV844" s="399"/>
      <c r="CQW844" s="399"/>
      <c r="CQX844" s="399"/>
      <c r="CQY844" s="399"/>
      <c r="CQZ844" s="399"/>
      <c r="CRA844" s="399"/>
      <c r="CRB844" s="399"/>
      <c r="CRC844" s="399"/>
      <c r="CRD844" s="399"/>
      <c r="CRE844" s="399"/>
      <c r="CRF844" s="399"/>
      <c r="CRG844" s="399"/>
      <c r="CRH844" s="399"/>
      <c r="CRI844" s="399"/>
      <c r="CRJ844" s="399"/>
      <c r="CRK844" s="399"/>
      <c r="CRL844" s="399"/>
      <c r="CRM844" s="399"/>
      <c r="CRN844" s="399"/>
      <c r="CRO844" s="399"/>
      <c r="CRP844" s="399"/>
      <c r="CRQ844" s="399"/>
      <c r="CRR844" s="399"/>
      <c r="CRS844" s="399"/>
      <c r="CRT844" s="399"/>
      <c r="CRU844" s="399"/>
      <c r="CRV844" s="399"/>
      <c r="CRW844" s="399"/>
      <c r="CRX844" s="399"/>
      <c r="CRY844" s="399"/>
      <c r="CRZ844" s="399"/>
      <c r="CSA844" s="399"/>
      <c r="CSB844" s="399"/>
      <c r="CSC844" s="399"/>
      <c r="CSD844" s="399"/>
      <c r="CSE844" s="399"/>
      <c r="CSF844" s="399"/>
      <c r="CSG844" s="399"/>
      <c r="CSH844" s="399"/>
      <c r="CSI844" s="399"/>
      <c r="CSJ844" s="399"/>
      <c r="CSK844" s="399"/>
      <c r="CSL844" s="399"/>
      <c r="CSM844" s="399"/>
      <c r="CSN844" s="399"/>
      <c r="CSO844" s="399"/>
      <c r="CSP844" s="399"/>
      <c r="CSQ844" s="399"/>
      <c r="CSR844" s="399"/>
      <c r="CSS844" s="399"/>
      <c r="CST844" s="399"/>
      <c r="CSU844" s="399"/>
      <c r="CSV844" s="399"/>
      <c r="CSW844" s="399"/>
      <c r="CSX844" s="399"/>
      <c r="CSY844" s="399"/>
      <c r="CSZ844" s="399"/>
      <c r="CTA844" s="399"/>
      <c r="CTB844" s="399"/>
      <c r="CTC844" s="399"/>
      <c r="CTD844" s="399"/>
      <c r="CTE844" s="399"/>
      <c r="CTF844" s="399"/>
      <c r="CTG844" s="399"/>
      <c r="CTH844" s="399"/>
      <c r="CTI844" s="399"/>
      <c r="CTJ844" s="399"/>
      <c r="CTK844" s="399"/>
      <c r="CTL844" s="399"/>
      <c r="CTM844" s="399"/>
      <c r="CTN844" s="399"/>
      <c r="CTO844" s="399"/>
      <c r="CTP844" s="399"/>
      <c r="CTQ844" s="399"/>
      <c r="CTR844" s="399"/>
      <c r="CTS844" s="399"/>
      <c r="CTT844" s="399"/>
      <c r="CTU844" s="399"/>
      <c r="CTV844" s="399"/>
      <c r="CTW844" s="399"/>
      <c r="CTX844" s="399"/>
      <c r="CTY844" s="399"/>
      <c r="CTZ844" s="399"/>
      <c r="CUA844" s="399"/>
      <c r="CUB844" s="399"/>
      <c r="CUC844" s="399"/>
      <c r="CUD844" s="399"/>
      <c r="CUE844" s="399"/>
      <c r="CUF844" s="399"/>
      <c r="CUG844" s="399"/>
      <c r="CUH844" s="399"/>
      <c r="CUI844" s="399"/>
      <c r="CUJ844" s="399"/>
      <c r="CUK844" s="399"/>
      <c r="CUL844" s="399"/>
      <c r="CUM844" s="399"/>
      <c r="CUN844" s="399"/>
      <c r="CUO844" s="399"/>
      <c r="CUP844" s="399"/>
      <c r="CUQ844" s="399"/>
      <c r="CUR844" s="399"/>
      <c r="CUS844" s="399"/>
      <c r="CUT844" s="399"/>
      <c r="CUU844" s="399"/>
      <c r="CUV844" s="399"/>
      <c r="CUW844" s="399"/>
      <c r="CUX844" s="399"/>
      <c r="CUY844" s="399"/>
      <c r="CUZ844" s="399"/>
      <c r="CVA844" s="399"/>
      <c r="CVB844" s="399"/>
      <c r="CVC844" s="399"/>
      <c r="CVD844" s="399"/>
      <c r="CVE844" s="399"/>
      <c r="CVF844" s="399"/>
      <c r="CVG844" s="399"/>
      <c r="CVH844" s="399"/>
      <c r="CVI844" s="399"/>
      <c r="CVJ844" s="399"/>
      <c r="CVK844" s="399"/>
      <c r="CVL844" s="399"/>
      <c r="CVM844" s="399"/>
      <c r="CVN844" s="399"/>
      <c r="CVO844" s="399"/>
      <c r="CVP844" s="399"/>
      <c r="CVQ844" s="399"/>
      <c r="CVR844" s="399"/>
      <c r="CVS844" s="399"/>
      <c r="CVT844" s="399"/>
      <c r="CVU844" s="399"/>
      <c r="CVV844" s="399"/>
      <c r="CVW844" s="399"/>
      <c r="CVX844" s="399"/>
      <c r="CVY844" s="399"/>
      <c r="CVZ844" s="399"/>
      <c r="CWA844" s="399"/>
      <c r="CWB844" s="399"/>
      <c r="CWC844" s="399"/>
      <c r="CWD844" s="399"/>
      <c r="CWE844" s="399"/>
      <c r="CWF844" s="399"/>
      <c r="CWG844" s="399"/>
      <c r="CWH844" s="399"/>
      <c r="CWI844" s="399"/>
      <c r="CWJ844" s="399"/>
      <c r="CWK844" s="399"/>
      <c r="CWL844" s="399"/>
      <c r="CWM844" s="399"/>
      <c r="CWN844" s="399"/>
      <c r="CWO844" s="399"/>
      <c r="CWP844" s="399"/>
      <c r="CWQ844" s="399"/>
      <c r="CWR844" s="399"/>
      <c r="CWS844" s="399"/>
      <c r="CWT844" s="399"/>
      <c r="CWU844" s="399"/>
      <c r="CWV844" s="399"/>
      <c r="CWW844" s="399"/>
      <c r="CWX844" s="399"/>
      <c r="CWY844" s="399"/>
      <c r="CWZ844" s="399"/>
      <c r="CXA844" s="399"/>
      <c r="CXB844" s="399"/>
      <c r="CXC844" s="399"/>
      <c r="CXD844" s="399"/>
      <c r="CXE844" s="399"/>
      <c r="CXF844" s="399"/>
      <c r="CXG844" s="399"/>
      <c r="CXH844" s="399"/>
      <c r="CXI844" s="399"/>
      <c r="CXJ844" s="399"/>
      <c r="CXK844" s="399"/>
      <c r="CXL844" s="399"/>
      <c r="CXM844" s="399"/>
      <c r="CXN844" s="399"/>
      <c r="CXO844" s="399"/>
      <c r="CXP844" s="399"/>
      <c r="CXQ844" s="399"/>
      <c r="CXR844" s="399"/>
      <c r="CXS844" s="399"/>
      <c r="CXT844" s="399"/>
      <c r="CXU844" s="399"/>
      <c r="CXV844" s="399"/>
      <c r="CXW844" s="399"/>
      <c r="CXX844" s="399"/>
      <c r="CXY844" s="399"/>
      <c r="CXZ844" s="399"/>
      <c r="CYA844" s="399"/>
      <c r="CYB844" s="399"/>
      <c r="CYC844" s="399"/>
      <c r="CYD844" s="399"/>
      <c r="CYE844" s="399"/>
      <c r="CYF844" s="399"/>
      <c r="CYG844" s="399"/>
      <c r="CYH844" s="399"/>
      <c r="CYI844" s="399"/>
      <c r="CYJ844" s="399"/>
      <c r="CYK844" s="399"/>
      <c r="CYL844" s="399"/>
      <c r="CYM844" s="399"/>
      <c r="CYN844" s="399"/>
      <c r="CYO844" s="399"/>
      <c r="CYP844" s="399"/>
      <c r="CYQ844" s="399"/>
      <c r="CYR844" s="399"/>
      <c r="CYS844" s="399"/>
      <c r="CYT844" s="399"/>
      <c r="CYU844" s="399"/>
      <c r="CYV844" s="399"/>
      <c r="CYW844" s="399"/>
      <c r="CYX844" s="399"/>
      <c r="CYY844" s="399"/>
      <c r="CYZ844" s="399"/>
      <c r="CZA844" s="399"/>
      <c r="CZB844" s="399"/>
      <c r="CZC844" s="399"/>
      <c r="CZD844" s="399"/>
      <c r="CZE844" s="399"/>
      <c r="CZF844" s="399"/>
      <c r="CZG844" s="399"/>
      <c r="CZH844" s="399"/>
      <c r="CZI844" s="399"/>
      <c r="CZJ844" s="399"/>
      <c r="CZK844" s="399"/>
      <c r="CZL844" s="399"/>
      <c r="CZM844" s="399"/>
      <c r="CZN844" s="399"/>
      <c r="CZO844" s="399"/>
      <c r="CZP844" s="399"/>
      <c r="CZQ844" s="399"/>
      <c r="CZR844" s="399"/>
      <c r="CZS844" s="399"/>
      <c r="CZT844" s="399"/>
      <c r="CZU844" s="399"/>
      <c r="CZV844" s="399"/>
      <c r="CZW844" s="399"/>
      <c r="CZX844" s="399"/>
      <c r="CZY844" s="399"/>
      <c r="CZZ844" s="399"/>
      <c r="DAA844" s="399"/>
      <c r="DAB844" s="399"/>
      <c r="DAC844" s="399"/>
      <c r="DAD844" s="399"/>
      <c r="DAE844" s="399"/>
      <c r="DAF844" s="399"/>
      <c r="DAG844" s="399"/>
      <c r="DAH844" s="399"/>
      <c r="DAI844" s="399"/>
      <c r="DAJ844" s="399"/>
      <c r="DAK844" s="399"/>
      <c r="DAL844" s="399"/>
      <c r="DAM844" s="399"/>
      <c r="DAN844" s="399"/>
      <c r="DAO844" s="399"/>
      <c r="DAP844" s="399"/>
      <c r="DAQ844" s="399"/>
      <c r="DAR844" s="399"/>
      <c r="DAS844" s="399"/>
      <c r="DAT844" s="399"/>
      <c r="DAU844" s="399"/>
      <c r="DAV844" s="399"/>
      <c r="DAW844" s="399"/>
      <c r="DAX844" s="399"/>
      <c r="DAY844" s="399"/>
      <c r="DAZ844" s="399"/>
      <c r="DBA844" s="399"/>
      <c r="DBB844" s="399"/>
      <c r="DBC844" s="399"/>
      <c r="DBD844" s="399"/>
      <c r="DBE844" s="399"/>
      <c r="DBF844" s="399"/>
      <c r="DBG844" s="399"/>
      <c r="DBH844" s="399"/>
      <c r="DBI844" s="399"/>
      <c r="DBJ844" s="399"/>
      <c r="DBK844" s="399"/>
      <c r="DBL844" s="399"/>
      <c r="DBM844" s="399"/>
      <c r="DBN844" s="399"/>
      <c r="DBO844" s="399"/>
      <c r="DBP844" s="399"/>
      <c r="DBQ844" s="399"/>
      <c r="DBR844" s="399"/>
      <c r="DBS844" s="399"/>
      <c r="DBT844" s="399"/>
      <c r="DBU844" s="399"/>
      <c r="DBV844" s="399"/>
      <c r="DBW844" s="399"/>
      <c r="DBX844" s="399"/>
      <c r="DBY844" s="399"/>
      <c r="DBZ844" s="399"/>
      <c r="DCA844" s="399"/>
      <c r="DCB844" s="399"/>
      <c r="DCC844" s="399"/>
      <c r="DCD844" s="399"/>
      <c r="DCE844" s="399"/>
      <c r="DCF844" s="399"/>
      <c r="DCG844" s="399"/>
      <c r="DCH844" s="399"/>
      <c r="DCI844" s="399"/>
      <c r="DCJ844" s="399"/>
      <c r="DCK844" s="399"/>
      <c r="DCL844" s="399"/>
      <c r="DCM844" s="399"/>
      <c r="DCN844" s="399"/>
      <c r="DCO844" s="399"/>
      <c r="DCP844" s="399"/>
      <c r="DCQ844" s="399"/>
      <c r="DCR844" s="399"/>
      <c r="DCS844" s="399"/>
      <c r="DCT844" s="399"/>
      <c r="DCU844" s="399"/>
      <c r="DCV844" s="399"/>
      <c r="DCW844" s="399"/>
      <c r="DCX844" s="399"/>
      <c r="DCY844" s="399"/>
      <c r="DCZ844" s="399"/>
      <c r="DDA844" s="399"/>
      <c r="DDB844" s="399"/>
      <c r="DDC844" s="399"/>
      <c r="DDD844" s="399"/>
      <c r="DDE844" s="399"/>
      <c r="DDF844" s="399"/>
      <c r="DDG844" s="399"/>
      <c r="DDH844" s="399"/>
      <c r="DDI844" s="399"/>
      <c r="DDJ844" s="399"/>
      <c r="DDK844" s="399"/>
      <c r="DDL844" s="399"/>
      <c r="DDM844" s="399"/>
      <c r="DDN844" s="399"/>
      <c r="DDO844" s="399"/>
      <c r="DDP844" s="399"/>
      <c r="DDQ844" s="399"/>
      <c r="DDR844" s="399"/>
      <c r="DDS844" s="399"/>
      <c r="DDT844" s="399"/>
      <c r="DDU844" s="399"/>
      <c r="DDV844" s="399"/>
      <c r="DDW844" s="399"/>
      <c r="DDX844" s="399"/>
      <c r="DDY844" s="399"/>
      <c r="DDZ844" s="399"/>
      <c r="DEA844" s="399"/>
      <c r="DEB844" s="399"/>
      <c r="DEC844" s="399"/>
      <c r="DED844" s="399"/>
      <c r="DEE844" s="399"/>
      <c r="DEF844" s="399"/>
      <c r="DEG844" s="399"/>
      <c r="DEH844" s="399"/>
      <c r="DEI844" s="399"/>
      <c r="DEJ844" s="399"/>
      <c r="DEK844" s="399"/>
      <c r="DEL844" s="399"/>
      <c r="DEM844" s="399"/>
      <c r="DEN844" s="399"/>
      <c r="DEO844" s="399"/>
      <c r="DEP844" s="399"/>
      <c r="DEQ844" s="399"/>
      <c r="DER844" s="399"/>
      <c r="DES844" s="399"/>
      <c r="DET844" s="399"/>
      <c r="DEU844" s="399"/>
      <c r="DEV844" s="399"/>
      <c r="DEW844" s="399"/>
      <c r="DEX844" s="399"/>
      <c r="DEY844" s="399"/>
      <c r="DEZ844" s="399"/>
      <c r="DFA844" s="399"/>
      <c r="DFB844" s="399"/>
      <c r="DFC844" s="399"/>
      <c r="DFD844" s="399"/>
      <c r="DFE844" s="399"/>
      <c r="DFF844" s="399"/>
      <c r="DFG844" s="399"/>
      <c r="DFH844" s="399"/>
      <c r="DFI844" s="399"/>
      <c r="DFJ844" s="399"/>
      <c r="DFK844" s="399"/>
      <c r="DFL844" s="399"/>
      <c r="DFM844" s="399"/>
      <c r="DFN844" s="399"/>
      <c r="DFO844" s="399"/>
      <c r="DFP844" s="399"/>
      <c r="DFQ844" s="399"/>
      <c r="DFR844" s="399"/>
      <c r="DFS844" s="399"/>
      <c r="DFT844" s="399"/>
      <c r="DFU844" s="399"/>
      <c r="DFV844" s="399"/>
      <c r="DFW844" s="399"/>
      <c r="DFX844" s="399"/>
      <c r="DFY844" s="399"/>
      <c r="DFZ844" s="399"/>
      <c r="DGA844" s="399"/>
      <c r="DGB844" s="399"/>
      <c r="DGC844" s="399"/>
      <c r="DGD844" s="399"/>
      <c r="DGE844" s="399"/>
      <c r="DGF844" s="399"/>
      <c r="DGG844" s="399"/>
      <c r="DGH844" s="399"/>
      <c r="DGI844" s="399"/>
      <c r="DGJ844" s="399"/>
      <c r="DGK844" s="399"/>
      <c r="DGL844" s="399"/>
      <c r="DGM844" s="399"/>
      <c r="DGN844" s="399"/>
      <c r="DGO844" s="399"/>
      <c r="DGP844" s="399"/>
      <c r="DGQ844" s="399"/>
      <c r="DGR844" s="399"/>
      <c r="DGS844" s="399"/>
      <c r="DGT844" s="399"/>
      <c r="DGU844" s="399"/>
      <c r="DGV844" s="399"/>
      <c r="DGW844" s="399"/>
      <c r="DGX844" s="399"/>
      <c r="DGY844" s="399"/>
      <c r="DGZ844" s="399"/>
      <c r="DHA844" s="399"/>
      <c r="DHB844" s="399"/>
      <c r="DHC844" s="399"/>
      <c r="DHD844" s="399"/>
      <c r="DHE844" s="399"/>
      <c r="DHF844" s="399"/>
      <c r="DHG844" s="399"/>
      <c r="DHH844" s="399"/>
      <c r="DHI844" s="399"/>
      <c r="DHJ844" s="399"/>
      <c r="DHK844" s="399"/>
      <c r="DHL844" s="399"/>
      <c r="DHM844" s="399"/>
      <c r="DHN844" s="399"/>
      <c r="DHO844" s="399"/>
      <c r="DHP844" s="399"/>
      <c r="DHQ844" s="399"/>
      <c r="DHR844" s="399"/>
      <c r="DHS844" s="399"/>
      <c r="DHT844" s="399"/>
      <c r="DHU844" s="399"/>
      <c r="DHV844" s="399"/>
      <c r="DHW844" s="399"/>
      <c r="DHX844" s="399"/>
      <c r="DHY844" s="399"/>
      <c r="DHZ844" s="399"/>
      <c r="DIA844" s="399"/>
      <c r="DIB844" s="399"/>
      <c r="DIC844" s="399"/>
      <c r="DID844" s="399"/>
      <c r="DIE844" s="399"/>
      <c r="DIF844" s="399"/>
      <c r="DIG844" s="399"/>
      <c r="DIH844" s="399"/>
      <c r="DII844" s="399"/>
      <c r="DIJ844" s="399"/>
      <c r="DIK844" s="399"/>
      <c r="DIL844" s="399"/>
      <c r="DIM844" s="399"/>
      <c r="DIN844" s="399"/>
      <c r="DIO844" s="399"/>
      <c r="DIP844" s="399"/>
      <c r="DIQ844" s="399"/>
      <c r="DIR844" s="399"/>
      <c r="DIS844" s="399"/>
      <c r="DIT844" s="399"/>
      <c r="DIU844" s="399"/>
      <c r="DIV844" s="399"/>
      <c r="DIW844" s="399"/>
      <c r="DIX844" s="399"/>
      <c r="DIY844" s="399"/>
      <c r="DIZ844" s="399"/>
      <c r="DJA844" s="399"/>
      <c r="DJB844" s="399"/>
      <c r="DJC844" s="399"/>
      <c r="DJD844" s="399"/>
      <c r="DJE844" s="399"/>
      <c r="DJF844" s="399"/>
      <c r="DJG844" s="399"/>
      <c r="DJH844" s="399"/>
      <c r="DJI844" s="399"/>
      <c r="DJJ844" s="399"/>
      <c r="DJK844" s="399"/>
      <c r="DJL844" s="399"/>
      <c r="DJM844" s="399"/>
      <c r="DJN844" s="399"/>
      <c r="DJO844" s="399"/>
      <c r="DJP844" s="399"/>
      <c r="DJQ844" s="399"/>
      <c r="DJR844" s="399"/>
      <c r="DJS844" s="399"/>
      <c r="DJT844" s="399"/>
      <c r="DJU844" s="399"/>
      <c r="DJV844" s="399"/>
      <c r="DJW844" s="399"/>
      <c r="DJX844" s="399"/>
      <c r="DJY844" s="399"/>
      <c r="DJZ844" s="399"/>
      <c r="DKA844" s="399"/>
      <c r="DKB844" s="399"/>
      <c r="DKC844" s="399"/>
      <c r="DKD844" s="399"/>
      <c r="DKE844" s="399"/>
      <c r="DKF844" s="399"/>
      <c r="DKG844" s="399"/>
      <c r="DKH844" s="399"/>
      <c r="DKI844" s="399"/>
      <c r="DKJ844" s="399"/>
      <c r="DKK844" s="399"/>
      <c r="DKL844" s="399"/>
      <c r="DKM844" s="399"/>
      <c r="DKN844" s="399"/>
      <c r="DKO844" s="399"/>
      <c r="DKP844" s="399"/>
      <c r="DKQ844" s="399"/>
      <c r="DKR844" s="399"/>
      <c r="DKS844" s="399"/>
      <c r="DKT844" s="399"/>
      <c r="DKU844" s="399"/>
      <c r="DKV844" s="399"/>
      <c r="DKW844" s="399"/>
      <c r="DKX844" s="399"/>
      <c r="DKY844" s="399"/>
      <c r="DKZ844" s="399"/>
      <c r="DLA844" s="399"/>
      <c r="DLB844" s="399"/>
      <c r="DLC844" s="399"/>
      <c r="DLD844" s="399"/>
      <c r="DLE844" s="399"/>
      <c r="DLF844" s="399"/>
      <c r="DLG844" s="399"/>
      <c r="DLH844" s="399"/>
      <c r="DLI844" s="399"/>
      <c r="DLJ844" s="399"/>
      <c r="DLK844" s="399"/>
      <c r="DLL844" s="399"/>
      <c r="DLM844" s="399"/>
      <c r="DLN844" s="399"/>
      <c r="DLO844" s="399"/>
      <c r="DLP844" s="399"/>
      <c r="DLQ844" s="399"/>
      <c r="DLR844" s="399"/>
      <c r="DLS844" s="399"/>
      <c r="DLT844" s="399"/>
      <c r="DLU844" s="399"/>
      <c r="DLV844" s="399"/>
      <c r="DLW844" s="399"/>
      <c r="DLX844" s="399"/>
      <c r="DLY844" s="399"/>
      <c r="DLZ844" s="399"/>
      <c r="DMA844" s="399"/>
      <c r="DMB844" s="399"/>
      <c r="DMC844" s="399"/>
      <c r="DMD844" s="399"/>
      <c r="DME844" s="399"/>
      <c r="DMF844" s="399"/>
      <c r="DMG844" s="399"/>
      <c r="DMH844" s="399"/>
      <c r="DMI844" s="399"/>
      <c r="DMJ844" s="399"/>
      <c r="DMK844" s="399"/>
      <c r="DML844" s="399"/>
      <c r="DMM844" s="399"/>
      <c r="DMN844" s="399"/>
      <c r="DMO844" s="399"/>
      <c r="DMP844" s="399"/>
      <c r="DMQ844" s="399"/>
      <c r="DMR844" s="399"/>
      <c r="DMS844" s="399"/>
      <c r="DMT844" s="399"/>
      <c r="DMU844" s="399"/>
      <c r="DMV844" s="399"/>
      <c r="DMW844" s="399"/>
      <c r="DMX844" s="399"/>
      <c r="DMY844" s="399"/>
      <c r="DMZ844" s="399"/>
      <c r="DNA844" s="399"/>
      <c r="DNB844" s="399"/>
      <c r="DNC844" s="399"/>
      <c r="DND844" s="399"/>
      <c r="DNE844" s="399"/>
      <c r="DNF844" s="399"/>
      <c r="DNG844" s="399"/>
      <c r="DNH844" s="399"/>
      <c r="DNI844" s="399"/>
      <c r="DNJ844" s="399"/>
      <c r="DNK844" s="399"/>
      <c r="DNL844" s="399"/>
      <c r="DNM844" s="399"/>
      <c r="DNN844" s="399"/>
      <c r="DNO844" s="399"/>
      <c r="DNP844" s="399"/>
      <c r="DNQ844" s="399"/>
      <c r="DNR844" s="399"/>
      <c r="DNS844" s="399"/>
      <c r="DNT844" s="399"/>
      <c r="DNU844" s="399"/>
      <c r="DNV844" s="399"/>
      <c r="DNW844" s="399"/>
      <c r="DNX844" s="399"/>
      <c r="DNY844" s="399"/>
      <c r="DNZ844" s="399"/>
      <c r="DOA844" s="399"/>
      <c r="DOB844" s="399"/>
      <c r="DOC844" s="399"/>
      <c r="DOD844" s="399"/>
      <c r="DOE844" s="399"/>
      <c r="DOF844" s="399"/>
      <c r="DOG844" s="399"/>
      <c r="DOH844" s="399"/>
      <c r="DOI844" s="399"/>
      <c r="DOJ844" s="399"/>
      <c r="DOK844" s="399"/>
      <c r="DOL844" s="399"/>
      <c r="DOM844" s="399"/>
      <c r="DON844" s="399"/>
      <c r="DOO844" s="399"/>
      <c r="DOP844" s="399"/>
      <c r="DOQ844" s="399"/>
      <c r="DOR844" s="399"/>
      <c r="DOS844" s="399"/>
      <c r="DOT844" s="399"/>
      <c r="DOU844" s="399"/>
      <c r="DOV844" s="399"/>
      <c r="DOW844" s="399"/>
      <c r="DOX844" s="399"/>
      <c r="DOY844" s="399"/>
      <c r="DOZ844" s="399"/>
      <c r="DPA844" s="399"/>
      <c r="DPB844" s="399"/>
      <c r="DPC844" s="399"/>
      <c r="DPD844" s="399"/>
      <c r="DPE844" s="399"/>
      <c r="DPF844" s="399"/>
      <c r="DPG844" s="399"/>
      <c r="DPH844" s="399"/>
      <c r="DPI844" s="399"/>
      <c r="DPJ844" s="399"/>
      <c r="DPK844" s="399"/>
      <c r="DPL844" s="399"/>
      <c r="DPM844" s="399"/>
      <c r="DPN844" s="399"/>
      <c r="DPO844" s="399"/>
      <c r="DPP844" s="399"/>
      <c r="DPQ844" s="399"/>
      <c r="DPR844" s="399"/>
      <c r="DPS844" s="399"/>
      <c r="DPT844" s="399"/>
      <c r="DPU844" s="399"/>
      <c r="DPV844" s="399"/>
      <c r="DPW844" s="399"/>
      <c r="DPX844" s="399"/>
      <c r="DPY844" s="399"/>
      <c r="DPZ844" s="399"/>
      <c r="DQA844" s="399"/>
      <c r="DQB844" s="399"/>
      <c r="DQC844" s="399"/>
      <c r="DQD844" s="399"/>
      <c r="DQE844" s="399"/>
      <c r="DQF844" s="399"/>
      <c r="DQG844" s="399"/>
      <c r="DQH844" s="399"/>
      <c r="DQI844" s="399"/>
      <c r="DQJ844" s="399"/>
      <c r="DQK844" s="399"/>
      <c r="DQL844" s="399"/>
      <c r="DQM844" s="399"/>
      <c r="DQN844" s="399"/>
      <c r="DQO844" s="399"/>
      <c r="DQP844" s="399"/>
      <c r="DQQ844" s="399"/>
      <c r="DQR844" s="399"/>
      <c r="DQS844" s="399"/>
      <c r="DQT844" s="399"/>
      <c r="DQU844" s="399"/>
      <c r="DQV844" s="399"/>
      <c r="DQW844" s="399"/>
      <c r="DQX844" s="399"/>
      <c r="DQY844" s="399"/>
      <c r="DQZ844" s="399"/>
      <c r="DRA844" s="399"/>
      <c r="DRB844" s="399"/>
      <c r="DRC844" s="399"/>
      <c r="DRD844" s="399"/>
      <c r="DRE844" s="399"/>
      <c r="DRF844" s="399"/>
      <c r="DRG844" s="399"/>
      <c r="DRH844" s="399"/>
      <c r="DRI844" s="399"/>
      <c r="DRJ844" s="399"/>
      <c r="DRK844" s="399"/>
      <c r="DRL844" s="399"/>
      <c r="DRM844" s="399"/>
      <c r="DRN844" s="399"/>
      <c r="DRO844" s="399"/>
      <c r="DRP844" s="399"/>
      <c r="DRQ844" s="399"/>
      <c r="DRR844" s="399"/>
      <c r="DRS844" s="399"/>
      <c r="DRT844" s="399"/>
      <c r="DRU844" s="399"/>
      <c r="DRV844" s="399"/>
      <c r="DRW844" s="399"/>
      <c r="DRX844" s="399"/>
      <c r="DRY844" s="399"/>
      <c r="DRZ844" s="399"/>
      <c r="DSA844" s="399"/>
      <c r="DSB844" s="399"/>
      <c r="DSC844" s="399"/>
      <c r="DSD844" s="399"/>
      <c r="DSE844" s="399"/>
      <c r="DSF844" s="399"/>
      <c r="DSG844" s="399"/>
      <c r="DSH844" s="399"/>
      <c r="DSI844" s="399"/>
      <c r="DSJ844" s="399"/>
      <c r="DSK844" s="399"/>
      <c r="DSL844" s="399"/>
      <c r="DSM844" s="399"/>
      <c r="DSN844" s="399"/>
      <c r="DSO844" s="399"/>
      <c r="DSP844" s="399"/>
      <c r="DSQ844" s="399"/>
      <c r="DSR844" s="399"/>
      <c r="DSS844" s="399"/>
      <c r="DST844" s="399"/>
      <c r="DSU844" s="399"/>
      <c r="DSV844" s="399"/>
      <c r="DSW844" s="399"/>
      <c r="DSX844" s="399"/>
      <c r="DSY844" s="399"/>
      <c r="DSZ844" s="399"/>
      <c r="DTA844" s="399"/>
      <c r="DTB844" s="399"/>
      <c r="DTC844" s="399"/>
      <c r="DTD844" s="399"/>
      <c r="DTE844" s="399"/>
      <c r="DTF844" s="399"/>
      <c r="DTG844" s="399"/>
      <c r="DTH844" s="399"/>
      <c r="DTI844" s="399"/>
      <c r="DTJ844" s="399"/>
      <c r="DTK844" s="399"/>
      <c r="DTL844" s="399"/>
      <c r="DTM844" s="399"/>
      <c r="DTN844" s="399"/>
      <c r="DTO844" s="399"/>
      <c r="DTP844" s="399"/>
      <c r="DTQ844" s="399"/>
      <c r="DTR844" s="399"/>
      <c r="DTS844" s="399"/>
      <c r="DTT844" s="399"/>
      <c r="DTU844" s="399"/>
      <c r="DTV844" s="399"/>
      <c r="DTW844" s="399"/>
      <c r="DTX844" s="399"/>
      <c r="DTY844" s="399"/>
      <c r="DTZ844" s="399"/>
      <c r="DUA844" s="399"/>
      <c r="DUB844" s="399"/>
      <c r="DUC844" s="399"/>
      <c r="DUD844" s="399"/>
      <c r="DUE844" s="399"/>
      <c r="DUF844" s="399"/>
      <c r="DUG844" s="399"/>
      <c r="DUH844" s="399"/>
      <c r="DUI844" s="399"/>
      <c r="DUJ844" s="399"/>
      <c r="DUK844" s="399"/>
      <c r="DUL844" s="399"/>
      <c r="DUM844" s="399"/>
      <c r="DUN844" s="399"/>
      <c r="DUO844" s="399"/>
      <c r="DUP844" s="399"/>
      <c r="DUQ844" s="399"/>
      <c r="DUR844" s="399"/>
      <c r="DUS844" s="399"/>
      <c r="DUT844" s="399"/>
      <c r="DUU844" s="399"/>
      <c r="DUV844" s="399"/>
      <c r="DUW844" s="399"/>
      <c r="DUX844" s="399"/>
      <c r="DUY844" s="399"/>
      <c r="DUZ844" s="399"/>
      <c r="DVA844" s="399"/>
      <c r="DVB844" s="399"/>
      <c r="DVC844" s="399"/>
      <c r="DVD844" s="399"/>
      <c r="DVE844" s="399"/>
      <c r="DVF844" s="399"/>
      <c r="DVG844" s="399"/>
      <c r="DVH844" s="399"/>
      <c r="DVI844" s="399"/>
      <c r="DVJ844" s="399"/>
      <c r="DVK844" s="399"/>
      <c r="DVL844" s="399"/>
      <c r="DVM844" s="399"/>
      <c r="DVN844" s="399"/>
      <c r="DVO844" s="399"/>
      <c r="DVP844" s="399"/>
      <c r="DVQ844" s="399"/>
      <c r="DVR844" s="399"/>
      <c r="DVS844" s="399"/>
      <c r="DVT844" s="399"/>
      <c r="DVU844" s="399"/>
      <c r="DVV844" s="399"/>
      <c r="DVW844" s="399"/>
      <c r="DVX844" s="399"/>
      <c r="DVY844" s="399"/>
      <c r="DVZ844" s="399"/>
      <c r="DWA844" s="399"/>
      <c r="DWB844" s="399"/>
      <c r="DWC844" s="399"/>
      <c r="DWD844" s="399"/>
      <c r="DWE844" s="399"/>
      <c r="DWF844" s="399"/>
      <c r="DWG844" s="399"/>
      <c r="DWH844" s="399"/>
      <c r="DWI844" s="399"/>
      <c r="DWJ844" s="399"/>
      <c r="DWK844" s="399"/>
      <c r="DWL844" s="399"/>
      <c r="DWM844" s="399"/>
      <c r="DWN844" s="399"/>
      <c r="DWO844" s="399"/>
      <c r="DWP844" s="399"/>
      <c r="DWQ844" s="399"/>
      <c r="DWR844" s="399"/>
      <c r="DWS844" s="399"/>
      <c r="DWT844" s="399"/>
      <c r="DWU844" s="399"/>
      <c r="DWV844" s="399"/>
      <c r="DWW844" s="399"/>
      <c r="DWX844" s="399"/>
      <c r="DWY844" s="399"/>
      <c r="DWZ844" s="399"/>
      <c r="DXA844" s="399"/>
      <c r="DXB844" s="399"/>
      <c r="DXC844" s="399"/>
      <c r="DXD844" s="399"/>
      <c r="DXE844" s="399"/>
      <c r="DXF844" s="399"/>
      <c r="DXG844" s="399"/>
      <c r="DXH844" s="399"/>
      <c r="DXI844" s="399"/>
      <c r="DXJ844" s="399"/>
      <c r="DXK844" s="399"/>
      <c r="DXL844" s="399"/>
      <c r="DXM844" s="399"/>
      <c r="DXN844" s="399"/>
      <c r="DXO844" s="399"/>
      <c r="DXP844" s="399"/>
      <c r="DXQ844" s="399"/>
      <c r="DXR844" s="399"/>
      <c r="DXS844" s="399"/>
      <c r="DXT844" s="399"/>
      <c r="DXU844" s="399"/>
      <c r="DXV844" s="399"/>
      <c r="DXW844" s="399"/>
      <c r="DXX844" s="399"/>
      <c r="DXY844" s="399"/>
      <c r="DXZ844" s="399"/>
      <c r="DYA844" s="399"/>
      <c r="DYB844" s="399"/>
      <c r="DYC844" s="399"/>
      <c r="DYD844" s="399"/>
      <c r="DYE844" s="399"/>
      <c r="DYF844" s="399"/>
      <c r="DYG844" s="399"/>
      <c r="DYH844" s="399"/>
      <c r="DYI844" s="399"/>
      <c r="DYJ844" s="399"/>
      <c r="DYK844" s="399"/>
      <c r="DYL844" s="399"/>
      <c r="DYM844" s="399"/>
      <c r="DYN844" s="399"/>
      <c r="DYO844" s="399"/>
      <c r="DYP844" s="399"/>
      <c r="DYQ844" s="399"/>
      <c r="DYR844" s="399"/>
      <c r="DYS844" s="399"/>
      <c r="DYT844" s="399"/>
      <c r="DYU844" s="399"/>
      <c r="DYV844" s="399"/>
      <c r="DYW844" s="399"/>
      <c r="DYX844" s="399"/>
      <c r="DYY844" s="399"/>
      <c r="DYZ844" s="399"/>
      <c r="DZA844" s="399"/>
      <c r="DZB844" s="399"/>
      <c r="DZC844" s="399"/>
      <c r="DZD844" s="399"/>
      <c r="DZE844" s="399"/>
      <c r="DZF844" s="399"/>
      <c r="DZG844" s="399"/>
      <c r="DZH844" s="399"/>
      <c r="DZI844" s="399"/>
      <c r="DZJ844" s="399"/>
      <c r="DZK844" s="399"/>
      <c r="DZL844" s="399"/>
      <c r="DZM844" s="399"/>
      <c r="DZN844" s="399"/>
      <c r="DZO844" s="399"/>
      <c r="DZP844" s="399"/>
      <c r="DZQ844" s="399"/>
      <c r="DZR844" s="399"/>
      <c r="DZS844" s="399"/>
      <c r="DZT844" s="399"/>
      <c r="DZU844" s="399"/>
      <c r="DZV844" s="399"/>
      <c r="DZW844" s="399"/>
      <c r="DZX844" s="399"/>
      <c r="DZY844" s="399"/>
      <c r="DZZ844" s="399"/>
      <c r="EAA844" s="399"/>
      <c r="EAB844" s="399"/>
      <c r="EAC844" s="399"/>
      <c r="EAD844" s="399"/>
      <c r="EAE844" s="399"/>
      <c r="EAF844" s="399"/>
      <c r="EAG844" s="399"/>
      <c r="EAH844" s="399"/>
      <c r="EAI844" s="399"/>
      <c r="EAJ844" s="399"/>
      <c r="EAK844" s="399"/>
      <c r="EAL844" s="399"/>
      <c r="EAM844" s="399"/>
      <c r="EAN844" s="399"/>
      <c r="EAO844" s="399"/>
      <c r="EAP844" s="399"/>
      <c r="EAQ844" s="399"/>
      <c r="EAR844" s="399"/>
      <c r="EAS844" s="399"/>
      <c r="EAT844" s="399"/>
      <c r="EAU844" s="399"/>
      <c r="EAV844" s="399"/>
      <c r="EAW844" s="399"/>
      <c r="EAX844" s="399"/>
      <c r="EAY844" s="399"/>
      <c r="EAZ844" s="399"/>
      <c r="EBA844" s="399"/>
      <c r="EBB844" s="399"/>
      <c r="EBC844" s="399"/>
      <c r="EBD844" s="399"/>
      <c r="EBE844" s="399"/>
      <c r="EBF844" s="399"/>
      <c r="EBG844" s="399"/>
      <c r="EBH844" s="399"/>
      <c r="EBI844" s="399"/>
      <c r="EBJ844" s="399"/>
      <c r="EBK844" s="399"/>
      <c r="EBL844" s="399"/>
      <c r="EBM844" s="399"/>
      <c r="EBN844" s="399"/>
      <c r="EBO844" s="399"/>
      <c r="EBP844" s="399"/>
      <c r="EBQ844" s="399"/>
      <c r="EBR844" s="399"/>
      <c r="EBS844" s="399"/>
      <c r="EBT844" s="399"/>
      <c r="EBU844" s="399"/>
      <c r="EBV844" s="399"/>
      <c r="EBW844" s="399"/>
      <c r="EBX844" s="399"/>
      <c r="EBY844" s="399"/>
      <c r="EBZ844" s="399"/>
      <c r="ECA844" s="399"/>
      <c r="ECB844" s="399"/>
      <c r="ECC844" s="399"/>
      <c r="ECD844" s="399"/>
      <c r="ECE844" s="399"/>
      <c r="ECF844" s="399"/>
      <c r="ECG844" s="399"/>
      <c r="ECH844" s="399"/>
      <c r="ECI844" s="399"/>
      <c r="ECJ844" s="399"/>
      <c r="ECK844" s="399"/>
      <c r="ECL844" s="399"/>
      <c r="ECM844" s="399"/>
      <c r="ECN844" s="399"/>
      <c r="ECO844" s="399"/>
      <c r="ECP844" s="399"/>
      <c r="ECQ844" s="399"/>
      <c r="ECR844" s="399"/>
      <c r="ECS844" s="399"/>
      <c r="ECT844" s="399"/>
      <c r="ECU844" s="399"/>
      <c r="ECV844" s="399"/>
      <c r="ECW844" s="399"/>
      <c r="ECX844" s="399"/>
      <c r="ECY844" s="399"/>
      <c r="ECZ844" s="399"/>
      <c r="EDA844" s="399"/>
      <c r="EDB844" s="399"/>
      <c r="EDC844" s="399"/>
      <c r="EDD844" s="399"/>
      <c r="EDE844" s="399"/>
      <c r="EDF844" s="399"/>
      <c r="EDG844" s="399"/>
      <c r="EDH844" s="399"/>
      <c r="EDI844" s="399"/>
      <c r="EDJ844" s="399"/>
      <c r="EDK844" s="399"/>
      <c r="EDL844" s="399"/>
      <c r="EDM844" s="399"/>
      <c r="EDN844" s="399"/>
      <c r="EDO844" s="399"/>
      <c r="EDP844" s="399"/>
      <c r="EDQ844" s="399"/>
      <c r="EDR844" s="399"/>
      <c r="EDS844" s="399"/>
      <c r="EDT844" s="399"/>
      <c r="EDU844" s="399"/>
      <c r="EDV844" s="399"/>
      <c r="EDW844" s="399"/>
      <c r="EDX844" s="399"/>
      <c r="EDY844" s="399"/>
      <c r="EDZ844" s="399"/>
      <c r="EEA844" s="399"/>
      <c r="EEB844" s="399"/>
      <c r="EEC844" s="399"/>
      <c r="EED844" s="399"/>
      <c r="EEE844" s="399"/>
      <c r="EEF844" s="399"/>
      <c r="EEG844" s="399"/>
      <c r="EEH844" s="399"/>
      <c r="EEI844" s="399"/>
      <c r="EEJ844" s="399"/>
      <c r="EEK844" s="399"/>
      <c r="EEL844" s="399"/>
      <c r="EEM844" s="399"/>
      <c r="EEN844" s="399"/>
      <c r="EEO844" s="399"/>
      <c r="EEP844" s="399"/>
      <c r="EEQ844" s="399"/>
      <c r="EER844" s="399"/>
      <c r="EES844" s="399"/>
      <c r="EET844" s="399"/>
      <c r="EEU844" s="399"/>
      <c r="EEV844" s="399"/>
      <c r="EEW844" s="399"/>
      <c r="EEX844" s="399"/>
      <c r="EEY844" s="399"/>
      <c r="EEZ844" s="399"/>
      <c r="EFA844" s="399"/>
      <c r="EFB844" s="399"/>
      <c r="EFC844" s="399"/>
      <c r="EFD844" s="399"/>
      <c r="EFE844" s="399"/>
      <c r="EFF844" s="399"/>
      <c r="EFG844" s="399"/>
      <c r="EFH844" s="399"/>
      <c r="EFI844" s="399"/>
      <c r="EFJ844" s="399"/>
      <c r="EFK844" s="399"/>
      <c r="EFL844" s="399"/>
      <c r="EFM844" s="399"/>
      <c r="EFN844" s="399"/>
      <c r="EFO844" s="399"/>
      <c r="EFP844" s="399"/>
      <c r="EFQ844" s="399"/>
      <c r="EFR844" s="399"/>
      <c r="EFS844" s="399"/>
      <c r="EFT844" s="399"/>
      <c r="EFU844" s="399"/>
      <c r="EFV844" s="399"/>
      <c r="EFW844" s="399"/>
      <c r="EFX844" s="399"/>
      <c r="EFY844" s="399"/>
      <c r="EFZ844" s="399"/>
      <c r="EGA844" s="399"/>
      <c r="EGB844" s="399"/>
      <c r="EGC844" s="399"/>
      <c r="EGD844" s="399"/>
      <c r="EGE844" s="399"/>
      <c r="EGF844" s="399"/>
      <c r="EGG844" s="399"/>
      <c r="EGH844" s="399"/>
      <c r="EGI844" s="399"/>
      <c r="EGJ844" s="399"/>
      <c r="EGK844" s="399"/>
      <c r="EGL844" s="399"/>
      <c r="EGM844" s="399"/>
      <c r="EGN844" s="399"/>
      <c r="EGO844" s="399"/>
      <c r="EGP844" s="399"/>
      <c r="EGQ844" s="399"/>
      <c r="EGR844" s="399"/>
      <c r="EGS844" s="399"/>
      <c r="EGT844" s="399"/>
      <c r="EGU844" s="399"/>
      <c r="EGV844" s="399"/>
      <c r="EGW844" s="399"/>
      <c r="EGX844" s="399"/>
      <c r="EGY844" s="399"/>
      <c r="EGZ844" s="399"/>
      <c r="EHA844" s="399"/>
      <c r="EHB844" s="399"/>
      <c r="EHC844" s="399"/>
      <c r="EHD844" s="399"/>
      <c r="EHE844" s="399"/>
      <c r="EHF844" s="399"/>
      <c r="EHG844" s="399"/>
      <c r="EHH844" s="399"/>
      <c r="EHI844" s="399"/>
      <c r="EHJ844" s="399"/>
      <c r="EHK844" s="399"/>
      <c r="EHL844" s="399"/>
      <c r="EHM844" s="399"/>
      <c r="EHN844" s="399"/>
      <c r="EHO844" s="399"/>
      <c r="EHP844" s="399"/>
      <c r="EHQ844" s="399"/>
      <c r="EHR844" s="399"/>
      <c r="EHS844" s="399"/>
      <c r="EHT844" s="399"/>
      <c r="EHU844" s="399"/>
      <c r="EHV844" s="399"/>
      <c r="EHW844" s="399"/>
      <c r="EHX844" s="399"/>
      <c r="EHY844" s="399"/>
      <c r="EHZ844" s="399"/>
      <c r="EIA844" s="399"/>
      <c r="EIB844" s="399"/>
      <c r="EIC844" s="399"/>
      <c r="EID844" s="399"/>
      <c r="EIE844" s="399"/>
      <c r="EIF844" s="399"/>
      <c r="EIG844" s="399"/>
      <c r="EIH844" s="399"/>
      <c r="EII844" s="399"/>
      <c r="EIJ844" s="399"/>
      <c r="EIK844" s="399"/>
      <c r="EIL844" s="399"/>
      <c r="EIM844" s="399"/>
      <c r="EIN844" s="399"/>
      <c r="EIO844" s="399"/>
      <c r="EIP844" s="399"/>
      <c r="EIQ844" s="399"/>
      <c r="EIR844" s="399"/>
      <c r="EIS844" s="399"/>
      <c r="EIT844" s="399"/>
      <c r="EIU844" s="399"/>
      <c r="EIV844" s="399"/>
      <c r="EIW844" s="399"/>
      <c r="EIX844" s="399"/>
      <c r="EIY844" s="399"/>
      <c r="EIZ844" s="399"/>
      <c r="EJA844" s="399"/>
      <c r="EJB844" s="399"/>
      <c r="EJC844" s="399"/>
      <c r="EJD844" s="399"/>
      <c r="EJE844" s="399"/>
      <c r="EJF844" s="399"/>
      <c r="EJG844" s="399"/>
      <c r="EJH844" s="399"/>
      <c r="EJI844" s="399"/>
      <c r="EJJ844" s="399"/>
      <c r="EJK844" s="399"/>
      <c r="EJL844" s="399"/>
      <c r="EJM844" s="399"/>
      <c r="EJN844" s="399"/>
      <c r="EJO844" s="399"/>
      <c r="EJP844" s="399"/>
      <c r="EJQ844" s="399"/>
      <c r="EJR844" s="399"/>
      <c r="EJS844" s="399"/>
      <c r="EJT844" s="399"/>
      <c r="EJU844" s="399"/>
      <c r="EJV844" s="399"/>
      <c r="EJW844" s="399"/>
      <c r="EJX844" s="399"/>
      <c r="EJY844" s="399"/>
      <c r="EJZ844" s="399"/>
      <c r="EKA844" s="399"/>
      <c r="EKB844" s="399"/>
      <c r="EKC844" s="399"/>
      <c r="EKD844" s="399"/>
      <c r="EKE844" s="399"/>
      <c r="EKF844" s="399"/>
      <c r="EKG844" s="399"/>
      <c r="EKH844" s="399"/>
      <c r="EKI844" s="399"/>
      <c r="EKJ844" s="399"/>
      <c r="EKK844" s="399"/>
      <c r="EKL844" s="399"/>
      <c r="EKM844" s="399"/>
      <c r="EKN844" s="399"/>
      <c r="EKO844" s="399"/>
      <c r="EKP844" s="399"/>
      <c r="EKQ844" s="399"/>
      <c r="EKR844" s="399"/>
      <c r="EKS844" s="399"/>
      <c r="EKT844" s="399"/>
      <c r="EKU844" s="399"/>
      <c r="EKV844" s="399"/>
      <c r="EKW844" s="399"/>
      <c r="EKX844" s="399"/>
      <c r="EKY844" s="399"/>
      <c r="EKZ844" s="399"/>
      <c r="ELA844" s="399"/>
      <c r="ELB844" s="399"/>
      <c r="ELC844" s="399"/>
      <c r="ELD844" s="399"/>
      <c r="ELE844" s="399"/>
      <c r="ELF844" s="399"/>
      <c r="ELG844" s="399"/>
      <c r="ELH844" s="399"/>
      <c r="ELI844" s="399"/>
      <c r="ELJ844" s="399"/>
      <c r="ELK844" s="399"/>
      <c r="ELL844" s="399"/>
      <c r="ELM844" s="399"/>
      <c r="ELN844" s="399"/>
      <c r="ELO844" s="399"/>
      <c r="ELP844" s="399"/>
      <c r="ELQ844" s="399"/>
      <c r="ELR844" s="399"/>
      <c r="ELS844" s="399"/>
      <c r="ELT844" s="399"/>
      <c r="ELU844" s="399"/>
      <c r="ELV844" s="399"/>
      <c r="ELW844" s="399"/>
      <c r="ELX844" s="399"/>
      <c r="ELY844" s="399"/>
      <c r="ELZ844" s="399"/>
      <c r="EMA844" s="399"/>
      <c r="EMB844" s="399"/>
      <c r="EMC844" s="399"/>
      <c r="EMD844" s="399"/>
      <c r="EME844" s="399"/>
      <c r="EMF844" s="399"/>
      <c r="EMG844" s="399"/>
      <c r="EMH844" s="399"/>
      <c r="EMI844" s="399"/>
      <c r="EMJ844" s="399"/>
      <c r="EMK844" s="399"/>
      <c r="EML844" s="399"/>
      <c r="EMM844" s="399"/>
      <c r="EMN844" s="399"/>
      <c r="EMO844" s="399"/>
      <c r="EMP844" s="399"/>
      <c r="EMQ844" s="399"/>
      <c r="EMR844" s="399"/>
      <c r="EMS844" s="399"/>
      <c r="EMT844" s="399"/>
      <c r="EMU844" s="399"/>
      <c r="EMV844" s="399"/>
      <c r="EMW844" s="399"/>
      <c r="EMX844" s="399"/>
      <c r="EMY844" s="399"/>
      <c r="EMZ844" s="399"/>
      <c r="ENA844" s="399"/>
      <c r="ENB844" s="399"/>
      <c r="ENC844" s="399"/>
      <c r="END844" s="399"/>
      <c r="ENE844" s="399"/>
      <c r="ENF844" s="399"/>
      <c r="ENG844" s="399"/>
      <c r="ENH844" s="399"/>
      <c r="ENI844" s="399"/>
      <c r="ENJ844" s="399"/>
      <c r="ENK844" s="399"/>
      <c r="ENL844" s="399"/>
      <c r="ENM844" s="399"/>
      <c r="ENN844" s="399"/>
      <c r="ENO844" s="399"/>
      <c r="ENP844" s="399"/>
      <c r="ENQ844" s="399"/>
      <c r="ENR844" s="399"/>
      <c r="ENS844" s="399"/>
      <c r="ENT844" s="399"/>
      <c r="ENU844" s="399"/>
      <c r="ENV844" s="399"/>
      <c r="ENW844" s="399"/>
      <c r="ENX844" s="399"/>
      <c r="ENY844" s="399"/>
      <c r="ENZ844" s="399"/>
      <c r="EOA844" s="399"/>
      <c r="EOB844" s="399"/>
      <c r="EOC844" s="399"/>
      <c r="EOD844" s="399"/>
      <c r="EOE844" s="399"/>
      <c r="EOF844" s="399"/>
      <c r="EOG844" s="399"/>
      <c r="EOH844" s="399"/>
      <c r="EOI844" s="399"/>
      <c r="EOJ844" s="399"/>
      <c r="EOK844" s="399"/>
      <c r="EOL844" s="399"/>
      <c r="EOM844" s="399"/>
      <c r="EON844" s="399"/>
      <c r="EOO844" s="399"/>
      <c r="EOP844" s="399"/>
      <c r="EOQ844" s="399"/>
      <c r="EOR844" s="399"/>
      <c r="EOS844" s="399"/>
      <c r="EOT844" s="399"/>
      <c r="EOU844" s="399"/>
      <c r="EOV844" s="399"/>
      <c r="EOW844" s="399"/>
      <c r="EOX844" s="399"/>
      <c r="EOY844" s="399"/>
      <c r="EOZ844" s="399"/>
      <c r="EPA844" s="399"/>
      <c r="EPB844" s="399"/>
      <c r="EPC844" s="399"/>
      <c r="EPD844" s="399"/>
      <c r="EPE844" s="399"/>
      <c r="EPF844" s="399"/>
      <c r="EPG844" s="399"/>
      <c r="EPH844" s="399"/>
      <c r="EPI844" s="399"/>
      <c r="EPJ844" s="399"/>
      <c r="EPK844" s="399"/>
      <c r="EPL844" s="399"/>
      <c r="EPM844" s="399"/>
      <c r="EPN844" s="399"/>
      <c r="EPO844" s="399"/>
      <c r="EPP844" s="399"/>
      <c r="EPQ844" s="399"/>
      <c r="EPR844" s="399"/>
      <c r="EPS844" s="399"/>
      <c r="EPT844" s="399"/>
      <c r="EPU844" s="399"/>
      <c r="EPV844" s="399"/>
      <c r="EPW844" s="399"/>
      <c r="EPX844" s="399"/>
      <c r="EPY844" s="399"/>
      <c r="EPZ844" s="399"/>
      <c r="EQA844" s="399"/>
      <c r="EQB844" s="399"/>
      <c r="EQC844" s="399"/>
      <c r="EQD844" s="399"/>
      <c r="EQE844" s="399"/>
      <c r="EQF844" s="399"/>
      <c r="EQG844" s="399"/>
      <c r="EQH844" s="399"/>
      <c r="EQI844" s="399"/>
      <c r="EQJ844" s="399"/>
      <c r="EQK844" s="399"/>
      <c r="EQL844" s="399"/>
      <c r="EQM844" s="399"/>
      <c r="EQN844" s="399"/>
      <c r="EQO844" s="399"/>
      <c r="EQP844" s="399"/>
      <c r="EQQ844" s="399"/>
      <c r="EQR844" s="399"/>
      <c r="EQS844" s="399"/>
      <c r="EQT844" s="399"/>
      <c r="EQU844" s="399"/>
      <c r="EQV844" s="399"/>
      <c r="EQW844" s="399"/>
      <c r="EQX844" s="399"/>
      <c r="EQY844" s="399"/>
      <c r="EQZ844" s="399"/>
      <c r="ERA844" s="399"/>
      <c r="ERB844" s="399"/>
      <c r="ERC844" s="399"/>
      <c r="ERD844" s="399"/>
      <c r="ERE844" s="399"/>
      <c r="ERF844" s="399"/>
      <c r="ERG844" s="399"/>
      <c r="ERH844" s="399"/>
      <c r="ERI844" s="399"/>
      <c r="ERJ844" s="399"/>
      <c r="ERK844" s="399"/>
      <c r="ERL844" s="399"/>
      <c r="ERM844" s="399"/>
      <c r="ERN844" s="399"/>
      <c r="ERO844" s="399"/>
      <c r="ERP844" s="399"/>
      <c r="ERQ844" s="399"/>
      <c r="ERR844" s="399"/>
      <c r="ERS844" s="399"/>
      <c r="ERT844" s="399"/>
      <c r="ERU844" s="399"/>
      <c r="ERV844" s="399"/>
      <c r="ERW844" s="399"/>
      <c r="ERX844" s="399"/>
      <c r="ERY844" s="399"/>
      <c r="ERZ844" s="399"/>
      <c r="ESA844" s="399"/>
      <c r="ESB844" s="399"/>
      <c r="ESC844" s="399"/>
      <c r="ESD844" s="399"/>
      <c r="ESE844" s="399"/>
      <c r="ESF844" s="399"/>
      <c r="ESG844" s="399"/>
      <c r="ESH844" s="399"/>
      <c r="ESI844" s="399"/>
      <c r="ESJ844" s="399"/>
      <c r="ESK844" s="399"/>
      <c r="ESL844" s="399"/>
      <c r="ESM844" s="399"/>
      <c r="ESN844" s="399"/>
      <c r="ESO844" s="399"/>
      <c r="ESP844" s="399"/>
      <c r="ESQ844" s="399"/>
      <c r="ESR844" s="399"/>
      <c r="ESS844" s="399"/>
      <c r="EST844" s="399"/>
      <c r="ESU844" s="399"/>
      <c r="ESV844" s="399"/>
      <c r="ESW844" s="399"/>
      <c r="ESX844" s="399"/>
      <c r="ESY844" s="399"/>
      <c r="ESZ844" s="399"/>
      <c r="ETA844" s="399"/>
      <c r="ETB844" s="399"/>
      <c r="ETC844" s="399"/>
      <c r="ETD844" s="399"/>
      <c r="ETE844" s="399"/>
      <c r="ETF844" s="399"/>
      <c r="ETG844" s="399"/>
      <c r="ETH844" s="399"/>
      <c r="ETI844" s="399"/>
      <c r="ETJ844" s="399"/>
      <c r="ETK844" s="399"/>
      <c r="ETL844" s="399"/>
      <c r="ETM844" s="399"/>
      <c r="ETN844" s="399"/>
      <c r="ETO844" s="399"/>
      <c r="ETP844" s="399"/>
      <c r="ETQ844" s="399"/>
      <c r="ETR844" s="399"/>
      <c r="ETS844" s="399"/>
      <c r="ETT844" s="399"/>
      <c r="ETU844" s="399"/>
      <c r="ETV844" s="399"/>
      <c r="ETW844" s="399"/>
      <c r="ETX844" s="399"/>
      <c r="ETY844" s="399"/>
      <c r="ETZ844" s="399"/>
      <c r="EUA844" s="399"/>
      <c r="EUB844" s="399"/>
      <c r="EUC844" s="399"/>
      <c r="EUD844" s="399"/>
      <c r="EUE844" s="399"/>
      <c r="EUF844" s="399"/>
      <c r="EUG844" s="399"/>
      <c r="EUH844" s="399"/>
      <c r="EUI844" s="399"/>
      <c r="EUJ844" s="399"/>
      <c r="EUK844" s="399"/>
      <c r="EUL844" s="399"/>
      <c r="EUM844" s="399"/>
      <c r="EUN844" s="399"/>
      <c r="EUO844" s="399"/>
      <c r="EUP844" s="399"/>
      <c r="EUQ844" s="399"/>
      <c r="EUR844" s="399"/>
      <c r="EUS844" s="399"/>
      <c r="EUT844" s="399"/>
      <c r="EUU844" s="399"/>
      <c r="EUV844" s="399"/>
      <c r="EUW844" s="399"/>
      <c r="EUX844" s="399"/>
      <c r="EUY844" s="399"/>
      <c r="EUZ844" s="399"/>
      <c r="EVA844" s="399"/>
      <c r="EVB844" s="399"/>
      <c r="EVC844" s="399"/>
      <c r="EVD844" s="399"/>
      <c r="EVE844" s="399"/>
      <c r="EVF844" s="399"/>
      <c r="EVG844" s="399"/>
      <c r="EVH844" s="399"/>
      <c r="EVI844" s="399"/>
      <c r="EVJ844" s="399"/>
      <c r="EVK844" s="399"/>
      <c r="EVL844" s="399"/>
      <c r="EVM844" s="399"/>
      <c r="EVN844" s="399"/>
      <c r="EVO844" s="399"/>
      <c r="EVP844" s="399"/>
      <c r="EVQ844" s="399"/>
      <c r="EVR844" s="399"/>
      <c r="EVS844" s="399"/>
      <c r="EVT844" s="399"/>
      <c r="EVU844" s="399"/>
      <c r="EVV844" s="399"/>
      <c r="EVW844" s="399"/>
      <c r="EVX844" s="399"/>
      <c r="EVY844" s="399"/>
      <c r="EVZ844" s="399"/>
      <c r="EWA844" s="399"/>
      <c r="EWB844" s="399"/>
      <c r="EWC844" s="399"/>
      <c r="EWD844" s="399"/>
      <c r="EWE844" s="399"/>
      <c r="EWF844" s="399"/>
      <c r="EWG844" s="399"/>
      <c r="EWH844" s="399"/>
      <c r="EWI844" s="399"/>
      <c r="EWJ844" s="399"/>
      <c r="EWK844" s="399"/>
      <c r="EWL844" s="399"/>
      <c r="EWM844" s="399"/>
      <c r="EWN844" s="399"/>
      <c r="EWO844" s="399"/>
      <c r="EWP844" s="399"/>
      <c r="EWQ844" s="399"/>
      <c r="EWR844" s="399"/>
      <c r="EWS844" s="399"/>
      <c r="EWT844" s="399"/>
      <c r="EWU844" s="399"/>
      <c r="EWV844" s="399"/>
      <c r="EWW844" s="399"/>
      <c r="EWX844" s="399"/>
      <c r="EWY844" s="399"/>
      <c r="EWZ844" s="399"/>
      <c r="EXA844" s="399"/>
      <c r="EXB844" s="399"/>
      <c r="EXC844" s="399"/>
      <c r="EXD844" s="399"/>
      <c r="EXE844" s="399"/>
      <c r="EXF844" s="399"/>
      <c r="EXG844" s="399"/>
      <c r="EXH844" s="399"/>
      <c r="EXI844" s="399"/>
      <c r="EXJ844" s="399"/>
      <c r="EXK844" s="399"/>
      <c r="EXL844" s="399"/>
      <c r="EXM844" s="399"/>
      <c r="EXN844" s="399"/>
      <c r="EXO844" s="399"/>
      <c r="EXP844" s="399"/>
      <c r="EXQ844" s="399"/>
      <c r="EXR844" s="399"/>
      <c r="EXS844" s="399"/>
      <c r="EXT844" s="399"/>
      <c r="EXU844" s="399"/>
      <c r="EXV844" s="399"/>
      <c r="EXW844" s="399"/>
      <c r="EXX844" s="399"/>
      <c r="EXY844" s="399"/>
      <c r="EXZ844" s="399"/>
      <c r="EYA844" s="399"/>
      <c r="EYB844" s="399"/>
      <c r="EYC844" s="399"/>
      <c r="EYD844" s="399"/>
      <c r="EYE844" s="399"/>
      <c r="EYF844" s="399"/>
      <c r="EYG844" s="399"/>
      <c r="EYH844" s="399"/>
      <c r="EYI844" s="399"/>
      <c r="EYJ844" s="399"/>
      <c r="EYK844" s="399"/>
      <c r="EYL844" s="399"/>
      <c r="EYM844" s="399"/>
      <c r="EYN844" s="399"/>
      <c r="EYO844" s="399"/>
      <c r="EYP844" s="399"/>
      <c r="EYQ844" s="399"/>
      <c r="EYR844" s="399"/>
      <c r="EYS844" s="399"/>
      <c r="EYT844" s="399"/>
      <c r="EYU844" s="399"/>
      <c r="EYV844" s="399"/>
      <c r="EYW844" s="399"/>
      <c r="EYX844" s="399"/>
      <c r="EYY844" s="399"/>
      <c r="EYZ844" s="399"/>
      <c r="EZA844" s="399"/>
      <c r="EZB844" s="399"/>
      <c r="EZC844" s="399"/>
      <c r="EZD844" s="399"/>
      <c r="EZE844" s="399"/>
      <c r="EZF844" s="399"/>
      <c r="EZG844" s="399"/>
      <c r="EZH844" s="399"/>
      <c r="EZI844" s="399"/>
      <c r="EZJ844" s="399"/>
      <c r="EZK844" s="399"/>
      <c r="EZL844" s="399"/>
      <c r="EZM844" s="399"/>
      <c r="EZN844" s="399"/>
      <c r="EZO844" s="399"/>
      <c r="EZP844" s="399"/>
      <c r="EZQ844" s="399"/>
      <c r="EZR844" s="399"/>
      <c r="EZS844" s="399"/>
      <c r="EZT844" s="399"/>
      <c r="EZU844" s="399"/>
      <c r="EZV844" s="399"/>
      <c r="EZW844" s="399"/>
      <c r="EZX844" s="399"/>
      <c r="EZY844" s="399"/>
      <c r="EZZ844" s="399"/>
      <c r="FAA844" s="399"/>
      <c r="FAB844" s="399"/>
      <c r="FAC844" s="399"/>
      <c r="FAD844" s="399"/>
      <c r="FAE844" s="399"/>
      <c r="FAF844" s="399"/>
      <c r="FAG844" s="399"/>
      <c r="FAH844" s="399"/>
      <c r="FAI844" s="399"/>
      <c r="FAJ844" s="399"/>
      <c r="FAK844" s="399"/>
      <c r="FAL844" s="399"/>
      <c r="FAM844" s="399"/>
      <c r="FAN844" s="399"/>
      <c r="FAO844" s="399"/>
      <c r="FAP844" s="399"/>
      <c r="FAQ844" s="399"/>
      <c r="FAR844" s="399"/>
      <c r="FAS844" s="399"/>
      <c r="FAT844" s="399"/>
      <c r="FAU844" s="399"/>
      <c r="FAV844" s="399"/>
      <c r="FAW844" s="399"/>
      <c r="FAX844" s="399"/>
      <c r="FAY844" s="399"/>
      <c r="FAZ844" s="399"/>
      <c r="FBA844" s="399"/>
      <c r="FBB844" s="399"/>
      <c r="FBC844" s="399"/>
      <c r="FBD844" s="399"/>
      <c r="FBE844" s="399"/>
      <c r="FBF844" s="399"/>
      <c r="FBG844" s="399"/>
      <c r="FBH844" s="399"/>
      <c r="FBI844" s="399"/>
      <c r="FBJ844" s="399"/>
      <c r="FBK844" s="399"/>
      <c r="FBL844" s="399"/>
      <c r="FBM844" s="399"/>
      <c r="FBN844" s="399"/>
      <c r="FBO844" s="399"/>
      <c r="FBP844" s="399"/>
      <c r="FBQ844" s="399"/>
      <c r="FBR844" s="399"/>
      <c r="FBS844" s="399"/>
      <c r="FBT844" s="399"/>
      <c r="FBU844" s="399"/>
      <c r="FBV844" s="399"/>
      <c r="FBW844" s="399"/>
      <c r="FBX844" s="399"/>
      <c r="FBY844" s="399"/>
      <c r="FBZ844" s="399"/>
      <c r="FCA844" s="399"/>
      <c r="FCB844" s="399"/>
      <c r="FCC844" s="399"/>
      <c r="FCD844" s="399"/>
      <c r="FCE844" s="399"/>
      <c r="FCF844" s="399"/>
      <c r="FCG844" s="399"/>
      <c r="FCH844" s="399"/>
      <c r="FCI844" s="399"/>
      <c r="FCJ844" s="399"/>
      <c r="FCK844" s="399"/>
      <c r="FCL844" s="399"/>
      <c r="FCM844" s="399"/>
      <c r="FCN844" s="399"/>
      <c r="FCO844" s="399"/>
      <c r="FCP844" s="399"/>
      <c r="FCQ844" s="399"/>
      <c r="FCR844" s="399"/>
      <c r="FCS844" s="399"/>
      <c r="FCT844" s="399"/>
      <c r="FCU844" s="399"/>
      <c r="FCV844" s="399"/>
      <c r="FCW844" s="399"/>
      <c r="FCX844" s="399"/>
      <c r="FCY844" s="399"/>
      <c r="FCZ844" s="399"/>
      <c r="FDA844" s="399"/>
      <c r="FDB844" s="399"/>
      <c r="FDC844" s="399"/>
      <c r="FDD844" s="399"/>
      <c r="FDE844" s="399"/>
      <c r="FDF844" s="399"/>
      <c r="FDG844" s="399"/>
      <c r="FDH844" s="399"/>
      <c r="FDI844" s="399"/>
      <c r="FDJ844" s="399"/>
      <c r="FDK844" s="399"/>
      <c r="FDL844" s="399"/>
      <c r="FDM844" s="399"/>
      <c r="FDN844" s="399"/>
      <c r="FDO844" s="399"/>
      <c r="FDP844" s="399"/>
      <c r="FDQ844" s="399"/>
      <c r="FDR844" s="399"/>
      <c r="FDS844" s="399"/>
      <c r="FDT844" s="399"/>
      <c r="FDU844" s="399"/>
      <c r="FDV844" s="399"/>
      <c r="FDW844" s="399"/>
      <c r="FDX844" s="399"/>
      <c r="FDY844" s="399"/>
      <c r="FDZ844" s="399"/>
      <c r="FEA844" s="399"/>
      <c r="FEB844" s="399"/>
      <c r="FEC844" s="399"/>
      <c r="FED844" s="399"/>
      <c r="FEE844" s="399"/>
      <c r="FEF844" s="399"/>
      <c r="FEG844" s="399"/>
      <c r="FEH844" s="399"/>
      <c r="FEI844" s="399"/>
      <c r="FEJ844" s="399"/>
      <c r="FEK844" s="399"/>
      <c r="FEL844" s="399"/>
      <c r="FEM844" s="399"/>
      <c r="FEN844" s="399"/>
      <c r="FEO844" s="399"/>
      <c r="FEP844" s="399"/>
      <c r="FEQ844" s="399"/>
      <c r="FER844" s="399"/>
      <c r="FES844" s="399"/>
      <c r="FET844" s="399"/>
      <c r="FEU844" s="399"/>
      <c r="FEV844" s="399"/>
      <c r="FEW844" s="399"/>
      <c r="FEX844" s="399"/>
      <c r="FEY844" s="399"/>
      <c r="FEZ844" s="399"/>
      <c r="FFA844" s="399"/>
      <c r="FFB844" s="399"/>
      <c r="FFC844" s="399"/>
      <c r="FFD844" s="399"/>
      <c r="FFE844" s="399"/>
      <c r="FFF844" s="399"/>
      <c r="FFG844" s="399"/>
      <c r="FFH844" s="399"/>
      <c r="FFI844" s="399"/>
      <c r="FFJ844" s="399"/>
      <c r="FFK844" s="399"/>
      <c r="FFL844" s="399"/>
      <c r="FFM844" s="399"/>
      <c r="FFN844" s="399"/>
      <c r="FFO844" s="399"/>
      <c r="FFP844" s="399"/>
      <c r="FFQ844" s="399"/>
      <c r="FFR844" s="399"/>
      <c r="FFS844" s="399"/>
      <c r="FFT844" s="399"/>
      <c r="FFU844" s="399"/>
      <c r="FFV844" s="399"/>
      <c r="FFW844" s="399"/>
      <c r="FFX844" s="399"/>
      <c r="FFY844" s="399"/>
      <c r="FFZ844" s="399"/>
      <c r="FGA844" s="399"/>
      <c r="FGB844" s="399"/>
      <c r="FGC844" s="399"/>
      <c r="FGD844" s="399"/>
      <c r="FGE844" s="399"/>
      <c r="FGF844" s="399"/>
      <c r="FGG844" s="399"/>
      <c r="FGH844" s="399"/>
      <c r="FGI844" s="399"/>
      <c r="FGJ844" s="399"/>
      <c r="FGK844" s="399"/>
      <c r="FGL844" s="399"/>
      <c r="FGM844" s="399"/>
      <c r="FGN844" s="399"/>
      <c r="FGO844" s="399"/>
      <c r="FGP844" s="399"/>
      <c r="FGQ844" s="399"/>
      <c r="FGR844" s="399"/>
      <c r="FGS844" s="399"/>
      <c r="FGT844" s="399"/>
      <c r="FGU844" s="399"/>
      <c r="FGV844" s="399"/>
      <c r="FGW844" s="399"/>
      <c r="FGX844" s="399"/>
      <c r="FGY844" s="399"/>
      <c r="FGZ844" s="399"/>
      <c r="FHA844" s="399"/>
      <c r="FHB844" s="399"/>
      <c r="FHC844" s="399"/>
      <c r="FHD844" s="399"/>
      <c r="FHE844" s="399"/>
      <c r="FHF844" s="399"/>
      <c r="FHG844" s="399"/>
      <c r="FHH844" s="399"/>
      <c r="FHI844" s="399"/>
      <c r="FHJ844" s="399"/>
      <c r="FHK844" s="399"/>
      <c r="FHL844" s="399"/>
      <c r="FHM844" s="399"/>
      <c r="FHN844" s="399"/>
      <c r="FHO844" s="399"/>
      <c r="FHP844" s="399"/>
      <c r="FHQ844" s="399"/>
      <c r="FHR844" s="399"/>
      <c r="FHS844" s="399"/>
      <c r="FHT844" s="399"/>
      <c r="FHU844" s="399"/>
      <c r="FHV844" s="399"/>
      <c r="FHW844" s="399"/>
      <c r="FHX844" s="399"/>
      <c r="FHY844" s="399"/>
      <c r="FHZ844" s="399"/>
      <c r="FIA844" s="399"/>
      <c r="FIB844" s="399"/>
      <c r="FIC844" s="399"/>
      <c r="FID844" s="399"/>
      <c r="FIE844" s="399"/>
      <c r="FIF844" s="399"/>
      <c r="FIG844" s="399"/>
      <c r="FIH844" s="399"/>
      <c r="FII844" s="399"/>
      <c r="FIJ844" s="399"/>
      <c r="FIK844" s="399"/>
      <c r="FIL844" s="399"/>
      <c r="FIM844" s="399"/>
      <c r="FIN844" s="399"/>
      <c r="FIO844" s="399"/>
      <c r="FIP844" s="399"/>
      <c r="FIQ844" s="399"/>
      <c r="FIR844" s="399"/>
      <c r="FIS844" s="399"/>
      <c r="FIT844" s="399"/>
      <c r="FIU844" s="399"/>
      <c r="FIV844" s="399"/>
      <c r="FIW844" s="399"/>
      <c r="FIX844" s="399"/>
      <c r="FIY844" s="399"/>
      <c r="FIZ844" s="399"/>
      <c r="FJA844" s="399"/>
      <c r="FJB844" s="399"/>
      <c r="FJC844" s="399"/>
      <c r="FJD844" s="399"/>
      <c r="FJE844" s="399"/>
      <c r="FJF844" s="399"/>
      <c r="FJG844" s="399"/>
      <c r="FJH844" s="399"/>
      <c r="FJI844" s="399"/>
      <c r="FJJ844" s="399"/>
      <c r="FJK844" s="399"/>
      <c r="FJL844" s="399"/>
      <c r="FJM844" s="399"/>
      <c r="FJN844" s="399"/>
      <c r="FJO844" s="399"/>
      <c r="FJP844" s="399"/>
      <c r="FJQ844" s="399"/>
      <c r="FJR844" s="399"/>
      <c r="FJS844" s="399"/>
      <c r="FJT844" s="399"/>
      <c r="FJU844" s="399"/>
      <c r="FJV844" s="399"/>
      <c r="FJW844" s="399"/>
      <c r="FJX844" s="399"/>
      <c r="FJY844" s="399"/>
      <c r="FJZ844" s="399"/>
      <c r="FKA844" s="399"/>
      <c r="FKB844" s="399"/>
      <c r="FKC844" s="399"/>
      <c r="FKD844" s="399"/>
      <c r="FKE844" s="399"/>
      <c r="FKF844" s="399"/>
      <c r="FKG844" s="399"/>
      <c r="FKH844" s="399"/>
      <c r="FKI844" s="399"/>
      <c r="FKJ844" s="399"/>
      <c r="FKK844" s="399"/>
      <c r="FKL844" s="399"/>
      <c r="FKM844" s="399"/>
      <c r="FKN844" s="399"/>
      <c r="FKO844" s="399"/>
      <c r="FKP844" s="399"/>
      <c r="FKQ844" s="399"/>
      <c r="FKR844" s="399"/>
      <c r="FKS844" s="399"/>
      <c r="FKT844" s="399"/>
      <c r="FKU844" s="399"/>
      <c r="FKV844" s="399"/>
      <c r="FKW844" s="399"/>
      <c r="FKX844" s="399"/>
      <c r="FKY844" s="399"/>
      <c r="FKZ844" s="399"/>
      <c r="FLA844" s="399"/>
      <c r="FLB844" s="399"/>
      <c r="FLC844" s="399"/>
      <c r="FLD844" s="399"/>
      <c r="FLE844" s="399"/>
      <c r="FLF844" s="399"/>
      <c r="FLG844" s="399"/>
      <c r="FLH844" s="399"/>
      <c r="FLI844" s="399"/>
      <c r="FLJ844" s="399"/>
      <c r="FLK844" s="399"/>
      <c r="FLL844" s="399"/>
      <c r="FLM844" s="399"/>
      <c r="FLN844" s="399"/>
      <c r="FLO844" s="399"/>
      <c r="FLP844" s="399"/>
      <c r="FLQ844" s="399"/>
      <c r="FLR844" s="399"/>
      <c r="FLS844" s="399"/>
      <c r="FLT844" s="399"/>
      <c r="FLU844" s="399"/>
      <c r="FLV844" s="399"/>
      <c r="FLW844" s="399"/>
      <c r="FLX844" s="399"/>
      <c r="FLY844" s="399"/>
      <c r="FLZ844" s="399"/>
      <c r="FMA844" s="399"/>
      <c r="FMB844" s="399"/>
      <c r="FMC844" s="399"/>
      <c r="FMD844" s="399"/>
      <c r="FME844" s="399"/>
      <c r="FMF844" s="399"/>
      <c r="FMG844" s="399"/>
      <c r="FMH844" s="399"/>
      <c r="FMI844" s="399"/>
      <c r="FMJ844" s="399"/>
      <c r="FMK844" s="399"/>
      <c r="FML844" s="399"/>
      <c r="FMM844" s="399"/>
      <c r="FMN844" s="399"/>
      <c r="FMO844" s="399"/>
      <c r="FMP844" s="399"/>
      <c r="FMQ844" s="399"/>
      <c r="FMR844" s="399"/>
      <c r="FMS844" s="399"/>
      <c r="FMT844" s="399"/>
      <c r="FMU844" s="399"/>
      <c r="FMV844" s="399"/>
      <c r="FMW844" s="399"/>
      <c r="FMX844" s="399"/>
      <c r="FMY844" s="399"/>
      <c r="FMZ844" s="399"/>
      <c r="FNA844" s="399"/>
      <c r="FNB844" s="399"/>
      <c r="FNC844" s="399"/>
      <c r="FND844" s="399"/>
      <c r="FNE844" s="399"/>
      <c r="FNF844" s="399"/>
      <c r="FNG844" s="399"/>
      <c r="FNH844" s="399"/>
      <c r="FNI844" s="399"/>
      <c r="FNJ844" s="399"/>
      <c r="FNK844" s="399"/>
      <c r="FNL844" s="399"/>
      <c r="FNM844" s="399"/>
      <c r="FNN844" s="399"/>
      <c r="FNO844" s="399"/>
      <c r="FNP844" s="399"/>
      <c r="FNQ844" s="399"/>
      <c r="FNR844" s="399"/>
      <c r="FNS844" s="399"/>
      <c r="FNT844" s="399"/>
      <c r="FNU844" s="399"/>
      <c r="FNV844" s="399"/>
      <c r="FNW844" s="399"/>
      <c r="FNX844" s="399"/>
      <c r="FNY844" s="399"/>
      <c r="FNZ844" s="399"/>
      <c r="FOA844" s="399"/>
      <c r="FOB844" s="399"/>
      <c r="FOC844" s="399"/>
      <c r="FOD844" s="399"/>
      <c r="FOE844" s="399"/>
      <c r="FOF844" s="399"/>
      <c r="FOG844" s="399"/>
      <c r="FOH844" s="399"/>
      <c r="FOI844" s="399"/>
      <c r="FOJ844" s="399"/>
      <c r="FOK844" s="399"/>
      <c r="FOL844" s="399"/>
      <c r="FOM844" s="399"/>
      <c r="FON844" s="399"/>
      <c r="FOO844" s="399"/>
      <c r="FOP844" s="399"/>
      <c r="FOQ844" s="399"/>
      <c r="FOR844" s="399"/>
      <c r="FOS844" s="399"/>
      <c r="FOT844" s="399"/>
      <c r="FOU844" s="399"/>
      <c r="FOV844" s="399"/>
      <c r="FOW844" s="399"/>
      <c r="FOX844" s="399"/>
      <c r="FOY844" s="399"/>
      <c r="FOZ844" s="399"/>
      <c r="FPA844" s="399"/>
      <c r="FPB844" s="399"/>
      <c r="FPC844" s="399"/>
      <c r="FPD844" s="399"/>
      <c r="FPE844" s="399"/>
      <c r="FPF844" s="399"/>
      <c r="FPG844" s="399"/>
      <c r="FPH844" s="399"/>
      <c r="FPI844" s="399"/>
      <c r="FPJ844" s="399"/>
      <c r="FPK844" s="399"/>
      <c r="FPL844" s="399"/>
      <c r="FPM844" s="399"/>
      <c r="FPN844" s="399"/>
      <c r="FPO844" s="399"/>
      <c r="FPP844" s="399"/>
      <c r="FPQ844" s="399"/>
      <c r="FPR844" s="399"/>
      <c r="FPS844" s="399"/>
      <c r="FPT844" s="399"/>
      <c r="FPU844" s="399"/>
      <c r="FPV844" s="399"/>
      <c r="FPW844" s="399"/>
      <c r="FPX844" s="399"/>
      <c r="FPY844" s="399"/>
      <c r="FPZ844" s="399"/>
      <c r="FQA844" s="399"/>
      <c r="FQB844" s="399"/>
      <c r="FQC844" s="399"/>
      <c r="FQD844" s="399"/>
      <c r="FQE844" s="399"/>
      <c r="FQF844" s="399"/>
      <c r="FQG844" s="399"/>
      <c r="FQH844" s="399"/>
      <c r="FQI844" s="399"/>
      <c r="FQJ844" s="399"/>
      <c r="FQK844" s="399"/>
      <c r="FQL844" s="399"/>
      <c r="FQM844" s="399"/>
      <c r="FQN844" s="399"/>
      <c r="FQO844" s="399"/>
      <c r="FQP844" s="399"/>
      <c r="FQQ844" s="399"/>
      <c r="FQR844" s="399"/>
      <c r="FQS844" s="399"/>
      <c r="FQT844" s="399"/>
      <c r="FQU844" s="399"/>
      <c r="FQV844" s="399"/>
      <c r="FQW844" s="399"/>
      <c r="FQX844" s="399"/>
      <c r="FQY844" s="399"/>
      <c r="FQZ844" s="399"/>
      <c r="FRA844" s="399"/>
      <c r="FRB844" s="399"/>
      <c r="FRC844" s="399"/>
      <c r="FRD844" s="399"/>
      <c r="FRE844" s="399"/>
      <c r="FRF844" s="399"/>
      <c r="FRG844" s="399"/>
      <c r="FRH844" s="399"/>
      <c r="FRI844" s="399"/>
      <c r="FRJ844" s="399"/>
      <c r="FRK844" s="399"/>
      <c r="FRL844" s="399"/>
      <c r="FRM844" s="399"/>
      <c r="FRN844" s="399"/>
      <c r="FRO844" s="399"/>
      <c r="FRP844" s="399"/>
      <c r="FRQ844" s="399"/>
      <c r="FRR844" s="399"/>
      <c r="FRS844" s="399"/>
      <c r="FRT844" s="399"/>
      <c r="FRU844" s="399"/>
      <c r="FRV844" s="399"/>
      <c r="FRW844" s="399"/>
      <c r="FRX844" s="399"/>
      <c r="FRY844" s="399"/>
      <c r="FRZ844" s="399"/>
      <c r="FSA844" s="399"/>
      <c r="FSB844" s="399"/>
      <c r="FSC844" s="399"/>
      <c r="FSD844" s="399"/>
      <c r="FSE844" s="399"/>
      <c r="FSF844" s="399"/>
      <c r="FSG844" s="399"/>
      <c r="FSH844" s="399"/>
      <c r="FSI844" s="399"/>
      <c r="FSJ844" s="399"/>
      <c r="FSK844" s="399"/>
      <c r="FSL844" s="399"/>
      <c r="FSM844" s="399"/>
      <c r="FSN844" s="399"/>
      <c r="FSO844" s="399"/>
      <c r="FSP844" s="399"/>
      <c r="FSQ844" s="399"/>
      <c r="FSR844" s="399"/>
      <c r="FSS844" s="399"/>
      <c r="FST844" s="399"/>
      <c r="FSU844" s="399"/>
      <c r="FSV844" s="399"/>
      <c r="FSW844" s="399"/>
      <c r="FSX844" s="399"/>
      <c r="FSY844" s="399"/>
      <c r="FSZ844" s="399"/>
      <c r="FTA844" s="399"/>
      <c r="FTB844" s="399"/>
      <c r="FTC844" s="399"/>
      <c r="FTD844" s="399"/>
      <c r="FTE844" s="399"/>
      <c r="FTF844" s="399"/>
      <c r="FTG844" s="399"/>
      <c r="FTH844" s="399"/>
      <c r="FTI844" s="399"/>
      <c r="FTJ844" s="399"/>
      <c r="FTK844" s="399"/>
      <c r="FTL844" s="399"/>
      <c r="FTM844" s="399"/>
      <c r="FTN844" s="399"/>
      <c r="FTO844" s="399"/>
      <c r="FTP844" s="399"/>
      <c r="FTQ844" s="399"/>
      <c r="FTR844" s="399"/>
      <c r="FTS844" s="399"/>
      <c r="FTT844" s="399"/>
      <c r="FTU844" s="399"/>
      <c r="FTV844" s="399"/>
      <c r="FTW844" s="399"/>
      <c r="FTX844" s="399"/>
      <c r="FTY844" s="399"/>
      <c r="FTZ844" s="399"/>
      <c r="FUA844" s="399"/>
      <c r="FUB844" s="399"/>
      <c r="FUC844" s="399"/>
      <c r="FUD844" s="399"/>
      <c r="FUE844" s="399"/>
      <c r="FUF844" s="399"/>
      <c r="FUG844" s="399"/>
      <c r="FUH844" s="399"/>
      <c r="FUI844" s="399"/>
      <c r="FUJ844" s="399"/>
      <c r="FUK844" s="399"/>
      <c r="FUL844" s="399"/>
      <c r="FUM844" s="399"/>
      <c r="FUN844" s="399"/>
      <c r="FUO844" s="399"/>
      <c r="FUP844" s="399"/>
      <c r="FUQ844" s="399"/>
      <c r="FUR844" s="399"/>
      <c r="FUS844" s="399"/>
      <c r="FUT844" s="399"/>
      <c r="FUU844" s="399"/>
      <c r="FUV844" s="399"/>
      <c r="FUW844" s="399"/>
      <c r="FUX844" s="399"/>
      <c r="FUY844" s="399"/>
      <c r="FUZ844" s="399"/>
      <c r="FVA844" s="399"/>
      <c r="FVB844" s="399"/>
      <c r="FVC844" s="399"/>
      <c r="FVD844" s="399"/>
      <c r="FVE844" s="399"/>
      <c r="FVF844" s="399"/>
      <c r="FVG844" s="399"/>
      <c r="FVH844" s="399"/>
      <c r="FVI844" s="399"/>
      <c r="FVJ844" s="399"/>
      <c r="FVK844" s="399"/>
      <c r="FVL844" s="399"/>
      <c r="FVM844" s="399"/>
      <c r="FVN844" s="399"/>
      <c r="FVO844" s="399"/>
      <c r="FVP844" s="399"/>
      <c r="FVQ844" s="399"/>
      <c r="FVR844" s="399"/>
      <c r="FVS844" s="399"/>
      <c r="FVT844" s="399"/>
      <c r="FVU844" s="399"/>
      <c r="FVV844" s="399"/>
      <c r="FVW844" s="399"/>
      <c r="FVX844" s="399"/>
      <c r="FVY844" s="399"/>
      <c r="FVZ844" s="399"/>
      <c r="FWA844" s="399"/>
      <c r="FWB844" s="399"/>
      <c r="FWC844" s="399"/>
      <c r="FWD844" s="399"/>
      <c r="FWE844" s="399"/>
      <c r="FWF844" s="399"/>
      <c r="FWG844" s="399"/>
      <c r="FWH844" s="399"/>
      <c r="FWI844" s="399"/>
      <c r="FWJ844" s="399"/>
      <c r="FWK844" s="399"/>
      <c r="FWL844" s="399"/>
      <c r="FWM844" s="399"/>
      <c r="FWN844" s="399"/>
      <c r="FWO844" s="399"/>
      <c r="FWP844" s="399"/>
      <c r="FWQ844" s="399"/>
      <c r="FWR844" s="399"/>
      <c r="FWS844" s="399"/>
      <c r="FWT844" s="399"/>
      <c r="FWU844" s="399"/>
      <c r="FWV844" s="399"/>
      <c r="FWW844" s="399"/>
      <c r="FWX844" s="399"/>
      <c r="FWY844" s="399"/>
      <c r="FWZ844" s="399"/>
      <c r="FXA844" s="399"/>
      <c r="FXB844" s="399"/>
      <c r="FXC844" s="399"/>
      <c r="FXD844" s="399"/>
      <c r="FXE844" s="399"/>
      <c r="FXF844" s="399"/>
      <c r="FXG844" s="399"/>
      <c r="FXH844" s="399"/>
      <c r="FXI844" s="399"/>
      <c r="FXJ844" s="399"/>
      <c r="FXK844" s="399"/>
      <c r="FXL844" s="399"/>
      <c r="FXM844" s="399"/>
      <c r="FXN844" s="399"/>
      <c r="FXO844" s="399"/>
      <c r="FXP844" s="399"/>
      <c r="FXQ844" s="399"/>
      <c r="FXR844" s="399"/>
      <c r="FXS844" s="399"/>
      <c r="FXT844" s="399"/>
      <c r="FXU844" s="399"/>
      <c r="FXV844" s="399"/>
      <c r="FXW844" s="399"/>
      <c r="FXX844" s="399"/>
      <c r="FXY844" s="399"/>
      <c r="FXZ844" s="399"/>
      <c r="FYA844" s="399"/>
      <c r="FYB844" s="399"/>
      <c r="FYC844" s="399"/>
      <c r="FYD844" s="399"/>
      <c r="FYE844" s="399"/>
      <c r="FYF844" s="399"/>
      <c r="FYG844" s="399"/>
      <c r="FYH844" s="399"/>
      <c r="FYI844" s="399"/>
      <c r="FYJ844" s="399"/>
      <c r="FYK844" s="399"/>
      <c r="FYL844" s="399"/>
      <c r="FYM844" s="399"/>
      <c r="FYN844" s="399"/>
      <c r="FYO844" s="399"/>
      <c r="FYP844" s="399"/>
      <c r="FYQ844" s="399"/>
      <c r="FYR844" s="399"/>
      <c r="FYS844" s="399"/>
      <c r="FYT844" s="399"/>
      <c r="FYU844" s="399"/>
      <c r="FYV844" s="399"/>
      <c r="FYW844" s="399"/>
      <c r="FYX844" s="399"/>
      <c r="FYY844" s="399"/>
      <c r="FYZ844" s="399"/>
      <c r="FZA844" s="399"/>
      <c r="FZB844" s="399"/>
      <c r="FZC844" s="399"/>
      <c r="FZD844" s="399"/>
      <c r="FZE844" s="399"/>
      <c r="FZF844" s="399"/>
      <c r="FZG844" s="399"/>
      <c r="FZH844" s="399"/>
      <c r="FZI844" s="399"/>
      <c r="FZJ844" s="399"/>
      <c r="FZK844" s="399"/>
      <c r="FZL844" s="399"/>
      <c r="FZM844" s="399"/>
      <c r="FZN844" s="399"/>
      <c r="FZO844" s="399"/>
      <c r="FZP844" s="399"/>
      <c r="FZQ844" s="399"/>
      <c r="FZR844" s="399"/>
      <c r="FZS844" s="399"/>
      <c r="FZT844" s="399"/>
      <c r="FZU844" s="399"/>
      <c r="FZV844" s="399"/>
      <c r="FZW844" s="399"/>
      <c r="FZX844" s="399"/>
      <c r="FZY844" s="399"/>
      <c r="FZZ844" s="399"/>
      <c r="GAA844" s="399"/>
      <c r="GAB844" s="399"/>
      <c r="GAC844" s="399"/>
      <c r="GAD844" s="399"/>
      <c r="GAE844" s="399"/>
      <c r="GAF844" s="399"/>
      <c r="GAG844" s="399"/>
      <c r="GAH844" s="399"/>
      <c r="GAI844" s="399"/>
      <c r="GAJ844" s="399"/>
      <c r="GAK844" s="399"/>
      <c r="GAL844" s="399"/>
      <c r="GAM844" s="399"/>
      <c r="GAN844" s="399"/>
      <c r="GAO844" s="399"/>
      <c r="GAP844" s="399"/>
      <c r="GAQ844" s="399"/>
      <c r="GAR844" s="399"/>
      <c r="GAS844" s="399"/>
      <c r="GAT844" s="399"/>
      <c r="GAU844" s="399"/>
      <c r="GAV844" s="399"/>
      <c r="GAW844" s="399"/>
      <c r="GAX844" s="399"/>
      <c r="GAY844" s="399"/>
      <c r="GAZ844" s="399"/>
      <c r="GBA844" s="399"/>
      <c r="GBB844" s="399"/>
      <c r="GBC844" s="399"/>
      <c r="GBD844" s="399"/>
      <c r="GBE844" s="399"/>
      <c r="GBF844" s="399"/>
      <c r="GBG844" s="399"/>
      <c r="GBH844" s="399"/>
      <c r="GBI844" s="399"/>
      <c r="GBJ844" s="399"/>
      <c r="GBK844" s="399"/>
      <c r="GBL844" s="399"/>
      <c r="GBM844" s="399"/>
      <c r="GBN844" s="399"/>
      <c r="GBO844" s="399"/>
      <c r="GBP844" s="399"/>
      <c r="GBQ844" s="399"/>
      <c r="GBR844" s="399"/>
      <c r="GBS844" s="399"/>
      <c r="GBT844" s="399"/>
      <c r="GBU844" s="399"/>
      <c r="GBV844" s="399"/>
      <c r="GBW844" s="399"/>
      <c r="GBX844" s="399"/>
      <c r="GBY844" s="399"/>
      <c r="GBZ844" s="399"/>
      <c r="GCA844" s="399"/>
      <c r="GCB844" s="399"/>
      <c r="GCC844" s="399"/>
      <c r="GCD844" s="399"/>
      <c r="GCE844" s="399"/>
      <c r="GCF844" s="399"/>
      <c r="GCG844" s="399"/>
      <c r="GCH844" s="399"/>
      <c r="GCI844" s="399"/>
      <c r="GCJ844" s="399"/>
      <c r="GCK844" s="399"/>
      <c r="GCL844" s="399"/>
      <c r="GCM844" s="399"/>
      <c r="GCN844" s="399"/>
      <c r="GCO844" s="399"/>
      <c r="GCP844" s="399"/>
      <c r="GCQ844" s="399"/>
      <c r="GCR844" s="399"/>
      <c r="GCS844" s="399"/>
      <c r="GCT844" s="399"/>
      <c r="GCU844" s="399"/>
      <c r="GCV844" s="399"/>
      <c r="GCW844" s="399"/>
      <c r="GCX844" s="399"/>
      <c r="GCY844" s="399"/>
      <c r="GCZ844" s="399"/>
      <c r="GDA844" s="399"/>
      <c r="GDB844" s="399"/>
      <c r="GDC844" s="399"/>
      <c r="GDD844" s="399"/>
      <c r="GDE844" s="399"/>
      <c r="GDF844" s="399"/>
      <c r="GDG844" s="399"/>
      <c r="GDH844" s="399"/>
      <c r="GDI844" s="399"/>
      <c r="GDJ844" s="399"/>
      <c r="GDK844" s="399"/>
      <c r="GDL844" s="399"/>
      <c r="GDM844" s="399"/>
      <c r="GDN844" s="399"/>
      <c r="GDO844" s="399"/>
      <c r="GDP844" s="399"/>
      <c r="GDQ844" s="399"/>
      <c r="GDR844" s="399"/>
      <c r="GDS844" s="399"/>
      <c r="GDT844" s="399"/>
      <c r="GDU844" s="399"/>
      <c r="GDV844" s="399"/>
      <c r="GDW844" s="399"/>
      <c r="GDX844" s="399"/>
      <c r="GDY844" s="399"/>
      <c r="GDZ844" s="399"/>
      <c r="GEA844" s="399"/>
      <c r="GEB844" s="399"/>
      <c r="GEC844" s="399"/>
      <c r="GED844" s="399"/>
      <c r="GEE844" s="399"/>
      <c r="GEF844" s="399"/>
      <c r="GEG844" s="399"/>
      <c r="GEH844" s="399"/>
      <c r="GEI844" s="399"/>
      <c r="GEJ844" s="399"/>
      <c r="GEK844" s="399"/>
      <c r="GEL844" s="399"/>
      <c r="GEM844" s="399"/>
      <c r="GEN844" s="399"/>
      <c r="GEO844" s="399"/>
      <c r="GEP844" s="399"/>
      <c r="GEQ844" s="399"/>
      <c r="GER844" s="399"/>
      <c r="GES844" s="399"/>
      <c r="GET844" s="399"/>
      <c r="GEU844" s="399"/>
      <c r="GEV844" s="399"/>
      <c r="GEW844" s="399"/>
      <c r="GEX844" s="399"/>
      <c r="GEY844" s="399"/>
      <c r="GEZ844" s="399"/>
      <c r="GFA844" s="399"/>
      <c r="GFB844" s="399"/>
      <c r="GFC844" s="399"/>
      <c r="GFD844" s="399"/>
      <c r="GFE844" s="399"/>
      <c r="GFF844" s="399"/>
      <c r="GFG844" s="399"/>
      <c r="GFH844" s="399"/>
      <c r="GFI844" s="399"/>
      <c r="GFJ844" s="399"/>
      <c r="GFK844" s="399"/>
      <c r="GFL844" s="399"/>
      <c r="GFM844" s="399"/>
      <c r="GFN844" s="399"/>
      <c r="GFO844" s="399"/>
      <c r="GFP844" s="399"/>
      <c r="GFQ844" s="399"/>
      <c r="GFR844" s="399"/>
      <c r="GFS844" s="399"/>
      <c r="GFT844" s="399"/>
      <c r="GFU844" s="399"/>
      <c r="GFV844" s="399"/>
      <c r="GFW844" s="399"/>
      <c r="GFX844" s="399"/>
      <c r="GFY844" s="399"/>
      <c r="GFZ844" s="399"/>
      <c r="GGA844" s="399"/>
      <c r="GGB844" s="399"/>
      <c r="GGC844" s="399"/>
      <c r="GGD844" s="399"/>
      <c r="GGE844" s="399"/>
      <c r="GGF844" s="399"/>
      <c r="GGG844" s="399"/>
      <c r="GGH844" s="399"/>
      <c r="GGI844" s="399"/>
      <c r="GGJ844" s="399"/>
      <c r="GGK844" s="399"/>
      <c r="GGL844" s="399"/>
      <c r="GGM844" s="399"/>
      <c r="GGN844" s="399"/>
      <c r="GGO844" s="399"/>
      <c r="GGP844" s="399"/>
      <c r="GGQ844" s="399"/>
      <c r="GGR844" s="399"/>
      <c r="GGS844" s="399"/>
      <c r="GGT844" s="399"/>
      <c r="GGU844" s="399"/>
      <c r="GGV844" s="399"/>
      <c r="GGW844" s="399"/>
      <c r="GGX844" s="399"/>
      <c r="GGY844" s="399"/>
      <c r="GGZ844" s="399"/>
      <c r="GHA844" s="399"/>
      <c r="GHB844" s="399"/>
      <c r="GHC844" s="399"/>
      <c r="GHD844" s="399"/>
      <c r="GHE844" s="399"/>
      <c r="GHF844" s="399"/>
      <c r="GHG844" s="399"/>
      <c r="GHH844" s="399"/>
      <c r="GHI844" s="399"/>
      <c r="GHJ844" s="399"/>
      <c r="GHK844" s="399"/>
      <c r="GHL844" s="399"/>
      <c r="GHM844" s="399"/>
      <c r="GHN844" s="399"/>
      <c r="GHO844" s="399"/>
      <c r="GHP844" s="399"/>
      <c r="GHQ844" s="399"/>
      <c r="GHR844" s="399"/>
      <c r="GHS844" s="399"/>
      <c r="GHT844" s="399"/>
      <c r="GHU844" s="399"/>
      <c r="GHV844" s="399"/>
      <c r="GHW844" s="399"/>
      <c r="GHX844" s="399"/>
      <c r="GHY844" s="399"/>
      <c r="GHZ844" s="399"/>
      <c r="GIA844" s="399"/>
      <c r="GIB844" s="399"/>
      <c r="GIC844" s="399"/>
      <c r="GID844" s="399"/>
      <c r="GIE844" s="399"/>
      <c r="GIF844" s="399"/>
      <c r="GIG844" s="399"/>
      <c r="GIH844" s="399"/>
      <c r="GII844" s="399"/>
      <c r="GIJ844" s="399"/>
      <c r="GIK844" s="399"/>
      <c r="GIL844" s="399"/>
      <c r="GIM844" s="399"/>
      <c r="GIN844" s="399"/>
      <c r="GIO844" s="399"/>
      <c r="GIP844" s="399"/>
      <c r="GIQ844" s="399"/>
      <c r="GIR844" s="399"/>
      <c r="GIS844" s="399"/>
      <c r="GIT844" s="399"/>
      <c r="GIU844" s="399"/>
      <c r="GIV844" s="399"/>
      <c r="GIW844" s="399"/>
      <c r="GIX844" s="399"/>
      <c r="GIY844" s="399"/>
      <c r="GIZ844" s="399"/>
      <c r="GJA844" s="399"/>
      <c r="GJB844" s="399"/>
      <c r="GJC844" s="399"/>
      <c r="GJD844" s="399"/>
      <c r="GJE844" s="399"/>
      <c r="GJF844" s="399"/>
      <c r="GJG844" s="399"/>
      <c r="GJH844" s="399"/>
      <c r="GJI844" s="399"/>
      <c r="GJJ844" s="399"/>
      <c r="GJK844" s="399"/>
      <c r="GJL844" s="399"/>
      <c r="GJM844" s="399"/>
      <c r="GJN844" s="399"/>
      <c r="GJO844" s="399"/>
      <c r="GJP844" s="399"/>
      <c r="GJQ844" s="399"/>
      <c r="GJR844" s="399"/>
      <c r="GJS844" s="399"/>
      <c r="GJT844" s="399"/>
      <c r="GJU844" s="399"/>
      <c r="GJV844" s="399"/>
      <c r="GJW844" s="399"/>
      <c r="GJX844" s="399"/>
      <c r="GJY844" s="399"/>
      <c r="GJZ844" s="399"/>
      <c r="GKA844" s="399"/>
      <c r="GKB844" s="399"/>
      <c r="GKC844" s="399"/>
      <c r="GKD844" s="399"/>
      <c r="GKE844" s="399"/>
      <c r="GKF844" s="399"/>
      <c r="GKG844" s="399"/>
      <c r="GKH844" s="399"/>
      <c r="GKI844" s="399"/>
      <c r="GKJ844" s="399"/>
      <c r="GKK844" s="399"/>
      <c r="GKL844" s="399"/>
      <c r="GKM844" s="399"/>
      <c r="GKN844" s="399"/>
      <c r="GKO844" s="399"/>
      <c r="GKP844" s="399"/>
      <c r="GKQ844" s="399"/>
      <c r="GKR844" s="399"/>
      <c r="GKS844" s="399"/>
      <c r="GKT844" s="399"/>
      <c r="GKU844" s="399"/>
      <c r="GKV844" s="399"/>
      <c r="GKW844" s="399"/>
      <c r="GKX844" s="399"/>
      <c r="GKY844" s="399"/>
      <c r="GKZ844" s="399"/>
      <c r="GLA844" s="399"/>
      <c r="GLB844" s="399"/>
      <c r="GLC844" s="399"/>
      <c r="GLD844" s="399"/>
      <c r="GLE844" s="399"/>
      <c r="GLF844" s="399"/>
      <c r="GLG844" s="399"/>
      <c r="GLH844" s="399"/>
      <c r="GLI844" s="399"/>
      <c r="GLJ844" s="399"/>
      <c r="GLK844" s="399"/>
      <c r="GLL844" s="399"/>
      <c r="GLM844" s="399"/>
      <c r="GLN844" s="399"/>
      <c r="GLO844" s="399"/>
      <c r="GLP844" s="399"/>
      <c r="GLQ844" s="399"/>
      <c r="GLR844" s="399"/>
      <c r="GLS844" s="399"/>
      <c r="GLT844" s="399"/>
      <c r="GLU844" s="399"/>
      <c r="GLV844" s="399"/>
      <c r="GLW844" s="399"/>
      <c r="GLX844" s="399"/>
      <c r="GLY844" s="399"/>
      <c r="GLZ844" s="399"/>
      <c r="GMA844" s="399"/>
      <c r="GMB844" s="399"/>
      <c r="GMC844" s="399"/>
      <c r="GMD844" s="399"/>
      <c r="GME844" s="399"/>
      <c r="GMF844" s="399"/>
      <c r="GMG844" s="399"/>
      <c r="GMH844" s="399"/>
      <c r="GMI844" s="399"/>
      <c r="GMJ844" s="399"/>
      <c r="GMK844" s="399"/>
      <c r="GML844" s="399"/>
      <c r="GMM844" s="399"/>
      <c r="GMN844" s="399"/>
      <c r="GMO844" s="399"/>
      <c r="GMP844" s="399"/>
      <c r="GMQ844" s="399"/>
      <c r="GMR844" s="399"/>
      <c r="GMS844" s="399"/>
      <c r="GMT844" s="399"/>
      <c r="GMU844" s="399"/>
      <c r="GMV844" s="399"/>
      <c r="GMW844" s="399"/>
      <c r="GMX844" s="399"/>
      <c r="GMY844" s="399"/>
      <c r="GMZ844" s="399"/>
      <c r="GNA844" s="399"/>
      <c r="GNB844" s="399"/>
      <c r="GNC844" s="399"/>
      <c r="GND844" s="399"/>
      <c r="GNE844" s="399"/>
      <c r="GNF844" s="399"/>
      <c r="GNG844" s="399"/>
      <c r="GNH844" s="399"/>
      <c r="GNI844" s="399"/>
      <c r="GNJ844" s="399"/>
      <c r="GNK844" s="399"/>
      <c r="GNL844" s="399"/>
      <c r="GNM844" s="399"/>
      <c r="GNN844" s="399"/>
      <c r="GNO844" s="399"/>
      <c r="GNP844" s="399"/>
      <c r="GNQ844" s="399"/>
      <c r="GNR844" s="399"/>
      <c r="GNS844" s="399"/>
      <c r="GNT844" s="399"/>
      <c r="GNU844" s="399"/>
      <c r="GNV844" s="399"/>
      <c r="GNW844" s="399"/>
      <c r="GNX844" s="399"/>
      <c r="GNY844" s="399"/>
      <c r="GNZ844" s="399"/>
      <c r="GOA844" s="399"/>
      <c r="GOB844" s="399"/>
      <c r="GOC844" s="399"/>
      <c r="GOD844" s="399"/>
      <c r="GOE844" s="399"/>
      <c r="GOF844" s="399"/>
      <c r="GOG844" s="399"/>
      <c r="GOH844" s="399"/>
      <c r="GOI844" s="399"/>
      <c r="GOJ844" s="399"/>
      <c r="GOK844" s="399"/>
      <c r="GOL844" s="399"/>
      <c r="GOM844" s="399"/>
      <c r="GON844" s="399"/>
      <c r="GOO844" s="399"/>
      <c r="GOP844" s="399"/>
      <c r="GOQ844" s="399"/>
      <c r="GOR844" s="399"/>
      <c r="GOS844" s="399"/>
      <c r="GOT844" s="399"/>
      <c r="GOU844" s="399"/>
      <c r="GOV844" s="399"/>
      <c r="GOW844" s="399"/>
      <c r="GOX844" s="399"/>
      <c r="GOY844" s="399"/>
      <c r="GOZ844" s="399"/>
      <c r="GPA844" s="399"/>
      <c r="GPB844" s="399"/>
      <c r="GPC844" s="399"/>
      <c r="GPD844" s="399"/>
      <c r="GPE844" s="399"/>
      <c r="GPF844" s="399"/>
      <c r="GPG844" s="399"/>
      <c r="GPH844" s="399"/>
      <c r="GPI844" s="399"/>
      <c r="GPJ844" s="399"/>
      <c r="GPK844" s="399"/>
      <c r="GPL844" s="399"/>
      <c r="GPM844" s="399"/>
      <c r="GPN844" s="399"/>
      <c r="GPO844" s="399"/>
      <c r="GPP844" s="399"/>
      <c r="GPQ844" s="399"/>
      <c r="GPR844" s="399"/>
      <c r="GPS844" s="399"/>
      <c r="GPT844" s="399"/>
      <c r="GPU844" s="399"/>
      <c r="GPV844" s="399"/>
      <c r="GPW844" s="399"/>
      <c r="GPX844" s="399"/>
      <c r="GPY844" s="399"/>
      <c r="GPZ844" s="399"/>
      <c r="GQA844" s="399"/>
      <c r="GQB844" s="399"/>
      <c r="GQC844" s="399"/>
      <c r="GQD844" s="399"/>
      <c r="GQE844" s="399"/>
      <c r="GQF844" s="399"/>
      <c r="GQG844" s="399"/>
      <c r="GQH844" s="399"/>
      <c r="GQI844" s="399"/>
      <c r="GQJ844" s="399"/>
      <c r="GQK844" s="399"/>
      <c r="GQL844" s="399"/>
      <c r="GQM844" s="399"/>
      <c r="GQN844" s="399"/>
      <c r="GQO844" s="399"/>
      <c r="GQP844" s="399"/>
      <c r="GQQ844" s="399"/>
      <c r="GQR844" s="399"/>
      <c r="GQS844" s="399"/>
      <c r="GQT844" s="399"/>
      <c r="GQU844" s="399"/>
      <c r="GQV844" s="399"/>
      <c r="GQW844" s="399"/>
      <c r="GQX844" s="399"/>
      <c r="GQY844" s="399"/>
      <c r="GQZ844" s="399"/>
      <c r="GRA844" s="399"/>
      <c r="GRB844" s="399"/>
      <c r="GRC844" s="399"/>
      <c r="GRD844" s="399"/>
      <c r="GRE844" s="399"/>
      <c r="GRF844" s="399"/>
      <c r="GRG844" s="399"/>
      <c r="GRH844" s="399"/>
      <c r="GRI844" s="399"/>
      <c r="GRJ844" s="399"/>
      <c r="GRK844" s="399"/>
      <c r="GRL844" s="399"/>
      <c r="GRM844" s="399"/>
      <c r="GRN844" s="399"/>
      <c r="GRO844" s="399"/>
      <c r="GRP844" s="399"/>
      <c r="GRQ844" s="399"/>
      <c r="GRR844" s="399"/>
      <c r="GRS844" s="399"/>
      <c r="GRT844" s="399"/>
      <c r="GRU844" s="399"/>
      <c r="GRV844" s="399"/>
      <c r="GRW844" s="399"/>
      <c r="GRX844" s="399"/>
      <c r="GRY844" s="399"/>
      <c r="GRZ844" s="399"/>
      <c r="GSA844" s="399"/>
      <c r="GSB844" s="399"/>
      <c r="GSC844" s="399"/>
      <c r="GSD844" s="399"/>
      <c r="GSE844" s="399"/>
      <c r="GSF844" s="399"/>
      <c r="GSG844" s="399"/>
      <c r="GSH844" s="399"/>
      <c r="GSI844" s="399"/>
      <c r="GSJ844" s="399"/>
      <c r="GSK844" s="399"/>
      <c r="GSL844" s="399"/>
      <c r="GSM844" s="399"/>
      <c r="GSN844" s="399"/>
      <c r="GSO844" s="399"/>
      <c r="GSP844" s="399"/>
      <c r="GSQ844" s="399"/>
      <c r="GSR844" s="399"/>
      <c r="GSS844" s="399"/>
      <c r="GST844" s="399"/>
      <c r="GSU844" s="399"/>
      <c r="GSV844" s="399"/>
      <c r="GSW844" s="399"/>
      <c r="GSX844" s="399"/>
      <c r="GSY844" s="399"/>
      <c r="GSZ844" s="399"/>
      <c r="GTA844" s="399"/>
      <c r="GTB844" s="399"/>
      <c r="GTC844" s="399"/>
      <c r="GTD844" s="399"/>
      <c r="GTE844" s="399"/>
      <c r="GTF844" s="399"/>
      <c r="GTG844" s="399"/>
      <c r="GTH844" s="399"/>
      <c r="GTI844" s="399"/>
      <c r="GTJ844" s="399"/>
      <c r="GTK844" s="399"/>
      <c r="GTL844" s="399"/>
      <c r="GTM844" s="399"/>
      <c r="GTN844" s="399"/>
      <c r="GTO844" s="399"/>
      <c r="GTP844" s="399"/>
      <c r="GTQ844" s="399"/>
      <c r="GTR844" s="399"/>
      <c r="GTS844" s="399"/>
      <c r="GTT844" s="399"/>
      <c r="GTU844" s="399"/>
      <c r="GTV844" s="399"/>
      <c r="GTW844" s="399"/>
      <c r="GTX844" s="399"/>
      <c r="GTY844" s="399"/>
      <c r="GTZ844" s="399"/>
      <c r="GUA844" s="399"/>
      <c r="GUB844" s="399"/>
      <c r="GUC844" s="399"/>
      <c r="GUD844" s="399"/>
      <c r="GUE844" s="399"/>
      <c r="GUF844" s="399"/>
      <c r="GUG844" s="399"/>
      <c r="GUH844" s="399"/>
      <c r="GUI844" s="399"/>
      <c r="GUJ844" s="399"/>
      <c r="GUK844" s="399"/>
      <c r="GUL844" s="399"/>
      <c r="GUM844" s="399"/>
      <c r="GUN844" s="399"/>
      <c r="GUO844" s="399"/>
      <c r="GUP844" s="399"/>
      <c r="GUQ844" s="399"/>
      <c r="GUR844" s="399"/>
      <c r="GUS844" s="399"/>
      <c r="GUT844" s="399"/>
      <c r="GUU844" s="399"/>
      <c r="GUV844" s="399"/>
      <c r="GUW844" s="399"/>
      <c r="GUX844" s="399"/>
      <c r="GUY844" s="399"/>
      <c r="GUZ844" s="399"/>
      <c r="GVA844" s="399"/>
      <c r="GVB844" s="399"/>
      <c r="GVC844" s="399"/>
      <c r="GVD844" s="399"/>
      <c r="GVE844" s="399"/>
      <c r="GVF844" s="399"/>
      <c r="GVG844" s="399"/>
      <c r="GVH844" s="399"/>
      <c r="GVI844" s="399"/>
      <c r="GVJ844" s="399"/>
      <c r="GVK844" s="399"/>
      <c r="GVL844" s="399"/>
      <c r="GVM844" s="399"/>
      <c r="GVN844" s="399"/>
      <c r="GVO844" s="399"/>
      <c r="GVP844" s="399"/>
      <c r="GVQ844" s="399"/>
      <c r="GVR844" s="399"/>
      <c r="GVS844" s="399"/>
      <c r="GVT844" s="399"/>
      <c r="GVU844" s="399"/>
      <c r="GVV844" s="399"/>
      <c r="GVW844" s="399"/>
      <c r="GVX844" s="399"/>
      <c r="GVY844" s="399"/>
      <c r="GVZ844" s="399"/>
      <c r="GWA844" s="399"/>
      <c r="GWB844" s="399"/>
      <c r="GWC844" s="399"/>
      <c r="GWD844" s="399"/>
      <c r="GWE844" s="399"/>
      <c r="GWF844" s="399"/>
      <c r="GWG844" s="399"/>
      <c r="GWH844" s="399"/>
      <c r="GWI844" s="399"/>
      <c r="GWJ844" s="399"/>
      <c r="GWK844" s="399"/>
      <c r="GWL844" s="399"/>
      <c r="GWM844" s="399"/>
      <c r="GWN844" s="399"/>
      <c r="GWO844" s="399"/>
      <c r="GWP844" s="399"/>
      <c r="GWQ844" s="399"/>
      <c r="GWR844" s="399"/>
      <c r="GWS844" s="399"/>
      <c r="GWT844" s="399"/>
      <c r="GWU844" s="399"/>
      <c r="GWV844" s="399"/>
      <c r="GWW844" s="399"/>
      <c r="GWX844" s="399"/>
      <c r="GWY844" s="399"/>
      <c r="GWZ844" s="399"/>
      <c r="GXA844" s="399"/>
      <c r="GXB844" s="399"/>
      <c r="GXC844" s="399"/>
      <c r="GXD844" s="399"/>
      <c r="GXE844" s="399"/>
      <c r="GXF844" s="399"/>
      <c r="GXG844" s="399"/>
      <c r="GXH844" s="399"/>
      <c r="GXI844" s="399"/>
      <c r="GXJ844" s="399"/>
      <c r="GXK844" s="399"/>
      <c r="GXL844" s="399"/>
      <c r="GXM844" s="399"/>
      <c r="GXN844" s="399"/>
      <c r="GXO844" s="399"/>
      <c r="GXP844" s="399"/>
      <c r="GXQ844" s="399"/>
      <c r="GXR844" s="399"/>
      <c r="GXS844" s="399"/>
      <c r="GXT844" s="399"/>
      <c r="GXU844" s="399"/>
      <c r="GXV844" s="399"/>
      <c r="GXW844" s="399"/>
      <c r="GXX844" s="399"/>
      <c r="GXY844" s="399"/>
      <c r="GXZ844" s="399"/>
      <c r="GYA844" s="399"/>
      <c r="GYB844" s="399"/>
      <c r="GYC844" s="399"/>
      <c r="GYD844" s="399"/>
      <c r="GYE844" s="399"/>
      <c r="GYF844" s="399"/>
      <c r="GYG844" s="399"/>
      <c r="GYH844" s="399"/>
      <c r="GYI844" s="399"/>
      <c r="GYJ844" s="399"/>
      <c r="GYK844" s="399"/>
      <c r="GYL844" s="399"/>
      <c r="GYM844" s="399"/>
      <c r="GYN844" s="399"/>
      <c r="GYO844" s="399"/>
      <c r="GYP844" s="399"/>
      <c r="GYQ844" s="399"/>
      <c r="GYR844" s="399"/>
      <c r="GYS844" s="399"/>
      <c r="GYT844" s="399"/>
      <c r="GYU844" s="399"/>
      <c r="GYV844" s="399"/>
      <c r="GYW844" s="399"/>
      <c r="GYX844" s="399"/>
      <c r="GYY844" s="399"/>
      <c r="GYZ844" s="399"/>
      <c r="GZA844" s="399"/>
      <c r="GZB844" s="399"/>
      <c r="GZC844" s="399"/>
      <c r="GZD844" s="399"/>
      <c r="GZE844" s="399"/>
      <c r="GZF844" s="399"/>
      <c r="GZG844" s="399"/>
      <c r="GZH844" s="399"/>
      <c r="GZI844" s="399"/>
      <c r="GZJ844" s="399"/>
      <c r="GZK844" s="399"/>
      <c r="GZL844" s="399"/>
      <c r="GZM844" s="399"/>
      <c r="GZN844" s="399"/>
      <c r="GZO844" s="399"/>
      <c r="GZP844" s="399"/>
      <c r="GZQ844" s="399"/>
      <c r="GZR844" s="399"/>
      <c r="GZS844" s="399"/>
      <c r="GZT844" s="399"/>
      <c r="GZU844" s="399"/>
      <c r="GZV844" s="399"/>
      <c r="GZW844" s="399"/>
      <c r="GZX844" s="399"/>
      <c r="GZY844" s="399"/>
      <c r="GZZ844" s="399"/>
      <c r="HAA844" s="399"/>
      <c r="HAB844" s="399"/>
      <c r="HAC844" s="399"/>
      <c r="HAD844" s="399"/>
      <c r="HAE844" s="399"/>
      <c r="HAF844" s="399"/>
      <c r="HAG844" s="399"/>
      <c r="HAH844" s="399"/>
      <c r="HAI844" s="399"/>
      <c r="HAJ844" s="399"/>
      <c r="HAK844" s="399"/>
      <c r="HAL844" s="399"/>
      <c r="HAM844" s="399"/>
      <c r="HAN844" s="399"/>
      <c r="HAO844" s="399"/>
      <c r="HAP844" s="399"/>
      <c r="HAQ844" s="399"/>
      <c r="HAR844" s="399"/>
      <c r="HAS844" s="399"/>
      <c r="HAT844" s="399"/>
      <c r="HAU844" s="399"/>
      <c r="HAV844" s="399"/>
      <c r="HAW844" s="399"/>
      <c r="HAX844" s="399"/>
      <c r="HAY844" s="399"/>
      <c r="HAZ844" s="399"/>
      <c r="HBA844" s="399"/>
      <c r="HBB844" s="399"/>
      <c r="HBC844" s="399"/>
      <c r="HBD844" s="399"/>
      <c r="HBE844" s="399"/>
      <c r="HBF844" s="399"/>
      <c r="HBG844" s="399"/>
      <c r="HBH844" s="399"/>
      <c r="HBI844" s="399"/>
      <c r="HBJ844" s="399"/>
      <c r="HBK844" s="399"/>
      <c r="HBL844" s="399"/>
      <c r="HBM844" s="399"/>
      <c r="HBN844" s="399"/>
      <c r="HBO844" s="399"/>
      <c r="HBP844" s="399"/>
      <c r="HBQ844" s="399"/>
      <c r="HBR844" s="399"/>
      <c r="HBS844" s="399"/>
      <c r="HBT844" s="399"/>
      <c r="HBU844" s="399"/>
      <c r="HBV844" s="399"/>
      <c r="HBW844" s="399"/>
      <c r="HBX844" s="399"/>
      <c r="HBY844" s="399"/>
      <c r="HBZ844" s="399"/>
      <c r="HCA844" s="399"/>
      <c r="HCB844" s="399"/>
      <c r="HCC844" s="399"/>
      <c r="HCD844" s="399"/>
      <c r="HCE844" s="399"/>
      <c r="HCF844" s="399"/>
      <c r="HCG844" s="399"/>
      <c r="HCH844" s="399"/>
      <c r="HCI844" s="399"/>
      <c r="HCJ844" s="399"/>
      <c r="HCK844" s="399"/>
      <c r="HCL844" s="399"/>
      <c r="HCM844" s="399"/>
      <c r="HCN844" s="399"/>
      <c r="HCO844" s="399"/>
      <c r="HCP844" s="399"/>
      <c r="HCQ844" s="399"/>
      <c r="HCR844" s="399"/>
      <c r="HCS844" s="399"/>
      <c r="HCT844" s="399"/>
      <c r="HCU844" s="399"/>
      <c r="HCV844" s="399"/>
      <c r="HCW844" s="399"/>
      <c r="HCX844" s="399"/>
      <c r="HCY844" s="399"/>
      <c r="HCZ844" s="399"/>
      <c r="HDA844" s="399"/>
      <c r="HDB844" s="399"/>
      <c r="HDC844" s="399"/>
      <c r="HDD844" s="399"/>
      <c r="HDE844" s="399"/>
      <c r="HDF844" s="399"/>
      <c r="HDG844" s="399"/>
      <c r="HDH844" s="399"/>
      <c r="HDI844" s="399"/>
      <c r="HDJ844" s="399"/>
      <c r="HDK844" s="399"/>
      <c r="HDL844" s="399"/>
      <c r="HDM844" s="399"/>
      <c r="HDN844" s="399"/>
      <c r="HDO844" s="399"/>
      <c r="HDP844" s="399"/>
      <c r="HDQ844" s="399"/>
      <c r="HDR844" s="399"/>
      <c r="HDS844" s="399"/>
      <c r="HDT844" s="399"/>
      <c r="HDU844" s="399"/>
      <c r="HDV844" s="399"/>
      <c r="HDW844" s="399"/>
      <c r="HDX844" s="399"/>
      <c r="HDY844" s="399"/>
      <c r="HDZ844" s="399"/>
      <c r="HEA844" s="399"/>
      <c r="HEB844" s="399"/>
      <c r="HEC844" s="399"/>
      <c r="HED844" s="399"/>
      <c r="HEE844" s="399"/>
      <c r="HEF844" s="399"/>
      <c r="HEG844" s="399"/>
      <c r="HEH844" s="399"/>
      <c r="HEI844" s="399"/>
      <c r="HEJ844" s="399"/>
      <c r="HEK844" s="399"/>
      <c r="HEL844" s="399"/>
      <c r="HEM844" s="399"/>
      <c r="HEN844" s="399"/>
      <c r="HEO844" s="399"/>
      <c r="HEP844" s="399"/>
      <c r="HEQ844" s="399"/>
      <c r="HER844" s="399"/>
      <c r="HES844" s="399"/>
      <c r="HET844" s="399"/>
      <c r="HEU844" s="399"/>
      <c r="HEV844" s="399"/>
      <c r="HEW844" s="399"/>
      <c r="HEX844" s="399"/>
      <c r="HEY844" s="399"/>
      <c r="HEZ844" s="399"/>
      <c r="HFA844" s="399"/>
      <c r="HFB844" s="399"/>
      <c r="HFC844" s="399"/>
      <c r="HFD844" s="399"/>
      <c r="HFE844" s="399"/>
      <c r="HFF844" s="399"/>
      <c r="HFG844" s="399"/>
      <c r="HFH844" s="399"/>
      <c r="HFI844" s="399"/>
      <c r="HFJ844" s="399"/>
      <c r="HFK844" s="399"/>
      <c r="HFL844" s="399"/>
      <c r="HFM844" s="399"/>
      <c r="HFN844" s="399"/>
      <c r="HFO844" s="399"/>
      <c r="HFP844" s="399"/>
      <c r="HFQ844" s="399"/>
      <c r="HFR844" s="399"/>
      <c r="HFS844" s="399"/>
      <c r="HFT844" s="399"/>
      <c r="HFU844" s="399"/>
      <c r="HFV844" s="399"/>
      <c r="HFW844" s="399"/>
      <c r="HFX844" s="399"/>
      <c r="HFY844" s="399"/>
      <c r="HFZ844" s="399"/>
      <c r="HGA844" s="399"/>
      <c r="HGB844" s="399"/>
      <c r="HGC844" s="399"/>
      <c r="HGD844" s="399"/>
      <c r="HGE844" s="399"/>
      <c r="HGF844" s="399"/>
      <c r="HGG844" s="399"/>
      <c r="HGH844" s="399"/>
      <c r="HGI844" s="399"/>
      <c r="HGJ844" s="399"/>
      <c r="HGK844" s="399"/>
      <c r="HGL844" s="399"/>
      <c r="HGM844" s="399"/>
      <c r="HGN844" s="399"/>
      <c r="HGO844" s="399"/>
      <c r="HGP844" s="399"/>
      <c r="HGQ844" s="399"/>
      <c r="HGR844" s="399"/>
      <c r="HGS844" s="399"/>
      <c r="HGT844" s="399"/>
      <c r="HGU844" s="399"/>
      <c r="HGV844" s="399"/>
      <c r="HGW844" s="399"/>
      <c r="HGX844" s="399"/>
      <c r="HGY844" s="399"/>
      <c r="HGZ844" s="399"/>
      <c r="HHA844" s="399"/>
      <c r="HHB844" s="399"/>
      <c r="HHC844" s="399"/>
      <c r="HHD844" s="399"/>
      <c r="HHE844" s="399"/>
      <c r="HHF844" s="399"/>
      <c r="HHG844" s="399"/>
      <c r="HHH844" s="399"/>
      <c r="HHI844" s="399"/>
      <c r="HHJ844" s="399"/>
      <c r="HHK844" s="399"/>
      <c r="HHL844" s="399"/>
      <c r="HHM844" s="399"/>
      <c r="HHN844" s="399"/>
      <c r="HHO844" s="399"/>
      <c r="HHP844" s="399"/>
      <c r="HHQ844" s="399"/>
      <c r="HHR844" s="399"/>
      <c r="HHS844" s="399"/>
      <c r="HHT844" s="399"/>
      <c r="HHU844" s="399"/>
      <c r="HHV844" s="399"/>
      <c r="HHW844" s="399"/>
      <c r="HHX844" s="399"/>
      <c r="HHY844" s="399"/>
      <c r="HHZ844" s="399"/>
      <c r="HIA844" s="399"/>
      <c r="HIB844" s="399"/>
      <c r="HIC844" s="399"/>
      <c r="HID844" s="399"/>
      <c r="HIE844" s="399"/>
      <c r="HIF844" s="399"/>
      <c r="HIG844" s="399"/>
      <c r="HIH844" s="399"/>
      <c r="HII844" s="399"/>
      <c r="HIJ844" s="399"/>
      <c r="HIK844" s="399"/>
      <c r="HIL844" s="399"/>
      <c r="HIM844" s="399"/>
      <c r="HIN844" s="399"/>
      <c r="HIO844" s="399"/>
      <c r="HIP844" s="399"/>
      <c r="HIQ844" s="399"/>
      <c r="HIR844" s="399"/>
      <c r="HIS844" s="399"/>
      <c r="HIT844" s="399"/>
      <c r="HIU844" s="399"/>
      <c r="HIV844" s="399"/>
      <c r="HIW844" s="399"/>
      <c r="HIX844" s="399"/>
      <c r="HIY844" s="399"/>
      <c r="HIZ844" s="399"/>
      <c r="HJA844" s="399"/>
      <c r="HJB844" s="399"/>
      <c r="HJC844" s="399"/>
      <c r="HJD844" s="399"/>
      <c r="HJE844" s="399"/>
      <c r="HJF844" s="399"/>
      <c r="HJG844" s="399"/>
      <c r="HJH844" s="399"/>
      <c r="HJI844" s="399"/>
      <c r="HJJ844" s="399"/>
      <c r="HJK844" s="399"/>
      <c r="HJL844" s="399"/>
      <c r="HJM844" s="399"/>
      <c r="HJN844" s="399"/>
      <c r="HJO844" s="399"/>
      <c r="HJP844" s="399"/>
      <c r="HJQ844" s="399"/>
      <c r="HJR844" s="399"/>
      <c r="HJS844" s="399"/>
      <c r="HJT844" s="399"/>
      <c r="HJU844" s="399"/>
      <c r="HJV844" s="399"/>
      <c r="HJW844" s="399"/>
      <c r="HJX844" s="399"/>
      <c r="HJY844" s="399"/>
      <c r="HJZ844" s="399"/>
      <c r="HKA844" s="399"/>
      <c r="HKB844" s="399"/>
      <c r="HKC844" s="399"/>
      <c r="HKD844" s="399"/>
      <c r="HKE844" s="399"/>
      <c r="HKF844" s="399"/>
      <c r="HKG844" s="399"/>
      <c r="HKH844" s="399"/>
      <c r="HKI844" s="399"/>
      <c r="HKJ844" s="399"/>
      <c r="HKK844" s="399"/>
      <c r="HKL844" s="399"/>
      <c r="HKM844" s="399"/>
      <c r="HKN844" s="399"/>
      <c r="HKO844" s="399"/>
      <c r="HKP844" s="399"/>
      <c r="HKQ844" s="399"/>
      <c r="HKR844" s="399"/>
      <c r="HKS844" s="399"/>
      <c r="HKT844" s="399"/>
      <c r="HKU844" s="399"/>
      <c r="HKV844" s="399"/>
      <c r="HKW844" s="399"/>
      <c r="HKX844" s="399"/>
      <c r="HKY844" s="399"/>
      <c r="HKZ844" s="399"/>
      <c r="HLA844" s="399"/>
      <c r="HLB844" s="399"/>
      <c r="HLC844" s="399"/>
      <c r="HLD844" s="399"/>
      <c r="HLE844" s="399"/>
      <c r="HLF844" s="399"/>
      <c r="HLG844" s="399"/>
      <c r="HLH844" s="399"/>
      <c r="HLI844" s="399"/>
      <c r="HLJ844" s="399"/>
      <c r="HLK844" s="399"/>
      <c r="HLL844" s="399"/>
      <c r="HLM844" s="399"/>
      <c r="HLN844" s="399"/>
      <c r="HLO844" s="399"/>
      <c r="HLP844" s="399"/>
      <c r="HLQ844" s="399"/>
      <c r="HLR844" s="399"/>
      <c r="HLS844" s="399"/>
      <c r="HLT844" s="399"/>
      <c r="HLU844" s="399"/>
      <c r="HLV844" s="399"/>
      <c r="HLW844" s="399"/>
      <c r="HLX844" s="399"/>
      <c r="HLY844" s="399"/>
      <c r="HLZ844" s="399"/>
      <c r="HMA844" s="399"/>
      <c r="HMB844" s="399"/>
      <c r="HMC844" s="399"/>
      <c r="HMD844" s="399"/>
      <c r="HME844" s="399"/>
      <c r="HMF844" s="399"/>
      <c r="HMG844" s="399"/>
      <c r="HMH844" s="399"/>
      <c r="HMI844" s="399"/>
      <c r="HMJ844" s="399"/>
      <c r="HMK844" s="399"/>
      <c r="HML844" s="399"/>
      <c r="HMM844" s="399"/>
      <c r="HMN844" s="399"/>
      <c r="HMO844" s="399"/>
      <c r="HMP844" s="399"/>
      <c r="HMQ844" s="399"/>
      <c r="HMR844" s="399"/>
      <c r="HMS844" s="399"/>
      <c r="HMT844" s="399"/>
      <c r="HMU844" s="399"/>
      <c r="HMV844" s="399"/>
      <c r="HMW844" s="399"/>
      <c r="HMX844" s="399"/>
      <c r="HMY844" s="399"/>
      <c r="HMZ844" s="399"/>
      <c r="HNA844" s="399"/>
      <c r="HNB844" s="399"/>
      <c r="HNC844" s="399"/>
      <c r="HND844" s="399"/>
      <c r="HNE844" s="399"/>
      <c r="HNF844" s="399"/>
      <c r="HNG844" s="399"/>
      <c r="HNH844" s="399"/>
      <c r="HNI844" s="399"/>
      <c r="HNJ844" s="399"/>
      <c r="HNK844" s="399"/>
      <c r="HNL844" s="399"/>
      <c r="HNM844" s="399"/>
      <c r="HNN844" s="399"/>
      <c r="HNO844" s="399"/>
      <c r="HNP844" s="399"/>
      <c r="HNQ844" s="399"/>
      <c r="HNR844" s="399"/>
      <c r="HNS844" s="399"/>
      <c r="HNT844" s="399"/>
      <c r="HNU844" s="399"/>
      <c r="HNV844" s="399"/>
      <c r="HNW844" s="399"/>
      <c r="HNX844" s="399"/>
      <c r="HNY844" s="399"/>
      <c r="HNZ844" s="399"/>
      <c r="HOA844" s="399"/>
      <c r="HOB844" s="399"/>
      <c r="HOC844" s="399"/>
      <c r="HOD844" s="399"/>
      <c r="HOE844" s="399"/>
      <c r="HOF844" s="399"/>
      <c r="HOG844" s="399"/>
      <c r="HOH844" s="399"/>
      <c r="HOI844" s="399"/>
      <c r="HOJ844" s="399"/>
      <c r="HOK844" s="399"/>
      <c r="HOL844" s="399"/>
      <c r="HOM844" s="399"/>
      <c r="HON844" s="399"/>
      <c r="HOO844" s="399"/>
      <c r="HOP844" s="399"/>
      <c r="HOQ844" s="399"/>
      <c r="HOR844" s="399"/>
      <c r="HOS844" s="399"/>
      <c r="HOT844" s="399"/>
      <c r="HOU844" s="399"/>
      <c r="HOV844" s="399"/>
      <c r="HOW844" s="399"/>
      <c r="HOX844" s="399"/>
      <c r="HOY844" s="399"/>
      <c r="HOZ844" s="399"/>
      <c r="HPA844" s="399"/>
      <c r="HPB844" s="399"/>
      <c r="HPC844" s="399"/>
      <c r="HPD844" s="399"/>
      <c r="HPE844" s="399"/>
      <c r="HPF844" s="399"/>
      <c r="HPG844" s="399"/>
      <c r="HPH844" s="399"/>
      <c r="HPI844" s="399"/>
      <c r="HPJ844" s="399"/>
      <c r="HPK844" s="399"/>
      <c r="HPL844" s="399"/>
      <c r="HPM844" s="399"/>
      <c r="HPN844" s="399"/>
      <c r="HPO844" s="399"/>
      <c r="HPP844" s="399"/>
      <c r="HPQ844" s="399"/>
      <c r="HPR844" s="399"/>
      <c r="HPS844" s="399"/>
      <c r="HPT844" s="399"/>
      <c r="HPU844" s="399"/>
      <c r="HPV844" s="399"/>
      <c r="HPW844" s="399"/>
      <c r="HPX844" s="399"/>
      <c r="HPY844" s="399"/>
      <c r="HPZ844" s="399"/>
      <c r="HQA844" s="399"/>
      <c r="HQB844" s="399"/>
      <c r="HQC844" s="399"/>
      <c r="HQD844" s="399"/>
      <c r="HQE844" s="399"/>
      <c r="HQF844" s="399"/>
      <c r="HQG844" s="399"/>
      <c r="HQH844" s="399"/>
      <c r="HQI844" s="399"/>
      <c r="HQJ844" s="399"/>
      <c r="HQK844" s="399"/>
      <c r="HQL844" s="399"/>
      <c r="HQM844" s="399"/>
      <c r="HQN844" s="399"/>
      <c r="HQO844" s="399"/>
      <c r="HQP844" s="399"/>
      <c r="HQQ844" s="399"/>
      <c r="HQR844" s="399"/>
      <c r="HQS844" s="399"/>
      <c r="HQT844" s="399"/>
      <c r="HQU844" s="399"/>
      <c r="HQV844" s="399"/>
      <c r="HQW844" s="399"/>
      <c r="HQX844" s="399"/>
      <c r="HQY844" s="399"/>
      <c r="HQZ844" s="399"/>
      <c r="HRA844" s="399"/>
      <c r="HRB844" s="399"/>
      <c r="HRC844" s="399"/>
      <c r="HRD844" s="399"/>
      <c r="HRE844" s="399"/>
      <c r="HRF844" s="399"/>
      <c r="HRG844" s="399"/>
      <c r="HRH844" s="399"/>
      <c r="HRI844" s="399"/>
      <c r="HRJ844" s="399"/>
      <c r="HRK844" s="399"/>
      <c r="HRL844" s="399"/>
      <c r="HRM844" s="399"/>
      <c r="HRN844" s="399"/>
      <c r="HRO844" s="399"/>
      <c r="HRP844" s="399"/>
      <c r="HRQ844" s="399"/>
      <c r="HRR844" s="399"/>
      <c r="HRS844" s="399"/>
      <c r="HRT844" s="399"/>
      <c r="HRU844" s="399"/>
      <c r="HRV844" s="399"/>
      <c r="HRW844" s="399"/>
      <c r="HRX844" s="399"/>
      <c r="HRY844" s="399"/>
      <c r="HRZ844" s="399"/>
      <c r="HSA844" s="399"/>
      <c r="HSB844" s="399"/>
      <c r="HSC844" s="399"/>
      <c r="HSD844" s="399"/>
      <c r="HSE844" s="399"/>
      <c r="HSF844" s="399"/>
      <c r="HSG844" s="399"/>
      <c r="HSH844" s="399"/>
      <c r="HSI844" s="399"/>
      <c r="HSJ844" s="399"/>
      <c r="HSK844" s="399"/>
      <c r="HSL844" s="399"/>
      <c r="HSM844" s="399"/>
      <c r="HSN844" s="399"/>
      <c r="HSO844" s="399"/>
      <c r="HSP844" s="399"/>
      <c r="HSQ844" s="399"/>
      <c r="HSR844" s="399"/>
      <c r="HSS844" s="399"/>
      <c r="HST844" s="399"/>
      <c r="HSU844" s="399"/>
      <c r="HSV844" s="399"/>
      <c r="HSW844" s="399"/>
      <c r="HSX844" s="399"/>
      <c r="HSY844" s="399"/>
      <c r="HSZ844" s="399"/>
      <c r="HTA844" s="399"/>
      <c r="HTB844" s="399"/>
      <c r="HTC844" s="399"/>
      <c r="HTD844" s="399"/>
      <c r="HTE844" s="399"/>
      <c r="HTF844" s="399"/>
      <c r="HTG844" s="399"/>
      <c r="HTH844" s="399"/>
      <c r="HTI844" s="399"/>
      <c r="HTJ844" s="399"/>
      <c r="HTK844" s="399"/>
      <c r="HTL844" s="399"/>
      <c r="HTM844" s="399"/>
      <c r="HTN844" s="399"/>
      <c r="HTO844" s="399"/>
      <c r="HTP844" s="399"/>
      <c r="HTQ844" s="399"/>
      <c r="HTR844" s="399"/>
      <c r="HTS844" s="399"/>
      <c r="HTT844" s="399"/>
      <c r="HTU844" s="399"/>
      <c r="HTV844" s="399"/>
      <c r="HTW844" s="399"/>
      <c r="HTX844" s="399"/>
      <c r="HTY844" s="399"/>
      <c r="HTZ844" s="399"/>
      <c r="HUA844" s="399"/>
      <c r="HUB844" s="399"/>
      <c r="HUC844" s="399"/>
      <c r="HUD844" s="399"/>
      <c r="HUE844" s="399"/>
      <c r="HUF844" s="399"/>
      <c r="HUG844" s="399"/>
      <c r="HUH844" s="399"/>
      <c r="HUI844" s="399"/>
      <c r="HUJ844" s="399"/>
      <c r="HUK844" s="399"/>
      <c r="HUL844" s="399"/>
      <c r="HUM844" s="399"/>
      <c r="HUN844" s="399"/>
      <c r="HUO844" s="399"/>
      <c r="HUP844" s="399"/>
      <c r="HUQ844" s="399"/>
      <c r="HUR844" s="399"/>
      <c r="HUS844" s="399"/>
      <c r="HUT844" s="399"/>
      <c r="HUU844" s="399"/>
      <c r="HUV844" s="399"/>
      <c r="HUW844" s="399"/>
      <c r="HUX844" s="399"/>
      <c r="HUY844" s="399"/>
      <c r="HUZ844" s="399"/>
      <c r="HVA844" s="399"/>
      <c r="HVB844" s="399"/>
      <c r="HVC844" s="399"/>
      <c r="HVD844" s="399"/>
      <c r="HVE844" s="399"/>
      <c r="HVF844" s="399"/>
      <c r="HVG844" s="399"/>
      <c r="HVH844" s="399"/>
      <c r="HVI844" s="399"/>
      <c r="HVJ844" s="399"/>
      <c r="HVK844" s="399"/>
      <c r="HVL844" s="399"/>
      <c r="HVM844" s="399"/>
      <c r="HVN844" s="399"/>
      <c r="HVO844" s="399"/>
      <c r="HVP844" s="399"/>
      <c r="HVQ844" s="399"/>
      <c r="HVR844" s="399"/>
      <c r="HVS844" s="399"/>
      <c r="HVT844" s="399"/>
      <c r="HVU844" s="399"/>
      <c r="HVV844" s="399"/>
      <c r="HVW844" s="399"/>
      <c r="HVX844" s="399"/>
      <c r="HVY844" s="399"/>
      <c r="HVZ844" s="399"/>
      <c r="HWA844" s="399"/>
      <c r="HWB844" s="399"/>
      <c r="HWC844" s="399"/>
      <c r="HWD844" s="399"/>
      <c r="HWE844" s="399"/>
      <c r="HWF844" s="399"/>
      <c r="HWG844" s="399"/>
      <c r="HWH844" s="399"/>
      <c r="HWI844" s="399"/>
      <c r="HWJ844" s="399"/>
      <c r="HWK844" s="399"/>
      <c r="HWL844" s="399"/>
      <c r="HWM844" s="399"/>
      <c r="HWN844" s="399"/>
      <c r="HWO844" s="399"/>
      <c r="HWP844" s="399"/>
      <c r="HWQ844" s="399"/>
      <c r="HWR844" s="399"/>
      <c r="HWS844" s="399"/>
      <c r="HWT844" s="399"/>
      <c r="HWU844" s="399"/>
      <c r="HWV844" s="399"/>
      <c r="HWW844" s="399"/>
      <c r="HWX844" s="399"/>
      <c r="HWY844" s="399"/>
      <c r="HWZ844" s="399"/>
      <c r="HXA844" s="399"/>
      <c r="HXB844" s="399"/>
      <c r="HXC844" s="399"/>
      <c r="HXD844" s="399"/>
      <c r="HXE844" s="399"/>
      <c r="HXF844" s="399"/>
      <c r="HXG844" s="399"/>
      <c r="HXH844" s="399"/>
      <c r="HXI844" s="399"/>
      <c r="HXJ844" s="399"/>
      <c r="HXK844" s="399"/>
      <c r="HXL844" s="399"/>
      <c r="HXM844" s="399"/>
      <c r="HXN844" s="399"/>
      <c r="HXO844" s="399"/>
      <c r="HXP844" s="399"/>
      <c r="HXQ844" s="399"/>
      <c r="HXR844" s="399"/>
      <c r="HXS844" s="399"/>
      <c r="HXT844" s="399"/>
      <c r="HXU844" s="399"/>
      <c r="HXV844" s="399"/>
      <c r="HXW844" s="399"/>
      <c r="HXX844" s="399"/>
      <c r="HXY844" s="399"/>
      <c r="HXZ844" s="399"/>
      <c r="HYA844" s="399"/>
      <c r="HYB844" s="399"/>
      <c r="HYC844" s="399"/>
      <c r="HYD844" s="399"/>
      <c r="HYE844" s="399"/>
      <c r="HYF844" s="399"/>
      <c r="HYG844" s="399"/>
      <c r="HYH844" s="399"/>
      <c r="HYI844" s="399"/>
      <c r="HYJ844" s="399"/>
      <c r="HYK844" s="399"/>
      <c r="HYL844" s="399"/>
      <c r="HYM844" s="399"/>
      <c r="HYN844" s="399"/>
      <c r="HYO844" s="399"/>
      <c r="HYP844" s="399"/>
      <c r="HYQ844" s="399"/>
      <c r="HYR844" s="399"/>
      <c r="HYS844" s="399"/>
      <c r="HYT844" s="399"/>
      <c r="HYU844" s="399"/>
      <c r="HYV844" s="399"/>
      <c r="HYW844" s="399"/>
      <c r="HYX844" s="399"/>
      <c r="HYY844" s="399"/>
      <c r="HYZ844" s="399"/>
      <c r="HZA844" s="399"/>
      <c r="HZB844" s="399"/>
      <c r="HZC844" s="399"/>
      <c r="HZD844" s="399"/>
      <c r="HZE844" s="399"/>
      <c r="HZF844" s="399"/>
      <c r="HZG844" s="399"/>
      <c r="HZH844" s="399"/>
      <c r="HZI844" s="399"/>
      <c r="HZJ844" s="399"/>
      <c r="HZK844" s="399"/>
      <c r="HZL844" s="399"/>
      <c r="HZM844" s="399"/>
      <c r="HZN844" s="399"/>
      <c r="HZO844" s="399"/>
      <c r="HZP844" s="399"/>
      <c r="HZQ844" s="399"/>
      <c r="HZR844" s="399"/>
      <c r="HZS844" s="399"/>
      <c r="HZT844" s="399"/>
      <c r="HZU844" s="399"/>
      <c r="HZV844" s="399"/>
      <c r="HZW844" s="399"/>
      <c r="HZX844" s="399"/>
      <c r="HZY844" s="399"/>
      <c r="HZZ844" s="399"/>
      <c r="IAA844" s="399"/>
      <c r="IAB844" s="399"/>
      <c r="IAC844" s="399"/>
      <c r="IAD844" s="399"/>
      <c r="IAE844" s="399"/>
      <c r="IAF844" s="399"/>
      <c r="IAG844" s="399"/>
      <c r="IAH844" s="399"/>
      <c r="IAI844" s="399"/>
      <c r="IAJ844" s="399"/>
      <c r="IAK844" s="399"/>
      <c r="IAL844" s="399"/>
      <c r="IAM844" s="399"/>
      <c r="IAN844" s="399"/>
      <c r="IAO844" s="399"/>
      <c r="IAP844" s="399"/>
      <c r="IAQ844" s="399"/>
      <c r="IAR844" s="399"/>
      <c r="IAS844" s="399"/>
      <c r="IAT844" s="399"/>
      <c r="IAU844" s="399"/>
      <c r="IAV844" s="399"/>
      <c r="IAW844" s="399"/>
      <c r="IAX844" s="399"/>
      <c r="IAY844" s="399"/>
      <c r="IAZ844" s="399"/>
      <c r="IBA844" s="399"/>
      <c r="IBB844" s="399"/>
      <c r="IBC844" s="399"/>
      <c r="IBD844" s="399"/>
      <c r="IBE844" s="399"/>
      <c r="IBF844" s="399"/>
      <c r="IBG844" s="399"/>
      <c r="IBH844" s="399"/>
      <c r="IBI844" s="399"/>
      <c r="IBJ844" s="399"/>
      <c r="IBK844" s="399"/>
      <c r="IBL844" s="399"/>
      <c r="IBM844" s="399"/>
      <c r="IBN844" s="399"/>
      <c r="IBO844" s="399"/>
      <c r="IBP844" s="399"/>
      <c r="IBQ844" s="399"/>
      <c r="IBR844" s="399"/>
      <c r="IBS844" s="399"/>
      <c r="IBT844" s="399"/>
      <c r="IBU844" s="399"/>
      <c r="IBV844" s="399"/>
      <c r="IBW844" s="399"/>
      <c r="IBX844" s="399"/>
      <c r="IBY844" s="399"/>
      <c r="IBZ844" s="399"/>
      <c r="ICA844" s="399"/>
      <c r="ICB844" s="399"/>
      <c r="ICC844" s="399"/>
      <c r="ICD844" s="399"/>
      <c r="ICE844" s="399"/>
      <c r="ICF844" s="399"/>
      <c r="ICG844" s="399"/>
      <c r="ICH844" s="399"/>
      <c r="ICI844" s="399"/>
      <c r="ICJ844" s="399"/>
      <c r="ICK844" s="399"/>
      <c r="ICL844" s="399"/>
      <c r="ICM844" s="399"/>
      <c r="ICN844" s="399"/>
      <c r="ICO844" s="399"/>
      <c r="ICP844" s="399"/>
      <c r="ICQ844" s="399"/>
      <c r="ICR844" s="399"/>
      <c r="ICS844" s="399"/>
      <c r="ICT844" s="399"/>
      <c r="ICU844" s="399"/>
      <c r="ICV844" s="399"/>
      <c r="ICW844" s="399"/>
      <c r="ICX844" s="399"/>
      <c r="ICY844" s="399"/>
      <c r="ICZ844" s="399"/>
      <c r="IDA844" s="399"/>
      <c r="IDB844" s="399"/>
      <c r="IDC844" s="399"/>
      <c r="IDD844" s="399"/>
      <c r="IDE844" s="399"/>
      <c r="IDF844" s="399"/>
      <c r="IDG844" s="399"/>
      <c r="IDH844" s="399"/>
      <c r="IDI844" s="399"/>
      <c r="IDJ844" s="399"/>
      <c r="IDK844" s="399"/>
      <c r="IDL844" s="399"/>
      <c r="IDM844" s="399"/>
      <c r="IDN844" s="399"/>
      <c r="IDO844" s="399"/>
      <c r="IDP844" s="399"/>
      <c r="IDQ844" s="399"/>
      <c r="IDR844" s="399"/>
      <c r="IDS844" s="399"/>
      <c r="IDT844" s="399"/>
      <c r="IDU844" s="399"/>
      <c r="IDV844" s="399"/>
      <c r="IDW844" s="399"/>
      <c r="IDX844" s="399"/>
      <c r="IDY844" s="399"/>
      <c r="IDZ844" s="399"/>
      <c r="IEA844" s="399"/>
      <c r="IEB844" s="399"/>
      <c r="IEC844" s="399"/>
      <c r="IED844" s="399"/>
      <c r="IEE844" s="399"/>
      <c r="IEF844" s="399"/>
      <c r="IEG844" s="399"/>
      <c r="IEH844" s="399"/>
      <c r="IEI844" s="399"/>
      <c r="IEJ844" s="399"/>
      <c r="IEK844" s="399"/>
      <c r="IEL844" s="399"/>
      <c r="IEM844" s="399"/>
      <c r="IEN844" s="399"/>
      <c r="IEO844" s="399"/>
      <c r="IEP844" s="399"/>
      <c r="IEQ844" s="399"/>
      <c r="IER844" s="399"/>
      <c r="IES844" s="399"/>
      <c r="IET844" s="399"/>
      <c r="IEU844" s="399"/>
      <c r="IEV844" s="399"/>
      <c r="IEW844" s="399"/>
      <c r="IEX844" s="399"/>
      <c r="IEY844" s="399"/>
      <c r="IEZ844" s="399"/>
      <c r="IFA844" s="399"/>
      <c r="IFB844" s="399"/>
      <c r="IFC844" s="399"/>
      <c r="IFD844" s="399"/>
      <c r="IFE844" s="399"/>
      <c r="IFF844" s="399"/>
      <c r="IFG844" s="399"/>
      <c r="IFH844" s="399"/>
      <c r="IFI844" s="399"/>
      <c r="IFJ844" s="399"/>
      <c r="IFK844" s="399"/>
      <c r="IFL844" s="399"/>
      <c r="IFM844" s="399"/>
      <c r="IFN844" s="399"/>
      <c r="IFO844" s="399"/>
      <c r="IFP844" s="399"/>
      <c r="IFQ844" s="399"/>
      <c r="IFR844" s="399"/>
      <c r="IFS844" s="399"/>
      <c r="IFT844" s="399"/>
      <c r="IFU844" s="399"/>
      <c r="IFV844" s="399"/>
      <c r="IFW844" s="399"/>
      <c r="IFX844" s="399"/>
      <c r="IFY844" s="399"/>
      <c r="IFZ844" s="399"/>
      <c r="IGA844" s="399"/>
      <c r="IGB844" s="399"/>
      <c r="IGC844" s="399"/>
      <c r="IGD844" s="399"/>
      <c r="IGE844" s="399"/>
      <c r="IGF844" s="399"/>
      <c r="IGG844" s="399"/>
      <c r="IGH844" s="399"/>
      <c r="IGI844" s="399"/>
      <c r="IGJ844" s="399"/>
      <c r="IGK844" s="399"/>
      <c r="IGL844" s="399"/>
      <c r="IGM844" s="399"/>
      <c r="IGN844" s="399"/>
      <c r="IGO844" s="399"/>
      <c r="IGP844" s="399"/>
      <c r="IGQ844" s="399"/>
      <c r="IGR844" s="399"/>
      <c r="IGS844" s="399"/>
      <c r="IGT844" s="399"/>
      <c r="IGU844" s="399"/>
      <c r="IGV844" s="399"/>
      <c r="IGW844" s="399"/>
      <c r="IGX844" s="399"/>
      <c r="IGY844" s="399"/>
      <c r="IGZ844" s="399"/>
      <c r="IHA844" s="399"/>
      <c r="IHB844" s="399"/>
      <c r="IHC844" s="399"/>
      <c r="IHD844" s="399"/>
      <c r="IHE844" s="399"/>
      <c r="IHF844" s="399"/>
      <c r="IHG844" s="399"/>
      <c r="IHH844" s="399"/>
      <c r="IHI844" s="399"/>
      <c r="IHJ844" s="399"/>
      <c r="IHK844" s="399"/>
      <c r="IHL844" s="399"/>
      <c r="IHM844" s="399"/>
      <c r="IHN844" s="399"/>
      <c r="IHO844" s="399"/>
      <c r="IHP844" s="399"/>
      <c r="IHQ844" s="399"/>
      <c r="IHR844" s="399"/>
      <c r="IHS844" s="399"/>
      <c r="IHT844" s="399"/>
      <c r="IHU844" s="399"/>
      <c r="IHV844" s="399"/>
      <c r="IHW844" s="399"/>
      <c r="IHX844" s="399"/>
      <c r="IHY844" s="399"/>
      <c r="IHZ844" s="399"/>
      <c r="IIA844" s="399"/>
      <c r="IIB844" s="399"/>
      <c r="IIC844" s="399"/>
      <c r="IID844" s="399"/>
      <c r="IIE844" s="399"/>
      <c r="IIF844" s="399"/>
      <c r="IIG844" s="399"/>
      <c r="IIH844" s="399"/>
      <c r="III844" s="399"/>
      <c r="IIJ844" s="399"/>
      <c r="IIK844" s="399"/>
      <c r="IIL844" s="399"/>
      <c r="IIM844" s="399"/>
      <c r="IIN844" s="399"/>
      <c r="IIO844" s="399"/>
      <c r="IIP844" s="399"/>
      <c r="IIQ844" s="399"/>
      <c r="IIR844" s="399"/>
      <c r="IIS844" s="399"/>
      <c r="IIT844" s="399"/>
      <c r="IIU844" s="399"/>
      <c r="IIV844" s="399"/>
      <c r="IIW844" s="399"/>
      <c r="IIX844" s="399"/>
      <c r="IIY844" s="399"/>
      <c r="IIZ844" s="399"/>
      <c r="IJA844" s="399"/>
      <c r="IJB844" s="399"/>
      <c r="IJC844" s="399"/>
      <c r="IJD844" s="399"/>
      <c r="IJE844" s="399"/>
      <c r="IJF844" s="399"/>
      <c r="IJG844" s="399"/>
      <c r="IJH844" s="399"/>
      <c r="IJI844" s="399"/>
      <c r="IJJ844" s="399"/>
      <c r="IJK844" s="399"/>
      <c r="IJL844" s="399"/>
      <c r="IJM844" s="399"/>
      <c r="IJN844" s="399"/>
      <c r="IJO844" s="399"/>
      <c r="IJP844" s="399"/>
      <c r="IJQ844" s="399"/>
      <c r="IJR844" s="399"/>
      <c r="IJS844" s="399"/>
      <c r="IJT844" s="399"/>
      <c r="IJU844" s="399"/>
      <c r="IJV844" s="399"/>
      <c r="IJW844" s="399"/>
      <c r="IJX844" s="399"/>
      <c r="IJY844" s="399"/>
      <c r="IJZ844" s="399"/>
      <c r="IKA844" s="399"/>
      <c r="IKB844" s="399"/>
      <c r="IKC844" s="399"/>
      <c r="IKD844" s="399"/>
      <c r="IKE844" s="399"/>
      <c r="IKF844" s="399"/>
      <c r="IKG844" s="399"/>
      <c r="IKH844" s="399"/>
      <c r="IKI844" s="399"/>
      <c r="IKJ844" s="399"/>
      <c r="IKK844" s="399"/>
      <c r="IKL844" s="399"/>
      <c r="IKM844" s="399"/>
      <c r="IKN844" s="399"/>
      <c r="IKO844" s="399"/>
      <c r="IKP844" s="399"/>
      <c r="IKQ844" s="399"/>
      <c r="IKR844" s="399"/>
      <c r="IKS844" s="399"/>
      <c r="IKT844" s="399"/>
      <c r="IKU844" s="399"/>
      <c r="IKV844" s="399"/>
      <c r="IKW844" s="399"/>
      <c r="IKX844" s="399"/>
      <c r="IKY844" s="399"/>
      <c r="IKZ844" s="399"/>
      <c r="ILA844" s="399"/>
      <c r="ILB844" s="399"/>
      <c r="ILC844" s="399"/>
      <c r="ILD844" s="399"/>
      <c r="ILE844" s="399"/>
      <c r="ILF844" s="399"/>
      <c r="ILG844" s="399"/>
      <c r="ILH844" s="399"/>
      <c r="ILI844" s="399"/>
      <c r="ILJ844" s="399"/>
      <c r="ILK844" s="399"/>
      <c r="ILL844" s="399"/>
      <c r="ILM844" s="399"/>
      <c r="ILN844" s="399"/>
      <c r="ILO844" s="399"/>
      <c r="ILP844" s="399"/>
      <c r="ILQ844" s="399"/>
      <c r="ILR844" s="399"/>
      <c r="ILS844" s="399"/>
      <c r="ILT844" s="399"/>
      <c r="ILU844" s="399"/>
      <c r="ILV844" s="399"/>
      <c r="ILW844" s="399"/>
      <c r="ILX844" s="399"/>
      <c r="ILY844" s="399"/>
      <c r="ILZ844" s="399"/>
      <c r="IMA844" s="399"/>
      <c r="IMB844" s="399"/>
      <c r="IMC844" s="399"/>
      <c r="IMD844" s="399"/>
      <c r="IME844" s="399"/>
      <c r="IMF844" s="399"/>
      <c r="IMG844" s="399"/>
      <c r="IMH844" s="399"/>
      <c r="IMI844" s="399"/>
      <c r="IMJ844" s="399"/>
      <c r="IMK844" s="399"/>
      <c r="IML844" s="399"/>
      <c r="IMM844" s="399"/>
      <c r="IMN844" s="399"/>
      <c r="IMO844" s="399"/>
      <c r="IMP844" s="399"/>
      <c r="IMQ844" s="399"/>
      <c r="IMR844" s="399"/>
      <c r="IMS844" s="399"/>
      <c r="IMT844" s="399"/>
      <c r="IMU844" s="399"/>
      <c r="IMV844" s="399"/>
      <c r="IMW844" s="399"/>
      <c r="IMX844" s="399"/>
      <c r="IMY844" s="399"/>
      <c r="IMZ844" s="399"/>
      <c r="INA844" s="399"/>
      <c r="INB844" s="399"/>
      <c r="INC844" s="399"/>
      <c r="IND844" s="399"/>
      <c r="INE844" s="399"/>
      <c r="INF844" s="399"/>
      <c r="ING844" s="399"/>
      <c r="INH844" s="399"/>
      <c r="INI844" s="399"/>
      <c r="INJ844" s="399"/>
      <c r="INK844" s="399"/>
      <c r="INL844" s="399"/>
      <c r="INM844" s="399"/>
      <c r="INN844" s="399"/>
      <c r="INO844" s="399"/>
      <c r="INP844" s="399"/>
      <c r="INQ844" s="399"/>
      <c r="INR844" s="399"/>
      <c r="INS844" s="399"/>
      <c r="INT844" s="399"/>
      <c r="INU844" s="399"/>
      <c r="INV844" s="399"/>
      <c r="INW844" s="399"/>
      <c r="INX844" s="399"/>
      <c r="INY844" s="399"/>
      <c r="INZ844" s="399"/>
      <c r="IOA844" s="399"/>
      <c r="IOB844" s="399"/>
      <c r="IOC844" s="399"/>
      <c r="IOD844" s="399"/>
      <c r="IOE844" s="399"/>
      <c r="IOF844" s="399"/>
      <c r="IOG844" s="399"/>
      <c r="IOH844" s="399"/>
      <c r="IOI844" s="399"/>
      <c r="IOJ844" s="399"/>
      <c r="IOK844" s="399"/>
      <c r="IOL844" s="399"/>
      <c r="IOM844" s="399"/>
      <c r="ION844" s="399"/>
      <c r="IOO844" s="399"/>
      <c r="IOP844" s="399"/>
      <c r="IOQ844" s="399"/>
      <c r="IOR844" s="399"/>
      <c r="IOS844" s="399"/>
      <c r="IOT844" s="399"/>
      <c r="IOU844" s="399"/>
      <c r="IOV844" s="399"/>
      <c r="IOW844" s="399"/>
      <c r="IOX844" s="399"/>
      <c r="IOY844" s="399"/>
      <c r="IOZ844" s="399"/>
      <c r="IPA844" s="399"/>
      <c r="IPB844" s="399"/>
      <c r="IPC844" s="399"/>
      <c r="IPD844" s="399"/>
      <c r="IPE844" s="399"/>
      <c r="IPF844" s="399"/>
      <c r="IPG844" s="399"/>
      <c r="IPH844" s="399"/>
      <c r="IPI844" s="399"/>
      <c r="IPJ844" s="399"/>
      <c r="IPK844" s="399"/>
      <c r="IPL844" s="399"/>
      <c r="IPM844" s="399"/>
      <c r="IPN844" s="399"/>
      <c r="IPO844" s="399"/>
      <c r="IPP844" s="399"/>
      <c r="IPQ844" s="399"/>
      <c r="IPR844" s="399"/>
      <c r="IPS844" s="399"/>
      <c r="IPT844" s="399"/>
      <c r="IPU844" s="399"/>
      <c r="IPV844" s="399"/>
      <c r="IPW844" s="399"/>
      <c r="IPX844" s="399"/>
      <c r="IPY844" s="399"/>
      <c r="IPZ844" s="399"/>
      <c r="IQA844" s="399"/>
      <c r="IQB844" s="399"/>
      <c r="IQC844" s="399"/>
      <c r="IQD844" s="399"/>
      <c r="IQE844" s="399"/>
      <c r="IQF844" s="399"/>
      <c r="IQG844" s="399"/>
      <c r="IQH844" s="399"/>
      <c r="IQI844" s="399"/>
      <c r="IQJ844" s="399"/>
      <c r="IQK844" s="399"/>
      <c r="IQL844" s="399"/>
      <c r="IQM844" s="399"/>
      <c r="IQN844" s="399"/>
      <c r="IQO844" s="399"/>
      <c r="IQP844" s="399"/>
      <c r="IQQ844" s="399"/>
      <c r="IQR844" s="399"/>
      <c r="IQS844" s="399"/>
      <c r="IQT844" s="399"/>
      <c r="IQU844" s="399"/>
      <c r="IQV844" s="399"/>
      <c r="IQW844" s="399"/>
      <c r="IQX844" s="399"/>
      <c r="IQY844" s="399"/>
      <c r="IQZ844" s="399"/>
      <c r="IRA844" s="399"/>
      <c r="IRB844" s="399"/>
      <c r="IRC844" s="399"/>
      <c r="IRD844" s="399"/>
      <c r="IRE844" s="399"/>
      <c r="IRF844" s="399"/>
      <c r="IRG844" s="399"/>
      <c r="IRH844" s="399"/>
      <c r="IRI844" s="399"/>
      <c r="IRJ844" s="399"/>
      <c r="IRK844" s="399"/>
      <c r="IRL844" s="399"/>
      <c r="IRM844" s="399"/>
      <c r="IRN844" s="399"/>
      <c r="IRO844" s="399"/>
      <c r="IRP844" s="399"/>
      <c r="IRQ844" s="399"/>
      <c r="IRR844" s="399"/>
      <c r="IRS844" s="399"/>
      <c r="IRT844" s="399"/>
      <c r="IRU844" s="399"/>
      <c r="IRV844" s="399"/>
      <c r="IRW844" s="399"/>
      <c r="IRX844" s="399"/>
      <c r="IRY844" s="399"/>
      <c r="IRZ844" s="399"/>
      <c r="ISA844" s="399"/>
      <c r="ISB844" s="399"/>
      <c r="ISC844" s="399"/>
      <c r="ISD844" s="399"/>
      <c r="ISE844" s="399"/>
      <c r="ISF844" s="399"/>
      <c r="ISG844" s="399"/>
      <c r="ISH844" s="399"/>
      <c r="ISI844" s="399"/>
      <c r="ISJ844" s="399"/>
      <c r="ISK844" s="399"/>
      <c r="ISL844" s="399"/>
      <c r="ISM844" s="399"/>
      <c r="ISN844" s="399"/>
      <c r="ISO844" s="399"/>
      <c r="ISP844" s="399"/>
      <c r="ISQ844" s="399"/>
      <c r="ISR844" s="399"/>
      <c r="ISS844" s="399"/>
      <c r="IST844" s="399"/>
      <c r="ISU844" s="399"/>
      <c r="ISV844" s="399"/>
      <c r="ISW844" s="399"/>
      <c r="ISX844" s="399"/>
      <c r="ISY844" s="399"/>
      <c r="ISZ844" s="399"/>
      <c r="ITA844" s="399"/>
      <c r="ITB844" s="399"/>
      <c r="ITC844" s="399"/>
      <c r="ITD844" s="399"/>
      <c r="ITE844" s="399"/>
      <c r="ITF844" s="399"/>
      <c r="ITG844" s="399"/>
      <c r="ITH844" s="399"/>
      <c r="ITI844" s="399"/>
      <c r="ITJ844" s="399"/>
      <c r="ITK844" s="399"/>
      <c r="ITL844" s="399"/>
      <c r="ITM844" s="399"/>
      <c r="ITN844" s="399"/>
      <c r="ITO844" s="399"/>
      <c r="ITP844" s="399"/>
      <c r="ITQ844" s="399"/>
      <c r="ITR844" s="399"/>
      <c r="ITS844" s="399"/>
      <c r="ITT844" s="399"/>
      <c r="ITU844" s="399"/>
      <c r="ITV844" s="399"/>
      <c r="ITW844" s="399"/>
      <c r="ITX844" s="399"/>
      <c r="ITY844" s="399"/>
      <c r="ITZ844" s="399"/>
      <c r="IUA844" s="399"/>
      <c r="IUB844" s="399"/>
      <c r="IUC844" s="399"/>
      <c r="IUD844" s="399"/>
      <c r="IUE844" s="399"/>
      <c r="IUF844" s="399"/>
      <c r="IUG844" s="399"/>
      <c r="IUH844" s="399"/>
      <c r="IUI844" s="399"/>
      <c r="IUJ844" s="399"/>
      <c r="IUK844" s="399"/>
      <c r="IUL844" s="399"/>
      <c r="IUM844" s="399"/>
      <c r="IUN844" s="399"/>
      <c r="IUO844" s="399"/>
      <c r="IUP844" s="399"/>
      <c r="IUQ844" s="399"/>
      <c r="IUR844" s="399"/>
      <c r="IUS844" s="399"/>
      <c r="IUT844" s="399"/>
      <c r="IUU844" s="399"/>
      <c r="IUV844" s="399"/>
      <c r="IUW844" s="399"/>
      <c r="IUX844" s="399"/>
      <c r="IUY844" s="399"/>
      <c r="IUZ844" s="399"/>
      <c r="IVA844" s="399"/>
      <c r="IVB844" s="399"/>
      <c r="IVC844" s="399"/>
      <c r="IVD844" s="399"/>
      <c r="IVE844" s="399"/>
      <c r="IVF844" s="399"/>
      <c r="IVG844" s="399"/>
      <c r="IVH844" s="399"/>
      <c r="IVI844" s="399"/>
      <c r="IVJ844" s="399"/>
      <c r="IVK844" s="399"/>
      <c r="IVL844" s="399"/>
      <c r="IVM844" s="399"/>
      <c r="IVN844" s="399"/>
      <c r="IVO844" s="399"/>
      <c r="IVP844" s="399"/>
      <c r="IVQ844" s="399"/>
      <c r="IVR844" s="399"/>
      <c r="IVS844" s="399"/>
      <c r="IVT844" s="399"/>
      <c r="IVU844" s="399"/>
      <c r="IVV844" s="399"/>
      <c r="IVW844" s="399"/>
      <c r="IVX844" s="399"/>
      <c r="IVY844" s="399"/>
      <c r="IVZ844" s="399"/>
      <c r="IWA844" s="399"/>
      <c r="IWB844" s="399"/>
      <c r="IWC844" s="399"/>
      <c r="IWD844" s="399"/>
      <c r="IWE844" s="399"/>
      <c r="IWF844" s="399"/>
      <c r="IWG844" s="399"/>
      <c r="IWH844" s="399"/>
      <c r="IWI844" s="399"/>
      <c r="IWJ844" s="399"/>
      <c r="IWK844" s="399"/>
      <c r="IWL844" s="399"/>
      <c r="IWM844" s="399"/>
      <c r="IWN844" s="399"/>
      <c r="IWO844" s="399"/>
      <c r="IWP844" s="399"/>
      <c r="IWQ844" s="399"/>
      <c r="IWR844" s="399"/>
      <c r="IWS844" s="399"/>
      <c r="IWT844" s="399"/>
      <c r="IWU844" s="399"/>
      <c r="IWV844" s="399"/>
      <c r="IWW844" s="399"/>
      <c r="IWX844" s="399"/>
      <c r="IWY844" s="399"/>
      <c r="IWZ844" s="399"/>
      <c r="IXA844" s="399"/>
      <c r="IXB844" s="399"/>
      <c r="IXC844" s="399"/>
      <c r="IXD844" s="399"/>
      <c r="IXE844" s="399"/>
      <c r="IXF844" s="399"/>
      <c r="IXG844" s="399"/>
      <c r="IXH844" s="399"/>
      <c r="IXI844" s="399"/>
      <c r="IXJ844" s="399"/>
      <c r="IXK844" s="399"/>
      <c r="IXL844" s="399"/>
      <c r="IXM844" s="399"/>
      <c r="IXN844" s="399"/>
      <c r="IXO844" s="399"/>
      <c r="IXP844" s="399"/>
      <c r="IXQ844" s="399"/>
      <c r="IXR844" s="399"/>
      <c r="IXS844" s="399"/>
      <c r="IXT844" s="399"/>
      <c r="IXU844" s="399"/>
      <c r="IXV844" s="399"/>
      <c r="IXW844" s="399"/>
      <c r="IXX844" s="399"/>
      <c r="IXY844" s="399"/>
      <c r="IXZ844" s="399"/>
      <c r="IYA844" s="399"/>
      <c r="IYB844" s="399"/>
      <c r="IYC844" s="399"/>
      <c r="IYD844" s="399"/>
      <c r="IYE844" s="399"/>
      <c r="IYF844" s="399"/>
      <c r="IYG844" s="399"/>
      <c r="IYH844" s="399"/>
      <c r="IYI844" s="399"/>
      <c r="IYJ844" s="399"/>
      <c r="IYK844" s="399"/>
      <c r="IYL844" s="399"/>
      <c r="IYM844" s="399"/>
      <c r="IYN844" s="399"/>
      <c r="IYO844" s="399"/>
      <c r="IYP844" s="399"/>
      <c r="IYQ844" s="399"/>
      <c r="IYR844" s="399"/>
      <c r="IYS844" s="399"/>
      <c r="IYT844" s="399"/>
      <c r="IYU844" s="399"/>
      <c r="IYV844" s="399"/>
      <c r="IYW844" s="399"/>
      <c r="IYX844" s="399"/>
      <c r="IYY844" s="399"/>
      <c r="IYZ844" s="399"/>
      <c r="IZA844" s="399"/>
      <c r="IZB844" s="399"/>
      <c r="IZC844" s="399"/>
      <c r="IZD844" s="399"/>
      <c r="IZE844" s="399"/>
      <c r="IZF844" s="399"/>
      <c r="IZG844" s="399"/>
      <c r="IZH844" s="399"/>
      <c r="IZI844" s="399"/>
      <c r="IZJ844" s="399"/>
      <c r="IZK844" s="399"/>
      <c r="IZL844" s="399"/>
      <c r="IZM844" s="399"/>
      <c r="IZN844" s="399"/>
      <c r="IZO844" s="399"/>
      <c r="IZP844" s="399"/>
      <c r="IZQ844" s="399"/>
      <c r="IZR844" s="399"/>
      <c r="IZS844" s="399"/>
      <c r="IZT844" s="399"/>
      <c r="IZU844" s="399"/>
      <c r="IZV844" s="399"/>
      <c r="IZW844" s="399"/>
      <c r="IZX844" s="399"/>
      <c r="IZY844" s="399"/>
      <c r="IZZ844" s="399"/>
      <c r="JAA844" s="399"/>
      <c r="JAB844" s="399"/>
      <c r="JAC844" s="399"/>
      <c r="JAD844" s="399"/>
      <c r="JAE844" s="399"/>
      <c r="JAF844" s="399"/>
      <c r="JAG844" s="399"/>
      <c r="JAH844" s="399"/>
      <c r="JAI844" s="399"/>
      <c r="JAJ844" s="399"/>
      <c r="JAK844" s="399"/>
      <c r="JAL844" s="399"/>
      <c r="JAM844" s="399"/>
      <c r="JAN844" s="399"/>
      <c r="JAO844" s="399"/>
      <c r="JAP844" s="399"/>
      <c r="JAQ844" s="399"/>
      <c r="JAR844" s="399"/>
      <c r="JAS844" s="399"/>
      <c r="JAT844" s="399"/>
      <c r="JAU844" s="399"/>
      <c r="JAV844" s="399"/>
      <c r="JAW844" s="399"/>
      <c r="JAX844" s="399"/>
      <c r="JAY844" s="399"/>
      <c r="JAZ844" s="399"/>
      <c r="JBA844" s="399"/>
      <c r="JBB844" s="399"/>
      <c r="JBC844" s="399"/>
      <c r="JBD844" s="399"/>
      <c r="JBE844" s="399"/>
      <c r="JBF844" s="399"/>
      <c r="JBG844" s="399"/>
      <c r="JBH844" s="399"/>
      <c r="JBI844" s="399"/>
      <c r="JBJ844" s="399"/>
      <c r="JBK844" s="399"/>
      <c r="JBL844" s="399"/>
      <c r="JBM844" s="399"/>
      <c r="JBN844" s="399"/>
      <c r="JBO844" s="399"/>
      <c r="JBP844" s="399"/>
      <c r="JBQ844" s="399"/>
      <c r="JBR844" s="399"/>
      <c r="JBS844" s="399"/>
      <c r="JBT844" s="399"/>
      <c r="JBU844" s="399"/>
      <c r="JBV844" s="399"/>
      <c r="JBW844" s="399"/>
      <c r="JBX844" s="399"/>
      <c r="JBY844" s="399"/>
      <c r="JBZ844" s="399"/>
      <c r="JCA844" s="399"/>
      <c r="JCB844" s="399"/>
      <c r="JCC844" s="399"/>
      <c r="JCD844" s="399"/>
      <c r="JCE844" s="399"/>
      <c r="JCF844" s="399"/>
      <c r="JCG844" s="399"/>
      <c r="JCH844" s="399"/>
      <c r="JCI844" s="399"/>
      <c r="JCJ844" s="399"/>
      <c r="JCK844" s="399"/>
      <c r="JCL844" s="399"/>
      <c r="JCM844" s="399"/>
      <c r="JCN844" s="399"/>
      <c r="JCO844" s="399"/>
      <c r="JCP844" s="399"/>
      <c r="JCQ844" s="399"/>
      <c r="JCR844" s="399"/>
      <c r="JCS844" s="399"/>
      <c r="JCT844" s="399"/>
      <c r="JCU844" s="399"/>
      <c r="JCV844" s="399"/>
      <c r="JCW844" s="399"/>
      <c r="JCX844" s="399"/>
      <c r="JCY844" s="399"/>
      <c r="JCZ844" s="399"/>
      <c r="JDA844" s="399"/>
      <c r="JDB844" s="399"/>
      <c r="JDC844" s="399"/>
      <c r="JDD844" s="399"/>
      <c r="JDE844" s="399"/>
      <c r="JDF844" s="399"/>
      <c r="JDG844" s="399"/>
      <c r="JDH844" s="399"/>
      <c r="JDI844" s="399"/>
      <c r="JDJ844" s="399"/>
      <c r="JDK844" s="399"/>
      <c r="JDL844" s="399"/>
      <c r="JDM844" s="399"/>
      <c r="JDN844" s="399"/>
      <c r="JDO844" s="399"/>
      <c r="JDP844" s="399"/>
      <c r="JDQ844" s="399"/>
      <c r="JDR844" s="399"/>
      <c r="JDS844" s="399"/>
      <c r="JDT844" s="399"/>
      <c r="JDU844" s="399"/>
      <c r="JDV844" s="399"/>
      <c r="JDW844" s="399"/>
      <c r="JDX844" s="399"/>
      <c r="JDY844" s="399"/>
      <c r="JDZ844" s="399"/>
      <c r="JEA844" s="399"/>
      <c r="JEB844" s="399"/>
      <c r="JEC844" s="399"/>
      <c r="JED844" s="399"/>
      <c r="JEE844" s="399"/>
      <c r="JEF844" s="399"/>
      <c r="JEG844" s="399"/>
      <c r="JEH844" s="399"/>
      <c r="JEI844" s="399"/>
      <c r="JEJ844" s="399"/>
      <c r="JEK844" s="399"/>
      <c r="JEL844" s="399"/>
      <c r="JEM844" s="399"/>
      <c r="JEN844" s="399"/>
      <c r="JEO844" s="399"/>
      <c r="JEP844" s="399"/>
      <c r="JEQ844" s="399"/>
      <c r="JER844" s="399"/>
      <c r="JES844" s="399"/>
      <c r="JET844" s="399"/>
      <c r="JEU844" s="399"/>
      <c r="JEV844" s="399"/>
      <c r="JEW844" s="399"/>
      <c r="JEX844" s="399"/>
      <c r="JEY844" s="399"/>
      <c r="JEZ844" s="399"/>
      <c r="JFA844" s="399"/>
      <c r="JFB844" s="399"/>
      <c r="JFC844" s="399"/>
      <c r="JFD844" s="399"/>
      <c r="JFE844" s="399"/>
      <c r="JFF844" s="399"/>
      <c r="JFG844" s="399"/>
      <c r="JFH844" s="399"/>
      <c r="JFI844" s="399"/>
      <c r="JFJ844" s="399"/>
      <c r="JFK844" s="399"/>
      <c r="JFL844" s="399"/>
      <c r="JFM844" s="399"/>
      <c r="JFN844" s="399"/>
      <c r="JFO844" s="399"/>
      <c r="JFP844" s="399"/>
      <c r="JFQ844" s="399"/>
      <c r="JFR844" s="399"/>
      <c r="JFS844" s="399"/>
      <c r="JFT844" s="399"/>
      <c r="JFU844" s="399"/>
      <c r="JFV844" s="399"/>
      <c r="JFW844" s="399"/>
      <c r="JFX844" s="399"/>
      <c r="JFY844" s="399"/>
      <c r="JFZ844" s="399"/>
      <c r="JGA844" s="399"/>
      <c r="JGB844" s="399"/>
      <c r="JGC844" s="399"/>
      <c r="JGD844" s="399"/>
      <c r="JGE844" s="399"/>
      <c r="JGF844" s="399"/>
      <c r="JGG844" s="399"/>
      <c r="JGH844" s="399"/>
      <c r="JGI844" s="399"/>
      <c r="JGJ844" s="399"/>
      <c r="JGK844" s="399"/>
      <c r="JGL844" s="399"/>
      <c r="JGM844" s="399"/>
      <c r="JGN844" s="399"/>
      <c r="JGO844" s="399"/>
      <c r="JGP844" s="399"/>
      <c r="JGQ844" s="399"/>
      <c r="JGR844" s="399"/>
      <c r="JGS844" s="399"/>
      <c r="JGT844" s="399"/>
      <c r="JGU844" s="399"/>
      <c r="JGV844" s="399"/>
      <c r="JGW844" s="399"/>
      <c r="JGX844" s="399"/>
      <c r="JGY844" s="399"/>
      <c r="JGZ844" s="399"/>
      <c r="JHA844" s="399"/>
      <c r="JHB844" s="399"/>
      <c r="JHC844" s="399"/>
      <c r="JHD844" s="399"/>
      <c r="JHE844" s="399"/>
      <c r="JHF844" s="399"/>
      <c r="JHG844" s="399"/>
      <c r="JHH844" s="399"/>
      <c r="JHI844" s="399"/>
      <c r="JHJ844" s="399"/>
      <c r="JHK844" s="399"/>
      <c r="JHL844" s="399"/>
      <c r="JHM844" s="399"/>
      <c r="JHN844" s="399"/>
      <c r="JHO844" s="399"/>
      <c r="JHP844" s="399"/>
      <c r="JHQ844" s="399"/>
      <c r="JHR844" s="399"/>
      <c r="JHS844" s="399"/>
      <c r="JHT844" s="399"/>
      <c r="JHU844" s="399"/>
      <c r="JHV844" s="399"/>
      <c r="JHW844" s="399"/>
      <c r="JHX844" s="399"/>
      <c r="JHY844" s="399"/>
      <c r="JHZ844" s="399"/>
      <c r="JIA844" s="399"/>
      <c r="JIB844" s="399"/>
      <c r="JIC844" s="399"/>
      <c r="JID844" s="399"/>
      <c r="JIE844" s="399"/>
      <c r="JIF844" s="399"/>
      <c r="JIG844" s="399"/>
      <c r="JIH844" s="399"/>
      <c r="JII844" s="399"/>
      <c r="JIJ844" s="399"/>
      <c r="JIK844" s="399"/>
      <c r="JIL844" s="399"/>
      <c r="JIM844" s="399"/>
      <c r="JIN844" s="399"/>
      <c r="JIO844" s="399"/>
      <c r="JIP844" s="399"/>
      <c r="JIQ844" s="399"/>
      <c r="JIR844" s="399"/>
      <c r="JIS844" s="399"/>
      <c r="JIT844" s="399"/>
      <c r="JIU844" s="399"/>
      <c r="JIV844" s="399"/>
      <c r="JIW844" s="399"/>
      <c r="JIX844" s="399"/>
      <c r="JIY844" s="399"/>
      <c r="JIZ844" s="399"/>
      <c r="JJA844" s="399"/>
      <c r="JJB844" s="399"/>
      <c r="JJC844" s="399"/>
      <c r="JJD844" s="399"/>
      <c r="JJE844" s="399"/>
      <c r="JJF844" s="399"/>
      <c r="JJG844" s="399"/>
      <c r="JJH844" s="399"/>
      <c r="JJI844" s="399"/>
      <c r="JJJ844" s="399"/>
      <c r="JJK844" s="399"/>
      <c r="JJL844" s="399"/>
      <c r="JJM844" s="399"/>
      <c r="JJN844" s="399"/>
      <c r="JJO844" s="399"/>
      <c r="JJP844" s="399"/>
      <c r="JJQ844" s="399"/>
      <c r="JJR844" s="399"/>
      <c r="JJS844" s="399"/>
      <c r="JJT844" s="399"/>
      <c r="JJU844" s="399"/>
      <c r="JJV844" s="399"/>
      <c r="JJW844" s="399"/>
      <c r="JJX844" s="399"/>
      <c r="JJY844" s="399"/>
      <c r="JJZ844" s="399"/>
      <c r="JKA844" s="399"/>
      <c r="JKB844" s="399"/>
      <c r="JKC844" s="399"/>
      <c r="JKD844" s="399"/>
      <c r="JKE844" s="399"/>
      <c r="JKF844" s="399"/>
      <c r="JKG844" s="399"/>
      <c r="JKH844" s="399"/>
      <c r="JKI844" s="399"/>
      <c r="JKJ844" s="399"/>
      <c r="JKK844" s="399"/>
      <c r="JKL844" s="399"/>
      <c r="JKM844" s="399"/>
      <c r="JKN844" s="399"/>
      <c r="JKO844" s="399"/>
      <c r="JKP844" s="399"/>
      <c r="JKQ844" s="399"/>
      <c r="JKR844" s="399"/>
      <c r="JKS844" s="399"/>
      <c r="JKT844" s="399"/>
      <c r="JKU844" s="399"/>
      <c r="JKV844" s="399"/>
      <c r="JKW844" s="399"/>
      <c r="JKX844" s="399"/>
      <c r="JKY844" s="399"/>
      <c r="JKZ844" s="399"/>
      <c r="JLA844" s="399"/>
      <c r="JLB844" s="399"/>
      <c r="JLC844" s="399"/>
      <c r="JLD844" s="399"/>
      <c r="JLE844" s="399"/>
      <c r="JLF844" s="399"/>
      <c r="JLG844" s="399"/>
      <c r="JLH844" s="399"/>
      <c r="JLI844" s="399"/>
      <c r="JLJ844" s="399"/>
      <c r="JLK844" s="399"/>
      <c r="JLL844" s="399"/>
      <c r="JLM844" s="399"/>
      <c r="JLN844" s="399"/>
      <c r="JLO844" s="399"/>
      <c r="JLP844" s="399"/>
      <c r="JLQ844" s="399"/>
      <c r="JLR844" s="399"/>
      <c r="JLS844" s="399"/>
      <c r="JLT844" s="399"/>
      <c r="JLU844" s="399"/>
      <c r="JLV844" s="399"/>
      <c r="JLW844" s="399"/>
      <c r="JLX844" s="399"/>
      <c r="JLY844" s="399"/>
      <c r="JLZ844" s="399"/>
      <c r="JMA844" s="399"/>
      <c r="JMB844" s="399"/>
      <c r="JMC844" s="399"/>
      <c r="JMD844" s="399"/>
      <c r="JME844" s="399"/>
      <c r="JMF844" s="399"/>
      <c r="JMG844" s="399"/>
      <c r="JMH844" s="399"/>
      <c r="JMI844" s="399"/>
      <c r="JMJ844" s="399"/>
      <c r="JMK844" s="399"/>
      <c r="JML844" s="399"/>
      <c r="JMM844" s="399"/>
      <c r="JMN844" s="399"/>
      <c r="JMO844" s="399"/>
      <c r="JMP844" s="399"/>
      <c r="JMQ844" s="399"/>
      <c r="JMR844" s="399"/>
      <c r="JMS844" s="399"/>
      <c r="JMT844" s="399"/>
      <c r="JMU844" s="399"/>
      <c r="JMV844" s="399"/>
      <c r="JMW844" s="399"/>
      <c r="JMX844" s="399"/>
      <c r="JMY844" s="399"/>
      <c r="JMZ844" s="399"/>
      <c r="JNA844" s="399"/>
      <c r="JNB844" s="399"/>
      <c r="JNC844" s="399"/>
      <c r="JND844" s="399"/>
      <c r="JNE844" s="399"/>
      <c r="JNF844" s="399"/>
      <c r="JNG844" s="399"/>
      <c r="JNH844" s="399"/>
      <c r="JNI844" s="399"/>
      <c r="JNJ844" s="399"/>
      <c r="JNK844" s="399"/>
      <c r="JNL844" s="399"/>
      <c r="JNM844" s="399"/>
      <c r="JNN844" s="399"/>
      <c r="JNO844" s="399"/>
      <c r="JNP844" s="399"/>
      <c r="JNQ844" s="399"/>
      <c r="JNR844" s="399"/>
      <c r="JNS844" s="399"/>
      <c r="JNT844" s="399"/>
      <c r="JNU844" s="399"/>
      <c r="JNV844" s="399"/>
      <c r="JNW844" s="399"/>
      <c r="JNX844" s="399"/>
      <c r="JNY844" s="399"/>
      <c r="JNZ844" s="399"/>
      <c r="JOA844" s="399"/>
      <c r="JOB844" s="399"/>
      <c r="JOC844" s="399"/>
      <c r="JOD844" s="399"/>
      <c r="JOE844" s="399"/>
      <c r="JOF844" s="399"/>
      <c r="JOG844" s="399"/>
      <c r="JOH844" s="399"/>
      <c r="JOI844" s="399"/>
      <c r="JOJ844" s="399"/>
      <c r="JOK844" s="399"/>
      <c r="JOL844" s="399"/>
      <c r="JOM844" s="399"/>
      <c r="JON844" s="399"/>
      <c r="JOO844" s="399"/>
      <c r="JOP844" s="399"/>
      <c r="JOQ844" s="399"/>
      <c r="JOR844" s="399"/>
      <c r="JOS844" s="399"/>
      <c r="JOT844" s="399"/>
      <c r="JOU844" s="399"/>
      <c r="JOV844" s="399"/>
      <c r="JOW844" s="399"/>
      <c r="JOX844" s="399"/>
      <c r="JOY844" s="399"/>
      <c r="JOZ844" s="399"/>
      <c r="JPA844" s="399"/>
      <c r="JPB844" s="399"/>
      <c r="JPC844" s="399"/>
      <c r="JPD844" s="399"/>
      <c r="JPE844" s="399"/>
      <c r="JPF844" s="399"/>
      <c r="JPG844" s="399"/>
      <c r="JPH844" s="399"/>
      <c r="JPI844" s="399"/>
      <c r="JPJ844" s="399"/>
      <c r="JPK844" s="399"/>
      <c r="JPL844" s="399"/>
      <c r="JPM844" s="399"/>
      <c r="JPN844" s="399"/>
      <c r="JPO844" s="399"/>
      <c r="JPP844" s="399"/>
      <c r="JPQ844" s="399"/>
      <c r="JPR844" s="399"/>
      <c r="JPS844" s="399"/>
      <c r="JPT844" s="399"/>
      <c r="JPU844" s="399"/>
      <c r="JPV844" s="399"/>
      <c r="JPW844" s="399"/>
      <c r="JPX844" s="399"/>
      <c r="JPY844" s="399"/>
      <c r="JPZ844" s="399"/>
      <c r="JQA844" s="399"/>
      <c r="JQB844" s="399"/>
      <c r="JQC844" s="399"/>
      <c r="JQD844" s="399"/>
      <c r="JQE844" s="399"/>
      <c r="JQF844" s="399"/>
      <c r="JQG844" s="399"/>
      <c r="JQH844" s="399"/>
      <c r="JQI844" s="399"/>
      <c r="JQJ844" s="399"/>
      <c r="JQK844" s="399"/>
      <c r="JQL844" s="399"/>
      <c r="JQM844" s="399"/>
      <c r="JQN844" s="399"/>
      <c r="JQO844" s="399"/>
      <c r="JQP844" s="399"/>
      <c r="JQQ844" s="399"/>
      <c r="JQR844" s="399"/>
      <c r="JQS844" s="399"/>
      <c r="JQT844" s="399"/>
      <c r="JQU844" s="399"/>
      <c r="JQV844" s="399"/>
      <c r="JQW844" s="399"/>
      <c r="JQX844" s="399"/>
      <c r="JQY844" s="399"/>
      <c r="JQZ844" s="399"/>
      <c r="JRA844" s="399"/>
      <c r="JRB844" s="399"/>
      <c r="JRC844" s="399"/>
      <c r="JRD844" s="399"/>
      <c r="JRE844" s="399"/>
      <c r="JRF844" s="399"/>
      <c r="JRG844" s="399"/>
      <c r="JRH844" s="399"/>
      <c r="JRI844" s="399"/>
      <c r="JRJ844" s="399"/>
      <c r="JRK844" s="399"/>
      <c r="JRL844" s="399"/>
      <c r="JRM844" s="399"/>
      <c r="JRN844" s="399"/>
      <c r="JRO844" s="399"/>
      <c r="JRP844" s="399"/>
      <c r="JRQ844" s="399"/>
      <c r="JRR844" s="399"/>
      <c r="JRS844" s="399"/>
      <c r="JRT844" s="399"/>
      <c r="JRU844" s="399"/>
      <c r="JRV844" s="399"/>
      <c r="JRW844" s="399"/>
      <c r="JRX844" s="399"/>
      <c r="JRY844" s="399"/>
      <c r="JRZ844" s="399"/>
      <c r="JSA844" s="399"/>
      <c r="JSB844" s="399"/>
      <c r="JSC844" s="399"/>
      <c r="JSD844" s="399"/>
      <c r="JSE844" s="399"/>
      <c r="JSF844" s="399"/>
      <c r="JSG844" s="399"/>
      <c r="JSH844" s="399"/>
      <c r="JSI844" s="399"/>
      <c r="JSJ844" s="399"/>
      <c r="JSK844" s="399"/>
      <c r="JSL844" s="399"/>
      <c r="JSM844" s="399"/>
      <c r="JSN844" s="399"/>
      <c r="JSO844" s="399"/>
      <c r="JSP844" s="399"/>
      <c r="JSQ844" s="399"/>
      <c r="JSR844" s="399"/>
      <c r="JSS844" s="399"/>
      <c r="JST844" s="399"/>
      <c r="JSU844" s="399"/>
      <c r="JSV844" s="399"/>
      <c r="JSW844" s="399"/>
      <c r="JSX844" s="399"/>
      <c r="JSY844" s="399"/>
      <c r="JSZ844" s="399"/>
      <c r="JTA844" s="399"/>
      <c r="JTB844" s="399"/>
      <c r="JTC844" s="399"/>
      <c r="JTD844" s="399"/>
      <c r="JTE844" s="399"/>
      <c r="JTF844" s="399"/>
      <c r="JTG844" s="399"/>
      <c r="JTH844" s="399"/>
      <c r="JTI844" s="399"/>
      <c r="JTJ844" s="399"/>
      <c r="JTK844" s="399"/>
      <c r="JTL844" s="399"/>
      <c r="JTM844" s="399"/>
      <c r="JTN844" s="399"/>
      <c r="JTO844" s="399"/>
      <c r="JTP844" s="399"/>
      <c r="JTQ844" s="399"/>
      <c r="JTR844" s="399"/>
      <c r="JTS844" s="399"/>
      <c r="JTT844" s="399"/>
      <c r="JTU844" s="399"/>
      <c r="JTV844" s="399"/>
      <c r="JTW844" s="399"/>
      <c r="JTX844" s="399"/>
      <c r="JTY844" s="399"/>
      <c r="JTZ844" s="399"/>
      <c r="JUA844" s="399"/>
      <c r="JUB844" s="399"/>
      <c r="JUC844" s="399"/>
      <c r="JUD844" s="399"/>
      <c r="JUE844" s="399"/>
      <c r="JUF844" s="399"/>
      <c r="JUG844" s="399"/>
      <c r="JUH844" s="399"/>
      <c r="JUI844" s="399"/>
      <c r="JUJ844" s="399"/>
      <c r="JUK844" s="399"/>
      <c r="JUL844" s="399"/>
      <c r="JUM844" s="399"/>
      <c r="JUN844" s="399"/>
      <c r="JUO844" s="399"/>
      <c r="JUP844" s="399"/>
      <c r="JUQ844" s="399"/>
      <c r="JUR844" s="399"/>
      <c r="JUS844" s="399"/>
      <c r="JUT844" s="399"/>
      <c r="JUU844" s="399"/>
      <c r="JUV844" s="399"/>
      <c r="JUW844" s="399"/>
      <c r="JUX844" s="399"/>
      <c r="JUY844" s="399"/>
      <c r="JUZ844" s="399"/>
      <c r="JVA844" s="399"/>
      <c r="JVB844" s="399"/>
      <c r="JVC844" s="399"/>
      <c r="JVD844" s="399"/>
      <c r="JVE844" s="399"/>
      <c r="JVF844" s="399"/>
      <c r="JVG844" s="399"/>
      <c r="JVH844" s="399"/>
      <c r="JVI844" s="399"/>
      <c r="JVJ844" s="399"/>
      <c r="JVK844" s="399"/>
      <c r="JVL844" s="399"/>
      <c r="JVM844" s="399"/>
      <c r="JVN844" s="399"/>
      <c r="JVO844" s="399"/>
      <c r="JVP844" s="399"/>
      <c r="JVQ844" s="399"/>
      <c r="JVR844" s="399"/>
      <c r="JVS844" s="399"/>
      <c r="JVT844" s="399"/>
      <c r="JVU844" s="399"/>
      <c r="JVV844" s="399"/>
      <c r="JVW844" s="399"/>
      <c r="JVX844" s="399"/>
      <c r="JVY844" s="399"/>
      <c r="JVZ844" s="399"/>
      <c r="JWA844" s="399"/>
      <c r="JWB844" s="399"/>
      <c r="JWC844" s="399"/>
      <c r="JWD844" s="399"/>
      <c r="JWE844" s="399"/>
      <c r="JWF844" s="399"/>
      <c r="JWG844" s="399"/>
      <c r="JWH844" s="399"/>
      <c r="JWI844" s="399"/>
      <c r="JWJ844" s="399"/>
      <c r="JWK844" s="399"/>
      <c r="JWL844" s="399"/>
      <c r="JWM844" s="399"/>
      <c r="JWN844" s="399"/>
      <c r="JWO844" s="399"/>
      <c r="JWP844" s="399"/>
      <c r="JWQ844" s="399"/>
      <c r="JWR844" s="399"/>
      <c r="JWS844" s="399"/>
      <c r="JWT844" s="399"/>
      <c r="JWU844" s="399"/>
      <c r="JWV844" s="399"/>
      <c r="JWW844" s="399"/>
      <c r="JWX844" s="399"/>
      <c r="JWY844" s="399"/>
      <c r="JWZ844" s="399"/>
      <c r="JXA844" s="399"/>
      <c r="JXB844" s="399"/>
      <c r="JXC844" s="399"/>
      <c r="JXD844" s="399"/>
      <c r="JXE844" s="399"/>
      <c r="JXF844" s="399"/>
      <c r="JXG844" s="399"/>
      <c r="JXH844" s="399"/>
      <c r="JXI844" s="399"/>
      <c r="JXJ844" s="399"/>
      <c r="JXK844" s="399"/>
      <c r="JXL844" s="399"/>
      <c r="JXM844" s="399"/>
      <c r="JXN844" s="399"/>
      <c r="JXO844" s="399"/>
      <c r="JXP844" s="399"/>
      <c r="JXQ844" s="399"/>
      <c r="JXR844" s="399"/>
      <c r="JXS844" s="399"/>
      <c r="JXT844" s="399"/>
      <c r="JXU844" s="399"/>
      <c r="JXV844" s="399"/>
      <c r="JXW844" s="399"/>
      <c r="JXX844" s="399"/>
      <c r="JXY844" s="399"/>
      <c r="JXZ844" s="399"/>
      <c r="JYA844" s="399"/>
      <c r="JYB844" s="399"/>
      <c r="JYC844" s="399"/>
      <c r="JYD844" s="399"/>
      <c r="JYE844" s="399"/>
      <c r="JYF844" s="399"/>
      <c r="JYG844" s="399"/>
      <c r="JYH844" s="399"/>
      <c r="JYI844" s="399"/>
      <c r="JYJ844" s="399"/>
      <c r="JYK844" s="399"/>
      <c r="JYL844" s="399"/>
      <c r="JYM844" s="399"/>
      <c r="JYN844" s="399"/>
      <c r="JYO844" s="399"/>
      <c r="JYP844" s="399"/>
      <c r="JYQ844" s="399"/>
      <c r="JYR844" s="399"/>
      <c r="JYS844" s="399"/>
      <c r="JYT844" s="399"/>
      <c r="JYU844" s="399"/>
      <c r="JYV844" s="399"/>
      <c r="JYW844" s="399"/>
      <c r="JYX844" s="399"/>
      <c r="JYY844" s="399"/>
      <c r="JYZ844" s="399"/>
      <c r="JZA844" s="399"/>
      <c r="JZB844" s="399"/>
      <c r="JZC844" s="399"/>
      <c r="JZD844" s="399"/>
      <c r="JZE844" s="399"/>
      <c r="JZF844" s="399"/>
      <c r="JZG844" s="399"/>
      <c r="JZH844" s="399"/>
      <c r="JZI844" s="399"/>
      <c r="JZJ844" s="399"/>
      <c r="JZK844" s="399"/>
      <c r="JZL844" s="399"/>
      <c r="JZM844" s="399"/>
      <c r="JZN844" s="399"/>
      <c r="JZO844" s="399"/>
      <c r="JZP844" s="399"/>
      <c r="JZQ844" s="399"/>
      <c r="JZR844" s="399"/>
      <c r="JZS844" s="399"/>
      <c r="JZT844" s="399"/>
      <c r="JZU844" s="399"/>
      <c r="JZV844" s="399"/>
      <c r="JZW844" s="399"/>
      <c r="JZX844" s="399"/>
      <c r="JZY844" s="399"/>
      <c r="JZZ844" s="399"/>
      <c r="KAA844" s="399"/>
      <c r="KAB844" s="399"/>
      <c r="KAC844" s="399"/>
      <c r="KAD844" s="399"/>
      <c r="KAE844" s="399"/>
      <c r="KAF844" s="399"/>
      <c r="KAG844" s="399"/>
      <c r="KAH844" s="399"/>
      <c r="KAI844" s="399"/>
      <c r="KAJ844" s="399"/>
      <c r="KAK844" s="399"/>
      <c r="KAL844" s="399"/>
      <c r="KAM844" s="399"/>
      <c r="KAN844" s="399"/>
      <c r="KAO844" s="399"/>
      <c r="KAP844" s="399"/>
      <c r="KAQ844" s="399"/>
      <c r="KAR844" s="399"/>
      <c r="KAS844" s="399"/>
      <c r="KAT844" s="399"/>
      <c r="KAU844" s="399"/>
      <c r="KAV844" s="399"/>
      <c r="KAW844" s="399"/>
      <c r="KAX844" s="399"/>
      <c r="KAY844" s="399"/>
      <c r="KAZ844" s="399"/>
      <c r="KBA844" s="399"/>
      <c r="KBB844" s="399"/>
      <c r="KBC844" s="399"/>
      <c r="KBD844" s="399"/>
      <c r="KBE844" s="399"/>
      <c r="KBF844" s="399"/>
      <c r="KBG844" s="399"/>
      <c r="KBH844" s="399"/>
      <c r="KBI844" s="399"/>
      <c r="KBJ844" s="399"/>
      <c r="KBK844" s="399"/>
      <c r="KBL844" s="399"/>
      <c r="KBM844" s="399"/>
      <c r="KBN844" s="399"/>
      <c r="KBO844" s="399"/>
      <c r="KBP844" s="399"/>
      <c r="KBQ844" s="399"/>
      <c r="KBR844" s="399"/>
      <c r="KBS844" s="399"/>
      <c r="KBT844" s="399"/>
      <c r="KBU844" s="399"/>
      <c r="KBV844" s="399"/>
      <c r="KBW844" s="399"/>
      <c r="KBX844" s="399"/>
      <c r="KBY844" s="399"/>
      <c r="KBZ844" s="399"/>
      <c r="KCA844" s="399"/>
      <c r="KCB844" s="399"/>
      <c r="KCC844" s="399"/>
      <c r="KCD844" s="399"/>
      <c r="KCE844" s="399"/>
      <c r="KCF844" s="399"/>
      <c r="KCG844" s="399"/>
      <c r="KCH844" s="399"/>
      <c r="KCI844" s="399"/>
      <c r="KCJ844" s="399"/>
      <c r="KCK844" s="399"/>
      <c r="KCL844" s="399"/>
      <c r="KCM844" s="399"/>
      <c r="KCN844" s="399"/>
      <c r="KCO844" s="399"/>
      <c r="KCP844" s="399"/>
      <c r="KCQ844" s="399"/>
      <c r="KCR844" s="399"/>
      <c r="KCS844" s="399"/>
      <c r="KCT844" s="399"/>
      <c r="KCU844" s="399"/>
      <c r="KCV844" s="399"/>
      <c r="KCW844" s="399"/>
      <c r="KCX844" s="399"/>
      <c r="KCY844" s="399"/>
      <c r="KCZ844" s="399"/>
      <c r="KDA844" s="399"/>
      <c r="KDB844" s="399"/>
      <c r="KDC844" s="399"/>
      <c r="KDD844" s="399"/>
      <c r="KDE844" s="399"/>
      <c r="KDF844" s="399"/>
      <c r="KDG844" s="399"/>
      <c r="KDH844" s="399"/>
      <c r="KDI844" s="399"/>
      <c r="KDJ844" s="399"/>
      <c r="KDK844" s="399"/>
      <c r="KDL844" s="399"/>
      <c r="KDM844" s="399"/>
      <c r="KDN844" s="399"/>
      <c r="KDO844" s="399"/>
      <c r="KDP844" s="399"/>
      <c r="KDQ844" s="399"/>
      <c r="KDR844" s="399"/>
      <c r="KDS844" s="399"/>
      <c r="KDT844" s="399"/>
      <c r="KDU844" s="399"/>
      <c r="KDV844" s="399"/>
      <c r="KDW844" s="399"/>
      <c r="KDX844" s="399"/>
      <c r="KDY844" s="399"/>
      <c r="KDZ844" s="399"/>
      <c r="KEA844" s="399"/>
      <c r="KEB844" s="399"/>
      <c r="KEC844" s="399"/>
      <c r="KED844" s="399"/>
      <c r="KEE844" s="399"/>
      <c r="KEF844" s="399"/>
      <c r="KEG844" s="399"/>
      <c r="KEH844" s="399"/>
      <c r="KEI844" s="399"/>
      <c r="KEJ844" s="399"/>
      <c r="KEK844" s="399"/>
      <c r="KEL844" s="399"/>
      <c r="KEM844" s="399"/>
      <c r="KEN844" s="399"/>
      <c r="KEO844" s="399"/>
      <c r="KEP844" s="399"/>
      <c r="KEQ844" s="399"/>
      <c r="KER844" s="399"/>
      <c r="KES844" s="399"/>
      <c r="KET844" s="399"/>
      <c r="KEU844" s="399"/>
      <c r="KEV844" s="399"/>
      <c r="KEW844" s="399"/>
      <c r="KEX844" s="399"/>
      <c r="KEY844" s="399"/>
      <c r="KEZ844" s="399"/>
      <c r="KFA844" s="399"/>
      <c r="KFB844" s="399"/>
      <c r="KFC844" s="399"/>
      <c r="KFD844" s="399"/>
      <c r="KFE844" s="399"/>
      <c r="KFF844" s="399"/>
      <c r="KFG844" s="399"/>
      <c r="KFH844" s="399"/>
      <c r="KFI844" s="399"/>
      <c r="KFJ844" s="399"/>
      <c r="KFK844" s="399"/>
      <c r="KFL844" s="399"/>
      <c r="KFM844" s="399"/>
      <c r="KFN844" s="399"/>
      <c r="KFO844" s="399"/>
      <c r="KFP844" s="399"/>
      <c r="KFQ844" s="399"/>
      <c r="KFR844" s="399"/>
      <c r="KFS844" s="399"/>
      <c r="KFT844" s="399"/>
      <c r="KFU844" s="399"/>
      <c r="KFV844" s="399"/>
      <c r="KFW844" s="399"/>
      <c r="KFX844" s="399"/>
      <c r="KFY844" s="399"/>
      <c r="KFZ844" s="399"/>
      <c r="KGA844" s="399"/>
      <c r="KGB844" s="399"/>
      <c r="KGC844" s="399"/>
      <c r="KGD844" s="399"/>
      <c r="KGE844" s="399"/>
      <c r="KGF844" s="399"/>
      <c r="KGG844" s="399"/>
      <c r="KGH844" s="399"/>
      <c r="KGI844" s="399"/>
      <c r="KGJ844" s="399"/>
      <c r="KGK844" s="399"/>
      <c r="KGL844" s="399"/>
      <c r="KGM844" s="399"/>
      <c r="KGN844" s="399"/>
      <c r="KGO844" s="399"/>
      <c r="KGP844" s="399"/>
      <c r="KGQ844" s="399"/>
      <c r="KGR844" s="399"/>
      <c r="KGS844" s="399"/>
      <c r="KGT844" s="399"/>
      <c r="KGU844" s="399"/>
      <c r="KGV844" s="399"/>
      <c r="KGW844" s="399"/>
      <c r="KGX844" s="399"/>
      <c r="KGY844" s="399"/>
      <c r="KGZ844" s="399"/>
      <c r="KHA844" s="399"/>
      <c r="KHB844" s="399"/>
      <c r="KHC844" s="399"/>
      <c r="KHD844" s="399"/>
      <c r="KHE844" s="399"/>
      <c r="KHF844" s="399"/>
      <c r="KHG844" s="399"/>
      <c r="KHH844" s="399"/>
      <c r="KHI844" s="399"/>
      <c r="KHJ844" s="399"/>
      <c r="KHK844" s="399"/>
      <c r="KHL844" s="399"/>
      <c r="KHM844" s="399"/>
      <c r="KHN844" s="399"/>
      <c r="KHO844" s="399"/>
      <c r="KHP844" s="399"/>
      <c r="KHQ844" s="399"/>
      <c r="KHR844" s="399"/>
      <c r="KHS844" s="399"/>
      <c r="KHT844" s="399"/>
      <c r="KHU844" s="399"/>
      <c r="KHV844" s="399"/>
      <c r="KHW844" s="399"/>
      <c r="KHX844" s="399"/>
      <c r="KHY844" s="399"/>
      <c r="KHZ844" s="399"/>
      <c r="KIA844" s="399"/>
      <c r="KIB844" s="399"/>
      <c r="KIC844" s="399"/>
      <c r="KID844" s="399"/>
      <c r="KIE844" s="399"/>
      <c r="KIF844" s="399"/>
      <c r="KIG844" s="399"/>
      <c r="KIH844" s="399"/>
      <c r="KII844" s="399"/>
      <c r="KIJ844" s="399"/>
      <c r="KIK844" s="399"/>
      <c r="KIL844" s="399"/>
      <c r="KIM844" s="399"/>
      <c r="KIN844" s="399"/>
      <c r="KIO844" s="399"/>
      <c r="KIP844" s="399"/>
      <c r="KIQ844" s="399"/>
      <c r="KIR844" s="399"/>
      <c r="KIS844" s="399"/>
      <c r="KIT844" s="399"/>
      <c r="KIU844" s="399"/>
      <c r="KIV844" s="399"/>
      <c r="KIW844" s="399"/>
      <c r="KIX844" s="399"/>
      <c r="KIY844" s="399"/>
      <c r="KIZ844" s="399"/>
      <c r="KJA844" s="399"/>
      <c r="KJB844" s="399"/>
      <c r="KJC844" s="399"/>
      <c r="KJD844" s="399"/>
      <c r="KJE844" s="399"/>
      <c r="KJF844" s="399"/>
      <c r="KJG844" s="399"/>
      <c r="KJH844" s="399"/>
      <c r="KJI844" s="399"/>
      <c r="KJJ844" s="399"/>
      <c r="KJK844" s="399"/>
      <c r="KJL844" s="399"/>
      <c r="KJM844" s="399"/>
      <c r="KJN844" s="399"/>
      <c r="KJO844" s="399"/>
      <c r="KJP844" s="399"/>
      <c r="KJQ844" s="399"/>
      <c r="KJR844" s="399"/>
      <c r="KJS844" s="399"/>
      <c r="KJT844" s="399"/>
      <c r="KJU844" s="399"/>
      <c r="KJV844" s="399"/>
      <c r="KJW844" s="399"/>
      <c r="KJX844" s="399"/>
      <c r="KJY844" s="399"/>
      <c r="KJZ844" s="399"/>
      <c r="KKA844" s="399"/>
      <c r="KKB844" s="399"/>
      <c r="KKC844" s="399"/>
      <c r="KKD844" s="399"/>
      <c r="KKE844" s="399"/>
      <c r="KKF844" s="399"/>
      <c r="KKG844" s="399"/>
      <c r="KKH844" s="399"/>
      <c r="KKI844" s="399"/>
      <c r="KKJ844" s="399"/>
      <c r="KKK844" s="399"/>
      <c r="KKL844" s="399"/>
      <c r="KKM844" s="399"/>
      <c r="KKN844" s="399"/>
      <c r="KKO844" s="399"/>
      <c r="KKP844" s="399"/>
      <c r="KKQ844" s="399"/>
      <c r="KKR844" s="399"/>
      <c r="KKS844" s="399"/>
      <c r="KKT844" s="399"/>
      <c r="KKU844" s="399"/>
      <c r="KKV844" s="399"/>
      <c r="KKW844" s="399"/>
      <c r="KKX844" s="399"/>
      <c r="KKY844" s="399"/>
      <c r="KKZ844" s="399"/>
      <c r="KLA844" s="399"/>
      <c r="KLB844" s="399"/>
      <c r="KLC844" s="399"/>
      <c r="KLD844" s="399"/>
      <c r="KLE844" s="399"/>
      <c r="KLF844" s="399"/>
      <c r="KLG844" s="399"/>
      <c r="KLH844" s="399"/>
      <c r="KLI844" s="399"/>
      <c r="KLJ844" s="399"/>
      <c r="KLK844" s="399"/>
      <c r="KLL844" s="399"/>
      <c r="KLM844" s="399"/>
      <c r="KLN844" s="399"/>
      <c r="KLO844" s="399"/>
      <c r="KLP844" s="399"/>
      <c r="KLQ844" s="399"/>
      <c r="KLR844" s="399"/>
      <c r="KLS844" s="399"/>
      <c r="KLT844" s="399"/>
      <c r="KLU844" s="399"/>
      <c r="KLV844" s="399"/>
      <c r="KLW844" s="399"/>
      <c r="KLX844" s="399"/>
      <c r="KLY844" s="399"/>
      <c r="KLZ844" s="399"/>
      <c r="KMA844" s="399"/>
      <c r="KMB844" s="399"/>
      <c r="KMC844" s="399"/>
      <c r="KMD844" s="399"/>
      <c r="KME844" s="399"/>
      <c r="KMF844" s="399"/>
      <c r="KMG844" s="399"/>
      <c r="KMH844" s="399"/>
      <c r="KMI844" s="399"/>
      <c r="KMJ844" s="399"/>
      <c r="KMK844" s="399"/>
      <c r="KML844" s="399"/>
      <c r="KMM844" s="399"/>
      <c r="KMN844" s="399"/>
      <c r="KMO844" s="399"/>
      <c r="KMP844" s="399"/>
      <c r="KMQ844" s="399"/>
      <c r="KMR844" s="399"/>
      <c r="KMS844" s="399"/>
      <c r="KMT844" s="399"/>
      <c r="KMU844" s="399"/>
      <c r="KMV844" s="399"/>
      <c r="KMW844" s="399"/>
      <c r="KMX844" s="399"/>
      <c r="KMY844" s="399"/>
      <c r="KMZ844" s="399"/>
      <c r="KNA844" s="399"/>
      <c r="KNB844" s="399"/>
      <c r="KNC844" s="399"/>
      <c r="KND844" s="399"/>
      <c r="KNE844" s="399"/>
      <c r="KNF844" s="399"/>
      <c r="KNG844" s="399"/>
      <c r="KNH844" s="399"/>
      <c r="KNI844" s="399"/>
      <c r="KNJ844" s="399"/>
      <c r="KNK844" s="399"/>
      <c r="KNL844" s="399"/>
      <c r="KNM844" s="399"/>
      <c r="KNN844" s="399"/>
      <c r="KNO844" s="399"/>
      <c r="KNP844" s="399"/>
      <c r="KNQ844" s="399"/>
      <c r="KNR844" s="399"/>
      <c r="KNS844" s="399"/>
      <c r="KNT844" s="399"/>
      <c r="KNU844" s="399"/>
      <c r="KNV844" s="399"/>
      <c r="KNW844" s="399"/>
      <c r="KNX844" s="399"/>
      <c r="KNY844" s="399"/>
      <c r="KNZ844" s="399"/>
      <c r="KOA844" s="399"/>
      <c r="KOB844" s="399"/>
      <c r="KOC844" s="399"/>
      <c r="KOD844" s="399"/>
      <c r="KOE844" s="399"/>
      <c r="KOF844" s="399"/>
      <c r="KOG844" s="399"/>
      <c r="KOH844" s="399"/>
      <c r="KOI844" s="399"/>
      <c r="KOJ844" s="399"/>
      <c r="KOK844" s="399"/>
      <c r="KOL844" s="399"/>
      <c r="KOM844" s="399"/>
      <c r="KON844" s="399"/>
      <c r="KOO844" s="399"/>
      <c r="KOP844" s="399"/>
      <c r="KOQ844" s="399"/>
      <c r="KOR844" s="399"/>
      <c r="KOS844" s="399"/>
      <c r="KOT844" s="399"/>
      <c r="KOU844" s="399"/>
      <c r="KOV844" s="399"/>
      <c r="KOW844" s="399"/>
      <c r="KOX844" s="399"/>
      <c r="KOY844" s="399"/>
      <c r="KOZ844" s="399"/>
      <c r="KPA844" s="399"/>
      <c r="KPB844" s="399"/>
      <c r="KPC844" s="399"/>
      <c r="KPD844" s="399"/>
      <c r="KPE844" s="399"/>
      <c r="KPF844" s="399"/>
      <c r="KPG844" s="399"/>
      <c r="KPH844" s="399"/>
      <c r="KPI844" s="399"/>
      <c r="KPJ844" s="399"/>
      <c r="KPK844" s="399"/>
      <c r="KPL844" s="399"/>
      <c r="KPM844" s="399"/>
      <c r="KPN844" s="399"/>
      <c r="KPO844" s="399"/>
      <c r="KPP844" s="399"/>
      <c r="KPQ844" s="399"/>
      <c r="KPR844" s="399"/>
      <c r="KPS844" s="399"/>
      <c r="KPT844" s="399"/>
      <c r="KPU844" s="399"/>
      <c r="KPV844" s="399"/>
      <c r="KPW844" s="399"/>
      <c r="KPX844" s="399"/>
      <c r="KPY844" s="399"/>
      <c r="KPZ844" s="399"/>
      <c r="KQA844" s="399"/>
      <c r="KQB844" s="399"/>
      <c r="KQC844" s="399"/>
      <c r="KQD844" s="399"/>
      <c r="KQE844" s="399"/>
      <c r="KQF844" s="399"/>
      <c r="KQG844" s="399"/>
      <c r="KQH844" s="399"/>
      <c r="KQI844" s="399"/>
      <c r="KQJ844" s="399"/>
      <c r="KQK844" s="399"/>
      <c r="KQL844" s="399"/>
      <c r="KQM844" s="399"/>
      <c r="KQN844" s="399"/>
      <c r="KQO844" s="399"/>
      <c r="KQP844" s="399"/>
      <c r="KQQ844" s="399"/>
      <c r="KQR844" s="399"/>
      <c r="KQS844" s="399"/>
      <c r="KQT844" s="399"/>
      <c r="KQU844" s="399"/>
      <c r="KQV844" s="399"/>
      <c r="KQW844" s="399"/>
      <c r="KQX844" s="399"/>
      <c r="KQY844" s="399"/>
      <c r="KQZ844" s="399"/>
      <c r="KRA844" s="399"/>
      <c r="KRB844" s="399"/>
      <c r="KRC844" s="399"/>
      <c r="KRD844" s="399"/>
      <c r="KRE844" s="399"/>
      <c r="KRF844" s="399"/>
      <c r="KRG844" s="399"/>
      <c r="KRH844" s="399"/>
      <c r="KRI844" s="399"/>
      <c r="KRJ844" s="399"/>
      <c r="KRK844" s="399"/>
      <c r="KRL844" s="399"/>
      <c r="KRM844" s="399"/>
      <c r="KRN844" s="399"/>
      <c r="KRO844" s="399"/>
      <c r="KRP844" s="399"/>
      <c r="KRQ844" s="399"/>
      <c r="KRR844" s="399"/>
      <c r="KRS844" s="399"/>
      <c r="KRT844" s="399"/>
      <c r="KRU844" s="399"/>
      <c r="KRV844" s="399"/>
      <c r="KRW844" s="399"/>
      <c r="KRX844" s="399"/>
      <c r="KRY844" s="399"/>
      <c r="KRZ844" s="399"/>
      <c r="KSA844" s="399"/>
      <c r="KSB844" s="399"/>
      <c r="KSC844" s="399"/>
      <c r="KSD844" s="399"/>
      <c r="KSE844" s="399"/>
      <c r="KSF844" s="399"/>
      <c r="KSG844" s="399"/>
      <c r="KSH844" s="399"/>
      <c r="KSI844" s="399"/>
      <c r="KSJ844" s="399"/>
      <c r="KSK844" s="399"/>
      <c r="KSL844" s="399"/>
      <c r="KSM844" s="399"/>
      <c r="KSN844" s="399"/>
      <c r="KSO844" s="399"/>
      <c r="KSP844" s="399"/>
      <c r="KSQ844" s="399"/>
      <c r="KSR844" s="399"/>
      <c r="KSS844" s="399"/>
      <c r="KST844" s="399"/>
      <c r="KSU844" s="399"/>
      <c r="KSV844" s="399"/>
      <c r="KSW844" s="399"/>
      <c r="KSX844" s="399"/>
      <c r="KSY844" s="399"/>
      <c r="KSZ844" s="399"/>
      <c r="KTA844" s="399"/>
      <c r="KTB844" s="399"/>
      <c r="KTC844" s="399"/>
      <c r="KTD844" s="399"/>
      <c r="KTE844" s="399"/>
      <c r="KTF844" s="399"/>
      <c r="KTG844" s="399"/>
      <c r="KTH844" s="399"/>
      <c r="KTI844" s="399"/>
      <c r="KTJ844" s="399"/>
      <c r="KTK844" s="399"/>
      <c r="KTL844" s="399"/>
      <c r="KTM844" s="399"/>
      <c r="KTN844" s="399"/>
      <c r="KTO844" s="399"/>
      <c r="KTP844" s="399"/>
      <c r="KTQ844" s="399"/>
      <c r="KTR844" s="399"/>
      <c r="KTS844" s="399"/>
      <c r="KTT844" s="399"/>
      <c r="KTU844" s="399"/>
      <c r="KTV844" s="399"/>
      <c r="KTW844" s="399"/>
      <c r="KTX844" s="399"/>
      <c r="KTY844" s="399"/>
      <c r="KTZ844" s="399"/>
      <c r="KUA844" s="399"/>
      <c r="KUB844" s="399"/>
      <c r="KUC844" s="399"/>
      <c r="KUD844" s="399"/>
      <c r="KUE844" s="399"/>
      <c r="KUF844" s="399"/>
      <c r="KUG844" s="399"/>
      <c r="KUH844" s="399"/>
      <c r="KUI844" s="399"/>
      <c r="KUJ844" s="399"/>
      <c r="KUK844" s="399"/>
      <c r="KUL844" s="399"/>
      <c r="KUM844" s="399"/>
      <c r="KUN844" s="399"/>
      <c r="KUO844" s="399"/>
      <c r="KUP844" s="399"/>
      <c r="KUQ844" s="399"/>
      <c r="KUR844" s="399"/>
      <c r="KUS844" s="399"/>
      <c r="KUT844" s="399"/>
      <c r="KUU844" s="399"/>
      <c r="KUV844" s="399"/>
      <c r="KUW844" s="399"/>
      <c r="KUX844" s="399"/>
      <c r="KUY844" s="399"/>
      <c r="KUZ844" s="399"/>
      <c r="KVA844" s="399"/>
      <c r="KVB844" s="399"/>
      <c r="KVC844" s="399"/>
      <c r="KVD844" s="399"/>
      <c r="KVE844" s="399"/>
      <c r="KVF844" s="399"/>
      <c r="KVG844" s="399"/>
      <c r="KVH844" s="399"/>
      <c r="KVI844" s="399"/>
      <c r="KVJ844" s="399"/>
      <c r="KVK844" s="399"/>
      <c r="KVL844" s="399"/>
      <c r="KVM844" s="399"/>
      <c r="KVN844" s="399"/>
      <c r="KVO844" s="399"/>
      <c r="KVP844" s="399"/>
      <c r="KVQ844" s="399"/>
      <c r="KVR844" s="399"/>
      <c r="KVS844" s="399"/>
      <c r="KVT844" s="399"/>
      <c r="KVU844" s="399"/>
      <c r="KVV844" s="399"/>
      <c r="KVW844" s="399"/>
      <c r="KVX844" s="399"/>
      <c r="KVY844" s="399"/>
      <c r="KVZ844" s="399"/>
      <c r="KWA844" s="399"/>
      <c r="KWB844" s="399"/>
      <c r="KWC844" s="399"/>
      <c r="KWD844" s="399"/>
      <c r="KWE844" s="399"/>
      <c r="KWF844" s="399"/>
      <c r="KWG844" s="399"/>
      <c r="KWH844" s="399"/>
      <c r="KWI844" s="399"/>
      <c r="KWJ844" s="399"/>
      <c r="KWK844" s="399"/>
      <c r="KWL844" s="399"/>
      <c r="KWM844" s="399"/>
      <c r="KWN844" s="399"/>
      <c r="KWO844" s="399"/>
      <c r="KWP844" s="399"/>
      <c r="KWQ844" s="399"/>
      <c r="KWR844" s="399"/>
      <c r="KWS844" s="399"/>
      <c r="KWT844" s="399"/>
      <c r="KWU844" s="399"/>
      <c r="KWV844" s="399"/>
      <c r="KWW844" s="399"/>
      <c r="KWX844" s="399"/>
      <c r="KWY844" s="399"/>
      <c r="KWZ844" s="399"/>
      <c r="KXA844" s="399"/>
      <c r="KXB844" s="399"/>
      <c r="KXC844" s="399"/>
      <c r="KXD844" s="399"/>
      <c r="KXE844" s="399"/>
      <c r="KXF844" s="399"/>
      <c r="KXG844" s="399"/>
      <c r="KXH844" s="399"/>
      <c r="KXI844" s="399"/>
      <c r="KXJ844" s="399"/>
      <c r="KXK844" s="399"/>
      <c r="KXL844" s="399"/>
      <c r="KXM844" s="399"/>
      <c r="KXN844" s="399"/>
      <c r="KXO844" s="399"/>
      <c r="KXP844" s="399"/>
      <c r="KXQ844" s="399"/>
      <c r="KXR844" s="399"/>
      <c r="KXS844" s="399"/>
      <c r="KXT844" s="399"/>
      <c r="KXU844" s="399"/>
      <c r="KXV844" s="399"/>
      <c r="KXW844" s="399"/>
      <c r="KXX844" s="399"/>
      <c r="KXY844" s="399"/>
      <c r="KXZ844" s="399"/>
      <c r="KYA844" s="399"/>
      <c r="KYB844" s="399"/>
      <c r="KYC844" s="399"/>
      <c r="KYD844" s="399"/>
      <c r="KYE844" s="399"/>
      <c r="KYF844" s="399"/>
      <c r="KYG844" s="399"/>
      <c r="KYH844" s="399"/>
      <c r="KYI844" s="399"/>
      <c r="KYJ844" s="399"/>
      <c r="KYK844" s="399"/>
      <c r="KYL844" s="399"/>
      <c r="KYM844" s="399"/>
      <c r="KYN844" s="399"/>
      <c r="KYO844" s="399"/>
      <c r="KYP844" s="399"/>
      <c r="KYQ844" s="399"/>
      <c r="KYR844" s="399"/>
      <c r="KYS844" s="399"/>
      <c r="KYT844" s="399"/>
      <c r="KYU844" s="399"/>
      <c r="KYV844" s="399"/>
      <c r="KYW844" s="399"/>
      <c r="KYX844" s="399"/>
      <c r="KYY844" s="399"/>
      <c r="KYZ844" s="399"/>
      <c r="KZA844" s="399"/>
      <c r="KZB844" s="399"/>
      <c r="KZC844" s="399"/>
      <c r="KZD844" s="399"/>
      <c r="KZE844" s="399"/>
      <c r="KZF844" s="399"/>
      <c r="KZG844" s="399"/>
      <c r="KZH844" s="399"/>
      <c r="KZI844" s="399"/>
      <c r="KZJ844" s="399"/>
      <c r="KZK844" s="399"/>
      <c r="KZL844" s="399"/>
      <c r="KZM844" s="399"/>
      <c r="KZN844" s="399"/>
      <c r="KZO844" s="399"/>
      <c r="KZP844" s="399"/>
      <c r="KZQ844" s="399"/>
      <c r="KZR844" s="399"/>
      <c r="KZS844" s="399"/>
      <c r="KZT844" s="399"/>
      <c r="KZU844" s="399"/>
      <c r="KZV844" s="399"/>
      <c r="KZW844" s="399"/>
      <c r="KZX844" s="399"/>
      <c r="KZY844" s="399"/>
      <c r="KZZ844" s="399"/>
      <c r="LAA844" s="399"/>
      <c r="LAB844" s="399"/>
      <c r="LAC844" s="399"/>
      <c r="LAD844" s="399"/>
      <c r="LAE844" s="399"/>
      <c r="LAF844" s="399"/>
      <c r="LAG844" s="399"/>
      <c r="LAH844" s="399"/>
      <c r="LAI844" s="399"/>
      <c r="LAJ844" s="399"/>
      <c r="LAK844" s="399"/>
      <c r="LAL844" s="399"/>
      <c r="LAM844" s="399"/>
      <c r="LAN844" s="399"/>
      <c r="LAO844" s="399"/>
      <c r="LAP844" s="399"/>
      <c r="LAQ844" s="399"/>
      <c r="LAR844" s="399"/>
      <c r="LAS844" s="399"/>
      <c r="LAT844" s="399"/>
      <c r="LAU844" s="399"/>
      <c r="LAV844" s="399"/>
      <c r="LAW844" s="399"/>
      <c r="LAX844" s="399"/>
      <c r="LAY844" s="399"/>
      <c r="LAZ844" s="399"/>
      <c r="LBA844" s="399"/>
      <c r="LBB844" s="399"/>
      <c r="LBC844" s="399"/>
      <c r="LBD844" s="399"/>
      <c r="LBE844" s="399"/>
      <c r="LBF844" s="399"/>
      <c r="LBG844" s="399"/>
      <c r="LBH844" s="399"/>
      <c r="LBI844" s="399"/>
      <c r="LBJ844" s="399"/>
      <c r="LBK844" s="399"/>
      <c r="LBL844" s="399"/>
      <c r="LBM844" s="399"/>
      <c r="LBN844" s="399"/>
      <c r="LBO844" s="399"/>
      <c r="LBP844" s="399"/>
      <c r="LBQ844" s="399"/>
      <c r="LBR844" s="399"/>
      <c r="LBS844" s="399"/>
      <c r="LBT844" s="399"/>
      <c r="LBU844" s="399"/>
      <c r="LBV844" s="399"/>
      <c r="LBW844" s="399"/>
      <c r="LBX844" s="399"/>
      <c r="LBY844" s="399"/>
      <c r="LBZ844" s="399"/>
      <c r="LCA844" s="399"/>
      <c r="LCB844" s="399"/>
      <c r="LCC844" s="399"/>
      <c r="LCD844" s="399"/>
      <c r="LCE844" s="399"/>
      <c r="LCF844" s="399"/>
      <c r="LCG844" s="399"/>
      <c r="LCH844" s="399"/>
      <c r="LCI844" s="399"/>
      <c r="LCJ844" s="399"/>
      <c r="LCK844" s="399"/>
      <c r="LCL844" s="399"/>
      <c r="LCM844" s="399"/>
      <c r="LCN844" s="399"/>
      <c r="LCO844" s="399"/>
      <c r="LCP844" s="399"/>
      <c r="LCQ844" s="399"/>
      <c r="LCR844" s="399"/>
      <c r="LCS844" s="399"/>
      <c r="LCT844" s="399"/>
      <c r="LCU844" s="399"/>
      <c r="LCV844" s="399"/>
      <c r="LCW844" s="399"/>
      <c r="LCX844" s="399"/>
      <c r="LCY844" s="399"/>
      <c r="LCZ844" s="399"/>
      <c r="LDA844" s="399"/>
      <c r="LDB844" s="399"/>
      <c r="LDC844" s="399"/>
      <c r="LDD844" s="399"/>
      <c r="LDE844" s="399"/>
      <c r="LDF844" s="399"/>
      <c r="LDG844" s="399"/>
      <c r="LDH844" s="399"/>
      <c r="LDI844" s="399"/>
      <c r="LDJ844" s="399"/>
      <c r="LDK844" s="399"/>
      <c r="LDL844" s="399"/>
      <c r="LDM844" s="399"/>
      <c r="LDN844" s="399"/>
      <c r="LDO844" s="399"/>
      <c r="LDP844" s="399"/>
      <c r="LDQ844" s="399"/>
      <c r="LDR844" s="399"/>
      <c r="LDS844" s="399"/>
      <c r="LDT844" s="399"/>
      <c r="LDU844" s="399"/>
      <c r="LDV844" s="399"/>
      <c r="LDW844" s="399"/>
      <c r="LDX844" s="399"/>
      <c r="LDY844" s="399"/>
      <c r="LDZ844" s="399"/>
      <c r="LEA844" s="399"/>
      <c r="LEB844" s="399"/>
      <c r="LEC844" s="399"/>
      <c r="LED844" s="399"/>
      <c r="LEE844" s="399"/>
      <c r="LEF844" s="399"/>
      <c r="LEG844" s="399"/>
      <c r="LEH844" s="399"/>
      <c r="LEI844" s="399"/>
      <c r="LEJ844" s="399"/>
      <c r="LEK844" s="399"/>
      <c r="LEL844" s="399"/>
      <c r="LEM844" s="399"/>
      <c r="LEN844" s="399"/>
      <c r="LEO844" s="399"/>
      <c r="LEP844" s="399"/>
      <c r="LEQ844" s="399"/>
      <c r="LER844" s="399"/>
      <c r="LES844" s="399"/>
      <c r="LET844" s="399"/>
      <c r="LEU844" s="399"/>
      <c r="LEV844" s="399"/>
      <c r="LEW844" s="399"/>
      <c r="LEX844" s="399"/>
      <c r="LEY844" s="399"/>
      <c r="LEZ844" s="399"/>
      <c r="LFA844" s="399"/>
      <c r="LFB844" s="399"/>
      <c r="LFC844" s="399"/>
      <c r="LFD844" s="399"/>
      <c r="LFE844" s="399"/>
      <c r="LFF844" s="399"/>
      <c r="LFG844" s="399"/>
      <c r="LFH844" s="399"/>
      <c r="LFI844" s="399"/>
      <c r="LFJ844" s="399"/>
      <c r="LFK844" s="399"/>
      <c r="LFL844" s="399"/>
      <c r="LFM844" s="399"/>
      <c r="LFN844" s="399"/>
      <c r="LFO844" s="399"/>
      <c r="LFP844" s="399"/>
      <c r="LFQ844" s="399"/>
      <c r="LFR844" s="399"/>
      <c r="LFS844" s="399"/>
      <c r="LFT844" s="399"/>
      <c r="LFU844" s="399"/>
      <c r="LFV844" s="399"/>
      <c r="LFW844" s="399"/>
      <c r="LFX844" s="399"/>
      <c r="LFY844" s="399"/>
      <c r="LFZ844" s="399"/>
      <c r="LGA844" s="399"/>
      <c r="LGB844" s="399"/>
      <c r="LGC844" s="399"/>
      <c r="LGD844" s="399"/>
      <c r="LGE844" s="399"/>
      <c r="LGF844" s="399"/>
      <c r="LGG844" s="399"/>
      <c r="LGH844" s="399"/>
      <c r="LGI844" s="399"/>
      <c r="LGJ844" s="399"/>
      <c r="LGK844" s="399"/>
      <c r="LGL844" s="399"/>
      <c r="LGM844" s="399"/>
      <c r="LGN844" s="399"/>
      <c r="LGO844" s="399"/>
      <c r="LGP844" s="399"/>
      <c r="LGQ844" s="399"/>
      <c r="LGR844" s="399"/>
      <c r="LGS844" s="399"/>
      <c r="LGT844" s="399"/>
      <c r="LGU844" s="399"/>
      <c r="LGV844" s="399"/>
      <c r="LGW844" s="399"/>
      <c r="LGX844" s="399"/>
      <c r="LGY844" s="399"/>
      <c r="LGZ844" s="399"/>
      <c r="LHA844" s="399"/>
      <c r="LHB844" s="399"/>
      <c r="LHC844" s="399"/>
      <c r="LHD844" s="399"/>
      <c r="LHE844" s="399"/>
      <c r="LHF844" s="399"/>
      <c r="LHG844" s="399"/>
      <c r="LHH844" s="399"/>
      <c r="LHI844" s="399"/>
      <c r="LHJ844" s="399"/>
      <c r="LHK844" s="399"/>
      <c r="LHL844" s="399"/>
      <c r="LHM844" s="399"/>
      <c r="LHN844" s="399"/>
      <c r="LHO844" s="399"/>
      <c r="LHP844" s="399"/>
      <c r="LHQ844" s="399"/>
      <c r="LHR844" s="399"/>
      <c r="LHS844" s="399"/>
      <c r="LHT844" s="399"/>
      <c r="LHU844" s="399"/>
      <c r="LHV844" s="399"/>
      <c r="LHW844" s="399"/>
      <c r="LHX844" s="399"/>
      <c r="LHY844" s="399"/>
      <c r="LHZ844" s="399"/>
      <c r="LIA844" s="399"/>
      <c r="LIB844" s="399"/>
      <c r="LIC844" s="399"/>
      <c r="LID844" s="399"/>
      <c r="LIE844" s="399"/>
      <c r="LIF844" s="399"/>
      <c r="LIG844" s="399"/>
      <c r="LIH844" s="399"/>
      <c r="LII844" s="399"/>
      <c r="LIJ844" s="399"/>
      <c r="LIK844" s="399"/>
      <c r="LIL844" s="399"/>
      <c r="LIM844" s="399"/>
      <c r="LIN844" s="399"/>
      <c r="LIO844" s="399"/>
      <c r="LIP844" s="399"/>
      <c r="LIQ844" s="399"/>
      <c r="LIR844" s="399"/>
      <c r="LIS844" s="399"/>
      <c r="LIT844" s="399"/>
      <c r="LIU844" s="399"/>
      <c r="LIV844" s="399"/>
      <c r="LIW844" s="399"/>
      <c r="LIX844" s="399"/>
      <c r="LIY844" s="399"/>
      <c r="LIZ844" s="399"/>
      <c r="LJA844" s="399"/>
      <c r="LJB844" s="399"/>
      <c r="LJC844" s="399"/>
      <c r="LJD844" s="399"/>
      <c r="LJE844" s="399"/>
      <c r="LJF844" s="399"/>
      <c r="LJG844" s="399"/>
      <c r="LJH844" s="399"/>
      <c r="LJI844" s="399"/>
      <c r="LJJ844" s="399"/>
      <c r="LJK844" s="399"/>
      <c r="LJL844" s="399"/>
      <c r="LJM844" s="399"/>
      <c r="LJN844" s="399"/>
      <c r="LJO844" s="399"/>
      <c r="LJP844" s="399"/>
      <c r="LJQ844" s="399"/>
      <c r="LJR844" s="399"/>
      <c r="LJS844" s="399"/>
      <c r="LJT844" s="399"/>
      <c r="LJU844" s="399"/>
      <c r="LJV844" s="399"/>
      <c r="LJW844" s="399"/>
      <c r="LJX844" s="399"/>
      <c r="LJY844" s="399"/>
      <c r="LJZ844" s="399"/>
      <c r="LKA844" s="399"/>
      <c r="LKB844" s="399"/>
      <c r="LKC844" s="399"/>
      <c r="LKD844" s="399"/>
      <c r="LKE844" s="399"/>
      <c r="LKF844" s="399"/>
      <c r="LKG844" s="399"/>
      <c r="LKH844" s="399"/>
      <c r="LKI844" s="399"/>
      <c r="LKJ844" s="399"/>
      <c r="LKK844" s="399"/>
      <c r="LKL844" s="399"/>
      <c r="LKM844" s="399"/>
      <c r="LKN844" s="399"/>
      <c r="LKO844" s="399"/>
      <c r="LKP844" s="399"/>
      <c r="LKQ844" s="399"/>
      <c r="LKR844" s="399"/>
      <c r="LKS844" s="399"/>
      <c r="LKT844" s="399"/>
      <c r="LKU844" s="399"/>
      <c r="LKV844" s="399"/>
      <c r="LKW844" s="399"/>
      <c r="LKX844" s="399"/>
      <c r="LKY844" s="399"/>
      <c r="LKZ844" s="399"/>
      <c r="LLA844" s="399"/>
      <c r="LLB844" s="399"/>
      <c r="LLC844" s="399"/>
      <c r="LLD844" s="399"/>
      <c r="LLE844" s="399"/>
      <c r="LLF844" s="399"/>
      <c r="LLG844" s="399"/>
      <c r="LLH844" s="399"/>
      <c r="LLI844" s="399"/>
      <c r="LLJ844" s="399"/>
      <c r="LLK844" s="399"/>
      <c r="LLL844" s="399"/>
      <c r="LLM844" s="399"/>
      <c r="LLN844" s="399"/>
      <c r="LLO844" s="399"/>
      <c r="LLP844" s="399"/>
      <c r="LLQ844" s="399"/>
      <c r="LLR844" s="399"/>
      <c r="LLS844" s="399"/>
      <c r="LLT844" s="399"/>
      <c r="LLU844" s="399"/>
      <c r="LLV844" s="399"/>
      <c r="LLW844" s="399"/>
      <c r="LLX844" s="399"/>
      <c r="LLY844" s="399"/>
      <c r="LLZ844" s="399"/>
      <c r="LMA844" s="399"/>
      <c r="LMB844" s="399"/>
      <c r="LMC844" s="399"/>
      <c r="LMD844" s="399"/>
      <c r="LME844" s="399"/>
      <c r="LMF844" s="399"/>
      <c r="LMG844" s="399"/>
      <c r="LMH844" s="399"/>
      <c r="LMI844" s="399"/>
      <c r="LMJ844" s="399"/>
      <c r="LMK844" s="399"/>
      <c r="LML844" s="399"/>
      <c r="LMM844" s="399"/>
      <c r="LMN844" s="399"/>
      <c r="LMO844" s="399"/>
      <c r="LMP844" s="399"/>
      <c r="LMQ844" s="399"/>
      <c r="LMR844" s="399"/>
      <c r="LMS844" s="399"/>
      <c r="LMT844" s="399"/>
      <c r="LMU844" s="399"/>
      <c r="LMV844" s="399"/>
      <c r="LMW844" s="399"/>
      <c r="LMX844" s="399"/>
      <c r="LMY844" s="399"/>
      <c r="LMZ844" s="399"/>
      <c r="LNA844" s="399"/>
      <c r="LNB844" s="399"/>
      <c r="LNC844" s="399"/>
      <c r="LND844" s="399"/>
      <c r="LNE844" s="399"/>
      <c r="LNF844" s="399"/>
      <c r="LNG844" s="399"/>
      <c r="LNH844" s="399"/>
      <c r="LNI844" s="399"/>
      <c r="LNJ844" s="399"/>
      <c r="LNK844" s="399"/>
      <c r="LNL844" s="399"/>
      <c r="LNM844" s="399"/>
      <c r="LNN844" s="399"/>
      <c r="LNO844" s="399"/>
      <c r="LNP844" s="399"/>
      <c r="LNQ844" s="399"/>
      <c r="LNR844" s="399"/>
      <c r="LNS844" s="399"/>
      <c r="LNT844" s="399"/>
      <c r="LNU844" s="399"/>
      <c r="LNV844" s="399"/>
      <c r="LNW844" s="399"/>
      <c r="LNX844" s="399"/>
      <c r="LNY844" s="399"/>
      <c r="LNZ844" s="399"/>
      <c r="LOA844" s="399"/>
      <c r="LOB844" s="399"/>
      <c r="LOC844" s="399"/>
      <c r="LOD844" s="399"/>
      <c r="LOE844" s="399"/>
      <c r="LOF844" s="399"/>
      <c r="LOG844" s="399"/>
      <c r="LOH844" s="399"/>
      <c r="LOI844" s="399"/>
      <c r="LOJ844" s="399"/>
      <c r="LOK844" s="399"/>
      <c r="LOL844" s="399"/>
      <c r="LOM844" s="399"/>
      <c r="LON844" s="399"/>
      <c r="LOO844" s="399"/>
      <c r="LOP844" s="399"/>
      <c r="LOQ844" s="399"/>
      <c r="LOR844" s="399"/>
      <c r="LOS844" s="399"/>
      <c r="LOT844" s="399"/>
      <c r="LOU844" s="399"/>
      <c r="LOV844" s="399"/>
      <c r="LOW844" s="399"/>
      <c r="LOX844" s="399"/>
      <c r="LOY844" s="399"/>
      <c r="LOZ844" s="399"/>
      <c r="LPA844" s="399"/>
      <c r="LPB844" s="399"/>
      <c r="LPC844" s="399"/>
      <c r="LPD844" s="399"/>
      <c r="LPE844" s="399"/>
      <c r="LPF844" s="399"/>
      <c r="LPG844" s="399"/>
      <c r="LPH844" s="399"/>
      <c r="LPI844" s="399"/>
      <c r="LPJ844" s="399"/>
      <c r="LPK844" s="399"/>
      <c r="LPL844" s="399"/>
      <c r="LPM844" s="399"/>
      <c r="LPN844" s="399"/>
      <c r="LPO844" s="399"/>
      <c r="LPP844" s="399"/>
      <c r="LPQ844" s="399"/>
      <c r="LPR844" s="399"/>
      <c r="LPS844" s="399"/>
      <c r="LPT844" s="399"/>
      <c r="LPU844" s="399"/>
      <c r="LPV844" s="399"/>
      <c r="LPW844" s="399"/>
      <c r="LPX844" s="399"/>
      <c r="LPY844" s="399"/>
      <c r="LPZ844" s="399"/>
      <c r="LQA844" s="399"/>
      <c r="LQB844" s="399"/>
      <c r="LQC844" s="399"/>
      <c r="LQD844" s="399"/>
      <c r="LQE844" s="399"/>
      <c r="LQF844" s="399"/>
      <c r="LQG844" s="399"/>
      <c r="LQH844" s="399"/>
      <c r="LQI844" s="399"/>
      <c r="LQJ844" s="399"/>
      <c r="LQK844" s="399"/>
      <c r="LQL844" s="399"/>
      <c r="LQM844" s="399"/>
      <c r="LQN844" s="399"/>
      <c r="LQO844" s="399"/>
      <c r="LQP844" s="399"/>
      <c r="LQQ844" s="399"/>
      <c r="LQR844" s="399"/>
      <c r="LQS844" s="399"/>
      <c r="LQT844" s="399"/>
      <c r="LQU844" s="399"/>
      <c r="LQV844" s="399"/>
      <c r="LQW844" s="399"/>
      <c r="LQX844" s="399"/>
      <c r="LQY844" s="399"/>
      <c r="LQZ844" s="399"/>
      <c r="LRA844" s="399"/>
      <c r="LRB844" s="399"/>
      <c r="LRC844" s="399"/>
      <c r="LRD844" s="399"/>
      <c r="LRE844" s="399"/>
      <c r="LRF844" s="399"/>
      <c r="LRG844" s="399"/>
      <c r="LRH844" s="399"/>
      <c r="LRI844" s="399"/>
      <c r="LRJ844" s="399"/>
      <c r="LRK844" s="399"/>
      <c r="LRL844" s="399"/>
      <c r="LRM844" s="399"/>
      <c r="LRN844" s="399"/>
      <c r="LRO844" s="399"/>
      <c r="LRP844" s="399"/>
      <c r="LRQ844" s="399"/>
      <c r="LRR844" s="399"/>
      <c r="LRS844" s="399"/>
      <c r="LRT844" s="399"/>
      <c r="LRU844" s="399"/>
      <c r="LRV844" s="399"/>
      <c r="LRW844" s="399"/>
      <c r="LRX844" s="399"/>
      <c r="LRY844" s="399"/>
      <c r="LRZ844" s="399"/>
      <c r="LSA844" s="399"/>
      <c r="LSB844" s="399"/>
      <c r="LSC844" s="399"/>
      <c r="LSD844" s="399"/>
      <c r="LSE844" s="399"/>
      <c r="LSF844" s="399"/>
      <c r="LSG844" s="399"/>
      <c r="LSH844" s="399"/>
      <c r="LSI844" s="399"/>
      <c r="LSJ844" s="399"/>
      <c r="LSK844" s="399"/>
      <c r="LSL844" s="399"/>
      <c r="LSM844" s="399"/>
      <c r="LSN844" s="399"/>
      <c r="LSO844" s="399"/>
      <c r="LSP844" s="399"/>
      <c r="LSQ844" s="399"/>
      <c r="LSR844" s="399"/>
      <c r="LSS844" s="399"/>
      <c r="LST844" s="399"/>
      <c r="LSU844" s="399"/>
      <c r="LSV844" s="399"/>
      <c r="LSW844" s="399"/>
      <c r="LSX844" s="399"/>
      <c r="LSY844" s="399"/>
      <c r="LSZ844" s="399"/>
      <c r="LTA844" s="399"/>
      <c r="LTB844" s="399"/>
      <c r="LTC844" s="399"/>
      <c r="LTD844" s="399"/>
      <c r="LTE844" s="399"/>
      <c r="LTF844" s="399"/>
      <c r="LTG844" s="399"/>
      <c r="LTH844" s="399"/>
      <c r="LTI844" s="399"/>
      <c r="LTJ844" s="399"/>
      <c r="LTK844" s="399"/>
      <c r="LTL844" s="399"/>
      <c r="LTM844" s="399"/>
      <c r="LTN844" s="399"/>
      <c r="LTO844" s="399"/>
      <c r="LTP844" s="399"/>
      <c r="LTQ844" s="399"/>
      <c r="LTR844" s="399"/>
      <c r="LTS844" s="399"/>
      <c r="LTT844" s="399"/>
      <c r="LTU844" s="399"/>
      <c r="LTV844" s="399"/>
      <c r="LTW844" s="399"/>
      <c r="LTX844" s="399"/>
      <c r="LTY844" s="399"/>
      <c r="LTZ844" s="399"/>
      <c r="LUA844" s="399"/>
      <c r="LUB844" s="399"/>
      <c r="LUC844" s="399"/>
      <c r="LUD844" s="399"/>
      <c r="LUE844" s="399"/>
      <c r="LUF844" s="399"/>
      <c r="LUG844" s="399"/>
      <c r="LUH844" s="399"/>
      <c r="LUI844" s="399"/>
      <c r="LUJ844" s="399"/>
      <c r="LUK844" s="399"/>
      <c r="LUL844" s="399"/>
      <c r="LUM844" s="399"/>
      <c r="LUN844" s="399"/>
      <c r="LUO844" s="399"/>
      <c r="LUP844" s="399"/>
      <c r="LUQ844" s="399"/>
      <c r="LUR844" s="399"/>
      <c r="LUS844" s="399"/>
      <c r="LUT844" s="399"/>
      <c r="LUU844" s="399"/>
      <c r="LUV844" s="399"/>
      <c r="LUW844" s="399"/>
      <c r="LUX844" s="399"/>
      <c r="LUY844" s="399"/>
      <c r="LUZ844" s="399"/>
      <c r="LVA844" s="399"/>
      <c r="LVB844" s="399"/>
      <c r="LVC844" s="399"/>
      <c r="LVD844" s="399"/>
      <c r="LVE844" s="399"/>
      <c r="LVF844" s="399"/>
      <c r="LVG844" s="399"/>
      <c r="LVH844" s="399"/>
      <c r="LVI844" s="399"/>
      <c r="LVJ844" s="399"/>
      <c r="LVK844" s="399"/>
      <c r="LVL844" s="399"/>
      <c r="LVM844" s="399"/>
      <c r="LVN844" s="399"/>
      <c r="LVO844" s="399"/>
      <c r="LVP844" s="399"/>
      <c r="LVQ844" s="399"/>
      <c r="LVR844" s="399"/>
      <c r="LVS844" s="399"/>
      <c r="LVT844" s="399"/>
      <c r="LVU844" s="399"/>
      <c r="LVV844" s="399"/>
      <c r="LVW844" s="399"/>
      <c r="LVX844" s="399"/>
      <c r="LVY844" s="399"/>
      <c r="LVZ844" s="399"/>
      <c r="LWA844" s="399"/>
      <c r="LWB844" s="399"/>
      <c r="LWC844" s="399"/>
      <c r="LWD844" s="399"/>
      <c r="LWE844" s="399"/>
      <c r="LWF844" s="399"/>
      <c r="LWG844" s="399"/>
      <c r="LWH844" s="399"/>
      <c r="LWI844" s="399"/>
      <c r="LWJ844" s="399"/>
      <c r="LWK844" s="399"/>
      <c r="LWL844" s="399"/>
      <c r="LWM844" s="399"/>
      <c r="LWN844" s="399"/>
      <c r="LWO844" s="399"/>
      <c r="LWP844" s="399"/>
      <c r="LWQ844" s="399"/>
      <c r="LWR844" s="399"/>
      <c r="LWS844" s="399"/>
      <c r="LWT844" s="399"/>
      <c r="LWU844" s="399"/>
      <c r="LWV844" s="399"/>
      <c r="LWW844" s="399"/>
      <c r="LWX844" s="399"/>
      <c r="LWY844" s="399"/>
      <c r="LWZ844" s="399"/>
      <c r="LXA844" s="399"/>
      <c r="LXB844" s="399"/>
      <c r="LXC844" s="399"/>
      <c r="LXD844" s="399"/>
      <c r="LXE844" s="399"/>
      <c r="LXF844" s="399"/>
      <c r="LXG844" s="399"/>
      <c r="LXH844" s="399"/>
      <c r="LXI844" s="399"/>
      <c r="LXJ844" s="399"/>
      <c r="LXK844" s="399"/>
      <c r="LXL844" s="399"/>
      <c r="LXM844" s="399"/>
      <c r="LXN844" s="399"/>
      <c r="LXO844" s="399"/>
      <c r="LXP844" s="399"/>
      <c r="LXQ844" s="399"/>
      <c r="LXR844" s="399"/>
      <c r="LXS844" s="399"/>
      <c r="LXT844" s="399"/>
      <c r="LXU844" s="399"/>
      <c r="LXV844" s="399"/>
      <c r="LXW844" s="399"/>
      <c r="LXX844" s="399"/>
      <c r="LXY844" s="399"/>
      <c r="LXZ844" s="399"/>
      <c r="LYA844" s="399"/>
      <c r="LYB844" s="399"/>
      <c r="LYC844" s="399"/>
      <c r="LYD844" s="399"/>
      <c r="LYE844" s="399"/>
      <c r="LYF844" s="399"/>
      <c r="LYG844" s="399"/>
      <c r="LYH844" s="399"/>
      <c r="LYI844" s="399"/>
      <c r="LYJ844" s="399"/>
      <c r="LYK844" s="399"/>
      <c r="LYL844" s="399"/>
      <c r="LYM844" s="399"/>
      <c r="LYN844" s="399"/>
      <c r="LYO844" s="399"/>
      <c r="LYP844" s="399"/>
      <c r="LYQ844" s="399"/>
      <c r="LYR844" s="399"/>
      <c r="LYS844" s="399"/>
      <c r="LYT844" s="399"/>
      <c r="LYU844" s="399"/>
      <c r="LYV844" s="399"/>
      <c r="LYW844" s="399"/>
      <c r="LYX844" s="399"/>
      <c r="LYY844" s="399"/>
      <c r="LYZ844" s="399"/>
      <c r="LZA844" s="399"/>
      <c r="LZB844" s="399"/>
      <c r="LZC844" s="399"/>
      <c r="LZD844" s="399"/>
      <c r="LZE844" s="399"/>
      <c r="LZF844" s="399"/>
      <c r="LZG844" s="399"/>
      <c r="LZH844" s="399"/>
      <c r="LZI844" s="399"/>
      <c r="LZJ844" s="399"/>
      <c r="LZK844" s="399"/>
      <c r="LZL844" s="399"/>
      <c r="LZM844" s="399"/>
      <c r="LZN844" s="399"/>
      <c r="LZO844" s="399"/>
      <c r="LZP844" s="399"/>
      <c r="LZQ844" s="399"/>
      <c r="LZR844" s="399"/>
      <c r="LZS844" s="399"/>
      <c r="LZT844" s="399"/>
      <c r="LZU844" s="399"/>
      <c r="LZV844" s="399"/>
      <c r="LZW844" s="399"/>
      <c r="LZX844" s="399"/>
      <c r="LZY844" s="399"/>
      <c r="LZZ844" s="399"/>
      <c r="MAA844" s="399"/>
      <c r="MAB844" s="399"/>
      <c r="MAC844" s="399"/>
      <c r="MAD844" s="399"/>
      <c r="MAE844" s="399"/>
      <c r="MAF844" s="399"/>
      <c r="MAG844" s="399"/>
      <c r="MAH844" s="399"/>
      <c r="MAI844" s="399"/>
      <c r="MAJ844" s="399"/>
      <c r="MAK844" s="399"/>
      <c r="MAL844" s="399"/>
      <c r="MAM844" s="399"/>
      <c r="MAN844" s="399"/>
      <c r="MAO844" s="399"/>
      <c r="MAP844" s="399"/>
      <c r="MAQ844" s="399"/>
      <c r="MAR844" s="399"/>
      <c r="MAS844" s="399"/>
      <c r="MAT844" s="399"/>
      <c r="MAU844" s="399"/>
      <c r="MAV844" s="399"/>
      <c r="MAW844" s="399"/>
      <c r="MAX844" s="399"/>
      <c r="MAY844" s="399"/>
      <c r="MAZ844" s="399"/>
      <c r="MBA844" s="399"/>
      <c r="MBB844" s="399"/>
      <c r="MBC844" s="399"/>
      <c r="MBD844" s="399"/>
      <c r="MBE844" s="399"/>
      <c r="MBF844" s="399"/>
      <c r="MBG844" s="399"/>
      <c r="MBH844" s="399"/>
      <c r="MBI844" s="399"/>
      <c r="MBJ844" s="399"/>
      <c r="MBK844" s="399"/>
      <c r="MBL844" s="399"/>
      <c r="MBM844" s="399"/>
      <c r="MBN844" s="399"/>
      <c r="MBO844" s="399"/>
      <c r="MBP844" s="399"/>
      <c r="MBQ844" s="399"/>
      <c r="MBR844" s="399"/>
      <c r="MBS844" s="399"/>
      <c r="MBT844" s="399"/>
      <c r="MBU844" s="399"/>
      <c r="MBV844" s="399"/>
      <c r="MBW844" s="399"/>
      <c r="MBX844" s="399"/>
      <c r="MBY844" s="399"/>
      <c r="MBZ844" s="399"/>
      <c r="MCA844" s="399"/>
      <c r="MCB844" s="399"/>
      <c r="MCC844" s="399"/>
      <c r="MCD844" s="399"/>
      <c r="MCE844" s="399"/>
      <c r="MCF844" s="399"/>
      <c r="MCG844" s="399"/>
      <c r="MCH844" s="399"/>
      <c r="MCI844" s="399"/>
      <c r="MCJ844" s="399"/>
      <c r="MCK844" s="399"/>
      <c r="MCL844" s="399"/>
      <c r="MCM844" s="399"/>
      <c r="MCN844" s="399"/>
      <c r="MCO844" s="399"/>
      <c r="MCP844" s="399"/>
      <c r="MCQ844" s="399"/>
      <c r="MCR844" s="399"/>
      <c r="MCS844" s="399"/>
      <c r="MCT844" s="399"/>
      <c r="MCU844" s="399"/>
      <c r="MCV844" s="399"/>
      <c r="MCW844" s="399"/>
      <c r="MCX844" s="399"/>
      <c r="MCY844" s="399"/>
      <c r="MCZ844" s="399"/>
      <c r="MDA844" s="399"/>
      <c r="MDB844" s="399"/>
      <c r="MDC844" s="399"/>
      <c r="MDD844" s="399"/>
      <c r="MDE844" s="399"/>
      <c r="MDF844" s="399"/>
      <c r="MDG844" s="399"/>
      <c r="MDH844" s="399"/>
      <c r="MDI844" s="399"/>
      <c r="MDJ844" s="399"/>
      <c r="MDK844" s="399"/>
      <c r="MDL844" s="399"/>
      <c r="MDM844" s="399"/>
      <c r="MDN844" s="399"/>
      <c r="MDO844" s="399"/>
      <c r="MDP844" s="399"/>
      <c r="MDQ844" s="399"/>
      <c r="MDR844" s="399"/>
      <c r="MDS844" s="399"/>
      <c r="MDT844" s="399"/>
      <c r="MDU844" s="399"/>
      <c r="MDV844" s="399"/>
      <c r="MDW844" s="399"/>
      <c r="MDX844" s="399"/>
      <c r="MDY844" s="399"/>
      <c r="MDZ844" s="399"/>
      <c r="MEA844" s="399"/>
      <c r="MEB844" s="399"/>
      <c r="MEC844" s="399"/>
      <c r="MED844" s="399"/>
      <c r="MEE844" s="399"/>
      <c r="MEF844" s="399"/>
      <c r="MEG844" s="399"/>
      <c r="MEH844" s="399"/>
      <c r="MEI844" s="399"/>
      <c r="MEJ844" s="399"/>
      <c r="MEK844" s="399"/>
      <c r="MEL844" s="399"/>
      <c r="MEM844" s="399"/>
      <c r="MEN844" s="399"/>
      <c r="MEO844" s="399"/>
      <c r="MEP844" s="399"/>
      <c r="MEQ844" s="399"/>
      <c r="MER844" s="399"/>
      <c r="MES844" s="399"/>
      <c r="MET844" s="399"/>
      <c r="MEU844" s="399"/>
      <c r="MEV844" s="399"/>
      <c r="MEW844" s="399"/>
      <c r="MEX844" s="399"/>
      <c r="MEY844" s="399"/>
      <c r="MEZ844" s="399"/>
      <c r="MFA844" s="399"/>
      <c r="MFB844" s="399"/>
      <c r="MFC844" s="399"/>
      <c r="MFD844" s="399"/>
      <c r="MFE844" s="399"/>
      <c r="MFF844" s="399"/>
      <c r="MFG844" s="399"/>
      <c r="MFH844" s="399"/>
      <c r="MFI844" s="399"/>
      <c r="MFJ844" s="399"/>
      <c r="MFK844" s="399"/>
      <c r="MFL844" s="399"/>
      <c r="MFM844" s="399"/>
      <c r="MFN844" s="399"/>
      <c r="MFO844" s="399"/>
      <c r="MFP844" s="399"/>
      <c r="MFQ844" s="399"/>
      <c r="MFR844" s="399"/>
      <c r="MFS844" s="399"/>
      <c r="MFT844" s="399"/>
      <c r="MFU844" s="399"/>
      <c r="MFV844" s="399"/>
      <c r="MFW844" s="399"/>
      <c r="MFX844" s="399"/>
      <c r="MFY844" s="399"/>
      <c r="MFZ844" s="399"/>
      <c r="MGA844" s="399"/>
      <c r="MGB844" s="399"/>
      <c r="MGC844" s="399"/>
      <c r="MGD844" s="399"/>
      <c r="MGE844" s="399"/>
      <c r="MGF844" s="399"/>
      <c r="MGG844" s="399"/>
      <c r="MGH844" s="399"/>
      <c r="MGI844" s="399"/>
      <c r="MGJ844" s="399"/>
      <c r="MGK844" s="399"/>
      <c r="MGL844" s="399"/>
      <c r="MGM844" s="399"/>
      <c r="MGN844" s="399"/>
      <c r="MGO844" s="399"/>
      <c r="MGP844" s="399"/>
      <c r="MGQ844" s="399"/>
      <c r="MGR844" s="399"/>
      <c r="MGS844" s="399"/>
      <c r="MGT844" s="399"/>
      <c r="MGU844" s="399"/>
      <c r="MGV844" s="399"/>
      <c r="MGW844" s="399"/>
      <c r="MGX844" s="399"/>
      <c r="MGY844" s="399"/>
      <c r="MGZ844" s="399"/>
      <c r="MHA844" s="399"/>
      <c r="MHB844" s="399"/>
      <c r="MHC844" s="399"/>
      <c r="MHD844" s="399"/>
      <c r="MHE844" s="399"/>
      <c r="MHF844" s="399"/>
      <c r="MHG844" s="399"/>
      <c r="MHH844" s="399"/>
      <c r="MHI844" s="399"/>
      <c r="MHJ844" s="399"/>
      <c r="MHK844" s="399"/>
      <c r="MHL844" s="399"/>
      <c r="MHM844" s="399"/>
      <c r="MHN844" s="399"/>
      <c r="MHO844" s="399"/>
      <c r="MHP844" s="399"/>
      <c r="MHQ844" s="399"/>
      <c r="MHR844" s="399"/>
      <c r="MHS844" s="399"/>
      <c r="MHT844" s="399"/>
      <c r="MHU844" s="399"/>
      <c r="MHV844" s="399"/>
      <c r="MHW844" s="399"/>
      <c r="MHX844" s="399"/>
      <c r="MHY844" s="399"/>
      <c r="MHZ844" s="399"/>
      <c r="MIA844" s="399"/>
      <c r="MIB844" s="399"/>
      <c r="MIC844" s="399"/>
      <c r="MID844" s="399"/>
      <c r="MIE844" s="399"/>
      <c r="MIF844" s="399"/>
      <c r="MIG844" s="399"/>
      <c r="MIH844" s="399"/>
      <c r="MII844" s="399"/>
      <c r="MIJ844" s="399"/>
      <c r="MIK844" s="399"/>
      <c r="MIL844" s="399"/>
      <c r="MIM844" s="399"/>
      <c r="MIN844" s="399"/>
      <c r="MIO844" s="399"/>
      <c r="MIP844" s="399"/>
      <c r="MIQ844" s="399"/>
      <c r="MIR844" s="399"/>
      <c r="MIS844" s="399"/>
      <c r="MIT844" s="399"/>
      <c r="MIU844" s="399"/>
      <c r="MIV844" s="399"/>
      <c r="MIW844" s="399"/>
      <c r="MIX844" s="399"/>
      <c r="MIY844" s="399"/>
      <c r="MIZ844" s="399"/>
      <c r="MJA844" s="399"/>
      <c r="MJB844" s="399"/>
      <c r="MJC844" s="399"/>
      <c r="MJD844" s="399"/>
      <c r="MJE844" s="399"/>
      <c r="MJF844" s="399"/>
      <c r="MJG844" s="399"/>
      <c r="MJH844" s="399"/>
      <c r="MJI844" s="399"/>
      <c r="MJJ844" s="399"/>
      <c r="MJK844" s="399"/>
      <c r="MJL844" s="399"/>
      <c r="MJM844" s="399"/>
      <c r="MJN844" s="399"/>
      <c r="MJO844" s="399"/>
      <c r="MJP844" s="399"/>
      <c r="MJQ844" s="399"/>
      <c r="MJR844" s="399"/>
      <c r="MJS844" s="399"/>
      <c r="MJT844" s="399"/>
      <c r="MJU844" s="399"/>
      <c r="MJV844" s="399"/>
      <c r="MJW844" s="399"/>
      <c r="MJX844" s="399"/>
      <c r="MJY844" s="399"/>
      <c r="MJZ844" s="399"/>
      <c r="MKA844" s="399"/>
      <c r="MKB844" s="399"/>
      <c r="MKC844" s="399"/>
      <c r="MKD844" s="399"/>
      <c r="MKE844" s="399"/>
      <c r="MKF844" s="399"/>
      <c r="MKG844" s="399"/>
      <c r="MKH844" s="399"/>
      <c r="MKI844" s="399"/>
      <c r="MKJ844" s="399"/>
      <c r="MKK844" s="399"/>
      <c r="MKL844" s="399"/>
      <c r="MKM844" s="399"/>
      <c r="MKN844" s="399"/>
      <c r="MKO844" s="399"/>
      <c r="MKP844" s="399"/>
      <c r="MKQ844" s="399"/>
      <c r="MKR844" s="399"/>
      <c r="MKS844" s="399"/>
      <c r="MKT844" s="399"/>
      <c r="MKU844" s="399"/>
      <c r="MKV844" s="399"/>
      <c r="MKW844" s="399"/>
      <c r="MKX844" s="399"/>
      <c r="MKY844" s="399"/>
      <c r="MKZ844" s="399"/>
      <c r="MLA844" s="399"/>
      <c r="MLB844" s="399"/>
      <c r="MLC844" s="399"/>
      <c r="MLD844" s="399"/>
      <c r="MLE844" s="399"/>
      <c r="MLF844" s="399"/>
      <c r="MLG844" s="399"/>
      <c r="MLH844" s="399"/>
      <c r="MLI844" s="399"/>
      <c r="MLJ844" s="399"/>
      <c r="MLK844" s="399"/>
      <c r="MLL844" s="399"/>
      <c r="MLM844" s="399"/>
      <c r="MLN844" s="399"/>
      <c r="MLO844" s="399"/>
      <c r="MLP844" s="399"/>
      <c r="MLQ844" s="399"/>
      <c r="MLR844" s="399"/>
      <c r="MLS844" s="399"/>
      <c r="MLT844" s="399"/>
      <c r="MLU844" s="399"/>
      <c r="MLV844" s="399"/>
      <c r="MLW844" s="399"/>
      <c r="MLX844" s="399"/>
      <c r="MLY844" s="399"/>
      <c r="MLZ844" s="399"/>
      <c r="MMA844" s="399"/>
      <c r="MMB844" s="399"/>
      <c r="MMC844" s="399"/>
      <c r="MMD844" s="399"/>
      <c r="MME844" s="399"/>
      <c r="MMF844" s="399"/>
      <c r="MMG844" s="399"/>
      <c r="MMH844" s="399"/>
      <c r="MMI844" s="399"/>
      <c r="MMJ844" s="399"/>
      <c r="MMK844" s="399"/>
      <c r="MML844" s="399"/>
      <c r="MMM844" s="399"/>
      <c r="MMN844" s="399"/>
      <c r="MMO844" s="399"/>
      <c r="MMP844" s="399"/>
      <c r="MMQ844" s="399"/>
      <c r="MMR844" s="399"/>
      <c r="MMS844" s="399"/>
      <c r="MMT844" s="399"/>
      <c r="MMU844" s="399"/>
      <c r="MMV844" s="399"/>
      <c r="MMW844" s="399"/>
      <c r="MMX844" s="399"/>
      <c r="MMY844" s="399"/>
      <c r="MMZ844" s="399"/>
      <c r="MNA844" s="399"/>
      <c r="MNB844" s="399"/>
      <c r="MNC844" s="399"/>
      <c r="MND844" s="399"/>
      <c r="MNE844" s="399"/>
      <c r="MNF844" s="399"/>
      <c r="MNG844" s="399"/>
      <c r="MNH844" s="399"/>
      <c r="MNI844" s="399"/>
      <c r="MNJ844" s="399"/>
      <c r="MNK844" s="399"/>
      <c r="MNL844" s="399"/>
      <c r="MNM844" s="399"/>
      <c r="MNN844" s="399"/>
      <c r="MNO844" s="399"/>
      <c r="MNP844" s="399"/>
      <c r="MNQ844" s="399"/>
      <c r="MNR844" s="399"/>
      <c r="MNS844" s="399"/>
      <c r="MNT844" s="399"/>
      <c r="MNU844" s="399"/>
      <c r="MNV844" s="399"/>
      <c r="MNW844" s="399"/>
      <c r="MNX844" s="399"/>
      <c r="MNY844" s="399"/>
      <c r="MNZ844" s="399"/>
      <c r="MOA844" s="399"/>
      <c r="MOB844" s="399"/>
      <c r="MOC844" s="399"/>
      <c r="MOD844" s="399"/>
      <c r="MOE844" s="399"/>
      <c r="MOF844" s="399"/>
      <c r="MOG844" s="399"/>
      <c r="MOH844" s="399"/>
      <c r="MOI844" s="399"/>
      <c r="MOJ844" s="399"/>
      <c r="MOK844" s="399"/>
      <c r="MOL844" s="399"/>
      <c r="MOM844" s="399"/>
      <c r="MON844" s="399"/>
      <c r="MOO844" s="399"/>
      <c r="MOP844" s="399"/>
      <c r="MOQ844" s="399"/>
      <c r="MOR844" s="399"/>
      <c r="MOS844" s="399"/>
      <c r="MOT844" s="399"/>
      <c r="MOU844" s="399"/>
      <c r="MOV844" s="399"/>
      <c r="MOW844" s="399"/>
      <c r="MOX844" s="399"/>
      <c r="MOY844" s="399"/>
      <c r="MOZ844" s="399"/>
      <c r="MPA844" s="399"/>
      <c r="MPB844" s="399"/>
      <c r="MPC844" s="399"/>
      <c r="MPD844" s="399"/>
      <c r="MPE844" s="399"/>
      <c r="MPF844" s="399"/>
      <c r="MPG844" s="399"/>
      <c r="MPH844" s="399"/>
      <c r="MPI844" s="399"/>
      <c r="MPJ844" s="399"/>
      <c r="MPK844" s="399"/>
      <c r="MPL844" s="399"/>
      <c r="MPM844" s="399"/>
      <c r="MPN844" s="399"/>
      <c r="MPO844" s="399"/>
      <c r="MPP844" s="399"/>
      <c r="MPQ844" s="399"/>
      <c r="MPR844" s="399"/>
      <c r="MPS844" s="399"/>
      <c r="MPT844" s="399"/>
      <c r="MPU844" s="399"/>
      <c r="MPV844" s="399"/>
      <c r="MPW844" s="399"/>
      <c r="MPX844" s="399"/>
      <c r="MPY844" s="399"/>
      <c r="MPZ844" s="399"/>
      <c r="MQA844" s="399"/>
      <c r="MQB844" s="399"/>
      <c r="MQC844" s="399"/>
      <c r="MQD844" s="399"/>
      <c r="MQE844" s="399"/>
      <c r="MQF844" s="399"/>
      <c r="MQG844" s="399"/>
      <c r="MQH844" s="399"/>
      <c r="MQI844" s="399"/>
      <c r="MQJ844" s="399"/>
      <c r="MQK844" s="399"/>
      <c r="MQL844" s="399"/>
      <c r="MQM844" s="399"/>
      <c r="MQN844" s="399"/>
      <c r="MQO844" s="399"/>
      <c r="MQP844" s="399"/>
      <c r="MQQ844" s="399"/>
      <c r="MQR844" s="399"/>
      <c r="MQS844" s="399"/>
      <c r="MQT844" s="399"/>
      <c r="MQU844" s="399"/>
      <c r="MQV844" s="399"/>
      <c r="MQW844" s="399"/>
      <c r="MQX844" s="399"/>
      <c r="MQY844" s="399"/>
      <c r="MQZ844" s="399"/>
      <c r="MRA844" s="399"/>
      <c r="MRB844" s="399"/>
      <c r="MRC844" s="399"/>
      <c r="MRD844" s="399"/>
      <c r="MRE844" s="399"/>
      <c r="MRF844" s="399"/>
      <c r="MRG844" s="399"/>
      <c r="MRH844" s="399"/>
      <c r="MRI844" s="399"/>
      <c r="MRJ844" s="399"/>
      <c r="MRK844" s="399"/>
      <c r="MRL844" s="399"/>
      <c r="MRM844" s="399"/>
      <c r="MRN844" s="399"/>
      <c r="MRO844" s="399"/>
      <c r="MRP844" s="399"/>
      <c r="MRQ844" s="399"/>
      <c r="MRR844" s="399"/>
      <c r="MRS844" s="399"/>
      <c r="MRT844" s="399"/>
      <c r="MRU844" s="399"/>
      <c r="MRV844" s="399"/>
      <c r="MRW844" s="399"/>
      <c r="MRX844" s="399"/>
      <c r="MRY844" s="399"/>
      <c r="MRZ844" s="399"/>
      <c r="MSA844" s="399"/>
      <c r="MSB844" s="399"/>
      <c r="MSC844" s="399"/>
      <c r="MSD844" s="399"/>
      <c r="MSE844" s="399"/>
      <c r="MSF844" s="399"/>
      <c r="MSG844" s="399"/>
      <c r="MSH844" s="399"/>
      <c r="MSI844" s="399"/>
      <c r="MSJ844" s="399"/>
      <c r="MSK844" s="399"/>
      <c r="MSL844" s="399"/>
      <c r="MSM844" s="399"/>
      <c r="MSN844" s="399"/>
      <c r="MSO844" s="399"/>
      <c r="MSP844" s="399"/>
      <c r="MSQ844" s="399"/>
      <c r="MSR844" s="399"/>
      <c r="MSS844" s="399"/>
      <c r="MST844" s="399"/>
      <c r="MSU844" s="399"/>
      <c r="MSV844" s="399"/>
      <c r="MSW844" s="399"/>
      <c r="MSX844" s="399"/>
      <c r="MSY844" s="399"/>
      <c r="MSZ844" s="399"/>
      <c r="MTA844" s="399"/>
      <c r="MTB844" s="399"/>
      <c r="MTC844" s="399"/>
      <c r="MTD844" s="399"/>
      <c r="MTE844" s="399"/>
      <c r="MTF844" s="399"/>
      <c r="MTG844" s="399"/>
      <c r="MTH844" s="399"/>
      <c r="MTI844" s="399"/>
      <c r="MTJ844" s="399"/>
      <c r="MTK844" s="399"/>
      <c r="MTL844" s="399"/>
      <c r="MTM844" s="399"/>
      <c r="MTN844" s="399"/>
      <c r="MTO844" s="399"/>
      <c r="MTP844" s="399"/>
      <c r="MTQ844" s="399"/>
      <c r="MTR844" s="399"/>
      <c r="MTS844" s="399"/>
      <c r="MTT844" s="399"/>
      <c r="MTU844" s="399"/>
      <c r="MTV844" s="399"/>
      <c r="MTW844" s="399"/>
      <c r="MTX844" s="399"/>
      <c r="MTY844" s="399"/>
      <c r="MTZ844" s="399"/>
      <c r="MUA844" s="399"/>
      <c r="MUB844" s="399"/>
      <c r="MUC844" s="399"/>
      <c r="MUD844" s="399"/>
      <c r="MUE844" s="399"/>
      <c r="MUF844" s="399"/>
      <c r="MUG844" s="399"/>
      <c r="MUH844" s="399"/>
      <c r="MUI844" s="399"/>
      <c r="MUJ844" s="399"/>
      <c r="MUK844" s="399"/>
      <c r="MUL844" s="399"/>
      <c r="MUM844" s="399"/>
      <c r="MUN844" s="399"/>
      <c r="MUO844" s="399"/>
      <c r="MUP844" s="399"/>
      <c r="MUQ844" s="399"/>
      <c r="MUR844" s="399"/>
      <c r="MUS844" s="399"/>
      <c r="MUT844" s="399"/>
      <c r="MUU844" s="399"/>
      <c r="MUV844" s="399"/>
      <c r="MUW844" s="399"/>
      <c r="MUX844" s="399"/>
      <c r="MUY844" s="399"/>
      <c r="MUZ844" s="399"/>
      <c r="MVA844" s="399"/>
      <c r="MVB844" s="399"/>
      <c r="MVC844" s="399"/>
      <c r="MVD844" s="399"/>
      <c r="MVE844" s="399"/>
      <c r="MVF844" s="399"/>
      <c r="MVG844" s="399"/>
      <c r="MVH844" s="399"/>
      <c r="MVI844" s="399"/>
      <c r="MVJ844" s="399"/>
      <c r="MVK844" s="399"/>
      <c r="MVL844" s="399"/>
      <c r="MVM844" s="399"/>
      <c r="MVN844" s="399"/>
      <c r="MVO844" s="399"/>
      <c r="MVP844" s="399"/>
      <c r="MVQ844" s="399"/>
      <c r="MVR844" s="399"/>
      <c r="MVS844" s="399"/>
      <c r="MVT844" s="399"/>
      <c r="MVU844" s="399"/>
      <c r="MVV844" s="399"/>
      <c r="MVW844" s="399"/>
      <c r="MVX844" s="399"/>
      <c r="MVY844" s="399"/>
      <c r="MVZ844" s="399"/>
      <c r="MWA844" s="399"/>
      <c r="MWB844" s="399"/>
      <c r="MWC844" s="399"/>
      <c r="MWD844" s="399"/>
      <c r="MWE844" s="399"/>
      <c r="MWF844" s="399"/>
      <c r="MWG844" s="399"/>
      <c r="MWH844" s="399"/>
      <c r="MWI844" s="399"/>
      <c r="MWJ844" s="399"/>
      <c r="MWK844" s="399"/>
      <c r="MWL844" s="399"/>
      <c r="MWM844" s="399"/>
      <c r="MWN844" s="399"/>
      <c r="MWO844" s="399"/>
      <c r="MWP844" s="399"/>
      <c r="MWQ844" s="399"/>
      <c r="MWR844" s="399"/>
      <c r="MWS844" s="399"/>
      <c r="MWT844" s="399"/>
      <c r="MWU844" s="399"/>
      <c r="MWV844" s="399"/>
      <c r="MWW844" s="399"/>
      <c r="MWX844" s="399"/>
      <c r="MWY844" s="399"/>
      <c r="MWZ844" s="399"/>
      <c r="MXA844" s="399"/>
      <c r="MXB844" s="399"/>
      <c r="MXC844" s="399"/>
      <c r="MXD844" s="399"/>
      <c r="MXE844" s="399"/>
      <c r="MXF844" s="399"/>
      <c r="MXG844" s="399"/>
      <c r="MXH844" s="399"/>
      <c r="MXI844" s="399"/>
      <c r="MXJ844" s="399"/>
      <c r="MXK844" s="399"/>
      <c r="MXL844" s="399"/>
      <c r="MXM844" s="399"/>
      <c r="MXN844" s="399"/>
      <c r="MXO844" s="399"/>
      <c r="MXP844" s="399"/>
      <c r="MXQ844" s="399"/>
      <c r="MXR844" s="399"/>
      <c r="MXS844" s="399"/>
      <c r="MXT844" s="399"/>
      <c r="MXU844" s="399"/>
      <c r="MXV844" s="399"/>
      <c r="MXW844" s="399"/>
      <c r="MXX844" s="399"/>
      <c r="MXY844" s="399"/>
      <c r="MXZ844" s="399"/>
      <c r="MYA844" s="399"/>
      <c r="MYB844" s="399"/>
      <c r="MYC844" s="399"/>
      <c r="MYD844" s="399"/>
      <c r="MYE844" s="399"/>
      <c r="MYF844" s="399"/>
      <c r="MYG844" s="399"/>
      <c r="MYH844" s="399"/>
      <c r="MYI844" s="399"/>
      <c r="MYJ844" s="399"/>
      <c r="MYK844" s="399"/>
      <c r="MYL844" s="399"/>
      <c r="MYM844" s="399"/>
      <c r="MYN844" s="399"/>
      <c r="MYO844" s="399"/>
      <c r="MYP844" s="399"/>
      <c r="MYQ844" s="399"/>
      <c r="MYR844" s="399"/>
      <c r="MYS844" s="399"/>
      <c r="MYT844" s="399"/>
      <c r="MYU844" s="399"/>
      <c r="MYV844" s="399"/>
      <c r="MYW844" s="399"/>
      <c r="MYX844" s="399"/>
      <c r="MYY844" s="399"/>
      <c r="MYZ844" s="399"/>
      <c r="MZA844" s="399"/>
      <c r="MZB844" s="399"/>
      <c r="MZC844" s="399"/>
      <c r="MZD844" s="399"/>
      <c r="MZE844" s="399"/>
      <c r="MZF844" s="399"/>
      <c r="MZG844" s="399"/>
      <c r="MZH844" s="399"/>
      <c r="MZI844" s="399"/>
      <c r="MZJ844" s="399"/>
      <c r="MZK844" s="399"/>
      <c r="MZL844" s="399"/>
      <c r="MZM844" s="399"/>
      <c r="MZN844" s="399"/>
      <c r="MZO844" s="399"/>
      <c r="MZP844" s="399"/>
      <c r="MZQ844" s="399"/>
      <c r="MZR844" s="399"/>
      <c r="MZS844" s="399"/>
      <c r="MZT844" s="399"/>
      <c r="MZU844" s="399"/>
      <c r="MZV844" s="399"/>
      <c r="MZW844" s="399"/>
      <c r="MZX844" s="399"/>
      <c r="MZY844" s="399"/>
      <c r="MZZ844" s="399"/>
      <c r="NAA844" s="399"/>
      <c r="NAB844" s="399"/>
      <c r="NAC844" s="399"/>
      <c r="NAD844" s="399"/>
      <c r="NAE844" s="399"/>
      <c r="NAF844" s="399"/>
      <c r="NAG844" s="399"/>
      <c r="NAH844" s="399"/>
      <c r="NAI844" s="399"/>
      <c r="NAJ844" s="399"/>
      <c r="NAK844" s="399"/>
      <c r="NAL844" s="399"/>
      <c r="NAM844" s="399"/>
      <c r="NAN844" s="399"/>
      <c r="NAO844" s="399"/>
      <c r="NAP844" s="399"/>
      <c r="NAQ844" s="399"/>
      <c r="NAR844" s="399"/>
      <c r="NAS844" s="399"/>
      <c r="NAT844" s="399"/>
      <c r="NAU844" s="399"/>
      <c r="NAV844" s="399"/>
      <c r="NAW844" s="399"/>
      <c r="NAX844" s="399"/>
      <c r="NAY844" s="399"/>
      <c r="NAZ844" s="399"/>
      <c r="NBA844" s="399"/>
      <c r="NBB844" s="399"/>
      <c r="NBC844" s="399"/>
      <c r="NBD844" s="399"/>
      <c r="NBE844" s="399"/>
      <c r="NBF844" s="399"/>
      <c r="NBG844" s="399"/>
      <c r="NBH844" s="399"/>
      <c r="NBI844" s="399"/>
      <c r="NBJ844" s="399"/>
      <c r="NBK844" s="399"/>
      <c r="NBL844" s="399"/>
      <c r="NBM844" s="399"/>
      <c r="NBN844" s="399"/>
      <c r="NBO844" s="399"/>
      <c r="NBP844" s="399"/>
      <c r="NBQ844" s="399"/>
      <c r="NBR844" s="399"/>
      <c r="NBS844" s="399"/>
      <c r="NBT844" s="399"/>
      <c r="NBU844" s="399"/>
      <c r="NBV844" s="399"/>
      <c r="NBW844" s="399"/>
      <c r="NBX844" s="399"/>
      <c r="NBY844" s="399"/>
      <c r="NBZ844" s="399"/>
      <c r="NCA844" s="399"/>
      <c r="NCB844" s="399"/>
      <c r="NCC844" s="399"/>
      <c r="NCD844" s="399"/>
      <c r="NCE844" s="399"/>
      <c r="NCF844" s="399"/>
      <c r="NCG844" s="399"/>
      <c r="NCH844" s="399"/>
      <c r="NCI844" s="399"/>
      <c r="NCJ844" s="399"/>
      <c r="NCK844" s="399"/>
      <c r="NCL844" s="399"/>
      <c r="NCM844" s="399"/>
      <c r="NCN844" s="399"/>
      <c r="NCO844" s="399"/>
      <c r="NCP844" s="399"/>
      <c r="NCQ844" s="399"/>
      <c r="NCR844" s="399"/>
      <c r="NCS844" s="399"/>
      <c r="NCT844" s="399"/>
      <c r="NCU844" s="399"/>
      <c r="NCV844" s="399"/>
      <c r="NCW844" s="399"/>
      <c r="NCX844" s="399"/>
      <c r="NCY844" s="399"/>
      <c r="NCZ844" s="399"/>
      <c r="NDA844" s="399"/>
      <c r="NDB844" s="399"/>
      <c r="NDC844" s="399"/>
      <c r="NDD844" s="399"/>
      <c r="NDE844" s="399"/>
      <c r="NDF844" s="399"/>
      <c r="NDG844" s="399"/>
      <c r="NDH844" s="399"/>
      <c r="NDI844" s="399"/>
      <c r="NDJ844" s="399"/>
      <c r="NDK844" s="399"/>
      <c r="NDL844" s="399"/>
      <c r="NDM844" s="399"/>
      <c r="NDN844" s="399"/>
      <c r="NDO844" s="399"/>
      <c r="NDP844" s="399"/>
      <c r="NDQ844" s="399"/>
      <c r="NDR844" s="399"/>
      <c r="NDS844" s="399"/>
      <c r="NDT844" s="399"/>
      <c r="NDU844" s="399"/>
      <c r="NDV844" s="399"/>
      <c r="NDW844" s="399"/>
      <c r="NDX844" s="399"/>
      <c r="NDY844" s="399"/>
      <c r="NDZ844" s="399"/>
      <c r="NEA844" s="399"/>
      <c r="NEB844" s="399"/>
      <c r="NEC844" s="399"/>
      <c r="NED844" s="399"/>
      <c r="NEE844" s="399"/>
      <c r="NEF844" s="399"/>
      <c r="NEG844" s="399"/>
      <c r="NEH844" s="399"/>
      <c r="NEI844" s="399"/>
      <c r="NEJ844" s="399"/>
      <c r="NEK844" s="399"/>
      <c r="NEL844" s="399"/>
      <c r="NEM844" s="399"/>
      <c r="NEN844" s="399"/>
      <c r="NEO844" s="399"/>
      <c r="NEP844" s="399"/>
      <c r="NEQ844" s="399"/>
      <c r="NER844" s="399"/>
      <c r="NES844" s="399"/>
      <c r="NET844" s="399"/>
      <c r="NEU844" s="399"/>
      <c r="NEV844" s="399"/>
      <c r="NEW844" s="399"/>
      <c r="NEX844" s="399"/>
      <c r="NEY844" s="399"/>
      <c r="NEZ844" s="399"/>
      <c r="NFA844" s="399"/>
      <c r="NFB844" s="399"/>
      <c r="NFC844" s="399"/>
      <c r="NFD844" s="399"/>
      <c r="NFE844" s="399"/>
      <c r="NFF844" s="399"/>
      <c r="NFG844" s="399"/>
      <c r="NFH844" s="399"/>
      <c r="NFI844" s="399"/>
      <c r="NFJ844" s="399"/>
      <c r="NFK844" s="399"/>
      <c r="NFL844" s="399"/>
      <c r="NFM844" s="399"/>
      <c r="NFN844" s="399"/>
      <c r="NFO844" s="399"/>
      <c r="NFP844" s="399"/>
      <c r="NFQ844" s="399"/>
      <c r="NFR844" s="399"/>
      <c r="NFS844" s="399"/>
      <c r="NFT844" s="399"/>
      <c r="NFU844" s="399"/>
      <c r="NFV844" s="399"/>
      <c r="NFW844" s="399"/>
      <c r="NFX844" s="399"/>
      <c r="NFY844" s="399"/>
      <c r="NFZ844" s="399"/>
      <c r="NGA844" s="399"/>
      <c r="NGB844" s="399"/>
      <c r="NGC844" s="399"/>
      <c r="NGD844" s="399"/>
      <c r="NGE844" s="399"/>
      <c r="NGF844" s="399"/>
      <c r="NGG844" s="399"/>
      <c r="NGH844" s="399"/>
      <c r="NGI844" s="399"/>
      <c r="NGJ844" s="399"/>
      <c r="NGK844" s="399"/>
      <c r="NGL844" s="399"/>
      <c r="NGM844" s="399"/>
      <c r="NGN844" s="399"/>
      <c r="NGO844" s="399"/>
      <c r="NGP844" s="399"/>
      <c r="NGQ844" s="399"/>
      <c r="NGR844" s="399"/>
      <c r="NGS844" s="399"/>
      <c r="NGT844" s="399"/>
      <c r="NGU844" s="399"/>
      <c r="NGV844" s="399"/>
      <c r="NGW844" s="399"/>
      <c r="NGX844" s="399"/>
      <c r="NGY844" s="399"/>
      <c r="NGZ844" s="399"/>
      <c r="NHA844" s="399"/>
      <c r="NHB844" s="399"/>
      <c r="NHC844" s="399"/>
      <c r="NHD844" s="399"/>
      <c r="NHE844" s="399"/>
      <c r="NHF844" s="399"/>
      <c r="NHG844" s="399"/>
      <c r="NHH844" s="399"/>
      <c r="NHI844" s="399"/>
      <c r="NHJ844" s="399"/>
      <c r="NHK844" s="399"/>
      <c r="NHL844" s="399"/>
      <c r="NHM844" s="399"/>
      <c r="NHN844" s="399"/>
      <c r="NHO844" s="399"/>
      <c r="NHP844" s="399"/>
      <c r="NHQ844" s="399"/>
      <c r="NHR844" s="399"/>
      <c r="NHS844" s="399"/>
      <c r="NHT844" s="399"/>
      <c r="NHU844" s="399"/>
      <c r="NHV844" s="399"/>
      <c r="NHW844" s="399"/>
      <c r="NHX844" s="399"/>
      <c r="NHY844" s="399"/>
      <c r="NHZ844" s="399"/>
      <c r="NIA844" s="399"/>
      <c r="NIB844" s="399"/>
      <c r="NIC844" s="399"/>
      <c r="NID844" s="399"/>
      <c r="NIE844" s="399"/>
      <c r="NIF844" s="399"/>
      <c r="NIG844" s="399"/>
      <c r="NIH844" s="399"/>
      <c r="NII844" s="399"/>
      <c r="NIJ844" s="399"/>
      <c r="NIK844" s="399"/>
      <c r="NIL844" s="399"/>
      <c r="NIM844" s="399"/>
      <c r="NIN844" s="399"/>
      <c r="NIO844" s="399"/>
      <c r="NIP844" s="399"/>
      <c r="NIQ844" s="399"/>
      <c r="NIR844" s="399"/>
      <c r="NIS844" s="399"/>
      <c r="NIT844" s="399"/>
      <c r="NIU844" s="399"/>
      <c r="NIV844" s="399"/>
      <c r="NIW844" s="399"/>
      <c r="NIX844" s="399"/>
      <c r="NIY844" s="399"/>
      <c r="NIZ844" s="399"/>
      <c r="NJA844" s="399"/>
      <c r="NJB844" s="399"/>
      <c r="NJC844" s="399"/>
      <c r="NJD844" s="399"/>
      <c r="NJE844" s="399"/>
      <c r="NJF844" s="399"/>
      <c r="NJG844" s="399"/>
      <c r="NJH844" s="399"/>
      <c r="NJI844" s="399"/>
      <c r="NJJ844" s="399"/>
      <c r="NJK844" s="399"/>
      <c r="NJL844" s="399"/>
      <c r="NJM844" s="399"/>
      <c r="NJN844" s="399"/>
      <c r="NJO844" s="399"/>
      <c r="NJP844" s="399"/>
      <c r="NJQ844" s="399"/>
      <c r="NJR844" s="399"/>
      <c r="NJS844" s="399"/>
      <c r="NJT844" s="399"/>
      <c r="NJU844" s="399"/>
      <c r="NJV844" s="399"/>
      <c r="NJW844" s="399"/>
      <c r="NJX844" s="399"/>
      <c r="NJY844" s="399"/>
      <c r="NJZ844" s="399"/>
      <c r="NKA844" s="399"/>
      <c r="NKB844" s="399"/>
      <c r="NKC844" s="399"/>
      <c r="NKD844" s="399"/>
      <c r="NKE844" s="399"/>
      <c r="NKF844" s="399"/>
      <c r="NKG844" s="399"/>
      <c r="NKH844" s="399"/>
      <c r="NKI844" s="399"/>
      <c r="NKJ844" s="399"/>
      <c r="NKK844" s="399"/>
      <c r="NKL844" s="399"/>
      <c r="NKM844" s="399"/>
      <c r="NKN844" s="399"/>
      <c r="NKO844" s="399"/>
      <c r="NKP844" s="399"/>
      <c r="NKQ844" s="399"/>
      <c r="NKR844" s="399"/>
      <c r="NKS844" s="399"/>
      <c r="NKT844" s="399"/>
      <c r="NKU844" s="399"/>
      <c r="NKV844" s="399"/>
      <c r="NKW844" s="399"/>
      <c r="NKX844" s="399"/>
      <c r="NKY844" s="399"/>
      <c r="NKZ844" s="399"/>
      <c r="NLA844" s="399"/>
      <c r="NLB844" s="399"/>
      <c r="NLC844" s="399"/>
      <c r="NLD844" s="399"/>
      <c r="NLE844" s="399"/>
      <c r="NLF844" s="399"/>
      <c r="NLG844" s="399"/>
      <c r="NLH844" s="399"/>
      <c r="NLI844" s="399"/>
      <c r="NLJ844" s="399"/>
      <c r="NLK844" s="399"/>
      <c r="NLL844" s="399"/>
      <c r="NLM844" s="399"/>
      <c r="NLN844" s="399"/>
      <c r="NLO844" s="399"/>
      <c r="NLP844" s="399"/>
      <c r="NLQ844" s="399"/>
      <c r="NLR844" s="399"/>
      <c r="NLS844" s="399"/>
      <c r="NLT844" s="399"/>
      <c r="NLU844" s="399"/>
      <c r="NLV844" s="399"/>
      <c r="NLW844" s="399"/>
      <c r="NLX844" s="399"/>
      <c r="NLY844" s="399"/>
      <c r="NLZ844" s="399"/>
      <c r="NMA844" s="399"/>
      <c r="NMB844" s="399"/>
      <c r="NMC844" s="399"/>
      <c r="NMD844" s="399"/>
      <c r="NME844" s="399"/>
      <c r="NMF844" s="399"/>
      <c r="NMG844" s="399"/>
      <c r="NMH844" s="399"/>
      <c r="NMI844" s="399"/>
      <c r="NMJ844" s="399"/>
      <c r="NMK844" s="399"/>
      <c r="NML844" s="399"/>
      <c r="NMM844" s="399"/>
      <c r="NMN844" s="399"/>
      <c r="NMO844" s="399"/>
      <c r="NMP844" s="399"/>
      <c r="NMQ844" s="399"/>
      <c r="NMR844" s="399"/>
      <c r="NMS844" s="399"/>
      <c r="NMT844" s="399"/>
      <c r="NMU844" s="399"/>
      <c r="NMV844" s="399"/>
      <c r="NMW844" s="399"/>
      <c r="NMX844" s="399"/>
      <c r="NMY844" s="399"/>
      <c r="NMZ844" s="399"/>
      <c r="NNA844" s="399"/>
      <c r="NNB844" s="399"/>
      <c r="NNC844" s="399"/>
      <c r="NND844" s="399"/>
      <c r="NNE844" s="399"/>
      <c r="NNF844" s="399"/>
      <c r="NNG844" s="399"/>
      <c r="NNH844" s="399"/>
      <c r="NNI844" s="399"/>
      <c r="NNJ844" s="399"/>
      <c r="NNK844" s="399"/>
      <c r="NNL844" s="399"/>
      <c r="NNM844" s="399"/>
      <c r="NNN844" s="399"/>
      <c r="NNO844" s="399"/>
      <c r="NNP844" s="399"/>
      <c r="NNQ844" s="399"/>
      <c r="NNR844" s="399"/>
      <c r="NNS844" s="399"/>
      <c r="NNT844" s="399"/>
      <c r="NNU844" s="399"/>
      <c r="NNV844" s="399"/>
      <c r="NNW844" s="399"/>
      <c r="NNX844" s="399"/>
      <c r="NNY844" s="399"/>
      <c r="NNZ844" s="399"/>
      <c r="NOA844" s="399"/>
      <c r="NOB844" s="399"/>
      <c r="NOC844" s="399"/>
      <c r="NOD844" s="399"/>
      <c r="NOE844" s="399"/>
      <c r="NOF844" s="399"/>
      <c r="NOG844" s="399"/>
      <c r="NOH844" s="399"/>
      <c r="NOI844" s="399"/>
      <c r="NOJ844" s="399"/>
      <c r="NOK844" s="399"/>
      <c r="NOL844" s="399"/>
      <c r="NOM844" s="399"/>
      <c r="NON844" s="399"/>
      <c r="NOO844" s="399"/>
      <c r="NOP844" s="399"/>
      <c r="NOQ844" s="399"/>
      <c r="NOR844" s="399"/>
      <c r="NOS844" s="399"/>
      <c r="NOT844" s="399"/>
      <c r="NOU844" s="399"/>
      <c r="NOV844" s="399"/>
      <c r="NOW844" s="399"/>
      <c r="NOX844" s="399"/>
      <c r="NOY844" s="399"/>
      <c r="NOZ844" s="399"/>
      <c r="NPA844" s="399"/>
      <c r="NPB844" s="399"/>
      <c r="NPC844" s="399"/>
      <c r="NPD844" s="399"/>
      <c r="NPE844" s="399"/>
      <c r="NPF844" s="399"/>
      <c r="NPG844" s="399"/>
      <c r="NPH844" s="399"/>
      <c r="NPI844" s="399"/>
      <c r="NPJ844" s="399"/>
      <c r="NPK844" s="399"/>
      <c r="NPL844" s="399"/>
      <c r="NPM844" s="399"/>
      <c r="NPN844" s="399"/>
      <c r="NPO844" s="399"/>
      <c r="NPP844" s="399"/>
      <c r="NPQ844" s="399"/>
      <c r="NPR844" s="399"/>
      <c r="NPS844" s="399"/>
      <c r="NPT844" s="399"/>
      <c r="NPU844" s="399"/>
      <c r="NPV844" s="399"/>
      <c r="NPW844" s="399"/>
      <c r="NPX844" s="399"/>
      <c r="NPY844" s="399"/>
      <c r="NPZ844" s="399"/>
      <c r="NQA844" s="399"/>
      <c r="NQB844" s="399"/>
      <c r="NQC844" s="399"/>
      <c r="NQD844" s="399"/>
      <c r="NQE844" s="399"/>
      <c r="NQF844" s="399"/>
      <c r="NQG844" s="399"/>
      <c r="NQH844" s="399"/>
      <c r="NQI844" s="399"/>
      <c r="NQJ844" s="399"/>
      <c r="NQK844" s="399"/>
      <c r="NQL844" s="399"/>
      <c r="NQM844" s="399"/>
      <c r="NQN844" s="399"/>
      <c r="NQO844" s="399"/>
      <c r="NQP844" s="399"/>
      <c r="NQQ844" s="399"/>
      <c r="NQR844" s="399"/>
      <c r="NQS844" s="399"/>
      <c r="NQT844" s="399"/>
      <c r="NQU844" s="399"/>
      <c r="NQV844" s="399"/>
      <c r="NQW844" s="399"/>
      <c r="NQX844" s="399"/>
      <c r="NQY844" s="399"/>
      <c r="NQZ844" s="399"/>
      <c r="NRA844" s="399"/>
      <c r="NRB844" s="399"/>
      <c r="NRC844" s="399"/>
      <c r="NRD844" s="399"/>
      <c r="NRE844" s="399"/>
      <c r="NRF844" s="399"/>
      <c r="NRG844" s="399"/>
      <c r="NRH844" s="399"/>
      <c r="NRI844" s="399"/>
      <c r="NRJ844" s="399"/>
      <c r="NRK844" s="399"/>
      <c r="NRL844" s="399"/>
      <c r="NRM844" s="399"/>
      <c r="NRN844" s="399"/>
      <c r="NRO844" s="399"/>
      <c r="NRP844" s="399"/>
      <c r="NRQ844" s="399"/>
      <c r="NRR844" s="399"/>
      <c r="NRS844" s="399"/>
      <c r="NRT844" s="399"/>
      <c r="NRU844" s="399"/>
      <c r="NRV844" s="399"/>
      <c r="NRW844" s="399"/>
      <c r="NRX844" s="399"/>
      <c r="NRY844" s="399"/>
      <c r="NRZ844" s="399"/>
      <c r="NSA844" s="399"/>
      <c r="NSB844" s="399"/>
      <c r="NSC844" s="399"/>
      <c r="NSD844" s="399"/>
      <c r="NSE844" s="399"/>
      <c r="NSF844" s="399"/>
      <c r="NSG844" s="399"/>
      <c r="NSH844" s="399"/>
      <c r="NSI844" s="399"/>
      <c r="NSJ844" s="399"/>
      <c r="NSK844" s="399"/>
      <c r="NSL844" s="399"/>
      <c r="NSM844" s="399"/>
      <c r="NSN844" s="399"/>
      <c r="NSO844" s="399"/>
      <c r="NSP844" s="399"/>
      <c r="NSQ844" s="399"/>
      <c r="NSR844" s="399"/>
      <c r="NSS844" s="399"/>
      <c r="NST844" s="399"/>
      <c r="NSU844" s="399"/>
      <c r="NSV844" s="399"/>
      <c r="NSW844" s="399"/>
      <c r="NSX844" s="399"/>
      <c r="NSY844" s="399"/>
      <c r="NSZ844" s="399"/>
      <c r="NTA844" s="399"/>
      <c r="NTB844" s="399"/>
      <c r="NTC844" s="399"/>
      <c r="NTD844" s="399"/>
      <c r="NTE844" s="399"/>
      <c r="NTF844" s="399"/>
      <c r="NTG844" s="399"/>
      <c r="NTH844" s="399"/>
      <c r="NTI844" s="399"/>
      <c r="NTJ844" s="399"/>
      <c r="NTK844" s="399"/>
      <c r="NTL844" s="399"/>
      <c r="NTM844" s="399"/>
      <c r="NTN844" s="399"/>
      <c r="NTO844" s="399"/>
      <c r="NTP844" s="399"/>
      <c r="NTQ844" s="399"/>
      <c r="NTR844" s="399"/>
      <c r="NTS844" s="399"/>
      <c r="NTT844" s="399"/>
      <c r="NTU844" s="399"/>
      <c r="NTV844" s="399"/>
      <c r="NTW844" s="399"/>
      <c r="NTX844" s="399"/>
      <c r="NTY844" s="399"/>
      <c r="NTZ844" s="399"/>
      <c r="NUA844" s="399"/>
      <c r="NUB844" s="399"/>
      <c r="NUC844" s="399"/>
      <c r="NUD844" s="399"/>
      <c r="NUE844" s="399"/>
      <c r="NUF844" s="399"/>
      <c r="NUG844" s="399"/>
      <c r="NUH844" s="399"/>
      <c r="NUI844" s="399"/>
      <c r="NUJ844" s="399"/>
      <c r="NUK844" s="399"/>
      <c r="NUL844" s="399"/>
      <c r="NUM844" s="399"/>
      <c r="NUN844" s="399"/>
      <c r="NUO844" s="399"/>
      <c r="NUP844" s="399"/>
      <c r="NUQ844" s="399"/>
      <c r="NUR844" s="399"/>
      <c r="NUS844" s="399"/>
      <c r="NUT844" s="399"/>
      <c r="NUU844" s="399"/>
      <c r="NUV844" s="399"/>
      <c r="NUW844" s="399"/>
      <c r="NUX844" s="399"/>
      <c r="NUY844" s="399"/>
      <c r="NUZ844" s="399"/>
      <c r="NVA844" s="399"/>
      <c r="NVB844" s="399"/>
      <c r="NVC844" s="399"/>
      <c r="NVD844" s="399"/>
      <c r="NVE844" s="399"/>
      <c r="NVF844" s="399"/>
      <c r="NVG844" s="399"/>
      <c r="NVH844" s="399"/>
      <c r="NVI844" s="399"/>
      <c r="NVJ844" s="399"/>
      <c r="NVK844" s="399"/>
      <c r="NVL844" s="399"/>
      <c r="NVM844" s="399"/>
      <c r="NVN844" s="399"/>
      <c r="NVO844" s="399"/>
      <c r="NVP844" s="399"/>
      <c r="NVQ844" s="399"/>
      <c r="NVR844" s="399"/>
      <c r="NVS844" s="399"/>
      <c r="NVT844" s="399"/>
      <c r="NVU844" s="399"/>
      <c r="NVV844" s="399"/>
      <c r="NVW844" s="399"/>
      <c r="NVX844" s="399"/>
      <c r="NVY844" s="399"/>
      <c r="NVZ844" s="399"/>
      <c r="NWA844" s="399"/>
      <c r="NWB844" s="399"/>
      <c r="NWC844" s="399"/>
      <c r="NWD844" s="399"/>
      <c r="NWE844" s="399"/>
      <c r="NWF844" s="399"/>
      <c r="NWG844" s="399"/>
      <c r="NWH844" s="399"/>
      <c r="NWI844" s="399"/>
      <c r="NWJ844" s="399"/>
      <c r="NWK844" s="399"/>
      <c r="NWL844" s="399"/>
      <c r="NWM844" s="399"/>
      <c r="NWN844" s="399"/>
      <c r="NWO844" s="399"/>
      <c r="NWP844" s="399"/>
      <c r="NWQ844" s="399"/>
      <c r="NWR844" s="399"/>
      <c r="NWS844" s="399"/>
      <c r="NWT844" s="399"/>
      <c r="NWU844" s="399"/>
      <c r="NWV844" s="399"/>
      <c r="NWW844" s="399"/>
      <c r="NWX844" s="399"/>
      <c r="NWY844" s="399"/>
      <c r="NWZ844" s="399"/>
      <c r="NXA844" s="399"/>
      <c r="NXB844" s="399"/>
      <c r="NXC844" s="399"/>
      <c r="NXD844" s="399"/>
      <c r="NXE844" s="399"/>
      <c r="NXF844" s="399"/>
      <c r="NXG844" s="399"/>
      <c r="NXH844" s="399"/>
      <c r="NXI844" s="399"/>
      <c r="NXJ844" s="399"/>
      <c r="NXK844" s="399"/>
      <c r="NXL844" s="399"/>
      <c r="NXM844" s="399"/>
      <c r="NXN844" s="399"/>
      <c r="NXO844" s="399"/>
      <c r="NXP844" s="399"/>
      <c r="NXQ844" s="399"/>
      <c r="NXR844" s="399"/>
      <c r="NXS844" s="399"/>
      <c r="NXT844" s="399"/>
      <c r="NXU844" s="399"/>
      <c r="NXV844" s="399"/>
      <c r="NXW844" s="399"/>
      <c r="NXX844" s="399"/>
      <c r="NXY844" s="399"/>
      <c r="NXZ844" s="399"/>
      <c r="NYA844" s="399"/>
      <c r="NYB844" s="399"/>
      <c r="NYC844" s="399"/>
      <c r="NYD844" s="399"/>
      <c r="NYE844" s="399"/>
      <c r="NYF844" s="399"/>
      <c r="NYG844" s="399"/>
      <c r="NYH844" s="399"/>
      <c r="NYI844" s="399"/>
      <c r="NYJ844" s="399"/>
      <c r="NYK844" s="399"/>
      <c r="NYL844" s="399"/>
      <c r="NYM844" s="399"/>
      <c r="NYN844" s="399"/>
      <c r="NYO844" s="399"/>
      <c r="NYP844" s="399"/>
      <c r="NYQ844" s="399"/>
      <c r="NYR844" s="399"/>
      <c r="NYS844" s="399"/>
      <c r="NYT844" s="399"/>
      <c r="NYU844" s="399"/>
      <c r="NYV844" s="399"/>
      <c r="NYW844" s="399"/>
      <c r="NYX844" s="399"/>
      <c r="NYY844" s="399"/>
      <c r="NYZ844" s="399"/>
      <c r="NZA844" s="399"/>
      <c r="NZB844" s="399"/>
      <c r="NZC844" s="399"/>
      <c r="NZD844" s="399"/>
      <c r="NZE844" s="399"/>
      <c r="NZF844" s="399"/>
      <c r="NZG844" s="399"/>
      <c r="NZH844" s="399"/>
      <c r="NZI844" s="399"/>
      <c r="NZJ844" s="399"/>
      <c r="NZK844" s="399"/>
      <c r="NZL844" s="399"/>
      <c r="NZM844" s="399"/>
      <c r="NZN844" s="399"/>
      <c r="NZO844" s="399"/>
      <c r="NZP844" s="399"/>
      <c r="NZQ844" s="399"/>
      <c r="NZR844" s="399"/>
      <c r="NZS844" s="399"/>
      <c r="NZT844" s="399"/>
      <c r="NZU844" s="399"/>
      <c r="NZV844" s="399"/>
      <c r="NZW844" s="399"/>
      <c r="NZX844" s="399"/>
      <c r="NZY844" s="399"/>
      <c r="NZZ844" s="399"/>
      <c r="OAA844" s="399"/>
      <c r="OAB844" s="399"/>
      <c r="OAC844" s="399"/>
      <c r="OAD844" s="399"/>
      <c r="OAE844" s="399"/>
      <c r="OAF844" s="399"/>
      <c r="OAG844" s="399"/>
      <c r="OAH844" s="399"/>
      <c r="OAI844" s="399"/>
      <c r="OAJ844" s="399"/>
      <c r="OAK844" s="399"/>
      <c r="OAL844" s="399"/>
      <c r="OAM844" s="399"/>
      <c r="OAN844" s="399"/>
      <c r="OAO844" s="399"/>
      <c r="OAP844" s="399"/>
      <c r="OAQ844" s="399"/>
      <c r="OAR844" s="399"/>
      <c r="OAS844" s="399"/>
      <c r="OAT844" s="399"/>
      <c r="OAU844" s="399"/>
      <c r="OAV844" s="399"/>
      <c r="OAW844" s="399"/>
      <c r="OAX844" s="399"/>
      <c r="OAY844" s="399"/>
      <c r="OAZ844" s="399"/>
      <c r="OBA844" s="399"/>
      <c r="OBB844" s="399"/>
      <c r="OBC844" s="399"/>
      <c r="OBD844" s="399"/>
      <c r="OBE844" s="399"/>
      <c r="OBF844" s="399"/>
      <c r="OBG844" s="399"/>
      <c r="OBH844" s="399"/>
      <c r="OBI844" s="399"/>
      <c r="OBJ844" s="399"/>
      <c r="OBK844" s="399"/>
      <c r="OBL844" s="399"/>
      <c r="OBM844" s="399"/>
      <c r="OBN844" s="399"/>
      <c r="OBO844" s="399"/>
      <c r="OBP844" s="399"/>
      <c r="OBQ844" s="399"/>
      <c r="OBR844" s="399"/>
      <c r="OBS844" s="399"/>
      <c r="OBT844" s="399"/>
      <c r="OBU844" s="399"/>
      <c r="OBV844" s="399"/>
      <c r="OBW844" s="399"/>
      <c r="OBX844" s="399"/>
      <c r="OBY844" s="399"/>
      <c r="OBZ844" s="399"/>
      <c r="OCA844" s="399"/>
      <c r="OCB844" s="399"/>
      <c r="OCC844" s="399"/>
      <c r="OCD844" s="399"/>
      <c r="OCE844" s="399"/>
      <c r="OCF844" s="399"/>
      <c r="OCG844" s="399"/>
      <c r="OCH844" s="399"/>
      <c r="OCI844" s="399"/>
      <c r="OCJ844" s="399"/>
      <c r="OCK844" s="399"/>
      <c r="OCL844" s="399"/>
      <c r="OCM844" s="399"/>
      <c r="OCN844" s="399"/>
      <c r="OCO844" s="399"/>
      <c r="OCP844" s="399"/>
      <c r="OCQ844" s="399"/>
      <c r="OCR844" s="399"/>
      <c r="OCS844" s="399"/>
      <c r="OCT844" s="399"/>
      <c r="OCU844" s="399"/>
      <c r="OCV844" s="399"/>
      <c r="OCW844" s="399"/>
      <c r="OCX844" s="399"/>
      <c r="OCY844" s="399"/>
      <c r="OCZ844" s="399"/>
      <c r="ODA844" s="399"/>
      <c r="ODB844" s="399"/>
      <c r="ODC844" s="399"/>
      <c r="ODD844" s="399"/>
      <c r="ODE844" s="399"/>
      <c r="ODF844" s="399"/>
      <c r="ODG844" s="399"/>
      <c r="ODH844" s="399"/>
      <c r="ODI844" s="399"/>
      <c r="ODJ844" s="399"/>
      <c r="ODK844" s="399"/>
      <c r="ODL844" s="399"/>
      <c r="ODM844" s="399"/>
      <c r="ODN844" s="399"/>
      <c r="ODO844" s="399"/>
      <c r="ODP844" s="399"/>
      <c r="ODQ844" s="399"/>
      <c r="ODR844" s="399"/>
      <c r="ODS844" s="399"/>
      <c r="ODT844" s="399"/>
      <c r="ODU844" s="399"/>
      <c r="ODV844" s="399"/>
      <c r="ODW844" s="399"/>
      <c r="ODX844" s="399"/>
      <c r="ODY844" s="399"/>
      <c r="ODZ844" s="399"/>
      <c r="OEA844" s="399"/>
      <c r="OEB844" s="399"/>
      <c r="OEC844" s="399"/>
      <c r="OED844" s="399"/>
      <c r="OEE844" s="399"/>
      <c r="OEF844" s="399"/>
      <c r="OEG844" s="399"/>
      <c r="OEH844" s="399"/>
      <c r="OEI844" s="399"/>
      <c r="OEJ844" s="399"/>
      <c r="OEK844" s="399"/>
      <c r="OEL844" s="399"/>
      <c r="OEM844" s="399"/>
      <c r="OEN844" s="399"/>
      <c r="OEO844" s="399"/>
      <c r="OEP844" s="399"/>
      <c r="OEQ844" s="399"/>
      <c r="OER844" s="399"/>
      <c r="OES844" s="399"/>
      <c r="OET844" s="399"/>
      <c r="OEU844" s="399"/>
      <c r="OEV844" s="399"/>
      <c r="OEW844" s="399"/>
      <c r="OEX844" s="399"/>
      <c r="OEY844" s="399"/>
      <c r="OEZ844" s="399"/>
      <c r="OFA844" s="399"/>
      <c r="OFB844" s="399"/>
      <c r="OFC844" s="399"/>
      <c r="OFD844" s="399"/>
      <c r="OFE844" s="399"/>
      <c r="OFF844" s="399"/>
      <c r="OFG844" s="399"/>
      <c r="OFH844" s="399"/>
      <c r="OFI844" s="399"/>
      <c r="OFJ844" s="399"/>
      <c r="OFK844" s="399"/>
      <c r="OFL844" s="399"/>
      <c r="OFM844" s="399"/>
      <c r="OFN844" s="399"/>
      <c r="OFO844" s="399"/>
      <c r="OFP844" s="399"/>
      <c r="OFQ844" s="399"/>
      <c r="OFR844" s="399"/>
      <c r="OFS844" s="399"/>
      <c r="OFT844" s="399"/>
      <c r="OFU844" s="399"/>
      <c r="OFV844" s="399"/>
      <c r="OFW844" s="399"/>
      <c r="OFX844" s="399"/>
      <c r="OFY844" s="399"/>
      <c r="OFZ844" s="399"/>
      <c r="OGA844" s="399"/>
      <c r="OGB844" s="399"/>
      <c r="OGC844" s="399"/>
      <c r="OGD844" s="399"/>
      <c r="OGE844" s="399"/>
      <c r="OGF844" s="399"/>
      <c r="OGG844" s="399"/>
      <c r="OGH844" s="399"/>
      <c r="OGI844" s="399"/>
      <c r="OGJ844" s="399"/>
      <c r="OGK844" s="399"/>
      <c r="OGL844" s="399"/>
      <c r="OGM844" s="399"/>
      <c r="OGN844" s="399"/>
      <c r="OGO844" s="399"/>
      <c r="OGP844" s="399"/>
      <c r="OGQ844" s="399"/>
      <c r="OGR844" s="399"/>
      <c r="OGS844" s="399"/>
      <c r="OGT844" s="399"/>
      <c r="OGU844" s="399"/>
      <c r="OGV844" s="399"/>
      <c r="OGW844" s="399"/>
      <c r="OGX844" s="399"/>
      <c r="OGY844" s="399"/>
      <c r="OGZ844" s="399"/>
      <c r="OHA844" s="399"/>
      <c r="OHB844" s="399"/>
      <c r="OHC844" s="399"/>
      <c r="OHD844" s="399"/>
      <c r="OHE844" s="399"/>
      <c r="OHF844" s="399"/>
      <c r="OHG844" s="399"/>
      <c r="OHH844" s="399"/>
      <c r="OHI844" s="399"/>
      <c r="OHJ844" s="399"/>
      <c r="OHK844" s="399"/>
      <c r="OHL844" s="399"/>
      <c r="OHM844" s="399"/>
      <c r="OHN844" s="399"/>
      <c r="OHO844" s="399"/>
      <c r="OHP844" s="399"/>
      <c r="OHQ844" s="399"/>
      <c r="OHR844" s="399"/>
      <c r="OHS844" s="399"/>
      <c r="OHT844" s="399"/>
      <c r="OHU844" s="399"/>
      <c r="OHV844" s="399"/>
      <c r="OHW844" s="399"/>
      <c r="OHX844" s="399"/>
      <c r="OHY844" s="399"/>
      <c r="OHZ844" s="399"/>
      <c r="OIA844" s="399"/>
      <c r="OIB844" s="399"/>
      <c r="OIC844" s="399"/>
      <c r="OID844" s="399"/>
      <c r="OIE844" s="399"/>
      <c r="OIF844" s="399"/>
      <c r="OIG844" s="399"/>
      <c r="OIH844" s="399"/>
      <c r="OII844" s="399"/>
      <c r="OIJ844" s="399"/>
      <c r="OIK844" s="399"/>
      <c r="OIL844" s="399"/>
      <c r="OIM844" s="399"/>
      <c r="OIN844" s="399"/>
      <c r="OIO844" s="399"/>
      <c r="OIP844" s="399"/>
      <c r="OIQ844" s="399"/>
      <c r="OIR844" s="399"/>
      <c r="OIS844" s="399"/>
      <c r="OIT844" s="399"/>
      <c r="OIU844" s="399"/>
      <c r="OIV844" s="399"/>
      <c r="OIW844" s="399"/>
      <c r="OIX844" s="399"/>
      <c r="OIY844" s="399"/>
      <c r="OIZ844" s="399"/>
      <c r="OJA844" s="399"/>
      <c r="OJB844" s="399"/>
      <c r="OJC844" s="399"/>
      <c r="OJD844" s="399"/>
      <c r="OJE844" s="399"/>
      <c r="OJF844" s="399"/>
      <c r="OJG844" s="399"/>
      <c r="OJH844" s="399"/>
      <c r="OJI844" s="399"/>
      <c r="OJJ844" s="399"/>
      <c r="OJK844" s="399"/>
      <c r="OJL844" s="399"/>
      <c r="OJM844" s="399"/>
      <c r="OJN844" s="399"/>
      <c r="OJO844" s="399"/>
      <c r="OJP844" s="399"/>
      <c r="OJQ844" s="399"/>
      <c r="OJR844" s="399"/>
      <c r="OJS844" s="399"/>
      <c r="OJT844" s="399"/>
      <c r="OJU844" s="399"/>
      <c r="OJV844" s="399"/>
      <c r="OJW844" s="399"/>
      <c r="OJX844" s="399"/>
      <c r="OJY844" s="399"/>
      <c r="OJZ844" s="399"/>
      <c r="OKA844" s="399"/>
      <c r="OKB844" s="399"/>
      <c r="OKC844" s="399"/>
      <c r="OKD844" s="399"/>
      <c r="OKE844" s="399"/>
      <c r="OKF844" s="399"/>
      <c r="OKG844" s="399"/>
      <c r="OKH844" s="399"/>
      <c r="OKI844" s="399"/>
      <c r="OKJ844" s="399"/>
      <c r="OKK844" s="399"/>
      <c r="OKL844" s="399"/>
      <c r="OKM844" s="399"/>
      <c r="OKN844" s="399"/>
      <c r="OKO844" s="399"/>
      <c r="OKP844" s="399"/>
      <c r="OKQ844" s="399"/>
      <c r="OKR844" s="399"/>
      <c r="OKS844" s="399"/>
      <c r="OKT844" s="399"/>
      <c r="OKU844" s="399"/>
      <c r="OKV844" s="399"/>
      <c r="OKW844" s="399"/>
      <c r="OKX844" s="399"/>
      <c r="OKY844" s="399"/>
      <c r="OKZ844" s="399"/>
      <c r="OLA844" s="399"/>
      <c r="OLB844" s="399"/>
      <c r="OLC844" s="399"/>
      <c r="OLD844" s="399"/>
      <c r="OLE844" s="399"/>
      <c r="OLF844" s="399"/>
      <c r="OLG844" s="399"/>
      <c r="OLH844" s="399"/>
      <c r="OLI844" s="399"/>
      <c r="OLJ844" s="399"/>
      <c r="OLK844" s="399"/>
      <c r="OLL844" s="399"/>
      <c r="OLM844" s="399"/>
      <c r="OLN844" s="399"/>
      <c r="OLO844" s="399"/>
      <c r="OLP844" s="399"/>
      <c r="OLQ844" s="399"/>
      <c r="OLR844" s="399"/>
      <c r="OLS844" s="399"/>
      <c r="OLT844" s="399"/>
      <c r="OLU844" s="399"/>
      <c r="OLV844" s="399"/>
      <c r="OLW844" s="399"/>
      <c r="OLX844" s="399"/>
      <c r="OLY844" s="399"/>
      <c r="OLZ844" s="399"/>
      <c r="OMA844" s="399"/>
      <c r="OMB844" s="399"/>
      <c r="OMC844" s="399"/>
      <c r="OMD844" s="399"/>
      <c r="OME844" s="399"/>
      <c r="OMF844" s="399"/>
      <c r="OMG844" s="399"/>
      <c r="OMH844" s="399"/>
      <c r="OMI844" s="399"/>
      <c r="OMJ844" s="399"/>
      <c r="OMK844" s="399"/>
      <c r="OML844" s="399"/>
      <c r="OMM844" s="399"/>
      <c r="OMN844" s="399"/>
      <c r="OMO844" s="399"/>
      <c r="OMP844" s="399"/>
      <c r="OMQ844" s="399"/>
      <c r="OMR844" s="399"/>
      <c r="OMS844" s="399"/>
      <c r="OMT844" s="399"/>
      <c r="OMU844" s="399"/>
      <c r="OMV844" s="399"/>
      <c r="OMW844" s="399"/>
      <c r="OMX844" s="399"/>
      <c r="OMY844" s="399"/>
      <c r="OMZ844" s="399"/>
      <c r="ONA844" s="399"/>
      <c r="ONB844" s="399"/>
      <c r="ONC844" s="399"/>
      <c r="OND844" s="399"/>
      <c r="ONE844" s="399"/>
      <c r="ONF844" s="399"/>
      <c r="ONG844" s="399"/>
      <c r="ONH844" s="399"/>
      <c r="ONI844" s="399"/>
      <c r="ONJ844" s="399"/>
      <c r="ONK844" s="399"/>
      <c r="ONL844" s="399"/>
      <c r="ONM844" s="399"/>
      <c r="ONN844" s="399"/>
      <c r="ONO844" s="399"/>
      <c r="ONP844" s="399"/>
      <c r="ONQ844" s="399"/>
      <c r="ONR844" s="399"/>
      <c r="ONS844" s="399"/>
      <c r="ONT844" s="399"/>
      <c r="ONU844" s="399"/>
      <c r="ONV844" s="399"/>
      <c r="ONW844" s="399"/>
      <c r="ONX844" s="399"/>
      <c r="ONY844" s="399"/>
      <c r="ONZ844" s="399"/>
      <c r="OOA844" s="399"/>
      <c r="OOB844" s="399"/>
      <c r="OOC844" s="399"/>
      <c r="OOD844" s="399"/>
      <c r="OOE844" s="399"/>
      <c r="OOF844" s="399"/>
      <c r="OOG844" s="399"/>
      <c r="OOH844" s="399"/>
      <c r="OOI844" s="399"/>
      <c r="OOJ844" s="399"/>
      <c r="OOK844" s="399"/>
      <c r="OOL844" s="399"/>
      <c r="OOM844" s="399"/>
      <c r="OON844" s="399"/>
      <c r="OOO844" s="399"/>
      <c r="OOP844" s="399"/>
      <c r="OOQ844" s="399"/>
      <c r="OOR844" s="399"/>
      <c r="OOS844" s="399"/>
      <c r="OOT844" s="399"/>
      <c r="OOU844" s="399"/>
      <c r="OOV844" s="399"/>
      <c r="OOW844" s="399"/>
      <c r="OOX844" s="399"/>
      <c r="OOY844" s="399"/>
      <c r="OOZ844" s="399"/>
      <c r="OPA844" s="399"/>
      <c r="OPB844" s="399"/>
      <c r="OPC844" s="399"/>
      <c r="OPD844" s="399"/>
      <c r="OPE844" s="399"/>
      <c r="OPF844" s="399"/>
      <c r="OPG844" s="399"/>
      <c r="OPH844" s="399"/>
      <c r="OPI844" s="399"/>
      <c r="OPJ844" s="399"/>
      <c r="OPK844" s="399"/>
      <c r="OPL844" s="399"/>
      <c r="OPM844" s="399"/>
      <c r="OPN844" s="399"/>
      <c r="OPO844" s="399"/>
      <c r="OPP844" s="399"/>
      <c r="OPQ844" s="399"/>
      <c r="OPR844" s="399"/>
      <c r="OPS844" s="399"/>
      <c r="OPT844" s="399"/>
      <c r="OPU844" s="399"/>
      <c r="OPV844" s="399"/>
      <c r="OPW844" s="399"/>
      <c r="OPX844" s="399"/>
      <c r="OPY844" s="399"/>
      <c r="OPZ844" s="399"/>
      <c r="OQA844" s="399"/>
      <c r="OQB844" s="399"/>
      <c r="OQC844" s="399"/>
      <c r="OQD844" s="399"/>
      <c r="OQE844" s="399"/>
      <c r="OQF844" s="399"/>
      <c r="OQG844" s="399"/>
      <c r="OQH844" s="399"/>
      <c r="OQI844" s="399"/>
      <c r="OQJ844" s="399"/>
      <c r="OQK844" s="399"/>
      <c r="OQL844" s="399"/>
      <c r="OQM844" s="399"/>
      <c r="OQN844" s="399"/>
      <c r="OQO844" s="399"/>
      <c r="OQP844" s="399"/>
      <c r="OQQ844" s="399"/>
      <c r="OQR844" s="399"/>
      <c r="OQS844" s="399"/>
      <c r="OQT844" s="399"/>
      <c r="OQU844" s="399"/>
      <c r="OQV844" s="399"/>
      <c r="OQW844" s="399"/>
      <c r="OQX844" s="399"/>
      <c r="OQY844" s="399"/>
      <c r="OQZ844" s="399"/>
      <c r="ORA844" s="399"/>
      <c r="ORB844" s="399"/>
      <c r="ORC844" s="399"/>
      <c r="ORD844" s="399"/>
      <c r="ORE844" s="399"/>
      <c r="ORF844" s="399"/>
      <c r="ORG844" s="399"/>
      <c r="ORH844" s="399"/>
      <c r="ORI844" s="399"/>
      <c r="ORJ844" s="399"/>
      <c r="ORK844" s="399"/>
      <c r="ORL844" s="399"/>
      <c r="ORM844" s="399"/>
      <c r="ORN844" s="399"/>
      <c r="ORO844" s="399"/>
      <c r="ORP844" s="399"/>
      <c r="ORQ844" s="399"/>
      <c r="ORR844" s="399"/>
      <c r="ORS844" s="399"/>
      <c r="ORT844" s="399"/>
      <c r="ORU844" s="399"/>
      <c r="ORV844" s="399"/>
      <c r="ORW844" s="399"/>
      <c r="ORX844" s="399"/>
      <c r="ORY844" s="399"/>
      <c r="ORZ844" s="399"/>
      <c r="OSA844" s="399"/>
      <c r="OSB844" s="399"/>
      <c r="OSC844" s="399"/>
      <c r="OSD844" s="399"/>
      <c r="OSE844" s="399"/>
      <c r="OSF844" s="399"/>
      <c r="OSG844" s="399"/>
      <c r="OSH844" s="399"/>
      <c r="OSI844" s="399"/>
      <c r="OSJ844" s="399"/>
      <c r="OSK844" s="399"/>
      <c r="OSL844" s="399"/>
      <c r="OSM844" s="399"/>
      <c r="OSN844" s="399"/>
      <c r="OSO844" s="399"/>
      <c r="OSP844" s="399"/>
      <c r="OSQ844" s="399"/>
      <c r="OSR844" s="399"/>
      <c r="OSS844" s="399"/>
      <c r="OST844" s="399"/>
      <c r="OSU844" s="399"/>
      <c r="OSV844" s="399"/>
      <c r="OSW844" s="399"/>
      <c r="OSX844" s="399"/>
      <c r="OSY844" s="399"/>
      <c r="OSZ844" s="399"/>
      <c r="OTA844" s="399"/>
      <c r="OTB844" s="399"/>
      <c r="OTC844" s="399"/>
      <c r="OTD844" s="399"/>
      <c r="OTE844" s="399"/>
      <c r="OTF844" s="399"/>
      <c r="OTG844" s="399"/>
      <c r="OTH844" s="399"/>
      <c r="OTI844" s="399"/>
      <c r="OTJ844" s="399"/>
      <c r="OTK844" s="399"/>
      <c r="OTL844" s="399"/>
      <c r="OTM844" s="399"/>
      <c r="OTN844" s="399"/>
      <c r="OTO844" s="399"/>
      <c r="OTP844" s="399"/>
      <c r="OTQ844" s="399"/>
      <c r="OTR844" s="399"/>
      <c r="OTS844" s="399"/>
      <c r="OTT844" s="399"/>
      <c r="OTU844" s="399"/>
      <c r="OTV844" s="399"/>
      <c r="OTW844" s="399"/>
      <c r="OTX844" s="399"/>
      <c r="OTY844" s="399"/>
      <c r="OTZ844" s="399"/>
      <c r="OUA844" s="399"/>
      <c r="OUB844" s="399"/>
      <c r="OUC844" s="399"/>
      <c r="OUD844" s="399"/>
      <c r="OUE844" s="399"/>
      <c r="OUF844" s="399"/>
      <c r="OUG844" s="399"/>
      <c r="OUH844" s="399"/>
      <c r="OUI844" s="399"/>
      <c r="OUJ844" s="399"/>
      <c r="OUK844" s="399"/>
      <c r="OUL844" s="399"/>
      <c r="OUM844" s="399"/>
      <c r="OUN844" s="399"/>
      <c r="OUO844" s="399"/>
      <c r="OUP844" s="399"/>
      <c r="OUQ844" s="399"/>
      <c r="OUR844" s="399"/>
      <c r="OUS844" s="399"/>
      <c r="OUT844" s="399"/>
      <c r="OUU844" s="399"/>
      <c r="OUV844" s="399"/>
      <c r="OUW844" s="399"/>
      <c r="OUX844" s="399"/>
      <c r="OUY844" s="399"/>
      <c r="OUZ844" s="399"/>
      <c r="OVA844" s="399"/>
      <c r="OVB844" s="399"/>
      <c r="OVC844" s="399"/>
      <c r="OVD844" s="399"/>
      <c r="OVE844" s="399"/>
      <c r="OVF844" s="399"/>
      <c r="OVG844" s="399"/>
      <c r="OVH844" s="399"/>
      <c r="OVI844" s="399"/>
      <c r="OVJ844" s="399"/>
      <c r="OVK844" s="399"/>
      <c r="OVL844" s="399"/>
      <c r="OVM844" s="399"/>
      <c r="OVN844" s="399"/>
      <c r="OVO844" s="399"/>
      <c r="OVP844" s="399"/>
      <c r="OVQ844" s="399"/>
      <c r="OVR844" s="399"/>
      <c r="OVS844" s="399"/>
      <c r="OVT844" s="399"/>
      <c r="OVU844" s="399"/>
      <c r="OVV844" s="399"/>
      <c r="OVW844" s="399"/>
      <c r="OVX844" s="399"/>
      <c r="OVY844" s="399"/>
      <c r="OVZ844" s="399"/>
      <c r="OWA844" s="399"/>
      <c r="OWB844" s="399"/>
      <c r="OWC844" s="399"/>
      <c r="OWD844" s="399"/>
      <c r="OWE844" s="399"/>
      <c r="OWF844" s="399"/>
      <c r="OWG844" s="399"/>
      <c r="OWH844" s="399"/>
      <c r="OWI844" s="399"/>
      <c r="OWJ844" s="399"/>
      <c r="OWK844" s="399"/>
      <c r="OWL844" s="399"/>
      <c r="OWM844" s="399"/>
      <c r="OWN844" s="399"/>
      <c r="OWO844" s="399"/>
      <c r="OWP844" s="399"/>
      <c r="OWQ844" s="399"/>
      <c r="OWR844" s="399"/>
      <c r="OWS844" s="399"/>
      <c r="OWT844" s="399"/>
      <c r="OWU844" s="399"/>
      <c r="OWV844" s="399"/>
      <c r="OWW844" s="399"/>
      <c r="OWX844" s="399"/>
      <c r="OWY844" s="399"/>
      <c r="OWZ844" s="399"/>
      <c r="OXA844" s="399"/>
      <c r="OXB844" s="399"/>
      <c r="OXC844" s="399"/>
      <c r="OXD844" s="399"/>
      <c r="OXE844" s="399"/>
      <c r="OXF844" s="399"/>
      <c r="OXG844" s="399"/>
      <c r="OXH844" s="399"/>
      <c r="OXI844" s="399"/>
      <c r="OXJ844" s="399"/>
      <c r="OXK844" s="399"/>
      <c r="OXL844" s="399"/>
      <c r="OXM844" s="399"/>
      <c r="OXN844" s="399"/>
      <c r="OXO844" s="399"/>
      <c r="OXP844" s="399"/>
      <c r="OXQ844" s="399"/>
      <c r="OXR844" s="399"/>
      <c r="OXS844" s="399"/>
      <c r="OXT844" s="399"/>
      <c r="OXU844" s="399"/>
      <c r="OXV844" s="399"/>
      <c r="OXW844" s="399"/>
      <c r="OXX844" s="399"/>
      <c r="OXY844" s="399"/>
      <c r="OXZ844" s="399"/>
      <c r="OYA844" s="399"/>
      <c r="OYB844" s="399"/>
      <c r="OYC844" s="399"/>
      <c r="OYD844" s="399"/>
      <c r="OYE844" s="399"/>
      <c r="OYF844" s="399"/>
      <c r="OYG844" s="399"/>
      <c r="OYH844" s="399"/>
      <c r="OYI844" s="399"/>
      <c r="OYJ844" s="399"/>
      <c r="OYK844" s="399"/>
      <c r="OYL844" s="399"/>
      <c r="OYM844" s="399"/>
      <c r="OYN844" s="399"/>
      <c r="OYO844" s="399"/>
      <c r="OYP844" s="399"/>
      <c r="OYQ844" s="399"/>
      <c r="OYR844" s="399"/>
      <c r="OYS844" s="399"/>
      <c r="OYT844" s="399"/>
      <c r="OYU844" s="399"/>
      <c r="OYV844" s="399"/>
      <c r="OYW844" s="399"/>
      <c r="OYX844" s="399"/>
      <c r="OYY844" s="399"/>
      <c r="OYZ844" s="399"/>
      <c r="OZA844" s="399"/>
      <c r="OZB844" s="399"/>
      <c r="OZC844" s="399"/>
      <c r="OZD844" s="399"/>
      <c r="OZE844" s="399"/>
      <c r="OZF844" s="399"/>
      <c r="OZG844" s="399"/>
      <c r="OZH844" s="399"/>
      <c r="OZI844" s="399"/>
      <c r="OZJ844" s="399"/>
      <c r="OZK844" s="399"/>
      <c r="OZL844" s="399"/>
      <c r="OZM844" s="399"/>
      <c r="OZN844" s="399"/>
      <c r="OZO844" s="399"/>
      <c r="OZP844" s="399"/>
      <c r="OZQ844" s="399"/>
      <c r="OZR844" s="399"/>
      <c r="OZS844" s="399"/>
      <c r="OZT844" s="399"/>
      <c r="OZU844" s="399"/>
      <c r="OZV844" s="399"/>
      <c r="OZW844" s="399"/>
      <c r="OZX844" s="399"/>
      <c r="OZY844" s="399"/>
      <c r="OZZ844" s="399"/>
      <c r="PAA844" s="399"/>
      <c r="PAB844" s="399"/>
      <c r="PAC844" s="399"/>
      <c r="PAD844" s="399"/>
      <c r="PAE844" s="399"/>
      <c r="PAF844" s="399"/>
      <c r="PAG844" s="399"/>
      <c r="PAH844" s="399"/>
      <c r="PAI844" s="399"/>
      <c r="PAJ844" s="399"/>
      <c r="PAK844" s="399"/>
      <c r="PAL844" s="399"/>
      <c r="PAM844" s="399"/>
      <c r="PAN844" s="399"/>
      <c r="PAO844" s="399"/>
      <c r="PAP844" s="399"/>
      <c r="PAQ844" s="399"/>
      <c r="PAR844" s="399"/>
      <c r="PAS844" s="399"/>
      <c r="PAT844" s="399"/>
      <c r="PAU844" s="399"/>
      <c r="PAV844" s="399"/>
      <c r="PAW844" s="399"/>
      <c r="PAX844" s="399"/>
      <c r="PAY844" s="399"/>
      <c r="PAZ844" s="399"/>
      <c r="PBA844" s="399"/>
      <c r="PBB844" s="399"/>
      <c r="PBC844" s="399"/>
      <c r="PBD844" s="399"/>
      <c r="PBE844" s="399"/>
      <c r="PBF844" s="399"/>
      <c r="PBG844" s="399"/>
      <c r="PBH844" s="399"/>
      <c r="PBI844" s="399"/>
      <c r="PBJ844" s="399"/>
      <c r="PBK844" s="399"/>
      <c r="PBL844" s="399"/>
      <c r="PBM844" s="399"/>
      <c r="PBN844" s="399"/>
      <c r="PBO844" s="399"/>
      <c r="PBP844" s="399"/>
      <c r="PBQ844" s="399"/>
      <c r="PBR844" s="399"/>
      <c r="PBS844" s="399"/>
      <c r="PBT844" s="399"/>
      <c r="PBU844" s="399"/>
      <c r="PBV844" s="399"/>
      <c r="PBW844" s="399"/>
      <c r="PBX844" s="399"/>
      <c r="PBY844" s="399"/>
      <c r="PBZ844" s="399"/>
      <c r="PCA844" s="399"/>
      <c r="PCB844" s="399"/>
      <c r="PCC844" s="399"/>
      <c r="PCD844" s="399"/>
      <c r="PCE844" s="399"/>
      <c r="PCF844" s="399"/>
      <c r="PCG844" s="399"/>
      <c r="PCH844" s="399"/>
      <c r="PCI844" s="399"/>
      <c r="PCJ844" s="399"/>
      <c r="PCK844" s="399"/>
      <c r="PCL844" s="399"/>
      <c r="PCM844" s="399"/>
      <c r="PCN844" s="399"/>
      <c r="PCO844" s="399"/>
      <c r="PCP844" s="399"/>
      <c r="PCQ844" s="399"/>
      <c r="PCR844" s="399"/>
      <c r="PCS844" s="399"/>
      <c r="PCT844" s="399"/>
      <c r="PCU844" s="399"/>
      <c r="PCV844" s="399"/>
      <c r="PCW844" s="399"/>
      <c r="PCX844" s="399"/>
      <c r="PCY844" s="399"/>
      <c r="PCZ844" s="399"/>
      <c r="PDA844" s="399"/>
      <c r="PDB844" s="399"/>
      <c r="PDC844" s="399"/>
      <c r="PDD844" s="399"/>
      <c r="PDE844" s="399"/>
      <c r="PDF844" s="399"/>
      <c r="PDG844" s="399"/>
      <c r="PDH844" s="399"/>
      <c r="PDI844" s="399"/>
      <c r="PDJ844" s="399"/>
      <c r="PDK844" s="399"/>
      <c r="PDL844" s="399"/>
      <c r="PDM844" s="399"/>
      <c r="PDN844" s="399"/>
      <c r="PDO844" s="399"/>
      <c r="PDP844" s="399"/>
      <c r="PDQ844" s="399"/>
      <c r="PDR844" s="399"/>
      <c r="PDS844" s="399"/>
      <c r="PDT844" s="399"/>
      <c r="PDU844" s="399"/>
      <c r="PDV844" s="399"/>
      <c r="PDW844" s="399"/>
      <c r="PDX844" s="399"/>
      <c r="PDY844" s="399"/>
      <c r="PDZ844" s="399"/>
      <c r="PEA844" s="399"/>
      <c r="PEB844" s="399"/>
      <c r="PEC844" s="399"/>
      <c r="PED844" s="399"/>
      <c r="PEE844" s="399"/>
      <c r="PEF844" s="399"/>
      <c r="PEG844" s="399"/>
      <c r="PEH844" s="399"/>
      <c r="PEI844" s="399"/>
      <c r="PEJ844" s="399"/>
      <c r="PEK844" s="399"/>
      <c r="PEL844" s="399"/>
      <c r="PEM844" s="399"/>
      <c r="PEN844" s="399"/>
      <c r="PEO844" s="399"/>
      <c r="PEP844" s="399"/>
      <c r="PEQ844" s="399"/>
      <c r="PER844" s="399"/>
      <c r="PES844" s="399"/>
      <c r="PET844" s="399"/>
      <c r="PEU844" s="399"/>
      <c r="PEV844" s="399"/>
      <c r="PEW844" s="399"/>
      <c r="PEX844" s="399"/>
      <c r="PEY844" s="399"/>
      <c r="PEZ844" s="399"/>
      <c r="PFA844" s="399"/>
      <c r="PFB844" s="399"/>
      <c r="PFC844" s="399"/>
      <c r="PFD844" s="399"/>
      <c r="PFE844" s="399"/>
      <c r="PFF844" s="399"/>
      <c r="PFG844" s="399"/>
      <c r="PFH844" s="399"/>
      <c r="PFI844" s="399"/>
      <c r="PFJ844" s="399"/>
      <c r="PFK844" s="399"/>
      <c r="PFL844" s="399"/>
      <c r="PFM844" s="399"/>
      <c r="PFN844" s="399"/>
      <c r="PFO844" s="399"/>
      <c r="PFP844" s="399"/>
      <c r="PFQ844" s="399"/>
      <c r="PFR844" s="399"/>
      <c r="PFS844" s="399"/>
      <c r="PFT844" s="399"/>
      <c r="PFU844" s="399"/>
      <c r="PFV844" s="399"/>
      <c r="PFW844" s="399"/>
      <c r="PFX844" s="399"/>
      <c r="PFY844" s="399"/>
      <c r="PFZ844" s="399"/>
      <c r="PGA844" s="399"/>
      <c r="PGB844" s="399"/>
      <c r="PGC844" s="399"/>
      <c r="PGD844" s="399"/>
      <c r="PGE844" s="399"/>
      <c r="PGF844" s="399"/>
      <c r="PGG844" s="399"/>
      <c r="PGH844" s="399"/>
      <c r="PGI844" s="399"/>
      <c r="PGJ844" s="399"/>
      <c r="PGK844" s="399"/>
      <c r="PGL844" s="399"/>
      <c r="PGM844" s="399"/>
      <c r="PGN844" s="399"/>
      <c r="PGO844" s="399"/>
      <c r="PGP844" s="399"/>
      <c r="PGQ844" s="399"/>
      <c r="PGR844" s="399"/>
      <c r="PGS844" s="399"/>
      <c r="PGT844" s="399"/>
      <c r="PGU844" s="399"/>
      <c r="PGV844" s="399"/>
      <c r="PGW844" s="399"/>
      <c r="PGX844" s="399"/>
      <c r="PGY844" s="399"/>
      <c r="PGZ844" s="399"/>
      <c r="PHA844" s="399"/>
      <c r="PHB844" s="399"/>
      <c r="PHC844" s="399"/>
      <c r="PHD844" s="399"/>
      <c r="PHE844" s="399"/>
      <c r="PHF844" s="399"/>
      <c r="PHG844" s="399"/>
      <c r="PHH844" s="399"/>
      <c r="PHI844" s="399"/>
      <c r="PHJ844" s="399"/>
      <c r="PHK844" s="399"/>
      <c r="PHL844" s="399"/>
      <c r="PHM844" s="399"/>
      <c r="PHN844" s="399"/>
      <c r="PHO844" s="399"/>
      <c r="PHP844" s="399"/>
      <c r="PHQ844" s="399"/>
      <c r="PHR844" s="399"/>
      <c r="PHS844" s="399"/>
      <c r="PHT844" s="399"/>
      <c r="PHU844" s="399"/>
      <c r="PHV844" s="399"/>
      <c r="PHW844" s="399"/>
      <c r="PHX844" s="399"/>
      <c r="PHY844" s="399"/>
      <c r="PHZ844" s="399"/>
      <c r="PIA844" s="399"/>
      <c r="PIB844" s="399"/>
      <c r="PIC844" s="399"/>
      <c r="PID844" s="399"/>
      <c r="PIE844" s="399"/>
      <c r="PIF844" s="399"/>
      <c r="PIG844" s="399"/>
      <c r="PIH844" s="399"/>
      <c r="PII844" s="399"/>
      <c r="PIJ844" s="399"/>
      <c r="PIK844" s="399"/>
      <c r="PIL844" s="399"/>
      <c r="PIM844" s="399"/>
      <c r="PIN844" s="399"/>
      <c r="PIO844" s="399"/>
      <c r="PIP844" s="399"/>
      <c r="PIQ844" s="399"/>
      <c r="PIR844" s="399"/>
      <c r="PIS844" s="399"/>
      <c r="PIT844" s="399"/>
      <c r="PIU844" s="399"/>
      <c r="PIV844" s="399"/>
      <c r="PIW844" s="399"/>
      <c r="PIX844" s="399"/>
      <c r="PIY844" s="399"/>
      <c r="PIZ844" s="399"/>
      <c r="PJA844" s="399"/>
      <c r="PJB844" s="399"/>
      <c r="PJC844" s="399"/>
      <c r="PJD844" s="399"/>
      <c r="PJE844" s="399"/>
      <c r="PJF844" s="399"/>
      <c r="PJG844" s="399"/>
      <c r="PJH844" s="399"/>
      <c r="PJI844" s="399"/>
      <c r="PJJ844" s="399"/>
      <c r="PJK844" s="399"/>
      <c r="PJL844" s="399"/>
      <c r="PJM844" s="399"/>
      <c r="PJN844" s="399"/>
      <c r="PJO844" s="399"/>
      <c r="PJP844" s="399"/>
      <c r="PJQ844" s="399"/>
      <c r="PJR844" s="399"/>
      <c r="PJS844" s="399"/>
      <c r="PJT844" s="399"/>
      <c r="PJU844" s="399"/>
      <c r="PJV844" s="399"/>
      <c r="PJW844" s="399"/>
      <c r="PJX844" s="399"/>
      <c r="PJY844" s="399"/>
      <c r="PJZ844" s="399"/>
      <c r="PKA844" s="399"/>
      <c r="PKB844" s="399"/>
      <c r="PKC844" s="399"/>
      <c r="PKD844" s="399"/>
      <c r="PKE844" s="399"/>
      <c r="PKF844" s="399"/>
      <c r="PKG844" s="399"/>
      <c r="PKH844" s="399"/>
      <c r="PKI844" s="399"/>
      <c r="PKJ844" s="399"/>
      <c r="PKK844" s="399"/>
      <c r="PKL844" s="399"/>
      <c r="PKM844" s="399"/>
      <c r="PKN844" s="399"/>
      <c r="PKO844" s="399"/>
      <c r="PKP844" s="399"/>
      <c r="PKQ844" s="399"/>
      <c r="PKR844" s="399"/>
      <c r="PKS844" s="399"/>
      <c r="PKT844" s="399"/>
      <c r="PKU844" s="399"/>
      <c r="PKV844" s="399"/>
      <c r="PKW844" s="399"/>
      <c r="PKX844" s="399"/>
      <c r="PKY844" s="399"/>
      <c r="PKZ844" s="399"/>
      <c r="PLA844" s="399"/>
      <c r="PLB844" s="399"/>
      <c r="PLC844" s="399"/>
      <c r="PLD844" s="399"/>
      <c r="PLE844" s="399"/>
      <c r="PLF844" s="399"/>
      <c r="PLG844" s="399"/>
      <c r="PLH844" s="399"/>
      <c r="PLI844" s="399"/>
      <c r="PLJ844" s="399"/>
      <c r="PLK844" s="399"/>
      <c r="PLL844" s="399"/>
      <c r="PLM844" s="399"/>
      <c r="PLN844" s="399"/>
      <c r="PLO844" s="399"/>
      <c r="PLP844" s="399"/>
      <c r="PLQ844" s="399"/>
      <c r="PLR844" s="399"/>
      <c r="PLS844" s="399"/>
      <c r="PLT844" s="399"/>
      <c r="PLU844" s="399"/>
      <c r="PLV844" s="399"/>
      <c r="PLW844" s="399"/>
      <c r="PLX844" s="399"/>
      <c r="PLY844" s="399"/>
      <c r="PLZ844" s="399"/>
      <c r="PMA844" s="399"/>
      <c r="PMB844" s="399"/>
      <c r="PMC844" s="399"/>
      <c r="PMD844" s="399"/>
      <c r="PME844" s="399"/>
      <c r="PMF844" s="399"/>
      <c r="PMG844" s="399"/>
      <c r="PMH844" s="399"/>
      <c r="PMI844" s="399"/>
      <c r="PMJ844" s="399"/>
      <c r="PMK844" s="399"/>
      <c r="PML844" s="399"/>
      <c r="PMM844" s="399"/>
      <c r="PMN844" s="399"/>
      <c r="PMO844" s="399"/>
      <c r="PMP844" s="399"/>
      <c r="PMQ844" s="399"/>
      <c r="PMR844" s="399"/>
      <c r="PMS844" s="399"/>
      <c r="PMT844" s="399"/>
      <c r="PMU844" s="399"/>
      <c r="PMV844" s="399"/>
      <c r="PMW844" s="399"/>
      <c r="PMX844" s="399"/>
      <c r="PMY844" s="399"/>
      <c r="PMZ844" s="399"/>
      <c r="PNA844" s="399"/>
      <c r="PNB844" s="399"/>
      <c r="PNC844" s="399"/>
      <c r="PND844" s="399"/>
      <c r="PNE844" s="399"/>
      <c r="PNF844" s="399"/>
      <c r="PNG844" s="399"/>
      <c r="PNH844" s="399"/>
      <c r="PNI844" s="399"/>
      <c r="PNJ844" s="399"/>
      <c r="PNK844" s="399"/>
      <c r="PNL844" s="399"/>
      <c r="PNM844" s="399"/>
      <c r="PNN844" s="399"/>
      <c r="PNO844" s="399"/>
      <c r="PNP844" s="399"/>
      <c r="PNQ844" s="399"/>
      <c r="PNR844" s="399"/>
      <c r="PNS844" s="399"/>
      <c r="PNT844" s="399"/>
      <c r="PNU844" s="399"/>
      <c r="PNV844" s="399"/>
      <c r="PNW844" s="399"/>
      <c r="PNX844" s="399"/>
      <c r="PNY844" s="399"/>
      <c r="PNZ844" s="399"/>
      <c r="POA844" s="399"/>
      <c r="POB844" s="399"/>
      <c r="POC844" s="399"/>
      <c r="POD844" s="399"/>
      <c r="POE844" s="399"/>
      <c r="POF844" s="399"/>
      <c r="POG844" s="399"/>
      <c r="POH844" s="399"/>
      <c r="POI844" s="399"/>
      <c r="POJ844" s="399"/>
      <c r="POK844" s="399"/>
      <c r="POL844" s="399"/>
      <c r="POM844" s="399"/>
      <c r="PON844" s="399"/>
      <c r="POO844" s="399"/>
      <c r="POP844" s="399"/>
      <c r="POQ844" s="399"/>
      <c r="POR844" s="399"/>
      <c r="POS844" s="399"/>
      <c r="POT844" s="399"/>
      <c r="POU844" s="399"/>
      <c r="POV844" s="399"/>
      <c r="POW844" s="399"/>
      <c r="POX844" s="399"/>
      <c r="POY844" s="399"/>
      <c r="POZ844" s="399"/>
      <c r="PPA844" s="399"/>
      <c r="PPB844" s="399"/>
      <c r="PPC844" s="399"/>
      <c r="PPD844" s="399"/>
      <c r="PPE844" s="399"/>
      <c r="PPF844" s="399"/>
      <c r="PPG844" s="399"/>
      <c r="PPH844" s="399"/>
      <c r="PPI844" s="399"/>
      <c r="PPJ844" s="399"/>
      <c r="PPK844" s="399"/>
      <c r="PPL844" s="399"/>
      <c r="PPM844" s="399"/>
      <c r="PPN844" s="399"/>
      <c r="PPO844" s="399"/>
      <c r="PPP844" s="399"/>
      <c r="PPQ844" s="399"/>
      <c r="PPR844" s="399"/>
      <c r="PPS844" s="399"/>
      <c r="PPT844" s="399"/>
      <c r="PPU844" s="399"/>
      <c r="PPV844" s="399"/>
      <c r="PPW844" s="399"/>
      <c r="PPX844" s="399"/>
      <c r="PPY844" s="399"/>
      <c r="PPZ844" s="399"/>
      <c r="PQA844" s="399"/>
      <c r="PQB844" s="399"/>
      <c r="PQC844" s="399"/>
      <c r="PQD844" s="399"/>
      <c r="PQE844" s="399"/>
      <c r="PQF844" s="399"/>
      <c r="PQG844" s="399"/>
      <c r="PQH844" s="399"/>
      <c r="PQI844" s="399"/>
      <c r="PQJ844" s="399"/>
      <c r="PQK844" s="399"/>
      <c r="PQL844" s="399"/>
      <c r="PQM844" s="399"/>
      <c r="PQN844" s="399"/>
      <c r="PQO844" s="399"/>
      <c r="PQP844" s="399"/>
      <c r="PQQ844" s="399"/>
      <c r="PQR844" s="399"/>
      <c r="PQS844" s="399"/>
      <c r="PQT844" s="399"/>
      <c r="PQU844" s="399"/>
      <c r="PQV844" s="399"/>
      <c r="PQW844" s="399"/>
      <c r="PQX844" s="399"/>
      <c r="PQY844" s="399"/>
      <c r="PQZ844" s="399"/>
      <c r="PRA844" s="399"/>
      <c r="PRB844" s="399"/>
      <c r="PRC844" s="399"/>
      <c r="PRD844" s="399"/>
      <c r="PRE844" s="399"/>
      <c r="PRF844" s="399"/>
      <c r="PRG844" s="399"/>
      <c r="PRH844" s="399"/>
      <c r="PRI844" s="399"/>
      <c r="PRJ844" s="399"/>
      <c r="PRK844" s="399"/>
      <c r="PRL844" s="399"/>
      <c r="PRM844" s="399"/>
      <c r="PRN844" s="399"/>
      <c r="PRO844" s="399"/>
      <c r="PRP844" s="399"/>
      <c r="PRQ844" s="399"/>
      <c r="PRR844" s="399"/>
      <c r="PRS844" s="399"/>
      <c r="PRT844" s="399"/>
      <c r="PRU844" s="399"/>
      <c r="PRV844" s="399"/>
      <c r="PRW844" s="399"/>
      <c r="PRX844" s="399"/>
      <c r="PRY844" s="399"/>
      <c r="PRZ844" s="399"/>
      <c r="PSA844" s="399"/>
      <c r="PSB844" s="399"/>
      <c r="PSC844" s="399"/>
      <c r="PSD844" s="399"/>
      <c r="PSE844" s="399"/>
      <c r="PSF844" s="399"/>
      <c r="PSG844" s="399"/>
      <c r="PSH844" s="399"/>
      <c r="PSI844" s="399"/>
      <c r="PSJ844" s="399"/>
      <c r="PSK844" s="399"/>
      <c r="PSL844" s="399"/>
      <c r="PSM844" s="399"/>
      <c r="PSN844" s="399"/>
      <c r="PSO844" s="399"/>
      <c r="PSP844" s="399"/>
      <c r="PSQ844" s="399"/>
      <c r="PSR844" s="399"/>
      <c r="PSS844" s="399"/>
      <c r="PST844" s="399"/>
      <c r="PSU844" s="399"/>
      <c r="PSV844" s="399"/>
      <c r="PSW844" s="399"/>
      <c r="PSX844" s="399"/>
      <c r="PSY844" s="399"/>
      <c r="PSZ844" s="399"/>
      <c r="PTA844" s="399"/>
      <c r="PTB844" s="399"/>
      <c r="PTC844" s="399"/>
      <c r="PTD844" s="399"/>
      <c r="PTE844" s="399"/>
      <c r="PTF844" s="399"/>
      <c r="PTG844" s="399"/>
      <c r="PTH844" s="399"/>
      <c r="PTI844" s="399"/>
      <c r="PTJ844" s="399"/>
      <c r="PTK844" s="399"/>
      <c r="PTL844" s="399"/>
      <c r="PTM844" s="399"/>
      <c r="PTN844" s="399"/>
      <c r="PTO844" s="399"/>
      <c r="PTP844" s="399"/>
      <c r="PTQ844" s="399"/>
      <c r="PTR844" s="399"/>
      <c r="PTS844" s="399"/>
      <c r="PTT844" s="399"/>
      <c r="PTU844" s="399"/>
      <c r="PTV844" s="399"/>
      <c r="PTW844" s="399"/>
      <c r="PTX844" s="399"/>
      <c r="PTY844" s="399"/>
      <c r="PTZ844" s="399"/>
      <c r="PUA844" s="399"/>
      <c r="PUB844" s="399"/>
      <c r="PUC844" s="399"/>
      <c r="PUD844" s="399"/>
      <c r="PUE844" s="399"/>
      <c r="PUF844" s="399"/>
      <c r="PUG844" s="399"/>
      <c r="PUH844" s="399"/>
      <c r="PUI844" s="399"/>
      <c r="PUJ844" s="399"/>
      <c r="PUK844" s="399"/>
      <c r="PUL844" s="399"/>
      <c r="PUM844" s="399"/>
      <c r="PUN844" s="399"/>
      <c r="PUO844" s="399"/>
      <c r="PUP844" s="399"/>
      <c r="PUQ844" s="399"/>
      <c r="PUR844" s="399"/>
      <c r="PUS844" s="399"/>
      <c r="PUT844" s="399"/>
      <c r="PUU844" s="399"/>
      <c r="PUV844" s="399"/>
      <c r="PUW844" s="399"/>
      <c r="PUX844" s="399"/>
      <c r="PUY844" s="399"/>
      <c r="PUZ844" s="399"/>
      <c r="PVA844" s="399"/>
      <c r="PVB844" s="399"/>
      <c r="PVC844" s="399"/>
      <c r="PVD844" s="399"/>
      <c r="PVE844" s="399"/>
      <c r="PVF844" s="399"/>
      <c r="PVG844" s="399"/>
      <c r="PVH844" s="399"/>
      <c r="PVI844" s="399"/>
      <c r="PVJ844" s="399"/>
      <c r="PVK844" s="399"/>
      <c r="PVL844" s="399"/>
      <c r="PVM844" s="399"/>
      <c r="PVN844" s="399"/>
      <c r="PVO844" s="399"/>
      <c r="PVP844" s="399"/>
      <c r="PVQ844" s="399"/>
      <c r="PVR844" s="399"/>
      <c r="PVS844" s="399"/>
      <c r="PVT844" s="399"/>
      <c r="PVU844" s="399"/>
      <c r="PVV844" s="399"/>
      <c r="PVW844" s="399"/>
      <c r="PVX844" s="399"/>
      <c r="PVY844" s="399"/>
      <c r="PVZ844" s="399"/>
      <c r="PWA844" s="399"/>
      <c r="PWB844" s="399"/>
      <c r="PWC844" s="399"/>
      <c r="PWD844" s="399"/>
      <c r="PWE844" s="399"/>
      <c r="PWF844" s="399"/>
      <c r="PWG844" s="399"/>
      <c r="PWH844" s="399"/>
      <c r="PWI844" s="399"/>
      <c r="PWJ844" s="399"/>
      <c r="PWK844" s="399"/>
      <c r="PWL844" s="399"/>
      <c r="PWM844" s="399"/>
      <c r="PWN844" s="399"/>
      <c r="PWO844" s="399"/>
      <c r="PWP844" s="399"/>
      <c r="PWQ844" s="399"/>
      <c r="PWR844" s="399"/>
      <c r="PWS844" s="399"/>
      <c r="PWT844" s="399"/>
      <c r="PWU844" s="399"/>
      <c r="PWV844" s="399"/>
      <c r="PWW844" s="399"/>
      <c r="PWX844" s="399"/>
      <c r="PWY844" s="399"/>
      <c r="PWZ844" s="399"/>
      <c r="PXA844" s="399"/>
      <c r="PXB844" s="399"/>
      <c r="PXC844" s="399"/>
      <c r="PXD844" s="399"/>
      <c r="PXE844" s="399"/>
      <c r="PXF844" s="399"/>
      <c r="PXG844" s="399"/>
      <c r="PXH844" s="399"/>
      <c r="PXI844" s="399"/>
      <c r="PXJ844" s="399"/>
      <c r="PXK844" s="399"/>
      <c r="PXL844" s="399"/>
      <c r="PXM844" s="399"/>
      <c r="PXN844" s="399"/>
      <c r="PXO844" s="399"/>
      <c r="PXP844" s="399"/>
      <c r="PXQ844" s="399"/>
      <c r="PXR844" s="399"/>
      <c r="PXS844" s="399"/>
      <c r="PXT844" s="399"/>
      <c r="PXU844" s="399"/>
      <c r="PXV844" s="399"/>
      <c r="PXW844" s="399"/>
      <c r="PXX844" s="399"/>
      <c r="PXY844" s="399"/>
      <c r="PXZ844" s="399"/>
      <c r="PYA844" s="399"/>
      <c r="PYB844" s="399"/>
      <c r="PYC844" s="399"/>
      <c r="PYD844" s="399"/>
      <c r="PYE844" s="399"/>
      <c r="PYF844" s="399"/>
      <c r="PYG844" s="399"/>
      <c r="PYH844" s="399"/>
      <c r="PYI844" s="399"/>
      <c r="PYJ844" s="399"/>
      <c r="PYK844" s="399"/>
      <c r="PYL844" s="399"/>
      <c r="PYM844" s="399"/>
      <c r="PYN844" s="399"/>
      <c r="PYO844" s="399"/>
      <c r="PYP844" s="399"/>
      <c r="PYQ844" s="399"/>
      <c r="PYR844" s="399"/>
      <c r="PYS844" s="399"/>
      <c r="PYT844" s="399"/>
      <c r="PYU844" s="399"/>
      <c r="PYV844" s="399"/>
      <c r="PYW844" s="399"/>
      <c r="PYX844" s="399"/>
      <c r="PYY844" s="399"/>
      <c r="PYZ844" s="399"/>
      <c r="PZA844" s="399"/>
      <c r="PZB844" s="399"/>
      <c r="PZC844" s="399"/>
      <c r="PZD844" s="399"/>
      <c r="PZE844" s="399"/>
      <c r="PZF844" s="399"/>
      <c r="PZG844" s="399"/>
      <c r="PZH844" s="399"/>
      <c r="PZI844" s="399"/>
      <c r="PZJ844" s="399"/>
      <c r="PZK844" s="399"/>
      <c r="PZL844" s="399"/>
      <c r="PZM844" s="399"/>
      <c r="PZN844" s="399"/>
      <c r="PZO844" s="399"/>
      <c r="PZP844" s="399"/>
      <c r="PZQ844" s="399"/>
      <c r="PZR844" s="399"/>
      <c r="PZS844" s="399"/>
      <c r="PZT844" s="399"/>
      <c r="PZU844" s="399"/>
      <c r="PZV844" s="399"/>
      <c r="PZW844" s="399"/>
      <c r="PZX844" s="399"/>
      <c r="PZY844" s="399"/>
      <c r="PZZ844" s="399"/>
      <c r="QAA844" s="399"/>
      <c r="QAB844" s="399"/>
      <c r="QAC844" s="399"/>
      <c r="QAD844" s="399"/>
      <c r="QAE844" s="399"/>
      <c r="QAF844" s="399"/>
      <c r="QAG844" s="399"/>
      <c r="QAH844" s="399"/>
      <c r="QAI844" s="399"/>
      <c r="QAJ844" s="399"/>
      <c r="QAK844" s="399"/>
      <c r="QAL844" s="399"/>
      <c r="QAM844" s="399"/>
      <c r="QAN844" s="399"/>
      <c r="QAO844" s="399"/>
      <c r="QAP844" s="399"/>
      <c r="QAQ844" s="399"/>
      <c r="QAR844" s="399"/>
      <c r="QAS844" s="399"/>
      <c r="QAT844" s="399"/>
      <c r="QAU844" s="399"/>
      <c r="QAV844" s="399"/>
      <c r="QAW844" s="399"/>
      <c r="QAX844" s="399"/>
      <c r="QAY844" s="399"/>
      <c r="QAZ844" s="399"/>
      <c r="QBA844" s="399"/>
      <c r="QBB844" s="399"/>
      <c r="QBC844" s="399"/>
      <c r="QBD844" s="399"/>
      <c r="QBE844" s="399"/>
      <c r="QBF844" s="399"/>
      <c r="QBG844" s="399"/>
      <c r="QBH844" s="399"/>
      <c r="QBI844" s="399"/>
      <c r="QBJ844" s="399"/>
      <c r="QBK844" s="399"/>
      <c r="QBL844" s="399"/>
      <c r="QBM844" s="399"/>
      <c r="QBN844" s="399"/>
      <c r="QBO844" s="399"/>
      <c r="QBP844" s="399"/>
      <c r="QBQ844" s="399"/>
      <c r="QBR844" s="399"/>
      <c r="QBS844" s="399"/>
      <c r="QBT844" s="399"/>
      <c r="QBU844" s="399"/>
      <c r="QBV844" s="399"/>
      <c r="QBW844" s="399"/>
      <c r="QBX844" s="399"/>
      <c r="QBY844" s="399"/>
      <c r="QBZ844" s="399"/>
      <c r="QCA844" s="399"/>
      <c r="QCB844" s="399"/>
      <c r="QCC844" s="399"/>
      <c r="QCD844" s="399"/>
      <c r="QCE844" s="399"/>
      <c r="QCF844" s="399"/>
      <c r="QCG844" s="399"/>
      <c r="QCH844" s="399"/>
      <c r="QCI844" s="399"/>
      <c r="QCJ844" s="399"/>
      <c r="QCK844" s="399"/>
      <c r="QCL844" s="399"/>
      <c r="QCM844" s="399"/>
      <c r="QCN844" s="399"/>
      <c r="QCO844" s="399"/>
      <c r="QCP844" s="399"/>
      <c r="QCQ844" s="399"/>
      <c r="QCR844" s="399"/>
      <c r="QCS844" s="399"/>
      <c r="QCT844" s="399"/>
      <c r="QCU844" s="399"/>
      <c r="QCV844" s="399"/>
      <c r="QCW844" s="399"/>
      <c r="QCX844" s="399"/>
      <c r="QCY844" s="399"/>
      <c r="QCZ844" s="399"/>
      <c r="QDA844" s="399"/>
      <c r="QDB844" s="399"/>
      <c r="QDC844" s="399"/>
      <c r="QDD844" s="399"/>
      <c r="QDE844" s="399"/>
      <c r="QDF844" s="399"/>
      <c r="QDG844" s="399"/>
      <c r="QDH844" s="399"/>
      <c r="QDI844" s="399"/>
      <c r="QDJ844" s="399"/>
      <c r="QDK844" s="399"/>
      <c r="QDL844" s="399"/>
      <c r="QDM844" s="399"/>
      <c r="QDN844" s="399"/>
      <c r="QDO844" s="399"/>
      <c r="QDP844" s="399"/>
      <c r="QDQ844" s="399"/>
      <c r="QDR844" s="399"/>
      <c r="QDS844" s="399"/>
      <c r="QDT844" s="399"/>
      <c r="QDU844" s="399"/>
      <c r="QDV844" s="399"/>
      <c r="QDW844" s="399"/>
      <c r="QDX844" s="399"/>
      <c r="QDY844" s="399"/>
      <c r="QDZ844" s="399"/>
      <c r="QEA844" s="399"/>
      <c r="QEB844" s="399"/>
      <c r="QEC844" s="399"/>
      <c r="QED844" s="399"/>
      <c r="QEE844" s="399"/>
      <c r="QEF844" s="399"/>
      <c r="QEG844" s="399"/>
      <c r="QEH844" s="399"/>
      <c r="QEI844" s="399"/>
      <c r="QEJ844" s="399"/>
      <c r="QEK844" s="399"/>
      <c r="QEL844" s="399"/>
      <c r="QEM844" s="399"/>
      <c r="QEN844" s="399"/>
      <c r="QEO844" s="399"/>
      <c r="QEP844" s="399"/>
      <c r="QEQ844" s="399"/>
      <c r="QER844" s="399"/>
      <c r="QES844" s="399"/>
      <c r="QET844" s="399"/>
      <c r="QEU844" s="399"/>
      <c r="QEV844" s="399"/>
      <c r="QEW844" s="399"/>
      <c r="QEX844" s="399"/>
      <c r="QEY844" s="399"/>
      <c r="QEZ844" s="399"/>
      <c r="QFA844" s="399"/>
      <c r="QFB844" s="399"/>
      <c r="QFC844" s="399"/>
      <c r="QFD844" s="399"/>
      <c r="QFE844" s="399"/>
      <c r="QFF844" s="399"/>
      <c r="QFG844" s="399"/>
      <c r="QFH844" s="399"/>
      <c r="QFI844" s="399"/>
      <c r="QFJ844" s="399"/>
      <c r="QFK844" s="399"/>
      <c r="QFL844" s="399"/>
      <c r="QFM844" s="399"/>
      <c r="QFN844" s="399"/>
      <c r="QFO844" s="399"/>
      <c r="QFP844" s="399"/>
      <c r="QFQ844" s="399"/>
      <c r="QFR844" s="399"/>
      <c r="QFS844" s="399"/>
      <c r="QFT844" s="399"/>
      <c r="QFU844" s="399"/>
      <c r="QFV844" s="399"/>
      <c r="QFW844" s="399"/>
      <c r="QFX844" s="399"/>
      <c r="QFY844" s="399"/>
      <c r="QFZ844" s="399"/>
      <c r="QGA844" s="399"/>
      <c r="QGB844" s="399"/>
      <c r="QGC844" s="399"/>
      <c r="QGD844" s="399"/>
      <c r="QGE844" s="399"/>
      <c r="QGF844" s="399"/>
      <c r="QGG844" s="399"/>
      <c r="QGH844" s="399"/>
      <c r="QGI844" s="399"/>
      <c r="QGJ844" s="399"/>
      <c r="QGK844" s="399"/>
      <c r="QGL844" s="399"/>
      <c r="QGM844" s="399"/>
      <c r="QGN844" s="399"/>
      <c r="QGO844" s="399"/>
      <c r="QGP844" s="399"/>
      <c r="QGQ844" s="399"/>
      <c r="QGR844" s="399"/>
      <c r="QGS844" s="399"/>
      <c r="QGT844" s="399"/>
      <c r="QGU844" s="399"/>
      <c r="QGV844" s="399"/>
      <c r="QGW844" s="399"/>
      <c r="QGX844" s="399"/>
      <c r="QGY844" s="399"/>
      <c r="QGZ844" s="399"/>
      <c r="QHA844" s="399"/>
      <c r="QHB844" s="399"/>
      <c r="QHC844" s="399"/>
      <c r="QHD844" s="399"/>
      <c r="QHE844" s="399"/>
      <c r="QHF844" s="399"/>
      <c r="QHG844" s="399"/>
      <c r="QHH844" s="399"/>
      <c r="QHI844" s="399"/>
      <c r="QHJ844" s="399"/>
      <c r="QHK844" s="399"/>
      <c r="QHL844" s="399"/>
      <c r="QHM844" s="399"/>
      <c r="QHN844" s="399"/>
      <c r="QHO844" s="399"/>
      <c r="QHP844" s="399"/>
      <c r="QHQ844" s="399"/>
      <c r="QHR844" s="399"/>
      <c r="QHS844" s="399"/>
      <c r="QHT844" s="399"/>
      <c r="QHU844" s="399"/>
      <c r="QHV844" s="399"/>
      <c r="QHW844" s="399"/>
      <c r="QHX844" s="399"/>
      <c r="QHY844" s="399"/>
      <c r="QHZ844" s="399"/>
      <c r="QIA844" s="399"/>
      <c r="QIB844" s="399"/>
      <c r="QIC844" s="399"/>
      <c r="QID844" s="399"/>
      <c r="QIE844" s="399"/>
      <c r="QIF844" s="399"/>
      <c r="QIG844" s="399"/>
      <c r="QIH844" s="399"/>
      <c r="QII844" s="399"/>
      <c r="QIJ844" s="399"/>
      <c r="QIK844" s="399"/>
      <c r="QIL844" s="399"/>
      <c r="QIM844" s="399"/>
      <c r="QIN844" s="399"/>
      <c r="QIO844" s="399"/>
      <c r="QIP844" s="399"/>
      <c r="QIQ844" s="399"/>
      <c r="QIR844" s="399"/>
      <c r="QIS844" s="399"/>
      <c r="QIT844" s="399"/>
      <c r="QIU844" s="399"/>
      <c r="QIV844" s="399"/>
      <c r="QIW844" s="399"/>
      <c r="QIX844" s="399"/>
      <c r="QIY844" s="399"/>
      <c r="QIZ844" s="399"/>
      <c r="QJA844" s="399"/>
      <c r="QJB844" s="399"/>
      <c r="QJC844" s="399"/>
      <c r="QJD844" s="399"/>
      <c r="QJE844" s="399"/>
      <c r="QJF844" s="399"/>
      <c r="QJG844" s="399"/>
      <c r="QJH844" s="399"/>
      <c r="QJI844" s="399"/>
      <c r="QJJ844" s="399"/>
      <c r="QJK844" s="399"/>
      <c r="QJL844" s="399"/>
      <c r="QJM844" s="399"/>
      <c r="QJN844" s="399"/>
      <c r="QJO844" s="399"/>
      <c r="QJP844" s="399"/>
      <c r="QJQ844" s="399"/>
      <c r="QJR844" s="399"/>
      <c r="QJS844" s="399"/>
      <c r="QJT844" s="399"/>
      <c r="QJU844" s="399"/>
      <c r="QJV844" s="399"/>
      <c r="QJW844" s="399"/>
      <c r="QJX844" s="399"/>
      <c r="QJY844" s="399"/>
      <c r="QJZ844" s="399"/>
      <c r="QKA844" s="399"/>
      <c r="QKB844" s="399"/>
      <c r="QKC844" s="399"/>
      <c r="QKD844" s="399"/>
      <c r="QKE844" s="399"/>
      <c r="QKF844" s="399"/>
      <c r="QKG844" s="399"/>
      <c r="QKH844" s="399"/>
      <c r="QKI844" s="399"/>
      <c r="QKJ844" s="399"/>
      <c r="QKK844" s="399"/>
      <c r="QKL844" s="399"/>
      <c r="QKM844" s="399"/>
      <c r="QKN844" s="399"/>
      <c r="QKO844" s="399"/>
      <c r="QKP844" s="399"/>
      <c r="QKQ844" s="399"/>
      <c r="QKR844" s="399"/>
      <c r="QKS844" s="399"/>
      <c r="QKT844" s="399"/>
      <c r="QKU844" s="399"/>
      <c r="QKV844" s="399"/>
      <c r="QKW844" s="399"/>
      <c r="QKX844" s="399"/>
      <c r="QKY844" s="399"/>
      <c r="QKZ844" s="399"/>
      <c r="QLA844" s="399"/>
      <c r="QLB844" s="399"/>
      <c r="QLC844" s="399"/>
      <c r="QLD844" s="399"/>
      <c r="QLE844" s="399"/>
      <c r="QLF844" s="399"/>
      <c r="QLG844" s="399"/>
      <c r="QLH844" s="399"/>
      <c r="QLI844" s="399"/>
      <c r="QLJ844" s="399"/>
      <c r="QLK844" s="399"/>
      <c r="QLL844" s="399"/>
      <c r="QLM844" s="399"/>
      <c r="QLN844" s="399"/>
      <c r="QLO844" s="399"/>
      <c r="QLP844" s="399"/>
      <c r="QLQ844" s="399"/>
      <c r="QLR844" s="399"/>
      <c r="QLS844" s="399"/>
      <c r="QLT844" s="399"/>
      <c r="QLU844" s="399"/>
      <c r="QLV844" s="399"/>
      <c r="QLW844" s="399"/>
      <c r="QLX844" s="399"/>
      <c r="QLY844" s="399"/>
      <c r="QLZ844" s="399"/>
      <c r="QMA844" s="399"/>
      <c r="QMB844" s="399"/>
      <c r="QMC844" s="399"/>
      <c r="QMD844" s="399"/>
      <c r="QME844" s="399"/>
      <c r="QMF844" s="399"/>
      <c r="QMG844" s="399"/>
      <c r="QMH844" s="399"/>
      <c r="QMI844" s="399"/>
      <c r="QMJ844" s="399"/>
      <c r="QMK844" s="399"/>
      <c r="QML844" s="399"/>
      <c r="QMM844" s="399"/>
      <c r="QMN844" s="399"/>
      <c r="QMO844" s="399"/>
      <c r="QMP844" s="399"/>
      <c r="QMQ844" s="399"/>
      <c r="QMR844" s="399"/>
      <c r="QMS844" s="399"/>
      <c r="QMT844" s="399"/>
      <c r="QMU844" s="399"/>
      <c r="QMV844" s="399"/>
      <c r="QMW844" s="399"/>
      <c r="QMX844" s="399"/>
      <c r="QMY844" s="399"/>
      <c r="QMZ844" s="399"/>
      <c r="QNA844" s="399"/>
      <c r="QNB844" s="399"/>
      <c r="QNC844" s="399"/>
      <c r="QND844" s="399"/>
      <c r="QNE844" s="399"/>
      <c r="QNF844" s="399"/>
      <c r="QNG844" s="399"/>
      <c r="QNH844" s="399"/>
      <c r="QNI844" s="399"/>
      <c r="QNJ844" s="399"/>
      <c r="QNK844" s="399"/>
      <c r="QNL844" s="399"/>
      <c r="QNM844" s="399"/>
      <c r="QNN844" s="399"/>
      <c r="QNO844" s="399"/>
      <c r="QNP844" s="399"/>
      <c r="QNQ844" s="399"/>
      <c r="QNR844" s="399"/>
      <c r="QNS844" s="399"/>
      <c r="QNT844" s="399"/>
      <c r="QNU844" s="399"/>
      <c r="QNV844" s="399"/>
      <c r="QNW844" s="399"/>
      <c r="QNX844" s="399"/>
      <c r="QNY844" s="399"/>
      <c r="QNZ844" s="399"/>
      <c r="QOA844" s="399"/>
      <c r="QOB844" s="399"/>
      <c r="QOC844" s="399"/>
      <c r="QOD844" s="399"/>
      <c r="QOE844" s="399"/>
      <c r="QOF844" s="399"/>
      <c r="QOG844" s="399"/>
      <c r="QOH844" s="399"/>
      <c r="QOI844" s="399"/>
      <c r="QOJ844" s="399"/>
      <c r="QOK844" s="399"/>
      <c r="QOL844" s="399"/>
      <c r="QOM844" s="399"/>
      <c r="QON844" s="399"/>
      <c r="QOO844" s="399"/>
      <c r="QOP844" s="399"/>
      <c r="QOQ844" s="399"/>
      <c r="QOR844" s="399"/>
      <c r="QOS844" s="399"/>
      <c r="QOT844" s="399"/>
      <c r="QOU844" s="399"/>
      <c r="QOV844" s="399"/>
      <c r="QOW844" s="399"/>
      <c r="QOX844" s="399"/>
      <c r="QOY844" s="399"/>
      <c r="QOZ844" s="399"/>
      <c r="QPA844" s="399"/>
      <c r="QPB844" s="399"/>
      <c r="QPC844" s="399"/>
      <c r="QPD844" s="399"/>
      <c r="QPE844" s="399"/>
      <c r="QPF844" s="399"/>
      <c r="QPG844" s="399"/>
      <c r="QPH844" s="399"/>
      <c r="QPI844" s="399"/>
      <c r="QPJ844" s="399"/>
      <c r="QPK844" s="399"/>
      <c r="QPL844" s="399"/>
      <c r="QPM844" s="399"/>
      <c r="QPN844" s="399"/>
      <c r="QPO844" s="399"/>
      <c r="QPP844" s="399"/>
      <c r="QPQ844" s="399"/>
      <c r="QPR844" s="399"/>
      <c r="QPS844" s="399"/>
      <c r="QPT844" s="399"/>
      <c r="QPU844" s="399"/>
      <c r="QPV844" s="399"/>
      <c r="QPW844" s="399"/>
      <c r="QPX844" s="399"/>
      <c r="QPY844" s="399"/>
      <c r="QPZ844" s="399"/>
      <c r="QQA844" s="399"/>
      <c r="QQB844" s="399"/>
      <c r="QQC844" s="399"/>
      <c r="QQD844" s="399"/>
      <c r="QQE844" s="399"/>
      <c r="QQF844" s="399"/>
      <c r="QQG844" s="399"/>
      <c r="QQH844" s="399"/>
      <c r="QQI844" s="399"/>
      <c r="QQJ844" s="399"/>
      <c r="QQK844" s="399"/>
      <c r="QQL844" s="399"/>
      <c r="QQM844" s="399"/>
      <c r="QQN844" s="399"/>
      <c r="QQO844" s="399"/>
      <c r="QQP844" s="399"/>
      <c r="QQQ844" s="399"/>
      <c r="QQR844" s="399"/>
      <c r="QQS844" s="399"/>
      <c r="QQT844" s="399"/>
      <c r="QQU844" s="399"/>
      <c r="QQV844" s="399"/>
      <c r="QQW844" s="399"/>
      <c r="QQX844" s="399"/>
      <c r="QQY844" s="399"/>
      <c r="QQZ844" s="399"/>
      <c r="QRA844" s="399"/>
      <c r="QRB844" s="399"/>
      <c r="QRC844" s="399"/>
      <c r="QRD844" s="399"/>
      <c r="QRE844" s="399"/>
      <c r="QRF844" s="399"/>
      <c r="QRG844" s="399"/>
      <c r="QRH844" s="399"/>
      <c r="QRI844" s="399"/>
      <c r="QRJ844" s="399"/>
      <c r="QRK844" s="399"/>
      <c r="QRL844" s="399"/>
      <c r="QRM844" s="399"/>
      <c r="QRN844" s="399"/>
      <c r="QRO844" s="399"/>
      <c r="QRP844" s="399"/>
      <c r="QRQ844" s="399"/>
      <c r="QRR844" s="399"/>
      <c r="QRS844" s="399"/>
      <c r="QRT844" s="399"/>
      <c r="QRU844" s="399"/>
      <c r="QRV844" s="399"/>
      <c r="QRW844" s="399"/>
      <c r="QRX844" s="399"/>
      <c r="QRY844" s="399"/>
      <c r="QRZ844" s="399"/>
      <c r="QSA844" s="399"/>
      <c r="QSB844" s="399"/>
      <c r="QSC844" s="399"/>
      <c r="QSD844" s="399"/>
      <c r="QSE844" s="399"/>
      <c r="QSF844" s="399"/>
      <c r="QSG844" s="399"/>
      <c r="QSH844" s="399"/>
      <c r="QSI844" s="399"/>
      <c r="QSJ844" s="399"/>
      <c r="QSK844" s="399"/>
      <c r="QSL844" s="399"/>
      <c r="QSM844" s="399"/>
      <c r="QSN844" s="399"/>
      <c r="QSO844" s="399"/>
      <c r="QSP844" s="399"/>
      <c r="QSQ844" s="399"/>
      <c r="QSR844" s="399"/>
      <c r="QSS844" s="399"/>
      <c r="QST844" s="399"/>
      <c r="QSU844" s="399"/>
      <c r="QSV844" s="399"/>
      <c r="QSW844" s="399"/>
      <c r="QSX844" s="399"/>
      <c r="QSY844" s="399"/>
      <c r="QSZ844" s="399"/>
      <c r="QTA844" s="399"/>
      <c r="QTB844" s="399"/>
      <c r="QTC844" s="399"/>
      <c r="QTD844" s="399"/>
      <c r="QTE844" s="399"/>
      <c r="QTF844" s="399"/>
      <c r="QTG844" s="399"/>
      <c r="QTH844" s="399"/>
      <c r="QTI844" s="399"/>
      <c r="QTJ844" s="399"/>
      <c r="QTK844" s="399"/>
      <c r="QTL844" s="399"/>
      <c r="QTM844" s="399"/>
      <c r="QTN844" s="399"/>
      <c r="QTO844" s="399"/>
      <c r="QTP844" s="399"/>
      <c r="QTQ844" s="399"/>
      <c r="QTR844" s="399"/>
      <c r="QTS844" s="399"/>
      <c r="QTT844" s="399"/>
      <c r="QTU844" s="399"/>
      <c r="QTV844" s="399"/>
      <c r="QTW844" s="399"/>
      <c r="QTX844" s="399"/>
      <c r="QTY844" s="399"/>
      <c r="QTZ844" s="399"/>
      <c r="QUA844" s="399"/>
      <c r="QUB844" s="399"/>
      <c r="QUC844" s="399"/>
      <c r="QUD844" s="399"/>
      <c r="QUE844" s="399"/>
      <c r="QUF844" s="399"/>
      <c r="QUG844" s="399"/>
      <c r="QUH844" s="399"/>
      <c r="QUI844" s="399"/>
      <c r="QUJ844" s="399"/>
      <c r="QUK844" s="399"/>
      <c r="QUL844" s="399"/>
      <c r="QUM844" s="399"/>
      <c r="QUN844" s="399"/>
      <c r="QUO844" s="399"/>
      <c r="QUP844" s="399"/>
      <c r="QUQ844" s="399"/>
      <c r="QUR844" s="399"/>
      <c r="QUS844" s="399"/>
      <c r="QUT844" s="399"/>
      <c r="QUU844" s="399"/>
      <c r="QUV844" s="399"/>
      <c r="QUW844" s="399"/>
      <c r="QUX844" s="399"/>
      <c r="QUY844" s="399"/>
      <c r="QUZ844" s="399"/>
      <c r="QVA844" s="399"/>
      <c r="QVB844" s="399"/>
      <c r="QVC844" s="399"/>
      <c r="QVD844" s="399"/>
      <c r="QVE844" s="399"/>
      <c r="QVF844" s="399"/>
      <c r="QVG844" s="399"/>
      <c r="QVH844" s="399"/>
      <c r="QVI844" s="399"/>
      <c r="QVJ844" s="399"/>
      <c r="QVK844" s="399"/>
      <c r="QVL844" s="399"/>
      <c r="QVM844" s="399"/>
      <c r="QVN844" s="399"/>
      <c r="QVO844" s="399"/>
      <c r="QVP844" s="399"/>
      <c r="QVQ844" s="399"/>
      <c r="QVR844" s="399"/>
      <c r="QVS844" s="399"/>
      <c r="QVT844" s="399"/>
      <c r="QVU844" s="399"/>
      <c r="QVV844" s="399"/>
      <c r="QVW844" s="399"/>
      <c r="QVX844" s="399"/>
      <c r="QVY844" s="399"/>
      <c r="QVZ844" s="399"/>
      <c r="QWA844" s="399"/>
      <c r="QWB844" s="399"/>
      <c r="QWC844" s="399"/>
      <c r="QWD844" s="399"/>
      <c r="QWE844" s="399"/>
      <c r="QWF844" s="399"/>
      <c r="QWG844" s="399"/>
      <c r="QWH844" s="399"/>
      <c r="QWI844" s="399"/>
      <c r="QWJ844" s="399"/>
      <c r="QWK844" s="399"/>
      <c r="QWL844" s="399"/>
      <c r="QWM844" s="399"/>
      <c r="QWN844" s="399"/>
      <c r="QWO844" s="399"/>
      <c r="QWP844" s="399"/>
      <c r="QWQ844" s="399"/>
      <c r="QWR844" s="399"/>
      <c r="QWS844" s="399"/>
      <c r="QWT844" s="399"/>
      <c r="QWU844" s="399"/>
      <c r="QWV844" s="399"/>
      <c r="QWW844" s="399"/>
      <c r="QWX844" s="399"/>
      <c r="QWY844" s="399"/>
      <c r="QWZ844" s="399"/>
      <c r="QXA844" s="399"/>
      <c r="QXB844" s="399"/>
      <c r="QXC844" s="399"/>
      <c r="QXD844" s="399"/>
      <c r="QXE844" s="399"/>
      <c r="QXF844" s="399"/>
      <c r="QXG844" s="399"/>
      <c r="QXH844" s="399"/>
      <c r="QXI844" s="399"/>
      <c r="QXJ844" s="399"/>
      <c r="QXK844" s="399"/>
      <c r="QXL844" s="399"/>
      <c r="QXM844" s="399"/>
      <c r="QXN844" s="399"/>
      <c r="QXO844" s="399"/>
      <c r="QXP844" s="399"/>
      <c r="QXQ844" s="399"/>
      <c r="QXR844" s="399"/>
      <c r="QXS844" s="399"/>
      <c r="QXT844" s="399"/>
      <c r="QXU844" s="399"/>
      <c r="QXV844" s="399"/>
      <c r="QXW844" s="399"/>
      <c r="QXX844" s="399"/>
      <c r="QXY844" s="399"/>
      <c r="QXZ844" s="399"/>
      <c r="QYA844" s="399"/>
      <c r="QYB844" s="399"/>
      <c r="QYC844" s="399"/>
      <c r="QYD844" s="399"/>
      <c r="QYE844" s="399"/>
      <c r="QYF844" s="399"/>
      <c r="QYG844" s="399"/>
      <c r="QYH844" s="399"/>
      <c r="QYI844" s="399"/>
      <c r="QYJ844" s="399"/>
      <c r="QYK844" s="399"/>
      <c r="QYL844" s="399"/>
      <c r="QYM844" s="399"/>
      <c r="QYN844" s="399"/>
      <c r="QYO844" s="399"/>
      <c r="QYP844" s="399"/>
      <c r="QYQ844" s="399"/>
      <c r="QYR844" s="399"/>
      <c r="QYS844" s="399"/>
      <c r="QYT844" s="399"/>
      <c r="QYU844" s="399"/>
      <c r="QYV844" s="399"/>
      <c r="QYW844" s="399"/>
      <c r="QYX844" s="399"/>
      <c r="QYY844" s="399"/>
      <c r="QYZ844" s="399"/>
      <c r="QZA844" s="399"/>
      <c r="QZB844" s="399"/>
      <c r="QZC844" s="399"/>
      <c r="QZD844" s="399"/>
      <c r="QZE844" s="399"/>
      <c r="QZF844" s="399"/>
      <c r="QZG844" s="399"/>
      <c r="QZH844" s="399"/>
      <c r="QZI844" s="399"/>
      <c r="QZJ844" s="399"/>
      <c r="QZK844" s="399"/>
      <c r="QZL844" s="399"/>
      <c r="QZM844" s="399"/>
      <c r="QZN844" s="399"/>
      <c r="QZO844" s="399"/>
      <c r="QZP844" s="399"/>
      <c r="QZQ844" s="399"/>
      <c r="QZR844" s="399"/>
      <c r="QZS844" s="399"/>
      <c r="QZT844" s="399"/>
      <c r="QZU844" s="399"/>
      <c r="QZV844" s="399"/>
      <c r="QZW844" s="399"/>
      <c r="QZX844" s="399"/>
      <c r="QZY844" s="399"/>
      <c r="QZZ844" s="399"/>
      <c r="RAA844" s="399"/>
      <c r="RAB844" s="399"/>
      <c r="RAC844" s="399"/>
      <c r="RAD844" s="399"/>
      <c r="RAE844" s="399"/>
      <c r="RAF844" s="399"/>
      <c r="RAG844" s="399"/>
      <c r="RAH844" s="399"/>
      <c r="RAI844" s="399"/>
      <c r="RAJ844" s="399"/>
      <c r="RAK844" s="399"/>
      <c r="RAL844" s="399"/>
      <c r="RAM844" s="399"/>
      <c r="RAN844" s="399"/>
      <c r="RAO844" s="399"/>
      <c r="RAP844" s="399"/>
      <c r="RAQ844" s="399"/>
      <c r="RAR844" s="399"/>
      <c r="RAS844" s="399"/>
      <c r="RAT844" s="399"/>
      <c r="RAU844" s="399"/>
      <c r="RAV844" s="399"/>
      <c r="RAW844" s="399"/>
      <c r="RAX844" s="399"/>
      <c r="RAY844" s="399"/>
      <c r="RAZ844" s="399"/>
      <c r="RBA844" s="399"/>
      <c r="RBB844" s="399"/>
      <c r="RBC844" s="399"/>
      <c r="RBD844" s="399"/>
      <c r="RBE844" s="399"/>
      <c r="RBF844" s="399"/>
      <c r="RBG844" s="399"/>
      <c r="RBH844" s="399"/>
      <c r="RBI844" s="399"/>
      <c r="RBJ844" s="399"/>
      <c r="RBK844" s="399"/>
      <c r="RBL844" s="399"/>
      <c r="RBM844" s="399"/>
      <c r="RBN844" s="399"/>
      <c r="RBO844" s="399"/>
      <c r="RBP844" s="399"/>
      <c r="RBQ844" s="399"/>
      <c r="RBR844" s="399"/>
      <c r="RBS844" s="399"/>
      <c r="RBT844" s="399"/>
      <c r="RBU844" s="399"/>
      <c r="RBV844" s="399"/>
      <c r="RBW844" s="399"/>
      <c r="RBX844" s="399"/>
      <c r="RBY844" s="399"/>
      <c r="RBZ844" s="399"/>
      <c r="RCA844" s="399"/>
      <c r="RCB844" s="399"/>
      <c r="RCC844" s="399"/>
      <c r="RCD844" s="399"/>
      <c r="RCE844" s="399"/>
      <c r="RCF844" s="399"/>
      <c r="RCG844" s="399"/>
      <c r="RCH844" s="399"/>
      <c r="RCI844" s="399"/>
      <c r="RCJ844" s="399"/>
      <c r="RCK844" s="399"/>
      <c r="RCL844" s="399"/>
      <c r="RCM844" s="399"/>
      <c r="RCN844" s="399"/>
      <c r="RCO844" s="399"/>
      <c r="RCP844" s="399"/>
      <c r="RCQ844" s="399"/>
      <c r="RCR844" s="399"/>
      <c r="RCS844" s="399"/>
      <c r="RCT844" s="399"/>
      <c r="RCU844" s="399"/>
      <c r="RCV844" s="399"/>
      <c r="RCW844" s="399"/>
      <c r="RCX844" s="399"/>
      <c r="RCY844" s="399"/>
      <c r="RCZ844" s="399"/>
      <c r="RDA844" s="399"/>
      <c r="RDB844" s="399"/>
      <c r="RDC844" s="399"/>
      <c r="RDD844" s="399"/>
      <c r="RDE844" s="399"/>
      <c r="RDF844" s="399"/>
      <c r="RDG844" s="399"/>
      <c r="RDH844" s="399"/>
      <c r="RDI844" s="399"/>
      <c r="RDJ844" s="399"/>
      <c r="RDK844" s="399"/>
      <c r="RDL844" s="399"/>
      <c r="RDM844" s="399"/>
      <c r="RDN844" s="399"/>
      <c r="RDO844" s="399"/>
      <c r="RDP844" s="399"/>
      <c r="RDQ844" s="399"/>
      <c r="RDR844" s="399"/>
      <c r="RDS844" s="399"/>
      <c r="RDT844" s="399"/>
      <c r="RDU844" s="399"/>
      <c r="RDV844" s="399"/>
      <c r="RDW844" s="399"/>
      <c r="RDX844" s="399"/>
      <c r="RDY844" s="399"/>
      <c r="RDZ844" s="399"/>
      <c r="REA844" s="399"/>
      <c r="REB844" s="399"/>
      <c r="REC844" s="399"/>
      <c r="RED844" s="399"/>
      <c r="REE844" s="399"/>
      <c r="REF844" s="399"/>
      <c r="REG844" s="399"/>
      <c r="REH844" s="399"/>
      <c r="REI844" s="399"/>
      <c r="REJ844" s="399"/>
      <c r="REK844" s="399"/>
      <c r="REL844" s="399"/>
      <c r="REM844" s="399"/>
      <c r="REN844" s="399"/>
      <c r="REO844" s="399"/>
      <c r="REP844" s="399"/>
      <c r="REQ844" s="399"/>
      <c r="RER844" s="399"/>
      <c r="RES844" s="399"/>
      <c r="RET844" s="399"/>
      <c r="REU844" s="399"/>
      <c r="REV844" s="399"/>
      <c r="REW844" s="399"/>
      <c r="REX844" s="399"/>
      <c r="REY844" s="399"/>
      <c r="REZ844" s="399"/>
      <c r="RFA844" s="399"/>
      <c r="RFB844" s="399"/>
      <c r="RFC844" s="399"/>
      <c r="RFD844" s="399"/>
      <c r="RFE844" s="399"/>
      <c r="RFF844" s="399"/>
      <c r="RFG844" s="399"/>
      <c r="RFH844" s="399"/>
      <c r="RFI844" s="399"/>
      <c r="RFJ844" s="399"/>
      <c r="RFK844" s="399"/>
      <c r="RFL844" s="399"/>
      <c r="RFM844" s="399"/>
      <c r="RFN844" s="399"/>
      <c r="RFO844" s="399"/>
      <c r="RFP844" s="399"/>
      <c r="RFQ844" s="399"/>
      <c r="RFR844" s="399"/>
      <c r="RFS844" s="399"/>
      <c r="RFT844" s="399"/>
      <c r="RFU844" s="399"/>
      <c r="RFV844" s="399"/>
      <c r="RFW844" s="399"/>
      <c r="RFX844" s="399"/>
      <c r="RFY844" s="399"/>
      <c r="RFZ844" s="399"/>
      <c r="RGA844" s="399"/>
      <c r="RGB844" s="399"/>
      <c r="RGC844" s="399"/>
      <c r="RGD844" s="399"/>
      <c r="RGE844" s="399"/>
      <c r="RGF844" s="399"/>
      <c r="RGG844" s="399"/>
      <c r="RGH844" s="399"/>
      <c r="RGI844" s="399"/>
      <c r="RGJ844" s="399"/>
      <c r="RGK844" s="399"/>
      <c r="RGL844" s="399"/>
      <c r="RGM844" s="399"/>
      <c r="RGN844" s="399"/>
      <c r="RGO844" s="399"/>
      <c r="RGP844" s="399"/>
      <c r="RGQ844" s="399"/>
      <c r="RGR844" s="399"/>
      <c r="RGS844" s="399"/>
      <c r="RGT844" s="399"/>
      <c r="RGU844" s="399"/>
      <c r="RGV844" s="399"/>
      <c r="RGW844" s="399"/>
      <c r="RGX844" s="399"/>
      <c r="RGY844" s="399"/>
      <c r="RGZ844" s="399"/>
      <c r="RHA844" s="399"/>
      <c r="RHB844" s="399"/>
      <c r="RHC844" s="399"/>
      <c r="RHD844" s="399"/>
      <c r="RHE844" s="399"/>
      <c r="RHF844" s="399"/>
      <c r="RHG844" s="399"/>
      <c r="RHH844" s="399"/>
      <c r="RHI844" s="399"/>
      <c r="RHJ844" s="399"/>
      <c r="RHK844" s="399"/>
      <c r="RHL844" s="399"/>
      <c r="RHM844" s="399"/>
      <c r="RHN844" s="399"/>
      <c r="RHO844" s="399"/>
      <c r="RHP844" s="399"/>
      <c r="RHQ844" s="399"/>
      <c r="RHR844" s="399"/>
      <c r="RHS844" s="399"/>
      <c r="RHT844" s="399"/>
      <c r="RHU844" s="399"/>
      <c r="RHV844" s="399"/>
      <c r="RHW844" s="399"/>
      <c r="RHX844" s="399"/>
      <c r="RHY844" s="399"/>
      <c r="RHZ844" s="399"/>
      <c r="RIA844" s="399"/>
      <c r="RIB844" s="399"/>
      <c r="RIC844" s="399"/>
      <c r="RID844" s="399"/>
      <c r="RIE844" s="399"/>
      <c r="RIF844" s="399"/>
      <c r="RIG844" s="399"/>
      <c r="RIH844" s="399"/>
      <c r="RII844" s="399"/>
      <c r="RIJ844" s="399"/>
      <c r="RIK844" s="399"/>
      <c r="RIL844" s="399"/>
      <c r="RIM844" s="399"/>
      <c r="RIN844" s="399"/>
      <c r="RIO844" s="399"/>
      <c r="RIP844" s="399"/>
      <c r="RIQ844" s="399"/>
      <c r="RIR844" s="399"/>
      <c r="RIS844" s="399"/>
      <c r="RIT844" s="399"/>
      <c r="RIU844" s="399"/>
      <c r="RIV844" s="399"/>
      <c r="RIW844" s="399"/>
      <c r="RIX844" s="399"/>
      <c r="RIY844" s="399"/>
      <c r="RIZ844" s="399"/>
      <c r="RJA844" s="399"/>
      <c r="RJB844" s="399"/>
      <c r="RJC844" s="399"/>
      <c r="RJD844" s="399"/>
      <c r="RJE844" s="399"/>
      <c r="RJF844" s="399"/>
      <c r="RJG844" s="399"/>
      <c r="RJH844" s="399"/>
      <c r="RJI844" s="399"/>
      <c r="RJJ844" s="399"/>
      <c r="RJK844" s="399"/>
      <c r="RJL844" s="399"/>
      <c r="RJM844" s="399"/>
      <c r="RJN844" s="399"/>
      <c r="RJO844" s="399"/>
      <c r="RJP844" s="399"/>
      <c r="RJQ844" s="399"/>
      <c r="RJR844" s="399"/>
      <c r="RJS844" s="399"/>
      <c r="RJT844" s="399"/>
      <c r="RJU844" s="399"/>
      <c r="RJV844" s="399"/>
      <c r="RJW844" s="399"/>
      <c r="RJX844" s="399"/>
      <c r="RJY844" s="399"/>
      <c r="RJZ844" s="399"/>
      <c r="RKA844" s="399"/>
      <c r="RKB844" s="399"/>
      <c r="RKC844" s="399"/>
      <c r="RKD844" s="399"/>
      <c r="RKE844" s="399"/>
      <c r="RKF844" s="399"/>
      <c r="RKG844" s="399"/>
      <c r="RKH844" s="399"/>
      <c r="RKI844" s="399"/>
      <c r="RKJ844" s="399"/>
      <c r="RKK844" s="399"/>
      <c r="RKL844" s="399"/>
      <c r="RKM844" s="399"/>
      <c r="RKN844" s="399"/>
      <c r="RKO844" s="399"/>
      <c r="RKP844" s="399"/>
      <c r="RKQ844" s="399"/>
      <c r="RKR844" s="399"/>
      <c r="RKS844" s="399"/>
      <c r="RKT844" s="399"/>
      <c r="RKU844" s="399"/>
      <c r="RKV844" s="399"/>
      <c r="RKW844" s="399"/>
      <c r="RKX844" s="399"/>
      <c r="RKY844" s="399"/>
      <c r="RKZ844" s="399"/>
      <c r="RLA844" s="399"/>
      <c r="RLB844" s="399"/>
      <c r="RLC844" s="399"/>
      <c r="RLD844" s="399"/>
      <c r="RLE844" s="399"/>
      <c r="RLF844" s="399"/>
      <c r="RLG844" s="399"/>
      <c r="RLH844" s="399"/>
      <c r="RLI844" s="399"/>
      <c r="RLJ844" s="399"/>
      <c r="RLK844" s="399"/>
      <c r="RLL844" s="399"/>
      <c r="RLM844" s="399"/>
      <c r="RLN844" s="399"/>
      <c r="RLO844" s="399"/>
      <c r="RLP844" s="399"/>
      <c r="RLQ844" s="399"/>
      <c r="RLR844" s="399"/>
      <c r="RLS844" s="399"/>
      <c r="RLT844" s="399"/>
      <c r="RLU844" s="399"/>
      <c r="RLV844" s="399"/>
      <c r="RLW844" s="399"/>
      <c r="RLX844" s="399"/>
      <c r="RLY844" s="399"/>
      <c r="RLZ844" s="399"/>
      <c r="RMA844" s="399"/>
      <c r="RMB844" s="399"/>
      <c r="RMC844" s="399"/>
      <c r="RMD844" s="399"/>
      <c r="RME844" s="399"/>
      <c r="RMF844" s="399"/>
      <c r="RMG844" s="399"/>
      <c r="RMH844" s="399"/>
      <c r="RMI844" s="399"/>
      <c r="RMJ844" s="399"/>
      <c r="RMK844" s="399"/>
      <c r="RML844" s="399"/>
      <c r="RMM844" s="399"/>
      <c r="RMN844" s="399"/>
      <c r="RMO844" s="399"/>
      <c r="RMP844" s="399"/>
      <c r="RMQ844" s="399"/>
      <c r="RMR844" s="399"/>
      <c r="RMS844" s="399"/>
      <c r="RMT844" s="399"/>
      <c r="RMU844" s="399"/>
      <c r="RMV844" s="399"/>
      <c r="RMW844" s="399"/>
      <c r="RMX844" s="399"/>
      <c r="RMY844" s="399"/>
      <c r="RMZ844" s="399"/>
      <c r="RNA844" s="399"/>
      <c r="RNB844" s="399"/>
      <c r="RNC844" s="399"/>
      <c r="RND844" s="399"/>
      <c r="RNE844" s="399"/>
      <c r="RNF844" s="399"/>
      <c r="RNG844" s="399"/>
      <c r="RNH844" s="399"/>
      <c r="RNI844" s="399"/>
      <c r="RNJ844" s="399"/>
      <c r="RNK844" s="399"/>
      <c r="RNL844" s="399"/>
      <c r="RNM844" s="399"/>
      <c r="RNN844" s="399"/>
      <c r="RNO844" s="399"/>
      <c r="RNP844" s="399"/>
      <c r="RNQ844" s="399"/>
      <c r="RNR844" s="399"/>
      <c r="RNS844" s="399"/>
      <c r="RNT844" s="399"/>
      <c r="RNU844" s="399"/>
      <c r="RNV844" s="399"/>
      <c r="RNW844" s="399"/>
      <c r="RNX844" s="399"/>
      <c r="RNY844" s="399"/>
      <c r="RNZ844" s="399"/>
      <c r="ROA844" s="399"/>
      <c r="ROB844" s="399"/>
      <c r="ROC844" s="399"/>
      <c r="ROD844" s="399"/>
      <c r="ROE844" s="399"/>
      <c r="ROF844" s="399"/>
      <c r="ROG844" s="399"/>
      <c r="ROH844" s="399"/>
      <c r="ROI844" s="399"/>
      <c r="ROJ844" s="399"/>
      <c r="ROK844" s="399"/>
      <c r="ROL844" s="399"/>
      <c r="ROM844" s="399"/>
      <c r="RON844" s="399"/>
      <c r="ROO844" s="399"/>
      <c r="ROP844" s="399"/>
      <c r="ROQ844" s="399"/>
      <c r="ROR844" s="399"/>
      <c r="ROS844" s="399"/>
      <c r="ROT844" s="399"/>
      <c r="ROU844" s="399"/>
      <c r="ROV844" s="399"/>
      <c r="ROW844" s="399"/>
      <c r="ROX844" s="399"/>
      <c r="ROY844" s="399"/>
      <c r="ROZ844" s="399"/>
      <c r="RPA844" s="399"/>
      <c r="RPB844" s="399"/>
      <c r="RPC844" s="399"/>
      <c r="RPD844" s="399"/>
      <c r="RPE844" s="399"/>
      <c r="RPF844" s="399"/>
      <c r="RPG844" s="399"/>
      <c r="RPH844" s="399"/>
      <c r="RPI844" s="399"/>
      <c r="RPJ844" s="399"/>
      <c r="RPK844" s="399"/>
      <c r="RPL844" s="399"/>
      <c r="RPM844" s="399"/>
      <c r="RPN844" s="399"/>
      <c r="RPO844" s="399"/>
      <c r="RPP844" s="399"/>
      <c r="RPQ844" s="399"/>
      <c r="RPR844" s="399"/>
      <c r="RPS844" s="399"/>
      <c r="RPT844" s="399"/>
      <c r="RPU844" s="399"/>
      <c r="RPV844" s="399"/>
      <c r="RPW844" s="399"/>
      <c r="RPX844" s="399"/>
      <c r="RPY844" s="399"/>
      <c r="RPZ844" s="399"/>
      <c r="RQA844" s="399"/>
      <c r="RQB844" s="399"/>
      <c r="RQC844" s="399"/>
      <c r="RQD844" s="399"/>
      <c r="RQE844" s="399"/>
      <c r="RQF844" s="399"/>
      <c r="RQG844" s="399"/>
      <c r="RQH844" s="399"/>
      <c r="RQI844" s="399"/>
      <c r="RQJ844" s="399"/>
      <c r="RQK844" s="399"/>
      <c r="RQL844" s="399"/>
      <c r="RQM844" s="399"/>
      <c r="RQN844" s="399"/>
      <c r="RQO844" s="399"/>
      <c r="RQP844" s="399"/>
      <c r="RQQ844" s="399"/>
      <c r="RQR844" s="399"/>
      <c r="RQS844" s="399"/>
      <c r="RQT844" s="399"/>
      <c r="RQU844" s="399"/>
      <c r="RQV844" s="399"/>
      <c r="RQW844" s="399"/>
      <c r="RQX844" s="399"/>
      <c r="RQY844" s="399"/>
      <c r="RQZ844" s="399"/>
      <c r="RRA844" s="399"/>
      <c r="RRB844" s="399"/>
      <c r="RRC844" s="399"/>
      <c r="RRD844" s="399"/>
      <c r="RRE844" s="399"/>
      <c r="RRF844" s="399"/>
      <c r="RRG844" s="399"/>
      <c r="RRH844" s="399"/>
      <c r="RRI844" s="399"/>
      <c r="RRJ844" s="399"/>
      <c r="RRK844" s="399"/>
      <c r="RRL844" s="399"/>
      <c r="RRM844" s="399"/>
      <c r="RRN844" s="399"/>
      <c r="RRO844" s="399"/>
      <c r="RRP844" s="399"/>
      <c r="RRQ844" s="399"/>
      <c r="RRR844" s="399"/>
      <c r="RRS844" s="399"/>
      <c r="RRT844" s="399"/>
      <c r="RRU844" s="399"/>
      <c r="RRV844" s="399"/>
      <c r="RRW844" s="399"/>
      <c r="RRX844" s="399"/>
      <c r="RRY844" s="399"/>
      <c r="RRZ844" s="399"/>
      <c r="RSA844" s="399"/>
      <c r="RSB844" s="399"/>
      <c r="RSC844" s="399"/>
      <c r="RSD844" s="399"/>
      <c r="RSE844" s="399"/>
      <c r="RSF844" s="399"/>
      <c r="RSG844" s="399"/>
      <c r="RSH844" s="399"/>
      <c r="RSI844" s="399"/>
      <c r="RSJ844" s="399"/>
      <c r="RSK844" s="399"/>
      <c r="RSL844" s="399"/>
      <c r="RSM844" s="399"/>
      <c r="RSN844" s="399"/>
      <c r="RSO844" s="399"/>
      <c r="RSP844" s="399"/>
      <c r="RSQ844" s="399"/>
      <c r="RSR844" s="399"/>
      <c r="RSS844" s="399"/>
      <c r="RST844" s="399"/>
      <c r="RSU844" s="399"/>
      <c r="RSV844" s="399"/>
      <c r="RSW844" s="399"/>
      <c r="RSX844" s="399"/>
      <c r="RSY844" s="399"/>
      <c r="RSZ844" s="399"/>
      <c r="RTA844" s="399"/>
      <c r="RTB844" s="399"/>
      <c r="RTC844" s="399"/>
      <c r="RTD844" s="399"/>
      <c r="RTE844" s="399"/>
      <c r="RTF844" s="399"/>
      <c r="RTG844" s="399"/>
      <c r="RTH844" s="399"/>
      <c r="RTI844" s="399"/>
      <c r="RTJ844" s="399"/>
      <c r="RTK844" s="399"/>
      <c r="RTL844" s="399"/>
      <c r="RTM844" s="399"/>
      <c r="RTN844" s="399"/>
      <c r="RTO844" s="399"/>
      <c r="RTP844" s="399"/>
      <c r="RTQ844" s="399"/>
      <c r="RTR844" s="399"/>
      <c r="RTS844" s="399"/>
      <c r="RTT844" s="399"/>
      <c r="RTU844" s="399"/>
      <c r="RTV844" s="399"/>
      <c r="RTW844" s="399"/>
      <c r="RTX844" s="399"/>
      <c r="RTY844" s="399"/>
      <c r="RTZ844" s="399"/>
      <c r="RUA844" s="399"/>
      <c r="RUB844" s="399"/>
      <c r="RUC844" s="399"/>
      <c r="RUD844" s="399"/>
      <c r="RUE844" s="399"/>
      <c r="RUF844" s="399"/>
      <c r="RUG844" s="399"/>
      <c r="RUH844" s="399"/>
      <c r="RUI844" s="399"/>
      <c r="RUJ844" s="399"/>
      <c r="RUK844" s="399"/>
      <c r="RUL844" s="399"/>
      <c r="RUM844" s="399"/>
      <c r="RUN844" s="399"/>
      <c r="RUO844" s="399"/>
      <c r="RUP844" s="399"/>
      <c r="RUQ844" s="399"/>
      <c r="RUR844" s="399"/>
      <c r="RUS844" s="399"/>
      <c r="RUT844" s="399"/>
      <c r="RUU844" s="399"/>
      <c r="RUV844" s="399"/>
      <c r="RUW844" s="399"/>
      <c r="RUX844" s="399"/>
      <c r="RUY844" s="399"/>
      <c r="RUZ844" s="399"/>
      <c r="RVA844" s="399"/>
      <c r="RVB844" s="399"/>
      <c r="RVC844" s="399"/>
      <c r="RVD844" s="399"/>
      <c r="RVE844" s="399"/>
      <c r="RVF844" s="399"/>
      <c r="RVG844" s="399"/>
      <c r="RVH844" s="399"/>
      <c r="RVI844" s="399"/>
      <c r="RVJ844" s="399"/>
      <c r="RVK844" s="399"/>
      <c r="RVL844" s="399"/>
      <c r="RVM844" s="399"/>
      <c r="RVN844" s="399"/>
      <c r="RVO844" s="399"/>
      <c r="RVP844" s="399"/>
      <c r="RVQ844" s="399"/>
      <c r="RVR844" s="399"/>
      <c r="RVS844" s="399"/>
      <c r="RVT844" s="399"/>
      <c r="RVU844" s="399"/>
      <c r="RVV844" s="399"/>
      <c r="RVW844" s="399"/>
      <c r="RVX844" s="399"/>
      <c r="RVY844" s="399"/>
      <c r="RVZ844" s="399"/>
      <c r="RWA844" s="399"/>
      <c r="RWB844" s="399"/>
      <c r="RWC844" s="399"/>
      <c r="RWD844" s="399"/>
      <c r="RWE844" s="399"/>
      <c r="RWF844" s="399"/>
      <c r="RWG844" s="399"/>
      <c r="RWH844" s="399"/>
      <c r="RWI844" s="399"/>
      <c r="RWJ844" s="399"/>
      <c r="RWK844" s="399"/>
      <c r="RWL844" s="399"/>
      <c r="RWM844" s="399"/>
      <c r="RWN844" s="399"/>
      <c r="RWO844" s="399"/>
      <c r="RWP844" s="399"/>
      <c r="RWQ844" s="399"/>
      <c r="RWR844" s="399"/>
      <c r="RWS844" s="399"/>
      <c r="RWT844" s="399"/>
      <c r="RWU844" s="399"/>
      <c r="RWV844" s="399"/>
      <c r="RWW844" s="399"/>
      <c r="RWX844" s="399"/>
      <c r="RWY844" s="399"/>
      <c r="RWZ844" s="399"/>
      <c r="RXA844" s="399"/>
      <c r="RXB844" s="399"/>
      <c r="RXC844" s="399"/>
      <c r="RXD844" s="399"/>
      <c r="RXE844" s="399"/>
      <c r="RXF844" s="399"/>
      <c r="RXG844" s="399"/>
      <c r="RXH844" s="399"/>
      <c r="RXI844" s="399"/>
      <c r="RXJ844" s="399"/>
      <c r="RXK844" s="399"/>
      <c r="RXL844" s="399"/>
      <c r="RXM844" s="399"/>
      <c r="RXN844" s="399"/>
      <c r="RXO844" s="399"/>
      <c r="RXP844" s="399"/>
      <c r="RXQ844" s="399"/>
      <c r="RXR844" s="399"/>
      <c r="RXS844" s="399"/>
      <c r="RXT844" s="399"/>
      <c r="RXU844" s="399"/>
      <c r="RXV844" s="399"/>
      <c r="RXW844" s="399"/>
      <c r="RXX844" s="399"/>
      <c r="RXY844" s="399"/>
      <c r="RXZ844" s="399"/>
      <c r="RYA844" s="399"/>
      <c r="RYB844" s="399"/>
      <c r="RYC844" s="399"/>
      <c r="RYD844" s="399"/>
      <c r="RYE844" s="399"/>
      <c r="RYF844" s="399"/>
      <c r="RYG844" s="399"/>
      <c r="RYH844" s="399"/>
      <c r="RYI844" s="399"/>
      <c r="RYJ844" s="399"/>
      <c r="RYK844" s="399"/>
      <c r="RYL844" s="399"/>
      <c r="RYM844" s="399"/>
      <c r="RYN844" s="399"/>
      <c r="RYO844" s="399"/>
      <c r="RYP844" s="399"/>
      <c r="RYQ844" s="399"/>
      <c r="RYR844" s="399"/>
      <c r="RYS844" s="399"/>
      <c r="RYT844" s="399"/>
      <c r="RYU844" s="399"/>
      <c r="RYV844" s="399"/>
      <c r="RYW844" s="399"/>
      <c r="RYX844" s="399"/>
      <c r="RYY844" s="399"/>
      <c r="RYZ844" s="399"/>
      <c r="RZA844" s="399"/>
      <c r="RZB844" s="399"/>
      <c r="RZC844" s="399"/>
      <c r="RZD844" s="399"/>
      <c r="RZE844" s="399"/>
      <c r="RZF844" s="399"/>
      <c r="RZG844" s="399"/>
      <c r="RZH844" s="399"/>
      <c r="RZI844" s="399"/>
      <c r="RZJ844" s="399"/>
      <c r="RZK844" s="399"/>
      <c r="RZL844" s="399"/>
      <c r="RZM844" s="399"/>
      <c r="RZN844" s="399"/>
      <c r="RZO844" s="399"/>
      <c r="RZP844" s="399"/>
      <c r="RZQ844" s="399"/>
      <c r="RZR844" s="399"/>
      <c r="RZS844" s="399"/>
      <c r="RZT844" s="399"/>
      <c r="RZU844" s="399"/>
      <c r="RZV844" s="399"/>
      <c r="RZW844" s="399"/>
      <c r="RZX844" s="399"/>
      <c r="RZY844" s="399"/>
      <c r="RZZ844" s="399"/>
      <c r="SAA844" s="399"/>
      <c r="SAB844" s="399"/>
      <c r="SAC844" s="399"/>
      <c r="SAD844" s="399"/>
      <c r="SAE844" s="399"/>
      <c r="SAF844" s="399"/>
      <c r="SAG844" s="399"/>
      <c r="SAH844" s="399"/>
      <c r="SAI844" s="399"/>
      <c r="SAJ844" s="399"/>
      <c r="SAK844" s="399"/>
      <c r="SAL844" s="399"/>
      <c r="SAM844" s="399"/>
      <c r="SAN844" s="399"/>
      <c r="SAO844" s="399"/>
      <c r="SAP844" s="399"/>
      <c r="SAQ844" s="399"/>
      <c r="SAR844" s="399"/>
      <c r="SAS844" s="399"/>
      <c r="SAT844" s="399"/>
      <c r="SAU844" s="399"/>
      <c r="SAV844" s="399"/>
      <c r="SAW844" s="399"/>
      <c r="SAX844" s="399"/>
      <c r="SAY844" s="399"/>
      <c r="SAZ844" s="399"/>
      <c r="SBA844" s="399"/>
      <c r="SBB844" s="399"/>
      <c r="SBC844" s="399"/>
      <c r="SBD844" s="399"/>
      <c r="SBE844" s="399"/>
      <c r="SBF844" s="399"/>
      <c r="SBG844" s="399"/>
      <c r="SBH844" s="399"/>
      <c r="SBI844" s="399"/>
      <c r="SBJ844" s="399"/>
      <c r="SBK844" s="399"/>
      <c r="SBL844" s="399"/>
      <c r="SBM844" s="399"/>
      <c r="SBN844" s="399"/>
      <c r="SBO844" s="399"/>
      <c r="SBP844" s="399"/>
      <c r="SBQ844" s="399"/>
      <c r="SBR844" s="399"/>
      <c r="SBS844" s="399"/>
      <c r="SBT844" s="399"/>
      <c r="SBU844" s="399"/>
      <c r="SBV844" s="399"/>
      <c r="SBW844" s="399"/>
      <c r="SBX844" s="399"/>
      <c r="SBY844" s="399"/>
      <c r="SBZ844" s="399"/>
      <c r="SCA844" s="399"/>
      <c r="SCB844" s="399"/>
      <c r="SCC844" s="399"/>
      <c r="SCD844" s="399"/>
      <c r="SCE844" s="399"/>
      <c r="SCF844" s="399"/>
      <c r="SCG844" s="399"/>
      <c r="SCH844" s="399"/>
      <c r="SCI844" s="399"/>
      <c r="SCJ844" s="399"/>
      <c r="SCK844" s="399"/>
      <c r="SCL844" s="399"/>
      <c r="SCM844" s="399"/>
      <c r="SCN844" s="399"/>
      <c r="SCO844" s="399"/>
      <c r="SCP844" s="399"/>
      <c r="SCQ844" s="399"/>
      <c r="SCR844" s="399"/>
      <c r="SCS844" s="399"/>
      <c r="SCT844" s="399"/>
      <c r="SCU844" s="399"/>
      <c r="SCV844" s="399"/>
      <c r="SCW844" s="399"/>
      <c r="SCX844" s="399"/>
      <c r="SCY844" s="399"/>
      <c r="SCZ844" s="399"/>
      <c r="SDA844" s="399"/>
      <c r="SDB844" s="399"/>
      <c r="SDC844" s="399"/>
      <c r="SDD844" s="399"/>
      <c r="SDE844" s="399"/>
      <c r="SDF844" s="399"/>
      <c r="SDG844" s="399"/>
      <c r="SDH844" s="399"/>
      <c r="SDI844" s="399"/>
      <c r="SDJ844" s="399"/>
      <c r="SDK844" s="399"/>
      <c r="SDL844" s="399"/>
      <c r="SDM844" s="399"/>
      <c r="SDN844" s="399"/>
      <c r="SDO844" s="399"/>
      <c r="SDP844" s="399"/>
      <c r="SDQ844" s="399"/>
      <c r="SDR844" s="399"/>
      <c r="SDS844" s="399"/>
      <c r="SDT844" s="399"/>
      <c r="SDU844" s="399"/>
      <c r="SDV844" s="399"/>
      <c r="SDW844" s="399"/>
      <c r="SDX844" s="399"/>
      <c r="SDY844" s="399"/>
      <c r="SDZ844" s="399"/>
      <c r="SEA844" s="399"/>
      <c r="SEB844" s="399"/>
      <c r="SEC844" s="399"/>
      <c r="SED844" s="399"/>
      <c r="SEE844" s="399"/>
      <c r="SEF844" s="399"/>
      <c r="SEG844" s="399"/>
      <c r="SEH844" s="399"/>
      <c r="SEI844" s="399"/>
      <c r="SEJ844" s="399"/>
      <c r="SEK844" s="399"/>
      <c r="SEL844" s="399"/>
      <c r="SEM844" s="399"/>
      <c r="SEN844" s="399"/>
      <c r="SEO844" s="399"/>
      <c r="SEP844" s="399"/>
      <c r="SEQ844" s="399"/>
      <c r="SER844" s="399"/>
      <c r="SES844" s="399"/>
      <c r="SET844" s="399"/>
      <c r="SEU844" s="399"/>
      <c r="SEV844" s="399"/>
      <c r="SEW844" s="399"/>
      <c r="SEX844" s="399"/>
      <c r="SEY844" s="399"/>
      <c r="SEZ844" s="399"/>
      <c r="SFA844" s="399"/>
      <c r="SFB844" s="399"/>
      <c r="SFC844" s="399"/>
      <c r="SFD844" s="399"/>
      <c r="SFE844" s="399"/>
      <c r="SFF844" s="399"/>
      <c r="SFG844" s="399"/>
      <c r="SFH844" s="399"/>
      <c r="SFI844" s="399"/>
      <c r="SFJ844" s="399"/>
      <c r="SFK844" s="399"/>
      <c r="SFL844" s="399"/>
      <c r="SFM844" s="399"/>
      <c r="SFN844" s="399"/>
      <c r="SFO844" s="399"/>
      <c r="SFP844" s="399"/>
      <c r="SFQ844" s="399"/>
      <c r="SFR844" s="399"/>
      <c r="SFS844" s="399"/>
      <c r="SFT844" s="399"/>
      <c r="SFU844" s="399"/>
      <c r="SFV844" s="399"/>
      <c r="SFW844" s="399"/>
      <c r="SFX844" s="399"/>
      <c r="SFY844" s="399"/>
      <c r="SFZ844" s="399"/>
      <c r="SGA844" s="399"/>
      <c r="SGB844" s="399"/>
      <c r="SGC844" s="399"/>
      <c r="SGD844" s="399"/>
      <c r="SGE844" s="399"/>
      <c r="SGF844" s="399"/>
      <c r="SGG844" s="399"/>
      <c r="SGH844" s="399"/>
      <c r="SGI844" s="399"/>
      <c r="SGJ844" s="399"/>
      <c r="SGK844" s="399"/>
      <c r="SGL844" s="399"/>
      <c r="SGM844" s="399"/>
      <c r="SGN844" s="399"/>
      <c r="SGO844" s="399"/>
      <c r="SGP844" s="399"/>
      <c r="SGQ844" s="399"/>
      <c r="SGR844" s="399"/>
      <c r="SGS844" s="399"/>
      <c r="SGT844" s="399"/>
      <c r="SGU844" s="399"/>
      <c r="SGV844" s="399"/>
      <c r="SGW844" s="399"/>
      <c r="SGX844" s="399"/>
      <c r="SGY844" s="399"/>
      <c r="SGZ844" s="399"/>
      <c r="SHA844" s="399"/>
      <c r="SHB844" s="399"/>
      <c r="SHC844" s="399"/>
      <c r="SHD844" s="399"/>
      <c r="SHE844" s="399"/>
      <c r="SHF844" s="399"/>
      <c r="SHG844" s="399"/>
      <c r="SHH844" s="399"/>
      <c r="SHI844" s="399"/>
      <c r="SHJ844" s="399"/>
      <c r="SHK844" s="399"/>
      <c r="SHL844" s="399"/>
      <c r="SHM844" s="399"/>
      <c r="SHN844" s="399"/>
      <c r="SHO844" s="399"/>
      <c r="SHP844" s="399"/>
      <c r="SHQ844" s="399"/>
      <c r="SHR844" s="399"/>
      <c r="SHS844" s="399"/>
      <c r="SHT844" s="399"/>
      <c r="SHU844" s="399"/>
      <c r="SHV844" s="399"/>
      <c r="SHW844" s="399"/>
      <c r="SHX844" s="399"/>
      <c r="SHY844" s="399"/>
      <c r="SHZ844" s="399"/>
      <c r="SIA844" s="399"/>
      <c r="SIB844" s="399"/>
      <c r="SIC844" s="399"/>
      <c r="SID844" s="399"/>
      <c r="SIE844" s="399"/>
      <c r="SIF844" s="399"/>
      <c r="SIG844" s="399"/>
      <c r="SIH844" s="399"/>
      <c r="SII844" s="399"/>
      <c r="SIJ844" s="399"/>
      <c r="SIK844" s="399"/>
      <c r="SIL844" s="399"/>
      <c r="SIM844" s="399"/>
      <c r="SIN844" s="399"/>
      <c r="SIO844" s="399"/>
      <c r="SIP844" s="399"/>
      <c r="SIQ844" s="399"/>
      <c r="SIR844" s="399"/>
      <c r="SIS844" s="399"/>
      <c r="SIT844" s="399"/>
      <c r="SIU844" s="399"/>
      <c r="SIV844" s="399"/>
      <c r="SIW844" s="399"/>
      <c r="SIX844" s="399"/>
      <c r="SIY844" s="399"/>
      <c r="SIZ844" s="399"/>
      <c r="SJA844" s="399"/>
      <c r="SJB844" s="399"/>
      <c r="SJC844" s="399"/>
      <c r="SJD844" s="399"/>
      <c r="SJE844" s="399"/>
      <c r="SJF844" s="399"/>
      <c r="SJG844" s="399"/>
      <c r="SJH844" s="399"/>
      <c r="SJI844" s="399"/>
      <c r="SJJ844" s="399"/>
      <c r="SJK844" s="399"/>
      <c r="SJL844" s="399"/>
      <c r="SJM844" s="399"/>
      <c r="SJN844" s="399"/>
      <c r="SJO844" s="399"/>
      <c r="SJP844" s="399"/>
      <c r="SJQ844" s="399"/>
      <c r="SJR844" s="399"/>
      <c r="SJS844" s="399"/>
      <c r="SJT844" s="399"/>
      <c r="SJU844" s="399"/>
      <c r="SJV844" s="399"/>
      <c r="SJW844" s="399"/>
      <c r="SJX844" s="399"/>
      <c r="SJY844" s="399"/>
      <c r="SJZ844" s="399"/>
      <c r="SKA844" s="399"/>
      <c r="SKB844" s="399"/>
      <c r="SKC844" s="399"/>
      <c r="SKD844" s="399"/>
      <c r="SKE844" s="399"/>
      <c r="SKF844" s="399"/>
      <c r="SKG844" s="399"/>
      <c r="SKH844" s="399"/>
      <c r="SKI844" s="399"/>
      <c r="SKJ844" s="399"/>
      <c r="SKK844" s="399"/>
      <c r="SKL844" s="399"/>
      <c r="SKM844" s="399"/>
      <c r="SKN844" s="399"/>
      <c r="SKO844" s="399"/>
      <c r="SKP844" s="399"/>
      <c r="SKQ844" s="399"/>
      <c r="SKR844" s="399"/>
      <c r="SKS844" s="399"/>
      <c r="SKT844" s="399"/>
      <c r="SKU844" s="399"/>
      <c r="SKV844" s="399"/>
      <c r="SKW844" s="399"/>
      <c r="SKX844" s="399"/>
      <c r="SKY844" s="399"/>
      <c r="SKZ844" s="399"/>
      <c r="SLA844" s="399"/>
      <c r="SLB844" s="399"/>
      <c r="SLC844" s="399"/>
      <c r="SLD844" s="399"/>
      <c r="SLE844" s="399"/>
      <c r="SLF844" s="399"/>
      <c r="SLG844" s="399"/>
      <c r="SLH844" s="399"/>
      <c r="SLI844" s="399"/>
      <c r="SLJ844" s="399"/>
      <c r="SLK844" s="399"/>
      <c r="SLL844" s="399"/>
      <c r="SLM844" s="399"/>
      <c r="SLN844" s="399"/>
      <c r="SLO844" s="399"/>
      <c r="SLP844" s="399"/>
      <c r="SLQ844" s="399"/>
      <c r="SLR844" s="399"/>
      <c r="SLS844" s="399"/>
      <c r="SLT844" s="399"/>
      <c r="SLU844" s="399"/>
      <c r="SLV844" s="399"/>
      <c r="SLW844" s="399"/>
      <c r="SLX844" s="399"/>
      <c r="SLY844" s="399"/>
      <c r="SLZ844" s="399"/>
      <c r="SMA844" s="399"/>
      <c r="SMB844" s="399"/>
      <c r="SMC844" s="399"/>
      <c r="SMD844" s="399"/>
      <c r="SME844" s="399"/>
      <c r="SMF844" s="399"/>
      <c r="SMG844" s="399"/>
      <c r="SMH844" s="399"/>
      <c r="SMI844" s="399"/>
      <c r="SMJ844" s="399"/>
      <c r="SMK844" s="399"/>
      <c r="SML844" s="399"/>
      <c r="SMM844" s="399"/>
      <c r="SMN844" s="399"/>
      <c r="SMO844" s="399"/>
      <c r="SMP844" s="399"/>
      <c r="SMQ844" s="399"/>
      <c r="SMR844" s="399"/>
      <c r="SMS844" s="399"/>
      <c r="SMT844" s="399"/>
      <c r="SMU844" s="399"/>
      <c r="SMV844" s="399"/>
      <c r="SMW844" s="399"/>
      <c r="SMX844" s="399"/>
      <c r="SMY844" s="399"/>
      <c r="SMZ844" s="399"/>
      <c r="SNA844" s="399"/>
      <c r="SNB844" s="399"/>
      <c r="SNC844" s="399"/>
      <c r="SND844" s="399"/>
      <c r="SNE844" s="399"/>
      <c r="SNF844" s="399"/>
      <c r="SNG844" s="399"/>
      <c r="SNH844" s="399"/>
      <c r="SNI844" s="399"/>
      <c r="SNJ844" s="399"/>
      <c r="SNK844" s="399"/>
      <c r="SNL844" s="399"/>
      <c r="SNM844" s="399"/>
      <c r="SNN844" s="399"/>
      <c r="SNO844" s="399"/>
      <c r="SNP844" s="399"/>
      <c r="SNQ844" s="399"/>
      <c r="SNR844" s="399"/>
      <c r="SNS844" s="399"/>
      <c r="SNT844" s="399"/>
      <c r="SNU844" s="399"/>
      <c r="SNV844" s="399"/>
      <c r="SNW844" s="399"/>
      <c r="SNX844" s="399"/>
      <c r="SNY844" s="399"/>
      <c r="SNZ844" s="399"/>
      <c r="SOA844" s="399"/>
      <c r="SOB844" s="399"/>
      <c r="SOC844" s="399"/>
      <c r="SOD844" s="399"/>
      <c r="SOE844" s="399"/>
      <c r="SOF844" s="399"/>
      <c r="SOG844" s="399"/>
      <c r="SOH844" s="399"/>
      <c r="SOI844" s="399"/>
      <c r="SOJ844" s="399"/>
      <c r="SOK844" s="399"/>
      <c r="SOL844" s="399"/>
      <c r="SOM844" s="399"/>
      <c r="SON844" s="399"/>
      <c r="SOO844" s="399"/>
      <c r="SOP844" s="399"/>
      <c r="SOQ844" s="399"/>
      <c r="SOR844" s="399"/>
      <c r="SOS844" s="399"/>
      <c r="SOT844" s="399"/>
      <c r="SOU844" s="399"/>
      <c r="SOV844" s="399"/>
      <c r="SOW844" s="399"/>
      <c r="SOX844" s="399"/>
      <c r="SOY844" s="399"/>
      <c r="SOZ844" s="399"/>
      <c r="SPA844" s="399"/>
      <c r="SPB844" s="399"/>
      <c r="SPC844" s="399"/>
      <c r="SPD844" s="399"/>
      <c r="SPE844" s="399"/>
      <c r="SPF844" s="399"/>
      <c r="SPG844" s="399"/>
      <c r="SPH844" s="399"/>
      <c r="SPI844" s="399"/>
      <c r="SPJ844" s="399"/>
      <c r="SPK844" s="399"/>
      <c r="SPL844" s="399"/>
      <c r="SPM844" s="399"/>
      <c r="SPN844" s="399"/>
      <c r="SPO844" s="399"/>
      <c r="SPP844" s="399"/>
      <c r="SPQ844" s="399"/>
      <c r="SPR844" s="399"/>
      <c r="SPS844" s="399"/>
      <c r="SPT844" s="399"/>
      <c r="SPU844" s="399"/>
      <c r="SPV844" s="399"/>
      <c r="SPW844" s="399"/>
      <c r="SPX844" s="399"/>
      <c r="SPY844" s="399"/>
      <c r="SPZ844" s="399"/>
      <c r="SQA844" s="399"/>
      <c r="SQB844" s="399"/>
      <c r="SQC844" s="399"/>
      <c r="SQD844" s="399"/>
      <c r="SQE844" s="399"/>
      <c r="SQF844" s="399"/>
      <c r="SQG844" s="399"/>
      <c r="SQH844" s="399"/>
      <c r="SQI844" s="399"/>
      <c r="SQJ844" s="399"/>
      <c r="SQK844" s="399"/>
      <c r="SQL844" s="399"/>
      <c r="SQM844" s="399"/>
      <c r="SQN844" s="399"/>
      <c r="SQO844" s="399"/>
      <c r="SQP844" s="399"/>
      <c r="SQQ844" s="399"/>
      <c r="SQR844" s="399"/>
      <c r="SQS844" s="399"/>
      <c r="SQT844" s="399"/>
      <c r="SQU844" s="399"/>
      <c r="SQV844" s="399"/>
      <c r="SQW844" s="399"/>
      <c r="SQX844" s="399"/>
      <c r="SQY844" s="399"/>
      <c r="SQZ844" s="399"/>
      <c r="SRA844" s="399"/>
      <c r="SRB844" s="399"/>
      <c r="SRC844" s="399"/>
      <c r="SRD844" s="399"/>
      <c r="SRE844" s="399"/>
      <c r="SRF844" s="399"/>
      <c r="SRG844" s="399"/>
      <c r="SRH844" s="399"/>
      <c r="SRI844" s="399"/>
      <c r="SRJ844" s="399"/>
      <c r="SRK844" s="399"/>
      <c r="SRL844" s="399"/>
      <c r="SRM844" s="399"/>
      <c r="SRN844" s="399"/>
      <c r="SRO844" s="399"/>
      <c r="SRP844" s="399"/>
      <c r="SRQ844" s="399"/>
      <c r="SRR844" s="399"/>
      <c r="SRS844" s="399"/>
      <c r="SRT844" s="399"/>
      <c r="SRU844" s="399"/>
      <c r="SRV844" s="399"/>
      <c r="SRW844" s="399"/>
      <c r="SRX844" s="399"/>
      <c r="SRY844" s="399"/>
      <c r="SRZ844" s="399"/>
      <c r="SSA844" s="399"/>
      <c r="SSB844" s="399"/>
      <c r="SSC844" s="399"/>
      <c r="SSD844" s="399"/>
      <c r="SSE844" s="399"/>
      <c r="SSF844" s="399"/>
      <c r="SSG844" s="399"/>
      <c r="SSH844" s="399"/>
      <c r="SSI844" s="399"/>
      <c r="SSJ844" s="399"/>
      <c r="SSK844" s="399"/>
      <c r="SSL844" s="399"/>
      <c r="SSM844" s="399"/>
      <c r="SSN844" s="399"/>
      <c r="SSO844" s="399"/>
      <c r="SSP844" s="399"/>
      <c r="SSQ844" s="399"/>
      <c r="SSR844" s="399"/>
      <c r="SSS844" s="399"/>
      <c r="SST844" s="399"/>
      <c r="SSU844" s="399"/>
      <c r="SSV844" s="399"/>
      <c r="SSW844" s="399"/>
      <c r="SSX844" s="399"/>
      <c r="SSY844" s="399"/>
      <c r="SSZ844" s="399"/>
      <c r="STA844" s="399"/>
      <c r="STB844" s="399"/>
      <c r="STC844" s="399"/>
      <c r="STD844" s="399"/>
      <c r="STE844" s="399"/>
      <c r="STF844" s="399"/>
      <c r="STG844" s="399"/>
      <c r="STH844" s="399"/>
      <c r="STI844" s="399"/>
      <c r="STJ844" s="399"/>
      <c r="STK844" s="399"/>
      <c r="STL844" s="399"/>
      <c r="STM844" s="399"/>
      <c r="STN844" s="399"/>
      <c r="STO844" s="399"/>
      <c r="STP844" s="399"/>
      <c r="STQ844" s="399"/>
      <c r="STR844" s="399"/>
      <c r="STS844" s="399"/>
      <c r="STT844" s="399"/>
      <c r="STU844" s="399"/>
      <c r="STV844" s="399"/>
      <c r="STW844" s="399"/>
      <c r="STX844" s="399"/>
      <c r="STY844" s="399"/>
      <c r="STZ844" s="399"/>
      <c r="SUA844" s="399"/>
      <c r="SUB844" s="399"/>
      <c r="SUC844" s="399"/>
      <c r="SUD844" s="399"/>
      <c r="SUE844" s="399"/>
      <c r="SUF844" s="399"/>
      <c r="SUG844" s="399"/>
      <c r="SUH844" s="399"/>
      <c r="SUI844" s="399"/>
      <c r="SUJ844" s="399"/>
      <c r="SUK844" s="399"/>
      <c r="SUL844" s="399"/>
      <c r="SUM844" s="399"/>
      <c r="SUN844" s="399"/>
      <c r="SUO844" s="399"/>
      <c r="SUP844" s="399"/>
      <c r="SUQ844" s="399"/>
      <c r="SUR844" s="399"/>
      <c r="SUS844" s="399"/>
      <c r="SUT844" s="399"/>
      <c r="SUU844" s="399"/>
      <c r="SUV844" s="399"/>
      <c r="SUW844" s="399"/>
      <c r="SUX844" s="399"/>
      <c r="SUY844" s="399"/>
      <c r="SUZ844" s="399"/>
      <c r="SVA844" s="399"/>
      <c r="SVB844" s="399"/>
      <c r="SVC844" s="399"/>
      <c r="SVD844" s="399"/>
      <c r="SVE844" s="399"/>
      <c r="SVF844" s="399"/>
      <c r="SVG844" s="399"/>
      <c r="SVH844" s="399"/>
      <c r="SVI844" s="399"/>
      <c r="SVJ844" s="399"/>
      <c r="SVK844" s="399"/>
      <c r="SVL844" s="399"/>
      <c r="SVM844" s="399"/>
      <c r="SVN844" s="399"/>
      <c r="SVO844" s="399"/>
      <c r="SVP844" s="399"/>
      <c r="SVQ844" s="399"/>
      <c r="SVR844" s="399"/>
      <c r="SVS844" s="399"/>
      <c r="SVT844" s="399"/>
      <c r="SVU844" s="399"/>
      <c r="SVV844" s="399"/>
      <c r="SVW844" s="399"/>
      <c r="SVX844" s="399"/>
      <c r="SVY844" s="399"/>
      <c r="SVZ844" s="399"/>
      <c r="SWA844" s="399"/>
      <c r="SWB844" s="399"/>
      <c r="SWC844" s="399"/>
      <c r="SWD844" s="399"/>
      <c r="SWE844" s="399"/>
      <c r="SWF844" s="399"/>
      <c r="SWG844" s="399"/>
      <c r="SWH844" s="399"/>
      <c r="SWI844" s="399"/>
      <c r="SWJ844" s="399"/>
      <c r="SWK844" s="399"/>
      <c r="SWL844" s="399"/>
      <c r="SWM844" s="399"/>
      <c r="SWN844" s="399"/>
      <c r="SWO844" s="399"/>
      <c r="SWP844" s="399"/>
      <c r="SWQ844" s="399"/>
      <c r="SWR844" s="399"/>
      <c r="SWS844" s="399"/>
      <c r="SWT844" s="399"/>
      <c r="SWU844" s="399"/>
      <c r="SWV844" s="399"/>
      <c r="SWW844" s="399"/>
      <c r="SWX844" s="399"/>
      <c r="SWY844" s="399"/>
      <c r="SWZ844" s="399"/>
      <c r="SXA844" s="399"/>
      <c r="SXB844" s="399"/>
      <c r="SXC844" s="399"/>
      <c r="SXD844" s="399"/>
      <c r="SXE844" s="399"/>
      <c r="SXF844" s="399"/>
      <c r="SXG844" s="399"/>
      <c r="SXH844" s="399"/>
      <c r="SXI844" s="399"/>
      <c r="SXJ844" s="399"/>
      <c r="SXK844" s="399"/>
      <c r="SXL844" s="399"/>
      <c r="SXM844" s="399"/>
      <c r="SXN844" s="399"/>
      <c r="SXO844" s="399"/>
      <c r="SXP844" s="399"/>
      <c r="SXQ844" s="399"/>
      <c r="SXR844" s="399"/>
      <c r="SXS844" s="399"/>
      <c r="SXT844" s="399"/>
      <c r="SXU844" s="399"/>
      <c r="SXV844" s="399"/>
      <c r="SXW844" s="399"/>
      <c r="SXX844" s="399"/>
      <c r="SXY844" s="399"/>
      <c r="SXZ844" s="399"/>
      <c r="SYA844" s="399"/>
      <c r="SYB844" s="399"/>
      <c r="SYC844" s="399"/>
      <c r="SYD844" s="399"/>
      <c r="SYE844" s="399"/>
      <c r="SYF844" s="399"/>
      <c r="SYG844" s="399"/>
      <c r="SYH844" s="399"/>
      <c r="SYI844" s="399"/>
      <c r="SYJ844" s="399"/>
      <c r="SYK844" s="399"/>
      <c r="SYL844" s="399"/>
      <c r="SYM844" s="399"/>
      <c r="SYN844" s="399"/>
      <c r="SYO844" s="399"/>
      <c r="SYP844" s="399"/>
      <c r="SYQ844" s="399"/>
      <c r="SYR844" s="399"/>
      <c r="SYS844" s="399"/>
      <c r="SYT844" s="399"/>
      <c r="SYU844" s="399"/>
      <c r="SYV844" s="399"/>
      <c r="SYW844" s="399"/>
      <c r="SYX844" s="399"/>
      <c r="SYY844" s="399"/>
      <c r="SYZ844" s="399"/>
      <c r="SZA844" s="399"/>
      <c r="SZB844" s="399"/>
      <c r="SZC844" s="399"/>
      <c r="SZD844" s="399"/>
      <c r="SZE844" s="399"/>
      <c r="SZF844" s="399"/>
      <c r="SZG844" s="399"/>
      <c r="SZH844" s="399"/>
      <c r="SZI844" s="399"/>
      <c r="SZJ844" s="399"/>
      <c r="SZK844" s="399"/>
      <c r="SZL844" s="399"/>
      <c r="SZM844" s="399"/>
      <c r="SZN844" s="399"/>
      <c r="SZO844" s="399"/>
      <c r="SZP844" s="399"/>
      <c r="SZQ844" s="399"/>
      <c r="SZR844" s="399"/>
      <c r="SZS844" s="399"/>
      <c r="SZT844" s="399"/>
      <c r="SZU844" s="399"/>
      <c r="SZV844" s="399"/>
      <c r="SZW844" s="399"/>
      <c r="SZX844" s="399"/>
      <c r="SZY844" s="399"/>
      <c r="SZZ844" s="399"/>
      <c r="TAA844" s="399"/>
      <c r="TAB844" s="399"/>
      <c r="TAC844" s="399"/>
      <c r="TAD844" s="399"/>
      <c r="TAE844" s="399"/>
      <c r="TAF844" s="399"/>
      <c r="TAG844" s="399"/>
      <c r="TAH844" s="399"/>
      <c r="TAI844" s="399"/>
      <c r="TAJ844" s="399"/>
      <c r="TAK844" s="399"/>
      <c r="TAL844" s="399"/>
      <c r="TAM844" s="399"/>
      <c r="TAN844" s="399"/>
      <c r="TAO844" s="399"/>
      <c r="TAP844" s="399"/>
      <c r="TAQ844" s="399"/>
      <c r="TAR844" s="399"/>
      <c r="TAS844" s="399"/>
      <c r="TAT844" s="399"/>
      <c r="TAU844" s="399"/>
      <c r="TAV844" s="399"/>
      <c r="TAW844" s="399"/>
      <c r="TAX844" s="399"/>
      <c r="TAY844" s="399"/>
      <c r="TAZ844" s="399"/>
      <c r="TBA844" s="399"/>
      <c r="TBB844" s="399"/>
      <c r="TBC844" s="399"/>
      <c r="TBD844" s="399"/>
      <c r="TBE844" s="399"/>
      <c r="TBF844" s="399"/>
      <c r="TBG844" s="399"/>
      <c r="TBH844" s="399"/>
      <c r="TBI844" s="399"/>
      <c r="TBJ844" s="399"/>
      <c r="TBK844" s="399"/>
      <c r="TBL844" s="399"/>
      <c r="TBM844" s="399"/>
      <c r="TBN844" s="399"/>
      <c r="TBO844" s="399"/>
      <c r="TBP844" s="399"/>
      <c r="TBQ844" s="399"/>
      <c r="TBR844" s="399"/>
      <c r="TBS844" s="399"/>
      <c r="TBT844" s="399"/>
      <c r="TBU844" s="399"/>
      <c r="TBV844" s="399"/>
      <c r="TBW844" s="399"/>
      <c r="TBX844" s="399"/>
      <c r="TBY844" s="399"/>
      <c r="TBZ844" s="399"/>
      <c r="TCA844" s="399"/>
      <c r="TCB844" s="399"/>
      <c r="TCC844" s="399"/>
      <c r="TCD844" s="399"/>
      <c r="TCE844" s="399"/>
      <c r="TCF844" s="399"/>
      <c r="TCG844" s="399"/>
      <c r="TCH844" s="399"/>
      <c r="TCI844" s="399"/>
      <c r="TCJ844" s="399"/>
      <c r="TCK844" s="399"/>
      <c r="TCL844" s="399"/>
      <c r="TCM844" s="399"/>
      <c r="TCN844" s="399"/>
      <c r="TCO844" s="399"/>
      <c r="TCP844" s="399"/>
      <c r="TCQ844" s="399"/>
      <c r="TCR844" s="399"/>
      <c r="TCS844" s="399"/>
      <c r="TCT844" s="399"/>
      <c r="TCU844" s="399"/>
      <c r="TCV844" s="399"/>
      <c r="TCW844" s="399"/>
      <c r="TCX844" s="399"/>
      <c r="TCY844" s="399"/>
      <c r="TCZ844" s="399"/>
      <c r="TDA844" s="399"/>
      <c r="TDB844" s="399"/>
      <c r="TDC844" s="399"/>
      <c r="TDD844" s="399"/>
      <c r="TDE844" s="399"/>
      <c r="TDF844" s="399"/>
      <c r="TDG844" s="399"/>
      <c r="TDH844" s="399"/>
      <c r="TDI844" s="399"/>
      <c r="TDJ844" s="399"/>
      <c r="TDK844" s="399"/>
      <c r="TDL844" s="399"/>
      <c r="TDM844" s="399"/>
      <c r="TDN844" s="399"/>
      <c r="TDO844" s="399"/>
      <c r="TDP844" s="399"/>
      <c r="TDQ844" s="399"/>
      <c r="TDR844" s="399"/>
      <c r="TDS844" s="399"/>
      <c r="TDT844" s="399"/>
      <c r="TDU844" s="399"/>
      <c r="TDV844" s="399"/>
      <c r="TDW844" s="399"/>
      <c r="TDX844" s="399"/>
      <c r="TDY844" s="399"/>
      <c r="TDZ844" s="399"/>
      <c r="TEA844" s="399"/>
      <c r="TEB844" s="399"/>
      <c r="TEC844" s="399"/>
      <c r="TED844" s="399"/>
      <c r="TEE844" s="399"/>
      <c r="TEF844" s="399"/>
      <c r="TEG844" s="399"/>
      <c r="TEH844" s="399"/>
      <c r="TEI844" s="399"/>
      <c r="TEJ844" s="399"/>
      <c r="TEK844" s="399"/>
      <c r="TEL844" s="399"/>
      <c r="TEM844" s="399"/>
      <c r="TEN844" s="399"/>
      <c r="TEO844" s="399"/>
      <c r="TEP844" s="399"/>
      <c r="TEQ844" s="399"/>
      <c r="TER844" s="399"/>
      <c r="TES844" s="399"/>
      <c r="TET844" s="399"/>
      <c r="TEU844" s="399"/>
      <c r="TEV844" s="399"/>
      <c r="TEW844" s="399"/>
      <c r="TEX844" s="399"/>
      <c r="TEY844" s="399"/>
      <c r="TEZ844" s="399"/>
      <c r="TFA844" s="399"/>
      <c r="TFB844" s="399"/>
      <c r="TFC844" s="399"/>
      <c r="TFD844" s="399"/>
      <c r="TFE844" s="399"/>
      <c r="TFF844" s="399"/>
      <c r="TFG844" s="399"/>
      <c r="TFH844" s="399"/>
      <c r="TFI844" s="399"/>
      <c r="TFJ844" s="399"/>
      <c r="TFK844" s="399"/>
      <c r="TFL844" s="399"/>
      <c r="TFM844" s="399"/>
      <c r="TFN844" s="399"/>
      <c r="TFO844" s="399"/>
      <c r="TFP844" s="399"/>
      <c r="TFQ844" s="399"/>
      <c r="TFR844" s="399"/>
      <c r="TFS844" s="399"/>
      <c r="TFT844" s="399"/>
      <c r="TFU844" s="399"/>
      <c r="TFV844" s="399"/>
      <c r="TFW844" s="399"/>
      <c r="TFX844" s="399"/>
      <c r="TFY844" s="399"/>
      <c r="TFZ844" s="399"/>
      <c r="TGA844" s="399"/>
      <c r="TGB844" s="399"/>
      <c r="TGC844" s="399"/>
      <c r="TGD844" s="399"/>
      <c r="TGE844" s="399"/>
      <c r="TGF844" s="399"/>
      <c r="TGG844" s="399"/>
      <c r="TGH844" s="399"/>
      <c r="TGI844" s="399"/>
      <c r="TGJ844" s="399"/>
      <c r="TGK844" s="399"/>
      <c r="TGL844" s="399"/>
      <c r="TGM844" s="399"/>
      <c r="TGN844" s="399"/>
      <c r="TGO844" s="399"/>
      <c r="TGP844" s="399"/>
      <c r="TGQ844" s="399"/>
      <c r="TGR844" s="399"/>
      <c r="TGS844" s="399"/>
      <c r="TGT844" s="399"/>
      <c r="TGU844" s="399"/>
      <c r="TGV844" s="399"/>
      <c r="TGW844" s="399"/>
      <c r="TGX844" s="399"/>
      <c r="TGY844" s="399"/>
      <c r="TGZ844" s="399"/>
      <c r="THA844" s="399"/>
      <c r="THB844" s="399"/>
      <c r="THC844" s="399"/>
      <c r="THD844" s="399"/>
      <c r="THE844" s="399"/>
      <c r="THF844" s="399"/>
      <c r="THG844" s="399"/>
      <c r="THH844" s="399"/>
      <c r="THI844" s="399"/>
      <c r="THJ844" s="399"/>
      <c r="THK844" s="399"/>
      <c r="THL844" s="399"/>
      <c r="THM844" s="399"/>
      <c r="THN844" s="399"/>
      <c r="THO844" s="399"/>
      <c r="THP844" s="399"/>
      <c r="THQ844" s="399"/>
      <c r="THR844" s="399"/>
      <c r="THS844" s="399"/>
      <c r="THT844" s="399"/>
      <c r="THU844" s="399"/>
      <c r="THV844" s="399"/>
      <c r="THW844" s="399"/>
      <c r="THX844" s="399"/>
      <c r="THY844" s="399"/>
      <c r="THZ844" s="399"/>
      <c r="TIA844" s="399"/>
      <c r="TIB844" s="399"/>
      <c r="TIC844" s="399"/>
      <c r="TID844" s="399"/>
      <c r="TIE844" s="399"/>
      <c r="TIF844" s="399"/>
      <c r="TIG844" s="399"/>
      <c r="TIH844" s="399"/>
      <c r="TII844" s="399"/>
      <c r="TIJ844" s="399"/>
      <c r="TIK844" s="399"/>
      <c r="TIL844" s="399"/>
      <c r="TIM844" s="399"/>
      <c r="TIN844" s="399"/>
      <c r="TIO844" s="399"/>
      <c r="TIP844" s="399"/>
      <c r="TIQ844" s="399"/>
      <c r="TIR844" s="399"/>
      <c r="TIS844" s="399"/>
      <c r="TIT844" s="399"/>
      <c r="TIU844" s="399"/>
      <c r="TIV844" s="399"/>
      <c r="TIW844" s="399"/>
      <c r="TIX844" s="399"/>
      <c r="TIY844" s="399"/>
      <c r="TIZ844" s="399"/>
      <c r="TJA844" s="399"/>
      <c r="TJB844" s="399"/>
      <c r="TJC844" s="399"/>
      <c r="TJD844" s="399"/>
      <c r="TJE844" s="399"/>
      <c r="TJF844" s="399"/>
      <c r="TJG844" s="399"/>
      <c r="TJH844" s="399"/>
      <c r="TJI844" s="399"/>
      <c r="TJJ844" s="399"/>
      <c r="TJK844" s="399"/>
      <c r="TJL844" s="399"/>
      <c r="TJM844" s="399"/>
      <c r="TJN844" s="399"/>
      <c r="TJO844" s="399"/>
      <c r="TJP844" s="399"/>
      <c r="TJQ844" s="399"/>
      <c r="TJR844" s="399"/>
      <c r="TJS844" s="399"/>
      <c r="TJT844" s="399"/>
      <c r="TJU844" s="399"/>
      <c r="TJV844" s="399"/>
      <c r="TJW844" s="399"/>
      <c r="TJX844" s="399"/>
      <c r="TJY844" s="399"/>
      <c r="TJZ844" s="399"/>
      <c r="TKA844" s="399"/>
      <c r="TKB844" s="399"/>
      <c r="TKC844" s="399"/>
      <c r="TKD844" s="399"/>
      <c r="TKE844" s="399"/>
      <c r="TKF844" s="399"/>
      <c r="TKG844" s="399"/>
      <c r="TKH844" s="399"/>
      <c r="TKI844" s="399"/>
      <c r="TKJ844" s="399"/>
      <c r="TKK844" s="399"/>
      <c r="TKL844" s="399"/>
      <c r="TKM844" s="399"/>
      <c r="TKN844" s="399"/>
      <c r="TKO844" s="399"/>
      <c r="TKP844" s="399"/>
      <c r="TKQ844" s="399"/>
      <c r="TKR844" s="399"/>
      <c r="TKS844" s="399"/>
      <c r="TKT844" s="399"/>
      <c r="TKU844" s="399"/>
      <c r="TKV844" s="399"/>
      <c r="TKW844" s="399"/>
      <c r="TKX844" s="399"/>
      <c r="TKY844" s="399"/>
      <c r="TKZ844" s="399"/>
      <c r="TLA844" s="399"/>
      <c r="TLB844" s="399"/>
      <c r="TLC844" s="399"/>
      <c r="TLD844" s="399"/>
      <c r="TLE844" s="399"/>
      <c r="TLF844" s="399"/>
      <c r="TLG844" s="399"/>
      <c r="TLH844" s="399"/>
      <c r="TLI844" s="399"/>
      <c r="TLJ844" s="399"/>
      <c r="TLK844" s="399"/>
      <c r="TLL844" s="399"/>
      <c r="TLM844" s="399"/>
      <c r="TLN844" s="399"/>
      <c r="TLO844" s="399"/>
      <c r="TLP844" s="399"/>
      <c r="TLQ844" s="399"/>
      <c r="TLR844" s="399"/>
      <c r="TLS844" s="399"/>
      <c r="TLT844" s="399"/>
      <c r="TLU844" s="399"/>
      <c r="TLV844" s="399"/>
      <c r="TLW844" s="399"/>
      <c r="TLX844" s="399"/>
      <c r="TLY844" s="399"/>
      <c r="TLZ844" s="399"/>
      <c r="TMA844" s="399"/>
      <c r="TMB844" s="399"/>
      <c r="TMC844" s="399"/>
      <c r="TMD844" s="399"/>
      <c r="TME844" s="399"/>
      <c r="TMF844" s="399"/>
      <c r="TMG844" s="399"/>
      <c r="TMH844" s="399"/>
      <c r="TMI844" s="399"/>
      <c r="TMJ844" s="399"/>
      <c r="TMK844" s="399"/>
      <c r="TML844" s="399"/>
      <c r="TMM844" s="399"/>
      <c r="TMN844" s="399"/>
      <c r="TMO844" s="399"/>
      <c r="TMP844" s="399"/>
      <c r="TMQ844" s="399"/>
      <c r="TMR844" s="399"/>
      <c r="TMS844" s="399"/>
      <c r="TMT844" s="399"/>
      <c r="TMU844" s="399"/>
      <c r="TMV844" s="399"/>
      <c r="TMW844" s="399"/>
      <c r="TMX844" s="399"/>
      <c r="TMY844" s="399"/>
      <c r="TMZ844" s="399"/>
      <c r="TNA844" s="399"/>
      <c r="TNB844" s="399"/>
      <c r="TNC844" s="399"/>
      <c r="TND844" s="399"/>
      <c r="TNE844" s="399"/>
      <c r="TNF844" s="399"/>
      <c r="TNG844" s="399"/>
      <c r="TNH844" s="399"/>
      <c r="TNI844" s="399"/>
      <c r="TNJ844" s="399"/>
      <c r="TNK844" s="399"/>
      <c r="TNL844" s="399"/>
      <c r="TNM844" s="399"/>
      <c r="TNN844" s="399"/>
      <c r="TNO844" s="399"/>
      <c r="TNP844" s="399"/>
      <c r="TNQ844" s="399"/>
      <c r="TNR844" s="399"/>
      <c r="TNS844" s="399"/>
      <c r="TNT844" s="399"/>
      <c r="TNU844" s="399"/>
      <c r="TNV844" s="399"/>
      <c r="TNW844" s="399"/>
      <c r="TNX844" s="399"/>
      <c r="TNY844" s="399"/>
      <c r="TNZ844" s="399"/>
      <c r="TOA844" s="399"/>
      <c r="TOB844" s="399"/>
      <c r="TOC844" s="399"/>
      <c r="TOD844" s="399"/>
      <c r="TOE844" s="399"/>
      <c r="TOF844" s="399"/>
      <c r="TOG844" s="399"/>
      <c r="TOH844" s="399"/>
      <c r="TOI844" s="399"/>
      <c r="TOJ844" s="399"/>
      <c r="TOK844" s="399"/>
      <c r="TOL844" s="399"/>
      <c r="TOM844" s="399"/>
      <c r="TON844" s="399"/>
      <c r="TOO844" s="399"/>
      <c r="TOP844" s="399"/>
      <c r="TOQ844" s="399"/>
      <c r="TOR844" s="399"/>
      <c r="TOS844" s="399"/>
      <c r="TOT844" s="399"/>
      <c r="TOU844" s="399"/>
      <c r="TOV844" s="399"/>
      <c r="TOW844" s="399"/>
      <c r="TOX844" s="399"/>
      <c r="TOY844" s="399"/>
      <c r="TOZ844" s="399"/>
      <c r="TPA844" s="399"/>
      <c r="TPB844" s="399"/>
      <c r="TPC844" s="399"/>
      <c r="TPD844" s="399"/>
      <c r="TPE844" s="399"/>
      <c r="TPF844" s="399"/>
      <c r="TPG844" s="399"/>
      <c r="TPH844" s="399"/>
      <c r="TPI844" s="399"/>
      <c r="TPJ844" s="399"/>
      <c r="TPK844" s="399"/>
      <c r="TPL844" s="399"/>
      <c r="TPM844" s="399"/>
      <c r="TPN844" s="399"/>
      <c r="TPO844" s="399"/>
      <c r="TPP844" s="399"/>
      <c r="TPQ844" s="399"/>
      <c r="TPR844" s="399"/>
      <c r="TPS844" s="399"/>
      <c r="TPT844" s="399"/>
      <c r="TPU844" s="399"/>
      <c r="TPV844" s="399"/>
      <c r="TPW844" s="399"/>
      <c r="TPX844" s="399"/>
      <c r="TPY844" s="399"/>
      <c r="TPZ844" s="399"/>
      <c r="TQA844" s="399"/>
      <c r="TQB844" s="399"/>
      <c r="TQC844" s="399"/>
      <c r="TQD844" s="399"/>
      <c r="TQE844" s="399"/>
      <c r="TQF844" s="399"/>
      <c r="TQG844" s="399"/>
      <c r="TQH844" s="399"/>
      <c r="TQI844" s="399"/>
      <c r="TQJ844" s="399"/>
      <c r="TQK844" s="399"/>
      <c r="TQL844" s="399"/>
      <c r="TQM844" s="399"/>
      <c r="TQN844" s="399"/>
      <c r="TQO844" s="399"/>
      <c r="TQP844" s="399"/>
      <c r="TQQ844" s="399"/>
      <c r="TQR844" s="399"/>
      <c r="TQS844" s="399"/>
      <c r="TQT844" s="399"/>
      <c r="TQU844" s="399"/>
      <c r="TQV844" s="399"/>
      <c r="TQW844" s="399"/>
      <c r="TQX844" s="399"/>
      <c r="TQY844" s="399"/>
      <c r="TQZ844" s="399"/>
      <c r="TRA844" s="399"/>
      <c r="TRB844" s="399"/>
      <c r="TRC844" s="399"/>
      <c r="TRD844" s="399"/>
      <c r="TRE844" s="399"/>
      <c r="TRF844" s="399"/>
      <c r="TRG844" s="399"/>
      <c r="TRH844" s="399"/>
      <c r="TRI844" s="399"/>
      <c r="TRJ844" s="399"/>
      <c r="TRK844" s="399"/>
      <c r="TRL844" s="399"/>
      <c r="TRM844" s="399"/>
      <c r="TRN844" s="399"/>
      <c r="TRO844" s="399"/>
      <c r="TRP844" s="399"/>
      <c r="TRQ844" s="399"/>
      <c r="TRR844" s="399"/>
      <c r="TRS844" s="399"/>
      <c r="TRT844" s="399"/>
      <c r="TRU844" s="399"/>
      <c r="TRV844" s="399"/>
      <c r="TRW844" s="399"/>
      <c r="TRX844" s="399"/>
      <c r="TRY844" s="399"/>
      <c r="TRZ844" s="399"/>
      <c r="TSA844" s="399"/>
      <c r="TSB844" s="399"/>
      <c r="TSC844" s="399"/>
      <c r="TSD844" s="399"/>
      <c r="TSE844" s="399"/>
      <c r="TSF844" s="399"/>
      <c r="TSG844" s="399"/>
      <c r="TSH844" s="399"/>
      <c r="TSI844" s="399"/>
      <c r="TSJ844" s="399"/>
      <c r="TSK844" s="399"/>
      <c r="TSL844" s="399"/>
      <c r="TSM844" s="399"/>
      <c r="TSN844" s="399"/>
      <c r="TSO844" s="399"/>
      <c r="TSP844" s="399"/>
      <c r="TSQ844" s="399"/>
      <c r="TSR844" s="399"/>
      <c r="TSS844" s="399"/>
      <c r="TST844" s="399"/>
      <c r="TSU844" s="399"/>
      <c r="TSV844" s="399"/>
      <c r="TSW844" s="399"/>
      <c r="TSX844" s="399"/>
      <c r="TSY844" s="399"/>
      <c r="TSZ844" s="399"/>
      <c r="TTA844" s="399"/>
      <c r="TTB844" s="399"/>
      <c r="TTC844" s="399"/>
      <c r="TTD844" s="399"/>
      <c r="TTE844" s="399"/>
      <c r="TTF844" s="399"/>
      <c r="TTG844" s="399"/>
      <c r="TTH844" s="399"/>
      <c r="TTI844" s="399"/>
      <c r="TTJ844" s="399"/>
      <c r="TTK844" s="399"/>
      <c r="TTL844" s="399"/>
      <c r="TTM844" s="399"/>
      <c r="TTN844" s="399"/>
      <c r="TTO844" s="399"/>
      <c r="TTP844" s="399"/>
      <c r="TTQ844" s="399"/>
      <c r="TTR844" s="399"/>
      <c r="TTS844" s="399"/>
      <c r="TTT844" s="399"/>
      <c r="TTU844" s="399"/>
      <c r="TTV844" s="399"/>
      <c r="TTW844" s="399"/>
      <c r="TTX844" s="399"/>
      <c r="TTY844" s="399"/>
      <c r="TTZ844" s="399"/>
      <c r="TUA844" s="399"/>
      <c r="TUB844" s="399"/>
      <c r="TUC844" s="399"/>
      <c r="TUD844" s="399"/>
      <c r="TUE844" s="399"/>
      <c r="TUF844" s="399"/>
      <c r="TUG844" s="399"/>
      <c r="TUH844" s="399"/>
      <c r="TUI844" s="399"/>
      <c r="TUJ844" s="399"/>
      <c r="TUK844" s="399"/>
      <c r="TUL844" s="399"/>
      <c r="TUM844" s="399"/>
      <c r="TUN844" s="399"/>
      <c r="TUO844" s="399"/>
      <c r="TUP844" s="399"/>
      <c r="TUQ844" s="399"/>
      <c r="TUR844" s="399"/>
      <c r="TUS844" s="399"/>
      <c r="TUT844" s="399"/>
      <c r="TUU844" s="399"/>
      <c r="TUV844" s="399"/>
      <c r="TUW844" s="399"/>
      <c r="TUX844" s="399"/>
      <c r="TUY844" s="399"/>
      <c r="TUZ844" s="399"/>
      <c r="TVA844" s="399"/>
      <c r="TVB844" s="399"/>
      <c r="TVC844" s="399"/>
      <c r="TVD844" s="399"/>
      <c r="TVE844" s="399"/>
      <c r="TVF844" s="399"/>
      <c r="TVG844" s="399"/>
      <c r="TVH844" s="399"/>
      <c r="TVI844" s="399"/>
      <c r="TVJ844" s="399"/>
      <c r="TVK844" s="399"/>
      <c r="TVL844" s="399"/>
      <c r="TVM844" s="399"/>
      <c r="TVN844" s="399"/>
      <c r="TVO844" s="399"/>
      <c r="TVP844" s="399"/>
      <c r="TVQ844" s="399"/>
      <c r="TVR844" s="399"/>
      <c r="TVS844" s="399"/>
      <c r="TVT844" s="399"/>
      <c r="TVU844" s="399"/>
      <c r="TVV844" s="399"/>
      <c r="TVW844" s="399"/>
      <c r="TVX844" s="399"/>
      <c r="TVY844" s="399"/>
      <c r="TVZ844" s="399"/>
      <c r="TWA844" s="399"/>
      <c r="TWB844" s="399"/>
      <c r="TWC844" s="399"/>
      <c r="TWD844" s="399"/>
      <c r="TWE844" s="399"/>
      <c r="TWF844" s="399"/>
      <c r="TWG844" s="399"/>
      <c r="TWH844" s="399"/>
      <c r="TWI844" s="399"/>
      <c r="TWJ844" s="399"/>
      <c r="TWK844" s="399"/>
      <c r="TWL844" s="399"/>
      <c r="TWM844" s="399"/>
      <c r="TWN844" s="399"/>
      <c r="TWO844" s="399"/>
      <c r="TWP844" s="399"/>
      <c r="TWQ844" s="399"/>
      <c r="TWR844" s="399"/>
      <c r="TWS844" s="399"/>
      <c r="TWT844" s="399"/>
      <c r="TWU844" s="399"/>
      <c r="TWV844" s="399"/>
      <c r="TWW844" s="399"/>
      <c r="TWX844" s="399"/>
      <c r="TWY844" s="399"/>
      <c r="TWZ844" s="399"/>
      <c r="TXA844" s="399"/>
      <c r="TXB844" s="399"/>
      <c r="TXC844" s="399"/>
      <c r="TXD844" s="399"/>
      <c r="TXE844" s="399"/>
      <c r="TXF844" s="399"/>
      <c r="TXG844" s="399"/>
      <c r="TXH844" s="399"/>
      <c r="TXI844" s="399"/>
      <c r="TXJ844" s="399"/>
      <c r="TXK844" s="399"/>
      <c r="TXL844" s="399"/>
      <c r="TXM844" s="399"/>
      <c r="TXN844" s="399"/>
      <c r="TXO844" s="399"/>
      <c r="TXP844" s="399"/>
      <c r="TXQ844" s="399"/>
      <c r="TXR844" s="399"/>
      <c r="TXS844" s="399"/>
      <c r="TXT844" s="399"/>
      <c r="TXU844" s="399"/>
      <c r="TXV844" s="399"/>
      <c r="TXW844" s="399"/>
      <c r="TXX844" s="399"/>
      <c r="TXY844" s="399"/>
      <c r="TXZ844" s="399"/>
      <c r="TYA844" s="399"/>
      <c r="TYB844" s="399"/>
      <c r="TYC844" s="399"/>
      <c r="TYD844" s="399"/>
      <c r="TYE844" s="399"/>
      <c r="TYF844" s="399"/>
      <c r="TYG844" s="399"/>
      <c r="TYH844" s="399"/>
      <c r="TYI844" s="399"/>
      <c r="TYJ844" s="399"/>
      <c r="TYK844" s="399"/>
      <c r="TYL844" s="399"/>
      <c r="TYM844" s="399"/>
      <c r="TYN844" s="399"/>
      <c r="TYO844" s="399"/>
      <c r="TYP844" s="399"/>
      <c r="TYQ844" s="399"/>
      <c r="TYR844" s="399"/>
      <c r="TYS844" s="399"/>
      <c r="TYT844" s="399"/>
      <c r="TYU844" s="399"/>
      <c r="TYV844" s="399"/>
      <c r="TYW844" s="399"/>
      <c r="TYX844" s="399"/>
      <c r="TYY844" s="399"/>
      <c r="TYZ844" s="399"/>
      <c r="TZA844" s="399"/>
      <c r="TZB844" s="399"/>
      <c r="TZC844" s="399"/>
      <c r="TZD844" s="399"/>
      <c r="TZE844" s="399"/>
      <c r="TZF844" s="399"/>
      <c r="TZG844" s="399"/>
      <c r="TZH844" s="399"/>
      <c r="TZI844" s="399"/>
      <c r="TZJ844" s="399"/>
      <c r="TZK844" s="399"/>
      <c r="TZL844" s="399"/>
      <c r="TZM844" s="399"/>
      <c r="TZN844" s="399"/>
      <c r="TZO844" s="399"/>
      <c r="TZP844" s="399"/>
      <c r="TZQ844" s="399"/>
      <c r="TZR844" s="399"/>
      <c r="TZS844" s="399"/>
      <c r="TZT844" s="399"/>
      <c r="TZU844" s="399"/>
      <c r="TZV844" s="399"/>
      <c r="TZW844" s="399"/>
      <c r="TZX844" s="399"/>
      <c r="TZY844" s="399"/>
      <c r="TZZ844" s="399"/>
      <c r="UAA844" s="399"/>
      <c r="UAB844" s="399"/>
      <c r="UAC844" s="399"/>
      <c r="UAD844" s="399"/>
      <c r="UAE844" s="399"/>
      <c r="UAF844" s="399"/>
      <c r="UAG844" s="399"/>
      <c r="UAH844" s="399"/>
      <c r="UAI844" s="399"/>
      <c r="UAJ844" s="399"/>
      <c r="UAK844" s="399"/>
      <c r="UAL844" s="399"/>
      <c r="UAM844" s="399"/>
      <c r="UAN844" s="399"/>
      <c r="UAO844" s="399"/>
      <c r="UAP844" s="399"/>
      <c r="UAQ844" s="399"/>
      <c r="UAR844" s="399"/>
      <c r="UAS844" s="399"/>
      <c r="UAT844" s="399"/>
      <c r="UAU844" s="399"/>
      <c r="UAV844" s="399"/>
      <c r="UAW844" s="399"/>
      <c r="UAX844" s="399"/>
      <c r="UAY844" s="399"/>
      <c r="UAZ844" s="399"/>
      <c r="UBA844" s="399"/>
      <c r="UBB844" s="399"/>
      <c r="UBC844" s="399"/>
      <c r="UBD844" s="399"/>
      <c r="UBE844" s="399"/>
      <c r="UBF844" s="399"/>
      <c r="UBG844" s="399"/>
      <c r="UBH844" s="399"/>
      <c r="UBI844" s="399"/>
      <c r="UBJ844" s="399"/>
      <c r="UBK844" s="399"/>
      <c r="UBL844" s="399"/>
      <c r="UBM844" s="399"/>
      <c r="UBN844" s="399"/>
      <c r="UBO844" s="399"/>
      <c r="UBP844" s="399"/>
      <c r="UBQ844" s="399"/>
      <c r="UBR844" s="399"/>
      <c r="UBS844" s="399"/>
      <c r="UBT844" s="399"/>
      <c r="UBU844" s="399"/>
      <c r="UBV844" s="399"/>
      <c r="UBW844" s="399"/>
      <c r="UBX844" s="399"/>
      <c r="UBY844" s="399"/>
      <c r="UBZ844" s="399"/>
      <c r="UCA844" s="399"/>
      <c r="UCB844" s="399"/>
      <c r="UCC844" s="399"/>
      <c r="UCD844" s="399"/>
      <c r="UCE844" s="399"/>
      <c r="UCF844" s="399"/>
      <c r="UCG844" s="399"/>
      <c r="UCH844" s="399"/>
      <c r="UCI844" s="399"/>
      <c r="UCJ844" s="399"/>
      <c r="UCK844" s="399"/>
      <c r="UCL844" s="399"/>
      <c r="UCM844" s="399"/>
      <c r="UCN844" s="399"/>
      <c r="UCO844" s="399"/>
      <c r="UCP844" s="399"/>
      <c r="UCQ844" s="399"/>
      <c r="UCR844" s="399"/>
      <c r="UCS844" s="399"/>
      <c r="UCT844" s="399"/>
      <c r="UCU844" s="399"/>
      <c r="UCV844" s="399"/>
      <c r="UCW844" s="399"/>
      <c r="UCX844" s="399"/>
      <c r="UCY844" s="399"/>
      <c r="UCZ844" s="399"/>
      <c r="UDA844" s="399"/>
      <c r="UDB844" s="399"/>
      <c r="UDC844" s="399"/>
      <c r="UDD844" s="399"/>
      <c r="UDE844" s="399"/>
      <c r="UDF844" s="399"/>
      <c r="UDG844" s="399"/>
      <c r="UDH844" s="399"/>
      <c r="UDI844" s="399"/>
      <c r="UDJ844" s="399"/>
      <c r="UDK844" s="399"/>
      <c r="UDL844" s="399"/>
      <c r="UDM844" s="399"/>
      <c r="UDN844" s="399"/>
      <c r="UDO844" s="399"/>
      <c r="UDP844" s="399"/>
      <c r="UDQ844" s="399"/>
      <c r="UDR844" s="399"/>
      <c r="UDS844" s="399"/>
      <c r="UDT844" s="399"/>
      <c r="UDU844" s="399"/>
      <c r="UDV844" s="399"/>
      <c r="UDW844" s="399"/>
      <c r="UDX844" s="399"/>
      <c r="UDY844" s="399"/>
      <c r="UDZ844" s="399"/>
      <c r="UEA844" s="399"/>
      <c r="UEB844" s="399"/>
      <c r="UEC844" s="399"/>
      <c r="UED844" s="399"/>
      <c r="UEE844" s="399"/>
      <c r="UEF844" s="399"/>
      <c r="UEG844" s="399"/>
      <c r="UEH844" s="399"/>
      <c r="UEI844" s="399"/>
      <c r="UEJ844" s="399"/>
      <c r="UEK844" s="399"/>
      <c r="UEL844" s="399"/>
      <c r="UEM844" s="399"/>
      <c r="UEN844" s="399"/>
      <c r="UEO844" s="399"/>
      <c r="UEP844" s="399"/>
      <c r="UEQ844" s="399"/>
      <c r="UER844" s="399"/>
      <c r="UES844" s="399"/>
      <c r="UET844" s="399"/>
      <c r="UEU844" s="399"/>
      <c r="UEV844" s="399"/>
      <c r="UEW844" s="399"/>
      <c r="UEX844" s="399"/>
      <c r="UEY844" s="399"/>
      <c r="UEZ844" s="399"/>
      <c r="UFA844" s="399"/>
      <c r="UFB844" s="399"/>
      <c r="UFC844" s="399"/>
      <c r="UFD844" s="399"/>
      <c r="UFE844" s="399"/>
      <c r="UFF844" s="399"/>
      <c r="UFG844" s="399"/>
      <c r="UFH844" s="399"/>
      <c r="UFI844" s="399"/>
      <c r="UFJ844" s="399"/>
      <c r="UFK844" s="399"/>
      <c r="UFL844" s="399"/>
      <c r="UFM844" s="399"/>
      <c r="UFN844" s="399"/>
      <c r="UFO844" s="399"/>
      <c r="UFP844" s="399"/>
      <c r="UFQ844" s="399"/>
      <c r="UFR844" s="399"/>
      <c r="UFS844" s="399"/>
      <c r="UFT844" s="399"/>
      <c r="UFU844" s="399"/>
      <c r="UFV844" s="399"/>
      <c r="UFW844" s="399"/>
      <c r="UFX844" s="399"/>
      <c r="UFY844" s="399"/>
      <c r="UFZ844" s="399"/>
      <c r="UGA844" s="399"/>
      <c r="UGB844" s="399"/>
      <c r="UGC844" s="399"/>
      <c r="UGD844" s="399"/>
      <c r="UGE844" s="399"/>
      <c r="UGF844" s="399"/>
      <c r="UGG844" s="399"/>
      <c r="UGH844" s="399"/>
      <c r="UGI844" s="399"/>
      <c r="UGJ844" s="399"/>
      <c r="UGK844" s="399"/>
      <c r="UGL844" s="399"/>
      <c r="UGM844" s="399"/>
      <c r="UGN844" s="399"/>
      <c r="UGO844" s="399"/>
      <c r="UGP844" s="399"/>
      <c r="UGQ844" s="399"/>
      <c r="UGR844" s="399"/>
      <c r="UGS844" s="399"/>
      <c r="UGT844" s="399"/>
      <c r="UGU844" s="399"/>
      <c r="UGV844" s="399"/>
      <c r="UGW844" s="399"/>
      <c r="UGX844" s="399"/>
      <c r="UGY844" s="399"/>
      <c r="UGZ844" s="399"/>
      <c r="UHA844" s="399"/>
      <c r="UHB844" s="399"/>
      <c r="UHC844" s="399"/>
      <c r="UHD844" s="399"/>
      <c r="UHE844" s="399"/>
      <c r="UHF844" s="399"/>
      <c r="UHG844" s="399"/>
      <c r="UHH844" s="399"/>
      <c r="UHI844" s="399"/>
      <c r="UHJ844" s="399"/>
      <c r="UHK844" s="399"/>
      <c r="UHL844" s="399"/>
      <c r="UHM844" s="399"/>
      <c r="UHN844" s="399"/>
      <c r="UHO844" s="399"/>
      <c r="UHP844" s="399"/>
      <c r="UHQ844" s="399"/>
      <c r="UHR844" s="399"/>
      <c r="UHS844" s="399"/>
      <c r="UHT844" s="399"/>
      <c r="UHU844" s="399"/>
      <c r="UHV844" s="399"/>
      <c r="UHW844" s="399"/>
      <c r="UHX844" s="399"/>
      <c r="UHY844" s="399"/>
      <c r="UHZ844" s="399"/>
      <c r="UIA844" s="399"/>
      <c r="UIB844" s="399"/>
      <c r="UIC844" s="399"/>
      <c r="UID844" s="399"/>
      <c r="UIE844" s="399"/>
      <c r="UIF844" s="399"/>
      <c r="UIG844" s="399"/>
      <c r="UIH844" s="399"/>
      <c r="UII844" s="399"/>
      <c r="UIJ844" s="399"/>
      <c r="UIK844" s="399"/>
      <c r="UIL844" s="399"/>
      <c r="UIM844" s="399"/>
      <c r="UIN844" s="399"/>
      <c r="UIO844" s="399"/>
      <c r="UIP844" s="399"/>
      <c r="UIQ844" s="399"/>
      <c r="UIR844" s="399"/>
      <c r="UIS844" s="399"/>
      <c r="UIT844" s="399"/>
      <c r="UIU844" s="399"/>
      <c r="UIV844" s="399"/>
      <c r="UIW844" s="399"/>
      <c r="UIX844" s="399"/>
      <c r="UIY844" s="399"/>
      <c r="UIZ844" s="399"/>
      <c r="UJA844" s="399"/>
      <c r="UJB844" s="399"/>
      <c r="UJC844" s="399"/>
      <c r="UJD844" s="399"/>
      <c r="UJE844" s="399"/>
      <c r="UJF844" s="399"/>
      <c r="UJG844" s="399"/>
      <c r="UJH844" s="399"/>
      <c r="UJI844" s="399"/>
      <c r="UJJ844" s="399"/>
      <c r="UJK844" s="399"/>
      <c r="UJL844" s="399"/>
      <c r="UJM844" s="399"/>
      <c r="UJN844" s="399"/>
      <c r="UJO844" s="399"/>
      <c r="UJP844" s="399"/>
      <c r="UJQ844" s="399"/>
      <c r="UJR844" s="399"/>
      <c r="UJS844" s="399"/>
      <c r="UJT844" s="399"/>
      <c r="UJU844" s="399"/>
      <c r="UJV844" s="399"/>
      <c r="UJW844" s="399"/>
      <c r="UJX844" s="399"/>
      <c r="UJY844" s="399"/>
      <c r="UJZ844" s="399"/>
      <c r="UKA844" s="399"/>
      <c r="UKB844" s="399"/>
      <c r="UKC844" s="399"/>
      <c r="UKD844" s="399"/>
      <c r="UKE844" s="399"/>
      <c r="UKF844" s="399"/>
      <c r="UKG844" s="399"/>
      <c r="UKH844" s="399"/>
      <c r="UKI844" s="399"/>
      <c r="UKJ844" s="399"/>
      <c r="UKK844" s="399"/>
      <c r="UKL844" s="399"/>
      <c r="UKM844" s="399"/>
      <c r="UKN844" s="399"/>
      <c r="UKO844" s="399"/>
      <c r="UKP844" s="399"/>
      <c r="UKQ844" s="399"/>
      <c r="UKR844" s="399"/>
      <c r="UKS844" s="399"/>
      <c r="UKT844" s="399"/>
      <c r="UKU844" s="399"/>
      <c r="UKV844" s="399"/>
      <c r="UKW844" s="399"/>
      <c r="UKX844" s="399"/>
      <c r="UKY844" s="399"/>
      <c r="UKZ844" s="399"/>
      <c r="ULA844" s="399"/>
      <c r="ULB844" s="399"/>
      <c r="ULC844" s="399"/>
      <c r="ULD844" s="399"/>
      <c r="ULE844" s="399"/>
      <c r="ULF844" s="399"/>
      <c r="ULG844" s="399"/>
      <c r="ULH844" s="399"/>
      <c r="ULI844" s="399"/>
      <c r="ULJ844" s="399"/>
      <c r="ULK844" s="399"/>
      <c r="ULL844" s="399"/>
      <c r="ULM844" s="399"/>
      <c r="ULN844" s="399"/>
      <c r="ULO844" s="399"/>
      <c r="ULP844" s="399"/>
      <c r="ULQ844" s="399"/>
      <c r="ULR844" s="399"/>
      <c r="ULS844" s="399"/>
      <c r="ULT844" s="399"/>
      <c r="ULU844" s="399"/>
      <c r="ULV844" s="399"/>
      <c r="ULW844" s="399"/>
      <c r="ULX844" s="399"/>
      <c r="ULY844" s="399"/>
      <c r="ULZ844" s="399"/>
      <c r="UMA844" s="399"/>
      <c r="UMB844" s="399"/>
      <c r="UMC844" s="399"/>
      <c r="UMD844" s="399"/>
      <c r="UME844" s="399"/>
      <c r="UMF844" s="399"/>
      <c r="UMG844" s="399"/>
      <c r="UMH844" s="399"/>
      <c r="UMI844" s="399"/>
      <c r="UMJ844" s="399"/>
      <c r="UMK844" s="399"/>
      <c r="UML844" s="399"/>
      <c r="UMM844" s="399"/>
      <c r="UMN844" s="399"/>
      <c r="UMO844" s="399"/>
      <c r="UMP844" s="399"/>
      <c r="UMQ844" s="399"/>
      <c r="UMR844" s="399"/>
      <c r="UMS844" s="399"/>
      <c r="UMT844" s="399"/>
      <c r="UMU844" s="399"/>
      <c r="UMV844" s="399"/>
      <c r="UMW844" s="399"/>
      <c r="UMX844" s="399"/>
      <c r="UMY844" s="399"/>
      <c r="UMZ844" s="399"/>
      <c r="UNA844" s="399"/>
      <c r="UNB844" s="399"/>
      <c r="UNC844" s="399"/>
      <c r="UND844" s="399"/>
      <c r="UNE844" s="399"/>
      <c r="UNF844" s="399"/>
      <c r="UNG844" s="399"/>
      <c r="UNH844" s="399"/>
      <c r="UNI844" s="399"/>
      <c r="UNJ844" s="399"/>
      <c r="UNK844" s="399"/>
      <c r="UNL844" s="399"/>
      <c r="UNM844" s="399"/>
      <c r="UNN844" s="399"/>
      <c r="UNO844" s="399"/>
      <c r="UNP844" s="399"/>
      <c r="UNQ844" s="399"/>
      <c r="UNR844" s="399"/>
      <c r="UNS844" s="399"/>
      <c r="UNT844" s="399"/>
      <c r="UNU844" s="399"/>
      <c r="UNV844" s="399"/>
      <c r="UNW844" s="399"/>
      <c r="UNX844" s="399"/>
      <c r="UNY844" s="399"/>
      <c r="UNZ844" s="399"/>
      <c r="UOA844" s="399"/>
      <c r="UOB844" s="399"/>
      <c r="UOC844" s="399"/>
      <c r="UOD844" s="399"/>
      <c r="UOE844" s="399"/>
      <c r="UOF844" s="399"/>
      <c r="UOG844" s="399"/>
      <c r="UOH844" s="399"/>
      <c r="UOI844" s="399"/>
      <c r="UOJ844" s="399"/>
      <c r="UOK844" s="399"/>
      <c r="UOL844" s="399"/>
      <c r="UOM844" s="399"/>
      <c r="UON844" s="399"/>
      <c r="UOO844" s="399"/>
      <c r="UOP844" s="399"/>
      <c r="UOQ844" s="399"/>
      <c r="UOR844" s="399"/>
      <c r="UOS844" s="399"/>
      <c r="UOT844" s="399"/>
      <c r="UOU844" s="399"/>
      <c r="UOV844" s="399"/>
      <c r="UOW844" s="399"/>
      <c r="UOX844" s="399"/>
      <c r="UOY844" s="399"/>
      <c r="UOZ844" s="399"/>
      <c r="UPA844" s="399"/>
      <c r="UPB844" s="399"/>
      <c r="UPC844" s="399"/>
      <c r="UPD844" s="399"/>
      <c r="UPE844" s="399"/>
      <c r="UPF844" s="399"/>
      <c r="UPG844" s="399"/>
      <c r="UPH844" s="399"/>
      <c r="UPI844" s="399"/>
      <c r="UPJ844" s="399"/>
      <c r="UPK844" s="399"/>
      <c r="UPL844" s="399"/>
      <c r="UPM844" s="399"/>
      <c r="UPN844" s="399"/>
      <c r="UPO844" s="399"/>
      <c r="UPP844" s="399"/>
      <c r="UPQ844" s="399"/>
      <c r="UPR844" s="399"/>
      <c r="UPS844" s="399"/>
      <c r="UPT844" s="399"/>
      <c r="UPU844" s="399"/>
      <c r="UPV844" s="399"/>
      <c r="UPW844" s="399"/>
      <c r="UPX844" s="399"/>
      <c r="UPY844" s="399"/>
      <c r="UPZ844" s="399"/>
      <c r="UQA844" s="399"/>
      <c r="UQB844" s="399"/>
      <c r="UQC844" s="399"/>
      <c r="UQD844" s="399"/>
      <c r="UQE844" s="399"/>
      <c r="UQF844" s="399"/>
      <c r="UQG844" s="399"/>
      <c r="UQH844" s="399"/>
      <c r="UQI844" s="399"/>
      <c r="UQJ844" s="399"/>
      <c r="UQK844" s="399"/>
      <c r="UQL844" s="399"/>
      <c r="UQM844" s="399"/>
      <c r="UQN844" s="399"/>
      <c r="UQO844" s="399"/>
      <c r="UQP844" s="399"/>
      <c r="UQQ844" s="399"/>
      <c r="UQR844" s="399"/>
      <c r="UQS844" s="399"/>
      <c r="UQT844" s="399"/>
      <c r="UQU844" s="399"/>
      <c r="UQV844" s="399"/>
      <c r="UQW844" s="399"/>
      <c r="UQX844" s="399"/>
      <c r="UQY844" s="399"/>
      <c r="UQZ844" s="399"/>
      <c r="URA844" s="399"/>
      <c r="URB844" s="399"/>
      <c r="URC844" s="399"/>
      <c r="URD844" s="399"/>
      <c r="URE844" s="399"/>
      <c r="URF844" s="399"/>
      <c r="URG844" s="399"/>
      <c r="URH844" s="399"/>
      <c r="URI844" s="399"/>
      <c r="URJ844" s="399"/>
      <c r="URK844" s="399"/>
      <c r="URL844" s="399"/>
      <c r="URM844" s="399"/>
      <c r="URN844" s="399"/>
      <c r="URO844" s="399"/>
      <c r="URP844" s="399"/>
      <c r="URQ844" s="399"/>
      <c r="URR844" s="399"/>
      <c r="URS844" s="399"/>
      <c r="URT844" s="399"/>
      <c r="URU844" s="399"/>
      <c r="URV844" s="399"/>
      <c r="URW844" s="399"/>
      <c r="URX844" s="399"/>
      <c r="URY844" s="399"/>
      <c r="URZ844" s="399"/>
      <c r="USA844" s="399"/>
      <c r="USB844" s="399"/>
      <c r="USC844" s="399"/>
      <c r="USD844" s="399"/>
      <c r="USE844" s="399"/>
      <c r="USF844" s="399"/>
      <c r="USG844" s="399"/>
      <c r="USH844" s="399"/>
      <c r="USI844" s="399"/>
      <c r="USJ844" s="399"/>
      <c r="USK844" s="399"/>
      <c r="USL844" s="399"/>
      <c r="USM844" s="399"/>
      <c r="USN844" s="399"/>
      <c r="USO844" s="399"/>
      <c r="USP844" s="399"/>
      <c r="USQ844" s="399"/>
      <c r="USR844" s="399"/>
      <c r="USS844" s="399"/>
      <c r="UST844" s="399"/>
      <c r="USU844" s="399"/>
      <c r="USV844" s="399"/>
      <c r="USW844" s="399"/>
      <c r="USX844" s="399"/>
      <c r="USY844" s="399"/>
      <c r="USZ844" s="399"/>
      <c r="UTA844" s="399"/>
      <c r="UTB844" s="399"/>
      <c r="UTC844" s="399"/>
      <c r="UTD844" s="399"/>
      <c r="UTE844" s="399"/>
      <c r="UTF844" s="399"/>
      <c r="UTG844" s="399"/>
      <c r="UTH844" s="399"/>
      <c r="UTI844" s="399"/>
      <c r="UTJ844" s="399"/>
      <c r="UTK844" s="399"/>
      <c r="UTL844" s="399"/>
      <c r="UTM844" s="399"/>
      <c r="UTN844" s="399"/>
      <c r="UTO844" s="399"/>
      <c r="UTP844" s="399"/>
      <c r="UTQ844" s="399"/>
      <c r="UTR844" s="399"/>
      <c r="UTS844" s="399"/>
      <c r="UTT844" s="399"/>
      <c r="UTU844" s="399"/>
      <c r="UTV844" s="399"/>
      <c r="UTW844" s="399"/>
      <c r="UTX844" s="399"/>
      <c r="UTY844" s="399"/>
      <c r="UTZ844" s="399"/>
      <c r="UUA844" s="399"/>
      <c r="UUB844" s="399"/>
      <c r="UUC844" s="399"/>
      <c r="UUD844" s="399"/>
      <c r="UUE844" s="399"/>
      <c r="UUF844" s="399"/>
      <c r="UUG844" s="399"/>
      <c r="UUH844" s="399"/>
      <c r="UUI844" s="399"/>
      <c r="UUJ844" s="399"/>
      <c r="UUK844" s="399"/>
      <c r="UUL844" s="399"/>
      <c r="UUM844" s="399"/>
      <c r="UUN844" s="399"/>
      <c r="UUO844" s="399"/>
      <c r="UUP844" s="399"/>
      <c r="UUQ844" s="399"/>
      <c r="UUR844" s="399"/>
      <c r="UUS844" s="399"/>
      <c r="UUT844" s="399"/>
      <c r="UUU844" s="399"/>
      <c r="UUV844" s="399"/>
      <c r="UUW844" s="399"/>
      <c r="UUX844" s="399"/>
      <c r="UUY844" s="399"/>
      <c r="UUZ844" s="399"/>
      <c r="UVA844" s="399"/>
      <c r="UVB844" s="399"/>
      <c r="UVC844" s="399"/>
      <c r="UVD844" s="399"/>
      <c r="UVE844" s="399"/>
      <c r="UVF844" s="399"/>
      <c r="UVG844" s="399"/>
      <c r="UVH844" s="399"/>
      <c r="UVI844" s="399"/>
      <c r="UVJ844" s="399"/>
      <c r="UVK844" s="399"/>
      <c r="UVL844" s="399"/>
      <c r="UVM844" s="399"/>
      <c r="UVN844" s="399"/>
      <c r="UVO844" s="399"/>
      <c r="UVP844" s="399"/>
      <c r="UVQ844" s="399"/>
      <c r="UVR844" s="399"/>
      <c r="UVS844" s="399"/>
      <c r="UVT844" s="399"/>
      <c r="UVU844" s="399"/>
      <c r="UVV844" s="399"/>
      <c r="UVW844" s="399"/>
      <c r="UVX844" s="399"/>
      <c r="UVY844" s="399"/>
      <c r="UVZ844" s="399"/>
      <c r="UWA844" s="399"/>
      <c r="UWB844" s="399"/>
      <c r="UWC844" s="399"/>
      <c r="UWD844" s="399"/>
      <c r="UWE844" s="399"/>
      <c r="UWF844" s="399"/>
      <c r="UWG844" s="399"/>
      <c r="UWH844" s="399"/>
      <c r="UWI844" s="399"/>
      <c r="UWJ844" s="399"/>
      <c r="UWK844" s="399"/>
      <c r="UWL844" s="399"/>
      <c r="UWM844" s="399"/>
      <c r="UWN844" s="399"/>
      <c r="UWO844" s="399"/>
      <c r="UWP844" s="399"/>
      <c r="UWQ844" s="399"/>
      <c r="UWR844" s="399"/>
      <c r="UWS844" s="399"/>
      <c r="UWT844" s="399"/>
      <c r="UWU844" s="399"/>
      <c r="UWV844" s="399"/>
      <c r="UWW844" s="399"/>
      <c r="UWX844" s="399"/>
      <c r="UWY844" s="399"/>
      <c r="UWZ844" s="399"/>
      <c r="UXA844" s="399"/>
      <c r="UXB844" s="399"/>
      <c r="UXC844" s="399"/>
      <c r="UXD844" s="399"/>
      <c r="UXE844" s="399"/>
      <c r="UXF844" s="399"/>
      <c r="UXG844" s="399"/>
      <c r="UXH844" s="399"/>
      <c r="UXI844" s="399"/>
      <c r="UXJ844" s="399"/>
      <c r="UXK844" s="399"/>
      <c r="UXL844" s="399"/>
      <c r="UXM844" s="399"/>
      <c r="UXN844" s="399"/>
      <c r="UXO844" s="399"/>
      <c r="UXP844" s="399"/>
      <c r="UXQ844" s="399"/>
      <c r="UXR844" s="399"/>
      <c r="UXS844" s="399"/>
      <c r="UXT844" s="399"/>
      <c r="UXU844" s="399"/>
      <c r="UXV844" s="399"/>
      <c r="UXW844" s="399"/>
      <c r="UXX844" s="399"/>
      <c r="UXY844" s="399"/>
      <c r="UXZ844" s="399"/>
      <c r="UYA844" s="399"/>
      <c r="UYB844" s="399"/>
      <c r="UYC844" s="399"/>
      <c r="UYD844" s="399"/>
      <c r="UYE844" s="399"/>
      <c r="UYF844" s="399"/>
      <c r="UYG844" s="399"/>
      <c r="UYH844" s="399"/>
      <c r="UYI844" s="399"/>
      <c r="UYJ844" s="399"/>
      <c r="UYK844" s="399"/>
      <c r="UYL844" s="399"/>
      <c r="UYM844" s="399"/>
      <c r="UYN844" s="399"/>
      <c r="UYO844" s="399"/>
      <c r="UYP844" s="399"/>
      <c r="UYQ844" s="399"/>
      <c r="UYR844" s="399"/>
      <c r="UYS844" s="399"/>
      <c r="UYT844" s="399"/>
      <c r="UYU844" s="399"/>
      <c r="UYV844" s="399"/>
      <c r="UYW844" s="399"/>
      <c r="UYX844" s="399"/>
      <c r="UYY844" s="399"/>
      <c r="UYZ844" s="399"/>
      <c r="UZA844" s="399"/>
      <c r="UZB844" s="399"/>
      <c r="UZC844" s="399"/>
      <c r="UZD844" s="399"/>
      <c r="UZE844" s="399"/>
      <c r="UZF844" s="399"/>
      <c r="UZG844" s="399"/>
      <c r="UZH844" s="399"/>
      <c r="UZI844" s="399"/>
      <c r="UZJ844" s="399"/>
      <c r="UZK844" s="399"/>
      <c r="UZL844" s="399"/>
      <c r="UZM844" s="399"/>
      <c r="UZN844" s="399"/>
      <c r="UZO844" s="399"/>
      <c r="UZP844" s="399"/>
      <c r="UZQ844" s="399"/>
      <c r="UZR844" s="399"/>
      <c r="UZS844" s="399"/>
      <c r="UZT844" s="399"/>
      <c r="UZU844" s="399"/>
      <c r="UZV844" s="399"/>
      <c r="UZW844" s="399"/>
      <c r="UZX844" s="399"/>
      <c r="UZY844" s="399"/>
      <c r="UZZ844" s="399"/>
      <c r="VAA844" s="399"/>
      <c r="VAB844" s="399"/>
      <c r="VAC844" s="399"/>
      <c r="VAD844" s="399"/>
      <c r="VAE844" s="399"/>
      <c r="VAF844" s="399"/>
      <c r="VAG844" s="399"/>
      <c r="VAH844" s="399"/>
      <c r="VAI844" s="399"/>
      <c r="VAJ844" s="399"/>
      <c r="VAK844" s="399"/>
      <c r="VAL844" s="399"/>
      <c r="VAM844" s="399"/>
      <c r="VAN844" s="399"/>
      <c r="VAO844" s="399"/>
      <c r="VAP844" s="399"/>
      <c r="VAQ844" s="399"/>
      <c r="VAR844" s="399"/>
      <c r="VAS844" s="399"/>
      <c r="VAT844" s="399"/>
      <c r="VAU844" s="399"/>
      <c r="VAV844" s="399"/>
      <c r="VAW844" s="399"/>
      <c r="VAX844" s="399"/>
      <c r="VAY844" s="399"/>
      <c r="VAZ844" s="399"/>
      <c r="VBA844" s="399"/>
      <c r="VBB844" s="399"/>
      <c r="VBC844" s="399"/>
      <c r="VBD844" s="399"/>
      <c r="VBE844" s="399"/>
      <c r="VBF844" s="399"/>
      <c r="VBG844" s="399"/>
      <c r="VBH844" s="399"/>
      <c r="VBI844" s="399"/>
      <c r="VBJ844" s="399"/>
      <c r="VBK844" s="399"/>
      <c r="VBL844" s="399"/>
      <c r="VBM844" s="399"/>
      <c r="VBN844" s="399"/>
      <c r="VBO844" s="399"/>
      <c r="VBP844" s="399"/>
      <c r="VBQ844" s="399"/>
      <c r="VBR844" s="399"/>
      <c r="VBS844" s="399"/>
      <c r="VBT844" s="399"/>
      <c r="VBU844" s="399"/>
      <c r="VBV844" s="399"/>
      <c r="VBW844" s="399"/>
      <c r="VBX844" s="399"/>
      <c r="VBY844" s="399"/>
      <c r="VBZ844" s="399"/>
      <c r="VCA844" s="399"/>
      <c r="VCB844" s="399"/>
      <c r="VCC844" s="399"/>
      <c r="VCD844" s="399"/>
      <c r="VCE844" s="399"/>
      <c r="VCF844" s="399"/>
      <c r="VCG844" s="399"/>
      <c r="VCH844" s="399"/>
      <c r="VCI844" s="399"/>
      <c r="VCJ844" s="399"/>
      <c r="VCK844" s="399"/>
      <c r="VCL844" s="399"/>
      <c r="VCM844" s="399"/>
      <c r="VCN844" s="399"/>
      <c r="VCO844" s="399"/>
      <c r="VCP844" s="399"/>
      <c r="VCQ844" s="399"/>
      <c r="VCR844" s="399"/>
      <c r="VCS844" s="399"/>
      <c r="VCT844" s="399"/>
      <c r="VCU844" s="399"/>
      <c r="VCV844" s="399"/>
      <c r="VCW844" s="399"/>
      <c r="VCX844" s="399"/>
      <c r="VCY844" s="399"/>
      <c r="VCZ844" s="399"/>
      <c r="VDA844" s="399"/>
      <c r="VDB844" s="399"/>
      <c r="VDC844" s="399"/>
      <c r="VDD844" s="399"/>
      <c r="VDE844" s="399"/>
      <c r="VDF844" s="399"/>
      <c r="VDG844" s="399"/>
      <c r="VDH844" s="399"/>
      <c r="VDI844" s="399"/>
      <c r="VDJ844" s="399"/>
      <c r="VDK844" s="399"/>
      <c r="VDL844" s="399"/>
      <c r="VDM844" s="399"/>
      <c r="VDN844" s="399"/>
      <c r="VDO844" s="399"/>
      <c r="VDP844" s="399"/>
      <c r="VDQ844" s="399"/>
      <c r="VDR844" s="399"/>
      <c r="VDS844" s="399"/>
      <c r="VDT844" s="399"/>
      <c r="VDU844" s="399"/>
      <c r="VDV844" s="399"/>
      <c r="VDW844" s="399"/>
      <c r="VDX844" s="399"/>
      <c r="VDY844" s="399"/>
      <c r="VDZ844" s="399"/>
      <c r="VEA844" s="399"/>
      <c r="VEB844" s="399"/>
      <c r="VEC844" s="399"/>
      <c r="VED844" s="399"/>
      <c r="VEE844" s="399"/>
      <c r="VEF844" s="399"/>
      <c r="VEG844" s="399"/>
      <c r="VEH844" s="399"/>
      <c r="VEI844" s="399"/>
      <c r="VEJ844" s="399"/>
      <c r="VEK844" s="399"/>
      <c r="VEL844" s="399"/>
      <c r="VEM844" s="399"/>
      <c r="VEN844" s="399"/>
      <c r="VEO844" s="399"/>
      <c r="VEP844" s="399"/>
      <c r="VEQ844" s="399"/>
      <c r="VER844" s="399"/>
      <c r="VES844" s="399"/>
      <c r="VET844" s="399"/>
      <c r="VEU844" s="399"/>
      <c r="VEV844" s="399"/>
      <c r="VEW844" s="399"/>
      <c r="VEX844" s="399"/>
      <c r="VEY844" s="399"/>
      <c r="VEZ844" s="399"/>
      <c r="VFA844" s="399"/>
      <c r="VFB844" s="399"/>
      <c r="VFC844" s="399"/>
      <c r="VFD844" s="399"/>
      <c r="VFE844" s="399"/>
      <c r="VFF844" s="399"/>
      <c r="VFG844" s="399"/>
      <c r="VFH844" s="399"/>
      <c r="VFI844" s="399"/>
      <c r="VFJ844" s="399"/>
      <c r="VFK844" s="399"/>
      <c r="VFL844" s="399"/>
      <c r="VFM844" s="399"/>
      <c r="VFN844" s="399"/>
      <c r="VFO844" s="399"/>
      <c r="VFP844" s="399"/>
      <c r="VFQ844" s="399"/>
      <c r="VFR844" s="399"/>
      <c r="VFS844" s="399"/>
      <c r="VFT844" s="399"/>
      <c r="VFU844" s="399"/>
      <c r="VFV844" s="399"/>
      <c r="VFW844" s="399"/>
      <c r="VFX844" s="399"/>
      <c r="VFY844" s="399"/>
      <c r="VFZ844" s="399"/>
      <c r="VGA844" s="399"/>
      <c r="VGB844" s="399"/>
      <c r="VGC844" s="399"/>
      <c r="VGD844" s="399"/>
      <c r="VGE844" s="399"/>
      <c r="VGF844" s="399"/>
      <c r="VGG844" s="399"/>
      <c r="VGH844" s="399"/>
      <c r="VGI844" s="399"/>
      <c r="VGJ844" s="399"/>
      <c r="VGK844" s="399"/>
      <c r="VGL844" s="399"/>
      <c r="VGM844" s="399"/>
      <c r="VGN844" s="399"/>
      <c r="VGO844" s="399"/>
      <c r="VGP844" s="399"/>
      <c r="VGQ844" s="399"/>
      <c r="VGR844" s="399"/>
      <c r="VGS844" s="399"/>
      <c r="VGT844" s="399"/>
      <c r="VGU844" s="399"/>
      <c r="VGV844" s="399"/>
      <c r="VGW844" s="399"/>
      <c r="VGX844" s="399"/>
      <c r="VGY844" s="399"/>
      <c r="VGZ844" s="399"/>
      <c r="VHA844" s="399"/>
      <c r="VHB844" s="399"/>
      <c r="VHC844" s="399"/>
      <c r="VHD844" s="399"/>
      <c r="VHE844" s="399"/>
      <c r="VHF844" s="399"/>
      <c r="VHG844" s="399"/>
      <c r="VHH844" s="399"/>
      <c r="VHI844" s="399"/>
      <c r="VHJ844" s="399"/>
      <c r="VHK844" s="399"/>
      <c r="VHL844" s="399"/>
      <c r="VHM844" s="399"/>
      <c r="VHN844" s="399"/>
      <c r="VHO844" s="399"/>
      <c r="VHP844" s="399"/>
      <c r="VHQ844" s="399"/>
      <c r="VHR844" s="399"/>
      <c r="VHS844" s="399"/>
      <c r="VHT844" s="399"/>
      <c r="VHU844" s="399"/>
      <c r="VHV844" s="399"/>
      <c r="VHW844" s="399"/>
      <c r="VHX844" s="399"/>
      <c r="VHY844" s="399"/>
      <c r="VHZ844" s="399"/>
      <c r="VIA844" s="399"/>
      <c r="VIB844" s="399"/>
      <c r="VIC844" s="399"/>
      <c r="VID844" s="399"/>
      <c r="VIE844" s="399"/>
      <c r="VIF844" s="399"/>
      <c r="VIG844" s="399"/>
      <c r="VIH844" s="399"/>
      <c r="VII844" s="399"/>
      <c r="VIJ844" s="399"/>
      <c r="VIK844" s="399"/>
      <c r="VIL844" s="399"/>
      <c r="VIM844" s="399"/>
      <c r="VIN844" s="399"/>
      <c r="VIO844" s="399"/>
      <c r="VIP844" s="399"/>
      <c r="VIQ844" s="399"/>
      <c r="VIR844" s="399"/>
      <c r="VIS844" s="399"/>
      <c r="VIT844" s="399"/>
      <c r="VIU844" s="399"/>
      <c r="VIV844" s="399"/>
      <c r="VIW844" s="399"/>
      <c r="VIX844" s="399"/>
      <c r="VIY844" s="399"/>
      <c r="VIZ844" s="399"/>
      <c r="VJA844" s="399"/>
      <c r="VJB844" s="399"/>
      <c r="VJC844" s="399"/>
      <c r="VJD844" s="399"/>
      <c r="VJE844" s="399"/>
      <c r="VJF844" s="399"/>
      <c r="VJG844" s="399"/>
      <c r="VJH844" s="399"/>
      <c r="VJI844" s="399"/>
      <c r="VJJ844" s="399"/>
      <c r="VJK844" s="399"/>
      <c r="VJL844" s="399"/>
      <c r="VJM844" s="399"/>
      <c r="VJN844" s="399"/>
      <c r="VJO844" s="399"/>
      <c r="VJP844" s="399"/>
      <c r="VJQ844" s="399"/>
      <c r="VJR844" s="399"/>
      <c r="VJS844" s="399"/>
      <c r="VJT844" s="399"/>
      <c r="VJU844" s="399"/>
      <c r="VJV844" s="399"/>
      <c r="VJW844" s="399"/>
      <c r="VJX844" s="399"/>
      <c r="VJY844" s="399"/>
      <c r="VJZ844" s="399"/>
      <c r="VKA844" s="399"/>
      <c r="VKB844" s="399"/>
      <c r="VKC844" s="399"/>
      <c r="VKD844" s="399"/>
      <c r="VKE844" s="399"/>
      <c r="VKF844" s="399"/>
      <c r="VKG844" s="399"/>
      <c r="VKH844" s="399"/>
      <c r="VKI844" s="399"/>
      <c r="VKJ844" s="399"/>
      <c r="VKK844" s="399"/>
      <c r="VKL844" s="399"/>
      <c r="VKM844" s="399"/>
      <c r="VKN844" s="399"/>
      <c r="VKO844" s="399"/>
      <c r="VKP844" s="399"/>
      <c r="VKQ844" s="399"/>
      <c r="VKR844" s="399"/>
      <c r="VKS844" s="399"/>
      <c r="VKT844" s="399"/>
      <c r="VKU844" s="399"/>
      <c r="VKV844" s="399"/>
      <c r="VKW844" s="399"/>
      <c r="VKX844" s="399"/>
      <c r="VKY844" s="399"/>
      <c r="VKZ844" s="399"/>
      <c r="VLA844" s="399"/>
      <c r="VLB844" s="399"/>
      <c r="VLC844" s="399"/>
      <c r="VLD844" s="399"/>
      <c r="VLE844" s="399"/>
      <c r="VLF844" s="399"/>
      <c r="VLG844" s="399"/>
      <c r="VLH844" s="399"/>
      <c r="VLI844" s="399"/>
      <c r="VLJ844" s="399"/>
      <c r="VLK844" s="399"/>
      <c r="VLL844" s="399"/>
      <c r="VLM844" s="399"/>
      <c r="VLN844" s="399"/>
      <c r="VLO844" s="399"/>
      <c r="VLP844" s="399"/>
      <c r="VLQ844" s="399"/>
      <c r="VLR844" s="399"/>
      <c r="VLS844" s="399"/>
      <c r="VLT844" s="399"/>
      <c r="VLU844" s="399"/>
      <c r="VLV844" s="399"/>
      <c r="VLW844" s="399"/>
      <c r="VLX844" s="399"/>
      <c r="VLY844" s="399"/>
      <c r="VLZ844" s="399"/>
      <c r="VMA844" s="399"/>
      <c r="VMB844" s="399"/>
      <c r="VMC844" s="399"/>
      <c r="VMD844" s="399"/>
      <c r="VME844" s="399"/>
      <c r="VMF844" s="399"/>
      <c r="VMG844" s="399"/>
      <c r="VMH844" s="399"/>
      <c r="VMI844" s="399"/>
      <c r="VMJ844" s="399"/>
      <c r="VMK844" s="399"/>
      <c r="VML844" s="399"/>
      <c r="VMM844" s="399"/>
      <c r="VMN844" s="399"/>
      <c r="VMO844" s="399"/>
      <c r="VMP844" s="399"/>
      <c r="VMQ844" s="399"/>
      <c r="VMR844" s="399"/>
      <c r="VMS844" s="399"/>
      <c r="VMT844" s="399"/>
      <c r="VMU844" s="399"/>
      <c r="VMV844" s="399"/>
      <c r="VMW844" s="399"/>
      <c r="VMX844" s="399"/>
      <c r="VMY844" s="399"/>
      <c r="VMZ844" s="399"/>
      <c r="VNA844" s="399"/>
      <c r="VNB844" s="399"/>
      <c r="VNC844" s="399"/>
      <c r="VND844" s="399"/>
      <c r="VNE844" s="399"/>
      <c r="VNF844" s="399"/>
      <c r="VNG844" s="399"/>
      <c r="VNH844" s="399"/>
      <c r="VNI844" s="399"/>
      <c r="VNJ844" s="399"/>
      <c r="VNK844" s="399"/>
      <c r="VNL844" s="399"/>
      <c r="VNM844" s="399"/>
      <c r="VNN844" s="399"/>
      <c r="VNO844" s="399"/>
      <c r="VNP844" s="399"/>
      <c r="VNQ844" s="399"/>
      <c r="VNR844" s="399"/>
      <c r="VNS844" s="399"/>
      <c r="VNT844" s="399"/>
      <c r="VNU844" s="399"/>
      <c r="VNV844" s="399"/>
      <c r="VNW844" s="399"/>
      <c r="VNX844" s="399"/>
      <c r="VNY844" s="399"/>
      <c r="VNZ844" s="399"/>
      <c r="VOA844" s="399"/>
      <c r="VOB844" s="399"/>
      <c r="VOC844" s="399"/>
      <c r="VOD844" s="399"/>
      <c r="VOE844" s="399"/>
      <c r="VOF844" s="399"/>
      <c r="VOG844" s="399"/>
      <c r="VOH844" s="399"/>
      <c r="VOI844" s="399"/>
      <c r="VOJ844" s="399"/>
      <c r="VOK844" s="399"/>
      <c r="VOL844" s="399"/>
      <c r="VOM844" s="399"/>
      <c r="VON844" s="399"/>
      <c r="VOO844" s="399"/>
      <c r="VOP844" s="399"/>
      <c r="VOQ844" s="399"/>
      <c r="VOR844" s="399"/>
      <c r="VOS844" s="399"/>
      <c r="VOT844" s="399"/>
      <c r="VOU844" s="399"/>
      <c r="VOV844" s="399"/>
      <c r="VOW844" s="399"/>
      <c r="VOX844" s="399"/>
      <c r="VOY844" s="399"/>
      <c r="VOZ844" s="399"/>
      <c r="VPA844" s="399"/>
      <c r="VPB844" s="399"/>
      <c r="VPC844" s="399"/>
      <c r="VPD844" s="399"/>
      <c r="VPE844" s="399"/>
      <c r="VPF844" s="399"/>
      <c r="VPG844" s="399"/>
      <c r="VPH844" s="399"/>
      <c r="VPI844" s="399"/>
      <c r="VPJ844" s="399"/>
      <c r="VPK844" s="399"/>
      <c r="VPL844" s="399"/>
      <c r="VPM844" s="399"/>
      <c r="VPN844" s="399"/>
      <c r="VPO844" s="399"/>
      <c r="VPP844" s="399"/>
      <c r="VPQ844" s="399"/>
      <c r="VPR844" s="399"/>
      <c r="VPS844" s="399"/>
      <c r="VPT844" s="399"/>
      <c r="VPU844" s="399"/>
      <c r="VPV844" s="399"/>
      <c r="VPW844" s="399"/>
      <c r="VPX844" s="399"/>
      <c r="VPY844" s="399"/>
      <c r="VPZ844" s="399"/>
      <c r="VQA844" s="399"/>
      <c r="VQB844" s="399"/>
      <c r="VQC844" s="399"/>
      <c r="VQD844" s="399"/>
      <c r="VQE844" s="399"/>
      <c r="VQF844" s="399"/>
      <c r="VQG844" s="399"/>
      <c r="VQH844" s="399"/>
      <c r="VQI844" s="399"/>
      <c r="VQJ844" s="399"/>
      <c r="VQK844" s="399"/>
      <c r="VQL844" s="399"/>
      <c r="VQM844" s="399"/>
      <c r="VQN844" s="399"/>
      <c r="VQO844" s="399"/>
      <c r="VQP844" s="399"/>
      <c r="VQQ844" s="399"/>
      <c r="VQR844" s="399"/>
      <c r="VQS844" s="399"/>
      <c r="VQT844" s="399"/>
      <c r="VQU844" s="399"/>
      <c r="VQV844" s="399"/>
      <c r="VQW844" s="399"/>
      <c r="VQX844" s="399"/>
      <c r="VQY844" s="399"/>
      <c r="VQZ844" s="399"/>
      <c r="VRA844" s="399"/>
      <c r="VRB844" s="399"/>
      <c r="VRC844" s="399"/>
      <c r="VRD844" s="399"/>
      <c r="VRE844" s="399"/>
      <c r="VRF844" s="399"/>
      <c r="VRG844" s="399"/>
      <c r="VRH844" s="399"/>
      <c r="VRI844" s="399"/>
      <c r="VRJ844" s="399"/>
      <c r="VRK844" s="399"/>
      <c r="VRL844" s="399"/>
      <c r="VRM844" s="399"/>
      <c r="VRN844" s="399"/>
      <c r="VRO844" s="399"/>
      <c r="VRP844" s="399"/>
      <c r="VRQ844" s="399"/>
      <c r="VRR844" s="399"/>
      <c r="VRS844" s="399"/>
      <c r="VRT844" s="399"/>
      <c r="VRU844" s="399"/>
      <c r="VRV844" s="399"/>
      <c r="VRW844" s="399"/>
      <c r="VRX844" s="399"/>
      <c r="VRY844" s="399"/>
      <c r="VRZ844" s="399"/>
      <c r="VSA844" s="399"/>
      <c r="VSB844" s="399"/>
      <c r="VSC844" s="399"/>
      <c r="VSD844" s="399"/>
      <c r="VSE844" s="399"/>
      <c r="VSF844" s="399"/>
      <c r="VSG844" s="399"/>
      <c r="VSH844" s="399"/>
      <c r="VSI844" s="399"/>
      <c r="VSJ844" s="399"/>
      <c r="VSK844" s="399"/>
      <c r="VSL844" s="399"/>
      <c r="VSM844" s="399"/>
      <c r="VSN844" s="399"/>
      <c r="VSO844" s="399"/>
      <c r="VSP844" s="399"/>
      <c r="VSQ844" s="399"/>
      <c r="VSR844" s="399"/>
      <c r="VSS844" s="399"/>
      <c r="VST844" s="399"/>
      <c r="VSU844" s="399"/>
      <c r="VSV844" s="399"/>
      <c r="VSW844" s="399"/>
      <c r="VSX844" s="399"/>
      <c r="VSY844" s="399"/>
      <c r="VSZ844" s="399"/>
      <c r="VTA844" s="399"/>
      <c r="VTB844" s="399"/>
      <c r="VTC844" s="399"/>
      <c r="VTD844" s="399"/>
      <c r="VTE844" s="399"/>
      <c r="VTF844" s="399"/>
      <c r="VTG844" s="399"/>
      <c r="VTH844" s="399"/>
      <c r="VTI844" s="399"/>
      <c r="VTJ844" s="399"/>
      <c r="VTK844" s="399"/>
      <c r="VTL844" s="399"/>
      <c r="VTM844" s="399"/>
      <c r="VTN844" s="399"/>
      <c r="VTO844" s="399"/>
      <c r="VTP844" s="399"/>
      <c r="VTQ844" s="399"/>
      <c r="VTR844" s="399"/>
      <c r="VTS844" s="399"/>
      <c r="VTT844" s="399"/>
      <c r="VTU844" s="399"/>
      <c r="VTV844" s="399"/>
      <c r="VTW844" s="399"/>
      <c r="VTX844" s="399"/>
      <c r="VTY844" s="399"/>
      <c r="VTZ844" s="399"/>
      <c r="VUA844" s="399"/>
      <c r="VUB844" s="399"/>
      <c r="VUC844" s="399"/>
      <c r="VUD844" s="399"/>
      <c r="VUE844" s="399"/>
      <c r="VUF844" s="399"/>
      <c r="VUG844" s="399"/>
      <c r="VUH844" s="399"/>
      <c r="VUI844" s="399"/>
      <c r="VUJ844" s="399"/>
      <c r="VUK844" s="399"/>
      <c r="VUL844" s="399"/>
      <c r="VUM844" s="399"/>
      <c r="VUN844" s="399"/>
      <c r="VUO844" s="399"/>
      <c r="VUP844" s="399"/>
      <c r="VUQ844" s="399"/>
      <c r="VUR844" s="399"/>
      <c r="VUS844" s="399"/>
      <c r="VUT844" s="399"/>
      <c r="VUU844" s="399"/>
      <c r="VUV844" s="399"/>
      <c r="VUW844" s="399"/>
      <c r="VUX844" s="399"/>
      <c r="VUY844" s="399"/>
      <c r="VUZ844" s="399"/>
      <c r="VVA844" s="399"/>
      <c r="VVB844" s="399"/>
      <c r="VVC844" s="399"/>
      <c r="VVD844" s="399"/>
      <c r="VVE844" s="399"/>
      <c r="VVF844" s="399"/>
      <c r="VVG844" s="399"/>
      <c r="VVH844" s="399"/>
      <c r="VVI844" s="399"/>
      <c r="VVJ844" s="399"/>
      <c r="VVK844" s="399"/>
      <c r="VVL844" s="399"/>
      <c r="VVM844" s="399"/>
      <c r="VVN844" s="399"/>
      <c r="VVO844" s="399"/>
      <c r="VVP844" s="399"/>
      <c r="VVQ844" s="399"/>
      <c r="VVR844" s="399"/>
      <c r="VVS844" s="399"/>
      <c r="VVT844" s="399"/>
      <c r="VVU844" s="399"/>
      <c r="VVV844" s="399"/>
      <c r="VVW844" s="399"/>
      <c r="VVX844" s="399"/>
      <c r="VVY844" s="399"/>
      <c r="VVZ844" s="399"/>
      <c r="VWA844" s="399"/>
      <c r="VWB844" s="399"/>
      <c r="VWC844" s="399"/>
      <c r="VWD844" s="399"/>
      <c r="VWE844" s="399"/>
      <c r="VWF844" s="399"/>
      <c r="VWG844" s="399"/>
      <c r="VWH844" s="399"/>
      <c r="VWI844" s="399"/>
      <c r="VWJ844" s="399"/>
      <c r="VWK844" s="399"/>
      <c r="VWL844" s="399"/>
      <c r="VWM844" s="399"/>
      <c r="VWN844" s="399"/>
      <c r="VWO844" s="399"/>
      <c r="VWP844" s="399"/>
      <c r="VWQ844" s="399"/>
      <c r="VWR844" s="399"/>
      <c r="VWS844" s="399"/>
      <c r="VWT844" s="399"/>
      <c r="VWU844" s="399"/>
      <c r="VWV844" s="399"/>
      <c r="VWW844" s="399"/>
      <c r="VWX844" s="399"/>
      <c r="VWY844" s="399"/>
      <c r="VWZ844" s="399"/>
      <c r="VXA844" s="399"/>
      <c r="VXB844" s="399"/>
      <c r="VXC844" s="399"/>
      <c r="VXD844" s="399"/>
      <c r="VXE844" s="399"/>
      <c r="VXF844" s="399"/>
      <c r="VXG844" s="399"/>
      <c r="VXH844" s="399"/>
      <c r="VXI844" s="399"/>
      <c r="VXJ844" s="399"/>
      <c r="VXK844" s="399"/>
      <c r="VXL844" s="399"/>
      <c r="VXM844" s="399"/>
      <c r="VXN844" s="399"/>
      <c r="VXO844" s="399"/>
      <c r="VXP844" s="399"/>
      <c r="VXQ844" s="399"/>
      <c r="VXR844" s="399"/>
      <c r="VXS844" s="399"/>
      <c r="VXT844" s="399"/>
      <c r="VXU844" s="399"/>
      <c r="VXV844" s="399"/>
      <c r="VXW844" s="399"/>
      <c r="VXX844" s="399"/>
      <c r="VXY844" s="399"/>
      <c r="VXZ844" s="399"/>
      <c r="VYA844" s="399"/>
      <c r="VYB844" s="399"/>
      <c r="VYC844" s="399"/>
      <c r="VYD844" s="399"/>
      <c r="VYE844" s="399"/>
      <c r="VYF844" s="399"/>
      <c r="VYG844" s="399"/>
      <c r="VYH844" s="399"/>
      <c r="VYI844" s="399"/>
      <c r="VYJ844" s="399"/>
      <c r="VYK844" s="399"/>
      <c r="VYL844" s="399"/>
      <c r="VYM844" s="399"/>
      <c r="VYN844" s="399"/>
      <c r="VYO844" s="399"/>
      <c r="VYP844" s="399"/>
      <c r="VYQ844" s="399"/>
      <c r="VYR844" s="399"/>
      <c r="VYS844" s="399"/>
      <c r="VYT844" s="399"/>
      <c r="VYU844" s="399"/>
      <c r="VYV844" s="399"/>
      <c r="VYW844" s="399"/>
      <c r="VYX844" s="399"/>
      <c r="VYY844" s="399"/>
      <c r="VYZ844" s="399"/>
      <c r="VZA844" s="399"/>
      <c r="VZB844" s="399"/>
      <c r="VZC844" s="399"/>
      <c r="VZD844" s="399"/>
      <c r="VZE844" s="399"/>
      <c r="VZF844" s="399"/>
      <c r="VZG844" s="399"/>
      <c r="VZH844" s="399"/>
      <c r="VZI844" s="399"/>
      <c r="VZJ844" s="399"/>
      <c r="VZK844" s="399"/>
      <c r="VZL844" s="399"/>
      <c r="VZM844" s="399"/>
      <c r="VZN844" s="399"/>
      <c r="VZO844" s="399"/>
      <c r="VZP844" s="399"/>
      <c r="VZQ844" s="399"/>
      <c r="VZR844" s="399"/>
      <c r="VZS844" s="399"/>
      <c r="VZT844" s="399"/>
      <c r="VZU844" s="399"/>
      <c r="VZV844" s="399"/>
      <c r="VZW844" s="399"/>
      <c r="VZX844" s="399"/>
      <c r="VZY844" s="399"/>
      <c r="VZZ844" s="399"/>
      <c r="WAA844" s="399"/>
      <c r="WAB844" s="399"/>
      <c r="WAC844" s="399"/>
      <c r="WAD844" s="399"/>
      <c r="WAE844" s="399"/>
      <c r="WAF844" s="399"/>
      <c r="WAG844" s="399"/>
      <c r="WAH844" s="399"/>
      <c r="WAI844" s="399"/>
      <c r="WAJ844" s="399"/>
      <c r="WAK844" s="399"/>
      <c r="WAL844" s="399"/>
      <c r="WAM844" s="399"/>
      <c r="WAN844" s="399"/>
      <c r="WAO844" s="399"/>
      <c r="WAP844" s="399"/>
      <c r="WAQ844" s="399"/>
      <c r="WAR844" s="399"/>
      <c r="WAS844" s="399"/>
      <c r="WAT844" s="399"/>
      <c r="WAU844" s="399"/>
      <c r="WAV844" s="399"/>
      <c r="WAW844" s="399"/>
      <c r="WAX844" s="399"/>
      <c r="WAY844" s="399"/>
      <c r="WAZ844" s="399"/>
      <c r="WBA844" s="399"/>
      <c r="WBB844" s="399"/>
      <c r="WBC844" s="399"/>
      <c r="WBD844" s="399"/>
      <c r="WBE844" s="399"/>
      <c r="WBF844" s="399"/>
      <c r="WBG844" s="399"/>
      <c r="WBH844" s="399"/>
      <c r="WBI844" s="399"/>
      <c r="WBJ844" s="399"/>
      <c r="WBK844" s="399"/>
      <c r="WBL844" s="399"/>
      <c r="WBM844" s="399"/>
      <c r="WBN844" s="399"/>
      <c r="WBO844" s="399"/>
      <c r="WBP844" s="399"/>
      <c r="WBQ844" s="399"/>
      <c r="WBR844" s="399"/>
      <c r="WBS844" s="399"/>
      <c r="WBT844" s="399"/>
      <c r="WBU844" s="399"/>
      <c r="WBV844" s="399"/>
      <c r="WBW844" s="399"/>
      <c r="WBX844" s="399"/>
      <c r="WBY844" s="399"/>
      <c r="WBZ844" s="399"/>
      <c r="WCA844" s="399"/>
      <c r="WCB844" s="399"/>
      <c r="WCC844" s="399"/>
      <c r="WCD844" s="399"/>
      <c r="WCE844" s="399"/>
      <c r="WCF844" s="399"/>
      <c r="WCG844" s="399"/>
      <c r="WCH844" s="399"/>
      <c r="WCI844" s="399"/>
      <c r="WCJ844" s="399"/>
      <c r="WCK844" s="399"/>
      <c r="WCL844" s="399"/>
      <c r="WCM844" s="399"/>
      <c r="WCN844" s="399"/>
      <c r="WCO844" s="399"/>
      <c r="WCP844" s="399"/>
      <c r="WCQ844" s="399"/>
      <c r="WCR844" s="399"/>
      <c r="WCS844" s="399"/>
      <c r="WCT844" s="399"/>
      <c r="WCU844" s="399"/>
      <c r="WCV844" s="399"/>
      <c r="WCW844" s="399"/>
      <c r="WCX844" s="399"/>
      <c r="WCY844" s="399"/>
      <c r="WCZ844" s="399"/>
      <c r="WDA844" s="399"/>
      <c r="WDB844" s="399"/>
      <c r="WDC844" s="399"/>
      <c r="WDD844" s="399"/>
      <c r="WDE844" s="399"/>
      <c r="WDF844" s="399"/>
      <c r="WDG844" s="399"/>
      <c r="WDH844" s="399"/>
      <c r="WDI844" s="399"/>
      <c r="WDJ844" s="399"/>
      <c r="WDK844" s="399"/>
      <c r="WDL844" s="399"/>
      <c r="WDM844" s="399"/>
      <c r="WDN844" s="399"/>
      <c r="WDO844" s="399"/>
      <c r="WDP844" s="399"/>
      <c r="WDQ844" s="399"/>
      <c r="WDR844" s="399"/>
      <c r="WDS844" s="399"/>
      <c r="WDT844" s="399"/>
      <c r="WDU844" s="399"/>
      <c r="WDV844" s="399"/>
      <c r="WDW844" s="399"/>
      <c r="WDX844" s="399"/>
      <c r="WDY844" s="399"/>
      <c r="WDZ844" s="399"/>
      <c r="WEA844" s="399"/>
      <c r="WEB844" s="399"/>
      <c r="WEC844" s="399"/>
      <c r="WED844" s="399"/>
      <c r="WEE844" s="399"/>
      <c r="WEF844" s="399"/>
      <c r="WEG844" s="399"/>
      <c r="WEH844" s="399"/>
      <c r="WEI844" s="399"/>
      <c r="WEJ844" s="399"/>
      <c r="WEK844" s="399"/>
      <c r="WEL844" s="399"/>
      <c r="WEM844" s="399"/>
      <c r="WEN844" s="399"/>
      <c r="WEO844" s="399"/>
      <c r="WEP844" s="399"/>
      <c r="WEQ844" s="399"/>
      <c r="WER844" s="399"/>
      <c r="WES844" s="399"/>
      <c r="WET844" s="399"/>
      <c r="WEU844" s="399"/>
      <c r="WEV844" s="399"/>
      <c r="WEW844" s="399"/>
      <c r="WEX844" s="399"/>
      <c r="WEY844" s="399"/>
      <c r="WEZ844" s="399"/>
      <c r="WFA844" s="399"/>
      <c r="WFB844" s="399"/>
      <c r="WFC844" s="399"/>
      <c r="WFD844" s="399"/>
      <c r="WFE844" s="399"/>
      <c r="WFF844" s="399"/>
      <c r="WFG844" s="399"/>
      <c r="WFH844" s="399"/>
      <c r="WFI844" s="399"/>
      <c r="WFJ844" s="399"/>
      <c r="WFK844" s="399"/>
      <c r="WFL844" s="399"/>
      <c r="WFM844" s="399"/>
      <c r="WFN844" s="399"/>
      <c r="WFO844" s="399"/>
      <c r="WFP844" s="399"/>
      <c r="WFQ844" s="399"/>
      <c r="WFR844" s="399"/>
      <c r="WFS844" s="399"/>
      <c r="WFT844" s="399"/>
      <c r="WFU844" s="399"/>
      <c r="WFV844" s="399"/>
      <c r="WFW844" s="399"/>
      <c r="WFX844" s="399"/>
      <c r="WFY844" s="399"/>
      <c r="WFZ844" s="399"/>
      <c r="WGA844" s="399"/>
      <c r="WGB844" s="399"/>
      <c r="WGC844" s="399"/>
      <c r="WGD844" s="399"/>
      <c r="WGE844" s="399"/>
      <c r="WGF844" s="399"/>
      <c r="WGG844" s="399"/>
      <c r="WGH844" s="399"/>
      <c r="WGI844" s="399"/>
      <c r="WGJ844" s="399"/>
      <c r="WGK844" s="399"/>
      <c r="WGL844" s="399"/>
      <c r="WGM844" s="399"/>
      <c r="WGN844" s="399"/>
      <c r="WGO844" s="399"/>
      <c r="WGP844" s="399"/>
      <c r="WGQ844" s="399"/>
      <c r="WGR844" s="399"/>
      <c r="WGS844" s="399"/>
      <c r="WGT844" s="399"/>
      <c r="WGU844" s="399"/>
      <c r="WGV844" s="399"/>
      <c r="WGW844" s="399"/>
      <c r="WGX844" s="399"/>
      <c r="WGY844" s="399"/>
      <c r="WGZ844" s="399"/>
      <c r="WHA844" s="399"/>
      <c r="WHB844" s="399"/>
      <c r="WHC844" s="399"/>
      <c r="WHD844" s="399"/>
      <c r="WHE844" s="399"/>
      <c r="WHF844" s="399"/>
      <c r="WHG844" s="399"/>
      <c r="WHH844" s="399"/>
      <c r="WHI844" s="399"/>
      <c r="WHJ844" s="399"/>
      <c r="WHK844" s="399"/>
      <c r="WHL844" s="399"/>
      <c r="WHM844" s="399"/>
      <c r="WHN844" s="399"/>
      <c r="WHO844" s="399"/>
      <c r="WHP844" s="399"/>
      <c r="WHQ844" s="399"/>
      <c r="WHR844" s="399"/>
      <c r="WHS844" s="399"/>
      <c r="WHT844" s="399"/>
      <c r="WHU844" s="399"/>
      <c r="WHV844" s="399"/>
      <c r="WHW844" s="399"/>
      <c r="WHX844" s="399"/>
      <c r="WHY844" s="399"/>
      <c r="WHZ844" s="399"/>
      <c r="WIA844" s="399"/>
      <c r="WIB844" s="399"/>
      <c r="WIC844" s="399"/>
      <c r="WID844" s="399"/>
      <c r="WIE844" s="399"/>
      <c r="WIF844" s="399"/>
      <c r="WIG844" s="399"/>
      <c r="WIH844" s="399"/>
      <c r="WII844" s="399"/>
      <c r="WIJ844" s="399"/>
      <c r="WIK844" s="399"/>
      <c r="WIL844" s="399"/>
      <c r="WIM844" s="399"/>
      <c r="WIN844" s="399"/>
      <c r="WIO844" s="399"/>
      <c r="WIP844" s="399"/>
      <c r="WIQ844" s="399"/>
      <c r="WIR844" s="399"/>
      <c r="WIS844" s="399"/>
      <c r="WIT844" s="399"/>
      <c r="WIU844" s="399"/>
      <c r="WIV844" s="399"/>
      <c r="WIW844" s="399"/>
      <c r="WIX844" s="399"/>
      <c r="WIY844" s="399"/>
      <c r="WIZ844" s="399"/>
      <c r="WJA844" s="399"/>
      <c r="WJB844" s="399"/>
      <c r="WJC844" s="399"/>
      <c r="WJD844" s="399"/>
      <c r="WJE844" s="399"/>
      <c r="WJF844" s="399"/>
      <c r="WJG844" s="399"/>
      <c r="WJH844" s="399"/>
      <c r="WJI844" s="399"/>
      <c r="WJJ844" s="399"/>
      <c r="WJK844" s="399"/>
      <c r="WJL844" s="399"/>
      <c r="WJM844" s="399"/>
      <c r="WJN844" s="399"/>
      <c r="WJO844" s="399"/>
      <c r="WJP844" s="399"/>
      <c r="WJQ844" s="399"/>
      <c r="WJR844" s="399"/>
      <c r="WJS844" s="399"/>
      <c r="WJT844" s="399"/>
      <c r="WJU844" s="399"/>
      <c r="WJV844" s="399"/>
      <c r="WJW844" s="399"/>
      <c r="WJX844" s="399"/>
      <c r="WJY844" s="399"/>
      <c r="WJZ844" s="399"/>
      <c r="WKA844" s="399"/>
      <c r="WKB844" s="399"/>
      <c r="WKC844" s="399"/>
      <c r="WKD844" s="399"/>
      <c r="WKE844" s="399"/>
      <c r="WKF844" s="399"/>
      <c r="WKG844" s="399"/>
      <c r="WKH844" s="399"/>
      <c r="WKI844" s="399"/>
      <c r="WKJ844" s="399"/>
      <c r="WKK844" s="399"/>
      <c r="WKL844" s="399"/>
      <c r="WKM844" s="399"/>
      <c r="WKN844" s="399"/>
      <c r="WKO844" s="399"/>
      <c r="WKP844" s="399"/>
      <c r="WKQ844" s="399"/>
      <c r="WKR844" s="399"/>
      <c r="WKS844" s="399"/>
      <c r="WKT844" s="399"/>
      <c r="WKU844" s="399"/>
      <c r="WKV844" s="399"/>
      <c r="WKW844" s="399"/>
      <c r="WKX844" s="399"/>
      <c r="WKY844" s="399"/>
      <c r="WKZ844" s="399"/>
      <c r="WLA844" s="399"/>
      <c r="WLB844" s="399"/>
      <c r="WLC844" s="399"/>
      <c r="WLD844" s="399"/>
      <c r="WLE844" s="399"/>
      <c r="WLF844" s="399"/>
      <c r="WLG844" s="399"/>
      <c r="WLH844" s="399"/>
      <c r="WLI844" s="399"/>
      <c r="WLJ844" s="399"/>
      <c r="WLK844" s="399"/>
      <c r="WLL844" s="399"/>
      <c r="WLM844" s="399"/>
      <c r="WLN844" s="399"/>
      <c r="WLO844" s="399"/>
      <c r="WLP844" s="399"/>
      <c r="WLQ844" s="399"/>
      <c r="WLR844" s="399"/>
      <c r="WLS844" s="399"/>
      <c r="WLT844" s="399"/>
      <c r="WLU844" s="399"/>
      <c r="WLV844" s="399"/>
      <c r="WLW844" s="399"/>
      <c r="WLX844" s="399"/>
      <c r="WLY844" s="399"/>
      <c r="WLZ844" s="399"/>
      <c r="WMA844" s="399"/>
      <c r="WMB844" s="399"/>
      <c r="WMC844" s="399"/>
      <c r="WMD844" s="399"/>
      <c r="WME844" s="399"/>
      <c r="WMF844" s="399"/>
      <c r="WMG844" s="399"/>
      <c r="WMH844" s="399"/>
      <c r="WMI844" s="399"/>
      <c r="WMJ844" s="399"/>
      <c r="WMK844" s="399"/>
      <c r="WML844" s="399"/>
      <c r="WMM844" s="399"/>
      <c r="WMN844" s="399"/>
      <c r="WMO844" s="399"/>
      <c r="WMP844" s="399"/>
      <c r="WMQ844" s="399"/>
      <c r="WMR844" s="399"/>
      <c r="WMS844" s="399"/>
      <c r="WMT844" s="399"/>
      <c r="WMU844" s="399"/>
      <c r="WMV844" s="399"/>
      <c r="WMW844" s="399"/>
      <c r="WMX844" s="399"/>
      <c r="WMY844" s="399"/>
      <c r="WMZ844" s="399"/>
      <c r="WNA844" s="399"/>
      <c r="WNB844" s="399"/>
      <c r="WNC844" s="399"/>
      <c r="WND844" s="399"/>
      <c r="WNE844" s="399"/>
      <c r="WNF844" s="399"/>
      <c r="WNG844" s="399"/>
      <c r="WNH844" s="399"/>
      <c r="WNI844" s="399"/>
      <c r="WNJ844" s="399"/>
      <c r="WNK844" s="399"/>
      <c r="WNL844" s="399"/>
      <c r="WNM844" s="399"/>
      <c r="WNN844" s="399"/>
      <c r="WNO844" s="399"/>
      <c r="WNP844" s="399"/>
      <c r="WNQ844" s="399"/>
      <c r="WNR844" s="399"/>
      <c r="WNS844" s="399"/>
      <c r="WNT844" s="399"/>
      <c r="WNU844" s="399"/>
      <c r="WNV844" s="399"/>
      <c r="WNW844" s="399"/>
      <c r="WNX844" s="399"/>
      <c r="WNY844" s="399"/>
      <c r="WNZ844" s="399"/>
      <c r="WOA844" s="399"/>
      <c r="WOB844" s="399"/>
      <c r="WOC844" s="399"/>
      <c r="WOD844" s="399"/>
      <c r="WOE844" s="399"/>
      <c r="WOF844" s="399"/>
      <c r="WOG844" s="399"/>
      <c r="WOH844" s="399"/>
      <c r="WOI844" s="399"/>
      <c r="WOJ844" s="399"/>
      <c r="WOK844" s="399"/>
      <c r="WOL844" s="399"/>
      <c r="WOM844" s="399"/>
      <c r="WON844" s="399"/>
      <c r="WOO844" s="399"/>
      <c r="WOP844" s="399"/>
      <c r="WOQ844" s="399"/>
      <c r="WOR844" s="399"/>
      <c r="WOS844" s="399"/>
      <c r="WOT844" s="399"/>
      <c r="WOU844" s="399"/>
      <c r="WOV844" s="399"/>
      <c r="WOW844" s="399"/>
      <c r="WOX844" s="399"/>
      <c r="WOY844" s="399"/>
      <c r="WOZ844" s="399"/>
      <c r="WPA844" s="399"/>
      <c r="WPB844" s="399"/>
      <c r="WPC844" s="399"/>
      <c r="WPD844" s="399"/>
      <c r="WPE844" s="399"/>
      <c r="WPF844" s="399"/>
      <c r="WPG844" s="399"/>
      <c r="WPH844" s="399"/>
      <c r="WPI844" s="399"/>
      <c r="WPJ844" s="399"/>
      <c r="WPK844" s="399"/>
      <c r="WPL844" s="399"/>
      <c r="WPM844" s="399"/>
      <c r="WPN844" s="399"/>
      <c r="WPO844" s="399"/>
      <c r="WPP844" s="399"/>
      <c r="WPQ844" s="399"/>
      <c r="WPR844" s="399"/>
      <c r="WPS844" s="399"/>
      <c r="WPT844" s="399"/>
      <c r="WPU844" s="399"/>
      <c r="WPV844" s="399"/>
      <c r="WPW844" s="399"/>
      <c r="WPX844" s="399"/>
      <c r="WPY844" s="399"/>
      <c r="WPZ844" s="399"/>
      <c r="WQA844" s="399"/>
      <c r="WQB844" s="399"/>
      <c r="WQC844" s="399"/>
      <c r="WQD844" s="399"/>
      <c r="WQE844" s="399"/>
      <c r="WQF844" s="399"/>
      <c r="WQG844" s="399"/>
      <c r="WQH844" s="399"/>
      <c r="WQI844" s="399"/>
      <c r="WQJ844" s="399"/>
      <c r="WQK844" s="399"/>
      <c r="WQL844" s="399"/>
      <c r="WQM844" s="399"/>
      <c r="WQN844" s="399"/>
      <c r="WQO844" s="399"/>
      <c r="WQP844" s="399"/>
      <c r="WQQ844" s="399"/>
      <c r="WQR844" s="399"/>
      <c r="WQS844" s="399"/>
      <c r="WQT844" s="399"/>
      <c r="WQU844" s="399"/>
      <c r="WQV844" s="399"/>
      <c r="WQW844" s="399"/>
      <c r="WQX844" s="399"/>
      <c r="WQY844" s="399"/>
      <c r="WQZ844" s="399"/>
      <c r="WRA844" s="399"/>
      <c r="WRB844" s="399"/>
      <c r="WRC844" s="399"/>
      <c r="WRD844" s="399"/>
      <c r="WRE844" s="399"/>
      <c r="WRF844" s="399"/>
      <c r="WRG844" s="399"/>
      <c r="WRH844" s="399"/>
      <c r="WRI844" s="399"/>
      <c r="WRJ844" s="399"/>
      <c r="WRK844" s="399"/>
      <c r="WRL844" s="399"/>
      <c r="WRM844" s="399"/>
      <c r="WRN844" s="399"/>
      <c r="WRO844" s="399"/>
      <c r="WRP844" s="399"/>
      <c r="WRQ844" s="399"/>
      <c r="WRR844" s="399"/>
      <c r="WRS844" s="399"/>
      <c r="WRT844" s="399"/>
      <c r="WRU844" s="399"/>
      <c r="WRV844" s="399"/>
      <c r="WRW844" s="399"/>
      <c r="WRX844" s="399"/>
      <c r="WRY844" s="399"/>
      <c r="WRZ844" s="399"/>
      <c r="WSA844" s="399"/>
      <c r="WSB844" s="399"/>
      <c r="WSC844" s="399"/>
      <c r="WSD844" s="399"/>
      <c r="WSE844" s="399"/>
      <c r="WSF844" s="399"/>
      <c r="WSG844" s="399"/>
      <c r="WSH844" s="399"/>
      <c r="WSI844" s="399"/>
      <c r="WSJ844" s="399"/>
      <c r="WSK844" s="399"/>
      <c r="WSL844" s="399"/>
      <c r="WSM844" s="399"/>
      <c r="WSN844" s="399"/>
      <c r="WSO844" s="399"/>
      <c r="WSP844" s="399"/>
      <c r="WSQ844" s="399"/>
      <c r="WSR844" s="399"/>
      <c r="WSS844" s="399"/>
      <c r="WST844" s="399"/>
      <c r="WSU844" s="399"/>
      <c r="WSV844" s="399"/>
      <c r="WSW844" s="399"/>
      <c r="WSX844" s="399"/>
      <c r="WSY844" s="399"/>
      <c r="WSZ844" s="399"/>
      <c r="WTA844" s="399"/>
      <c r="WTB844" s="399"/>
      <c r="WTC844" s="399"/>
      <c r="WTD844" s="399"/>
      <c r="WTE844" s="399"/>
      <c r="WTF844" s="399"/>
      <c r="WTG844" s="399"/>
      <c r="WTH844" s="399"/>
      <c r="WTI844" s="399"/>
      <c r="WTJ844" s="399"/>
      <c r="WTK844" s="399"/>
      <c r="WTL844" s="399"/>
      <c r="WTM844" s="399"/>
      <c r="WTN844" s="399"/>
      <c r="WTO844" s="399"/>
      <c r="WTP844" s="399"/>
      <c r="WTQ844" s="399"/>
      <c r="WTR844" s="399"/>
      <c r="WTS844" s="399"/>
      <c r="WTT844" s="399"/>
      <c r="WTU844" s="399"/>
      <c r="WTV844" s="399"/>
      <c r="WTW844" s="399"/>
      <c r="WTX844" s="399"/>
      <c r="WTY844" s="399"/>
      <c r="WTZ844" s="399"/>
      <c r="WUA844" s="399"/>
      <c r="WUB844" s="399"/>
      <c r="WUC844" s="399"/>
      <c r="WUD844" s="399"/>
      <c r="WUE844" s="399"/>
      <c r="WUF844" s="399"/>
      <c r="WUG844" s="399"/>
      <c r="WUH844" s="399"/>
      <c r="WUI844" s="399"/>
      <c r="WUJ844" s="399"/>
      <c r="WUK844" s="399"/>
      <c r="WUL844" s="399"/>
      <c r="WUM844" s="399"/>
      <c r="WUN844" s="399"/>
      <c r="WUO844" s="399"/>
      <c r="WUP844" s="399"/>
      <c r="WUQ844" s="399"/>
      <c r="WUR844" s="399"/>
      <c r="WUS844" s="399"/>
      <c r="WUT844" s="399"/>
      <c r="WUU844" s="399"/>
      <c r="WUV844" s="399"/>
      <c r="WUW844" s="399"/>
      <c r="WUX844" s="399"/>
      <c r="WUY844" s="399"/>
      <c r="WUZ844" s="399"/>
      <c r="WVA844" s="399"/>
      <c r="WVB844" s="399"/>
      <c r="WVC844" s="399"/>
      <c r="WVD844" s="399"/>
      <c r="WVE844" s="399"/>
      <c r="WVF844" s="399"/>
      <c r="WVG844" s="399"/>
      <c r="WVH844" s="399"/>
      <c r="WVI844" s="399"/>
      <c r="WVJ844" s="399"/>
      <c r="WVK844" s="399"/>
      <c r="WVL844" s="399"/>
      <c r="WVM844" s="399"/>
      <c r="WVN844" s="399"/>
      <c r="WVO844" s="399"/>
      <c r="WVP844" s="399"/>
      <c r="WVQ844" s="399"/>
      <c r="WVR844" s="399"/>
      <c r="WVS844" s="399"/>
      <c r="WVT844" s="399"/>
      <c r="WVU844" s="399"/>
      <c r="WVV844" s="399"/>
      <c r="WVW844" s="399"/>
      <c r="WVX844" s="399"/>
      <c r="WVY844" s="399"/>
      <c r="WVZ844" s="399"/>
      <c r="WWA844" s="399"/>
      <c r="WWB844" s="399"/>
      <c r="WWC844" s="399"/>
      <c r="WWD844" s="399"/>
      <c r="WWE844" s="399"/>
      <c r="WWF844" s="399"/>
      <c r="WWG844" s="399"/>
      <c r="WWH844" s="399"/>
      <c r="WWI844" s="399"/>
      <c r="WWJ844" s="399"/>
      <c r="WWK844" s="399"/>
      <c r="WWL844" s="399"/>
      <c r="WWM844" s="399"/>
      <c r="WWN844" s="399"/>
      <c r="WWO844" s="399"/>
      <c r="WWP844" s="399"/>
      <c r="WWQ844" s="399"/>
      <c r="WWR844" s="399"/>
      <c r="WWS844" s="399"/>
      <c r="WWT844" s="399"/>
      <c r="WWU844" s="399"/>
      <c r="WWV844" s="399"/>
      <c r="WWW844" s="399"/>
      <c r="WWX844" s="399"/>
      <c r="WWY844" s="399"/>
      <c r="WWZ844" s="399"/>
      <c r="WXA844" s="399"/>
      <c r="WXB844" s="399"/>
      <c r="WXC844" s="399"/>
      <c r="WXD844" s="399"/>
      <c r="WXE844" s="399"/>
      <c r="WXF844" s="399"/>
      <c r="WXG844" s="399"/>
      <c r="WXH844" s="399"/>
      <c r="WXI844" s="399"/>
      <c r="WXJ844" s="399"/>
      <c r="WXK844" s="399"/>
      <c r="WXL844" s="399"/>
      <c r="WXM844" s="399"/>
      <c r="WXN844" s="399"/>
      <c r="WXO844" s="399"/>
      <c r="WXP844" s="399"/>
      <c r="WXQ844" s="399"/>
      <c r="WXR844" s="399"/>
      <c r="WXS844" s="399"/>
      <c r="WXT844" s="399"/>
      <c r="WXU844" s="399"/>
      <c r="WXV844" s="399"/>
      <c r="WXW844" s="399"/>
      <c r="WXX844" s="399"/>
      <c r="WXY844" s="399"/>
      <c r="WXZ844" s="399"/>
    </row>
    <row r="845" spans="2:16198" ht="35.25" x14ac:dyDescent="0.5">
      <c r="B845" s="400">
        <v>16</v>
      </c>
      <c r="C845" s="378" t="s">
        <v>16773</v>
      </c>
      <c r="D845" s="372">
        <v>1970</v>
      </c>
      <c r="E845" s="372"/>
      <c r="F845" s="358" t="s">
        <v>17189</v>
      </c>
      <c r="G845" s="372">
        <v>2</v>
      </c>
      <c r="H845" s="372">
        <v>2</v>
      </c>
      <c r="I845" s="373">
        <v>789.95</v>
      </c>
      <c r="J845" s="373">
        <v>731.1</v>
      </c>
      <c r="K845" s="373">
        <v>731.1</v>
      </c>
      <c r="L845" s="379">
        <v>42</v>
      </c>
      <c r="M845" s="372" t="s">
        <v>17048</v>
      </c>
      <c r="N845" s="372" t="s">
        <v>17086</v>
      </c>
      <c r="O845" s="372" t="s">
        <v>17052</v>
      </c>
      <c r="P845" s="373">
        <v>4488630</v>
      </c>
      <c r="Q845" s="376"/>
      <c r="R845" s="373">
        <v>3750052.45</v>
      </c>
      <c r="S845" s="373">
        <v>198463.84</v>
      </c>
      <c r="T845" s="373">
        <f>P845-R845-S845</f>
        <v>540113.70999999985</v>
      </c>
      <c r="U845" s="359">
        <f t="shared" si="477"/>
        <v>5682.1697575795934</v>
      </c>
      <c r="V845" s="376">
        <v>8493.14</v>
      </c>
    </row>
    <row r="846" spans="2:16198" s="398" customFormat="1" ht="35.25" x14ac:dyDescent="0.5">
      <c r="B846" s="367" t="s">
        <v>363</v>
      </c>
      <c r="C846" s="385"/>
      <c r="D846" s="358" t="s">
        <v>17026</v>
      </c>
      <c r="E846" s="358" t="s">
        <v>17026</v>
      </c>
      <c r="F846" s="358" t="s">
        <v>17026</v>
      </c>
      <c r="G846" s="358" t="s">
        <v>17026</v>
      </c>
      <c r="H846" s="358" t="s">
        <v>17026</v>
      </c>
      <c r="I846" s="363">
        <f>I847</f>
        <v>894.8</v>
      </c>
      <c r="J846" s="363">
        <f t="shared" ref="J846:L846" si="490">J847</f>
        <v>810.7</v>
      </c>
      <c r="K846" s="363">
        <f t="shared" si="490"/>
        <v>810.7</v>
      </c>
      <c r="L846" s="364">
        <f t="shared" si="490"/>
        <v>47</v>
      </c>
      <c r="M846" s="358" t="s">
        <v>17026</v>
      </c>
      <c r="N846" s="358" t="s">
        <v>17026</v>
      </c>
      <c r="O846" s="361" t="s">
        <v>17026</v>
      </c>
      <c r="P846" s="365">
        <f>P847</f>
        <v>6383962.2599999998</v>
      </c>
      <c r="Q846" s="365">
        <f t="shared" ref="Q846:T846" si="491">Q847</f>
        <v>0</v>
      </c>
      <c r="R846" s="363">
        <f t="shared" si="491"/>
        <v>5498156.9100000001</v>
      </c>
      <c r="S846" s="363">
        <f t="shared" si="491"/>
        <v>290622.21999999997</v>
      </c>
      <c r="T846" s="363">
        <f t="shared" si="491"/>
        <v>595183.12999999966</v>
      </c>
      <c r="U846" s="359">
        <f t="shared" si="477"/>
        <v>7134.5130308448815</v>
      </c>
      <c r="V846" s="376">
        <f>V847</f>
        <v>9741.5</v>
      </c>
      <c r="W846" s="399"/>
      <c r="X846" s="399"/>
      <c r="Y846" s="399"/>
      <c r="Z846" s="399"/>
      <c r="AA846" s="399"/>
      <c r="AB846" s="399"/>
      <c r="AC846" s="399"/>
      <c r="AD846" s="399"/>
      <c r="AE846" s="399"/>
      <c r="AF846" s="399"/>
      <c r="AG846" s="399"/>
      <c r="AH846" s="399"/>
      <c r="AI846" s="399"/>
      <c r="AJ846" s="399"/>
      <c r="AK846" s="399"/>
      <c r="AL846" s="399"/>
      <c r="AM846" s="399"/>
      <c r="AN846" s="399"/>
      <c r="AO846" s="399"/>
      <c r="AP846" s="399"/>
      <c r="AQ846" s="399"/>
      <c r="AR846" s="399"/>
      <c r="AS846" s="399"/>
      <c r="AT846" s="399"/>
      <c r="AU846" s="399"/>
      <c r="AV846" s="399"/>
      <c r="AW846" s="399"/>
      <c r="AX846" s="399"/>
      <c r="AY846" s="399"/>
      <c r="AZ846" s="399"/>
      <c r="BA846" s="399"/>
      <c r="BB846" s="399"/>
      <c r="BC846" s="399"/>
      <c r="BD846" s="399"/>
      <c r="BE846" s="399"/>
      <c r="BF846" s="399"/>
      <c r="BG846" s="399"/>
      <c r="BH846" s="399"/>
      <c r="BI846" s="399"/>
      <c r="BJ846" s="399"/>
      <c r="BK846" s="399"/>
      <c r="BL846" s="399"/>
      <c r="BM846" s="399"/>
      <c r="BN846" s="399"/>
      <c r="BO846" s="399"/>
      <c r="BP846" s="399"/>
      <c r="BQ846" s="399"/>
      <c r="BR846" s="399"/>
      <c r="BS846" s="399"/>
      <c r="BT846" s="399"/>
      <c r="BU846" s="399"/>
      <c r="BV846" s="399"/>
      <c r="BW846" s="399"/>
      <c r="BX846" s="399"/>
      <c r="BY846" s="399"/>
      <c r="BZ846" s="399"/>
      <c r="CA846" s="399"/>
      <c r="CB846" s="399"/>
      <c r="CC846" s="399"/>
      <c r="CD846" s="399"/>
      <c r="CE846" s="399"/>
      <c r="CF846" s="399"/>
      <c r="CG846" s="399"/>
      <c r="CH846" s="399"/>
      <c r="CI846" s="399"/>
      <c r="CJ846" s="399"/>
      <c r="CK846" s="399"/>
      <c r="CL846" s="399"/>
      <c r="CM846" s="399"/>
      <c r="CN846" s="399"/>
      <c r="CO846" s="399"/>
      <c r="CP846" s="399"/>
      <c r="CQ846" s="399"/>
      <c r="CR846" s="399"/>
      <c r="CS846" s="399"/>
      <c r="CT846" s="399"/>
      <c r="CU846" s="399"/>
      <c r="CV846" s="399"/>
      <c r="CW846" s="399"/>
      <c r="CX846" s="399"/>
      <c r="CY846" s="399"/>
      <c r="CZ846" s="399"/>
      <c r="DA846" s="399"/>
      <c r="DB846" s="399"/>
      <c r="DC846" s="399"/>
      <c r="DD846" s="399"/>
      <c r="DE846" s="399"/>
      <c r="DF846" s="399"/>
      <c r="DG846" s="399"/>
      <c r="DH846" s="399"/>
      <c r="DI846" s="399"/>
      <c r="DJ846" s="399"/>
      <c r="DK846" s="399"/>
      <c r="DL846" s="399"/>
      <c r="DM846" s="399"/>
      <c r="DN846" s="399"/>
      <c r="DO846" s="399"/>
      <c r="DP846" s="399"/>
      <c r="DQ846" s="399"/>
      <c r="DR846" s="399"/>
      <c r="DS846" s="399"/>
      <c r="DT846" s="399"/>
      <c r="DU846" s="399"/>
      <c r="DV846" s="399"/>
      <c r="DW846" s="399"/>
      <c r="DX846" s="399"/>
      <c r="DY846" s="399"/>
      <c r="DZ846" s="399"/>
      <c r="EA846" s="399"/>
      <c r="EB846" s="399"/>
      <c r="EC846" s="399"/>
      <c r="ED846" s="399"/>
      <c r="EE846" s="399"/>
      <c r="EF846" s="399"/>
      <c r="EG846" s="399"/>
      <c r="EH846" s="399"/>
      <c r="EI846" s="399"/>
      <c r="EJ846" s="399"/>
      <c r="EK846" s="399"/>
      <c r="EL846" s="399"/>
      <c r="EM846" s="399"/>
      <c r="EN846" s="399"/>
      <c r="EO846" s="399"/>
      <c r="EP846" s="399"/>
      <c r="EQ846" s="399"/>
      <c r="ER846" s="399"/>
      <c r="ES846" s="399"/>
      <c r="ET846" s="399"/>
      <c r="EU846" s="399"/>
      <c r="EV846" s="399"/>
      <c r="EW846" s="399"/>
      <c r="EX846" s="399"/>
      <c r="EY846" s="399"/>
      <c r="EZ846" s="399"/>
      <c r="FA846" s="399"/>
      <c r="FB846" s="399"/>
      <c r="FC846" s="399"/>
      <c r="FD846" s="399"/>
      <c r="FE846" s="399"/>
      <c r="FF846" s="399"/>
      <c r="FG846" s="399"/>
      <c r="FH846" s="399"/>
      <c r="FI846" s="399"/>
      <c r="FJ846" s="399"/>
      <c r="FK846" s="399"/>
      <c r="FL846" s="399"/>
      <c r="FM846" s="399"/>
      <c r="FN846" s="399"/>
      <c r="FO846" s="399"/>
      <c r="FP846" s="399"/>
      <c r="FQ846" s="399"/>
      <c r="FR846" s="399"/>
      <c r="FS846" s="399"/>
      <c r="FT846" s="399"/>
      <c r="FU846" s="399"/>
      <c r="FV846" s="399"/>
      <c r="FW846" s="399"/>
      <c r="FX846" s="399"/>
      <c r="FY846" s="399"/>
      <c r="FZ846" s="399"/>
      <c r="GA846" s="399"/>
      <c r="GB846" s="399"/>
      <c r="GC846" s="399"/>
      <c r="GD846" s="399"/>
      <c r="GE846" s="399"/>
      <c r="GF846" s="399"/>
      <c r="GG846" s="399"/>
      <c r="GH846" s="399"/>
      <c r="GI846" s="399"/>
      <c r="GJ846" s="399"/>
      <c r="GK846" s="399"/>
      <c r="GL846" s="399"/>
      <c r="GM846" s="399"/>
      <c r="GN846" s="399"/>
      <c r="GO846" s="399"/>
      <c r="GP846" s="399"/>
      <c r="GQ846" s="399"/>
      <c r="GR846" s="399"/>
      <c r="GS846" s="399"/>
      <c r="GT846" s="399"/>
      <c r="GU846" s="399"/>
      <c r="GV846" s="399"/>
      <c r="GW846" s="399"/>
      <c r="GX846" s="399"/>
      <c r="GY846" s="399"/>
      <c r="GZ846" s="399"/>
      <c r="HA846" s="399"/>
      <c r="HB846" s="399"/>
      <c r="HC846" s="399"/>
      <c r="HD846" s="399"/>
      <c r="HE846" s="399"/>
      <c r="HF846" s="399"/>
      <c r="HG846" s="399"/>
      <c r="HH846" s="399"/>
      <c r="HI846" s="399"/>
      <c r="HJ846" s="399"/>
      <c r="HK846" s="399"/>
      <c r="HL846" s="399"/>
      <c r="HM846" s="399"/>
      <c r="HN846" s="399"/>
      <c r="HO846" s="399"/>
      <c r="HP846" s="399"/>
      <c r="HQ846" s="399"/>
      <c r="HR846" s="399"/>
      <c r="HS846" s="399"/>
      <c r="HT846" s="399"/>
      <c r="HU846" s="399"/>
      <c r="HV846" s="399"/>
      <c r="HW846" s="399"/>
      <c r="HX846" s="399"/>
      <c r="HY846" s="399"/>
      <c r="HZ846" s="399"/>
      <c r="IA846" s="399"/>
      <c r="IB846" s="399"/>
      <c r="IC846" s="399"/>
      <c r="ID846" s="399"/>
      <c r="IE846" s="399"/>
      <c r="IF846" s="399"/>
      <c r="IG846" s="399"/>
      <c r="IH846" s="399"/>
      <c r="II846" s="399"/>
      <c r="IJ846" s="399"/>
      <c r="IK846" s="399"/>
      <c r="IL846" s="399"/>
      <c r="IM846" s="399"/>
      <c r="IN846" s="399"/>
      <c r="IO846" s="399"/>
      <c r="IP846" s="399"/>
      <c r="IQ846" s="399"/>
      <c r="IR846" s="399"/>
      <c r="IS846" s="399"/>
      <c r="IT846" s="399"/>
      <c r="IU846" s="399"/>
      <c r="IV846" s="399"/>
      <c r="IW846" s="399"/>
      <c r="IX846" s="399"/>
      <c r="IY846" s="399"/>
      <c r="IZ846" s="399"/>
      <c r="JA846" s="399"/>
      <c r="JB846" s="399"/>
      <c r="JC846" s="399"/>
      <c r="JD846" s="399"/>
      <c r="JE846" s="399"/>
      <c r="JF846" s="399"/>
      <c r="JG846" s="399"/>
      <c r="JH846" s="399"/>
      <c r="JI846" s="399"/>
      <c r="JJ846" s="399"/>
      <c r="JK846" s="399"/>
      <c r="JL846" s="399"/>
      <c r="JM846" s="399"/>
      <c r="JN846" s="399"/>
      <c r="JO846" s="399"/>
      <c r="JP846" s="399"/>
      <c r="JQ846" s="399"/>
      <c r="JR846" s="399"/>
      <c r="JS846" s="399"/>
      <c r="JT846" s="399"/>
      <c r="JU846" s="399"/>
      <c r="JV846" s="399"/>
      <c r="JW846" s="399"/>
      <c r="JX846" s="399"/>
      <c r="JY846" s="399"/>
      <c r="JZ846" s="399"/>
      <c r="KA846" s="399"/>
      <c r="KB846" s="399"/>
      <c r="KC846" s="399"/>
      <c r="KD846" s="399"/>
      <c r="KE846" s="399"/>
      <c r="KF846" s="399"/>
      <c r="KG846" s="399"/>
      <c r="KH846" s="399"/>
      <c r="KI846" s="399"/>
      <c r="KJ846" s="399"/>
      <c r="KK846" s="399"/>
      <c r="KL846" s="399"/>
      <c r="KM846" s="399"/>
      <c r="KN846" s="399"/>
      <c r="KO846" s="399"/>
      <c r="KP846" s="399"/>
      <c r="KQ846" s="399"/>
      <c r="KR846" s="399"/>
      <c r="KS846" s="399"/>
      <c r="KT846" s="399"/>
      <c r="KU846" s="399"/>
      <c r="KV846" s="399"/>
      <c r="KW846" s="399"/>
      <c r="KX846" s="399"/>
      <c r="KY846" s="399"/>
      <c r="KZ846" s="399"/>
      <c r="LA846" s="399"/>
      <c r="LB846" s="399"/>
      <c r="LC846" s="399"/>
      <c r="LD846" s="399"/>
      <c r="LE846" s="399"/>
      <c r="LF846" s="399"/>
      <c r="LG846" s="399"/>
      <c r="LH846" s="399"/>
      <c r="LI846" s="399"/>
      <c r="LJ846" s="399"/>
      <c r="LK846" s="399"/>
      <c r="LL846" s="399"/>
      <c r="LM846" s="399"/>
      <c r="LN846" s="399"/>
      <c r="LO846" s="399"/>
      <c r="LP846" s="399"/>
      <c r="LQ846" s="399"/>
      <c r="LR846" s="399"/>
      <c r="LS846" s="399"/>
      <c r="LT846" s="399"/>
      <c r="LU846" s="399"/>
      <c r="LV846" s="399"/>
      <c r="LW846" s="399"/>
      <c r="LX846" s="399"/>
      <c r="LY846" s="399"/>
      <c r="LZ846" s="399"/>
      <c r="MA846" s="399"/>
      <c r="MB846" s="399"/>
      <c r="MC846" s="399"/>
      <c r="MD846" s="399"/>
      <c r="ME846" s="399"/>
      <c r="MF846" s="399"/>
      <c r="MG846" s="399"/>
      <c r="MH846" s="399"/>
      <c r="MI846" s="399"/>
      <c r="MJ846" s="399"/>
      <c r="MK846" s="399"/>
      <c r="ML846" s="399"/>
      <c r="MM846" s="399"/>
      <c r="MN846" s="399"/>
      <c r="MO846" s="399"/>
      <c r="MP846" s="399"/>
      <c r="MQ846" s="399"/>
      <c r="MR846" s="399"/>
      <c r="MS846" s="399"/>
      <c r="MT846" s="399"/>
      <c r="MU846" s="399"/>
      <c r="MV846" s="399"/>
      <c r="MW846" s="399"/>
      <c r="MX846" s="399"/>
      <c r="MY846" s="399"/>
      <c r="MZ846" s="399"/>
      <c r="NA846" s="399"/>
      <c r="NB846" s="399"/>
      <c r="NC846" s="399"/>
      <c r="ND846" s="399"/>
      <c r="NE846" s="399"/>
      <c r="NF846" s="399"/>
      <c r="NG846" s="399"/>
      <c r="NH846" s="399"/>
      <c r="NI846" s="399"/>
      <c r="NJ846" s="399"/>
      <c r="NK846" s="399"/>
      <c r="NL846" s="399"/>
      <c r="NM846" s="399"/>
      <c r="NN846" s="399"/>
      <c r="NO846" s="399"/>
      <c r="NP846" s="399"/>
      <c r="NQ846" s="399"/>
      <c r="NR846" s="399"/>
      <c r="NS846" s="399"/>
      <c r="NT846" s="399"/>
      <c r="NU846" s="399"/>
      <c r="NV846" s="399"/>
      <c r="NW846" s="399"/>
      <c r="NX846" s="399"/>
      <c r="NY846" s="399"/>
      <c r="NZ846" s="399"/>
      <c r="OA846" s="399"/>
      <c r="OB846" s="399"/>
      <c r="OC846" s="399"/>
      <c r="OD846" s="399"/>
      <c r="OE846" s="399"/>
      <c r="OF846" s="399"/>
      <c r="OG846" s="399"/>
      <c r="OH846" s="399"/>
      <c r="OI846" s="399"/>
      <c r="OJ846" s="399"/>
      <c r="OK846" s="399"/>
      <c r="OL846" s="399"/>
      <c r="OM846" s="399"/>
      <c r="ON846" s="399"/>
      <c r="OO846" s="399"/>
      <c r="OP846" s="399"/>
      <c r="OQ846" s="399"/>
      <c r="OR846" s="399"/>
      <c r="OS846" s="399"/>
      <c r="OT846" s="399"/>
      <c r="OU846" s="399"/>
      <c r="OV846" s="399"/>
      <c r="OW846" s="399"/>
      <c r="OX846" s="399"/>
      <c r="OY846" s="399"/>
      <c r="OZ846" s="399"/>
      <c r="PA846" s="399"/>
      <c r="PB846" s="399"/>
      <c r="PC846" s="399"/>
      <c r="PD846" s="399"/>
      <c r="PE846" s="399"/>
      <c r="PF846" s="399"/>
      <c r="PG846" s="399"/>
      <c r="PH846" s="399"/>
      <c r="PI846" s="399"/>
      <c r="PJ846" s="399"/>
      <c r="PK846" s="399"/>
      <c r="PL846" s="399"/>
      <c r="PM846" s="399"/>
      <c r="PN846" s="399"/>
      <c r="PO846" s="399"/>
      <c r="PP846" s="399"/>
      <c r="PQ846" s="399"/>
      <c r="PR846" s="399"/>
      <c r="PS846" s="399"/>
      <c r="PT846" s="399"/>
      <c r="PU846" s="399"/>
      <c r="PV846" s="399"/>
      <c r="PW846" s="399"/>
      <c r="PX846" s="399"/>
      <c r="PY846" s="399"/>
      <c r="PZ846" s="399"/>
      <c r="QA846" s="399"/>
      <c r="QB846" s="399"/>
      <c r="QC846" s="399"/>
      <c r="QD846" s="399"/>
      <c r="QE846" s="399"/>
      <c r="QF846" s="399"/>
      <c r="QG846" s="399"/>
      <c r="QH846" s="399"/>
      <c r="QI846" s="399"/>
      <c r="QJ846" s="399"/>
      <c r="QK846" s="399"/>
      <c r="QL846" s="399"/>
      <c r="QM846" s="399"/>
      <c r="QN846" s="399"/>
      <c r="QO846" s="399"/>
      <c r="QP846" s="399"/>
      <c r="QQ846" s="399"/>
      <c r="QR846" s="399"/>
      <c r="QS846" s="399"/>
      <c r="QT846" s="399"/>
      <c r="QU846" s="399"/>
      <c r="QV846" s="399"/>
      <c r="QW846" s="399"/>
      <c r="QX846" s="399"/>
      <c r="QY846" s="399"/>
      <c r="QZ846" s="399"/>
      <c r="RA846" s="399"/>
      <c r="RB846" s="399"/>
      <c r="RC846" s="399"/>
      <c r="RD846" s="399"/>
      <c r="RE846" s="399"/>
      <c r="RF846" s="399"/>
      <c r="RG846" s="399"/>
      <c r="RH846" s="399"/>
      <c r="RI846" s="399"/>
      <c r="RJ846" s="399"/>
      <c r="RK846" s="399"/>
      <c r="RL846" s="399"/>
      <c r="RM846" s="399"/>
      <c r="RN846" s="399"/>
      <c r="RO846" s="399"/>
      <c r="RP846" s="399"/>
      <c r="RQ846" s="399"/>
      <c r="RR846" s="399"/>
      <c r="RS846" s="399"/>
      <c r="RT846" s="399"/>
      <c r="RU846" s="399"/>
      <c r="RV846" s="399"/>
      <c r="RW846" s="399"/>
      <c r="RX846" s="399"/>
      <c r="RY846" s="399"/>
      <c r="RZ846" s="399"/>
      <c r="SA846" s="399"/>
      <c r="SB846" s="399"/>
      <c r="SC846" s="399"/>
      <c r="SD846" s="399"/>
      <c r="SE846" s="399"/>
      <c r="SF846" s="399"/>
      <c r="SG846" s="399"/>
      <c r="SH846" s="399"/>
      <c r="SI846" s="399"/>
      <c r="SJ846" s="399"/>
      <c r="SK846" s="399"/>
      <c r="SL846" s="399"/>
      <c r="SM846" s="399"/>
      <c r="SN846" s="399"/>
      <c r="SO846" s="399"/>
      <c r="SP846" s="399"/>
      <c r="SQ846" s="399"/>
      <c r="SR846" s="399"/>
      <c r="SS846" s="399"/>
      <c r="ST846" s="399"/>
      <c r="SU846" s="399"/>
      <c r="SV846" s="399"/>
      <c r="SW846" s="399"/>
      <c r="SX846" s="399"/>
      <c r="SY846" s="399"/>
      <c r="SZ846" s="399"/>
      <c r="TA846" s="399"/>
      <c r="TB846" s="399"/>
      <c r="TC846" s="399"/>
      <c r="TD846" s="399"/>
      <c r="TE846" s="399"/>
      <c r="TF846" s="399"/>
      <c r="TG846" s="399"/>
      <c r="TH846" s="399"/>
      <c r="TI846" s="399"/>
      <c r="TJ846" s="399"/>
      <c r="TK846" s="399"/>
      <c r="TL846" s="399"/>
      <c r="TM846" s="399"/>
      <c r="TN846" s="399"/>
      <c r="TO846" s="399"/>
      <c r="TP846" s="399"/>
      <c r="TQ846" s="399"/>
      <c r="TR846" s="399"/>
      <c r="TS846" s="399"/>
      <c r="TT846" s="399"/>
      <c r="TU846" s="399"/>
      <c r="TV846" s="399"/>
      <c r="TW846" s="399"/>
      <c r="TX846" s="399"/>
      <c r="TY846" s="399"/>
      <c r="TZ846" s="399"/>
      <c r="UA846" s="399"/>
      <c r="UB846" s="399"/>
      <c r="UC846" s="399"/>
      <c r="UD846" s="399"/>
      <c r="UE846" s="399"/>
      <c r="UF846" s="399"/>
      <c r="UG846" s="399"/>
      <c r="UH846" s="399"/>
      <c r="UI846" s="399"/>
      <c r="UJ846" s="399"/>
      <c r="UK846" s="399"/>
      <c r="UL846" s="399"/>
      <c r="UM846" s="399"/>
      <c r="UN846" s="399"/>
      <c r="UO846" s="399"/>
      <c r="UP846" s="399"/>
      <c r="UQ846" s="399"/>
      <c r="UR846" s="399"/>
      <c r="US846" s="399"/>
      <c r="UT846" s="399"/>
      <c r="UU846" s="399"/>
      <c r="UV846" s="399"/>
      <c r="UW846" s="399"/>
      <c r="UX846" s="399"/>
      <c r="UY846" s="399"/>
      <c r="UZ846" s="399"/>
      <c r="VA846" s="399"/>
      <c r="VB846" s="399"/>
      <c r="VC846" s="399"/>
      <c r="VD846" s="399"/>
      <c r="VE846" s="399"/>
      <c r="VF846" s="399"/>
      <c r="VG846" s="399"/>
      <c r="VH846" s="399"/>
      <c r="VI846" s="399"/>
      <c r="VJ846" s="399"/>
      <c r="VK846" s="399"/>
      <c r="VL846" s="399"/>
      <c r="VM846" s="399"/>
      <c r="VN846" s="399"/>
      <c r="VO846" s="399"/>
      <c r="VP846" s="399"/>
      <c r="VQ846" s="399"/>
      <c r="VR846" s="399"/>
      <c r="VS846" s="399"/>
      <c r="VT846" s="399"/>
      <c r="VU846" s="399"/>
      <c r="VV846" s="399"/>
      <c r="VW846" s="399"/>
      <c r="VX846" s="399"/>
      <c r="VY846" s="399"/>
      <c r="VZ846" s="399"/>
      <c r="WA846" s="399"/>
      <c r="WB846" s="399"/>
      <c r="WC846" s="399"/>
      <c r="WD846" s="399"/>
      <c r="WE846" s="399"/>
      <c r="WF846" s="399"/>
      <c r="WG846" s="399"/>
      <c r="WH846" s="399"/>
      <c r="WI846" s="399"/>
      <c r="WJ846" s="399"/>
      <c r="WK846" s="399"/>
      <c r="WL846" s="399"/>
      <c r="WM846" s="399"/>
      <c r="WN846" s="399"/>
      <c r="WO846" s="399"/>
      <c r="WP846" s="399"/>
      <c r="WQ846" s="399"/>
      <c r="WR846" s="399"/>
      <c r="WS846" s="399"/>
      <c r="WT846" s="399"/>
      <c r="WU846" s="399"/>
      <c r="WV846" s="399"/>
      <c r="WW846" s="399"/>
      <c r="WX846" s="399"/>
      <c r="WY846" s="399"/>
      <c r="WZ846" s="399"/>
      <c r="XA846" s="399"/>
      <c r="XB846" s="399"/>
      <c r="XC846" s="399"/>
      <c r="XD846" s="399"/>
      <c r="XE846" s="399"/>
      <c r="XF846" s="399"/>
      <c r="XG846" s="399"/>
      <c r="XH846" s="399"/>
      <c r="XI846" s="399"/>
      <c r="XJ846" s="399"/>
      <c r="XK846" s="399"/>
      <c r="XL846" s="399"/>
      <c r="XM846" s="399"/>
      <c r="XN846" s="399"/>
      <c r="XO846" s="399"/>
      <c r="XP846" s="399"/>
      <c r="XQ846" s="399"/>
      <c r="XR846" s="399"/>
      <c r="XS846" s="399"/>
      <c r="XT846" s="399"/>
      <c r="XU846" s="399"/>
      <c r="XV846" s="399"/>
      <c r="XW846" s="399"/>
      <c r="XX846" s="399"/>
      <c r="XY846" s="399"/>
      <c r="XZ846" s="399"/>
      <c r="YA846" s="399"/>
      <c r="YB846" s="399"/>
      <c r="YC846" s="399"/>
      <c r="YD846" s="399"/>
      <c r="YE846" s="399"/>
      <c r="YF846" s="399"/>
      <c r="YG846" s="399"/>
      <c r="YH846" s="399"/>
      <c r="YI846" s="399"/>
      <c r="YJ846" s="399"/>
      <c r="YK846" s="399"/>
      <c r="YL846" s="399"/>
      <c r="YM846" s="399"/>
      <c r="YN846" s="399"/>
      <c r="YO846" s="399"/>
      <c r="YP846" s="399"/>
      <c r="YQ846" s="399"/>
      <c r="YR846" s="399"/>
      <c r="YS846" s="399"/>
      <c r="YT846" s="399"/>
      <c r="YU846" s="399"/>
      <c r="YV846" s="399"/>
      <c r="YW846" s="399"/>
      <c r="YX846" s="399"/>
      <c r="YY846" s="399"/>
      <c r="YZ846" s="399"/>
      <c r="ZA846" s="399"/>
      <c r="ZB846" s="399"/>
      <c r="ZC846" s="399"/>
      <c r="ZD846" s="399"/>
      <c r="ZE846" s="399"/>
      <c r="ZF846" s="399"/>
      <c r="ZG846" s="399"/>
      <c r="ZH846" s="399"/>
      <c r="ZI846" s="399"/>
      <c r="ZJ846" s="399"/>
      <c r="ZK846" s="399"/>
      <c r="ZL846" s="399"/>
      <c r="ZM846" s="399"/>
      <c r="ZN846" s="399"/>
      <c r="ZO846" s="399"/>
      <c r="ZP846" s="399"/>
      <c r="ZQ846" s="399"/>
      <c r="ZR846" s="399"/>
      <c r="ZS846" s="399"/>
      <c r="ZT846" s="399"/>
      <c r="ZU846" s="399"/>
      <c r="ZV846" s="399"/>
      <c r="ZW846" s="399"/>
      <c r="ZX846" s="399"/>
      <c r="ZY846" s="399"/>
      <c r="ZZ846" s="399"/>
      <c r="AAA846" s="399"/>
      <c r="AAB846" s="399"/>
      <c r="AAC846" s="399"/>
      <c r="AAD846" s="399"/>
      <c r="AAE846" s="399"/>
      <c r="AAF846" s="399"/>
      <c r="AAG846" s="399"/>
      <c r="AAH846" s="399"/>
      <c r="AAI846" s="399"/>
      <c r="AAJ846" s="399"/>
      <c r="AAK846" s="399"/>
      <c r="AAL846" s="399"/>
      <c r="AAM846" s="399"/>
      <c r="AAN846" s="399"/>
      <c r="AAO846" s="399"/>
      <c r="AAP846" s="399"/>
      <c r="AAQ846" s="399"/>
      <c r="AAR846" s="399"/>
      <c r="AAS846" s="399"/>
      <c r="AAT846" s="399"/>
      <c r="AAU846" s="399"/>
      <c r="AAV846" s="399"/>
      <c r="AAW846" s="399"/>
      <c r="AAX846" s="399"/>
      <c r="AAY846" s="399"/>
      <c r="AAZ846" s="399"/>
      <c r="ABA846" s="399"/>
      <c r="ABB846" s="399"/>
      <c r="ABC846" s="399"/>
      <c r="ABD846" s="399"/>
      <c r="ABE846" s="399"/>
      <c r="ABF846" s="399"/>
      <c r="ABG846" s="399"/>
      <c r="ABH846" s="399"/>
      <c r="ABI846" s="399"/>
      <c r="ABJ846" s="399"/>
      <c r="ABK846" s="399"/>
      <c r="ABL846" s="399"/>
      <c r="ABM846" s="399"/>
      <c r="ABN846" s="399"/>
      <c r="ABO846" s="399"/>
      <c r="ABP846" s="399"/>
      <c r="ABQ846" s="399"/>
      <c r="ABR846" s="399"/>
      <c r="ABS846" s="399"/>
      <c r="ABT846" s="399"/>
      <c r="ABU846" s="399"/>
      <c r="ABV846" s="399"/>
      <c r="ABW846" s="399"/>
      <c r="ABX846" s="399"/>
      <c r="ABY846" s="399"/>
      <c r="ABZ846" s="399"/>
      <c r="ACA846" s="399"/>
      <c r="ACB846" s="399"/>
      <c r="ACC846" s="399"/>
      <c r="ACD846" s="399"/>
      <c r="ACE846" s="399"/>
      <c r="ACF846" s="399"/>
      <c r="ACG846" s="399"/>
      <c r="ACH846" s="399"/>
      <c r="ACI846" s="399"/>
      <c r="ACJ846" s="399"/>
      <c r="ACK846" s="399"/>
      <c r="ACL846" s="399"/>
      <c r="ACM846" s="399"/>
      <c r="ACN846" s="399"/>
      <c r="ACO846" s="399"/>
      <c r="ACP846" s="399"/>
      <c r="ACQ846" s="399"/>
      <c r="ACR846" s="399"/>
      <c r="ACS846" s="399"/>
      <c r="ACT846" s="399"/>
      <c r="ACU846" s="399"/>
      <c r="ACV846" s="399"/>
      <c r="ACW846" s="399"/>
      <c r="ACX846" s="399"/>
      <c r="ACY846" s="399"/>
      <c r="ACZ846" s="399"/>
      <c r="ADA846" s="399"/>
      <c r="ADB846" s="399"/>
      <c r="ADC846" s="399"/>
      <c r="ADD846" s="399"/>
      <c r="ADE846" s="399"/>
      <c r="ADF846" s="399"/>
      <c r="ADG846" s="399"/>
      <c r="ADH846" s="399"/>
      <c r="ADI846" s="399"/>
      <c r="ADJ846" s="399"/>
      <c r="ADK846" s="399"/>
      <c r="ADL846" s="399"/>
      <c r="ADM846" s="399"/>
      <c r="ADN846" s="399"/>
      <c r="ADO846" s="399"/>
      <c r="ADP846" s="399"/>
      <c r="ADQ846" s="399"/>
      <c r="ADR846" s="399"/>
      <c r="ADS846" s="399"/>
      <c r="ADT846" s="399"/>
      <c r="ADU846" s="399"/>
      <c r="ADV846" s="399"/>
      <c r="ADW846" s="399"/>
      <c r="ADX846" s="399"/>
      <c r="ADY846" s="399"/>
      <c r="ADZ846" s="399"/>
      <c r="AEA846" s="399"/>
      <c r="AEB846" s="399"/>
      <c r="AEC846" s="399"/>
      <c r="AED846" s="399"/>
      <c r="AEE846" s="399"/>
      <c r="AEF846" s="399"/>
      <c r="AEG846" s="399"/>
      <c r="AEH846" s="399"/>
      <c r="AEI846" s="399"/>
      <c r="AEJ846" s="399"/>
      <c r="AEK846" s="399"/>
      <c r="AEL846" s="399"/>
      <c r="AEM846" s="399"/>
      <c r="AEN846" s="399"/>
      <c r="AEO846" s="399"/>
      <c r="AEP846" s="399"/>
      <c r="AEQ846" s="399"/>
      <c r="AER846" s="399"/>
      <c r="AES846" s="399"/>
      <c r="AET846" s="399"/>
      <c r="AEU846" s="399"/>
      <c r="AEV846" s="399"/>
      <c r="AEW846" s="399"/>
      <c r="AEX846" s="399"/>
      <c r="AEY846" s="399"/>
      <c r="AEZ846" s="399"/>
      <c r="AFA846" s="399"/>
      <c r="AFB846" s="399"/>
      <c r="AFC846" s="399"/>
      <c r="AFD846" s="399"/>
      <c r="AFE846" s="399"/>
      <c r="AFF846" s="399"/>
      <c r="AFG846" s="399"/>
      <c r="AFH846" s="399"/>
      <c r="AFI846" s="399"/>
      <c r="AFJ846" s="399"/>
      <c r="AFK846" s="399"/>
      <c r="AFL846" s="399"/>
      <c r="AFM846" s="399"/>
      <c r="AFN846" s="399"/>
      <c r="AFO846" s="399"/>
      <c r="AFP846" s="399"/>
      <c r="AFQ846" s="399"/>
      <c r="AFR846" s="399"/>
      <c r="AFS846" s="399"/>
      <c r="AFT846" s="399"/>
      <c r="AFU846" s="399"/>
      <c r="AFV846" s="399"/>
      <c r="AFW846" s="399"/>
      <c r="AFX846" s="399"/>
      <c r="AFY846" s="399"/>
      <c r="AFZ846" s="399"/>
      <c r="AGA846" s="399"/>
      <c r="AGB846" s="399"/>
      <c r="AGC846" s="399"/>
      <c r="AGD846" s="399"/>
      <c r="AGE846" s="399"/>
      <c r="AGF846" s="399"/>
      <c r="AGG846" s="399"/>
      <c r="AGH846" s="399"/>
      <c r="AGI846" s="399"/>
      <c r="AGJ846" s="399"/>
      <c r="AGK846" s="399"/>
      <c r="AGL846" s="399"/>
      <c r="AGM846" s="399"/>
      <c r="AGN846" s="399"/>
      <c r="AGO846" s="399"/>
      <c r="AGP846" s="399"/>
      <c r="AGQ846" s="399"/>
      <c r="AGR846" s="399"/>
      <c r="AGS846" s="399"/>
      <c r="AGT846" s="399"/>
      <c r="AGU846" s="399"/>
      <c r="AGV846" s="399"/>
      <c r="AGW846" s="399"/>
      <c r="AGX846" s="399"/>
      <c r="AGY846" s="399"/>
      <c r="AGZ846" s="399"/>
      <c r="AHA846" s="399"/>
      <c r="AHB846" s="399"/>
      <c r="AHC846" s="399"/>
      <c r="AHD846" s="399"/>
      <c r="AHE846" s="399"/>
      <c r="AHF846" s="399"/>
      <c r="AHG846" s="399"/>
      <c r="AHH846" s="399"/>
      <c r="AHI846" s="399"/>
      <c r="AHJ846" s="399"/>
      <c r="AHK846" s="399"/>
      <c r="AHL846" s="399"/>
      <c r="AHM846" s="399"/>
      <c r="AHN846" s="399"/>
      <c r="AHO846" s="399"/>
      <c r="AHP846" s="399"/>
      <c r="AHQ846" s="399"/>
      <c r="AHR846" s="399"/>
      <c r="AHS846" s="399"/>
      <c r="AHT846" s="399"/>
      <c r="AHU846" s="399"/>
      <c r="AHV846" s="399"/>
      <c r="AHW846" s="399"/>
      <c r="AHX846" s="399"/>
      <c r="AHY846" s="399"/>
      <c r="AHZ846" s="399"/>
      <c r="AIA846" s="399"/>
      <c r="AIB846" s="399"/>
      <c r="AIC846" s="399"/>
      <c r="AID846" s="399"/>
      <c r="AIE846" s="399"/>
      <c r="AIF846" s="399"/>
      <c r="AIG846" s="399"/>
      <c r="AIH846" s="399"/>
      <c r="AII846" s="399"/>
      <c r="AIJ846" s="399"/>
      <c r="AIK846" s="399"/>
      <c r="AIL846" s="399"/>
      <c r="AIM846" s="399"/>
      <c r="AIN846" s="399"/>
      <c r="AIO846" s="399"/>
      <c r="AIP846" s="399"/>
      <c r="AIQ846" s="399"/>
      <c r="AIR846" s="399"/>
      <c r="AIS846" s="399"/>
      <c r="AIT846" s="399"/>
      <c r="AIU846" s="399"/>
      <c r="AIV846" s="399"/>
      <c r="AIW846" s="399"/>
      <c r="AIX846" s="399"/>
      <c r="AIY846" s="399"/>
      <c r="AIZ846" s="399"/>
      <c r="AJA846" s="399"/>
      <c r="AJB846" s="399"/>
      <c r="AJC846" s="399"/>
      <c r="AJD846" s="399"/>
      <c r="AJE846" s="399"/>
      <c r="AJF846" s="399"/>
      <c r="AJG846" s="399"/>
      <c r="AJH846" s="399"/>
      <c r="AJI846" s="399"/>
      <c r="AJJ846" s="399"/>
      <c r="AJK846" s="399"/>
      <c r="AJL846" s="399"/>
      <c r="AJM846" s="399"/>
      <c r="AJN846" s="399"/>
      <c r="AJO846" s="399"/>
      <c r="AJP846" s="399"/>
      <c r="AJQ846" s="399"/>
      <c r="AJR846" s="399"/>
      <c r="AJS846" s="399"/>
      <c r="AJT846" s="399"/>
      <c r="AJU846" s="399"/>
      <c r="AJV846" s="399"/>
      <c r="AJW846" s="399"/>
      <c r="AJX846" s="399"/>
      <c r="AJY846" s="399"/>
      <c r="AJZ846" s="399"/>
      <c r="AKA846" s="399"/>
      <c r="AKB846" s="399"/>
      <c r="AKC846" s="399"/>
      <c r="AKD846" s="399"/>
      <c r="AKE846" s="399"/>
      <c r="AKF846" s="399"/>
      <c r="AKG846" s="399"/>
      <c r="AKH846" s="399"/>
      <c r="AKI846" s="399"/>
      <c r="AKJ846" s="399"/>
      <c r="AKK846" s="399"/>
      <c r="AKL846" s="399"/>
      <c r="AKM846" s="399"/>
      <c r="AKN846" s="399"/>
      <c r="AKO846" s="399"/>
      <c r="AKP846" s="399"/>
      <c r="AKQ846" s="399"/>
      <c r="AKR846" s="399"/>
      <c r="AKS846" s="399"/>
      <c r="AKT846" s="399"/>
      <c r="AKU846" s="399"/>
      <c r="AKV846" s="399"/>
      <c r="AKW846" s="399"/>
      <c r="AKX846" s="399"/>
      <c r="AKY846" s="399"/>
      <c r="AKZ846" s="399"/>
      <c r="ALA846" s="399"/>
      <c r="ALB846" s="399"/>
      <c r="ALC846" s="399"/>
      <c r="ALD846" s="399"/>
      <c r="ALE846" s="399"/>
      <c r="ALF846" s="399"/>
      <c r="ALG846" s="399"/>
      <c r="ALH846" s="399"/>
      <c r="ALI846" s="399"/>
      <c r="ALJ846" s="399"/>
      <c r="ALK846" s="399"/>
      <c r="ALL846" s="399"/>
      <c r="ALM846" s="399"/>
      <c r="ALN846" s="399"/>
      <c r="ALO846" s="399"/>
      <c r="ALP846" s="399"/>
      <c r="ALQ846" s="399"/>
      <c r="ALR846" s="399"/>
      <c r="ALS846" s="399"/>
      <c r="ALT846" s="399"/>
      <c r="ALU846" s="399"/>
      <c r="ALV846" s="399"/>
      <c r="ALW846" s="399"/>
      <c r="ALX846" s="399"/>
      <c r="ALY846" s="399"/>
      <c r="ALZ846" s="399"/>
      <c r="AMA846" s="399"/>
      <c r="AMB846" s="399"/>
      <c r="AMC846" s="399"/>
      <c r="AMD846" s="399"/>
      <c r="AME846" s="399"/>
      <c r="AMF846" s="399"/>
      <c r="AMG846" s="399"/>
      <c r="AMH846" s="399"/>
      <c r="AMI846" s="399"/>
      <c r="AMJ846" s="399"/>
      <c r="AMK846" s="399"/>
      <c r="AML846" s="399"/>
      <c r="AMM846" s="399"/>
      <c r="AMN846" s="399"/>
      <c r="AMO846" s="399"/>
      <c r="AMP846" s="399"/>
      <c r="AMQ846" s="399"/>
      <c r="AMR846" s="399"/>
      <c r="AMS846" s="399"/>
      <c r="AMT846" s="399"/>
      <c r="AMU846" s="399"/>
      <c r="AMV846" s="399"/>
      <c r="AMW846" s="399"/>
      <c r="AMX846" s="399"/>
      <c r="AMY846" s="399"/>
      <c r="AMZ846" s="399"/>
      <c r="ANA846" s="399"/>
      <c r="ANB846" s="399"/>
      <c r="ANC846" s="399"/>
      <c r="AND846" s="399"/>
      <c r="ANE846" s="399"/>
      <c r="ANF846" s="399"/>
      <c r="ANG846" s="399"/>
      <c r="ANH846" s="399"/>
      <c r="ANI846" s="399"/>
      <c r="ANJ846" s="399"/>
      <c r="ANK846" s="399"/>
      <c r="ANL846" s="399"/>
      <c r="ANM846" s="399"/>
      <c r="ANN846" s="399"/>
      <c r="ANO846" s="399"/>
      <c r="ANP846" s="399"/>
      <c r="ANQ846" s="399"/>
      <c r="ANR846" s="399"/>
      <c r="ANS846" s="399"/>
      <c r="ANT846" s="399"/>
      <c r="ANU846" s="399"/>
      <c r="ANV846" s="399"/>
      <c r="ANW846" s="399"/>
      <c r="ANX846" s="399"/>
      <c r="ANY846" s="399"/>
      <c r="ANZ846" s="399"/>
      <c r="AOA846" s="399"/>
      <c r="AOB846" s="399"/>
      <c r="AOC846" s="399"/>
      <c r="AOD846" s="399"/>
      <c r="AOE846" s="399"/>
      <c r="AOF846" s="399"/>
      <c r="AOG846" s="399"/>
      <c r="AOH846" s="399"/>
      <c r="AOI846" s="399"/>
      <c r="AOJ846" s="399"/>
      <c r="AOK846" s="399"/>
      <c r="AOL846" s="399"/>
      <c r="AOM846" s="399"/>
      <c r="AON846" s="399"/>
      <c r="AOO846" s="399"/>
      <c r="AOP846" s="399"/>
      <c r="AOQ846" s="399"/>
      <c r="AOR846" s="399"/>
      <c r="AOS846" s="399"/>
      <c r="AOT846" s="399"/>
      <c r="AOU846" s="399"/>
      <c r="AOV846" s="399"/>
      <c r="AOW846" s="399"/>
      <c r="AOX846" s="399"/>
      <c r="AOY846" s="399"/>
      <c r="AOZ846" s="399"/>
      <c r="APA846" s="399"/>
      <c r="APB846" s="399"/>
      <c r="APC846" s="399"/>
      <c r="APD846" s="399"/>
      <c r="APE846" s="399"/>
      <c r="APF846" s="399"/>
      <c r="APG846" s="399"/>
      <c r="APH846" s="399"/>
      <c r="API846" s="399"/>
      <c r="APJ846" s="399"/>
      <c r="APK846" s="399"/>
      <c r="APL846" s="399"/>
      <c r="APM846" s="399"/>
      <c r="APN846" s="399"/>
      <c r="APO846" s="399"/>
      <c r="APP846" s="399"/>
      <c r="APQ846" s="399"/>
      <c r="APR846" s="399"/>
      <c r="APS846" s="399"/>
      <c r="APT846" s="399"/>
      <c r="APU846" s="399"/>
      <c r="APV846" s="399"/>
      <c r="APW846" s="399"/>
      <c r="APX846" s="399"/>
      <c r="APY846" s="399"/>
      <c r="APZ846" s="399"/>
      <c r="AQA846" s="399"/>
      <c r="AQB846" s="399"/>
      <c r="AQC846" s="399"/>
      <c r="AQD846" s="399"/>
      <c r="AQE846" s="399"/>
      <c r="AQF846" s="399"/>
      <c r="AQG846" s="399"/>
      <c r="AQH846" s="399"/>
      <c r="AQI846" s="399"/>
      <c r="AQJ846" s="399"/>
      <c r="AQK846" s="399"/>
      <c r="AQL846" s="399"/>
      <c r="AQM846" s="399"/>
      <c r="AQN846" s="399"/>
      <c r="AQO846" s="399"/>
      <c r="AQP846" s="399"/>
      <c r="AQQ846" s="399"/>
      <c r="AQR846" s="399"/>
      <c r="AQS846" s="399"/>
      <c r="AQT846" s="399"/>
      <c r="AQU846" s="399"/>
      <c r="AQV846" s="399"/>
      <c r="AQW846" s="399"/>
      <c r="AQX846" s="399"/>
      <c r="AQY846" s="399"/>
      <c r="AQZ846" s="399"/>
      <c r="ARA846" s="399"/>
      <c r="ARB846" s="399"/>
      <c r="ARC846" s="399"/>
      <c r="ARD846" s="399"/>
      <c r="ARE846" s="399"/>
      <c r="ARF846" s="399"/>
      <c r="ARG846" s="399"/>
      <c r="ARH846" s="399"/>
      <c r="ARI846" s="399"/>
      <c r="ARJ846" s="399"/>
      <c r="ARK846" s="399"/>
      <c r="ARL846" s="399"/>
      <c r="ARM846" s="399"/>
      <c r="ARN846" s="399"/>
      <c r="ARO846" s="399"/>
      <c r="ARP846" s="399"/>
      <c r="ARQ846" s="399"/>
      <c r="ARR846" s="399"/>
      <c r="ARS846" s="399"/>
      <c r="ART846" s="399"/>
      <c r="ARU846" s="399"/>
      <c r="ARV846" s="399"/>
      <c r="ARW846" s="399"/>
      <c r="ARX846" s="399"/>
      <c r="ARY846" s="399"/>
      <c r="ARZ846" s="399"/>
      <c r="ASA846" s="399"/>
      <c r="ASB846" s="399"/>
      <c r="ASC846" s="399"/>
      <c r="ASD846" s="399"/>
      <c r="ASE846" s="399"/>
      <c r="ASF846" s="399"/>
      <c r="ASG846" s="399"/>
      <c r="ASH846" s="399"/>
      <c r="ASI846" s="399"/>
      <c r="ASJ846" s="399"/>
      <c r="ASK846" s="399"/>
      <c r="ASL846" s="399"/>
      <c r="ASM846" s="399"/>
      <c r="ASN846" s="399"/>
      <c r="ASO846" s="399"/>
      <c r="ASP846" s="399"/>
      <c r="ASQ846" s="399"/>
      <c r="ASR846" s="399"/>
      <c r="ASS846" s="399"/>
      <c r="AST846" s="399"/>
      <c r="ASU846" s="399"/>
      <c r="ASV846" s="399"/>
      <c r="ASW846" s="399"/>
      <c r="ASX846" s="399"/>
      <c r="ASY846" s="399"/>
      <c r="ASZ846" s="399"/>
      <c r="ATA846" s="399"/>
      <c r="ATB846" s="399"/>
      <c r="ATC846" s="399"/>
      <c r="ATD846" s="399"/>
      <c r="ATE846" s="399"/>
      <c r="ATF846" s="399"/>
      <c r="ATG846" s="399"/>
      <c r="ATH846" s="399"/>
      <c r="ATI846" s="399"/>
      <c r="ATJ846" s="399"/>
      <c r="ATK846" s="399"/>
      <c r="ATL846" s="399"/>
      <c r="ATM846" s="399"/>
      <c r="ATN846" s="399"/>
      <c r="ATO846" s="399"/>
      <c r="ATP846" s="399"/>
      <c r="ATQ846" s="399"/>
      <c r="ATR846" s="399"/>
      <c r="ATS846" s="399"/>
      <c r="ATT846" s="399"/>
      <c r="ATU846" s="399"/>
      <c r="ATV846" s="399"/>
      <c r="ATW846" s="399"/>
      <c r="ATX846" s="399"/>
      <c r="ATY846" s="399"/>
      <c r="ATZ846" s="399"/>
      <c r="AUA846" s="399"/>
      <c r="AUB846" s="399"/>
      <c r="AUC846" s="399"/>
      <c r="AUD846" s="399"/>
      <c r="AUE846" s="399"/>
      <c r="AUF846" s="399"/>
      <c r="AUG846" s="399"/>
      <c r="AUH846" s="399"/>
      <c r="AUI846" s="399"/>
      <c r="AUJ846" s="399"/>
      <c r="AUK846" s="399"/>
      <c r="AUL846" s="399"/>
      <c r="AUM846" s="399"/>
      <c r="AUN846" s="399"/>
      <c r="AUO846" s="399"/>
      <c r="AUP846" s="399"/>
      <c r="AUQ846" s="399"/>
      <c r="AUR846" s="399"/>
      <c r="AUS846" s="399"/>
      <c r="AUT846" s="399"/>
      <c r="AUU846" s="399"/>
      <c r="AUV846" s="399"/>
      <c r="AUW846" s="399"/>
      <c r="AUX846" s="399"/>
      <c r="AUY846" s="399"/>
      <c r="AUZ846" s="399"/>
      <c r="AVA846" s="399"/>
      <c r="AVB846" s="399"/>
      <c r="AVC846" s="399"/>
      <c r="AVD846" s="399"/>
      <c r="AVE846" s="399"/>
      <c r="AVF846" s="399"/>
      <c r="AVG846" s="399"/>
      <c r="AVH846" s="399"/>
      <c r="AVI846" s="399"/>
      <c r="AVJ846" s="399"/>
      <c r="AVK846" s="399"/>
      <c r="AVL846" s="399"/>
      <c r="AVM846" s="399"/>
      <c r="AVN846" s="399"/>
      <c r="AVO846" s="399"/>
      <c r="AVP846" s="399"/>
      <c r="AVQ846" s="399"/>
      <c r="AVR846" s="399"/>
      <c r="AVS846" s="399"/>
      <c r="AVT846" s="399"/>
      <c r="AVU846" s="399"/>
      <c r="AVV846" s="399"/>
      <c r="AVW846" s="399"/>
      <c r="AVX846" s="399"/>
      <c r="AVY846" s="399"/>
      <c r="AVZ846" s="399"/>
      <c r="AWA846" s="399"/>
      <c r="AWB846" s="399"/>
      <c r="AWC846" s="399"/>
      <c r="AWD846" s="399"/>
      <c r="AWE846" s="399"/>
      <c r="AWF846" s="399"/>
      <c r="AWG846" s="399"/>
      <c r="AWH846" s="399"/>
      <c r="AWI846" s="399"/>
      <c r="AWJ846" s="399"/>
      <c r="AWK846" s="399"/>
      <c r="AWL846" s="399"/>
      <c r="AWM846" s="399"/>
      <c r="AWN846" s="399"/>
      <c r="AWO846" s="399"/>
      <c r="AWP846" s="399"/>
      <c r="AWQ846" s="399"/>
      <c r="AWR846" s="399"/>
      <c r="AWS846" s="399"/>
      <c r="AWT846" s="399"/>
      <c r="AWU846" s="399"/>
      <c r="AWV846" s="399"/>
      <c r="AWW846" s="399"/>
      <c r="AWX846" s="399"/>
      <c r="AWY846" s="399"/>
      <c r="AWZ846" s="399"/>
      <c r="AXA846" s="399"/>
      <c r="AXB846" s="399"/>
      <c r="AXC846" s="399"/>
      <c r="AXD846" s="399"/>
      <c r="AXE846" s="399"/>
      <c r="AXF846" s="399"/>
      <c r="AXG846" s="399"/>
      <c r="AXH846" s="399"/>
      <c r="AXI846" s="399"/>
      <c r="AXJ846" s="399"/>
      <c r="AXK846" s="399"/>
      <c r="AXL846" s="399"/>
      <c r="AXM846" s="399"/>
      <c r="AXN846" s="399"/>
      <c r="AXO846" s="399"/>
      <c r="AXP846" s="399"/>
      <c r="AXQ846" s="399"/>
      <c r="AXR846" s="399"/>
      <c r="AXS846" s="399"/>
      <c r="AXT846" s="399"/>
      <c r="AXU846" s="399"/>
      <c r="AXV846" s="399"/>
      <c r="AXW846" s="399"/>
      <c r="AXX846" s="399"/>
      <c r="AXY846" s="399"/>
      <c r="AXZ846" s="399"/>
      <c r="AYA846" s="399"/>
      <c r="AYB846" s="399"/>
      <c r="AYC846" s="399"/>
      <c r="AYD846" s="399"/>
      <c r="AYE846" s="399"/>
      <c r="AYF846" s="399"/>
      <c r="AYG846" s="399"/>
      <c r="AYH846" s="399"/>
      <c r="AYI846" s="399"/>
      <c r="AYJ846" s="399"/>
      <c r="AYK846" s="399"/>
      <c r="AYL846" s="399"/>
      <c r="AYM846" s="399"/>
      <c r="AYN846" s="399"/>
      <c r="AYO846" s="399"/>
      <c r="AYP846" s="399"/>
      <c r="AYQ846" s="399"/>
      <c r="AYR846" s="399"/>
      <c r="AYS846" s="399"/>
      <c r="AYT846" s="399"/>
      <c r="AYU846" s="399"/>
      <c r="AYV846" s="399"/>
      <c r="AYW846" s="399"/>
      <c r="AYX846" s="399"/>
      <c r="AYY846" s="399"/>
      <c r="AYZ846" s="399"/>
      <c r="AZA846" s="399"/>
      <c r="AZB846" s="399"/>
      <c r="AZC846" s="399"/>
      <c r="AZD846" s="399"/>
      <c r="AZE846" s="399"/>
      <c r="AZF846" s="399"/>
      <c r="AZG846" s="399"/>
      <c r="AZH846" s="399"/>
      <c r="AZI846" s="399"/>
      <c r="AZJ846" s="399"/>
      <c r="AZK846" s="399"/>
      <c r="AZL846" s="399"/>
      <c r="AZM846" s="399"/>
      <c r="AZN846" s="399"/>
      <c r="AZO846" s="399"/>
      <c r="AZP846" s="399"/>
      <c r="AZQ846" s="399"/>
      <c r="AZR846" s="399"/>
      <c r="AZS846" s="399"/>
      <c r="AZT846" s="399"/>
      <c r="AZU846" s="399"/>
      <c r="AZV846" s="399"/>
      <c r="AZW846" s="399"/>
      <c r="AZX846" s="399"/>
      <c r="AZY846" s="399"/>
      <c r="AZZ846" s="399"/>
      <c r="BAA846" s="399"/>
      <c r="BAB846" s="399"/>
      <c r="BAC846" s="399"/>
      <c r="BAD846" s="399"/>
      <c r="BAE846" s="399"/>
      <c r="BAF846" s="399"/>
      <c r="BAG846" s="399"/>
      <c r="BAH846" s="399"/>
      <c r="BAI846" s="399"/>
      <c r="BAJ846" s="399"/>
      <c r="BAK846" s="399"/>
      <c r="BAL846" s="399"/>
      <c r="BAM846" s="399"/>
      <c r="BAN846" s="399"/>
      <c r="BAO846" s="399"/>
      <c r="BAP846" s="399"/>
      <c r="BAQ846" s="399"/>
      <c r="BAR846" s="399"/>
      <c r="BAS846" s="399"/>
      <c r="BAT846" s="399"/>
      <c r="BAU846" s="399"/>
      <c r="BAV846" s="399"/>
      <c r="BAW846" s="399"/>
      <c r="BAX846" s="399"/>
      <c r="BAY846" s="399"/>
      <c r="BAZ846" s="399"/>
      <c r="BBA846" s="399"/>
      <c r="BBB846" s="399"/>
      <c r="BBC846" s="399"/>
      <c r="BBD846" s="399"/>
      <c r="BBE846" s="399"/>
      <c r="BBF846" s="399"/>
      <c r="BBG846" s="399"/>
      <c r="BBH846" s="399"/>
      <c r="BBI846" s="399"/>
      <c r="BBJ846" s="399"/>
      <c r="BBK846" s="399"/>
      <c r="BBL846" s="399"/>
      <c r="BBM846" s="399"/>
      <c r="BBN846" s="399"/>
      <c r="BBO846" s="399"/>
      <c r="BBP846" s="399"/>
      <c r="BBQ846" s="399"/>
      <c r="BBR846" s="399"/>
      <c r="BBS846" s="399"/>
      <c r="BBT846" s="399"/>
      <c r="BBU846" s="399"/>
      <c r="BBV846" s="399"/>
      <c r="BBW846" s="399"/>
      <c r="BBX846" s="399"/>
      <c r="BBY846" s="399"/>
      <c r="BBZ846" s="399"/>
      <c r="BCA846" s="399"/>
      <c r="BCB846" s="399"/>
      <c r="BCC846" s="399"/>
      <c r="BCD846" s="399"/>
      <c r="BCE846" s="399"/>
      <c r="BCF846" s="399"/>
      <c r="BCG846" s="399"/>
      <c r="BCH846" s="399"/>
      <c r="BCI846" s="399"/>
      <c r="BCJ846" s="399"/>
      <c r="BCK846" s="399"/>
      <c r="BCL846" s="399"/>
      <c r="BCM846" s="399"/>
      <c r="BCN846" s="399"/>
      <c r="BCO846" s="399"/>
      <c r="BCP846" s="399"/>
      <c r="BCQ846" s="399"/>
      <c r="BCR846" s="399"/>
      <c r="BCS846" s="399"/>
      <c r="BCT846" s="399"/>
      <c r="BCU846" s="399"/>
      <c r="BCV846" s="399"/>
      <c r="BCW846" s="399"/>
      <c r="BCX846" s="399"/>
      <c r="BCY846" s="399"/>
      <c r="BCZ846" s="399"/>
      <c r="BDA846" s="399"/>
      <c r="BDB846" s="399"/>
      <c r="BDC846" s="399"/>
      <c r="BDD846" s="399"/>
      <c r="BDE846" s="399"/>
      <c r="BDF846" s="399"/>
      <c r="BDG846" s="399"/>
      <c r="BDH846" s="399"/>
      <c r="BDI846" s="399"/>
      <c r="BDJ846" s="399"/>
      <c r="BDK846" s="399"/>
      <c r="BDL846" s="399"/>
      <c r="BDM846" s="399"/>
      <c r="BDN846" s="399"/>
      <c r="BDO846" s="399"/>
      <c r="BDP846" s="399"/>
      <c r="BDQ846" s="399"/>
      <c r="BDR846" s="399"/>
      <c r="BDS846" s="399"/>
      <c r="BDT846" s="399"/>
      <c r="BDU846" s="399"/>
      <c r="BDV846" s="399"/>
      <c r="BDW846" s="399"/>
      <c r="BDX846" s="399"/>
      <c r="BDY846" s="399"/>
      <c r="BDZ846" s="399"/>
      <c r="BEA846" s="399"/>
      <c r="BEB846" s="399"/>
      <c r="BEC846" s="399"/>
      <c r="BED846" s="399"/>
      <c r="BEE846" s="399"/>
      <c r="BEF846" s="399"/>
      <c r="BEG846" s="399"/>
      <c r="BEH846" s="399"/>
      <c r="BEI846" s="399"/>
      <c r="BEJ846" s="399"/>
      <c r="BEK846" s="399"/>
      <c r="BEL846" s="399"/>
      <c r="BEM846" s="399"/>
      <c r="BEN846" s="399"/>
      <c r="BEO846" s="399"/>
      <c r="BEP846" s="399"/>
      <c r="BEQ846" s="399"/>
      <c r="BER846" s="399"/>
      <c r="BES846" s="399"/>
      <c r="BET846" s="399"/>
      <c r="BEU846" s="399"/>
      <c r="BEV846" s="399"/>
      <c r="BEW846" s="399"/>
      <c r="BEX846" s="399"/>
      <c r="BEY846" s="399"/>
      <c r="BEZ846" s="399"/>
      <c r="BFA846" s="399"/>
      <c r="BFB846" s="399"/>
      <c r="BFC846" s="399"/>
      <c r="BFD846" s="399"/>
      <c r="BFE846" s="399"/>
      <c r="BFF846" s="399"/>
      <c r="BFG846" s="399"/>
      <c r="BFH846" s="399"/>
      <c r="BFI846" s="399"/>
      <c r="BFJ846" s="399"/>
      <c r="BFK846" s="399"/>
      <c r="BFL846" s="399"/>
      <c r="BFM846" s="399"/>
      <c r="BFN846" s="399"/>
      <c r="BFO846" s="399"/>
      <c r="BFP846" s="399"/>
      <c r="BFQ846" s="399"/>
      <c r="BFR846" s="399"/>
      <c r="BFS846" s="399"/>
      <c r="BFT846" s="399"/>
      <c r="BFU846" s="399"/>
      <c r="BFV846" s="399"/>
      <c r="BFW846" s="399"/>
      <c r="BFX846" s="399"/>
      <c r="BFY846" s="399"/>
      <c r="BFZ846" s="399"/>
      <c r="BGA846" s="399"/>
      <c r="BGB846" s="399"/>
      <c r="BGC846" s="399"/>
      <c r="BGD846" s="399"/>
      <c r="BGE846" s="399"/>
      <c r="BGF846" s="399"/>
      <c r="BGG846" s="399"/>
      <c r="BGH846" s="399"/>
      <c r="BGI846" s="399"/>
      <c r="BGJ846" s="399"/>
      <c r="BGK846" s="399"/>
      <c r="BGL846" s="399"/>
      <c r="BGM846" s="399"/>
      <c r="BGN846" s="399"/>
      <c r="BGO846" s="399"/>
      <c r="BGP846" s="399"/>
      <c r="BGQ846" s="399"/>
      <c r="BGR846" s="399"/>
      <c r="BGS846" s="399"/>
      <c r="BGT846" s="399"/>
      <c r="BGU846" s="399"/>
      <c r="BGV846" s="399"/>
      <c r="BGW846" s="399"/>
      <c r="BGX846" s="399"/>
      <c r="BGY846" s="399"/>
      <c r="BGZ846" s="399"/>
      <c r="BHA846" s="399"/>
      <c r="BHB846" s="399"/>
      <c r="BHC846" s="399"/>
      <c r="BHD846" s="399"/>
      <c r="BHE846" s="399"/>
      <c r="BHF846" s="399"/>
      <c r="BHG846" s="399"/>
      <c r="BHH846" s="399"/>
      <c r="BHI846" s="399"/>
      <c r="BHJ846" s="399"/>
      <c r="BHK846" s="399"/>
      <c r="BHL846" s="399"/>
      <c r="BHM846" s="399"/>
      <c r="BHN846" s="399"/>
      <c r="BHO846" s="399"/>
      <c r="BHP846" s="399"/>
      <c r="BHQ846" s="399"/>
      <c r="BHR846" s="399"/>
      <c r="BHS846" s="399"/>
      <c r="BHT846" s="399"/>
      <c r="BHU846" s="399"/>
      <c r="BHV846" s="399"/>
      <c r="BHW846" s="399"/>
      <c r="BHX846" s="399"/>
      <c r="BHY846" s="399"/>
      <c r="BHZ846" s="399"/>
      <c r="BIA846" s="399"/>
      <c r="BIB846" s="399"/>
      <c r="BIC846" s="399"/>
      <c r="BID846" s="399"/>
      <c r="BIE846" s="399"/>
      <c r="BIF846" s="399"/>
      <c r="BIG846" s="399"/>
      <c r="BIH846" s="399"/>
      <c r="BII846" s="399"/>
      <c r="BIJ846" s="399"/>
      <c r="BIK846" s="399"/>
      <c r="BIL846" s="399"/>
      <c r="BIM846" s="399"/>
      <c r="BIN846" s="399"/>
      <c r="BIO846" s="399"/>
      <c r="BIP846" s="399"/>
      <c r="BIQ846" s="399"/>
      <c r="BIR846" s="399"/>
      <c r="BIS846" s="399"/>
      <c r="BIT846" s="399"/>
      <c r="BIU846" s="399"/>
      <c r="BIV846" s="399"/>
      <c r="BIW846" s="399"/>
      <c r="BIX846" s="399"/>
      <c r="BIY846" s="399"/>
      <c r="BIZ846" s="399"/>
      <c r="BJA846" s="399"/>
      <c r="BJB846" s="399"/>
      <c r="BJC846" s="399"/>
      <c r="BJD846" s="399"/>
      <c r="BJE846" s="399"/>
      <c r="BJF846" s="399"/>
      <c r="BJG846" s="399"/>
      <c r="BJH846" s="399"/>
      <c r="BJI846" s="399"/>
      <c r="BJJ846" s="399"/>
      <c r="BJK846" s="399"/>
      <c r="BJL846" s="399"/>
      <c r="BJM846" s="399"/>
      <c r="BJN846" s="399"/>
      <c r="BJO846" s="399"/>
      <c r="BJP846" s="399"/>
      <c r="BJQ846" s="399"/>
      <c r="BJR846" s="399"/>
      <c r="BJS846" s="399"/>
      <c r="BJT846" s="399"/>
      <c r="BJU846" s="399"/>
      <c r="BJV846" s="399"/>
      <c r="BJW846" s="399"/>
      <c r="BJX846" s="399"/>
      <c r="BJY846" s="399"/>
      <c r="BJZ846" s="399"/>
      <c r="BKA846" s="399"/>
      <c r="BKB846" s="399"/>
      <c r="BKC846" s="399"/>
      <c r="BKD846" s="399"/>
      <c r="BKE846" s="399"/>
      <c r="BKF846" s="399"/>
      <c r="BKG846" s="399"/>
      <c r="BKH846" s="399"/>
      <c r="BKI846" s="399"/>
      <c r="BKJ846" s="399"/>
      <c r="BKK846" s="399"/>
      <c r="BKL846" s="399"/>
      <c r="BKM846" s="399"/>
      <c r="BKN846" s="399"/>
      <c r="BKO846" s="399"/>
      <c r="BKP846" s="399"/>
      <c r="BKQ846" s="399"/>
      <c r="BKR846" s="399"/>
      <c r="BKS846" s="399"/>
      <c r="BKT846" s="399"/>
      <c r="BKU846" s="399"/>
      <c r="BKV846" s="399"/>
      <c r="BKW846" s="399"/>
      <c r="BKX846" s="399"/>
      <c r="BKY846" s="399"/>
      <c r="BKZ846" s="399"/>
      <c r="BLA846" s="399"/>
      <c r="BLB846" s="399"/>
      <c r="BLC846" s="399"/>
      <c r="BLD846" s="399"/>
      <c r="BLE846" s="399"/>
      <c r="BLF846" s="399"/>
      <c r="BLG846" s="399"/>
      <c r="BLH846" s="399"/>
      <c r="BLI846" s="399"/>
      <c r="BLJ846" s="399"/>
      <c r="BLK846" s="399"/>
      <c r="BLL846" s="399"/>
      <c r="BLM846" s="399"/>
      <c r="BLN846" s="399"/>
      <c r="BLO846" s="399"/>
      <c r="BLP846" s="399"/>
      <c r="BLQ846" s="399"/>
      <c r="BLR846" s="399"/>
      <c r="BLS846" s="399"/>
      <c r="BLT846" s="399"/>
      <c r="BLU846" s="399"/>
      <c r="BLV846" s="399"/>
      <c r="BLW846" s="399"/>
      <c r="BLX846" s="399"/>
      <c r="BLY846" s="399"/>
      <c r="BLZ846" s="399"/>
      <c r="BMA846" s="399"/>
      <c r="BMB846" s="399"/>
      <c r="BMC846" s="399"/>
      <c r="BMD846" s="399"/>
      <c r="BME846" s="399"/>
      <c r="BMF846" s="399"/>
      <c r="BMG846" s="399"/>
      <c r="BMH846" s="399"/>
      <c r="BMI846" s="399"/>
      <c r="BMJ846" s="399"/>
      <c r="BMK846" s="399"/>
      <c r="BML846" s="399"/>
      <c r="BMM846" s="399"/>
      <c r="BMN846" s="399"/>
      <c r="BMO846" s="399"/>
      <c r="BMP846" s="399"/>
      <c r="BMQ846" s="399"/>
      <c r="BMR846" s="399"/>
      <c r="BMS846" s="399"/>
      <c r="BMT846" s="399"/>
      <c r="BMU846" s="399"/>
      <c r="BMV846" s="399"/>
      <c r="BMW846" s="399"/>
      <c r="BMX846" s="399"/>
      <c r="BMY846" s="399"/>
      <c r="BMZ846" s="399"/>
      <c r="BNA846" s="399"/>
      <c r="BNB846" s="399"/>
      <c r="BNC846" s="399"/>
      <c r="BND846" s="399"/>
      <c r="BNE846" s="399"/>
      <c r="BNF846" s="399"/>
      <c r="BNG846" s="399"/>
      <c r="BNH846" s="399"/>
      <c r="BNI846" s="399"/>
      <c r="BNJ846" s="399"/>
      <c r="BNK846" s="399"/>
      <c r="BNL846" s="399"/>
      <c r="BNM846" s="399"/>
      <c r="BNN846" s="399"/>
      <c r="BNO846" s="399"/>
      <c r="BNP846" s="399"/>
      <c r="BNQ846" s="399"/>
      <c r="BNR846" s="399"/>
      <c r="BNS846" s="399"/>
      <c r="BNT846" s="399"/>
      <c r="BNU846" s="399"/>
      <c r="BNV846" s="399"/>
      <c r="BNW846" s="399"/>
      <c r="BNX846" s="399"/>
      <c r="BNY846" s="399"/>
      <c r="BNZ846" s="399"/>
      <c r="BOA846" s="399"/>
      <c r="BOB846" s="399"/>
      <c r="BOC846" s="399"/>
      <c r="BOD846" s="399"/>
      <c r="BOE846" s="399"/>
      <c r="BOF846" s="399"/>
      <c r="BOG846" s="399"/>
      <c r="BOH846" s="399"/>
      <c r="BOI846" s="399"/>
      <c r="BOJ846" s="399"/>
      <c r="BOK846" s="399"/>
      <c r="BOL846" s="399"/>
      <c r="BOM846" s="399"/>
      <c r="BON846" s="399"/>
      <c r="BOO846" s="399"/>
      <c r="BOP846" s="399"/>
      <c r="BOQ846" s="399"/>
      <c r="BOR846" s="399"/>
      <c r="BOS846" s="399"/>
      <c r="BOT846" s="399"/>
      <c r="BOU846" s="399"/>
      <c r="BOV846" s="399"/>
      <c r="BOW846" s="399"/>
      <c r="BOX846" s="399"/>
      <c r="BOY846" s="399"/>
      <c r="BOZ846" s="399"/>
      <c r="BPA846" s="399"/>
      <c r="BPB846" s="399"/>
      <c r="BPC846" s="399"/>
      <c r="BPD846" s="399"/>
      <c r="BPE846" s="399"/>
      <c r="BPF846" s="399"/>
      <c r="BPG846" s="399"/>
      <c r="BPH846" s="399"/>
      <c r="BPI846" s="399"/>
      <c r="BPJ846" s="399"/>
      <c r="BPK846" s="399"/>
      <c r="BPL846" s="399"/>
      <c r="BPM846" s="399"/>
      <c r="BPN846" s="399"/>
      <c r="BPO846" s="399"/>
      <c r="BPP846" s="399"/>
      <c r="BPQ846" s="399"/>
      <c r="BPR846" s="399"/>
      <c r="BPS846" s="399"/>
      <c r="BPT846" s="399"/>
      <c r="BPU846" s="399"/>
      <c r="BPV846" s="399"/>
      <c r="BPW846" s="399"/>
      <c r="BPX846" s="399"/>
      <c r="BPY846" s="399"/>
      <c r="BPZ846" s="399"/>
      <c r="BQA846" s="399"/>
      <c r="BQB846" s="399"/>
      <c r="BQC846" s="399"/>
      <c r="BQD846" s="399"/>
      <c r="BQE846" s="399"/>
      <c r="BQF846" s="399"/>
      <c r="BQG846" s="399"/>
      <c r="BQH846" s="399"/>
      <c r="BQI846" s="399"/>
      <c r="BQJ846" s="399"/>
      <c r="BQK846" s="399"/>
      <c r="BQL846" s="399"/>
      <c r="BQM846" s="399"/>
      <c r="BQN846" s="399"/>
      <c r="BQO846" s="399"/>
      <c r="BQP846" s="399"/>
      <c r="BQQ846" s="399"/>
      <c r="BQR846" s="399"/>
      <c r="BQS846" s="399"/>
      <c r="BQT846" s="399"/>
      <c r="BQU846" s="399"/>
      <c r="BQV846" s="399"/>
      <c r="BQW846" s="399"/>
      <c r="BQX846" s="399"/>
      <c r="BQY846" s="399"/>
      <c r="BQZ846" s="399"/>
      <c r="BRA846" s="399"/>
      <c r="BRB846" s="399"/>
      <c r="BRC846" s="399"/>
      <c r="BRD846" s="399"/>
      <c r="BRE846" s="399"/>
      <c r="BRF846" s="399"/>
      <c r="BRG846" s="399"/>
      <c r="BRH846" s="399"/>
      <c r="BRI846" s="399"/>
      <c r="BRJ846" s="399"/>
      <c r="BRK846" s="399"/>
      <c r="BRL846" s="399"/>
      <c r="BRM846" s="399"/>
      <c r="BRN846" s="399"/>
      <c r="BRO846" s="399"/>
      <c r="BRP846" s="399"/>
      <c r="BRQ846" s="399"/>
      <c r="BRR846" s="399"/>
      <c r="BRS846" s="399"/>
      <c r="BRT846" s="399"/>
      <c r="BRU846" s="399"/>
      <c r="BRV846" s="399"/>
      <c r="BRW846" s="399"/>
      <c r="BRX846" s="399"/>
      <c r="BRY846" s="399"/>
      <c r="BRZ846" s="399"/>
      <c r="BSA846" s="399"/>
      <c r="BSB846" s="399"/>
      <c r="BSC846" s="399"/>
      <c r="BSD846" s="399"/>
      <c r="BSE846" s="399"/>
      <c r="BSF846" s="399"/>
      <c r="BSG846" s="399"/>
      <c r="BSH846" s="399"/>
      <c r="BSI846" s="399"/>
      <c r="BSJ846" s="399"/>
      <c r="BSK846" s="399"/>
      <c r="BSL846" s="399"/>
      <c r="BSM846" s="399"/>
      <c r="BSN846" s="399"/>
      <c r="BSO846" s="399"/>
      <c r="BSP846" s="399"/>
      <c r="BSQ846" s="399"/>
      <c r="BSR846" s="399"/>
      <c r="BSS846" s="399"/>
      <c r="BST846" s="399"/>
      <c r="BSU846" s="399"/>
      <c r="BSV846" s="399"/>
      <c r="BSW846" s="399"/>
      <c r="BSX846" s="399"/>
      <c r="BSY846" s="399"/>
      <c r="BSZ846" s="399"/>
      <c r="BTA846" s="399"/>
      <c r="BTB846" s="399"/>
      <c r="BTC846" s="399"/>
      <c r="BTD846" s="399"/>
      <c r="BTE846" s="399"/>
      <c r="BTF846" s="399"/>
      <c r="BTG846" s="399"/>
      <c r="BTH846" s="399"/>
      <c r="BTI846" s="399"/>
      <c r="BTJ846" s="399"/>
      <c r="BTK846" s="399"/>
      <c r="BTL846" s="399"/>
      <c r="BTM846" s="399"/>
      <c r="BTN846" s="399"/>
      <c r="BTO846" s="399"/>
      <c r="BTP846" s="399"/>
      <c r="BTQ846" s="399"/>
      <c r="BTR846" s="399"/>
      <c r="BTS846" s="399"/>
      <c r="BTT846" s="399"/>
      <c r="BTU846" s="399"/>
      <c r="BTV846" s="399"/>
      <c r="BTW846" s="399"/>
      <c r="BTX846" s="399"/>
      <c r="BTY846" s="399"/>
      <c r="BTZ846" s="399"/>
      <c r="BUA846" s="399"/>
      <c r="BUB846" s="399"/>
      <c r="BUC846" s="399"/>
      <c r="BUD846" s="399"/>
      <c r="BUE846" s="399"/>
      <c r="BUF846" s="399"/>
      <c r="BUG846" s="399"/>
      <c r="BUH846" s="399"/>
      <c r="BUI846" s="399"/>
      <c r="BUJ846" s="399"/>
      <c r="BUK846" s="399"/>
      <c r="BUL846" s="399"/>
      <c r="BUM846" s="399"/>
      <c r="BUN846" s="399"/>
      <c r="BUO846" s="399"/>
      <c r="BUP846" s="399"/>
      <c r="BUQ846" s="399"/>
      <c r="BUR846" s="399"/>
      <c r="BUS846" s="399"/>
      <c r="BUT846" s="399"/>
      <c r="BUU846" s="399"/>
      <c r="BUV846" s="399"/>
      <c r="BUW846" s="399"/>
      <c r="BUX846" s="399"/>
      <c r="BUY846" s="399"/>
      <c r="BUZ846" s="399"/>
      <c r="BVA846" s="399"/>
      <c r="BVB846" s="399"/>
      <c r="BVC846" s="399"/>
      <c r="BVD846" s="399"/>
      <c r="BVE846" s="399"/>
      <c r="BVF846" s="399"/>
      <c r="BVG846" s="399"/>
      <c r="BVH846" s="399"/>
      <c r="BVI846" s="399"/>
      <c r="BVJ846" s="399"/>
      <c r="BVK846" s="399"/>
      <c r="BVL846" s="399"/>
      <c r="BVM846" s="399"/>
      <c r="BVN846" s="399"/>
      <c r="BVO846" s="399"/>
      <c r="BVP846" s="399"/>
      <c r="BVQ846" s="399"/>
      <c r="BVR846" s="399"/>
      <c r="BVS846" s="399"/>
      <c r="BVT846" s="399"/>
      <c r="BVU846" s="399"/>
      <c r="BVV846" s="399"/>
      <c r="BVW846" s="399"/>
      <c r="BVX846" s="399"/>
      <c r="BVY846" s="399"/>
      <c r="BVZ846" s="399"/>
      <c r="BWA846" s="399"/>
      <c r="BWB846" s="399"/>
      <c r="BWC846" s="399"/>
      <c r="BWD846" s="399"/>
      <c r="BWE846" s="399"/>
      <c r="BWF846" s="399"/>
      <c r="BWG846" s="399"/>
      <c r="BWH846" s="399"/>
      <c r="BWI846" s="399"/>
      <c r="BWJ846" s="399"/>
      <c r="BWK846" s="399"/>
      <c r="BWL846" s="399"/>
      <c r="BWM846" s="399"/>
      <c r="BWN846" s="399"/>
      <c r="BWO846" s="399"/>
      <c r="BWP846" s="399"/>
      <c r="BWQ846" s="399"/>
      <c r="BWR846" s="399"/>
      <c r="BWS846" s="399"/>
      <c r="BWT846" s="399"/>
      <c r="BWU846" s="399"/>
      <c r="BWV846" s="399"/>
      <c r="BWW846" s="399"/>
      <c r="BWX846" s="399"/>
      <c r="BWY846" s="399"/>
      <c r="BWZ846" s="399"/>
      <c r="BXA846" s="399"/>
      <c r="BXB846" s="399"/>
      <c r="BXC846" s="399"/>
      <c r="BXD846" s="399"/>
      <c r="BXE846" s="399"/>
      <c r="BXF846" s="399"/>
      <c r="BXG846" s="399"/>
      <c r="BXH846" s="399"/>
      <c r="BXI846" s="399"/>
      <c r="BXJ846" s="399"/>
      <c r="BXK846" s="399"/>
      <c r="BXL846" s="399"/>
      <c r="BXM846" s="399"/>
      <c r="BXN846" s="399"/>
      <c r="BXO846" s="399"/>
      <c r="BXP846" s="399"/>
      <c r="BXQ846" s="399"/>
      <c r="BXR846" s="399"/>
      <c r="BXS846" s="399"/>
      <c r="BXT846" s="399"/>
      <c r="BXU846" s="399"/>
      <c r="BXV846" s="399"/>
      <c r="BXW846" s="399"/>
      <c r="BXX846" s="399"/>
      <c r="BXY846" s="399"/>
      <c r="BXZ846" s="399"/>
      <c r="BYA846" s="399"/>
      <c r="BYB846" s="399"/>
      <c r="BYC846" s="399"/>
      <c r="BYD846" s="399"/>
      <c r="BYE846" s="399"/>
      <c r="BYF846" s="399"/>
      <c r="BYG846" s="399"/>
      <c r="BYH846" s="399"/>
      <c r="BYI846" s="399"/>
      <c r="BYJ846" s="399"/>
      <c r="BYK846" s="399"/>
      <c r="BYL846" s="399"/>
      <c r="BYM846" s="399"/>
      <c r="BYN846" s="399"/>
      <c r="BYO846" s="399"/>
      <c r="BYP846" s="399"/>
      <c r="BYQ846" s="399"/>
      <c r="BYR846" s="399"/>
      <c r="BYS846" s="399"/>
      <c r="BYT846" s="399"/>
      <c r="BYU846" s="399"/>
      <c r="BYV846" s="399"/>
      <c r="BYW846" s="399"/>
      <c r="BYX846" s="399"/>
      <c r="BYY846" s="399"/>
      <c r="BYZ846" s="399"/>
      <c r="BZA846" s="399"/>
      <c r="BZB846" s="399"/>
      <c r="BZC846" s="399"/>
      <c r="BZD846" s="399"/>
      <c r="BZE846" s="399"/>
      <c r="BZF846" s="399"/>
      <c r="BZG846" s="399"/>
      <c r="BZH846" s="399"/>
      <c r="BZI846" s="399"/>
      <c r="BZJ846" s="399"/>
      <c r="BZK846" s="399"/>
      <c r="BZL846" s="399"/>
      <c r="BZM846" s="399"/>
      <c r="BZN846" s="399"/>
      <c r="BZO846" s="399"/>
      <c r="BZP846" s="399"/>
      <c r="BZQ846" s="399"/>
      <c r="BZR846" s="399"/>
      <c r="BZS846" s="399"/>
      <c r="BZT846" s="399"/>
      <c r="BZU846" s="399"/>
      <c r="BZV846" s="399"/>
      <c r="BZW846" s="399"/>
      <c r="BZX846" s="399"/>
      <c r="BZY846" s="399"/>
      <c r="BZZ846" s="399"/>
      <c r="CAA846" s="399"/>
      <c r="CAB846" s="399"/>
      <c r="CAC846" s="399"/>
      <c r="CAD846" s="399"/>
      <c r="CAE846" s="399"/>
      <c r="CAF846" s="399"/>
      <c r="CAG846" s="399"/>
      <c r="CAH846" s="399"/>
      <c r="CAI846" s="399"/>
      <c r="CAJ846" s="399"/>
      <c r="CAK846" s="399"/>
      <c r="CAL846" s="399"/>
      <c r="CAM846" s="399"/>
      <c r="CAN846" s="399"/>
      <c r="CAO846" s="399"/>
      <c r="CAP846" s="399"/>
      <c r="CAQ846" s="399"/>
      <c r="CAR846" s="399"/>
      <c r="CAS846" s="399"/>
      <c r="CAT846" s="399"/>
      <c r="CAU846" s="399"/>
      <c r="CAV846" s="399"/>
      <c r="CAW846" s="399"/>
      <c r="CAX846" s="399"/>
      <c r="CAY846" s="399"/>
      <c r="CAZ846" s="399"/>
      <c r="CBA846" s="399"/>
      <c r="CBB846" s="399"/>
      <c r="CBC846" s="399"/>
      <c r="CBD846" s="399"/>
      <c r="CBE846" s="399"/>
      <c r="CBF846" s="399"/>
      <c r="CBG846" s="399"/>
      <c r="CBH846" s="399"/>
      <c r="CBI846" s="399"/>
      <c r="CBJ846" s="399"/>
      <c r="CBK846" s="399"/>
      <c r="CBL846" s="399"/>
      <c r="CBM846" s="399"/>
      <c r="CBN846" s="399"/>
      <c r="CBO846" s="399"/>
      <c r="CBP846" s="399"/>
      <c r="CBQ846" s="399"/>
      <c r="CBR846" s="399"/>
      <c r="CBS846" s="399"/>
      <c r="CBT846" s="399"/>
      <c r="CBU846" s="399"/>
      <c r="CBV846" s="399"/>
      <c r="CBW846" s="399"/>
      <c r="CBX846" s="399"/>
      <c r="CBY846" s="399"/>
      <c r="CBZ846" s="399"/>
      <c r="CCA846" s="399"/>
      <c r="CCB846" s="399"/>
      <c r="CCC846" s="399"/>
      <c r="CCD846" s="399"/>
      <c r="CCE846" s="399"/>
      <c r="CCF846" s="399"/>
      <c r="CCG846" s="399"/>
      <c r="CCH846" s="399"/>
      <c r="CCI846" s="399"/>
      <c r="CCJ846" s="399"/>
      <c r="CCK846" s="399"/>
      <c r="CCL846" s="399"/>
      <c r="CCM846" s="399"/>
      <c r="CCN846" s="399"/>
      <c r="CCO846" s="399"/>
      <c r="CCP846" s="399"/>
      <c r="CCQ846" s="399"/>
      <c r="CCR846" s="399"/>
      <c r="CCS846" s="399"/>
      <c r="CCT846" s="399"/>
      <c r="CCU846" s="399"/>
      <c r="CCV846" s="399"/>
      <c r="CCW846" s="399"/>
      <c r="CCX846" s="399"/>
      <c r="CCY846" s="399"/>
      <c r="CCZ846" s="399"/>
      <c r="CDA846" s="399"/>
      <c r="CDB846" s="399"/>
      <c r="CDC846" s="399"/>
      <c r="CDD846" s="399"/>
      <c r="CDE846" s="399"/>
      <c r="CDF846" s="399"/>
      <c r="CDG846" s="399"/>
      <c r="CDH846" s="399"/>
      <c r="CDI846" s="399"/>
      <c r="CDJ846" s="399"/>
      <c r="CDK846" s="399"/>
      <c r="CDL846" s="399"/>
      <c r="CDM846" s="399"/>
      <c r="CDN846" s="399"/>
      <c r="CDO846" s="399"/>
      <c r="CDP846" s="399"/>
      <c r="CDQ846" s="399"/>
      <c r="CDR846" s="399"/>
      <c r="CDS846" s="399"/>
      <c r="CDT846" s="399"/>
      <c r="CDU846" s="399"/>
      <c r="CDV846" s="399"/>
      <c r="CDW846" s="399"/>
      <c r="CDX846" s="399"/>
      <c r="CDY846" s="399"/>
      <c r="CDZ846" s="399"/>
      <c r="CEA846" s="399"/>
      <c r="CEB846" s="399"/>
      <c r="CEC846" s="399"/>
      <c r="CED846" s="399"/>
      <c r="CEE846" s="399"/>
      <c r="CEF846" s="399"/>
      <c r="CEG846" s="399"/>
      <c r="CEH846" s="399"/>
      <c r="CEI846" s="399"/>
      <c r="CEJ846" s="399"/>
      <c r="CEK846" s="399"/>
      <c r="CEL846" s="399"/>
      <c r="CEM846" s="399"/>
      <c r="CEN846" s="399"/>
      <c r="CEO846" s="399"/>
      <c r="CEP846" s="399"/>
      <c r="CEQ846" s="399"/>
      <c r="CER846" s="399"/>
      <c r="CES846" s="399"/>
      <c r="CET846" s="399"/>
      <c r="CEU846" s="399"/>
      <c r="CEV846" s="399"/>
      <c r="CEW846" s="399"/>
      <c r="CEX846" s="399"/>
      <c r="CEY846" s="399"/>
      <c r="CEZ846" s="399"/>
      <c r="CFA846" s="399"/>
      <c r="CFB846" s="399"/>
      <c r="CFC846" s="399"/>
      <c r="CFD846" s="399"/>
      <c r="CFE846" s="399"/>
      <c r="CFF846" s="399"/>
      <c r="CFG846" s="399"/>
      <c r="CFH846" s="399"/>
      <c r="CFI846" s="399"/>
      <c r="CFJ846" s="399"/>
      <c r="CFK846" s="399"/>
      <c r="CFL846" s="399"/>
      <c r="CFM846" s="399"/>
      <c r="CFN846" s="399"/>
      <c r="CFO846" s="399"/>
      <c r="CFP846" s="399"/>
      <c r="CFQ846" s="399"/>
      <c r="CFR846" s="399"/>
      <c r="CFS846" s="399"/>
      <c r="CFT846" s="399"/>
      <c r="CFU846" s="399"/>
      <c r="CFV846" s="399"/>
      <c r="CFW846" s="399"/>
      <c r="CFX846" s="399"/>
      <c r="CFY846" s="399"/>
      <c r="CFZ846" s="399"/>
      <c r="CGA846" s="399"/>
      <c r="CGB846" s="399"/>
      <c r="CGC846" s="399"/>
      <c r="CGD846" s="399"/>
      <c r="CGE846" s="399"/>
      <c r="CGF846" s="399"/>
      <c r="CGG846" s="399"/>
      <c r="CGH846" s="399"/>
      <c r="CGI846" s="399"/>
      <c r="CGJ846" s="399"/>
      <c r="CGK846" s="399"/>
      <c r="CGL846" s="399"/>
      <c r="CGM846" s="399"/>
      <c r="CGN846" s="399"/>
      <c r="CGO846" s="399"/>
      <c r="CGP846" s="399"/>
      <c r="CGQ846" s="399"/>
      <c r="CGR846" s="399"/>
      <c r="CGS846" s="399"/>
      <c r="CGT846" s="399"/>
      <c r="CGU846" s="399"/>
      <c r="CGV846" s="399"/>
      <c r="CGW846" s="399"/>
      <c r="CGX846" s="399"/>
      <c r="CGY846" s="399"/>
      <c r="CGZ846" s="399"/>
      <c r="CHA846" s="399"/>
      <c r="CHB846" s="399"/>
      <c r="CHC846" s="399"/>
      <c r="CHD846" s="399"/>
      <c r="CHE846" s="399"/>
      <c r="CHF846" s="399"/>
      <c r="CHG846" s="399"/>
      <c r="CHH846" s="399"/>
      <c r="CHI846" s="399"/>
      <c r="CHJ846" s="399"/>
      <c r="CHK846" s="399"/>
      <c r="CHL846" s="399"/>
      <c r="CHM846" s="399"/>
      <c r="CHN846" s="399"/>
      <c r="CHO846" s="399"/>
      <c r="CHP846" s="399"/>
      <c r="CHQ846" s="399"/>
      <c r="CHR846" s="399"/>
      <c r="CHS846" s="399"/>
      <c r="CHT846" s="399"/>
      <c r="CHU846" s="399"/>
      <c r="CHV846" s="399"/>
      <c r="CHW846" s="399"/>
      <c r="CHX846" s="399"/>
      <c r="CHY846" s="399"/>
      <c r="CHZ846" s="399"/>
      <c r="CIA846" s="399"/>
      <c r="CIB846" s="399"/>
      <c r="CIC846" s="399"/>
      <c r="CID846" s="399"/>
      <c r="CIE846" s="399"/>
      <c r="CIF846" s="399"/>
      <c r="CIG846" s="399"/>
      <c r="CIH846" s="399"/>
      <c r="CII846" s="399"/>
      <c r="CIJ846" s="399"/>
      <c r="CIK846" s="399"/>
      <c r="CIL846" s="399"/>
      <c r="CIM846" s="399"/>
      <c r="CIN846" s="399"/>
      <c r="CIO846" s="399"/>
      <c r="CIP846" s="399"/>
      <c r="CIQ846" s="399"/>
      <c r="CIR846" s="399"/>
      <c r="CIS846" s="399"/>
      <c r="CIT846" s="399"/>
      <c r="CIU846" s="399"/>
      <c r="CIV846" s="399"/>
      <c r="CIW846" s="399"/>
      <c r="CIX846" s="399"/>
      <c r="CIY846" s="399"/>
      <c r="CIZ846" s="399"/>
      <c r="CJA846" s="399"/>
      <c r="CJB846" s="399"/>
      <c r="CJC846" s="399"/>
      <c r="CJD846" s="399"/>
      <c r="CJE846" s="399"/>
      <c r="CJF846" s="399"/>
      <c r="CJG846" s="399"/>
      <c r="CJH846" s="399"/>
      <c r="CJI846" s="399"/>
      <c r="CJJ846" s="399"/>
      <c r="CJK846" s="399"/>
      <c r="CJL846" s="399"/>
      <c r="CJM846" s="399"/>
      <c r="CJN846" s="399"/>
      <c r="CJO846" s="399"/>
      <c r="CJP846" s="399"/>
      <c r="CJQ846" s="399"/>
      <c r="CJR846" s="399"/>
      <c r="CJS846" s="399"/>
      <c r="CJT846" s="399"/>
      <c r="CJU846" s="399"/>
      <c r="CJV846" s="399"/>
      <c r="CJW846" s="399"/>
      <c r="CJX846" s="399"/>
      <c r="CJY846" s="399"/>
      <c r="CJZ846" s="399"/>
      <c r="CKA846" s="399"/>
      <c r="CKB846" s="399"/>
      <c r="CKC846" s="399"/>
      <c r="CKD846" s="399"/>
      <c r="CKE846" s="399"/>
      <c r="CKF846" s="399"/>
      <c r="CKG846" s="399"/>
      <c r="CKH846" s="399"/>
      <c r="CKI846" s="399"/>
      <c r="CKJ846" s="399"/>
      <c r="CKK846" s="399"/>
      <c r="CKL846" s="399"/>
      <c r="CKM846" s="399"/>
      <c r="CKN846" s="399"/>
      <c r="CKO846" s="399"/>
      <c r="CKP846" s="399"/>
      <c r="CKQ846" s="399"/>
      <c r="CKR846" s="399"/>
      <c r="CKS846" s="399"/>
      <c r="CKT846" s="399"/>
      <c r="CKU846" s="399"/>
      <c r="CKV846" s="399"/>
      <c r="CKW846" s="399"/>
      <c r="CKX846" s="399"/>
      <c r="CKY846" s="399"/>
      <c r="CKZ846" s="399"/>
      <c r="CLA846" s="399"/>
      <c r="CLB846" s="399"/>
      <c r="CLC846" s="399"/>
      <c r="CLD846" s="399"/>
      <c r="CLE846" s="399"/>
      <c r="CLF846" s="399"/>
      <c r="CLG846" s="399"/>
      <c r="CLH846" s="399"/>
      <c r="CLI846" s="399"/>
      <c r="CLJ846" s="399"/>
      <c r="CLK846" s="399"/>
      <c r="CLL846" s="399"/>
      <c r="CLM846" s="399"/>
      <c r="CLN846" s="399"/>
      <c r="CLO846" s="399"/>
      <c r="CLP846" s="399"/>
      <c r="CLQ846" s="399"/>
      <c r="CLR846" s="399"/>
      <c r="CLS846" s="399"/>
      <c r="CLT846" s="399"/>
      <c r="CLU846" s="399"/>
      <c r="CLV846" s="399"/>
      <c r="CLW846" s="399"/>
      <c r="CLX846" s="399"/>
      <c r="CLY846" s="399"/>
      <c r="CLZ846" s="399"/>
      <c r="CMA846" s="399"/>
      <c r="CMB846" s="399"/>
      <c r="CMC846" s="399"/>
      <c r="CMD846" s="399"/>
      <c r="CME846" s="399"/>
      <c r="CMF846" s="399"/>
      <c r="CMG846" s="399"/>
      <c r="CMH846" s="399"/>
      <c r="CMI846" s="399"/>
      <c r="CMJ846" s="399"/>
      <c r="CMK846" s="399"/>
      <c r="CML846" s="399"/>
      <c r="CMM846" s="399"/>
      <c r="CMN846" s="399"/>
      <c r="CMO846" s="399"/>
      <c r="CMP846" s="399"/>
      <c r="CMQ846" s="399"/>
      <c r="CMR846" s="399"/>
      <c r="CMS846" s="399"/>
      <c r="CMT846" s="399"/>
      <c r="CMU846" s="399"/>
      <c r="CMV846" s="399"/>
      <c r="CMW846" s="399"/>
      <c r="CMX846" s="399"/>
      <c r="CMY846" s="399"/>
      <c r="CMZ846" s="399"/>
      <c r="CNA846" s="399"/>
      <c r="CNB846" s="399"/>
      <c r="CNC846" s="399"/>
      <c r="CND846" s="399"/>
      <c r="CNE846" s="399"/>
      <c r="CNF846" s="399"/>
      <c r="CNG846" s="399"/>
      <c r="CNH846" s="399"/>
      <c r="CNI846" s="399"/>
      <c r="CNJ846" s="399"/>
      <c r="CNK846" s="399"/>
      <c r="CNL846" s="399"/>
      <c r="CNM846" s="399"/>
      <c r="CNN846" s="399"/>
      <c r="CNO846" s="399"/>
      <c r="CNP846" s="399"/>
      <c r="CNQ846" s="399"/>
      <c r="CNR846" s="399"/>
      <c r="CNS846" s="399"/>
      <c r="CNT846" s="399"/>
      <c r="CNU846" s="399"/>
      <c r="CNV846" s="399"/>
      <c r="CNW846" s="399"/>
      <c r="CNX846" s="399"/>
      <c r="CNY846" s="399"/>
      <c r="CNZ846" s="399"/>
      <c r="COA846" s="399"/>
      <c r="COB846" s="399"/>
      <c r="COC846" s="399"/>
      <c r="COD846" s="399"/>
      <c r="COE846" s="399"/>
      <c r="COF846" s="399"/>
      <c r="COG846" s="399"/>
      <c r="COH846" s="399"/>
      <c r="COI846" s="399"/>
      <c r="COJ846" s="399"/>
      <c r="COK846" s="399"/>
      <c r="COL846" s="399"/>
      <c r="COM846" s="399"/>
      <c r="CON846" s="399"/>
      <c r="COO846" s="399"/>
      <c r="COP846" s="399"/>
      <c r="COQ846" s="399"/>
      <c r="COR846" s="399"/>
      <c r="COS846" s="399"/>
      <c r="COT846" s="399"/>
      <c r="COU846" s="399"/>
      <c r="COV846" s="399"/>
      <c r="COW846" s="399"/>
      <c r="COX846" s="399"/>
      <c r="COY846" s="399"/>
      <c r="COZ846" s="399"/>
      <c r="CPA846" s="399"/>
      <c r="CPB846" s="399"/>
      <c r="CPC846" s="399"/>
      <c r="CPD846" s="399"/>
      <c r="CPE846" s="399"/>
      <c r="CPF846" s="399"/>
      <c r="CPG846" s="399"/>
      <c r="CPH846" s="399"/>
      <c r="CPI846" s="399"/>
      <c r="CPJ846" s="399"/>
      <c r="CPK846" s="399"/>
      <c r="CPL846" s="399"/>
      <c r="CPM846" s="399"/>
      <c r="CPN846" s="399"/>
      <c r="CPO846" s="399"/>
      <c r="CPP846" s="399"/>
      <c r="CPQ846" s="399"/>
      <c r="CPR846" s="399"/>
      <c r="CPS846" s="399"/>
      <c r="CPT846" s="399"/>
      <c r="CPU846" s="399"/>
      <c r="CPV846" s="399"/>
      <c r="CPW846" s="399"/>
      <c r="CPX846" s="399"/>
      <c r="CPY846" s="399"/>
      <c r="CPZ846" s="399"/>
      <c r="CQA846" s="399"/>
      <c r="CQB846" s="399"/>
      <c r="CQC846" s="399"/>
      <c r="CQD846" s="399"/>
      <c r="CQE846" s="399"/>
      <c r="CQF846" s="399"/>
      <c r="CQG846" s="399"/>
      <c r="CQH846" s="399"/>
      <c r="CQI846" s="399"/>
      <c r="CQJ846" s="399"/>
      <c r="CQK846" s="399"/>
      <c r="CQL846" s="399"/>
      <c r="CQM846" s="399"/>
      <c r="CQN846" s="399"/>
      <c r="CQO846" s="399"/>
      <c r="CQP846" s="399"/>
      <c r="CQQ846" s="399"/>
      <c r="CQR846" s="399"/>
      <c r="CQS846" s="399"/>
      <c r="CQT846" s="399"/>
      <c r="CQU846" s="399"/>
      <c r="CQV846" s="399"/>
      <c r="CQW846" s="399"/>
      <c r="CQX846" s="399"/>
      <c r="CQY846" s="399"/>
      <c r="CQZ846" s="399"/>
      <c r="CRA846" s="399"/>
      <c r="CRB846" s="399"/>
      <c r="CRC846" s="399"/>
      <c r="CRD846" s="399"/>
      <c r="CRE846" s="399"/>
      <c r="CRF846" s="399"/>
      <c r="CRG846" s="399"/>
      <c r="CRH846" s="399"/>
      <c r="CRI846" s="399"/>
      <c r="CRJ846" s="399"/>
      <c r="CRK846" s="399"/>
      <c r="CRL846" s="399"/>
      <c r="CRM846" s="399"/>
      <c r="CRN846" s="399"/>
      <c r="CRO846" s="399"/>
      <c r="CRP846" s="399"/>
      <c r="CRQ846" s="399"/>
      <c r="CRR846" s="399"/>
      <c r="CRS846" s="399"/>
      <c r="CRT846" s="399"/>
      <c r="CRU846" s="399"/>
      <c r="CRV846" s="399"/>
      <c r="CRW846" s="399"/>
      <c r="CRX846" s="399"/>
      <c r="CRY846" s="399"/>
      <c r="CRZ846" s="399"/>
      <c r="CSA846" s="399"/>
      <c r="CSB846" s="399"/>
      <c r="CSC846" s="399"/>
      <c r="CSD846" s="399"/>
      <c r="CSE846" s="399"/>
      <c r="CSF846" s="399"/>
      <c r="CSG846" s="399"/>
      <c r="CSH846" s="399"/>
      <c r="CSI846" s="399"/>
      <c r="CSJ846" s="399"/>
      <c r="CSK846" s="399"/>
      <c r="CSL846" s="399"/>
      <c r="CSM846" s="399"/>
      <c r="CSN846" s="399"/>
      <c r="CSO846" s="399"/>
      <c r="CSP846" s="399"/>
      <c r="CSQ846" s="399"/>
      <c r="CSR846" s="399"/>
      <c r="CSS846" s="399"/>
      <c r="CST846" s="399"/>
      <c r="CSU846" s="399"/>
      <c r="CSV846" s="399"/>
      <c r="CSW846" s="399"/>
      <c r="CSX846" s="399"/>
      <c r="CSY846" s="399"/>
      <c r="CSZ846" s="399"/>
      <c r="CTA846" s="399"/>
      <c r="CTB846" s="399"/>
      <c r="CTC846" s="399"/>
      <c r="CTD846" s="399"/>
      <c r="CTE846" s="399"/>
      <c r="CTF846" s="399"/>
      <c r="CTG846" s="399"/>
      <c r="CTH846" s="399"/>
      <c r="CTI846" s="399"/>
      <c r="CTJ846" s="399"/>
      <c r="CTK846" s="399"/>
      <c r="CTL846" s="399"/>
      <c r="CTM846" s="399"/>
      <c r="CTN846" s="399"/>
      <c r="CTO846" s="399"/>
      <c r="CTP846" s="399"/>
      <c r="CTQ846" s="399"/>
      <c r="CTR846" s="399"/>
      <c r="CTS846" s="399"/>
      <c r="CTT846" s="399"/>
      <c r="CTU846" s="399"/>
      <c r="CTV846" s="399"/>
      <c r="CTW846" s="399"/>
      <c r="CTX846" s="399"/>
      <c r="CTY846" s="399"/>
      <c r="CTZ846" s="399"/>
      <c r="CUA846" s="399"/>
      <c r="CUB846" s="399"/>
      <c r="CUC846" s="399"/>
      <c r="CUD846" s="399"/>
      <c r="CUE846" s="399"/>
      <c r="CUF846" s="399"/>
      <c r="CUG846" s="399"/>
      <c r="CUH846" s="399"/>
      <c r="CUI846" s="399"/>
      <c r="CUJ846" s="399"/>
      <c r="CUK846" s="399"/>
      <c r="CUL846" s="399"/>
      <c r="CUM846" s="399"/>
      <c r="CUN846" s="399"/>
      <c r="CUO846" s="399"/>
      <c r="CUP846" s="399"/>
      <c r="CUQ846" s="399"/>
      <c r="CUR846" s="399"/>
      <c r="CUS846" s="399"/>
      <c r="CUT846" s="399"/>
      <c r="CUU846" s="399"/>
      <c r="CUV846" s="399"/>
      <c r="CUW846" s="399"/>
      <c r="CUX846" s="399"/>
      <c r="CUY846" s="399"/>
      <c r="CUZ846" s="399"/>
      <c r="CVA846" s="399"/>
      <c r="CVB846" s="399"/>
      <c r="CVC846" s="399"/>
      <c r="CVD846" s="399"/>
      <c r="CVE846" s="399"/>
      <c r="CVF846" s="399"/>
      <c r="CVG846" s="399"/>
      <c r="CVH846" s="399"/>
      <c r="CVI846" s="399"/>
      <c r="CVJ846" s="399"/>
      <c r="CVK846" s="399"/>
      <c r="CVL846" s="399"/>
      <c r="CVM846" s="399"/>
      <c r="CVN846" s="399"/>
      <c r="CVO846" s="399"/>
      <c r="CVP846" s="399"/>
      <c r="CVQ846" s="399"/>
      <c r="CVR846" s="399"/>
      <c r="CVS846" s="399"/>
      <c r="CVT846" s="399"/>
      <c r="CVU846" s="399"/>
      <c r="CVV846" s="399"/>
      <c r="CVW846" s="399"/>
      <c r="CVX846" s="399"/>
      <c r="CVY846" s="399"/>
      <c r="CVZ846" s="399"/>
      <c r="CWA846" s="399"/>
      <c r="CWB846" s="399"/>
      <c r="CWC846" s="399"/>
      <c r="CWD846" s="399"/>
      <c r="CWE846" s="399"/>
      <c r="CWF846" s="399"/>
      <c r="CWG846" s="399"/>
      <c r="CWH846" s="399"/>
      <c r="CWI846" s="399"/>
      <c r="CWJ846" s="399"/>
      <c r="CWK846" s="399"/>
      <c r="CWL846" s="399"/>
      <c r="CWM846" s="399"/>
      <c r="CWN846" s="399"/>
      <c r="CWO846" s="399"/>
      <c r="CWP846" s="399"/>
      <c r="CWQ846" s="399"/>
      <c r="CWR846" s="399"/>
      <c r="CWS846" s="399"/>
      <c r="CWT846" s="399"/>
      <c r="CWU846" s="399"/>
      <c r="CWV846" s="399"/>
      <c r="CWW846" s="399"/>
      <c r="CWX846" s="399"/>
      <c r="CWY846" s="399"/>
      <c r="CWZ846" s="399"/>
      <c r="CXA846" s="399"/>
      <c r="CXB846" s="399"/>
      <c r="CXC846" s="399"/>
      <c r="CXD846" s="399"/>
      <c r="CXE846" s="399"/>
      <c r="CXF846" s="399"/>
      <c r="CXG846" s="399"/>
      <c r="CXH846" s="399"/>
      <c r="CXI846" s="399"/>
      <c r="CXJ846" s="399"/>
      <c r="CXK846" s="399"/>
      <c r="CXL846" s="399"/>
      <c r="CXM846" s="399"/>
      <c r="CXN846" s="399"/>
      <c r="CXO846" s="399"/>
      <c r="CXP846" s="399"/>
      <c r="CXQ846" s="399"/>
      <c r="CXR846" s="399"/>
      <c r="CXS846" s="399"/>
      <c r="CXT846" s="399"/>
      <c r="CXU846" s="399"/>
      <c r="CXV846" s="399"/>
      <c r="CXW846" s="399"/>
      <c r="CXX846" s="399"/>
      <c r="CXY846" s="399"/>
      <c r="CXZ846" s="399"/>
      <c r="CYA846" s="399"/>
      <c r="CYB846" s="399"/>
      <c r="CYC846" s="399"/>
      <c r="CYD846" s="399"/>
      <c r="CYE846" s="399"/>
      <c r="CYF846" s="399"/>
      <c r="CYG846" s="399"/>
      <c r="CYH846" s="399"/>
      <c r="CYI846" s="399"/>
      <c r="CYJ846" s="399"/>
      <c r="CYK846" s="399"/>
      <c r="CYL846" s="399"/>
      <c r="CYM846" s="399"/>
      <c r="CYN846" s="399"/>
      <c r="CYO846" s="399"/>
      <c r="CYP846" s="399"/>
      <c r="CYQ846" s="399"/>
      <c r="CYR846" s="399"/>
      <c r="CYS846" s="399"/>
      <c r="CYT846" s="399"/>
      <c r="CYU846" s="399"/>
      <c r="CYV846" s="399"/>
      <c r="CYW846" s="399"/>
      <c r="CYX846" s="399"/>
      <c r="CYY846" s="399"/>
      <c r="CYZ846" s="399"/>
      <c r="CZA846" s="399"/>
      <c r="CZB846" s="399"/>
      <c r="CZC846" s="399"/>
      <c r="CZD846" s="399"/>
      <c r="CZE846" s="399"/>
      <c r="CZF846" s="399"/>
      <c r="CZG846" s="399"/>
      <c r="CZH846" s="399"/>
      <c r="CZI846" s="399"/>
      <c r="CZJ846" s="399"/>
      <c r="CZK846" s="399"/>
      <c r="CZL846" s="399"/>
      <c r="CZM846" s="399"/>
      <c r="CZN846" s="399"/>
      <c r="CZO846" s="399"/>
      <c r="CZP846" s="399"/>
      <c r="CZQ846" s="399"/>
      <c r="CZR846" s="399"/>
      <c r="CZS846" s="399"/>
      <c r="CZT846" s="399"/>
      <c r="CZU846" s="399"/>
      <c r="CZV846" s="399"/>
      <c r="CZW846" s="399"/>
      <c r="CZX846" s="399"/>
      <c r="CZY846" s="399"/>
      <c r="CZZ846" s="399"/>
      <c r="DAA846" s="399"/>
      <c r="DAB846" s="399"/>
      <c r="DAC846" s="399"/>
      <c r="DAD846" s="399"/>
      <c r="DAE846" s="399"/>
      <c r="DAF846" s="399"/>
      <c r="DAG846" s="399"/>
      <c r="DAH846" s="399"/>
      <c r="DAI846" s="399"/>
      <c r="DAJ846" s="399"/>
      <c r="DAK846" s="399"/>
      <c r="DAL846" s="399"/>
      <c r="DAM846" s="399"/>
      <c r="DAN846" s="399"/>
      <c r="DAO846" s="399"/>
      <c r="DAP846" s="399"/>
      <c r="DAQ846" s="399"/>
      <c r="DAR846" s="399"/>
      <c r="DAS846" s="399"/>
      <c r="DAT846" s="399"/>
      <c r="DAU846" s="399"/>
      <c r="DAV846" s="399"/>
      <c r="DAW846" s="399"/>
      <c r="DAX846" s="399"/>
      <c r="DAY846" s="399"/>
      <c r="DAZ846" s="399"/>
      <c r="DBA846" s="399"/>
      <c r="DBB846" s="399"/>
      <c r="DBC846" s="399"/>
      <c r="DBD846" s="399"/>
      <c r="DBE846" s="399"/>
      <c r="DBF846" s="399"/>
      <c r="DBG846" s="399"/>
      <c r="DBH846" s="399"/>
      <c r="DBI846" s="399"/>
      <c r="DBJ846" s="399"/>
      <c r="DBK846" s="399"/>
      <c r="DBL846" s="399"/>
      <c r="DBM846" s="399"/>
      <c r="DBN846" s="399"/>
      <c r="DBO846" s="399"/>
      <c r="DBP846" s="399"/>
      <c r="DBQ846" s="399"/>
      <c r="DBR846" s="399"/>
      <c r="DBS846" s="399"/>
      <c r="DBT846" s="399"/>
      <c r="DBU846" s="399"/>
      <c r="DBV846" s="399"/>
      <c r="DBW846" s="399"/>
      <c r="DBX846" s="399"/>
      <c r="DBY846" s="399"/>
      <c r="DBZ846" s="399"/>
      <c r="DCA846" s="399"/>
      <c r="DCB846" s="399"/>
      <c r="DCC846" s="399"/>
      <c r="DCD846" s="399"/>
      <c r="DCE846" s="399"/>
      <c r="DCF846" s="399"/>
      <c r="DCG846" s="399"/>
      <c r="DCH846" s="399"/>
      <c r="DCI846" s="399"/>
      <c r="DCJ846" s="399"/>
      <c r="DCK846" s="399"/>
      <c r="DCL846" s="399"/>
      <c r="DCM846" s="399"/>
      <c r="DCN846" s="399"/>
      <c r="DCO846" s="399"/>
      <c r="DCP846" s="399"/>
      <c r="DCQ846" s="399"/>
      <c r="DCR846" s="399"/>
      <c r="DCS846" s="399"/>
      <c r="DCT846" s="399"/>
      <c r="DCU846" s="399"/>
      <c r="DCV846" s="399"/>
      <c r="DCW846" s="399"/>
      <c r="DCX846" s="399"/>
      <c r="DCY846" s="399"/>
      <c r="DCZ846" s="399"/>
      <c r="DDA846" s="399"/>
      <c r="DDB846" s="399"/>
      <c r="DDC846" s="399"/>
      <c r="DDD846" s="399"/>
      <c r="DDE846" s="399"/>
      <c r="DDF846" s="399"/>
      <c r="DDG846" s="399"/>
      <c r="DDH846" s="399"/>
      <c r="DDI846" s="399"/>
      <c r="DDJ846" s="399"/>
      <c r="DDK846" s="399"/>
      <c r="DDL846" s="399"/>
      <c r="DDM846" s="399"/>
      <c r="DDN846" s="399"/>
      <c r="DDO846" s="399"/>
      <c r="DDP846" s="399"/>
      <c r="DDQ846" s="399"/>
      <c r="DDR846" s="399"/>
      <c r="DDS846" s="399"/>
      <c r="DDT846" s="399"/>
      <c r="DDU846" s="399"/>
      <c r="DDV846" s="399"/>
      <c r="DDW846" s="399"/>
      <c r="DDX846" s="399"/>
      <c r="DDY846" s="399"/>
      <c r="DDZ846" s="399"/>
      <c r="DEA846" s="399"/>
      <c r="DEB846" s="399"/>
      <c r="DEC846" s="399"/>
      <c r="DED846" s="399"/>
      <c r="DEE846" s="399"/>
      <c r="DEF846" s="399"/>
      <c r="DEG846" s="399"/>
      <c r="DEH846" s="399"/>
      <c r="DEI846" s="399"/>
      <c r="DEJ846" s="399"/>
      <c r="DEK846" s="399"/>
      <c r="DEL846" s="399"/>
      <c r="DEM846" s="399"/>
      <c r="DEN846" s="399"/>
      <c r="DEO846" s="399"/>
      <c r="DEP846" s="399"/>
      <c r="DEQ846" s="399"/>
      <c r="DER846" s="399"/>
      <c r="DES846" s="399"/>
      <c r="DET846" s="399"/>
      <c r="DEU846" s="399"/>
      <c r="DEV846" s="399"/>
      <c r="DEW846" s="399"/>
      <c r="DEX846" s="399"/>
      <c r="DEY846" s="399"/>
      <c r="DEZ846" s="399"/>
      <c r="DFA846" s="399"/>
      <c r="DFB846" s="399"/>
      <c r="DFC846" s="399"/>
      <c r="DFD846" s="399"/>
      <c r="DFE846" s="399"/>
      <c r="DFF846" s="399"/>
      <c r="DFG846" s="399"/>
      <c r="DFH846" s="399"/>
      <c r="DFI846" s="399"/>
      <c r="DFJ846" s="399"/>
      <c r="DFK846" s="399"/>
      <c r="DFL846" s="399"/>
      <c r="DFM846" s="399"/>
      <c r="DFN846" s="399"/>
      <c r="DFO846" s="399"/>
      <c r="DFP846" s="399"/>
      <c r="DFQ846" s="399"/>
      <c r="DFR846" s="399"/>
      <c r="DFS846" s="399"/>
      <c r="DFT846" s="399"/>
      <c r="DFU846" s="399"/>
      <c r="DFV846" s="399"/>
      <c r="DFW846" s="399"/>
      <c r="DFX846" s="399"/>
      <c r="DFY846" s="399"/>
      <c r="DFZ846" s="399"/>
      <c r="DGA846" s="399"/>
      <c r="DGB846" s="399"/>
      <c r="DGC846" s="399"/>
      <c r="DGD846" s="399"/>
      <c r="DGE846" s="399"/>
      <c r="DGF846" s="399"/>
      <c r="DGG846" s="399"/>
      <c r="DGH846" s="399"/>
      <c r="DGI846" s="399"/>
      <c r="DGJ846" s="399"/>
      <c r="DGK846" s="399"/>
      <c r="DGL846" s="399"/>
      <c r="DGM846" s="399"/>
      <c r="DGN846" s="399"/>
      <c r="DGO846" s="399"/>
      <c r="DGP846" s="399"/>
      <c r="DGQ846" s="399"/>
      <c r="DGR846" s="399"/>
      <c r="DGS846" s="399"/>
      <c r="DGT846" s="399"/>
      <c r="DGU846" s="399"/>
      <c r="DGV846" s="399"/>
      <c r="DGW846" s="399"/>
      <c r="DGX846" s="399"/>
      <c r="DGY846" s="399"/>
      <c r="DGZ846" s="399"/>
      <c r="DHA846" s="399"/>
      <c r="DHB846" s="399"/>
      <c r="DHC846" s="399"/>
      <c r="DHD846" s="399"/>
      <c r="DHE846" s="399"/>
      <c r="DHF846" s="399"/>
      <c r="DHG846" s="399"/>
      <c r="DHH846" s="399"/>
      <c r="DHI846" s="399"/>
      <c r="DHJ846" s="399"/>
      <c r="DHK846" s="399"/>
      <c r="DHL846" s="399"/>
      <c r="DHM846" s="399"/>
      <c r="DHN846" s="399"/>
      <c r="DHO846" s="399"/>
      <c r="DHP846" s="399"/>
      <c r="DHQ846" s="399"/>
      <c r="DHR846" s="399"/>
      <c r="DHS846" s="399"/>
      <c r="DHT846" s="399"/>
      <c r="DHU846" s="399"/>
      <c r="DHV846" s="399"/>
      <c r="DHW846" s="399"/>
      <c r="DHX846" s="399"/>
      <c r="DHY846" s="399"/>
      <c r="DHZ846" s="399"/>
      <c r="DIA846" s="399"/>
      <c r="DIB846" s="399"/>
      <c r="DIC846" s="399"/>
      <c r="DID846" s="399"/>
      <c r="DIE846" s="399"/>
      <c r="DIF846" s="399"/>
      <c r="DIG846" s="399"/>
      <c r="DIH846" s="399"/>
      <c r="DII846" s="399"/>
      <c r="DIJ846" s="399"/>
      <c r="DIK846" s="399"/>
      <c r="DIL846" s="399"/>
      <c r="DIM846" s="399"/>
      <c r="DIN846" s="399"/>
      <c r="DIO846" s="399"/>
      <c r="DIP846" s="399"/>
      <c r="DIQ846" s="399"/>
      <c r="DIR846" s="399"/>
      <c r="DIS846" s="399"/>
      <c r="DIT846" s="399"/>
      <c r="DIU846" s="399"/>
      <c r="DIV846" s="399"/>
      <c r="DIW846" s="399"/>
      <c r="DIX846" s="399"/>
      <c r="DIY846" s="399"/>
      <c r="DIZ846" s="399"/>
      <c r="DJA846" s="399"/>
      <c r="DJB846" s="399"/>
      <c r="DJC846" s="399"/>
      <c r="DJD846" s="399"/>
      <c r="DJE846" s="399"/>
      <c r="DJF846" s="399"/>
      <c r="DJG846" s="399"/>
      <c r="DJH846" s="399"/>
      <c r="DJI846" s="399"/>
      <c r="DJJ846" s="399"/>
      <c r="DJK846" s="399"/>
      <c r="DJL846" s="399"/>
      <c r="DJM846" s="399"/>
      <c r="DJN846" s="399"/>
      <c r="DJO846" s="399"/>
      <c r="DJP846" s="399"/>
      <c r="DJQ846" s="399"/>
      <c r="DJR846" s="399"/>
      <c r="DJS846" s="399"/>
      <c r="DJT846" s="399"/>
      <c r="DJU846" s="399"/>
      <c r="DJV846" s="399"/>
      <c r="DJW846" s="399"/>
      <c r="DJX846" s="399"/>
      <c r="DJY846" s="399"/>
      <c r="DJZ846" s="399"/>
      <c r="DKA846" s="399"/>
      <c r="DKB846" s="399"/>
      <c r="DKC846" s="399"/>
      <c r="DKD846" s="399"/>
      <c r="DKE846" s="399"/>
      <c r="DKF846" s="399"/>
      <c r="DKG846" s="399"/>
      <c r="DKH846" s="399"/>
      <c r="DKI846" s="399"/>
      <c r="DKJ846" s="399"/>
      <c r="DKK846" s="399"/>
      <c r="DKL846" s="399"/>
      <c r="DKM846" s="399"/>
      <c r="DKN846" s="399"/>
      <c r="DKO846" s="399"/>
      <c r="DKP846" s="399"/>
      <c r="DKQ846" s="399"/>
      <c r="DKR846" s="399"/>
      <c r="DKS846" s="399"/>
      <c r="DKT846" s="399"/>
      <c r="DKU846" s="399"/>
      <c r="DKV846" s="399"/>
      <c r="DKW846" s="399"/>
      <c r="DKX846" s="399"/>
      <c r="DKY846" s="399"/>
      <c r="DKZ846" s="399"/>
      <c r="DLA846" s="399"/>
      <c r="DLB846" s="399"/>
      <c r="DLC846" s="399"/>
      <c r="DLD846" s="399"/>
      <c r="DLE846" s="399"/>
      <c r="DLF846" s="399"/>
      <c r="DLG846" s="399"/>
      <c r="DLH846" s="399"/>
      <c r="DLI846" s="399"/>
      <c r="DLJ846" s="399"/>
      <c r="DLK846" s="399"/>
      <c r="DLL846" s="399"/>
      <c r="DLM846" s="399"/>
      <c r="DLN846" s="399"/>
      <c r="DLO846" s="399"/>
      <c r="DLP846" s="399"/>
      <c r="DLQ846" s="399"/>
      <c r="DLR846" s="399"/>
      <c r="DLS846" s="399"/>
      <c r="DLT846" s="399"/>
      <c r="DLU846" s="399"/>
      <c r="DLV846" s="399"/>
      <c r="DLW846" s="399"/>
      <c r="DLX846" s="399"/>
      <c r="DLY846" s="399"/>
      <c r="DLZ846" s="399"/>
      <c r="DMA846" s="399"/>
      <c r="DMB846" s="399"/>
      <c r="DMC846" s="399"/>
      <c r="DMD846" s="399"/>
      <c r="DME846" s="399"/>
      <c r="DMF846" s="399"/>
      <c r="DMG846" s="399"/>
      <c r="DMH846" s="399"/>
      <c r="DMI846" s="399"/>
      <c r="DMJ846" s="399"/>
      <c r="DMK846" s="399"/>
      <c r="DML846" s="399"/>
      <c r="DMM846" s="399"/>
      <c r="DMN846" s="399"/>
      <c r="DMO846" s="399"/>
      <c r="DMP846" s="399"/>
      <c r="DMQ846" s="399"/>
      <c r="DMR846" s="399"/>
      <c r="DMS846" s="399"/>
      <c r="DMT846" s="399"/>
      <c r="DMU846" s="399"/>
      <c r="DMV846" s="399"/>
      <c r="DMW846" s="399"/>
      <c r="DMX846" s="399"/>
      <c r="DMY846" s="399"/>
      <c r="DMZ846" s="399"/>
      <c r="DNA846" s="399"/>
      <c r="DNB846" s="399"/>
      <c r="DNC846" s="399"/>
      <c r="DND846" s="399"/>
      <c r="DNE846" s="399"/>
      <c r="DNF846" s="399"/>
      <c r="DNG846" s="399"/>
      <c r="DNH846" s="399"/>
      <c r="DNI846" s="399"/>
      <c r="DNJ846" s="399"/>
      <c r="DNK846" s="399"/>
      <c r="DNL846" s="399"/>
      <c r="DNM846" s="399"/>
      <c r="DNN846" s="399"/>
      <c r="DNO846" s="399"/>
      <c r="DNP846" s="399"/>
      <c r="DNQ846" s="399"/>
      <c r="DNR846" s="399"/>
      <c r="DNS846" s="399"/>
      <c r="DNT846" s="399"/>
      <c r="DNU846" s="399"/>
      <c r="DNV846" s="399"/>
      <c r="DNW846" s="399"/>
      <c r="DNX846" s="399"/>
      <c r="DNY846" s="399"/>
      <c r="DNZ846" s="399"/>
      <c r="DOA846" s="399"/>
      <c r="DOB846" s="399"/>
      <c r="DOC846" s="399"/>
      <c r="DOD846" s="399"/>
      <c r="DOE846" s="399"/>
      <c r="DOF846" s="399"/>
      <c r="DOG846" s="399"/>
      <c r="DOH846" s="399"/>
      <c r="DOI846" s="399"/>
      <c r="DOJ846" s="399"/>
      <c r="DOK846" s="399"/>
      <c r="DOL846" s="399"/>
      <c r="DOM846" s="399"/>
      <c r="DON846" s="399"/>
      <c r="DOO846" s="399"/>
      <c r="DOP846" s="399"/>
      <c r="DOQ846" s="399"/>
      <c r="DOR846" s="399"/>
      <c r="DOS846" s="399"/>
      <c r="DOT846" s="399"/>
      <c r="DOU846" s="399"/>
      <c r="DOV846" s="399"/>
      <c r="DOW846" s="399"/>
      <c r="DOX846" s="399"/>
      <c r="DOY846" s="399"/>
      <c r="DOZ846" s="399"/>
      <c r="DPA846" s="399"/>
      <c r="DPB846" s="399"/>
      <c r="DPC846" s="399"/>
      <c r="DPD846" s="399"/>
      <c r="DPE846" s="399"/>
      <c r="DPF846" s="399"/>
      <c r="DPG846" s="399"/>
      <c r="DPH846" s="399"/>
      <c r="DPI846" s="399"/>
      <c r="DPJ846" s="399"/>
      <c r="DPK846" s="399"/>
      <c r="DPL846" s="399"/>
      <c r="DPM846" s="399"/>
      <c r="DPN846" s="399"/>
      <c r="DPO846" s="399"/>
      <c r="DPP846" s="399"/>
      <c r="DPQ846" s="399"/>
      <c r="DPR846" s="399"/>
      <c r="DPS846" s="399"/>
      <c r="DPT846" s="399"/>
      <c r="DPU846" s="399"/>
      <c r="DPV846" s="399"/>
      <c r="DPW846" s="399"/>
      <c r="DPX846" s="399"/>
      <c r="DPY846" s="399"/>
      <c r="DPZ846" s="399"/>
      <c r="DQA846" s="399"/>
      <c r="DQB846" s="399"/>
      <c r="DQC846" s="399"/>
      <c r="DQD846" s="399"/>
      <c r="DQE846" s="399"/>
      <c r="DQF846" s="399"/>
      <c r="DQG846" s="399"/>
      <c r="DQH846" s="399"/>
      <c r="DQI846" s="399"/>
      <c r="DQJ846" s="399"/>
      <c r="DQK846" s="399"/>
      <c r="DQL846" s="399"/>
      <c r="DQM846" s="399"/>
      <c r="DQN846" s="399"/>
      <c r="DQO846" s="399"/>
      <c r="DQP846" s="399"/>
      <c r="DQQ846" s="399"/>
      <c r="DQR846" s="399"/>
      <c r="DQS846" s="399"/>
      <c r="DQT846" s="399"/>
      <c r="DQU846" s="399"/>
      <c r="DQV846" s="399"/>
      <c r="DQW846" s="399"/>
      <c r="DQX846" s="399"/>
      <c r="DQY846" s="399"/>
      <c r="DQZ846" s="399"/>
      <c r="DRA846" s="399"/>
      <c r="DRB846" s="399"/>
      <c r="DRC846" s="399"/>
      <c r="DRD846" s="399"/>
      <c r="DRE846" s="399"/>
      <c r="DRF846" s="399"/>
      <c r="DRG846" s="399"/>
      <c r="DRH846" s="399"/>
      <c r="DRI846" s="399"/>
      <c r="DRJ846" s="399"/>
      <c r="DRK846" s="399"/>
      <c r="DRL846" s="399"/>
      <c r="DRM846" s="399"/>
      <c r="DRN846" s="399"/>
      <c r="DRO846" s="399"/>
      <c r="DRP846" s="399"/>
      <c r="DRQ846" s="399"/>
      <c r="DRR846" s="399"/>
      <c r="DRS846" s="399"/>
      <c r="DRT846" s="399"/>
      <c r="DRU846" s="399"/>
      <c r="DRV846" s="399"/>
      <c r="DRW846" s="399"/>
      <c r="DRX846" s="399"/>
      <c r="DRY846" s="399"/>
      <c r="DRZ846" s="399"/>
      <c r="DSA846" s="399"/>
      <c r="DSB846" s="399"/>
      <c r="DSC846" s="399"/>
      <c r="DSD846" s="399"/>
      <c r="DSE846" s="399"/>
      <c r="DSF846" s="399"/>
      <c r="DSG846" s="399"/>
      <c r="DSH846" s="399"/>
      <c r="DSI846" s="399"/>
      <c r="DSJ846" s="399"/>
      <c r="DSK846" s="399"/>
      <c r="DSL846" s="399"/>
      <c r="DSM846" s="399"/>
      <c r="DSN846" s="399"/>
      <c r="DSO846" s="399"/>
      <c r="DSP846" s="399"/>
      <c r="DSQ846" s="399"/>
      <c r="DSR846" s="399"/>
      <c r="DSS846" s="399"/>
      <c r="DST846" s="399"/>
      <c r="DSU846" s="399"/>
      <c r="DSV846" s="399"/>
      <c r="DSW846" s="399"/>
      <c r="DSX846" s="399"/>
      <c r="DSY846" s="399"/>
      <c r="DSZ846" s="399"/>
      <c r="DTA846" s="399"/>
      <c r="DTB846" s="399"/>
      <c r="DTC846" s="399"/>
      <c r="DTD846" s="399"/>
      <c r="DTE846" s="399"/>
      <c r="DTF846" s="399"/>
      <c r="DTG846" s="399"/>
      <c r="DTH846" s="399"/>
      <c r="DTI846" s="399"/>
      <c r="DTJ846" s="399"/>
      <c r="DTK846" s="399"/>
      <c r="DTL846" s="399"/>
      <c r="DTM846" s="399"/>
      <c r="DTN846" s="399"/>
      <c r="DTO846" s="399"/>
      <c r="DTP846" s="399"/>
      <c r="DTQ846" s="399"/>
      <c r="DTR846" s="399"/>
      <c r="DTS846" s="399"/>
      <c r="DTT846" s="399"/>
      <c r="DTU846" s="399"/>
      <c r="DTV846" s="399"/>
      <c r="DTW846" s="399"/>
      <c r="DTX846" s="399"/>
      <c r="DTY846" s="399"/>
      <c r="DTZ846" s="399"/>
      <c r="DUA846" s="399"/>
      <c r="DUB846" s="399"/>
      <c r="DUC846" s="399"/>
      <c r="DUD846" s="399"/>
      <c r="DUE846" s="399"/>
      <c r="DUF846" s="399"/>
      <c r="DUG846" s="399"/>
      <c r="DUH846" s="399"/>
      <c r="DUI846" s="399"/>
      <c r="DUJ846" s="399"/>
      <c r="DUK846" s="399"/>
      <c r="DUL846" s="399"/>
      <c r="DUM846" s="399"/>
      <c r="DUN846" s="399"/>
      <c r="DUO846" s="399"/>
      <c r="DUP846" s="399"/>
      <c r="DUQ846" s="399"/>
      <c r="DUR846" s="399"/>
      <c r="DUS846" s="399"/>
      <c r="DUT846" s="399"/>
      <c r="DUU846" s="399"/>
      <c r="DUV846" s="399"/>
      <c r="DUW846" s="399"/>
      <c r="DUX846" s="399"/>
      <c r="DUY846" s="399"/>
      <c r="DUZ846" s="399"/>
      <c r="DVA846" s="399"/>
      <c r="DVB846" s="399"/>
      <c r="DVC846" s="399"/>
      <c r="DVD846" s="399"/>
      <c r="DVE846" s="399"/>
      <c r="DVF846" s="399"/>
      <c r="DVG846" s="399"/>
      <c r="DVH846" s="399"/>
      <c r="DVI846" s="399"/>
      <c r="DVJ846" s="399"/>
      <c r="DVK846" s="399"/>
      <c r="DVL846" s="399"/>
      <c r="DVM846" s="399"/>
      <c r="DVN846" s="399"/>
      <c r="DVO846" s="399"/>
      <c r="DVP846" s="399"/>
      <c r="DVQ846" s="399"/>
      <c r="DVR846" s="399"/>
      <c r="DVS846" s="399"/>
      <c r="DVT846" s="399"/>
      <c r="DVU846" s="399"/>
      <c r="DVV846" s="399"/>
      <c r="DVW846" s="399"/>
      <c r="DVX846" s="399"/>
      <c r="DVY846" s="399"/>
      <c r="DVZ846" s="399"/>
      <c r="DWA846" s="399"/>
      <c r="DWB846" s="399"/>
      <c r="DWC846" s="399"/>
      <c r="DWD846" s="399"/>
      <c r="DWE846" s="399"/>
      <c r="DWF846" s="399"/>
      <c r="DWG846" s="399"/>
      <c r="DWH846" s="399"/>
      <c r="DWI846" s="399"/>
      <c r="DWJ846" s="399"/>
      <c r="DWK846" s="399"/>
      <c r="DWL846" s="399"/>
      <c r="DWM846" s="399"/>
      <c r="DWN846" s="399"/>
      <c r="DWO846" s="399"/>
      <c r="DWP846" s="399"/>
      <c r="DWQ846" s="399"/>
      <c r="DWR846" s="399"/>
      <c r="DWS846" s="399"/>
      <c r="DWT846" s="399"/>
      <c r="DWU846" s="399"/>
      <c r="DWV846" s="399"/>
      <c r="DWW846" s="399"/>
      <c r="DWX846" s="399"/>
      <c r="DWY846" s="399"/>
      <c r="DWZ846" s="399"/>
      <c r="DXA846" s="399"/>
      <c r="DXB846" s="399"/>
      <c r="DXC846" s="399"/>
      <c r="DXD846" s="399"/>
      <c r="DXE846" s="399"/>
      <c r="DXF846" s="399"/>
      <c r="DXG846" s="399"/>
      <c r="DXH846" s="399"/>
      <c r="DXI846" s="399"/>
      <c r="DXJ846" s="399"/>
      <c r="DXK846" s="399"/>
      <c r="DXL846" s="399"/>
      <c r="DXM846" s="399"/>
      <c r="DXN846" s="399"/>
      <c r="DXO846" s="399"/>
      <c r="DXP846" s="399"/>
      <c r="DXQ846" s="399"/>
      <c r="DXR846" s="399"/>
      <c r="DXS846" s="399"/>
      <c r="DXT846" s="399"/>
      <c r="DXU846" s="399"/>
      <c r="DXV846" s="399"/>
      <c r="DXW846" s="399"/>
      <c r="DXX846" s="399"/>
      <c r="DXY846" s="399"/>
      <c r="DXZ846" s="399"/>
      <c r="DYA846" s="399"/>
      <c r="DYB846" s="399"/>
      <c r="DYC846" s="399"/>
      <c r="DYD846" s="399"/>
      <c r="DYE846" s="399"/>
      <c r="DYF846" s="399"/>
      <c r="DYG846" s="399"/>
      <c r="DYH846" s="399"/>
      <c r="DYI846" s="399"/>
      <c r="DYJ846" s="399"/>
      <c r="DYK846" s="399"/>
      <c r="DYL846" s="399"/>
      <c r="DYM846" s="399"/>
      <c r="DYN846" s="399"/>
      <c r="DYO846" s="399"/>
      <c r="DYP846" s="399"/>
      <c r="DYQ846" s="399"/>
      <c r="DYR846" s="399"/>
      <c r="DYS846" s="399"/>
      <c r="DYT846" s="399"/>
      <c r="DYU846" s="399"/>
      <c r="DYV846" s="399"/>
      <c r="DYW846" s="399"/>
      <c r="DYX846" s="399"/>
      <c r="DYY846" s="399"/>
      <c r="DYZ846" s="399"/>
      <c r="DZA846" s="399"/>
      <c r="DZB846" s="399"/>
      <c r="DZC846" s="399"/>
      <c r="DZD846" s="399"/>
      <c r="DZE846" s="399"/>
      <c r="DZF846" s="399"/>
      <c r="DZG846" s="399"/>
      <c r="DZH846" s="399"/>
      <c r="DZI846" s="399"/>
      <c r="DZJ846" s="399"/>
      <c r="DZK846" s="399"/>
      <c r="DZL846" s="399"/>
      <c r="DZM846" s="399"/>
      <c r="DZN846" s="399"/>
      <c r="DZO846" s="399"/>
      <c r="DZP846" s="399"/>
      <c r="DZQ846" s="399"/>
      <c r="DZR846" s="399"/>
      <c r="DZS846" s="399"/>
      <c r="DZT846" s="399"/>
      <c r="DZU846" s="399"/>
      <c r="DZV846" s="399"/>
      <c r="DZW846" s="399"/>
      <c r="DZX846" s="399"/>
      <c r="DZY846" s="399"/>
      <c r="DZZ846" s="399"/>
      <c r="EAA846" s="399"/>
      <c r="EAB846" s="399"/>
      <c r="EAC846" s="399"/>
      <c r="EAD846" s="399"/>
      <c r="EAE846" s="399"/>
      <c r="EAF846" s="399"/>
      <c r="EAG846" s="399"/>
      <c r="EAH846" s="399"/>
      <c r="EAI846" s="399"/>
      <c r="EAJ846" s="399"/>
      <c r="EAK846" s="399"/>
      <c r="EAL846" s="399"/>
      <c r="EAM846" s="399"/>
      <c r="EAN846" s="399"/>
      <c r="EAO846" s="399"/>
      <c r="EAP846" s="399"/>
      <c r="EAQ846" s="399"/>
      <c r="EAR846" s="399"/>
      <c r="EAS846" s="399"/>
      <c r="EAT846" s="399"/>
      <c r="EAU846" s="399"/>
      <c r="EAV846" s="399"/>
      <c r="EAW846" s="399"/>
      <c r="EAX846" s="399"/>
      <c r="EAY846" s="399"/>
      <c r="EAZ846" s="399"/>
      <c r="EBA846" s="399"/>
      <c r="EBB846" s="399"/>
      <c r="EBC846" s="399"/>
      <c r="EBD846" s="399"/>
      <c r="EBE846" s="399"/>
      <c r="EBF846" s="399"/>
      <c r="EBG846" s="399"/>
      <c r="EBH846" s="399"/>
      <c r="EBI846" s="399"/>
      <c r="EBJ846" s="399"/>
      <c r="EBK846" s="399"/>
      <c r="EBL846" s="399"/>
      <c r="EBM846" s="399"/>
      <c r="EBN846" s="399"/>
      <c r="EBO846" s="399"/>
      <c r="EBP846" s="399"/>
      <c r="EBQ846" s="399"/>
      <c r="EBR846" s="399"/>
      <c r="EBS846" s="399"/>
      <c r="EBT846" s="399"/>
      <c r="EBU846" s="399"/>
      <c r="EBV846" s="399"/>
      <c r="EBW846" s="399"/>
      <c r="EBX846" s="399"/>
      <c r="EBY846" s="399"/>
      <c r="EBZ846" s="399"/>
      <c r="ECA846" s="399"/>
      <c r="ECB846" s="399"/>
      <c r="ECC846" s="399"/>
      <c r="ECD846" s="399"/>
      <c r="ECE846" s="399"/>
      <c r="ECF846" s="399"/>
      <c r="ECG846" s="399"/>
      <c r="ECH846" s="399"/>
      <c r="ECI846" s="399"/>
      <c r="ECJ846" s="399"/>
      <c r="ECK846" s="399"/>
      <c r="ECL846" s="399"/>
      <c r="ECM846" s="399"/>
      <c r="ECN846" s="399"/>
      <c r="ECO846" s="399"/>
      <c r="ECP846" s="399"/>
      <c r="ECQ846" s="399"/>
      <c r="ECR846" s="399"/>
      <c r="ECS846" s="399"/>
      <c r="ECT846" s="399"/>
      <c r="ECU846" s="399"/>
      <c r="ECV846" s="399"/>
      <c r="ECW846" s="399"/>
      <c r="ECX846" s="399"/>
      <c r="ECY846" s="399"/>
      <c r="ECZ846" s="399"/>
      <c r="EDA846" s="399"/>
      <c r="EDB846" s="399"/>
      <c r="EDC846" s="399"/>
      <c r="EDD846" s="399"/>
      <c r="EDE846" s="399"/>
      <c r="EDF846" s="399"/>
      <c r="EDG846" s="399"/>
      <c r="EDH846" s="399"/>
      <c r="EDI846" s="399"/>
      <c r="EDJ846" s="399"/>
      <c r="EDK846" s="399"/>
      <c r="EDL846" s="399"/>
      <c r="EDM846" s="399"/>
      <c r="EDN846" s="399"/>
      <c r="EDO846" s="399"/>
      <c r="EDP846" s="399"/>
      <c r="EDQ846" s="399"/>
      <c r="EDR846" s="399"/>
      <c r="EDS846" s="399"/>
      <c r="EDT846" s="399"/>
      <c r="EDU846" s="399"/>
      <c r="EDV846" s="399"/>
      <c r="EDW846" s="399"/>
      <c r="EDX846" s="399"/>
      <c r="EDY846" s="399"/>
      <c r="EDZ846" s="399"/>
      <c r="EEA846" s="399"/>
      <c r="EEB846" s="399"/>
      <c r="EEC846" s="399"/>
      <c r="EED846" s="399"/>
      <c r="EEE846" s="399"/>
      <c r="EEF846" s="399"/>
      <c r="EEG846" s="399"/>
      <c r="EEH846" s="399"/>
      <c r="EEI846" s="399"/>
      <c r="EEJ846" s="399"/>
      <c r="EEK846" s="399"/>
      <c r="EEL846" s="399"/>
      <c r="EEM846" s="399"/>
      <c r="EEN846" s="399"/>
      <c r="EEO846" s="399"/>
      <c r="EEP846" s="399"/>
      <c r="EEQ846" s="399"/>
      <c r="EER846" s="399"/>
      <c r="EES846" s="399"/>
      <c r="EET846" s="399"/>
      <c r="EEU846" s="399"/>
      <c r="EEV846" s="399"/>
      <c r="EEW846" s="399"/>
      <c r="EEX846" s="399"/>
      <c r="EEY846" s="399"/>
      <c r="EEZ846" s="399"/>
      <c r="EFA846" s="399"/>
      <c r="EFB846" s="399"/>
      <c r="EFC846" s="399"/>
      <c r="EFD846" s="399"/>
      <c r="EFE846" s="399"/>
      <c r="EFF846" s="399"/>
      <c r="EFG846" s="399"/>
      <c r="EFH846" s="399"/>
      <c r="EFI846" s="399"/>
      <c r="EFJ846" s="399"/>
      <c r="EFK846" s="399"/>
      <c r="EFL846" s="399"/>
      <c r="EFM846" s="399"/>
      <c r="EFN846" s="399"/>
      <c r="EFO846" s="399"/>
      <c r="EFP846" s="399"/>
      <c r="EFQ846" s="399"/>
      <c r="EFR846" s="399"/>
      <c r="EFS846" s="399"/>
      <c r="EFT846" s="399"/>
      <c r="EFU846" s="399"/>
      <c r="EFV846" s="399"/>
      <c r="EFW846" s="399"/>
      <c r="EFX846" s="399"/>
      <c r="EFY846" s="399"/>
      <c r="EFZ846" s="399"/>
      <c r="EGA846" s="399"/>
      <c r="EGB846" s="399"/>
      <c r="EGC846" s="399"/>
      <c r="EGD846" s="399"/>
      <c r="EGE846" s="399"/>
      <c r="EGF846" s="399"/>
      <c r="EGG846" s="399"/>
      <c r="EGH846" s="399"/>
      <c r="EGI846" s="399"/>
      <c r="EGJ846" s="399"/>
      <c r="EGK846" s="399"/>
      <c r="EGL846" s="399"/>
      <c r="EGM846" s="399"/>
      <c r="EGN846" s="399"/>
      <c r="EGO846" s="399"/>
      <c r="EGP846" s="399"/>
      <c r="EGQ846" s="399"/>
      <c r="EGR846" s="399"/>
      <c r="EGS846" s="399"/>
      <c r="EGT846" s="399"/>
      <c r="EGU846" s="399"/>
      <c r="EGV846" s="399"/>
      <c r="EGW846" s="399"/>
      <c r="EGX846" s="399"/>
      <c r="EGY846" s="399"/>
      <c r="EGZ846" s="399"/>
      <c r="EHA846" s="399"/>
      <c r="EHB846" s="399"/>
      <c r="EHC846" s="399"/>
      <c r="EHD846" s="399"/>
      <c r="EHE846" s="399"/>
      <c r="EHF846" s="399"/>
      <c r="EHG846" s="399"/>
      <c r="EHH846" s="399"/>
      <c r="EHI846" s="399"/>
      <c r="EHJ846" s="399"/>
      <c r="EHK846" s="399"/>
      <c r="EHL846" s="399"/>
      <c r="EHM846" s="399"/>
      <c r="EHN846" s="399"/>
      <c r="EHO846" s="399"/>
      <c r="EHP846" s="399"/>
      <c r="EHQ846" s="399"/>
      <c r="EHR846" s="399"/>
      <c r="EHS846" s="399"/>
      <c r="EHT846" s="399"/>
      <c r="EHU846" s="399"/>
      <c r="EHV846" s="399"/>
      <c r="EHW846" s="399"/>
      <c r="EHX846" s="399"/>
      <c r="EHY846" s="399"/>
      <c r="EHZ846" s="399"/>
      <c r="EIA846" s="399"/>
      <c r="EIB846" s="399"/>
      <c r="EIC846" s="399"/>
      <c r="EID846" s="399"/>
      <c r="EIE846" s="399"/>
      <c r="EIF846" s="399"/>
      <c r="EIG846" s="399"/>
      <c r="EIH846" s="399"/>
      <c r="EII846" s="399"/>
      <c r="EIJ846" s="399"/>
      <c r="EIK846" s="399"/>
      <c r="EIL846" s="399"/>
      <c r="EIM846" s="399"/>
      <c r="EIN846" s="399"/>
      <c r="EIO846" s="399"/>
      <c r="EIP846" s="399"/>
      <c r="EIQ846" s="399"/>
      <c r="EIR846" s="399"/>
      <c r="EIS846" s="399"/>
      <c r="EIT846" s="399"/>
      <c r="EIU846" s="399"/>
      <c r="EIV846" s="399"/>
      <c r="EIW846" s="399"/>
      <c r="EIX846" s="399"/>
      <c r="EIY846" s="399"/>
      <c r="EIZ846" s="399"/>
      <c r="EJA846" s="399"/>
      <c r="EJB846" s="399"/>
      <c r="EJC846" s="399"/>
      <c r="EJD846" s="399"/>
      <c r="EJE846" s="399"/>
      <c r="EJF846" s="399"/>
      <c r="EJG846" s="399"/>
      <c r="EJH846" s="399"/>
      <c r="EJI846" s="399"/>
      <c r="EJJ846" s="399"/>
      <c r="EJK846" s="399"/>
      <c r="EJL846" s="399"/>
      <c r="EJM846" s="399"/>
      <c r="EJN846" s="399"/>
      <c r="EJO846" s="399"/>
      <c r="EJP846" s="399"/>
      <c r="EJQ846" s="399"/>
      <c r="EJR846" s="399"/>
      <c r="EJS846" s="399"/>
      <c r="EJT846" s="399"/>
      <c r="EJU846" s="399"/>
      <c r="EJV846" s="399"/>
      <c r="EJW846" s="399"/>
      <c r="EJX846" s="399"/>
      <c r="EJY846" s="399"/>
      <c r="EJZ846" s="399"/>
      <c r="EKA846" s="399"/>
      <c r="EKB846" s="399"/>
      <c r="EKC846" s="399"/>
      <c r="EKD846" s="399"/>
      <c r="EKE846" s="399"/>
      <c r="EKF846" s="399"/>
      <c r="EKG846" s="399"/>
      <c r="EKH846" s="399"/>
      <c r="EKI846" s="399"/>
      <c r="EKJ846" s="399"/>
      <c r="EKK846" s="399"/>
      <c r="EKL846" s="399"/>
      <c r="EKM846" s="399"/>
      <c r="EKN846" s="399"/>
      <c r="EKO846" s="399"/>
      <c r="EKP846" s="399"/>
      <c r="EKQ846" s="399"/>
      <c r="EKR846" s="399"/>
      <c r="EKS846" s="399"/>
      <c r="EKT846" s="399"/>
      <c r="EKU846" s="399"/>
      <c r="EKV846" s="399"/>
      <c r="EKW846" s="399"/>
      <c r="EKX846" s="399"/>
      <c r="EKY846" s="399"/>
      <c r="EKZ846" s="399"/>
      <c r="ELA846" s="399"/>
      <c r="ELB846" s="399"/>
      <c r="ELC846" s="399"/>
      <c r="ELD846" s="399"/>
      <c r="ELE846" s="399"/>
      <c r="ELF846" s="399"/>
      <c r="ELG846" s="399"/>
      <c r="ELH846" s="399"/>
      <c r="ELI846" s="399"/>
      <c r="ELJ846" s="399"/>
      <c r="ELK846" s="399"/>
      <c r="ELL846" s="399"/>
      <c r="ELM846" s="399"/>
      <c r="ELN846" s="399"/>
      <c r="ELO846" s="399"/>
      <c r="ELP846" s="399"/>
      <c r="ELQ846" s="399"/>
      <c r="ELR846" s="399"/>
      <c r="ELS846" s="399"/>
      <c r="ELT846" s="399"/>
      <c r="ELU846" s="399"/>
      <c r="ELV846" s="399"/>
      <c r="ELW846" s="399"/>
      <c r="ELX846" s="399"/>
      <c r="ELY846" s="399"/>
      <c r="ELZ846" s="399"/>
      <c r="EMA846" s="399"/>
      <c r="EMB846" s="399"/>
      <c r="EMC846" s="399"/>
      <c r="EMD846" s="399"/>
      <c r="EME846" s="399"/>
      <c r="EMF846" s="399"/>
      <c r="EMG846" s="399"/>
      <c r="EMH846" s="399"/>
      <c r="EMI846" s="399"/>
      <c r="EMJ846" s="399"/>
      <c r="EMK846" s="399"/>
      <c r="EML846" s="399"/>
      <c r="EMM846" s="399"/>
      <c r="EMN846" s="399"/>
      <c r="EMO846" s="399"/>
      <c r="EMP846" s="399"/>
      <c r="EMQ846" s="399"/>
      <c r="EMR846" s="399"/>
      <c r="EMS846" s="399"/>
      <c r="EMT846" s="399"/>
      <c r="EMU846" s="399"/>
      <c r="EMV846" s="399"/>
      <c r="EMW846" s="399"/>
      <c r="EMX846" s="399"/>
      <c r="EMY846" s="399"/>
      <c r="EMZ846" s="399"/>
      <c r="ENA846" s="399"/>
      <c r="ENB846" s="399"/>
      <c r="ENC846" s="399"/>
      <c r="END846" s="399"/>
      <c r="ENE846" s="399"/>
      <c r="ENF846" s="399"/>
      <c r="ENG846" s="399"/>
      <c r="ENH846" s="399"/>
      <c r="ENI846" s="399"/>
      <c r="ENJ846" s="399"/>
      <c r="ENK846" s="399"/>
      <c r="ENL846" s="399"/>
      <c r="ENM846" s="399"/>
      <c r="ENN846" s="399"/>
      <c r="ENO846" s="399"/>
      <c r="ENP846" s="399"/>
      <c r="ENQ846" s="399"/>
      <c r="ENR846" s="399"/>
      <c r="ENS846" s="399"/>
      <c r="ENT846" s="399"/>
      <c r="ENU846" s="399"/>
      <c r="ENV846" s="399"/>
      <c r="ENW846" s="399"/>
      <c r="ENX846" s="399"/>
      <c r="ENY846" s="399"/>
      <c r="ENZ846" s="399"/>
      <c r="EOA846" s="399"/>
      <c r="EOB846" s="399"/>
      <c r="EOC846" s="399"/>
      <c r="EOD846" s="399"/>
      <c r="EOE846" s="399"/>
      <c r="EOF846" s="399"/>
      <c r="EOG846" s="399"/>
      <c r="EOH846" s="399"/>
      <c r="EOI846" s="399"/>
      <c r="EOJ846" s="399"/>
      <c r="EOK846" s="399"/>
      <c r="EOL846" s="399"/>
      <c r="EOM846" s="399"/>
      <c r="EON846" s="399"/>
      <c r="EOO846" s="399"/>
      <c r="EOP846" s="399"/>
      <c r="EOQ846" s="399"/>
      <c r="EOR846" s="399"/>
      <c r="EOS846" s="399"/>
      <c r="EOT846" s="399"/>
      <c r="EOU846" s="399"/>
      <c r="EOV846" s="399"/>
      <c r="EOW846" s="399"/>
      <c r="EOX846" s="399"/>
      <c r="EOY846" s="399"/>
      <c r="EOZ846" s="399"/>
      <c r="EPA846" s="399"/>
      <c r="EPB846" s="399"/>
      <c r="EPC846" s="399"/>
      <c r="EPD846" s="399"/>
      <c r="EPE846" s="399"/>
      <c r="EPF846" s="399"/>
      <c r="EPG846" s="399"/>
      <c r="EPH846" s="399"/>
      <c r="EPI846" s="399"/>
      <c r="EPJ846" s="399"/>
      <c r="EPK846" s="399"/>
      <c r="EPL846" s="399"/>
      <c r="EPM846" s="399"/>
      <c r="EPN846" s="399"/>
      <c r="EPO846" s="399"/>
      <c r="EPP846" s="399"/>
      <c r="EPQ846" s="399"/>
      <c r="EPR846" s="399"/>
      <c r="EPS846" s="399"/>
      <c r="EPT846" s="399"/>
      <c r="EPU846" s="399"/>
      <c r="EPV846" s="399"/>
      <c r="EPW846" s="399"/>
      <c r="EPX846" s="399"/>
      <c r="EPY846" s="399"/>
      <c r="EPZ846" s="399"/>
      <c r="EQA846" s="399"/>
      <c r="EQB846" s="399"/>
      <c r="EQC846" s="399"/>
      <c r="EQD846" s="399"/>
      <c r="EQE846" s="399"/>
      <c r="EQF846" s="399"/>
      <c r="EQG846" s="399"/>
      <c r="EQH846" s="399"/>
      <c r="EQI846" s="399"/>
      <c r="EQJ846" s="399"/>
      <c r="EQK846" s="399"/>
      <c r="EQL846" s="399"/>
      <c r="EQM846" s="399"/>
      <c r="EQN846" s="399"/>
      <c r="EQO846" s="399"/>
      <c r="EQP846" s="399"/>
      <c r="EQQ846" s="399"/>
      <c r="EQR846" s="399"/>
      <c r="EQS846" s="399"/>
      <c r="EQT846" s="399"/>
      <c r="EQU846" s="399"/>
      <c r="EQV846" s="399"/>
      <c r="EQW846" s="399"/>
      <c r="EQX846" s="399"/>
      <c r="EQY846" s="399"/>
      <c r="EQZ846" s="399"/>
      <c r="ERA846" s="399"/>
      <c r="ERB846" s="399"/>
      <c r="ERC846" s="399"/>
      <c r="ERD846" s="399"/>
      <c r="ERE846" s="399"/>
      <c r="ERF846" s="399"/>
      <c r="ERG846" s="399"/>
      <c r="ERH846" s="399"/>
      <c r="ERI846" s="399"/>
      <c r="ERJ846" s="399"/>
      <c r="ERK846" s="399"/>
      <c r="ERL846" s="399"/>
      <c r="ERM846" s="399"/>
      <c r="ERN846" s="399"/>
      <c r="ERO846" s="399"/>
      <c r="ERP846" s="399"/>
      <c r="ERQ846" s="399"/>
      <c r="ERR846" s="399"/>
      <c r="ERS846" s="399"/>
      <c r="ERT846" s="399"/>
      <c r="ERU846" s="399"/>
      <c r="ERV846" s="399"/>
      <c r="ERW846" s="399"/>
      <c r="ERX846" s="399"/>
      <c r="ERY846" s="399"/>
      <c r="ERZ846" s="399"/>
      <c r="ESA846" s="399"/>
      <c r="ESB846" s="399"/>
      <c r="ESC846" s="399"/>
      <c r="ESD846" s="399"/>
      <c r="ESE846" s="399"/>
      <c r="ESF846" s="399"/>
      <c r="ESG846" s="399"/>
      <c r="ESH846" s="399"/>
      <c r="ESI846" s="399"/>
      <c r="ESJ846" s="399"/>
      <c r="ESK846" s="399"/>
      <c r="ESL846" s="399"/>
      <c r="ESM846" s="399"/>
      <c r="ESN846" s="399"/>
      <c r="ESO846" s="399"/>
      <c r="ESP846" s="399"/>
      <c r="ESQ846" s="399"/>
      <c r="ESR846" s="399"/>
      <c r="ESS846" s="399"/>
      <c r="EST846" s="399"/>
      <c r="ESU846" s="399"/>
      <c r="ESV846" s="399"/>
      <c r="ESW846" s="399"/>
      <c r="ESX846" s="399"/>
      <c r="ESY846" s="399"/>
      <c r="ESZ846" s="399"/>
      <c r="ETA846" s="399"/>
      <c r="ETB846" s="399"/>
      <c r="ETC846" s="399"/>
      <c r="ETD846" s="399"/>
      <c r="ETE846" s="399"/>
      <c r="ETF846" s="399"/>
      <c r="ETG846" s="399"/>
      <c r="ETH846" s="399"/>
      <c r="ETI846" s="399"/>
      <c r="ETJ846" s="399"/>
      <c r="ETK846" s="399"/>
      <c r="ETL846" s="399"/>
      <c r="ETM846" s="399"/>
      <c r="ETN846" s="399"/>
      <c r="ETO846" s="399"/>
      <c r="ETP846" s="399"/>
      <c r="ETQ846" s="399"/>
      <c r="ETR846" s="399"/>
      <c r="ETS846" s="399"/>
      <c r="ETT846" s="399"/>
      <c r="ETU846" s="399"/>
      <c r="ETV846" s="399"/>
      <c r="ETW846" s="399"/>
      <c r="ETX846" s="399"/>
      <c r="ETY846" s="399"/>
      <c r="ETZ846" s="399"/>
      <c r="EUA846" s="399"/>
      <c r="EUB846" s="399"/>
      <c r="EUC846" s="399"/>
      <c r="EUD846" s="399"/>
      <c r="EUE846" s="399"/>
      <c r="EUF846" s="399"/>
      <c r="EUG846" s="399"/>
      <c r="EUH846" s="399"/>
      <c r="EUI846" s="399"/>
      <c r="EUJ846" s="399"/>
      <c r="EUK846" s="399"/>
      <c r="EUL846" s="399"/>
      <c r="EUM846" s="399"/>
      <c r="EUN846" s="399"/>
      <c r="EUO846" s="399"/>
      <c r="EUP846" s="399"/>
      <c r="EUQ846" s="399"/>
      <c r="EUR846" s="399"/>
      <c r="EUS846" s="399"/>
      <c r="EUT846" s="399"/>
      <c r="EUU846" s="399"/>
      <c r="EUV846" s="399"/>
      <c r="EUW846" s="399"/>
      <c r="EUX846" s="399"/>
      <c r="EUY846" s="399"/>
      <c r="EUZ846" s="399"/>
      <c r="EVA846" s="399"/>
      <c r="EVB846" s="399"/>
      <c r="EVC846" s="399"/>
      <c r="EVD846" s="399"/>
      <c r="EVE846" s="399"/>
      <c r="EVF846" s="399"/>
      <c r="EVG846" s="399"/>
      <c r="EVH846" s="399"/>
      <c r="EVI846" s="399"/>
      <c r="EVJ846" s="399"/>
      <c r="EVK846" s="399"/>
      <c r="EVL846" s="399"/>
      <c r="EVM846" s="399"/>
      <c r="EVN846" s="399"/>
      <c r="EVO846" s="399"/>
      <c r="EVP846" s="399"/>
      <c r="EVQ846" s="399"/>
      <c r="EVR846" s="399"/>
      <c r="EVS846" s="399"/>
      <c r="EVT846" s="399"/>
      <c r="EVU846" s="399"/>
      <c r="EVV846" s="399"/>
      <c r="EVW846" s="399"/>
      <c r="EVX846" s="399"/>
      <c r="EVY846" s="399"/>
      <c r="EVZ846" s="399"/>
      <c r="EWA846" s="399"/>
      <c r="EWB846" s="399"/>
      <c r="EWC846" s="399"/>
      <c r="EWD846" s="399"/>
      <c r="EWE846" s="399"/>
      <c r="EWF846" s="399"/>
      <c r="EWG846" s="399"/>
      <c r="EWH846" s="399"/>
      <c r="EWI846" s="399"/>
      <c r="EWJ846" s="399"/>
      <c r="EWK846" s="399"/>
      <c r="EWL846" s="399"/>
      <c r="EWM846" s="399"/>
      <c r="EWN846" s="399"/>
      <c r="EWO846" s="399"/>
      <c r="EWP846" s="399"/>
      <c r="EWQ846" s="399"/>
      <c r="EWR846" s="399"/>
      <c r="EWS846" s="399"/>
      <c r="EWT846" s="399"/>
      <c r="EWU846" s="399"/>
      <c r="EWV846" s="399"/>
      <c r="EWW846" s="399"/>
      <c r="EWX846" s="399"/>
      <c r="EWY846" s="399"/>
      <c r="EWZ846" s="399"/>
      <c r="EXA846" s="399"/>
      <c r="EXB846" s="399"/>
      <c r="EXC846" s="399"/>
      <c r="EXD846" s="399"/>
      <c r="EXE846" s="399"/>
      <c r="EXF846" s="399"/>
      <c r="EXG846" s="399"/>
      <c r="EXH846" s="399"/>
      <c r="EXI846" s="399"/>
      <c r="EXJ846" s="399"/>
      <c r="EXK846" s="399"/>
      <c r="EXL846" s="399"/>
      <c r="EXM846" s="399"/>
      <c r="EXN846" s="399"/>
      <c r="EXO846" s="399"/>
      <c r="EXP846" s="399"/>
      <c r="EXQ846" s="399"/>
      <c r="EXR846" s="399"/>
      <c r="EXS846" s="399"/>
      <c r="EXT846" s="399"/>
      <c r="EXU846" s="399"/>
      <c r="EXV846" s="399"/>
      <c r="EXW846" s="399"/>
      <c r="EXX846" s="399"/>
      <c r="EXY846" s="399"/>
      <c r="EXZ846" s="399"/>
      <c r="EYA846" s="399"/>
      <c r="EYB846" s="399"/>
      <c r="EYC846" s="399"/>
      <c r="EYD846" s="399"/>
      <c r="EYE846" s="399"/>
      <c r="EYF846" s="399"/>
      <c r="EYG846" s="399"/>
      <c r="EYH846" s="399"/>
      <c r="EYI846" s="399"/>
      <c r="EYJ846" s="399"/>
      <c r="EYK846" s="399"/>
      <c r="EYL846" s="399"/>
      <c r="EYM846" s="399"/>
      <c r="EYN846" s="399"/>
      <c r="EYO846" s="399"/>
      <c r="EYP846" s="399"/>
      <c r="EYQ846" s="399"/>
      <c r="EYR846" s="399"/>
      <c r="EYS846" s="399"/>
      <c r="EYT846" s="399"/>
      <c r="EYU846" s="399"/>
      <c r="EYV846" s="399"/>
      <c r="EYW846" s="399"/>
      <c r="EYX846" s="399"/>
      <c r="EYY846" s="399"/>
      <c r="EYZ846" s="399"/>
      <c r="EZA846" s="399"/>
      <c r="EZB846" s="399"/>
      <c r="EZC846" s="399"/>
      <c r="EZD846" s="399"/>
      <c r="EZE846" s="399"/>
      <c r="EZF846" s="399"/>
      <c r="EZG846" s="399"/>
      <c r="EZH846" s="399"/>
      <c r="EZI846" s="399"/>
      <c r="EZJ846" s="399"/>
      <c r="EZK846" s="399"/>
      <c r="EZL846" s="399"/>
      <c r="EZM846" s="399"/>
      <c r="EZN846" s="399"/>
      <c r="EZO846" s="399"/>
      <c r="EZP846" s="399"/>
      <c r="EZQ846" s="399"/>
      <c r="EZR846" s="399"/>
      <c r="EZS846" s="399"/>
      <c r="EZT846" s="399"/>
      <c r="EZU846" s="399"/>
      <c r="EZV846" s="399"/>
      <c r="EZW846" s="399"/>
      <c r="EZX846" s="399"/>
      <c r="EZY846" s="399"/>
      <c r="EZZ846" s="399"/>
      <c r="FAA846" s="399"/>
      <c r="FAB846" s="399"/>
      <c r="FAC846" s="399"/>
      <c r="FAD846" s="399"/>
      <c r="FAE846" s="399"/>
      <c r="FAF846" s="399"/>
      <c r="FAG846" s="399"/>
      <c r="FAH846" s="399"/>
      <c r="FAI846" s="399"/>
      <c r="FAJ846" s="399"/>
      <c r="FAK846" s="399"/>
      <c r="FAL846" s="399"/>
      <c r="FAM846" s="399"/>
      <c r="FAN846" s="399"/>
      <c r="FAO846" s="399"/>
      <c r="FAP846" s="399"/>
      <c r="FAQ846" s="399"/>
      <c r="FAR846" s="399"/>
      <c r="FAS846" s="399"/>
      <c r="FAT846" s="399"/>
      <c r="FAU846" s="399"/>
      <c r="FAV846" s="399"/>
      <c r="FAW846" s="399"/>
      <c r="FAX846" s="399"/>
      <c r="FAY846" s="399"/>
      <c r="FAZ846" s="399"/>
      <c r="FBA846" s="399"/>
      <c r="FBB846" s="399"/>
      <c r="FBC846" s="399"/>
      <c r="FBD846" s="399"/>
      <c r="FBE846" s="399"/>
      <c r="FBF846" s="399"/>
      <c r="FBG846" s="399"/>
      <c r="FBH846" s="399"/>
      <c r="FBI846" s="399"/>
      <c r="FBJ846" s="399"/>
      <c r="FBK846" s="399"/>
      <c r="FBL846" s="399"/>
      <c r="FBM846" s="399"/>
      <c r="FBN846" s="399"/>
      <c r="FBO846" s="399"/>
      <c r="FBP846" s="399"/>
      <c r="FBQ846" s="399"/>
      <c r="FBR846" s="399"/>
      <c r="FBS846" s="399"/>
      <c r="FBT846" s="399"/>
      <c r="FBU846" s="399"/>
      <c r="FBV846" s="399"/>
      <c r="FBW846" s="399"/>
      <c r="FBX846" s="399"/>
      <c r="FBY846" s="399"/>
      <c r="FBZ846" s="399"/>
      <c r="FCA846" s="399"/>
      <c r="FCB846" s="399"/>
      <c r="FCC846" s="399"/>
      <c r="FCD846" s="399"/>
      <c r="FCE846" s="399"/>
      <c r="FCF846" s="399"/>
      <c r="FCG846" s="399"/>
      <c r="FCH846" s="399"/>
      <c r="FCI846" s="399"/>
      <c r="FCJ846" s="399"/>
      <c r="FCK846" s="399"/>
      <c r="FCL846" s="399"/>
      <c r="FCM846" s="399"/>
      <c r="FCN846" s="399"/>
      <c r="FCO846" s="399"/>
      <c r="FCP846" s="399"/>
      <c r="FCQ846" s="399"/>
      <c r="FCR846" s="399"/>
      <c r="FCS846" s="399"/>
      <c r="FCT846" s="399"/>
      <c r="FCU846" s="399"/>
      <c r="FCV846" s="399"/>
      <c r="FCW846" s="399"/>
      <c r="FCX846" s="399"/>
      <c r="FCY846" s="399"/>
      <c r="FCZ846" s="399"/>
      <c r="FDA846" s="399"/>
      <c r="FDB846" s="399"/>
      <c r="FDC846" s="399"/>
      <c r="FDD846" s="399"/>
      <c r="FDE846" s="399"/>
      <c r="FDF846" s="399"/>
      <c r="FDG846" s="399"/>
      <c r="FDH846" s="399"/>
      <c r="FDI846" s="399"/>
      <c r="FDJ846" s="399"/>
      <c r="FDK846" s="399"/>
      <c r="FDL846" s="399"/>
      <c r="FDM846" s="399"/>
      <c r="FDN846" s="399"/>
      <c r="FDO846" s="399"/>
      <c r="FDP846" s="399"/>
      <c r="FDQ846" s="399"/>
      <c r="FDR846" s="399"/>
      <c r="FDS846" s="399"/>
      <c r="FDT846" s="399"/>
      <c r="FDU846" s="399"/>
      <c r="FDV846" s="399"/>
      <c r="FDW846" s="399"/>
      <c r="FDX846" s="399"/>
      <c r="FDY846" s="399"/>
      <c r="FDZ846" s="399"/>
      <c r="FEA846" s="399"/>
      <c r="FEB846" s="399"/>
      <c r="FEC846" s="399"/>
      <c r="FED846" s="399"/>
      <c r="FEE846" s="399"/>
      <c r="FEF846" s="399"/>
      <c r="FEG846" s="399"/>
      <c r="FEH846" s="399"/>
      <c r="FEI846" s="399"/>
      <c r="FEJ846" s="399"/>
      <c r="FEK846" s="399"/>
      <c r="FEL846" s="399"/>
      <c r="FEM846" s="399"/>
      <c r="FEN846" s="399"/>
      <c r="FEO846" s="399"/>
      <c r="FEP846" s="399"/>
      <c r="FEQ846" s="399"/>
      <c r="FER846" s="399"/>
      <c r="FES846" s="399"/>
      <c r="FET846" s="399"/>
      <c r="FEU846" s="399"/>
      <c r="FEV846" s="399"/>
      <c r="FEW846" s="399"/>
      <c r="FEX846" s="399"/>
      <c r="FEY846" s="399"/>
      <c r="FEZ846" s="399"/>
      <c r="FFA846" s="399"/>
      <c r="FFB846" s="399"/>
      <c r="FFC846" s="399"/>
      <c r="FFD846" s="399"/>
      <c r="FFE846" s="399"/>
      <c r="FFF846" s="399"/>
      <c r="FFG846" s="399"/>
      <c r="FFH846" s="399"/>
      <c r="FFI846" s="399"/>
      <c r="FFJ846" s="399"/>
      <c r="FFK846" s="399"/>
      <c r="FFL846" s="399"/>
      <c r="FFM846" s="399"/>
      <c r="FFN846" s="399"/>
      <c r="FFO846" s="399"/>
      <c r="FFP846" s="399"/>
      <c r="FFQ846" s="399"/>
      <c r="FFR846" s="399"/>
      <c r="FFS846" s="399"/>
      <c r="FFT846" s="399"/>
      <c r="FFU846" s="399"/>
      <c r="FFV846" s="399"/>
      <c r="FFW846" s="399"/>
      <c r="FFX846" s="399"/>
      <c r="FFY846" s="399"/>
      <c r="FFZ846" s="399"/>
      <c r="FGA846" s="399"/>
      <c r="FGB846" s="399"/>
      <c r="FGC846" s="399"/>
      <c r="FGD846" s="399"/>
      <c r="FGE846" s="399"/>
      <c r="FGF846" s="399"/>
      <c r="FGG846" s="399"/>
      <c r="FGH846" s="399"/>
      <c r="FGI846" s="399"/>
      <c r="FGJ846" s="399"/>
      <c r="FGK846" s="399"/>
      <c r="FGL846" s="399"/>
      <c r="FGM846" s="399"/>
      <c r="FGN846" s="399"/>
      <c r="FGO846" s="399"/>
      <c r="FGP846" s="399"/>
      <c r="FGQ846" s="399"/>
      <c r="FGR846" s="399"/>
      <c r="FGS846" s="399"/>
      <c r="FGT846" s="399"/>
      <c r="FGU846" s="399"/>
      <c r="FGV846" s="399"/>
      <c r="FGW846" s="399"/>
      <c r="FGX846" s="399"/>
      <c r="FGY846" s="399"/>
      <c r="FGZ846" s="399"/>
      <c r="FHA846" s="399"/>
      <c r="FHB846" s="399"/>
      <c r="FHC846" s="399"/>
      <c r="FHD846" s="399"/>
      <c r="FHE846" s="399"/>
      <c r="FHF846" s="399"/>
      <c r="FHG846" s="399"/>
      <c r="FHH846" s="399"/>
      <c r="FHI846" s="399"/>
      <c r="FHJ846" s="399"/>
      <c r="FHK846" s="399"/>
      <c r="FHL846" s="399"/>
      <c r="FHM846" s="399"/>
      <c r="FHN846" s="399"/>
      <c r="FHO846" s="399"/>
      <c r="FHP846" s="399"/>
      <c r="FHQ846" s="399"/>
      <c r="FHR846" s="399"/>
      <c r="FHS846" s="399"/>
      <c r="FHT846" s="399"/>
      <c r="FHU846" s="399"/>
      <c r="FHV846" s="399"/>
      <c r="FHW846" s="399"/>
      <c r="FHX846" s="399"/>
      <c r="FHY846" s="399"/>
      <c r="FHZ846" s="399"/>
      <c r="FIA846" s="399"/>
      <c r="FIB846" s="399"/>
      <c r="FIC846" s="399"/>
      <c r="FID846" s="399"/>
      <c r="FIE846" s="399"/>
      <c r="FIF846" s="399"/>
      <c r="FIG846" s="399"/>
      <c r="FIH846" s="399"/>
      <c r="FII846" s="399"/>
      <c r="FIJ846" s="399"/>
      <c r="FIK846" s="399"/>
      <c r="FIL846" s="399"/>
      <c r="FIM846" s="399"/>
      <c r="FIN846" s="399"/>
      <c r="FIO846" s="399"/>
      <c r="FIP846" s="399"/>
      <c r="FIQ846" s="399"/>
      <c r="FIR846" s="399"/>
      <c r="FIS846" s="399"/>
      <c r="FIT846" s="399"/>
      <c r="FIU846" s="399"/>
      <c r="FIV846" s="399"/>
      <c r="FIW846" s="399"/>
      <c r="FIX846" s="399"/>
      <c r="FIY846" s="399"/>
      <c r="FIZ846" s="399"/>
      <c r="FJA846" s="399"/>
      <c r="FJB846" s="399"/>
      <c r="FJC846" s="399"/>
      <c r="FJD846" s="399"/>
      <c r="FJE846" s="399"/>
      <c r="FJF846" s="399"/>
      <c r="FJG846" s="399"/>
      <c r="FJH846" s="399"/>
      <c r="FJI846" s="399"/>
      <c r="FJJ846" s="399"/>
      <c r="FJK846" s="399"/>
      <c r="FJL846" s="399"/>
      <c r="FJM846" s="399"/>
      <c r="FJN846" s="399"/>
      <c r="FJO846" s="399"/>
      <c r="FJP846" s="399"/>
      <c r="FJQ846" s="399"/>
      <c r="FJR846" s="399"/>
      <c r="FJS846" s="399"/>
      <c r="FJT846" s="399"/>
      <c r="FJU846" s="399"/>
      <c r="FJV846" s="399"/>
      <c r="FJW846" s="399"/>
      <c r="FJX846" s="399"/>
      <c r="FJY846" s="399"/>
      <c r="FJZ846" s="399"/>
      <c r="FKA846" s="399"/>
      <c r="FKB846" s="399"/>
      <c r="FKC846" s="399"/>
      <c r="FKD846" s="399"/>
      <c r="FKE846" s="399"/>
      <c r="FKF846" s="399"/>
      <c r="FKG846" s="399"/>
      <c r="FKH846" s="399"/>
      <c r="FKI846" s="399"/>
      <c r="FKJ846" s="399"/>
      <c r="FKK846" s="399"/>
      <c r="FKL846" s="399"/>
      <c r="FKM846" s="399"/>
      <c r="FKN846" s="399"/>
      <c r="FKO846" s="399"/>
      <c r="FKP846" s="399"/>
      <c r="FKQ846" s="399"/>
      <c r="FKR846" s="399"/>
      <c r="FKS846" s="399"/>
      <c r="FKT846" s="399"/>
      <c r="FKU846" s="399"/>
      <c r="FKV846" s="399"/>
      <c r="FKW846" s="399"/>
      <c r="FKX846" s="399"/>
      <c r="FKY846" s="399"/>
      <c r="FKZ846" s="399"/>
      <c r="FLA846" s="399"/>
      <c r="FLB846" s="399"/>
      <c r="FLC846" s="399"/>
      <c r="FLD846" s="399"/>
      <c r="FLE846" s="399"/>
      <c r="FLF846" s="399"/>
      <c r="FLG846" s="399"/>
      <c r="FLH846" s="399"/>
      <c r="FLI846" s="399"/>
      <c r="FLJ846" s="399"/>
      <c r="FLK846" s="399"/>
      <c r="FLL846" s="399"/>
      <c r="FLM846" s="399"/>
      <c r="FLN846" s="399"/>
      <c r="FLO846" s="399"/>
      <c r="FLP846" s="399"/>
      <c r="FLQ846" s="399"/>
      <c r="FLR846" s="399"/>
      <c r="FLS846" s="399"/>
      <c r="FLT846" s="399"/>
      <c r="FLU846" s="399"/>
      <c r="FLV846" s="399"/>
      <c r="FLW846" s="399"/>
      <c r="FLX846" s="399"/>
      <c r="FLY846" s="399"/>
      <c r="FLZ846" s="399"/>
      <c r="FMA846" s="399"/>
      <c r="FMB846" s="399"/>
      <c r="FMC846" s="399"/>
      <c r="FMD846" s="399"/>
      <c r="FME846" s="399"/>
      <c r="FMF846" s="399"/>
      <c r="FMG846" s="399"/>
      <c r="FMH846" s="399"/>
      <c r="FMI846" s="399"/>
      <c r="FMJ846" s="399"/>
      <c r="FMK846" s="399"/>
      <c r="FML846" s="399"/>
      <c r="FMM846" s="399"/>
      <c r="FMN846" s="399"/>
      <c r="FMO846" s="399"/>
      <c r="FMP846" s="399"/>
      <c r="FMQ846" s="399"/>
      <c r="FMR846" s="399"/>
      <c r="FMS846" s="399"/>
      <c r="FMT846" s="399"/>
      <c r="FMU846" s="399"/>
      <c r="FMV846" s="399"/>
      <c r="FMW846" s="399"/>
      <c r="FMX846" s="399"/>
      <c r="FMY846" s="399"/>
      <c r="FMZ846" s="399"/>
      <c r="FNA846" s="399"/>
      <c r="FNB846" s="399"/>
      <c r="FNC846" s="399"/>
      <c r="FND846" s="399"/>
      <c r="FNE846" s="399"/>
      <c r="FNF846" s="399"/>
      <c r="FNG846" s="399"/>
      <c r="FNH846" s="399"/>
      <c r="FNI846" s="399"/>
      <c r="FNJ846" s="399"/>
      <c r="FNK846" s="399"/>
      <c r="FNL846" s="399"/>
      <c r="FNM846" s="399"/>
      <c r="FNN846" s="399"/>
      <c r="FNO846" s="399"/>
      <c r="FNP846" s="399"/>
      <c r="FNQ846" s="399"/>
      <c r="FNR846" s="399"/>
      <c r="FNS846" s="399"/>
      <c r="FNT846" s="399"/>
      <c r="FNU846" s="399"/>
      <c r="FNV846" s="399"/>
      <c r="FNW846" s="399"/>
      <c r="FNX846" s="399"/>
      <c r="FNY846" s="399"/>
      <c r="FNZ846" s="399"/>
      <c r="FOA846" s="399"/>
      <c r="FOB846" s="399"/>
      <c r="FOC846" s="399"/>
      <c r="FOD846" s="399"/>
      <c r="FOE846" s="399"/>
      <c r="FOF846" s="399"/>
      <c r="FOG846" s="399"/>
      <c r="FOH846" s="399"/>
      <c r="FOI846" s="399"/>
      <c r="FOJ846" s="399"/>
      <c r="FOK846" s="399"/>
      <c r="FOL846" s="399"/>
      <c r="FOM846" s="399"/>
      <c r="FON846" s="399"/>
      <c r="FOO846" s="399"/>
      <c r="FOP846" s="399"/>
      <c r="FOQ846" s="399"/>
      <c r="FOR846" s="399"/>
      <c r="FOS846" s="399"/>
      <c r="FOT846" s="399"/>
      <c r="FOU846" s="399"/>
      <c r="FOV846" s="399"/>
      <c r="FOW846" s="399"/>
      <c r="FOX846" s="399"/>
      <c r="FOY846" s="399"/>
      <c r="FOZ846" s="399"/>
      <c r="FPA846" s="399"/>
      <c r="FPB846" s="399"/>
      <c r="FPC846" s="399"/>
      <c r="FPD846" s="399"/>
      <c r="FPE846" s="399"/>
      <c r="FPF846" s="399"/>
      <c r="FPG846" s="399"/>
      <c r="FPH846" s="399"/>
      <c r="FPI846" s="399"/>
      <c r="FPJ846" s="399"/>
      <c r="FPK846" s="399"/>
      <c r="FPL846" s="399"/>
      <c r="FPM846" s="399"/>
      <c r="FPN846" s="399"/>
      <c r="FPO846" s="399"/>
      <c r="FPP846" s="399"/>
      <c r="FPQ846" s="399"/>
      <c r="FPR846" s="399"/>
      <c r="FPS846" s="399"/>
      <c r="FPT846" s="399"/>
      <c r="FPU846" s="399"/>
      <c r="FPV846" s="399"/>
      <c r="FPW846" s="399"/>
      <c r="FPX846" s="399"/>
      <c r="FPY846" s="399"/>
      <c r="FPZ846" s="399"/>
      <c r="FQA846" s="399"/>
      <c r="FQB846" s="399"/>
      <c r="FQC846" s="399"/>
      <c r="FQD846" s="399"/>
      <c r="FQE846" s="399"/>
      <c r="FQF846" s="399"/>
      <c r="FQG846" s="399"/>
      <c r="FQH846" s="399"/>
      <c r="FQI846" s="399"/>
      <c r="FQJ846" s="399"/>
      <c r="FQK846" s="399"/>
      <c r="FQL846" s="399"/>
      <c r="FQM846" s="399"/>
      <c r="FQN846" s="399"/>
      <c r="FQO846" s="399"/>
      <c r="FQP846" s="399"/>
      <c r="FQQ846" s="399"/>
      <c r="FQR846" s="399"/>
      <c r="FQS846" s="399"/>
      <c r="FQT846" s="399"/>
      <c r="FQU846" s="399"/>
      <c r="FQV846" s="399"/>
      <c r="FQW846" s="399"/>
      <c r="FQX846" s="399"/>
      <c r="FQY846" s="399"/>
      <c r="FQZ846" s="399"/>
      <c r="FRA846" s="399"/>
      <c r="FRB846" s="399"/>
      <c r="FRC846" s="399"/>
      <c r="FRD846" s="399"/>
      <c r="FRE846" s="399"/>
      <c r="FRF846" s="399"/>
      <c r="FRG846" s="399"/>
      <c r="FRH846" s="399"/>
      <c r="FRI846" s="399"/>
      <c r="FRJ846" s="399"/>
      <c r="FRK846" s="399"/>
      <c r="FRL846" s="399"/>
      <c r="FRM846" s="399"/>
      <c r="FRN846" s="399"/>
      <c r="FRO846" s="399"/>
      <c r="FRP846" s="399"/>
      <c r="FRQ846" s="399"/>
      <c r="FRR846" s="399"/>
      <c r="FRS846" s="399"/>
      <c r="FRT846" s="399"/>
      <c r="FRU846" s="399"/>
      <c r="FRV846" s="399"/>
      <c r="FRW846" s="399"/>
      <c r="FRX846" s="399"/>
      <c r="FRY846" s="399"/>
      <c r="FRZ846" s="399"/>
      <c r="FSA846" s="399"/>
      <c r="FSB846" s="399"/>
      <c r="FSC846" s="399"/>
      <c r="FSD846" s="399"/>
      <c r="FSE846" s="399"/>
      <c r="FSF846" s="399"/>
      <c r="FSG846" s="399"/>
      <c r="FSH846" s="399"/>
      <c r="FSI846" s="399"/>
      <c r="FSJ846" s="399"/>
      <c r="FSK846" s="399"/>
      <c r="FSL846" s="399"/>
      <c r="FSM846" s="399"/>
      <c r="FSN846" s="399"/>
      <c r="FSO846" s="399"/>
      <c r="FSP846" s="399"/>
      <c r="FSQ846" s="399"/>
      <c r="FSR846" s="399"/>
      <c r="FSS846" s="399"/>
      <c r="FST846" s="399"/>
      <c r="FSU846" s="399"/>
      <c r="FSV846" s="399"/>
      <c r="FSW846" s="399"/>
      <c r="FSX846" s="399"/>
      <c r="FSY846" s="399"/>
      <c r="FSZ846" s="399"/>
      <c r="FTA846" s="399"/>
      <c r="FTB846" s="399"/>
      <c r="FTC846" s="399"/>
      <c r="FTD846" s="399"/>
      <c r="FTE846" s="399"/>
      <c r="FTF846" s="399"/>
      <c r="FTG846" s="399"/>
      <c r="FTH846" s="399"/>
      <c r="FTI846" s="399"/>
      <c r="FTJ846" s="399"/>
      <c r="FTK846" s="399"/>
      <c r="FTL846" s="399"/>
      <c r="FTM846" s="399"/>
      <c r="FTN846" s="399"/>
      <c r="FTO846" s="399"/>
      <c r="FTP846" s="399"/>
      <c r="FTQ846" s="399"/>
      <c r="FTR846" s="399"/>
      <c r="FTS846" s="399"/>
      <c r="FTT846" s="399"/>
      <c r="FTU846" s="399"/>
      <c r="FTV846" s="399"/>
      <c r="FTW846" s="399"/>
      <c r="FTX846" s="399"/>
      <c r="FTY846" s="399"/>
      <c r="FTZ846" s="399"/>
      <c r="FUA846" s="399"/>
      <c r="FUB846" s="399"/>
      <c r="FUC846" s="399"/>
      <c r="FUD846" s="399"/>
      <c r="FUE846" s="399"/>
      <c r="FUF846" s="399"/>
      <c r="FUG846" s="399"/>
      <c r="FUH846" s="399"/>
      <c r="FUI846" s="399"/>
      <c r="FUJ846" s="399"/>
      <c r="FUK846" s="399"/>
      <c r="FUL846" s="399"/>
      <c r="FUM846" s="399"/>
      <c r="FUN846" s="399"/>
      <c r="FUO846" s="399"/>
      <c r="FUP846" s="399"/>
      <c r="FUQ846" s="399"/>
      <c r="FUR846" s="399"/>
      <c r="FUS846" s="399"/>
      <c r="FUT846" s="399"/>
      <c r="FUU846" s="399"/>
      <c r="FUV846" s="399"/>
      <c r="FUW846" s="399"/>
      <c r="FUX846" s="399"/>
      <c r="FUY846" s="399"/>
      <c r="FUZ846" s="399"/>
      <c r="FVA846" s="399"/>
      <c r="FVB846" s="399"/>
      <c r="FVC846" s="399"/>
      <c r="FVD846" s="399"/>
      <c r="FVE846" s="399"/>
      <c r="FVF846" s="399"/>
      <c r="FVG846" s="399"/>
      <c r="FVH846" s="399"/>
      <c r="FVI846" s="399"/>
      <c r="FVJ846" s="399"/>
      <c r="FVK846" s="399"/>
      <c r="FVL846" s="399"/>
      <c r="FVM846" s="399"/>
      <c r="FVN846" s="399"/>
      <c r="FVO846" s="399"/>
      <c r="FVP846" s="399"/>
      <c r="FVQ846" s="399"/>
      <c r="FVR846" s="399"/>
      <c r="FVS846" s="399"/>
      <c r="FVT846" s="399"/>
      <c r="FVU846" s="399"/>
      <c r="FVV846" s="399"/>
      <c r="FVW846" s="399"/>
      <c r="FVX846" s="399"/>
      <c r="FVY846" s="399"/>
      <c r="FVZ846" s="399"/>
      <c r="FWA846" s="399"/>
      <c r="FWB846" s="399"/>
      <c r="FWC846" s="399"/>
      <c r="FWD846" s="399"/>
      <c r="FWE846" s="399"/>
      <c r="FWF846" s="399"/>
      <c r="FWG846" s="399"/>
      <c r="FWH846" s="399"/>
      <c r="FWI846" s="399"/>
      <c r="FWJ846" s="399"/>
      <c r="FWK846" s="399"/>
      <c r="FWL846" s="399"/>
      <c r="FWM846" s="399"/>
      <c r="FWN846" s="399"/>
      <c r="FWO846" s="399"/>
      <c r="FWP846" s="399"/>
      <c r="FWQ846" s="399"/>
      <c r="FWR846" s="399"/>
      <c r="FWS846" s="399"/>
      <c r="FWT846" s="399"/>
      <c r="FWU846" s="399"/>
      <c r="FWV846" s="399"/>
      <c r="FWW846" s="399"/>
      <c r="FWX846" s="399"/>
      <c r="FWY846" s="399"/>
      <c r="FWZ846" s="399"/>
      <c r="FXA846" s="399"/>
      <c r="FXB846" s="399"/>
      <c r="FXC846" s="399"/>
      <c r="FXD846" s="399"/>
      <c r="FXE846" s="399"/>
      <c r="FXF846" s="399"/>
      <c r="FXG846" s="399"/>
      <c r="FXH846" s="399"/>
      <c r="FXI846" s="399"/>
      <c r="FXJ846" s="399"/>
      <c r="FXK846" s="399"/>
      <c r="FXL846" s="399"/>
      <c r="FXM846" s="399"/>
      <c r="FXN846" s="399"/>
      <c r="FXO846" s="399"/>
      <c r="FXP846" s="399"/>
      <c r="FXQ846" s="399"/>
      <c r="FXR846" s="399"/>
      <c r="FXS846" s="399"/>
      <c r="FXT846" s="399"/>
      <c r="FXU846" s="399"/>
      <c r="FXV846" s="399"/>
      <c r="FXW846" s="399"/>
      <c r="FXX846" s="399"/>
      <c r="FXY846" s="399"/>
      <c r="FXZ846" s="399"/>
      <c r="FYA846" s="399"/>
      <c r="FYB846" s="399"/>
      <c r="FYC846" s="399"/>
      <c r="FYD846" s="399"/>
      <c r="FYE846" s="399"/>
      <c r="FYF846" s="399"/>
      <c r="FYG846" s="399"/>
      <c r="FYH846" s="399"/>
      <c r="FYI846" s="399"/>
      <c r="FYJ846" s="399"/>
      <c r="FYK846" s="399"/>
      <c r="FYL846" s="399"/>
      <c r="FYM846" s="399"/>
      <c r="FYN846" s="399"/>
      <c r="FYO846" s="399"/>
      <c r="FYP846" s="399"/>
      <c r="FYQ846" s="399"/>
      <c r="FYR846" s="399"/>
      <c r="FYS846" s="399"/>
      <c r="FYT846" s="399"/>
      <c r="FYU846" s="399"/>
      <c r="FYV846" s="399"/>
      <c r="FYW846" s="399"/>
      <c r="FYX846" s="399"/>
      <c r="FYY846" s="399"/>
      <c r="FYZ846" s="399"/>
      <c r="FZA846" s="399"/>
      <c r="FZB846" s="399"/>
      <c r="FZC846" s="399"/>
      <c r="FZD846" s="399"/>
      <c r="FZE846" s="399"/>
      <c r="FZF846" s="399"/>
      <c r="FZG846" s="399"/>
      <c r="FZH846" s="399"/>
      <c r="FZI846" s="399"/>
      <c r="FZJ846" s="399"/>
      <c r="FZK846" s="399"/>
      <c r="FZL846" s="399"/>
      <c r="FZM846" s="399"/>
      <c r="FZN846" s="399"/>
      <c r="FZO846" s="399"/>
      <c r="FZP846" s="399"/>
      <c r="FZQ846" s="399"/>
      <c r="FZR846" s="399"/>
      <c r="FZS846" s="399"/>
      <c r="FZT846" s="399"/>
      <c r="FZU846" s="399"/>
      <c r="FZV846" s="399"/>
      <c r="FZW846" s="399"/>
      <c r="FZX846" s="399"/>
      <c r="FZY846" s="399"/>
      <c r="FZZ846" s="399"/>
      <c r="GAA846" s="399"/>
      <c r="GAB846" s="399"/>
      <c r="GAC846" s="399"/>
      <c r="GAD846" s="399"/>
      <c r="GAE846" s="399"/>
      <c r="GAF846" s="399"/>
      <c r="GAG846" s="399"/>
      <c r="GAH846" s="399"/>
      <c r="GAI846" s="399"/>
      <c r="GAJ846" s="399"/>
      <c r="GAK846" s="399"/>
      <c r="GAL846" s="399"/>
      <c r="GAM846" s="399"/>
      <c r="GAN846" s="399"/>
      <c r="GAO846" s="399"/>
      <c r="GAP846" s="399"/>
      <c r="GAQ846" s="399"/>
      <c r="GAR846" s="399"/>
      <c r="GAS846" s="399"/>
      <c r="GAT846" s="399"/>
      <c r="GAU846" s="399"/>
      <c r="GAV846" s="399"/>
      <c r="GAW846" s="399"/>
      <c r="GAX846" s="399"/>
      <c r="GAY846" s="399"/>
      <c r="GAZ846" s="399"/>
      <c r="GBA846" s="399"/>
      <c r="GBB846" s="399"/>
      <c r="GBC846" s="399"/>
      <c r="GBD846" s="399"/>
      <c r="GBE846" s="399"/>
      <c r="GBF846" s="399"/>
      <c r="GBG846" s="399"/>
      <c r="GBH846" s="399"/>
      <c r="GBI846" s="399"/>
      <c r="GBJ846" s="399"/>
      <c r="GBK846" s="399"/>
      <c r="GBL846" s="399"/>
      <c r="GBM846" s="399"/>
      <c r="GBN846" s="399"/>
      <c r="GBO846" s="399"/>
      <c r="GBP846" s="399"/>
      <c r="GBQ846" s="399"/>
      <c r="GBR846" s="399"/>
      <c r="GBS846" s="399"/>
      <c r="GBT846" s="399"/>
      <c r="GBU846" s="399"/>
      <c r="GBV846" s="399"/>
      <c r="GBW846" s="399"/>
      <c r="GBX846" s="399"/>
      <c r="GBY846" s="399"/>
      <c r="GBZ846" s="399"/>
      <c r="GCA846" s="399"/>
      <c r="GCB846" s="399"/>
      <c r="GCC846" s="399"/>
      <c r="GCD846" s="399"/>
      <c r="GCE846" s="399"/>
      <c r="GCF846" s="399"/>
      <c r="GCG846" s="399"/>
      <c r="GCH846" s="399"/>
      <c r="GCI846" s="399"/>
      <c r="GCJ846" s="399"/>
      <c r="GCK846" s="399"/>
      <c r="GCL846" s="399"/>
      <c r="GCM846" s="399"/>
      <c r="GCN846" s="399"/>
      <c r="GCO846" s="399"/>
      <c r="GCP846" s="399"/>
      <c r="GCQ846" s="399"/>
      <c r="GCR846" s="399"/>
      <c r="GCS846" s="399"/>
      <c r="GCT846" s="399"/>
      <c r="GCU846" s="399"/>
      <c r="GCV846" s="399"/>
      <c r="GCW846" s="399"/>
      <c r="GCX846" s="399"/>
      <c r="GCY846" s="399"/>
      <c r="GCZ846" s="399"/>
      <c r="GDA846" s="399"/>
      <c r="GDB846" s="399"/>
      <c r="GDC846" s="399"/>
      <c r="GDD846" s="399"/>
      <c r="GDE846" s="399"/>
      <c r="GDF846" s="399"/>
      <c r="GDG846" s="399"/>
      <c r="GDH846" s="399"/>
      <c r="GDI846" s="399"/>
      <c r="GDJ846" s="399"/>
      <c r="GDK846" s="399"/>
      <c r="GDL846" s="399"/>
      <c r="GDM846" s="399"/>
      <c r="GDN846" s="399"/>
      <c r="GDO846" s="399"/>
      <c r="GDP846" s="399"/>
      <c r="GDQ846" s="399"/>
      <c r="GDR846" s="399"/>
      <c r="GDS846" s="399"/>
      <c r="GDT846" s="399"/>
      <c r="GDU846" s="399"/>
      <c r="GDV846" s="399"/>
      <c r="GDW846" s="399"/>
      <c r="GDX846" s="399"/>
      <c r="GDY846" s="399"/>
      <c r="GDZ846" s="399"/>
      <c r="GEA846" s="399"/>
      <c r="GEB846" s="399"/>
      <c r="GEC846" s="399"/>
      <c r="GED846" s="399"/>
      <c r="GEE846" s="399"/>
      <c r="GEF846" s="399"/>
      <c r="GEG846" s="399"/>
      <c r="GEH846" s="399"/>
      <c r="GEI846" s="399"/>
      <c r="GEJ846" s="399"/>
      <c r="GEK846" s="399"/>
      <c r="GEL846" s="399"/>
      <c r="GEM846" s="399"/>
      <c r="GEN846" s="399"/>
      <c r="GEO846" s="399"/>
      <c r="GEP846" s="399"/>
      <c r="GEQ846" s="399"/>
      <c r="GER846" s="399"/>
      <c r="GES846" s="399"/>
      <c r="GET846" s="399"/>
      <c r="GEU846" s="399"/>
      <c r="GEV846" s="399"/>
      <c r="GEW846" s="399"/>
      <c r="GEX846" s="399"/>
      <c r="GEY846" s="399"/>
      <c r="GEZ846" s="399"/>
      <c r="GFA846" s="399"/>
      <c r="GFB846" s="399"/>
      <c r="GFC846" s="399"/>
      <c r="GFD846" s="399"/>
      <c r="GFE846" s="399"/>
      <c r="GFF846" s="399"/>
      <c r="GFG846" s="399"/>
      <c r="GFH846" s="399"/>
      <c r="GFI846" s="399"/>
      <c r="GFJ846" s="399"/>
      <c r="GFK846" s="399"/>
      <c r="GFL846" s="399"/>
      <c r="GFM846" s="399"/>
      <c r="GFN846" s="399"/>
      <c r="GFO846" s="399"/>
      <c r="GFP846" s="399"/>
      <c r="GFQ846" s="399"/>
      <c r="GFR846" s="399"/>
      <c r="GFS846" s="399"/>
      <c r="GFT846" s="399"/>
      <c r="GFU846" s="399"/>
      <c r="GFV846" s="399"/>
      <c r="GFW846" s="399"/>
      <c r="GFX846" s="399"/>
      <c r="GFY846" s="399"/>
      <c r="GFZ846" s="399"/>
      <c r="GGA846" s="399"/>
      <c r="GGB846" s="399"/>
      <c r="GGC846" s="399"/>
      <c r="GGD846" s="399"/>
      <c r="GGE846" s="399"/>
      <c r="GGF846" s="399"/>
      <c r="GGG846" s="399"/>
      <c r="GGH846" s="399"/>
      <c r="GGI846" s="399"/>
      <c r="GGJ846" s="399"/>
      <c r="GGK846" s="399"/>
      <c r="GGL846" s="399"/>
      <c r="GGM846" s="399"/>
      <c r="GGN846" s="399"/>
      <c r="GGO846" s="399"/>
      <c r="GGP846" s="399"/>
      <c r="GGQ846" s="399"/>
      <c r="GGR846" s="399"/>
      <c r="GGS846" s="399"/>
      <c r="GGT846" s="399"/>
      <c r="GGU846" s="399"/>
      <c r="GGV846" s="399"/>
      <c r="GGW846" s="399"/>
      <c r="GGX846" s="399"/>
      <c r="GGY846" s="399"/>
      <c r="GGZ846" s="399"/>
      <c r="GHA846" s="399"/>
      <c r="GHB846" s="399"/>
      <c r="GHC846" s="399"/>
      <c r="GHD846" s="399"/>
      <c r="GHE846" s="399"/>
      <c r="GHF846" s="399"/>
      <c r="GHG846" s="399"/>
      <c r="GHH846" s="399"/>
      <c r="GHI846" s="399"/>
      <c r="GHJ846" s="399"/>
      <c r="GHK846" s="399"/>
      <c r="GHL846" s="399"/>
      <c r="GHM846" s="399"/>
      <c r="GHN846" s="399"/>
      <c r="GHO846" s="399"/>
      <c r="GHP846" s="399"/>
      <c r="GHQ846" s="399"/>
      <c r="GHR846" s="399"/>
      <c r="GHS846" s="399"/>
      <c r="GHT846" s="399"/>
      <c r="GHU846" s="399"/>
      <c r="GHV846" s="399"/>
      <c r="GHW846" s="399"/>
      <c r="GHX846" s="399"/>
      <c r="GHY846" s="399"/>
      <c r="GHZ846" s="399"/>
      <c r="GIA846" s="399"/>
      <c r="GIB846" s="399"/>
      <c r="GIC846" s="399"/>
      <c r="GID846" s="399"/>
      <c r="GIE846" s="399"/>
      <c r="GIF846" s="399"/>
      <c r="GIG846" s="399"/>
      <c r="GIH846" s="399"/>
      <c r="GII846" s="399"/>
      <c r="GIJ846" s="399"/>
      <c r="GIK846" s="399"/>
      <c r="GIL846" s="399"/>
      <c r="GIM846" s="399"/>
      <c r="GIN846" s="399"/>
      <c r="GIO846" s="399"/>
      <c r="GIP846" s="399"/>
      <c r="GIQ846" s="399"/>
      <c r="GIR846" s="399"/>
      <c r="GIS846" s="399"/>
      <c r="GIT846" s="399"/>
      <c r="GIU846" s="399"/>
      <c r="GIV846" s="399"/>
      <c r="GIW846" s="399"/>
      <c r="GIX846" s="399"/>
      <c r="GIY846" s="399"/>
      <c r="GIZ846" s="399"/>
      <c r="GJA846" s="399"/>
      <c r="GJB846" s="399"/>
      <c r="GJC846" s="399"/>
      <c r="GJD846" s="399"/>
      <c r="GJE846" s="399"/>
      <c r="GJF846" s="399"/>
      <c r="GJG846" s="399"/>
      <c r="GJH846" s="399"/>
      <c r="GJI846" s="399"/>
      <c r="GJJ846" s="399"/>
      <c r="GJK846" s="399"/>
      <c r="GJL846" s="399"/>
      <c r="GJM846" s="399"/>
      <c r="GJN846" s="399"/>
      <c r="GJO846" s="399"/>
      <c r="GJP846" s="399"/>
      <c r="GJQ846" s="399"/>
      <c r="GJR846" s="399"/>
      <c r="GJS846" s="399"/>
      <c r="GJT846" s="399"/>
      <c r="GJU846" s="399"/>
      <c r="GJV846" s="399"/>
      <c r="GJW846" s="399"/>
      <c r="GJX846" s="399"/>
      <c r="GJY846" s="399"/>
      <c r="GJZ846" s="399"/>
      <c r="GKA846" s="399"/>
      <c r="GKB846" s="399"/>
      <c r="GKC846" s="399"/>
      <c r="GKD846" s="399"/>
      <c r="GKE846" s="399"/>
      <c r="GKF846" s="399"/>
      <c r="GKG846" s="399"/>
      <c r="GKH846" s="399"/>
      <c r="GKI846" s="399"/>
      <c r="GKJ846" s="399"/>
      <c r="GKK846" s="399"/>
      <c r="GKL846" s="399"/>
      <c r="GKM846" s="399"/>
      <c r="GKN846" s="399"/>
      <c r="GKO846" s="399"/>
      <c r="GKP846" s="399"/>
      <c r="GKQ846" s="399"/>
      <c r="GKR846" s="399"/>
      <c r="GKS846" s="399"/>
      <c r="GKT846" s="399"/>
      <c r="GKU846" s="399"/>
      <c r="GKV846" s="399"/>
      <c r="GKW846" s="399"/>
      <c r="GKX846" s="399"/>
      <c r="GKY846" s="399"/>
      <c r="GKZ846" s="399"/>
      <c r="GLA846" s="399"/>
      <c r="GLB846" s="399"/>
      <c r="GLC846" s="399"/>
      <c r="GLD846" s="399"/>
      <c r="GLE846" s="399"/>
      <c r="GLF846" s="399"/>
      <c r="GLG846" s="399"/>
      <c r="GLH846" s="399"/>
      <c r="GLI846" s="399"/>
      <c r="GLJ846" s="399"/>
      <c r="GLK846" s="399"/>
      <c r="GLL846" s="399"/>
      <c r="GLM846" s="399"/>
      <c r="GLN846" s="399"/>
      <c r="GLO846" s="399"/>
      <c r="GLP846" s="399"/>
      <c r="GLQ846" s="399"/>
      <c r="GLR846" s="399"/>
      <c r="GLS846" s="399"/>
      <c r="GLT846" s="399"/>
      <c r="GLU846" s="399"/>
      <c r="GLV846" s="399"/>
      <c r="GLW846" s="399"/>
      <c r="GLX846" s="399"/>
      <c r="GLY846" s="399"/>
      <c r="GLZ846" s="399"/>
      <c r="GMA846" s="399"/>
      <c r="GMB846" s="399"/>
      <c r="GMC846" s="399"/>
      <c r="GMD846" s="399"/>
      <c r="GME846" s="399"/>
      <c r="GMF846" s="399"/>
      <c r="GMG846" s="399"/>
      <c r="GMH846" s="399"/>
      <c r="GMI846" s="399"/>
      <c r="GMJ846" s="399"/>
      <c r="GMK846" s="399"/>
      <c r="GML846" s="399"/>
      <c r="GMM846" s="399"/>
      <c r="GMN846" s="399"/>
      <c r="GMO846" s="399"/>
      <c r="GMP846" s="399"/>
      <c r="GMQ846" s="399"/>
      <c r="GMR846" s="399"/>
      <c r="GMS846" s="399"/>
      <c r="GMT846" s="399"/>
      <c r="GMU846" s="399"/>
      <c r="GMV846" s="399"/>
      <c r="GMW846" s="399"/>
      <c r="GMX846" s="399"/>
      <c r="GMY846" s="399"/>
      <c r="GMZ846" s="399"/>
      <c r="GNA846" s="399"/>
      <c r="GNB846" s="399"/>
      <c r="GNC846" s="399"/>
      <c r="GND846" s="399"/>
      <c r="GNE846" s="399"/>
      <c r="GNF846" s="399"/>
      <c r="GNG846" s="399"/>
      <c r="GNH846" s="399"/>
      <c r="GNI846" s="399"/>
      <c r="GNJ846" s="399"/>
      <c r="GNK846" s="399"/>
      <c r="GNL846" s="399"/>
      <c r="GNM846" s="399"/>
      <c r="GNN846" s="399"/>
      <c r="GNO846" s="399"/>
      <c r="GNP846" s="399"/>
      <c r="GNQ846" s="399"/>
      <c r="GNR846" s="399"/>
      <c r="GNS846" s="399"/>
      <c r="GNT846" s="399"/>
      <c r="GNU846" s="399"/>
      <c r="GNV846" s="399"/>
      <c r="GNW846" s="399"/>
      <c r="GNX846" s="399"/>
      <c r="GNY846" s="399"/>
      <c r="GNZ846" s="399"/>
      <c r="GOA846" s="399"/>
      <c r="GOB846" s="399"/>
      <c r="GOC846" s="399"/>
      <c r="GOD846" s="399"/>
      <c r="GOE846" s="399"/>
      <c r="GOF846" s="399"/>
      <c r="GOG846" s="399"/>
      <c r="GOH846" s="399"/>
      <c r="GOI846" s="399"/>
      <c r="GOJ846" s="399"/>
      <c r="GOK846" s="399"/>
      <c r="GOL846" s="399"/>
      <c r="GOM846" s="399"/>
      <c r="GON846" s="399"/>
      <c r="GOO846" s="399"/>
      <c r="GOP846" s="399"/>
      <c r="GOQ846" s="399"/>
      <c r="GOR846" s="399"/>
      <c r="GOS846" s="399"/>
      <c r="GOT846" s="399"/>
      <c r="GOU846" s="399"/>
      <c r="GOV846" s="399"/>
      <c r="GOW846" s="399"/>
      <c r="GOX846" s="399"/>
      <c r="GOY846" s="399"/>
      <c r="GOZ846" s="399"/>
      <c r="GPA846" s="399"/>
      <c r="GPB846" s="399"/>
      <c r="GPC846" s="399"/>
      <c r="GPD846" s="399"/>
      <c r="GPE846" s="399"/>
      <c r="GPF846" s="399"/>
      <c r="GPG846" s="399"/>
      <c r="GPH846" s="399"/>
      <c r="GPI846" s="399"/>
      <c r="GPJ846" s="399"/>
      <c r="GPK846" s="399"/>
      <c r="GPL846" s="399"/>
      <c r="GPM846" s="399"/>
      <c r="GPN846" s="399"/>
      <c r="GPO846" s="399"/>
      <c r="GPP846" s="399"/>
      <c r="GPQ846" s="399"/>
      <c r="GPR846" s="399"/>
      <c r="GPS846" s="399"/>
      <c r="GPT846" s="399"/>
      <c r="GPU846" s="399"/>
      <c r="GPV846" s="399"/>
      <c r="GPW846" s="399"/>
      <c r="GPX846" s="399"/>
      <c r="GPY846" s="399"/>
      <c r="GPZ846" s="399"/>
      <c r="GQA846" s="399"/>
      <c r="GQB846" s="399"/>
      <c r="GQC846" s="399"/>
      <c r="GQD846" s="399"/>
      <c r="GQE846" s="399"/>
      <c r="GQF846" s="399"/>
      <c r="GQG846" s="399"/>
      <c r="GQH846" s="399"/>
      <c r="GQI846" s="399"/>
      <c r="GQJ846" s="399"/>
      <c r="GQK846" s="399"/>
      <c r="GQL846" s="399"/>
      <c r="GQM846" s="399"/>
      <c r="GQN846" s="399"/>
      <c r="GQO846" s="399"/>
      <c r="GQP846" s="399"/>
      <c r="GQQ846" s="399"/>
      <c r="GQR846" s="399"/>
      <c r="GQS846" s="399"/>
      <c r="GQT846" s="399"/>
      <c r="GQU846" s="399"/>
      <c r="GQV846" s="399"/>
      <c r="GQW846" s="399"/>
      <c r="GQX846" s="399"/>
      <c r="GQY846" s="399"/>
      <c r="GQZ846" s="399"/>
      <c r="GRA846" s="399"/>
      <c r="GRB846" s="399"/>
      <c r="GRC846" s="399"/>
      <c r="GRD846" s="399"/>
      <c r="GRE846" s="399"/>
      <c r="GRF846" s="399"/>
      <c r="GRG846" s="399"/>
      <c r="GRH846" s="399"/>
      <c r="GRI846" s="399"/>
      <c r="GRJ846" s="399"/>
      <c r="GRK846" s="399"/>
      <c r="GRL846" s="399"/>
      <c r="GRM846" s="399"/>
      <c r="GRN846" s="399"/>
      <c r="GRO846" s="399"/>
      <c r="GRP846" s="399"/>
      <c r="GRQ846" s="399"/>
      <c r="GRR846" s="399"/>
      <c r="GRS846" s="399"/>
      <c r="GRT846" s="399"/>
      <c r="GRU846" s="399"/>
      <c r="GRV846" s="399"/>
      <c r="GRW846" s="399"/>
      <c r="GRX846" s="399"/>
      <c r="GRY846" s="399"/>
      <c r="GRZ846" s="399"/>
      <c r="GSA846" s="399"/>
      <c r="GSB846" s="399"/>
      <c r="GSC846" s="399"/>
      <c r="GSD846" s="399"/>
      <c r="GSE846" s="399"/>
      <c r="GSF846" s="399"/>
      <c r="GSG846" s="399"/>
      <c r="GSH846" s="399"/>
      <c r="GSI846" s="399"/>
      <c r="GSJ846" s="399"/>
      <c r="GSK846" s="399"/>
      <c r="GSL846" s="399"/>
      <c r="GSM846" s="399"/>
      <c r="GSN846" s="399"/>
      <c r="GSO846" s="399"/>
      <c r="GSP846" s="399"/>
      <c r="GSQ846" s="399"/>
      <c r="GSR846" s="399"/>
      <c r="GSS846" s="399"/>
      <c r="GST846" s="399"/>
      <c r="GSU846" s="399"/>
      <c r="GSV846" s="399"/>
      <c r="GSW846" s="399"/>
      <c r="GSX846" s="399"/>
      <c r="GSY846" s="399"/>
      <c r="GSZ846" s="399"/>
      <c r="GTA846" s="399"/>
      <c r="GTB846" s="399"/>
      <c r="GTC846" s="399"/>
      <c r="GTD846" s="399"/>
      <c r="GTE846" s="399"/>
      <c r="GTF846" s="399"/>
      <c r="GTG846" s="399"/>
      <c r="GTH846" s="399"/>
      <c r="GTI846" s="399"/>
      <c r="GTJ846" s="399"/>
      <c r="GTK846" s="399"/>
      <c r="GTL846" s="399"/>
      <c r="GTM846" s="399"/>
      <c r="GTN846" s="399"/>
      <c r="GTO846" s="399"/>
      <c r="GTP846" s="399"/>
      <c r="GTQ846" s="399"/>
      <c r="GTR846" s="399"/>
      <c r="GTS846" s="399"/>
      <c r="GTT846" s="399"/>
      <c r="GTU846" s="399"/>
      <c r="GTV846" s="399"/>
      <c r="GTW846" s="399"/>
      <c r="GTX846" s="399"/>
      <c r="GTY846" s="399"/>
      <c r="GTZ846" s="399"/>
      <c r="GUA846" s="399"/>
      <c r="GUB846" s="399"/>
      <c r="GUC846" s="399"/>
      <c r="GUD846" s="399"/>
      <c r="GUE846" s="399"/>
      <c r="GUF846" s="399"/>
      <c r="GUG846" s="399"/>
      <c r="GUH846" s="399"/>
      <c r="GUI846" s="399"/>
      <c r="GUJ846" s="399"/>
      <c r="GUK846" s="399"/>
      <c r="GUL846" s="399"/>
      <c r="GUM846" s="399"/>
      <c r="GUN846" s="399"/>
      <c r="GUO846" s="399"/>
      <c r="GUP846" s="399"/>
      <c r="GUQ846" s="399"/>
      <c r="GUR846" s="399"/>
      <c r="GUS846" s="399"/>
      <c r="GUT846" s="399"/>
      <c r="GUU846" s="399"/>
      <c r="GUV846" s="399"/>
      <c r="GUW846" s="399"/>
      <c r="GUX846" s="399"/>
      <c r="GUY846" s="399"/>
      <c r="GUZ846" s="399"/>
      <c r="GVA846" s="399"/>
      <c r="GVB846" s="399"/>
      <c r="GVC846" s="399"/>
      <c r="GVD846" s="399"/>
      <c r="GVE846" s="399"/>
      <c r="GVF846" s="399"/>
      <c r="GVG846" s="399"/>
      <c r="GVH846" s="399"/>
      <c r="GVI846" s="399"/>
      <c r="GVJ846" s="399"/>
      <c r="GVK846" s="399"/>
      <c r="GVL846" s="399"/>
      <c r="GVM846" s="399"/>
      <c r="GVN846" s="399"/>
      <c r="GVO846" s="399"/>
      <c r="GVP846" s="399"/>
      <c r="GVQ846" s="399"/>
      <c r="GVR846" s="399"/>
      <c r="GVS846" s="399"/>
      <c r="GVT846" s="399"/>
      <c r="GVU846" s="399"/>
      <c r="GVV846" s="399"/>
      <c r="GVW846" s="399"/>
      <c r="GVX846" s="399"/>
      <c r="GVY846" s="399"/>
      <c r="GVZ846" s="399"/>
      <c r="GWA846" s="399"/>
      <c r="GWB846" s="399"/>
      <c r="GWC846" s="399"/>
      <c r="GWD846" s="399"/>
      <c r="GWE846" s="399"/>
      <c r="GWF846" s="399"/>
      <c r="GWG846" s="399"/>
      <c r="GWH846" s="399"/>
      <c r="GWI846" s="399"/>
      <c r="GWJ846" s="399"/>
      <c r="GWK846" s="399"/>
      <c r="GWL846" s="399"/>
      <c r="GWM846" s="399"/>
      <c r="GWN846" s="399"/>
      <c r="GWO846" s="399"/>
      <c r="GWP846" s="399"/>
      <c r="GWQ846" s="399"/>
      <c r="GWR846" s="399"/>
      <c r="GWS846" s="399"/>
      <c r="GWT846" s="399"/>
      <c r="GWU846" s="399"/>
      <c r="GWV846" s="399"/>
      <c r="GWW846" s="399"/>
      <c r="GWX846" s="399"/>
      <c r="GWY846" s="399"/>
      <c r="GWZ846" s="399"/>
      <c r="GXA846" s="399"/>
      <c r="GXB846" s="399"/>
      <c r="GXC846" s="399"/>
      <c r="GXD846" s="399"/>
      <c r="GXE846" s="399"/>
      <c r="GXF846" s="399"/>
      <c r="GXG846" s="399"/>
      <c r="GXH846" s="399"/>
      <c r="GXI846" s="399"/>
      <c r="GXJ846" s="399"/>
      <c r="GXK846" s="399"/>
      <c r="GXL846" s="399"/>
      <c r="GXM846" s="399"/>
      <c r="GXN846" s="399"/>
      <c r="GXO846" s="399"/>
      <c r="GXP846" s="399"/>
      <c r="GXQ846" s="399"/>
      <c r="GXR846" s="399"/>
      <c r="GXS846" s="399"/>
      <c r="GXT846" s="399"/>
      <c r="GXU846" s="399"/>
      <c r="GXV846" s="399"/>
      <c r="GXW846" s="399"/>
      <c r="GXX846" s="399"/>
      <c r="GXY846" s="399"/>
      <c r="GXZ846" s="399"/>
      <c r="GYA846" s="399"/>
      <c r="GYB846" s="399"/>
      <c r="GYC846" s="399"/>
      <c r="GYD846" s="399"/>
      <c r="GYE846" s="399"/>
      <c r="GYF846" s="399"/>
      <c r="GYG846" s="399"/>
      <c r="GYH846" s="399"/>
      <c r="GYI846" s="399"/>
      <c r="GYJ846" s="399"/>
      <c r="GYK846" s="399"/>
      <c r="GYL846" s="399"/>
      <c r="GYM846" s="399"/>
      <c r="GYN846" s="399"/>
      <c r="GYO846" s="399"/>
      <c r="GYP846" s="399"/>
      <c r="GYQ846" s="399"/>
      <c r="GYR846" s="399"/>
      <c r="GYS846" s="399"/>
      <c r="GYT846" s="399"/>
      <c r="GYU846" s="399"/>
      <c r="GYV846" s="399"/>
      <c r="GYW846" s="399"/>
      <c r="GYX846" s="399"/>
      <c r="GYY846" s="399"/>
      <c r="GYZ846" s="399"/>
      <c r="GZA846" s="399"/>
      <c r="GZB846" s="399"/>
      <c r="GZC846" s="399"/>
      <c r="GZD846" s="399"/>
      <c r="GZE846" s="399"/>
      <c r="GZF846" s="399"/>
      <c r="GZG846" s="399"/>
      <c r="GZH846" s="399"/>
      <c r="GZI846" s="399"/>
      <c r="GZJ846" s="399"/>
      <c r="GZK846" s="399"/>
      <c r="GZL846" s="399"/>
      <c r="GZM846" s="399"/>
      <c r="GZN846" s="399"/>
      <c r="GZO846" s="399"/>
      <c r="GZP846" s="399"/>
      <c r="GZQ846" s="399"/>
      <c r="GZR846" s="399"/>
      <c r="GZS846" s="399"/>
      <c r="GZT846" s="399"/>
      <c r="GZU846" s="399"/>
      <c r="GZV846" s="399"/>
      <c r="GZW846" s="399"/>
      <c r="GZX846" s="399"/>
      <c r="GZY846" s="399"/>
      <c r="GZZ846" s="399"/>
      <c r="HAA846" s="399"/>
      <c r="HAB846" s="399"/>
      <c r="HAC846" s="399"/>
      <c r="HAD846" s="399"/>
      <c r="HAE846" s="399"/>
      <c r="HAF846" s="399"/>
      <c r="HAG846" s="399"/>
      <c r="HAH846" s="399"/>
      <c r="HAI846" s="399"/>
      <c r="HAJ846" s="399"/>
      <c r="HAK846" s="399"/>
      <c r="HAL846" s="399"/>
      <c r="HAM846" s="399"/>
      <c r="HAN846" s="399"/>
      <c r="HAO846" s="399"/>
      <c r="HAP846" s="399"/>
      <c r="HAQ846" s="399"/>
      <c r="HAR846" s="399"/>
      <c r="HAS846" s="399"/>
      <c r="HAT846" s="399"/>
      <c r="HAU846" s="399"/>
      <c r="HAV846" s="399"/>
      <c r="HAW846" s="399"/>
      <c r="HAX846" s="399"/>
      <c r="HAY846" s="399"/>
      <c r="HAZ846" s="399"/>
      <c r="HBA846" s="399"/>
      <c r="HBB846" s="399"/>
      <c r="HBC846" s="399"/>
      <c r="HBD846" s="399"/>
      <c r="HBE846" s="399"/>
      <c r="HBF846" s="399"/>
      <c r="HBG846" s="399"/>
      <c r="HBH846" s="399"/>
      <c r="HBI846" s="399"/>
      <c r="HBJ846" s="399"/>
      <c r="HBK846" s="399"/>
      <c r="HBL846" s="399"/>
      <c r="HBM846" s="399"/>
      <c r="HBN846" s="399"/>
      <c r="HBO846" s="399"/>
      <c r="HBP846" s="399"/>
      <c r="HBQ846" s="399"/>
      <c r="HBR846" s="399"/>
      <c r="HBS846" s="399"/>
      <c r="HBT846" s="399"/>
      <c r="HBU846" s="399"/>
      <c r="HBV846" s="399"/>
      <c r="HBW846" s="399"/>
      <c r="HBX846" s="399"/>
      <c r="HBY846" s="399"/>
      <c r="HBZ846" s="399"/>
      <c r="HCA846" s="399"/>
      <c r="HCB846" s="399"/>
      <c r="HCC846" s="399"/>
      <c r="HCD846" s="399"/>
      <c r="HCE846" s="399"/>
      <c r="HCF846" s="399"/>
      <c r="HCG846" s="399"/>
      <c r="HCH846" s="399"/>
      <c r="HCI846" s="399"/>
      <c r="HCJ846" s="399"/>
      <c r="HCK846" s="399"/>
      <c r="HCL846" s="399"/>
      <c r="HCM846" s="399"/>
      <c r="HCN846" s="399"/>
      <c r="HCO846" s="399"/>
      <c r="HCP846" s="399"/>
      <c r="HCQ846" s="399"/>
      <c r="HCR846" s="399"/>
      <c r="HCS846" s="399"/>
      <c r="HCT846" s="399"/>
      <c r="HCU846" s="399"/>
      <c r="HCV846" s="399"/>
      <c r="HCW846" s="399"/>
      <c r="HCX846" s="399"/>
      <c r="HCY846" s="399"/>
      <c r="HCZ846" s="399"/>
      <c r="HDA846" s="399"/>
      <c r="HDB846" s="399"/>
      <c r="HDC846" s="399"/>
      <c r="HDD846" s="399"/>
      <c r="HDE846" s="399"/>
      <c r="HDF846" s="399"/>
      <c r="HDG846" s="399"/>
      <c r="HDH846" s="399"/>
      <c r="HDI846" s="399"/>
      <c r="HDJ846" s="399"/>
      <c r="HDK846" s="399"/>
      <c r="HDL846" s="399"/>
      <c r="HDM846" s="399"/>
      <c r="HDN846" s="399"/>
      <c r="HDO846" s="399"/>
      <c r="HDP846" s="399"/>
      <c r="HDQ846" s="399"/>
      <c r="HDR846" s="399"/>
      <c r="HDS846" s="399"/>
      <c r="HDT846" s="399"/>
      <c r="HDU846" s="399"/>
      <c r="HDV846" s="399"/>
      <c r="HDW846" s="399"/>
      <c r="HDX846" s="399"/>
      <c r="HDY846" s="399"/>
      <c r="HDZ846" s="399"/>
      <c r="HEA846" s="399"/>
      <c r="HEB846" s="399"/>
      <c r="HEC846" s="399"/>
      <c r="HED846" s="399"/>
      <c r="HEE846" s="399"/>
      <c r="HEF846" s="399"/>
      <c r="HEG846" s="399"/>
      <c r="HEH846" s="399"/>
      <c r="HEI846" s="399"/>
      <c r="HEJ846" s="399"/>
      <c r="HEK846" s="399"/>
      <c r="HEL846" s="399"/>
      <c r="HEM846" s="399"/>
      <c r="HEN846" s="399"/>
      <c r="HEO846" s="399"/>
      <c r="HEP846" s="399"/>
      <c r="HEQ846" s="399"/>
      <c r="HER846" s="399"/>
      <c r="HES846" s="399"/>
      <c r="HET846" s="399"/>
      <c r="HEU846" s="399"/>
      <c r="HEV846" s="399"/>
      <c r="HEW846" s="399"/>
      <c r="HEX846" s="399"/>
      <c r="HEY846" s="399"/>
      <c r="HEZ846" s="399"/>
      <c r="HFA846" s="399"/>
      <c r="HFB846" s="399"/>
      <c r="HFC846" s="399"/>
      <c r="HFD846" s="399"/>
      <c r="HFE846" s="399"/>
      <c r="HFF846" s="399"/>
      <c r="HFG846" s="399"/>
      <c r="HFH846" s="399"/>
      <c r="HFI846" s="399"/>
      <c r="HFJ846" s="399"/>
      <c r="HFK846" s="399"/>
      <c r="HFL846" s="399"/>
      <c r="HFM846" s="399"/>
      <c r="HFN846" s="399"/>
      <c r="HFO846" s="399"/>
      <c r="HFP846" s="399"/>
      <c r="HFQ846" s="399"/>
      <c r="HFR846" s="399"/>
      <c r="HFS846" s="399"/>
      <c r="HFT846" s="399"/>
      <c r="HFU846" s="399"/>
      <c r="HFV846" s="399"/>
      <c r="HFW846" s="399"/>
      <c r="HFX846" s="399"/>
      <c r="HFY846" s="399"/>
      <c r="HFZ846" s="399"/>
      <c r="HGA846" s="399"/>
      <c r="HGB846" s="399"/>
      <c r="HGC846" s="399"/>
      <c r="HGD846" s="399"/>
      <c r="HGE846" s="399"/>
      <c r="HGF846" s="399"/>
      <c r="HGG846" s="399"/>
      <c r="HGH846" s="399"/>
      <c r="HGI846" s="399"/>
      <c r="HGJ846" s="399"/>
      <c r="HGK846" s="399"/>
      <c r="HGL846" s="399"/>
      <c r="HGM846" s="399"/>
      <c r="HGN846" s="399"/>
      <c r="HGO846" s="399"/>
      <c r="HGP846" s="399"/>
      <c r="HGQ846" s="399"/>
      <c r="HGR846" s="399"/>
      <c r="HGS846" s="399"/>
      <c r="HGT846" s="399"/>
      <c r="HGU846" s="399"/>
      <c r="HGV846" s="399"/>
      <c r="HGW846" s="399"/>
      <c r="HGX846" s="399"/>
      <c r="HGY846" s="399"/>
      <c r="HGZ846" s="399"/>
      <c r="HHA846" s="399"/>
      <c r="HHB846" s="399"/>
      <c r="HHC846" s="399"/>
      <c r="HHD846" s="399"/>
      <c r="HHE846" s="399"/>
      <c r="HHF846" s="399"/>
      <c r="HHG846" s="399"/>
      <c r="HHH846" s="399"/>
      <c r="HHI846" s="399"/>
      <c r="HHJ846" s="399"/>
      <c r="HHK846" s="399"/>
      <c r="HHL846" s="399"/>
      <c r="HHM846" s="399"/>
      <c r="HHN846" s="399"/>
      <c r="HHO846" s="399"/>
      <c r="HHP846" s="399"/>
      <c r="HHQ846" s="399"/>
      <c r="HHR846" s="399"/>
      <c r="HHS846" s="399"/>
      <c r="HHT846" s="399"/>
      <c r="HHU846" s="399"/>
      <c r="HHV846" s="399"/>
      <c r="HHW846" s="399"/>
      <c r="HHX846" s="399"/>
      <c r="HHY846" s="399"/>
      <c r="HHZ846" s="399"/>
      <c r="HIA846" s="399"/>
      <c r="HIB846" s="399"/>
      <c r="HIC846" s="399"/>
      <c r="HID846" s="399"/>
      <c r="HIE846" s="399"/>
      <c r="HIF846" s="399"/>
      <c r="HIG846" s="399"/>
      <c r="HIH846" s="399"/>
      <c r="HII846" s="399"/>
      <c r="HIJ846" s="399"/>
      <c r="HIK846" s="399"/>
      <c r="HIL846" s="399"/>
      <c r="HIM846" s="399"/>
      <c r="HIN846" s="399"/>
      <c r="HIO846" s="399"/>
      <c r="HIP846" s="399"/>
      <c r="HIQ846" s="399"/>
      <c r="HIR846" s="399"/>
      <c r="HIS846" s="399"/>
      <c r="HIT846" s="399"/>
      <c r="HIU846" s="399"/>
      <c r="HIV846" s="399"/>
      <c r="HIW846" s="399"/>
      <c r="HIX846" s="399"/>
      <c r="HIY846" s="399"/>
      <c r="HIZ846" s="399"/>
      <c r="HJA846" s="399"/>
      <c r="HJB846" s="399"/>
      <c r="HJC846" s="399"/>
      <c r="HJD846" s="399"/>
      <c r="HJE846" s="399"/>
      <c r="HJF846" s="399"/>
      <c r="HJG846" s="399"/>
      <c r="HJH846" s="399"/>
      <c r="HJI846" s="399"/>
      <c r="HJJ846" s="399"/>
      <c r="HJK846" s="399"/>
      <c r="HJL846" s="399"/>
      <c r="HJM846" s="399"/>
      <c r="HJN846" s="399"/>
      <c r="HJO846" s="399"/>
      <c r="HJP846" s="399"/>
      <c r="HJQ846" s="399"/>
      <c r="HJR846" s="399"/>
      <c r="HJS846" s="399"/>
      <c r="HJT846" s="399"/>
      <c r="HJU846" s="399"/>
      <c r="HJV846" s="399"/>
      <c r="HJW846" s="399"/>
      <c r="HJX846" s="399"/>
      <c r="HJY846" s="399"/>
      <c r="HJZ846" s="399"/>
      <c r="HKA846" s="399"/>
      <c r="HKB846" s="399"/>
      <c r="HKC846" s="399"/>
      <c r="HKD846" s="399"/>
      <c r="HKE846" s="399"/>
      <c r="HKF846" s="399"/>
      <c r="HKG846" s="399"/>
      <c r="HKH846" s="399"/>
      <c r="HKI846" s="399"/>
      <c r="HKJ846" s="399"/>
      <c r="HKK846" s="399"/>
      <c r="HKL846" s="399"/>
      <c r="HKM846" s="399"/>
      <c r="HKN846" s="399"/>
      <c r="HKO846" s="399"/>
      <c r="HKP846" s="399"/>
      <c r="HKQ846" s="399"/>
      <c r="HKR846" s="399"/>
      <c r="HKS846" s="399"/>
      <c r="HKT846" s="399"/>
      <c r="HKU846" s="399"/>
      <c r="HKV846" s="399"/>
      <c r="HKW846" s="399"/>
      <c r="HKX846" s="399"/>
      <c r="HKY846" s="399"/>
      <c r="HKZ846" s="399"/>
      <c r="HLA846" s="399"/>
      <c r="HLB846" s="399"/>
      <c r="HLC846" s="399"/>
      <c r="HLD846" s="399"/>
      <c r="HLE846" s="399"/>
      <c r="HLF846" s="399"/>
      <c r="HLG846" s="399"/>
      <c r="HLH846" s="399"/>
      <c r="HLI846" s="399"/>
      <c r="HLJ846" s="399"/>
      <c r="HLK846" s="399"/>
      <c r="HLL846" s="399"/>
      <c r="HLM846" s="399"/>
      <c r="HLN846" s="399"/>
      <c r="HLO846" s="399"/>
      <c r="HLP846" s="399"/>
      <c r="HLQ846" s="399"/>
      <c r="HLR846" s="399"/>
      <c r="HLS846" s="399"/>
      <c r="HLT846" s="399"/>
      <c r="HLU846" s="399"/>
      <c r="HLV846" s="399"/>
      <c r="HLW846" s="399"/>
      <c r="HLX846" s="399"/>
      <c r="HLY846" s="399"/>
      <c r="HLZ846" s="399"/>
      <c r="HMA846" s="399"/>
      <c r="HMB846" s="399"/>
      <c r="HMC846" s="399"/>
      <c r="HMD846" s="399"/>
      <c r="HME846" s="399"/>
      <c r="HMF846" s="399"/>
      <c r="HMG846" s="399"/>
      <c r="HMH846" s="399"/>
      <c r="HMI846" s="399"/>
      <c r="HMJ846" s="399"/>
      <c r="HMK846" s="399"/>
      <c r="HML846" s="399"/>
      <c r="HMM846" s="399"/>
      <c r="HMN846" s="399"/>
      <c r="HMO846" s="399"/>
      <c r="HMP846" s="399"/>
      <c r="HMQ846" s="399"/>
      <c r="HMR846" s="399"/>
      <c r="HMS846" s="399"/>
      <c r="HMT846" s="399"/>
      <c r="HMU846" s="399"/>
      <c r="HMV846" s="399"/>
      <c r="HMW846" s="399"/>
      <c r="HMX846" s="399"/>
      <c r="HMY846" s="399"/>
      <c r="HMZ846" s="399"/>
      <c r="HNA846" s="399"/>
      <c r="HNB846" s="399"/>
      <c r="HNC846" s="399"/>
      <c r="HND846" s="399"/>
      <c r="HNE846" s="399"/>
      <c r="HNF846" s="399"/>
      <c r="HNG846" s="399"/>
      <c r="HNH846" s="399"/>
      <c r="HNI846" s="399"/>
      <c r="HNJ846" s="399"/>
      <c r="HNK846" s="399"/>
      <c r="HNL846" s="399"/>
      <c r="HNM846" s="399"/>
      <c r="HNN846" s="399"/>
      <c r="HNO846" s="399"/>
      <c r="HNP846" s="399"/>
      <c r="HNQ846" s="399"/>
      <c r="HNR846" s="399"/>
      <c r="HNS846" s="399"/>
      <c r="HNT846" s="399"/>
      <c r="HNU846" s="399"/>
      <c r="HNV846" s="399"/>
      <c r="HNW846" s="399"/>
      <c r="HNX846" s="399"/>
      <c r="HNY846" s="399"/>
      <c r="HNZ846" s="399"/>
      <c r="HOA846" s="399"/>
      <c r="HOB846" s="399"/>
      <c r="HOC846" s="399"/>
      <c r="HOD846" s="399"/>
      <c r="HOE846" s="399"/>
      <c r="HOF846" s="399"/>
      <c r="HOG846" s="399"/>
      <c r="HOH846" s="399"/>
      <c r="HOI846" s="399"/>
      <c r="HOJ846" s="399"/>
      <c r="HOK846" s="399"/>
      <c r="HOL846" s="399"/>
      <c r="HOM846" s="399"/>
      <c r="HON846" s="399"/>
      <c r="HOO846" s="399"/>
      <c r="HOP846" s="399"/>
      <c r="HOQ846" s="399"/>
      <c r="HOR846" s="399"/>
      <c r="HOS846" s="399"/>
      <c r="HOT846" s="399"/>
      <c r="HOU846" s="399"/>
      <c r="HOV846" s="399"/>
      <c r="HOW846" s="399"/>
      <c r="HOX846" s="399"/>
      <c r="HOY846" s="399"/>
      <c r="HOZ846" s="399"/>
      <c r="HPA846" s="399"/>
      <c r="HPB846" s="399"/>
      <c r="HPC846" s="399"/>
      <c r="HPD846" s="399"/>
      <c r="HPE846" s="399"/>
      <c r="HPF846" s="399"/>
      <c r="HPG846" s="399"/>
      <c r="HPH846" s="399"/>
      <c r="HPI846" s="399"/>
      <c r="HPJ846" s="399"/>
      <c r="HPK846" s="399"/>
      <c r="HPL846" s="399"/>
      <c r="HPM846" s="399"/>
      <c r="HPN846" s="399"/>
      <c r="HPO846" s="399"/>
      <c r="HPP846" s="399"/>
      <c r="HPQ846" s="399"/>
      <c r="HPR846" s="399"/>
      <c r="HPS846" s="399"/>
      <c r="HPT846" s="399"/>
      <c r="HPU846" s="399"/>
      <c r="HPV846" s="399"/>
      <c r="HPW846" s="399"/>
      <c r="HPX846" s="399"/>
      <c r="HPY846" s="399"/>
      <c r="HPZ846" s="399"/>
      <c r="HQA846" s="399"/>
      <c r="HQB846" s="399"/>
      <c r="HQC846" s="399"/>
      <c r="HQD846" s="399"/>
      <c r="HQE846" s="399"/>
      <c r="HQF846" s="399"/>
      <c r="HQG846" s="399"/>
      <c r="HQH846" s="399"/>
      <c r="HQI846" s="399"/>
      <c r="HQJ846" s="399"/>
      <c r="HQK846" s="399"/>
      <c r="HQL846" s="399"/>
      <c r="HQM846" s="399"/>
      <c r="HQN846" s="399"/>
      <c r="HQO846" s="399"/>
      <c r="HQP846" s="399"/>
      <c r="HQQ846" s="399"/>
      <c r="HQR846" s="399"/>
      <c r="HQS846" s="399"/>
      <c r="HQT846" s="399"/>
      <c r="HQU846" s="399"/>
      <c r="HQV846" s="399"/>
      <c r="HQW846" s="399"/>
      <c r="HQX846" s="399"/>
      <c r="HQY846" s="399"/>
      <c r="HQZ846" s="399"/>
      <c r="HRA846" s="399"/>
      <c r="HRB846" s="399"/>
      <c r="HRC846" s="399"/>
      <c r="HRD846" s="399"/>
      <c r="HRE846" s="399"/>
      <c r="HRF846" s="399"/>
      <c r="HRG846" s="399"/>
      <c r="HRH846" s="399"/>
      <c r="HRI846" s="399"/>
      <c r="HRJ846" s="399"/>
      <c r="HRK846" s="399"/>
      <c r="HRL846" s="399"/>
      <c r="HRM846" s="399"/>
      <c r="HRN846" s="399"/>
      <c r="HRO846" s="399"/>
      <c r="HRP846" s="399"/>
      <c r="HRQ846" s="399"/>
      <c r="HRR846" s="399"/>
      <c r="HRS846" s="399"/>
      <c r="HRT846" s="399"/>
      <c r="HRU846" s="399"/>
      <c r="HRV846" s="399"/>
      <c r="HRW846" s="399"/>
      <c r="HRX846" s="399"/>
      <c r="HRY846" s="399"/>
      <c r="HRZ846" s="399"/>
      <c r="HSA846" s="399"/>
      <c r="HSB846" s="399"/>
      <c r="HSC846" s="399"/>
      <c r="HSD846" s="399"/>
      <c r="HSE846" s="399"/>
      <c r="HSF846" s="399"/>
      <c r="HSG846" s="399"/>
      <c r="HSH846" s="399"/>
      <c r="HSI846" s="399"/>
      <c r="HSJ846" s="399"/>
      <c r="HSK846" s="399"/>
      <c r="HSL846" s="399"/>
      <c r="HSM846" s="399"/>
      <c r="HSN846" s="399"/>
      <c r="HSO846" s="399"/>
      <c r="HSP846" s="399"/>
      <c r="HSQ846" s="399"/>
      <c r="HSR846" s="399"/>
      <c r="HSS846" s="399"/>
      <c r="HST846" s="399"/>
      <c r="HSU846" s="399"/>
      <c r="HSV846" s="399"/>
      <c r="HSW846" s="399"/>
      <c r="HSX846" s="399"/>
      <c r="HSY846" s="399"/>
      <c r="HSZ846" s="399"/>
      <c r="HTA846" s="399"/>
      <c r="HTB846" s="399"/>
      <c r="HTC846" s="399"/>
      <c r="HTD846" s="399"/>
      <c r="HTE846" s="399"/>
      <c r="HTF846" s="399"/>
      <c r="HTG846" s="399"/>
      <c r="HTH846" s="399"/>
      <c r="HTI846" s="399"/>
      <c r="HTJ846" s="399"/>
      <c r="HTK846" s="399"/>
      <c r="HTL846" s="399"/>
      <c r="HTM846" s="399"/>
      <c r="HTN846" s="399"/>
      <c r="HTO846" s="399"/>
      <c r="HTP846" s="399"/>
      <c r="HTQ846" s="399"/>
      <c r="HTR846" s="399"/>
      <c r="HTS846" s="399"/>
      <c r="HTT846" s="399"/>
      <c r="HTU846" s="399"/>
      <c r="HTV846" s="399"/>
      <c r="HTW846" s="399"/>
      <c r="HTX846" s="399"/>
      <c r="HTY846" s="399"/>
      <c r="HTZ846" s="399"/>
      <c r="HUA846" s="399"/>
      <c r="HUB846" s="399"/>
      <c r="HUC846" s="399"/>
      <c r="HUD846" s="399"/>
      <c r="HUE846" s="399"/>
      <c r="HUF846" s="399"/>
      <c r="HUG846" s="399"/>
      <c r="HUH846" s="399"/>
      <c r="HUI846" s="399"/>
      <c r="HUJ846" s="399"/>
      <c r="HUK846" s="399"/>
      <c r="HUL846" s="399"/>
      <c r="HUM846" s="399"/>
      <c r="HUN846" s="399"/>
      <c r="HUO846" s="399"/>
      <c r="HUP846" s="399"/>
      <c r="HUQ846" s="399"/>
      <c r="HUR846" s="399"/>
      <c r="HUS846" s="399"/>
      <c r="HUT846" s="399"/>
      <c r="HUU846" s="399"/>
      <c r="HUV846" s="399"/>
      <c r="HUW846" s="399"/>
      <c r="HUX846" s="399"/>
      <c r="HUY846" s="399"/>
      <c r="HUZ846" s="399"/>
      <c r="HVA846" s="399"/>
      <c r="HVB846" s="399"/>
      <c r="HVC846" s="399"/>
      <c r="HVD846" s="399"/>
      <c r="HVE846" s="399"/>
      <c r="HVF846" s="399"/>
      <c r="HVG846" s="399"/>
      <c r="HVH846" s="399"/>
      <c r="HVI846" s="399"/>
      <c r="HVJ846" s="399"/>
      <c r="HVK846" s="399"/>
      <c r="HVL846" s="399"/>
      <c r="HVM846" s="399"/>
      <c r="HVN846" s="399"/>
      <c r="HVO846" s="399"/>
      <c r="HVP846" s="399"/>
      <c r="HVQ846" s="399"/>
      <c r="HVR846" s="399"/>
      <c r="HVS846" s="399"/>
      <c r="HVT846" s="399"/>
      <c r="HVU846" s="399"/>
      <c r="HVV846" s="399"/>
      <c r="HVW846" s="399"/>
      <c r="HVX846" s="399"/>
      <c r="HVY846" s="399"/>
      <c r="HVZ846" s="399"/>
      <c r="HWA846" s="399"/>
      <c r="HWB846" s="399"/>
      <c r="HWC846" s="399"/>
      <c r="HWD846" s="399"/>
      <c r="HWE846" s="399"/>
      <c r="HWF846" s="399"/>
      <c r="HWG846" s="399"/>
      <c r="HWH846" s="399"/>
      <c r="HWI846" s="399"/>
      <c r="HWJ846" s="399"/>
      <c r="HWK846" s="399"/>
      <c r="HWL846" s="399"/>
      <c r="HWM846" s="399"/>
      <c r="HWN846" s="399"/>
      <c r="HWO846" s="399"/>
      <c r="HWP846" s="399"/>
      <c r="HWQ846" s="399"/>
      <c r="HWR846" s="399"/>
      <c r="HWS846" s="399"/>
      <c r="HWT846" s="399"/>
      <c r="HWU846" s="399"/>
      <c r="HWV846" s="399"/>
      <c r="HWW846" s="399"/>
      <c r="HWX846" s="399"/>
      <c r="HWY846" s="399"/>
      <c r="HWZ846" s="399"/>
      <c r="HXA846" s="399"/>
      <c r="HXB846" s="399"/>
      <c r="HXC846" s="399"/>
      <c r="HXD846" s="399"/>
      <c r="HXE846" s="399"/>
      <c r="HXF846" s="399"/>
      <c r="HXG846" s="399"/>
      <c r="HXH846" s="399"/>
      <c r="HXI846" s="399"/>
      <c r="HXJ846" s="399"/>
      <c r="HXK846" s="399"/>
      <c r="HXL846" s="399"/>
      <c r="HXM846" s="399"/>
      <c r="HXN846" s="399"/>
      <c r="HXO846" s="399"/>
      <c r="HXP846" s="399"/>
      <c r="HXQ846" s="399"/>
      <c r="HXR846" s="399"/>
      <c r="HXS846" s="399"/>
      <c r="HXT846" s="399"/>
      <c r="HXU846" s="399"/>
      <c r="HXV846" s="399"/>
      <c r="HXW846" s="399"/>
      <c r="HXX846" s="399"/>
      <c r="HXY846" s="399"/>
      <c r="HXZ846" s="399"/>
      <c r="HYA846" s="399"/>
      <c r="HYB846" s="399"/>
      <c r="HYC846" s="399"/>
      <c r="HYD846" s="399"/>
      <c r="HYE846" s="399"/>
      <c r="HYF846" s="399"/>
      <c r="HYG846" s="399"/>
      <c r="HYH846" s="399"/>
      <c r="HYI846" s="399"/>
      <c r="HYJ846" s="399"/>
      <c r="HYK846" s="399"/>
      <c r="HYL846" s="399"/>
      <c r="HYM846" s="399"/>
      <c r="HYN846" s="399"/>
      <c r="HYO846" s="399"/>
      <c r="HYP846" s="399"/>
      <c r="HYQ846" s="399"/>
      <c r="HYR846" s="399"/>
      <c r="HYS846" s="399"/>
      <c r="HYT846" s="399"/>
      <c r="HYU846" s="399"/>
      <c r="HYV846" s="399"/>
      <c r="HYW846" s="399"/>
      <c r="HYX846" s="399"/>
      <c r="HYY846" s="399"/>
      <c r="HYZ846" s="399"/>
      <c r="HZA846" s="399"/>
      <c r="HZB846" s="399"/>
      <c r="HZC846" s="399"/>
      <c r="HZD846" s="399"/>
      <c r="HZE846" s="399"/>
      <c r="HZF846" s="399"/>
      <c r="HZG846" s="399"/>
      <c r="HZH846" s="399"/>
      <c r="HZI846" s="399"/>
      <c r="HZJ846" s="399"/>
      <c r="HZK846" s="399"/>
      <c r="HZL846" s="399"/>
      <c r="HZM846" s="399"/>
      <c r="HZN846" s="399"/>
      <c r="HZO846" s="399"/>
      <c r="HZP846" s="399"/>
      <c r="HZQ846" s="399"/>
      <c r="HZR846" s="399"/>
      <c r="HZS846" s="399"/>
      <c r="HZT846" s="399"/>
      <c r="HZU846" s="399"/>
      <c r="HZV846" s="399"/>
      <c r="HZW846" s="399"/>
      <c r="HZX846" s="399"/>
      <c r="HZY846" s="399"/>
      <c r="HZZ846" s="399"/>
      <c r="IAA846" s="399"/>
      <c r="IAB846" s="399"/>
      <c r="IAC846" s="399"/>
      <c r="IAD846" s="399"/>
      <c r="IAE846" s="399"/>
      <c r="IAF846" s="399"/>
      <c r="IAG846" s="399"/>
      <c r="IAH846" s="399"/>
      <c r="IAI846" s="399"/>
      <c r="IAJ846" s="399"/>
      <c r="IAK846" s="399"/>
      <c r="IAL846" s="399"/>
      <c r="IAM846" s="399"/>
      <c r="IAN846" s="399"/>
      <c r="IAO846" s="399"/>
      <c r="IAP846" s="399"/>
      <c r="IAQ846" s="399"/>
      <c r="IAR846" s="399"/>
      <c r="IAS846" s="399"/>
      <c r="IAT846" s="399"/>
      <c r="IAU846" s="399"/>
      <c r="IAV846" s="399"/>
      <c r="IAW846" s="399"/>
      <c r="IAX846" s="399"/>
      <c r="IAY846" s="399"/>
      <c r="IAZ846" s="399"/>
      <c r="IBA846" s="399"/>
      <c r="IBB846" s="399"/>
      <c r="IBC846" s="399"/>
      <c r="IBD846" s="399"/>
      <c r="IBE846" s="399"/>
      <c r="IBF846" s="399"/>
      <c r="IBG846" s="399"/>
      <c r="IBH846" s="399"/>
      <c r="IBI846" s="399"/>
      <c r="IBJ846" s="399"/>
      <c r="IBK846" s="399"/>
      <c r="IBL846" s="399"/>
      <c r="IBM846" s="399"/>
      <c r="IBN846" s="399"/>
      <c r="IBO846" s="399"/>
      <c r="IBP846" s="399"/>
      <c r="IBQ846" s="399"/>
      <c r="IBR846" s="399"/>
      <c r="IBS846" s="399"/>
      <c r="IBT846" s="399"/>
      <c r="IBU846" s="399"/>
      <c r="IBV846" s="399"/>
      <c r="IBW846" s="399"/>
      <c r="IBX846" s="399"/>
      <c r="IBY846" s="399"/>
      <c r="IBZ846" s="399"/>
      <c r="ICA846" s="399"/>
      <c r="ICB846" s="399"/>
      <c r="ICC846" s="399"/>
      <c r="ICD846" s="399"/>
      <c r="ICE846" s="399"/>
      <c r="ICF846" s="399"/>
      <c r="ICG846" s="399"/>
      <c r="ICH846" s="399"/>
      <c r="ICI846" s="399"/>
      <c r="ICJ846" s="399"/>
      <c r="ICK846" s="399"/>
      <c r="ICL846" s="399"/>
      <c r="ICM846" s="399"/>
      <c r="ICN846" s="399"/>
      <c r="ICO846" s="399"/>
      <c r="ICP846" s="399"/>
      <c r="ICQ846" s="399"/>
      <c r="ICR846" s="399"/>
      <c r="ICS846" s="399"/>
      <c r="ICT846" s="399"/>
      <c r="ICU846" s="399"/>
      <c r="ICV846" s="399"/>
      <c r="ICW846" s="399"/>
      <c r="ICX846" s="399"/>
      <c r="ICY846" s="399"/>
      <c r="ICZ846" s="399"/>
      <c r="IDA846" s="399"/>
      <c r="IDB846" s="399"/>
      <c r="IDC846" s="399"/>
      <c r="IDD846" s="399"/>
      <c r="IDE846" s="399"/>
      <c r="IDF846" s="399"/>
      <c r="IDG846" s="399"/>
      <c r="IDH846" s="399"/>
      <c r="IDI846" s="399"/>
      <c r="IDJ846" s="399"/>
      <c r="IDK846" s="399"/>
      <c r="IDL846" s="399"/>
      <c r="IDM846" s="399"/>
      <c r="IDN846" s="399"/>
      <c r="IDO846" s="399"/>
      <c r="IDP846" s="399"/>
      <c r="IDQ846" s="399"/>
      <c r="IDR846" s="399"/>
      <c r="IDS846" s="399"/>
      <c r="IDT846" s="399"/>
      <c r="IDU846" s="399"/>
      <c r="IDV846" s="399"/>
      <c r="IDW846" s="399"/>
      <c r="IDX846" s="399"/>
      <c r="IDY846" s="399"/>
      <c r="IDZ846" s="399"/>
      <c r="IEA846" s="399"/>
      <c r="IEB846" s="399"/>
      <c r="IEC846" s="399"/>
      <c r="IED846" s="399"/>
      <c r="IEE846" s="399"/>
      <c r="IEF846" s="399"/>
      <c r="IEG846" s="399"/>
      <c r="IEH846" s="399"/>
      <c r="IEI846" s="399"/>
      <c r="IEJ846" s="399"/>
      <c r="IEK846" s="399"/>
      <c r="IEL846" s="399"/>
      <c r="IEM846" s="399"/>
      <c r="IEN846" s="399"/>
      <c r="IEO846" s="399"/>
      <c r="IEP846" s="399"/>
      <c r="IEQ846" s="399"/>
      <c r="IER846" s="399"/>
      <c r="IES846" s="399"/>
      <c r="IET846" s="399"/>
      <c r="IEU846" s="399"/>
      <c r="IEV846" s="399"/>
      <c r="IEW846" s="399"/>
      <c r="IEX846" s="399"/>
      <c r="IEY846" s="399"/>
      <c r="IEZ846" s="399"/>
      <c r="IFA846" s="399"/>
      <c r="IFB846" s="399"/>
      <c r="IFC846" s="399"/>
      <c r="IFD846" s="399"/>
      <c r="IFE846" s="399"/>
      <c r="IFF846" s="399"/>
      <c r="IFG846" s="399"/>
      <c r="IFH846" s="399"/>
      <c r="IFI846" s="399"/>
      <c r="IFJ846" s="399"/>
      <c r="IFK846" s="399"/>
      <c r="IFL846" s="399"/>
      <c r="IFM846" s="399"/>
      <c r="IFN846" s="399"/>
      <c r="IFO846" s="399"/>
      <c r="IFP846" s="399"/>
      <c r="IFQ846" s="399"/>
      <c r="IFR846" s="399"/>
      <c r="IFS846" s="399"/>
      <c r="IFT846" s="399"/>
      <c r="IFU846" s="399"/>
      <c r="IFV846" s="399"/>
      <c r="IFW846" s="399"/>
      <c r="IFX846" s="399"/>
      <c r="IFY846" s="399"/>
      <c r="IFZ846" s="399"/>
      <c r="IGA846" s="399"/>
      <c r="IGB846" s="399"/>
      <c r="IGC846" s="399"/>
      <c r="IGD846" s="399"/>
      <c r="IGE846" s="399"/>
      <c r="IGF846" s="399"/>
      <c r="IGG846" s="399"/>
      <c r="IGH846" s="399"/>
      <c r="IGI846" s="399"/>
      <c r="IGJ846" s="399"/>
      <c r="IGK846" s="399"/>
      <c r="IGL846" s="399"/>
      <c r="IGM846" s="399"/>
      <c r="IGN846" s="399"/>
      <c r="IGO846" s="399"/>
      <c r="IGP846" s="399"/>
      <c r="IGQ846" s="399"/>
      <c r="IGR846" s="399"/>
      <c r="IGS846" s="399"/>
      <c r="IGT846" s="399"/>
      <c r="IGU846" s="399"/>
      <c r="IGV846" s="399"/>
      <c r="IGW846" s="399"/>
      <c r="IGX846" s="399"/>
      <c r="IGY846" s="399"/>
      <c r="IGZ846" s="399"/>
      <c r="IHA846" s="399"/>
      <c r="IHB846" s="399"/>
      <c r="IHC846" s="399"/>
      <c r="IHD846" s="399"/>
      <c r="IHE846" s="399"/>
      <c r="IHF846" s="399"/>
      <c r="IHG846" s="399"/>
      <c r="IHH846" s="399"/>
      <c r="IHI846" s="399"/>
      <c r="IHJ846" s="399"/>
      <c r="IHK846" s="399"/>
      <c r="IHL846" s="399"/>
      <c r="IHM846" s="399"/>
      <c r="IHN846" s="399"/>
      <c r="IHO846" s="399"/>
      <c r="IHP846" s="399"/>
      <c r="IHQ846" s="399"/>
      <c r="IHR846" s="399"/>
      <c r="IHS846" s="399"/>
      <c r="IHT846" s="399"/>
      <c r="IHU846" s="399"/>
      <c r="IHV846" s="399"/>
      <c r="IHW846" s="399"/>
      <c r="IHX846" s="399"/>
      <c r="IHY846" s="399"/>
      <c r="IHZ846" s="399"/>
      <c r="IIA846" s="399"/>
      <c r="IIB846" s="399"/>
      <c r="IIC846" s="399"/>
      <c r="IID846" s="399"/>
      <c r="IIE846" s="399"/>
      <c r="IIF846" s="399"/>
      <c r="IIG846" s="399"/>
      <c r="IIH846" s="399"/>
      <c r="III846" s="399"/>
      <c r="IIJ846" s="399"/>
      <c r="IIK846" s="399"/>
      <c r="IIL846" s="399"/>
      <c r="IIM846" s="399"/>
      <c r="IIN846" s="399"/>
      <c r="IIO846" s="399"/>
      <c r="IIP846" s="399"/>
      <c r="IIQ846" s="399"/>
      <c r="IIR846" s="399"/>
      <c r="IIS846" s="399"/>
      <c r="IIT846" s="399"/>
      <c r="IIU846" s="399"/>
      <c r="IIV846" s="399"/>
      <c r="IIW846" s="399"/>
      <c r="IIX846" s="399"/>
      <c r="IIY846" s="399"/>
      <c r="IIZ846" s="399"/>
      <c r="IJA846" s="399"/>
      <c r="IJB846" s="399"/>
      <c r="IJC846" s="399"/>
      <c r="IJD846" s="399"/>
      <c r="IJE846" s="399"/>
      <c r="IJF846" s="399"/>
      <c r="IJG846" s="399"/>
      <c r="IJH846" s="399"/>
      <c r="IJI846" s="399"/>
      <c r="IJJ846" s="399"/>
      <c r="IJK846" s="399"/>
      <c r="IJL846" s="399"/>
      <c r="IJM846" s="399"/>
      <c r="IJN846" s="399"/>
      <c r="IJO846" s="399"/>
      <c r="IJP846" s="399"/>
      <c r="IJQ846" s="399"/>
      <c r="IJR846" s="399"/>
      <c r="IJS846" s="399"/>
      <c r="IJT846" s="399"/>
      <c r="IJU846" s="399"/>
      <c r="IJV846" s="399"/>
      <c r="IJW846" s="399"/>
      <c r="IJX846" s="399"/>
      <c r="IJY846" s="399"/>
      <c r="IJZ846" s="399"/>
      <c r="IKA846" s="399"/>
      <c r="IKB846" s="399"/>
      <c r="IKC846" s="399"/>
      <c r="IKD846" s="399"/>
      <c r="IKE846" s="399"/>
      <c r="IKF846" s="399"/>
      <c r="IKG846" s="399"/>
      <c r="IKH846" s="399"/>
      <c r="IKI846" s="399"/>
      <c r="IKJ846" s="399"/>
      <c r="IKK846" s="399"/>
      <c r="IKL846" s="399"/>
      <c r="IKM846" s="399"/>
      <c r="IKN846" s="399"/>
      <c r="IKO846" s="399"/>
      <c r="IKP846" s="399"/>
      <c r="IKQ846" s="399"/>
      <c r="IKR846" s="399"/>
      <c r="IKS846" s="399"/>
      <c r="IKT846" s="399"/>
      <c r="IKU846" s="399"/>
      <c r="IKV846" s="399"/>
      <c r="IKW846" s="399"/>
      <c r="IKX846" s="399"/>
      <c r="IKY846" s="399"/>
      <c r="IKZ846" s="399"/>
      <c r="ILA846" s="399"/>
      <c r="ILB846" s="399"/>
      <c r="ILC846" s="399"/>
      <c r="ILD846" s="399"/>
      <c r="ILE846" s="399"/>
      <c r="ILF846" s="399"/>
      <c r="ILG846" s="399"/>
      <c r="ILH846" s="399"/>
      <c r="ILI846" s="399"/>
      <c r="ILJ846" s="399"/>
      <c r="ILK846" s="399"/>
      <c r="ILL846" s="399"/>
      <c r="ILM846" s="399"/>
      <c r="ILN846" s="399"/>
      <c r="ILO846" s="399"/>
      <c r="ILP846" s="399"/>
      <c r="ILQ846" s="399"/>
      <c r="ILR846" s="399"/>
      <c r="ILS846" s="399"/>
      <c r="ILT846" s="399"/>
      <c r="ILU846" s="399"/>
      <c r="ILV846" s="399"/>
      <c r="ILW846" s="399"/>
      <c r="ILX846" s="399"/>
      <c r="ILY846" s="399"/>
      <c r="ILZ846" s="399"/>
      <c r="IMA846" s="399"/>
      <c r="IMB846" s="399"/>
      <c r="IMC846" s="399"/>
      <c r="IMD846" s="399"/>
      <c r="IME846" s="399"/>
      <c r="IMF846" s="399"/>
      <c r="IMG846" s="399"/>
      <c r="IMH846" s="399"/>
      <c r="IMI846" s="399"/>
      <c r="IMJ846" s="399"/>
      <c r="IMK846" s="399"/>
      <c r="IML846" s="399"/>
      <c r="IMM846" s="399"/>
      <c r="IMN846" s="399"/>
      <c r="IMO846" s="399"/>
      <c r="IMP846" s="399"/>
      <c r="IMQ846" s="399"/>
      <c r="IMR846" s="399"/>
      <c r="IMS846" s="399"/>
      <c r="IMT846" s="399"/>
      <c r="IMU846" s="399"/>
      <c r="IMV846" s="399"/>
      <c r="IMW846" s="399"/>
      <c r="IMX846" s="399"/>
      <c r="IMY846" s="399"/>
      <c r="IMZ846" s="399"/>
      <c r="INA846" s="399"/>
      <c r="INB846" s="399"/>
      <c r="INC846" s="399"/>
      <c r="IND846" s="399"/>
      <c r="INE846" s="399"/>
      <c r="INF846" s="399"/>
      <c r="ING846" s="399"/>
      <c r="INH846" s="399"/>
      <c r="INI846" s="399"/>
      <c r="INJ846" s="399"/>
      <c r="INK846" s="399"/>
      <c r="INL846" s="399"/>
      <c r="INM846" s="399"/>
      <c r="INN846" s="399"/>
      <c r="INO846" s="399"/>
      <c r="INP846" s="399"/>
      <c r="INQ846" s="399"/>
      <c r="INR846" s="399"/>
      <c r="INS846" s="399"/>
      <c r="INT846" s="399"/>
      <c r="INU846" s="399"/>
      <c r="INV846" s="399"/>
      <c r="INW846" s="399"/>
      <c r="INX846" s="399"/>
      <c r="INY846" s="399"/>
      <c r="INZ846" s="399"/>
      <c r="IOA846" s="399"/>
      <c r="IOB846" s="399"/>
      <c r="IOC846" s="399"/>
      <c r="IOD846" s="399"/>
      <c r="IOE846" s="399"/>
      <c r="IOF846" s="399"/>
      <c r="IOG846" s="399"/>
      <c r="IOH846" s="399"/>
      <c r="IOI846" s="399"/>
      <c r="IOJ846" s="399"/>
      <c r="IOK846" s="399"/>
      <c r="IOL846" s="399"/>
      <c r="IOM846" s="399"/>
      <c r="ION846" s="399"/>
      <c r="IOO846" s="399"/>
      <c r="IOP846" s="399"/>
      <c r="IOQ846" s="399"/>
      <c r="IOR846" s="399"/>
      <c r="IOS846" s="399"/>
      <c r="IOT846" s="399"/>
      <c r="IOU846" s="399"/>
      <c r="IOV846" s="399"/>
      <c r="IOW846" s="399"/>
      <c r="IOX846" s="399"/>
      <c r="IOY846" s="399"/>
      <c r="IOZ846" s="399"/>
      <c r="IPA846" s="399"/>
      <c r="IPB846" s="399"/>
      <c r="IPC846" s="399"/>
      <c r="IPD846" s="399"/>
      <c r="IPE846" s="399"/>
      <c r="IPF846" s="399"/>
      <c r="IPG846" s="399"/>
      <c r="IPH846" s="399"/>
      <c r="IPI846" s="399"/>
      <c r="IPJ846" s="399"/>
      <c r="IPK846" s="399"/>
      <c r="IPL846" s="399"/>
      <c r="IPM846" s="399"/>
      <c r="IPN846" s="399"/>
      <c r="IPO846" s="399"/>
      <c r="IPP846" s="399"/>
      <c r="IPQ846" s="399"/>
      <c r="IPR846" s="399"/>
      <c r="IPS846" s="399"/>
      <c r="IPT846" s="399"/>
      <c r="IPU846" s="399"/>
      <c r="IPV846" s="399"/>
      <c r="IPW846" s="399"/>
      <c r="IPX846" s="399"/>
      <c r="IPY846" s="399"/>
      <c r="IPZ846" s="399"/>
      <c r="IQA846" s="399"/>
      <c r="IQB846" s="399"/>
      <c r="IQC846" s="399"/>
      <c r="IQD846" s="399"/>
      <c r="IQE846" s="399"/>
      <c r="IQF846" s="399"/>
      <c r="IQG846" s="399"/>
      <c r="IQH846" s="399"/>
      <c r="IQI846" s="399"/>
      <c r="IQJ846" s="399"/>
      <c r="IQK846" s="399"/>
      <c r="IQL846" s="399"/>
      <c r="IQM846" s="399"/>
      <c r="IQN846" s="399"/>
      <c r="IQO846" s="399"/>
      <c r="IQP846" s="399"/>
      <c r="IQQ846" s="399"/>
      <c r="IQR846" s="399"/>
      <c r="IQS846" s="399"/>
      <c r="IQT846" s="399"/>
      <c r="IQU846" s="399"/>
      <c r="IQV846" s="399"/>
      <c r="IQW846" s="399"/>
      <c r="IQX846" s="399"/>
      <c r="IQY846" s="399"/>
      <c r="IQZ846" s="399"/>
      <c r="IRA846" s="399"/>
      <c r="IRB846" s="399"/>
      <c r="IRC846" s="399"/>
      <c r="IRD846" s="399"/>
      <c r="IRE846" s="399"/>
      <c r="IRF846" s="399"/>
      <c r="IRG846" s="399"/>
      <c r="IRH846" s="399"/>
      <c r="IRI846" s="399"/>
      <c r="IRJ846" s="399"/>
      <c r="IRK846" s="399"/>
      <c r="IRL846" s="399"/>
      <c r="IRM846" s="399"/>
      <c r="IRN846" s="399"/>
      <c r="IRO846" s="399"/>
      <c r="IRP846" s="399"/>
      <c r="IRQ846" s="399"/>
      <c r="IRR846" s="399"/>
      <c r="IRS846" s="399"/>
      <c r="IRT846" s="399"/>
      <c r="IRU846" s="399"/>
      <c r="IRV846" s="399"/>
      <c r="IRW846" s="399"/>
      <c r="IRX846" s="399"/>
      <c r="IRY846" s="399"/>
      <c r="IRZ846" s="399"/>
      <c r="ISA846" s="399"/>
      <c r="ISB846" s="399"/>
      <c r="ISC846" s="399"/>
      <c r="ISD846" s="399"/>
      <c r="ISE846" s="399"/>
      <c r="ISF846" s="399"/>
      <c r="ISG846" s="399"/>
      <c r="ISH846" s="399"/>
      <c r="ISI846" s="399"/>
      <c r="ISJ846" s="399"/>
      <c r="ISK846" s="399"/>
      <c r="ISL846" s="399"/>
      <c r="ISM846" s="399"/>
      <c r="ISN846" s="399"/>
      <c r="ISO846" s="399"/>
      <c r="ISP846" s="399"/>
      <c r="ISQ846" s="399"/>
      <c r="ISR846" s="399"/>
      <c r="ISS846" s="399"/>
      <c r="IST846" s="399"/>
      <c r="ISU846" s="399"/>
      <c r="ISV846" s="399"/>
      <c r="ISW846" s="399"/>
      <c r="ISX846" s="399"/>
      <c r="ISY846" s="399"/>
      <c r="ISZ846" s="399"/>
      <c r="ITA846" s="399"/>
      <c r="ITB846" s="399"/>
      <c r="ITC846" s="399"/>
      <c r="ITD846" s="399"/>
      <c r="ITE846" s="399"/>
      <c r="ITF846" s="399"/>
      <c r="ITG846" s="399"/>
      <c r="ITH846" s="399"/>
      <c r="ITI846" s="399"/>
      <c r="ITJ846" s="399"/>
      <c r="ITK846" s="399"/>
      <c r="ITL846" s="399"/>
      <c r="ITM846" s="399"/>
      <c r="ITN846" s="399"/>
      <c r="ITO846" s="399"/>
      <c r="ITP846" s="399"/>
      <c r="ITQ846" s="399"/>
      <c r="ITR846" s="399"/>
      <c r="ITS846" s="399"/>
      <c r="ITT846" s="399"/>
      <c r="ITU846" s="399"/>
      <c r="ITV846" s="399"/>
      <c r="ITW846" s="399"/>
      <c r="ITX846" s="399"/>
      <c r="ITY846" s="399"/>
      <c r="ITZ846" s="399"/>
      <c r="IUA846" s="399"/>
      <c r="IUB846" s="399"/>
      <c r="IUC846" s="399"/>
      <c r="IUD846" s="399"/>
      <c r="IUE846" s="399"/>
      <c r="IUF846" s="399"/>
      <c r="IUG846" s="399"/>
      <c r="IUH846" s="399"/>
      <c r="IUI846" s="399"/>
      <c r="IUJ846" s="399"/>
      <c r="IUK846" s="399"/>
      <c r="IUL846" s="399"/>
      <c r="IUM846" s="399"/>
      <c r="IUN846" s="399"/>
      <c r="IUO846" s="399"/>
      <c r="IUP846" s="399"/>
      <c r="IUQ846" s="399"/>
      <c r="IUR846" s="399"/>
      <c r="IUS846" s="399"/>
      <c r="IUT846" s="399"/>
      <c r="IUU846" s="399"/>
      <c r="IUV846" s="399"/>
      <c r="IUW846" s="399"/>
      <c r="IUX846" s="399"/>
      <c r="IUY846" s="399"/>
      <c r="IUZ846" s="399"/>
      <c r="IVA846" s="399"/>
      <c r="IVB846" s="399"/>
      <c r="IVC846" s="399"/>
      <c r="IVD846" s="399"/>
      <c r="IVE846" s="399"/>
      <c r="IVF846" s="399"/>
      <c r="IVG846" s="399"/>
      <c r="IVH846" s="399"/>
      <c r="IVI846" s="399"/>
      <c r="IVJ846" s="399"/>
      <c r="IVK846" s="399"/>
      <c r="IVL846" s="399"/>
      <c r="IVM846" s="399"/>
      <c r="IVN846" s="399"/>
      <c r="IVO846" s="399"/>
      <c r="IVP846" s="399"/>
      <c r="IVQ846" s="399"/>
      <c r="IVR846" s="399"/>
      <c r="IVS846" s="399"/>
      <c r="IVT846" s="399"/>
      <c r="IVU846" s="399"/>
      <c r="IVV846" s="399"/>
      <c r="IVW846" s="399"/>
      <c r="IVX846" s="399"/>
      <c r="IVY846" s="399"/>
      <c r="IVZ846" s="399"/>
      <c r="IWA846" s="399"/>
      <c r="IWB846" s="399"/>
      <c r="IWC846" s="399"/>
      <c r="IWD846" s="399"/>
      <c r="IWE846" s="399"/>
      <c r="IWF846" s="399"/>
      <c r="IWG846" s="399"/>
      <c r="IWH846" s="399"/>
      <c r="IWI846" s="399"/>
      <c r="IWJ846" s="399"/>
      <c r="IWK846" s="399"/>
      <c r="IWL846" s="399"/>
      <c r="IWM846" s="399"/>
      <c r="IWN846" s="399"/>
      <c r="IWO846" s="399"/>
      <c r="IWP846" s="399"/>
      <c r="IWQ846" s="399"/>
      <c r="IWR846" s="399"/>
      <c r="IWS846" s="399"/>
      <c r="IWT846" s="399"/>
      <c r="IWU846" s="399"/>
      <c r="IWV846" s="399"/>
      <c r="IWW846" s="399"/>
      <c r="IWX846" s="399"/>
      <c r="IWY846" s="399"/>
      <c r="IWZ846" s="399"/>
      <c r="IXA846" s="399"/>
      <c r="IXB846" s="399"/>
      <c r="IXC846" s="399"/>
      <c r="IXD846" s="399"/>
      <c r="IXE846" s="399"/>
      <c r="IXF846" s="399"/>
      <c r="IXG846" s="399"/>
      <c r="IXH846" s="399"/>
      <c r="IXI846" s="399"/>
      <c r="IXJ846" s="399"/>
      <c r="IXK846" s="399"/>
      <c r="IXL846" s="399"/>
      <c r="IXM846" s="399"/>
      <c r="IXN846" s="399"/>
      <c r="IXO846" s="399"/>
      <c r="IXP846" s="399"/>
      <c r="IXQ846" s="399"/>
      <c r="IXR846" s="399"/>
      <c r="IXS846" s="399"/>
      <c r="IXT846" s="399"/>
      <c r="IXU846" s="399"/>
      <c r="IXV846" s="399"/>
      <c r="IXW846" s="399"/>
      <c r="IXX846" s="399"/>
      <c r="IXY846" s="399"/>
      <c r="IXZ846" s="399"/>
      <c r="IYA846" s="399"/>
      <c r="IYB846" s="399"/>
      <c r="IYC846" s="399"/>
      <c r="IYD846" s="399"/>
      <c r="IYE846" s="399"/>
      <c r="IYF846" s="399"/>
      <c r="IYG846" s="399"/>
      <c r="IYH846" s="399"/>
      <c r="IYI846" s="399"/>
      <c r="IYJ846" s="399"/>
      <c r="IYK846" s="399"/>
      <c r="IYL846" s="399"/>
      <c r="IYM846" s="399"/>
      <c r="IYN846" s="399"/>
      <c r="IYO846" s="399"/>
      <c r="IYP846" s="399"/>
      <c r="IYQ846" s="399"/>
      <c r="IYR846" s="399"/>
      <c r="IYS846" s="399"/>
      <c r="IYT846" s="399"/>
      <c r="IYU846" s="399"/>
      <c r="IYV846" s="399"/>
      <c r="IYW846" s="399"/>
      <c r="IYX846" s="399"/>
      <c r="IYY846" s="399"/>
      <c r="IYZ846" s="399"/>
      <c r="IZA846" s="399"/>
      <c r="IZB846" s="399"/>
      <c r="IZC846" s="399"/>
      <c r="IZD846" s="399"/>
      <c r="IZE846" s="399"/>
      <c r="IZF846" s="399"/>
      <c r="IZG846" s="399"/>
      <c r="IZH846" s="399"/>
      <c r="IZI846" s="399"/>
      <c r="IZJ846" s="399"/>
      <c r="IZK846" s="399"/>
      <c r="IZL846" s="399"/>
      <c r="IZM846" s="399"/>
      <c r="IZN846" s="399"/>
      <c r="IZO846" s="399"/>
      <c r="IZP846" s="399"/>
      <c r="IZQ846" s="399"/>
      <c r="IZR846" s="399"/>
      <c r="IZS846" s="399"/>
      <c r="IZT846" s="399"/>
      <c r="IZU846" s="399"/>
      <c r="IZV846" s="399"/>
      <c r="IZW846" s="399"/>
      <c r="IZX846" s="399"/>
      <c r="IZY846" s="399"/>
      <c r="IZZ846" s="399"/>
      <c r="JAA846" s="399"/>
      <c r="JAB846" s="399"/>
      <c r="JAC846" s="399"/>
      <c r="JAD846" s="399"/>
      <c r="JAE846" s="399"/>
      <c r="JAF846" s="399"/>
      <c r="JAG846" s="399"/>
      <c r="JAH846" s="399"/>
      <c r="JAI846" s="399"/>
      <c r="JAJ846" s="399"/>
      <c r="JAK846" s="399"/>
      <c r="JAL846" s="399"/>
      <c r="JAM846" s="399"/>
      <c r="JAN846" s="399"/>
      <c r="JAO846" s="399"/>
      <c r="JAP846" s="399"/>
      <c r="JAQ846" s="399"/>
      <c r="JAR846" s="399"/>
      <c r="JAS846" s="399"/>
      <c r="JAT846" s="399"/>
      <c r="JAU846" s="399"/>
      <c r="JAV846" s="399"/>
      <c r="JAW846" s="399"/>
      <c r="JAX846" s="399"/>
      <c r="JAY846" s="399"/>
      <c r="JAZ846" s="399"/>
      <c r="JBA846" s="399"/>
      <c r="JBB846" s="399"/>
      <c r="JBC846" s="399"/>
      <c r="JBD846" s="399"/>
      <c r="JBE846" s="399"/>
      <c r="JBF846" s="399"/>
      <c r="JBG846" s="399"/>
      <c r="JBH846" s="399"/>
      <c r="JBI846" s="399"/>
      <c r="JBJ846" s="399"/>
      <c r="JBK846" s="399"/>
      <c r="JBL846" s="399"/>
      <c r="JBM846" s="399"/>
      <c r="JBN846" s="399"/>
      <c r="JBO846" s="399"/>
      <c r="JBP846" s="399"/>
      <c r="JBQ846" s="399"/>
      <c r="JBR846" s="399"/>
      <c r="JBS846" s="399"/>
      <c r="JBT846" s="399"/>
      <c r="JBU846" s="399"/>
      <c r="JBV846" s="399"/>
      <c r="JBW846" s="399"/>
      <c r="JBX846" s="399"/>
      <c r="JBY846" s="399"/>
      <c r="JBZ846" s="399"/>
      <c r="JCA846" s="399"/>
      <c r="JCB846" s="399"/>
      <c r="JCC846" s="399"/>
      <c r="JCD846" s="399"/>
      <c r="JCE846" s="399"/>
      <c r="JCF846" s="399"/>
      <c r="JCG846" s="399"/>
      <c r="JCH846" s="399"/>
      <c r="JCI846" s="399"/>
      <c r="JCJ846" s="399"/>
      <c r="JCK846" s="399"/>
      <c r="JCL846" s="399"/>
      <c r="JCM846" s="399"/>
      <c r="JCN846" s="399"/>
      <c r="JCO846" s="399"/>
      <c r="JCP846" s="399"/>
      <c r="JCQ846" s="399"/>
      <c r="JCR846" s="399"/>
      <c r="JCS846" s="399"/>
      <c r="JCT846" s="399"/>
      <c r="JCU846" s="399"/>
      <c r="JCV846" s="399"/>
      <c r="JCW846" s="399"/>
      <c r="JCX846" s="399"/>
      <c r="JCY846" s="399"/>
      <c r="JCZ846" s="399"/>
      <c r="JDA846" s="399"/>
      <c r="JDB846" s="399"/>
      <c r="JDC846" s="399"/>
      <c r="JDD846" s="399"/>
      <c r="JDE846" s="399"/>
      <c r="JDF846" s="399"/>
      <c r="JDG846" s="399"/>
      <c r="JDH846" s="399"/>
      <c r="JDI846" s="399"/>
      <c r="JDJ846" s="399"/>
      <c r="JDK846" s="399"/>
      <c r="JDL846" s="399"/>
      <c r="JDM846" s="399"/>
      <c r="JDN846" s="399"/>
      <c r="JDO846" s="399"/>
      <c r="JDP846" s="399"/>
      <c r="JDQ846" s="399"/>
      <c r="JDR846" s="399"/>
      <c r="JDS846" s="399"/>
      <c r="JDT846" s="399"/>
      <c r="JDU846" s="399"/>
      <c r="JDV846" s="399"/>
      <c r="JDW846" s="399"/>
      <c r="JDX846" s="399"/>
      <c r="JDY846" s="399"/>
      <c r="JDZ846" s="399"/>
      <c r="JEA846" s="399"/>
      <c r="JEB846" s="399"/>
      <c r="JEC846" s="399"/>
      <c r="JED846" s="399"/>
      <c r="JEE846" s="399"/>
      <c r="JEF846" s="399"/>
      <c r="JEG846" s="399"/>
      <c r="JEH846" s="399"/>
      <c r="JEI846" s="399"/>
      <c r="JEJ846" s="399"/>
      <c r="JEK846" s="399"/>
      <c r="JEL846" s="399"/>
      <c r="JEM846" s="399"/>
      <c r="JEN846" s="399"/>
      <c r="JEO846" s="399"/>
      <c r="JEP846" s="399"/>
      <c r="JEQ846" s="399"/>
      <c r="JER846" s="399"/>
      <c r="JES846" s="399"/>
      <c r="JET846" s="399"/>
      <c r="JEU846" s="399"/>
      <c r="JEV846" s="399"/>
      <c r="JEW846" s="399"/>
      <c r="JEX846" s="399"/>
      <c r="JEY846" s="399"/>
      <c r="JEZ846" s="399"/>
      <c r="JFA846" s="399"/>
      <c r="JFB846" s="399"/>
      <c r="JFC846" s="399"/>
      <c r="JFD846" s="399"/>
      <c r="JFE846" s="399"/>
      <c r="JFF846" s="399"/>
      <c r="JFG846" s="399"/>
      <c r="JFH846" s="399"/>
      <c r="JFI846" s="399"/>
      <c r="JFJ846" s="399"/>
      <c r="JFK846" s="399"/>
      <c r="JFL846" s="399"/>
      <c r="JFM846" s="399"/>
      <c r="JFN846" s="399"/>
      <c r="JFO846" s="399"/>
      <c r="JFP846" s="399"/>
      <c r="JFQ846" s="399"/>
      <c r="JFR846" s="399"/>
      <c r="JFS846" s="399"/>
      <c r="JFT846" s="399"/>
      <c r="JFU846" s="399"/>
      <c r="JFV846" s="399"/>
      <c r="JFW846" s="399"/>
      <c r="JFX846" s="399"/>
      <c r="JFY846" s="399"/>
      <c r="JFZ846" s="399"/>
      <c r="JGA846" s="399"/>
      <c r="JGB846" s="399"/>
      <c r="JGC846" s="399"/>
      <c r="JGD846" s="399"/>
      <c r="JGE846" s="399"/>
      <c r="JGF846" s="399"/>
      <c r="JGG846" s="399"/>
      <c r="JGH846" s="399"/>
      <c r="JGI846" s="399"/>
      <c r="JGJ846" s="399"/>
      <c r="JGK846" s="399"/>
      <c r="JGL846" s="399"/>
      <c r="JGM846" s="399"/>
      <c r="JGN846" s="399"/>
      <c r="JGO846" s="399"/>
      <c r="JGP846" s="399"/>
      <c r="JGQ846" s="399"/>
      <c r="JGR846" s="399"/>
      <c r="JGS846" s="399"/>
      <c r="JGT846" s="399"/>
      <c r="JGU846" s="399"/>
      <c r="JGV846" s="399"/>
      <c r="JGW846" s="399"/>
      <c r="JGX846" s="399"/>
      <c r="JGY846" s="399"/>
      <c r="JGZ846" s="399"/>
      <c r="JHA846" s="399"/>
      <c r="JHB846" s="399"/>
      <c r="JHC846" s="399"/>
      <c r="JHD846" s="399"/>
      <c r="JHE846" s="399"/>
      <c r="JHF846" s="399"/>
      <c r="JHG846" s="399"/>
      <c r="JHH846" s="399"/>
      <c r="JHI846" s="399"/>
      <c r="JHJ846" s="399"/>
      <c r="JHK846" s="399"/>
      <c r="JHL846" s="399"/>
      <c r="JHM846" s="399"/>
      <c r="JHN846" s="399"/>
      <c r="JHO846" s="399"/>
      <c r="JHP846" s="399"/>
      <c r="JHQ846" s="399"/>
      <c r="JHR846" s="399"/>
      <c r="JHS846" s="399"/>
      <c r="JHT846" s="399"/>
      <c r="JHU846" s="399"/>
      <c r="JHV846" s="399"/>
      <c r="JHW846" s="399"/>
      <c r="JHX846" s="399"/>
      <c r="JHY846" s="399"/>
      <c r="JHZ846" s="399"/>
      <c r="JIA846" s="399"/>
      <c r="JIB846" s="399"/>
      <c r="JIC846" s="399"/>
      <c r="JID846" s="399"/>
      <c r="JIE846" s="399"/>
      <c r="JIF846" s="399"/>
      <c r="JIG846" s="399"/>
      <c r="JIH846" s="399"/>
      <c r="JII846" s="399"/>
      <c r="JIJ846" s="399"/>
      <c r="JIK846" s="399"/>
      <c r="JIL846" s="399"/>
      <c r="JIM846" s="399"/>
      <c r="JIN846" s="399"/>
      <c r="JIO846" s="399"/>
      <c r="JIP846" s="399"/>
      <c r="JIQ846" s="399"/>
      <c r="JIR846" s="399"/>
      <c r="JIS846" s="399"/>
      <c r="JIT846" s="399"/>
      <c r="JIU846" s="399"/>
      <c r="JIV846" s="399"/>
      <c r="JIW846" s="399"/>
      <c r="JIX846" s="399"/>
      <c r="JIY846" s="399"/>
      <c r="JIZ846" s="399"/>
      <c r="JJA846" s="399"/>
      <c r="JJB846" s="399"/>
      <c r="JJC846" s="399"/>
      <c r="JJD846" s="399"/>
      <c r="JJE846" s="399"/>
      <c r="JJF846" s="399"/>
      <c r="JJG846" s="399"/>
      <c r="JJH846" s="399"/>
      <c r="JJI846" s="399"/>
      <c r="JJJ846" s="399"/>
      <c r="JJK846" s="399"/>
      <c r="JJL846" s="399"/>
      <c r="JJM846" s="399"/>
      <c r="JJN846" s="399"/>
      <c r="JJO846" s="399"/>
      <c r="JJP846" s="399"/>
      <c r="JJQ846" s="399"/>
      <c r="JJR846" s="399"/>
      <c r="JJS846" s="399"/>
      <c r="JJT846" s="399"/>
      <c r="JJU846" s="399"/>
      <c r="JJV846" s="399"/>
      <c r="JJW846" s="399"/>
      <c r="JJX846" s="399"/>
      <c r="JJY846" s="399"/>
      <c r="JJZ846" s="399"/>
      <c r="JKA846" s="399"/>
      <c r="JKB846" s="399"/>
      <c r="JKC846" s="399"/>
      <c r="JKD846" s="399"/>
      <c r="JKE846" s="399"/>
      <c r="JKF846" s="399"/>
      <c r="JKG846" s="399"/>
      <c r="JKH846" s="399"/>
      <c r="JKI846" s="399"/>
      <c r="JKJ846" s="399"/>
      <c r="JKK846" s="399"/>
      <c r="JKL846" s="399"/>
      <c r="JKM846" s="399"/>
      <c r="JKN846" s="399"/>
      <c r="JKO846" s="399"/>
      <c r="JKP846" s="399"/>
      <c r="JKQ846" s="399"/>
      <c r="JKR846" s="399"/>
      <c r="JKS846" s="399"/>
      <c r="JKT846" s="399"/>
      <c r="JKU846" s="399"/>
      <c r="JKV846" s="399"/>
      <c r="JKW846" s="399"/>
      <c r="JKX846" s="399"/>
      <c r="JKY846" s="399"/>
      <c r="JKZ846" s="399"/>
      <c r="JLA846" s="399"/>
      <c r="JLB846" s="399"/>
      <c r="JLC846" s="399"/>
      <c r="JLD846" s="399"/>
      <c r="JLE846" s="399"/>
      <c r="JLF846" s="399"/>
      <c r="JLG846" s="399"/>
      <c r="JLH846" s="399"/>
      <c r="JLI846" s="399"/>
      <c r="JLJ846" s="399"/>
      <c r="JLK846" s="399"/>
      <c r="JLL846" s="399"/>
      <c r="JLM846" s="399"/>
      <c r="JLN846" s="399"/>
      <c r="JLO846" s="399"/>
      <c r="JLP846" s="399"/>
      <c r="JLQ846" s="399"/>
      <c r="JLR846" s="399"/>
      <c r="JLS846" s="399"/>
      <c r="JLT846" s="399"/>
      <c r="JLU846" s="399"/>
      <c r="JLV846" s="399"/>
      <c r="JLW846" s="399"/>
      <c r="JLX846" s="399"/>
      <c r="JLY846" s="399"/>
      <c r="JLZ846" s="399"/>
      <c r="JMA846" s="399"/>
      <c r="JMB846" s="399"/>
      <c r="JMC846" s="399"/>
      <c r="JMD846" s="399"/>
      <c r="JME846" s="399"/>
      <c r="JMF846" s="399"/>
      <c r="JMG846" s="399"/>
      <c r="JMH846" s="399"/>
      <c r="JMI846" s="399"/>
      <c r="JMJ846" s="399"/>
      <c r="JMK846" s="399"/>
      <c r="JML846" s="399"/>
      <c r="JMM846" s="399"/>
      <c r="JMN846" s="399"/>
      <c r="JMO846" s="399"/>
      <c r="JMP846" s="399"/>
      <c r="JMQ846" s="399"/>
      <c r="JMR846" s="399"/>
      <c r="JMS846" s="399"/>
      <c r="JMT846" s="399"/>
      <c r="JMU846" s="399"/>
      <c r="JMV846" s="399"/>
      <c r="JMW846" s="399"/>
      <c r="JMX846" s="399"/>
      <c r="JMY846" s="399"/>
      <c r="JMZ846" s="399"/>
      <c r="JNA846" s="399"/>
      <c r="JNB846" s="399"/>
      <c r="JNC846" s="399"/>
      <c r="JND846" s="399"/>
      <c r="JNE846" s="399"/>
      <c r="JNF846" s="399"/>
      <c r="JNG846" s="399"/>
      <c r="JNH846" s="399"/>
      <c r="JNI846" s="399"/>
      <c r="JNJ846" s="399"/>
      <c r="JNK846" s="399"/>
      <c r="JNL846" s="399"/>
      <c r="JNM846" s="399"/>
      <c r="JNN846" s="399"/>
      <c r="JNO846" s="399"/>
      <c r="JNP846" s="399"/>
      <c r="JNQ846" s="399"/>
      <c r="JNR846" s="399"/>
      <c r="JNS846" s="399"/>
      <c r="JNT846" s="399"/>
      <c r="JNU846" s="399"/>
      <c r="JNV846" s="399"/>
      <c r="JNW846" s="399"/>
      <c r="JNX846" s="399"/>
      <c r="JNY846" s="399"/>
      <c r="JNZ846" s="399"/>
      <c r="JOA846" s="399"/>
      <c r="JOB846" s="399"/>
      <c r="JOC846" s="399"/>
      <c r="JOD846" s="399"/>
      <c r="JOE846" s="399"/>
      <c r="JOF846" s="399"/>
      <c r="JOG846" s="399"/>
      <c r="JOH846" s="399"/>
      <c r="JOI846" s="399"/>
      <c r="JOJ846" s="399"/>
      <c r="JOK846" s="399"/>
      <c r="JOL846" s="399"/>
      <c r="JOM846" s="399"/>
      <c r="JON846" s="399"/>
      <c r="JOO846" s="399"/>
      <c r="JOP846" s="399"/>
      <c r="JOQ846" s="399"/>
      <c r="JOR846" s="399"/>
      <c r="JOS846" s="399"/>
      <c r="JOT846" s="399"/>
      <c r="JOU846" s="399"/>
      <c r="JOV846" s="399"/>
      <c r="JOW846" s="399"/>
      <c r="JOX846" s="399"/>
      <c r="JOY846" s="399"/>
      <c r="JOZ846" s="399"/>
      <c r="JPA846" s="399"/>
      <c r="JPB846" s="399"/>
      <c r="JPC846" s="399"/>
      <c r="JPD846" s="399"/>
      <c r="JPE846" s="399"/>
      <c r="JPF846" s="399"/>
      <c r="JPG846" s="399"/>
      <c r="JPH846" s="399"/>
      <c r="JPI846" s="399"/>
      <c r="JPJ846" s="399"/>
      <c r="JPK846" s="399"/>
      <c r="JPL846" s="399"/>
      <c r="JPM846" s="399"/>
      <c r="JPN846" s="399"/>
      <c r="JPO846" s="399"/>
      <c r="JPP846" s="399"/>
      <c r="JPQ846" s="399"/>
      <c r="JPR846" s="399"/>
      <c r="JPS846" s="399"/>
      <c r="JPT846" s="399"/>
      <c r="JPU846" s="399"/>
      <c r="JPV846" s="399"/>
      <c r="JPW846" s="399"/>
      <c r="JPX846" s="399"/>
      <c r="JPY846" s="399"/>
      <c r="JPZ846" s="399"/>
      <c r="JQA846" s="399"/>
      <c r="JQB846" s="399"/>
      <c r="JQC846" s="399"/>
      <c r="JQD846" s="399"/>
      <c r="JQE846" s="399"/>
      <c r="JQF846" s="399"/>
      <c r="JQG846" s="399"/>
      <c r="JQH846" s="399"/>
      <c r="JQI846" s="399"/>
      <c r="JQJ846" s="399"/>
      <c r="JQK846" s="399"/>
      <c r="JQL846" s="399"/>
      <c r="JQM846" s="399"/>
      <c r="JQN846" s="399"/>
      <c r="JQO846" s="399"/>
      <c r="JQP846" s="399"/>
      <c r="JQQ846" s="399"/>
      <c r="JQR846" s="399"/>
      <c r="JQS846" s="399"/>
      <c r="JQT846" s="399"/>
      <c r="JQU846" s="399"/>
      <c r="JQV846" s="399"/>
      <c r="JQW846" s="399"/>
      <c r="JQX846" s="399"/>
      <c r="JQY846" s="399"/>
      <c r="JQZ846" s="399"/>
      <c r="JRA846" s="399"/>
      <c r="JRB846" s="399"/>
      <c r="JRC846" s="399"/>
      <c r="JRD846" s="399"/>
      <c r="JRE846" s="399"/>
      <c r="JRF846" s="399"/>
      <c r="JRG846" s="399"/>
      <c r="JRH846" s="399"/>
      <c r="JRI846" s="399"/>
      <c r="JRJ846" s="399"/>
      <c r="JRK846" s="399"/>
      <c r="JRL846" s="399"/>
      <c r="JRM846" s="399"/>
      <c r="JRN846" s="399"/>
      <c r="JRO846" s="399"/>
      <c r="JRP846" s="399"/>
      <c r="JRQ846" s="399"/>
      <c r="JRR846" s="399"/>
      <c r="JRS846" s="399"/>
      <c r="JRT846" s="399"/>
      <c r="JRU846" s="399"/>
      <c r="JRV846" s="399"/>
      <c r="JRW846" s="399"/>
      <c r="JRX846" s="399"/>
      <c r="JRY846" s="399"/>
      <c r="JRZ846" s="399"/>
      <c r="JSA846" s="399"/>
      <c r="JSB846" s="399"/>
      <c r="JSC846" s="399"/>
      <c r="JSD846" s="399"/>
      <c r="JSE846" s="399"/>
      <c r="JSF846" s="399"/>
      <c r="JSG846" s="399"/>
      <c r="JSH846" s="399"/>
      <c r="JSI846" s="399"/>
      <c r="JSJ846" s="399"/>
      <c r="JSK846" s="399"/>
      <c r="JSL846" s="399"/>
      <c r="JSM846" s="399"/>
      <c r="JSN846" s="399"/>
      <c r="JSO846" s="399"/>
      <c r="JSP846" s="399"/>
      <c r="JSQ846" s="399"/>
      <c r="JSR846" s="399"/>
      <c r="JSS846" s="399"/>
      <c r="JST846" s="399"/>
      <c r="JSU846" s="399"/>
      <c r="JSV846" s="399"/>
      <c r="JSW846" s="399"/>
      <c r="JSX846" s="399"/>
      <c r="JSY846" s="399"/>
      <c r="JSZ846" s="399"/>
      <c r="JTA846" s="399"/>
      <c r="JTB846" s="399"/>
      <c r="JTC846" s="399"/>
      <c r="JTD846" s="399"/>
      <c r="JTE846" s="399"/>
      <c r="JTF846" s="399"/>
      <c r="JTG846" s="399"/>
      <c r="JTH846" s="399"/>
      <c r="JTI846" s="399"/>
      <c r="JTJ846" s="399"/>
      <c r="JTK846" s="399"/>
      <c r="JTL846" s="399"/>
      <c r="JTM846" s="399"/>
      <c r="JTN846" s="399"/>
      <c r="JTO846" s="399"/>
      <c r="JTP846" s="399"/>
      <c r="JTQ846" s="399"/>
      <c r="JTR846" s="399"/>
      <c r="JTS846" s="399"/>
      <c r="JTT846" s="399"/>
      <c r="JTU846" s="399"/>
      <c r="JTV846" s="399"/>
      <c r="JTW846" s="399"/>
      <c r="JTX846" s="399"/>
      <c r="JTY846" s="399"/>
      <c r="JTZ846" s="399"/>
      <c r="JUA846" s="399"/>
      <c r="JUB846" s="399"/>
      <c r="JUC846" s="399"/>
      <c r="JUD846" s="399"/>
      <c r="JUE846" s="399"/>
      <c r="JUF846" s="399"/>
      <c r="JUG846" s="399"/>
      <c r="JUH846" s="399"/>
      <c r="JUI846" s="399"/>
      <c r="JUJ846" s="399"/>
      <c r="JUK846" s="399"/>
      <c r="JUL846" s="399"/>
      <c r="JUM846" s="399"/>
      <c r="JUN846" s="399"/>
      <c r="JUO846" s="399"/>
      <c r="JUP846" s="399"/>
      <c r="JUQ846" s="399"/>
      <c r="JUR846" s="399"/>
      <c r="JUS846" s="399"/>
      <c r="JUT846" s="399"/>
      <c r="JUU846" s="399"/>
      <c r="JUV846" s="399"/>
      <c r="JUW846" s="399"/>
      <c r="JUX846" s="399"/>
      <c r="JUY846" s="399"/>
      <c r="JUZ846" s="399"/>
      <c r="JVA846" s="399"/>
      <c r="JVB846" s="399"/>
      <c r="JVC846" s="399"/>
      <c r="JVD846" s="399"/>
      <c r="JVE846" s="399"/>
      <c r="JVF846" s="399"/>
      <c r="JVG846" s="399"/>
      <c r="JVH846" s="399"/>
      <c r="JVI846" s="399"/>
      <c r="JVJ846" s="399"/>
      <c r="JVK846" s="399"/>
      <c r="JVL846" s="399"/>
      <c r="JVM846" s="399"/>
      <c r="JVN846" s="399"/>
      <c r="JVO846" s="399"/>
      <c r="JVP846" s="399"/>
      <c r="JVQ846" s="399"/>
      <c r="JVR846" s="399"/>
      <c r="JVS846" s="399"/>
      <c r="JVT846" s="399"/>
      <c r="JVU846" s="399"/>
      <c r="JVV846" s="399"/>
      <c r="JVW846" s="399"/>
      <c r="JVX846" s="399"/>
      <c r="JVY846" s="399"/>
      <c r="JVZ846" s="399"/>
      <c r="JWA846" s="399"/>
      <c r="JWB846" s="399"/>
      <c r="JWC846" s="399"/>
      <c r="JWD846" s="399"/>
      <c r="JWE846" s="399"/>
      <c r="JWF846" s="399"/>
      <c r="JWG846" s="399"/>
      <c r="JWH846" s="399"/>
      <c r="JWI846" s="399"/>
      <c r="JWJ846" s="399"/>
      <c r="JWK846" s="399"/>
      <c r="JWL846" s="399"/>
      <c r="JWM846" s="399"/>
      <c r="JWN846" s="399"/>
      <c r="JWO846" s="399"/>
      <c r="JWP846" s="399"/>
      <c r="JWQ846" s="399"/>
      <c r="JWR846" s="399"/>
      <c r="JWS846" s="399"/>
      <c r="JWT846" s="399"/>
      <c r="JWU846" s="399"/>
      <c r="JWV846" s="399"/>
      <c r="JWW846" s="399"/>
      <c r="JWX846" s="399"/>
      <c r="JWY846" s="399"/>
      <c r="JWZ846" s="399"/>
      <c r="JXA846" s="399"/>
      <c r="JXB846" s="399"/>
      <c r="JXC846" s="399"/>
      <c r="JXD846" s="399"/>
      <c r="JXE846" s="399"/>
      <c r="JXF846" s="399"/>
      <c r="JXG846" s="399"/>
      <c r="JXH846" s="399"/>
      <c r="JXI846" s="399"/>
      <c r="JXJ846" s="399"/>
      <c r="JXK846" s="399"/>
      <c r="JXL846" s="399"/>
      <c r="JXM846" s="399"/>
      <c r="JXN846" s="399"/>
      <c r="JXO846" s="399"/>
      <c r="JXP846" s="399"/>
      <c r="JXQ846" s="399"/>
      <c r="JXR846" s="399"/>
      <c r="JXS846" s="399"/>
      <c r="JXT846" s="399"/>
      <c r="JXU846" s="399"/>
      <c r="JXV846" s="399"/>
      <c r="JXW846" s="399"/>
      <c r="JXX846" s="399"/>
      <c r="JXY846" s="399"/>
      <c r="JXZ846" s="399"/>
      <c r="JYA846" s="399"/>
      <c r="JYB846" s="399"/>
      <c r="JYC846" s="399"/>
      <c r="JYD846" s="399"/>
      <c r="JYE846" s="399"/>
      <c r="JYF846" s="399"/>
      <c r="JYG846" s="399"/>
      <c r="JYH846" s="399"/>
      <c r="JYI846" s="399"/>
      <c r="JYJ846" s="399"/>
      <c r="JYK846" s="399"/>
      <c r="JYL846" s="399"/>
      <c r="JYM846" s="399"/>
      <c r="JYN846" s="399"/>
      <c r="JYO846" s="399"/>
      <c r="JYP846" s="399"/>
      <c r="JYQ846" s="399"/>
      <c r="JYR846" s="399"/>
      <c r="JYS846" s="399"/>
      <c r="JYT846" s="399"/>
      <c r="JYU846" s="399"/>
      <c r="JYV846" s="399"/>
      <c r="JYW846" s="399"/>
      <c r="JYX846" s="399"/>
      <c r="JYY846" s="399"/>
      <c r="JYZ846" s="399"/>
      <c r="JZA846" s="399"/>
      <c r="JZB846" s="399"/>
      <c r="JZC846" s="399"/>
      <c r="JZD846" s="399"/>
      <c r="JZE846" s="399"/>
      <c r="JZF846" s="399"/>
      <c r="JZG846" s="399"/>
      <c r="JZH846" s="399"/>
      <c r="JZI846" s="399"/>
      <c r="JZJ846" s="399"/>
      <c r="JZK846" s="399"/>
      <c r="JZL846" s="399"/>
      <c r="JZM846" s="399"/>
      <c r="JZN846" s="399"/>
      <c r="JZO846" s="399"/>
      <c r="JZP846" s="399"/>
      <c r="JZQ846" s="399"/>
      <c r="JZR846" s="399"/>
      <c r="JZS846" s="399"/>
      <c r="JZT846" s="399"/>
      <c r="JZU846" s="399"/>
      <c r="JZV846" s="399"/>
      <c r="JZW846" s="399"/>
      <c r="JZX846" s="399"/>
      <c r="JZY846" s="399"/>
      <c r="JZZ846" s="399"/>
      <c r="KAA846" s="399"/>
      <c r="KAB846" s="399"/>
      <c r="KAC846" s="399"/>
      <c r="KAD846" s="399"/>
      <c r="KAE846" s="399"/>
      <c r="KAF846" s="399"/>
      <c r="KAG846" s="399"/>
      <c r="KAH846" s="399"/>
      <c r="KAI846" s="399"/>
      <c r="KAJ846" s="399"/>
      <c r="KAK846" s="399"/>
      <c r="KAL846" s="399"/>
      <c r="KAM846" s="399"/>
      <c r="KAN846" s="399"/>
      <c r="KAO846" s="399"/>
      <c r="KAP846" s="399"/>
      <c r="KAQ846" s="399"/>
      <c r="KAR846" s="399"/>
      <c r="KAS846" s="399"/>
      <c r="KAT846" s="399"/>
      <c r="KAU846" s="399"/>
      <c r="KAV846" s="399"/>
      <c r="KAW846" s="399"/>
      <c r="KAX846" s="399"/>
      <c r="KAY846" s="399"/>
      <c r="KAZ846" s="399"/>
      <c r="KBA846" s="399"/>
      <c r="KBB846" s="399"/>
      <c r="KBC846" s="399"/>
      <c r="KBD846" s="399"/>
      <c r="KBE846" s="399"/>
      <c r="KBF846" s="399"/>
      <c r="KBG846" s="399"/>
      <c r="KBH846" s="399"/>
      <c r="KBI846" s="399"/>
      <c r="KBJ846" s="399"/>
      <c r="KBK846" s="399"/>
      <c r="KBL846" s="399"/>
      <c r="KBM846" s="399"/>
      <c r="KBN846" s="399"/>
      <c r="KBO846" s="399"/>
      <c r="KBP846" s="399"/>
      <c r="KBQ846" s="399"/>
      <c r="KBR846" s="399"/>
      <c r="KBS846" s="399"/>
      <c r="KBT846" s="399"/>
      <c r="KBU846" s="399"/>
      <c r="KBV846" s="399"/>
      <c r="KBW846" s="399"/>
      <c r="KBX846" s="399"/>
      <c r="KBY846" s="399"/>
      <c r="KBZ846" s="399"/>
      <c r="KCA846" s="399"/>
      <c r="KCB846" s="399"/>
      <c r="KCC846" s="399"/>
      <c r="KCD846" s="399"/>
      <c r="KCE846" s="399"/>
      <c r="KCF846" s="399"/>
      <c r="KCG846" s="399"/>
      <c r="KCH846" s="399"/>
      <c r="KCI846" s="399"/>
      <c r="KCJ846" s="399"/>
      <c r="KCK846" s="399"/>
      <c r="KCL846" s="399"/>
      <c r="KCM846" s="399"/>
      <c r="KCN846" s="399"/>
      <c r="KCO846" s="399"/>
      <c r="KCP846" s="399"/>
      <c r="KCQ846" s="399"/>
      <c r="KCR846" s="399"/>
      <c r="KCS846" s="399"/>
      <c r="KCT846" s="399"/>
      <c r="KCU846" s="399"/>
      <c r="KCV846" s="399"/>
      <c r="KCW846" s="399"/>
      <c r="KCX846" s="399"/>
      <c r="KCY846" s="399"/>
      <c r="KCZ846" s="399"/>
      <c r="KDA846" s="399"/>
      <c r="KDB846" s="399"/>
      <c r="KDC846" s="399"/>
      <c r="KDD846" s="399"/>
      <c r="KDE846" s="399"/>
      <c r="KDF846" s="399"/>
      <c r="KDG846" s="399"/>
      <c r="KDH846" s="399"/>
      <c r="KDI846" s="399"/>
      <c r="KDJ846" s="399"/>
      <c r="KDK846" s="399"/>
      <c r="KDL846" s="399"/>
      <c r="KDM846" s="399"/>
      <c r="KDN846" s="399"/>
      <c r="KDO846" s="399"/>
      <c r="KDP846" s="399"/>
      <c r="KDQ846" s="399"/>
      <c r="KDR846" s="399"/>
      <c r="KDS846" s="399"/>
      <c r="KDT846" s="399"/>
      <c r="KDU846" s="399"/>
      <c r="KDV846" s="399"/>
      <c r="KDW846" s="399"/>
      <c r="KDX846" s="399"/>
      <c r="KDY846" s="399"/>
      <c r="KDZ846" s="399"/>
      <c r="KEA846" s="399"/>
      <c r="KEB846" s="399"/>
      <c r="KEC846" s="399"/>
      <c r="KED846" s="399"/>
      <c r="KEE846" s="399"/>
      <c r="KEF846" s="399"/>
      <c r="KEG846" s="399"/>
      <c r="KEH846" s="399"/>
      <c r="KEI846" s="399"/>
      <c r="KEJ846" s="399"/>
      <c r="KEK846" s="399"/>
      <c r="KEL846" s="399"/>
      <c r="KEM846" s="399"/>
      <c r="KEN846" s="399"/>
      <c r="KEO846" s="399"/>
      <c r="KEP846" s="399"/>
      <c r="KEQ846" s="399"/>
      <c r="KER846" s="399"/>
      <c r="KES846" s="399"/>
      <c r="KET846" s="399"/>
      <c r="KEU846" s="399"/>
      <c r="KEV846" s="399"/>
      <c r="KEW846" s="399"/>
      <c r="KEX846" s="399"/>
      <c r="KEY846" s="399"/>
      <c r="KEZ846" s="399"/>
      <c r="KFA846" s="399"/>
      <c r="KFB846" s="399"/>
      <c r="KFC846" s="399"/>
      <c r="KFD846" s="399"/>
      <c r="KFE846" s="399"/>
      <c r="KFF846" s="399"/>
      <c r="KFG846" s="399"/>
      <c r="KFH846" s="399"/>
      <c r="KFI846" s="399"/>
      <c r="KFJ846" s="399"/>
      <c r="KFK846" s="399"/>
      <c r="KFL846" s="399"/>
      <c r="KFM846" s="399"/>
      <c r="KFN846" s="399"/>
      <c r="KFO846" s="399"/>
      <c r="KFP846" s="399"/>
      <c r="KFQ846" s="399"/>
      <c r="KFR846" s="399"/>
      <c r="KFS846" s="399"/>
      <c r="KFT846" s="399"/>
      <c r="KFU846" s="399"/>
      <c r="KFV846" s="399"/>
      <c r="KFW846" s="399"/>
      <c r="KFX846" s="399"/>
      <c r="KFY846" s="399"/>
      <c r="KFZ846" s="399"/>
      <c r="KGA846" s="399"/>
      <c r="KGB846" s="399"/>
      <c r="KGC846" s="399"/>
      <c r="KGD846" s="399"/>
      <c r="KGE846" s="399"/>
      <c r="KGF846" s="399"/>
      <c r="KGG846" s="399"/>
      <c r="KGH846" s="399"/>
      <c r="KGI846" s="399"/>
      <c r="KGJ846" s="399"/>
      <c r="KGK846" s="399"/>
      <c r="KGL846" s="399"/>
      <c r="KGM846" s="399"/>
      <c r="KGN846" s="399"/>
      <c r="KGO846" s="399"/>
      <c r="KGP846" s="399"/>
      <c r="KGQ846" s="399"/>
      <c r="KGR846" s="399"/>
      <c r="KGS846" s="399"/>
      <c r="KGT846" s="399"/>
      <c r="KGU846" s="399"/>
      <c r="KGV846" s="399"/>
      <c r="KGW846" s="399"/>
      <c r="KGX846" s="399"/>
      <c r="KGY846" s="399"/>
      <c r="KGZ846" s="399"/>
      <c r="KHA846" s="399"/>
      <c r="KHB846" s="399"/>
      <c r="KHC846" s="399"/>
      <c r="KHD846" s="399"/>
      <c r="KHE846" s="399"/>
      <c r="KHF846" s="399"/>
      <c r="KHG846" s="399"/>
      <c r="KHH846" s="399"/>
      <c r="KHI846" s="399"/>
      <c r="KHJ846" s="399"/>
      <c r="KHK846" s="399"/>
      <c r="KHL846" s="399"/>
      <c r="KHM846" s="399"/>
      <c r="KHN846" s="399"/>
      <c r="KHO846" s="399"/>
      <c r="KHP846" s="399"/>
      <c r="KHQ846" s="399"/>
      <c r="KHR846" s="399"/>
      <c r="KHS846" s="399"/>
      <c r="KHT846" s="399"/>
      <c r="KHU846" s="399"/>
      <c r="KHV846" s="399"/>
      <c r="KHW846" s="399"/>
      <c r="KHX846" s="399"/>
      <c r="KHY846" s="399"/>
      <c r="KHZ846" s="399"/>
      <c r="KIA846" s="399"/>
      <c r="KIB846" s="399"/>
      <c r="KIC846" s="399"/>
      <c r="KID846" s="399"/>
      <c r="KIE846" s="399"/>
      <c r="KIF846" s="399"/>
      <c r="KIG846" s="399"/>
      <c r="KIH846" s="399"/>
      <c r="KII846" s="399"/>
      <c r="KIJ846" s="399"/>
      <c r="KIK846" s="399"/>
      <c r="KIL846" s="399"/>
      <c r="KIM846" s="399"/>
      <c r="KIN846" s="399"/>
      <c r="KIO846" s="399"/>
      <c r="KIP846" s="399"/>
      <c r="KIQ846" s="399"/>
      <c r="KIR846" s="399"/>
      <c r="KIS846" s="399"/>
      <c r="KIT846" s="399"/>
      <c r="KIU846" s="399"/>
      <c r="KIV846" s="399"/>
      <c r="KIW846" s="399"/>
      <c r="KIX846" s="399"/>
      <c r="KIY846" s="399"/>
      <c r="KIZ846" s="399"/>
      <c r="KJA846" s="399"/>
      <c r="KJB846" s="399"/>
      <c r="KJC846" s="399"/>
      <c r="KJD846" s="399"/>
      <c r="KJE846" s="399"/>
      <c r="KJF846" s="399"/>
      <c r="KJG846" s="399"/>
      <c r="KJH846" s="399"/>
      <c r="KJI846" s="399"/>
      <c r="KJJ846" s="399"/>
      <c r="KJK846" s="399"/>
      <c r="KJL846" s="399"/>
      <c r="KJM846" s="399"/>
      <c r="KJN846" s="399"/>
      <c r="KJO846" s="399"/>
      <c r="KJP846" s="399"/>
      <c r="KJQ846" s="399"/>
      <c r="KJR846" s="399"/>
      <c r="KJS846" s="399"/>
      <c r="KJT846" s="399"/>
      <c r="KJU846" s="399"/>
      <c r="KJV846" s="399"/>
      <c r="KJW846" s="399"/>
      <c r="KJX846" s="399"/>
      <c r="KJY846" s="399"/>
      <c r="KJZ846" s="399"/>
      <c r="KKA846" s="399"/>
      <c r="KKB846" s="399"/>
      <c r="KKC846" s="399"/>
      <c r="KKD846" s="399"/>
      <c r="KKE846" s="399"/>
      <c r="KKF846" s="399"/>
      <c r="KKG846" s="399"/>
      <c r="KKH846" s="399"/>
      <c r="KKI846" s="399"/>
      <c r="KKJ846" s="399"/>
      <c r="KKK846" s="399"/>
      <c r="KKL846" s="399"/>
      <c r="KKM846" s="399"/>
      <c r="KKN846" s="399"/>
      <c r="KKO846" s="399"/>
      <c r="KKP846" s="399"/>
      <c r="KKQ846" s="399"/>
      <c r="KKR846" s="399"/>
      <c r="KKS846" s="399"/>
      <c r="KKT846" s="399"/>
      <c r="KKU846" s="399"/>
      <c r="KKV846" s="399"/>
      <c r="KKW846" s="399"/>
      <c r="KKX846" s="399"/>
      <c r="KKY846" s="399"/>
      <c r="KKZ846" s="399"/>
      <c r="KLA846" s="399"/>
      <c r="KLB846" s="399"/>
      <c r="KLC846" s="399"/>
      <c r="KLD846" s="399"/>
      <c r="KLE846" s="399"/>
      <c r="KLF846" s="399"/>
      <c r="KLG846" s="399"/>
      <c r="KLH846" s="399"/>
      <c r="KLI846" s="399"/>
      <c r="KLJ846" s="399"/>
      <c r="KLK846" s="399"/>
      <c r="KLL846" s="399"/>
      <c r="KLM846" s="399"/>
      <c r="KLN846" s="399"/>
      <c r="KLO846" s="399"/>
      <c r="KLP846" s="399"/>
      <c r="KLQ846" s="399"/>
      <c r="KLR846" s="399"/>
      <c r="KLS846" s="399"/>
      <c r="KLT846" s="399"/>
      <c r="KLU846" s="399"/>
      <c r="KLV846" s="399"/>
      <c r="KLW846" s="399"/>
      <c r="KLX846" s="399"/>
      <c r="KLY846" s="399"/>
      <c r="KLZ846" s="399"/>
      <c r="KMA846" s="399"/>
      <c r="KMB846" s="399"/>
      <c r="KMC846" s="399"/>
      <c r="KMD846" s="399"/>
      <c r="KME846" s="399"/>
      <c r="KMF846" s="399"/>
      <c r="KMG846" s="399"/>
      <c r="KMH846" s="399"/>
      <c r="KMI846" s="399"/>
      <c r="KMJ846" s="399"/>
      <c r="KMK846" s="399"/>
      <c r="KML846" s="399"/>
      <c r="KMM846" s="399"/>
      <c r="KMN846" s="399"/>
      <c r="KMO846" s="399"/>
      <c r="KMP846" s="399"/>
      <c r="KMQ846" s="399"/>
      <c r="KMR846" s="399"/>
      <c r="KMS846" s="399"/>
      <c r="KMT846" s="399"/>
      <c r="KMU846" s="399"/>
      <c r="KMV846" s="399"/>
      <c r="KMW846" s="399"/>
      <c r="KMX846" s="399"/>
      <c r="KMY846" s="399"/>
      <c r="KMZ846" s="399"/>
      <c r="KNA846" s="399"/>
      <c r="KNB846" s="399"/>
      <c r="KNC846" s="399"/>
      <c r="KND846" s="399"/>
      <c r="KNE846" s="399"/>
      <c r="KNF846" s="399"/>
      <c r="KNG846" s="399"/>
      <c r="KNH846" s="399"/>
      <c r="KNI846" s="399"/>
      <c r="KNJ846" s="399"/>
      <c r="KNK846" s="399"/>
      <c r="KNL846" s="399"/>
      <c r="KNM846" s="399"/>
      <c r="KNN846" s="399"/>
      <c r="KNO846" s="399"/>
      <c r="KNP846" s="399"/>
      <c r="KNQ846" s="399"/>
      <c r="KNR846" s="399"/>
      <c r="KNS846" s="399"/>
      <c r="KNT846" s="399"/>
      <c r="KNU846" s="399"/>
      <c r="KNV846" s="399"/>
      <c r="KNW846" s="399"/>
      <c r="KNX846" s="399"/>
      <c r="KNY846" s="399"/>
      <c r="KNZ846" s="399"/>
      <c r="KOA846" s="399"/>
      <c r="KOB846" s="399"/>
      <c r="KOC846" s="399"/>
      <c r="KOD846" s="399"/>
      <c r="KOE846" s="399"/>
      <c r="KOF846" s="399"/>
      <c r="KOG846" s="399"/>
      <c r="KOH846" s="399"/>
      <c r="KOI846" s="399"/>
      <c r="KOJ846" s="399"/>
      <c r="KOK846" s="399"/>
      <c r="KOL846" s="399"/>
      <c r="KOM846" s="399"/>
      <c r="KON846" s="399"/>
      <c r="KOO846" s="399"/>
      <c r="KOP846" s="399"/>
      <c r="KOQ846" s="399"/>
      <c r="KOR846" s="399"/>
      <c r="KOS846" s="399"/>
      <c r="KOT846" s="399"/>
      <c r="KOU846" s="399"/>
      <c r="KOV846" s="399"/>
      <c r="KOW846" s="399"/>
      <c r="KOX846" s="399"/>
      <c r="KOY846" s="399"/>
      <c r="KOZ846" s="399"/>
      <c r="KPA846" s="399"/>
      <c r="KPB846" s="399"/>
      <c r="KPC846" s="399"/>
      <c r="KPD846" s="399"/>
      <c r="KPE846" s="399"/>
      <c r="KPF846" s="399"/>
      <c r="KPG846" s="399"/>
      <c r="KPH846" s="399"/>
      <c r="KPI846" s="399"/>
      <c r="KPJ846" s="399"/>
      <c r="KPK846" s="399"/>
      <c r="KPL846" s="399"/>
      <c r="KPM846" s="399"/>
      <c r="KPN846" s="399"/>
      <c r="KPO846" s="399"/>
      <c r="KPP846" s="399"/>
      <c r="KPQ846" s="399"/>
      <c r="KPR846" s="399"/>
      <c r="KPS846" s="399"/>
      <c r="KPT846" s="399"/>
      <c r="KPU846" s="399"/>
      <c r="KPV846" s="399"/>
      <c r="KPW846" s="399"/>
      <c r="KPX846" s="399"/>
      <c r="KPY846" s="399"/>
      <c r="KPZ846" s="399"/>
      <c r="KQA846" s="399"/>
      <c r="KQB846" s="399"/>
      <c r="KQC846" s="399"/>
      <c r="KQD846" s="399"/>
      <c r="KQE846" s="399"/>
      <c r="KQF846" s="399"/>
      <c r="KQG846" s="399"/>
      <c r="KQH846" s="399"/>
      <c r="KQI846" s="399"/>
      <c r="KQJ846" s="399"/>
      <c r="KQK846" s="399"/>
      <c r="KQL846" s="399"/>
      <c r="KQM846" s="399"/>
      <c r="KQN846" s="399"/>
      <c r="KQO846" s="399"/>
      <c r="KQP846" s="399"/>
      <c r="KQQ846" s="399"/>
      <c r="KQR846" s="399"/>
      <c r="KQS846" s="399"/>
      <c r="KQT846" s="399"/>
      <c r="KQU846" s="399"/>
      <c r="KQV846" s="399"/>
      <c r="KQW846" s="399"/>
      <c r="KQX846" s="399"/>
      <c r="KQY846" s="399"/>
      <c r="KQZ846" s="399"/>
      <c r="KRA846" s="399"/>
      <c r="KRB846" s="399"/>
      <c r="KRC846" s="399"/>
      <c r="KRD846" s="399"/>
      <c r="KRE846" s="399"/>
      <c r="KRF846" s="399"/>
      <c r="KRG846" s="399"/>
      <c r="KRH846" s="399"/>
      <c r="KRI846" s="399"/>
      <c r="KRJ846" s="399"/>
      <c r="KRK846" s="399"/>
      <c r="KRL846" s="399"/>
      <c r="KRM846" s="399"/>
      <c r="KRN846" s="399"/>
      <c r="KRO846" s="399"/>
      <c r="KRP846" s="399"/>
      <c r="KRQ846" s="399"/>
      <c r="KRR846" s="399"/>
      <c r="KRS846" s="399"/>
      <c r="KRT846" s="399"/>
      <c r="KRU846" s="399"/>
      <c r="KRV846" s="399"/>
      <c r="KRW846" s="399"/>
      <c r="KRX846" s="399"/>
      <c r="KRY846" s="399"/>
      <c r="KRZ846" s="399"/>
      <c r="KSA846" s="399"/>
      <c r="KSB846" s="399"/>
      <c r="KSC846" s="399"/>
      <c r="KSD846" s="399"/>
      <c r="KSE846" s="399"/>
      <c r="KSF846" s="399"/>
      <c r="KSG846" s="399"/>
      <c r="KSH846" s="399"/>
      <c r="KSI846" s="399"/>
      <c r="KSJ846" s="399"/>
      <c r="KSK846" s="399"/>
      <c r="KSL846" s="399"/>
      <c r="KSM846" s="399"/>
      <c r="KSN846" s="399"/>
      <c r="KSO846" s="399"/>
      <c r="KSP846" s="399"/>
      <c r="KSQ846" s="399"/>
      <c r="KSR846" s="399"/>
      <c r="KSS846" s="399"/>
      <c r="KST846" s="399"/>
      <c r="KSU846" s="399"/>
      <c r="KSV846" s="399"/>
      <c r="KSW846" s="399"/>
      <c r="KSX846" s="399"/>
      <c r="KSY846" s="399"/>
      <c r="KSZ846" s="399"/>
      <c r="KTA846" s="399"/>
      <c r="KTB846" s="399"/>
      <c r="KTC846" s="399"/>
      <c r="KTD846" s="399"/>
      <c r="KTE846" s="399"/>
      <c r="KTF846" s="399"/>
      <c r="KTG846" s="399"/>
      <c r="KTH846" s="399"/>
      <c r="KTI846" s="399"/>
      <c r="KTJ846" s="399"/>
      <c r="KTK846" s="399"/>
      <c r="KTL846" s="399"/>
      <c r="KTM846" s="399"/>
      <c r="KTN846" s="399"/>
      <c r="KTO846" s="399"/>
      <c r="KTP846" s="399"/>
      <c r="KTQ846" s="399"/>
      <c r="KTR846" s="399"/>
      <c r="KTS846" s="399"/>
      <c r="KTT846" s="399"/>
      <c r="KTU846" s="399"/>
      <c r="KTV846" s="399"/>
      <c r="KTW846" s="399"/>
      <c r="KTX846" s="399"/>
      <c r="KTY846" s="399"/>
      <c r="KTZ846" s="399"/>
      <c r="KUA846" s="399"/>
      <c r="KUB846" s="399"/>
      <c r="KUC846" s="399"/>
      <c r="KUD846" s="399"/>
      <c r="KUE846" s="399"/>
      <c r="KUF846" s="399"/>
      <c r="KUG846" s="399"/>
      <c r="KUH846" s="399"/>
      <c r="KUI846" s="399"/>
      <c r="KUJ846" s="399"/>
      <c r="KUK846" s="399"/>
      <c r="KUL846" s="399"/>
      <c r="KUM846" s="399"/>
      <c r="KUN846" s="399"/>
      <c r="KUO846" s="399"/>
      <c r="KUP846" s="399"/>
      <c r="KUQ846" s="399"/>
      <c r="KUR846" s="399"/>
      <c r="KUS846" s="399"/>
      <c r="KUT846" s="399"/>
      <c r="KUU846" s="399"/>
      <c r="KUV846" s="399"/>
      <c r="KUW846" s="399"/>
      <c r="KUX846" s="399"/>
      <c r="KUY846" s="399"/>
      <c r="KUZ846" s="399"/>
      <c r="KVA846" s="399"/>
      <c r="KVB846" s="399"/>
      <c r="KVC846" s="399"/>
      <c r="KVD846" s="399"/>
      <c r="KVE846" s="399"/>
      <c r="KVF846" s="399"/>
      <c r="KVG846" s="399"/>
      <c r="KVH846" s="399"/>
      <c r="KVI846" s="399"/>
      <c r="KVJ846" s="399"/>
      <c r="KVK846" s="399"/>
      <c r="KVL846" s="399"/>
      <c r="KVM846" s="399"/>
      <c r="KVN846" s="399"/>
      <c r="KVO846" s="399"/>
      <c r="KVP846" s="399"/>
      <c r="KVQ846" s="399"/>
      <c r="KVR846" s="399"/>
      <c r="KVS846" s="399"/>
      <c r="KVT846" s="399"/>
      <c r="KVU846" s="399"/>
      <c r="KVV846" s="399"/>
      <c r="KVW846" s="399"/>
      <c r="KVX846" s="399"/>
      <c r="KVY846" s="399"/>
      <c r="KVZ846" s="399"/>
      <c r="KWA846" s="399"/>
      <c r="KWB846" s="399"/>
      <c r="KWC846" s="399"/>
      <c r="KWD846" s="399"/>
      <c r="KWE846" s="399"/>
      <c r="KWF846" s="399"/>
      <c r="KWG846" s="399"/>
      <c r="KWH846" s="399"/>
      <c r="KWI846" s="399"/>
      <c r="KWJ846" s="399"/>
      <c r="KWK846" s="399"/>
      <c r="KWL846" s="399"/>
      <c r="KWM846" s="399"/>
      <c r="KWN846" s="399"/>
      <c r="KWO846" s="399"/>
      <c r="KWP846" s="399"/>
      <c r="KWQ846" s="399"/>
      <c r="KWR846" s="399"/>
      <c r="KWS846" s="399"/>
      <c r="KWT846" s="399"/>
      <c r="KWU846" s="399"/>
      <c r="KWV846" s="399"/>
      <c r="KWW846" s="399"/>
      <c r="KWX846" s="399"/>
      <c r="KWY846" s="399"/>
      <c r="KWZ846" s="399"/>
      <c r="KXA846" s="399"/>
      <c r="KXB846" s="399"/>
      <c r="KXC846" s="399"/>
      <c r="KXD846" s="399"/>
      <c r="KXE846" s="399"/>
      <c r="KXF846" s="399"/>
      <c r="KXG846" s="399"/>
      <c r="KXH846" s="399"/>
      <c r="KXI846" s="399"/>
      <c r="KXJ846" s="399"/>
      <c r="KXK846" s="399"/>
      <c r="KXL846" s="399"/>
      <c r="KXM846" s="399"/>
      <c r="KXN846" s="399"/>
      <c r="KXO846" s="399"/>
      <c r="KXP846" s="399"/>
      <c r="KXQ846" s="399"/>
      <c r="KXR846" s="399"/>
      <c r="KXS846" s="399"/>
      <c r="KXT846" s="399"/>
      <c r="KXU846" s="399"/>
      <c r="KXV846" s="399"/>
      <c r="KXW846" s="399"/>
      <c r="KXX846" s="399"/>
      <c r="KXY846" s="399"/>
      <c r="KXZ846" s="399"/>
      <c r="KYA846" s="399"/>
      <c r="KYB846" s="399"/>
      <c r="KYC846" s="399"/>
      <c r="KYD846" s="399"/>
      <c r="KYE846" s="399"/>
      <c r="KYF846" s="399"/>
      <c r="KYG846" s="399"/>
      <c r="KYH846" s="399"/>
      <c r="KYI846" s="399"/>
      <c r="KYJ846" s="399"/>
      <c r="KYK846" s="399"/>
      <c r="KYL846" s="399"/>
      <c r="KYM846" s="399"/>
      <c r="KYN846" s="399"/>
      <c r="KYO846" s="399"/>
      <c r="KYP846" s="399"/>
      <c r="KYQ846" s="399"/>
      <c r="KYR846" s="399"/>
      <c r="KYS846" s="399"/>
      <c r="KYT846" s="399"/>
      <c r="KYU846" s="399"/>
      <c r="KYV846" s="399"/>
      <c r="KYW846" s="399"/>
      <c r="KYX846" s="399"/>
      <c r="KYY846" s="399"/>
      <c r="KYZ846" s="399"/>
      <c r="KZA846" s="399"/>
      <c r="KZB846" s="399"/>
      <c r="KZC846" s="399"/>
      <c r="KZD846" s="399"/>
      <c r="KZE846" s="399"/>
      <c r="KZF846" s="399"/>
      <c r="KZG846" s="399"/>
      <c r="KZH846" s="399"/>
      <c r="KZI846" s="399"/>
      <c r="KZJ846" s="399"/>
      <c r="KZK846" s="399"/>
      <c r="KZL846" s="399"/>
      <c r="KZM846" s="399"/>
      <c r="KZN846" s="399"/>
      <c r="KZO846" s="399"/>
      <c r="KZP846" s="399"/>
      <c r="KZQ846" s="399"/>
      <c r="KZR846" s="399"/>
      <c r="KZS846" s="399"/>
      <c r="KZT846" s="399"/>
      <c r="KZU846" s="399"/>
      <c r="KZV846" s="399"/>
      <c r="KZW846" s="399"/>
      <c r="KZX846" s="399"/>
      <c r="KZY846" s="399"/>
      <c r="KZZ846" s="399"/>
      <c r="LAA846" s="399"/>
      <c r="LAB846" s="399"/>
      <c r="LAC846" s="399"/>
      <c r="LAD846" s="399"/>
      <c r="LAE846" s="399"/>
      <c r="LAF846" s="399"/>
      <c r="LAG846" s="399"/>
      <c r="LAH846" s="399"/>
      <c r="LAI846" s="399"/>
      <c r="LAJ846" s="399"/>
      <c r="LAK846" s="399"/>
      <c r="LAL846" s="399"/>
      <c r="LAM846" s="399"/>
      <c r="LAN846" s="399"/>
      <c r="LAO846" s="399"/>
      <c r="LAP846" s="399"/>
      <c r="LAQ846" s="399"/>
      <c r="LAR846" s="399"/>
      <c r="LAS846" s="399"/>
      <c r="LAT846" s="399"/>
      <c r="LAU846" s="399"/>
      <c r="LAV846" s="399"/>
      <c r="LAW846" s="399"/>
      <c r="LAX846" s="399"/>
      <c r="LAY846" s="399"/>
      <c r="LAZ846" s="399"/>
      <c r="LBA846" s="399"/>
      <c r="LBB846" s="399"/>
      <c r="LBC846" s="399"/>
      <c r="LBD846" s="399"/>
      <c r="LBE846" s="399"/>
      <c r="LBF846" s="399"/>
      <c r="LBG846" s="399"/>
      <c r="LBH846" s="399"/>
      <c r="LBI846" s="399"/>
      <c r="LBJ846" s="399"/>
      <c r="LBK846" s="399"/>
      <c r="LBL846" s="399"/>
      <c r="LBM846" s="399"/>
      <c r="LBN846" s="399"/>
      <c r="LBO846" s="399"/>
      <c r="LBP846" s="399"/>
      <c r="LBQ846" s="399"/>
      <c r="LBR846" s="399"/>
      <c r="LBS846" s="399"/>
      <c r="LBT846" s="399"/>
      <c r="LBU846" s="399"/>
      <c r="LBV846" s="399"/>
      <c r="LBW846" s="399"/>
      <c r="LBX846" s="399"/>
      <c r="LBY846" s="399"/>
      <c r="LBZ846" s="399"/>
      <c r="LCA846" s="399"/>
      <c r="LCB846" s="399"/>
      <c r="LCC846" s="399"/>
      <c r="LCD846" s="399"/>
      <c r="LCE846" s="399"/>
      <c r="LCF846" s="399"/>
      <c r="LCG846" s="399"/>
      <c r="LCH846" s="399"/>
      <c r="LCI846" s="399"/>
      <c r="LCJ846" s="399"/>
      <c r="LCK846" s="399"/>
      <c r="LCL846" s="399"/>
      <c r="LCM846" s="399"/>
      <c r="LCN846" s="399"/>
      <c r="LCO846" s="399"/>
      <c r="LCP846" s="399"/>
      <c r="LCQ846" s="399"/>
      <c r="LCR846" s="399"/>
      <c r="LCS846" s="399"/>
      <c r="LCT846" s="399"/>
      <c r="LCU846" s="399"/>
      <c r="LCV846" s="399"/>
      <c r="LCW846" s="399"/>
      <c r="LCX846" s="399"/>
      <c r="LCY846" s="399"/>
      <c r="LCZ846" s="399"/>
      <c r="LDA846" s="399"/>
      <c r="LDB846" s="399"/>
      <c r="LDC846" s="399"/>
      <c r="LDD846" s="399"/>
      <c r="LDE846" s="399"/>
      <c r="LDF846" s="399"/>
      <c r="LDG846" s="399"/>
      <c r="LDH846" s="399"/>
      <c r="LDI846" s="399"/>
      <c r="LDJ846" s="399"/>
      <c r="LDK846" s="399"/>
      <c r="LDL846" s="399"/>
      <c r="LDM846" s="399"/>
      <c r="LDN846" s="399"/>
      <c r="LDO846" s="399"/>
      <c r="LDP846" s="399"/>
      <c r="LDQ846" s="399"/>
      <c r="LDR846" s="399"/>
      <c r="LDS846" s="399"/>
      <c r="LDT846" s="399"/>
      <c r="LDU846" s="399"/>
      <c r="LDV846" s="399"/>
      <c r="LDW846" s="399"/>
      <c r="LDX846" s="399"/>
      <c r="LDY846" s="399"/>
      <c r="LDZ846" s="399"/>
      <c r="LEA846" s="399"/>
      <c r="LEB846" s="399"/>
      <c r="LEC846" s="399"/>
      <c r="LED846" s="399"/>
      <c r="LEE846" s="399"/>
      <c r="LEF846" s="399"/>
      <c r="LEG846" s="399"/>
      <c r="LEH846" s="399"/>
      <c r="LEI846" s="399"/>
      <c r="LEJ846" s="399"/>
      <c r="LEK846" s="399"/>
      <c r="LEL846" s="399"/>
      <c r="LEM846" s="399"/>
      <c r="LEN846" s="399"/>
      <c r="LEO846" s="399"/>
      <c r="LEP846" s="399"/>
      <c r="LEQ846" s="399"/>
      <c r="LER846" s="399"/>
      <c r="LES846" s="399"/>
      <c r="LET846" s="399"/>
      <c r="LEU846" s="399"/>
      <c r="LEV846" s="399"/>
      <c r="LEW846" s="399"/>
      <c r="LEX846" s="399"/>
      <c r="LEY846" s="399"/>
      <c r="LEZ846" s="399"/>
      <c r="LFA846" s="399"/>
      <c r="LFB846" s="399"/>
      <c r="LFC846" s="399"/>
      <c r="LFD846" s="399"/>
      <c r="LFE846" s="399"/>
      <c r="LFF846" s="399"/>
      <c r="LFG846" s="399"/>
      <c r="LFH846" s="399"/>
      <c r="LFI846" s="399"/>
      <c r="LFJ846" s="399"/>
      <c r="LFK846" s="399"/>
      <c r="LFL846" s="399"/>
      <c r="LFM846" s="399"/>
      <c r="LFN846" s="399"/>
      <c r="LFO846" s="399"/>
      <c r="LFP846" s="399"/>
      <c r="LFQ846" s="399"/>
      <c r="LFR846" s="399"/>
      <c r="LFS846" s="399"/>
      <c r="LFT846" s="399"/>
      <c r="LFU846" s="399"/>
      <c r="LFV846" s="399"/>
      <c r="LFW846" s="399"/>
      <c r="LFX846" s="399"/>
      <c r="LFY846" s="399"/>
      <c r="LFZ846" s="399"/>
      <c r="LGA846" s="399"/>
      <c r="LGB846" s="399"/>
      <c r="LGC846" s="399"/>
      <c r="LGD846" s="399"/>
      <c r="LGE846" s="399"/>
      <c r="LGF846" s="399"/>
      <c r="LGG846" s="399"/>
      <c r="LGH846" s="399"/>
      <c r="LGI846" s="399"/>
      <c r="LGJ846" s="399"/>
      <c r="LGK846" s="399"/>
      <c r="LGL846" s="399"/>
      <c r="LGM846" s="399"/>
      <c r="LGN846" s="399"/>
      <c r="LGO846" s="399"/>
      <c r="LGP846" s="399"/>
      <c r="LGQ846" s="399"/>
      <c r="LGR846" s="399"/>
      <c r="LGS846" s="399"/>
      <c r="LGT846" s="399"/>
      <c r="LGU846" s="399"/>
      <c r="LGV846" s="399"/>
      <c r="LGW846" s="399"/>
      <c r="LGX846" s="399"/>
      <c r="LGY846" s="399"/>
      <c r="LGZ846" s="399"/>
      <c r="LHA846" s="399"/>
      <c r="LHB846" s="399"/>
      <c r="LHC846" s="399"/>
      <c r="LHD846" s="399"/>
      <c r="LHE846" s="399"/>
      <c r="LHF846" s="399"/>
      <c r="LHG846" s="399"/>
      <c r="LHH846" s="399"/>
      <c r="LHI846" s="399"/>
      <c r="LHJ846" s="399"/>
      <c r="LHK846" s="399"/>
      <c r="LHL846" s="399"/>
      <c r="LHM846" s="399"/>
      <c r="LHN846" s="399"/>
      <c r="LHO846" s="399"/>
      <c r="LHP846" s="399"/>
      <c r="LHQ846" s="399"/>
      <c r="LHR846" s="399"/>
      <c r="LHS846" s="399"/>
      <c r="LHT846" s="399"/>
      <c r="LHU846" s="399"/>
      <c r="LHV846" s="399"/>
      <c r="LHW846" s="399"/>
      <c r="LHX846" s="399"/>
      <c r="LHY846" s="399"/>
      <c r="LHZ846" s="399"/>
      <c r="LIA846" s="399"/>
      <c r="LIB846" s="399"/>
      <c r="LIC846" s="399"/>
      <c r="LID846" s="399"/>
      <c r="LIE846" s="399"/>
      <c r="LIF846" s="399"/>
      <c r="LIG846" s="399"/>
      <c r="LIH846" s="399"/>
      <c r="LII846" s="399"/>
      <c r="LIJ846" s="399"/>
      <c r="LIK846" s="399"/>
      <c r="LIL846" s="399"/>
      <c r="LIM846" s="399"/>
      <c r="LIN846" s="399"/>
      <c r="LIO846" s="399"/>
      <c r="LIP846" s="399"/>
      <c r="LIQ846" s="399"/>
      <c r="LIR846" s="399"/>
      <c r="LIS846" s="399"/>
      <c r="LIT846" s="399"/>
      <c r="LIU846" s="399"/>
      <c r="LIV846" s="399"/>
      <c r="LIW846" s="399"/>
      <c r="LIX846" s="399"/>
      <c r="LIY846" s="399"/>
      <c r="LIZ846" s="399"/>
      <c r="LJA846" s="399"/>
      <c r="LJB846" s="399"/>
      <c r="LJC846" s="399"/>
      <c r="LJD846" s="399"/>
      <c r="LJE846" s="399"/>
      <c r="LJF846" s="399"/>
      <c r="LJG846" s="399"/>
      <c r="LJH846" s="399"/>
      <c r="LJI846" s="399"/>
      <c r="LJJ846" s="399"/>
      <c r="LJK846" s="399"/>
      <c r="LJL846" s="399"/>
      <c r="LJM846" s="399"/>
      <c r="LJN846" s="399"/>
      <c r="LJO846" s="399"/>
      <c r="LJP846" s="399"/>
      <c r="LJQ846" s="399"/>
      <c r="LJR846" s="399"/>
      <c r="LJS846" s="399"/>
      <c r="LJT846" s="399"/>
      <c r="LJU846" s="399"/>
      <c r="LJV846" s="399"/>
      <c r="LJW846" s="399"/>
      <c r="LJX846" s="399"/>
      <c r="LJY846" s="399"/>
      <c r="LJZ846" s="399"/>
      <c r="LKA846" s="399"/>
      <c r="LKB846" s="399"/>
      <c r="LKC846" s="399"/>
      <c r="LKD846" s="399"/>
      <c r="LKE846" s="399"/>
      <c r="LKF846" s="399"/>
      <c r="LKG846" s="399"/>
      <c r="LKH846" s="399"/>
      <c r="LKI846" s="399"/>
      <c r="LKJ846" s="399"/>
      <c r="LKK846" s="399"/>
      <c r="LKL846" s="399"/>
      <c r="LKM846" s="399"/>
      <c r="LKN846" s="399"/>
      <c r="LKO846" s="399"/>
      <c r="LKP846" s="399"/>
      <c r="LKQ846" s="399"/>
      <c r="LKR846" s="399"/>
      <c r="LKS846" s="399"/>
      <c r="LKT846" s="399"/>
      <c r="LKU846" s="399"/>
      <c r="LKV846" s="399"/>
      <c r="LKW846" s="399"/>
      <c r="LKX846" s="399"/>
      <c r="LKY846" s="399"/>
      <c r="LKZ846" s="399"/>
      <c r="LLA846" s="399"/>
      <c r="LLB846" s="399"/>
      <c r="LLC846" s="399"/>
      <c r="LLD846" s="399"/>
      <c r="LLE846" s="399"/>
      <c r="LLF846" s="399"/>
      <c r="LLG846" s="399"/>
      <c r="LLH846" s="399"/>
      <c r="LLI846" s="399"/>
      <c r="LLJ846" s="399"/>
      <c r="LLK846" s="399"/>
      <c r="LLL846" s="399"/>
      <c r="LLM846" s="399"/>
      <c r="LLN846" s="399"/>
      <c r="LLO846" s="399"/>
      <c r="LLP846" s="399"/>
      <c r="LLQ846" s="399"/>
      <c r="LLR846" s="399"/>
      <c r="LLS846" s="399"/>
      <c r="LLT846" s="399"/>
      <c r="LLU846" s="399"/>
      <c r="LLV846" s="399"/>
      <c r="LLW846" s="399"/>
      <c r="LLX846" s="399"/>
      <c r="LLY846" s="399"/>
      <c r="LLZ846" s="399"/>
      <c r="LMA846" s="399"/>
      <c r="LMB846" s="399"/>
      <c r="LMC846" s="399"/>
      <c r="LMD846" s="399"/>
      <c r="LME846" s="399"/>
      <c r="LMF846" s="399"/>
      <c r="LMG846" s="399"/>
      <c r="LMH846" s="399"/>
      <c r="LMI846" s="399"/>
      <c r="LMJ846" s="399"/>
      <c r="LMK846" s="399"/>
      <c r="LML846" s="399"/>
      <c r="LMM846" s="399"/>
      <c r="LMN846" s="399"/>
      <c r="LMO846" s="399"/>
      <c r="LMP846" s="399"/>
      <c r="LMQ846" s="399"/>
      <c r="LMR846" s="399"/>
      <c r="LMS846" s="399"/>
      <c r="LMT846" s="399"/>
      <c r="LMU846" s="399"/>
      <c r="LMV846" s="399"/>
      <c r="LMW846" s="399"/>
      <c r="LMX846" s="399"/>
      <c r="LMY846" s="399"/>
      <c r="LMZ846" s="399"/>
      <c r="LNA846" s="399"/>
      <c r="LNB846" s="399"/>
      <c r="LNC846" s="399"/>
      <c r="LND846" s="399"/>
      <c r="LNE846" s="399"/>
      <c r="LNF846" s="399"/>
      <c r="LNG846" s="399"/>
      <c r="LNH846" s="399"/>
      <c r="LNI846" s="399"/>
      <c r="LNJ846" s="399"/>
      <c r="LNK846" s="399"/>
      <c r="LNL846" s="399"/>
      <c r="LNM846" s="399"/>
      <c r="LNN846" s="399"/>
      <c r="LNO846" s="399"/>
      <c r="LNP846" s="399"/>
      <c r="LNQ846" s="399"/>
      <c r="LNR846" s="399"/>
      <c r="LNS846" s="399"/>
      <c r="LNT846" s="399"/>
      <c r="LNU846" s="399"/>
      <c r="LNV846" s="399"/>
      <c r="LNW846" s="399"/>
      <c r="LNX846" s="399"/>
      <c r="LNY846" s="399"/>
      <c r="LNZ846" s="399"/>
      <c r="LOA846" s="399"/>
      <c r="LOB846" s="399"/>
      <c r="LOC846" s="399"/>
      <c r="LOD846" s="399"/>
      <c r="LOE846" s="399"/>
      <c r="LOF846" s="399"/>
      <c r="LOG846" s="399"/>
      <c r="LOH846" s="399"/>
      <c r="LOI846" s="399"/>
      <c r="LOJ846" s="399"/>
      <c r="LOK846" s="399"/>
      <c r="LOL846" s="399"/>
      <c r="LOM846" s="399"/>
      <c r="LON846" s="399"/>
      <c r="LOO846" s="399"/>
      <c r="LOP846" s="399"/>
      <c r="LOQ846" s="399"/>
      <c r="LOR846" s="399"/>
      <c r="LOS846" s="399"/>
      <c r="LOT846" s="399"/>
      <c r="LOU846" s="399"/>
      <c r="LOV846" s="399"/>
      <c r="LOW846" s="399"/>
      <c r="LOX846" s="399"/>
      <c r="LOY846" s="399"/>
      <c r="LOZ846" s="399"/>
      <c r="LPA846" s="399"/>
      <c r="LPB846" s="399"/>
      <c r="LPC846" s="399"/>
      <c r="LPD846" s="399"/>
      <c r="LPE846" s="399"/>
      <c r="LPF846" s="399"/>
      <c r="LPG846" s="399"/>
      <c r="LPH846" s="399"/>
      <c r="LPI846" s="399"/>
      <c r="LPJ846" s="399"/>
      <c r="LPK846" s="399"/>
      <c r="LPL846" s="399"/>
      <c r="LPM846" s="399"/>
      <c r="LPN846" s="399"/>
      <c r="LPO846" s="399"/>
      <c r="LPP846" s="399"/>
      <c r="LPQ846" s="399"/>
      <c r="LPR846" s="399"/>
      <c r="LPS846" s="399"/>
      <c r="LPT846" s="399"/>
      <c r="LPU846" s="399"/>
      <c r="LPV846" s="399"/>
      <c r="LPW846" s="399"/>
      <c r="LPX846" s="399"/>
      <c r="LPY846" s="399"/>
      <c r="LPZ846" s="399"/>
      <c r="LQA846" s="399"/>
      <c r="LQB846" s="399"/>
      <c r="LQC846" s="399"/>
      <c r="LQD846" s="399"/>
      <c r="LQE846" s="399"/>
      <c r="LQF846" s="399"/>
      <c r="LQG846" s="399"/>
      <c r="LQH846" s="399"/>
      <c r="LQI846" s="399"/>
      <c r="LQJ846" s="399"/>
      <c r="LQK846" s="399"/>
      <c r="LQL846" s="399"/>
      <c r="LQM846" s="399"/>
      <c r="LQN846" s="399"/>
      <c r="LQO846" s="399"/>
      <c r="LQP846" s="399"/>
      <c r="LQQ846" s="399"/>
      <c r="LQR846" s="399"/>
      <c r="LQS846" s="399"/>
      <c r="LQT846" s="399"/>
      <c r="LQU846" s="399"/>
      <c r="LQV846" s="399"/>
      <c r="LQW846" s="399"/>
      <c r="LQX846" s="399"/>
      <c r="LQY846" s="399"/>
      <c r="LQZ846" s="399"/>
      <c r="LRA846" s="399"/>
      <c r="LRB846" s="399"/>
      <c r="LRC846" s="399"/>
      <c r="LRD846" s="399"/>
      <c r="LRE846" s="399"/>
      <c r="LRF846" s="399"/>
      <c r="LRG846" s="399"/>
      <c r="LRH846" s="399"/>
      <c r="LRI846" s="399"/>
      <c r="LRJ846" s="399"/>
      <c r="LRK846" s="399"/>
      <c r="LRL846" s="399"/>
      <c r="LRM846" s="399"/>
      <c r="LRN846" s="399"/>
      <c r="LRO846" s="399"/>
      <c r="LRP846" s="399"/>
      <c r="LRQ846" s="399"/>
      <c r="LRR846" s="399"/>
      <c r="LRS846" s="399"/>
      <c r="LRT846" s="399"/>
      <c r="LRU846" s="399"/>
      <c r="LRV846" s="399"/>
      <c r="LRW846" s="399"/>
      <c r="LRX846" s="399"/>
      <c r="LRY846" s="399"/>
      <c r="LRZ846" s="399"/>
      <c r="LSA846" s="399"/>
      <c r="LSB846" s="399"/>
      <c r="LSC846" s="399"/>
      <c r="LSD846" s="399"/>
      <c r="LSE846" s="399"/>
      <c r="LSF846" s="399"/>
      <c r="LSG846" s="399"/>
      <c r="LSH846" s="399"/>
      <c r="LSI846" s="399"/>
      <c r="LSJ846" s="399"/>
      <c r="LSK846" s="399"/>
      <c r="LSL846" s="399"/>
      <c r="LSM846" s="399"/>
      <c r="LSN846" s="399"/>
      <c r="LSO846" s="399"/>
      <c r="LSP846" s="399"/>
      <c r="LSQ846" s="399"/>
      <c r="LSR846" s="399"/>
      <c r="LSS846" s="399"/>
      <c r="LST846" s="399"/>
      <c r="LSU846" s="399"/>
      <c r="LSV846" s="399"/>
      <c r="LSW846" s="399"/>
      <c r="LSX846" s="399"/>
      <c r="LSY846" s="399"/>
      <c r="LSZ846" s="399"/>
      <c r="LTA846" s="399"/>
      <c r="LTB846" s="399"/>
      <c r="LTC846" s="399"/>
      <c r="LTD846" s="399"/>
      <c r="LTE846" s="399"/>
      <c r="LTF846" s="399"/>
      <c r="LTG846" s="399"/>
      <c r="LTH846" s="399"/>
      <c r="LTI846" s="399"/>
      <c r="LTJ846" s="399"/>
      <c r="LTK846" s="399"/>
      <c r="LTL846" s="399"/>
      <c r="LTM846" s="399"/>
      <c r="LTN846" s="399"/>
      <c r="LTO846" s="399"/>
      <c r="LTP846" s="399"/>
      <c r="LTQ846" s="399"/>
      <c r="LTR846" s="399"/>
      <c r="LTS846" s="399"/>
      <c r="LTT846" s="399"/>
      <c r="LTU846" s="399"/>
      <c r="LTV846" s="399"/>
      <c r="LTW846" s="399"/>
      <c r="LTX846" s="399"/>
      <c r="LTY846" s="399"/>
      <c r="LTZ846" s="399"/>
      <c r="LUA846" s="399"/>
      <c r="LUB846" s="399"/>
      <c r="LUC846" s="399"/>
      <c r="LUD846" s="399"/>
      <c r="LUE846" s="399"/>
      <c r="LUF846" s="399"/>
      <c r="LUG846" s="399"/>
      <c r="LUH846" s="399"/>
      <c r="LUI846" s="399"/>
      <c r="LUJ846" s="399"/>
      <c r="LUK846" s="399"/>
      <c r="LUL846" s="399"/>
      <c r="LUM846" s="399"/>
      <c r="LUN846" s="399"/>
      <c r="LUO846" s="399"/>
      <c r="LUP846" s="399"/>
      <c r="LUQ846" s="399"/>
      <c r="LUR846" s="399"/>
      <c r="LUS846" s="399"/>
      <c r="LUT846" s="399"/>
      <c r="LUU846" s="399"/>
      <c r="LUV846" s="399"/>
      <c r="LUW846" s="399"/>
      <c r="LUX846" s="399"/>
      <c r="LUY846" s="399"/>
      <c r="LUZ846" s="399"/>
      <c r="LVA846" s="399"/>
      <c r="LVB846" s="399"/>
      <c r="LVC846" s="399"/>
      <c r="LVD846" s="399"/>
      <c r="LVE846" s="399"/>
      <c r="LVF846" s="399"/>
      <c r="LVG846" s="399"/>
      <c r="LVH846" s="399"/>
      <c r="LVI846" s="399"/>
      <c r="LVJ846" s="399"/>
      <c r="LVK846" s="399"/>
      <c r="LVL846" s="399"/>
      <c r="LVM846" s="399"/>
      <c r="LVN846" s="399"/>
      <c r="LVO846" s="399"/>
      <c r="LVP846" s="399"/>
      <c r="LVQ846" s="399"/>
      <c r="LVR846" s="399"/>
      <c r="LVS846" s="399"/>
      <c r="LVT846" s="399"/>
      <c r="LVU846" s="399"/>
      <c r="LVV846" s="399"/>
      <c r="LVW846" s="399"/>
      <c r="LVX846" s="399"/>
      <c r="LVY846" s="399"/>
      <c r="LVZ846" s="399"/>
      <c r="LWA846" s="399"/>
      <c r="LWB846" s="399"/>
      <c r="LWC846" s="399"/>
      <c r="LWD846" s="399"/>
      <c r="LWE846" s="399"/>
      <c r="LWF846" s="399"/>
      <c r="LWG846" s="399"/>
      <c r="LWH846" s="399"/>
      <c r="LWI846" s="399"/>
      <c r="LWJ846" s="399"/>
      <c r="LWK846" s="399"/>
      <c r="LWL846" s="399"/>
      <c r="LWM846" s="399"/>
      <c r="LWN846" s="399"/>
      <c r="LWO846" s="399"/>
      <c r="LWP846" s="399"/>
      <c r="LWQ846" s="399"/>
      <c r="LWR846" s="399"/>
      <c r="LWS846" s="399"/>
      <c r="LWT846" s="399"/>
      <c r="LWU846" s="399"/>
      <c r="LWV846" s="399"/>
      <c r="LWW846" s="399"/>
      <c r="LWX846" s="399"/>
      <c r="LWY846" s="399"/>
      <c r="LWZ846" s="399"/>
      <c r="LXA846" s="399"/>
      <c r="LXB846" s="399"/>
      <c r="LXC846" s="399"/>
      <c r="LXD846" s="399"/>
      <c r="LXE846" s="399"/>
      <c r="LXF846" s="399"/>
      <c r="LXG846" s="399"/>
      <c r="LXH846" s="399"/>
      <c r="LXI846" s="399"/>
      <c r="LXJ846" s="399"/>
      <c r="LXK846" s="399"/>
      <c r="LXL846" s="399"/>
      <c r="LXM846" s="399"/>
      <c r="LXN846" s="399"/>
      <c r="LXO846" s="399"/>
      <c r="LXP846" s="399"/>
      <c r="LXQ846" s="399"/>
      <c r="LXR846" s="399"/>
      <c r="LXS846" s="399"/>
      <c r="LXT846" s="399"/>
      <c r="LXU846" s="399"/>
      <c r="LXV846" s="399"/>
      <c r="LXW846" s="399"/>
      <c r="LXX846" s="399"/>
      <c r="LXY846" s="399"/>
      <c r="LXZ846" s="399"/>
      <c r="LYA846" s="399"/>
      <c r="LYB846" s="399"/>
      <c r="LYC846" s="399"/>
      <c r="LYD846" s="399"/>
      <c r="LYE846" s="399"/>
      <c r="LYF846" s="399"/>
      <c r="LYG846" s="399"/>
      <c r="LYH846" s="399"/>
      <c r="LYI846" s="399"/>
      <c r="LYJ846" s="399"/>
      <c r="LYK846" s="399"/>
      <c r="LYL846" s="399"/>
      <c r="LYM846" s="399"/>
      <c r="LYN846" s="399"/>
      <c r="LYO846" s="399"/>
      <c r="LYP846" s="399"/>
      <c r="LYQ846" s="399"/>
      <c r="LYR846" s="399"/>
      <c r="LYS846" s="399"/>
      <c r="LYT846" s="399"/>
      <c r="LYU846" s="399"/>
      <c r="LYV846" s="399"/>
      <c r="LYW846" s="399"/>
      <c r="LYX846" s="399"/>
      <c r="LYY846" s="399"/>
      <c r="LYZ846" s="399"/>
      <c r="LZA846" s="399"/>
      <c r="LZB846" s="399"/>
      <c r="LZC846" s="399"/>
      <c r="LZD846" s="399"/>
      <c r="LZE846" s="399"/>
      <c r="LZF846" s="399"/>
      <c r="LZG846" s="399"/>
      <c r="LZH846" s="399"/>
      <c r="LZI846" s="399"/>
      <c r="LZJ846" s="399"/>
      <c r="LZK846" s="399"/>
      <c r="LZL846" s="399"/>
      <c r="LZM846" s="399"/>
      <c r="LZN846" s="399"/>
      <c r="LZO846" s="399"/>
      <c r="LZP846" s="399"/>
      <c r="LZQ846" s="399"/>
      <c r="LZR846" s="399"/>
      <c r="LZS846" s="399"/>
      <c r="LZT846" s="399"/>
      <c r="LZU846" s="399"/>
      <c r="LZV846" s="399"/>
      <c r="LZW846" s="399"/>
      <c r="LZX846" s="399"/>
      <c r="LZY846" s="399"/>
      <c r="LZZ846" s="399"/>
      <c r="MAA846" s="399"/>
      <c r="MAB846" s="399"/>
      <c r="MAC846" s="399"/>
      <c r="MAD846" s="399"/>
      <c r="MAE846" s="399"/>
      <c r="MAF846" s="399"/>
      <c r="MAG846" s="399"/>
      <c r="MAH846" s="399"/>
      <c r="MAI846" s="399"/>
      <c r="MAJ846" s="399"/>
      <c r="MAK846" s="399"/>
      <c r="MAL846" s="399"/>
      <c r="MAM846" s="399"/>
      <c r="MAN846" s="399"/>
      <c r="MAO846" s="399"/>
      <c r="MAP846" s="399"/>
      <c r="MAQ846" s="399"/>
      <c r="MAR846" s="399"/>
      <c r="MAS846" s="399"/>
      <c r="MAT846" s="399"/>
      <c r="MAU846" s="399"/>
      <c r="MAV846" s="399"/>
      <c r="MAW846" s="399"/>
      <c r="MAX846" s="399"/>
      <c r="MAY846" s="399"/>
      <c r="MAZ846" s="399"/>
      <c r="MBA846" s="399"/>
      <c r="MBB846" s="399"/>
      <c r="MBC846" s="399"/>
      <c r="MBD846" s="399"/>
      <c r="MBE846" s="399"/>
      <c r="MBF846" s="399"/>
      <c r="MBG846" s="399"/>
      <c r="MBH846" s="399"/>
      <c r="MBI846" s="399"/>
      <c r="MBJ846" s="399"/>
      <c r="MBK846" s="399"/>
      <c r="MBL846" s="399"/>
      <c r="MBM846" s="399"/>
      <c r="MBN846" s="399"/>
      <c r="MBO846" s="399"/>
      <c r="MBP846" s="399"/>
      <c r="MBQ846" s="399"/>
      <c r="MBR846" s="399"/>
      <c r="MBS846" s="399"/>
      <c r="MBT846" s="399"/>
      <c r="MBU846" s="399"/>
      <c r="MBV846" s="399"/>
      <c r="MBW846" s="399"/>
      <c r="MBX846" s="399"/>
      <c r="MBY846" s="399"/>
      <c r="MBZ846" s="399"/>
      <c r="MCA846" s="399"/>
      <c r="MCB846" s="399"/>
      <c r="MCC846" s="399"/>
      <c r="MCD846" s="399"/>
      <c r="MCE846" s="399"/>
      <c r="MCF846" s="399"/>
      <c r="MCG846" s="399"/>
      <c r="MCH846" s="399"/>
      <c r="MCI846" s="399"/>
      <c r="MCJ846" s="399"/>
      <c r="MCK846" s="399"/>
      <c r="MCL846" s="399"/>
      <c r="MCM846" s="399"/>
      <c r="MCN846" s="399"/>
      <c r="MCO846" s="399"/>
      <c r="MCP846" s="399"/>
      <c r="MCQ846" s="399"/>
      <c r="MCR846" s="399"/>
      <c r="MCS846" s="399"/>
      <c r="MCT846" s="399"/>
      <c r="MCU846" s="399"/>
      <c r="MCV846" s="399"/>
      <c r="MCW846" s="399"/>
      <c r="MCX846" s="399"/>
      <c r="MCY846" s="399"/>
      <c r="MCZ846" s="399"/>
      <c r="MDA846" s="399"/>
      <c r="MDB846" s="399"/>
      <c r="MDC846" s="399"/>
      <c r="MDD846" s="399"/>
      <c r="MDE846" s="399"/>
      <c r="MDF846" s="399"/>
      <c r="MDG846" s="399"/>
      <c r="MDH846" s="399"/>
      <c r="MDI846" s="399"/>
      <c r="MDJ846" s="399"/>
      <c r="MDK846" s="399"/>
      <c r="MDL846" s="399"/>
      <c r="MDM846" s="399"/>
      <c r="MDN846" s="399"/>
      <c r="MDO846" s="399"/>
      <c r="MDP846" s="399"/>
      <c r="MDQ846" s="399"/>
      <c r="MDR846" s="399"/>
      <c r="MDS846" s="399"/>
      <c r="MDT846" s="399"/>
      <c r="MDU846" s="399"/>
      <c r="MDV846" s="399"/>
      <c r="MDW846" s="399"/>
      <c r="MDX846" s="399"/>
      <c r="MDY846" s="399"/>
      <c r="MDZ846" s="399"/>
      <c r="MEA846" s="399"/>
      <c r="MEB846" s="399"/>
      <c r="MEC846" s="399"/>
      <c r="MED846" s="399"/>
      <c r="MEE846" s="399"/>
      <c r="MEF846" s="399"/>
      <c r="MEG846" s="399"/>
      <c r="MEH846" s="399"/>
      <c r="MEI846" s="399"/>
      <c r="MEJ846" s="399"/>
      <c r="MEK846" s="399"/>
      <c r="MEL846" s="399"/>
      <c r="MEM846" s="399"/>
      <c r="MEN846" s="399"/>
      <c r="MEO846" s="399"/>
      <c r="MEP846" s="399"/>
      <c r="MEQ846" s="399"/>
      <c r="MER846" s="399"/>
      <c r="MES846" s="399"/>
      <c r="MET846" s="399"/>
      <c r="MEU846" s="399"/>
      <c r="MEV846" s="399"/>
      <c r="MEW846" s="399"/>
      <c r="MEX846" s="399"/>
      <c r="MEY846" s="399"/>
      <c r="MEZ846" s="399"/>
      <c r="MFA846" s="399"/>
      <c r="MFB846" s="399"/>
      <c r="MFC846" s="399"/>
      <c r="MFD846" s="399"/>
      <c r="MFE846" s="399"/>
      <c r="MFF846" s="399"/>
      <c r="MFG846" s="399"/>
      <c r="MFH846" s="399"/>
      <c r="MFI846" s="399"/>
      <c r="MFJ846" s="399"/>
      <c r="MFK846" s="399"/>
      <c r="MFL846" s="399"/>
      <c r="MFM846" s="399"/>
      <c r="MFN846" s="399"/>
      <c r="MFO846" s="399"/>
      <c r="MFP846" s="399"/>
      <c r="MFQ846" s="399"/>
      <c r="MFR846" s="399"/>
      <c r="MFS846" s="399"/>
      <c r="MFT846" s="399"/>
      <c r="MFU846" s="399"/>
      <c r="MFV846" s="399"/>
      <c r="MFW846" s="399"/>
      <c r="MFX846" s="399"/>
      <c r="MFY846" s="399"/>
      <c r="MFZ846" s="399"/>
      <c r="MGA846" s="399"/>
      <c r="MGB846" s="399"/>
      <c r="MGC846" s="399"/>
      <c r="MGD846" s="399"/>
      <c r="MGE846" s="399"/>
      <c r="MGF846" s="399"/>
      <c r="MGG846" s="399"/>
      <c r="MGH846" s="399"/>
      <c r="MGI846" s="399"/>
      <c r="MGJ846" s="399"/>
      <c r="MGK846" s="399"/>
      <c r="MGL846" s="399"/>
      <c r="MGM846" s="399"/>
      <c r="MGN846" s="399"/>
      <c r="MGO846" s="399"/>
      <c r="MGP846" s="399"/>
      <c r="MGQ846" s="399"/>
      <c r="MGR846" s="399"/>
      <c r="MGS846" s="399"/>
      <c r="MGT846" s="399"/>
      <c r="MGU846" s="399"/>
      <c r="MGV846" s="399"/>
      <c r="MGW846" s="399"/>
      <c r="MGX846" s="399"/>
      <c r="MGY846" s="399"/>
      <c r="MGZ846" s="399"/>
      <c r="MHA846" s="399"/>
      <c r="MHB846" s="399"/>
      <c r="MHC846" s="399"/>
      <c r="MHD846" s="399"/>
      <c r="MHE846" s="399"/>
      <c r="MHF846" s="399"/>
      <c r="MHG846" s="399"/>
      <c r="MHH846" s="399"/>
      <c r="MHI846" s="399"/>
      <c r="MHJ846" s="399"/>
      <c r="MHK846" s="399"/>
      <c r="MHL846" s="399"/>
      <c r="MHM846" s="399"/>
      <c r="MHN846" s="399"/>
      <c r="MHO846" s="399"/>
      <c r="MHP846" s="399"/>
      <c r="MHQ846" s="399"/>
      <c r="MHR846" s="399"/>
      <c r="MHS846" s="399"/>
      <c r="MHT846" s="399"/>
      <c r="MHU846" s="399"/>
      <c r="MHV846" s="399"/>
      <c r="MHW846" s="399"/>
      <c r="MHX846" s="399"/>
      <c r="MHY846" s="399"/>
      <c r="MHZ846" s="399"/>
      <c r="MIA846" s="399"/>
      <c r="MIB846" s="399"/>
      <c r="MIC846" s="399"/>
      <c r="MID846" s="399"/>
      <c r="MIE846" s="399"/>
      <c r="MIF846" s="399"/>
      <c r="MIG846" s="399"/>
      <c r="MIH846" s="399"/>
      <c r="MII846" s="399"/>
      <c r="MIJ846" s="399"/>
      <c r="MIK846" s="399"/>
      <c r="MIL846" s="399"/>
      <c r="MIM846" s="399"/>
      <c r="MIN846" s="399"/>
      <c r="MIO846" s="399"/>
      <c r="MIP846" s="399"/>
      <c r="MIQ846" s="399"/>
      <c r="MIR846" s="399"/>
      <c r="MIS846" s="399"/>
      <c r="MIT846" s="399"/>
      <c r="MIU846" s="399"/>
      <c r="MIV846" s="399"/>
      <c r="MIW846" s="399"/>
      <c r="MIX846" s="399"/>
      <c r="MIY846" s="399"/>
      <c r="MIZ846" s="399"/>
      <c r="MJA846" s="399"/>
      <c r="MJB846" s="399"/>
      <c r="MJC846" s="399"/>
      <c r="MJD846" s="399"/>
      <c r="MJE846" s="399"/>
      <c r="MJF846" s="399"/>
      <c r="MJG846" s="399"/>
      <c r="MJH846" s="399"/>
      <c r="MJI846" s="399"/>
      <c r="MJJ846" s="399"/>
      <c r="MJK846" s="399"/>
      <c r="MJL846" s="399"/>
      <c r="MJM846" s="399"/>
      <c r="MJN846" s="399"/>
      <c r="MJO846" s="399"/>
      <c r="MJP846" s="399"/>
      <c r="MJQ846" s="399"/>
      <c r="MJR846" s="399"/>
      <c r="MJS846" s="399"/>
      <c r="MJT846" s="399"/>
      <c r="MJU846" s="399"/>
      <c r="MJV846" s="399"/>
      <c r="MJW846" s="399"/>
      <c r="MJX846" s="399"/>
      <c r="MJY846" s="399"/>
      <c r="MJZ846" s="399"/>
      <c r="MKA846" s="399"/>
      <c r="MKB846" s="399"/>
      <c r="MKC846" s="399"/>
      <c r="MKD846" s="399"/>
      <c r="MKE846" s="399"/>
      <c r="MKF846" s="399"/>
      <c r="MKG846" s="399"/>
      <c r="MKH846" s="399"/>
      <c r="MKI846" s="399"/>
      <c r="MKJ846" s="399"/>
      <c r="MKK846" s="399"/>
      <c r="MKL846" s="399"/>
      <c r="MKM846" s="399"/>
      <c r="MKN846" s="399"/>
      <c r="MKO846" s="399"/>
      <c r="MKP846" s="399"/>
      <c r="MKQ846" s="399"/>
      <c r="MKR846" s="399"/>
      <c r="MKS846" s="399"/>
      <c r="MKT846" s="399"/>
      <c r="MKU846" s="399"/>
      <c r="MKV846" s="399"/>
      <c r="MKW846" s="399"/>
      <c r="MKX846" s="399"/>
      <c r="MKY846" s="399"/>
      <c r="MKZ846" s="399"/>
      <c r="MLA846" s="399"/>
      <c r="MLB846" s="399"/>
      <c r="MLC846" s="399"/>
      <c r="MLD846" s="399"/>
      <c r="MLE846" s="399"/>
      <c r="MLF846" s="399"/>
      <c r="MLG846" s="399"/>
      <c r="MLH846" s="399"/>
      <c r="MLI846" s="399"/>
      <c r="MLJ846" s="399"/>
      <c r="MLK846" s="399"/>
      <c r="MLL846" s="399"/>
      <c r="MLM846" s="399"/>
      <c r="MLN846" s="399"/>
      <c r="MLO846" s="399"/>
      <c r="MLP846" s="399"/>
      <c r="MLQ846" s="399"/>
      <c r="MLR846" s="399"/>
      <c r="MLS846" s="399"/>
      <c r="MLT846" s="399"/>
      <c r="MLU846" s="399"/>
      <c r="MLV846" s="399"/>
      <c r="MLW846" s="399"/>
      <c r="MLX846" s="399"/>
      <c r="MLY846" s="399"/>
      <c r="MLZ846" s="399"/>
      <c r="MMA846" s="399"/>
      <c r="MMB846" s="399"/>
      <c r="MMC846" s="399"/>
      <c r="MMD846" s="399"/>
      <c r="MME846" s="399"/>
      <c r="MMF846" s="399"/>
      <c r="MMG846" s="399"/>
      <c r="MMH846" s="399"/>
      <c r="MMI846" s="399"/>
      <c r="MMJ846" s="399"/>
      <c r="MMK846" s="399"/>
      <c r="MML846" s="399"/>
      <c r="MMM846" s="399"/>
      <c r="MMN846" s="399"/>
      <c r="MMO846" s="399"/>
      <c r="MMP846" s="399"/>
      <c r="MMQ846" s="399"/>
      <c r="MMR846" s="399"/>
      <c r="MMS846" s="399"/>
      <c r="MMT846" s="399"/>
      <c r="MMU846" s="399"/>
      <c r="MMV846" s="399"/>
      <c r="MMW846" s="399"/>
      <c r="MMX846" s="399"/>
      <c r="MMY846" s="399"/>
      <c r="MMZ846" s="399"/>
      <c r="MNA846" s="399"/>
      <c r="MNB846" s="399"/>
      <c r="MNC846" s="399"/>
      <c r="MND846" s="399"/>
      <c r="MNE846" s="399"/>
      <c r="MNF846" s="399"/>
      <c r="MNG846" s="399"/>
      <c r="MNH846" s="399"/>
      <c r="MNI846" s="399"/>
      <c r="MNJ846" s="399"/>
      <c r="MNK846" s="399"/>
      <c r="MNL846" s="399"/>
      <c r="MNM846" s="399"/>
      <c r="MNN846" s="399"/>
      <c r="MNO846" s="399"/>
      <c r="MNP846" s="399"/>
      <c r="MNQ846" s="399"/>
      <c r="MNR846" s="399"/>
      <c r="MNS846" s="399"/>
      <c r="MNT846" s="399"/>
      <c r="MNU846" s="399"/>
      <c r="MNV846" s="399"/>
      <c r="MNW846" s="399"/>
      <c r="MNX846" s="399"/>
      <c r="MNY846" s="399"/>
      <c r="MNZ846" s="399"/>
      <c r="MOA846" s="399"/>
      <c r="MOB846" s="399"/>
      <c r="MOC846" s="399"/>
      <c r="MOD846" s="399"/>
      <c r="MOE846" s="399"/>
      <c r="MOF846" s="399"/>
      <c r="MOG846" s="399"/>
      <c r="MOH846" s="399"/>
      <c r="MOI846" s="399"/>
      <c r="MOJ846" s="399"/>
      <c r="MOK846" s="399"/>
      <c r="MOL846" s="399"/>
      <c r="MOM846" s="399"/>
      <c r="MON846" s="399"/>
      <c r="MOO846" s="399"/>
      <c r="MOP846" s="399"/>
      <c r="MOQ846" s="399"/>
      <c r="MOR846" s="399"/>
      <c r="MOS846" s="399"/>
      <c r="MOT846" s="399"/>
      <c r="MOU846" s="399"/>
      <c r="MOV846" s="399"/>
      <c r="MOW846" s="399"/>
      <c r="MOX846" s="399"/>
      <c r="MOY846" s="399"/>
      <c r="MOZ846" s="399"/>
      <c r="MPA846" s="399"/>
      <c r="MPB846" s="399"/>
      <c r="MPC846" s="399"/>
      <c r="MPD846" s="399"/>
      <c r="MPE846" s="399"/>
      <c r="MPF846" s="399"/>
      <c r="MPG846" s="399"/>
      <c r="MPH846" s="399"/>
      <c r="MPI846" s="399"/>
      <c r="MPJ846" s="399"/>
      <c r="MPK846" s="399"/>
      <c r="MPL846" s="399"/>
      <c r="MPM846" s="399"/>
      <c r="MPN846" s="399"/>
      <c r="MPO846" s="399"/>
      <c r="MPP846" s="399"/>
      <c r="MPQ846" s="399"/>
      <c r="MPR846" s="399"/>
      <c r="MPS846" s="399"/>
      <c r="MPT846" s="399"/>
      <c r="MPU846" s="399"/>
      <c r="MPV846" s="399"/>
      <c r="MPW846" s="399"/>
      <c r="MPX846" s="399"/>
      <c r="MPY846" s="399"/>
      <c r="MPZ846" s="399"/>
      <c r="MQA846" s="399"/>
      <c r="MQB846" s="399"/>
      <c r="MQC846" s="399"/>
      <c r="MQD846" s="399"/>
      <c r="MQE846" s="399"/>
      <c r="MQF846" s="399"/>
      <c r="MQG846" s="399"/>
      <c r="MQH846" s="399"/>
      <c r="MQI846" s="399"/>
      <c r="MQJ846" s="399"/>
      <c r="MQK846" s="399"/>
      <c r="MQL846" s="399"/>
      <c r="MQM846" s="399"/>
      <c r="MQN846" s="399"/>
      <c r="MQO846" s="399"/>
      <c r="MQP846" s="399"/>
      <c r="MQQ846" s="399"/>
      <c r="MQR846" s="399"/>
      <c r="MQS846" s="399"/>
      <c r="MQT846" s="399"/>
      <c r="MQU846" s="399"/>
      <c r="MQV846" s="399"/>
      <c r="MQW846" s="399"/>
      <c r="MQX846" s="399"/>
      <c r="MQY846" s="399"/>
      <c r="MQZ846" s="399"/>
      <c r="MRA846" s="399"/>
      <c r="MRB846" s="399"/>
      <c r="MRC846" s="399"/>
      <c r="MRD846" s="399"/>
      <c r="MRE846" s="399"/>
      <c r="MRF846" s="399"/>
      <c r="MRG846" s="399"/>
      <c r="MRH846" s="399"/>
      <c r="MRI846" s="399"/>
      <c r="MRJ846" s="399"/>
      <c r="MRK846" s="399"/>
      <c r="MRL846" s="399"/>
      <c r="MRM846" s="399"/>
      <c r="MRN846" s="399"/>
      <c r="MRO846" s="399"/>
      <c r="MRP846" s="399"/>
      <c r="MRQ846" s="399"/>
      <c r="MRR846" s="399"/>
      <c r="MRS846" s="399"/>
      <c r="MRT846" s="399"/>
      <c r="MRU846" s="399"/>
      <c r="MRV846" s="399"/>
      <c r="MRW846" s="399"/>
      <c r="MRX846" s="399"/>
      <c r="MRY846" s="399"/>
      <c r="MRZ846" s="399"/>
      <c r="MSA846" s="399"/>
      <c r="MSB846" s="399"/>
      <c r="MSC846" s="399"/>
      <c r="MSD846" s="399"/>
      <c r="MSE846" s="399"/>
      <c r="MSF846" s="399"/>
      <c r="MSG846" s="399"/>
      <c r="MSH846" s="399"/>
      <c r="MSI846" s="399"/>
      <c r="MSJ846" s="399"/>
      <c r="MSK846" s="399"/>
      <c r="MSL846" s="399"/>
      <c r="MSM846" s="399"/>
      <c r="MSN846" s="399"/>
      <c r="MSO846" s="399"/>
      <c r="MSP846" s="399"/>
      <c r="MSQ846" s="399"/>
      <c r="MSR846" s="399"/>
      <c r="MSS846" s="399"/>
      <c r="MST846" s="399"/>
      <c r="MSU846" s="399"/>
      <c r="MSV846" s="399"/>
      <c r="MSW846" s="399"/>
      <c r="MSX846" s="399"/>
      <c r="MSY846" s="399"/>
      <c r="MSZ846" s="399"/>
      <c r="MTA846" s="399"/>
      <c r="MTB846" s="399"/>
      <c r="MTC846" s="399"/>
      <c r="MTD846" s="399"/>
      <c r="MTE846" s="399"/>
      <c r="MTF846" s="399"/>
      <c r="MTG846" s="399"/>
      <c r="MTH846" s="399"/>
      <c r="MTI846" s="399"/>
      <c r="MTJ846" s="399"/>
      <c r="MTK846" s="399"/>
      <c r="MTL846" s="399"/>
      <c r="MTM846" s="399"/>
      <c r="MTN846" s="399"/>
      <c r="MTO846" s="399"/>
      <c r="MTP846" s="399"/>
      <c r="MTQ846" s="399"/>
      <c r="MTR846" s="399"/>
      <c r="MTS846" s="399"/>
      <c r="MTT846" s="399"/>
      <c r="MTU846" s="399"/>
      <c r="MTV846" s="399"/>
      <c r="MTW846" s="399"/>
      <c r="MTX846" s="399"/>
      <c r="MTY846" s="399"/>
      <c r="MTZ846" s="399"/>
      <c r="MUA846" s="399"/>
      <c r="MUB846" s="399"/>
      <c r="MUC846" s="399"/>
      <c r="MUD846" s="399"/>
      <c r="MUE846" s="399"/>
      <c r="MUF846" s="399"/>
      <c r="MUG846" s="399"/>
      <c r="MUH846" s="399"/>
      <c r="MUI846" s="399"/>
      <c r="MUJ846" s="399"/>
      <c r="MUK846" s="399"/>
      <c r="MUL846" s="399"/>
      <c r="MUM846" s="399"/>
      <c r="MUN846" s="399"/>
      <c r="MUO846" s="399"/>
      <c r="MUP846" s="399"/>
      <c r="MUQ846" s="399"/>
      <c r="MUR846" s="399"/>
      <c r="MUS846" s="399"/>
      <c r="MUT846" s="399"/>
      <c r="MUU846" s="399"/>
      <c r="MUV846" s="399"/>
      <c r="MUW846" s="399"/>
      <c r="MUX846" s="399"/>
      <c r="MUY846" s="399"/>
      <c r="MUZ846" s="399"/>
      <c r="MVA846" s="399"/>
      <c r="MVB846" s="399"/>
      <c r="MVC846" s="399"/>
      <c r="MVD846" s="399"/>
      <c r="MVE846" s="399"/>
      <c r="MVF846" s="399"/>
      <c r="MVG846" s="399"/>
      <c r="MVH846" s="399"/>
      <c r="MVI846" s="399"/>
      <c r="MVJ846" s="399"/>
      <c r="MVK846" s="399"/>
      <c r="MVL846" s="399"/>
      <c r="MVM846" s="399"/>
      <c r="MVN846" s="399"/>
      <c r="MVO846" s="399"/>
      <c r="MVP846" s="399"/>
      <c r="MVQ846" s="399"/>
      <c r="MVR846" s="399"/>
      <c r="MVS846" s="399"/>
      <c r="MVT846" s="399"/>
      <c r="MVU846" s="399"/>
      <c r="MVV846" s="399"/>
      <c r="MVW846" s="399"/>
      <c r="MVX846" s="399"/>
      <c r="MVY846" s="399"/>
      <c r="MVZ846" s="399"/>
      <c r="MWA846" s="399"/>
      <c r="MWB846" s="399"/>
      <c r="MWC846" s="399"/>
      <c r="MWD846" s="399"/>
      <c r="MWE846" s="399"/>
      <c r="MWF846" s="399"/>
      <c r="MWG846" s="399"/>
      <c r="MWH846" s="399"/>
      <c r="MWI846" s="399"/>
      <c r="MWJ846" s="399"/>
      <c r="MWK846" s="399"/>
      <c r="MWL846" s="399"/>
      <c r="MWM846" s="399"/>
      <c r="MWN846" s="399"/>
      <c r="MWO846" s="399"/>
      <c r="MWP846" s="399"/>
      <c r="MWQ846" s="399"/>
      <c r="MWR846" s="399"/>
      <c r="MWS846" s="399"/>
      <c r="MWT846" s="399"/>
      <c r="MWU846" s="399"/>
      <c r="MWV846" s="399"/>
      <c r="MWW846" s="399"/>
      <c r="MWX846" s="399"/>
      <c r="MWY846" s="399"/>
      <c r="MWZ846" s="399"/>
      <c r="MXA846" s="399"/>
      <c r="MXB846" s="399"/>
      <c r="MXC846" s="399"/>
      <c r="MXD846" s="399"/>
      <c r="MXE846" s="399"/>
      <c r="MXF846" s="399"/>
      <c r="MXG846" s="399"/>
      <c r="MXH846" s="399"/>
      <c r="MXI846" s="399"/>
      <c r="MXJ846" s="399"/>
      <c r="MXK846" s="399"/>
      <c r="MXL846" s="399"/>
      <c r="MXM846" s="399"/>
      <c r="MXN846" s="399"/>
      <c r="MXO846" s="399"/>
      <c r="MXP846" s="399"/>
      <c r="MXQ846" s="399"/>
      <c r="MXR846" s="399"/>
      <c r="MXS846" s="399"/>
      <c r="MXT846" s="399"/>
      <c r="MXU846" s="399"/>
      <c r="MXV846" s="399"/>
      <c r="MXW846" s="399"/>
      <c r="MXX846" s="399"/>
      <c r="MXY846" s="399"/>
      <c r="MXZ846" s="399"/>
      <c r="MYA846" s="399"/>
      <c r="MYB846" s="399"/>
      <c r="MYC846" s="399"/>
      <c r="MYD846" s="399"/>
      <c r="MYE846" s="399"/>
      <c r="MYF846" s="399"/>
      <c r="MYG846" s="399"/>
      <c r="MYH846" s="399"/>
      <c r="MYI846" s="399"/>
      <c r="MYJ846" s="399"/>
      <c r="MYK846" s="399"/>
      <c r="MYL846" s="399"/>
      <c r="MYM846" s="399"/>
      <c r="MYN846" s="399"/>
      <c r="MYO846" s="399"/>
      <c r="MYP846" s="399"/>
      <c r="MYQ846" s="399"/>
      <c r="MYR846" s="399"/>
      <c r="MYS846" s="399"/>
      <c r="MYT846" s="399"/>
      <c r="MYU846" s="399"/>
      <c r="MYV846" s="399"/>
      <c r="MYW846" s="399"/>
      <c r="MYX846" s="399"/>
      <c r="MYY846" s="399"/>
      <c r="MYZ846" s="399"/>
      <c r="MZA846" s="399"/>
      <c r="MZB846" s="399"/>
      <c r="MZC846" s="399"/>
      <c r="MZD846" s="399"/>
      <c r="MZE846" s="399"/>
      <c r="MZF846" s="399"/>
      <c r="MZG846" s="399"/>
      <c r="MZH846" s="399"/>
      <c r="MZI846" s="399"/>
      <c r="MZJ846" s="399"/>
      <c r="MZK846" s="399"/>
      <c r="MZL846" s="399"/>
      <c r="MZM846" s="399"/>
      <c r="MZN846" s="399"/>
      <c r="MZO846" s="399"/>
      <c r="MZP846" s="399"/>
      <c r="MZQ846" s="399"/>
      <c r="MZR846" s="399"/>
      <c r="MZS846" s="399"/>
      <c r="MZT846" s="399"/>
      <c r="MZU846" s="399"/>
      <c r="MZV846" s="399"/>
      <c r="MZW846" s="399"/>
      <c r="MZX846" s="399"/>
      <c r="MZY846" s="399"/>
      <c r="MZZ846" s="399"/>
      <c r="NAA846" s="399"/>
      <c r="NAB846" s="399"/>
      <c r="NAC846" s="399"/>
      <c r="NAD846" s="399"/>
      <c r="NAE846" s="399"/>
      <c r="NAF846" s="399"/>
      <c r="NAG846" s="399"/>
      <c r="NAH846" s="399"/>
      <c r="NAI846" s="399"/>
      <c r="NAJ846" s="399"/>
      <c r="NAK846" s="399"/>
      <c r="NAL846" s="399"/>
      <c r="NAM846" s="399"/>
      <c r="NAN846" s="399"/>
      <c r="NAO846" s="399"/>
      <c r="NAP846" s="399"/>
      <c r="NAQ846" s="399"/>
      <c r="NAR846" s="399"/>
      <c r="NAS846" s="399"/>
      <c r="NAT846" s="399"/>
      <c r="NAU846" s="399"/>
      <c r="NAV846" s="399"/>
      <c r="NAW846" s="399"/>
      <c r="NAX846" s="399"/>
      <c r="NAY846" s="399"/>
      <c r="NAZ846" s="399"/>
      <c r="NBA846" s="399"/>
      <c r="NBB846" s="399"/>
      <c r="NBC846" s="399"/>
      <c r="NBD846" s="399"/>
      <c r="NBE846" s="399"/>
      <c r="NBF846" s="399"/>
      <c r="NBG846" s="399"/>
      <c r="NBH846" s="399"/>
      <c r="NBI846" s="399"/>
      <c r="NBJ846" s="399"/>
      <c r="NBK846" s="399"/>
      <c r="NBL846" s="399"/>
      <c r="NBM846" s="399"/>
      <c r="NBN846" s="399"/>
      <c r="NBO846" s="399"/>
      <c r="NBP846" s="399"/>
      <c r="NBQ846" s="399"/>
      <c r="NBR846" s="399"/>
      <c r="NBS846" s="399"/>
      <c r="NBT846" s="399"/>
      <c r="NBU846" s="399"/>
      <c r="NBV846" s="399"/>
      <c r="NBW846" s="399"/>
      <c r="NBX846" s="399"/>
      <c r="NBY846" s="399"/>
      <c r="NBZ846" s="399"/>
      <c r="NCA846" s="399"/>
      <c r="NCB846" s="399"/>
      <c r="NCC846" s="399"/>
      <c r="NCD846" s="399"/>
      <c r="NCE846" s="399"/>
      <c r="NCF846" s="399"/>
      <c r="NCG846" s="399"/>
      <c r="NCH846" s="399"/>
      <c r="NCI846" s="399"/>
      <c r="NCJ846" s="399"/>
      <c r="NCK846" s="399"/>
      <c r="NCL846" s="399"/>
      <c r="NCM846" s="399"/>
      <c r="NCN846" s="399"/>
      <c r="NCO846" s="399"/>
      <c r="NCP846" s="399"/>
      <c r="NCQ846" s="399"/>
      <c r="NCR846" s="399"/>
      <c r="NCS846" s="399"/>
      <c r="NCT846" s="399"/>
      <c r="NCU846" s="399"/>
      <c r="NCV846" s="399"/>
      <c r="NCW846" s="399"/>
      <c r="NCX846" s="399"/>
      <c r="NCY846" s="399"/>
      <c r="NCZ846" s="399"/>
      <c r="NDA846" s="399"/>
      <c r="NDB846" s="399"/>
      <c r="NDC846" s="399"/>
      <c r="NDD846" s="399"/>
      <c r="NDE846" s="399"/>
      <c r="NDF846" s="399"/>
      <c r="NDG846" s="399"/>
      <c r="NDH846" s="399"/>
      <c r="NDI846" s="399"/>
      <c r="NDJ846" s="399"/>
      <c r="NDK846" s="399"/>
      <c r="NDL846" s="399"/>
      <c r="NDM846" s="399"/>
      <c r="NDN846" s="399"/>
      <c r="NDO846" s="399"/>
      <c r="NDP846" s="399"/>
      <c r="NDQ846" s="399"/>
      <c r="NDR846" s="399"/>
      <c r="NDS846" s="399"/>
      <c r="NDT846" s="399"/>
      <c r="NDU846" s="399"/>
      <c r="NDV846" s="399"/>
      <c r="NDW846" s="399"/>
      <c r="NDX846" s="399"/>
      <c r="NDY846" s="399"/>
      <c r="NDZ846" s="399"/>
      <c r="NEA846" s="399"/>
      <c r="NEB846" s="399"/>
      <c r="NEC846" s="399"/>
      <c r="NED846" s="399"/>
      <c r="NEE846" s="399"/>
      <c r="NEF846" s="399"/>
      <c r="NEG846" s="399"/>
      <c r="NEH846" s="399"/>
      <c r="NEI846" s="399"/>
      <c r="NEJ846" s="399"/>
      <c r="NEK846" s="399"/>
      <c r="NEL846" s="399"/>
      <c r="NEM846" s="399"/>
      <c r="NEN846" s="399"/>
      <c r="NEO846" s="399"/>
      <c r="NEP846" s="399"/>
      <c r="NEQ846" s="399"/>
      <c r="NER846" s="399"/>
      <c r="NES846" s="399"/>
      <c r="NET846" s="399"/>
      <c r="NEU846" s="399"/>
      <c r="NEV846" s="399"/>
      <c r="NEW846" s="399"/>
      <c r="NEX846" s="399"/>
      <c r="NEY846" s="399"/>
      <c r="NEZ846" s="399"/>
      <c r="NFA846" s="399"/>
      <c r="NFB846" s="399"/>
      <c r="NFC846" s="399"/>
      <c r="NFD846" s="399"/>
      <c r="NFE846" s="399"/>
      <c r="NFF846" s="399"/>
      <c r="NFG846" s="399"/>
      <c r="NFH846" s="399"/>
      <c r="NFI846" s="399"/>
      <c r="NFJ846" s="399"/>
      <c r="NFK846" s="399"/>
      <c r="NFL846" s="399"/>
      <c r="NFM846" s="399"/>
      <c r="NFN846" s="399"/>
      <c r="NFO846" s="399"/>
      <c r="NFP846" s="399"/>
      <c r="NFQ846" s="399"/>
      <c r="NFR846" s="399"/>
      <c r="NFS846" s="399"/>
      <c r="NFT846" s="399"/>
      <c r="NFU846" s="399"/>
      <c r="NFV846" s="399"/>
      <c r="NFW846" s="399"/>
      <c r="NFX846" s="399"/>
      <c r="NFY846" s="399"/>
      <c r="NFZ846" s="399"/>
      <c r="NGA846" s="399"/>
      <c r="NGB846" s="399"/>
      <c r="NGC846" s="399"/>
      <c r="NGD846" s="399"/>
      <c r="NGE846" s="399"/>
      <c r="NGF846" s="399"/>
      <c r="NGG846" s="399"/>
      <c r="NGH846" s="399"/>
      <c r="NGI846" s="399"/>
      <c r="NGJ846" s="399"/>
      <c r="NGK846" s="399"/>
      <c r="NGL846" s="399"/>
      <c r="NGM846" s="399"/>
      <c r="NGN846" s="399"/>
      <c r="NGO846" s="399"/>
      <c r="NGP846" s="399"/>
      <c r="NGQ846" s="399"/>
      <c r="NGR846" s="399"/>
      <c r="NGS846" s="399"/>
      <c r="NGT846" s="399"/>
      <c r="NGU846" s="399"/>
      <c r="NGV846" s="399"/>
      <c r="NGW846" s="399"/>
      <c r="NGX846" s="399"/>
      <c r="NGY846" s="399"/>
      <c r="NGZ846" s="399"/>
      <c r="NHA846" s="399"/>
      <c r="NHB846" s="399"/>
      <c r="NHC846" s="399"/>
      <c r="NHD846" s="399"/>
      <c r="NHE846" s="399"/>
      <c r="NHF846" s="399"/>
      <c r="NHG846" s="399"/>
      <c r="NHH846" s="399"/>
      <c r="NHI846" s="399"/>
      <c r="NHJ846" s="399"/>
      <c r="NHK846" s="399"/>
      <c r="NHL846" s="399"/>
      <c r="NHM846" s="399"/>
      <c r="NHN846" s="399"/>
      <c r="NHO846" s="399"/>
      <c r="NHP846" s="399"/>
      <c r="NHQ846" s="399"/>
      <c r="NHR846" s="399"/>
      <c r="NHS846" s="399"/>
      <c r="NHT846" s="399"/>
      <c r="NHU846" s="399"/>
      <c r="NHV846" s="399"/>
      <c r="NHW846" s="399"/>
      <c r="NHX846" s="399"/>
      <c r="NHY846" s="399"/>
      <c r="NHZ846" s="399"/>
      <c r="NIA846" s="399"/>
      <c r="NIB846" s="399"/>
      <c r="NIC846" s="399"/>
      <c r="NID846" s="399"/>
      <c r="NIE846" s="399"/>
      <c r="NIF846" s="399"/>
      <c r="NIG846" s="399"/>
      <c r="NIH846" s="399"/>
      <c r="NII846" s="399"/>
      <c r="NIJ846" s="399"/>
      <c r="NIK846" s="399"/>
      <c r="NIL846" s="399"/>
      <c r="NIM846" s="399"/>
      <c r="NIN846" s="399"/>
      <c r="NIO846" s="399"/>
      <c r="NIP846" s="399"/>
      <c r="NIQ846" s="399"/>
      <c r="NIR846" s="399"/>
      <c r="NIS846" s="399"/>
      <c r="NIT846" s="399"/>
      <c r="NIU846" s="399"/>
      <c r="NIV846" s="399"/>
      <c r="NIW846" s="399"/>
      <c r="NIX846" s="399"/>
      <c r="NIY846" s="399"/>
      <c r="NIZ846" s="399"/>
      <c r="NJA846" s="399"/>
      <c r="NJB846" s="399"/>
      <c r="NJC846" s="399"/>
      <c r="NJD846" s="399"/>
      <c r="NJE846" s="399"/>
      <c r="NJF846" s="399"/>
      <c r="NJG846" s="399"/>
      <c r="NJH846" s="399"/>
      <c r="NJI846" s="399"/>
      <c r="NJJ846" s="399"/>
      <c r="NJK846" s="399"/>
      <c r="NJL846" s="399"/>
      <c r="NJM846" s="399"/>
      <c r="NJN846" s="399"/>
      <c r="NJO846" s="399"/>
      <c r="NJP846" s="399"/>
      <c r="NJQ846" s="399"/>
      <c r="NJR846" s="399"/>
      <c r="NJS846" s="399"/>
      <c r="NJT846" s="399"/>
      <c r="NJU846" s="399"/>
      <c r="NJV846" s="399"/>
      <c r="NJW846" s="399"/>
      <c r="NJX846" s="399"/>
      <c r="NJY846" s="399"/>
      <c r="NJZ846" s="399"/>
      <c r="NKA846" s="399"/>
      <c r="NKB846" s="399"/>
      <c r="NKC846" s="399"/>
      <c r="NKD846" s="399"/>
      <c r="NKE846" s="399"/>
      <c r="NKF846" s="399"/>
      <c r="NKG846" s="399"/>
      <c r="NKH846" s="399"/>
      <c r="NKI846" s="399"/>
      <c r="NKJ846" s="399"/>
      <c r="NKK846" s="399"/>
      <c r="NKL846" s="399"/>
      <c r="NKM846" s="399"/>
      <c r="NKN846" s="399"/>
      <c r="NKO846" s="399"/>
      <c r="NKP846" s="399"/>
      <c r="NKQ846" s="399"/>
      <c r="NKR846" s="399"/>
      <c r="NKS846" s="399"/>
      <c r="NKT846" s="399"/>
      <c r="NKU846" s="399"/>
      <c r="NKV846" s="399"/>
      <c r="NKW846" s="399"/>
      <c r="NKX846" s="399"/>
      <c r="NKY846" s="399"/>
      <c r="NKZ846" s="399"/>
      <c r="NLA846" s="399"/>
      <c r="NLB846" s="399"/>
      <c r="NLC846" s="399"/>
      <c r="NLD846" s="399"/>
      <c r="NLE846" s="399"/>
      <c r="NLF846" s="399"/>
      <c r="NLG846" s="399"/>
      <c r="NLH846" s="399"/>
      <c r="NLI846" s="399"/>
      <c r="NLJ846" s="399"/>
      <c r="NLK846" s="399"/>
      <c r="NLL846" s="399"/>
      <c r="NLM846" s="399"/>
      <c r="NLN846" s="399"/>
      <c r="NLO846" s="399"/>
      <c r="NLP846" s="399"/>
      <c r="NLQ846" s="399"/>
      <c r="NLR846" s="399"/>
      <c r="NLS846" s="399"/>
      <c r="NLT846" s="399"/>
      <c r="NLU846" s="399"/>
      <c r="NLV846" s="399"/>
      <c r="NLW846" s="399"/>
      <c r="NLX846" s="399"/>
      <c r="NLY846" s="399"/>
      <c r="NLZ846" s="399"/>
      <c r="NMA846" s="399"/>
      <c r="NMB846" s="399"/>
      <c r="NMC846" s="399"/>
      <c r="NMD846" s="399"/>
      <c r="NME846" s="399"/>
      <c r="NMF846" s="399"/>
      <c r="NMG846" s="399"/>
      <c r="NMH846" s="399"/>
      <c r="NMI846" s="399"/>
      <c r="NMJ846" s="399"/>
      <c r="NMK846" s="399"/>
      <c r="NML846" s="399"/>
      <c r="NMM846" s="399"/>
      <c r="NMN846" s="399"/>
      <c r="NMO846" s="399"/>
      <c r="NMP846" s="399"/>
      <c r="NMQ846" s="399"/>
      <c r="NMR846" s="399"/>
      <c r="NMS846" s="399"/>
      <c r="NMT846" s="399"/>
      <c r="NMU846" s="399"/>
      <c r="NMV846" s="399"/>
      <c r="NMW846" s="399"/>
      <c r="NMX846" s="399"/>
      <c r="NMY846" s="399"/>
      <c r="NMZ846" s="399"/>
      <c r="NNA846" s="399"/>
      <c r="NNB846" s="399"/>
      <c r="NNC846" s="399"/>
      <c r="NND846" s="399"/>
      <c r="NNE846" s="399"/>
      <c r="NNF846" s="399"/>
      <c r="NNG846" s="399"/>
      <c r="NNH846" s="399"/>
      <c r="NNI846" s="399"/>
      <c r="NNJ846" s="399"/>
      <c r="NNK846" s="399"/>
      <c r="NNL846" s="399"/>
      <c r="NNM846" s="399"/>
      <c r="NNN846" s="399"/>
      <c r="NNO846" s="399"/>
      <c r="NNP846" s="399"/>
      <c r="NNQ846" s="399"/>
      <c r="NNR846" s="399"/>
      <c r="NNS846" s="399"/>
      <c r="NNT846" s="399"/>
      <c r="NNU846" s="399"/>
      <c r="NNV846" s="399"/>
      <c r="NNW846" s="399"/>
      <c r="NNX846" s="399"/>
      <c r="NNY846" s="399"/>
      <c r="NNZ846" s="399"/>
      <c r="NOA846" s="399"/>
      <c r="NOB846" s="399"/>
      <c r="NOC846" s="399"/>
      <c r="NOD846" s="399"/>
      <c r="NOE846" s="399"/>
      <c r="NOF846" s="399"/>
      <c r="NOG846" s="399"/>
      <c r="NOH846" s="399"/>
      <c r="NOI846" s="399"/>
      <c r="NOJ846" s="399"/>
      <c r="NOK846" s="399"/>
      <c r="NOL846" s="399"/>
      <c r="NOM846" s="399"/>
      <c r="NON846" s="399"/>
      <c r="NOO846" s="399"/>
      <c r="NOP846" s="399"/>
      <c r="NOQ846" s="399"/>
      <c r="NOR846" s="399"/>
      <c r="NOS846" s="399"/>
      <c r="NOT846" s="399"/>
      <c r="NOU846" s="399"/>
      <c r="NOV846" s="399"/>
      <c r="NOW846" s="399"/>
      <c r="NOX846" s="399"/>
      <c r="NOY846" s="399"/>
      <c r="NOZ846" s="399"/>
      <c r="NPA846" s="399"/>
      <c r="NPB846" s="399"/>
      <c r="NPC846" s="399"/>
      <c r="NPD846" s="399"/>
      <c r="NPE846" s="399"/>
      <c r="NPF846" s="399"/>
      <c r="NPG846" s="399"/>
      <c r="NPH846" s="399"/>
      <c r="NPI846" s="399"/>
      <c r="NPJ846" s="399"/>
      <c r="NPK846" s="399"/>
      <c r="NPL846" s="399"/>
      <c r="NPM846" s="399"/>
      <c r="NPN846" s="399"/>
      <c r="NPO846" s="399"/>
      <c r="NPP846" s="399"/>
      <c r="NPQ846" s="399"/>
      <c r="NPR846" s="399"/>
      <c r="NPS846" s="399"/>
      <c r="NPT846" s="399"/>
      <c r="NPU846" s="399"/>
      <c r="NPV846" s="399"/>
      <c r="NPW846" s="399"/>
      <c r="NPX846" s="399"/>
      <c r="NPY846" s="399"/>
      <c r="NPZ846" s="399"/>
      <c r="NQA846" s="399"/>
      <c r="NQB846" s="399"/>
      <c r="NQC846" s="399"/>
      <c r="NQD846" s="399"/>
      <c r="NQE846" s="399"/>
      <c r="NQF846" s="399"/>
      <c r="NQG846" s="399"/>
      <c r="NQH846" s="399"/>
      <c r="NQI846" s="399"/>
      <c r="NQJ846" s="399"/>
      <c r="NQK846" s="399"/>
      <c r="NQL846" s="399"/>
      <c r="NQM846" s="399"/>
      <c r="NQN846" s="399"/>
      <c r="NQO846" s="399"/>
      <c r="NQP846" s="399"/>
      <c r="NQQ846" s="399"/>
      <c r="NQR846" s="399"/>
      <c r="NQS846" s="399"/>
      <c r="NQT846" s="399"/>
      <c r="NQU846" s="399"/>
      <c r="NQV846" s="399"/>
      <c r="NQW846" s="399"/>
      <c r="NQX846" s="399"/>
      <c r="NQY846" s="399"/>
      <c r="NQZ846" s="399"/>
      <c r="NRA846" s="399"/>
      <c r="NRB846" s="399"/>
      <c r="NRC846" s="399"/>
      <c r="NRD846" s="399"/>
      <c r="NRE846" s="399"/>
      <c r="NRF846" s="399"/>
      <c r="NRG846" s="399"/>
      <c r="NRH846" s="399"/>
      <c r="NRI846" s="399"/>
      <c r="NRJ846" s="399"/>
      <c r="NRK846" s="399"/>
      <c r="NRL846" s="399"/>
      <c r="NRM846" s="399"/>
      <c r="NRN846" s="399"/>
      <c r="NRO846" s="399"/>
      <c r="NRP846" s="399"/>
      <c r="NRQ846" s="399"/>
      <c r="NRR846" s="399"/>
      <c r="NRS846" s="399"/>
      <c r="NRT846" s="399"/>
      <c r="NRU846" s="399"/>
      <c r="NRV846" s="399"/>
      <c r="NRW846" s="399"/>
      <c r="NRX846" s="399"/>
      <c r="NRY846" s="399"/>
      <c r="NRZ846" s="399"/>
      <c r="NSA846" s="399"/>
      <c r="NSB846" s="399"/>
      <c r="NSC846" s="399"/>
      <c r="NSD846" s="399"/>
      <c r="NSE846" s="399"/>
      <c r="NSF846" s="399"/>
      <c r="NSG846" s="399"/>
      <c r="NSH846" s="399"/>
      <c r="NSI846" s="399"/>
      <c r="NSJ846" s="399"/>
      <c r="NSK846" s="399"/>
      <c r="NSL846" s="399"/>
      <c r="NSM846" s="399"/>
      <c r="NSN846" s="399"/>
      <c r="NSO846" s="399"/>
      <c r="NSP846" s="399"/>
      <c r="NSQ846" s="399"/>
      <c r="NSR846" s="399"/>
      <c r="NSS846" s="399"/>
      <c r="NST846" s="399"/>
      <c r="NSU846" s="399"/>
      <c r="NSV846" s="399"/>
      <c r="NSW846" s="399"/>
      <c r="NSX846" s="399"/>
      <c r="NSY846" s="399"/>
      <c r="NSZ846" s="399"/>
      <c r="NTA846" s="399"/>
      <c r="NTB846" s="399"/>
      <c r="NTC846" s="399"/>
      <c r="NTD846" s="399"/>
      <c r="NTE846" s="399"/>
      <c r="NTF846" s="399"/>
      <c r="NTG846" s="399"/>
      <c r="NTH846" s="399"/>
      <c r="NTI846" s="399"/>
      <c r="NTJ846" s="399"/>
      <c r="NTK846" s="399"/>
      <c r="NTL846" s="399"/>
      <c r="NTM846" s="399"/>
      <c r="NTN846" s="399"/>
      <c r="NTO846" s="399"/>
      <c r="NTP846" s="399"/>
      <c r="NTQ846" s="399"/>
      <c r="NTR846" s="399"/>
      <c r="NTS846" s="399"/>
      <c r="NTT846" s="399"/>
      <c r="NTU846" s="399"/>
      <c r="NTV846" s="399"/>
      <c r="NTW846" s="399"/>
      <c r="NTX846" s="399"/>
      <c r="NTY846" s="399"/>
      <c r="NTZ846" s="399"/>
      <c r="NUA846" s="399"/>
      <c r="NUB846" s="399"/>
      <c r="NUC846" s="399"/>
      <c r="NUD846" s="399"/>
      <c r="NUE846" s="399"/>
      <c r="NUF846" s="399"/>
      <c r="NUG846" s="399"/>
      <c r="NUH846" s="399"/>
      <c r="NUI846" s="399"/>
      <c r="NUJ846" s="399"/>
      <c r="NUK846" s="399"/>
      <c r="NUL846" s="399"/>
      <c r="NUM846" s="399"/>
      <c r="NUN846" s="399"/>
      <c r="NUO846" s="399"/>
      <c r="NUP846" s="399"/>
      <c r="NUQ846" s="399"/>
      <c r="NUR846" s="399"/>
      <c r="NUS846" s="399"/>
      <c r="NUT846" s="399"/>
      <c r="NUU846" s="399"/>
      <c r="NUV846" s="399"/>
      <c r="NUW846" s="399"/>
      <c r="NUX846" s="399"/>
      <c r="NUY846" s="399"/>
      <c r="NUZ846" s="399"/>
      <c r="NVA846" s="399"/>
      <c r="NVB846" s="399"/>
      <c r="NVC846" s="399"/>
      <c r="NVD846" s="399"/>
      <c r="NVE846" s="399"/>
      <c r="NVF846" s="399"/>
      <c r="NVG846" s="399"/>
      <c r="NVH846" s="399"/>
      <c r="NVI846" s="399"/>
      <c r="NVJ846" s="399"/>
      <c r="NVK846" s="399"/>
      <c r="NVL846" s="399"/>
      <c r="NVM846" s="399"/>
      <c r="NVN846" s="399"/>
      <c r="NVO846" s="399"/>
      <c r="NVP846" s="399"/>
      <c r="NVQ846" s="399"/>
      <c r="NVR846" s="399"/>
      <c r="NVS846" s="399"/>
      <c r="NVT846" s="399"/>
      <c r="NVU846" s="399"/>
      <c r="NVV846" s="399"/>
      <c r="NVW846" s="399"/>
      <c r="NVX846" s="399"/>
      <c r="NVY846" s="399"/>
      <c r="NVZ846" s="399"/>
      <c r="NWA846" s="399"/>
      <c r="NWB846" s="399"/>
      <c r="NWC846" s="399"/>
      <c r="NWD846" s="399"/>
      <c r="NWE846" s="399"/>
      <c r="NWF846" s="399"/>
      <c r="NWG846" s="399"/>
      <c r="NWH846" s="399"/>
      <c r="NWI846" s="399"/>
      <c r="NWJ846" s="399"/>
      <c r="NWK846" s="399"/>
      <c r="NWL846" s="399"/>
      <c r="NWM846" s="399"/>
      <c r="NWN846" s="399"/>
      <c r="NWO846" s="399"/>
      <c r="NWP846" s="399"/>
      <c r="NWQ846" s="399"/>
      <c r="NWR846" s="399"/>
      <c r="NWS846" s="399"/>
      <c r="NWT846" s="399"/>
      <c r="NWU846" s="399"/>
      <c r="NWV846" s="399"/>
      <c r="NWW846" s="399"/>
      <c r="NWX846" s="399"/>
      <c r="NWY846" s="399"/>
      <c r="NWZ846" s="399"/>
      <c r="NXA846" s="399"/>
      <c r="NXB846" s="399"/>
      <c r="NXC846" s="399"/>
      <c r="NXD846" s="399"/>
      <c r="NXE846" s="399"/>
      <c r="NXF846" s="399"/>
      <c r="NXG846" s="399"/>
      <c r="NXH846" s="399"/>
      <c r="NXI846" s="399"/>
      <c r="NXJ846" s="399"/>
      <c r="NXK846" s="399"/>
      <c r="NXL846" s="399"/>
      <c r="NXM846" s="399"/>
      <c r="NXN846" s="399"/>
      <c r="NXO846" s="399"/>
      <c r="NXP846" s="399"/>
      <c r="NXQ846" s="399"/>
      <c r="NXR846" s="399"/>
      <c r="NXS846" s="399"/>
      <c r="NXT846" s="399"/>
      <c r="NXU846" s="399"/>
      <c r="NXV846" s="399"/>
      <c r="NXW846" s="399"/>
      <c r="NXX846" s="399"/>
      <c r="NXY846" s="399"/>
      <c r="NXZ846" s="399"/>
      <c r="NYA846" s="399"/>
      <c r="NYB846" s="399"/>
      <c r="NYC846" s="399"/>
      <c r="NYD846" s="399"/>
      <c r="NYE846" s="399"/>
      <c r="NYF846" s="399"/>
      <c r="NYG846" s="399"/>
      <c r="NYH846" s="399"/>
      <c r="NYI846" s="399"/>
      <c r="NYJ846" s="399"/>
      <c r="NYK846" s="399"/>
      <c r="NYL846" s="399"/>
      <c r="NYM846" s="399"/>
      <c r="NYN846" s="399"/>
      <c r="NYO846" s="399"/>
      <c r="NYP846" s="399"/>
      <c r="NYQ846" s="399"/>
      <c r="NYR846" s="399"/>
      <c r="NYS846" s="399"/>
      <c r="NYT846" s="399"/>
      <c r="NYU846" s="399"/>
      <c r="NYV846" s="399"/>
      <c r="NYW846" s="399"/>
      <c r="NYX846" s="399"/>
      <c r="NYY846" s="399"/>
      <c r="NYZ846" s="399"/>
      <c r="NZA846" s="399"/>
      <c r="NZB846" s="399"/>
      <c r="NZC846" s="399"/>
      <c r="NZD846" s="399"/>
      <c r="NZE846" s="399"/>
      <c r="NZF846" s="399"/>
      <c r="NZG846" s="399"/>
      <c r="NZH846" s="399"/>
      <c r="NZI846" s="399"/>
      <c r="NZJ846" s="399"/>
      <c r="NZK846" s="399"/>
      <c r="NZL846" s="399"/>
      <c r="NZM846" s="399"/>
      <c r="NZN846" s="399"/>
      <c r="NZO846" s="399"/>
      <c r="NZP846" s="399"/>
      <c r="NZQ846" s="399"/>
      <c r="NZR846" s="399"/>
      <c r="NZS846" s="399"/>
      <c r="NZT846" s="399"/>
      <c r="NZU846" s="399"/>
      <c r="NZV846" s="399"/>
      <c r="NZW846" s="399"/>
      <c r="NZX846" s="399"/>
      <c r="NZY846" s="399"/>
      <c r="NZZ846" s="399"/>
      <c r="OAA846" s="399"/>
      <c r="OAB846" s="399"/>
      <c r="OAC846" s="399"/>
      <c r="OAD846" s="399"/>
      <c r="OAE846" s="399"/>
      <c r="OAF846" s="399"/>
      <c r="OAG846" s="399"/>
      <c r="OAH846" s="399"/>
      <c r="OAI846" s="399"/>
      <c r="OAJ846" s="399"/>
      <c r="OAK846" s="399"/>
      <c r="OAL846" s="399"/>
      <c r="OAM846" s="399"/>
      <c r="OAN846" s="399"/>
      <c r="OAO846" s="399"/>
      <c r="OAP846" s="399"/>
      <c r="OAQ846" s="399"/>
      <c r="OAR846" s="399"/>
      <c r="OAS846" s="399"/>
      <c r="OAT846" s="399"/>
      <c r="OAU846" s="399"/>
      <c r="OAV846" s="399"/>
      <c r="OAW846" s="399"/>
      <c r="OAX846" s="399"/>
      <c r="OAY846" s="399"/>
      <c r="OAZ846" s="399"/>
      <c r="OBA846" s="399"/>
      <c r="OBB846" s="399"/>
      <c r="OBC846" s="399"/>
      <c r="OBD846" s="399"/>
      <c r="OBE846" s="399"/>
      <c r="OBF846" s="399"/>
      <c r="OBG846" s="399"/>
      <c r="OBH846" s="399"/>
      <c r="OBI846" s="399"/>
      <c r="OBJ846" s="399"/>
      <c r="OBK846" s="399"/>
      <c r="OBL846" s="399"/>
      <c r="OBM846" s="399"/>
      <c r="OBN846" s="399"/>
      <c r="OBO846" s="399"/>
      <c r="OBP846" s="399"/>
      <c r="OBQ846" s="399"/>
      <c r="OBR846" s="399"/>
      <c r="OBS846" s="399"/>
      <c r="OBT846" s="399"/>
      <c r="OBU846" s="399"/>
      <c r="OBV846" s="399"/>
      <c r="OBW846" s="399"/>
      <c r="OBX846" s="399"/>
      <c r="OBY846" s="399"/>
      <c r="OBZ846" s="399"/>
      <c r="OCA846" s="399"/>
      <c r="OCB846" s="399"/>
      <c r="OCC846" s="399"/>
      <c r="OCD846" s="399"/>
      <c r="OCE846" s="399"/>
      <c r="OCF846" s="399"/>
      <c r="OCG846" s="399"/>
      <c r="OCH846" s="399"/>
      <c r="OCI846" s="399"/>
      <c r="OCJ846" s="399"/>
      <c r="OCK846" s="399"/>
      <c r="OCL846" s="399"/>
      <c r="OCM846" s="399"/>
      <c r="OCN846" s="399"/>
      <c r="OCO846" s="399"/>
      <c r="OCP846" s="399"/>
      <c r="OCQ846" s="399"/>
      <c r="OCR846" s="399"/>
      <c r="OCS846" s="399"/>
      <c r="OCT846" s="399"/>
      <c r="OCU846" s="399"/>
      <c r="OCV846" s="399"/>
      <c r="OCW846" s="399"/>
      <c r="OCX846" s="399"/>
      <c r="OCY846" s="399"/>
      <c r="OCZ846" s="399"/>
      <c r="ODA846" s="399"/>
      <c r="ODB846" s="399"/>
      <c r="ODC846" s="399"/>
      <c r="ODD846" s="399"/>
      <c r="ODE846" s="399"/>
      <c r="ODF846" s="399"/>
      <c r="ODG846" s="399"/>
      <c r="ODH846" s="399"/>
      <c r="ODI846" s="399"/>
      <c r="ODJ846" s="399"/>
      <c r="ODK846" s="399"/>
      <c r="ODL846" s="399"/>
      <c r="ODM846" s="399"/>
      <c r="ODN846" s="399"/>
      <c r="ODO846" s="399"/>
      <c r="ODP846" s="399"/>
      <c r="ODQ846" s="399"/>
      <c r="ODR846" s="399"/>
      <c r="ODS846" s="399"/>
      <c r="ODT846" s="399"/>
      <c r="ODU846" s="399"/>
      <c r="ODV846" s="399"/>
      <c r="ODW846" s="399"/>
      <c r="ODX846" s="399"/>
      <c r="ODY846" s="399"/>
      <c r="ODZ846" s="399"/>
      <c r="OEA846" s="399"/>
      <c r="OEB846" s="399"/>
      <c r="OEC846" s="399"/>
      <c r="OED846" s="399"/>
      <c r="OEE846" s="399"/>
      <c r="OEF846" s="399"/>
      <c r="OEG846" s="399"/>
      <c r="OEH846" s="399"/>
      <c r="OEI846" s="399"/>
      <c r="OEJ846" s="399"/>
      <c r="OEK846" s="399"/>
      <c r="OEL846" s="399"/>
      <c r="OEM846" s="399"/>
      <c r="OEN846" s="399"/>
      <c r="OEO846" s="399"/>
      <c r="OEP846" s="399"/>
      <c r="OEQ846" s="399"/>
      <c r="OER846" s="399"/>
      <c r="OES846" s="399"/>
      <c r="OET846" s="399"/>
      <c r="OEU846" s="399"/>
      <c r="OEV846" s="399"/>
      <c r="OEW846" s="399"/>
      <c r="OEX846" s="399"/>
      <c r="OEY846" s="399"/>
      <c r="OEZ846" s="399"/>
      <c r="OFA846" s="399"/>
      <c r="OFB846" s="399"/>
      <c r="OFC846" s="399"/>
      <c r="OFD846" s="399"/>
      <c r="OFE846" s="399"/>
      <c r="OFF846" s="399"/>
      <c r="OFG846" s="399"/>
      <c r="OFH846" s="399"/>
      <c r="OFI846" s="399"/>
      <c r="OFJ846" s="399"/>
      <c r="OFK846" s="399"/>
      <c r="OFL846" s="399"/>
      <c r="OFM846" s="399"/>
      <c r="OFN846" s="399"/>
      <c r="OFO846" s="399"/>
      <c r="OFP846" s="399"/>
      <c r="OFQ846" s="399"/>
      <c r="OFR846" s="399"/>
      <c r="OFS846" s="399"/>
      <c r="OFT846" s="399"/>
      <c r="OFU846" s="399"/>
      <c r="OFV846" s="399"/>
      <c r="OFW846" s="399"/>
      <c r="OFX846" s="399"/>
      <c r="OFY846" s="399"/>
      <c r="OFZ846" s="399"/>
      <c r="OGA846" s="399"/>
      <c r="OGB846" s="399"/>
      <c r="OGC846" s="399"/>
      <c r="OGD846" s="399"/>
      <c r="OGE846" s="399"/>
      <c r="OGF846" s="399"/>
      <c r="OGG846" s="399"/>
      <c r="OGH846" s="399"/>
      <c r="OGI846" s="399"/>
      <c r="OGJ846" s="399"/>
      <c r="OGK846" s="399"/>
      <c r="OGL846" s="399"/>
      <c r="OGM846" s="399"/>
      <c r="OGN846" s="399"/>
      <c r="OGO846" s="399"/>
      <c r="OGP846" s="399"/>
      <c r="OGQ846" s="399"/>
      <c r="OGR846" s="399"/>
      <c r="OGS846" s="399"/>
      <c r="OGT846" s="399"/>
      <c r="OGU846" s="399"/>
      <c r="OGV846" s="399"/>
      <c r="OGW846" s="399"/>
      <c r="OGX846" s="399"/>
      <c r="OGY846" s="399"/>
      <c r="OGZ846" s="399"/>
      <c r="OHA846" s="399"/>
      <c r="OHB846" s="399"/>
      <c r="OHC846" s="399"/>
      <c r="OHD846" s="399"/>
      <c r="OHE846" s="399"/>
      <c r="OHF846" s="399"/>
      <c r="OHG846" s="399"/>
      <c r="OHH846" s="399"/>
      <c r="OHI846" s="399"/>
      <c r="OHJ846" s="399"/>
      <c r="OHK846" s="399"/>
      <c r="OHL846" s="399"/>
      <c r="OHM846" s="399"/>
      <c r="OHN846" s="399"/>
      <c r="OHO846" s="399"/>
      <c r="OHP846" s="399"/>
      <c r="OHQ846" s="399"/>
      <c r="OHR846" s="399"/>
      <c r="OHS846" s="399"/>
      <c r="OHT846" s="399"/>
      <c r="OHU846" s="399"/>
      <c r="OHV846" s="399"/>
      <c r="OHW846" s="399"/>
      <c r="OHX846" s="399"/>
      <c r="OHY846" s="399"/>
      <c r="OHZ846" s="399"/>
      <c r="OIA846" s="399"/>
      <c r="OIB846" s="399"/>
      <c r="OIC846" s="399"/>
      <c r="OID846" s="399"/>
      <c r="OIE846" s="399"/>
      <c r="OIF846" s="399"/>
      <c r="OIG846" s="399"/>
      <c r="OIH846" s="399"/>
      <c r="OII846" s="399"/>
      <c r="OIJ846" s="399"/>
      <c r="OIK846" s="399"/>
      <c r="OIL846" s="399"/>
      <c r="OIM846" s="399"/>
      <c r="OIN846" s="399"/>
      <c r="OIO846" s="399"/>
      <c r="OIP846" s="399"/>
      <c r="OIQ846" s="399"/>
      <c r="OIR846" s="399"/>
      <c r="OIS846" s="399"/>
      <c r="OIT846" s="399"/>
      <c r="OIU846" s="399"/>
      <c r="OIV846" s="399"/>
      <c r="OIW846" s="399"/>
      <c r="OIX846" s="399"/>
      <c r="OIY846" s="399"/>
      <c r="OIZ846" s="399"/>
      <c r="OJA846" s="399"/>
      <c r="OJB846" s="399"/>
      <c r="OJC846" s="399"/>
      <c r="OJD846" s="399"/>
      <c r="OJE846" s="399"/>
      <c r="OJF846" s="399"/>
      <c r="OJG846" s="399"/>
      <c r="OJH846" s="399"/>
      <c r="OJI846" s="399"/>
      <c r="OJJ846" s="399"/>
      <c r="OJK846" s="399"/>
      <c r="OJL846" s="399"/>
      <c r="OJM846" s="399"/>
      <c r="OJN846" s="399"/>
      <c r="OJO846" s="399"/>
      <c r="OJP846" s="399"/>
      <c r="OJQ846" s="399"/>
      <c r="OJR846" s="399"/>
      <c r="OJS846" s="399"/>
      <c r="OJT846" s="399"/>
      <c r="OJU846" s="399"/>
      <c r="OJV846" s="399"/>
      <c r="OJW846" s="399"/>
      <c r="OJX846" s="399"/>
      <c r="OJY846" s="399"/>
      <c r="OJZ846" s="399"/>
      <c r="OKA846" s="399"/>
      <c r="OKB846" s="399"/>
      <c r="OKC846" s="399"/>
      <c r="OKD846" s="399"/>
      <c r="OKE846" s="399"/>
      <c r="OKF846" s="399"/>
      <c r="OKG846" s="399"/>
      <c r="OKH846" s="399"/>
      <c r="OKI846" s="399"/>
      <c r="OKJ846" s="399"/>
      <c r="OKK846" s="399"/>
      <c r="OKL846" s="399"/>
      <c r="OKM846" s="399"/>
      <c r="OKN846" s="399"/>
      <c r="OKO846" s="399"/>
      <c r="OKP846" s="399"/>
      <c r="OKQ846" s="399"/>
      <c r="OKR846" s="399"/>
      <c r="OKS846" s="399"/>
      <c r="OKT846" s="399"/>
      <c r="OKU846" s="399"/>
      <c r="OKV846" s="399"/>
      <c r="OKW846" s="399"/>
      <c r="OKX846" s="399"/>
      <c r="OKY846" s="399"/>
      <c r="OKZ846" s="399"/>
      <c r="OLA846" s="399"/>
      <c r="OLB846" s="399"/>
      <c r="OLC846" s="399"/>
      <c r="OLD846" s="399"/>
      <c r="OLE846" s="399"/>
      <c r="OLF846" s="399"/>
      <c r="OLG846" s="399"/>
      <c r="OLH846" s="399"/>
      <c r="OLI846" s="399"/>
      <c r="OLJ846" s="399"/>
      <c r="OLK846" s="399"/>
      <c r="OLL846" s="399"/>
      <c r="OLM846" s="399"/>
      <c r="OLN846" s="399"/>
      <c r="OLO846" s="399"/>
      <c r="OLP846" s="399"/>
      <c r="OLQ846" s="399"/>
      <c r="OLR846" s="399"/>
      <c r="OLS846" s="399"/>
      <c r="OLT846" s="399"/>
      <c r="OLU846" s="399"/>
      <c r="OLV846" s="399"/>
      <c r="OLW846" s="399"/>
      <c r="OLX846" s="399"/>
      <c r="OLY846" s="399"/>
      <c r="OLZ846" s="399"/>
      <c r="OMA846" s="399"/>
      <c r="OMB846" s="399"/>
      <c r="OMC846" s="399"/>
      <c r="OMD846" s="399"/>
      <c r="OME846" s="399"/>
      <c r="OMF846" s="399"/>
      <c r="OMG846" s="399"/>
      <c r="OMH846" s="399"/>
      <c r="OMI846" s="399"/>
      <c r="OMJ846" s="399"/>
      <c r="OMK846" s="399"/>
      <c r="OML846" s="399"/>
      <c r="OMM846" s="399"/>
      <c r="OMN846" s="399"/>
      <c r="OMO846" s="399"/>
      <c r="OMP846" s="399"/>
      <c r="OMQ846" s="399"/>
      <c r="OMR846" s="399"/>
      <c r="OMS846" s="399"/>
      <c r="OMT846" s="399"/>
      <c r="OMU846" s="399"/>
      <c r="OMV846" s="399"/>
      <c r="OMW846" s="399"/>
      <c r="OMX846" s="399"/>
      <c r="OMY846" s="399"/>
      <c r="OMZ846" s="399"/>
      <c r="ONA846" s="399"/>
      <c r="ONB846" s="399"/>
      <c r="ONC846" s="399"/>
      <c r="OND846" s="399"/>
      <c r="ONE846" s="399"/>
      <c r="ONF846" s="399"/>
      <c r="ONG846" s="399"/>
      <c r="ONH846" s="399"/>
      <c r="ONI846" s="399"/>
      <c r="ONJ846" s="399"/>
      <c r="ONK846" s="399"/>
      <c r="ONL846" s="399"/>
      <c r="ONM846" s="399"/>
      <c r="ONN846" s="399"/>
      <c r="ONO846" s="399"/>
      <c r="ONP846" s="399"/>
      <c r="ONQ846" s="399"/>
      <c r="ONR846" s="399"/>
      <c r="ONS846" s="399"/>
      <c r="ONT846" s="399"/>
      <c r="ONU846" s="399"/>
      <c r="ONV846" s="399"/>
      <c r="ONW846" s="399"/>
      <c r="ONX846" s="399"/>
      <c r="ONY846" s="399"/>
      <c r="ONZ846" s="399"/>
      <c r="OOA846" s="399"/>
      <c r="OOB846" s="399"/>
      <c r="OOC846" s="399"/>
      <c r="OOD846" s="399"/>
      <c r="OOE846" s="399"/>
      <c r="OOF846" s="399"/>
      <c r="OOG846" s="399"/>
      <c r="OOH846" s="399"/>
      <c r="OOI846" s="399"/>
      <c r="OOJ846" s="399"/>
      <c r="OOK846" s="399"/>
      <c r="OOL846" s="399"/>
      <c r="OOM846" s="399"/>
      <c r="OON846" s="399"/>
      <c r="OOO846" s="399"/>
      <c r="OOP846" s="399"/>
      <c r="OOQ846" s="399"/>
      <c r="OOR846" s="399"/>
      <c r="OOS846" s="399"/>
      <c r="OOT846" s="399"/>
      <c r="OOU846" s="399"/>
      <c r="OOV846" s="399"/>
      <c r="OOW846" s="399"/>
      <c r="OOX846" s="399"/>
      <c r="OOY846" s="399"/>
      <c r="OOZ846" s="399"/>
      <c r="OPA846" s="399"/>
      <c r="OPB846" s="399"/>
      <c r="OPC846" s="399"/>
      <c r="OPD846" s="399"/>
      <c r="OPE846" s="399"/>
      <c r="OPF846" s="399"/>
      <c r="OPG846" s="399"/>
      <c r="OPH846" s="399"/>
      <c r="OPI846" s="399"/>
      <c r="OPJ846" s="399"/>
      <c r="OPK846" s="399"/>
      <c r="OPL846" s="399"/>
      <c r="OPM846" s="399"/>
      <c r="OPN846" s="399"/>
      <c r="OPO846" s="399"/>
      <c r="OPP846" s="399"/>
      <c r="OPQ846" s="399"/>
      <c r="OPR846" s="399"/>
      <c r="OPS846" s="399"/>
      <c r="OPT846" s="399"/>
      <c r="OPU846" s="399"/>
      <c r="OPV846" s="399"/>
      <c r="OPW846" s="399"/>
      <c r="OPX846" s="399"/>
      <c r="OPY846" s="399"/>
      <c r="OPZ846" s="399"/>
      <c r="OQA846" s="399"/>
      <c r="OQB846" s="399"/>
      <c r="OQC846" s="399"/>
      <c r="OQD846" s="399"/>
      <c r="OQE846" s="399"/>
      <c r="OQF846" s="399"/>
      <c r="OQG846" s="399"/>
      <c r="OQH846" s="399"/>
      <c r="OQI846" s="399"/>
      <c r="OQJ846" s="399"/>
      <c r="OQK846" s="399"/>
      <c r="OQL846" s="399"/>
      <c r="OQM846" s="399"/>
      <c r="OQN846" s="399"/>
      <c r="OQO846" s="399"/>
      <c r="OQP846" s="399"/>
      <c r="OQQ846" s="399"/>
      <c r="OQR846" s="399"/>
      <c r="OQS846" s="399"/>
      <c r="OQT846" s="399"/>
      <c r="OQU846" s="399"/>
      <c r="OQV846" s="399"/>
      <c r="OQW846" s="399"/>
      <c r="OQX846" s="399"/>
      <c r="OQY846" s="399"/>
      <c r="OQZ846" s="399"/>
      <c r="ORA846" s="399"/>
      <c r="ORB846" s="399"/>
      <c r="ORC846" s="399"/>
      <c r="ORD846" s="399"/>
      <c r="ORE846" s="399"/>
      <c r="ORF846" s="399"/>
      <c r="ORG846" s="399"/>
      <c r="ORH846" s="399"/>
      <c r="ORI846" s="399"/>
      <c r="ORJ846" s="399"/>
      <c r="ORK846" s="399"/>
      <c r="ORL846" s="399"/>
      <c r="ORM846" s="399"/>
      <c r="ORN846" s="399"/>
      <c r="ORO846" s="399"/>
      <c r="ORP846" s="399"/>
      <c r="ORQ846" s="399"/>
      <c r="ORR846" s="399"/>
      <c r="ORS846" s="399"/>
      <c r="ORT846" s="399"/>
      <c r="ORU846" s="399"/>
      <c r="ORV846" s="399"/>
      <c r="ORW846" s="399"/>
      <c r="ORX846" s="399"/>
      <c r="ORY846" s="399"/>
      <c r="ORZ846" s="399"/>
      <c r="OSA846" s="399"/>
      <c r="OSB846" s="399"/>
      <c r="OSC846" s="399"/>
      <c r="OSD846" s="399"/>
      <c r="OSE846" s="399"/>
      <c r="OSF846" s="399"/>
      <c r="OSG846" s="399"/>
      <c r="OSH846" s="399"/>
      <c r="OSI846" s="399"/>
      <c r="OSJ846" s="399"/>
      <c r="OSK846" s="399"/>
      <c r="OSL846" s="399"/>
      <c r="OSM846" s="399"/>
      <c r="OSN846" s="399"/>
      <c r="OSO846" s="399"/>
      <c r="OSP846" s="399"/>
      <c r="OSQ846" s="399"/>
      <c r="OSR846" s="399"/>
      <c r="OSS846" s="399"/>
      <c r="OST846" s="399"/>
      <c r="OSU846" s="399"/>
      <c r="OSV846" s="399"/>
      <c r="OSW846" s="399"/>
      <c r="OSX846" s="399"/>
      <c r="OSY846" s="399"/>
      <c r="OSZ846" s="399"/>
      <c r="OTA846" s="399"/>
      <c r="OTB846" s="399"/>
      <c r="OTC846" s="399"/>
      <c r="OTD846" s="399"/>
      <c r="OTE846" s="399"/>
      <c r="OTF846" s="399"/>
      <c r="OTG846" s="399"/>
      <c r="OTH846" s="399"/>
      <c r="OTI846" s="399"/>
      <c r="OTJ846" s="399"/>
      <c r="OTK846" s="399"/>
      <c r="OTL846" s="399"/>
      <c r="OTM846" s="399"/>
      <c r="OTN846" s="399"/>
      <c r="OTO846" s="399"/>
      <c r="OTP846" s="399"/>
      <c r="OTQ846" s="399"/>
      <c r="OTR846" s="399"/>
      <c r="OTS846" s="399"/>
      <c r="OTT846" s="399"/>
      <c r="OTU846" s="399"/>
      <c r="OTV846" s="399"/>
      <c r="OTW846" s="399"/>
      <c r="OTX846" s="399"/>
      <c r="OTY846" s="399"/>
      <c r="OTZ846" s="399"/>
      <c r="OUA846" s="399"/>
      <c r="OUB846" s="399"/>
      <c r="OUC846" s="399"/>
      <c r="OUD846" s="399"/>
      <c r="OUE846" s="399"/>
      <c r="OUF846" s="399"/>
      <c r="OUG846" s="399"/>
      <c r="OUH846" s="399"/>
      <c r="OUI846" s="399"/>
      <c r="OUJ846" s="399"/>
      <c r="OUK846" s="399"/>
      <c r="OUL846" s="399"/>
      <c r="OUM846" s="399"/>
      <c r="OUN846" s="399"/>
      <c r="OUO846" s="399"/>
      <c r="OUP846" s="399"/>
      <c r="OUQ846" s="399"/>
      <c r="OUR846" s="399"/>
      <c r="OUS846" s="399"/>
      <c r="OUT846" s="399"/>
      <c r="OUU846" s="399"/>
      <c r="OUV846" s="399"/>
      <c r="OUW846" s="399"/>
      <c r="OUX846" s="399"/>
      <c r="OUY846" s="399"/>
      <c r="OUZ846" s="399"/>
      <c r="OVA846" s="399"/>
      <c r="OVB846" s="399"/>
      <c r="OVC846" s="399"/>
      <c r="OVD846" s="399"/>
      <c r="OVE846" s="399"/>
      <c r="OVF846" s="399"/>
      <c r="OVG846" s="399"/>
      <c r="OVH846" s="399"/>
      <c r="OVI846" s="399"/>
      <c r="OVJ846" s="399"/>
      <c r="OVK846" s="399"/>
      <c r="OVL846" s="399"/>
      <c r="OVM846" s="399"/>
      <c r="OVN846" s="399"/>
      <c r="OVO846" s="399"/>
      <c r="OVP846" s="399"/>
      <c r="OVQ846" s="399"/>
      <c r="OVR846" s="399"/>
      <c r="OVS846" s="399"/>
      <c r="OVT846" s="399"/>
      <c r="OVU846" s="399"/>
      <c r="OVV846" s="399"/>
      <c r="OVW846" s="399"/>
      <c r="OVX846" s="399"/>
      <c r="OVY846" s="399"/>
      <c r="OVZ846" s="399"/>
      <c r="OWA846" s="399"/>
      <c r="OWB846" s="399"/>
      <c r="OWC846" s="399"/>
      <c r="OWD846" s="399"/>
      <c r="OWE846" s="399"/>
      <c r="OWF846" s="399"/>
      <c r="OWG846" s="399"/>
      <c r="OWH846" s="399"/>
      <c r="OWI846" s="399"/>
      <c r="OWJ846" s="399"/>
      <c r="OWK846" s="399"/>
      <c r="OWL846" s="399"/>
      <c r="OWM846" s="399"/>
      <c r="OWN846" s="399"/>
      <c r="OWO846" s="399"/>
      <c r="OWP846" s="399"/>
      <c r="OWQ846" s="399"/>
      <c r="OWR846" s="399"/>
      <c r="OWS846" s="399"/>
      <c r="OWT846" s="399"/>
      <c r="OWU846" s="399"/>
      <c r="OWV846" s="399"/>
      <c r="OWW846" s="399"/>
      <c r="OWX846" s="399"/>
      <c r="OWY846" s="399"/>
      <c r="OWZ846" s="399"/>
      <c r="OXA846" s="399"/>
      <c r="OXB846" s="399"/>
      <c r="OXC846" s="399"/>
      <c r="OXD846" s="399"/>
      <c r="OXE846" s="399"/>
      <c r="OXF846" s="399"/>
      <c r="OXG846" s="399"/>
      <c r="OXH846" s="399"/>
      <c r="OXI846" s="399"/>
      <c r="OXJ846" s="399"/>
      <c r="OXK846" s="399"/>
      <c r="OXL846" s="399"/>
      <c r="OXM846" s="399"/>
      <c r="OXN846" s="399"/>
      <c r="OXO846" s="399"/>
      <c r="OXP846" s="399"/>
      <c r="OXQ846" s="399"/>
      <c r="OXR846" s="399"/>
      <c r="OXS846" s="399"/>
      <c r="OXT846" s="399"/>
      <c r="OXU846" s="399"/>
      <c r="OXV846" s="399"/>
      <c r="OXW846" s="399"/>
      <c r="OXX846" s="399"/>
      <c r="OXY846" s="399"/>
      <c r="OXZ846" s="399"/>
      <c r="OYA846" s="399"/>
      <c r="OYB846" s="399"/>
      <c r="OYC846" s="399"/>
      <c r="OYD846" s="399"/>
      <c r="OYE846" s="399"/>
      <c r="OYF846" s="399"/>
      <c r="OYG846" s="399"/>
      <c r="OYH846" s="399"/>
      <c r="OYI846" s="399"/>
      <c r="OYJ846" s="399"/>
      <c r="OYK846" s="399"/>
      <c r="OYL846" s="399"/>
      <c r="OYM846" s="399"/>
      <c r="OYN846" s="399"/>
      <c r="OYO846" s="399"/>
      <c r="OYP846" s="399"/>
      <c r="OYQ846" s="399"/>
      <c r="OYR846" s="399"/>
      <c r="OYS846" s="399"/>
      <c r="OYT846" s="399"/>
      <c r="OYU846" s="399"/>
      <c r="OYV846" s="399"/>
      <c r="OYW846" s="399"/>
      <c r="OYX846" s="399"/>
      <c r="OYY846" s="399"/>
      <c r="OYZ846" s="399"/>
      <c r="OZA846" s="399"/>
      <c r="OZB846" s="399"/>
      <c r="OZC846" s="399"/>
      <c r="OZD846" s="399"/>
      <c r="OZE846" s="399"/>
      <c r="OZF846" s="399"/>
      <c r="OZG846" s="399"/>
      <c r="OZH846" s="399"/>
      <c r="OZI846" s="399"/>
      <c r="OZJ846" s="399"/>
      <c r="OZK846" s="399"/>
      <c r="OZL846" s="399"/>
      <c r="OZM846" s="399"/>
      <c r="OZN846" s="399"/>
      <c r="OZO846" s="399"/>
      <c r="OZP846" s="399"/>
      <c r="OZQ846" s="399"/>
      <c r="OZR846" s="399"/>
      <c r="OZS846" s="399"/>
      <c r="OZT846" s="399"/>
      <c r="OZU846" s="399"/>
      <c r="OZV846" s="399"/>
      <c r="OZW846" s="399"/>
      <c r="OZX846" s="399"/>
      <c r="OZY846" s="399"/>
      <c r="OZZ846" s="399"/>
      <c r="PAA846" s="399"/>
      <c r="PAB846" s="399"/>
      <c r="PAC846" s="399"/>
      <c r="PAD846" s="399"/>
      <c r="PAE846" s="399"/>
      <c r="PAF846" s="399"/>
      <c r="PAG846" s="399"/>
      <c r="PAH846" s="399"/>
      <c r="PAI846" s="399"/>
      <c r="PAJ846" s="399"/>
      <c r="PAK846" s="399"/>
      <c r="PAL846" s="399"/>
      <c r="PAM846" s="399"/>
      <c r="PAN846" s="399"/>
      <c r="PAO846" s="399"/>
      <c r="PAP846" s="399"/>
      <c r="PAQ846" s="399"/>
      <c r="PAR846" s="399"/>
      <c r="PAS846" s="399"/>
      <c r="PAT846" s="399"/>
      <c r="PAU846" s="399"/>
      <c r="PAV846" s="399"/>
      <c r="PAW846" s="399"/>
      <c r="PAX846" s="399"/>
      <c r="PAY846" s="399"/>
      <c r="PAZ846" s="399"/>
      <c r="PBA846" s="399"/>
      <c r="PBB846" s="399"/>
      <c r="PBC846" s="399"/>
      <c r="PBD846" s="399"/>
      <c r="PBE846" s="399"/>
      <c r="PBF846" s="399"/>
      <c r="PBG846" s="399"/>
      <c r="PBH846" s="399"/>
      <c r="PBI846" s="399"/>
      <c r="PBJ846" s="399"/>
      <c r="PBK846" s="399"/>
      <c r="PBL846" s="399"/>
      <c r="PBM846" s="399"/>
      <c r="PBN846" s="399"/>
      <c r="PBO846" s="399"/>
      <c r="PBP846" s="399"/>
      <c r="PBQ846" s="399"/>
      <c r="PBR846" s="399"/>
      <c r="PBS846" s="399"/>
      <c r="PBT846" s="399"/>
      <c r="PBU846" s="399"/>
      <c r="PBV846" s="399"/>
      <c r="PBW846" s="399"/>
      <c r="PBX846" s="399"/>
      <c r="PBY846" s="399"/>
      <c r="PBZ846" s="399"/>
      <c r="PCA846" s="399"/>
      <c r="PCB846" s="399"/>
      <c r="PCC846" s="399"/>
      <c r="PCD846" s="399"/>
      <c r="PCE846" s="399"/>
      <c r="PCF846" s="399"/>
      <c r="PCG846" s="399"/>
      <c r="PCH846" s="399"/>
      <c r="PCI846" s="399"/>
      <c r="PCJ846" s="399"/>
      <c r="PCK846" s="399"/>
      <c r="PCL846" s="399"/>
      <c r="PCM846" s="399"/>
      <c r="PCN846" s="399"/>
      <c r="PCO846" s="399"/>
      <c r="PCP846" s="399"/>
      <c r="PCQ846" s="399"/>
      <c r="PCR846" s="399"/>
      <c r="PCS846" s="399"/>
      <c r="PCT846" s="399"/>
      <c r="PCU846" s="399"/>
      <c r="PCV846" s="399"/>
      <c r="PCW846" s="399"/>
      <c r="PCX846" s="399"/>
      <c r="PCY846" s="399"/>
      <c r="PCZ846" s="399"/>
      <c r="PDA846" s="399"/>
      <c r="PDB846" s="399"/>
      <c r="PDC846" s="399"/>
      <c r="PDD846" s="399"/>
      <c r="PDE846" s="399"/>
      <c r="PDF846" s="399"/>
      <c r="PDG846" s="399"/>
      <c r="PDH846" s="399"/>
      <c r="PDI846" s="399"/>
      <c r="PDJ846" s="399"/>
      <c r="PDK846" s="399"/>
      <c r="PDL846" s="399"/>
      <c r="PDM846" s="399"/>
      <c r="PDN846" s="399"/>
      <c r="PDO846" s="399"/>
      <c r="PDP846" s="399"/>
      <c r="PDQ846" s="399"/>
      <c r="PDR846" s="399"/>
      <c r="PDS846" s="399"/>
      <c r="PDT846" s="399"/>
      <c r="PDU846" s="399"/>
      <c r="PDV846" s="399"/>
      <c r="PDW846" s="399"/>
      <c r="PDX846" s="399"/>
      <c r="PDY846" s="399"/>
      <c r="PDZ846" s="399"/>
      <c r="PEA846" s="399"/>
      <c r="PEB846" s="399"/>
      <c r="PEC846" s="399"/>
      <c r="PED846" s="399"/>
      <c r="PEE846" s="399"/>
      <c r="PEF846" s="399"/>
      <c r="PEG846" s="399"/>
      <c r="PEH846" s="399"/>
      <c r="PEI846" s="399"/>
      <c r="PEJ846" s="399"/>
      <c r="PEK846" s="399"/>
      <c r="PEL846" s="399"/>
      <c r="PEM846" s="399"/>
      <c r="PEN846" s="399"/>
      <c r="PEO846" s="399"/>
      <c r="PEP846" s="399"/>
      <c r="PEQ846" s="399"/>
      <c r="PER846" s="399"/>
      <c r="PES846" s="399"/>
      <c r="PET846" s="399"/>
      <c r="PEU846" s="399"/>
      <c r="PEV846" s="399"/>
      <c r="PEW846" s="399"/>
      <c r="PEX846" s="399"/>
      <c r="PEY846" s="399"/>
      <c r="PEZ846" s="399"/>
      <c r="PFA846" s="399"/>
      <c r="PFB846" s="399"/>
      <c r="PFC846" s="399"/>
      <c r="PFD846" s="399"/>
      <c r="PFE846" s="399"/>
      <c r="PFF846" s="399"/>
      <c r="PFG846" s="399"/>
      <c r="PFH846" s="399"/>
      <c r="PFI846" s="399"/>
      <c r="PFJ846" s="399"/>
      <c r="PFK846" s="399"/>
      <c r="PFL846" s="399"/>
      <c r="PFM846" s="399"/>
      <c r="PFN846" s="399"/>
      <c r="PFO846" s="399"/>
      <c r="PFP846" s="399"/>
      <c r="PFQ846" s="399"/>
      <c r="PFR846" s="399"/>
      <c r="PFS846" s="399"/>
      <c r="PFT846" s="399"/>
      <c r="PFU846" s="399"/>
      <c r="PFV846" s="399"/>
      <c r="PFW846" s="399"/>
      <c r="PFX846" s="399"/>
      <c r="PFY846" s="399"/>
      <c r="PFZ846" s="399"/>
      <c r="PGA846" s="399"/>
      <c r="PGB846" s="399"/>
      <c r="PGC846" s="399"/>
      <c r="PGD846" s="399"/>
      <c r="PGE846" s="399"/>
      <c r="PGF846" s="399"/>
      <c r="PGG846" s="399"/>
      <c r="PGH846" s="399"/>
      <c r="PGI846" s="399"/>
      <c r="PGJ846" s="399"/>
      <c r="PGK846" s="399"/>
      <c r="PGL846" s="399"/>
      <c r="PGM846" s="399"/>
      <c r="PGN846" s="399"/>
      <c r="PGO846" s="399"/>
      <c r="PGP846" s="399"/>
      <c r="PGQ846" s="399"/>
      <c r="PGR846" s="399"/>
      <c r="PGS846" s="399"/>
      <c r="PGT846" s="399"/>
      <c r="PGU846" s="399"/>
      <c r="PGV846" s="399"/>
      <c r="PGW846" s="399"/>
      <c r="PGX846" s="399"/>
      <c r="PGY846" s="399"/>
      <c r="PGZ846" s="399"/>
      <c r="PHA846" s="399"/>
      <c r="PHB846" s="399"/>
      <c r="PHC846" s="399"/>
      <c r="PHD846" s="399"/>
      <c r="PHE846" s="399"/>
      <c r="PHF846" s="399"/>
      <c r="PHG846" s="399"/>
      <c r="PHH846" s="399"/>
      <c r="PHI846" s="399"/>
      <c r="PHJ846" s="399"/>
      <c r="PHK846" s="399"/>
      <c r="PHL846" s="399"/>
      <c r="PHM846" s="399"/>
      <c r="PHN846" s="399"/>
      <c r="PHO846" s="399"/>
      <c r="PHP846" s="399"/>
      <c r="PHQ846" s="399"/>
      <c r="PHR846" s="399"/>
      <c r="PHS846" s="399"/>
      <c r="PHT846" s="399"/>
      <c r="PHU846" s="399"/>
      <c r="PHV846" s="399"/>
      <c r="PHW846" s="399"/>
      <c r="PHX846" s="399"/>
      <c r="PHY846" s="399"/>
      <c r="PHZ846" s="399"/>
      <c r="PIA846" s="399"/>
      <c r="PIB846" s="399"/>
      <c r="PIC846" s="399"/>
      <c r="PID846" s="399"/>
      <c r="PIE846" s="399"/>
      <c r="PIF846" s="399"/>
      <c r="PIG846" s="399"/>
      <c r="PIH846" s="399"/>
      <c r="PII846" s="399"/>
      <c r="PIJ846" s="399"/>
      <c r="PIK846" s="399"/>
      <c r="PIL846" s="399"/>
      <c r="PIM846" s="399"/>
      <c r="PIN846" s="399"/>
      <c r="PIO846" s="399"/>
      <c r="PIP846" s="399"/>
      <c r="PIQ846" s="399"/>
      <c r="PIR846" s="399"/>
      <c r="PIS846" s="399"/>
      <c r="PIT846" s="399"/>
      <c r="PIU846" s="399"/>
      <c r="PIV846" s="399"/>
      <c r="PIW846" s="399"/>
      <c r="PIX846" s="399"/>
      <c r="PIY846" s="399"/>
      <c r="PIZ846" s="399"/>
      <c r="PJA846" s="399"/>
      <c r="PJB846" s="399"/>
      <c r="PJC846" s="399"/>
      <c r="PJD846" s="399"/>
      <c r="PJE846" s="399"/>
      <c r="PJF846" s="399"/>
      <c r="PJG846" s="399"/>
      <c r="PJH846" s="399"/>
      <c r="PJI846" s="399"/>
      <c r="PJJ846" s="399"/>
      <c r="PJK846" s="399"/>
      <c r="PJL846" s="399"/>
      <c r="PJM846" s="399"/>
      <c r="PJN846" s="399"/>
      <c r="PJO846" s="399"/>
      <c r="PJP846" s="399"/>
      <c r="PJQ846" s="399"/>
      <c r="PJR846" s="399"/>
      <c r="PJS846" s="399"/>
      <c r="PJT846" s="399"/>
      <c r="PJU846" s="399"/>
      <c r="PJV846" s="399"/>
      <c r="PJW846" s="399"/>
      <c r="PJX846" s="399"/>
      <c r="PJY846" s="399"/>
      <c r="PJZ846" s="399"/>
      <c r="PKA846" s="399"/>
      <c r="PKB846" s="399"/>
      <c r="PKC846" s="399"/>
      <c r="PKD846" s="399"/>
      <c r="PKE846" s="399"/>
      <c r="PKF846" s="399"/>
      <c r="PKG846" s="399"/>
      <c r="PKH846" s="399"/>
      <c r="PKI846" s="399"/>
      <c r="PKJ846" s="399"/>
      <c r="PKK846" s="399"/>
      <c r="PKL846" s="399"/>
      <c r="PKM846" s="399"/>
      <c r="PKN846" s="399"/>
      <c r="PKO846" s="399"/>
      <c r="PKP846" s="399"/>
      <c r="PKQ846" s="399"/>
      <c r="PKR846" s="399"/>
      <c r="PKS846" s="399"/>
      <c r="PKT846" s="399"/>
      <c r="PKU846" s="399"/>
      <c r="PKV846" s="399"/>
      <c r="PKW846" s="399"/>
      <c r="PKX846" s="399"/>
      <c r="PKY846" s="399"/>
      <c r="PKZ846" s="399"/>
      <c r="PLA846" s="399"/>
      <c r="PLB846" s="399"/>
      <c r="PLC846" s="399"/>
      <c r="PLD846" s="399"/>
      <c r="PLE846" s="399"/>
      <c r="PLF846" s="399"/>
      <c r="PLG846" s="399"/>
      <c r="PLH846" s="399"/>
      <c r="PLI846" s="399"/>
      <c r="PLJ846" s="399"/>
      <c r="PLK846" s="399"/>
      <c r="PLL846" s="399"/>
      <c r="PLM846" s="399"/>
      <c r="PLN846" s="399"/>
      <c r="PLO846" s="399"/>
      <c r="PLP846" s="399"/>
      <c r="PLQ846" s="399"/>
      <c r="PLR846" s="399"/>
      <c r="PLS846" s="399"/>
      <c r="PLT846" s="399"/>
      <c r="PLU846" s="399"/>
      <c r="PLV846" s="399"/>
      <c r="PLW846" s="399"/>
      <c r="PLX846" s="399"/>
      <c r="PLY846" s="399"/>
      <c r="PLZ846" s="399"/>
      <c r="PMA846" s="399"/>
      <c r="PMB846" s="399"/>
      <c r="PMC846" s="399"/>
      <c r="PMD846" s="399"/>
      <c r="PME846" s="399"/>
      <c r="PMF846" s="399"/>
      <c r="PMG846" s="399"/>
      <c r="PMH846" s="399"/>
      <c r="PMI846" s="399"/>
      <c r="PMJ846" s="399"/>
      <c r="PMK846" s="399"/>
      <c r="PML846" s="399"/>
      <c r="PMM846" s="399"/>
      <c r="PMN846" s="399"/>
      <c r="PMO846" s="399"/>
      <c r="PMP846" s="399"/>
      <c r="PMQ846" s="399"/>
      <c r="PMR846" s="399"/>
      <c r="PMS846" s="399"/>
      <c r="PMT846" s="399"/>
      <c r="PMU846" s="399"/>
      <c r="PMV846" s="399"/>
      <c r="PMW846" s="399"/>
      <c r="PMX846" s="399"/>
      <c r="PMY846" s="399"/>
      <c r="PMZ846" s="399"/>
      <c r="PNA846" s="399"/>
      <c r="PNB846" s="399"/>
      <c r="PNC846" s="399"/>
      <c r="PND846" s="399"/>
      <c r="PNE846" s="399"/>
      <c r="PNF846" s="399"/>
      <c r="PNG846" s="399"/>
      <c r="PNH846" s="399"/>
      <c r="PNI846" s="399"/>
      <c r="PNJ846" s="399"/>
      <c r="PNK846" s="399"/>
      <c r="PNL846" s="399"/>
      <c r="PNM846" s="399"/>
      <c r="PNN846" s="399"/>
      <c r="PNO846" s="399"/>
      <c r="PNP846" s="399"/>
      <c r="PNQ846" s="399"/>
      <c r="PNR846" s="399"/>
      <c r="PNS846" s="399"/>
      <c r="PNT846" s="399"/>
      <c r="PNU846" s="399"/>
      <c r="PNV846" s="399"/>
      <c r="PNW846" s="399"/>
      <c r="PNX846" s="399"/>
      <c r="PNY846" s="399"/>
      <c r="PNZ846" s="399"/>
      <c r="POA846" s="399"/>
      <c r="POB846" s="399"/>
      <c r="POC846" s="399"/>
      <c r="POD846" s="399"/>
      <c r="POE846" s="399"/>
      <c r="POF846" s="399"/>
      <c r="POG846" s="399"/>
      <c r="POH846" s="399"/>
      <c r="POI846" s="399"/>
      <c r="POJ846" s="399"/>
      <c r="POK846" s="399"/>
      <c r="POL846" s="399"/>
      <c r="POM846" s="399"/>
      <c r="PON846" s="399"/>
      <c r="POO846" s="399"/>
      <c r="POP846" s="399"/>
      <c r="POQ846" s="399"/>
      <c r="POR846" s="399"/>
      <c r="POS846" s="399"/>
      <c r="POT846" s="399"/>
      <c r="POU846" s="399"/>
      <c r="POV846" s="399"/>
      <c r="POW846" s="399"/>
      <c r="POX846" s="399"/>
      <c r="POY846" s="399"/>
      <c r="POZ846" s="399"/>
      <c r="PPA846" s="399"/>
      <c r="PPB846" s="399"/>
      <c r="PPC846" s="399"/>
      <c r="PPD846" s="399"/>
      <c r="PPE846" s="399"/>
      <c r="PPF846" s="399"/>
      <c r="PPG846" s="399"/>
      <c r="PPH846" s="399"/>
      <c r="PPI846" s="399"/>
      <c r="PPJ846" s="399"/>
      <c r="PPK846" s="399"/>
      <c r="PPL846" s="399"/>
      <c r="PPM846" s="399"/>
      <c r="PPN846" s="399"/>
      <c r="PPO846" s="399"/>
      <c r="PPP846" s="399"/>
      <c r="PPQ846" s="399"/>
      <c r="PPR846" s="399"/>
      <c r="PPS846" s="399"/>
      <c r="PPT846" s="399"/>
      <c r="PPU846" s="399"/>
      <c r="PPV846" s="399"/>
      <c r="PPW846" s="399"/>
      <c r="PPX846" s="399"/>
      <c r="PPY846" s="399"/>
      <c r="PPZ846" s="399"/>
      <c r="PQA846" s="399"/>
      <c r="PQB846" s="399"/>
      <c r="PQC846" s="399"/>
      <c r="PQD846" s="399"/>
      <c r="PQE846" s="399"/>
      <c r="PQF846" s="399"/>
      <c r="PQG846" s="399"/>
      <c r="PQH846" s="399"/>
      <c r="PQI846" s="399"/>
      <c r="PQJ846" s="399"/>
      <c r="PQK846" s="399"/>
      <c r="PQL846" s="399"/>
      <c r="PQM846" s="399"/>
      <c r="PQN846" s="399"/>
      <c r="PQO846" s="399"/>
      <c r="PQP846" s="399"/>
      <c r="PQQ846" s="399"/>
      <c r="PQR846" s="399"/>
      <c r="PQS846" s="399"/>
      <c r="PQT846" s="399"/>
      <c r="PQU846" s="399"/>
      <c r="PQV846" s="399"/>
      <c r="PQW846" s="399"/>
      <c r="PQX846" s="399"/>
      <c r="PQY846" s="399"/>
      <c r="PQZ846" s="399"/>
      <c r="PRA846" s="399"/>
      <c r="PRB846" s="399"/>
      <c r="PRC846" s="399"/>
      <c r="PRD846" s="399"/>
      <c r="PRE846" s="399"/>
      <c r="PRF846" s="399"/>
      <c r="PRG846" s="399"/>
      <c r="PRH846" s="399"/>
      <c r="PRI846" s="399"/>
      <c r="PRJ846" s="399"/>
      <c r="PRK846" s="399"/>
      <c r="PRL846" s="399"/>
      <c r="PRM846" s="399"/>
      <c r="PRN846" s="399"/>
      <c r="PRO846" s="399"/>
      <c r="PRP846" s="399"/>
      <c r="PRQ846" s="399"/>
      <c r="PRR846" s="399"/>
      <c r="PRS846" s="399"/>
      <c r="PRT846" s="399"/>
      <c r="PRU846" s="399"/>
      <c r="PRV846" s="399"/>
      <c r="PRW846" s="399"/>
      <c r="PRX846" s="399"/>
      <c r="PRY846" s="399"/>
      <c r="PRZ846" s="399"/>
      <c r="PSA846" s="399"/>
      <c r="PSB846" s="399"/>
      <c r="PSC846" s="399"/>
      <c r="PSD846" s="399"/>
      <c r="PSE846" s="399"/>
      <c r="PSF846" s="399"/>
      <c r="PSG846" s="399"/>
      <c r="PSH846" s="399"/>
      <c r="PSI846" s="399"/>
      <c r="PSJ846" s="399"/>
      <c r="PSK846" s="399"/>
      <c r="PSL846" s="399"/>
      <c r="PSM846" s="399"/>
      <c r="PSN846" s="399"/>
      <c r="PSO846" s="399"/>
      <c r="PSP846" s="399"/>
      <c r="PSQ846" s="399"/>
      <c r="PSR846" s="399"/>
      <c r="PSS846" s="399"/>
      <c r="PST846" s="399"/>
      <c r="PSU846" s="399"/>
      <c r="PSV846" s="399"/>
      <c r="PSW846" s="399"/>
      <c r="PSX846" s="399"/>
      <c r="PSY846" s="399"/>
      <c r="PSZ846" s="399"/>
      <c r="PTA846" s="399"/>
      <c r="PTB846" s="399"/>
      <c r="PTC846" s="399"/>
      <c r="PTD846" s="399"/>
      <c r="PTE846" s="399"/>
      <c r="PTF846" s="399"/>
      <c r="PTG846" s="399"/>
      <c r="PTH846" s="399"/>
      <c r="PTI846" s="399"/>
      <c r="PTJ846" s="399"/>
      <c r="PTK846" s="399"/>
      <c r="PTL846" s="399"/>
      <c r="PTM846" s="399"/>
      <c r="PTN846" s="399"/>
      <c r="PTO846" s="399"/>
      <c r="PTP846" s="399"/>
      <c r="PTQ846" s="399"/>
      <c r="PTR846" s="399"/>
      <c r="PTS846" s="399"/>
      <c r="PTT846" s="399"/>
      <c r="PTU846" s="399"/>
      <c r="PTV846" s="399"/>
      <c r="PTW846" s="399"/>
      <c r="PTX846" s="399"/>
      <c r="PTY846" s="399"/>
      <c r="PTZ846" s="399"/>
      <c r="PUA846" s="399"/>
      <c r="PUB846" s="399"/>
      <c r="PUC846" s="399"/>
      <c r="PUD846" s="399"/>
      <c r="PUE846" s="399"/>
      <c r="PUF846" s="399"/>
      <c r="PUG846" s="399"/>
      <c r="PUH846" s="399"/>
      <c r="PUI846" s="399"/>
      <c r="PUJ846" s="399"/>
      <c r="PUK846" s="399"/>
      <c r="PUL846" s="399"/>
      <c r="PUM846" s="399"/>
      <c r="PUN846" s="399"/>
      <c r="PUO846" s="399"/>
      <c r="PUP846" s="399"/>
      <c r="PUQ846" s="399"/>
      <c r="PUR846" s="399"/>
      <c r="PUS846" s="399"/>
      <c r="PUT846" s="399"/>
      <c r="PUU846" s="399"/>
      <c r="PUV846" s="399"/>
      <c r="PUW846" s="399"/>
      <c r="PUX846" s="399"/>
      <c r="PUY846" s="399"/>
      <c r="PUZ846" s="399"/>
      <c r="PVA846" s="399"/>
      <c r="PVB846" s="399"/>
      <c r="PVC846" s="399"/>
      <c r="PVD846" s="399"/>
      <c r="PVE846" s="399"/>
      <c r="PVF846" s="399"/>
      <c r="PVG846" s="399"/>
      <c r="PVH846" s="399"/>
      <c r="PVI846" s="399"/>
      <c r="PVJ846" s="399"/>
      <c r="PVK846" s="399"/>
      <c r="PVL846" s="399"/>
      <c r="PVM846" s="399"/>
      <c r="PVN846" s="399"/>
      <c r="PVO846" s="399"/>
      <c r="PVP846" s="399"/>
      <c r="PVQ846" s="399"/>
      <c r="PVR846" s="399"/>
      <c r="PVS846" s="399"/>
      <c r="PVT846" s="399"/>
      <c r="PVU846" s="399"/>
      <c r="PVV846" s="399"/>
      <c r="PVW846" s="399"/>
      <c r="PVX846" s="399"/>
      <c r="PVY846" s="399"/>
      <c r="PVZ846" s="399"/>
      <c r="PWA846" s="399"/>
      <c r="PWB846" s="399"/>
      <c r="PWC846" s="399"/>
      <c r="PWD846" s="399"/>
      <c r="PWE846" s="399"/>
      <c r="PWF846" s="399"/>
      <c r="PWG846" s="399"/>
      <c r="PWH846" s="399"/>
      <c r="PWI846" s="399"/>
      <c r="PWJ846" s="399"/>
      <c r="PWK846" s="399"/>
      <c r="PWL846" s="399"/>
      <c r="PWM846" s="399"/>
      <c r="PWN846" s="399"/>
      <c r="PWO846" s="399"/>
      <c r="PWP846" s="399"/>
      <c r="PWQ846" s="399"/>
      <c r="PWR846" s="399"/>
      <c r="PWS846" s="399"/>
      <c r="PWT846" s="399"/>
      <c r="PWU846" s="399"/>
      <c r="PWV846" s="399"/>
      <c r="PWW846" s="399"/>
      <c r="PWX846" s="399"/>
      <c r="PWY846" s="399"/>
      <c r="PWZ846" s="399"/>
      <c r="PXA846" s="399"/>
      <c r="PXB846" s="399"/>
      <c r="PXC846" s="399"/>
      <c r="PXD846" s="399"/>
      <c r="PXE846" s="399"/>
      <c r="PXF846" s="399"/>
      <c r="PXG846" s="399"/>
      <c r="PXH846" s="399"/>
      <c r="PXI846" s="399"/>
      <c r="PXJ846" s="399"/>
      <c r="PXK846" s="399"/>
      <c r="PXL846" s="399"/>
      <c r="PXM846" s="399"/>
      <c r="PXN846" s="399"/>
      <c r="PXO846" s="399"/>
      <c r="PXP846" s="399"/>
      <c r="PXQ846" s="399"/>
      <c r="PXR846" s="399"/>
      <c r="PXS846" s="399"/>
      <c r="PXT846" s="399"/>
      <c r="PXU846" s="399"/>
      <c r="PXV846" s="399"/>
      <c r="PXW846" s="399"/>
      <c r="PXX846" s="399"/>
      <c r="PXY846" s="399"/>
      <c r="PXZ846" s="399"/>
      <c r="PYA846" s="399"/>
      <c r="PYB846" s="399"/>
      <c r="PYC846" s="399"/>
      <c r="PYD846" s="399"/>
      <c r="PYE846" s="399"/>
      <c r="PYF846" s="399"/>
      <c r="PYG846" s="399"/>
      <c r="PYH846" s="399"/>
      <c r="PYI846" s="399"/>
      <c r="PYJ846" s="399"/>
      <c r="PYK846" s="399"/>
      <c r="PYL846" s="399"/>
      <c r="PYM846" s="399"/>
      <c r="PYN846" s="399"/>
      <c r="PYO846" s="399"/>
      <c r="PYP846" s="399"/>
      <c r="PYQ846" s="399"/>
      <c r="PYR846" s="399"/>
      <c r="PYS846" s="399"/>
      <c r="PYT846" s="399"/>
      <c r="PYU846" s="399"/>
      <c r="PYV846" s="399"/>
      <c r="PYW846" s="399"/>
      <c r="PYX846" s="399"/>
      <c r="PYY846" s="399"/>
      <c r="PYZ846" s="399"/>
      <c r="PZA846" s="399"/>
      <c r="PZB846" s="399"/>
      <c r="PZC846" s="399"/>
      <c r="PZD846" s="399"/>
      <c r="PZE846" s="399"/>
      <c r="PZF846" s="399"/>
      <c r="PZG846" s="399"/>
      <c r="PZH846" s="399"/>
      <c r="PZI846" s="399"/>
      <c r="PZJ846" s="399"/>
      <c r="PZK846" s="399"/>
      <c r="PZL846" s="399"/>
      <c r="PZM846" s="399"/>
      <c r="PZN846" s="399"/>
      <c r="PZO846" s="399"/>
      <c r="PZP846" s="399"/>
      <c r="PZQ846" s="399"/>
      <c r="PZR846" s="399"/>
      <c r="PZS846" s="399"/>
      <c r="PZT846" s="399"/>
      <c r="PZU846" s="399"/>
      <c r="PZV846" s="399"/>
      <c r="PZW846" s="399"/>
      <c r="PZX846" s="399"/>
      <c r="PZY846" s="399"/>
      <c r="PZZ846" s="399"/>
      <c r="QAA846" s="399"/>
      <c r="QAB846" s="399"/>
      <c r="QAC846" s="399"/>
      <c r="QAD846" s="399"/>
      <c r="QAE846" s="399"/>
      <c r="QAF846" s="399"/>
      <c r="QAG846" s="399"/>
      <c r="QAH846" s="399"/>
      <c r="QAI846" s="399"/>
      <c r="QAJ846" s="399"/>
      <c r="QAK846" s="399"/>
      <c r="QAL846" s="399"/>
      <c r="QAM846" s="399"/>
      <c r="QAN846" s="399"/>
      <c r="QAO846" s="399"/>
      <c r="QAP846" s="399"/>
      <c r="QAQ846" s="399"/>
      <c r="QAR846" s="399"/>
      <c r="QAS846" s="399"/>
      <c r="QAT846" s="399"/>
      <c r="QAU846" s="399"/>
      <c r="QAV846" s="399"/>
      <c r="QAW846" s="399"/>
      <c r="QAX846" s="399"/>
      <c r="QAY846" s="399"/>
      <c r="QAZ846" s="399"/>
      <c r="QBA846" s="399"/>
      <c r="QBB846" s="399"/>
      <c r="QBC846" s="399"/>
      <c r="QBD846" s="399"/>
      <c r="QBE846" s="399"/>
      <c r="QBF846" s="399"/>
      <c r="QBG846" s="399"/>
      <c r="QBH846" s="399"/>
      <c r="QBI846" s="399"/>
      <c r="QBJ846" s="399"/>
      <c r="QBK846" s="399"/>
      <c r="QBL846" s="399"/>
      <c r="QBM846" s="399"/>
      <c r="QBN846" s="399"/>
      <c r="QBO846" s="399"/>
      <c r="QBP846" s="399"/>
      <c r="QBQ846" s="399"/>
      <c r="QBR846" s="399"/>
      <c r="QBS846" s="399"/>
      <c r="QBT846" s="399"/>
      <c r="QBU846" s="399"/>
      <c r="QBV846" s="399"/>
      <c r="QBW846" s="399"/>
      <c r="QBX846" s="399"/>
      <c r="QBY846" s="399"/>
      <c r="QBZ846" s="399"/>
      <c r="QCA846" s="399"/>
      <c r="QCB846" s="399"/>
      <c r="QCC846" s="399"/>
      <c r="QCD846" s="399"/>
      <c r="QCE846" s="399"/>
      <c r="QCF846" s="399"/>
      <c r="QCG846" s="399"/>
      <c r="QCH846" s="399"/>
      <c r="QCI846" s="399"/>
      <c r="QCJ846" s="399"/>
      <c r="QCK846" s="399"/>
      <c r="QCL846" s="399"/>
      <c r="QCM846" s="399"/>
      <c r="QCN846" s="399"/>
      <c r="QCO846" s="399"/>
      <c r="QCP846" s="399"/>
      <c r="QCQ846" s="399"/>
      <c r="QCR846" s="399"/>
      <c r="QCS846" s="399"/>
      <c r="QCT846" s="399"/>
      <c r="QCU846" s="399"/>
      <c r="QCV846" s="399"/>
      <c r="QCW846" s="399"/>
      <c r="QCX846" s="399"/>
      <c r="QCY846" s="399"/>
      <c r="QCZ846" s="399"/>
      <c r="QDA846" s="399"/>
      <c r="QDB846" s="399"/>
      <c r="QDC846" s="399"/>
      <c r="QDD846" s="399"/>
      <c r="QDE846" s="399"/>
      <c r="QDF846" s="399"/>
      <c r="QDG846" s="399"/>
      <c r="QDH846" s="399"/>
      <c r="QDI846" s="399"/>
      <c r="QDJ846" s="399"/>
      <c r="QDK846" s="399"/>
      <c r="QDL846" s="399"/>
      <c r="QDM846" s="399"/>
      <c r="QDN846" s="399"/>
      <c r="QDO846" s="399"/>
      <c r="QDP846" s="399"/>
      <c r="QDQ846" s="399"/>
      <c r="QDR846" s="399"/>
      <c r="QDS846" s="399"/>
      <c r="QDT846" s="399"/>
      <c r="QDU846" s="399"/>
      <c r="QDV846" s="399"/>
      <c r="QDW846" s="399"/>
      <c r="QDX846" s="399"/>
      <c r="QDY846" s="399"/>
      <c r="QDZ846" s="399"/>
      <c r="QEA846" s="399"/>
      <c r="QEB846" s="399"/>
      <c r="QEC846" s="399"/>
      <c r="QED846" s="399"/>
      <c r="QEE846" s="399"/>
      <c r="QEF846" s="399"/>
      <c r="QEG846" s="399"/>
      <c r="QEH846" s="399"/>
      <c r="QEI846" s="399"/>
      <c r="QEJ846" s="399"/>
      <c r="QEK846" s="399"/>
      <c r="QEL846" s="399"/>
      <c r="QEM846" s="399"/>
      <c r="QEN846" s="399"/>
      <c r="QEO846" s="399"/>
      <c r="QEP846" s="399"/>
      <c r="QEQ846" s="399"/>
      <c r="QER846" s="399"/>
      <c r="QES846" s="399"/>
      <c r="QET846" s="399"/>
      <c r="QEU846" s="399"/>
      <c r="QEV846" s="399"/>
      <c r="QEW846" s="399"/>
      <c r="QEX846" s="399"/>
      <c r="QEY846" s="399"/>
      <c r="QEZ846" s="399"/>
      <c r="QFA846" s="399"/>
      <c r="QFB846" s="399"/>
      <c r="QFC846" s="399"/>
      <c r="QFD846" s="399"/>
      <c r="QFE846" s="399"/>
      <c r="QFF846" s="399"/>
      <c r="QFG846" s="399"/>
      <c r="QFH846" s="399"/>
      <c r="QFI846" s="399"/>
      <c r="QFJ846" s="399"/>
      <c r="QFK846" s="399"/>
      <c r="QFL846" s="399"/>
      <c r="QFM846" s="399"/>
      <c r="QFN846" s="399"/>
      <c r="QFO846" s="399"/>
      <c r="QFP846" s="399"/>
      <c r="QFQ846" s="399"/>
      <c r="QFR846" s="399"/>
      <c r="QFS846" s="399"/>
      <c r="QFT846" s="399"/>
      <c r="QFU846" s="399"/>
      <c r="QFV846" s="399"/>
      <c r="QFW846" s="399"/>
      <c r="QFX846" s="399"/>
      <c r="QFY846" s="399"/>
      <c r="QFZ846" s="399"/>
      <c r="QGA846" s="399"/>
      <c r="QGB846" s="399"/>
      <c r="QGC846" s="399"/>
      <c r="QGD846" s="399"/>
      <c r="QGE846" s="399"/>
      <c r="QGF846" s="399"/>
      <c r="QGG846" s="399"/>
      <c r="QGH846" s="399"/>
      <c r="QGI846" s="399"/>
      <c r="QGJ846" s="399"/>
      <c r="QGK846" s="399"/>
      <c r="QGL846" s="399"/>
      <c r="QGM846" s="399"/>
      <c r="QGN846" s="399"/>
      <c r="QGO846" s="399"/>
      <c r="QGP846" s="399"/>
      <c r="QGQ846" s="399"/>
      <c r="QGR846" s="399"/>
      <c r="QGS846" s="399"/>
      <c r="QGT846" s="399"/>
      <c r="QGU846" s="399"/>
      <c r="QGV846" s="399"/>
      <c r="QGW846" s="399"/>
      <c r="QGX846" s="399"/>
      <c r="QGY846" s="399"/>
      <c r="QGZ846" s="399"/>
      <c r="QHA846" s="399"/>
      <c r="QHB846" s="399"/>
      <c r="QHC846" s="399"/>
      <c r="QHD846" s="399"/>
      <c r="QHE846" s="399"/>
      <c r="QHF846" s="399"/>
      <c r="QHG846" s="399"/>
      <c r="QHH846" s="399"/>
      <c r="QHI846" s="399"/>
      <c r="QHJ846" s="399"/>
      <c r="QHK846" s="399"/>
      <c r="QHL846" s="399"/>
      <c r="QHM846" s="399"/>
      <c r="QHN846" s="399"/>
      <c r="QHO846" s="399"/>
      <c r="QHP846" s="399"/>
      <c r="QHQ846" s="399"/>
      <c r="QHR846" s="399"/>
      <c r="QHS846" s="399"/>
      <c r="QHT846" s="399"/>
      <c r="QHU846" s="399"/>
      <c r="QHV846" s="399"/>
      <c r="QHW846" s="399"/>
      <c r="QHX846" s="399"/>
      <c r="QHY846" s="399"/>
      <c r="QHZ846" s="399"/>
      <c r="QIA846" s="399"/>
      <c r="QIB846" s="399"/>
      <c r="QIC846" s="399"/>
      <c r="QID846" s="399"/>
      <c r="QIE846" s="399"/>
      <c r="QIF846" s="399"/>
      <c r="QIG846" s="399"/>
      <c r="QIH846" s="399"/>
      <c r="QII846" s="399"/>
      <c r="QIJ846" s="399"/>
      <c r="QIK846" s="399"/>
      <c r="QIL846" s="399"/>
      <c r="QIM846" s="399"/>
      <c r="QIN846" s="399"/>
      <c r="QIO846" s="399"/>
      <c r="QIP846" s="399"/>
      <c r="QIQ846" s="399"/>
      <c r="QIR846" s="399"/>
      <c r="QIS846" s="399"/>
      <c r="QIT846" s="399"/>
      <c r="QIU846" s="399"/>
      <c r="QIV846" s="399"/>
      <c r="QIW846" s="399"/>
      <c r="QIX846" s="399"/>
      <c r="QIY846" s="399"/>
      <c r="QIZ846" s="399"/>
      <c r="QJA846" s="399"/>
      <c r="QJB846" s="399"/>
      <c r="QJC846" s="399"/>
      <c r="QJD846" s="399"/>
      <c r="QJE846" s="399"/>
      <c r="QJF846" s="399"/>
      <c r="QJG846" s="399"/>
      <c r="QJH846" s="399"/>
      <c r="QJI846" s="399"/>
      <c r="QJJ846" s="399"/>
      <c r="QJK846" s="399"/>
      <c r="QJL846" s="399"/>
      <c r="QJM846" s="399"/>
      <c r="QJN846" s="399"/>
      <c r="QJO846" s="399"/>
      <c r="QJP846" s="399"/>
      <c r="QJQ846" s="399"/>
      <c r="QJR846" s="399"/>
      <c r="QJS846" s="399"/>
      <c r="QJT846" s="399"/>
      <c r="QJU846" s="399"/>
      <c r="QJV846" s="399"/>
      <c r="QJW846" s="399"/>
      <c r="QJX846" s="399"/>
      <c r="QJY846" s="399"/>
      <c r="QJZ846" s="399"/>
      <c r="QKA846" s="399"/>
      <c r="QKB846" s="399"/>
      <c r="QKC846" s="399"/>
      <c r="QKD846" s="399"/>
      <c r="QKE846" s="399"/>
      <c r="QKF846" s="399"/>
      <c r="QKG846" s="399"/>
      <c r="QKH846" s="399"/>
      <c r="QKI846" s="399"/>
      <c r="QKJ846" s="399"/>
      <c r="QKK846" s="399"/>
      <c r="QKL846" s="399"/>
      <c r="QKM846" s="399"/>
      <c r="QKN846" s="399"/>
      <c r="QKO846" s="399"/>
      <c r="QKP846" s="399"/>
      <c r="QKQ846" s="399"/>
      <c r="QKR846" s="399"/>
      <c r="QKS846" s="399"/>
      <c r="QKT846" s="399"/>
      <c r="QKU846" s="399"/>
      <c r="QKV846" s="399"/>
      <c r="QKW846" s="399"/>
      <c r="QKX846" s="399"/>
      <c r="QKY846" s="399"/>
      <c r="QKZ846" s="399"/>
      <c r="QLA846" s="399"/>
      <c r="QLB846" s="399"/>
      <c r="QLC846" s="399"/>
      <c r="QLD846" s="399"/>
      <c r="QLE846" s="399"/>
      <c r="QLF846" s="399"/>
      <c r="QLG846" s="399"/>
      <c r="QLH846" s="399"/>
      <c r="QLI846" s="399"/>
      <c r="QLJ846" s="399"/>
      <c r="QLK846" s="399"/>
      <c r="QLL846" s="399"/>
      <c r="QLM846" s="399"/>
      <c r="QLN846" s="399"/>
      <c r="QLO846" s="399"/>
      <c r="QLP846" s="399"/>
      <c r="QLQ846" s="399"/>
      <c r="QLR846" s="399"/>
      <c r="QLS846" s="399"/>
      <c r="QLT846" s="399"/>
      <c r="QLU846" s="399"/>
      <c r="QLV846" s="399"/>
      <c r="QLW846" s="399"/>
      <c r="QLX846" s="399"/>
      <c r="QLY846" s="399"/>
      <c r="QLZ846" s="399"/>
      <c r="QMA846" s="399"/>
      <c r="QMB846" s="399"/>
      <c r="QMC846" s="399"/>
      <c r="QMD846" s="399"/>
      <c r="QME846" s="399"/>
      <c r="QMF846" s="399"/>
      <c r="QMG846" s="399"/>
      <c r="QMH846" s="399"/>
      <c r="QMI846" s="399"/>
      <c r="QMJ846" s="399"/>
      <c r="QMK846" s="399"/>
      <c r="QML846" s="399"/>
      <c r="QMM846" s="399"/>
      <c r="QMN846" s="399"/>
      <c r="QMO846" s="399"/>
      <c r="QMP846" s="399"/>
      <c r="QMQ846" s="399"/>
      <c r="QMR846" s="399"/>
      <c r="QMS846" s="399"/>
      <c r="QMT846" s="399"/>
      <c r="QMU846" s="399"/>
      <c r="QMV846" s="399"/>
      <c r="QMW846" s="399"/>
      <c r="QMX846" s="399"/>
      <c r="QMY846" s="399"/>
      <c r="QMZ846" s="399"/>
      <c r="QNA846" s="399"/>
      <c r="QNB846" s="399"/>
      <c r="QNC846" s="399"/>
      <c r="QND846" s="399"/>
      <c r="QNE846" s="399"/>
      <c r="QNF846" s="399"/>
      <c r="QNG846" s="399"/>
      <c r="QNH846" s="399"/>
      <c r="QNI846" s="399"/>
      <c r="QNJ846" s="399"/>
      <c r="QNK846" s="399"/>
      <c r="QNL846" s="399"/>
      <c r="QNM846" s="399"/>
      <c r="QNN846" s="399"/>
      <c r="QNO846" s="399"/>
      <c r="QNP846" s="399"/>
      <c r="QNQ846" s="399"/>
      <c r="QNR846" s="399"/>
      <c r="QNS846" s="399"/>
      <c r="QNT846" s="399"/>
      <c r="QNU846" s="399"/>
      <c r="QNV846" s="399"/>
      <c r="QNW846" s="399"/>
      <c r="QNX846" s="399"/>
      <c r="QNY846" s="399"/>
      <c r="QNZ846" s="399"/>
      <c r="QOA846" s="399"/>
      <c r="QOB846" s="399"/>
      <c r="QOC846" s="399"/>
      <c r="QOD846" s="399"/>
      <c r="QOE846" s="399"/>
      <c r="QOF846" s="399"/>
      <c r="QOG846" s="399"/>
      <c r="QOH846" s="399"/>
      <c r="QOI846" s="399"/>
      <c r="QOJ846" s="399"/>
      <c r="QOK846" s="399"/>
      <c r="QOL846" s="399"/>
      <c r="QOM846" s="399"/>
      <c r="QON846" s="399"/>
      <c r="QOO846" s="399"/>
      <c r="QOP846" s="399"/>
      <c r="QOQ846" s="399"/>
      <c r="QOR846" s="399"/>
      <c r="QOS846" s="399"/>
      <c r="QOT846" s="399"/>
      <c r="QOU846" s="399"/>
      <c r="QOV846" s="399"/>
      <c r="QOW846" s="399"/>
      <c r="QOX846" s="399"/>
      <c r="QOY846" s="399"/>
      <c r="QOZ846" s="399"/>
      <c r="QPA846" s="399"/>
      <c r="QPB846" s="399"/>
      <c r="QPC846" s="399"/>
      <c r="QPD846" s="399"/>
      <c r="QPE846" s="399"/>
      <c r="QPF846" s="399"/>
      <c r="QPG846" s="399"/>
      <c r="QPH846" s="399"/>
      <c r="QPI846" s="399"/>
      <c r="QPJ846" s="399"/>
      <c r="QPK846" s="399"/>
      <c r="QPL846" s="399"/>
      <c r="QPM846" s="399"/>
      <c r="QPN846" s="399"/>
      <c r="QPO846" s="399"/>
      <c r="QPP846" s="399"/>
      <c r="QPQ846" s="399"/>
      <c r="QPR846" s="399"/>
      <c r="QPS846" s="399"/>
      <c r="QPT846" s="399"/>
      <c r="QPU846" s="399"/>
      <c r="QPV846" s="399"/>
      <c r="QPW846" s="399"/>
      <c r="QPX846" s="399"/>
      <c r="QPY846" s="399"/>
      <c r="QPZ846" s="399"/>
      <c r="QQA846" s="399"/>
      <c r="QQB846" s="399"/>
      <c r="QQC846" s="399"/>
      <c r="QQD846" s="399"/>
      <c r="QQE846" s="399"/>
      <c r="QQF846" s="399"/>
      <c r="QQG846" s="399"/>
      <c r="QQH846" s="399"/>
      <c r="QQI846" s="399"/>
      <c r="QQJ846" s="399"/>
      <c r="QQK846" s="399"/>
      <c r="QQL846" s="399"/>
      <c r="QQM846" s="399"/>
      <c r="QQN846" s="399"/>
      <c r="QQO846" s="399"/>
      <c r="QQP846" s="399"/>
      <c r="QQQ846" s="399"/>
      <c r="QQR846" s="399"/>
      <c r="QQS846" s="399"/>
      <c r="QQT846" s="399"/>
      <c r="QQU846" s="399"/>
      <c r="QQV846" s="399"/>
      <c r="QQW846" s="399"/>
      <c r="QQX846" s="399"/>
      <c r="QQY846" s="399"/>
      <c r="QQZ846" s="399"/>
      <c r="QRA846" s="399"/>
      <c r="QRB846" s="399"/>
      <c r="QRC846" s="399"/>
      <c r="QRD846" s="399"/>
      <c r="QRE846" s="399"/>
      <c r="QRF846" s="399"/>
      <c r="QRG846" s="399"/>
      <c r="QRH846" s="399"/>
      <c r="QRI846" s="399"/>
      <c r="QRJ846" s="399"/>
      <c r="QRK846" s="399"/>
      <c r="QRL846" s="399"/>
      <c r="QRM846" s="399"/>
      <c r="QRN846" s="399"/>
      <c r="QRO846" s="399"/>
      <c r="QRP846" s="399"/>
      <c r="QRQ846" s="399"/>
      <c r="QRR846" s="399"/>
      <c r="QRS846" s="399"/>
      <c r="QRT846" s="399"/>
      <c r="QRU846" s="399"/>
      <c r="QRV846" s="399"/>
      <c r="QRW846" s="399"/>
      <c r="QRX846" s="399"/>
      <c r="QRY846" s="399"/>
      <c r="QRZ846" s="399"/>
      <c r="QSA846" s="399"/>
      <c r="QSB846" s="399"/>
      <c r="QSC846" s="399"/>
      <c r="QSD846" s="399"/>
      <c r="QSE846" s="399"/>
      <c r="QSF846" s="399"/>
      <c r="QSG846" s="399"/>
      <c r="QSH846" s="399"/>
      <c r="QSI846" s="399"/>
      <c r="QSJ846" s="399"/>
      <c r="QSK846" s="399"/>
      <c r="QSL846" s="399"/>
      <c r="QSM846" s="399"/>
      <c r="QSN846" s="399"/>
      <c r="QSO846" s="399"/>
      <c r="QSP846" s="399"/>
      <c r="QSQ846" s="399"/>
      <c r="QSR846" s="399"/>
      <c r="QSS846" s="399"/>
      <c r="QST846" s="399"/>
      <c r="QSU846" s="399"/>
      <c r="QSV846" s="399"/>
      <c r="QSW846" s="399"/>
      <c r="QSX846" s="399"/>
      <c r="QSY846" s="399"/>
      <c r="QSZ846" s="399"/>
      <c r="QTA846" s="399"/>
      <c r="QTB846" s="399"/>
      <c r="QTC846" s="399"/>
      <c r="QTD846" s="399"/>
      <c r="QTE846" s="399"/>
      <c r="QTF846" s="399"/>
      <c r="QTG846" s="399"/>
      <c r="QTH846" s="399"/>
      <c r="QTI846" s="399"/>
      <c r="QTJ846" s="399"/>
      <c r="QTK846" s="399"/>
      <c r="QTL846" s="399"/>
      <c r="QTM846" s="399"/>
      <c r="QTN846" s="399"/>
      <c r="QTO846" s="399"/>
      <c r="QTP846" s="399"/>
      <c r="QTQ846" s="399"/>
      <c r="QTR846" s="399"/>
      <c r="QTS846" s="399"/>
      <c r="QTT846" s="399"/>
      <c r="QTU846" s="399"/>
      <c r="QTV846" s="399"/>
      <c r="QTW846" s="399"/>
      <c r="QTX846" s="399"/>
      <c r="QTY846" s="399"/>
      <c r="QTZ846" s="399"/>
      <c r="QUA846" s="399"/>
      <c r="QUB846" s="399"/>
      <c r="QUC846" s="399"/>
      <c r="QUD846" s="399"/>
      <c r="QUE846" s="399"/>
      <c r="QUF846" s="399"/>
      <c r="QUG846" s="399"/>
      <c r="QUH846" s="399"/>
      <c r="QUI846" s="399"/>
      <c r="QUJ846" s="399"/>
      <c r="QUK846" s="399"/>
      <c r="QUL846" s="399"/>
      <c r="QUM846" s="399"/>
      <c r="QUN846" s="399"/>
      <c r="QUO846" s="399"/>
      <c r="QUP846" s="399"/>
      <c r="QUQ846" s="399"/>
      <c r="QUR846" s="399"/>
      <c r="QUS846" s="399"/>
      <c r="QUT846" s="399"/>
      <c r="QUU846" s="399"/>
      <c r="QUV846" s="399"/>
      <c r="QUW846" s="399"/>
      <c r="QUX846" s="399"/>
      <c r="QUY846" s="399"/>
      <c r="QUZ846" s="399"/>
      <c r="QVA846" s="399"/>
      <c r="QVB846" s="399"/>
      <c r="QVC846" s="399"/>
      <c r="QVD846" s="399"/>
      <c r="QVE846" s="399"/>
      <c r="QVF846" s="399"/>
      <c r="QVG846" s="399"/>
      <c r="QVH846" s="399"/>
      <c r="QVI846" s="399"/>
      <c r="QVJ846" s="399"/>
      <c r="QVK846" s="399"/>
      <c r="QVL846" s="399"/>
      <c r="QVM846" s="399"/>
      <c r="QVN846" s="399"/>
      <c r="QVO846" s="399"/>
      <c r="QVP846" s="399"/>
      <c r="QVQ846" s="399"/>
      <c r="QVR846" s="399"/>
      <c r="QVS846" s="399"/>
      <c r="QVT846" s="399"/>
      <c r="QVU846" s="399"/>
      <c r="QVV846" s="399"/>
      <c r="QVW846" s="399"/>
      <c r="QVX846" s="399"/>
      <c r="QVY846" s="399"/>
      <c r="QVZ846" s="399"/>
      <c r="QWA846" s="399"/>
      <c r="QWB846" s="399"/>
      <c r="QWC846" s="399"/>
      <c r="QWD846" s="399"/>
      <c r="QWE846" s="399"/>
      <c r="QWF846" s="399"/>
      <c r="QWG846" s="399"/>
      <c r="QWH846" s="399"/>
      <c r="QWI846" s="399"/>
      <c r="QWJ846" s="399"/>
      <c r="QWK846" s="399"/>
      <c r="QWL846" s="399"/>
      <c r="QWM846" s="399"/>
      <c r="QWN846" s="399"/>
      <c r="QWO846" s="399"/>
      <c r="QWP846" s="399"/>
      <c r="QWQ846" s="399"/>
      <c r="QWR846" s="399"/>
      <c r="QWS846" s="399"/>
      <c r="QWT846" s="399"/>
      <c r="QWU846" s="399"/>
      <c r="QWV846" s="399"/>
      <c r="QWW846" s="399"/>
      <c r="QWX846" s="399"/>
      <c r="QWY846" s="399"/>
      <c r="QWZ846" s="399"/>
      <c r="QXA846" s="399"/>
      <c r="QXB846" s="399"/>
      <c r="QXC846" s="399"/>
      <c r="QXD846" s="399"/>
      <c r="QXE846" s="399"/>
      <c r="QXF846" s="399"/>
      <c r="QXG846" s="399"/>
      <c r="QXH846" s="399"/>
      <c r="QXI846" s="399"/>
      <c r="QXJ846" s="399"/>
      <c r="QXK846" s="399"/>
      <c r="QXL846" s="399"/>
      <c r="QXM846" s="399"/>
      <c r="QXN846" s="399"/>
      <c r="QXO846" s="399"/>
      <c r="QXP846" s="399"/>
      <c r="QXQ846" s="399"/>
      <c r="QXR846" s="399"/>
      <c r="QXS846" s="399"/>
      <c r="QXT846" s="399"/>
      <c r="QXU846" s="399"/>
      <c r="QXV846" s="399"/>
      <c r="QXW846" s="399"/>
      <c r="QXX846" s="399"/>
      <c r="QXY846" s="399"/>
      <c r="QXZ846" s="399"/>
      <c r="QYA846" s="399"/>
      <c r="QYB846" s="399"/>
      <c r="QYC846" s="399"/>
      <c r="QYD846" s="399"/>
      <c r="QYE846" s="399"/>
      <c r="QYF846" s="399"/>
      <c r="QYG846" s="399"/>
      <c r="QYH846" s="399"/>
      <c r="QYI846" s="399"/>
      <c r="QYJ846" s="399"/>
      <c r="QYK846" s="399"/>
      <c r="QYL846" s="399"/>
      <c r="QYM846" s="399"/>
      <c r="QYN846" s="399"/>
      <c r="QYO846" s="399"/>
      <c r="QYP846" s="399"/>
      <c r="QYQ846" s="399"/>
      <c r="QYR846" s="399"/>
      <c r="QYS846" s="399"/>
      <c r="QYT846" s="399"/>
      <c r="QYU846" s="399"/>
      <c r="QYV846" s="399"/>
      <c r="QYW846" s="399"/>
      <c r="QYX846" s="399"/>
      <c r="QYY846" s="399"/>
      <c r="QYZ846" s="399"/>
      <c r="QZA846" s="399"/>
      <c r="QZB846" s="399"/>
      <c r="QZC846" s="399"/>
      <c r="QZD846" s="399"/>
      <c r="QZE846" s="399"/>
      <c r="QZF846" s="399"/>
      <c r="QZG846" s="399"/>
      <c r="QZH846" s="399"/>
      <c r="QZI846" s="399"/>
      <c r="QZJ846" s="399"/>
      <c r="QZK846" s="399"/>
      <c r="QZL846" s="399"/>
      <c r="QZM846" s="399"/>
      <c r="QZN846" s="399"/>
      <c r="QZO846" s="399"/>
      <c r="QZP846" s="399"/>
      <c r="QZQ846" s="399"/>
      <c r="QZR846" s="399"/>
      <c r="QZS846" s="399"/>
      <c r="QZT846" s="399"/>
      <c r="QZU846" s="399"/>
      <c r="QZV846" s="399"/>
      <c r="QZW846" s="399"/>
      <c r="QZX846" s="399"/>
      <c r="QZY846" s="399"/>
      <c r="QZZ846" s="399"/>
      <c r="RAA846" s="399"/>
      <c r="RAB846" s="399"/>
      <c r="RAC846" s="399"/>
      <c r="RAD846" s="399"/>
      <c r="RAE846" s="399"/>
      <c r="RAF846" s="399"/>
      <c r="RAG846" s="399"/>
      <c r="RAH846" s="399"/>
      <c r="RAI846" s="399"/>
      <c r="RAJ846" s="399"/>
      <c r="RAK846" s="399"/>
      <c r="RAL846" s="399"/>
      <c r="RAM846" s="399"/>
      <c r="RAN846" s="399"/>
      <c r="RAO846" s="399"/>
      <c r="RAP846" s="399"/>
      <c r="RAQ846" s="399"/>
      <c r="RAR846" s="399"/>
      <c r="RAS846" s="399"/>
      <c r="RAT846" s="399"/>
      <c r="RAU846" s="399"/>
      <c r="RAV846" s="399"/>
      <c r="RAW846" s="399"/>
      <c r="RAX846" s="399"/>
      <c r="RAY846" s="399"/>
      <c r="RAZ846" s="399"/>
      <c r="RBA846" s="399"/>
      <c r="RBB846" s="399"/>
      <c r="RBC846" s="399"/>
      <c r="RBD846" s="399"/>
      <c r="RBE846" s="399"/>
      <c r="RBF846" s="399"/>
      <c r="RBG846" s="399"/>
      <c r="RBH846" s="399"/>
      <c r="RBI846" s="399"/>
      <c r="RBJ846" s="399"/>
      <c r="RBK846" s="399"/>
      <c r="RBL846" s="399"/>
      <c r="RBM846" s="399"/>
      <c r="RBN846" s="399"/>
      <c r="RBO846" s="399"/>
      <c r="RBP846" s="399"/>
      <c r="RBQ846" s="399"/>
      <c r="RBR846" s="399"/>
      <c r="RBS846" s="399"/>
      <c r="RBT846" s="399"/>
      <c r="RBU846" s="399"/>
      <c r="RBV846" s="399"/>
      <c r="RBW846" s="399"/>
      <c r="RBX846" s="399"/>
      <c r="RBY846" s="399"/>
      <c r="RBZ846" s="399"/>
      <c r="RCA846" s="399"/>
      <c r="RCB846" s="399"/>
      <c r="RCC846" s="399"/>
      <c r="RCD846" s="399"/>
      <c r="RCE846" s="399"/>
      <c r="RCF846" s="399"/>
      <c r="RCG846" s="399"/>
      <c r="RCH846" s="399"/>
      <c r="RCI846" s="399"/>
      <c r="RCJ846" s="399"/>
      <c r="RCK846" s="399"/>
      <c r="RCL846" s="399"/>
      <c r="RCM846" s="399"/>
      <c r="RCN846" s="399"/>
      <c r="RCO846" s="399"/>
      <c r="RCP846" s="399"/>
      <c r="RCQ846" s="399"/>
      <c r="RCR846" s="399"/>
      <c r="RCS846" s="399"/>
      <c r="RCT846" s="399"/>
      <c r="RCU846" s="399"/>
      <c r="RCV846" s="399"/>
      <c r="RCW846" s="399"/>
      <c r="RCX846" s="399"/>
      <c r="RCY846" s="399"/>
      <c r="RCZ846" s="399"/>
      <c r="RDA846" s="399"/>
      <c r="RDB846" s="399"/>
      <c r="RDC846" s="399"/>
      <c r="RDD846" s="399"/>
      <c r="RDE846" s="399"/>
      <c r="RDF846" s="399"/>
      <c r="RDG846" s="399"/>
      <c r="RDH846" s="399"/>
      <c r="RDI846" s="399"/>
      <c r="RDJ846" s="399"/>
      <c r="RDK846" s="399"/>
      <c r="RDL846" s="399"/>
      <c r="RDM846" s="399"/>
      <c r="RDN846" s="399"/>
      <c r="RDO846" s="399"/>
      <c r="RDP846" s="399"/>
      <c r="RDQ846" s="399"/>
      <c r="RDR846" s="399"/>
      <c r="RDS846" s="399"/>
      <c r="RDT846" s="399"/>
      <c r="RDU846" s="399"/>
      <c r="RDV846" s="399"/>
      <c r="RDW846" s="399"/>
      <c r="RDX846" s="399"/>
      <c r="RDY846" s="399"/>
      <c r="RDZ846" s="399"/>
      <c r="REA846" s="399"/>
      <c r="REB846" s="399"/>
      <c r="REC846" s="399"/>
      <c r="RED846" s="399"/>
      <c r="REE846" s="399"/>
      <c r="REF846" s="399"/>
      <c r="REG846" s="399"/>
      <c r="REH846" s="399"/>
      <c r="REI846" s="399"/>
      <c r="REJ846" s="399"/>
      <c r="REK846" s="399"/>
      <c r="REL846" s="399"/>
      <c r="REM846" s="399"/>
      <c r="REN846" s="399"/>
      <c r="REO846" s="399"/>
      <c r="REP846" s="399"/>
      <c r="REQ846" s="399"/>
      <c r="RER846" s="399"/>
      <c r="RES846" s="399"/>
      <c r="RET846" s="399"/>
      <c r="REU846" s="399"/>
      <c r="REV846" s="399"/>
      <c r="REW846" s="399"/>
      <c r="REX846" s="399"/>
      <c r="REY846" s="399"/>
      <c r="REZ846" s="399"/>
      <c r="RFA846" s="399"/>
      <c r="RFB846" s="399"/>
      <c r="RFC846" s="399"/>
      <c r="RFD846" s="399"/>
      <c r="RFE846" s="399"/>
      <c r="RFF846" s="399"/>
      <c r="RFG846" s="399"/>
      <c r="RFH846" s="399"/>
      <c r="RFI846" s="399"/>
      <c r="RFJ846" s="399"/>
      <c r="RFK846" s="399"/>
      <c r="RFL846" s="399"/>
      <c r="RFM846" s="399"/>
      <c r="RFN846" s="399"/>
      <c r="RFO846" s="399"/>
      <c r="RFP846" s="399"/>
      <c r="RFQ846" s="399"/>
      <c r="RFR846" s="399"/>
      <c r="RFS846" s="399"/>
      <c r="RFT846" s="399"/>
      <c r="RFU846" s="399"/>
      <c r="RFV846" s="399"/>
      <c r="RFW846" s="399"/>
      <c r="RFX846" s="399"/>
      <c r="RFY846" s="399"/>
      <c r="RFZ846" s="399"/>
      <c r="RGA846" s="399"/>
      <c r="RGB846" s="399"/>
      <c r="RGC846" s="399"/>
      <c r="RGD846" s="399"/>
      <c r="RGE846" s="399"/>
      <c r="RGF846" s="399"/>
      <c r="RGG846" s="399"/>
      <c r="RGH846" s="399"/>
      <c r="RGI846" s="399"/>
      <c r="RGJ846" s="399"/>
      <c r="RGK846" s="399"/>
      <c r="RGL846" s="399"/>
      <c r="RGM846" s="399"/>
      <c r="RGN846" s="399"/>
      <c r="RGO846" s="399"/>
      <c r="RGP846" s="399"/>
      <c r="RGQ846" s="399"/>
      <c r="RGR846" s="399"/>
      <c r="RGS846" s="399"/>
      <c r="RGT846" s="399"/>
      <c r="RGU846" s="399"/>
      <c r="RGV846" s="399"/>
      <c r="RGW846" s="399"/>
      <c r="RGX846" s="399"/>
      <c r="RGY846" s="399"/>
      <c r="RGZ846" s="399"/>
      <c r="RHA846" s="399"/>
      <c r="RHB846" s="399"/>
      <c r="RHC846" s="399"/>
      <c r="RHD846" s="399"/>
      <c r="RHE846" s="399"/>
      <c r="RHF846" s="399"/>
      <c r="RHG846" s="399"/>
      <c r="RHH846" s="399"/>
      <c r="RHI846" s="399"/>
      <c r="RHJ846" s="399"/>
      <c r="RHK846" s="399"/>
      <c r="RHL846" s="399"/>
      <c r="RHM846" s="399"/>
      <c r="RHN846" s="399"/>
      <c r="RHO846" s="399"/>
      <c r="RHP846" s="399"/>
      <c r="RHQ846" s="399"/>
      <c r="RHR846" s="399"/>
      <c r="RHS846" s="399"/>
      <c r="RHT846" s="399"/>
      <c r="RHU846" s="399"/>
      <c r="RHV846" s="399"/>
      <c r="RHW846" s="399"/>
      <c r="RHX846" s="399"/>
      <c r="RHY846" s="399"/>
      <c r="RHZ846" s="399"/>
      <c r="RIA846" s="399"/>
      <c r="RIB846" s="399"/>
      <c r="RIC846" s="399"/>
      <c r="RID846" s="399"/>
      <c r="RIE846" s="399"/>
      <c r="RIF846" s="399"/>
      <c r="RIG846" s="399"/>
      <c r="RIH846" s="399"/>
      <c r="RII846" s="399"/>
      <c r="RIJ846" s="399"/>
      <c r="RIK846" s="399"/>
      <c r="RIL846" s="399"/>
      <c r="RIM846" s="399"/>
      <c r="RIN846" s="399"/>
      <c r="RIO846" s="399"/>
      <c r="RIP846" s="399"/>
      <c r="RIQ846" s="399"/>
      <c r="RIR846" s="399"/>
      <c r="RIS846" s="399"/>
      <c r="RIT846" s="399"/>
      <c r="RIU846" s="399"/>
      <c r="RIV846" s="399"/>
      <c r="RIW846" s="399"/>
      <c r="RIX846" s="399"/>
      <c r="RIY846" s="399"/>
      <c r="RIZ846" s="399"/>
      <c r="RJA846" s="399"/>
      <c r="RJB846" s="399"/>
      <c r="RJC846" s="399"/>
      <c r="RJD846" s="399"/>
      <c r="RJE846" s="399"/>
      <c r="RJF846" s="399"/>
      <c r="RJG846" s="399"/>
      <c r="RJH846" s="399"/>
      <c r="RJI846" s="399"/>
      <c r="RJJ846" s="399"/>
      <c r="RJK846" s="399"/>
      <c r="RJL846" s="399"/>
      <c r="RJM846" s="399"/>
      <c r="RJN846" s="399"/>
      <c r="RJO846" s="399"/>
      <c r="RJP846" s="399"/>
      <c r="RJQ846" s="399"/>
      <c r="RJR846" s="399"/>
      <c r="RJS846" s="399"/>
      <c r="RJT846" s="399"/>
      <c r="RJU846" s="399"/>
      <c r="RJV846" s="399"/>
      <c r="RJW846" s="399"/>
      <c r="RJX846" s="399"/>
      <c r="RJY846" s="399"/>
      <c r="RJZ846" s="399"/>
      <c r="RKA846" s="399"/>
      <c r="RKB846" s="399"/>
      <c r="RKC846" s="399"/>
      <c r="RKD846" s="399"/>
      <c r="RKE846" s="399"/>
      <c r="RKF846" s="399"/>
      <c r="RKG846" s="399"/>
      <c r="RKH846" s="399"/>
      <c r="RKI846" s="399"/>
      <c r="RKJ846" s="399"/>
      <c r="RKK846" s="399"/>
      <c r="RKL846" s="399"/>
      <c r="RKM846" s="399"/>
      <c r="RKN846" s="399"/>
      <c r="RKO846" s="399"/>
      <c r="RKP846" s="399"/>
      <c r="RKQ846" s="399"/>
      <c r="RKR846" s="399"/>
      <c r="RKS846" s="399"/>
      <c r="RKT846" s="399"/>
      <c r="RKU846" s="399"/>
      <c r="RKV846" s="399"/>
      <c r="RKW846" s="399"/>
      <c r="RKX846" s="399"/>
      <c r="RKY846" s="399"/>
      <c r="RKZ846" s="399"/>
      <c r="RLA846" s="399"/>
      <c r="RLB846" s="399"/>
      <c r="RLC846" s="399"/>
      <c r="RLD846" s="399"/>
      <c r="RLE846" s="399"/>
      <c r="RLF846" s="399"/>
      <c r="RLG846" s="399"/>
      <c r="RLH846" s="399"/>
      <c r="RLI846" s="399"/>
      <c r="RLJ846" s="399"/>
      <c r="RLK846" s="399"/>
      <c r="RLL846" s="399"/>
      <c r="RLM846" s="399"/>
      <c r="RLN846" s="399"/>
      <c r="RLO846" s="399"/>
      <c r="RLP846" s="399"/>
      <c r="RLQ846" s="399"/>
      <c r="RLR846" s="399"/>
      <c r="RLS846" s="399"/>
      <c r="RLT846" s="399"/>
      <c r="RLU846" s="399"/>
      <c r="RLV846" s="399"/>
      <c r="RLW846" s="399"/>
      <c r="RLX846" s="399"/>
      <c r="RLY846" s="399"/>
      <c r="RLZ846" s="399"/>
      <c r="RMA846" s="399"/>
      <c r="RMB846" s="399"/>
      <c r="RMC846" s="399"/>
      <c r="RMD846" s="399"/>
      <c r="RME846" s="399"/>
      <c r="RMF846" s="399"/>
      <c r="RMG846" s="399"/>
      <c r="RMH846" s="399"/>
      <c r="RMI846" s="399"/>
      <c r="RMJ846" s="399"/>
      <c r="RMK846" s="399"/>
      <c r="RML846" s="399"/>
      <c r="RMM846" s="399"/>
      <c r="RMN846" s="399"/>
      <c r="RMO846" s="399"/>
      <c r="RMP846" s="399"/>
      <c r="RMQ846" s="399"/>
      <c r="RMR846" s="399"/>
      <c r="RMS846" s="399"/>
      <c r="RMT846" s="399"/>
      <c r="RMU846" s="399"/>
      <c r="RMV846" s="399"/>
      <c r="RMW846" s="399"/>
      <c r="RMX846" s="399"/>
      <c r="RMY846" s="399"/>
      <c r="RMZ846" s="399"/>
      <c r="RNA846" s="399"/>
      <c r="RNB846" s="399"/>
      <c r="RNC846" s="399"/>
      <c r="RND846" s="399"/>
      <c r="RNE846" s="399"/>
      <c r="RNF846" s="399"/>
      <c r="RNG846" s="399"/>
      <c r="RNH846" s="399"/>
      <c r="RNI846" s="399"/>
      <c r="RNJ846" s="399"/>
      <c r="RNK846" s="399"/>
      <c r="RNL846" s="399"/>
      <c r="RNM846" s="399"/>
      <c r="RNN846" s="399"/>
      <c r="RNO846" s="399"/>
      <c r="RNP846" s="399"/>
      <c r="RNQ846" s="399"/>
      <c r="RNR846" s="399"/>
      <c r="RNS846" s="399"/>
      <c r="RNT846" s="399"/>
      <c r="RNU846" s="399"/>
      <c r="RNV846" s="399"/>
      <c r="RNW846" s="399"/>
      <c r="RNX846" s="399"/>
      <c r="RNY846" s="399"/>
      <c r="RNZ846" s="399"/>
      <c r="ROA846" s="399"/>
      <c r="ROB846" s="399"/>
      <c r="ROC846" s="399"/>
      <c r="ROD846" s="399"/>
      <c r="ROE846" s="399"/>
      <c r="ROF846" s="399"/>
      <c r="ROG846" s="399"/>
      <c r="ROH846" s="399"/>
      <c r="ROI846" s="399"/>
      <c r="ROJ846" s="399"/>
      <c r="ROK846" s="399"/>
      <c r="ROL846" s="399"/>
      <c r="ROM846" s="399"/>
      <c r="RON846" s="399"/>
      <c r="ROO846" s="399"/>
      <c r="ROP846" s="399"/>
      <c r="ROQ846" s="399"/>
      <c r="ROR846" s="399"/>
      <c r="ROS846" s="399"/>
      <c r="ROT846" s="399"/>
      <c r="ROU846" s="399"/>
      <c r="ROV846" s="399"/>
      <c r="ROW846" s="399"/>
      <c r="ROX846" s="399"/>
      <c r="ROY846" s="399"/>
      <c r="ROZ846" s="399"/>
      <c r="RPA846" s="399"/>
      <c r="RPB846" s="399"/>
      <c r="RPC846" s="399"/>
      <c r="RPD846" s="399"/>
      <c r="RPE846" s="399"/>
      <c r="RPF846" s="399"/>
      <c r="RPG846" s="399"/>
      <c r="RPH846" s="399"/>
      <c r="RPI846" s="399"/>
      <c r="RPJ846" s="399"/>
      <c r="RPK846" s="399"/>
      <c r="RPL846" s="399"/>
      <c r="RPM846" s="399"/>
      <c r="RPN846" s="399"/>
      <c r="RPO846" s="399"/>
      <c r="RPP846" s="399"/>
      <c r="RPQ846" s="399"/>
      <c r="RPR846" s="399"/>
      <c r="RPS846" s="399"/>
      <c r="RPT846" s="399"/>
      <c r="RPU846" s="399"/>
      <c r="RPV846" s="399"/>
      <c r="RPW846" s="399"/>
      <c r="RPX846" s="399"/>
      <c r="RPY846" s="399"/>
      <c r="RPZ846" s="399"/>
      <c r="RQA846" s="399"/>
      <c r="RQB846" s="399"/>
      <c r="RQC846" s="399"/>
      <c r="RQD846" s="399"/>
      <c r="RQE846" s="399"/>
      <c r="RQF846" s="399"/>
      <c r="RQG846" s="399"/>
      <c r="RQH846" s="399"/>
      <c r="RQI846" s="399"/>
      <c r="RQJ846" s="399"/>
      <c r="RQK846" s="399"/>
      <c r="RQL846" s="399"/>
      <c r="RQM846" s="399"/>
      <c r="RQN846" s="399"/>
      <c r="RQO846" s="399"/>
      <c r="RQP846" s="399"/>
      <c r="RQQ846" s="399"/>
      <c r="RQR846" s="399"/>
      <c r="RQS846" s="399"/>
      <c r="RQT846" s="399"/>
      <c r="RQU846" s="399"/>
      <c r="RQV846" s="399"/>
      <c r="RQW846" s="399"/>
      <c r="RQX846" s="399"/>
      <c r="RQY846" s="399"/>
      <c r="RQZ846" s="399"/>
      <c r="RRA846" s="399"/>
      <c r="RRB846" s="399"/>
      <c r="RRC846" s="399"/>
      <c r="RRD846" s="399"/>
      <c r="RRE846" s="399"/>
      <c r="RRF846" s="399"/>
      <c r="RRG846" s="399"/>
      <c r="RRH846" s="399"/>
      <c r="RRI846" s="399"/>
      <c r="RRJ846" s="399"/>
      <c r="RRK846" s="399"/>
      <c r="RRL846" s="399"/>
      <c r="RRM846" s="399"/>
      <c r="RRN846" s="399"/>
      <c r="RRO846" s="399"/>
      <c r="RRP846" s="399"/>
      <c r="RRQ846" s="399"/>
      <c r="RRR846" s="399"/>
      <c r="RRS846" s="399"/>
      <c r="RRT846" s="399"/>
      <c r="RRU846" s="399"/>
      <c r="RRV846" s="399"/>
      <c r="RRW846" s="399"/>
      <c r="RRX846" s="399"/>
      <c r="RRY846" s="399"/>
      <c r="RRZ846" s="399"/>
      <c r="RSA846" s="399"/>
      <c r="RSB846" s="399"/>
      <c r="RSC846" s="399"/>
      <c r="RSD846" s="399"/>
      <c r="RSE846" s="399"/>
      <c r="RSF846" s="399"/>
      <c r="RSG846" s="399"/>
      <c r="RSH846" s="399"/>
      <c r="RSI846" s="399"/>
      <c r="RSJ846" s="399"/>
      <c r="RSK846" s="399"/>
      <c r="RSL846" s="399"/>
      <c r="RSM846" s="399"/>
      <c r="RSN846" s="399"/>
      <c r="RSO846" s="399"/>
      <c r="RSP846" s="399"/>
      <c r="RSQ846" s="399"/>
      <c r="RSR846" s="399"/>
      <c r="RSS846" s="399"/>
      <c r="RST846" s="399"/>
      <c r="RSU846" s="399"/>
      <c r="RSV846" s="399"/>
      <c r="RSW846" s="399"/>
      <c r="RSX846" s="399"/>
      <c r="RSY846" s="399"/>
      <c r="RSZ846" s="399"/>
      <c r="RTA846" s="399"/>
      <c r="RTB846" s="399"/>
      <c r="RTC846" s="399"/>
      <c r="RTD846" s="399"/>
      <c r="RTE846" s="399"/>
      <c r="RTF846" s="399"/>
      <c r="RTG846" s="399"/>
      <c r="RTH846" s="399"/>
      <c r="RTI846" s="399"/>
      <c r="RTJ846" s="399"/>
      <c r="RTK846" s="399"/>
      <c r="RTL846" s="399"/>
      <c r="RTM846" s="399"/>
      <c r="RTN846" s="399"/>
      <c r="RTO846" s="399"/>
      <c r="RTP846" s="399"/>
      <c r="RTQ846" s="399"/>
      <c r="RTR846" s="399"/>
      <c r="RTS846" s="399"/>
      <c r="RTT846" s="399"/>
      <c r="RTU846" s="399"/>
      <c r="RTV846" s="399"/>
      <c r="RTW846" s="399"/>
      <c r="RTX846" s="399"/>
      <c r="RTY846" s="399"/>
      <c r="RTZ846" s="399"/>
      <c r="RUA846" s="399"/>
      <c r="RUB846" s="399"/>
      <c r="RUC846" s="399"/>
      <c r="RUD846" s="399"/>
      <c r="RUE846" s="399"/>
      <c r="RUF846" s="399"/>
      <c r="RUG846" s="399"/>
      <c r="RUH846" s="399"/>
      <c r="RUI846" s="399"/>
      <c r="RUJ846" s="399"/>
      <c r="RUK846" s="399"/>
      <c r="RUL846" s="399"/>
      <c r="RUM846" s="399"/>
      <c r="RUN846" s="399"/>
      <c r="RUO846" s="399"/>
      <c r="RUP846" s="399"/>
      <c r="RUQ846" s="399"/>
      <c r="RUR846" s="399"/>
      <c r="RUS846" s="399"/>
      <c r="RUT846" s="399"/>
      <c r="RUU846" s="399"/>
      <c r="RUV846" s="399"/>
      <c r="RUW846" s="399"/>
      <c r="RUX846" s="399"/>
      <c r="RUY846" s="399"/>
      <c r="RUZ846" s="399"/>
      <c r="RVA846" s="399"/>
      <c r="RVB846" s="399"/>
      <c r="RVC846" s="399"/>
      <c r="RVD846" s="399"/>
      <c r="RVE846" s="399"/>
      <c r="RVF846" s="399"/>
      <c r="RVG846" s="399"/>
      <c r="RVH846" s="399"/>
      <c r="RVI846" s="399"/>
      <c r="RVJ846" s="399"/>
      <c r="RVK846" s="399"/>
      <c r="RVL846" s="399"/>
      <c r="RVM846" s="399"/>
      <c r="RVN846" s="399"/>
      <c r="RVO846" s="399"/>
      <c r="RVP846" s="399"/>
      <c r="RVQ846" s="399"/>
      <c r="RVR846" s="399"/>
      <c r="RVS846" s="399"/>
      <c r="RVT846" s="399"/>
      <c r="RVU846" s="399"/>
      <c r="RVV846" s="399"/>
      <c r="RVW846" s="399"/>
      <c r="RVX846" s="399"/>
      <c r="RVY846" s="399"/>
      <c r="RVZ846" s="399"/>
      <c r="RWA846" s="399"/>
      <c r="RWB846" s="399"/>
      <c r="RWC846" s="399"/>
      <c r="RWD846" s="399"/>
      <c r="RWE846" s="399"/>
      <c r="RWF846" s="399"/>
      <c r="RWG846" s="399"/>
      <c r="RWH846" s="399"/>
      <c r="RWI846" s="399"/>
      <c r="RWJ846" s="399"/>
      <c r="RWK846" s="399"/>
      <c r="RWL846" s="399"/>
      <c r="RWM846" s="399"/>
      <c r="RWN846" s="399"/>
      <c r="RWO846" s="399"/>
      <c r="RWP846" s="399"/>
      <c r="RWQ846" s="399"/>
      <c r="RWR846" s="399"/>
      <c r="RWS846" s="399"/>
      <c r="RWT846" s="399"/>
      <c r="RWU846" s="399"/>
      <c r="RWV846" s="399"/>
      <c r="RWW846" s="399"/>
      <c r="RWX846" s="399"/>
      <c r="RWY846" s="399"/>
      <c r="RWZ846" s="399"/>
      <c r="RXA846" s="399"/>
      <c r="RXB846" s="399"/>
      <c r="RXC846" s="399"/>
      <c r="RXD846" s="399"/>
      <c r="RXE846" s="399"/>
      <c r="RXF846" s="399"/>
      <c r="RXG846" s="399"/>
      <c r="RXH846" s="399"/>
      <c r="RXI846" s="399"/>
      <c r="RXJ846" s="399"/>
      <c r="RXK846" s="399"/>
      <c r="RXL846" s="399"/>
      <c r="RXM846" s="399"/>
      <c r="RXN846" s="399"/>
      <c r="RXO846" s="399"/>
      <c r="RXP846" s="399"/>
      <c r="RXQ846" s="399"/>
      <c r="RXR846" s="399"/>
      <c r="RXS846" s="399"/>
      <c r="RXT846" s="399"/>
      <c r="RXU846" s="399"/>
      <c r="RXV846" s="399"/>
      <c r="RXW846" s="399"/>
      <c r="RXX846" s="399"/>
      <c r="RXY846" s="399"/>
      <c r="RXZ846" s="399"/>
      <c r="RYA846" s="399"/>
      <c r="RYB846" s="399"/>
      <c r="RYC846" s="399"/>
      <c r="RYD846" s="399"/>
      <c r="RYE846" s="399"/>
      <c r="RYF846" s="399"/>
      <c r="RYG846" s="399"/>
      <c r="RYH846" s="399"/>
      <c r="RYI846" s="399"/>
      <c r="RYJ846" s="399"/>
      <c r="RYK846" s="399"/>
      <c r="RYL846" s="399"/>
      <c r="RYM846" s="399"/>
      <c r="RYN846" s="399"/>
      <c r="RYO846" s="399"/>
      <c r="RYP846" s="399"/>
      <c r="RYQ846" s="399"/>
      <c r="RYR846" s="399"/>
      <c r="RYS846" s="399"/>
      <c r="RYT846" s="399"/>
      <c r="RYU846" s="399"/>
      <c r="RYV846" s="399"/>
      <c r="RYW846" s="399"/>
      <c r="RYX846" s="399"/>
      <c r="RYY846" s="399"/>
      <c r="RYZ846" s="399"/>
      <c r="RZA846" s="399"/>
      <c r="RZB846" s="399"/>
      <c r="RZC846" s="399"/>
      <c r="RZD846" s="399"/>
      <c r="RZE846" s="399"/>
      <c r="RZF846" s="399"/>
      <c r="RZG846" s="399"/>
      <c r="RZH846" s="399"/>
      <c r="RZI846" s="399"/>
      <c r="RZJ846" s="399"/>
      <c r="RZK846" s="399"/>
      <c r="RZL846" s="399"/>
      <c r="RZM846" s="399"/>
      <c r="RZN846" s="399"/>
      <c r="RZO846" s="399"/>
      <c r="RZP846" s="399"/>
      <c r="RZQ846" s="399"/>
      <c r="RZR846" s="399"/>
      <c r="RZS846" s="399"/>
      <c r="RZT846" s="399"/>
      <c r="RZU846" s="399"/>
      <c r="RZV846" s="399"/>
      <c r="RZW846" s="399"/>
      <c r="RZX846" s="399"/>
      <c r="RZY846" s="399"/>
      <c r="RZZ846" s="399"/>
      <c r="SAA846" s="399"/>
      <c r="SAB846" s="399"/>
      <c r="SAC846" s="399"/>
      <c r="SAD846" s="399"/>
      <c r="SAE846" s="399"/>
      <c r="SAF846" s="399"/>
      <c r="SAG846" s="399"/>
      <c r="SAH846" s="399"/>
      <c r="SAI846" s="399"/>
      <c r="SAJ846" s="399"/>
      <c r="SAK846" s="399"/>
      <c r="SAL846" s="399"/>
      <c r="SAM846" s="399"/>
      <c r="SAN846" s="399"/>
      <c r="SAO846" s="399"/>
      <c r="SAP846" s="399"/>
      <c r="SAQ846" s="399"/>
      <c r="SAR846" s="399"/>
      <c r="SAS846" s="399"/>
      <c r="SAT846" s="399"/>
      <c r="SAU846" s="399"/>
      <c r="SAV846" s="399"/>
      <c r="SAW846" s="399"/>
      <c r="SAX846" s="399"/>
      <c r="SAY846" s="399"/>
      <c r="SAZ846" s="399"/>
      <c r="SBA846" s="399"/>
      <c r="SBB846" s="399"/>
      <c r="SBC846" s="399"/>
      <c r="SBD846" s="399"/>
      <c r="SBE846" s="399"/>
      <c r="SBF846" s="399"/>
      <c r="SBG846" s="399"/>
      <c r="SBH846" s="399"/>
      <c r="SBI846" s="399"/>
      <c r="SBJ846" s="399"/>
      <c r="SBK846" s="399"/>
      <c r="SBL846" s="399"/>
      <c r="SBM846" s="399"/>
      <c r="SBN846" s="399"/>
      <c r="SBO846" s="399"/>
      <c r="SBP846" s="399"/>
      <c r="SBQ846" s="399"/>
      <c r="SBR846" s="399"/>
      <c r="SBS846" s="399"/>
      <c r="SBT846" s="399"/>
      <c r="SBU846" s="399"/>
      <c r="SBV846" s="399"/>
      <c r="SBW846" s="399"/>
      <c r="SBX846" s="399"/>
      <c r="SBY846" s="399"/>
      <c r="SBZ846" s="399"/>
      <c r="SCA846" s="399"/>
      <c r="SCB846" s="399"/>
      <c r="SCC846" s="399"/>
      <c r="SCD846" s="399"/>
      <c r="SCE846" s="399"/>
      <c r="SCF846" s="399"/>
      <c r="SCG846" s="399"/>
      <c r="SCH846" s="399"/>
      <c r="SCI846" s="399"/>
      <c r="SCJ846" s="399"/>
      <c r="SCK846" s="399"/>
      <c r="SCL846" s="399"/>
      <c r="SCM846" s="399"/>
      <c r="SCN846" s="399"/>
      <c r="SCO846" s="399"/>
      <c r="SCP846" s="399"/>
      <c r="SCQ846" s="399"/>
      <c r="SCR846" s="399"/>
      <c r="SCS846" s="399"/>
      <c r="SCT846" s="399"/>
      <c r="SCU846" s="399"/>
      <c r="SCV846" s="399"/>
      <c r="SCW846" s="399"/>
      <c r="SCX846" s="399"/>
      <c r="SCY846" s="399"/>
      <c r="SCZ846" s="399"/>
      <c r="SDA846" s="399"/>
      <c r="SDB846" s="399"/>
      <c r="SDC846" s="399"/>
      <c r="SDD846" s="399"/>
      <c r="SDE846" s="399"/>
      <c r="SDF846" s="399"/>
      <c r="SDG846" s="399"/>
      <c r="SDH846" s="399"/>
      <c r="SDI846" s="399"/>
      <c r="SDJ846" s="399"/>
      <c r="SDK846" s="399"/>
      <c r="SDL846" s="399"/>
      <c r="SDM846" s="399"/>
      <c r="SDN846" s="399"/>
      <c r="SDO846" s="399"/>
      <c r="SDP846" s="399"/>
      <c r="SDQ846" s="399"/>
      <c r="SDR846" s="399"/>
      <c r="SDS846" s="399"/>
      <c r="SDT846" s="399"/>
      <c r="SDU846" s="399"/>
      <c r="SDV846" s="399"/>
      <c r="SDW846" s="399"/>
      <c r="SDX846" s="399"/>
      <c r="SDY846" s="399"/>
      <c r="SDZ846" s="399"/>
      <c r="SEA846" s="399"/>
      <c r="SEB846" s="399"/>
      <c r="SEC846" s="399"/>
      <c r="SED846" s="399"/>
      <c r="SEE846" s="399"/>
      <c r="SEF846" s="399"/>
      <c r="SEG846" s="399"/>
      <c r="SEH846" s="399"/>
      <c r="SEI846" s="399"/>
      <c r="SEJ846" s="399"/>
      <c r="SEK846" s="399"/>
      <c r="SEL846" s="399"/>
      <c r="SEM846" s="399"/>
      <c r="SEN846" s="399"/>
      <c r="SEO846" s="399"/>
      <c r="SEP846" s="399"/>
      <c r="SEQ846" s="399"/>
      <c r="SER846" s="399"/>
      <c r="SES846" s="399"/>
      <c r="SET846" s="399"/>
      <c r="SEU846" s="399"/>
      <c r="SEV846" s="399"/>
      <c r="SEW846" s="399"/>
      <c r="SEX846" s="399"/>
      <c r="SEY846" s="399"/>
      <c r="SEZ846" s="399"/>
      <c r="SFA846" s="399"/>
      <c r="SFB846" s="399"/>
      <c r="SFC846" s="399"/>
      <c r="SFD846" s="399"/>
      <c r="SFE846" s="399"/>
      <c r="SFF846" s="399"/>
      <c r="SFG846" s="399"/>
      <c r="SFH846" s="399"/>
      <c r="SFI846" s="399"/>
      <c r="SFJ846" s="399"/>
      <c r="SFK846" s="399"/>
      <c r="SFL846" s="399"/>
      <c r="SFM846" s="399"/>
      <c r="SFN846" s="399"/>
      <c r="SFO846" s="399"/>
      <c r="SFP846" s="399"/>
      <c r="SFQ846" s="399"/>
      <c r="SFR846" s="399"/>
      <c r="SFS846" s="399"/>
      <c r="SFT846" s="399"/>
      <c r="SFU846" s="399"/>
      <c r="SFV846" s="399"/>
      <c r="SFW846" s="399"/>
      <c r="SFX846" s="399"/>
      <c r="SFY846" s="399"/>
      <c r="SFZ846" s="399"/>
      <c r="SGA846" s="399"/>
      <c r="SGB846" s="399"/>
      <c r="SGC846" s="399"/>
      <c r="SGD846" s="399"/>
      <c r="SGE846" s="399"/>
      <c r="SGF846" s="399"/>
      <c r="SGG846" s="399"/>
      <c r="SGH846" s="399"/>
      <c r="SGI846" s="399"/>
      <c r="SGJ846" s="399"/>
      <c r="SGK846" s="399"/>
      <c r="SGL846" s="399"/>
      <c r="SGM846" s="399"/>
      <c r="SGN846" s="399"/>
      <c r="SGO846" s="399"/>
      <c r="SGP846" s="399"/>
      <c r="SGQ846" s="399"/>
      <c r="SGR846" s="399"/>
      <c r="SGS846" s="399"/>
      <c r="SGT846" s="399"/>
      <c r="SGU846" s="399"/>
      <c r="SGV846" s="399"/>
      <c r="SGW846" s="399"/>
      <c r="SGX846" s="399"/>
      <c r="SGY846" s="399"/>
      <c r="SGZ846" s="399"/>
      <c r="SHA846" s="399"/>
      <c r="SHB846" s="399"/>
      <c r="SHC846" s="399"/>
      <c r="SHD846" s="399"/>
      <c r="SHE846" s="399"/>
      <c r="SHF846" s="399"/>
      <c r="SHG846" s="399"/>
      <c r="SHH846" s="399"/>
      <c r="SHI846" s="399"/>
      <c r="SHJ846" s="399"/>
      <c r="SHK846" s="399"/>
      <c r="SHL846" s="399"/>
      <c r="SHM846" s="399"/>
      <c r="SHN846" s="399"/>
      <c r="SHO846" s="399"/>
      <c r="SHP846" s="399"/>
      <c r="SHQ846" s="399"/>
      <c r="SHR846" s="399"/>
      <c r="SHS846" s="399"/>
      <c r="SHT846" s="399"/>
      <c r="SHU846" s="399"/>
      <c r="SHV846" s="399"/>
      <c r="SHW846" s="399"/>
      <c r="SHX846" s="399"/>
      <c r="SHY846" s="399"/>
      <c r="SHZ846" s="399"/>
      <c r="SIA846" s="399"/>
      <c r="SIB846" s="399"/>
      <c r="SIC846" s="399"/>
      <c r="SID846" s="399"/>
      <c r="SIE846" s="399"/>
      <c r="SIF846" s="399"/>
      <c r="SIG846" s="399"/>
      <c r="SIH846" s="399"/>
      <c r="SII846" s="399"/>
      <c r="SIJ846" s="399"/>
      <c r="SIK846" s="399"/>
      <c r="SIL846" s="399"/>
      <c r="SIM846" s="399"/>
      <c r="SIN846" s="399"/>
      <c r="SIO846" s="399"/>
      <c r="SIP846" s="399"/>
      <c r="SIQ846" s="399"/>
      <c r="SIR846" s="399"/>
      <c r="SIS846" s="399"/>
      <c r="SIT846" s="399"/>
      <c r="SIU846" s="399"/>
      <c r="SIV846" s="399"/>
      <c r="SIW846" s="399"/>
      <c r="SIX846" s="399"/>
      <c r="SIY846" s="399"/>
      <c r="SIZ846" s="399"/>
      <c r="SJA846" s="399"/>
      <c r="SJB846" s="399"/>
      <c r="SJC846" s="399"/>
      <c r="SJD846" s="399"/>
      <c r="SJE846" s="399"/>
      <c r="SJF846" s="399"/>
      <c r="SJG846" s="399"/>
      <c r="SJH846" s="399"/>
      <c r="SJI846" s="399"/>
      <c r="SJJ846" s="399"/>
      <c r="SJK846" s="399"/>
      <c r="SJL846" s="399"/>
      <c r="SJM846" s="399"/>
      <c r="SJN846" s="399"/>
      <c r="SJO846" s="399"/>
      <c r="SJP846" s="399"/>
      <c r="SJQ846" s="399"/>
      <c r="SJR846" s="399"/>
      <c r="SJS846" s="399"/>
      <c r="SJT846" s="399"/>
      <c r="SJU846" s="399"/>
      <c r="SJV846" s="399"/>
      <c r="SJW846" s="399"/>
      <c r="SJX846" s="399"/>
      <c r="SJY846" s="399"/>
      <c r="SJZ846" s="399"/>
      <c r="SKA846" s="399"/>
      <c r="SKB846" s="399"/>
      <c r="SKC846" s="399"/>
      <c r="SKD846" s="399"/>
      <c r="SKE846" s="399"/>
      <c r="SKF846" s="399"/>
      <c r="SKG846" s="399"/>
      <c r="SKH846" s="399"/>
      <c r="SKI846" s="399"/>
      <c r="SKJ846" s="399"/>
      <c r="SKK846" s="399"/>
      <c r="SKL846" s="399"/>
      <c r="SKM846" s="399"/>
      <c r="SKN846" s="399"/>
      <c r="SKO846" s="399"/>
      <c r="SKP846" s="399"/>
      <c r="SKQ846" s="399"/>
      <c r="SKR846" s="399"/>
      <c r="SKS846" s="399"/>
      <c r="SKT846" s="399"/>
      <c r="SKU846" s="399"/>
      <c r="SKV846" s="399"/>
      <c r="SKW846" s="399"/>
      <c r="SKX846" s="399"/>
      <c r="SKY846" s="399"/>
      <c r="SKZ846" s="399"/>
      <c r="SLA846" s="399"/>
      <c r="SLB846" s="399"/>
      <c r="SLC846" s="399"/>
      <c r="SLD846" s="399"/>
      <c r="SLE846" s="399"/>
      <c r="SLF846" s="399"/>
      <c r="SLG846" s="399"/>
      <c r="SLH846" s="399"/>
      <c r="SLI846" s="399"/>
      <c r="SLJ846" s="399"/>
      <c r="SLK846" s="399"/>
      <c r="SLL846" s="399"/>
      <c r="SLM846" s="399"/>
      <c r="SLN846" s="399"/>
      <c r="SLO846" s="399"/>
      <c r="SLP846" s="399"/>
      <c r="SLQ846" s="399"/>
      <c r="SLR846" s="399"/>
      <c r="SLS846" s="399"/>
      <c r="SLT846" s="399"/>
      <c r="SLU846" s="399"/>
      <c r="SLV846" s="399"/>
      <c r="SLW846" s="399"/>
      <c r="SLX846" s="399"/>
      <c r="SLY846" s="399"/>
      <c r="SLZ846" s="399"/>
      <c r="SMA846" s="399"/>
      <c r="SMB846" s="399"/>
      <c r="SMC846" s="399"/>
      <c r="SMD846" s="399"/>
      <c r="SME846" s="399"/>
      <c r="SMF846" s="399"/>
      <c r="SMG846" s="399"/>
      <c r="SMH846" s="399"/>
      <c r="SMI846" s="399"/>
      <c r="SMJ846" s="399"/>
      <c r="SMK846" s="399"/>
      <c r="SML846" s="399"/>
      <c r="SMM846" s="399"/>
      <c r="SMN846" s="399"/>
      <c r="SMO846" s="399"/>
      <c r="SMP846" s="399"/>
      <c r="SMQ846" s="399"/>
      <c r="SMR846" s="399"/>
      <c r="SMS846" s="399"/>
      <c r="SMT846" s="399"/>
      <c r="SMU846" s="399"/>
      <c r="SMV846" s="399"/>
      <c r="SMW846" s="399"/>
      <c r="SMX846" s="399"/>
      <c r="SMY846" s="399"/>
      <c r="SMZ846" s="399"/>
      <c r="SNA846" s="399"/>
      <c r="SNB846" s="399"/>
      <c r="SNC846" s="399"/>
      <c r="SND846" s="399"/>
      <c r="SNE846" s="399"/>
      <c r="SNF846" s="399"/>
      <c r="SNG846" s="399"/>
      <c r="SNH846" s="399"/>
      <c r="SNI846" s="399"/>
      <c r="SNJ846" s="399"/>
      <c r="SNK846" s="399"/>
      <c r="SNL846" s="399"/>
      <c r="SNM846" s="399"/>
      <c r="SNN846" s="399"/>
      <c r="SNO846" s="399"/>
      <c r="SNP846" s="399"/>
      <c r="SNQ846" s="399"/>
      <c r="SNR846" s="399"/>
      <c r="SNS846" s="399"/>
      <c r="SNT846" s="399"/>
      <c r="SNU846" s="399"/>
      <c r="SNV846" s="399"/>
      <c r="SNW846" s="399"/>
      <c r="SNX846" s="399"/>
      <c r="SNY846" s="399"/>
      <c r="SNZ846" s="399"/>
      <c r="SOA846" s="399"/>
      <c r="SOB846" s="399"/>
      <c r="SOC846" s="399"/>
      <c r="SOD846" s="399"/>
      <c r="SOE846" s="399"/>
      <c r="SOF846" s="399"/>
      <c r="SOG846" s="399"/>
      <c r="SOH846" s="399"/>
      <c r="SOI846" s="399"/>
      <c r="SOJ846" s="399"/>
      <c r="SOK846" s="399"/>
      <c r="SOL846" s="399"/>
      <c r="SOM846" s="399"/>
      <c r="SON846" s="399"/>
      <c r="SOO846" s="399"/>
      <c r="SOP846" s="399"/>
      <c r="SOQ846" s="399"/>
      <c r="SOR846" s="399"/>
      <c r="SOS846" s="399"/>
      <c r="SOT846" s="399"/>
      <c r="SOU846" s="399"/>
      <c r="SOV846" s="399"/>
      <c r="SOW846" s="399"/>
      <c r="SOX846" s="399"/>
      <c r="SOY846" s="399"/>
      <c r="SOZ846" s="399"/>
      <c r="SPA846" s="399"/>
      <c r="SPB846" s="399"/>
      <c r="SPC846" s="399"/>
      <c r="SPD846" s="399"/>
      <c r="SPE846" s="399"/>
      <c r="SPF846" s="399"/>
      <c r="SPG846" s="399"/>
      <c r="SPH846" s="399"/>
      <c r="SPI846" s="399"/>
      <c r="SPJ846" s="399"/>
      <c r="SPK846" s="399"/>
      <c r="SPL846" s="399"/>
      <c r="SPM846" s="399"/>
      <c r="SPN846" s="399"/>
      <c r="SPO846" s="399"/>
      <c r="SPP846" s="399"/>
      <c r="SPQ846" s="399"/>
      <c r="SPR846" s="399"/>
      <c r="SPS846" s="399"/>
      <c r="SPT846" s="399"/>
      <c r="SPU846" s="399"/>
      <c r="SPV846" s="399"/>
      <c r="SPW846" s="399"/>
      <c r="SPX846" s="399"/>
      <c r="SPY846" s="399"/>
      <c r="SPZ846" s="399"/>
      <c r="SQA846" s="399"/>
      <c r="SQB846" s="399"/>
      <c r="SQC846" s="399"/>
      <c r="SQD846" s="399"/>
      <c r="SQE846" s="399"/>
      <c r="SQF846" s="399"/>
      <c r="SQG846" s="399"/>
      <c r="SQH846" s="399"/>
      <c r="SQI846" s="399"/>
      <c r="SQJ846" s="399"/>
      <c r="SQK846" s="399"/>
      <c r="SQL846" s="399"/>
      <c r="SQM846" s="399"/>
      <c r="SQN846" s="399"/>
      <c r="SQO846" s="399"/>
      <c r="SQP846" s="399"/>
      <c r="SQQ846" s="399"/>
      <c r="SQR846" s="399"/>
      <c r="SQS846" s="399"/>
      <c r="SQT846" s="399"/>
      <c r="SQU846" s="399"/>
      <c r="SQV846" s="399"/>
      <c r="SQW846" s="399"/>
      <c r="SQX846" s="399"/>
      <c r="SQY846" s="399"/>
      <c r="SQZ846" s="399"/>
      <c r="SRA846" s="399"/>
      <c r="SRB846" s="399"/>
      <c r="SRC846" s="399"/>
      <c r="SRD846" s="399"/>
      <c r="SRE846" s="399"/>
      <c r="SRF846" s="399"/>
      <c r="SRG846" s="399"/>
      <c r="SRH846" s="399"/>
      <c r="SRI846" s="399"/>
      <c r="SRJ846" s="399"/>
      <c r="SRK846" s="399"/>
      <c r="SRL846" s="399"/>
      <c r="SRM846" s="399"/>
      <c r="SRN846" s="399"/>
      <c r="SRO846" s="399"/>
      <c r="SRP846" s="399"/>
      <c r="SRQ846" s="399"/>
      <c r="SRR846" s="399"/>
      <c r="SRS846" s="399"/>
      <c r="SRT846" s="399"/>
      <c r="SRU846" s="399"/>
      <c r="SRV846" s="399"/>
      <c r="SRW846" s="399"/>
      <c r="SRX846" s="399"/>
      <c r="SRY846" s="399"/>
      <c r="SRZ846" s="399"/>
      <c r="SSA846" s="399"/>
      <c r="SSB846" s="399"/>
      <c r="SSC846" s="399"/>
      <c r="SSD846" s="399"/>
      <c r="SSE846" s="399"/>
      <c r="SSF846" s="399"/>
      <c r="SSG846" s="399"/>
      <c r="SSH846" s="399"/>
      <c r="SSI846" s="399"/>
      <c r="SSJ846" s="399"/>
      <c r="SSK846" s="399"/>
      <c r="SSL846" s="399"/>
      <c r="SSM846" s="399"/>
      <c r="SSN846" s="399"/>
      <c r="SSO846" s="399"/>
      <c r="SSP846" s="399"/>
      <c r="SSQ846" s="399"/>
      <c r="SSR846" s="399"/>
      <c r="SSS846" s="399"/>
      <c r="SST846" s="399"/>
      <c r="SSU846" s="399"/>
      <c r="SSV846" s="399"/>
      <c r="SSW846" s="399"/>
      <c r="SSX846" s="399"/>
      <c r="SSY846" s="399"/>
      <c r="SSZ846" s="399"/>
      <c r="STA846" s="399"/>
      <c r="STB846" s="399"/>
      <c r="STC846" s="399"/>
      <c r="STD846" s="399"/>
      <c r="STE846" s="399"/>
      <c r="STF846" s="399"/>
      <c r="STG846" s="399"/>
      <c r="STH846" s="399"/>
      <c r="STI846" s="399"/>
      <c r="STJ846" s="399"/>
      <c r="STK846" s="399"/>
      <c r="STL846" s="399"/>
      <c r="STM846" s="399"/>
      <c r="STN846" s="399"/>
      <c r="STO846" s="399"/>
      <c r="STP846" s="399"/>
      <c r="STQ846" s="399"/>
      <c r="STR846" s="399"/>
      <c r="STS846" s="399"/>
      <c r="STT846" s="399"/>
      <c r="STU846" s="399"/>
      <c r="STV846" s="399"/>
      <c r="STW846" s="399"/>
      <c r="STX846" s="399"/>
      <c r="STY846" s="399"/>
      <c r="STZ846" s="399"/>
      <c r="SUA846" s="399"/>
      <c r="SUB846" s="399"/>
      <c r="SUC846" s="399"/>
      <c r="SUD846" s="399"/>
      <c r="SUE846" s="399"/>
      <c r="SUF846" s="399"/>
      <c r="SUG846" s="399"/>
      <c r="SUH846" s="399"/>
      <c r="SUI846" s="399"/>
      <c r="SUJ846" s="399"/>
      <c r="SUK846" s="399"/>
      <c r="SUL846" s="399"/>
      <c r="SUM846" s="399"/>
      <c r="SUN846" s="399"/>
      <c r="SUO846" s="399"/>
      <c r="SUP846" s="399"/>
      <c r="SUQ846" s="399"/>
      <c r="SUR846" s="399"/>
      <c r="SUS846" s="399"/>
      <c r="SUT846" s="399"/>
      <c r="SUU846" s="399"/>
      <c r="SUV846" s="399"/>
      <c r="SUW846" s="399"/>
      <c r="SUX846" s="399"/>
      <c r="SUY846" s="399"/>
      <c r="SUZ846" s="399"/>
      <c r="SVA846" s="399"/>
      <c r="SVB846" s="399"/>
      <c r="SVC846" s="399"/>
      <c r="SVD846" s="399"/>
      <c r="SVE846" s="399"/>
      <c r="SVF846" s="399"/>
      <c r="SVG846" s="399"/>
      <c r="SVH846" s="399"/>
      <c r="SVI846" s="399"/>
      <c r="SVJ846" s="399"/>
      <c r="SVK846" s="399"/>
      <c r="SVL846" s="399"/>
      <c r="SVM846" s="399"/>
      <c r="SVN846" s="399"/>
      <c r="SVO846" s="399"/>
      <c r="SVP846" s="399"/>
      <c r="SVQ846" s="399"/>
      <c r="SVR846" s="399"/>
      <c r="SVS846" s="399"/>
      <c r="SVT846" s="399"/>
      <c r="SVU846" s="399"/>
      <c r="SVV846" s="399"/>
      <c r="SVW846" s="399"/>
      <c r="SVX846" s="399"/>
      <c r="SVY846" s="399"/>
      <c r="SVZ846" s="399"/>
      <c r="SWA846" s="399"/>
      <c r="SWB846" s="399"/>
      <c r="SWC846" s="399"/>
      <c r="SWD846" s="399"/>
      <c r="SWE846" s="399"/>
      <c r="SWF846" s="399"/>
      <c r="SWG846" s="399"/>
      <c r="SWH846" s="399"/>
      <c r="SWI846" s="399"/>
      <c r="SWJ846" s="399"/>
      <c r="SWK846" s="399"/>
      <c r="SWL846" s="399"/>
      <c r="SWM846" s="399"/>
      <c r="SWN846" s="399"/>
      <c r="SWO846" s="399"/>
      <c r="SWP846" s="399"/>
      <c r="SWQ846" s="399"/>
      <c r="SWR846" s="399"/>
      <c r="SWS846" s="399"/>
      <c r="SWT846" s="399"/>
      <c r="SWU846" s="399"/>
      <c r="SWV846" s="399"/>
      <c r="SWW846" s="399"/>
      <c r="SWX846" s="399"/>
      <c r="SWY846" s="399"/>
      <c r="SWZ846" s="399"/>
      <c r="SXA846" s="399"/>
      <c r="SXB846" s="399"/>
      <c r="SXC846" s="399"/>
      <c r="SXD846" s="399"/>
      <c r="SXE846" s="399"/>
      <c r="SXF846" s="399"/>
      <c r="SXG846" s="399"/>
      <c r="SXH846" s="399"/>
      <c r="SXI846" s="399"/>
      <c r="SXJ846" s="399"/>
      <c r="SXK846" s="399"/>
      <c r="SXL846" s="399"/>
      <c r="SXM846" s="399"/>
      <c r="SXN846" s="399"/>
      <c r="SXO846" s="399"/>
      <c r="SXP846" s="399"/>
      <c r="SXQ846" s="399"/>
      <c r="SXR846" s="399"/>
      <c r="SXS846" s="399"/>
      <c r="SXT846" s="399"/>
      <c r="SXU846" s="399"/>
      <c r="SXV846" s="399"/>
      <c r="SXW846" s="399"/>
      <c r="SXX846" s="399"/>
      <c r="SXY846" s="399"/>
      <c r="SXZ846" s="399"/>
      <c r="SYA846" s="399"/>
      <c r="SYB846" s="399"/>
      <c r="SYC846" s="399"/>
      <c r="SYD846" s="399"/>
      <c r="SYE846" s="399"/>
      <c r="SYF846" s="399"/>
      <c r="SYG846" s="399"/>
      <c r="SYH846" s="399"/>
      <c r="SYI846" s="399"/>
      <c r="SYJ846" s="399"/>
      <c r="SYK846" s="399"/>
      <c r="SYL846" s="399"/>
      <c r="SYM846" s="399"/>
      <c r="SYN846" s="399"/>
      <c r="SYO846" s="399"/>
      <c r="SYP846" s="399"/>
      <c r="SYQ846" s="399"/>
      <c r="SYR846" s="399"/>
      <c r="SYS846" s="399"/>
      <c r="SYT846" s="399"/>
      <c r="SYU846" s="399"/>
      <c r="SYV846" s="399"/>
      <c r="SYW846" s="399"/>
      <c r="SYX846" s="399"/>
      <c r="SYY846" s="399"/>
      <c r="SYZ846" s="399"/>
      <c r="SZA846" s="399"/>
      <c r="SZB846" s="399"/>
      <c r="SZC846" s="399"/>
      <c r="SZD846" s="399"/>
      <c r="SZE846" s="399"/>
      <c r="SZF846" s="399"/>
      <c r="SZG846" s="399"/>
      <c r="SZH846" s="399"/>
      <c r="SZI846" s="399"/>
      <c r="SZJ846" s="399"/>
      <c r="SZK846" s="399"/>
      <c r="SZL846" s="399"/>
      <c r="SZM846" s="399"/>
      <c r="SZN846" s="399"/>
      <c r="SZO846" s="399"/>
      <c r="SZP846" s="399"/>
      <c r="SZQ846" s="399"/>
      <c r="SZR846" s="399"/>
      <c r="SZS846" s="399"/>
      <c r="SZT846" s="399"/>
      <c r="SZU846" s="399"/>
      <c r="SZV846" s="399"/>
      <c r="SZW846" s="399"/>
      <c r="SZX846" s="399"/>
      <c r="SZY846" s="399"/>
      <c r="SZZ846" s="399"/>
      <c r="TAA846" s="399"/>
      <c r="TAB846" s="399"/>
      <c r="TAC846" s="399"/>
      <c r="TAD846" s="399"/>
      <c r="TAE846" s="399"/>
      <c r="TAF846" s="399"/>
      <c r="TAG846" s="399"/>
      <c r="TAH846" s="399"/>
      <c r="TAI846" s="399"/>
      <c r="TAJ846" s="399"/>
      <c r="TAK846" s="399"/>
      <c r="TAL846" s="399"/>
      <c r="TAM846" s="399"/>
      <c r="TAN846" s="399"/>
      <c r="TAO846" s="399"/>
      <c r="TAP846" s="399"/>
      <c r="TAQ846" s="399"/>
      <c r="TAR846" s="399"/>
      <c r="TAS846" s="399"/>
      <c r="TAT846" s="399"/>
      <c r="TAU846" s="399"/>
      <c r="TAV846" s="399"/>
      <c r="TAW846" s="399"/>
      <c r="TAX846" s="399"/>
      <c r="TAY846" s="399"/>
      <c r="TAZ846" s="399"/>
      <c r="TBA846" s="399"/>
      <c r="TBB846" s="399"/>
      <c r="TBC846" s="399"/>
      <c r="TBD846" s="399"/>
      <c r="TBE846" s="399"/>
      <c r="TBF846" s="399"/>
      <c r="TBG846" s="399"/>
      <c r="TBH846" s="399"/>
      <c r="TBI846" s="399"/>
      <c r="TBJ846" s="399"/>
      <c r="TBK846" s="399"/>
      <c r="TBL846" s="399"/>
      <c r="TBM846" s="399"/>
      <c r="TBN846" s="399"/>
      <c r="TBO846" s="399"/>
      <c r="TBP846" s="399"/>
      <c r="TBQ846" s="399"/>
      <c r="TBR846" s="399"/>
      <c r="TBS846" s="399"/>
      <c r="TBT846" s="399"/>
      <c r="TBU846" s="399"/>
      <c r="TBV846" s="399"/>
      <c r="TBW846" s="399"/>
      <c r="TBX846" s="399"/>
      <c r="TBY846" s="399"/>
      <c r="TBZ846" s="399"/>
      <c r="TCA846" s="399"/>
      <c r="TCB846" s="399"/>
      <c r="TCC846" s="399"/>
      <c r="TCD846" s="399"/>
      <c r="TCE846" s="399"/>
      <c r="TCF846" s="399"/>
      <c r="TCG846" s="399"/>
      <c r="TCH846" s="399"/>
      <c r="TCI846" s="399"/>
      <c r="TCJ846" s="399"/>
      <c r="TCK846" s="399"/>
      <c r="TCL846" s="399"/>
      <c r="TCM846" s="399"/>
      <c r="TCN846" s="399"/>
      <c r="TCO846" s="399"/>
      <c r="TCP846" s="399"/>
      <c r="TCQ846" s="399"/>
      <c r="TCR846" s="399"/>
      <c r="TCS846" s="399"/>
      <c r="TCT846" s="399"/>
      <c r="TCU846" s="399"/>
      <c r="TCV846" s="399"/>
      <c r="TCW846" s="399"/>
      <c r="TCX846" s="399"/>
      <c r="TCY846" s="399"/>
      <c r="TCZ846" s="399"/>
      <c r="TDA846" s="399"/>
      <c r="TDB846" s="399"/>
      <c r="TDC846" s="399"/>
      <c r="TDD846" s="399"/>
      <c r="TDE846" s="399"/>
      <c r="TDF846" s="399"/>
      <c r="TDG846" s="399"/>
      <c r="TDH846" s="399"/>
      <c r="TDI846" s="399"/>
      <c r="TDJ846" s="399"/>
      <c r="TDK846" s="399"/>
      <c r="TDL846" s="399"/>
      <c r="TDM846" s="399"/>
      <c r="TDN846" s="399"/>
      <c r="TDO846" s="399"/>
      <c r="TDP846" s="399"/>
      <c r="TDQ846" s="399"/>
      <c r="TDR846" s="399"/>
      <c r="TDS846" s="399"/>
      <c r="TDT846" s="399"/>
      <c r="TDU846" s="399"/>
      <c r="TDV846" s="399"/>
      <c r="TDW846" s="399"/>
      <c r="TDX846" s="399"/>
      <c r="TDY846" s="399"/>
      <c r="TDZ846" s="399"/>
      <c r="TEA846" s="399"/>
      <c r="TEB846" s="399"/>
      <c r="TEC846" s="399"/>
      <c r="TED846" s="399"/>
      <c r="TEE846" s="399"/>
      <c r="TEF846" s="399"/>
      <c r="TEG846" s="399"/>
      <c r="TEH846" s="399"/>
      <c r="TEI846" s="399"/>
      <c r="TEJ846" s="399"/>
      <c r="TEK846" s="399"/>
      <c r="TEL846" s="399"/>
      <c r="TEM846" s="399"/>
      <c r="TEN846" s="399"/>
      <c r="TEO846" s="399"/>
      <c r="TEP846" s="399"/>
      <c r="TEQ846" s="399"/>
      <c r="TER846" s="399"/>
      <c r="TES846" s="399"/>
      <c r="TET846" s="399"/>
      <c r="TEU846" s="399"/>
      <c r="TEV846" s="399"/>
      <c r="TEW846" s="399"/>
      <c r="TEX846" s="399"/>
      <c r="TEY846" s="399"/>
      <c r="TEZ846" s="399"/>
      <c r="TFA846" s="399"/>
      <c r="TFB846" s="399"/>
      <c r="TFC846" s="399"/>
      <c r="TFD846" s="399"/>
      <c r="TFE846" s="399"/>
      <c r="TFF846" s="399"/>
      <c r="TFG846" s="399"/>
      <c r="TFH846" s="399"/>
      <c r="TFI846" s="399"/>
      <c r="TFJ846" s="399"/>
      <c r="TFK846" s="399"/>
      <c r="TFL846" s="399"/>
      <c r="TFM846" s="399"/>
      <c r="TFN846" s="399"/>
      <c r="TFO846" s="399"/>
      <c r="TFP846" s="399"/>
      <c r="TFQ846" s="399"/>
      <c r="TFR846" s="399"/>
      <c r="TFS846" s="399"/>
      <c r="TFT846" s="399"/>
      <c r="TFU846" s="399"/>
      <c r="TFV846" s="399"/>
      <c r="TFW846" s="399"/>
      <c r="TFX846" s="399"/>
      <c r="TFY846" s="399"/>
      <c r="TFZ846" s="399"/>
      <c r="TGA846" s="399"/>
      <c r="TGB846" s="399"/>
      <c r="TGC846" s="399"/>
      <c r="TGD846" s="399"/>
      <c r="TGE846" s="399"/>
      <c r="TGF846" s="399"/>
      <c r="TGG846" s="399"/>
      <c r="TGH846" s="399"/>
      <c r="TGI846" s="399"/>
      <c r="TGJ846" s="399"/>
      <c r="TGK846" s="399"/>
      <c r="TGL846" s="399"/>
      <c r="TGM846" s="399"/>
      <c r="TGN846" s="399"/>
      <c r="TGO846" s="399"/>
      <c r="TGP846" s="399"/>
      <c r="TGQ846" s="399"/>
      <c r="TGR846" s="399"/>
      <c r="TGS846" s="399"/>
      <c r="TGT846" s="399"/>
      <c r="TGU846" s="399"/>
      <c r="TGV846" s="399"/>
      <c r="TGW846" s="399"/>
      <c r="TGX846" s="399"/>
      <c r="TGY846" s="399"/>
      <c r="TGZ846" s="399"/>
      <c r="THA846" s="399"/>
      <c r="THB846" s="399"/>
      <c r="THC846" s="399"/>
      <c r="THD846" s="399"/>
      <c r="THE846" s="399"/>
      <c r="THF846" s="399"/>
      <c r="THG846" s="399"/>
      <c r="THH846" s="399"/>
      <c r="THI846" s="399"/>
      <c r="THJ846" s="399"/>
      <c r="THK846" s="399"/>
      <c r="THL846" s="399"/>
      <c r="THM846" s="399"/>
      <c r="THN846" s="399"/>
      <c r="THO846" s="399"/>
      <c r="THP846" s="399"/>
      <c r="THQ846" s="399"/>
      <c r="THR846" s="399"/>
      <c r="THS846" s="399"/>
      <c r="THT846" s="399"/>
      <c r="THU846" s="399"/>
      <c r="THV846" s="399"/>
      <c r="THW846" s="399"/>
      <c r="THX846" s="399"/>
      <c r="THY846" s="399"/>
      <c r="THZ846" s="399"/>
      <c r="TIA846" s="399"/>
      <c r="TIB846" s="399"/>
      <c r="TIC846" s="399"/>
      <c r="TID846" s="399"/>
      <c r="TIE846" s="399"/>
      <c r="TIF846" s="399"/>
      <c r="TIG846" s="399"/>
      <c r="TIH846" s="399"/>
      <c r="TII846" s="399"/>
      <c r="TIJ846" s="399"/>
      <c r="TIK846" s="399"/>
      <c r="TIL846" s="399"/>
      <c r="TIM846" s="399"/>
      <c r="TIN846" s="399"/>
      <c r="TIO846" s="399"/>
      <c r="TIP846" s="399"/>
      <c r="TIQ846" s="399"/>
      <c r="TIR846" s="399"/>
      <c r="TIS846" s="399"/>
      <c r="TIT846" s="399"/>
      <c r="TIU846" s="399"/>
      <c r="TIV846" s="399"/>
      <c r="TIW846" s="399"/>
      <c r="TIX846" s="399"/>
      <c r="TIY846" s="399"/>
      <c r="TIZ846" s="399"/>
      <c r="TJA846" s="399"/>
      <c r="TJB846" s="399"/>
      <c r="TJC846" s="399"/>
      <c r="TJD846" s="399"/>
      <c r="TJE846" s="399"/>
      <c r="TJF846" s="399"/>
      <c r="TJG846" s="399"/>
      <c r="TJH846" s="399"/>
      <c r="TJI846" s="399"/>
      <c r="TJJ846" s="399"/>
      <c r="TJK846" s="399"/>
      <c r="TJL846" s="399"/>
      <c r="TJM846" s="399"/>
      <c r="TJN846" s="399"/>
      <c r="TJO846" s="399"/>
      <c r="TJP846" s="399"/>
      <c r="TJQ846" s="399"/>
      <c r="TJR846" s="399"/>
      <c r="TJS846" s="399"/>
      <c r="TJT846" s="399"/>
      <c r="TJU846" s="399"/>
      <c r="TJV846" s="399"/>
      <c r="TJW846" s="399"/>
      <c r="TJX846" s="399"/>
      <c r="TJY846" s="399"/>
      <c r="TJZ846" s="399"/>
      <c r="TKA846" s="399"/>
      <c r="TKB846" s="399"/>
      <c r="TKC846" s="399"/>
      <c r="TKD846" s="399"/>
      <c r="TKE846" s="399"/>
      <c r="TKF846" s="399"/>
      <c r="TKG846" s="399"/>
      <c r="TKH846" s="399"/>
      <c r="TKI846" s="399"/>
      <c r="TKJ846" s="399"/>
      <c r="TKK846" s="399"/>
      <c r="TKL846" s="399"/>
      <c r="TKM846" s="399"/>
      <c r="TKN846" s="399"/>
      <c r="TKO846" s="399"/>
      <c r="TKP846" s="399"/>
      <c r="TKQ846" s="399"/>
      <c r="TKR846" s="399"/>
      <c r="TKS846" s="399"/>
      <c r="TKT846" s="399"/>
      <c r="TKU846" s="399"/>
      <c r="TKV846" s="399"/>
      <c r="TKW846" s="399"/>
      <c r="TKX846" s="399"/>
      <c r="TKY846" s="399"/>
      <c r="TKZ846" s="399"/>
      <c r="TLA846" s="399"/>
      <c r="TLB846" s="399"/>
      <c r="TLC846" s="399"/>
      <c r="TLD846" s="399"/>
      <c r="TLE846" s="399"/>
      <c r="TLF846" s="399"/>
      <c r="TLG846" s="399"/>
      <c r="TLH846" s="399"/>
      <c r="TLI846" s="399"/>
      <c r="TLJ846" s="399"/>
      <c r="TLK846" s="399"/>
      <c r="TLL846" s="399"/>
      <c r="TLM846" s="399"/>
      <c r="TLN846" s="399"/>
      <c r="TLO846" s="399"/>
      <c r="TLP846" s="399"/>
      <c r="TLQ846" s="399"/>
      <c r="TLR846" s="399"/>
      <c r="TLS846" s="399"/>
      <c r="TLT846" s="399"/>
      <c r="TLU846" s="399"/>
      <c r="TLV846" s="399"/>
      <c r="TLW846" s="399"/>
      <c r="TLX846" s="399"/>
      <c r="TLY846" s="399"/>
      <c r="TLZ846" s="399"/>
      <c r="TMA846" s="399"/>
      <c r="TMB846" s="399"/>
      <c r="TMC846" s="399"/>
      <c r="TMD846" s="399"/>
      <c r="TME846" s="399"/>
      <c r="TMF846" s="399"/>
      <c r="TMG846" s="399"/>
      <c r="TMH846" s="399"/>
      <c r="TMI846" s="399"/>
      <c r="TMJ846" s="399"/>
      <c r="TMK846" s="399"/>
      <c r="TML846" s="399"/>
      <c r="TMM846" s="399"/>
      <c r="TMN846" s="399"/>
      <c r="TMO846" s="399"/>
      <c r="TMP846" s="399"/>
      <c r="TMQ846" s="399"/>
      <c r="TMR846" s="399"/>
      <c r="TMS846" s="399"/>
      <c r="TMT846" s="399"/>
      <c r="TMU846" s="399"/>
      <c r="TMV846" s="399"/>
      <c r="TMW846" s="399"/>
      <c r="TMX846" s="399"/>
      <c r="TMY846" s="399"/>
      <c r="TMZ846" s="399"/>
      <c r="TNA846" s="399"/>
      <c r="TNB846" s="399"/>
      <c r="TNC846" s="399"/>
      <c r="TND846" s="399"/>
      <c r="TNE846" s="399"/>
      <c r="TNF846" s="399"/>
      <c r="TNG846" s="399"/>
      <c r="TNH846" s="399"/>
      <c r="TNI846" s="399"/>
      <c r="TNJ846" s="399"/>
      <c r="TNK846" s="399"/>
      <c r="TNL846" s="399"/>
      <c r="TNM846" s="399"/>
      <c r="TNN846" s="399"/>
      <c r="TNO846" s="399"/>
      <c r="TNP846" s="399"/>
      <c r="TNQ846" s="399"/>
      <c r="TNR846" s="399"/>
      <c r="TNS846" s="399"/>
      <c r="TNT846" s="399"/>
      <c r="TNU846" s="399"/>
      <c r="TNV846" s="399"/>
      <c r="TNW846" s="399"/>
      <c r="TNX846" s="399"/>
      <c r="TNY846" s="399"/>
      <c r="TNZ846" s="399"/>
      <c r="TOA846" s="399"/>
      <c r="TOB846" s="399"/>
      <c r="TOC846" s="399"/>
      <c r="TOD846" s="399"/>
      <c r="TOE846" s="399"/>
      <c r="TOF846" s="399"/>
      <c r="TOG846" s="399"/>
      <c r="TOH846" s="399"/>
      <c r="TOI846" s="399"/>
      <c r="TOJ846" s="399"/>
      <c r="TOK846" s="399"/>
      <c r="TOL846" s="399"/>
      <c r="TOM846" s="399"/>
      <c r="TON846" s="399"/>
      <c r="TOO846" s="399"/>
      <c r="TOP846" s="399"/>
      <c r="TOQ846" s="399"/>
      <c r="TOR846" s="399"/>
      <c r="TOS846" s="399"/>
      <c r="TOT846" s="399"/>
      <c r="TOU846" s="399"/>
      <c r="TOV846" s="399"/>
      <c r="TOW846" s="399"/>
      <c r="TOX846" s="399"/>
      <c r="TOY846" s="399"/>
      <c r="TOZ846" s="399"/>
      <c r="TPA846" s="399"/>
      <c r="TPB846" s="399"/>
      <c r="TPC846" s="399"/>
      <c r="TPD846" s="399"/>
      <c r="TPE846" s="399"/>
      <c r="TPF846" s="399"/>
      <c r="TPG846" s="399"/>
      <c r="TPH846" s="399"/>
      <c r="TPI846" s="399"/>
      <c r="TPJ846" s="399"/>
      <c r="TPK846" s="399"/>
      <c r="TPL846" s="399"/>
      <c r="TPM846" s="399"/>
      <c r="TPN846" s="399"/>
      <c r="TPO846" s="399"/>
      <c r="TPP846" s="399"/>
      <c r="TPQ846" s="399"/>
      <c r="TPR846" s="399"/>
      <c r="TPS846" s="399"/>
      <c r="TPT846" s="399"/>
      <c r="TPU846" s="399"/>
      <c r="TPV846" s="399"/>
      <c r="TPW846" s="399"/>
      <c r="TPX846" s="399"/>
      <c r="TPY846" s="399"/>
      <c r="TPZ846" s="399"/>
      <c r="TQA846" s="399"/>
      <c r="TQB846" s="399"/>
      <c r="TQC846" s="399"/>
      <c r="TQD846" s="399"/>
      <c r="TQE846" s="399"/>
      <c r="TQF846" s="399"/>
      <c r="TQG846" s="399"/>
      <c r="TQH846" s="399"/>
      <c r="TQI846" s="399"/>
      <c r="TQJ846" s="399"/>
      <c r="TQK846" s="399"/>
      <c r="TQL846" s="399"/>
      <c r="TQM846" s="399"/>
      <c r="TQN846" s="399"/>
      <c r="TQO846" s="399"/>
      <c r="TQP846" s="399"/>
      <c r="TQQ846" s="399"/>
      <c r="TQR846" s="399"/>
      <c r="TQS846" s="399"/>
      <c r="TQT846" s="399"/>
      <c r="TQU846" s="399"/>
      <c r="TQV846" s="399"/>
      <c r="TQW846" s="399"/>
      <c r="TQX846" s="399"/>
      <c r="TQY846" s="399"/>
      <c r="TQZ846" s="399"/>
      <c r="TRA846" s="399"/>
      <c r="TRB846" s="399"/>
      <c r="TRC846" s="399"/>
      <c r="TRD846" s="399"/>
      <c r="TRE846" s="399"/>
      <c r="TRF846" s="399"/>
      <c r="TRG846" s="399"/>
      <c r="TRH846" s="399"/>
      <c r="TRI846" s="399"/>
      <c r="TRJ846" s="399"/>
      <c r="TRK846" s="399"/>
      <c r="TRL846" s="399"/>
      <c r="TRM846" s="399"/>
      <c r="TRN846" s="399"/>
      <c r="TRO846" s="399"/>
      <c r="TRP846" s="399"/>
      <c r="TRQ846" s="399"/>
      <c r="TRR846" s="399"/>
      <c r="TRS846" s="399"/>
      <c r="TRT846" s="399"/>
      <c r="TRU846" s="399"/>
      <c r="TRV846" s="399"/>
      <c r="TRW846" s="399"/>
      <c r="TRX846" s="399"/>
      <c r="TRY846" s="399"/>
      <c r="TRZ846" s="399"/>
      <c r="TSA846" s="399"/>
      <c r="TSB846" s="399"/>
      <c r="TSC846" s="399"/>
      <c r="TSD846" s="399"/>
      <c r="TSE846" s="399"/>
      <c r="TSF846" s="399"/>
      <c r="TSG846" s="399"/>
      <c r="TSH846" s="399"/>
      <c r="TSI846" s="399"/>
      <c r="TSJ846" s="399"/>
      <c r="TSK846" s="399"/>
      <c r="TSL846" s="399"/>
      <c r="TSM846" s="399"/>
      <c r="TSN846" s="399"/>
      <c r="TSO846" s="399"/>
      <c r="TSP846" s="399"/>
      <c r="TSQ846" s="399"/>
      <c r="TSR846" s="399"/>
      <c r="TSS846" s="399"/>
      <c r="TST846" s="399"/>
      <c r="TSU846" s="399"/>
      <c r="TSV846" s="399"/>
      <c r="TSW846" s="399"/>
      <c r="TSX846" s="399"/>
      <c r="TSY846" s="399"/>
      <c r="TSZ846" s="399"/>
      <c r="TTA846" s="399"/>
      <c r="TTB846" s="399"/>
      <c r="TTC846" s="399"/>
      <c r="TTD846" s="399"/>
      <c r="TTE846" s="399"/>
      <c r="TTF846" s="399"/>
      <c r="TTG846" s="399"/>
      <c r="TTH846" s="399"/>
      <c r="TTI846" s="399"/>
      <c r="TTJ846" s="399"/>
      <c r="TTK846" s="399"/>
      <c r="TTL846" s="399"/>
      <c r="TTM846" s="399"/>
      <c r="TTN846" s="399"/>
      <c r="TTO846" s="399"/>
      <c r="TTP846" s="399"/>
      <c r="TTQ846" s="399"/>
      <c r="TTR846" s="399"/>
      <c r="TTS846" s="399"/>
      <c r="TTT846" s="399"/>
      <c r="TTU846" s="399"/>
      <c r="TTV846" s="399"/>
      <c r="TTW846" s="399"/>
      <c r="TTX846" s="399"/>
      <c r="TTY846" s="399"/>
      <c r="TTZ846" s="399"/>
      <c r="TUA846" s="399"/>
      <c r="TUB846" s="399"/>
      <c r="TUC846" s="399"/>
      <c r="TUD846" s="399"/>
      <c r="TUE846" s="399"/>
      <c r="TUF846" s="399"/>
      <c r="TUG846" s="399"/>
      <c r="TUH846" s="399"/>
      <c r="TUI846" s="399"/>
      <c r="TUJ846" s="399"/>
      <c r="TUK846" s="399"/>
      <c r="TUL846" s="399"/>
      <c r="TUM846" s="399"/>
      <c r="TUN846" s="399"/>
      <c r="TUO846" s="399"/>
      <c r="TUP846" s="399"/>
      <c r="TUQ846" s="399"/>
      <c r="TUR846" s="399"/>
      <c r="TUS846" s="399"/>
      <c r="TUT846" s="399"/>
      <c r="TUU846" s="399"/>
      <c r="TUV846" s="399"/>
      <c r="TUW846" s="399"/>
      <c r="TUX846" s="399"/>
      <c r="TUY846" s="399"/>
      <c r="TUZ846" s="399"/>
      <c r="TVA846" s="399"/>
      <c r="TVB846" s="399"/>
      <c r="TVC846" s="399"/>
      <c r="TVD846" s="399"/>
      <c r="TVE846" s="399"/>
      <c r="TVF846" s="399"/>
      <c r="TVG846" s="399"/>
      <c r="TVH846" s="399"/>
      <c r="TVI846" s="399"/>
      <c r="TVJ846" s="399"/>
      <c r="TVK846" s="399"/>
      <c r="TVL846" s="399"/>
      <c r="TVM846" s="399"/>
      <c r="TVN846" s="399"/>
      <c r="TVO846" s="399"/>
      <c r="TVP846" s="399"/>
      <c r="TVQ846" s="399"/>
      <c r="TVR846" s="399"/>
      <c r="TVS846" s="399"/>
      <c r="TVT846" s="399"/>
      <c r="TVU846" s="399"/>
      <c r="TVV846" s="399"/>
      <c r="TVW846" s="399"/>
      <c r="TVX846" s="399"/>
      <c r="TVY846" s="399"/>
      <c r="TVZ846" s="399"/>
      <c r="TWA846" s="399"/>
      <c r="TWB846" s="399"/>
      <c r="TWC846" s="399"/>
      <c r="TWD846" s="399"/>
      <c r="TWE846" s="399"/>
      <c r="TWF846" s="399"/>
      <c r="TWG846" s="399"/>
      <c r="TWH846" s="399"/>
      <c r="TWI846" s="399"/>
      <c r="TWJ846" s="399"/>
      <c r="TWK846" s="399"/>
      <c r="TWL846" s="399"/>
      <c r="TWM846" s="399"/>
      <c r="TWN846" s="399"/>
      <c r="TWO846" s="399"/>
      <c r="TWP846" s="399"/>
      <c r="TWQ846" s="399"/>
      <c r="TWR846" s="399"/>
      <c r="TWS846" s="399"/>
      <c r="TWT846" s="399"/>
      <c r="TWU846" s="399"/>
      <c r="TWV846" s="399"/>
      <c r="TWW846" s="399"/>
      <c r="TWX846" s="399"/>
      <c r="TWY846" s="399"/>
      <c r="TWZ846" s="399"/>
      <c r="TXA846" s="399"/>
      <c r="TXB846" s="399"/>
      <c r="TXC846" s="399"/>
      <c r="TXD846" s="399"/>
      <c r="TXE846" s="399"/>
      <c r="TXF846" s="399"/>
      <c r="TXG846" s="399"/>
      <c r="TXH846" s="399"/>
      <c r="TXI846" s="399"/>
      <c r="TXJ846" s="399"/>
      <c r="TXK846" s="399"/>
      <c r="TXL846" s="399"/>
      <c r="TXM846" s="399"/>
      <c r="TXN846" s="399"/>
      <c r="TXO846" s="399"/>
      <c r="TXP846" s="399"/>
      <c r="TXQ846" s="399"/>
      <c r="TXR846" s="399"/>
      <c r="TXS846" s="399"/>
      <c r="TXT846" s="399"/>
      <c r="TXU846" s="399"/>
      <c r="TXV846" s="399"/>
      <c r="TXW846" s="399"/>
      <c r="TXX846" s="399"/>
      <c r="TXY846" s="399"/>
      <c r="TXZ846" s="399"/>
      <c r="TYA846" s="399"/>
      <c r="TYB846" s="399"/>
      <c r="TYC846" s="399"/>
      <c r="TYD846" s="399"/>
      <c r="TYE846" s="399"/>
      <c r="TYF846" s="399"/>
      <c r="TYG846" s="399"/>
      <c r="TYH846" s="399"/>
      <c r="TYI846" s="399"/>
      <c r="TYJ846" s="399"/>
      <c r="TYK846" s="399"/>
      <c r="TYL846" s="399"/>
      <c r="TYM846" s="399"/>
      <c r="TYN846" s="399"/>
      <c r="TYO846" s="399"/>
      <c r="TYP846" s="399"/>
      <c r="TYQ846" s="399"/>
      <c r="TYR846" s="399"/>
      <c r="TYS846" s="399"/>
      <c r="TYT846" s="399"/>
      <c r="TYU846" s="399"/>
      <c r="TYV846" s="399"/>
      <c r="TYW846" s="399"/>
      <c r="TYX846" s="399"/>
      <c r="TYY846" s="399"/>
      <c r="TYZ846" s="399"/>
      <c r="TZA846" s="399"/>
      <c r="TZB846" s="399"/>
      <c r="TZC846" s="399"/>
      <c r="TZD846" s="399"/>
      <c r="TZE846" s="399"/>
      <c r="TZF846" s="399"/>
      <c r="TZG846" s="399"/>
      <c r="TZH846" s="399"/>
      <c r="TZI846" s="399"/>
      <c r="TZJ846" s="399"/>
      <c r="TZK846" s="399"/>
      <c r="TZL846" s="399"/>
      <c r="TZM846" s="399"/>
      <c r="TZN846" s="399"/>
      <c r="TZO846" s="399"/>
      <c r="TZP846" s="399"/>
      <c r="TZQ846" s="399"/>
      <c r="TZR846" s="399"/>
      <c r="TZS846" s="399"/>
      <c r="TZT846" s="399"/>
      <c r="TZU846" s="399"/>
      <c r="TZV846" s="399"/>
      <c r="TZW846" s="399"/>
      <c r="TZX846" s="399"/>
      <c r="TZY846" s="399"/>
      <c r="TZZ846" s="399"/>
      <c r="UAA846" s="399"/>
      <c r="UAB846" s="399"/>
      <c r="UAC846" s="399"/>
      <c r="UAD846" s="399"/>
      <c r="UAE846" s="399"/>
      <c r="UAF846" s="399"/>
      <c r="UAG846" s="399"/>
      <c r="UAH846" s="399"/>
      <c r="UAI846" s="399"/>
      <c r="UAJ846" s="399"/>
      <c r="UAK846" s="399"/>
      <c r="UAL846" s="399"/>
      <c r="UAM846" s="399"/>
      <c r="UAN846" s="399"/>
      <c r="UAO846" s="399"/>
      <c r="UAP846" s="399"/>
      <c r="UAQ846" s="399"/>
      <c r="UAR846" s="399"/>
      <c r="UAS846" s="399"/>
      <c r="UAT846" s="399"/>
      <c r="UAU846" s="399"/>
      <c r="UAV846" s="399"/>
      <c r="UAW846" s="399"/>
      <c r="UAX846" s="399"/>
      <c r="UAY846" s="399"/>
      <c r="UAZ846" s="399"/>
      <c r="UBA846" s="399"/>
      <c r="UBB846" s="399"/>
      <c r="UBC846" s="399"/>
      <c r="UBD846" s="399"/>
      <c r="UBE846" s="399"/>
      <c r="UBF846" s="399"/>
      <c r="UBG846" s="399"/>
      <c r="UBH846" s="399"/>
      <c r="UBI846" s="399"/>
      <c r="UBJ846" s="399"/>
      <c r="UBK846" s="399"/>
      <c r="UBL846" s="399"/>
      <c r="UBM846" s="399"/>
      <c r="UBN846" s="399"/>
      <c r="UBO846" s="399"/>
      <c r="UBP846" s="399"/>
      <c r="UBQ846" s="399"/>
      <c r="UBR846" s="399"/>
      <c r="UBS846" s="399"/>
      <c r="UBT846" s="399"/>
      <c r="UBU846" s="399"/>
      <c r="UBV846" s="399"/>
      <c r="UBW846" s="399"/>
      <c r="UBX846" s="399"/>
      <c r="UBY846" s="399"/>
      <c r="UBZ846" s="399"/>
      <c r="UCA846" s="399"/>
      <c r="UCB846" s="399"/>
      <c r="UCC846" s="399"/>
      <c r="UCD846" s="399"/>
      <c r="UCE846" s="399"/>
      <c r="UCF846" s="399"/>
      <c r="UCG846" s="399"/>
      <c r="UCH846" s="399"/>
      <c r="UCI846" s="399"/>
      <c r="UCJ846" s="399"/>
      <c r="UCK846" s="399"/>
      <c r="UCL846" s="399"/>
      <c r="UCM846" s="399"/>
      <c r="UCN846" s="399"/>
      <c r="UCO846" s="399"/>
      <c r="UCP846" s="399"/>
      <c r="UCQ846" s="399"/>
      <c r="UCR846" s="399"/>
      <c r="UCS846" s="399"/>
      <c r="UCT846" s="399"/>
      <c r="UCU846" s="399"/>
      <c r="UCV846" s="399"/>
      <c r="UCW846" s="399"/>
      <c r="UCX846" s="399"/>
      <c r="UCY846" s="399"/>
      <c r="UCZ846" s="399"/>
      <c r="UDA846" s="399"/>
      <c r="UDB846" s="399"/>
      <c r="UDC846" s="399"/>
      <c r="UDD846" s="399"/>
      <c r="UDE846" s="399"/>
      <c r="UDF846" s="399"/>
      <c r="UDG846" s="399"/>
      <c r="UDH846" s="399"/>
      <c r="UDI846" s="399"/>
      <c r="UDJ846" s="399"/>
      <c r="UDK846" s="399"/>
      <c r="UDL846" s="399"/>
      <c r="UDM846" s="399"/>
      <c r="UDN846" s="399"/>
      <c r="UDO846" s="399"/>
      <c r="UDP846" s="399"/>
      <c r="UDQ846" s="399"/>
      <c r="UDR846" s="399"/>
      <c r="UDS846" s="399"/>
      <c r="UDT846" s="399"/>
      <c r="UDU846" s="399"/>
      <c r="UDV846" s="399"/>
      <c r="UDW846" s="399"/>
      <c r="UDX846" s="399"/>
      <c r="UDY846" s="399"/>
      <c r="UDZ846" s="399"/>
      <c r="UEA846" s="399"/>
      <c r="UEB846" s="399"/>
      <c r="UEC846" s="399"/>
      <c r="UED846" s="399"/>
      <c r="UEE846" s="399"/>
      <c r="UEF846" s="399"/>
      <c r="UEG846" s="399"/>
      <c r="UEH846" s="399"/>
      <c r="UEI846" s="399"/>
      <c r="UEJ846" s="399"/>
      <c r="UEK846" s="399"/>
      <c r="UEL846" s="399"/>
      <c r="UEM846" s="399"/>
      <c r="UEN846" s="399"/>
      <c r="UEO846" s="399"/>
      <c r="UEP846" s="399"/>
      <c r="UEQ846" s="399"/>
      <c r="UER846" s="399"/>
      <c r="UES846" s="399"/>
      <c r="UET846" s="399"/>
      <c r="UEU846" s="399"/>
      <c r="UEV846" s="399"/>
      <c r="UEW846" s="399"/>
      <c r="UEX846" s="399"/>
      <c r="UEY846" s="399"/>
      <c r="UEZ846" s="399"/>
      <c r="UFA846" s="399"/>
      <c r="UFB846" s="399"/>
      <c r="UFC846" s="399"/>
      <c r="UFD846" s="399"/>
      <c r="UFE846" s="399"/>
      <c r="UFF846" s="399"/>
      <c r="UFG846" s="399"/>
      <c r="UFH846" s="399"/>
      <c r="UFI846" s="399"/>
      <c r="UFJ846" s="399"/>
      <c r="UFK846" s="399"/>
      <c r="UFL846" s="399"/>
      <c r="UFM846" s="399"/>
      <c r="UFN846" s="399"/>
      <c r="UFO846" s="399"/>
      <c r="UFP846" s="399"/>
      <c r="UFQ846" s="399"/>
      <c r="UFR846" s="399"/>
      <c r="UFS846" s="399"/>
      <c r="UFT846" s="399"/>
      <c r="UFU846" s="399"/>
      <c r="UFV846" s="399"/>
      <c r="UFW846" s="399"/>
      <c r="UFX846" s="399"/>
      <c r="UFY846" s="399"/>
      <c r="UFZ846" s="399"/>
      <c r="UGA846" s="399"/>
      <c r="UGB846" s="399"/>
      <c r="UGC846" s="399"/>
      <c r="UGD846" s="399"/>
      <c r="UGE846" s="399"/>
      <c r="UGF846" s="399"/>
      <c r="UGG846" s="399"/>
      <c r="UGH846" s="399"/>
      <c r="UGI846" s="399"/>
      <c r="UGJ846" s="399"/>
      <c r="UGK846" s="399"/>
      <c r="UGL846" s="399"/>
      <c r="UGM846" s="399"/>
      <c r="UGN846" s="399"/>
      <c r="UGO846" s="399"/>
      <c r="UGP846" s="399"/>
      <c r="UGQ846" s="399"/>
      <c r="UGR846" s="399"/>
      <c r="UGS846" s="399"/>
      <c r="UGT846" s="399"/>
      <c r="UGU846" s="399"/>
      <c r="UGV846" s="399"/>
      <c r="UGW846" s="399"/>
      <c r="UGX846" s="399"/>
      <c r="UGY846" s="399"/>
      <c r="UGZ846" s="399"/>
      <c r="UHA846" s="399"/>
      <c r="UHB846" s="399"/>
      <c r="UHC846" s="399"/>
      <c r="UHD846" s="399"/>
      <c r="UHE846" s="399"/>
      <c r="UHF846" s="399"/>
      <c r="UHG846" s="399"/>
      <c r="UHH846" s="399"/>
      <c r="UHI846" s="399"/>
      <c r="UHJ846" s="399"/>
      <c r="UHK846" s="399"/>
      <c r="UHL846" s="399"/>
      <c r="UHM846" s="399"/>
      <c r="UHN846" s="399"/>
      <c r="UHO846" s="399"/>
      <c r="UHP846" s="399"/>
      <c r="UHQ846" s="399"/>
      <c r="UHR846" s="399"/>
      <c r="UHS846" s="399"/>
      <c r="UHT846" s="399"/>
      <c r="UHU846" s="399"/>
      <c r="UHV846" s="399"/>
      <c r="UHW846" s="399"/>
      <c r="UHX846" s="399"/>
      <c r="UHY846" s="399"/>
      <c r="UHZ846" s="399"/>
      <c r="UIA846" s="399"/>
      <c r="UIB846" s="399"/>
      <c r="UIC846" s="399"/>
      <c r="UID846" s="399"/>
      <c r="UIE846" s="399"/>
      <c r="UIF846" s="399"/>
      <c r="UIG846" s="399"/>
      <c r="UIH846" s="399"/>
      <c r="UII846" s="399"/>
      <c r="UIJ846" s="399"/>
      <c r="UIK846" s="399"/>
      <c r="UIL846" s="399"/>
      <c r="UIM846" s="399"/>
      <c r="UIN846" s="399"/>
      <c r="UIO846" s="399"/>
      <c r="UIP846" s="399"/>
      <c r="UIQ846" s="399"/>
      <c r="UIR846" s="399"/>
      <c r="UIS846" s="399"/>
      <c r="UIT846" s="399"/>
      <c r="UIU846" s="399"/>
      <c r="UIV846" s="399"/>
      <c r="UIW846" s="399"/>
      <c r="UIX846" s="399"/>
      <c r="UIY846" s="399"/>
      <c r="UIZ846" s="399"/>
      <c r="UJA846" s="399"/>
      <c r="UJB846" s="399"/>
      <c r="UJC846" s="399"/>
      <c r="UJD846" s="399"/>
      <c r="UJE846" s="399"/>
      <c r="UJF846" s="399"/>
      <c r="UJG846" s="399"/>
      <c r="UJH846" s="399"/>
      <c r="UJI846" s="399"/>
      <c r="UJJ846" s="399"/>
      <c r="UJK846" s="399"/>
      <c r="UJL846" s="399"/>
      <c r="UJM846" s="399"/>
      <c r="UJN846" s="399"/>
      <c r="UJO846" s="399"/>
      <c r="UJP846" s="399"/>
      <c r="UJQ846" s="399"/>
      <c r="UJR846" s="399"/>
      <c r="UJS846" s="399"/>
      <c r="UJT846" s="399"/>
      <c r="UJU846" s="399"/>
      <c r="UJV846" s="399"/>
      <c r="UJW846" s="399"/>
      <c r="UJX846" s="399"/>
      <c r="UJY846" s="399"/>
      <c r="UJZ846" s="399"/>
      <c r="UKA846" s="399"/>
      <c r="UKB846" s="399"/>
      <c r="UKC846" s="399"/>
      <c r="UKD846" s="399"/>
      <c r="UKE846" s="399"/>
      <c r="UKF846" s="399"/>
      <c r="UKG846" s="399"/>
      <c r="UKH846" s="399"/>
      <c r="UKI846" s="399"/>
      <c r="UKJ846" s="399"/>
      <c r="UKK846" s="399"/>
      <c r="UKL846" s="399"/>
      <c r="UKM846" s="399"/>
      <c r="UKN846" s="399"/>
      <c r="UKO846" s="399"/>
      <c r="UKP846" s="399"/>
      <c r="UKQ846" s="399"/>
      <c r="UKR846" s="399"/>
      <c r="UKS846" s="399"/>
      <c r="UKT846" s="399"/>
      <c r="UKU846" s="399"/>
      <c r="UKV846" s="399"/>
      <c r="UKW846" s="399"/>
      <c r="UKX846" s="399"/>
      <c r="UKY846" s="399"/>
      <c r="UKZ846" s="399"/>
      <c r="ULA846" s="399"/>
      <c r="ULB846" s="399"/>
      <c r="ULC846" s="399"/>
      <c r="ULD846" s="399"/>
      <c r="ULE846" s="399"/>
      <c r="ULF846" s="399"/>
      <c r="ULG846" s="399"/>
      <c r="ULH846" s="399"/>
      <c r="ULI846" s="399"/>
      <c r="ULJ846" s="399"/>
      <c r="ULK846" s="399"/>
      <c r="ULL846" s="399"/>
      <c r="ULM846" s="399"/>
      <c r="ULN846" s="399"/>
      <c r="ULO846" s="399"/>
      <c r="ULP846" s="399"/>
      <c r="ULQ846" s="399"/>
      <c r="ULR846" s="399"/>
      <c r="ULS846" s="399"/>
      <c r="ULT846" s="399"/>
      <c r="ULU846" s="399"/>
      <c r="ULV846" s="399"/>
      <c r="ULW846" s="399"/>
      <c r="ULX846" s="399"/>
      <c r="ULY846" s="399"/>
      <c r="ULZ846" s="399"/>
      <c r="UMA846" s="399"/>
      <c r="UMB846" s="399"/>
      <c r="UMC846" s="399"/>
      <c r="UMD846" s="399"/>
      <c r="UME846" s="399"/>
      <c r="UMF846" s="399"/>
      <c r="UMG846" s="399"/>
      <c r="UMH846" s="399"/>
      <c r="UMI846" s="399"/>
      <c r="UMJ846" s="399"/>
      <c r="UMK846" s="399"/>
      <c r="UML846" s="399"/>
      <c r="UMM846" s="399"/>
      <c r="UMN846" s="399"/>
      <c r="UMO846" s="399"/>
      <c r="UMP846" s="399"/>
      <c r="UMQ846" s="399"/>
      <c r="UMR846" s="399"/>
      <c r="UMS846" s="399"/>
      <c r="UMT846" s="399"/>
      <c r="UMU846" s="399"/>
      <c r="UMV846" s="399"/>
      <c r="UMW846" s="399"/>
      <c r="UMX846" s="399"/>
      <c r="UMY846" s="399"/>
      <c r="UMZ846" s="399"/>
      <c r="UNA846" s="399"/>
      <c r="UNB846" s="399"/>
      <c r="UNC846" s="399"/>
      <c r="UND846" s="399"/>
      <c r="UNE846" s="399"/>
      <c r="UNF846" s="399"/>
      <c r="UNG846" s="399"/>
      <c r="UNH846" s="399"/>
      <c r="UNI846" s="399"/>
      <c r="UNJ846" s="399"/>
      <c r="UNK846" s="399"/>
      <c r="UNL846" s="399"/>
      <c r="UNM846" s="399"/>
      <c r="UNN846" s="399"/>
      <c r="UNO846" s="399"/>
      <c r="UNP846" s="399"/>
      <c r="UNQ846" s="399"/>
      <c r="UNR846" s="399"/>
      <c r="UNS846" s="399"/>
      <c r="UNT846" s="399"/>
      <c r="UNU846" s="399"/>
      <c r="UNV846" s="399"/>
      <c r="UNW846" s="399"/>
      <c r="UNX846" s="399"/>
      <c r="UNY846" s="399"/>
      <c r="UNZ846" s="399"/>
      <c r="UOA846" s="399"/>
      <c r="UOB846" s="399"/>
      <c r="UOC846" s="399"/>
      <c r="UOD846" s="399"/>
      <c r="UOE846" s="399"/>
      <c r="UOF846" s="399"/>
      <c r="UOG846" s="399"/>
      <c r="UOH846" s="399"/>
      <c r="UOI846" s="399"/>
      <c r="UOJ846" s="399"/>
      <c r="UOK846" s="399"/>
      <c r="UOL846" s="399"/>
      <c r="UOM846" s="399"/>
      <c r="UON846" s="399"/>
      <c r="UOO846" s="399"/>
      <c r="UOP846" s="399"/>
      <c r="UOQ846" s="399"/>
      <c r="UOR846" s="399"/>
      <c r="UOS846" s="399"/>
      <c r="UOT846" s="399"/>
      <c r="UOU846" s="399"/>
      <c r="UOV846" s="399"/>
      <c r="UOW846" s="399"/>
      <c r="UOX846" s="399"/>
      <c r="UOY846" s="399"/>
      <c r="UOZ846" s="399"/>
      <c r="UPA846" s="399"/>
      <c r="UPB846" s="399"/>
      <c r="UPC846" s="399"/>
      <c r="UPD846" s="399"/>
      <c r="UPE846" s="399"/>
      <c r="UPF846" s="399"/>
      <c r="UPG846" s="399"/>
      <c r="UPH846" s="399"/>
      <c r="UPI846" s="399"/>
      <c r="UPJ846" s="399"/>
      <c r="UPK846" s="399"/>
      <c r="UPL846" s="399"/>
      <c r="UPM846" s="399"/>
      <c r="UPN846" s="399"/>
      <c r="UPO846" s="399"/>
      <c r="UPP846" s="399"/>
      <c r="UPQ846" s="399"/>
      <c r="UPR846" s="399"/>
      <c r="UPS846" s="399"/>
      <c r="UPT846" s="399"/>
      <c r="UPU846" s="399"/>
      <c r="UPV846" s="399"/>
      <c r="UPW846" s="399"/>
      <c r="UPX846" s="399"/>
      <c r="UPY846" s="399"/>
      <c r="UPZ846" s="399"/>
      <c r="UQA846" s="399"/>
      <c r="UQB846" s="399"/>
      <c r="UQC846" s="399"/>
      <c r="UQD846" s="399"/>
      <c r="UQE846" s="399"/>
      <c r="UQF846" s="399"/>
      <c r="UQG846" s="399"/>
      <c r="UQH846" s="399"/>
      <c r="UQI846" s="399"/>
      <c r="UQJ846" s="399"/>
      <c r="UQK846" s="399"/>
      <c r="UQL846" s="399"/>
      <c r="UQM846" s="399"/>
      <c r="UQN846" s="399"/>
      <c r="UQO846" s="399"/>
      <c r="UQP846" s="399"/>
      <c r="UQQ846" s="399"/>
      <c r="UQR846" s="399"/>
      <c r="UQS846" s="399"/>
      <c r="UQT846" s="399"/>
      <c r="UQU846" s="399"/>
      <c r="UQV846" s="399"/>
      <c r="UQW846" s="399"/>
      <c r="UQX846" s="399"/>
      <c r="UQY846" s="399"/>
      <c r="UQZ846" s="399"/>
      <c r="URA846" s="399"/>
      <c r="URB846" s="399"/>
      <c r="URC846" s="399"/>
      <c r="URD846" s="399"/>
      <c r="URE846" s="399"/>
      <c r="URF846" s="399"/>
      <c r="URG846" s="399"/>
      <c r="URH846" s="399"/>
      <c r="URI846" s="399"/>
      <c r="URJ846" s="399"/>
      <c r="URK846" s="399"/>
      <c r="URL846" s="399"/>
      <c r="URM846" s="399"/>
      <c r="URN846" s="399"/>
      <c r="URO846" s="399"/>
      <c r="URP846" s="399"/>
      <c r="URQ846" s="399"/>
      <c r="URR846" s="399"/>
      <c r="URS846" s="399"/>
      <c r="URT846" s="399"/>
      <c r="URU846" s="399"/>
      <c r="URV846" s="399"/>
      <c r="URW846" s="399"/>
      <c r="URX846" s="399"/>
      <c r="URY846" s="399"/>
      <c r="URZ846" s="399"/>
      <c r="USA846" s="399"/>
      <c r="USB846" s="399"/>
      <c r="USC846" s="399"/>
      <c r="USD846" s="399"/>
      <c r="USE846" s="399"/>
      <c r="USF846" s="399"/>
      <c r="USG846" s="399"/>
      <c r="USH846" s="399"/>
      <c r="USI846" s="399"/>
      <c r="USJ846" s="399"/>
      <c r="USK846" s="399"/>
      <c r="USL846" s="399"/>
      <c r="USM846" s="399"/>
      <c r="USN846" s="399"/>
      <c r="USO846" s="399"/>
      <c r="USP846" s="399"/>
      <c r="USQ846" s="399"/>
      <c r="USR846" s="399"/>
      <c r="USS846" s="399"/>
      <c r="UST846" s="399"/>
      <c r="USU846" s="399"/>
      <c r="USV846" s="399"/>
      <c r="USW846" s="399"/>
      <c r="USX846" s="399"/>
      <c r="USY846" s="399"/>
      <c r="USZ846" s="399"/>
      <c r="UTA846" s="399"/>
      <c r="UTB846" s="399"/>
      <c r="UTC846" s="399"/>
      <c r="UTD846" s="399"/>
      <c r="UTE846" s="399"/>
      <c r="UTF846" s="399"/>
      <c r="UTG846" s="399"/>
      <c r="UTH846" s="399"/>
      <c r="UTI846" s="399"/>
      <c r="UTJ846" s="399"/>
      <c r="UTK846" s="399"/>
      <c r="UTL846" s="399"/>
      <c r="UTM846" s="399"/>
      <c r="UTN846" s="399"/>
      <c r="UTO846" s="399"/>
      <c r="UTP846" s="399"/>
      <c r="UTQ846" s="399"/>
      <c r="UTR846" s="399"/>
      <c r="UTS846" s="399"/>
      <c r="UTT846" s="399"/>
      <c r="UTU846" s="399"/>
      <c r="UTV846" s="399"/>
      <c r="UTW846" s="399"/>
      <c r="UTX846" s="399"/>
      <c r="UTY846" s="399"/>
      <c r="UTZ846" s="399"/>
      <c r="UUA846" s="399"/>
      <c r="UUB846" s="399"/>
      <c r="UUC846" s="399"/>
      <c r="UUD846" s="399"/>
      <c r="UUE846" s="399"/>
      <c r="UUF846" s="399"/>
      <c r="UUG846" s="399"/>
      <c r="UUH846" s="399"/>
      <c r="UUI846" s="399"/>
      <c r="UUJ846" s="399"/>
      <c r="UUK846" s="399"/>
      <c r="UUL846" s="399"/>
      <c r="UUM846" s="399"/>
      <c r="UUN846" s="399"/>
      <c r="UUO846" s="399"/>
      <c r="UUP846" s="399"/>
      <c r="UUQ846" s="399"/>
      <c r="UUR846" s="399"/>
      <c r="UUS846" s="399"/>
      <c r="UUT846" s="399"/>
      <c r="UUU846" s="399"/>
      <c r="UUV846" s="399"/>
      <c r="UUW846" s="399"/>
      <c r="UUX846" s="399"/>
      <c r="UUY846" s="399"/>
      <c r="UUZ846" s="399"/>
      <c r="UVA846" s="399"/>
      <c r="UVB846" s="399"/>
      <c r="UVC846" s="399"/>
      <c r="UVD846" s="399"/>
      <c r="UVE846" s="399"/>
      <c r="UVF846" s="399"/>
      <c r="UVG846" s="399"/>
      <c r="UVH846" s="399"/>
      <c r="UVI846" s="399"/>
      <c r="UVJ846" s="399"/>
      <c r="UVK846" s="399"/>
      <c r="UVL846" s="399"/>
      <c r="UVM846" s="399"/>
      <c r="UVN846" s="399"/>
      <c r="UVO846" s="399"/>
      <c r="UVP846" s="399"/>
      <c r="UVQ846" s="399"/>
      <c r="UVR846" s="399"/>
      <c r="UVS846" s="399"/>
      <c r="UVT846" s="399"/>
      <c r="UVU846" s="399"/>
      <c r="UVV846" s="399"/>
      <c r="UVW846" s="399"/>
      <c r="UVX846" s="399"/>
      <c r="UVY846" s="399"/>
      <c r="UVZ846" s="399"/>
      <c r="UWA846" s="399"/>
      <c r="UWB846" s="399"/>
      <c r="UWC846" s="399"/>
      <c r="UWD846" s="399"/>
      <c r="UWE846" s="399"/>
      <c r="UWF846" s="399"/>
      <c r="UWG846" s="399"/>
      <c r="UWH846" s="399"/>
      <c r="UWI846" s="399"/>
      <c r="UWJ846" s="399"/>
      <c r="UWK846" s="399"/>
      <c r="UWL846" s="399"/>
      <c r="UWM846" s="399"/>
      <c r="UWN846" s="399"/>
      <c r="UWO846" s="399"/>
      <c r="UWP846" s="399"/>
      <c r="UWQ846" s="399"/>
      <c r="UWR846" s="399"/>
      <c r="UWS846" s="399"/>
      <c r="UWT846" s="399"/>
      <c r="UWU846" s="399"/>
      <c r="UWV846" s="399"/>
      <c r="UWW846" s="399"/>
      <c r="UWX846" s="399"/>
      <c r="UWY846" s="399"/>
      <c r="UWZ846" s="399"/>
      <c r="UXA846" s="399"/>
      <c r="UXB846" s="399"/>
      <c r="UXC846" s="399"/>
      <c r="UXD846" s="399"/>
      <c r="UXE846" s="399"/>
      <c r="UXF846" s="399"/>
      <c r="UXG846" s="399"/>
      <c r="UXH846" s="399"/>
      <c r="UXI846" s="399"/>
      <c r="UXJ846" s="399"/>
      <c r="UXK846" s="399"/>
      <c r="UXL846" s="399"/>
      <c r="UXM846" s="399"/>
      <c r="UXN846" s="399"/>
      <c r="UXO846" s="399"/>
      <c r="UXP846" s="399"/>
      <c r="UXQ846" s="399"/>
      <c r="UXR846" s="399"/>
      <c r="UXS846" s="399"/>
      <c r="UXT846" s="399"/>
      <c r="UXU846" s="399"/>
      <c r="UXV846" s="399"/>
      <c r="UXW846" s="399"/>
      <c r="UXX846" s="399"/>
      <c r="UXY846" s="399"/>
      <c r="UXZ846" s="399"/>
      <c r="UYA846" s="399"/>
      <c r="UYB846" s="399"/>
      <c r="UYC846" s="399"/>
      <c r="UYD846" s="399"/>
      <c r="UYE846" s="399"/>
      <c r="UYF846" s="399"/>
      <c r="UYG846" s="399"/>
      <c r="UYH846" s="399"/>
      <c r="UYI846" s="399"/>
      <c r="UYJ846" s="399"/>
      <c r="UYK846" s="399"/>
      <c r="UYL846" s="399"/>
      <c r="UYM846" s="399"/>
      <c r="UYN846" s="399"/>
      <c r="UYO846" s="399"/>
      <c r="UYP846" s="399"/>
      <c r="UYQ846" s="399"/>
      <c r="UYR846" s="399"/>
      <c r="UYS846" s="399"/>
      <c r="UYT846" s="399"/>
      <c r="UYU846" s="399"/>
      <c r="UYV846" s="399"/>
      <c r="UYW846" s="399"/>
      <c r="UYX846" s="399"/>
      <c r="UYY846" s="399"/>
      <c r="UYZ846" s="399"/>
      <c r="UZA846" s="399"/>
      <c r="UZB846" s="399"/>
      <c r="UZC846" s="399"/>
      <c r="UZD846" s="399"/>
      <c r="UZE846" s="399"/>
      <c r="UZF846" s="399"/>
      <c r="UZG846" s="399"/>
      <c r="UZH846" s="399"/>
      <c r="UZI846" s="399"/>
      <c r="UZJ846" s="399"/>
      <c r="UZK846" s="399"/>
      <c r="UZL846" s="399"/>
      <c r="UZM846" s="399"/>
      <c r="UZN846" s="399"/>
      <c r="UZO846" s="399"/>
      <c r="UZP846" s="399"/>
      <c r="UZQ846" s="399"/>
      <c r="UZR846" s="399"/>
      <c r="UZS846" s="399"/>
      <c r="UZT846" s="399"/>
      <c r="UZU846" s="399"/>
      <c r="UZV846" s="399"/>
      <c r="UZW846" s="399"/>
      <c r="UZX846" s="399"/>
      <c r="UZY846" s="399"/>
      <c r="UZZ846" s="399"/>
      <c r="VAA846" s="399"/>
      <c r="VAB846" s="399"/>
      <c r="VAC846" s="399"/>
      <c r="VAD846" s="399"/>
      <c r="VAE846" s="399"/>
      <c r="VAF846" s="399"/>
      <c r="VAG846" s="399"/>
      <c r="VAH846" s="399"/>
      <c r="VAI846" s="399"/>
      <c r="VAJ846" s="399"/>
      <c r="VAK846" s="399"/>
      <c r="VAL846" s="399"/>
      <c r="VAM846" s="399"/>
      <c r="VAN846" s="399"/>
      <c r="VAO846" s="399"/>
      <c r="VAP846" s="399"/>
      <c r="VAQ846" s="399"/>
      <c r="VAR846" s="399"/>
      <c r="VAS846" s="399"/>
      <c r="VAT846" s="399"/>
      <c r="VAU846" s="399"/>
      <c r="VAV846" s="399"/>
      <c r="VAW846" s="399"/>
      <c r="VAX846" s="399"/>
      <c r="VAY846" s="399"/>
      <c r="VAZ846" s="399"/>
      <c r="VBA846" s="399"/>
      <c r="VBB846" s="399"/>
      <c r="VBC846" s="399"/>
      <c r="VBD846" s="399"/>
      <c r="VBE846" s="399"/>
      <c r="VBF846" s="399"/>
      <c r="VBG846" s="399"/>
      <c r="VBH846" s="399"/>
      <c r="VBI846" s="399"/>
      <c r="VBJ846" s="399"/>
      <c r="VBK846" s="399"/>
      <c r="VBL846" s="399"/>
      <c r="VBM846" s="399"/>
      <c r="VBN846" s="399"/>
      <c r="VBO846" s="399"/>
      <c r="VBP846" s="399"/>
      <c r="VBQ846" s="399"/>
      <c r="VBR846" s="399"/>
      <c r="VBS846" s="399"/>
      <c r="VBT846" s="399"/>
      <c r="VBU846" s="399"/>
      <c r="VBV846" s="399"/>
      <c r="VBW846" s="399"/>
      <c r="VBX846" s="399"/>
      <c r="VBY846" s="399"/>
      <c r="VBZ846" s="399"/>
      <c r="VCA846" s="399"/>
      <c r="VCB846" s="399"/>
      <c r="VCC846" s="399"/>
      <c r="VCD846" s="399"/>
      <c r="VCE846" s="399"/>
      <c r="VCF846" s="399"/>
      <c r="VCG846" s="399"/>
      <c r="VCH846" s="399"/>
      <c r="VCI846" s="399"/>
      <c r="VCJ846" s="399"/>
      <c r="VCK846" s="399"/>
      <c r="VCL846" s="399"/>
      <c r="VCM846" s="399"/>
      <c r="VCN846" s="399"/>
      <c r="VCO846" s="399"/>
      <c r="VCP846" s="399"/>
      <c r="VCQ846" s="399"/>
      <c r="VCR846" s="399"/>
      <c r="VCS846" s="399"/>
      <c r="VCT846" s="399"/>
      <c r="VCU846" s="399"/>
      <c r="VCV846" s="399"/>
      <c r="VCW846" s="399"/>
      <c r="VCX846" s="399"/>
      <c r="VCY846" s="399"/>
      <c r="VCZ846" s="399"/>
      <c r="VDA846" s="399"/>
      <c r="VDB846" s="399"/>
      <c r="VDC846" s="399"/>
      <c r="VDD846" s="399"/>
      <c r="VDE846" s="399"/>
      <c r="VDF846" s="399"/>
      <c r="VDG846" s="399"/>
      <c r="VDH846" s="399"/>
      <c r="VDI846" s="399"/>
      <c r="VDJ846" s="399"/>
      <c r="VDK846" s="399"/>
      <c r="VDL846" s="399"/>
      <c r="VDM846" s="399"/>
      <c r="VDN846" s="399"/>
      <c r="VDO846" s="399"/>
      <c r="VDP846" s="399"/>
      <c r="VDQ846" s="399"/>
      <c r="VDR846" s="399"/>
      <c r="VDS846" s="399"/>
      <c r="VDT846" s="399"/>
      <c r="VDU846" s="399"/>
      <c r="VDV846" s="399"/>
      <c r="VDW846" s="399"/>
      <c r="VDX846" s="399"/>
      <c r="VDY846" s="399"/>
      <c r="VDZ846" s="399"/>
      <c r="VEA846" s="399"/>
      <c r="VEB846" s="399"/>
      <c r="VEC846" s="399"/>
      <c r="VED846" s="399"/>
      <c r="VEE846" s="399"/>
      <c r="VEF846" s="399"/>
      <c r="VEG846" s="399"/>
      <c r="VEH846" s="399"/>
      <c r="VEI846" s="399"/>
      <c r="VEJ846" s="399"/>
      <c r="VEK846" s="399"/>
      <c r="VEL846" s="399"/>
      <c r="VEM846" s="399"/>
      <c r="VEN846" s="399"/>
      <c r="VEO846" s="399"/>
      <c r="VEP846" s="399"/>
      <c r="VEQ846" s="399"/>
      <c r="VER846" s="399"/>
      <c r="VES846" s="399"/>
      <c r="VET846" s="399"/>
      <c r="VEU846" s="399"/>
      <c r="VEV846" s="399"/>
      <c r="VEW846" s="399"/>
      <c r="VEX846" s="399"/>
      <c r="VEY846" s="399"/>
      <c r="VEZ846" s="399"/>
      <c r="VFA846" s="399"/>
      <c r="VFB846" s="399"/>
      <c r="VFC846" s="399"/>
      <c r="VFD846" s="399"/>
      <c r="VFE846" s="399"/>
      <c r="VFF846" s="399"/>
      <c r="VFG846" s="399"/>
      <c r="VFH846" s="399"/>
      <c r="VFI846" s="399"/>
      <c r="VFJ846" s="399"/>
      <c r="VFK846" s="399"/>
      <c r="VFL846" s="399"/>
      <c r="VFM846" s="399"/>
      <c r="VFN846" s="399"/>
      <c r="VFO846" s="399"/>
      <c r="VFP846" s="399"/>
      <c r="VFQ846" s="399"/>
      <c r="VFR846" s="399"/>
      <c r="VFS846" s="399"/>
      <c r="VFT846" s="399"/>
      <c r="VFU846" s="399"/>
      <c r="VFV846" s="399"/>
      <c r="VFW846" s="399"/>
      <c r="VFX846" s="399"/>
      <c r="VFY846" s="399"/>
      <c r="VFZ846" s="399"/>
      <c r="VGA846" s="399"/>
      <c r="VGB846" s="399"/>
      <c r="VGC846" s="399"/>
      <c r="VGD846" s="399"/>
      <c r="VGE846" s="399"/>
      <c r="VGF846" s="399"/>
      <c r="VGG846" s="399"/>
      <c r="VGH846" s="399"/>
      <c r="VGI846" s="399"/>
      <c r="VGJ846" s="399"/>
      <c r="VGK846" s="399"/>
      <c r="VGL846" s="399"/>
      <c r="VGM846" s="399"/>
      <c r="VGN846" s="399"/>
      <c r="VGO846" s="399"/>
      <c r="VGP846" s="399"/>
      <c r="VGQ846" s="399"/>
      <c r="VGR846" s="399"/>
      <c r="VGS846" s="399"/>
      <c r="VGT846" s="399"/>
      <c r="VGU846" s="399"/>
      <c r="VGV846" s="399"/>
      <c r="VGW846" s="399"/>
      <c r="VGX846" s="399"/>
      <c r="VGY846" s="399"/>
      <c r="VGZ846" s="399"/>
      <c r="VHA846" s="399"/>
      <c r="VHB846" s="399"/>
      <c r="VHC846" s="399"/>
      <c r="VHD846" s="399"/>
      <c r="VHE846" s="399"/>
      <c r="VHF846" s="399"/>
      <c r="VHG846" s="399"/>
      <c r="VHH846" s="399"/>
      <c r="VHI846" s="399"/>
      <c r="VHJ846" s="399"/>
      <c r="VHK846" s="399"/>
      <c r="VHL846" s="399"/>
      <c r="VHM846" s="399"/>
      <c r="VHN846" s="399"/>
      <c r="VHO846" s="399"/>
      <c r="VHP846" s="399"/>
      <c r="VHQ846" s="399"/>
      <c r="VHR846" s="399"/>
      <c r="VHS846" s="399"/>
      <c r="VHT846" s="399"/>
      <c r="VHU846" s="399"/>
      <c r="VHV846" s="399"/>
      <c r="VHW846" s="399"/>
      <c r="VHX846" s="399"/>
      <c r="VHY846" s="399"/>
      <c r="VHZ846" s="399"/>
      <c r="VIA846" s="399"/>
      <c r="VIB846" s="399"/>
      <c r="VIC846" s="399"/>
      <c r="VID846" s="399"/>
      <c r="VIE846" s="399"/>
      <c r="VIF846" s="399"/>
      <c r="VIG846" s="399"/>
      <c r="VIH846" s="399"/>
      <c r="VII846" s="399"/>
      <c r="VIJ846" s="399"/>
      <c r="VIK846" s="399"/>
      <c r="VIL846" s="399"/>
      <c r="VIM846" s="399"/>
      <c r="VIN846" s="399"/>
      <c r="VIO846" s="399"/>
      <c r="VIP846" s="399"/>
      <c r="VIQ846" s="399"/>
      <c r="VIR846" s="399"/>
      <c r="VIS846" s="399"/>
      <c r="VIT846" s="399"/>
      <c r="VIU846" s="399"/>
      <c r="VIV846" s="399"/>
      <c r="VIW846" s="399"/>
      <c r="VIX846" s="399"/>
      <c r="VIY846" s="399"/>
      <c r="VIZ846" s="399"/>
      <c r="VJA846" s="399"/>
      <c r="VJB846" s="399"/>
      <c r="VJC846" s="399"/>
      <c r="VJD846" s="399"/>
      <c r="VJE846" s="399"/>
      <c r="VJF846" s="399"/>
      <c r="VJG846" s="399"/>
      <c r="VJH846" s="399"/>
      <c r="VJI846" s="399"/>
      <c r="VJJ846" s="399"/>
      <c r="VJK846" s="399"/>
      <c r="VJL846" s="399"/>
      <c r="VJM846" s="399"/>
      <c r="VJN846" s="399"/>
      <c r="VJO846" s="399"/>
      <c r="VJP846" s="399"/>
      <c r="VJQ846" s="399"/>
      <c r="VJR846" s="399"/>
      <c r="VJS846" s="399"/>
      <c r="VJT846" s="399"/>
      <c r="VJU846" s="399"/>
      <c r="VJV846" s="399"/>
      <c r="VJW846" s="399"/>
      <c r="VJX846" s="399"/>
      <c r="VJY846" s="399"/>
      <c r="VJZ846" s="399"/>
      <c r="VKA846" s="399"/>
      <c r="VKB846" s="399"/>
      <c r="VKC846" s="399"/>
      <c r="VKD846" s="399"/>
      <c r="VKE846" s="399"/>
      <c r="VKF846" s="399"/>
      <c r="VKG846" s="399"/>
      <c r="VKH846" s="399"/>
      <c r="VKI846" s="399"/>
      <c r="VKJ846" s="399"/>
      <c r="VKK846" s="399"/>
      <c r="VKL846" s="399"/>
      <c r="VKM846" s="399"/>
      <c r="VKN846" s="399"/>
      <c r="VKO846" s="399"/>
      <c r="VKP846" s="399"/>
      <c r="VKQ846" s="399"/>
      <c r="VKR846" s="399"/>
      <c r="VKS846" s="399"/>
      <c r="VKT846" s="399"/>
      <c r="VKU846" s="399"/>
      <c r="VKV846" s="399"/>
      <c r="VKW846" s="399"/>
      <c r="VKX846" s="399"/>
      <c r="VKY846" s="399"/>
      <c r="VKZ846" s="399"/>
      <c r="VLA846" s="399"/>
      <c r="VLB846" s="399"/>
      <c r="VLC846" s="399"/>
      <c r="VLD846" s="399"/>
      <c r="VLE846" s="399"/>
      <c r="VLF846" s="399"/>
      <c r="VLG846" s="399"/>
      <c r="VLH846" s="399"/>
      <c r="VLI846" s="399"/>
      <c r="VLJ846" s="399"/>
      <c r="VLK846" s="399"/>
      <c r="VLL846" s="399"/>
      <c r="VLM846" s="399"/>
      <c r="VLN846" s="399"/>
      <c r="VLO846" s="399"/>
      <c r="VLP846" s="399"/>
      <c r="VLQ846" s="399"/>
      <c r="VLR846" s="399"/>
      <c r="VLS846" s="399"/>
      <c r="VLT846" s="399"/>
      <c r="VLU846" s="399"/>
      <c r="VLV846" s="399"/>
      <c r="VLW846" s="399"/>
      <c r="VLX846" s="399"/>
      <c r="VLY846" s="399"/>
      <c r="VLZ846" s="399"/>
      <c r="VMA846" s="399"/>
      <c r="VMB846" s="399"/>
      <c r="VMC846" s="399"/>
      <c r="VMD846" s="399"/>
      <c r="VME846" s="399"/>
      <c r="VMF846" s="399"/>
      <c r="VMG846" s="399"/>
      <c r="VMH846" s="399"/>
      <c r="VMI846" s="399"/>
      <c r="VMJ846" s="399"/>
      <c r="VMK846" s="399"/>
      <c r="VML846" s="399"/>
      <c r="VMM846" s="399"/>
      <c r="VMN846" s="399"/>
      <c r="VMO846" s="399"/>
      <c r="VMP846" s="399"/>
      <c r="VMQ846" s="399"/>
      <c r="VMR846" s="399"/>
      <c r="VMS846" s="399"/>
      <c r="VMT846" s="399"/>
      <c r="VMU846" s="399"/>
      <c r="VMV846" s="399"/>
      <c r="VMW846" s="399"/>
      <c r="VMX846" s="399"/>
      <c r="VMY846" s="399"/>
      <c r="VMZ846" s="399"/>
      <c r="VNA846" s="399"/>
      <c r="VNB846" s="399"/>
      <c r="VNC846" s="399"/>
      <c r="VND846" s="399"/>
      <c r="VNE846" s="399"/>
      <c r="VNF846" s="399"/>
      <c r="VNG846" s="399"/>
      <c r="VNH846" s="399"/>
      <c r="VNI846" s="399"/>
      <c r="VNJ846" s="399"/>
      <c r="VNK846" s="399"/>
      <c r="VNL846" s="399"/>
      <c r="VNM846" s="399"/>
      <c r="VNN846" s="399"/>
      <c r="VNO846" s="399"/>
      <c r="VNP846" s="399"/>
      <c r="VNQ846" s="399"/>
      <c r="VNR846" s="399"/>
      <c r="VNS846" s="399"/>
      <c r="VNT846" s="399"/>
      <c r="VNU846" s="399"/>
      <c r="VNV846" s="399"/>
      <c r="VNW846" s="399"/>
      <c r="VNX846" s="399"/>
      <c r="VNY846" s="399"/>
      <c r="VNZ846" s="399"/>
      <c r="VOA846" s="399"/>
      <c r="VOB846" s="399"/>
      <c r="VOC846" s="399"/>
      <c r="VOD846" s="399"/>
      <c r="VOE846" s="399"/>
      <c r="VOF846" s="399"/>
      <c r="VOG846" s="399"/>
      <c r="VOH846" s="399"/>
      <c r="VOI846" s="399"/>
      <c r="VOJ846" s="399"/>
      <c r="VOK846" s="399"/>
      <c r="VOL846" s="399"/>
      <c r="VOM846" s="399"/>
      <c r="VON846" s="399"/>
      <c r="VOO846" s="399"/>
      <c r="VOP846" s="399"/>
      <c r="VOQ846" s="399"/>
      <c r="VOR846" s="399"/>
      <c r="VOS846" s="399"/>
      <c r="VOT846" s="399"/>
      <c r="VOU846" s="399"/>
      <c r="VOV846" s="399"/>
      <c r="VOW846" s="399"/>
      <c r="VOX846" s="399"/>
      <c r="VOY846" s="399"/>
      <c r="VOZ846" s="399"/>
      <c r="VPA846" s="399"/>
      <c r="VPB846" s="399"/>
      <c r="VPC846" s="399"/>
      <c r="VPD846" s="399"/>
      <c r="VPE846" s="399"/>
      <c r="VPF846" s="399"/>
      <c r="VPG846" s="399"/>
      <c r="VPH846" s="399"/>
      <c r="VPI846" s="399"/>
      <c r="VPJ846" s="399"/>
      <c r="VPK846" s="399"/>
      <c r="VPL846" s="399"/>
      <c r="VPM846" s="399"/>
      <c r="VPN846" s="399"/>
      <c r="VPO846" s="399"/>
      <c r="VPP846" s="399"/>
      <c r="VPQ846" s="399"/>
      <c r="VPR846" s="399"/>
      <c r="VPS846" s="399"/>
      <c r="VPT846" s="399"/>
      <c r="VPU846" s="399"/>
      <c r="VPV846" s="399"/>
      <c r="VPW846" s="399"/>
      <c r="VPX846" s="399"/>
      <c r="VPY846" s="399"/>
      <c r="VPZ846" s="399"/>
      <c r="VQA846" s="399"/>
      <c r="VQB846" s="399"/>
      <c r="VQC846" s="399"/>
      <c r="VQD846" s="399"/>
      <c r="VQE846" s="399"/>
      <c r="VQF846" s="399"/>
      <c r="VQG846" s="399"/>
      <c r="VQH846" s="399"/>
      <c r="VQI846" s="399"/>
      <c r="VQJ846" s="399"/>
      <c r="VQK846" s="399"/>
      <c r="VQL846" s="399"/>
      <c r="VQM846" s="399"/>
      <c r="VQN846" s="399"/>
      <c r="VQO846" s="399"/>
      <c r="VQP846" s="399"/>
      <c r="VQQ846" s="399"/>
      <c r="VQR846" s="399"/>
      <c r="VQS846" s="399"/>
      <c r="VQT846" s="399"/>
      <c r="VQU846" s="399"/>
      <c r="VQV846" s="399"/>
      <c r="VQW846" s="399"/>
      <c r="VQX846" s="399"/>
      <c r="VQY846" s="399"/>
      <c r="VQZ846" s="399"/>
      <c r="VRA846" s="399"/>
      <c r="VRB846" s="399"/>
      <c r="VRC846" s="399"/>
      <c r="VRD846" s="399"/>
      <c r="VRE846" s="399"/>
      <c r="VRF846" s="399"/>
      <c r="VRG846" s="399"/>
      <c r="VRH846" s="399"/>
      <c r="VRI846" s="399"/>
      <c r="VRJ846" s="399"/>
      <c r="VRK846" s="399"/>
      <c r="VRL846" s="399"/>
      <c r="VRM846" s="399"/>
      <c r="VRN846" s="399"/>
      <c r="VRO846" s="399"/>
      <c r="VRP846" s="399"/>
      <c r="VRQ846" s="399"/>
      <c r="VRR846" s="399"/>
      <c r="VRS846" s="399"/>
      <c r="VRT846" s="399"/>
      <c r="VRU846" s="399"/>
      <c r="VRV846" s="399"/>
      <c r="VRW846" s="399"/>
      <c r="VRX846" s="399"/>
      <c r="VRY846" s="399"/>
      <c r="VRZ846" s="399"/>
      <c r="VSA846" s="399"/>
      <c r="VSB846" s="399"/>
      <c r="VSC846" s="399"/>
      <c r="VSD846" s="399"/>
      <c r="VSE846" s="399"/>
      <c r="VSF846" s="399"/>
      <c r="VSG846" s="399"/>
      <c r="VSH846" s="399"/>
      <c r="VSI846" s="399"/>
      <c r="VSJ846" s="399"/>
      <c r="VSK846" s="399"/>
      <c r="VSL846" s="399"/>
      <c r="VSM846" s="399"/>
      <c r="VSN846" s="399"/>
      <c r="VSO846" s="399"/>
      <c r="VSP846" s="399"/>
      <c r="VSQ846" s="399"/>
      <c r="VSR846" s="399"/>
      <c r="VSS846" s="399"/>
      <c r="VST846" s="399"/>
      <c r="VSU846" s="399"/>
      <c r="VSV846" s="399"/>
      <c r="VSW846" s="399"/>
      <c r="VSX846" s="399"/>
      <c r="VSY846" s="399"/>
      <c r="VSZ846" s="399"/>
      <c r="VTA846" s="399"/>
      <c r="VTB846" s="399"/>
      <c r="VTC846" s="399"/>
      <c r="VTD846" s="399"/>
      <c r="VTE846" s="399"/>
      <c r="VTF846" s="399"/>
      <c r="VTG846" s="399"/>
      <c r="VTH846" s="399"/>
      <c r="VTI846" s="399"/>
      <c r="VTJ846" s="399"/>
      <c r="VTK846" s="399"/>
      <c r="VTL846" s="399"/>
      <c r="VTM846" s="399"/>
      <c r="VTN846" s="399"/>
      <c r="VTO846" s="399"/>
      <c r="VTP846" s="399"/>
      <c r="VTQ846" s="399"/>
      <c r="VTR846" s="399"/>
      <c r="VTS846" s="399"/>
      <c r="VTT846" s="399"/>
      <c r="VTU846" s="399"/>
      <c r="VTV846" s="399"/>
      <c r="VTW846" s="399"/>
      <c r="VTX846" s="399"/>
      <c r="VTY846" s="399"/>
      <c r="VTZ846" s="399"/>
      <c r="VUA846" s="399"/>
      <c r="VUB846" s="399"/>
      <c r="VUC846" s="399"/>
      <c r="VUD846" s="399"/>
      <c r="VUE846" s="399"/>
      <c r="VUF846" s="399"/>
      <c r="VUG846" s="399"/>
      <c r="VUH846" s="399"/>
      <c r="VUI846" s="399"/>
      <c r="VUJ846" s="399"/>
      <c r="VUK846" s="399"/>
      <c r="VUL846" s="399"/>
      <c r="VUM846" s="399"/>
      <c r="VUN846" s="399"/>
      <c r="VUO846" s="399"/>
      <c r="VUP846" s="399"/>
      <c r="VUQ846" s="399"/>
      <c r="VUR846" s="399"/>
      <c r="VUS846" s="399"/>
      <c r="VUT846" s="399"/>
      <c r="VUU846" s="399"/>
      <c r="VUV846" s="399"/>
      <c r="VUW846" s="399"/>
      <c r="VUX846" s="399"/>
      <c r="VUY846" s="399"/>
      <c r="VUZ846" s="399"/>
      <c r="VVA846" s="399"/>
      <c r="VVB846" s="399"/>
      <c r="VVC846" s="399"/>
      <c r="VVD846" s="399"/>
      <c r="VVE846" s="399"/>
      <c r="VVF846" s="399"/>
      <c r="VVG846" s="399"/>
      <c r="VVH846" s="399"/>
      <c r="VVI846" s="399"/>
      <c r="VVJ846" s="399"/>
      <c r="VVK846" s="399"/>
      <c r="VVL846" s="399"/>
      <c r="VVM846" s="399"/>
      <c r="VVN846" s="399"/>
      <c r="VVO846" s="399"/>
      <c r="VVP846" s="399"/>
      <c r="VVQ846" s="399"/>
      <c r="VVR846" s="399"/>
      <c r="VVS846" s="399"/>
      <c r="VVT846" s="399"/>
      <c r="VVU846" s="399"/>
      <c r="VVV846" s="399"/>
      <c r="VVW846" s="399"/>
      <c r="VVX846" s="399"/>
      <c r="VVY846" s="399"/>
      <c r="VVZ846" s="399"/>
      <c r="VWA846" s="399"/>
      <c r="VWB846" s="399"/>
      <c r="VWC846" s="399"/>
      <c r="VWD846" s="399"/>
      <c r="VWE846" s="399"/>
      <c r="VWF846" s="399"/>
      <c r="VWG846" s="399"/>
      <c r="VWH846" s="399"/>
      <c r="VWI846" s="399"/>
      <c r="VWJ846" s="399"/>
      <c r="VWK846" s="399"/>
      <c r="VWL846" s="399"/>
      <c r="VWM846" s="399"/>
      <c r="VWN846" s="399"/>
      <c r="VWO846" s="399"/>
      <c r="VWP846" s="399"/>
      <c r="VWQ846" s="399"/>
      <c r="VWR846" s="399"/>
      <c r="VWS846" s="399"/>
      <c r="VWT846" s="399"/>
      <c r="VWU846" s="399"/>
      <c r="VWV846" s="399"/>
      <c r="VWW846" s="399"/>
      <c r="VWX846" s="399"/>
      <c r="VWY846" s="399"/>
      <c r="VWZ846" s="399"/>
      <c r="VXA846" s="399"/>
      <c r="VXB846" s="399"/>
      <c r="VXC846" s="399"/>
      <c r="VXD846" s="399"/>
      <c r="VXE846" s="399"/>
      <c r="VXF846" s="399"/>
      <c r="VXG846" s="399"/>
      <c r="VXH846" s="399"/>
      <c r="VXI846" s="399"/>
      <c r="VXJ846" s="399"/>
      <c r="VXK846" s="399"/>
      <c r="VXL846" s="399"/>
      <c r="VXM846" s="399"/>
      <c r="VXN846" s="399"/>
      <c r="VXO846" s="399"/>
      <c r="VXP846" s="399"/>
      <c r="VXQ846" s="399"/>
      <c r="VXR846" s="399"/>
      <c r="VXS846" s="399"/>
      <c r="VXT846" s="399"/>
      <c r="VXU846" s="399"/>
      <c r="VXV846" s="399"/>
      <c r="VXW846" s="399"/>
      <c r="VXX846" s="399"/>
      <c r="VXY846" s="399"/>
      <c r="VXZ846" s="399"/>
      <c r="VYA846" s="399"/>
      <c r="VYB846" s="399"/>
      <c r="VYC846" s="399"/>
      <c r="VYD846" s="399"/>
      <c r="VYE846" s="399"/>
      <c r="VYF846" s="399"/>
      <c r="VYG846" s="399"/>
      <c r="VYH846" s="399"/>
      <c r="VYI846" s="399"/>
      <c r="VYJ846" s="399"/>
      <c r="VYK846" s="399"/>
      <c r="VYL846" s="399"/>
      <c r="VYM846" s="399"/>
      <c r="VYN846" s="399"/>
      <c r="VYO846" s="399"/>
      <c r="VYP846" s="399"/>
      <c r="VYQ846" s="399"/>
      <c r="VYR846" s="399"/>
      <c r="VYS846" s="399"/>
      <c r="VYT846" s="399"/>
      <c r="VYU846" s="399"/>
      <c r="VYV846" s="399"/>
      <c r="VYW846" s="399"/>
      <c r="VYX846" s="399"/>
      <c r="VYY846" s="399"/>
      <c r="VYZ846" s="399"/>
      <c r="VZA846" s="399"/>
      <c r="VZB846" s="399"/>
      <c r="VZC846" s="399"/>
      <c r="VZD846" s="399"/>
      <c r="VZE846" s="399"/>
      <c r="VZF846" s="399"/>
      <c r="VZG846" s="399"/>
      <c r="VZH846" s="399"/>
      <c r="VZI846" s="399"/>
      <c r="VZJ846" s="399"/>
      <c r="VZK846" s="399"/>
      <c r="VZL846" s="399"/>
      <c r="VZM846" s="399"/>
      <c r="VZN846" s="399"/>
      <c r="VZO846" s="399"/>
      <c r="VZP846" s="399"/>
      <c r="VZQ846" s="399"/>
      <c r="VZR846" s="399"/>
      <c r="VZS846" s="399"/>
      <c r="VZT846" s="399"/>
      <c r="VZU846" s="399"/>
      <c r="VZV846" s="399"/>
      <c r="VZW846" s="399"/>
      <c r="VZX846" s="399"/>
      <c r="VZY846" s="399"/>
      <c r="VZZ846" s="399"/>
      <c r="WAA846" s="399"/>
      <c r="WAB846" s="399"/>
      <c r="WAC846" s="399"/>
      <c r="WAD846" s="399"/>
      <c r="WAE846" s="399"/>
      <c r="WAF846" s="399"/>
      <c r="WAG846" s="399"/>
      <c r="WAH846" s="399"/>
      <c r="WAI846" s="399"/>
      <c r="WAJ846" s="399"/>
      <c r="WAK846" s="399"/>
      <c r="WAL846" s="399"/>
      <c r="WAM846" s="399"/>
      <c r="WAN846" s="399"/>
      <c r="WAO846" s="399"/>
      <c r="WAP846" s="399"/>
      <c r="WAQ846" s="399"/>
      <c r="WAR846" s="399"/>
      <c r="WAS846" s="399"/>
      <c r="WAT846" s="399"/>
      <c r="WAU846" s="399"/>
      <c r="WAV846" s="399"/>
      <c r="WAW846" s="399"/>
      <c r="WAX846" s="399"/>
      <c r="WAY846" s="399"/>
      <c r="WAZ846" s="399"/>
      <c r="WBA846" s="399"/>
      <c r="WBB846" s="399"/>
      <c r="WBC846" s="399"/>
      <c r="WBD846" s="399"/>
      <c r="WBE846" s="399"/>
      <c r="WBF846" s="399"/>
      <c r="WBG846" s="399"/>
      <c r="WBH846" s="399"/>
      <c r="WBI846" s="399"/>
      <c r="WBJ846" s="399"/>
      <c r="WBK846" s="399"/>
      <c r="WBL846" s="399"/>
      <c r="WBM846" s="399"/>
      <c r="WBN846" s="399"/>
      <c r="WBO846" s="399"/>
      <c r="WBP846" s="399"/>
      <c r="WBQ846" s="399"/>
      <c r="WBR846" s="399"/>
      <c r="WBS846" s="399"/>
      <c r="WBT846" s="399"/>
      <c r="WBU846" s="399"/>
      <c r="WBV846" s="399"/>
      <c r="WBW846" s="399"/>
      <c r="WBX846" s="399"/>
      <c r="WBY846" s="399"/>
      <c r="WBZ846" s="399"/>
      <c r="WCA846" s="399"/>
      <c r="WCB846" s="399"/>
      <c r="WCC846" s="399"/>
      <c r="WCD846" s="399"/>
      <c r="WCE846" s="399"/>
      <c r="WCF846" s="399"/>
      <c r="WCG846" s="399"/>
      <c r="WCH846" s="399"/>
      <c r="WCI846" s="399"/>
      <c r="WCJ846" s="399"/>
      <c r="WCK846" s="399"/>
      <c r="WCL846" s="399"/>
      <c r="WCM846" s="399"/>
      <c r="WCN846" s="399"/>
      <c r="WCO846" s="399"/>
      <c r="WCP846" s="399"/>
      <c r="WCQ846" s="399"/>
      <c r="WCR846" s="399"/>
      <c r="WCS846" s="399"/>
      <c r="WCT846" s="399"/>
      <c r="WCU846" s="399"/>
      <c r="WCV846" s="399"/>
      <c r="WCW846" s="399"/>
      <c r="WCX846" s="399"/>
      <c r="WCY846" s="399"/>
      <c r="WCZ846" s="399"/>
      <c r="WDA846" s="399"/>
      <c r="WDB846" s="399"/>
      <c r="WDC846" s="399"/>
      <c r="WDD846" s="399"/>
      <c r="WDE846" s="399"/>
      <c r="WDF846" s="399"/>
      <c r="WDG846" s="399"/>
      <c r="WDH846" s="399"/>
      <c r="WDI846" s="399"/>
      <c r="WDJ846" s="399"/>
      <c r="WDK846" s="399"/>
      <c r="WDL846" s="399"/>
      <c r="WDM846" s="399"/>
      <c r="WDN846" s="399"/>
      <c r="WDO846" s="399"/>
      <c r="WDP846" s="399"/>
      <c r="WDQ846" s="399"/>
      <c r="WDR846" s="399"/>
      <c r="WDS846" s="399"/>
      <c r="WDT846" s="399"/>
      <c r="WDU846" s="399"/>
      <c r="WDV846" s="399"/>
      <c r="WDW846" s="399"/>
      <c r="WDX846" s="399"/>
      <c r="WDY846" s="399"/>
      <c r="WDZ846" s="399"/>
      <c r="WEA846" s="399"/>
      <c r="WEB846" s="399"/>
      <c r="WEC846" s="399"/>
      <c r="WED846" s="399"/>
      <c r="WEE846" s="399"/>
      <c r="WEF846" s="399"/>
      <c r="WEG846" s="399"/>
      <c r="WEH846" s="399"/>
      <c r="WEI846" s="399"/>
      <c r="WEJ846" s="399"/>
      <c r="WEK846" s="399"/>
      <c r="WEL846" s="399"/>
      <c r="WEM846" s="399"/>
      <c r="WEN846" s="399"/>
      <c r="WEO846" s="399"/>
      <c r="WEP846" s="399"/>
      <c r="WEQ846" s="399"/>
      <c r="WER846" s="399"/>
      <c r="WES846" s="399"/>
      <c r="WET846" s="399"/>
      <c r="WEU846" s="399"/>
      <c r="WEV846" s="399"/>
      <c r="WEW846" s="399"/>
      <c r="WEX846" s="399"/>
      <c r="WEY846" s="399"/>
      <c r="WEZ846" s="399"/>
      <c r="WFA846" s="399"/>
      <c r="WFB846" s="399"/>
      <c r="WFC846" s="399"/>
      <c r="WFD846" s="399"/>
      <c r="WFE846" s="399"/>
      <c r="WFF846" s="399"/>
      <c r="WFG846" s="399"/>
      <c r="WFH846" s="399"/>
      <c r="WFI846" s="399"/>
      <c r="WFJ846" s="399"/>
      <c r="WFK846" s="399"/>
      <c r="WFL846" s="399"/>
      <c r="WFM846" s="399"/>
      <c r="WFN846" s="399"/>
      <c r="WFO846" s="399"/>
      <c r="WFP846" s="399"/>
      <c r="WFQ846" s="399"/>
      <c r="WFR846" s="399"/>
      <c r="WFS846" s="399"/>
      <c r="WFT846" s="399"/>
      <c r="WFU846" s="399"/>
      <c r="WFV846" s="399"/>
      <c r="WFW846" s="399"/>
      <c r="WFX846" s="399"/>
      <c r="WFY846" s="399"/>
      <c r="WFZ846" s="399"/>
      <c r="WGA846" s="399"/>
      <c r="WGB846" s="399"/>
      <c r="WGC846" s="399"/>
      <c r="WGD846" s="399"/>
      <c r="WGE846" s="399"/>
      <c r="WGF846" s="399"/>
      <c r="WGG846" s="399"/>
      <c r="WGH846" s="399"/>
      <c r="WGI846" s="399"/>
      <c r="WGJ846" s="399"/>
      <c r="WGK846" s="399"/>
      <c r="WGL846" s="399"/>
      <c r="WGM846" s="399"/>
      <c r="WGN846" s="399"/>
      <c r="WGO846" s="399"/>
      <c r="WGP846" s="399"/>
      <c r="WGQ846" s="399"/>
      <c r="WGR846" s="399"/>
      <c r="WGS846" s="399"/>
      <c r="WGT846" s="399"/>
      <c r="WGU846" s="399"/>
      <c r="WGV846" s="399"/>
      <c r="WGW846" s="399"/>
      <c r="WGX846" s="399"/>
      <c r="WGY846" s="399"/>
      <c r="WGZ846" s="399"/>
      <c r="WHA846" s="399"/>
      <c r="WHB846" s="399"/>
      <c r="WHC846" s="399"/>
      <c r="WHD846" s="399"/>
      <c r="WHE846" s="399"/>
      <c r="WHF846" s="399"/>
      <c r="WHG846" s="399"/>
      <c r="WHH846" s="399"/>
      <c r="WHI846" s="399"/>
      <c r="WHJ846" s="399"/>
      <c r="WHK846" s="399"/>
      <c r="WHL846" s="399"/>
      <c r="WHM846" s="399"/>
      <c r="WHN846" s="399"/>
      <c r="WHO846" s="399"/>
      <c r="WHP846" s="399"/>
      <c r="WHQ846" s="399"/>
      <c r="WHR846" s="399"/>
      <c r="WHS846" s="399"/>
      <c r="WHT846" s="399"/>
      <c r="WHU846" s="399"/>
      <c r="WHV846" s="399"/>
      <c r="WHW846" s="399"/>
      <c r="WHX846" s="399"/>
      <c r="WHY846" s="399"/>
      <c r="WHZ846" s="399"/>
      <c r="WIA846" s="399"/>
      <c r="WIB846" s="399"/>
      <c r="WIC846" s="399"/>
      <c r="WID846" s="399"/>
      <c r="WIE846" s="399"/>
      <c r="WIF846" s="399"/>
      <c r="WIG846" s="399"/>
      <c r="WIH846" s="399"/>
      <c r="WII846" s="399"/>
      <c r="WIJ846" s="399"/>
      <c r="WIK846" s="399"/>
      <c r="WIL846" s="399"/>
      <c r="WIM846" s="399"/>
      <c r="WIN846" s="399"/>
      <c r="WIO846" s="399"/>
      <c r="WIP846" s="399"/>
      <c r="WIQ846" s="399"/>
      <c r="WIR846" s="399"/>
      <c r="WIS846" s="399"/>
      <c r="WIT846" s="399"/>
      <c r="WIU846" s="399"/>
      <c r="WIV846" s="399"/>
      <c r="WIW846" s="399"/>
      <c r="WIX846" s="399"/>
      <c r="WIY846" s="399"/>
      <c r="WIZ846" s="399"/>
      <c r="WJA846" s="399"/>
      <c r="WJB846" s="399"/>
      <c r="WJC846" s="399"/>
      <c r="WJD846" s="399"/>
      <c r="WJE846" s="399"/>
      <c r="WJF846" s="399"/>
      <c r="WJG846" s="399"/>
      <c r="WJH846" s="399"/>
      <c r="WJI846" s="399"/>
      <c r="WJJ846" s="399"/>
      <c r="WJK846" s="399"/>
      <c r="WJL846" s="399"/>
      <c r="WJM846" s="399"/>
      <c r="WJN846" s="399"/>
      <c r="WJO846" s="399"/>
      <c r="WJP846" s="399"/>
      <c r="WJQ846" s="399"/>
      <c r="WJR846" s="399"/>
      <c r="WJS846" s="399"/>
      <c r="WJT846" s="399"/>
      <c r="WJU846" s="399"/>
      <c r="WJV846" s="399"/>
      <c r="WJW846" s="399"/>
      <c r="WJX846" s="399"/>
      <c r="WJY846" s="399"/>
      <c r="WJZ846" s="399"/>
      <c r="WKA846" s="399"/>
      <c r="WKB846" s="399"/>
      <c r="WKC846" s="399"/>
      <c r="WKD846" s="399"/>
      <c r="WKE846" s="399"/>
      <c r="WKF846" s="399"/>
      <c r="WKG846" s="399"/>
      <c r="WKH846" s="399"/>
      <c r="WKI846" s="399"/>
      <c r="WKJ846" s="399"/>
      <c r="WKK846" s="399"/>
      <c r="WKL846" s="399"/>
      <c r="WKM846" s="399"/>
      <c r="WKN846" s="399"/>
      <c r="WKO846" s="399"/>
      <c r="WKP846" s="399"/>
      <c r="WKQ846" s="399"/>
      <c r="WKR846" s="399"/>
      <c r="WKS846" s="399"/>
      <c r="WKT846" s="399"/>
      <c r="WKU846" s="399"/>
      <c r="WKV846" s="399"/>
      <c r="WKW846" s="399"/>
      <c r="WKX846" s="399"/>
      <c r="WKY846" s="399"/>
      <c r="WKZ846" s="399"/>
      <c r="WLA846" s="399"/>
      <c r="WLB846" s="399"/>
      <c r="WLC846" s="399"/>
      <c r="WLD846" s="399"/>
      <c r="WLE846" s="399"/>
      <c r="WLF846" s="399"/>
      <c r="WLG846" s="399"/>
      <c r="WLH846" s="399"/>
      <c r="WLI846" s="399"/>
      <c r="WLJ846" s="399"/>
      <c r="WLK846" s="399"/>
      <c r="WLL846" s="399"/>
      <c r="WLM846" s="399"/>
      <c r="WLN846" s="399"/>
      <c r="WLO846" s="399"/>
      <c r="WLP846" s="399"/>
      <c r="WLQ846" s="399"/>
      <c r="WLR846" s="399"/>
      <c r="WLS846" s="399"/>
      <c r="WLT846" s="399"/>
      <c r="WLU846" s="399"/>
      <c r="WLV846" s="399"/>
      <c r="WLW846" s="399"/>
      <c r="WLX846" s="399"/>
      <c r="WLY846" s="399"/>
      <c r="WLZ846" s="399"/>
      <c r="WMA846" s="399"/>
      <c r="WMB846" s="399"/>
      <c r="WMC846" s="399"/>
      <c r="WMD846" s="399"/>
      <c r="WME846" s="399"/>
      <c r="WMF846" s="399"/>
      <c r="WMG846" s="399"/>
      <c r="WMH846" s="399"/>
      <c r="WMI846" s="399"/>
      <c r="WMJ846" s="399"/>
      <c r="WMK846" s="399"/>
      <c r="WML846" s="399"/>
      <c r="WMM846" s="399"/>
      <c r="WMN846" s="399"/>
      <c r="WMO846" s="399"/>
      <c r="WMP846" s="399"/>
      <c r="WMQ846" s="399"/>
      <c r="WMR846" s="399"/>
      <c r="WMS846" s="399"/>
      <c r="WMT846" s="399"/>
      <c r="WMU846" s="399"/>
      <c r="WMV846" s="399"/>
      <c r="WMW846" s="399"/>
      <c r="WMX846" s="399"/>
      <c r="WMY846" s="399"/>
      <c r="WMZ846" s="399"/>
      <c r="WNA846" s="399"/>
      <c r="WNB846" s="399"/>
      <c r="WNC846" s="399"/>
      <c r="WND846" s="399"/>
      <c r="WNE846" s="399"/>
      <c r="WNF846" s="399"/>
      <c r="WNG846" s="399"/>
      <c r="WNH846" s="399"/>
      <c r="WNI846" s="399"/>
      <c r="WNJ846" s="399"/>
      <c r="WNK846" s="399"/>
      <c r="WNL846" s="399"/>
      <c r="WNM846" s="399"/>
      <c r="WNN846" s="399"/>
      <c r="WNO846" s="399"/>
      <c r="WNP846" s="399"/>
      <c r="WNQ846" s="399"/>
      <c r="WNR846" s="399"/>
      <c r="WNS846" s="399"/>
      <c r="WNT846" s="399"/>
      <c r="WNU846" s="399"/>
      <c r="WNV846" s="399"/>
      <c r="WNW846" s="399"/>
      <c r="WNX846" s="399"/>
      <c r="WNY846" s="399"/>
      <c r="WNZ846" s="399"/>
      <c r="WOA846" s="399"/>
      <c r="WOB846" s="399"/>
      <c r="WOC846" s="399"/>
      <c r="WOD846" s="399"/>
      <c r="WOE846" s="399"/>
      <c r="WOF846" s="399"/>
      <c r="WOG846" s="399"/>
      <c r="WOH846" s="399"/>
      <c r="WOI846" s="399"/>
      <c r="WOJ846" s="399"/>
      <c r="WOK846" s="399"/>
      <c r="WOL846" s="399"/>
      <c r="WOM846" s="399"/>
      <c r="WON846" s="399"/>
      <c r="WOO846" s="399"/>
      <c r="WOP846" s="399"/>
      <c r="WOQ846" s="399"/>
      <c r="WOR846" s="399"/>
      <c r="WOS846" s="399"/>
      <c r="WOT846" s="399"/>
      <c r="WOU846" s="399"/>
      <c r="WOV846" s="399"/>
      <c r="WOW846" s="399"/>
      <c r="WOX846" s="399"/>
      <c r="WOY846" s="399"/>
      <c r="WOZ846" s="399"/>
      <c r="WPA846" s="399"/>
      <c r="WPB846" s="399"/>
      <c r="WPC846" s="399"/>
      <c r="WPD846" s="399"/>
      <c r="WPE846" s="399"/>
      <c r="WPF846" s="399"/>
      <c r="WPG846" s="399"/>
      <c r="WPH846" s="399"/>
      <c r="WPI846" s="399"/>
      <c r="WPJ846" s="399"/>
      <c r="WPK846" s="399"/>
      <c r="WPL846" s="399"/>
      <c r="WPM846" s="399"/>
      <c r="WPN846" s="399"/>
      <c r="WPO846" s="399"/>
      <c r="WPP846" s="399"/>
      <c r="WPQ846" s="399"/>
      <c r="WPR846" s="399"/>
      <c r="WPS846" s="399"/>
      <c r="WPT846" s="399"/>
      <c r="WPU846" s="399"/>
      <c r="WPV846" s="399"/>
      <c r="WPW846" s="399"/>
      <c r="WPX846" s="399"/>
      <c r="WPY846" s="399"/>
      <c r="WPZ846" s="399"/>
      <c r="WQA846" s="399"/>
      <c r="WQB846" s="399"/>
      <c r="WQC846" s="399"/>
      <c r="WQD846" s="399"/>
      <c r="WQE846" s="399"/>
      <c r="WQF846" s="399"/>
      <c r="WQG846" s="399"/>
      <c r="WQH846" s="399"/>
      <c r="WQI846" s="399"/>
      <c r="WQJ846" s="399"/>
      <c r="WQK846" s="399"/>
      <c r="WQL846" s="399"/>
      <c r="WQM846" s="399"/>
      <c r="WQN846" s="399"/>
      <c r="WQO846" s="399"/>
      <c r="WQP846" s="399"/>
      <c r="WQQ846" s="399"/>
      <c r="WQR846" s="399"/>
      <c r="WQS846" s="399"/>
      <c r="WQT846" s="399"/>
      <c r="WQU846" s="399"/>
      <c r="WQV846" s="399"/>
      <c r="WQW846" s="399"/>
      <c r="WQX846" s="399"/>
      <c r="WQY846" s="399"/>
      <c r="WQZ846" s="399"/>
      <c r="WRA846" s="399"/>
      <c r="WRB846" s="399"/>
      <c r="WRC846" s="399"/>
      <c r="WRD846" s="399"/>
      <c r="WRE846" s="399"/>
      <c r="WRF846" s="399"/>
      <c r="WRG846" s="399"/>
      <c r="WRH846" s="399"/>
      <c r="WRI846" s="399"/>
      <c r="WRJ846" s="399"/>
      <c r="WRK846" s="399"/>
      <c r="WRL846" s="399"/>
      <c r="WRM846" s="399"/>
      <c r="WRN846" s="399"/>
      <c r="WRO846" s="399"/>
      <c r="WRP846" s="399"/>
      <c r="WRQ846" s="399"/>
      <c r="WRR846" s="399"/>
      <c r="WRS846" s="399"/>
      <c r="WRT846" s="399"/>
      <c r="WRU846" s="399"/>
      <c r="WRV846" s="399"/>
      <c r="WRW846" s="399"/>
      <c r="WRX846" s="399"/>
      <c r="WRY846" s="399"/>
      <c r="WRZ846" s="399"/>
      <c r="WSA846" s="399"/>
      <c r="WSB846" s="399"/>
      <c r="WSC846" s="399"/>
      <c r="WSD846" s="399"/>
      <c r="WSE846" s="399"/>
      <c r="WSF846" s="399"/>
      <c r="WSG846" s="399"/>
      <c r="WSH846" s="399"/>
      <c r="WSI846" s="399"/>
      <c r="WSJ846" s="399"/>
      <c r="WSK846" s="399"/>
      <c r="WSL846" s="399"/>
      <c r="WSM846" s="399"/>
      <c r="WSN846" s="399"/>
      <c r="WSO846" s="399"/>
      <c r="WSP846" s="399"/>
      <c r="WSQ846" s="399"/>
      <c r="WSR846" s="399"/>
      <c r="WSS846" s="399"/>
      <c r="WST846" s="399"/>
      <c r="WSU846" s="399"/>
      <c r="WSV846" s="399"/>
      <c r="WSW846" s="399"/>
      <c r="WSX846" s="399"/>
      <c r="WSY846" s="399"/>
      <c r="WSZ846" s="399"/>
      <c r="WTA846" s="399"/>
      <c r="WTB846" s="399"/>
      <c r="WTC846" s="399"/>
      <c r="WTD846" s="399"/>
      <c r="WTE846" s="399"/>
      <c r="WTF846" s="399"/>
      <c r="WTG846" s="399"/>
      <c r="WTH846" s="399"/>
      <c r="WTI846" s="399"/>
      <c r="WTJ846" s="399"/>
      <c r="WTK846" s="399"/>
      <c r="WTL846" s="399"/>
      <c r="WTM846" s="399"/>
      <c r="WTN846" s="399"/>
      <c r="WTO846" s="399"/>
      <c r="WTP846" s="399"/>
      <c r="WTQ846" s="399"/>
      <c r="WTR846" s="399"/>
      <c r="WTS846" s="399"/>
      <c r="WTT846" s="399"/>
      <c r="WTU846" s="399"/>
      <c r="WTV846" s="399"/>
      <c r="WTW846" s="399"/>
      <c r="WTX846" s="399"/>
      <c r="WTY846" s="399"/>
      <c r="WTZ846" s="399"/>
      <c r="WUA846" s="399"/>
      <c r="WUB846" s="399"/>
      <c r="WUC846" s="399"/>
      <c r="WUD846" s="399"/>
      <c r="WUE846" s="399"/>
      <c r="WUF846" s="399"/>
      <c r="WUG846" s="399"/>
      <c r="WUH846" s="399"/>
      <c r="WUI846" s="399"/>
      <c r="WUJ846" s="399"/>
      <c r="WUK846" s="399"/>
      <c r="WUL846" s="399"/>
      <c r="WUM846" s="399"/>
      <c r="WUN846" s="399"/>
      <c r="WUO846" s="399"/>
      <c r="WUP846" s="399"/>
      <c r="WUQ846" s="399"/>
      <c r="WUR846" s="399"/>
      <c r="WUS846" s="399"/>
      <c r="WUT846" s="399"/>
      <c r="WUU846" s="399"/>
      <c r="WUV846" s="399"/>
      <c r="WUW846" s="399"/>
      <c r="WUX846" s="399"/>
      <c r="WUY846" s="399"/>
      <c r="WUZ846" s="399"/>
      <c r="WVA846" s="399"/>
      <c r="WVB846" s="399"/>
      <c r="WVC846" s="399"/>
      <c r="WVD846" s="399"/>
      <c r="WVE846" s="399"/>
      <c r="WVF846" s="399"/>
      <c r="WVG846" s="399"/>
      <c r="WVH846" s="399"/>
      <c r="WVI846" s="399"/>
      <c r="WVJ846" s="399"/>
      <c r="WVK846" s="399"/>
      <c r="WVL846" s="399"/>
      <c r="WVM846" s="399"/>
      <c r="WVN846" s="399"/>
      <c r="WVO846" s="399"/>
      <c r="WVP846" s="399"/>
      <c r="WVQ846" s="399"/>
      <c r="WVR846" s="399"/>
      <c r="WVS846" s="399"/>
      <c r="WVT846" s="399"/>
      <c r="WVU846" s="399"/>
      <c r="WVV846" s="399"/>
      <c r="WVW846" s="399"/>
      <c r="WVX846" s="399"/>
      <c r="WVY846" s="399"/>
      <c r="WVZ846" s="399"/>
      <c r="WWA846" s="399"/>
      <c r="WWB846" s="399"/>
      <c r="WWC846" s="399"/>
      <c r="WWD846" s="399"/>
      <c r="WWE846" s="399"/>
      <c r="WWF846" s="399"/>
      <c r="WWG846" s="399"/>
      <c r="WWH846" s="399"/>
      <c r="WWI846" s="399"/>
      <c r="WWJ846" s="399"/>
      <c r="WWK846" s="399"/>
      <c r="WWL846" s="399"/>
      <c r="WWM846" s="399"/>
      <c r="WWN846" s="399"/>
      <c r="WWO846" s="399"/>
      <c r="WWP846" s="399"/>
      <c r="WWQ846" s="399"/>
      <c r="WWR846" s="399"/>
      <c r="WWS846" s="399"/>
      <c r="WWT846" s="399"/>
      <c r="WWU846" s="399"/>
      <c r="WWV846" s="399"/>
      <c r="WWW846" s="399"/>
      <c r="WWX846" s="399"/>
      <c r="WWY846" s="399"/>
      <c r="WWZ846" s="399"/>
      <c r="WXA846" s="399"/>
      <c r="WXB846" s="399"/>
      <c r="WXC846" s="399"/>
      <c r="WXD846" s="399"/>
      <c r="WXE846" s="399"/>
      <c r="WXF846" s="399"/>
      <c r="WXG846" s="399"/>
      <c r="WXH846" s="399"/>
      <c r="WXI846" s="399"/>
      <c r="WXJ846" s="399"/>
      <c r="WXK846" s="399"/>
      <c r="WXL846" s="399"/>
      <c r="WXM846" s="399"/>
      <c r="WXN846" s="399"/>
      <c r="WXO846" s="399"/>
      <c r="WXP846" s="399"/>
      <c r="WXQ846" s="399"/>
      <c r="WXR846" s="399"/>
      <c r="WXS846" s="399"/>
      <c r="WXT846" s="399"/>
      <c r="WXU846" s="399"/>
      <c r="WXV846" s="399"/>
      <c r="WXW846" s="399"/>
      <c r="WXX846" s="399"/>
      <c r="WXY846" s="399"/>
      <c r="WXZ846" s="399"/>
    </row>
    <row r="847" spans="2:16198" ht="35.25" x14ac:dyDescent="0.5">
      <c r="B847" s="400">
        <v>17</v>
      </c>
      <c r="C847" s="378" t="s">
        <v>15286</v>
      </c>
      <c r="D847" s="372">
        <v>1980</v>
      </c>
      <c r="E847" s="372"/>
      <c r="F847" s="358" t="s">
        <v>17189</v>
      </c>
      <c r="G847" s="372">
        <v>2</v>
      </c>
      <c r="H847" s="372">
        <v>3</v>
      </c>
      <c r="I847" s="373">
        <v>894.8</v>
      </c>
      <c r="J847" s="373">
        <v>810.7</v>
      </c>
      <c r="K847" s="373">
        <v>810.7</v>
      </c>
      <c r="L847" s="379">
        <v>47</v>
      </c>
      <c r="M847" s="372" t="s">
        <v>17048</v>
      </c>
      <c r="N847" s="372" t="s">
        <v>17086</v>
      </c>
      <c r="O847" s="372" t="s">
        <v>17052</v>
      </c>
      <c r="P847" s="373">
        <v>6383962.2599999998</v>
      </c>
      <c r="Q847" s="376"/>
      <c r="R847" s="373">
        <v>5498156.9100000001</v>
      </c>
      <c r="S847" s="373">
        <v>290622.21999999997</v>
      </c>
      <c r="T847" s="373">
        <f>P847-R847-S847</f>
        <v>595183.12999999966</v>
      </c>
      <c r="U847" s="359">
        <f t="shared" si="477"/>
        <v>7134.5130308448815</v>
      </c>
      <c r="V847" s="376">
        <v>9741.5</v>
      </c>
    </row>
    <row r="848" spans="2:16198" s="398" customFormat="1" ht="35.25" x14ac:dyDescent="0.5">
      <c r="B848" s="367" t="s">
        <v>366</v>
      </c>
      <c r="C848" s="385"/>
      <c r="D848" s="358" t="s">
        <v>17026</v>
      </c>
      <c r="E848" s="358" t="s">
        <v>17026</v>
      </c>
      <c r="F848" s="358" t="s">
        <v>17026</v>
      </c>
      <c r="G848" s="358" t="s">
        <v>17026</v>
      </c>
      <c r="H848" s="358" t="s">
        <v>17026</v>
      </c>
      <c r="I848" s="363">
        <f>I849</f>
        <v>1042.4000000000001</v>
      </c>
      <c r="J848" s="363">
        <f t="shared" ref="J848:L848" si="492">J849</f>
        <v>951.9</v>
      </c>
      <c r="K848" s="363">
        <f t="shared" si="492"/>
        <v>951.9</v>
      </c>
      <c r="L848" s="364">
        <f t="shared" si="492"/>
        <v>47</v>
      </c>
      <c r="M848" s="358" t="s">
        <v>17026</v>
      </c>
      <c r="N848" s="358" t="s">
        <v>17026</v>
      </c>
      <c r="O848" s="361" t="s">
        <v>17026</v>
      </c>
      <c r="P848" s="365">
        <f>P849</f>
        <v>7705763.3499999996</v>
      </c>
      <c r="Q848" s="365">
        <f t="shared" ref="Q848:T848" si="493">Q849</f>
        <v>0</v>
      </c>
      <c r="R848" s="363">
        <f t="shared" si="493"/>
        <v>6636836.1500000004</v>
      </c>
      <c r="S848" s="363">
        <f t="shared" si="493"/>
        <v>353048.01</v>
      </c>
      <c r="T848" s="363">
        <f t="shared" si="493"/>
        <v>715879.18999999925</v>
      </c>
      <c r="U848" s="359">
        <f t="shared" si="477"/>
        <v>7392.3286166538746</v>
      </c>
      <c r="V848" s="376">
        <f>V849</f>
        <v>9269.0499999999993</v>
      </c>
      <c r="W848" s="399"/>
      <c r="X848" s="399"/>
      <c r="Y848" s="399"/>
      <c r="Z848" s="399"/>
      <c r="AA848" s="399"/>
      <c r="AB848" s="399"/>
      <c r="AC848" s="399"/>
      <c r="AD848" s="399"/>
      <c r="AE848" s="399"/>
      <c r="AF848" s="399"/>
      <c r="AG848" s="399"/>
      <c r="AH848" s="399"/>
      <c r="AI848" s="399"/>
      <c r="AJ848" s="399"/>
      <c r="AK848" s="399"/>
      <c r="AL848" s="399"/>
      <c r="AM848" s="399"/>
      <c r="AN848" s="399"/>
      <c r="AO848" s="399"/>
      <c r="AP848" s="399"/>
      <c r="AQ848" s="399"/>
      <c r="AR848" s="399"/>
      <c r="AS848" s="399"/>
      <c r="AT848" s="399"/>
      <c r="AU848" s="399"/>
      <c r="AV848" s="399"/>
      <c r="AW848" s="399"/>
      <c r="AX848" s="399"/>
      <c r="AY848" s="399"/>
      <c r="AZ848" s="399"/>
      <c r="BA848" s="399"/>
      <c r="BB848" s="399"/>
      <c r="BC848" s="399"/>
      <c r="BD848" s="399"/>
      <c r="BE848" s="399"/>
      <c r="BF848" s="399"/>
      <c r="BG848" s="399"/>
      <c r="BH848" s="399"/>
      <c r="BI848" s="399"/>
      <c r="BJ848" s="399"/>
      <c r="BK848" s="399"/>
      <c r="BL848" s="399"/>
      <c r="BM848" s="399"/>
      <c r="BN848" s="399"/>
      <c r="BO848" s="399"/>
      <c r="BP848" s="399"/>
      <c r="BQ848" s="399"/>
      <c r="BR848" s="399"/>
      <c r="BS848" s="399"/>
      <c r="BT848" s="399"/>
      <c r="BU848" s="399"/>
      <c r="BV848" s="399"/>
      <c r="BW848" s="399"/>
      <c r="BX848" s="399"/>
      <c r="BY848" s="399"/>
      <c r="BZ848" s="399"/>
      <c r="CA848" s="399"/>
      <c r="CB848" s="399"/>
      <c r="CC848" s="399"/>
      <c r="CD848" s="399"/>
      <c r="CE848" s="399"/>
      <c r="CF848" s="399"/>
      <c r="CG848" s="399"/>
      <c r="CH848" s="399"/>
      <c r="CI848" s="399"/>
      <c r="CJ848" s="399"/>
      <c r="CK848" s="399"/>
      <c r="CL848" s="399"/>
      <c r="CM848" s="399"/>
      <c r="CN848" s="399"/>
      <c r="CO848" s="399"/>
      <c r="CP848" s="399"/>
      <c r="CQ848" s="399"/>
      <c r="CR848" s="399"/>
      <c r="CS848" s="399"/>
      <c r="CT848" s="399"/>
      <c r="CU848" s="399"/>
      <c r="CV848" s="399"/>
      <c r="CW848" s="399"/>
      <c r="CX848" s="399"/>
      <c r="CY848" s="399"/>
      <c r="CZ848" s="399"/>
      <c r="DA848" s="399"/>
      <c r="DB848" s="399"/>
      <c r="DC848" s="399"/>
      <c r="DD848" s="399"/>
      <c r="DE848" s="399"/>
      <c r="DF848" s="399"/>
      <c r="DG848" s="399"/>
      <c r="DH848" s="399"/>
      <c r="DI848" s="399"/>
      <c r="DJ848" s="399"/>
      <c r="DK848" s="399"/>
      <c r="DL848" s="399"/>
      <c r="DM848" s="399"/>
      <c r="DN848" s="399"/>
      <c r="DO848" s="399"/>
      <c r="DP848" s="399"/>
      <c r="DQ848" s="399"/>
      <c r="DR848" s="399"/>
      <c r="DS848" s="399"/>
      <c r="DT848" s="399"/>
      <c r="DU848" s="399"/>
      <c r="DV848" s="399"/>
      <c r="DW848" s="399"/>
      <c r="DX848" s="399"/>
      <c r="DY848" s="399"/>
      <c r="DZ848" s="399"/>
      <c r="EA848" s="399"/>
      <c r="EB848" s="399"/>
      <c r="EC848" s="399"/>
      <c r="ED848" s="399"/>
      <c r="EE848" s="399"/>
      <c r="EF848" s="399"/>
      <c r="EG848" s="399"/>
      <c r="EH848" s="399"/>
      <c r="EI848" s="399"/>
      <c r="EJ848" s="399"/>
      <c r="EK848" s="399"/>
      <c r="EL848" s="399"/>
      <c r="EM848" s="399"/>
      <c r="EN848" s="399"/>
      <c r="EO848" s="399"/>
      <c r="EP848" s="399"/>
      <c r="EQ848" s="399"/>
      <c r="ER848" s="399"/>
      <c r="ES848" s="399"/>
      <c r="ET848" s="399"/>
      <c r="EU848" s="399"/>
      <c r="EV848" s="399"/>
      <c r="EW848" s="399"/>
      <c r="EX848" s="399"/>
      <c r="EY848" s="399"/>
      <c r="EZ848" s="399"/>
      <c r="FA848" s="399"/>
      <c r="FB848" s="399"/>
      <c r="FC848" s="399"/>
      <c r="FD848" s="399"/>
      <c r="FE848" s="399"/>
      <c r="FF848" s="399"/>
      <c r="FG848" s="399"/>
      <c r="FH848" s="399"/>
      <c r="FI848" s="399"/>
      <c r="FJ848" s="399"/>
      <c r="FK848" s="399"/>
      <c r="FL848" s="399"/>
      <c r="FM848" s="399"/>
      <c r="FN848" s="399"/>
      <c r="FO848" s="399"/>
      <c r="FP848" s="399"/>
      <c r="FQ848" s="399"/>
      <c r="FR848" s="399"/>
      <c r="FS848" s="399"/>
      <c r="FT848" s="399"/>
      <c r="FU848" s="399"/>
      <c r="FV848" s="399"/>
      <c r="FW848" s="399"/>
      <c r="FX848" s="399"/>
      <c r="FY848" s="399"/>
      <c r="FZ848" s="399"/>
      <c r="GA848" s="399"/>
      <c r="GB848" s="399"/>
      <c r="GC848" s="399"/>
      <c r="GD848" s="399"/>
      <c r="GE848" s="399"/>
      <c r="GF848" s="399"/>
      <c r="GG848" s="399"/>
      <c r="GH848" s="399"/>
      <c r="GI848" s="399"/>
      <c r="GJ848" s="399"/>
      <c r="GK848" s="399"/>
      <c r="GL848" s="399"/>
      <c r="GM848" s="399"/>
      <c r="GN848" s="399"/>
      <c r="GO848" s="399"/>
      <c r="GP848" s="399"/>
      <c r="GQ848" s="399"/>
      <c r="GR848" s="399"/>
      <c r="GS848" s="399"/>
      <c r="GT848" s="399"/>
      <c r="GU848" s="399"/>
      <c r="GV848" s="399"/>
      <c r="GW848" s="399"/>
      <c r="GX848" s="399"/>
      <c r="GY848" s="399"/>
      <c r="GZ848" s="399"/>
      <c r="HA848" s="399"/>
      <c r="HB848" s="399"/>
      <c r="HC848" s="399"/>
      <c r="HD848" s="399"/>
      <c r="HE848" s="399"/>
      <c r="HF848" s="399"/>
      <c r="HG848" s="399"/>
      <c r="HH848" s="399"/>
      <c r="HI848" s="399"/>
      <c r="HJ848" s="399"/>
      <c r="HK848" s="399"/>
      <c r="HL848" s="399"/>
      <c r="HM848" s="399"/>
      <c r="HN848" s="399"/>
      <c r="HO848" s="399"/>
      <c r="HP848" s="399"/>
      <c r="HQ848" s="399"/>
      <c r="HR848" s="399"/>
      <c r="HS848" s="399"/>
      <c r="HT848" s="399"/>
      <c r="HU848" s="399"/>
      <c r="HV848" s="399"/>
      <c r="HW848" s="399"/>
      <c r="HX848" s="399"/>
      <c r="HY848" s="399"/>
      <c r="HZ848" s="399"/>
      <c r="IA848" s="399"/>
      <c r="IB848" s="399"/>
      <c r="IC848" s="399"/>
      <c r="ID848" s="399"/>
      <c r="IE848" s="399"/>
      <c r="IF848" s="399"/>
      <c r="IG848" s="399"/>
      <c r="IH848" s="399"/>
      <c r="II848" s="399"/>
      <c r="IJ848" s="399"/>
      <c r="IK848" s="399"/>
      <c r="IL848" s="399"/>
      <c r="IM848" s="399"/>
      <c r="IN848" s="399"/>
      <c r="IO848" s="399"/>
      <c r="IP848" s="399"/>
      <c r="IQ848" s="399"/>
      <c r="IR848" s="399"/>
      <c r="IS848" s="399"/>
      <c r="IT848" s="399"/>
      <c r="IU848" s="399"/>
      <c r="IV848" s="399"/>
      <c r="IW848" s="399"/>
      <c r="IX848" s="399"/>
      <c r="IY848" s="399"/>
      <c r="IZ848" s="399"/>
      <c r="JA848" s="399"/>
      <c r="JB848" s="399"/>
      <c r="JC848" s="399"/>
      <c r="JD848" s="399"/>
      <c r="JE848" s="399"/>
      <c r="JF848" s="399"/>
      <c r="JG848" s="399"/>
      <c r="JH848" s="399"/>
      <c r="JI848" s="399"/>
      <c r="JJ848" s="399"/>
      <c r="JK848" s="399"/>
      <c r="JL848" s="399"/>
      <c r="JM848" s="399"/>
      <c r="JN848" s="399"/>
      <c r="JO848" s="399"/>
      <c r="JP848" s="399"/>
      <c r="JQ848" s="399"/>
      <c r="JR848" s="399"/>
      <c r="JS848" s="399"/>
      <c r="JT848" s="399"/>
      <c r="JU848" s="399"/>
      <c r="JV848" s="399"/>
      <c r="JW848" s="399"/>
      <c r="JX848" s="399"/>
      <c r="JY848" s="399"/>
      <c r="JZ848" s="399"/>
      <c r="KA848" s="399"/>
      <c r="KB848" s="399"/>
      <c r="KC848" s="399"/>
      <c r="KD848" s="399"/>
      <c r="KE848" s="399"/>
      <c r="KF848" s="399"/>
      <c r="KG848" s="399"/>
      <c r="KH848" s="399"/>
      <c r="KI848" s="399"/>
      <c r="KJ848" s="399"/>
      <c r="KK848" s="399"/>
      <c r="KL848" s="399"/>
      <c r="KM848" s="399"/>
      <c r="KN848" s="399"/>
      <c r="KO848" s="399"/>
      <c r="KP848" s="399"/>
      <c r="KQ848" s="399"/>
      <c r="KR848" s="399"/>
      <c r="KS848" s="399"/>
      <c r="KT848" s="399"/>
      <c r="KU848" s="399"/>
      <c r="KV848" s="399"/>
      <c r="KW848" s="399"/>
      <c r="KX848" s="399"/>
      <c r="KY848" s="399"/>
      <c r="KZ848" s="399"/>
      <c r="LA848" s="399"/>
      <c r="LB848" s="399"/>
      <c r="LC848" s="399"/>
      <c r="LD848" s="399"/>
      <c r="LE848" s="399"/>
      <c r="LF848" s="399"/>
      <c r="LG848" s="399"/>
      <c r="LH848" s="399"/>
      <c r="LI848" s="399"/>
      <c r="LJ848" s="399"/>
      <c r="LK848" s="399"/>
      <c r="LL848" s="399"/>
      <c r="LM848" s="399"/>
      <c r="LN848" s="399"/>
      <c r="LO848" s="399"/>
      <c r="LP848" s="399"/>
      <c r="LQ848" s="399"/>
      <c r="LR848" s="399"/>
      <c r="LS848" s="399"/>
      <c r="LT848" s="399"/>
      <c r="LU848" s="399"/>
      <c r="LV848" s="399"/>
      <c r="LW848" s="399"/>
      <c r="LX848" s="399"/>
      <c r="LY848" s="399"/>
      <c r="LZ848" s="399"/>
      <c r="MA848" s="399"/>
      <c r="MB848" s="399"/>
      <c r="MC848" s="399"/>
      <c r="MD848" s="399"/>
      <c r="ME848" s="399"/>
      <c r="MF848" s="399"/>
      <c r="MG848" s="399"/>
      <c r="MH848" s="399"/>
      <c r="MI848" s="399"/>
      <c r="MJ848" s="399"/>
      <c r="MK848" s="399"/>
      <c r="ML848" s="399"/>
      <c r="MM848" s="399"/>
      <c r="MN848" s="399"/>
      <c r="MO848" s="399"/>
      <c r="MP848" s="399"/>
      <c r="MQ848" s="399"/>
      <c r="MR848" s="399"/>
      <c r="MS848" s="399"/>
      <c r="MT848" s="399"/>
      <c r="MU848" s="399"/>
      <c r="MV848" s="399"/>
      <c r="MW848" s="399"/>
      <c r="MX848" s="399"/>
      <c r="MY848" s="399"/>
      <c r="MZ848" s="399"/>
      <c r="NA848" s="399"/>
      <c r="NB848" s="399"/>
      <c r="NC848" s="399"/>
      <c r="ND848" s="399"/>
      <c r="NE848" s="399"/>
      <c r="NF848" s="399"/>
      <c r="NG848" s="399"/>
      <c r="NH848" s="399"/>
      <c r="NI848" s="399"/>
      <c r="NJ848" s="399"/>
      <c r="NK848" s="399"/>
      <c r="NL848" s="399"/>
      <c r="NM848" s="399"/>
      <c r="NN848" s="399"/>
      <c r="NO848" s="399"/>
      <c r="NP848" s="399"/>
      <c r="NQ848" s="399"/>
      <c r="NR848" s="399"/>
      <c r="NS848" s="399"/>
      <c r="NT848" s="399"/>
      <c r="NU848" s="399"/>
      <c r="NV848" s="399"/>
      <c r="NW848" s="399"/>
      <c r="NX848" s="399"/>
      <c r="NY848" s="399"/>
      <c r="NZ848" s="399"/>
      <c r="OA848" s="399"/>
      <c r="OB848" s="399"/>
      <c r="OC848" s="399"/>
      <c r="OD848" s="399"/>
      <c r="OE848" s="399"/>
      <c r="OF848" s="399"/>
      <c r="OG848" s="399"/>
      <c r="OH848" s="399"/>
      <c r="OI848" s="399"/>
      <c r="OJ848" s="399"/>
      <c r="OK848" s="399"/>
      <c r="OL848" s="399"/>
      <c r="OM848" s="399"/>
      <c r="ON848" s="399"/>
      <c r="OO848" s="399"/>
      <c r="OP848" s="399"/>
      <c r="OQ848" s="399"/>
      <c r="OR848" s="399"/>
      <c r="OS848" s="399"/>
      <c r="OT848" s="399"/>
      <c r="OU848" s="399"/>
      <c r="OV848" s="399"/>
      <c r="OW848" s="399"/>
      <c r="OX848" s="399"/>
      <c r="OY848" s="399"/>
      <c r="OZ848" s="399"/>
      <c r="PA848" s="399"/>
      <c r="PB848" s="399"/>
      <c r="PC848" s="399"/>
      <c r="PD848" s="399"/>
      <c r="PE848" s="399"/>
      <c r="PF848" s="399"/>
      <c r="PG848" s="399"/>
      <c r="PH848" s="399"/>
      <c r="PI848" s="399"/>
      <c r="PJ848" s="399"/>
      <c r="PK848" s="399"/>
      <c r="PL848" s="399"/>
      <c r="PM848" s="399"/>
      <c r="PN848" s="399"/>
      <c r="PO848" s="399"/>
      <c r="PP848" s="399"/>
      <c r="PQ848" s="399"/>
      <c r="PR848" s="399"/>
      <c r="PS848" s="399"/>
      <c r="PT848" s="399"/>
      <c r="PU848" s="399"/>
      <c r="PV848" s="399"/>
      <c r="PW848" s="399"/>
      <c r="PX848" s="399"/>
      <c r="PY848" s="399"/>
      <c r="PZ848" s="399"/>
      <c r="QA848" s="399"/>
      <c r="QB848" s="399"/>
      <c r="QC848" s="399"/>
      <c r="QD848" s="399"/>
      <c r="QE848" s="399"/>
      <c r="QF848" s="399"/>
      <c r="QG848" s="399"/>
      <c r="QH848" s="399"/>
      <c r="QI848" s="399"/>
      <c r="QJ848" s="399"/>
      <c r="QK848" s="399"/>
      <c r="QL848" s="399"/>
      <c r="QM848" s="399"/>
      <c r="QN848" s="399"/>
      <c r="QO848" s="399"/>
      <c r="QP848" s="399"/>
      <c r="QQ848" s="399"/>
      <c r="QR848" s="399"/>
      <c r="QS848" s="399"/>
      <c r="QT848" s="399"/>
      <c r="QU848" s="399"/>
      <c r="QV848" s="399"/>
      <c r="QW848" s="399"/>
      <c r="QX848" s="399"/>
      <c r="QY848" s="399"/>
      <c r="QZ848" s="399"/>
      <c r="RA848" s="399"/>
      <c r="RB848" s="399"/>
      <c r="RC848" s="399"/>
      <c r="RD848" s="399"/>
      <c r="RE848" s="399"/>
      <c r="RF848" s="399"/>
      <c r="RG848" s="399"/>
      <c r="RH848" s="399"/>
      <c r="RI848" s="399"/>
      <c r="RJ848" s="399"/>
      <c r="RK848" s="399"/>
      <c r="RL848" s="399"/>
      <c r="RM848" s="399"/>
      <c r="RN848" s="399"/>
      <c r="RO848" s="399"/>
      <c r="RP848" s="399"/>
      <c r="RQ848" s="399"/>
      <c r="RR848" s="399"/>
      <c r="RS848" s="399"/>
      <c r="RT848" s="399"/>
      <c r="RU848" s="399"/>
      <c r="RV848" s="399"/>
      <c r="RW848" s="399"/>
      <c r="RX848" s="399"/>
      <c r="RY848" s="399"/>
      <c r="RZ848" s="399"/>
      <c r="SA848" s="399"/>
      <c r="SB848" s="399"/>
      <c r="SC848" s="399"/>
      <c r="SD848" s="399"/>
      <c r="SE848" s="399"/>
      <c r="SF848" s="399"/>
      <c r="SG848" s="399"/>
      <c r="SH848" s="399"/>
      <c r="SI848" s="399"/>
      <c r="SJ848" s="399"/>
      <c r="SK848" s="399"/>
      <c r="SL848" s="399"/>
      <c r="SM848" s="399"/>
      <c r="SN848" s="399"/>
      <c r="SO848" s="399"/>
      <c r="SP848" s="399"/>
      <c r="SQ848" s="399"/>
      <c r="SR848" s="399"/>
      <c r="SS848" s="399"/>
      <c r="ST848" s="399"/>
      <c r="SU848" s="399"/>
      <c r="SV848" s="399"/>
      <c r="SW848" s="399"/>
      <c r="SX848" s="399"/>
      <c r="SY848" s="399"/>
      <c r="SZ848" s="399"/>
      <c r="TA848" s="399"/>
      <c r="TB848" s="399"/>
      <c r="TC848" s="399"/>
      <c r="TD848" s="399"/>
      <c r="TE848" s="399"/>
      <c r="TF848" s="399"/>
      <c r="TG848" s="399"/>
      <c r="TH848" s="399"/>
      <c r="TI848" s="399"/>
      <c r="TJ848" s="399"/>
      <c r="TK848" s="399"/>
      <c r="TL848" s="399"/>
      <c r="TM848" s="399"/>
      <c r="TN848" s="399"/>
      <c r="TO848" s="399"/>
      <c r="TP848" s="399"/>
      <c r="TQ848" s="399"/>
      <c r="TR848" s="399"/>
      <c r="TS848" s="399"/>
      <c r="TT848" s="399"/>
      <c r="TU848" s="399"/>
      <c r="TV848" s="399"/>
      <c r="TW848" s="399"/>
      <c r="TX848" s="399"/>
      <c r="TY848" s="399"/>
      <c r="TZ848" s="399"/>
      <c r="UA848" s="399"/>
      <c r="UB848" s="399"/>
      <c r="UC848" s="399"/>
      <c r="UD848" s="399"/>
      <c r="UE848" s="399"/>
      <c r="UF848" s="399"/>
      <c r="UG848" s="399"/>
      <c r="UH848" s="399"/>
      <c r="UI848" s="399"/>
      <c r="UJ848" s="399"/>
      <c r="UK848" s="399"/>
      <c r="UL848" s="399"/>
      <c r="UM848" s="399"/>
      <c r="UN848" s="399"/>
      <c r="UO848" s="399"/>
      <c r="UP848" s="399"/>
      <c r="UQ848" s="399"/>
      <c r="UR848" s="399"/>
      <c r="US848" s="399"/>
      <c r="UT848" s="399"/>
      <c r="UU848" s="399"/>
      <c r="UV848" s="399"/>
      <c r="UW848" s="399"/>
      <c r="UX848" s="399"/>
      <c r="UY848" s="399"/>
      <c r="UZ848" s="399"/>
      <c r="VA848" s="399"/>
      <c r="VB848" s="399"/>
      <c r="VC848" s="399"/>
      <c r="VD848" s="399"/>
      <c r="VE848" s="399"/>
      <c r="VF848" s="399"/>
      <c r="VG848" s="399"/>
      <c r="VH848" s="399"/>
      <c r="VI848" s="399"/>
      <c r="VJ848" s="399"/>
      <c r="VK848" s="399"/>
      <c r="VL848" s="399"/>
      <c r="VM848" s="399"/>
      <c r="VN848" s="399"/>
      <c r="VO848" s="399"/>
      <c r="VP848" s="399"/>
      <c r="VQ848" s="399"/>
      <c r="VR848" s="399"/>
      <c r="VS848" s="399"/>
      <c r="VT848" s="399"/>
      <c r="VU848" s="399"/>
      <c r="VV848" s="399"/>
      <c r="VW848" s="399"/>
      <c r="VX848" s="399"/>
      <c r="VY848" s="399"/>
      <c r="VZ848" s="399"/>
      <c r="WA848" s="399"/>
      <c r="WB848" s="399"/>
      <c r="WC848" s="399"/>
      <c r="WD848" s="399"/>
      <c r="WE848" s="399"/>
      <c r="WF848" s="399"/>
      <c r="WG848" s="399"/>
      <c r="WH848" s="399"/>
      <c r="WI848" s="399"/>
      <c r="WJ848" s="399"/>
      <c r="WK848" s="399"/>
      <c r="WL848" s="399"/>
      <c r="WM848" s="399"/>
      <c r="WN848" s="399"/>
      <c r="WO848" s="399"/>
      <c r="WP848" s="399"/>
      <c r="WQ848" s="399"/>
      <c r="WR848" s="399"/>
      <c r="WS848" s="399"/>
      <c r="WT848" s="399"/>
      <c r="WU848" s="399"/>
      <c r="WV848" s="399"/>
      <c r="WW848" s="399"/>
      <c r="WX848" s="399"/>
      <c r="WY848" s="399"/>
      <c r="WZ848" s="399"/>
      <c r="XA848" s="399"/>
      <c r="XB848" s="399"/>
      <c r="XC848" s="399"/>
      <c r="XD848" s="399"/>
      <c r="XE848" s="399"/>
      <c r="XF848" s="399"/>
      <c r="XG848" s="399"/>
      <c r="XH848" s="399"/>
      <c r="XI848" s="399"/>
      <c r="XJ848" s="399"/>
      <c r="XK848" s="399"/>
      <c r="XL848" s="399"/>
      <c r="XM848" s="399"/>
      <c r="XN848" s="399"/>
      <c r="XO848" s="399"/>
      <c r="XP848" s="399"/>
      <c r="XQ848" s="399"/>
      <c r="XR848" s="399"/>
      <c r="XS848" s="399"/>
      <c r="XT848" s="399"/>
      <c r="XU848" s="399"/>
      <c r="XV848" s="399"/>
      <c r="XW848" s="399"/>
      <c r="XX848" s="399"/>
      <c r="XY848" s="399"/>
      <c r="XZ848" s="399"/>
      <c r="YA848" s="399"/>
      <c r="YB848" s="399"/>
      <c r="YC848" s="399"/>
      <c r="YD848" s="399"/>
      <c r="YE848" s="399"/>
      <c r="YF848" s="399"/>
      <c r="YG848" s="399"/>
      <c r="YH848" s="399"/>
      <c r="YI848" s="399"/>
      <c r="YJ848" s="399"/>
      <c r="YK848" s="399"/>
      <c r="YL848" s="399"/>
      <c r="YM848" s="399"/>
      <c r="YN848" s="399"/>
      <c r="YO848" s="399"/>
      <c r="YP848" s="399"/>
      <c r="YQ848" s="399"/>
      <c r="YR848" s="399"/>
      <c r="YS848" s="399"/>
      <c r="YT848" s="399"/>
      <c r="YU848" s="399"/>
      <c r="YV848" s="399"/>
      <c r="YW848" s="399"/>
      <c r="YX848" s="399"/>
      <c r="YY848" s="399"/>
      <c r="YZ848" s="399"/>
      <c r="ZA848" s="399"/>
      <c r="ZB848" s="399"/>
      <c r="ZC848" s="399"/>
      <c r="ZD848" s="399"/>
      <c r="ZE848" s="399"/>
      <c r="ZF848" s="399"/>
      <c r="ZG848" s="399"/>
      <c r="ZH848" s="399"/>
      <c r="ZI848" s="399"/>
      <c r="ZJ848" s="399"/>
      <c r="ZK848" s="399"/>
      <c r="ZL848" s="399"/>
      <c r="ZM848" s="399"/>
      <c r="ZN848" s="399"/>
      <c r="ZO848" s="399"/>
      <c r="ZP848" s="399"/>
      <c r="ZQ848" s="399"/>
      <c r="ZR848" s="399"/>
      <c r="ZS848" s="399"/>
      <c r="ZT848" s="399"/>
      <c r="ZU848" s="399"/>
      <c r="ZV848" s="399"/>
      <c r="ZW848" s="399"/>
      <c r="ZX848" s="399"/>
      <c r="ZY848" s="399"/>
      <c r="ZZ848" s="399"/>
      <c r="AAA848" s="399"/>
      <c r="AAB848" s="399"/>
      <c r="AAC848" s="399"/>
      <c r="AAD848" s="399"/>
      <c r="AAE848" s="399"/>
      <c r="AAF848" s="399"/>
      <c r="AAG848" s="399"/>
      <c r="AAH848" s="399"/>
      <c r="AAI848" s="399"/>
      <c r="AAJ848" s="399"/>
      <c r="AAK848" s="399"/>
      <c r="AAL848" s="399"/>
      <c r="AAM848" s="399"/>
      <c r="AAN848" s="399"/>
      <c r="AAO848" s="399"/>
      <c r="AAP848" s="399"/>
      <c r="AAQ848" s="399"/>
      <c r="AAR848" s="399"/>
      <c r="AAS848" s="399"/>
      <c r="AAT848" s="399"/>
      <c r="AAU848" s="399"/>
      <c r="AAV848" s="399"/>
      <c r="AAW848" s="399"/>
      <c r="AAX848" s="399"/>
      <c r="AAY848" s="399"/>
      <c r="AAZ848" s="399"/>
      <c r="ABA848" s="399"/>
      <c r="ABB848" s="399"/>
      <c r="ABC848" s="399"/>
      <c r="ABD848" s="399"/>
      <c r="ABE848" s="399"/>
      <c r="ABF848" s="399"/>
      <c r="ABG848" s="399"/>
      <c r="ABH848" s="399"/>
      <c r="ABI848" s="399"/>
      <c r="ABJ848" s="399"/>
      <c r="ABK848" s="399"/>
      <c r="ABL848" s="399"/>
      <c r="ABM848" s="399"/>
      <c r="ABN848" s="399"/>
      <c r="ABO848" s="399"/>
      <c r="ABP848" s="399"/>
      <c r="ABQ848" s="399"/>
      <c r="ABR848" s="399"/>
      <c r="ABS848" s="399"/>
      <c r="ABT848" s="399"/>
      <c r="ABU848" s="399"/>
      <c r="ABV848" s="399"/>
      <c r="ABW848" s="399"/>
      <c r="ABX848" s="399"/>
      <c r="ABY848" s="399"/>
      <c r="ABZ848" s="399"/>
      <c r="ACA848" s="399"/>
      <c r="ACB848" s="399"/>
      <c r="ACC848" s="399"/>
      <c r="ACD848" s="399"/>
      <c r="ACE848" s="399"/>
      <c r="ACF848" s="399"/>
      <c r="ACG848" s="399"/>
      <c r="ACH848" s="399"/>
      <c r="ACI848" s="399"/>
      <c r="ACJ848" s="399"/>
      <c r="ACK848" s="399"/>
      <c r="ACL848" s="399"/>
      <c r="ACM848" s="399"/>
      <c r="ACN848" s="399"/>
      <c r="ACO848" s="399"/>
      <c r="ACP848" s="399"/>
      <c r="ACQ848" s="399"/>
      <c r="ACR848" s="399"/>
      <c r="ACS848" s="399"/>
      <c r="ACT848" s="399"/>
      <c r="ACU848" s="399"/>
      <c r="ACV848" s="399"/>
      <c r="ACW848" s="399"/>
      <c r="ACX848" s="399"/>
      <c r="ACY848" s="399"/>
      <c r="ACZ848" s="399"/>
      <c r="ADA848" s="399"/>
      <c r="ADB848" s="399"/>
      <c r="ADC848" s="399"/>
      <c r="ADD848" s="399"/>
      <c r="ADE848" s="399"/>
      <c r="ADF848" s="399"/>
      <c r="ADG848" s="399"/>
      <c r="ADH848" s="399"/>
      <c r="ADI848" s="399"/>
      <c r="ADJ848" s="399"/>
      <c r="ADK848" s="399"/>
      <c r="ADL848" s="399"/>
      <c r="ADM848" s="399"/>
      <c r="ADN848" s="399"/>
      <c r="ADO848" s="399"/>
      <c r="ADP848" s="399"/>
      <c r="ADQ848" s="399"/>
      <c r="ADR848" s="399"/>
      <c r="ADS848" s="399"/>
      <c r="ADT848" s="399"/>
      <c r="ADU848" s="399"/>
      <c r="ADV848" s="399"/>
      <c r="ADW848" s="399"/>
      <c r="ADX848" s="399"/>
      <c r="ADY848" s="399"/>
      <c r="ADZ848" s="399"/>
      <c r="AEA848" s="399"/>
      <c r="AEB848" s="399"/>
      <c r="AEC848" s="399"/>
      <c r="AED848" s="399"/>
      <c r="AEE848" s="399"/>
      <c r="AEF848" s="399"/>
      <c r="AEG848" s="399"/>
      <c r="AEH848" s="399"/>
      <c r="AEI848" s="399"/>
      <c r="AEJ848" s="399"/>
      <c r="AEK848" s="399"/>
      <c r="AEL848" s="399"/>
      <c r="AEM848" s="399"/>
      <c r="AEN848" s="399"/>
      <c r="AEO848" s="399"/>
      <c r="AEP848" s="399"/>
      <c r="AEQ848" s="399"/>
      <c r="AER848" s="399"/>
      <c r="AES848" s="399"/>
      <c r="AET848" s="399"/>
      <c r="AEU848" s="399"/>
      <c r="AEV848" s="399"/>
      <c r="AEW848" s="399"/>
      <c r="AEX848" s="399"/>
      <c r="AEY848" s="399"/>
      <c r="AEZ848" s="399"/>
      <c r="AFA848" s="399"/>
      <c r="AFB848" s="399"/>
      <c r="AFC848" s="399"/>
      <c r="AFD848" s="399"/>
      <c r="AFE848" s="399"/>
      <c r="AFF848" s="399"/>
      <c r="AFG848" s="399"/>
      <c r="AFH848" s="399"/>
      <c r="AFI848" s="399"/>
      <c r="AFJ848" s="399"/>
      <c r="AFK848" s="399"/>
      <c r="AFL848" s="399"/>
      <c r="AFM848" s="399"/>
      <c r="AFN848" s="399"/>
      <c r="AFO848" s="399"/>
      <c r="AFP848" s="399"/>
      <c r="AFQ848" s="399"/>
      <c r="AFR848" s="399"/>
      <c r="AFS848" s="399"/>
      <c r="AFT848" s="399"/>
      <c r="AFU848" s="399"/>
      <c r="AFV848" s="399"/>
      <c r="AFW848" s="399"/>
      <c r="AFX848" s="399"/>
      <c r="AFY848" s="399"/>
      <c r="AFZ848" s="399"/>
      <c r="AGA848" s="399"/>
      <c r="AGB848" s="399"/>
      <c r="AGC848" s="399"/>
      <c r="AGD848" s="399"/>
      <c r="AGE848" s="399"/>
      <c r="AGF848" s="399"/>
      <c r="AGG848" s="399"/>
      <c r="AGH848" s="399"/>
      <c r="AGI848" s="399"/>
      <c r="AGJ848" s="399"/>
      <c r="AGK848" s="399"/>
      <c r="AGL848" s="399"/>
      <c r="AGM848" s="399"/>
      <c r="AGN848" s="399"/>
      <c r="AGO848" s="399"/>
      <c r="AGP848" s="399"/>
      <c r="AGQ848" s="399"/>
      <c r="AGR848" s="399"/>
      <c r="AGS848" s="399"/>
      <c r="AGT848" s="399"/>
      <c r="AGU848" s="399"/>
      <c r="AGV848" s="399"/>
      <c r="AGW848" s="399"/>
      <c r="AGX848" s="399"/>
      <c r="AGY848" s="399"/>
      <c r="AGZ848" s="399"/>
      <c r="AHA848" s="399"/>
      <c r="AHB848" s="399"/>
      <c r="AHC848" s="399"/>
      <c r="AHD848" s="399"/>
      <c r="AHE848" s="399"/>
      <c r="AHF848" s="399"/>
      <c r="AHG848" s="399"/>
      <c r="AHH848" s="399"/>
      <c r="AHI848" s="399"/>
      <c r="AHJ848" s="399"/>
      <c r="AHK848" s="399"/>
      <c r="AHL848" s="399"/>
      <c r="AHM848" s="399"/>
      <c r="AHN848" s="399"/>
      <c r="AHO848" s="399"/>
      <c r="AHP848" s="399"/>
      <c r="AHQ848" s="399"/>
      <c r="AHR848" s="399"/>
      <c r="AHS848" s="399"/>
      <c r="AHT848" s="399"/>
      <c r="AHU848" s="399"/>
      <c r="AHV848" s="399"/>
      <c r="AHW848" s="399"/>
      <c r="AHX848" s="399"/>
      <c r="AHY848" s="399"/>
      <c r="AHZ848" s="399"/>
      <c r="AIA848" s="399"/>
      <c r="AIB848" s="399"/>
      <c r="AIC848" s="399"/>
      <c r="AID848" s="399"/>
      <c r="AIE848" s="399"/>
      <c r="AIF848" s="399"/>
      <c r="AIG848" s="399"/>
      <c r="AIH848" s="399"/>
      <c r="AII848" s="399"/>
      <c r="AIJ848" s="399"/>
      <c r="AIK848" s="399"/>
      <c r="AIL848" s="399"/>
      <c r="AIM848" s="399"/>
      <c r="AIN848" s="399"/>
      <c r="AIO848" s="399"/>
      <c r="AIP848" s="399"/>
      <c r="AIQ848" s="399"/>
      <c r="AIR848" s="399"/>
      <c r="AIS848" s="399"/>
      <c r="AIT848" s="399"/>
      <c r="AIU848" s="399"/>
      <c r="AIV848" s="399"/>
      <c r="AIW848" s="399"/>
      <c r="AIX848" s="399"/>
      <c r="AIY848" s="399"/>
      <c r="AIZ848" s="399"/>
      <c r="AJA848" s="399"/>
      <c r="AJB848" s="399"/>
      <c r="AJC848" s="399"/>
      <c r="AJD848" s="399"/>
      <c r="AJE848" s="399"/>
      <c r="AJF848" s="399"/>
      <c r="AJG848" s="399"/>
      <c r="AJH848" s="399"/>
      <c r="AJI848" s="399"/>
      <c r="AJJ848" s="399"/>
      <c r="AJK848" s="399"/>
      <c r="AJL848" s="399"/>
      <c r="AJM848" s="399"/>
      <c r="AJN848" s="399"/>
      <c r="AJO848" s="399"/>
      <c r="AJP848" s="399"/>
      <c r="AJQ848" s="399"/>
      <c r="AJR848" s="399"/>
      <c r="AJS848" s="399"/>
      <c r="AJT848" s="399"/>
      <c r="AJU848" s="399"/>
      <c r="AJV848" s="399"/>
      <c r="AJW848" s="399"/>
      <c r="AJX848" s="399"/>
      <c r="AJY848" s="399"/>
      <c r="AJZ848" s="399"/>
      <c r="AKA848" s="399"/>
      <c r="AKB848" s="399"/>
      <c r="AKC848" s="399"/>
      <c r="AKD848" s="399"/>
      <c r="AKE848" s="399"/>
      <c r="AKF848" s="399"/>
      <c r="AKG848" s="399"/>
      <c r="AKH848" s="399"/>
      <c r="AKI848" s="399"/>
      <c r="AKJ848" s="399"/>
      <c r="AKK848" s="399"/>
      <c r="AKL848" s="399"/>
      <c r="AKM848" s="399"/>
      <c r="AKN848" s="399"/>
      <c r="AKO848" s="399"/>
      <c r="AKP848" s="399"/>
      <c r="AKQ848" s="399"/>
      <c r="AKR848" s="399"/>
      <c r="AKS848" s="399"/>
      <c r="AKT848" s="399"/>
      <c r="AKU848" s="399"/>
      <c r="AKV848" s="399"/>
      <c r="AKW848" s="399"/>
      <c r="AKX848" s="399"/>
      <c r="AKY848" s="399"/>
      <c r="AKZ848" s="399"/>
      <c r="ALA848" s="399"/>
      <c r="ALB848" s="399"/>
      <c r="ALC848" s="399"/>
      <c r="ALD848" s="399"/>
      <c r="ALE848" s="399"/>
      <c r="ALF848" s="399"/>
      <c r="ALG848" s="399"/>
      <c r="ALH848" s="399"/>
      <c r="ALI848" s="399"/>
      <c r="ALJ848" s="399"/>
      <c r="ALK848" s="399"/>
      <c r="ALL848" s="399"/>
      <c r="ALM848" s="399"/>
      <c r="ALN848" s="399"/>
      <c r="ALO848" s="399"/>
      <c r="ALP848" s="399"/>
      <c r="ALQ848" s="399"/>
      <c r="ALR848" s="399"/>
      <c r="ALS848" s="399"/>
      <c r="ALT848" s="399"/>
      <c r="ALU848" s="399"/>
      <c r="ALV848" s="399"/>
      <c r="ALW848" s="399"/>
      <c r="ALX848" s="399"/>
      <c r="ALY848" s="399"/>
      <c r="ALZ848" s="399"/>
      <c r="AMA848" s="399"/>
      <c r="AMB848" s="399"/>
      <c r="AMC848" s="399"/>
      <c r="AMD848" s="399"/>
      <c r="AME848" s="399"/>
      <c r="AMF848" s="399"/>
      <c r="AMG848" s="399"/>
      <c r="AMH848" s="399"/>
      <c r="AMI848" s="399"/>
      <c r="AMJ848" s="399"/>
      <c r="AMK848" s="399"/>
      <c r="AML848" s="399"/>
      <c r="AMM848" s="399"/>
      <c r="AMN848" s="399"/>
      <c r="AMO848" s="399"/>
      <c r="AMP848" s="399"/>
      <c r="AMQ848" s="399"/>
      <c r="AMR848" s="399"/>
      <c r="AMS848" s="399"/>
      <c r="AMT848" s="399"/>
      <c r="AMU848" s="399"/>
      <c r="AMV848" s="399"/>
      <c r="AMW848" s="399"/>
      <c r="AMX848" s="399"/>
      <c r="AMY848" s="399"/>
      <c r="AMZ848" s="399"/>
      <c r="ANA848" s="399"/>
      <c r="ANB848" s="399"/>
      <c r="ANC848" s="399"/>
      <c r="AND848" s="399"/>
      <c r="ANE848" s="399"/>
      <c r="ANF848" s="399"/>
      <c r="ANG848" s="399"/>
      <c r="ANH848" s="399"/>
      <c r="ANI848" s="399"/>
      <c r="ANJ848" s="399"/>
      <c r="ANK848" s="399"/>
      <c r="ANL848" s="399"/>
      <c r="ANM848" s="399"/>
      <c r="ANN848" s="399"/>
      <c r="ANO848" s="399"/>
      <c r="ANP848" s="399"/>
      <c r="ANQ848" s="399"/>
      <c r="ANR848" s="399"/>
      <c r="ANS848" s="399"/>
      <c r="ANT848" s="399"/>
      <c r="ANU848" s="399"/>
      <c r="ANV848" s="399"/>
      <c r="ANW848" s="399"/>
      <c r="ANX848" s="399"/>
      <c r="ANY848" s="399"/>
      <c r="ANZ848" s="399"/>
      <c r="AOA848" s="399"/>
      <c r="AOB848" s="399"/>
      <c r="AOC848" s="399"/>
      <c r="AOD848" s="399"/>
      <c r="AOE848" s="399"/>
      <c r="AOF848" s="399"/>
      <c r="AOG848" s="399"/>
      <c r="AOH848" s="399"/>
      <c r="AOI848" s="399"/>
      <c r="AOJ848" s="399"/>
      <c r="AOK848" s="399"/>
      <c r="AOL848" s="399"/>
      <c r="AOM848" s="399"/>
      <c r="AON848" s="399"/>
      <c r="AOO848" s="399"/>
      <c r="AOP848" s="399"/>
      <c r="AOQ848" s="399"/>
      <c r="AOR848" s="399"/>
      <c r="AOS848" s="399"/>
      <c r="AOT848" s="399"/>
      <c r="AOU848" s="399"/>
      <c r="AOV848" s="399"/>
      <c r="AOW848" s="399"/>
      <c r="AOX848" s="399"/>
      <c r="AOY848" s="399"/>
      <c r="AOZ848" s="399"/>
      <c r="APA848" s="399"/>
      <c r="APB848" s="399"/>
      <c r="APC848" s="399"/>
      <c r="APD848" s="399"/>
      <c r="APE848" s="399"/>
      <c r="APF848" s="399"/>
      <c r="APG848" s="399"/>
      <c r="APH848" s="399"/>
      <c r="API848" s="399"/>
      <c r="APJ848" s="399"/>
      <c r="APK848" s="399"/>
      <c r="APL848" s="399"/>
      <c r="APM848" s="399"/>
      <c r="APN848" s="399"/>
      <c r="APO848" s="399"/>
      <c r="APP848" s="399"/>
      <c r="APQ848" s="399"/>
      <c r="APR848" s="399"/>
      <c r="APS848" s="399"/>
      <c r="APT848" s="399"/>
      <c r="APU848" s="399"/>
      <c r="APV848" s="399"/>
      <c r="APW848" s="399"/>
      <c r="APX848" s="399"/>
      <c r="APY848" s="399"/>
      <c r="APZ848" s="399"/>
      <c r="AQA848" s="399"/>
      <c r="AQB848" s="399"/>
      <c r="AQC848" s="399"/>
      <c r="AQD848" s="399"/>
      <c r="AQE848" s="399"/>
      <c r="AQF848" s="399"/>
      <c r="AQG848" s="399"/>
      <c r="AQH848" s="399"/>
      <c r="AQI848" s="399"/>
      <c r="AQJ848" s="399"/>
      <c r="AQK848" s="399"/>
      <c r="AQL848" s="399"/>
      <c r="AQM848" s="399"/>
      <c r="AQN848" s="399"/>
      <c r="AQO848" s="399"/>
      <c r="AQP848" s="399"/>
      <c r="AQQ848" s="399"/>
      <c r="AQR848" s="399"/>
      <c r="AQS848" s="399"/>
      <c r="AQT848" s="399"/>
      <c r="AQU848" s="399"/>
      <c r="AQV848" s="399"/>
      <c r="AQW848" s="399"/>
      <c r="AQX848" s="399"/>
      <c r="AQY848" s="399"/>
      <c r="AQZ848" s="399"/>
      <c r="ARA848" s="399"/>
      <c r="ARB848" s="399"/>
      <c r="ARC848" s="399"/>
      <c r="ARD848" s="399"/>
      <c r="ARE848" s="399"/>
      <c r="ARF848" s="399"/>
      <c r="ARG848" s="399"/>
      <c r="ARH848" s="399"/>
      <c r="ARI848" s="399"/>
      <c r="ARJ848" s="399"/>
      <c r="ARK848" s="399"/>
      <c r="ARL848" s="399"/>
      <c r="ARM848" s="399"/>
      <c r="ARN848" s="399"/>
      <c r="ARO848" s="399"/>
      <c r="ARP848" s="399"/>
      <c r="ARQ848" s="399"/>
      <c r="ARR848" s="399"/>
      <c r="ARS848" s="399"/>
      <c r="ART848" s="399"/>
      <c r="ARU848" s="399"/>
      <c r="ARV848" s="399"/>
      <c r="ARW848" s="399"/>
      <c r="ARX848" s="399"/>
      <c r="ARY848" s="399"/>
      <c r="ARZ848" s="399"/>
      <c r="ASA848" s="399"/>
      <c r="ASB848" s="399"/>
      <c r="ASC848" s="399"/>
      <c r="ASD848" s="399"/>
      <c r="ASE848" s="399"/>
      <c r="ASF848" s="399"/>
      <c r="ASG848" s="399"/>
      <c r="ASH848" s="399"/>
      <c r="ASI848" s="399"/>
      <c r="ASJ848" s="399"/>
      <c r="ASK848" s="399"/>
      <c r="ASL848" s="399"/>
      <c r="ASM848" s="399"/>
      <c r="ASN848" s="399"/>
      <c r="ASO848" s="399"/>
      <c r="ASP848" s="399"/>
      <c r="ASQ848" s="399"/>
      <c r="ASR848" s="399"/>
      <c r="ASS848" s="399"/>
      <c r="AST848" s="399"/>
      <c r="ASU848" s="399"/>
      <c r="ASV848" s="399"/>
      <c r="ASW848" s="399"/>
      <c r="ASX848" s="399"/>
      <c r="ASY848" s="399"/>
      <c r="ASZ848" s="399"/>
      <c r="ATA848" s="399"/>
      <c r="ATB848" s="399"/>
      <c r="ATC848" s="399"/>
      <c r="ATD848" s="399"/>
      <c r="ATE848" s="399"/>
      <c r="ATF848" s="399"/>
      <c r="ATG848" s="399"/>
      <c r="ATH848" s="399"/>
      <c r="ATI848" s="399"/>
      <c r="ATJ848" s="399"/>
      <c r="ATK848" s="399"/>
      <c r="ATL848" s="399"/>
      <c r="ATM848" s="399"/>
      <c r="ATN848" s="399"/>
      <c r="ATO848" s="399"/>
      <c r="ATP848" s="399"/>
      <c r="ATQ848" s="399"/>
      <c r="ATR848" s="399"/>
      <c r="ATS848" s="399"/>
      <c r="ATT848" s="399"/>
      <c r="ATU848" s="399"/>
      <c r="ATV848" s="399"/>
      <c r="ATW848" s="399"/>
      <c r="ATX848" s="399"/>
      <c r="ATY848" s="399"/>
      <c r="ATZ848" s="399"/>
      <c r="AUA848" s="399"/>
      <c r="AUB848" s="399"/>
      <c r="AUC848" s="399"/>
      <c r="AUD848" s="399"/>
      <c r="AUE848" s="399"/>
      <c r="AUF848" s="399"/>
      <c r="AUG848" s="399"/>
      <c r="AUH848" s="399"/>
      <c r="AUI848" s="399"/>
      <c r="AUJ848" s="399"/>
      <c r="AUK848" s="399"/>
      <c r="AUL848" s="399"/>
      <c r="AUM848" s="399"/>
      <c r="AUN848" s="399"/>
      <c r="AUO848" s="399"/>
      <c r="AUP848" s="399"/>
      <c r="AUQ848" s="399"/>
      <c r="AUR848" s="399"/>
      <c r="AUS848" s="399"/>
      <c r="AUT848" s="399"/>
      <c r="AUU848" s="399"/>
      <c r="AUV848" s="399"/>
      <c r="AUW848" s="399"/>
      <c r="AUX848" s="399"/>
      <c r="AUY848" s="399"/>
      <c r="AUZ848" s="399"/>
      <c r="AVA848" s="399"/>
      <c r="AVB848" s="399"/>
      <c r="AVC848" s="399"/>
      <c r="AVD848" s="399"/>
      <c r="AVE848" s="399"/>
      <c r="AVF848" s="399"/>
      <c r="AVG848" s="399"/>
      <c r="AVH848" s="399"/>
      <c r="AVI848" s="399"/>
      <c r="AVJ848" s="399"/>
      <c r="AVK848" s="399"/>
      <c r="AVL848" s="399"/>
      <c r="AVM848" s="399"/>
      <c r="AVN848" s="399"/>
      <c r="AVO848" s="399"/>
      <c r="AVP848" s="399"/>
      <c r="AVQ848" s="399"/>
      <c r="AVR848" s="399"/>
      <c r="AVS848" s="399"/>
      <c r="AVT848" s="399"/>
      <c r="AVU848" s="399"/>
      <c r="AVV848" s="399"/>
      <c r="AVW848" s="399"/>
      <c r="AVX848" s="399"/>
      <c r="AVY848" s="399"/>
      <c r="AVZ848" s="399"/>
      <c r="AWA848" s="399"/>
      <c r="AWB848" s="399"/>
      <c r="AWC848" s="399"/>
      <c r="AWD848" s="399"/>
      <c r="AWE848" s="399"/>
      <c r="AWF848" s="399"/>
      <c r="AWG848" s="399"/>
      <c r="AWH848" s="399"/>
      <c r="AWI848" s="399"/>
      <c r="AWJ848" s="399"/>
      <c r="AWK848" s="399"/>
      <c r="AWL848" s="399"/>
      <c r="AWM848" s="399"/>
      <c r="AWN848" s="399"/>
      <c r="AWO848" s="399"/>
      <c r="AWP848" s="399"/>
      <c r="AWQ848" s="399"/>
      <c r="AWR848" s="399"/>
      <c r="AWS848" s="399"/>
      <c r="AWT848" s="399"/>
      <c r="AWU848" s="399"/>
      <c r="AWV848" s="399"/>
      <c r="AWW848" s="399"/>
      <c r="AWX848" s="399"/>
      <c r="AWY848" s="399"/>
      <c r="AWZ848" s="399"/>
      <c r="AXA848" s="399"/>
      <c r="AXB848" s="399"/>
      <c r="AXC848" s="399"/>
      <c r="AXD848" s="399"/>
      <c r="AXE848" s="399"/>
      <c r="AXF848" s="399"/>
      <c r="AXG848" s="399"/>
      <c r="AXH848" s="399"/>
      <c r="AXI848" s="399"/>
      <c r="AXJ848" s="399"/>
      <c r="AXK848" s="399"/>
      <c r="AXL848" s="399"/>
      <c r="AXM848" s="399"/>
      <c r="AXN848" s="399"/>
      <c r="AXO848" s="399"/>
      <c r="AXP848" s="399"/>
      <c r="AXQ848" s="399"/>
      <c r="AXR848" s="399"/>
      <c r="AXS848" s="399"/>
      <c r="AXT848" s="399"/>
      <c r="AXU848" s="399"/>
      <c r="AXV848" s="399"/>
      <c r="AXW848" s="399"/>
      <c r="AXX848" s="399"/>
      <c r="AXY848" s="399"/>
      <c r="AXZ848" s="399"/>
      <c r="AYA848" s="399"/>
      <c r="AYB848" s="399"/>
      <c r="AYC848" s="399"/>
      <c r="AYD848" s="399"/>
      <c r="AYE848" s="399"/>
      <c r="AYF848" s="399"/>
      <c r="AYG848" s="399"/>
      <c r="AYH848" s="399"/>
      <c r="AYI848" s="399"/>
      <c r="AYJ848" s="399"/>
      <c r="AYK848" s="399"/>
      <c r="AYL848" s="399"/>
      <c r="AYM848" s="399"/>
      <c r="AYN848" s="399"/>
      <c r="AYO848" s="399"/>
      <c r="AYP848" s="399"/>
      <c r="AYQ848" s="399"/>
      <c r="AYR848" s="399"/>
      <c r="AYS848" s="399"/>
      <c r="AYT848" s="399"/>
      <c r="AYU848" s="399"/>
      <c r="AYV848" s="399"/>
      <c r="AYW848" s="399"/>
      <c r="AYX848" s="399"/>
      <c r="AYY848" s="399"/>
      <c r="AYZ848" s="399"/>
      <c r="AZA848" s="399"/>
      <c r="AZB848" s="399"/>
      <c r="AZC848" s="399"/>
      <c r="AZD848" s="399"/>
      <c r="AZE848" s="399"/>
      <c r="AZF848" s="399"/>
      <c r="AZG848" s="399"/>
      <c r="AZH848" s="399"/>
      <c r="AZI848" s="399"/>
      <c r="AZJ848" s="399"/>
      <c r="AZK848" s="399"/>
      <c r="AZL848" s="399"/>
      <c r="AZM848" s="399"/>
      <c r="AZN848" s="399"/>
      <c r="AZO848" s="399"/>
      <c r="AZP848" s="399"/>
      <c r="AZQ848" s="399"/>
      <c r="AZR848" s="399"/>
      <c r="AZS848" s="399"/>
      <c r="AZT848" s="399"/>
      <c r="AZU848" s="399"/>
      <c r="AZV848" s="399"/>
      <c r="AZW848" s="399"/>
      <c r="AZX848" s="399"/>
      <c r="AZY848" s="399"/>
      <c r="AZZ848" s="399"/>
      <c r="BAA848" s="399"/>
      <c r="BAB848" s="399"/>
      <c r="BAC848" s="399"/>
      <c r="BAD848" s="399"/>
      <c r="BAE848" s="399"/>
      <c r="BAF848" s="399"/>
      <c r="BAG848" s="399"/>
      <c r="BAH848" s="399"/>
      <c r="BAI848" s="399"/>
      <c r="BAJ848" s="399"/>
      <c r="BAK848" s="399"/>
      <c r="BAL848" s="399"/>
      <c r="BAM848" s="399"/>
      <c r="BAN848" s="399"/>
      <c r="BAO848" s="399"/>
      <c r="BAP848" s="399"/>
      <c r="BAQ848" s="399"/>
      <c r="BAR848" s="399"/>
      <c r="BAS848" s="399"/>
      <c r="BAT848" s="399"/>
      <c r="BAU848" s="399"/>
      <c r="BAV848" s="399"/>
      <c r="BAW848" s="399"/>
      <c r="BAX848" s="399"/>
      <c r="BAY848" s="399"/>
      <c r="BAZ848" s="399"/>
      <c r="BBA848" s="399"/>
      <c r="BBB848" s="399"/>
      <c r="BBC848" s="399"/>
      <c r="BBD848" s="399"/>
      <c r="BBE848" s="399"/>
      <c r="BBF848" s="399"/>
      <c r="BBG848" s="399"/>
      <c r="BBH848" s="399"/>
      <c r="BBI848" s="399"/>
      <c r="BBJ848" s="399"/>
      <c r="BBK848" s="399"/>
      <c r="BBL848" s="399"/>
      <c r="BBM848" s="399"/>
      <c r="BBN848" s="399"/>
      <c r="BBO848" s="399"/>
      <c r="BBP848" s="399"/>
      <c r="BBQ848" s="399"/>
      <c r="BBR848" s="399"/>
      <c r="BBS848" s="399"/>
      <c r="BBT848" s="399"/>
      <c r="BBU848" s="399"/>
      <c r="BBV848" s="399"/>
      <c r="BBW848" s="399"/>
      <c r="BBX848" s="399"/>
      <c r="BBY848" s="399"/>
      <c r="BBZ848" s="399"/>
      <c r="BCA848" s="399"/>
      <c r="BCB848" s="399"/>
      <c r="BCC848" s="399"/>
      <c r="BCD848" s="399"/>
      <c r="BCE848" s="399"/>
      <c r="BCF848" s="399"/>
      <c r="BCG848" s="399"/>
      <c r="BCH848" s="399"/>
      <c r="BCI848" s="399"/>
      <c r="BCJ848" s="399"/>
      <c r="BCK848" s="399"/>
      <c r="BCL848" s="399"/>
      <c r="BCM848" s="399"/>
      <c r="BCN848" s="399"/>
      <c r="BCO848" s="399"/>
      <c r="BCP848" s="399"/>
      <c r="BCQ848" s="399"/>
      <c r="BCR848" s="399"/>
      <c r="BCS848" s="399"/>
      <c r="BCT848" s="399"/>
      <c r="BCU848" s="399"/>
      <c r="BCV848" s="399"/>
      <c r="BCW848" s="399"/>
      <c r="BCX848" s="399"/>
      <c r="BCY848" s="399"/>
      <c r="BCZ848" s="399"/>
      <c r="BDA848" s="399"/>
      <c r="BDB848" s="399"/>
      <c r="BDC848" s="399"/>
      <c r="BDD848" s="399"/>
      <c r="BDE848" s="399"/>
      <c r="BDF848" s="399"/>
      <c r="BDG848" s="399"/>
      <c r="BDH848" s="399"/>
      <c r="BDI848" s="399"/>
      <c r="BDJ848" s="399"/>
      <c r="BDK848" s="399"/>
      <c r="BDL848" s="399"/>
      <c r="BDM848" s="399"/>
      <c r="BDN848" s="399"/>
      <c r="BDO848" s="399"/>
      <c r="BDP848" s="399"/>
      <c r="BDQ848" s="399"/>
      <c r="BDR848" s="399"/>
      <c r="BDS848" s="399"/>
      <c r="BDT848" s="399"/>
      <c r="BDU848" s="399"/>
      <c r="BDV848" s="399"/>
      <c r="BDW848" s="399"/>
      <c r="BDX848" s="399"/>
      <c r="BDY848" s="399"/>
      <c r="BDZ848" s="399"/>
      <c r="BEA848" s="399"/>
      <c r="BEB848" s="399"/>
      <c r="BEC848" s="399"/>
      <c r="BED848" s="399"/>
      <c r="BEE848" s="399"/>
      <c r="BEF848" s="399"/>
      <c r="BEG848" s="399"/>
      <c r="BEH848" s="399"/>
      <c r="BEI848" s="399"/>
      <c r="BEJ848" s="399"/>
      <c r="BEK848" s="399"/>
      <c r="BEL848" s="399"/>
      <c r="BEM848" s="399"/>
      <c r="BEN848" s="399"/>
      <c r="BEO848" s="399"/>
      <c r="BEP848" s="399"/>
      <c r="BEQ848" s="399"/>
      <c r="BER848" s="399"/>
      <c r="BES848" s="399"/>
      <c r="BET848" s="399"/>
      <c r="BEU848" s="399"/>
      <c r="BEV848" s="399"/>
      <c r="BEW848" s="399"/>
      <c r="BEX848" s="399"/>
      <c r="BEY848" s="399"/>
      <c r="BEZ848" s="399"/>
      <c r="BFA848" s="399"/>
      <c r="BFB848" s="399"/>
      <c r="BFC848" s="399"/>
      <c r="BFD848" s="399"/>
      <c r="BFE848" s="399"/>
      <c r="BFF848" s="399"/>
      <c r="BFG848" s="399"/>
      <c r="BFH848" s="399"/>
      <c r="BFI848" s="399"/>
      <c r="BFJ848" s="399"/>
      <c r="BFK848" s="399"/>
      <c r="BFL848" s="399"/>
      <c r="BFM848" s="399"/>
      <c r="BFN848" s="399"/>
      <c r="BFO848" s="399"/>
      <c r="BFP848" s="399"/>
      <c r="BFQ848" s="399"/>
      <c r="BFR848" s="399"/>
      <c r="BFS848" s="399"/>
      <c r="BFT848" s="399"/>
      <c r="BFU848" s="399"/>
      <c r="BFV848" s="399"/>
      <c r="BFW848" s="399"/>
      <c r="BFX848" s="399"/>
      <c r="BFY848" s="399"/>
      <c r="BFZ848" s="399"/>
      <c r="BGA848" s="399"/>
      <c r="BGB848" s="399"/>
      <c r="BGC848" s="399"/>
      <c r="BGD848" s="399"/>
      <c r="BGE848" s="399"/>
      <c r="BGF848" s="399"/>
      <c r="BGG848" s="399"/>
      <c r="BGH848" s="399"/>
      <c r="BGI848" s="399"/>
      <c r="BGJ848" s="399"/>
      <c r="BGK848" s="399"/>
      <c r="BGL848" s="399"/>
      <c r="BGM848" s="399"/>
      <c r="BGN848" s="399"/>
      <c r="BGO848" s="399"/>
      <c r="BGP848" s="399"/>
      <c r="BGQ848" s="399"/>
      <c r="BGR848" s="399"/>
      <c r="BGS848" s="399"/>
      <c r="BGT848" s="399"/>
      <c r="BGU848" s="399"/>
      <c r="BGV848" s="399"/>
      <c r="BGW848" s="399"/>
      <c r="BGX848" s="399"/>
      <c r="BGY848" s="399"/>
      <c r="BGZ848" s="399"/>
      <c r="BHA848" s="399"/>
      <c r="BHB848" s="399"/>
      <c r="BHC848" s="399"/>
      <c r="BHD848" s="399"/>
      <c r="BHE848" s="399"/>
      <c r="BHF848" s="399"/>
      <c r="BHG848" s="399"/>
      <c r="BHH848" s="399"/>
      <c r="BHI848" s="399"/>
      <c r="BHJ848" s="399"/>
      <c r="BHK848" s="399"/>
      <c r="BHL848" s="399"/>
      <c r="BHM848" s="399"/>
      <c r="BHN848" s="399"/>
      <c r="BHO848" s="399"/>
      <c r="BHP848" s="399"/>
      <c r="BHQ848" s="399"/>
      <c r="BHR848" s="399"/>
      <c r="BHS848" s="399"/>
      <c r="BHT848" s="399"/>
      <c r="BHU848" s="399"/>
      <c r="BHV848" s="399"/>
      <c r="BHW848" s="399"/>
      <c r="BHX848" s="399"/>
      <c r="BHY848" s="399"/>
      <c r="BHZ848" s="399"/>
      <c r="BIA848" s="399"/>
      <c r="BIB848" s="399"/>
      <c r="BIC848" s="399"/>
      <c r="BID848" s="399"/>
      <c r="BIE848" s="399"/>
      <c r="BIF848" s="399"/>
      <c r="BIG848" s="399"/>
      <c r="BIH848" s="399"/>
      <c r="BII848" s="399"/>
      <c r="BIJ848" s="399"/>
      <c r="BIK848" s="399"/>
      <c r="BIL848" s="399"/>
      <c r="BIM848" s="399"/>
      <c r="BIN848" s="399"/>
      <c r="BIO848" s="399"/>
      <c r="BIP848" s="399"/>
      <c r="BIQ848" s="399"/>
      <c r="BIR848" s="399"/>
      <c r="BIS848" s="399"/>
      <c r="BIT848" s="399"/>
      <c r="BIU848" s="399"/>
      <c r="BIV848" s="399"/>
      <c r="BIW848" s="399"/>
      <c r="BIX848" s="399"/>
      <c r="BIY848" s="399"/>
      <c r="BIZ848" s="399"/>
      <c r="BJA848" s="399"/>
      <c r="BJB848" s="399"/>
      <c r="BJC848" s="399"/>
      <c r="BJD848" s="399"/>
      <c r="BJE848" s="399"/>
      <c r="BJF848" s="399"/>
      <c r="BJG848" s="399"/>
      <c r="BJH848" s="399"/>
      <c r="BJI848" s="399"/>
      <c r="BJJ848" s="399"/>
      <c r="BJK848" s="399"/>
      <c r="BJL848" s="399"/>
      <c r="BJM848" s="399"/>
      <c r="BJN848" s="399"/>
      <c r="BJO848" s="399"/>
      <c r="BJP848" s="399"/>
      <c r="BJQ848" s="399"/>
      <c r="BJR848" s="399"/>
      <c r="BJS848" s="399"/>
      <c r="BJT848" s="399"/>
      <c r="BJU848" s="399"/>
      <c r="BJV848" s="399"/>
      <c r="BJW848" s="399"/>
      <c r="BJX848" s="399"/>
      <c r="BJY848" s="399"/>
      <c r="BJZ848" s="399"/>
      <c r="BKA848" s="399"/>
      <c r="BKB848" s="399"/>
      <c r="BKC848" s="399"/>
      <c r="BKD848" s="399"/>
      <c r="BKE848" s="399"/>
      <c r="BKF848" s="399"/>
      <c r="BKG848" s="399"/>
      <c r="BKH848" s="399"/>
      <c r="BKI848" s="399"/>
      <c r="BKJ848" s="399"/>
      <c r="BKK848" s="399"/>
      <c r="BKL848" s="399"/>
      <c r="BKM848" s="399"/>
      <c r="BKN848" s="399"/>
      <c r="BKO848" s="399"/>
      <c r="BKP848" s="399"/>
      <c r="BKQ848" s="399"/>
      <c r="BKR848" s="399"/>
      <c r="BKS848" s="399"/>
      <c r="BKT848" s="399"/>
      <c r="BKU848" s="399"/>
      <c r="BKV848" s="399"/>
      <c r="BKW848" s="399"/>
      <c r="BKX848" s="399"/>
      <c r="BKY848" s="399"/>
      <c r="BKZ848" s="399"/>
      <c r="BLA848" s="399"/>
      <c r="BLB848" s="399"/>
      <c r="BLC848" s="399"/>
      <c r="BLD848" s="399"/>
      <c r="BLE848" s="399"/>
      <c r="BLF848" s="399"/>
      <c r="BLG848" s="399"/>
      <c r="BLH848" s="399"/>
      <c r="BLI848" s="399"/>
      <c r="BLJ848" s="399"/>
      <c r="BLK848" s="399"/>
      <c r="BLL848" s="399"/>
      <c r="BLM848" s="399"/>
      <c r="BLN848" s="399"/>
      <c r="BLO848" s="399"/>
      <c r="BLP848" s="399"/>
      <c r="BLQ848" s="399"/>
      <c r="BLR848" s="399"/>
      <c r="BLS848" s="399"/>
      <c r="BLT848" s="399"/>
      <c r="BLU848" s="399"/>
      <c r="BLV848" s="399"/>
      <c r="BLW848" s="399"/>
      <c r="BLX848" s="399"/>
      <c r="BLY848" s="399"/>
      <c r="BLZ848" s="399"/>
      <c r="BMA848" s="399"/>
      <c r="BMB848" s="399"/>
      <c r="BMC848" s="399"/>
      <c r="BMD848" s="399"/>
      <c r="BME848" s="399"/>
      <c r="BMF848" s="399"/>
      <c r="BMG848" s="399"/>
      <c r="BMH848" s="399"/>
      <c r="BMI848" s="399"/>
      <c r="BMJ848" s="399"/>
      <c r="BMK848" s="399"/>
      <c r="BML848" s="399"/>
      <c r="BMM848" s="399"/>
      <c r="BMN848" s="399"/>
      <c r="BMO848" s="399"/>
      <c r="BMP848" s="399"/>
      <c r="BMQ848" s="399"/>
      <c r="BMR848" s="399"/>
      <c r="BMS848" s="399"/>
      <c r="BMT848" s="399"/>
      <c r="BMU848" s="399"/>
      <c r="BMV848" s="399"/>
      <c r="BMW848" s="399"/>
      <c r="BMX848" s="399"/>
      <c r="BMY848" s="399"/>
      <c r="BMZ848" s="399"/>
      <c r="BNA848" s="399"/>
      <c r="BNB848" s="399"/>
      <c r="BNC848" s="399"/>
      <c r="BND848" s="399"/>
      <c r="BNE848" s="399"/>
      <c r="BNF848" s="399"/>
      <c r="BNG848" s="399"/>
      <c r="BNH848" s="399"/>
      <c r="BNI848" s="399"/>
      <c r="BNJ848" s="399"/>
      <c r="BNK848" s="399"/>
      <c r="BNL848" s="399"/>
      <c r="BNM848" s="399"/>
      <c r="BNN848" s="399"/>
      <c r="BNO848" s="399"/>
      <c r="BNP848" s="399"/>
      <c r="BNQ848" s="399"/>
      <c r="BNR848" s="399"/>
      <c r="BNS848" s="399"/>
      <c r="BNT848" s="399"/>
      <c r="BNU848" s="399"/>
      <c r="BNV848" s="399"/>
      <c r="BNW848" s="399"/>
      <c r="BNX848" s="399"/>
      <c r="BNY848" s="399"/>
      <c r="BNZ848" s="399"/>
      <c r="BOA848" s="399"/>
      <c r="BOB848" s="399"/>
      <c r="BOC848" s="399"/>
      <c r="BOD848" s="399"/>
      <c r="BOE848" s="399"/>
      <c r="BOF848" s="399"/>
      <c r="BOG848" s="399"/>
      <c r="BOH848" s="399"/>
      <c r="BOI848" s="399"/>
      <c r="BOJ848" s="399"/>
      <c r="BOK848" s="399"/>
      <c r="BOL848" s="399"/>
      <c r="BOM848" s="399"/>
      <c r="BON848" s="399"/>
      <c r="BOO848" s="399"/>
      <c r="BOP848" s="399"/>
      <c r="BOQ848" s="399"/>
      <c r="BOR848" s="399"/>
      <c r="BOS848" s="399"/>
      <c r="BOT848" s="399"/>
      <c r="BOU848" s="399"/>
      <c r="BOV848" s="399"/>
      <c r="BOW848" s="399"/>
      <c r="BOX848" s="399"/>
      <c r="BOY848" s="399"/>
      <c r="BOZ848" s="399"/>
      <c r="BPA848" s="399"/>
      <c r="BPB848" s="399"/>
      <c r="BPC848" s="399"/>
      <c r="BPD848" s="399"/>
      <c r="BPE848" s="399"/>
      <c r="BPF848" s="399"/>
      <c r="BPG848" s="399"/>
      <c r="BPH848" s="399"/>
      <c r="BPI848" s="399"/>
      <c r="BPJ848" s="399"/>
      <c r="BPK848" s="399"/>
      <c r="BPL848" s="399"/>
      <c r="BPM848" s="399"/>
      <c r="BPN848" s="399"/>
      <c r="BPO848" s="399"/>
      <c r="BPP848" s="399"/>
      <c r="BPQ848" s="399"/>
      <c r="BPR848" s="399"/>
      <c r="BPS848" s="399"/>
      <c r="BPT848" s="399"/>
      <c r="BPU848" s="399"/>
      <c r="BPV848" s="399"/>
      <c r="BPW848" s="399"/>
      <c r="BPX848" s="399"/>
      <c r="BPY848" s="399"/>
      <c r="BPZ848" s="399"/>
      <c r="BQA848" s="399"/>
      <c r="BQB848" s="399"/>
      <c r="BQC848" s="399"/>
      <c r="BQD848" s="399"/>
      <c r="BQE848" s="399"/>
      <c r="BQF848" s="399"/>
      <c r="BQG848" s="399"/>
      <c r="BQH848" s="399"/>
      <c r="BQI848" s="399"/>
      <c r="BQJ848" s="399"/>
      <c r="BQK848" s="399"/>
      <c r="BQL848" s="399"/>
      <c r="BQM848" s="399"/>
      <c r="BQN848" s="399"/>
      <c r="BQO848" s="399"/>
      <c r="BQP848" s="399"/>
      <c r="BQQ848" s="399"/>
      <c r="BQR848" s="399"/>
      <c r="BQS848" s="399"/>
      <c r="BQT848" s="399"/>
      <c r="BQU848" s="399"/>
      <c r="BQV848" s="399"/>
      <c r="BQW848" s="399"/>
      <c r="BQX848" s="399"/>
      <c r="BQY848" s="399"/>
      <c r="BQZ848" s="399"/>
      <c r="BRA848" s="399"/>
      <c r="BRB848" s="399"/>
      <c r="BRC848" s="399"/>
      <c r="BRD848" s="399"/>
      <c r="BRE848" s="399"/>
      <c r="BRF848" s="399"/>
      <c r="BRG848" s="399"/>
      <c r="BRH848" s="399"/>
      <c r="BRI848" s="399"/>
      <c r="BRJ848" s="399"/>
      <c r="BRK848" s="399"/>
      <c r="BRL848" s="399"/>
      <c r="BRM848" s="399"/>
      <c r="BRN848" s="399"/>
      <c r="BRO848" s="399"/>
      <c r="BRP848" s="399"/>
      <c r="BRQ848" s="399"/>
      <c r="BRR848" s="399"/>
      <c r="BRS848" s="399"/>
      <c r="BRT848" s="399"/>
      <c r="BRU848" s="399"/>
      <c r="BRV848" s="399"/>
      <c r="BRW848" s="399"/>
      <c r="BRX848" s="399"/>
      <c r="BRY848" s="399"/>
      <c r="BRZ848" s="399"/>
      <c r="BSA848" s="399"/>
      <c r="BSB848" s="399"/>
      <c r="BSC848" s="399"/>
      <c r="BSD848" s="399"/>
      <c r="BSE848" s="399"/>
      <c r="BSF848" s="399"/>
      <c r="BSG848" s="399"/>
      <c r="BSH848" s="399"/>
      <c r="BSI848" s="399"/>
      <c r="BSJ848" s="399"/>
      <c r="BSK848" s="399"/>
      <c r="BSL848" s="399"/>
      <c r="BSM848" s="399"/>
      <c r="BSN848" s="399"/>
      <c r="BSO848" s="399"/>
      <c r="BSP848" s="399"/>
      <c r="BSQ848" s="399"/>
      <c r="BSR848" s="399"/>
      <c r="BSS848" s="399"/>
      <c r="BST848" s="399"/>
      <c r="BSU848" s="399"/>
      <c r="BSV848" s="399"/>
      <c r="BSW848" s="399"/>
      <c r="BSX848" s="399"/>
      <c r="BSY848" s="399"/>
      <c r="BSZ848" s="399"/>
      <c r="BTA848" s="399"/>
      <c r="BTB848" s="399"/>
      <c r="BTC848" s="399"/>
      <c r="BTD848" s="399"/>
      <c r="BTE848" s="399"/>
      <c r="BTF848" s="399"/>
      <c r="BTG848" s="399"/>
      <c r="BTH848" s="399"/>
      <c r="BTI848" s="399"/>
      <c r="BTJ848" s="399"/>
      <c r="BTK848" s="399"/>
      <c r="BTL848" s="399"/>
      <c r="BTM848" s="399"/>
      <c r="BTN848" s="399"/>
      <c r="BTO848" s="399"/>
      <c r="BTP848" s="399"/>
      <c r="BTQ848" s="399"/>
      <c r="BTR848" s="399"/>
      <c r="BTS848" s="399"/>
      <c r="BTT848" s="399"/>
      <c r="BTU848" s="399"/>
      <c r="BTV848" s="399"/>
      <c r="BTW848" s="399"/>
      <c r="BTX848" s="399"/>
      <c r="BTY848" s="399"/>
      <c r="BTZ848" s="399"/>
      <c r="BUA848" s="399"/>
      <c r="BUB848" s="399"/>
      <c r="BUC848" s="399"/>
      <c r="BUD848" s="399"/>
      <c r="BUE848" s="399"/>
      <c r="BUF848" s="399"/>
      <c r="BUG848" s="399"/>
      <c r="BUH848" s="399"/>
      <c r="BUI848" s="399"/>
      <c r="BUJ848" s="399"/>
      <c r="BUK848" s="399"/>
      <c r="BUL848" s="399"/>
      <c r="BUM848" s="399"/>
      <c r="BUN848" s="399"/>
      <c r="BUO848" s="399"/>
      <c r="BUP848" s="399"/>
      <c r="BUQ848" s="399"/>
      <c r="BUR848" s="399"/>
      <c r="BUS848" s="399"/>
      <c r="BUT848" s="399"/>
      <c r="BUU848" s="399"/>
      <c r="BUV848" s="399"/>
      <c r="BUW848" s="399"/>
      <c r="BUX848" s="399"/>
      <c r="BUY848" s="399"/>
      <c r="BUZ848" s="399"/>
      <c r="BVA848" s="399"/>
      <c r="BVB848" s="399"/>
      <c r="BVC848" s="399"/>
      <c r="BVD848" s="399"/>
      <c r="BVE848" s="399"/>
      <c r="BVF848" s="399"/>
      <c r="BVG848" s="399"/>
      <c r="BVH848" s="399"/>
      <c r="BVI848" s="399"/>
      <c r="BVJ848" s="399"/>
      <c r="BVK848" s="399"/>
      <c r="BVL848" s="399"/>
      <c r="BVM848" s="399"/>
      <c r="BVN848" s="399"/>
      <c r="BVO848" s="399"/>
      <c r="BVP848" s="399"/>
      <c r="BVQ848" s="399"/>
      <c r="BVR848" s="399"/>
      <c r="BVS848" s="399"/>
      <c r="BVT848" s="399"/>
      <c r="BVU848" s="399"/>
      <c r="BVV848" s="399"/>
      <c r="BVW848" s="399"/>
      <c r="BVX848" s="399"/>
      <c r="BVY848" s="399"/>
      <c r="BVZ848" s="399"/>
      <c r="BWA848" s="399"/>
      <c r="BWB848" s="399"/>
      <c r="BWC848" s="399"/>
      <c r="BWD848" s="399"/>
      <c r="BWE848" s="399"/>
      <c r="BWF848" s="399"/>
      <c r="BWG848" s="399"/>
      <c r="BWH848" s="399"/>
      <c r="BWI848" s="399"/>
      <c r="BWJ848" s="399"/>
      <c r="BWK848" s="399"/>
      <c r="BWL848" s="399"/>
      <c r="BWM848" s="399"/>
      <c r="BWN848" s="399"/>
      <c r="BWO848" s="399"/>
      <c r="BWP848" s="399"/>
      <c r="BWQ848" s="399"/>
      <c r="BWR848" s="399"/>
      <c r="BWS848" s="399"/>
      <c r="BWT848" s="399"/>
      <c r="BWU848" s="399"/>
      <c r="BWV848" s="399"/>
      <c r="BWW848" s="399"/>
      <c r="BWX848" s="399"/>
      <c r="BWY848" s="399"/>
      <c r="BWZ848" s="399"/>
      <c r="BXA848" s="399"/>
      <c r="BXB848" s="399"/>
      <c r="BXC848" s="399"/>
      <c r="BXD848" s="399"/>
      <c r="BXE848" s="399"/>
      <c r="BXF848" s="399"/>
      <c r="BXG848" s="399"/>
      <c r="BXH848" s="399"/>
      <c r="BXI848" s="399"/>
      <c r="BXJ848" s="399"/>
      <c r="BXK848" s="399"/>
      <c r="BXL848" s="399"/>
      <c r="BXM848" s="399"/>
      <c r="BXN848" s="399"/>
      <c r="BXO848" s="399"/>
      <c r="BXP848" s="399"/>
      <c r="BXQ848" s="399"/>
      <c r="BXR848" s="399"/>
      <c r="BXS848" s="399"/>
      <c r="BXT848" s="399"/>
      <c r="BXU848" s="399"/>
      <c r="BXV848" s="399"/>
      <c r="BXW848" s="399"/>
      <c r="BXX848" s="399"/>
      <c r="BXY848" s="399"/>
      <c r="BXZ848" s="399"/>
      <c r="BYA848" s="399"/>
      <c r="BYB848" s="399"/>
      <c r="BYC848" s="399"/>
      <c r="BYD848" s="399"/>
      <c r="BYE848" s="399"/>
      <c r="BYF848" s="399"/>
      <c r="BYG848" s="399"/>
      <c r="BYH848" s="399"/>
      <c r="BYI848" s="399"/>
      <c r="BYJ848" s="399"/>
      <c r="BYK848" s="399"/>
      <c r="BYL848" s="399"/>
      <c r="BYM848" s="399"/>
      <c r="BYN848" s="399"/>
      <c r="BYO848" s="399"/>
      <c r="BYP848" s="399"/>
      <c r="BYQ848" s="399"/>
      <c r="BYR848" s="399"/>
      <c r="BYS848" s="399"/>
      <c r="BYT848" s="399"/>
      <c r="BYU848" s="399"/>
      <c r="BYV848" s="399"/>
      <c r="BYW848" s="399"/>
      <c r="BYX848" s="399"/>
      <c r="BYY848" s="399"/>
      <c r="BYZ848" s="399"/>
      <c r="BZA848" s="399"/>
      <c r="BZB848" s="399"/>
      <c r="BZC848" s="399"/>
      <c r="BZD848" s="399"/>
      <c r="BZE848" s="399"/>
      <c r="BZF848" s="399"/>
      <c r="BZG848" s="399"/>
      <c r="BZH848" s="399"/>
      <c r="BZI848" s="399"/>
      <c r="BZJ848" s="399"/>
      <c r="BZK848" s="399"/>
      <c r="BZL848" s="399"/>
      <c r="BZM848" s="399"/>
      <c r="BZN848" s="399"/>
      <c r="BZO848" s="399"/>
      <c r="BZP848" s="399"/>
      <c r="BZQ848" s="399"/>
      <c r="BZR848" s="399"/>
      <c r="BZS848" s="399"/>
      <c r="BZT848" s="399"/>
      <c r="BZU848" s="399"/>
      <c r="BZV848" s="399"/>
      <c r="BZW848" s="399"/>
      <c r="BZX848" s="399"/>
      <c r="BZY848" s="399"/>
      <c r="BZZ848" s="399"/>
      <c r="CAA848" s="399"/>
      <c r="CAB848" s="399"/>
      <c r="CAC848" s="399"/>
      <c r="CAD848" s="399"/>
      <c r="CAE848" s="399"/>
      <c r="CAF848" s="399"/>
      <c r="CAG848" s="399"/>
      <c r="CAH848" s="399"/>
      <c r="CAI848" s="399"/>
      <c r="CAJ848" s="399"/>
      <c r="CAK848" s="399"/>
      <c r="CAL848" s="399"/>
      <c r="CAM848" s="399"/>
      <c r="CAN848" s="399"/>
      <c r="CAO848" s="399"/>
      <c r="CAP848" s="399"/>
      <c r="CAQ848" s="399"/>
      <c r="CAR848" s="399"/>
      <c r="CAS848" s="399"/>
      <c r="CAT848" s="399"/>
      <c r="CAU848" s="399"/>
      <c r="CAV848" s="399"/>
      <c r="CAW848" s="399"/>
      <c r="CAX848" s="399"/>
      <c r="CAY848" s="399"/>
      <c r="CAZ848" s="399"/>
      <c r="CBA848" s="399"/>
      <c r="CBB848" s="399"/>
      <c r="CBC848" s="399"/>
      <c r="CBD848" s="399"/>
      <c r="CBE848" s="399"/>
      <c r="CBF848" s="399"/>
      <c r="CBG848" s="399"/>
      <c r="CBH848" s="399"/>
      <c r="CBI848" s="399"/>
      <c r="CBJ848" s="399"/>
      <c r="CBK848" s="399"/>
      <c r="CBL848" s="399"/>
      <c r="CBM848" s="399"/>
      <c r="CBN848" s="399"/>
      <c r="CBO848" s="399"/>
      <c r="CBP848" s="399"/>
      <c r="CBQ848" s="399"/>
      <c r="CBR848" s="399"/>
      <c r="CBS848" s="399"/>
      <c r="CBT848" s="399"/>
      <c r="CBU848" s="399"/>
      <c r="CBV848" s="399"/>
      <c r="CBW848" s="399"/>
      <c r="CBX848" s="399"/>
      <c r="CBY848" s="399"/>
      <c r="CBZ848" s="399"/>
      <c r="CCA848" s="399"/>
      <c r="CCB848" s="399"/>
      <c r="CCC848" s="399"/>
      <c r="CCD848" s="399"/>
      <c r="CCE848" s="399"/>
      <c r="CCF848" s="399"/>
      <c r="CCG848" s="399"/>
      <c r="CCH848" s="399"/>
      <c r="CCI848" s="399"/>
      <c r="CCJ848" s="399"/>
      <c r="CCK848" s="399"/>
      <c r="CCL848" s="399"/>
      <c r="CCM848" s="399"/>
      <c r="CCN848" s="399"/>
      <c r="CCO848" s="399"/>
      <c r="CCP848" s="399"/>
      <c r="CCQ848" s="399"/>
      <c r="CCR848" s="399"/>
      <c r="CCS848" s="399"/>
      <c r="CCT848" s="399"/>
      <c r="CCU848" s="399"/>
      <c r="CCV848" s="399"/>
      <c r="CCW848" s="399"/>
      <c r="CCX848" s="399"/>
      <c r="CCY848" s="399"/>
      <c r="CCZ848" s="399"/>
      <c r="CDA848" s="399"/>
      <c r="CDB848" s="399"/>
      <c r="CDC848" s="399"/>
      <c r="CDD848" s="399"/>
      <c r="CDE848" s="399"/>
      <c r="CDF848" s="399"/>
      <c r="CDG848" s="399"/>
      <c r="CDH848" s="399"/>
      <c r="CDI848" s="399"/>
      <c r="CDJ848" s="399"/>
      <c r="CDK848" s="399"/>
      <c r="CDL848" s="399"/>
      <c r="CDM848" s="399"/>
      <c r="CDN848" s="399"/>
      <c r="CDO848" s="399"/>
      <c r="CDP848" s="399"/>
      <c r="CDQ848" s="399"/>
      <c r="CDR848" s="399"/>
      <c r="CDS848" s="399"/>
      <c r="CDT848" s="399"/>
      <c r="CDU848" s="399"/>
      <c r="CDV848" s="399"/>
      <c r="CDW848" s="399"/>
      <c r="CDX848" s="399"/>
      <c r="CDY848" s="399"/>
      <c r="CDZ848" s="399"/>
      <c r="CEA848" s="399"/>
      <c r="CEB848" s="399"/>
      <c r="CEC848" s="399"/>
      <c r="CED848" s="399"/>
      <c r="CEE848" s="399"/>
      <c r="CEF848" s="399"/>
      <c r="CEG848" s="399"/>
      <c r="CEH848" s="399"/>
      <c r="CEI848" s="399"/>
      <c r="CEJ848" s="399"/>
      <c r="CEK848" s="399"/>
      <c r="CEL848" s="399"/>
      <c r="CEM848" s="399"/>
      <c r="CEN848" s="399"/>
      <c r="CEO848" s="399"/>
      <c r="CEP848" s="399"/>
      <c r="CEQ848" s="399"/>
      <c r="CER848" s="399"/>
      <c r="CES848" s="399"/>
      <c r="CET848" s="399"/>
      <c r="CEU848" s="399"/>
      <c r="CEV848" s="399"/>
      <c r="CEW848" s="399"/>
      <c r="CEX848" s="399"/>
      <c r="CEY848" s="399"/>
      <c r="CEZ848" s="399"/>
      <c r="CFA848" s="399"/>
      <c r="CFB848" s="399"/>
      <c r="CFC848" s="399"/>
      <c r="CFD848" s="399"/>
      <c r="CFE848" s="399"/>
      <c r="CFF848" s="399"/>
      <c r="CFG848" s="399"/>
      <c r="CFH848" s="399"/>
      <c r="CFI848" s="399"/>
      <c r="CFJ848" s="399"/>
      <c r="CFK848" s="399"/>
      <c r="CFL848" s="399"/>
      <c r="CFM848" s="399"/>
      <c r="CFN848" s="399"/>
      <c r="CFO848" s="399"/>
      <c r="CFP848" s="399"/>
      <c r="CFQ848" s="399"/>
      <c r="CFR848" s="399"/>
      <c r="CFS848" s="399"/>
      <c r="CFT848" s="399"/>
      <c r="CFU848" s="399"/>
      <c r="CFV848" s="399"/>
      <c r="CFW848" s="399"/>
      <c r="CFX848" s="399"/>
      <c r="CFY848" s="399"/>
      <c r="CFZ848" s="399"/>
      <c r="CGA848" s="399"/>
      <c r="CGB848" s="399"/>
      <c r="CGC848" s="399"/>
      <c r="CGD848" s="399"/>
      <c r="CGE848" s="399"/>
      <c r="CGF848" s="399"/>
      <c r="CGG848" s="399"/>
      <c r="CGH848" s="399"/>
      <c r="CGI848" s="399"/>
      <c r="CGJ848" s="399"/>
      <c r="CGK848" s="399"/>
      <c r="CGL848" s="399"/>
      <c r="CGM848" s="399"/>
      <c r="CGN848" s="399"/>
      <c r="CGO848" s="399"/>
      <c r="CGP848" s="399"/>
      <c r="CGQ848" s="399"/>
      <c r="CGR848" s="399"/>
      <c r="CGS848" s="399"/>
      <c r="CGT848" s="399"/>
      <c r="CGU848" s="399"/>
      <c r="CGV848" s="399"/>
      <c r="CGW848" s="399"/>
      <c r="CGX848" s="399"/>
      <c r="CGY848" s="399"/>
      <c r="CGZ848" s="399"/>
      <c r="CHA848" s="399"/>
      <c r="CHB848" s="399"/>
      <c r="CHC848" s="399"/>
      <c r="CHD848" s="399"/>
      <c r="CHE848" s="399"/>
      <c r="CHF848" s="399"/>
      <c r="CHG848" s="399"/>
      <c r="CHH848" s="399"/>
      <c r="CHI848" s="399"/>
      <c r="CHJ848" s="399"/>
      <c r="CHK848" s="399"/>
      <c r="CHL848" s="399"/>
      <c r="CHM848" s="399"/>
      <c r="CHN848" s="399"/>
      <c r="CHO848" s="399"/>
      <c r="CHP848" s="399"/>
      <c r="CHQ848" s="399"/>
      <c r="CHR848" s="399"/>
      <c r="CHS848" s="399"/>
      <c r="CHT848" s="399"/>
      <c r="CHU848" s="399"/>
      <c r="CHV848" s="399"/>
      <c r="CHW848" s="399"/>
      <c r="CHX848" s="399"/>
      <c r="CHY848" s="399"/>
      <c r="CHZ848" s="399"/>
      <c r="CIA848" s="399"/>
      <c r="CIB848" s="399"/>
      <c r="CIC848" s="399"/>
      <c r="CID848" s="399"/>
      <c r="CIE848" s="399"/>
      <c r="CIF848" s="399"/>
      <c r="CIG848" s="399"/>
      <c r="CIH848" s="399"/>
      <c r="CII848" s="399"/>
      <c r="CIJ848" s="399"/>
      <c r="CIK848" s="399"/>
      <c r="CIL848" s="399"/>
      <c r="CIM848" s="399"/>
      <c r="CIN848" s="399"/>
      <c r="CIO848" s="399"/>
      <c r="CIP848" s="399"/>
      <c r="CIQ848" s="399"/>
      <c r="CIR848" s="399"/>
      <c r="CIS848" s="399"/>
      <c r="CIT848" s="399"/>
      <c r="CIU848" s="399"/>
      <c r="CIV848" s="399"/>
      <c r="CIW848" s="399"/>
      <c r="CIX848" s="399"/>
      <c r="CIY848" s="399"/>
      <c r="CIZ848" s="399"/>
      <c r="CJA848" s="399"/>
      <c r="CJB848" s="399"/>
      <c r="CJC848" s="399"/>
      <c r="CJD848" s="399"/>
      <c r="CJE848" s="399"/>
      <c r="CJF848" s="399"/>
      <c r="CJG848" s="399"/>
      <c r="CJH848" s="399"/>
      <c r="CJI848" s="399"/>
      <c r="CJJ848" s="399"/>
      <c r="CJK848" s="399"/>
      <c r="CJL848" s="399"/>
      <c r="CJM848" s="399"/>
      <c r="CJN848" s="399"/>
      <c r="CJO848" s="399"/>
      <c r="CJP848" s="399"/>
      <c r="CJQ848" s="399"/>
      <c r="CJR848" s="399"/>
      <c r="CJS848" s="399"/>
      <c r="CJT848" s="399"/>
      <c r="CJU848" s="399"/>
      <c r="CJV848" s="399"/>
      <c r="CJW848" s="399"/>
      <c r="CJX848" s="399"/>
      <c r="CJY848" s="399"/>
      <c r="CJZ848" s="399"/>
      <c r="CKA848" s="399"/>
      <c r="CKB848" s="399"/>
      <c r="CKC848" s="399"/>
      <c r="CKD848" s="399"/>
      <c r="CKE848" s="399"/>
      <c r="CKF848" s="399"/>
      <c r="CKG848" s="399"/>
      <c r="CKH848" s="399"/>
      <c r="CKI848" s="399"/>
      <c r="CKJ848" s="399"/>
      <c r="CKK848" s="399"/>
      <c r="CKL848" s="399"/>
      <c r="CKM848" s="399"/>
      <c r="CKN848" s="399"/>
      <c r="CKO848" s="399"/>
      <c r="CKP848" s="399"/>
      <c r="CKQ848" s="399"/>
      <c r="CKR848" s="399"/>
      <c r="CKS848" s="399"/>
      <c r="CKT848" s="399"/>
      <c r="CKU848" s="399"/>
      <c r="CKV848" s="399"/>
      <c r="CKW848" s="399"/>
      <c r="CKX848" s="399"/>
      <c r="CKY848" s="399"/>
      <c r="CKZ848" s="399"/>
      <c r="CLA848" s="399"/>
      <c r="CLB848" s="399"/>
      <c r="CLC848" s="399"/>
      <c r="CLD848" s="399"/>
      <c r="CLE848" s="399"/>
      <c r="CLF848" s="399"/>
      <c r="CLG848" s="399"/>
      <c r="CLH848" s="399"/>
      <c r="CLI848" s="399"/>
      <c r="CLJ848" s="399"/>
      <c r="CLK848" s="399"/>
      <c r="CLL848" s="399"/>
      <c r="CLM848" s="399"/>
      <c r="CLN848" s="399"/>
      <c r="CLO848" s="399"/>
      <c r="CLP848" s="399"/>
      <c r="CLQ848" s="399"/>
      <c r="CLR848" s="399"/>
      <c r="CLS848" s="399"/>
      <c r="CLT848" s="399"/>
      <c r="CLU848" s="399"/>
      <c r="CLV848" s="399"/>
      <c r="CLW848" s="399"/>
      <c r="CLX848" s="399"/>
      <c r="CLY848" s="399"/>
      <c r="CLZ848" s="399"/>
      <c r="CMA848" s="399"/>
      <c r="CMB848" s="399"/>
      <c r="CMC848" s="399"/>
      <c r="CMD848" s="399"/>
      <c r="CME848" s="399"/>
      <c r="CMF848" s="399"/>
      <c r="CMG848" s="399"/>
      <c r="CMH848" s="399"/>
      <c r="CMI848" s="399"/>
      <c r="CMJ848" s="399"/>
      <c r="CMK848" s="399"/>
      <c r="CML848" s="399"/>
      <c r="CMM848" s="399"/>
      <c r="CMN848" s="399"/>
      <c r="CMO848" s="399"/>
      <c r="CMP848" s="399"/>
      <c r="CMQ848" s="399"/>
      <c r="CMR848" s="399"/>
      <c r="CMS848" s="399"/>
      <c r="CMT848" s="399"/>
      <c r="CMU848" s="399"/>
      <c r="CMV848" s="399"/>
      <c r="CMW848" s="399"/>
      <c r="CMX848" s="399"/>
      <c r="CMY848" s="399"/>
      <c r="CMZ848" s="399"/>
      <c r="CNA848" s="399"/>
      <c r="CNB848" s="399"/>
      <c r="CNC848" s="399"/>
      <c r="CND848" s="399"/>
      <c r="CNE848" s="399"/>
      <c r="CNF848" s="399"/>
      <c r="CNG848" s="399"/>
      <c r="CNH848" s="399"/>
      <c r="CNI848" s="399"/>
      <c r="CNJ848" s="399"/>
      <c r="CNK848" s="399"/>
      <c r="CNL848" s="399"/>
      <c r="CNM848" s="399"/>
      <c r="CNN848" s="399"/>
      <c r="CNO848" s="399"/>
      <c r="CNP848" s="399"/>
      <c r="CNQ848" s="399"/>
      <c r="CNR848" s="399"/>
      <c r="CNS848" s="399"/>
      <c r="CNT848" s="399"/>
      <c r="CNU848" s="399"/>
      <c r="CNV848" s="399"/>
      <c r="CNW848" s="399"/>
      <c r="CNX848" s="399"/>
      <c r="CNY848" s="399"/>
      <c r="CNZ848" s="399"/>
      <c r="COA848" s="399"/>
      <c r="COB848" s="399"/>
      <c r="COC848" s="399"/>
      <c r="COD848" s="399"/>
      <c r="COE848" s="399"/>
      <c r="COF848" s="399"/>
      <c r="COG848" s="399"/>
      <c r="COH848" s="399"/>
      <c r="COI848" s="399"/>
      <c r="COJ848" s="399"/>
      <c r="COK848" s="399"/>
      <c r="COL848" s="399"/>
      <c r="COM848" s="399"/>
      <c r="CON848" s="399"/>
      <c r="COO848" s="399"/>
      <c r="COP848" s="399"/>
      <c r="COQ848" s="399"/>
      <c r="COR848" s="399"/>
      <c r="COS848" s="399"/>
      <c r="COT848" s="399"/>
      <c r="COU848" s="399"/>
      <c r="COV848" s="399"/>
      <c r="COW848" s="399"/>
      <c r="COX848" s="399"/>
      <c r="COY848" s="399"/>
      <c r="COZ848" s="399"/>
      <c r="CPA848" s="399"/>
      <c r="CPB848" s="399"/>
      <c r="CPC848" s="399"/>
      <c r="CPD848" s="399"/>
      <c r="CPE848" s="399"/>
      <c r="CPF848" s="399"/>
      <c r="CPG848" s="399"/>
      <c r="CPH848" s="399"/>
      <c r="CPI848" s="399"/>
      <c r="CPJ848" s="399"/>
      <c r="CPK848" s="399"/>
      <c r="CPL848" s="399"/>
      <c r="CPM848" s="399"/>
      <c r="CPN848" s="399"/>
      <c r="CPO848" s="399"/>
      <c r="CPP848" s="399"/>
      <c r="CPQ848" s="399"/>
      <c r="CPR848" s="399"/>
      <c r="CPS848" s="399"/>
      <c r="CPT848" s="399"/>
      <c r="CPU848" s="399"/>
      <c r="CPV848" s="399"/>
      <c r="CPW848" s="399"/>
      <c r="CPX848" s="399"/>
      <c r="CPY848" s="399"/>
      <c r="CPZ848" s="399"/>
      <c r="CQA848" s="399"/>
      <c r="CQB848" s="399"/>
      <c r="CQC848" s="399"/>
      <c r="CQD848" s="399"/>
      <c r="CQE848" s="399"/>
      <c r="CQF848" s="399"/>
      <c r="CQG848" s="399"/>
      <c r="CQH848" s="399"/>
      <c r="CQI848" s="399"/>
      <c r="CQJ848" s="399"/>
      <c r="CQK848" s="399"/>
      <c r="CQL848" s="399"/>
      <c r="CQM848" s="399"/>
      <c r="CQN848" s="399"/>
      <c r="CQO848" s="399"/>
      <c r="CQP848" s="399"/>
      <c r="CQQ848" s="399"/>
      <c r="CQR848" s="399"/>
      <c r="CQS848" s="399"/>
      <c r="CQT848" s="399"/>
      <c r="CQU848" s="399"/>
      <c r="CQV848" s="399"/>
      <c r="CQW848" s="399"/>
      <c r="CQX848" s="399"/>
      <c r="CQY848" s="399"/>
      <c r="CQZ848" s="399"/>
      <c r="CRA848" s="399"/>
      <c r="CRB848" s="399"/>
      <c r="CRC848" s="399"/>
      <c r="CRD848" s="399"/>
      <c r="CRE848" s="399"/>
      <c r="CRF848" s="399"/>
      <c r="CRG848" s="399"/>
      <c r="CRH848" s="399"/>
      <c r="CRI848" s="399"/>
      <c r="CRJ848" s="399"/>
      <c r="CRK848" s="399"/>
      <c r="CRL848" s="399"/>
      <c r="CRM848" s="399"/>
      <c r="CRN848" s="399"/>
      <c r="CRO848" s="399"/>
      <c r="CRP848" s="399"/>
      <c r="CRQ848" s="399"/>
      <c r="CRR848" s="399"/>
      <c r="CRS848" s="399"/>
      <c r="CRT848" s="399"/>
      <c r="CRU848" s="399"/>
      <c r="CRV848" s="399"/>
      <c r="CRW848" s="399"/>
      <c r="CRX848" s="399"/>
      <c r="CRY848" s="399"/>
      <c r="CRZ848" s="399"/>
      <c r="CSA848" s="399"/>
      <c r="CSB848" s="399"/>
      <c r="CSC848" s="399"/>
      <c r="CSD848" s="399"/>
      <c r="CSE848" s="399"/>
      <c r="CSF848" s="399"/>
      <c r="CSG848" s="399"/>
      <c r="CSH848" s="399"/>
      <c r="CSI848" s="399"/>
      <c r="CSJ848" s="399"/>
      <c r="CSK848" s="399"/>
      <c r="CSL848" s="399"/>
      <c r="CSM848" s="399"/>
      <c r="CSN848" s="399"/>
      <c r="CSO848" s="399"/>
      <c r="CSP848" s="399"/>
      <c r="CSQ848" s="399"/>
      <c r="CSR848" s="399"/>
      <c r="CSS848" s="399"/>
      <c r="CST848" s="399"/>
      <c r="CSU848" s="399"/>
      <c r="CSV848" s="399"/>
      <c r="CSW848" s="399"/>
      <c r="CSX848" s="399"/>
      <c r="CSY848" s="399"/>
      <c r="CSZ848" s="399"/>
      <c r="CTA848" s="399"/>
      <c r="CTB848" s="399"/>
      <c r="CTC848" s="399"/>
      <c r="CTD848" s="399"/>
      <c r="CTE848" s="399"/>
      <c r="CTF848" s="399"/>
      <c r="CTG848" s="399"/>
      <c r="CTH848" s="399"/>
      <c r="CTI848" s="399"/>
      <c r="CTJ848" s="399"/>
      <c r="CTK848" s="399"/>
      <c r="CTL848" s="399"/>
      <c r="CTM848" s="399"/>
      <c r="CTN848" s="399"/>
      <c r="CTO848" s="399"/>
      <c r="CTP848" s="399"/>
      <c r="CTQ848" s="399"/>
      <c r="CTR848" s="399"/>
      <c r="CTS848" s="399"/>
      <c r="CTT848" s="399"/>
      <c r="CTU848" s="399"/>
      <c r="CTV848" s="399"/>
      <c r="CTW848" s="399"/>
      <c r="CTX848" s="399"/>
      <c r="CTY848" s="399"/>
      <c r="CTZ848" s="399"/>
      <c r="CUA848" s="399"/>
      <c r="CUB848" s="399"/>
      <c r="CUC848" s="399"/>
      <c r="CUD848" s="399"/>
      <c r="CUE848" s="399"/>
      <c r="CUF848" s="399"/>
      <c r="CUG848" s="399"/>
      <c r="CUH848" s="399"/>
      <c r="CUI848" s="399"/>
      <c r="CUJ848" s="399"/>
      <c r="CUK848" s="399"/>
      <c r="CUL848" s="399"/>
      <c r="CUM848" s="399"/>
      <c r="CUN848" s="399"/>
      <c r="CUO848" s="399"/>
      <c r="CUP848" s="399"/>
      <c r="CUQ848" s="399"/>
      <c r="CUR848" s="399"/>
      <c r="CUS848" s="399"/>
      <c r="CUT848" s="399"/>
      <c r="CUU848" s="399"/>
      <c r="CUV848" s="399"/>
      <c r="CUW848" s="399"/>
      <c r="CUX848" s="399"/>
      <c r="CUY848" s="399"/>
      <c r="CUZ848" s="399"/>
      <c r="CVA848" s="399"/>
      <c r="CVB848" s="399"/>
      <c r="CVC848" s="399"/>
      <c r="CVD848" s="399"/>
      <c r="CVE848" s="399"/>
      <c r="CVF848" s="399"/>
      <c r="CVG848" s="399"/>
      <c r="CVH848" s="399"/>
      <c r="CVI848" s="399"/>
      <c r="CVJ848" s="399"/>
      <c r="CVK848" s="399"/>
      <c r="CVL848" s="399"/>
      <c r="CVM848" s="399"/>
      <c r="CVN848" s="399"/>
      <c r="CVO848" s="399"/>
      <c r="CVP848" s="399"/>
      <c r="CVQ848" s="399"/>
      <c r="CVR848" s="399"/>
      <c r="CVS848" s="399"/>
      <c r="CVT848" s="399"/>
      <c r="CVU848" s="399"/>
      <c r="CVV848" s="399"/>
      <c r="CVW848" s="399"/>
      <c r="CVX848" s="399"/>
      <c r="CVY848" s="399"/>
      <c r="CVZ848" s="399"/>
      <c r="CWA848" s="399"/>
      <c r="CWB848" s="399"/>
      <c r="CWC848" s="399"/>
      <c r="CWD848" s="399"/>
      <c r="CWE848" s="399"/>
      <c r="CWF848" s="399"/>
      <c r="CWG848" s="399"/>
      <c r="CWH848" s="399"/>
      <c r="CWI848" s="399"/>
      <c r="CWJ848" s="399"/>
      <c r="CWK848" s="399"/>
      <c r="CWL848" s="399"/>
      <c r="CWM848" s="399"/>
      <c r="CWN848" s="399"/>
      <c r="CWO848" s="399"/>
      <c r="CWP848" s="399"/>
      <c r="CWQ848" s="399"/>
      <c r="CWR848" s="399"/>
      <c r="CWS848" s="399"/>
      <c r="CWT848" s="399"/>
      <c r="CWU848" s="399"/>
      <c r="CWV848" s="399"/>
      <c r="CWW848" s="399"/>
      <c r="CWX848" s="399"/>
      <c r="CWY848" s="399"/>
      <c r="CWZ848" s="399"/>
      <c r="CXA848" s="399"/>
      <c r="CXB848" s="399"/>
      <c r="CXC848" s="399"/>
      <c r="CXD848" s="399"/>
      <c r="CXE848" s="399"/>
      <c r="CXF848" s="399"/>
      <c r="CXG848" s="399"/>
      <c r="CXH848" s="399"/>
      <c r="CXI848" s="399"/>
      <c r="CXJ848" s="399"/>
      <c r="CXK848" s="399"/>
      <c r="CXL848" s="399"/>
      <c r="CXM848" s="399"/>
      <c r="CXN848" s="399"/>
      <c r="CXO848" s="399"/>
      <c r="CXP848" s="399"/>
      <c r="CXQ848" s="399"/>
      <c r="CXR848" s="399"/>
      <c r="CXS848" s="399"/>
      <c r="CXT848" s="399"/>
      <c r="CXU848" s="399"/>
      <c r="CXV848" s="399"/>
      <c r="CXW848" s="399"/>
      <c r="CXX848" s="399"/>
      <c r="CXY848" s="399"/>
      <c r="CXZ848" s="399"/>
      <c r="CYA848" s="399"/>
      <c r="CYB848" s="399"/>
      <c r="CYC848" s="399"/>
      <c r="CYD848" s="399"/>
      <c r="CYE848" s="399"/>
      <c r="CYF848" s="399"/>
      <c r="CYG848" s="399"/>
      <c r="CYH848" s="399"/>
      <c r="CYI848" s="399"/>
      <c r="CYJ848" s="399"/>
      <c r="CYK848" s="399"/>
      <c r="CYL848" s="399"/>
      <c r="CYM848" s="399"/>
      <c r="CYN848" s="399"/>
      <c r="CYO848" s="399"/>
      <c r="CYP848" s="399"/>
      <c r="CYQ848" s="399"/>
      <c r="CYR848" s="399"/>
      <c r="CYS848" s="399"/>
      <c r="CYT848" s="399"/>
      <c r="CYU848" s="399"/>
      <c r="CYV848" s="399"/>
      <c r="CYW848" s="399"/>
      <c r="CYX848" s="399"/>
      <c r="CYY848" s="399"/>
      <c r="CYZ848" s="399"/>
      <c r="CZA848" s="399"/>
      <c r="CZB848" s="399"/>
      <c r="CZC848" s="399"/>
      <c r="CZD848" s="399"/>
      <c r="CZE848" s="399"/>
      <c r="CZF848" s="399"/>
      <c r="CZG848" s="399"/>
      <c r="CZH848" s="399"/>
      <c r="CZI848" s="399"/>
      <c r="CZJ848" s="399"/>
      <c r="CZK848" s="399"/>
      <c r="CZL848" s="399"/>
      <c r="CZM848" s="399"/>
      <c r="CZN848" s="399"/>
      <c r="CZO848" s="399"/>
      <c r="CZP848" s="399"/>
      <c r="CZQ848" s="399"/>
      <c r="CZR848" s="399"/>
      <c r="CZS848" s="399"/>
      <c r="CZT848" s="399"/>
      <c r="CZU848" s="399"/>
      <c r="CZV848" s="399"/>
      <c r="CZW848" s="399"/>
      <c r="CZX848" s="399"/>
      <c r="CZY848" s="399"/>
      <c r="CZZ848" s="399"/>
      <c r="DAA848" s="399"/>
      <c r="DAB848" s="399"/>
      <c r="DAC848" s="399"/>
      <c r="DAD848" s="399"/>
      <c r="DAE848" s="399"/>
      <c r="DAF848" s="399"/>
      <c r="DAG848" s="399"/>
      <c r="DAH848" s="399"/>
      <c r="DAI848" s="399"/>
      <c r="DAJ848" s="399"/>
      <c r="DAK848" s="399"/>
      <c r="DAL848" s="399"/>
      <c r="DAM848" s="399"/>
      <c r="DAN848" s="399"/>
      <c r="DAO848" s="399"/>
      <c r="DAP848" s="399"/>
      <c r="DAQ848" s="399"/>
      <c r="DAR848" s="399"/>
      <c r="DAS848" s="399"/>
      <c r="DAT848" s="399"/>
      <c r="DAU848" s="399"/>
      <c r="DAV848" s="399"/>
      <c r="DAW848" s="399"/>
      <c r="DAX848" s="399"/>
      <c r="DAY848" s="399"/>
      <c r="DAZ848" s="399"/>
      <c r="DBA848" s="399"/>
      <c r="DBB848" s="399"/>
      <c r="DBC848" s="399"/>
      <c r="DBD848" s="399"/>
      <c r="DBE848" s="399"/>
      <c r="DBF848" s="399"/>
      <c r="DBG848" s="399"/>
      <c r="DBH848" s="399"/>
      <c r="DBI848" s="399"/>
      <c r="DBJ848" s="399"/>
      <c r="DBK848" s="399"/>
      <c r="DBL848" s="399"/>
      <c r="DBM848" s="399"/>
      <c r="DBN848" s="399"/>
      <c r="DBO848" s="399"/>
      <c r="DBP848" s="399"/>
      <c r="DBQ848" s="399"/>
      <c r="DBR848" s="399"/>
      <c r="DBS848" s="399"/>
      <c r="DBT848" s="399"/>
      <c r="DBU848" s="399"/>
      <c r="DBV848" s="399"/>
      <c r="DBW848" s="399"/>
      <c r="DBX848" s="399"/>
      <c r="DBY848" s="399"/>
      <c r="DBZ848" s="399"/>
      <c r="DCA848" s="399"/>
      <c r="DCB848" s="399"/>
      <c r="DCC848" s="399"/>
      <c r="DCD848" s="399"/>
      <c r="DCE848" s="399"/>
      <c r="DCF848" s="399"/>
      <c r="DCG848" s="399"/>
      <c r="DCH848" s="399"/>
      <c r="DCI848" s="399"/>
      <c r="DCJ848" s="399"/>
      <c r="DCK848" s="399"/>
      <c r="DCL848" s="399"/>
      <c r="DCM848" s="399"/>
      <c r="DCN848" s="399"/>
      <c r="DCO848" s="399"/>
      <c r="DCP848" s="399"/>
      <c r="DCQ848" s="399"/>
      <c r="DCR848" s="399"/>
      <c r="DCS848" s="399"/>
      <c r="DCT848" s="399"/>
      <c r="DCU848" s="399"/>
      <c r="DCV848" s="399"/>
      <c r="DCW848" s="399"/>
      <c r="DCX848" s="399"/>
      <c r="DCY848" s="399"/>
      <c r="DCZ848" s="399"/>
      <c r="DDA848" s="399"/>
      <c r="DDB848" s="399"/>
      <c r="DDC848" s="399"/>
      <c r="DDD848" s="399"/>
      <c r="DDE848" s="399"/>
      <c r="DDF848" s="399"/>
      <c r="DDG848" s="399"/>
      <c r="DDH848" s="399"/>
      <c r="DDI848" s="399"/>
      <c r="DDJ848" s="399"/>
      <c r="DDK848" s="399"/>
      <c r="DDL848" s="399"/>
      <c r="DDM848" s="399"/>
      <c r="DDN848" s="399"/>
      <c r="DDO848" s="399"/>
      <c r="DDP848" s="399"/>
      <c r="DDQ848" s="399"/>
      <c r="DDR848" s="399"/>
      <c r="DDS848" s="399"/>
      <c r="DDT848" s="399"/>
      <c r="DDU848" s="399"/>
      <c r="DDV848" s="399"/>
      <c r="DDW848" s="399"/>
      <c r="DDX848" s="399"/>
      <c r="DDY848" s="399"/>
      <c r="DDZ848" s="399"/>
      <c r="DEA848" s="399"/>
      <c r="DEB848" s="399"/>
      <c r="DEC848" s="399"/>
      <c r="DED848" s="399"/>
      <c r="DEE848" s="399"/>
      <c r="DEF848" s="399"/>
      <c r="DEG848" s="399"/>
      <c r="DEH848" s="399"/>
      <c r="DEI848" s="399"/>
      <c r="DEJ848" s="399"/>
      <c r="DEK848" s="399"/>
      <c r="DEL848" s="399"/>
      <c r="DEM848" s="399"/>
      <c r="DEN848" s="399"/>
      <c r="DEO848" s="399"/>
      <c r="DEP848" s="399"/>
      <c r="DEQ848" s="399"/>
      <c r="DER848" s="399"/>
      <c r="DES848" s="399"/>
      <c r="DET848" s="399"/>
      <c r="DEU848" s="399"/>
      <c r="DEV848" s="399"/>
      <c r="DEW848" s="399"/>
      <c r="DEX848" s="399"/>
      <c r="DEY848" s="399"/>
      <c r="DEZ848" s="399"/>
      <c r="DFA848" s="399"/>
      <c r="DFB848" s="399"/>
      <c r="DFC848" s="399"/>
      <c r="DFD848" s="399"/>
      <c r="DFE848" s="399"/>
      <c r="DFF848" s="399"/>
      <c r="DFG848" s="399"/>
      <c r="DFH848" s="399"/>
      <c r="DFI848" s="399"/>
      <c r="DFJ848" s="399"/>
      <c r="DFK848" s="399"/>
      <c r="DFL848" s="399"/>
      <c r="DFM848" s="399"/>
      <c r="DFN848" s="399"/>
      <c r="DFO848" s="399"/>
      <c r="DFP848" s="399"/>
      <c r="DFQ848" s="399"/>
      <c r="DFR848" s="399"/>
      <c r="DFS848" s="399"/>
      <c r="DFT848" s="399"/>
      <c r="DFU848" s="399"/>
      <c r="DFV848" s="399"/>
      <c r="DFW848" s="399"/>
      <c r="DFX848" s="399"/>
      <c r="DFY848" s="399"/>
      <c r="DFZ848" s="399"/>
      <c r="DGA848" s="399"/>
      <c r="DGB848" s="399"/>
      <c r="DGC848" s="399"/>
      <c r="DGD848" s="399"/>
      <c r="DGE848" s="399"/>
      <c r="DGF848" s="399"/>
      <c r="DGG848" s="399"/>
      <c r="DGH848" s="399"/>
      <c r="DGI848" s="399"/>
      <c r="DGJ848" s="399"/>
      <c r="DGK848" s="399"/>
      <c r="DGL848" s="399"/>
      <c r="DGM848" s="399"/>
      <c r="DGN848" s="399"/>
      <c r="DGO848" s="399"/>
      <c r="DGP848" s="399"/>
      <c r="DGQ848" s="399"/>
      <c r="DGR848" s="399"/>
      <c r="DGS848" s="399"/>
      <c r="DGT848" s="399"/>
      <c r="DGU848" s="399"/>
      <c r="DGV848" s="399"/>
      <c r="DGW848" s="399"/>
      <c r="DGX848" s="399"/>
      <c r="DGY848" s="399"/>
      <c r="DGZ848" s="399"/>
      <c r="DHA848" s="399"/>
      <c r="DHB848" s="399"/>
      <c r="DHC848" s="399"/>
      <c r="DHD848" s="399"/>
      <c r="DHE848" s="399"/>
      <c r="DHF848" s="399"/>
      <c r="DHG848" s="399"/>
      <c r="DHH848" s="399"/>
      <c r="DHI848" s="399"/>
      <c r="DHJ848" s="399"/>
      <c r="DHK848" s="399"/>
      <c r="DHL848" s="399"/>
      <c r="DHM848" s="399"/>
      <c r="DHN848" s="399"/>
      <c r="DHO848" s="399"/>
      <c r="DHP848" s="399"/>
      <c r="DHQ848" s="399"/>
      <c r="DHR848" s="399"/>
      <c r="DHS848" s="399"/>
      <c r="DHT848" s="399"/>
      <c r="DHU848" s="399"/>
      <c r="DHV848" s="399"/>
      <c r="DHW848" s="399"/>
      <c r="DHX848" s="399"/>
      <c r="DHY848" s="399"/>
      <c r="DHZ848" s="399"/>
      <c r="DIA848" s="399"/>
      <c r="DIB848" s="399"/>
      <c r="DIC848" s="399"/>
      <c r="DID848" s="399"/>
      <c r="DIE848" s="399"/>
      <c r="DIF848" s="399"/>
      <c r="DIG848" s="399"/>
      <c r="DIH848" s="399"/>
      <c r="DII848" s="399"/>
      <c r="DIJ848" s="399"/>
      <c r="DIK848" s="399"/>
      <c r="DIL848" s="399"/>
      <c r="DIM848" s="399"/>
      <c r="DIN848" s="399"/>
      <c r="DIO848" s="399"/>
      <c r="DIP848" s="399"/>
      <c r="DIQ848" s="399"/>
      <c r="DIR848" s="399"/>
      <c r="DIS848" s="399"/>
      <c r="DIT848" s="399"/>
      <c r="DIU848" s="399"/>
      <c r="DIV848" s="399"/>
      <c r="DIW848" s="399"/>
      <c r="DIX848" s="399"/>
      <c r="DIY848" s="399"/>
      <c r="DIZ848" s="399"/>
      <c r="DJA848" s="399"/>
      <c r="DJB848" s="399"/>
      <c r="DJC848" s="399"/>
      <c r="DJD848" s="399"/>
      <c r="DJE848" s="399"/>
      <c r="DJF848" s="399"/>
      <c r="DJG848" s="399"/>
      <c r="DJH848" s="399"/>
      <c r="DJI848" s="399"/>
      <c r="DJJ848" s="399"/>
      <c r="DJK848" s="399"/>
      <c r="DJL848" s="399"/>
      <c r="DJM848" s="399"/>
      <c r="DJN848" s="399"/>
      <c r="DJO848" s="399"/>
      <c r="DJP848" s="399"/>
      <c r="DJQ848" s="399"/>
      <c r="DJR848" s="399"/>
      <c r="DJS848" s="399"/>
      <c r="DJT848" s="399"/>
      <c r="DJU848" s="399"/>
      <c r="DJV848" s="399"/>
      <c r="DJW848" s="399"/>
      <c r="DJX848" s="399"/>
      <c r="DJY848" s="399"/>
      <c r="DJZ848" s="399"/>
      <c r="DKA848" s="399"/>
      <c r="DKB848" s="399"/>
      <c r="DKC848" s="399"/>
      <c r="DKD848" s="399"/>
      <c r="DKE848" s="399"/>
      <c r="DKF848" s="399"/>
      <c r="DKG848" s="399"/>
      <c r="DKH848" s="399"/>
      <c r="DKI848" s="399"/>
      <c r="DKJ848" s="399"/>
      <c r="DKK848" s="399"/>
      <c r="DKL848" s="399"/>
      <c r="DKM848" s="399"/>
      <c r="DKN848" s="399"/>
      <c r="DKO848" s="399"/>
      <c r="DKP848" s="399"/>
      <c r="DKQ848" s="399"/>
      <c r="DKR848" s="399"/>
      <c r="DKS848" s="399"/>
      <c r="DKT848" s="399"/>
      <c r="DKU848" s="399"/>
      <c r="DKV848" s="399"/>
      <c r="DKW848" s="399"/>
      <c r="DKX848" s="399"/>
      <c r="DKY848" s="399"/>
      <c r="DKZ848" s="399"/>
      <c r="DLA848" s="399"/>
      <c r="DLB848" s="399"/>
      <c r="DLC848" s="399"/>
      <c r="DLD848" s="399"/>
      <c r="DLE848" s="399"/>
      <c r="DLF848" s="399"/>
      <c r="DLG848" s="399"/>
      <c r="DLH848" s="399"/>
      <c r="DLI848" s="399"/>
      <c r="DLJ848" s="399"/>
      <c r="DLK848" s="399"/>
      <c r="DLL848" s="399"/>
      <c r="DLM848" s="399"/>
      <c r="DLN848" s="399"/>
      <c r="DLO848" s="399"/>
      <c r="DLP848" s="399"/>
      <c r="DLQ848" s="399"/>
      <c r="DLR848" s="399"/>
      <c r="DLS848" s="399"/>
      <c r="DLT848" s="399"/>
      <c r="DLU848" s="399"/>
      <c r="DLV848" s="399"/>
      <c r="DLW848" s="399"/>
      <c r="DLX848" s="399"/>
      <c r="DLY848" s="399"/>
      <c r="DLZ848" s="399"/>
      <c r="DMA848" s="399"/>
      <c r="DMB848" s="399"/>
      <c r="DMC848" s="399"/>
      <c r="DMD848" s="399"/>
      <c r="DME848" s="399"/>
      <c r="DMF848" s="399"/>
      <c r="DMG848" s="399"/>
      <c r="DMH848" s="399"/>
      <c r="DMI848" s="399"/>
      <c r="DMJ848" s="399"/>
      <c r="DMK848" s="399"/>
      <c r="DML848" s="399"/>
      <c r="DMM848" s="399"/>
      <c r="DMN848" s="399"/>
      <c r="DMO848" s="399"/>
      <c r="DMP848" s="399"/>
      <c r="DMQ848" s="399"/>
      <c r="DMR848" s="399"/>
      <c r="DMS848" s="399"/>
      <c r="DMT848" s="399"/>
      <c r="DMU848" s="399"/>
      <c r="DMV848" s="399"/>
      <c r="DMW848" s="399"/>
      <c r="DMX848" s="399"/>
      <c r="DMY848" s="399"/>
      <c r="DMZ848" s="399"/>
      <c r="DNA848" s="399"/>
      <c r="DNB848" s="399"/>
      <c r="DNC848" s="399"/>
      <c r="DND848" s="399"/>
      <c r="DNE848" s="399"/>
      <c r="DNF848" s="399"/>
      <c r="DNG848" s="399"/>
      <c r="DNH848" s="399"/>
      <c r="DNI848" s="399"/>
      <c r="DNJ848" s="399"/>
      <c r="DNK848" s="399"/>
      <c r="DNL848" s="399"/>
      <c r="DNM848" s="399"/>
      <c r="DNN848" s="399"/>
      <c r="DNO848" s="399"/>
      <c r="DNP848" s="399"/>
      <c r="DNQ848" s="399"/>
      <c r="DNR848" s="399"/>
      <c r="DNS848" s="399"/>
      <c r="DNT848" s="399"/>
      <c r="DNU848" s="399"/>
      <c r="DNV848" s="399"/>
      <c r="DNW848" s="399"/>
      <c r="DNX848" s="399"/>
      <c r="DNY848" s="399"/>
      <c r="DNZ848" s="399"/>
      <c r="DOA848" s="399"/>
      <c r="DOB848" s="399"/>
      <c r="DOC848" s="399"/>
      <c r="DOD848" s="399"/>
      <c r="DOE848" s="399"/>
      <c r="DOF848" s="399"/>
      <c r="DOG848" s="399"/>
      <c r="DOH848" s="399"/>
      <c r="DOI848" s="399"/>
      <c r="DOJ848" s="399"/>
      <c r="DOK848" s="399"/>
      <c r="DOL848" s="399"/>
      <c r="DOM848" s="399"/>
      <c r="DON848" s="399"/>
      <c r="DOO848" s="399"/>
      <c r="DOP848" s="399"/>
      <c r="DOQ848" s="399"/>
      <c r="DOR848" s="399"/>
      <c r="DOS848" s="399"/>
      <c r="DOT848" s="399"/>
      <c r="DOU848" s="399"/>
      <c r="DOV848" s="399"/>
      <c r="DOW848" s="399"/>
      <c r="DOX848" s="399"/>
      <c r="DOY848" s="399"/>
      <c r="DOZ848" s="399"/>
      <c r="DPA848" s="399"/>
      <c r="DPB848" s="399"/>
      <c r="DPC848" s="399"/>
      <c r="DPD848" s="399"/>
      <c r="DPE848" s="399"/>
      <c r="DPF848" s="399"/>
      <c r="DPG848" s="399"/>
      <c r="DPH848" s="399"/>
      <c r="DPI848" s="399"/>
      <c r="DPJ848" s="399"/>
      <c r="DPK848" s="399"/>
      <c r="DPL848" s="399"/>
      <c r="DPM848" s="399"/>
      <c r="DPN848" s="399"/>
      <c r="DPO848" s="399"/>
      <c r="DPP848" s="399"/>
      <c r="DPQ848" s="399"/>
      <c r="DPR848" s="399"/>
      <c r="DPS848" s="399"/>
      <c r="DPT848" s="399"/>
      <c r="DPU848" s="399"/>
      <c r="DPV848" s="399"/>
      <c r="DPW848" s="399"/>
      <c r="DPX848" s="399"/>
      <c r="DPY848" s="399"/>
      <c r="DPZ848" s="399"/>
      <c r="DQA848" s="399"/>
      <c r="DQB848" s="399"/>
      <c r="DQC848" s="399"/>
      <c r="DQD848" s="399"/>
      <c r="DQE848" s="399"/>
      <c r="DQF848" s="399"/>
      <c r="DQG848" s="399"/>
      <c r="DQH848" s="399"/>
      <c r="DQI848" s="399"/>
      <c r="DQJ848" s="399"/>
      <c r="DQK848" s="399"/>
      <c r="DQL848" s="399"/>
      <c r="DQM848" s="399"/>
      <c r="DQN848" s="399"/>
      <c r="DQO848" s="399"/>
      <c r="DQP848" s="399"/>
      <c r="DQQ848" s="399"/>
      <c r="DQR848" s="399"/>
      <c r="DQS848" s="399"/>
      <c r="DQT848" s="399"/>
      <c r="DQU848" s="399"/>
      <c r="DQV848" s="399"/>
      <c r="DQW848" s="399"/>
      <c r="DQX848" s="399"/>
      <c r="DQY848" s="399"/>
      <c r="DQZ848" s="399"/>
      <c r="DRA848" s="399"/>
      <c r="DRB848" s="399"/>
      <c r="DRC848" s="399"/>
      <c r="DRD848" s="399"/>
      <c r="DRE848" s="399"/>
      <c r="DRF848" s="399"/>
      <c r="DRG848" s="399"/>
      <c r="DRH848" s="399"/>
      <c r="DRI848" s="399"/>
      <c r="DRJ848" s="399"/>
      <c r="DRK848" s="399"/>
      <c r="DRL848" s="399"/>
      <c r="DRM848" s="399"/>
      <c r="DRN848" s="399"/>
      <c r="DRO848" s="399"/>
      <c r="DRP848" s="399"/>
      <c r="DRQ848" s="399"/>
      <c r="DRR848" s="399"/>
      <c r="DRS848" s="399"/>
      <c r="DRT848" s="399"/>
      <c r="DRU848" s="399"/>
      <c r="DRV848" s="399"/>
      <c r="DRW848" s="399"/>
      <c r="DRX848" s="399"/>
      <c r="DRY848" s="399"/>
      <c r="DRZ848" s="399"/>
      <c r="DSA848" s="399"/>
      <c r="DSB848" s="399"/>
      <c r="DSC848" s="399"/>
      <c r="DSD848" s="399"/>
      <c r="DSE848" s="399"/>
      <c r="DSF848" s="399"/>
      <c r="DSG848" s="399"/>
      <c r="DSH848" s="399"/>
      <c r="DSI848" s="399"/>
      <c r="DSJ848" s="399"/>
      <c r="DSK848" s="399"/>
      <c r="DSL848" s="399"/>
      <c r="DSM848" s="399"/>
      <c r="DSN848" s="399"/>
      <c r="DSO848" s="399"/>
      <c r="DSP848" s="399"/>
      <c r="DSQ848" s="399"/>
      <c r="DSR848" s="399"/>
      <c r="DSS848" s="399"/>
      <c r="DST848" s="399"/>
      <c r="DSU848" s="399"/>
      <c r="DSV848" s="399"/>
      <c r="DSW848" s="399"/>
      <c r="DSX848" s="399"/>
      <c r="DSY848" s="399"/>
      <c r="DSZ848" s="399"/>
      <c r="DTA848" s="399"/>
      <c r="DTB848" s="399"/>
      <c r="DTC848" s="399"/>
      <c r="DTD848" s="399"/>
      <c r="DTE848" s="399"/>
      <c r="DTF848" s="399"/>
      <c r="DTG848" s="399"/>
      <c r="DTH848" s="399"/>
      <c r="DTI848" s="399"/>
      <c r="DTJ848" s="399"/>
      <c r="DTK848" s="399"/>
      <c r="DTL848" s="399"/>
      <c r="DTM848" s="399"/>
      <c r="DTN848" s="399"/>
      <c r="DTO848" s="399"/>
      <c r="DTP848" s="399"/>
      <c r="DTQ848" s="399"/>
      <c r="DTR848" s="399"/>
      <c r="DTS848" s="399"/>
      <c r="DTT848" s="399"/>
      <c r="DTU848" s="399"/>
      <c r="DTV848" s="399"/>
      <c r="DTW848" s="399"/>
      <c r="DTX848" s="399"/>
      <c r="DTY848" s="399"/>
      <c r="DTZ848" s="399"/>
      <c r="DUA848" s="399"/>
      <c r="DUB848" s="399"/>
      <c r="DUC848" s="399"/>
      <c r="DUD848" s="399"/>
      <c r="DUE848" s="399"/>
      <c r="DUF848" s="399"/>
      <c r="DUG848" s="399"/>
      <c r="DUH848" s="399"/>
      <c r="DUI848" s="399"/>
      <c r="DUJ848" s="399"/>
      <c r="DUK848" s="399"/>
      <c r="DUL848" s="399"/>
      <c r="DUM848" s="399"/>
      <c r="DUN848" s="399"/>
      <c r="DUO848" s="399"/>
      <c r="DUP848" s="399"/>
      <c r="DUQ848" s="399"/>
      <c r="DUR848" s="399"/>
      <c r="DUS848" s="399"/>
      <c r="DUT848" s="399"/>
      <c r="DUU848" s="399"/>
      <c r="DUV848" s="399"/>
      <c r="DUW848" s="399"/>
      <c r="DUX848" s="399"/>
      <c r="DUY848" s="399"/>
      <c r="DUZ848" s="399"/>
      <c r="DVA848" s="399"/>
      <c r="DVB848" s="399"/>
      <c r="DVC848" s="399"/>
      <c r="DVD848" s="399"/>
      <c r="DVE848" s="399"/>
      <c r="DVF848" s="399"/>
      <c r="DVG848" s="399"/>
      <c r="DVH848" s="399"/>
      <c r="DVI848" s="399"/>
      <c r="DVJ848" s="399"/>
      <c r="DVK848" s="399"/>
      <c r="DVL848" s="399"/>
      <c r="DVM848" s="399"/>
      <c r="DVN848" s="399"/>
      <c r="DVO848" s="399"/>
      <c r="DVP848" s="399"/>
      <c r="DVQ848" s="399"/>
      <c r="DVR848" s="399"/>
      <c r="DVS848" s="399"/>
      <c r="DVT848" s="399"/>
      <c r="DVU848" s="399"/>
      <c r="DVV848" s="399"/>
      <c r="DVW848" s="399"/>
      <c r="DVX848" s="399"/>
      <c r="DVY848" s="399"/>
      <c r="DVZ848" s="399"/>
      <c r="DWA848" s="399"/>
      <c r="DWB848" s="399"/>
      <c r="DWC848" s="399"/>
      <c r="DWD848" s="399"/>
      <c r="DWE848" s="399"/>
      <c r="DWF848" s="399"/>
      <c r="DWG848" s="399"/>
      <c r="DWH848" s="399"/>
      <c r="DWI848" s="399"/>
      <c r="DWJ848" s="399"/>
      <c r="DWK848" s="399"/>
      <c r="DWL848" s="399"/>
      <c r="DWM848" s="399"/>
      <c r="DWN848" s="399"/>
      <c r="DWO848" s="399"/>
      <c r="DWP848" s="399"/>
      <c r="DWQ848" s="399"/>
      <c r="DWR848" s="399"/>
      <c r="DWS848" s="399"/>
      <c r="DWT848" s="399"/>
      <c r="DWU848" s="399"/>
      <c r="DWV848" s="399"/>
      <c r="DWW848" s="399"/>
      <c r="DWX848" s="399"/>
      <c r="DWY848" s="399"/>
      <c r="DWZ848" s="399"/>
      <c r="DXA848" s="399"/>
      <c r="DXB848" s="399"/>
      <c r="DXC848" s="399"/>
      <c r="DXD848" s="399"/>
      <c r="DXE848" s="399"/>
      <c r="DXF848" s="399"/>
      <c r="DXG848" s="399"/>
      <c r="DXH848" s="399"/>
      <c r="DXI848" s="399"/>
      <c r="DXJ848" s="399"/>
      <c r="DXK848" s="399"/>
      <c r="DXL848" s="399"/>
      <c r="DXM848" s="399"/>
      <c r="DXN848" s="399"/>
      <c r="DXO848" s="399"/>
      <c r="DXP848" s="399"/>
      <c r="DXQ848" s="399"/>
      <c r="DXR848" s="399"/>
      <c r="DXS848" s="399"/>
      <c r="DXT848" s="399"/>
      <c r="DXU848" s="399"/>
      <c r="DXV848" s="399"/>
      <c r="DXW848" s="399"/>
      <c r="DXX848" s="399"/>
      <c r="DXY848" s="399"/>
      <c r="DXZ848" s="399"/>
      <c r="DYA848" s="399"/>
      <c r="DYB848" s="399"/>
      <c r="DYC848" s="399"/>
      <c r="DYD848" s="399"/>
      <c r="DYE848" s="399"/>
      <c r="DYF848" s="399"/>
      <c r="DYG848" s="399"/>
      <c r="DYH848" s="399"/>
      <c r="DYI848" s="399"/>
      <c r="DYJ848" s="399"/>
      <c r="DYK848" s="399"/>
      <c r="DYL848" s="399"/>
      <c r="DYM848" s="399"/>
      <c r="DYN848" s="399"/>
      <c r="DYO848" s="399"/>
      <c r="DYP848" s="399"/>
      <c r="DYQ848" s="399"/>
      <c r="DYR848" s="399"/>
      <c r="DYS848" s="399"/>
      <c r="DYT848" s="399"/>
      <c r="DYU848" s="399"/>
      <c r="DYV848" s="399"/>
      <c r="DYW848" s="399"/>
      <c r="DYX848" s="399"/>
      <c r="DYY848" s="399"/>
      <c r="DYZ848" s="399"/>
      <c r="DZA848" s="399"/>
      <c r="DZB848" s="399"/>
      <c r="DZC848" s="399"/>
      <c r="DZD848" s="399"/>
      <c r="DZE848" s="399"/>
      <c r="DZF848" s="399"/>
      <c r="DZG848" s="399"/>
      <c r="DZH848" s="399"/>
      <c r="DZI848" s="399"/>
      <c r="DZJ848" s="399"/>
      <c r="DZK848" s="399"/>
      <c r="DZL848" s="399"/>
      <c r="DZM848" s="399"/>
      <c r="DZN848" s="399"/>
      <c r="DZO848" s="399"/>
      <c r="DZP848" s="399"/>
      <c r="DZQ848" s="399"/>
      <c r="DZR848" s="399"/>
      <c r="DZS848" s="399"/>
      <c r="DZT848" s="399"/>
      <c r="DZU848" s="399"/>
      <c r="DZV848" s="399"/>
      <c r="DZW848" s="399"/>
      <c r="DZX848" s="399"/>
      <c r="DZY848" s="399"/>
      <c r="DZZ848" s="399"/>
      <c r="EAA848" s="399"/>
      <c r="EAB848" s="399"/>
      <c r="EAC848" s="399"/>
      <c r="EAD848" s="399"/>
      <c r="EAE848" s="399"/>
      <c r="EAF848" s="399"/>
      <c r="EAG848" s="399"/>
      <c r="EAH848" s="399"/>
      <c r="EAI848" s="399"/>
      <c r="EAJ848" s="399"/>
      <c r="EAK848" s="399"/>
      <c r="EAL848" s="399"/>
      <c r="EAM848" s="399"/>
      <c r="EAN848" s="399"/>
      <c r="EAO848" s="399"/>
      <c r="EAP848" s="399"/>
      <c r="EAQ848" s="399"/>
      <c r="EAR848" s="399"/>
      <c r="EAS848" s="399"/>
      <c r="EAT848" s="399"/>
      <c r="EAU848" s="399"/>
      <c r="EAV848" s="399"/>
      <c r="EAW848" s="399"/>
      <c r="EAX848" s="399"/>
      <c r="EAY848" s="399"/>
      <c r="EAZ848" s="399"/>
      <c r="EBA848" s="399"/>
      <c r="EBB848" s="399"/>
      <c r="EBC848" s="399"/>
      <c r="EBD848" s="399"/>
      <c r="EBE848" s="399"/>
      <c r="EBF848" s="399"/>
      <c r="EBG848" s="399"/>
      <c r="EBH848" s="399"/>
      <c r="EBI848" s="399"/>
      <c r="EBJ848" s="399"/>
      <c r="EBK848" s="399"/>
      <c r="EBL848" s="399"/>
      <c r="EBM848" s="399"/>
      <c r="EBN848" s="399"/>
      <c r="EBO848" s="399"/>
      <c r="EBP848" s="399"/>
      <c r="EBQ848" s="399"/>
      <c r="EBR848" s="399"/>
      <c r="EBS848" s="399"/>
      <c r="EBT848" s="399"/>
      <c r="EBU848" s="399"/>
      <c r="EBV848" s="399"/>
      <c r="EBW848" s="399"/>
      <c r="EBX848" s="399"/>
      <c r="EBY848" s="399"/>
      <c r="EBZ848" s="399"/>
      <c r="ECA848" s="399"/>
      <c r="ECB848" s="399"/>
      <c r="ECC848" s="399"/>
      <c r="ECD848" s="399"/>
      <c r="ECE848" s="399"/>
      <c r="ECF848" s="399"/>
      <c r="ECG848" s="399"/>
      <c r="ECH848" s="399"/>
      <c r="ECI848" s="399"/>
      <c r="ECJ848" s="399"/>
      <c r="ECK848" s="399"/>
      <c r="ECL848" s="399"/>
      <c r="ECM848" s="399"/>
      <c r="ECN848" s="399"/>
      <c r="ECO848" s="399"/>
      <c r="ECP848" s="399"/>
      <c r="ECQ848" s="399"/>
      <c r="ECR848" s="399"/>
      <c r="ECS848" s="399"/>
      <c r="ECT848" s="399"/>
      <c r="ECU848" s="399"/>
      <c r="ECV848" s="399"/>
      <c r="ECW848" s="399"/>
      <c r="ECX848" s="399"/>
      <c r="ECY848" s="399"/>
      <c r="ECZ848" s="399"/>
      <c r="EDA848" s="399"/>
      <c r="EDB848" s="399"/>
      <c r="EDC848" s="399"/>
      <c r="EDD848" s="399"/>
      <c r="EDE848" s="399"/>
      <c r="EDF848" s="399"/>
      <c r="EDG848" s="399"/>
      <c r="EDH848" s="399"/>
      <c r="EDI848" s="399"/>
      <c r="EDJ848" s="399"/>
      <c r="EDK848" s="399"/>
      <c r="EDL848" s="399"/>
      <c r="EDM848" s="399"/>
      <c r="EDN848" s="399"/>
      <c r="EDO848" s="399"/>
      <c r="EDP848" s="399"/>
      <c r="EDQ848" s="399"/>
      <c r="EDR848" s="399"/>
      <c r="EDS848" s="399"/>
      <c r="EDT848" s="399"/>
      <c r="EDU848" s="399"/>
      <c r="EDV848" s="399"/>
      <c r="EDW848" s="399"/>
      <c r="EDX848" s="399"/>
      <c r="EDY848" s="399"/>
      <c r="EDZ848" s="399"/>
      <c r="EEA848" s="399"/>
      <c r="EEB848" s="399"/>
      <c r="EEC848" s="399"/>
      <c r="EED848" s="399"/>
      <c r="EEE848" s="399"/>
      <c r="EEF848" s="399"/>
      <c r="EEG848" s="399"/>
      <c r="EEH848" s="399"/>
      <c r="EEI848" s="399"/>
      <c r="EEJ848" s="399"/>
      <c r="EEK848" s="399"/>
      <c r="EEL848" s="399"/>
      <c r="EEM848" s="399"/>
      <c r="EEN848" s="399"/>
      <c r="EEO848" s="399"/>
      <c r="EEP848" s="399"/>
      <c r="EEQ848" s="399"/>
      <c r="EER848" s="399"/>
      <c r="EES848" s="399"/>
      <c r="EET848" s="399"/>
      <c r="EEU848" s="399"/>
      <c r="EEV848" s="399"/>
      <c r="EEW848" s="399"/>
      <c r="EEX848" s="399"/>
      <c r="EEY848" s="399"/>
      <c r="EEZ848" s="399"/>
      <c r="EFA848" s="399"/>
      <c r="EFB848" s="399"/>
      <c r="EFC848" s="399"/>
      <c r="EFD848" s="399"/>
      <c r="EFE848" s="399"/>
      <c r="EFF848" s="399"/>
      <c r="EFG848" s="399"/>
      <c r="EFH848" s="399"/>
      <c r="EFI848" s="399"/>
      <c r="EFJ848" s="399"/>
      <c r="EFK848" s="399"/>
      <c r="EFL848" s="399"/>
      <c r="EFM848" s="399"/>
      <c r="EFN848" s="399"/>
      <c r="EFO848" s="399"/>
      <c r="EFP848" s="399"/>
      <c r="EFQ848" s="399"/>
      <c r="EFR848" s="399"/>
      <c r="EFS848" s="399"/>
      <c r="EFT848" s="399"/>
      <c r="EFU848" s="399"/>
      <c r="EFV848" s="399"/>
      <c r="EFW848" s="399"/>
      <c r="EFX848" s="399"/>
      <c r="EFY848" s="399"/>
      <c r="EFZ848" s="399"/>
      <c r="EGA848" s="399"/>
      <c r="EGB848" s="399"/>
      <c r="EGC848" s="399"/>
      <c r="EGD848" s="399"/>
      <c r="EGE848" s="399"/>
      <c r="EGF848" s="399"/>
      <c r="EGG848" s="399"/>
      <c r="EGH848" s="399"/>
      <c r="EGI848" s="399"/>
      <c r="EGJ848" s="399"/>
      <c r="EGK848" s="399"/>
      <c r="EGL848" s="399"/>
      <c r="EGM848" s="399"/>
      <c r="EGN848" s="399"/>
      <c r="EGO848" s="399"/>
      <c r="EGP848" s="399"/>
      <c r="EGQ848" s="399"/>
      <c r="EGR848" s="399"/>
      <c r="EGS848" s="399"/>
      <c r="EGT848" s="399"/>
      <c r="EGU848" s="399"/>
      <c r="EGV848" s="399"/>
      <c r="EGW848" s="399"/>
      <c r="EGX848" s="399"/>
      <c r="EGY848" s="399"/>
      <c r="EGZ848" s="399"/>
      <c r="EHA848" s="399"/>
      <c r="EHB848" s="399"/>
      <c r="EHC848" s="399"/>
      <c r="EHD848" s="399"/>
      <c r="EHE848" s="399"/>
      <c r="EHF848" s="399"/>
      <c r="EHG848" s="399"/>
      <c r="EHH848" s="399"/>
      <c r="EHI848" s="399"/>
      <c r="EHJ848" s="399"/>
      <c r="EHK848" s="399"/>
      <c r="EHL848" s="399"/>
      <c r="EHM848" s="399"/>
      <c r="EHN848" s="399"/>
      <c r="EHO848" s="399"/>
      <c r="EHP848" s="399"/>
      <c r="EHQ848" s="399"/>
      <c r="EHR848" s="399"/>
      <c r="EHS848" s="399"/>
      <c r="EHT848" s="399"/>
      <c r="EHU848" s="399"/>
      <c r="EHV848" s="399"/>
      <c r="EHW848" s="399"/>
      <c r="EHX848" s="399"/>
      <c r="EHY848" s="399"/>
      <c r="EHZ848" s="399"/>
      <c r="EIA848" s="399"/>
      <c r="EIB848" s="399"/>
      <c r="EIC848" s="399"/>
      <c r="EID848" s="399"/>
      <c r="EIE848" s="399"/>
      <c r="EIF848" s="399"/>
      <c r="EIG848" s="399"/>
      <c r="EIH848" s="399"/>
      <c r="EII848" s="399"/>
      <c r="EIJ848" s="399"/>
      <c r="EIK848" s="399"/>
      <c r="EIL848" s="399"/>
      <c r="EIM848" s="399"/>
      <c r="EIN848" s="399"/>
      <c r="EIO848" s="399"/>
      <c r="EIP848" s="399"/>
      <c r="EIQ848" s="399"/>
      <c r="EIR848" s="399"/>
      <c r="EIS848" s="399"/>
      <c r="EIT848" s="399"/>
      <c r="EIU848" s="399"/>
      <c r="EIV848" s="399"/>
      <c r="EIW848" s="399"/>
      <c r="EIX848" s="399"/>
      <c r="EIY848" s="399"/>
      <c r="EIZ848" s="399"/>
      <c r="EJA848" s="399"/>
      <c r="EJB848" s="399"/>
      <c r="EJC848" s="399"/>
      <c r="EJD848" s="399"/>
      <c r="EJE848" s="399"/>
      <c r="EJF848" s="399"/>
      <c r="EJG848" s="399"/>
      <c r="EJH848" s="399"/>
      <c r="EJI848" s="399"/>
      <c r="EJJ848" s="399"/>
      <c r="EJK848" s="399"/>
      <c r="EJL848" s="399"/>
      <c r="EJM848" s="399"/>
      <c r="EJN848" s="399"/>
      <c r="EJO848" s="399"/>
      <c r="EJP848" s="399"/>
      <c r="EJQ848" s="399"/>
      <c r="EJR848" s="399"/>
      <c r="EJS848" s="399"/>
      <c r="EJT848" s="399"/>
      <c r="EJU848" s="399"/>
      <c r="EJV848" s="399"/>
      <c r="EJW848" s="399"/>
      <c r="EJX848" s="399"/>
      <c r="EJY848" s="399"/>
      <c r="EJZ848" s="399"/>
      <c r="EKA848" s="399"/>
      <c r="EKB848" s="399"/>
      <c r="EKC848" s="399"/>
      <c r="EKD848" s="399"/>
      <c r="EKE848" s="399"/>
      <c r="EKF848" s="399"/>
      <c r="EKG848" s="399"/>
      <c r="EKH848" s="399"/>
      <c r="EKI848" s="399"/>
      <c r="EKJ848" s="399"/>
      <c r="EKK848" s="399"/>
      <c r="EKL848" s="399"/>
      <c r="EKM848" s="399"/>
      <c r="EKN848" s="399"/>
      <c r="EKO848" s="399"/>
      <c r="EKP848" s="399"/>
      <c r="EKQ848" s="399"/>
      <c r="EKR848" s="399"/>
      <c r="EKS848" s="399"/>
      <c r="EKT848" s="399"/>
      <c r="EKU848" s="399"/>
      <c r="EKV848" s="399"/>
      <c r="EKW848" s="399"/>
      <c r="EKX848" s="399"/>
      <c r="EKY848" s="399"/>
      <c r="EKZ848" s="399"/>
      <c r="ELA848" s="399"/>
      <c r="ELB848" s="399"/>
      <c r="ELC848" s="399"/>
      <c r="ELD848" s="399"/>
      <c r="ELE848" s="399"/>
      <c r="ELF848" s="399"/>
      <c r="ELG848" s="399"/>
      <c r="ELH848" s="399"/>
      <c r="ELI848" s="399"/>
      <c r="ELJ848" s="399"/>
      <c r="ELK848" s="399"/>
      <c r="ELL848" s="399"/>
      <c r="ELM848" s="399"/>
      <c r="ELN848" s="399"/>
      <c r="ELO848" s="399"/>
      <c r="ELP848" s="399"/>
      <c r="ELQ848" s="399"/>
      <c r="ELR848" s="399"/>
      <c r="ELS848" s="399"/>
      <c r="ELT848" s="399"/>
      <c r="ELU848" s="399"/>
      <c r="ELV848" s="399"/>
      <c r="ELW848" s="399"/>
      <c r="ELX848" s="399"/>
      <c r="ELY848" s="399"/>
      <c r="ELZ848" s="399"/>
      <c r="EMA848" s="399"/>
      <c r="EMB848" s="399"/>
      <c r="EMC848" s="399"/>
      <c r="EMD848" s="399"/>
      <c r="EME848" s="399"/>
      <c r="EMF848" s="399"/>
      <c r="EMG848" s="399"/>
      <c r="EMH848" s="399"/>
      <c r="EMI848" s="399"/>
      <c r="EMJ848" s="399"/>
      <c r="EMK848" s="399"/>
      <c r="EML848" s="399"/>
      <c r="EMM848" s="399"/>
      <c r="EMN848" s="399"/>
      <c r="EMO848" s="399"/>
      <c r="EMP848" s="399"/>
      <c r="EMQ848" s="399"/>
      <c r="EMR848" s="399"/>
      <c r="EMS848" s="399"/>
      <c r="EMT848" s="399"/>
      <c r="EMU848" s="399"/>
      <c r="EMV848" s="399"/>
      <c r="EMW848" s="399"/>
      <c r="EMX848" s="399"/>
      <c r="EMY848" s="399"/>
      <c r="EMZ848" s="399"/>
      <c r="ENA848" s="399"/>
      <c r="ENB848" s="399"/>
      <c r="ENC848" s="399"/>
      <c r="END848" s="399"/>
      <c r="ENE848" s="399"/>
      <c r="ENF848" s="399"/>
      <c r="ENG848" s="399"/>
      <c r="ENH848" s="399"/>
      <c r="ENI848" s="399"/>
      <c r="ENJ848" s="399"/>
      <c r="ENK848" s="399"/>
      <c r="ENL848" s="399"/>
      <c r="ENM848" s="399"/>
      <c r="ENN848" s="399"/>
      <c r="ENO848" s="399"/>
      <c r="ENP848" s="399"/>
      <c r="ENQ848" s="399"/>
      <c r="ENR848" s="399"/>
      <c r="ENS848" s="399"/>
      <c r="ENT848" s="399"/>
      <c r="ENU848" s="399"/>
      <c r="ENV848" s="399"/>
      <c r="ENW848" s="399"/>
      <c r="ENX848" s="399"/>
      <c r="ENY848" s="399"/>
      <c r="ENZ848" s="399"/>
      <c r="EOA848" s="399"/>
      <c r="EOB848" s="399"/>
      <c r="EOC848" s="399"/>
      <c r="EOD848" s="399"/>
      <c r="EOE848" s="399"/>
      <c r="EOF848" s="399"/>
      <c r="EOG848" s="399"/>
      <c r="EOH848" s="399"/>
      <c r="EOI848" s="399"/>
      <c r="EOJ848" s="399"/>
      <c r="EOK848" s="399"/>
      <c r="EOL848" s="399"/>
      <c r="EOM848" s="399"/>
      <c r="EON848" s="399"/>
      <c r="EOO848" s="399"/>
      <c r="EOP848" s="399"/>
      <c r="EOQ848" s="399"/>
      <c r="EOR848" s="399"/>
      <c r="EOS848" s="399"/>
      <c r="EOT848" s="399"/>
      <c r="EOU848" s="399"/>
      <c r="EOV848" s="399"/>
      <c r="EOW848" s="399"/>
      <c r="EOX848" s="399"/>
      <c r="EOY848" s="399"/>
      <c r="EOZ848" s="399"/>
      <c r="EPA848" s="399"/>
      <c r="EPB848" s="399"/>
      <c r="EPC848" s="399"/>
      <c r="EPD848" s="399"/>
      <c r="EPE848" s="399"/>
      <c r="EPF848" s="399"/>
      <c r="EPG848" s="399"/>
      <c r="EPH848" s="399"/>
      <c r="EPI848" s="399"/>
      <c r="EPJ848" s="399"/>
      <c r="EPK848" s="399"/>
      <c r="EPL848" s="399"/>
      <c r="EPM848" s="399"/>
      <c r="EPN848" s="399"/>
      <c r="EPO848" s="399"/>
      <c r="EPP848" s="399"/>
      <c r="EPQ848" s="399"/>
      <c r="EPR848" s="399"/>
      <c r="EPS848" s="399"/>
      <c r="EPT848" s="399"/>
      <c r="EPU848" s="399"/>
      <c r="EPV848" s="399"/>
      <c r="EPW848" s="399"/>
      <c r="EPX848" s="399"/>
      <c r="EPY848" s="399"/>
      <c r="EPZ848" s="399"/>
      <c r="EQA848" s="399"/>
      <c r="EQB848" s="399"/>
      <c r="EQC848" s="399"/>
      <c r="EQD848" s="399"/>
      <c r="EQE848" s="399"/>
      <c r="EQF848" s="399"/>
      <c r="EQG848" s="399"/>
      <c r="EQH848" s="399"/>
      <c r="EQI848" s="399"/>
      <c r="EQJ848" s="399"/>
      <c r="EQK848" s="399"/>
      <c r="EQL848" s="399"/>
      <c r="EQM848" s="399"/>
      <c r="EQN848" s="399"/>
      <c r="EQO848" s="399"/>
      <c r="EQP848" s="399"/>
      <c r="EQQ848" s="399"/>
      <c r="EQR848" s="399"/>
      <c r="EQS848" s="399"/>
      <c r="EQT848" s="399"/>
      <c r="EQU848" s="399"/>
      <c r="EQV848" s="399"/>
      <c r="EQW848" s="399"/>
      <c r="EQX848" s="399"/>
      <c r="EQY848" s="399"/>
      <c r="EQZ848" s="399"/>
      <c r="ERA848" s="399"/>
      <c r="ERB848" s="399"/>
      <c r="ERC848" s="399"/>
      <c r="ERD848" s="399"/>
      <c r="ERE848" s="399"/>
      <c r="ERF848" s="399"/>
      <c r="ERG848" s="399"/>
      <c r="ERH848" s="399"/>
      <c r="ERI848" s="399"/>
      <c r="ERJ848" s="399"/>
      <c r="ERK848" s="399"/>
      <c r="ERL848" s="399"/>
      <c r="ERM848" s="399"/>
      <c r="ERN848" s="399"/>
      <c r="ERO848" s="399"/>
      <c r="ERP848" s="399"/>
      <c r="ERQ848" s="399"/>
      <c r="ERR848" s="399"/>
      <c r="ERS848" s="399"/>
      <c r="ERT848" s="399"/>
      <c r="ERU848" s="399"/>
      <c r="ERV848" s="399"/>
      <c r="ERW848" s="399"/>
      <c r="ERX848" s="399"/>
      <c r="ERY848" s="399"/>
      <c r="ERZ848" s="399"/>
      <c r="ESA848" s="399"/>
      <c r="ESB848" s="399"/>
      <c r="ESC848" s="399"/>
      <c r="ESD848" s="399"/>
      <c r="ESE848" s="399"/>
      <c r="ESF848" s="399"/>
      <c r="ESG848" s="399"/>
      <c r="ESH848" s="399"/>
      <c r="ESI848" s="399"/>
      <c r="ESJ848" s="399"/>
      <c r="ESK848" s="399"/>
      <c r="ESL848" s="399"/>
      <c r="ESM848" s="399"/>
      <c r="ESN848" s="399"/>
      <c r="ESO848" s="399"/>
      <c r="ESP848" s="399"/>
      <c r="ESQ848" s="399"/>
      <c r="ESR848" s="399"/>
      <c r="ESS848" s="399"/>
      <c r="EST848" s="399"/>
      <c r="ESU848" s="399"/>
      <c r="ESV848" s="399"/>
      <c r="ESW848" s="399"/>
      <c r="ESX848" s="399"/>
      <c r="ESY848" s="399"/>
      <c r="ESZ848" s="399"/>
      <c r="ETA848" s="399"/>
      <c r="ETB848" s="399"/>
      <c r="ETC848" s="399"/>
      <c r="ETD848" s="399"/>
      <c r="ETE848" s="399"/>
      <c r="ETF848" s="399"/>
      <c r="ETG848" s="399"/>
      <c r="ETH848" s="399"/>
      <c r="ETI848" s="399"/>
      <c r="ETJ848" s="399"/>
      <c r="ETK848" s="399"/>
      <c r="ETL848" s="399"/>
      <c r="ETM848" s="399"/>
      <c r="ETN848" s="399"/>
      <c r="ETO848" s="399"/>
      <c r="ETP848" s="399"/>
      <c r="ETQ848" s="399"/>
      <c r="ETR848" s="399"/>
      <c r="ETS848" s="399"/>
      <c r="ETT848" s="399"/>
      <c r="ETU848" s="399"/>
      <c r="ETV848" s="399"/>
      <c r="ETW848" s="399"/>
      <c r="ETX848" s="399"/>
      <c r="ETY848" s="399"/>
      <c r="ETZ848" s="399"/>
      <c r="EUA848" s="399"/>
      <c r="EUB848" s="399"/>
      <c r="EUC848" s="399"/>
      <c r="EUD848" s="399"/>
      <c r="EUE848" s="399"/>
      <c r="EUF848" s="399"/>
      <c r="EUG848" s="399"/>
      <c r="EUH848" s="399"/>
      <c r="EUI848" s="399"/>
      <c r="EUJ848" s="399"/>
      <c r="EUK848" s="399"/>
      <c r="EUL848" s="399"/>
      <c r="EUM848" s="399"/>
      <c r="EUN848" s="399"/>
      <c r="EUO848" s="399"/>
      <c r="EUP848" s="399"/>
      <c r="EUQ848" s="399"/>
      <c r="EUR848" s="399"/>
      <c r="EUS848" s="399"/>
      <c r="EUT848" s="399"/>
      <c r="EUU848" s="399"/>
      <c r="EUV848" s="399"/>
      <c r="EUW848" s="399"/>
      <c r="EUX848" s="399"/>
      <c r="EUY848" s="399"/>
      <c r="EUZ848" s="399"/>
      <c r="EVA848" s="399"/>
      <c r="EVB848" s="399"/>
      <c r="EVC848" s="399"/>
      <c r="EVD848" s="399"/>
      <c r="EVE848" s="399"/>
      <c r="EVF848" s="399"/>
      <c r="EVG848" s="399"/>
      <c r="EVH848" s="399"/>
      <c r="EVI848" s="399"/>
      <c r="EVJ848" s="399"/>
      <c r="EVK848" s="399"/>
      <c r="EVL848" s="399"/>
      <c r="EVM848" s="399"/>
      <c r="EVN848" s="399"/>
      <c r="EVO848" s="399"/>
      <c r="EVP848" s="399"/>
      <c r="EVQ848" s="399"/>
      <c r="EVR848" s="399"/>
      <c r="EVS848" s="399"/>
      <c r="EVT848" s="399"/>
      <c r="EVU848" s="399"/>
      <c r="EVV848" s="399"/>
      <c r="EVW848" s="399"/>
      <c r="EVX848" s="399"/>
      <c r="EVY848" s="399"/>
      <c r="EVZ848" s="399"/>
      <c r="EWA848" s="399"/>
      <c r="EWB848" s="399"/>
      <c r="EWC848" s="399"/>
      <c r="EWD848" s="399"/>
      <c r="EWE848" s="399"/>
      <c r="EWF848" s="399"/>
      <c r="EWG848" s="399"/>
      <c r="EWH848" s="399"/>
      <c r="EWI848" s="399"/>
      <c r="EWJ848" s="399"/>
      <c r="EWK848" s="399"/>
      <c r="EWL848" s="399"/>
      <c r="EWM848" s="399"/>
      <c r="EWN848" s="399"/>
      <c r="EWO848" s="399"/>
      <c r="EWP848" s="399"/>
      <c r="EWQ848" s="399"/>
      <c r="EWR848" s="399"/>
      <c r="EWS848" s="399"/>
      <c r="EWT848" s="399"/>
      <c r="EWU848" s="399"/>
      <c r="EWV848" s="399"/>
      <c r="EWW848" s="399"/>
      <c r="EWX848" s="399"/>
      <c r="EWY848" s="399"/>
      <c r="EWZ848" s="399"/>
      <c r="EXA848" s="399"/>
      <c r="EXB848" s="399"/>
      <c r="EXC848" s="399"/>
      <c r="EXD848" s="399"/>
      <c r="EXE848" s="399"/>
      <c r="EXF848" s="399"/>
      <c r="EXG848" s="399"/>
      <c r="EXH848" s="399"/>
      <c r="EXI848" s="399"/>
      <c r="EXJ848" s="399"/>
      <c r="EXK848" s="399"/>
      <c r="EXL848" s="399"/>
      <c r="EXM848" s="399"/>
      <c r="EXN848" s="399"/>
      <c r="EXO848" s="399"/>
      <c r="EXP848" s="399"/>
      <c r="EXQ848" s="399"/>
      <c r="EXR848" s="399"/>
      <c r="EXS848" s="399"/>
      <c r="EXT848" s="399"/>
      <c r="EXU848" s="399"/>
      <c r="EXV848" s="399"/>
      <c r="EXW848" s="399"/>
      <c r="EXX848" s="399"/>
      <c r="EXY848" s="399"/>
      <c r="EXZ848" s="399"/>
      <c r="EYA848" s="399"/>
      <c r="EYB848" s="399"/>
      <c r="EYC848" s="399"/>
      <c r="EYD848" s="399"/>
      <c r="EYE848" s="399"/>
      <c r="EYF848" s="399"/>
      <c r="EYG848" s="399"/>
      <c r="EYH848" s="399"/>
      <c r="EYI848" s="399"/>
      <c r="EYJ848" s="399"/>
      <c r="EYK848" s="399"/>
      <c r="EYL848" s="399"/>
      <c r="EYM848" s="399"/>
      <c r="EYN848" s="399"/>
      <c r="EYO848" s="399"/>
      <c r="EYP848" s="399"/>
      <c r="EYQ848" s="399"/>
      <c r="EYR848" s="399"/>
      <c r="EYS848" s="399"/>
      <c r="EYT848" s="399"/>
      <c r="EYU848" s="399"/>
      <c r="EYV848" s="399"/>
      <c r="EYW848" s="399"/>
      <c r="EYX848" s="399"/>
      <c r="EYY848" s="399"/>
      <c r="EYZ848" s="399"/>
      <c r="EZA848" s="399"/>
      <c r="EZB848" s="399"/>
      <c r="EZC848" s="399"/>
      <c r="EZD848" s="399"/>
      <c r="EZE848" s="399"/>
      <c r="EZF848" s="399"/>
      <c r="EZG848" s="399"/>
      <c r="EZH848" s="399"/>
      <c r="EZI848" s="399"/>
      <c r="EZJ848" s="399"/>
      <c r="EZK848" s="399"/>
      <c r="EZL848" s="399"/>
      <c r="EZM848" s="399"/>
      <c r="EZN848" s="399"/>
      <c r="EZO848" s="399"/>
      <c r="EZP848" s="399"/>
      <c r="EZQ848" s="399"/>
      <c r="EZR848" s="399"/>
      <c r="EZS848" s="399"/>
      <c r="EZT848" s="399"/>
      <c r="EZU848" s="399"/>
      <c r="EZV848" s="399"/>
      <c r="EZW848" s="399"/>
      <c r="EZX848" s="399"/>
      <c r="EZY848" s="399"/>
      <c r="EZZ848" s="399"/>
      <c r="FAA848" s="399"/>
      <c r="FAB848" s="399"/>
      <c r="FAC848" s="399"/>
      <c r="FAD848" s="399"/>
      <c r="FAE848" s="399"/>
      <c r="FAF848" s="399"/>
      <c r="FAG848" s="399"/>
      <c r="FAH848" s="399"/>
      <c r="FAI848" s="399"/>
      <c r="FAJ848" s="399"/>
      <c r="FAK848" s="399"/>
      <c r="FAL848" s="399"/>
      <c r="FAM848" s="399"/>
      <c r="FAN848" s="399"/>
      <c r="FAO848" s="399"/>
      <c r="FAP848" s="399"/>
      <c r="FAQ848" s="399"/>
      <c r="FAR848" s="399"/>
      <c r="FAS848" s="399"/>
      <c r="FAT848" s="399"/>
      <c r="FAU848" s="399"/>
      <c r="FAV848" s="399"/>
      <c r="FAW848" s="399"/>
      <c r="FAX848" s="399"/>
      <c r="FAY848" s="399"/>
      <c r="FAZ848" s="399"/>
      <c r="FBA848" s="399"/>
      <c r="FBB848" s="399"/>
      <c r="FBC848" s="399"/>
      <c r="FBD848" s="399"/>
      <c r="FBE848" s="399"/>
      <c r="FBF848" s="399"/>
      <c r="FBG848" s="399"/>
      <c r="FBH848" s="399"/>
      <c r="FBI848" s="399"/>
      <c r="FBJ848" s="399"/>
      <c r="FBK848" s="399"/>
      <c r="FBL848" s="399"/>
      <c r="FBM848" s="399"/>
      <c r="FBN848" s="399"/>
      <c r="FBO848" s="399"/>
      <c r="FBP848" s="399"/>
      <c r="FBQ848" s="399"/>
      <c r="FBR848" s="399"/>
      <c r="FBS848" s="399"/>
      <c r="FBT848" s="399"/>
      <c r="FBU848" s="399"/>
      <c r="FBV848" s="399"/>
      <c r="FBW848" s="399"/>
      <c r="FBX848" s="399"/>
      <c r="FBY848" s="399"/>
      <c r="FBZ848" s="399"/>
      <c r="FCA848" s="399"/>
      <c r="FCB848" s="399"/>
      <c r="FCC848" s="399"/>
      <c r="FCD848" s="399"/>
      <c r="FCE848" s="399"/>
      <c r="FCF848" s="399"/>
      <c r="FCG848" s="399"/>
      <c r="FCH848" s="399"/>
      <c r="FCI848" s="399"/>
      <c r="FCJ848" s="399"/>
      <c r="FCK848" s="399"/>
      <c r="FCL848" s="399"/>
      <c r="FCM848" s="399"/>
      <c r="FCN848" s="399"/>
      <c r="FCO848" s="399"/>
      <c r="FCP848" s="399"/>
      <c r="FCQ848" s="399"/>
      <c r="FCR848" s="399"/>
      <c r="FCS848" s="399"/>
      <c r="FCT848" s="399"/>
      <c r="FCU848" s="399"/>
      <c r="FCV848" s="399"/>
      <c r="FCW848" s="399"/>
      <c r="FCX848" s="399"/>
      <c r="FCY848" s="399"/>
      <c r="FCZ848" s="399"/>
      <c r="FDA848" s="399"/>
      <c r="FDB848" s="399"/>
      <c r="FDC848" s="399"/>
      <c r="FDD848" s="399"/>
      <c r="FDE848" s="399"/>
      <c r="FDF848" s="399"/>
      <c r="FDG848" s="399"/>
      <c r="FDH848" s="399"/>
      <c r="FDI848" s="399"/>
      <c r="FDJ848" s="399"/>
      <c r="FDK848" s="399"/>
      <c r="FDL848" s="399"/>
      <c r="FDM848" s="399"/>
      <c r="FDN848" s="399"/>
      <c r="FDO848" s="399"/>
      <c r="FDP848" s="399"/>
      <c r="FDQ848" s="399"/>
      <c r="FDR848" s="399"/>
      <c r="FDS848" s="399"/>
      <c r="FDT848" s="399"/>
      <c r="FDU848" s="399"/>
      <c r="FDV848" s="399"/>
      <c r="FDW848" s="399"/>
      <c r="FDX848" s="399"/>
      <c r="FDY848" s="399"/>
      <c r="FDZ848" s="399"/>
      <c r="FEA848" s="399"/>
      <c r="FEB848" s="399"/>
      <c r="FEC848" s="399"/>
      <c r="FED848" s="399"/>
      <c r="FEE848" s="399"/>
      <c r="FEF848" s="399"/>
      <c r="FEG848" s="399"/>
      <c r="FEH848" s="399"/>
      <c r="FEI848" s="399"/>
      <c r="FEJ848" s="399"/>
      <c r="FEK848" s="399"/>
      <c r="FEL848" s="399"/>
      <c r="FEM848" s="399"/>
      <c r="FEN848" s="399"/>
      <c r="FEO848" s="399"/>
      <c r="FEP848" s="399"/>
      <c r="FEQ848" s="399"/>
      <c r="FER848" s="399"/>
      <c r="FES848" s="399"/>
      <c r="FET848" s="399"/>
      <c r="FEU848" s="399"/>
      <c r="FEV848" s="399"/>
      <c r="FEW848" s="399"/>
      <c r="FEX848" s="399"/>
      <c r="FEY848" s="399"/>
      <c r="FEZ848" s="399"/>
      <c r="FFA848" s="399"/>
      <c r="FFB848" s="399"/>
      <c r="FFC848" s="399"/>
      <c r="FFD848" s="399"/>
      <c r="FFE848" s="399"/>
      <c r="FFF848" s="399"/>
      <c r="FFG848" s="399"/>
      <c r="FFH848" s="399"/>
      <c r="FFI848" s="399"/>
      <c r="FFJ848" s="399"/>
      <c r="FFK848" s="399"/>
      <c r="FFL848" s="399"/>
      <c r="FFM848" s="399"/>
      <c r="FFN848" s="399"/>
      <c r="FFO848" s="399"/>
      <c r="FFP848" s="399"/>
      <c r="FFQ848" s="399"/>
      <c r="FFR848" s="399"/>
      <c r="FFS848" s="399"/>
      <c r="FFT848" s="399"/>
      <c r="FFU848" s="399"/>
      <c r="FFV848" s="399"/>
      <c r="FFW848" s="399"/>
      <c r="FFX848" s="399"/>
      <c r="FFY848" s="399"/>
      <c r="FFZ848" s="399"/>
      <c r="FGA848" s="399"/>
      <c r="FGB848" s="399"/>
      <c r="FGC848" s="399"/>
      <c r="FGD848" s="399"/>
      <c r="FGE848" s="399"/>
      <c r="FGF848" s="399"/>
      <c r="FGG848" s="399"/>
      <c r="FGH848" s="399"/>
      <c r="FGI848" s="399"/>
      <c r="FGJ848" s="399"/>
      <c r="FGK848" s="399"/>
      <c r="FGL848" s="399"/>
      <c r="FGM848" s="399"/>
      <c r="FGN848" s="399"/>
      <c r="FGO848" s="399"/>
      <c r="FGP848" s="399"/>
      <c r="FGQ848" s="399"/>
      <c r="FGR848" s="399"/>
      <c r="FGS848" s="399"/>
      <c r="FGT848" s="399"/>
      <c r="FGU848" s="399"/>
      <c r="FGV848" s="399"/>
      <c r="FGW848" s="399"/>
      <c r="FGX848" s="399"/>
      <c r="FGY848" s="399"/>
      <c r="FGZ848" s="399"/>
      <c r="FHA848" s="399"/>
      <c r="FHB848" s="399"/>
      <c r="FHC848" s="399"/>
      <c r="FHD848" s="399"/>
      <c r="FHE848" s="399"/>
      <c r="FHF848" s="399"/>
      <c r="FHG848" s="399"/>
      <c r="FHH848" s="399"/>
      <c r="FHI848" s="399"/>
      <c r="FHJ848" s="399"/>
      <c r="FHK848" s="399"/>
      <c r="FHL848" s="399"/>
      <c r="FHM848" s="399"/>
      <c r="FHN848" s="399"/>
      <c r="FHO848" s="399"/>
      <c r="FHP848" s="399"/>
      <c r="FHQ848" s="399"/>
      <c r="FHR848" s="399"/>
      <c r="FHS848" s="399"/>
      <c r="FHT848" s="399"/>
      <c r="FHU848" s="399"/>
      <c r="FHV848" s="399"/>
      <c r="FHW848" s="399"/>
      <c r="FHX848" s="399"/>
      <c r="FHY848" s="399"/>
      <c r="FHZ848" s="399"/>
      <c r="FIA848" s="399"/>
      <c r="FIB848" s="399"/>
      <c r="FIC848" s="399"/>
      <c r="FID848" s="399"/>
      <c r="FIE848" s="399"/>
      <c r="FIF848" s="399"/>
      <c r="FIG848" s="399"/>
      <c r="FIH848" s="399"/>
      <c r="FII848" s="399"/>
      <c r="FIJ848" s="399"/>
      <c r="FIK848" s="399"/>
      <c r="FIL848" s="399"/>
      <c r="FIM848" s="399"/>
      <c r="FIN848" s="399"/>
      <c r="FIO848" s="399"/>
      <c r="FIP848" s="399"/>
      <c r="FIQ848" s="399"/>
      <c r="FIR848" s="399"/>
      <c r="FIS848" s="399"/>
      <c r="FIT848" s="399"/>
      <c r="FIU848" s="399"/>
      <c r="FIV848" s="399"/>
      <c r="FIW848" s="399"/>
      <c r="FIX848" s="399"/>
      <c r="FIY848" s="399"/>
      <c r="FIZ848" s="399"/>
      <c r="FJA848" s="399"/>
      <c r="FJB848" s="399"/>
      <c r="FJC848" s="399"/>
      <c r="FJD848" s="399"/>
      <c r="FJE848" s="399"/>
      <c r="FJF848" s="399"/>
      <c r="FJG848" s="399"/>
      <c r="FJH848" s="399"/>
      <c r="FJI848" s="399"/>
      <c r="FJJ848" s="399"/>
      <c r="FJK848" s="399"/>
      <c r="FJL848" s="399"/>
      <c r="FJM848" s="399"/>
      <c r="FJN848" s="399"/>
      <c r="FJO848" s="399"/>
      <c r="FJP848" s="399"/>
      <c r="FJQ848" s="399"/>
      <c r="FJR848" s="399"/>
      <c r="FJS848" s="399"/>
      <c r="FJT848" s="399"/>
      <c r="FJU848" s="399"/>
      <c r="FJV848" s="399"/>
      <c r="FJW848" s="399"/>
      <c r="FJX848" s="399"/>
      <c r="FJY848" s="399"/>
      <c r="FJZ848" s="399"/>
      <c r="FKA848" s="399"/>
      <c r="FKB848" s="399"/>
      <c r="FKC848" s="399"/>
      <c r="FKD848" s="399"/>
      <c r="FKE848" s="399"/>
      <c r="FKF848" s="399"/>
      <c r="FKG848" s="399"/>
      <c r="FKH848" s="399"/>
      <c r="FKI848" s="399"/>
      <c r="FKJ848" s="399"/>
      <c r="FKK848" s="399"/>
      <c r="FKL848" s="399"/>
      <c r="FKM848" s="399"/>
      <c r="FKN848" s="399"/>
      <c r="FKO848" s="399"/>
      <c r="FKP848" s="399"/>
      <c r="FKQ848" s="399"/>
      <c r="FKR848" s="399"/>
      <c r="FKS848" s="399"/>
      <c r="FKT848" s="399"/>
      <c r="FKU848" s="399"/>
      <c r="FKV848" s="399"/>
      <c r="FKW848" s="399"/>
      <c r="FKX848" s="399"/>
      <c r="FKY848" s="399"/>
      <c r="FKZ848" s="399"/>
      <c r="FLA848" s="399"/>
      <c r="FLB848" s="399"/>
      <c r="FLC848" s="399"/>
      <c r="FLD848" s="399"/>
      <c r="FLE848" s="399"/>
      <c r="FLF848" s="399"/>
      <c r="FLG848" s="399"/>
      <c r="FLH848" s="399"/>
      <c r="FLI848" s="399"/>
      <c r="FLJ848" s="399"/>
      <c r="FLK848" s="399"/>
      <c r="FLL848" s="399"/>
      <c r="FLM848" s="399"/>
      <c r="FLN848" s="399"/>
      <c r="FLO848" s="399"/>
      <c r="FLP848" s="399"/>
      <c r="FLQ848" s="399"/>
      <c r="FLR848" s="399"/>
      <c r="FLS848" s="399"/>
      <c r="FLT848" s="399"/>
      <c r="FLU848" s="399"/>
      <c r="FLV848" s="399"/>
      <c r="FLW848" s="399"/>
      <c r="FLX848" s="399"/>
      <c r="FLY848" s="399"/>
      <c r="FLZ848" s="399"/>
      <c r="FMA848" s="399"/>
      <c r="FMB848" s="399"/>
      <c r="FMC848" s="399"/>
      <c r="FMD848" s="399"/>
      <c r="FME848" s="399"/>
      <c r="FMF848" s="399"/>
      <c r="FMG848" s="399"/>
      <c r="FMH848" s="399"/>
      <c r="FMI848" s="399"/>
      <c r="FMJ848" s="399"/>
      <c r="FMK848" s="399"/>
      <c r="FML848" s="399"/>
      <c r="FMM848" s="399"/>
      <c r="FMN848" s="399"/>
      <c r="FMO848" s="399"/>
      <c r="FMP848" s="399"/>
      <c r="FMQ848" s="399"/>
      <c r="FMR848" s="399"/>
      <c r="FMS848" s="399"/>
      <c r="FMT848" s="399"/>
      <c r="FMU848" s="399"/>
      <c r="FMV848" s="399"/>
      <c r="FMW848" s="399"/>
      <c r="FMX848" s="399"/>
      <c r="FMY848" s="399"/>
      <c r="FMZ848" s="399"/>
      <c r="FNA848" s="399"/>
      <c r="FNB848" s="399"/>
      <c r="FNC848" s="399"/>
      <c r="FND848" s="399"/>
      <c r="FNE848" s="399"/>
      <c r="FNF848" s="399"/>
      <c r="FNG848" s="399"/>
      <c r="FNH848" s="399"/>
      <c r="FNI848" s="399"/>
      <c r="FNJ848" s="399"/>
      <c r="FNK848" s="399"/>
      <c r="FNL848" s="399"/>
      <c r="FNM848" s="399"/>
      <c r="FNN848" s="399"/>
      <c r="FNO848" s="399"/>
      <c r="FNP848" s="399"/>
      <c r="FNQ848" s="399"/>
      <c r="FNR848" s="399"/>
      <c r="FNS848" s="399"/>
      <c r="FNT848" s="399"/>
      <c r="FNU848" s="399"/>
      <c r="FNV848" s="399"/>
      <c r="FNW848" s="399"/>
      <c r="FNX848" s="399"/>
      <c r="FNY848" s="399"/>
      <c r="FNZ848" s="399"/>
      <c r="FOA848" s="399"/>
      <c r="FOB848" s="399"/>
      <c r="FOC848" s="399"/>
      <c r="FOD848" s="399"/>
      <c r="FOE848" s="399"/>
      <c r="FOF848" s="399"/>
      <c r="FOG848" s="399"/>
      <c r="FOH848" s="399"/>
      <c r="FOI848" s="399"/>
      <c r="FOJ848" s="399"/>
      <c r="FOK848" s="399"/>
      <c r="FOL848" s="399"/>
      <c r="FOM848" s="399"/>
      <c r="FON848" s="399"/>
      <c r="FOO848" s="399"/>
      <c r="FOP848" s="399"/>
      <c r="FOQ848" s="399"/>
      <c r="FOR848" s="399"/>
      <c r="FOS848" s="399"/>
      <c r="FOT848" s="399"/>
      <c r="FOU848" s="399"/>
      <c r="FOV848" s="399"/>
      <c r="FOW848" s="399"/>
      <c r="FOX848" s="399"/>
      <c r="FOY848" s="399"/>
      <c r="FOZ848" s="399"/>
      <c r="FPA848" s="399"/>
      <c r="FPB848" s="399"/>
      <c r="FPC848" s="399"/>
      <c r="FPD848" s="399"/>
      <c r="FPE848" s="399"/>
      <c r="FPF848" s="399"/>
      <c r="FPG848" s="399"/>
      <c r="FPH848" s="399"/>
      <c r="FPI848" s="399"/>
      <c r="FPJ848" s="399"/>
      <c r="FPK848" s="399"/>
      <c r="FPL848" s="399"/>
      <c r="FPM848" s="399"/>
      <c r="FPN848" s="399"/>
      <c r="FPO848" s="399"/>
      <c r="FPP848" s="399"/>
      <c r="FPQ848" s="399"/>
      <c r="FPR848" s="399"/>
      <c r="FPS848" s="399"/>
      <c r="FPT848" s="399"/>
      <c r="FPU848" s="399"/>
      <c r="FPV848" s="399"/>
      <c r="FPW848" s="399"/>
      <c r="FPX848" s="399"/>
      <c r="FPY848" s="399"/>
      <c r="FPZ848" s="399"/>
      <c r="FQA848" s="399"/>
      <c r="FQB848" s="399"/>
      <c r="FQC848" s="399"/>
      <c r="FQD848" s="399"/>
      <c r="FQE848" s="399"/>
      <c r="FQF848" s="399"/>
      <c r="FQG848" s="399"/>
      <c r="FQH848" s="399"/>
      <c r="FQI848" s="399"/>
      <c r="FQJ848" s="399"/>
      <c r="FQK848" s="399"/>
      <c r="FQL848" s="399"/>
      <c r="FQM848" s="399"/>
      <c r="FQN848" s="399"/>
      <c r="FQO848" s="399"/>
      <c r="FQP848" s="399"/>
      <c r="FQQ848" s="399"/>
      <c r="FQR848" s="399"/>
      <c r="FQS848" s="399"/>
      <c r="FQT848" s="399"/>
      <c r="FQU848" s="399"/>
      <c r="FQV848" s="399"/>
      <c r="FQW848" s="399"/>
      <c r="FQX848" s="399"/>
      <c r="FQY848" s="399"/>
      <c r="FQZ848" s="399"/>
      <c r="FRA848" s="399"/>
      <c r="FRB848" s="399"/>
      <c r="FRC848" s="399"/>
      <c r="FRD848" s="399"/>
      <c r="FRE848" s="399"/>
      <c r="FRF848" s="399"/>
      <c r="FRG848" s="399"/>
      <c r="FRH848" s="399"/>
      <c r="FRI848" s="399"/>
      <c r="FRJ848" s="399"/>
      <c r="FRK848" s="399"/>
      <c r="FRL848" s="399"/>
      <c r="FRM848" s="399"/>
      <c r="FRN848" s="399"/>
      <c r="FRO848" s="399"/>
      <c r="FRP848" s="399"/>
      <c r="FRQ848" s="399"/>
      <c r="FRR848" s="399"/>
      <c r="FRS848" s="399"/>
      <c r="FRT848" s="399"/>
      <c r="FRU848" s="399"/>
      <c r="FRV848" s="399"/>
      <c r="FRW848" s="399"/>
      <c r="FRX848" s="399"/>
      <c r="FRY848" s="399"/>
      <c r="FRZ848" s="399"/>
      <c r="FSA848" s="399"/>
      <c r="FSB848" s="399"/>
      <c r="FSC848" s="399"/>
      <c r="FSD848" s="399"/>
      <c r="FSE848" s="399"/>
      <c r="FSF848" s="399"/>
      <c r="FSG848" s="399"/>
      <c r="FSH848" s="399"/>
      <c r="FSI848" s="399"/>
      <c r="FSJ848" s="399"/>
      <c r="FSK848" s="399"/>
      <c r="FSL848" s="399"/>
      <c r="FSM848" s="399"/>
      <c r="FSN848" s="399"/>
      <c r="FSO848" s="399"/>
      <c r="FSP848" s="399"/>
      <c r="FSQ848" s="399"/>
      <c r="FSR848" s="399"/>
      <c r="FSS848" s="399"/>
      <c r="FST848" s="399"/>
      <c r="FSU848" s="399"/>
      <c r="FSV848" s="399"/>
      <c r="FSW848" s="399"/>
      <c r="FSX848" s="399"/>
      <c r="FSY848" s="399"/>
      <c r="FSZ848" s="399"/>
      <c r="FTA848" s="399"/>
      <c r="FTB848" s="399"/>
      <c r="FTC848" s="399"/>
      <c r="FTD848" s="399"/>
      <c r="FTE848" s="399"/>
      <c r="FTF848" s="399"/>
      <c r="FTG848" s="399"/>
      <c r="FTH848" s="399"/>
      <c r="FTI848" s="399"/>
      <c r="FTJ848" s="399"/>
      <c r="FTK848" s="399"/>
      <c r="FTL848" s="399"/>
      <c r="FTM848" s="399"/>
      <c r="FTN848" s="399"/>
      <c r="FTO848" s="399"/>
      <c r="FTP848" s="399"/>
      <c r="FTQ848" s="399"/>
      <c r="FTR848" s="399"/>
      <c r="FTS848" s="399"/>
      <c r="FTT848" s="399"/>
      <c r="FTU848" s="399"/>
      <c r="FTV848" s="399"/>
      <c r="FTW848" s="399"/>
      <c r="FTX848" s="399"/>
      <c r="FTY848" s="399"/>
      <c r="FTZ848" s="399"/>
      <c r="FUA848" s="399"/>
      <c r="FUB848" s="399"/>
      <c r="FUC848" s="399"/>
      <c r="FUD848" s="399"/>
      <c r="FUE848" s="399"/>
      <c r="FUF848" s="399"/>
      <c r="FUG848" s="399"/>
      <c r="FUH848" s="399"/>
      <c r="FUI848" s="399"/>
      <c r="FUJ848" s="399"/>
      <c r="FUK848" s="399"/>
      <c r="FUL848" s="399"/>
      <c r="FUM848" s="399"/>
      <c r="FUN848" s="399"/>
      <c r="FUO848" s="399"/>
      <c r="FUP848" s="399"/>
      <c r="FUQ848" s="399"/>
      <c r="FUR848" s="399"/>
      <c r="FUS848" s="399"/>
      <c r="FUT848" s="399"/>
      <c r="FUU848" s="399"/>
      <c r="FUV848" s="399"/>
      <c r="FUW848" s="399"/>
      <c r="FUX848" s="399"/>
      <c r="FUY848" s="399"/>
      <c r="FUZ848" s="399"/>
      <c r="FVA848" s="399"/>
      <c r="FVB848" s="399"/>
      <c r="FVC848" s="399"/>
      <c r="FVD848" s="399"/>
      <c r="FVE848" s="399"/>
      <c r="FVF848" s="399"/>
      <c r="FVG848" s="399"/>
      <c r="FVH848" s="399"/>
      <c r="FVI848" s="399"/>
      <c r="FVJ848" s="399"/>
      <c r="FVK848" s="399"/>
      <c r="FVL848" s="399"/>
      <c r="FVM848" s="399"/>
      <c r="FVN848" s="399"/>
      <c r="FVO848" s="399"/>
      <c r="FVP848" s="399"/>
      <c r="FVQ848" s="399"/>
      <c r="FVR848" s="399"/>
      <c r="FVS848" s="399"/>
      <c r="FVT848" s="399"/>
      <c r="FVU848" s="399"/>
      <c r="FVV848" s="399"/>
      <c r="FVW848" s="399"/>
      <c r="FVX848" s="399"/>
      <c r="FVY848" s="399"/>
      <c r="FVZ848" s="399"/>
      <c r="FWA848" s="399"/>
      <c r="FWB848" s="399"/>
      <c r="FWC848" s="399"/>
      <c r="FWD848" s="399"/>
      <c r="FWE848" s="399"/>
      <c r="FWF848" s="399"/>
      <c r="FWG848" s="399"/>
      <c r="FWH848" s="399"/>
      <c r="FWI848" s="399"/>
      <c r="FWJ848" s="399"/>
      <c r="FWK848" s="399"/>
      <c r="FWL848" s="399"/>
      <c r="FWM848" s="399"/>
      <c r="FWN848" s="399"/>
      <c r="FWO848" s="399"/>
      <c r="FWP848" s="399"/>
      <c r="FWQ848" s="399"/>
      <c r="FWR848" s="399"/>
      <c r="FWS848" s="399"/>
      <c r="FWT848" s="399"/>
      <c r="FWU848" s="399"/>
      <c r="FWV848" s="399"/>
      <c r="FWW848" s="399"/>
      <c r="FWX848" s="399"/>
      <c r="FWY848" s="399"/>
      <c r="FWZ848" s="399"/>
      <c r="FXA848" s="399"/>
      <c r="FXB848" s="399"/>
      <c r="FXC848" s="399"/>
      <c r="FXD848" s="399"/>
      <c r="FXE848" s="399"/>
      <c r="FXF848" s="399"/>
      <c r="FXG848" s="399"/>
      <c r="FXH848" s="399"/>
      <c r="FXI848" s="399"/>
      <c r="FXJ848" s="399"/>
      <c r="FXK848" s="399"/>
      <c r="FXL848" s="399"/>
      <c r="FXM848" s="399"/>
      <c r="FXN848" s="399"/>
      <c r="FXO848" s="399"/>
      <c r="FXP848" s="399"/>
      <c r="FXQ848" s="399"/>
      <c r="FXR848" s="399"/>
      <c r="FXS848" s="399"/>
      <c r="FXT848" s="399"/>
      <c r="FXU848" s="399"/>
      <c r="FXV848" s="399"/>
      <c r="FXW848" s="399"/>
      <c r="FXX848" s="399"/>
      <c r="FXY848" s="399"/>
      <c r="FXZ848" s="399"/>
      <c r="FYA848" s="399"/>
      <c r="FYB848" s="399"/>
      <c r="FYC848" s="399"/>
      <c r="FYD848" s="399"/>
      <c r="FYE848" s="399"/>
      <c r="FYF848" s="399"/>
      <c r="FYG848" s="399"/>
      <c r="FYH848" s="399"/>
      <c r="FYI848" s="399"/>
      <c r="FYJ848" s="399"/>
      <c r="FYK848" s="399"/>
      <c r="FYL848" s="399"/>
      <c r="FYM848" s="399"/>
      <c r="FYN848" s="399"/>
      <c r="FYO848" s="399"/>
      <c r="FYP848" s="399"/>
      <c r="FYQ848" s="399"/>
      <c r="FYR848" s="399"/>
      <c r="FYS848" s="399"/>
      <c r="FYT848" s="399"/>
      <c r="FYU848" s="399"/>
      <c r="FYV848" s="399"/>
      <c r="FYW848" s="399"/>
      <c r="FYX848" s="399"/>
      <c r="FYY848" s="399"/>
      <c r="FYZ848" s="399"/>
      <c r="FZA848" s="399"/>
      <c r="FZB848" s="399"/>
      <c r="FZC848" s="399"/>
      <c r="FZD848" s="399"/>
      <c r="FZE848" s="399"/>
      <c r="FZF848" s="399"/>
      <c r="FZG848" s="399"/>
      <c r="FZH848" s="399"/>
      <c r="FZI848" s="399"/>
      <c r="FZJ848" s="399"/>
      <c r="FZK848" s="399"/>
      <c r="FZL848" s="399"/>
      <c r="FZM848" s="399"/>
      <c r="FZN848" s="399"/>
      <c r="FZO848" s="399"/>
      <c r="FZP848" s="399"/>
      <c r="FZQ848" s="399"/>
      <c r="FZR848" s="399"/>
      <c r="FZS848" s="399"/>
      <c r="FZT848" s="399"/>
      <c r="FZU848" s="399"/>
      <c r="FZV848" s="399"/>
      <c r="FZW848" s="399"/>
      <c r="FZX848" s="399"/>
      <c r="FZY848" s="399"/>
      <c r="FZZ848" s="399"/>
      <c r="GAA848" s="399"/>
      <c r="GAB848" s="399"/>
      <c r="GAC848" s="399"/>
      <c r="GAD848" s="399"/>
      <c r="GAE848" s="399"/>
      <c r="GAF848" s="399"/>
      <c r="GAG848" s="399"/>
      <c r="GAH848" s="399"/>
      <c r="GAI848" s="399"/>
      <c r="GAJ848" s="399"/>
      <c r="GAK848" s="399"/>
      <c r="GAL848" s="399"/>
      <c r="GAM848" s="399"/>
      <c r="GAN848" s="399"/>
      <c r="GAO848" s="399"/>
      <c r="GAP848" s="399"/>
      <c r="GAQ848" s="399"/>
      <c r="GAR848" s="399"/>
      <c r="GAS848" s="399"/>
      <c r="GAT848" s="399"/>
      <c r="GAU848" s="399"/>
      <c r="GAV848" s="399"/>
      <c r="GAW848" s="399"/>
      <c r="GAX848" s="399"/>
      <c r="GAY848" s="399"/>
      <c r="GAZ848" s="399"/>
      <c r="GBA848" s="399"/>
      <c r="GBB848" s="399"/>
      <c r="GBC848" s="399"/>
      <c r="GBD848" s="399"/>
      <c r="GBE848" s="399"/>
      <c r="GBF848" s="399"/>
      <c r="GBG848" s="399"/>
      <c r="GBH848" s="399"/>
      <c r="GBI848" s="399"/>
      <c r="GBJ848" s="399"/>
      <c r="GBK848" s="399"/>
      <c r="GBL848" s="399"/>
      <c r="GBM848" s="399"/>
      <c r="GBN848" s="399"/>
      <c r="GBO848" s="399"/>
      <c r="GBP848" s="399"/>
      <c r="GBQ848" s="399"/>
      <c r="GBR848" s="399"/>
      <c r="GBS848" s="399"/>
      <c r="GBT848" s="399"/>
      <c r="GBU848" s="399"/>
      <c r="GBV848" s="399"/>
      <c r="GBW848" s="399"/>
      <c r="GBX848" s="399"/>
      <c r="GBY848" s="399"/>
      <c r="GBZ848" s="399"/>
      <c r="GCA848" s="399"/>
      <c r="GCB848" s="399"/>
      <c r="GCC848" s="399"/>
      <c r="GCD848" s="399"/>
      <c r="GCE848" s="399"/>
      <c r="GCF848" s="399"/>
      <c r="GCG848" s="399"/>
      <c r="GCH848" s="399"/>
      <c r="GCI848" s="399"/>
      <c r="GCJ848" s="399"/>
      <c r="GCK848" s="399"/>
      <c r="GCL848" s="399"/>
      <c r="GCM848" s="399"/>
      <c r="GCN848" s="399"/>
      <c r="GCO848" s="399"/>
      <c r="GCP848" s="399"/>
      <c r="GCQ848" s="399"/>
      <c r="GCR848" s="399"/>
      <c r="GCS848" s="399"/>
      <c r="GCT848" s="399"/>
      <c r="GCU848" s="399"/>
      <c r="GCV848" s="399"/>
      <c r="GCW848" s="399"/>
      <c r="GCX848" s="399"/>
      <c r="GCY848" s="399"/>
      <c r="GCZ848" s="399"/>
      <c r="GDA848" s="399"/>
      <c r="GDB848" s="399"/>
      <c r="GDC848" s="399"/>
      <c r="GDD848" s="399"/>
      <c r="GDE848" s="399"/>
      <c r="GDF848" s="399"/>
      <c r="GDG848" s="399"/>
      <c r="GDH848" s="399"/>
      <c r="GDI848" s="399"/>
      <c r="GDJ848" s="399"/>
      <c r="GDK848" s="399"/>
      <c r="GDL848" s="399"/>
      <c r="GDM848" s="399"/>
      <c r="GDN848" s="399"/>
      <c r="GDO848" s="399"/>
      <c r="GDP848" s="399"/>
      <c r="GDQ848" s="399"/>
      <c r="GDR848" s="399"/>
      <c r="GDS848" s="399"/>
      <c r="GDT848" s="399"/>
      <c r="GDU848" s="399"/>
      <c r="GDV848" s="399"/>
      <c r="GDW848" s="399"/>
      <c r="GDX848" s="399"/>
      <c r="GDY848" s="399"/>
      <c r="GDZ848" s="399"/>
      <c r="GEA848" s="399"/>
      <c r="GEB848" s="399"/>
      <c r="GEC848" s="399"/>
      <c r="GED848" s="399"/>
      <c r="GEE848" s="399"/>
      <c r="GEF848" s="399"/>
      <c r="GEG848" s="399"/>
      <c r="GEH848" s="399"/>
      <c r="GEI848" s="399"/>
      <c r="GEJ848" s="399"/>
      <c r="GEK848" s="399"/>
      <c r="GEL848" s="399"/>
      <c r="GEM848" s="399"/>
      <c r="GEN848" s="399"/>
      <c r="GEO848" s="399"/>
      <c r="GEP848" s="399"/>
      <c r="GEQ848" s="399"/>
      <c r="GER848" s="399"/>
      <c r="GES848" s="399"/>
      <c r="GET848" s="399"/>
      <c r="GEU848" s="399"/>
      <c r="GEV848" s="399"/>
      <c r="GEW848" s="399"/>
      <c r="GEX848" s="399"/>
      <c r="GEY848" s="399"/>
      <c r="GEZ848" s="399"/>
      <c r="GFA848" s="399"/>
      <c r="GFB848" s="399"/>
      <c r="GFC848" s="399"/>
      <c r="GFD848" s="399"/>
      <c r="GFE848" s="399"/>
      <c r="GFF848" s="399"/>
      <c r="GFG848" s="399"/>
      <c r="GFH848" s="399"/>
      <c r="GFI848" s="399"/>
      <c r="GFJ848" s="399"/>
      <c r="GFK848" s="399"/>
      <c r="GFL848" s="399"/>
      <c r="GFM848" s="399"/>
      <c r="GFN848" s="399"/>
      <c r="GFO848" s="399"/>
      <c r="GFP848" s="399"/>
      <c r="GFQ848" s="399"/>
      <c r="GFR848" s="399"/>
      <c r="GFS848" s="399"/>
      <c r="GFT848" s="399"/>
      <c r="GFU848" s="399"/>
      <c r="GFV848" s="399"/>
      <c r="GFW848" s="399"/>
      <c r="GFX848" s="399"/>
      <c r="GFY848" s="399"/>
      <c r="GFZ848" s="399"/>
      <c r="GGA848" s="399"/>
      <c r="GGB848" s="399"/>
      <c r="GGC848" s="399"/>
      <c r="GGD848" s="399"/>
      <c r="GGE848" s="399"/>
      <c r="GGF848" s="399"/>
      <c r="GGG848" s="399"/>
      <c r="GGH848" s="399"/>
      <c r="GGI848" s="399"/>
      <c r="GGJ848" s="399"/>
      <c r="GGK848" s="399"/>
      <c r="GGL848" s="399"/>
      <c r="GGM848" s="399"/>
      <c r="GGN848" s="399"/>
      <c r="GGO848" s="399"/>
      <c r="GGP848" s="399"/>
      <c r="GGQ848" s="399"/>
      <c r="GGR848" s="399"/>
      <c r="GGS848" s="399"/>
      <c r="GGT848" s="399"/>
      <c r="GGU848" s="399"/>
      <c r="GGV848" s="399"/>
      <c r="GGW848" s="399"/>
      <c r="GGX848" s="399"/>
      <c r="GGY848" s="399"/>
      <c r="GGZ848" s="399"/>
      <c r="GHA848" s="399"/>
      <c r="GHB848" s="399"/>
      <c r="GHC848" s="399"/>
      <c r="GHD848" s="399"/>
      <c r="GHE848" s="399"/>
      <c r="GHF848" s="399"/>
      <c r="GHG848" s="399"/>
      <c r="GHH848" s="399"/>
      <c r="GHI848" s="399"/>
      <c r="GHJ848" s="399"/>
      <c r="GHK848" s="399"/>
      <c r="GHL848" s="399"/>
      <c r="GHM848" s="399"/>
      <c r="GHN848" s="399"/>
      <c r="GHO848" s="399"/>
      <c r="GHP848" s="399"/>
      <c r="GHQ848" s="399"/>
      <c r="GHR848" s="399"/>
      <c r="GHS848" s="399"/>
      <c r="GHT848" s="399"/>
      <c r="GHU848" s="399"/>
      <c r="GHV848" s="399"/>
      <c r="GHW848" s="399"/>
      <c r="GHX848" s="399"/>
      <c r="GHY848" s="399"/>
      <c r="GHZ848" s="399"/>
      <c r="GIA848" s="399"/>
      <c r="GIB848" s="399"/>
      <c r="GIC848" s="399"/>
      <c r="GID848" s="399"/>
      <c r="GIE848" s="399"/>
      <c r="GIF848" s="399"/>
      <c r="GIG848" s="399"/>
      <c r="GIH848" s="399"/>
      <c r="GII848" s="399"/>
      <c r="GIJ848" s="399"/>
      <c r="GIK848" s="399"/>
      <c r="GIL848" s="399"/>
      <c r="GIM848" s="399"/>
      <c r="GIN848" s="399"/>
      <c r="GIO848" s="399"/>
      <c r="GIP848" s="399"/>
      <c r="GIQ848" s="399"/>
      <c r="GIR848" s="399"/>
      <c r="GIS848" s="399"/>
      <c r="GIT848" s="399"/>
      <c r="GIU848" s="399"/>
      <c r="GIV848" s="399"/>
      <c r="GIW848" s="399"/>
      <c r="GIX848" s="399"/>
      <c r="GIY848" s="399"/>
      <c r="GIZ848" s="399"/>
      <c r="GJA848" s="399"/>
      <c r="GJB848" s="399"/>
      <c r="GJC848" s="399"/>
      <c r="GJD848" s="399"/>
      <c r="GJE848" s="399"/>
      <c r="GJF848" s="399"/>
      <c r="GJG848" s="399"/>
      <c r="GJH848" s="399"/>
      <c r="GJI848" s="399"/>
      <c r="GJJ848" s="399"/>
      <c r="GJK848" s="399"/>
      <c r="GJL848" s="399"/>
      <c r="GJM848" s="399"/>
      <c r="GJN848" s="399"/>
      <c r="GJO848" s="399"/>
      <c r="GJP848" s="399"/>
      <c r="GJQ848" s="399"/>
      <c r="GJR848" s="399"/>
      <c r="GJS848" s="399"/>
      <c r="GJT848" s="399"/>
      <c r="GJU848" s="399"/>
      <c r="GJV848" s="399"/>
      <c r="GJW848" s="399"/>
      <c r="GJX848" s="399"/>
      <c r="GJY848" s="399"/>
      <c r="GJZ848" s="399"/>
      <c r="GKA848" s="399"/>
      <c r="GKB848" s="399"/>
      <c r="GKC848" s="399"/>
      <c r="GKD848" s="399"/>
      <c r="GKE848" s="399"/>
      <c r="GKF848" s="399"/>
      <c r="GKG848" s="399"/>
      <c r="GKH848" s="399"/>
      <c r="GKI848" s="399"/>
      <c r="GKJ848" s="399"/>
      <c r="GKK848" s="399"/>
      <c r="GKL848" s="399"/>
      <c r="GKM848" s="399"/>
      <c r="GKN848" s="399"/>
      <c r="GKO848" s="399"/>
      <c r="GKP848" s="399"/>
      <c r="GKQ848" s="399"/>
      <c r="GKR848" s="399"/>
      <c r="GKS848" s="399"/>
      <c r="GKT848" s="399"/>
      <c r="GKU848" s="399"/>
      <c r="GKV848" s="399"/>
      <c r="GKW848" s="399"/>
      <c r="GKX848" s="399"/>
      <c r="GKY848" s="399"/>
      <c r="GKZ848" s="399"/>
      <c r="GLA848" s="399"/>
      <c r="GLB848" s="399"/>
      <c r="GLC848" s="399"/>
      <c r="GLD848" s="399"/>
      <c r="GLE848" s="399"/>
      <c r="GLF848" s="399"/>
      <c r="GLG848" s="399"/>
      <c r="GLH848" s="399"/>
      <c r="GLI848" s="399"/>
      <c r="GLJ848" s="399"/>
      <c r="GLK848" s="399"/>
      <c r="GLL848" s="399"/>
      <c r="GLM848" s="399"/>
      <c r="GLN848" s="399"/>
      <c r="GLO848" s="399"/>
      <c r="GLP848" s="399"/>
      <c r="GLQ848" s="399"/>
      <c r="GLR848" s="399"/>
      <c r="GLS848" s="399"/>
      <c r="GLT848" s="399"/>
      <c r="GLU848" s="399"/>
      <c r="GLV848" s="399"/>
      <c r="GLW848" s="399"/>
      <c r="GLX848" s="399"/>
      <c r="GLY848" s="399"/>
      <c r="GLZ848" s="399"/>
      <c r="GMA848" s="399"/>
      <c r="GMB848" s="399"/>
      <c r="GMC848" s="399"/>
      <c r="GMD848" s="399"/>
      <c r="GME848" s="399"/>
      <c r="GMF848" s="399"/>
      <c r="GMG848" s="399"/>
      <c r="GMH848" s="399"/>
      <c r="GMI848" s="399"/>
      <c r="GMJ848" s="399"/>
      <c r="GMK848" s="399"/>
      <c r="GML848" s="399"/>
      <c r="GMM848" s="399"/>
      <c r="GMN848" s="399"/>
      <c r="GMO848" s="399"/>
      <c r="GMP848" s="399"/>
      <c r="GMQ848" s="399"/>
      <c r="GMR848" s="399"/>
      <c r="GMS848" s="399"/>
      <c r="GMT848" s="399"/>
      <c r="GMU848" s="399"/>
      <c r="GMV848" s="399"/>
      <c r="GMW848" s="399"/>
      <c r="GMX848" s="399"/>
      <c r="GMY848" s="399"/>
      <c r="GMZ848" s="399"/>
      <c r="GNA848" s="399"/>
      <c r="GNB848" s="399"/>
      <c r="GNC848" s="399"/>
      <c r="GND848" s="399"/>
      <c r="GNE848" s="399"/>
      <c r="GNF848" s="399"/>
      <c r="GNG848" s="399"/>
      <c r="GNH848" s="399"/>
      <c r="GNI848" s="399"/>
      <c r="GNJ848" s="399"/>
      <c r="GNK848" s="399"/>
      <c r="GNL848" s="399"/>
      <c r="GNM848" s="399"/>
      <c r="GNN848" s="399"/>
      <c r="GNO848" s="399"/>
      <c r="GNP848" s="399"/>
      <c r="GNQ848" s="399"/>
      <c r="GNR848" s="399"/>
      <c r="GNS848" s="399"/>
      <c r="GNT848" s="399"/>
      <c r="GNU848" s="399"/>
      <c r="GNV848" s="399"/>
      <c r="GNW848" s="399"/>
      <c r="GNX848" s="399"/>
      <c r="GNY848" s="399"/>
      <c r="GNZ848" s="399"/>
      <c r="GOA848" s="399"/>
      <c r="GOB848" s="399"/>
      <c r="GOC848" s="399"/>
      <c r="GOD848" s="399"/>
      <c r="GOE848" s="399"/>
      <c r="GOF848" s="399"/>
      <c r="GOG848" s="399"/>
      <c r="GOH848" s="399"/>
      <c r="GOI848" s="399"/>
      <c r="GOJ848" s="399"/>
      <c r="GOK848" s="399"/>
      <c r="GOL848" s="399"/>
      <c r="GOM848" s="399"/>
      <c r="GON848" s="399"/>
      <c r="GOO848" s="399"/>
      <c r="GOP848" s="399"/>
      <c r="GOQ848" s="399"/>
      <c r="GOR848" s="399"/>
      <c r="GOS848" s="399"/>
      <c r="GOT848" s="399"/>
      <c r="GOU848" s="399"/>
      <c r="GOV848" s="399"/>
      <c r="GOW848" s="399"/>
      <c r="GOX848" s="399"/>
      <c r="GOY848" s="399"/>
      <c r="GOZ848" s="399"/>
      <c r="GPA848" s="399"/>
      <c r="GPB848" s="399"/>
      <c r="GPC848" s="399"/>
      <c r="GPD848" s="399"/>
      <c r="GPE848" s="399"/>
      <c r="GPF848" s="399"/>
      <c r="GPG848" s="399"/>
      <c r="GPH848" s="399"/>
      <c r="GPI848" s="399"/>
      <c r="GPJ848" s="399"/>
      <c r="GPK848" s="399"/>
      <c r="GPL848" s="399"/>
      <c r="GPM848" s="399"/>
      <c r="GPN848" s="399"/>
      <c r="GPO848" s="399"/>
      <c r="GPP848" s="399"/>
      <c r="GPQ848" s="399"/>
      <c r="GPR848" s="399"/>
      <c r="GPS848" s="399"/>
      <c r="GPT848" s="399"/>
      <c r="GPU848" s="399"/>
      <c r="GPV848" s="399"/>
      <c r="GPW848" s="399"/>
      <c r="GPX848" s="399"/>
      <c r="GPY848" s="399"/>
      <c r="GPZ848" s="399"/>
      <c r="GQA848" s="399"/>
      <c r="GQB848" s="399"/>
      <c r="GQC848" s="399"/>
      <c r="GQD848" s="399"/>
      <c r="GQE848" s="399"/>
      <c r="GQF848" s="399"/>
      <c r="GQG848" s="399"/>
      <c r="GQH848" s="399"/>
      <c r="GQI848" s="399"/>
      <c r="GQJ848" s="399"/>
      <c r="GQK848" s="399"/>
      <c r="GQL848" s="399"/>
      <c r="GQM848" s="399"/>
      <c r="GQN848" s="399"/>
      <c r="GQO848" s="399"/>
      <c r="GQP848" s="399"/>
      <c r="GQQ848" s="399"/>
      <c r="GQR848" s="399"/>
      <c r="GQS848" s="399"/>
      <c r="GQT848" s="399"/>
      <c r="GQU848" s="399"/>
      <c r="GQV848" s="399"/>
      <c r="GQW848" s="399"/>
      <c r="GQX848" s="399"/>
      <c r="GQY848" s="399"/>
      <c r="GQZ848" s="399"/>
      <c r="GRA848" s="399"/>
      <c r="GRB848" s="399"/>
      <c r="GRC848" s="399"/>
      <c r="GRD848" s="399"/>
      <c r="GRE848" s="399"/>
      <c r="GRF848" s="399"/>
      <c r="GRG848" s="399"/>
      <c r="GRH848" s="399"/>
      <c r="GRI848" s="399"/>
      <c r="GRJ848" s="399"/>
      <c r="GRK848" s="399"/>
      <c r="GRL848" s="399"/>
      <c r="GRM848" s="399"/>
      <c r="GRN848" s="399"/>
      <c r="GRO848" s="399"/>
      <c r="GRP848" s="399"/>
      <c r="GRQ848" s="399"/>
      <c r="GRR848" s="399"/>
      <c r="GRS848" s="399"/>
      <c r="GRT848" s="399"/>
      <c r="GRU848" s="399"/>
      <c r="GRV848" s="399"/>
      <c r="GRW848" s="399"/>
      <c r="GRX848" s="399"/>
      <c r="GRY848" s="399"/>
      <c r="GRZ848" s="399"/>
      <c r="GSA848" s="399"/>
      <c r="GSB848" s="399"/>
      <c r="GSC848" s="399"/>
      <c r="GSD848" s="399"/>
      <c r="GSE848" s="399"/>
      <c r="GSF848" s="399"/>
      <c r="GSG848" s="399"/>
      <c r="GSH848" s="399"/>
      <c r="GSI848" s="399"/>
      <c r="GSJ848" s="399"/>
      <c r="GSK848" s="399"/>
      <c r="GSL848" s="399"/>
      <c r="GSM848" s="399"/>
      <c r="GSN848" s="399"/>
      <c r="GSO848" s="399"/>
      <c r="GSP848" s="399"/>
      <c r="GSQ848" s="399"/>
      <c r="GSR848" s="399"/>
      <c r="GSS848" s="399"/>
      <c r="GST848" s="399"/>
      <c r="GSU848" s="399"/>
      <c r="GSV848" s="399"/>
      <c r="GSW848" s="399"/>
      <c r="GSX848" s="399"/>
      <c r="GSY848" s="399"/>
      <c r="GSZ848" s="399"/>
      <c r="GTA848" s="399"/>
      <c r="GTB848" s="399"/>
      <c r="GTC848" s="399"/>
      <c r="GTD848" s="399"/>
      <c r="GTE848" s="399"/>
      <c r="GTF848" s="399"/>
      <c r="GTG848" s="399"/>
      <c r="GTH848" s="399"/>
      <c r="GTI848" s="399"/>
      <c r="GTJ848" s="399"/>
      <c r="GTK848" s="399"/>
      <c r="GTL848" s="399"/>
      <c r="GTM848" s="399"/>
      <c r="GTN848" s="399"/>
      <c r="GTO848" s="399"/>
      <c r="GTP848" s="399"/>
      <c r="GTQ848" s="399"/>
      <c r="GTR848" s="399"/>
      <c r="GTS848" s="399"/>
      <c r="GTT848" s="399"/>
      <c r="GTU848" s="399"/>
      <c r="GTV848" s="399"/>
      <c r="GTW848" s="399"/>
      <c r="GTX848" s="399"/>
      <c r="GTY848" s="399"/>
      <c r="GTZ848" s="399"/>
      <c r="GUA848" s="399"/>
      <c r="GUB848" s="399"/>
      <c r="GUC848" s="399"/>
      <c r="GUD848" s="399"/>
      <c r="GUE848" s="399"/>
      <c r="GUF848" s="399"/>
      <c r="GUG848" s="399"/>
      <c r="GUH848" s="399"/>
      <c r="GUI848" s="399"/>
      <c r="GUJ848" s="399"/>
      <c r="GUK848" s="399"/>
      <c r="GUL848" s="399"/>
      <c r="GUM848" s="399"/>
      <c r="GUN848" s="399"/>
      <c r="GUO848" s="399"/>
      <c r="GUP848" s="399"/>
      <c r="GUQ848" s="399"/>
      <c r="GUR848" s="399"/>
      <c r="GUS848" s="399"/>
      <c r="GUT848" s="399"/>
      <c r="GUU848" s="399"/>
      <c r="GUV848" s="399"/>
      <c r="GUW848" s="399"/>
      <c r="GUX848" s="399"/>
      <c r="GUY848" s="399"/>
      <c r="GUZ848" s="399"/>
      <c r="GVA848" s="399"/>
      <c r="GVB848" s="399"/>
      <c r="GVC848" s="399"/>
      <c r="GVD848" s="399"/>
      <c r="GVE848" s="399"/>
      <c r="GVF848" s="399"/>
      <c r="GVG848" s="399"/>
      <c r="GVH848" s="399"/>
      <c r="GVI848" s="399"/>
      <c r="GVJ848" s="399"/>
      <c r="GVK848" s="399"/>
      <c r="GVL848" s="399"/>
      <c r="GVM848" s="399"/>
      <c r="GVN848" s="399"/>
      <c r="GVO848" s="399"/>
      <c r="GVP848" s="399"/>
      <c r="GVQ848" s="399"/>
      <c r="GVR848" s="399"/>
      <c r="GVS848" s="399"/>
      <c r="GVT848" s="399"/>
      <c r="GVU848" s="399"/>
      <c r="GVV848" s="399"/>
      <c r="GVW848" s="399"/>
      <c r="GVX848" s="399"/>
      <c r="GVY848" s="399"/>
      <c r="GVZ848" s="399"/>
      <c r="GWA848" s="399"/>
      <c r="GWB848" s="399"/>
      <c r="GWC848" s="399"/>
      <c r="GWD848" s="399"/>
      <c r="GWE848" s="399"/>
      <c r="GWF848" s="399"/>
      <c r="GWG848" s="399"/>
      <c r="GWH848" s="399"/>
      <c r="GWI848" s="399"/>
      <c r="GWJ848" s="399"/>
      <c r="GWK848" s="399"/>
      <c r="GWL848" s="399"/>
      <c r="GWM848" s="399"/>
      <c r="GWN848" s="399"/>
      <c r="GWO848" s="399"/>
      <c r="GWP848" s="399"/>
      <c r="GWQ848" s="399"/>
      <c r="GWR848" s="399"/>
      <c r="GWS848" s="399"/>
      <c r="GWT848" s="399"/>
      <c r="GWU848" s="399"/>
      <c r="GWV848" s="399"/>
      <c r="GWW848" s="399"/>
      <c r="GWX848" s="399"/>
      <c r="GWY848" s="399"/>
      <c r="GWZ848" s="399"/>
      <c r="GXA848" s="399"/>
      <c r="GXB848" s="399"/>
      <c r="GXC848" s="399"/>
      <c r="GXD848" s="399"/>
      <c r="GXE848" s="399"/>
      <c r="GXF848" s="399"/>
      <c r="GXG848" s="399"/>
      <c r="GXH848" s="399"/>
      <c r="GXI848" s="399"/>
      <c r="GXJ848" s="399"/>
      <c r="GXK848" s="399"/>
      <c r="GXL848" s="399"/>
      <c r="GXM848" s="399"/>
      <c r="GXN848" s="399"/>
      <c r="GXO848" s="399"/>
      <c r="GXP848" s="399"/>
      <c r="GXQ848" s="399"/>
      <c r="GXR848" s="399"/>
      <c r="GXS848" s="399"/>
      <c r="GXT848" s="399"/>
      <c r="GXU848" s="399"/>
      <c r="GXV848" s="399"/>
      <c r="GXW848" s="399"/>
      <c r="GXX848" s="399"/>
      <c r="GXY848" s="399"/>
      <c r="GXZ848" s="399"/>
      <c r="GYA848" s="399"/>
      <c r="GYB848" s="399"/>
      <c r="GYC848" s="399"/>
      <c r="GYD848" s="399"/>
      <c r="GYE848" s="399"/>
      <c r="GYF848" s="399"/>
      <c r="GYG848" s="399"/>
      <c r="GYH848" s="399"/>
      <c r="GYI848" s="399"/>
      <c r="GYJ848" s="399"/>
      <c r="GYK848" s="399"/>
      <c r="GYL848" s="399"/>
      <c r="GYM848" s="399"/>
      <c r="GYN848" s="399"/>
      <c r="GYO848" s="399"/>
      <c r="GYP848" s="399"/>
      <c r="GYQ848" s="399"/>
      <c r="GYR848" s="399"/>
      <c r="GYS848" s="399"/>
      <c r="GYT848" s="399"/>
      <c r="GYU848" s="399"/>
      <c r="GYV848" s="399"/>
      <c r="GYW848" s="399"/>
      <c r="GYX848" s="399"/>
      <c r="GYY848" s="399"/>
      <c r="GYZ848" s="399"/>
      <c r="GZA848" s="399"/>
      <c r="GZB848" s="399"/>
      <c r="GZC848" s="399"/>
      <c r="GZD848" s="399"/>
      <c r="GZE848" s="399"/>
      <c r="GZF848" s="399"/>
      <c r="GZG848" s="399"/>
      <c r="GZH848" s="399"/>
      <c r="GZI848" s="399"/>
      <c r="GZJ848" s="399"/>
      <c r="GZK848" s="399"/>
      <c r="GZL848" s="399"/>
      <c r="GZM848" s="399"/>
      <c r="GZN848" s="399"/>
      <c r="GZO848" s="399"/>
      <c r="GZP848" s="399"/>
      <c r="GZQ848" s="399"/>
      <c r="GZR848" s="399"/>
      <c r="GZS848" s="399"/>
      <c r="GZT848" s="399"/>
      <c r="GZU848" s="399"/>
      <c r="GZV848" s="399"/>
      <c r="GZW848" s="399"/>
      <c r="GZX848" s="399"/>
      <c r="GZY848" s="399"/>
      <c r="GZZ848" s="399"/>
      <c r="HAA848" s="399"/>
      <c r="HAB848" s="399"/>
      <c r="HAC848" s="399"/>
      <c r="HAD848" s="399"/>
      <c r="HAE848" s="399"/>
      <c r="HAF848" s="399"/>
      <c r="HAG848" s="399"/>
      <c r="HAH848" s="399"/>
      <c r="HAI848" s="399"/>
      <c r="HAJ848" s="399"/>
      <c r="HAK848" s="399"/>
      <c r="HAL848" s="399"/>
      <c r="HAM848" s="399"/>
      <c r="HAN848" s="399"/>
      <c r="HAO848" s="399"/>
      <c r="HAP848" s="399"/>
      <c r="HAQ848" s="399"/>
      <c r="HAR848" s="399"/>
      <c r="HAS848" s="399"/>
      <c r="HAT848" s="399"/>
      <c r="HAU848" s="399"/>
      <c r="HAV848" s="399"/>
      <c r="HAW848" s="399"/>
      <c r="HAX848" s="399"/>
      <c r="HAY848" s="399"/>
      <c r="HAZ848" s="399"/>
      <c r="HBA848" s="399"/>
      <c r="HBB848" s="399"/>
      <c r="HBC848" s="399"/>
      <c r="HBD848" s="399"/>
      <c r="HBE848" s="399"/>
      <c r="HBF848" s="399"/>
      <c r="HBG848" s="399"/>
      <c r="HBH848" s="399"/>
      <c r="HBI848" s="399"/>
      <c r="HBJ848" s="399"/>
      <c r="HBK848" s="399"/>
      <c r="HBL848" s="399"/>
      <c r="HBM848" s="399"/>
      <c r="HBN848" s="399"/>
      <c r="HBO848" s="399"/>
      <c r="HBP848" s="399"/>
      <c r="HBQ848" s="399"/>
      <c r="HBR848" s="399"/>
      <c r="HBS848" s="399"/>
      <c r="HBT848" s="399"/>
      <c r="HBU848" s="399"/>
      <c r="HBV848" s="399"/>
      <c r="HBW848" s="399"/>
      <c r="HBX848" s="399"/>
      <c r="HBY848" s="399"/>
      <c r="HBZ848" s="399"/>
      <c r="HCA848" s="399"/>
      <c r="HCB848" s="399"/>
      <c r="HCC848" s="399"/>
      <c r="HCD848" s="399"/>
      <c r="HCE848" s="399"/>
      <c r="HCF848" s="399"/>
      <c r="HCG848" s="399"/>
      <c r="HCH848" s="399"/>
      <c r="HCI848" s="399"/>
      <c r="HCJ848" s="399"/>
      <c r="HCK848" s="399"/>
      <c r="HCL848" s="399"/>
      <c r="HCM848" s="399"/>
      <c r="HCN848" s="399"/>
      <c r="HCO848" s="399"/>
      <c r="HCP848" s="399"/>
      <c r="HCQ848" s="399"/>
      <c r="HCR848" s="399"/>
      <c r="HCS848" s="399"/>
      <c r="HCT848" s="399"/>
      <c r="HCU848" s="399"/>
      <c r="HCV848" s="399"/>
      <c r="HCW848" s="399"/>
      <c r="HCX848" s="399"/>
      <c r="HCY848" s="399"/>
      <c r="HCZ848" s="399"/>
      <c r="HDA848" s="399"/>
      <c r="HDB848" s="399"/>
      <c r="HDC848" s="399"/>
      <c r="HDD848" s="399"/>
      <c r="HDE848" s="399"/>
      <c r="HDF848" s="399"/>
      <c r="HDG848" s="399"/>
      <c r="HDH848" s="399"/>
      <c r="HDI848" s="399"/>
      <c r="HDJ848" s="399"/>
      <c r="HDK848" s="399"/>
      <c r="HDL848" s="399"/>
      <c r="HDM848" s="399"/>
      <c r="HDN848" s="399"/>
      <c r="HDO848" s="399"/>
      <c r="HDP848" s="399"/>
      <c r="HDQ848" s="399"/>
      <c r="HDR848" s="399"/>
      <c r="HDS848" s="399"/>
      <c r="HDT848" s="399"/>
      <c r="HDU848" s="399"/>
      <c r="HDV848" s="399"/>
      <c r="HDW848" s="399"/>
      <c r="HDX848" s="399"/>
      <c r="HDY848" s="399"/>
      <c r="HDZ848" s="399"/>
      <c r="HEA848" s="399"/>
      <c r="HEB848" s="399"/>
      <c r="HEC848" s="399"/>
      <c r="HED848" s="399"/>
      <c r="HEE848" s="399"/>
      <c r="HEF848" s="399"/>
      <c r="HEG848" s="399"/>
      <c r="HEH848" s="399"/>
      <c r="HEI848" s="399"/>
      <c r="HEJ848" s="399"/>
      <c r="HEK848" s="399"/>
      <c r="HEL848" s="399"/>
      <c r="HEM848" s="399"/>
      <c r="HEN848" s="399"/>
      <c r="HEO848" s="399"/>
      <c r="HEP848" s="399"/>
      <c r="HEQ848" s="399"/>
      <c r="HER848" s="399"/>
      <c r="HES848" s="399"/>
      <c r="HET848" s="399"/>
      <c r="HEU848" s="399"/>
      <c r="HEV848" s="399"/>
      <c r="HEW848" s="399"/>
      <c r="HEX848" s="399"/>
      <c r="HEY848" s="399"/>
      <c r="HEZ848" s="399"/>
      <c r="HFA848" s="399"/>
      <c r="HFB848" s="399"/>
      <c r="HFC848" s="399"/>
      <c r="HFD848" s="399"/>
      <c r="HFE848" s="399"/>
      <c r="HFF848" s="399"/>
      <c r="HFG848" s="399"/>
      <c r="HFH848" s="399"/>
      <c r="HFI848" s="399"/>
      <c r="HFJ848" s="399"/>
      <c r="HFK848" s="399"/>
      <c r="HFL848" s="399"/>
      <c r="HFM848" s="399"/>
      <c r="HFN848" s="399"/>
      <c r="HFO848" s="399"/>
      <c r="HFP848" s="399"/>
      <c r="HFQ848" s="399"/>
      <c r="HFR848" s="399"/>
      <c r="HFS848" s="399"/>
      <c r="HFT848" s="399"/>
      <c r="HFU848" s="399"/>
      <c r="HFV848" s="399"/>
      <c r="HFW848" s="399"/>
      <c r="HFX848" s="399"/>
      <c r="HFY848" s="399"/>
      <c r="HFZ848" s="399"/>
      <c r="HGA848" s="399"/>
      <c r="HGB848" s="399"/>
      <c r="HGC848" s="399"/>
      <c r="HGD848" s="399"/>
      <c r="HGE848" s="399"/>
      <c r="HGF848" s="399"/>
      <c r="HGG848" s="399"/>
      <c r="HGH848" s="399"/>
      <c r="HGI848" s="399"/>
      <c r="HGJ848" s="399"/>
      <c r="HGK848" s="399"/>
      <c r="HGL848" s="399"/>
      <c r="HGM848" s="399"/>
      <c r="HGN848" s="399"/>
      <c r="HGO848" s="399"/>
      <c r="HGP848" s="399"/>
      <c r="HGQ848" s="399"/>
      <c r="HGR848" s="399"/>
      <c r="HGS848" s="399"/>
      <c r="HGT848" s="399"/>
      <c r="HGU848" s="399"/>
      <c r="HGV848" s="399"/>
      <c r="HGW848" s="399"/>
      <c r="HGX848" s="399"/>
      <c r="HGY848" s="399"/>
      <c r="HGZ848" s="399"/>
      <c r="HHA848" s="399"/>
      <c r="HHB848" s="399"/>
      <c r="HHC848" s="399"/>
      <c r="HHD848" s="399"/>
      <c r="HHE848" s="399"/>
      <c r="HHF848" s="399"/>
      <c r="HHG848" s="399"/>
      <c r="HHH848" s="399"/>
      <c r="HHI848" s="399"/>
      <c r="HHJ848" s="399"/>
      <c r="HHK848" s="399"/>
      <c r="HHL848" s="399"/>
      <c r="HHM848" s="399"/>
      <c r="HHN848" s="399"/>
      <c r="HHO848" s="399"/>
      <c r="HHP848" s="399"/>
      <c r="HHQ848" s="399"/>
      <c r="HHR848" s="399"/>
      <c r="HHS848" s="399"/>
      <c r="HHT848" s="399"/>
      <c r="HHU848" s="399"/>
      <c r="HHV848" s="399"/>
      <c r="HHW848" s="399"/>
      <c r="HHX848" s="399"/>
      <c r="HHY848" s="399"/>
      <c r="HHZ848" s="399"/>
      <c r="HIA848" s="399"/>
      <c r="HIB848" s="399"/>
      <c r="HIC848" s="399"/>
      <c r="HID848" s="399"/>
      <c r="HIE848" s="399"/>
      <c r="HIF848" s="399"/>
      <c r="HIG848" s="399"/>
      <c r="HIH848" s="399"/>
      <c r="HII848" s="399"/>
      <c r="HIJ848" s="399"/>
      <c r="HIK848" s="399"/>
      <c r="HIL848" s="399"/>
      <c r="HIM848" s="399"/>
      <c r="HIN848" s="399"/>
      <c r="HIO848" s="399"/>
      <c r="HIP848" s="399"/>
      <c r="HIQ848" s="399"/>
      <c r="HIR848" s="399"/>
      <c r="HIS848" s="399"/>
      <c r="HIT848" s="399"/>
      <c r="HIU848" s="399"/>
      <c r="HIV848" s="399"/>
      <c r="HIW848" s="399"/>
      <c r="HIX848" s="399"/>
      <c r="HIY848" s="399"/>
      <c r="HIZ848" s="399"/>
      <c r="HJA848" s="399"/>
      <c r="HJB848" s="399"/>
      <c r="HJC848" s="399"/>
      <c r="HJD848" s="399"/>
      <c r="HJE848" s="399"/>
      <c r="HJF848" s="399"/>
      <c r="HJG848" s="399"/>
      <c r="HJH848" s="399"/>
      <c r="HJI848" s="399"/>
      <c r="HJJ848" s="399"/>
      <c r="HJK848" s="399"/>
      <c r="HJL848" s="399"/>
      <c r="HJM848" s="399"/>
      <c r="HJN848" s="399"/>
      <c r="HJO848" s="399"/>
      <c r="HJP848" s="399"/>
      <c r="HJQ848" s="399"/>
      <c r="HJR848" s="399"/>
      <c r="HJS848" s="399"/>
      <c r="HJT848" s="399"/>
      <c r="HJU848" s="399"/>
      <c r="HJV848" s="399"/>
      <c r="HJW848" s="399"/>
      <c r="HJX848" s="399"/>
      <c r="HJY848" s="399"/>
      <c r="HJZ848" s="399"/>
      <c r="HKA848" s="399"/>
      <c r="HKB848" s="399"/>
      <c r="HKC848" s="399"/>
      <c r="HKD848" s="399"/>
      <c r="HKE848" s="399"/>
      <c r="HKF848" s="399"/>
      <c r="HKG848" s="399"/>
      <c r="HKH848" s="399"/>
      <c r="HKI848" s="399"/>
      <c r="HKJ848" s="399"/>
      <c r="HKK848" s="399"/>
      <c r="HKL848" s="399"/>
      <c r="HKM848" s="399"/>
      <c r="HKN848" s="399"/>
      <c r="HKO848" s="399"/>
      <c r="HKP848" s="399"/>
      <c r="HKQ848" s="399"/>
      <c r="HKR848" s="399"/>
      <c r="HKS848" s="399"/>
      <c r="HKT848" s="399"/>
      <c r="HKU848" s="399"/>
      <c r="HKV848" s="399"/>
      <c r="HKW848" s="399"/>
      <c r="HKX848" s="399"/>
      <c r="HKY848" s="399"/>
      <c r="HKZ848" s="399"/>
      <c r="HLA848" s="399"/>
      <c r="HLB848" s="399"/>
      <c r="HLC848" s="399"/>
      <c r="HLD848" s="399"/>
      <c r="HLE848" s="399"/>
      <c r="HLF848" s="399"/>
      <c r="HLG848" s="399"/>
      <c r="HLH848" s="399"/>
      <c r="HLI848" s="399"/>
      <c r="HLJ848" s="399"/>
      <c r="HLK848" s="399"/>
      <c r="HLL848" s="399"/>
      <c r="HLM848" s="399"/>
      <c r="HLN848" s="399"/>
      <c r="HLO848" s="399"/>
      <c r="HLP848" s="399"/>
      <c r="HLQ848" s="399"/>
      <c r="HLR848" s="399"/>
      <c r="HLS848" s="399"/>
      <c r="HLT848" s="399"/>
      <c r="HLU848" s="399"/>
      <c r="HLV848" s="399"/>
      <c r="HLW848" s="399"/>
      <c r="HLX848" s="399"/>
      <c r="HLY848" s="399"/>
      <c r="HLZ848" s="399"/>
      <c r="HMA848" s="399"/>
      <c r="HMB848" s="399"/>
      <c r="HMC848" s="399"/>
      <c r="HMD848" s="399"/>
      <c r="HME848" s="399"/>
      <c r="HMF848" s="399"/>
      <c r="HMG848" s="399"/>
      <c r="HMH848" s="399"/>
      <c r="HMI848" s="399"/>
      <c r="HMJ848" s="399"/>
      <c r="HMK848" s="399"/>
      <c r="HML848" s="399"/>
      <c r="HMM848" s="399"/>
      <c r="HMN848" s="399"/>
      <c r="HMO848" s="399"/>
      <c r="HMP848" s="399"/>
      <c r="HMQ848" s="399"/>
      <c r="HMR848" s="399"/>
      <c r="HMS848" s="399"/>
      <c r="HMT848" s="399"/>
      <c r="HMU848" s="399"/>
      <c r="HMV848" s="399"/>
      <c r="HMW848" s="399"/>
      <c r="HMX848" s="399"/>
      <c r="HMY848" s="399"/>
      <c r="HMZ848" s="399"/>
      <c r="HNA848" s="399"/>
      <c r="HNB848" s="399"/>
      <c r="HNC848" s="399"/>
      <c r="HND848" s="399"/>
      <c r="HNE848" s="399"/>
      <c r="HNF848" s="399"/>
      <c r="HNG848" s="399"/>
      <c r="HNH848" s="399"/>
      <c r="HNI848" s="399"/>
      <c r="HNJ848" s="399"/>
      <c r="HNK848" s="399"/>
      <c r="HNL848" s="399"/>
      <c r="HNM848" s="399"/>
      <c r="HNN848" s="399"/>
      <c r="HNO848" s="399"/>
      <c r="HNP848" s="399"/>
      <c r="HNQ848" s="399"/>
      <c r="HNR848" s="399"/>
      <c r="HNS848" s="399"/>
      <c r="HNT848" s="399"/>
      <c r="HNU848" s="399"/>
      <c r="HNV848" s="399"/>
      <c r="HNW848" s="399"/>
      <c r="HNX848" s="399"/>
      <c r="HNY848" s="399"/>
      <c r="HNZ848" s="399"/>
      <c r="HOA848" s="399"/>
      <c r="HOB848" s="399"/>
      <c r="HOC848" s="399"/>
      <c r="HOD848" s="399"/>
      <c r="HOE848" s="399"/>
      <c r="HOF848" s="399"/>
      <c r="HOG848" s="399"/>
      <c r="HOH848" s="399"/>
      <c r="HOI848" s="399"/>
      <c r="HOJ848" s="399"/>
      <c r="HOK848" s="399"/>
      <c r="HOL848" s="399"/>
      <c r="HOM848" s="399"/>
      <c r="HON848" s="399"/>
      <c r="HOO848" s="399"/>
      <c r="HOP848" s="399"/>
      <c r="HOQ848" s="399"/>
      <c r="HOR848" s="399"/>
      <c r="HOS848" s="399"/>
      <c r="HOT848" s="399"/>
      <c r="HOU848" s="399"/>
      <c r="HOV848" s="399"/>
      <c r="HOW848" s="399"/>
      <c r="HOX848" s="399"/>
      <c r="HOY848" s="399"/>
      <c r="HOZ848" s="399"/>
      <c r="HPA848" s="399"/>
      <c r="HPB848" s="399"/>
      <c r="HPC848" s="399"/>
      <c r="HPD848" s="399"/>
      <c r="HPE848" s="399"/>
      <c r="HPF848" s="399"/>
      <c r="HPG848" s="399"/>
      <c r="HPH848" s="399"/>
      <c r="HPI848" s="399"/>
      <c r="HPJ848" s="399"/>
      <c r="HPK848" s="399"/>
      <c r="HPL848" s="399"/>
      <c r="HPM848" s="399"/>
      <c r="HPN848" s="399"/>
      <c r="HPO848" s="399"/>
      <c r="HPP848" s="399"/>
      <c r="HPQ848" s="399"/>
      <c r="HPR848" s="399"/>
      <c r="HPS848" s="399"/>
      <c r="HPT848" s="399"/>
      <c r="HPU848" s="399"/>
      <c r="HPV848" s="399"/>
      <c r="HPW848" s="399"/>
      <c r="HPX848" s="399"/>
      <c r="HPY848" s="399"/>
      <c r="HPZ848" s="399"/>
      <c r="HQA848" s="399"/>
      <c r="HQB848" s="399"/>
      <c r="HQC848" s="399"/>
      <c r="HQD848" s="399"/>
      <c r="HQE848" s="399"/>
      <c r="HQF848" s="399"/>
      <c r="HQG848" s="399"/>
      <c r="HQH848" s="399"/>
      <c r="HQI848" s="399"/>
      <c r="HQJ848" s="399"/>
      <c r="HQK848" s="399"/>
      <c r="HQL848" s="399"/>
      <c r="HQM848" s="399"/>
      <c r="HQN848" s="399"/>
      <c r="HQO848" s="399"/>
      <c r="HQP848" s="399"/>
      <c r="HQQ848" s="399"/>
      <c r="HQR848" s="399"/>
      <c r="HQS848" s="399"/>
      <c r="HQT848" s="399"/>
      <c r="HQU848" s="399"/>
      <c r="HQV848" s="399"/>
      <c r="HQW848" s="399"/>
      <c r="HQX848" s="399"/>
      <c r="HQY848" s="399"/>
      <c r="HQZ848" s="399"/>
      <c r="HRA848" s="399"/>
      <c r="HRB848" s="399"/>
      <c r="HRC848" s="399"/>
      <c r="HRD848" s="399"/>
      <c r="HRE848" s="399"/>
      <c r="HRF848" s="399"/>
      <c r="HRG848" s="399"/>
      <c r="HRH848" s="399"/>
      <c r="HRI848" s="399"/>
      <c r="HRJ848" s="399"/>
      <c r="HRK848" s="399"/>
      <c r="HRL848" s="399"/>
      <c r="HRM848" s="399"/>
      <c r="HRN848" s="399"/>
      <c r="HRO848" s="399"/>
      <c r="HRP848" s="399"/>
      <c r="HRQ848" s="399"/>
      <c r="HRR848" s="399"/>
      <c r="HRS848" s="399"/>
      <c r="HRT848" s="399"/>
      <c r="HRU848" s="399"/>
      <c r="HRV848" s="399"/>
      <c r="HRW848" s="399"/>
      <c r="HRX848" s="399"/>
      <c r="HRY848" s="399"/>
      <c r="HRZ848" s="399"/>
      <c r="HSA848" s="399"/>
      <c r="HSB848" s="399"/>
      <c r="HSC848" s="399"/>
      <c r="HSD848" s="399"/>
      <c r="HSE848" s="399"/>
      <c r="HSF848" s="399"/>
      <c r="HSG848" s="399"/>
      <c r="HSH848" s="399"/>
      <c r="HSI848" s="399"/>
      <c r="HSJ848" s="399"/>
      <c r="HSK848" s="399"/>
      <c r="HSL848" s="399"/>
      <c r="HSM848" s="399"/>
      <c r="HSN848" s="399"/>
      <c r="HSO848" s="399"/>
      <c r="HSP848" s="399"/>
      <c r="HSQ848" s="399"/>
      <c r="HSR848" s="399"/>
      <c r="HSS848" s="399"/>
      <c r="HST848" s="399"/>
      <c r="HSU848" s="399"/>
      <c r="HSV848" s="399"/>
      <c r="HSW848" s="399"/>
      <c r="HSX848" s="399"/>
      <c r="HSY848" s="399"/>
      <c r="HSZ848" s="399"/>
      <c r="HTA848" s="399"/>
      <c r="HTB848" s="399"/>
      <c r="HTC848" s="399"/>
      <c r="HTD848" s="399"/>
      <c r="HTE848" s="399"/>
      <c r="HTF848" s="399"/>
      <c r="HTG848" s="399"/>
      <c r="HTH848" s="399"/>
      <c r="HTI848" s="399"/>
      <c r="HTJ848" s="399"/>
      <c r="HTK848" s="399"/>
      <c r="HTL848" s="399"/>
      <c r="HTM848" s="399"/>
      <c r="HTN848" s="399"/>
      <c r="HTO848" s="399"/>
      <c r="HTP848" s="399"/>
      <c r="HTQ848" s="399"/>
      <c r="HTR848" s="399"/>
      <c r="HTS848" s="399"/>
      <c r="HTT848" s="399"/>
      <c r="HTU848" s="399"/>
      <c r="HTV848" s="399"/>
      <c r="HTW848" s="399"/>
      <c r="HTX848" s="399"/>
      <c r="HTY848" s="399"/>
      <c r="HTZ848" s="399"/>
      <c r="HUA848" s="399"/>
      <c r="HUB848" s="399"/>
      <c r="HUC848" s="399"/>
      <c r="HUD848" s="399"/>
      <c r="HUE848" s="399"/>
      <c r="HUF848" s="399"/>
      <c r="HUG848" s="399"/>
      <c r="HUH848" s="399"/>
      <c r="HUI848" s="399"/>
      <c r="HUJ848" s="399"/>
      <c r="HUK848" s="399"/>
      <c r="HUL848" s="399"/>
      <c r="HUM848" s="399"/>
      <c r="HUN848" s="399"/>
      <c r="HUO848" s="399"/>
      <c r="HUP848" s="399"/>
      <c r="HUQ848" s="399"/>
      <c r="HUR848" s="399"/>
      <c r="HUS848" s="399"/>
      <c r="HUT848" s="399"/>
      <c r="HUU848" s="399"/>
      <c r="HUV848" s="399"/>
      <c r="HUW848" s="399"/>
      <c r="HUX848" s="399"/>
      <c r="HUY848" s="399"/>
      <c r="HUZ848" s="399"/>
      <c r="HVA848" s="399"/>
      <c r="HVB848" s="399"/>
      <c r="HVC848" s="399"/>
      <c r="HVD848" s="399"/>
      <c r="HVE848" s="399"/>
      <c r="HVF848" s="399"/>
      <c r="HVG848" s="399"/>
      <c r="HVH848" s="399"/>
      <c r="HVI848" s="399"/>
      <c r="HVJ848" s="399"/>
      <c r="HVK848" s="399"/>
      <c r="HVL848" s="399"/>
      <c r="HVM848" s="399"/>
      <c r="HVN848" s="399"/>
      <c r="HVO848" s="399"/>
      <c r="HVP848" s="399"/>
      <c r="HVQ848" s="399"/>
      <c r="HVR848" s="399"/>
      <c r="HVS848" s="399"/>
      <c r="HVT848" s="399"/>
      <c r="HVU848" s="399"/>
      <c r="HVV848" s="399"/>
      <c r="HVW848" s="399"/>
      <c r="HVX848" s="399"/>
      <c r="HVY848" s="399"/>
      <c r="HVZ848" s="399"/>
      <c r="HWA848" s="399"/>
      <c r="HWB848" s="399"/>
      <c r="HWC848" s="399"/>
      <c r="HWD848" s="399"/>
      <c r="HWE848" s="399"/>
      <c r="HWF848" s="399"/>
      <c r="HWG848" s="399"/>
      <c r="HWH848" s="399"/>
      <c r="HWI848" s="399"/>
      <c r="HWJ848" s="399"/>
      <c r="HWK848" s="399"/>
      <c r="HWL848" s="399"/>
      <c r="HWM848" s="399"/>
      <c r="HWN848" s="399"/>
      <c r="HWO848" s="399"/>
      <c r="HWP848" s="399"/>
      <c r="HWQ848" s="399"/>
      <c r="HWR848" s="399"/>
      <c r="HWS848" s="399"/>
      <c r="HWT848" s="399"/>
      <c r="HWU848" s="399"/>
      <c r="HWV848" s="399"/>
      <c r="HWW848" s="399"/>
      <c r="HWX848" s="399"/>
      <c r="HWY848" s="399"/>
      <c r="HWZ848" s="399"/>
      <c r="HXA848" s="399"/>
      <c r="HXB848" s="399"/>
      <c r="HXC848" s="399"/>
      <c r="HXD848" s="399"/>
      <c r="HXE848" s="399"/>
      <c r="HXF848" s="399"/>
      <c r="HXG848" s="399"/>
      <c r="HXH848" s="399"/>
      <c r="HXI848" s="399"/>
      <c r="HXJ848" s="399"/>
      <c r="HXK848" s="399"/>
      <c r="HXL848" s="399"/>
      <c r="HXM848" s="399"/>
      <c r="HXN848" s="399"/>
      <c r="HXO848" s="399"/>
      <c r="HXP848" s="399"/>
      <c r="HXQ848" s="399"/>
      <c r="HXR848" s="399"/>
      <c r="HXS848" s="399"/>
      <c r="HXT848" s="399"/>
      <c r="HXU848" s="399"/>
      <c r="HXV848" s="399"/>
      <c r="HXW848" s="399"/>
      <c r="HXX848" s="399"/>
      <c r="HXY848" s="399"/>
      <c r="HXZ848" s="399"/>
      <c r="HYA848" s="399"/>
      <c r="HYB848" s="399"/>
      <c r="HYC848" s="399"/>
      <c r="HYD848" s="399"/>
      <c r="HYE848" s="399"/>
      <c r="HYF848" s="399"/>
      <c r="HYG848" s="399"/>
      <c r="HYH848" s="399"/>
      <c r="HYI848" s="399"/>
      <c r="HYJ848" s="399"/>
      <c r="HYK848" s="399"/>
      <c r="HYL848" s="399"/>
      <c r="HYM848" s="399"/>
      <c r="HYN848" s="399"/>
      <c r="HYO848" s="399"/>
      <c r="HYP848" s="399"/>
      <c r="HYQ848" s="399"/>
      <c r="HYR848" s="399"/>
      <c r="HYS848" s="399"/>
      <c r="HYT848" s="399"/>
      <c r="HYU848" s="399"/>
      <c r="HYV848" s="399"/>
      <c r="HYW848" s="399"/>
      <c r="HYX848" s="399"/>
      <c r="HYY848" s="399"/>
      <c r="HYZ848" s="399"/>
      <c r="HZA848" s="399"/>
      <c r="HZB848" s="399"/>
      <c r="HZC848" s="399"/>
      <c r="HZD848" s="399"/>
      <c r="HZE848" s="399"/>
      <c r="HZF848" s="399"/>
      <c r="HZG848" s="399"/>
      <c r="HZH848" s="399"/>
      <c r="HZI848" s="399"/>
      <c r="HZJ848" s="399"/>
      <c r="HZK848" s="399"/>
      <c r="HZL848" s="399"/>
      <c r="HZM848" s="399"/>
      <c r="HZN848" s="399"/>
      <c r="HZO848" s="399"/>
      <c r="HZP848" s="399"/>
      <c r="HZQ848" s="399"/>
      <c r="HZR848" s="399"/>
      <c r="HZS848" s="399"/>
      <c r="HZT848" s="399"/>
      <c r="HZU848" s="399"/>
      <c r="HZV848" s="399"/>
      <c r="HZW848" s="399"/>
      <c r="HZX848" s="399"/>
      <c r="HZY848" s="399"/>
      <c r="HZZ848" s="399"/>
      <c r="IAA848" s="399"/>
      <c r="IAB848" s="399"/>
      <c r="IAC848" s="399"/>
      <c r="IAD848" s="399"/>
      <c r="IAE848" s="399"/>
      <c r="IAF848" s="399"/>
      <c r="IAG848" s="399"/>
      <c r="IAH848" s="399"/>
      <c r="IAI848" s="399"/>
      <c r="IAJ848" s="399"/>
      <c r="IAK848" s="399"/>
      <c r="IAL848" s="399"/>
      <c r="IAM848" s="399"/>
      <c r="IAN848" s="399"/>
      <c r="IAO848" s="399"/>
      <c r="IAP848" s="399"/>
      <c r="IAQ848" s="399"/>
      <c r="IAR848" s="399"/>
      <c r="IAS848" s="399"/>
      <c r="IAT848" s="399"/>
      <c r="IAU848" s="399"/>
      <c r="IAV848" s="399"/>
      <c r="IAW848" s="399"/>
      <c r="IAX848" s="399"/>
      <c r="IAY848" s="399"/>
      <c r="IAZ848" s="399"/>
      <c r="IBA848" s="399"/>
      <c r="IBB848" s="399"/>
      <c r="IBC848" s="399"/>
      <c r="IBD848" s="399"/>
      <c r="IBE848" s="399"/>
      <c r="IBF848" s="399"/>
      <c r="IBG848" s="399"/>
      <c r="IBH848" s="399"/>
      <c r="IBI848" s="399"/>
      <c r="IBJ848" s="399"/>
      <c r="IBK848" s="399"/>
      <c r="IBL848" s="399"/>
      <c r="IBM848" s="399"/>
      <c r="IBN848" s="399"/>
      <c r="IBO848" s="399"/>
      <c r="IBP848" s="399"/>
      <c r="IBQ848" s="399"/>
      <c r="IBR848" s="399"/>
      <c r="IBS848" s="399"/>
      <c r="IBT848" s="399"/>
      <c r="IBU848" s="399"/>
      <c r="IBV848" s="399"/>
      <c r="IBW848" s="399"/>
      <c r="IBX848" s="399"/>
      <c r="IBY848" s="399"/>
      <c r="IBZ848" s="399"/>
      <c r="ICA848" s="399"/>
      <c r="ICB848" s="399"/>
      <c r="ICC848" s="399"/>
      <c r="ICD848" s="399"/>
      <c r="ICE848" s="399"/>
      <c r="ICF848" s="399"/>
      <c r="ICG848" s="399"/>
      <c r="ICH848" s="399"/>
      <c r="ICI848" s="399"/>
      <c r="ICJ848" s="399"/>
      <c r="ICK848" s="399"/>
      <c r="ICL848" s="399"/>
      <c r="ICM848" s="399"/>
      <c r="ICN848" s="399"/>
      <c r="ICO848" s="399"/>
      <c r="ICP848" s="399"/>
      <c r="ICQ848" s="399"/>
      <c r="ICR848" s="399"/>
      <c r="ICS848" s="399"/>
      <c r="ICT848" s="399"/>
      <c r="ICU848" s="399"/>
      <c r="ICV848" s="399"/>
      <c r="ICW848" s="399"/>
      <c r="ICX848" s="399"/>
      <c r="ICY848" s="399"/>
      <c r="ICZ848" s="399"/>
      <c r="IDA848" s="399"/>
      <c r="IDB848" s="399"/>
      <c r="IDC848" s="399"/>
      <c r="IDD848" s="399"/>
      <c r="IDE848" s="399"/>
      <c r="IDF848" s="399"/>
      <c r="IDG848" s="399"/>
      <c r="IDH848" s="399"/>
      <c r="IDI848" s="399"/>
      <c r="IDJ848" s="399"/>
      <c r="IDK848" s="399"/>
      <c r="IDL848" s="399"/>
      <c r="IDM848" s="399"/>
      <c r="IDN848" s="399"/>
      <c r="IDO848" s="399"/>
      <c r="IDP848" s="399"/>
      <c r="IDQ848" s="399"/>
      <c r="IDR848" s="399"/>
      <c r="IDS848" s="399"/>
      <c r="IDT848" s="399"/>
      <c r="IDU848" s="399"/>
      <c r="IDV848" s="399"/>
      <c r="IDW848" s="399"/>
      <c r="IDX848" s="399"/>
      <c r="IDY848" s="399"/>
      <c r="IDZ848" s="399"/>
      <c r="IEA848" s="399"/>
      <c r="IEB848" s="399"/>
      <c r="IEC848" s="399"/>
      <c r="IED848" s="399"/>
      <c r="IEE848" s="399"/>
      <c r="IEF848" s="399"/>
      <c r="IEG848" s="399"/>
      <c r="IEH848" s="399"/>
      <c r="IEI848" s="399"/>
      <c r="IEJ848" s="399"/>
      <c r="IEK848" s="399"/>
      <c r="IEL848" s="399"/>
      <c r="IEM848" s="399"/>
      <c r="IEN848" s="399"/>
      <c r="IEO848" s="399"/>
      <c r="IEP848" s="399"/>
      <c r="IEQ848" s="399"/>
      <c r="IER848" s="399"/>
      <c r="IES848" s="399"/>
      <c r="IET848" s="399"/>
      <c r="IEU848" s="399"/>
      <c r="IEV848" s="399"/>
      <c r="IEW848" s="399"/>
      <c r="IEX848" s="399"/>
      <c r="IEY848" s="399"/>
      <c r="IEZ848" s="399"/>
      <c r="IFA848" s="399"/>
      <c r="IFB848" s="399"/>
      <c r="IFC848" s="399"/>
      <c r="IFD848" s="399"/>
      <c r="IFE848" s="399"/>
      <c r="IFF848" s="399"/>
      <c r="IFG848" s="399"/>
      <c r="IFH848" s="399"/>
      <c r="IFI848" s="399"/>
      <c r="IFJ848" s="399"/>
      <c r="IFK848" s="399"/>
      <c r="IFL848" s="399"/>
      <c r="IFM848" s="399"/>
      <c r="IFN848" s="399"/>
      <c r="IFO848" s="399"/>
      <c r="IFP848" s="399"/>
      <c r="IFQ848" s="399"/>
      <c r="IFR848" s="399"/>
      <c r="IFS848" s="399"/>
      <c r="IFT848" s="399"/>
      <c r="IFU848" s="399"/>
      <c r="IFV848" s="399"/>
      <c r="IFW848" s="399"/>
      <c r="IFX848" s="399"/>
      <c r="IFY848" s="399"/>
      <c r="IFZ848" s="399"/>
      <c r="IGA848" s="399"/>
      <c r="IGB848" s="399"/>
      <c r="IGC848" s="399"/>
      <c r="IGD848" s="399"/>
      <c r="IGE848" s="399"/>
      <c r="IGF848" s="399"/>
      <c r="IGG848" s="399"/>
      <c r="IGH848" s="399"/>
      <c r="IGI848" s="399"/>
      <c r="IGJ848" s="399"/>
      <c r="IGK848" s="399"/>
      <c r="IGL848" s="399"/>
      <c r="IGM848" s="399"/>
      <c r="IGN848" s="399"/>
      <c r="IGO848" s="399"/>
      <c r="IGP848" s="399"/>
      <c r="IGQ848" s="399"/>
      <c r="IGR848" s="399"/>
      <c r="IGS848" s="399"/>
      <c r="IGT848" s="399"/>
      <c r="IGU848" s="399"/>
      <c r="IGV848" s="399"/>
      <c r="IGW848" s="399"/>
      <c r="IGX848" s="399"/>
      <c r="IGY848" s="399"/>
      <c r="IGZ848" s="399"/>
      <c r="IHA848" s="399"/>
      <c r="IHB848" s="399"/>
      <c r="IHC848" s="399"/>
      <c r="IHD848" s="399"/>
      <c r="IHE848" s="399"/>
      <c r="IHF848" s="399"/>
      <c r="IHG848" s="399"/>
      <c r="IHH848" s="399"/>
      <c r="IHI848" s="399"/>
      <c r="IHJ848" s="399"/>
      <c r="IHK848" s="399"/>
      <c r="IHL848" s="399"/>
      <c r="IHM848" s="399"/>
      <c r="IHN848" s="399"/>
      <c r="IHO848" s="399"/>
      <c r="IHP848" s="399"/>
      <c r="IHQ848" s="399"/>
      <c r="IHR848" s="399"/>
      <c r="IHS848" s="399"/>
      <c r="IHT848" s="399"/>
      <c r="IHU848" s="399"/>
      <c r="IHV848" s="399"/>
      <c r="IHW848" s="399"/>
      <c r="IHX848" s="399"/>
      <c r="IHY848" s="399"/>
      <c r="IHZ848" s="399"/>
      <c r="IIA848" s="399"/>
      <c r="IIB848" s="399"/>
      <c r="IIC848" s="399"/>
      <c r="IID848" s="399"/>
      <c r="IIE848" s="399"/>
      <c r="IIF848" s="399"/>
      <c r="IIG848" s="399"/>
      <c r="IIH848" s="399"/>
      <c r="III848" s="399"/>
      <c r="IIJ848" s="399"/>
      <c r="IIK848" s="399"/>
      <c r="IIL848" s="399"/>
      <c r="IIM848" s="399"/>
      <c r="IIN848" s="399"/>
      <c r="IIO848" s="399"/>
      <c r="IIP848" s="399"/>
      <c r="IIQ848" s="399"/>
      <c r="IIR848" s="399"/>
      <c r="IIS848" s="399"/>
      <c r="IIT848" s="399"/>
      <c r="IIU848" s="399"/>
      <c r="IIV848" s="399"/>
      <c r="IIW848" s="399"/>
      <c r="IIX848" s="399"/>
      <c r="IIY848" s="399"/>
      <c r="IIZ848" s="399"/>
      <c r="IJA848" s="399"/>
      <c r="IJB848" s="399"/>
      <c r="IJC848" s="399"/>
      <c r="IJD848" s="399"/>
      <c r="IJE848" s="399"/>
      <c r="IJF848" s="399"/>
      <c r="IJG848" s="399"/>
      <c r="IJH848" s="399"/>
      <c r="IJI848" s="399"/>
      <c r="IJJ848" s="399"/>
      <c r="IJK848" s="399"/>
      <c r="IJL848" s="399"/>
      <c r="IJM848" s="399"/>
      <c r="IJN848" s="399"/>
      <c r="IJO848" s="399"/>
      <c r="IJP848" s="399"/>
      <c r="IJQ848" s="399"/>
      <c r="IJR848" s="399"/>
      <c r="IJS848" s="399"/>
      <c r="IJT848" s="399"/>
      <c r="IJU848" s="399"/>
      <c r="IJV848" s="399"/>
      <c r="IJW848" s="399"/>
      <c r="IJX848" s="399"/>
      <c r="IJY848" s="399"/>
      <c r="IJZ848" s="399"/>
      <c r="IKA848" s="399"/>
      <c r="IKB848" s="399"/>
      <c r="IKC848" s="399"/>
      <c r="IKD848" s="399"/>
      <c r="IKE848" s="399"/>
      <c r="IKF848" s="399"/>
      <c r="IKG848" s="399"/>
      <c r="IKH848" s="399"/>
      <c r="IKI848" s="399"/>
      <c r="IKJ848" s="399"/>
      <c r="IKK848" s="399"/>
      <c r="IKL848" s="399"/>
      <c r="IKM848" s="399"/>
      <c r="IKN848" s="399"/>
      <c r="IKO848" s="399"/>
      <c r="IKP848" s="399"/>
      <c r="IKQ848" s="399"/>
      <c r="IKR848" s="399"/>
      <c r="IKS848" s="399"/>
      <c r="IKT848" s="399"/>
      <c r="IKU848" s="399"/>
      <c r="IKV848" s="399"/>
      <c r="IKW848" s="399"/>
      <c r="IKX848" s="399"/>
      <c r="IKY848" s="399"/>
      <c r="IKZ848" s="399"/>
      <c r="ILA848" s="399"/>
      <c r="ILB848" s="399"/>
      <c r="ILC848" s="399"/>
      <c r="ILD848" s="399"/>
      <c r="ILE848" s="399"/>
      <c r="ILF848" s="399"/>
      <c r="ILG848" s="399"/>
      <c r="ILH848" s="399"/>
      <c r="ILI848" s="399"/>
      <c r="ILJ848" s="399"/>
      <c r="ILK848" s="399"/>
      <c r="ILL848" s="399"/>
      <c r="ILM848" s="399"/>
      <c r="ILN848" s="399"/>
      <c r="ILO848" s="399"/>
      <c r="ILP848" s="399"/>
      <c r="ILQ848" s="399"/>
      <c r="ILR848" s="399"/>
      <c r="ILS848" s="399"/>
      <c r="ILT848" s="399"/>
      <c r="ILU848" s="399"/>
      <c r="ILV848" s="399"/>
      <c r="ILW848" s="399"/>
      <c r="ILX848" s="399"/>
      <c r="ILY848" s="399"/>
      <c r="ILZ848" s="399"/>
      <c r="IMA848" s="399"/>
      <c r="IMB848" s="399"/>
      <c r="IMC848" s="399"/>
      <c r="IMD848" s="399"/>
      <c r="IME848" s="399"/>
      <c r="IMF848" s="399"/>
      <c r="IMG848" s="399"/>
      <c r="IMH848" s="399"/>
      <c r="IMI848" s="399"/>
      <c r="IMJ848" s="399"/>
      <c r="IMK848" s="399"/>
      <c r="IML848" s="399"/>
      <c r="IMM848" s="399"/>
      <c r="IMN848" s="399"/>
      <c r="IMO848" s="399"/>
      <c r="IMP848" s="399"/>
      <c r="IMQ848" s="399"/>
      <c r="IMR848" s="399"/>
      <c r="IMS848" s="399"/>
      <c r="IMT848" s="399"/>
      <c r="IMU848" s="399"/>
      <c r="IMV848" s="399"/>
      <c r="IMW848" s="399"/>
      <c r="IMX848" s="399"/>
      <c r="IMY848" s="399"/>
      <c r="IMZ848" s="399"/>
      <c r="INA848" s="399"/>
      <c r="INB848" s="399"/>
      <c r="INC848" s="399"/>
      <c r="IND848" s="399"/>
      <c r="INE848" s="399"/>
      <c r="INF848" s="399"/>
      <c r="ING848" s="399"/>
      <c r="INH848" s="399"/>
      <c r="INI848" s="399"/>
      <c r="INJ848" s="399"/>
      <c r="INK848" s="399"/>
      <c r="INL848" s="399"/>
      <c r="INM848" s="399"/>
      <c r="INN848" s="399"/>
      <c r="INO848" s="399"/>
      <c r="INP848" s="399"/>
      <c r="INQ848" s="399"/>
      <c r="INR848" s="399"/>
      <c r="INS848" s="399"/>
      <c r="INT848" s="399"/>
      <c r="INU848" s="399"/>
      <c r="INV848" s="399"/>
      <c r="INW848" s="399"/>
      <c r="INX848" s="399"/>
      <c r="INY848" s="399"/>
      <c r="INZ848" s="399"/>
      <c r="IOA848" s="399"/>
      <c r="IOB848" s="399"/>
      <c r="IOC848" s="399"/>
      <c r="IOD848" s="399"/>
      <c r="IOE848" s="399"/>
      <c r="IOF848" s="399"/>
      <c r="IOG848" s="399"/>
      <c r="IOH848" s="399"/>
      <c r="IOI848" s="399"/>
      <c r="IOJ848" s="399"/>
      <c r="IOK848" s="399"/>
      <c r="IOL848" s="399"/>
      <c r="IOM848" s="399"/>
      <c r="ION848" s="399"/>
      <c r="IOO848" s="399"/>
      <c r="IOP848" s="399"/>
      <c r="IOQ848" s="399"/>
      <c r="IOR848" s="399"/>
      <c r="IOS848" s="399"/>
      <c r="IOT848" s="399"/>
      <c r="IOU848" s="399"/>
      <c r="IOV848" s="399"/>
      <c r="IOW848" s="399"/>
      <c r="IOX848" s="399"/>
      <c r="IOY848" s="399"/>
      <c r="IOZ848" s="399"/>
      <c r="IPA848" s="399"/>
      <c r="IPB848" s="399"/>
      <c r="IPC848" s="399"/>
      <c r="IPD848" s="399"/>
      <c r="IPE848" s="399"/>
      <c r="IPF848" s="399"/>
      <c r="IPG848" s="399"/>
      <c r="IPH848" s="399"/>
      <c r="IPI848" s="399"/>
      <c r="IPJ848" s="399"/>
      <c r="IPK848" s="399"/>
      <c r="IPL848" s="399"/>
      <c r="IPM848" s="399"/>
      <c r="IPN848" s="399"/>
      <c r="IPO848" s="399"/>
      <c r="IPP848" s="399"/>
      <c r="IPQ848" s="399"/>
      <c r="IPR848" s="399"/>
      <c r="IPS848" s="399"/>
      <c r="IPT848" s="399"/>
      <c r="IPU848" s="399"/>
      <c r="IPV848" s="399"/>
      <c r="IPW848" s="399"/>
      <c r="IPX848" s="399"/>
      <c r="IPY848" s="399"/>
      <c r="IPZ848" s="399"/>
      <c r="IQA848" s="399"/>
      <c r="IQB848" s="399"/>
      <c r="IQC848" s="399"/>
      <c r="IQD848" s="399"/>
      <c r="IQE848" s="399"/>
      <c r="IQF848" s="399"/>
      <c r="IQG848" s="399"/>
      <c r="IQH848" s="399"/>
      <c r="IQI848" s="399"/>
      <c r="IQJ848" s="399"/>
      <c r="IQK848" s="399"/>
      <c r="IQL848" s="399"/>
      <c r="IQM848" s="399"/>
      <c r="IQN848" s="399"/>
      <c r="IQO848" s="399"/>
      <c r="IQP848" s="399"/>
      <c r="IQQ848" s="399"/>
      <c r="IQR848" s="399"/>
      <c r="IQS848" s="399"/>
      <c r="IQT848" s="399"/>
      <c r="IQU848" s="399"/>
      <c r="IQV848" s="399"/>
      <c r="IQW848" s="399"/>
      <c r="IQX848" s="399"/>
      <c r="IQY848" s="399"/>
      <c r="IQZ848" s="399"/>
      <c r="IRA848" s="399"/>
      <c r="IRB848" s="399"/>
      <c r="IRC848" s="399"/>
      <c r="IRD848" s="399"/>
      <c r="IRE848" s="399"/>
      <c r="IRF848" s="399"/>
      <c r="IRG848" s="399"/>
      <c r="IRH848" s="399"/>
      <c r="IRI848" s="399"/>
      <c r="IRJ848" s="399"/>
      <c r="IRK848" s="399"/>
      <c r="IRL848" s="399"/>
      <c r="IRM848" s="399"/>
      <c r="IRN848" s="399"/>
      <c r="IRO848" s="399"/>
      <c r="IRP848" s="399"/>
      <c r="IRQ848" s="399"/>
      <c r="IRR848" s="399"/>
      <c r="IRS848" s="399"/>
      <c r="IRT848" s="399"/>
      <c r="IRU848" s="399"/>
      <c r="IRV848" s="399"/>
      <c r="IRW848" s="399"/>
      <c r="IRX848" s="399"/>
      <c r="IRY848" s="399"/>
      <c r="IRZ848" s="399"/>
      <c r="ISA848" s="399"/>
      <c r="ISB848" s="399"/>
      <c r="ISC848" s="399"/>
      <c r="ISD848" s="399"/>
      <c r="ISE848" s="399"/>
      <c r="ISF848" s="399"/>
      <c r="ISG848" s="399"/>
      <c r="ISH848" s="399"/>
      <c r="ISI848" s="399"/>
      <c r="ISJ848" s="399"/>
      <c r="ISK848" s="399"/>
      <c r="ISL848" s="399"/>
      <c r="ISM848" s="399"/>
      <c r="ISN848" s="399"/>
      <c r="ISO848" s="399"/>
      <c r="ISP848" s="399"/>
      <c r="ISQ848" s="399"/>
      <c r="ISR848" s="399"/>
      <c r="ISS848" s="399"/>
      <c r="IST848" s="399"/>
      <c r="ISU848" s="399"/>
      <c r="ISV848" s="399"/>
      <c r="ISW848" s="399"/>
      <c r="ISX848" s="399"/>
      <c r="ISY848" s="399"/>
      <c r="ISZ848" s="399"/>
      <c r="ITA848" s="399"/>
      <c r="ITB848" s="399"/>
      <c r="ITC848" s="399"/>
      <c r="ITD848" s="399"/>
      <c r="ITE848" s="399"/>
      <c r="ITF848" s="399"/>
      <c r="ITG848" s="399"/>
      <c r="ITH848" s="399"/>
      <c r="ITI848" s="399"/>
      <c r="ITJ848" s="399"/>
      <c r="ITK848" s="399"/>
      <c r="ITL848" s="399"/>
      <c r="ITM848" s="399"/>
      <c r="ITN848" s="399"/>
      <c r="ITO848" s="399"/>
      <c r="ITP848" s="399"/>
      <c r="ITQ848" s="399"/>
      <c r="ITR848" s="399"/>
      <c r="ITS848" s="399"/>
      <c r="ITT848" s="399"/>
      <c r="ITU848" s="399"/>
      <c r="ITV848" s="399"/>
      <c r="ITW848" s="399"/>
      <c r="ITX848" s="399"/>
      <c r="ITY848" s="399"/>
      <c r="ITZ848" s="399"/>
      <c r="IUA848" s="399"/>
      <c r="IUB848" s="399"/>
      <c r="IUC848" s="399"/>
      <c r="IUD848" s="399"/>
      <c r="IUE848" s="399"/>
      <c r="IUF848" s="399"/>
      <c r="IUG848" s="399"/>
      <c r="IUH848" s="399"/>
      <c r="IUI848" s="399"/>
      <c r="IUJ848" s="399"/>
      <c r="IUK848" s="399"/>
      <c r="IUL848" s="399"/>
      <c r="IUM848" s="399"/>
      <c r="IUN848" s="399"/>
      <c r="IUO848" s="399"/>
      <c r="IUP848" s="399"/>
      <c r="IUQ848" s="399"/>
      <c r="IUR848" s="399"/>
      <c r="IUS848" s="399"/>
      <c r="IUT848" s="399"/>
      <c r="IUU848" s="399"/>
      <c r="IUV848" s="399"/>
      <c r="IUW848" s="399"/>
      <c r="IUX848" s="399"/>
      <c r="IUY848" s="399"/>
      <c r="IUZ848" s="399"/>
      <c r="IVA848" s="399"/>
      <c r="IVB848" s="399"/>
      <c r="IVC848" s="399"/>
      <c r="IVD848" s="399"/>
      <c r="IVE848" s="399"/>
      <c r="IVF848" s="399"/>
      <c r="IVG848" s="399"/>
      <c r="IVH848" s="399"/>
      <c r="IVI848" s="399"/>
      <c r="IVJ848" s="399"/>
      <c r="IVK848" s="399"/>
      <c r="IVL848" s="399"/>
      <c r="IVM848" s="399"/>
      <c r="IVN848" s="399"/>
      <c r="IVO848" s="399"/>
      <c r="IVP848" s="399"/>
      <c r="IVQ848" s="399"/>
      <c r="IVR848" s="399"/>
      <c r="IVS848" s="399"/>
      <c r="IVT848" s="399"/>
      <c r="IVU848" s="399"/>
      <c r="IVV848" s="399"/>
      <c r="IVW848" s="399"/>
      <c r="IVX848" s="399"/>
      <c r="IVY848" s="399"/>
      <c r="IVZ848" s="399"/>
      <c r="IWA848" s="399"/>
      <c r="IWB848" s="399"/>
      <c r="IWC848" s="399"/>
      <c r="IWD848" s="399"/>
      <c r="IWE848" s="399"/>
      <c r="IWF848" s="399"/>
      <c r="IWG848" s="399"/>
      <c r="IWH848" s="399"/>
      <c r="IWI848" s="399"/>
      <c r="IWJ848" s="399"/>
      <c r="IWK848" s="399"/>
      <c r="IWL848" s="399"/>
      <c r="IWM848" s="399"/>
      <c r="IWN848" s="399"/>
      <c r="IWO848" s="399"/>
      <c r="IWP848" s="399"/>
      <c r="IWQ848" s="399"/>
      <c r="IWR848" s="399"/>
      <c r="IWS848" s="399"/>
      <c r="IWT848" s="399"/>
      <c r="IWU848" s="399"/>
      <c r="IWV848" s="399"/>
      <c r="IWW848" s="399"/>
      <c r="IWX848" s="399"/>
      <c r="IWY848" s="399"/>
      <c r="IWZ848" s="399"/>
      <c r="IXA848" s="399"/>
      <c r="IXB848" s="399"/>
      <c r="IXC848" s="399"/>
      <c r="IXD848" s="399"/>
      <c r="IXE848" s="399"/>
      <c r="IXF848" s="399"/>
      <c r="IXG848" s="399"/>
      <c r="IXH848" s="399"/>
      <c r="IXI848" s="399"/>
      <c r="IXJ848" s="399"/>
      <c r="IXK848" s="399"/>
      <c r="IXL848" s="399"/>
      <c r="IXM848" s="399"/>
      <c r="IXN848" s="399"/>
      <c r="IXO848" s="399"/>
      <c r="IXP848" s="399"/>
      <c r="IXQ848" s="399"/>
      <c r="IXR848" s="399"/>
      <c r="IXS848" s="399"/>
      <c r="IXT848" s="399"/>
      <c r="IXU848" s="399"/>
      <c r="IXV848" s="399"/>
      <c r="IXW848" s="399"/>
      <c r="IXX848" s="399"/>
      <c r="IXY848" s="399"/>
      <c r="IXZ848" s="399"/>
      <c r="IYA848" s="399"/>
      <c r="IYB848" s="399"/>
      <c r="IYC848" s="399"/>
      <c r="IYD848" s="399"/>
      <c r="IYE848" s="399"/>
      <c r="IYF848" s="399"/>
      <c r="IYG848" s="399"/>
      <c r="IYH848" s="399"/>
      <c r="IYI848" s="399"/>
      <c r="IYJ848" s="399"/>
      <c r="IYK848" s="399"/>
      <c r="IYL848" s="399"/>
      <c r="IYM848" s="399"/>
      <c r="IYN848" s="399"/>
      <c r="IYO848" s="399"/>
      <c r="IYP848" s="399"/>
      <c r="IYQ848" s="399"/>
      <c r="IYR848" s="399"/>
      <c r="IYS848" s="399"/>
      <c r="IYT848" s="399"/>
      <c r="IYU848" s="399"/>
      <c r="IYV848" s="399"/>
      <c r="IYW848" s="399"/>
      <c r="IYX848" s="399"/>
      <c r="IYY848" s="399"/>
      <c r="IYZ848" s="399"/>
      <c r="IZA848" s="399"/>
      <c r="IZB848" s="399"/>
      <c r="IZC848" s="399"/>
      <c r="IZD848" s="399"/>
      <c r="IZE848" s="399"/>
      <c r="IZF848" s="399"/>
      <c r="IZG848" s="399"/>
      <c r="IZH848" s="399"/>
      <c r="IZI848" s="399"/>
      <c r="IZJ848" s="399"/>
      <c r="IZK848" s="399"/>
      <c r="IZL848" s="399"/>
      <c r="IZM848" s="399"/>
      <c r="IZN848" s="399"/>
      <c r="IZO848" s="399"/>
      <c r="IZP848" s="399"/>
      <c r="IZQ848" s="399"/>
      <c r="IZR848" s="399"/>
      <c r="IZS848" s="399"/>
      <c r="IZT848" s="399"/>
      <c r="IZU848" s="399"/>
      <c r="IZV848" s="399"/>
      <c r="IZW848" s="399"/>
      <c r="IZX848" s="399"/>
      <c r="IZY848" s="399"/>
      <c r="IZZ848" s="399"/>
      <c r="JAA848" s="399"/>
      <c r="JAB848" s="399"/>
      <c r="JAC848" s="399"/>
      <c r="JAD848" s="399"/>
      <c r="JAE848" s="399"/>
      <c r="JAF848" s="399"/>
      <c r="JAG848" s="399"/>
      <c r="JAH848" s="399"/>
      <c r="JAI848" s="399"/>
      <c r="JAJ848" s="399"/>
      <c r="JAK848" s="399"/>
      <c r="JAL848" s="399"/>
      <c r="JAM848" s="399"/>
      <c r="JAN848" s="399"/>
      <c r="JAO848" s="399"/>
      <c r="JAP848" s="399"/>
      <c r="JAQ848" s="399"/>
      <c r="JAR848" s="399"/>
      <c r="JAS848" s="399"/>
      <c r="JAT848" s="399"/>
      <c r="JAU848" s="399"/>
      <c r="JAV848" s="399"/>
      <c r="JAW848" s="399"/>
      <c r="JAX848" s="399"/>
      <c r="JAY848" s="399"/>
      <c r="JAZ848" s="399"/>
      <c r="JBA848" s="399"/>
      <c r="JBB848" s="399"/>
      <c r="JBC848" s="399"/>
      <c r="JBD848" s="399"/>
      <c r="JBE848" s="399"/>
      <c r="JBF848" s="399"/>
      <c r="JBG848" s="399"/>
      <c r="JBH848" s="399"/>
      <c r="JBI848" s="399"/>
      <c r="JBJ848" s="399"/>
      <c r="JBK848" s="399"/>
      <c r="JBL848" s="399"/>
      <c r="JBM848" s="399"/>
      <c r="JBN848" s="399"/>
      <c r="JBO848" s="399"/>
      <c r="JBP848" s="399"/>
      <c r="JBQ848" s="399"/>
      <c r="JBR848" s="399"/>
      <c r="JBS848" s="399"/>
      <c r="JBT848" s="399"/>
      <c r="JBU848" s="399"/>
      <c r="JBV848" s="399"/>
      <c r="JBW848" s="399"/>
      <c r="JBX848" s="399"/>
      <c r="JBY848" s="399"/>
      <c r="JBZ848" s="399"/>
      <c r="JCA848" s="399"/>
      <c r="JCB848" s="399"/>
      <c r="JCC848" s="399"/>
      <c r="JCD848" s="399"/>
      <c r="JCE848" s="399"/>
      <c r="JCF848" s="399"/>
      <c r="JCG848" s="399"/>
      <c r="JCH848" s="399"/>
      <c r="JCI848" s="399"/>
      <c r="JCJ848" s="399"/>
      <c r="JCK848" s="399"/>
      <c r="JCL848" s="399"/>
      <c r="JCM848" s="399"/>
      <c r="JCN848" s="399"/>
      <c r="JCO848" s="399"/>
      <c r="JCP848" s="399"/>
      <c r="JCQ848" s="399"/>
      <c r="JCR848" s="399"/>
      <c r="JCS848" s="399"/>
      <c r="JCT848" s="399"/>
      <c r="JCU848" s="399"/>
      <c r="JCV848" s="399"/>
      <c r="JCW848" s="399"/>
      <c r="JCX848" s="399"/>
      <c r="JCY848" s="399"/>
      <c r="JCZ848" s="399"/>
      <c r="JDA848" s="399"/>
      <c r="JDB848" s="399"/>
      <c r="JDC848" s="399"/>
      <c r="JDD848" s="399"/>
      <c r="JDE848" s="399"/>
      <c r="JDF848" s="399"/>
      <c r="JDG848" s="399"/>
      <c r="JDH848" s="399"/>
      <c r="JDI848" s="399"/>
      <c r="JDJ848" s="399"/>
      <c r="JDK848" s="399"/>
      <c r="JDL848" s="399"/>
      <c r="JDM848" s="399"/>
      <c r="JDN848" s="399"/>
      <c r="JDO848" s="399"/>
      <c r="JDP848" s="399"/>
      <c r="JDQ848" s="399"/>
      <c r="JDR848" s="399"/>
      <c r="JDS848" s="399"/>
      <c r="JDT848" s="399"/>
      <c r="JDU848" s="399"/>
      <c r="JDV848" s="399"/>
      <c r="JDW848" s="399"/>
      <c r="JDX848" s="399"/>
      <c r="JDY848" s="399"/>
      <c r="JDZ848" s="399"/>
      <c r="JEA848" s="399"/>
      <c r="JEB848" s="399"/>
      <c r="JEC848" s="399"/>
      <c r="JED848" s="399"/>
      <c r="JEE848" s="399"/>
      <c r="JEF848" s="399"/>
      <c r="JEG848" s="399"/>
      <c r="JEH848" s="399"/>
      <c r="JEI848" s="399"/>
      <c r="JEJ848" s="399"/>
      <c r="JEK848" s="399"/>
      <c r="JEL848" s="399"/>
      <c r="JEM848" s="399"/>
      <c r="JEN848" s="399"/>
      <c r="JEO848" s="399"/>
      <c r="JEP848" s="399"/>
      <c r="JEQ848" s="399"/>
      <c r="JER848" s="399"/>
      <c r="JES848" s="399"/>
      <c r="JET848" s="399"/>
      <c r="JEU848" s="399"/>
      <c r="JEV848" s="399"/>
      <c r="JEW848" s="399"/>
      <c r="JEX848" s="399"/>
      <c r="JEY848" s="399"/>
      <c r="JEZ848" s="399"/>
      <c r="JFA848" s="399"/>
      <c r="JFB848" s="399"/>
      <c r="JFC848" s="399"/>
      <c r="JFD848" s="399"/>
      <c r="JFE848" s="399"/>
      <c r="JFF848" s="399"/>
      <c r="JFG848" s="399"/>
      <c r="JFH848" s="399"/>
      <c r="JFI848" s="399"/>
      <c r="JFJ848" s="399"/>
      <c r="JFK848" s="399"/>
      <c r="JFL848" s="399"/>
      <c r="JFM848" s="399"/>
      <c r="JFN848" s="399"/>
      <c r="JFO848" s="399"/>
      <c r="JFP848" s="399"/>
      <c r="JFQ848" s="399"/>
      <c r="JFR848" s="399"/>
      <c r="JFS848" s="399"/>
      <c r="JFT848" s="399"/>
      <c r="JFU848" s="399"/>
      <c r="JFV848" s="399"/>
      <c r="JFW848" s="399"/>
      <c r="JFX848" s="399"/>
      <c r="JFY848" s="399"/>
      <c r="JFZ848" s="399"/>
      <c r="JGA848" s="399"/>
      <c r="JGB848" s="399"/>
      <c r="JGC848" s="399"/>
      <c r="JGD848" s="399"/>
      <c r="JGE848" s="399"/>
      <c r="JGF848" s="399"/>
      <c r="JGG848" s="399"/>
      <c r="JGH848" s="399"/>
      <c r="JGI848" s="399"/>
      <c r="JGJ848" s="399"/>
      <c r="JGK848" s="399"/>
      <c r="JGL848" s="399"/>
      <c r="JGM848" s="399"/>
      <c r="JGN848" s="399"/>
      <c r="JGO848" s="399"/>
      <c r="JGP848" s="399"/>
      <c r="JGQ848" s="399"/>
      <c r="JGR848" s="399"/>
      <c r="JGS848" s="399"/>
      <c r="JGT848" s="399"/>
      <c r="JGU848" s="399"/>
      <c r="JGV848" s="399"/>
      <c r="JGW848" s="399"/>
      <c r="JGX848" s="399"/>
      <c r="JGY848" s="399"/>
      <c r="JGZ848" s="399"/>
      <c r="JHA848" s="399"/>
      <c r="JHB848" s="399"/>
      <c r="JHC848" s="399"/>
      <c r="JHD848" s="399"/>
      <c r="JHE848" s="399"/>
      <c r="JHF848" s="399"/>
      <c r="JHG848" s="399"/>
      <c r="JHH848" s="399"/>
      <c r="JHI848" s="399"/>
      <c r="JHJ848" s="399"/>
      <c r="JHK848" s="399"/>
      <c r="JHL848" s="399"/>
      <c r="JHM848" s="399"/>
      <c r="JHN848" s="399"/>
      <c r="JHO848" s="399"/>
      <c r="JHP848" s="399"/>
      <c r="JHQ848" s="399"/>
      <c r="JHR848" s="399"/>
      <c r="JHS848" s="399"/>
      <c r="JHT848" s="399"/>
      <c r="JHU848" s="399"/>
      <c r="JHV848" s="399"/>
      <c r="JHW848" s="399"/>
      <c r="JHX848" s="399"/>
      <c r="JHY848" s="399"/>
      <c r="JHZ848" s="399"/>
      <c r="JIA848" s="399"/>
      <c r="JIB848" s="399"/>
      <c r="JIC848" s="399"/>
      <c r="JID848" s="399"/>
      <c r="JIE848" s="399"/>
      <c r="JIF848" s="399"/>
      <c r="JIG848" s="399"/>
      <c r="JIH848" s="399"/>
      <c r="JII848" s="399"/>
      <c r="JIJ848" s="399"/>
      <c r="JIK848" s="399"/>
      <c r="JIL848" s="399"/>
      <c r="JIM848" s="399"/>
      <c r="JIN848" s="399"/>
      <c r="JIO848" s="399"/>
      <c r="JIP848" s="399"/>
      <c r="JIQ848" s="399"/>
      <c r="JIR848" s="399"/>
      <c r="JIS848" s="399"/>
      <c r="JIT848" s="399"/>
      <c r="JIU848" s="399"/>
      <c r="JIV848" s="399"/>
      <c r="JIW848" s="399"/>
      <c r="JIX848" s="399"/>
      <c r="JIY848" s="399"/>
      <c r="JIZ848" s="399"/>
      <c r="JJA848" s="399"/>
      <c r="JJB848" s="399"/>
      <c r="JJC848" s="399"/>
      <c r="JJD848" s="399"/>
      <c r="JJE848" s="399"/>
      <c r="JJF848" s="399"/>
      <c r="JJG848" s="399"/>
      <c r="JJH848" s="399"/>
      <c r="JJI848" s="399"/>
      <c r="JJJ848" s="399"/>
      <c r="JJK848" s="399"/>
      <c r="JJL848" s="399"/>
      <c r="JJM848" s="399"/>
      <c r="JJN848" s="399"/>
      <c r="JJO848" s="399"/>
      <c r="JJP848" s="399"/>
      <c r="JJQ848" s="399"/>
      <c r="JJR848" s="399"/>
      <c r="JJS848" s="399"/>
      <c r="JJT848" s="399"/>
      <c r="JJU848" s="399"/>
      <c r="JJV848" s="399"/>
      <c r="JJW848" s="399"/>
      <c r="JJX848" s="399"/>
      <c r="JJY848" s="399"/>
      <c r="JJZ848" s="399"/>
      <c r="JKA848" s="399"/>
      <c r="JKB848" s="399"/>
      <c r="JKC848" s="399"/>
      <c r="JKD848" s="399"/>
      <c r="JKE848" s="399"/>
      <c r="JKF848" s="399"/>
      <c r="JKG848" s="399"/>
      <c r="JKH848" s="399"/>
      <c r="JKI848" s="399"/>
      <c r="JKJ848" s="399"/>
      <c r="JKK848" s="399"/>
      <c r="JKL848" s="399"/>
      <c r="JKM848" s="399"/>
      <c r="JKN848" s="399"/>
      <c r="JKO848" s="399"/>
      <c r="JKP848" s="399"/>
      <c r="JKQ848" s="399"/>
      <c r="JKR848" s="399"/>
      <c r="JKS848" s="399"/>
      <c r="JKT848" s="399"/>
      <c r="JKU848" s="399"/>
      <c r="JKV848" s="399"/>
      <c r="JKW848" s="399"/>
      <c r="JKX848" s="399"/>
      <c r="JKY848" s="399"/>
      <c r="JKZ848" s="399"/>
      <c r="JLA848" s="399"/>
      <c r="JLB848" s="399"/>
      <c r="JLC848" s="399"/>
      <c r="JLD848" s="399"/>
      <c r="JLE848" s="399"/>
      <c r="JLF848" s="399"/>
      <c r="JLG848" s="399"/>
      <c r="JLH848" s="399"/>
      <c r="JLI848" s="399"/>
      <c r="JLJ848" s="399"/>
      <c r="JLK848" s="399"/>
      <c r="JLL848" s="399"/>
      <c r="JLM848" s="399"/>
      <c r="JLN848" s="399"/>
      <c r="JLO848" s="399"/>
      <c r="JLP848" s="399"/>
      <c r="JLQ848" s="399"/>
      <c r="JLR848" s="399"/>
      <c r="JLS848" s="399"/>
      <c r="JLT848" s="399"/>
      <c r="JLU848" s="399"/>
      <c r="JLV848" s="399"/>
      <c r="JLW848" s="399"/>
      <c r="JLX848" s="399"/>
      <c r="JLY848" s="399"/>
      <c r="JLZ848" s="399"/>
      <c r="JMA848" s="399"/>
      <c r="JMB848" s="399"/>
      <c r="JMC848" s="399"/>
      <c r="JMD848" s="399"/>
      <c r="JME848" s="399"/>
      <c r="JMF848" s="399"/>
      <c r="JMG848" s="399"/>
      <c r="JMH848" s="399"/>
      <c r="JMI848" s="399"/>
      <c r="JMJ848" s="399"/>
      <c r="JMK848" s="399"/>
      <c r="JML848" s="399"/>
      <c r="JMM848" s="399"/>
      <c r="JMN848" s="399"/>
      <c r="JMO848" s="399"/>
      <c r="JMP848" s="399"/>
      <c r="JMQ848" s="399"/>
      <c r="JMR848" s="399"/>
      <c r="JMS848" s="399"/>
      <c r="JMT848" s="399"/>
      <c r="JMU848" s="399"/>
      <c r="JMV848" s="399"/>
      <c r="JMW848" s="399"/>
      <c r="JMX848" s="399"/>
      <c r="JMY848" s="399"/>
      <c r="JMZ848" s="399"/>
      <c r="JNA848" s="399"/>
      <c r="JNB848" s="399"/>
      <c r="JNC848" s="399"/>
      <c r="JND848" s="399"/>
      <c r="JNE848" s="399"/>
      <c r="JNF848" s="399"/>
      <c r="JNG848" s="399"/>
      <c r="JNH848" s="399"/>
      <c r="JNI848" s="399"/>
      <c r="JNJ848" s="399"/>
      <c r="JNK848" s="399"/>
      <c r="JNL848" s="399"/>
      <c r="JNM848" s="399"/>
      <c r="JNN848" s="399"/>
      <c r="JNO848" s="399"/>
      <c r="JNP848" s="399"/>
      <c r="JNQ848" s="399"/>
      <c r="JNR848" s="399"/>
      <c r="JNS848" s="399"/>
      <c r="JNT848" s="399"/>
      <c r="JNU848" s="399"/>
      <c r="JNV848" s="399"/>
      <c r="JNW848" s="399"/>
      <c r="JNX848" s="399"/>
      <c r="JNY848" s="399"/>
      <c r="JNZ848" s="399"/>
      <c r="JOA848" s="399"/>
      <c r="JOB848" s="399"/>
      <c r="JOC848" s="399"/>
      <c r="JOD848" s="399"/>
      <c r="JOE848" s="399"/>
      <c r="JOF848" s="399"/>
      <c r="JOG848" s="399"/>
      <c r="JOH848" s="399"/>
      <c r="JOI848" s="399"/>
      <c r="JOJ848" s="399"/>
      <c r="JOK848" s="399"/>
      <c r="JOL848" s="399"/>
      <c r="JOM848" s="399"/>
      <c r="JON848" s="399"/>
      <c r="JOO848" s="399"/>
      <c r="JOP848" s="399"/>
      <c r="JOQ848" s="399"/>
      <c r="JOR848" s="399"/>
      <c r="JOS848" s="399"/>
      <c r="JOT848" s="399"/>
      <c r="JOU848" s="399"/>
      <c r="JOV848" s="399"/>
      <c r="JOW848" s="399"/>
      <c r="JOX848" s="399"/>
      <c r="JOY848" s="399"/>
      <c r="JOZ848" s="399"/>
      <c r="JPA848" s="399"/>
      <c r="JPB848" s="399"/>
      <c r="JPC848" s="399"/>
      <c r="JPD848" s="399"/>
      <c r="JPE848" s="399"/>
      <c r="JPF848" s="399"/>
      <c r="JPG848" s="399"/>
      <c r="JPH848" s="399"/>
      <c r="JPI848" s="399"/>
      <c r="JPJ848" s="399"/>
      <c r="JPK848" s="399"/>
      <c r="JPL848" s="399"/>
      <c r="JPM848" s="399"/>
      <c r="JPN848" s="399"/>
      <c r="JPO848" s="399"/>
      <c r="JPP848" s="399"/>
      <c r="JPQ848" s="399"/>
      <c r="JPR848" s="399"/>
      <c r="JPS848" s="399"/>
      <c r="JPT848" s="399"/>
      <c r="JPU848" s="399"/>
      <c r="JPV848" s="399"/>
      <c r="JPW848" s="399"/>
      <c r="JPX848" s="399"/>
      <c r="JPY848" s="399"/>
      <c r="JPZ848" s="399"/>
      <c r="JQA848" s="399"/>
      <c r="JQB848" s="399"/>
      <c r="JQC848" s="399"/>
      <c r="JQD848" s="399"/>
      <c r="JQE848" s="399"/>
      <c r="JQF848" s="399"/>
      <c r="JQG848" s="399"/>
      <c r="JQH848" s="399"/>
      <c r="JQI848" s="399"/>
      <c r="JQJ848" s="399"/>
      <c r="JQK848" s="399"/>
      <c r="JQL848" s="399"/>
      <c r="JQM848" s="399"/>
      <c r="JQN848" s="399"/>
      <c r="JQO848" s="399"/>
      <c r="JQP848" s="399"/>
      <c r="JQQ848" s="399"/>
      <c r="JQR848" s="399"/>
      <c r="JQS848" s="399"/>
      <c r="JQT848" s="399"/>
      <c r="JQU848" s="399"/>
      <c r="JQV848" s="399"/>
      <c r="JQW848" s="399"/>
      <c r="JQX848" s="399"/>
      <c r="JQY848" s="399"/>
      <c r="JQZ848" s="399"/>
      <c r="JRA848" s="399"/>
      <c r="JRB848" s="399"/>
      <c r="JRC848" s="399"/>
      <c r="JRD848" s="399"/>
      <c r="JRE848" s="399"/>
      <c r="JRF848" s="399"/>
      <c r="JRG848" s="399"/>
      <c r="JRH848" s="399"/>
      <c r="JRI848" s="399"/>
      <c r="JRJ848" s="399"/>
      <c r="JRK848" s="399"/>
      <c r="JRL848" s="399"/>
      <c r="JRM848" s="399"/>
      <c r="JRN848" s="399"/>
      <c r="JRO848" s="399"/>
      <c r="JRP848" s="399"/>
      <c r="JRQ848" s="399"/>
      <c r="JRR848" s="399"/>
      <c r="JRS848" s="399"/>
      <c r="JRT848" s="399"/>
      <c r="JRU848" s="399"/>
      <c r="JRV848" s="399"/>
      <c r="JRW848" s="399"/>
      <c r="JRX848" s="399"/>
      <c r="JRY848" s="399"/>
      <c r="JRZ848" s="399"/>
      <c r="JSA848" s="399"/>
      <c r="JSB848" s="399"/>
      <c r="JSC848" s="399"/>
      <c r="JSD848" s="399"/>
      <c r="JSE848" s="399"/>
      <c r="JSF848" s="399"/>
      <c r="JSG848" s="399"/>
      <c r="JSH848" s="399"/>
      <c r="JSI848" s="399"/>
      <c r="JSJ848" s="399"/>
      <c r="JSK848" s="399"/>
      <c r="JSL848" s="399"/>
      <c r="JSM848" s="399"/>
      <c r="JSN848" s="399"/>
      <c r="JSO848" s="399"/>
      <c r="JSP848" s="399"/>
      <c r="JSQ848" s="399"/>
      <c r="JSR848" s="399"/>
      <c r="JSS848" s="399"/>
      <c r="JST848" s="399"/>
      <c r="JSU848" s="399"/>
      <c r="JSV848" s="399"/>
      <c r="JSW848" s="399"/>
      <c r="JSX848" s="399"/>
      <c r="JSY848" s="399"/>
      <c r="JSZ848" s="399"/>
      <c r="JTA848" s="399"/>
      <c r="JTB848" s="399"/>
      <c r="JTC848" s="399"/>
      <c r="JTD848" s="399"/>
      <c r="JTE848" s="399"/>
      <c r="JTF848" s="399"/>
      <c r="JTG848" s="399"/>
      <c r="JTH848" s="399"/>
      <c r="JTI848" s="399"/>
      <c r="JTJ848" s="399"/>
      <c r="JTK848" s="399"/>
      <c r="JTL848" s="399"/>
      <c r="JTM848" s="399"/>
      <c r="JTN848" s="399"/>
      <c r="JTO848" s="399"/>
      <c r="JTP848" s="399"/>
      <c r="JTQ848" s="399"/>
      <c r="JTR848" s="399"/>
      <c r="JTS848" s="399"/>
      <c r="JTT848" s="399"/>
      <c r="JTU848" s="399"/>
      <c r="JTV848" s="399"/>
      <c r="JTW848" s="399"/>
      <c r="JTX848" s="399"/>
      <c r="JTY848" s="399"/>
      <c r="JTZ848" s="399"/>
      <c r="JUA848" s="399"/>
      <c r="JUB848" s="399"/>
      <c r="JUC848" s="399"/>
      <c r="JUD848" s="399"/>
      <c r="JUE848" s="399"/>
      <c r="JUF848" s="399"/>
      <c r="JUG848" s="399"/>
      <c r="JUH848" s="399"/>
      <c r="JUI848" s="399"/>
      <c r="JUJ848" s="399"/>
      <c r="JUK848" s="399"/>
      <c r="JUL848" s="399"/>
      <c r="JUM848" s="399"/>
      <c r="JUN848" s="399"/>
      <c r="JUO848" s="399"/>
      <c r="JUP848" s="399"/>
      <c r="JUQ848" s="399"/>
      <c r="JUR848" s="399"/>
      <c r="JUS848" s="399"/>
      <c r="JUT848" s="399"/>
      <c r="JUU848" s="399"/>
      <c r="JUV848" s="399"/>
      <c r="JUW848" s="399"/>
      <c r="JUX848" s="399"/>
      <c r="JUY848" s="399"/>
      <c r="JUZ848" s="399"/>
      <c r="JVA848" s="399"/>
      <c r="JVB848" s="399"/>
      <c r="JVC848" s="399"/>
      <c r="JVD848" s="399"/>
      <c r="JVE848" s="399"/>
      <c r="JVF848" s="399"/>
      <c r="JVG848" s="399"/>
      <c r="JVH848" s="399"/>
      <c r="JVI848" s="399"/>
      <c r="JVJ848" s="399"/>
      <c r="JVK848" s="399"/>
      <c r="JVL848" s="399"/>
      <c r="JVM848" s="399"/>
      <c r="JVN848" s="399"/>
      <c r="JVO848" s="399"/>
      <c r="JVP848" s="399"/>
      <c r="JVQ848" s="399"/>
      <c r="JVR848" s="399"/>
      <c r="JVS848" s="399"/>
      <c r="JVT848" s="399"/>
      <c r="JVU848" s="399"/>
      <c r="JVV848" s="399"/>
      <c r="JVW848" s="399"/>
      <c r="JVX848" s="399"/>
      <c r="JVY848" s="399"/>
      <c r="JVZ848" s="399"/>
      <c r="JWA848" s="399"/>
      <c r="JWB848" s="399"/>
      <c r="JWC848" s="399"/>
      <c r="JWD848" s="399"/>
      <c r="JWE848" s="399"/>
      <c r="JWF848" s="399"/>
      <c r="JWG848" s="399"/>
      <c r="JWH848" s="399"/>
      <c r="JWI848" s="399"/>
      <c r="JWJ848" s="399"/>
      <c r="JWK848" s="399"/>
      <c r="JWL848" s="399"/>
      <c r="JWM848" s="399"/>
      <c r="JWN848" s="399"/>
      <c r="JWO848" s="399"/>
      <c r="JWP848" s="399"/>
      <c r="JWQ848" s="399"/>
      <c r="JWR848" s="399"/>
      <c r="JWS848" s="399"/>
      <c r="JWT848" s="399"/>
      <c r="JWU848" s="399"/>
      <c r="JWV848" s="399"/>
      <c r="JWW848" s="399"/>
      <c r="JWX848" s="399"/>
      <c r="JWY848" s="399"/>
      <c r="JWZ848" s="399"/>
      <c r="JXA848" s="399"/>
      <c r="JXB848" s="399"/>
      <c r="JXC848" s="399"/>
      <c r="JXD848" s="399"/>
      <c r="JXE848" s="399"/>
      <c r="JXF848" s="399"/>
      <c r="JXG848" s="399"/>
      <c r="JXH848" s="399"/>
      <c r="JXI848" s="399"/>
      <c r="JXJ848" s="399"/>
      <c r="JXK848" s="399"/>
      <c r="JXL848" s="399"/>
      <c r="JXM848" s="399"/>
      <c r="JXN848" s="399"/>
      <c r="JXO848" s="399"/>
      <c r="JXP848" s="399"/>
      <c r="JXQ848" s="399"/>
      <c r="JXR848" s="399"/>
      <c r="JXS848" s="399"/>
      <c r="JXT848" s="399"/>
      <c r="JXU848" s="399"/>
      <c r="JXV848" s="399"/>
      <c r="JXW848" s="399"/>
      <c r="JXX848" s="399"/>
      <c r="JXY848" s="399"/>
      <c r="JXZ848" s="399"/>
      <c r="JYA848" s="399"/>
      <c r="JYB848" s="399"/>
      <c r="JYC848" s="399"/>
      <c r="JYD848" s="399"/>
      <c r="JYE848" s="399"/>
      <c r="JYF848" s="399"/>
      <c r="JYG848" s="399"/>
      <c r="JYH848" s="399"/>
      <c r="JYI848" s="399"/>
      <c r="JYJ848" s="399"/>
      <c r="JYK848" s="399"/>
      <c r="JYL848" s="399"/>
      <c r="JYM848" s="399"/>
      <c r="JYN848" s="399"/>
      <c r="JYO848" s="399"/>
      <c r="JYP848" s="399"/>
      <c r="JYQ848" s="399"/>
      <c r="JYR848" s="399"/>
      <c r="JYS848" s="399"/>
      <c r="JYT848" s="399"/>
      <c r="JYU848" s="399"/>
      <c r="JYV848" s="399"/>
      <c r="JYW848" s="399"/>
      <c r="JYX848" s="399"/>
      <c r="JYY848" s="399"/>
      <c r="JYZ848" s="399"/>
      <c r="JZA848" s="399"/>
      <c r="JZB848" s="399"/>
      <c r="JZC848" s="399"/>
      <c r="JZD848" s="399"/>
      <c r="JZE848" s="399"/>
      <c r="JZF848" s="399"/>
      <c r="JZG848" s="399"/>
      <c r="JZH848" s="399"/>
      <c r="JZI848" s="399"/>
      <c r="JZJ848" s="399"/>
      <c r="JZK848" s="399"/>
      <c r="JZL848" s="399"/>
      <c r="JZM848" s="399"/>
      <c r="JZN848" s="399"/>
      <c r="JZO848" s="399"/>
      <c r="JZP848" s="399"/>
      <c r="JZQ848" s="399"/>
      <c r="JZR848" s="399"/>
      <c r="JZS848" s="399"/>
      <c r="JZT848" s="399"/>
      <c r="JZU848" s="399"/>
      <c r="JZV848" s="399"/>
      <c r="JZW848" s="399"/>
      <c r="JZX848" s="399"/>
      <c r="JZY848" s="399"/>
      <c r="JZZ848" s="399"/>
      <c r="KAA848" s="399"/>
      <c r="KAB848" s="399"/>
      <c r="KAC848" s="399"/>
      <c r="KAD848" s="399"/>
      <c r="KAE848" s="399"/>
      <c r="KAF848" s="399"/>
      <c r="KAG848" s="399"/>
      <c r="KAH848" s="399"/>
      <c r="KAI848" s="399"/>
      <c r="KAJ848" s="399"/>
      <c r="KAK848" s="399"/>
      <c r="KAL848" s="399"/>
      <c r="KAM848" s="399"/>
      <c r="KAN848" s="399"/>
      <c r="KAO848" s="399"/>
      <c r="KAP848" s="399"/>
      <c r="KAQ848" s="399"/>
      <c r="KAR848" s="399"/>
      <c r="KAS848" s="399"/>
      <c r="KAT848" s="399"/>
      <c r="KAU848" s="399"/>
      <c r="KAV848" s="399"/>
      <c r="KAW848" s="399"/>
      <c r="KAX848" s="399"/>
      <c r="KAY848" s="399"/>
      <c r="KAZ848" s="399"/>
      <c r="KBA848" s="399"/>
      <c r="KBB848" s="399"/>
      <c r="KBC848" s="399"/>
      <c r="KBD848" s="399"/>
      <c r="KBE848" s="399"/>
      <c r="KBF848" s="399"/>
      <c r="KBG848" s="399"/>
      <c r="KBH848" s="399"/>
      <c r="KBI848" s="399"/>
      <c r="KBJ848" s="399"/>
      <c r="KBK848" s="399"/>
      <c r="KBL848" s="399"/>
      <c r="KBM848" s="399"/>
      <c r="KBN848" s="399"/>
      <c r="KBO848" s="399"/>
      <c r="KBP848" s="399"/>
      <c r="KBQ848" s="399"/>
      <c r="KBR848" s="399"/>
      <c r="KBS848" s="399"/>
      <c r="KBT848" s="399"/>
      <c r="KBU848" s="399"/>
      <c r="KBV848" s="399"/>
      <c r="KBW848" s="399"/>
      <c r="KBX848" s="399"/>
      <c r="KBY848" s="399"/>
      <c r="KBZ848" s="399"/>
      <c r="KCA848" s="399"/>
      <c r="KCB848" s="399"/>
      <c r="KCC848" s="399"/>
      <c r="KCD848" s="399"/>
      <c r="KCE848" s="399"/>
      <c r="KCF848" s="399"/>
      <c r="KCG848" s="399"/>
      <c r="KCH848" s="399"/>
      <c r="KCI848" s="399"/>
      <c r="KCJ848" s="399"/>
      <c r="KCK848" s="399"/>
      <c r="KCL848" s="399"/>
      <c r="KCM848" s="399"/>
      <c r="KCN848" s="399"/>
      <c r="KCO848" s="399"/>
      <c r="KCP848" s="399"/>
      <c r="KCQ848" s="399"/>
      <c r="KCR848" s="399"/>
      <c r="KCS848" s="399"/>
      <c r="KCT848" s="399"/>
      <c r="KCU848" s="399"/>
      <c r="KCV848" s="399"/>
      <c r="KCW848" s="399"/>
      <c r="KCX848" s="399"/>
      <c r="KCY848" s="399"/>
      <c r="KCZ848" s="399"/>
      <c r="KDA848" s="399"/>
      <c r="KDB848" s="399"/>
      <c r="KDC848" s="399"/>
      <c r="KDD848" s="399"/>
      <c r="KDE848" s="399"/>
      <c r="KDF848" s="399"/>
      <c r="KDG848" s="399"/>
      <c r="KDH848" s="399"/>
      <c r="KDI848" s="399"/>
      <c r="KDJ848" s="399"/>
      <c r="KDK848" s="399"/>
      <c r="KDL848" s="399"/>
      <c r="KDM848" s="399"/>
      <c r="KDN848" s="399"/>
      <c r="KDO848" s="399"/>
      <c r="KDP848" s="399"/>
      <c r="KDQ848" s="399"/>
      <c r="KDR848" s="399"/>
      <c r="KDS848" s="399"/>
      <c r="KDT848" s="399"/>
      <c r="KDU848" s="399"/>
      <c r="KDV848" s="399"/>
      <c r="KDW848" s="399"/>
      <c r="KDX848" s="399"/>
      <c r="KDY848" s="399"/>
      <c r="KDZ848" s="399"/>
      <c r="KEA848" s="399"/>
      <c r="KEB848" s="399"/>
      <c r="KEC848" s="399"/>
      <c r="KED848" s="399"/>
      <c r="KEE848" s="399"/>
      <c r="KEF848" s="399"/>
      <c r="KEG848" s="399"/>
      <c r="KEH848" s="399"/>
      <c r="KEI848" s="399"/>
      <c r="KEJ848" s="399"/>
      <c r="KEK848" s="399"/>
      <c r="KEL848" s="399"/>
      <c r="KEM848" s="399"/>
      <c r="KEN848" s="399"/>
      <c r="KEO848" s="399"/>
      <c r="KEP848" s="399"/>
      <c r="KEQ848" s="399"/>
      <c r="KER848" s="399"/>
      <c r="KES848" s="399"/>
      <c r="KET848" s="399"/>
      <c r="KEU848" s="399"/>
      <c r="KEV848" s="399"/>
      <c r="KEW848" s="399"/>
      <c r="KEX848" s="399"/>
      <c r="KEY848" s="399"/>
      <c r="KEZ848" s="399"/>
      <c r="KFA848" s="399"/>
      <c r="KFB848" s="399"/>
      <c r="KFC848" s="399"/>
      <c r="KFD848" s="399"/>
      <c r="KFE848" s="399"/>
      <c r="KFF848" s="399"/>
      <c r="KFG848" s="399"/>
      <c r="KFH848" s="399"/>
      <c r="KFI848" s="399"/>
      <c r="KFJ848" s="399"/>
      <c r="KFK848" s="399"/>
      <c r="KFL848" s="399"/>
      <c r="KFM848" s="399"/>
      <c r="KFN848" s="399"/>
      <c r="KFO848" s="399"/>
      <c r="KFP848" s="399"/>
      <c r="KFQ848" s="399"/>
      <c r="KFR848" s="399"/>
      <c r="KFS848" s="399"/>
      <c r="KFT848" s="399"/>
      <c r="KFU848" s="399"/>
      <c r="KFV848" s="399"/>
      <c r="KFW848" s="399"/>
      <c r="KFX848" s="399"/>
      <c r="KFY848" s="399"/>
      <c r="KFZ848" s="399"/>
      <c r="KGA848" s="399"/>
      <c r="KGB848" s="399"/>
      <c r="KGC848" s="399"/>
      <c r="KGD848" s="399"/>
      <c r="KGE848" s="399"/>
      <c r="KGF848" s="399"/>
      <c r="KGG848" s="399"/>
      <c r="KGH848" s="399"/>
      <c r="KGI848" s="399"/>
      <c r="KGJ848" s="399"/>
      <c r="KGK848" s="399"/>
      <c r="KGL848" s="399"/>
      <c r="KGM848" s="399"/>
      <c r="KGN848" s="399"/>
      <c r="KGO848" s="399"/>
      <c r="KGP848" s="399"/>
      <c r="KGQ848" s="399"/>
      <c r="KGR848" s="399"/>
      <c r="KGS848" s="399"/>
      <c r="KGT848" s="399"/>
      <c r="KGU848" s="399"/>
      <c r="KGV848" s="399"/>
      <c r="KGW848" s="399"/>
      <c r="KGX848" s="399"/>
      <c r="KGY848" s="399"/>
      <c r="KGZ848" s="399"/>
      <c r="KHA848" s="399"/>
      <c r="KHB848" s="399"/>
      <c r="KHC848" s="399"/>
      <c r="KHD848" s="399"/>
      <c r="KHE848" s="399"/>
      <c r="KHF848" s="399"/>
      <c r="KHG848" s="399"/>
      <c r="KHH848" s="399"/>
      <c r="KHI848" s="399"/>
      <c r="KHJ848" s="399"/>
      <c r="KHK848" s="399"/>
      <c r="KHL848" s="399"/>
      <c r="KHM848" s="399"/>
      <c r="KHN848" s="399"/>
      <c r="KHO848" s="399"/>
      <c r="KHP848" s="399"/>
      <c r="KHQ848" s="399"/>
      <c r="KHR848" s="399"/>
      <c r="KHS848" s="399"/>
      <c r="KHT848" s="399"/>
      <c r="KHU848" s="399"/>
      <c r="KHV848" s="399"/>
      <c r="KHW848" s="399"/>
      <c r="KHX848" s="399"/>
      <c r="KHY848" s="399"/>
      <c r="KHZ848" s="399"/>
      <c r="KIA848" s="399"/>
      <c r="KIB848" s="399"/>
      <c r="KIC848" s="399"/>
      <c r="KID848" s="399"/>
      <c r="KIE848" s="399"/>
      <c r="KIF848" s="399"/>
      <c r="KIG848" s="399"/>
      <c r="KIH848" s="399"/>
      <c r="KII848" s="399"/>
      <c r="KIJ848" s="399"/>
      <c r="KIK848" s="399"/>
      <c r="KIL848" s="399"/>
      <c r="KIM848" s="399"/>
      <c r="KIN848" s="399"/>
      <c r="KIO848" s="399"/>
      <c r="KIP848" s="399"/>
      <c r="KIQ848" s="399"/>
      <c r="KIR848" s="399"/>
      <c r="KIS848" s="399"/>
      <c r="KIT848" s="399"/>
      <c r="KIU848" s="399"/>
      <c r="KIV848" s="399"/>
      <c r="KIW848" s="399"/>
      <c r="KIX848" s="399"/>
      <c r="KIY848" s="399"/>
      <c r="KIZ848" s="399"/>
      <c r="KJA848" s="399"/>
      <c r="KJB848" s="399"/>
      <c r="KJC848" s="399"/>
      <c r="KJD848" s="399"/>
      <c r="KJE848" s="399"/>
      <c r="KJF848" s="399"/>
      <c r="KJG848" s="399"/>
      <c r="KJH848" s="399"/>
      <c r="KJI848" s="399"/>
      <c r="KJJ848" s="399"/>
      <c r="KJK848" s="399"/>
      <c r="KJL848" s="399"/>
      <c r="KJM848" s="399"/>
      <c r="KJN848" s="399"/>
      <c r="KJO848" s="399"/>
      <c r="KJP848" s="399"/>
      <c r="KJQ848" s="399"/>
      <c r="KJR848" s="399"/>
      <c r="KJS848" s="399"/>
      <c r="KJT848" s="399"/>
      <c r="KJU848" s="399"/>
      <c r="KJV848" s="399"/>
      <c r="KJW848" s="399"/>
      <c r="KJX848" s="399"/>
      <c r="KJY848" s="399"/>
      <c r="KJZ848" s="399"/>
      <c r="KKA848" s="399"/>
      <c r="KKB848" s="399"/>
      <c r="KKC848" s="399"/>
      <c r="KKD848" s="399"/>
      <c r="KKE848" s="399"/>
      <c r="KKF848" s="399"/>
      <c r="KKG848" s="399"/>
      <c r="KKH848" s="399"/>
      <c r="KKI848" s="399"/>
      <c r="KKJ848" s="399"/>
      <c r="KKK848" s="399"/>
      <c r="KKL848" s="399"/>
      <c r="KKM848" s="399"/>
      <c r="KKN848" s="399"/>
      <c r="KKO848" s="399"/>
      <c r="KKP848" s="399"/>
      <c r="KKQ848" s="399"/>
      <c r="KKR848" s="399"/>
      <c r="KKS848" s="399"/>
      <c r="KKT848" s="399"/>
      <c r="KKU848" s="399"/>
      <c r="KKV848" s="399"/>
      <c r="KKW848" s="399"/>
      <c r="KKX848" s="399"/>
      <c r="KKY848" s="399"/>
      <c r="KKZ848" s="399"/>
      <c r="KLA848" s="399"/>
      <c r="KLB848" s="399"/>
      <c r="KLC848" s="399"/>
      <c r="KLD848" s="399"/>
      <c r="KLE848" s="399"/>
      <c r="KLF848" s="399"/>
      <c r="KLG848" s="399"/>
      <c r="KLH848" s="399"/>
      <c r="KLI848" s="399"/>
      <c r="KLJ848" s="399"/>
      <c r="KLK848" s="399"/>
      <c r="KLL848" s="399"/>
      <c r="KLM848" s="399"/>
      <c r="KLN848" s="399"/>
      <c r="KLO848" s="399"/>
      <c r="KLP848" s="399"/>
      <c r="KLQ848" s="399"/>
      <c r="KLR848" s="399"/>
      <c r="KLS848" s="399"/>
      <c r="KLT848" s="399"/>
      <c r="KLU848" s="399"/>
      <c r="KLV848" s="399"/>
      <c r="KLW848" s="399"/>
      <c r="KLX848" s="399"/>
      <c r="KLY848" s="399"/>
      <c r="KLZ848" s="399"/>
      <c r="KMA848" s="399"/>
      <c r="KMB848" s="399"/>
      <c r="KMC848" s="399"/>
      <c r="KMD848" s="399"/>
      <c r="KME848" s="399"/>
      <c r="KMF848" s="399"/>
      <c r="KMG848" s="399"/>
      <c r="KMH848" s="399"/>
      <c r="KMI848" s="399"/>
      <c r="KMJ848" s="399"/>
      <c r="KMK848" s="399"/>
      <c r="KML848" s="399"/>
      <c r="KMM848" s="399"/>
      <c r="KMN848" s="399"/>
      <c r="KMO848" s="399"/>
      <c r="KMP848" s="399"/>
      <c r="KMQ848" s="399"/>
      <c r="KMR848" s="399"/>
      <c r="KMS848" s="399"/>
      <c r="KMT848" s="399"/>
      <c r="KMU848" s="399"/>
      <c r="KMV848" s="399"/>
      <c r="KMW848" s="399"/>
      <c r="KMX848" s="399"/>
      <c r="KMY848" s="399"/>
      <c r="KMZ848" s="399"/>
      <c r="KNA848" s="399"/>
      <c r="KNB848" s="399"/>
      <c r="KNC848" s="399"/>
      <c r="KND848" s="399"/>
      <c r="KNE848" s="399"/>
      <c r="KNF848" s="399"/>
      <c r="KNG848" s="399"/>
      <c r="KNH848" s="399"/>
      <c r="KNI848" s="399"/>
      <c r="KNJ848" s="399"/>
      <c r="KNK848" s="399"/>
      <c r="KNL848" s="399"/>
      <c r="KNM848" s="399"/>
      <c r="KNN848" s="399"/>
      <c r="KNO848" s="399"/>
      <c r="KNP848" s="399"/>
      <c r="KNQ848" s="399"/>
      <c r="KNR848" s="399"/>
      <c r="KNS848" s="399"/>
      <c r="KNT848" s="399"/>
      <c r="KNU848" s="399"/>
      <c r="KNV848" s="399"/>
      <c r="KNW848" s="399"/>
      <c r="KNX848" s="399"/>
      <c r="KNY848" s="399"/>
      <c r="KNZ848" s="399"/>
      <c r="KOA848" s="399"/>
      <c r="KOB848" s="399"/>
      <c r="KOC848" s="399"/>
      <c r="KOD848" s="399"/>
      <c r="KOE848" s="399"/>
      <c r="KOF848" s="399"/>
      <c r="KOG848" s="399"/>
      <c r="KOH848" s="399"/>
      <c r="KOI848" s="399"/>
      <c r="KOJ848" s="399"/>
      <c r="KOK848" s="399"/>
      <c r="KOL848" s="399"/>
      <c r="KOM848" s="399"/>
      <c r="KON848" s="399"/>
      <c r="KOO848" s="399"/>
      <c r="KOP848" s="399"/>
      <c r="KOQ848" s="399"/>
      <c r="KOR848" s="399"/>
      <c r="KOS848" s="399"/>
      <c r="KOT848" s="399"/>
      <c r="KOU848" s="399"/>
      <c r="KOV848" s="399"/>
      <c r="KOW848" s="399"/>
      <c r="KOX848" s="399"/>
      <c r="KOY848" s="399"/>
      <c r="KOZ848" s="399"/>
      <c r="KPA848" s="399"/>
      <c r="KPB848" s="399"/>
      <c r="KPC848" s="399"/>
      <c r="KPD848" s="399"/>
      <c r="KPE848" s="399"/>
      <c r="KPF848" s="399"/>
      <c r="KPG848" s="399"/>
      <c r="KPH848" s="399"/>
      <c r="KPI848" s="399"/>
      <c r="KPJ848" s="399"/>
      <c r="KPK848" s="399"/>
      <c r="KPL848" s="399"/>
      <c r="KPM848" s="399"/>
      <c r="KPN848" s="399"/>
      <c r="KPO848" s="399"/>
      <c r="KPP848" s="399"/>
      <c r="KPQ848" s="399"/>
      <c r="KPR848" s="399"/>
      <c r="KPS848" s="399"/>
      <c r="KPT848" s="399"/>
      <c r="KPU848" s="399"/>
      <c r="KPV848" s="399"/>
      <c r="KPW848" s="399"/>
      <c r="KPX848" s="399"/>
      <c r="KPY848" s="399"/>
      <c r="KPZ848" s="399"/>
      <c r="KQA848" s="399"/>
      <c r="KQB848" s="399"/>
      <c r="KQC848" s="399"/>
      <c r="KQD848" s="399"/>
      <c r="KQE848" s="399"/>
      <c r="KQF848" s="399"/>
      <c r="KQG848" s="399"/>
      <c r="KQH848" s="399"/>
      <c r="KQI848" s="399"/>
      <c r="KQJ848" s="399"/>
      <c r="KQK848" s="399"/>
      <c r="KQL848" s="399"/>
      <c r="KQM848" s="399"/>
      <c r="KQN848" s="399"/>
      <c r="KQO848" s="399"/>
      <c r="KQP848" s="399"/>
      <c r="KQQ848" s="399"/>
      <c r="KQR848" s="399"/>
      <c r="KQS848" s="399"/>
      <c r="KQT848" s="399"/>
      <c r="KQU848" s="399"/>
      <c r="KQV848" s="399"/>
      <c r="KQW848" s="399"/>
      <c r="KQX848" s="399"/>
      <c r="KQY848" s="399"/>
      <c r="KQZ848" s="399"/>
      <c r="KRA848" s="399"/>
      <c r="KRB848" s="399"/>
      <c r="KRC848" s="399"/>
      <c r="KRD848" s="399"/>
      <c r="KRE848" s="399"/>
      <c r="KRF848" s="399"/>
      <c r="KRG848" s="399"/>
      <c r="KRH848" s="399"/>
      <c r="KRI848" s="399"/>
      <c r="KRJ848" s="399"/>
      <c r="KRK848" s="399"/>
      <c r="KRL848" s="399"/>
      <c r="KRM848" s="399"/>
      <c r="KRN848" s="399"/>
      <c r="KRO848" s="399"/>
      <c r="KRP848" s="399"/>
      <c r="KRQ848" s="399"/>
      <c r="KRR848" s="399"/>
      <c r="KRS848" s="399"/>
      <c r="KRT848" s="399"/>
      <c r="KRU848" s="399"/>
      <c r="KRV848" s="399"/>
      <c r="KRW848" s="399"/>
      <c r="KRX848" s="399"/>
      <c r="KRY848" s="399"/>
      <c r="KRZ848" s="399"/>
      <c r="KSA848" s="399"/>
      <c r="KSB848" s="399"/>
      <c r="KSC848" s="399"/>
      <c r="KSD848" s="399"/>
      <c r="KSE848" s="399"/>
      <c r="KSF848" s="399"/>
      <c r="KSG848" s="399"/>
      <c r="KSH848" s="399"/>
      <c r="KSI848" s="399"/>
      <c r="KSJ848" s="399"/>
      <c r="KSK848" s="399"/>
      <c r="KSL848" s="399"/>
      <c r="KSM848" s="399"/>
      <c r="KSN848" s="399"/>
      <c r="KSO848" s="399"/>
      <c r="KSP848" s="399"/>
      <c r="KSQ848" s="399"/>
      <c r="KSR848" s="399"/>
      <c r="KSS848" s="399"/>
      <c r="KST848" s="399"/>
      <c r="KSU848" s="399"/>
      <c r="KSV848" s="399"/>
      <c r="KSW848" s="399"/>
      <c r="KSX848" s="399"/>
      <c r="KSY848" s="399"/>
      <c r="KSZ848" s="399"/>
      <c r="KTA848" s="399"/>
      <c r="KTB848" s="399"/>
      <c r="KTC848" s="399"/>
      <c r="KTD848" s="399"/>
      <c r="KTE848" s="399"/>
      <c r="KTF848" s="399"/>
      <c r="KTG848" s="399"/>
      <c r="KTH848" s="399"/>
      <c r="KTI848" s="399"/>
      <c r="KTJ848" s="399"/>
      <c r="KTK848" s="399"/>
      <c r="KTL848" s="399"/>
      <c r="KTM848" s="399"/>
      <c r="KTN848" s="399"/>
      <c r="KTO848" s="399"/>
      <c r="KTP848" s="399"/>
      <c r="KTQ848" s="399"/>
      <c r="KTR848" s="399"/>
      <c r="KTS848" s="399"/>
      <c r="KTT848" s="399"/>
      <c r="KTU848" s="399"/>
      <c r="KTV848" s="399"/>
      <c r="KTW848" s="399"/>
      <c r="KTX848" s="399"/>
      <c r="KTY848" s="399"/>
      <c r="KTZ848" s="399"/>
      <c r="KUA848" s="399"/>
      <c r="KUB848" s="399"/>
      <c r="KUC848" s="399"/>
      <c r="KUD848" s="399"/>
      <c r="KUE848" s="399"/>
      <c r="KUF848" s="399"/>
      <c r="KUG848" s="399"/>
      <c r="KUH848" s="399"/>
      <c r="KUI848" s="399"/>
      <c r="KUJ848" s="399"/>
      <c r="KUK848" s="399"/>
      <c r="KUL848" s="399"/>
      <c r="KUM848" s="399"/>
      <c r="KUN848" s="399"/>
      <c r="KUO848" s="399"/>
      <c r="KUP848" s="399"/>
      <c r="KUQ848" s="399"/>
      <c r="KUR848" s="399"/>
      <c r="KUS848" s="399"/>
      <c r="KUT848" s="399"/>
      <c r="KUU848" s="399"/>
      <c r="KUV848" s="399"/>
      <c r="KUW848" s="399"/>
      <c r="KUX848" s="399"/>
      <c r="KUY848" s="399"/>
      <c r="KUZ848" s="399"/>
      <c r="KVA848" s="399"/>
      <c r="KVB848" s="399"/>
      <c r="KVC848" s="399"/>
      <c r="KVD848" s="399"/>
      <c r="KVE848" s="399"/>
      <c r="KVF848" s="399"/>
      <c r="KVG848" s="399"/>
      <c r="KVH848" s="399"/>
      <c r="KVI848" s="399"/>
      <c r="KVJ848" s="399"/>
      <c r="KVK848" s="399"/>
      <c r="KVL848" s="399"/>
      <c r="KVM848" s="399"/>
      <c r="KVN848" s="399"/>
      <c r="KVO848" s="399"/>
      <c r="KVP848" s="399"/>
      <c r="KVQ848" s="399"/>
      <c r="KVR848" s="399"/>
      <c r="KVS848" s="399"/>
      <c r="KVT848" s="399"/>
      <c r="KVU848" s="399"/>
      <c r="KVV848" s="399"/>
      <c r="KVW848" s="399"/>
      <c r="KVX848" s="399"/>
      <c r="KVY848" s="399"/>
      <c r="KVZ848" s="399"/>
      <c r="KWA848" s="399"/>
      <c r="KWB848" s="399"/>
      <c r="KWC848" s="399"/>
      <c r="KWD848" s="399"/>
      <c r="KWE848" s="399"/>
      <c r="KWF848" s="399"/>
      <c r="KWG848" s="399"/>
      <c r="KWH848" s="399"/>
      <c r="KWI848" s="399"/>
      <c r="KWJ848" s="399"/>
      <c r="KWK848" s="399"/>
      <c r="KWL848" s="399"/>
      <c r="KWM848" s="399"/>
      <c r="KWN848" s="399"/>
      <c r="KWO848" s="399"/>
      <c r="KWP848" s="399"/>
      <c r="KWQ848" s="399"/>
      <c r="KWR848" s="399"/>
      <c r="KWS848" s="399"/>
      <c r="KWT848" s="399"/>
      <c r="KWU848" s="399"/>
      <c r="KWV848" s="399"/>
      <c r="KWW848" s="399"/>
      <c r="KWX848" s="399"/>
      <c r="KWY848" s="399"/>
      <c r="KWZ848" s="399"/>
      <c r="KXA848" s="399"/>
      <c r="KXB848" s="399"/>
      <c r="KXC848" s="399"/>
      <c r="KXD848" s="399"/>
      <c r="KXE848" s="399"/>
      <c r="KXF848" s="399"/>
      <c r="KXG848" s="399"/>
      <c r="KXH848" s="399"/>
      <c r="KXI848" s="399"/>
      <c r="KXJ848" s="399"/>
      <c r="KXK848" s="399"/>
      <c r="KXL848" s="399"/>
      <c r="KXM848" s="399"/>
      <c r="KXN848" s="399"/>
      <c r="KXO848" s="399"/>
      <c r="KXP848" s="399"/>
      <c r="KXQ848" s="399"/>
      <c r="KXR848" s="399"/>
      <c r="KXS848" s="399"/>
      <c r="KXT848" s="399"/>
      <c r="KXU848" s="399"/>
      <c r="KXV848" s="399"/>
      <c r="KXW848" s="399"/>
      <c r="KXX848" s="399"/>
      <c r="KXY848" s="399"/>
      <c r="KXZ848" s="399"/>
      <c r="KYA848" s="399"/>
      <c r="KYB848" s="399"/>
      <c r="KYC848" s="399"/>
      <c r="KYD848" s="399"/>
      <c r="KYE848" s="399"/>
      <c r="KYF848" s="399"/>
      <c r="KYG848" s="399"/>
      <c r="KYH848" s="399"/>
      <c r="KYI848" s="399"/>
      <c r="KYJ848" s="399"/>
      <c r="KYK848" s="399"/>
      <c r="KYL848" s="399"/>
      <c r="KYM848" s="399"/>
      <c r="KYN848" s="399"/>
      <c r="KYO848" s="399"/>
      <c r="KYP848" s="399"/>
      <c r="KYQ848" s="399"/>
      <c r="KYR848" s="399"/>
      <c r="KYS848" s="399"/>
      <c r="KYT848" s="399"/>
      <c r="KYU848" s="399"/>
      <c r="KYV848" s="399"/>
      <c r="KYW848" s="399"/>
      <c r="KYX848" s="399"/>
      <c r="KYY848" s="399"/>
      <c r="KYZ848" s="399"/>
      <c r="KZA848" s="399"/>
      <c r="KZB848" s="399"/>
      <c r="KZC848" s="399"/>
      <c r="KZD848" s="399"/>
      <c r="KZE848" s="399"/>
      <c r="KZF848" s="399"/>
      <c r="KZG848" s="399"/>
      <c r="KZH848" s="399"/>
      <c r="KZI848" s="399"/>
      <c r="KZJ848" s="399"/>
      <c r="KZK848" s="399"/>
      <c r="KZL848" s="399"/>
      <c r="KZM848" s="399"/>
      <c r="KZN848" s="399"/>
      <c r="KZO848" s="399"/>
      <c r="KZP848" s="399"/>
      <c r="KZQ848" s="399"/>
      <c r="KZR848" s="399"/>
      <c r="KZS848" s="399"/>
      <c r="KZT848" s="399"/>
      <c r="KZU848" s="399"/>
      <c r="KZV848" s="399"/>
      <c r="KZW848" s="399"/>
      <c r="KZX848" s="399"/>
      <c r="KZY848" s="399"/>
      <c r="KZZ848" s="399"/>
      <c r="LAA848" s="399"/>
      <c r="LAB848" s="399"/>
      <c r="LAC848" s="399"/>
      <c r="LAD848" s="399"/>
      <c r="LAE848" s="399"/>
      <c r="LAF848" s="399"/>
      <c r="LAG848" s="399"/>
      <c r="LAH848" s="399"/>
      <c r="LAI848" s="399"/>
      <c r="LAJ848" s="399"/>
      <c r="LAK848" s="399"/>
      <c r="LAL848" s="399"/>
      <c r="LAM848" s="399"/>
      <c r="LAN848" s="399"/>
      <c r="LAO848" s="399"/>
      <c r="LAP848" s="399"/>
      <c r="LAQ848" s="399"/>
      <c r="LAR848" s="399"/>
      <c r="LAS848" s="399"/>
      <c r="LAT848" s="399"/>
      <c r="LAU848" s="399"/>
      <c r="LAV848" s="399"/>
      <c r="LAW848" s="399"/>
      <c r="LAX848" s="399"/>
      <c r="LAY848" s="399"/>
      <c r="LAZ848" s="399"/>
      <c r="LBA848" s="399"/>
      <c r="LBB848" s="399"/>
      <c r="LBC848" s="399"/>
      <c r="LBD848" s="399"/>
      <c r="LBE848" s="399"/>
      <c r="LBF848" s="399"/>
      <c r="LBG848" s="399"/>
      <c r="LBH848" s="399"/>
      <c r="LBI848" s="399"/>
      <c r="LBJ848" s="399"/>
      <c r="LBK848" s="399"/>
      <c r="LBL848" s="399"/>
      <c r="LBM848" s="399"/>
      <c r="LBN848" s="399"/>
      <c r="LBO848" s="399"/>
      <c r="LBP848" s="399"/>
      <c r="LBQ848" s="399"/>
      <c r="LBR848" s="399"/>
      <c r="LBS848" s="399"/>
      <c r="LBT848" s="399"/>
      <c r="LBU848" s="399"/>
      <c r="LBV848" s="399"/>
      <c r="LBW848" s="399"/>
      <c r="LBX848" s="399"/>
      <c r="LBY848" s="399"/>
      <c r="LBZ848" s="399"/>
      <c r="LCA848" s="399"/>
      <c r="LCB848" s="399"/>
      <c r="LCC848" s="399"/>
      <c r="LCD848" s="399"/>
      <c r="LCE848" s="399"/>
      <c r="LCF848" s="399"/>
      <c r="LCG848" s="399"/>
      <c r="LCH848" s="399"/>
      <c r="LCI848" s="399"/>
      <c r="LCJ848" s="399"/>
      <c r="LCK848" s="399"/>
      <c r="LCL848" s="399"/>
      <c r="LCM848" s="399"/>
      <c r="LCN848" s="399"/>
      <c r="LCO848" s="399"/>
      <c r="LCP848" s="399"/>
      <c r="LCQ848" s="399"/>
      <c r="LCR848" s="399"/>
      <c r="LCS848" s="399"/>
      <c r="LCT848" s="399"/>
      <c r="LCU848" s="399"/>
      <c r="LCV848" s="399"/>
      <c r="LCW848" s="399"/>
      <c r="LCX848" s="399"/>
      <c r="LCY848" s="399"/>
      <c r="LCZ848" s="399"/>
      <c r="LDA848" s="399"/>
      <c r="LDB848" s="399"/>
      <c r="LDC848" s="399"/>
      <c r="LDD848" s="399"/>
      <c r="LDE848" s="399"/>
      <c r="LDF848" s="399"/>
      <c r="LDG848" s="399"/>
      <c r="LDH848" s="399"/>
      <c r="LDI848" s="399"/>
      <c r="LDJ848" s="399"/>
      <c r="LDK848" s="399"/>
      <c r="LDL848" s="399"/>
      <c r="LDM848" s="399"/>
      <c r="LDN848" s="399"/>
      <c r="LDO848" s="399"/>
      <c r="LDP848" s="399"/>
      <c r="LDQ848" s="399"/>
      <c r="LDR848" s="399"/>
      <c r="LDS848" s="399"/>
      <c r="LDT848" s="399"/>
      <c r="LDU848" s="399"/>
      <c r="LDV848" s="399"/>
      <c r="LDW848" s="399"/>
      <c r="LDX848" s="399"/>
      <c r="LDY848" s="399"/>
      <c r="LDZ848" s="399"/>
      <c r="LEA848" s="399"/>
      <c r="LEB848" s="399"/>
      <c r="LEC848" s="399"/>
      <c r="LED848" s="399"/>
      <c r="LEE848" s="399"/>
      <c r="LEF848" s="399"/>
      <c r="LEG848" s="399"/>
      <c r="LEH848" s="399"/>
      <c r="LEI848" s="399"/>
      <c r="LEJ848" s="399"/>
      <c r="LEK848" s="399"/>
      <c r="LEL848" s="399"/>
      <c r="LEM848" s="399"/>
      <c r="LEN848" s="399"/>
      <c r="LEO848" s="399"/>
      <c r="LEP848" s="399"/>
      <c r="LEQ848" s="399"/>
      <c r="LER848" s="399"/>
      <c r="LES848" s="399"/>
      <c r="LET848" s="399"/>
      <c r="LEU848" s="399"/>
      <c r="LEV848" s="399"/>
      <c r="LEW848" s="399"/>
      <c r="LEX848" s="399"/>
      <c r="LEY848" s="399"/>
      <c r="LEZ848" s="399"/>
      <c r="LFA848" s="399"/>
      <c r="LFB848" s="399"/>
      <c r="LFC848" s="399"/>
      <c r="LFD848" s="399"/>
      <c r="LFE848" s="399"/>
      <c r="LFF848" s="399"/>
      <c r="LFG848" s="399"/>
      <c r="LFH848" s="399"/>
      <c r="LFI848" s="399"/>
      <c r="LFJ848" s="399"/>
      <c r="LFK848" s="399"/>
      <c r="LFL848" s="399"/>
      <c r="LFM848" s="399"/>
      <c r="LFN848" s="399"/>
      <c r="LFO848" s="399"/>
      <c r="LFP848" s="399"/>
      <c r="LFQ848" s="399"/>
      <c r="LFR848" s="399"/>
      <c r="LFS848" s="399"/>
      <c r="LFT848" s="399"/>
      <c r="LFU848" s="399"/>
      <c r="LFV848" s="399"/>
      <c r="LFW848" s="399"/>
      <c r="LFX848" s="399"/>
      <c r="LFY848" s="399"/>
      <c r="LFZ848" s="399"/>
      <c r="LGA848" s="399"/>
      <c r="LGB848" s="399"/>
      <c r="LGC848" s="399"/>
      <c r="LGD848" s="399"/>
      <c r="LGE848" s="399"/>
      <c r="LGF848" s="399"/>
      <c r="LGG848" s="399"/>
      <c r="LGH848" s="399"/>
      <c r="LGI848" s="399"/>
      <c r="LGJ848" s="399"/>
      <c r="LGK848" s="399"/>
      <c r="LGL848" s="399"/>
      <c r="LGM848" s="399"/>
      <c r="LGN848" s="399"/>
      <c r="LGO848" s="399"/>
      <c r="LGP848" s="399"/>
      <c r="LGQ848" s="399"/>
      <c r="LGR848" s="399"/>
      <c r="LGS848" s="399"/>
      <c r="LGT848" s="399"/>
      <c r="LGU848" s="399"/>
      <c r="LGV848" s="399"/>
      <c r="LGW848" s="399"/>
      <c r="LGX848" s="399"/>
      <c r="LGY848" s="399"/>
      <c r="LGZ848" s="399"/>
      <c r="LHA848" s="399"/>
      <c r="LHB848" s="399"/>
      <c r="LHC848" s="399"/>
      <c r="LHD848" s="399"/>
      <c r="LHE848" s="399"/>
      <c r="LHF848" s="399"/>
      <c r="LHG848" s="399"/>
      <c r="LHH848" s="399"/>
      <c r="LHI848" s="399"/>
      <c r="LHJ848" s="399"/>
      <c r="LHK848" s="399"/>
      <c r="LHL848" s="399"/>
      <c r="LHM848" s="399"/>
      <c r="LHN848" s="399"/>
      <c r="LHO848" s="399"/>
      <c r="LHP848" s="399"/>
      <c r="LHQ848" s="399"/>
      <c r="LHR848" s="399"/>
      <c r="LHS848" s="399"/>
      <c r="LHT848" s="399"/>
      <c r="LHU848" s="399"/>
      <c r="LHV848" s="399"/>
      <c r="LHW848" s="399"/>
      <c r="LHX848" s="399"/>
      <c r="LHY848" s="399"/>
      <c r="LHZ848" s="399"/>
      <c r="LIA848" s="399"/>
      <c r="LIB848" s="399"/>
      <c r="LIC848" s="399"/>
      <c r="LID848" s="399"/>
      <c r="LIE848" s="399"/>
      <c r="LIF848" s="399"/>
      <c r="LIG848" s="399"/>
      <c r="LIH848" s="399"/>
      <c r="LII848" s="399"/>
      <c r="LIJ848" s="399"/>
      <c r="LIK848" s="399"/>
      <c r="LIL848" s="399"/>
      <c r="LIM848" s="399"/>
      <c r="LIN848" s="399"/>
      <c r="LIO848" s="399"/>
      <c r="LIP848" s="399"/>
      <c r="LIQ848" s="399"/>
      <c r="LIR848" s="399"/>
      <c r="LIS848" s="399"/>
      <c r="LIT848" s="399"/>
      <c r="LIU848" s="399"/>
      <c r="LIV848" s="399"/>
      <c r="LIW848" s="399"/>
      <c r="LIX848" s="399"/>
      <c r="LIY848" s="399"/>
      <c r="LIZ848" s="399"/>
      <c r="LJA848" s="399"/>
      <c r="LJB848" s="399"/>
      <c r="LJC848" s="399"/>
      <c r="LJD848" s="399"/>
      <c r="LJE848" s="399"/>
      <c r="LJF848" s="399"/>
      <c r="LJG848" s="399"/>
      <c r="LJH848" s="399"/>
      <c r="LJI848" s="399"/>
      <c r="LJJ848" s="399"/>
      <c r="LJK848" s="399"/>
      <c r="LJL848" s="399"/>
      <c r="LJM848" s="399"/>
      <c r="LJN848" s="399"/>
      <c r="LJO848" s="399"/>
      <c r="LJP848" s="399"/>
      <c r="LJQ848" s="399"/>
      <c r="LJR848" s="399"/>
      <c r="LJS848" s="399"/>
      <c r="LJT848" s="399"/>
      <c r="LJU848" s="399"/>
      <c r="LJV848" s="399"/>
      <c r="LJW848" s="399"/>
      <c r="LJX848" s="399"/>
      <c r="LJY848" s="399"/>
      <c r="LJZ848" s="399"/>
      <c r="LKA848" s="399"/>
      <c r="LKB848" s="399"/>
      <c r="LKC848" s="399"/>
      <c r="LKD848" s="399"/>
      <c r="LKE848" s="399"/>
      <c r="LKF848" s="399"/>
      <c r="LKG848" s="399"/>
      <c r="LKH848" s="399"/>
      <c r="LKI848" s="399"/>
      <c r="LKJ848" s="399"/>
      <c r="LKK848" s="399"/>
      <c r="LKL848" s="399"/>
      <c r="LKM848" s="399"/>
      <c r="LKN848" s="399"/>
      <c r="LKO848" s="399"/>
      <c r="LKP848" s="399"/>
      <c r="LKQ848" s="399"/>
      <c r="LKR848" s="399"/>
      <c r="LKS848" s="399"/>
      <c r="LKT848" s="399"/>
      <c r="LKU848" s="399"/>
      <c r="LKV848" s="399"/>
      <c r="LKW848" s="399"/>
      <c r="LKX848" s="399"/>
      <c r="LKY848" s="399"/>
      <c r="LKZ848" s="399"/>
      <c r="LLA848" s="399"/>
      <c r="LLB848" s="399"/>
      <c r="LLC848" s="399"/>
      <c r="LLD848" s="399"/>
      <c r="LLE848" s="399"/>
      <c r="LLF848" s="399"/>
      <c r="LLG848" s="399"/>
      <c r="LLH848" s="399"/>
      <c r="LLI848" s="399"/>
      <c r="LLJ848" s="399"/>
      <c r="LLK848" s="399"/>
      <c r="LLL848" s="399"/>
      <c r="LLM848" s="399"/>
      <c r="LLN848" s="399"/>
      <c r="LLO848" s="399"/>
      <c r="LLP848" s="399"/>
      <c r="LLQ848" s="399"/>
      <c r="LLR848" s="399"/>
      <c r="LLS848" s="399"/>
      <c r="LLT848" s="399"/>
      <c r="LLU848" s="399"/>
      <c r="LLV848" s="399"/>
      <c r="LLW848" s="399"/>
      <c r="LLX848" s="399"/>
      <c r="LLY848" s="399"/>
      <c r="LLZ848" s="399"/>
      <c r="LMA848" s="399"/>
      <c r="LMB848" s="399"/>
      <c r="LMC848" s="399"/>
      <c r="LMD848" s="399"/>
      <c r="LME848" s="399"/>
      <c r="LMF848" s="399"/>
      <c r="LMG848" s="399"/>
      <c r="LMH848" s="399"/>
      <c r="LMI848" s="399"/>
      <c r="LMJ848" s="399"/>
      <c r="LMK848" s="399"/>
      <c r="LML848" s="399"/>
      <c r="LMM848" s="399"/>
      <c r="LMN848" s="399"/>
      <c r="LMO848" s="399"/>
      <c r="LMP848" s="399"/>
      <c r="LMQ848" s="399"/>
      <c r="LMR848" s="399"/>
      <c r="LMS848" s="399"/>
      <c r="LMT848" s="399"/>
      <c r="LMU848" s="399"/>
      <c r="LMV848" s="399"/>
      <c r="LMW848" s="399"/>
      <c r="LMX848" s="399"/>
      <c r="LMY848" s="399"/>
      <c r="LMZ848" s="399"/>
      <c r="LNA848" s="399"/>
      <c r="LNB848" s="399"/>
      <c r="LNC848" s="399"/>
      <c r="LND848" s="399"/>
      <c r="LNE848" s="399"/>
      <c r="LNF848" s="399"/>
      <c r="LNG848" s="399"/>
      <c r="LNH848" s="399"/>
      <c r="LNI848" s="399"/>
      <c r="LNJ848" s="399"/>
      <c r="LNK848" s="399"/>
      <c r="LNL848" s="399"/>
      <c r="LNM848" s="399"/>
      <c r="LNN848" s="399"/>
      <c r="LNO848" s="399"/>
      <c r="LNP848" s="399"/>
      <c r="LNQ848" s="399"/>
      <c r="LNR848" s="399"/>
      <c r="LNS848" s="399"/>
      <c r="LNT848" s="399"/>
      <c r="LNU848" s="399"/>
      <c r="LNV848" s="399"/>
      <c r="LNW848" s="399"/>
      <c r="LNX848" s="399"/>
      <c r="LNY848" s="399"/>
      <c r="LNZ848" s="399"/>
      <c r="LOA848" s="399"/>
      <c r="LOB848" s="399"/>
      <c r="LOC848" s="399"/>
      <c r="LOD848" s="399"/>
      <c r="LOE848" s="399"/>
      <c r="LOF848" s="399"/>
      <c r="LOG848" s="399"/>
      <c r="LOH848" s="399"/>
      <c r="LOI848" s="399"/>
      <c r="LOJ848" s="399"/>
      <c r="LOK848" s="399"/>
      <c r="LOL848" s="399"/>
      <c r="LOM848" s="399"/>
      <c r="LON848" s="399"/>
      <c r="LOO848" s="399"/>
      <c r="LOP848" s="399"/>
      <c r="LOQ848" s="399"/>
      <c r="LOR848" s="399"/>
      <c r="LOS848" s="399"/>
      <c r="LOT848" s="399"/>
      <c r="LOU848" s="399"/>
      <c r="LOV848" s="399"/>
      <c r="LOW848" s="399"/>
      <c r="LOX848" s="399"/>
      <c r="LOY848" s="399"/>
      <c r="LOZ848" s="399"/>
      <c r="LPA848" s="399"/>
      <c r="LPB848" s="399"/>
      <c r="LPC848" s="399"/>
      <c r="LPD848" s="399"/>
      <c r="LPE848" s="399"/>
      <c r="LPF848" s="399"/>
      <c r="LPG848" s="399"/>
      <c r="LPH848" s="399"/>
      <c r="LPI848" s="399"/>
      <c r="LPJ848" s="399"/>
      <c r="LPK848" s="399"/>
      <c r="LPL848" s="399"/>
      <c r="LPM848" s="399"/>
      <c r="LPN848" s="399"/>
      <c r="LPO848" s="399"/>
      <c r="LPP848" s="399"/>
      <c r="LPQ848" s="399"/>
      <c r="LPR848" s="399"/>
      <c r="LPS848" s="399"/>
      <c r="LPT848" s="399"/>
      <c r="LPU848" s="399"/>
      <c r="LPV848" s="399"/>
      <c r="LPW848" s="399"/>
      <c r="LPX848" s="399"/>
      <c r="LPY848" s="399"/>
      <c r="LPZ848" s="399"/>
      <c r="LQA848" s="399"/>
      <c r="LQB848" s="399"/>
      <c r="LQC848" s="399"/>
      <c r="LQD848" s="399"/>
      <c r="LQE848" s="399"/>
      <c r="LQF848" s="399"/>
      <c r="LQG848" s="399"/>
      <c r="LQH848" s="399"/>
      <c r="LQI848" s="399"/>
      <c r="LQJ848" s="399"/>
      <c r="LQK848" s="399"/>
      <c r="LQL848" s="399"/>
      <c r="LQM848" s="399"/>
      <c r="LQN848" s="399"/>
      <c r="LQO848" s="399"/>
      <c r="LQP848" s="399"/>
      <c r="LQQ848" s="399"/>
      <c r="LQR848" s="399"/>
      <c r="LQS848" s="399"/>
      <c r="LQT848" s="399"/>
      <c r="LQU848" s="399"/>
      <c r="LQV848" s="399"/>
      <c r="LQW848" s="399"/>
      <c r="LQX848" s="399"/>
      <c r="LQY848" s="399"/>
      <c r="LQZ848" s="399"/>
      <c r="LRA848" s="399"/>
      <c r="LRB848" s="399"/>
      <c r="LRC848" s="399"/>
      <c r="LRD848" s="399"/>
      <c r="LRE848" s="399"/>
      <c r="LRF848" s="399"/>
      <c r="LRG848" s="399"/>
      <c r="LRH848" s="399"/>
      <c r="LRI848" s="399"/>
      <c r="LRJ848" s="399"/>
      <c r="LRK848" s="399"/>
      <c r="LRL848" s="399"/>
      <c r="LRM848" s="399"/>
      <c r="LRN848" s="399"/>
      <c r="LRO848" s="399"/>
      <c r="LRP848" s="399"/>
      <c r="LRQ848" s="399"/>
      <c r="LRR848" s="399"/>
      <c r="LRS848" s="399"/>
      <c r="LRT848" s="399"/>
      <c r="LRU848" s="399"/>
      <c r="LRV848" s="399"/>
      <c r="LRW848" s="399"/>
      <c r="LRX848" s="399"/>
      <c r="LRY848" s="399"/>
      <c r="LRZ848" s="399"/>
      <c r="LSA848" s="399"/>
      <c r="LSB848" s="399"/>
      <c r="LSC848" s="399"/>
      <c r="LSD848" s="399"/>
      <c r="LSE848" s="399"/>
      <c r="LSF848" s="399"/>
      <c r="LSG848" s="399"/>
      <c r="LSH848" s="399"/>
      <c r="LSI848" s="399"/>
      <c r="LSJ848" s="399"/>
      <c r="LSK848" s="399"/>
      <c r="LSL848" s="399"/>
      <c r="LSM848" s="399"/>
      <c r="LSN848" s="399"/>
      <c r="LSO848" s="399"/>
      <c r="LSP848" s="399"/>
      <c r="LSQ848" s="399"/>
      <c r="LSR848" s="399"/>
      <c r="LSS848" s="399"/>
      <c r="LST848" s="399"/>
      <c r="LSU848" s="399"/>
      <c r="LSV848" s="399"/>
      <c r="LSW848" s="399"/>
      <c r="LSX848" s="399"/>
      <c r="LSY848" s="399"/>
      <c r="LSZ848" s="399"/>
      <c r="LTA848" s="399"/>
      <c r="LTB848" s="399"/>
      <c r="LTC848" s="399"/>
      <c r="LTD848" s="399"/>
      <c r="LTE848" s="399"/>
      <c r="LTF848" s="399"/>
      <c r="LTG848" s="399"/>
      <c r="LTH848" s="399"/>
      <c r="LTI848" s="399"/>
      <c r="LTJ848" s="399"/>
      <c r="LTK848" s="399"/>
      <c r="LTL848" s="399"/>
      <c r="LTM848" s="399"/>
      <c r="LTN848" s="399"/>
      <c r="LTO848" s="399"/>
      <c r="LTP848" s="399"/>
      <c r="LTQ848" s="399"/>
      <c r="LTR848" s="399"/>
      <c r="LTS848" s="399"/>
      <c r="LTT848" s="399"/>
      <c r="LTU848" s="399"/>
      <c r="LTV848" s="399"/>
      <c r="LTW848" s="399"/>
      <c r="LTX848" s="399"/>
      <c r="LTY848" s="399"/>
      <c r="LTZ848" s="399"/>
      <c r="LUA848" s="399"/>
      <c r="LUB848" s="399"/>
      <c r="LUC848" s="399"/>
      <c r="LUD848" s="399"/>
      <c r="LUE848" s="399"/>
      <c r="LUF848" s="399"/>
      <c r="LUG848" s="399"/>
      <c r="LUH848" s="399"/>
      <c r="LUI848" s="399"/>
      <c r="LUJ848" s="399"/>
      <c r="LUK848" s="399"/>
      <c r="LUL848" s="399"/>
      <c r="LUM848" s="399"/>
      <c r="LUN848" s="399"/>
      <c r="LUO848" s="399"/>
      <c r="LUP848" s="399"/>
      <c r="LUQ848" s="399"/>
      <c r="LUR848" s="399"/>
      <c r="LUS848" s="399"/>
      <c r="LUT848" s="399"/>
      <c r="LUU848" s="399"/>
      <c r="LUV848" s="399"/>
      <c r="LUW848" s="399"/>
      <c r="LUX848" s="399"/>
      <c r="LUY848" s="399"/>
      <c r="LUZ848" s="399"/>
      <c r="LVA848" s="399"/>
      <c r="LVB848" s="399"/>
      <c r="LVC848" s="399"/>
      <c r="LVD848" s="399"/>
      <c r="LVE848" s="399"/>
      <c r="LVF848" s="399"/>
      <c r="LVG848" s="399"/>
      <c r="LVH848" s="399"/>
      <c r="LVI848" s="399"/>
      <c r="LVJ848" s="399"/>
      <c r="LVK848" s="399"/>
      <c r="LVL848" s="399"/>
      <c r="LVM848" s="399"/>
      <c r="LVN848" s="399"/>
      <c r="LVO848" s="399"/>
      <c r="LVP848" s="399"/>
      <c r="LVQ848" s="399"/>
      <c r="LVR848" s="399"/>
      <c r="LVS848" s="399"/>
      <c r="LVT848" s="399"/>
      <c r="LVU848" s="399"/>
      <c r="LVV848" s="399"/>
      <c r="LVW848" s="399"/>
      <c r="LVX848" s="399"/>
      <c r="LVY848" s="399"/>
      <c r="LVZ848" s="399"/>
      <c r="LWA848" s="399"/>
      <c r="LWB848" s="399"/>
      <c r="LWC848" s="399"/>
      <c r="LWD848" s="399"/>
      <c r="LWE848" s="399"/>
      <c r="LWF848" s="399"/>
      <c r="LWG848" s="399"/>
      <c r="LWH848" s="399"/>
      <c r="LWI848" s="399"/>
      <c r="LWJ848" s="399"/>
      <c r="LWK848" s="399"/>
      <c r="LWL848" s="399"/>
      <c r="LWM848" s="399"/>
      <c r="LWN848" s="399"/>
      <c r="LWO848" s="399"/>
      <c r="LWP848" s="399"/>
      <c r="LWQ848" s="399"/>
      <c r="LWR848" s="399"/>
      <c r="LWS848" s="399"/>
      <c r="LWT848" s="399"/>
      <c r="LWU848" s="399"/>
      <c r="LWV848" s="399"/>
      <c r="LWW848" s="399"/>
      <c r="LWX848" s="399"/>
      <c r="LWY848" s="399"/>
      <c r="LWZ848" s="399"/>
      <c r="LXA848" s="399"/>
      <c r="LXB848" s="399"/>
      <c r="LXC848" s="399"/>
      <c r="LXD848" s="399"/>
      <c r="LXE848" s="399"/>
      <c r="LXF848" s="399"/>
      <c r="LXG848" s="399"/>
      <c r="LXH848" s="399"/>
      <c r="LXI848" s="399"/>
      <c r="LXJ848" s="399"/>
      <c r="LXK848" s="399"/>
      <c r="LXL848" s="399"/>
      <c r="LXM848" s="399"/>
      <c r="LXN848" s="399"/>
      <c r="LXO848" s="399"/>
      <c r="LXP848" s="399"/>
      <c r="LXQ848" s="399"/>
      <c r="LXR848" s="399"/>
      <c r="LXS848" s="399"/>
      <c r="LXT848" s="399"/>
      <c r="LXU848" s="399"/>
      <c r="LXV848" s="399"/>
      <c r="LXW848" s="399"/>
      <c r="LXX848" s="399"/>
      <c r="LXY848" s="399"/>
      <c r="LXZ848" s="399"/>
      <c r="LYA848" s="399"/>
      <c r="LYB848" s="399"/>
      <c r="LYC848" s="399"/>
      <c r="LYD848" s="399"/>
      <c r="LYE848" s="399"/>
      <c r="LYF848" s="399"/>
      <c r="LYG848" s="399"/>
      <c r="LYH848" s="399"/>
      <c r="LYI848" s="399"/>
      <c r="LYJ848" s="399"/>
      <c r="LYK848" s="399"/>
      <c r="LYL848" s="399"/>
      <c r="LYM848" s="399"/>
      <c r="LYN848" s="399"/>
      <c r="LYO848" s="399"/>
      <c r="LYP848" s="399"/>
      <c r="LYQ848" s="399"/>
      <c r="LYR848" s="399"/>
      <c r="LYS848" s="399"/>
      <c r="LYT848" s="399"/>
      <c r="LYU848" s="399"/>
      <c r="LYV848" s="399"/>
      <c r="LYW848" s="399"/>
      <c r="LYX848" s="399"/>
      <c r="LYY848" s="399"/>
      <c r="LYZ848" s="399"/>
      <c r="LZA848" s="399"/>
      <c r="LZB848" s="399"/>
      <c r="LZC848" s="399"/>
      <c r="LZD848" s="399"/>
      <c r="LZE848" s="399"/>
      <c r="LZF848" s="399"/>
      <c r="LZG848" s="399"/>
      <c r="LZH848" s="399"/>
      <c r="LZI848" s="399"/>
      <c r="LZJ848" s="399"/>
      <c r="LZK848" s="399"/>
      <c r="LZL848" s="399"/>
      <c r="LZM848" s="399"/>
      <c r="LZN848" s="399"/>
      <c r="LZO848" s="399"/>
      <c r="LZP848" s="399"/>
      <c r="LZQ848" s="399"/>
      <c r="LZR848" s="399"/>
      <c r="LZS848" s="399"/>
      <c r="LZT848" s="399"/>
      <c r="LZU848" s="399"/>
      <c r="LZV848" s="399"/>
      <c r="LZW848" s="399"/>
      <c r="LZX848" s="399"/>
      <c r="LZY848" s="399"/>
      <c r="LZZ848" s="399"/>
      <c r="MAA848" s="399"/>
      <c r="MAB848" s="399"/>
      <c r="MAC848" s="399"/>
      <c r="MAD848" s="399"/>
      <c r="MAE848" s="399"/>
      <c r="MAF848" s="399"/>
      <c r="MAG848" s="399"/>
      <c r="MAH848" s="399"/>
      <c r="MAI848" s="399"/>
      <c r="MAJ848" s="399"/>
      <c r="MAK848" s="399"/>
      <c r="MAL848" s="399"/>
      <c r="MAM848" s="399"/>
      <c r="MAN848" s="399"/>
      <c r="MAO848" s="399"/>
      <c r="MAP848" s="399"/>
      <c r="MAQ848" s="399"/>
      <c r="MAR848" s="399"/>
      <c r="MAS848" s="399"/>
      <c r="MAT848" s="399"/>
      <c r="MAU848" s="399"/>
      <c r="MAV848" s="399"/>
      <c r="MAW848" s="399"/>
      <c r="MAX848" s="399"/>
      <c r="MAY848" s="399"/>
      <c r="MAZ848" s="399"/>
      <c r="MBA848" s="399"/>
      <c r="MBB848" s="399"/>
      <c r="MBC848" s="399"/>
      <c r="MBD848" s="399"/>
      <c r="MBE848" s="399"/>
      <c r="MBF848" s="399"/>
      <c r="MBG848" s="399"/>
      <c r="MBH848" s="399"/>
      <c r="MBI848" s="399"/>
      <c r="MBJ848" s="399"/>
      <c r="MBK848" s="399"/>
      <c r="MBL848" s="399"/>
      <c r="MBM848" s="399"/>
      <c r="MBN848" s="399"/>
      <c r="MBO848" s="399"/>
      <c r="MBP848" s="399"/>
      <c r="MBQ848" s="399"/>
      <c r="MBR848" s="399"/>
      <c r="MBS848" s="399"/>
      <c r="MBT848" s="399"/>
      <c r="MBU848" s="399"/>
      <c r="MBV848" s="399"/>
      <c r="MBW848" s="399"/>
      <c r="MBX848" s="399"/>
      <c r="MBY848" s="399"/>
      <c r="MBZ848" s="399"/>
      <c r="MCA848" s="399"/>
      <c r="MCB848" s="399"/>
      <c r="MCC848" s="399"/>
      <c r="MCD848" s="399"/>
      <c r="MCE848" s="399"/>
      <c r="MCF848" s="399"/>
      <c r="MCG848" s="399"/>
      <c r="MCH848" s="399"/>
      <c r="MCI848" s="399"/>
      <c r="MCJ848" s="399"/>
      <c r="MCK848" s="399"/>
      <c r="MCL848" s="399"/>
      <c r="MCM848" s="399"/>
      <c r="MCN848" s="399"/>
      <c r="MCO848" s="399"/>
      <c r="MCP848" s="399"/>
      <c r="MCQ848" s="399"/>
      <c r="MCR848" s="399"/>
      <c r="MCS848" s="399"/>
      <c r="MCT848" s="399"/>
      <c r="MCU848" s="399"/>
      <c r="MCV848" s="399"/>
      <c r="MCW848" s="399"/>
      <c r="MCX848" s="399"/>
      <c r="MCY848" s="399"/>
      <c r="MCZ848" s="399"/>
      <c r="MDA848" s="399"/>
      <c r="MDB848" s="399"/>
      <c r="MDC848" s="399"/>
      <c r="MDD848" s="399"/>
      <c r="MDE848" s="399"/>
      <c r="MDF848" s="399"/>
      <c r="MDG848" s="399"/>
      <c r="MDH848" s="399"/>
      <c r="MDI848" s="399"/>
      <c r="MDJ848" s="399"/>
      <c r="MDK848" s="399"/>
      <c r="MDL848" s="399"/>
      <c r="MDM848" s="399"/>
      <c r="MDN848" s="399"/>
      <c r="MDO848" s="399"/>
      <c r="MDP848" s="399"/>
      <c r="MDQ848" s="399"/>
      <c r="MDR848" s="399"/>
      <c r="MDS848" s="399"/>
      <c r="MDT848" s="399"/>
      <c r="MDU848" s="399"/>
      <c r="MDV848" s="399"/>
      <c r="MDW848" s="399"/>
      <c r="MDX848" s="399"/>
      <c r="MDY848" s="399"/>
      <c r="MDZ848" s="399"/>
      <c r="MEA848" s="399"/>
      <c r="MEB848" s="399"/>
      <c r="MEC848" s="399"/>
      <c r="MED848" s="399"/>
      <c r="MEE848" s="399"/>
      <c r="MEF848" s="399"/>
      <c r="MEG848" s="399"/>
      <c r="MEH848" s="399"/>
      <c r="MEI848" s="399"/>
      <c r="MEJ848" s="399"/>
      <c r="MEK848" s="399"/>
      <c r="MEL848" s="399"/>
      <c r="MEM848" s="399"/>
      <c r="MEN848" s="399"/>
      <c r="MEO848" s="399"/>
      <c r="MEP848" s="399"/>
      <c r="MEQ848" s="399"/>
      <c r="MER848" s="399"/>
      <c r="MES848" s="399"/>
      <c r="MET848" s="399"/>
      <c r="MEU848" s="399"/>
      <c r="MEV848" s="399"/>
      <c r="MEW848" s="399"/>
      <c r="MEX848" s="399"/>
      <c r="MEY848" s="399"/>
      <c r="MEZ848" s="399"/>
      <c r="MFA848" s="399"/>
      <c r="MFB848" s="399"/>
      <c r="MFC848" s="399"/>
      <c r="MFD848" s="399"/>
      <c r="MFE848" s="399"/>
      <c r="MFF848" s="399"/>
      <c r="MFG848" s="399"/>
      <c r="MFH848" s="399"/>
      <c r="MFI848" s="399"/>
      <c r="MFJ848" s="399"/>
      <c r="MFK848" s="399"/>
      <c r="MFL848" s="399"/>
      <c r="MFM848" s="399"/>
      <c r="MFN848" s="399"/>
      <c r="MFO848" s="399"/>
      <c r="MFP848" s="399"/>
      <c r="MFQ848" s="399"/>
      <c r="MFR848" s="399"/>
      <c r="MFS848" s="399"/>
      <c r="MFT848" s="399"/>
      <c r="MFU848" s="399"/>
      <c r="MFV848" s="399"/>
      <c r="MFW848" s="399"/>
      <c r="MFX848" s="399"/>
      <c r="MFY848" s="399"/>
      <c r="MFZ848" s="399"/>
      <c r="MGA848" s="399"/>
      <c r="MGB848" s="399"/>
      <c r="MGC848" s="399"/>
      <c r="MGD848" s="399"/>
      <c r="MGE848" s="399"/>
      <c r="MGF848" s="399"/>
      <c r="MGG848" s="399"/>
      <c r="MGH848" s="399"/>
      <c r="MGI848" s="399"/>
      <c r="MGJ848" s="399"/>
      <c r="MGK848" s="399"/>
      <c r="MGL848" s="399"/>
      <c r="MGM848" s="399"/>
      <c r="MGN848" s="399"/>
      <c r="MGO848" s="399"/>
      <c r="MGP848" s="399"/>
      <c r="MGQ848" s="399"/>
      <c r="MGR848" s="399"/>
      <c r="MGS848" s="399"/>
      <c r="MGT848" s="399"/>
      <c r="MGU848" s="399"/>
      <c r="MGV848" s="399"/>
      <c r="MGW848" s="399"/>
      <c r="MGX848" s="399"/>
      <c r="MGY848" s="399"/>
      <c r="MGZ848" s="399"/>
      <c r="MHA848" s="399"/>
      <c r="MHB848" s="399"/>
      <c r="MHC848" s="399"/>
      <c r="MHD848" s="399"/>
      <c r="MHE848" s="399"/>
      <c r="MHF848" s="399"/>
      <c r="MHG848" s="399"/>
      <c r="MHH848" s="399"/>
      <c r="MHI848" s="399"/>
      <c r="MHJ848" s="399"/>
      <c r="MHK848" s="399"/>
      <c r="MHL848" s="399"/>
      <c r="MHM848" s="399"/>
      <c r="MHN848" s="399"/>
      <c r="MHO848" s="399"/>
      <c r="MHP848" s="399"/>
      <c r="MHQ848" s="399"/>
      <c r="MHR848" s="399"/>
      <c r="MHS848" s="399"/>
      <c r="MHT848" s="399"/>
      <c r="MHU848" s="399"/>
      <c r="MHV848" s="399"/>
      <c r="MHW848" s="399"/>
      <c r="MHX848" s="399"/>
      <c r="MHY848" s="399"/>
      <c r="MHZ848" s="399"/>
      <c r="MIA848" s="399"/>
      <c r="MIB848" s="399"/>
      <c r="MIC848" s="399"/>
      <c r="MID848" s="399"/>
      <c r="MIE848" s="399"/>
      <c r="MIF848" s="399"/>
      <c r="MIG848" s="399"/>
      <c r="MIH848" s="399"/>
      <c r="MII848" s="399"/>
      <c r="MIJ848" s="399"/>
      <c r="MIK848" s="399"/>
      <c r="MIL848" s="399"/>
      <c r="MIM848" s="399"/>
      <c r="MIN848" s="399"/>
      <c r="MIO848" s="399"/>
      <c r="MIP848" s="399"/>
      <c r="MIQ848" s="399"/>
      <c r="MIR848" s="399"/>
      <c r="MIS848" s="399"/>
      <c r="MIT848" s="399"/>
      <c r="MIU848" s="399"/>
      <c r="MIV848" s="399"/>
      <c r="MIW848" s="399"/>
      <c r="MIX848" s="399"/>
      <c r="MIY848" s="399"/>
      <c r="MIZ848" s="399"/>
      <c r="MJA848" s="399"/>
      <c r="MJB848" s="399"/>
      <c r="MJC848" s="399"/>
      <c r="MJD848" s="399"/>
      <c r="MJE848" s="399"/>
      <c r="MJF848" s="399"/>
      <c r="MJG848" s="399"/>
      <c r="MJH848" s="399"/>
      <c r="MJI848" s="399"/>
      <c r="MJJ848" s="399"/>
      <c r="MJK848" s="399"/>
      <c r="MJL848" s="399"/>
      <c r="MJM848" s="399"/>
      <c r="MJN848" s="399"/>
      <c r="MJO848" s="399"/>
      <c r="MJP848" s="399"/>
      <c r="MJQ848" s="399"/>
      <c r="MJR848" s="399"/>
      <c r="MJS848" s="399"/>
      <c r="MJT848" s="399"/>
      <c r="MJU848" s="399"/>
      <c r="MJV848" s="399"/>
      <c r="MJW848" s="399"/>
      <c r="MJX848" s="399"/>
      <c r="MJY848" s="399"/>
      <c r="MJZ848" s="399"/>
      <c r="MKA848" s="399"/>
      <c r="MKB848" s="399"/>
      <c r="MKC848" s="399"/>
      <c r="MKD848" s="399"/>
      <c r="MKE848" s="399"/>
      <c r="MKF848" s="399"/>
      <c r="MKG848" s="399"/>
      <c r="MKH848" s="399"/>
      <c r="MKI848" s="399"/>
      <c r="MKJ848" s="399"/>
      <c r="MKK848" s="399"/>
      <c r="MKL848" s="399"/>
      <c r="MKM848" s="399"/>
      <c r="MKN848" s="399"/>
      <c r="MKO848" s="399"/>
      <c r="MKP848" s="399"/>
      <c r="MKQ848" s="399"/>
      <c r="MKR848" s="399"/>
      <c r="MKS848" s="399"/>
      <c r="MKT848" s="399"/>
      <c r="MKU848" s="399"/>
      <c r="MKV848" s="399"/>
      <c r="MKW848" s="399"/>
      <c r="MKX848" s="399"/>
      <c r="MKY848" s="399"/>
      <c r="MKZ848" s="399"/>
      <c r="MLA848" s="399"/>
      <c r="MLB848" s="399"/>
      <c r="MLC848" s="399"/>
      <c r="MLD848" s="399"/>
      <c r="MLE848" s="399"/>
      <c r="MLF848" s="399"/>
      <c r="MLG848" s="399"/>
      <c r="MLH848" s="399"/>
      <c r="MLI848" s="399"/>
      <c r="MLJ848" s="399"/>
      <c r="MLK848" s="399"/>
      <c r="MLL848" s="399"/>
      <c r="MLM848" s="399"/>
      <c r="MLN848" s="399"/>
      <c r="MLO848" s="399"/>
      <c r="MLP848" s="399"/>
      <c r="MLQ848" s="399"/>
      <c r="MLR848" s="399"/>
      <c r="MLS848" s="399"/>
      <c r="MLT848" s="399"/>
      <c r="MLU848" s="399"/>
      <c r="MLV848" s="399"/>
      <c r="MLW848" s="399"/>
      <c r="MLX848" s="399"/>
      <c r="MLY848" s="399"/>
      <c r="MLZ848" s="399"/>
      <c r="MMA848" s="399"/>
      <c r="MMB848" s="399"/>
      <c r="MMC848" s="399"/>
      <c r="MMD848" s="399"/>
      <c r="MME848" s="399"/>
      <c r="MMF848" s="399"/>
      <c r="MMG848" s="399"/>
      <c r="MMH848" s="399"/>
      <c r="MMI848" s="399"/>
      <c r="MMJ848" s="399"/>
      <c r="MMK848" s="399"/>
      <c r="MML848" s="399"/>
      <c r="MMM848" s="399"/>
      <c r="MMN848" s="399"/>
      <c r="MMO848" s="399"/>
      <c r="MMP848" s="399"/>
      <c r="MMQ848" s="399"/>
      <c r="MMR848" s="399"/>
      <c r="MMS848" s="399"/>
      <c r="MMT848" s="399"/>
      <c r="MMU848" s="399"/>
      <c r="MMV848" s="399"/>
      <c r="MMW848" s="399"/>
      <c r="MMX848" s="399"/>
      <c r="MMY848" s="399"/>
      <c r="MMZ848" s="399"/>
      <c r="MNA848" s="399"/>
      <c r="MNB848" s="399"/>
      <c r="MNC848" s="399"/>
      <c r="MND848" s="399"/>
      <c r="MNE848" s="399"/>
      <c r="MNF848" s="399"/>
      <c r="MNG848" s="399"/>
      <c r="MNH848" s="399"/>
      <c r="MNI848" s="399"/>
      <c r="MNJ848" s="399"/>
      <c r="MNK848" s="399"/>
      <c r="MNL848" s="399"/>
      <c r="MNM848" s="399"/>
      <c r="MNN848" s="399"/>
      <c r="MNO848" s="399"/>
      <c r="MNP848" s="399"/>
      <c r="MNQ848" s="399"/>
      <c r="MNR848" s="399"/>
      <c r="MNS848" s="399"/>
      <c r="MNT848" s="399"/>
      <c r="MNU848" s="399"/>
      <c r="MNV848" s="399"/>
      <c r="MNW848" s="399"/>
      <c r="MNX848" s="399"/>
      <c r="MNY848" s="399"/>
      <c r="MNZ848" s="399"/>
      <c r="MOA848" s="399"/>
      <c r="MOB848" s="399"/>
      <c r="MOC848" s="399"/>
      <c r="MOD848" s="399"/>
      <c r="MOE848" s="399"/>
      <c r="MOF848" s="399"/>
      <c r="MOG848" s="399"/>
      <c r="MOH848" s="399"/>
      <c r="MOI848" s="399"/>
      <c r="MOJ848" s="399"/>
      <c r="MOK848" s="399"/>
      <c r="MOL848" s="399"/>
      <c r="MOM848" s="399"/>
      <c r="MON848" s="399"/>
      <c r="MOO848" s="399"/>
      <c r="MOP848" s="399"/>
      <c r="MOQ848" s="399"/>
      <c r="MOR848" s="399"/>
      <c r="MOS848" s="399"/>
      <c r="MOT848" s="399"/>
      <c r="MOU848" s="399"/>
      <c r="MOV848" s="399"/>
      <c r="MOW848" s="399"/>
      <c r="MOX848" s="399"/>
      <c r="MOY848" s="399"/>
      <c r="MOZ848" s="399"/>
      <c r="MPA848" s="399"/>
      <c r="MPB848" s="399"/>
      <c r="MPC848" s="399"/>
      <c r="MPD848" s="399"/>
      <c r="MPE848" s="399"/>
      <c r="MPF848" s="399"/>
      <c r="MPG848" s="399"/>
      <c r="MPH848" s="399"/>
      <c r="MPI848" s="399"/>
      <c r="MPJ848" s="399"/>
      <c r="MPK848" s="399"/>
      <c r="MPL848" s="399"/>
      <c r="MPM848" s="399"/>
      <c r="MPN848" s="399"/>
      <c r="MPO848" s="399"/>
      <c r="MPP848" s="399"/>
      <c r="MPQ848" s="399"/>
      <c r="MPR848" s="399"/>
      <c r="MPS848" s="399"/>
      <c r="MPT848" s="399"/>
      <c r="MPU848" s="399"/>
      <c r="MPV848" s="399"/>
      <c r="MPW848" s="399"/>
      <c r="MPX848" s="399"/>
      <c r="MPY848" s="399"/>
      <c r="MPZ848" s="399"/>
      <c r="MQA848" s="399"/>
      <c r="MQB848" s="399"/>
      <c r="MQC848" s="399"/>
      <c r="MQD848" s="399"/>
      <c r="MQE848" s="399"/>
      <c r="MQF848" s="399"/>
      <c r="MQG848" s="399"/>
      <c r="MQH848" s="399"/>
      <c r="MQI848" s="399"/>
      <c r="MQJ848" s="399"/>
      <c r="MQK848" s="399"/>
      <c r="MQL848" s="399"/>
      <c r="MQM848" s="399"/>
      <c r="MQN848" s="399"/>
      <c r="MQO848" s="399"/>
      <c r="MQP848" s="399"/>
      <c r="MQQ848" s="399"/>
      <c r="MQR848" s="399"/>
      <c r="MQS848" s="399"/>
      <c r="MQT848" s="399"/>
      <c r="MQU848" s="399"/>
      <c r="MQV848" s="399"/>
      <c r="MQW848" s="399"/>
      <c r="MQX848" s="399"/>
      <c r="MQY848" s="399"/>
      <c r="MQZ848" s="399"/>
      <c r="MRA848" s="399"/>
      <c r="MRB848" s="399"/>
      <c r="MRC848" s="399"/>
      <c r="MRD848" s="399"/>
      <c r="MRE848" s="399"/>
      <c r="MRF848" s="399"/>
      <c r="MRG848" s="399"/>
      <c r="MRH848" s="399"/>
      <c r="MRI848" s="399"/>
      <c r="MRJ848" s="399"/>
      <c r="MRK848" s="399"/>
      <c r="MRL848" s="399"/>
      <c r="MRM848" s="399"/>
      <c r="MRN848" s="399"/>
      <c r="MRO848" s="399"/>
      <c r="MRP848" s="399"/>
      <c r="MRQ848" s="399"/>
      <c r="MRR848" s="399"/>
      <c r="MRS848" s="399"/>
      <c r="MRT848" s="399"/>
      <c r="MRU848" s="399"/>
      <c r="MRV848" s="399"/>
      <c r="MRW848" s="399"/>
      <c r="MRX848" s="399"/>
      <c r="MRY848" s="399"/>
      <c r="MRZ848" s="399"/>
      <c r="MSA848" s="399"/>
      <c r="MSB848" s="399"/>
      <c r="MSC848" s="399"/>
      <c r="MSD848" s="399"/>
      <c r="MSE848" s="399"/>
      <c r="MSF848" s="399"/>
      <c r="MSG848" s="399"/>
      <c r="MSH848" s="399"/>
      <c r="MSI848" s="399"/>
      <c r="MSJ848" s="399"/>
      <c r="MSK848" s="399"/>
      <c r="MSL848" s="399"/>
      <c r="MSM848" s="399"/>
      <c r="MSN848" s="399"/>
      <c r="MSO848" s="399"/>
      <c r="MSP848" s="399"/>
      <c r="MSQ848" s="399"/>
      <c r="MSR848" s="399"/>
      <c r="MSS848" s="399"/>
      <c r="MST848" s="399"/>
      <c r="MSU848" s="399"/>
      <c r="MSV848" s="399"/>
      <c r="MSW848" s="399"/>
      <c r="MSX848" s="399"/>
      <c r="MSY848" s="399"/>
      <c r="MSZ848" s="399"/>
      <c r="MTA848" s="399"/>
      <c r="MTB848" s="399"/>
      <c r="MTC848" s="399"/>
      <c r="MTD848" s="399"/>
      <c r="MTE848" s="399"/>
      <c r="MTF848" s="399"/>
      <c r="MTG848" s="399"/>
      <c r="MTH848" s="399"/>
      <c r="MTI848" s="399"/>
      <c r="MTJ848" s="399"/>
      <c r="MTK848" s="399"/>
      <c r="MTL848" s="399"/>
      <c r="MTM848" s="399"/>
      <c r="MTN848" s="399"/>
      <c r="MTO848" s="399"/>
      <c r="MTP848" s="399"/>
      <c r="MTQ848" s="399"/>
      <c r="MTR848" s="399"/>
      <c r="MTS848" s="399"/>
      <c r="MTT848" s="399"/>
      <c r="MTU848" s="399"/>
      <c r="MTV848" s="399"/>
      <c r="MTW848" s="399"/>
      <c r="MTX848" s="399"/>
      <c r="MTY848" s="399"/>
      <c r="MTZ848" s="399"/>
      <c r="MUA848" s="399"/>
      <c r="MUB848" s="399"/>
      <c r="MUC848" s="399"/>
      <c r="MUD848" s="399"/>
      <c r="MUE848" s="399"/>
      <c r="MUF848" s="399"/>
      <c r="MUG848" s="399"/>
      <c r="MUH848" s="399"/>
      <c r="MUI848" s="399"/>
      <c r="MUJ848" s="399"/>
      <c r="MUK848" s="399"/>
      <c r="MUL848" s="399"/>
      <c r="MUM848" s="399"/>
      <c r="MUN848" s="399"/>
      <c r="MUO848" s="399"/>
      <c r="MUP848" s="399"/>
      <c r="MUQ848" s="399"/>
      <c r="MUR848" s="399"/>
      <c r="MUS848" s="399"/>
      <c r="MUT848" s="399"/>
      <c r="MUU848" s="399"/>
      <c r="MUV848" s="399"/>
      <c r="MUW848" s="399"/>
      <c r="MUX848" s="399"/>
      <c r="MUY848" s="399"/>
      <c r="MUZ848" s="399"/>
      <c r="MVA848" s="399"/>
      <c r="MVB848" s="399"/>
      <c r="MVC848" s="399"/>
      <c r="MVD848" s="399"/>
      <c r="MVE848" s="399"/>
      <c r="MVF848" s="399"/>
      <c r="MVG848" s="399"/>
      <c r="MVH848" s="399"/>
      <c r="MVI848" s="399"/>
      <c r="MVJ848" s="399"/>
      <c r="MVK848" s="399"/>
      <c r="MVL848" s="399"/>
      <c r="MVM848" s="399"/>
      <c r="MVN848" s="399"/>
      <c r="MVO848" s="399"/>
      <c r="MVP848" s="399"/>
      <c r="MVQ848" s="399"/>
      <c r="MVR848" s="399"/>
      <c r="MVS848" s="399"/>
      <c r="MVT848" s="399"/>
      <c r="MVU848" s="399"/>
      <c r="MVV848" s="399"/>
      <c r="MVW848" s="399"/>
      <c r="MVX848" s="399"/>
      <c r="MVY848" s="399"/>
      <c r="MVZ848" s="399"/>
      <c r="MWA848" s="399"/>
      <c r="MWB848" s="399"/>
      <c r="MWC848" s="399"/>
      <c r="MWD848" s="399"/>
      <c r="MWE848" s="399"/>
      <c r="MWF848" s="399"/>
      <c r="MWG848" s="399"/>
      <c r="MWH848" s="399"/>
      <c r="MWI848" s="399"/>
      <c r="MWJ848" s="399"/>
      <c r="MWK848" s="399"/>
      <c r="MWL848" s="399"/>
      <c r="MWM848" s="399"/>
      <c r="MWN848" s="399"/>
      <c r="MWO848" s="399"/>
      <c r="MWP848" s="399"/>
      <c r="MWQ848" s="399"/>
      <c r="MWR848" s="399"/>
      <c r="MWS848" s="399"/>
      <c r="MWT848" s="399"/>
      <c r="MWU848" s="399"/>
      <c r="MWV848" s="399"/>
      <c r="MWW848" s="399"/>
      <c r="MWX848" s="399"/>
      <c r="MWY848" s="399"/>
      <c r="MWZ848" s="399"/>
      <c r="MXA848" s="399"/>
      <c r="MXB848" s="399"/>
      <c r="MXC848" s="399"/>
      <c r="MXD848" s="399"/>
      <c r="MXE848" s="399"/>
      <c r="MXF848" s="399"/>
      <c r="MXG848" s="399"/>
      <c r="MXH848" s="399"/>
      <c r="MXI848" s="399"/>
      <c r="MXJ848" s="399"/>
      <c r="MXK848" s="399"/>
      <c r="MXL848" s="399"/>
      <c r="MXM848" s="399"/>
      <c r="MXN848" s="399"/>
      <c r="MXO848" s="399"/>
      <c r="MXP848" s="399"/>
      <c r="MXQ848" s="399"/>
      <c r="MXR848" s="399"/>
      <c r="MXS848" s="399"/>
      <c r="MXT848" s="399"/>
      <c r="MXU848" s="399"/>
      <c r="MXV848" s="399"/>
      <c r="MXW848" s="399"/>
      <c r="MXX848" s="399"/>
      <c r="MXY848" s="399"/>
      <c r="MXZ848" s="399"/>
      <c r="MYA848" s="399"/>
      <c r="MYB848" s="399"/>
      <c r="MYC848" s="399"/>
      <c r="MYD848" s="399"/>
      <c r="MYE848" s="399"/>
      <c r="MYF848" s="399"/>
      <c r="MYG848" s="399"/>
      <c r="MYH848" s="399"/>
      <c r="MYI848" s="399"/>
      <c r="MYJ848" s="399"/>
      <c r="MYK848" s="399"/>
      <c r="MYL848" s="399"/>
      <c r="MYM848" s="399"/>
      <c r="MYN848" s="399"/>
      <c r="MYO848" s="399"/>
      <c r="MYP848" s="399"/>
      <c r="MYQ848" s="399"/>
      <c r="MYR848" s="399"/>
      <c r="MYS848" s="399"/>
      <c r="MYT848" s="399"/>
      <c r="MYU848" s="399"/>
      <c r="MYV848" s="399"/>
      <c r="MYW848" s="399"/>
      <c r="MYX848" s="399"/>
      <c r="MYY848" s="399"/>
      <c r="MYZ848" s="399"/>
      <c r="MZA848" s="399"/>
      <c r="MZB848" s="399"/>
      <c r="MZC848" s="399"/>
      <c r="MZD848" s="399"/>
      <c r="MZE848" s="399"/>
      <c r="MZF848" s="399"/>
      <c r="MZG848" s="399"/>
      <c r="MZH848" s="399"/>
      <c r="MZI848" s="399"/>
      <c r="MZJ848" s="399"/>
      <c r="MZK848" s="399"/>
      <c r="MZL848" s="399"/>
      <c r="MZM848" s="399"/>
      <c r="MZN848" s="399"/>
      <c r="MZO848" s="399"/>
      <c r="MZP848" s="399"/>
      <c r="MZQ848" s="399"/>
      <c r="MZR848" s="399"/>
      <c r="MZS848" s="399"/>
      <c r="MZT848" s="399"/>
      <c r="MZU848" s="399"/>
      <c r="MZV848" s="399"/>
      <c r="MZW848" s="399"/>
      <c r="MZX848" s="399"/>
      <c r="MZY848" s="399"/>
      <c r="MZZ848" s="399"/>
      <c r="NAA848" s="399"/>
      <c r="NAB848" s="399"/>
      <c r="NAC848" s="399"/>
      <c r="NAD848" s="399"/>
      <c r="NAE848" s="399"/>
      <c r="NAF848" s="399"/>
      <c r="NAG848" s="399"/>
      <c r="NAH848" s="399"/>
      <c r="NAI848" s="399"/>
      <c r="NAJ848" s="399"/>
      <c r="NAK848" s="399"/>
      <c r="NAL848" s="399"/>
      <c r="NAM848" s="399"/>
      <c r="NAN848" s="399"/>
      <c r="NAO848" s="399"/>
      <c r="NAP848" s="399"/>
      <c r="NAQ848" s="399"/>
      <c r="NAR848" s="399"/>
      <c r="NAS848" s="399"/>
      <c r="NAT848" s="399"/>
      <c r="NAU848" s="399"/>
      <c r="NAV848" s="399"/>
      <c r="NAW848" s="399"/>
      <c r="NAX848" s="399"/>
      <c r="NAY848" s="399"/>
      <c r="NAZ848" s="399"/>
      <c r="NBA848" s="399"/>
      <c r="NBB848" s="399"/>
      <c r="NBC848" s="399"/>
      <c r="NBD848" s="399"/>
      <c r="NBE848" s="399"/>
      <c r="NBF848" s="399"/>
      <c r="NBG848" s="399"/>
      <c r="NBH848" s="399"/>
      <c r="NBI848" s="399"/>
      <c r="NBJ848" s="399"/>
      <c r="NBK848" s="399"/>
      <c r="NBL848" s="399"/>
      <c r="NBM848" s="399"/>
      <c r="NBN848" s="399"/>
      <c r="NBO848" s="399"/>
      <c r="NBP848" s="399"/>
      <c r="NBQ848" s="399"/>
      <c r="NBR848" s="399"/>
      <c r="NBS848" s="399"/>
      <c r="NBT848" s="399"/>
      <c r="NBU848" s="399"/>
      <c r="NBV848" s="399"/>
      <c r="NBW848" s="399"/>
      <c r="NBX848" s="399"/>
      <c r="NBY848" s="399"/>
      <c r="NBZ848" s="399"/>
      <c r="NCA848" s="399"/>
      <c r="NCB848" s="399"/>
      <c r="NCC848" s="399"/>
      <c r="NCD848" s="399"/>
      <c r="NCE848" s="399"/>
      <c r="NCF848" s="399"/>
      <c r="NCG848" s="399"/>
      <c r="NCH848" s="399"/>
      <c r="NCI848" s="399"/>
      <c r="NCJ848" s="399"/>
      <c r="NCK848" s="399"/>
      <c r="NCL848" s="399"/>
      <c r="NCM848" s="399"/>
      <c r="NCN848" s="399"/>
      <c r="NCO848" s="399"/>
      <c r="NCP848" s="399"/>
      <c r="NCQ848" s="399"/>
      <c r="NCR848" s="399"/>
      <c r="NCS848" s="399"/>
      <c r="NCT848" s="399"/>
      <c r="NCU848" s="399"/>
      <c r="NCV848" s="399"/>
      <c r="NCW848" s="399"/>
      <c r="NCX848" s="399"/>
      <c r="NCY848" s="399"/>
      <c r="NCZ848" s="399"/>
      <c r="NDA848" s="399"/>
      <c r="NDB848" s="399"/>
      <c r="NDC848" s="399"/>
      <c r="NDD848" s="399"/>
      <c r="NDE848" s="399"/>
      <c r="NDF848" s="399"/>
      <c r="NDG848" s="399"/>
      <c r="NDH848" s="399"/>
      <c r="NDI848" s="399"/>
      <c r="NDJ848" s="399"/>
      <c r="NDK848" s="399"/>
      <c r="NDL848" s="399"/>
      <c r="NDM848" s="399"/>
      <c r="NDN848" s="399"/>
      <c r="NDO848" s="399"/>
      <c r="NDP848" s="399"/>
      <c r="NDQ848" s="399"/>
      <c r="NDR848" s="399"/>
      <c r="NDS848" s="399"/>
      <c r="NDT848" s="399"/>
      <c r="NDU848" s="399"/>
      <c r="NDV848" s="399"/>
      <c r="NDW848" s="399"/>
      <c r="NDX848" s="399"/>
      <c r="NDY848" s="399"/>
      <c r="NDZ848" s="399"/>
      <c r="NEA848" s="399"/>
      <c r="NEB848" s="399"/>
      <c r="NEC848" s="399"/>
      <c r="NED848" s="399"/>
      <c r="NEE848" s="399"/>
      <c r="NEF848" s="399"/>
      <c r="NEG848" s="399"/>
      <c r="NEH848" s="399"/>
      <c r="NEI848" s="399"/>
      <c r="NEJ848" s="399"/>
      <c r="NEK848" s="399"/>
      <c r="NEL848" s="399"/>
      <c r="NEM848" s="399"/>
      <c r="NEN848" s="399"/>
      <c r="NEO848" s="399"/>
      <c r="NEP848" s="399"/>
      <c r="NEQ848" s="399"/>
      <c r="NER848" s="399"/>
      <c r="NES848" s="399"/>
      <c r="NET848" s="399"/>
      <c r="NEU848" s="399"/>
      <c r="NEV848" s="399"/>
      <c r="NEW848" s="399"/>
      <c r="NEX848" s="399"/>
      <c r="NEY848" s="399"/>
      <c r="NEZ848" s="399"/>
      <c r="NFA848" s="399"/>
      <c r="NFB848" s="399"/>
      <c r="NFC848" s="399"/>
      <c r="NFD848" s="399"/>
      <c r="NFE848" s="399"/>
      <c r="NFF848" s="399"/>
      <c r="NFG848" s="399"/>
      <c r="NFH848" s="399"/>
      <c r="NFI848" s="399"/>
      <c r="NFJ848" s="399"/>
      <c r="NFK848" s="399"/>
      <c r="NFL848" s="399"/>
      <c r="NFM848" s="399"/>
      <c r="NFN848" s="399"/>
      <c r="NFO848" s="399"/>
      <c r="NFP848" s="399"/>
      <c r="NFQ848" s="399"/>
      <c r="NFR848" s="399"/>
      <c r="NFS848" s="399"/>
      <c r="NFT848" s="399"/>
      <c r="NFU848" s="399"/>
      <c r="NFV848" s="399"/>
      <c r="NFW848" s="399"/>
      <c r="NFX848" s="399"/>
      <c r="NFY848" s="399"/>
      <c r="NFZ848" s="399"/>
      <c r="NGA848" s="399"/>
      <c r="NGB848" s="399"/>
      <c r="NGC848" s="399"/>
      <c r="NGD848" s="399"/>
      <c r="NGE848" s="399"/>
      <c r="NGF848" s="399"/>
      <c r="NGG848" s="399"/>
      <c r="NGH848" s="399"/>
      <c r="NGI848" s="399"/>
      <c r="NGJ848" s="399"/>
      <c r="NGK848" s="399"/>
      <c r="NGL848" s="399"/>
      <c r="NGM848" s="399"/>
      <c r="NGN848" s="399"/>
      <c r="NGO848" s="399"/>
      <c r="NGP848" s="399"/>
      <c r="NGQ848" s="399"/>
      <c r="NGR848" s="399"/>
      <c r="NGS848" s="399"/>
      <c r="NGT848" s="399"/>
      <c r="NGU848" s="399"/>
      <c r="NGV848" s="399"/>
      <c r="NGW848" s="399"/>
      <c r="NGX848" s="399"/>
      <c r="NGY848" s="399"/>
      <c r="NGZ848" s="399"/>
      <c r="NHA848" s="399"/>
      <c r="NHB848" s="399"/>
      <c r="NHC848" s="399"/>
      <c r="NHD848" s="399"/>
      <c r="NHE848" s="399"/>
      <c r="NHF848" s="399"/>
      <c r="NHG848" s="399"/>
      <c r="NHH848" s="399"/>
      <c r="NHI848" s="399"/>
      <c r="NHJ848" s="399"/>
      <c r="NHK848" s="399"/>
      <c r="NHL848" s="399"/>
      <c r="NHM848" s="399"/>
      <c r="NHN848" s="399"/>
      <c r="NHO848" s="399"/>
      <c r="NHP848" s="399"/>
      <c r="NHQ848" s="399"/>
      <c r="NHR848" s="399"/>
      <c r="NHS848" s="399"/>
      <c r="NHT848" s="399"/>
      <c r="NHU848" s="399"/>
      <c r="NHV848" s="399"/>
      <c r="NHW848" s="399"/>
      <c r="NHX848" s="399"/>
      <c r="NHY848" s="399"/>
      <c r="NHZ848" s="399"/>
      <c r="NIA848" s="399"/>
      <c r="NIB848" s="399"/>
      <c r="NIC848" s="399"/>
      <c r="NID848" s="399"/>
      <c r="NIE848" s="399"/>
      <c r="NIF848" s="399"/>
      <c r="NIG848" s="399"/>
      <c r="NIH848" s="399"/>
      <c r="NII848" s="399"/>
      <c r="NIJ848" s="399"/>
      <c r="NIK848" s="399"/>
      <c r="NIL848" s="399"/>
      <c r="NIM848" s="399"/>
      <c r="NIN848" s="399"/>
      <c r="NIO848" s="399"/>
      <c r="NIP848" s="399"/>
      <c r="NIQ848" s="399"/>
      <c r="NIR848" s="399"/>
      <c r="NIS848" s="399"/>
      <c r="NIT848" s="399"/>
      <c r="NIU848" s="399"/>
      <c r="NIV848" s="399"/>
      <c r="NIW848" s="399"/>
      <c r="NIX848" s="399"/>
      <c r="NIY848" s="399"/>
      <c r="NIZ848" s="399"/>
      <c r="NJA848" s="399"/>
      <c r="NJB848" s="399"/>
      <c r="NJC848" s="399"/>
      <c r="NJD848" s="399"/>
      <c r="NJE848" s="399"/>
      <c r="NJF848" s="399"/>
      <c r="NJG848" s="399"/>
      <c r="NJH848" s="399"/>
      <c r="NJI848" s="399"/>
      <c r="NJJ848" s="399"/>
      <c r="NJK848" s="399"/>
      <c r="NJL848" s="399"/>
      <c r="NJM848" s="399"/>
      <c r="NJN848" s="399"/>
      <c r="NJO848" s="399"/>
      <c r="NJP848" s="399"/>
      <c r="NJQ848" s="399"/>
      <c r="NJR848" s="399"/>
      <c r="NJS848" s="399"/>
      <c r="NJT848" s="399"/>
      <c r="NJU848" s="399"/>
      <c r="NJV848" s="399"/>
      <c r="NJW848" s="399"/>
      <c r="NJX848" s="399"/>
      <c r="NJY848" s="399"/>
      <c r="NJZ848" s="399"/>
      <c r="NKA848" s="399"/>
      <c r="NKB848" s="399"/>
      <c r="NKC848" s="399"/>
      <c r="NKD848" s="399"/>
      <c r="NKE848" s="399"/>
      <c r="NKF848" s="399"/>
      <c r="NKG848" s="399"/>
      <c r="NKH848" s="399"/>
      <c r="NKI848" s="399"/>
      <c r="NKJ848" s="399"/>
      <c r="NKK848" s="399"/>
      <c r="NKL848" s="399"/>
      <c r="NKM848" s="399"/>
      <c r="NKN848" s="399"/>
      <c r="NKO848" s="399"/>
      <c r="NKP848" s="399"/>
      <c r="NKQ848" s="399"/>
      <c r="NKR848" s="399"/>
      <c r="NKS848" s="399"/>
      <c r="NKT848" s="399"/>
      <c r="NKU848" s="399"/>
      <c r="NKV848" s="399"/>
      <c r="NKW848" s="399"/>
      <c r="NKX848" s="399"/>
      <c r="NKY848" s="399"/>
      <c r="NKZ848" s="399"/>
      <c r="NLA848" s="399"/>
      <c r="NLB848" s="399"/>
      <c r="NLC848" s="399"/>
      <c r="NLD848" s="399"/>
      <c r="NLE848" s="399"/>
      <c r="NLF848" s="399"/>
      <c r="NLG848" s="399"/>
      <c r="NLH848" s="399"/>
      <c r="NLI848" s="399"/>
      <c r="NLJ848" s="399"/>
      <c r="NLK848" s="399"/>
      <c r="NLL848" s="399"/>
      <c r="NLM848" s="399"/>
      <c r="NLN848" s="399"/>
      <c r="NLO848" s="399"/>
      <c r="NLP848" s="399"/>
      <c r="NLQ848" s="399"/>
      <c r="NLR848" s="399"/>
      <c r="NLS848" s="399"/>
      <c r="NLT848" s="399"/>
      <c r="NLU848" s="399"/>
      <c r="NLV848" s="399"/>
      <c r="NLW848" s="399"/>
      <c r="NLX848" s="399"/>
      <c r="NLY848" s="399"/>
      <c r="NLZ848" s="399"/>
      <c r="NMA848" s="399"/>
      <c r="NMB848" s="399"/>
      <c r="NMC848" s="399"/>
      <c r="NMD848" s="399"/>
      <c r="NME848" s="399"/>
      <c r="NMF848" s="399"/>
      <c r="NMG848" s="399"/>
      <c r="NMH848" s="399"/>
      <c r="NMI848" s="399"/>
      <c r="NMJ848" s="399"/>
      <c r="NMK848" s="399"/>
      <c r="NML848" s="399"/>
      <c r="NMM848" s="399"/>
      <c r="NMN848" s="399"/>
      <c r="NMO848" s="399"/>
      <c r="NMP848" s="399"/>
      <c r="NMQ848" s="399"/>
      <c r="NMR848" s="399"/>
      <c r="NMS848" s="399"/>
      <c r="NMT848" s="399"/>
      <c r="NMU848" s="399"/>
      <c r="NMV848" s="399"/>
      <c r="NMW848" s="399"/>
      <c r="NMX848" s="399"/>
      <c r="NMY848" s="399"/>
      <c r="NMZ848" s="399"/>
      <c r="NNA848" s="399"/>
      <c r="NNB848" s="399"/>
      <c r="NNC848" s="399"/>
      <c r="NND848" s="399"/>
      <c r="NNE848" s="399"/>
      <c r="NNF848" s="399"/>
      <c r="NNG848" s="399"/>
      <c r="NNH848" s="399"/>
      <c r="NNI848" s="399"/>
      <c r="NNJ848" s="399"/>
      <c r="NNK848" s="399"/>
      <c r="NNL848" s="399"/>
      <c r="NNM848" s="399"/>
      <c r="NNN848" s="399"/>
      <c r="NNO848" s="399"/>
      <c r="NNP848" s="399"/>
      <c r="NNQ848" s="399"/>
      <c r="NNR848" s="399"/>
      <c r="NNS848" s="399"/>
      <c r="NNT848" s="399"/>
      <c r="NNU848" s="399"/>
      <c r="NNV848" s="399"/>
      <c r="NNW848" s="399"/>
      <c r="NNX848" s="399"/>
      <c r="NNY848" s="399"/>
      <c r="NNZ848" s="399"/>
      <c r="NOA848" s="399"/>
      <c r="NOB848" s="399"/>
      <c r="NOC848" s="399"/>
      <c r="NOD848" s="399"/>
      <c r="NOE848" s="399"/>
      <c r="NOF848" s="399"/>
      <c r="NOG848" s="399"/>
      <c r="NOH848" s="399"/>
      <c r="NOI848" s="399"/>
      <c r="NOJ848" s="399"/>
      <c r="NOK848" s="399"/>
      <c r="NOL848" s="399"/>
      <c r="NOM848" s="399"/>
      <c r="NON848" s="399"/>
      <c r="NOO848" s="399"/>
      <c r="NOP848" s="399"/>
      <c r="NOQ848" s="399"/>
      <c r="NOR848" s="399"/>
      <c r="NOS848" s="399"/>
      <c r="NOT848" s="399"/>
      <c r="NOU848" s="399"/>
      <c r="NOV848" s="399"/>
      <c r="NOW848" s="399"/>
      <c r="NOX848" s="399"/>
      <c r="NOY848" s="399"/>
      <c r="NOZ848" s="399"/>
      <c r="NPA848" s="399"/>
      <c r="NPB848" s="399"/>
      <c r="NPC848" s="399"/>
      <c r="NPD848" s="399"/>
      <c r="NPE848" s="399"/>
      <c r="NPF848" s="399"/>
      <c r="NPG848" s="399"/>
      <c r="NPH848" s="399"/>
      <c r="NPI848" s="399"/>
      <c r="NPJ848" s="399"/>
      <c r="NPK848" s="399"/>
      <c r="NPL848" s="399"/>
      <c r="NPM848" s="399"/>
      <c r="NPN848" s="399"/>
      <c r="NPO848" s="399"/>
      <c r="NPP848" s="399"/>
      <c r="NPQ848" s="399"/>
      <c r="NPR848" s="399"/>
      <c r="NPS848" s="399"/>
      <c r="NPT848" s="399"/>
      <c r="NPU848" s="399"/>
      <c r="NPV848" s="399"/>
      <c r="NPW848" s="399"/>
      <c r="NPX848" s="399"/>
      <c r="NPY848" s="399"/>
      <c r="NPZ848" s="399"/>
      <c r="NQA848" s="399"/>
      <c r="NQB848" s="399"/>
      <c r="NQC848" s="399"/>
      <c r="NQD848" s="399"/>
      <c r="NQE848" s="399"/>
      <c r="NQF848" s="399"/>
      <c r="NQG848" s="399"/>
      <c r="NQH848" s="399"/>
      <c r="NQI848" s="399"/>
      <c r="NQJ848" s="399"/>
      <c r="NQK848" s="399"/>
      <c r="NQL848" s="399"/>
      <c r="NQM848" s="399"/>
      <c r="NQN848" s="399"/>
      <c r="NQO848" s="399"/>
      <c r="NQP848" s="399"/>
      <c r="NQQ848" s="399"/>
      <c r="NQR848" s="399"/>
      <c r="NQS848" s="399"/>
      <c r="NQT848" s="399"/>
      <c r="NQU848" s="399"/>
      <c r="NQV848" s="399"/>
      <c r="NQW848" s="399"/>
      <c r="NQX848" s="399"/>
      <c r="NQY848" s="399"/>
      <c r="NQZ848" s="399"/>
      <c r="NRA848" s="399"/>
      <c r="NRB848" s="399"/>
      <c r="NRC848" s="399"/>
      <c r="NRD848" s="399"/>
      <c r="NRE848" s="399"/>
      <c r="NRF848" s="399"/>
      <c r="NRG848" s="399"/>
      <c r="NRH848" s="399"/>
      <c r="NRI848" s="399"/>
      <c r="NRJ848" s="399"/>
      <c r="NRK848" s="399"/>
      <c r="NRL848" s="399"/>
      <c r="NRM848" s="399"/>
      <c r="NRN848" s="399"/>
      <c r="NRO848" s="399"/>
      <c r="NRP848" s="399"/>
      <c r="NRQ848" s="399"/>
      <c r="NRR848" s="399"/>
      <c r="NRS848" s="399"/>
      <c r="NRT848" s="399"/>
      <c r="NRU848" s="399"/>
      <c r="NRV848" s="399"/>
      <c r="NRW848" s="399"/>
      <c r="NRX848" s="399"/>
      <c r="NRY848" s="399"/>
      <c r="NRZ848" s="399"/>
      <c r="NSA848" s="399"/>
      <c r="NSB848" s="399"/>
      <c r="NSC848" s="399"/>
      <c r="NSD848" s="399"/>
      <c r="NSE848" s="399"/>
      <c r="NSF848" s="399"/>
      <c r="NSG848" s="399"/>
      <c r="NSH848" s="399"/>
      <c r="NSI848" s="399"/>
      <c r="NSJ848" s="399"/>
      <c r="NSK848" s="399"/>
      <c r="NSL848" s="399"/>
      <c r="NSM848" s="399"/>
      <c r="NSN848" s="399"/>
      <c r="NSO848" s="399"/>
      <c r="NSP848" s="399"/>
      <c r="NSQ848" s="399"/>
      <c r="NSR848" s="399"/>
      <c r="NSS848" s="399"/>
      <c r="NST848" s="399"/>
      <c r="NSU848" s="399"/>
      <c r="NSV848" s="399"/>
      <c r="NSW848" s="399"/>
      <c r="NSX848" s="399"/>
      <c r="NSY848" s="399"/>
      <c r="NSZ848" s="399"/>
      <c r="NTA848" s="399"/>
      <c r="NTB848" s="399"/>
      <c r="NTC848" s="399"/>
      <c r="NTD848" s="399"/>
      <c r="NTE848" s="399"/>
      <c r="NTF848" s="399"/>
      <c r="NTG848" s="399"/>
      <c r="NTH848" s="399"/>
      <c r="NTI848" s="399"/>
      <c r="NTJ848" s="399"/>
      <c r="NTK848" s="399"/>
      <c r="NTL848" s="399"/>
      <c r="NTM848" s="399"/>
      <c r="NTN848" s="399"/>
      <c r="NTO848" s="399"/>
      <c r="NTP848" s="399"/>
      <c r="NTQ848" s="399"/>
      <c r="NTR848" s="399"/>
      <c r="NTS848" s="399"/>
      <c r="NTT848" s="399"/>
      <c r="NTU848" s="399"/>
      <c r="NTV848" s="399"/>
      <c r="NTW848" s="399"/>
      <c r="NTX848" s="399"/>
      <c r="NTY848" s="399"/>
      <c r="NTZ848" s="399"/>
      <c r="NUA848" s="399"/>
      <c r="NUB848" s="399"/>
      <c r="NUC848" s="399"/>
      <c r="NUD848" s="399"/>
      <c r="NUE848" s="399"/>
      <c r="NUF848" s="399"/>
      <c r="NUG848" s="399"/>
      <c r="NUH848" s="399"/>
      <c r="NUI848" s="399"/>
      <c r="NUJ848" s="399"/>
      <c r="NUK848" s="399"/>
      <c r="NUL848" s="399"/>
      <c r="NUM848" s="399"/>
      <c r="NUN848" s="399"/>
      <c r="NUO848" s="399"/>
      <c r="NUP848" s="399"/>
      <c r="NUQ848" s="399"/>
      <c r="NUR848" s="399"/>
      <c r="NUS848" s="399"/>
      <c r="NUT848" s="399"/>
      <c r="NUU848" s="399"/>
      <c r="NUV848" s="399"/>
      <c r="NUW848" s="399"/>
      <c r="NUX848" s="399"/>
      <c r="NUY848" s="399"/>
      <c r="NUZ848" s="399"/>
      <c r="NVA848" s="399"/>
      <c r="NVB848" s="399"/>
      <c r="NVC848" s="399"/>
      <c r="NVD848" s="399"/>
      <c r="NVE848" s="399"/>
      <c r="NVF848" s="399"/>
      <c r="NVG848" s="399"/>
      <c r="NVH848" s="399"/>
      <c r="NVI848" s="399"/>
      <c r="NVJ848" s="399"/>
      <c r="NVK848" s="399"/>
      <c r="NVL848" s="399"/>
      <c r="NVM848" s="399"/>
      <c r="NVN848" s="399"/>
      <c r="NVO848" s="399"/>
      <c r="NVP848" s="399"/>
      <c r="NVQ848" s="399"/>
      <c r="NVR848" s="399"/>
      <c r="NVS848" s="399"/>
      <c r="NVT848" s="399"/>
      <c r="NVU848" s="399"/>
      <c r="NVV848" s="399"/>
      <c r="NVW848" s="399"/>
      <c r="NVX848" s="399"/>
      <c r="NVY848" s="399"/>
      <c r="NVZ848" s="399"/>
      <c r="NWA848" s="399"/>
      <c r="NWB848" s="399"/>
      <c r="NWC848" s="399"/>
      <c r="NWD848" s="399"/>
      <c r="NWE848" s="399"/>
      <c r="NWF848" s="399"/>
      <c r="NWG848" s="399"/>
      <c r="NWH848" s="399"/>
      <c r="NWI848" s="399"/>
      <c r="NWJ848" s="399"/>
      <c r="NWK848" s="399"/>
      <c r="NWL848" s="399"/>
      <c r="NWM848" s="399"/>
      <c r="NWN848" s="399"/>
      <c r="NWO848" s="399"/>
      <c r="NWP848" s="399"/>
      <c r="NWQ848" s="399"/>
      <c r="NWR848" s="399"/>
      <c r="NWS848" s="399"/>
      <c r="NWT848" s="399"/>
      <c r="NWU848" s="399"/>
      <c r="NWV848" s="399"/>
      <c r="NWW848" s="399"/>
      <c r="NWX848" s="399"/>
      <c r="NWY848" s="399"/>
      <c r="NWZ848" s="399"/>
      <c r="NXA848" s="399"/>
      <c r="NXB848" s="399"/>
      <c r="NXC848" s="399"/>
      <c r="NXD848" s="399"/>
      <c r="NXE848" s="399"/>
      <c r="NXF848" s="399"/>
      <c r="NXG848" s="399"/>
      <c r="NXH848" s="399"/>
      <c r="NXI848" s="399"/>
      <c r="NXJ848" s="399"/>
      <c r="NXK848" s="399"/>
      <c r="NXL848" s="399"/>
      <c r="NXM848" s="399"/>
      <c r="NXN848" s="399"/>
      <c r="NXO848" s="399"/>
      <c r="NXP848" s="399"/>
      <c r="NXQ848" s="399"/>
      <c r="NXR848" s="399"/>
      <c r="NXS848" s="399"/>
      <c r="NXT848" s="399"/>
      <c r="NXU848" s="399"/>
      <c r="NXV848" s="399"/>
      <c r="NXW848" s="399"/>
      <c r="NXX848" s="399"/>
      <c r="NXY848" s="399"/>
      <c r="NXZ848" s="399"/>
      <c r="NYA848" s="399"/>
      <c r="NYB848" s="399"/>
      <c r="NYC848" s="399"/>
      <c r="NYD848" s="399"/>
      <c r="NYE848" s="399"/>
      <c r="NYF848" s="399"/>
      <c r="NYG848" s="399"/>
      <c r="NYH848" s="399"/>
      <c r="NYI848" s="399"/>
      <c r="NYJ848" s="399"/>
      <c r="NYK848" s="399"/>
      <c r="NYL848" s="399"/>
      <c r="NYM848" s="399"/>
      <c r="NYN848" s="399"/>
      <c r="NYO848" s="399"/>
      <c r="NYP848" s="399"/>
      <c r="NYQ848" s="399"/>
      <c r="NYR848" s="399"/>
      <c r="NYS848" s="399"/>
      <c r="NYT848" s="399"/>
      <c r="NYU848" s="399"/>
      <c r="NYV848" s="399"/>
      <c r="NYW848" s="399"/>
      <c r="NYX848" s="399"/>
      <c r="NYY848" s="399"/>
      <c r="NYZ848" s="399"/>
      <c r="NZA848" s="399"/>
      <c r="NZB848" s="399"/>
      <c r="NZC848" s="399"/>
      <c r="NZD848" s="399"/>
      <c r="NZE848" s="399"/>
      <c r="NZF848" s="399"/>
      <c r="NZG848" s="399"/>
      <c r="NZH848" s="399"/>
      <c r="NZI848" s="399"/>
      <c r="NZJ848" s="399"/>
      <c r="NZK848" s="399"/>
      <c r="NZL848" s="399"/>
      <c r="NZM848" s="399"/>
      <c r="NZN848" s="399"/>
      <c r="NZO848" s="399"/>
      <c r="NZP848" s="399"/>
      <c r="NZQ848" s="399"/>
      <c r="NZR848" s="399"/>
      <c r="NZS848" s="399"/>
      <c r="NZT848" s="399"/>
      <c r="NZU848" s="399"/>
      <c r="NZV848" s="399"/>
      <c r="NZW848" s="399"/>
      <c r="NZX848" s="399"/>
      <c r="NZY848" s="399"/>
      <c r="NZZ848" s="399"/>
      <c r="OAA848" s="399"/>
      <c r="OAB848" s="399"/>
      <c r="OAC848" s="399"/>
      <c r="OAD848" s="399"/>
      <c r="OAE848" s="399"/>
      <c r="OAF848" s="399"/>
      <c r="OAG848" s="399"/>
      <c r="OAH848" s="399"/>
      <c r="OAI848" s="399"/>
      <c r="OAJ848" s="399"/>
      <c r="OAK848" s="399"/>
      <c r="OAL848" s="399"/>
      <c r="OAM848" s="399"/>
      <c r="OAN848" s="399"/>
      <c r="OAO848" s="399"/>
      <c r="OAP848" s="399"/>
      <c r="OAQ848" s="399"/>
      <c r="OAR848" s="399"/>
      <c r="OAS848" s="399"/>
      <c r="OAT848" s="399"/>
      <c r="OAU848" s="399"/>
      <c r="OAV848" s="399"/>
      <c r="OAW848" s="399"/>
      <c r="OAX848" s="399"/>
      <c r="OAY848" s="399"/>
      <c r="OAZ848" s="399"/>
      <c r="OBA848" s="399"/>
      <c r="OBB848" s="399"/>
      <c r="OBC848" s="399"/>
      <c r="OBD848" s="399"/>
      <c r="OBE848" s="399"/>
      <c r="OBF848" s="399"/>
      <c r="OBG848" s="399"/>
      <c r="OBH848" s="399"/>
      <c r="OBI848" s="399"/>
      <c r="OBJ848" s="399"/>
      <c r="OBK848" s="399"/>
      <c r="OBL848" s="399"/>
      <c r="OBM848" s="399"/>
      <c r="OBN848" s="399"/>
      <c r="OBO848" s="399"/>
      <c r="OBP848" s="399"/>
      <c r="OBQ848" s="399"/>
      <c r="OBR848" s="399"/>
      <c r="OBS848" s="399"/>
      <c r="OBT848" s="399"/>
      <c r="OBU848" s="399"/>
      <c r="OBV848" s="399"/>
      <c r="OBW848" s="399"/>
      <c r="OBX848" s="399"/>
      <c r="OBY848" s="399"/>
      <c r="OBZ848" s="399"/>
      <c r="OCA848" s="399"/>
      <c r="OCB848" s="399"/>
      <c r="OCC848" s="399"/>
      <c r="OCD848" s="399"/>
      <c r="OCE848" s="399"/>
      <c r="OCF848" s="399"/>
      <c r="OCG848" s="399"/>
      <c r="OCH848" s="399"/>
      <c r="OCI848" s="399"/>
      <c r="OCJ848" s="399"/>
      <c r="OCK848" s="399"/>
      <c r="OCL848" s="399"/>
      <c r="OCM848" s="399"/>
      <c r="OCN848" s="399"/>
      <c r="OCO848" s="399"/>
      <c r="OCP848" s="399"/>
      <c r="OCQ848" s="399"/>
      <c r="OCR848" s="399"/>
      <c r="OCS848" s="399"/>
      <c r="OCT848" s="399"/>
      <c r="OCU848" s="399"/>
      <c r="OCV848" s="399"/>
      <c r="OCW848" s="399"/>
      <c r="OCX848" s="399"/>
      <c r="OCY848" s="399"/>
      <c r="OCZ848" s="399"/>
      <c r="ODA848" s="399"/>
      <c r="ODB848" s="399"/>
      <c r="ODC848" s="399"/>
      <c r="ODD848" s="399"/>
      <c r="ODE848" s="399"/>
      <c r="ODF848" s="399"/>
      <c r="ODG848" s="399"/>
      <c r="ODH848" s="399"/>
      <c r="ODI848" s="399"/>
      <c r="ODJ848" s="399"/>
      <c r="ODK848" s="399"/>
      <c r="ODL848" s="399"/>
      <c r="ODM848" s="399"/>
      <c r="ODN848" s="399"/>
      <c r="ODO848" s="399"/>
      <c r="ODP848" s="399"/>
      <c r="ODQ848" s="399"/>
      <c r="ODR848" s="399"/>
      <c r="ODS848" s="399"/>
      <c r="ODT848" s="399"/>
      <c r="ODU848" s="399"/>
      <c r="ODV848" s="399"/>
      <c r="ODW848" s="399"/>
      <c r="ODX848" s="399"/>
      <c r="ODY848" s="399"/>
      <c r="ODZ848" s="399"/>
      <c r="OEA848" s="399"/>
      <c r="OEB848" s="399"/>
      <c r="OEC848" s="399"/>
      <c r="OED848" s="399"/>
      <c r="OEE848" s="399"/>
      <c r="OEF848" s="399"/>
      <c r="OEG848" s="399"/>
      <c r="OEH848" s="399"/>
      <c r="OEI848" s="399"/>
      <c r="OEJ848" s="399"/>
      <c r="OEK848" s="399"/>
      <c r="OEL848" s="399"/>
      <c r="OEM848" s="399"/>
      <c r="OEN848" s="399"/>
      <c r="OEO848" s="399"/>
      <c r="OEP848" s="399"/>
      <c r="OEQ848" s="399"/>
      <c r="OER848" s="399"/>
      <c r="OES848" s="399"/>
      <c r="OET848" s="399"/>
      <c r="OEU848" s="399"/>
      <c r="OEV848" s="399"/>
      <c r="OEW848" s="399"/>
      <c r="OEX848" s="399"/>
      <c r="OEY848" s="399"/>
      <c r="OEZ848" s="399"/>
      <c r="OFA848" s="399"/>
      <c r="OFB848" s="399"/>
      <c r="OFC848" s="399"/>
      <c r="OFD848" s="399"/>
      <c r="OFE848" s="399"/>
      <c r="OFF848" s="399"/>
      <c r="OFG848" s="399"/>
      <c r="OFH848" s="399"/>
      <c r="OFI848" s="399"/>
      <c r="OFJ848" s="399"/>
      <c r="OFK848" s="399"/>
      <c r="OFL848" s="399"/>
      <c r="OFM848" s="399"/>
      <c r="OFN848" s="399"/>
      <c r="OFO848" s="399"/>
      <c r="OFP848" s="399"/>
      <c r="OFQ848" s="399"/>
      <c r="OFR848" s="399"/>
      <c r="OFS848" s="399"/>
      <c r="OFT848" s="399"/>
      <c r="OFU848" s="399"/>
      <c r="OFV848" s="399"/>
      <c r="OFW848" s="399"/>
      <c r="OFX848" s="399"/>
      <c r="OFY848" s="399"/>
      <c r="OFZ848" s="399"/>
      <c r="OGA848" s="399"/>
      <c r="OGB848" s="399"/>
      <c r="OGC848" s="399"/>
      <c r="OGD848" s="399"/>
      <c r="OGE848" s="399"/>
      <c r="OGF848" s="399"/>
      <c r="OGG848" s="399"/>
      <c r="OGH848" s="399"/>
      <c r="OGI848" s="399"/>
      <c r="OGJ848" s="399"/>
      <c r="OGK848" s="399"/>
      <c r="OGL848" s="399"/>
      <c r="OGM848" s="399"/>
      <c r="OGN848" s="399"/>
      <c r="OGO848" s="399"/>
      <c r="OGP848" s="399"/>
      <c r="OGQ848" s="399"/>
      <c r="OGR848" s="399"/>
      <c r="OGS848" s="399"/>
      <c r="OGT848" s="399"/>
      <c r="OGU848" s="399"/>
      <c r="OGV848" s="399"/>
      <c r="OGW848" s="399"/>
      <c r="OGX848" s="399"/>
      <c r="OGY848" s="399"/>
      <c r="OGZ848" s="399"/>
      <c r="OHA848" s="399"/>
      <c r="OHB848" s="399"/>
      <c r="OHC848" s="399"/>
      <c r="OHD848" s="399"/>
      <c r="OHE848" s="399"/>
      <c r="OHF848" s="399"/>
      <c r="OHG848" s="399"/>
      <c r="OHH848" s="399"/>
      <c r="OHI848" s="399"/>
      <c r="OHJ848" s="399"/>
      <c r="OHK848" s="399"/>
      <c r="OHL848" s="399"/>
      <c r="OHM848" s="399"/>
      <c r="OHN848" s="399"/>
      <c r="OHO848" s="399"/>
      <c r="OHP848" s="399"/>
      <c r="OHQ848" s="399"/>
      <c r="OHR848" s="399"/>
      <c r="OHS848" s="399"/>
      <c r="OHT848" s="399"/>
      <c r="OHU848" s="399"/>
      <c r="OHV848" s="399"/>
      <c r="OHW848" s="399"/>
      <c r="OHX848" s="399"/>
      <c r="OHY848" s="399"/>
      <c r="OHZ848" s="399"/>
      <c r="OIA848" s="399"/>
      <c r="OIB848" s="399"/>
      <c r="OIC848" s="399"/>
      <c r="OID848" s="399"/>
      <c r="OIE848" s="399"/>
      <c r="OIF848" s="399"/>
      <c r="OIG848" s="399"/>
      <c r="OIH848" s="399"/>
      <c r="OII848" s="399"/>
      <c r="OIJ848" s="399"/>
      <c r="OIK848" s="399"/>
      <c r="OIL848" s="399"/>
      <c r="OIM848" s="399"/>
      <c r="OIN848" s="399"/>
      <c r="OIO848" s="399"/>
      <c r="OIP848" s="399"/>
      <c r="OIQ848" s="399"/>
      <c r="OIR848" s="399"/>
      <c r="OIS848" s="399"/>
      <c r="OIT848" s="399"/>
      <c r="OIU848" s="399"/>
      <c r="OIV848" s="399"/>
      <c r="OIW848" s="399"/>
      <c r="OIX848" s="399"/>
      <c r="OIY848" s="399"/>
      <c r="OIZ848" s="399"/>
      <c r="OJA848" s="399"/>
      <c r="OJB848" s="399"/>
      <c r="OJC848" s="399"/>
      <c r="OJD848" s="399"/>
      <c r="OJE848" s="399"/>
      <c r="OJF848" s="399"/>
      <c r="OJG848" s="399"/>
      <c r="OJH848" s="399"/>
      <c r="OJI848" s="399"/>
      <c r="OJJ848" s="399"/>
      <c r="OJK848" s="399"/>
      <c r="OJL848" s="399"/>
      <c r="OJM848" s="399"/>
      <c r="OJN848" s="399"/>
      <c r="OJO848" s="399"/>
      <c r="OJP848" s="399"/>
      <c r="OJQ848" s="399"/>
      <c r="OJR848" s="399"/>
      <c r="OJS848" s="399"/>
      <c r="OJT848" s="399"/>
      <c r="OJU848" s="399"/>
      <c r="OJV848" s="399"/>
      <c r="OJW848" s="399"/>
      <c r="OJX848" s="399"/>
      <c r="OJY848" s="399"/>
      <c r="OJZ848" s="399"/>
      <c r="OKA848" s="399"/>
      <c r="OKB848" s="399"/>
      <c r="OKC848" s="399"/>
      <c r="OKD848" s="399"/>
      <c r="OKE848" s="399"/>
      <c r="OKF848" s="399"/>
      <c r="OKG848" s="399"/>
      <c r="OKH848" s="399"/>
      <c r="OKI848" s="399"/>
      <c r="OKJ848" s="399"/>
      <c r="OKK848" s="399"/>
      <c r="OKL848" s="399"/>
      <c r="OKM848" s="399"/>
      <c r="OKN848" s="399"/>
      <c r="OKO848" s="399"/>
      <c r="OKP848" s="399"/>
      <c r="OKQ848" s="399"/>
      <c r="OKR848" s="399"/>
      <c r="OKS848" s="399"/>
      <c r="OKT848" s="399"/>
      <c r="OKU848" s="399"/>
      <c r="OKV848" s="399"/>
      <c r="OKW848" s="399"/>
      <c r="OKX848" s="399"/>
      <c r="OKY848" s="399"/>
      <c r="OKZ848" s="399"/>
      <c r="OLA848" s="399"/>
      <c r="OLB848" s="399"/>
      <c r="OLC848" s="399"/>
      <c r="OLD848" s="399"/>
      <c r="OLE848" s="399"/>
      <c r="OLF848" s="399"/>
      <c r="OLG848" s="399"/>
      <c r="OLH848" s="399"/>
      <c r="OLI848" s="399"/>
      <c r="OLJ848" s="399"/>
      <c r="OLK848" s="399"/>
      <c r="OLL848" s="399"/>
      <c r="OLM848" s="399"/>
      <c r="OLN848" s="399"/>
      <c r="OLO848" s="399"/>
      <c r="OLP848" s="399"/>
      <c r="OLQ848" s="399"/>
      <c r="OLR848" s="399"/>
      <c r="OLS848" s="399"/>
      <c r="OLT848" s="399"/>
      <c r="OLU848" s="399"/>
      <c r="OLV848" s="399"/>
      <c r="OLW848" s="399"/>
      <c r="OLX848" s="399"/>
      <c r="OLY848" s="399"/>
      <c r="OLZ848" s="399"/>
      <c r="OMA848" s="399"/>
      <c r="OMB848" s="399"/>
      <c r="OMC848" s="399"/>
      <c r="OMD848" s="399"/>
      <c r="OME848" s="399"/>
      <c r="OMF848" s="399"/>
      <c r="OMG848" s="399"/>
      <c r="OMH848" s="399"/>
      <c r="OMI848" s="399"/>
      <c r="OMJ848" s="399"/>
      <c r="OMK848" s="399"/>
      <c r="OML848" s="399"/>
      <c r="OMM848" s="399"/>
      <c r="OMN848" s="399"/>
      <c r="OMO848" s="399"/>
      <c r="OMP848" s="399"/>
      <c r="OMQ848" s="399"/>
      <c r="OMR848" s="399"/>
      <c r="OMS848" s="399"/>
      <c r="OMT848" s="399"/>
      <c r="OMU848" s="399"/>
      <c r="OMV848" s="399"/>
      <c r="OMW848" s="399"/>
      <c r="OMX848" s="399"/>
      <c r="OMY848" s="399"/>
      <c r="OMZ848" s="399"/>
      <c r="ONA848" s="399"/>
      <c r="ONB848" s="399"/>
      <c r="ONC848" s="399"/>
      <c r="OND848" s="399"/>
      <c r="ONE848" s="399"/>
      <c r="ONF848" s="399"/>
      <c r="ONG848" s="399"/>
      <c r="ONH848" s="399"/>
      <c r="ONI848" s="399"/>
      <c r="ONJ848" s="399"/>
      <c r="ONK848" s="399"/>
      <c r="ONL848" s="399"/>
      <c r="ONM848" s="399"/>
      <c r="ONN848" s="399"/>
      <c r="ONO848" s="399"/>
      <c r="ONP848" s="399"/>
      <c r="ONQ848" s="399"/>
      <c r="ONR848" s="399"/>
      <c r="ONS848" s="399"/>
      <c r="ONT848" s="399"/>
      <c r="ONU848" s="399"/>
      <c r="ONV848" s="399"/>
      <c r="ONW848" s="399"/>
      <c r="ONX848" s="399"/>
      <c r="ONY848" s="399"/>
      <c r="ONZ848" s="399"/>
      <c r="OOA848" s="399"/>
      <c r="OOB848" s="399"/>
      <c r="OOC848" s="399"/>
      <c r="OOD848" s="399"/>
      <c r="OOE848" s="399"/>
      <c r="OOF848" s="399"/>
      <c r="OOG848" s="399"/>
      <c r="OOH848" s="399"/>
      <c r="OOI848" s="399"/>
      <c r="OOJ848" s="399"/>
      <c r="OOK848" s="399"/>
      <c r="OOL848" s="399"/>
      <c r="OOM848" s="399"/>
      <c r="OON848" s="399"/>
      <c r="OOO848" s="399"/>
      <c r="OOP848" s="399"/>
      <c r="OOQ848" s="399"/>
      <c r="OOR848" s="399"/>
      <c r="OOS848" s="399"/>
      <c r="OOT848" s="399"/>
      <c r="OOU848" s="399"/>
      <c r="OOV848" s="399"/>
      <c r="OOW848" s="399"/>
      <c r="OOX848" s="399"/>
      <c r="OOY848" s="399"/>
      <c r="OOZ848" s="399"/>
      <c r="OPA848" s="399"/>
      <c r="OPB848" s="399"/>
      <c r="OPC848" s="399"/>
      <c r="OPD848" s="399"/>
      <c r="OPE848" s="399"/>
      <c r="OPF848" s="399"/>
      <c r="OPG848" s="399"/>
      <c r="OPH848" s="399"/>
      <c r="OPI848" s="399"/>
      <c r="OPJ848" s="399"/>
      <c r="OPK848" s="399"/>
      <c r="OPL848" s="399"/>
      <c r="OPM848" s="399"/>
      <c r="OPN848" s="399"/>
      <c r="OPO848" s="399"/>
      <c r="OPP848" s="399"/>
      <c r="OPQ848" s="399"/>
      <c r="OPR848" s="399"/>
      <c r="OPS848" s="399"/>
      <c r="OPT848" s="399"/>
      <c r="OPU848" s="399"/>
      <c r="OPV848" s="399"/>
      <c r="OPW848" s="399"/>
      <c r="OPX848" s="399"/>
      <c r="OPY848" s="399"/>
      <c r="OPZ848" s="399"/>
      <c r="OQA848" s="399"/>
      <c r="OQB848" s="399"/>
      <c r="OQC848" s="399"/>
      <c r="OQD848" s="399"/>
      <c r="OQE848" s="399"/>
      <c r="OQF848" s="399"/>
      <c r="OQG848" s="399"/>
      <c r="OQH848" s="399"/>
      <c r="OQI848" s="399"/>
      <c r="OQJ848" s="399"/>
      <c r="OQK848" s="399"/>
      <c r="OQL848" s="399"/>
      <c r="OQM848" s="399"/>
      <c r="OQN848" s="399"/>
      <c r="OQO848" s="399"/>
      <c r="OQP848" s="399"/>
      <c r="OQQ848" s="399"/>
      <c r="OQR848" s="399"/>
      <c r="OQS848" s="399"/>
      <c r="OQT848" s="399"/>
      <c r="OQU848" s="399"/>
      <c r="OQV848" s="399"/>
      <c r="OQW848" s="399"/>
      <c r="OQX848" s="399"/>
      <c r="OQY848" s="399"/>
      <c r="OQZ848" s="399"/>
      <c r="ORA848" s="399"/>
      <c r="ORB848" s="399"/>
      <c r="ORC848" s="399"/>
      <c r="ORD848" s="399"/>
      <c r="ORE848" s="399"/>
      <c r="ORF848" s="399"/>
      <c r="ORG848" s="399"/>
      <c r="ORH848" s="399"/>
      <c r="ORI848" s="399"/>
      <c r="ORJ848" s="399"/>
      <c r="ORK848" s="399"/>
      <c r="ORL848" s="399"/>
      <c r="ORM848" s="399"/>
      <c r="ORN848" s="399"/>
      <c r="ORO848" s="399"/>
      <c r="ORP848" s="399"/>
      <c r="ORQ848" s="399"/>
      <c r="ORR848" s="399"/>
      <c r="ORS848" s="399"/>
      <c r="ORT848" s="399"/>
      <c r="ORU848" s="399"/>
      <c r="ORV848" s="399"/>
      <c r="ORW848" s="399"/>
      <c r="ORX848" s="399"/>
      <c r="ORY848" s="399"/>
      <c r="ORZ848" s="399"/>
      <c r="OSA848" s="399"/>
      <c r="OSB848" s="399"/>
      <c r="OSC848" s="399"/>
      <c r="OSD848" s="399"/>
      <c r="OSE848" s="399"/>
      <c r="OSF848" s="399"/>
      <c r="OSG848" s="399"/>
      <c r="OSH848" s="399"/>
      <c r="OSI848" s="399"/>
      <c r="OSJ848" s="399"/>
      <c r="OSK848" s="399"/>
      <c r="OSL848" s="399"/>
      <c r="OSM848" s="399"/>
      <c r="OSN848" s="399"/>
      <c r="OSO848" s="399"/>
      <c r="OSP848" s="399"/>
      <c r="OSQ848" s="399"/>
      <c r="OSR848" s="399"/>
      <c r="OSS848" s="399"/>
      <c r="OST848" s="399"/>
      <c r="OSU848" s="399"/>
      <c r="OSV848" s="399"/>
      <c r="OSW848" s="399"/>
      <c r="OSX848" s="399"/>
      <c r="OSY848" s="399"/>
      <c r="OSZ848" s="399"/>
      <c r="OTA848" s="399"/>
      <c r="OTB848" s="399"/>
      <c r="OTC848" s="399"/>
      <c r="OTD848" s="399"/>
      <c r="OTE848" s="399"/>
      <c r="OTF848" s="399"/>
      <c r="OTG848" s="399"/>
      <c r="OTH848" s="399"/>
      <c r="OTI848" s="399"/>
      <c r="OTJ848" s="399"/>
      <c r="OTK848" s="399"/>
      <c r="OTL848" s="399"/>
      <c r="OTM848" s="399"/>
      <c r="OTN848" s="399"/>
      <c r="OTO848" s="399"/>
      <c r="OTP848" s="399"/>
      <c r="OTQ848" s="399"/>
      <c r="OTR848" s="399"/>
      <c r="OTS848" s="399"/>
      <c r="OTT848" s="399"/>
      <c r="OTU848" s="399"/>
      <c r="OTV848" s="399"/>
      <c r="OTW848" s="399"/>
      <c r="OTX848" s="399"/>
      <c r="OTY848" s="399"/>
      <c r="OTZ848" s="399"/>
      <c r="OUA848" s="399"/>
      <c r="OUB848" s="399"/>
      <c r="OUC848" s="399"/>
      <c r="OUD848" s="399"/>
      <c r="OUE848" s="399"/>
      <c r="OUF848" s="399"/>
      <c r="OUG848" s="399"/>
      <c r="OUH848" s="399"/>
      <c r="OUI848" s="399"/>
      <c r="OUJ848" s="399"/>
      <c r="OUK848" s="399"/>
      <c r="OUL848" s="399"/>
      <c r="OUM848" s="399"/>
      <c r="OUN848" s="399"/>
      <c r="OUO848" s="399"/>
      <c r="OUP848" s="399"/>
      <c r="OUQ848" s="399"/>
      <c r="OUR848" s="399"/>
      <c r="OUS848" s="399"/>
      <c r="OUT848" s="399"/>
      <c r="OUU848" s="399"/>
      <c r="OUV848" s="399"/>
      <c r="OUW848" s="399"/>
      <c r="OUX848" s="399"/>
      <c r="OUY848" s="399"/>
      <c r="OUZ848" s="399"/>
      <c r="OVA848" s="399"/>
      <c r="OVB848" s="399"/>
      <c r="OVC848" s="399"/>
      <c r="OVD848" s="399"/>
      <c r="OVE848" s="399"/>
      <c r="OVF848" s="399"/>
      <c r="OVG848" s="399"/>
      <c r="OVH848" s="399"/>
      <c r="OVI848" s="399"/>
      <c r="OVJ848" s="399"/>
      <c r="OVK848" s="399"/>
      <c r="OVL848" s="399"/>
      <c r="OVM848" s="399"/>
      <c r="OVN848" s="399"/>
      <c r="OVO848" s="399"/>
      <c r="OVP848" s="399"/>
      <c r="OVQ848" s="399"/>
      <c r="OVR848" s="399"/>
      <c r="OVS848" s="399"/>
      <c r="OVT848" s="399"/>
      <c r="OVU848" s="399"/>
      <c r="OVV848" s="399"/>
      <c r="OVW848" s="399"/>
      <c r="OVX848" s="399"/>
      <c r="OVY848" s="399"/>
      <c r="OVZ848" s="399"/>
      <c r="OWA848" s="399"/>
      <c r="OWB848" s="399"/>
      <c r="OWC848" s="399"/>
      <c r="OWD848" s="399"/>
      <c r="OWE848" s="399"/>
      <c r="OWF848" s="399"/>
      <c r="OWG848" s="399"/>
      <c r="OWH848" s="399"/>
      <c r="OWI848" s="399"/>
      <c r="OWJ848" s="399"/>
      <c r="OWK848" s="399"/>
      <c r="OWL848" s="399"/>
      <c r="OWM848" s="399"/>
      <c r="OWN848" s="399"/>
      <c r="OWO848" s="399"/>
      <c r="OWP848" s="399"/>
      <c r="OWQ848" s="399"/>
      <c r="OWR848" s="399"/>
      <c r="OWS848" s="399"/>
      <c r="OWT848" s="399"/>
      <c r="OWU848" s="399"/>
      <c r="OWV848" s="399"/>
      <c r="OWW848" s="399"/>
      <c r="OWX848" s="399"/>
      <c r="OWY848" s="399"/>
      <c r="OWZ848" s="399"/>
      <c r="OXA848" s="399"/>
      <c r="OXB848" s="399"/>
      <c r="OXC848" s="399"/>
      <c r="OXD848" s="399"/>
      <c r="OXE848" s="399"/>
      <c r="OXF848" s="399"/>
      <c r="OXG848" s="399"/>
      <c r="OXH848" s="399"/>
      <c r="OXI848" s="399"/>
      <c r="OXJ848" s="399"/>
      <c r="OXK848" s="399"/>
      <c r="OXL848" s="399"/>
      <c r="OXM848" s="399"/>
      <c r="OXN848" s="399"/>
      <c r="OXO848" s="399"/>
      <c r="OXP848" s="399"/>
      <c r="OXQ848" s="399"/>
      <c r="OXR848" s="399"/>
      <c r="OXS848" s="399"/>
      <c r="OXT848" s="399"/>
      <c r="OXU848" s="399"/>
      <c r="OXV848" s="399"/>
      <c r="OXW848" s="399"/>
      <c r="OXX848" s="399"/>
      <c r="OXY848" s="399"/>
      <c r="OXZ848" s="399"/>
      <c r="OYA848" s="399"/>
      <c r="OYB848" s="399"/>
      <c r="OYC848" s="399"/>
      <c r="OYD848" s="399"/>
      <c r="OYE848" s="399"/>
      <c r="OYF848" s="399"/>
      <c r="OYG848" s="399"/>
      <c r="OYH848" s="399"/>
      <c r="OYI848" s="399"/>
      <c r="OYJ848" s="399"/>
      <c r="OYK848" s="399"/>
      <c r="OYL848" s="399"/>
      <c r="OYM848" s="399"/>
      <c r="OYN848" s="399"/>
      <c r="OYO848" s="399"/>
      <c r="OYP848" s="399"/>
      <c r="OYQ848" s="399"/>
      <c r="OYR848" s="399"/>
      <c r="OYS848" s="399"/>
      <c r="OYT848" s="399"/>
      <c r="OYU848" s="399"/>
      <c r="OYV848" s="399"/>
      <c r="OYW848" s="399"/>
      <c r="OYX848" s="399"/>
      <c r="OYY848" s="399"/>
      <c r="OYZ848" s="399"/>
      <c r="OZA848" s="399"/>
      <c r="OZB848" s="399"/>
      <c r="OZC848" s="399"/>
      <c r="OZD848" s="399"/>
      <c r="OZE848" s="399"/>
      <c r="OZF848" s="399"/>
      <c r="OZG848" s="399"/>
      <c r="OZH848" s="399"/>
      <c r="OZI848" s="399"/>
      <c r="OZJ848" s="399"/>
      <c r="OZK848" s="399"/>
      <c r="OZL848" s="399"/>
      <c r="OZM848" s="399"/>
      <c r="OZN848" s="399"/>
      <c r="OZO848" s="399"/>
      <c r="OZP848" s="399"/>
      <c r="OZQ848" s="399"/>
      <c r="OZR848" s="399"/>
      <c r="OZS848" s="399"/>
      <c r="OZT848" s="399"/>
      <c r="OZU848" s="399"/>
      <c r="OZV848" s="399"/>
      <c r="OZW848" s="399"/>
      <c r="OZX848" s="399"/>
      <c r="OZY848" s="399"/>
      <c r="OZZ848" s="399"/>
      <c r="PAA848" s="399"/>
      <c r="PAB848" s="399"/>
      <c r="PAC848" s="399"/>
      <c r="PAD848" s="399"/>
      <c r="PAE848" s="399"/>
      <c r="PAF848" s="399"/>
      <c r="PAG848" s="399"/>
      <c r="PAH848" s="399"/>
      <c r="PAI848" s="399"/>
      <c r="PAJ848" s="399"/>
      <c r="PAK848" s="399"/>
      <c r="PAL848" s="399"/>
      <c r="PAM848" s="399"/>
      <c r="PAN848" s="399"/>
      <c r="PAO848" s="399"/>
      <c r="PAP848" s="399"/>
      <c r="PAQ848" s="399"/>
      <c r="PAR848" s="399"/>
      <c r="PAS848" s="399"/>
      <c r="PAT848" s="399"/>
      <c r="PAU848" s="399"/>
      <c r="PAV848" s="399"/>
      <c r="PAW848" s="399"/>
      <c r="PAX848" s="399"/>
      <c r="PAY848" s="399"/>
      <c r="PAZ848" s="399"/>
      <c r="PBA848" s="399"/>
      <c r="PBB848" s="399"/>
      <c r="PBC848" s="399"/>
      <c r="PBD848" s="399"/>
      <c r="PBE848" s="399"/>
      <c r="PBF848" s="399"/>
      <c r="PBG848" s="399"/>
      <c r="PBH848" s="399"/>
      <c r="PBI848" s="399"/>
      <c r="PBJ848" s="399"/>
      <c r="PBK848" s="399"/>
      <c r="PBL848" s="399"/>
      <c r="PBM848" s="399"/>
      <c r="PBN848" s="399"/>
      <c r="PBO848" s="399"/>
      <c r="PBP848" s="399"/>
      <c r="PBQ848" s="399"/>
      <c r="PBR848" s="399"/>
      <c r="PBS848" s="399"/>
      <c r="PBT848" s="399"/>
      <c r="PBU848" s="399"/>
      <c r="PBV848" s="399"/>
      <c r="PBW848" s="399"/>
      <c r="PBX848" s="399"/>
      <c r="PBY848" s="399"/>
      <c r="PBZ848" s="399"/>
      <c r="PCA848" s="399"/>
      <c r="PCB848" s="399"/>
      <c r="PCC848" s="399"/>
      <c r="PCD848" s="399"/>
      <c r="PCE848" s="399"/>
      <c r="PCF848" s="399"/>
      <c r="PCG848" s="399"/>
      <c r="PCH848" s="399"/>
      <c r="PCI848" s="399"/>
      <c r="PCJ848" s="399"/>
      <c r="PCK848" s="399"/>
      <c r="PCL848" s="399"/>
      <c r="PCM848" s="399"/>
      <c r="PCN848" s="399"/>
      <c r="PCO848" s="399"/>
      <c r="PCP848" s="399"/>
      <c r="PCQ848" s="399"/>
      <c r="PCR848" s="399"/>
      <c r="PCS848" s="399"/>
      <c r="PCT848" s="399"/>
      <c r="PCU848" s="399"/>
      <c r="PCV848" s="399"/>
      <c r="PCW848" s="399"/>
      <c r="PCX848" s="399"/>
      <c r="PCY848" s="399"/>
      <c r="PCZ848" s="399"/>
      <c r="PDA848" s="399"/>
      <c r="PDB848" s="399"/>
      <c r="PDC848" s="399"/>
      <c r="PDD848" s="399"/>
      <c r="PDE848" s="399"/>
      <c r="PDF848" s="399"/>
      <c r="PDG848" s="399"/>
      <c r="PDH848" s="399"/>
      <c r="PDI848" s="399"/>
      <c r="PDJ848" s="399"/>
      <c r="PDK848" s="399"/>
      <c r="PDL848" s="399"/>
      <c r="PDM848" s="399"/>
      <c r="PDN848" s="399"/>
      <c r="PDO848" s="399"/>
      <c r="PDP848" s="399"/>
      <c r="PDQ848" s="399"/>
      <c r="PDR848" s="399"/>
      <c r="PDS848" s="399"/>
      <c r="PDT848" s="399"/>
      <c r="PDU848" s="399"/>
      <c r="PDV848" s="399"/>
      <c r="PDW848" s="399"/>
      <c r="PDX848" s="399"/>
      <c r="PDY848" s="399"/>
      <c r="PDZ848" s="399"/>
      <c r="PEA848" s="399"/>
      <c r="PEB848" s="399"/>
      <c r="PEC848" s="399"/>
      <c r="PED848" s="399"/>
      <c r="PEE848" s="399"/>
      <c r="PEF848" s="399"/>
      <c r="PEG848" s="399"/>
      <c r="PEH848" s="399"/>
      <c r="PEI848" s="399"/>
      <c r="PEJ848" s="399"/>
      <c r="PEK848" s="399"/>
      <c r="PEL848" s="399"/>
      <c r="PEM848" s="399"/>
      <c r="PEN848" s="399"/>
      <c r="PEO848" s="399"/>
      <c r="PEP848" s="399"/>
      <c r="PEQ848" s="399"/>
      <c r="PER848" s="399"/>
      <c r="PES848" s="399"/>
      <c r="PET848" s="399"/>
      <c r="PEU848" s="399"/>
      <c r="PEV848" s="399"/>
      <c r="PEW848" s="399"/>
      <c r="PEX848" s="399"/>
      <c r="PEY848" s="399"/>
      <c r="PEZ848" s="399"/>
      <c r="PFA848" s="399"/>
      <c r="PFB848" s="399"/>
      <c r="PFC848" s="399"/>
      <c r="PFD848" s="399"/>
      <c r="PFE848" s="399"/>
      <c r="PFF848" s="399"/>
      <c r="PFG848" s="399"/>
      <c r="PFH848" s="399"/>
      <c r="PFI848" s="399"/>
      <c r="PFJ848" s="399"/>
      <c r="PFK848" s="399"/>
      <c r="PFL848" s="399"/>
      <c r="PFM848" s="399"/>
      <c r="PFN848" s="399"/>
      <c r="PFO848" s="399"/>
      <c r="PFP848" s="399"/>
      <c r="PFQ848" s="399"/>
      <c r="PFR848" s="399"/>
      <c r="PFS848" s="399"/>
      <c r="PFT848" s="399"/>
      <c r="PFU848" s="399"/>
      <c r="PFV848" s="399"/>
      <c r="PFW848" s="399"/>
      <c r="PFX848" s="399"/>
      <c r="PFY848" s="399"/>
      <c r="PFZ848" s="399"/>
      <c r="PGA848" s="399"/>
      <c r="PGB848" s="399"/>
      <c r="PGC848" s="399"/>
      <c r="PGD848" s="399"/>
      <c r="PGE848" s="399"/>
      <c r="PGF848" s="399"/>
      <c r="PGG848" s="399"/>
      <c r="PGH848" s="399"/>
      <c r="PGI848" s="399"/>
      <c r="PGJ848" s="399"/>
      <c r="PGK848" s="399"/>
      <c r="PGL848" s="399"/>
      <c r="PGM848" s="399"/>
      <c r="PGN848" s="399"/>
      <c r="PGO848" s="399"/>
      <c r="PGP848" s="399"/>
      <c r="PGQ848" s="399"/>
      <c r="PGR848" s="399"/>
      <c r="PGS848" s="399"/>
      <c r="PGT848" s="399"/>
      <c r="PGU848" s="399"/>
      <c r="PGV848" s="399"/>
      <c r="PGW848" s="399"/>
      <c r="PGX848" s="399"/>
      <c r="PGY848" s="399"/>
      <c r="PGZ848" s="399"/>
      <c r="PHA848" s="399"/>
      <c r="PHB848" s="399"/>
      <c r="PHC848" s="399"/>
      <c r="PHD848" s="399"/>
      <c r="PHE848" s="399"/>
      <c r="PHF848" s="399"/>
      <c r="PHG848" s="399"/>
      <c r="PHH848" s="399"/>
      <c r="PHI848" s="399"/>
      <c r="PHJ848" s="399"/>
      <c r="PHK848" s="399"/>
      <c r="PHL848" s="399"/>
      <c r="PHM848" s="399"/>
      <c r="PHN848" s="399"/>
      <c r="PHO848" s="399"/>
      <c r="PHP848" s="399"/>
      <c r="PHQ848" s="399"/>
      <c r="PHR848" s="399"/>
      <c r="PHS848" s="399"/>
      <c r="PHT848" s="399"/>
      <c r="PHU848" s="399"/>
      <c r="PHV848" s="399"/>
      <c r="PHW848" s="399"/>
      <c r="PHX848" s="399"/>
      <c r="PHY848" s="399"/>
      <c r="PHZ848" s="399"/>
      <c r="PIA848" s="399"/>
      <c r="PIB848" s="399"/>
      <c r="PIC848" s="399"/>
      <c r="PID848" s="399"/>
      <c r="PIE848" s="399"/>
      <c r="PIF848" s="399"/>
      <c r="PIG848" s="399"/>
      <c r="PIH848" s="399"/>
      <c r="PII848" s="399"/>
      <c r="PIJ848" s="399"/>
      <c r="PIK848" s="399"/>
      <c r="PIL848" s="399"/>
      <c r="PIM848" s="399"/>
      <c r="PIN848" s="399"/>
      <c r="PIO848" s="399"/>
      <c r="PIP848" s="399"/>
      <c r="PIQ848" s="399"/>
      <c r="PIR848" s="399"/>
      <c r="PIS848" s="399"/>
      <c r="PIT848" s="399"/>
      <c r="PIU848" s="399"/>
      <c r="PIV848" s="399"/>
      <c r="PIW848" s="399"/>
      <c r="PIX848" s="399"/>
      <c r="PIY848" s="399"/>
      <c r="PIZ848" s="399"/>
      <c r="PJA848" s="399"/>
      <c r="PJB848" s="399"/>
      <c r="PJC848" s="399"/>
      <c r="PJD848" s="399"/>
      <c r="PJE848" s="399"/>
      <c r="PJF848" s="399"/>
      <c r="PJG848" s="399"/>
      <c r="PJH848" s="399"/>
      <c r="PJI848" s="399"/>
      <c r="PJJ848" s="399"/>
      <c r="PJK848" s="399"/>
      <c r="PJL848" s="399"/>
      <c r="PJM848" s="399"/>
      <c r="PJN848" s="399"/>
      <c r="PJO848" s="399"/>
      <c r="PJP848" s="399"/>
      <c r="PJQ848" s="399"/>
      <c r="PJR848" s="399"/>
      <c r="PJS848" s="399"/>
      <c r="PJT848" s="399"/>
      <c r="PJU848" s="399"/>
      <c r="PJV848" s="399"/>
      <c r="PJW848" s="399"/>
      <c r="PJX848" s="399"/>
      <c r="PJY848" s="399"/>
      <c r="PJZ848" s="399"/>
      <c r="PKA848" s="399"/>
      <c r="PKB848" s="399"/>
      <c r="PKC848" s="399"/>
      <c r="PKD848" s="399"/>
      <c r="PKE848" s="399"/>
      <c r="PKF848" s="399"/>
      <c r="PKG848" s="399"/>
      <c r="PKH848" s="399"/>
      <c r="PKI848" s="399"/>
      <c r="PKJ848" s="399"/>
      <c r="PKK848" s="399"/>
      <c r="PKL848" s="399"/>
      <c r="PKM848" s="399"/>
      <c r="PKN848" s="399"/>
      <c r="PKO848" s="399"/>
      <c r="PKP848" s="399"/>
      <c r="PKQ848" s="399"/>
      <c r="PKR848" s="399"/>
      <c r="PKS848" s="399"/>
      <c r="PKT848" s="399"/>
      <c r="PKU848" s="399"/>
      <c r="PKV848" s="399"/>
      <c r="PKW848" s="399"/>
      <c r="PKX848" s="399"/>
      <c r="PKY848" s="399"/>
      <c r="PKZ848" s="399"/>
      <c r="PLA848" s="399"/>
      <c r="PLB848" s="399"/>
      <c r="PLC848" s="399"/>
      <c r="PLD848" s="399"/>
      <c r="PLE848" s="399"/>
      <c r="PLF848" s="399"/>
      <c r="PLG848" s="399"/>
      <c r="PLH848" s="399"/>
      <c r="PLI848" s="399"/>
      <c r="PLJ848" s="399"/>
      <c r="PLK848" s="399"/>
      <c r="PLL848" s="399"/>
      <c r="PLM848" s="399"/>
      <c r="PLN848" s="399"/>
      <c r="PLO848" s="399"/>
      <c r="PLP848" s="399"/>
      <c r="PLQ848" s="399"/>
      <c r="PLR848" s="399"/>
      <c r="PLS848" s="399"/>
      <c r="PLT848" s="399"/>
      <c r="PLU848" s="399"/>
      <c r="PLV848" s="399"/>
      <c r="PLW848" s="399"/>
      <c r="PLX848" s="399"/>
      <c r="PLY848" s="399"/>
      <c r="PLZ848" s="399"/>
      <c r="PMA848" s="399"/>
      <c r="PMB848" s="399"/>
      <c r="PMC848" s="399"/>
      <c r="PMD848" s="399"/>
      <c r="PME848" s="399"/>
      <c r="PMF848" s="399"/>
      <c r="PMG848" s="399"/>
      <c r="PMH848" s="399"/>
      <c r="PMI848" s="399"/>
      <c r="PMJ848" s="399"/>
      <c r="PMK848" s="399"/>
      <c r="PML848" s="399"/>
      <c r="PMM848" s="399"/>
      <c r="PMN848" s="399"/>
      <c r="PMO848" s="399"/>
      <c r="PMP848" s="399"/>
      <c r="PMQ848" s="399"/>
      <c r="PMR848" s="399"/>
      <c r="PMS848" s="399"/>
      <c r="PMT848" s="399"/>
      <c r="PMU848" s="399"/>
      <c r="PMV848" s="399"/>
      <c r="PMW848" s="399"/>
      <c r="PMX848" s="399"/>
      <c r="PMY848" s="399"/>
      <c r="PMZ848" s="399"/>
      <c r="PNA848" s="399"/>
      <c r="PNB848" s="399"/>
      <c r="PNC848" s="399"/>
      <c r="PND848" s="399"/>
      <c r="PNE848" s="399"/>
      <c r="PNF848" s="399"/>
      <c r="PNG848" s="399"/>
      <c r="PNH848" s="399"/>
      <c r="PNI848" s="399"/>
      <c r="PNJ848" s="399"/>
      <c r="PNK848" s="399"/>
      <c r="PNL848" s="399"/>
      <c r="PNM848" s="399"/>
      <c r="PNN848" s="399"/>
      <c r="PNO848" s="399"/>
      <c r="PNP848" s="399"/>
      <c r="PNQ848" s="399"/>
      <c r="PNR848" s="399"/>
      <c r="PNS848" s="399"/>
      <c r="PNT848" s="399"/>
      <c r="PNU848" s="399"/>
      <c r="PNV848" s="399"/>
      <c r="PNW848" s="399"/>
      <c r="PNX848" s="399"/>
      <c r="PNY848" s="399"/>
      <c r="PNZ848" s="399"/>
      <c r="POA848" s="399"/>
      <c r="POB848" s="399"/>
      <c r="POC848" s="399"/>
      <c r="POD848" s="399"/>
      <c r="POE848" s="399"/>
      <c r="POF848" s="399"/>
      <c r="POG848" s="399"/>
      <c r="POH848" s="399"/>
      <c r="POI848" s="399"/>
      <c r="POJ848" s="399"/>
      <c r="POK848" s="399"/>
      <c r="POL848" s="399"/>
      <c r="POM848" s="399"/>
      <c r="PON848" s="399"/>
      <c r="POO848" s="399"/>
      <c r="POP848" s="399"/>
      <c r="POQ848" s="399"/>
      <c r="POR848" s="399"/>
      <c r="POS848" s="399"/>
      <c r="POT848" s="399"/>
      <c r="POU848" s="399"/>
      <c r="POV848" s="399"/>
      <c r="POW848" s="399"/>
      <c r="POX848" s="399"/>
      <c r="POY848" s="399"/>
      <c r="POZ848" s="399"/>
      <c r="PPA848" s="399"/>
      <c r="PPB848" s="399"/>
      <c r="PPC848" s="399"/>
      <c r="PPD848" s="399"/>
      <c r="PPE848" s="399"/>
      <c r="PPF848" s="399"/>
      <c r="PPG848" s="399"/>
      <c r="PPH848" s="399"/>
      <c r="PPI848" s="399"/>
      <c r="PPJ848" s="399"/>
      <c r="PPK848" s="399"/>
      <c r="PPL848" s="399"/>
      <c r="PPM848" s="399"/>
      <c r="PPN848" s="399"/>
      <c r="PPO848" s="399"/>
      <c r="PPP848" s="399"/>
      <c r="PPQ848" s="399"/>
      <c r="PPR848" s="399"/>
      <c r="PPS848" s="399"/>
      <c r="PPT848" s="399"/>
      <c r="PPU848" s="399"/>
      <c r="PPV848" s="399"/>
      <c r="PPW848" s="399"/>
      <c r="PPX848" s="399"/>
      <c r="PPY848" s="399"/>
      <c r="PPZ848" s="399"/>
      <c r="PQA848" s="399"/>
      <c r="PQB848" s="399"/>
      <c r="PQC848" s="399"/>
      <c r="PQD848" s="399"/>
      <c r="PQE848" s="399"/>
      <c r="PQF848" s="399"/>
      <c r="PQG848" s="399"/>
      <c r="PQH848" s="399"/>
      <c r="PQI848" s="399"/>
      <c r="PQJ848" s="399"/>
      <c r="PQK848" s="399"/>
      <c r="PQL848" s="399"/>
      <c r="PQM848" s="399"/>
      <c r="PQN848" s="399"/>
      <c r="PQO848" s="399"/>
      <c r="PQP848" s="399"/>
      <c r="PQQ848" s="399"/>
      <c r="PQR848" s="399"/>
      <c r="PQS848" s="399"/>
      <c r="PQT848" s="399"/>
      <c r="PQU848" s="399"/>
      <c r="PQV848" s="399"/>
      <c r="PQW848" s="399"/>
      <c r="PQX848" s="399"/>
      <c r="PQY848" s="399"/>
      <c r="PQZ848" s="399"/>
      <c r="PRA848" s="399"/>
      <c r="PRB848" s="399"/>
      <c r="PRC848" s="399"/>
      <c r="PRD848" s="399"/>
      <c r="PRE848" s="399"/>
      <c r="PRF848" s="399"/>
      <c r="PRG848" s="399"/>
      <c r="PRH848" s="399"/>
      <c r="PRI848" s="399"/>
      <c r="PRJ848" s="399"/>
      <c r="PRK848" s="399"/>
      <c r="PRL848" s="399"/>
      <c r="PRM848" s="399"/>
      <c r="PRN848" s="399"/>
      <c r="PRO848" s="399"/>
      <c r="PRP848" s="399"/>
      <c r="PRQ848" s="399"/>
      <c r="PRR848" s="399"/>
      <c r="PRS848" s="399"/>
      <c r="PRT848" s="399"/>
      <c r="PRU848" s="399"/>
      <c r="PRV848" s="399"/>
      <c r="PRW848" s="399"/>
      <c r="PRX848" s="399"/>
      <c r="PRY848" s="399"/>
      <c r="PRZ848" s="399"/>
      <c r="PSA848" s="399"/>
      <c r="PSB848" s="399"/>
      <c r="PSC848" s="399"/>
      <c r="PSD848" s="399"/>
      <c r="PSE848" s="399"/>
      <c r="PSF848" s="399"/>
      <c r="PSG848" s="399"/>
      <c r="PSH848" s="399"/>
      <c r="PSI848" s="399"/>
      <c r="PSJ848" s="399"/>
      <c r="PSK848" s="399"/>
      <c r="PSL848" s="399"/>
      <c r="PSM848" s="399"/>
      <c r="PSN848" s="399"/>
      <c r="PSO848" s="399"/>
      <c r="PSP848" s="399"/>
      <c r="PSQ848" s="399"/>
      <c r="PSR848" s="399"/>
      <c r="PSS848" s="399"/>
      <c r="PST848" s="399"/>
      <c r="PSU848" s="399"/>
      <c r="PSV848" s="399"/>
      <c r="PSW848" s="399"/>
      <c r="PSX848" s="399"/>
      <c r="PSY848" s="399"/>
      <c r="PSZ848" s="399"/>
      <c r="PTA848" s="399"/>
      <c r="PTB848" s="399"/>
      <c r="PTC848" s="399"/>
      <c r="PTD848" s="399"/>
      <c r="PTE848" s="399"/>
      <c r="PTF848" s="399"/>
      <c r="PTG848" s="399"/>
      <c r="PTH848" s="399"/>
      <c r="PTI848" s="399"/>
      <c r="PTJ848" s="399"/>
      <c r="PTK848" s="399"/>
      <c r="PTL848" s="399"/>
      <c r="PTM848" s="399"/>
      <c r="PTN848" s="399"/>
      <c r="PTO848" s="399"/>
      <c r="PTP848" s="399"/>
      <c r="PTQ848" s="399"/>
      <c r="PTR848" s="399"/>
      <c r="PTS848" s="399"/>
      <c r="PTT848" s="399"/>
      <c r="PTU848" s="399"/>
      <c r="PTV848" s="399"/>
      <c r="PTW848" s="399"/>
      <c r="PTX848" s="399"/>
      <c r="PTY848" s="399"/>
      <c r="PTZ848" s="399"/>
      <c r="PUA848" s="399"/>
      <c r="PUB848" s="399"/>
      <c r="PUC848" s="399"/>
      <c r="PUD848" s="399"/>
      <c r="PUE848" s="399"/>
      <c r="PUF848" s="399"/>
      <c r="PUG848" s="399"/>
      <c r="PUH848" s="399"/>
      <c r="PUI848" s="399"/>
      <c r="PUJ848" s="399"/>
      <c r="PUK848" s="399"/>
      <c r="PUL848" s="399"/>
      <c r="PUM848" s="399"/>
      <c r="PUN848" s="399"/>
      <c r="PUO848" s="399"/>
      <c r="PUP848" s="399"/>
      <c r="PUQ848" s="399"/>
      <c r="PUR848" s="399"/>
      <c r="PUS848" s="399"/>
      <c r="PUT848" s="399"/>
      <c r="PUU848" s="399"/>
      <c r="PUV848" s="399"/>
      <c r="PUW848" s="399"/>
      <c r="PUX848" s="399"/>
      <c r="PUY848" s="399"/>
      <c r="PUZ848" s="399"/>
      <c r="PVA848" s="399"/>
      <c r="PVB848" s="399"/>
      <c r="PVC848" s="399"/>
      <c r="PVD848" s="399"/>
      <c r="PVE848" s="399"/>
      <c r="PVF848" s="399"/>
      <c r="PVG848" s="399"/>
      <c r="PVH848" s="399"/>
      <c r="PVI848" s="399"/>
      <c r="PVJ848" s="399"/>
      <c r="PVK848" s="399"/>
      <c r="PVL848" s="399"/>
      <c r="PVM848" s="399"/>
      <c r="PVN848" s="399"/>
      <c r="PVO848" s="399"/>
      <c r="PVP848" s="399"/>
      <c r="PVQ848" s="399"/>
      <c r="PVR848" s="399"/>
      <c r="PVS848" s="399"/>
      <c r="PVT848" s="399"/>
      <c r="PVU848" s="399"/>
      <c r="PVV848" s="399"/>
      <c r="PVW848" s="399"/>
      <c r="PVX848" s="399"/>
      <c r="PVY848" s="399"/>
      <c r="PVZ848" s="399"/>
      <c r="PWA848" s="399"/>
      <c r="PWB848" s="399"/>
      <c r="PWC848" s="399"/>
      <c r="PWD848" s="399"/>
      <c r="PWE848" s="399"/>
      <c r="PWF848" s="399"/>
      <c r="PWG848" s="399"/>
      <c r="PWH848" s="399"/>
      <c r="PWI848" s="399"/>
      <c r="PWJ848" s="399"/>
      <c r="PWK848" s="399"/>
      <c r="PWL848" s="399"/>
      <c r="PWM848" s="399"/>
      <c r="PWN848" s="399"/>
      <c r="PWO848" s="399"/>
      <c r="PWP848" s="399"/>
      <c r="PWQ848" s="399"/>
      <c r="PWR848" s="399"/>
      <c r="PWS848" s="399"/>
      <c r="PWT848" s="399"/>
      <c r="PWU848" s="399"/>
      <c r="PWV848" s="399"/>
      <c r="PWW848" s="399"/>
      <c r="PWX848" s="399"/>
      <c r="PWY848" s="399"/>
      <c r="PWZ848" s="399"/>
      <c r="PXA848" s="399"/>
      <c r="PXB848" s="399"/>
      <c r="PXC848" s="399"/>
      <c r="PXD848" s="399"/>
      <c r="PXE848" s="399"/>
      <c r="PXF848" s="399"/>
      <c r="PXG848" s="399"/>
      <c r="PXH848" s="399"/>
      <c r="PXI848" s="399"/>
      <c r="PXJ848" s="399"/>
      <c r="PXK848" s="399"/>
      <c r="PXL848" s="399"/>
      <c r="PXM848" s="399"/>
      <c r="PXN848" s="399"/>
      <c r="PXO848" s="399"/>
      <c r="PXP848" s="399"/>
      <c r="PXQ848" s="399"/>
      <c r="PXR848" s="399"/>
      <c r="PXS848" s="399"/>
      <c r="PXT848" s="399"/>
      <c r="PXU848" s="399"/>
      <c r="PXV848" s="399"/>
      <c r="PXW848" s="399"/>
      <c r="PXX848" s="399"/>
      <c r="PXY848" s="399"/>
      <c r="PXZ848" s="399"/>
      <c r="PYA848" s="399"/>
      <c r="PYB848" s="399"/>
      <c r="PYC848" s="399"/>
      <c r="PYD848" s="399"/>
      <c r="PYE848" s="399"/>
      <c r="PYF848" s="399"/>
      <c r="PYG848" s="399"/>
      <c r="PYH848" s="399"/>
      <c r="PYI848" s="399"/>
      <c r="PYJ848" s="399"/>
      <c r="PYK848" s="399"/>
      <c r="PYL848" s="399"/>
      <c r="PYM848" s="399"/>
      <c r="PYN848" s="399"/>
      <c r="PYO848" s="399"/>
      <c r="PYP848" s="399"/>
      <c r="PYQ848" s="399"/>
      <c r="PYR848" s="399"/>
      <c r="PYS848" s="399"/>
      <c r="PYT848" s="399"/>
      <c r="PYU848" s="399"/>
      <c r="PYV848" s="399"/>
      <c r="PYW848" s="399"/>
      <c r="PYX848" s="399"/>
      <c r="PYY848" s="399"/>
      <c r="PYZ848" s="399"/>
      <c r="PZA848" s="399"/>
      <c r="PZB848" s="399"/>
      <c r="PZC848" s="399"/>
      <c r="PZD848" s="399"/>
      <c r="PZE848" s="399"/>
      <c r="PZF848" s="399"/>
      <c r="PZG848" s="399"/>
      <c r="PZH848" s="399"/>
      <c r="PZI848" s="399"/>
      <c r="PZJ848" s="399"/>
      <c r="PZK848" s="399"/>
      <c r="PZL848" s="399"/>
      <c r="PZM848" s="399"/>
      <c r="PZN848" s="399"/>
      <c r="PZO848" s="399"/>
      <c r="PZP848" s="399"/>
      <c r="PZQ848" s="399"/>
      <c r="PZR848" s="399"/>
      <c r="PZS848" s="399"/>
      <c r="PZT848" s="399"/>
      <c r="PZU848" s="399"/>
      <c r="PZV848" s="399"/>
      <c r="PZW848" s="399"/>
      <c r="PZX848" s="399"/>
      <c r="PZY848" s="399"/>
      <c r="PZZ848" s="399"/>
      <c r="QAA848" s="399"/>
      <c r="QAB848" s="399"/>
      <c r="QAC848" s="399"/>
      <c r="QAD848" s="399"/>
      <c r="QAE848" s="399"/>
      <c r="QAF848" s="399"/>
      <c r="QAG848" s="399"/>
      <c r="QAH848" s="399"/>
      <c r="QAI848" s="399"/>
      <c r="QAJ848" s="399"/>
      <c r="QAK848" s="399"/>
      <c r="QAL848" s="399"/>
      <c r="QAM848" s="399"/>
      <c r="QAN848" s="399"/>
      <c r="QAO848" s="399"/>
      <c r="QAP848" s="399"/>
      <c r="QAQ848" s="399"/>
      <c r="QAR848" s="399"/>
      <c r="QAS848" s="399"/>
      <c r="QAT848" s="399"/>
      <c r="QAU848" s="399"/>
      <c r="QAV848" s="399"/>
      <c r="QAW848" s="399"/>
      <c r="QAX848" s="399"/>
      <c r="QAY848" s="399"/>
      <c r="QAZ848" s="399"/>
      <c r="QBA848" s="399"/>
      <c r="QBB848" s="399"/>
      <c r="QBC848" s="399"/>
      <c r="QBD848" s="399"/>
      <c r="QBE848" s="399"/>
      <c r="QBF848" s="399"/>
      <c r="QBG848" s="399"/>
      <c r="QBH848" s="399"/>
      <c r="QBI848" s="399"/>
      <c r="QBJ848" s="399"/>
      <c r="QBK848" s="399"/>
      <c r="QBL848" s="399"/>
      <c r="QBM848" s="399"/>
      <c r="QBN848" s="399"/>
      <c r="QBO848" s="399"/>
      <c r="QBP848" s="399"/>
      <c r="QBQ848" s="399"/>
      <c r="QBR848" s="399"/>
      <c r="QBS848" s="399"/>
      <c r="QBT848" s="399"/>
      <c r="QBU848" s="399"/>
      <c r="QBV848" s="399"/>
      <c r="QBW848" s="399"/>
      <c r="QBX848" s="399"/>
      <c r="QBY848" s="399"/>
      <c r="QBZ848" s="399"/>
      <c r="QCA848" s="399"/>
      <c r="QCB848" s="399"/>
      <c r="QCC848" s="399"/>
      <c r="QCD848" s="399"/>
      <c r="QCE848" s="399"/>
      <c r="QCF848" s="399"/>
      <c r="QCG848" s="399"/>
      <c r="QCH848" s="399"/>
      <c r="QCI848" s="399"/>
      <c r="QCJ848" s="399"/>
      <c r="QCK848" s="399"/>
      <c r="QCL848" s="399"/>
      <c r="QCM848" s="399"/>
      <c r="QCN848" s="399"/>
      <c r="QCO848" s="399"/>
      <c r="QCP848" s="399"/>
      <c r="QCQ848" s="399"/>
      <c r="QCR848" s="399"/>
      <c r="QCS848" s="399"/>
      <c r="QCT848" s="399"/>
      <c r="QCU848" s="399"/>
      <c r="QCV848" s="399"/>
      <c r="QCW848" s="399"/>
      <c r="QCX848" s="399"/>
      <c r="QCY848" s="399"/>
      <c r="QCZ848" s="399"/>
      <c r="QDA848" s="399"/>
      <c r="QDB848" s="399"/>
      <c r="QDC848" s="399"/>
      <c r="QDD848" s="399"/>
      <c r="QDE848" s="399"/>
      <c r="QDF848" s="399"/>
      <c r="QDG848" s="399"/>
      <c r="QDH848" s="399"/>
      <c r="QDI848" s="399"/>
      <c r="QDJ848" s="399"/>
      <c r="QDK848" s="399"/>
      <c r="QDL848" s="399"/>
      <c r="QDM848" s="399"/>
      <c r="QDN848" s="399"/>
      <c r="QDO848" s="399"/>
      <c r="QDP848" s="399"/>
      <c r="QDQ848" s="399"/>
      <c r="QDR848" s="399"/>
      <c r="QDS848" s="399"/>
      <c r="QDT848" s="399"/>
      <c r="QDU848" s="399"/>
      <c r="QDV848" s="399"/>
      <c r="QDW848" s="399"/>
      <c r="QDX848" s="399"/>
      <c r="QDY848" s="399"/>
      <c r="QDZ848" s="399"/>
      <c r="QEA848" s="399"/>
      <c r="QEB848" s="399"/>
      <c r="QEC848" s="399"/>
      <c r="QED848" s="399"/>
      <c r="QEE848" s="399"/>
      <c r="QEF848" s="399"/>
      <c r="QEG848" s="399"/>
      <c r="QEH848" s="399"/>
      <c r="QEI848" s="399"/>
      <c r="QEJ848" s="399"/>
      <c r="QEK848" s="399"/>
      <c r="QEL848" s="399"/>
      <c r="QEM848" s="399"/>
      <c r="QEN848" s="399"/>
      <c r="QEO848" s="399"/>
      <c r="QEP848" s="399"/>
      <c r="QEQ848" s="399"/>
      <c r="QER848" s="399"/>
      <c r="QES848" s="399"/>
      <c r="QET848" s="399"/>
      <c r="QEU848" s="399"/>
      <c r="QEV848" s="399"/>
      <c r="QEW848" s="399"/>
      <c r="QEX848" s="399"/>
      <c r="QEY848" s="399"/>
      <c r="QEZ848" s="399"/>
      <c r="QFA848" s="399"/>
      <c r="QFB848" s="399"/>
      <c r="QFC848" s="399"/>
      <c r="QFD848" s="399"/>
      <c r="QFE848" s="399"/>
      <c r="QFF848" s="399"/>
      <c r="QFG848" s="399"/>
      <c r="QFH848" s="399"/>
      <c r="QFI848" s="399"/>
      <c r="QFJ848" s="399"/>
      <c r="QFK848" s="399"/>
      <c r="QFL848" s="399"/>
      <c r="QFM848" s="399"/>
      <c r="QFN848" s="399"/>
      <c r="QFO848" s="399"/>
      <c r="QFP848" s="399"/>
      <c r="QFQ848" s="399"/>
      <c r="QFR848" s="399"/>
      <c r="QFS848" s="399"/>
      <c r="QFT848" s="399"/>
      <c r="QFU848" s="399"/>
      <c r="QFV848" s="399"/>
      <c r="QFW848" s="399"/>
      <c r="QFX848" s="399"/>
      <c r="QFY848" s="399"/>
      <c r="QFZ848" s="399"/>
      <c r="QGA848" s="399"/>
      <c r="QGB848" s="399"/>
      <c r="QGC848" s="399"/>
      <c r="QGD848" s="399"/>
      <c r="QGE848" s="399"/>
      <c r="QGF848" s="399"/>
      <c r="QGG848" s="399"/>
      <c r="QGH848" s="399"/>
      <c r="QGI848" s="399"/>
      <c r="QGJ848" s="399"/>
      <c r="QGK848" s="399"/>
      <c r="QGL848" s="399"/>
      <c r="QGM848" s="399"/>
      <c r="QGN848" s="399"/>
      <c r="QGO848" s="399"/>
      <c r="QGP848" s="399"/>
      <c r="QGQ848" s="399"/>
      <c r="QGR848" s="399"/>
      <c r="QGS848" s="399"/>
      <c r="QGT848" s="399"/>
      <c r="QGU848" s="399"/>
      <c r="QGV848" s="399"/>
      <c r="QGW848" s="399"/>
      <c r="QGX848" s="399"/>
      <c r="QGY848" s="399"/>
      <c r="QGZ848" s="399"/>
      <c r="QHA848" s="399"/>
      <c r="QHB848" s="399"/>
      <c r="QHC848" s="399"/>
      <c r="QHD848" s="399"/>
      <c r="QHE848" s="399"/>
      <c r="QHF848" s="399"/>
      <c r="QHG848" s="399"/>
      <c r="QHH848" s="399"/>
      <c r="QHI848" s="399"/>
      <c r="QHJ848" s="399"/>
      <c r="QHK848" s="399"/>
      <c r="QHL848" s="399"/>
      <c r="QHM848" s="399"/>
      <c r="QHN848" s="399"/>
      <c r="QHO848" s="399"/>
      <c r="QHP848" s="399"/>
      <c r="QHQ848" s="399"/>
      <c r="QHR848" s="399"/>
      <c r="QHS848" s="399"/>
      <c r="QHT848" s="399"/>
      <c r="QHU848" s="399"/>
      <c r="QHV848" s="399"/>
      <c r="QHW848" s="399"/>
      <c r="QHX848" s="399"/>
      <c r="QHY848" s="399"/>
      <c r="QHZ848" s="399"/>
      <c r="QIA848" s="399"/>
      <c r="QIB848" s="399"/>
      <c r="QIC848" s="399"/>
      <c r="QID848" s="399"/>
      <c r="QIE848" s="399"/>
      <c r="QIF848" s="399"/>
      <c r="QIG848" s="399"/>
      <c r="QIH848" s="399"/>
      <c r="QII848" s="399"/>
      <c r="QIJ848" s="399"/>
      <c r="QIK848" s="399"/>
      <c r="QIL848" s="399"/>
      <c r="QIM848" s="399"/>
      <c r="QIN848" s="399"/>
      <c r="QIO848" s="399"/>
      <c r="QIP848" s="399"/>
      <c r="QIQ848" s="399"/>
      <c r="QIR848" s="399"/>
      <c r="QIS848" s="399"/>
      <c r="QIT848" s="399"/>
      <c r="QIU848" s="399"/>
      <c r="QIV848" s="399"/>
      <c r="QIW848" s="399"/>
      <c r="QIX848" s="399"/>
      <c r="QIY848" s="399"/>
      <c r="QIZ848" s="399"/>
      <c r="QJA848" s="399"/>
      <c r="QJB848" s="399"/>
      <c r="QJC848" s="399"/>
      <c r="QJD848" s="399"/>
      <c r="QJE848" s="399"/>
      <c r="QJF848" s="399"/>
      <c r="QJG848" s="399"/>
      <c r="QJH848" s="399"/>
      <c r="QJI848" s="399"/>
      <c r="QJJ848" s="399"/>
      <c r="QJK848" s="399"/>
      <c r="QJL848" s="399"/>
      <c r="QJM848" s="399"/>
      <c r="QJN848" s="399"/>
      <c r="QJO848" s="399"/>
      <c r="QJP848" s="399"/>
      <c r="QJQ848" s="399"/>
      <c r="QJR848" s="399"/>
      <c r="QJS848" s="399"/>
      <c r="QJT848" s="399"/>
      <c r="QJU848" s="399"/>
      <c r="QJV848" s="399"/>
      <c r="QJW848" s="399"/>
      <c r="QJX848" s="399"/>
      <c r="QJY848" s="399"/>
      <c r="QJZ848" s="399"/>
      <c r="QKA848" s="399"/>
      <c r="QKB848" s="399"/>
      <c r="QKC848" s="399"/>
      <c r="QKD848" s="399"/>
      <c r="QKE848" s="399"/>
      <c r="QKF848" s="399"/>
      <c r="QKG848" s="399"/>
      <c r="QKH848" s="399"/>
      <c r="QKI848" s="399"/>
      <c r="QKJ848" s="399"/>
      <c r="QKK848" s="399"/>
      <c r="QKL848" s="399"/>
      <c r="QKM848" s="399"/>
      <c r="QKN848" s="399"/>
      <c r="QKO848" s="399"/>
      <c r="QKP848" s="399"/>
      <c r="QKQ848" s="399"/>
      <c r="QKR848" s="399"/>
      <c r="QKS848" s="399"/>
      <c r="QKT848" s="399"/>
      <c r="QKU848" s="399"/>
      <c r="QKV848" s="399"/>
      <c r="QKW848" s="399"/>
      <c r="QKX848" s="399"/>
      <c r="QKY848" s="399"/>
      <c r="QKZ848" s="399"/>
      <c r="QLA848" s="399"/>
      <c r="QLB848" s="399"/>
      <c r="QLC848" s="399"/>
      <c r="QLD848" s="399"/>
      <c r="QLE848" s="399"/>
      <c r="QLF848" s="399"/>
      <c r="QLG848" s="399"/>
      <c r="QLH848" s="399"/>
      <c r="QLI848" s="399"/>
      <c r="QLJ848" s="399"/>
      <c r="QLK848" s="399"/>
      <c r="QLL848" s="399"/>
      <c r="QLM848" s="399"/>
      <c r="QLN848" s="399"/>
      <c r="QLO848" s="399"/>
      <c r="QLP848" s="399"/>
      <c r="QLQ848" s="399"/>
      <c r="QLR848" s="399"/>
      <c r="QLS848" s="399"/>
      <c r="QLT848" s="399"/>
      <c r="QLU848" s="399"/>
      <c r="QLV848" s="399"/>
      <c r="QLW848" s="399"/>
      <c r="QLX848" s="399"/>
      <c r="QLY848" s="399"/>
      <c r="QLZ848" s="399"/>
      <c r="QMA848" s="399"/>
      <c r="QMB848" s="399"/>
      <c r="QMC848" s="399"/>
      <c r="QMD848" s="399"/>
      <c r="QME848" s="399"/>
      <c r="QMF848" s="399"/>
      <c r="QMG848" s="399"/>
      <c r="QMH848" s="399"/>
      <c r="QMI848" s="399"/>
      <c r="QMJ848" s="399"/>
      <c r="QMK848" s="399"/>
      <c r="QML848" s="399"/>
      <c r="QMM848" s="399"/>
      <c r="QMN848" s="399"/>
      <c r="QMO848" s="399"/>
      <c r="QMP848" s="399"/>
      <c r="QMQ848" s="399"/>
      <c r="QMR848" s="399"/>
      <c r="QMS848" s="399"/>
      <c r="QMT848" s="399"/>
      <c r="QMU848" s="399"/>
      <c r="QMV848" s="399"/>
      <c r="QMW848" s="399"/>
      <c r="QMX848" s="399"/>
      <c r="QMY848" s="399"/>
      <c r="QMZ848" s="399"/>
      <c r="QNA848" s="399"/>
      <c r="QNB848" s="399"/>
      <c r="QNC848" s="399"/>
      <c r="QND848" s="399"/>
      <c r="QNE848" s="399"/>
      <c r="QNF848" s="399"/>
      <c r="QNG848" s="399"/>
      <c r="QNH848" s="399"/>
      <c r="QNI848" s="399"/>
      <c r="QNJ848" s="399"/>
      <c r="QNK848" s="399"/>
      <c r="QNL848" s="399"/>
      <c r="QNM848" s="399"/>
      <c r="QNN848" s="399"/>
      <c r="QNO848" s="399"/>
      <c r="QNP848" s="399"/>
      <c r="QNQ848" s="399"/>
      <c r="QNR848" s="399"/>
      <c r="QNS848" s="399"/>
      <c r="QNT848" s="399"/>
      <c r="QNU848" s="399"/>
      <c r="QNV848" s="399"/>
      <c r="QNW848" s="399"/>
      <c r="QNX848" s="399"/>
      <c r="QNY848" s="399"/>
      <c r="QNZ848" s="399"/>
      <c r="QOA848" s="399"/>
      <c r="QOB848" s="399"/>
      <c r="QOC848" s="399"/>
      <c r="QOD848" s="399"/>
      <c r="QOE848" s="399"/>
      <c r="QOF848" s="399"/>
      <c r="QOG848" s="399"/>
      <c r="QOH848" s="399"/>
      <c r="QOI848" s="399"/>
      <c r="QOJ848" s="399"/>
      <c r="QOK848" s="399"/>
      <c r="QOL848" s="399"/>
      <c r="QOM848" s="399"/>
      <c r="QON848" s="399"/>
      <c r="QOO848" s="399"/>
      <c r="QOP848" s="399"/>
      <c r="QOQ848" s="399"/>
      <c r="QOR848" s="399"/>
      <c r="QOS848" s="399"/>
      <c r="QOT848" s="399"/>
      <c r="QOU848" s="399"/>
      <c r="QOV848" s="399"/>
      <c r="QOW848" s="399"/>
      <c r="QOX848" s="399"/>
      <c r="QOY848" s="399"/>
      <c r="QOZ848" s="399"/>
      <c r="QPA848" s="399"/>
      <c r="QPB848" s="399"/>
      <c r="QPC848" s="399"/>
      <c r="QPD848" s="399"/>
      <c r="QPE848" s="399"/>
      <c r="QPF848" s="399"/>
      <c r="QPG848" s="399"/>
      <c r="QPH848" s="399"/>
      <c r="QPI848" s="399"/>
      <c r="QPJ848" s="399"/>
      <c r="QPK848" s="399"/>
      <c r="QPL848" s="399"/>
      <c r="QPM848" s="399"/>
      <c r="QPN848" s="399"/>
      <c r="QPO848" s="399"/>
      <c r="QPP848" s="399"/>
      <c r="QPQ848" s="399"/>
      <c r="QPR848" s="399"/>
      <c r="QPS848" s="399"/>
      <c r="QPT848" s="399"/>
      <c r="QPU848" s="399"/>
      <c r="QPV848" s="399"/>
      <c r="QPW848" s="399"/>
      <c r="QPX848" s="399"/>
      <c r="QPY848" s="399"/>
      <c r="QPZ848" s="399"/>
      <c r="QQA848" s="399"/>
      <c r="QQB848" s="399"/>
      <c r="QQC848" s="399"/>
      <c r="QQD848" s="399"/>
      <c r="QQE848" s="399"/>
      <c r="QQF848" s="399"/>
      <c r="QQG848" s="399"/>
      <c r="QQH848" s="399"/>
      <c r="QQI848" s="399"/>
      <c r="QQJ848" s="399"/>
      <c r="QQK848" s="399"/>
      <c r="QQL848" s="399"/>
      <c r="QQM848" s="399"/>
      <c r="QQN848" s="399"/>
      <c r="QQO848" s="399"/>
      <c r="QQP848" s="399"/>
      <c r="QQQ848" s="399"/>
      <c r="QQR848" s="399"/>
      <c r="QQS848" s="399"/>
      <c r="QQT848" s="399"/>
      <c r="QQU848" s="399"/>
      <c r="QQV848" s="399"/>
      <c r="QQW848" s="399"/>
      <c r="QQX848" s="399"/>
      <c r="QQY848" s="399"/>
      <c r="QQZ848" s="399"/>
      <c r="QRA848" s="399"/>
      <c r="QRB848" s="399"/>
      <c r="QRC848" s="399"/>
      <c r="QRD848" s="399"/>
      <c r="QRE848" s="399"/>
      <c r="QRF848" s="399"/>
      <c r="QRG848" s="399"/>
      <c r="QRH848" s="399"/>
      <c r="QRI848" s="399"/>
      <c r="QRJ848" s="399"/>
      <c r="QRK848" s="399"/>
      <c r="QRL848" s="399"/>
      <c r="QRM848" s="399"/>
      <c r="QRN848" s="399"/>
      <c r="QRO848" s="399"/>
      <c r="QRP848" s="399"/>
      <c r="QRQ848" s="399"/>
      <c r="QRR848" s="399"/>
      <c r="QRS848" s="399"/>
      <c r="QRT848" s="399"/>
      <c r="QRU848" s="399"/>
      <c r="QRV848" s="399"/>
      <c r="QRW848" s="399"/>
      <c r="QRX848" s="399"/>
      <c r="QRY848" s="399"/>
      <c r="QRZ848" s="399"/>
      <c r="QSA848" s="399"/>
      <c r="QSB848" s="399"/>
      <c r="QSC848" s="399"/>
      <c r="QSD848" s="399"/>
      <c r="QSE848" s="399"/>
      <c r="QSF848" s="399"/>
      <c r="QSG848" s="399"/>
      <c r="QSH848" s="399"/>
      <c r="QSI848" s="399"/>
      <c r="QSJ848" s="399"/>
      <c r="QSK848" s="399"/>
      <c r="QSL848" s="399"/>
      <c r="QSM848" s="399"/>
      <c r="QSN848" s="399"/>
      <c r="QSO848" s="399"/>
      <c r="QSP848" s="399"/>
      <c r="QSQ848" s="399"/>
      <c r="QSR848" s="399"/>
      <c r="QSS848" s="399"/>
      <c r="QST848" s="399"/>
      <c r="QSU848" s="399"/>
      <c r="QSV848" s="399"/>
      <c r="QSW848" s="399"/>
      <c r="QSX848" s="399"/>
      <c r="QSY848" s="399"/>
      <c r="QSZ848" s="399"/>
      <c r="QTA848" s="399"/>
      <c r="QTB848" s="399"/>
      <c r="QTC848" s="399"/>
      <c r="QTD848" s="399"/>
      <c r="QTE848" s="399"/>
      <c r="QTF848" s="399"/>
      <c r="QTG848" s="399"/>
      <c r="QTH848" s="399"/>
      <c r="QTI848" s="399"/>
      <c r="QTJ848" s="399"/>
      <c r="QTK848" s="399"/>
      <c r="QTL848" s="399"/>
      <c r="QTM848" s="399"/>
      <c r="QTN848" s="399"/>
      <c r="QTO848" s="399"/>
      <c r="QTP848" s="399"/>
      <c r="QTQ848" s="399"/>
      <c r="QTR848" s="399"/>
      <c r="QTS848" s="399"/>
      <c r="QTT848" s="399"/>
      <c r="QTU848" s="399"/>
      <c r="QTV848" s="399"/>
      <c r="QTW848" s="399"/>
      <c r="QTX848" s="399"/>
      <c r="QTY848" s="399"/>
      <c r="QTZ848" s="399"/>
      <c r="QUA848" s="399"/>
      <c r="QUB848" s="399"/>
      <c r="QUC848" s="399"/>
      <c r="QUD848" s="399"/>
      <c r="QUE848" s="399"/>
      <c r="QUF848" s="399"/>
      <c r="QUG848" s="399"/>
      <c r="QUH848" s="399"/>
      <c r="QUI848" s="399"/>
      <c r="QUJ848" s="399"/>
      <c r="QUK848" s="399"/>
      <c r="QUL848" s="399"/>
      <c r="QUM848" s="399"/>
      <c r="QUN848" s="399"/>
      <c r="QUO848" s="399"/>
      <c r="QUP848" s="399"/>
      <c r="QUQ848" s="399"/>
      <c r="QUR848" s="399"/>
      <c r="QUS848" s="399"/>
      <c r="QUT848" s="399"/>
      <c r="QUU848" s="399"/>
      <c r="QUV848" s="399"/>
      <c r="QUW848" s="399"/>
      <c r="QUX848" s="399"/>
      <c r="QUY848" s="399"/>
      <c r="QUZ848" s="399"/>
      <c r="QVA848" s="399"/>
      <c r="QVB848" s="399"/>
      <c r="QVC848" s="399"/>
      <c r="QVD848" s="399"/>
      <c r="QVE848" s="399"/>
      <c r="QVF848" s="399"/>
      <c r="QVG848" s="399"/>
      <c r="QVH848" s="399"/>
      <c r="QVI848" s="399"/>
      <c r="QVJ848" s="399"/>
      <c r="QVK848" s="399"/>
      <c r="QVL848" s="399"/>
      <c r="QVM848" s="399"/>
      <c r="QVN848" s="399"/>
      <c r="QVO848" s="399"/>
      <c r="QVP848" s="399"/>
      <c r="QVQ848" s="399"/>
      <c r="QVR848" s="399"/>
      <c r="QVS848" s="399"/>
      <c r="QVT848" s="399"/>
      <c r="QVU848" s="399"/>
      <c r="QVV848" s="399"/>
      <c r="QVW848" s="399"/>
      <c r="QVX848" s="399"/>
      <c r="QVY848" s="399"/>
      <c r="QVZ848" s="399"/>
      <c r="QWA848" s="399"/>
      <c r="QWB848" s="399"/>
      <c r="QWC848" s="399"/>
      <c r="QWD848" s="399"/>
      <c r="QWE848" s="399"/>
      <c r="QWF848" s="399"/>
      <c r="QWG848" s="399"/>
      <c r="QWH848" s="399"/>
      <c r="QWI848" s="399"/>
      <c r="QWJ848" s="399"/>
      <c r="QWK848" s="399"/>
      <c r="QWL848" s="399"/>
      <c r="QWM848" s="399"/>
      <c r="QWN848" s="399"/>
      <c r="QWO848" s="399"/>
      <c r="QWP848" s="399"/>
      <c r="QWQ848" s="399"/>
      <c r="QWR848" s="399"/>
      <c r="QWS848" s="399"/>
      <c r="QWT848" s="399"/>
      <c r="QWU848" s="399"/>
      <c r="QWV848" s="399"/>
      <c r="QWW848" s="399"/>
      <c r="QWX848" s="399"/>
      <c r="QWY848" s="399"/>
      <c r="QWZ848" s="399"/>
      <c r="QXA848" s="399"/>
      <c r="QXB848" s="399"/>
      <c r="QXC848" s="399"/>
      <c r="QXD848" s="399"/>
      <c r="QXE848" s="399"/>
      <c r="QXF848" s="399"/>
      <c r="QXG848" s="399"/>
      <c r="QXH848" s="399"/>
      <c r="QXI848" s="399"/>
      <c r="QXJ848" s="399"/>
      <c r="QXK848" s="399"/>
      <c r="QXL848" s="399"/>
      <c r="QXM848" s="399"/>
      <c r="QXN848" s="399"/>
      <c r="QXO848" s="399"/>
      <c r="QXP848" s="399"/>
      <c r="QXQ848" s="399"/>
      <c r="QXR848" s="399"/>
      <c r="QXS848" s="399"/>
      <c r="QXT848" s="399"/>
      <c r="QXU848" s="399"/>
      <c r="QXV848" s="399"/>
      <c r="QXW848" s="399"/>
      <c r="QXX848" s="399"/>
      <c r="QXY848" s="399"/>
      <c r="QXZ848" s="399"/>
      <c r="QYA848" s="399"/>
      <c r="QYB848" s="399"/>
      <c r="QYC848" s="399"/>
      <c r="QYD848" s="399"/>
      <c r="QYE848" s="399"/>
      <c r="QYF848" s="399"/>
      <c r="QYG848" s="399"/>
      <c r="QYH848" s="399"/>
      <c r="QYI848" s="399"/>
      <c r="QYJ848" s="399"/>
      <c r="QYK848" s="399"/>
      <c r="QYL848" s="399"/>
      <c r="QYM848" s="399"/>
      <c r="QYN848" s="399"/>
      <c r="QYO848" s="399"/>
      <c r="QYP848" s="399"/>
      <c r="QYQ848" s="399"/>
      <c r="QYR848" s="399"/>
      <c r="QYS848" s="399"/>
      <c r="QYT848" s="399"/>
      <c r="QYU848" s="399"/>
      <c r="QYV848" s="399"/>
      <c r="QYW848" s="399"/>
      <c r="QYX848" s="399"/>
      <c r="QYY848" s="399"/>
      <c r="QYZ848" s="399"/>
      <c r="QZA848" s="399"/>
      <c r="QZB848" s="399"/>
      <c r="QZC848" s="399"/>
      <c r="QZD848" s="399"/>
      <c r="QZE848" s="399"/>
      <c r="QZF848" s="399"/>
      <c r="QZG848" s="399"/>
      <c r="QZH848" s="399"/>
      <c r="QZI848" s="399"/>
      <c r="QZJ848" s="399"/>
      <c r="QZK848" s="399"/>
      <c r="QZL848" s="399"/>
      <c r="QZM848" s="399"/>
      <c r="QZN848" s="399"/>
      <c r="QZO848" s="399"/>
      <c r="QZP848" s="399"/>
      <c r="QZQ848" s="399"/>
      <c r="QZR848" s="399"/>
      <c r="QZS848" s="399"/>
      <c r="QZT848" s="399"/>
      <c r="QZU848" s="399"/>
      <c r="QZV848" s="399"/>
      <c r="QZW848" s="399"/>
      <c r="QZX848" s="399"/>
      <c r="QZY848" s="399"/>
      <c r="QZZ848" s="399"/>
      <c r="RAA848" s="399"/>
      <c r="RAB848" s="399"/>
      <c r="RAC848" s="399"/>
      <c r="RAD848" s="399"/>
      <c r="RAE848" s="399"/>
      <c r="RAF848" s="399"/>
      <c r="RAG848" s="399"/>
      <c r="RAH848" s="399"/>
      <c r="RAI848" s="399"/>
      <c r="RAJ848" s="399"/>
      <c r="RAK848" s="399"/>
      <c r="RAL848" s="399"/>
      <c r="RAM848" s="399"/>
      <c r="RAN848" s="399"/>
      <c r="RAO848" s="399"/>
      <c r="RAP848" s="399"/>
      <c r="RAQ848" s="399"/>
      <c r="RAR848" s="399"/>
      <c r="RAS848" s="399"/>
      <c r="RAT848" s="399"/>
      <c r="RAU848" s="399"/>
      <c r="RAV848" s="399"/>
      <c r="RAW848" s="399"/>
      <c r="RAX848" s="399"/>
      <c r="RAY848" s="399"/>
      <c r="RAZ848" s="399"/>
      <c r="RBA848" s="399"/>
      <c r="RBB848" s="399"/>
      <c r="RBC848" s="399"/>
      <c r="RBD848" s="399"/>
      <c r="RBE848" s="399"/>
      <c r="RBF848" s="399"/>
      <c r="RBG848" s="399"/>
      <c r="RBH848" s="399"/>
      <c r="RBI848" s="399"/>
      <c r="RBJ848" s="399"/>
      <c r="RBK848" s="399"/>
      <c r="RBL848" s="399"/>
      <c r="RBM848" s="399"/>
      <c r="RBN848" s="399"/>
      <c r="RBO848" s="399"/>
      <c r="RBP848" s="399"/>
      <c r="RBQ848" s="399"/>
      <c r="RBR848" s="399"/>
      <c r="RBS848" s="399"/>
      <c r="RBT848" s="399"/>
      <c r="RBU848" s="399"/>
      <c r="RBV848" s="399"/>
      <c r="RBW848" s="399"/>
      <c r="RBX848" s="399"/>
      <c r="RBY848" s="399"/>
      <c r="RBZ848" s="399"/>
      <c r="RCA848" s="399"/>
      <c r="RCB848" s="399"/>
      <c r="RCC848" s="399"/>
      <c r="RCD848" s="399"/>
      <c r="RCE848" s="399"/>
      <c r="RCF848" s="399"/>
      <c r="RCG848" s="399"/>
      <c r="RCH848" s="399"/>
      <c r="RCI848" s="399"/>
      <c r="RCJ848" s="399"/>
      <c r="RCK848" s="399"/>
      <c r="RCL848" s="399"/>
      <c r="RCM848" s="399"/>
      <c r="RCN848" s="399"/>
      <c r="RCO848" s="399"/>
      <c r="RCP848" s="399"/>
      <c r="RCQ848" s="399"/>
      <c r="RCR848" s="399"/>
      <c r="RCS848" s="399"/>
      <c r="RCT848" s="399"/>
      <c r="RCU848" s="399"/>
      <c r="RCV848" s="399"/>
      <c r="RCW848" s="399"/>
      <c r="RCX848" s="399"/>
      <c r="RCY848" s="399"/>
      <c r="RCZ848" s="399"/>
      <c r="RDA848" s="399"/>
      <c r="RDB848" s="399"/>
      <c r="RDC848" s="399"/>
      <c r="RDD848" s="399"/>
      <c r="RDE848" s="399"/>
      <c r="RDF848" s="399"/>
      <c r="RDG848" s="399"/>
      <c r="RDH848" s="399"/>
      <c r="RDI848" s="399"/>
      <c r="RDJ848" s="399"/>
      <c r="RDK848" s="399"/>
      <c r="RDL848" s="399"/>
      <c r="RDM848" s="399"/>
      <c r="RDN848" s="399"/>
      <c r="RDO848" s="399"/>
      <c r="RDP848" s="399"/>
      <c r="RDQ848" s="399"/>
      <c r="RDR848" s="399"/>
      <c r="RDS848" s="399"/>
      <c r="RDT848" s="399"/>
      <c r="RDU848" s="399"/>
      <c r="RDV848" s="399"/>
      <c r="RDW848" s="399"/>
      <c r="RDX848" s="399"/>
      <c r="RDY848" s="399"/>
      <c r="RDZ848" s="399"/>
      <c r="REA848" s="399"/>
      <c r="REB848" s="399"/>
      <c r="REC848" s="399"/>
      <c r="RED848" s="399"/>
      <c r="REE848" s="399"/>
      <c r="REF848" s="399"/>
      <c r="REG848" s="399"/>
      <c r="REH848" s="399"/>
      <c r="REI848" s="399"/>
      <c r="REJ848" s="399"/>
      <c r="REK848" s="399"/>
      <c r="REL848" s="399"/>
      <c r="REM848" s="399"/>
      <c r="REN848" s="399"/>
      <c r="REO848" s="399"/>
      <c r="REP848" s="399"/>
      <c r="REQ848" s="399"/>
      <c r="RER848" s="399"/>
      <c r="RES848" s="399"/>
      <c r="RET848" s="399"/>
      <c r="REU848" s="399"/>
      <c r="REV848" s="399"/>
      <c r="REW848" s="399"/>
      <c r="REX848" s="399"/>
      <c r="REY848" s="399"/>
      <c r="REZ848" s="399"/>
      <c r="RFA848" s="399"/>
      <c r="RFB848" s="399"/>
      <c r="RFC848" s="399"/>
      <c r="RFD848" s="399"/>
      <c r="RFE848" s="399"/>
      <c r="RFF848" s="399"/>
      <c r="RFG848" s="399"/>
      <c r="RFH848" s="399"/>
      <c r="RFI848" s="399"/>
      <c r="RFJ848" s="399"/>
      <c r="RFK848" s="399"/>
      <c r="RFL848" s="399"/>
      <c r="RFM848" s="399"/>
      <c r="RFN848" s="399"/>
      <c r="RFO848" s="399"/>
      <c r="RFP848" s="399"/>
      <c r="RFQ848" s="399"/>
      <c r="RFR848" s="399"/>
      <c r="RFS848" s="399"/>
      <c r="RFT848" s="399"/>
      <c r="RFU848" s="399"/>
      <c r="RFV848" s="399"/>
      <c r="RFW848" s="399"/>
      <c r="RFX848" s="399"/>
      <c r="RFY848" s="399"/>
      <c r="RFZ848" s="399"/>
      <c r="RGA848" s="399"/>
      <c r="RGB848" s="399"/>
      <c r="RGC848" s="399"/>
      <c r="RGD848" s="399"/>
      <c r="RGE848" s="399"/>
      <c r="RGF848" s="399"/>
      <c r="RGG848" s="399"/>
      <c r="RGH848" s="399"/>
      <c r="RGI848" s="399"/>
      <c r="RGJ848" s="399"/>
      <c r="RGK848" s="399"/>
      <c r="RGL848" s="399"/>
      <c r="RGM848" s="399"/>
      <c r="RGN848" s="399"/>
      <c r="RGO848" s="399"/>
      <c r="RGP848" s="399"/>
      <c r="RGQ848" s="399"/>
      <c r="RGR848" s="399"/>
      <c r="RGS848" s="399"/>
      <c r="RGT848" s="399"/>
      <c r="RGU848" s="399"/>
      <c r="RGV848" s="399"/>
      <c r="RGW848" s="399"/>
      <c r="RGX848" s="399"/>
      <c r="RGY848" s="399"/>
      <c r="RGZ848" s="399"/>
      <c r="RHA848" s="399"/>
      <c r="RHB848" s="399"/>
      <c r="RHC848" s="399"/>
      <c r="RHD848" s="399"/>
      <c r="RHE848" s="399"/>
      <c r="RHF848" s="399"/>
      <c r="RHG848" s="399"/>
      <c r="RHH848" s="399"/>
      <c r="RHI848" s="399"/>
      <c r="RHJ848" s="399"/>
      <c r="RHK848" s="399"/>
      <c r="RHL848" s="399"/>
      <c r="RHM848" s="399"/>
      <c r="RHN848" s="399"/>
      <c r="RHO848" s="399"/>
      <c r="RHP848" s="399"/>
      <c r="RHQ848" s="399"/>
      <c r="RHR848" s="399"/>
      <c r="RHS848" s="399"/>
      <c r="RHT848" s="399"/>
      <c r="RHU848" s="399"/>
      <c r="RHV848" s="399"/>
      <c r="RHW848" s="399"/>
      <c r="RHX848" s="399"/>
      <c r="RHY848" s="399"/>
      <c r="RHZ848" s="399"/>
      <c r="RIA848" s="399"/>
      <c r="RIB848" s="399"/>
      <c r="RIC848" s="399"/>
      <c r="RID848" s="399"/>
      <c r="RIE848" s="399"/>
      <c r="RIF848" s="399"/>
      <c r="RIG848" s="399"/>
      <c r="RIH848" s="399"/>
      <c r="RII848" s="399"/>
      <c r="RIJ848" s="399"/>
      <c r="RIK848" s="399"/>
      <c r="RIL848" s="399"/>
      <c r="RIM848" s="399"/>
      <c r="RIN848" s="399"/>
      <c r="RIO848" s="399"/>
      <c r="RIP848" s="399"/>
      <c r="RIQ848" s="399"/>
      <c r="RIR848" s="399"/>
      <c r="RIS848" s="399"/>
      <c r="RIT848" s="399"/>
      <c r="RIU848" s="399"/>
      <c r="RIV848" s="399"/>
      <c r="RIW848" s="399"/>
      <c r="RIX848" s="399"/>
      <c r="RIY848" s="399"/>
      <c r="RIZ848" s="399"/>
      <c r="RJA848" s="399"/>
      <c r="RJB848" s="399"/>
      <c r="RJC848" s="399"/>
      <c r="RJD848" s="399"/>
      <c r="RJE848" s="399"/>
      <c r="RJF848" s="399"/>
      <c r="RJG848" s="399"/>
      <c r="RJH848" s="399"/>
      <c r="RJI848" s="399"/>
      <c r="RJJ848" s="399"/>
      <c r="RJK848" s="399"/>
      <c r="RJL848" s="399"/>
      <c r="RJM848" s="399"/>
      <c r="RJN848" s="399"/>
      <c r="RJO848" s="399"/>
      <c r="RJP848" s="399"/>
      <c r="RJQ848" s="399"/>
      <c r="RJR848" s="399"/>
      <c r="RJS848" s="399"/>
      <c r="RJT848" s="399"/>
      <c r="RJU848" s="399"/>
      <c r="RJV848" s="399"/>
      <c r="RJW848" s="399"/>
      <c r="RJX848" s="399"/>
      <c r="RJY848" s="399"/>
      <c r="RJZ848" s="399"/>
      <c r="RKA848" s="399"/>
      <c r="RKB848" s="399"/>
      <c r="RKC848" s="399"/>
      <c r="RKD848" s="399"/>
      <c r="RKE848" s="399"/>
      <c r="RKF848" s="399"/>
      <c r="RKG848" s="399"/>
      <c r="RKH848" s="399"/>
      <c r="RKI848" s="399"/>
      <c r="RKJ848" s="399"/>
      <c r="RKK848" s="399"/>
      <c r="RKL848" s="399"/>
      <c r="RKM848" s="399"/>
      <c r="RKN848" s="399"/>
      <c r="RKO848" s="399"/>
      <c r="RKP848" s="399"/>
      <c r="RKQ848" s="399"/>
      <c r="RKR848" s="399"/>
      <c r="RKS848" s="399"/>
      <c r="RKT848" s="399"/>
      <c r="RKU848" s="399"/>
      <c r="RKV848" s="399"/>
      <c r="RKW848" s="399"/>
      <c r="RKX848" s="399"/>
      <c r="RKY848" s="399"/>
      <c r="RKZ848" s="399"/>
      <c r="RLA848" s="399"/>
      <c r="RLB848" s="399"/>
      <c r="RLC848" s="399"/>
      <c r="RLD848" s="399"/>
      <c r="RLE848" s="399"/>
      <c r="RLF848" s="399"/>
      <c r="RLG848" s="399"/>
      <c r="RLH848" s="399"/>
      <c r="RLI848" s="399"/>
      <c r="RLJ848" s="399"/>
      <c r="RLK848" s="399"/>
      <c r="RLL848" s="399"/>
      <c r="RLM848" s="399"/>
      <c r="RLN848" s="399"/>
      <c r="RLO848" s="399"/>
      <c r="RLP848" s="399"/>
      <c r="RLQ848" s="399"/>
      <c r="RLR848" s="399"/>
      <c r="RLS848" s="399"/>
      <c r="RLT848" s="399"/>
      <c r="RLU848" s="399"/>
      <c r="RLV848" s="399"/>
      <c r="RLW848" s="399"/>
      <c r="RLX848" s="399"/>
      <c r="RLY848" s="399"/>
      <c r="RLZ848" s="399"/>
      <c r="RMA848" s="399"/>
      <c r="RMB848" s="399"/>
      <c r="RMC848" s="399"/>
      <c r="RMD848" s="399"/>
      <c r="RME848" s="399"/>
      <c r="RMF848" s="399"/>
      <c r="RMG848" s="399"/>
      <c r="RMH848" s="399"/>
      <c r="RMI848" s="399"/>
      <c r="RMJ848" s="399"/>
      <c r="RMK848" s="399"/>
      <c r="RML848" s="399"/>
      <c r="RMM848" s="399"/>
      <c r="RMN848" s="399"/>
      <c r="RMO848" s="399"/>
      <c r="RMP848" s="399"/>
      <c r="RMQ848" s="399"/>
      <c r="RMR848" s="399"/>
      <c r="RMS848" s="399"/>
      <c r="RMT848" s="399"/>
      <c r="RMU848" s="399"/>
      <c r="RMV848" s="399"/>
      <c r="RMW848" s="399"/>
      <c r="RMX848" s="399"/>
      <c r="RMY848" s="399"/>
      <c r="RMZ848" s="399"/>
      <c r="RNA848" s="399"/>
      <c r="RNB848" s="399"/>
      <c r="RNC848" s="399"/>
      <c r="RND848" s="399"/>
      <c r="RNE848" s="399"/>
      <c r="RNF848" s="399"/>
      <c r="RNG848" s="399"/>
      <c r="RNH848" s="399"/>
      <c r="RNI848" s="399"/>
      <c r="RNJ848" s="399"/>
      <c r="RNK848" s="399"/>
      <c r="RNL848" s="399"/>
      <c r="RNM848" s="399"/>
      <c r="RNN848" s="399"/>
      <c r="RNO848" s="399"/>
      <c r="RNP848" s="399"/>
      <c r="RNQ848" s="399"/>
      <c r="RNR848" s="399"/>
      <c r="RNS848" s="399"/>
      <c r="RNT848" s="399"/>
      <c r="RNU848" s="399"/>
      <c r="RNV848" s="399"/>
      <c r="RNW848" s="399"/>
      <c r="RNX848" s="399"/>
      <c r="RNY848" s="399"/>
      <c r="RNZ848" s="399"/>
      <c r="ROA848" s="399"/>
      <c r="ROB848" s="399"/>
      <c r="ROC848" s="399"/>
      <c r="ROD848" s="399"/>
      <c r="ROE848" s="399"/>
      <c r="ROF848" s="399"/>
      <c r="ROG848" s="399"/>
      <c r="ROH848" s="399"/>
      <c r="ROI848" s="399"/>
      <c r="ROJ848" s="399"/>
      <c r="ROK848" s="399"/>
      <c r="ROL848" s="399"/>
      <c r="ROM848" s="399"/>
      <c r="RON848" s="399"/>
      <c r="ROO848" s="399"/>
      <c r="ROP848" s="399"/>
      <c r="ROQ848" s="399"/>
      <c r="ROR848" s="399"/>
      <c r="ROS848" s="399"/>
      <c r="ROT848" s="399"/>
      <c r="ROU848" s="399"/>
      <c r="ROV848" s="399"/>
      <c r="ROW848" s="399"/>
      <c r="ROX848" s="399"/>
      <c r="ROY848" s="399"/>
      <c r="ROZ848" s="399"/>
      <c r="RPA848" s="399"/>
      <c r="RPB848" s="399"/>
      <c r="RPC848" s="399"/>
      <c r="RPD848" s="399"/>
      <c r="RPE848" s="399"/>
      <c r="RPF848" s="399"/>
      <c r="RPG848" s="399"/>
      <c r="RPH848" s="399"/>
      <c r="RPI848" s="399"/>
      <c r="RPJ848" s="399"/>
      <c r="RPK848" s="399"/>
      <c r="RPL848" s="399"/>
      <c r="RPM848" s="399"/>
      <c r="RPN848" s="399"/>
      <c r="RPO848" s="399"/>
      <c r="RPP848" s="399"/>
      <c r="RPQ848" s="399"/>
      <c r="RPR848" s="399"/>
      <c r="RPS848" s="399"/>
      <c r="RPT848" s="399"/>
      <c r="RPU848" s="399"/>
      <c r="RPV848" s="399"/>
      <c r="RPW848" s="399"/>
      <c r="RPX848" s="399"/>
      <c r="RPY848" s="399"/>
      <c r="RPZ848" s="399"/>
      <c r="RQA848" s="399"/>
      <c r="RQB848" s="399"/>
      <c r="RQC848" s="399"/>
      <c r="RQD848" s="399"/>
      <c r="RQE848" s="399"/>
      <c r="RQF848" s="399"/>
      <c r="RQG848" s="399"/>
      <c r="RQH848" s="399"/>
      <c r="RQI848" s="399"/>
      <c r="RQJ848" s="399"/>
      <c r="RQK848" s="399"/>
      <c r="RQL848" s="399"/>
      <c r="RQM848" s="399"/>
      <c r="RQN848" s="399"/>
      <c r="RQO848" s="399"/>
      <c r="RQP848" s="399"/>
      <c r="RQQ848" s="399"/>
      <c r="RQR848" s="399"/>
      <c r="RQS848" s="399"/>
      <c r="RQT848" s="399"/>
      <c r="RQU848" s="399"/>
      <c r="RQV848" s="399"/>
      <c r="RQW848" s="399"/>
      <c r="RQX848" s="399"/>
      <c r="RQY848" s="399"/>
      <c r="RQZ848" s="399"/>
      <c r="RRA848" s="399"/>
      <c r="RRB848" s="399"/>
      <c r="RRC848" s="399"/>
      <c r="RRD848" s="399"/>
      <c r="RRE848" s="399"/>
      <c r="RRF848" s="399"/>
      <c r="RRG848" s="399"/>
      <c r="RRH848" s="399"/>
      <c r="RRI848" s="399"/>
      <c r="RRJ848" s="399"/>
      <c r="RRK848" s="399"/>
      <c r="RRL848" s="399"/>
      <c r="RRM848" s="399"/>
      <c r="RRN848" s="399"/>
      <c r="RRO848" s="399"/>
      <c r="RRP848" s="399"/>
      <c r="RRQ848" s="399"/>
      <c r="RRR848" s="399"/>
      <c r="RRS848" s="399"/>
      <c r="RRT848" s="399"/>
      <c r="RRU848" s="399"/>
      <c r="RRV848" s="399"/>
      <c r="RRW848" s="399"/>
      <c r="RRX848" s="399"/>
      <c r="RRY848" s="399"/>
      <c r="RRZ848" s="399"/>
      <c r="RSA848" s="399"/>
      <c r="RSB848" s="399"/>
      <c r="RSC848" s="399"/>
      <c r="RSD848" s="399"/>
      <c r="RSE848" s="399"/>
      <c r="RSF848" s="399"/>
      <c r="RSG848" s="399"/>
      <c r="RSH848" s="399"/>
      <c r="RSI848" s="399"/>
      <c r="RSJ848" s="399"/>
      <c r="RSK848" s="399"/>
      <c r="RSL848" s="399"/>
      <c r="RSM848" s="399"/>
      <c r="RSN848" s="399"/>
      <c r="RSO848" s="399"/>
      <c r="RSP848" s="399"/>
      <c r="RSQ848" s="399"/>
      <c r="RSR848" s="399"/>
      <c r="RSS848" s="399"/>
      <c r="RST848" s="399"/>
      <c r="RSU848" s="399"/>
      <c r="RSV848" s="399"/>
      <c r="RSW848" s="399"/>
      <c r="RSX848" s="399"/>
      <c r="RSY848" s="399"/>
      <c r="RSZ848" s="399"/>
      <c r="RTA848" s="399"/>
      <c r="RTB848" s="399"/>
      <c r="RTC848" s="399"/>
      <c r="RTD848" s="399"/>
      <c r="RTE848" s="399"/>
      <c r="RTF848" s="399"/>
      <c r="RTG848" s="399"/>
      <c r="RTH848" s="399"/>
      <c r="RTI848" s="399"/>
      <c r="RTJ848" s="399"/>
      <c r="RTK848" s="399"/>
      <c r="RTL848" s="399"/>
      <c r="RTM848" s="399"/>
      <c r="RTN848" s="399"/>
      <c r="RTO848" s="399"/>
      <c r="RTP848" s="399"/>
      <c r="RTQ848" s="399"/>
      <c r="RTR848" s="399"/>
      <c r="RTS848" s="399"/>
      <c r="RTT848" s="399"/>
      <c r="RTU848" s="399"/>
      <c r="RTV848" s="399"/>
      <c r="RTW848" s="399"/>
      <c r="RTX848" s="399"/>
      <c r="RTY848" s="399"/>
      <c r="RTZ848" s="399"/>
      <c r="RUA848" s="399"/>
      <c r="RUB848" s="399"/>
      <c r="RUC848" s="399"/>
      <c r="RUD848" s="399"/>
      <c r="RUE848" s="399"/>
      <c r="RUF848" s="399"/>
      <c r="RUG848" s="399"/>
      <c r="RUH848" s="399"/>
      <c r="RUI848" s="399"/>
      <c r="RUJ848" s="399"/>
      <c r="RUK848" s="399"/>
      <c r="RUL848" s="399"/>
      <c r="RUM848" s="399"/>
      <c r="RUN848" s="399"/>
      <c r="RUO848" s="399"/>
      <c r="RUP848" s="399"/>
      <c r="RUQ848" s="399"/>
      <c r="RUR848" s="399"/>
      <c r="RUS848" s="399"/>
      <c r="RUT848" s="399"/>
      <c r="RUU848" s="399"/>
      <c r="RUV848" s="399"/>
      <c r="RUW848" s="399"/>
      <c r="RUX848" s="399"/>
      <c r="RUY848" s="399"/>
      <c r="RUZ848" s="399"/>
      <c r="RVA848" s="399"/>
      <c r="RVB848" s="399"/>
      <c r="RVC848" s="399"/>
      <c r="RVD848" s="399"/>
      <c r="RVE848" s="399"/>
      <c r="RVF848" s="399"/>
      <c r="RVG848" s="399"/>
      <c r="RVH848" s="399"/>
      <c r="RVI848" s="399"/>
      <c r="RVJ848" s="399"/>
      <c r="RVK848" s="399"/>
      <c r="RVL848" s="399"/>
      <c r="RVM848" s="399"/>
      <c r="RVN848" s="399"/>
      <c r="RVO848" s="399"/>
      <c r="RVP848" s="399"/>
      <c r="RVQ848" s="399"/>
      <c r="RVR848" s="399"/>
      <c r="RVS848" s="399"/>
      <c r="RVT848" s="399"/>
      <c r="RVU848" s="399"/>
      <c r="RVV848" s="399"/>
      <c r="RVW848" s="399"/>
      <c r="RVX848" s="399"/>
      <c r="RVY848" s="399"/>
      <c r="RVZ848" s="399"/>
      <c r="RWA848" s="399"/>
      <c r="RWB848" s="399"/>
      <c r="RWC848" s="399"/>
      <c r="RWD848" s="399"/>
      <c r="RWE848" s="399"/>
      <c r="RWF848" s="399"/>
      <c r="RWG848" s="399"/>
      <c r="RWH848" s="399"/>
      <c r="RWI848" s="399"/>
      <c r="RWJ848" s="399"/>
      <c r="RWK848" s="399"/>
      <c r="RWL848" s="399"/>
      <c r="RWM848" s="399"/>
      <c r="RWN848" s="399"/>
      <c r="RWO848" s="399"/>
      <c r="RWP848" s="399"/>
      <c r="RWQ848" s="399"/>
      <c r="RWR848" s="399"/>
      <c r="RWS848" s="399"/>
      <c r="RWT848" s="399"/>
      <c r="RWU848" s="399"/>
      <c r="RWV848" s="399"/>
      <c r="RWW848" s="399"/>
      <c r="RWX848" s="399"/>
      <c r="RWY848" s="399"/>
      <c r="RWZ848" s="399"/>
      <c r="RXA848" s="399"/>
      <c r="RXB848" s="399"/>
      <c r="RXC848" s="399"/>
      <c r="RXD848" s="399"/>
      <c r="RXE848" s="399"/>
      <c r="RXF848" s="399"/>
      <c r="RXG848" s="399"/>
      <c r="RXH848" s="399"/>
      <c r="RXI848" s="399"/>
      <c r="RXJ848" s="399"/>
      <c r="RXK848" s="399"/>
      <c r="RXL848" s="399"/>
      <c r="RXM848" s="399"/>
      <c r="RXN848" s="399"/>
      <c r="RXO848" s="399"/>
      <c r="RXP848" s="399"/>
      <c r="RXQ848" s="399"/>
      <c r="RXR848" s="399"/>
      <c r="RXS848" s="399"/>
      <c r="RXT848" s="399"/>
      <c r="RXU848" s="399"/>
      <c r="RXV848" s="399"/>
      <c r="RXW848" s="399"/>
      <c r="RXX848" s="399"/>
      <c r="RXY848" s="399"/>
      <c r="RXZ848" s="399"/>
      <c r="RYA848" s="399"/>
      <c r="RYB848" s="399"/>
      <c r="RYC848" s="399"/>
      <c r="RYD848" s="399"/>
      <c r="RYE848" s="399"/>
      <c r="RYF848" s="399"/>
      <c r="RYG848" s="399"/>
      <c r="RYH848" s="399"/>
      <c r="RYI848" s="399"/>
      <c r="RYJ848" s="399"/>
      <c r="RYK848" s="399"/>
      <c r="RYL848" s="399"/>
      <c r="RYM848" s="399"/>
      <c r="RYN848" s="399"/>
      <c r="RYO848" s="399"/>
      <c r="RYP848" s="399"/>
      <c r="RYQ848" s="399"/>
      <c r="RYR848" s="399"/>
      <c r="RYS848" s="399"/>
      <c r="RYT848" s="399"/>
      <c r="RYU848" s="399"/>
      <c r="RYV848" s="399"/>
      <c r="RYW848" s="399"/>
      <c r="RYX848" s="399"/>
      <c r="RYY848" s="399"/>
      <c r="RYZ848" s="399"/>
      <c r="RZA848" s="399"/>
      <c r="RZB848" s="399"/>
      <c r="RZC848" s="399"/>
      <c r="RZD848" s="399"/>
      <c r="RZE848" s="399"/>
      <c r="RZF848" s="399"/>
      <c r="RZG848" s="399"/>
      <c r="RZH848" s="399"/>
      <c r="RZI848" s="399"/>
      <c r="RZJ848" s="399"/>
      <c r="RZK848" s="399"/>
      <c r="RZL848" s="399"/>
      <c r="RZM848" s="399"/>
      <c r="RZN848" s="399"/>
      <c r="RZO848" s="399"/>
      <c r="RZP848" s="399"/>
      <c r="RZQ848" s="399"/>
      <c r="RZR848" s="399"/>
      <c r="RZS848" s="399"/>
      <c r="RZT848" s="399"/>
      <c r="RZU848" s="399"/>
      <c r="RZV848" s="399"/>
      <c r="RZW848" s="399"/>
      <c r="RZX848" s="399"/>
      <c r="RZY848" s="399"/>
      <c r="RZZ848" s="399"/>
      <c r="SAA848" s="399"/>
      <c r="SAB848" s="399"/>
      <c r="SAC848" s="399"/>
      <c r="SAD848" s="399"/>
      <c r="SAE848" s="399"/>
      <c r="SAF848" s="399"/>
      <c r="SAG848" s="399"/>
      <c r="SAH848" s="399"/>
      <c r="SAI848" s="399"/>
      <c r="SAJ848" s="399"/>
      <c r="SAK848" s="399"/>
      <c r="SAL848" s="399"/>
      <c r="SAM848" s="399"/>
      <c r="SAN848" s="399"/>
      <c r="SAO848" s="399"/>
      <c r="SAP848" s="399"/>
      <c r="SAQ848" s="399"/>
      <c r="SAR848" s="399"/>
      <c r="SAS848" s="399"/>
      <c r="SAT848" s="399"/>
      <c r="SAU848" s="399"/>
      <c r="SAV848" s="399"/>
      <c r="SAW848" s="399"/>
      <c r="SAX848" s="399"/>
      <c r="SAY848" s="399"/>
      <c r="SAZ848" s="399"/>
      <c r="SBA848" s="399"/>
      <c r="SBB848" s="399"/>
      <c r="SBC848" s="399"/>
      <c r="SBD848" s="399"/>
      <c r="SBE848" s="399"/>
      <c r="SBF848" s="399"/>
      <c r="SBG848" s="399"/>
      <c r="SBH848" s="399"/>
      <c r="SBI848" s="399"/>
      <c r="SBJ848" s="399"/>
      <c r="SBK848" s="399"/>
      <c r="SBL848" s="399"/>
      <c r="SBM848" s="399"/>
      <c r="SBN848" s="399"/>
      <c r="SBO848" s="399"/>
      <c r="SBP848" s="399"/>
      <c r="SBQ848" s="399"/>
      <c r="SBR848" s="399"/>
      <c r="SBS848" s="399"/>
      <c r="SBT848" s="399"/>
      <c r="SBU848" s="399"/>
      <c r="SBV848" s="399"/>
      <c r="SBW848" s="399"/>
      <c r="SBX848" s="399"/>
      <c r="SBY848" s="399"/>
      <c r="SBZ848" s="399"/>
      <c r="SCA848" s="399"/>
      <c r="SCB848" s="399"/>
      <c r="SCC848" s="399"/>
      <c r="SCD848" s="399"/>
      <c r="SCE848" s="399"/>
      <c r="SCF848" s="399"/>
      <c r="SCG848" s="399"/>
      <c r="SCH848" s="399"/>
      <c r="SCI848" s="399"/>
      <c r="SCJ848" s="399"/>
      <c r="SCK848" s="399"/>
      <c r="SCL848" s="399"/>
      <c r="SCM848" s="399"/>
      <c r="SCN848" s="399"/>
      <c r="SCO848" s="399"/>
      <c r="SCP848" s="399"/>
      <c r="SCQ848" s="399"/>
      <c r="SCR848" s="399"/>
      <c r="SCS848" s="399"/>
      <c r="SCT848" s="399"/>
      <c r="SCU848" s="399"/>
      <c r="SCV848" s="399"/>
      <c r="SCW848" s="399"/>
      <c r="SCX848" s="399"/>
      <c r="SCY848" s="399"/>
      <c r="SCZ848" s="399"/>
      <c r="SDA848" s="399"/>
      <c r="SDB848" s="399"/>
      <c r="SDC848" s="399"/>
      <c r="SDD848" s="399"/>
      <c r="SDE848" s="399"/>
      <c r="SDF848" s="399"/>
      <c r="SDG848" s="399"/>
      <c r="SDH848" s="399"/>
      <c r="SDI848" s="399"/>
      <c r="SDJ848" s="399"/>
      <c r="SDK848" s="399"/>
      <c r="SDL848" s="399"/>
      <c r="SDM848" s="399"/>
      <c r="SDN848" s="399"/>
      <c r="SDO848" s="399"/>
      <c r="SDP848" s="399"/>
      <c r="SDQ848" s="399"/>
      <c r="SDR848" s="399"/>
      <c r="SDS848" s="399"/>
      <c r="SDT848" s="399"/>
      <c r="SDU848" s="399"/>
      <c r="SDV848" s="399"/>
      <c r="SDW848" s="399"/>
      <c r="SDX848" s="399"/>
      <c r="SDY848" s="399"/>
      <c r="SDZ848" s="399"/>
      <c r="SEA848" s="399"/>
      <c r="SEB848" s="399"/>
      <c r="SEC848" s="399"/>
      <c r="SED848" s="399"/>
      <c r="SEE848" s="399"/>
      <c r="SEF848" s="399"/>
      <c r="SEG848" s="399"/>
      <c r="SEH848" s="399"/>
      <c r="SEI848" s="399"/>
      <c r="SEJ848" s="399"/>
      <c r="SEK848" s="399"/>
      <c r="SEL848" s="399"/>
      <c r="SEM848" s="399"/>
      <c r="SEN848" s="399"/>
      <c r="SEO848" s="399"/>
      <c r="SEP848" s="399"/>
      <c r="SEQ848" s="399"/>
      <c r="SER848" s="399"/>
      <c r="SES848" s="399"/>
      <c r="SET848" s="399"/>
      <c r="SEU848" s="399"/>
      <c r="SEV848" s="399"/>
      <c r="SEW848" s="399"/>
      <c r="SEX848" s="399"/>
      <c r="SEY848" s="399"/>
      <c r="SEZ848" s="399"/>
      <c r="SFA848" s="399"/>
      <c r="SFB848" s="399"/>
      <c r="SFC848" s="399"/>
      <c r="SFD848" s="399"/>
      <c r="SFE848" s="399"/>
      <c r="SFF848" s="399"/>
      <c r="SFG848" s="399"/>
      <c r="SFH848" s="399"/>
      <c r="SFI848" s="399"/>
      <c r="SFJ848" s="399"/>
      <c r="SFK848" s="399"/>
      <c r="SFL848" s="399"/>
      <c r="SFM848" s="399"/>
      <c r="SFN848" s="399"/>
      <c r="SFO848" s="399"/>
      <c r="SFP848" s="399"/>
      <c r="SFQ848" s="399"/>
      <c r="SFR848" s="399"/>
      <c r="SFS848" s="399"/>
      <c r="SFT848" s="399"/>
      <c r="SFU848" s="399"/>
      <c r="SFV848" s="399"/>
      <c r="SFW848" s="399"/>
      <c r="SFX848" s="399"/>
      <c r="SFY848" s="399"/>
      <c r="SFZ848" s="399"/>
      <c r="SGA848" s="399"/>
      <c r="SGB848" s="399"/>
      <c r="SGC848" s="399"/>
      <c r="SGD848" s="399"/>
      <c r="SGE848" s="399"/>
      <c r="SGF848" s="399"/>
      <c r="SGG848" s="399"/>
      <c r="SGH848" s="399"/>
      <c r="SGI848" s="399"/>
      <c r="SGJ848" s="399"/>
      <c r="SGK848" s="399"/>
      <c r="SGL848" s="399"/>
      <c r="SGM848" s="399"/>
      <c r="SGN848" s="399"/>
      <c r="SGO848" s="399"/>
      <c r="SGP848" s="399"/>
      <c r="SGQ848" s="399"/>
      <c r="SGR848" s="399"/>
      <c r="SGS848" s="399"/>
      <c r="SGT848" s="399"/>
      <c r="SGU848" s="399"/>
      <c r="SGV848" s="399"/>
      <c r="SGW848" s="399"/>
      <c r="SGX848" s="399"/>
      <c r="SGY848" s="399"/>
      <c r="SGZ848" s="399"/>
      <c r="SHA848" s="399"/>
      <c r="SHB848" s="399"/>
      <c r="SHC848" s="399"/>
      <c r="SHD848" s="399"/>
      <c r="SHE848" s="399"/>
      <c r="SHF848" s="399"/>
      <c r="SHG848" s="399"/>
      <c r="SHH848" s="399"/>
      <c r="SHI848" s="399"/>
      <c r="SHJ848" s="399"/>
      <c r="SHK848" s="399"/>
      <c r="SHL848" s="399"/>
      <c r="SHM848" s="399"/>
      <c r="SHN848" s="399"/>
      <c r="SHO848" s="399"/>
      <c r="SHP848" s="399"/>
      <c r="SHQ848" s="399"/>
      <c r="SHR848" s="399"/>
      <c r="SHS848" s="399"/>
      <c r="SHT848" s="399"/>
      <c r="SHU848" s="399"/>
      <c r="SHV848" s="399"/>
      <c r="SHW848" s="399"/>
      <c r="SHX848" s="399"/>
      <c r="SHY848" s="399"/>
      <c r="SHZ848" s="399"/>
      <c r="SIA848" s="399"/>
      <c r="SIB848" s="399"/>
      <c r="SIC848" s="399"/>
      <c r="SID848" s="399"/>
      <c r="SIE848" s="399"/>
      <c r="SIF848" s="399"/>
      <c r="SIG848" s="399"/>
      <c r="SIH848" s="399"/>
      <c r="SII848" s="399"/>
      <c r="SIJ848" s="399"/>
      <c r="SIK848" s="399"/>
      <c r="SIL848" s="399"/>
      <c r="SIM848" s="399"/>
      <c r="SIN848" s="399"/>
      <c r="SIO848" s="399"/>
      <c r="SIP848" s="399"/>
      <c r="SIQ848" s="399"/>
      <c r="SIR848" s="399"/>
      <c r="SIS848" s="399"/>
      <c r="SIT848" s="399"/>
      <c r="SIU848" s="399"/>
      <c r="SIV848" s="399"/>
      <c r="SIW848" s="399"/>
      <c r="SIX848" s="399"/>
      <c r="SIY848" s="399"/>
      <c r="SIZ848" s="399"/>
      <c r="SJA848" s="399"/>
      <c r="SJB848" s="399"/>
      <c r="SJC848" s="399"/>
      <c r="SJD848" s="399"/>
      <c r="SJE848" s="399"/>
      <c r="SJF848" s="399"/>
      <c r="SJG848" s="399"/>
      <c r="SJH848" s="399"/>
      <c r="SJI848" s="399"/>
      <c r="SJJ848" s="399"/>
      <c r="SJK848" s="399"/>
      <c r="SJL848" s="399"/>
      <c r="SJM848" s="399"/>
      <c r="SJN848" s="399"/>
      <c r="SJO848" s="399"/>
      <c r="SJP848" s="399"/>
      <c r="SJQ848" s="399"/>
      <c r="SJR848" s="399"/>
      <c r="SJS848" s="399"/>
      <c r="SJT848" s="399"/>
      <c r="SJU848" s="399"/>
      <c r="SJV848" s="399"/>
      <c r="SJW848" s="399"/>
      <c r="SJX848" s="399"/>
      <c r="SJY848" s="399"/>
      <c r="SJZ848" s="399"/>
      <c r="SKA848" s="399"/>
      <c r="SKB848" s="399"/>
      <c r="SKC848" s="399"/>
      <c r="SKD848" s="399"/>
      <c r="SKE848" s="399"/>
      <c r="SKF848" s="399"/>
      <c r="SKG848" s="399"/>
      <c r="SKH848" s="399"/>
      <c r="SKI848" s="399"/>
      <c r="SKJ848" s="399"/>
      <c r="SKK848" s="399"/>
      <c r="SKL848" s="399"/>
      <c r="SKM848" s="399"/>
      <c r="SKN848" s="399"/>
      <c r="SKO848" s="399"/>
      <c r="SKP848" s="399"/>
      <c r="SKQ848" s="399"/>
      <c r="SKR848" s="399"/>
      <c r="SKS848" s="399"/>
      <c r="SKT848" s="399"/>
      <c r="SKU848" s="399"/>
      <c r="SKV848" s="399"/>
      <c r="SKW848" s="399"/>
      <c r="SKX848" s="399"/>
      <c r="SKY848" s="399"/>
      <c r="SKZ848" s="399"/>
      <c r="SLA848" s="399"/>
      <c r="SLB848" s="399"/>
      <c r="SLC848" s="399"/>
      <c r="SLD848" s="399"/>
      <c r="SLE848" s="399"/>
      <c r="SLF848" s="399"/>
      <c r="SLG848" s="399"/>
      <c r="SLH848" s="399"/>
      <c r="SLI848" s="399"/>
      <c r="SLJ848" s="399"/>
      <c r="SLK848" s="399"/>
      <c r="SLL848" s="399"/>
      <c r="SLM848" s="399"/>
      <c r="SLN848" s="399"/>
      <c r="SLO848" s="399"/>
      <c r="SLP848" s="399"/>
      <c r="SLQ848" s="399"/>
      <c r="SLR848" s="399"/>
      <c r="SLS848" s="399"/>
      <c r="SLT848" s="399"/>
      <c r="SLU848" s="399"/>
      <c r="SLV848" s="399"/>
      <c r="SLW848" s="399"/>
      <c r="SLX848" s="399"/>
      <c r="SLY848" s="399"/>
      <c r="SLZ848" s="399"/>
      <c r="SMA848" s="399"/>
      <c r="SMB848" s="399"/>
      <c r="SMC848" s="399"/>
      <c r="SMD848" s="399"/>
      <c r="SME848" s="399"/>
      <c r="SMF848" s="399"/>
      <c r="SMG848" s="399"/>
      <c r="SMH848" s="399"/>
      <c r="SMI848" s="399"/>
      <c r="SMJ848" s="399"/>
      <c r="SMK848" s="399"/>
      <c r="SML848" s="399"/>
      <c r="SMM848" s="399"/>
      <c r="SMN848" s="399"/>
      <c r="SMO848" s="399"/>
      <c r="SMP848" s="399"/>
      <c r="SMQ848" s="399"/>
      <c r="SMR848" s="399"/>
      <c r="SMS848" s="399"/>
      <c r="SMT848" s="399"/>
      <c r="SMU848" s="399"/>
      <c r="SMV848" s="399"/>
      <c r="SMW848" s="399"/>
      <c r="SMX848" s="399"/>
      <c r="SMY848" s="399"/>
      <c r="SMZ848" s="399"/>
      <c r="SNA848" s="399"/>
      <c r="SNB848" s="399"/>
      <c r="SNC848" s="399"/>
      <c r="SND848" s="399"/>
      <c r="SNE848" s="399"/>
      <c r="SNF848" s="399"/>
      <c r="SNG848" s="399"/>
      <c r="SNH848" s="399"/>
      <c r="SNI848" s="399"/>
      <c r="SNJ848" s="399"/>
      <c r="SNK848" s="399"/>
      <c r="SNL848" s="399"/>
      <c r="SNM848" s="399"/>
      <c r="SNN848" s="399"/>
      <c r="SNO848" s="399"/>
      <c r="SNP848" s="399"/>
      <c r="SNQ848" s="399"/>
      <c r="SNR848" s="399"/>
      <c r="SNS848" s="399"/>
      <c r="SNT848" s="399"/>
      <c r="SNU848" s="399"/>
      <c r="SNV848" s="399"/>
      <c r="SNW848" s="399"/>
      <c r="SNX848" s="399"/>
      <c r="SNY848" s="399"/>
      <c r="SNZ848" s="399"/>
      <c r="SOA848" s="399"/>
      <c r="SOB848" s="399"/>
      <c r="SOC848" s="399"/>
      <c r="SOD848" s="399"/>
      <c r="SOE848" s="399"/>
      <c r="SOF848" s="399"/>
      <c r="SOG848" s="399"/>
      <c r="SOH848" s="399"/>
      <c r="SOI848" s="399"/>
      <c r="SOJ848" s="399"/>
      <c r="SOK848" s="399"/>
      <c r="SOL848" s="399"/>
      <c r="SOM848" s="399"/>
      <c r="SON848" s="399"/>
      <c r="SOO848" s="399"/>
      <c r="SOP848" s="399"/>
      <c r="SOQ848" s="399"/>
      <c r="SOR848" s="399"/>
      <c r="SOS848" s="399"/>
      <c r="SOT848" s="399"/>
      <c r="SOU848" s="399"/>
      <c r="SOV848" s="399"/>
      <c r="SOW848" s="399"/>
      <c r="SOX848" s="399"/>
      <c r="SOY848" s="399"/>
      <c r="SOZ848" s="399"/>
      <c r="SPA848" s="399"/>
      <c r="SPB848" s="399"/>
      <c r="SPC848" s="399"/>
      <c r="SPD848" s="399"/>
      <c r="SPE848" s="399"/>
      <c r="SPF848" s="399"/>
      <c r="SPG848" s="399"/>
      <c r="SPH848" s="399"/>
      <c r="SPI848" s="399"/>
      <c r="SPJ848" s="399"/>
      <c r="SPK848" s="399"/>
      <c r="SPL848" s="399"/>
      <c r="SPM848" s="399"/>
      <c r="SPN848" s="399"/>
      <c r="SPO848" s="399"/>
      <c r="SPP848" s="399"/>
      <c r="SPQ848" s="399"/>
      <c r="SPR848" s="399"/>
      <c r="SPS848" s="399"/>
      <c r="SPT848" s="399"/>
      <c r="SPU848" s="399"/>
      <c r="SPV848" s="399"/>
      <c r="SPW848" s="399"/>
      <c r="SPX848" s="399"/>
      <c r="SPY848" s="399"/>
      <c r="SPZ848" s="399"/>
      <c r="SQA848" s="399"/>
      <c r="SQB848" s="399"/>
      <c r="SQC848" s="399"/>
      <c r="SQD848" s="399"/>
      <c r="SQE848" s="399"/>
      <c r="SQF848" s="399"/>
      <c r="SQG848" s="399"/>
      <c r="SQH848" s="399"/>
      <c r="SQI848" s="399"/>
      <c r="SQJ848" s="399"/>
      <c r="SQK848" s="399"/>
      <c r="SQL848" s="399"/>
      <c r="SQM848" s="399"/>
      <c r="SQN848" s="399"/>
      <c r="SQO848" s="399"/>
      <c r="SQP848" s="399"/>
      <c r="SQQ848" s="399"/>
      <c r="SQR848" s="399"/>
      <c r="SQS848" s="399"/>
      <c r="SQT848" s="399"/>
      <c r="SQU848" s="399"/>
      <c r="SQV848" s="399"/>
      <c r="SQW848" s="399"/>
      <c r="SQX848" s="399"/>
      <c r="SQY848" s="399"/>
      <c r="SQZ848" s="399"/>
      <c r="SRA848" s="399"/>
      <c r="SRB848" s="399"/>
      <c r="SRC848" s="399"/>
      <c r="SRD848" s="399"/>
      <c r="SRE848" s="399"/>
      <c r="SRF848" s="399"/>
      <c r="SRG848" s="399"/>
      <c r="SRH848" s="399"/>
      <c r="SRI848" s="399"/>
      <c r="SRJ848" s="399"/>
      <c r="SRK848" s="399"/>
      <c r="SRL848" s="399"/>
      <c r="SRM848" s="399"/>
      <c r="SRN848" s="399"/>
      <c r="SRO848" s="399"/>
      <c r="SRP848" s="399"/>
      <c r="SRQ848" s="399"/>
      <c r="SRR848" s="399"/>
      <c r="SRS848" s="399"/>
      <c r="SRT848" s="399"/>
      <c r="SRU848" s="399"/>
      <c r="SRV848" s="399"/>
      <c r="SRW848" s="399"/>
      <c r="SRX848" s="399"/>
      <c r="SRY848" s="399"/>
      <c r="SRZ848" s="399"/>
      <c r="SSA848" s="399"/>
      <c r="SSB848" s="399"/>
      <c r="SSC848" s="399"/>
      <c r="SSD848" s="399"/>
      <c r="SSE848" s="399"/>
      <c r="SSF848" s="399"/>
      <c r="SSG848" s="399"/>
      <c r="SSH848" s="399"/>
      <c r="SSI848" s="399"/>
      <c r="SSJ848" s="399"/>
      <c r="SSK848" s="399"/>
      <c r="SSL848" s="399"/>
      <c r="SSM848" s="399"/>
      <c r="SSN848" s="399"/>
      <c r="SSO848" s="399"/>
      <c r="SSP848" s="399"/>
      <c r="SSQ848" s="399"/>
      <c r="SSR848" s="399"/>
      <c r="SSS848" s="399"/>
      <c r="SST848" s="399"/>
      <c r="SSU848" s="399"/>
      <c r="SSV848" s="399"/>
      <c r="SSW848" s="399"/>
      <c r="SSX848" s="399"/>
      <c r="SSY848" s="399"/>
      <c r="SSZ848" s="399"/>
      <c r="STA848" s="399"/>
      <c r="STB848" s="399"/>
      <c r="STC848" s="399"/>
      <c r="STD848" s="399"/>
      <c r="STE848" s="399"/>
      <c r="STF848" s="399"/>
      <c r="STG848" s="399"/>
      <c r="STH848" s="399"/>
      <c r="STI848" s="399"/>
      <c r="STJ848" s="399"/>
      <c r="STK848" s="399"/>
      <c r="STL848" s="399"/>
      <c r="STM848" s="399"/>
      <c r="STN848" s="399"/>
      <c r="STO848" s="399"/>
      <c r="STP848" s="399"/>
      <c r="STQ848" s="399"/>
      <c r="STR848" s="399"/>
      <c r="STS848" s="399"/>
      <c r="STT848" s="399"/>
      <c r="STU848" s="399"/>
      <c r="STV848" s="399"/>
      <c r="STW848" s="399"/>
      <c r="STX848" s="399"/>
      <c r="STY848" s="399"/>
      <c r="STZ848" s="399"/>
      <c r="SUA848" s="399"/>
      <c r="SUB848" s="399"/>
      <c r="SUC848" s="399"/>
      <c r="SUD848" s="399"/>
      <c r="SUE848" s="399"/>
      <c r="SUF848" s="399"/>
      <c r="SUG848" s="399"/>
      <c r="SUH848" s="399"/>
      <c r="SUI848" s="399"/>
      <c r="SUJ848" s="399"/>
      <c r="SUK848" s="399"/>
      <c r="SUL848" s="399"/>
      <c r="SUM848" s="399"/>
      <c r="SUN848" s="399"/>
      <c r="SUO848" s="399"/>
      <c r="SUP848" s="399"/>
      <c r="SUQ848" s="399"/>
      <c r="SUR848" s="399"/>
      <c r="SUS848" s="399"/>
      <c r="SUT848" s="399"/>
      <c r="SUU848" s="399"/>
      <c r="SUV848" s="399"/>
      <c r="SUW848" s="399"/>
      <c r="SUX848" s="399"/>
      <c r="SUY848" s="399"/>
      <c r="SUZ848" s="399"/>
      <c r="SVA848" s="399"/>
      <c r="SVB848" s="399"/>
      <c r="SVC848" s="399"/>
      <c r="SVD848" s="399"/>
      <c r="SVE848" s="399"/>
      <c r="SVF848" s="399"/>
      <c r="SVG848" s="399"/>
      <c r="SVH848" s="399"/>
      <c r="SVI848" s="399"/>
      <c r="SVJ848" s="399"/>
      <c r="SVK848" s="399"/>
      <c r="SVL848" s="399"/>
      <c r="SVM848" s="399"/>
      <c r="SVN848" s="399"/>
      <c r="SVO848" s="399"/>
      <c r="SVP848" s="399"/>
      <c r="SVQ848" s="399"/>
      <c r="SVR848" s="399"/>
      <c r="SVS848" s="399"/>
      <c r="SVT848" s="399"/>
      <c r="SVU848" s="399"/>
      <c r="SVV848" s="399"/>
      <c r="SVW848" s="399"/>
      <c r="SVX848" s="399"/>
      <c r="SVY848" s="399"/>
      <c r="SVZ848" s="399"/>
      <c r="SWA848" s="399"/>
      <c r="SWB848" s="399"/>
      <c r="SWC848" s="399"/>
      <c r="SWD848" s="399"/>
      <c r="SWE848" s="399"/>
      <c r="SWF848" s="399"/>
      <c r="SWG848" s="399"/>
      <c r="SWH848" s="399"/>
      <c r="SWI848" s="399"/>
      <c r="SWJ848" s="399"/>
      <c r="SWK848" s="399"/>
      <c r="SWL848" s="399"/>
      <c r="SWM848" s="399"/>
      <c r="SWN848" s="399"/>
      <c r="SWO848" s="399"/>
      <c r="SWP848" s="399"/>
      <c r="SWQ848" s="399"/>
      <c r="SWR848" s="399"/>
      <c r="SWS848" s="399"/>
      <c r="SWT848" s="399"/>
      <c r="SWU848" s="399"/>
      <c r="SWV848" s="399"/>
      <c r="SWW848" s="399"/>
      <c r="SWX848" s="399"/>
      <c r="SWY848" s="399"/>
      <c r="SWZ848" s="399"/>
      <c r="SXA848" s="399"/>
      <c r="SXB848" s="399"/>
      <c r="SXC848" s="399"/>
      <c r="SXD848" s="399"/>
      <c r="SXE848" s="399"/>
      <c r="SXF848" s="399"/>
      <c r="SXG848" s="399"/>
      <c r="SXH848" s="399"/>
      <c r="SXI848" s="399"/>
      <c r="SXJ848" s="399"/>
      <c r="SXK848" s="399"/>
      <c r="SXL848" s="399"/>
      <c r="SXM848" s="399"/>
      <c r="SXN848" s="399"/>
      <c r="SXO848" s="399"/>
      <c r="SXP848" s="399"/>
      <c r="SXQ848" s="399"/>
      <c r="SXR848" s="399"/>
      <c r="SXS848" s="399"/>
      <c r="SXT848" s="399"/>
      <c r="SXU848" s="399"/>
      <c r="SXV848" s="399"/>
      <c r="SXW848" s="399"/>
      <c r="SXX848" s="399"/>
      <c r="SXY848" s="399"/>
      <c r="SXZ848" s="399"/>
      <c r="SYA848" s="399"/>
      <c r="SYB848" s="399"/>
      <c r="SYC848" s="399"/>
      <c r="SYD848" s="399"/>
      <c r="SYE848" s="399"/>
      <c r="SYF848" s="399"/>
      <c r="SYG848" s="399"/>
      <c r="SYH848" s="399"/>
      <c r="SYI848" s="399"/>
      <c r="SYJ848" s="399"/>
      <c r="SYK848" s="399"/>
      <c r="SYL848" s="399"/>
      <c r="SYM848" s="399"/>
      <c r="SYN848" s="399"/>
      <c r="SYO848" s="399"/>
      <c r="SYP848" s="399"/>
      <c r="SYQ848" s="399"/>
      <c r="SYR848" s="399"/>
      <c r="SYS848" s="399"/>
      <c r="SYT848" s="399"/>
      <c r="SYU848" s="399"/>
      <c r="SYV848" s="399"/>
      <c r="SYW848" s="399"/>
      <c r="SYX848" s="399"/>
      <c r="SYY848" s="399"/>
      <c r="SYZ848" s="399"/>
      <c r="SZA848" s="399"/>
      <c r="SZB848" s="399"/>
      <c r="SZC848" s="399"/>
      <c r="SZD848" s="399"/>
      <c r="SZE848" s="399"/>
      <c r="SZF848" s="399"/>
      <c r="SZG848" s="399"/>
      <c r="SZH848" s="399"/>
      <c r="SZI848" s="399"/>
      <c r="SZJ848" s="399"/>
      <c r="SZK848" s="399"/>
      <c r="SZL848" s="399"/>
      <c r="SZM848" s="399"/>
      <c r="SZN848" s="399"/>
      <c r="SZO848" s="399"/>
      <c r="SZP848" s="399"/>
      <c r="SZQ848" s="399"/>
      <c r="SZR848" s="399"/>
      <c r="SZS848" s="399"/>
      <c r="SZT848" s="399"/>
      <c r="SZU848" s="399"/>
      <c r="SZV848" s="399"/>
      <c r="SZW848" s="399"/>
      <c r="SZX848" s="399"/>
      <c r="SZY848" s="399"/>
      <c r="SZZ848" s="399"/>
      <c r="TAA848" s="399"/>
      <c r="TAB848" s="399"/>
      <c r="TAC848" s="399"/>
      <c r="TAD848" s="399"/>
      <c r="TAE848" s="399"/>
      <c r="TAF848" s="399"/>
      <c r="TAG848" s="399"/>
      <c r="TAH848" s="399"/>
      <c r="TAI848" s="399"/>
      <c r="TAJ848" s="399"/>
      <c r="TAK848" s="399"/>
      <c r="TAL848" s="399"/>
      <c r="TAM848" s="399"/>
      <c r="TAN848" s="399"/>
      <c r="TAO848" s="399"/>
      <c r="TAP848" s="399"/>
      <c r="TAQ848" s="399"/>
      <c r="TAR848" s="399"/>
      <c r="TAS848" s="399"/>
      <c r="TAT848" s="399"/>
      <c r="TAU848" s="399"/>
      <c r="TAV848" s="399"/>
      <c r="TAW848" s="399"/>
      <c r="TAX848" s="399"/>
      <c r="TAY848" s="399"/>
      <c r="TAZ848" s="399"/>
      <c r="TBA848" s="399"/>
      <c r="TBB848" s="399"/>
      <c r="TBC848" s="399"/>
      <c r="TBD848" s="399"/>
      <c r="TBE848" s="399"/>
      <c r="TBF848" s="399"/>
      <c r="TBG848" s="399"/>
      <c r="TBH848" s="399"/>
      <c r="TBI848" s="399"/>
      <c r="TBJ848" s="399"/>
      <c r="TBK848" s="399"/>
      <c r="TBL848" s="399"/>
      <c r="TBM848" s="399"/>
      <c r="TBN848" s="399"/>
      <c r="TBO848" s="399"/>
      <c r="TBP848" s="399"/>
      <c r="TBQ848" s="399"/>
      <c r="TBR848" s="399"/>
      <c r="TBS848" s="399"/>
      <c r="TBT848" s="399"/>
      <c r="TBU848" s="399"/>
      <c r="TBV848" s="399"/>
      <c r="TBW848" s="399"/>
      <c r="TBX848" s="399"/>
      <c r="TBY848" s="399"/>
      <c r="TBZ848" s="399"/>
      <c r="TCA848" s="399"/>
      <c r="TCB848" s="399"/>
      <c r="TCC848" s="399"/>
      <c r="TCD848" s="399"/>
      <c r="TCE848" s="399"/>
      <c r="TCF848" s="399"/>
      <c r="TCG848" s="399"/>
      <c r="TCH848" s="399"/>
      <c r="TCI848" s="399"/>
      <c r="TCJ848" s="399"/>
      <c r="TCK848" s="399"/>
      <c r="TCL848" s="399"/>
      <c r="TCM848" s="399"/>
      <c r="TCN848" s="399"/>
      <c r="TCO848" s="399"/>
      <c r="TCP848" s="399"/>
      <c r="TCQ848" s="399"/>
      <c r="TCR848" s="399"/>
      <c r="TCS848" s="399"/>
      <c r="TCT848" s="399"/>
      <c r="TCU848" s="399"/>
      <c r="TCV848" s="399"/>
      <c r="TCW848" s="399"/>
      <c r="TCX848" s="399"/>
      <c r="TCY848" s="399"/>
      <c r="TCZ848" s="399"/>
      <c r="TDA848" s="399"/>
      <c r="TDB848" s="399"/>
      <c r="TDC848" s="399"/>
      <c r="TDD848" s="399"/>
      <c r="TDE848" s="399"/>
      <c r="TDF848" s="399"/>
      <c r="TDG848" s="399"/>
      <c r="TDH848" s="399"/>
      <c r="TDI848" s="399"/>
      <c r="TDJ848" s="399"/>
      <c r="TDK848" s="399"/>
      <c r="TDL848" s="399"/>
      <c r="TDM848" s="399"/>
      <c r="TDN848" s="399"/>
      <c r="TDO848" s="399"/>
      <c r="TDP848" s="399"/>
      <c r="TDQ848" s="399"/>
      <c r="TDR848" s="399"/>
      <c r="TDS848" s="399"/>
      <c r="TDT848" s="399"/>
      <c r="TDU848" s="399"/>
      <c r="TDV848" s="399"/>
      <c r="TDW848" s="399"/>
      <c r="TDX848" s="399"/>
      <c r="TDY848" s="399"/>
      <c r="TDZ848" s="399"/>
      <c r="TEA848" s="399"/>
      <c r="TEB848" s="399"/>
      <c r="TEC848" s="399"/>
      <c r="TED848" s="399"/>
      <c r="TEE848" s="399"/>
      <c r="TEF848" s="399"/>
      <c r="TEG848" s="399"/>
      <c r="TEH848" s="399"/>
      <c r="TEI848" s="399"/>
      <c r="TEJ848" s="399"/>
      <c r="TEK848" s="399"/>
      <c r="TEL848" s="399"/>
      <c r="TEM848" s="399"/>
      <c r="TEN848" s="399"/>
      <c r="TEO848" s="399"/>
      <c r="TEP848" s="399"/>
      <c r="TEQ848" s="399"/>
      <c r="TER848" s="399"/>
      <c r="TES848" s="399"/>
      <c r="TET848" s="399"/>
      <c r="TEU848" s="399"/>
      <c r="TEV848" s="399"/>
      <c r="TEW848" s="399"/>
      <c r="TEX848" s="399"/>
      <c r="TEY848" s="399"/>
      <c r="TEZ848" s="399"/>
      <c r="TFA848" s="399"/>
      <c r="TFB848" s="399"/>
      <c r="TFC848" s="399"/>
      <c r="TFD848" s="399"/>
      <c r="TFE848" s="399"/>
      <c r="TFF848" s="399"/>
      <c r="TFG848" s="399"/>
      <c r="TFH848" s="399"/>
      <c r="TFI848" s="399"/>
      <c r="TFJ848" s="399"/>
      <c r="TFK848" s="399"/>
      <c r="TFL848" s="399"/>
      <c r="TFM848" s="399"/>
      <c r="TFN848" s="399"/>
      <c r="TFO848" s="399"/>
      <c r="TFP848" s="399"/>
      <c r="TFQ848" s="399"/>
      <c r="TFR848" s="399"/>
      <c r="TFS848" s="399"/>
      <c r="TFT848" s="399"/>
      <c r="TFU848" s="399"/>
      <c r="TFV848" s="399"/>
      <c r="TFW848" s="399"/>
      <c r="TFX848" s="399"/>
      <c r="TFY848" s="399"/>
      <c r="TFZ848" s="399"/>
      <c r="TGA848" s="399"/>
      <c r="TGB848" s="399"/>
      <c r="TGC848" s="399"/>
      <c r="TGD848" s="399"/>
      <c r="TGE848" s="399"/>
      <c r="TGF848" s="399"/>
      <c r="TGG848" s="399"/>
      <c r="TGH848" s="399"/>
      <c r="TGI848" s="399"/>
      <c r="TGJ848" s="399"/>
      <c r="TGK848" s="399"/>
      <c r="TGL848" s="399"/>
      <c r="TGM848" s="399"/>
      <c r="TGN848" s="399"/>
      <c r="TGO848" s="399"/>
      <c r="TGP848" s="399"/>
      <c r="TGQ848" s="399"/>
      <c r="TGR848" s="399"/>
      <c r="TGS848" s="399"/>
      <c r="TGT848" s="399"/>
      <c r="TGU848" s="399"/>
      <c r="TGV848" s="399"/>
      <c r="TGW848" s="399"/>
      <c r="TGX848" s="399"/>
      <c r="TGY848" s="399"/>
      <c r="TGZ848" s="399"/>
      <c r="THA848" s="399"/>
      <c r="THB848" s="399"/>
      <c r="THC848" s="399"/>
      <c r="THD848" s="399"/>
      <c r="THE848" s="399"/>
      <c r="THF848" s="399"/>
      <c r="THG848" s="399"/>
      <c r="THH848" s="399"/>
      <c r="THI848" s="399"/>
      <c r="THJ848" s="399"/>
      <c r="THK848" s="399"/>
      <c r="THL848" s="399"/>
      <c r="THM848" s="399"/>
      <c r="THN848" s="399"/>
      <c r="THO848" s="399"/>
      <c r="THP848" s="399"/>
      <c r="THQ848" s="399"/>
      <c r="THR848" s="399"/>
      <c r="THS848" s="399"/>
      <c r="THT848" s="399"/>
      <c r="THU848" s="399"/>
      <c r="THV848" s="399"/>
      <c r="THW848" s="399"/>
      <c r="THX848" s="399"/>
      <c r="THY848" s="399"/>
      <c r="THZ848" s="399"/>
      <c r="TIA848" s="399"/>
      <c r="TIB848" s="399"/>
      <c r="TIC848" s="399"/>
      <c r="TID848" s="399"/>
      <c r="TIE848" s="399"/>
      <c r="TIF848" s="399"/>
      <c r="TIG848" s="399"/>
      <c r="TIH848" s="399"/>
      <c r="TII848" s="399"/>
      <c r="TIJ848" s="399"/>
      <c r="TIK848" s="399"/>
      <c r="TIL848" s="399"/>
      <c r="TIM848" s="399"/>
      <c r="TIN848" s="399"/>
      <c r="TIO848" s="399"/>
      <c r="TIP848" s="399"/>
      <c r="TIQ848" s="399"/>
      <c r="TIR848" s="399"/>
      <c r="TIS848" s="399"/>
      <c r="TIT848" s="399"/>
      <c r="TIU848" s="399"/>
      <c r="TIV848" s="399"/>
      <c r="TIW848" s="399"/>
      <c r="TIX848" s="399"/>
      <c r="TIY848" s="399"/>
      <c r="TIZ848" s="399"/>
      <c r="TJA848" s="399"/>
      <c r="TJB848" s="399"/>
      <c r="TJC848" s="399"/>
      <c r="TJD848" s="399"/>
      <c r="TJE848" s="399"/>
      <c r="TJF848" s="399"/>
      <c r="TJG848" s="399"/>
      <c r="TJH848" s="399"/>
      <c r="TJI848" s="399"/>
      <c r="TJJ848" s="399"/>
      <c r="TJK848" s="399"/>
      <c r="TJL848" s="399"/>
      <c r="TJM848" s="399"/>
      <c r="TJN848" s="399"/>
      <c r="TJO848" s="399"/>
      <c r="TJP848" s="399"/>
      <c r="TJQ848" s="399"/>
      <c r="TJR848" s="399"/>
      <c r="TJS848" s="399"/>
      <c r="TJT848" s="399"/>
      <c r="TJU848" s="399"/>
      <c r="TJV848" s="399"/>
      <c r="TJW848" s="399"/>
      <c r="TJX848" s="399"/>
      <c r="TJY848" s="399"/>
      <c r="TJZ848" s="399"/>
      <c r="TKA848" s="399"/>
      <c r="TKB848" s="399"/>
      <c r="TKC848" s="399"/>
      <c r="TKD848" s="399"/>
      <c r="TKE848" s="399"/>
      <c r="TKF848" s="399"/>
      <c r="TKG848" s="399"/>
      <c r="TKH848" s="399"/>
      <c r="TKI848" s="399"/>
      <c r="TKJ848" s="399"/>
      <c r="TKK848" s="399"/>
      <c r="TKL848" s="399"/>
      <c r="TKM848" s="399"/>
      <c r="TKN848" s="399"/>
      <c r="TKO848" s="399"/>
      <c r="TKP848" s="399"/>
      <c r="TKQ848" s="399"/>
      <c r="TKR848" s="399"/>
      <c r="TKS848" s="399"/>
      <c r="TKT848" s="399"/>
      <c r="TKU848" s="399"/>
      <c r="TKV848" s="399"/>
      <c r="TKW848" s="399"/>
      <c r="TKX848" s="399"/>
      <c r="TKY848" s="399"/>
      <c r="TKZ848" s="399"/>
      <c r="TLA848" s="399"/>
      <c r="TLB848" s="399"/>
      <c r="TLC848" s="399"/>
      <c r="TLD848" s="399"/>
      <c r="TLE848" s="399"/>
      <c r="TLF848" s="399"/>
      <c r="TLG848" s="399"/>
      <c r="TLH848" s="399"/>
      <c r="TLI848" s="399"/>
      <c r="TLJ848" s="399"/>
      <c r="TLK848" s="399"/>
      <c r="TLL848" s="399"/>
      <c r="TLM848" s="399"/>
      <c r="TLN848" s="399"/>
      <c r="TLO848" s="399"/>
      <c r="TLP848" s="399"/>
      <c r="TLQ848" s="399"/>
      <c r="TLR848" s="399"/>
      <c r="TLS848" s="399"/>
      <c r="TLT848" s="399"/>
      <c r="TLU848" s="399"/>
      <c r="TLV848" s="399"/>
      <c r="TLW848" s="399"/>
      <c r="TLX848" s="399"/>
      <c r="TLY848" s="399"/>
      <c r="TLZ848" s="399"/>
      <c r="TMA848" s="399"/>
      <c r="TMB848" s="399"/>
      <c r="TMC848" s="399"/>
      <c r="TMD848" s="399"/>
      <c r="TME848" s="399"/>
      <c r="TMF848" s="399"/>
      <c r="TMG848" s="399"/>
      <c r="TMH848" s="399"/>
      <c r="TMI848" s="399"/>
      <c r="TMJ848" s="399"/>
      <c r="TMK848" s="399"/>
      <c r="TML848" s="399"/>
      <c r="TMM848" s="399"/>
      <c r="TMN848" s="399"/>
      <c r="TMO848" s="399"/>
      <c r="TMP848" s="399"/>
      <c r="TMQ848" s="399"/>
      <c r="TMR848" s="399"/>
      <c r="TMS848" s="399"/>
      <c r="TMT848" s="399"/>
      <c r="TMU848" s="399"/>
      <c r="TMV848" s="399"/>
      <c r="TMW848" s="399"/>
      <c r="TMX848" s="399"/>
      <c r="TMY848" s="399"/>
      <c r="TMZ848" s="399"/>
      <c r="TNA848" s="399"/>
      <c r="TNB848" s="399"/>
      <c r="TNC848" s="399"/>
      <c r="TND848" s="399"/>
      <c r="TNE848" s="399"/>
      <c r="TNF848" s="399"/>
      <c r="TNG848" s="399"/>
      <c r="TNH848" s="399"/>
      <c r="TNI848" s="399"/>
      <c r="TNJ848" s="399"/>
      <c r="TNK848" s="399"/>
      <c r="TNL848" s="399"/>
      <c r="TNM848" s="399"/>
      <c r="TNN848" s="399"/>
      <c r="TNO848" s="399"/>
      <c r="TNP848" s="399"/>
      <c r="TNQ848" s="399"/>
      <c r="TNR848" s="399"/>
      <c r="TNS848" s="399"/>
      <c r="TNT848" s="399"/>
      <c r="TNU848" s="399"/>
      <c r="TNV848" s="399"/>
      <c r="TNW848" s="399"/>
      <c r="TNX848" s="399"/>
      <c r="TNY848" s="399"/>
      <c r="TNZ848" s="399"/>
      <c r="TOA848" s="399"/>
      <c r="TOB848" s="399"/>
      <c r="TOC848" s="399"/>
      <c r="TOD848" s="399"/>
      <c r="TOE848" s="399"/>
      <c r="TOF848" s="399"/>
      <c r="TOG848" s="399"/>
      <c r="TOH848" s="399"/>
      <c r="TOI848" s="399"/>
      <c r="TOJ848" s="399"/>
      <c r="TOK848" s="399"/>
      <c r="TOL848" s="399"/>
      <c r="TOM848" s="399"/>
      <c r="TON848" s="399"/>
      <c r="TOO848" s="399"/>
      <c r="TOP848" s="399"/>
      <c r="TOQ848" s="399"/>
      <c r="TOR848" s="399"/>
      <c r="TOS848" s="399"/>
      <c r="TOT848" s="399"/>
      <c r="TOU848" s="399"/>
      <c r="TOV848" s="399"/>
      <c r="TOW848" s="399"/>
      <c r="TOX848" s="399"/>
      <c r="TOY848" s="399"/>
      <c r="TOZ848" s="399"/>
      <c r="TPA848" s="399"/>
      <c r="TPB848" s="399"/>
      <c r="TPC848" s="399"/>
      <c r="TPD848" s="399"/>
      <c r="TPE848" s="399"/>
      <c r="TPF848" s="399"/>
      <c r="TPG848" s="399"/>
      <c r="TPH848" s="399"/>
      <c r="TPI848" s="399"/>
      <c r="TPJ848" s="399"/>
      <c r="TPK848" s="399"/>
      <c r="TPL848" s="399"/>
      <c r="TPM848" s="399"/>
      <c r="TPN848" s="399"/>
      <c r="TPO848" s="399"/>
      <c r="TPP848" s="399"/>
      <c r="TPQ848" s="399"/>
      <c r="TPR848" s="399"/>
      <c r="TPS848" s="399"/>
      <c r="TPT848" s="399"/>
      <c r="TPU848" s="399"/>
      <c r="TPV848" s="399"/>
      <c r="TPW848" s="399"/>
      <c r="TPX848" s="399"/>
      <c r="TPY848" s="399"/>
      <c r="TPZ848" s="399"/>
      <c r="TQA848" s="399"/>
      <c r="TQB848" s="399"/>
      <c r="TQC848" s="399"/>
      <c r="TQD848" s="399"/>
      <c r="TQE848" s="399"/>
      <c r="TQF848" s="399"/>
      <c r="TQG848" s="399"/>
      <c r="TQH848" s="399"/>
      <c r="TQI848" s="399"/>
      <c r="TQJ848" s="399"/>
      <c r="TQK848" s="399"/>
      <c r="TQL848" s="399"/>
      <c r="TQM848" s="399"/>
      <c r="TQN848" s="399"/>
      <c r="TQO848" s="399"/>
      <c r="TQP848" s="399"/>
      <c r="TQQ848" s="399"/>
      <c r="TQR848" s="399"/>
      <c r="TQS848" s="399"/>
      <c r="TQT848" s="399"/>
      <c r="TQU848" s="399"/>
      <c r="TQV848" s="399"/>
      <c r="TQW848" s="399"/>
      <c r="TQX848" s="399"/>
      <c r="TQY848" s="399"/>
      <c r="TQZ848" s="399"/>
      <c r="TRA848" s="399"/>
      <c r="TRB848" s="399"/>
      <c r="TRC848" s="399"/>
      <c r="TRD848" s="399"/>
      <c r="TRE848" s="399"/>
      <c r="TRF848" s="399"/>
      <c r="TRG848" s="399"/>
      <c r="TRH848" s="399"/>
      <c r="TRI848" s="399"/>
      <c r="TRJ848" s="399"/>
      <c r="TRK848" s="399"/>
      <c r="TRL848" s="399"/>
      <c r="TRM848" s="399"/>
      <c r="TRN848" s="399"/>
      <c r="TRO848" s="399"/>
      <c r="TRP848" s="399"/>
      <c r="TRQ848" s="399"/>
      <c r="TRR848" s="399"/>
      <c r="TRS848" s="399"/>
      <c r="TRT848" s="399"/>
      <c r="TRU848" s="399"/>
      <c r="TRV848" s="399"/>
      <c r="TRW848" s="399"/>
      <c r="TRX848" s="399"/>
      <c r="TRY848" s="399"/>
      <c r="TRZ848" s="399"/>
      <c r="TSA848" s="399"/>
      <c r="TSB848" s="399"/>
      <c r="TSC848" s="399"/>
      <c r="TSD848" s="399"/>
      <c r="TSE848" s="399"/>
      <c r="TSF848" s="399"/>
      <c r="TSG848" s="399"/>
      <c r="TSH848" s="399"/>
      <c r="TSI848" s="399"/>
      <c r="TSJ848" s="399"/>
      <c r="TSK848" s="399"/>
      <c r="TSL848" s="399"/>
      <c r="TSM848" s="399"/>
      <c r="TSN848" s="399"/>
      <c r="TSO848" s="399"/>
      <c r="TSP848" s="399"/>
      <c r="TSQ848" s="399"/>
      <c r="TSR848" s="399"/>
      <c r="TSS848" s="399"/>
      <c r="TST848" s="399"/>
      <c r="TSU848" s="399"/>
      <c r="TSV848" s="399"/>
      <c r="TSW848" s="399"/>
      <c r="TSX848" s="399"/>
      <c r="TSY848" s="399"/>
      <c r="TSZ848" s="399"/>
      <c r="TTA848" s="399"/>
      <c r="TTB848" s="399"/>
      <c r="TTC848" s="399"/>
      <c r="TTD848" s="399"/>
      <c r="TTE848" s="399"/>
      <c r="TTF848" s="399"/>
      <c r="TTG848" s="399"/>
      <c r="TTH848" s="399"/>
      <c r="TTI848" s="399"/>
      <c r="TTJ848" s="399"/>
      <c r="TTK848" s="399"/>
      <c r="TTL848" s="399"/>
      <c r="TTM848" s="399"/>
      <c r="TTN848" s="399"/>
      <c r="TTO848" s="399"/>
      <c r="TTP848" s="399"/>
      <c r="TTQ848" s="399"/>
      <c r="TTR848" s="399"/>
      <c r="TTS848" s="399"/>
      <c r="TTT848" s="399"/>
      <c r="TTU848" s="399"/>
      <c r="TTV848" s="399"/>
      <c r="TTW848" s="399"/>
      <c r="TTX848" s="399"/>
      <c r="TTY848" s="399"/>
      <c r="TTZ848" s="399"/>
      <c r="TUA848" s="399"/>
      <c r="TUB848" s="399"/>
      <c r="TUC848" s="399"/>
      <c r="TUD848" s="399"/>
      <c r="TUE848" s="399"/>
      <c r="TUF848" s="399"/>
      <c r="TUG848" s="399"/>
      <c r="TUH848" s="399"/>
      <c r="TUI848" s="399"/>
      <c r="TUJ848" s="399"/>
      <c r="TUK848" s="399"/>
      <c r="TUL848" s="399"/>
      <c r="TUM848" s="399"/>
      <c r="TUN848" s="399"/>
      <c r="TUO848" s="399"/>
      <c r="TUP848" s="399"/>
      <c r="TUQ848" s="399"/>
      <c r="TUR848" s="399"/>
      <c r="TUS848" s="399"/>
      <c r="TUT848" s="399"/>
      <c r="TUU848" s="399"/>
      <c r="TUV848" s="399"/>
      <c r="TUW848" s="399"/>
      <c r="TUX848" s="399"/>
      <c r="TUY848" s="399"/>
      <c r="TUZ848" s="399"/>
      <c r="TVA848" s="399"/>
      <c r="TVB848" s="399"/>
      <c r="TVC848" s="399"/>
      <c r="TVD848" s="399"/>
      <c r="TVE848" s="399"/>
      <c r="TVF848" s="399"/>
      <c r="TVG848" s="399"/>
      <c r="TVH848" s="399"/>
      <c r="TVI848" s="399"/>
      <c r="TVJ848" s="399"/>
      <c r="TVK848" s="399"/>
      <c r="TVL848" s="399"/>
      <c r="TVM848" s="399"/>
      <c r="TVN848" s="399"/>
      <c r="TVO848" s="399"/>
      <c r="TVP848" s="399"/>
      <c r="TVQ848" s="399"/>
      <c r="TVR848" s="399"/>
      <c r="TVS848" s="399"/>
      <c r="TVT848" s="399"/>
      <c r="TVU848" s="399"/>
      <c r="TVV848" s="399"/>
      <c r="TVW848" s="399"/>
      <c r="TVX848" s="399"/>
      <c r="TVY848" s="399"/>
      <c r="TVZ848" s="399"/>
      <c r="TWA848" s="399"/>
      <c r="TWB848" s="399"/>
      <c r="TWC848" s="399"/>
      <c r="TWD848" s="399"/>
      <c r="TWE848" s="399"/>
      <c r="TWF848" s="399"/>
      <c r="TWG848" s="399"/>
      <c r="TWH848" s="399"/>
      <c r="TWI848" s="399"/>
      <c r="TWJ848" s="399"/>
      <c r="TWK848" s="399"/>
      <c r="TWL848" s="399"/>
      <c r="TWM848" s="399"/>
      <c r="TWN848" s="399"/>
      <c r="TWO848" s="399"/>
      <c r="TWP848" s="399"/>
      <c r="TWQ848" s="399"/>
      <c r="TWR848" s="399"/>
      <c r="TWS848" s="399"/>
      <c r="TWT848" s="399"/>
      <c r="TWU848" s="399"/>
      <c r="TWV848" s="399"/>
      <c r="TWW848" s="399"/>
      <c r="TWX848" s="399"/>
      <c r="TWY848" s="399"/>
      <c r="TWZ848" s="399"/>
      <c r="TXA848" s="399"/>
      <c r="TXB848" s="399"/>
      <c r="TXC848" s="399"/>
      <c r="TXD848" s="399"/>
      <c r="TXE848" s="399"/>
      <c r="TXF848" s="399"/>
      <c r="TXG848" s="399"/>
      <c r="TXH848" s="399"/>
      <c r="TXI848" s="399"/>
      <c r="TXJ848" s="399"/>
      <c r="TXK848" s="399"/>
      <c r="TXL848" s="399"/>
      <c r="TXM848" s="399"/>
      <c r="TXN848" s="399"/>
      <c r="TXO848" s="399"/>
      <c r="TXP848" s="399"/>
      <c r="TXQ848" s="399"/>
      <c r="TXR848" s="399"/>
      <c r="TXS848" s="399"/>
      <c r="TXT848" s="399"/>
      <c r="TXU848" s="399"/>
      <c r="TXV848" s="399"/>
      <c r="TXW848" s="399"/>
      <c r="TXX848" s="399"/>
      <c r="TXY848" s="399"/>
      <c r="TXZ848" s="399"/>
      <c r="TYA848" s="399"/>
      <c r="TYB848" s="399"/>
      <c r="TYC848" s="399"/>
      <c r="TYD848" s="399"/>
      <c r="TYE848" s="399"/>
      <c r="TYF848" s="399"/>
      <c r="TYG848" s="399"/>
      <c r="TYH848" s="399"/>
      <c r="TYI848" s="399"/>
      <c r="TYJ848" s="399"/>
      <c r="TYK848" s="399"/>
      <c r="TYL848" s="399"/>
      <c r="TYM848" s="399"/>
      <c r="TYN848" s="399"/>
      <c r="TYO848" s="399"/>
      <c r="TYP848" s="399"/>
      <c r="TYQ848" s="399"/>
      <c r="TYR848" s="399"/>
      <c r="TYS848" s="399"/>
      <c r="TYT848" s="399"/>
      <c r="TYU848" s="399"/>
      <c r="TYV848" s="399"/>
      <c r="TYW848" s="399"/>
      <c r="TYX848" s="399"/>
      <c r="TYY848" s="399"/>
      <c r="TYZ848" s="399"/>
      <c r="TZA848" s="399"/>
      <c r="TZB848" s="399"/>
      <c r="TZC848" s="399"/>
      <c r="TZD848" s="399"/>
      <c r="TZE848" s="399"/>
      <c r="TZF848" s="399"/>
      <c r="TZG848" s="399"/>
      <c r="TZH848" s="399"/>
      <c r="TZI848" s="399"/>
      <c r="TZJ848" s="399"/>
      <c r="TZK848" s="399"/>
      <c r="TZL848" s="399"/>
      <c r="TZM848" s="399"/>
      <c r="TZN848" s="399"/>
      <c r="TZO848" s="399"/>
      <c r="TZP848" s="399"/>
      <c r="TZQ848" s="399"/>
      <c r="TZR848" s="399"/>
      <c r="TZS848" s="399"/>
      <c r="TZT848" s="399"/>
      <c r="TZU848" s="399"/>
      <c r="TZV848" s="399"/>
      <c r="TZW848" s="399"/>
      <c r="TZX848" s="399"/>
      <c r="TZY848" s="399"/>
      <c r="TZZ848" s="399"/>
      <c r="UAA848" s="399"/>
      <c r="UAB848" s="399"/>
      <c r="UAC848" s="399"/>
      <c r="UAD848" s="399"/>
      <c r="UAE848" s="399"/>
      <c r="UAF848" s="399"/>
      <c r="UAG848" s="399"/>
      <c r="UAH848" s="399"/>
      <c r="UAI848" s="399"/>
      <c r="UAJ848" s="399"/>
      <c r="UAK848" s="399"/>
      <c r="UAL848" s="399"/>
      <c r="UAM848" s="399"/>
      <c r="UAN848" s="399"/>
      <c r="UAO848" s="399"/>
      <c r="UAP848" s="399"/>
      <c r="UAQ848" s="399"/>
      <c r="UAR848" s="399"/>
      <c r="UAS848" s="399"/>
      <c r="UAT848" s="399"/>
      <c r="UAU848" s="399"/>
      <c r="UAV848" s="399"/>
      <c r="UAW848" s="399"/>
      <c r="UAX848" s="399"/>
      <c r="UAY848" s="399"/>
      <c r="UAZ848" s="399"/>
      <c r="UBA848" s="399"/>
      <c r="UBB848" s="399"/>
      <c r="UBC848" s="399"/>
      <c r="UBD848" s="399"/>
      <c r="UBE848" s="399"/>
      <c r="UBF848" s="399"/>
      <c r="UBG848" s="399"/>
      <c r="UBH848" s="399"/>
      <c r="UBI848" s="399"/>
      <c r="UBJ848" s="399"/>
      <c r="UBK848" s="399"/>
      <c r="UBL848" s="399"/>
      <c r="UBM848" s="399"/>
      <c r="UBN848" s="399"/>
      <c r="UBO848" s="399"/>
      <c r="UBP848" s="399"/>
      <c r="UBQ848" s="399"/>
      <c r="UBR848" s="399"/>
      <c r="UBS848" s="399"/>
      <c r="UBT848" s="399"/>
      <c r="UBU848" s="399"/>
      <c r="UBV848" s="399"/>
      <c r="UBW848" s="399"/>
      <c r="UBX848" s="399"/>
      <c r="UBY848" s="399"/>
      <c r="UBZ848" s="399"/>
      <c r="UCA848" s="399"/>
      <c r="UCB848" s="399"/>
      <c r="UCC848" s="399"/>
      <c r="UCD848" s="399"/>
      <c r="UCE848" s="399"/>
      <c r="UCF848" s="399"/>
      <c r="UCG848" s="399"/>
      <c r="UCH848" s="399"/>
      <c r="UCI848" s="399"/>
      <c r="UCJ848" s="399"/>
      <c r="UCK848" s="399"/>
      <c r="UCL848" s="399"/>
      <c r="UCM848" s="399"/>
      <c r="UCN848" s="399"/>
      <c r="UCO848" s="399"/>
      <c r="UCP848" s="399"/>
      <c r="UCQ848" s="399"/>
      <c r="UCR848" s="399"/>
      <c r="UCS848" s="399"/>
      <c r="UCT848" s="399"/>
      <c r="UCU848" s="399"/>
      <c r="UCV848" s="399"/>
      <c r="UCW848" s="399"/>
      <c r="UCX848" s="399"/>
      <c r="UCY848" s="399"/>
      <c r="UCZ848" s="399"/>
      <c r="UDA848" s="399"/>
      <c r="UDB848" s="399"/>
      <c r="UDC848" s="399"/>
      <c r="UDD848" s="399"/>
      <c r="UDE848" s="399"/>
      <c r="UDF848" s="399"/>
      <c r="UDG848" s="399"/>
      <c r="UDH848" s="399"/>
      <c r="UDI848" s="399"/>
      <c r="UDJ848" s="399"/>
      <c r="UDK848" s="399"/>
      <c r="UDL848" s="399"/>
      <c r="UDM848" s="399"/>
      <c r="UDN848" s="399"/>
      <c r="UDO848" s="399"/>
      <c r="UDP848" s="399"/>
      <c r="UDQ848" s="399"/>
      <c r="UDR848" s="399"/>
      <c r="UDS848" s="399"/>
      <c r="UDT848" s="399"/>
      <c r="UDU848" s="399"/>
      <c r="UDV848" s="399"/>
      <c r="UDW848" s="399"/>
      <c r="UDX848" s="399"/>
      <c r="UDY848" s="399"/>
      <c r="UDZ848" s="399"/>
      <c r="UEA848" s="399"/>
      <c r="UEB848" s="399"/>
      <c r="UEC848" s="399"/>
      <c r="UED848" s="399"/>
      <c r="UEE848" s="399"/>
      <c r="UEF848" s="399"/>
      <c r="UEG848" s="399"/>
      <c r="UEH848" s="399"/>
      <c r="UEI848" s="399"/>
      <c r="UEJ848" s="399"/>
      <c r="UEK848" s="399"/>
      <c r="UEL848" s="399"/>
      <c r="UEM848" s="399"/>
      <c r="UEN848" s="399"/>
      <c r="UEO848" s="399"/>
      <c r="UEP848" s="399"/>
      <c r="UEQ848" s="399"/>
      <c r="UER848" s="399"/>
      <c r="UES848" s="399"/>
      <c r="UET848" s="399"/>
      <c r="UEU848" s="399"/>
      <c r="UEV848" s="399"/>
      <c r="UEW848" s="399"/>
      <c r="UEX848" s="399"/>
      <c r="UEY848" s="399"/>
      <c r="UEZ848" s="399"/>
      <c r="UFA848" s="399"/>
      <c r="UFB848" s="399"/>
      <c r="UFC848" s="399"/>
      <c r="UFD848" s="399"/>
      <c r="UFE848" s="399"/>
      <c r="UFF848" s="399"/>
      <c r="UFG848" s="399"/>
      <c r="UFH848" s="399"/>
      <c r="UFI848" s="399"/>
      <c r="UFJ848" s="399"/>
      <c r="UFK848" s="399"/>
      <c r="UFL848" s="399"/>
      <c r="UFM848" s="399"/>
      <c r="UFN848" s="399"/>
      <c r="UFO848" s="399"/>
      <c r="UFP848" s="399"/>
      <c r="UFQ848" s="399"/>
      <c r="UFR848" s="399"/>
      <c r="UFS848" s="399"/>
      <c r="UFT848" s="399"/>
      <c r="UFU848" s="399"/>
      <c r="UFV848" s="399"/>
      <c r="UFW848" s="399"/>
      <c r="UFX848" s="399"/>
      <c r="UFY848" s="399"/>
      <c r="UFZ848" s="399"/>
      <c r="UGA848" s="399"/>
      <c r="UGB848" s="399"/>
      <c r="UGC848" s="399"/>
      <c r="UGD848" s="399"/>
      <c r="UGE848" s="399"/>
      <c r="UGF848" s="399"/>
      <c r="UGG848" s="399"/>
      <c r="UGH848" s="399"/>
      <c r="UGI848" s="399"/>
      <c r="UGJ848" s="399"/>
      <c r="UGK848" s="399"/>
      <c r="UGL848" s="399"/>
      <c r="UGM848" s="399"/>
      <c r="UGN848" s="399"/>
      <c r="UGO848" s="399"/>
      <c r="UGP848" s="399"/>
      <c r="UGQ848" s="399"/>
      <c r="UGR848" s="399"/>
      <c r="UGS848" s="399"/>
      <c r="UGT848" s="399"/>
      <c r="UGU848" s="399"/>
      <c r="UGV848" s="399"/>
      <c r="UGW848" s="399"/>
      <c r="UGX848" s="399"/>
      <c r="UGY848" s="399"/>
      <c r="UGZ848" s="399"/>
      <c r="UHA848" s="399"/>
      <c r="UHB848" s="399"/>
      <c r="UHC848" s="399"/>
      <c r="UHD848" s="399"/>
      <c r="UHE848" s="399"/>
      <c r="UHF848" s="399"/>
      <c r="UHG848" s="399"/>
      <c r="UHH848" s="399"/>
      <c r="UHI848" s="399"/>
      <c r="UHJ848" s="399"/>
      <c r="UHK848" s="399"/>
      <c r="UHL848" s="399"/>
      <c r="UHM848" s="399"/>
      <c r="UHN848" s="399"/>
      <c r="UHO848" s="399"/>
      <c r="UHP848" s="399"/>
      <c r="UHQ848" s="399"/>
      <c r="UHR848" s="399"/>
      <c r="UHS848" s="399"/>
      <c r="UHT848" s="399"/>
      <c r="UHU848" s="399"/>
      <c r="UHV848" s="399"/>
      <c r="UHW848" s="399"/>
      <c r="UHX848" s="399"/>
      <c r="UHY848" s="399"/>
      <c r="UHZ848" s="399"/>
      <c r="UIA848" s="399"/>
      <c r="UIB848" s="399"/>
      <c r="UIC848" s="399"/>
      <c r="UID848" s="399"/>
      <c r="UIE848" s="399"/>
      <c r="UIF848" s="399"/>
      <c r="UIG848" s="399"/>
      <c r="UIH848" s="399"/>
      <c r="UII848" s="399"/>
      <c r="UIJ848" s="399"/>
      <c r="UIK848" s="399"/>
      <c r="UIL848" s="399"/>
      <c r="UIM848" s="399"/>
      <c r="UIN848" s="399"/>
      <c r="UIO848" s="399"/>
      <c r="UIP848" s="399"/>
      <c r="UIQ848" s="399"/>
      <c r="UIR848" s="399"/>
      <c r="UIS848" s="399"/>
      <c r="UIT848" s="399"/>
      <c r="UIU848" s="399"/>
      <c r="UIV848" s="399"/>
      <c r="UIW848" s="399"/>
      <c r="UIX848" s="399"/>
      <c r="UIY848" s="399"/>
      <c r="UIZ848" s="399"/>
      <c r="UJA848" s="399"/>
      <c r="UJB848" s="399"/>
      <c r="UJC848" s="399"/>
      <c r="UJD848" s="399"/>
      <c r="UJE848" s="399"/>
      <c r="UJF848" s="399"/>
      <c r="UJG848" s="399"/>
      <c r="UJH848" s="399"/>
      <c r="UJI848" s="399"/>
      <c r="UJJ848" s="399"/>
      <c r="UJK848" s="399"/>
      <c r="UJL848" s="399"/>
      <c r="UJM848" s="399"/>
      <c r="UJN848" s="399"/>
      <c r="UJO848" s="399"/>
      <c r="UJP848" s="399"/>
      <c r="UJQ848" s="399"/>
      <c r="UJR848" s="399"/>
      <c r="UJS848" s="399"/>
      <c r="UJT848" s="399"/>
      <c r="UJU848" s="399"/>
      <c r="UJV848" s="399"/>
      <c r="UJW848" s="399"/>
      <c r="UJX848" s="399"/>
      <c r="UJY848" s="399"/>
      <c r="UJZ848" s="399"/>
      <c r="UKA848" s="399"/>
      <c r="UKB848" s="399"/>
      <c r="UKC848" s="399"/>
      <c r="UKD848" s="399"/>
      <c r="UKE848" s="399"/>
      <c r="UKF848" s="399"/>
      <c r="UKG848" s="399"/>
      <c r="UKH848" s="399"/>
      <c r="UKI848" s="399"/>
      <c r="UKJ848" s="399"/>
      <c r="UKK848" s="399"/>
      <c r="UKL848" s="399"/>
      <c r="UKM848" s="399"/>
      <c r="UKN848" s="399"/>
      <c r="UKO848" s="399"/>
      <c r="UKP848" s="399"/>
      <c r="UKQ848" s="399"/>
      <c r="UKR848" s="399"/>
      <c r="UKS848" s="399"/>
      <c r="UKT848" s="399"/>
      <c r="UKU848" s="399"/>
      <c r="UKV848" s="399"/>
      <c r="UKW848" s="399"/>
      <c r="UKX848" s="399"/>
      <c r="UKY848" s="399"/>
      <c r="UKZ848" s="399"/>
      <c r="ULA848" s="399"/>
      <c r="ULB848" s="399"/>
      <c r="ULC848" s="399"/>
      <c r="ULD848" s="399"/>
      <c r="ULE848" s="399"/>
      <c r="ULF848" s="399"/>
      <c r="ULG848" s="399"/>
      <c r="ULH848" s="399"/>
      <c r="ULI848" s="399"/>
      <c r="ULJ848" s="399"/>
      <c r="ULK848" s="399"/>
      <c r="ULL848" s="399"/>
      <c r="ULM848" s="399"/>
      <c r="ULN848" s="399"/>
      <c r="ULO848" s="399"/>
      <c r="ULP848" s="399"/>
      <c r="ULQ848" s="399"/>
      <c r="ULR848" s="399"/>
      <c r="ULS848" s="399"/>
      <c r="ULT848" s="399"/>
      <c r="ULU848" s="399"/>
      <c r="ULV848" s="399"/>
      <c r="ULW848" s="399"/>
      <c r="ULX848" s="399"/>
      <c r="ULY848" s="399"/>
      <c r="ULZ848" s="399"/>
      <c r="UMA848" s="399"/>
      <c r="UMB848" s="399"/>
      <c r="UMC848" s="399"/>
      <c r="UMD848" s="399"/>
      <c r="UME848" s="399"/>
      <c r="UMF848" s="399"/>
      <c r="UMG848" s="399"/>
      <c r="UMH848" s="399"/>
      <c r="UMI848" s="399"/>
      <c r="UMJ848" s="399"/>
      <c r="UMK848" s="399"/>
      <c r="UML848" s="399"/>
      <c r="UMM848" s="399"/>
      <c r="UMN848" s="399"/>
      <c r="UMO848" s="399"/>
      <c r="UMP848" s="399"/>
      <c r="UMQ848" s="399"/>
      <c r="UMR848" s="399"/>
      <c r="UMS848" s="399"/>
      <c r="UMT848" s="399"/>
      <c r="UMU848" s="399"/>
      <c r="UMV848" s="399"/>
      <c r="UMW848" s="399"/>
      <c r="UMX848" s="399"/>
      <c r="UMY848" s="399"/>
      <c r="UMZ848" s="399"/>
      <c r="UNA848" s="399"/>
      <c r="UNB848" s="399"/>
      <c r="UNC848" s="399"/>
      <c r="UND848" s="399"/>
      <c r="UNE848" s="399"/>
      <c r="UNF848" s="399"/>
      <c r="UNG848" s="399"/>
      <c r="UNH848" s="399"/>
      <c r="UNI848" s="399"/>
      <c r="UNJ848" s="399"/>
      <c r="UNK848" s="399"/>
      <c r="UNL848" s="399"/>
      <c r="UNM848" s="399"/>
      <c r="UNN848" s="399"/>
      <c r="UNO848" s="399"/>
      <c r="UNP848" s="399"/>
      <c r="UNQ848" s="399"/>
      <c r="UNR848" s="399"/>
      <c r="UNS848" s="399"/>
      <c r="UNT848" s="399"/>
      <c r="UNU848" s="399"/>
      <c r="UNV848" s="399"/>
      <c r="UNW848" s="399"/>
      <c r="UNX848" s="399"/>
      <c r="UNY848" s="399"/>
      <c r="UNZ848" s="399"/>
      <c r="UOA848" s="399"/>
      <c r="UOB848" s="399"/>
      <c r="UOC848" s="399"/>
      <c r="UOD848" s="399"/>
      <c r="UOE848" s="399"/>
      <c r="UOF848" s="399"/>
      <c r="UOG848" s="399"/>
      <c r="UOH848" s="399"/>
      <c r="UOI848" s="399"/>
      <c r="UOJ848" s="399"/>
      <c r="UOK848" s="399"/>
      <c r="UOL848" s="399"/>
      <c r="UOM848" s="399"/>
      <c r="UON848" s="399"/>
      <c r="UOO848" s="399"/>
      <c r="UOP848" s="399"/>
      <c r="UOQ848" s="399"/>
      <c r="UOR848" s="399"/>
      <c r="UOS848" s="399"/>
      <c r="UOT848" s="399"/>
      <c r="UOU848" s="399"/>
      <c r="UOV848" s="399"/>
      <c r="UOW848" s="399"/>
      <c r="UOX848" s="399"/>
      <c r="UOY848" s="399"/>
      <c r="UOZ848" s="399"/>
      <c r="UPA848" s="399"/>
      <c r="UPB848" s="399"/>
      <c r="UPC848" s="399"/>
      <c r="UPD848" s="399"/>
      <c r="UPE848" s="399"/>
      <c r="UPF848" s="399"/>
      <c r="UPG848" s="399"/>
      <c r="UPH848" s="399"/>
      <c r="UPI848" s="399"/>
      <c r="UPJ848" s="399"/>
      <c r="UPK848" s="399"/>
      <c r="UPL848" s="399"/>
      <c r="UPM848" s="399"/>
      <c r="UPN848" s="399"/>
      <c r="UPO848" s="399"/>
      <c r="UPP848" s="399"/>
      <c r="UPQ848" s="399"/>
      <c r="UPR848" s="399"/>
      <c r="UPS848" s="399"/>
      <c r="UPT848" s="399"/>
      <c r="UPU848" s="399"/>
      <c r="UPV848" s="399"/>
      <c r="UPW848" s="399"/>
      <c r="UPX848" s="399"/>
      <c r="UPY848" s="399"/>
      <c r="UPZ848" s="399"/>
      <c r="UQA848" s="399"/>
      <c r="UQB848" s="399"/>
      <c r="UQC848" s="399"/>
      <c r="UQD848" s="399"/>
      <c r="UQE848" s="399"/>
      <c r="UQF848" s="399"/>
      <c r="UQG848" s="399"/>
      <c r="UQH848" s="399"/>
      <c r="UQI848" s="399"/>
      <c r="UQJ848" s="399"/>
      <c r="UQK848" s="399"/>
      <c r="UQL848" s="399"/>
      <c r="UQM848" s="399"/>
      <c r="UQN848" s="399"/>
      <c r="UQO848" s="399"/>
      <c r="UQP848" s="399"/>
      <c r="UQQ848" s="399"/>
      <c r="UQR848" s="399"/>
      <c r="UQS848" s="399"/>
      <c r="UQT848" s="399"/>
      <c r="UQU848" s="399"/>
      <c r="UQV848" s="399"/>
      <c r="UQW848" s="399"/>
      <c r="UQX848" s="399"/>
      <c r="UQY848" s="399"/>
      <c r="UQZ848" s="399"/>
      <c r="URA848" s="399"/>
      <c r="URB848" s="399"/>
      <c r="URC848" s="399"/>
      <c r="URD848" s="399"/>
      <c r="URE848" s="399"/>
      <c r="URF848" s="399"/>
      <c r="URG848" s="399"/>
      <c r="URH848" s="399"/>
      <c r="URI848" s="399"/>
      <c r="URJ848" s="399"/>
      <c r="URK848" s="399"/>
      <c r="URL848" s="399"/>
      <c r="URM848" s="399"/>
      <c r="URN848" s="399"/>
      <c r="URO848" s="399"/>
      <c r="URP848" s="399"/>
      <c r="URQ848" s="399"/>
      <c r="URR848" s="399"/>
      <c r="URS848" s="399"/>
      <c r="URT848" s="399"/>
      <c r="URU848" s="399"/>
      <c r="URV848" s="399"/>
      <c r="URW848" s="399"/>
      <c r="URX848" s="399"/>
      <c r="URY848" s="399"/>
      <c r="URZ848" s="399"/>
      <c r="USA848" s="399"/>
      <c r="USB848" s="399"/>
      <c r="USC848" s="399"/>
      <c r="USD848" s="399"/>
      <c r="USE848" s="399"/>
      <c r="USF848" s="399"/>
      <c r="USG848" s="399"/>
      <c r="USH848" s="399"/>
      <c r="USI848" s="399"/>
      <c r="USJ848" s="399"/>
      <c r="USK848" s="399"/>
      <c r="USL848" s="399"/>
      <c r="USM848" s="399"/>
      <c r="USN848" s="399"/>
      <c r="USO848" s="399"/>
      <c r="USP848" s="399"/>
      <c r="USQ848" s="399"/>
      <c r="USR848" s="399"/>
      <c r="USS848" s="399"/>
      <c r="UST848" s="399"/>
      <c r="USU848" s="399"/>
      <c r="USV848" s="399"/>
      <c r="USW848" s="399"/>
      <c r="USX848" s="399"/>
      <c r="USY848" s="399"/>
      <c r="USZ848" s="399"/>
      <c r="UTA848" s="399"/>
      <c r="UTB848" s="399"/>
      <c r="UTC848" s="399"/>
      <c r="UTD848" s="399"/>
      <c r="UTE848" s="399"/>
      <c r="UTF848" s="399"/>
      <c r="UTG848" s="399"/>
      <c r="UTH848" s="399"/>
      <c r="UTI848" s="399"/>
      <c r="UTJ848" s="399"/>
      <c r="UTK848" s="399"/>
      <c r="UTL848" s="399"/>
      <c r="UTM848" s="399"/>
      <c r="UTN848" s="399"/>
      <c r="UTO848" s="399"/>
      <c r="UTP848" s="399"/>
      <c r="UTQ848" s="399"/>
      <c r="UTR848" s="399"/>
      <c r="UTS848" s="399"/>
      <c r="UTT848" s="399"/>
      <c r="UTU848" s="399"/>
      <c r="UTV848" s="399"/>
      <c r="UTW848" s="399"/>
      <c r="UTX848" s="399"/>
      <c r="UTY848" s="399"/>
      <c r="UTZ848" s="399"/>
      <c r="UUA848" s="399"/>
      <c r="UUB848" s="399"/>
      <c r="UUC848" s="399"/>
      <c r="UUD848" s="399"/>
      <c r="UUE848" s="399"/>
      <c r="UUF848" s="399"/>
      <c r="UUG848" s="399"/>
      <c r="UUH848" s="399"/>
      <c r="UUI848" s="399"/>
      <c r="UUJ848" s="399"/>
      <c r="UUK848" s="399"/>
      <c r="UUL848" s="399"/>
      <c r="UUM848" s="399"/>
      <c r="UUN848" s="399"/>
      <c r="UUO848" s="399"/>
      <c r="UUP848" s="399"/>
      <c r="UUQ848" s="399"/>
      <c r="UUR848" s="399"/>
      <c r="UUS848" s="399"/>
      <c r="UUT848" s="399"/>
      <c r="UUU848" s="399"/>
      <c r="UUV848" s="399"/>
      <c r="UUW848" s="399"/>
      <c r="UUX848" s="399"/>
      <c r="UUY848" s="399"/>
      <c r="UUZ848" s="399"/>
      <c r="UVA848" s="399"/>
      <c r="UVB848" s="399"/>
      <c r="UVC848" s="399"/>
      <c r="UVD848" s="399"/>
      <c r="UVE848" s="399"/>
      <c r="UVF848" s="399"/>
      <c r="UVG848" s="399"/>
      <c r="UVH848" s="399"/>
      <c r="UVI848" s="399"/>
      <c r="UVJ848" s="399"/>
      <c r="UVK848" s="399"/>
      <c r="UVL848" s="399"/>
      <c r="UVM848" s="399"/>
      <c r="UVN848" s="399"/>
      <c r="UVO848" s="399"/>
      <c r="UVP848" s="399"/>
      <c r="UVQ848" s="399"/>
      <c r="UVR848" s="399"/>
      <c r="UVS848" s="399"/>
      <c r="UVT848" s="399"/>
      <c r="UVU848" s="399"/>
      <c r="UVV848" s="399"/>
      <c r="UVW848" s="399"/>
      <c r="UVX848" s="399"/>
      <c r="UVY848" s="399"/>
      <c r="UVZ848" s="399"/>
      <c r="UWA848" s="399"/>
      <c r="UWB848" s="399"/>
      <c r="UWC848" s="399"/>
      <c r="UWD848" s="399"/>
      <c r="UWE848" s="399"/>
      <c r="UWF848" s="399"/>
      <c r="UWG848" s="399"/>
      <c r="UWH848" s="399"/>
      <c r="UWI848" s="399"/>
      <c r="UWJ848" s="399"/>
      <c r="UWK848" s="399"/>
      <c r="UWL848" s="399"/>
      <c r="UWM848" s="399"/>
      <c r="UWN848" s="399"/>
      <c r="UWO848" s="399"/>
      <c r="UWP848" s="399"/>
      <c r="UWQ848" s="399"/>
      <c r="UWR848" s="399"/>
      <c r="UWS848" s="399"/>
      <c r="UWT848" s="399"/>
      <c r="UWU848" s="399"/>
      <c r="UWV848" s="399"/>
      <c r="UWW848" s="399"/>
      <c r="UWX848" s="399"/>
      <c r="UWY848" s="399"/>
      <c r="UWZ848" s="399"/>
      <c r="UXA848" s="399"/>
      <c r="UXB848" s="399"/>
      <c r="UXC848" s="399"/>
      <c r="UXD848" s="399"/>
      <c r="UXE848" s="399"/>
      <c r="UXF848" s="399"/>
      <c r="UXG848" s="399"/>
      <c r="UXH848" s="399"/>
      <c r="UXI848" s="399"/>
      <c r="UXJ848" s="399"/>
      <c r="UXK848" s="399"/>
      <c r="UXL848" s="399"/>
      <c r="UXM848" s="399"/>
      <c r="UXN848" s="399"/>
      <c r="UXO848" s="399"/>
      <c r="UXP848" s="399"/>
      <c r="UXQ848" s="399"/>
      <c r="UXR848" s="399"/>
      <c r="UXS848" s="399"/>
      <c r="UXT848" s="399"/>
      <c r="UXU848" s="399"/>
      <c r="UXV848" s="399"/>
      <c r="UXW848" s="399"/>
      <c r="UXX848" s="399"/>
      <c r="UXY848" s="399"/>
      <c r="UXZ848" s="399"/>
      <c r="UYA848" s="399"/>
      <c r="UYB848" s="399"/>
      <c r="UYC848" s="399"/>
      <c r="UYD848" s="399"/>
      <c r="UYE848" s="399"/>
      <c r="UYF848" s="399"/>
      <c r="UYG848" s="399"/>
      <c r="UYH848" s="399"/>
      <c r="UYI848" s="399"/>
      <c r="UYJ848" s="399"/>
      <c r="UYK848" s="399"/>
      <c r="UYL848" s="399"/>
      <c r="UYM848" s="399"/>
      <c r="UYN848" s="399"/>
      <c r="UYO848" s="399"/>
      <c r="UYP848" s="399"/>
      <c r="UYQ848" s="399"/>
      <c r="UYR848" s="399"/>
      <c r="UYS848" s="399"/>
      <c r="UYT848" s="399"/>
      <c r="UYU848" s="399"/>
      <c r="UYV848" s="399"/>
      <c r="UYW848" s="399"/>
      <c r="UYX848" s="399"/>
      <c r="UYY848" s="399"/>
      <c r="UYZ848" s="399"/>
      <c r="UZA848" s="399"/>
      <c r="UZB848" s="399"/>
      <c r="UZC848" s="399"/>
      <c r="UZD848" s="399"/>
      <c r="UZE848" s="399"/>
      <c r="UZF848" s="399"/>
      <c r="UZG848" s="399"/>
      <c r="UZH848" s="399"/>
      <c r="UZI848" s="399"/>
      <c r="UZJ848" s="399"/>
      <c r="UZK848" s="399"/>
      <c r="UZL848" s="399"/>
      <c r="UZM848" s="399"/>
      <c r="UZN848" s="399"/>
      <c r="UZO848" s="399"/>
      <c r="UZP848" s="399"/>
      <c r="UZQ848" s="399"/>
      <c r="UZR848" s="399"/>
      <c r="UZS848" s="399"/>
      <c r="UZT848" s="399"/>
      <c r="UZU848" s="399"/>
      <c r="UZV848" s="399"/>
      <c r="UZW848" s="399"/>
      <c r="UZX848" s="399"/>
      <c r="UZY848" s="399"/>
      <c r="UZZ848" s="399"/>
      <c r="VAA848" s="399"/>
      <c r="VAB848" s="399"/>
      <c r="VAC848" s="399"/>
      <c r="VAD848" s="399"/>
      <c r="VAE848" s="399"/>
      <c r="VAF848" s="399"/>
      <c r="VAG848" s="399"/>
      <c r="VAH848" s="399"/>
      <c r="VAI848" s="399"/>
      <c r="VAJ848" s="399"/>
      <c r="VAK848" s="399"/>
      <c r="VAL848" s="399"/>
      <c r="VAM848" s="399"/>
      <c r="VAN848" s="399"/>
      <c r="VAO848" s="399"/>
      <c r="VAP848" s="399"/>
      <c r="VAQ848" s="399"/>
      <c r="VAR848" s="399"/>
      <c r="VAS848" s="399"/>
      <c r="VAT848" s="399"/>
      <c r="VAU848" s="399"/>
      <c r="VAV848" s="399"/>
      <c r="VAW848" s="399"/>
      <c r="VAX848" s="399"/>
      <c r="VAY848" s="399"/>
      <c r="VAZ848" s="399"/>
      <c r="VBA848" s="399"/>
      <c r="VBB848" s="399"/>
      <c r="VBC848" s="399"/>
      <c r="VBD848" s="399"/>
      <c r="VBE848" s="399"/>
      <c r="VBF848" s="399"/>
      <c r="VBG848" s="399"/>
      <c r="VBH848" s="399"/>
      <c r="VBI848" s="399"/>
      <c r="VBJ848" s="399"/>
      <c r="VBK848" s="399"/>
      <c r="VBL848" s="399"/>
      <c r="VBM848" s="399"/>
      <c r="VBN848" s="399"/>
      <c r="VBO848" s="399"/>
      <c r="VBP848" s="399"/>
      <c r="VBQ848" s="399"/>
      <c r="VBR848" s="399"/>
      <c r="VBS848" s="399"/>
      <c r="VBT848" s="399"/>
      <c r="VBU848" s="399"/>
      <c r="VBV848" s="399"/>
      <c r="VBW848" s="399"/>
      <c r="VBX848" s="399"/>
      <c r="VBY848" s="399"/>
      <c r="VBZ848" s="399"/>
      <c r="VCA848" s="399"/>
      <c r="VCB848" s="399"/>
      <c r="VCC848" s="399"/>
      <c r="VCD848" s="399"/>
      <c r="VCE848" s="399"/>
      <c r="VCF848" s="399"/>
      <c r="VCG848" s="399"/>
      <c r="VCH848" s="399"/>
      <c r="VCI848" s="399"/>
      <c r="VCJ848" s="399"/>
      <c r="VCK848" s="399"/>
      <c r="VCL848" s="399"/>
      <c r="VCM848" s="399"/>
      <c r="VCN848" s="399"/>
      <c r="VCO848" s="399"/>
      <c r="VCP848" s="399"/>
      <c r="VCQ848" s="399"/>
      <c r="VCR848" s="399"/>
      <c r="VCS848" s="399"/>
      <c r="VCT848" s="399"/>
      <c r="VCU848" s="399"/>
      <c r="VCV848" s="399"/>
      <c r="VCW848" s="399"/>
      <c r="VCX848" s="399"/>
      <c r="VCY848" s="399"/>
      <c r="VCZ848" s="399"/>
      <c r="VDA848" s="399"/>
      <c r="VDB848" s="399"/>
      <c r="VDC848" s="399"/>
      <c r="VDD848" s="399"/>
      <c r="VDE848" s="399"/>
      <c r="VDF848" s="399"/>
      <c r="VDG848" s="399"/>
      <c r="VDH848" s="399"/>
      <c r="VDI848" s="399"/>
      <c r="VDJ848" s="399"/>
      <c r="VDK848" s="399"/>
      <c r="VDL848" s="399"/>
      <c r="VDM848" s="399"/>
      <c r="VDN848" s="399"/>
      <c r="VDO848" s="399"/>
      <c r="VDP848" s="399"/>
      <c r="VDQ848" s="399"/>
      <c r="VDR848" s="399"/>
      <c r="VDS848" s="399"/>
      <c r="VDT848" s="399"/>
      <c r="VDU848" s="399"/>
      <c r="VDV848" s="399"/>
      <c r="VDW848" s="399"/>
      <c r="VDX848" s="399"/>
      <c r="VDY848" s="399"/>
      <c r="VDZ848" s="399"/>
      <c r="VEA848" s="399"/>
      <c r="VEB848" s="399"/>
      <c r="VEC848" s="399"/>
      <c r="VED848" s="399"/>
      <c r="VEE848" s="399"/>
      <c r="VEF848" s="399"/>
      <c r="VEG848" s="399"/>
      <c r="VEH848" s="399"/>
      <c r="VEI848" s="399"/>
      <c r="VEJ848" s="399"/>
      <c r="VEK848" s="399"/>
      <c r="VEL848" s="399"/>
      <c r="VEM848" s="399"/>
      <c r="VEN848" s="399"/>
      <c r="VEO848" s="399"/>
      <c r="VEP848" s="399"/>
      <c r="VEQ848" s="399"/>
      <c r="VER848" s="399"/>
      <c r="VES848" s="399"/>
      <c r="VET848" s="399"/>
      <c r="VEU848" s="399"/>
      <c r="VEV848" s="399"/>
      <c r="VEW848" s="399"/>
      <c r="VEX848" s="399"/>
      <c r="VEY848" s="399"/>
      <c r="VEZ848" s="399"/>
      <c r="VFA848" s="399"/>
      <c r="VFB848" s="399"/>
      <c r="VFC848" s="399"/>
      <c r="VFD848" s="399"/>
      <c r="VFE848" s="399"/>
      <c r="VFF848" s="399"/>
      <c r="VFG848" s="399"/>
      <c r="VFH848" s="399"/>
      <c r="VFI848" s="399"/>
      <c r="VFJ848" s="399"/>
      <c r="VFK848" s="399"/>
      <c r="VFL848" s="399"/>
      <c r="VFM848" s="399"/>
      <c r="VFN848" s="399"/>
      <c r="VFO848" s="399"/>
      <c r="VFP848" s="399"/>
      <c r="VFQ848" s="399"/>
      <c r="VFR848" s="399"/>
      <c r="VFS848" s="399"/>
      <c r="VFT848" s="399"/>
      <c r="VFU848" s="399"/>
      <c r="VFV848" s="399"/>
      <c r="VFW848" s="399"/>
      <c r="VFX848" s="399"/>
      <c r="VFY848" s="399"/>
      <c r="VFZ848" s="399"/>
      <c r="VGA848" s="399"/>
      <c r="VGB848" s="399"/>
      <c r="VGC848" s="399"/>
      <c r="VGD848" s="399"/>
      <c r="VGE848" s="399"/>
      <c r="VGF848" s="399"/>
      <c r="VGG848" s="399"/>
      <c r="VGH848" s="399"/>
      <c r="VGI848" s="399"/>
      <c r="VGJ848" s="399"/>
      <c r="VGK848" s="399"/>
      <c r="VGL848" s="399"/>
      <c r="VGM848" s="399"/>
      <c r="VGN848" s="399"/>
      <c r="VGO848" s="399"/>
      <c r="VGP848" s="399"/>
      <c r="VGQ848" s="399"/>
      <c r="VGR848" s="399"/>
      <c r="VGS848" s="399"/>
      <c r="VGT848" s="399"/>
      <c r="VGU848" s="399"/>
      <c r="VGV848" s="399"/>
      <c r="VGW848" s="399"/>
      <c r="VGX848" s="399"/>
      <c r="VGY848" s="399"/>
      <c r="VGZ848" s="399"/>
      <c r="VHA848" s="399"/>
      <c r="VHB848" s="399"/>
      <c r="VHC848" s="399"/>
      <c r="VHD848" s="399"/>
      <c r="VHE848" s="399"/>
      <c r="VHF848" s="399"/>
      <c r="VHG848" s="399"/>
      <c r="VHH848" s="399"/>
      <c r="VHI848" s="399"/>
      <c r="VHJ848" s="399"/>
      <c r="VHK848" s="399"/>
      <c r="VHL848" s="399"/>
      <c r="VHM848" s="399"/>
      <c r="VHN848" s="399"/>
      <c r="VHO848" s="399"/>
      <c r="VHP848" s="399"/>
      <c r="VHQ848" s="399"/>
      <c r="VHR848" s="399"/>
      <c r="VHS848" s="399"/>
      <c r="VHT848" s="399"/>
      <c r="VHU848" s="399"/>
      <c r="VHV848" s="399"/>
      <c r="VHW848" s="399"/>
      <c r="VHX848" s="399"/>
      <c r="VHY848" s="399"/>
      <c r="VHZ848" s="399"/>
      <c r="VIA848" s="399"/>
      <c r="VIB848" s="399"/>
      <c r="VIC848" s="399"/>
      <c r="VID848" s="399"/>
      <c r="VIE848" s="399"/>
      <c r="VIF848" s="399"/>
      <c r="VIG848" s="399"/>
      <c r="VIH848" s="399"/>
      <c r="VII848" s="399"/>
      <c r="VIJ848" s="399"/>
      <c r="VIK848" s="399"/>
      <c r="VIL848" s="399"/>
      <c r="VIM848" s="399"/>
      <c r="VIN848" s="399"/>
      <c r="VIO848" s="399"/>
      <c r="VIP848" s="399"/>
      <c r="VIQ848" s="399"/>
      <c r="VIR848" s="399"/>
      <c r="VIS848" s="399"/>
      <c r="VIT848" s="399"/>
      <c r="VIU848" s="399"/>
      <c r="VIV848" s="399"/>
      <c r="VIW848" s="399"/>
      <c r="VIX848" s="399"/>
      <c r="VIY848" s="399"/>
      <c r="VIZ848" s="399"/>
      <c r="VJA848" s="399"/>
      <c r="VJB848" s="399"/>
      <c r="VJC848" s="399"/>
      <c r="VJD848" s="399"/>
      <c r="VJE848" s="399"/>
      <c r="VJF848" s="399"/>
      <c r="VJG848" s="399"/>
      <c r="VJH848" s="399"/>
      <c r="VJI848" s="399"/>
      <c r="VJJ848" s="399"/>
      <c r="VJK848" s="399"/>
      <c r="VJL848" s="399"/>
      <c r="VJM848" s="399"/>
      <c r="VJN848" s="399"/>
      <c r="VJO848" s="399"/>
      <c r="VJP848" s="399"/>
      <c r="VJQ848" s="399"/>
      <c r="VJR848" s="399"/>
      <c r="VJS848" s="399"/>
      <c r="VJT848" s="399"/>
      <c r="VJU848" s="399"/>
      <c r="VJV848" s="399"/>
      <c r="VJW848" s="399"/>
      <c r="VJX848" s="399"/>
      <c r="VJY848" s="399"/>
      <c r="VJZ848" s="399"/>
      <c r="VKA848" s="399"/>
      <c r="VKB848" s="399"/>
      <c r="VKC848" s="399"/>
      <c r="VKD848" s="399"/>
      <c r="VKE848" s="399"/>
      <c r="VKF848" s="399"/>
      <c r="VKG848" s="399"/>
      <c r="VKH848" s="399"/>
      <c r="VKI848" s="399"/>
      <c r="VKJ848" s="399"/>
      <c r="VKK848" s="399"/>
      <c r="VKL848" s="399"/>
      <c r="VKM848" s="399"/>
      <c r="VKN848" s="399"/>
      <c r="VKO848" s="399"/>
      <c r="VKP848" s="399"/>
      <c r="VKQ848" s="399"/>
      <c r="VKR848" s="399"/>
      <c r="VKS848" s="399"/>
      <c r="VKT848" s="399"/>
      <c r="VKU848" s="399"/>
      <c r="VKV848" s="399"/>
      <c r="VKW848" s="399"/>
      <c r="VKX848" s="399"/>
      <c r="VKY848" s="399"/>
      <c r="VKZ848" s="399"/>
      <c r="VLA848" s="399"/>
      <c r="VLB848" s="399"/>
      <c r="VLC848" s="399"/>
      <c r="VLD848" s="399"/>
      <c r="VLE848" s="399"/>
      <c r="VLF848" s="399"/>
      <c r="VLG848" s="399"/>
      <c r="VLH848" s="399"/>
      <c r="VLI848" s="399"/>
      <c r="VLJ848" s="399"/>
      <c r="VLK848" s="399"/>
      <c r="VLL848" s="399"/>
      <c r="VLM848" s="399"/>
      <c r="VLN848" s="399"/>
      <c r="VLO848" s="399"/>
      <c r="VLP848" s="399"/>
      <c r="VLQ848" s="399"/>
      <c r="VLR848" s="399"/>
      <c r="VLS848" s="399"/>
      <c r="VLT848" s="399"/>
      <c r="VLU848" s="399"/>
      <c r="VLV848" s="399"/>
      <c r="VLW848" s="399"/>
      <c r="VLX848" s="399"/>
      <c r="VLY848" s="399"/>
      <c r="VLZ848" s="399"/>
      <c r="VMA848" s="399"/>
      <c r="VMB848" s="399"/>
      <c r="VMC848" s="399"/>
      <c r="VMD848" s="399"/>
      <c r="VME848" s="399"/>
      <c r="VMF848" s="399"/>
      <c r="VMG848" s="399"/>
      <c r="VMH848" s="399"/>
      <c r="VMI848" s="399"/>
      <c r="VMJ848" s="399"/>
      <c r="VMK848" s="399"/>
      <c r="VML848" s="399"/>
      <c r="VMM848" s="399"/>
      <c r="VMN848" s="399"/>
      <c r="VMO848" s="399"/>
      <c r="VMP848" s="399"/>
      <c r="VMQ848" s="399"/>
      <c r="VMR848" s="399"/>
      <c r="VMS848" s="399"/>
      <c r="VMT848" s="399"/>
      <c r="VMU848" s="399"/>
      <c r="VMV848" s="399"/>
      <c r="VMW848" s="399"/>
      <c r="VMX848" s="399"/>
      <c r="VMY848" s="399"/>
      <c r="VMZ848" s="399"/>
      <c r="VNA848" s="399"/>
      <c r="VNB848" s="399"/>
      <c r="VNC848" s="399"/>
      <c r="VND848" s="399"/>
      <c r="VNE848" s="399"/>
      <c r="VNF848" s="399"/>
      <c r="VNG848" s="399"/>
      <c r="VNH848" s="399"/>
      <c r="VNI848" s="399"/>
      <c r="VNJ848" s="399"/>
      <c r="VNK848" s="399"/>
      <c r="VNL848" s="399"/>
      <c r="VNM848" s="399"/>
      <c r="VNN848" s="399"/>
      <c r="VNO848" s="399"/>
      <c r="VNP848" s="399"/>
      <c r="VNQ848" s="399"/>
      <c r="VNR848" s="399"/>
      <c r="VNS848" s="399"/>
      <c r="VNT848" s="399"/>
      <c r="VNU848" s="399"/>
      <c r="VNV848" s="399"/>
      <c r="VNW848" s="399"/>
      <c r="VNX848" s="399"/>
      <c r="VNY848" s="399"/>
      <c r="VNZ848" s="399"/>
      <c r="VOA848" s="399"/>
      <c r="VOB848" s="399"/>
      <c r="VOC848" s="399"/>
      <c r="VOD848" s="399"/>
      <c r="VOE848" s="399"/>
      <c r="VOF848" s="399"/>
      <c r="VOG848" s="399"/>
      <c r="VOH848" s="399"/>
      <c r="VOI848" s="399"/>
      <c r="VOJ848" s="399"/>
      <c r="VOK848" s="399"/>
      <c r="VOL848" s="399"/>
      <c r="VOM848" s="399"/>
      <c r="VON848" s="399"/>
      <c r="VOO848" s="399"/>
      <c r="VOP848" s="399"/>
      <c r="VOQ848" s="399"/>
      <c r="VOR848" s="399"/>
      <c r="VOS848" s="399"/>
      <c r="VOT848" s="399"/>
      <c r="VOU848" s="399"/>
      <c r="VOV848" s="399"/>
      <c r="VOW848" s="399"/>
      <c r="VOX848" s="399"/>
      <c r="VOY848" s="399"/>
      <c r="VOZ848" s="399"/>
      <c r="VPA848" s="399"/>
      <c r="VPB848" s="399"/>
      <c r="VPC848" s="399"/>
      <c r="VPD848" s="399"/>
      <c r="VPE848" s="399"/>
      <c r="VPF848" s="399"/>
      <c r="VPG848" s="399"/>
      <c r="VPH848" s="399"/>
      <c r="VPI848" s="399"/>
      <c r="VPJ848" s="399"/>
      <c r="VPK848" s="399"/>
      <c r="VPL848" s="399"/>
      <c r="VPM848" s="399"/>
      <c r="VPN848" s="399"/>
      <c r="VPO848" s="399"/>
      <c r="VPP848" s="399"/>
      <c r="VPQ848" s="399"/>
      <c r="VPR848" s="399"/>
      <c r="VPS848" s="399"/>
      <c r="VPT848" s="399"/>
      <c r="VPU848" s="399"/>
      <c r="VPV848" s="399"/>
      <c r="VPW848" s="399"/>
      <c r="VPX848" s="399"/>
      <c r="VPY848" s="399"/>
      <c r="VPZ848" s="399"/>
      <c r="VQA848" s="399"/>
      <c r="VQB848" s="399"/>
      <c r="VQC848" s="399"/>
      <c r="VQD848" s="399"/>
      <c r="VQE848" s="399"/>
      <c r="VQF848" s="399"/>
      <c r="VQG848" s="399"/>
      <c r="VQH848" s="399"/>
      <c r="VQI848" s="399"/>
      <c r="VQJ848" s="399"/>
      <c r="VQK848" s="399"/>
      <c r="VQL848" s="399"/>
      <c r="VQM848" s="399"/>
      <c r="VQN848" s="399"/>
      <c r="VQO848" s="399"/>
      <c r="VQP848" s="399"/>
      <c r="VQQ848" s="399"/>
      <c r="VQR848" s="399"/>
      <c r="VQS848" s="399"/>
      <c r="VQT848" s="399"/>
      <c r="VQU848" s="399"/>
      <c r="VQV848" s="399"/>
      <c r="VQW848" s="399"/>
      <c r="VQX848" s="399"/>
      <c r="VQY848" s="399"/>
      <c r="VQZ848" s="399"/>
      <c r="VRA848" s="399"/>
      <c r="VRB848" s="399"/>
      <c r="VRC848" s="399"/>
      <c r="VRD848" s="399"/>
      <c r="VRE848" s="399"/>
      <c r="VRF848" s="399"/>
      <c r="VRG848" s="399"/>
      <c r="VRH848" s="399"/>
      <c r="VRI848" s="399"/>
      <c r="VRJ848" s="399"/>
      <c r="VRK848" s="399"/>
      <c r="VRL848" s="399"/>
      <c r="VRM848" s="399"/>
      <c r="VRN848" s="399"/>
      <c r="VRO848" s="399"/>
      <c r="VRP848" s="399"/>
      <c r="VRQ848" s="399"/>
      <c r="VRR848" s="399"/>
      <c r="VRS848" s="399"/>
      <c r="VRT848" s="399"/>
      <c r="VRU848" s="399"/>
      <c r="VRV848" s="399"/>
      <c r="VRW848" s="399"/>
      <c r="VRX848" s="399"/>
      <c r="VRY848" s="399"/>
      <c r="VRZ848" s="399"/>
      <c r="VSA848" s="399"/>
      <c r="VSB848" s="399"/>
      <c r="VSC848" s="399"/>
      <c r="VSD848" s="399"/>
      <c r="VSE848" s="399"/>
      <c r="VSF848" s="399"/>
      <c r="VSG848" s="399"/>
      <c r="VSH848" s="399"/>
      <c r="VSI848" s="399"/>
      <c r="VSJ848" s="399"/>
      <c r="VSK848" s="399"/>
      <c r="VSL848" s="399"/>
      <c r="VSM848" s="399"/>
      <c r="VSN848" s="399"/>
      <c r="VSO848" s="399"/>
      <c r="VSP848" s="399"/>
      <c r="VSQ848" s="399"/>
      <c r="VSR848" s="399"/>
      <c r="VSS848" s="399"/>
      <c r="VST848" s="399"/>
      <c r="VSU848" s="399"/>
      <c r="VSV848" s="399"/>
      <c r="VSW848" s="399"/>
      <c r="VSX848" s="399"/>
      <c r="VSY848" s="399"/>
      <c r="VSZ848" s="399"/>
      <c r="VTA848" s="399"/>
      <c r="VTB848" s="399"/>
      <c r="VTC848" s="399"/>
      <c r="VTD848" s="399"/>
      <c r="VTE848" s="399"/>
      <c r="VTF848" s="399"/>
      <c r="VTG848" s="399"/>
      <c r="VTH848" s="399"/>
      <c r="VTI848" s="399"/>
      <c r="VTJ848" s="399"/>
      <c r="VTK848" s="399"/>
      <c r="VTL848" s="399"/>
      <c r="VTM848" s="399"/>
      <c r="VTN848" s="399"/>
      <c r="VTO848" s="399"/>
      <c r="VTP848" s="399"/>
      <c r="VTQ848" s="399"/>
      <c r="VTR848" s="399"/>
      <c r="VTS848" s="399"/>
      <c r="VTT848" s="399"/>
      <c r="VTU848" s="399"/>
      <c r="VTV848" s="399"/>
      <c r="VTW848" s="399"/>
      <c r="VTX848" s="399"/>
      <c r="VTY848" s="399"/>
      <c r="VTZ848" s="399"/>
      <c r="VUA848" s="399"/>
      <c r="VUB848" s="399"/>
      <c r="VUC848" s="399"/>
      <c r="VUD848" s="399"/>
      <c r="VUE848" s="399"/>
      <c r="VUF848" s="399"/>
      <c r="VUG848" s="399"/>
      <c r="VUH848" s="399"/>
      <c r="VUI848" s="399"/>
      <c r="VUJ848" s="399"/>
      <c r="VUK848" s="399"/>
      <c r="VUL848" s="399"/>
      <c r="VUM848" s="399"/>
      <c r="VUN848" s="399"/>
      <c r="VUO848" s="399"/>
      <c r="VUP848" s="399"/>
      <c r="VUQ848" s="399"/>
      <c r="VUR848" s="399"/>
      <c r="VUS848" s="399"/>
      <c r="VUT848" s="399"/>
      <c r="VUU848" s="399"/>
      <c r="VUV848" s="399"/>
      <c r="VUW848" s="399"/>
      <c r="VUX848" s="399"/>
      <c r="VUY848" s="399"/>
      <c r="VUZ848" s="399"/>
      <c r="VVA848" s="399"/>
      <c r="VVB848" s="399"/>
      <c r="VVC848" s="399"/>
      <c r="VVD848" s="399"/>
      <c r="VVE848" s="399"/>
      <c r="VVF848" s="399"/>
      <c r="VVG848" s="399"/>
      <c r="VVH848" s="399"/>
      <c r="VVI848" s="399"/>
      <c r="VVJ848" s="399"/>
      <c r="VVK848" s="399"/>
      <c r="VVL848" s="399"/>
      <c r="VVM848" s="399"/>
      <c r="VVN848" s="399"/>
      <c r="VVO848" s="399"/>
      <c r="VVP848" s="399"/>
      <c r="VVQ848" s="399"/>
      <c r="VVR848" s="399"/>
      <c r="VVS848" s="399"/>
      <c r="VVT848" s="399"/>
      <c r="VVU848" s="399"/>
      <c r="VVV848" s="399"/>
      <c r="VVW848" s="399"/>
      <c r="VVX848" s="399"/>
      <c r="VVY848" s="399"/>
      <c r="VVZ848" s="399"/>
      <c r="VWA848" s="399"/>
      <c r="VWB848" s="399"/>
      <c r="VWC848" s="399"/>
      <c r="VWD848" s="399"/>
      <c r="VWE848" s="399"/>
      <c r="VWF848" s="399"/>
      <c r="VWG848" s="399"/>
      <c r="VWH848" s="399"/>
      <c r="VWI848" s="399"/>
      <c r="VWJ848" s="399"/>
      <c r="VWK848" s="399"/>
      <c r="VWL848" s="399"/>
      <c r="VWM848" s="399"/>
      <c r="VWN848" s="399"/>
      <c r="VWO848" s="399"/>
      <c r="VWP848" s="399"/>
      <c r="VWQ848" s="399"/>
      <c r="VWR848" s="399"/>
      <c r="VWS848" s="399"/>
      <c r="VWT848" s="399"/>
      <c r="VWU848" s="399"/>
      <c r="VWV848" s="399"/>
      <c r="VWW848" s="399"/>
      <c r="VWX848" s="399"/>
      <c r="VWY848" s="399"/>
      <c r="VWZ848" s="399"/>
      <c r="VXA848" s="399"/>
      <c r="VXB848" s="399"/>
      <c r="VXC848" s="399"/>
      <c r="VXD848" s="399"/>
      <c r="VXE848" s="399"/>
      <c r="VXF848" s="399"/>
      <c r="VXG848" s="399"/>
      <c r="VXH848" s="399"/>
      <c r="VXI848" s="399"/>
      <c r="VXJ848" s="399"/>
      <c r="VXK848" s="399"/>
      <c r="VXL848" s="399"/>
      <c r="VXM848" s="399"/>
      <c r="VXN848" s="399"/>
      <c r="VXO848" s="399"/>
      <c r="VXP848" s="399"/>
      <c r="VXQ848" s="399"/>
      <c r="VXR848" s="399"/>
      <c r="VXS848" s="399"/>
      <c r="VXT848" s="399"/>
      <c r="VXU848" s="399"/>
      <c r="VXV848" s="399"/>
      <c r="VXW848" s="399"/>
      <c r="VXX848" s="399"/>
      <c r="VXY848" s="399"/>
      <c r="VXZ848" s="399"/>
      <c r="VYA848" s="399"/>
      <c r="VYB848" s="399"/>
      <c r="VYC848" s="399"/>
      <c r="VYD848" s="399"/>
      <c r="VYE848" s="399"/>
      <c r="VYF848" s="399"/>
      <c r="VYG848" s="399"/>
      <c r="VYH848" s="399"/>
      <c r="VYI848" s="399"/>
      <c r="VYJ848" s="399"/>
      <c r="VYK848" s="399"/>
      <c r="VYL848" s="399"/>
      <c r="VYM848" s="399"/>
      <c r="VYN848" s="399"/>
      <c r="VYO848" s="399"/>
      <c r="VYP848" s="399"/>
      <c r="VYQ848" s="399"/>
      <c r="VYR848" s="399"/>
      <c r="VYS848" s="399"/>
      <c r="VYT848" s="399"/>
      <c r="VYU848" s="399"/>
      <c r="VYV848" s="399"/>
      <c r="VYW848" s="399"/>
      <c r="VYX848" s="399"/>
      <c r="VYY848" s="399"/>
      <c r="VYZ848" s="399"/>
      <c r="VZA848" s="399"/>
      <c r="VZB848" s="399"/>
      <c r="VZC848" s="399"/>
      <c r="VZD848" s="399"/>
      <c r="VZE848" s="399"/>
      <c r="VZF848" s="399"/>
      <c r="VZG848" s="399"/>
      <c r="VZH848" s="399"/>
      <c r="VZI848" s="399"/>
      <c r="VZJ848" s="399"/>
      <c r="VZK848" s="399"/>
      <c r="VZL848" s="399"/>
      <c r="VZM848" s="399"/>
      <c r="VZN848" s="399"/>
      <c r="VZO848" s="399"/>
      <c r="VZP848" s="399"/>
      <c r="VZQ848" s="399"/>
      <c r="VZR848" s="399"/>
      <c r="VZS848" s="399"/>
      <c r="VZT848" s="399"/>
      <c r="VZU848" s="399"/>
      <c r="VZV848" s="399"/>
      <c r="VZW848" s="399"/>
      <c r="VZX848" s="399"/>
      <c r="VZY848" s="399"/>
      <c r="VZZ848" s="399"/>
      <c r="WAA848" s="399"/>
      <c r="WAB848" s="399"/>
      <c r="WAC848" s="399"/>
      <c r="WAD848" s="399"/>
      <c r="WAE848" s="399"/>
      <c r="WAF848" s="399"/>
      <c r="WAG848" s="399"/>
      <c r="WAH848" s="399"/>
      <c r="WAI848" s="399"/>
      <c r="WAJ848" s="399"/>
      <c r="WAK848" s="399"/>
      <c r="WAL848" s="399"/>
      <c r="WAM848" s="399"/>
      <c r="WAN848" s="399"/>
      <c r="WAO848" s="399"/>
      <c r="WAP848" s="399"/>
      <c r="WAQ848" s="399"/>
      <c r="WAR848" s="399"/>
      <c r="WAS848" s="399"/>
      <c r="WAT848" s="399"/>
      <c r="WAU848" s="399"/>
      <c r="WAV848" s="399"/>
      <c r="WAW848" s="399"/>
      <c r="WAX848" s="399"/>
      <c r="WAY848" s="399"/>
      <c r="WAZ848" s="399"/>
      <c r="WBA848" s="399"/>
      <c r="WBB848" s="399"/>
      <c r="WBC848" s="399"/>
      <c r="WBD848" s="399"/>
      <c r="WBE848" s="399"/>
      <c r="WBF848" s="399"/>
      <c r="WBG848" s="399"/>
      <c r="WBH848" s="399"/>
      <c r="WBI848" s="399"/>
      <c r="WBJ848" s="399"/>
      <c r="WBK848" s="399"/>
      <c r="WBL848" s="399"/>
      <c r="WBM848" s="399"/>
      <c r="WBN848" s="399"/>
      <c r="WBO848" s="399"/>
      <c r="WBP848" s="399"/>
      <c r="WBQ848" s="399"/>
      <c r="WBR848" s="399"/>
      <c r="WBS848" s="399"/>
      <c r="WBT848" s="399"/>
      <c r="WBU848" s="399"/>
      <c r="WBV848" s="399"/>
      <c r="WBW848" s="399"/>
      <c r="WBX848" s="399"/>
      <c r="WBY848" s="399"/>
      <c r="WBZ848" s="399"/>
      <c r="WCA848" s="399"/>
      <c r="WCB848" s="399"/>
      <c r="WCC848" s="399"/>
      <c r="WCD848" s="399"/>
      <c r="WCE848" s="399"/>
      <c r="WCF848" s="399"/>
      <c r="WCG848" s="399"/>
      <c r="WCH848" s="399"/>
      <c r="WCI848" s="399"/>
      <c r="WCJ848" s="399"/>
      <c r="WCK848" s="399"/>
      <c r="WCL848" s="399"/>
      <c r="WCM848" s="399"/>
      <c r="WCN848" s="399"/>
      <c r="WCO848" s="399"/>
      <c r="WCP848" s="399"/>
      <c r="WCQ848" s="399"/>
      <c r="WCR848" s="399"/>
      <c r="WCS848" s="399"/>
      <c r="WCT848" s="399"/>
      <c r="WCU848" s="399"/>
      <c r="WCV848" s="399"/>
      <c r="WCW848" s="399"/>
      <c r="WCX848" s="399"/>
      <c r="WCY848" s="399"/>
      <c r="WCZ848" s="399"/>
      <c r="WDA848" s="399"/>
      <c r="WDB848" s="399"/>
      <c r="WDC848" s="399"/>
      <c r="WDD848" s="399"/>
      <c r="WDE848" s="399"/>
      <c r="WDF848" s="399"/>
      <c r="WDG848" s="399"/>
      <c r="WDH848" s="399"/>
      <c r="WDI848" s="399"/>
      <c r="WDJ848" s="399"/>
      <c r="WDK848" s="399"/>
      <c r="WDL848" s="399"/>
      <c r="WDM848" s="399"/>
      <c r="WDN848" s="399"/>
      <c r="WDO848" s="399"/>
      <c r="WDP848" s="399"/>
      <c r="WDQ848" s="399"/>
      <c r="WDR848" s="399"/>
      <c r="WDS848" s="399"/>
      <c r="WDT848" s="399"/>
      <c r="WDU848" s="399"/>
      <c r="WDV848" s="399"/>
      <c r="WDW848" s="399"/>
      <c r="WDX848" s="399"/>
      <c r="WDY848" s="399"/>
      <c r="WDZ848" s="399"/>
      <c r="WEA848" s="399"/>
      <c r="WEB848" s="399"/>
      <c r="WEC848" s="399"/>
      <c r="WED848" s="399"/>
      <c r="WEE848" s="399"/>
      <c r="WEF848" s="399"/>
      <c r="WEG848" s="399"/>
      <c r="WEH848" s="399"/>
      <c r="WEI848" s="399"/>
      <c r="WEJ848" s="399"/>
      <c r="WEK848" s="399"/>
      <c r="WEL848" s="399"/>
      <c r="WEM848" s="399"/>
      <c r="WEN848" s="399"/>
      <c r="WEO848" s="399"/>
      <c r="WEP848" s="399"/>
      <c r="WEQ848" s="399"/>
      <c r="WER848" s="399"/>
      <c r="WES848" s="399"/>
      <c r="WET848" s="399"/>
      <c r="WEU848" s="399"/>
      <c r="WEV848" s="399"/>
      <c r="WEW848" s="399"/>
      <c r="WEX848" s="399"/>
      <c r="WEY848" s="399"/>
      <c r="WEZ848" s="399"/>
      <c r="WFA848" s="399"/>
      <c r="WFB848" s="399"/>
      <c r="WFC848" s="399"/>
      <c r="WFD848" s="399"/>
      <c r="WFE848" s="399"/>
      <c r="WFF848" s="399"/>
      <c r="WFG848" s="399"/>
      <c r="WFH848" s="399"/>
      <c r="WFI848" s="399"/>
      <c r="WFJ848" s="399"/>
      <c r="WFK848" s="399"/>
      <c r="WFL848" s="399"/>
      <c r="WFM848" s="399"/>
      <c r="WFN848" s="399"/>
      <c r="WFO848" s="399"/>
      <c r="WFP848" s="399"/>
      <c r="WFQ848" s="399"/>
      <c r="WFR848" s="399"/>
      <c r="WFS848" s="399"/>
      <c r="WFT848" s="399"/>
      <c r="WFU848" s="399"/>
      <c r="WFV848" s="399"/>
      <c r="WFW848" s="399"/>
      <c r="WFX848" s="399"/>
      <c r="WFY848" s="399"/>
      <c r="WFZ848" s="399"/>
      <c r="WGA848" s="399"/>
      <c r="WGB848" s="399"/>
      <c r="WGC848" s="399"/>
      <c r="WGD848" s="399"/>
      <c r="WGE848" s="399"/>
      <c r="WGF848" s="399"/>
      <c r="WGG848" s="399"/>
      <c r="WGH848" s="399"/>
      <c r="WGI848" s="399"/>
      <c r="WGJ848" s="399"/>
      <c r="WGK848" s="399"/>
      <c r="WGL848" s="399"/>
      <c r="WGM848" s="399"/>
      <c r="WGN848" s="399"/>
      <c r="WGO848" s="399"/>
      <c r="WGP848" s="399"/>
      <c r="WGQ848" s="399"/>
      <c r="WGR848" s="399"/>
      <c r="WGS848" s="399"/>
      <c r="WGT848" s="399"/>
      <c r="WGU848" s="399"/>
      <c r="WGV848" s="399"/>
      <c r="WGW848" s="399"/>
      <c r="WGX848" s="399"/>
      <c r="WGY848" s="399"/>
      <c r="WGZ848" s="399"/>
      <c r="WHA848" s="399"/>
      <c r="WHB848" s="399"/>
      <c r="WHC848" s="399"/>
      <c r="WHD848" s="399"/>
      <c r="WHE848" s="399"/>
      <c r="WHF848" s="399"/>
      <c r="WHG848" s="399"/>
      <c r="WHH848" s="399"/>
      <c r="WHI848" s="399"/>
      <c r="WHJ848" s="399"/>
      <c r="WHK848" s="399"/>
      <c r="WHL848" s="399"/>
      <c r="WHM848" s="399"/>
      <c r="WHN848" s="399"/>
      <c r="WHO848" s="399"/>
      <c r="WHP848" s="399"/>
      <c r="WHQ848" s="399"/>
      <c r="WHR848" s="399"/>
      <c r="WHS848" s="399"/>
      <c r="WHT848" s="399"/>
      <c r="WHU848" s="399"/>
      <c r="WHV848" s="399"/>
      <c r="WHW848" s="399"/>
      <c r="WHX848" s="399"/>
      <c r="WHY848" s="399"/>
      <c r="WHZ848" s="399"/>
      <c r="WIA848" s="399"/>
      <c r="WIB848" s="399"/>
      <c r="WIC848" s="399"/>
      <c r="WID848" s="399"/>
      <c r="WIE848" s="399"/>
      <c r="WIF848" s="399"/>
      <c r="WIG848" s="399"/>
      <c r="WIH848" s="399"/>
      <c r="WII848" s="399"/>
      <c r="WIJ848" s="399"/>
      <c r="WIK848" s="399"/>
      <c r="WIL848" s="399"/>
      <c r="WIM848" s="399"/>
      <c r="WIN848" s="399"/>
      <c r="WIO848" s="399"/>
      <c r="WIP848" s="399"/>
      <c r="WIQ848" s="399"/>
      <c r="WIR848" s="399"/>
      <c r="WIS848" s="399"/>
      <c r="WIT848" s="399"/>
      <c r="WIU848" s="399"/>
      <c r="WIV848" s="399"/>
      <c r="WIW848" s="399"/>
      <c r="WIX848" s="399"/>
      <c r="WIY848" s="399"/>
      <c r="WIZ848" s="399"/>
      <c r="WJA848" s="399"/>
      <c r="WJB848" s="399"/>
      <c r="WJC848" s="399"/>
      <c r="WJD848" s="399"/>
      <c r="WJE848" s="399"/>
      <c r="WJF848" s="399"/>
      <c r="WJG848" s="399"/>
      <c r="WJH848" s="399"/>
      <c r="WJI848" s="399"/>
      <c r="WJJ848" s="399"/>
      <c r="WJK848" s="399"/>
      <c r="WJL848" s="399"/>
      <c r="WJM848" s="399"/>
      <c r="WJN848" s="399"/>
      <c r="WJO848" s="399"/>
      <c r="WJP848" s="399"/>
      <c r="WJQ848" s="399"/>
      <c r="WJR848" s="399"/>
      <c r="WJS848" s="399"/>
      <c r="WJT848" s="399"/>
      <c r="WJU848" s="399"/>
      <c r="WJV848" s="399"/>
      <c r="WJW848" s="399"/>
      <c r="WJX848" s="399"/>
      <c r="WJY848" s="399"/>
      <c r="WJZ848" s="399"/>
      <c r="WKA848" s="399"/>
      <c r="WKB848" s="399"/>
      <c r="WKC848" s="399"/>
      <c r="WKD848" s="399"/>
      <c r="WKE848" s="399"/>
      <c r="WKF848" s="399"/>
      <c r="WKG848" s="399"/>
      <c r="WKH848" s="399"/>
      <c r="WKI848" s="399"/>
      <c r="WKJ848" s="399"/>
      <c r="WKK848" s="399"/>
      <c r="WKL848" s="399"/>
      <c r="WKM848" s="399"/>
      <c r="WKN848" s="399"/>
      <c r="WKO848" s="399"/>
      <c r="WKP848" s="399"/>
      <c r="WKQ848" s="399"/>
      <c r="WKR848" s="399"/>
      <c r="WKS848" s="399"/>
      <c r="WKT848" s="399"/>
      <c r="WKU848" s="399"/>
      <c r="WKV848" s="399"/>
      <c r="WKW848" s="399"/>
      <c r="WKX848" s="399"/>
      <c r="WKY848" s="399"/>
      <c r="WKZ848" s="399"/>
      <c r="WLA848" s="399"/>
      <c r="WLB848" s="399"/>
      <c r="WLC848" s="399"/>
      <c r="WLD848" s="399"/>
      <c r="WLE848" s="399"/>
      <c r="WLF848" s="399"/>
      <c r="WLG848" s="399"/>
      <c r="WLH848" s="399"/>
      <c r="WLI848" s="399"/>
      <c r="WLJ848" s="399"/>
      <c r="WLK848" s="399"/>
      <c r="WLL848" s="399"/>
      <c r="WLM848" s="399"/>
      <c r="WLN848" s="399"/>
      <c r="WLO848" s="399"/>
      <c r="WLP848" s="399"/>
      <c r="WLQ848" s="399"/>
      <c r="WLR848" s="399"/>
      <c r="WLS848" s="399"/>
      <c r="WLT848" s="399"/>
      <c r="WLU848" s="399"/>
      <c r="WLV848" s="399"/>
      <c r="WLW848" s="399"/>
      <c r="WLX848" s="399"/>
      <c r="WLY848" s="399"/>
      <c r="WLZ848" s="399"/>
      <c r="WMA848" s="399"/>
      <c r="WMB848" s="399"/>
      <c r="WMC848" s="399"/>
      <c r="WMD848" s="399"/>
      <c r="WME848" s="399"/>
      <c r="WMF848" s="399"/>
      <c r="WMG848" s="399"/>
      <c r="WMH848" s="399"/>
      <c r="WMI848" s="399"/>
      <c r="WMJ848" s="399"/>
      <c r="WMK848" s="399"/>
      <c r="WML848" s="399"/>
      <c r="WMM848" s="399"/>
      <c r="WMN848" s="399"/>
      <c r="WMO848" s="399"/>
      <c r="WMP848" s="399"/>
      <c r="WMQ848" s="399"/>
      <c r="WMR848" s="399"/>
      <c r="WMS848" s="399"/>
      <c r="WMT848" s="399"/>
      <c r="WMU848" s="399"/>
      <c r="WMV848" s="399"/>
      <c r="WMW848" s="399"/>
      <c r="WMX848" s="399"/>
      <c r="WMY848" s="399"/>
      <c r="WMZ848" s="399"/>
      <c r="WNA848" s="399"/>
      <c r="WNB848" s="399"/>
      <c r="WNC848" s="399"/>
      <c r="WND848" s="399"/>
      <c r="WNE848" s="399"/>
      <c r="WNF848" s="399"/>
      <c r="WNG848" s="399"/>
      <c r="WNH848" s="399"/>
      <c r="WNI848" s="399"/>
      <c r="WNJ848" s="399"/>
      <c r="WNK848" s="399"/>
      <c r="WNL848" s="399"/>
      <c r="WNM848" s="399"/>
      <c r="WNN848" s="399"/>
      <c r="WNO848" s="399"/>
      <c r="WNP848" s="399"/>
      <c r="WNQ848" s="399"/>
      <c r="WNR848" s="399"/>
      <c r="WNS848" s="399"/>
      <c r="WNT848" s="399"/>
      <c r="WNU848" s="399"/>
      <c r="WNV848" s="399"/>
      <c r="WNW848" s="399"/>
      <c r="WNX848" s="399"/>
      <c r="WNY848" s="399"/>
      <c r="WNZ848" s="399"/>
      <c r="WOA848" s="399"/>
      <c r="WOB848" s="399"/>
      <c r="WOC848" s="399"/>
      <c r="WOD848" s="399"/>
      <c r="WOE848" s="399"/>
      <c r="WOF848" s="399"/>
      <c r="WOG848" s="399"/>
      <c r="WOH848" s="399"/>
      <c r="WOI848" s="399"/>
      <c r="WOJ848" s="399"/>
      <c r="WOK848" s="399"/>
      <c r="WOL848" s="399"/>
      <c r="WOM848" s="399"/>
      <c r="WON848" s="399"/>
      <c r="WOO848" s="399"/>
      <c r="WOP848" s="399"/>
      <c r="WOQ848" s="399"/>
      <c r="WOR848" s="399"/>
      <c r="WOS848" s="399"/>
      <c r="WOT848" s="399"/>
      <c r="WOU848" s="399"/>
      <c r="WOV848" s="399"/>
      <c r="WOW848" s="399"/>
      <c r="WOX848" s="399"/>
      <c r="WOY848" s="399"/>
      <c r="WOZ848" s="399"/>
      <c r="WPA848" s="399"/>
      <c r="WPB848" s="399"/>
      <c r="WPC848" s="399"/>
      <c r="WPD848" s="399"/>
      <c r="WPE848" s="399"/>
      <c r="WPF848" s="399"/>
      <c r="WPG848" s="399"/>
      <c r="WPH848" s="399"/>
      <c r="WPI848" s="399"/>
      <c r="WPJ848" s="399"/>
      <c r="WPK848" s="399"/>
      <c r="WPL848" s="399"/>
      <c r="WPM848" s="399"/>
      <c r="WPN848" s="399"/>
      <c r="WPO848" s="399"/>
      <c r="WPP848" s="399"/>
      <c r="WPQ848" s="399"/>
      <c r="WPR848" s="399"/>
      <c r="WPS848" s="399"/>
      <c r="WPT848" s="399"/>
      <c r="WPU848" s="399"/>
      <c r="WPV848" s="399"/>
      <c r="WPW848" s="399"/>
      <c r="WPX848" s="399"/>
      <c r="WPY848" s="399"/>
      <c r="WPZ848" s="399"/>
      <c r="WQA848" s="399"/>
      <c r="WQB848" s="399"/>
      <c r="WQC848" s="399"/>
      <c r="WQD848" s="399"/>
      <c r="WQE848" s="399"/>
      <c r="WQF848" s="399"/>
      <c r="WQG848" s="399"/>
      <c r="WQH848" s="399"/>
      <c r="WQI848" s="399"/>
      <c r="WQJ848" s="399"/>
      <c r="WQK848" s="399"/>
      <c r="WQL848" s="399"/>
      <c r="WQM848" s="399"/>
      <c r="WQN848" s="399"/>
      <c r="WQO848" s="399"/>
      <c r="WQP848" s="399"/>
      <c r="WQQ848" s="399"/>
      <c r="WQR848" s="399"/>
      <c r="WQS848" s="399"/>
      <c r="WQT848" s="399"/>
      <c r="WQU848" s="399"/>
      <c r="WQV848" s="399"/>
      <c r="WQW848" s="399"/>
      <c r="WQX848" s="399"/>
      <c r="WQY848" s="399"/>
      <c r="WQZ848" s="399"/>
      <c r="WRA848" s="399"/>
      <c r="WRB848" s="399"/>
      <c r="WRC848" s="399"/>
      <c r="WRD848" s="399"/>
      <c r="WRE848" s="399"/>
      <c r="WRF848" s="399"/>
      <c r="WRG848" s="399"/>
      <c r="WRH848" s="399"/>
      <c r="WRI848" s="399"/>
      <c r="WRJ848" s="399"/>
      <c r="WRK848" s="399"/>
      <c r="WRL848" s="399"/>
      <c r="WRM848" s="399"/>
      <c r="WRN848" s="399"/>
      <c r="WRO848" s="399"/>
      <c r="WRP848" s="399"/>
      <c r="WRQ848" s="399"/>
      <c r="WRR848" s="399"/>
      <c r="WRS848" s="399"/>
      <c r="WRT848" s="399"/>
      <c r="WRU848" s="399"/>
      <c r="WRV848" s="399"/>
      <c r="WRW848" s="399"/>
      <c r="WRX848" s="399"/>
      <c r="WRY848" s="399"/>
      <c r="WRZ848" s="399"/>
      <c r="WSA848" s="399"/>
      <c r="WSB848" s="399"/>
      <c r="WSC848" s="399"/>
      <c r="WSD848" s="399"/>
      <c r="WSE848" s="399"/>
      <c r="WSF848" s="399"/>
      <c r="WSG848" s="399"/>
      <c r="WSH848" s="399"/>
      <c r="WSI848" s="399"/>
      <c r="WSJ848" s="399"/>
      <c r="WSK848" s="399"/>
      <c r="WSL848" s="399"/>
      <c r="WSM848" s="399"/>
      <c r="WSN848" s="399"/>
      <c r="WSO848" s="399"/>
      <c r="WSP848" s="399"/>
      <c r="WSQ848" s="399"/>
      <c r="WSR848" s="399"/>
      <c r="WSS848" s="399"/>
      <c r="WST848" s="399"/>
      <c r="WSU848" s="399"/>
      <c r="WSV848" s="399"/>
      <c r="WSW848" s="399"/>
      <c r="WSX848" s="399"/>
      <c r="WSY848" s="399"/>
      <c r="WSZ848" s="399"/>
      <c r="WTA848" s="399"/>
      <c r="WTB848" s="399"/>
      <c r="WTC848" s="399"/>
      <c r="WTD848" s="399"/>
      <c r="WTE848" s="399"/>
      <c r="WTF848" s="399"/>
      <c r="WTG848" s="399"/>
      <c r="WTH848" s="399"/>
      <c r="WTI848" s="399"/>
      <c r="WTJ848" s="399"/>
      <c r="WTK848" s="399"/>
      <c r="WTL848" s="399"/>
      <c r="WTM848" s="399"/>
      <c r="WTN848" s="399"/>
      <c r="WTO848" s="399"/>
      <c r="WTP848" s="399"/>
      <c r="WTQ848" s="399"/>
      <c r="WTR848" s="399"/>
      <c r="WTS848" s="399"/>
      <c r="WTT848" s="399"/>
      <c r="WTU848" s="399"/>
      <c r="WTV848" s="399"/>
      <c r="WTW848" s="399"/>
      <c r="WTX848" s="399"/>
      <c r="WTY848" s="399"/>
      <c r="WTZ848" s="399"/>
      <c r="WUA848" s="399"/>
      <c r="WUB848" s="399"/>
      <c r="WUC848" s="399"/>
      <c r="WUD848" s="399"/>
      <c r="WUE848" s="399"/>
      <c r="WUF848" s="399"/>
      <c r="WUG848" s="399"/>
      <c r="WUH848" s="399"/>
      <c r="WUI848" s="399"/>
      <c r="WUJ848" s="399"/>
      <c r="WUK848" s="399"/>
      <c r="WUL848" s="399"/>
      <c r="WUM848" s="399"/>
      <c r="WUN848" s="399"/>
      <c r="WUO848" s="399"/>
      <c r="WUP848" s="399"/>
      <c r="WUQ848" s="399"/>
      <c r="WUR848" s="399"/>
      <c r="WUS848" s="399"/>
      <c r="WUT848" s="399"/>
      <c r="WUU848" s="399"/>
      <c r="WUV848" s="399"/>
      <c r="WUW848" s="399"/>
      <c r="WUX848" s="399"/>
      <c r="WUY848" s="399"/>
      <c r="WUZ848" s="399"/>
      <c r="WVA848" s="399"/>
      <c r="WVB848" s="399"/>
      <c r="WVC848" s="399"/>
      <c r="WVD848" s="399"/>
      <c r="WVE848" s="399"/>
      <c r="WVF848" s="399"/>
      <c r="WVG848" s="399"/>
      <c r="WVH848" s="399"/>
      <c r="WVI848" s="399"/>
      <c r="WVJ848" s="399"/>
      <c r="WVK848" s="399"/>
      <c r="WVL848" s="399"/>
      <c r="WVM848" s="399"/>
      <c r="WVN848" s="399"/>
      <c r="WVO848" s="399"/>
      <c r="WVP848" s="399"/>
      <c r="WVQ848" s="399"/>
      <c r="WVR848" s="399"/>
      <c r="WVS848" s="399"/>
      <c r="WVT848" s="399"/>
      <c r="WVU848" s="399"/>
      <c r="WVV848" s="399"/>
      <c r="WVW848" s="399"/>
      <c r="WVX848" s="399"/>
      <c r="WVY848" s="399"/>
      <c r="WVZ848" s="399"/>
      <c r="WWA848" s="399"/>
      <c r="WWB848" s="399"/>
      <c r="WWC848" s="399"/>
      <c r="WWD848" s="399"/>
      <c r="WWE848" s="399"/>
      <c r="WWF848" s="399"/>
      <c r="WWG848" s="399"/>
      <c r="WWH848" s="399"/>
      <c r="WWI848" s="399"/>
      <c r="WWJ848" s="399"/>
      <c r="WWK848" s="399"/>
      <c r="WWL848" s="399"/>
      <c r="WWM848" s="399"/>
      <c r="WWN848" s="399"/>
      <c r="WWO848" s="399"/>
      <c r="WWP848" s="399"/>
      <c r="WWQ848" s="399"/>
      <c r="WWR848" s="399"/>
      <c r="WWS848" s="399"/>
      <c r="WWT848" s="399"/>
      <c r="WWU848" s="399"/>
      <c r="WWV848" s="399"/>
      <c r="WWW848" s="399"/>
      <c r="WWX848" s="399"/>
      <c r="WWY848" s="399"/>
      <c r="WWZ848" s="399"/>
      <c r="WXA848" s="399"/>
      <c r="WXB848" s="399"/>
      <c r="WXC848" s="399"/>
      <c r="WXD848" s="399"/>
      <c r="WXE848" s="399"/>
      <c r="WXF848" s="399"/>
      <c r="WXG848" s="399"/>
      <c r="WXH848" s="399"/>
      <c r="WXI848" s="399"/>
      <c r="WXJ848" s="399"/>
      <c r="WXK848" s="399"/>
      <c r="WXL848" s="399"/>
      <c r="WXM848" s="399"/>
      <c r="WXN848" s="399"/>
      <c r="WXO848" s="399"/>
      <c r="WXP848" s="399"/>
      <c r="WXQ848" s="399"/>
      <c r="WXR848" s="399"/>
      <c r="WXS848" s="399"/>
      <c r="WXT848" s="399"/>
      <c r="WXU848" s="399"/>
      <c r="WXV848" s="399"/>
      <c r="WXW848" s="399"/>
      <c r="WXX848" s="399"/>
      <c r="WXY848" s="399"/>
      <c r="WXZ848" s="399"/>
    </row>
    <row r="849" spans="2:16198" ht="35.25" x14ac:dyDescent="0.5">
      <c r="B849" s="400">
        <v>18</v>
      </c>
      <c r="C849" s="378" t="s">
        <v>15281</v>
      </c>
      <c r="D849" s="372">
        <v>1984</v>
      </c>
      <c r="E849" s="372"/>
      <c r="F849" s="358" t="s">
        <v>17189</v>
      </c>
      <c r="G849" s="372">
        <v>2</v>
      </c>
      <c r="H849" s="372">
        <v>3</v>
      </c>
      <c r="I849" s="373">
        <v>1042.4000000000001</v>
      </c>
      <c r="J849" s="373">
        <v>951.9</v>
      </c>
      <c r="K849" s="373">
        <v>951.9</v>
      </c>
      <c r="L849" s="379">
        <v>47</v>
      </c>
      <c r="M849" s="372" t="s">
        <v>17048</v>
      </c>
      <c r="N849" s="372" t="s">
        <v>17086</v>
      </c>
      <c r="O849" s="372" t="s">
        <v>17052</v>
      </c>
      <c r="P849" s="373">
        <v>7705763.3499999996</v>
      </c>
      <c r="Q849" s="376"/>
      <c r="R849" s="373">
        <v>6636836.1500000004</v>
      </c>
      <c r="S849" s="373">
        <v>353048.01</v>
      </c>
      <c r="T849" s="373">
        <f>P849-R849-S849</f>
        <v>715879.18999999925</v>
      </c>
      <c r="U849" s="359">
        <f t="shared" si="477"/>
        <v>7392.3286166538746</v>
      </c>
      <c r="V849" s="376">
        <v>9269.0499999999993</v>
      </c>
    </row>
    <row r="850" spans="2:16198" s="398" customFormat="1" ht="35.25" x14ac:dyDescent="0.5">
      <c r="B850" s="367" t="s">
        <v>17363</v>
      </c>
      <c r="C850" s="385"/>
      <c r="D850" s="358" t="s">
        <v>17026</v>
      </c>
      <c r="E850" s="358" t="s">
        <v>17026</v>
      </c>
      <c r="F850" s="358" t="s">
        <v>17026</v>
      </c>
      <c r="G850" s="358" t="s">
        <v>17026</v>
      </c>
      <c r="H850" s="358" t="s">
        <v>17026</v>
      </c>
      <c r="I850" s="363">
        <f>I851</f>
        <v>1177.3</v>
      </c>
      <c r="J850" s="363">
        <f t="shared" ref="J850:L850" si="494">J851</f>
        <v>985.6</v>
      </c>
      <c r="K850" s="363">
        <f t="shared" si="494"/>
        <v>985.6</v>
      </c>
      <c r="L850" s="364">
        <f t="shared" si="494"/>
        <v>39</v>
      </c>
      <c r="M850" s="358" t="s">
        <v>17026</v>
      </c>
      <c r="N850" s="358" t="s">
        <v>17026</v>
      </c>
      <c r="O850" s="361" t="s">
        <v>17026</v>
      </c>
      <c r="P850" s="365">
        <f>P851</f>
        <v>5000553.84</v>
      </c>
      <c r="Q850" s="365">
        <f t="shared" ref="Q850:S850" si="495">Q851</f>
        <v>0</v>
      </c>
      <c r="R850" s="363">
        <f t="shared" si="495"/>
        <v>4116504.56</v>
      </c>
      <c r="S850" s="363">
        <f t="shared" si="495"/>
        <v>226950.38</v>
      </c>
      <c r="T850" s="363">
        <f>T851</f>
        <v>657098.89999999979</v>
      </c>
      <c r="U850" s="359">
        <f t="shared" si="477"/>
        <v>4247.4762932132844</v>
      </c>
      <c r="V850" s="376">
        <f>V851</f>
        <v>5154.71</v>
      </c>
      <c r="W850" s="399"/>
      <c r="X850" s="399"/>
      <c r="Y850" s="399"/>
      <c r="Z850" s="399"/>
      <c r="AA850" s="399"/>
      <c r="AB850" s="399"/>
      <c r="AC850" s="399"/>
      <c r="AD850" s="399"/>
      <c r="AE850" s="399"/>
      <c r="AF850" s="399"/>
      <c r="AG850" s="399"/>
      <c r="AH850" s="399"/>
      <c r="AI850" s="399"/>
      <c r="AJ850" s="399"/>
      <c r="AK850" s="399"/>
      <c r="AL850" s="399"/>
      <c r="AM850" s="399"/>
      <c r="AN850" s="399"/>
      <c r="AO850" s="399"/>
      <c r="AP850" s="399"/>
      <c r="AQ850" s="399"/>
      <c r="AR850" s="399"/>
      <c r="AS850" s="399"/>
      <c r="AT850" s="399"/>
      <c r="AU850" s="399"/>
      <c r="AV850" s="399"/>
      <c r="AW850" s="399"/>
      <c r="AX850" s="399"/>
      <c r="AY850" s="399"/>
      <c r="AZ850" s="399"/>
      <c r="BA850" s="399"/>
      <c r="BB850" s="399"/>
      <c r="BC850" s="399"/>
      <c r="BD850" s="399"/>
      <c r="BE850" s="399"/>
      <c r="BF850" s="399"/>
      <c r="BG850" s="399"/>
      <c r="BH850" s="399"/>
      <c r="BI850" s="399"/>
      <c r="BJ850" s="399"/>
      <c r="BK850" s="399"/>
      <c r="BL850" s="399"/>
      <c r="BM850" s="399"/>
      <c r="BN850" s="399"/>
      <c r="BO850" s="399"/>
      <c r="BP850" s="399"/>
      <c r="BQ850" s="399"/>
      <c r="BR850" s="399"/>
      <c r="BS850" s="399"/>
      <c r="BT850" s="399"/>
      <c r="BU850" s="399"/>
      <c r="BV850" s="399"/>
      <c r="BW850" s="399"/>
      <c r="BX850" s="399"/>
      <c r="BY850" s="399"/>
      <c r="BZ850" s="399"/>
      <c r="CA850" s="399"/>
      <c r="CB850" s="399"/>
      <c r="CC850" s="399"/>
      <c r="CD850" s="399"/>
      <c r="CE850" s="399"/>
      <c r="CF850" s="399"/>
      <c r="CG850" s="399"/>
      <c r="CH850" s="399"/>
      <c r="CI850" s="399"/>
      <c r="CJ850" s="399"/>
      <c r="CK850" s="399"/>
      <c r="CL850" s="399"/>
      <c r="CM850" s="399"/>
      <c r="CN850" s="399"/>
      <c r="CO850" s="399"/>
      <c r="CP850" s="399"/>
      <c r="CQ850" s="399"/>
      <c r="CR850" s="399"/>
      <c r="CS850" s="399"/>
      <c r="CT850" s="399"/>
      <c r="CU850" s="399"/>
      <c r="CV850" s="399"/>
      <c r="CW850" s="399"/>
      <c r="CX850" s="399"/>
      <c r="CY850" s="399"/>
      <c r="CZ850" s="399"/>
      <c r="DA850" s="399"/>
      <c r="DB850" s="399"/>
      <c r="DC850" s="399"/>
      <c r="DD850" s="399"/>
      <c r="DE850" s="399"/>
      <c r="DF850" s="399"/>
      <c r="DG850" s="399"/>
      <c r="DH850" s="399"/>
      <c r="DI850" s="399"/>
      <c r="DJ850" s="399"/>
      <c r="DK850" s="399"/>
      <c r="DL850" s="399"/>
      <c r="DM850" s="399"/>
      <c r="DN850" s="399"/>
      <c r="DO850" s="399"/>
      <c r="DP850" s="399"/>
      <c r="DQ850" s="399"/>
      <c r="DR850" s="399"/>
      <c r="DS850" s="399"/>
      <c r="DT850" s="399"/>
      <c r="DU850" s="399"/>
      <c r="DV850" s="399"/>
      <c r="DW850" s="399"/>
      <c r="DX850" s="399"/>
      <c r="DY850" s="399"/>
      <c r="DZ850" s="399"/>
      <c r="EA850" s="399"/>
      <c r="EB850" s="399"/>
      <c r="EC850" s="399"/>
      <c r="ED850" s="399"/>
      <c r="EE850" s="399"/>
      <c r="EF850" s="399"/>
      <c r="EG850" s="399"/>
      <c r="EH850" s="399"/>
      <c r="EI850" s="399"/>
      <c r="EJ850" s="399"/>
      <c r="EK850" s="399"/>
      <c r="EL850" s="399"/>
      <c r="EM850" s="399"/>
      <c r="EN850" s="399"/>
      <c r="EO850" s="399"/>
      <c r="EP850" s="399"/>
      <c r="EQ850" s="399"/>
      <c r="ER850" s="399"/>
      <c r="ES850" s="399"/>
      <c r="ET850" s="399"/>
      <c r="EU850" s="399"/>
      <c r="EV850" s="399"/>
      <c r="EW850" s="399"/>
      <c r="EX850" s="399"/>
      <c r="EY850" s="399"/>
      <c r="EZ850" s="399"/>
      <c r="FA850" s="399"/>
      <c r="FB850" s="399"/>
      <c r="FC850" s="399"/>
      <c r="FD850" s="399"/>
      <c r="FE850" s="399"/>
      <c r="FF850" s="399"/>
      <c r="FG850" s="399"/>
      <c r="FH850" s="399"/>
      <c r="FI850" s="399"/>
      <c r="FJ850" s="399"/>
      <c r="FK850" s="399"/>
      <c r="FL850" s="399"/>
      <c r="FM850" s="399"/>
      <c r="FN850" s="399"/>
      <c r="FO850" s="399"/>
      <c r="FP850" s="399"/>
      <c r="FQ850" s="399"/>
      <c r="FR850" s="399"/>
      <c r="FS850" s="399"/>
      <c r="FT850" s="399"/>
      <c r="FU850" s="399"/>
      <c r="FV850" s="399"/>
      <c r="FW850" s="399"/>
      <c r="FX850" s="399"/>
      <c r="FY850" s="399"/>
      <c r="FZ850" s="399"/>
      <c r="GA850" s="399"/>
      <c r="GB850" s="399"/>
      <c r="GC850" s="399"/>
      <c r="GD850" s="399"/>
      <c r="GE850" s="399"/>
      <c r="GF850" s="399"/>
      <c r="GG850" s="399"/>
      <c r="GH850" s="399"/>
      <c r="GI850" s="399"/>
      <c r="GJ850" s="399"/>
      <c r="GK850" s="399"/>
      <c r="GL850" s="399"/>
      <c r="GM850" s="399"/>
      <c r="GN850" s="399"/>
      <c r="GO850" s="399"/>
      <c r="GP850" s="399"/>
      <c r="GQ850" s="399"/>
      <c r="GR850" s="399"/>
      <c r="GS850" s="399"/>
      <c r="GT850" s="399"/>
      <c r="GU850" s="399"/>
      <c r="GV850" s="399"/>
      <c r="GW850" s="399"/>
      <c r="GX850" s="399"/>
      <c r="GY850" s="399"/>
      <c r="GZ850" s="399"/>
      <c r="HA850" s="399"/>
      <c r="HB850" s="399"/>
      <c r="HC850" s="399"/>
      <c r="HD850" s="399"/>
      <c r="HE850" s="399"/>
      <c r="HF850" s="399"/>
      <c r="HG850" s="399"/>
      <c r="HH850" s="399"/>
      <c r="HI850" s="399"/>
      <c r="HJ850" s="399"/>
      <c r="HK850" s="399"/>
      <c r="HL850" s="399"/>
      <c r="HM850" s="399"/>
      <c r="HN850" s="399"/>
      <c r="HO850" s="399"/>
      <c r="HP850" s="399"/>
      <c r="HQ850" s="399"/>
      <c r="HR850" s="399"/>
      <c r="HS850" s="399"/>
      <c r="HT850" s="399"/>
      <c r="HU850" s="399"/>
      <c r="HV850" s="399"/>
      <c r="HW850" s="399"/>
      <c r="HX850" s="399"/>
      <c r="HY850" s="399"/>
      <c r="HZ850" s="399"/>
      <c r="IA850" s="399"/>
      <c r="IB850" s="399"/>
      <c r="IC850" s="399"/>
      <c r="ID850" s="399"/>
      <c r="IE850" s="399"/>
      <c r="IF850" s="399"/>
      <c r="IG850" s="399"/>
      <c r="IH850" s="399"/>
      <c r="II850" s="399"/>
      <c r="IJ850" s="399"/>
      <c r="IK850" s="399"/>
      <c r="IL850" s="399"/>
      <c r="IM850" s="399"/>
      <c r="IN850" s="399"/>
      <c r="IO850" s="399"/>
      <c r="IP850" s="399"/>
      <c r="IQ850" s="399"/>
      <c r="IR850" s="399"/>
      <c r="IS850" s="399"/>
      <c r="IT850" s="399"/>
      <c r="IU850" s="399"/>
      <c r="IV850" s="399"/>
      <c r="IW850" s="399"/>
      <c r="IX850" s="399"/>
      <c r="IY850" s="399"/>
      <c r="IZ850" s="399"/>
      <c r="JA850" s="399"/>
      <c r="JB850" s="399"/>
      <c r="JC850" s="399"/>
      <c r="JD850" s="399"/>
      <c r="JE850" s="399"/>
      <c r="JF850" s="399"/>
      <c r="JG850" s="399"/>
      <c r="JH850" s="399"/>
      <c r="JI850" s="399"/>
      <c r="JJ850" s="399"/>
      <c r="JK850" s="399"/>
      <c r="JL850" s="399"/>
      <c r="JM850" s="399"/>
      <c r="JN850" s="399"/>
      <c r="JO850" s="399"/>
      <c r="JP850" s="399"/>
      <c r="JQ850" s="399"/>
      <c r="JR850" s="399"/>
      <c r="JS850" s="399"/>
      <c r="JT850" s="399"/>
      <c r="JU850" s="399"/>
      <c r="JV850" s="399"/>
      <c r="JW850" s="399"/>
      <c r="JX850" s="399"/>
      <c r="JY850" s="399"/>
      <c r="JZ850" s="399"/>
      <c r="KA850" s="399"/>
      <c r="KB850" s="399"/>
      <c r="KC850" s="399"/>
      <c r="KD850" s="399"/>
      <c r="KE850" s="399"/>
      <c r="KF850" s="399"/>
      <c r="KG850" s="399"/>
      <c r="KH850" s="399"/>
      <c r="KI850" s="399"/>
      <c r="KJ850" s="399"/>
      <c r="KK850" s="399"/>
      <c r="KL850" s="399"/>
      <c r="KM850" s="399"/>
      <c r="KN850" s="399"/>
      <c r="KO850" s="399"/>
      <c r="KP850" s="399"/>
      <c r="KQ850" s="399"/>
      <c r="KR850" s="399"/>
      <c r="KS850" s="399"/>
      <c r="KT850" s="399"/>
      <c r="KU850" s="399"/>
      <c r="KV850" s="399"/>
      <c r="KW850" s="399"/>
      <c r="KX850" s="399"/>
      <c r="KY850" s="399"/>
      <c r="KZ850" s="399"/>
      <c r="LA850" s="399"/>
      <c r="LB850" s="399"/>
      <c r="LC850" s="399"/>
      <c r="LD850" s="399"/>
      <c r="LE850" s="399"/>
      <c r="LF850" s="399"/>
      <c r="LG850" s="399"/>
      <c r="LH850" s="399"/>
      <c r="LI850" s="399"/>
      <c r="LJ850" s="399"/>
      <c r="LK850" s="399"/>
      <c r="LL850" s="399"/>
      <c r="LM850" s="399"/>
      <c r="LN850" s="399"/>
      <c r="LO850" s="399"/>
      <c r="LP850" s="399"/>
      <c r="LQ850" s="399"/>
      <c r="LR850" s="399"/>
      <c r="LS850" s="399"/>
      <c r="LT850" s="399"/>
      <c r="LU850" s="399"/>
      <c r="LV850" s="399"/>
      <c r="LW850" s="399"/>
      <c r="LX850" s="399"/>
      <c r="LY850" s="399"/>
      <c r="LZ850" s="399"/>
      <c r="MA850" s="399"/>
      <c r="MB850" s="399"/>
      <c r="MC850" s="399"/>
      <c r="MD850" s="399"/>
      <c r="ME850" s="399"/>
      <c r="MF850" s="399"/>
      <c r="MG850" s="399"/>
      <c r="MH850" s="399"/>
      <c r="MI850" s="399"/>
      <c r="MJ850" s="399"/>
      <c r="MK850" s="399"/>
      <c r="ML850" s="399"/>
      <c r="MM850" s="399"/>
      <c r="MN850" s="399"/>
      <c r="MO850" s="399"/>
      <c r="MP850" s="399"/>
      <c r="MQ850" s="399"/>
      <c r="MR850" s="399"/>
      <c r="MS850" s="399"/>
      <c r="MT850" s="399"/>
      <c r="MU850" s="399"/>
      <c r="MV850" s="399"/>
      <c r="MW850" s="399"/>
      <c r="MX850" s="399"/>
      <c r="MY850" s="399"/>
      <c r="MZ850" s="399"/>
      <c r="NA850" s="399"/>
      <c r="NB850" s="399"/>
      <c r="NC850" s="399"/>
      <c r="ND850" s="399"/>
      <c r="NE850" s="399"/>
      <c r="NF850" s="399"/>
      <c r="NG850" s="399"/>
      <c r="NH850" s="399"/>
      <c r="NI850" s="399"/>
      <c r="NJ850" s="399"/>
      <c r="NK850" s="399"/>
      <c r="NL850" s="399"/>
      <c r="NM850" s="399"/>
      <c r="NN850" s="399"/>
      <c r="NO850" s="399"/>
      <c r="NP850" s="399"/>
      <c r="NQ850" s="399"/>
      <c r="NR850" s="399"/>
      <c r="NS850" s="399"/>
      <c r="NT850" s="399"/>
      <c r="NU850" s="399"/>
      <c r="NV850" s="399"/>
      <c r="NW850" s="399"/>
      <c r="NX850" s="399"/>
      <c r="NY850" s="399"/>
      <c r="NZ850" s="399"/>
      <c r="OA850" s="399"/>
      <c r="OB850" s="399"/>
      <c r="OC850" s="399"/>
      <c r="OD850" s="399"/>
      <c r="OE850" s="399"/>
      <c r="OF850" s="399"/>
      <c r="OG850" s="399"/>
      <c r="OH850" s="399"/>
      <c r="OI850" s="399"/>
      <c r="OJ850" s="399"/>
      <c r="OK850" s="399"/>
      <c r="OL850" s="399"/>
      <c r="OM850" s="399"/>
      <c r="ON850" s="399"/>
      <c r="OO850" s="399"/>
      <c r="OP850" s="399"/>
      <c r="OQ850" s="399"/>
      <c r="OR850" s="399"/>
      <c r="OS850" s="399"/>
      <c r="OT850" s="399"/>
      <c r="OU850" s="399"/>
      <c r="OV850" s="399"/>
      <c r="OW850" s="399"/>
      <c r="OX850" s="399"/>
      <c r="OY850" s="399"/>
      <c r="OZ850" s="399"/>
      <c r="PA850" s="399"/>
      <c r="PB850" s="399"/>
      <c r="PC850" s="399"/>
      <c r="PD850" s="399"/>
      <c r="PE850" s="399"/>
      <c r="PF850" s="399"/>
      <c r="PG850" s="399"/>
      <c r="PH850" s="399"/>
      <c r="PI850" s="399"/>
      <c r="PJ850" s="399"/>
      <c r="PK850" s="399"/>
      <c r="PL850" s="399"/>
      <c r="PM850" s="399"/>
      <c r="PN850" s="399"/>
      <c r="PO850" s="399"/>
      <c r="PP850" s="399"/>
      <c r="PQ850" s="399"/>
      <c r="PR850" s="399"/>
      <c r="PS850" s="399"/>
      <c r="PT850" s="399"/>
      <c r="PU850" s="399"/>
      <c r="PV850" s="399"/>
      <c r="PW850" s="399"/>
      <c r="PX850" s="399"/>
      <c r="PY850" s="399"/>
      <c r="PZ850" s="399"/>
      <c r="QA850" s="399"/>
      <c r="QB850" s="399"/>
      <c r="QC850" s="399"/>
      <c r="QD850" s="399"/>
      <c r="QE850" s="399"/>
      <c r="QF850" s="399"/>
      <c r="QG850" s="399"/>
      <c r="QH850" s="399"/>
      <c r="QI850" s="399"/>
      <c r="QJ850" s="399"/>
      <c r="QK850" s="399"/>
      <c r="QL850" s="399"/>
      <c r="QM850" s="399"/>
      <c r="QN850" s="399"/>
      <c r="QO850" s="399"/>
      <c r="QP850" s="399"/>
      <c r="QQ850" s="399"/>
      <c r="QR850" s="399"/>
      <c r="QS850" s="399"/>
      <c r="QT850" s="399"/>
      <c r="QU850" s="399"/>
      <c r="QV850" s="399"/>
      <c r="QW850" s="399"/>
      <c r="QX850" s="399"/>
      <c r="QY850" s="399"/>
      <c r="QZ850" s="399"/>
      <c r="RA850" s="399"/>
      <c r="RB850" s="399"/>
      <c r="RC850" s="399"/>
      <c r="RD850" s="399"/>
      <c r="RE850" s="399"/>
      <c r="RF850" s="399"/>
      <c r="RG850" s="399"/>
      <c r="RH850" s="399"/>
      <c r="RI850" s="399"/>
      <c r="RJ850" s="399"/>
      <c r="RK850" s="399"/>
      <c r="RL850" s="399"/>
      <c r="RM850" s="399"/>
      <c r="RN850" s="399"/>
      <c r="RO850" s="399"/>
      <c r="RP850" s="399"/>
      <c r="RQ850" s="399"/>
      <c r="RR850" s="399"/>
      <c r="RS850" s="399"/>
      <c r="RT850" s="399"/>
      <c r="RU850" s="399"/>
      <c r="RV850" s="399"/>
      <c r="RW850" s="399"/>
      <c r="RX850" s="399"/>
      <c r="RY850" s="399"/>
      <c r="RZ850" s="399"/>
      <c r="SA850" s="399"/>
      <c r="SB850" s="399"/>
      <c r="SC850" s="399"/>
      <c r="SD850" s="399"/>
      <c r="SE850" s="399"/>
      <c r="SF850" s="399"/>
      <c r="SG850" s="399"/>
      <c r="SH850" s="399"/>
      <c r="SI850" s="399"/>
      <c r="SJ850" s="399"/>
      <c r="SK850" s="399"/>
      <c r="SL850" s="399"/>
      <c r="SM850" s="399"/>
      <c r="SN850" s="399"/>
      <c r="SO850" s="399"/>
      <c r="SP850" s="399"/>
      <c r="SQ850" s="399"/>
      <c r="SR850" s="399"/>
      <c r="SS850" s="399"/>
      <c r="ST850" s="399"/>
      <c r="SU850" s="399"/>
      <c r="SV850" s="399"/>
      <c r="SW850" s="399"/>
      <c r="SX850" s="399"/>
      <c r="SY850" s="399"/>
      <c r="SZ850" s="399"/>
      <c r="TA850" s="399"/>
      <c r="TB850" s="399"/>
      <c r="TC850" s="399"/>
      <c r="TD850" s="399"/>
      <c r="TE850" s="399"/>
      <c r="TF850" s="399"/>
      <c r="TG850" s="399"/>
      <c r="TH850" s="399"/>
      <c r="TI850" s="399"/>
      <c r="TJ850" s="399"/>
      <c r="TK850" s="399"/>
      <c r="TL850" s="399"/>
      <c r="TM850" s="399"/>
      <c r="TN850" s="399"/>
      <c r="TO850" s="399"/>
      <c r="TP850" s="399"/>
      <c r="TQ850" s="399"/>
      <c r="TR850" s="399"/>
      <c r="TS850" s="399"/>
      <c r="TT850" s="399"/>
      <c r="TU850" s="399"/>
      <c r="TV850" s="399"/>
      <c r="TW850" s="399"/>
      <c r="TX850" s="399"/>
      <c r="TY850" s="399"/>
      <c r="TZ850" s="399"/>
      <c r="UA850" s="399"/>
      <c r="UB850" s="399"/>
      <c r="UC850" s="399"/>
      <c r="UD850" s="399"/>
      <c r="UE850" s="399"/>
      <c r="UF850" s="399"/>
      <c r="UG850" s="399"/>
      <c r="UH850" s="399"/>
      <c r="UI850" s="399"/>
      <c r="UJ850" s="399"/>
      <c r="UK850" s="399"/>
      <c r="UL850" s="399"/>
      <c r="UM850" s="399"/>
      <c r="UN850" s="399"/>
      <c r="UO850" s="399"/>
      <c r="UP850" s="399"/>
      <c r="UQ850" s="399"/>
      <c r="UR850" s="399"/>
      <c r="US850" s="399"/>
      <c r="UT850" s="399"/>
      <c r="UU850" s="399"/>
      <c r="UV850" s="399"/>
      <c r="UW850" s="399"/>
      <c r="UX850" s="399"/>
      <c r="UY850" s="399"/>
      <c r="UZ850" s="399"/>
      <c r="VA850" s="399"/>
      <c r="VB850" s="399"/>
      <c r="VC850" s="399"/>
      <c r="VD850" s="399"/>
      <c r="VE850" s="399"/>
      <c r="VF850" s="399"/>
      <c r="VG850" s="399"/>
      <c r="VH850" s="399"/>
      <c r="VI850" s="399"/>
      <c r="VJ850" s="399"/>
      <c r="VK850" s="399"/>
      <c r="VL850" s="399"/>
      <c r="VM850" s="399"/>
      <c r="VN850" s="399"/>
      <c r="VO850" s="399"/>
      <c r="VP850" s="399"/>
      <c r="VQ850" s="399"/>
      <c r="VR850" s="399"/>
      <c r="VS850" s="399"/>
      <c r="VT850" s="399"/>
      <c r="VU850" s="399"/>
      <c r="VV850" s="399"/>
      <c r="VW850" s="399"/>
      <c r="VX850" s="399"/>
      <c r="VY850" s="399"/>
      <c r="VZ850" s="399"/>
      <c r="WA850" s="399"/>
      <c r="WB850" s="399"/>
      <c r="WC850" s="399"/>
      <c r="WD850" s="399"/>
      <c r="WE850" s="399"/>
      <c r="WF850" s="399"/>
      <c r="WG850" s="399"/>
      <c r="WH850" s="399"/>
      <c r="WI850" s="399"/>
      <c r="WJ850" s="399"/>
      <c r="WK850" s="399"/>
      <c r="WL850" s="399"/>
      <c r="WM850" s="399"/>
      <c r="WN850" s="399"/>
      <c r="WO850" s="399"/>
      <c r="WP850" s="399"/>
      <c r="WQ850" s="399"/>
      <c r="WR850" s="399"/>
      <c r="WS850" s="399"/>
      <c r="WT850" s="399"/>
      <c r="WU850" s="399"/>
      <c r="WV850" s="399"/>
      <c r="WW850" s="399"/>
      <c r="WX850" s="399"/>
      <c r="WY850" s="399"/>
      <c r="WZ850" s="399"/>
      <c r="XA850" s="399"/>
      <c r="XB850" s="399"/>
      <c r="XC850" s="399"/>
      <c r="XD850" s="399"/>
      <c r="XE850" s="399"/>
      <c r="XF850" s="399"/>
      <c r="XG850" s="399"/>
      <c r="XH850" s="399"/>
      <c r="XI850" s="399"/>
      <c r="XJ850" s="399"/>
      <c r="XK850" s="399"/>
      <c r="XL850" s="399"/>
      <c r="XM850" s="399"/>
      <c r="XN850" s="399"/>
      <c r="XO850" s="399"/>
      <c r="XP850" s="399"/>
      <c r="XQ850" s="399"/>
      <c r="XR850" s="399"/>
      <c r="XS850" s="399"/>
      <c r="XT850" s="399"/>
      <c r="XU850" s="399"/>
      <c r="XV850" s="399"/>
      <c r="XW850" s="399"/>
      <c r="XX850" s="399"/>
      <c r="XY850" s="399"/>
      <c r="XZ850" s="399"/>
      <c r="YA850" s="399"/>
      <c r="YB850" s="399"/>
      <c r="YC850" s="399"/>
      <c r="YD850" s="399"/>
      <c r="YE850" s="399"/>
      <c r="YF850" s="399"/>
      <c r="YG850" s="399"/>
      <c r="YH850" s="399"/>
      <c r="YI850" s="399"/>
      <c r="YJ850" s="399"/>
      <c r="YK850" s="399"/>
      <c r="YL850" s="399"/>
      <c r="YM850" s="399"/>
      <c r="YN850" s="399"/>
      <c r="YO850" s="399"/>
      <c r="YP850" s="399"/>
      <c r="YQ850" s="399"/>
      <c r="YR850" s="399"/>
      <c r="YS850" s="399"/>
      <c r="YT850" s="399"/>
      <c r="YU850" s="399"/>
      <c r="YV850" s="399"/>
      <c r="YW850" s="399"/>
      <c r="YX850" s="399"/>
      <c r="YY850" s="399"/>
      <c r="YZ850" s="399"/>
      <c r="ZA850" s="399"/>
      <c r="ZB850" s="399"/>
      <c r="ZC850" s="399"/>
      <c r="ZD850" s="399"/>
      <c r="ZE850" s="399"/>
      <c r="ZF850" s="399"/>
      <c r="ZG850" s="399"/>
      <c r="ZH850" s="399"/>
      <c r="ZI850" s="399"/>
      <c r="ZJ850" s="399"/>
      <c r="ZK850" s="399"/>
      <c r="ZL850" s="399"/>
      <c r="ZM850" s="399"/>
      <c r="ZN850" s="399"/>
      <c r="ZO850" s="399"/>
      <c r="ZP850" s="399"/>
      <c r="ZQ850" s="399"/>
      <c r="ZR850" s="399"/>
      <c r="ZS850" s="399"/>
      <c r="ZT850" s="399"/>
      <c r="ZU850" s="399"/>
      <c r="ZV850" s="399"/>
      <c r="ZW850" s="399"/>
      <c r="ZX850" s="399"/>
      <c r="ZY850" s="399"/>
      <c r="ZZ850" s="399"/>
      <c r="AAA850" s="399"/>
      <c r="AAB850" s="399"/>
      <c r="AAC850" s="399"/>
      <c r="AAD850" s="399"/>
      <c r="AAE850" s="399"/>
      <c r="AAF850" s="399"/>
      <c r="AAG850" s="399"/>
      <c r="AAH850" s="399"/>
      <c r="AAI850" s="399"/>
      <c r="AAJ850" s="399"/>
      <c r="AAK850" s="399"/>
      <c r="AAL850" s="399"/>
      <c r="AAM850" s="399"/>
      <c r="AAN850" s="399"/>
      <c r="AAO850" s="399"/>
      <c r="AAP850" s="399"/>
      <c r="AAQ850" s="399"/>
      <c r="AAR850" s="399"/>
      <c r="AAS850" s="399"/>
      <c r="AAT850" s="399"/>
      <c r="AAU850" s="399"/>
      <c r="AAV850" s="399"/>
      <c r="AAW850" s="399"/>
      <c r="AAX850" s="399"/>
      <c r="AAY850" s="399"/>
      <c r="AAZ850" s="399"/>
      <c r="ABA850" s="399"/>
      <c r="ABB850" s="399"/>
      <c r="ABC850" s="399"/>
      <c r="ABD850" s="399"/>
      <c r="ABE850" s="399"/>
      <c r="ABF850" s="399"/>
      <c r="ABG850" s="399"/>
      <c r="ABH850" s="399"/>
      <c r="ABI850" s="399"/>
      <c r="ABJ850" s="399"/>
      <c r="ABK850" s="399"/>
      <c r="ABL850" s="399"/>
      <c r="ABM850" s="399"/>
      <c r="ABN850" s="399"/>
      <c r="ABO850" s="399"/>
      <c r="ABP850" s="399"/>
      <c r="ABQ850" s="399"/>
      <c r="ABR850" s="399"/>
      <c r="ABS850" s="399"/>
      <c r="ABT850" s="399"/>
      <c r="ABU850" s="399"/>
      <c r="ABV850" s="399"/>
      <c r="ABW850" s="399"/>
      <c r="ABX850" s="399"/>
      <c r="ABY850" s="399"/>
      <c r="ABZ850" s="399"/>
      <c r="ACA850" s="399"/>
      <c r="ACB850" s="399"/>
      <c r="ACC850" s="399"/>
      <c r="ACD850" s="399"/>
      <c r="ACE850" s="399"/>
      <c r="ACF850" s="399"/>
      <c r="ACG850" s="399"/>
      <c r="ACH850" s="399"/>
      <c r="ACI850" s="399"/>
      <c r="ACJ850" s="399"/>
      <c r="ACK850" s="399"/>
      <c r="ACL850" s="399"/>
      <c r="ACM850" s="399"/>
      <c r="ACN850" s="399"/>
      <c r="ACO850" s="399"/>
      <c r="ACP850" s="399"/>
      <c r="ACQ850" s="399"/>
      <c r="ACR850" s="399"/>
      <c r="ACS850" s="399"/>
      <c r="ACT850" s="399"/>
      <c r="ACU850" s="399"/>
      <c r="ACV850" s="399"/>
      <c r="ACW850" s="399"/>
      <c r="ACX850" s="399"/>
      <c r="ACY850" s="399"/>
      <c r="ACZ850" s="399"/>
      <c r="ADA850" s="399"/>
      <c r="ADB850" s="399"/>
      <c r="ADC850" s="399"/>
      <c r="ADD850" s="399"/>
      <c r="ADE850" s="399"/>
      <c r="ADF850" s="399"/>
      <c r="ADG850" s="399"/>
      <c r="ADH850" s="399"/>
      <c r="ADI850" s="399"/>
      <c r="ADJ850" s="399"/>
      <c r="ADK850" s="399"/>
      <c r="ADL850" s="399"/>
      <c r="ADM850" s="399"/>
      <c r="ADN850" s="399"/>
      <c r="ADO850" s="399"/>
      <c r="ADP850" s="399"/>
      <c r="ADQ850" s="399"/>
      <c r="ADR850" s="399"/>
      <c r="ADS850" s="399"/>
      <c r="ADT850" s="399"/>
      <c r="ADU850" s="399"/>
      <c r="ADV850" s="399"/>
      <c r="ADW850" s="399"/>
      <c r="ADX850" s="399"/>
      <c r="ADY850" s="399"/>
      <c r="ADZ850" s="399"/>
      <c r="AEA850" s="399"/>
      <c r="AEB850" s="399"/>
      <c r="AEC850" s="399"/>
      <c r="AED850" s="399"/>
      <c r="AEE850" s="399"/>
      <c r="AEF850" s="399"/>
      <c r="AEG850" s="399"/>
      <c r="AEH850" s="399"/>
      <c r="AEI850" s="399"/>
      <c r="AEJ850" s="399"/>
      <c r="AEK850" s="399"/>
      <c r="AEL850" s="399"/>
      <c r="AEM850" s="399"/>
      <c r="AEN850" s="399"/>
      <c r="AEO850" s="399"/>
      <c r="AEP850" s="399"/>
      <c r="AEQ850" s="399"/>
      <c r="AER850" s="399"/>
      <c r="AES850" s="399"/>
      <c r="AET850" s="399"/>
      <c r="AEU850" s="399"/>
      <c r="AEV850" s="399"/>
      <c r="AEW850" s="399"/>
      <c r="AEX850" s="399"/>
      <c r="AEY850" s="399"/>
      <c r="AEZ850" s="399"/>
      <c r="AFA850" s="399"/>
      <c r="AFB850" s="399"/>
      <c r="AFC850" s="399"/>
      <c r="AFD850" s="399"/>
      <c r="AFE850" s="399"/>
      <c r="AFF850" s="399"/>
      <c r="AFG850" s="399"/>
      <c r="AFH850" s="399"/>
      <c r="AFI850" s="399"/>
      <c r="AFJ850" s="399"/>
      <c r="AFK850" s="399"/>
      <c r="AFL850" s="399"/>
      <c r="AFM850" s="399"/>
      <c r="AFN850" s="399"/>
      <c r="AFO850" s="399"/>
      <c r="AFP850" s="399"/>
      <c r="AFQ850" s="399"/>
      <c r="AFR850" s="399"/>
      <c r="AFS850" s="399"/>
      <c r="AFT850" s="399"/>
      <c r="AFU850" s="399"/>
      <c r="AFV850" s="399"/>
      <c r="AFW850" s="399"/>
      <c r="AFX850" s="399"/>
      <c r="AFY850" s="399"/>
      <c r="AFZ850" s="399"/>
      <c r="AGA850" s="399"/>
      <c r="AGB850" s="399"/>
      <c r="AGC850" s="399"/>
      <c r="AGD850" s="399"/>
      <c r="AGE850" s="399"/>
      <c r="AGF850" s="399"/>
      <c r="AGG850" s="399"/>
      <c r="AGH850" s="399"/>
      <c r="AGI850" s="399"/>
      <c r="AGJ850" s="399"/>
      <c r="AGK850" s="399"/>
      <c r="AGL850" s="399"/>
      <c r="AGM850" s="399"/>
      <c r="AGN850" s="399"/>
      <c r="AGO850" s="399"/>
      <c r="AGP850" s="399"/>
      <c r="AGQ850" s="399"/>
      <c r="AGR850" s="399"/>
      <c r="AGS850" s="399"/>
      <c r="AGT850" s="399"/>
      <c r="AGU850" s="399"/>
      <c r="AGV850" s="399"/>
      <c r="AGW850" s="399"/>
      <c r="AGX850" s="399"/>
      <c r="AGY850" s="399"/>
      <c r="AGZ850" s="399"/>
      <c r="AHA850" s="399"/>
      <c r="AHB850" s="399"/>
      <c r="AHC850" s="399"/>
      <c r="AHD850" s="399"/>
      <c r="AHE850" s="399"/>
      <c r="AHF850" s="399"/>
      <c r="AHG850" s="399"/>
      <c r="AHH850" s="399"/>
      <c r="AHI850" s="399"/>
      <c r="AHJ850" s="399"/>
      <c r="AHK850" s="399"/>
      <c r="AHL850" s="399"/>
      <c r="AHM850" s="399"/>
      <c r="AHN850" s="399"/>
      <c r="AHO850" s="399"/>
      <c r="AHP850" s="399"/>
      <c r="AHQ850" s="399"/>
      <c r="AHR850" s="399"/>
      <c r="AHS850" s="399"/>
      <c r="AHT850" s="399"/>
      <c r="AHU850" s="399"/>
      <c r="AHV850" s="399"/>
      <c r="AHW850" s="399"/>
      <c r="AHX850" s="399"/>
      <c r="AHY850" s="399"/>
      <c r="AHZ850" s="399"/>
      <c r="AIA850" s="399"/>
      <c r="AIB850" s="399"/>
      <c r="AIC850" s="399"/>
      <c r="AID850" s="399"/>
      <c r="AIE850" s="399"/>
      <c r="AIF850" s="399"/>
      <c r="AIG850" s="399"/>
      <c r="AIH850" s="399"/>
      <c r="AII850" s="399"/>
      <c r="AIJ850" s="399"/>
      <c r="AIK850" s="399"/>
      <c r="AIL850" s="399"/>
      <c r="AIM850" s="399"/>
      <c r="AIN850" s="399"/>
      <c r="AIO850" s="399"/>
      <c r="AIP850" s="399"/>
      <c r="AIQ850" s="399"/>
      <c r="AIR850" s="399"/>
      <c r="AIS850" s="399"/>
      <c r="AIT850" s="399"/>
      <c r="AIU850" s="399"/>
      <c r="AIV850" s="399"/>
      <c r="AIW850" s="399"/>
      <c r="AIX850" s="399"/>
      <c r="AIY850" s="399"/>
      <c r="AIZ850" s="399"/>
      <c r="AJA850" s="399"/>
      <c r="AJB850" s="399"/>
      <c r="AJC850" s="399"/>
      <c r="AJD850" s="399"/>
      <c r="AJE850" s="399"/>
      <c r="AJF850" s="399"/>
      <c r="AJG850" s="399"/>
      <c r="AJH850" s="399"/>
      <c r="AJI850" s="399"/>
      <c r="AJJ850" s="399"/>
      <c r="AJK850" s="399"/>
      <c r="AJL850" s="399"/>
      <c r="AJM850" s="399"/>
      <c r="AJN850" s="399"/>
      <c r="AJO850" s="399"/>
      <c r="AJP850" s="399"/>
      <c r="AJQ850" s="399"/>
      <c r="AJR850" s="399"/>
      <c r="AJS850" s="399"/>
      <c r="AJT850" s="399"/>
      <c r="AJU850" s="399"/>
      <c r="AJV850" s="399"/>
      <c r="AJW850" s="399"/>
      <c r="AJX850" s="399"/>
      <c r="AJY850" s="399"/>
      <c r="AJZ850" s="399"/>
      <c r="AKA850" s="399"/>
      <c r="AKB850" s="399"/>
      <c r="AKC850" s="399"/>
      <c r="AKD850" s="399"/>
      <c r="AKE850" s="399"/>
      <c r="AKF850" s="399"/>
      <c r="AKG850" s="399"/>
      <c r="AKH850" s="399"/>
      <c r="AKI850" s="399"/>
      <c r="AKJ850" s="399"/>
      <c r="AKK850" s="399"/>
      <c r="AKL850" s="399"/>
      <c r="AKM850" s="399"/>
      <c r="AKN850" s="399"/>
      <c r="AKO850" s="399"/>
      <c r="AKP850" s="399"/>
      <c r="AKQ850" s="399"/>
      <c r="AKR850" s="399"/>
      <c r="AKS850" s="399"/>
      <c r="AKT850" s="399"/>
      <c r="AKU850" s="399"/>
      <c r="AKV850" s="399"/>
      <c r="AKW850" s="399"/>
      <c r="AKX850" s="399"/>
      <c r="AKY850" s="399"/>
      <c r="AKZ850" s="399"/>
      <c r="ALA850" s="399"/>
      <c r="ALB850" s="399"/>
      <c r="ALC850" s="399"/>
      <c r="ALD850" s="399"/>
      <c r="ALE850" s="399"/>
      <c r="ALF850" s="399"/>
      <c r="ALG850" s="399"/>
      <c r="ALH850" s="399"/>
      <c r="ALI850" s="399"/>
      <c r="ALJ850" s="399"/>
      <c r="ALK850" s="399"/>
      <c r="ALL850" s="399"/>
      <c r="ALM850" s="399"/>
      <c r="ALN850" s="399"/>
      <c r="ALO850" s="399"/>
      <c r="ALP850" s="399"/>
      <c r="ALQ850" s="399"/>
      <c r="ALR850" s="399"/>
      <c r="ALS850" s="399"/>
      <c r="ALT850" s="399"/>
      <c r="ALU850" s="399"/>
      <c r="ALV850" s="399"/>
      <c r="ALW850" s="399"/>
      <c r="ALX850" s="399"/>
      <c r="ALY850" s="399"/>
      <c r="ALZ850" s="399"/>
      <c r="AMA850" s="399"/>
      <c r="AMB850" s="399"/>
      <c r="AMC850" s="399"/>
      <c r="AMD850" s="399"/>
      <c r="AME850" s="399"/>
      <c r="AMF850" s="399"/>
      <c r="AMG850" s="399"/>
      <c r="AMH850" s="399"/>
      <c r="AMI850" s="399"/>
      <c r="AMJ850" s="399"/>
      <c r="AMK850" s="399"/>
      <c r="AML850" s="399"/>
      <c r="AMM850" s="399"/>
      <c r="AMN850" s="399"/>
      <c r="AMO850" s="399"/>
      <c r="AMP850" s="399"/>
      <c r="AMQ850" s="399"/>
      <c r="AMR850" s="399"/>
      <c r="AMS850" s="399"/>
      <c r="AMT850" s="399"/>
      <c r="AMU850" s="399"/>
      <c r="AMV850" s="399"/>
      <c r="AMW850" s="399"/>
      <c r="AMX850" s="399"/>
      <c r="AMY850" s="399"/>
      <c r="AMZ850" s="399"/>
      <c r="ANA850" s="399"/>
      <c r="ANB850" s="399"/>
      <c r="ANC850" s="399"/>
      <c r="AND850" s="399"/>
      <c r="ANE850" s="399"/>
      <c r="ANF850" s="399"/>
      <c r="ANG850" s="399"/>
      <c r="ANH850" s="399"/>
      <c r="ANI850" s="399"/>
      <c r="ANJ850" s="399"/>
      <c r="ANK850" s="399"/>
      <c r="ANL850" s="399"/>
      <c r="ANM850" s="399"/>
      <c r="ANN850" s="399"/>
      <c r="ANO850" s="399"/>
      <c r="ANP850" s="399"/>
      <c r="ANQ850" s="399"/>
      <c r="ANR850" s="399"/>
      <c r="ANS850" s="399"/>
      <c r="ANT850" s="399"/>
      <c r="ANU850" s="399"/>
      <c r="ANV850" s="399"/>
      <c r="ANW850" s="399"/>
      <c r="ANX850" s="399"/>
      <c r="ANY850" s="399"/>
      <c r="ANZ850" s="399"/>
      <c r="AOA850" s="399"/>
      <c r="AOB850" s="399"/>
      <c r="AOC850" s="399"/>
      <c r="AOD850" s="399"/>
      <c r="AOE850" s="399"/>
      <c r="AOF850" s="399"/>
      <c r="AOG850" s="399"/>
      <c r="AOH850" s="399"/>
      <c r="AOI850" s="399"/>
      <c r="AOJ850" s="399"/>
      <c r="AOK850" s="399"/>
      <c r="AOL850" s="399"/>
      <c r="AOM850" s="399"/>
      <c r="AON850" s="399"/>
      <c r="AOO850" s="399"/>
      <c r="AOP850" s="399"/>
      <c r="AOQ850" s="399"/>
      <c r="AOR850" s="399"/>
      <c r="AOS850" s="399"/>
      <c r="AOT850" s="399"/>
      <c r="AOU850" s="399"/>
      <c r="AOV850" s="399"/>
      <c r="AOW850" s="399"/>
      <c r="AOX850" s="399"/>
      <c r="AOY850" s="399"/>
      <c r="AOZ850" s="399"/>
      <c r="APA850" s="399"/>
      <c r="APB850" s="399"/>
      <c r="APC850" s="399"/>
      <c r="APD850" s="399"/>
      <c r="APE850" s="399"/>
      <c r="APF850" s="399"/>
      <c r="APG850" s="399"/>
      <c r="APH850" s="399"/>
      <c r="API850" s="399"/>
      <c r="APJ850" s="399"/>
      <c r="APK850" s="399"/>
      <c r="APL850" s="399"/>
      <c r="APM850" s="399"/>
      <c r="APN850" s="399"/>
      <c r="APO850" s="399"/>
      <c r="APP850" s="399"/>
      <c r="APQ850" s="399"/>
      <c r="APR850" s="399"/>
      <c r="APS850" s="399"/>
      <c r="APT850" s="399"/>
      <c r="APU850" s="399"/>
      <c r="APV850" s="399"/>
      <c r="APW850" s="399"/>
      <c r="APX850" s="399"/>
      <c r="APY850" s="399"/>
      <c r="APZ850" s="399"/>
      <c r="AQA850" s="399"/>
      <c r="AQB850" s="399"/>
      <c r="AQC850" s="399"/>
      <c r="AQD850" s="399"/>
      <c r="AQE850" s="399"/>
      <c r="AQF850" s="399"/>
      <c r="AQG850" s="399"/>
      <c r="AQH850" s="399"/>
      <c r="AQI850" s="399"/>
      <c r="AQJ850" s="399"/>
      <c r="AQK850" s="399"/>
      <c r="AQL850" s="399"/>
      <c r="AQM850" s="399"/>
      <c r="AQN850" s="399"/>
      <c r="AQO850" s="399"/>
      <c r="AQP850" s="399"/>
      <c r="AQQ850" s="399"/>
      <c r="AQR850" s="399"/>
      <c r="AQS850" s="399"/>
      <c r="AQT850" s="399"/>
      <c r="AQU850" s="399"/>
      <c r="AQV850" s="399"/>
      <c r="AQW850" s="399"/>
      <c r="AQX850" s="399"/>
      <c r="AQY850" s="399"/>
      <c r="AQZ850" s="399"/>
      <c r="ARA850" s="399"/>
      <c r="ARB850" s="399"/>
      <c r="ARC850" s="399"/>
      <c r="ARD850" s="399"/>
      <c r="ARE850" s="399"/>
      <c r="ARF850" s="399"/>
      <c r="ARG850" s="399"/>
      <c r="ARH850" s="399"/>
      <c r="ARI850" s="399"/>
      <c r="ARJ850" s="399"/>
      <c r="ARK850" s="399"/>
      <c r="ARL850" s="399"/>
      <c r="ARM850" s="399"/>
      <c r="ARN850" s="399"/>
      <c r="ARO850" s="399"/>
      <c r="ARP850" s="399"/>
      <c r="ARQ850" s="399"/>
      <c r="ARR850" s="399"/>
      <c r="ARS850" s="399"/>
      <c r="ART850" s="399"/>
      <c r="ARU850" s="399"/>
      <c r="ARV850" s="399"/>
      <c r="ARW850" s="399"/>
      <c r="ARX850" s="399"/>
      <c r="ARY850" s="399"/>
      <c r="ARZ850" s="399"/>
      <c r="ASA850" s="399"/>
      <c r="ASB850" s="399"/>
      <c r="ASC850" s="399"/>
      <c r="ASD850" s="399"/>
      <c r="ASE850" s="399"/>
      <c r="ASF850" s="399"/>
      <c r="ASG850" s="399"/>
      <c r="ASH850" s="399"/>
      <c r="ASI850" s="399"/>
      <c r="ASJ850" s="399"/>
      <c r="ASK850" s="399"/>
      <c r="ASL850" s="399"/>
      <c r="ASM850" s="399"/>
      <c r="ASN850" s="399"/>
      <c r="ASO850" s="399"/>
      <c r="ASP850" s="399"/>
      <c r="ASQ850" s="399"/>
      <c r="ASR850" s="399"/>
      <c r="ASS850" s="399"/>
      <c r="AST850" s="399"/>
      <c r="ASU850" s="399"/>
      <c r="ASV850" s="399"/>
      <c r="ASW850" s="399"/>
      <c r="ASX850" s="399"/>
      <c r="ASY850" s="399"/>
      <c r="ASZ850" s="399"/>
      <c r="ATA850" s="399"/>
      <c r="ATB850" s="399"/>
      <c r="ATC850" s="399"/>
      <c r="ATD850" s="399"/>
      <c r="ATE850" s="399"/>
      <c r="ATF850" s="399"/>
      <c r="ATG850" s="399"/>
      <c r="ATH850" s="399"/>
      <c r="ATI850" s="399"/>
      <c r="ATJ850" s="399"/>
      <c r="ATK850" s="399"/>
      <c r="ATL850" s="399"/>
      <c r="ATM850" s="399"/>
      <c r="ATN850" s="399"/>
      <c r="ATO850" s="399"/>
      <c r="ATP850" s="399"/>
      <c r="ATQ850" s="399"/>
      <c r="ATR850" s="399"/>
      <c r="ATS850" s="399"/>
      <c r="ATT850" s="399"/>
      <c r="ATU850" s="399"/>
      <c r="ATV850" s="399"/>
      <c r="ATW850" s="399"/>
      <c r="ATX850" s="399"/>
      <c r="ATY850" s="399"/>
      <c r="ATZ850" s="399"/>
      <c r="AUA850" s="399"/>
      <c r="AUB850" s="399"/>
      <c r="AUC850" s="399"/>
      <c r="AUD850" s="399"/>
      <c r="AUE850" s="399"/>
      <c r="AUF850" s="399"/>
      <c r="AUG850" s="399"/>
      <c r="AUH850" s="399"/>
      <c r="AUI850" s="399"/>
      <c r="AUJ850" s="399"/>
      <c r="AUK850" s="399"/>
      <c r="AUL850" s="399"/>
      <c r="AUM850" s="399"/>
      <c r="AUN850" s="399"/>
      <c r="AUO850" s="399"/>
      <c r="AUP850" s="399"/>
      <c r="AUQ850" s="399"/>
      <c r="AUR850" s="399"/>
      <c r="AUS850" s="399"/>
      <c r="AUT850" s="399"/>
      <c r="AUU850" s="399"/>
      <c r="AUV850" s="399"/>
      <c r="AUW850" s="399"/>
      <c r="AUX850" s="399"/>
      <c r="AUY850" s="399"/>
      <c r="AUZ850" s="399"/>
      <c r="AVA850" s="399"/>
      <c r="AVB850" s="399"/>
      <c r="AVC850" s="399"/>
      <c r="AVD850" s="399"/>
      <c r="AVE850" s="399"/>
      <c r="AVF850" s="399"/>
      <c r="AVG850" s="399"/>
      <c r="AVH850" s="399"/>
      <c r="AVI850" s="399"/>
      <c r="AVJ850" s="399"/>
      <c r="AVK850" s="399"/>
      <c r="AVL850" s="399"/>
      <c r="AVM850" s="399"/>
      <c r="AVN850" s="399"/>
      <c r="AVO850" s="399"/>
      <c r="AVP850" s="399"/>
      <c r="AVQ850" s="399"/>
      <c r="AVR850" s="399"/>
      <c r="AVS850" s="399"/>
      <c r="AVT850" s="399"/>
      <c r="AVU850" s="399"/>
      <c r="AVV850" s="399"/>
      <c r="AVW850" s="399"/>
      <c r="AVX850" s="399"/>
      <c r="AVY850" s="399"/>
      <c r="AVZ850" s="399"/>
      <c r="AWA850" s="399"/>
      <c r="AWB850" s="399"/>
      <c r="AWC850" s="399"/>
      <c r="AWD850" s="399"/>
      <c r="AWE850" s="399"/>
      <c r="AWF850" s="399"/>
      <c r="AWG850" s="399"/>
      <c r="AWH850" s="399"/>
      <c r="AWI850" s="399"/>
      <c r="AWJ850" s="399"/>
      <c r="AWK850" s="399"/>
      <c r="AWL850" s="399"/>
      <c r="AWM850" s="399"/>
      <c r="AWN850" s="399"/>
      <c r="AWO850" s="399"/>
      <c r="AWP850" s="399"/>
      <c r="AWQ850" s="399"/>
      <c r="AWR850" s="399"/>
      <c r="AWS850" s="399"/>
      <c r="AWT850" s="399"/>
      <c r="AWU850" s="399"/>
      <c r="AWV850" s="399"/>
      <c r="AWW850" s="399"/>
      <c r="AWX850" s="399"/>
      <c r="AWY850" s="399"/>
      <c r="AWZ850" s="399"/>
      <c r="AXA850" s="399"/>
      <c r="AXB850" s="399"/>
      <c r="AXC850" s="399"/>
      <c r="AXD850" s="399"/>
      <c r="AXE850" s="399"/>
      <c r="AXF850" s="399"/>
      <c r="AXG850" s="399"/>
      <c r="AXH850" s="399"/>
      <c r="AXI850" s="399"/>
      <c r="AXJ850" s="399"/>
      <c r="AXK850" s="399"/>
      <c r="AXL850" s="399"/>
      <c r="AXM850" s="399"/>
      <c r="AXN850" s="399"/>
      <c r="AXO850" s="399"/>
      <c r="AXP850" s="399"/>
      <c r="AXQ850" s="399"/>
      <c r="AXR850" s="399"/>
      <c r="AXS850" s="399"/>
      <c r="AXT850" s="399"/>
      <c r="AXU850" s="399"/>
      <c r="AXV850" s="399"/>
      <c r="AXW850" s="399"/>
      <c r="AXX850" s="399"/>
      <c r="AXY850" s="399"/>
      <c r="AXZ850" s="399"/>
      <c r="AYA850" s="399"/>
      <c r="AYB850" s="399"/>
      <c r="AYC850" s="399"/>
      <c r="AYD850" s="399"/>
      <c r="AYE850" s="399"/>
      <c r="AYF850" s="399"/>
      <c r="AYG850" s="399"/>
      <c r="AYH850" s="399"/>
      <c r="AYI850" s="399"/>
      <c r="AYJ850" s="399"/>
      <c r="AYK850" s="399"/>
      <c r="AYL850" s="399"/>
      <c r="AYM850" s="399"/>
      <c r="AYN850" s="399"/>
      <c r="AYO850" s="399"/>
      <c r="AYP850" s="399"/>
      <c r="AYQ850" s="399"/>
      <c r="AYR850" s="399"/>
      <c r="AYS850" s="399"/>
      <c r="AYT850" s="399"/>
      <c r="AYU850" s="399"/>
      <c r="AYV850" s="399"/>
      <c r="AYW850" s="399"/>
      <c r="AYX850" s="399"/>
      <c r="AYY850" s="399"/>
      <c r="AYZ850" s="399"/>
      <c r="AZA850" s="399"/>
      <c r="AZB850" s="399"/>
      <c r="AZC850" s="399"/>
      <c r="AZD850" s="399"/>
      <c r="AZE850" s="399"/>
      <c r="AZF850" s="399"/>
      <c r="AZG850" s="399"/>
      <c r="AZH850" s="399"/>
      <c r="AZI850" s="399"/>
      <c r="AZJ850" s="399"/>
      <c r="AZK850" s="399"/>
      <c r="AZL850" s="399"/>
      <c r="AZM850" s="399"/>
      <c r="AZN850" s="399"/>
      <c r="AZO850" s="399"/>
      <c r="AZP850" s="399"/>
      <c r="AZQ850" s="399"/>
      <c r="AZR850" s="399"/>
      <c r="AZS850" s="399"/>
      <c r="AZT850" s="399"/>
      <c r="AZU850" s="399"/>
      <c r="AZV850" s="399"/>
      <c r="AZW850" s="399"/>
      <c r="AZX850" s="399"/>
      <c r="AZY850" s="399"/>
      <c r="AZZ850" s="399"/>
      <c r="BAA850" s="399"/>
      <c r="BAB850" s="399"/>
      <c r="BAC850" s="399"/>
      <c r="BAD850" s="399"/>
      <c r="BAE850" s="399"/>
      <c r="BAF850" s="399"/>
      <c r="BAG850" s="399"/>
      <c r="BAH850" s="399"/>
      <c r="BAI850" s="399"/>
      <c r="BAJ850" s="399"/>
      <c r="BAK850" s="399"/>
      <c r="BAL850" s="399"/>
      <c r="BAM850" s="399"/>
      <c r="BAN850" s="399"/>
      <c r="BAO850" s="399"/>
      <c r="BAP850" s="399"/>
      <c r="BAQ850" s="399"/>
      <c r="BAR850" s="399"/>
      <c r="BAS850" s="399"/>
      <c r="BAT850" s="399"/>
      <c r="BAU850" s="399"/>
      <c r="BAV850" s="399"/>
      <c r="BAW850" s="399"/>
      <c r="BAX850" s="399"/>
      <c r="BAY850" s="399"/>
      <c r="BAZ850" s="399"/>
      <c r="BBA850" s="399"/>
      <c r="BBB850" s="399"/>
      <c r="BBC850" s="399"/>
      <c r="BBD850" s="399"/>
      <c r="BBE850" s="399"/>
      <c r="BBF850" s="399"/>
      <c r="BBG850" s="399"/>
      <c r="BBH850" s="399"/>
      <c r="BBI850" s="399"/>
      <c r="BBJ850" s="399"/>
      <c r="BBK850" s="399"/>
      <c r="BBL850" s="399"/>
      <c r="BBM850" s="399"/>
      <c r="BBN850" s="399"/>
      <c r="BBO850" s="399"/>
      <c r="BBP850" s="399"/>
      <c r="BBQ850" s="399"/>
      <c r="BBR850" s="399"/>
      <c r="BBS850" s="399"/>
      <c r="BBT850" s="399"/>
      <c r="BBU850" s="399"/>
      <c r="BBV850" s="399"/>
      <c r="BBW850" s="399"/>
      <c r="BBX850" s="399"/>
      <c r="BBY850" s="399"/>
      <c r="BBZ850" s="399"/>
      <c r="BCA850" s="399"/>
      <c r="BCB850" s="399"/>
      <c r="BCC850" s="399"/>
      <c r="BCD850" s="399"/>
      <c r="BCE850" s="399"/>
      <c r="BCF850" s="399"/>
      <c r="BCG850" s="399"/>
      <c r="BCH850" s="399"/>
      <c r="BCI850" s="399"/>
      <c r="BCJ850" s="399"/>
      <c r="BCK850" s="399"/>
      <c r="BCL850" s="399"/>
      <c r="BCM850" s="399"/>
      <c r="BCN850" s="399"/>
      <c r="BCO850" s="399"/>
      <c r="BCP850" s="399"/>
      <c r="BCQ850" s="399"/>
      <c r="BCR850" s="399"/>
      <c r="BCS850" s="399"/>
      <c r="BCT850" s="399"/>
      <c r="BCU850" s="399"/>
      <c r="BCV850" s="399"/>
      <c r="BCW850" s="399"/>
      <c r="BCX850" s="399"/>
      <c r="BCY850" s="399"/>
      <c r="BCZ850" s="399"/>
      <c r="BDA850" s="399"/>
      <c r="BDB850" s="399"/>
      <c r="BDC850" s="399"/>
      <c r="BDD850" s="399"/>
      <c r="BDE850" s="399"/>
      <c r="BDF850" s="399"/>
      <c r="BDG850" s="399"/>
      <c r="BDH850" s="399"/>
      <c r="BDI850" s="399"/>
      <c r="BDJ850" s="399"/>
      <c r="BDK850" s="399"/>
      <c r="BDL850" s="399"/>
      <c r="BDM850" s="399"/>
      <c r="BDN850" s="399"/>
      <c r="BDO850" s="399"/>
      <c r="BDP850" s="399"/>
      <c r="BDQ850" s="399"/>
      <c r="BDR850" s="399"/>
      <c r="BDS850" s="399"/>
      <c r="BDT850" s="399"/>
      <c r="BDU850" s="399"/>
      <c r="BDV850" s="399"/>
      <c r="BDW850" s="399"/>
      <c r="BDX850" s="399"/>
      <c r="BDY850" s="399"/>
      <c r="BDZ850" s="399"/>
      <c r="BEA850" s="399"/>
      <c r="BEB850" s="399"/>
      <c r="BEC850" s="399"/>
      <c r="BED850" s="399"/>
      <c r="BEE850" s="399"/>
      <c r="BEF850" s="399"/>
      <c r="BEG850" s="399"/>
      <c r="BEH850" s="399"/>
      <c r="BEI850" s="399"/>
      <c r="BEJ850" s="399"/>
      <c r="BEK850" s="399"/>
      <c r="BEL850" s="399"/>
      <c r="BEM850" s="399"/>
      <c r="BEN850" s="399"/>
      <c r="BEO850" s="399"/>
      <c r="BEP850" s="399"/>
      <c r="BEQ850" s="399"/>
      <c r="BER850" s="399"/>
      <c r="BES850" s="399"/>
      <c r="BET850" s="399"/>
      <c r="BEU850" s="399"/>
      <c r="BEV850" s="399"/>
      <c r="BEW850" s="399"/>
      <c r="BEX850" s="399"/>
      <c r="BEY850" s="399"/>
      <c r="BEZ850" s="399"/>
      <c r="BFA850" s="399"/>
      <c r="BFB850" s="399"/>
      <c r="BFC850" s="399"/>
      <c r="BFD850" s="399"/>
      <c r="BFE850" s="399"/>
      <c r="BFF850" s="399"/>
      <c r="BFG850" s="399"/>
      <c r="BFH850" s="399"/>
      <c r="BFI850" s="399"/>
      <c r="BFJ850" s="399"/>
      <c r="BFK850" s="399"/>
      <c r="BFL850" s="399"/>
      <c r="BFM850" s="399"/>
      <c r="BFN850" s="399"/>
      <c r="BFO850" s="399"/>
      <c r="BFP850" s="399"/>
      <c r="BFQ850" s="399"/>
      <c r="BFR850" s="399"/>
      <c r="BFS850" s="399"/>
      <c r="BFT850" s="399"/>
      <c r="BFU850" s="399"/>
      <c r="BFV850" s="399"/>
      <c r="BFW850" s="399"/>
      <c r="BFX850" s="399"/>
      <c r="BFY850" s="399"/>
      <c r="BFZ850" s="399"/>
      <c r="BGA850" s="399"/>
      <c r="BGB850" s="399"/>
      <c r="BGC850" s="399"/>
      <c r="BGD850" s="399"/>
      <c r="BGE850" s="399"/>
      <c r="BGF850" s="399"/>
      <c r="BGG850" s="399"/>
      <c r="BGH850" s="399"/>
      <c r="BGI850" s="399"/>
      <c r="BGJ850" s="399"/>
      <c r="BGK850" s="399"/>
      <c r="BGL850" s="399"/>
      <c r="BGM850" s="399"/>
      <c r="BGN850" s="399"/>
      <c r="BGO850" s="399"/>
      <c r="BGP850" s="399"/>
      <c r="BGQ850" s="399"/>
      <c r="BGR850" s="399"/>
      <c r="BGS850" s="399"/>
      <c r="BGT850" s="399"/>
      <c r="BGU850" s="399"/>
      <c r="BGV850" s="399"/>
      <c r="BGW850" s="399"/>
      <c r="BGX850" s="399"/>
      <c r="BGY850" s="399"/>
      <c r="BGZ850" s="399"/>
      <c r="BHA850" s="399"/>
      <c r="BHB850" s="399"/>
      <c r="BHC850" s="399"/>
      <c r="BHD850" s="399"/>
      <c r="BHE850" s="399"/>
      <c r="BHF850" s="399"/>
      <c r="BHG850" s="399"/>
      <c r="BHH850" s="399"/>
      <c r="BHI850" s="399"/>
      <c r="BHJ850" s="399"/>
      <c r="BHK850" s="399"/>
      <c r="BHL850" s="399"/>
      <c r="BHM850" s="399"/>
      <c r="BHN850" s="399"/>
      <c r="BHO850" s="399"/>
      <c r="BHP850" s="399"/>
      <c r="BHQ850" s="399"/>
      <c r="BHR850" s="399"/>
      <c r="BHS850" s="399"/>
      <c r="BHT850" s="399"/>
      <c r="BHU850" s="399"/>
      <c r="BHV850" s="399"/>
      <c r="BHW850" s="399"/>
      <c r="BHX850" s="399"/>
      <c r="BHY850" s="399"/>
      <c r="BHZ850" s="399"/>
      <c r="BIA850" s="399"/>
      <c r="BIB850" s="399"/>
      <c r="BIC850" s="399"/>
      <c r="BID850" s="399"/>
      <c r="BIE850" s="399"/>
      <c r="BIF850" s="399"/>
      <c r="BIG850" s="399"/>
      <c r="BIH850" s="399"/>
      <c r="BII850" s="399"/>
      <c r="BIJ850" s="399"/>
      <c r="BIK850" s="399"/>
      <c r="BIL850" s="399"/>
      <c r="BIM850" s="399"/>
      <c r="BIN850" s="399"/>
      <c r="BIO850" s="399"/>
      <c r="BIP850" s="399"/>
      <c r="BIQ850" s="399"/>
      <c r="BIR850" s="399"/>
      <c r="BIS850" s="399"/>
      <c r="BIT850" s="399"/>
      <c r="BIU850" s="399"/>
      <c r="BIV850" s="399"/>
      <c r="BIW850" s="399"/>
      <c r="BIX850" s="399"/>
      <c r="BIY850" s="399"/>
      <c r="BIZ850" s="399"/>
      <c r="BJA850" s="399"/>
      <c r="BJB850" s="399"/>
      <c r="BJC850" s="399"/>
      <c r="BJD850" s="399"/>
      <c r="BJE850" s="399"/>
      <c r="BJF850" s="399"/>
      <c r="BJG850" s="399"/>
      <c r="BJH850" s="399"/>
      <c r="BJI850" s="399"/>
      <c r="BJJ850" s="399"/>
      <c r="BJK850" s="399"/>
      <c r="BJL850" s="399"/>
      <c r="BJM850" s="399"/>
      <c r="BJN850" s="399"/>
      <c r="BJO850" s="399"/>
      <c r="BJP850" s="399"/>
      <c r="BJQ850" s="399"/>
      <c r="BJR850" s="399"/>
      <c r="BJS850" s="399"/>
      <c r="BJT850" s="399"/>
      <c r="BJU850" s="399"/>
      <c r="BJV850" s="399"/>
      <c r="BJW850" s="399"/>
      <c r="BJX850" s="399"/>
      <c r="BJY850" s="399"/>
      <c r="BJZ850" s="399"/>
      <c r="BKA850" s="399"/>
      <c r="BKB850" s="399"/>
      <c r="BKC850" s="399"/>
      <c r="BKD850" s="399"/>
      <c r="BKE850" s="399"/>
      <c r="BKF850" s="399"/>
      <c r="BKG850" s="399"/>
      <c r="BKH850" s="399"/>
      <c r="BKI850" s="399"/>
      <c r="BKJ850" s="399"/>
      <c r="BKK850" s="399"/>
      <c r="BKL850" s="399"/>
      <c r="BKM850" s="399"/>
      <c r="BKN850" s="399"/>
      <c r="BKO850" s="399"/>
      <c r="BKP850" s="399"/>
      <c r="BKQ850" s="399"/>
      <c r="BKR850" s="399"/>
      <c r="BKS850" s="399"/>
      <c r="BKT850" s="399"/>
      <c r="BKU850" s="399"/>
      <c r="BKV850" s="399"/>
      <c r="BKW850" s="399"/>
      <c r="BKX850" s="399"/>
      <c r="BKY850" s="399"/>
      <c r="BKZ850" s="399"/>
      <c r="BLA850" s="399"/>
      <c r="BLB850" s="399"/>
      <c r="BLC850" s="399"/>
      <c r="BLD850" s="399"/>
      <c r="BLE850" s="399"/>
      <c r="BLF850" s="399"/>
      <c r="BLG850" s="399"/>
      <c r="BLH850" s="399"/>
      <c r="BLI850" s="399"/>
      <c r="BLJ850" s="399"/>
      <c r="BLK850" s="399"/>
      <c r="BLL850" s="399"/>
      <c r="BLM850" s="399"/>
      <c r="BLN850" s="399"/>
      <c r="BLO850" s="399"/>
      <c r="BLP850" s="399"/>
      <c r="BLQ850" s="399"/>
      <c r="BLR850" s="399"/>
      <c r="BLS850" s="399"/>
      <c r="BLT850" s="399"/>
      <c r="BLU850" s="399"/>
      <c r="BLV850" s="399"/>
      <c r="BLW850" s="399"/>
      <c r="BLX850" s="399"/>
      <c r="BLY850" s="399"/>
      <c r="BLZ850" s="399"/>
      <c r="BMA850" s="399"/>
      <c r="BMB850" s="399"/>
      <c r="BMC850" s="399"/>
      <c r="BMD850" s="399"/>
      <c r="BME850" s="399"/>
      <c r="BMF850" s="399"/>
      <c r="BMG850" s="399"/>
      <c r="BMH850" s="399"/>
      <c r="BMI850" s="399"/>
      <c r="BMJ850" s="399"/>
      <c r="BMK850" s="399"/>
      <c r="BML850" s="399"/>
      <c r="BMM850" s="399"/>
      <c r="BMN850" s="399"/>
      <c r="BMO850" s="399"/>
      <c r="BMP850" s="399"/>
      <c r="BMQ850" s="399"/>
      <c r="BMR850" s="399"/>
      <c r="BMS850" s="399"/>
      <c r="BMT850" s="399"/>
      <c r="BMU850" s="399"/>
      <c r="BMV850" s="399"/>
      <c r="BMW850" s="399"/>
      <c r="BMX850" s="399"/>
      <c r="BMY850" s="399"/>
      <c r="BMZ850" s="399"/>
      <c r="BNA850" s="399"/>
      <c r="BNB850" s="399"/>
      <c r="BNC850" s="399"/>
      <c r="BND850" s="399"/>
      <c r="BNE850" s="399"/>
      <c r="BNF850" s="399"/>
      <c r="BNG850" s="399"/>
      <c r="BNH850" s="399"/>
      <c r="BNI850" s="399"/>
      <c r="BNJ850" s="399"/>
      <c r="BNK850" s="399"/>
      <c r="BNL850" s="399"/>
      <c r="BNM850" s="399"/>
      <c r="BNN850" s="399"/>
      <c r="BNO850" s="399"/>
      <c r="BNP850" s="399"/>
      <c r="BNQ850" s="399"/>
      <c r="BNR850" s="399"/>
      <c r="BNS850" s="399"/>
      <c r="BNT850" s="399"/>
      <c r="BNU850" s="399"/>
      <c r="BNV850" s="399"/>
      <c r="BNW850" s="399"/>
      <c r="BNX850" s="399"/>
      <c r="BNY850" s="399"/>
      <c r="BNZ850" s="399"/>
      <c r="BOA850" s="399"/>
      <c r="BOB850" s="399"/>
      <c r="BOC850" s="399"/>
      <c r="BOD850" s="399"/>
      <c r="BOE850" s="399"/>
      <c r="BOF850" s="399"/>
      <c r="BOG850" s="399"/>
      <c r="BOH850" s="399"/>
      <c r="BOI850" s="399"/>
      <c r="BOJ850" s="399"/>
      <c r="BOK850" s="399"/>
      <c r="BOL850" s="399"/>
      <c r="BOM850" s="399"/>
      <c r="BON850" s="399"/>
      <c r="BOO850" s="399"/>
      <c r="BOP850" s="399"/>
      <c r="BOQ850" s="399"/>
      <c r="BOR850" s="399"/>
      <c r="BOS850" s="399"/>
      <c r="BOT850" s="399"/>
      <c r="BOU850" s="399"/>
      <c r="BOV850" s="399"/>
      <c r="BOW850" s="399"/>
      <c r="BOX850" s="399"/>
      <c r="BOY850" s="399"/>
      <c r="BOZ850" s="399"/>
      <c r="BPA850" s="399"/>
      <c r="BPB850" s="399"/>
      <c r="BPC850" s="399"/>
      <c r="BPD850" s="399"/>
      <c r="BPE850" s="399"/>
      <c r="BPF850" s="399"/>
      <c r="BPG850" s="399"/>
      <c r="BPH850" s="399"/>
      <c r="BPI850" s="399"/>
      <c r="BPJ850" s="399"/>
      <c r="BPK850" s="399"/>
      <c r="BPL850" s="399"/>
      <c r="BPM850" s="399"/>
      <c r="BPN850" s="399"/>
      <c r="BPO850" s="399"/>
      <c r="BPP850" s="399"/>
      <c r="BPQ850" s="399"/>
      <c r="BPR850" s="399"/>
      <c r="BPS850" s="399"/>
      <c r="BPT850" s="399"/>
      <c r="BPU850" s="399"/>
      <c r="BPV850" s="399"/>
      <c r="BPW850" s="399"/>
      <c r="BPX850" s="399"/>
      <c r="BPY850" s="399"/>
      <c r="BPZ850" s="399"/>
      <c r="BQA850" s="399"/>
      <c r="BQB850" s="399"/>
      <c r="BQC850" s="399"/>
      <c r="BQD850" s="399"/>
      <c r="BQE850" s="399"/>
      <c r="BQF850" s="399"/>
      <c r="BQG850" s="399"/>
      <c r="BQH850" s="399"/>
      <c r="BQI850" s="399"/>
      <c r="BQJ850" s="399"/>
      <c r="BQK850" s="399"/>
      <c r="BQL850" s="399"/>
      <c r="BQM850" s="399"/>
      <c r="BQN850" s="399"/>
      <c r="BQO850" s="399"/>
      <c r="BQP850" s="399"/>
      <c r="BQQ850" s="399"/>
      <c r="BQR850" s="399"/>
      <c r="BQS850" s="399"/>
      <c r="BQT850" s="399"/>
      <c r="BQU850" s="399"/>
      <c r="BQV850" s="399"/>
      <c r="BQW850" s="399"/>
      <c r="BQX850" s="399"/>
      <c r="BQY850" s="399"/>
      <c r="BQZ850" s="399"/>
      <c r="BRA850" s="399"/>
      <c r="BRB850" s="399"/>
      <c r="BRC850" s="399"/>
      <c r="BRD850" s="399"/>
      <c r="BRE850" s="399"/>
      <c r="BRF850" s="399"/>
      <c r="BRG850" s="399"/>
      <c r="BRH850" s="399"/>
      <c r="BRI850" s="399"/>
      <c r="BRJ850" s="399"/>
      <c r="BRK850" s="399"/>
      <c r="BRL850" s="399"/>
      <c r="BRM850" s="399"/>
      <c r="BRN850" s="399"/>
      <c r="BRO850" s="399"/>
      <c r="BRP850" s="399"/>
      <c r="BRQ850" s="399"/>
      <c r="BRR850" s="399"/>
      <c r="BRS850" s="399"/>
      <c r="BRT850" s="399"/>
      <c r="BRU850" s="399"/>
      <c r="BRV850" s="399"/>
      <c r="BRW850" s="399"/>
      <c r="BRX850" s="399"/>
      <c r="BRY850" s="399"/>
      <c r="BRZ850" s="399"/>
      <c r="BSA850" s="399"/>
      <c r="BSB850" s="399"/>
      <c r="BSC850" s="399"/>
      <c r="BSD850" s="399"/>
      <c r="BSE850" s="399"/>
      <c r="BSF850" s="399"/>
      <c r="BSG850" s="399"/>
      <c r="BSH850" s="399"/>
      <c r="BSI850" s="399"/>
      <c r="BSJ850" s="399"/>
      <c r="BSK850" s="399"/>
      <c r="BSL850" s="399"/>
      <c r="BSM850" s="399"/>
      <c r="BSN850" s="399"/>
      <c r="BSO850" s="399"/>
      <c r="BSP850" s="399"/>
      <c r="BSQ850" s="399"/>
      <c r="BSR850" s="399"/>
      <c r="BSS850" s="399"/>
      <c r="BST850" s="399"/>
      <c r="BSU850" s="399"/>
      <c r="BSV850" s="399"/>
      <c r="BSW850" s="399"/>
      <c r="BSX850" s="399"/>
      <c r="BSY850" s="399"/>
      <c r="BSZ850" s="399"/>
      <c r="BTA850" s="399"/>
      <c r="BTB850" s="399"/>
      <c r="BTC850" s="399"/>
      <c r="BTD850" s="399"/>
      <c r="BTE850" s="399"/>
      <c r="BTF850" s="399"/>
      <c r="BTG850" s="399"/>
      <c r="BTH850" s="399"/>
      <c r="BTI850" s="399"/>
      <c r="BTJ850" s="399"/>
      <c r="BTK850" s="399"/>
      <c r="BTL850" s="399"/>
      <c r="BTM850" s="399"/>
      <c r="BTN850" s="399"/>
      <c r="BTO850" s="399"/>
      <c r="BTP850" s="399"/>
      <c r="BTQ850" s="399"/>
      <c r="BTR850" s="399"/>
      <c r="BTS850" s="399"/>
      <c r="BTT850" s="399"/>
      <c r="BTU850" s="399"/>
      <c r="BTV850" s="399"/>
      <c r="BTW850" s="399"/>
      <c r="BTX850" s="399"/>
      <c r="BTY850" s="399"/>
      <c r="BTZ850" s="399"/>
      <c r="BUA850" s="399"/>
      <c r="BUB850" s="399"/>
      <c r="BUC850" s="399"/>
      <c r="BUD850" s="399"/>
      <c r="BUE850" s="399"/>
      <c r="BUF850" s="399"/>
      <c r="BUG850" s="399"/>
      <c r="BUH850" s="399"/>
      <c r="BUI850" s="399"/>
      <c r="BUJ850" s="399"/>
      <c r="BUK850" s="399"/>
      <c r="BUL850" s="399"/>
      <c r="BUM850" s="399"/>
      <c r="BUN850" s="399"/>
      <c r="BUO850" s="399"/>
      <c r="BUP850" s="399"/>
      <c r="BUQ850" s="399"/>
      <c r="BUR850" s="399"/>
      <c r="BUS850" s="399"/>
      <c r="BUT850" s="399"/>
      <c r="BUU850" s="399"/>
      <c r="BUV850" s="399"/>
      <c r="BUW850" s="399"/>
      <c r="BUX850" s="399"/>
      <c r="BUY850" s="399"/>
      <c r="BUZ850" s="399"/>
      <c r="BVA850" s="399"/>
      <c r="BVB850" s="399"/>
      <c r="BVC850" s="399"/>
      <c r="BVD850" s="399"/>
      <c r="BVE850" s="399"/>
      <c r="BVF850" s="399"/>
      <c r="BVG850" s="399"/>
      <c r="BVH850" s="399"/>
      <c r="BVI850" s="399"/>
      <c r="BVJ850" s="399"/>
      <c r="BVK850" s="399"/>
      <c r="BVL850" s="399"/>
      <c r="BVM850" s="399"/>
      <c r="BVN850" s="399"/>
      <c r="BVO850" s="399"/>
      <c r="BVP850" s="399"/>
      <c r="BVQ850" s="399"/>
      <c r="BVR850" s="399"/>
      <c r="BVS850" s="399"/>
      <c r="BVT850" s="399"/>
      <c r="BVU850" s="399"/>
      <c r="BVV850" s="399"/>
      <c r="BVW850" s="399"/>
      <c r="BVX850" s="399"/>
      <c r="BVY850" s="399"/>
      <c r="BVZ850" s="399"/>
      <c r="BWA850" s="399"/>
      <c r="BWB850" s="399"/>
      <c r="BWC850" s="399"/>
      <c r="BWD850" s="399"/>
      <c r="BWE850" s="399"/>
      <c r="BWF850" s="399"/>
      <c r="BWG850" s="399"/>
      <c r="BWH850" s="399"/>
      <c r="BWI850" s="399"/>
      <c r="BWJ850" s="399"/>
      <c r="BWK850" s="399"/>
      <c r="BWL850" s="399"/>
      <c r="BWM850" s="399"/>
      <c r="BWN850" s="399"/>
      <c r="BWO850" s="399"/>
      <c r="BWP850" s="399"/>
      <c r="BWQ850" s="399"/>
      <c r="BWR850" s="399"/>
      <c r="BWS850" s="399"/>
      <c r="BWT850" s="399"/>
      <c r="BWU850" s="399"/>
      <c r="BWV850" s="399"/>
      <c r="BWW850" s="399"/>
      <c r="BWX850" s="399"/>
      <c r="BWY850" s="399"/>
      <c r="BWZ850" s="399"/>
      <c r="BXA850" s="399"/>
      <c r="BXB850" s="399"/>
      <c r="BXC850" s="399"/>
      <c r="BXD850" s="399"/>
      <c r="BXE850" s="399"/>
      <c r="BXF850" s="399"/>
      <c r="BXG850" s="399"/>
      <c r="BXH850" s="399"/>
      <c r="BXI850" s="399"/>
      <c r="BXJ850" s="399"/>
      <c r="BXK850" s="399"/>
      <c r="BXL850" s="399"/>
      <c r="BXM850" s="399"/>
      <c r="BXN850" s="399"/>
      <c r="BXO850" s="399"/>
      <c r="BXP850" s="399"/>
      <c r="BXQ850" s="399"/>
      <c r="BXR850" s="399"/>
      <c r="BXS850" s="399"/>
      <c r="BXT850" s="399"/>
      <c r="BXU850" s="399"/>
      <c r="BXV850" s="399"/>
      <c r="BXW850" s="399"/>
      <c r="BXX850" s="399"/>
      <c r="BXY850" s="399"/>
      <c r="BXZ850" s="399"/>
      <c r="BYA850" s="399"/>
      <c r="BYB850" s="399"/>
      <c r="BYC850" s="399"/>
      <c r="BYD850" s="399"/>
      <c r="BYE850" s="399"/>
      <c r="BYF850" s="399"/>
      <c r="BYG850" s="399"/>
      <c r="BYH850" s="399"/>
      <c r="BYI850" s="399"/>
      <c r="BYJ850" s="399"/>
      <c r="BYK850" s="399"/>
      <c r="BYL850" s="399"/>
      <c r="BYM850" s="399"/>
      <c r="BYN850" s="399"/>
      <c r="BYO850" s="399"/>
      <c r="BYP850" s="399"/>
      <c r="BYQ850" s="399"/>
      <c r="BYR850" s="399"/>
      <c r="BYS850" s="399"/>
      <c r="BYT850" s="399"/>
      <c r="BYU850" s="399"/>
      <c r="BYV850" s="399"/>
      <c r="BYW850" s="399"/>
      <c r="BYX850" s="399"/>
      <c r="BYY850" s="399"/>
      <c r="BYZ850" s="399"/>
      <c r="BZA850" s="399"/>
      <c r="BZB850" s="399"/>
      <c r="BZC850" s="399"/>
      <c r="BZD850" s="399"/>
      <c r="BZE850" s="399"/>
      <c r="BZF850" s="399"/>
      <c r="BZG850" s="399"/>
      <c r="BZH850" s="399"/>
      <c r="BZI850" s="399"/>
      <c r="BZJ850" s="399"/>
      <c r="BZK850" s="399"/>
      <c r="BZL850" s="399"/>
      <c r="BZM850" s="399"/>
      <c r="BZN850" s="399"/>
      <c r="BZO850" s="399"/>
      <c r="BZP850" s="399"/>
      <c r="BZQ850" s="399"/>
      <c r="BZR850" s="399"/>
      <c r="BZS850" s="399"/>
      <c r="BZT850" s="399"/>
      <c r="BZU850" s="399"/>
      <c r="BZV850" s="399"/>
      <c r="BZW850" s="399"/>
      <c r="BZX850" s="399"/>
      <c r="BZY850" s="399"/>
      <c r="BZZ850" s="399"/>
      <c r="CAA850" s="399"/>
      <c r="CAB850" s="399"/>
      <c r="CAC850" s="399"/>
      <c r="CAD850" s="399"/>
      <c r="CAE850" s="399"/>
      <c r="CAF850" s="399"/>
      <c r="CAG850" s="399"/>
      <c r="CAH850" s="399"/>
      <c r="CAI850" s="399"/>
      <c r="CAJ850" s="399"/>
      <c r="CAK850" s="399"/>
      <c r="CAL850" s="399"/>
      <c r="CAM850" s="399"/>
      <c r="CAN850" s="399"/>
      <c r="CAO850" s="399"/>
      <c r="CAP850" s="399"/>
      <c r="CAQ850" s="399"/>
      <c r="CAR850" s="399"/>
      <c r="CAS850" s="399"/>
      <c r="CAT850" s="399"/>
      <c r="CAU850" s="399"/>
      <c r="CAV850" s="399"/>
      <c r="CAW850" s="399"/>
      <c r="CAX850" s="399"/>
      <c r="CAY850" s="399"/>
      <c r="CAZ850" s="399"/>
      <c r="CBA850" s="399"/>
      <c r="CBB850" s="399"/>
      <c r="CBC850" s="399"/>
      <c r="CBD850" s="399"/>
      <c r="CBE850" s="399"/>
      <c r="CBF850" s="399"/>
      <c r="CBG850" s="399"/>
      <c r="CBH850" s="399"/>
      <c r="CBI850" s="399"/>
      <c r="CBJ850" s="399"/>
      <c r="CBK850" s="399"/>
      <c r="CBL850" s="399"/>
      <c r="CBM850" s="399"/>
      <c r="CBN850" s="399"/>
      <c r="CBO850" s="399"/>
      <c r="CBP850" s="399"/>
      <c r="CBQ850" s="399"/>
      <c r="CBR850" s="399"/>
      <c r="CBS850" s="399"/>
      <c r="CBT850" s="399"/>
      <c r="CBU850" s="399"/>
      <c r="CBV850" s="399"/>
      <c r="CBW850" s="399"/>
      <c r="CBX850" s="399"/>
      <c r="CBY850" s="399"/>
      <c r="CBZ850" s="399"/>
      <c r="CCA850" s="399"/>
      <c r="CCB850" s="399"/>
      <c r="CCC850" s="399"/>
      <c r="CCD850" s="399"/>
      <c r="CCE850" s="399"/>
      <c r="CCF850" s="399"/>
      <c r="CCG850" s="399"/>
      <c r="CCH850" s="399"/>
      <c r="CCI850" s="399"/>
      <c r="CCJ850" s="399"/>
      <c r="CCK850" s="399"/>
      <c r="CCL850" s="399"/>
      <c r="CCM850" s="399"/>
      <c r="CCN850" s="399"/>
      <c r="CCO850" s="399"/>
      <c r="CCP850" s="399"/>
      <c r="CCQ850" s="399"/>
      <c r="CCR850" s="399"/>
      <c r="CCS850" s="399"/>
      <c r="CCT850" s="399"/>
      <c r="CCU850" s="399"/>
      <c r="CCV850" s="399"/>
      <c r="CCW850" s="399"/>
      <c r="CCX850" s="399"/>
      <c r="CCY850" s="399"/>
      <c r="CCZ850" s="399"/>
      <c r="CDA850" s="399"/>
      <c r="CDB850" s="399"/>
      <c r="CDC850" s="399"/>
      <c r="CDD850" s="399"/>
      <c r="CDE850" s="399"/>
      <c r="CDF850" s="399"/>
      <c r="CDG850" s="399"/>
      <c r="CDH850" s="399"/>
      <c r="CDI850" s="399"/>
      <c r="CDJ850" s="399"/>
      <c r="CDK850" s="399"/>
      <c r="CDL850" s="399"/>
      <c r="CDM850" s="399"/>
      <c r="CDN850" s="399"/>
      <c r="CDO850" s="399"/>
      <c r="CDP850" s="399"/>
      <c r="CDQ850" s="399"/>
      <c r="CDR850" s="399"/>
      <c r="CDS850" s="399"/>
      <c r="CDT850" s="399"/>
      <c r="CDU850" s="399"/>
      <c r="CDV850" s="399"/>
      <c r="CDW850" s="399"/>
      <c r="CDX850" s="399"/>
      <c r="CDY850" s="399"/>
      <c r="CDZ850" s="399"/>
      <c r="CEA850" s="399"/>
      <c r="CEB850" s="399"/>
      <c r="CEC850" s="399"/>
      <c r="CED850" s="399"/>
      <c r="CEE850" s="399"/>
      <c r="CEF850" s="399"/>
      <c r="CEG850" s="399"/>
      <c r="CEH850" s="399"/>
      <c r="CEI850" s="399"/>
      <c r="CEJ850" s="399"/>
      <c r="CEK850" s="399"/>
      <c r="CEL850" s="399"/>
      <c r="CEM850" s="399"/>
      <c r="CEN850" s="399"/>
      <c r="CEO850" s="399"/>
      <c r="CEP850" s="399"/>
      <c r="CEQ850" s="399"/>
      <c r="CER850" s="399"/>
      <c r="CES850" s="399"/>
      <c r="CET850" s="399"/>
      <c r="CEU850" s="399"/>
      <c r="CEV850" s="399"/>
      <c r="CEW850" s="399"/>
      <c r="CEX850" s="399"/>
      <c r="CEY850" s="399"/>
      <c r="CEZ850" s="399"/>
      <c r="CFA850" s="399"/>
      <c r="CFB850" s="399"/>
      <c r="CFC850" s="399"/>
      <c r="CFD850" s="399"/>
      <c r="CFE850" s="399"/>
      <c r="CFF850" s="399"/>
      <c r="CFG850" s="399"/>
      <c r="CFH850" s="399"/>
      <c r="CFI850" s="399"/>
      <c r="CFJ850" s="399"/>
      <c r="CFK850" s="399"/>
      <c r="CFL850" s="399"/>
      <c r="CFM850" s="399"/>
      <c r="CFN850" s="399"/>
      <c r="CFO850" s="399"/>
      <c r="CFP850" s="399"/>
      <c r="CFQ850" s="399"/>
      <c r="CFR850" s="399"/>
      <c r="CFS850" s="399"/>
      <c r="CFT850" s="399"/>
      <c r="CFU850" s="399"/>
      <c r="CFV850" s="399"/>
      <c r="CFW850" s="399"/>
      <c r="CFX850" s="399"/>
      <c r="CFY850" s="399"/>
      <c r="CFZ850" s="399"/>
      <c r="CGA850" s="399"/>
      <c r="CGB850" s="399"/>
      <c r="CGC850" s="399"/>
      <c r="CGD850" s="399"/>
      <c r="CGE850" s="399"/>
      <c r="CGF850" s="399"/>
      <c r="CGG850" s="399"/>
      <c r="CGH850" s="399"/>
      <c r="CGI850" s="399"/>
      <c r="CGJ850" s="399"/>
      <c r="CGK850" s="399"/>
      <c r="CGL850" s="399"/>
      <c r="CGM850" s="399"/>
      <c r="CGN850" s="399"/>
      <c r="CGO850" s="399"/>
      <c r="CGP850" s="399"/>
      <c r="CGQ850" s="399"/>
      <c r="CGR850" s="399"/>
      <c r="CGS850" s="399"/>
      <c r="CGT850" s="399"/>
      <c r="CGU850" s="399"/>
      <c r="CGV850" s="399"/>
      <c r="CGW850" s="399"/>
      <c r="CGX850" s="399"/>
      <c r="CGY850" s="399"/>
      <c r="CGZ850" s="399"/>
      <c r="CHA850" s="399"/>
      <c r="CHB850" s="399"/>
      <c r="CHC850" s="399"/>
      <c r="CHD850" s="399"/>
      <c r="CHE850" s="399"/>
      <c r="CHF850" s="399"/>
      <c r="CHG850" s="399"/>
      <c r="CHH850" s="399"/>
      <c r="CHI850" s="399"/>
      <c r="CHJ850" s="399"/>
      <c r="CHK850" s="399"/>
      <c r="CHL850" s="399"/>
      <c r="CHM850" s="399"/>
      <c r="CHN850" s="399"/>
      <c r="CHO850" s="399"/>
      <c r="CHP850" s="399"/>
      <c r="CHQ850" s="399"/>
      <c r="CHR850" s="399"/>
      <c r="CHS850" s="399"/>
      <c r="CHT850" s="399"/>
      <c r="CHU850" s="399"/>
      <c r="CHV850" s="399"/>
      <c r="CHW850" s="399"/>
      <c r="CHX850" s="399"/>
      <c r="CHY850" s="399"/>
      <c r="CHZ850" s="399"/>
      <c r="CIA850" s="399"/>
      <c r="CIB850" s="399"/>
      <c r="CIC850" s="399"/>
      <c r="CID850" s="399"/>
      <c r="CIE850" s="399"/>
      <c r="CIF850" s="399"/>
      <c r="CIG850" s="399"/>
      <c r="CIH850" s="399"/>
      <c r="CII850" s="399"/>
      <c r="CIJ850" s="399"/>
      <c r="CIK850" s="399"/>
      <c r="CIL850" s="399"/>
      <c r="CIM850" s="399"/>
      <c r="CIN850" s="399"/>
      <c r="CIO850" s="399"/>
      <c r="CIP850" s="399"/>
      <c r="CIQ850" s="399"/>
      <c r="CIR850" s="399"/>
      <c r="CIS850" s="399"/>
      <c r="CIT850" s="399"/>
      <c r="CIU850" s="399"/>
      <c r="CIV850" s="399"/>
      <c r="CIW850" s="399"/>
      <c r="CIX850" s="399"/>
      <c r="CIY850" s="399"/>
      <c r="CIZ850" s="399"/>
      <c r="CJA850" s="399"/>
      <c r="CJB850" s="399"/>
      <c r="CJC850" s="399"/>
      <c r="CJD850" s="399"/>
      <c r="CJE850" s="399"/>
      <c r="CJF850" s="399"/>
      <c r="CJG850" s="399"/>
      <c r="CJH850" s="399"/>
      <c r="CJI850" s="399"/>
      <c r="CJJ850" s="399"/>
      <c r="CJK850" s="399"/>
      <c r="CJL850" s="399"/>
      <c r="CJM850" s="399"/>
      <c r="CJN850" s="399"/>
      <c r="CJO850" s="399"/>
      <c r="CJP850" s="399"/>
      <c r="CJQ850" s="399"/>
      <c r="CJR850" s="399"/>
      <c r="CJS850" s="399"/>
      <c r="CJT850" s="399"/>
      <c r="CJU850" s="399"/>
      <c r="CJV850" s="399"/>
      <c r="CJW850" s="399"/>
      <c r="CJX850" s="399"/>
      <c r="CJY850" s="399"/>
      <c r="CJZ850" s="399"/>
      <c r="CKA850" s="399"/>
      <c r="CKB850" s="399"/>
      <c r="CKC850" s="399"/>
      <c r="CKD850" s="399"/>
      <c r="CKE850" s="399"/>
      <c r="CKF850" s="399"/>
      <c r="CKG850" s="399"/>
      <c r="CKH850" s="399"/>
      <c r="CKI850" s="399"/>
      <c r="CKJ850" s="399"/>
      <c r="CKK850" s="399"/>
      <c r="CKL850" s="399"/>
      <c r="CKM850" s="399"/>
      <c r="CKN850" s="399"/>
      <c r="CKO850" s="399"/>
      <c r="CKP850" s="399"/>
      <c r="CKQ850" s="399"/>
      <c r="CKR850" s="399"/>
      <c r="CKS850" s="399"/>
      <c r="CKT850" s="399"/>
      <c r="CKU850" s="399"/>
      <c r="CKV850" s="399"/>
      <c r="CKW850" s="399"/>
      <c r="CKX850" s="399"/>
      <c r="CKY850" s="399"/>
      <c r="CKZ850" s="399"/>
      <c r="CLA850" s="399"/>
      <c r="CLB850" s="399"/>
      <c r="CLC850" s="399"/>
      <c r="CLD850" s="399"/>
      <c r="CLE850" s="399"/>
      <c r="CLF850" s="399"/>
      <c r="CLG850" s="399"/>
      <c r="CLH850" s="399"/>
      <c r="CLI850" s="399"/>
      <c r="CLJ850" s="399"/>
      <c r="CLK850" s="399"/>
      <c r="CLL850" s="399"/>
      <c r="CLM850" s="399"/>
      <c r="CLN850" s="399"/>
      <c r="CLO850" s="399"/>
      <c r="CLP850" s="399"/>
      <c r="CLQ850" s="399"/>
      <c r="CLR850" s="399"/>
      <c r="CLS850" s="399"/>
      <c r="CLT850" s="399"/>
      <c r="CLU850" s="399"/>
      <c r="CLV850" s="399"/>
      <c r="CLW850" s="399"/>
      <c r="CLX850" s="399"/>
      <c r="CLY850" s="399"/>
      <c r="CLZ850" s="399"/>
      <c r="CMA850" s="399"/>
      <c r="CMB850" s="399"/>
      <c r="CMC850" s="399"/>
      <c r="CMD850" s="399"/>
      <c r="CME850" s="399"/>
      <c r="CMF850" s="399"/>
      <c r="CMG850" s="399"/>
      <c r="CMH850" s="399"/>
      <c r="CMI850" s="399"/>
      <c r="CMJ850" s="399"/>
      <c r="CMK850" s="399"/>
      <c r="CML850" s="399"/>
      <c r="CMM850" s="399"/>
      <c r="CMN850" s="399"/>
      <c r="CMO850" s="399"/>
      <c r="CMP850" s="399"/>
      <c r="CMQ850" s="399"/>
      <c r="CMR850" s="399"/>
      <c r="CMS850" s="399"/>
      <c r="CMT850" s="399"/>
      <c r="CMU850" s="399"/>
      <c r="CMV850" s="399"/>
      <c r="CMW850" s="399"/>
      <c r="CMX850" s="399"/>
      <c r="CMY850" s="399"/>
      <c r="CMZ850" s="399"/>
      <c r="CNA850" s="399"/>
      <c r="CNB850" s="399"/>
      <c r="CNC850" s="399"/>
      <c r="CND850" s="399"/>
      <c r="CNE850" s="399"/>
      <c r="CNF850" s="399"/>
      <c r="CNG850" s="399"/>
      <c r="CNH850" s="399"/>
      <c r="CNI850" s="399"/>
      <c r="CNJ850" s="399"/>
      <c r="CNK850" s="399"/>
      <c r="CNL850" s="399"/>
      <c r="CNM850" s="399"/>
      <c r="CNN850" s="399"/>
      <c r="CNO850" s="399"/>
      <c r="CNP850" s="399"/>
      <c r="CNQ850" s="399"/>
      <c r="CNR850" s="399"/>
      <c r="CNS850" s="399"/>
      <c r="CNT850" s="399"/>
      <c r="CNU850" s="399"/>
      <c r="CNV850" s="399"/>
      <c r="CNW850" s="399"/>
      <c r="CNX850" s="399"/>
      <c r="CNY850" s="399"/>
      <c r="CNZ850" s="399"/>
      <c r="COA850" s="399"/>
      <c r="COB850" s="399"/>
      <c r="COC850" s="399"/>
      <c r="COD850" s="399"/>
      <c r="COE850" s="399"/>
      <c r="COF850" s="399"/>
      <c r="COG850" s="399"/>
      <c r="COH850" s="399"/>
      <c r="COI850" s="399"/>
      <c r="COJ850" s="399"/>
      <c r="COK850" s="399"/>
      <c r="COL850" s="399"/>
      <c r="COM850" s="399"/>
      <c r="CON850" s="399"/>
      <c r="COO850" s="399"/>
      <c r="COP850" s="399"/>
      <c r="COQ850" s="399"/>
      <c r="COR850" s="399"/>
      <c r="COS850" s="399"/>
      <c r="COT850" s="399"/>
      <c r="COU850" s="399"/>
      <c r="COV850" s="399"/>
      <c r="COW850" s="399"/>
      <c r="COX850" s="399"/>
      <c r="COY850" s="399"/>
      <c r="COZ850" s="399"/>
      <c r="CPA850" s="399"/>
      <c r="CPB850" s="399"/>
      <c r="CPC850" s="399"/>
      <c r="CPD850" s="399"/>
      <c r="CPE850" s="399"/>
      <c r="CPF850" s="399"/>
      <c r="CPG850" s="399"/>
      <c r="CPH850" s="399"/>
      <c r="CPI850" s="399"/>
      <c r="CPJ850" s="399"/>
      <c r="CPK850" s="399"/>
      <c r="CPL850" s="399"/>
      <c r="CPM850" s="399"/>
      <c r="CPN850" s="399"/>
      <c r="CPO850" s="399"/>
      <c r="CPP850" s="399"/>
      <c r="CPQ850" s="399"/>
      <c r="CPR850" s="399"/>
      <c r="CPS850" s="399"/>
      <c r="CPT850" s="399"/>
      <c r="CPU850" s="399"/>
      <c r="CPV850" s="399"/>
      <c r="CPW850" s="399"/>
      <c r="CPX850" s="399"/>
      <c r="CPY850" s="399"/>
      <c r="CPZ850" s="399"/>
      <c r="CQA850" s="399"/>
      <c r="CQB850" s="399"/>
      <c r="CQC850" s="399"/>
      <c r="CQD850" s="399"/>
      <c r="CQE850" s="399"/>
      <c r="CQF850" s="399"/>
      <c r="CQG850" s="399"/>
      <c r="CQH850" s="399"/>
      <c r="CQI850" s="399"/>
      <c r="CQJ850" s="399"/>
      <c r="CQK850" s="399"/>
      <c r="CQL850" s="399"/>
      <c r="CQM850" s="399"/>
      <c r="CQN850" s="399"/>
      <c r="CQO850" s="399"/>
      <c r="CQP850" s="399"/>
      <c r="CQQ850" s="399"/>
      <c r="CQR850" s="399"/>
      <c r="CQS850" s="399"/>
      <c r="CQT850" s="399"/>
      <c r="CQU850" s="399"/>
      <c r="CQV850" s="399"/>
      <c r="CQW850" s="399"/>
      <c r="CQX850" s="399"/>
      <c r="CQY850" s="399"/>
      <c r="CQZ850" s="399"/>
      <c r="CRA850" s="399"/>
      <c r="CRB850" s="399"/>
      <c r="CRC850" s="399"/>
      <c r="CRD850" s="399"/>
      <c r="CRE850" s="399"/>
      <c r="CRF850" s="399"/>
      <c r="CRG850" s="399"/>
      <c r="CRH850" s="399"/>
      <c r="CRI850" s="399"/>
      <c r="CRJ850" s="399"/>
      <c r="CRK850" s="399"/>
      <c r="CRL850" s="399"/>
      <c r="CRM850" s="399"/>
      <c r="CRN850" s="399"/>
      <c r="CRO850" s="399"/>
      <c r="CRP850" s="399"/>
      <c r="CRQ850" s="399"/>
      <c r="CRR850" s="399"/>
      <c r="CRS850" s="399"/>
      <c r="CRT850" s="399"/>
      <c r="CRU850" s="399"/>
      <c r="CRV850" s="399"/>
      <c r="CRW850" s="399"/>
      <c r="CRX850" s="399"/>
      <c r="CRY850" s="399"/>
      <c r="CRZ850" s="399"/>
      <c r="CSA850" s="399"/>
      <c r="CSB850" s="399"/>
      <c r="CSC850" s="399"/>
      <c r="CSD850" s="399"/>
      <c r="CSE850" s="399"/>
      <c r="CSF850" s="399"/>
      <c r="CSG850" s="399"/>
      <c r="CSH850" s="399"/>
      <c r="CSI850" s="399"/>
      <c r="CSJ850" s="399"/>
      <c r="CSK850" s="399"/>
      <c r="CSL850" s="399"/>
      <c r="CSM850" s="399"/>
      <c r="CSN850" s="399"/>
      <c r="CSO850" s="399"/>
      <c r="CSP850" s="399"/>
      <c r="CSQ850" s="399"/>
      <c r="CSR850" s="399"/>
      <c r="CSS850" s="399"/>
      <c r="CST850" s="399"/>
      <c r="CSU850" s="399"/>
      <c r="CSV850" s="399"/>
      <c r="CSW850" s="399"/>
      <c r="CSX850" s="399"/>
      <c r="CSY850" s="399"/>
      <c r="CSZ850" s="399"/>
      <c r="CTA850" s="399"/>
      <c r="CTB850" s="399"/>
      <c r="CTC850" s="399"/>
      <c r="CTD850" s="399"/>
      <c r="CTE850" s="399"/>
      <c r="CTF850" s="399"/>
      <c r="CTG850" s="399"/>
      <c r="CTH850" s="399"/>
      <c r="CTI850" s="399"/>
      <c r="CTJ850" s="399"/>
      <c r="CTK850" s="399"/>
      <c r="CTL850" s="399"/>
      <c r="CTM850" s="399"/>
      <c r="CTN850" s="399"/>
      <c r="CTO850" s="399"/>
      <c r="CTP850" s="399"/>
      <c r="CTQ850" s="399"/>
      <c r="CTR850" s="399"/>
      <c r="CTS850" s="399"/>
      <c r="CTT850" s="399"/>
      <c r="CTU850" s="399"/>
      <c r="CTV850" s="399"/>
      <c r="CTW850" s="399"/>
      <c r="CTX850" s="399"/>
      <c r="CTY850" s="399"/>
      <c r="CTZ850" s="399"/>
      <c r="CUA850" s="399"/>
      <c r="CUB850" s="399"/>
      <c r="CUC850" s="399"/>
      <c r="CUD850" s="399"/>
      <c r="CUE850" s="399"/>
      <c r="CUF850" s="399"/>
      <c r="CUG850" s="399"/>
      <c r="CUH850" s="399"/>
      <c r="CUI850" s="399"/>
      <c r="CUJ850" s="399"/>
      <c r="CUK850" s="399"/>
      <c r="CUL850" s="399"/>
      <c r="CUM850" s="399"/>
      <c r="CUN850" s="399"/>
      <c r="CUO850" s="399"/>
      <c r="CUP850" s="399"/>
      <c r="CUQ850" s="399"/>
      <c r="CUR850" s="399"/>
      <c r="CUS850" s="399"/>
      <c r="CUT850" s="399"/>
      <c r="CUU850" s="399"/>
      <c r="CUV850" s="399"/>
      <c r="CUW850" s="399"/>
      <c r="CUX850" s="399"/>
      <c r="CUY850" s="399"/>
      <c r="CUZ850" s="399"/>
      <c r="CVA850" s="399"/>
      <c r="CVB850" s="399"/>
      <c r="CVC850" s="399"/>
      <c r="CVD850" s="399"/>
      <c r="CVE850" s="399"/>
      <c r="CVF850" s="399"/>
      <c r="CVG850" s="399"/>
      <c r="CVH850" s="399"/>
      <c r="CVI850" s="399"/>
      <c r="CVJ850" s="399"/>
      <c r="CVK850" s="399"/>
      <c r="CVL850" s="399"/>
      <c r="CVM850" s="399"/>
      <c r="CVN850" s="399"/>
      <c r="CVO850" s="399"/>
      <c r="CVP850" s="399"/>
      <c r="CVQ850" s="399"/>
      <c r="CVR850" s="399"/>
      <c r="CVS850" s="399"/>
      <c r="CVT850" s="399"/>
      <c r="CVU850" s="399"/>
      <c r="CVV850" s="399"/>
      <c r="CVW850" s="399"/>
      <c r="CVX850" s="399"/>
      <c r="CVY850" s="399"/>
      <c r="CVZ850" s="399"/>
      <c r="CWA850" s="399"/>
      <c r="CWB850" s="399"/>
      <c r="CWC850" s="399"/>
      <c r="CWD850" s="399"/>
      <c r="CWE850" s="399"/>
      <c r="CWF850" s="399"/>
      <c r="CWG850" s="399"/>
      <c r="CWH850" s="399"/>
      <c r="CWI850" s="399"/>
      <c r="CWJ850" s="399"/>
      <c r="CWK850" s="399"/>
      <c r="CWL850" s="399"/>
      <c r="CWM850" s="399"/>
      <c r="CWN850" s="399"/>
      <c r="CWO850" s="399"/>
      <c r="CWP850" s="399"/>
      <c r="CWQ850" s="399"/>
      <c r="CWR850" s="399"/>
      <c r="CWS850" s="399"/>
      <c r="CWT850" s="399"/>
      <c r="CWU850" s="399"/>
      <c r="CWV850" s="399"/>
      <c r="CWW850" s="399"/>
      <c r="CWX850" s="399"/>
      <c r="CWY850" s="399"/>
      <c r="CWZ850" s="399"/>
      <c r="CXA850" s="399"/>
      <c r="CXB850" s="399"/>
      <c r="CXC850" s="399"/>
      <c r="CXD850" s="399"/>
      <c r="CXE850" s="399"/>
      <c r="CXF850" s="399"/>
      <c r="CXG850" s="399"/>
      <c r="CXH850" s="399"/>
      <c r="CXI850" s="399"/>
      <c r="CXJ850" s="399"/>
      <c r="CXK850" s="399"/>
      <c r="CXL850" s="399"/>
      <c r="CXM850" s="399"/>
      <c r="CXN850" s="399"/>
      <c r="CXO850" s="399"/>
      <c r="CXP850" s="399"/>
      <c r="CXQ850" s="399"/>
      <c r="CXR850" s="399"/>
      <c r="CXS850" s="399"/>
      <c r="CXT850" s="399"/>
      <c r="CXU850" s="399"/>
      <c r="CXV850" s="399"/>
      <c r="CXW850" s="399"/>
      <c r="CXX850" s="399"/>
      <c r="CXY850" s="399"/>
      <c r="CXZ850" s="399"/>
      <c r="CYA850" s="399"/>
      <c r="CYB850" s="399"/>
      <c r="CYC850" s="399"/>
      <c r="CYD850" s="399"/>
      <c r="CYE850" s="399"/>
      <c r="CYF850" s="399"/>
      <c r="CYG850" s="399"/>
      <c r="CYH850" s="399"/>
      <c r="CYI850" s="399"/>
      <c r="CYJ850" s="399"/>
      <c r="CYK850" s="399"/>
      <c r="CYL850" s="399"/>
      <c r="CYM850" s="399"/>
      <c r="CYN850" s="399"/>
      <c r="CYO850" s="399"/>
      <c r="CYP850" s="399"/>
      <c r="CYQ850" s="399"/>
      <c r="CYR850" s="399"/>
      <c r="CYS850" s="399"/>
      <c r="CYT850" s="399"/>
      <c r="CYU850" s="399"/>
      <c r="CYV850" s="399"/>
      <c r="CYW850" s="399"/>
      <c r="CYX850" s="399"/>
      <c r="CYY850" s="399"/>
      <c r="CYZ850" s="399"/>
      <c r="CZA850" s="399"/>
      <c r="CZB850" s="399"/>
      <c r="CZC850" s="399"/>
      <c r="CZD850" s="399"/>
      <c r="CZE850" s="399"/>
      <c r="CZF850" s="399"/>
      <c r="CZG850" s="399"/>
      <c r="CZH850" s="399"/>
      <c r="CZI850" s="399"/>
      <c r="CZJ850" s="399"/>
      <c r="CZK850" s="399"/>
      <c r="CZL850" s="399"/>
      <c r="CZM850" s="399"/>
      <c r="CZN850" s="399"/>
      <c r="CZO850" s="399"/>
      <c r="CZP850" s="399"/>
      <c r="CZQ850" s="399"/>
      <c r="CZR850" s="399"/>
      <c r="CZS850" s="399"/>
      <c r="CZT850" s="399"/>
      <c r="CZU850" s="399"/>
      <c r="CZV850" s="399"/>
      <c r="CZW850" s="399"/>
      <c r="CZX850" s="399"/>
      <c r="CZY850" s="399"/>
      <c r="CZZ850" s="399"/>
      <c r="DAA850" s="399"/>
      <c r="DAB850" s="399"/>
      <c r="DAC850" s="399"/>
      <c r="DAD850" s="399"/>
      <c r="DAE850" s="399"/>
      <c r="DAF850" s="399"/>
      <c r="DAG850" s="399"/>
      <c r="DAH850" s="399"/>
      <c r="DAI850" s="399"/>
      <c r="DAJ850" s="399"/>
      <c r="DAK850" s="399"/>
      <c r="DAL850" s="399"/>
      <c r="DAM850" s="399"/>
      <c r="DAN850" s="399"/>
      <c r="DAO850" s="399"/>
      <c r="DAP850" s="399"/>
      <c r="DAQ850" s="399"/>
      <c r="DAR850" s="399"/>
      <c r="DAS850" s="399"/>
      <c r="DAT850" s="399"/>
      <c r="DAU850" s="399"/>
      <c r="DAV850" s="399"/>
      <c r="DAW850" s="399"/>
      <c r="DAX850" s="399"/>
      <c r="DAY850" s="399"/>
      <c r="DAZ850" s="399"/>
      <c r="DBA850" s="399"/>
      <c r="DBB850" s="399"/>
      <c r="DBC850" s="399"/>
      <c r="DBD850" s="399"/>
      <c r="DBE850" s="399"/>
      <c r="DBF850" s="399"/>
      <c r="DBG850" s="399"/>
      <c r="DBH850" s="399"/>
      <c r="DBI850" s="399"/>
      <c r="DBJ850" s="399"/>
      <c r="DBK850" s="399"/>
      <c r="DBL850" s="399"/>
      <c r="DBM850" s="399"/>
      <c r="DBN850" s="399"/>
      <c r="DBO850" s="399"/>
      <c r="DBP850" s="399"/>
      <c r="DBQ850" s="399"/>
      <c r="DBR850" s="399"/>
      <c r="DBS850" s="399"/>
      <c r="DBT850" s="399"/>
      <c r="DBU850" s="399"/>
      <c r="DBV850" s="399"/>
      <c r="DBW850" s="399"/>
      <c r="DBX850" s="399"/>
      <c r="DBY850" s="399"/>
      <c r="DBZ850" s="399"/>
      <c r="DCA850" s="399"/>
      <c r="DCB850" s="399"/>
      <c r="DCC850" s="399"/>
      <c r="DCD850" s="399"/>
      <c r="DCE850" s="399"/>
      <c r="DCF850" s="399"/>
      <c r="DCG850" s="399"/>
      <c r="DCH850" s="399"/>
      <c r="DCI850" s="399"/>
      <c r="DCJ850" s="399"/>
      <c r="DCK850" s="399"/>
      <c r="DCL850" s="399"/>
      <c r="DCM850" s="399"/>
      <c r="DCN850" s="399"/>
      <c r="DCO850" s="399"/>
      <c r="DCP850" s="399"/>
      <c r="DCQ850" s="399"/>
      <c r="DCR850" s="399"/>
      <c r="DCS850" s="399"/>
      <c r="DCT850" s="399"/>
      <c r="DCU850" s="399"/>
      <c r="DCV850" s="399"/>
      <c r="DCW850" s="399"/>
      <c r="DCX850" s="399"/>
      <c r="DCY850" s="399"/>
      <c r="DCZ850" s="399"/>
      <c r="DDA850" s="399"/>
      <c r="DDB850" s="399"/>
      <c r="DDC850" s="399"/>
      <c r="DDD850" s="399"/>
      <c r="DDE850" s="399"/>
      <c r="DDF850" s="399"/>
      <c r="DDG850" s="399"/>
      <c r="DDH850" s="399"/>
      <c r="DDI850" s="399"/>
      <c r="DDJ850" s="399"/>
      <c r="DDK850" s="399"/>
      <c r="DDL850" s="399"/>
      <c r="DDM850" s="399"/>
      <c r="DDN850" s="399"/>
      <c r="DDO850" s="399"/>
      <c r="DDP850" s="399"/>
      <c r="DDQ850" s="399"/>
      <c r="DDR850" s="399"/>
      <c r="DDS850" s="399"/>
      <c r="DDT850" s="399"/>
      <c r="DDU850" s="399"/>
      <c r="DDV850" s="399"/>
      <c r="DDW850" s="399"/>
      <c r="DDX850" s="399"/>
      <c r="DDY850" s="399"/>
      <c r="DDZ850" s="399"/>
      <c r="DEA850" s="399"/>
      <c r="DEB850" s="399"/>
      <c r="DEC850" s="399"/>
      <c r="DED850" s="399"/>
      <c r="DEE850" s="399"/>
      <c r="DEF850" s="399"/>
      <c r="DEG850" s="399"/>
      <c r="DEH850" s="399"/>
      <c r="DEI850" s="399"/>
      <c r="DEJ850" s="399"/>
      <c r="DEK850" s="399"/>
      <c r="DEL850" s="399"/>
      <c r="DEM850" s="399"/>
      <c r="DEN850" s="399"/>
      <c r="DEO850" s="399"/>
      <c r="DEP850" s="399"/>
      <c r="DEQ850" s="399"/>
      <c r="DER850" s="399"/>
      <c r="DES850" s="399"/>
      <c r="DET850" s="399"/>
      <c r="DEU850" s="399"/>
      <c r="DEV850" s="399"/>
      <c r="DEW850" s="399"/>
      <c r="DEX850" s="399"/>
      <c r="DEY850" s="399"/>
      <c r="DEZ850" s="399"/>
      <c r="DFA850" s="399"/>
      <c r="DFB850" s="399"/>
      <c r="DFC850" s="399"/>
      <c r="DFD850" s="399"/>
      <c r="DFE850" s="399"/>
      <c r="DFF850" s="399"/>
      <c r="DFG850" s="399"/>
      <c r="DFH850" s="399"/>
      <c r="DFI850" s="399"/>
      <c r="DFJ850" s="399"/>
      <c r="DFK850" s="399"/>
      <c r="DFL850" s="399"/>
      <c r="DFM850" s="399"/>
      <c r="DFN850" s="399"/>
      <c r="DFO850" s="399"/>
      <c r="DFP850" s="399"/>
      <c r="DFQ850" s="399"/>
      <c r="DFR850" s="399"/>
      <c r="DFS850" s="399"/>
      <c r="DFT850" s="399"/>
      <c r="DFU850" s="399"/>
      <c r="DFV850" s="399"/>
      <c r="DFW850" s="399"/>
      <c r="DFX850" s="399"/>
      <c r="DFY850" s="399"/>
      <c r="DFZ850" s="399"/>
      <c r="DGA850" s="399"/>
      <c r="DGB850" s="399"/>
      <c r="DGC850" s="399"/>
      <c r="DGD850" s="399"/>
      <c r="DGE850" s="399"/>
      <c r="DGF850" s="399"/>
      <c r="DGG850" s="399"/>
      <c r="DGH850" s="399"/>
      <c r="DGI850" s="399"/>
      <c r="DGJ850" s="399"/>
      <c r="DGK850" s="399"/>
      <c r="DGL850" s="399"/>
      <c r="DGM850" s="399"/>
      <c r="DGN850" s="399"/>
      <c r="DGO850" s="399"/>
      <c r="DGP850" s="399"/>
      <c r="DGQ850" s="399"/>
      <c r="DGR850" s="399"/>
      <c r="DGS850" s="399"/>
      <c r="DGT850" s="399"/>
      <c r="DGU850" s="399"/>
      <c r="DGV850" s="399"/>
      <c r="DGW850" s="399"/>
      <c r="DGX850" s="399"/>
      <c r="DGY850" s="399"/>
      <c r="DGZ850" s="399"/>
      <c r="DHA850" s="399"/>
      <c r="DHB850" s="399"/>
      <c r="DHC850" s="399"/>
      <c r="DHD850" s="399"/>
      <c r="DHE850" s="399"/>
      <c r="DHF850" s="399"/>
      <c r="DHG850" s="399"/>
      <c r="DHH850" s="399"/>
      <c r="DHI850" s="399"/>
      <c r="DHJ850" s="399"/>
      <c r="DHK850" s="399"/>
      <c r="DHL850" s="399"/>
      <c r="DHM850" s="399"/>
      <c r="DHN850" s="399"/>
      <c r="DHO850" s="399"/>
      <c r="DHP850" s="399"/>
      <c r="DHQ850" s="399"/>
      <c r="DHR850" s="399"/>
      <c r="DHS850" s="399"/>
      <c r="DHT850" s="399"/>
      <c r="DHU850" s="399"/>
      <c r="DHV850" s="399"/>
      <c r="DHW850" s="399"/>
      <c r="DHX850" s="399"/>
      <c r="DHY850" s="399"/>
      <c r="DHZ850" s="399"/>
      <c r="DIA850" s="399"/>
      <c r="DIB850" s="399"/>
      <c r="DIC850" s="399"/>
      <c r="DID850" s="399"/>
      <c r="DIE850" s="399"/>
      <c r="DIF850" s="399"/>
      <c r="DIG850" s="399"/>
      <c r="DIH850" s="399"/>
      <c r="DII850" s="399"/>
      <c r="DIJ850" s="399"/>
      <c r="DIK850" s="399"/>
      <c r="DIL850" s="399"/>
      <c r="DIM850" s="399"/>
      <c r="DIN850" s="399"/>
      <c r="DIO850" s="399"/>
      <c r="DIP850" s="399"/>
      <c r="DIQ850" s="399"/>
      <c r="DIR850" s="399"/>
      <c r="DIS850" s="399"/>
      <c r="DIT850" s="399"/>
      <c r="DIU850" s="399"/>
      <c r="DIV850" s="399"/>
      <c r="DIW850" s="399"/>
      <c r="DIX850" s="399"/>
      <c r="DIY850" s="399"/>
      <c r="DIZ850" s="399"/>
      <c r="DJA850" s="399"/>
      <c r="DJB850" s="399"/>
      <c r="DJC850" s="399"/>
      <c r="DJD850" s="399"/>
      <c r="DJE850" s="399"/>
      <c r="DJF850" s="399"/>
      <c r="DJG850" s="399"/>
      <c r="DJH850" s="399"/>
      <c r="DJI850" s="399"/>
      <c r="DJJ850" s="399"/>
      <c r="DJK850" s="399"/>
      <c r="DJL850" s="399"/>
      <c r="DJM850" s="399"/>
      <c r="DJN850" s="399"/>
      <c r="DJO850" s="399"/>
      <c r="DJP850" s="399"/>
      <c r="DJQ850" s="399"/>
      <c r="DJR850" s="399"/>
      <c r="DJS850" s="399"/>
      <c r="DJT850" s="399"/>
      <c r="DJU850" s="399"/>
      <c r="DJV850" s="399"/>
      <c r="DJW850" s="399"/>
      <c r="DJX850" s="399"/>
      <c r="DJY850" s="399"/>
      <c r="DJZ850" s="399"/>
      <c r="DKA850" s="399"/>
      <c r="DKB850" s="399"/>
      <c r="DKC850" s="399"/>
      <c r="DKD850" s="399"/>
      <c r="DKE850" s="399"/>
      <c r="DKF850" s="399"/>
      <c r="DKG850" s="399"/>
      <c r="DKH850" s="399"/>
      <c r="DKI850" s="399"/>
      <c r="DKJ850" s="399"/>
      <c r="DKK850" s="399"/>
      <c r="DKL850" s="399"/>
      <c r="DKM850" s="399"/>
      <c r="DKN850" s="399"/>
      <c r="DKO850" s="399"/>
      <c r="DKP850" s="399"/>
      <c r="DKQ850" s="399"/>
      <c r="DKR850" s="399"/>
      <c r="DKS850" s="399"/>
      <c r="DKT850" s="399"/>
      <c r="DKU850" s="399"/>
      <c r="DKV850" s="399"/>
      <c r="DKW850" s="399"/>
      <c r="DKX850" s="399"/>
      <c r="DKY850" s="399"/>
      <c r="DKZ850" s="399"/>
      <c r="DLA850" s="399"/>
      <c r="DLB850" s="399"/>
      <c r="DLC850" s="399"/>
      <c r="DLD850" s="399"/>
      <c r="DLE850" s="399"/>
      <c r="DLF850" s="399"/>
      <c r="DLG850" s="399"/>
      <c r="DLH850" s="399"/>
      <c r="DLI850" s="399"/>
      <c r="DLJ850" s="399"/>
      <c r="DLK850" s="399"/>
      <c r="DLL850" s="399"/>
      <c r="DLM850" s="399"/>
      <c r="DLN850" s="399"/>
      <c r="DLO850" s="399"/>
      <c r="DLP850" s="399"/>
      <c r="DLQ850" s="399"/>
      <c r="DLR850" s="399"/>
      <c r="DLS850" s="399"/>
      <c r="DLT850" s="399"/>
      <c r="DLU850" s="399"/>
      <c r="DLV850" s="399"/>
      <c r="DLW850" s="399"/>
      <c r="DLX850" s="399"/>
      <c r="DLY850" s="399"/>
      <c r="DLZ850" s="399"/>
      <c r="DMA850" s="399"/>
      <c r="DMB850" s="399"/>
      <c r="DMC850" s="399"/>
      <c r="DMD850" s="399"/>
      <c r="DME850" s="399"/>
      <c r="DMF850" s="399"/>
      <c r="DMG850" s="399"/>
      <c r="DMH850" s="399"/>
      <c r="DMI850" s="399"/>
      <c r="DMJ850" s="399"/>
      <c r="DMK850" s="399"/>
      <c r="DML850" s="399"/>
      <c r="DMM850" s="399"/>
      <c r="DMN850" s="399"/>
      <c r="DMO850" s="399"/>
      <c r="DMP850" s="399"/>
      <c r="DMQ850" s="399"/>
      <c r="DMR850" s="399"/>
      <c r="DMS850" s="399"/>
      <c r="DMT850" s="399"/>
      <c r="DMU850" s="399"/>
      <c r="DMV850" s="399"/>
      <c r="DMW850" s="399"/>
      <c r="DMX850" s="399"/>
      <c r="DMY850" s="399"/>
      <c r="DMZ850" s="399"/>
      <c r="DNA850" s="399"/>
      <c r="DNB850" s="399"/>
      <c r="DNC850" s="399"/>
      <c r="DND850" s="399"/>
      <c r="DNE850" s="399"/>
      <c r="DNF850" s="399"/>
      <c r="DNG850" s="399"/>
      <c r="DNH850" s="399"/>
      <c r="DNI850" s="399"/>
      <c r="DNJ850" s="399"/>
      <c r="DNK850" s="399"/>
      <c r="DNL850" s="399"/>
      <c r="DNM850" s="399"/>
      <c r="DNN850" s="399"/>
      <c r="DNO850" s="399"/>
      <c r="DNP850" s="399"/>
      <c r="DNQ850" s="399"/>
      <c r="DNR850" s="399"/>
      <c r="DNS850" s="399"/>
      <c r="DNT850" s="399"/>
      <c r="DNU850" s="399"/>
      <c r="DNV850" s="399"/>
      <c r="DNW850" s="399"/>
      <c r="DNX850" s="399"/>
      <c r="DNY850" s="399"/>
      <c r="DNZ850" s="399"/>
      <c r="DOA850" s="399"/>
      <c r="DOB850" s="399"/>
      <c r="DOC850" s="399"/>
      <c r="DOD850" s="399"/>
      <c r="DOE850" s="399"/>
      <c r="DOF850" s="399"/>
      <c r="DOG850" s="399"/>
      <c r="DOH850" s="399"/>
      <c r="DOI850" s="399"/>
      <c r="DOJ850" s="399"/>
      <c r="DOK850" s="399"/>
      <c r="DOL850" s="399"/>
      <c r="DOM850" s="399"/>
      <c r="DON850" s="399"/>
      <c r="DOO850" s="399"/>
      <c r="DOP850" s="399"/>
      <c r="DOQ850" s="399"/>
      <c r="DOR850" s="399"/>
      <c r="DOS850" s="399"/>
      <c r="DOT850" s="399"/>
      <c r="DOU850" s="399"/>
      <c r="DOV850" s="399"/>
      <c r="DOW850" s="399"/>
      <c r="DOX850" s="399"/>
      <c r="DOY850" s="399"/>
      <c r="DOZ850" s="399"/>
      <c r="DPA850" s="399"/>
      <c r="DPB850" s="399"/>
      <c r="DPC850" s="399"/>
      <c r="DPD850" s="399"/>
      <c r="DPE850" s="399"/>
      <c r="DPF850" s="399"/>
      <c r="DPG850" s="399"/>
      <c r="DPH850" s="399"/>
      <c r="DPI850" s="399"/>
      <c r="DPJ850" s="399"/>
      <c r="DPK850" s="399"/>
      <c r="DPL850" s="399"/>
      <c r="DPM850" s="399"/>
      <c r="DPN850" s="399"/>
      <c r="DPO850" s="399"/>
      <c r="DPP850" s="399"/>
      <c r="DPQ850" s="399"/>
      <c r="DPR850" s="399"/>
      <c r="DPS850" s="399"/>
      <c r="DPT850" s="399"/>
      <c r="DPU850" s="399"/>
      <c r="DPV850" s="399"/>
      <c r="DPW850" s="399"/>
      <c r="DPX850" s="399"/>
      <c r="DPY850" s="399"/>
      <c r="DPZ850" s="399"/>
      <c r="DQA850" s="399"/>
      <c r="DQB850" s="399"/>
      <c r="DQC850" s="399"/>
      <c r="DQD850" s="399"/>
      <c r="DQE850" s="399"/>
      <c r="DQF850" s="399"/>
      <c r="DQG850" s="399"/>
      <c r="DQH850" s="399"/>
      <c r="DQI850" s="399"/>
      <c r="DQJ850" s="399"/>
      <c r="DQK850" s="399"/>
      <c r="DQL850" s="399"/>
      <c r="DQM850" s="399"/>
      <c r="DQN850" s="399"/>
      <c r="DQO850" s="399"/>
      <c r="DQP850" s="399"/>
      <c r="DQQ850" s="399"/>
      <c r="DQR850" s="399"/>
      <c r="DQS850" s="399"/>
      <c r="DQT850" s="399"/>
      <c r="DQU850" s="399"/>
      <c r="DQV850" s="399"/>
      <c r="DQW850" s="399"/>
      <c r="DQX850" s="399"/>
      <c r="DQY850" s="399"/>
      <c r="DQZ850" s="399"/>
      <c r="DRA850" s="399"/>
      <c r="DRB850" s="399"/>
      <c r="DRC850" s="399"/>
      <c r="DRD850" s="399"/>
      <c r="DRE850" s="399"/>
      <c r="DRF850" s="399"/>
      <c r="DRG850" s="399"/>
      <c r="DRH850" s="399"/>
      <c r="DRI850" s="399"/>
      <c r="DRJ850" s="399"/>
      <c r="DRK850" s="399"/>
      <c r="DRL850" s="399"/>
      <c r="DRM850" s="399"/>
      <c r="DRN850" s="399"/>
      <c r="DRO850" s="399"/>
      <c r="DRP850" s="399"/>
      <c r="DRQ850" s="399"/>
      <c r="DRR850" s="399"/>
      <c r="DRS850" s="399"/>
      <c r="DRT850" s="399"/>
      <c r="DRU850" s="399"/>
      <c r="DRV850" s="399"/>
      <c r="DRW850" s="399"/>
      <c r="DRX850" s="399"/>
      <c r="DRY850" s="399"/>
      <c r="DRZ850" s="399"/>
      <c r="DSA850" s="399"/>
      <c r="DSB850" s="399"/>
      <c r="DSC850" s="399"/>
      <c r="DSD850" s="399"/>
      <c r="DSE850" s="399"/>
      <c r="DSF850" s="399"/>
      <c r="DSG850" s="399"/>
      <c r="DSH850" s="399"/>
      <c r="DSI850" s="399"/>
      <c r="DSJ850" s="399"/>
      <c r="DSK850" s="399"/>
      <c r="DSL850" s="399"/>
      <c r="DSM850" s="399"/>
      <c r="DSN850" s="399"/>
      <c r="DSO850" s="399"/>
      <c r="DSP850" s="399"/>
      <c r="DSQ850" s="399"/>
      <c r="DSR850" s="399"/>
      <c r="DSS850" s="399"/>
      <c r="DST850" s="399"/>
      <c r="DSU850" s="399"/>
      <c r="DSV850" s="399"/>
      <c r="DSW850" s="399"/>
      <c r="DSX850" s="399"/>
      <c r="DSY850" s="399"/>
      <c r="DSZ850" s="399"/>
      <c r="DTA850" s="399"/>
      <c r="DTB850" s="399"/>
      <c r="DTC850" s="399"/>
      <c r="DTD850" s="399"/>
      <c r="DTE850" s="399"/>
      <c r="DTF850" s="399"/>
      <c r="DTG850" s="399"/>
      <c r="DTH850" s="399"/>
      <c r="DTI850" s="399"/>
      <c r="DTJ850" s="399"/>
      <c r="DTK850" s="399"/>
      <c r="DTL850" s="399"/>
      <c r="DTM850" s="399"/>
      <c r="DTN850" s="399"/>
      <c r="DTO850" s="399"/>
      <c r="DTP850" s="399"/>
      <c r="DTQ850" s="399"/>
      <c r="DTR850" s="399"/>
      <c r="DTS850" s="399"/>
      <c r="DTT850" s="399"/>
      <c r="DTU850" s="399"/>
      <c r="DTV850" s="399"/>
      <c r="DTW850" s="399"/>
      <c r="DTX850" s="399"/>
      <c r="DTY850" s="399"/>
      <c r="DTZ850" s="399"/>
      <c r="DUA850" s="399"/>
      <c r="DUB850" s="399"/>
      <c r="DUC850" s="399"/>
      <c r="DUD850" s="399"/>
      <c r="DUE850" s="399"/>
      <c r="DUF850" s="399"/>
      <c r="DUG850" s="399"/>
      <c r="DUH850" s="399"/>
      <c r="DUI850" s="399"/>
      <c r="DUJ850" s="399"/>
      <c r="DUK850" s="399"/>
      <c r="DUL850" s="399"/>
      <c r="DUM850" s="399"/>
      <c r="DUN850" s="399"/>
      <c r="DUO850" s="399"/>
      <c r="DUP850" s="399"/>
      <c r="DUQ850" s="399"/>
      <c r="DUR850" s="399"/>
      <c r="DUS850" s="399"/>
      <c r="DUT850" s="399"/>
      <c r="DUU850" s="399"/>
      <c r="DUV850" s="399"/>
      <c r="DUW850" s="399"/>
      <c r="DUX850" s="399"/>
      <c r="DUY850" s="399"/>
      <c r="DUZ850" s="399"/>
      <c r="DVA850" s="399"/>
      <c r="DVB850" s="399"/>
      <c r="DVC850" s="399"/>
      <c r="DVD850" s="399"/>
      <c r="DVE850" s="399"/>
      <c r="DVF850" s="399"/>
      <c r="DVG850" s="399"/>
      <c r="DVH850" s="399"/>
      <c r="DVI850" s="399"/>
      <c r="DVJ850" s="399"/>
      <c r="DVK850" s="399"/>
      <c r="DVL850" s="399"/>
      <c r="DVM850" s="399"/>
      <c r="DVN850" s="399"/>
      <c r="DVO850" s="399"/>
      <c r="DVP850" s="399"/>
      <c r="DVQ850" s="399"/>
      <c r="DVR850" s="399"/>
      <c r="DVS850" s="399"/>
      <c r="DVT850" s="399"/>
      <c r="DVU850" s="399"/>
      <c r="DVV850" s="399"/>
      <c r="DVW850" s="399"/>
      <c r="DVX850" s="399"/>
      <c r="DVY850" s="399"/>
      <c r="DVZ850" s="399"/>
      <c r="DWA850" s="399"/>
      <c r="DWB850" s="399"/>
      <c r="DWC850" s="399"/>
      <c r="DWD850" s="399"/>
      <c r="DWE850" s="399"/>
      <c r="DWF850" s="399"/>
      <c r="DWG850" s="399"/>
      <c r="DWH850" s="399"/>
      <c r="DWI850" s="399"/>
      <c r="DWJ850" s="399"/>
      <c r="DWK850" s="399"/>
      <c r="DWL850" s="399"/>
      <c r="DWM850" s="399"/>
      <c r="DWN850" s="399"/>
      <c r="DWO850" s="399"/>
      <c r="DWP850" s="399"/>
      <c r="DWQ850" s="399"/>
      <c r="DWR850" s="399"/>
      <c r="DWS850" s="399"/>
      <c r="DWT850" s="399"/>
      <c r="DWU850" s="399"/>
      <c r="DWV850" s="399"/>
      <c r="DWW850" s="399"/>
      <c r="DWX850" s="399"/>
      <c r="DWY850" s="399"/>
      <c r="DWZ850" s="399"/>
      <c r="DXA850" s="399"/>
      <c r="DXB850" s="399"/>
      <c r="DXC850" s="399"/>
      <c r="DXD850" s="399"/>
      <c r="DXE850" s="399"/>
      <c r="DXF850" s="399"/>
      <c r="DXG850" s="399"/>
      <c r="DXH850" s="399"/>
      <c r="DXI850" s="399"/>
      <c r="DXJ850" s="399"/>
      <c r="DXK850" s="399"/>
      <c r="DXL850" s="399"/>
      <c r="DXM850" s="399"/>
      <c r="DXN850" s="399"/>
      <c r="DXO850" s="399"/>
      <c r="DXP850" s="399"/>
      <c r="DXQ850" s="399"/>
      <c r="DXR850" s="399"/>
      <c r="DXS850" s="399"/>
      <c r="DXT850" s="399"/>
      <c r="DXU850" s="399"/>
      <c r="DXV850" s="399"/>
      <c r="DXW850" s="399"/>
      <c r="DXX850" s="399"/>
      <c r="DXY850" s="399"/>
      <c r="DXZ850" s="399"/>
      <c r="DYA850" s="399"/>
      <c r="DYB850" s="399"/>
      <c r="DYC850" s="399"/>
      <c r="DYD850" s="399"/>
      <c r="DYE850" s="399"/>
      <c r="DYF850" s="399"/>
      <c r="DYG850" s="399"/>
      <c r="DYH850" s="399"/>
      <c r="DYI850" s="399"/>
      <c r="DYJ850" s="399"/>
      <c r="DYK850" s="399"/>
      <c r="DYL850" s="399"/>
      <c r="DYM850" s="399"/>
      <c r="DYN850" s="399"/>
      <c r="DYO850" s="399"/>
      <c r="DYP850" s="399"/>
      <c r="DYQ850" s="399"/>
      <c r="DYR850" s="399"/>
      <c r="DYS850" s="399"/>
      <c r="DYT850" s="399"/>
      <c r="DYU850" s="399"/>
      <c r="DYV850" s="399"/>
      <c r="DYW850" s="399"/>
      <c r="DYX850" s="399"/>
      <c r="DYY850" s="399"/>
      <c r="DYZ850" s="399"/>
      <c r="DZA850" s="399"/>
      <c r="DZB850" s="399"/>
      <c r="DZC850" s="399"/>
      <c r="DZD850" s="399"/>
      <c r="DZE850" s="399"/>
      <c r="DZF850" s="399"/>
      <c r="DZG850" s="399"/>
      <c r="DZH850" s="399"/>
      <c r="DZI850" s="399"/>
      <c r="DZJ850" s="399"/>
      <c r="DZK850" s="399"/>
      <c r="DZL850" s="399"/>
      <c r="DZM850" s="399"/>
      <c r="DZN850" s="399"/>
      <c r="DZO850" s="399"/>
      <c r="DZP850" s="399"/>
      <c r="DZQ850" s="399"/>
      <c r="DZR850" s="399"/>
      <c r="DZS850" s="399"/>
      <c r="DZT850" s="399"/>
      <c r="DZU850" s="399"/>
      <c r="DZV850" s="399"/>
      <c r="DZW850" s="399"/>
      <c r="DZX850" s="399"/>
      <c r="DZY850" s="399"/>
      <c r="DZZ850" s="399"/>
      <c r="EAA850" s="399"/>
      <c r="EAB850" s="399"/>
      <c r="EAC850" s="399"/>
      <c r="EAD850" s="399"/>
      <c r="EAE850" s="399"/>
      <c r="EAF850" s="399"/>
      <c r="EAG850" s="399"/>
      <c r="EAH850" s="399"/>
      <c r="EAI850" s="399"/>
      <c r="EAJ850" s="399"/>
      <c r="EAK850" s="399"/>
      <c r="EAL850" s="399"/>
      <c r="EAM850" s="399"/>
      <c r="EAN850" s="399"/>
      <c r="EAO850" s="399"/>
      <c r="EAP850" s="399"/>
      <c r="EAQ850" s="399"/>
      <c r="EAR850" s="399"/>
      <c r="EAS850" s="399"/>
      <c r="EAT850" s="399"/>
      <c r="EAU850" s="399"/>
      <c r="EAV850" s="399"/>
      <c r="EAW850" s="399"/>
      <c r="EAX850" s="399"/>
      <c r="EAY850" s="399"/>
      <c r="EAZ850" s="399"/>
      <c r="EBA850" s="399"/>
      <c r="EBB850" s="399"/>
      <c r="EBC850" s="399"/>
      <c r="EBD850" s="399"/>
      <c r="EBE850" s="399"/>
      <c r="EBF850" s="399"/>
      <c r="EBG850" s="399"/>
      <c r="EBH850" s="399"/>
      <c r="EBI850" s="399"/>
      <c r="EBJ850" s="399"/>
      <c r="EBK850" s="399"/>
      <c r="EBL850" s="399"/>
      <c r="EBM850" s="399"/>
      <c r="EBN850" s="399"/>
      <c r="EBO850" s="399"/>
      <c r="EBP850" s="399"/>
      <c r="EBQ850" s="399"/>
      <c r="EBR850" s="399"/>
      <c r="EBS850" s="399"/>
      <c r="EBT850" s="399"/>
      <c r="EBU850" s="399"/>
      <c r="EBV850" s="399"/>
      <c r="EBW850" s="399"/>
      <c r="EBX850" s="399"/>
      <c r="EBY850" s="399"/>
      <c r="EBZ850" s="399"/>
      <c r="ECA850" s="399"/>
      <c r="ECB850" s="399"/>
      <c r="ECC850" s="399"/>
      <c r="ECD850" s="399"/>
      <c r="ECE850" s="399"/>
      <c r="ECF850" s="399"/>
      <c r="ECG850" s="399"/>
      <c r="ECH850" s="399"/>
      <c r="ECI850" s="399"/>
      <c r="ECJ850" s="399"/>
      <c r="ECK850" s="399"/>
      <c r="ECL850" s="399"/>
      <c r="ECM850" s="399"/>
      <c r="ECN850" s="399"/>
      <c r="ECO850" s="399"/>
      <c r="ECP850" s="399"/>
      <c r="ECQ850" s="399"/>
      <c r="ECR850" s="399"/>
      <c r="ECS850" s="399"/>
      <c r="ECT850" s="399"/>
      <c r="ECU850" s="399"/>
      <c r="ECV850" s="399"/>
      <c r="ECW850" s="399"/>
      <c r="ECX850" s="399"/>
      <c r="ECY850" s="399"/>
      <c r="ECZ850" s="399"/>
      <c r="EDA850" s="399"/>
      <c r="EDB850" s="399"/>
      <c r="EDC850" s="399"/>
      <c r="EDD850" s="399"/>
      <c r="EDE850" s="399"/>
      <c r="EDF850" s="399"/>
      <c r="EDG850" s="399"/>
      <c r="EDH850" s="399"/>
      <c r="EDI850" s="399"/>
      <c r="EDJ850" s="399"/>
      <c r="EDK850" s="399"/>
      <c r="EDL850" s="399"/>
      <c r="EDM850" s="399"/>
      <c r="EDN850" s="399"/>
      <c r="EDO850" s="399"/>
      <c r="EDP850" s="399"/>
      <c r="EDQ850" s="399"/>
      <c r="EDR850" s="399"/>
      <c r="EDS850" s="399"/>
      <c r="EDT850" s="399"/>
      <c r="EDU850" s="399"/>
      <c r="EDV850" s="399"/>
      <c r="EDW850" s="399"/>
      <c r="EDX850" s="399"/>
      <c r="EDY850" s="399"/>
      <c r="EDZ850" s="399"/>
      <c r="EEA850" s="399"/>
      <c r="EEB850" s="399"/>
      <c r="EEC850" s="399"/>
      <c r="EED850" s="399"/>
      <c r="EEE850" s="399"/>
      <c r="EEF850" s="399"/>
      <c r="EEG850" s="399"/>
      <c r="EEH850" s="399"/>
      <c r="EEI850" s="399"/>
      <c r="EEJ850" s="399"/>
      <c r="EEK850" s="399"/>
      <c r="EEL850" s="399"/>
      <c r="EEM850" s="399"/>
      <c r="EEN850" s="399"/>
      <c r="EEO850" s="399"/>
      <c r="EEP850" s="399"/>
      <c r="EEQ850" s="399"/>
      <c r="EER850" s="399"/>
      <c r="EES850" s="399"/>
      <c r="EET850" s="399"/>
      <c r="EEU850" s="399"/>
      <c r="EEV850" s="399"/>
      <c r="EEW850" s="399"/>
      <c r="EEX850" s="399"/>
      <c r="EEY850" s="399"/>
      <c r="EEZ850" s="399"/>
      <c r="EFA850" s="399"/>
      <c r="EFB850" s="399"/>
      <c r="EFC850" s="399"/>
      <c r="EFD850" s="399"/>
      <c r="EFE850" s="399"/>
      <c r="EFF850" s="399"/>
      <c r="EFG850" s="399"/>
      <c r="EFH850" s="399"/>
      <c r="EFI850" s="399"/>
      <c r="EFJ850" s="399"/>
      <c r="EFK850" s="399"/>
      <c r="EFL850" s="399"/>
      <c r="EFM850" s="399"/>
      <c r="EFN850" s="399"/>
      <c r="EFO850" s="399"/>
      <c r="EFP850" s="399"/>
      <c r="EFQ850" s="399"/>
      <c r="EFR850" s="399"/>
      <c r="EFS850" s="399"/>
      <c r="EFT850" s="399"/>
      <c r="EFU850" s="399"/>
      <c r="EFV850" s="399"/>
      <c r="EFW850" s="399"/>
      <c r="EFX850" s="399"/>
      <c r="EFY850" s="399"/>
      <c r="EFZ850" s="399"/>
      <c r="EGA850" s="399"/>
      <c r="EGB850" s="399"/>
      <c r="EGC850" s="399"/>
      <c r="EGD850" s="399"/>
      <c r="EGE850" s="399"/>
      <c r="EGF850" s="399"/>
      <c r="EGG850" s="399"/>
      <c r="EGH850" s="399"/>
      <c r="EGI850" s="399"/>
      <c r="EGJ850" s="399"/>
      <c r="EGK850" s="399"/>
      <c r="EGL850" s="399"/>
      <c r="EGM850" s="399"/>
      <c r="EGN850" s="399"/>
      <c r="EGO850" s="399"/>
      <c r="EGP850" s="399"/>
      <c r="EGQ850" s="399"/>
      <c r="EGR850" s="399"/>
      <c r="EGS850" s="399"/>
      <c r="EGT850" s="399"/>
      <c r="EGU850" s="399"/>
      <c r="EGV850" s="399"/>
      <c r="EGW850" s="399"/>
      <c r="EGX850" s="399"/>
      <c r="EGY850" s="399"/>
      <c r="EGZ850" s="399"/>
      <c r="EHA850" s="399"/>
      <c r="EHB850" s="399"/>
      <c r="EHC850" s="399"/>
      <c r="EHD850" s="399"/>
      <c r="EHE850" s="399"/>
      <c r="EHF850" s="399"/>
      <c r="EHG850" s="399"/>
      <c r="EHH850" s="399"/>
      <c r="EHI850" s="399"/>
      <c r="EHJ850" s="399"/>
      <c r="EHK850" s="399"/>
      <c r="EHL850" s="399"/>
      <c r="EHM850" s="399"/>
      <c r="EHN850" s="399"/>
      <c r="EHO850" s="399"/>
      <c r="EHP850" s="399"/>
      <c r="EHQ850" s="399"/>
      <c r="EHR850" s="399"/>
      <c r="EHS850" s="399"/>
      <c r="EHT850" s="399"/>
      <c r="EHU850" s="399"/>
      <c r="EHV850" s="399"/>
      <c r="EHW850" s="399"/>
      <c r="EHX850" s="399"/>
      <c r="EHY850" s="399"/>
      <c r="EHZ850" s="399"/>
      <c r="EIA850" s="399"/>
      <c r="EIB850" s="399"/>
      <c r="EIC850" s="399"/>
      <c r="EID850" s="399"/>
      <c r="EIE850" s="399"/>
      <c r="EIF850" s="399"/>
      <c r="EIG850" s="399"/>
      <c r="EIH850" s="399"/>
      <c r="EII850" s="399"/>
      <c r="EIJ850" s="399"/>
      <c r="EIK850" s="399"/>
      <c r="EIL850" s="399"/>
      <c r="EIM850" s="399"/>
      <c r="EIN850" s="399"/>
      <c r="EIO850" s="399"/>
      <c r="EIP850" s="399"/>
      <c r="EIQ850" s="399"/>
      <c r="EIR850" s="399"/>
      <c r="EIS850" s="399"/>
      <c r="EIT850" s="399"/>
      <c r="EIU850" s="399"/>
      <c r="EIV850" s="399"/>
      <c r="EIW850" s="399"/>
      <c r="EIX850" s="399"/>
      <c r="EIY850" s="399"/>
      <c r="EIZ850" s="399"/>
      <c r="EJA850" s="399"/>
      <c r="EJB850" s="399"/>
      <c r="EJC850" s="399"/>
      <c r="EJD850" s="399"/>
      <c r="EJE850" s="399"/>
      <c r="EJF850" s="399"/>
      <c r="EJG850" s="399"/>
      <c r="EJH850" s="399"/>
      <c r="EJI850" s="399"/>
      <c r="EJJ850" s="399"/>
      <c r="EJK850" s="399"/>
      <c r="EJL850" s="399"/>
      <c r="EJM850" s="399"/>
      <c r="EJN850" s="399"/>
      <c r="EJO850" s="399"/>
      <c r="EJP850" s="399"/>
      <c r="EJQ850" s="399"/>
      <c r="EJR850" s="399"/>
      <c r="EJS850" s="399"/>
      <c r="EJT850" s="399"/>
      <c r="EJU850" s="399"/>
      <c r="EJV850" s="399"/>
      <c r="EJW850" s="399"/>
      <c r="EJX850" s="399"/>
      <c r="EJY850" s="399"/>
      <c r="EJZ850" s="399"/>
      <c r="EKA850" s="399"/>
      <c r="EKB850" s="399"/>
      <c r="EKC850" s="399"/>
      <c r="EKD850" s="399"/>
      <c r="EKE850" s="399"/>
      <c r="EKF850" s="399"/>
      <c r="EKG850" s="399"/>
      <c r="EKH850" s="399"/>
      <c r="EKI850" s="399"/>
      <c r="EKJ850" s="399"/>
      <c r="EKK850" s="399"/>
      <c r="EKL850" s="399"/>
      <c r="EKM850" s="399"/>
      <c r="EKN850" s="399"/>
      <c r="EKO850" s="399"/>
      <c r="EKP850" s="399"/>
      <c r="EKQ850" s="399"/>
      <c r="EKR850" s="399"/>
      <c r="EKS850" s="399"/>
      <c r="EKT850" s="399"/>
      <c r="EKU850" s="399"/>
      <c r="EKV850" s="399"/>
      <c r="EKW850" s="399"/>
      <c r="EKX850" s="399"/>
      <c r="EKY850" s="399"/>
      <c r="EKZ850" s="399"/>
      <c r="ELA850" s="399"/>
      <c r="ELB850" s="399"/>
      <c r="ELC850" s="399"/>
      <c r="ELD850" s="399"/>
      <c r="ELE850" s="399"/>
      <c r="ELF850" s="399"/>
      <c r="ELG850" s="399"/>
      <c r="ELH850" s="399"/>
      <c r="ELI850" s="399"/>
      <c r="ELJ850" s="399"/>
      <c r="ELK850" s="399"/>
      <c r="ELL850" s="399"/>
      <c r="ELM850" s="399"/>
      <c r="ELN850" s="399"/>
      <c r="ELO850" s="399"/>
      <c r="ELP850" s="399"/>
      <c r="ELQ850" s="399"/>
      <c r="ELR850" s="399"/>
      <c r="ELS850" s="399"/>
      <c r="ELT850" s="399"/>
      <c r="ELU850" s="399"/>
      <c r="ELV850" s="399"/>
      <c r="ELW850" s="399"/>
      <c r="ELX850" s="399"/>
      <c r="ELY850" s="399"/>
      <c r="ELZ850" s="399"/>
      <c r="EMA850" s="399"/>
      <c r="EMB850" s="399"/>
      <c r="EMC850" s="399"/>
      <c r="EMD850" s="399"/>
      <c r="EME850" s="399"/>
      <c r="EMF850" s="399"/>
      <c r="EMG850" s="399"/>
      <c r="EMH850" s="399"/>
      <c r="EMI850" s="399"/>
      <c r="EMJ850" s="399"/>
      <c r="EMK850" s="399"/>
      <c r="EML850" s="399"/>
      <c r="EMM850" s="399"/>
      <c r="EMN850" s="399"/>
      <c r="EMO850" s="399"/>
      <c r="EMP850" s="399"/>
      <c r="EMQ850" s="399"/>
      <c r="EMR850" s="399"/>
      <c r="EMS850" s="399"/>
      <c r="EMT850" s="399"/>
      <c r="EMU850" s="399"/>
      <c r="EMV850" s="399"/>
      <c r="EMW850" s="399"/>
      <c r="EMX850" s="399"/>
      <c r="EMY850" s="399"/>
      <c r="EMZ850" s="399"/>
      <c r="ENA850" s="399"/>
      <c r="ENB850" s="399"/>
      <c r="ENC850" s="399"/>
      <c r="END850" s="399"/>
      <c r="ENE850" s="399"/>
      <c r="ENF850" s="399"/>
      <c r="ENG850" s="399"/>
      <c r="ENH850" s="399"/>
      <c r="ENI850" s="399"/>
      <c r="ENJ850" s="399"/>
      <c r="ENK850" s="399"/>
      <c r="ENL850" s="399"/>
      <c r="ENM850" s="399"/>
      <c r="ENN850" s="399"/>
      <c r="ENO850" s="399"/>
      <c r="ENP850" s="399"/>
      <c r="ENQ850" s="399"/>
      <c r="ENR850" s="399"/>
      <c r="ENS850" s="399"/>
      <c r="ENT850" s="399"/>
      <c r="ENU850" s="399"/>
      <c r="ENV850" s="399"/>
      <c r="ENW850" s="399"/>
      <c r="ENX850" s="399"/>
      <c r="ENY850" s="399"/>
      <c r="ENZ850" s="399"/>
      <c r="EOA850" s="399"/>
      <c r="EOB850" s="399"/>
      <c r="EOC850" s="399"/>
      <c r="EOD850" s="399"/>
      <c r="EOE850" s="399"/>
      <c r="EOF850" s="399"/>
      <c r="EOG850" s="399"/>
      <c r="EOH850" s="399"/>
      <c r="EOI850" s="399"/>
      <c r="EOJ850" s="399"/>
      <c r="EOK850" s="399"/>
      <c r="EOL850" s="399"/>
      <c r="EOM850" s="399"/>
      <c r="EON850" s="399"/>
      <c r="EOO850" s="399"/>
      <c r="EOP850" s="399"/>
      <c r="EOQ850" s="399"/>
      <c r="EOR850" s="399"/>
      <c r="EOS850" s="399"/>
      <c r="EOT850" s="399"/>
      <c r="EOU850" s="399"/>
      <c r="EOV850" s="399"/>
      <c r="EOW850" s="399"/>
      <c r="EOX850" s="399"/>
      <c r="EOY850" s="399"/>
      <c r="EOZ850" s="399"/>
      <c r="EPA850" s="399"/>
      <c r="EPB850" s="399"/>
      <c r="EPC850" s="399"/>
      <c r="EPD850" s="399"/>
      <c r="EPE850" s="399"/>
      <c r="EPF850" s="399"/>
      <c r="EPG850" s="399"/>
      <c r="EPH850" s="399"/>
      <c r="EPI850" s="399"/>
      <c r="EPJ850" s="399"/>
      <c r="EPK850" s="399"/>
      <c r="EPL850" s="399"/>
      <c r="EPM850" s="399"/>
      <c r="EPN850" s="399"/>
      <c r="EPO850" s="399"/>
      <c r="EPP850" s="399"/>
      <c r="EPQ850" s="399"/>
      <c r="EPR850" s="399"/>
      <c r="EPS850" s="399"/>
      <c r="EPT850" s="399"/>
      <c r="EPU850" s="399"/>
      <c r="EPV850" s="399"/>
      <c r="EPW850" s="399"/>
      <c r="EPX850" s="399"/>
      <c r="EPY850" s="399"/>
      <c r="EPZ850" s="399"/>
      <c r="EQA850" s="399"/>
      <c r="EQB850" s="399"/>
      <c r="EQC850" s="399"/>
      <c r="EQD850" s="399"/>
      <c r="EQE850" s="399"/>
      <c r="EQF850" s="399"/>
      <c r="EQG850" s="399"/>
      <c r="EQH850" s="399"/>
      <c r="EQI850" s="399"/>
      <c r="EQJ850" s="399"/>
      <c r="EQK850" s="399"/>
      <c r="EQL850" s="399"/>
      <c r="EQM850" s="399"/>
      <c r="EQN850" s="399"/>
      <c r="EQO850" s="399"/>
      <c r="EQP850" s="399"/>
      <c r="EQQ850" s="399"/>
      <c r="EQR850" s="399"/>
      <c r="EQS850" s="399"/>
      <c r="EQT850" s="399"/>
      <c r="EQU850" s="399"/>
      <c r="EQV850" s="399"/>
      <c r="EQW850" s="399"/>
      <c r="EQX850" s="399"/>
      <c r="EQY850" s="399"/>
      <c r="EQZ850" s="399"/>
      <c r="ERA850" s="399"/>
      <c r="ERB850" s="399"/>
      <c r="ERC850" s="399"/>
      <c r="ERD850" s="399"/>
      <c r="ERE850" s="399"/>
      <c r="ERF850" s="399"/>
      <c r="ERG850" s="399"/>
      <c r="ERH850" s="399"/>
      <c r="ERI850" s="399"/>
      <c r="ERJ850" s="399"/>
      <c r="ERK850" s="399"/>
      <c r="ERL850" s="399"/>
      <c r="ERM850" s="399"/>
      <c r="ERN850" s="399"/>
      <c r="ERO850" s="399"/>
      <c r="ERP850" s="399"/>
      <c r="ERQ850" s="399"/>
      <c r="ERR850" s="399"/>
      <c r="ERS850" s="399"/>
      <c r="ERT850" s="399"/>
      <c r="ERU850" s="399"/>
      <c r="ERV850" s="399"/>
      <c r="ERW850" s="399"/>
      <c r="ERX850" s="399"/>
      <c r="ERY850" s="399"/>
      <c r="ERZ850" s="399"/>
      <c r="ESA850" s="399"/>
      <c r="ESB850" s="399"/>
      <c r="ESC850" s="399"/>
      <c r="ESD850" s="399"/>
      <c r="ESE850" s="399"/>
      <c r="ESF850" s="399"/>
      <c r="ESG850" s="399"/>
      <c r="ESH850" s="399"/>
      <c r="ESI850" s="399"/>
      <c r="ESJ850" s="399"/>
      <c r="ESK850" s="399"/>
      <c r="ESL850" s="399"/>
      <c r="ESM850" s="399"/>
      <c r="ESN850" s="399"/>
      <c r="ESO850" s="399"/>
      <c r="ESP850" s="399"/>
      <c r="ESQ850" s="399"/>
      <c r="ESR850" s="399"/>
      <c r="ESS850" s="399"/>
      <c r="EST850" s="399"/>
      <c r="ESU850" s="399"/>
      <c r="ESV850" s="399"/>
      <c r="ESW850" s="399"/>
      <c r="ESX850" s="399"/>
      <c r="ESY850" s="399"/>
      <c r="ESZ850" s="399"/>
      <c r="ETA850" s="399"/>
      <c r="ETB850" s="399"/>
      <c r="ETC850" s="399"/>
      <c r="ETD850" s="399"/>
      <c r="ETE850" s="399"/>
      <c r="ETF850" s="399"/>
      <c r="ETG850" s="399"/>
      <c r="ETH850" s="399"/>
      <c r="ETI850" s="399"/>
      <c r="ETJ850" s="399"/>
      <c r="ETK850" s="399"/>
      <c r="ETL850" s="399"/>
      <c r="ETM850" s="399"/>
      <c r="ETN850" s="399"/>
      <c r="ETO850" s="399"/>
      <c r="ETP850" s="399"/>
      <c r="ETQ850" s="399"/>
      <c r="ETR850" s="399"/>
      <c r="ETS850" s="399"/>
      <c r="ETT850" s="399"/>
      <c r="ETU850" s="399"/>
      <c r="ETV850" s="399"/>
      <c r="ETW850" s="399"/>
      <c r="ETX850" s="399"/>
      <c r="ETY850" s="399"/>
      <c r="ETZ850" s="399"/>
      <c r="EUA850" s="399"/>
      <c r="EUB850" s="399"/>
      <c r="EUC850" s="399"/>
      <c r="EUD850" s="399"/>
      <c r="EUE850" s="399"/>
      <c r="EUF850" s="399"/>
      <c r="EUG850" s="399"/>
      <c r="EUH850" s="399"/>
      <c r="EUI850" s="399"/>
      <c r="EUJ850" s="399"/>
      <c r="EUK850" s="399"/>
      <c r="EUL850" s="399"/>
      <c r="EUM850" s="399"/>
      <c r="EUN850" s="399"/>
      <c r="EUO850" s="399"/>
      <c r="EUP850" s="399"/>
      <c r="EUQ850" s="399"/>
      <c r="EUR850" s="399"/>
      <c r="EUS850" s="399"/>
      <c r="EUT850" s="399"/>
      <c r="EUU850" s="399"/>
      <c r="EUV850" s="399"/>
      <c r="EUW850" s="399"/>
      <c r="EUX850" s="399"/>
      <c r="EUY850" s="399"/>
      <c r="EUZ850" s="399"/>
      <c r="EVA850" s="399"/>
      <c r="EVB850" s="399"/>
      <c r="EVC850" s="399"/>
      <c r="EVD850" s="399"/>
      <c r="EVE850" s="399"/>
      <c r="EVF850" s="399"/>
      <c r="EVG850" s="399"/>
      <c r="EVH850" s="399"/>
      <c r="EVI850" s="399"/>
      <c r="EVJ850" s="399"/>
      <c r="EVK850" s="399"/>
      <c r="EVL850" s="399"/>
      <c r="EVM850" s="399"/>
      <c r="EVN850" s="399"/>
      <c r="EVO850" s="399"/>
      <c r="EVP850" s="399"/>
      <c r="EVQ850" s="399"/>
      <c r="EVR850" s="399"/>
      <c r="EVS850" s="399"/>
      <c r="EVT850" s="399"/>
      <c r="EVU850" s="399"/>
      <c r="EVV850" s="399"/>
      <c r="EVW850" s="399"/>
      <c r="EVX850" s="399"/>
      <c r="EVY850" s="399"/>
      <c r="EVZ850" s="399"/>
      <c r="EWA850" s="399"/>
      <c r="EWB850" s="399"/>
      <c r="EWC850" s="399"/>
      <c r="EWD850" s="399"/>
      <c r="EWE850" s="399"/>
      <c r="EWF850" s="399"/>
      <c r="EWG850" s="399"/>
      <c r="EWH850" s="399"/>
      <c r="EWI850" s="399"/>
      <c r="EWJ850" s="399"/>
      <c r="EWK850" s="399"/>
      <c r="EWL850" s="399"/>
      <c r="EWM850" s="399"/>
      <c r="EWN850" s="399"/>
      <c r="EWO850" s="399"/>
      <c r="EWP850" s="399"/>
      <c r="EWQ850" s="399"/>
      <c r="EWR850" s="399"/>
      <c r="EWS850" s="399"/>
      <c r="EWT850" s="399"/>
      <c r="EWU850" s="399"/>
      <c r="EWV850" s="399"/>
      <c r="EWW850" s="399"/>
      <c r="EWX850" s="399"/>
      <c r="EWY850" s="399"/>
      <c r="EWZ850" s="399"/>
      <c r="EXA850" s="399"/>
      <c r="EXB850" s="399"/>
      <c r="EXC850" s="399"/>
      <c r="EXD850" s="399"/>
      <c r="EXE850" s="399"/>
      <c r="EXF850" s="399"/>
      <c r="EXG850" s="399"/>
      <c r="EXH850" s="399"/>
      <c r="EXI850" s="399"/>
      <c r="EXJ850" s="399"/>
      <c r="EXK850" s="399"/>
      <c r="EXL850" s="399"/>
      <c r="EXM850" s="399"/>
      <c r="EXN850" s="399"/>
      <c r="EXO850" s="399"/>
      <c r="EXP850" s="399"/>
      <c r="EXQ850" s="399"/>
      <c r="EXR850" s="399"/>
      <c r="EXS850" s="399"/>
      <c r="EXT850" s="399"/>
      <c r="EXU850" s="399"/>
      <c r="EXV850" s="399"/>
      <c r="EXW850" s="399"/>
      <c r="EXX850" s="399"/>
      <c r="EXY850" s="399"/>
      <c r="EXZ850" s="399"/>
      <c r="EYA850" s="399"/>
      <c r="EYB850" s="399"/>
      <c r="EYC850" s="399"/>
      <c r="EYD850" s="399"/>
      <c r="EYE850" s="399"/>
      <c r="EYF850" s="399"/>
      <c r="EYG850" s="399"/>
      <c r="EYH850" s="399"/>
      <c r="EYI850" s="399"/>
      <c r="EYJ850" s="399"/>
      <c r="EYK850" s="399"/>
      <c r="EYL850" s="399"/>
      <c r="EYM850" s="399"/>
      <c r="EYN850" s="399"/>
      <c r="EYO850" s="399"/>
      <c r="EYP850" s="399"/>
      <c r="EYQ850" s="399"/>
      <c r="EYR850" s="399"/>
      <c r="EYS850" s="399"/>
      <c r="EYT850" s="399"/>
      <c r="EYU850" s="399"/>
      <c r="EYV850" s="399"/>
      <c r="EYW850" s="399"/>
      <c r="EYX850" s="399"/>
      <c r="EYY850" s="399"/>
      <c r="EYZ850" s="399"/>
      <c r="EZA850" s="399"/>
      <c r="EZB850" s="399"/>
      <c r="EZC850" s="399"/>
      <c r="EZD850" s="399"/>
      <c r="EZE850" s="399"/>
      <c r="EZF850" s="399"/>
      <c r="EZG850" s="399"/>
      <c r="EZH850" s="399"/>
      <c r="EZI850" s="399"/>
      <c r="EZJ850" s="399"/>
      <c r="EZK850" s="399"/>
      <c r="EZL850" s="399"/>
      <c r="EZM850" s="399"/>
      <c r="EZN850" s="399"/>
      <c r="EZO850" s="399"/>
      <c r="EZP850" s="399"/>
      <c r="EZQ850" s="399"/>
      <c r="EZR850" s="399"/>
      <c r="EZS850" s="399"/>
      <c r="EZT850" s="399"/>
      <c r="EZU850" s="399"/>
      <c r="EZV850" s="399"/>
      <c r="EZW850" s="399"/>
      <c r="EZX850" s="399"/>
      <c r="EZY850" s="399"/>
      <c r="EZZ850" s="399"/>
      <c r="FAA850" s="399"/>
      <c r="FAB850" s="399"/>
      <c r="FAC850" s="399"/>
      <c r="FAD850" s="399"/>
      <c r="FAE850" s="399"/>
      <c r="FAF850" s="399"/>
      <c r="FAG850" s="399"/>
      <c r="FAH850" s="399"/>
      <c r="FAI850" s="399"/>
      <c r="FAJ850" s="399"/>
      <c r="FAK850" s="399"/>
      <c r="FAL850" s="399"/>
      <c r="FAM850" s="399"/>
      <c r="FAN850" s="399"/>
      <c r="FAO850" s="399"/>
      <c r="FAP850" s="399"/>
      <c r="FAQ850" s="399"/>
      <c r="FAR850" s="399"/>
      <c r="FAS850" s="399"/>
      <c r="FAT850" s="399"/>
      <c r="FAU850" s="399"/>
      <c r="FAV850" s="399"/>
      <c r="FAW850" s="399"/>
      <c r="FAX850" s="399"/>
      <c r="FAY850" s="399"/>
      <c r="FAZ850" s="399"/>
      <c r="FBA850" s="399"/>
      <c r="FBB850" s="399"/>
      <c r="FBC850" s="399"/>
      <c r="FBD850" s="399"/>
      <c r="FBE850" s="399"/>
      <c r="FBF850" s="399"/>
      <c r="FBG850" s="399"/>
      <c r="FBH850" s="399"/>
      <c r="FBI850" s="399"/>
      <c r="FBJ850" s="399"/>
      <c r="FBK850" s="399"/>
      <c r="FBL850" s="399"/>
      <c r="FBM850" s="399"/>
      <c r="FBN850" s="399"/>
      <c r="FBO850" s="399"/>
      <c r="FBP850" s="399"/>
      <c r="FBQ850" s="399"/>
      <c r="FBR850" s="399"/>
      <c r="FBS850" s="399"/>
      <c r="FBT850" s="399"/>
      <c r="FBU850" s="399"/>
      <c r="FBV850" s="399"/>
      <c r="FBW850" s="399"/>
      <c r="FBX850" s="399"/>
      <c r="FBY850" s="399"/>
      <c r="FBZ850" s="399"/>
      <c r="FCA850" s="399"/>
      <c r="FCB850" s="399"/>
      <c r="FCC850" s="399"/>
      <c r="FCD850" s="399"/>
      <c r="FCE850" s="399"/>
      <c r="FCF850" s="399"/>
      <c r="FCG850" s="399"/>
      <c r="FCH850" s="399"/>
      <c r="FCI850" s="399"/>
      <c r="FCJ850" s="399"/>
      <c r="FCK850" s="399"/>
      <c r="FCL850" s="399"/>
      <c r="FCM850" s="399"/>
      <c r="FCN850" s="399"/>
      <c r="FCO850" s="399"/>
      <c r="FCP850" s="399"/>
      <c r="FCQ850" s="399"/>
      <c r="FCR850" s="399"/>
      <c r="FCS850" s="399"/>
      <c r="FCT850" s="399"/>
      <c r="FCU850" s="399"/>
      <c r="FCV850" s="399"/>
      <c r="FCW850" s="399"/>
      <c r="FCX850" s="399"/>
      <c r="FCY850" s="399"/>
      <c r="FCZ850" s="399"/>
      <c r="FDA850" s="399"/>
      <c r="FDB850" s="399"/>
      <c r="FDC850" s="399"/>
      <c r="FDD850" s="399"/>
      <c r="FDE850" s="399"/>
      <c r="FDF850" s="399"/>
      <c r="FDG850" s="399"/>
      <c r="FDH850" s="399"/>
      <c r="FDI850" s="399"/>
      <c r="FDJ850" s="399"/>
      <c r="FDK850" s="399"/>
      <c r="FDL850" s="399"/>
      <c r="FDM850" s="399"/>
      <c r="FDN850" s="399"/>
      <c r="FDO850" s="399"/>
      <c r="FDP850" s="399"/>
      <c r="FDQ850" s="399"/>
      <c r="FDR850" s="399"/>
      <c r="FDS850" s="399"/>
      <c r="FDT850" s="399"/>
      <c r="FDU850" s="399"/>
      <c r="FDV850" s="399"/>
      <c r="FDW850" s="399"/>
      <c r="FDX850" s="399"/>
      <c r="FDY850" s="399"/>
      <c r="FDZ850" s="399"/>
      <c r="FEA850" s="399"/>
      <c r="FEB850" s="399"/>
      <c r="FEC850" s="399"/>
      <c r="FED850" s="399"/>
      <c r="FEE850" s="399"/>
      <c r="FEF850" s="399"/>
      <c r="FEG850" s="399"/>
      <c r="FEH850" s="399"/>
      <c r="FEI850" s="399"/>
      <c r="FEJ850" s="399"/>
      <c r="FEK850" s="399"/>
      <c r="FEL850" s="399"/>
      <c r="FEM850" s="399"/>
      <c r="FEN850" s="399"/>
      <c r="FEO850" s="399"/>
      <c r="FEP850" s="399"/>
      <c r="FEQ850" s="399"/>
      <c r="FER850" s="399"/>
      <c r="FES850" s="399"/>
      <c r="FET850" s="399"/>
      <c r="FEU850" s="399"/>
      <c r="FEV850" s="399"/>
      <c r="FEW850" s="399"/>
      <c r="FEX850" s="399"/>
      <c r="FEY850" s="399"/>
      <c r="FEZ850" s="399"/>
      <c r="FFA850" s="399"/>
      <c r="FFB850" s="399"/>
      <c r="FFC850" s="399"/>
      <c r="FFD850" s="399"/>
      <c r="FFE850" s="399"/>
      <c r="FFF850" s="399"/>
      <c r="FFG850" s="399"/>
      <c r="FFH850" s="399"/>
      <c r="FFI850" s="399"/>
      <c r="FFJ850" s="399"/>
      <c r="FFK850" s="399"/>
      <c r="FFL850" s="399"/>
      <c r="FFM850" s="399"/>
      <c r="FFN850" s="399"/>
      <c r="FFO850" s="399"/>
      <c r="FFP850" s="399"/>
      <c r="FFQ850" s="399"/>
      <c r="FFR850" s="399"/>
      <c r="FFS850" s="399"/>
      <c r="FFT850" s="399"/>
      <c r="FFU850" s="399"/>
      <c r="FFV850" s="399"/>
      <c r="FFW850" s="399"/>
      <c r="FFX850" s="399"/>
      <c r="FFY850" s="399"/>
      <c r="FFZ850" s="399"/>
      <c r="FGA850" s="399"/>
      <c r="FGB850" s="399"/>
      <c r="FGC850" s="399"/>
      <c r="FGD850" s="399"/>
      <c r="FGE850" s="399"/>
      <c r="FGF850" s="399"/>
      <c r="FGG850" s="399"/>
      <c r="FGH850" s="399"/>
      <c r="FGI850" s="399"/>
      <c r="FGJ850" s="399"/>
      <c r="FGK850" s="399"/>
      <c r="FGL850" s="399"/>
      <c r="FGM850" s="399"/>
      <c r="FGN850" s="399"/>
      <c r="FGO850" s="399"/>
      <c r="FGP850" s="399"/>
      <c r="FGQ850" s="399"/>
      <c r="FGR850" s="399"/>
      <c r="FGS850" s="399"/>
      <c r="FGT850" s="399"/>
      <c r="FGU850" s="399"/>
      <c r="FGV850" s="399"/>
      <c r="FGW850" s="399"/>
      <c r="FGX850" s="399"/>
      <c r="FGY850" s="399"/>
      <c r="FGZ850" s="399"/>
      <c r="FHA850" s="399"/>
      <c r="FHB850" s="399"/>
      <c r="FHC850" s="399"/>
      <c r="FHD850" s="399"/>
      <c r="FHE850" s="399"/>
      <c r="FHF850" s="399"/>
      <c r="FHG850" s="399"/>
      <c r="FHH850" s="399"/>
      <c r="FHI850" s="399"/>
      <c r="FHJ850" s="399"/>
      <c r="FHK850" s="399"/>
      <c r="FHL850" s="399"/>
      <c r="FHM850" s="399"/>
      <c r="FHN850" s="399"/>
      <c r="FHO850" s="399"/>
      <c r="FHP850" s="399"/>
      <c r="FHQ850" s="399"/>
      <c r="FHR850" s="399"/>
      <c r="FHS850" s="399"/>
      <c r="FHT850" s="399"/>
      <c r="FHU850" s="399"/>
      <c r="FHV850" s="399"/>
      <c r="FHW850" s="399"/>
      <c r="FHX850" s="399"/>
      <c r="FHY850" s="399"/>
      <c r="FHZ850" s="399"/>
      <c r="FIA850" s="399"/>
      <c r="FIB850" s="399"/>
      <c r="FIC850" s="399"/>
      <c r="FID850" s="399"/>
      <c r="FIE850" s="399"/>
      <c r="FIF850" s="399"/>
      <c r="FIG850" s="399"/>
      <c r="FIH850" s="399"/>
      <c r="FII850" s="399"/>
      <c r="FIJ850" s="399"/>
      <c r="FIK850" s="399"/>
      <c r="FIL850" s="399"/>
      <c r="FIM850" s="399"/>
      <c r="FIN850" s="399"/>
      <c r="FIO850" s="399"/>
      <c r="FIP850" s="399"/>
      <c r="FIQ850" s="399"/>
      <c r="FIR850" s="399"/>
      <c r="FIS850" s="399"/>
      <c r="FIT850" s="399"/>
      <c r="FIU850" s="399"/>
      <c r="FIV850" s="399"/>
      <c r="FIW850" s="399"/>
      <c r="FIX850" s="399"/>
      <c r="FIY850" s="399"/>
      <c r="FIZ850" s="399"/>
      <c r="FJA850" s="399"/>
      <c r="FJB850" s="399"/>
      <c r="FJC850" s="399"/>
      <c r="FJD850" s="399"/>
      <c r="FJE850" s="399"/>
      <c r="FJF850" s="399"/>
      <c r="FJG850" s="399"/>
      <c r="FJH850" s="399"/>
      <c r="FJI850" s="399"/>
      <c r="FJJ850" s="399"/>
      <c r="FJK850" s="399"/>
      <c r="FJL850" s="399"/>
      <c r="FJM850" s="399"/>
      <c r="FJN850" s="399"/>
      <c r="FJO850" s="399"/>
      <c r="FJP850" s="399"/>
      <c r="FJQ850" s="399"/>
      <c r="FJR850" s="399"/>
      <c r="FJS850" s="399"/>
      <c r="FJT850" s="399"/>
      <c r="FJU850" s="399"/>
      <c r="FJV850" s="399"/>
      <c r="FJW850" s="399"/>
      <c r="FJX850" s="399"/>
      <c r="FJY850" s="399"/>
      <c r="FJZ850" s="399"/>
      <c r="FKA850" s="399"/>
      <c r="FKB850" s="399"/>
      <c r="FKC850" s="399"/>
      <c r="FKD850" s="399"/>
      <c r="FKE850" s="399"/>
      <c r="FKF850" s="399"/>
      <c r="FKG850" s="399"/>
      <c r="FKH850" s="399"/>
      <c r="FKI850" s="399"/>
      <c r="FKJ850" s="399"/>
      <c r="FKK850" s="399"/>
      <c r="FKL850" s="399"/>
      <c r="FKM850" s="399"/>
      <c r="FKN850" s="399"/>
      <c r="FKO850" s="399"/>
      <c r="FKP850" s="399"/>
      <c r="FKQ850" s="399"/>
      <c r="FKR850" s="399"/>
      <c r="FKS850" s="399"/>
      <c r="FKT850" s="399"/>
      <c r="FKU850" s="399"/>
      <c r="FKV850" s="399"/>
      <c r="FKW850" s="399"/>
      <c r="FKX850" s="399"/>
      <c r="FKY850" s="399"/>
      <c r="FKZ850" s="399"/>
      <c r="FLA850" s="399"/>
      <c r="FLB850" s="399"/>
      <c r="FLC850" s="399"/>
      <c r="FLD850" s="399"/>
      <c r="FLE850" s="399"/>
      <c r="FLF850" s="399"/>
      <c r="FLG850" s="399"/>
      <c r="FLH850" s="399"/>
      <c r="FLI850" s="399"/>
      <c r="FLJ850" s="399"/>
      <c r="FLK850" s="399"/>
      <c r="FLL850" s="399"/>
      <c r="FLM850" s="399"/>
      <c r="FLN850" s="399"/>
      <c r="FLO850" s="399"/>
      <c r="FLP850" s="399"/>
      <c r="FLQ850" s="399"/>
      <c r="FLR850" s="399"/>
      <c r="FLS850" s="399"/>
      <c r="FLT850" s="399"/>
      <c r="FLU850" s="399"/>
      <c r="FLV850" s="399"/>
      <c r="FLW850" s="399"/>
      <c r="FLX850" s="399"/>
      <c r="FLY850" s="399"/>
      <c r="FLZ850" s="399"/>
      <c r="FMA850" s="399"/>
      <c r="FMB850" s="399"/>
      <c r="FMC850" s="399"/>
      <c r="FMD850" s="399"/>
      <c r="FME850" s="399"/>
      <c r="FMF850" s="399"/>
      <c r="FMG850" s="399"/>
      <c r="FMH850" s="399"/>
      <c r="FMI850" s="399"/>
      <c r="FMJ850" s="399"/>
      <c r="FMK850" s="399"/>
      <c r="FML850" s="399"/>
      <c r="FMM850" s="399"/>
      <c r="FMN850" s="399"/>
      <c r="FMO850" s="399"/>
      <c r="FMP850" s="399"/>
      <c r="FMQ850" s="399"/>
      <c r="FMR850" s="399"/>
      <c r="FMS850" s="399"/>
      <c r="FMT850" s="399"/>
      <c r="FMU850" s="399"/>
      <c r="FMV850" s="399"/>
      <c r="FMW850" s="399"/>
      <c r="FMX850" s="399"/>
      <c r="FMY850" s="399"/>
      <c r="FMZ850" s="399"/>
      <c r="FNA850" s="399"/>
      <c r="FNB850" s="399"/>
      <c r="FNC850" s="399"/>
      <c r="FND850" s="399"/>
      <c r="FNE850" s="399"/>
      <c r="FNF850" s="399"/>
      <c r="FNG850" s="399"/>
      <c r="FNH850" s="399"/>
      <c r="FNI850" s="399"/>
      <c r="FNJ850" s="399"/>
      <c r="FNK850" s="399"/>
      <c r="FNL850" s="399"/>
      <c r="FNM850" s="399"/>
      <c r="FNN850" s="399"/>
      <c r="FNO850" s="399"/>
      <c r="FNP850" s="399"/>
      <c r="FNQ850" s="399"/>
      <c r="FNR850" s="399"/>
      <c r="FNS850" s="399"/>
      <c r="FNT850" s="399"/>
      <c r="FNU850" s="399"/>
      <c r="FNV850" s="399"/>
      <c r="FNW850" s="399"/>
      <c r="FNX850" s="399"/>
      <c r="FNY850" s="399"/>
      <c r="FNZ850" s="399"/>
      <c r="FOA850" s="399"/>
      <c r="FOB850" s="399"/>
      <c r="FOC850" s="399"/>
      <c r="FOD850" s="399"/>
      <c r="FOE850" s="399"/>
      <c r="FOF850" s="399"/>
      <c r="FOG850" s="399"/>
      <c r="FOH850" s="399"/>
      <c r="FOI850" s="399"/>
      <c r="FOJ850" s="399"/>
      <c r="FOK850" s="399"/>
      <c r="FOL850" s="399"/>
      <c r="FOM850" s="399"/>
      <c r="FON850" s="399"/>
      <c r="FOO850" s="399"/>
      <c r="FOP850" s="399"/>
      <c r="FOQ850" s="399"/>
      <c r="FOR850" s="399"/>
      <c r="FOS850" s="399"/>
      <c r="FOT850" s="399"/>
      <c r="FOU850" s="399"/>
      <c r="FOV850" s="399"/>
      <c r="FOW850" s="399"/>
      <c r="FOX850" s="399"/>
      <c r="FOY850" s="399"/>
      <c r="FOZ850" s="399"/>
      <c r="FPA850" s="399"/>
      <c r="FPB850" s="399"/>
      <c r="FPC850" s="399"/>
      <c r="FPD850" s="399"/>
      <c r="FPE850" s="399"/>
      <c r="FPF850" s="399"/>
      <c r="FPG850" s="399"/>
      <c r="FPH850" s="399"/>
      <c r="FPI850" s="399"/>
      <c r="FPJ850" s="399"/>
      <c r="FPK850" s="399"/>
      <c r="FPL850" s="399"/>
      <c r="FPM850" s="399"/>
      <c r="FPN850" s="399"/>
      <c r="FPO850" s="399"/>
      <c r="FPP850" s="399"/>
      <c r="FPQ850" s="399"/>
      <c r="FPR850" s="399"/>
      <c r="FPS850" s="399"/>
      <c r="FPT850" s="399"/>
      <c r="FPU850" s="399"/>
      <c r="FPV850" s="399"/>
      <c r="FPW850" s="399"/>
      <c r="FPX850" s="399"/>
      <c r="FPY850" s="399"/>
      <c r="FPZ850" s="399"/>
      <c r="FQA850" s="399"/>
      <c r="FQB850" s="399"/>
      <c r="FQC850" s="399"/>
      <c r="FQD850" s="399"/>
      <c r="FQE850" s="399"/>
      <c r="FQF850" s="399"/>
      <c r="FQG850" s="399"/>
      <c r="FQH850" s="399"/>
      <c r="FQI850" s="399"/>
      <c r="FQJ850" s="399"/>
      <c r="FQK850" s="399"/>
      <c r="FQL850" s="399"/>
      <c r="FQM850" s="399"/>
      <c r="FQN850" s="399"/>
      <c r="FQO850" s="399"/>
      <c r="FQP850" s="399"/>
      <c r="FQQ850" s="399"/>
      <c r="FQR850" s="399"/>
      <c r="FQS850" s="399"/>
      <c r="FQT850" s="399"/>
      <c r="FQU850" s="399"/>
      <c r="FQV850" s="399"/>
      <c r="FQW850" s="399"/>
      <c r="FQX850" s="399"/>
      <c r="FQY850" s="399"/>
      <c r="FQZ850" s="399"/>
      <c r="FRA850" s="399"/>
      <c r="FRB850" s="399"/>
      <c r="FRC850" s="399"/>
      <c r="FRD850" s="399"/>
      <c r="FRE850" s="399"/>
      <c r="FRF850" s="399"/>
      <c r="FRG850" s="399"/>
      <c r="FRH850" s="399"/>
      <c r="FRI850" s="399"/>
      <c r="FRJ850" s="399"/>
      <c r="FRK850" s="399"/>
      <c r="FRL850" s="399"/>
      <c r="FRM850" s="399"/>
      <c r="FRN850" s="399"/>
      <c r="FRO850" s="399"/>
      <c r="FRP850" s="399"/>
      <c r="FRQ850" s="399"/>
      <c r="FRR850" s="399"/>
      <c r="FRS850" s="399"/>
      <c r="FRT850" s="399"/>
      <c r="FRU850" s="399"/>
      <c r="FRV850" s="399"/>
      <c r="FRW850" s="399"/>
      <c r="FRX850" s="399"/>
      <c r="FRY850" s="399"/>
      <c r="FRZ850" s="399"/>
      <c r="FSA850" s="399"/>
      <c r="FSB850" s="399"/>
      <c r="FSC850" s="399"/>
      <c r="FSD850" s="399"/>
      <c r="FSE850" s="399"/>
      <c r="FSF850" s="399"/>
      <c r="FSG850" s="399"/>
      <c r="FSH850" s="399"/>
      <c r="FSI850" s="399"/>
      <c r="FSJ850" s="399"/>
      <c r="FSK850" s="399"/>
      <c r="FSL850" s="399"/>
      <c r="FSM850" s="399"/>
      <c r="FSN850" s="399"/>
      <c r="FSO850" s="399"/>
      <c r="FSP850" s="399"/>
      <c r="FSQ850" s="399"/>
      <c r="FSR850" s="399"/>
      <c r="FSS850" s="399"/>
      <c r="FST850" s="399"/>
      <c r="FSU850" s="399"/>
      <c r="FSV850" s="399"/>
      <c r="FSW850" s="399"/>
      <c r="FSX850" s="399"/>
      <c r="FSY850" s="399"/>
      <c r="FSZ850" s="399"/>
      <c r="FTA850" s="399"/>
      <c r="FTB850" s="399"/>
      <c r="FTC850" s="399"/>
      <c r="FTD850" s="399"/>
      <c r="FTE850" s="399"/>
      <c r="FTF850" s="399"/>
      <c r="FTG850" s="399"/>
      <c r="FTH850" s="399"/>
      <c r="FTI850" s="399"/>
      <c r="FTJ850" s="399"/>
      <c r="FTK850" s="399"/>
      <c r="FTL850" s="399"/>
      <c r="FTM850" s="399"/>
      <c r="FTN850" s="399"/>
      <c r="FTO850" s="399"/>
      <c r="FTP850" s="399"/>
      <c r="FTQ850" s="399"/>
      <c r="FTR850" s="399"/>
      <c r="FTS850" s="399"/>
      <c r="FTT850" s="399"/>
      <c r="FTU850" s="399"/>
      <c r="FTV850" s="399"/>
      <c r="FTW850" s="399"/>
      <c r="FTX850" s="399"/>
      <c r="FTY850" s="399"/>
      <c r="FTZ850" s="399"/>
      <c r="FUA850" s="399"/>
      <c r="FUB850" s="399"/>
      <c r="FUC850" s="399"/>
      <c r="FUD850" s="399"/>
      <c r="FUE850" s="399"/>
      <c r="FUF850" s="399"/>
      <c r="FUG850" s="399"/>
      <c r="FUH850" s="399"/>
      <c r="FUI850" s="399"/>
      <c r="FUJ850" s="399"/>
      <c r="FUK850" s="399"/>
      <c r="FUL850" s="399"/>
      <c r="FUM850" s="399"/>
      <c r="FUN850" s="399"/>
      <c r="FUO850" s="399"/>
      <c r="FUP850" s="399"/>
      <c r="FUQ850" s="399"/>
      <c r="FUR850" s="399"/>
      <c r="FUS850" s="399"/>
      <c r="FUT850" s="399"/>
      <c r="FUU850" s="399"/>
      <c r="FUV850" s="399"/>
      <c r="FUW850" s="399"/>
      <c r="FUX850" s="399"/>
      <c r="FUY850" s="399"/>
      <c r="FUZ850" s="399"/>
      <c r="FVA850" s="399"/>
      <c r="FVB850" s="399"/>
      <c r="FVC850" s="399"/>
      <c r="FVD850" s="399"/>
      <c r="FVE850" s="399"/>
      <c r="FVF850" s="399"/>
      <c r="FVG850" s="399"/>
      <c r="FVH850" s="399"/>
      <c r="FVI850" s="399"/>
      <c r="FVJ850" s="399"/>
      <c r="FVK850" s="399"/>
      <c r="FVL850" s="399"/>
      <c r="FVM850" s="399"/>
      <c r="FVN850" s="399"/>
      <c r="FVO850" s="399"/>
      <c r="FVP850" s="399"/>
      <c r="FVQ850" s="399"/>
      <c r="FVR850" s="399"/>
      <c r="FVS850" s="399"/>
      <c r="FVT850" s="399"/>
      <c r="FVU850" s="399"/>
      <c r="FVV850" s="399"/>
      <c r="FVW850" s="399"/>
      <c r="FVX850" s="399"/>
      <c r="FVY850" s="399"/>
      <c r="FVZ850" s="399"/>
      <c r="FWA850" s="399"/>
      <c r="FWB850" s="399"/>
      <c r="FWC850" s="399"/>
      <c r="FWD850" s="399"/>
      <c r="FWE850" s="399"/>
      <c r="FWF850" s="399"/>
      <c r="FWG850" s="399"/>
      <c r="FWH850" s="399"/>
      <c r="FWI850" s="399"/>
      <c r="FWJ850" s="399"/>
      <c r="FWK850" s="399"/>
      <c r="FWL850" s="399"/>
      <c r="FWM850" s="399"/>
      <c r="FWN850" s="399"/>
      <c r="FWO850" s="399"/>
      <c r="FWP850" s="399"/>
      <c r="FWQ850" s="399"/>
      <c r="FWR850" s="399"/>
      <c r="FWS850" s="399"/>
      <c r="FWT850" s="399"/>
      <c r="FWU850" s="399"/>
      <c r="FWV850" s="399"/>
      <c r="FWW850" s="399"/>
      <c r="FWX850" s="399"/>
      <c r="FWY850" s="399"/>
      <c r="FWZ850" s="399"/>
      <c r="FXA850" s="399"/>
      <c r="FXB850" s="399"/>
      <c r="FXC850" s="399"/>
      <c r="FXD850" s="399"/>
      <c r="FXE850" s="399"/>
      <c r="FXF850" s="399"/>
      <c r="FXG850" s="399"/>
      <c r="FXH850" s="399"/>
      <c r="FXI850" s="399"/>
      <c r="FXJ850" s="399"/>
      <c r="FXK850" s="399"/>
      <c r="FXL850" s="399"/>
      <c r="FXM850" s="399"/>
      <c r="FXN850" s="399"/>
      <c r="FXO850" s="399"/>
      <c r="FXP850" s="399"/>
      <c r="FXQ850" s="399"/>
      <c r="FXR850" s="399"/>
      <c r="FXS850" s="399"/>
      <c r="FXT850" s="399"/>
      <c r="FXU850" s="399"/>
      <c r="FXV850" s="399"/>
      <c r="FXW850" s="399"/>
      <c r="FXX850" s="399"/>
      <c r="FXY850" s="399"/>
      <c r="FXZ850" s="399"/>
      <c r="FYA850" s="399"/>
      <c r="FYB850" s="399"/>
      <c r="FYC850" s="399"/>
      <c r="FYD850" s="399"/>
      <c r="FYE850" s="399"/>
      <c r="FYF850" s="399"/>
      <c r="FYG850" s="399"/>
      <c r="FYH850" s="399"/>
      <c r="FYI850" s="399"/>
      <c r="FYJ850" s="399"/>
      <c r="FYK850" s="399"/>
      <c r="FYL850" s="399"/>
      <c r="FYM850" s="399"/>
      <c r="FYN850" s="399"/>
      <c r="FYO850" s="399"/>
      <c r="FYP850" s="399"/>
      <c r="FYQ850" s="399"/>
      <c r="FYR850" s="399"/>
      <c r="FYS850" s="399"/>
      <c r="FYT850" s="399"/>
      <c r="FYU850" s="399"/>
      <c r="FYV850" s="399"/>
      <c r="FYW850" s="399"/>
      <c r="FYX850" s="399"/>
      <c r="FYY850" s="399"/>
      <c r="FYZ850" s="399"/>
      <c r="FZA850" s="399"/>
      <c r="FZB850" s="399"/>
      <c r="FZC850" s="399"/>
      <c r="FZD850" s="399"/>
      <c r="FZE850" s="399"/>
      <c r="FZF850" s="399"/>
      <c r="FZG850" s="399"/>
      <c r="FZH850" s="399"/>
      <c r="FZI850" s="399"/>
      <c r="FZJ850" s="399"/>
      <c r="FZK850" s="399"/>
      <c r="FZL850" s="399"/>
      <c r="FZM850" s="399"/>
      <c r="FZN850" s="399"/>
      <c r="FZO850" s="399"/>
      <c r="FZP850" s="399"/>
      <c r="FZQ850" s="399"/>
      <c r="FZR850" s="399"/>
      <c r="FZS850" s="399"/>
      <c r="FZT850" s="399"/>
      <c r="FZU850" s="399"/>
      <c r="FZV850" s="399"/>
      <c r="FZW850" s="399"/>
      <c r="FZX850" s="399"/>
      <c r="FZY850" s="399"/>
      <c r="FZZ850" s="399"/>
      <c r="GAA850" s="399"/>
      <c r="GAB850" s="399"/>
      <c r="GAC850" s="399"/>
      <c r="GAD850" s="399"/>
      <c r="GAE850" s="399"/>
      <c r="GAF850" s="399"/>
      <c r="GAG850" s="399"/>
      <c r="GAH850" s="399"/>
      <c r="GAI850" s="399"/>
      <c r="GAJ850" s="399"/>
      <c r="GAK850" s="399"/>
      <c r="GAL850" s="399"/>
      <c r="GAM850" s="399"/>
      <c r="GAN850" s="399"/>
      <c r="GAO850" s="399"/>
      <c r="GAP850" s="399"/>
      <c r="GAQ850" s="399"/>
      <c r="GAR850" s="399"/>
      <c r="GAS850" s="399"/>
      <c r="GAT850" s="399"/>
      <c r="GAU850" s="399"/>
      <c r="GAV850" s="399"/>
      <c r="GAW850" s="399"/>
      <c r="GAX850" s="399"/>
      <c r="GAY850" s="399"/>
      <c r="GAZ850" s="399"/>
      <c r="GBA850" s="399"/>
      <c r="GBB850" s="399"/>
      <c r="GBC850" s="399"/>
      <c r="GBD850" s="399"/>
      <c r="GBE850" s="399"/>
      <c r="GBF850" s="399"/>
      <c r="GBG850" s="399"/>
      <c r="GBH850" s="399"/>
      <c r="GBI850" s="399"/>
      <c r="GBJ850" s="399"/>
      <c r="GBK850" s="399"/>
      <c r="GBL850" s="399"/>
      <c r="GBM850" s="399"/>
      <c r="GBN850" s="399"/>
      <c r="GBO850" s="399"/>
      <c r="GBP850" s="399"/>
      <c r="GBQ850" s="399"/>
      <c r="GBR850" s="399"/>
      <c r="GBS850" s="399"/>
      <c r="GBT850" s="399"/>
      <c r="GBU850" s="399"/>
      <c r="GBV850" s="399"/>
      <c r="GBW850" s="399"/>
      <c r="GBX850" s="399"/>
      <c r="GBY850" s="399"/>
      <c r="GBZ850" s="399"/>
      <c r="GCA850" s="399"/>
      <c r="GCB850" s="399"/>
      <c r="GCC850" s="399"/>
      <c r="GCD850" s="399"/>
      <c r="GCE850" s="399"/>
      <c r="GCF850" s="399"/>
      <c r="GCG850" s="399"/>
      <c r="GCH850" s="399"/>
      <c r="GCI850" s="399"/>
      <c r="GCJ850" s="399"/>
      <c r="GCK850" s="399"/>
      <c r="GCL850" s="399"/>
      <c r="GCM850" s="399"/>
      <c r="GCN850" s="399"/>
      <c r="GCO850" s="399"/>
      <c r="GCP850" s="399"/>
      <c r="GCQ850" s="399"/>
      <c r="GCR850" s="399"/>
      <c r="GCS850" s="399"/>
      <c r="GCT850" s="399"/>
      <c r="GCU850" s="399"/>
      <c r="GCV850" s="399"/>
      <c r="GCW850" s="399"/>
      <c r="GCX850" s="399"/>
      <c r="GCY850" s="399"/>
      <c r="GCZ850" s="399"/>
      <c r="GDA850" s="399"/>
      <c r="GDB850" s="399"/>
      <c r="GDC850" s="399"/>
      <c r="GDD850" s="399"/>
      <c r="GDE850" s="399"/>
      <c r="GDF850" s="399"/>
      <c r="GDG850" s="399"/>
      <c r="GDH850" s="399"/>
      <c r="GDI850" s="399"/>
      <c r="GDJ850" s="399"/>
      <c r="GDK850" s="399"/>
      <c r="GDL850" s="399"/>
      <c r="GDM850" s="399"/>
      <c r="GDN850" s="399"/>
      <c r="GDO850" s="399"/>
      <c r="GDP850" s="399"/>
      <c r="GDQ850" s="399"/>
      <c r="GDR850" s="399"/>
      <c r="GDS850" s="399"/>
      <c r="GDT850" s="399"/>
      <c r="GDU850" s="399"/>
      <c r="GDV850" s="399"/>
      <c r="GDW850" s="399"/>
      <c r="GDX850" s="399"/>
      <c r="GDY850" s="399"/>
      <c r="GDZ850" s="399"/>
      <c r="GEA850" s="399"/>
      <c r="GEB850" s="399"/>
      <c r="GEC850" s="399"/>
      <c r="GED850" s="399"/>
      <c r="GEE850" s="399"/>
      <c r="GEF850" s="399"/>
      <c r="GEG850" s="399"/>
      <c r="GEH850" s="399"/>
      <c r="GEI850" s="399"/>
      <c r="GEJ850" s="399"/>
      <c r="GEK850" s="399"/>
      <c r="GEL850" s="399"/>
      <c r="GEM850" s="399"/>
      <c r="GEN850" s="399"/>
      <c r="GEO850" s="399"/>
      <c r="GEP850" s="399"/>
      <c r="GEQ850" s="399"/>
      <c r="GER850" s="399"/>
      <c r="GES850" s="399"/>
      <c r="GET850" s="399"/>
      <c r="GEU850" s="399"/>
      <c r="GEV850" s="399"/>
      <c r="GEW850" s="399"/>
      <c r="GEX850" s="399"/>
      <c r="GEY850" s="399"/>
      <c r="GEZ850" s="399"/>
      <c r="GFA850" s="399"/>
      <c r="GFB850" s="399"/>
      <c r="GFC850" s="399"/>
      <c r="GFD850" s="399"/>
      <c r="GFE850" s="399"/>
      <c r="GFF850" s="399"/>
      <c r="GFG850" s="399"/>
      <c r="GFH850" s="399"/>
      <c r="GFI850" s="399"/>
      <c r="GFJ850" s="399"/>
      <c r="GFK850" s="399"/>
      <c r="GFL850" s="399"/>
      <c r="GFM850" s="399"/>
      <c r="GFN850" s="399"/>
      <c r="GFO850" s="399"/>
      <c r="GFP850" s="399"/>
      <c r="GFQ850" s="399"/>
      <c r="GFR850" s="399"/>
      <c r="GFS850" s="399"/>
      <c r="GFT850" s="399"/>
      <c r="GFU850" s="399"/>
      <c r="GFV850" s="399"/>
      <c r="GFW850" s="399"/>
      <c r="GFX850" s="399"/>
      <c r="GFY850" s="399"/>
      <c r="GFZ850" s="399"/>
      <c r="GGA850" s="399"/>
      <c r="GGB850" s="399"/>
      <c r="GGC850" s="399"/>
      <c r="GGD850" s="399"/>
      <c r="GGE850" s="399"/>
      <c r="GGF850" s="399"/>
      <c r="GGG850" s="399"/>
      <c r="GGH850" s="399"/>
      <c r="GGI850" s="399"/>
      <c r="GGJ850" s="399"/>
      <c r="GGK850" s="399"/>
      <c r="GGL850" s="399"/>
      <c r="GGM850" s="399"/>
      <c r="GGN850" s="399"/>
      <c r="GGO850" s="399"/>
      <c r="GGP850" s="399"/>
      <c r="GGQ850" s="399"/>
      <c r="GGR850" s="399"/>
      <c r="GGS850" s="399"/>
      <c r="GGT850" s="399"/>
      <c r="GGU850" s="399"/>
      <c r="GGV850" s="399"/>
      <c r="GGW850" s="399"/>
      <c r="GGX850" s="399"/>
      <c r="GGY850" s="399"/>
      <c r="GGZ850" s="399"/>
      <c r="GHA850" s="399"/>
      <c r="GHB850" s="399"/>
      <c r="GHC850" s="399"/>
      <c r="GHD850" s="399"/>
      <c r="GHE850" s="399"/>
      <c r="GHF850" s="399"/>
      <c r="GHG850" s="399"/>
      <c r="GHH850" s="399"/>
      <c r="GHI850" s="399"/>
      <c r="GHJ850" s="399"/>
      <c r="GHK850" s="399"/>
      <c r="GHL850" s="399"/>
      <c r="GHM850" s="399"/>
      <c r="GHN850" s="399"/>
      <c r="GHO850" s="399"/>
      <c r="GHP850" s="399"/>
      <c r="GHQ850" s="399"/>
      <c r="GHR850" s="399"/>
      <c r="GHS850" s="399"/>
      <c r="GHT850" s="399"/>
      <c r="GHU850" s="399"/>
      <c r="GHV850" s="399"/>
      <c r="GHW850" s="399"/>
      <c r="GHX850" s="399"/>
      <c r="GHY850" s="399"/>
      <c r="GHZ850" s="399"/>
      <c r="GIA850" s="399"/>
      <c r="GIB850" s="399"/>
      <c r="GIC850" s="399"/>
      <c r="GID850" s="399"/>
      <c r="GIE850" s="399"/>
      <c r="GIF850" s="399"/>
      <c r="GIG850" s="399"/>
      <c r="GIH850" s="399"/>
      <c r="GII850" s="399"/>
      <c r="GIJ850" s="399"/>
      <c r="GIK850" s="399"/>
      <c r="GIL850" s="399"/>
      <c r="GIM850" s="399"/>
      <c r="GIN850" s="399"/>
      <c r="GIO850" s="399"/>
      <c r="GIP850" s="399"/>
      <c r="GIQ850" s="399"/>
      <c r="GIR850" s="399"/>
      <c r="GIS850" s="399"/>
      <c r="GIT850" s="399"/>
      <c r="GIU850" s="399"/>
      <c r="GIV850" s="399"/>
      <c r="GIW850" s="399"/>
      <c r="GIX850" s="399"/>
      <c r="GIY850" s="399"/>
      <c r="GIZ850" s="399"/>
      <c r="GJA850" s="399"/>
      <c r="GJB850" s="399"/>
      <c r="GJC850" s="399"/>
      <c r="GJD850" s="399"/>
      <c r="GJE850" s="399"/>
      <c r="GJF850" s="399"/>
      <c r="GJG850" s="399"/>
      <c r="GJH850" s="399"/>
      <c r="GJI850" s="399"/>
      <c r="GJJ850" s="399"/>
      <c r="GJK850" s="399"/>
      <c r="GJL850" s="399"/>
      <c r="GJM850" s="399"/>
      <c r="GJN850" s="399"/>
      <c r="GJO850" s="399"/>
      <c r="GJP850" s="399"/>
      <c r="GJQ850" s="399"/>
      <c r="GJR850" s="399"/>
      <c r="GJS850" s="399"/>
      <c r="GJT850" s="399"/>
      <c r="GJU850" s="399"/>
      <c r="GJV850" s="399"/>
      <c r="GJW850" s="399"/>
      <c r="GJX850" s="399"/>
      <c r="GJY850" s="399"/>
      <c r="GJZ850" s="399"/>
      <c r="GKA850" s="399"/>
      <c r="GKB850" s="399"/>
      <c r="GKC850" s="399"/>
      <c r="GKD850" s="399"/>
      <c r="GKE850" s="399"/>
      <c r="GKF850" s="399"/>
      <c r="GKG850" s="399"/>
      <c r="GKH850" s="399"/>
      <c r="GKI850" s="399"/>
      <c r="GKJ850" s="399"/>
      <c r="GKK850" s="399"/>
      <c r="GKL850" s="399"/>
      <c r="GKM850" s="399"/>
      <c r="GKN850" s="399"/>
      <c r="GKO850" s="399"/>
      <c r="GKP850" s="399"/>
      <c r="GKQ850" s="399"/>
      <c r="GKR850" s="399"/>
      <c r="GKS850" s="399"/>
      <c r="GKT850" s="399"/>
      <c r="GKU850" s="399"/>
      <c r="GKV850" s="399"/>
      <c r="GKW850" s="399"/>
      <c r="GKX850" s="399"/>
      <c r="GKY850" s="399"/>
      <c r="GKZ850" s="399"/>
      <c r="GLA850" s="399"/>
      <c r="GLB850" s="399"/>
      <c r="GLC850" s="399"/>
      <c r="GLD850" s="399"/>
      <c r="GLE850" s="399"/>
      <c r="GLF850" s="399"/>
      <c r="GLG850" s="399"/>
      <c r="GLH850" s="399"/>
      <c r="GLI850" s="399"/>
      <c r="GLJ850" s="399"/>
      <c r="GLK850" s="399"/>
      <c r="GLL850" s="399"/>
      <c r="GLM850" s="399"/>
      <c r="GLN850" s="399"/>
      <c r="GLO850" s="399"/>
      <c r="GLP850" s="399"/>
      <c r="GLQ850" s="399"/>
      <c r="GLR850" s="399"/>
      <c r="GLS850" s="399"/>
      <c r="GLT850" s="399"/>
      <c r="GLU850" s="399"/>
      <c r="GLV850" s="399"/>
      <c r="GLW850" s="399"/>
      <c r="GLX850" s="399"/>
      <c r="GLY850" s="399"/>
      <c r="GLZ850" s="399"/>
      <c r="GMA850" s="399"/>
      <c r="GMB850" s="399"/>
      <c r="GMC850" s="399"/>
      <c r="GMD850" s="399"/>
      <c r="GME850" s="399"/>
      <c r="GMF850" s="399"/>
      <c r="GMG850" s="399"/>
      <c r="GMH850" s="399"/>
      <c r="GMI850" s="399"/>
      <c r="GMJ850" s="399"/>
      <c r="GMK850" s="399"/>
      <c r="GML850" s="399"/>
      <c r="GMM850" s="399"/>
      <c r="GMN850" s="399"/>
      <c r="GMO850" s="399"/>
      <c r="GMP850" s="399"/>
      <c r="GMQ850" s="399"/>
      <c r="GMR850" s="399"/>
      <c r="GMS850" s="399"/>
      <c r="GMT850" s="399"/>
      <c r="GMU850" s="399"/>
      <c r="GMV850" s="399"/>
      <c r="GMW850" s="399"/>
      <c r="GMX850" s="399"/>
      <c r="GMY850" s="399"/>
      <c r="GMZ850" s="399"/>
      <c r="GNA850" s="399"/>
      <c r="GNB850" s="399"/>
      <c r="GNC850" s="399"/>
      <c r="GND850" s="399"/>
      <c r="GNE850" s="399"/>
      <c r="GNF850" s="399"/>
      <c r="GNG850" s="399"/>
      <c r="GNH850" s="399"/>
      <c r="GNI850" s="399"/>
      <c r="GNJ850" s="399"/>
      <c r="GNK850" s="399"/>
      <c r="GNL850" s="399"/>
      <c r="GNM850" s="399"/>
      <c r="GNN850" s="399"/>
      <c r="GNO850" s="399"/>
      <c r="GNP850" s="399"/>
      <c r="GNQ850" s="399"/>
      <c r="GNR850" s="399"/>
      <c r="GNS850" s="399"/>
      <c r="GNT850" s="399"/>
      <c r="GNU850" s="399"/>
      <c r="GNV850" s="399"/>
      <c r="GNW850" s="399"/>
      <c r="GNX850" s="399"/>
      <c r="GNY850" s="399"/>
      <c r="GNZ850" s="399"/>
      <c r="GOA850" s="399"/>
      <c r="GOB850" s="399"/>
      <c r="GOC850" s="399"/>
      <c r="GOD850" s="399"/>
      <c r="GOE850" s="399"/>
      <c r="GOF850" s="399"/>
      <c r="GOG850" s="399"/>
      <c r="GOH850" s="399"/>
      <c r="GOI850" s="399"/>
      <c r="GOJ850" s="399"/>
      <c r="GOK850" s="399"/>
      <c r="GOL850" s="399"/>
      <c r="GOM850" s="399"/>
      <c r="GON850" s="399"/>
      <c r="GOO850" s="399"/>
      <c r="GOP850" s="399"/>
      <c r="GOQ850" s="399"/>
      <c r="GOR850" s="399"/>
      <c r="GOS850" s="399"/>
      <c r="GOT850" s="399"/>
      <c r="GOU850" s="399"/>
      <c r="GOV850" s="399"/>
      <c r="GOW850" s="399"/>
      <c r="GOX850" s="399"/>
      <c r="GOY850" s="399"/>
      <c r="GOZ850" s="399"/>
      <c r="GPA850" s="399"/>
      <c r="GPB850" s="399"/>
      <c r="GPC850" s="399"/>
      <c r="GPD850" s="399"/>
      <c r="GPE850" s="399"/>
      <c r="GPF850" s="399"/>
      <c r="GPG850" s="399"/>
      <c r="GPH850" s="399"/>
      <c r="GPI850" s="399"/>
      <c r="GPJ850" s="399"/>
      <c r="GPK850" s="399"/>
      <c r="GPL850" s="399"/>
      <c r="GPM850" s="399"/>
      <c r="GPN850" s="399"/>
      <c r="GPO850" s="399"/>
      <c r="GPP850" s="399"/>
      <c r="GPQ850" s="399"/>
      <c r="GPR850" s="399"/>
      <c r="GPS850" s="399"/>
      <c r="GPT850" s="399"/>
      <c r="GPU850" s="399"/>
      <c r="GPV850" s="399"/>
      <c r="GPW850" s="399"/>
      <c r="GPX850" s="399"/>
      <c r="GPY850" s="399"/>
      <c r="GPZ850" s="399"/>
      <c r="GQA850" s="399"/>
      <c r="GQB850" s="399"/>
      <c r="GQC850" s="399"/>
      <c r="GQD850" s="399"/>
      <c r="GQE850" s="399"/>
      <c r="GQF850" s="399"/>
      <c r="GQG850" s="399"/>
      <c r="GQH850" s="399"/>
      <c r="GQI850" s="399"/>
      <c r="GQJ850" s="399"/>
      <c r="GQK850" s="399"/>
      <c r="GQL850" s="399"/>
      <c r="GQM850" s="399"/>
      <c r="GQN850" s="399"/>
      <c r="GQO850" s="399"/>
      <c r="GQP850" s="399"/>
      <c r="GQQ850" s="399"/>
      <c r="GQR850" s="399"/>
      <c r="GQS850" s="399"/>
      <c r="GQT850" s="399"/>
      <c r="GQU850" s="399"/>
      <c r="GQV850" s="399"/>
      <c r="GQW850" s="399"/>
      <c r="GQX850" s="399"/>
      <c r="GQY850" s="399"/>
      <c r="GQZ850" s="399"/>
      <c r="GRA850" s="399"/>
      <c r="GRB850" s="399"/>
      <c r="GRC850" s="399"/>
      <c r="GRD850" s="399"/>
      <c r="GRE850" s="399"/>
      <c r="GRF850" s="399"/>
      <c r="GRG850" s="399"/>
      <c r="GRH850" s="399"/>
      <c r="GRI850" s="399"/>
      <c r="GRJ850" s="399"/>
      <c r="GRK850" s="399"/>
      <c r="GRL850" s="399"/>
      <c r="GRM850" s="399"/>
      <c r="GRN850" s="399"/>
      <c r="GRO850" s="399"/>
      <c r="GRP850" s="399"/>
      <c r="GRQ850" s="399"/>
      <c r="GRR850" s="399"/>
      <c r="GRS850" s="399"/>
      <c r="GRT850" s="399"/>
      <c r="GRU850" s="399"/>
      <c r="GRV850" s="399"/>
      <c r="GRW850" s="399"/>
      <c r="GRX850" s="399"/>
      <c r="GRY850" s="399"/>
      <c r="GRZ850" s="399"/>
      <c r="GSA850" s="399"/>
      <c r="GSB850" s="399"/>
      <c r="GSC850" s="399"/>
      <c r="GSD850" s="399"/>
      <c r="GSE850" s="399"/>
      <c r="GSF850" s="399"/>
      <c r="GSG850" s="399"/>
      <c r="GSH850" s="399"/>
      <c r="GSI850" s="399"/>
      <c r="GSJ850" s="399"/>
      <c r="GSK850" s="399"/>
      <c r="GSL850" s="399"/>
      <c r="GSM850" s="399"/>
      <c r="GSN850" s="399"/>
      <c r="GSO850" s="399"/>
      <c r="GSP850" s="399"/>
      <c r="GSQ850" s="399"/>
      <c r="GSR850" s="399"/>
      <c r="GSS850" s="399"/>
      <c r="GST850" s="399"/>
      <c r="GSU850" s="399"/>
      <c r="GSV850" s="399"/>
      <c r="GSW850" s="399"/>
      <c r="GSX850" s="399"/>
      <c r="GSY850" s="399"/>
      <c r="GSZ850" s="399"/>
      <c r="GTA850" s="399"/>
      <c r="GTB850" s="399"/>
      <c r="GTC850" s="399"/>
      <c r="GTD850" s="399"/>
      <c r="GTE850" s="399"/>
      <c r="GTF850" s="399"/>
      <c r="GTG850" s="399"/>
      <c r="GTH850" s="399"/>
      <c r="GTI850" s="399"/>
      <c r="GTJ850" s="399"/>
      <c r="GTK850" s="399"/>
      <c r="GTL850" s="399"/>
      <c r="GTM850" s="399"/>
      <c r="GTN850" s="399"/>
      <c r="GTO850" s="399"/>
      <c r="GTP850" s="399"/>
      <c r="GTQ850" s="399"/>
      <c r="GTR850" s="399"/>
      <c r="GTS850" s="399"/>
      <c r="GTT850" s="399"/>
      <c r="GTU850" s="399"/>
      <c r="GTV850" s="399"/>
      <c r="GTW850" s="399"/>
      <c r="GTX850" s="399"/>
      <c r="GTY850" s="399"/>
      <c r="GTZ850" s="399"/>
      <c r="GUA850" s="399"/>
      <c r="GUB850" s="399"/>
      <c r="GUC850" s="399"/>
      <c r="GUD850" s="399"/>
      <c r="GUE850" s="399"/>
      <c r="GUF850" s="399"/>
      <c r="GUG850" s="399"/>
      <c r="GUH850" s="399"/>
      <c r="GUI850" s="399"/>
      <c r="GUJ850" s="399"/>
      <c r="GUK850" s="399"/>
      <c r="GUL850" s="399"/>
      <c r="GUM850" s="399"/>
      <c r="GUN850" s="399"/>
      <c r="GUO850" s="399"/>
      <c r="GUP850" s="399"/>
      <c r="GUQ850" s="399"/>
      <c r="GUR850" s="399"/>
      <c r="GUS850" s="399"/>
      <c r="GUT850" s="399"/>
      <c r="GUU850" s="399"/>
      <c r="GUV850" s="399"/>
      <c r="GUW850" s="399"/>
      <c r="GUX850" s="399"/>
      <c r="GUY850" s="399"/>
      <c r="GUZ850" s="399"/>
      <c r="GVA850" s="399"/>
      <c r="GVB850" s="399"/>
      <c r="GVC850" s="399"/>
      <c r="GVD850" s="399"/>
      <c r="GVE850" s="399"/>
      <c r="GVF850" s="399"/>
      <c r="GVG850" s="399"/>
      <c r="GVH850" s="399"/>
      <c r="GVI850" s="399"/>
      <c r="GVJ850" s="399"/>
      <c r="GVK850" s="399"/>
      <c r="GVL850" s="399"/>
      <c r="GVM850" s="399"/>
      <c r="GVN850" s="399"/>
      <c r="GVO850" s="399"/>
      <c r="GVP850" s="399"/>
      <c r="GVQ850" s="399"/>
      <c r="GVR850" s="399"/>
      <c r="GVS850" s="399"/>
      <c r="GVT850" s="399"/>
      <c r="GVU850" s="399"/>
      <c r="GVV850" s="399"/>
      <c r="GVW850" s="399"/>
      <c r="GVX850" s="399"/>
      <c r="GVY850" s="399"/>
      <c r="GVZ850" s="399"/>
      <c r="GWA850" s="399"/>
      <c r="GWB850" s="399"/>
      <c r="GWC850" s="399"/>
      <c r="GWD850" s="399"/>
      <c r="GWE850" s="399"/>
      <c r="GWF850" s="399"/>
      <c r="GWG850" s="399"/>
      <c r="GWH850" s="399"/>
      <c r="GWI850" s="399"/>
      <c r="GWJ850" s="399"/>
      <c r="GWK850" s="399"/>
      <c r="GWL850" s="399"/>
      <c r="GWM850" s="399"/>
      <c r="GWN850" s="399"/>
      <c r="GWO850" s="399"/>
      <c r="GWP850" s="399"/>
      <c r="GWQ850" s="399"/>
      <c r="GWR850" s="399"/>
      <c r="GWS850" s="399"/>
      <c r="GWT850" s="399"/>
      <c r="GWU850" s="399"/>
      <c r="GWV850" s="399"/>
      <c r="GWW850" s="399"/>
      <c r="GWX850" s="399"/>
      <c r="GWY850" s="399"/>
      <c r="GWZ850" s="399"/>
      <c r="GXA850" s="399"/>
      <c r="GXB850" s="399"/>
      <c r="GXC850" s="399"/>
      <c r="GXD850" s="399"/>
      <c r="GXE850" s="399"/>
      <c r="GXF850" s="399"/>
      <c r="GXG850" s="399"/>
      <c r="GXH850" s="399"/>
      <c r="GXI850" s="399"/>
      <c r="GXJ850" s="399"/>
      <c r="GXK850" s="399"/>
      <c r="GXL850" s="399"/>
      <c r="GXM850" s="399"/>
      <c r="GXN850" s="399"/>
      <c r="GXO850" s="399"/>
      <c r="GXP850" s="399"/>
      <c r="GXQ850" s="399"/>
      <c r="GXR850" s="399"/>
      <c r="GXS850" s="399"/>
      <c r="GXT850" s="399"/>
      <c r="GXU850" s="399"/>
      <c r="GXV850" s="399"/>
      <c r="GXW850" s="399"/>
      <c r="GXX850" s="399"/>
      <c r="GXY850" s="399"/>
      <c r="GXZ850" s="399"/>
      <c r="GYA850" s="399"/>
      <c r="GYB850" s="399"/>
      <c r="GYC850" s="399"/>
      <c r="GYD850" s="399"/>
      <c r="GYE850" s="399"/>
      <c r="GYF850" s="399"/>
      <c r="GYG850" s="399"/>
      <c r="GYH850" s="399"/>
      <c r="GYI850" s="399"/>
      <c r="GYJ850" s="399"/>
      <c r="GYK850" s="399"/>
      <c r="GYL850" s="399"/>
      <c r="GYM850" s="399"/>
      <c r="GYN850" s="399"/>
      <c r="GYO850" s="399"/>
      <c r="GYP850" s="399"/>
      <c r="GYQ850" s="399"/>
      <c r="GYR850" s="399"/>
      <c r="GYS850" s="399"/>
      <c r="GYT850" s="399"/>
      <c r="GYU850" s="399"/>
      <c r="GYV850" s="399"/>
      <c r="GYW850" s="399"/>
      <c r="GYX850" s="399"/>
      <c r="GYY850" s="399"/>
      <c r="GYZ850" s="399"/>
      <c r="GZA850" s="399"/>
      <c r="GZB850" s="399"/>
      <c r="GZC850" s="399"/>
      <c r="GZD850" s="399"/>
      <c r="GZE850" s="399"/>
      <c r="GZF850" s="399"/>
      <c r="GZG850" s="399"/>
      <c r="GZH850" s="399"/>
      <c r="GZI850" s="399"/>
      <c r="GZJ850" s="399"/>
      <c r="GZK850" s="399"/>
      <c r="GZL850" s="399"/>
      <c r="GZM850" s="399"/>
      <c r="GZN850" s="399"/>
      <c r="GZO850" s="399"/>
      <c r="GZP850" s="399"/>
      <c r="GZQ850" s="399"/>
      <c r="GZR850" s="399"/>
      <c r="GZS850" s="399"/>
      <c r="GZT850" s="399"/>
      <c r="GZU850" s="399"/>
      <c r="GZV850" s="399"/>
      <c r="GZW850" s="399"/>
      <c r="GZX850" s="399"/>
      <c r="GZY850" s="399"/>
      <c r="GZZ850" s="399"/>
      <c r="HAA850" s="399"/>
      <c r="HAB850" s="399"/>
      <c r="HAC850" s="399"/>
      <c r="HAD850" s="399"/>
      <c r="HAE850" s="399"/>
      <c r="HAF850" s="399"/>
      <c r="HAG850" s="399"/>
      <c r="HAH850" s="399"/>
      <c r="HAI850" s="399"/>
      <c r="HAJ850" s="399"/>
      <c r="HAK850" s="399"/>
      <c r="HAL850" s="399"/>
      <c r="HAM850" s="399"/>
      <c r="HAN850" s="399"/>
      <c r="HAO850" s="399"/>
      <c r="HAP850" s="399"/>
      <c r="HAQ850" s="399"/>
      <c r="HAR850" s="399"/>
      <c r="HAS850" s="399"/>
      <c r="HAT850" s="399"/>
      <c r="HAU850" s="399"/>
      <c r="HAV850" s="399"/>
      <c r="HAW850" s="399"/>
      <c r="HAX850" s="399"/>
      <c r="HAY850" s="399"/>
      <c r="HAZ850" s="399"/>
      <c r="HBA850" s="399"/>
      <c r="HBB850" s="399"/>
      <c r="HBC850" s="399"/>
      <c r="HBD850" s="399"/>
      <c r="HBE850" s="399"/>
      <c r="HBF850" s="399"/>
      <c r="HBG850" s="399"/>
      <c r="HBH850" s="399"/>
      <c r="HBI850" s="399"/>
      <c r="HBJ850" s="399"/>
      <c r="HBK850" s="399"/>
      <c r="HBL850" s="399"/>
      <c r="HBM850" s="399"/>
      <c r="HBN850" s="399"/>
      <c r="HBO850" s="399"/>
      <c r="HBP850" s="399"/>
      <c r="HBQ850" s="399"/>
      <c r="HBR850" s="399"/>
      <c r="HBS850" s="399"/>
      <c r="HBT850" s="399"/>
      <c r="HBU850" s="399"/>
      <c r="HBV850" s="399"/>
      <c r="HBW850" s="399"/>
      <c r="HBX850" s="399"/>
      <c r="HBY850" s="399"/>
      <c r="HBZ850" s="399"/>
      <c r="HCA850" s="399"/>
      <c r="HCB850" s="399"/>
      <c r="HCC850" s="399"/>
      <c r="HCD850" s="399"/>
      <c r="HCE850" s="399"/>
      <c r="HCF850" s="399"/>
      <c r="HCG850" s="399"/>
      <c r="HCH850" s="399"/>
      <c r="HCI850" s="399"/>
      <c r="HCJ850" s="399"/>
      <c r="HCK850" s="399"/>
      <c r="HCL850" s="399"/>
      <c r="HCM850" s="399"/>
      <c r="HCN850" s="399"/>
      <c r="HCO850" s="399"/>
      <c r="HCP850" s="399"/>
      <c r="HCQ850" s="399"/>
      <c r="HCR850" s="399"/>
      <c r="HCS850" s="399"/>
      <c r="HCT850" s="399"/>
      <c r="HCU850" s="399"/>
      <c r="HCV850" s="399"/>
      <c r="HCW850" s="399"/>
      <c r="HCX850" s="399"/>
      <c r="HCY850" s="399"/>
      <c r="HCZ850" s="399"/>
      <c r="HDA850" s="399"/>
      <c r="HDB850" s="399"/>
      <c r="HDC850" s="399"/>
      <c r="HDD850" s="399"/>
      <c r="HDE850" s="399"/>
      <c r="HDF850" s="399"/>
      <c r="HDG850" s="399"/>
      <c r="HDH850" s="399"/>
      <c r="HDI850" s="399"/>
      <c r="HDJ850" s="399"/>
      <c r="HDK850" s="399"/>
      <c r="HDL850" s="399"/>
      <c r="HDM850" s="399"/>
      <c r="HDN850" s="399"/>
      <c r="HDO850" s="399"/>
      <c r="HDP850" s="399"/>
      <c r="HDQ850" s="399"/>
      <c r="HDR850" s="399"/>
      <c r="HDS850" s="399"/>
      <c r="HDT850" s="399"/>
      <c r="HDU850" s="399"/>
      <c r="HDV850" s="399"/>
      <c r="HDW850" s="399"/>
      <c r="HDX850" s="399"/>
      <c r="HDY850" s="399"/>
      <c r="HDZ850" s="399"/>
      <c r="HEA850" s="399"/>
      <c r="HEB850" s="399"/>
      <c r="HEC850" s="399"/>
      <c r="HED850" s="399"/>
      <c r="HEE850" s="399"/>
      <c r="HEF850" s="399"/>
      <c r="HEG850" s="399"/>
      <c r="HEH850" s="399"/>
      <c r="HEI850" s="399"/>
      <c r="HEJ850" s="399"/>
      <c r="HEK850" s="399"/>
      <c r="HEL850" s="399"/>
      <c r="HEM850" s="399"/>
      <c r="HEN850" s="399"/>
      <c r="HEO850" s="399"/>
      <c r="HEP850" s="399"/>
      <c r="HEQ850" s="399"/>
      <c r="HER850" s="399"/>
      <c r="HES850" s="399"/>
      <c r="HET850" s="399"/>
      <c r="HEU850" s="399"/>
      <c r="HEV850" s="399"/>
      <c r="HEW850" s="399"/>
      <c r="HEX850" s="399"/>
      <c r="HEY850" s="399"/>
      <c r="HEZ850" s="399"/>
      <c r="HFA850" s="399"/>
      <c r="HFB850" s="399"/>
      <c r="HFC850" s="399"/>
      <c r="HFD850" s="399"/>
      <c r="HFE850" s="399"/>
      <c r="HFF850" s="399"/>
      <c r="HFG850" s="399"/>
      <c r="HFH850" s="399"/>
      <c r="HFI850" s="399"/>
      <c r="HFJ850" s="399"/>
      <c r="HFK850" s="399"/>
      <c r="HFL850" s="399"/>
      <c r="HFM850" s="399"/>
      <c r="HFN850" s="399"/>
      <c r="HFO850" s="399"/>
      <c r="HFP850" s="399"/>
      <c r="HFQ850" s="399"/>
      <c r="HFR850" s="399"/>
      <c r="HFS850" s="399"/>
      <c r="HFT850" s="399"/>
      <c r="HFU850" s="399"/>
      <c r="HFV850" s="399"/>
      <c r="HFW850" s="399"/>
      <c r="HFX850" s="399"/>
      <c r="HFY850" s="399"/>
      <c r="HFZ850" s="399"/>
      <c r="HGA850" s="399"/>
      <c r="HGB850" s="399"/>
      <c r="HGC850" s="399"/>
      <c r="HGD850" s="399"/>
      <c r="HGE850" s="399"/>
      <c r="HGF850" s="399"/>
      <c r="HGG850" s="399"/>
      <c r="HGH850" s="399"/>
      <c r="HGI850" s="399"/>
      <c r="HGJ850" s="399"/>
      <c r="HGK850" s="399"/>
      <c r="HGL850" s="399"/>
      <c r="HGM850" s="399"/>
      <c r="HGN850" s="399"/>
      <c r="HGO850" s="399"/>
      <c r="HGP850" s="399"/>
      <c r="HGQ850" s="399"/>
      <c r="HGR850" s="399"/>
      <c r="HGS850" s="399"/>
      <c r="HGT850" s="399"/>
      <c r="HGU850" s="399"/>
      <c r="HGV850" s="399"/>
      <c r="HGW850" s="399"/>
      <c r="HGX850" s="399"/>
      <c r="HGY850" s="399"/>
      <c r="HGZ850" s="399"/>
      <c r="HHA850" s="399"/>
      <c r="HHB850" s="399"/>
      <c r="HHC850" s="399"/>
      <c r="HHD850" s="399"/>
      <c r="HHE850" s="399"/>
      <c r="HHF850" s="399"/>
      <c r="HHG850" s="399"/>
      <c r="HHH850" s="399"/>
      <c r="HHI850" s="399"/>
      <c r="HHJ850" s="399"/>
      <c r="HHK850" s="399"/>
      <c r="HHL850" s="399"/>
      <c r="HHM850" s="399"/>
      <c r="HHN850" s="399"/>
      <c r="HHO850" s="399"/>
      <c r="HHP850" s="399"/>
      <c r="HHQ850" s="399"/>
      <c r="HHR850" s="399"/>
      <c r="HHS850" s="399"/>
      <c r="HHT850" s="399"/>
      <c r="HHU850" s="399"/>
      <c r="HHV850" s="399"/>
      <c r="HHW850" s="399"/>
      <c r="HHX850" s="399"/>
      <c r="HHY850" s="399"/>
      <c r="HHZ850" s="399"/>
      <c r="HIA850" s="399"/>
      <c r="HIB850" s="399"/>
      <c r="HIC850" s="399"/>
      <c r="HID850" s="399"/>
      <c r="HIE850" s="399"/>
      <c r="HIF850" s="399"/>
      <c r="HIG850" s="399"/>
      <c r="HIH850" s="399"/>
      <c r="HII850" s="399"/>
      <c r="HIJ850" s="399"/>
      <c r="HIK850" s="399"/>
      <c r="HIL850" s="399"/>
      <c r="HIM850" s="399"/>
      <c r="HIN850" s="399"/>
      <c r="HIO850" s="399"/>
      <c r="HIP850" s="399"/>
      <c r="HIQ850" s="399"/>
      <c r="HIR850" s="399"/>
      <c r="HIS850" s="399"/>
      <c r="HIT850" s="399"/>
      <c r="HIU850" s="399"/>
      <c r="HIV850" s="399"/>
      <c r="HIW850" s="399"/>
      <c r="HIX850" s="399"/>
      <c r="HIY850" s="399"/>
      <c r="HIZ850" s="399"/>
      <c r="HJA850" s="399"/>
      <c r="HJB850" s="399"/>
      <c r="HJC850" s="399"/>
      <c r="HJD850" s="399"/>
      <c r="HJE850" s="399"/>
      <c r="HJF850" s="399"/>
      <c r="HJG850" s="399"/>
      <c r="HJH850" s="399"/>
      <c r="HJI850" s="399"/>
      <c r="HJJ850" s="399"/>
      <c r="HJK850" s="399"/>
      <c r="HJL850" s="399"/>
      <c r="HJM850" s="399"/>
      <c r="HJN850" s="399"/>
      <c r="HJO850" s="399"/>
      <c r="HJP850" s="399"/>
      <c r="HJQ850" s="399"/>
      <c r="HJR850" s="399"/>
      <c r="HJS850" s="399"/>
      <c r="HJT850" s="399"/>
      <c r="HJU850" s="399"/>
      <c r="HJV850" s="399"/>
      <c r="HJW850" s="399"/>
      <c r="HJX850" s="399"/>
      <c r="HJY850" s="399"/>
      <c r="HJZ850" s="399"/>
      <c r="HKA850" s="399"/>
      <c r="HKB850" s="399"/>
      <c r="HKC850" s="399"/>
      <c r="HKD850" s="399"/>
      <c r="HKE850" s="399"/>
      <c r="HKF850" s="399"/>
      <c r="HKG850" s="399"/>
      <c r="HKH850" s="399"/>
      <c r="HKI850" s="399"/>
      <c r="HKJ850" s="399"/>
      <c r="HKK850" s="399"/>
      <c r="HKL850" s="399"/>
      <c r="HKM850" s="399"/>
      <c r="HKN850" s="399"/>
      <c r="HKO850" s="399"/>
      <c r="HKP850" s="399"/>
      <c r="HKQ850" s="399"/>
      <c r="HKR850" s="399"/>
      <c r="HKS850" s="399"/>
      <c r="HKT850" s="399"/>
      <c r="HKU850" s="399"/>
      <c r="HKV850" s="399"/>
      <c r="HKW850" s="399"/>
      <c r="HKX850" s="399"/>
      <c r="HKY850" s="399"/>
      <c r="HKZ850" s="399"/>
      <c r="HLA850" s="399"/>
      <c r="HLB850" s="399"/>
      <c r="HLC850" s="399"/>
      <c r="HLD850" s="399"/>
      <c r="HLE850" s="399"/>
      <c r="HLF850" s="399"/>
      <c r="HLG850" s="399"/>
      <c r="HLH850" s="399"/>
      <c r="HLI850" s="399"/>
      <c r="HLJ850" s="399"/>
      <c r="HLK850" s="399"/>
      <c r="HLL850" s="399"/>
      <c r="HLM850" s="399"/>
      <c r="HLN850" s="399"/>
      <c r="HLO850" s="399"/>
      <c r="HLP850" s="399"/>
      <c r="HLQ850" s="399"/>
      <c r="HLR850" s="399"/>
      <c r="HLS850" s="399"/>
      <c r="HLT850" s="399"/>
      <c r="HLU850" s="399"/>
      <c r="HLV850" s="399"/>
      <c r="HLW850" s="399"/>
      <c r="HLX850" s="399"/>
      <c r="HLY850" s="399"/>
      <c r="HLZ850" s="399"/>
      <c r="HMA850" s="399"/>
      <c r="HMB850" s="399"/>
      <c r="HMC850" s="399"/>
      <c r="HMD850" s="399"/>
      <c r="HME850" s="399"/>
      <c r="HMF850" s="399"/>
      <c r="HMG850" s="399"/>
      <c r="HMH850" s="399"/>
      <c r="HMI850" s="399"/>
      <c r="HMJ850" s="399"/>
      <c r="HMK850" s="399"/>
      <c r="HML850" s="399"/>
      <c r="HMM850" s="399"/>
      <c r="HMN850" s="399"/>
      <c r="HMO850" s="399"/>
      <c r="HMP850" s="399"/>
      <c r="HMQ850" s="399"/>
      <c r="HMR850" s="399"/>
      <c r="HMS850" s="399"/>
      <c r="HMT850" s="399"/>
      <c r="HMU850" s="399"/>
      <c r="HMV850" s="399"/>
      <c r="HMW850" s="399"/>
      <c r="HMX850" s="399"/>
      <c r="HMY850" s="399"/>
      <c r="HMZ850" s="399"/>
      <c r="HNA850" s="399"/>
      <c r="HNB850" s="399"/>
      <c r="HNC850" s="399"/>
      <c r="HND850" s="399"/>
      <c r="HNE850" s="399"/>
      <c r="HNF850" s="399"/>
      <c r="HNG850" s="399"/>
      <c r="HNH850" s="399"/>
      <c r="HNI850" s="399"/>
      <c r="HNJ850" s="399"/>
      <c r="HNK850" s="399"/>
      <c r="HNL850" s="399"/>
      <c r="HNM850" s="399"/>
      <c r="HNN850" s="399"/>
      <c r="HNO850" s="399"/>
      <c r="HNP850" s="399"/>
      <c r="HNQ850" s="399"/>
      <c r="HNR850" s="399"/>
      <c r="HNS850" s="399"/>
      <c r="HNT850" s="399"/>
      <c r="HNU850" s="399"/>
      <c r="HNV850" s="399"/>
      <c r="HNW850" s="399"/>
      <c r="HNX850" s="399"/>
      <c r="HNY850" s="399"/>
      <c r="HNZ850" s="399"/>
      <c r="HOA850" s="399"/>
      <c r="HOB850" s="399"/>
      <c r="HOC850" s="399"/>
      <c r="HOD850" s="399"/>
      <c r="HOE850" s="399"/>
      <c r="HOF850" s="399"/>
      <c r="HOG850" s="399"/>
      <c r="HOH850" s="399"/>
      <c r="HOI850" s="399"/>
      <c r="HOJ850" s="399"/>
      <c r="HOK850" s="399"/>
      <c r="HOL850" s="399"/>
      <c r="HOM850" s="399"/>
      <c r="HON850" s="399"/>
      <c r="HOO850" s="399"/>
      <c r="HOP850" s="399"/>
      <c r="HOQ850" s="399"/>
      <c r="HOR850" s="399"/>
      <c r="HOS850" s="399"/>
      <c r="HOT850" s="399"/>
      <c r="HOU850" s="399"/>
      <c r="HOV850" s="399"/>
      <c r="HOW850" s="399"/>
      <c r="HOX850" s="399"/>
      <c r="HOY850" s="399"/>
      <c r="HOZ850" s="399"/>
      <c r="HPA850" s="399"/>
      <c r="HPB850" s="399"/>
      <c r="HPC850" s="399"/>
      <c r="HPD850" s="399"/>
      <c r="HPE850" s="399"/>
      <c r="HPF850" s="399"/>
      <c r="HPG850" s="399"/>
      <c r="HPH850" s="399"/>
      <c r="HPI850" s="399"/>
      <c r="HPJ850" s="399"/>
      <c r="HPK850" s="399"/>
      <c r="HPL850" s="399"/>
      <c r="HPM850" s="399"/>
      <c r="HPN850" s="399"/>
      <c r="HPO850" s="399"/>
      <c r="HPP850" s="399"/>
      <c r="HPQ850" s="399"/>
      <c r="HPR850" s="399"/>
      <c r="HPS850" s="399"/>
      <c r="HPT850" s="399"/>
      <c r="HPU850" s="399"/>
      <c r="HPV850" s="399"/>
      <c r="HPW850" s="399"/>
      <c r="HPX850" s="399"/>
      <c r="HPY850" s="399"/>
      <c r="HPZ850" s="399"/>
      <c r="HQA850" s="399"/>
      <c r="HQB850" s="399"/>
      <c r="HQC850" s="399"/>
      <c r="HQD850" s="399"/>
      <c r="HQE850" s="399"/>
      <c r="HQF850" s="399"/>
      <c r="HQG850" s="399"/>
      <c r="HQH850" s="399"/>
      <c r="HQI850" s="399"/>
      <c r="HQJ850" s="399"/>
      <c r="HQK850" s="399"/>
      <c r="HQL850" s="399"/>
      <c r="HQM850" s="399"/>
      <c r="HQN850" s="399"/>
      <c r="HQO850" s="399"/>
      <c r="HQP850" s="399"/>
      <c r="HQQ850" s="399"/>
      <c r="HQR850" s="399"/>
      <c r="HQS850" s="399"/>
      <c r="HQT850" s="399"/>
      <c r="HQU850" s="399"/>
      <c r="HQV850" s="399"/>
      <c r="HQW850" s="399"/>
      <c r="HQX850" s="399"/>
      <c r="HQY850" s="399"/>
      <c r="HQZ850" s="399"/>
      <c r="HRA850" s="399"/>
      <c r="HRB850" s="399"/>
      <c r="HRC850" s="399"/>
      <c r="HRD850" s="399"/>
      <c r="HRE850" s="399"/>
      <c r="HRF850" s="399"/>
      <c r="HRG850" s="399"/>
      <c r="HRH850" s="399"/>
      <c r="HRI850" s="399"/>
      <c r="HRJ850" s="399"/>
      <c r="HRK850" s="399"/>
      <c r="HRL850" s="399"/>
      <c r="HRM850" s="399"/>
      <c r="HRN850" s="399"/>
      <c r="HRO850" s="399"/>
      <c r="HRP850" s="399"/>
      <c r="HRQ850" s="399"/>
      <c r="HRR850" s="399"/>
      <c r="HRS850" s="399"/>
      <c r="HRT850" s="399"/>
      <c r="HRU850" s="399"/>
      <c r="HRV850" s="399"/>
      <c r="HRW850" s="399"/>
      <c r="HRX850" s="399"/>
      <c r="HRY850" s="399"/>
      <c r="HRZ850" s="399"/>
      <c r="HSA850" s="399"/>
      <c r="HSB850" s="399"/>
      <c r="HSC850" s="399"/>
      <c r="HSD850" s="399"/>
      <c r="HSE850" s="399"/>
      <c r="HSF850" s="399"/>
      <c r="HSG850" s="399"/>
      <c r="HSH850" s="399"/>
      <c r="HSI850" s="399"/>
      <c r="HSJ850" s="399"/>
      <c r="HSK850" s="399"/>
      <c r="HSL850" s="399"/>
      <c r="HSM850" s="399"/>
      <c r="HSN850" s="399"/>
      <c r="HSO850" s="399"/>
      <c r="HSP850" s="399"/>
      <c r="HSQ850" s="399"/>
      <c r="HSR850" s="399"/>
      <c r="HSS850" s="399"/>
      <c r="HST850" s="399"/>
      <c r="HSU850" s="399"/>
      <c r="HSV850" s="399"/>
      <c r="HSW850" s="399"/>
      <c r="HSX850" s="399"/>
      <c r="HSY850" s="399"/>
      <c r="HSZ850" s="399"/>
      <c r="HTA850" s="399"/>
      <c r="HTB850" s="399"/>
      <c r="HTC850" s="399"/>
      <c r="HTD850" s="399"/>
      <c r="HTE850" s="399"/>
      <c r="HTF850" s="399"/>
      <c r="HTG850" s="399"/>
      <c r="HTH850" s="399"/>
      <c r="HTI850" s="399"/>
      <c r="HTJ850" s="399"/>
      <c r="HTK850" s="399"/>
      <c r="HTL850" s="399"/>
      <c r="HTM850" s="399"/>
      <c r="HTN850" s="399"/>
      <c r="HTO850" s="399"/>
      <c r="HTP850" s="399"/>
      <c r="HTQ850" s="399"/>
      <c r="HTR850" s="399"/>
      <c r="HTS850" s="399"/>
      <c r="HTT850" s="399"/>
      <c r="HTU850" s="399"/>
      <c r="HTV850" s="399"/>
      <c r="HTW850" s="399"/>
      <c r="HTX850" s="399"/>
      <c r="HTY850" s="399"/>
      <c r="HTZ850" s="399"/>
      <c r="HUA850" s="399"/>
      <c r="HUB850" s="399"/>
      <c r="HUC850" s="399"/>
      <c r="HUD850" s="399"/>
      <c r="HUE850" s="399"/>
      <c r="HUF850" s="399"/>
      <c r="HUG850" s="399"/>
      <c r="HUH850" s="399"/>
      <c r="HUI850" s="399"/>
      <c r="HUJ850" s="399"/>
      <c r="HUK850" s="399"/>
      <c r="HUL850" s="399"/>
      <c r="HUM850" s="399"/>
      <c r="HUN850" s="399"/>
      <c r="HUO850" s="399"/>
      <c r="HUP850" s="399"/>
      <c r="HUQ850" s="399"/>
      <c r="HUR850" s="399"/>
      <c r="HUS850" s="399"/>
      <c r="HUT850" s="399"/>
      <c r="HUU850" s="399"/>
      <c r="HUV850" s="399"/>
      <c r="HUW850" s="399"/>
      <c r="HUX850" s="399"/>
      <c r="HUY850" s="399"/>
      <c r="HUZ850" s="399"/>
      <c r="HVA850" s="399"/>
      <c r="HVB850" s="399"/>
      <c r="HVC850" s="399"/>
      <c r="HVD850" s="399"/>
      <c r="HVE850" s="399"/>
      <c r="HVF850" s="399"/>
      <c r="HVG850" s="399"/>
      <c r="HVH850" s="399"/>
      <c r="HVI850" s="399"/>
      <c r="HVJ850" s="399"/>
      <c r="HVK850" s="399"/>
      <c r="HVL850" s="399"/>
      <c r="HVM850" s="399"/>
      <c r="HVN850" s="399"/>
      <c r="HVO850" s="399"/>
      <c r="HVP850" s="399"/>
      <c r="HVQ850" s="399"/>
      <c r="HVR850" s="399"/>
      <c r="HVS850" s="399"/>
      <c r="HVT850" s="399"/>
      <c r="HVU850" s="399"/>
      <c r="HVV850" s="399"/>
      <c r="HVW850" s="399"/>
      <c r="HVX850" s="399"/>
      <c r="HVY850" s="399"/>
      <c r="HVZ850" s="399"/>
      <c r="HWA850" s="399"/>
      <c r="HWB850" s="399"/>
      <c r="HWC850" s="399"/>
      <c r="HWD850" s="399"/>
      <c r="HWE850" s="399"/>
      <c r="HWF850" s="399"/>
      <c r="HWG850" s="399"/>
      <c r="HWH850" s="399"/>
      <c r="HWI850" s="399"/>
      <c r="HWJ850" s="399"/>
      <c r="HWK850" s="399"/>
      <c r="HWL850" s="399"/>
      <c r="HWM850" s="399"/>
      <c r="HWN850" s="399"/>
      <c r="HWO850" s="399"/>
      <c r="HWP850" s="399"/>
      <c r="HWQ850" s="399"/>
      <c r="HWR850" s="399"/>
      <c r="HWS850" s="399"/>
      <c r="HWT850" s="399"/>
      <c r="HWU850" s="399"/>
      <c r="HWV850" s="399"/>
      <c r="HWW850" s="399"/>
      <c r="HWX850" s="399"/>
      <c r="HWY850" s="399"/>
      <c r="HWZ850" s="399"/>
      <c r="HXA850" s="399"/>
      <c r="HXB850" s="399"/>
      <c r="HXC850" s="399"/>
      <c r="HXD850" s="399"/>
      <c r="HXE850" s="399"/>
      <c r="HXF850" s="399"/>
      <c r="HXG850" s="399"/>
      <c r="HXH850" s="399"/>
      <c r="HXI850" s="399"/>
      <c r="HXJ850" s="399"/>
      <c r="HXK850" s="399"/>
      <c r="HXL850" s="399"/>
      <c r="HXM850" s="399"/>
      <c r="HXN850" s="399"/>
      <c r="HXO850" s="399"/>
      <c r="HXP850" s="399"/>
      <c r="HXQ850" s="399"/>
      <c r="HXR850" s="399"/>
      <c r="HXS850" s="399"/>
      <c r="HXT850" s="399"/>
      <c r="HXU850" s="399"/>
      <c r="HXV850" s="399"/>
      <c r="HXW850" s="399"/>
      <c r="HXX850" s="399"/>
      <c r="HXY850" s="399"/>
      <c r="HXZ850" s="399"/>
      <c r="HYA850" s="399"/>
      <c r="HYB850" s="399"/>
      <c r="HYC850" s="399"/>
      <c r="HYD850" s="399"/>
      <c r="HYE850" s="399"/>
      <c r="HYF850" s="399"/>
      <c r="HYG850" s="399"/>
      <c r="HYH850" s="399"/>
      <c r="HYI850" s="399"/>
      <c r="HYJ850" s="399"/>
      <c r="HYK850" s="399"/>
      <c r="HYL850" s="399"/>
      <c r="HYM850" s="399"/>
      <c r="HYN850" s="399"/>
      <c r="HYO850" s="399"/>
      <c r="HYP850" s="399"/>
      <c r="HYQ850" s="399"/>
      <c r="HYR850" s="399"/>
      <c r="HYS850" s="399"/>
      <c r="HYT850" s="399"/>
      <c r="HYU850" s="399"/>
      <c r="HYV850" s="399"/>
      <c r="HYW850" s="399"/>
      <c r="HYX850" s="399"/>
      <c r="HYY850" s="399"/>
      <c r="HYZ850" s="399"/>
      <c r="HZA850" s="399"/>
      <c r="HZB850" s="399"/>
      <c r="HZC850" s="399"/>
      <c r="HZD850" s="399"/>
      <c r="HZE850" s="399"/>
      <c r="HZF850" s="399"/>
      <c r="HZG850" s="399"/>
      <c r="HZH850" s="399"/>
      <c r="HZI850" s="399"/>
      <c r="HZJ850" s="399"/>
      <c r="HZK850" s="399"/>
      <c r="HZL850" s="399"/>
      <c r="HZM850" s="399"/>
      <c r="HZN850" s="399"/>
      <c r="HZO850" s="399"/>
      <c r="HZP850" s="399"/>
      <c r="HZQ850" s="399"/>
      <c r="HZR850" s="399"/>
      <c r="HZS850" s="399"/>
      <c r="HZT850" s="399"/>
      <c r="HZU850" s="399"/>
      <c r="HZV850" s="399"/>
      <c r="HZW850" s="399"/>
      <c r="HZX850" s="399"/>
      <c r="HZY850" s="399"/>
      <c r="HZZ850" s="399"/>
      <c r="IAA850" s="399"/>
      <c r="IAB850" s="399"/>
      <c r="IAC850" s="399"/>
      <c r="IAD850" s="399"/>
      <c r="IAE850" s="399"/>
      <c r="IAF850" s="399"/>
      <c r="IAG850" s="399"/>
      <c r="IAH850" s="399"/>
      <c r="IAI850" s="399"/>
      <c r="IAJ850" s="399"/>
      <c r="IAK850" s="399"/>
      <c r="IAL850" s="399"/>
      <c r="IAM850" s="399"/>
      <c r="IAN850" s="399"/>
      <c r="IAO850" s="399"/>
      <c r="IAP850" s="399"/>
      <c r="IAQ850" s="399"/>
      <c r="IAR850" s="399"/>
      <c r="IAS850" s="399"/>
      <c r="IAT850" s="399"/>
      <c r="IAU850" s="399"/>
      <c r="IAV850" s="399"/>
      <c r="IAW850" s="399"/>
      <c r="IAX850" s="399"/>
      <c r="IAY850" s="399"/>
      <c r="IAZ850" s="399"/>
      <c r="IBA850" s="399"/>
      <c r="IBB850" s="399"/>
      <c r="IBC850" s="399"/>
      <c r="IBD850" s="399"/>
      <c r="IBE850" s="399"/>
      <c r="IBF850" s="399"/>
      <c r="IBG850" s="399"/>
      <c r="IBH850" s="399"/>
      <c r="IBI850" s="399"/>
      <c r="IBJ850" s="399"/>
      <c r="IBK850" s="399"/>
      <c r="IBL850" s="399"/>
      <c r="IBM850" s="399"/>
      <c r="IBN850" s="399"/>
      <c r="IBO850" s="399"/>
      <c r="IBP850" s="399"/>
      <c r="IBQ850" s="399"/>
      <c r="IBR850" s="399"/>
      <c r="IBS850" s="399"/>
      <c r="IBT850" s="399"/>
      <c r="IBU850" s="399"/>
      <c r="IBV850" s="399"/>
      <c r="IBW850" s="399"/>
      <c r="IBX850" s="399"/>
      <c r="IBY850" s="399"/>
      <c r="IBZ850" s="399"/>
      <c r="ICA850" s="399"/>
      <c r="ICB850" s="399"/>
      <c r="ICC850" s="399"/>
      <c r="ICD850" s="399"/>
      <c r="ICE850" s="399"/>
      <c r="ICF850" s="399"/>
      <c r="ICG850" s="399"/>
      <c r="ICH850" s="399"/>
      <c r="ICI850" s="399"/>
      <c r="ICJ850" s="399"/>
      <c r="ICK850" s="399"/>
      <c r="ICL850" s="399"/>
      <c r="ICM850" s="399"/>
      <c r="ICN850" s="399"/>
      <c r="ICO850" s="399"/>
      <c r="ICP850" s="399"/>
      <c r="ICQ850" s="399"/>
      <c r="ICR850" s="399"/>
      <c r="ICS850" s="399"/>
      <c r="ICT850" s="399"/>
      <c r="ICU850" s="399"/>
      <c r="ICV850" s="399"/>
      <c r="ICW850" s="399"/>
      <c r="ICX850" s="399"/>
      <c r="ICY850" s="399"/>
      <c r="ICZ850" s="399"/>
      <c r="IDA850" s="399"/>
      <c r="IDB850" s="399"/>
      <c r="IDC850" s="399"/>
      <c r="IDD850" s="399"/>
      <c r="IDE850" s="399"/>
      <c r="IDF850" s="399"/>
      <c r="IDG850" s="399"/>
      <c r="IDH850" s="399"/>
      <c r="IDI850" s="399"/>
      <c r="IDJ850" s="399"/>
      <c r="IDK850" s="399"/>
      <c r="IDL850" s="399"/>
      <c r="IDM850" s="399"/>
      <c r="IDN850" s="399"/>
      <c r="IDO850" s="399"/>
      <c r="IDP850" s="399"/>
      <c r="IDQ850" s="399"/>
      <c r="IDR850" s="399"/>
      <c r="IDS850" s="399"/>
      <c r="IDT850" s="399"/>
      <c r="IDU850" s="399"/>
      <c r="IDV850" s="399"/>
      <c r="IDW850" s="399"/>
      <c r="IDX850" s="399"/>
      <c r="IDY850" s="399"/>
      <c r="IDZ850" s="399"/>
      <c r="IEA850" s="399"/>
      <c r="IEB850" s="399"/>
      <c r="IEC850" s="399"/>
      <c r="IED850" s="399"/>
      <c r="IEE850" s="399"/>
      <c r="IEF850" s="399"/>
      <c r="IEG850" s="399"/>
      <c r="IEH850" s="399"/>
      <c r="IEI850" s="399"/>
      <c r="IEJ850" s="399"/>
      <c r="IEK850" s="399"/>
      <c r="IEL850" s="399"/>
      <c r="IEM850" s="399"/>
      <c r="IEN850" s="399"/>
      <c r="IEO850" s="399"/>
      <c r="IEP850" s="399"/>
      <c r="IEQ850" s="399"/>
      <c r="IER850" s="399"/>
      <c r="IES850" s="399"/>
      <c r="IET850" s="399"/>
      <c r="IEU850" s="399"/>
      <c r="IEV850" s="399"/>
      <c r="IEW850" s="399"/>
      <c r="IEX850" s="399"/>
      <c r="IEY850" s="399"/>
      <c r="IEZ850" s="399"/>
      <c r="IFA850" s="399"/>
      <c r="IFB850" s="399"/>
      <c r="IFC850" s="399"/>
      <c r="IFD850" s="399"/>
      <c r="IFE850" s="399"/>
      <c r="IFF850" s="399"/>
      <c r="IFG850" s="399"/>
      <c r="IFH850" s="399"/>
      <c r="IFI850" s="399"/>
      <c r="IFJ850" s="399"/>
      <c r="IFK850" s="399"/>
      <c r="IFL850" s="399"/>
      <c r="IFM850" s="399"/>
      <c r="IFN850" s="399"/>
      <c r="IFO850" s="399"/>
      <c r="IFP850" s="399"/>
      <c r="IFQ850" s="399"/>
      <c r="IFR850" s="399"/>
      <c r="IFS850" s="399"/>
      <c r="IFT850" s="399"/>
      <c r="IFU850" s="399"/>
      <c r="IFV850" s="399"/>
      <c r="IFW850" s="399"/>
      <c r="IFX850" s="399"/>
      <c r="IFY850" s="399"/>
      <c r="IFZ850" s="399"/>
      <c r="IGA850" s="399"/>
      <c r="IGB850" s="399"/>
      <c r="IGC850" s="399"/>
      <c r="IGD850" s="399"/>
      <c r="IGE850" s="399"/>
      <c r="IGF850" s="399"/>
      <c r="IGG850" s="399"/>
      <c r="IGH850" s="399"/>
      <c r="IGI850" s="399"/>
      <c r="IGJ850" s="399"/>
      <c r="IGK850" s="399"/>
      <c r="IGL850" s="399"/>
      <c r="IGM850" s="399"/>
      <c r="IGN850" s="399"/>
      <c r="IGO850" s="399"/>
      <c r="IGP850" s="399"/>
      <c r="IGQ850" s="399"/>
      <c r="IGR850" s="399"/>
      <c r="IGS850" s="399"/>
      <c r="IGT850" s="399"/>
      <c r="IGU850" s="399"/>
      <c r="IGV850" s="399"/>
      <c r="IGW850" s="399"/>
      <c r="IGX850" s="399"/>
      <c r="IGY850" s="399"/>
      <c r="IGZ850" s="399"/>
      <c r="IHA850" s="399"/>
      <c r="IHB850" s="399"/>
      <c r="IHC850" s="399"/>
      <c r="IHD850" s="399"/>
      <c r="IHE850" s="399"/>
      <c r="IHF850" s="399"/>
      <c r="IHG850" s="399"/>
      <c r="IHH850" s="399"/>
      <c r="IHI850" s="399"/>
      <c r="IHJ850" s="399"/>
      <c r="IHK850" s="399"/>
      <c r="IHL850" s="399"/>
      <c r="IHM850" s="399"/>
      <c r="IHN850" s="399"/>
      <c r="IHO850" s="399"/>
      <c r="IHP850" s="399"/>
      <c r="IHQ850" s="399"/>
      <c r="IHR850" s="399"/>
      <c r="IHS850" s="399"/>
      <c r="IHT850" s="399"/>
      <c r="IHU850" s="399"/>
      <c r="IHV850" s="399"/>
      <c r="IHW850" s="399"/>
      <c r="IHX850" s="399"/>
      <c r="IHY850" s="399"/>
      <c r="IHZ850" s="399"/>
      <c r="IIA850" s="399"/>
      <c r="IIB850" s="399"/>
      <c r="IIC850" s="399"/>
      <c r="IID850" s="399"/>
      <c r="IIE850" s="399"/>
      <c r="IIF850" s="399"/>
      <c r="IIG850" s="399"/>
      <c r="IIH850" s="399"/>
      <c r="III850" s="399"/>
      <c r="IIJ850" s="399"/>
      <c r="IIK850" s="399"/>
      <c r="IIL850" s="399"/>
      <c r="IIM850" s="399"/>
      <c r="IIN850" s="399"/>
      <c r="IIO850" s="399"/>
      <c r="IIP850" s="399"/>
      <c r="IIQ850" s="399"/>
      <c r="IIR850" s="399"/>
      <c r="IIS850" s="399"/>
      <c r="IIT850" s="399"/>
      <c r="IIU850" s="399"/>
      <c r="IIV850" s="399"/>
      <c r="IIW850" s="399"/>
      <c r="IIX850" s="399"/>
      <c r="IIY850" s="399"/>
      <c r="IIZ850" s="399"/>
      <c r="IJA850" s="399"/>
      <c r="IJB850" s="399"/>
      <c r="IJC850" s="399"/>
      <c r="IJD850" s="399"/>
      <c r="IJE850" s="399"/>
      <c r="IJF850" s="399"/>
      <c r="IJG850" s="399"/>
      <c r="IJH850" s="399"/>
      <c r="IJI850" s="399"/>
      <c r="IJJ850" s="399"/>
      <c r="IJK850" s="399"/>
      <c r="IJL850" s="399"/>
      <c r="IJM850" s="399"/>
      <c r="IJN850" s="399"/>
      <c r="IJO850" s="399"/>
      <c r="IJP850" s="399"/>
      <c r="IJQ850" s="399"/>
      <c r="IJR850" s="399"/>
      <c r="IJS850" s="399"/>
      <c r="IJT850" s="399"/>
      <c r="IJU850" s="399"/>
      <c r="IJV850" s="399"/>
      <c r="IJW850" s="399"/>
      <c r="IJX850" s="399"/>
      <c r="IJY850" s="399"/>
      <c r="IJZ850" s="399"/>
      <c r="IKA850" s="399"/>
      <c r="IKB850" s="399"/>
      <c r="IKC850" s="399"/>
      <c r="IKD850" s="399"/>
      <c r="IKE850" s="399"/>
      <c r="IKF850" s="399"/>
      <c r="IKG850" s="399"/>
      <c r="IKH850" s="399"/>
      <c r="IKI850" s="399"/>
      <c r="IKJ850" s="399"/>
      <c r="IKK850" s="399"/>
      <c r="IKL850" s="399"/>
      <c r="IKM850" s="399"/>
      <c r="IKN850" s="399"/>
      <c r="IKO850" s="399"/>
      <c r="IKP850" s="399"/>
      <c r="IKQ850" s="399"/>
      <c r="IKR850" s="399"/>
      <c r="IKS850" s="399"/>
      <c r="IKT850" s="399"/>
      <c r="IKU850" s="399"/>
      <c r="IKV850" s="399"/>
      <c r="IKW850" s="399"/>
      <c r="IKX850" s="399"/>
      <c r="IKY850" s="399"/>
      <c r="IKZ850" s="399"/>
      <c r="ILA850" s="399"/>
      <c r="ILB850" s="399"/>
      <c r="ILC850" s="399"/>
      <c r="ILD850" s="399"/>
      <c r="ILE850" s="399"/>
      <c r="ILF850" s="399"/>
      <c r="ILG850" s="399"/>
      <c r="ILH850" s="399"/>
      <c r="ILI850" s="399"/>
      <c r="ILJ850" s="399"/>
      <c r="ILK850" s="399"/>
      <c r="ILL850" s="399"/>
      <c r="ILM850" s="399"/>
      <c r="ILN850" s="399"/>
      <c r="ILO850" s="399"/>
      <c r="ILP850" s="399"/>
      <c r="ILQ850" s="399"/>
      <c r="ILR850" s="399"/>
      <c r="ILS850" s="399"/>
      <c r="ILT850" s="399"/>
      <c r="ILU850" s="399"/>
      <c r="ILV850" s="399"/>
      <c r="ILW850" s="399"/>
      <c r="ILX850" s="399"/>
      <c r="ILY850" s="399"/>
      <c r="ILZ850" s="399"/>
      <c r="IMA850" s="399"/>
      <c r="IMB850" s="399"/>
      <c r="IMC850" s="399"/>
      <c r="IMD850" s="399"/>
      <c r="IME850" s="399"/>
      <c r="IMF850" s="399"/>
      <c r="IMG850" s="399"/>
      <c r="IMH850" s="399"/>
      <c r="IMI850" s="399"/>
      <c r="IMJ850" s="399"/>
      <c r="IMK850" s="399"/>
      <c r="IML850" s="399"/>
      <c r="IMM850" s="399"/>
      <c r="IMN850" s="399"/>
      <c r="IMO850" s="399"/>
      <c r="IMP850" s="399"/>
      <c r="IMQ850" s="399"/>
      <c r="IMR850" s="399"/>
      <c r="IMS850" s="399"/>
      <c r="IMT850" s="399"/>
      <c r="IMU850" s="399"/>
      <c r="IMV850" s="399"/>
      <c r="IMW850" s="399"/>
      <c r="IMX850" s="399"/>
      <c r="IMY850" s="399"/>
      <c r="IMZ850" s="399"/>
      <c r="INA850" s="399"/>
      <c r="INB850" s="399"/>
      <c r="INC850" s="399"/>
      <c r="IND850" s="399"/>
      <c r="INE850" s="399"/>
      <c r="INF850" s="399"/>
      <c r="ING850" s="399"/>
      <c r="INH850" s="399"/>
      <c r="INI850" s="399"/>
      <c r="INJ850" s="399"/>
      <c r="INK850" s="399"/>
      <c r="INL850" s="399"/>
      <c r="INM850" s="399"/>
      <c r="INN850" s="399"/>
      <c r="INO850" s="399"/>
      <c r="INP850" s="399"/>
      <c r="INQ850" s="399"/>
      <c r="INR850" s="399"/>
      <c r="INS850" s="399"/>
      <c r="INT850" s="399"/>
      <c r="INU850" s="399"/>
      <c r="INV850" s="399"/>
      <c r="INW850" s="399"/>
      <c r="INX850" s="399"/>
      <c r="INY850" s="399"/>
      <c r="INZ850" s="399"/>
      <c r="IOA850" s="399"/>
      <c r="IOB850" s="399"/>
      <c r="IOC850" s="399"/>
      <c r="IOD850" s="399"/>
      <c r="IOE850" s="399"/>
      <c r="IOF850" s="399"/>
      <c r="IOG850" s="399"/>
      <c r="IOH850" s="399"/>
      <c r="IOI850" s="399"/>
      <c r="IOJ850" s="399"/>
      <c r="IOK850" s="399"/>
      <c r="IOL850" s="399"/>
      <c r="IOM850" s="399"/>
      <c r="ION850" s="399"/>
      <c r="IOO850" s="399"/>
      <c r="IOP850" s="399"/>
      <c r="IOQ850" s="399"/>
      <c r="IOR850" s="399"/>
      <c r="IOS850" s="399"/>
      <c r="IOT850" s="399"/>
      <c r="IOU850" s="399"/>
      <c r="IOV850" s="399"/>
      <c r="IOW850" s="399"/>
      <c r="IOX850" s="399"/>
      <c r="IOY850" s="399"/>
      <c r="IOZ850" s="399"/>
      <c r="IPA850" s="399"/>
      <c r="IPB850" s="399"/>
      <c r="IPC850" s="399"/>
      <c r="IPD850" s="399"/>
      <c r="IPE850" s="399"/>
      <c r="IPF850" s="399"/>
      <c r="IPG850" s="399"/>
      <c r="IPH850" s="399"/>
      <c r="IPI850" s="399"/>
      <c r="IPJ850" s="399"/>
      <c r="IPK850" s="399"/>
      <c r="IPL850" s="399"/>
      <c r="IPM850" s="399"/>
      <c r="IPN850" s="399"/>
      <c r="IPO850" s="399"/>
      <c r="IPP850" s="399"/>
      <c r="IPQ850" s="399"/>
      <c r="IPR850" s="399"/>
      <c r="IPS850" s="399"/>
      <c r="IPT850" s="399"/>
      <c r="IPU850" s="399"/>
      <c r="IPV850" s="399"/>
      <c r="IPW850" s="399"/>
      <c r="IPX850" s="399"/>
      <c r="IPY850" s="399"/>
      <c r="IPZ850" s="399"/>
      <c r="IQA850" s="399"/>
      <c r="IQB850" s="399"/>
      <c r="IQC850" s="399"/>
      <c r="IQD850" s="399"/>
      <c r="IQE850" s="399"/>
      <c r="IQF850" s="399"/>
      <c r="IQG850" s="399"/>
      <c r="IQH850" s="399"/>
      <c r="IQI850" s="399"/>
      <c r="IQJ850" s="399"/>
      <c r="IQK850" s="399"/>
      <c r="IQL850" s="399"/>
      <c r="IQM850" s="399"/>
      <c r="IQN850" s="399"/>
      <c r="IQO850" s="399"/>
      <c r="IQP850" s="399"/>
      <c r="IQQ850" s="399"/>
      <c r="IQR850" s="399"/>
      <c r="IQS850" s="399"/>
      <c r="IQT850" s="399"/>
      <c r="IQU850" s="399"/>
      <c r="IQV850" s="399"/>
      <c r="IQW850" s="399"/>
      <c r="IQX850" s="399"/>
      <c r="IQY850" s="399"/>
      <c r="IQZ850" s="399"/>
      <c r="IRA850" s="399"/>
      <c r="IRB850" s="399"/>
      <c r="IRC850" s="399"/>
      <c r="IRD850" s="399"/>
      <c r="IRE850" s="399"/>
      <c r="IRF850" s="399"/>
      <c r="IRG850" s="399"/>
      <c r="IRH850" s="399"/>
      <c r="IRI850" s="399"/>
      <c r="IRJ850" s="399"/>
      <c r="IRK850" s="399"/>
      <c r="IRL850" s="399"/>
      <c r="IRM850" s="399"/>
      <c r="IRN850" s="399"/>
      <c r="IRO850" s="399"/>
      <c r="IRP850" s="399"/>
      <c r="IRQ850" s="399"/>
      <c r="IRR850" s="399"/>
      <c r="IRS850" s="399"/>
      <c r="IRT850" s="399"/>
      <c r="IRU850" s="399"/>
      <c r="IRV850" s="399"/>
      <c r="IRW850" s="399"/>
      <c r="IRX850" s="399"/>
      <c r="IRY850" s="399"/>
      <c r="IRZ850" s="399"/>
      <c r="ISA850" s="399"/>
      <c r="ISB850" s="399"/>
      <c r="ISC850" s="399"/>
      <c r="ISD850" s="399"/>
      <c r="ISE850" s="399"/>
      <c r="ISF850" s="399"/>
      <c r="ISG850" s="399"/>
      <c r="ISH850" s="399"/>
      <c r="ISI850" s="399"/>
      <c r="ISJ850" s="399"/>
      <c r="ISK850" s="399"/>
      <c r="ISL850" s="399"/>
      <c r="ISM850" s="399"/>
      <c r="ISN850" s="399"/>
      <c r="ISO850" s="399"/>
      <c r="ISP850" s="399"/>
      <c r="ISQ850" s="399"/>
      <c r="ISR850" s="399"/>
      <c r="ISS850" s="399"/>
      <c r="IST850" s="399"/>
      <c r="ISU850" s="399"/>
      <c r="ISV850" s="399"/>
      <c r="ISW850" s="399"/>
      <c r="ISX850" s="399"/>
      <c r="ISY850" s="399"/>
      <c r="ISZ850" s="399"/>
      <c r="ITA850" s="399"/>
      <c r="ITB850" s="399"/>
      <c r="ITC850" s="399"/>
      <c r="ITD850" s="399"/>
      <c r="ITE850" s="399"/>
      <c r="ITF850" s="399"/>
      <c r="ITG850" s="399"/>
      <c r="ITH850" s="399"/>
      <c r="ITI850" s="399"/>
      <c r="ITJ850" s="399"/>
      <c r="ITK850" s="399"/>
      <c r="ITL850" s="399"/>
      <c r="ITM850" s="399"/>
      <c r="ITN850" s="399"/>
      <c r="ITO850" s="399"/>
      <c r="ITP850" s="399"/>
      <c r="ITQ850" s="399"/>
      <c r="ITR850" s="399"/>
      <c r="ITS850" s="399"/>
      <c r="ITT850" s="399"/>
      <c r="ITU850" s="399"/>
      <c r="ITV850" s="399"/>
      <c r="ITW850" s="399"/>
      <c r="ITX850" s="399"/>
      <c r="ITY850" s="399"/>
      <c r="ITZ850" s="399"/>
      <c r="IUA850" s="399"/>
      <c r="IUB850" s="399"/>
      <c r="IUC850" s="399"/>
      <c r="IUD850" s="399"/>
      <c r="IUE850" s="399"/>
      <c r="IUF850" s="399"/>
      <c r="IUG850" s="399"/>
      <c r="IUH850" s="399"/>
      <c r="IUI850" s="399"/>
      <c r="IUJ850" s="399"/>
      <c r="IUK850" s="399"/>
      <c r="IUL850" s="399"/>
      <c r="IUM850" s="399"/>
      <c r="IUN850" s="399"/>
      <c r="IUO850" s="399"/>
      <c r="IUP850" s="399"/>
      <c r="IUQ850" s="399"/>
      <c r="IUR850" s="399"/>
      <c r="IUS850" s="399"/>
      <c r="IUT850" s="399"/>
      <c r="IUU850" s="399"/>
      <c r="IUV850" s="399"/>
      <c r="IUW850" s="399"/>
      <c r="IUX850" s="399"/>
      <c r="IUY850" s="399"/>
      <c r="IUZ850" s="399"/>
      <c r="IVA850" s="399"/>
      <c r="IVB850" s="399"/>
      <c r="IVC850" s="399"/>
      <c r="IVD850" s="399"/>
      <c r="IVE850" s="399"/>
      <c r="IVF850" s="399"/>
      <c r="IVG850" s="399"/>
      <c r="IVH850" s="399"/>
      <c r="IVI850" s="399"/>
      <c r="IVJ850" s="399"/>
      <c r="IVK850" s="399"/>
      <c r="IVL850" s="399"/>
      <c r="IVM850" s="399"/>
      <c r="IVN850" s="399"/>
      <c r="IVO850" s="399"/>
      <c r="IVP850" s="399"/>
      <c r="IVQ850" s="399"/>
      <c r="IVR850" s="399"/>
      <c r="IVS850" s="399"/>
      <c r="IVT850" s="399"/>
      <c r="IVU850" s="399"/>
      <c r="IVV850" s="399"/>
      <c r="IVW850" s="399"/>
      <c r="IVX850" s="399"/>
      <c r="IVY850" s="399"/>
      <c r="IVZ850" s="399"/>
      <c r="IWA850" s="399"/>
      <c r="IWB850" s="399"/>
      <c r="IWC850" s="399"/>
      <c r="IWD850" s="399"/>
      <c r="IWE850" s="399"/>
      <c r="IWF850" s="399"/>
      <c r="IWG850" s="399"/>
      <c r="IWH850" s="399"/>
      <c r="IWI850" s="399"/>
      <c r="IWJ850" s="399"/>
      <c r="IWK850" s="399"/>
      <c r="IWL850" s="399"/>
      <c r="IWM850" s="399"/>
      <c r="IWN850" s="399"/>
      <c r="IWO850" s="399"/>
      <c r="IWP850" s="399"/>
      <c r="IWQ850" s="399"/>
      <c r="IWR850" s="399"/>
      <c r="IWS850" s="399"/>
      <c r="IWT850" s="399"/>
      <c r="IWU850" s="399"/>
      <c r="IWV850" s="399"/>
      <c r="IWW850" s="399"/>
      <c r="IWX850" s="399"/>
      <c r="IWY850" s="399"/>
      <c r="IWZ850" s="399"/>
      <c r="IXA850" s="399"/>
      <c r="IXB850" s="399"/>
      <c r="IXC850" s="399"/>
      <c r="IXD850" s="399"/>
      <c r="IXE850" s="399"/>
      <c r="IXF850" s="399"/>
      <c r="IXG850" s="399"/>
      <c r="IXH850" s="399"/>
      <c r="IXI850" s="399"/>
      <c r="IXJ850" s="399"/>
      <c r="IXK850" s="399"/>
      <c r="IXL850" s="399"/>
      <c r="IXM850" s="399"/>
      <c r="IXN850" s="399"/>
      <c r="IXO850" s="399"/>
      <c r="IXP850" s="399"/>
      <c r="IXQ850" s="399"/>
      <c r="IXR850" s="399"/>
      <c r="IXS850" s="399"/>
      <c r="IXT850" s="399"/>
      <c r="IXU850" s="399"/>
      <c r="IXV850" s="399"/>
      <c r="IXW850" s="399"/>
      <c r="IXX850" s="399"/>
      <c r="IXY850" s="399"/>
      <c r="IXZ850" s="399"/>
      <c r="IYA850" s="399"/>
      <c r="IYB850" s="399"/>
      <c r="IYC850" s="399"/>
      <c r="IYD850" s="399"/>
      <c r="IYE850" s="399"/>
      <c r="IYF850" s="399"/>
      <c r="IYG850" s="399"/>
      <c r="IYH850" s="399"/>
      <c r="IYI850" s="399"/>
      <c r="IYJ850" s="399"/>
      <c r="IYK850" s="399"/>
      <c r="IYL850" s="399"/>
      <c r="IYM850" s="399"/>
      <c r="IYN850" s="399"/>
      <c r="IYO850" s="399"/>
      <c r="IYP850" s="399"/>
      <c r="IYQ850" s="399"/>
      <c r="IYR850" s="399"/>
      <c r="IYS850" s="399"/>
      <c r="IYT850" s="399"/>
      <c r="IYU850" s="399"/>
      <c r="IYV850" s="399"/>
      <c r="IYW850" s="399"/>
      <c r="IYX850" s="399"/>
      <c r="IYY850" s="399"/>
      <c r="IYZ850" s="399"/>
      <c r="IZA850" s="399"/>
      <c r="IZB850" s="399"/>
      <c r="IZC850" s="399"/>
      <c r="IZD850" s="399"/>
      <c r="IZE850" s="399"/>
      <c r="IZF850" s="399"/>
      <c r="IZG850" s="399"/>
      <c r="IZH850" s="399"/>
      <c r="IZI850" s="399"/>
      <c r="IZJ850" s="399"/>
      <c r="IZK850" s="399"/>
      <c r="IZL850" s="399"/>
      <c r="IZM850" s="399"/>
      <c r="IZN850" s="399"/>
      <c r="IZO850" s="399"/>
      <c r="IZP850" s="399"/>
      <c r="IZQ850" s="399"/>
      <c r="IZR850" s="399"/>
      <c r="IZS850" s="399"/>
      <c r="IZT850" s="399"/>
      <c r="IZU850" s="399"/>
      <c r="IZV850" s="399"/>
      <c r="IZW850" s="399"/>
      <c r="IZX850" s="399"/>
      <c r="IZY850" s="399"/>
      <c r="IZZ850" s="399"/>
      <c r="JAA850" s="399"/>
      <c r="JAB850" s="399"/>
      <c r="JAC850" s="399"/>
      <c r="JAD850" s="399"/>
      <c r="JAE850" s="399"/>
      <c r="JAF850" s="399"/>
      <c r="JAG850" s="399"/>
      <c r="JAH850" s="399"/>
      <c r="JAI850" s="399"/>
      <c r="JAJ850" s="399"/>
      <c r="JAK850" s="399"/>
      <c r="JAL850" s="399"/>
      <c r="JAM850" s="399"/>
      <c r="JAN850" s="399"/>
      <c r="JAO850" s="399"/>
      <c r="JAP850" s="399"/>
      <c r="JAQ850" s="399"/>
      <c r="JAR850" s="399"/>
      <c r="JAS850" s="399"/>
      <c r="JAT850" s="399"/>
      <c r="JAU850" s="399"/>
      <c r="JAV850" s="399"/>
      <c r="JAW850" s="399"/>
      <c r="JAX850" s="399"/>
      <c r="JAY850" s="399"/>
      <c r="JAZ850" s="399"/>
      <c r="JBA850" s="399"/>
      <c r="JBB850" s="399"/>
      <c r="JBC850" s="399"/>
      <c r="JBD850" s="399"/>
      <c r="JBE850" s="399"/>
      <c r="JBF850" s="399"/>
      <c r="JBG850" s="399"/>
      <c r="JBH850" s="399"/>
      <c r="JBI850" s="399"/>
      <c r="JBJ850" s="399"/>
      <c r="JBK850" s="399"/>
      <c r="JBL850" s="399"/>
      <c r="JBM850" s="399"/>
      <c r="JBN850" s="399"/>
      <c r="JBO850" s="399"/>
      <c r="JBP850" s="399"/>
      <c r="JBQ850" s="399"/>
      <c r="JBR850" s="399"/>
      <c r="JBS850" s="399"/>
      <c r="JBT850" s="399"/>
      <c r="JBU850" s="399"/>
      <c r="JBV850" s="399"/>
      <c r="JBW850" s="399"/>
      <c r="JBX850" s="399"/>
      <c r="JBY850" s="399"/>
      <c r="JBZ850" s="399"/>
      <c r="JCA850" s="399"/>
      <c r="JCB850" s="399"/>
      <c r="JCC850" s="399"/>
      <c r="JCD850" s="399"/>
      <c r="JCE850" s="399"/>
      <c r="JCF850" s="399"/>
      <c r="JCG850" s="399"/>
      <c r="JCH850" s="399"/>
      <c r="JCI850" s="399"/>
      <c r="JCJ850" s="399"/>
      <c r="JCK850" s="399"/>
      <c r="JCL850" s="399"/>
      <c r="JCM850" s="399"/>
      <c r="JCN850" s="399"/>
      <c r="JCO850" s="399"/>
      <c r="JCP850" s="399"/>
      <c r="JCQ850" s="399"/>
      <c r="JCR850" s="399"/>
      <c r="JCS850" s="399"/>
      <c r="JCT850" s="399"/>
      <c r="JCU850" s="399"/>
      <c r="JCV850" s="399"/>
      <c r="JCW850" s="399"/>
      <c r="JCX850" s="399"/>
      <c r="JCY850" s="399"/>
      <c r="JCZ850" s="399"/>
      <c r="JDA850" s="399"/>
      <c r="JDB850" s="399"/>
      <c r="JDC850" s="399"/>
      <c r="JDD850" s="399"/>
      <c r="JDE850" s="399"/>
      <c r="JDF850" s="399"/>
      <c r="JDG850" s="399"/>
      <c r="JDH850" s="399"/>
      <c r="JDI850" s="399"/>
      <c r="JDJ850" s="399"/>
      <c r="JDK850" s="399"/>
      <c r="JDL850" s="399"/>
      <c r="JDM850" s="399"/>
      <c r="JDN850" s="399"/>
      <c r="JDO850" s="399"/>
      <c r="JDP850" s="399"/>
      <c r="JDQ850" s="399"/>
      <c r="JDR850" s="399"/>
      <c r="JDS850" s="399"/>
      <c r="JDT850" s="399"/>
      <c r="JDU850" s="399"/>
      <c r="JDV850" s="399"/>
      <c r="JDW850" s="399"/>
      <c r="JDX850" s="399"/>
      <c r="JDY850" s="399"/>
      <c r="JDZ850" s="399"/>
      <c r="JEA850" s="399"/>
      <c r="JEB850" s="399"/>
      <c r="JEC850" s="399"/>
      <c r="JED850" s="399"/>
      <c r="JEE850" s="399"/>
      <c r="JEF850" s="399"/>
      <c r="JEG850" s="399"/>
      <c r="JEH850" s="399"/>
      <c r="JEI850" s="399"/>
      <c r="JEJ850" s="399"/>
      <c r="JEK850" s="399"/>
      <c r="JEL850" s="399"/>
      <c r="JEM850" s="399"/>
      <c r="JEN850" s="399"/>
      <c r="JEO850" s="399"/>
      <c r="JEP850" s="399"/>
      <c r="JEQ850" s="399"/>
      <c r="JER850" s="399"/>
      <c r="JES850" s="399"/>
      <c r="JET850" s="399"/>
      <c r="JEU850" s="399"/>
      <c r="JEV850" s="399"/>
      <c r="JEW850" s="399"/>
      <c r="JEX850" s="399"/>
      <c r="JEY850" s="399"/>
      <c r="JEZ850" s="399"/>
      <c r="JFA850" s="399"/>
      <c r="JFB850" s="399"/>
      <c r="JFC850" s="399"/>
      <c r="JFD850" s="399"/>
      <c r="JFE850" s="399"/>
      <c r="JFF850" s="399"/>
      <c r="JFG850" s="399"/>
      <c r="JFH850" s="399"/>
      <c r="JFI850" s="399"/>
      <c r="JFJ850" s="399"/>
      <c r="JFK850" s="399"/>
      <c r="JFL850" s="399"/>
      <c r="JFM850" s="399"/>
      <c r="JFN850" s="399"/>
      <c r="JFO850" s="399"/>
      <c r="JFP850" s="399"/>
      <c r="JFQ850" s="399"/>
      <c r="JFR850" s="399"/>
      <c r="JFS850" s="399"/>
      <c r="JFT850" s="399"/>
      <c r="JFU850" s="399"/>
      <c r="JFV850" s="399"/>
      <c r="JFW850" s="399"/>
      <c r="JFX850" s="399"/>
      <c r="JFY850" s="399"/>
      <c r="JFZ850" s="399"/>
      <c r="JGA850" s="399"/>
      <c r="JGB850" s="399"/>
      <c r="JGC850" s="399"/>
      <c r="JGD850" s="399"/>
      <c r="JGE850" s="399"/>
      <c r="JGF850" s="399"/>
      <c r="JGG850" s="399"/>
      <c r="JGH850" s="399"/>
      <c r="JGI850" s="399"/>
      <c r="JGJ850" s="399"/>
      <c r="JGK850" s="399"/>
      <c r="JGL850" s="399"/>
      <c r="JGM850" s="399"/>
      <c r="JGN850" s="399"/>
      <c r="JGO850" s="399"/>
      <c r="JGP850" s="399"/>
      <c r="JGQ850" s="399"/>
      <c r="JGR850" s="399"/>
      <c r="JGS850" s="399"/>
      <c r="JGT850" s="399"/>
      <c r="JGU850" s="399"/>
      <c r="JGV850" s="399"/>
      <c r="JGW850" s="399"/>
      <c r="JGX850" s="399"/>
      <c r="JGY850" s="399"/>
      <c r="JGZ850" s="399"/>
      <c r="JHA850" s="399"/>
      <c r="JHB850" s="399"/>
      <c r="JHC850" s="399"/>
      <c r="JHD850" s="399"/>
      <c r="JHE850" s="399"/>
      <c r="JHF850" s="399"/>
      <c r="JHG850" s="399"/>
      <c r="JHH850" s="399"/>
      <c r="JHI850" s="399"/>
      <c r="JHJ850" s="399"/>
      <c r="JHK850" s="399"/>
      <c r="JHL850" s="399"/>
      <c r="JHM850" s="399"/>
      <c r="JHN850" s="399"/>
      <c r="JHO850" s="399"/>
      <c r="JHP850" s="399"/>
      <c r="JHQ850" s="399"/>
      <c r="JHR850" s="399"/>
      <c r="JHS850" s="399"/>
      <c r="JHT850" s="399"/>
      <c r="JHU850" s="399"/>
      <c r="JHV850" s="399"/>
      <c r="JHW850" s="399"/>
      <c r="JHX850" s="399"/>
      <c r="JHY850" s="399"/>
      <c r="JHZ850" s="399"/>
      <c r="JIA850" s="399"/>
      <c r="JIB850" s="399"/>
      <c r="JIC850" s="399"/>
      <c r="JID850" s="399"/>
      <c r="JIE850" s="399"/>
      <c r="JIF850" s="399"/>
      <c r="JIG850" s="399"/>
      <c r="JIH850" s="399"/>
      <c r="JII850" s="399"/>
      <c r="JIJ850" s="399"/>
      <c r="JIK850" s="399"/>
      <c r="JIL850" s="399"/>
      <c r="JIM850" s="399"/>
      <c r="JIN850" s="399"/>
      <c r="JIO850" s="399"/>
      <c r="JIP850" s="399"/>
      <c r="JIQ850" s="399"/>
      <c r="JIR850" s="399"/>
      <c r="JIS850" s="399"/>
      <c r="JIT850" s="399"/>
      <c r="JIU850" s="399"/>
      <c r="JIV850" s="399"/>
      <c r="JIW850" s="399"/>
      <c r="JIX850" s="399"/>
      <c r="JIY850" s="399"/>
      <c r="JIZ850" s="399"/>
      <c r="JJA850" s="399"/>
      <c r="JJB850" s="399"/>
      <c r="JJC850" s="399"/>
      <c r="JJD850" s="399"/>
      <c r="JJE850" s="399"/>
      <c r="JJF850" s="399"/>
      <c r="JJG850" s="399"/>
      <c r="JJH850" s="399"/>
      <c r="JJI850" s="399"/>
      <c r="JJJ850" s="399"/>
      <c r="JJK850" s="399"/>
      <c r="JJL850" s="399"/>
      <c r="JJM850" s="399"/>
      <c r="JJN850" s="399"/>
      <c r="JJO850" s="399"/>
      <c r="JJP850" s="399"/>
      <c r="JJQ850" s="399"/>
      <c r="JJR850" s="399"/>
      <c r="JJS850" s="399"/>
      <c r="JJT850" s="399"/>
      <c r="JJU850" s="399"/>
      <c r="JJV850" s="399"/>
      <c r="JJW850" s="399"/>
      <c r="JJX850" s="399"/>
      <c r="JJY850" s="399"/>
      <c r="JJZ850" s="399"/>
      <c r="JKA850" s="399"/>
      <c r="JKB850" s="399"/>
      <c r="JKC850" s="399"/>
      <c r="JKD850" s="399"/>
      <c r="JKE850" s="399"/>
      <c r="JKF850" s="399"/>
      <c r="JKG850" s="399"/>
      <c r="JKH850" s="399"/>
      <c r="JKI850" s="399"/>
      <c r="JKJ850" s="399"/>
      <c r="JKK850" s="399"/>
      <c r="JKL850" s="399"/>
      <c r="JKM850" s="399"/>
      <c r="JKN850" s="399"/>
      <c r="JKO850" s="399"/>
      <c r="JKP850" s="399"/>
      <c r="JKQ850" s="399"/>
      <c r="JKR850" s="399"/>
      <c r="JKS850" s="399"/>
      <c r="JKT850" s="399"/>
      <c r="JKU850" s="399"/>
      <c r="JKV850" s="399"/>
      <c r="JKW850" s="399"/>
      <c r="JKX850" s="399"/>
      <c r="JKY850" s="399"/>
      <c r="JKZ850" s="399"/>
      <c r="JLA850" s="399"/>
      <c r="JLB850" s="399"/>
      <c r="JLC850" s="399"/>
      <c r="JLD850" s="399"/>
      <c r="JLE850" s="399"/>
      <c r="JLF850" s="399"/>
      <c r="JLG850" s="399"/>
      <c r="JLH850" s="399"/>
      <c r="JLI850" s="399"/>
      <c r="JLJ850" s="399"/>
      <c r="JLK850" s="399"/>
      <c r="JLL850" s="399"/>
      <c r="JLM850" s="399"/>
      <c r="JLN850" s="399"/>
      <c r="JLO850" s="399"/>
      <c r="JLP850" s="399"/>
      <c r="JLQ850" s="399"/>
      <c r="JLR850" s="399"/>
      <c r="JLS850" s="399"/>
      <c r="JLT850" s="399"/>
      <c r="JLU850" s="399"/>
      <c r="JLV850" s="399"/>
      <c r="JLW850" s="399"/>
      <c r="JLX850" s="399"/>
      <c r="JLY850" s="399"/>
      <c r="JLZ850" s="399"/>
      <c r="JMA850" s="399"/>
      <c r="JMB850" s="399"/>
      <c r="JMC850" s="399"/>
      <c r="JMD850" s="399"/>
      <c r="JME850" s="399"/>
      <c r="JMF850" s="399"/>
      <c r="JMG850" s="399"/>
      <c r="JMH850" s="399"/>
      <c r="JMI850" s="399"/>
      <c r="JMJ850" s="399"/>
      <c r="JMK850" s="399"/>
      <c r="JML850" s="399"/>
      <c r="JMM850" s="399"/>
      <c r="JMN850" s="399"/>
      <c r="JMO850" s="399"/>
      <c r="JMP850" s="399"/>
      <c r="JMQ850" s="399"/>
      <c r="JMR850" s="399"/>
      <c r="JMS850" s="399"/>
      <c r="JMT850" s="399"/>
      <c r="JMU850" s="399"/>
      <c r="JMV850" s="399"/>
      <c r="JMW850" s="399"/>
      <c r="JMX850" s="399"/>
      <c r="JMY850" s="399"/>
      <c r="JMZ850" s="399"/>
      <c r="JNA850" s="399"/>
      <c r="JNB850" s="399"/>
      <c r="JNC850" s="399"/>
      <c r="JND850" s="399"/>
      <c r="JNE850" s="399"/>
      <c r="JNF850" s="399"/>
      <c r="JNG850" s="399"/>
      <c r="JNH850" s="399"/>
      <c r="JNI850" s="399"/>
      <c r="JNJ850" s="399"/>
      <c r="JNK850" s="399"/>
      <c r="JNL850" s="399"/>
      <c r="JNM850" s="399"/>
      <c r="JNN850" s="399"/>
      <c r="JNO850" s="399"/>
      <c r="JNP850" s="399"/>
      <c r="JNQ850" s="399"/>
      <c r="JNR850" s="399"/>
      <c r="JNS850" s="399"/>
      <c r="JNT850" s="399"/>
      <c r="JNU850" s="399"/>
      <c r="JNV850" s="399"/>
      <c r="JNW850" s="399"/>
      <c r="JNX850" s="399"/>
      <c r="JNY850" s="399"/>
      <c r="JNZ850" s="399"/>
      <c r="JOA850" s="399"/>
      <c r="JOB850" s="399"/>
      <c r="JOC850" s="399"/>
      <c r="JOD850" s="399"/>
      <c r="JOE850" s="399"/>
      <c r="JOF850" s="399"/>
      <c r="JOG850" s="399"/>
      <c r="JOH850" s="399"/>
      <c r="JOI850" s="399"/>
      <c r="JOJ850" s="399"/>
      <c r="JOK850" s="399"/>
      <c r="JOL850" s="399"/>
      <c r="JOM850" s="399"/>
      <c r="JON850" s="399"/>
      <c r="JOO850" s="399"/>
      <c r="JOP850" s="399"/>
      <c r="JOQ850" s="399"/>
      <c r="JOR850" s="399"/>
      <c r="JOS850" s="399"/>
      <c r="JOT850" s="399"/>
      <c r="JOU850" s="399"/>
      <c r="JOV850" s="399"/>
      <c r="JOW850" s="399"/>
      <c r="JOX850" s="399"/>
      <c r="JOY850" s="399"/>
      <c r="JOZ850" s="399"/>
      <c r="JPA850" s="399"/>
      <c r="JPB850" s="399"/>
      <c r="JPC850" s="399"/>
      <c r="JPD850" s="399"/>
      <c r="JPE850" s="399"/>
      <c r="JPF850" s="399"/>
      <c r="JPG850" s="399"/>
      <c r="JPH850" s="399"/>
      <c r="JPI850" s="399"/>
      <c r="JPJ850" s="399"/>
      <c r="JPK850" s="399"/>
      <c r="JPL850" s="399"/>
      <c r="JPM850" s="399"/>
      <c r="JPN850" s="399"/>
      <c r="JPO850" s="399"/>
      <c r="JPP850" s="399"/>
      <c r="JPQ850" s="399"/>
      <c r="JPR850" s="399"/>
      <c r="JPS850" s="399"/>
      <c r="JPT850" s="399"/>
      <c r="JPU850" s="399"/>
      <c r="JPV850" s="399"/>
      <c r="JPW850" s="399"/>
      <c r="JPX850" s="399"/>
      <c r="JPY850" s="399"/>
      <c r="JPZ850" s="399"/>
      <c r="JQA850" s="399"/>
      <c r="JQB850" s="399"/>
      <c r="JQC850" s="399"/>
      <c r="JQD850" s="399"/>
      <c r="JQE850" s="399"/>
      <c r="JQF850" s="399"/>
      <c r="JQG850" s="399"/>
      <c r="JQH850" s="399"/>
      <c r="JQI850" s="399"/>
      <c r="JQJ850" s="399"/>
      <c r="JQK850" s="399"/>
      <c r="JQL850" s="399"/>
      <c r="JQM850" s="399"/>
      <c r="JQN850" s="399"/>
      <c r="JQO850" s="399"/>
      <c r="JQP850" s="399"/>
      <c r="JQQ850" s="399"/>
      <c r="JQR850" s="399"/>
      <c r="JQS850" s="399"/>
      <c r="JQT850" s="399"/>
      <c r="JQU850" s="399"/>
      <c r="JQV850" s="399"/>
      <c r="JQW850" s="399"/>
      <c r="JQX850" s="399"/>
      <c r="JQY850" s="399"/>
      <c r="JQZ850" s="399"/>
      <c r="JRA850" s="399"/>
      <c r="JRB850" s="399"/>
      <c r="JRC850" s="399"/>
      <c r="JRD850" s="399"/>
      <c r="JRE850" s="399"/>
      <c r="JRF850" s="399"/>
      <c r="JRG850" s="399"/>
      <c r="JRH850" s="399"/>
      <c r="JRI850" s="399"/>
      <c r="JRJ850" s="399"/>
      <c r="JRK850" s="399"/>
      <c r="JRL850" s="399"/>
      <c r="JRM850" s="399"/>
      <c r="JRN850" s="399"/>
      <c r="JRO850" s="399"/>
      <c r="JRP850" s="399"/>
      <c r="JRQ850" s="399"/>
      <c r="JRR850" s="399"/>
      <c r="JRS850" s="399"/>
      <c r="JRT850" s="399"/>
      <c r="JRU850" s="399"/>
      <c r="JRV850" s="399"/>
      <c r="JRW850" s="399"/>
      <c r="JRX850" s="399"/>
      <c r="JRY850" s="399"/>
      <c r="JRZ850" s="399"/>
      <c r="JSA850" s="399"/>
      <c r="JSB850" s="399"/>
      <c r="JSC850" s="399"/>
      <c r="JSD850" s="399"/>
      <c r="JSE850" s="399"/>
      <c r="JSF850" s="399"/>
      <c r="JSG850" s="399"/>
      <c r="JSH850" s="399"/>
      <c r="JSI850" s="399"/>
      <c r="JSJ850" s="399"/>
      <c r="JSK850" s="399"/>
      <c r="JSL850" s="399"/>
      <c r="JSM850" s="399"/>
      <c r="JSN850" s="399"/>
      <c r="JSO850" s="399"/>
      <c r="JSP850" s="399"/>
      <c r="JSQ850" s="399"/>
      <c r="JSR850" s="399"/>
      <c r="JSS850" s="399"/>
      <c r="JST850" s="399"/>
      <c r="JSU850" s="399"/>
      <c r="JSV850" s="399"/>
      <c r="JSW850" s="399"/>
      <c r="JSX850" s="399"/>
      <c r="JSY850" s="399"/>
      <c r="JSZ850" s="399"/>
      <c r="JTA850" s="399"/>
      <c r="JTB850" s="399"/>
      <c r="JTC850" s="399"/>
      <c r="JTD850" s="399"/>
      <c r="JTE850" s="399"/>
      <c r="JTF850" s="399"/>
      <c r="JTG850" s="399"/>
      <c r="JTH850" s="399"/>
      <c r="JTI850" s="399"/>
      <c r="JTJ850" s="399"/>
      <c r="JTK850" s="399"/>
      <c r="JTL850" s="399"/>
      <c r="JTM850" s="399"/>
      <c r="JTN850" s="399"/>
      <c r="JTO850" s="399"/>
      <c r="JTP850" s="399"/>
      <c r="JTQ850" s="399"/>
      <c r="JTR850" s="399"/>
      <c r="JTS850" s="399"/>
      <c r="JTT850" s="399"/>
      <c r="JTU850" s="399"/>
      <c r="JTV850" s="399"/>
      <c r="JTW850" s="399"/>
      <c r="JTX850" s="399"/>
      <c r="JTY850" s="399"/>
      <c r="JTZ850" s="399"/>
      <c r="JUA850" s="399"/>
      <c r="JUB850" s="399"/>
      <c r="JUC850" s="399"/>
      <c r="JUD850" s="399"/>
      <c r="JUE850" s="399"/>
      <c r="JUF850" s="399"/>
      <c r="JUG850" s="399"/>
      <c r="JUH850" s="399"/>
      <c r="JUI850" s="399"/>
      <c r="JUJ850" s="399"/>
      <c r="JUK850" s="399"/>
      <c r="JUL850" s="399"/>
      <c r="JUM850" s="399"/>
      <c r="JUN850" s="399"/>
      <c r="JUO850" s="399"/>
      <c r="JUP850" s="399"/>
      <c r="JUQ850" s="399"/>
      <c r="JUR850" s="399"/>
      <c r="JUS850" s="399"/>
      <c r="JUT850" s="399"/>
      <c r="JUU850" s="399"/>
      <c r="JUV850" s="399"/>
      <c r="JUW850" s="399"/>
      <c r="JUX850" s="399"/>
      <c r="JUY850" s="399"/>
      <c r="JUZ850" s="399"/>
      <c r="JVA850" s="399"/>
      <c r="JVB850" s="399"/>
      <c r="JVC850" s="399"/>
      <c r="JVD850" s="399"/>
      <c r="JVE850" s="399"/>
      <c r="JVF850" s="399"/>
      <c r="JVG850" s="399"/>
      <c r="JVH850" s="399"/>
      <c r="JVI850" s="399"/>
      <c r="JVJ850" s="399"/>
      <c r="JVK850" s="399"/>
      <c r="JVL850" s="399"/>
      <c r="JVM850" s="399"/>
      <c r="JVN850" s="399"/>
      <c r="JVO850" s="399"/>
      <c r="JVP850" s="399"/>
      <c r="JVQ850" s="399"/>
      <c r="JVR850" s="399"/>
      <c r="JVS850" s="399"/>
      <c r="JVT850" s="399"/>
      <c r="JVU850" s="399"/>
      <c r="JVV850" s="399"/>
      <c r="JVW850" s="399"/>
      <c r="JVX850" s="399"/>
      <c r="JVY850" s="399"/>
      <c r="JVZ850" s="399"/>
      <c r="JWA850" s="399"/>
      <c r="JWB850" s="399"/>
      <c r="JWC850" s="399"/>
      <c r="JWD850" s="399"/>
      <c r="JWE850" s="399"/>
      <c r="JWF850" s="399"/>
      <c r="JWG850" s="399"/>
      <c r="JWH850" s="399"/>
      <c r="JWI850" s="399"/>
      <c r="JWJ850" s="399"/>
      <c r="JWK850" s="399"/>
      <c r="JWL850" s="399"/>
      <c r="JWM850" s="399"/>
      <c r="JWN850" s="399"/>
      <c r="JWO850" s="399"/>
      <c r="JWP850" s="399"/>
      <c r="JWQ850" s="399"/>
      <c r="JWR850" s="399"/>
      <c r="JWS850" s="399"/>
      <c r="JWT850" s="399"/>
      <c r="JWU850" s="399"/>
      <c r="JWV850" s="399"/>
      <c r="JWW850" s="399"/>
      <c r="JWX850" s="399"/>
      <c r="JWY850" s="399"/>
      <c r="JWZ850" s="399"/>
      <c r="JXA850" s="399"/>
      <c r="JXB850" s="399"/>
      <c r="JXC850" s="399"/>
      <c r="JXD850" s="399"/>
      <c r="JXE850" s="399"/>
      <c r="JXF850" s="399"/>
      <c r="JXG850" s="399"/>
      <c r="JXH850" s="399"/>
      <c r="JXI850" s="399"/>
      <c r="JXJ850" s="399"/>
      <c r="JXK850" s="399"/>
      <c r="JXL850" s="399"/>
      <c r="JXM850" s="399"/>
      <c r="JXN850" s="399"/>
      <c r="JXO850" s="399"/>
      <c r="JXP850" s="399"/>
      <c r="JXQ850" s="399"/>
      <c r="JXR850" s="399"/>
      <c r="JXS850" s="399"/>
      <c r="JXT850" s="399"/>
      <c r="JXU850" s="399"/>
      <c r="JXV850" s="399"/>
      <c r="JXW850" s="399"/>
      <c r="JXX850" s="399"/>
      <c r="JXY850" s="399"/>
      <c r="JXZ850" s="399"/>
      <c r="JYA850" s="399"/>
      <c r="JYB850" s="399"/>
      <c r="JYC850" s="399"/>
      <c r="JYD850" s="399"/>
      <c r="JYE850" s="399"/>
      <c r="JYF850" s="399"/>
      <c r="JYG850" s="399"/>
      <c r="JYH850" s="399"/>
      <c r="JYI850" s="399"/>
      <c r="JYJ850" s="399"/>
      <c r="JYK850" s="399"/>
      <c r="JYL850" s="399"/>
      <c r="JYM850" s="399"/>
      <c r="JYN850" s="399"/>
      <c r="JYO850" s="399"/>
      <c r="JYP850" s="399"/>
      <c r="JYQ850" s="399"/>
      <c r="JYR850" s="399"/>
      <c r="JYS850" s="399"/>
      <c r="JYT850" s="399"/>
      <c r="JYU850" s="399"/>
      <c r="JYV850" s="399"/>
      <c r="JYW850" s="399"/>
      <c r="JYX850" s="399"/>
      <c r="JYY850" s="399"/>
      <c r="JYZ850" s="399"/>
      <c r="JZA850" s="399"/>
      <c r="JZB850" s="399"/>
      <c r="JZC850" s="399"/>
      <c r="JZD850" s="399"/>
      <c r="JZE850" s="399"/>
      <c r="JZF850" s="399"/>
      <c r="JZG850" s="399"/>
      <c r="JZH850" s="399"/>
      <c r="JZI850" s="399"/>
      <c r="JZJ850" s="399"/>
      <c r="JZK850" s="399"/>
      <c r="JZL850" s="399"/>
      <c r="JZM850" s="399"/>
      <c r="JZN850" s="399"/>
      <c r="JZO850" s="399"/>
      <c r="JZP850" s="399"/>
      <c r="JZQ850" s="399"/>
      <c r="JZR850" s="399"/>
      <c r="JZS850" s="399"/>
      <c r="JZT850" s="399"/>
      <c r="JZU850" s="399"/>
      <c r="JZV850" s="399"/>
      <c r="JZW850" s="399"/>
      <c r="JZX850" s="399"/>
      <c r="JZY850" s="399"/>
      <c r="JZZ850" s="399"/>
      <c r="KAA850" s="399"/>
      <c r="KAB850" s="399"/>
      <c r="KAC850" s="399"/>
      <c r="KAD850" s="399"/>
      <c r="KAE850" s="399"/>
      <c r="KAF850" s="399"/>
      <c r="KAG850" s="399"/>
      <c r="KAH850" s="399"/>
      <c r="KAI850" s="399"/>
      <c r="KAJ850" s="399"/>
      <c r="KAK850" s="399"/>
      <c r="KAL850" s="399"/>
      <c r="KAM850" s="399"/>
      <c r="KAN850" s="399"/>
      <c r="KAO850" s="399"/>
      <c r="KAP850" s="399"/>
      <c r="KAQ850" s="399"/>
      <c r="KAR850" s="399"/>
      <c r="KAS850" s="399"/>
      <c r="KAT850" s="399"/>
      <c r="KAU850" s="399"/>
      <c r="KAV850" s="399"/>
      <c r="KAW850" s="399"/>
      <c r="KAX850" s="399"/>
      <c r="KAY850" s="399"/>
      <c r="KAZ850" s="399"/>
      <c r="KBA850" s="399"/>
      <c r="KBB850" s="399"/>
      <c r="KBC850" s="399"/>
      <c r="KBD850" s="399"/>
      <c r="KBE850" s="399"/>
      <c r="KBF850" s="399"/>
      <c r="KBG850" s="399"/>
      <c r="KBH850" s="399"/>
      <c r="KBI850" s="399"/>
      <c r="KBJ850" s="399"/>
      <c r="KBK850" s="399"/>
      <c r="KBL850" s="399"/>
      <c r="KBM850" s="399"/>
      <c r="KBN850" s="399"/>
      <c r="KBO850" s="399"/>
      <c r="KBP850" s="399"/>
      <c r="KBQ850" s="399"/>
      <c r="KBR850" s="399"/>
      <c r="KBS850" s="399"/>
      <c r="KBT850" s="399"/>
      <c r="KBU850" s="399"/>
      <c r="KBV850" s="399"/>
      <c r="KBW850" s="399"/>
      <c r="KBX850" s="399"/>
      <c r="KBY850" s="399"/>
      <c r="KBZ850" s="399"/>
      <c r="KCA850" s="399"/>
      <c r="KCB850" s="399"/>
      <c r="KCC850" s="399"/>
      <c r="KCD850" s="399"/>
      <c r="KCE850" s="399"/>
      <c r="KCF850" s="399"/>
      <c r="KCG850" s="399"/>
      <c r="KCH850" s="399"/>
      <c r="KCI850" s="399"/>
      <c r="KCJ850" s="399"/>
      <c r="KCK850" s="399"/>
      <c r="KCL850" s="399"/>
      <c r="KCM850" s="399"/>
      <c r="KCN850" s="399"/>
      <c r="KCO850" s="399"/>
      <c r="KCP850" s="399"/>
      <c r="KCQ850" s="399"/>
      <c r="KCR850" s="399"/>
      <c r="KCS850" s="399"/>
      <c r="KCT850" s="399"/>
      <c r="KCU850" s="399"/>
      <c r="KCV850" s="399"/>
      <c r="KCW850" s="399"/>
      <c r="KCX850" s="399"/>
      <c r="KCY850" s="399"/>
      <c r="KCZ850" s="399"/>
      <c r="KDA850" s="399"/>
      <c r="KDB850" s="399"/>
      <c r="KDC850" s="399"/>
      <c r="KDD850" s="399"/>
      <c r="KDE850" s="399"/>
      <c r="KDF850" s="399"/>
      <c r="KDG850" s="399"/>
      <c r="KDH850" s="399"/>
      <c r="KDI850" s="399"/>
      <c r="KDJ850" s="399"/>
      <c r="KDK850" s="399"/>
      <c r="KDL850" s="399"/>
      <c r="KDM850" s="399"/>
      <c r="KDN850" s="399"/>
      <c r="KDO850" s="399"/>
      <c r="KDP850" s="399"/>
      <c r="KDQ850" s="399"/>
      <c r="KDR850" s="399"/>
      <c r="KDS850" s="399"/>
      <c r="KDT850" s="399"/>
      <c r="KDU850" s="399"/>
      <c r="KDV850" s="399"/>
      <c r="KDW850" s="399"/>
      <c r="KDX850" s="399"/>
      <c r="KDY850" s="399"/>
      <c r="KDZ850" s="399"/>
      <c r="KEA850" s="399"/>
      <c r="KEB850" s="399"/>
      <c r="KEC850" s="399"/>
      <c r="KED850" s="399"/>
      <c r="KEE850" s="399"/>
      <c r="KEF850" s="399"/>
      <c r="KEG850" s="399"/>
      <c r="KEH850" s="399"/>
      <c r="KEI850" s="399"/>
      <c r="KEJ850" s="399"/>
      <c r="KEK850" s="399"/>
      <c r="KEL850" s="399"/>
      <c r="KEM850" s="399"/>
      <c r="KEN850" s="399"/>
      <c r="KEO850" s="399"/>
      <c r="KEP850" s="399"/>
      <c r="KEQ850" s="399"/>
      <c r="KER850" s="399"/>
      <c r="KES850" s="399"/>
      <c r="KET850" s="399"/>
      <c r="KEU850" s="399"/>
      <c r="KEV850" s="399"/>
      <c r="KEW850" s="399"/>
      <c r="KEX850" s="399"/>
      <c r="KEY850" s="399"/>
      <c r="KEZ850" s="399"/>
      <c r="KFA850" s="399"/>
      <c r="KFB850" s="399"/>
      <c r="KFC850" s="399"/>
      <c r="KFD850" s="399"/>
      <c r="KFE850" s="399"/>
      <c r="KFF850" s="399"/>
      <c r="KFG850" s="399"/>
      <c r="KFH850" s="399"/>
      <c r="KFI850" s="399"/>
      <c r="KFJ850" s="399"/>
      <c r="KFK850" s="399"/>
      <c r="KFL850" s="399"/>
      <c r="KFM850" s="399"/>
      <c r="KFN850" s="399"/>
      <c r="KFO850" s="399"/>
      <c r="KFP850" s="399"/>
      <c r="KFQ850" s="399"/>
      <c r="KFR850" s="399"/>
      <c r="KFS850" s="399"/>
      <c r="KFT850" s="399"/>
      <c r="KFU850" s="399"/>
      <c r="KFV850" s="399"/>
      <c r="KFW850" s="399"/>
      <c r="KFX850" s="399"/>
      <c r="KFY850" s="399"/>
      <c r="KFZ850" s="399"/>
      <c r="KGA850" s="399"/>
      <c r="KGB850" s="399"/>
      <c r="KGC850" s="399"/>
      <c r="KGD850" s="399"/>
      <c r="KGE850" s="399"/>
      <c r="KGF850" s="399"/>
      <c r="KGG850" s="399"/>
      <c r="KGH850" s="399"/>
      <c r="KGI850" s="399"/>
      <c r="KGJ850" s="399"/>
      <c r="KGK850" s="399"/>
      <c r="KGL850" s="399"/>
      <c r="KGM850" s="399"/>
      <c r="KGN850" s="399"/>
      <c r="KGO850" s="399"/>
      <c r="KGP850" s="399"/>
      <c r="KGQ850" s="399"/>
      <c r="KGR850" s="399"/>
      <c r="KGS850" s="399"/>
      <c r="KGT850" s="399"/>
      <c r="KGU850" s="399"/>
      <c r="KGV850" s="399"/>
      <c r="KGW850" s="399"/>
      <c r="KGX850" s="399"/>
      <c r="KGY850" s="399"/>
      <c r="KGZ850" s="399"/>
      <c r="KHA850" s="399"/>
      <c r="KHB850" s="399"/>
      <c r="KHC850" s="399"/>
      <c r="KHD850" s="399"/>
      <c r="KHE850" s="399"/>
      <c r="KHF850" s="399"/>
      <c r="KHG850" s="399"/>
      <c r="KHH850" s="399"/>
      <c r="KHI850" s="399"/>
      <c r="KHJ850" s="399"/>
      <c r="KHK850" s="399"/>
      <c r="KHL850" s="399"/>
      <c r="KHM850" s="399"/>
      <c r="KHN850" s="399"/>
      <c r="KHO850" s="399"/>
      <c r="KHP850" s="399"/>
      <c r="KHQ850" s="399"/>
      <c r="KHR850" s="399"/>
      <c r="KHS850" s="399"/>
      <c r="KHT850" s="399"/>
      <c r="KHU850" s="399"/>
      <c r="KHV850" s="399"/>
      <c r="KHW850" s="399"/>
      <c r="KHX850" s="399"/>
      <c r="KHY850" s="399"/>
      <c r="KHZ850" s="399"/>
      <c r="KIA850" s="399"/>
      <c r="KIB850" s="399"/>
      <c r="KIC850" s="399"/>
      <c r="KID850" s="399"/>
      <c r="KIE850" s="399"/>
      <c r="KIF850" s="399"/>
      <c r="KIG850" s="399"/>
      <c r="KIH850" s="399"/>
      <c r="KII850" s="399"/>
      <c r="KIJ850" s="399"/>
      <c r="KIK850" s="399"/>
      <c r="KIL850" s="399"/>
      <c r="KIM850" s="399"/>
      <c r="KIN850" s="399"/>
      <c r="KIO850" s="399"/>
      <c r="KIP850" s="399"/>
      <c r="KIQ850" s="399"/>
      <c r="KIR850" s="399"/>
      <c r="KIS850" s="399"/>
      <c r="KIT850" s="399"/>
      <c r="KIU850" s="399"/>
      <c r="KIV850" s="399"/>
      <c r="KIW850" s="399"/>
      <c r="KIX850" s="399"/>
      <c r="KIY850" s="399"/>
      <c r="KIZ850" s="399"/>
      <c r="KJA850" s="399"/>
      <c r="KJB850" s="399"/>
      <c r="KJC850" s="399"/>
      <c r="KJD850" s="399"/>
      <c r="KJE850" s="399"/>
      <c r="KJF850" s="399"/>
      <c r="KJG850" s="399"/>
      <c r="KJH850" s="399"/>
      <c r="KJI850" s="399"/>
      <c r="KJJ850" s="399"/>
      <c r="KJK850" s="399"/>
      <c r="KJL850" s="399"/>
      <c r="KJM850" s="399"/>
      <c r="KJN850" s="399"/>
      <c r="KJO850" s="399"/>
      <c r="KJP850" s="399"/>
      <c r="KJQ850" s="399"/>
      <c r="KJR850" s="399"/>
      <c r="KJS850" s="399"/>
      <c r="KJT850" s="399"/>
      <c r="KJU850" s="399"/>
      <c r="KJV850" s="399"/>
      <c r="KJW850" s="399"/>
      <c r="KJX850" s="399"/>
      <c r="KJY850" s="399"/>
      <c r="KJZ850" s="399"/>
      <c r="KKA850" s="399"/>
      <c r="KKB850" s="399"/>
      <c r="KKC850" s="399"/>
      <c r="KKD850" s="399"/>
      <c r="KKE850" s="399"/>
      <c r="KKF850" s="399"/>
      <c r="KKG850" s="399"/>
      <c r="KKH850" s="399"/>
      <c r="KKI850" s="399"/>
      <c r="KKJ850" s="399"/>
      <c r="KKK850" s="399"/>
      <c r="KKL850" s="399"/>
      <c r="KKM850" s="399"/>
      <c r="KKN850" s="399"/>
      <c r="KKO850" s="399"/>
      <c r="KKP850" s="399"/>
      <c r="KKQ850" s="399"/>
      <c r="KKR850" s="399"/>
      <c r="KKS850" s="399"/>
      <c r="KKT850" s="399"/>
      <c r="KKU850" s="399"/>
      <c r="KKV850" s="399"/>
      <c r="KKW850" s="399"/>
      <c r="KKX850" s="399"/>
      <c r="KKY850" s="399"/>
      <c r="KKZ850" s="399"/>
      <c r="KLA850" s="399"/>
      <c r="KLB850" s="399"/>
      <c r="KLC850" s="399"/>
      <c r="KLD850" s="399"/>
      <c r="KLE850" s="399"/>
      <c r="KLF850" s="399"/>
      <c r="KLG850" s="399"/>
      <c r="KLH850" s="399"/>
      <c r="KLI850" s="399"/>
      <c r="KLJ850" s="399"/>
      <c r="KLK850" s="399"/>
      <c r="KLL850" s="399"/>
      <c r="KLM850" s="399"/>
      <c r="KLN850" s="399"/>
      <c r="KLO850" s="399"/>
      <c r="KLP850" s="399"/>
      <c r="KLQ850" s="399"/>
      <c r="KLR850" s="399"/>
      <c r="KLS850" s="399"/>
      <c r="KLT850" s="399"/>
      <c r="KLU850" s="399"/>
      <c r="KLV850" s="399"/>
      <c r="KLW850" s="399"/>
      <c r="KLX850" s="399"/>
      <c r="KLY850" s="399"/>
      <c r="KLZ850" s="399"/>
      <c r="KMA850" s="399"/>
      <c r="KMB850" s="399"/>
      <c r="KMC850" s="399"/>
      <c r="KMD850" s="399"/>
      <c r="KME850" s="399"/>
      <c r="KMF850" s="399"/>
      <c r="KMG850" s="399"/>
      <c r="KMH850" s="399"/>
      <c r="KMI850" s="399"/>
      <c r="KMJ850" s="399"/>
      <c r="KMK850" s="399"/>
      <c r="KML850" s="399"/>
      <c r="KMM850" s="399"/>
      <c r="KMN850" s="399"/>
      <c r="KMO850" s="399"/>
      <c r="KMP850" s="399"/>
      <c r="KMQ850" s="399"/>
      <c r="KMR850" s="399"/>
      <c r="KMS850" s="399"/>
      <c r="KMT850" s="399"/>
      <c r="KMU850" s="399"/>
      <c r="KMV850" s="399"/>
      <c r="KMW850" s="399"/>
      <c r="KMX850" s="399"/>
      <c r="KMY850" s="399"/>
      <c r="KMZ850" s="399"/>
      <c r="KNA850" s="399"/>
      <c r="KNB850" s="399"/>
      <c r="KNC850" s="399"/>
      <c r="KND850" s="399"/>
      <c r="KNE850" s="399"/>
      <c r="KNF850" s="399"/>
      <c r="KNG850" s="399"/>
      <c r="KNH850" s="399"/>
      <c r="KNI850" s="399"/>
      <c r="KNJ850" s="399"/>
      <c r="KNK850" s="399"/>
      <c r="KNL850" s="399"/>
      <c r="KNM850" s="399"/>
      <c r="KNN850" s="399"/>
      <c r="KNO850" s="399"/>
      <c r="KNP850" s="399"/>
      <c r="KNQ850" s="399"/>
      <c r="KNR850" s="399"/>
      <c r="KNS850" s="399"/>
      <c r="KNT850" s="399"/>
      <c r="KNU850" s="399"/>
      <c r="KNV850" s="399"/>
      <c r="KNW850" s="399"/>
      <c r="KNX850" s="399"/>
      <c r="KNY850" s="399"/>
      <c r="KNZ850" s="399"/>
      <c r="KOA850" s="399"/>
      <c r="KOB850" s="399"/>
      <c r="KOC850" s="399"/>
      <c r="KOD850" s="399"/>
      <c r="KOE850" s="399"/>
      <c r="KOF850" s="399"/>
      <c r="KOG850" s="399"/>
      <c r="KOH850" s="399"/>
      <c r="KOI850" s="399"/>
      <c r="KOJ850" s="399"/>
      <c r="KOK850" s="399"/>
      <c r="KOL850" s="399"/>
      <c r="KOM850" s="399"/>
      <c r="KON850" s="399"/>
      <c r="KOO850" s="399"/>
      <c r="KOP850" s="399"/>
      <c r="KOQ850" s="399"/>
      <c r="KOR850" s="399"/>
      <c r="KOS850" s="399"/>
      <c r="KOT850" s="399"/>
      <c r="KOU850" s="399"/>
      <c r="KOV850" s="399"/>
      <c r="KOW850" s="399"/>
      <c r="KOX850" s="399"/>
      <c r="KOY850" s="399"/>
      <c r="KOZ850" s="399"/>
      <c r="KPA850" s="399"/>
      <c r="KPB850" s="399"/>
      <c r="KPC850" s="399"/>
      <c r="KPD850" s="399"/>
      <c r="KPE850" s="399"/>
      <c r="KPF850" s="399"/>
      <c r="KPG850" s="399"/>
      <c r="KPH850" s="399"/>
      <c r="KPI850" s="399"/>
      <c r="KPJ850" s="399"/>
      <c r="KPK850" s="399"/>
      <c r="KPL850" s="399"/>
      <c r="KPM850" s="399"/>
      <c r="KPN850" s="399"/>
      <c r="KPO850" s="399"/>
      <c r="KPP850" s="399"/>
      <c r="KPQ850" s="399"/>
      <c r="KPR850" s="399"/>
      <c r="KPS850" s="399"/>
      <c r="KPT850" s="399"/>
      <c r="KPU850" s="399"/>
      <c r="KPV850" s="399"/>
      <c r="KPW850" s="399"/>
      <c r="KPX850" s="399"/>
      <c r="KPY850" s="399"/>
      <c r="KPZ850" s="399"/>
      <c r="KQA850" s="399"/>
      <c r="KQB850" s="399"/>
      <c r="KQC850" s="399"/>
      <c r="KQD850" s="399"/>
      <c r="KQE850" s="399"/>
      <c r="KQF850" s="399"/>
      <c r="KQG850" s="399"/>
      <c r="KQH850" s="399"/>
      <c r="KQI850" s="399"/>
      <c r="KQJ850" s="399"/>
      <c r="KQK850" s="399"/>
      <c r="KQL850" s="399"/>
      <c r="KQM850" s="399"/>
      <c r="KQN850" s="399"/>
      <c r="KQO850" s="399"/>
      <c r="KQP850" s="399"/>
      <c r="KQQ850" s="399"/>
      <c r="KQR850" s="399"/>
      <c r="KQS850" s="399"/>
      <c r="KQT850" s="399"/>
      <c r="KQU850" s="399"/>
      <c r="KQV850" s="399"/>
      <c r="KQW850" s="399"/>
      <c r="KQX850" s="399"/>
      <c r="KQY850" s="399"/>
      <c r="KQZ850" s="399"/>
      <c r="KRA850" s="399"/>
      <c r="KRB850" s="399"/>
      <c r="KRC850" s="399"/>
      <c r="KRD850" s="399"/>
      <c r="KRE850" s="399"/>
      <c r="KRF850" s="399"/>
      <c r="KRG850" s="399"/>
      <c r="KRH850" s="399"/>
      <c r="KRI850" s="399"/>
      <c r="KRJ850" s="399"/>
      <c r="KRK850" s="399"/>
      <c r="KRL850" s="399"/>
      <c r="KRM850" s="399"/>
      <c r="KRN850" s="399"/>
      <c r="KRO850" s="399"/>
      <c r="KRP850" s="399"/>
      <c r="KRQ850" s="399"/>
      <c r="KRR850" s="399"/>
      <c r="KRS850" s="399"/>
      <c r="KRT850" s="399"/>
      <c r="KRU850" s="399"/>
      <c r="KRV850" s="399"/>
      <c r="KRW850" s="399"/>
      <c r="KRX850" s="399"/>
      <c r="KRY850" s="399"/>
      <c r="KRZ850" s="399"/>
      <c r="KSA850" s="399"/>
      <c r="KSB850" s="399"/>
      <c r="KSC850" s="399"/>
      <c r="KSD850" s="399"/>
      <c r="KSE850" s="399"/>
      <c r="KSF850" s="399"/>
      <c r="KSG850" s="399"/>
      <c r="KSH850" s="399"/>
      <c r="KSI850" s="399"/>
      <c r="KSJ850" s="399"/>
      <c r="KSK850" s="399"/>
      <c r="KSL850" s="399"/>
      <c r="KSM850" s="399"/>
      <c r="KSN850" s="399"/>
      <c r="KSO850" s="399"/>
      <c r="KSP850" s="399"/>
      <c r="KSQ850" s="399"/>
      <c r="KSR850" s="399"/>
      <c r="KSS850" s="399"/>
      <c r="KST850" s="399"/>
      <c r="KSU850" s="399"/>
      <c r="KSV850" s="399"/>
      <c r="KSW850" s="399"/>
      <c r="KSX850" s="399"/>
      <c r="KSY850" s="399"/>
      <c r="KSZ850" s="399"/>
      <c r="KTA850" s="399"/>
      <c r="KTB850" s="399"/>
      <c r="KTC850" s="399"/>
      <c r="KTD850" s="399"/>
      <c r="KTE850" s="399"/>
      <c r="KTF850" s="399"/>
      <c r="KTG850" s="399"/>
      <c r="KTH850" s="399"/>
      <c r="KTI850" s="399"/>
      <c r="KTJ850" s="399"/>
      <c r="KTK850" s="399"/>
      <c r="KTL850" s="399"/>
      <c r="KTM850" s="399"/>
      <c r="KTN850" s="399"/>
      <c r="KTO850" s="399"/>
      <c r="KTP850" s="399"/>
      <c r="KTQ850" s="399"/>
      <c r="KTR850" s="399"/>
      <c r="KTS850" s="399"/>
      <c r="KTT850" s="399"/>
      <c r="KTU850" s="399"/>
      <c r="KTV850" s="399"/>
      <c r="KTW850" s="399"/>
      <c r="KTX850" s="399"/>
      <c r="KTY850" s="399"/>
      <c r="KTZ850" s="399"/>
      <c r="KUA850" s="399"/>
      <c r="KUB850" s="399"/>
      <c r="KUC850" s="399"/>
      <c r="KUD850" s="399"/>
      <c r="KUE850" s="399"/>
      <c r="KUF850" s="399"/>
      <c r="KUG850" s="399"/>
      <c r="KUH850" s="399"/>
      <c r="KUI850" s="399"/>
      <c r="KUJ850" s="399"/>
      <c r="KUK850" s="399"/>
      <c r="KUL850" s="399"/>
      <c r="KUM850" s="399"/>
      <c r="KUN850" s="399"/>
      <c r="KUO850" s="399"/>
      <c r="KUP850" s="399"/>
      <c r="KUQ850" s="399"/>
      <c r="KUR850" s="399"/>
      <c r="KUS850" s="399"/>
      <c r="KUT850" s="399"/>
      <c r="KUU850" s="399"/>
      <c r="KUV850" s="399"/>
      <c r="KUW850" s="399"/>
      <c r="KUX850" s="399"/>
      <c r="KUY850" s="399"/>
      <c r="KUZ850" s="399"/>
      <c r="KVA850" s="399"/>
      <c r="KVB850" s="399"/>
      <c r="KVC850" s="399"/>
      <c r="KVD850" s="399"/>
      <c r="KVE850" s="399"/>
      <c r="KVF850" s="399"/>
      <c r="KVG850" s="399"/>
      <c r="KVH850" s="399"/>
      <c r="KVI850" s="399"/>
      <c r="KVJ850" s="399"/>
      <c r="KVK850" s="399"/>
      <c r="KVL850" s="399"/>
      <c r="KVM850" s="399"/>
      <c r="KVN850" s="399"/>
      <c r="KVO850" s="399"/>
      <c r="KVP850" s="399"/>
      <c r="KVQ850" s="399"/>
      <c r="KVR850" s="399"/>
      <c r="KVS850" s="399"/>
      <c r="KVT850" s="399"/>
      <c r="KVU850" s="399"/>
      <c r="KVV850" s="399"/>
      <c r="KVW850" s="399"/>
      <c r="KVX850" s="399"/>
      <c r="KVY850" s="399"/>
      <c r="KVZ850" s="399"/>
      <c r="KWA850" s="399"/>
      <c r="KWB850" s="399"/>
      <c r="KWC850" s="399"/>
      <c r="KWD850" s="399"/>
      <c r="KWE850" s="399"/>
      <c r="KWF850" s="399"/>
      <c r="KWG850" s="399"/>
      <c r="KWH850" s="399"/>
      <c r="KWI850" s="399"/>
      <c r="KWJ850" s="399"/>
      <c r="KWK850" s="399"/>
      <c r="KWL850" s="399"/>
      <c r="KWM850" s="399"/>
      <c r="KWN850" s="399"/>
      <c r="KWO850" s="399"/>
      <c r="KWP850" s="399"/>
      <c r="KWQ850" s="399"/>
      <c r="KWR850" s="399"/>
      <c r="KWS850" s="399"/>
      <c r="KWT850" s="399"/>
      <c r="KWU850" s="399"/>
      <c r="KWV850" s="399"/>
      <c r="KWW850" s="399"/>
      <c r="KWX850" s="399"/>
      <c r="KWY850" s="399"/>
      <c r="KWZ850" s="399"/>
      <c r="KXA850" s="399"/>
      <c r="KXB850" s="399"/>
      <c r="KXC850" s="399"/>
      <c r="KXD850" s="399"/>
      <c r="KXE850" s="399"/>
      <c r="KXF850" s="399"/>
      <c r="KXG850" s="399"/>
      <c r="KXH850" s="399"/>
      <c r="KXI850" s="399"/>
      <c r="KXJ850" s="399"/>
      <c r="KXK850" s="399"/>
      <c r="KXL850" s="399"/>
      <c r="KXM850" s="399"/>
      <c r="KXN850" s="399"/>
      <c r="KXO850" s="399"/>
      <c r="KXP850" s="399"/>
      <c r="KXQ850" s="399"/>
      <c r="KXR850" s="399"/>
      <c r="KXS850" s="399"/>
      <c r="KXT850" s="399"/>
      <c r="KXU850" s="399"/>
      <c r="KXV850" s="399"/>
      <c r="KXW850" s="399"/>
      <c r="KXX850" s="399"/>
      <c r="KXY850" s="399"/>
      <c r="KXZ850" s="399"/>
      <c r="KYA850" s="399"/>
      <c r="KYB850" s="399"/>
      <c r="KYC850" s="399"/>
      <c r="KYD850" s="399"/>
      <c r="KYE850" s="399"/>
      <c r="KYF850" s="399"/>
      <c r="KYG850" s="399"/>
      <c r="KYH850" s="399"/>
      <c r="KYI850" s="399"/>
      <c r="KYJ850" s="399"/>
      <c r="KYK850" s="399"/>
      <c r="KYL850" s="399"/>
      <c r="KYM850" s="399"/>
      <c r="KYN850" s="399"/>
      <c r="KYO850" s="399"/>
      <c r="KYP850" s="399"/>
      <c r="KYQ850" s="399"/>
      <c r="KYR850" s="399"/>
      <c r="KYS850" s="399"/>
      <c r="KYT850" s="399"/>
      <c r="KYU850" s="399"/>
      <c r="KYV850" s="399"/>
      <c r="KYW850" s="399"/>
      <c r="KYX850" s="399"/>
      <c r="KYY850" s="399"/>
      <c r="KYZ850" s="399"/>
      <c r="KZA850" s="399"/>
      <c r="KZB850" s="399"/>
      <c r="KZC850" s="399"/>
      <c r="KZD850" s="399"/>
      <c r="KZE850" s="399"/>
      <c r="KZF850" s="399"/>
      <c r="KZG850" s="399"/>
      <c r="KZH850" s="399"/>
      <c r="KZI850" s="399"/>
      <c r="KZJ850" s="399"/>
      <c r="KZK850" s="399"/>
      <c r="KZL850" s="399"/>
      <c r="KZM850" s="399"/>
      <c r="KZN850" s="399"/>
      <c r="KZO850" s="399"/>
      <c r="KZP850" s="399"/>
      <c r="KZQ850" s="399"/>
      <c r="KZR850" s="399"/>
      <c r="KZS850" s="399"/>
      <c r="KZT850" s="399"/>
      <c r="KZU850" s="399"/>
      <c r="KZV850" s="399"/>
      <c r="KZW850" s="399"/>
      <c r="KZX850" s="399"/>
      <c r="KZY850" s="399"/>
      <c r="KZZ850" s="399"/>
      <c r="LAA850" s="399"/>
      <c r="LAB850" s="399"/>
      <c r="LAC850" s="399"/>
      <c r="LAD850" s="399"/>
      <c r="LAE850" s="399"/>
      <c r="LAF850" s="399"/>
      <c r="LAG850" s="399"/>
      <c r="LAH850" s="399"/>
      <c r="LAI850" s="399"/>
      <c r="LAJ850" s="399"/>
      <c r="LAK850" s="399"/>
      <c r="LAL850" s="399"/>
      <c r="LAM850" s="399"/>
      <c r="LAN850" s="399"/>
      <c r="LAO850" s="399"/>
      <c r="LAP850" s="399"/>
      <c r="LAQ850" s="399"/>
      <c r="LAR850" s="399"/>
      <c r="LAS850" s="399"/>
      <c r="LAT850" s="399"/>
      <c r="LAU850" s="399"/>
      <c r="LAV850" s="399"/>
      <c r="LAW850" s="399"/>
      <c r="LAX850" s="399"/>
      <c r="LAY850" s="399"/>
      <c r="LAZ850" s="399"/>
      <c r="LBA850" s="399"/>
      <c r="LBB850" s="399"/>
      <c r="LBC850" s="399"/>
      <c r="LBD850" s="399"/>
      <c r="LBE850" s="399"/>
      <c r="LBF850" s="399"/>
      <c r="LBG850" s="399"/>
      <c r="LBH850" s="399"/>
      <c r="LBI850" s="399"/>
      <c r="LBJ850" s="399"/>
      <c r="LBK850" s="399"/>
      <c r="LBL850" s="399"/>
      <c r="LBM850" s="399"/>
      <c r="LBN850" s="399"/>
      <c r="LBO850" s="399"/>
      <c r="LBP850" s="399"/>
      <c r="LBQ850" s="399"/>
      <c r="LBR850" s="399"/>
      <c r="LBS850" s="399"/>
      <c r="LBT850" s="399"/>
      <c r="LBU850" s="399"/>
      <c r="LBV850" s="399"/>
      <c r="LBW850" s="399"/>
      <c r="LBX850" s="399"/>
      <c r="LBY850" s="399"/>
      <c r="LBZ850" s="399"/>
      <c r="LCA850" s="399"/>
      <c r="LCB850" s="399"/>
      <c r="LCC850" s="399"/>
      <c r="LCD850" s="399"/>
      <c r="LCE850" s="399"/>
      <c r="LCF850" s="399"/>
      <c r="LCG850" s="399"/>
      <c r="LCH850" s="399"/>
      <c r="LCI850" s="399"/>
      <c r="LCJ850" s="399"/>
      <c r="LCK850" s="399"/>
      <c r="LCL850" s="399"/>
      <c r="LCM850" s="399"/>
      <c r="LCN850" s="399"/>
      <c r="LCO850" s="399"/>
      <c r="LCP850" s="399"/>
      <c r="LCQ850" s="399"/>
      <c r="LCR850" s="399"/>
      <c r="LCS850" s="399"/>
      <c r="LCT850" s="399"/>
      <c r="LCU850" s="399"/>
      <c r="LCV850" s="399"/>
      <c r="LCW850" s="399"/>
      <c r="LCX850" s="399"/>
      <c r="LCY850" s="399"/>
      <c r="LCZ850" s="399"/>
      <c r="LDA850" s="399"/>
      <c r="LDB850" s="399"/>
      <c r="LDC850" s="399"/>
      <c r="LDD850" s="399"/>
      <c r="LDE850" s="399"/>
      <c r="LDF850" s="399"/>
      <c r="LDG850" s="399"/>
      <c r="LDH850" s="399"/>
      <c r="LDI850" s="399"/>
      <c r="LDJ850" s="399"/>
      <c r="LDK850" s="399"/>
      <c r="LDL850" s="399"/>
      <c r="LDM850" s="399"/>
      <c r="LDN850" s="399"/>
      <c r="LDO850" s="399"/>
      <c r="LDP850" s="399"/>
      <c r="LDQ850" s="399"/>
      <c r="LDR850" s="399"/>
      <c r="LDS850" s="399"/>
      <c r="LDT850" s="399"/>
      <c r="LDU850" s="399"/>
      <c r="LDV850" s="399"/>
      <c r="LDW850" s="399"/>
      <c r="LDX850" s="399"/>
      <c r="LDY850" s="399"/>
      <c r="LDZ850" s="399"/>
      <c r="LEA850" s="399"/>
      <c r="LEB850" s="399"/>
      <c r="LEC850" s="399"/>
      <c r="LED850" s="399"/>
      <c r="LEE850" s="399"/>
      <c r="LEF850" s="399"/>
      <c r="LEG850" s="399"/>
      <c r="LEH850" s="399"/>
      <c r="LEI850" s="399"/>
      <c r="LEJ850" s="399"/>
      <c r="LEK850" s="399"/>
      <c r="LEL850" s="399"/>
      <c r="LEM850" s="399"/>
      <c r="LEN850" s="399"/>
      <c r="LEO850" s="399"/>
      <c r="LEP850" s="399"/>
      <c r="LEQ850" s="399"/>
      <c r="LER850" s="399"/>
      <c r="LES850" s="399"/>
      <c r="LET850" s="399"/>
      <c r="LEU850" s="399"/>
      <c r="LEV850" s="399"/>
      <c r="LEW850" s="399"/>
      <c r="LEX850" s="399"/>
      <c r="LEY850" s="399"/>
      <c r="LEZ850" s="399"/>
      <c r="LFA850" s="399"/>
      <c r="LFB850" s="399"/>
      <c r="LFC850" s="399"/>
      <c r="LFD850" s="399"/>
      <c r="LFE850" s="399"/>
      <c r="LFF850" s="399"/>
      <c r="LFG850" s="399"/>
      <c r="LFH850" s="399"/>
      <c r="LFI850" s="399"/>
      <c r="LFJ850" s="399"/>
      <c r="LFK850" s="399"/>
      <c r="LFL850" s="399"/>
      <c r="LFM850" s="399"/>
      <c r="LFN850" s="399"/>
      <c r="LFO850" s="399"/>
      <c r="LFP850" s="399"/>
      <c r="LFQ850" s="399"/>
      <c r="LFR850" s="399"/>
      <c r="LFS850" s="399"/>
      <c r="LFT850" s="399"/>
      <c r="LFU850" s="399"/>
      <c r="LFV850" s="399"/>
      <c r="LFW850" s="399"/>
      <c r="LFX850" s="399"/>
      <c r="LFY850" s="399"/>
      <c r="LFZ850" s="399"/>
      <c r="LGA850" s="399"/>
      <c r="LGB850" s="399"/>
      <c r="LGC850" s="399"/>
      <c r="LGD850" s="399"/>
      <c r="LGE850" s="399"/>
      <c r="LGF850" s="399"/>
      <c r="LGG850" s="399"/>
      <c r="LGH850" s="399"/>
      <c r="LGI850" s="399"/>
      <c r="LGJ850" s="399"/>
      <c r="LGK850" s="399"/>
      <c r="LGL850" s="399"/>
      <c r="LGM850" s="399"/>
      <c r="LGN850" s="399"/>
      <c r="LGO850" s="399"/>
      <c r="LGP850" s="399"/>
      <c r="LGQ850" s="399"/>
      <c r="LGR850" s="399"/>
      <c r="LGS850" s="399"/>
      <c r="LGT850" s="399"/>
      <c r="LGU850" s="399"/>
      <c r="LGV850" s="399"/>
      <c r="LGW850" s="399"/>
      <c r="LGX850" s="399"/>
      <c r="LGY850" s="399"/>
      <c r="LGZ850" s="399"/>
      <c r="LHA850" s="399"/>
      <c r="LHB850" s="399"/>
      <c r="LHC850" s="399"/>
      <c r="LHD850" s="399"/>
      <c r="LHE850" s="399"/>
      <c r="LHF850" s="399"/>
      <c r="LHG850" s="399"/>
      <c r="LHH850" s="399"/>
      <c r="LHI850" s="399"/>
      <c r="LHJ850" s="399"/>
      <c r="LHK850" s="399"/>
      <c r="LHL850" s="399"/>
      <c r="LHM850" s="399"/>
      <c r="LHN850" s="399"/>
      <c r="LHO850" s="399"/>
      <c r="LHP850" s="399"/>
      <c r="LHQ850" s="399"/>
      <c r="LHR850" s="399"/>
      <c r="LHS850" s="399"/>
      <c r="LHT850" s="399"/>
      <c r="LHU850" s="399"/>
      <c r="LHV850" s="399"/>
      <c r="LHW850" s="399"/>
      <c r="LHX850" s="399"/>
      <c r="LHY850" s="399"/>
      <c r="LHZ850" s="399"/>
      <c r="LIA850" s="399"/>
      <c r="LIB850" s="399"/>
      <c r="LIC850" s="399"/>
      <c r="LID850" s="399"/>
      <c r="LIE850" s="399"/>
      <c r="LIF850" s="399"/>
      <c r="LIG850" s="399"/>
      <c r="LIH850" s="399"/>
      <c r="LII850" s="399"/>
      <c r="LIJ850" s="399"/>
      <c r="LIK850" s="399"/>
      <c r="LIL850" s="399"/>
      <c r="LIM850" s="399"/>
      <c r="LIN850" s="399"/>
      <c r="LIO850" s="399"/>
      <c r="LIP850" s="399"/>
      <c r="LIQ850" s="399"/>
      <c r="LIR850" s="399"/>
      <c r="LIS850" s="399"/>
      <c r="LIT850" s="399"/>
      <c r="LIU850" s="399"/>
      <c r="LIV850" s="399"/>
      <c r="LIW850" s="399"/>
      <c r="LIX850" s="399"/>
      <c r="LIY850" s="399"/>
      <c r="LIZ850" s="399"/>
      <c r="LJA850" s="399"/>
      <c r="LJB850" s="399"/>
      <c r="LJC850" s="399"/>
      <c r="LJD850" s="399"/>
      <c r="LJE850" s="399"/>
      <c r="LJF850" s="399"/>
      <c r="LJG850" s="399"/>
      <c r="LJH850" s="399"/>
      <c r="LJI850" s="399"/>
      <c r="LJJ850" s="399"/>
      <c r="LJK850" s="399"/>
      <c r="LJL850" s="399"/>
      <c r="LJM850" s="399"/>
      <c r="LJN850" s="399"/>
      <c r="LJO850" s="399"/>
      <c r="LJP850" s="399"/>
      <c r="LJQ850" s="399"/>
      <c r="LJR850" s="399"/>
      <c r="LJS850" s="399"/>
      <c r="LJT850" s="399"/>
      <c r="LJU850" s="399"/>
      <c r="LJV850" s="399"/>
      <c r="LJW850" s="399"/>
      <c r="LJX850" s="399"/>
      <c r="LJY850" s="399"/>
      <c r="LJZ850" s="399"/>
      <c r="LKA850" s="399"/>
      <c r="LKB850" s="399"/>
      <c r="LKC850" s="399"/>
      <c r="LKD850" s="399"/>
      <c r="LKE850" s="399"/>
      <c r="LKF850" s="399"/>
      <c r="LKG850" s="399"/>
      <c r="LKH850" s="399"/>
      <c r="LKI850" s="399"/>
      <c r="LKJ850" s="399"/>
      <c r="LKK850" s="399"/>
      <c r="LKL850" s="399"/>
      <c r="LKM850" s="399"/>
      <c r="LKN850" s="399"/>
      <c r="LKO850" s="399"/>
      <c r="LKP850" s="399"/>
      <c r="LKQ850" s="399"/>
      <c r="LKR850" s="399"/>
      <c r="LKS850" s="399"/>
      <c r="LKT850" s="399"/>
      <c r="LKU850" s="399"/>
      <c r="LKV850" s="399"/>
      <c r="LKW850" s="399"/>
      <c r="LKX850" s="399"/>
      <c r="LKY850" s="399"/>
      <c r="LKZ850" s="399"/>
      <c r="LLA850" s="399"/>
      <c r="LLB850" s="399"/>
      <c r="LLC850" s="399"/>
      <c r="LLD850" s="399"/>
      <c r="LLE850" s="399"/>
      <c r="LLF850" s="399"/>
      <c r="LLG850" s="399"/>
      <c r="LLH850" s="399"/>
      <c r="LLI850" s="399"/>
      <c r="LLJ850" s="399"/>
      <c r="LLK850" s="399"/>
      <c r="LLL850" s="399"/>
      <c r="LLM850" s="399"/>
      <c r="LLN850" s="399"/>
      <c r="LLO850" s="399"/>
      <c r="LLP850" s="399"/>
      <c r="LLQ850" s="399"/>
      <c r="LLR850" s="399"/>
      <c r="LLS850" s="399"/>
      <c r="LLT850" s="399"/>
      <c r="LLU850" s="399"/>
      <c r="LLV850" s="399"/>
      <c r="LLW850" s="399"/>
      <c r="LLX850" s="399"/>
      <c r="LLY850" s="399"/>
      <c r="LLZ850" s="399"/>
      <c r="LMA850" s="399"/>
      <c r="LMB850" s="399"/>
      <c r="LMC850" s="399"/>
      <c r="LMD850" s="399"/>
      <c r="LME850" s="399"/>
      <c r="LMF850" s="399"/>
      <c r="LMG850" s="399"/>
      <c r="LMH850" s="399"/>
      <c r="LMI850" s="399"/>
      <c r="LMJ850" s="399"/>
      <c r="LMK850" s="399"/>
      <c r="LML850" s="399"/>
      <c r="LMM850" s="399"/>
      <c r="LMN850" s="399"/>
      <c r="LMO850" s="399"/>
      <c r="LMP850" s="399"/>
      <c r="LMQ850" s="399"/>
      <c r="LMR850" s="399"/>
      <c r="LMS850" s="399"/>
      <c r="LMT850" s="399"/>
      <c r="LMU850" s="399"/>
      <c r="LMV850" s="399"/>
      <c r="LMW850" s="399"/>
      <c r="LMX850" s="399"/>
      <c r="LMY850" s="399"/>
      <c r="LMZ850" s="399"/>
      <c r="LNA850" s="399"/>
      <c r="LNB850" s="399"/>
      <c r="LNC850" s="399"/>
      <c r="LND850" s="399"/>
      <c r="LNE850" s="399"/>
      <c r="LNF850" s="399"/>
      <c r="LNG850" s="399"/>
      <c r="LNH850" s="399"/>
      <c r="LNI850" s="399"/>
      <c r="LNJ850" s="399"/>
      <c r="LNK850" s="399"/>
      <c r="LNL850" s="399"/>
      <c r="LNM850" s="399"/>
      <c r="LNN850" s="399"/>
      <c r="LNO850" s="399"/>
      <c r="LNP850" s="399"/>
      <c r="LNQ850" s="399"/>
      <c r="LNR850" s="399"/>
      <c r="LNS850" s="399"/>
      <c r="LNT850" s="399"/>
      <c r="LNU850" s="399"/>
      <c r="LNV850" s="399"/>
      <c r="LNW850" s="399"/>
      <c r="LNX850" s="399"/>
      <c r="LNY850" s="399"/>
      <c r="LNZ850" s="399"/>
      <c r="LOA850" s="399"/>
      <c r="LOB850" s="399"/>
      <c r="LOC850" s="399"/>
      <c r="LOD850" s="399"/>
      <c r="LOE850" s="399"/>
      <c r="LOF850" s="399"/>
      <c r="LOG850" s="399"/>
      <c r="LOH850" s="399"/>
      <c r="LOI850" s="399"/>
      <c r="LOJ850" s="399"/>
      <c r="LOK850" s="399"/>
      <c r="LOL850" s="399"/>
      <c r="LOM850" s="399"/>
      <c r="LON850" s="399"/>
      <c r="LOO850" s="399"/>
      <c r="LOP850" s="399"/>
      <c r="LOQ850" s="399"/>
      <c r="LOR850" s="399"/>
      <c r="LOS850" s="399"/>
      <c r="LOT850" s="399"/>
      <c r="LOU850" s="399"/>
      <c r="LOV850" s="399"/>
      <c r="LOW850" s="399"/>
      <c r="LOX850" s="399"/>
      <c r="LOY850" s="399"/>
      <c r="LOZ850" s="399"/>
      <c r="LPA850" s="399"/>
      <c r="LPB850" s="399"/>
      <c r="LPC850" s="399"/>
      <c r="LPD850" s="399"/>
      <c r="LPE850" s="399"/>
      <c r="LPF850" s="399"/>
      <c r="LPG850" s="399"/>
      <c r="LPH850" s="399"/>
      <c r="LPI850" s="399"/>
      <c r="LPJ850" s="399"/>
      <c r="LPK850" s="399"/>
      <c r="LPL850" s="399"/>
      <c r="LPM850" s="399"/>
      <c r="LPN850" s="399"/>
      <c r="LPO850" s="399"/>
      <c r="LPP850" s="399"/>
      <c r="LPQ850" s="399"/>
      <c r="LPR850" s="399"/>
      <c r="LPS850" s="399"/>
      <c r="LPT850" s="399"/>
      <c r="LPU850" s="399"/>
      <c r="LPV850" s="399"/>
      <c r="LPW850" s="399"/>
      <c r="LPX850" s="399"/>
      <c r="LPY850" s="399"/>
      <c r="LPZ850" s="399"/>
      <c r="LQA850" s="399"/>
      <c r="LQB850" s="399"/>
      <c r="LQC850" s="399"/>
      <c r="LQD850" s="399"/>
      <c r="LQE850" s="399"/>
      <c r="LQF850" s="399"/>
      <c r="LQG850" s="399"/>
      <c r="LQH850" s="399"/>
      <c r="LQI850" s="399"/>
      <c r="LQJ850" s="399"/>
      <c r="LQK850" s="399"/>
      <c r="LQL850" s="399"/>
      <c r="LQM850" s="399"/>
      <c r="LQN850" s="399"/>
      <c r="LQO850" s="399"/>
      <c r="LQP850" s="399"/>
      <c r="LQQ850" s="399"/>
      <c r="LQR850" s="399"/>
      <c r="LQS850" s="399"/>
      <c r="LQT850" s="399"/>
      <c r="LQU850" s="399"/>
      <c r="LQV850" s="399"/>
      <c r="LQW850" s="399"/>
      <c r="LQX850" s="399"/>
      <c r="LQY850" s="399"/>
      <c r="LQZ850" s="399"/>
      <c r="LRA850" s="399"/>
      <c r="LRB850" s="399"/>
      <c r="LRC850" s="399"/>
      <c r="LRD850" s="399"/>
      <c r="LRE850" s="399"/>
      <c r="LRF850" s="399"/>
      <c r="LRG850" s="399"/>
      <c r="LRH850" s="399"/>
      <c r="LRI850" s="399"/>
      <c r="LRJ850" s="399"/>
      <c r="LRK850" s="399"/>
      <c r="LRL850" s="399"/>
      <c r="LRM850" s="399"/>
      <c r="LRN850" s="399"/>
      <c r="LRO850" s="399"/>
      <c r="LRP850" s="399"/>
      <c r="LRQ850" s="399"/>
      <c r="LRR850" s="399"/>
      <c r="LRS850" s="399"/>
      <c r="LRT850" s="399"/>
      <c r="LRU850" s="399"/>
      <c r="LRV850" s="399"/>
      <c r="LRW850" s="399"/>
      <c r="LRX850" s="399"/>
      <c r="LRY850" s="399"/>
      <c r="LRZ850" s="399"/>
      <c r="LSA850" s="399"/>
      <c r="LSB850" s="399"/>
      <c r="LSC850" s="399"/>
      <c r="LSD850" s="399"/>
      <c r="LSE850" s="399"/>
      <c r="LSF850" s="399"/>
      <c r="LSG850" s="399"/>
      <c r="LSH850" s="399"/>
      <c r="LSI850" s="399"/>
      <c r="LSJ850" s="399"/>
      <c r="LSK850" s="399"/>
      <c r="LSL850" s="399"/>
      <c r="LSM850" s="399"/>
      <c r="LSN850" s="399"/>
      <c r="LSO850" s="399"/>
      <c r="LSP850" s="399"/>
      <c r="LSQ850" s="399"/>
      <c r="LSR850" s="399"/>
      <c r="LSS850" s="399"/>
      <c r="LST850" s="399"/>
      <c r="LSU850" s="399"/>
      <c r="LSV850" s="399"/>
      <c r="LSW850" s="399"/>
      <c r="LSX850" s="399"/>
      <c r="LSY850" s="399"/>
      <c r="LSZ850" s="399"/>
      <c r="LTA850" s="399"/>
      <c r="LTB850" s="399"/>
      <c r="LTC850" s="399"/>
      <c r="LTD850" s="399"/>
      <c r="LTE850" s="399"/>
      <c r="LTF850" s="399"/>
      <c r="LTG850" s="399"/>
      <c r="LTH850" s="399"/>
      <c r="LTI850" s="399"/>
      <c r="LTJ850" s="399"/>
      <c r="LTK850" s="399"/>
      <c r="LTL850" s="399"/>
      <c r="LTM850" s="399"/>
      <c r="LTN850" s="399"/>
      <c r="LTO850" s="399"/>
      <c r="LTP850" s="399"/>
      <c r="LTQ850" s="399"/>
      <c r="LTR850" s="399"/>
      <c r="LTS850" s="399"/>
      <c r="LTT850" s="399"/>
      <c r="LTU850" s="399"/>
      <c r="LTV850" s="399"/>
      <c r="LTW850" s="399"/>
      <c r="LTX850" s="399"/>
      <c r="LTY850" s="399"/>
      <c r="LTZ850" s="399"/>
      <c r="LUA850" s="399"/>
      <c r="LUB850" s="399"/>
      <c r="LUC850" s="399"/>
      <c r="LUD850" s="399"/>
      <c r="LUE850" s="399"/>
      <c r="LUF850" s="399"/>
      <c r="LUG850" s="399"/>
      <c r="LUH850" s="399"/>
      <c r="LUI850" s="399"/>
      <c r="LUJ850" s="399"/>
      <c r="LUK850" s="399"/>
      <c r="LUL850" s="399"/>
      <c r="LUM850" s="399"/>
      <c r="LUN850" s="399"/>
      <c r="LUO850" s="399"/>
      <c r="LUP850" s="399"/>
      <c r="LUQ850" s="399"/>
      <c r="LUR850" s="399"/>
      <c r="LUS850" s="399"/>
      <c r="LUT850" s="399"/>
      <c r="LUU850" s="399"/>
      <c r="LUV850" s="399"/>
      <c r="LUW850" s="399"/>
      <c r="LUX850" s="399"/>
      <c r="LUY850" s="399"/>
      <c r="LUZ850" s="399"/>
      <c r="LVA850" s="399"/>
      <c r="LVB850" s="399"/>
      <c r="LVC850" s="399"/>
      <c r="LVD850" s="399"/>
      <c r="LVE850" s="399"/>
      <c r="LVF850" s="399"/>
      <c r="LVG850" s="399"/>
      <c r="LVH850" s="399"/>
      <c r="LVI850" s="399"/>
      <c r="LVJ850" s="399"/>
      <c r="LVK850" s="399"/>
      <c r="LVL850" s="399"/>
      <c r="LVM850" s="399"/>
      <c r="LVN850" s="399"/>
      <c r="LVO850" s="399"/>
      <c r="LVP850" s="399"/>
      <c r="LVQ850" s="399"/>
      <c r="LVR850" s="399"/>
      <c r="LVS850" s="399"/>
      <c r="LVT850" s="399"/>
      <c r="LVU850" s="399"/>
      <c r="LVV850" s="399"/>
      <c r="LVW850" s="399"/>
      <c r="LVX850" s="399"/>
      <c r="LVY850" s="399"/>
      <c r="LVZ850" s="399"/>
      <c r="LWA850" s="399"/>
      <c r="LWB850" s="399"/>
      <c r="LWC850" s="399"/>
      <c r="LWD850" s="399"/>
      <c r="LWE850" s="399"/>
      <c r="LWF850" s="399"/>
      <c r="LWG850" s="399"/>
      <c r="LWH850" s="399"/>
      <c r="LWI850" s="399"/>
      <c r="LWJ850" s="399"/>
      <c r="LWK850" s="399"/>
      <c r="LWL850" s="399"/>
      <c r="LWM850" s="399"/>
      <c r="LWN850" s="399"/>
      <c r="LWO850" s="399"/>
      <c r="LWP850" s="399"/>
      <c r="LWQ850" s="399"/>
      <c r="LWR850" s="399"/>
      <c r="LWS850" s="399"/>
      <c r="LWT850" s="399"/>
      <c r="LWU850" s="399"/>
      <c r="LWV850" s="399"/>
      <c r="LWW850" s="399"/>
      <c r="LWX850" s="399"/>
      <c r="LWY850" s="399"/>
      <c r="LWZ850" s="399"/>
      <c r="LXA850" s="399"/>
      <c r="LXB850" s="399"/>
      <c r="LXC850" s="399"/>
      <c r="LXD850" s="399"/>
      <c r="LXE850" s="399"/>
      <c r="LXF850" s="399"/>
      <c r="LXG850" s="399"/>
      <c r="LXH850" s="399"/>
      <c r="LXI850" s="399"/>
      <c r="LXJ850" s="399"/>
      <c r="LXK850" s="399"/>
      <c r="LXL850" s="399"/>
      <c r="LXM850" s="399"/>
      <c r="LXN850" s="399"/>
      <c r="LXO850" s="399"/>
      <c r="LXP850" s="399"/>
      <c r="LXQ850" s="399"/>
      <c r="LXR850" s="399"/>
      <c r="LXS850" s="399"/>
      <c r="LXT850" s="399"/>
      <c r="LXU850" s="399"/>
      <c r="LXV850" s="399"/>
      <c r="LXW850" s="399"/>
      <c r="LXX850" s="399"/>
      <c r="LXY850" s="399"/>
      <c r="LXZ850" s="399"/>
      <c r="LYA850" s="399"/>
      <c r="LYB850" s="399"/>
      <c r="LYC850" s="399"/>
      <c r="LYD850" s="399"/>
      <c r="LYE850" s="399"/>
      <c r="LYF850" s="399"/>
      <c r="LYG850" s="399"/>
      <c r="LYH850" s="399"/>
      <c r="LYI850" s="399"/>
      <c r="LYJ850" s="399"/>
      <c r="LYK850" s="399"/>
      <c r="LYL850" s="399"/>
      <c r="LYM850" s="399"/>
      <c r="LYN850" s="399"/>
      <c r="LYO850" s="399"/>
      <c r="LYP850" s="399"/>
      <c r="LYQ850" s="399"/>
      <c r="LYR850" s="399"/>
      <c r="LYS850" s="399"/>
      <c r="LYT850" s="399"/>
      <c r="LYU850" s="399"/>
      <c r="LYV850" s="399"/>
      <c r="LYW850" s="399"/>
      <c r="LYX850" s="399"/>
      <c r="LYY850" s="399"/>
      <c r="LYZ850" s="399"/>
      <c r="LZA850" s="399"/>
      <c r="LZB850" s="399"/>
      <c r="LZC850" s="399"/>
      <c r="LZD850" s="399"/>
      <c r="LZE850" s="399"/>
      <c r="LZF850" s="399"/>
      <c r="LZG850" s="399"/>
      <c r="LZH850" s="399"/>
      <c r="LZI850" s="399"/>
      <c r="LZJ850" s="399"/>
      <c r="LZK850" s="399"/>
      <c r="LZL850" s="399"/>
      <c r="LZM850" s="399"/>
      <c r="LZN850" s="399"/>
      <c r="LZO850" s="399"/>
      <c r="LZP850" s="399"/>
      <c r="LZQ850" s="399"/>
      <c r="LZR850" s="399"/>
      <c r="LZS850" s="399"/>
      <c r="LZT850" s="399"/>
      <c r="LZU850" s="399"/>
      <c r="LZV850" s="399"/>
      <c r="LZW850" s="399"/>
      <c r="LZX850" s="399"/>
      <c r="LZY850" s="399"/>
      <c r="LZZ850" s="399"/>
      <c r="MAA850" s="399"/>
      <c r="MAB850" s="399"/>
      <c r="MAC850" s="399"/>
      <c r="MAD850" s="399"/>
      <c r="MAE850" s="399"/>
      <c r="MAF850" s="399"/>
      <c r="MAG850" s="399"/>
      <c r="MAH850" s="399"/>
      <c r="MAI850" s="399"/>
      <c r="MAJ850" s="399"/>
      <c r="MAK850" s="399"/>
      <c r="MAL850" s="399"/>
      <c r="MAM850" s="399"/>
      <c r="MAN850" s="399"/>
      <c r="MAO850" s="399"/>
      <c r="MAP850" s="399"/>
      <c r="MAQ850" s="399"/>
      <c r="MAR850" s="399"/>
      <c r="MAS850" s="399"/>
      <c r="MAT850" s="399"/>
      <c r="MAU850" s="399"/>
      <c r="MAV850" s="399"/>
      <c r="MAW850" s="399"/>
      <c r="MAX850" s="399"/>
      <c r="MAY850" s="399"/>
      <c r="MAZ850" s="399"/>
      <c r="MBA850" s="399"/>
      <c r="MBB850" s="399"/>
      <c r="MBC850" s="399"/>
      <c r="MBD850" s="399"/>
      <c r="MBE850" s="399"/>
      <c r="MBF850" s="399"/>
      <c r="MBG850" s="399"/>
      <c r="MBH850" s="399"/>
      <c r="MBI850" s="399"/>
      <c r="MBJ850" s="399"/>
      <c r="MBK850" s="399"/>
      <c r="MBL850" s="399"/>
      <c r="MBM850" s="399"/>
      <c r="MBN850" s="399"/>
      <c r="MBO850" s="399"/>
      <c r="MBP850" s="399"/>
      <c r="MBQ850" s="399"/>
      <c r="MBR850" s="399"/>
      <c r="MBS850" s="399"/>
      <c r="MBT850" s="399"/>
      <c r="MBU850" s="399"/>
      <c r="MBV850" s="399"/>
      <c r="MBW850" s="399"/>
      <c r="MBX850" s="399"/>
      <c r="MBY850" s="399"/>
      <c r="MBZ850" s="399"/>
      <c r="MCA850" s="399"/>
      <c r="MCB850" s="399"/>
      <c r="MCC850" s="399"/>
      <c r="MCD850" s="399"/>
      <c r="MCE850" s="399"/>
      <c r="MCF850" s="399"/>
      <c r="MCG850" s="399"/>
      <c r="MCH850" s="399"/>
      <c r="MCI850" s="399"/>
      <c r="MCJ850" s="399"/>
      <c r="MCK850" s="399"/>
      <c r="MCL850" s="399"/>
      <c r="MCM850" s="399"/>
      <c r="MCN850" s="399"/>
      <c r="MCO850" s="399"/>
      <c r="MCP850" s="399"/>
      <c r="MCQ850" s="399"/>
      <c r="MCR850" s="399"/>
      <c r="MCS850" s="399"/>
      <c r="MCT850" s="399"/>
      <c r="MCU850" s="399"/>
      <c r="MCV850" s="399"/>
      <c r="MCW850" s="399"/>
      <c r="MCX850" s="399"/>
      <c r="MCY850" s="399"/>
      <c r="MCZ850" s="399"/>
      <c r="MDA850" s="399"/>
      <c r="MDB850" s="399"/>
      <c r="MDC850" s="399"/>
      <c r="MDD850" s="399"/>
      <c r="MDE850" s="399"/>
      <c r="MDF850" s="399"/>
      <c r="MDG850" s="399"/>
      <c r="MDH850" s="399"/>
      <c r="MDI850" s="399"/>
      <c r="MDJ850" s="399"/>
      <c r="MDK850" s="399"/>
      <c r="MDL850" s="399"/>
      <c r="MDM850" s="399"/>
      <c r="MDN850" s="399"/>
      <c r="MDO850" s="399"/>
      <c r="MDP850" s="399"/>
      <c r="MDQ850" s="399"/>
      <c r="MDR850" s="399"/>
      <c r="MDS850" s="399"/>
      <c r="MDT850" s="399"/>
      <c r="MDU850" s="399"/>
      <c r="MDV850" s="399"/>
      <c r="MDW850" s="399"/>
      <c r="MDX850" s="399"/>
      <c r="MDY850" s="399"/>
      <c r="MDZ850" s="399"/>
      <c r="MEA850" s="399"/>
      <c r="MEB850" s="399"/>
      <c r="MEC850" s="399"/>
      <c r="MED850" s="399"/>
      <c r="MEE850" s="399"/>
      <c r="MEF850" s="399"/>
      <c r="MEG850" s="399"/>
      <c r="MEH850" s="399"/>
      <c r="MEI850" s="399"/>
      <c r="MEJ850" s="399"/>
      <c r="MEK850" s="399"/>
      <c r="MEL850" s="399"/>
      <c r="MEM850" s="399"/>
      <c r="MEN850" s="399"/>
      <c r="MEO850" s="399"/>
      <c r="MEP850" s="399"/>
      <c r="MEQ850" s="399"/>
      <c r="MER850" s="399"/>
      <c r="MES850" s="399"/>
      <c r="MET850" s="399"/>
      <c r="MEU850" s="399"/>
      <c r="MEV850" s="399"/>
      <c r="MEW850" s="399"/>
      <c r="MEX850" s="399"/>
      <c r="MEY850" s="399"/>
      <c r="MEZ850" s="399"/>
      <c r="MFA850" s="399"/>
      <c r="MFB850" s="399"/>
      <c r="MFC850" s="399"/>
      <c r="MFD850" s="399"/>
      <c r="MFE850" s="399"/>
      <c r="MFF850" s="399"/>
      <c r="MFG850" s="399"/>
      <c r="MFH850" s="399"/>
      <c r="MFI850" s="399"/>
      <c r="MFJ850" s="399"/>
      <c r="MFK850" s="399"/>
      <c r="MFL850" s="399"/>
      <c r="MFM850" s="399"/>
      <c r="MFN850" s="399"/>
      <c r="MFO850" s="399"/>
      <c r="MFP850" s="399"/>
      <c r="MFQ850" s="399"/>
      <c r="MFR850" s="399"/>
      <c r="MFS850" s="399"/>
      <c r="MFT850" s="399"/>
      <c r="MFU850" s="399"/>
      <c r="MFV850" s="399"/>
      <c r="MFW850" s="399"/>
      <c r="MFX850" s="399"/>
      <c r="MFY850" s="399"/>
      <c r="MFZ850" s="399"/>
      <c r="MGA850" s="399"/>
      <c r="MGB850" s="399"/>
      <c r="MGC850" s="399"/>
      <c r="MGD850" s="399"/>
      <c r="MGE850" s="399"/>
      <c r="MGF850" s="399"/>
      <c r="MGG850" s="399"/>
      <c r="MGH850" s="399"/>
      <c r="MGI850" s="399"/>
      <c r="MGJ850" s="399"/>
      <c r="MGK850" s="399"/>
      <c r="MGL850" s="399"/>
      <c r="MGM850" s="399"/>
      <c r="MGN850" s="399"/>
      <c r="MGO850" s="399"/>
      <c r="MGP850" s="399"/>
      <c r="MGQ850" s="399"/>
      <c r="MGR850" s="399"/>
      <c r="MGS850" s="399"/>
      <c r="MGT850" s="399"/>
      <c r="MGU850" s="399"/>
      <c r="MGV850" s="399"/>
      <c r="MGW850" s="399"/>
      <c r="MGX850" s="399"/>
      <c r="MGY850" s="399"/>
      <c r="MGZ850" s="399"/>
      <c r="MHA850" s="399"/>
      <c r="MHB850" s="399"/>
      <c r="MHC850" s="399"/>
      <c r="MHD850" s="399"/>
      <c r="MHE850" s="399"/>
      <c r="MHF850" s="399"/>
      <c r="MHG850" s="399"/>
      <c r="MHH850" s="399"/>
      <c r="MHI850" s="399"/>
      <c r="MHJ850" s="399"/>
      <c r="MHK850" s="399"/>
      <c r="MHL850" s="399"/>
      <c r="MHM850" s="399"/>
      <c r="MHN850" s="399"/>
      <c r="MHO850" s="399"/>
      <c r="MHP850" s="399"/>
      <c r="MHQ850" s="399"/>
      <c r="MHR850" s="399"/>
      <c r="MHS850" s="399"/>
      <c r="MHT850" s="399"/>
      <c r="MHU850" s="399"/>
      <c r="MHV850" s="399"/>
      <c r="MHW850" s="399"/>
      <c r="MHX850" s="399"/>
      <c r="MHY850" s="399"/>
      <c r="MHZ850" s="399"/>
      <c r="MIA850" s="399"/>
      <c r="MIB850" s="399"/>
      <c r="MIC850" s="399"/>
      <c r="MID850" s="399"/>
      <c r="MIE850" s="399"/>
      <c r="MIF850" s="399"/>
      <c r="MIG850" s="399"/>
      <c r="MIH850" s="399"/>
      <c r="MII850" s="399"/>
      <c r="MIJ850" s="399"/>
      <c r="MIK850" s="399"/>
      <c r="MIL850" s="399"/>
      <c r="MIM850" s="399"/>
      <c r="MIN850" s="399"/>
      <c r="MIO850" s="399"/>
      <c r="MIP850" s="399"/>
      <c r="MIQ850" s="399"/>
      <c r="MIR850" s="399"/>
      <c r="MIS850" s="399"/>
      <c r="MIT850" s="399"/>
      <c r="MIU850" s="399"/>
      <c r="MIV850" s="399"/>
      <c r="MIW850" s="399"/>
      <c r="MIX850" s="399"/>
      <c r="MIY850" s="399"/>
      <c r="MIZ850" s="399"/>
      <c r="MJA850" s="399"/>
      <c r="MJB850" s="399"/>
      <c r="MJC850" s="399"/>
      <c r="MJD850" s="399"/>
      <c r="MJE850" s="399"/>
      <c r="MJF850" s="399"/>
      <c r="MJG850" s="399"/>
      <c r="MJH850" s="399"/>
      <c r="MJI850" s="399"/>
      <c r="MJJ850" s="399"/>
      <c r="MJK850" s="399"/>
      <c r="MJL850" s="399"/>
      <c r="MJM850" s="399"/>
      <c r="MJN850" s="399"/>
      <c r="MJO850" s="399"/>
      <c r="MJP850" s="399"/>
      <c r="MJQ850" s="399"/>
      <c r="MJR850" s="399"/>
      <c r="MJS850" s="399"/>
      <c r="MJT850" s="399"/>
      <c r="MJU850" s="399"/>
      <c r="MJV850" s="399"/>
      <c r="MJW850" s="399"/>
      <c r="MJX850" s="399"/>
      <c r="MJY850" s="399"/>
      <c r="MJZ850" s="399"/>
      <c r="MKA850" s="399"/>
      <c r="MKB850" s="399"/>
      <c r="MKC850" s="399"/>
      <c r="MKD850" s="399"/>
      <c r="MKE850" s="399"/>
      <c r="MKF850" s="399"/>
      <c r="MKG850" s="399"/>
      <c r="MKH850" s="399"/>
      <c r="MKI850" s="399"/>
      <c r="MKJ850" s="399"/>
      <c r="MKK850" s="399"/>
      <c r="MKL850" s="399"/>
      <c r="MKM850" s="399"/>
      <c r="MKN850" s="399"/>
      <c r="MKO850" s="399"/>
      <c r="MKP850" s="399"/>
      <c r="MKQ850" s="399"/>
      <c r="MKR850" s="399"/>
      <c r="MKS850" s="399"/>
      <c r="MKT850" s="399"/>
      <c r="MKU850" s="399"/>
      <c r="MKV850" s="399"/>
      <c r="MKW850" s="399"/>
      <c r="MKX850" s="399"/>
      <c r="MKY850" s="399"/>
      <c r="MKZ850" s="399"/>
      <c r="MLA850" s="399"/>
      <c r="MLB850" s="399"/>
      <c r="MLC850" s="399"/>
      <c r="MLD850" s="399"/>
      <c r="MLE850" s="399"/>
      <c r="MLF850" s="399"/>
      <c r="MLG850" s="399"/>
      <c r="MLH850" s="399"/>
      <c r="MLI850" s="399"/>
      <c r="MLJ850" s="399"/>
      <c r="MLK850" s="399"/>
      <c r="MLL850" s="399"/>
      <c r="MLM850" s="399"/>
      <c r="MLN850" s="399"/>
      <c r="MLO850" s="399"/>
      <c r="MLP850" s="399"/>
      <c r="MLQ850" s="399"/>
      <c r="MLR850" s="399"/>
      <c r="MLS850" s="399"/>
      <c r="MLT850" s="399"/>
      <c r="MLU850" s="399"/>
      <c r="MLV850" s="399"/>
      <c r="MLW850" s="399"/>
      <c r="MLX850" s="399"/>
      <c r="MLY850" s="399"/>
      <c r="MLZ850" s="399"/>
      <c r="MMA850" s="399"/>
      <c r="MMB850" s="399"/>
      <c r="MMC850" s="399"/>
      <c r="MMD850" s="399"/>
      <c r="MME850" s="399"/>
      <c r="MMF850" s="399"/>
      <c r="MMG850" s="399"/>
      <c r="MMH850" s="399"/>
      <c r="MMI850" s="399"/>
      <c r="MMJ850" s="399"/>
      <c r="MMK850" s="399"/>
      <c r="MML850" s="399"/>
      <c r="MMM850" s="399"/>
      <c r="MMN850" s="399"/>
      <c r="MMO850" s="399"/>
      <c r="MMP850" s="399"/>
      <c r="MMQ850" s="399"/>
      <c r="MMR850" s="399"/>
      <c r="MMS850" s="399"/>
      <c r="MMT850" s="399"/>
      <c r="MMU850" s="399"/>
      <c r="MMV850" s="399"/>
      <c r="MMW850" s="399"/>
      <c r="MMX850" s="399"/>
      <c r="MMY850" s="399"/>
      <c r="MMZ850" s="399"/>
      <c r="MNA850" s="399"/>
      <c r="MNB850" s="399"/>
      <c r="MNC850" s="399"/>
      <c r="MND850" s="399"/>
      <c r="MNE850" s="399"/>
      <c r="MNF850" s="399"/>
      <c r="MNG850" s="399"/>
      <c r="MNH850" s="399"/>
      <c r="MNI850" s="399"/>
      <c r="MNJ850" s="399"/>
      <c r="MNK850" s="399"/>
      <c r="MNL850" s="399"/>
      <c r="MNM850" s="399"/>
      <c r="MNN850" s="399"/>
      <c r="MNO850" s="399"/>
      <c r="MNP850" s="399"/>
      <c r="MNQ850" s="399"/>
      <c r="MNR850" s="399"/>
      <c r="MNS850" s="399"/>
      <c r="MNT850" s="399"/>
      <c r="MNU850" s="399"/>
      <c r="MNV850" s="399"/>
      <c r="MNW850" s="399"/>
      <c r="MNX850" s="399"/>
      <c r="MNY850" s="399"/>
      <c r="MNZ850" s="399"/>
      <c r="MOA850" s="399"/>
      <c r="MOB850" s="399"/>
      <c r="MOC850" s="399"/>
      <c r="MOD850" s="399"/>
      <c r="MOE850" s="399"/>
      <c r="MOF850" s="399"/>
      <c r="MOG850" s="399"/>
      <c r="MOH850" s="399"/>
      <c r="MOI850" s="399"/>
      <c r="MOJ850" s="399"/>
      <c r="MOK850" s="399"/>
      <c r="MOL850" s="399"/>
      <c r="MOM850" s="399"/>
      <c r="MON850" s="399"/>
      <c r="MOO850" s="399"/>
      <c r="MOP850" s="399"/>
      <c r="MOQ850" s="399"/>
      <c r="MOR850" s="399"/>
      <c r="MOS850" s="399"/>
      <c r="MOT850" s="399"/>
      <c r="MOU850" s="399"/>
      <c r="MOV850" s="399"/>
      <c r="MOW850" s="399"/>
      <c r="MOX850" s="399"/>
      <c r="MOY850" s="399"/>
      <c r="MOZ850" s="399"/>
      <c r="MPA850" s="399"/>
      <c r="MPB850" s="399"/>
      <c r="MPC850" s="399"/>
      <c r="MPD850" s="399"/>
      <c r="MPE850" s="399"/>
      <c r="MPF850" s="399"/>
      <c r="MPG850" s="399"/>
      <c r="MPH850" s="399"/>
      <c r="MPI850" s="399"/>
      <c r="MPJ850" s="399"/>
      <c r="MPK850" s="399"/>
      <c r="MPL850" s="399"/>
      <c r="MPM850" s="399"/>
      <c r="MPN850" s="399"/>
      <c r="MPO850" s="399"/>
      <c r="MPP850" s="399"/>
      <c r="MPQ850" s="399"/>
      <c r="MPR850" s="399"/>
      <c r="MPS850" s="399"/>
      <c r="MPT850" s="399"/>
      <c r="MPU850" s="399"/>
      <c r="MPV850" s="399"/>
      <c r="MPW850" s="399"/>
      <c r="MPX850" s="399"/>
      <c r="MPY850" s="399"/>
      <c r="MPZ850" s="399"/>
      <c r="MQA850" s="399"/>
      <c r="MQB850" s="399"/>
      <c r="MQC850" s="399"/>
      <c r="MQD850" s="399"/>
      <c r="MQE850" s="399"/>
      <c r="MQF850" s="399"/>
      <c r="MQG850" s="399"/>
      <c r="MQH850" s="399"/>
      <c r="MQI850" s="399"/>
      <c r="MQJ850" s="399"/>
      <c r="MQK850" s="399"/>
      <c r="MQL850" s="399"/>
      <c r="MQM850" s="399"/>
      <c r="MQN850" s="399"/>
      <c r="MQO850" s="399"/>
      <c r="MQP850" s="399"/>
      <c r="MQQ850" s="399"/>
      <c r="MQR850" s="399"/>
      <c r="MQS850" s="399"/>
      <c r="MQT850" s="399"/>
      <c r="MQU850" s="399"/>
      <c r="MQV850" s="399"/>
      <c r="MQW850" s="399"/>
      <c r="MQX850" s="399"/>
      <c r="MQY850" s="399"/>
      <c r="MQZ850" s="399"/>
      <c r="MRA850" s="399"/>
      <c r="MRB850" s="399"/>
      <c r="MRC850" s="399"/>
      <c r="MRD850" s="399"/>
      <c r="MRE850" s="399"/>
      <c r="MRF850" s="399"/>
      <c r="MRG850" s="399"/>
      <c r="MRH850" s="399"/>
      <c r="MRI850" s="399"/>
      <c r="MRJ850" s="399"/>
      <c r="MRK850" s="399"/>
      <c r="MRL850" s="399"/>
      <c r="MRM850" s="399"/>
      <c r="MRN850" s="399"/>
      <c r="MRO850" s="399"/>
      <c r="MRP850" s="399"/>
      <c r="MRQ850" s="399"/>
      <c r="MRR850" s="399"/>
      <c r="MRS850" s="399"/>
      <c r="MRT850" s="399"/>
      <c r="MRU850" s="399"/>
      <c r="MRV850" s="399"/>
      <c r="MRW850" s="399"/>
      <c r="MRX850" s="399"/>
      <c r="MRY850" s="399"/>
      <c r="MRZ850" s="399"/>
      <c r="MSA850" s="399"/>
      <c r="MSB850" s="399"/>
      <c r="MSC850" s="399"/>
      <c r="MSD850" s="399"/>
      <c r="MSE850" s="399"/>
      <c r="MSF850" s="399"/>
      <c r="MSG850" s="399"/>
      <c r="MSH850" s="399"/>
      <c r="MSI850" s="399"/>
      <c r="MSJ850" s="399"/>
      <c r="MSK850" s="399"/>
      <c r="MSL850" s="399"/>
      <c r="MSM850" s="399"/>
      <c r="MSN850" s="399"/>
      <c r="MSO850" s="399"/>
      <c r="MSP850" s="399"/>
      <c r="MSQ850" s="399"/>
      <c r="MSR850" s="399"/>
      <c r="MSS850" s="399"/>
      <c r="MST850" s="399"/>
      <c r="MSU850" s="399"/>
      <c r="MSV850" s="399"/>
      <c r="MSW850" s="399"/>
      <c r="MSX850" s="399"/>
      <c r="MSY850" s="399"/>
      <c r="MSZ850" s="399"/>
      <c r="MTA850" s="399"/>
      <c r="MTB850" s="399"/>
      <c r="MTC850" s="399"/>
      <c r="MTD850" s="399"/>
      <c r="MTE850" s="399"/>
      <c r="MTF850" s="399"/>
      <c r="MTG850" s="399"/>
      <c r="MTH850" s="399"/>
      <c r="MTI850" s="399"/>
      <c r="MTJ850" s="399"/>
      <c r="MTK850" s="399"/>
      <c r="MTL850" s="399"/>
      <c r="MTM850" s="399"/>
      <c r="MTN850" s="399"/>
      <c r="MTO850" s="399"/>
      <c r="MTP850" s="399"/>
      <c r="MTQ850" s="399"/>
      <c r="MTR850" s="399"/>
      <c r="MTS850" s="399"/>
      <c r="MTT850" s="399"/>
      <c r="MTU850" s="399"/>
      <c r="MTV850" s="399"/>
      <c r="MTW850" s="399"/>
      <c r="MTX850" s="399"/>
      <c r="MTY850" s="399"/>
      <c r="MTZ850" s="399"/>
      <c r="MUA850" s="399"/>
      <c r="MUB850" s="399"/>
      <c r="MUC850" s="399"/>
      <c r="MUD850" s="399"/>
      <c r="MUE850" s="399"/>
      <c r="MUF850" s="399"/>
      <c r="MUG850" s="399"/>
      <c r="MUH850" s="399"/>
      <c r="MUI850" s="399"/>
      <c r="MUJ850" s="399"/>
      <c r="MUK850" s="399"/>
      <c r="MUL850" s="399"/>
      <c r="MUM850" s="399"/>
      <c r="MUN850" s="399"/>
      <c r="MUO850" s="399"/>
      <c r="MUP850" s="399"/>
      <c r="MUQ850" s="399"/>
      <c r="MUR850" s="399"/>
      <c r="MUS850" s="399"/>
      <c r="MUT850" s="399"/>
      <c r="MUU850" s="399"/>
      <c r="MUV850" s="399"/>
      <c r="MUW850" s="399"/>
      <c r="MUX850" s="399"/>
      <c r="MUY850" s="399"/>
      <c r="MUZ850" s="399"/>
      <c r="MVA850" s="399"/>
      <c r="MVB850" s="399"/>
      <c r="MVC850" s="399"/>
      <c r="MVD850" s="399"/>
      <c r="MVE850" s="399"/>
      <c r="MVF850" s="399"/>
      <c r="MVG850" s="399"/>
      <c r="MVH850" s="399"/>
      <c r="MVI850" s="399"/>
      <c r="MVJ850" s="399"/>
      <c r="MVK850" s="399"/>
      <c r="MVL850" s="399"/>
      <c r="MVM850" s="399"/>
      <c r="MVN850" s="399"/>
      <c r="MVO850" s="399"/>
      <c r="MVP850" s="399"/>
      <c r="MVQ850" s="399"/>
      <c r="MVR850" s="399"/>
      <c r="MVS850" s="399"/>
      <c r="MVT850" s="399"/>
      <c r="MVU850" s="399"/>
      <c r="MVV850" s="399"/>
      <c r="MVW850" s="399"/>
      <c r="MVX850" s="399"/>
      <c r="MVY850" s="399"/>
      <c r="MVZ850" s="399"/>
      <c r="MWA850" s="399"/>
      <c r="MWB850" s="399"/>
      <c r="MWC850" s="399"/>
      <c r="MWD850" s="399"/>
      <c r="MWE850" s="399"/>
      <c r="MWF850" s="399"/>
      <c r="MWG850" s="399"/>
      <c r="MWH850" s="399"/>
      <c r="MWI850" s="399"/>
      <c r="MWJ850" s="399"/>
      <c r="MWK850" s="399"/>
      <c r="MWL850" s="399"/>
      <c r="MWM850" s="399"/>
      <c r="MWN850" s="399"/>
      <c r="MWO850" s="399"/>
      <c r="MWP850" s="399"/>
      <c r="MWQ850" s="399"/>
      <c r="MWR850" s="399"/>
      <c r="MWS850" s="399"/>
      <c r="MWT850" s="399"/>
      <c r="MWU850" s="399"/>
      <c r="MWV850" s="399"/>
      <c r="MWW850" s="399"/>
      <c r="MWX850" s="399"/>
      <c r="MWY850" s="399"/>
      <c r="MWZ850" s="399"/>
      <c r="MXA850" s="399"/>
      <c r="MXB850" s="399"/>
      <c r="MXC850" s="399"/>
      <c r="MXD850" s="399"/>
      <c r="MXE850" s="399"/>
      <c r="MXF850" s="399"/>
      <c r="MXG850" s="399"/>
      <c r="MXH850" s="399"/>
      <c r="MXI850" s="399"/>
      <c r="MXJ850" s="399"/>
      <c r="MXK850" s="399"/>
      <c r="MXL850" s="399"/>
      <c r="MXM850" s="399"/>
      <c r="MXN850" s="399"/>
      <c r="MXO850" s="399"/>
      <c r="MXP850" s="399"/>
      <c r="MXQ850" s="399"/>
      <c r="MXR850" s="399"/>
      <c r="MXS850" s="399"/>
      <c r="MXT850" s="399"/>
      <c r="MXU850" s="399"/>
      <c r="MXV850" s="399"/>
      <c r="MXW850" s="399"/>
      <c r="MXX850" s="399"/>
      <c r="MXY850" s="399"/>
      <c r="MXZ850" s="399"/>
      <c r="MYA850" s="399"/>
      <c r="MYB850" s="399"/>
      <c r="MYC850" s="399"/>
      <c r="MYD850" s="399"/>
      <c r="MYE850" s="399"/>
      <c r="MYF850" s="399"/>
      <c r="MYG850" s="399"/>
      <c r="MYH850" s="399"/>
      <c r="MYI850" s="399"/>
      <c r="MYJ850" s="399"/>
      <c r="MYK850" s="399"/>
      <c r="MYL850" s="399"/>
      <c r="MYM850" s="399"/>
      <c r="MYN850" s="399"/>
      <c r="MYO850" s="399"/>
      <c r="MYP850" s="399"/>
      <c r="MYQ850" s="399"/>
      <c r="MYR850" s="399"/>
      <c r="MYS850" s="399"/>
      <c r="MYT850" s="399"/>
      <c r="MYU850" s="399"/>
      <c r="MYV850" s="399"/>
      <c r="MYW850" s="399"/>
      <c r="MYX850" s="399"/>
      <c r="MYY850" s="399"/>
      <c r="MYZ850" s="399"/>
      <c r="MZA850" s="399"/>
      <c r="MZB850" s="399"/>
      <c r="MZC850" s="399"/>
      <c r="MZD850" s="399"/>
      <c r="MZE850" s="399"/>
      <c r="MZF850" s="399"/>
      <c r="MZG850" s="399"/>
      <c r="MZH850" s="399"/>
      <c r="MZI850" s="399"/>
      <c r="MZJ850" s="399"/>
      <c r="MZK850" s="399"/>
      <c r="MZL850" s="399"/>
      <c r="MZM850" s="399"/>
      <c r="MZN850" s="399"/>
      <c r="MZO850" s="399"/>
      <c r="MZP850" s="399"/>
      <c r="MZQ850" s="399"/>
      <c r="MZR850" s="399"/>
      <c r="MZS850" s="399"/>
      <c r="MZT850" s="399"/>
      <c r="MZU850" s="399"/>
      <c r="MZV850" s="399"/>
      <c r="MZW850" s="399"/>
      <c r="MZX850" s="399"/>
      <c r="MZY850" s="399"/>
      <c r="MZZ850" s="399"/>
      <c r="NAA850" s="399"/>
      <c r="NAB850" s="399"/>
      <c r="NAC850" s="399"/>
      <c r="NAD850" s="399"/>
      <c r="NAE850" s="399"/>
      <c r="NAF850" s="399"/>
      <c r="NAG850" s="399"/>
      <c r="NAH850" s="399"/>
      <c r="NAI850" s="399"/>
      <c r="NAJ850" s="399"/>
      <c r="NAK850" s="399"/>
      <c r="NAL850" s="399"/>
      <c r="NAM850" s="399"/>
      <c r="NAN850" s="399"/>
      <c r="NAO850" s="399"/>
      <c r="NAP850" s="399"/>
      <c r="NAQ850" s="399"/>
      <c r="NAR850" s="399"/>
      <c r="NAS850" s="399"/>
      <c r="NAT850" s="399"/>
      <c r="NAU850" s="399"/>
      <c r="NAV850" s="399"/>
      <c r="NAW850" s="399"/>
      <c r="NAX850" s="399"/>
      <c r="NAY850" s="399"/>
      <c r="NAZ850" s="399"/>
      <c r="NBA850" s="399"/>
      <c r="NBB850" s="399"/>
      <c r="NBC850" s="399"/>
      <c r="NBD850" s="399"/>
      <c r="NBE850" s="399"/>
      <c r="NBF850" s="399"/>
      <c r="NBG850" s="399"/>
      <c r="NBH850" s="399"/>
      <c r="NBI850" s="399"/>
      <c r="NBJ850" s="399"/>
      <c r="NBK850" s="399"/>
      <c r="NBL850" s="399"/>
      <c r="NBM850" s="399"/>
      <c r="NBN850" s="399"/>
      <c r="NBO850" s="399"/>
      <c r="NBP850" s="399"/>
      <c r="NBQ850" s="399"/>
      <c r="NBR850" s="399"/>
      <c r="NBS850" s="399"/>
      <c r="NBT850" s="399"/>
      <c r="NBU850" s="399"/>
      <c r="NBV850" s="399"/>
      <c r="NBW850" s="399"/>
      <c r="NBX850" s="399"/>
      <c r="NBY850" s="399"/>
      <c r="NBZ850" s="399"/>
      <c r="NCA850" s="399"/>
      <c r="NCB850" s="399"/>
      <c r="NCC850" s="399"/>
      <c r="NCD850" s="399"/>
      <c r="NCE850" s="399"/>
      <c r="NCF850" s="399"/>
      <c r="NCG850" s="399"/>
      <c r="NCH850" s="399"/>
      <c r="NCI850" s="399"/>
      <c r="NCJ850" s="399"/>
      <c r="NCK850" s="399"/>
      <c r="NCL850" s="399"/>
      <c r="NCM850" s="399"/>
      <c r="NCN850" s="399"/>
      <c r="NCO850" s="399"/>
      <c r="NCP850" s="399"/>
      <c r="NCQ850" s="399"/>
      <c r="NCR850" s="399"/>
      <c r="NCS850" s="399"/>
      <c r="NCT850" s="399"/>
      <c r="NCU850" s="399"/>
      <c r="NCV850" s="399"/>
      <c r="NCW850" s="399"/>
      <c r="NCX850" s="399"/>
      <c r="NCY850" s="399"/>
      <c r="NCZ850" s="399"/>
      <c r="NDA850" s="399"/>
      <c r="NDB850" s="399"/>
      <c r="NDC850" s="399"/>
      <c r="NDD850" s="399"/>
      <c r="NDE850" s="399"/>
      <c r="NDF850" s="399"/>
      <c r="NDG850" s="399"/>
      <c r="NDH850" s="399"/>
      <c r="NDI850" s="399"/>
      <c r="NDJ850" s="399"/>
      <c r="NDK850" s="399"/>
      <c r="NDL850" s="399"/>
      <c r="NDM850" s="399"/>
      <c r="NDN850" s="399"/>
      <c r="NDO850" s="399"/>
      <c r="NDP850" s="399"/>
      <c r="NDQ850" s="399"/>
      <c r="NDR850" s="399"/>
      <c r="NDS850" s="399"/>
      <c r="NDT850" s="399"/>
      <c r="NDU850" s="399"/>
      <c r="NDV850" s="399"/>
      <c r="NDW850" s="399"/>
      <c r="NDX850" s="399"/>
      <c r="NDY850" s="399"/>
      <c r="NDZ850" s="399"/>
      <c r="NEA850" s="399"/>
      <c r="NEB850" s="399"/>
      <c r="NEC850" s="399"/>
      <c r="NED850" s="399"/>
      <c r="NEE850" s="399"/>
      <c r="NEF850" s="399"/>
      <c r="NEG850" s="399"/>
      <c r="NEH850" s="399"/>
      <c r="NEI850" s="399"/>
      <c r="NEJ850" s="399"/>
      <c r="NEK850" s="399"/>
      <c r="NEL850" s="399"/>
      <c r="NEM850" s="399"/>
      <c r="NEN850" s="399"/>
      <c r="NEO850" s="399"/>
      <c r="NEP850" s="399"/>
      <c r="NEQ850" s="399"/>
      <c r="NER850" s="399"/>
      <c r="NES850" s="399"/>
      <c r="NET850" s="399"/>
      <c r="NEU850" s="399"/>
      <c r="NEV850" s="399"/>
      <c r="NEW850" s="399"/>
      <c r="NEX850" s="399"/>
      <c r="NEY850" s="399"/>
      <c r="NEZ850" s="399"/>
      <c r="NFA850" s="399"/>
      <c r="NFB850" s="399"/>
      <c r="NFC850" s="399"/>
      <c r="NFD850" s="399"/>
      <c r="NFE850" s="399"/>
      <c r="NFF850" s="399"/>
      <c r="NFG850" s="399"/>
      <c r="NFH850" s="399"/>
      <c r="NFI850" s="399"/>
      <c r="NFJ850" s="399"/>
      <c r="NFK850" s="399"/>
      <c r="NFL850" s="399"/>
      <c r="NFM850" s="399"/>
      <c r="NFN850" s="399"/>
      <c r="NFO850" s="399"/>
      <c r="NFP850" s="399"/>
      <c r="NFQ850" s="399"/>
      <c r="NFR850" s="399"/>
      <c r="NFS850" s="399"/>
      <c r="NFT850" s="399"/>
      <c r="NFU850" s="399"/>
      <c r="NFV850" s="399"/>
      <c r="NFW850" s="399"/>
      <c r="NFX850" s="399"/>
      <c r="NFY850" s="399"/>
      <c r="NFZ850" s="399"/>
      <c r="NGA850" s="399"/>
      <c r="NGB850" s="399"/>
      <c r="NGC850" s="399"/>
      <c r="NGD850" s="399"/>
      <c r="NGE850" s="399"/>
      <c r="NGF850" s="399"/>
      <c r="NGG850" s="399"/>
      <c r="NGH850" s="399"/>
      <c r="NGI850" s="399"/>
      <c r="NGJ850" s="399"/>
      <c r="NGK850" s="399"/>
      <c r="NGL850" s="399"/>
      <c r="NGM850" s="399"/>
      <c r="NGN850" s="399"/>
      <c r="NGO850" s="399"/>
      <c r="NGP850" s="399"/>
      <c r="NGQ850" s="399"/>
      <c r="NGR850" s="399"/>
      <c r="NGS850" s="399"/>
      <c r="NGT850" s="399"/>
      <c r="NGU850" s="399"/>
      <c r="NGV850" s="399"/>
      <c r="NGW850" s="399"/>
      <c r="NGX850" s="399"/>
      <c r="NGY850" s="399"/>
      <c r="NGZ850" s="399"/>
      <c r="NHA850" s="399"/>
      <c r="NHB850" s="399"/>
      <c r="NHC850" s="399"/>
      <c r="NHD850" s="399"/>
      <c r="NHE850" s="399"/>
      <c r="NHF850" s="399"/>
      <c r="NHG850" s="399"/>
      <c r="NHH850" s="399"/>
      <c r="NHI850" s="399"/>
      <c r="NHJ850" s="399"/>
      <c r="NHK850" s="399"/>
      <c r="NHL850" s="399"/>
      <c r="NHM850" s="399"/>
      <c r="NHN850" s="399"/>
      <c r="NHO850" s="399"/>
      <c r="NHP850" s="399"/>
      <c r="NHQ850" s="399"/>
      <c r="NHR850" s="399"/>
      <c r="NHS850" s="399"/>
      <c r="NHT850" s="399"/>
      <c r="NHU850" s="399"/>
      <c r="NHV850" s="399"/>
      <c r="NHW850" s="399"/>
      <c r="NHX850" s="399"/>
      <c r="NHY850" s="399"/>
      <c r="NHZ850" s="399"/>
      <c r="NIA850" s="399"/>
      <c r="NIB850" s="399"/>
      <c r="NIC850" s="399"/>
      <c r="NID850" s="399"/>
      <c r="NIE850" s="399"/>
      <c r="NIF850" s="399"/>
      <c r="NIG850" s="399"/>
      <c r="NIH850" s="399"/>
      <c r="NII850" s="399"/>
      <c r="NIJ850" s="399"/>
      <c r="NIK850" s="399"/>
      <c r="NIL850" s="399"/>
      <c r="NIM850" s="399"/>
      <c r="NIN850" s="399"/>
      <c r="NIO850" s="399"/>
      <c r="NIP850" s="399"/>
      <c r="NIQ850" s="399"/>
      <c r="NIR850" s="399"/>
      <c r="NIS850" s="399"/>
      <c r="NIT850" s="399"/>
      <c r="NIU850" s="399"/>
      <c r="NIV850" s="399"/>
      <c r="NIW850" s="399"/>
      <c r="NIX850" s="399"/>
      <c r="NIY850" s="399"/>
      <c r="NIZ850" s="399"/>
      <c r="NJA850" s="399"/>
      <c r="NJB850" s="399"/>
      <c r="NJC850" s="399"/>
      <c r="NJD850" s="399"/>
      <c r="NJE850" s="399"/>
      <c r="NJF850" s="399"/>
      <c r="NJG850" s="399"/>
      <c r="NJH850" s="399"/>
      <c r="NJI850" s="399"/>
      <c r="NJJ850" s="399"/>
      <c r="NJK850" s="399"/>
      <c r="NJL850" s="399"/>
      <c r="NJM850" s="399"/>
      <c r="NJN850" s="399"/>
      <c r="NJO850" s="399"/>
      <c r="NJP850" s="399"/>
      <c r="NJQ850" s="399"/>
      <c r="NJR850" s="399"/>
      <c r="NJS850" s="399"/>
      <c r="NJT850" s="399"/>
      <c r="NJU850" s="399"/>
      <c r="NJV850" s="399"/>
      <c r="NJW850" s="399"/>
      <c r="NJX850" s="399"/>
      <c r="NJY850" s="399"/>
      <c r="NJZ850" s="399"/>
      <c r="NKA850" s="399"/>
      <c r="NKB850" s="399"/>
      <c r="NKC850" s="399"/>
      <c r="NKD850" s="399"/>
      <c r="NKE850" s="399"/>
      <c r="NKF850" s="399"/>
      <c r="NKG850" s="399"/>
      <c r="NKH850" s="399"/>
      <c r="NKI850" s="399"/>
      <c r="NKJ850" s="399"/>
      <c r="NKK850" s="399"/>
      <c r="NKL850" s="399"/>
      <c r="NKM850" s="399"/>
      <c r="NKN850" s="399"/>
      <c r="NKO850" s="399"/>
      <c r="NKP850" s="399"/>
      <c r="NKQ850" s="399"/>
      <c r="NKR850" s="399"/>
      <c r="NKS850" s="399"/>
      <c r="NKT850" s="399"/>
      <c r="NKU850" s="399"/>
      <c r="NKV850" s="399"/>
      <c r="NKW850" s="399"/>
      <c r="NKX850" s="399"/>
      <c r="NKY850" s="399"/>
      <c r="NKZ850" s="399"/>
      <c r="NLA850" s="399"/>
      <c r="NLB850" s="399"/>
      <c r="NLC850" s="399"/>
      <c r="NLD850" s="399"/>
      <c r="NLE850" s="399"/>
      <c r="NLF850" s="399"/>
      <c r="NLG850" s="399"/>
      <c r="NLH850" s="399"/>
      <c r="NLI850" s="399"/>
      <c r="NLJ850" s="399"/>
      <c r="NLK850" s="399"/>
      <c r="NLL850" s="399"/>
      <c r="NLM850" s="399"/>
      <c r="NLN850" s="399"/>
      <c r="NLO850" s="399"/>
      <c r="NLP850" s="399"/>
      <c r="NLQ850" s="399"/>
      <c r="NLR850" s="399"/>
      <c r="NLS850" s="399"/>
      <c r="NLT850" s="399"/>
      <c r="NLU850" s="399"/>
      <c r="NLV850" s="399"/>
      <c r="NLW850" s="399"/>
      <c r="NLX850" s="399"/>
      <c r="NLY850" s="399"/>
      <c r="NLZ850" s="399"/>
      <c r="NMA850" s="399"/>
      <c r="NMB850" s="399"/>
      <c r="NMC850" s="399"/>
      <c r="NMD850" s="399"/>
      <c r="NME850" s="399"/>
      <c r="NMF850" s="399"/>
      <c r="NMG850" s="399"/>
      <c r="NMH850" s="399"/>
      <c r="NMI850" s="399"/>
      <c r="NMJ850" s="399"/>
      <c r="NMK850" s="399"/>
      <c r="NML850" s="399"/>
      <c r="NMM850" s="399"/>
      <c r="NMN850" s="399"/>
      <c r="NMO850" s="399"/>
      <c r="NMP850" s="399"/>
      <c r="NMQ850" s="399"/>
      <c r="NMR850" s="399"/>
      <c r="NMS850" s="399"/>
      <c r="NMT850" s="399"/>
      <c r="NMU850" s="399"/>
      <c r="NMV850" s="399"/>
      <c r="NMW850" s="399"/>
      <c r="NMX850" s="399"/>
      <c r="NMY850" s="399"/>
      <c r="NMZ850" s="399"/>
      <c r="NNA850" s="399"/>
      <c r="NNB850" s="399"/>
      <c r="NNC850" s="399"/>
      <c r="NND850" s="399"/>
      <c r="NNE850" s="399"/>
      <c r="NNF850" s="399"/>
      <c r="NNG850" s="399"/>
      <c r="NNH850" s="399"/>
      <c r="NNI850" s="399"/>
      <c r="NNJ850" s="399"/>
      <c r="NNK850" s="399"/>
      <c r="NNL850" s="399"/>
      <c r="NNM850" s="399"/>
      <c r="NNN850" s="399"/>
      <c r="NNO850" s="399"/>
      <c r="NNP850" s="399"/>
      <c r="NNQ850" s="399"/>
      <c r="NNR850" s="399"/>
      <c r="NNS850" s="399"/>
      <c r="NNT850" s="399"/>
      <c r="NNU850" s="399"/>
      <c r="NNV850" s="399"/>
      <c r="NNW850" s="399"/>
      <c r="NNX850" s="399"/>
      <c r="NNY850" s="399"/>
      <c r="NNZ850" s="399"/>
      <c r="NOA850" s="399"/>
      <c r="NOB850" s="399"/>
      <c r="NOC850" s="399"/>
      <c r="NOD850" s="399"/>
      <c r="NOE850" s="399"/>
      <c r="NOF850" s="399"/>
      <c r="NOG850" s="399"/>
      <c r="NOH850" s="399"/>
      <c r="NOI850" s="399"/>
      <c r="NOJ850" s="399"/>
      <c r="NOK850" s="399"/>
      <c r="NOL850" s="399"/>
      <c r="NOM850" s="399"/>
      <c r="NON850" s="399"/>
      <c r="NOO850" s="399"/>
      <c r="NOP850" s="399"/>
      <c r="NOQ850" s="399"/>
      <c r="NOR850" s="399"/>
      <c r="NOS850" s="399"/>
      <c r="NOT850" s="399"/>
      <c r="NOU850" s="399"/>
      <c r="NOV850" s="399"/>
      <c r="NOW850" s="399"/>
      <c r="NOX850" s="399"/>
      <c r="NOY850" s="399"/>
      <c r="NOZ850" s="399"/>
      <c r="NPA850" s="399"/>
      <c r="NPB850" s="399"/>
      <c r="NPC850" s="399"/>
      <c r="NPD850" s="399"/>
      <c r="NPE850" s="399"/>
      <c r="NPF850" s="399"/>
      <c r="NPG850" s="399"/>
      <c r="NPH850" s="399"/>
      <c r="NPI850" s="399"/>
      <c r="NPJ850" s="399"/>
      <c r="NPK850" s="399"/>
      <c r="NPL850" s="399"/>
      <c r="NPM850" s="399"/>
      <c r="NPN850" s="399"/>
      <c r="NPO850" s="399"/>
      <c r="NPP850" s="399"/>
      <c r="NPQ850" s="399"/>
      <c r="NPR850" s="399"/>
      <c r="NPS850" s="399"/>
      <c r="NPT850" s="399"/>
      <c r="NPU850" s="399"/>
      <c r="NPV850" s="399"/>
      <c r="NPW850" s="399"/>
      <c r="NPX850" s="399"/>
      <c r="NPY850" s="399"/>
      <c r="NPZ850" s="399"/>
      <c r="NQA850" s="399"/>
      <c r="NQB850" s="399"/>
      <c r="NQC850" s="399"/>
      <c r="NQD850" s="399"/>
      <c r="NQE850" s="399"/>
      <c r="NQF850" s="399"/>
      <c r="NQG850" s="399"/>
      <c r="NQH850" s="399"/>
      <c r="NQI850" s="399"/>
      <c r="NQJ850" s="399"/>
      <c r="NQK850" s="399"/>
      <c r="NQL850" s="399"/>
      <c r="NQM850" s="399"/>
      <c r="NQN850" s="399"/>
      <c r="NQO850" s="399"/>
      <c r="NQP850" s="399"/>
      <c r="NQQ850" s="399"/>
      <c r="NQR850" s="399"/>
      <c r="NQS850" s="399"/>
      <c r="NQT850" s="399"/>
      <c r="NQU850" s="399"/>
      <c r="NQV850" s="399"/>
      <c r="NQW850" s="399"/>
      <c r="NQX850" s="399"/>
      <c r="NQY850" s="399"/>
      <c r="NQZ850" s="399"/>
      <c r="NRA850" s="399"/>
      <c r="NRB850" s="399"/>
      <c r="NRC850" s="399"/>
      <c r="NRD850" s="399"/>
      <c r="NRE850" s="399"/>
      <c r="NRF850" s="399"/>
      <c r="NRG850" s="399"/>
      <c r="NRH850" s="399"/>
      <c r="NRI850" s="399"/>
      <c r="NRJ850" s="399"/>
      <c r="NRK850" s="399"/>
      <c r="NRL850" s="399"/>
      <c r="NRM850" s="399"/>
      <c r="NRN850" s="399"/>
      <c r="NRO850" s="399"/>
      <c r="NRP850" s="399"/>
      <c r="NRQ850" s="399"/>
      <c r="NRR850" s="399"/>
      <c r="NRS850" s="399"/>
      <c r="NRT850" s="399"/>
      <c r="NRU850" s="399"/>
      <c r="NRV850" s="399"/>
      <c r="NRW850" s="399"/>
      <c r="NRX850" s="399"/>
      <c r="NRY850" s="399"/>
      <c r="NRZ850" s="399"/>
      <c r="NSA850" s="399"/>
      <c r="NSB850" s="399"/>
      <c r="NSC850" s="399"/>
      <c r="NSD850" s="399"/>
      <c r="NSE850" s="399"/>
      <c r="NSF850" s="399"/>
      <c r="NSG850" s="399"/>
      <c r="NSH850" s="399"/>
      <c r="NSI850" s="399"/>
      <c r="NSJ850" s="399"/>
      <c r="NSK850" s="399"/>
      <c r="NSL850" s="399"/>
      <c r="NSM850" s="399"/>
      <c r="NSN850" s="399"/>
      <c r="NSO850" s="399"/>
      <c r="NSP850" s="399"/>
      <c r="NSQ850" s="399"/>
      <c r="NSR850" s="399"/>
      <c r="NSS850" s="399"/>
      <c r="NST850" s="399"/>
      <c r="NSU850" s="399"/>
      <c r="NSV850" s="399"/>
      <c r="NSW850" s="399"/>
      <c r="NSX850" s="399"/>
      <c r="NSY850" s="399"/>
      <c r="NSZ850" s="399"/>
      <c r="NTA850" s="399"/>
      <c r="NTB850" s="399"/>
      <c r="NTC850" s="399"/>
      <c r="NTD850" s="399"/>
      <c r="NTE850" s="399"/>
      <c r="NTF850" s="399"/>
      <c r="NTG850" s="399"/>
      <c r="NTH850" s="399"/>
      <c r="NTI850" s="399"/>
      <c r="NTJ850" s="399"/>
      <c r="NTK850" s="399"/>
      <c r="NTL850" s="399"/>
      <c r="NTM850" s="399"/>
      <c r="NTN850" s="399"/>
      <c r="NTO850" s="399"/>
      <c r="NTP850" s="399"/>
      <c r="NTQ850" s="399"/>
      <c r="NTR850" s="399"/>
      <c r="NTS850" s="399"/>
      <c r="NTT850" s="399"/>
      <c r="NTU850" s="399"/>
      <c r="NTV850" s="399"/>
      <c r="NTW850" s="399"/>
      <c r="NTX850" s="399"/>
      <c r="NTY850" s="399"/>
      <c r="NTZ850" s="399"/>
      <c r="NUA850" s="399"/>
      <c r="NUB850" s="399"/>
      <c r="NUC850" s="399"/>
      <c r="NUD850" s="399"/>
      <c r="NUE850" s="399"/>
      <c r="NUF850" s="399"/>
      <c r="NUG850" s="399"/>
      <c r="NUH850" s="399"/>
      <c r="NUI850" s="399"/>
      <c r="NUJ850" s="399"/>
      <c r="NUK850" s="399"/>
      <c r="NUL850" s="399"/>
      <c r="NUM850" s="399"/>
      <c r="NUN850" s="399"/>
      <c r="NUO850" s="399"/>
      <c r="NUP850" s="399"/>
      <c r="NUQ850" s="399"/>
      <c r="NUR850" s="399"/>
      <c r="NUS850" s="399"/>
      <c r="NUT850" s="399"/>
      <c r="NUU850" s="399"/>
      <c r="NUV850" s="399"/>
      <c r="NUW850" s="399"/>
      <c r="NUX850" s="399"/>
      <c r="NUY850" s="399"/>
      <c r="NUZ850" s="399"/>
      <c r="NVA850" s="399"/>
      <c r="NVB850" s="399"/>
      <c r="NVC850" s="399"/>
      <c r="NVD850" s="399"/>
      <c r="NVE850" s="399"/>
      <c r="NVF850" s="399"/>
      <c r="NVG850" s="399"/>
      <c r="NVH850" s="399"/>
      <c r="NVI850" s="399"/>
      <c r="NVJ850" s="399"/>
      <c r="NVK850" s="399"/>
      <c r="NVL850" s="399"/>
      <c r="NVM850" s="399"/>
      <c r="NVN850" s="399"/>
      <c r="NVO850" s="399"/>
      <c r="NVP850" s="399"/>
      <c r="NVQ850" s="399"/>
      <c r="NVR850" s="399"/>
      <c r="NVS850" s="399"/>
      <c r="NVT850" s="399"/>
      <c r="NVU850" s="399"/>
      <c r="NVV850" s="399"/>
      <c r="NVW850" s="399"/>
      <c r="NVX850" s="399"/>
      <c r="NVY850" s="399"/>
      <c r="NVZ850" s="399"/>
      <c r="NWA850" s="399"/>
      <c r="NWB850" s="399"/>
      <c r="NWC850" s="399"/>
      <c r="NWD850" s="399"/>
      <c r="NWE850" s="399"/>
      <c r="NWF850" s="399"/>
      <c r="NWG850" s="399"/>
      <c r="NWH850" s="399"/>
      <c r="NWI850" s="399"/>
      <c r="NWJ850" s="399"/>
      <c r="NWK850" s="399"/>
      <c r="NWL850" s="399"/>
      <c r="NWM850" s="399"/>
      <c r="NWN850" s="399"/>
      <c r="NWO850" s="399"/>
      <c r="NWP850" s="399"/>
      <c r="NWQ850" s="399"/>
      <c r="NWR850" s="399"/>
      <c r="NWS850" s="399"/>
      <c r="NWT850" s="399"/>
      <c r="NWU850" s="399"/>
      <c r="NWV850" s="399"/>
      <c r="NWW850" s="399"/>
      <c r="NWX850" s="399"/>
      <c r="NWY850" s="399"/>
      <c r="NWZ850" s="399"/>
      <c r="NXA850" s="399"/>
      <c r="NXB850" s="399"/>
      <c r="NXC850" s="399"/>
      <c r="NXD850" s="399"/>
      <c r="NXE850" s="399"/>
      <c r="NXF850" s="399"/>
      <c r="NXG850" s="399"/>
      <c r="NXH850" s="399"/>
      <c r="NXI850" s="399"/>
      <c r="NXJ850" s="399"/>
      <c r="NXK850" s="399"/>
      <c r="NXL850" s="399"/>
      <c r="NXM850" s="399"/>
      <c r="NXN850" s="399"/>
      <c r="NXO850" s="399"/>
      <c r="NXP850" s="399"/>
      <c r="NXQ850" s="399"/>
      <c r="NXR850" s="399"/>
      <c r="NXS850" s="399"/>
      <c r="NXT850" s="399"/>
      <c r="NXU850" s="399"/>
      <c r="NXV850" s="399"/>
      <c r="NXW850" s="399"/>
      <c r="NXX850" s="399"/>
      <c r="NXY850" s="399"/>
      <c r="NXZ850" s="399"/>
      <c r="NYA850" s="399"/>
      <c r="NYB850" s="399"/>
      <c r="NYC850" s="399"/>
      <c r="NYD850" s="399"/>
      <c r="NYE850" s="399"/>
      <c r="NYF850" s="399"/>
      <c r="NYG850" s="399"/>
      <c r="NYH850" s="399"/>
      <c r="NYI850" s="399"/>
      <c r="NYJ850" s="399"/>
      <c r="NYK850" s="399"/>
      <c r="NYL850" s="399"/>
      <c r="NYM850" s="399"/>
      <c r="NYN850" s="399"/>
      <c r="NYO850" s="399"/>
      <c r="NYP850" s="399"/>
      <c r="NYQ850" s="399"/>
      <c r="NYR850" s="399"/>
      <c r="NYS850" s="399"/>
      <c r="NYT850" s="399"/>
      <c r="NYU850" s="399"/>
      <c r="NYV850" s="399"/>
      <c r="NYW850" s="399"/>
      <c r="NYX850" s="399"/>
      <c r="NYY850" s="399"/>
      <c r="NYZ850" s="399"/>
      <c r="NZA850" s="399"/>
      <c r="NZB850" s="399"/>
      <c r="NZC850" s="399"/>
      <c r="NZD850" s="399"/>
      <c r="NZE850" s="399"/>
      <c r="NZF850" s="399"/>
      <c r="NZG850" s="399"/>
      <c r="NZH850" s="399"/>
      <c r="NZI850" s="399"/>
      <c r="NZJ850" s="399"/>
      <c r="NZK850" s="399"/>
      <c r="NZL850" s="399"/>
      <c r="NZM850" s="399"/>
      <c r="NZN850" s="399"/>
      <c r="NZO850" s="399"/>
      <c r="NZP850" s="399"/>
      <c r="NZQ850" s="399"/>
      <c r="NZR850" s="399"/>
      <c r="NZS850" s="399"/>
      <c r="NZT850" s="399"/>
      <c r="NZU850" s="399"/>
      <c r="NZV850" s="399"/>
      <c r="NZW850" s="399"/>
      <c r="NZX850" s="399"/>
      <c r="NZY850" s="399"/>
      <c r="NZZ850" s="399"/>
      <c r="OAA850" s="399"/>
      <c r="OAB850" s="399"/>
      <c r="OAC850" s="399"/>
      <c r="OAD850" s="399"/>
      <c r="OAE850" s="399"/>
      <c r="OAF850" s="399"/>
      <c r="OAG850" s="399"/>
      <c r="OAH850" s="399"/>
      <c r="OAI850" s="399"/>
      <c r="OAJ850" s="399"/>
      <c r="OAK850" s="399"/>
      <c r="OAL850" s="399"/>
      <c r="OAM850" s="399"/>
      <c r="OAN850" s="399"/>
      <c r="OAO850" s="399"/>
      <c r="OAP850" s="399"/>
      <c r="OAQ850" s="399"/>
      <c r="OAR850" s="399"/>
      <c r="OAS850" s="399"/>
      <c r="OAT850" s="399"/>
      <c r="OAU850" s="399"/>
      <c r="OAV850" s="399"/>
      <c r="OAW850" s="399"/>
      <c r="OAX850" s="399"/>
      <c r="OAY850" s="399"/>
      <c r="OAZ850" s="399"/>
      <c r="OBA850" s="399"/>
      <c r="OBB850" s="399"/>
      <c r="OBC850" s="399"/>
      <c r="OBD850" s="399"/>
      <c r="OBE850" s="399"/>
      <c r="OBF850" s="399"/>
      <c r="OBG850" s="399"/>
      <c r="OBH850" s="399"/>
      <c r="OBI850" s="399"/>
      <c r="OBJ850" s="399"/>
      <c r="OBK850" s="399"/>
      <c r="OBL850" s="399"/>
      <c r="OBM850" s="399"/>
      <c r="OBN850" s="399"/>
      <c r="OBO850" s="399"/>
      <c r="OBP850" s="399"/>
      <c r="OBQ850" s="399"/>
      <c r="OBR850" s="399"/>
      <c r="OBS850" s="399"/>
      <c r="OBT850" s="399"/>
      <c r="OBU850" s="399"/>
      <c r="OBV850" s="399"/>
      <c r="OBW850" s="399"/>
      <c r="OBX850" s="399"/>
      <c r="OBY850" s="399"/>
      <c r="OBZ850" s="399"/>
      <c r="OCA850" s="399"/>
      <c r="OCB850" s="399"/>
      <c r="OCC850" s="399"/>
      <c r="OCD850" s="399"/>
      <c r="OCE850" s="399"/>
      <c r="OCF850" s="399"/>
      <c r="OCG850" s="399"/>
      <c r="OCH850" s="399"/>
      <c r="OCI850" s="399"/>
      <c r="OCJ850" s="399"/>
      <c r="OCK850" s="399"/>
      <c r="OCL850" s="399"/>
      <c r="OCM850" s="399"/>
      <c r="OCN850" s="399"/>
      <c r="OCO850" s="399"/>
      <c r="OCP850" s="399"/>
      <c r="OCQ850" s="399"/>
      <c r="OCR850" s="399"/>
      <c r="OCS850" s="399"/>
      <c r="OCT850" s="399"/>
      <c r="OCU850" s="399"/>
      <c r="OCV850" s="399"/>
      <c r="OCW850" s="399"/>
      <c r="OCX850" s="399"/>
      <c r="OCY850" s="399"/>
      <c r="OCZ850" s="399"/>
      <c r="ODA850" s="399"/>
      <c r="ODB850" s="399"/>
      <c r="ODC850" s="399"/>
      <c r="ODD850" s="399"/>
      <c r="ODE850" s="399"/>
      <c r="ODF850" s="399"/>
      <c r="ODG850" s="399"/>
      <c r="ODH850" s="399"/>
      <c r="ODI850" s="399"/>
      <c r="ODJ850" s="399"/>
      <c r="ODK850" s="399"/>
      <c r="ODL850" s="399"/>
      <c r="ODM850" s="399"/>
      <c r="ODN850" s="399"/>
      <c r="ODO850" s="399"/>
      <c r="ODP850" s="399"/>
      <c r="ODQ850" s="399"/>
      <c r="ODR850" s="399"/>
      <c r="ODS850" s="399"/>
      <c r="ODT850" s="399"/>
      <c r="ODU850" s="399"/>
      <c r="ODV850" s="399"/>
      <c r="ODW850" s="399"/>
      <c r="ODX850" s="399"/>
      <c r="ODY850" s="399"/>
      <c r="ODZ850" s="399"/>
      <c r="OEA850" s="399"/>
      <c r="OEB850" s="399"/>
      <c r="OEC850" s="399"/>
      <c r="OED850" s="399"/>
      <c r="OEE850" s="399"/>
      <c r="OEF850" s="399"/>
      <c r="OEG850" s="399"/>
      <c r="OEH850" s="399"/>
      <c r="OEI850" s="399"/>
      <c r="OEJ850" s="399"/>
      <c r="OEK850" s="399"/>
      <c r="OEL850" s="399"/>
      <c r="OEM850" s="399"/>
      <c r="OEN850" s="399"/>
      <c r="OEO850" s="399"/>
      <c r="OEP850" s="399"/>
      <c r="OEQ850" s="399"/>
      <c r="OER850" s="399"/>
      <c r="OES850" s="399"/>
      <c r="OET850" s="399"/>
      <c r="OEU850" s="399"/>
      <c r="OEV850" s="399"/>
      <c r="OEW850" s="399"/>
      <c r="OEX850" s="399"/>
      <c r="OEY850" s="399"/>
      <c r="OEZ850" s="399"/>
      <c r="OFA850" s="399"/>
      <c r="OFB850" s="399"/>
      <c r="OFC850" s="399"/>
      <c r="OFD850" s="399"/>
      <c r="OFE850" s="399"/>
      <c r="OFF850" s="399"/>
      <c r="OFG850" s="399"/>
      <c r="OFH850" s="399"/>
      <c r="OFI850" s="399"/>
      <c r="OFJ850" s="399"/>
      <c r="OFK850" s="399"/>
      <c r="OFL850" s="399"/>
      <c r="OFM850" s="399"/>
      <c r="OFN850" s="399"/>
      <c r="OFO850" s="399"/>
      <c r="OFP850" s="399"/>
      <c r="OFQ850" s="399"/>
      <c r="OFR850" s="399"/>
      <c r="OFS850" s="399"/>
      <c r="OFT850" s="399"/>
      <c r="OFU850" s="399"/>
      <c r="OFV850" s="399"/>
      <c r="OFW850" s="399"/>
      <c r="OFX850" s="399"/>
      <c r="OFY850" s="399"/>
      <c r="OFZ850" s="399"/>
      <c r="OGA850" s="399"/>
      <c r="OGB850" s="399"/>
      <c r="OGC850" s="399"/>
      <c r="OGD850" s="399"/>
      <c r="OGE850" s="399"/>
      <c r="OGF850" s="399"/>
      <c r="OGG850" s="399"/>
      <c r="OGH850" s="399"/>
      <c r="OGI850" s="399"/>
      <c r="OGJ850" s="399"/>
      <c r="OGK850" s="399"/>
      <c r="OGL850" s="399"/>
      <c r="OGM850" s="399"/>
      <c r="OGN850" s="399"/>
      <c r="OGO850" s="399"/>
      <c r="OGP850" s="399"/>
      <c r="OGQ850" s="399"/>
      <c r="OGR850" s="399"/>
      <c r="OGS850" s="399"/>
      <c r="OGT850" s="399"/>
      <c r="OGU850" s="399"/>
      <c r="OGV850" s="399"/>
      <c r="OGW850" s="399"/>
      <c r="OGX850" s="399"/>
      <c r="OGY850" s="399"/>
      <c r="OGZ850" s="399"/>
      <c r="OHA850" s="399"/>
      <c r="OHB850" s="399"/>
      <c r="OHC850" s="399"/>
      <c r="OHD850" s="399"/>
      <c r="OHE850" s="399"/>
      <c r="OHF850" s="399"/>
      <c r="OHG850" s="399"/>
      <c r="OHH850" s="399"/>
      <c r="OHI850" s="399"/>
      <c r="OHJ850" s="399"/>
      <c r="OHK850" s="399"/>
      <c r="OHL850" s="399"/>
      <c r="OHM850" s="399"/>
      <c r="OHN850" s="399"/>
      <c r="OHO850" s="399"/>
      <c r="OHP850" s="399"/>
      <c r="OHQ850" s="399"/>
      <c r="OHR850" s="399"/>
      <c r="OHS850" s="399"/>
      <c r="OHT850" s="399"/>
      <c r="OHU850" s="399"/>
      <c r="OHV850" s="399"/>
      <c r="OHW850" s="399"/>
      <c r="OHX850" s="399"/>
      <c r="OHY850" s="399"/>
      <c r="OHZ850" s="399"/>
      <c r="OIA850" s="399"/>
      <c r="OIB850" s="399"/>
      <c r="OIC850" s="399"/>
      <c r="OID850" s="399"/>
      <c r="OIE850" s="399"/>
      <c r="OIF850" s="399"/>
      <c r="OIG850" s="399"/>
      <c r="OIH850" s="399"/>
      <c r="OII850" s="399"/>
      <c r="OIJ850" s="399"/>
      <c r="OIK850" s="399"/>
      <c r="OIL850" s="399"/>
      <c r="OIM850" s="399"/>
      <c r="OIN850" s="399"/>
      <c r="OIO850" s="399"/>
      <c r="OIP850" s="399"/>
      <c r="OIQ850" s="399"/>
      <c r="OIR850" s="399"/>
      <c r="OIS850" s="399"/>
      <c r="OIT850" s="399"/>
      <c r="OIU850" s="399"/>
      <c r="OIV850" s="399"/>
      <c r="OIW850" s="399"/>
      <c r="OIX850" s="399"/>
      <c r="OIY850" s="399"/>
      <c r="OIZ850" s="399"/>
      <c r="OJA850" s="399"/>
      <c r="OJB850" s="399"/>
      <c r="OJC850" s="399"/>
      <c r="OJD850" s="399"/>
      <c r="OJE850" s="399"/>
      <c r="OJF850" s="399"/>
      <c r="OJG850" s="399"/>
      <c r="OJH850" s="399"/>
      <c r="OJI850" s="399"/>
      <c r="OJJ850" s="399"/>
      <c r="OJK850" s="399"/>
      <c r="OJL850" s="399"/>
      <c r="OJM850" s="399"/>
      <c r="OJN850" s="399"/>
      <c r="OJO850" s="399"/>
      <c r="OJP850" s="399"/>
      <c r="OJQ850" s="399"/>
      <c r="OJR850" s="399"/>
      <c r="OJS850" s="399"/>
      <c r="OJT850" s="399"/>
      <c r="OJU850" s="399"/>
      <c r="OJV850" s="399"/>
      <c r="OJW850" s="399"/>
      <c r="OJX850" s="399"/>
      <c r="OJY850" s="399"/>
      <c r="OJZ850" s="399"/>
      <c r="OKA850" s="399"/>
      <c r="OKB850" s="399"/>
      <c r="OKC850" s="399"/>
      <c r="OKD850" s="399"/>
      <c r="OKE850" s="399"/>
      <c r="OKF850" s="399"/>
      <c r="OKG850" s="399"/>
      <c r="OKH850" s="399"/>
      <c r="OKI850" s="399"/>
      <c r="OKJ850" s="399"/>
      <c r="OKK850" s="399"/>
      <c r="OKL850" s="399"/>
      <c r="OKM850" s="399"/>
      <c r="OKN850" s="399"/>
      <c r="OKO850" s="399"/>
      <c r="OKP850" s="399"/>
      <c r="OKQ850" s="399"/>
      <c r="OKR850" s="399"/>
      <c r="OKS850" s="399"/>
      <c r="OKT850" s="399"/>
      <c r="OKU850" s="399"/>
      <c r="OKV850" s="399"/>
      <c r="OKW850" s="399"/>
      <c r="OKX850" s="399"/>
      <c r="OKY850" s="399"/>
      <c r="OKZ850" s="399"/>
      <c r="OLA850" s="399"/>
      <c r="OLB850" s="399"/>
      <c r="OLC850" s="399"/>
      <c r="OLD850" s="399"/>
      <c r="OLE850" s="399"/>
      <c r="OLF850" s="399"/>
      <c r="OLG850" s="399"/>
      <c r="OLH850" s="399"/>
      <c r="OLI850" s="399"/>
      <c r="OLJ850" s="399"/>
      <c r="OLK850" s="399"/>
      <c r="OLL850" s="399"/>
      <c r="OLM850" s="399"/>
      <c r="OLN850" s="399"/>
      <c r="OLO850" s="399"/>
      <c r="OLP850" s="399"/>
      <c r="OLQ850" s="399"/>
      <c r="OLR850" s="399"/>
      <c r="OLS850" s="399"/>
      <c r="OLT850" s="399"/>
      <c r="OLU850" s="399"/>
      <c r="OLV850" s="399"/>
      <c r="OLW850" s="399"/>
      <c r="OLX850" s="399"/>
      <c r="OLY850" s="399"/>
      <c r="OLZ850" s="399"/>
      <c r="OMA850" s="399"/>
      <c r="OMB850" s="399"/>
      <c r="OMC850" s="399"/>
      <c r="OMD850" s="399"/>
      <c r="OME850" s="399"/>
      <c r="OMF850" s="399"/>
      <c r="OMG850" s="399"/>
      <c r="OMH850" s="399"/>
      <c r="OMI850" s="399"/>
      <c r="OMJ850" s="399"/>
      <c r="OMK850" s="399"/>
      <c r="OML850" s="399"/>
      <c r="OMM850" s="399"/>
      <c r="OMN850" s="399"/>
      <c r="OMO850" s="399"/>
      <c r="OMP850" s="399"/>
      <c r="OMQ850" s="399"/>
      <c r="OMR850" s="399"/>
      <c r="OMS850" s="399"/>
      <c r="OMT850" s="399"/>
      <c r="OMU850" s="399"/>
      <c r="OMV850" s="399"/>
      <c r="OMW850" s="399"/>
      <c r="OMX850" s="399"/>
      <c r="OMY850" s="399"/>
      <c r="OMZ850" s="399"/>
      <c r="ONA850" s="399"/>
      <c r="ONB850" s="399"/>
      <c r="ONC850" s="399"/>
      <c r="OND850" s="399"/>
      <c r="ONE850" s="399"/>
      <c r="ONF850" s="399"/>
      <c r="ONG850" s="399"/>
      <c r="ONH850" s="399"/>
      <c r="ONI850" s="399"/>
      <c r="ONJ850" s="399"/>
      <c r="ONK850" s="399"/>
      <c r="ONL850" s="399"/>
      <c r="ONM850" s="399"/>
      <c r="ONN850" s="399"/>
      <c r="ONO850" s="399"/>
      <c r="ONP850" s="399"/>
      <c r="ONQ850" s="399"/>
      <c r="ONR850" s="399"/>
      <c r="ONS850" s="399"/>
      <c r="ONT850" s="399"/>
      <c r="ONU850" s="399"/>
      <c r="ONV850" s="399"/>
      <c r="ONW850" s="399"/>
      <c r="ONX850" s="399"/>
      <c r="ONY850" s="399"/>
      <c r="ONZ850" s="399"/>
      <c r="OOA850" s="399"/>
      <c r="OOB850" s="399"/>
      <c r="OOC850" s="399"/>
      <c r="OOD850" s="399"/>
      <c r="OOE850" s="399"/>
      <c r="OOF850" s="399"/>
      <c r="OOG850" s="399"/>
      <c r="OOH850" s="399"/>
      <c r="OOI850" s="399"/>
      <c r="OOJ850" s="399"/>
      <c r="OOK850" s="399"/>
      <c r="OOL850" s="399"/>
      <c r="OOM850" s="399"/>
      <c r="OON850" s="399"/>
      <c r="OOO850" s="399"/>
      <c r="OOP850" s="399"/>
      <c r="OOQ850" s="399"/>
      <c r="OOR850" s="399"/>
      <c r="OOS850" s="399"/>
      <c r="OOT850" s="399"/>
      <c r="OOU850" s="399"/>
      <c r="OOV850" s="399"/>
      <c r="OOW850" s="399"/>
      <c r="OOX850" s="399"/>
      <c r="OOY850" s="399"/>
      <c r="OOZ850" s="399"/>
      <c r="OPA850" s="399"/>
      <c r="OPB850" s="399"/>
      <c r="OPC850" s="399"/>
      <c r="OPD850" s="399"/>
      <c r="OPE850" s="399"/>
      <c r="OPF850" s="399"/>
      <c r="OPG850" s="399"/>
      <c r="OPH850" s="399"/>
      <c r="OPI850" s="399"/>
      <c r="OPJ850" s="399"/>
      <c r="OPK850" s="399"/>
      <c r="OPL850" s="399"/>
      <c r="OPM850" s="399"/>
      <c r="OPN850" s="399"/>
      <c r="OPO850" s="399"/>
      <c r="OPP850" s="399"/>
      <c r="OPQ850" s="399"/>
      <c r="OPR850" s="399"/>
      <c r="OPS850" s="399"/>
      <c r="OPT850" s="399"/>
      <c r="OPU850" s="399"/>
      <c r="OPV850" s="399"/>
      <c r="OPW850" s="399"/>
      <c r="OPX850" s="399"/>
      <c r="OPY850" s="399"/>
      <c r="OPZ850" s="399"/>
      <c r="OQA850" s="399"/>
      <c r="OQB850" s="399"/>
      <c r="OQC850" s="399"/>
      <c r="OQD850" s="399"/>
      <c r="OQE850" s="399"/>
      <c r="OQF850" s="399"/>
      <c r="OQG850" s="399"/>
      <c r="OQH850" s="399"/>
      <c r="OQI850" s="399"/>
      <c r="OQJ850" s="399"/>
      <c r="OQK850" s="399"/>
      <c r="OQL850" s="399"/>
      <c r="OQM850" s="399"/>
      <c r="OQN850" s="399"/>
      <c r="OQO850" s="399"/>
      <c r="OQP850" s="399"/>
      <c r="OQQ850" s="399"/>
      <c r="OQR850" s="399"/>
      <c r="OQS850" s="399"/>
      <c r="OQT850" s="399"/>
      <c r="OQU850" s="399"/>
      <c r="OQV850" s="399"/>
      <c r="OQW850" s="399"/>
      <c r="OQX850" s="399"/>
      <c r="OQY850" s="399"/>
      <c r="OQZ850" s="399"/>
      <c r="ORA850" s="399"/>
      <c r="ORB850" s="399"/>
      <c r="ORC850" s="399"/>
      <c r="ORD850" s="399"/>
      <c r="ORE850" s="399"/>
      <c r="ORF850" s="399"/>
      <c r="ORG850" s="399"/>
      <c r="ORH850" s="399"/>
      <c r="ORI850" s="399"/>
      <c r="ORJ850" s="399"/>
      <c r="ORK850" s="399"/>
      <c r="ORL850" s="399"/>
      <c r="ORM850" s="399"/>
      <c r="ORN850" s="399"/>
      <c r="ORO850" s="399"/>
      <c r="ORP850" s="399"/>
      <c r="ORQ850" s="399"/>
      <c r="ORR850" s="399"/>
      <c r="ORS850" s="399"/>
      <c r="ORT850" s="399"/>
      <c r="ORU850" s="399"/>
      <c r="ORV850" s="399"/>
      <c r="ORW850" s="399"/>
      <c r="ORX850" s="399"/>
      <c r="ORY850" s="399"/>
      <c r="ORZ850" s="399"/>
      <c r="OSA850" s="399"/>
      <c r="OSB850" s="399"/>
      <c r="OSC850" s="399"/>
      <c r="OSD850" s="399"/>
      <c r="OSE850" s="399"/>
      <c r="OSF850" s="399"/>
      <c r="OSG850" s="399"/>
      <c r="OSH850" s="399"/>
      <c r="OSI850" s="399"/>
      <c r="OSJ850" s="399"/>
      <c r="OSK850" s="399"/>
      <c r="OSL850" s="399"/>
      <c r="OSM850" s="399"/>
      <c r="OSN850" s="399"/>
      <c r="OSO850" s="399"/>
      <c r="OSP850" s="399"/>
      <c r="OSQ850" s="399"/>
      <c r="OSR850" s="399"/>
      <c r="OSS850" s="399"/>
      <c r="OST850" s="399"/>
      <c r="OSU850" s="399"/>
      <c r="OSV850" s="399"/>
      <c r="OSW850" s="399"/>
      <c r="OSX850" s="399"/>
      <c r="OSY850" s="399"/>
      <c r="OSZ850" s="399"/>
      <c r="OTA850" s="399"/>
      <c r="OTB850" s="399"/>
      <c r="OTC850" s="399"/>
      <c r="OTD850" s="399"/>
      <c r="OTE850" s="399"/>
      <c r="OTF850" s="399"/>
      <c r="OTG850" s="399"/>
      <c r="OTH850" s="399"/>
      <c r="OTI850" s="399"/>
      <c r="OTJ850" s="399"/>
      <c r="OTK850" s="399"/>
      <c r="OTL850" s="399"/>
      <c r="OTM850" s="399"/>
      <c r="OTN850" s="399"/>
      <c r="OTO850" s="399"/>
      <c r="OTP850" s="399"/>
      <c r="OTQ850" s="399"/>
      <c r="OTR850" s="399"/>
      <c r="OTS850" s="399"/>
      <c r="OTT850" s="399"/>
      <c r="OTU850" s="399"/>
      <c r="OTV850" s="399"/>
      <c r="OTW850" s="399"/>
      <c r="OTX850" s="399"/>
      <c r="OTY850" s="399"/>
      <c r="OTZ850" s="399"/>
      <c r="OUA850" s="399"/>
      <c r="OUB850" s="399"/>
      <c r="OUC850" s="399"/>
      <c r="OUD850" s="399"/>
      <c r="OUE850" s="399"/>
      <c r="OUF850" s="399"/>
      <c r="OUG850" s="399"/>
      <c r="OUH850" s="399"/>
      <c r="OUI850" s="399"/>
      <c r="OUJ850" s="399"/>
      <c r="OUK850" s="399"/>
      <c r="OUL850" s="399"/>
      <c r="OUM850" s="399"/>
      <c r="OUN850" s="399"/>
      <c r="OUO850" s="399"/>
      <c r="OUP850" s="399"/>
      <c r="OUQ850" s="399"/>
      <c r="OUR850" s="399"/>
      <c r="OUS850" s="399"/>
      <c r="OUT850" s="399"/>
      <c r="OUU850" s="399"/>
      <c r="OUV850" s="399"/>
      <c r="OUW850" s="399"/>
      <c r="OUX850" s="399"/>
      <c r="OUY850" s="399"/>
      <c r="OUZ850" s="399"/>
      <c r="OVA850" s="399"/>
      <c r="OVB850" s="399"/>
      <c r="OVC850" s="399"/>
      <c r="OVD850" s="399"/>
      <c r="OVE850" s="399"/>
      <c r="OVF850" s="399"/>
      <c r="OVG850" s="399"/>
      <c r="OVH850" s="399"/>
      <c r="OVI850" s="399"/>
      <c r="OVJ850" s="399"/>
      <c r="OVK850" s="399"/>
      <c r="OVL850" s="399"/>
      <c r="OVM850" s="399"/>
      <c r="OVN850" s="399"/>
      <c r="OVO850" s="399"/>
      <c r="OVP850" s="399"/>
      <c r="OVQ850" s="399"/>
      <c r="OVR850" s="399"/>
      <c r="OVS850" s="399"/>
      <c r="OVT850" s="399"/>
      <c r="OVU850" s="399"/>
      <c r="OVV850" s="399"/>
      <c r="OVW850" s="399"/>
      <c r="OVX850" s="399"/>
      <c r="OVY850" s="399"/>
      <c r="OVZ850" s="399"/>
      <c r="OWA850" s="399"/>
      <c r="OWB850" s="399"/>
      <c r="OWC850" s="399"/>
      <c r="OWD850" s="399"/>
      <c r="OWE850" s="399"/>
      <c r="OWF850" s="399"/>
      <c r="OWG850" s="399"/>
      <c r="OWH850" s="399"/>
      <c r="OWI850" s="399"/>
      <c r="OWJ850" s="399"/>
      <c r="OWK850" s="399"/>
      <c r="OWL850" s="399"/>
      <c r="OWM850" s="399"/>
      <c r="OWN850" s="399"/>
      <c r="OWO850" s="399"/>
      <c r="OWP850" s="399"/>
      <c r="OWQ850" s="399"/>
      <c r="OWR850" s="399"/>
      <c r="OWS850" s="399"/>
      <c r="OWT850" s="399"/>
      <c r="OWU850" s="399"/>
      <c r="OWV850" s="399"/>
      <c r="OWW850" s="399"/>
      <c r="OWX850" s="399"/>
      <c r="OWY850" s="399"/>
      <c r="OWZ850" s="399"/>
      <c r="OXA850" s="399"/>
      <c r="OXB850" s="399"/>
      <c r="OXC850" s="399"/>
      <c r="OXD850" s="399"/>
      <c r="OXE850" s="399"/>
      <c r="OXF850" s="399"/>
      <c r="OXG850" s="399"/>
      <c r="OXH850" s="399"/>
      <c r="OXI850" s="399"/>
      <c r="OXJ850" s="399"/>
      <c r="OXK850" s="399"/>
      <c r="OXL850" s="399"/>
      <c r="OXM850" s="399"/>
      <c r="OXN850" s="399"/>
      <c r="OXO850" s="399"/>
      <c r="OXP850" s="399"/>
      <c r="OXQ850" s="399"/>
      <c r="OXR850" s="399"/>
      <c r="OXS850" s="399"/>
      <c r="OXT850" s="399"/>
      <c r="OXU850" s="399"/>
      <c r="OXV850" s="399"/>
      <c r="OXW850" s="399"/>
      <c r="OXX850" s="399"/>
      <c r="OXY850" s="399"/>
      <c r="OXZ850" s="399"/>
      <c r="OYA850" s="399"/>
      <c r="OYB850" s="399"/>
      <c r="OYC850" s="399"/>
      <c r="OYD850" s="399"/>
      <c r="OYE850" s="399"/>
      <c r="OYF850" s="399"/>
      <c r="OYG850" s="399"/>
      <c r="OYH850" s="399"/>
      <c r="OYI850" s="399"/>
      <c r="OYJ850" s="399"/>
      <c r="OYK850" s="399"/>
      <c r="OYL850" s="399"/>
      <c r="OYM850" s="399"/>
      <c r="OYN850" s="399"/>
      <c r="OYO850" s="399"/>
      <c r="OYP850" s="399"/>
      <c r="OYQ850" s="399"/>
      <c r="OYR850" s="399"/>
      <c r="OYS850" s="399"/>
      <c r="OYT850" s="399"/>
      <c r="OYU850" s="399"/>
      <c r="OYV850" s="399"/>
      <c r="OYW850" s="399"/>
      <c r="OYX850" s="399"/>
      <c r="OYY850" s="399"/>
      <c r="OYZ850" s="399"/>
      <c r="OZA850" s="399"/>
      <c r="OZB850" s="399"/>
      <c r="OZC850" s="399"/>
      <c r="OZD850" s="399"/>
      <c r="OZE850" s="399"/>
      <c r="OZF850" s="399"/>
      <c r="OZG850" s="399"/>
      <c r="OZH850" s="399"/>
      <c r="OZI850" s="399"/>
      <c r="OZJ850" s="399"/>
      <c r="OZK850" s="399"/>
      <c r="OZL850" s="399"/>
      <c r="OZM850" s="399"/>
      <c r="OZN850" s="399"/>
      <c r="OZO850" s="399"/>
      <c r="OZP850" s="399"/>
      <c r="OZQ850" s="399"/>
      <c r="OZR850" s="399"/>
      <c r="OZS850" s="399"/>
      <c r="OZT850" s="399"/>
      <c r="OZU850" s="399"/>
      <c r="OZV850" s="399"/>
      <c r="OZW850" s="399"/>
      <c r="OZX850" s="399"/>
      <c r="OZY850" s="399"/>
      <c r="OZZ850" s="399"/>
      <c r="PAA850" s="399"/>
      <c r="PAB850" s="399"/>
      <c r="PAC850" s="399"/>
      <c r="PAD850" s="399"/>
      <c r="PAE850" s="399"/>
      <c r="PAF850" s="399"/>
      <c r="PAG850" s="399"/>
      <c r="PAH850" s="399"/>
      <c r="PAI850" s="399"/>
      <c r="PAJ850" s="399"/>
      <c r="PAK850" s="399"/>
      <c r="PAL850" s="399"/>
      <c r="PAM850" s="399"/>
      <c r="PAN850" s="399"/>
      <c r="PAO850" s="399"/>
      <c r="PAP850" s="399"/>
      <c r="PAQ850" s="399"/>
      <c r="PAR850" s="399"/>
      <c r="PAS850" s="399"/>
      <c r="PAT850" s="399"/>
      <c r="PAU850" s="399"/>
      <c r="PAV850" s="399"/>
      <c r="PAW850" s="399"/>
      <c r="PAX850" s="399"/>
      <c r="PAY850" s="399"/>
      <c r="PAZ850" s="399"/>
      <c r="PBA850" s="399"/>
      <c r="PBB850" s="399"/>
      <c r="PBC850" s="399"/>
      <c r="PBD850" s="399"/>
      <c r="PBE850" s="399"/>
      <c r="PBF850" s="399"/>
      <c r="PBG850" s="399"/>
      <c r="PBH850" s="399"/>
      <c r="PBI850" s="399"/>
      <c r="PBJ850" s="399"/>
      <c r="PBK850" s="399"/>
      <c r="PBL850" s="399"/>
      <c r="PBM850" s="399"/>
      <c r="PBN850" s="399"/>
      <c r="PBO850" s="399"/>
      <c r="PBP850" s="399"/>
      <c r="PBQ850" s="399"/>
      <c r="PBR850" s="399"/>
      <c r="PBS850" s="399"/>
      <c r="PBT850" s="399"/>
      <c r="PBU850" s="399"/>
      <c r="PBV850" s="399"/>
      <c r="PBW850" s="399"/>
      <c r="PBX850" s="399"/>
      <c r="PBY850" s="399"/>
      <c r="PBZ850" s="399"/>
      <c r="PCA850" s="399"/>
      <c r="PCB850" s="399"/>
      <c r="PCC850" s="399"/>
      <c r="PCD850" s="399"/>
      <c r="PCE850" s="399"/>
      <c r="PCF850" s="399"/>
      <c r="PCG850" s="399"/>
      <c r="PCH850" s="399"/>
      <c r="PCI850" s="399"/>
      <c r="PCJ850" s="399"/>
      <c r="PCK850" s="399"/>
      <c r="PCL850" s="399"/>
      <c r="PCM850" s="399"/>
      <c r="PCN850" s="399"/>
      <c r="PCO850" s="399"/>
      <c r="PCP850" s="399"/>
      <c r="PCQ850" s="399"/>
      <c r="PCR850" s="399"/>
      <c r="PCS850" s="399"/>
      <c r="PCT850" s="399"/>
      <c r="PCU850" s="399"/>
      <c r="PCV850" s="399"/>
      <c r="PCW850" s="399"/>
      <c r="PCX850" s="399"/>
      <c r="PCY850" s="399"/>
      <c r="PCZ850" s="399"/>
      <c r="PDA850" s="399"/>
      <c r="PDB850" s="399"/>
      <c r="PDC850" s="399"/>
      <c r="PDD850" s="399"/>
      <c r="PDE850" s="399"/>
      <c r="PDF850" s="399"/>
      <c r="PDG850" s="399"/>
      <c r="PDH850" s="399"/>
      <c r="PDI850" s="399"/>
      <c r="PDJ850" s="399"/>
      <c r="PDK850" s="399"/>
      <c r="PDL850" s="399"/>
      <c r="PDM850" s="399"/>
      <c r="PDN850" s="399"/>
      <c r="PDO850" s="399"/>
      <c r="PDP850" s="399"/>
      <c r="PDQ850" s="399"/>
      <c r="PDR850" s="399"/>
      <c r="PDS850" s="399"/>
      <c r="PDT850" s="399"/>
      <c r="PDU850" s="399"/>
      <c r="PDV850" s="399"/>
      <c r="PDW850" s="399"/>
      <c r="PDX850" s="399"/>
      <c r="PDY850" s="399"/>
      <c r="PDZ850" s="399"/>
      <c r="PEA850" s="399"/>
      <c r="PEB850" s="399"/>
      <c r="PEC850" s="399"/>
      <c r="PED850" s="399"/>
      <c r="PEE850" s="399"/>
      <c r="PEF850" s="399"/>
      <c r="PEG850" s="399"/>
      <c r="PEH850" s="399"/>
      <c r="PEI850" s="399"/>
      <c r="PEJ850" s="399"/>
      <c r="PEK850" s="399"/>
      <c r="PEL850" s="399"/>
      <c r="PEM850" s="399"/>
      <c r="PEN850" s="399"/>
      <c r="PEO850" s="399"/>
      <c r="PEP850" s="399"/>
      <c r="PEQ850" s="399"/>
      <c r="PER850" s="399"/>
      <c r="PES850" s="399"/>
      <c r="PET850" s="399"/>
      <c r="PEU850" s="399"/>
      <c r="PEV850" s="399"/>
      <c r="PEW850" s="399"/>
      <c r="PEX850" s="399"/>
      <c r="PEY850" s="399"/>
      <c r="PEZ850" s="399"/>
      <c r="PFA850" s="399"/>
      <c r="PFB850" s="399"/>
      <c r="PFC850" s="399"/>
      <c r="PFD850" s="399"/>
      <c r="PFE850" s="399"/>
      <c r="PFF850" s="399"/>
      <c r="PFG850" s="399"/>
      <c r="PFH850" s="399"/>
      <c r="PFI850" s="399"/>
      <c r="PFJ850" s="399"/>
      <c r="PFK850" s="399"/>
      <c r="PFL850" s="399"/>
      <c r="PFM850" s="399"/>
      <c r="PFN850" s="399"/>
      <c r="PFO850" s="399"/>
      <c r="PFP850" s="399"/>
      <c r="PFQ850" s="399"/>
      <c r="PFR850" s="399"/>
      <c r="PFS850" s="399"/>
      <c r="PFT850" s="399"/>
      <c r="PFU850" s="399"/>
      <c r="PFV850" s="399"/>
      <c r="PFW850" s="399"/>
      <c r="PFX850" s="399"/>
      <c r="PFY850" s="399"/>
      <c r="PFZ850" s="399"/>
      <c r="PGA850" s="399"/>
      <c r="PGB850" s="399"/>
      <c r="PGC850" s="399"/>
      <c r="PGD850" s="399"/>
      <c r="PGE850" s="399"/>
      <c r="PGF850" s="399"/>
      <c r="PGG850" s="399"/>
      <c r="PGH850" s="399"/>
      <c r="PGI850" s="399"/>
      <c r="PGJ850" s="399"/>
      <c r="PGK850" s="399"/>
      <c r="PGL850" s="399"/>
      <c r="PGM850" s="399"/>
      <c r="PGN850" s="399"/>
      <c r="PGO850" s="399"/>
      <c r="PGP850" s="399"/>
      <c r="PGQ850" s="399"/>
      <c r="PGR850" s="399"/>
      <c r="PGS850" s="399"/>
      <c r="PGT850" s="399"/>
      <c r="PGU850" s="399"/>
      <c r="PGV850" s="399"/>
      <c r="PGW850" s="399"/>
      <c r="PGX850" s="399"/>
      <c r="PGY850" s="399"/>
      <c r="PGZ850" s="399"/>
      <c r="PHA850" s="399"/>
      <c r="PHB850" s="399"/>
      <c r="PHC850" s="399"/>
      <c r="PHD850" s="399"/>
      <c r="PHE850" s="399"/>
      <c r="PHF850" s="399"/>
      <c r="PHG850" s="399"/>
      <c r="PHH850" s="399"/>
      <c r="PHI850" s="399"/>
      <c r="PHJ850" s="399"/>
      <c r="PHK850" s="399"/>
      <c r="PHL850" s="399"/>
      <c r="PHM850" s="399"/>
      <c r="PHN850" s="399"/>
      <c r="PHO850" s="399"/>
      <c r="PHP850" s="399"/>
      <c r="PHQ850" s="399"/>
      <c r="PHR850" s="399"/>
      <c r="PHS850" s="399"/>
      <c r="PHT850" s="399"/>
      <c r="PHU850" s="399"/>
      <c r="PHV850" s="399"/>
      <c r="PHW850" s="399"/>
      <c r="PHX850" s="399"/>
      <c r="PHY850" s="399"/>
      <c r="PHZ850" s="399"/>
      <c r="PIA850" s="399"/>
      <c r="PIB850" s="399"/>
      <c r="PIC850" s="399"/>
      <c r="PID850" s="399"/>
      <c r="PIE850" s="399"/>
      <c r="PIF850" s="399"/>
      <c r="PIG850" s="399"/>
      <c r="PIH850" s="399"/>
      <c r="PII850" s="399"/>
      <c r="PIJ850" s="399"/>
      <c r="PIK850" s="399"/>
      <c r="PIL850" s="399"/>
      <c r="PIM850" s="399"/>
      <c r="PIN850" s="399"/>
      <c r="PIO850" s="399"/>
      <c r="PIP850" s="399"/>
      <c r="PIQ850" s="399"/>
      <c r="PIR850" s="399"/>
      <c r="PIS850" s="399"/>
      <c r="PIT850" s="399"/>
      <c r="PIU850" s="399"/>
      <c r="PIV850" s="399"/>
      <c r="PIW850" s="399"/>
      <c r="PIX850" s="399"/>
      <c r="PIY850" s="399"/>
      <c r="PIZ850" s="399"/>
      <c r="PJA850" s="399"/>
      <c r="PJB850" s="399"/>
      <c r="PJC850" s="399"/>
      <c r="PJD850" s="399"/>
      <c r="PJE850" s="399"/>
      <c r="PJF850" s="399"/>
      <c r="PJG850" s="399"/>
      <c r="PJH850" s="399"/>
      <c r="PJI850" s="399"/>
      <c r="PJJ850" s="399"/>
      <c r="PJK850" s="399"/>
      <c r="PJL850" s="399"/>
      <c r="PJM850" s="399"/>
      <c r="PJN850" s="399"/>
      <c r="PJO850" s="399"/>
      <c r="PJP850" s="399"/>
      <c r="PJQ850" s="399"/>
      <c r="PJR850" s="399"/>
      <c r="PJS850" s="399"/>
      <c r="PJT850" s="399"/>
      <c r="PJU850" s="399"/>
      <c r="PJV850" s="399"/>
      <c r="PJW850" s="399"/>
      <c r="PJX850" s="399"/>
      <c r="PJY850" s="399"/>
      <c r="PJZ850" s="399"/>
      <c r="PKA850" s="399"/>
      <c r="PKB850" s="399"/>
      <c r="PKC850" s="399"/>
      <c r="PKD850" s="399"/>
      <c r="PKE850" s="399"/>
      <c r="PKF850" s="399"/>
      <c r="PKG850" s="399"/>
      <c r="PKH850" s="399"/>
      <c r="PKI850" s="399"/>
      <c r="PKJ850" s="399"/>
      <c r="PKK850" s="399"/>
      <c r="PKL850" s="399"/>
      <c r="PKM850" s="399"/>
      <c r="PKN850" s="399"/>
      <c r="PKO850" s="399"/>
      <c r="PKP850" s="399"/>
      <c r="PKQ850" s="399"/>
      <c r="PKR850" s="399"/>
      <c r="PKS850" s="399"/>
      <c r="PKT850" s="399"/>
      <c r="PKU850" s="399"/>
      <c r="PKV850" s="399"/>
      <c r="PKW850" s="399"/>
      <c r="PKX850" s="399"/>
      <c r="PKY850" s="399"/>
      <c r="PKZ850" s="399"/>
      <c r="PLA850" s="399"/>
      <c r="PLB850" s="399"/>
      <c r="PLC850" s="399"/>
      <c r="PLD850" s="399"/>
      <c r="PLE850" s="399"/>
      <c r="PLF850" s="399"/>
      <c r="PLG850" s="399"/>
      <c r="PLH850" s="399"/>
      <c r="PLI850" s="399"/>
      <c r="PLJ850" s="399"/>
      <c r="PLK850" s="399"/>
      <c r="PLL850" s="399"/>
      <c r="PLM850" s="399"/>
      <c r="PLN850" s="399"/>
      <c r="PLO850" s="399"/>
      <c r="PLP850" s="399"/>
      <c r="PLQ850" s="399"/>
      <c r="PLR850" s="399"/>
      <c r="PLS850" s="399"/>
      <c r="PLT850" s="399"/>
      <c r="PLU850" s="399"/>
      <c r="PLV850" s="399"/>
      <c r="PLW850" s="399"/>
      <c r="PLX850" s="399"/>
      <c r="PLY850" s="399"/>
      <c r="PLZ850" s="399"/>
      <c r="PMA850" s="399"/>
      <c r="PMB850" s="399"/>
      <c r="PMC850" s="399"/>
      <c r="PMD850" s="399"/>
      <c r="PME850" s="399"/>
      <c r="PMF850" s="399"/>
      <c r="PMG850" s="399"/>
      <c r="PMH850" s="399"/>
      <c r="PMI850" s="399"/>
      <c r="PMJ850" s="399"/>
      <c r="PMK850" s="399"/>
      <c r="PML850" s="399"/>
      <c r="PMM850" s="399"/>
      <c r="PMN850" s="399"/>
      <c r="PMO850" s="399"/>
      <c r="PMP850" s="399"/>
      <c r="PMQ850" s="399"/>
      <c r="PMR850" s="399"/>
      <c r="PMS850" s="399"/>
      <c r="PMT850" s="399"/>
      <c r="PMU850" s="399"/>
      <c r="PMV850" s="399"/>
      <c r="PMW850" s="399"/>
      <c r="PMX850" s="399"/>
      <c r="PMY850" s="399"/>
      <c r="PMZ850" s="399"/>
      <c r="PNA850" s="399"/>
      <c r="PNB850" s="399"/>
      <c r="PNC850" s="399"/>
      <c r="PND850" s="399"/>
      <c r="PNE850" s="399"/>
      <c r="PNF850" s="399"/>
      <c r="PNG850" s="399"/>
      <c r="PNH850" s="399"/>
      <c r="PNI850" s="399"/>
      <c r="PNJ850" s="399"/>
      <c r="PNK850" s="399"/>
      <c r="PNL850" s="399"/>
      <c r="PNM850" s="399"/>
      <c r="PNN850" s="399"/>
      <c r="PNO850" s="399"/>
      <c r="PNP850" s="399"/>
      <c r="PNQ850" s="399"/>
      <c r="PNR850" s="399"/>
      <c r="PNS850" s="399"/>
      <c r="PNT850" s="399"/>
      <c r="PNU850" s="399"/>
      <c r="PNV850" s="399"/>
      <c r="PNW850" s="399"/>
      <c r="PNX850" s="399"/>
      <c r="PNY850" s="399"/>
      <c r="PNZ850" s="399"/>
      <c r="POA850" s="399"/>
      <c r="POB850" s="399"/>
      <c r="POC850" s="399"/>
      <c r="POD850" s="399"/>
      <c r="POE850" s="399"/>
      <c r="POF850" s="399"/>
      <c r="POG850" s="399"/>
      <c r="POH850" s="399"/>
      <c r="POI850" s="399"/>
      <c r="POJ850" s="399"/>
      <c r="POK850" s="399"/>
      <c r="POL850" s="399"/>
      <c r="POM850" s="399"/>
      <c r="PON850" s="399"/>
      <c r="POO850" s="399"/>
      <c r="POP850" s="399"/>
      <c r="POQ850" s="399"/>
      <c r="POR850" s="399"/>
      <c r="POS850" s="399"/>
      <c r="POT850" s="399"/>
      <c r="POU850" s="399"/>
      <c r="POV850" s="399"/>
      <c r="POW850" s="399"/>
      <c r="POX850" s="399"/>
      <c r="POY850" s="399"/>
      <c r="POZ850" s="399"/>
      <c r="PPA850" s="399"/>
      <c r="PPB850" s="399"/>
      <c r="PPC850" s="399"/>
      <c r="PPD850" s="399"/>
      <c r="PPE850" s="399"/>
      <c r="PPF850" s="399"/>
      <c r="PPG850" s="399"/>
      <c r="PPH850" s="399"/>
      <c r="PPI850" s="399"/>
      <c r="PPJ850" s="399"/>
      <c r="PPK850" s="399"/>
      <c r="PPL850" s="399"/>
      <c r="PPM850" s="399"/>
      <c r="PPN850" s="399"/>
      <c r="PPO850" s="399"/>
      <c r="PPP850" s="399"/>
      <c r="PPQ850" s="399"/>
      <c r="PPR850" s="399"/>
      <c r="PPS850" s="399"/>
      <c r="PPT850" s="399"/>
      <c r="PPU850" s="399"/>
      <c r="PPV850" s="399"/>
      <c r="PPW850" s="399"/>
      <c r="PPX850" s="399"/>
      <c r="PPY850" s="399"/>
      <c r="PPZ850" s="399"/>
      <c r="PQA850" s="399"/>
      <c r="PQB850" s="399"/>
      <c r="PQC850" s="399"/>
      <c r="PQD850" s="399"/>
      <c r="PQE850" s="399"/>
      <c r="PQF850" s="399"/>
      <c r="PQG850" s="399"/>
      <c r="PQH850" s="399"/>
      <c r="PQI850" s="399"/>
      <c r="PQJ850" s="399"/>
      <c r="PQK850" s="399"/>
      <c r="PQL850" s="399"/>
      <c r="PQM850" s="399"/>
      <c r="PQN850" s="399"/>
      <c r="PQO850" s="399"/>
      <c r="PQP850" s="399"/>
      <c r="PQQ850" s="399"/>
      <c r="PQR850" s="399"/>
      <c r="PQS850" s="399"/>
      <c r="PQT850" s="399"/>
      <c r="PQU850" s="399"/>
      <c r="PQV850" s="399"/>
      <c r="PQW850" s="399"/>
      <c r="PQX850" s="399"/>
      <c r="PQY850" s="399"/>
      <c r="PQZ850" s="399"/>
      <c r="PRA850" s="399"/>
      <c r="PRB850" s="399"/>
      <c r="PRC850" s="399"/>
      <c r="PRD850" s="399"/>
      <c r="PRE850" s="399"/>
      <c r="PRF850" s="399"/>
      <c r="PRG850" s="399"/>
      <c r="PRH850" s="399"/>
      <c r="PRI850" s="399"/>
      <c r="PRJ850" s="399"/>
      <c r="PRK850" s="399"/>
      <c r="PRL850" s="399"/>
      <c r="PRM850" s="399"/>
      <c r="PRN850" s="399"/>
      <c r="PRO850" s="399"/>
      <c r="PRP850" s="399"/>
      <c r="PRQ850" s="399"/>
      <c r="PRR850" s="399"/>
      <c r="PRS850" s="399"/>
      <c r="PRT850" s="399"/>
      <c r="PRU850" s="399"/>
      <c r="PRV850" s="399"/>
      <c r="PRW850" s="399"/>
      <c r="PRX850" s="399"/>
      <c r="PRY850" s="399"/>
      <c r="PRZ850" s="399"/>
      <c r="PSA850" s="399"/>
      <c r="PSB850" s="399"/>
      <c r="PSC850" s="399"/>
      <c r="PSD850" s="399"/>
      <c r="PSE850" s="399"/>
      <c r="PSF850" s="399"/>
      <c r="PSG850" s="399"/>
      <c r="PSH850" s="399"/>
      <c r="PSI850" s="399"/>
      <c r="PSJ850" s="399"/>
      <c r="PSK850" s="399"/>
      <c r="PSL850" s="399"/>
      <c r="PSM850" s="399"/>
      <c r="PSN850" s="399"/>
      <c r="PSO850" s="399"/>
      <c r="PSP850" s="399"/>
      <c r="PSQ850" s="399"/>
      <c r="PSR850" s="399"/>
      <c r="PSS850" s="399"/>
      <c r="PST850" s="399"/>
      <c r="PSU850" s="399"/>
      <c r="PSV850" s="399"/>
      <c r="PSW850" s="399"/>
      <c r="PSX850" s="399"/>
      <c r="PSY850" s="399"/>
      <c r="PSZ850" s="399"/>
      <c r="PTA850" s="399"/>
      <c r="PTB850" s="399"/>
      <c r="PTC850" s="399"/>
      <c r="PTD850" s="399"/>
      <c r="PTE850" s="399"/>
      <c r="PTF850" s="399"/>
      <c r="PTG850" s="399"/>
      <c r="PTH850" s="399"/>
      <c r="PTI850" s="399"/>
      <c r="PTJ850" s="399"/>
      <c r="PTK850" s="399"/>
      <c r="PTL850" s="399"/>
      <c r="PTM850" s="399"/>
      <c r="PTN850" s="399"/>
      <c r="PTO850" s="399"/>
      <c r="PTP850" s="399"/>
      <c r="PTQ850" s="399"/>
      <c r="PTR850" s="399"/>
      <c r="PTS850" s="399"/>
      <c r="PTT850" s="399"/>
      <c r="PTU850" s="399"/>
      <c r="PTV850" s="399"/>
      <c r="PTW850" s="399"/>
      <c r="PTX850" s="399"/>
      <c r="PTY850" s="399"/>
      <c r="PTZ850" s="399"/>
      <c r="PUA850" s="399"/>
      <c r="PUB850" s="399"/>
      <c r="PUC850" s="399"/>
      <c r="PUD850" s="399"/>
      <c r="PUE850" s="399"/>
      <c r="PUF850" s="399"/>
      <c r="PUG850" s="399"/>
      <c r="PUH850" s="399"/>
      <c r="PUI850" s="399"/>
      <c r="PUJ850" s="399"/>
      <c r="PUK850" s="399"/>
      <c r="PUL850" s="399"/>
      <c r="PUM850" s="399"/>
      <c r="PUN850" s="399"/>
      <c r="PUO850" s="399"/>
      <c r="PUP850" s="399"/>
      <c r="PUQ850" s="399"/>
      <c r="PUR850" s="399"/>
      <c r="PUS850" s="399"/>
      <c r="PUT850" s="399"/>
      <c r="PUU850" s="399"/>
      <c r="PUV850" s="399"/>
      <c r="PUW850" s="399"/>
      <c r="PUX850" s="399"/>
      <c r="PUY850" s="399"/>
      <c r="PUZ850" s="399"/>
      <c r="PVA850" s="399"/>
      <c r="PVB850" s="399"/>
      <c r="PVC850" s="399"/>
      <c r="PVD850" s="399"/>
      <c r="PVE850" s="399"/>
      <c r="PVF850" s="399"/>
      <c r="PVG850" s="399"/>
      <c r="PVH850" s="399"/>
      <c r="PVI850" s="399"/>
      <c r="PVJ850" s="399"/>
      <c r="PVK850" s="399"/>
      <c r="PVL850" s="399"/>
      <c r="PVM850" s="399"/>
      <c r="PVN850" s="399"/>
      <c r="PVO850" s="399"/>
      <c r="PVP850" s="399"/>
      <c r="PVQ850" s="399"/>
      <c r="PVR850" s="399"/>
      <c r="PVS850" s="399"/>
      <c r="PVT850" s="399"/>
      <c r="PVU850" s="399"/>
      <c r="PVV850" s="399"/>
      <c r="PVW850" s="399"/>
      <c r="PVX850" s="399"/>
      <c r="PVY850" s="399"/>
      <c r="PVZ850" s="399"/>
      <c r="PWA850" s="399"/>
      <c r="PWB850" s="399"/>
      <c r="PWC850" s="399"/>
      <c r="PWD850" s="399"/>
      <c r="PWE850" s="399"/>
      <c r="PWF850" s="399"/>
      <c r="PWG850" s="399"/>
      <c r="PWH850" s="399"/>
      <c r="PWI850" s="399"/>
      <c r="PWJ850" s="399"/>
      <c r="PWK850" s="399"/>
      <c r="PWL850" s="399"/>
      <c r="PWM850" s="399"/>
      <c r="PWN850" s="399"/>
      <c r="PWO850" s="399"/>
      <c r="PWP850" s="399"/>
      <c r="PWQ850" s="399"/>
      <c r="PWR850" s="399"/>
      <c r="PWS850" s="399"/>
      <c r="PWT850" s="399"/>
      <c r="PWU850" s="399"/>
      <c r="PWV850" s="399"/>
      <c r="PWW850" s="399"/>
      <c r="PWX850" s="399"/>
      <c r="PWY850" s="399"/>
      <c r="PWZ850" s="399"/>
      <c r="PXA850" s="399"/>
      <c r="PXB850" s="399"/>
      <c r="PXC850" s="399"/>
      <c r="PXD850" s="399"/>
      <c r="PXE850" s="399"/>
      <c r="PXF850" s="399"/>
      <c r="PXG850" s="399"/>
      <c r="PXH850" s="399"/>
      <c r="PXI850" s="399"/>
      <c r="PXJ850" s="399"/>
      <c r="PXK850" s="399"/>
      <c r="PXL850" s="399"/>
      <c r="PXM850" s="399"/>
      <c r="PXN850" s="399"/>
      <c r="PXO850" s="399"/>
      <c r="PXP850" s="399"/>
      <c r="PXQ850" s="399"/>
      <c r="PXR850" s="399"/>
      <c r="PXS850" s="399"/>
      <c r="PXT850" s="399"/>
      <c r="PXU850" s="399"/>
      <c r="PXV850" s="399"/>
      <c r="PXW850" s="399"/>
      <c r="PXX850" s="399"/>
      <c r="PXY850" s="399"/>
      <c r="PXZ850" s="399"/>
      <c r="PYA850" s="399"/>
      <c r="PYB850" s="399"/>
      <c r="PYC850" s="399"/>
      <c r="PYD850" s="399"/>
      <c r="PYE850" s="399"/>
      <c r="PYF850" s="399"/>
      <c r="PYG850" s="399"/>
      <c r="PYH850" s="399"/>
      <c r="PYI850" s="399"/>
      <c r="PYJ850" s="399"/>
      <c r="PYK850" s="399"/>
      <c r="PYL850" s="399"/>
      <c r="PYM850" s="399"/>
      <c r="PYN850" s="399"/>
      <c r="PYO850" s="399"/>
      <c r="PYP850" s="399"/>
      <c r="PYQ850" s="399"/>
      <c r="PYR850" s="399"/>
      <c r="PYS850" s="399"/>
      <c r="PYT850" s="399"/>
      <c r="PYU850" s="399"/>
      <c r="PYV850" s="399"/>
      <c r="PYW850" s="399"/>
      <c r="PYX850" s="399"/>
      <c r="PYY850" s="399"/>
      <c r="PYZ850" s="399"/>
      <c r="PZA850" s="399"/>
      <c r="PZB850" s="399"/>
      <c r="PZC850" s="399"/>
      <c r="PZD850" s="399"/>
      <c r="PZE850" s="399"/>
      <c r="PZF850" s="399"/>
      <c r="PZG850" s="399"/>
      <c r="PZH850" s="399"/>
      <c r="PZI850" s="399"/>
      <c r="PZJ850" s="399"/>
      <c r="PZK850" s="399"/>
      <c r="PZL850" s="399"/>
      <c r="PZM850" s="399"/>
      <c r="PZN850" s="399"/>
      <c r="PZO850" s="399"/>
      <c r="PZP850" s="399"/>
      <c r="PZQ850" s="399"/>
      <c r="PZR850" s="399"/>
      <c r="PZS850" s="399"/>
      <c r="PZT850" s="399"/>
      <c r="PZU850" s="399"/>
      <c r="PZV850" s="399"/>
      <c r="PZW850" s="399"/>
      <c r="PZX850" s="399"/>
      <c r="PZY850" s="399"/>
      <c r="PZZ850" s="399"/>
      <c r="QAA850" s="399"/>
      <c r="QAB850" s="399"/>
      <c r="QAC850" s="399"/>
      <c r="QAD850" s="399"/>
      <c r="QAE850" s="399"/>
      <c r="QAF850" s="399"/>
      <c r="QAG850" s="399"/>
      <c r="QAH850" s="399"/>
      <c r="QAI850" s="399"/>
      <c r="QAJ850" s="399"/>
      <c r="QAK850" s="399"/>
      <c r="QAL850" s="399"/>
      <c r="QAM850" s="399"/>
      <c r="QAN850" s="399"/>
      <c r="QAO850" s="399"/>
      <c r="QAP850" s="399"/>
      <c r="QAQ850" s="399"/>
      <c r="QAR850" s="399"/>
      <c r="QAS850" s="399"/>
      <c r="QAT850" s="399"/>
      <c r="QAU850" s="399"/>
      <c r="QAV850" s="399"/>
      <c r="QAW850" s="399"/>
      <c r="QAX850" s="399"/>
      <c r="QAY850" s="399"/>
      <c r="QAZ850" s="399"/>
      <c r="QBA850" s="399"/>
      <c r="QBB850" s="399"/>
      <c r="QBC850" s="399"/>
      <c r="QBD850" s="399"/>
      <c r="QBE850" s="399"/>
      <c r="QBF850" s="399"/>
      <c r="QBG850" s="399"/>
      <c r="QBH850" s="399"/>
      <c r="QBI850" s="399"/>
      <c r="QBJ850" s="399"/>
      <c r="QBK850" s="399"/>
      <c r="QBL850" s="399"/>
      <c r="QBM850" s="399"/>
      <c r="QBN850" s="399"/>
      <c r="QBO850" s="399"/>
      <c r="QBP850" s="399"/>
      <c r="QBQ850" s="399"/>
      <c r="QBR850" s="399"/>
      <c r="QBS850" s="399"/>
      <c r="QBT850" s="399"/>
      <c r="QBU850" s="399"/>
      <c r="QBV850" s="399"/>
      <c r="QBW850" s="399"/>
      <c r="QBX850" s="399"/>
      <c r="QBY850" s="399"/>
      <c r="QBZ850" s="399"/>
      <c r="QCA850" s="399"/>
      <c r="QCB850" s="399"/>
      <c r="QCC850" s="399"/>
      <c r="QCD850" s="399"/>
      <c r="QCE850" s="399"/>
      <c r="QCF850" s="399"/>
      <c r="QCG850" s="399"/>
      <c r="QCH850" s="399"/>
      <c r="QCI850" s="399"/>
      <c r="QCJ850" s="399"/>
      <c r="QCK850" s="399"/>
      <c r="QCL850" s="399"/>
      <c r="QCM850" s="399"/>
      <c r="QCN850" s="399"/>
      <c r="QCO850" s="399"/>
      <c r="QCP850" s="399"/>
      <c r="QCQ850" s="399"/>
      <c r="QCR850" s="399"/>
      <c r="QCS850" s="399"/>
      <c r="QCT850" s="399"/>
      <c r="QCU850" s="399"/>
      <c r="QCV850" s="399"/>
      <c r="QCW850" s="399"/>
      <c r="QCX850" s="399"/>
      <c r="QCY850" s="399"/>
      <c r="QCZ850" s="399"/>
      <c r="QDA850" s="399"/>
      <c r="QDB850" s="399"/>
      <c r="QDC850" s="399"/>
      <c r="QDD850" s="399"/>
      <c r="QDE850" s="399"/>
      <c r="QDF850" s="399"/>
      <c r="QDG850" s="399"/>
      <c r="QDH850" s="399"/>
      <c r="QDI850" s="399"/>
      <c r="QDJ850" s="399"/>
      <c r="QDK850" s="399"/>
      <c r="QDL850" s="399"/>
      <c r="QDM850" s="399"/>
      <c r="QDN850" s="399"/>
      <c r="QDO850" s="399"/>
      <c r="QDP850" s="399"/>
      <c r="QDQ850" s="399"/>
      <c r="QDR850" s="399"/>
      <c r="QDS850" s="399"/>
      <c r="QDT850" s="399"/>
      <c r="QDU850" s="399"/>
      <c r="QDV850" s="399"/>
      <c r="QDW850" s="399"/>
      <c r="QDX850" s="399"/>
      <c r="QDY850" s="399"/>
      <c r="QDZ850" s="399"/>
      <c r="QEA850" s="399"/>
      <c r="QEB850" s="399"/>
      <c r="QEC850" s="399"/>
      <c r="QED850" s="399"/>
      <c r="QEE850" s="399"/>
      <c r="QEF850" s="399"/>
      <c r="QEG850" s="399"/>
      <c r="QEH850" s="399"/>
      <c r="QEI850" s="399"/>
      <c r="QEJ850" s="399"/>
      <c r="QEK850" s="399"/>
      <c r="QEL850" s="399"/>
      <c r="QEM850" s="399"/>
      <c r="QEN850" s="399"/>
      <c r="QEO850" s="399"/>
      <c r="QEP850" s="399"/>
      <c r="QEQ850" s="399"/>
      <c r="QER850" s="399"/>
      <c r="QES850" s="399"/>
      <c r="QET850" s="399"/>
      <c r="QEU850" s="399"/>
      <c r="QEV850" s="399"/>
      <c r="QEW850" s="399"/>
      <c r="QEX850" s="399"/>
      <c r="QEY850" s="399"/>
      <c r="QEZ850" s="399"/>
      <c r="QFA850" s="399"/>
      <c r="QFB850" s="399"/>
      <c r="QFC850" s="399"/>
      <c r="QFD850" s="399"/>
      <c r="QFE850" s="399"/>
      <c r="QFF850" s="399"/>
      <c r="QFG850" s="399"/>
      <c r="QFH850" s="399"/>
      <c r="QFI850" s="399"/>
      <c r="QFJ850" s="399"/>
      <c r="QFK850" s="399"/>
      <c r="QFL850" s="399"/>
      <c r="QFM850" s="399"/>
      <c r="QFN850" s="399"/>
      <c r="QFO850" s="399"/>
      <c r="QFP850" s="399"/>
      <c r="QFQ850" s="399"/>
      <c r="QFR850" s="399"/>
      <c r="QFS850" s="399"/>
      <c r="QFT850" s="399"/>
      <c r="QFU850" s="399"/>
      <c r="QFV850" s="399"/>
      <c r="QFW850" s="399"/>
      <c r="QFX850" s="399"/>
      <c r="QFY850" s="399"/>
      <c r="QFZ850" s="399"/>
      <c r="QGA850" s="399"/>
      <c r="QGB850" s="399"/>
      <c r="QGC850" s="399"/>
      <c r="QGD850" s="399"/>
      <c r="QGE850" s="399"/>
      <c r="QGF850" s="399"/>
      <c r="QGG850" s="399"/>
      <c r="QGH850" s="399"/>
      <c r="QGI850" s="399"/>
      <c r="QGJ850" s="399"/>
      <c r="QGK850" s="399"/>
      <c r="QGL850" s="399"/>
      <c r="QGM850" s="399"/>
      <c r="QGN850" s="399"/>
      <c r="QGO850" s="399"/>
      <c r="QGP850" s="399"/>
      <c r="QGQ850" s="399"/>
      <c r="QGR850" s="399"/>
      <c r="QGS850" s="399"/>
      <c r="QGT850" s="399"/>
      <c r="QGU850" s="399"/>
      <c r="QGV850" s="399"/>
      <c r="QGW850" s="399"/>
      <c r="QGX850" s="399"/>
      <c r="QGY850" s="399"/>
      <c r="QGZ850" s="399"/>
      <c r="QHA850" s="399"/>
      <c r="QHB850" s="399"/>
      <c r="QHC850" s="399"/>
      <c r="QHD850" s="399"/>
      <c r="QHE850" s="399"/>
      <c r="QHF850" s="399"/>
      <c r="QHG850" s="399"/>
      <c r="QHH850" s="399"/>
      <c r="QHI850" s="399"/>
      <c r="QHJ850" s="399"/>
      <c r="QHK850" s="399"/>
      <c r="QHL850" s="399"/>
      <c r="QHM850" s="399"/>
      <c r="QHN850" s="399"/>
      <c r="QHO850" s="399"/>
      <c r="QHP850" s="399"/>
      <c r="QHQ850" s="399"/>
      <c r="QHR850" s="399"/>
      <c r="QHS850" s="399"/>
      <c r="QHT850" s="399"/>
      <c r="QHU850" s="399"/>
      <c r="QHV850" s="399"/>
      <c r="QHW850" s="399"/>
      <c r="QHX850" s="399"/>
      <c r="QHY850" s="399"/>
      <c r="QHZ850" s="399"/>
      <c r="QIA850" s="399"/>
      <c r="QIB850" s="399"/>
      <c r="QIC850" s="399"/>
      <c r="QID850" s="399"/>
      <c r="QIE850" s="399"/>
      <c r="QIF850" s="399"/>
      <c r="QIG850" s="399"/>
      <c r="QIH850" s="399"/>
      <c r="QII850" s="399"/>
      <c r="QIJ850" s="399"/>
      <c r="QIK850" s="399"/>
      <c r="QIL850" s="399"/>
      <c r="QIM850" s="399"/>
      <c r="QIN850" s="399"/>
      <c r="QIO850" s="399"/>
      <c r="QIP850" s="399"/>
      <c r="QIQ850" s="399"/>
      <c r="QIR850" s="399"/>
      <c r="QIS850" s="399"/>
      <c r="QIT850" s="399"/>
      <c r="QIU850" s="399"/>
      <c r="QIV850" s="399"/>
      <c r="QIW850" s="399"/>
      <c r="QIX850" s="399"/>
      <c r="QIY850" s="399"/>
      <c r="QIZ850" s="399"/>
      <c r="QJA850" s="399"/>
      <c r="QJB850" s="399"/>
      <c r="QJC850" s="399"/>
      <c r="QJD850" s="399"/>
      <c r="QJE850" s="399"/>
      <c r="QJF850" s="399"/>
      <c r="QJG850" s="399"/>
      <c r="QJH850" s="399"/>
      <c r="QJI850" s="399"/>
      <c r="QJJ850" s="399"/>
      <c r="QJK850" s="399"/>
      <c r="QJL850" s="399"/>
      <c r="QJM850" s="399"/>
      <c r="QJN850" s="399"/>
      <c r="QJO850" s="399"/>
      <c r="QJP850" s="399"/>
      <c r="QJQ850" s="399"/>
      <c r="QJR850" s="399"/>
      <c r="QJS850" s="399"/>
      <c r="QJT850" s="399"/>
      <c r="QJU850" s="399"/>
      <c r="QJV850" s="399"/>
      <c r="QJW850" s="399"/>
      <c r="QJX850" s="399"/>
      <c r="QJY850" s="399"/>
      <c r="QJZ850" s="399"/>
      <c r="QKA850" s="399"/>
      <c r="QKB850" s="399"/>
      <c r="QKC850" s="399"/>
      <c r="QKD850" s="399"/>
      <c r="QKE850" s="399"/>
      <c r="QKF850" s="399"/>
      <c r="QKG850" s="399"/>
      <c r="QKH850" s="399"/>
      <c r="QKI850" s="399"/>
      <c r="QKJ850" s="399"/>
      <c r="QKK850" s="399"/>
      <c r="QKL850" s="399"/>
      <c r="QKM850" s="399"/>
      <c r="QKN850" s="399"/>
      <c r="QKO850" s="399"/>
      <c r="QKP850" s="399"/>
      <c r="QKQ850" s="399"/>
      <c r="QKR850" s="399"/>
      <c r="QKS850" s="399"/>
      <c r="QKT850" s="399"/>
      <c r="QKU850" s="399"/>
      <c r="QKV850" s="399"/>
      <c r="QKW850" s="399"/>
      <c r="QKX850" s="399"/>
      <c r="QKY850" s="399"/>
      <c r="QKZ850" s="399"/>
      <c r="QLA850" s="399"/>
      <c r="QLB850" s="399"/>
      <c r="QLC850" s="399"/>
      <c r="QLD850" s="399"/>
      <c r="QLE850" s="399"/>
      <c r="QLF850" s="399"/>
      <c r="QLG850" s="399"/>
      <c r="QLH850" s="399"/>
      <c r="QLI850" s="399"/>
      <c r="QLJ850" s="399"/>
      <c r="QLK850" s="399"/>
      <c r="QLL850" s="399"/>
      <c r="QLM850" s="399"/>
      <c r="QLN850" s="399"/>
      <c r="QLO850" s="399"/>
      <c r="QLP850" s="399"/>
      <c r="QLQ850" s="399"/>
      <c r="QLR850" s="399"/>
      <c r="QLS850" s="399"/>
      <c r="QLT850" s="399"/>
      <c r="QLU850" s="399"/>
      <c r="QLV850" s="399"/>
      <c r="QLW850" s="399"/>
      <c r="QLX850" s="399"/>
      <c r="QLY850" s="399"/>
      <c r="QLZ850" s="399"/>
      <c r="QMA850" s="399"/>
      <c r="QMB850" s="399"/>
      <c r="QMC850" s="399"/>
      <c r="QMD850" s="399"/>
      <c r="QME850" s="399"/>
      <c r="QMF850" s="399"/>
      <c r="QMG850" s="399"/>
      <c r="QMH850" s="399"/>
      <c r="QMI850" s="399"/>
      <c r="QMJ850" s="399"/>
      <c r="QMK850" s="399"/>
      <c r="QML850" s="399"/>
      <c r="QMM850" s="399"/>
      <c r="QMN850" s="399"/>
      <c r="QMO850" s="399"/>
      <c r="QMP850" s="399"/>
      <c r="QMQ850" s="399"/>
      <c r="QMR850" s="399"/>
      <c r="QMS850" s="399"/>
      <c r="QMT850" s="399"/>
      <c r="QMU850" s="399"/>
      <c r="QMV850" s="399"/>
      <c r="QMW850" s="399"/>
      <c r="QMX850" s="399"/>
      <c r="QMY850" s="399"/>
      <c r="QMZ850" s="399"/>
      <c r="QNA850" s="399"/>
      <c r="QNB850" s="399"/>
      <c r="QNC850" s="399"/>
      <c r="QND850" s="399"/>
      <c r="QNE850" s="399"/>
      <c r="QNF850" s="399"/>
      <c r="QNG850" s="399"/>
      <c r="QNH850" s="399"/>
      <c r="QNI850" s="399"/>
      <c r="QNJ850" s="399"/>
      <c r="QNK850" s="399"/>
      <c r="QNL850" s="399"/>
      <c r="QNM850" s="399"/>
      <c r="QNN850" s="399"/>
      <c r="QNO850" s="399"/>
      <c r="QNP850" s="399"/>
      <c r="QNQ850" s="399"/>
      <c r="QNR850" s="399"/>
      <c r="QNS850" s="399"/>
      <c r="QNT850" s="399"/>
      <c r="QNU850" s="399"/>
      <c r="QNV850" s="399"/>
      <c r="QNW850" s="399"/>
      <c r="QNX850" s="399"/>
      <c r="QNY850" s="399"/>
      <c r="QNZ850" s="399"/>
      <c r="QOA850" s="399"/>
      <c r="QOB850" s="399"/>
      <c r="QOC850" s="399"/>
      <c r="QOD850" s="399"/>
      <c r="QOE850" s="399"/>
      <c r="QOF850" s="399"/>
      <c r="QOG850" s="399"/>
      <c r="QOH850" s="399"/>
      <c r="QOI850" s="399"/>
      <c r="QOJ850" s="399"/>
      <c r="QOK850" s="399"/>
      <c r="QOL850" s="399"/>
      <c r="QOM850" s="399"/>
      <c r="QON850" s="399"/>
      <c r="QOO850" s="399"/>
      <c r="QOP850" s="399"/>
      <c r="QOQ850" s="399"/>
      <c r="QOR850" s="399"/>
      <c r="QOS850" s="399"/>
      <c r="QOT850" s="399"/>
      <c r="QOU850" s="399"/>
      <c r="QOV850" s="399"/>
      <c r="QOW850" s="399"/>
      <c r="QOX850" s="399"/>
      <c r="QOY850" s="399"/>
      <c r="QOZ850" s="399"/>
      <c r="QPA850" s="399"/>
      <c r="QPB850" s="399"/>
      <c r="QPC850" s="399"/>
      <c r="QPD850" s="399"/>
      <c r="QPE850" s="399"/>
      <c r="QPF850" s="399"/>
      <c r="QPG850" s="399"/>
      <c r="QPH850" s="399"/>
      <c r="QPI850" s="399"/>
      <c r="QPJ850" s="399"/>
      <c r="QPK850" s="399"/>
      <c r="QPL850" s="399"/>
      <c r="QPM850" s="399"/>
      <c r="QPN850" s="399"/>
      <c r="QPO850" s="399"/>
      <c r="QPP850" s="399"/>
      <c r="QPQ850" s="399"/>
      <c r="QPR850" s="399"/>
      <c r="QPS850" s="399"/>
      <c r="QPT850" s="399"/>
      <c r="QPU850" s="399"/>
      <c r="QPV850" s="399"/>
      <c r="QPW850" s="399"/>
      <c r="QPX850" s="399"/>
      <c r="QPY850" s="399"/>
      <c r="QPZ850" s="399"/>
      <c r="QQA850" s="399"/>
      <c r="QQB850" s="399"/>
      <c r="QQC850" s="399"/>
      <c r="QQD850" s="399"/>
      <c r="QQE850" s="399"/>
      <c r="QQF850" s="399"/>
      <c r="QQG850" s="399"/>
      <c r="QQH850" s="399"/>
      <c r="QQI850" s="399"/>
      <c r="QQJ850" s="399"/>
      <c r="QQK850" s="399"/>
      <c r="QQL850" s="399"/>
      <c r="QQM850" s="399"/>
      <c r="QQN850" s="399"/>
      <c r="QQO850" s="399"/>
      <c r="QQP850" s="399"/>
      <c r="QQQ850" s="399"/>
      <c r="QQR850" s="399"/>
      <c r="QQS850" s="399"/>
      <c r="QQT850" s="399"/>
      <c r="QQU850" s="399"/>
      <c r="QQV850" s="399"/>
      <c r="QQW850" s="399"/>
      <c r="QQX850" s="399"/>
      <c r="QQY850" s="399"/>
      <c r="QQZ850" s="399"/>
      <c r="QRA850" s="399"/>
      <c r="QRB850" s="399"/>
      <c r="QRC850" s="399"/>
      <c r="QRD850" s="399"/>
      <c r="QRE850" s="399"/>
      <c r="QRF850" s="399"/>
      <c r="QRG850" s="399"/>
      <c r="QRH850" s="399"/>
      <c r="QRI850" s="399"/>
      <c r="QRJ850" s="399"/>
      <c r="QRK850" s="399"/>
      <c r="QRL850" s="399"/>
      <c r="QRM850" s="399"/>
      <c r="QRN850" s="399"/>
      <c r="QRO850" s="399"/>
      <c r="QRP850" s="399"/>
      <c r="QRQ850" s="399"/>
      <c r="QRR850" s="399"/>
      <c r="QRS850" s="399"/>
      <c r="QRT850" s="399"/>
      <c r="QRU850" s="399"/>
      <c r="QRV850" s="399"/>
      <c r="QRW850" s="399"/>
      <c r="QRX850" s="399"/>
      <c r="QRY850" s="399"/>
      <c r="QRZ850" s="399"/>
      <c r="QSA850" s="399"/>
      <c r="QSB850" s="399"/>
      <c r="QSC850" s="399"/>
      <c r="QSD850" s="399"/>
      <c r="QSE850" s="399"/>
      <c r="QSF850" s="399"/>
      <c r="QSG850" s="399"/>
      <c r="QSH850" s="399"/>
      <c r="QSI850" s="399"/>
      <c r="QSJ850" s="399"/>
      <c r="QSK850" s="399"/>
      <c r="QSL850" s="399"/>
      <c r="QSM850" s="399"/>
      <c r="QSN850" s="399"/>
      <c r="QSO850" s="399"/>
      <c r="QSP850" s="399"/>
      <c r="QSQ850" s="399"/>
      <c r="QSR850" s="399"/>
      <c r="QSS850" s="399"/>
      <c r="QST850" s="399"/>
      <c r="QSU850" s="399"/>
      <c r="QSV850" s="399"/>
      <c r="QSW850" s="399"/>
      <c r="QSX850" s="399"/>
      <c r="QSY850" s="399"/>
      <c r="QSZ850" s="399"/>
      <c r="QTA850" s="399"/>
      <c r="QTB850" s="399"/>
      <c r="QTC850" s="399"/>
      <c r="QTD850" s="399"/>
      <c r="QTE850" s="399"/>
      <c r="QTF850" s="399"/>
      <c r="QTG850" s="399"/>
      <c r="QTH850" s="399"/>
      <c r="QTI850" s="399"/>
      <c r="QTJ850" s="399"/>
      <c r="QTK850" s="399"/>
      <c r="QTL850" s="399"/>
      <c r="QTM850" s="399"/>
      <c r="QTN850" s="399"/>
      <c r="QTO850" s="399"/>
      <c r="QTP850" s="399"/>
      <c r="QTQ850" s="399"/>
      <c r="QTR850" s="399"/>
      <c r="QTS850" s="399"/>
      <c r="QTT850" s="399"/>
      <c r="QTU850" s="399"/>
      <c r="QTV850" s="399"/>
      <c r="QTW850" s="399"/>
      <c r="QTX850" s="399"/>
      <c r="QTY850" s="399"/>
      <c r="QTZ850" s="399"/>
      <c r="QUA850" s="399"/>
      <c r="QUB850" s="399"/>
      <c r="QUC850" s="399"/>
      <c r="QUD850" s="399"/>
      <c r="QUE850" s="399"/>
      <c r="QUF850" s="399"/>
      <c r="QUG850" s="399"/>
      <c r="QUH850" s="399"/>
      <c r="QUI850" s="399"/>
      <c r="QUJ850" s="399"/>
      <c r="QUK850" s="399"/>
      <c r="QUL850" s="399"/>
      <c r="QUM850" s="399"/>
      <c r="QUN850" s="399"/>
      <c r="QUO850" s="399"/>
      <c r="QUP850" s="399"/>
      <c r="QUQ850" s="399"/>
      <c r="QUR850" s="399"/>
      <c r="QUS850" s="399"/>
      <c r="QUT850" s="399"/>
      <c r="QUU850" s="399"/>
      <c r="QUV850" s="399"/>
      <c r="QUW850" s="399"/>
      <c r="QUX850" s="399"/>
      <c r="QUY850" s="399"/>
      <c r="QUZ850" s="399"/>
      <c r="QVA850" s="399"/>
      <c r="QVB850" s="399"/>
      <c r="QVC850" s="399"/>
      <c r="QVD850" s="399"/>
      <c r="QVE850" s="399"/>
      <c r="QVF850" s="399"/>
      <c r="QVG850" s="399"/>
      <c r="QVH850" s="399"/>
      <c r="QVI850" s="399"/>
      <c r="QVJ850" s="399"/>
      <c r="QVK850" s="399"/>
      <c r="QVL850" s="399"/>
      <c r="QVM850" s="399"/>
      <c r="QVN850" s="399"/>
      <c r="QVO850" s="399"/>
      <c r="QVP850" s="399"/>
      <c r="QVQ850" s="399"/>
      <c r="QVR850" s="399"/>
      <c r="QVS850" s="399"/>
      <c r="QVT850" s="399"/>
      <c r="QVU850" s="399"/>
      <c r="QVV850" s="399"/>
      <c r="QVW850" s="399"/>
      <c r="QVX850" s="399"/>
      <c r="QVY850" s="399"/>
      <c r="QVZ850" s="399"/>
      <c r="QWA850" s="399"/>
      <c r="QWB850" s="399"/>
      <c r="QWC850" s="399"/>
      <c r="QWD850" s="399"/>
      <c r="QWE850" s="399"/>
      <c r="QWF850" s="399"/>
      <c r="QWG850" s="399"/>
      <c r="QWH850" s="399"/>
      <c r="QWI850" s="399"/>
      <c r="QWJ850" s="399"/>
      <c r="QWK850" s="399"/>
      <c r="QWL850" s="399"/>
      <c r="QWM850" s="399"/>
      <c r="QWN850" s="399"/>
      <c r="QWO850" s="399"/>
      <c r="QWP850" s="399"/>
      <c r="QWQ850" s="399"/>
      <c r="QWR850" s="399"/>
      <c r="QWS850" s="399"/>
      <c r="QWT850" s="399"/>
      <c r="QWU850" s="399"/>
      <c r="QWV850" s="399"/>
      <c r="QWW850" s="399"/>
      <c r="QWX850" s="399"/>
      <c r="QWY850" s="399"/>
      <c r="QWZ850" s="399"/>
      <c r="QXA850" s="399"/>
      <c r="QXB850" s="399"/>
      <c r="QXC850" s="399"/>
      <c r="QXD850" s="399"/>
      <c r="QXE850" s="399"/>
      <c r="QXF850" s="399"/>
      <c r="QXG850" s="399"/>
      <c r="QXH850" s="399"/>
      <c r="QXI850" s="399"/>
      <c r="QXJ850" s="399"/>
      <c r="QXK850" s="399"/>
      <c r="QXL850" s="399"/>
      <c r="QXM850" s="399"/>
      <c r="QXN850" s="399"/>
      <c r="QXO850" s="399"/>
      <c r="QXP850" s="399"/>
      <c r="QXQ850" s="399"/>
      <c r="QXR850" s="399"/>
      <c r="QXS850" s="399"/>
      <c r="QXT850" s="399"/>
      <c r="QXU850" s="399"/>
      <c r="QXV850" s="399"/>
      <c r="QXW850" s="399"/>
      <c r="QXX850" s="399"/>
      <c r="QXY850" s="399"/>
      <c r="QXZ850" s="399"/>
      <c r="QYA850" s="399"/>
      <c r="QYB850" s="399"/>
      <c r="QYC850" s="399"/>
      <c r="QYD850" s="399"/>
      <c r="QYE850" s="399"/>
      <c r="QYF850" s="399"/>
      <c r="QYG850" s="399"/>
      <c r="QYH850" s="399"/>
      <c r="QYI850" s="399"/>
      <c r="QYJ850" s="399"/>
      <c r="QYK850" s="399"/>
      <c r="QYL850" s="399"/>
      <c r="QYM850" s="399"/>
      <c r="QYN850" s="399"/>
      <c r="QYO850" s="399"/>
      <c r="QYP850" s="399"/>
      <c r="QYQ850" s="399"/>
      <c r="QYR850" s="399"/>
      <c r="QYS850" s="399"/>
      <c r="QYT850" s="399"/>
      <c r="QYU850" s="399"/>
      <c r="QYV850" s="399"/>
      <c r="QYW850" s="399"/>
      <c r="QYX850" s="399"/>
      <c r="QYY850" s="399"/>
      <c r="QYZ850" s="399"/>
      <c r="QZA850" s="399"/>
      <c r="QZB850" s="399"/>
      <c r="QZC850" s="399"/>
      <c r="QZD850" s="399"/>
      <c r="QZE850" s="399"/>
      <c r="QZF850" s="399"/>
      <c r="QZG850" s="399"/>
      <c r="QZH850" s="399"/>
      <c r="QZI850" s="399"/>
      <c r="QZJ850" s="399"/>
      <c r="QZK850" s="399"/>
      <c r="QZL850" s="399"/>
      <c r="QZM850" s="399"/>
      <c r="QZN850" s="399"/>
      <c r="QZO850" s="399"/>
      <c r="QZP850" s="399"/>
      <c r="QZQ850" s="399"/>
      <c r="QZR850" s="399"/>
      <c r="QZS850" s="399"/>
      <c r="QZT850" s="399"/>
      <c r="QZU850" s="399"/>
      <c r="QZV850" s="399"/>
      <c r="QZW850" s="399"/>
      <c r="QZX850" s="399"/>
      <c r="QZY850" s="399"/>
      <c r="QZZ850" s="399"/>
      <c r="RAA850" s="399"/>
      <c r="RAB850" s="399"/>
      <c r="RAC850" s="399"/>
      <c r="RAD850" s="399"/>
      <c r="RAE850" s="399"/>
      <c r="RAF850" s="399"/>
      <c r="RAG850" s="399"/>
      <c r="RAH850" s="399"/>
      <c r="RAI850" s="399"/>
      <c r="RAJ850" s="399"/>
      <c r="RAK850" s="399"/>
      <c r="RAL850" s="399"/>
      <c r="RAM850" s="399"/>
      <c r="RAN850" s="399"/>
      <c r="RAO850" s="399"/>
      <c r="RAP850" s="399"/>
      <c r="RAQ850" s="399"/>
      <c r="RAR850" s="399"/>
      <c r="RAS850" s="399"/>
      <c r="RAT850" s="399"/>
      <c r="RAU850" s="399"/>
      <c r="RAV850" s="399"/>
      <c r="RAW850" s="399"/>
      <c r="RAX850" s="399"/>
      <c r="RAY850" s="399"/>
      <c r="RAZ850" s="399"/>
      <c r="RBA850" s="399"/>
      <c r="RBB850" s="399"/>
      <c r="RBC850" s="399"/>
      <c r="RBD850" s="399"/>
      <c r="RBE850" s="399"/>
      <c r="RBF850" s="399"/>
      <c r="RBG850" s="399"/>
      <c r="RBH850" s="399"/>
      <c r="RBI850" s="399"/>
      <c r="RBJ850" s="399"/>
      <c r="RBK850" s="399"/>
      <c r="RBL850" s="399"/>
      <c r="RBM850" s="399"/>
      <c r="RBN850" s="399"/>
      <c r="RBO850" s="399"/>
      <c r="RBP850" s="399"/>
      <c r="RBQ850" s="399"/>
      <c r="RBR850" s="399"/>
      <c r="RBS850" s="399"/>
      <c r="RBT850" s="399"/>
      <c r="RBU850" s="399"/>
      <c r="RBV850" s="399"/>
      <c r="RBW850" s="399"/>
      <c r="RBX850" s="399"/>
      <c r="RBY850" s="399"/>
      <c r="RBZ850" s="399"/>
      <c r="RCA850" s="399"/>
      <c r="RCB850" s="399"/>
      <c r="RCC850" s="399"/>
      <c r="RCD850" s="399"/>
      <c r="RCE850" s="399"/>
      <c r="RCF850" s="399"/>
      <c r="RCG850" s="399"/>
      <c r="RCH850" s="399"/>
      <c r="RCI850" s="399"/>
      <c r="RCJ850" s="399"/>
      <c r="RCK850" s="399"/>
      <c r="RCL850" s="399"/>
      <c r="RCM850" s="399"/>
      <c r="RCN850" s="399"/>
      <c r="RCO850" s="399"/>
      <c r="RCP850" s="399"/>
      <c r="RCQ850" s="399"/>
      <c r="RCR850" s="399"/>
      <c r="RCS850" s="399"/>
      <c r="RCT850" s="399"/>
      <c r="RCU850" s="399"/>
      <c r="RCV850" s="399"/>
      <c r="RCW850" s="399"/>
      <c r="RCX850" s="399"/>
      <c r="RCY850" s="399"/>
      <c r="RCZ850" s="399"/>
      <c r="RDA850" s="399"/>
      <c r="RDB850" s="399"/>
      <c r="RDC850" s="399"/>
      <c r="RDD850" s="399"/>
      <c r="RDE850" s="399"/>
      <c r="RDF850" s="399"/>
      <c r="RDG850" s="399"/>
      <c r="RDH850" s="399"/>
      <c r="RDI850" s="399"/>
      <c r="RDJ850" s="399"/>
      <c r="RDK850" s="399"/>
      <c r="RDL850" s="399"/>
      <c r="RDM850" s="399"/>
      <c r="RDN850" s="399"/>
      <c r="RDO850" s="399"/>
      <c r="RDP850" s="399"/>
      <c r="RDQ850" s="399"/>
      <c r="RDR850" s="399"/>
      <c r="RDS850" s="399"/>
      <c r="RDT850" s="399"/>
      <c r="RDU850" s="399"/>
      <c r="RDV850" s="399"/>
      <c r="RDW850" s="399"/>
      <c r="RDX850" s="399"/>
      <c r="RDY850" s="399"/>
      <c r="RDZ850" s="399"/>
      <c r="REA850" s="399"/>
      <c r="REB850" s="399"/>
      <c r="REC850" s="399"/>
      <c r="RED850" s="399"/>
      <c r="REE850" s="399"/>
      <c r="REF850" s="399"/>
      <c r="REG850" s="399"/>
      <c r="REH850" s="399"/>
      <c r="REI850" s="399"/>
      <c r="REJ850" s="399"/>
      <c r="REK850" s="399"/>
      <c r="REL850" s="399"/>
      <c r="REM850" s="399"/>
      <c r="REN850" s="399"/>
      <c r="REO850" s="399"/>
      <c r="REP850" s="399"/>
      <c r="REQ850" s="399"/>
      <c r="RER850" s="399"/>
      <c r="RES850" s="399"/>
      <c r="RET850" s="399"/>
      <c r="REU850" s="399"/>
      <c r="REV850" s="399"/>
      <c r="REW850" s="399"/>
      <c r="REX850" s="399"/>
      <c r="REY850" s="399"/>
      <c r="REZ850" s="399"/>
      <c r="RFA850" s="399"/>
      <c r="RFB850" s="399"/>
      <c r="RFC850" s="399"/>
      <c r="RFD850" s="399"/>
      <c r="RFE850" s="399"/>
      <c r="RFF850" s="399"/>
      <c r="RFG850" s="399"/>
      <c r="RFH850" s="399"/>
      <c r="RFI850" s="399"/>
      <c r="RFJ850" s="399"/>
      <c r="RFK850" s="399"/>
      <c r="RFL850" s="399"/>
      <c r="RFM850" s="399"/>
      <c r="RFN850" s="399"/>
      <c r="RFO850" s="399"/>
      <c r="RFP850" s="399"/>
      <c r="RFQ850" s="399"/>
      <c r="RFR850" s="399"/>
      <c r="RFS850" s="399"/>
      <c r="RFT850" s="399"/>
      <c r="RFU850" s="399"/>
      <c r="RFV850" s="399"/>
      <c r="RFW850" s="399"/>
      <c r="RFX850" s="399"/>
      <c r="RFY850" s="399"/>
      <c r="RFZ850" s="399"/>
      <c r="RGA850" s="399"/>
      <c r="RGB850" s="399"/>
      <c r="RGC850" s="399"/>
      <c r="RGD850" s="399"/>
      <c r="RGE850" s="399"/>
      <c r="RGF850" s="399"/>
      <c r="RGG850" s="399"/>
      <c r="RGH850" s="399"/>
      <c r="RGI850" s="399"/>
      <c r="RGJ850" s="399"/>
      <c r="RGK850" s="399"/>
      <c r="RGL850" s="399"/>
      <c r="RGM850" s="399"/>
      <c r="RGN850" s="399"/>
      <c r="RGO850" s="399"/>
      <c r="RGP850" s="399"/>
      <c r="RGQ850" s="399"/>
      <c r="RGR850" s="399"/>
      <c r="RGS850" s="399"/>
      <c r="RGT850" s="399"/>
      <c r="RGU850" s="399"/>
      <c r="RGV850" s="399"/>
      <c r="RGW850" s="399"/>
      <c r="RGX850" s="399"/>
      <c r="RGY850" s="399"/>
      <c r="RGZ850" s="399"/>
      <c r="RHA850" s="399"/>
      <c r="RHB850" s="399"/>
      <c r="RHC850" s="399"/>
      <c r="RHD850" s="399"/>
      <c r="RHE850" s="399"/>
      <c r="RHF850" s="399"/>
      <c r="RHG850" s="399"/>
      <c r="RHH850" s="399"/>
      <c r="RHI850" s="399"/>
      <c r="RHJ850" s="399"/>
      <c r="RHK850" s="399"/>
      <c r="RHL850" s="399"/>
      <c r="RHM850" s="399"/>
      <c r="RHN850" s="399"/>
      <c r="RHO850" s="399"/>
      <c r="RHP850" s="399"/>
      <c r="RHQ850" s="399"/>
      <c r="RHR850" s="399"/>
      <c r="RHS850" s="399"/>
      <c r="RHT850" s="399"/>
      <c r="RHU850" s="399"/>
      <c r="RHV850" s="399"/>
      <c r="RHW850" s="399"/>
      <c r="RHX850" s="399"/>
      <c r="RHY850" s="399"/>
      <c r="RHZ850" s="399"/>
      <c r="RIA850" s="399"/>
      <c r="RIB850" s="399"/>
      <c r="RIC850" s="399"/>
      <c r="RID850" s="399"/>
      <c r="RIE850" s="399"/>
      <c r="RIF850" s="399"/>
      <c r="RIG850" s="399"/>
      <c r="RIH850" s="399"/>
      <c r="RII850" s="399"/>
      <c r="RIJ850" s="399"/>
      <c r="RIK850" s="399"/>
      <c r="RIL850" s="399"/>
      <c r="RIM850" s="399"/>
      <c r="RIN850" s="399"/>
      <c r="RIO850" s="399"/>
      <c r="RIP850" s="399"/>
      <c r="RIQ850" s="399"/>
      <c r="RIR850" s="399"/>
      <c r="RIS850" s="399"/>
      <c r="RIT850" s="399"/>
      <c r="RIU850" s="399"/>
      <c r="RIV850" s="399"/>
      <c r="RIW850" s="399"/>
      <c r="RIX850" s="399"/>
      <c r="RIY850" s="399"/>
      <c r="RIZ850" s="399"/>
      <c r="RJA850" s="399"/>
      <c r="RJB850" s="399"/>
      <c r="RJC850" s="399"/>
      <c r="RJD850" s="399"/>
      <c r="RJE850" s="399"/>
      <c r="RJF850" s="399"/>
      <c r="RJG850" s="399"/>
      <c r="RJH850" s="399"/>
      <c r="RJI850" s="399"/>
      <c r="RJJ850" s="399"/>
      <c r="RJK850" s="399"/>
      <c r="RJL850" s="399"/>
      <c r="RJM850" s="399"/>
      <c r="RJN850" s="399"/>
      <c r="RJO850" s="399"/>
      <c r="RJP850" s="399"/>
      <c r="RJQ850" s="399"/>
      <c r="RJR850" s="399"/>
      <c r="RJS850" s="399"/>
      <c r="RJT850" s="399"/>
      <c r="RJU850" s="399"/>
      <c r="RJV850" s="399"/>
      <c r="RJW850" s="399"/>
      <c r="RJX850" s="399"/>
      <c r="RJY850" s="399"/>
      <c r="RJZ850" s="399"/>
      <c r="RKA850" s="399"/>
      <c r="RKB850" s="399"/>
      <c r="RKC850" s="399"/>
      <c r="RKD850" s="399"/>
      <c r="RKE850" s="399"/>
      <c r="RKF850" s="399"/>
      <c r="RKG850" s="399"/>
      <c r="RKH850" s="399"/>
      <c r="RKI850" s="399"/>
      <c r="RKJ850" s="399"/>
      <c r="RKK850" s="399"/>
      <c r="RKL850" s="399"/>
      <c r="RKM850" s="399"/>
      <c r="RKN850" s="399"/>
      <c r="RKO850" s="399"/>
      <c r="RKP850" s="399"/>
      <c r="RKQ850" s="399"/>
      <c r="RKR850" s="399"/>
      <c r="RKS850" s="399"/>
      <c r="RKT850" s="399"/>
      <c r="RKU850" s="399"/>
      <c r="RKV850" s="399"/>
      <c r="RKW850" s="399"/>
      <c r="RKX850" s="399"/>
      <c r="RKY850" s="399"/>
      <c r="RKZ850" s="399"/>
      <c r="RLA850" s="399"/>
      <c r="RLB850" s="399"/>
      <c r="RLC850" s="399"/>
      <c r="RLD850" s="399"/>
      <c r="RLE850" s="399"/>
      <c r="RLF850" s="399"/>
      <c r="RLG850" s="399"/>
      <c r="RLH850" s="399"/>
      <c r="RLI850" s="399"/>
      <c r="RLJ850" s="399"/>
      <c r="RLK850" s="399"/>
      <c r="RLL850" s="399"/>
      <c r="RLM850" s="399"/>
      <c r="RLN850" s="399"/>
      <c r="RLO850" s="399"/>
      <c r="RLP850" s="399"/>
      <c r="RLQ850" s="399"/>
      <c r="RLR850" s="399"/>
      <c r="RLS850" s="399"/>
      <c r="RLT850" s="399"/>
      <c r="RLU850" s="399"/>
      <c r="RLV850" s="399"/>
      <c r="RLW850" s="399"/>
      <c r="RLX850" s="399"/>
      <c r="RLY850" s="399"/>
      <c r="RLZ850" s="399"/>
      <c r="RMA850" s="399"/>
      <c r="RMB850" s="399"/>
      <c r="RMC850" s="399"/>
      <c r="RMD850" s="399"/>
      <c r="RME850" s="399"/>
      <c r="RMF850" s="399"/>
      <c r="RMG850" s="399"/>
      <c r="RMH850" s="399"/>
      <c r="RMI850" s="399"/>
      <c r="RMJ850" s="399"/>
      <c r="RMK850" s="399"/>
      <c r="RML850" s="399"/>
      <c r="RMM850" s="399"/>
      <c r="RMN850" s="399"/>
      <c r="RMO850" s="399"/>
      <c r="RMP850" s="399"/>
      <c r="RMQ850" s="399"/>
      <c r="RMR850" s="399"/>
      <c r="RMS850" s="399"/>
      <c r="RMT850" s="399"/>
      <c r="RMU850" s="399"/>
      <c r="RMV850" s="399"/>
      <c r="RMW850" s="399"/>
      <c r="RMX850" s="399"/>
      <c r="RMY850" s="399"/>
      <c r="RMZ850" s="399"/>
      <c r="RNA850" s="399"/>
      <c r="RNB850" s="399"/>
      <c r="RNC850" s="399"/>
      <c r="RND850" s="399"/>
      <c r="RNE850" s="399"/>
      <c r="RNF850" s="399"/>
      <c r="RNG850" s="399"/>
      <c r="RNH850" s="399"/>
      <c r="RNI850" s="399"/>
      <c r="RNJ850" s="399"/>
      <c r="RNK850" s="399"/>
      <c r="RNL850" s="399"/>
      <c r="RNM850" s="399"/>
      <c r="RNN850" s="399"/>
      <c r="RNO850" s="399"/>
      <c r="RNP850" s="399"/>
      <c r="RNQ850" s="399"/>
      <c r="RNR850" s="399"/>
      <c r="RNS850" s="399"/>
      <c r="RNT850" s="399"/>
      <c r="RNU850" s="399"/>
      <c r="RNV850" s="399"/>
      <c r="RNW850" s="399"/>
      <c r="RNX850" s="399"/>
      <c r="RNY850" s="399"/>
      <c r="RNZ850" s="399"/>
      <c r="ROA850" s="399"/>
      <c r="ROB850" s="399"/>
      <c r="ROC850" s="399"/>
      <c r="ROD850" s="399"/>
      <c r="ROE850" s="399"/>
      <c r="ROF850" s="399"/>
      <c r="ROG850" s="399"/>
      <c r="ROH850" s="399"/>
      <c r="ROI850" s="399"/>
      <c r="ROJ850" s="399"/>
      <c r="ROK850" s="399"/>
      <c r="ROL850" s="399"/>
      <c r="ROM850" s="399"/>
      <c r="RON850" s="399"/>
      <c r="ROO850" s="399"/>
      <c r="ROP850" s="399"/>
      <c r="ROQ850" s="399"/>
      <c r="ROR850" s="399"/>
      <c r="ROS850" s="399"/>
      <c r="ROT850" s="399"/>
      <c r="ROU850" s="399"/>
      <c r="ROV850" s="399"/>
      <c r="ROW850" s="399"/>
      <c r="ROX850" s="399"/>
      <c r="ROY850" s="399"/>
      <c r="ROZ850" s="399"/>
      <c r="RPA850" s="399"/>
      <c r="RPB850" s="399"/>
      <c r="RPC850" s="399"/>
      <c r="RPD850" s="399"/>
      <c r="RPE850" s="399"/>
      <c r="RPF850" s="399"/>
      <c r="RPG850" s="399"/>
      <c r="RPH850" s="399"/>
      <c r="RPI850" s="399"/>
      <c r="RPJ850" s="399"/>
      <c r="RPK850" s="399"/>
      <c r="RPL850" s="399"/>
      <c r="RPM850" s="399"/>
      <c r="RPN850" s="399"/>
      <c r="RPO850" s="399"/>
      <c r="RPP850" s="399"/>
      <c r="RPQ850" s="399"/>
      <c r="RPR850" s="399"/>
      <c r="RPS850" s="399"/>
      <c r="RPT850" s="399"/>
      <c r="RPU850" s="399"/>
      <c r="RPV850" s="399"/>
      <c r="RPW850" s="399"/>
      <c r="RPX850" s="399"/>
      <c r="RPY850" s="399"/>
      <c r="RPZ850" s="399"/>
      <c r="RQA850" s="399"/>
      <c r="RQB850" s="399"/>
      <c r="RQC850" s="399"/>
      <c r="RQD850" s="399"/>
      <c r="RQE850" s="399"/>
      <c r="RQF850" s="399"/>
      <c r="RQG850" s="399"/>
      <c r="RQH850" s="399"/>
      <c r="RQI850" s="399"/>
      <c r="RQJ850" s="399"/>
      <c r="RQK850" s="399"/>
      <c r="RQL850" s="399"/>
      <c r="RQM850" s="399"/>
      <c r="RQN850" s="399"/>
      <c r="RQO850" s="399"/>
      <c r="RQP850" s="399"/>
      <c r="RQQ850" s="399"/>
      <c r="RQR850" s="399"/>
      <c r="RQS850" s="399"/>
      <c r="RQT850" s="399"/>
      <c r="RQU850" s="399"/>
      <c r="RQV850" s="399"/>
      <c r="RQW850" s="399"/>
      <c r="RQX850" s="399"/>
      <c r="RQY850" s="399"/>
      <c r="RQZ850" s="399"/>
      <c r="RRA850" s="399"/>
      <c r="RRB850" s="399"/>
      <c r="RRC850" s="399"/>
      <c r="RRD850" s="399"/>
      <c r="RRE850" s="399"/>
      <c r="RRF850" s="399"/>
      <c r="RRG850" s="399"/>
      <c r="RRH850" s="399"/>
      <c r="RRI850" s="399"/>
      <c r="RRJ850" s="399"/>
      <c r="RRK850" s="399"/>
      <c r="RRL850" s="399"/>
      <c r="RRM850" s="399"/>
      <c r="RRN850" s="399"/>
      <c r="RRO850" s="399"/>
      <c r="RRP850" s="399"/>
      <c r="RRQ850" s="399"/>
      <c r="RRR850" s="399"/>
      <c r="RRS850" s="399"/>
      <c r="RRT850" s="399"/>
      <c r="RRU850" s="399"/>
      <c r="RRV850" s="399"/>
      <c r="RRW850" s="399"/>
      <c r="RRX850" s="399"/>
      <c r="RRY850" s="399"/>
      <c r="RRZ850" s="399"/>
      <c r="RSA850" s="399"/>
      <c r="RSB850" s="399"/>
      <c r="RSC850" s="399"/>
      <c r="RSD850" s="399"/>
      <c r="RSE850" s="399"/>
      <c r="RSF850" s="399"/>
      <c r="RSG850" s="399"/>
      <c r="RSH850" s="399"/>
      <c r="RSI850" s="399"/>
      <c r="RSJ850" s="399"/>
      <c r="RSK850" s="399"/>
      <c r="RSL850" s="399"/>
      <c r="RSM850" s="399"/>
      <c r="RSN850" s="399"/>
      <c r="RSO850" s="399"/>
      <c r="RSP850" s="399"/>
      <c r="RSQ850" s="399"/>
      <c r="RSR850" s="399"/>
      <c r="RSS850" s="399"/>
      <c r="RST850" s="399"/>
      <c r="RSU850" s="399"/>
      <c r="RSV850" s="399"/>
      <c r="RSW850" s="399"/>
      <c r="RSX850" s="399"/>
      <c r="RSY850" s="399"/>
      <c r="RSZ850" s="399"/>
      <c r="RTA850" s="399"/>
      <c r="RTB850" s="399"/>
      <c r="RTC850" s="399"/>
      <c r="RTD850" s="399"/>
      <c r="RTE850" s="399"/>
      <c r="RTF850" s="399"/>
      <c r="RTG850" s="399"/>
      <c r="RTH850" s="399"/>
      <c r="RTI850" s="399"/>
      <c r="RTJ850" s="399"/>
      <c r="RTK850" s="399"/>
      <c r="RTL850" s="399"/>
      <c r="RTM850" s="399"/>
      <c r="RTN850" s="399"/>
      <c r="RTO850" s="399"/>
      <c r="RTP850" s="399"/>
      <c r="RTQ850" s="399"/>
      <c r="RTR850" s="399"/>
      <c r="RTS850" s="399"/>
      <c r="RTT850" s="399"/>
      <c r="RTU850" s="399"/>
      <c r="RTV850" s="399"/>
      <c r="RTW850" s="399"/>
      <c r="RTX850" s="399"/>
      <c r="RTY850" s="399"/>
      <c r="RTZ850" s="399"/>
      <c r="RUA850" s="399"/>
      <c r="RUB850" s="399"/>
      <c r="RUC850" s="399"/>
      <c r="RUD850" s="399"/>
      <c r="RUE850" s="399"/>
      <c r="RUF850" s="399"/>
      <c r="RUG850" s="399"/>
      <c r="RUH850" s="399"/>
      <c r="RUI850" s="399"/>
      <c r="RUJ850" s="399"/>
      <c r="RUK850" s="399"/>
      <c r="RUL850" s="399"/>
      <c r="RUM850" s="399"/>
      <c r="RUN850" s="399"/>
      <c r="RUO850" s="399"/>
      <c r="RUP850" s="399"/>
      <c r="RUQ850" s="399"/>
      <c r="RUR850" s="399"/>
      <c r="RUS850" s="399"/>
      <c r="RUT850" s="399"/>
      <c r="RUU850" s="399"/>
      <c r="RUV850" s="399"/>
      <c r="RUW850" s="399"/>
      <c r="RUX850" s="399"/>
      <c r="RUY850" s="399"/>
      <c r="RUZ850" s="399"/>
      <c r="RVA850" s="399"/>
      <c r="RVB850" s="399"/>
      <c r="RVC850" s="399"/>
      <c r="RVD850" s="399"/>
      <c r="RVE850" s="399"/>
      <c r="RVF850" s="399"/>
      <c r="RVG850" s="399"/>
      <c r="RVH850" s="399"/>
      <c r="RVI850" s="399"/>
      <c r="RVJ850" s="399"/>
      <c r="RVK850" s="399"/>
      <c r="RVL850" s="399"/>
      <c r="RVM850" s="399"/>
      <c r="RVN850" s="399"/>
      <c r="RVO850" s="399"/>
      <c r="RVP850" s="399"/>
      <c r="RVQ850" s="399"/>
      <c r="RVR850" s="399"/>
      <c r="RVS850" s="399"/>
      <c r="RVT850" s="399"/>
      <c r="RVU850" s="399"/>
      <c r="RVV850" s="399"/>
      <c r="RVW850" s="399"/>
      <c r="RVX850" s="399"/>
      <c r="RVY850" s="399"/>
      <c r="RVZ850" s="399"/>
      <c r="RWA850" s="399"/>
      <c r="RWB850" s="399"/>
      <c r="RWC850" s="399"/>
      <c r="RWD850" s="399"/>
      <c r="RWE850" s="399"/>
      <c r="RWF850" s="399"/>
      <c r="RWG850" s="399"/>
      <c r="RWH850" s="399"/>
      <c r="RWI850" s="399"/>
      <c r="RWJ850" s="399"/>
      <c r="RWK850" s="399"/>
      <c r="RWL850" s="399"/>
      <c r="RWM850" s="399"/>
      <c r="RWN850" s="399"/>
      <c r="RWO850" s="399"/>
      <c r="RWP850" s="399"/>
      <c r="RWQ850" s="399"/>
      <c r="RWR850" s="399"/>
      <c r="RWS850" s="399"/>
      <c r="RWT850" s="399"/>
      <c r="RWU850" s="399"/>
      <c r="RWV850" s="399"/>
      <c r="RWW850" s="399"/>
      <c r="RWX850" s="399"/>
      <c r="RWY850" s="399"/>
      <c r="RWZ850" s="399"/>
      <c r="RXA850" s="399"/>
      <c r="RXB850" s="399"/>
      <c r="RXC850" s="399"/>
      <c r="RXD850" s="399"/>
      <c r="RXE850" s="399"/>
      <c r="RXF850" s="399"/>
      <c r="RXG850" s="399"/>
      <c r="RXH850" s="399"/>
      <c r="RXI850" s="399"/>
      <c r="RXJ850" s="399"/>
      <c r="RXK850" s="399"/>
      <c r="RXL850" s="399"/>
      <c r="RXM850" s="399"/>
      <c r="RXN850" s="399"/>
      <c r="RXO850" s="399"/>
      <c r="RXP850" s="399"/>
      <c r="RXQ850" s="399"/>
      <c r="RXR850" s="399"/>
      <c r="RXS850" s="399"/>
      <c r="RXT850" s="399"/>
      <c r="RXU850" s="399"/>
      <c r="RXV850" s="399"/>
      <c r="RXW850" s="399"/>
      <c r="RXX850" s="399"/>
      <c r="RXY850" s="399"/>
      <c r="RXZ850" s="399"/>
      <c r="RYA850" s="399"/>
      <c r="RYB850" s="399"/>
      <c r="RYC850" s="399"/>
      <c r="RYD850" s="399"/>
      <c r="RYE850" s="399"/>
      <c r="RYF850" s="399"/>
      <c r="RYG850" s="399"/>
      <c r="RYH850" s="399"/>
      <c r="RYI850" s="399"/>
      <c r="RYJ850" s="399"/>
      <c r="RYK850" s="399"/>
      <c r="RYL850" s="399"/>
      <c r="RYM850" s="399"/>
      <c r="RYN850" s="399"/>
      <c r="RYO850" s="399"/>
      <c r="RYP850" s="399"/>
      <c r="RYQ850" s="399"/>
      <c r="RYR850" s="399"/>
      <c r="RYS850" s="399"/>
      <c r="RYT850" s="399"/>
      <c r="RYU850" s="399"/>
      <c r="RYV850" s="399"/>
      <c r="RYW850" s="399"/>
      <c r="RYX850" s="399"/>
      <c r="RYY850" s="399"/>
      <c r="RYZ850" s="399"/>
      <c r="RZA850" s="399"/>
      <c r="RZB850" s="399"/>
      <c r="RZC850" s="399"/>
      <c r="RZD850" s="399"/>
      <c r="RZE850" s="399"/>
      <c r="RZF850" s="399"/>
      <c r="RZG850" s="399"/>
      <c r="RZH850" s="399"/>
      <c r="RZI850" s="399"/>
      <c r="RZJ850" s="399"/>
      <c r="RZK850" s="399"/>
      <c r="RZL850" s="399"/>
      <c r="RZM850" s="399"/>
      <c r="RZN850" s="399"/>
      <c r="RZO850" s="399"/>
      <c r="RZP850" s="399"/>
      <c r="RZQ850" s="399"/>
      <c r="RZR850" s="399"/>
      <c r="RZS850" s="399"/>
      <c r="RZT850" s="399"/>
      <c r="RZU850" s="399"/>
      <c r="RZV850" s="399"/>
      <c r="RZW850" s="399"/>
      <c r="RZX850" s="399"/>
      <c r="RZY850" s="399"/>
      <c r="RZZ850" s="399"/>
      <c r="SAA850" s="399"/>
      <c r="SAB850" s="399"/>
      <c r="SAC850" s="399"/>
      <c r="SAD850" s="399"/>
      <c r="SAE850" s="399"/>
      <c r="SAF850" s="399"/>
      <c r="SAG850" s="399"/>
      <c r="SAH850" s="399"/>
      <c r="SAI850" s="399"/>
      <c r="SAJ850" s="399"/>
      <c r="SAK850" s="399"/>
      <c r="SAL850" s="399"/>
      <c r="SAM850" s="399"/>
      <c r="SAN850" s="399"/>
      <c r="SAO850" s="399"/>
      <c r="SAP850" s="399"/>
      <c r="SAQ850" s="399"/>
      <c r="SAR850" s="399"/>
      <c r="SAS850" s="399"/>
      <c r="SAT850" s="399"/>
      <c r="SAU850" s="399"/>
      <c r="SAV850" s="399"/>
      <c r="SAW850" s="399"/>
      <c r="SAX850" s="399"/>
      <c r="SAY850" s="399"/>
      <c r="SAZ850" s="399"/>
      <c r="SBA850" s="399"/>
      <c r="SBB850" s="399"/>
      <c r="SBC850" s="399"/>
      <c r="SBD850" s="399"/>
      <c r="SBE850" s="399"/>
      <c r="SBF850" s="399"/>
      <c r="SBG850" s="399"/>
      <c r="SBH850" s="399"/>
      <c r="SBI850" s="399"/>
      <c r="SBJ850" s="399"/>
      <c r="SBK850" s="399"/>
      <c r="SBL850" s="399"/>
      <c r="SBM850" s="399"/>
      <c r="SBN850" s="399"/>
      <c r="SBO850" s="399"/>
      <c r="SBP850" s="399"/>
      <c r="SBQ850" s="399"/>
      <c r="SBR850" s="399"/>
      <c r="SBS850" s="399"/>
      <c r="SBT850" s="399"/>
      <c r="SBU850" s="399"/>
      <c r="SBV850" s="399"/>
      <c r="SBW850" s="399"/>
      <c r="SBX850" s="399"/>
      <c r="SBY850" s="399"/>
      <c r="SBZ850" s="399"/>
      <c r="SCA850" s="399"/>
      <c r="SCB850" s="399"/>
      <c r="SCC850" s="399"/>
      <c r="SCD850" s="399"/>
      <c r="SCE850" s="399"/>
      <c r="SCF850" s="399"/>
      <c r="SCG850" s="399"/>
      <c r="SCH850" s="399"/>
      <c r="SCI850" s="399"/>
      <c r="SCJ850" s="399"/>
      <c r="SCK850" s="399"/>
      <c r="SCL850" s="399"/>
      <c r="SCM850" s="399"/>
      <c r="SCN850" s="399"/>
      <c r="SCO850" s="399"/>
      <c r="SCP850" s="399"/>
      <c r="SCQ850" s="399"/>
      <c r="SCR850" s="399"/>
      <c r="SCS850" s="399"/>
      <c r="SCT850" s="399"/>
      <c r="SCU850" s="399"/>
      <c r="SCV850" s="399"/>
      <c r="SCW850" s="399"/>
      <c r="SCX850" s="399"/>
      <c r="SCY850" s="399"/>
      <c r="SCZ850" s="399"/>
      <c r="SDA850" s="399"/>
      <c r="SDB850" s="399"/>
      <c r="SDC850" s="399"/>
      <c r="SDD850" s="399"/>
      <c r="SDE850" s="399"/>
      <c r="SDF850" s="399"/>
      <c r="SDG850" s="399"/>
      <c r="SDH850" s="399"/>
      <c r="SDI850" s="399"/>
      <c r="SDJ850" s="399"/>
      <c r="SDK850" s="399"/>
      <c r="SDL850" s="399"/>
      <c r="SDM850" s="399"/>
      <c r="SDN850" s="399"/>
      <c r="SDO850" s="399"/>
      <c r="SDP850" s="399"/>
      <c r="SDQ850" s="399"/>
      <c r="SDR850" s="399"/>
      <c r="SDS850" s="399"/>
      <c r="SDT850" s="399"/>
      <c r="SDU850" s="399"/>
      <c r="SDV850" s="399"/>
      <c r="SDW850" s="399"/>
      <c r="SDX850" s="399"/>
      <c r="SDY850" s="399"/>
      <c r="SDZ850" s="399"/>
      <c r="SEA850" s="399"/>
      <c r="SEB850" s="399"/>
      <c r="SEC850" s="399"/>
      <c r="SED850" s="399"/>
      <c r="SEE850" s="399"/>
      <c r="SEF850" s="399"/>
      <c r="SEG850" s="399"/>
      <c r="SEH850" s="399"/>
      <c r="SEI850" s="399"/>
      <c r="SEJ850" s="399"/>
      <c r="SEK850" s="399"/>
      <c r="SEL850" s="399"/>
      <c r="SEM850" s="399"/>
      <c r="SEN850" s="399"/>
      <c r="SEO850" s="399"/>
      <c r="SEP850" s="399"/>
      <c r="SEQ850" s="399"/>
      <c r="SER850" s="399"/>
      <c r="SES850" s="399"/>
      <c r="SET850" s="399"/>
      <c r="SEU850" s="399"/>
      <c r="SEV850" s="399"/>
      <c r="SEW850" s="399"/>
      <c r="SEX850" s="399"/>
      <c r="SEY850" s="399"/>
      <c r="SEZ850" s="399"/>
      <c r="SFA850" s="399"/>
      <c r="SFB850" s="399"/>
      <c r="SFC850" s="399"/>
      <c r="SFD850" s="399"/>
      <c r="SFE850" s="399"/>
      <c r="SFF850" s="399"/>
      <c r="SFG850" s="399"/>
      <c r="SFH850" s="399"/>
      <c r="SFI850" s="399"/>
      <c r="SFJ850" s="399"/>
      <c r="SFK850" s="399"/>
      <c r="SFL850" s="399"/>
      <c r="SFM850" s="399"/>
      <c r="SFN850" s="399"/>
      <c r="SFO850" s="399"/>
      <c r="SFP850" s="399"/>
      <c r="SFQ850" s="399"/>
      <c r="SFR850" s="399"/>
      <c r="SFS850" s="399"/>
      <c r="SFT850" s="399"/>
      <c r="SFU850" s="399"/>
      <c r="SFV850" s="399"/>
      <c r="SFW850" s="399"/>
      <c r="SFX850" s="399"/>
      <c r="SFY850" s="399"/>
      <c r="SFZ850" s="399"/>
      <c r="SGA850" s="399"/>
      <c r="SGB850" s="399"/>
      <c r="SGC850" s="399"/>
      <c r="SGD850" s="399"/>
      <c r="SGE850" s="399"/>
      <c r="SGF850" s="399"/>
      <c r="SGG850" s="399"/>
      <c r="SGH850" s="399"/>
      <c r="SGI850" s="399"/>
      <c r="SGJ850" s="399"/>
      <c r="SGK850" s="399"/>
      <c r="SGL850" s="399"/>
      <c r="SGM850" s="399"/>
      <c r="SGN850" s="399"/>
      <c r="SGO850" s="399"/>
      <c r="SGP850" s="399"/>
      <c r="SGQ850" s="399"/>
      <c r="SGR850" s="399"/>
      <c r="SGS850" s="399"/>
      <c r="SGT850" s="399"/>
      <c r="SGU850" s="399"/>
      <c r="SGV850" s="399"/>
      <c r="SGW850" s="399"/>
      <c r="SGX850" s="399"/>
      <c r="SGY850" s="399"/>
      <c r="SGZ850" s="399"/>
      <c r="SHA850" s="399"/>
      <c r="SHB850" s="399"/>
      <c r="SHC850" s="399"/>
      <c r="SHD850" s="399"/>
      <c r="SHE850" s="399"/>
      <c r="SHF850" s="399"/>
      <c r="SHG850" s="399"/>
      <c r="SHH850" s="399"/>
      <c r="SHI850" s="399"/>
      <c r="SHJ850" s="399"/>
      <c r="SHK850" s="399"/>
      <c r="SHL850" s="399"/>
      <c r="SHM850" s="399"/>
      <c r="SHN850" s="399"/>
      <c r="SHO850" s="399"/>
      <c r="SHP850" s="399"/>
      <c r="SHQ850" s="399"/>
      <c r="SHR850" s="399"/>
      <c r="SHS850" s="399"/>
      <c r="SHT850" s="399"/>
      <c r="SHU850" s="399"/>
      <c r="SHV850" s="399"/>
      <c r="SHW850" s="399"/>
      <c r="SHX850" s="399"/>
      <c r="SHY850" s="399"/>
      <c r="SHZ850" s="399"/>
      <c r="SIA850" s="399"/>
      <c r="SIB850" s="399"/>
      <c r="SIC850" s="399"/>
      <c r="SID850" s="399"/>
      <c r="SIE850" s="399"/>
      <c r="SIF850" s="399"/>
      <c r="SIG850" s="399"/>
      <c r="SIH850" s="399"/>
      <c r="SII850" s="399"/>
      <c r="SIJ850" s="399"/>
      <c r="SIK850" s="399"/>
      <c r="SIL850" s="399"/>
      <c r="SIM850" s="399"/>
      <c r="SIN850" s="399"/>
      <c r="SIO850" s="399"/>
      <c r="SIP850" s="399"/>
      <c r="SIQ850" s="399"/>
      <c r="SIR850" s="399"/>
      <c r="SIS850" s="399"/>
      <c r="SIT850" s="399"/>
      <c r="SIU850" s="399"/>
      <c r="SIV850" s="399"/>
      <c r="SIW850" s="399"/>
      <c r="SIX850" s="399"/>
      <c r="SIY850" s="399"/>
      <c r="SIZ850" s="399"/>
      <c r="SJA850" s="399"/>
      <c r="SJB850" s="399"/>
      <c r="SJC850" s="399"/>
      <c r="SJD850" s="399"/>
      <c r="SJE850" s="399"/>
      <c r="SJF850" s="399"/>
      <c r="SJG850" s="399"/>
      <c r="SJH850" s="399"/>
      <c r="SJI850" s="399"/>
      <c r="SJJ850" s="399"/>
      <c r="SJK850" s="399"/>
      <c r="SJL850" s="399"/>
      <c r="SJM850" s="399"/>
      <c r="SJN850" s="399"/>
      <c r="SJO850" s="399"/>
      <c r="SJP850" s="399"/>
      <c r="SJQ850" s="399"/>
      <c r="SJR850" s="399"/>
      <c r="SJS850" s="399"/>
      <c r="SJT850" s="399"/>
      <c r="SJU850" s="399"/>
      <c r="SJV850" s="399"/>
      <c r="SJW850" s="399"/>
      <c r="SJX850" s="399"/>
      <c r="SJY850" s="399"/>
      <c r="SJZ850" s="399"/>
      <c r="SKA850" s="399"/>
      <c r="SKB850" s="399"/>
      <c r="SKC850" s="399"/>
      <c r="SKD850" s="399"/>
      <c r="SKE850" s="399"/>
      <c r="SKF850" s="399"/>
      <c r="SKG850" s="399"/>
      <c r="SKH850" s="399"/>
      <c r="SKI850" s="399"/>
      <c r="SKJ850" s="399"/>
      <c r="SKK850" s="399"/>
      <c r="SKL850" s="399"/>
      <c r="SKM850" s="399"/>
      <c r="SKN850" s="399"/>
      <c r="SKO850" s="399"/>
      <c r="SKP850" s="399"/>
      <c r="SKQ850" s="399"/>
      <c r="SKR850" s="399"/>
      <c r="SKS850" s="399"/>
      <c r="SKT850" s="399"/>
      <c r="SKU850" s="399"/>
      <c r="SKV850" s="399"/>
      <c r="SKW850" s="399"/>
      <c r="SKX850" s="399"/>
      <c r="SKY850" s="399"/>
      <c r="SKZ850" s="399"/>
      <c r="SLA850" s="399"/>
      <c r="SLB850" s="399"/>
      <c r="SLC850" s="399"/>
      <c r="SLD850" s="399"/>
      <c r="SLE850" s="399"/>
      <c r="SLF850" s="399"/>
      <c r="SLG850" s="399"/>
      <c r="SLH850" s="399"/>
      <c r="SLI850" s="399"/>
      <c r="SLJ850" s="399"/>
      <c r="SLK850" s="399"/>
      <c r="SLL850" s="399"/>
      <c r="SLM850" s="399"/>
      <c r="SLN850" s="399"/>
      <c r="SLO850" s="399"/>
      <c r="SLP850" s="399"/>
      <c r="SLQ850" s="399"/>
      <c r="SLR850" s="399"/>
      <c r="SLS850" s="399"/>
      <c r="SLT850" s="399"/>
      <c r="SLU850" s="399"/>
      <c r="SLV850" s="399"/>
      <c r="SLW850" s="399"/>
      <c r="SLX850" s="399"/>
      <c r="SLY850" s="399"/>
      <c r="SLZ850" s="399"/>
      <c r="SMA850" s="399"/>
      <c r="SMB850" s="399"/>
      <c r="SMC850" s="399"/>
      <c r="SMD850" s="399"/>
      <c r="SME850" s="399"/>
      <c r="SMF850" s="399"/>
      <c r="SMG850" s="399"/>
      <c r="SMH850" s="399"/>
      <c r="SMI850" s="399"/>
      <c r="SMJ850" s="399"/>
      <c r="SMK850" s="399"/>
      <c r="SML850" s="399"/>
      <c r="SMM850" s="399"/>
      <c r="SMN850" s="399"/>
      <c r="SMO850" s="399"/>
      <c r="SMP850" s="399"/>
      <c r="SMQ850" s="399"/>
      <c r="SMR850" s="399"/>
      <c r="SMS850" s="399"/>
      <c r="SMT850" s="399"/>
      <c r="SMU850" s="399"/>
      <c r="SMV850" s="399"/>
      <c r="SMW850" s="399"/>
      <c r="SMX850" s="399"/>
      <c r="SMY850" s="399"/>
      <c r="SMZ850" s="399"/>
      <c r="SNA850" s="399"/>
      <c r="SNB850" s="399"/>
      <c r="SNC850" s="399"/>
      <c r="SND850" s="399"/>
      <c r="SNE850" s="399"/>
      <c r="SNF850" s="399"/>
      <c r="SNG850" s="399"/>
      <c r="SNH850" s="399"/>
      <c r="SNI850" s="399"/>
      <c r="SNJ850" s="399"/>
      <c r="SNK850" s="399"/>
      <c r="SNL850" s="399"/>
      <c r="SNM850" s="399"/>
      <c r="SNN850" s="399"/>
      <c r="SNO850" s="399"/>
      <c r="SNP850" s="399"/>
      <c r="SNQ850" s="399"/>
      <c r="SNR850" s="399"/>
      <c r="SNS850" s="399"/>
      <c r="SNT850" s="399"/>
      <c r="SNU850" s="399"/>
      <c r="SNV850" s="399"/>
      <c r="SNW850" s="399"/>
      <c r="SNX850" s="399"/>
      <c r="SNY850" s="399"/>
      <c r="SNZ850" s="399"/>
      <c r="SOA850" s="399"/>
      <c r="SOB850" s="399"/>
      <c r="SOC850" s="399"/>
      <c r="SOD850" s="399"/>
      <c r="SOE850" s="399"/>
      <c r="SOF850" s="399"/>
      <c r="SOG850" s="399"/>
      <c r="SOH850" s="399"/>
      <c r="SOI850" s="399"/>
      <c r="SOJ850" s="399"/>
      <c r="SOK850" s="399"/>
      <c r="SOL850" s="399"/>
      <c r="SOM850" s="399"/>
      <c r="SON850" s="399"/>
      <c r="SOO850" s="399"/>
      <c r="SOP850" s="399"/>
      <c r="SOQ850" s="399"/>
      <c r="SOR850" s="399"/>
      <c r="SOS850" s="399"/>
      <c r="SOT850" s="399"/>
      <c r="SOU850" s="399"/>
      <c r="SOV850" s="399"/>
      <c r="SOW850" s="399"/>
      <c r="SOX850" s="399"/>
      <c r="SOY850" s="399"/>
      <c r="SOZ850" s="399"/>
      <c r="SPA850" s="399"/>
      <c r="SPB850" s="399"/>
      <c r="SPC850" s="399"/>
      <c r="SPD850" s="399"/>
      <c r="SPE850" s="399"/>
      <c r="SPF850" s="399"/>
      <c r="SPG850" s="399"/>
      <c r="SPH850" s="399"/>
      <c r="SPI850" s="399"/>
      <c r="SPJ850" s="399"/>
      <c r="SPK850" s="399"/>
      <c r="SPL850" s="399"/>
      <c r="SPM850" s="399"/>
      <c r="SPN850" s="399"/>
      <c r="SPO850" s="399"/>
      <c r="SPP850" s="399"/>
      <c r="SPQ850" s="399"/>
      <c r="SPR850" s="399"/>
      <c r="SPS850" s="399"/>
      <c r="SPT850" s="399"/>
      <c r="SPU850" s="399"/>
      <c r="SPV850" s="399"/>
      <c r="SPW850" s="399"/>
      <c r="SPX850" s="399"/>
      <c r="SPY850" s="399"/>
      <c r="SPZ850" s="399"/>
      <c r="SQA850" s="399"/>
      <c r="SQB850" s="399"/>
      <c r="SQC850" s="399"/>
      <c r="SQD850" s="399"/>
      <c r="SQE850" s="399"/>
      <c r="SQF850" s="399"/>
      <c r="SQG850" s="399"/>
      <c r="SQH850" s="399"/>
      <c r="SQI850" s="399"/>
      <c r="SQJ850" s="399"/>
      <c r="SQK850" s="399"/>
      <c r="SQL850" s="399"/>
      <c r="SQM850" s="399"/>
      <c r="SQN850" s="399"/>
      <c r="SQO850" s="399"/>
      <c r="SQP850" s="399"/>
      <c r="SQQ850" s="399"/>
      <c r="SQR850" s="399"/>
      <c r="SQS850" s="399"/>
      <c r="SQT850" s="399"/>
      <c r="SQU850" s="399"/>
      <c r="SQV850" s="399"/>
      <c r="SQW850" s="399"/>
      <c r="SQX850" s="399"/>
      <c r="SQY850" s="399"/>
      <c r="SQZ850" s="399"/>
      <c r="SRA850" s="399"/>
      <c r="SRB850" s="399"/>
      <c r="SRC850" s="399"/>
      <c r="SRD850" s="399"/>
      <c r="SRE850" s="399"/>
      <c r="SRF850" s="399"/>
      <c r="SRG850" s="399"/>
      <c r="SRH850" s="399"/>
      <c r="SRI850" s="399"/>
      <c r="SRJ850" s="399"/>
      <c r="SRK850" s="399"/>
      <c r="SRL850" s="399"/>
      <c r="SRM850" s="399"/>
      <c r="SRN850" s="399"/>
      <c r="SRO850" s="399"/>
      <c r="SRP850" s="399"/>
      <c r="SRQ850" s="399"/>
      <c r="SRR850" s="399"/>
      <c r="SRS850" s="399"/>
      <c r="SRT850" s="399"/>
      <c r="SRU850" s="399"/>
      <c r="SRV850" s="399"/>
      <c r="SRW850" s="399"/>
      <c r="SRX850" s="399"/>
      <c r="SRY850" s="399"/>
      <c r="SRZ850" s="399"/>
      <c r="SSA850" s="399"/>
      <c r="SSB850" s="399"/>
      <c r="SSC850" s="399"/>
      <c r="SSD850" s="399"/>
      <c r="SSE850" s="399"/>
      <c r="SSF850" s="399"/>
      <c r="SSG850" s="399"/>
      <c r="SSH850" s="399"/>
      <c r="SSI850" s="399"/>
      <c r="SSJ850" s="399"/>
      <c r="SSK850" s="399"/>
      <c r="SSL850" s="399"/>
      <c r="SSM850" s="399"/>
      <c r="SSN850" s="399"/>
      <c r="SSO850" s="399"/>
      <c r="SSP850" s="399"/>
      <c r="SSQ850" s="399"/>
      <c r="SSR850" s="399"/>
      <c r="SSS850" s="399"/>
      <c r="SST850" s="399"/>
      <c r="SSU850" s="399"/>
      <c r="SSV850" s="399"/>
      <c r="SSW850" s="399"/>
      <c r="SSX850" s="399"/>
      <c r="SSY850" s="399"/>
      <c r="SSZ850" s="399"/>
      <c r="STA850" s="399"/>
      <c r="STB850" s="399"/>
      <c r="STC850" s="399"/>
      <c r="STD850" s="399"/>
      <c r="STE850" s="399"/>
      <c r="STF850" s="399"/>
      <c r="STG850" s="399"/>
      <c r="STH850" s="399"/>
      <c r="STI850" s="399"/>
      <c r="STJ850" s="399"/>
      <c r="STK850" s="399"/>
      <c r="STL850" s="399"/>
      <c r="STM850" s="399"/>
      <c r="STN850" s="399"/>
      <c r="STO850" s="399"/>
      <c r="STP850" s="399"/>
      <c r="STQ850" s="399"/>
      <c r="STR850" s="399"/>
      <c r="STS850" s="399"/>
      <c r="STT850" s="399"/>
      <c r="STU850" s="399"/>
      <c r="STV850" s="399"/>
      <c r="STW850" s="399"/>
      <c r="STX850" s="399"/>
      <c r="STY850" s="399"/>
      <c r="STZ850" s="399"/>
      <c r="SUA850" s="399"/>
      <c r="SUB850" s="399"/>
      <c r="SUC850" s="399"/>
      <c r="SUD850" s="399"/>
      <c r="SUE850" s="399"/>
      <c r="SUF850" s="399"/>
      <c r="SUG850" s="399"/>
      <c r="SUH850" s="399"/>
      <c r="SUI850" s="399"/>
      <c r="SUJ850" s="399"/>
      <c r="SUK850" s="399"/>
      <c r="SUL850" s="399"/>
      <c r="SUM850" s="399"/>
      <c r="SUN850" s="399"/>
      <c r="SUO850" s="399"/>
      <c r="SUP850" s="399"/>
      <c r="SUQ850" s="399"/>
      <c r="SUR850" s="399"/>
      <c r="SUS850" s="399"/>
      <c r="SUT850" s="399"/>
      <c r="SUU850" s="399"/>
      <c r="SUV850" s="399"/>
      <c r="SUW850" s="399"/>
      <c r="SUX850" s="399"/>
      <c r="SUY850" s="399"/>
      <c r="SUZ850" s="399"/>
      <c r="SVA850" s="399"/>
      <c r="SVB850" s="399"/>
      <c r="SVC850" s="399"/>
      <c r="SVD850" s="399"/>
      <c r="SVE850" s="399"/>
      <c r="SVF850" s="399"/>
      <c r="SVG850" s="399"/>
      <c r="SVH850" s="399"/>
      <c r="SVI850" s="399"/>
      <c r="SVJ850" s="399"/>
      <c r="SVK850" s="399"/>
      <c r="SVL850" s="399"/>
      <c r="SVM850" s="399"/>
      <c r="SVN850" s="399"/>
      <c r="SVO850" s="399"/>
      <c r="SVP850" s="399"/>
      <c r="SVQ850" s="399"/>
      <c r="SVR850" s="399"/>
      <c r="SVS850" s="399"/>
      <c r="SVT850" s="399"/>
      <c r="SVU850" s="399"/>
      <c r="SVV850" s="399"/>
      <c r="SVW850" s="399"/>
      <c r="SVX850" s="399"/>
      <c r="SVY850" s="399"/>
      <c r="SVZ850" s="399"/>
      <c r="SWA850" s="399"/>
      <c r="SWB850" s="399"/>
      <c r="SWC850" s="399"/>
      <c r="SWD850" s="399"/>
      <c r="SWE850" s="399"/>
      <c r="SWF850" s="399"/>
      <c r="SWG850" s="399"/>
      <c r="SWH850" s="399"/>
      <c r="SWI850" s="399"/>
      <c r="SWJ850" s="399"/>
      <c r="SWK850" s="399"/>
      <c r="SWL850" s="399"/>
      <c r="SWM850" s="399"/>
      <c r="SWN850" s="399"/>
      <c r="SWO850" s="399"/>
      <c r="SWP850" s="399"/>
      <c r="SWQ850" s="399"/>
      <c r="SWR850" s="399"/>
      <c r="SWS850" s="399"/>
      <c r="SWT850" s="399"/>
      <c r="SWU850" s="399"/>
      <c r="SWV850" s="399"/>
      <c r="SWW850" s="399"/>
      <c r="SWX850" s="399"/>
      <c r="SWY850" s="399"/>
      <c r="SWZ850" s="399"/>
      <c r="SXA850" s="399"/>
      <c r="SXB850" s="399"/>
      <c r="SXC850" s="399"/>
      <c r="SXD850" s="399"/>
      <c r="SXE850" s="399"/>
      <c r="SXF850" s="399"/>
      <c r="SXG850" s="399"/>
      <c r="SXH850" s="399"/>
      <c r="SXI850" s="399"/>
      <c r="SXJ850" s="399"/>
      <c r="SXK850" s="399"/>
      <c r="SXL850" s="399"/>
      <c r="SXM850" s="399"/>
      <c r="SXN850" s="399"/>
      <c r="SXO850" s="399"/>
      <c r="SXP850" s="399"/>
      <c r="SXQ850" s="399"/>
      <c r="SXR850" s="399"/>
      <c r="SXS850" s="399"/>
      <c r="SXT850" s="399"/>
      <c r="SXU850" s="399"/>
      <c r="SXV850" s="399"/>
      <c r="SXW850" s="399"/>
      <c r="SXX850" s="399"/>
      <c r="SXY850" s="399"/>
      <c r="SXZ850" s="399"/>
      <c r="SYA850" s="399"/>
      <c r="SYB850" s="399"/>
      <c r="SYC850" s="399"/>
      <c r="SYD850" s="399"/>
      <c r="SYE850" s="399"/>
      <c r="SYF850" s="399"/>
      <c r="SYG850" s="399"/>
      <c r="SYH850" s="399"/>
      <c r="SYI850" s="399"/>
      <c r="SYJ850" s="399"/>
      <c r="SYK850" s="399"/>
      <c r="SYL850" s="399"/>
      <c r="SYM850" s="399"/>
      <c r="SYN850" s="399"/>
      <c r="SYO850" s="399"/>
      <c r="SYP850" s="399"/>
      <c r="SYQ850" s="399"/>
      <c r="SYR850" s="399"/>
      <c r="SYS850" s="399"/>
      <c r="SYT850" s="399"/>
      <c r="SYU850" s="399"/>
      <c r="SYV850" s="399"/>
      <c r="SYW850" s="399"/>
      <c r="SYX850" s="399"/>
      <c r="SYY850" s="399"/>
      <c r="SYZ850" s="399"/>
      <c r="SZA850" s="399"/>
      <c r="SZB850" s="399"/>
      <c r="SZC850" s="399"/>
      <c r="SZD850" s="399"/>
      <c r="SZE850" s="399"/>
      <c r="SZF850" s="399"/>
      <c r="SZG850" s="399"/>
      <c r="SZH850" s="399"/>
      <c r="SZI850" s="399"/>
      <c r="SZJ850" s="399"/>
      <c r="SZK850" s="399"/>
      <c r="SZL850" s="399"/>
      <c r="SZM850" s="399"/>
      <c r="SZN850" s="399"/>
      <c r="SZO850" s="399"/>
      <c r="SZP850" s="399"/>
      <c r="SZQ850" s="399"/>
      <c r="SZR850" s="399"/>
      <c r="SZS850" s="399"/>
      <c r="SZT850" s="399"/>
      <c r="SZU850" s="399"/>
      <c r="SZV850" s="399"/>
      <c r="SZW850" s="399"/>
      <c r="SZX850" s="399"/>
      <c r="SZY850" s="399"/>
      <c r="SZZ850" s="399"/>
      <c r="TAA850" s="399"/>
      <c r="TAB850" s="399"/>
      <c r="TAC850" s="399"/>
      <c r="TAD850" s="399"/>
      <c r="TAE850" s="399"/>
      <c r="TAF850" s="399"/>
      <c r="TAG850" s="399"/>
      <c r="TAH850" s="399"/>
      <c r="TAI850" s="399"/>
      <c r="TAJ850" s="399"/>
      <c r="TAK850" s="399"/>
      <c r="TAL850" s="399"/>
      <c r="TAM850" s="399"/>
      <c r="TAN850" s="399"/>
      <c r="TAO850" s="399"/>
      <c r="TAP850" s="399"/>
      <c r="TAQ850" s="399"/>
      <c r="TAR850" s="399"/>
      <c r="TAS850" s="399"/>
      <c r="TAT850" s="399"/>
      <c r="TAU850" s="399"/>
      <c r="TAV850" s="399"/>
      <c r="TAW850" s="399"/>
      <c r="TAX850" s="399"/>
      <c r="TAY850" s="399"/>
      <c r="TAZ850" s="399"/>
      <c r="TBA850" s="399"/>
      <c r="TBB850" s="399"/>
      <c r="TBC850" s="399"/>
      <c r="TBD850" s="399"/>
      <c r="TBE850" s="399"/>
      <c r="TBF850" s="399"/>
      <c r="TBG850" s="399"/>
      <c r="TBH850" s="399"/>
      <c r="TBI850" s="399"/>
      <c r="TBJ850" s="399"/>
      <c r="TBK850" s="399"/>
      <c r="TBL850" s="399"/>
      <c r="TBM850" s="399"/>
      <c r="TBN850" s="399"/>
      <c r="TBO850" s="399"/>
      <c r="TBP850" s="399"/>
      <c r="TBQ850" s="399"/>
      <c r="TBR850" s="399"/>
      <c r="TBS850" s="399"/>
      <c r="TBT850" s="399"/>
      <c r="TBU850" s="399"/>
      <c r="TBV850" s="399"/>
      <c r="TBW850" s="399"/>
      <c r="TBX850" s="399"/>
      <c r="TBY850" s="399"/>
      <c r="TBZ850" s="399"/>
      <c r="TCA850" s="399"/>
      <c r="TCB850" s="399"/>
      <c r="TCC850" s="399"/>
      <c r="TCD850" s="399"/>
      <c r="TCE850" s="399"/>
      <c r="TCF850" s="399"/>
      <c r="TCG850" s="399"/>
      <c r="TCH850" s="399"/>
      <c r="TCI850" s="399"/>
      <c r="TCJ850" s="399"/>
      <c r="TCK850" s="399"/>
      <c r="TCL850" s="399"/>
      <c r="TCM850" s="399"/>
      <c r="TCN850" s="399"/>
      <c r="TCO850" s="399"/>
      <c r="TCP850" s="399"/>
      <c r="TCQ850" s="399"/>
      <c r="TCR850" s="399"/>
      <c r="TCS850" s="399"/>
      <c r="TCT850" s="399"/>
      <c r="TCU850" s="399"/>
      <c r="TCV850" s="399"/>
      <c r="TCW850" s="399"/>
      <c r="TCX850" s="399"/>
      <c r="TCY850" s="399"/>
      <c r="TCZ850" s="399"/>
      <c r="TDA850" s="399"/>
      <c r="TDB850" s="399"/>
      <c r="TDC850" s="399"/>
      <c r="TDD850" s="399"/>
      <c r="TDE850" s="399"/>
      <c r="TDF850" s="399"/>
      <c r="TDG850" s="399"/>
      <c r="TDH850" s="399"/>
      <c r="TDI850" s="399"/>
      <c r="TDJ850" s="399"/>
      <c r="TDK850" s="399"/>
      <c r="TDL850" s="399"/>
      <c r="TDM850" s="399"/>
      <c r="TDN850" s="399"/>
      <c r="TDO850" s="399"/>
      <c r="TDP850" s="399"/>
      <c r="TDQ850" s="399"/>
      <c r="TDR850" s="399"/>
      <c r="TDS850" s="399"/>
      <c r="TDT850" s="399"/>
      <c r="TDU850" s="399"/>
      <c r="TDV850" s="399"/>
      <c r="TDW850" s="399"/>
      <c r="TDX850" s="399"/>
      <c r="TDY850" s="399"/>
      <c r="TDZ850" s="399"/>
      <c r="TEA850" s="399"/>
      <c r="TEB850" s="399"/>
      <c r="TEC850" s="399"/>
      <c r="TED850" s="399"/>
      <c r="TEE850" s="399"/>
      <c r="TEF850" s="399"/>
      <c r="TEG850" s="399"/>
      <c r="TEH850" s="399"/>
      <c r="TEI850" s="399"/>
      <c r="TEJ850" s="399"/>
      <c r="TEK850" s="399"/>
      <c r="TEL850" s="399"/>
      <c r="TEM850" s="399"/>
      <c r="TEN850" s="399"/>
      <c r="TEO850" s="399"/>
      <c r="TEP850" s="399"/>
      <c r="TEQ850" s="399"/>
      <c r="TER850" s="399"/>
      <c r="TES850" s="399"/>
      <c r="TET850" s="399"/>
      <c r="TEU850" s="399"/>
      <c r="TEV850" s="399"/>
      <c r="TEW850" s="399"/>
      <c r="TEX850" s="399"/>
      <c r="TEY850" s="399"/>
      <c r="TEZ850" s="399"/>
      <c r="TFA850" s="399"/>
      <c r="TFB850" s="399"/>
      <c r="TFC850" s="399"/>
      <c r="TFD850" s="399"/>
      <c r="TFE850" s="399"/>
      <c r="TFF850" s="399"/>
      <c r="TFG850" s="399"/>
      <c r="TFH850" s="399"/>
      <c r="TFI850" s="399"/>
      <c r="TFJ850" s="399"/>
      <c r="TFK850" s="399"/>
      <c r="TFL850" s="399"/>
      <c r="TFM850" s="399"/>
      <c r="TFN850" s="399"/>
      <c r="TFO850" s="399"/>
      <c r="TFP850" s="399"/>
      <c r="TFQ850" s="399"/>
      <c r="TFR850" s="399"/>
      <c r="TFS850" s="399"/>
      <c r="TFT850" s="399"/>
      <c r="TFU850" s="399"/>
      <c r="TFV850" s="399"/>
      <c r="TFW850" s="399"/>
      <c r="TFX850" s="399"/>
      <c r="TFY850" s="399"/>
      <c r="TFZ850" s="399"/>
      <c r="TGA850" s="399"/>
      <c r="TGB850" s="399"/>
      <c r="TGC850" s="399"/>
      <c r="TGD850" s="399"/>
      <c r="TGE850" s="399"/>
      <c r="TGF850" s="399"/>
      <c r="TGG850" s="399"/>
      <c r="TGH850" s="399"/>
      <c r="TGI850" s="399"/>
      <c r="TGJ850" s="399"/>
      <c r="TGK850" s="399"/>
      <c r="TGL850" s="399"/>
      <c r="TGM850" s="399"/>
      <c r="TGN850" s="399"/>
      <c r="TGO850" s="399"/>
      <c r="TGP850" s="399"/>
      <c r="TGQ850" s="399"/>
      <c r="TGR850" s="399"/>
      <c r="TGS850" s="399"/>
      <c r="TGT850" s="399"/>
      <c r="TGU850" s="399"/>
      <c r="TGV850" s="399"/>
      <c r="TGW850" s="399"/>
      <c r="TGX850" s="399"/>
      <c r="TGY850" s="399"/>
      <c r="TGZ850" s="399"/>
      <c r="THA850" s="399"/>
      <c r="THB850" s="399"/>
      <c r="THC850" s="399"/>
      <c r="THD850" s="399"/>
      <c r="THE850" s="399"/>
      <c r="THF850" s="399"/>
      <c r="THG850" s="399"/>
      <c r="THH850" s="399"/>
      <c r="THI850" s="399"/>
      <c r="THJ850" s="399"/>
      <c r="THK850" s="399"/>
      <c r="THL850" s="399"/>
      <c r="THM850" s="399"/>
      <c r="THN850" s="399"/>
      <c r="THO850" s="399"/>
      <c r="THP850" s="399"/>
      <c r="THQ850" s="399"/>
      <c r="THR850" s="399"/>
      <c r="THS850" s="399"/>
      <c r="THT850" s="399"/>
      <c r="THU850" s="399"/>
      <c r="THV850" s="399"/>
      <c r="THW850" s="399"/>
      <c r="THX850" s="399"/>
      <c r="THY850" s="399"/>
      <c r="THZ850" s="399"/>
      <c r="TIA850" s="399"/>
      <c r="TIB850" s="399"/>
      <c r="TIC850" s="399"/>
      <c r="TID850" s="399"/>
      <c r="TIE850" s="399"/>
      <c r="TIF850" s="399"/>
      <c r="TIG850" s="399"/>
      <c r="TIH850" s="399"/>
      <c r="TII850" s="399"/>
      <c r="TIJ850" s="399"/>
      <c r="TIK850" s="399"/>
      <c r="TIL850" s="399"/>
      <c r="TIM850" s="399"/>
      <c r="TIN850" s="399"/>
      <c r="TIO850" s="399"/>
      <c r="TIP850" s="399"/>
      <c r="TIQ850" s="399"/>
      <c r="TIR850" s="399"/>
      <c r="TIS850" s="399"/>
      <c r="TIT850" s="399"/>
      <c r="TIU850" s="399"/>
      <c r="TIV850" s="399"/>
      <c r="TIW850" s="399"/>
      <c r="TIX850" s="399"/>
      <c r="TIY850" s="399"/>
      <c r="TIZ850" s="399"/>
      <c r="TJA850" s="399"/>
      <c r="TJB850" s="399"/>
      <c r="TJC850" s="399"/>
      <c r="TJD850" s="399"/>
      <c r="TJE850" s="399"/>
      <c r="TJF850" s="399"/>
      <c r="TJG850" s="399"/>
      <c r="TJH850" s="399"/>
      <c r="TJI850" s="399"/>
      <c r="TJJ850" s="399"/>
      <c r="TJK850" s="399"/>
      <c r="TJL850" s="399"/>
      <c r="TJM850" s="399"/>
      <c r="TJN850" s="399"/>
      <c r="TJO850" s="399"/>
      <c r="TJP850" s="399"/>
      <c r="TJQ850" s="399"/>
      <c r="TJR850" s="399"/>
      <c r="TJS850" s="399"/>
      <c r="TJT850" s="399"/>
      <c r="TJU850" s="399"/>
      <c r="TJV850" s="399"/>
      <c r="TJW850" s="399"/>
      <c r="TJX850" s="399"/>
      <c r="TJY850" s="399"/>
      <c r="TJZ850" s="399"/>
      <c r="TKA850" s="399"/>
      <c r="TKB850" s="399"/>
      <c r="TKC850" s="399"/>
      <c r="TKD850" s="399"/>
      <c r="TKE850" s="399"/>
      <c r="TKF850" s="399"/>
      <c r="TKG850" s="399"/>
      <c r="TKH850" s="399"/>
      <c r="TKI850" s="399"/>
      <c r="TKJ850" s="399"/>
      <c r="TKK850" s="399"/>
      <c r="TKL850" s="399"/>
      <c r="TKM850" s="399"/>
      <c r="TKN850" s="399"/>
      <c r="TKO850" s="399"/>
      <c r="TKP850" s="399"/>
      <c r="TKQ850" s="399"/>
      <c r="TKR850" s="399"/>
      <c r="TKS850" s="399"/>
      <c r="TKT850" s="399"/>
      <c r="TKU850" s="399"/>
      <c r="TKV850" s="399"/>
      <c r="TKW850" s="399"/>
      <c r="TKX850" s="399"/>
      <c r="TKY850" s="399"/>
      <c r="TKZ850" s="399"/>
      <c r="TLA850" s="399"/>
      <c r="TLB850" s="399"/>
      <c r="TLC850" s="399"/>
      <c r="TLD850" s="399"/>
      <c r="TLE850" s="399"/>
      <c r="TLF850" s="399"/>
      <c r="TLG850" s="399"/>
      <c r="TLH850" s="399"/>
      <c r="TLI850" s="399"/>
      <c r="TLJ850" s="399"/>
      <c r="TLK850" s="399"/>
      <c r="TLL850" s="399"/>
      <c r="TLM850" s="399"/>
      <c r="TLN850" s="399"/>
      <c r="TLO850" s="399"/>
      <c r="TLP850" s="399"/>
      <c r="TLQ850" s="399"/>
      <c r="TLR850" s="399"/>
      <c r="TLS850" s="399"/>
      <c r="TLT850" s="399"/>
      <c r="TLU850" s="399"/>
      <c r="TLV850" s="399"/>
      <c r="TLW850" s="399"/>
      <c r="TLX850" s="399"/>
      <c r="TLY850" s="399"/>
      <c r="TLZ850" s="399"/>
      <c r="TMA850" s="399"/>
      <c r="TMB850" s="399"/>
      <c r="TMC850" s="399"/>
      <c r="TMD850" s="399"/>
      <c r="TME850" s="399"/>
      <c r="TMF850" s="399"/>
      <c r="TMG850" s="399"/>
      <c r="TMH850" s="399"/>
      <c r="TMI850" s="399"/>
      <c r="TMJ850" s="399"/>
      <c r="TMK850" s="399"/>
      <c r="TML850" s="399"/>
      <c r="TMM850" s="399"/>
      <c r="TMN850" s="399"/>
      <c r="TMO850" s="399"/>
      <c r="TMP850" s="399"/>
      <c r="TMQ850" s="399"/>
      <c r="TMR850" s="399"/>
      <c r="TMS850" s="399"/>
      <c r="TMT850" s="399"/>
      <c r="TMU850" s="399"/>
      <c r="TMV850" s="399"/>
      <c r="TMW850" s="399"/>
      <c r="TMX850" s="399"/>
      <c r="TMY850" s="399"/>
      <c r="TMZ850" s="399"/>
      <c r="TNA850" s="399"/>
      <c r="TNB850" s="399"/>
      <c r="TNC850" s="399"/>
      <c r="TND850" s="399"/>
      <c r="TNE850" s="399"/>
      <c r="TNF850" s="399"/>
      <c r="TNG850" s="399"/>
      <c r="TNH850" s="399"/>
      <c r="TNI850" s="399"/>
      <c r="TNJ850" s="399"/>
      <c r="TNK850" s="399"/>
      <c r="TNL850" s="399"/>
      <c r="TNM850" s="399"/>
      <c r="TNN850" s="399"/>
      <c r="TNO850" s="399"/>
      <c r="TNP850" s="399"/>
      <c r="TNQ850" s="399"/>
      <c r="TNR850" s="399"/>
      <c r="TNS850" s="399"/>
      <c r="TNT850" s="399"/>
      <c r="TNU850" s="399"/>
      <c r="TNV850" s="399"/>
      <c r="TNW850" s="399"/>
      <c r="TNX850" s="399"/>
      <c r="TNY850" s="399"/>
      <c r="TNZ850" s="399"/>
      <c r="TOA850" s="399"/>
      <c r="TOB850" s="399"/>
      <c r="TOC850" s="399"/>
      <c r="TOD850" s="399"/>
      <c r="TOE850" s="399"/>
      <c r="TOF850" s="399"/>
      <c r="TOG850" s="399"/>
      <c r="TOH850" s="399"/>
      <c r="TOI850" s="399"/>
      <c r="TOJ850" s="399"/>
      <c r="TOK850" s="399"/>
      <c r="TOL850" s="399"/>
      <c r="TOM850" s="399"/>
      <c r="TON850" s="399"/>
      <c r="TOO850" s="399"/>
      <c r="TOP850" s="399"/>
      <c r="TOQ850" s="399"/>
      <c r="TOR850" s="399"/>
      <c r="TOS850" s="399"/>
      <c r="TOT850" s="399"/>
      <c r="TOU850" s="399"/>
      <c r="TOV850" s="399"/>
      <c r="TOW850" s="399"/>
      <c r="TOX850" s="399"/>
      <c r="TOY850" s="399"/>
      <c r="TOZ850" s="399"/>
      <c r="TPA850" s="399"/>
      <c r="TPB850" s="399"/>
      <c r="TPC850" s="399"/>
      <c r="TPD850" s="399"/>
      <c r="TPE850" s="399"/>
      <c r="TPF850" s="399"/>
      <c r="TPG850" s="399"/>
      <c r="TPH850" s="399"/>
      <c r="TPI850" s="399"/>
      <c r="TPJ850" s="399"/>
      <c r="TPK850" s="399"/>
      <c r="TPL850" s="399"/>
      <c r="TPM850" s="399"/>
      <c r="TPN850" s="399"/>
      <c r="TPO850" s="399"/>
      <c r="TPP850" s="399"/>
      <c r="TPQ850" s="399"/>
      <c r="TPR850" s="399"/>
      <c r="TPS850" s="399"/>
      <c r="TPT850" s="399"/>
      <c r="TPU850" s="399"/>
      <c r="TPV850" s="399"/>
      <c r="TPW850" s="399"/>
      <c r="TPX850" s="399"/>
      <c r="TPY850" s="399"/>
      <c r="TPZ850" s="399"/>
      <c r="TQA850" s="399"/>
      <c r="TQB850" s="399"/>
      <c r="TQC850" s="399"/>
      <c r="TQD850" s="399"/>
      <c r="TQE850" s="399"/>
      <c r="TQF850" s="399"/>
      <c r="TQG850" s="399"/>
      <c r="TQH850" s="399"/>
      <c r="TQI850" s="399"/>
      <c r="TQJ850" s="399"/>
      <c r="TQK850" s="399"/>
      <c r="TQL850" s="399"/>
      <c r="TQM850" s="399"/>
      <c r="TQN850" s="399"/>
      <c r="TQO850" s="399"/>
      <c r="TQP850" s="399"/>
      <c r="TQQ850" s="399"/>
      <c r="TQR850" s="399"/>
      <c r="TQS850" s="399"/>
      <c r="TQT850" s="399"/>
      <c r="TQU850" s="399"/>
      <c r="TQV850" s="399"/>
      <c r="TQW850" s="399"/>
      <c r="TQX850" s="399"/>
      <c r="TQY850" s="399"/>
      <c r="TQZ850" s="399"/>
      <c r="TRA850" s="399"/>
      <c r="TRB850" s="399"/>
      <c r="TRC850" s="399"/>
      <c r="TRD850" s="399"/>
      <c r="TRE850" s="399"/>
      <c r="TRF850" s="399"/>
      <c r="TRG850" s="399"/>
      <c r="TRH850" s="399"/>
      <c r="TRI850" s="399"/>
      <c r="TRJ850" s="399"/>
      <c r="TRK850" s="399"/>
      <c r="TRL850" s="399"/>
      <c r="TRM850" s="399"/>
      <c r="TRN850" s="399"/>
      <c r="TRO850" s="399"/>
      <c r="TRP850" s="399"/>
      <c r="TRQ850" s="399"/>
      <c r="TRR850" s="399"/>
      <c r="TRS850" s="399"/>
      <c r="TRT850" s="399"/>
      <c r="TRU850" s="399"/>
      <c r="TRV850" s="399"/>
      <c r="TRW850" s="399"/>
      <c r="TRX850" s="399"/>
      <c r="TRY850" s="399"/>
      <c r="TRZ850" s="399"/>
      <c r="TSA850" s="399"/>
      <c r="TSB850" s="399"/>
      <c r="TSC850" s="399"/>
      <c r="TSD850" s="399"/>
      <c r="TSE850" s="399"/>
      <c r="TSF850" s="399"/>
      <c r="TSG850" s="399"/>
      <c r="TSH850" s="399"/>
      <c r="TSI850" s="399"/>
      <c r="TSJ850" s="399"/>
      <c r="TSK850" s="399"/>
      <c r="TSL850" s="399"/>
      <c r="TSM850" s="399"/>
      <c r="TSN850" s="399"/>
      <c r="TSO850" s="399"/>
      <c r="TSP850" s="399"/>
      <c r="TSQ850" s="399"/>
      <c r="TSR850" s="399"/>
      <c r="TSS850" s="399"/>
      <c r="TST850" s="399"/>
      <c r="TSU850" s="399"/>
      <c r="TSV850" s="399"/>
      <c r="TSW850" s="399"/>
      <c r="TSX850" s="399"/>
      <c r="TSY850" s="399"/>
      <c r="TSZ850" s="399"/>
      <c r="TTA850" s="399"/>
      <c r="TTB850" s="399"/>
      <c r="TTC850" s="399"/>
      <c r="TTD850" s="399"/>
      <c r="TTE850" s="399"/>
      <c r="TTF850" s="399"/>
      <c r="TTG850" s="399"/>
      <c r="TTH850" s="399"/>
      <c r="TTI850" s="399"/>
      <c r="TTJ850" s="399"/>
      <c r="TTK850" s="399"/>
      <c r="TTL850" s="399"/>
      <c r="TTM850" s="399"/>
      <c r="TTN850" s="399"/>
      <c r="TTO850" s="399"/>
      <c r="TTP850" s="399"/>
      <c r="TTQ850" s="399"/>
      <c r="TTR850" s="399"/>
      <c r="TTS850" s="399"/>
      <c r="TTT850" s="399"/>
      <c r="TTU850" s="399"/>
      <c r="TTV850" s="399"/>
      <c r="TTW850" s="399"/>
      <c r="TTX850" s="399"/>
      <c r="TTY850" s="399"/>
      <c r="TTZ850" s="399"/>
      <c r="TUA850" s="399"/>
      <c r="TUB850" s="399"/>
      <c r="TUC850" s="399"/>
      <c r="TUD850" s="399"/>
      <c r="TUE850" s="399"/>
      <c r="TUF850" s="399"/>
      <c r="TUG850" s="399"/>
      <c r="TUH850" s="399"/>
      <c r="TUI850" s="399"/>
      <c r="TUJ850" s="399"/>
      <c r="TUK850" s="399"/>
      <c r="TUL850" s="399"/>
      <c r="TUM850" s="399"/>
      <c r="TUN850" s="399"/>
      <c r="TUO850" s="399"/>
      <c r="TUP850" s="399"/>
      <c r="TUQ850" s="399"/>
      <c r="TUR850" s="399"/>
      <c r="TUS850" s="399"/>
      <c r="TUT850" s="399"/>
      <c r="TUU850" s="399"/>
      <c r="TUV850" s="399"/>
      <c r="TUW850" s="399"/>
      <c r="TUX850" s="399"/>
      <c r="TUY850" s="399"/>
      <c r="TUZ850" s="399"/>
      <c r="TVA850" s="399"/>
      <c r="TVB850" s="399"/>
      <c r="TVC850" s="399"/>
      <c r="TVD850" s="399"/>
      <c r="TVE850" s="399"/>
      <c r="TVF850" s="399"/>
      <c r="TVG850" s="399"/>
      <c r="TVH850" s="399"/>
      <c r="TVI850" s="399"/>
      <c r="TVJ850" s="399"/>
      <c r="TVK850" s="399"/>
      <c r="TVL850" s="399"/>
      <c r="TVM850" s="399"/>
      <c r="TVN850" s="399"/>
      <c r="TVO850" s="399"/>
      <c r="TVP850" s="399"/>
      <c r="TVQ850" s="399"/>
      <c r="TVR850" s="399"/>
      <c r="TVS850" s="399"/>
      <c r="TVT850" s="399"/>
      <c r="TVU850" s="399"/>
      <c r="TVV850" s="399"/>
      <c r="TVW850" s="399"/>
      <c r="TVX850" s="399"/>
      <c r="TVY850" s="399"/>
      <c r="TVZ850" s="399"/>
      <c r="TWA850" s="399"/>
      <c r="TWB850" s="399"/>
      <c r="TWC850" s="399"/>
      <c r="TWD850" s="399"/>
      <c r="TWE850" s="399"/>
      <c r="TWF850" s="399"/>
      <c r="TWG850" s="399"/>
      <c r="TWH850" s="399"/>
      <c r="TWI850" s="399"/>
      <c r="TWJ850" s="399"/>
      <c r="TWK850" s="399"/>
      <c r="TWL850" s="399"/>
      <c r="TWM850" s="399"/>
      <c r="TWN850" s="399"/>
      <c r="TWO850" s="399"/>
      <c r="TWP850" s="399"/>
      <c r="TWQ850" s="399"/>
      <c r="TWR850" s="399"/>
      <c r="TWS850" s="399"/>
      <c r="TWT850" s="399"/>
      <c r="TWU850" s="399"/>
      <c r="TWV850" s="399"/>
      <c r="TWW850" s="399"/>
      <c r="TWX850" s="399"/>
      <c r="TWY850" s="399"/>
      <c r="TWZ850" s="399"/>
      <c r="TXA850" s="399"/>
      <c r="TXB850" s="399"/>
      <c r="TXC850" s="399"/>
      <c r="TXD850" s="399"/>
      <c r="TXE850" s="399"/>
      <c r="TXF850" s="399"/>
      <c r="TXG850" s="399"/>
      <c r="TXH850" s="399"/>
      <c r="TXI850" s="399"/>
      <c r="TXJ850" s="399"/>
      <c r="TXK850" s="399"/>
      <c r="TXL850" s="399"/>
      <c r="TXM850" s="399"/>
      <c r="TXN850" s="399"/>
      <c r="TXO850" s="399"/>
      <c r="TXP850" s="399"/>
      <c r="TXQ850" s="399"/>
      <c r="TXR850" s="399"/>
      <c r="TXS850" s="399"/>
      <c r="TXT850" s="399"/>
      <c r="TXU850" s="399"/>
      <c r="TXV850" s="399"/>
      <c r="TXW850" s="399"/>
      <c r="TXX850" s="399"/>
      <c r="TXY850" s="399"/>
      <c r="TXZ850" s="399"/>
      <c r="TYA850" s="399"/>
      <c r="TYB850" s="399"/>
      <c r="TYC850" s="399"/>
      <c r="TYD850" s="399"/>
      <c r="TYE850" s="399"/>
      <c r="TYF850" s="399"/>
      <c r="TYG850" s="399"/>
      <c r="TYH850" s="399"/>
      <c r="TYI850" s="399"/>
      <c r="TYJ850" s="399"/>
      <c r="TYK850" s="399"/>
      <c r="TYL850" s="399"/>
      <c r="TYM850" s="399"/>
      <c r="TYN850" s="399"/>
      <c r="TYO850" s="399"/>
      <c r="TYP850" s="399"/>
      <c r="TYQ850" s="399"/>
      <c r="TYR850" s="399"/>
      <c r="TYS850" s="399"/>
      <c r="TYT850" s="399"/>
      <c r="TYU850" s="399"/>
      <c r="TYV850" s="399"/>
      <c r="TYW850" s="399"/>
      <c r="TYX850" s="399"/>
      <c r="TYY850" s="399"/>
      <c r="TYZ850" s="399"/>
      <c r="TZA850" s="399"/>
      <c r="TZB850" s="399"/>
      <c r="TZC850" s="399"/>
      <c r="TZD850" s="399"/>
      <c r="TZE850" s="399"/>
      <c r="TZF850" s="399"/>
      <c r="TZG850" s="399"/>
      <c r="TZH850" s="399"/>
      <c r="TZI850" s="399"/>
      <c r="TZJ850" s="399"/>
      <c r="TZK850" s="399"/>
      <c r="TZL850" s="399"/>
      <c r="TZM850" s="399"/>
      <c r="TZN850" s="399"/>
      <c r="TZO850" s="399"/>
      <c r="TZP850" s="399"/>
      <c r="TZQ850" s="399"/>
      <c r="TZR850" s="399"/>
      <c r="TZS850" s="399"/>
      <c r="TZT850" s="399"/>
      <c r="TZU850" s="399"/>
      <c r="TZV850" s="399"/>
      <c r="TZW850" s="399"/>
      <c r="TZX850" s="399"/>
      <c r="TZY850" s="399"/>
      <c r="TZZ850" s="399"/>
      <c r="UAA850" s="399"/>
      <c r="UAB850" s="399"/>
      <c r="UAC850" s="399"/>
      <c r="UAD850" s="399"/>
      <c r="UAE850" s="399"/>
      <c r="UAF850" s="399"/>
      <c r="UAG850" s="399"/>
      <c r="UAH850" s="399"/>
      <c r="UAI850" s="399"/>
      <c r="UAJ850" s="399"/>
      <c r="UAK850" s="399"/>
      <c r="UAL850" s="399"/>
      <c r="UAM850" s="399"/>
      <c r="UAN850" s="399"/>
      <c r="UAO850" s="399"/>
      <c r="UAP850" s="399"/>
      <c r="UAQ850" s="399"/>
      <c r="UAR850" s="399"/>
      <c r="UAS850" s="399"/>
      <c r="UAT850" s="399"/>
      <c r="UAU850" s="399"/>
      <c r="UAV850" s="399"/>
      <c r="UAW850" s="399"/>
      <c r="UAX850" s="399"/>
      <c r="UAY850" s="399"/>
      <c r="UAZ850" s="399"/>
      <c r="UBA850" s="399"/>
      <c r="UBB850" s="399"/>
      <c r="UBC850" s="399"/>
      <c r="UBD850" s="399"/>
      <c r="UBE850" s="399"/>
      <c r="UBF850" s="399"/>
      <c r="UBG850" s="399"/>
      <c r="UBH850" s="399"/>
      <c r="UBI850" s="399"/>
      <c r="UBJ850" s="399"/>
      <c r="UBK850" s="399"/>
      <c r="UBL850" s="399"/>
      <c r="UBM850" s="399"/>
      <c r="UBN850" s="399"/>
      <c r="UBO850" s="399"/>
      <c r="UBP850" s="399"/>
      <c r="UBQ850" s="399"/>
      <c r="UBR850" s="399"/>
      <c r="UBS850" s="399"/>
      <c r="UBT850" s="399"/>
      <c r="UBU850" s="399"/>
      <c r="UBV850" s="399"/>
      <c r="UBW850" s="399"/>
      <c r="UBX850" s="399"/>
      <c r="UBY850" s="399"/>
      <c r="UBZ850" s="399"/>
      <c r="UCA850" s="399"/>
      <c r="UCB850" s="399"/>
      <c r="UCC850" s="399"/>
      <c r="UCD850" s="399"/>
      <c r="UCE850" s="399"/>
      <c r="UCF850" s="399"/>
      <c r="UCG850" s="399"/>
      <c r="UCH850" s="399"/>
      <c r="UCI850" s="399"/>
      <c r="UCJ850" s="399"/>
      <c r="UCK850" s="399"/>
      <c r="UCL850" s="399"/>
      <c r="UCM850" s="399"/>
      <c r="UCN850" s="399"/>
      <c r="UCO850" s="399"/>
      <c r="UCP850" s="399"/>
      <c r="UCQ850" s="399"/>
      <c r="UCR850" s="399"/>
      <c r="UCS850" s="399"/>
      <c r="UCT850" s="399"/>
      <c r="UCU850" s="399"/>
      <c r="UCV850" s="399"/>
      <c r="UCW850" s="399"/>
      <c r="UCX850" s="399"/>
      <c r="UCY850" s="399"/>
      <c r="UCZ850" s="399"/>
      <c r="UDA850" s="399"/>
      <c r="UDB850" s="399"/>
      <c r="UDC850" s="399"/>
      <c r="UDD850" s="399"/>
      <c r="UDE850" s="399"/>
      <c r="UDF850" s="399"/>
      <c r="UDG850" s="399"/>
      <c r="UDH850" s="399"/>
      <c r="UDI850" s="399"/>
      <c r="UDJ850" s="399"/>
      <c r="UDK850" s="399"/>
      <c r="UDL850" s="399"/>
      <c r="UDM850" s="399"/>
      <c r="UDN850" s="399"/>
      <c r="UDO850" s="399"/>
      <c r="UDP850" s="399"/>
      <c r="UDQ850" s="399"/>
      <c r="UDR850" s="399"/>
      <c r="UDS850" s="399"/>
      <c r="UDT850" s="399"/>
      <c r="UDU850" s="399"/>
      <c r="UDV850" s="399"/>
      <c r="UDW850" s="399"/>
      <c r="UDX850" s="399"/>
      <c r="UDY850" s="399"/>
      <c r="UDZ850" s="399"/>
      <c r="UEA850" s="399"/>
      <c r="UEB850" s="399"/>
      <c r="UEC850" s="399"/>
      <c r="UED850" s="399"/>
      <c r="UEE850" s="399"/>
      <c r="UEF850" s="399"/>
      <c r="UEG850" s="399"/>
      <c r="UEH850" s="399"/>
      <c r="UEI850" s="399"/>
      <c r="UEJ850" s="399"/>
      <c r="UEK850" s="399"/>
      <c r="UEL850" s="399"/>
      <c r="UEM850" s="399"/>
      <c r="UEN850" s="399"/>
      <c r="UEO850" s="399"/>
      <c r="UEP850" s="399"/>
      <c r="UEQ850" s="399"/>
      <c r="UER850" s="399"/>
      <c r="UES850" s="399"/>
      <c r="UET850" s="399"/>
      <c r="UEU850" s="399"/>
      <c r="UEV850" s="399"/>
      <c r="UEW850" s="399"/>
      <c r="UEX850" s="399"/>
      <c r="UEY850" s="399"/>
      <c r="UEZ850" s="399"/>
      <c r="UFA850" s="399"/>
      <c r="UFB850" s="399"/>
      <c r="UFC850" s="399"/>
      <c r="UFD850" s="399"/>
      <c r="UFE850" s="399"/>
      <c r="UFF850" s="399"/>
      <c r="UFG850" s="399"/>
      <c r="UFH850" s="399"/>
      <c r="UFI850" s="399"/>
      <c r="UFJ850" s="399"/>
      <c r="UFK850" s="399"/>
      <c r="UFL850" s="399"/>
      <c r="UFM850" s="399"/>
      <c r="UFN850" s="399"/>
      <c r="UFO850" s="399"/>
      <c r="UFP850" s="399"/>
      <c r="UFQ850" s="399"/>
      <c r="UFR850" s="399"/>
      <c r="UFS850" s="399"/>
      <c r="UFT850" s="399"/>
      <c r="UFU850" s="399"/>
      <c r="UFV850" s="399"/>
      <c r="UFW850" s="399"/>
      <c r="UFX850" s="399"/>
      <c r="UFY850" s="399"/>
      <c r="UFZ850" s="399"/>
      <c r="UGA850" s="399"/>
      <c r="UGB850" s="399"/>
      <c r="UGC850" s="399"/>
      <c r="UGD850" s="399"/>
      <c r="UGE850" s="399"/>
      <c r="UGF850" s="399"/>
      <c r="UGG850" s="399"/>
      <c r="UGH850" s="399"/>
      <c r="UGI850" s="399"/>
      <c r="UGJ850" s="399"/>
      <c r="UGK850" s="399"/>
      <c r="UGL850" s="399"/>
      <c r="UGM850" s="399"/>
      <c r="UGN850" s="399"/>
      <c r="UGO850" s="399"/>
      <c r="UGP850" s="399"/>
      <c r="UGQ850" s="399"/>
      <c r="UGR850" s="399"/>
      <c r="UGS850" s="399"/>
      <c r="UGT850" s="399"/>
      <c r="UGU850" s="399"/>
      <c r="UGV850" s="399"/>
      <c r="UGW850" s="399"/>
      <c r="UGX850" s="399"/>
      <c r="UGY850" s="399"/>
      <c r="UGZ850" s="399"/>
      <c r="UHA850" s="399"/>
      <c r="UHB850" s="399"/>
      <c r="UHC850" s="399"/>
      <c r="UHD850" s="399"/>
      <c r="UHE850" s="399"/>
      <c r="UHF850" s="399"/>
      <c r="UHG850" s="399"/>
      <c r="UHH850" s="399"/>
      <c r="UHI850" s="399"/>
      <c r="UHJ850" s="399"/>
      <c r="UHK850" s="399"/>
      <c r="UHL850" s="399"/>
      <c r="UHM850" s="399"/>
      <c r="UHN850" s="399"/>
      <c r="UHO850" s="399"/>
      <c r="UHP850" s="399"/>
      <c r="UHQ850" s="399"/>
      <c r="UHR850" s="399"/>
      <c r="UHS850" s="399"/>
      <c r="UHT850" s="399"/>
      <c r="UHU850" s="399"/>
      <c r="UHV850" s="399"/>
      <c r="UHW850" s="399"/>
      <c r="UHX850" s="399"/>
      <c r="UHY850" s="399"/>
      <c r="UHZ850" s="399"/>
      <c r="UIA850" s="399"/>
      <c r="UIB850" s="399"/>
      <c r="UIC850" s="399"/>
      <c r="UID850" s="399"/>
      <c r="UIE850" s="399"/>
      <c r="UIF850" s="399"/>
      <c r="UIG850" s="399"/>
      <c r="UIH850" s="399"/>
      <c r="UII850" s="399"/>
      <c r="UIJ850" s="399"/>
      <c r="UIK850" s="399"/>
      <c r="UIL850" s="399"/>
      <c r="UIM850" s="399"/>
      <c r="UIN850" s="399"/>
      <c r="UIO850" s="399"/>
      <c r="UIP850" s="399"/>
      <c r="UIQ850" s="399"/>
      <c r="UIR850" s="399"/>
      <c r="UIS850" s="399"/>
      <c r="UIT850" s="399"/>
      <c r="UIU850" s="399"/>
      <c r="UIV850" s="399"/>
      <c r="UIW850" s="399"/>
      <c r="UIX850" s="399"/>
      <c r="UIY850" s="399"/>
      <c r="UIZ850" s="399"/>
      <c r="UJA850" s="399"/>
      <c r="UJB850" s="399"/>
      <c r="UJC850" s="399"/>
      <c r="UJD850" s="399"/>
      <c r="UJE850" s="399"/>
      <c r="UJF850" s="399"/>
      <c r="UJG850" s="399"/>
      <c r="UJH850" s="399"/>
      <c r="UJI850" s="399"/>
      <c r="UJJ850" s="399"/>
      <c r="UJK850" s="399"/>
      <c r="UJL850" s="399"/>
      <c r="UJM850" s="399"/>
      <c r="UJN850" s="399"/>
      <c r="UJO850" s="399"/>
      <c r="UJP850" s="399"/>
      <c r="UJQ850" s="399"/>
      <c r="UJR850" s="399"/>
      <c r="UJS850" s="399"/>
      <c r="UJT850" s="399"/>
      <c r="UJU850" s="399"/>
      <c r="UJV850" s="399"/>
      <c r="UJW850" s="399"/>
      <c r="UJX850" s="399"/>
      <c r="UJY850" s="399"/>
      <c r="UJZ850" s="399"/>
      <c r="UKA850" s="399"/>
      <c r="UKB850" s="399"/>
      <c r="UKC850" s="399"/>
      <c r="UKD850" s="399"/>
      <c r="UKE850" s="399"/>
      <c r="UKF850" s="399"/>
      <c r="UKG850" s="399"/>
      <c r="UKH850" s="399"/>
      <c r="UKI850" s="399"/>
      <c r="UKJ850" s="399"/>
      <c r="UKK850" s="399"/>
      <c r="UKL850" s="399"/>
      <c r="UKM850" s="399"/>
      <c r="UKN850" s="399"/>
      <c r="UKO850" s="399"/>
      <c r="UKP850" s="399"/>
      <c r="UKQ850" s="399"/>
      <c r="UKR850" s="399"/>
      <c r="UKS850" s="399"/>
      <c r="UKT850" s="399"/>
      <c r="UKU850" s="399"/>
      <c r="UKV850" s="399"/>
      <c r="UKW850" s="399"/>
      <c r="UKX850" s="399"/>
      <c r="UKY850" s="399"/>
      <c r="UKZ850" s="399"/>
      <c r="ULA850" s="399"/>
      <c r="ULB850" s="399"/>
      <c r="ULC850" s="399"/>
      <c r="ULD850" s="399"/>
      <c r="ULE850" s="399"/>
      <c r="ULF850" s="399"/>
      <c r="ULG850" s="399"/>
      <c r="ULH850" s="399"/>
      <c r="ULI850" s="399"/>
      <c r="ULJ850" s="399"/>
      <c r="ULK850" s="399"/>
      <c r="ULL850" s="399"/>
      <c r="ULM850" s="399"/>
      <c r="ULN850" s="399"/>
      <c r="ULO850" s="399"/>
      <c r="ULP850" s="399"/>
      <c r="ULQ850" s="399"/>
      <c r="ULR850" s="399"/>
      <c r="ULS850" s="399"/>
      <c r="ULT850" s="399"/>
      <c r="ULU850" s="399"/>
      <c r="ULV850" s="399"/>
      <c r="ULW850" s="399"/>
      <c r="ULX850" s="399"/>
      <c r="ULY850" s="399"/>
      <c r="ULZ850" s="399"/>
      <c r="UMA850" s="399"/>
      <c r="UMB850" s="399"/>
      <c r="UMC850" s="399"/>
      <c r="UMD850" s="399"/>
      <c r="UME850" s="399"/>
      <c r="UMF850" s="399"/>
      <c r="UMG850" s="399"/>
      <c r="UMH850" s="399"/>
      <c r="UMI850" s="399"/>
      <c r="UMJ850" s="399"/>
      <c r="UMK850" s="399"/>
      <c r="UML850" s="399"/>
      <c r="UMM850" s="399"/>
      <c r="UMN850" s="399"/>
      <c r="UMO850" s="399"/>
      <c r="UMP850" s="399"/>
      <c r="UMQ850" s="399"/>
      <c r="UMR850" s="399"/>
      <c r="UMS850" s="399"/>
      <c r="UMT850" s="399"/>
      <c r="UMU850" s="399"/>
      <c r="UMV850" s="399"/>
      <c r="UMW850" s="399"/>
      <c r="UMX850" s="399"/>
      <c r="UMY850" s="399"/>
      <c r="UMZ850" s="399"/>
      <c r="UNA850" s="399"/>
      <c r="UNB850" s="399"/>
      <c r="UNC850" s="399"/>
      <c r="UND850" s="399"/>
      <c r="UNE850" s="399"/>
      <c r="UNF850" s="399"/>
      <c r="UNG850" s="399"/>
      <c r="UNH850" s="399"/>
      <c r="UNI850" s="399"/>
      <c r="UNJ850" s="399"/>
      <c r="UNK850" s="399"/>
      <c r="UNL850" s="399"/>
      <c r="UNM850" s="399"/>
      <c r="UNN850" s="399"/>
      <c r="UNO850" s="399"/>
      <c r="UNP850" s="399"/>
      <c r="UNQ850" s="399"/>
      <c r="UNR850" s="399"/>
      <c r="UNS850" s="399"/>
      <c r="UNT850" s="399"/>
      <c r="UNU850" s="399"/>
      <c r="UNV850" s="399"/>
      <c r="UNW850" s="399"/>
      <c r="UNX850" s="399"/>
      <c r="UNY850" s="399"/>
      <c r="UNZ850" s="399"/>
      <c r="UOA850" s="399"/>
      <c r="UOB850" s="399"/>
      <c r="UOC850" s="399"/>
      <c r="UOD850" s="399"/>
      <c r="UOE850" s="399"/>
      <c r="UOF850" s="399"/>
      <c r="UOG850" s="399"/>
      <c r="UOH850" s="399"/>
      <c r="UOI850" s="399"/>
      <c r="UOJ850" s="399"/>
      <c r="UOK850" s="399"/>
      <c r="UOL850" s="399"/>
      <c r="UOM850" s="399"/>
      <c r="UON850" s="399"/>
      <c r="UOO850" s="399"/>
      <c r="UOP850" s="399"/>
      <c r="UOQ850" s="399"/>
      <c r="UOR850" s="399"/>
      <c r="UOS850" s="399"/>
      <c r="UOT850" s="399"/>
      <c r="UOU850" s="399"/>
      <c r="UOV850" s="399"/>
      <c r="UOW850" s="399"/>
      <c r="UOX850" s="399"/>
      <c r="UOY850" s="399"/>
      <c r="UOZ850" s="399"/>
      <c r="UPA850" s="399"/>
      <c r="UPB850" s="399"/>
      <c r="UPC850" s="399"/>
      <c r="UPD850" s="399"/>
      <c r="UPE850" s="399"/>
      <c r="UPF850" s="399"/>
      <c r="UPG850" s="399"/>
      <c r="UPH850" s="399"/>
      <c r="UPI850" s="399"/>
      <c r="UPJ850" s="399"/>
      <c r="UPK850" s="399"/>
      <c r="UPL850" s="399"/>
      <c r="UPM850" s="399"/>
      <c r="UPN850" s="399"/>
      <c r="UPO850" s="399"/>
      <c r="UPP850" s="399"/>
      <c r="UPQ850" s="399"/>
      <c r="UPR850" s="399"/>
      <c r="UPS850" s="399"/>
      <c r="UPT850" s="399"/>
      <c r="UPU850" s="399"/>
      <c r="UPV850" s="399"/>
      <c r="UPW850" s="399"/>
      <c r="UPX850" s="399"/>
      <c r="UPY850" s="399"/>
      <c r="UPZ850" s="399"/>
      <c r="UQA850" s="399"/>
      <c r="UQB850" s="399"/>
      <c r="UQC850" s="399"/>
      <c r="UQD850" s="399"/>
      <c r="UQE850" s="399"/>
      <c r="UQF850" s="399"/>
      <c r="UQG850" s="399"/>
      <c r="UQH850" s="399"/>
      <c r="UQI850" s="399"/>
      <c r="UQJ850" s="399"/>
      <c r="UQK850" s="399"/>
      <c r="UQL850" s="399"/>
      <c r="UQM850" s="399"/>
      <c r="UQN850" s="399"/>
      <c r="UQO850" s="399"/>
      <c r="UQP850" s="399"/>
      <c r="UQQ850" s="399"/>
      <c r="UQR850" s="399"/>
      <c r="UQS850" s="399"/>
      <c r="UQT850" s="399"/>
      <c r="UQU850" s="399"/>
      <c r="UQV850" s="399"/>
      <c r="UQW850" s="399"/>
      <c r="UQX850" s="399"/>
      <c r="UQY850" s="399"/>
      <c r="UQZ850" s="399"/>
      <c r="URA850" s="399"/>
      <c r="URB850" s="399"/>
      <c r="URC850" s="399"/>
      <c r="URD850" s="399"/>
      <c r="URE850" s="399"/>
      <c r="URF850" s="399"/>
      <c r="URG850" s="399"/>
      <c r="URH850" s="399"/>
      <c r="URI850" s="399"/>
      <c r="URJ850" s="399"/>
      <c r="URK850" s="399"/>
      <c r="URL850" s="399"/>
      <c r="URM850" s="399"/>
      <c r="URN850" s="399"/>
      <c r="URO850" s="399"/>
      <c r="URP850" s="399"/>
      <c r="URQ850" s="399"/>
      <c r="URR850" s="399"/>
      <c r="URS850" s="399"/>
      <c r="URT850" s="399"/>
      <c r="URU850" s="399"/>
      <c r="URV850" s="399"/>
      <c r="URW850" s="399"/>
      <c r="URX850" s="399"/>
      <c r="URY850" s="399"/>
      <c r="URZ850" s="399"/>
      <c r="USA850" s="399"/>
      <c r="USB850" s="399"/>
      <c r="USC850" s="399"/>
      <c r="USD850" s="399"/>
      <c r="USE850" s="399"/>
      <c r="USF850" s="399"/>
      <c r="USG850" s="399"/>
      <c r="USH850" s="399"/>
      <c r="USI850" s="399"/>
      <c r="USJ850" s="399"/>
      <c r="USK850" s="399"/>
      <c r="USL850" s="399"/>
      <c r="USM850" s="399"/>
      <c r="USN850" s="399"/>
      <c r="USO850" s="399"/>
      <c r="USP850" s="399"/>
      <c r="USQ850" s="399"/>
      <c r="USR850" s="399"/>
      <c r="USS850" s="399"/>
      <c r="UST850" s="399"/>
      <c r="USU850" s="399"/>
      <c r="USV850" s="399"/>
      <c r="USW850" s="399"/>
      <c r="USX850" s="399"/>
      <c r="USY850" s="399"/>
      <c r="USZ850" s="399"/>
      <c r="UTA850" s="399"/>
      <c r="UTB850" s="399"/>
      <c r="UTC850" s="399"/>
      <c r="UTD850" s="399"/>
      <c r="UTE850" s="399"/>
      <c r="UTF850" s="399"/>
      <c r="UTG850" s="399"/>
      <c r="UTH850" s="399"/>
      <c r="UTI850" s="399"/>
      <c r="UTJ850" s="399"/>
      <c r="UTK850" s="399"/>
      <c r="UTL850" s="399"/>
      <c r="UTM850" s="399"/>
      <c r="UTN850" s="399"/>
      <c r="UTO850" s="399"/>
      <c r="UTP850" s="399"/>
      <c r="UTQ850" s="399"/>
      <c r="UTR850" s="399"/>
      <c r="UTS850" s="399"/>
      <c r="UTT850" s="399"/>
      <c r="UTU850" s="399"/>
      <c r="UTV850" s="399"/>
      <c r="UTW850" s="399"/>
      <c r="UTX850" s="399"/>
      <c r="UTY850" s="399"/>
      <c r="UTZ850" s="399"/>
      <c r="UUA850" s="399"/>
      <c r="UUB850" s="399"/>
      <c r="UUC850" s="399"/>
      <c r="UUD850" s="399"/>
      <c r="UUE850" s="399"/>
      <c r="UUF850" s="399"/>
      <c r="UUG850" s="399"/>
      <c r="UUH850" s="399"/>
      <c r="UUI850" s="399"/>
      <c r="UUJ850" s="399"/>
      <c r="UUK850" s="399"/>
      <c r="UUL850" s="399"/>
      <c r="UUM850" s="399"/>
      <c r="UUN850" s="399"/>
      <c r="UUO850" s="399"/>
      <c r="UUP850" s="399"/>
      <c r="UUQ850" s="399"/>
      <c r="UUR850" s="399"/>
      <c r="UUS850" s="399"/>
      <c r="UUT850" s="399"/>
      <c r="UUU850" s="399"/>
      <c r="UUV850" s="399"/>
      <c r="UUW850" s="399"/>
      <c r="UUX850" s="399"/>
      <c r="UUY850" s="399"/>
      <c r="UUZ850" s="399"/>
      <c r="UVA850" s="399"/>
      <c r="UVB850" s="399"/>
      <c r="UVC850" s="399"/>
      <c r="UVD850" s="399"/>
      <c r="UVE850" s="399"/>
      <c r="UVF850" s="399"/>
      <c r="UVG850" s="399"/>
      <c r="UVH850" s="399"/>
      <c r="UVI850" s="399"/>
      <c r="UVJ850" s="399"/>
      <c r="UVK850" s="399"/>
      <c r="UVL850" s="399"/>
      <c r="UVM850" s="399"/>
      <c r="UVN850" s="399"/>
      <c r="UVO850" s="399"/>
      <c r="UVP850" s="399"/>
      <c r="UVQ850" s="399"/>
      <c r="UVR850" s="399"/>
      <c r="UVS850" s="399"/>
      <c r="UVT850" s="399"/>
      <c r="UVU850" s="399"/>
      <c r="UVV850" s="399"/>
      <c r="UVW850" s="399"/>
      <c r="UVX850" s="399"/>
      <c r="UVY850" s="399"/>
      <c r="UVZ850" s="399"/>
      <c r="UWA850" s="399"/>
      <c r="UWB850" s="399"/>
      <c r="UWC850" s="399"/>
      <c r="UWD850" s="399"/>
      <c r="UWE850" s="399"/>
      <c r="UWF850" s="399"/>
      <c r="UWG850" s="399"/>
      <c r="UWH850" s="399"/>
      <c r="UWI850" s="399"/>
      <c r="UWJ850" s="399"/>
      <c r="UWK850" s="399"/>
      <c r="UWL850" s="399"/>
      <c r="UWM850" s="399"/>
      <c r="UWN850" s="399"/>
      <c r="UWO850" s="399"/>
      <c r="UWP850" s="399"/>
      <c r="UWQ850" s="399"/>
      <c r="UWR850" s="399"/>
      <c r="UWS850" s="399"/>
      <c r="UWT850" s="399"/>
      <c r="UWU850" s="399"/>
      <c r="UWV850" s="399"/>
      <c r="UWW850" s="399"/>
      <c r="UWX850" s="399"/>
      <c r="UWY850" s="399"/>
      <c r="UWZ850" s="399"/>
      <c r="UXA850" s="399"/>
      <c r="UXB850" s="399"/>
      <c r="UXC850" s="399"/>
      <c r="UXD850" s="399"/>
      <c r="UXE850" s="399"/>
      <c r="UXF850" s="399"/>
      <c r="UXG850" s="399"/>
      <c r="UXH850" s="399"/>
      <c r="UXI850" s="399"/>
      <c r="UXJ850" s="399"/>
      <c r="UXK850" s="399"/>
      <c r="UXL850" s="399"/>
      <c r="UXM850" s="399"/>
      <c r="UXN850" s="399"/>
      <c r="UXO850" s="399"/>
      <c r="UXP850" s="399"/>
      <c r="UXQ850" s="399"/>
      <c r="UXR850" s="399"/>
      <c r="UXS850" s="399"/>
      <c r="UXT850" s="399"/>
      <c r="UXU850" s="399"/>
      <c r="UXV850" s="399"/>
      <c r="UXW850" s="399"/>
      <c r="UXX850" s="399"/>
      <c r="UXY850" s="399"/>
      <c r="UXZ850" s="399"/>
      <c r="UYA850" s="399"/>
      <c r="UYB850" s="399"/>
      <c r="UYC850" s="399"/>
      <c r="UYD850" s="399"/>
      <c r="UYE850" s="399"/>
      <c r="UYF850" s="399"/>
      <c r="UYG850" s="399"/>
      <c r="UYH850" s="399"/>
      <c r="UYI850" s="399"/>
      <c r="UYJ850" s="399"/>
      <c r="UYK850" s="399"/>
      <c r="UYL850" s="399"/>
      <c r="UYM850" s="399"/>
      <c r="UYN850" s="399"/>
      <c r="UYO850" s="399"/>
      <c r="UYP850" s="399"/>
      <c r="UYQ850" s="399"/>
      <c r="UYR850" s="399"/>
      <c r="UYS850" s="399"/>
      <c r="UYT850" s="399"/>
      <c r="UYU850" s="399"/>
      <c r="UYV850" s="399"/>
      <c r="UYW850" s="399"/>
      <c r="UYX850" s="399"/>
      <c r="UYY850" s="399"/>
      <c r="UYZ850" s="399"/>
      <c r="UZA850" s="399"/>
      <c r="UZB850" s="399"/>
      <c r="UZC850" s="399"/>
      <c r="UZD850" s="399"/>
      <c r="UZE850" s="399"/>
      <c r="UZF850" s="399"/>
      <c r="UZG850" s="399"/>
      <c r="UZH850" s="399"/>
      <c r="UZI850" s="399"/>
      <c r="UZJ850" s="399"/>
      <c r="UZK850" s="399"/>
      <c r="UZL850" s="399"/>
      <c r="UZM850" s="399"/>
      <c r="UZN850" s="399"/>
      <c r="UZO850" s="399"/>
      <c r="UZP850" s="399"/>
      <c r="UZQ850" s="399"/>
      <c r="UZR850" s="399"/>
      <c r="UZS850" s="399"/>
      <c r="UZT850" s="399"/>
      <c r="UZU850" s="399"/>
      <c r="UZV850" s="399"/>
      <c r="UZW850" s="399"/>
      <c r="UZX850" s="399"/>
      <c r="UZY850" s="399"/>
      <c r="UZZ850" s="399"/>
      <c r="VAA850" s="399"/>
      <c r="VAB850" s="399"/>
      <c r="VAC850" s="399"/>
      <c r="VAD850" s="399"/>
      <c r="VAE850" s="399"/>
      <c r="VAF850" s="399"/>
      <c r="VAG850" s="399"/>
      <c r="VAH850" s="399"/>
      <c r="VAI850" s="399"/>
      <c r="VAJ850" s="399"/>
      <c r="VAK850" s="399"/>
      <c r="VAL850" s="399"/>
      <c r="VAM850" s="399"/>
      <c r="VAN850" s="399"/>
      <c r="VAO850" s="399"/>
      <c r="VAP850" s="399"/>
      <c r="VAQ850" s="399"/>
      <c r="VAR850" s="399"/>
      <c r="VAS850" s="399"/>
      <c r="VAT850" s="399"/>
      <c r="VAU850" s="399"/>
      <c r="VAV850" s="399"/>
      <c r="VAW850" s="399"/>
      <c r="VAX850" s="399"/>
      <c r="VAY850" s="399"/>
      <c r="VAZ850" s="399"/>
      <c r="VBA850" s="399"/>
      <c r="VBB850" s="399"/>
      <c r="VBC850" s="399"/>
      <c r="VBD850" s="399"/>
      <c r="VBE850" s="399"/>
      <c r="VBF850" s="399"/>
      <c r="VBG850" s="399"/>
      <c r="VBH850" s="399"/>
      <c r="VBI850" s="399"/>
      <c r="VBJ850" s="399"/>
      <c r="VBK850" s="399"/>
      <c r="VBL850" s="399"/>
      <c r="VBM850" s="399"/>
      <c r="VBN850" s="399"/>
      <c r="VBO850" s="399"/>
      <c r="VBP850" s="399"/>
      <c r="VBQ850" s="399"/>
      <c r="VBR850" s="399"/>
      <c r="VBS850" s="399"/>
      <c r="VBT850" s="399"/>
      <c r="VBU850" s="399"/>
      <c r="VBV850" s="399"/>
      <c r="VBW850" s="399"/>
      <c r="VBX850" s="399"/>
      <c r="VBY850" s="399"/>
      <c r="VBZ850" s="399"/>
      <c r="VCA850" s="399"/>
      <c r="VCB850" s="399"/>
      <c r="VCC850" s="399"/>
      <c r="VCD850" s="399"/>
      <c r="VCE850" s="399"/>
      <c r="VCF850" s="399"/>
      <c r="VCG850" s="399"/>
      <c r="VCH850" s="399"/>
      <c r="VCI850" s="399"/>
      <c r="VCJ850" s="399"/>
      <c r="VCK850" s="399"/>
      <c r="VCL850" s="399"/>
      <c r="VCM850" s="399"/>
      <c r="VCN850" s="399"/>
      <c r="VCO850" s="399"/>
      <c r="VCP850" s="399"/>
      <c r="VCQ850" s="399"/>
      <c r="VCR850" s="399"/>
      <c r="VCS850" s="399"/>
      <c r="VCT850" s="399"/>
      <c r="VCU850" s="399"/>
      <c r="VCV850" s="399"/>
      <c r="VCW850" s="399"/>
      <c r="VCX850" s="399"/>
      <c r="VCY850" s="399"/>
      <c r="VCZ850" s="399"/>
      <c r="VDA850" s="399"/>
      <c r="VDB850" s="399"/>
      <c r="VDC850" s="399"/>
      <c r="VDD850" s="399"/>
      <c r="VDE850" s="399"/>
      <c r="VDF850" s="399"/>
      <c r="VDG850" s="399"/>
      <c r="VDH850" s="399"/>
      <c r="VDI850" s="399"/>
      <c r="VDJ850" s="399"/>
      <c r="VDK850" s="399"/>
      <c r="VDL850" s="399"/>
      <c r="VDM850" s="399"/>
      <c r="VDN850" s="399"/>
      <c r="VDO850" s="399"/>
      <c r="VDP850" s="399"/>
      <c r="VDQ850" s="399"/>
      <c r="VDR850" s="399"/>
      <c r="VDS850" s="399"/>
      <c r="VDT850" s="399"/>
      <c r="VDU850" s="399"/>
      <c r="VDV850" s="399"/>
      <c r="VDW850" s="399"/>
      <c r="VDX850" s="399"/>
      <c r="VDY850" s="399"/>
      <c r="VDZ850" s="399"/>
      <c r="VEA850" s="399"/>
      <c r="VEB850" s="399"/>
      <c r="VEC850" s="399"/>
      <c r="VED850" s="399"/>
      <c r="VEE850" s="399"/>
      <c r="VEF850" s="399"/>
      <c r="VEG850" s="399"/>
      <c r="VEH850" s="399"/>
      <c r="VEI850" s="399"/>
      <c r="VEJ850" s="399"/>
      <c r="VEK850" s="399"/>
      <c r="VEL850" s="399"/>
      <c r="VEM850" s="399"/>
      <c r="VEN850" s="399"/>
      <c r="VEO850" s="399"/>
      <c r="VEP850" s="399"/>
      <c r="VEQ850" s="399"/>
      <c r="VER850" s="399"/>
      <c r="VES850" s="399"/>
      <c r="VET850" s="399"/>
      <c r="VEU850" s="399"/>
      <c r="VEV850" s="399"/>
      <c r="VEW850" s="399"/>
      <c r="VEX850" s="399"/>
      <c r="VEY850" s="399"/>
      <c r="VEZ850" s="399"/>
      <c r="VFA850" s="399"/>
      <c r="VFB850" s="399"/>
      <c r="VFC850" s="399"/>
      <c r="VFD850" s="399"/>
      <c r="VFE850" s="399"/>
      <c r="VFF850" s="399"/>
      <c r="VFG850" s="399"/>
      <c r="VFH850" s="399"/>
      <c r="VFI850" s="399"/>
      <c r="VFJ850" s="399"/>
      <c r="VFK850" s="399"/>
      <c r="VFL850" s="399"/>
      <c r="VFM850" s="399"/>
      <c r="VFN850" s="399"/>
      <c r="VFO850" s="399"/>
      <c r="VFP850" s="399"/>
      <c r="VFQ850" s="399"/>
      <c r="VFR850" s="399"/>
      <c r="VFS850" s="399"/>
      <c r="VFT850" s="399"/>
      <c r="VFU850" s="399"/>
      <c r="VFV850" s="399"/>
      <c r="VFW850" s="399"/>
      <c r="VFX850" s="399"/>
      <c r="VFY850" s="399"/>
      <c r="VFZ850" s="399"/>
      <c r="VGA850" s="399"/>
      <c r="VGB850" s="399"/>
      <c r="VGC850" s="399"/>
      <c r="VGD850" s="399"/>
      <c r="VGE850" s="399"/>
      <c r="VGF850" s="399"/>
      <c r="VGG850" s="399"/>
      <c r="VGH850" s="399"/>
      <c r="VGI850" s="399"/>
      <c r="VGJ850" s="399"/>
      <c r="VGK850" s="399"/>
      <c r="VGL850" s="399"/>
      <c r="VGM850" s="399"/>
      <c r="VGN850" s="399"/>
      <c r="VGO850" s="399"/>
      <c r="VGP850" s="399"/>
      <c r="VGQ850" s="399"/>
      <c r="VGR850" s="399"/>
      <c r="VGS850" s="399"/>
      <c r="VGT850" s="399"/>
      <c r="VGU850" s="399"/>
      <c r="VGV850" s="399"/>
      <c r="VGW850" s="399"/>
      <c r="VGX850" s="399"/>
      <c r="VGY850" s="399"/>
      <c r="VGZ850" s="399"/>
      <c r="VHA850" s="399"/>
      <c r="VHB850" s="399"/>
      <c r="VHC850" s="399"/>
      <c r="VHD850" s="399"/>
      <c r="VHE850" s="399"/>
      <c r="VHF850" s="399"/>
      <c r="VHG850" s="399"/>
      <c r="VHH850" s="399"/>
      <c r="VHI850" s="399"/>
      <c r="VHJ850" s="399"/>
      <c r="VHK850" s="399"/>
      <c r="VHL850" s="399"/>
      <c r="VHM850" s="399"/>
      <c r="VHN850" s="399"/>
      <c r="VHO850" s="399"/>
      <c r="VHP850" s="399"/>
      <c r="VHQ850" s="399"/>
      <c r="VHR850" s="399"/>
      <c r="VHS850" s="399"/>
      <c r="VHT850" s="399"/>
      <c r="VHU850" s="399"/>
      <c r="VHV850" s="399"/>
      <c r="VHW850" s="399"/>
      <c r="VHX850" s="399"/>
      <c r="VHY850" s="399"/>
      <c r="VHZ850" s="399"/>
      <c r="VIA850" s="399"/>
      <c r="VIB850" s="399"/>
      <c r="VIC850" s="399"/>
      <c r="VID850" s="399"/>
      <c r="VIE850" s="399"/>
      <c r="VIF850" s="399"/>
      <c r="VIG850" s="399"/>
      <c r="VIH850" s="399"/>
      <c r="VII850" s="399"/>
      <c r="VIJ850" s="399"/>
      <c r="VIK850" s="399"/>
      <c r="VIL850" s="399"/>
      <c r="VIM850" s="399"/>
      <c r="VIN850" s="399"/>
      <c r="VIO850" s="399"/>
      <c r="VIP850" s="399"/>
      <c r="VIQ850" s="399"/>
      <c r="VIR850" s="399"/>
      <c r="VIS850" s="399"/>
      <c r="VIT850" s="399"/>
      <c r="VIU850" s="399"/>
      <c r="VIV850" s="399"/>
      <c r="VIW850" s="399"/>
      <c r="VIX850" s="399"/>
      <c r="VIY850" s="399"/>
      <c r="VIZ850" s="399"/>
      <c r="VJA850" s="399"/>
      <c r="VJB850" s="399"/>
      <c r="VJC850" s="399"/>
      <c r="VJD850" s="399"/>
      <c r="VJE850" s="399"/>
      <c r="VJF850" s="399"/>
      <c r="VJG850" s="399"/>
      <c r="VJH850" s="399"/>
      <c r="VJI850" s="399"/>
      <c r="VJJ850" s="399"/>
      <c r="VJK850" s="399"/>
      <c r="VJL850" s="399"/>
      <c r="VJM850" s="399"/>
      <c r="VJN850" s="399"/>
      <c r="VJO850" s="399"/>
      <c r="VJP850" s="399"/>
      <c r="VJQ850" s="399"/>
      <c r="VJR850" s="399"/>
      <c r="VJS850" s="399"/>
      <c r="VJT850" s="399"/>
      <c r="VJU850" s="399"/>
      <c r="VJV850" s="399"/>
      <c r="VJW850" s="399"/>
      <c r="VJX850" s="399"/>
      <c r="VJY850" s="399"/>
      <c r="VJZ850" s="399"/>
      <c r="VKA850" s="399"/>
      <c r="VKB850" s="399"/>
      <c r="VKC850" s="399"/>
      <c r="VKD850" s="399"/>
      <c r="VKE850" s="399"/>
      <c r="VKF850" s="399"/>
      <c r="VKG850" s="399"/>
      <c r="VKH850" s="399"/>
      <c r="VKI850" s="399"/>
      <c r="VKJ850" s="399"/>
      <c r="VKK850" s="399"/>
      <c r="VKL850" s="399"/>
      <c r="VKM850" s="399"/>
      <c r="VKN850" s="399"/>
      <c r="VKO850" s="399"/>
      <c r="VKP850" s="399"/>
      <c r="VKQ850" s="399"/>
      <c r="VKR850" s="399"/>
      <c r="VKS850" s="399"/>
      <c r="VKT850" s="399"/>
      <c r="VKU850" s="399"/>
      <c r="VKV850" s="399"/>
      <c r="VKW850" s="399"/>
      <c r="VKX850" s="399"/>
      <c r="VKY850" s="399"/>
      <c r="VKZ850" s="399"/>
      <c r="VLA850" s="399"/>
      <c r="VLB850" s="399"/>
      <c r="VLC850" s="399"/>
      <c r="VLD850" s="399"/>
      <c r="VLE850" s="399"/>
      <c r="VLF850" s="399"/>
      <c r="VLG850" s="399"/>
      <c r="VLH850" s="399"/>
      <c r="VLI850" s="399"/>
      <c r="VLJ850" s="399"/>
      <c r="VLK850" s="399"/>
      <c r="VLL850" s="399"/>
      <c r="VLM850" s="399"/>
      <c r="VLN850" s="399"/>
      <c r="VLO850" s="399"/>
      <c r="VLP850" s="399"/>
      <c r="VLQ850" s="399"/>
      <c r="VLR850" s="399"/>
      <c r="VLS850" s="399"/>
      <c r="VLT850" s="399"/>
      <c r="VLU850" s="399"/>
      <c r="VLV850" s="399"/>
      <c r="VLW850" s="399"/>
      <c r="VLX850" s="399"/>
      <c r="VLY850" s="399"/>
      <c r="VLZ850" s="399"/>
      <c r="VMA850" s="399"/>
      <c r="VMB850" s="399"/>
      <c r="VMC850" s="399"/>
      <c r="VMD850" s="399"/>
      <c r="VME850" s="399"/>
      <c r="VMF850" s="399"/>
      <c r="VMG850" s="399"/>
      <c r="VMH850" s="399"/>
      <c r="VMI850" s="399"/>
      <c r="VMJ850" s="399"/>
      <c r="VMK850" s="399"/>
      <c r="VML850" s="399"/>
      <c r="VMM850" s="399"/>
      <c r="VMN850" s="399"/>
      <c r="VMO850" s="399"/>
      <c r="VMP850" s="399"/>
      <c r="VMQ850" s="399"/>
      <c r="VMR850" s="399"/>
      <c r="VMS850" s="399"/>
      <c r="VMT850" s="399"/>
      <c r="VMU850" s="399"/>
      <c r="VMV850" s="399"/>
      <c r="VMW850" s="399"/>
      <c r="VMX850" s="399"/>
      <c r="VMY850" s="399"/>
      <c r="VMZ850" s="399"/>
      <c r="VNA850" s="399"/>
      <c r="VNB850" s="399"/>
      <c r="VNC850" s="399"/>
      <c r="VND850" s="399"/>
      <c r="VNE850" s="399"/>
      <c r="VNF850" s="399"/>
      <c r="VNG850" s="399"/>
      <c r="VNH850" s="399"/>
      <c r="VNI850" s="399"/>
      <c r="VNJ850" s="399"/>
      <c r="VNK850" s="399"/>
      <c r="VNL850" s="399"/>
      <c r="VNM850" s="399"/>
      <c r="VNN850" s="399"/>
      <c r="VNO850" s="399"/>
      <c r="VNP850" s="399"/>
      <c r="VNQ850" s="399"/>
      <c r="VNR850" s="399"/>
      <c r="VNS850" s="399"/>
      <c r="VNT850" s="399"/>
      <c r="VNU850" s="399"/>
      <c r="VNV850" s="399"/>
      <c r="VNW850" s="399"/>
      <c r="VNX850" s="399"/>
      <c r="VNY850" s="399"/>
      <c r="VNZ850" s="399"/>
      <c r="VOA850" s="399"/>
      <c r="VOB850" s="399"/>
      <c r="VOC850" s="399"/>
      <c r="VOD850" s="399"/>
      <c r="VOE850" s="399"/>
      <c r="VOF850" s="399"/>
      <c r="VOG850" s="399"/>
      <c r="VOH850" s="399"/>
      <c r="VOI850" s="399"/>
      <c r="VOJ850" s="399"/>
      <c r="VOK850" s="399"/>
      <c r="VOL850" s="399"/>
      <c r="VOM850" s="399"/>
      <c r="VON850" s="399"/>
      <c r="VOO850" s="399"/>
      <c r="VOP850" s="399"/>
      <c r="VOQ850" s="399"/>
      <c r="VOR850" s="399"/>
      <c r="VOS850" s="399"/>
      <c r="VOT850" s="399"/>
      <c r="VOU850" s="399"/>
      <c r="VOV850" s="399"/>
      <c r="VOW850" s="399"/>
      <c r="VOX850" s="399"/>
      <c r="VOY850" s="399"/>
      <c r="VOZ850" s="399"/>
      <c r="VPA850" s="399"/>
      <c r="VPB850" s="399"/>
      <c r="VPC850" s="399"/>
      <c r="VPD850" s="399"/>
      <c r="VPE850" s="399"/>
      <c r="VPF850" s="399"/>
      <c r="VPG850" s="399"/>
      <c r="VPH850" s="399"/>
      <c r="VPI850" s="399"/>
      <c r="VPJ850" s="399"/>
      <c r="VPK850" s="399"/>
      <c r="VPL850" s="399"/>
      <c r="VPM850" s="399"/>
      <c r="VPN850" s="399"/>
      <c r="VPO850" s="399"/>
      <c r="VPP850" s="399"/>
      <c r="VPQ850" s="399"/>
      <c r="VPR850" s="399"/>
      <c r="VPS850" s="399"/>
      <c r="VPT850" s="399"/>
      <c r="VPU850" s="399"/>
      <c r="VPV850" s="399"/>
      <c r="VPW850" s="399"/>
      <c r="VPX850" s="399"/>
      <c r="VPY850" s="399"/>
      <c r="VPZ850" s="399"/>
      <c r="VQA850" s="399"/>
      <c r="VQB850" s="399"/>
      <c r="VQC850" s="399"/>
      <c r="VQD850" s="399"/>
      <c r="VQE850" s="399"/>
      <c r="VQF850" s="399"/>
      <c r="VQG850" s="399"/>
      <c r="VQH850" s="399"/>
      <c r="VQI850" s="399"/>
      <c r="VQJ850" s="399"/>
      <c r="VQK850" s="399"/>
      <c r="VQL850" s="399"/>
      <c r="VQM850" s="399"/>
      <c r="VQN850" s="399"/>
      <c r="VQO850" s="399"/>
      <c r="VQP850" s="399"/>
      <c r="VQQ850" s="399"/>
      <c r="VQR850" s="399"/>
      <c r="VQS850" s="399"/>
      <c r="VQT850" s="399"/>
      <c r="VQU850" s="399"/>
      <c r="VQV850" s="399"/>
      <c r="VQW850" s="399"/>
      <c r="VQX850" s="399"/>
      <c r="VQY850" s="399"/>
      <c r="VQZ850" s="399"/>
      <c r="VRA850" s="399"/>
      <c r="VRB850" s="399"/>
      <c r="VRC850" s="399"/>
      <c r="VRD850" s="399"/>
      <c r="VRE850" s="399"/>
      <c r="VRF850" s="399"/>
      <c r="VRG850" s="399"/>
      <c r="VRH850" s="399"/>
      <c r="VRI850" s="399"/>
      <c r="VRJ850" s="399"/>
      <c r="VRK850" s="399"/>
      <c r="VRL850" s="399"/>
      <c r="VRM850" s="399"/>
      <c r="VRN850" s="399"/>
      <c r="VRO850" s="399"/>
      <c r="VRP850" s="399"/>
      <c r="VRQ850" s="399"/>
      <c r="VRR850" s="399"/>
      <c r="VRS850" s="399"/>
      <c r="VRT850" s="399"/>
      <c r="VRU850" s="399"/>
      <c r="VRV850" s="399"/>
      <c r="VRW850" s="399"/>
      <c r="VRX850" s="399"/>
      <c r="VRY850" s="399"/>
      <c r="VRZ850" s="399"/>
      <c r="VSA850" s="399"/>
      <c r="VSB850" s="399"/>
      <c r="VSC850" s="399"/>
      <c r="VSD850" s="399"/>
      <c r="VSE850" s="399"/>
      <c r="VSF850" s="399"/>
      <c r="VSG850" s="399"/>
      <c r="VSH850" s="399"/>
      <c r="VSI850" s="399"/>
      <c r="VSJ850" s="399"/>
      <c r="VSK850" s="399"/>
      <c r="VSL850" s="399"/>
      <c r="VSM850" s="399"/>
      <c r="VSN850" s="399"/>
      <c r="VSO850" s="399"/>
      <c r="VSP850" s="399"/>
      <c r="VSQ850" s="399"/>
      <c r="VSR850" s="399"/>
      <c r="VSS850" s="399"/>
      <c r="VST850" s="399"/>
      <c r="VSU850" s="399"/>
      <c r="VSV850" s="399"/>
      <c r="VSW850" s="399"/>
      <c r="VSX850" s="399"/>
      <c r="VSY850" s="399"/>
      <c r="VSZ850" s="399"/>
      <c r="VTA850" s="399"/>
      <c r="VTB850" s="399"/>
      <c r="VTC850" s="399"/>
      <c r="VTD850" s="399"/>
      <c r="VTE850" s="399"/>
      <c r="VTF850" s="399"/>
      <c r="VTG850" s="399"/>
      <c r="VTH850" s="399"/>
      <c r="VTI850" s="399"/>
      <c r="VTJ850" s="399"/>
      <c r="VTK850" s="399"/>
      <c r="VTL850" s="399"/>
      <c r="VTM850" s="399"/>
      <c r="VTN850" s="399"/>
      <c r="VTO850" s="399"/>
      <c r="VTP850" s="399"/>
      <c r="VTQ850" s="399"/>
      <c r="VTR850" s="399"/>
      <c r="VTS850" s="399"/>
      <c r="VTT850" s="399"/>
      <c r="VTU850" s="399"/>
      <c r="VTV850" s="399"/>
      <c r="VTW850" s="399"/>
      <c r="VTX850" s="399"/>
      <c r="VTY850" s="399"/>
      <c r="VTZ850" s="399"/>
      <c r="VUA850" s="399"/>
      <c r="VUB850" s="399"/>
      <c r="VUC850" s="399"/>
      <c r="VUD850" s="399"/>
      <c r="VUE850" s="399"/>
      <c r="VUF850" s="399"/>
      <c r="VUG850" s="399"/>
      <c r="VUH850" s="399"/>
      <c r="VUI850" s="399"/>
      <c r="VUJ850" s="399"/>
      <c r="VUK850" s="399"/>
      <c r="VUL850" s="399"/>
      <c r="VUM850" s="399"/>
      <c r="VUN850" s="399"/>
      <c r="VUO850" s="399"/>
      <c r="VUP850" s="399"/>
      <c r="VUQ850" s="399"/>
      <c r="VUR850" s="399"/>
      <c r="VUS850" s="399"/>
      <c r="VUT850" s="399"/>
      <c r="VUU850" s="399"/>
      <c r="VUV850" s="399"/>
      <c r="VUW850" s="399"/>
      <c r="VUX850" s="399"/>
      <c r="VUY850" s="399"/>
      <c r="VUZ850" s="399"/>
      <c r="VVA850" s="399"/>
      <c r="VVB850" s="399"/>
      <c r="VVC850" s="399"/>
      <c r="VVD850" s="399"/>
      <c r="VVE850" s="399"/>
      <c r="VVF850" s="399"/>
      <c r="VVG850" s="399"/>
      <c r="VVH850" s="399"/>
      <c r="VVI850" s="399"/>
      <c r="VVJ850" s="399"/>
      <c r="VVK850" s="399"/>
      <c r="VVL850" s="399"/>
      <c r="VVM850" s="399"/>
      <c r="VVN850" s="399"/>
      <c r="VVO850" s="399"/>
      <c r="VVP850" s="399"/>
      <c r="VVQ850" s="399"/>
      <c r="VVR850" s="399"/>
      <c r="VVS850" s="399"/>
      <c r="VVT850" s="399"/>
      <c r="VVU850" s="399"/>
      <c r="VVV850" s="399"/>
      <c r="VVW850" s="399"/>
      <c r="VVX850" s="399"/>
      <c r="VVY850" s="399"/>
      <c r="VVZ850" s="399"/>
      <c r="VWA850" s="399"/>
      <c r="VWB850" s="399"/>
      <c r="VWC850" s="399"/>
      <c r="VWD850" s="399"/>
      <c r="VWE850" s="399"/>
      <c r="VWF850" s="399"/>
      <c r="VWG850" s="399"/>
      <c r="VWH850" s="399"/>
      <c r="VWI850" s="399"/>
      <c r="VWJ850" s="399"/>
      <c r="VWK850" s="399"/>
      <c r="VWL850" s="399"/>
      <c r="VWM850" s="399"/>
      <c r="VWN850" s="399"/>
      <c r="VWO850" s="399"/>
      <c r="VWP850" s="399"/>
      <c r="VWQ850" s="399"/>
      <c r="VWR850" s="399"/>
      <c r="VWS850" s="399"/>
      <c r="VWT850" s="399"/>
      <c r="VWU850" s="399"/>
      <c r="VWV850" s="399"/>
      <c r="VWW850" s="399"/>
      <c r="VWX850" s="399"/>
      <c r="VWY850" s="399"/>
      <c r="VWZ850" s="399"/>
      <c r="VXA850" s="399"/>
      <c r="VXB850" s="399"/>
      <c r="VXC850" s="399"/>
      <c r="VXD850" s="399"/>
      <c r="VXE850" s="399"/>
      <c r="VXF850" s="399"/>
      <c r="VXG850" s="399"/>
      <c r="VXH850" s="399"/>
      <c r="VXI850" s="399"/>
      <c r="VXJ850" s="399"/>
      <c r="VXK850" s="399"/>
      <c r="VXL850" s="399"/>
      <c r="VXM850" s="399"/>
      <c r="VXN850" s="399"/>
      <c r="VXO850" s="399"/>
      <c r="VXP850" s="399"/>
      <c r="VXQ850" s="399"/>
      <c r="VXR850" s="399"/>
      <c r="VXS850" s="399"/>
      <c r="VXT850" s="399"/>
      <c r="VXU850" s="399"/>
      <c r="VXV850" s="399"/>
      <c r="VXW850" s="399"/>
      <c r="VXX850" s="399"/>
      <c r="VXY850" s="399"/>
      <c r="VXZ850" s="399"/>
      <c r="VYA850" s="399"/>
      <c r="VYB850" s="399"/>
      <c r="VYC850" s="399"/>
      <c r="VYD850" s="399"/>
      <c r="VYE850" s="399"/>
      <c r="VYF850" s="399"/>
      <c r="VYG850" s="399"/>
      <c r="VYH850" s="399"/>
      <c r="VYI850" s="399"/>
      <c r="VYJ850" s="399"/>
      <c r="VYK850" s="399"/>
      <c r="VYL850" s="399"/>
      <c r="VYM850" s="399"/>
      <c r="VYN850" s="399"/>
      <c r="VYO850" s="399"/>
      <c r="VYP850" s="399"/>
      <c r="VYQ850" s="399"/>
      <c r="VYR850" s="399"/>
      <c r="VYS850" s="399"/>
      <c r="VYT850" s="399"/>
      <c r="VYU850" s="399"/>
      <c r="VYV850" s="399"/>
      <c r="VYW850" s="399"/>
      <c r="VYX850" s="399"/>
      <c r="VYY850" s="399"/>
      <c r="VYZ850" s="399"/>
      <c r="VZA850" s="399"/>
      <c r="VZB850" s="399"/>
      <c r="VZC850" s="399"/>
      <c r="VZD850" s="399"/>
      <c r="VZE850" s="399"/>
      <c r="VZF850" s="399"/>
      <c r="VZG850" s="399"/>
      <c r="VZH850" s="399"/>
      <c r="VZI850" s="399"/>
      <c r="VZJ850" s="399"/>
      <c r="VZK850" s="399"/>
      <c r="VZL850" s="399"/>
      <c r="VZM850" s="399"/>
      <c r="VZN850" s="399"/>
      <c r="VZO850" s="399"/>
      <c r="VZP850" s="399"/>
      <c r="VZQ850" s="399"/>
      <c r="VZR850" s="399"/>
      <c r="VZS850" s="399"/>
      <c r="VZT850" s="399"/>
      <c r="VZU850" s="399"/>
      <c r="VZV850" s="399"/>
      <c r="VZW850" s="399"/>
      <c r="VZX850" s="399"/>
      <c r="VZY850" s="399"/>
      <c r="VZZ850" s="399"/>
      <c r="WAA850" s="399"/>
      <c r="WAB850" s="399"/>
      <c r="WAC850" s="399"/>
      <c r="WAD850" s="399"/>
      <c r="WAE850" s="399"/>
      <c r="WAF850" s="399"/>
      <c r="WAG850" s="399"/>
      <c r="WAH850" s="399"/>
      <c r="WAI850" s="399"/>
      <c r="WAJ850" s="399"/>
      <c r="WAK850" s="399"/>
      <c r="WAL850" s="399"/>
      <c r="WAM850" s="399"/>
      <c r="WAN850" s="399"/>
      <c r="WAO850" s="399"/>
      <c r="WAP850" s="399"/>
      <c r="WAQ850" s="399"/>
      <c r="WAR850" s="399"/>
      <c r="WAS850" s="399"/>
      <c r="WAT850" s="399"/>
      <c r="WAU850" s="399"/>
      <c r="WAV850" s="399"/>
      <c r="WAW850" s="399"/>
      <c r="WAX850" s="399"/>
      <c r="WAY850" s="399"/>
      <c r="WAZ850" s="399"/>
      <c r="WBA850" s="399"/>
      <c r="WBB850" s="399"/>
      <c r="WBC850" s="399"/>
      <c r="WBD850" s="399"/>
      <c r="WBE850" s="399"/>
      <c r="WBF850" s="399"/>
      <c r="WBG850" s="399"/>
      <c r="WBH850" s="399"/>
      <c r="WBI850" s="399"/>
      <c r="WBJ850" s="399"/>
      <c r="WBK850" s="399"/>
      <c r="WBL850" s="399"/>
      <c r="WBM850" s="399"/>
      <c r="WBN850" s="399"/>
      <c r="WBO850" s="399"/>
      <c r="WBP850" s="399"/>
      <c r="WBQ850" s="399"/>
      <c r="WBR850" s="399"/>
      <c r="WBS850" s="399"/>
      <c r="WBT850" s="399"/>
      <c r="WBU850" s="399"/>
      <c r="WBV850" s="399"/>
      <c r="WBW850" s="399"/>
      <c r="WBX850" s="399"/>
      <c r="WBY850" s="399"/>
      <c r="WBZ850" s="399"/>
      <c r="WCA850" s="399"/>
      <c r="WCB850" s="399"/>
      <c r="WCC850" s="399"/>
      <c r="WCD850" s="399"/>
      <c r="WCE850" s="399"/>
      <c r="WCF850" s="399"/>
      <c r="WCG850" s="399"/>
      <c r="WCH850" s="399"/>
      <c r="WCI850" s="399"/>
      <c r="WCJ850" s="399"/>
      <c r="WCK850" s="399"/>
      <c r="WCL850" s="399"/>
      <c r="WCM850" s="399"/>
      <c r="WCN850" s="399"/>
      <c r="WCO850" s="399"/>
      <c r="WCP850" s="399"/>
      <c r="WCQ850" s="399"/>
      <c r="WCR850" s="399"/>
      <c r="WCS850" s="399"/>
      <c r="WCT850" s="399"/>
      <c r="WCU850" s="399"/>
      <c r="WCV850" s="399"/>
      <c r="WCW850" s="399"/>
      <c r="WCX850" s="399"/>
      <c r="WCY850" s="399"/>
      <c r="WCZ850" s="399"/>
      <c r="WDA850" s="399"/>
      <c r="WDB850" s="399"/>
      <c r="WDC850" s="399"/>
      <c r="WDD850" s="399"/>
      <c r="WDE850" s="399"/>
      <c r="WDF850" s="399"/>
      <c r="WDG850" s="399"/>
      <c r="WDH850" s="399"/>
      <c r="WDI850" s="399"/>
      <c r="WDJ850" s="399"/>
      <c r="WDK850" s="399"/>
      <c r="WDL850" s="399"/>
      <c r="WDM850" s="399"/>
      <c r="WDN850" s="399"/>
      <c r="WDO850" s="399"/>
      <c r="WDP850" s="399"/>
      <c r="WDQ850" s="399"/>
      <c r="WDR850" s="399"/>
      <c r="WDS850" s="399"/>
      <c r="WDT850" s="399"/>
      <c r="WDU850" s="399"/>
      <c r="WDV850" s="399"/>
      <c r="WDW850" s="399"/>
      <c r="WDX850" s="399"/>
      <c r="WDY850" s="399"/>
      <c r="WDZ850" s="399"/>
      <c r="WEA850" s="399"/>
      <c r="WEB850" s="399"/>
      <c r="WEC850" s="399"/>
      <c r="WED850" s="399"/>
      <c r="WEE850" s="399"/>
      <c r="WEF850" s="399"/>
      <c r="WEG850" s="399"/>
      <c r="WEH850" s="399"/>
      <c r="WEI850" s="399"/>
      <c r="WEJ850" s="399"/>
      <c r="WEK850" s="399"/>
      <c r="WEL850" s="399"/>
      <c r="WEM850" s="399"/>
      <c r="WEN850" s="399"/>
      <c r="WEO850" s="399"/>
      <c r="WEP850" s="399"/>
      <c r="WEQ850" s="399"/>
      <c r="WER850" s="399"/>
      <c r="WES850" s="399"/>
      <c r="WET850" s="399"/>
      <c r="WEU850" s="399"/>
      <c r="WEV850" s="399"/>
      <c r="WEW850" s="399"/>
      <c r="WEX850" s="399"/>
      <c r="WEY850" s="399"/>
      <c r="WEZ850" s="399"/>
      <c r="WFA850" s="399"/>
      <c r="WFB850" s="399"/>
      <c r="WFC850" s="399"/>
      <c r="WFD850" s="399"/>
      <c r="WFE850" s="399"/>
      <c r="WFF850" s="399"/>
      <c r="WFG850" s="399"/>
      <c r="WFH850" s="399"/>
      <c r="WFI850" s="399"/>
      <c r="WFJ850" s="399"/>
      <c r="WFK850" s="399"/>
      <c r="WFL850" s="399"/>
      <c r="WFM850" s="399"/>
      <c r="WFN850" s="399"/>
      <c r="WFO850" s="399"/>
      <c r="WFP850" s="399"/>
      <c r="WFQ850" s="399"/>
      <c r="WFR850" s="399"/>
      <c r="WFS850" s="399"/>
      <c r="WFT850" s="399"/>
      <c r="WFU850" s="399"/>
      <c r="WFV850" s="399"/>
      <c r="WFW850" s="399"/>
      <c r="WFX850" s="399"/>
      <c r="WFY850" s="399"/>
      <c r="WFZ850" s="399"/>
      <c r="WGA850" s="399"/>
      <c r="WGB850" s="399"/>
      <c r="WGC850" s="399"/>
      <c r="WGD850" s="399"/>
      <c r="WGE850" s="399"/>
      <c r="WGF850" s="399"/>
      <c r="WGG850" s="399"/>
      <c r="WGH850" s="399"/>
      <c r="WGI850" s="399"/>
      <c r="WGJ850" s="399"/>
      <c r="WGK850" s="399"/>
      <c r="WGL850" s="399"/>
      <c r="WGM850" s="399"/>
      <c r="WGN850" s="399"/>
      <c r="WGO850" s="399"/>
      <c r="WGP850" s="399"/>
      <c r="WGQ850" s="399"/>
      <c r="WGR850" s="399"/>
      <c r="WGS850" s="399"/>
      <c r="WGT850" s="399"/>
      <c r="WGU850" s="399"/>
      <c r="WGV850" s="399"/>
      <c r="WGW850" s="399"/>
      <c r="WGX850" s="399"/>
      <c r="WGY850" s="399"/>
      <c r="WGZ850" s="399"/>
      <c r="WHA850" s="399"/>
      <c r="WHB850" s="399"/>
      <c r="WHC850" s="399"/>
      <c r="WHD850" s="399"/>
      <c r="WHE850" s="399"/>
      <c r="WHF850" s="399"/>
      <c r="WHG850" s="399"/>
      <c r="WHH850" s="399"/>
      <c r="WHI850" s="399"/>
      <c r="WHJ850" s="399"/>
      <c r="WHK850" s="399"/>
      <c r="WHL850" s="399"/>
      <c r="WHM850" s="399"/>
      <c r="WHN850" s="399"/>
      <c r="WHO850" s="399"/>
      <c r="WHP850" s="399"/>
      <c r="WHQ850" s="399"/>
      <c r="WHR850" s="399"/>
      <c r="WHS850" s="399"/>
      <c r="WHT850" s="399"/>
      <c r="WHU850" s="399"/>
      <c r="WHV850" s="399"/>
      <c r="WHW850" s="399"/>
      <c r="WHX850" s="399"/>
      <c r="WHY850" s="399"/>
      <c r="WHZ850" s="399"/>
      <c r="WIA850" s="399"/>
      <c r="WIB850" s="399"/>
      <c r="WIC850" s="399"/>
      <c r="WID850" s="399"/>
      <c r="WIE850" s="399"/>
      <c r="WIF850" s="399"/>
      <c r="WIG850" s="399"/>
      <c r="WIH850" s="399"/>
      <c r="WII850" s="399"/>
      <c r="WIJ850" s="399"/>
      <c r="WIK850" s="399"/>
      <c r="WIL850" s="399"/>
      <c r="WIM850" s="399"/>
      <c r="WIN850" s="399"/>
      <c r="WIO850" s="399"/>
      <c r="WIP850" s="399"/>
      <c r="WIQ850" s="399"/>
      <c r="WIR850" s="399"/>
      <c r="WIS850" s="399"/>
      <c r="WIT850" s="399"/>
      <c r="WIU850" s="399"/>
      <c r="WIV850" s="399"/>
      <c r="WIW850" s="399"/>
      <c r="WIX850" s="399"/>
      <c r="WIY850" s="399"/>
      <c r="WIZ850" s="399"/>
      <c r="WJA850" s="399"/>
      <c r="WJB850" s="399"/>
      <c r="WJC850" s="399"/>
      <c r="WJD850" s="399"/>
      <c r="WJE850" s="399"/>
      <c r="WJF850" s="399"/>
      <c r="WJG850" s="399"/>
      <c r="WJH850" s="399"/>
      <c r="WJI850" s="399"/>
      <c r="WJJ850" s="399"/>
      <c r="WJK850" s="399"/>
      <c r="WJL850" s="399"/>
      <c r="WJM850" s="399"/>
      <c r="WJN850" s="399"/>
      <c r="WJO850" s="399"/>
      <c r="WJP850" s="399"/>
      <c r="WJQ850" s="399"/>
      <c r="WJR850" s="399"/>
      <c r="WJS850" s="399"/>
      <c r="WJT850" s="399"/>
      <c r="WJU850" s="399"/>
      <c r="WJV850" s="399"/>
      <c r="WJW850" s="399"/>
      <c r="WJX850" s="399"/>
      <c r="WJY850" s="399"/>
      <c r="WJZ850" s="399"/>
      <c r="WKA850" s="399"/>
      <c r="WKB850" s="399"/>
      <c r="WKC850" s="399"/>
      <c r="WKD850" s="399"/>
      <c r="WKE850" s="399"/>
      <c r="WKF850" s="399"/>
      <c r="WKG850" s="399"/>
      <c r="WKH850" s="399"/>
      <c r="WKI850" s="399"/>
      <c r="WKJ850" s="399"/>
      <c r="WKK850" s="399"/>
      <c r="WKL850" s="399"/>
      <c r="WKM850" s="399"/>
      <c r="WKN850" s="399"/>
      <c r="WKO850" s="399"/>
      <c r="WKP850" s="399"/>
      <c r="WKQ850" s="399"/>
      <c r="WKR850" s="399"/>
      <c r="WKS850" s="399"/>
      <c r="WKT850" s="399"/>
      <c r="WKU850" s="399"/>
      <c r="WKV850" s="399"/>
      <c r="WKW850" s="399"/>
      <c r="WKX850" s="399"/>
      <c r="WKY850" s="399"/>
      <c r="WKZ850" s="399"/>
      <c r="WLA850" s="399"/>
      <c r="WLB850" s="399"/>
      <c r="WLC850" s="399"/>
      <c r="WLD850" s="399"/>
      <c r="WLE850" s="399"/>
      <c r="WLF850" s="399"/>
      <c r="WLG850" s="399"/>
      <c r="WLH850" s="399"/>
      <c r="WLI850" s="399"/>
      <c r="WLJ850" s="399"/>
      <c r="WLK850" s="399"/>
      <c r="WLL850" s="399"/>
      <c r="WLM850" s="399"/>
      <c r="WLN850" s="399"/>
      <c r="WLO850" s="399"/>
      <c r="WLP850" s="399"/>
      <c r="WLQ850" s="399"/>
      <c r="WLR850" s="399"/>
      <c r="WLS850" s="399"/>
      <c r="WLT850" s="399"/>
      <c r="WLU850" s="399"/>
      <c r="WLV850" s="399"/>
      <c r="WLW850" s="399"/>
      <c r="WLX850" s="399"/>
      <c r="WLY850" s="399"/>
      <c r="WLZ850" s="399"/>
      <c r="WMA850" s="399"/>
      <c r="WMB850" s="399"/>
      <c r="WMC850" s="399"/>
      <c r="WMD850" s="399"/>
      <c r="WME850" s="399"/>
      <c r="WMF850" s="399"/>
      <c r="WMG850" s="399"/>
      <c r="WMH850" s="399"/>
      <c r="WMI850" s="399"/>
      <c r="WMJ850" s="399"/>
      <c r="WMK850" s="399"/>
      <c r="WML850" s="399"/>
      <c r="WMM850" s="399"/>
      <c r="WMN850" s="399"/>
      <c r="WMO850" s="399"/>
      <c r="WMP850" s="399"/>
      <c r="WMQ850" s="399"/>
      <c r="WMR850" s="399"/>
      <c r="WMS850" s="399"/>
      <c r="WMT850" s="399"/>
      <c r="WMU850" s="399"/>
      <c r="WMV850" s="399"/>
      <c r="WMW850" s="399"/>
      <c r="WMX850" s="399"/>
      <c r="WMY850" s="399"/>
      <c r="WMZ850" s="399"/>
      <c r="WNA850" s="399"/>
      <c r="WNB850" s="399"/>
      <c r="WNC850" s="399"/>
      <c r="WND850" s="399"/>
      <c r="WNE850" s="399"/>
      <c r="WNF850" s="399"/>
      <c r="WNG850" s="399"/>
      <c r="WNH850" s="399"/>
      <c r="WNI850" s="399"/>
      <c r="WNJ850" s="399"/>
      <c r="WNK850" s="399"/>
      <c r="WNL850" s="399"/>
      <c r="WNM850" s="399"/>
      <c r="WNN850" s="399"/>
      <c r="WNO850" s="399"/>
      <c r="WNP850" s="399"/>
      <c r="WNQ850" s="399"/>
      <c r="WNR850" s="399"/>
      <c r="WNS850" s="399"/>
      <c r="WNT850" s="399"/>
      <c r="WNU850" s="399"/>
      <c r="WNV850" s="399"/>
      <c r="WNW850" s="399"/>
      <c r="WNX850" s="399"/>
      <c r="WNY850" s="399"/>
      <c r="WNZ850" s="399"/>
      <c r="WOA850" s="399"/>
      <c r="WOB850" s="399"/>
      <c r="WOC850" s="399"/>
      <c r="WOD850" s="399"/>
      <c r="WOE850" s="399"/>
      <c r="WOF850" s="399"/>
      <c r="WOG850" s="399"/>
      <c r="WOH850" s="399"/>
      <c r="WOI850" s="399"/>
      <c r="WOJ850" s="399"/>
      <c r="WOK850" s="399"/>
      <c r="WOL850" s="399"/>
      <c r="WOM850" s="399"/>
      <c r="WON850" s="399"/>
      <c r="WOO850" s="399"/>
      <c r="WOP850" s="399"/>
      <c r="WOQ850" s="399"/>
      <c r="WOR850" s="399"/>
      <c r="WOS850" s="399"/>
      <c r="WOT850" s="399"/>
      <c r="WOU850" s="399"/>
      <c r="WOV850" s="399"/>
      <c r="WOW850" s="399"/>
      <c r="WOX850" s="399"/>
      <c r="WOY850" s="399"/>
      <c r="WOZ850" s="399"/>
      <c r="WPA850" s="399"/>
      <c r="WPB850" s="399"/>
      <c r="WPC850" s="399"/>
      <c r="WPD850" s="399"/>
      <c r="WPE850" s="399"/>
      <c r="WPF850" s="399"/>
      <c r="WPG850" s="399"/>
      <c r="WPH850" s="399"/>
      <c r="WPI850" s="399"/>
      <c r="WPJ850" s="399"/>
      <c r="WPK850" s="399"/>
      <c r="WPL850" s="399"/>
      <c r="WPM850" s="399"/>
      <c r="WPN850" s="399"/>
      <c r="WPO850" s="399"/>
      <c r="WPP850" s="399"/>
      <c r="WPQ850" s="399"/>
      <c r="WPR850" s="399"/>
      <c r="WPS850" s="399"/>
      <c r="WPT850" s="399"/>
      <c r="WPU850" s="399"/>
      <c r="WPV850" s="399"/>
      <c r="WPW850" s="399"/>
      <c r="WPX850" s="399"/>
      <c r="WPY850" s="399"/>
      <c r="WPZ850" s="399"/>
      <c r="WQA850" s="399"/>
      <c r="WQB850" s="399"/>
      <c r="WQC850" s="399"/>
      <c r="WQD850" s="399"/>
      <c r="WQE850" s="399"/>
      <c r="WQF850" s="399"/>
      <c r="WQG850" s="399"/>
      <c r="WQH850" s="399"/>
      <c r="WQI850" s="399"/>
      <c r="WQJ850" s="399"/>
      <c r="WQK850" s="399"/>
      <c r="WQL850" s="399"/>
      <c r="WQM850" s="399"/>
      <c r="WQN850" s="399"/>
      <c r="WQO850" s="399"/>
      <c r="WQP850" s="399"/>
      <c r="WQQ850" s="399"/>
      <c r="WQR850" s="399"/>
      <c r="WQS850" s="399"/>
      <c r="WQT850" s="399"/>
      <c r="WQU850" s="399"/>
      <c r="WQV850" s="399"/>
      <c r="WQW850" s="399"/>
      <c r="WQX850" s="399"/>
      <c r="WQY850" s="399"/>
      <c r="WQZ850" s="399"/>
      <c r="WRA850" s="399"/>
      <c r="WRB850" s="399"/>
      <c r="WRC850" s="399"/>
      <c r="WRD850" s="399"/>
      <c r="WRE850" s="399"/>
      <c r="WRF850" s="399"/>
      <c r="WRG850" s="399"/>
      <c r="WRH850" s="399"/>
      <c r="WRI850" s="399"/>
      <c r="WRJ850" s="399"/>
      <c r="WRK850" s="399"/>
      <c r="WRL850" s="399"/>
      <c r="WRM850" s="399"/>
      <c r="WRN850" s="399"/>
      <c r="WRO850" s="399"/>
      <c r="WRP850" s="399"/>
      <c r="WRQ850" s="399"/>
      <c r="WRR850" s="399"/>
      <c r="WRS850" s="399"/>
      <c r="WRT850" s="399"/>
      <c r="WRU850" s="399"/>
      <c r="WRV850" s="399"/>
      <c r="WRW850" s="399"/>
      <c r="WRX850" s="399"/>
      <c r="WRY850" s="399"/>
      <c r="WRZ850" s="399"/>
      <c r="WSA850" s="399"/>
      <c r="WSB850" s="399"/>
      <c r="WSC850" s="399"/>
      <c r="WSD850" s="399"/>
      <c r="WSE850" s="399"/>
      <c r="WSF850" s="399"/>
      <c r="WSG850" s="399"/>
      <c r="WSH850" s="399"/>
      <c r="WSI850" s="399"/>
      <c r="WSJ850" s="399"/>
      <c r="WSK850" s="399"/>
      <c r="WSL850" s="399"/>
      <c r="WSM850" s="399"/>
      <c r="WSN850" s="399"/>
      <c r="WSO850" s="399"/>
      <c r="WSP850" s="399"/>
      <c r="WSQ850" s="399"/>
      <c r="WSR850" s="399"/>
      <c r="WSS850" s="399"/>
      <c r="WST850" s="399"/>
      <c r="WSU850" s="399"/>
      <c r="WSV850" s="399"/>
      <c r="WSW850" s="399"/>
      <c r="WSX850" s="399"/>
      <c r="WSY850" s="399"/>
      <c r="WSZ850" s="399"/>
      <c r="WTA850" s="399"/>
      <c r="WTB850" s="399"/>
      <c r="WTC850" s="399"/>
      <c r="WTD850" s="399"/>
      <c r="WTE850" s="399"/>
      <c r="WTF850" s="399"/>
      <c r="WTG850" s="399"/>
      <c r="WTH850" s="399"/>
      <c r="WTI850" s="399"/>
      <c r="WTJ850" s="399"/>
      <c r="WTK850" s="399"/>
      <c r="WTL850" s="399"/>
      <c r="WTM850" s="399"/>
      <c r="WTN850" s="399"/>
      <c r="WTO850" s="399"/>
      <c r="WTP850" s="399"/>
      <c r="WTQ850" s="399"/>
      <c r="WTR850" s="399"/>
      <c r="WTS850" s="399"/>
      <c r="WTT850" s="399"/>
      <c r="WTU850" s="399"/>
      <c r="WTV850" s="399"/>
      <c r="WTW850" s="399"/>
      <c r="WTX850" s="399"/>
      <c r="WTY850" s="399"/>
      <c r="WTZ850" s="399"/>
      <c r="WUA850" s="399"/>
      <c r="WUB850" s="399"/>
      <c r="WUC850" s="399"/>
      <c r="WUD850" s="399"/>
      <c r="WUE850" s="399"/>
      <c r="WUF850" s="399"/>
      <c r="WUG850" s="399"/>
      <c r="WUH850" s="399"/>
      <c r="WUI850" s="399"/>
      <c r="WUJ850" s="399"/>
      <c r="WUK850" s="399"/>
      <c r="WUL850" s="399"/>
      <c r="WUM850" s="399"/>
      <c r="WUN850" s="399"/>
      <c r="WUO850" s="399"/>
      <c r="WUP850" s="399"/>
      <c r="WUQ850" s="399"/>
      <c r="WUR850" s="399"/>
      <c r="WUS850" s="399"/>
      <c r="WUT850" s="399"/>
      <c r="WUU850" s="399"/>
      <c r="WUV850" s="399"/>
      <c r="WUW850" s="399"/>
      <c r="WUX850" s="399"/>
      <c r="WUY850" s="399"/>
      <c r="WUZ850" s="399"/>
      <c r="WVA850" s="399"/>
      <c r="WVB850" s="399"/>
      <c r="WVC850" s="399"/>
      <c r="WVD850" s="399"/>
      <c r="WVE850" s="399"/>
      <c r="WVF850" s="399"/>
      <c r="WVG850" s="399"/>
      <c r="WVH850" s="399"/>
      <c r="WVI850" s="399"/>
      <c r="WVJ850" s="399"/>
      <c r="WVK850" s="399"/>
      <c r="WVL850" s="399"/>
      <c r="WVM850" s="399"/>
      <c r="WVN850" s="399"/>
      <c r="WVO850" s="399"/>
      <c r="WVP850" s="399"/>
      <c r="WVQ850" s="399"/>
      <c r="WVR850" s="399"/>
      <c r="WVS850" s="399"/>
      <c r="WVT850" s="399"/>
      <c r="WVU850" s="399"/>
      <c r="WVV850" s="399"/>
      <c r="WVW850" s="399"/>
      <c r="WVX850" s="399"/>
      <c r="WVY850" s="399"/>
      <c r="WVZ850" s="399"/>
      <c r="WWA850" s="399"/>
      <c r="WWB850" s="399"/>
      <c r="WWC850" s="399"/>
      <c r="WWD850" s="399"/>
      <c r="WWE850" s="399"/>
      <c r="WWF850" s="399"/>
      <c r="WWG850" s="399"/>
      <c r="WWH850" s="399"/>
      <c r="WWI850" s="399"/>
      <c r="WWJ850" s="399"/>
      <c r="WWK850" s="399"/>
      <c r="WWL850" s="399"/>
      <c r="WWM850" s="399"/>
      <c r="WWN850" s="399"/>
      <c r="WWO850" s="399"/>
      <c r="WWP850" s="399"/>
      <c r="WWQ850" s="399"/>
      <c r="WWR850" s="399"/>
      <c r="WWS850" s="399"/>
      <c r="WWT850" s="399"/>
      <c r="WWU850" s="399"/>
      <c r="WWV850" s="399"/>
      <c r="WWW850" s="399"/>
      <c r="WWX850" s="399"/>
      <c r="WWY850" s="399"/>
      <c r="WWZ850" s="399"/>
      <c r="WXA850" s="399"/>
      <c r="WXB850" s="399"/>
      <c r="WXC850" s="399"/>
      <c r="WXD850" s="399"/>
      <c r="WXE850" s="399"/>
      <c r="WXF850" s="399"/>
      <c r="WXG850" s="399"/>
      <c r="WXH850" s="399"/>
      <c r="WXI850" s="399"/>
      <c r="WXJ850" s="399"/>
      <c r="WXK850" s="399"/>
      <c r="WXL850" s="399"/>
      <c r="WXM850" s="399"/>
      <c r="WXN850" s="399"/>
      <c r="WXO850" s="399"/>
      <c r="WXP850" s="399"/>
      <c r="WXQ850" s="399"/>
      <c r="WXR850" s="399"/>
      <c r="WXS850" s="399"/>
      <c r="WXT850" s="399"/>
      <c r="WXU850" s="399"/>
      <c r="WXV850" s="399"/>
      <c r="WXW850" s="399"/>
      <c r="WXX850" s="399"/>
      <c r="WXY850" s="399"/>
      <c r="WXZ850" s="399"/>
    </row>
    <row r="851" spans="2:16198" ht="35.25" x14ac:dyDescent="0.5">
      <c r="B851" s="400">
        <v>19</v>
      </c>
      <c r="C851" s="378" t="s">
        <v>2638</v>
      </c>
      <c r="D851" s="372">
        <v>1995</v>
      </c>
      <c r="E851" s="372"/>
      <c r="F851" s="358" t="s">
        <v>17189</v>
      </c>
      <c r="G851" s="372">
        <v>3</v>
      </c>
      <c r="H851" s="372">
        <v>2</v>
      </c>
      <c r="I851" s="373">
        <v>1177.3</v>
      </c>
      <c r="J851" s="373">
        <v>985.6</v>
      </c>
      <c r="K851" s="373">
        <v>985.6</v>
      </c>
      <c r="L851" s="379">
        <v>39</v>
      </c>
      <c r="M851" s="372" t="s">
        <v>17048</v>
      </c>
      <c r="N851" s="372" t="s">
        <v>17086</v>
      </c>
      <c r="O851" s="372" t="s">
        <v>17052</v>
      </c>
      <c r="P851" s="373">
        <v>5000553.84</v>
      </c>
      <c r="Q851" s="376"/>
      <c r="R851" s="373">
        <v>4116504.56</v>
      </c>
      <c r="S851" s="373">
        <v>226950.38</v>
      </c>
      <c r="T851" s="373">
        <f>P851-R851-S851</f>
        <v>657098.89999999979</v>
      </c>
      <c r="U851" s="359">
        <f t="shared" si="477"/>
        <v>4247.4762932132844</v>
      </c>
      <c r="V851" s="376">
        <v>5154.71</v>
      </c>
    </row>
    <row r="852" spans="2:16198" s="398" customFormat="1" ht="35.25" x14ac:dyDescent="0.5">
      <c r="B852" s="367" t="s">
        <v>313</v>
      </c>
      <c r="C852" s="385"/>
      <c r="D852" s="358" t="s">
        <v>17026</v>
      </c>
      <c r="E852" s="358" t="s">
        <v>17026</v>
      </c>
      <c r="F852" s="358" t="s">
        <v>17026</v>
      </c>
      <c r="G852" s="358" t="s">
        <v>17026</v>
      </c>
      <c r="H852" s="358" t="s">
        <v>17026</v>
      </c>
      <c r="I852" s="363">
        <f>I853</f>
        <v>634.70000000000005</v>
      </c>
      <c r="J852" s="363">
        <f t="shared" ref="J852:L852" si="496">J853</f>
        <v>581.70000000000005</v>
      </c>
      <c r="K852" s="363">
        <f t="shared" si="496"/>
        <v>581.70000000000005</v>
      </c>
      <c r="L852" s="364">
        <f t="shared" si="496"/>
        <v>34</v>
      </c>
      <c r="M852" s="358" t="s">
        <v>17026</v>
      </c>
      <c r="N852" s="358" t="s">
        <v>17026</v>
      </c>
      <c r="O852" s="361" t="s">
        <v>17026</v>
      </c>
      <c r="P852" s="365">
        <f>P853</f>
        <v>4750280</v>
      </c>
      <c r="Q852" s="365">
        <f t="shared" ref="Q852:T852" si="497">Q853</f>
        <v>0</v>
      </c>
      <c r="R852" s="363">
        <f t="shared" si="497"/>
        <v>4122377.64</v>
      </c>
      <c r="S852" s="363">
        <f t="shared" si="497"/>
        <v>217796.17</v>
      </c>
      <c r="T852" s="363">
        <f t="shared" si="497"/>
        <v>410106.18999999983</v>
      </c>
      <c r="U852" s="359">
        <f t="shared" si="477"/>
        <v>7484.2917913975098</v>
      </c>
      <c r="V852" s="376">
        <f>V853</f>
        <v>9715.3700000000008</v>
      </c>
      <c r="W852" s="399"/>
      <c r="X852" s="399"/>
      <c r="Y852" s="399"/>
      <c r="Z852" s="399"/>
      <c r="AA852" s="399"/>
      <c r="AB852" s="399"/>
      <c r="AC852" s="399"/>
      <c r="AD852" s="399"/>
      <c r="AE852" s="399"/>
      <c r="AF852" s="399"/>
      <c r="AG852" s="399"/>
      <c r="AH852" s="399"/>
      <c r="AI852" s="399"/>
      <c r="AJ852" s="399"/>
      <c r="AK852" s="399"/>
      <c r="AL852" s="399"/>
      <c r="AM852" s="399"/>
      <c r="AN852" s="399"/>
      <c r="AO852" s="399"/>
      <c r="AP852" s="399"/>
      <c r="AQ852" s="399"/>
      <c r="AR852" s="399"/>
      <c r="AS852" s="399"/>
      <c r="AT852" s="399"/>
      <c r="AU852" s="399"/>
      <c r="AV852" s="399"/>
      <c r="AW852" s="399"/>
      <c r="AX852" s="399"/>
      <c r="AY852" s="399"/>
      <c r="AZ852" s="399"/>
      <c r="BA852" s="399"/>
      <c r="BB852" s="399"/>
      <c r="BC852" s="399"/>
      <c r="BD852" s="399"/>
      <c r="BE852" s="399"/>
      <c r="BF852" s="399"/>
      <c r="BG852" s="399"/>
      <c r="BH852" s="399"/>
      <c r="BI852" s="399"/>
      <c r="BJ852" s="399"/>
      <c r="BK852" s="399"/>
      <c r="BL852" s="399"/>
      <c r="BM852" s="399"/>
      <c r="BN852" s="399"/>
      <c r="BO852" s="399"/>
      <c r="BP852" s="399"/>
      <c r="BQ852" s="399"/>
      <c r="BR852" s="399"/>
      <c r="BS852" s="399"/>
      <c r="BT852" s="399"/>
      <c r="BU852" s="399"/>
      <c r="BV852" s="399"/>
      <c r="BW852" s="399"/>
      <c r="BX852" s="399"/>
      <c r="BY852" s="399"/>
      <c r="BZ852" s="399"/>
      <c r="CA852" s="399"/>
      <c r="CB852" s="399"/>
      <c r="CC852" s="399"/>
      <c r="CD852" s="399"/>
      <c r="CE852" s="399"/>
      <c r="CF852" s="399"/>
      <c r="CG852" s="399"/>
      <c r="CH852" s="399"/>
      <c r="CI852" s="399"/>
      <c r="CJ852" s="399"/>
      <c r="CK852" s="399"/>
      <c r="CL852" s="399"/>
      <c r="CM852" s="399"/>
      <c r="CN852" s="399"/>
      <c r="CO852" s="399"/>
      <c r="CP852" s="399"/>
      <c r="CQ852" s="399"/>
      <c r="CR852" s="399"/>
      <c r="CS852" s="399"/>
      <c r="CT852" s="399"/>
      <c r="CU852" s="399"/>
      <c r="CV852" s="399"/>
      <c r="CW852" s="399"/>
      <c r="CX852" s="399"/>
      <c r="CY852" s="399"/>
      <c r="CZ852" s="399"/>
      <c r="DA852" s="399"/>
      <c r="DB852" s="399"/>
      <c r="DC852" s="399"/>
      <c r="DD852" s="399"/>
      <c r="DE852" s="399"/>
      <c r="DF852" s="399"/>
      <c r="DG852" s="399"/>
      <c r="DH852" s="399"/>
      <c r="DI852" s="399"/>
      <c r="DJ852" s="399"/>
      <c r="DK852" s="399"/>
      <c r="DL852" s="399"/>
      <c r="DM852" s="399"/>
      <c r="DN852" s="399"/>
      <c r="DO852" s="399"/>
      <c r="DP852" s="399"/>
      <c r="DQ852" s="399"/>
      <c r="DR852" s="399"/>
      <c r="DS852" s="399"/>
      <c r="DT852" s="399"/>
      <c r="DU852" s="399"/>
      <c r="DV852" s="399"/>
      <c r="DW852" s="399"/>
      <c r="DX852" s="399"/>
      <c r="DY852" s="399"/>
      <c r="DZ852" s="399"/>
      <c r="EA852" s="399"/>
      <c r="EB852" s="399"/>
      <c r="EC852" s="399"/>
      <c r="ED852" s="399"/>
      <c r="EE852" s="399"/>
      <c r="EF852" s="399"/>
      <c r="EG852" s="399"/>
      <c r="EH852" s="399"/>
      <c r="EI852" s="399"/>
      <c r="EJ852" s="399"/>
      <c r="EK852" s="399"/>
      <c r="EL852" s="399"/>
      <c r="EM852" s="399"/>
      <c r="EN852" s="399"/>
      <c r="EO852" s="399"/>
      <c r="EP852" s="399"/>
      <c r="EQ852" s="399"/>
      <c r="ER852" s="399"/>
      <c r="ES852" s="399"/>
      <c r="ET852" s="399"/>
      <c r="EU852" s="399"/>
      <c r="EV852" s="399"/>
      <c r="EW852" s="399"/>
      <c r="EX852" s="399"/>
      <c r="EY852" s="399"/>
      <c r="EZ852" s="399"/>
      <c r="FA852" s="399"/>
      <c r="FB852" s="399"/>
      <c r="FC852" s="399"/>
      <c r="FD852" s="399"/>
      <c r="FE852" s="399"/>
      <c r="FF852" s="399"/>
      <c r="FG852" s="399"/>
      <c r="FH852" s="399"/>
      <c r="FI852" s="399"/>
      <c r="FJ852" s="399"/>
      <c r="FK852" s="399"/>
      <c r="FL852" s="399"/>
      <c r="FM852" s="399"/>
      <c r="FN852" s="399"/>
      <c r="FO852" s="399"/>
      <c r="FP852" s="399"/>
      <c r="FQ852" s="399"/>
      <c r="FR852" s="399"/>
      <c r="FS852" s="399"/>
      <c r="FT852" s="399"/>
      <c r="FU852" s="399"/>
      <c r="FV852" s="399"/>
      <c r="FW852" s="399"/>
      <c r="FX852" s="399"/>
      <c r="FY852" s="399"/>
      <c r="FZ852" s="399"/>
      <c r="GA852" s="399"/>
      <c r="GB852" s="399"/>
      <c r="GC852" s="399"/>
      <c r="GD852" s="399"/>
      <c r="GE852" s="399"/>
      <c r="GF852" s="399"/>
      <c r="GG852" s="399"/>
      <c r="GH852" s="399"/>
      <c r="GI852" s="399"/>
      <c r="GJ852" s="399"/>
      <c r="GK852" s="399"/>
      <c r="GL852" s="399"/>
      <c r="GM852" s="399"/>
      <c r="GN852" s="399"/>
      <c r="GO852" s="399"/>
      <c r="GP852" s="399"/>
      <c r="GQ852" s="399"/>
      <c r="GR852" s="399"/>
      <c r="GS852" s="399"/>
      <c r="GT852" s="399"/>
      <c r="GU852" s="399"/>
      <c r="GV852" s="399"/>
      <c r="GW852" s="399"/>
      <c r="GX852" s="399"/>
      <c r="GY852" s="399"/>
      <c r="GZ852" s="399"/>
      <c r="HA852" s="399"/>
      <c r="HB852" s="399"/>
      <c r="HC852" s="399"/>
      <c r="HD852" s="399"/>
      <c r="HE852" s="399"/>
      <c r="HF852" s="399"/>
      <c r="HG852" s="399"/>
      <c r="HH852" s="399"/>
      <c r="HI852" s="399"/>
      <c r="HJ852" s="399"/>
      <c r="HK852" s="399"/>
      <c r="HL852" s="399"/>
      <c r="HM852" s="399"/>
      <c r="HN852" s="399"/>
      <c r="HO852" s="399"/>
      <c r="HP852" s="399"/>
      <c r="HQ852" s="399"/>
      <c r="HR852" s="399"/>
      <c r="HS852" s="399"/>
      <c r="HT852" s="399"/>
      <c r="HU852" s="399"/>
      <c r="HV852" s="399"/>
      <c r="HW852" s="399"/>
      <c r="HX852" s="399"/>
      <c r="HY852" s="399"/>
      <c r="HZ852" s="399"/>
      <c r="IA852" s="399"/>
      <c r="IB852" s="399"/>
      <c r="IC852" s="399"/>
      <c r="ID852" s="399"/>
      <c r="IE852" s="399"/>
      <c r="IF852" s="399"/>
      <c r="IG852" s="399"/>
      <c r="IH852" s="399"/>
      <c r="II852" s="399"/>
      <c r="IJ852" s="399"/>
      <c r="IK852" s="399"/>
      <c r="IL852" s="399"/>
      <c r="IM852" s="399"/>
      <c r="IN852" s="399"/>
      <c r="IO852" s="399"/>
      <c r="IP852" s="399"/>
      <c r="IQ852" s="399"/>
      <c r="IR852" s="399"/>
      <c r="IS852" s="399"/>
      <c r="IT852" s="399"/>
      <c r="IU852" s="399"/>
      <c r="IV852" s="399"/>
      <c r="IW852" s="399"/>
      <c r="IX852" s="399"/>
      <c r="IY852" s="399"/>
      <c r="IZ852" s="399"/>
      <c r="JA852" s="399"/>
      <c r="JB852" s="399"/>
      <c r="JC852" s="399"/>
      <c r="JD852" s="399"/>
      <c r="JE852" s="399"/>
      <c r="JF852" s="399"/>
      <c r="JG852" s="399"/>
      <c r="JH852" s="399"/>
      <c r="JI852" s="399"/>
      <c r="JJ852" s="399"/>
      <c r="JK852" s="399"/>
      <c r="JL852" s="399"/>
      <c r="JM852" s="399"/>
      <c r="JN852" s="399"/>
      <c r="JO852" s="399"/>
      <c r="JP852" s="399"/>
      <c r="JQ852" s="399"/>
      <c r="JR852" s="399"/>
      <c r="JS852" s="399"/>
      <c r="JT852" s="399"/>
      <c r="JU852" s="399"/>
      <c r="JV852" s="399"/>
      <c r="JW852" s="399"/>
      <c r="JX852" s="399"/>
      <c r="JY852" s="399"/>
      <c r="JZ852" s="399"/>
      <c r="KA852" s="399"/>
      <c r="KB852" s="399"/>
      <c r="KC852" s="399"/>
      <c r="KD852" s="399"/>
      <c r="KE852" s="399"/>
      <c r="KF852" s="399"/>
      <c r="KG852" s="399"/>
      <c r="KH852" s="399"/>
      <c r="KI852" s="399"/>
      <c r="KJ852" s="399"/>
      <c r="KK852" s="399"/>
      <c r="KL852" s="399"/>
      <c r="KM852" s="399"/>
      <c r="KN852" s="399"/>
      <c r="KO852" s="399"/>
      <c r="KP852" s="399"/>
      <c r="KQ852" s="399"/>
      <c r="KR852" s="399"/>
      <c r="KS852" s="399"/>
      <c r="KT852" s="399"/>
      <c r="KU852" s="399"/>
      <c r="KV852" s="399"/>
      <c r="KW852" s="399"/>
      <c r="KX852" s="399"/>
      <c r="KY852" s="399"/>
      <c r="KZ852" s="399"/>
      <c r="LA852" s="399"/>
      <c r="LB852" s="399"/>
      <c r="LC852" s="399"/>
      <c r="LD852" s="399"/>
      <c r="LE852" s="399"/>
      <c r="LF852" s="399"/>
      <c r="LG852" s="399"/>
      <c r="LH852" s="399"/>
      <c r="LI852" s="399"/>
      <c r="LJ852" s="399"/>
      <c r="LK852" s="399"/>
      <c r="LL852" s="399"/>
      <c r="LM852" s="399"/>
      <c r="LN852" s="399"/>
      <c r="LO852" s="399"/>
      <c r="LP852" s="399"/>
      <c r="LQ852" s="399"/>
      <c r="LR852" s="399"/>
      <c r="LS852" s="399"/>
      <c r="LT852" s="399"/>
      <c r="LU852" s="399"/>
      <c r="LV852" s="399"/>
      <c r="LW852" s="399"/>
      <c r="LX852" s="399"/>
      <c r="LY852" s="399"/>
      <c r="LZ852" s="399"/>
      <c r="MA852" s="399"/>
      <c r="MB852" s="399"/>
      <c r="MC852" s="399"/>
      <c r="MD852" s="399"/>
      <c r="ME852" s="399"/>
      <c r="MF852" s="399"/>
      <c r="MG852" s="399"/>
      <c r="MH852" s="399"/>
      <c r="MI852" s="399"/>
      <c r="MJ852" s="399"/>
      <c r="MK852" s="399"/>
      <c r="ML852" s="399"/>
      <c r="MM852" s="399"/>
      <c r="MN852" s="399"/>
      <c r="MO852" s="399"/>
      <c r="MP852" s="399"/>
      <c r="MQ852" s="399"/>
      <c r="MR852" s="399"/>
      <c r="MS852" s="399"/>
      <c r="MT852" s="399"/>
      <c r="MU852" s="399"/>
      <c r="MV852" s="399"/>
      <c r="MW852" s="399"/>
      <c r="MX852" s="399"/>
      <c r="MY852" s="399"/>
      <c r="MZ852" s="399"/>
      <c r="NA852" s="399"/>
      <c r="NB852" s="399"/>
      <c r="NC852" s="399"/>
      <c r="ND852" s="399"/>
      <c r="NE852" s="399"/>
      <c r="NF852" s="399"/>
      <c r="NG852" s="399"/>
      <c r="NH852" s="399"/>
      <c r="NI852" s="399"/>
      <c r="NJ852" s="399"/>
      <c r="NK852" s="399"/>
      <c r="NL852" s="399"/>
      <c r="NM852" s="399"/>
      <c r="NN852" s="399"/>
      <c r="NO852" s="399"/>
      <c r="NP852" s="399"/>
      <c r="NQ852" s="399"/>
      <c r="NR852" s="399"/>
      <c r="NS852" s="399"/>
      <c r="NT852" s="399"/>
      <c r="NU852" s="399"/>
      <c r="NV852" s="399"/>
      <c r="NW852" s="399"/>
      <c r="NX852" s="399"/>
      <c r="NY852" s="399"/>
      <c r="NZ852" s="399"/>
      <c r="OA852" s="399"/>
      <c r="OB852" s="399"/>
      <c r="OC852" s="399"/>
      <c r="OD852" s="399"/>
      <c r="OE852" s="399"/>
      <c r="OF852" s="399"/>
      <c r="OG852" s="399"/>
      <c r="OH852" s="399"/>
      <c r="OI852" s="399"/>
      <c r="OJ852" s="399"/>
      <c r="OK852" s="399"/>
      <c r="OL852" s="399"/>
      <c r="OM852" s="399"/>
      <c r="ON852" s="399"/>
      <c r="OO852" s="399"/>
      <c r="OP852" s="399"/>
      <c r="OQ852" s="399"/>
      <c r="OR852" s="399"/>
      <c r="OS852" s="399"/>
      <c r="OT852" s="399"/>
      <c r="OU852" s="399"/>
      <c r="OV852" s="399"/>
      <c r="OW852" s="399"/>
      <c r="OX852" s="399"/>
      <c r="OY852" s="399"/>
      <c r="OZ852" s="399"/>
      <c r="PA852" s="399"/>
      <c r="PB852" s="399"/>
      <c r="PC852" s="399"/>
      <c r="PD852" s="399"/>
      <c r="PE852" s="399"/>
      <c r="PF852" s="399"/>
      <c r="PG852" s="399"/>
      <c r="PH852" s="399"/>
      <c r="PI852" s="399"/>
      <c r="PJ852" s="399"/>
      <c r="PK852" s="399"/>
      <c r="PL852" s="399"/>
      <c r="PM852" s="399"/>
      <c r="PN852" s="399"/>
      <c r="PO852" s="399"/>
      <c r="PP852" s="399"/>
      <c r="PQ852" s="399"/>
      <c r="PR852" s="399"/>
      <c r="PS852" s="399"/>
      <c r="PT852" s="399"/>
      <c r="PU852" s="399"/>
      <c r="PV852" s="399"/>
      <c r="PW852" s="399"/>
      <c r="PX852" s="399"/>
      <c r="PY852" s="399"/>
      <c r="PZ852" s="399"/>
      <c r="QA852" s="399"/>
      <c r="QB852" s="399"/>
      <c r="QC852" s="399"/>
      <c r="QD852" s="399"/>
      <c r="QE852" s="399"/>
      <c r="QF852" s="399"/>
      <c r="QG852" s="399"/>
      <c r="QH852" s="399"/>
      <c r="QI852" s="399"/>
      <c r="QJ852" s="399"/>
      <c r="QK852" s="399"/>
      <c r="QL852" s="399"/>
      <c r="QM852" s="399"/>
      <c r="QN852" s="399"/>
      <c r="QO852" s="399"/>
      <c r="QP852" s="399"/>
      <c r="QQ852" s="399"/>
      <c r="QR852" s="399"/>
      <c r="QS852" s="399"/>
      <c r="QT852" s="399"/>
      <c r="QU852" s="399"/>
      <c r="QV852" s="399"/>
      <c r="QW852" s="399"/>
      <c r="QX852" s="399"/>
      <c r="QY852" s="399"/>
      <c r="QZ852" s="399"/>
      <c r="RA852" s="399"/>
      <c r="RB852" s="399"/>
      <c r="RC852" s="399"/>
      <c r="RD852" s="399"/>
      <c r="RE852" s="399"/>
      <c r="RF852" s="399"/>
      <c r="RG852" s="399"/>
      <c r="RH852" s="399"/>
      <c r="RI852" s="399"/>
      <c r="RJ852" s="399"/>
      <c r="RK852" s="399"/>
      <c r="RL852" s="399"/>
      <c r="RM852" s="399"/>
      <c r="RN852" s="399"/>
      <c r="RO852" s="399"/>
      <c r="RP852" s="399"/>
      <c r="RQ852" s="399"/>
      <c r="RR852" s="399"/>
      <c r="RS852" s="399"/>
      <c r="RT852" s="399"/>
      <c r="RU852" s="399"/>
      <c r="RV852" s="399"/>
      <c r="RW852" s="399"/>
      <c r="RX852" s="399"/>
      <c r="RY852" s="399"/>
      <c r="RZ852" s="399"/>
      <c r="SA852" s="399"/>
      <c r="SB852" s="399"/>
      <c r="SC852" s="399"/>
      <c r="SD852" s="399"/>
      <c r="SE852" s="399"/>
      <c r="SF852" s="399"/>
      <c r="SG852" s="399"/>
      <c r="SH852" s="399"/>
      <c r="SI852" s="399"/>
      <c r="SJ852" s="399"/>
      <c r="SK852" s="399"/>
      <c r="SL852" s="399"/>
      <c r="SM852" s="399"/>
      <c r="SN852" s="399"/>
      <c r="SO852" s="399"/>
      <c r="SP852" s="399"/>
      <c r="SQ852" s="399"/>
      <c r="SR852" s="399"/>
      <c r="SS852" s="399"/>
      <c r="ST852" s="399"/>
      <c r="SU852" s="399"/>
      <c r="SV852" s="399"/>
      <c r="SW852" s="399"/>
      <c r="SX852" s="399"/>
      <c r="SY852" s="399"/>
      <c r="SZ852" s="399"/>
      <c r="TA852" s="399"/>
      <c r="TB852" s="399"/>
      <c r="TC852" s="399"/>
      <c r="TD852" s="399"/>
      <c r="TE852" s="399"/>
      <c r="TF852" s="399"/>
      <c r="TG852" s="399"/>
      <c r="TH852" s="399"/>
      <c r="TI852" s="399"/>
      <c r="TJ852" s="399"/>
      <c r="TK852" s="399"/>
      <c r="TL852" s="399"/>
      <c r="TM852" s="399"/>
      <c r="TN852" s="399"/>
      <c r="TO852" s="399"/>
      <c r="TP852" s="399"/>
      <c r="TQ852" s="399"/>
      <c r="TR852" s="399"/>
      <c r="TS852" s="399"/>
      <c r="TT852" s="399"/>
      <c r="TU852" s="399"/>
      <c r="TV852" s="399"/>
      <c r="TW852" s="399"/>
      <c r="TX852" s="399"/>
      <c r="TY852" s="399"/>
      <c r="TZ852" s="399"/>
      <c r="UA852" s="399"/>
      <c r="UB852" s="399"/>
      <c r="UC852" s="399"/>
      <c r="UD852" s="399"/>
      <c r="UE852" s="399"/>
      <c r="UF852" s="399"/>
      <c r="UG852" s="399"/>
      <c r="UH852" s="399"/>
      <c r="UI852" s="399"/>
      <c r="UJ852" s="399"/>
      <c r="UK852" s="399"/>
      <c r="UL852" s="399"/>
      <c r="UM852" s="399"/>
      <c r="UN852" s="399"/>
      <c r="UO852" s="399"/>
      <c r="UP852" s="399"/>
      <c r="UQ852" s="399"/>
      <c r="UR852" s="399"/>
      <c r="US852" s="399"/>
      <c r="UT852" s="399"/>
      <c r="UU852" s="399"/>
      <c r="UV852" s="399"/>
      <c r="UW852" s="399"/>
      <c r="UX852" s="399"/>
      <c r="UY852" s="399"/>
      <c r="UZ852" s="399"/>
      <c r="VA852" s="399"/>
      <c r="VB852" s="399"/>
      <c r="VC852" s="399"/>
      <c r="VD852" s="399"/>
      <c r="VE852" s="399"/>
      <c r="VF852" s="399"/>
      <c r="VG852" s="399"/>
      <c r="VH852" s="399"/>
      <c r="VI852" s="399"/>
      <c r="VJ852" s="399"/>
      <c r="VK852" s="399"/>
      <c r="VL852" s="399"/>
      <c r="VM852" s="399"/>
      <c r="VN852" s="399"/>
      <c r="VO852" s="399"/>
      <c r="VP852" s="399"/>
      <c r="VQ852" s="399"/>
      <c r="VR852" s="399"/>
      <c r="VS852" s="399"/>
      <c r="VT852" s="399"/>
      <c r="VU852" s="399"/>
      <c r="VV852" s="399"/>
      <c r="VW852" s="399"/>
      <c r="VX852" s="399"/>
      <c r="VY852" s="399"/>
      <c r="VZ852" s="399"/>
      <c r="WA852" s="399"/>
      <c r="WB852" s="399"/>
      <c r="WC852" s="399"/>
      <c r="WD852" s="399"/>
      <c r="WE852" s="399"/>
      <c r="WF852" s="399"/>
      <c r="WG852" s="399"/>
      <c r="WH852" s="399"/>
      <c r="WI852" s="399"/>
      <c r="WJ852" s="399"/>
      <c r="WK852" s="399"/>
      <c r="WL852" s="399"/>
      <c r="WM852" s="399"/>
      <c r="WN852" s="399"/>
      <c r="WO852" s="399"/>
      <c r="WP852" s="399"/>
      <c r="WQ852" s="399"/>
      <c r="WR852" s="399"/>
      <c r="WS852" s="399"/>
      <c r="WT852" s="399"/>
      <c r="WU852" s="399"/>
      <c r="WV852" s="399"/>
      <c r="WW852" s="399"/>
      <c r="WX852" s="399"/>
      <c r="WY852" s="399"/>
      <c r="WZ852" s="399"/>
      <c r="XA852" s="399"/>
      <c r="XB852" s="399"/>
      <c r="XC852" s="399"/>
      <c r="XD852" s="399"/>
      <c r="XE852" s="399"/>
      <c r="XF852" s="399"/>
      <c r="XG852" s="399"/>
      <c r="XH852" s="399"/>
      <c r="XI852" s="399"/>
      <c r="XJ852" s="399"/>
      <c r="XK852" s="399"/>
      <c r="XL852" s="399"/>
      <c r="XM852" s="399"/>
      <c r="XN852" s="399"/>
      <c r="XO852" s="399"/>
      <c r="XP852" s="399"/>
      <c r="XQ852" s="399"/>
      <c r="XR852" s="399"/>
      <c r="XS852" s="399"/>
      <c r="XT852" s="399"/>
      <c r="XU852" s="399"/>
      <c r="XV852" s="399"/>
      <c r="XW852" s="399"/>
      <c r="XX852" s="399"/>
      <c r="XY852" s="399"/>
      <c r="XZ852" s="399"/>
      <c r="YA852" s="399"/>
      <c r="YB852" s="399"/>
      <c r="YC852" s="399"/>
      <c r="YD852" s="399"/>
      <c r="YE852" s="399"/>
      <c r="YF852" s="399"/>
      <c r="YG852" s="399"/>
      <c r="YH852" s="399"/>
      <c r="YI852" s="399"/>
      <c r="YJ852" s="399"/>
      <c r="YK852" s="399"/>
      <c r="YL852" s="399"/>
      <c r="YM852" s="399"/>
      <c r="YN852" s="399"/>
      <c r="YO852" s="399"/>
      <c r="YP852" s="399"/>
      <c r="YQ852" s="399"/>
      <c r="YR852" s="399"/>
      <c r="YS852" s="399"/>
      <c r="YT852" s="399"/>
      <c r="YU852" s="399"/>
      <c r="YV852" s="399"/>
      <c r="YW852" s="399"/>
      <c r="YX852" s="399"/>
      <c r="YY852" s="399"/>
      <c r="YZ852" s="399"/>
      <c r="ZA852" s="399"/>
      <c r="ZB852" s="399"/>
      <c r="ZC852" s="399"/>
      <c r="ZD852" s="399"/>
      <c r="ZE852" s="399"/>
      <c r="ZF852" s="399"/>
      <c r="ZG852" s="399"/>
      <c r="ZH852" s="399"/>
      <c r="ZI852" s="399"/>
      <c r="ZJ852" s="399"/>
      <c r="ZK852" s="399"/>
      <c r="ZL852" s="399"/>
      <c r="ZM852" s="399"/>
      <c r="ZN852" s="399"/>
      <c r="ZO852" s="399"/>
      <c r="ZP852" s="399"/>
      <c r="ZQ852" s="399"/>
      <c r="ZR852" s="399"/>
      <c r="ZS852" s="399"/>
      <c r="ZT852" s="399"/>
      <c r="ZU852" s="399"/>
      <c r="ZV852" s="399"/>
      <c r="ZW852" s="399"/>
      <c r="ZX852" s="399"/>
      <c r="ZY852" s="399"/>
      <c r="ZZ852" s="399"/>
      <c r="AAA852" s="399"/>
      <c r="AAB852" s="399"/>
      <c r="AAC852" s="399"/>
      <c r="AAD852" s="399"/>
      <c r="AAE852" s="399"/>
      <c r="AAF852" s="399"/>
      <c r="AAG852" s="399"/>
      <c r="AAH852" s="399"/>
      <c r="AAI852" s="399"/>
      <c r="AAJ852" s="399"/>
      <c r="AAK852" s="399"/>
      <c r="AAL852" s="399"/>
      <c r="AAM852" s="399"/>
      <c r="AAN852" s="399"/>
      <c r="AAO852" s="399"/>
      <c r="AAP852" s="399"/>
      <c r="AAQ852" s="399"/>
      <c r="AAR852" s="399"/>
      <c r="AAS852" s="399"/>
      <c r="AAT852" s="399"/>
      <c r="AAU852" s="399"/>
      <c r="AAV852" s="399"/>
      <c r="AAW852" s="399"/>
      <c r="AAX852" s="399"/>
      <c r="AAY852" s="399"/>
      <c r="AAZ852" s="399"/>
      <c r="ABA852" s="399"/>
      <c r="ABB852" s="399"/>
      <c r="ABC852" s="399"/>
      <c r="ABD852" s="399"/>
      <c r="ABE852" s="399"/>
      <c r="ABF852" s="399"/>
      <c r="ABG852" s="399"/>
      <c r="ABH852" s="399"/>
      <c r="ABI852" s="399"/>
      <c r="ABJ852" s="399"/>
      <c r="ABK852" s="399"/>
      <c r="ABL852" s="399"/>
      <c r="ABM852" s="399"/>
      <c r="ABN852" s="399"/>
      <c r="ABO852" s="399"/>
      <c r="ABP852" s="399"/>
      <c r="ABQ852" s="399"/>
      <c r="ABR852" s="399"/>
      <c r="ABS852" s="399"/>
      <c r="ABT852" s="399"/>
      <c r="ABU852" s="399"/>
      <c r="ABV852" s="399"/>
      <c r="ABW852" s="399"/>
      <c r="ABX852" s="399"/>
      <c r="ABY852" s="399"/>
      <c r="ABZ852" s="399"/>
      <c r="ACA852" s="399"/>
      <c r="ACB852" s="399"/>
      <c r="ACC852" s="399"/>
      <c r="ACD852" s="399"/>
      <c r="ACE852" s="399"/>
      <c r="ACF852" s="399"/>
      <c r="ACG852" s="399"/>
      <c r="ACH852" s="399"/>
      <c r="ACI852" s="399"/>
      <c r="ACJ852" s="399"/>
      <c r="ACK852" s="399"/>
      <c r="ACL852" s="399"/>
      <c r="ACM852" s="399"/>
      <c r="ACN852" s="399"/>
      <c r="ACO852" s="399"/>
      <c r="ACP852" s="399"/>
      <c r="ACQ852" s="399"/>
      <c r="ACR852" s="399"/>
      <c r="ACS852" s="399"/>
      <c r="ACT852" s="399"/>
      <c r="ACU852" s="399"/>
      <c r="ACV852" s="399"/>
      <c r="ACW852" s="399"/>
      <c r="ACX852" s="399"/>
      <c r="ACY852" s="399"/>
      <c r="ACZ852" s="399"/>
      <c r="ADA852" s="399"/>
      <c r="ADB852" s="399"/>
      <c r="ADC852" s="399"/>
      <c r="ADD852" s="399"/>
      <c r="ADE852" s="399"/>
      <c r="ADF852" s="399"/>
      <c r="ADG852" s="399"/>
      <c r="ADH852" s="399"/>
      <c r="ADI852" s="399"/>
      <c r="ADJ852" s="399"/>
      <c r="ADK852" s="399"/>
      <c r="ADL852" s="399"/>
      <c r="ADM852" s="399"/>
      <c r="ADN852" s="399"/>
      <c r="ADO852" s="399"/>
      <c r="ADP852" s="399"/>
      <c r="ADQ852" s="399"/>
      <c r="ADR852" s="399"/>
      <c r="ADS852" s="399"/>
      <c r="ADT852" s="399"/>
      <c r="ADU852" s="399"/>
      <c r="ADV852" s="399"/>
      <c r="ADW852" s="399"/>
      <c r="ADX852" s="399"/>
      <c r="ADY852" s="399"/>
      <c r="ADZ852" s="399"/>
      <c r="AEA852" s="399"/>
      <c r="AEB852" s="399"/>
      <c r="AEC852" s="399"/>
      <c r="AED852" s="399"/>
      <c r="AEE852" s="399"/>
      <c r="AEF852" s="399"/>
      <c r="AEG852" s="399"/>
      <c r="AEH852" s="399"/>
      <c r="AEI852" s="399"/>
      <c r="AEJ852" s="399"/>
      <c r="AEK852" s="399"/>
      <c r="AEL852" s="399"/>
      <c r="AEM852" s="399"/>
      <c r="AEN852" s="399"/>
      <c r="AEO852" s="399"/>
      <c r="AEP852" s="399"/>
      <c r="AEQ852" s="399"/>
      <c r="AER852" s="399"/>
      <c r="AES852" s="399"/>
      <c r="AET852" s="399"/>
      <c r="AEU852" s="399"/>
      <c r="AEV852" s="399"/>
      <c r="AEW852" s="399"/>
      <c r="AEX852" s="399"/>
      <c r="AEY852" s="399"/>
      <c r="AEZ852" s="399"/>
      <c r="AFA852" s="399"/>
      <c r="AFB852" s="399"/>
      <c r="AFC852" s="399"/>
      <c r="AFD852" s="399"/>
      <c r="AFE852" s="399"/>
      <c r="AFF852" s="399"/>
      <c r="AFG852" s="399"/>
      <c r="AFH852" s="399"/>
      <c r="AFI852" s="399"/>
      <c r="AFJ852" s="399"/>
      <c r="AFK852" s="399"/>
      <c r="AFL852" s="399"/>
      <c r="AFM852" s="399"/>
      <c r="AFN852" s="399"/>
      <c r="AFO852" s="399"/>
      <c r="AFP852" s="399"/>
      <c r="AFQ852" s="399"/>
      <c r="AFR852" s="399"/>
      <c r="AFS852" s="399"/>
      <c r="AFT852" s="399"/>
      <c r="AFU852" s="399"/>
      <c r="AFV852" s="399"/>
      <c r="AFW852" s="399"/>
      <c r="AFX852" s="399"/>
      <c r="AFY852" s="399"/>
      <c r="AFZ852" s="399"/>
      <c r="AGA852" s="399"/>
      <c r="AGB852" s="399"/>
      <c r="AGC852" s="399"/>
      <c r="AGD852" s="399"/>
      <c r="AGE852" s="399"/>
      <c r="AGF852" s="399"/>
      <c r="AGG852" s="399"/>
      <c r="AGH852" s="399"/>
      <c r="AGI852" s="399"/>
      <c r="AGJ852" s="399"/>
      <c r="AGK852" s="399"/>
      <c r="AGL852" s="399"/>
      <c r="AGM852" s="399"/>
      <c r="AGN852" s="399"/>
      <c r="AGO852" s="399"/>
      <c r="AGP852" s="399"/>
      <c r="AGQ852" s="399"/>
      <c r="AGR852" s="399"/>
      <c r="AGS852" s="399"/>
      <c r="AGT852" s="399"/>
      <c r="AGU852" s="399"/>
      <c r="AGV852" s="399"/>
      <c r="AGW852" s="399"/>
      <c r="AGX852" s="399"/>
      <c r="AGY852" s="399"/>
      <c r="AGZ852" s="399"/>
      <c r="AHA852" s="399"/>
      <c r="AHB852" s="399"/>
      <c r="AHC852" s="399"/>
      <c r="AHD852" s="399"/>
      <c r="AHE852" s="399"/>
      <c r="AHF852" s="399"/>
      <c r="AHG852" s="399"/>
      <c r="AHH852" s="399"/>
      <c r="AHI852" s="399"/>
      <c r="AHJ852" s="399"/>
      <c r="AHK852" s="399"/>
      <c r="AHL852" s="399"/>
      <c r="AHM852" s="399"/>
      <c r="AHN852" s="399"/>
      <c r="AHO852" s="399"/>
      <c r="AHP852" s="399"/>
      <c r="AHQ852" s="399"/>
      <c r="AHR852" s="399"/>
      <c r="AHS852" s="399"/>
      <c r="AHT852" s="399"/>
      <c r="AHU852" s="399"/>
      <c r="AHV852" s="399"/>
      <c r="AHW852" s="399"/>
      <c r="AHX852" s="399"/>
      <c r="AHY852" s="399"/>
      <c r="AHZ852" s="399"/>
      <c r="AIA852" s="399"/>
      <c r="AIB852" s="399"/>
      <c r="AIC852" s="399"/>
      <c r="AID852" s="399"/>
      <c r="AIE852" s="399"/>
      <c r="AIF852" s="399"/>
      <c r="AIG852" s="399"/>
      <c r="AIH852" s="399"/>
      <c r="AII852" s="399"/>
      <c r="AIJ852" s="399"/>
      <c r="AIK852" s="399"/>
      <c r="AIL852" s="399"/>
      <c r="AIM852" s="399"/>
      <c r="AIN852" s="399"/>
      <c r="AIO852" s="399"/>
      <c r="AIP852" s="399"/>
      <c r="AIQ852" s="399"/>
      <c r="AIR852" s="399"/>
      <c r="AIS852" s="399"/>
      <c r="AIT852" s="399"/>
      <c r="AIU852" s="399"/>
      <c r="AIV852" s="399"/>
      <c r="AIW852" s="399"/>
      <c r="AIX852" s="399"/>
      <c r="AIY852" s="399"/>
      <c r="AIZ852" s="399"/>
      <c r="AJA852" s="399"/>
      <c r="AJB852" s="399"/>
      <c r="AJC852" s="399"/>
      <c r="AJD852" s="399"/>
      <c r="AJE852" s="399"/>
      <c r="AJF852" s="399"/>
      <c r="AJG852" s="399"/>
      <c r="AJH852" s="399"/>
      <c r="AJI852" s="399"/>
      <c r="AJJ852" s="399"/>
      <c r="AJK852" s="399"/>
      <c r="AJL852" s="399"/>
      <c r="AJM852" s="399"/>
      <c r="AJN852" s="399"/>
      <c r="AJO852" s="399"/>
      <c r="AJP852" s="399"/>
      <c r="AJQ852" s="399"/>
      <c r="AJR852" s="399"/>
      <c r="AJS852" s="399"/>
      <c r="AJT852" s="399"/>
      <c r="AJU852" s="399"/>
      <c r="AJV852" s="399"/>
      <c r="AJW852" s="399"/>
      <c r="AJX852" s="399"/>
      <c r="AJY852" s="399"/>
      <c r="AJZ852" s="399"/>
      <c r="AKA852" s="399"/>
      <c r="AKB852" s="399"/>
      <c r="AKC852" s="399"/>
      <c r="AKD852" s="399"/>
      <c r="AKE852" s="399"/>
      <c r="AKF852" s="399"/>
      <c r="AKG852" s="399"/>
      <c r="AKH852" s="399"/>
      <c r="AKI852" s="399"/>
      <c r="AKJ852" s="399"/>
      <c r="AKK852" s="399"/>
      <c r="AKL852" s="399"/>
      <c r="AKM852" s="399"/>
      <c r="AKN852" s="399"/>
      <c r="AKO852" s="399"/>
      <c r="AKP852" s="399"/>
      <c r="AKQ852" s="399"/>
      <c r="AKR852" s="399"/>
      <c r="AKS852" s="399"/>
      <c r="AKT852" s="399"/>
      <c r="AKU852" s="399"/>
      <c r="AKV852" s="399"/>
      <c r="AKW852" s="399"/>
      <c r="AKX852" s="399"/>
      <c r="AKY852" s="399"/>
      <c r="AKZ852" s="399"/>
      <c r="ALA852" s="399"/>
      <c r="ALB852" s="399"/>
      <c r="ALC852" s="399"/>
      <c r="ALD852" s="399"/>
      <c r="ALE852" s="399"/>
      <c r="ALF852" s="399"/>
      <c r="ALG852" s="399"/>
      <c r="ALH852" s="399"/>
      <c r="ALI852" s="399"/>
      <c r="ALJ852" s="399"/>
      <c r="ALK852" s="399"/>
      <c r="ALL852" s="399"/>
      <c r="ALM852" s="399"/>
      <c r="ALN852" s="399"/>
      <c r="ALO852" s="399"/>
      <c r="ALP852" s="399"/>
      <c r="ALQ852" s="399"/>
      <c r="ALR852" s="399"/>
      <c r="ALS852" s="399"/>
      <c r="ALT852" s="399"/>
      <c r="ALU852" s="399"/>
      <c r="ALV852" s="399"/>
      <c r="ALW852" s="399"/>
      <c r="ALX852" s="399"/>
      <c r="ALY852" s="399"/>
      <c r="ALZ852" s="399"/>
      <c r="AMA852" s="399"/>
      <c r="AMB852" s="399"/>
      <c r="AMC852" s="399"/>
      <c r="AMD852" s="399"/>
      <c r="AME852" s="399"/>
      <c r="AMF852" s="399"/>
      <c r="AMG852" s="399"/>
      <c r="AMH852" s="399"/>
      <c r="AMI852" s="399"/>
      <c r="AMJ852" s="399"/>
      <c r="AMK852" s="399"/>
      <c r="AML852" s="399"/>
      <c r="AMM852" s="399"/>
      <c r="AMN852" s="399"/>
      <c r="AMO852" s="399"/>
      <c r="AMP852" s="399"/>
      <c r="AMQ852" s="399"/>
      <c r="AMR852" s="399"/>
      <c r="AMS852" s="399"/>
      <c r="AMT852" s="399"/>
      <c r="AMU852" s="399"/>
      <c r="AMV852" s="399"/>
      <c r="AMW852" s="399"/>
      <c r="AMX852" s="399"/>
      <c r="AMY852" s="399"/>
      <c r="AMZ852" s="399"/>
      <c r="ANA852" s="399"/>
      <c r="ANB852" s="399"/>
      <c r="ANC852" s="399"/>
      <c r="AND852" s="399"/>
      <c r="ANE852" s="399"/>
      <c r="ANF852" s="399"/>
      <c r="ANG852" s="399"/>
      <c r="ANH852" s="399"/>
      <c r="ANI852" s="399"/>
      <c r="ANJ852" s="399"/>
      <c r="ANK852" s="399"/>
      <c r="ANL852" s="399"/>
      <c r="ANM852" s="399"/>
      <c r="ANN852" s="399"/>
      <c r="ANO852" s="399"/>
      <c r="ANP852" s="399"/>
      <c r="ANQ852" s="399"/>
      <c r="ANR852" s="399"/>
      <c r="ANS852" s="399"/>
      <c r="ANT852" s="399"/>
      <c r="ANU852" s="399"/>
      <c r="ANV852" s="399"/>
      <c r="ANW852" s="399"/>
      <c r="ANX852" s="399"/>
      <c r="ANY852" s="399"/>
      <c r="ANZ852" s="399"/>
      <c r="AOA852" s="399"/>
      <c r="AOB852" s="399"/>
      <c r="AOC852" s="399"/>
      <c r="AOD852" s="399"/>
      <c r="AOE852" s="399"/>
      <c r="AOF852" s="399"/>
      <c r="AOG852" s="399"/>
      <c r="AOH852" s="399"/>
      <c r="AOI852" s="399"/>
      <c r="AOJ852" s="399"/>
      <c r="AOK852" s="399"/>
      <c r="AOL852" s="399"/>
      <c r="AOM852" s="399"/>
      <c r="AON852" s="399"/>
      <c r="AOO852" s="399"/>
      <c r="AOP852" s="399"/>
      <c r="AOQ852" s="399"/>
      <c r="AOR852" s="399"/>
      <c r="AOS852" s="399"/>
      <c r="AOT852" s="399"/>
      <c r="AOU852" s="399"/>
      <c r="AOV852" s="399"/>
      <c r="AOW852" s="399"/>
      <c r="AOX852" s="399"/>
      <c r="AOY852" s="399"/>
      <c r="AOZ852" s="399"/>
      <c r="APA852" s="399"/>
      <c r="APB852" s="399"/>
      <c r="APC852" s="399"/>
      <c r="APD852" s="399"/>
      <c r="APE852" s="399"/>
      <c r="APF852" s="399"/>
      <c r="APG852" s="399"/>
      <c r="APH852" s="399"/>
      <c r="API852" s="399"/>
      <c r="APJ852" s="399"/>
      <c r="APK852" s="399"/>
      <c r="APL852" s="399"/>
      <c r="APM852" s="399"/>
      <c r="APN852" s="399"/>
      <c r="APO852" s="399"/>
      <c r="APP852" s="399"/>
      <c r="APQ852" s="399"/>
      <c r="APR852" s="399"/>
      <c r="APS852" s="399"/>
      <c r="APT852" s="399"/>
      <c r="APU852" s="399"/>
      <c r="APV852" s="399"/>
      <c r="APW852" s="399"/>
      <c r="APX852" s="399"/>
      <c r="APY852" s="399"/>
      <c r="APZ852" s="399"/>
      <c r="AQA852" s="399"/>
      <c r="AQB852" s="399"/>
      <c r="AQC852" s="399"/>
      <c r="AQD852" s="399"/>
      <c r="AQE852" s="399"/>
      <c r="AQF852" s="399"/>
      <c r="AQG852" s="399"/>
      <c r="AQH852" s="399"/>
      <c r="AQI852" s="399"/>
      <c r="AQJ852" s="399"/>
      <c r="AQK852" s="399"/>
      <c r="AQL852" s="399"/>
      <c r="AQM852" s="399"/>
      <c r="AQN852" s="399"/>
      <c r="AQO852" s="399"/>
      <c r="AQP852" s="399"/>
      <c r="AQQ852" s="399"/>
      <c r="AQR852" s="399"/>
      <c r="AQS852" s="399"/>
      <c r="AQT852" s="399"/>
      <c r="AQU852" s="399"/>
      <c r="AQV852" s="399"/>
      <c r="AQW852" s="399"/>
      <c r="AQX852" s="399"/>
      <c r="AQY852" s="399"/>
      <c r="AQZ852" s="399"/>
      <c r="ARA852" s="399"/>
      <c r="ARB852" s="399"/>
      <c r="ARC852" s="399"/>
      <c r="ARD852" s="399"/>
      <c r="ARE852" s="399"/>
      <c r="ARF852" s="399"/>
      <c r="ARG852" s="399"/>
      <c r="ARH852" s="399"/>
      <c r="ARI852" s="399"/>
      <c r="ARJ852" s="399"/>
      <c r="ARK852" s="399"/>
      <c r="ARL852" s="399"/>
      <c r="ARM852" s="399"/>
      <c r="ARN852" s="399"/>
      <c r="ARO852" s="399"/>
      <c r="ARP852" s="399"/>
      <c r="ARQ852" s="399"/>
      <c r="ARR852" s="399"/>
      <c r="ARS852" s="399"/>
      <c r="ART852" s="399"/>
      <c r="ARU852" s="399"/>
      <c r="ARV852" s="399"/>
      <c r="ARW852" s="399"/>
      <c r="ARX852" s="399"/>
      <c r="ARY852" s="399"/>
      <c r="ARZ852" s="399"/>
      <c r="ASA852" s="399"/>
      <c r="ASB852" s="399"/>
      <c r="ASC852" s="399"/>
      <c r="ASD852" s="399"/>
      <c r="ASE852" s="399"/>
      <c r="ASF852" s="399"/>
      <c r="ASG852" s="399"/>
      <c r="ASH852" s="399"/>
      <c r="ASI852" s="399"/>
      <c r="ASJ852" s="399"/>
      <c r="ASK852" s="399"/>
      <c r="ASL852" s="399"/>
      <c r="ASM852" s="399"/>
      <c r="ASN852" s="399"/>
      <c r="ASO852" s="399"/>
      <c r="ASP852" s="399"/>
      <c r="ASQ852" s="399"/>
      <c r="ASR852" s="399"/>
      <c r="ASS852" s="399"/>
      <c r="AST852" s="399"/>
      <c r="ASU852" s="399"/>
      <c r="ASV852" s="399"/>
      <c r="ASW852" s="399"/>
      <c r="ASX852" s="399"/>
      <c r="ASY852" s="399"/>
      <c r="ASZ852" s="399"/>
      <c r="ATA852" s="399"/>
      <c r="ATB852" s="399"/>
      <c r="ATC852" s="399"/>
      <c r="ATD852" s="399"/>
      <c r="ATE852" s="399"/>
      <c r="ATF852" s="399"/>
      <c r="ATG852" s="399"/>
      <c r="ATH852" s="399"/>
      <c r="ATI852" s="399"/>
      <c r="ATJ852" s="399"/>
      <c r="ATK852" s="399"/>
      <c r="ATL852" s="399"/>
      <c r="ATM852" s="399"/>
      <c r="ATN852" s="399"/>
      <c r="ATO852" s="399"/>
      <c r="ATP852" s="399"/>
      <c r="ATQ852" s="399"/>
      <c r="ATR852" s="399"/>
      <c r="ATS852" s="399"/>
      <c r="ATT852" s="399"/>
      <c r="ATU852" s="399"/>
      <c r="ATV852" s="399"/>
      <c r="ATW852" s="399"/>
      <c r="ATX852" s="399"/>
      <c r="ATY852" s="399"/>
      <c r="ATZ852" s="399"/>
      <c r="AUA852" s="399"/>
      <c r="AUB852" s="399"/>
      <c r="AUC852" s="399"/>
      <c r="AUD852" s="399"/>
      <c r="AUE852" s="399"/>
      <c r="AUF852" s="399"/>
      <c r="AUG852" s="399"/>
      <c r="AUH852" s="399"/>
      <c r="AUI852" s="399"/>
      <c r="AUJ852" s="399"/>
      <c r="AUK852" s="399"/>
      <c r="AUL852" s="399"/>
      <c r="AUM852" s="399"/>
      <c r="AUN852" s="399"/>
      <c r="AUO852" s="399"/>
      <c r="AUP852" s="399"/>
      <c r="AUQ852" s="399"/>
      <c r="AUR852" s="399"/>
      <c r="AUS852" s="399"/>
      <c r="AUT852" s="399"/>
      <c r="AUU852" s="399"/>
      <c r="AUV852" s="399"/>
      <c r="AUW852" s="399"/>
      <c r="AUX852" s="399"/>
      <c r="AUY852" s="399"/>
      <c r="AUZ852" s="399"/>
      <c r="AVA852" s="399"/>
      <c r="AVB852" s="399"/>
      <c r="AVC852" s="399"/>
      <c r="AVD852" s="399"/>
      <c r="AVE852" s="399"/>
      <c r="AVF852" s="399"/>
      <c r="AVG852" s="399"/>
      <c r="AVH852" s="399"/>
      <c r="AVI852" s="399"/>
      <c r="AVJ852" s="399"/>
      <c r="AVK852" s="399"/>
      <c r="AVL852" s="399"/>
      <c r="AVM852" s="399"/>
      <c r="AVN852" s="399"/>
      <c r="AVO852" s="399"/>
      <c r="AVP852" s="399"/>
      <c r="AVQ852" s="399"/>
      <c r="AVR852" s="399"/>
      <c r="AVS852" s="399"/>
      <c r="AVT852" s="399"/>
      <c r="AVU852" s="399"/>
      <c r="AVV852" s="399"/>
      <c r="AVW852" s="399"/>
      <c r="AVX852" s="399"/>
      <c r="AVY852" s="399"/>
      <c r="AVZ852" s="399"/>
      <c r="AWA852" s="399"/>
      <c r="AWB852" s="399"/>
      <c r="AWC852" s="399"/>
      <c r="AWD852" s="399"/>
      <c r="AWE852" s="399"/>
      <c r="AWF852" s="399"/>
      <c r="AWG852" s="399"/>
      <c r="AWH852" s="399"/>
      <c r="AWI852" s="399"/>
      <c r="AWJ852" s="399"/>
      <c r="AWK852" s="399"/>
      <c r="AWL852" s="399"/>
      <c r="AWM852" s="399"/>
      <c r="AWN852" s="399"/>
      <c r="AWO852" s="399"/>
      <c r="AWP852" s="399"/>
      <c r="AWQ852" s="399"/>
      <c r="AWR852" s="399"/>
      <c r="AWS852" s="399"/>
      <c r="AWT852" s="399"/>
      <c r="AWU852" s="399"/>
      <c r="AWV852" s="399"/>
      <c r="AWW852" s="399"/>
      <c r="AWX852" s="399"/>
      <c r="AWY852" s="399"/>
      <c r="AWZ852" s="399"/>
      <c r="AXA852" s="399"/>
      <c r="AXB852" s="399"/>
      <c r="AXC852" s="399"/>
      <c r="AXD852" s="399"/>
      <c r="AXE852" s="399"/>
      <c r="AXF852" s="399"/>
      <c r="AXG852" s="399"/>
      <c r="AXH852" s="399"/>
      <c r="AXI852" s="399"/>
      <c r="AXJ852" s="399"/>
      <c r="AXK852" s="399"/>
      <c r="AXL852" s="399"/>
      <c r="AXM852" s="399"/>
      <c r="AXN852" s="399"/>
      <c r="AXO852" s="399"/>
      <c r="AXP852" s="399"/>
      <c r="AXQ852" s="399"/>
      <c r="AXR852" s="399"/>
      <c r="AXS852" s="399"/>
      <c r="AXT852" s="399"/>
      <c r="AXU852" s="399"/>
      <c r="AXV852" s="399"/>
      <c r="AXW852" s="399"/>
      <c r="AXX852" s="399"/>
      <c r="AXY852" s="399"/>
      <c r="AXZ852" s="399"/>
      <c r="AYA852" s="399"/>
      <c r="AYB852" s="399"/>
      <c r="AYC852" s="399"/>
      <c r="AYD852" s="399"/>
      <c r="AYE852" s="399"/>
      <c r="AYF852" s="399"/>
      <c r="AYG852" s="399"/>
      <c r="AYH852" s="399"/>
      <c r="AYI852" s="399"/>
      <c r="AYJ852" s="399"/>
      <c r="AYK852" s="399"/>
      <c r="AYL852" s="399"/>
      <c r="AYM852" s="399"/>
      <c r="AYN852" s="399"/>
      <c r="AYO852" s="399"/>
      <c r="AYP852" s="399"/>
      <c r="AYQ852" s="399"/>
      <c r="AYR852" s="399"/>
      <c r="AYS852" s="399"/>
      <c r="AYT852" s="399"/>
      <c r="AYU852" s="399"/>
      <c r="AYV852" s="399"/>
      <c r="AYW852" s="399"/>
      <c r="AYX852" s="399"/>
      <c r="AYY852" s="399"/>
      <c r="AYZ852" s="399"/>
      <c r="AZA852" s="399"/>
      <c r="AZB852" s="399"/>
      <c r="AZC852" s="399"/>
      <c r="AZD852" s="399"/>
      <c r="AZE852" s="399"/>
      <c r="AZF852" s="399"/>
      <c r="AZG852" s="399"/>
      <c r="AZH852" s="399"/>
      <c r="AZI852" s="399"/>
      <c r="AZJ852" s="399"/>
      <c r="AZK852" s="399"/>
      <c r="AZL852" s="399"/>
      <c r="AZM852" s="399"/>
      <c r="AZN852" s="399"/>
      <c r="AZO852" s="399"/>
      <c r="AZP852" s="399"/>
      <c r="AZQ852" s="399"/>
      <c r="AZR852" s="399"/>
      <c r="AZS852" s="399"/>
      <c r="AZT852" s="399"/>
      <c r="AZU852" s="399"/>
      <c r="AZV852" s="399"/>
      <c r="AZW852" s="399"/>
      <c r="AZX852" s="399"/>
      <c r="AZY852" s="399"/>
      <c r="AZZ852" s="399"/>
      <c r="BAA852" s="399"/>
      <c r="BAB852" s="399"/>
      <c r="BAC852" s="399"/>
      <c r="BAD852" s="399"/>
      <c r="BAE852" s="399"/>
      <c r="BAF852" s="399"/>
      <c r="BAG852" s="399"/>
      <c r="BAH852" s="399"/>
      <c r="BAI852" s="399"/>
      <c r="BAJ852" s="399"/>
      <c r="BAK852" s="399"/>
      <c r="BAL852" s="399"/>
      <c r="BAM852" s="399"/>
      <c r="BAN852" s="399"/>
      <c r="BAO852" s="399"/>
      <c r="BAP852" s="399"/>
      <c r="BAQ852" s="399"/>
      <c r="BAR852" s="399"/>
      <c r="BAS852" s="399"/>
      <c r="BAT852" s="399"/>
      <c r="BAU852" s="399"/>
      <c r="BAV852" s="399"/>
      <c r="BAW852" s="399"/>
      <c r="BAX852" s="399"/>
      <c r="BAY852" s="399"/>
      <c r="BAZ852" s="399"/>
      <c r="BBA852" s="399"/>
      <c r="BBB852" s="399"/>
      <c r="BBC852" s="399"/>
      <c r="BBD852" s="399"/>
      <c r="BBE852" s="399"/>
      <c r="BBF852" s="399"/>
      <c r="BBG852" s="399"/>
      <c r="BBH852" s="399"/>
      <c r="BBI852" s="399"/>
      <c r="BBJ852" s="399"/>
      <c r="BBK852" s="399"/>
      <c r="BBL852" s="399"/>
      <c r="BBM852" s="399"/>
      <c r="BBN852" s="399"/>
      <c r="BBO852" s="399"/>
      <c r="BBP852" s="399"/>
      <c r="BBQ852" s="399"/>
      <c r="BBR852" s="399"/>
      <c r="BBS852" s="399"/>
      <c r="BBT852" s="399"/>
      <c r="BBU852" s="399"/>
      <c r="BBV852" s="399"/>
      <c r="BBW852" s="399"/>
      <c r="BBX852" s="399"/>
      <c r="BBY852" s="399"/>
      <c r="BBZ852" s="399"/>
      <c r="BCA852" s="399"/>
      <c r="BCB852" s="399"/>
      <c r="BCC852" s="399"/>
      <c r="BCD852" s="399"/>
      <c r="BCE852" s="399"/>
      <c r="BCF852" s="399"/>
      <c r="BCG852" s="399"/>
      <c r="BCH852" s="399"/>
      <c r="BCI852" s="399"/>
      <c r="BCJ852" s="399"/>
      <c r="BCK852" s="399"/>
      <c r="BCL852" s="399"/>
      <c r="BCM852" s="399"/>
      <c r="BCN852" s="399"/>
      <c r="BCO852" s="399"/>
      <c r="BCP852" s="399"/>
      <c r="BCQ852" s="399"/>
      <c r="BCR852" s="399"/>
      <c r="BCS852" s="399"/>
      <c r="BCT852" s="399"/>
      <c r="BCU852" s="399"/>
      <c r="BCV852" s="399"/>
      <c r="BCW852" s="399"/>
      <c r="BCX852" s="399"/>
      <c r="BCY852" s="399"/>
      <c r="BCZ852" s="399"/>
      <c r="BDA852" s="399"/>
      <c r="BDB852" s="399"/>
      <c r="BDC852" s="399"/>
      <c r="BDD852" s="399"/>
      <c r="BDE852" s="399"/>
      <c r="BDF852" s="399"/>
      <c r="BDG852" s="399"/>
      <c r="BDH852" s="399"/>
      <c r="BDI852" s="399"/>
      <c r="BDJ852" s="399"/>
      <c r="BDK852" s="399"/>
      <c r="BDL852" s="399"/>
      <c r="BDM852" s="399"/>
      <c r="BDN852" s="399"/>
      <c r="BDO852" s="399"/>
      <c r="BDP852" s="399"/>
      <c r="BDQ852" s="399"/>
      <c r="BDR852" s="399"/>
      <c r="BDS852" s="399"/>
      <c r="BDT852" s="399"/>
      <c r="BDU852" s="399"/>
      <c r="BDV852" s="399"/>
      <c r="BDW852" s="399"/>
      <c r="BDX852" s="399"/>
      <c r="BDY852" s="399"/>
      <c r="BDZ852" s="399"/>
      <c r="BEA852" s="399"/>
      <c r="BEB852" s="399"/>
      <c r="BEC852" s="399"/>
      <c r="BED852" s="399"/>
      <c r="BEE852" s="399"/>
      <c r="BEF852" s="399"/>
      <c r="BEG852" s="399"/>
      <c r="BEH852" s="399"/>
      <c r="BEI852" s="399"/>
      <c r="BEJ852" s="399"/>
      <c r="BEK852" s="399"/>
      <c r="BEL852" s="399"/>
      <c r="BEM852" s="399"/>
      <c r="BEN852" s="399"/>
      <c r="BEO852" s="399"/>
      <c r="BEP852" s="399"/>
      <c r="BEQ852" s="399"/>
      <c r="BER852" s="399"/>
      <c r="BES852" s="399"/>
      <c r="BET852" s="399"/>
      <c r="BEU852" s="399"/>
      <c r="BEV852" s="399"/>
      <c r="BEW852" s="399"/>
      <c r="BEX852" s="399"/>
      <c r="BEY852" s="399"/>
      <c r="BEZ852" s="399"/>
      <c r="BFA852" s="399"/>
      <c r="BFB852" s="399"/>
      <c r="BFC852" s="399"/>
      <c r="BFD852" s="399"/>
      <c r="BFE852" s="399"/>
      <c r="BFF852" s="399"/>
      <c r="BFG852" s="399"/>
      <c r="BFH852" s="399"/>
      <c r="BFI852" s="399"/>
      <c r="BFJ852" s="399"/>
      <c r="BFK852" s="399"/>
      <c r="BFL852" s="399"/>
      <c r="BFM852" s="399"/>
      <c r="BFN852" s="399"/>
      <c r="BFO852" s="399"/>
      <c r="BFP852" s="399"/>
      <c r="BFQ852" s="399"/>
      <c r="BFR852" s="399"/>
      <c r="BFS852" s="399"/>
      <c r="BFT852" s="399"/>
      <c r="BFU852" s="399"/>
      <c r="BFV852" s="399"/>
      <c r="BFW852" s="399"/>
      <c r="BFX852" s="399"/>
      <c r="BFY852" s="399"/>
      <c r="BFZ852" s="399"/>
      <c r="BGA852" s="399"/>
      <c r="BGB852" s="399"/>
      <c r="BGC852" s="399"/>
      <c r="BGD852" s="399"/>
      <c r="BGE852" s="399"/>
      <c r="BGF852" s="399"/>
      <c r="BGG852" s="399"/>
      <c r="BGH852" s="399"/>
      <c r="BGI852" s="399"/>
      <c r="BGJ852" s="399"/>
      <c r="BGK852" s="399"/>
      <c r="BGL852" s="399"/>
      <c r="BGM852" s="399"/>
      <c r="BGN852" s="399"/>
      <c r="BGO852" s="399"/>
      <c r="BGP852" s="399"/>
      <c r="BGQ852" s="399"/>
      <c r="BGR852" s="399"/>
      <c r="BGS852" s="399"/>
      <c r="BGT852" s="399"/>
      <c r="BGU852" s="399"/>
      <c r="BGV852" s="399"/>
      <c r="BGW852" s="399"/>
      <c r="BGX852" s="399"/>
      <c r="BGY852" s="399"/>
      <c r="BGZ852" s="399"/>
      <c r="BHA852" s="399"/>
      <c r="BHB852" s="399"/>
      <c r="BHC852" s="399"/>
      <c r="BHD852" s="399"/>
      <c r="BHE852" s="399"/>
      <c r="BHF852" s="399"/>
      <c r="BHG852" s="399"/>
      <c r="BHH852" s="399"/>
      <c r="BHI852" s="399"/>
      <c r="BHJ852" s="399"/>
      <c r="BHK852" s="399"/>
      <c r="BHL852" s="399"/>
      <c r="BHM852" s="399"/>
      <c r="BHN852" s="399"/>
      <c r="BHO852" s="399"/>
      <c r="BHP852" s="399"/>
      <c r="BHQ852" s="399"/>
      <c r="BHR852" s="399"/>
      <c r="BHS852" s="399"/>
      <c r="BHT852" s="399"/>
      <c r="BHU852" s="399"/>
      <c r="BHV852" s="399"/>
      <c r="BHW852" s="399"/>
      <c r="BHX852" s="399"/>
      <c r="BHY852" s="399"/>
      <c r="BHZ852" s="399"/>
      <c r="BIA852" s="399"/>
      <c r="BIB852" s="399"/>
      <c r="BIC852" s="399"/>
      <c r="BID852" s="399"/>
      <c r="BIE852" s="399"/>
      <c r="BIF852" s="399"/>
      <c r="BIG852" s="399"/>
      <c r="BIH852" s="399"/>
      <c r="BII852" s="399"/>
      <c r="BIJ852" s="399"/>
      <c r="BIK852" s="399"/>
      <c r="BIL852" s="399"/>
      <c r="BIM852" s="399"/>
      <c r="BIN852" s="399"/>
      <c r="BIO852" s="399"/>
      <c r="BIP852" s="399"/>
      <c r="BIQ852" s="399"/>
      <c r="BIR852" s="399"/>
      <c r="BIS852" s="399"/>
      <c r="BIT852" s="399"/>
      <c r="BIU852" s="399"/>
      <c r="BIV852" s="399"/>
      <c r="BIW852" s="399"/>
      <c r="BIX852" s="399"/>
      <c r="BIY852" s="399"/>
      <c r="BIZ852" s="399"/>
      <c r="BJA852" s="399"/>
      <c r="BJB852" s="399"/>
      <c r="BJC852" s="399"/>
      <c r="BJD852" s="399"/>
      <c r="BJE852" s="399"/>
      <c r="BJF852" s="399"/>
      <c r="BJG852" s="399"/>
      <c r="BJH852" s="399"/>
      <c r="BJI852" s="399"/>
      <c r="BJJ852" s="399"/>
      <c r="BJK852" s="399"/>
      <c r="BJL852" s="399"/>
      <c r="BJM852" s="399"/>
      <c r="BJN852" s="399"/>
      <c r="BJO852" s="399"/>
      <c r="BJP852" s="399"/>
      <c r="BJQ852" s="399"/>
      <c r="BJR852" s="399"/>
      <c r="BJS852" s="399"/>
      <c r="BJT852" s="399"/>
      <c r="BJU852" s="399"/>
      <c r="BJV852" s="399"/>
      <c r="BJW852" s="399"/>
      <c r="BJX852" s="399"/>
      <c r="BJY852" s="399"/>
      <c r="BJZ852" s="399"/>
      <c r="BKA852" s="399"/>
      <c r="BKB852" s="399"/>
      <c r="BKC852" s="399"/>
      <c r="BKD852" s="399"/>
      <c r="BKE852" s="399"/>
      <c r="BKF852" s="399"/>
      <c r="BKG852" s="399"/>
      <c r="BKH852" s="399"/>
      <c r="BKI852" s="399"/>
      <c r="BKJ852" s="399"/>
      <c r="BKK852" s="399"/>
      <c r="BKL852" s="399"/>
      <c r="BKM852" s="399"/>
      <c r="BKN852" s="399"/>
      <c r="BKO852" s="399"/>
      <c r="BKP852" s="399"/>
      <c r="BKQ852" s="399"/>
      <c r="BKR852" s="399"/>
      <c r="BKS852" s="399"/>
      <c r="BKT852" s="399"/>
      <c r="BKU852" s="399"/>
      <c r="BKV852" s="399"/>
      <c r="BKW852" s="399"/>
      <c r="BKX852" s="399"/>
      <c r="BKY852" s="399"/>
      <c r="BKZ852" s="399"/>
      <c r="BLA852" s="399"/>
      <c r="BLB852" s="399"/>
      <c r="BLC852" s="399"/>
      <c r="BLD852" s="399"/>
      <c r="BLE852" s="399"/>
      <c r="BLF852" s="399"/>
      <c r="BLG852" s="399"/>
      <c r="BLH852" s="399"/>
      <c r="BLI852" s="399"/>
      <c r="BLJ852" s="399"/>
      <c r="BLK852" s="399"/>
      <c r="BLL852" s="399"/>
      <c r="BLM852" s="399"/>
      <c r="BLN852" s="399"/>
      <c r="BLO852" s="399"/>
      <c r="BLP852" s="399"/>
      <c r="BLQ852" s="399"/>
      <c r="BLR852" s="399"/>
      <c r="BLS852" s="399"/>
      <c r="BLT852" s="399"/>
      <c r="BLU852" s="399"/>
      <c r="BLV852" s="399"/>
      <c r="BLW852" s="399"/>
      <c r="BLX852" s="399"/>
      <c r="BLY852" s="399"/>
      <c r="BLZ852" s="399"/>
      <c r="BMA852" s="399"/>
      <c r="BMB852" s="399"/>
      <c r="BMC852" s="399"/>
      <c r="BMD852" s="399"/>
      <c r="BME852" s="399"/>
      <c r="BMF852" s="399"/>
      <c r="BMG852" s="399"/>
      <c r="BMH852" s="399"/>
      <c r="BMI852" s="399"/>
      <c r="BMJ852" s="399"/>
      <c r="BMK852" s="399"/>
      <c r="BML852" s="399"/>
      <c r="BMM852" s="399"/>
      <c r="BMN852" s="399"/>
      <c r="BMO852" s="399"/>
      <c r="BMP852" s="399"/>
      <c r="BMQ852" s="399"/>
      <c r="BMR852" s="399"/>
      <c r="BMS852" s="399"/>
      <c r="BMT852" s="399"/>
      <c r="BMU852" s="399"/>
      <c r="BMV852" s="399"/>
      <c r="BMW852" s="399"/>
      <c r="BMX852" s="399"/>
      <c r="BMY852" s="399"/>
      <c r="BMZ852" s="399"/>
      <c r="BNA852" s="399"/>
      <c r="BNB852" s="399"/>
      <c r="BNC852" s="399"/>
      <c r="BND852" s="399"/>
      <c r="BNE852" s="399"/>
      <c r="BNF852" s="399"/>
      <c r="BNG852" s="399"/>
      <c r="BNH852" s="399"/>
      <c r="BNI852" s="399"/>
      <c r="BNJ852" s="399"/>
      <c r="BNK852" s="399"/>
      <c r="BNL852" s="399"/>
      <c r="BNM852" s="399"/>
      <c r="BNN852" s="399"/>
      <c r="BNO852" s="399"/>
      <c r="BNP852" s="399"/>
      <c r="BNQ852" s="399"/>
      <c r="BNR852" s="399"/>
      <c r="BNS852" s="399"/>
      <c r="BNT852" s="399"/>
      <c r="BNU852" s="399"/>
      <c r="BNV852" s="399"/>
      <c r="BNW852" s="399"/>
      <c r="BNX852" s="399"/>
      <c r="BNY852" s="399"/>
      <c r="BNZ852" s="399"/>
      <c r="BOA852" s="399"/>
      <c r="BOB852" s="399"/>
      <c r="BOC852" s="399"/>
      <c r="BOD852" s="399"/>
      <c r="BOE852" s="399"/>
      <c r="BOF852" s="399"/>
      <c r="BOG852" s="399"/>
      <c r="BOH852" s="399"/>
      <c r="BOI852" s="399"/>
      <c r="BOJ852" s="399"/>
      <c r="BOK852" s="399"/>
      <c r="BOL852" s="399"/>
      <c r="BOM852" s="399"/>
      <c r="BON852" s="399"/>
      <c r="BOO852" s="399"/>
      <c r="BOP852" s="399"/>
      <c r="BOQ852" s="399"/>
      <c r="BOR852" s="399"/>
      <c r="BOS852" s="399"/>
      <c r="BOT852" s="399"/>
      <c r="BOU852" s="399"/>
      <c r="BOV852" s="399"/>
      <c r="BOW852" s="399"/>
      <c r="BOX852" s="399"/>
      <c r="BOY852" s="399"/>
      <c r="BOZ852" s="399"/>
      <c r="BPA852" s="399"/>
      <c r="BPB852" s="399"/>
      <c r="BPC852" s="399"/>
      <c r="BPD852" s="399"/>
      <c r="BPE852" s="399"/>
      <c r="BPF852" s="399"/>
      <c r="BPG852" s="399"/>
      <c r="BPH852" s="399"/>
      <c r="BPI852" s="399"/>
      <c r="BPJ852" s="399"/>
      <c r="BPK852" s="399"/>
      <c r="BPL852" s="399"/>
      <c r="BPM852" s="399"/>
      <c r="BPN852" s="399"/>
      <c r="BPO852" s="399"/>
      <c r="BPP852" s="399"/>
      <c r="BPQ852" s="399"/>
      <c r="BPR852" s="399"/>
      <c r="BPS852" s="399"/>
      <c r="BPT852" s="399"/>
      <c r="BPU852" s="399"/>
      <c r="BPV852" s="399"/>
      <c r="BPW852" s="399"/>
      <c r="BPX852" s="399"/>
      <c r="BPY852" s="399"/>
      <c r="BPZ852" s="399"/>
      <c r="BQA852" s="399"/>
      <c r="BQB852" s="399"/>
      <c r="BQC852" s="399"/>
      <c r="BQD852" s="399"/>
      <c r="BQE852" s="399"/>
      <c r="BQF852" s="399"/>
      <c r="BQG852" s="399"/>
      <c r="BQH852" s="399"/>
      <c r="BQI852" s="399"/>
      <c r="BQJ852" s="399"/>
      <c r="BQK852" s="399"/>
      <c r="BQL852" s="399"/>
      <c r="BQM852" s="399"/>
      <c r="BQN852" s="399"/>
      <c r="BQO852" s="399"/>
      <c r="BQP852" s="399"/>
      <c r="BQQ852" s="399"/>
      <c r="BQR852" s="399"/>
      <c r="BQS852" s="399"/>
      <c r="BQT852" s="399"/>
      <c r="BQU852" s="399"/>
      <c r="BQV852" s="399"/>
      <c r="BQW852" s="399"/>
      <c r="BQX852" s="399"/>
      <c r="BQY852" s="399"/>
      <c r="BQZ852" s="399"/>
      <c r="BRA852" s="399"/>
      <c r="BRB852" s="399"/>
      <c r="BRC852" s="399"/>
      <c r="BRD852" s="399"/>
      <c r="BRE852" s="399"/>
      <c r="BRF852" s="399"/>
      <c r="BRG852" s="399"/>
      <c r="BRH852" s="399"/>
      <c r="BRI852" s="399"/>
      <c r="BRJ852" s="399"/>
      <c r="BRK852" s="399"/>
      <c r="BRL852" s="399"/>
      <c r="BRM852" s="399"/>
      <c r="BRN852" s="399"/>
      <c r="BRO852" s="399"/>
      <c r="BRP852" s="399"/>
      <c r="BRQ852" s="399"/>
      <c r="BRR852" s="399"/>
      <c r="BRS852" s="399"/>
      <c r="BRT852" s="399"/>
      <c r="BRU852" s="399"/>
      <c r="BRV852" s="399"/>
      <c r="BRW852" s="399"/>
      <c r="BRX852" s="399"/>
      <c r="BRY852" s="399"/>
      <c r="BRZ852" s="399"/>
      <c r="BSA852" s="399"/>
      <c r="BSB852" s="399"/>
      <c r="BSC852" s="399"/>
      <c r="BSD852" s="399"/>
      <c r="BSE852" s="399"/>
      <c r="BSF852" s="399"/>
      <c r="BSG852" s="399"/>
      <c r="BSH852" s="399"/>
      <c r="BSI852" s="399"/>
      <c r="BSJ852" s="399"/>
      <c r="BSK852" s="399"/>
      <c r="BSL852" s="399"/>
      <c r="BSM852" s="399"/>
      <c r="BSN852" s="399"/>
      <c r="BSO852" s="399"/>
      <c r="BSP852" s="399"/>
      <c r="BSQ852" s="399"/>
      <c r="BSR852" s="399"/>
      <c r="BSS852" s="399"/>
      <c r="BST852" s="399"/>
      <c r="BSU852" s="399"/>
      <c r="BSV852" s="399"/>
      <c r="BSW852" s="399"/>
      <c r="BSX852" s="399"/>
      <c r="BSY852" s="399"/>
      <c r="BSZ852" s="399"/>
      <c r="BTA852" s="399"/>
      <c r="BTB852" s="399"/>
      <c r="BTC852" s="399"/>
      <c r="BTD852" s="399"/>
      <c r="BTE852" s="399"/>
      <c r="BTF852" s="399"/>
      <c r="BTG852" s="399"/>
      <c r="BTH852" s="399"/>
      <c r="BTI852" s="399"/>
      <c r="BTJ852" s="399"/>
      <c r="BTK852" s="399"/>
      <c r="BTL852" s="399"/>
      <c r="BTM852" s="399"/>
      <c r="BTN852" s="399"/>
      <c r="BTO852" s="399"/>
      <c r="BTP852" s="399"/>
      <c r="BTQ852" s="399"/>
      <c r="BTR852" s="399"/>
      <c r="BTS852" s="399"/>
      <c r="BTT852" s="399"/>
      <c r="BTU852" s="399"/>
      <c r="BTV852" s="399"/>
      <c r="BTW852" s="399"/>
      <c r="BTX852" s="399"/>
      <c r="BTY852" s="399"/>
      <c r="BTZ852" s="399"/>
      <c r="BUA852" s="399"/>
      <c r="BUB852" s="399"/>
      <c r="BUC852" s="399"/>
      <c r="BUD852" s="399"/>
      <c r="BUE852" s="399"/>
      <c r="BUF852" s="399"/>
      <c r="BUG852" s="399"/>
      <c r="BUH852" s="399"/>
      <c r="BUI852" s="399"/>
      <c r="BUJ852" s="399"/>
      <c r="BUK852" s="399"/>
      <c r="BUL852" s="399"/>
      <c r="BUM852" s="399"/>
      <c r="BUN852" s="399"/>
      <c r="BUO852" s="399"/>
      <c r="BUP852" s="399"/>
      <c r="BUQ852" s="399"/>
      <c r="BUR852" s="399"/>
      <c r="BUS852" s="399"/>
      <c r="BUT852" s="399"/>
      <c r="BUU852" s="399"/>
      <c r="BUV852" s="399"/>
      <c r="BUW852" s="399"/>
      <c r="BUX852" s="399"/>
      <c r="BUY852" s="399"/>
      <c r="BUZ852" s="399"/>
      <c r="BVA852" s="399"/>
      <c r="BVB852" s="399"/>
      <c r="BVC852" s="399"/>
      <c r="BVD852" s="399"/>
      <c r="BVE852" s="399"/>
      <c r="BVF852" s="399"/>
      <c r="BVG852" s="399"/>
      <c r="BVH852" s="399"/>
      <c r="BVI852" s="399"/>
      <c r="BVJ852" s="399"/>
      <c r="BVK852" s="399"/>
      <c r="BVL852" s="399"/>
      <c r="BVM852" s="399"/>
      <c r="BVN852" s="399"/>
      <c r="BVO852" s="399"/>
      <c r="BVP852" s="399"/>
      <c r="BVQ852" s="399"/>
      <c r="BVR852" s="399"/>
      <c r="BVS852" s="399"/>
      <c r="BVT852" s="399"/>
      <c r="BVU852" s="399"/>
      <c r="BVV852" s="399"/>
      <c r="BVW852" s="399"/>
      <c r="BVX852" s="399"/>
      <c r="BVY852" s="399"/>
      <c r="BVZ852" s="399"/>
      <c r="BWA852" s="399"/>
      <c r="BWB852" s="399"/>
      <c r="BWC852" s="399"/>
      <c r="BWD852" s="399"/>
      <c r="BWE852" s="399"/>
      <c r="BWF852" s="399"/>
      <c r="BWG852" s="399"/>
      <c r="BWH852" s="399"/>
      <c r="BWI852" s="399"/>
      <c r="BWJ852" s="399"/>
      <c r="BWK852" s="399"/>
      <c r="BWL852" s="399"/>
      <c r="BWM852" s="399"/>
      <c r="BWN852" s="399"/>
      <c r="BWO852" s="399"/>
      <c r="BWP852" s="399"/>
      <c r="BWQ852" s="399"/>
      <c r="BWR852" s="399"/>
      <c r="BWS852" s="399"/>
      <c r="BWT852" s="399"/>
      <c r="BWU852" s="399"/>
      <c r="BWV852" s="399"/>
      <c r="BWW852" s="399"/>
      <c r="BWX852" s="399"/>
      <c r="BWY852" s="399"/>
      <c r="BWZ852" s="399"/>
      <c r="BXA852" s="399"/>
      <c r="BXB852" s="399"/>
      <c r="BXC852" s="399"/>
      <c r="BXD852" s="399"/>
      <c r="BXE852" s="399"/>
      <c r="BXF852" s="399"/>
      <c r="BXG852" s="399"/>
      <c r="BXH852" s="399"/>
      <c r="BXI852" s="399"/>
      <c r="BXJ852" s="399"/>
      <c r="BXK852" s="399"/>
      <c r="BXL852" s="399"/>
      <c r="BXM852" s="399"/>
      <c r="BXN852" s="399"/>
      <c r="BXO852" s="399"/>
      <c r="BXP852" s="399"/>
      <c r="BXQ852" s="399"/>
      <c r="BXR852" s="399"/>
      <c r="BXS852" s="399"/>
      <c r="BXT852" s="399"/>
      <c r="BXU852" s="399"/>
      <c r="BXV852" s="399"/>
      <c r="BXW852" s="399"/>
      <c r="BXX852" s="399"/>
      <c r="BXY852" s="399"/>
      <c r="BXZ852" s="399"/>
      <c r="BYA852" s="399"/>
      <c r="BYB852" s="399"/>
      <c r="BYC852" s="399"/>
      <c r="BYD852" s="399"/>
      <c r="BYE852" s="399"/>
      <c r="BYF852" s="399"/>
      <c r="BYG852" s="399"/>
      <c r="BYH852" s="399"/>
      <c r="BYI852" s="399"/>
      <c r="BYJ852" s="399"/>
      <c r="BYK852" s="399"/>
      <c r="BYL852" s="399"/>
      <c r="BYM852" s="399"/>
      <c r="BYN852" s="399"/>
      <c r="BYO852" s="399"/>
      <c r="BYP852" s="399"/>
      <c r="BYQ852" s="399"/>
      <c r="BYR852" s="399"/>
      <c r="BYS852" s="399"/>
      <c r="BYT852" s="399"/>
      <c r="BYU852" s="399"/>
      <c r="BYV852" s="399"/>
      <c r="BYW852" s="399"/>
      <c r="BYX852" s="399"/>
      <c r="BYY852" s="399"/>
      <c r="BYZ852" s="399"/>
      <c r="BZA852" s="399"/>
      <c r="BZB852" s="399"/>
      <c r="BZC852" s="399"/>
      <c r="BZD852" s="399"/>
      <c r="BZE852" s="399"/>
      <c r="BZF852" s="399"/>
      <c r="BZG852" s="399"/>
      <c r="BZH852" s="399"/>
      <c r="BZI852" s="399"/>
      <c r="BZJ852" s="399"/>
      <c r="BZK852" s="399"/>
      <c r="BZL852" s="399"/>
      <c r="BZM852" s="399"/>
      <c r="BZN852" s="399"/>
      <c r="BZO852" s="399"/>
      <c r="BZP852" s="399"/>
      <c r="BZQ852" s="399"/>
      <c r="BZR852" s="399"/>
      <c r="BZS852" s="399"/>
      <c r="BZT852" s="399"/>
      <c r="BZU852" s="399"/>
      <c r="BZV852" s="399"/>
      <c r="BZW852" s="399"/>
      <c r="BZX852" s="399"/>
      <c r="BZY852" s="399"/>
      <c r="BZZ852" s="399"/>
      <c r="CAA852" s="399"/>
      <c r="CAB852" s="399"/>
      <c r="CAC852" s="399"/>
      <c r="CAD852" s="399"/>
      <c r="CAE852" s="399"/>
      <c r="CAF852" s="399"/>
      <c r="CAG852" s="399"/>
      <c r="CAH852" s="399"/>
      <c r="CAI852" s="399"/>
      <c r="CAJ852" s="399"/>
      <c r="CAK852" s="399"/>
      <c r="CAL852" s="399"/>
      <c r="CAM852" s="399"/>
      <c r="CAN852" s="399"/>
      <c r="CAO852" s="399"/>
      <c r="CAP852" s="399"/>
      <c r="CAQ852" s="399"/>
      <c r="CAR852" s="399"/>
      <c r="CAS852" s="399"/>
      <c r="CAT852" s="399"/>
      <c r="CAU852" s="399"/>
      <c r="CAV852" s="399"/>
      <c r="CAW852" s="399"/>
      <c r="CAX852" s="399"/>
      <c r="CAY852" s="399"/>
      <c r="CAZ852" s="399"/>
      <c r="CBA852" s="399"/>
      <c r="CBB852" s="399"/>
      <c r="CBC852" s="399"/>
      <c r="CBD852" s="399"/>
      <c r="CBE852" s="399"/>
      <c r="CBF852" s="399"/>
      <c r="CBG852" s="399"/>
      <c r="CBH852" s="399"/>
      <c r="CBI852" s="399"/>
      <c r="CBJ852" s="399"/>
      <c r="CBK852" s="399"/>
      <c r="CBL852" s="399"/>
      <c r="CBM852" s="399"/>
      <c r="CBN852" s="399"/>
      <c r="CBO852" s="399"/>
      <c r="CBP852" s="399"/>
      <c r="CBQ852" s="399"/>
      <c r="CBR852" s="399"/>
      <c r="CBS852" s="399"/>
      <c r="CBT852" s="399"/>
      <c r="CBU852" s="399"/>
      <c r="CBV852" s="399"/>
      <c r="CBW852" s="399"/>
      <c r="CBX852" s="399"/>
      <c r="CBY852" s="399"/>
      <c r="CBZ852" s="399"/>
      <c r="CCA852" s="399"/>
      <c r="CCB852" s="399"/>
      <c r="CCC852" s="399"/>
      <c r="CCD852" s="399"/>
      <c r="CCE852" s="399"/>
      <c r="CCF852" s="399"/>
      <c r="CCG852" s="399"/>
      <c r="CCH852" s="399"/>
      <c r="CCI852" s="399"/>
      <c r="CCJ852" s="399"/>
      <c r="CCK852" s="399"/>
      <c r="CCL852" s="399"/>
      <c r="CCM852" s="399"/>
      <c r="CCN852" s="399"/>
      <c r="CCO852" s="399"/>
      <c r="CCP852" s="399"/>
      <c r="CCQ852" s="399"/>
      <c r="CCR852" s="399"/>
      <c r="CCS852" s="399"/>
      <c r="CCT852" s="399"/>
      <c r="CCU852" s="399"/>
      <c r="CCV852" s="399"/>
      <c r="CCW852" s="399"/>
      <c r="CCX852" s="399"/>
      <c r="CCY852" s="399"/>
      <c r="CCZ852" s="399"/>
      <c r="CDA852" s="399"/>
      <c r="CDB852" s="399"/>
      <c r="CDC852" s="399"/>
      <c r="CDD852" s="399"/>
      <c r="CDE852" s="399"/>
      <c r="CDF852" s="399"/>
      <c r="CDG852" s="399"/>
      <c r="CDH852" s="399"/>
      <c r="CDI852" s="399"/>
      <c r="CDJ852" s="399"/>
      <c r="CDK852" s="399"/>
      <c r="CDL852" s="399"/>
      <c r="CDM852" s="399"/>
      <c r="CDN852" s="399"/>
      <c r="CDO852" s="399"/>
      <c r="CDP852" s="399"/>
      <c r="CDQ852" s="399"/>
      <c r="CDR852" s="399"/>
      <c r="CDS852" s="399"/>
      <c r="CDT852" s="399"/>
      <c r="CDU852" s="399"/>
      <c r="CDV852" s="399"/>
      <c r="CDW852" s="399"/>
      <c r="CDX852" s="399"/>
      <c r="CDY852" s="399"/>
      <c r="CDZ852" s="399"/>
      <c r="CEA852" s="399"/>
      <c r="CEB852" s="399"/>
      <c r="CEC852" s="399"/>
      <c r="CED852" s="399"/>
      <c r="CEE852" s="399"/>
      <c r="CEF852" s="399"/>
      <c r="CEG852" s="399"/>
      <c r="CEH852" s="399"/>
      <c r="CEI852" s="399"/>
      <c r="CEJ852" s="399"/>
      <c r="CEK852" s="399"/>
      <c r="CEL852" s="399"/>
      <c r="CEM852" s="399"/>
      <c r="CEN852" s="399"/>
      <c r="CEO852" s="399"/>
      <c r="CEP852" s="399"/>
      <c r="CEQ852" s="399"/>
      <c r="CER852" s="399"/>
      <c r="CES852" s="399"/>
      <c r="CET852" s="399"/>
      <c r="CEU852" s="399"/>
      <c r="CEV852" s="399"/>
      <c r="CEW852" s="399"/>
      <c r="CEX852" s="399"/>
      <c r="CEY852" s="399"/>
      <c r="CEZ852" s="399"/>
      <c r="CFA852" s="399"/>
      <c r="CFB852" s="399"/>
      <c r="CFC852" s="399"/>
      <c r="CFD852" s="399"/>
      <c r="CFE852" s="399"/>
      <c r="CFF852" s="399"/>
      <c r="CFG852" s="399"/>
      <c r="CFH852" s="399"/>
      <c r="CFI852" s="399"/>
      <c r="CFJ852" s="399"/>
      <c r="CFK852" s="399"/>
      <c r="CFL852" s="399"/>
      <c r="CFM852" s="399"/>
      <c r="CFN852" s="399"/>
      <c r="CFO852" s="399"/>
      <c r="CFP852" s="399"/>
      <c r="CFQ852" s="399"/>
      <c r="CFR852" s="399"/>
      <c r="CFS852" s="399"/>
      <c r="CFT852" s="399"/>
      <c r="CFU852" s="399"/>
      <c r="CFV852" s="399"/>
      <c r="CFW852" s="399"/>
      <c r="CFX852" s="399"/>
      <c r="CFY852" s="399"/>
      <c r="CFZ852" s="399"/>
      <c r="CGA852" s="399"/>
      <c r="CGB852" s="399"/>
      <c r="CGC852" s="399"/>
      <c r="CGD852" s="399"/>
      <c r="CGE852" s="399"/>
      <c r="CGF852" s="399"/>
      <c r="CGG852" s="399"/>
      <c r="CGH852" s="399"/>
      <c r="CGI852" s="399"/>
      <c r="CGJ852" s="399"/>
      <c r="CGK852" s="399"/>
      <c r="CGL852" s="399"/>
      <c r="CGM852" s="399"/>
      <c r="CGN852" s="399"/>
      <c r="CGO852" s="399"/>
      <c r="CGP852" s="399"/>
      <c r="CGQ852" s="399"/>
      <c r="CGR852" s="399"/>
      <c r="CGS852" s="399"/>
      <c r="CGT852" s="399"/>
      <c r="CGU852" s="399"/>
      <c r="CGV852" s="399"/>
      <c r="CGW852" s="399"/>
      <c r="CGX852" s="399"/>
      <c r="CGY852" s="399"/>
      <c r="CGZ852" s="399"/>
      <c r="CHA852" s="399"/>
      <c r="CHB852" s="399"/>
      <c r="CHC852" s="399"/>
      <c r="CHD852" s="399"/>
      <c r="CHE852" s="399"/>
      <c r="CHF852" s="399"/>
      <c r="CHG852" s="399"/>
      <c r="CHH852" s="399"/>
      <c r="CHI852" s="399"/>
      <c r="CHJ852" s="399"/>
      <c r="CHK852" s="399"/>
      <c r="CHL852" s="399"/>
      <c r="CHM852" s="399"/>
      <c r="CHN852" s="399"/>
      <c r="CHO852" s="399"/>
      <c r="CHP852" s="399"/>
      <c r="CHQ852" s="399"/>
      <c r="CHR852" s="399"/>
      <c r="CHS852" s="399"/>
      <c r="CHT852" s="399"/>
      <c r="CHU852" s="399"/>
      <c r="CHV852" s="399"/>
      <c r="CHW852" s="399"/>
      <c r="CHX852" s="399"/>
      <c r="CHY852" s="399"/>
      <c r="CHZ852" s="399"/>
      <c r="CIA852" s="399"/>
      <c r="CIB852" s="399"/>
      <c r="CIC852" s="399"/>
      <c r="CID852" s="399"/>
      <c r="CIE852" s="399"/>
      <c r="CIF852" s="399"/>
      <c r="CIG852" s="399"/>
      <c r="CIH852" s="399"/>
      <c r="CII852" s="399"/>
      <c r="CIJ852" s="399"/>
      <c r="CIK852" s="399"/>
      <c r="CIL852" s="399"/>
      <c r="CIM852" s="399"/>
      <c r="CIN852" s="399"/>
      <c r="CIO852" s="399"/>
      <c r="CIP852" s="399"/>
      <c r="CIQ852" s="399"/>
      <c r="CIR852" s="399"/>
      <c r="CIS852" s="399"/>
      <c r="CIT852" s="399"/>
      <c r="CIU852" s="399"/>
      <c r="CIV852" s="399"/>
      <c r="CIW852" s="399"/>
      <c r="CIX852" s="399"/>
      <c r="CIY852" s="399"/>
      <c r="CIZ852" s="399"/>
      <c r="CJA852" s="399"/>
      <c r="CJB852" s="399"/>
      <c r="CJC852" s="399"/>
      <c r="CJD852" s="399"/>
      <c r="CJE852" s="399"/>
      <c r="CJF852" s="399"/>
      <c r="CJG852" s="399"/>
      <c r="CJH852" s="399"/>
      <c r="CJI852" s="399"/>
      <c r="CJJ852" s="399"/>
      <c r="CJK852" s="399"/>
      <c r="CJL852" s="399"/>
      <c r="CJM852" s="399"/>
      <c r="CJN852" s="399"/>
      <c r="CJO852" s="399"/>
      <c r="CJP852" s="399"/>
      <c r="CJQ852" s="399"/>
      <c r="CJR852" s="399"/>
      <c r="CJS852" s="399"/>
      <c r="CJT852" s="399"/>
      <c r="CJU852" s="399"/>
      <c r="CJV852" s="399"/>
      <c r="CJW852" s="399"/>
      <c r="CJX852" s="399"/>
      <c r="CJY852" s="399"/>
      <c r="CJZ852" s="399"/>
      <c r="CKA852" s="399"/>
      <c r="CKB852" s="399"/>
      <c r="CKC852" s="399"/>
      <c r="CKD852" s="399"/>
      <c r="CKE852" s="399"/>
      <c r="CKF852" s="399"/>
      <c r="CKG852" s="399"/>
      <c r="CKH852" s="399"/>
      <c r="CKI852" s="399"/>
      <c r="CKJ852" s="399"/>
      <c r="CKK852" s="399"/>
      <c r="CKL852" s="399"/>
      <c r="CKM852" s="399"/>
      <c r="CKN852" s="399"/>
      <c r="CKO852" s="399"/>
      <c r="CKP852" s="399"/>
      <c r="CKQ852" s="399"/>
      <c r="CKR852" s="399"/>
      <c r="CKS852" s="399"/>
      <c r="CKT852" s="399"/>
      <c r="CKU852" s="399"/>
      <c r="CKV852" s="399"/>
      <c r="CKW852" s="399"/>
      <c r="CKX852" s="399"/>
      <c r="CKY852" s="399"/>
      <c r="CKZ852" s="399"/>
      <c r="CLA852" s="399"/>
      <c r="CLB852" s="399"/>
      <c r="CLC852" s="399"/>
      <c r="CLD852" s="399"/>
      <c r="CLE852" s="399"/>
      <c r="CLF852" s="399"/>
      <c r="CLG852" s="399"/>
      <c r="CLH852" s="399"/>
      <c r="CLI852" s="399"/>
      <c r="CLJ852" s="399"/>
      <c r="CLK852" s="399"/>
      <c r="CLL852" s="399"/>
      <c r="CLM852" s="399"/>
      <c r="CLN852" s="399"/>
      <c r="CLO852" s="399"/>
      <c r="CLP852" s="399"/>
      <c r="CLQ852" s="399"/>
      <c r="CLR852" s="399"/>
      <c r="CLS852" s="399"/>
      <c r="CLT852" s="399"/>
      <c r="CLU852" s="399"/>
      <c r="CLV852" s="399"/>
      <c r="CLW852" s="399"/>
      <c r="CLX852" s="399"/>
      <c r="CLY852" s="399"/>
      <c r="CLZ852" s="399"/>
      <c r="CMA852" s="399"/>
      <c r="CMB852" s="399"/>
      <c r="CMC852" s="399"/>
      <c r="CMD852" s="399"/>
      <c r="CME852" s="399"/>
      <c r="CMF852" s="399"/>
      <c r="CMG852" s="399"/>
      <c r="CMH852" s="399"/>
      <c r="CMI852" s="399"/>
      <c r="CMJ852" s="399"/>
      <c r="CMK852" s="399"/>
      <c r="CML852" s="399"/>
      <c r="CMM852" s="399"/>
      <c r="CMN852" s="399"/>
      <c r="CMO852" s="399"/>
      <c r="CMP852" s="399"/>
      <c r="CMQ852" s="399"/>
      <c r="CMR852" s="399"/>
      <c r="CMS852" s="399"/>
      <c r="CMT852" s="399"/>
      <c r="CMU852" s="399"/>
      <c r="CMV852" s="399"/>
      <c r="CMW852" s="399"/>
      <c r="CMX852" s="399"/>
      <c r="CMY852" s="399"/>
      <c r="CMZ852" s="399"/>
      <c r="CNA852" s="399"/>
      <c r="CNB852" s="399"/>
      <c r="CNC852" s="399"/>
      <c r="CND852" s="399"/>
      <c r="CNE852" s="399"/>
      <c r="CNF852" s="399"/>
      <c r="CNG852" s="399"/>
      <c r="CNH852" s="399"/>
      <c r="CNI852" s="399"/>
      <c r="CNJ852" s="399"/>
      <c r="CNK852" s="399"/>
      <c r="CNL852" s="399"/>
      <c r="CNM852" s="399"/>
      <c r="CNN852" s="399"/>
      <c r="CNO852" s="399"/>
      <c r="CNP852" s="399"/>
      <c r="CNQ852" s="399"/>
      <c r="CNR852" s="399"/>
      <c r="CNS852" s="399"/>
      <c r="CNT852" s="399"/>
      <c r="CNU852" s="399"/>
      <c r="CNV852" s="399"/>
      <c r="CNW852" s="399"/>
      <c r="CNX852" s="399"/>
      <c r="CNY852" s="399"/>
      <c r="CNZ852" s="399"/>
      <c r="COA852" s="399"/>
      <c r="COB852" s="399"/>
      <c r="COC852" s="399"/>
      <c r="COD852" s="399"/>
      <c r="COE852" s="399"/>
      <c r="COF852" s="399"/>
      <c r="COG852" s="399"/>
      <c r="COH852" s="399"/>
      <c r="COI852" s="399"/>
      <c r="COJ852" s="399"/>
      <c r="COK852" s="399"/>
      <c r="COL852" s="399"/>
      <c r="COM852" s="399"/>
      <c r="CON852" s="399"/>
      <c r="COO852" s="399"/>
      <c r="COP852" s="399"/>
      <c r="COQ852" s="399"/>
      <c r="COR852" s="399"/>
      <c r="COS852" s="399"/>
      <c r="COT852" s="399"/>
      <c r="COU852" s="399"/>
      <c r="COV852" s="399"/>
      <c r="COW852" s="399"/>
      <c r="COX852" s="399"/>
      <c r="COY852" s="399"/>
      <c r="COZ852" s="399"/>
      <c r="CPA852" s="399"/>
      <c r="CPB852" s="399"/>
      <c r="CPC852" s="399"/>
      <c r="CPD852" s="399"/>
      <c r="CPE852" s="399"/>
      <c r="CPF852" s="399"/>
      <c r="CPG852" s="399"/>
      <c r="CPH852" s="399"/>
      <c r="CPI852" s="399"/>
      <c r="CPJ852" s="399"/>
      <c r="CPK852" s="399"/>
      <c r="CPL852" s="399"/>
      <c r="CPM852" s="399"/>
      <c r="CPN852" s="399"/>
      <c r="CPO852" s="399"/>
      <c r="CPP852" s="399"/>
      <c r="CPQ852" s="399"/>
      <c r="CPR852" s="399"/>
      <c r="CPS852" s="399"/>
      <c r="CPT852" s="399"/>
      <c r="CPU852" s="399"/>
      <c r="CPV852" s="399"/>
      <c r="CPW852" s="399"/>
      <c r="CPX852" s="399"/>
      <c r="CPY852" s="399"/>
      <c r="CPZ852" s="399"/>
      <c r="CQA852" s="399"/>
      <c r="CQB852" s="399"/>
      <c r="CQC852" s="399"/>
      <c r="CQD852" s="399"/>
      <c r="CQE852" s="399"/>
      <c r="CQF852" s="399"/>
      <c r="CQG852" s="399"/>
      <c r="CQH852" s="399"/>
      <c r="CQI852" s="399"/>
      <c r="CQJ852" s="399"/>
      <c r="CQK852" s="399"/>
      <c r="CQL852" s="399"/>
      <c r="CQM852" s="399"/>
      <c r="CQN852" s="399"/>
      <c r="CQO852" s="399"/>
      <c r="CQP852" s="399"/>
      <c r="CQQ852" s="399"/>
      <c r="CQR852" s="399"/>
      <c r="CQS852" s="399"/>
      <c r="CQT852" s="399"/>
      <c r="CQU852" s="399"/>
      <c r="CQV852" s="399"/>
      <c r="CQW852" s="399"/>
      <c r="CQX852" s="399"/>
      <c r="CQY852" s="399"/>
      <c r="CQZ852" s="399"/>
      <c r="CRA852" s="399"/>
      <c r="CRB852" s="399"/>
      <c r="CRC852" s="399"/>
      <c r="CRD852" s="399"/>
      <c r="CRE852" s="399"/>
      <c r="CRF852" s="399"/>
      <c r="CRG852" s="399"/>
      <c r="CRH852" s="399"/>
      <c r="CRI852" s="399"/>
      <c r="CRJ852" s="399"/>
      <c r="CRK852" s="399"/>
      <c r="CRL852" s="399"/>
      <c r="CRM852" s="399"/>
      <c r="CRN852" s="399"/>
      <c r="CRO852" s="399"/>
      <c r="CRP852" s="399"/>
      <c r="CRQ852" s="399"/>
      <c r="CRR852" s="399"/>
      <c r="CRS852" s="399"/>
      <c r="CRT852" s="399"/>
      <c r="CRU852" s="399"/>
      <c r="CRV852" s="399"/>
      <c r="CRW852" s="399"/>
      <c r="CRX852" s="399"/>
      <c r="CRY852" s="399"/>
      <c r="CRZ852" s="399"/>
      <c r="CSA852" s="399"/>
      <c r="CSB852" s="399"/>
      <c r="CSC852" s="399"/>
      <c r="CSD852" s="399"/>
      <c r="CSE852" s="399"/>
      <c r="CSF852" s="399"/>
      <c r="CSG852" s="399"/>
      <c r="CSH852" s="399"/>
      <c r="CSI852" s="399"/>
      <c r="CSJ852" s="399"/>
      <c r="CSK852" s="399"/>
      <c r="CSL852" s="399"/>
      <c r="CSM852" s="399"/>
      <c r="CSN852" s="399"/>
      <c r="CSO852" s="399"/>
      <c r="CSP852" s="399"/>
      <c r="CSQ852" s="399"/>
      <c r="CSR852" s="399"/>
      <c r="CSS852" s="399"/>
      <c r="CST852" s="399"/>
      <c r="CSU852" s="399"/>
      <c r="CSV852" s="399"/>
      <c r="CSW852" s="399"/>
      <c r="CSX852" s="399"/>
      <c r="CSY852" s="399"/>
      <c r="CSZ852" s="399"/>
      <c r="CTA852" s="399"/>
      <c r="CTB852" s="399"/>
      <c r="CTC852" s="399"/>
      <c r="CTD852" s="399"/>
      <c r="CTE852" s="399"/>
      <c r="CTF852" s="399"/>
      <c r="CTG852" s="399"/>
      <c r="CTH852" s="399"/>
      <c r="CTI852" s="399"/>
      <c r="CTJ852" s="399"/>
      <c r="CTK852" s="399"/>
      <c r="CTL852" s="399"/>
      <c r="CTM852" s="399"/>
      <c r="CTN852" s="399"/>
      <c r="CTO852" s="399"/>
      <c r="CTP852" s="399"/>
      <c r="CTQ852" s="399"/>
      <c r="CTR852" s="399"/>
      <c r="CTS852" s="399"/>
      <c r="CTT852" s="399"/>
      <c r="CTU852" s="399"/>
      <c r="CTV852" s="399"/>
      <c r="CTW852" s="399"/>
      <c r="CTX852" s="399"/>
      <c r="CTY852" s="399"/>
      <c r="CTZ852" s="399"/>
      <c r="CUA852" s="399"/>
      <c r="CUB852" s="399"/>
      <c r="CUC852" s="399"/>
      <c r="CUD852" s="399"/>
      <c r="CUE852" s="399"/>
      <c r="CUF852" s="399"/>
      <c r="CUG852" s="399"/>
      <c r="CUH852" s="399"/>
      <c r="CUI852" s="399"/>
      <c r="CUJ852" s="399"/>
      <c r="CUK852" s="399"/>
      <c r="CUL852" s="399"/>
      <c r="CUM852" s="399"/>
      <c r="CUN852" s="399"/>
      <c r="CUO852" s="399"/>
      <c r="CUP852" s="399"/>
      <c r="CUQ852" s="399"/>
      <c r="CUR852" s="399"/>
      <c r="CUS852" s="399"/>
      <c r="CUT852" s="399"/>
      <c r="CUU852" s="399"/>
      <c r="CUV852" s="399"/>
      <c r="CUW852" s="399"/>
      <c r="CUX852" s="399"/>
      <c r="CUY852" s="399"/>
      <c r="CUZ852" s="399"/>
      <c r="CVA852" s="399"/>
      <c r="CVB852" s="399"/>
      <c r="CVC852" s="399"/>
      <c r="CVD852" s="399"/>
      <c r="CVE852" s="399"/>
      <c r="CVF852" s="399"/>
      <c r="CVG852" s="399"/>
      <c r="CVH852" s="399"/>
      <c r="CVI852" s="399"/>
      <c r="CVJ852" s="399"/>
      <c r="CVK852" s="399"/>
      <c r="CVL852" s="399"/>
      <c r="CVM852" s="399"/>
      <c r="CVN852" s="399"/>
      <c r="CVO852" s="399"/>
      <c r="CVP852" s="399"/>
      <c r="CVQ852" s="399"/>
      <c r="CVR852" s="399"/>
      <c r="CVS852" s="399"/>
      <c r="CVT852" s="399"/>
      <c r="CVU852" s="399"/>
      <c r="CVV852" s="399"/>
      <c r="CVW852" s="399"/>
      <c r="CVX852" s="399"/>
      <c r="CVY852" s="399"/>
      <c r="CVZ852" s="399"/>
      <c r="CWA852" s="399"/>
      <c r="CWB852" s="399"/>
      <c r="CWC852" s="399"/>
      <c r="CWD852" s="399"/>
      <c r="CWE852" s="399"/>
      <c r="CWF852" s="399"/>
      <c r="CWG852" s="399"/>
      <c r="CWH852" s="399"/>
      <c r="CWI852" s="399"/>
      <c r="CWJ852" s="399"/>
      <c r="CWK852" s="399"/>
      <c r="CWL852" s="399"/>
      <c r="CWM852" s="399"/>
      <c r="CWN852" s="399"/>
      <c r="CWO852" s="399"/>
      <c r="CWP852" s="399"/>
      <c r="CWQ852" s="399"/>
      <c r="CWR852" s="399"/>
      <c r="CWS852" s="399"/>
      <c r="CWT852" s="399"/>
      <c r="CWU852" s="399"/>
      <c r="CWV852" s="399"/>
      <c r="CWW852" s="399"/>
      <c r="CWX852" s="399"/>
      <c r="CWY852" s="399"/>
      <c r="CWZ852" s="399"/>
      <c r="CXA852" s="399"/>
      <c r="CXB852" s="399"/>
      <c r="CXC852" s="399"/>
      <c r="CXD852" s="399"/>
      <c r="CXE852" s="399"/>
      <c r="CXF852" s="399"/>
      <c r="CXG852" s="399"/>
      <c r="CXH852" s="399"/>
      <c r="CXI852" s="399"/>
      <c r="CXJ852" s="399"/>
      <c r="CXK852" s="399"/>
      <c r="CXL852" s="399"/>
      <c r="CXM852" s="399"/>
      <c r="CXN852" s="399"/>
      <c r="CXO852" s="399"/>
      <c r="CXP852" s="399"/>
      <c r="CXQ852" s="399"/>
      <c r="CXR852" s="399"/>
      <c r="CXS852" s="399"/>
      <c r="CXT852" s="399"/>
      <c r="CXU852" s="399"/>
      <c r="CXV852" s="399"/>
      <c r="CXW852" s="399"/>
      <c r="CXX852" s="399"/>
      <c r="CXY852" s="399"/>
      <c r="CXZ852" s="399"/>
      <c r="CYA852" s="399"/>
      <c r="CYB852" s="399"/>
      <c r="CYC852" s="399"/>
      <c r="CYD852" s="399"/>
      <c r="CYE852" s="399"/>
      <c r="CYF852" s="399"/>
      <c r="CYG852" s="399"/>
      <c r="CYH852" s="399"/>
      <c r="CYI852" s="399"/>
      <c r="CYJ852" s="399"/>
      <c r="CYK852" s="399"/>
      <c r="CYL852" s="399"/>
      <c r="CYM852" s="399"/>
      <c r="CYN852" s="399"/>
      <c r="CYO852" s="399"/>
      <c r="CYP852" s="399"/>
      <c r="CYQ852" s="399"/>
      <c r="CYR852" s="399"/>
      <c r="CYS852" s="399"/>
      <c r="CYT852" s="399"/>
      <c r="CYU852" s="399"/>
      <c r="CYV852" s="399"/>
      <c r="CYW852" s="399"/>
      <c r="CYX852" s="399"/>
      <c r="CYY852" s="399"/>
      <c r="CYZ852" s="399"/>
      <c r="CZA852" s="399"/>
      <c r="CZB852" s="399"/>
      <c r="CZC852" s="399"/>
      <c r="CZD852" s="399"/>
      <c r="CZE852" s="399"/>
      <c r="CZF852" s="399"/>
      <c r="CZG852" s="399"/>
      <c r="CZH852" s="399"/>
      <c r="CZI852" s="399"/>
      <c r="CZJ852" s="399"/>
      <c r="CZK852" s="399"/>
      <c r="CZL852" s="399"/>
      <c r="CZM852" s="399"/>
      <c r="CZN852" s="399"/>
      <c r="CZO852" s="399"/>
      <c r="CZP852" s="399"/>
      <c r="CZQ852" s="399"/>
      <c r="CZR852" s="399"/>
      <c r="CZS852" s="399"/>
      <c r="CZT852" s="399"/>
      <c r="CZU852" s="399"/>
      <c r="CZV852" s="399"/>
      <c r="CZW852" s="399"/>
      <c r="CZX852" s="399"/>
      <c r="CZY852" s="399"/>
      <c r="CZZ852" s="399"/>
      <c r="DAA852" s="399"/>
      <c r="DAB852" s="399"/>
      <c r="DAC852" s="399"/>
      <c r="DAD852" s="399"/>
      <c r="DAE852" s="399"/>
      <c r="DAF852" s="399"/>
      <c r="DAG852" s="399"/>
      <c r="DAH852" s="399"/>
      <c r="DAI852" s="399"/>
      <c r="DAJ852" s="399"/>
      <c r="DAK852" s="399"/>
      <c r="DAL852" s="399"/>
      <c r="DAM852" s="399"/>
      <c r="DAN852" s="399"/>
      <c r="DAO852" s="399"/>
      <c r="DAP852" s="399"/>
      <c r="DAQ852" s="399"/>
      <c r="DAR852" s="399"/>
      <c r="DAS852" s="399"/>
      <c r="DAT852" s="399"/>
      <c r="DAU852" s="399"/>
      <c r="DAV852" s="399"/>
      <c r="DAW852" s="399"/>
      <c r="DAX852" s="399"/>
      <c r="DAY852" s="399"/>
      <c r="DAZ852" s="399"/>
      <c r="DBA852" s="399"/>
      <c r="DBB852" s="399"/>
      <c r="DBC852" s="399"/>
      <c r="DBD852" s="399"/>
      <c r="DBE852" s="399"/>
      <c r="DBF852" s="399"/>
      <c r="DBG852" s="399"/>
      <c r="DBH852" s="399"/>
      <c r="DBI852" s="399"/>
      <c r="DBJ852" s="399"/>
      <c r="DBK852" s="399"/>
      <c r="DBL852" s="399"/>
      <c r="DBM852" s="399"/>
      <c r="DBN852" s="399"/>
      <c r="DBO852" s="399"/>
      <c r="DBP852" s="399"/>
      <c r="DBQ852" s="399"/>
      <c r="DBR852" s="399"/>
      <c r="DBS852" s="399"/>
      <c r="DBT852" s="399"/>
      <c r="DBU852" s="399"/>
      <c r="DBV852" s="399"/>
      <c r="DBW852" s="399"/>
      <c r="DBX852" s="399"/>
      <c r="DBY852" s="399"/>
      <c r="DBZ852" s="399"/>
      <c r="DCA852" s="399"/>
      <c r="DCB852" s="399"/>
      <c r="DCC852" s="399"/>
      <c r="DCD852" s="399"/>
      <c r="DCE852" s="399"/>
      <c r="DCF852" s="399"/>
      <c r="DCG852" s="399"/>
      <c r="DCH852" s="399"/>
      <c r="DCI852" s="399"/>
      <c r="DCJ852" s="399"/>
      <c r="DCK852" s="399"/>
      <c r="DCL852" s="399"/>
      <c r="DCM852" s="399"/>
      <c r="DCN852" s="399"/>
      <c r="DCO852" s="399"/>
      <c r="DCP852" s="399"/>
      <c r="DCQ852" s="399"/>
      <c r="DCR852" s="399"/>
      <c r="DCS852" s="399"/>
      <c r="DCT852" s="399"/>
      <c r="DCU852" s="399"/>
      <c r="DCV852" s="399"/>
      <c r="DCW852" s="399"/>
      <c r="DCX852" s="399"/>
      <c r="DCY852" s="399"/>
      <c r="DCZ852" s="399"/>
      <c r="DDA852" s="399"/>
      <c r="DDB852" s="399"/>
      <c r="DDC852" s="399"/>
      <c r="DDD852" s="399"/>
      <c r="DDE852" s="399"/>
      <c r="DDF852" s="399"/>
      <c r="DDG852" s="399"/>
      <c r="DDH852" s="399"/>
      <c r="DDI852" s="399"/>
      <c r="DDJ852" s="399"/>
      <c r="DDK852" s="399"/>
      <c r="DDL852" s="399"/>
      <c r="DDM852" s="399"/>
      <c r="DDN852" s="399"/>
      <c r="DDO852" s="399"/>
      <c r="DDP852" s="399"/>
      <c r="DDQ852" s="399"/>
      <c r="DDR852" s="399"/>
      <c r="DDS852" s="399"/>
      <c r="DDT852" s="399"/>
      <c r="DDU852" s="399"/>
      <c r="DDV852" s="399"/>
      <c r="DDW852" s="399"/>
      <c r="DDX852" s="399"/>
      <c r="DDY852" s="399"/>
      <c r="DDZ852" s="399"/>
      <c r="DEA852" s="399"/>
      <c r="DEB852" s="399"/>
      <c r="DEC852" s="399"/>
      <c r="DED852" s="399"/>
      <c r="DEE852" s="399"/>
      <c r="DEF852" s="399"/>
      <c r="DEG852" s="399"/>
      <c r="DEH852" s="399"/>
      <c r="DEI852" s="399"/>
      <c r="DEJ852" s="399"/>
      <c r="DEK852" s="399"/>
      <c r="DEL852" s="399"/>
      <c r="DEM852" s="399"/>
      <c r="DEN852" s="399"/>
      <c r="DEO852" s="399"/>
      <c r="DEP852" s="399"/>
      <c r="DEQ852" s="399"/>
      <c r="DER852" s="399"/>
      <c r="DES852" s="399"/>
      <c r="DET852" s="399"/>
      <c r="DEU852" s="399"/>
      <c r="DEV852" s="399"/>
      <c r="DEW852" s="399"/>
      <c r="DEX852" s="399"/>
      <c r="DEY852" s="399"/>
      <c r="DEZ852" s="399"/>
      <c r="DFA852" s="399"/>
      <c r="DFB852" s="399"/>
      <c r="DFC852" s="399"/>
      <c r="DFD852" s="399"/>
      <c r="DFE852" s="399"/>
      <c r="DFF852" s="399"/>
      <c r="DFG852" s="399"/>
      <c r="DFH852" s="399"/>
      <c r="DFI852" s="399"/>
      <c r="DFJ852" s="399"/>
      <c r="DFK852" s="399"/>
      <c r="DFL852" s="399"/>
      <c r="DFM852" s="399"/>
      <c r="DFN852" s="399"/>
      <c r="DFO852" s="399"/>
      <c r="DFP852" s="399"/>
      <c r="DFQ852" s="399"/>
      <c r="DFR852" s="399"/>
      <c r="DFS852" s="399"/>
      <c r="DFT852" s="399"/>
      <c r="DFU852" s="399"/>
      <c r="DFV852" s="399"/>
      <c r="DFW852" s="399"/>
      <c r="DFX852" s="399"/>
      <c r="DFY852" s="399"/>
      <c r="DFZ852" s="399"/>
      <c r="DGA852" s="399"/>
      <c r="DGB852" s="399"/>
      <c r="DGC852" s="399"/>
      <c r="DGD852" s="399"/>
      <c r="DGE852" s="399"/>
      <c r="DGF852" s="399"/>
      <c r="DGG852" s="399"/>
      <c r="DGH852" s="399"/>
      <c r="DGI852" s="399"/>
      <c r="DGJ852" s="399"/>
      <c r="DGK852" s="399"/>
      <c r="DGL852" s="399"/>
      <c r="DGM852" s="399"/>
      <c r="DGN852" s="399"/>
      <c r="DGO852" s="399"/>
      <c r="DGP852" s="399"/>
      <c r="DGQ852" s="399"/>
      <c r="DGR852" s="399"/>
      <c r="DGS852" s="399"/>
      <c r="DGT852" s="399"/>
      <c r="DGU852" s="399"/>
      <c r="DGV852" s="399"/>
      <c r="DGW852" s="399"/>
      <c r="DGX852" s="399"/>
      <c r="DGY852" s="399"/>
      <c r="DGZ852" s="399"/>
      <c r="DHA852" s="399"/>
      <c r="DHB852" s="399"/>
      <c r="DHC852" s="399"/>
      <c r="DHD852" s="399"/>
      <c r="DHE852" s="399"/>
      <c r="DHF852" s="399"/>
      <c r="DHG852" s="399"/>
      <c r="DHH852" s="399"/>
      <c r="DHI852" s="399"/>
      <c r="DHJ852" s="399"/>
      <c r="DHK852" s="399"/>
      <c r="DHL852" s="399"/>
      <c r="DHM852" s="399"/>
      <c r="DHN852" s="399"/>
      <c r="DHO852" s="399"/>
      <c r="DHP852" s="399"/>
      <c r="DHQ852" s="399"/>
      <c r="DHR852" s="399"/>
      <c r="DHS852" s="399"/>
      <c r="DHT852" s="399"/>
      <c r="DHU852" s="399"/>
      <c r="DHV852" s="399"/>
      <c r="DHW852" s="399"/>
      <c r="DHX852" s="399"/>
      <c r="DHY852" s="399"/>
      <c r="DHZ852" s="399"/>
      <c r="DIA852" s="399"/>
      <c r="DIB852" s="399"/>
      <c r="DIC852" s="399"/>
      <c r="DID852" s="399"/>
      <c r="DIE852" s="399"/>
      <c r="DIF852" s="399"/>
      <c r="DIG852" s="399"/>
      <c r="DIH852" s="399"/>
      <c r="DII852" s="399"/>
      <c r="DIJ852" s="399"/>
      <c r="DIK852" s="399"/>
      <c r="DIL852" s="399"/>
      <c r="DIM852" s="399"/>
      <c r="DIN852" s="399"/>
      <c r="DIO852" s="399"/>
      <c r="DIP852" s="399"/>
      <c r="DIQ852" s="399"/>
      <c r="DIR852" s="399"/>
      <c r="DIS852" s="399"/>
      <c r="DIT852" s="399"/>
      <c r="DIU852" s="399"/>
      <c r="DIV852" s="399"/>
      <c r="DIW852" s="399"/>
      <c r="DIX852" s="399"/>
      <c r="DIY852" s="399"/>
      <c r="DIZ852" s="399"/>
      <c r="DJA852" s="399"/>
      <c r="DJB852" s="399"/>
      <c r="DJC852" s="399"/>
      <c r="DJD852" s="399"/>
      <c r="DJE852" s="399"/>
      <c r="DJF852" s="399"/>
      <c r="DJG852" s="399"/>
      <c r="DJH852" s="399"/>
      <c r="DJI852" s="399"/>
      <c r="DJJ852" s="399"/>
      <c r="DJK852" s="399"/>
      <c r="DJL852" s="399"/>
      <c r="DJM852" s="399"/>
      <c r="DJN852" s="399"/>
      <c r="DJO852" s="399"/>
      <c r="DJP852" s="399"/>
      <c r="DJQ852" s="399"/>
      <c r="DJR852" s="399"/>
      <c r="DJS852" s="399"/>
      <c r="DJT852" s="399"/>
      <c r="DJU852" s="399"/>
      <c r="DJV852" s="399"/>
      <c r="DJW852" s="399"/>
      <c r="DJX852" s="399"/>
      <c r="DJY852" s="399"/>
      <c r="DJZ852" s="399"/>
      <c r="DKA852" s="399"/>
      <c r="DKB852" s="399"/>
      <c r="DKC852" s="399"/>
      <c r="DKD852" s="399"/>
      <c r="DKE852" s="399"/>
      <c r="DKF852" s="399"/>
      <c r="DKG852" s="399"/>
      <c r="DKH852" s="399"/>
      <c r="DKI852" s="399"/>
      <c r="DKJ852" s="399"/>
      <c r="DKK852" s="399"/>
      <c r="DKL852" s="399"/>
      <c r="DKM852" s="399"/>
      <c r="DKN852" s="399"/>
      <c r="DKO852" s="399"/>
      <c r="DKP852" s="399"/>
      <c r="DKQ852" s="399"/>
      <c r="DKR852" s="399"/>
      <c r="DKS852" s="399"/>
      <c r="DKT852" s="399"/>
      <c r="DKU852" s="399"/>
      <c r="DKV852" s="399"/>
      <c r="DKW852" s="399"/>
      <c r="DKX852" s="399"/>
      <c r="DKY852" s="399"/>
      <c r="DKZ852" s="399"/>
      <c r="DLA852" s="399"/>
      <c r="DLB852" s="399"/>
      <c r="DLC852" s="399"/>
      <c r="DLD852" s="399"/>
      <c r="DLE852" s="399"/>
      <c r="DLF852" s="399"/>
      <c r="DLG852" s="399"/>
      <c r="DLH852" s="399"/>
      <c r="DLI852" s="399"/>
      <c r="DLJ852" s="399"/>
      <c r="DLK852" s="399"/>
      <c r="DLL852" s="399"/>
      <c r="DLM852" s="399"/>
      <c r="DLN852" s="399"/>
      <c r="DLO852" s="399"/>
      <c r="DLP852" s="399"/>
      <c r="DLQ852" s="399"/>
      <c r="DLR852" s="399"/>
      <c r="DLS852" s="399"/>
      <c r="DLT852" s="399"/>
      <c r="DLU852" s="399"/>
      <c r="DLV852" s="399"/>
      <c r="DLW852" s="399"/>
      <c r="DLX852" s="399"/>
      <c r="DLY852" s="399"/>
      <c r="DLZ852" s="399"/>
      <c r="DMA852" s="399"/>
      <c r="DMB852" s="399"/>
      <c r="DMC852" s="399"/>
      <c r="DMD852" s="399"/>
      <c r="DME852" s="399"/>
      <c r="DMF852" s="399"/>
      <c r="DMG852" s="399"/>
      <c r="DMH852" s="399"/>
      <c r="DMI852" s="399"/>
      <c r="DMJ852" s="399"/>
      <c r="DMK852" s="399"/>
      <c r="DML852" s="399"/>
      <c r="DMM852" s="399"/>
      <c r="DMN852" s="399"/>
      <c r="DMO852" s="399"/>
      <c r="DMP852" s="399"/>
      <c r="DMQ852" s="399"/>
      <c r="DMR852" s="399"/>
      <c r="DMS852" s="399"/>
      <c r="DMT852" s="399"/>
      <c r="DMU852" s="399"/>
      <c r="DMV852" s="399"/>
      <c r="DMW852" s="399"/>
      <c r="DMX852" s="399"/>
      <c r="DMY852" s="399"/>
      <c r="DMZ852" s="399"/>
      <c r="DNA852" s="399"/>
      <c r="DNB852" s="399"/>
      <c r="DNC852" s="399"/>
      <c r="DND852" s="399"/>
      <c r="DNE852" s="399"/>
      <c r="DNF852" s="399"/>
      <c r="DNG852" s="399"/>
      <c r="DNH852" s="399"/>
      <c r="DNI852" s="399"/>
      <c r="DNJ852" s="399"/>
      <c r="DNK852" s="399"/>
      <c r="DNL852" s="399"/>
      <c r="DNM852" s="399"/>
      <c r="DNN852" s="399"/>
      <c r="DNO852" s="399"/>
      <c r="DNP852" s="399"/>
      <c r="DNQ852" s="399"/>
      <c r="DNR852" s="399"/>
      <c r="DNS852" s="399"/>
      <c r="DNT852" s="399"/>
      <c r="DNU852" s="399"/>
      <c r="DNV852" s="399"/>
      <c r="DNW852" s="399"/>
      <c r="DNX852" s="399"/>
      <c r="DNY852" s="399"/>
      <c r="DNZ852" s="399"/>
      <c r="DOA852" s="399"/>
      <c r="DOB852" s="399"/>
      <c r="DOC852" s="399"/>
      <c r="DOD852" s="399"/>
      <c r="DOE852" s="399"/>
      <c r="DOF852" s="399"/>
      <c r="DOG852" s="399"/>
      <c r="DOH852" s="399"/>
      <c r="DOI852" s="399"/>
      <c r="DOJ852" s="399"/>
      <c r="DOK852" s="399"/>
      <c r="DOL852" s="399"/>
      <c r="DOM852" s="399"/>
      <c r="DON852" s="399"/>
      <c r="DOO852" s="399"/>
      <c r="DOP852" s="399"/>
      <c r="DOQ852" s="399"/>
      <c r="DOR852" s="399"/>
      <c r="DOS852" s="399"/>
      <c r="DOT852" s="399"/>
      <c r="DOU852" s="399"/>
      <c r="DOV852" s="399"/>
      <c r="DOW852" s="399"/>
      <c r="DOX852" s="399"/>
      <c r="DOY852" s="399"/>
      <c r="DOZ852" s="399"/>
      <c r="DPA852" s="399"/>
      <c r="DPB852" s="399"/>
      <c r="DPC852" s="399"/>
      <c r="DPD852" s="399"/>
      <c r="DPE852" s="399"/>
      <c r="DPF852" s="399"/>
      <c r="DPG852" s="399"/>
      <c r="DPH852" s="399"/>
      <c r="DPI852" s="399"/>
      <c r="DPJ852" s="399"/>
      <c r="DPK852" s="399"/>
      <c r="DPL852" s="399"/>
      <c r="DPM852" s="399"/>
      <c r="DPN852" s="399"/>
      <c r="DPO852" s="399"/>
      <c r="DPP852" s="399"/>
      <c r="DPQ852" s="399"/>
      <c r="DPR852" s="399"/>
      <c r="DPS852" s="399"/>
      <c r="DPT852" s="399"/>
      <c r="DPU852" s="399"/>
      <c r="DPV852" s="399"/>
      <c r="DPW852" s="399"/>
      <c r="DPX852" s="399"/>
      <c r="DPY852" s="399"/>
      <c r="DPZ852" s="399"/>
      <c r="DQA852" s="399"/>
      <c r="DQB852" s="399"/>
      <c r="DQC852" s="399"/>
      <c r="DQD852" s="399"/>
      <c r="DQE852" s="399"/>
      <c r="DQF852" s="399"/>
      <c r="DQG852" s="399"/>
      <c r="DQH852" s="399"/>
      <c r="DQI852" s="399"/>
      <c r="DQJ852" s="399"/>
      <c r="DQK852" s="399"/>
      <c r="DQL852" s="399"/>
      <c r="DQM852" s="399"/>
      <c r="DQN852" s="399"/>
      <c r="DQO852" s="399"/>
      <c r="DQP852" s="399"/>
      <c r="DQQ852" s="399"/>
      <c r="DQR852" s="399"/>
      <c r="DQS852" s="399"/>
      <c r="DQT852" s="399"/>
      <c r="DQU852" s="399"/>
      <c r="DQV852" s="399"/>
      <c r="DQW852" s="399"/>
      <c r="DQX852" s="399"/>
      <c r="DQY852" s="399"/>
      <c r="DQZ852" s="399"/>
      <c r="DRA852" s="399"/>
      <c r="DRB852" s="399"/>
      <c r="DRC852" s="399"/>
      <c r="DRD852" s="399"/>
      <c r="DRE852" s="399"/>
      <c r="DRF852" s="399"/>
      <c r="DRG852" s="399"/>
      <c r="DRH852" s="399"/>
      <c r="DRI852" s="399"/>
      <c r="DRJ852" s="399"/>
      <c r="DRK852" s="399"/>
      <c r="DRL852" s="399"/>
      <c r="DRM852" s="399"/>
      <c r="DRN852" s="399"/>
      <c r="DRO852" s="399"/>
      <c r="DRP852" s="399"/>
      <c r="DRQ852" s="399"/>
      <c r="DRR852" s="399"/>
      <c r="DRS852" s="399"/>
      <c r="DRT852" s="399"/>
      <c r="DRU852" s="399"/>
      <c r="DRV852" s="399"/>
      <c r="DRW852" s="399"/>
      <c r="DRX852" s="399"/>
      <c r="DRY852" s="399"/>
      <c r="DRZ852" s="399"/>
      <c r="DSA852" s="399"/>
      <c r="DSB852" s="399"/>
      <c r="DSC852" s="399"/>
      <c r="DSD852" s="399"/>
      <c r="DSE852" s="399"/>
      <c r="DSF852" s="399"/>
      <c r="DSG852" s="399"/>
      <c r="DSH852" s="399"/>
      <c r="DSI852" s="399"/>
      <c r="DSJ852" s="399"/>
      <c r="DSK852" s="399"/>
      <c r="DSL852" s="399"/>
      <c r="DSM852" s="399"/>
      <c r="DSN852" s="399"/>
      <c r="DSO852" s="399"/>
      <c r="DSP852" s="399"/>
      <c r="DSQ852" s="399"/>
      <c r="DSR852" s="399"/>
      <c r="DSS852" s="399"/>
      <c r="DST852" s="399"/>
      <c r="DSU852" s="399"/>
      <c r="DSV852" s="399"/>
      <c r="DSW852" s="399"/>
      <c r="DSX852" s="399"/>
      <c r="DSY852" s="399"/>
      <c r="DSZ852" s="399"/>
      <c r="DTA852" s="399"/>
      <c r="DTB852" s="399"/>
      <c r="DTC852" s="399"/>
      <c r="DTD852" s="399"/>
      <c r="DTE852" s="399"/>
      <c r="DTF852" s="399"/>
      <c r="DTG852" s="399"/>
      <c r="DTH852" s="399"/>
      <c r="DTI852" s="399"/>
      <c r="DTJ852" s="399"/>
      <c r="DTK852" s="399"/>
      <c r="DTL852" s="399"/>
      <c r="DTM852" s="399"/>
      <c r="DTN852" s="399"/>
      <c r="DTO852" s="399"/>
      <c r="DTP852" s="399"/>
      <c r="DTQ852" s="399"/>
      <c r="DTR852" s="399"/>
      <c r="DTS852" s="399"/>
      <c r="DTT852" s="399"/>
      <c r="DTU852" s="399"/>
      <c r="DTV852" s="399"/>
      <c r="DTW852" s="399"/>
      <c r="DTX852" s="399"/>
      <c r="DTY852" s="399"/>
      <c r="DTZ852" s="399"/>
      <c r="DUA852" s="399"/>
      <c r="DUB852" s="399"/>
      <c r="DUC852" s="399"/>
      <c r="DUD852" s="399"/>
      <c r="DUE852" s="399"/>
      <c r="DUF852" s="399"/>
      <c r="DUG852" s="399"/>
      <c r="DUH852" s="399"/>
      <c r="DUI852" s="399"/>
      <c r="DUJ852" s="399"/>
      <c r="DUK852" s="399"/>
      <c r="DUL852" s="399"/>
      <c r="DUM852" s="399"/>
      <c r="DUN852" s="399"/>
      <c r="DUO852" s="399"/>
      <c r="DUP852" s="399"/>
      <c r="DUQ852" s="399"/>
      <c r="DUR852" s="399"/>
      <c r="DUS852" s="399"/>
      <c r="DUT852" s="399"/>
      <c r="DUU852" s="399"/>
      <c r="DUV852" s="399"/>
      <c r="DUW852" s="399"/>
      <c r="DUX852" s="399"/>
      <c r="DUY852" s="399"/>
      <c r="DUZ852" s="399"/>
      <c r="DVA852" s="399"/>
      <c r="DVB852" s="399"/>
      <c r="DVC852" s="399"/>
      <c r="DVD852" s="399"/>
      <c r="DVE852" s="399"/>
      <c r="DVF852" s="399"/>
      <c r="DVG852" s="399"/>
      <c r="DVH852" s="399"/>
      <c r="DVI852" s="399"/>
      <c r="DVJ852" s="399"/>
      <c r="DVK852" s="399"/>
      <c r="DVL852" s="399"/>
      <c r="DVM852" s="399"/>
      <c r="DVN852" s="399"/>
      <c r="DVO852" s="399"/>
      <c r="DVP852" s="399"/>
      <c r="DVQ852" s="399"/>
      <c r="DVR852" s="399"/>
      <c r="DVS852" s="399"/>
      <c r="DVT852" s="399"/>
      <c r="DVU852" s="399"/>
      <c r="DVV852" s="399"/>
      <c r="DVW852" s="399"/>
      <c r="DVX852" s="399"/>
      <c r="DVY852" s="399"/>
      <c r="DVZ852" s="399"/>
      <c r="DWA852" s="399"/>
      <c r="DWB852" s="399"/>
      <c r="DWC852" s="399"/>
      <c r="DWD852" s="399"/>
      <c r="DWE852" s="399"/>
      <c r="DWF852" s="399"/>
      <c r="DWG852" s="399"/>
      <c r="DWH852" s="399"/>
      <c r="DWI852" s="399"/>
      <c r="DWJ852" s="399"/>
      <c r="DWK852" s="399"/>
      <c r="DWL852" s="399"/>
      <c r="DWM852" s="399"/>
      <c r="DWN852" s="399"/>
      <c r="DWO852" s="399"/>
      <c r="DWP852" s="399"/>
      <c r="DWQ852" s="399"/>
      <c r="DWR852" s="399"/>
      <c r="DWS852" s="399"/>
      <c r="DWT852" s="399"/>
      <c r="DWU852" s="399"/>
      <c r="DWV852" s="399"/>
      <c r="DWW852" s="399"/>
      <c r="DWX852" s="399"/>
      <c r="DWY852" s="399"/>
      <c r="DWZ852" s="399"/>
      <c r="DXA852" s="399"/>
      <c r="DXB852" s="399"/>
      <c r="DXC852" s="399"/>
      <c r="DXD852" s="399"/>
      <c r="DXE852" s="399"/>
      <c r="DXF852" s="399"/>
      <c r="DXG852" s="399"/>
      <c r="DXH852" s="399"/>
      <c r="DXI852" s="399"/>
      <c r="DXJ852" s="399"/>
      <c r="DXK852" s="399"/>
      <c r="DXL852" s="399"/>
      <c r="DXM852" s="399"/>
      <c r="DXN852" s="399"/>
      <c r="DXO852" s="399"/>
      <c r="DXP852" s="399"/>
      <c r="DXQ852" s="399"/>
      <c r="DXR852" s="399"/>
      <c r="DXS852" s="399"/>
      <c r="DXT852" s="399"/>
      <c r="DXU852" s="399"/>
      <c r="DXV852" s="399"/>
      <c r="DXW852" s="399"/>
      <c r="DXX852" s="399"/>
      <c r="DXY852" s="399"/>
      <c r="DXZ852" s="399"/>
      <c r="DYA852" s="399"/>
      <c r="DYB852" s="399"/>
      <c r="DYC852" s="399"/>
      <c r="DYD852" s="399"/>
      <c r="DYE852" s="399"/>
      <c r="DYF852" s="399"/>
      <c r="DYG852" s="399"/>
      <c r="DYH852" s="399"/>
      <c r="DYI852" s="399"/>
      <c r="DYJ852" s="399"/>
      <c r="DYK852" s="399"/>
      <c r="DYL852" s="399"/>
      <c r="DYM852" s="399"/>
      <c r="DYN852" s="399"/>
      <c r="DYO852" s="399"/>
      <c r="DYP852" s="399"/>
      <c r="DYQ852" s="399"/>
      <c r="DYR852" s="399"/>
      <c r="DYS852" s="399"/>
      <c r="DYT852" s="399"/>
      <c r="DYU852" s="399"/>
      <c r="DYV852" s="399"/>
      <c r="DYW852" s="399"/>
      <c r="DYX852" s="399"/>
      <c r="DYY852" s="399"/>
      <c r="DYZ852" s="399"/>
      <c r="DZA852" s="399"/>
      <c r="DZB852" s="399"/>
      <c r="DZC852" s="399"/>
      <c r="DZD852" s="399"/>
      <c r="DZE852" s="399"/>
      <c r="DZF852" s="399"/>
      <c r="DZG852" s="399"/>
      <c r="DZH852" s="399"/>
      <c r="DZI852" s="399"/>
      <c r="DZJ852" s="399"/>
      <c r="DZK852" s="399"/>
      <c r="DZL852" s="399"/>
      <c r="DZM852" s="399"/>
      <c r="DZN852" s="399"/>
      <c r="DZO852" s="399"/>
      <c r="DZP852" s="399"/>
      <c r="DZQ852" s="399"/>
      <c r="DZR852" s="399"/>
      <c r="DZS852" s="399"/>
      <c r="DZT852" s="399"/>
      <c r="DZU852" s="399"/>
      <c r="DZV852" s="399"/>
      <c r="DZW852" s="399"/>
      <c r="DZX852" s="399"/>
      <c r="DZY852" s="399"/>
      <c r="DZZ852" s="399"/>
      <c r="EAA852" s="399"/>
      <c r="EAB852" s="399"/>
      <c r="EAC852" s="399"/>
      <c r="EAD852" s="399"/>
      <c r="EAE852" s="399"/>
      <c r="EAF852" s="399"/>
      <c r="EAG852" s="399"/>
      <c r="EAH852" s="399"/>
      <c r="EAI852" s="399"/>
      <c r="EAJ852" s="399"/>
      <c r="EAK852" s="399"/>
      <c r="EAL852" s="399"/>
      <c r="EAM852" s="399"/>
      <c r="EAN852" s="399"/>
      <c r="EAO852" s="399"/>
      <c r="EAP852" s="399"/>
      <c r="EAQ852" s="399"/>
      <c r="EAR852" s="399"/>
      <c r="EAS852" s="399"/>
      <c r="EAT852" s="399"/>
      <c r="EAU852" s="399"/>
      <c r="EAV852" s="399"/>
      <c r="EAW852" s="399"/>
      <c r="EAX852" s="399"/>
      <c r="EAY852" s="399"/>
      <c r="EAZ852" s="399"/>
      <c r="EBA852" s="399"/>
      <c r="EBB852" s="399"/>
      <c r="EBC852" s="399"/>
      <c r="EBD852" s="399"/>
      <c r="EBE852" s="399"/>
      <c r="EBF852" s="399"/>
      <c r="EBG852" s="399"/>
      <c r="EBH852" s="399"/>
      <c r="EBI852" s="399"/>
      <c r="EBJ852" s="399"/>
      <c r="EBK852" s="399"/>
      <c r="EBL852" s="399"/>
      <c r="EBM852" s="399"/>
      <c r="EBN852" s="399"/>
      <c r="EBO852" s="399"/>
      <c r="EBP852" s="399"/>
      <c r="EBQ852" s="399"/>
      <c r="EBR852" s="399"/>
      <c r="EBS852" s="399"/>
      <c r="EBT852" s="399"/>
      <c r="EBU852" s="399"/>
      <c r="EBV852" s="399"/>
      <c r="EBW852" s="399"/>
      <c r="EBX852" s="399"/>
      <c r="EBY852" s="399"/>
      <c r="EBZ852" s="399"/>
      <c r="ECA852" s="399"/>
      <c r="ECB852" s="399"/>
      <c r="ECC852" s="399"/>
      <c r="ECD852" s="399"/>
      <c r="ECE852" s="399"/>
      <c r="ECF852" s="399"/>
      <c r="ECG852" s="399"/>
      <c r="ECH852" s="399"/>
      <c r="ECI852" s="399"/>
      <c r="ECJ852" s="399"/>
      <c r="ECK852" s="399"/>
      <c r="ECL852" s="399"/>
      <c r="ECM852" s="399"/>
      <c r="ECN852" s="399"/>
      <c r="ECO852" s="399"/>
      <c r="ECP852" s="399"/>
      <c r="ECQ852" s="399"/>
      <c r="ECR852" s="399"/>
      <c r="ECS852" s="399"/>
      <c r="ECT852" s="399"/>
      <c r="ECU852" s="399"/>
      <c r="ECV852" s="399"/>
      <c r="ECW852" s="399"/>
      <c r="ECX852" s="399"/>
      <c r="ECY852" s="399"/>
      <c r="ECZ852" s="399"/>
      <c r="EDA852" s="399"/>
      <c r="EDB852" s="399"/>
      <c r="EDC852" s="399"/>
      <c r="EDD852" s="399"/>
      <c r="EDE852" s="399"/>
      <c r="EDF852" s="399"/>
      <c r="EDG852" s="399"/>
      <c r="EDH852" s="399"/>
      <c r="EDI852" s="399"/>
      <c r="EDJ852" s="399"/>
      <c r="EDK852" s="399"/>
      <c r="EDL852" s="399"/>
      <c r="EDM852" s="399"/>
      <c r="EDN852" s="399"/>
      <c r="EDO852" s="399"/>
      <c r="EDP852" s="399"/>
      <c r="EDQ852" s="399"/>
      <c r="EDR852" s="399"/>
      <c r="EDS852" s="399"/>
      <c r="EDT852" s="399"/>
      <c r="EDU852" s="399"/>
      <c r="EDV852" s="399"/>
      <c r="EDW852" s="399"/>
      <c r="EDX852" s="399"/>
      <c r="EDY852" s="399"/>
      <c r="EDZ852" s="399"/>
      <c r="EEA852" s="399"/>
      <c r="EEB852" s="399"/>
      <c r="EEC852" s="399"/>
      <c r="EED852" s="399"/>
      <c r="EEE852" s="399"/>
      <c r="EEF852" s="399"/>
      <c r="EEG852" s="399"/>
      <c r="EEH852" s="399"/>
      <c r="EEI852" s="399"/>
      <c r="EEJ852" s="399"/>
      <c r="EEK852" s="399"/>
      <c r="EEL852" s="399"/>
      <c r="EEM852" s="399"/>
      <c r="EEN852" s="399"/>
      <c r="EEO852" s="399"/>
      <c r="EEP852" s="399"/>
      <c r="EEQ852" s="399"/>
      <c r="EER852" s="399"/>
      <c r="EES852" s="399"/>
      <c r="EET852" s="399"/>
      <c r="EEU852" s="399"/>
      <c r="EEV852" s="399"/>
      <c r="EEW852" s="399"/>
      <c r="EEX852" s="399"/>
      <c r="EEY852" s="399"/>
      <c r="EEZ852" s="399"/>
      <c r="EFA852" s="399"/>
      <c r="EFB852" s="399"/>
      <c r="EFC852" s="399"/>
      <c r="EFD852" s="399"/>
      <c r="EFE852" s="399"/>
      <c r="EFF852" s="399"/>
      <c r="EFG852" s="399"/>
      <c r="EFH852" s="399"/>
      <c r="EFI852" s="399"/>
      <c r="EFJ852" s="399"/>
      <c r="EFK852" s="399"/>
      <c r="EFL852" s="399"/>
      <c r="EFM852" s="399"/>
      <c r="EFN852" s="399"/>
      <c r="EFO852" s="399"/>
      <c r="EFP852" s="399"/>
      <c r="EFQ852" s="399"/>
      <c r="EFR852" s="399"/>
      <c r="EFS852" s="399"/>
      <c r="EFT852" s="399"/>
      <c r="EFU852" s="399"/>
      <c r="EFV852" s="399"/>
      <c r="EFW852" s="399"/>
      <c r="EFX852" s="399"/>
      <c r="EFY852" s="399"/>
      <c r="EFZ852" s="399"/>
      <c r="EGA852" s="399"/>
      <c r="EGB852" s="399"/>
      <c r="EGC852" s="399"/>
      <c r="EGD852" s="399"/>
      <c r="EGE852" s="399"/>
      <c r="EGF852" s="399"/>
      <c r="EGG852" s="399"/>
      <c r="EGH852" s="399"/>
      <c r="EGI852" s="399"/>
      <c r="EGJ852" s="399"/>
      <c r="EGK852" s="399"/>
      <c r="EGL852" s="399"/>
      <c r="EGM852" s="399"/>
      <c r="EGN852" s="399"/>
      <c r="EGO852" s="399"/>
      <c r="EGP852" s="399"/>
      <c r="EGQ852" s="399"/>
      <c r="EGR852" s="399"/>
      <c r="EGS852" s="399"/>
      <c r="EGT852" s="399"/>
      <c r="EGU852" s="399"/>
      <c r="EGV852" s="399"/>
      <c r="EGW852" s="399"/>
      <c r="EGX852" s="399"/>
      <c r="EGY852" s="399"/>
      <c r="EGZ852" s="399"/>
      <c r="EHA852" s="399"/>
      <c r="EHB852" s="399"/>
      <c r="EHC852" s="399"/>
      <c r="EHD852" s="399"/>
      <c r="EHE852" s="399"/>
      <c r="EHF852" s="399"/>
      <c r="EHG852" s="399"/>
      <c r="EHH852" s="399"/>
      <c r="EHI852" s="399"/>
      <c r="EHJ852" s="399"/>
      <c r="EHK852" s="399"/>
      <c r="EHL852" s="399"/>
      <c r="EHM852" s="399"/>
      <c r="EHN852" s="399"/>
      <c r="EHO852" s="399"/>
      <c r="EHP852" s="399"/>
      <c r="EHQ852" s="399"/>
      <c r="EHR852" s="399"/>
      <c r="EHS852" s="399"/>
      <c r="EHT852" s="399"/>
      <c r="EHU852" s="399"/>
      <c r="EHV852" s="399"/>
      <c r="EHW852" s="399"/>
      <c r="EHX852" s="399"/>
      <c r="EHY852" s="399"/>
      <c r="EHZ852" s="399"/>
      <c r="EIA852" s="399"/>
      <c r="EIB852" s="399"/>
      <c r="EIC852" s="399"/>
      <c r="EID852" s="399"/>
      <c r="EIE852" s="399"/>
      <c r="EIF852" s="399"/>
      <c r="EIG852" s="399"/>
      <c r="EIH852" s="399"/>
      <c r="EII852" s="399"/>
      <c r="EIJ852" s="399"/>
      <c r="EIK852" s="399"/>
      <c r="EIL852" s="399"/>
      <c r="EIM852" s="399"/>
      <c r="EIN852" s="399"/>
      <c r="EIO852" s="399"/>
      <c r="EIP852" s="399"/>
      <c r="EIQ852" s="399"/>
      <c r="EIR852" s="399"/>
      <c r="EIS852" s="399"/>
      <c r="EIT852" s="399"/>
      <c r="EIU852" s="399"/>
      <c r="EIV852" s="399"/>
      <c r="EIW852" s="399"/>
      <c r="EIX852" s="399"/>
      <c r="EIY852" s="399"/>
      <c r="EIZ852" s="399"/>
      <c r="EJA852" s="399"/>
      <c r="EJB852" s="399"/>
      <c r="EJC852" s="399"/>
      <c r="EJD852" s="399"/>
      <c r="EJE852" s="399"/>
      <c r="EJF852" s="399"/>
      <c r="EJG852" s="399"/>
      <c r="EJH852" s="399"/>
      <c r="EJI852" s="399"/>
      <c r="EJJ852" s="399"/>
      <c r="EJK852" s="399"/>
      <c r="EJL852" s="399"/>
      <c r="EJM852" s="399"/>
      <c r="EJN852" s="399"/>
      <c r="EJO852" s="399"/>
      <c r="EJP852" s="399"/>
      <c r="EJQ852" s="399"/>
      <c r="EJR852" s="399"/>
      <c r="EJS852" s="399"/>
      <c r="EJT852" s="399"/>
      <c r="EJU852" s="399"/>
      <c r="EJV852" s="399"/>
      <c r="EJW852" s="399"/>
      <c r="EJX852" s="399"/>
      <c r="EJY852" s="399"/>
      <c r="EJZ852" s="399"/>
      <c r="EKA852" s="399"/>
      <c r="EKB852" s="399"/>
      <c r="EKC852" s="399"/>
      <c r="EKD852" s="399"/>
      <c r="EKE852" s="399"/>
      <c r="EKF852" s="399"/>
      <c r="EKG852" s="399"/>
      <c r="EKH852" s="399"/>
      <c r="EKI852" s="399"/>
      <c r="EKJ852" s="399"/>
      <c r="EKK852" s="399"/>
      <c r="EKL852" s="399"/>
      <c r="EKM852" s="399"/>
      <c r="EKN852" s="399"/>
      <c r="EKO852" s="399"/>
      <c r="EKP852" s="399"/>
      <c r="EKQ852" s="399"/>
      <c r="EKR852" s="399"/>
      <c r="EKS852" s="399"/>
      <c r="EKT852" s="399"/>
      <c r="EKU852" s="399"/>
      <c r="EKV852" s="399"/>
      <c r="EKW852" s="399"/>
      <c r="EKX852" s="399"/>
      <c r="EKY852" s="399"/>
      <c r="EKZ852" s="399"/>
      <c r="ELA852" s="399"/>
      <c r="ELB852" s="399"/>
      <c r="ELC852" s="399"/>
      <c r="ELD852" s="399"/>
      <c r="ELE852" s="399"/>
      <c r="ELF852" s="399"/>
      <c r="ELG852" s="399"/>
      <c r="ELH852" s="399"/>
      <c r="ELI852" s="399"/>
      <c r="ELJ852" s="399"/>
      <c r="ELK852" s="399"/>
      <c r="ELL852" s="399"/>
      <c r="ELM852" s="399"/>
      <c r="ELN852" s="399"/>
      <c r="ELO852" s="399"/>
      <c r="ELP852" s="399"/>
      <c r="ELQ852" s="399"/>
      <c r="ELR852" s="399"/>
      <c r="ELS852" s="399"/>
      <c r="ELT852" s="399"/>
      <c r="ELU852" s="399"/>
      <c r="ELV852" s="399"/>
      <c r="ELW852" s="399"/>
      <c r="ELX852" s="399"/>
      <c r="ELY852" s="399"/>
      <c r="ELZ852" s="399"/>
      <c r="EMA852" s="399"/>
      <c r="EMB852" s="399"/>
      <c r="EMC852" s="399"/>
      <c r="EMD852" s="399"/>
      <c r="EME852" s="399"/>
      <c r="EMF852" s="399"/>
      <c r="EMG852" s="399"/>
      <c r="EMH852" s="399"/>
      <c r="EMI852" s="399"/>
      <c r="EMJ852" s="399"/>
      <c r="EMK852" s="399"/>
      <c r="EML852" s="399"/>
      <c r="EMM852" s="399"/>
      <c r="EMN852" s="399"/>
      <c r="EMO852" s="399"/>
      <c r="EMP852" s="399"/>
      <c r="EMQ852" s="399"/>
      <c r="EMR852" s="399"/>
      <c r="EMS852" s="399"/>
      <c r="EMT852" s="399"/>
      <c r="EMU852" s="399"/>
      <c r="EMV852" s="399"/>
      <c r="EMW852" s="399"/>
      <c r="EMX852" s="399"/>
      <c r="EMY852" s="399"/>
      <c r="EMZ852" s="399"/>
      <c r="ENA852" s="399"/>
      <c r="ENB852" s="399"/>
      <c r="ENC852" s="399"/>
      <c r="END852" s="399"/>
      <c r="ENE852" s="399"/>
      <c r="ENF852" s="399"/>
      <c r="ENG852" s="399"/>
      <c r="ENH852" s="399"/>
      <c r="ENI852" s="399"/>
      <c r="ENJ852" s="399"/>
      <c r="ENK852" s="399"/>
      <c r="ENL852" s="399"/>
      <c r="ENM852" s="399"/>
      <c r="ENN852" s="399"/>
      <c r="ENO852" s="399"/>
      <c r="ENP852" s="399"/>
      <c r="ENQ852" s="399"/>
      <c r="ENR852" s="399"/>
      <c r="ENS852" s="399"/>
      <c r="ENT852" s="399"/>
      <c r="ENU852" s="399"/>
      <c r="ENV852" s="399"/>
      <c r="ENW852" s="399"/>
      <c r="ENX852" s="399"/>
      <c r="ENY852" s="399"/>
      <c r="ENZ852" s="399"/>
      <c r="EOA852" s="399"/>
      <c r="EOB852" s="399"/>
      <c r="EOC852" s="399"/>
      <c r="EOD852" s="399"/>
      <c r="EOE852" s="399"/>
      <c r="EOF852" s="399"/>
      <c r="EOG852" s="399"/>
      <c r="EOH852" s="399"/>
      <c r="EOI852" s="399"/>
      <c r="EOJ852" s="399"/>
      <c r="EOK852" s="399"/>
      <c r="EOL852" s="399"/>
      <c r="EOM852" s="399"/>
      <c r="EON852" s="399"/>
      <c r="EOO852" s="399"/>
      <c r="EOP852" s="399"/>
      <c r="EOQ852" s="399"/>
      <c r="EOR852" s="399"/>
      <c r="EOS852" s="399"/>
      <c r="EOT852" s="399"/>
      <c r="EOU852" s="399"/>
      <c r="EOV852" s="399"/>
      <c r="EOW852" s="399"/>
      <c r="EOX852" s="399"/>
      <c r="EOY852" s="399"/>
      <c r="EOZ852" s="399"/>
      <c r="EPA852" s="399"/>
      <c r="EPB852" s="399"/>
      <c r="EPC852" s="399"/>
      <c r="EPD852" s="399"/>
      <c r="EPE852" s="399"/>
      <c r="EPF852" s="399"/>
      <c r="EPG852" s="399"/>
      <c r="EPH852" s="399"/>
      <c r="EPI852" s="399"/>
      <c r="EPJ852" s="399"/>
      <c r="EPK852" s="399"/>
      <c r="EPL852" s="399"/>
      <c r="EPM852" s="399"/>
      <c r="EPN852" s="399"/>
      <c r="EPO852" s="399"/>
      <c r="EPP852" s="399"/>
      <c r="EPQ852" s="399"/>
      <c r="EPR852" s="399"/>
      <c r="EPS852" s="399"/>
      <c r="EPT852" s="399"/>
      <c r="EPU852" s="399"/>
      <c r="EPV852" s="399"/>
      <c r="EPW852" s="399"/>
      <c r="EPX852" s="399"/>
      <c r="EPY852" s="399"/>
      <c r="EPZ852" s="399"/>
      <c r="EQA852" s="399"/>
      <c r="EQB852" s="399"/>
      <c r="EQC852" s="399"/>
      <c r="EQD852" s="399"/>
      <c r="EQE852" s="399"/>
      <c r="EQF852" s="399"/>
      <c r="EQG852" s="399"/>
      <c r="EQH852" s="399"/>
      <c r="EQI852" s="399"/>
      <c r="EQJ852" s="399"/>
      <c r="EQK852" s="399"/>
      <c r="EQL852" s="399"/>
      <c r="EQM852" s="399"/>
      <c r="EQN852" s="399"/>
      <c r="EQO852" s="399"/>
      <c r="EQP852" s="399"/>
      <c r="EQQ852" s="399"/>
      <c r="EQR852" s="399"/>
      <c r="EQS852" s="399"/>
      <c r="EQT852" s="399"/>
      <c r="EQU852" s="399"/>
      <c r="EQV852" s="399"/>
      <c r="EQW852" s="399"/>
      <c r="EQX852" s="399"/>
      <c r="EQY852" s="399"/>
      <c r="EQZ852" s="399"/>
      <c r="ERA852" s="399"/>
      <c r="ERB852" s="399"/>
      <c r="ERC852" s="399"/>
      <c r="ERD852" s="399"/>
      <c r="ERE852" s="399"/>
      <c r="ERF852" s="399"/>
      <c r="ERG852" s="399"/>
      <c r="ERH852" s="399"/>
      <c r="ERI852" s="399"/>
      <c r="ERJ852" s="399"/>
      <c r="ERK852" s="399"/>
      <c r="ERL852" s="399"/>
      <c r="ERM852" s="399"/>
      <c r="ERN852" s="399"/>
      <c r="ERO852" s="399"/>
      <c r="ERP852" s="399"/>
      <c r="ERQ852" s="399"/>
      <c r="ERR852" s="399"/>
      <c r="ERS852" s="399"/>
      <c r="ERT852" s="399"/>
      <c r="ERU852" s="399"/>
      <c r="ERV852" s="399"/>
      <c r="ERW852" s="399"/>
      <c r="ERX852" s="399"/>
      <c r="ERY852" s="399"/>
      <c r="ERZ852" s="399"/>
      <c r="ESA852" s="399"/>
      <c r="ESB852" s="399"/>
      <c r="ESC852" s="399"/>
      <c r="ESD852" s="399"/>
      <c r="ESE852" s="399"/>
      <c r="ESF852" s="399"/>
      <c r="ESG852" s="399"/>
      <c r="ESH852" s="399"/>
      <c r="ESI852" s="399"/>
      <c r="ESJ852" s="399"/>
      <c r="ESK852" s="399"/>
      <c r="ESL852" s="399"/>
      <c r="ESM852" s="399"/>
      <c r="ESN852" s="399"/>
      <c r="ESO852" s="399"/>
      <c r="ESP852" s="399"/>
      <c r="ESQ852" s="399"/>
      <c r="ESR852" s="399"/>
      <c r="ESS852" s="399"/>
      <c r="EST852" s="399"/>
      <c r="ESU852" s="399"/>
      <c r="ESV852" s="399"/>
      <c r="ESW852" s="399"/>
      <c r="ESX852" s="399"/>
      <c r="ESY852" s="399"/>
      <c r="ESZ852" s="399"/>
      <c r="ETA852" s="399"/>
      <c r="ETB852" s="399"/>
      <c r="ETC852" s="399"/>
      <c r="ETD852" s="399"/>
      <c r="ETE852" s="399"/>
      <c r="ETF852" s="399"/>
      <c r="ETG852" s="399"/>
      <c r="ETH852" s="399"/>
      <c r="ETI852" s="399"/>
      <c r="ETJ852" s="399"/>
      <c r="ETK852" s="399"/>
      <c r="ETL852" s="399"/>
      <c r="ETM852" s="399"/>
      <c r="ETN852" s="399"/>
      <c r="ETO852" s="399"/>
      <c r="ETP852" s="399"/>
      <c r="ETQ852" s="399"/>
      <c r="ETR852" s="399"/>
      <c r="ETS852" s="399"/>
      <c r="ETT852" s="399"/>
      <c r="ETU852" s="399"/>
      <c r="ETV852" s="399"/>
      <c r="ETW852" s="399"/>
      <c r="ETX852" s="399"/>
      <c r="ETY852" s="399"/>
      <c r="ETZ852" s="399"/>
      <c r="EUA852" s="399"/>
      <c r="EUB852" s="399"/>
      <c r="EUC852" s="399"/>
      <c r="EUD852" s="399"/>
      <c r="EUE852" s="399"/>
      <c r="EUF852" s="399"/>
      <c r="EUG852" s="399"/>
      <c r="EUH852" s="399"/>
      <c r="EUI852" s="399"/>
      <c r="EUJ852" s="399"/>
      <c r="EUK852" s="399"/>
      <c r="EUL852" s="399"/>
      <c r="EUM852" s="399"/>
      <c r="EUN852" s="399"/>
      <c r="EUO852" s="399"/>
      <c r="EUP852" s="399"/>
      <c r="EUQ852" s="399"/>
      <c r="EUR852" s="399"/>
      <c r="EUS852" s="399"/>
      <c r="EUT852" s="399"/>
      <c r="EUU852" s="399"/>
      <c r="EUV852" s="399"/>
      <c r="EUW852" s="399"/>
      <c r="EUX852" s="399"/>
      <c r="EUY852" s="399"/>
      <c r="EUZ852" s="399"/>
      <c r="EVA852" s="399"/>
      <c r="EVB852" s="399"/>
      <c r="EVC852" s="399"/>
      <c r="EVD852" s="399"/>
      <c r="EVE852" s="399"/>
      <c r="EVF852" s="399"/>
      <c r="EVG852" s="399"/>
      <c r="EVH852" s="399"/>
      <c r="EVI852" s="399"/>
      <c r="EVJ852" s="399"/>
      <c r="EVK852" s="399"/>
      <c r="EVL852" s="399"/>
      <c r="EVM852" s="399"/>
      <c r="EVN852" s="399"/>
      <c r="EVO852" s="399"/>
      <c r="EVP852" s="399"/>
      <c r="EVQ852" s="399"/>
      <c r="EVR852" s="399"/>
      <c r="EVS852" s="399"/>
      <c r="EVT852" s="399"/>
      <c r="EVU852" s="399"/>
      <c r="EVV852" s="399"/>
      <c r="EVW852" s="399"/>
      <c r="EVX852" s="399"/>
      <c r="EVY852" s="399"/>
      <c r="EVZ852" s="399"/>
      <c r="EWA852" s="399"/>
      <c r="EWB852" s="399"/>
      <c r="EWC852" s="399"/>
      <c r="EWD852" s="399"/>
      <c r="EWE852" s="399"/>
      <c r="EWF852" s="399"/>
      <c r="EWG852" s="399"/>
      <c r="EWH852" s="399"/>
      <c r="EWI852" s="399"/>
      <c r="EWJ852" s="399"/>
      <c r="EWK852" s="399"/>
      <c r="EWL852" s="399"/>
      <c r="EWM852" s="399"/>
      <c r="EWN852" s="399"/>
      <c r="EWO852" s="399"/>
      <c r="EWP852" s="399"/>
      <c r="EWQ852" s="399"/>
      <c r="EWR852" s="399"/>
      <c r="EWS852" s="399"/>
      <c r="EWT852" s="399"/>
      <c r="EWU852" s="399"/>
      <c r="EWV852" s="399"/>
      <c r="EWW852" s="399"/>
      <c r="EWX852" s="399"/>
      <c r="EWY852" s="399"/>
      <c r="EWZ852" s="399"/>
      <c r="EXA852" s="399"/>
      <c r="EXB852" s="399"/>
      <c r="EXC852" s="399"/>
      <c r="EXD852" s="399"/>
      <c r="EXE852" s="399"/>
      <c r="EXF852" s="399"/>
      <c r="EXG852" s="399"/>
      <c r="EXH852" s="399"/>
      <c r="EXI852" s="399"/>
      <c r="EXJ852" s="399"/>
      <c r="EXK852" s="399"/>
      <c r="EXL852" s="399"/>
      <c r="EXM852" s="399"/>
      <c r="EXN852" s="399"/>
      <c r="EXO852" s="399"/>
      <c r="EXP852" s="399"/>
      <c r="EXQ852" s="399"/>
      <c r="EXR852" s="399"/>
      <c r="EXS852" s="399"/>
      <c r="EXT852" s="399"/>
      <c r="EXU852" s="399"/>
      <c r="EXV852" s="399"/>
      <c r="EXW852" s="399"/>
      <c r="EXX852" s="399"/>
      <c r="EXY852" s="399"/>
      <c r="EXZ852" s="399"/>
      <c r="EYA852" s="399"/>
      <c r="EYB852" s="399"/>
      <c r="EYC852" s="399"/>
      <c r="EYD852" s="399"/>
      <c r="EYE852" s="399"/>
      <c r="EYF852" s="399"/>
      <c r="EYG852" s="399"/>
      <c r="EYH852" s="399"/>
      <c r="EYI852" s="399"/>
      <c r="EYJ852" s="399"/>
      <c r="EYK852" s="399"/>
      <c r="EYL852" s="399"/>
      <c r="EYM852" s="399"/>
      <c r="EYN852" s="399"/>
      <c r="EYO852" s="399"/>
      <c r="EYP852" s="399"/>
      <c r="EYQ852" s="399"/>
      <c r="EYR852" s="399"/>
      <c r="EYS852" s="399"/>
      <c r="EYT852" s="399"/>
      <c r="EYU852" s="399"/>
      <c r="EYV852" s="399"/>
      <c r="EYW852" s="399"/>
      <c r="EYX852" s="399"/>
      <c r="EYY852" s="399"/>
      <c r="EYZ852" s="399"/>
      <c r="EZA852" s="399"/>
      <c r="EZB852" s="399"/>
      <c r="EZC852" s="399"/>
      <c r="EZD852" s="399"/>
      <c r="EZE852" s="399"/>
      <c r="EZF852" s="399"/>
      <c r="EZG852" s="399"/>
      <c r="EZH852" s="399"/>
      <c r="EZI852" s="399"/>
      <c r="EZJ852" s="399"/>
      <c r="EZK852" s="399"/>
      <c r="EZL852" s="399"/>
      <c r="EZM852" s="399"/>
      <c r="EZN852" s="399"/>
      <c r="EZO852" s="399"/>
      <c r="EZP852" s="399"/>
      <c r="EZQ852" s="399"/>
      <c r="EZR852" s="399"/>
      <c r="EZS852" s="399"/>
      <c r="EZT852" s="399"/>
      <c r="EZU852" s="399"/>
      <c r="EZV852" s="399"/>
      <c r="EZW852" s="399"/>
      <c r="EZX852" s="399"/>
      <c r="EZY852" s="399"/>
      <c r="EZZ852" s="399"/>
      <c r="FAA852" s="399"/>
      <c r="FAB852" s="399"/>
      <c r="FAC852" s="399"/>
      <c r="FAD852" s="399"/>
      <c r="FAE852" s="399"/>
      <c r="FAF852" s="399"/>
      <c r="FAG852" s="399"/>
      <c r="FAH852" s="399"/>
      <c r="FAI852" s="399"/>
      <c r="FAJ852" s="399"/>
      <c r="FAK852" s="399"/>
      <c r="FAL852" s="399"/>
      <c r="FAM852" s="399"/>
      <c r="FAN852" s="399"/>
      <c r="FAO852" s="399"/>
      <c r="FAP852" s="399"/>
      <c r="FAQ852" s="399"/>
      <c r="FAR852" s="399"/>
      <c r="FAS852" s="399"/>
      <c r="FAT852" s="399"/>
      <c r="FAU852" s="399"/>
      <c r="FAV852" s="399"/>
      <c r="FAW852" s="399"/>
      <c r="FAX852" s="399"/>
      <c r="FAY852" s="399"/>
      <c r="FAZ852" s="399"/>
      <c r="FBA852" s="399"/>
      <c r="FBB852" s="399"/>
      <c r="FBC852" s="399"/>
      <c r="FBD852" s="399"/>
      <c r="FBE852" s="399"/>
      <c r="FBF852" s="399"/>
      <c r="FBG852" s="399"/>
      <c r="FBH852" s="399"/>
      <c r="FBI852" s="399"/>
      <c r="FBJ852" s="399"/>
      <c r="FBK852" s="399"/>
      <c r="FBL852" s="399"/>
      <c r="FBM852" s="399"/>
      <c r="FBN852" s="399"/>
      <c r="FBO852" s="399"/>
      <c r="FBP852" s="399"/>
      <c r="FBQ852" s="399"/>
      <c r="FBR852" s="399"/>
      <c r="FBS852" s="399"/>
      <c r="FBT852" s="399"/>
      <c r="FBU852" s="399"/>
      <c r="FBV852" s="399"/>
      <c r="FBW852" s="399"/>
      <c r="FBX852" s="399"/>
      <c r="FBY852" s="399"/>
      <c r="FBZ852" s="399"/>
      <c r="FCA852" s="399"/>
      <c r="FCB852" s="399"/>
      <c r="FCC852" s="399"/>
      <c r="FCD852" s="399"/>
      <c r="FCE852" s="399"/>
      <c r="FCF852" s="399"/>
      <c r="FCG852" s="399"/>
      <c r="FCH852" s="399"/>
      <c r="FCI852" s="399"/>
      <c r="FCJ852" s="399"/>
      <c r="FCK852" s="399"/>
      <c r="FCL852" s="399"/>
      <c r="FCM852" s="399"/>
      <c r="FCN852" s="399"/>
      <c r="FCO852" s="399"/>
      <c r="FCP852" s="399"/>
      <c r="FCQ852" s="399"/>
      <c r="FCR852" s="399"/>
      <c r="FCS852" s="399"/>
      <c r="FCT852" s="399"/>
      <c r="FCU852" s="399"/>
      <c r="FCV852" s="399"/>
      <c r="FCW852" s="399"/>
      <c r="FCX852" s="399"/>
      <c r="FCY852" s="399"/>
      <c r="FCZ852" s="399"/>
      <c r="FDA852" s="399"/>
      <c r="FDB852" s="399"/>
      <c r="FDC852" s="399"/>
      <c r="FDD852" s="399"/>
      <c r="FDE852" s="399"/>
      <c r="FDF852" s="399"/>
      <c r="FDG852" s="399"/>
      <c r="FDH852" s="399"/>
      <c r="FDI852" s="399"/>
      <c r="FDJ852" s="399"/>
      <c r="FDK852" s="399"/>
      <c r="FDL852" s="399"/>
      <c r="FDM852" s="399"/>
      <c r="FDN852" s="399"/>
      <c r="FDO852" s="399"/>
      <c r="FDP852" s="399"/>
      <c r="FDQ852" s="399"/>
      <c r="FDR852" s="399"/>
      <c r="FDS852" s="399"/>
      <c r="FDT852" s="399"/>
      <c r="FDU852" s="399"/>
      <c r="FDV852" s="399"/>
      <c r="FDW852" s="399"/>
      <c r="FDX852" s="399"/>
      <c r="FDY852" s="399"/>
      <c r="FDZ852" s="399"/>
      <c r="FEA852" s="399"/>
      <c r="FEB852" s="399"/>
      <c r="FEC852" s="399"/>
      <c r="FED852" s="399"/>
      <c r="FEE852" s="399"/>
      <c r="FEF852" s="399"/>
      <c r="FEG852" s="399"/>
      <c r="FEH852" s="399"/>
      <c r="FEI852" s="399"/>
      <c r="FEJ852" s="399"/>
      <c r="FEK852" s="399"/>
      <c r="FEL852" s="399"/>
      <c r="FEM852" s="399"/>
      <c r="FEN852" s="399"/>
      <c r="FEO852" s="399"/>
      <c r="FEP852" s="399"/>
      <c r="FEQ852" s="399"/>
      <c r="FER852" s="399"/>
      <c r="FES852" s="399"/>
      <c r="FET852" s="399"/>
      <c r="FEU852" s="399"/>
      <c r="FEV852" s="399"/>
      <c r="FEW852" s="399"/>
      <c r="FEX852" s="399"/>
      <c r="FEY852" s="399"/>
      <c r="FEZ852" s="399"/>
      <c r="FFA852" s="399"/>
      <c r="FFB852" s="399"/>
      <c r="FFC852" s="399"/>
      <c r="FFD852" s="399"/>
      <c r="FFE852" s="399"/>
      <c r="FFF852" s="399"/>
      <c r="FFG852" s="399"/>
      <c r="FFH852" s="399"/>
      <c r="FFI852" s="399"/>
      <c r="FFJ852" s="399"/>
      <c r="FFK852" s="399"/>
      <c r="FFL852" s="399"/>
      <c r="FFM852" s="399"/>
      <c r="FFN852" s="399"/>
      <c r="FFO852" s="399"/>
      <c r="FFP852" s="399"/>
      <c r="FFQ852" s="399"/>
      <c r="FFR852" s="399"/>
      <c r="FFS852" s="399"/>
      <c r="FFT852" s="399"/>
      <c r="FFU852" s="399"/>
      <c r="FFV852" s="399"/>
      <c r="FFW852" s="399"/>
      <c r="FFX852" s="399"/>
      <c r="FFY852" s="399"/>
      <c r="FFZ852" s="399"/>
      <c r="FGA852" s="399"/>
      <c r="FGB852" s="399"/>
      <c r="FGC852" s="399"/>
      <c r="FGD852" s="399"/>
      <c r="FGE852" s="399"/>
      <c r="FGF852" s="399"/>
      <c r="FGG852" s="399"/>
      <c r="FGH852" s="399"/>
      <c r="FGI852" s="399"/>
      <c r="FGJ852" s="399"/>
      <c r="FGK852" s="399"/>
      <c r="FGL852" s="399"/>
      <c r="FGM852" s="399"/>
      <c r="FGN852" s="399"/>
      <c r="FGO852" s="399"/>
      <c r="FGP852" s="399"/>
      <c r="FGQ852" s="399"/>
      <c r="FGR852" s="399"/>
      <c r="FGS852" s="399"/>
      <c r="FGT852" s="399"/>
      <c r="FGU852" s="399"/>
      <c r="FGV852" s="399"/>
      <c r="FGW852" s="399"/>
      <c r="FGX852" s="399"/>
      <c r="FGY852" s="399"/>
      <c r="FGZ852" s="399"/>
      <c r="FHA852" s="399"/>
      <c r="FHB852" s="399"/>
      <c r="FHC852" s="399"/>
      <c r="FHD852" s="399"/>
      <c r="FHE852" s="399"/>
      <c r="FHF852" s="399"/>
      <c r="FHG852" s="399"/>
      <c r="FHH852" s="399"/>
      <c r="FHI852" s="399"/>
      <c r="FHJ852" s="399"/>
      <c r="FHK852" s="399"/>
      <c r="FHL852" s="399"/>
      <c r="FHM852" s="399"/>
      <c r="FHN852" s="399"/>
      <c r="FHO852" s="399"/>
      <c r="FHP852" s="399"/>
      <c r="FHQ852" s="399"/>
      <c r="FHR852" s="399"/>
      <c r="FHS852" s="399"/>
      <c r="FHT852" s="399"/>
      <c r="FHU852" s="399"/>
      <c r="FHV852" s="399"/>
      <c r="FHW852" s="399"/>
      <c r="FHX852" s="399"/>
      <c r="FHY852" s="399"/>
      <c r="FHZ852" s="399"/>
      <c r="FIA852" s="399"/>
      <c r="FIB852" s="399"/>
      <c r="FIC852" s="399"/>
      <c r="FID852" s="399"/>
      <c r="FIE852" s="399"/>
      <c r="FIF852" s="399"/>
      <c r="FIG852" s="399"/>
      <c r="FIH852" s="399"/>
      <c r="FII852" s="399"/>
      <c r="FIJ852" s="399"/>
      <c r="FIK852" s="399"/>
      <c r="FIL852" s="399"/>
      <c r="FIM852" s="399"/>
      <c r="FIN852" s="399"/>
      <c r="FIO852" s="399"/>
      <c r="FIP852" s="399"/>
      <c r="FIQ852" s="399"/>
      <c r="FIR852" s="399"/>
      <c r="FIS852" s="399"/>
      <c r="FIT852" s="399"/>
      <c r="FIU852" s="399"/>
      <c r="FIV852" s="399"/>
      <c r="FIW852" s="399"/>
      <c r="FIX852" s="399"/>
      <c r="FIY852" s="399"/>
      <c r="FIZ852" s="399"/>
      <c r="FJA852" s="399"/>
      <c r="FJB852" s="399"/>
      <c r="FJC852" s="399"/>
      <c r="FJD852" s="399"/>
      <c r="FJE852" s="399"/>
      <c r="FJF852" s="399"/>
      <c r="FJG852" s="399"/>
      <c r="FJH852" s="399"/>
      <c r="FJI852" s="399"/>
      <c r="FJJ852" s="399"/>
      <c r="FJK852" s="399"/>
      <c r="FJL852" s="399"/>
      <c r="FJM852" s="399"/>
      <c r="FJN852" s="399"/>
      <c r="FJO852" s="399"/>
      <c r="FJP852" s="399"/>
      <c r="FJQ852" s="399"/>
      <c r="FJR852" s="399"/>
      <c r="FJS852" s="399"/>
      <c r="FJT852" s="399"/>
      <c r="FJU852" s="399"/>
      <c r="FJV852" s="399"/>
      <c r="FJW852" s="399"/>
      <c r="FJX852" s="399"/>
      <c r="FJY852" s="399"/>
      <c r="FJZ852" s="399"/>
      <c r="FKA852" s="399"/>
      <c r="FKB852" s="399"/>
      <c r="FKC852" s="399"/>
      <c r="FKD852" s="399"/>
      <c r="FKE852" s="399"/>
      <c r="FKF852" s="399"/>
      <c r="FKG852" s="399"/>
      <c r="FKH852" s="399"/>
      <c r="FKI852" s="399"/>
      <c r="FKJ852" s="399"/>
      <c r="FKK852" s="399"/>
      <c r="FKL852" s="399"/>
      <c r="FKM852" s="399"/>
      <c r="FKN852" s="399"/>
      <c r="FKO852" s="399"/>
      <c r="FKP852" s="399"/>
      <c r="FKQ852" s="399"/>
      <c r="FKR852" s="399"/>
      <c r="FKS852" s="399"/>
      <c r="FKT852" s="399"/>
      <c r="FKU852" s="399"/>
      <c r="FKV852" s="399"/>
      <c r="FKW852" s="399"/>
      <c r="FKX852" s="399"/>
      <c r="FKY852" s="399"/>
      <c r="FKZ852" s="399"/>
      <c r="FLA852" s="399"/>
      <c r="FLB852" s="399"/>
      <c r="FLC852" s="399"/>
      <c r="FLD852" s="399"/>
      <c r="FLE852" s="399"/>
      <c r="FLF852" s="399"/>
      <c r="FLG852" s="399"/>
      <c r="FLH852" s="399"/>
      <c r="FLI852" s="399"/>
      <c r="FLJ852" s="399"/>
      <c r="FLK852" s="399"/>
      <c r="FLL852" s="399"/>
      <c r="FLM852" s="399"/>
      <c r="FLN852" s="399"/>
      <c r="FLO852" s="399"/>
      <c r="FLP852" s="399"/>
      <c r="FLQ852" s="399"/>
      <c r="FLR852" s="399"/>
      <c r="FLS852" s="399"/>
      <c r="FLT852" s="399"/>
      <c r="FLU852" s="399"/>
      <c r="FLV852" s="399"/>
      <c r="FLW852" s="399"/>
      <c r="FLX852" s="399"/>
      <c r="FLY852" s="399"/>
      <c r="FLZ852" s="399"/>
      <c r="FMA852" s="399"/>
      <c r="FMB852" s="399"/>
      <c r="FMC852" s="399"/>
      <c r="FMD852" s="399"/>
      <c r="FME852" s="399"/>
      <c r="FMF852" s="399"/>
      <c r="FMG852" s="399"/>
      <c r="FMH852" s="399"/>
      <c r="FMI852" s="399"/>
      <c r="FMJ852" s="399"/>
      <c r="FMK852" s="399"/>
      <c r="FML852" s="399"/>
      <c r="FMM852" s="399"/>
      <c r="FMN852" s="399"/>
      <c r="FMO852" s="399"/>
      <c r="FMP852" s="399"/>
      <c r="FMQ852" s="399"/>
      <c r="FMR852" s="399"/>
      <c r="FMS852" s="399"/>
      <c r="FMT852" s="399"/>
      <c r="FMU852" s="399"/>
      <c r="FMV852" s="399"/>
      <c r="FMW852" s="399"/>
      <c r="FMX852" s="399"/>
      <c r="FMY852" s="399"/>
      <c r="FMZ852" s="399"/>
      <c r="FNA852" s="399"/>
      <c r="FNB852" s="399"/>
      <c r="FNC852" s="399"/>
      <c r="FND852" s="399"/>
      <c r="FNE852" s="399"/>
      <c r="FNF852" s="399"/>
      <c r="FNG852" s="399"/>
      <c r="FNH852" s="399"/>
      <c r="FNI852" s="399"/>
      <c r="FNJ852" s="399"/>
      <c r="FNK852" s="399"/>
      <c r="FNL852" s="399"/>
      <c r="FNM852" s="399"/>
      <c r="FNN852" s="399"/>
      <c r="FNO852" s="399"/>
      <c r="FNP852" s="399"/>
      <c r="FNQ852" s="399"/>
      <c r="FNR852" s="399"/>
      <c r="FNS852" s="399"/>
      <c r="FNT852" s="399"/>
      <c r="FNU852" s="399"/>
      <c r="FNV852" s="399"/>
      <c r="FNW852" s="399"/>
      <c r="FNX852" s="399"/>
      <c r="FNY852" s="399"/>
      <c r="FNZ852" s="399"/>
      <c r="FOA852" s="399"/>
      <c r="FOB852" s="399"/>
      <c r="FOC852" s="399"/>
      <c r="FOD852" s="399"/>
      <c r="FOE852" s="399"/>
      <c r="FOF852" s="399"/>
      <c r="FOG852" s="399"/>
      <c r="FOH852" s="399"/>
      <c r="FOI852" s="399"/>
      <c r="FOJ852" s="399"/>
      <c r="FOK852" s="399"/>
      <c r="FOL852" s="399"/>
      <c r="FOM852" s="399"/>
      <c r="FON852" s="399"/>
      <c r="FOO852" s="399"/>
      <c r="FOP852" s="399"/>
      <c r="FOQ852" s="399"/>
      <c r="FOR852" s="399"/>
      <c r="FOS852" s="399"/>
      <c r="FOT852" s="399"/>
      <c r="FOU852" s="399"/>
      <c r="FOV852" s="399"/>
      <c r="FOW852" s="399"/>
      <c r="FOX852" s="399"/>
      <c r="FOY852" s="399"/>
      <c r="FOZ852" s="399"/>
      <c r="FPA852" s="399"/>
      <c r="FPB852" s="399"/>
      <c r="FPC852" s="399"/>
      <c r="FPD852" s="399"/>
      <c r="FPE852" s="399"/>
      <c r="FPF852" s="399"/>
      <c r="FPG852" s="399"/>
      <c r="FPH852" s="399"/>
      <c r="FPI852" s="399"/>
      <c r="FPJ852" s="399"/>
      <c r="FPK852" s="399"/>
      <c r="FPL852" s="399"/>
      <c r="FPM852" s="399"/>
      <c r="FPN852" s="399"/>
      <c r="FPO852" s="399"/>
      <c r="FPP852" s="399"/>
      <c r="FPQ852" s="399"/>
      <c r="FPR852" s="399"/>
      <c r="FPS852" s="399"/>
      <c r="FPT852" s="399"/>
      <c r="FPU852" s="399"/>
      <c r="FPV852" s="399"/>
      <c r="FPW852" s="399"/>
      <c r="FPX852" s="399"/>
      <c r="FPY852" s="399"/>
      <c r="FPZ852" s="399"/>
      <c r="FQA852" s="399"/>
      <c r="FQB852" s="399"/>
      <c r="FQC852" s="399"/>
      <c r="FQD852" s="399"/>
      <c r="FQE852" s="399"/>
      <c r="FQF852" s="399"/>
      <c r="FQG852" s="399"/>
      <c r="FQH852" s="399"/>
      <c r="FQI852" s="399"/>
      <c r="FQJ852" s="399"/>
      <c r="FQK852" s="399"/>
      <c r="FQL852" s="399"/>
      <c r="FQM852" s="399"/>
      <c r="FQN852" s="399"/>
      <c r="FQO852" s="399"/>
      <c r="FQP852" s="399"/>
      <c r="FQQ852" s="399"/>
      <c r="FQR852" s="399"/>
      <c r="FQS852" s="399"/>
      <c r="FQT852" s="399"/>
      <c r="FQU852" s="399"/>
      <c r="FQV852" s="399"/>
      <c r="FQW852" s="399"/>
      <c r="FQX852" s="399"/>
      <c r="FQY852" s="399"/>
      <c r="FQZ852" s="399"/>
      <c r="FRA852" s="399"/>
      <c r="FRB852" s="399"/>
      <c r="FRC852" s="399"/>
      <c r="FRD852" s="399"/>
      <c r="FRE852" s="399"/>
      <c r="FRF852" s="399"/>
      <c r="FRG852" s="399"/>
      <c r="FRH852" s="399"/>
      <c r="FRI852" s="399"/>
      <c r="FRJ852" s="399"/>
      <c r="FRK852" s="399"/>
      <c r="FRL852" s="399"/>
      <c r="FRM852" s="399"/>
      <c r="FRN852" s="399"/>
      <c r="FRO852" s="399"/>
      <c r="FRP852" s="399"/>
      <c r="FRQ852" s="399"/>
      <c r="FRR852" s="399"/>
      <c r="FRS852" s="399"/>
      <c r="FRT852" s="399"/>
      <c r="FRU852" s="399"/>
      <c r="FRV852" s="399"/>
      <c r="FRW852" s="399"/>
      <c r="FRX852" s="399"/>
      <c r="FRY852" s="399"/>
      <c r="FRZ852" s="399"/>
      <c r="FSA852" s="399"/>
      <c r="FSB852" s="399"/>
      <c r="FSC852" s="399"/>
      <c r="FSD852" s="399"/>
      <c r="FSE852" s="399"/>
      <c r="FSF852" s="399"/>
      <c r="FSG852" s="399"/>
      <c r="FSH852" s="399"/>
      <c r="FSI852" s="399"/>
      <c r="FSJ852" s="399"/>
      <c r="FSK852" s="399"/>
      <c r="FSL852" s="399"/>
      <c r="FSM852" s="399"/>
      <c r="FSN852" s="399"/>
      <c r="FSO852" s="399"/>
      <c r="FSP852" s="399"/>
      <c r="FSQ852" s="399"/>
      <c r="FSR852" s="399"/>
      <c r="FSS852" s="399"/>
      <c r="FST852" s="399"/>
      <c r="FSU852" s="399"/>
      <c r="FSV852" s="399"/>
      <c r="FSW852" s="399"/>
      <c r="FSX852" s="399"/>
      <c r="FSY852" s="399"/>
      <c r="FSZ852" s="399"/>
      <c r="FTA852" s="399"/>
      <c r="FTB852" s="399"/>
      <c r="FTC852" s="399"/>
      <c r="FTD852" s="399"/>
      <c r="FTE852" s="399"/>
      <c r="FTF852" s="399"/>
      <c r="FTG852" s="399"/>
      <c r="FTH852" s="399"/>
      <c r="FTI852" s="399"/>
      <c r="FTJ852" s="399"/>
      <c r="FTK852" s="399"/>
      <c r="FTL852" s="399"/>
      <c r="FTM852" s="399"/>
      <c r="FTN852" s="399"/>
      <c r="FTO852" s="399"/>
      <c r="FTP852" s="399"/>
      <c r="FTQ852" s="399"/>
      <c r="FTR852" s="399"/>
      <c r="FTS852" s="399"/>
      <c r="FTT852" s="399"/>
      <c r="FTU852" s="399"/>
      <c r="FTV852" s="399"/>
      <c r="FTW852" s="399"/>
      <c r="FTX852" s="399"/>
      <c r="FTY852" s="399"/>
      <c r="FTZ852" s="399"/>
      <c r="FUA852" s="399"/>
      <c r="FUB852" s="399"/>
      <c r="FUC852" s="399"/>
      <c r="FUD852" s="399"/>
      <c r="FUE852" s="399"/>
      <c r="FUF852" s="399"/>
      <c r="FUG852" s="399"/>
      <c r="FUH852" s="399"/>
      <c r="FUI852" s="399"/>
      <c r="FUJ852" s="399"/>
      <c r="FUK852" s="399"/>
      <c r="FUL852" s="399"/>
      <c r="FUM852" s="399"/>
      <c r="FUN852" s="399"/>
      <c r="FUO852" s="399"/>
      <c r="FUP852" s="399"/>
      <c r="FUQ852" s="399"/>
      <c r="FUR852" s="399"/>
      <c r="FUS852" s="399"/>
      <c r="FUT852" s="399"/>
      <c r="FUU852" s="399"/>
      <c r="FUV852" s="399"/>
      <c r="FUW852" s="399"/>
      <c r="FUX852" s="399"/>
      <c r="FUY852" s="399"/>
      <c r="FUZ852" s="399"/>
      <c r="FVA852" s="399"/>
      <c r="FVB852" s="399"/>
      <c r="FVC852" s="399"/>
      <c r="FVD852" s="399"/>
      <c r="FVE852" s="399"/>
      <c r="FVF852" s="399"/>
      <c r="FVG852" s="399"/>
      <c r="FVH852" s="399"/>
      <c r="FVI852" s="399"/>
      <c r="FVJ852" s="399"/>
      <c r="FVK852" s="399"/>
      <c r="FVL852" s="399"/>
      <c r="FVM852" s="399"/>
      <c r="FVN852" s="399"/>
      <c r="FVO852" s="399"/>
      <c r="FVP852" s="399"/>
      <c r="FVQ852" s="399"/>
      <c r="FVR852" s="399"/>
      <c r="FVS852" s="399"/>
      <c r="FVT852" s="399"/>
      <c r="FVU852" s="399"/>
      <c r="FVV852" s="399"/>
      <c r="FVW852" s="399"/>
      <c r="FVX852" s="399"/>
      <c r="FVY852" s="399"/>
      <c r="FVZ852" s="399"/>
      <c r="FWA852" s="399"/>
      <c r="FWB852" s="399"/>
      <c r="FWC852" s="399"/>
      <c r="FWD852" s="399"/>
      <c r="FWE852" s="399"/>
      <c r="FWF852" s="399"/>
      <c r="FWG852" s="399"/>
      <c r="FWH852" s="399"/>
      <c r="FWI852" s="399"/>
      <c r="FWJ852" s="399"/>
      <c r="FWK852" s="399"/>
      <c r="FWL852" s="399"/>
      <c r="FWM852" s="399"/>
      <c r="FWN852" s="399"/>
      <c r="FWO852" s="399"/>
      <c r="FWP852" s="399"/>
      <c r="FWQ852" s="399"/>
      <c r="FWR852" s="399"/>
      <c r="FWS852" s="399"/>
      <c r="FWT852" s="399"/>
      <c r="FWU852" s="399"/>
      <c r="FWV852" s="399"/>
      <c r="FWW852" s="399"/>
      <c r="FWX852" s="399"/>
      <c r="FWY852" s="399"/>
      <c r="FWZ852" s="399"/>
      <c r="FXA852" s="399"/>
      <c r="FXB852" s="399"/>
      <c r="FXC852" s="399"/>
      <c r="FXD852" s="399"/>
      <c r="FXE852" s="399"/>
      <c r="FXF852" s="399"/>
      <c r="FXG852" s="399"/>
      <c r="FXH852" s="399"/>
      <c r="FXI852" s="399"/>
      <c r="FXJ852" s="399"/>
      <c r="FXK852" s="399"/>
      <c r="FXL852" s="399"/>
      <c r="FXM852" s="399"/>
      <c r="FXN852" s="399"/>
      <c r="FXO852" s="399"/>
      <c r="FXP852" s="399"/>
      <c r="FXQ852" s="399"/>
      <c r="FXR852" s="399"/>
      <c r="FXS852" s="399"/>
      <c r="FXT852" s="399"/>
      <c r="FXU852" s="399"/>
      <c r="FXV852" s="399"/>
      <c r="FXW852" s="399"/>
      <c r="FXX852" s="399"/>
      <c r="FXY852" s="399"/>
      <c r="FXZ852" s="399"/>
      <c r="FYA852" s="399"/>
      <c r="FYB852" s="399"/>
      <c r="FYC852" s="399"/>
      <c r="FYD852" s="399"/>
      <c r="FYE852" s="399"/>
      <c r="FYF852" s="399"/>
      <c r="FYG852" s="399"/>
      <c r="FYH852" s="399"/>
      <c r="FYI852" s="399"/>
      <c r="FYJ852" s="399"/>
      <c r="FYK852" s="399"/>
      <c r="FYL852" s="399"/>
      <c r="FYM852" s="399"/>
      <c r="FYN852" s="399"/>
      <c r="FYO852" s="399"/>
      <c r="FYP852" s="399"/>
      <c r="FYQ852" s="399"/>
      <c r="FYR852" s="399"/>
      <c r="FYS852" s="399"/>
      <c r="FYT852" s="399"/>
      <c r="FYU852" s="399"/>
      <c r="FYV852" s="399"/>
      <c r="FYW852" s="399"/>
      <c r="FYX852" s="399"/>
      <c r="FYY852" s="399"/>
      <c r="FYZ852" s="399"/>
      <c r="FZA852" s="399"/>
      <c r="FZB852" s="399"/>
      <c r="FZC852" s="399"/>
      <c r="FZD852" s="399"/>
      <c r="FZE852" s="399"/>
      <c r="FZF852" s="399"/>
      <c r="FZG852" s="399"/>
      <c r="FZH852" s="399"/>
      <c r="FZI852" s="399"/>
      <c r="FZJ852" s="399"/>
      <c r="FZK852" s="399"/>
      <c r="FZL852" s="399"/>
      <c r="FZM852" s="399"/>
      <c r="FZN852" s="399"/>
      <c r="FZO852" s="399"/>
      <c r="FZP852" s="399"/>
      <c r="FZQ852" s="399"/>
      <c r="FZR852" s="399"/>
      <c r="FZS852" s="399"/>
      <c r="FZT852" s="399"/>
      <c r="FZU852" s="399"/>
      <c r="FZV852" s="399"/>
      <c r="FZW852" s="399"/>
      <c r="FZX852" s="399"/>
      <c r="FZY852" s="399"/>
      <c r="FZZ852" s="399"/>
      <c r="GAA852" s="399"/>
      <c r="GAB852" s="399"/>
      <c r="GAC852" s="399"/>
      <c r="GAD852" s="399"/>
      <c r="GAE852" s="399"/>
      <c r="GAF852" s="399"/>
      <c r="GAG852" s="399"/>
      <c r="GAH852" s="399"/>
      <c r="GAI852" s="399"/>
      <c r="GAJ852" s="399"/>
      <c r="GAK852" s="399"/>
      <c r="GAL852" s="399"/>
      <c r="GAM852" s="399"/>
      <c r="GAN852" s="399"/>
      <c r="GAO852" s="399"/>
      <c r="GAP852" s="399"/>
      <c r="GAQ852" s="399"/>
      <c r="GAR852" s="399"/>
      <c r="GAS852" s="399"/>
      <c r="GAT852" s="399"/>
      <c r="GAU852" s="399"/>
      <c r="GAV852" s="399"/>
      <c r="GAW852" s="399"/>
      <c r="GAX852" s="399"/>
      <c r="GAY852" s="399"/>
      <c r="GAZ852" s="399"/>
      <c r="GBA852" s="399"/>
      <c r="GBB852" s="399"/>
      <c r="GBC852" s="399"/>
      <c r="GBD852" s="399"/>
      <c r="GBE852" s="399"/>
      <c r="GBF852" s="399"/>
      <c r="GBG852" s="399"/>
      <c r="GBH852" s="399"/>
      <c r="GBI852" s="399"/>
      <c r="GBJ852" s="399"/>
      <c r="GBK852" s="399"/>
      <c r="GBL852" s="399"/>
      <c r="GBM852" s="399"/>
      <c r="GBN852" s="399"/>
      <c r="GBO852" s="399"/>
      <c r="GBP852" s="399"/>
      <c r="GBQ852" s="399"/>
      <c r="GBR852" s="399"/>
      <c r="GBS852" s="399"/>
      <c r="GBT852" s="399"/>
      <c r="GBU852" s="399"/>
      <c r="GBV852" s="399"/>
      <c r="GBW852" s="399"/>
      <c r="GBX852" s="399"/>
      <c r="GBY852" s="399"/>
      <c r="GBZ852" s="399"/>
      <c r="GCA852" s="399"/>
      <c r="GCB852" s="399"/>
      <c r="GCC852" s="399"/>
      <c r="GCD852" s="399"/>
      <c r="GCE852" s="399"/>
      <c r="GCF852" s="399"/>
      <c r="GCG852" s="399"/>
      <c r="GCH852" s="399"/>
      <c r="GCI852" s="399"/>
      <c r="GCJ852" s="399"/>
      <c r="GCK852" s="399"/>
      <c r="GCL852" s="399"/>
      <c r="GCM852" s="399"/>
      <c r="GCN852" s="399"/>
      <c r="GCO852" s="399"/>
      <c r="GCP852" s="399"/>
      <c r="GCQ852" s="399"/>
      <c r="GCR852" s="399"/>
      <c r="GCS852" s="399"/>
      <c r="GCT852" s="399"/>
      <c r="GCU852" s="399"/>
      <c r="GCV852" s="399"/>
      <c r="GCW852" s="399"/>
      <c r="GCX852" s="399"/>
      <c r="GCY852" s="399"/>
      <c r="GCZ852" s="399"/>
      <c r="GDA852" s="399"/>
      <c r="GDB852" s="399"/>
      <c r="GDC852" s="399"/>
      <c r="GDD852" s="399"/>
      <c r="GDE852" s="399"/>
      <c r="GDF852" s="399"/>
      <c r="GDG852" s="399"/>
      <c r="GDH852" s="399"/>
      <c r="GDI852" s="399"/>
      <c r="GDJ852" s="399"/>
      <c r="GDK852" s="399"/>
      <c r="GDL852" s="399"/>
      <c r="GDM852" s="399"/>
      <c r="GDN852" s="399"/>
      <c r="GDO852" s="399"/>
      <c r="GDP852" s="399"/>
      <c r="GDQ852" s="399"/>
      <c r="GDR852" s="399"/>
      <c r="GDS852" s="399"/>
      <c r="GDT852" s="399"/>
      <c r="GDU852" s="399"/>
      <c r="GDV852" s="399"/>
      <c r="GDW852" s="399"/>
      <c r="GDX852" s="399"/>
      <c r="GDY852" s="399"/>
      <c r="GDZ852" s="399"/>
      <c r="GEA852" s="399"/>
      <c r="GEB852" s="399"/>
      <c r="GEC852" s="399"/>
      <c r="GED852" s="399"/>
      <c r="GEE852" s="399"/>
      <c r="GEF852" s="399"/>
      <c r="GEG852" s="399"/>
      <c r="GEH852" s="399"/>
      <c r="GEI852" s="399"/>
      <c r="GEJ852" s="399"/>
      <c r="GEK852" s="399"/>
      <c r="GEL852" s="399"/>
      <c r="GEM852" s="399"/>
      <c r="GEN852" s="399"/>
      <c r="GEO852" s="399"/>
      <c r="GEP852" s="399"/>
      <c r="GEQ852" s="399"/>
      <c r="GER852" s="399"/>
      <c r="GES852" s="399"/>
      <c r="GET852" s="399"/>
      <c r="GEU852" s="399"/>
      <c r="GEV852" s="399"/>
      <c r="GEW852" s="399"/>
      <c r="GEX852" s="399"/>
      <c r="GEY852" s="399"/>
      <c r="GEZ852" s="399"/>
      <c r="GFA852" s="399"/>
      <c r="GFB852" s="399"/>
      <c r="GFC852" s="399"/>
      <c r="GFD852" s="399"/>
      <c r="GFE852" s="399"/>
      <c r="GFF852" s="399"/>
      <c r="GFG852" s="399"/>
      <c r="GFH852" s="399"/>
      <c r="GFI852" s="399"/>
      <c r="GFJ852" s="399"/>
      <c r="GFK852" s="399"/>
      <c r="GFL852" s="399"/>
      <c r="GFM852" s="399"/>
      <c r="GFN852" s="399"/>
      <c r="GFO852" s="399"/>
      <c r="GFP852" s="399"/>
      <c r="GFQ852" s="399"/>
      <c r="GFR852" s="399"/>
      <c r="GFS852" s="399"/>
      <c r="GFT852" s="399"/>
      <c r="GFU852" s="399"/>
      <c r="GFV852" s="399"/>
      <c r="GFW852" s="399"/>
      <c r="GFX852" s="399"/>
      <c r="GFY852" s="399"/>
      <c r="GFZ852" s="399"/>
      <c r="GGA852" s="399"/>
      <c r="GGB852" s="399"/>
      <c r="GGC852" s="399"/>
      <c r="GGD852" s="399"/>
      <c r="GGE852" s="399"/>
      <c r="GGF852" s="399"/>
      <c r="GGG852" s="399"/>
      <c r="GGH852" s="399"/>
      <c r="GGI852" s="399"/>
      <c r="GGJ852" s="399"/>
      <c r="GGK852" s="399"/>
      <c r="GGL852" s="399"/>
      <c r="GGM852" s="399"/>
      <c r="GGN852" s="399"/>
      <c r="GGO852" s="399"/>
      <c r="GGP852" s="399"/>
      <c r="GGQ852" s="399"/>
      <c r="GGR852" s="399"/>
      <c r="GGS852" s="399"/>
      <c r="GGT852" s="399"/>
      <c r="GGU852" s="399"/>
      <c r="GGV852" s="399"/>
      <c r="GGW852" s="399"/>
      <c r="GGX852" s="399"/>
      <c r="GGY852" s="399"/>
      <c r="GGZ852" s="399"/>
      <c r="GHA852" s="399"/>
      <c r="GHB852" s="399"/>
      <c r="GHC852" s="399"/>
      <c r="GHD852" s="399"/>
      <c r="GHE852" s="399"/>
      <c r="GHF852" s="399"/>
      <c r="GHG852" s="399"/>
      <c r="GHH852" s="399"/>
      <c r="GHI852" s="399"/>
      <c r="GHJ852" s="399"/>
      <c r="GHK852" s="399"/>
      <c r="GHL852" s="399"/>
      <c r="GHM852" s="399"/>
      <c r="GHN852" s="399"/>
      <c r="GHO852" s="399"/>
      <c r="GHP852" s="399"/>
      <c r="GHQ852" s="399"/>
      <c r="GHR852" s="399"/>
      <c r="GHS852" s="399"/>
      <c r="GHT852" s="399"/>
      <c r="GHU852" s="399"/>
      <c r="GHV852" s="399"/>
      <c r="GHW852" s="399"/>
      <c r="GHX852" s="399"/>
      <c r="GHY852" s="399"/>
      <c r="GHZ852" s="399"/>
      <c r="GIA852" s="399"/>
      <c r="GIB852" s="399"/>
      <c r="GIC852" s="399"/>
      <c r="GID852" s="399"/>
      <c r="GIE852" s="399"/>
      <c r="GIF852" s="399"/>
      <c r="GIG852" s="399"/>
      <c r="GIH852" s="399"/>
      <c r="GII852" s="399"/>
      <c r="GIJ852" s="399"/>
      <c r="GIK852" s="399"/>
      <c r="GIL852" s="399"/>
      <c r="GIM852" s="399"/>
      <c r="GIN852" s="399"/>
      <c r="GIO852" s="399"/>
      <c r="GIP852" s="399"/>
      <c r="GIQ852" s="399"/>
      <c r="GIR852" s="399"/>
      <c r="GIS852" s="399"/>
      <c r="GIT852" s="399"/>
      <c r="GIU852" s="399"/>
      <c r="GIV852" s="399"/>
      <c r="GIW852" s="399"/>
      <c r="GIX852" s="399"/>
      <c r="GIY852" s="399"/>
      <c r="GIZ852" s="399"/>
      <c r="GJA852" s="399"/>
      <c r="GJB852" s="399"/>
      <c r="GJC852" s="399"/>
      <c r="GJD852" s="399"/>
      <c r="GJE852" s="399"/>
      <c r="GJF852" s="399"/>
      <c r="GJG852" s="399"/>
      <c r="GJH852" s="399"/>
      <c r="GJI852" s="399"/>
      <c r="GJJ852" s="399"/>
      <c r="GJK852" s="399"/>
      <c r="GJL852" s="399"/>
      <c r="GJM852" s="399"/>
      <c r="GJN852" s="399"/>
      <c r="GJO852" s="399"/>
      <c r="GJP852" s="399"/>
      <c r="GJQ852" s="399"/>
      <c r="GJR852" s="399"/>
      <c r="GJS852" s="399"/>
      <c r="GJT852" s="399"/>
      <c r="GJU852" s="399"/>
      <c r="GJV852" s="399"/>
      <c r="GJW852" s="399"/>
      <c r="GJX852" s="399"/>
      <c r="GJY852" s="399"/>
      <c r="GJZ852" s="399"/>
      <c r="GKA852" s="399"/>
      <c r="GKB852" s="399"/>
      <c r="GKC852" s="399"/>
      <c r="GKD852" s="399"/>
      <c r="GKE852" s="399"/>
      <c r="GKF852" s="399"/>
      <c r="GKG852" s="399"/>
      <c r="GKH852" s="399"/>
      <c r="GKI852" s="399"/>
      <c r="GKJ852" s="399"/>
      <c r="GKK852" s="399"/>
      <c r="GKL852" s="399"/>
      <c r="GKM852" s="399"/>
      <c r="GKN852" s="399"/>
      <c r="GKO852" s="399"/>
      <c r="GKP852" s="399"/>
      <c r="GKQ852" s="399"/>
      <c r="GKR852" s="399"/>
      <c r="GKS852" s="399"/>
      <c r="GKT852" s="399"/>
      <c r="GKU852" s="399"/>
      <c r="GKV852" s="399"/>
      <c r="GKW852" s="399"/>
      <c r="GKX852" s="399"/>
      <c r="GKY852" s="399"/>
      <c r="GKZ852" s="399"/>
      <c r="GLA852" s="399"/>
      <c r="GLB852" s="399"/>
      <c r="GLC852" s="399"/>
      <c r="GLD852" s="399"/>
      <c r="GLE852" s="399"/>
      <c r="GLF852" s="399"/>
      <c r="GLG852" s="399"/>
      <c r="GLH852" s="399"/>
      <c r="GLI852" s="399"/>
      <c r="GLJ852" s="399"/>
      <c r="GLK852" s="399"/>
      <c r="GLL852" s="399"/>
      <c r="GLM852" s="399"/>
      <c r="GLN852" s="399"/>
      <c r="GLO852" s="399"/>
      <c r="GLP852" s="399"/>
      <c r="GLQ852" s="399"/>
      <c r="GLR852" s="399"/>
      <c r="GLS852" s="399"/>
      <c r="GLT852" s="399"/>
      <c r="GLU852" s="399"/>
      <c r="GLV852" s="399"/>
      <c r="GLW852" s="399"/>
      <c r="GLX852" s="399"/>
      <c r="GLY852" s="399"/>
      <c r="GLZ852" s="399"/>
      <c r="GMA852" s="399"/>
      <c r="GMB852" s="399"/>
      <c r="GMC852" s="399"/>
      <c r="GMD852" s="399"/>
      <c r="GME852" s="399"/>
      <c r="GMF852" s="399"/>
      <c r="GMG852" s="399"/>
      <c r="GMH852" s="399"/>
      <c r="GMI852" s="399"/>
      <c r="GMJ852" s="399"/>
      <c r="GMK852" s="399"/>
      <c r="GML852" s="399"/>
      <c r="GMM852" s="399"/>
      <c r="GMN852" s="399"/>
      <c r="GMO852" s="399"/>
      <c r="GMP852" s="399"/>
      <c r="GMQ852" s="399"/>
      <c r="GMR852" s="399"/>
      <c r="GMS852" s="399"/>
      <c r="GMT852" s="399"/>
      <c r="GMU852" s="399"/>
      <c r="GMV852" s="399"/>
      <c r="GMW852" s="399"/>
      <c r="GMX852" s="399"/>
      <c r="GMY852" s="399"/>
      <c r="GMZ852" s="399"/>
      <c r="GNA852" s="399"/>
      <c r="GNB852" s="399"/>
      <c r="GNC852" s="399"/>
      <c r="GND852" s="399"/>
      <c r="GNE852" s="399"/>
      <c r="GNF852" s="399"/>
      <c r="GNG852" s="399"/>
      <c r="GNH852" s="399"/>
      <c r="GNI852" s="399"/>
      <c r="GNJ852" s="399"/>
      <c r="GNK852" s="399"/>
      <c r="GNL852" s="399"/>
      <c r="GNM852" s="399"/>
      <c r="GNN852" s="399"/>
      <c r="GNO852" s="399"/>
      <c r="GNP852" s="399"/>
      <c r="GNQ852" s="399"/>
      <c r="GNR852" s="399"/>
      <c r="GNS852" s="399"/>
      <c r="GNT852" s="399"/>
      <c r="GNU852" s="399"/>
      <c r="GNV852" s="399"/>
      <c r="GNW852" s="399"/>
      <c r="GNX852" s="399"/>
      <c r="GNY852" s="399"/>
      <c r="GNZ852" s="399"/>
      <c r="GOA852" s="399"/>
      <c r="GOB852" s="399"/>
      <c r="GOC852" s="399"/>
      <c r="GOD852" s="399"/>
      <c r="GOE852" s="399"/>
      <c r="GOF852" s="399"/>
      <c r="GOG852" s="399"/>
      <c r="GOH852" s="399"/>
      <c r="GOI852" s="399"/>
      <c r="GOJ852" s="399"/>
      <c r="GOK852" s="399"/>
      <c r="GOL852" s="399"/>
      <c r="GOM852" s="399"/>
      <c r="GON852" s="399"/>
      <c r="GOO852" s="399"/>
      <c r="GOP852" s="399"/>
      <c r="GOQ852" s="399"/>
      <c r="GOR852" s="399"/>
      <c r="GOS852" s="399"/>
      <c r="GOT852" s="399"/>
      <c r="GOU852" s="399"/>
      <c r="GOV852" s="399"/>
      <c r="GOW852" s="399"/>
      <c r="GOX852" s="399"/>
      <c r="GOY852" s="399"/>
      <c r="GOZ852" s="399"/>
      <c r="GPA852" s="399"/>
      <c r="GPB852" s="399"/>
      <c r="GPC852" s="399"/>
      <c r="GPD852" s="399"/>
      <c r="GPE852" s="399"/>
      <c r="GPF852" s="399"/>
      <c r="GPG852" s="399"/>
      <c r="GPH852" s="399"/>
      <c r="GPI852" s="399"/>
      <c r="GPJ852" s="399"/>
      <c r="GPK852" s="399"/>
      <c r="GPL852" s="399"/>
      <c r="GPM852" s="399"/>
      <c r="GPN852" s="399"/>
      <c r="GPO852" s="399"/>
      <c r="GPP852" s="399"/>
      <c r="GPQ852" s="399"/>
      <c r="GPR852" s="399"/>
      <c r="GPS852" s="399"/>
      <c r="GPT852" s="399"/>
      <c r="GPU852" s="399"/>
      <c r="GPV852" s="399"/>
      <c r="GPW852" s="399"/>
      <c r="GPX852" s="399"/>
      <c r="GPY852" s="399"/>
      <c r="GPZ852" s="399"/>
      <c r="GQA852" s="399"/>
      <c r="GQB852" s="399"/>
      <c r="GQC852" s="399"/>
      <c r="GQD852" s="399"/>
      <c r="GQE852" s="399"/>
      <c r="GQF852" s="399"/>
      <c r="GQG852" s="399"/>
      <c r="GQH852" s="399"/>
      <c r="GQI852" s="399"/>
      <c r="GQJ852" s="399"/>
      <c r="GQK852" s="399"/>
      <c r="GQL852" s="399"/>
      <c r="GQM852" s="399"/>
      <c r="GQN852" s="399"/>
      <c r="GQO852" s="399"/>
      <c r="GQP852" s="399"/>
      <c r="GQQ852" s="399"/>
      <c r="GQR852" s="399"/>
      <c r="GQS852" s="399"/>
      <c r="GQT852" s="399"/>
      <c r="GQU852" s="399"/>
      <c r="GQV852" s="399"/>
      <c r="GQW852" s="399"/>
      <c r="GQX852" s="399"/>
      <c r="GQY852" s="399"/>
      <c r="GQZ852" s="399"/>
      <c r="GRA852" s="399"/>
      <c r="GRB852" s="399"/>
      <c r="GRC852" s="399"/>
      <c r="GRD852" s="399"/>
      <c r="GRE852" s="399"/>
      <c r="GRF852" s="399"/>
      <c r="GRG852" s="399"/>
      <c r="GRH852" s="399"/>
      <c r="GRI852" s="399"/>
      <c r="GRJ852" s="399"/>
      <c r="GRK852" s="399"/>
      <c r="GRL852" s="399"/>
      <c r="GRM852" s="399"/>
      <c r="GRN852" s="399"/>
      <c r="GRO852" s="399"/>
      <c r="GRP852" s="399"/>
      <c r="GRQ852" s="399"/>
      <c r="GRR852" s="399"/>
      <c r="GRS852" s="399"/>
      <c r="GRT852" s="399"/>
      <c r="GRU852" s="399"/>
      <c r="GRV852" s="399"/>
      <c r="GRW852" s="399"/>
      <c r="GRX852" s="399"/>
      <c r="GRY852" s="399"/>
      <c r="GRZ852" s="399"/>
      <c r="GSA852" s="399"/>
      <c r="GSB852" s="399"/>
      <c r="GSC852" s="399"/>
      <c r="GSD852" s="399"/>
      <c r="GSE852" s="399"/>
      <c r="GSF852" s="399"/>
      <c r="GSG852" s="399"/>
      <c r="GSH852" s="399"/>
      <c r="GSI852" s="399"/>
      <c r="GSJ852" s="399"/>
      <c r="GSK852" s="399"/>
      <c r="GSL852" s="399"/>
      <c r="GSM852" s="399"/>
      <c r="GSN852" s="399"/>
      <c r="GSO852" s="399"/>
      <c r="GSP852" s="399"/>
      <c r="GSQ852" s="399"/>
      <c r="GSR852" s="399"/>
      <c r="GSS852" s="399"/>
      <c r="GST852" s="399"/>
      <c r="GSU852" s="399"/>
      <c r="GSV852" s="399"/>
      <c r="GSW852" s="399"/>
      <c r="GSX852" s="399"/>
      <c r="GSY852" s="399"/>
      <c r="GSZ852" s="399"/>
      <c r="GTA852" s="399"/>
      <c r="GTB852" s="399"/>
      <c r="GTC852" s="399"/>
      <c r="GTD852" s="399"/>
      <c r="GTE852" s="399"/>
      <c r="GTF852" s="399"/>
      <c r="GTG852" s="399"/>
      <c r="GTH852" s="399"/>
      <c r="GTI852" s="399"/>
      <c r="GTJ852" s="399"/>
      <c r="GTK852" s="399"/>
      <c r="GTL852" s="399"/>
      <c r="GTM852" s="399"/>
      <c r="GTN852" s="399"/>
      <c r="GTO852" s="399"/>
      <c r="GTP852" s="399"/>
      <c r="GTQ852" s="399"/>
      <c r="GTR852" s="399"/>
      <c r="GTS852" s="399"/>
      <c r="GTT852" s="399"/>
      <c r="GTU852" s="399"/>
      <c r="GTV852" s="399"/>
      <c r="GTW852" s="399"/>
      <c r="GTX852" s="399"/>
      <c r="GTY852" s="399"/>
      <c r="GTZ852" s="399"/>
      <c r="GUA852" s="399"/>
      <c r="GUB852" s="399"/>
      <c r="GUC852" s="399"/>
      <c r="GUD852" s="399"/>
      <c r="GUE852" s="399"/>
      <c r="GUF852" s="399"/>
      <c r="GUG852" s="399"/>
      <c r="GUH852" s="399"/>
      <c r="GUI852" s="399"/>
      <c r="GUJ852" s="399"/>
      <c r="GUK852" s="399"/>
      <c r="GUL852" s="399"/>
      <c r="GUM852" s="399"/>
      <c r="GUN852" s="399"/>
      <c r="GUO852" s="399"/>
      <c r="GUP852" s="399"/>
      <c r="GUQ852" s="399"/>
      <c r="GUR852" s="399"/>
      <c r="GUS852" s="399"/>
      <c r="GUT852" s="399"/>
      <c r="GUU852" s="399"/>
      <c r="GUV852" s="399"/>
      <c r="GUW852" s="399"/>
      <c r="GUX852" s="399"/>
      <c r="GUY852" s="399"/>
      <c r="GUZ852" s="399"/>
      <c r="GVA852" s="399"/>
      <c r="GVB852" s="399"/>
      <c r="GVC852" s="399"/>
      <c r="GVD852" s="399"/>
      <c r="GVE852" s="399"/>
      <c r="GVF852" s="399"/>
      <c r="GVG852" s="399"/>
      <c r="GVH852" s="399"/>
      <c r="GVI852" s="399"/>
      <c r="GVJ852" s="399"/>
      <c r="GVK852" s="399"/>
      <c r="GVL852" s="399"/>
      <c r="GVM852" s="399"/>
      <c r="GVN852" s="399"/>
      <c r="GVO852" s="399"/>
      <c r="GVP852" s="399"/>
      <c r="GVQ852" s="399"/>
      <c r="GVR852" s="399"/>
      <c r="GVS852" s="399"/>
      <c r="GVT852" s="399"/>
      <c r="GVU852" s="399"/>
      <c r="GVV852" s="399"/>
      <c r="GVW852" s="399"/>
      <c r="GVX852" s="399"/>
      <c r="GVY852" s="399"/>
      <c r="GVZ852" s="399"/>
      <c r="GWA852" s="399"/>
      <c r="GWB852" s="399"/>
      <c r="GWC852" s="399"/>
      <c r="GWD852" s="399"/>
      <c r="GWE852" s="399"/>
      <c r="GWF852" s="399"/>
      <c r="GWG852" s="399"/>
      <c r="GWH852" s="399"/>
      <c r="GWI852" s="399"/>
      <c r="GWJ852" s="399"/>
      <c r="GWK852" s="399"/>
      <c r="GWL852" s="399"/>
      <c r="GWM852" s="399"/>
      <c r="GWN852" s="399"/>
      <c r="GWO852" s="399"/>
      <c r="GWP852" s="399"/>
      <c r="GWQ852" s="399"/>
      <c r="GWR852" s="399"/>
      <c r="GWS852" s="399"/>
      <c r="GWT852" s="399"/>
      <c r="GWU852" s="399"/>
      <c r="GWV852" s="399"/>
      <c r="GWW852" s="399"/>
      <c r="GWX852" s="399"/>
      <c r="GWY852" s="399"/>
      <c r="GWZ852" s="399"/>
      <c r="GXA852" s="399"/>
      <c r="GXB852" s="399"/>
      <c r="GXC852" s="399"/>
      <c r="GXD852" s="399"/>
      <c r="GXE852" s="399"/>
      <c r="GXF852" s="399"/>
      <c r="GXG852" s="399"/>
      <c r="GXH852" s="399"/>
      <c r="GXI852" s="399"/>
      <c r="GXJ852" s="399"/>
      <c r="GXK852" s="399"/>
      <c r="GXL852" s="399"/>
      <c r="GXM852" s="399"/>
      <c r="GXN852" s="399"/>
      <c r="GXO852" s="399"/>
      <c r="GXP852" s="399"/>
      <c r="GXQ852" s="399"/>
      <c r="GXR852" s="399"/>
      <c r="GXS852" s="399"/>
      <c r="GXT852" s="399"/>
      <c r="GXU852" s="399"/>
      <c r="GXV852" s="399"/>
      <c r="GXW852" s="399"/>
      <c r="GXX852" s="399"/>
      <c r="GXY852" s="399"/>
      <c r="GXZ852" s="399"/>
      <c r="GYA852" s="399"/>
      <c r="GYB852" s="399"/>
      <c r="GYC852" s="399"/>
      <c r="GYD852" s="399"/>
      <c r="GYE852" s="399"/>
      <c r="GYF852" s="399"/>
      <c r="GYG852" s="399"/>
      <c r="GYH852" s="399"/>
      <c r="GYI852" s="399"/>
      <c r="GYJ852" s="399"/>
      <c r="GYK852" s="399"/>
      <c r="GYL852" s="399"/>
      <c r="GYM852" s="399"/>
      <c r="GYN852" s="399"/>
      <c r="GYO852" s="399"/>
      <c r="GYP852" s="399"/>
      <c r="GYQ852" s="399"/>
      <c r="GYR852" s="399"/>
      <c r="GYS852" s="399"/>
      <c r="GYT852" s="399"/>
      <c r="GYU852" s="399"/>
      <c r="GYV852" s="399"/>
      <c r="GYW852" s="399"/>
      <c r="GYX852" s="399"/>
      <c r="GYY852" s="399"/>
      <c r="GYZ852" s="399"/>
      <c r="GZA852" s="399"/>
      <c r="GZB852" s="399"/>
      <c r="GZC852" s="399"/>
      <c r="GZD852" s="399"/>
      <c r="GZE852" s="399"/>
      <c r="GZF852" s="399"/>
      <c r="GZG852" s="399"/>
      <c r="GZH852" s="399"/>
      <c r="GZI852" s="399"/>
      <c r="GZJ852" s="399"/>
      <c r="GZK852" s="399"/>
      <c r="GZL852" s="399"/>
      <c r="GZM852" s="399"/>
      <c r="GZN852" s="399"/>
      <c r="GZO852" s="399"/>
      <c r="GZP852" s="399"/>
      <c r="GZQ852" s="399"/>
      <c r="GZR852" s="399"/>
      <c r="GZS852" s="399"/>
      <c r="GZT852" s="399"/>
      <c r="GZU852" s="399"/>
      <c r="GZV852" s="399"/>
      <c r="GZW852" s="399"/>
      <c r="GZX852" s="399"/>
      <c r="GZY852" s="399"/>
      <c r="GZZ852" s="399"/>
      <c r="HAA852" s="399"/>
      <c r="HAB852" s="399"/>
      <c r="HAC852" s="399"/>
      <c r="HAD852" s="399"/>
      <c r="HAE852" s="399"/>
      <c r="HAF852" s="399"/>
      <c r="HAG852" s="399"/>
      <c r="HAH852" s="399"/>
      <c r="HAI852" s="399"/>
      <c r="HAJ852" s="399"/>
      <c r="HAK852" s="399"/>
      <c r="HAL852" s="399"/>
      <c r="HAM852" s="399"/>
      <c r="HAN852" s="399"/>
      <c r="HAO852" s="399"/>
      <c r="HAP852" s="399"/>
      <c r="HAQ852" s="399"/>
      <c r="HAR852" s="399"/>
      <c r="HAS852" s="399"/>
      <c r="HAT852" s="399"/>
      <c r="HAU852" s="399"/>
      <c r="HAV852" s="399"/>
      <c r="HAW852" s="399"/>
      <c r="HAX852" s="399"/>
      <c r="HAY852" s="399"/>
      <c r="HAZ852" s="399"/>
      <c r="HBA852" s="399"/>
      <c r="HBB852" s="399"/>
      <c r="HBC852" s="399"/>
      <c r="HBD852" s="399"/>
      <c r="HBE852" s="399"/>
      <c r="HBF852" s="399"/>
      <c r="HBG852" s="399"/>
      <c r="HBH852" s="399"/>
      <c r="HBI852" s="399"/>
      <c r="HBJ852" s="399"/>
      <c r="HBK852" s="399"/>
      <c r="HBL852" s="399"/>
      <c r="HBM852" s="399"/>
      <c r="HBN852" s="399"/>
      <c r="HBO852" s="399"/>
      <c r="HBP852" s="399"/>
      <c r="HBQ852" s="399"/>
      <c r="HBR852" s="399"/>
      <c r="HBS852" s="399"/>
      <c r="HBT852" s="399"/>
      <c r="HBU852" s="399"/>
      <c r="HBV852" s="399"/>
      <c r="HBW852" s="399"/>
      <c r="HBX852" s="399"/>
      <c r="HBY852" s="399"/>
      <c r="HBZ852" s="399"/>
      <c r="HCA852" s="399"/>
      <c r="HCB852" s="399"/>
      <c r="HCC852" s="399"/>
      <c r="HCD852" s="399"/>
      <c r="HCE852" s="399"/>
      <c r="HCF852" s="399"/>
      <c r="HCG852" s="399"/>
      <c r="HCH852" s="399"/>
      <c r="HCI852" s="399"/>
      <c r="HCJ852" s="399"/>
      <c r="HCK852" s="399"/>
      <c r="HCL852" s="399"/>
      <c r="HCM852" s="399"/>
      <c r="HCN852" s="399"/>
      <c r="HCO852" s="399"/>
      <c r="HCP852" s="399"/>
      <c r="HCQ852" s="399"/>
      <c r="HCR852" s="399"/>
      <c r="HCS852" s="399"/>
      <c r="HCT852" s="399"/>
      <c r="HCU852" s="399"/>
      <c r="HCV852" s="399"/>
      <c r="HCW852" s="399"/>
      <c r="HCX852" s="399"/>
      <c r="HCY852" s="399"/>
      <c r="HCZ852" s="399"/>
      <c r="HDA852" s="399"/>
      <c r="HDB852" s="399"/>
      <c r="HDC852" s="399"/>
      <c r="HDD852" s="399"/>
      <c r="HDE852" s="399"/>
      <c r="HDF852" s="399"/>
      <c r="HDG852" s="399"/>
      <c r="HDH852" s="399"/>
      <c r="HDI852" s="399"/>
      <c r="HDJ852" s="399"/>
      <c r="HDK852" s="399"/>
      <c r="HDL852" s="399"/>
      <c r="HDM852" s="399"/>
      <c r="HDN852" s="399"/>
      <c r="HDO852" s="399"/>
      <c r="HDP852" s="399"/>
      <c r="HDQ852" s="399"/>
      <c r="HDR852" s="399"/>
      <c r="HDS852" s="399"/>
      <c r="HDT852" s="399"/>
      <c r="HDU852" s="399"/>
      <c r="HDV852" s="399"/>
      <c r="HDW852" s="399"/>
      <c r="HDX852" s="399"/>
      <c r="HDY852" s="399"/>
      <c r="HDZ852" s="399"/>
      <c r="HEA852" s="399"/>
      <c r="HEB852" s="399"/>
      <c r="HEC852" s="399"/>
      <c r="HED852" s="399"/>
      <c r="HEE852" s="399"/>
      <c r="HEF852" s="399"/>
      <c r="HEG852" s="399"/>
      <c r="HEH852" s="399"/>
      <c r="HEI852" s="399"/>
      <c r="HEJ852" s="399"/>
      <c r="HEK852" s="399"/>
      <c r="HEL852" s="399"/>
      <c r="HEM852" s="399"/>
      <c r="HEN852" s="399"/>
      <c r="HEO852" s="399"/>
      <c r="HEP852" s="399"/>
      <c r="HEQ852" s="399"/>
      <c r="HER852" s="399"/>
      <c r="HES852" s="399"/>
      <c r="HET852" s="399"/>
      <c r="HEU852" s="399"/>
      <c r="HEV852" s="399"/>
      <c r="HEW852" s="399"/>
      <c r="HEX852" s="399"/>
      <c r="HEY852" s="399"/>
      <c r="HEZ852" s="399"/>
      <c r="HFA852" s="399"/>
      <c r="HFB852" s="399"/>
      <c r="HFC852" s="399"/>
      <c r="HFD852" s="399"/>
      <c r="HFE852" s="399"/>
      <c r="HFF852" s="399"/>
      <c r="HFG852" s="399"/>
      <c r="HFH852" s="399"/>
      <c r="HFI852" s="399"/>
      <c r="HFJ852" s="399"/>
      <c r="HFK852" s="399"/>
      <c r="HFL852" s="399"/>
      <c r="HFM852" s="399"/>
      <c r="HFN852" s="399"/>
      <c r="HFO852" s="399"/>
      <c r="HFP852" s="399"/>
      <c r="HFQ852" s="399"/>
      <c r="HFR852" s="399"/>
      <c r="HFS852" s="399"/>
      <c r="HFT852" s="399"/>
      <c r="HFU852" s="399"/>
      <c r="HFV852" s="399"/>
      <c r="HFW852" s="399"/>
      <c r="HFX852" s="399"/>
      <c r="HFY852" s="399"/>
      <c r="HFZ852" s="399"/>
      <c r="HGA852" s="399"/>
      <c r="HGB852" s="399"/>
      <c r="HGC852" s="399"/>
      <c r="HGD852" s="399"/>
      <c r="HGE852" s="399"/>
      <c r="HGF852" s="399"/>
      <c r="HGG852" s="399"/>
      <c r="HGH852" s="399"/>
      <c r="HGI852" s="399"/>
      <c r="HGJ852" s="399"/>
      <c r="HGK852" s="399"/>
      <c r="HGL852" s="399"/>
      <c r="HGM852" s="399"/>
      <c r="HGN852" s="399"/>
      <c r="HGO852" s="399"/>
      <c r="HGP852" s="399"/>
      <c r="HGQ852" s="399"/>
      <c r="HGR852" s="399"/>
      <c r="HGS852" s="399"/>
      <c r="HGT852" s="399"/>
      <c r="HGU852" s="399"/>
      <c r="HGV852" s="399"/>
      <c r="HGW852" s="399"/>
      <c r="HGX852" s="399"/>
      <c r="HGY852" s="399"/>
      <c r="HGZ852" s="399"/>
      <c r="HHA852" s="399"/>
      <c r="HHB852" s="399"/>
      <c r="HHC852" s="399"/>
      <c r="HHD852" s="399"/>
      <c r="HHE852" s="399"/>
      <c r="HHF852" s="399"/>
      <c r="HHG852" s="399"/>
      <c r="HHH852" s="399"/>
      <c r="HHI852" s="399"/>
      <c r="HHJ852" s="399"/>
      <c r="HHK852" s="399"/>
      <c r="HHL852" s="399"/>
      <c r="HHM852" s="399"/>
      <c r="HHN852" s="399"/>
      <c r="HHO852" s="399"/>
      <c r="HHP852" s="399"/>
      <c r="HHQ852" s="399"/>
      <c r="HHR852" s="399"/>
      <c r="HHS852" s="399"/>
      <c r="HHT852" s="399"/>
      <c r="HHU852" s="399"/>
      <c r="HHV852" s="399"/>
      <c r="HHW852" s="399"/>
      <c r="HHX852" s="399"/>
      <c r="HHY852" s="399"/>
      <c r="HHZ852" s="399"/>
      <c r="HIA852" s="399"/>
      <c r="HIB852" s="399"/>
      <c r="HIC852" s="399"/>
      <c r="HID852" s="399"/>
      <c r="HIE852" s="399"/>
      <c r="HIF852" s="399"/>
      <c r="HIG852" s="399"/>
      <c r="HIH852" s="399"/>
      <c r="HII852" s="399"/>
      <c r="HIJ852" s="399"/>
      <c r="HIK852" s="399"/>
      <c r="HIL852" s="399"/>
      <c r="HIM852" s="399"/>
      <c r="HIN852" s="399"/>
      <c r="HIO852" s="399"/>
      <c r="HIP852" s="399"/>
      <c r="HIQ852" s="399"/>
      <c r="HIR852" s="399"/>
      <c r="HIS852" s="399"/>
      <c r="HIT852" s="399"/>
      <c r="HIU852" s="399"/>
      <c r="HIV852" s="399"/>
      <c r="HIW852" s="399"/>
      <c r="HIX852" s="399"/>
      <c r="HIY852" s="399"/>
      <c r="HIZ852" s="399"/>
      <c r="HJA852" s="399"/>
      <c r="HJB852" s="399"/>
      <c r="HJC852" s="399"/>
      <c r="HJD852" s="399"/>
      <c r="HJE852" s="399"/>
      <c r="HJF852" s="399"/>
      <c r="HJG852" s="399"/>
      <c r="HJH852" s="399"/>
      <c r="HJI852" s="399"/>
      <c r="HJJ852" s="399"/>
      <c r="HJK852" s="399"/>
      <c r="HJL852" s="399"/>
      <c r="HJM852" s="399"/>
      <c r="HJN852" s="399"/>
      <c r="HJO852" s="399"/>
      <c r="HJP852" s="399"/>
      <c r="HJQ852" s="399"/>
      <c r="HJR852" s="399"/>
      <c r="HJS852" s="399"/>
      <c r="HJT852" s="399"/>
      <c r="HJU852" s="399"/>
      <c r="HJV852" s="399"/>
      <c r="HJW852" s="399"/>
      <c r="HJX852" s="399"/>
      <c r="HJY852" s="399"/>
      <c r="HJZ852" s="399"/>
      <c r="HKA852" s="399"/>
      <c r="HKB852" s="399"/>
      <c r="HKC852" s="399"/>
      <c r="HKD852" s="399"/>
      <c r="HKE852" s="399"/>
      <c r="HKF852" s="399"/>
      <c r="HKG852" s="399"/>
      <c r="HKH852" s="399"/>
      <c r="HKI852" s="399"/>
      <c r="HKJ852" s="399"/>
      <c r="HKK852" s="399"/>
      <c r="HKL852" s="399"/>
      <c r="HKM852" s="399"/>
      <c r="HKN852" s="399"/>
      <c r="HKO852" s="399"/>
      <c r="HKP852" s="399"/>
      <c r="HKQ852" s="399"/>
      <c r="HKR852" s="399"/>
      <c r="HKS852" s="399"/>
      <c r="HKT852" s="399"/>
      <c r="HKU852" s="399"/>
      <c r="HKV852" s="399"/>
      <c r="HKW852" s="399"/>
      <c r="HKX852" s="399"/>
      <c r="HKY852" s="399"/>
      <c r="HKZ852" s="399"/>
      <c r="HLA852" s="399"/>
      <c r="HLB852" s="399"/>
      <c r="HLC852" s="399"/>
      <c r="HLD852" s="399"/>
      <c r="HLE852" s="399"/>
      <c r="HLF852" s="399"/>
      <c r="HLG852" s="399"/>
      <c r="HLH852" s="399"/>
      <c r="HLI852" s="399"/>
      <c r="HLJ852" s="399"/>
      <c r="HLK852" s="399"/>
      <c r="HLL852" s="399"/>
      <c r="HLM852" s="399"/>
      <c r="HLN852" s="399"/>
      <c r="HLO852" s="399"/>
      <c r="HLP852" s="399"/>
      <c r="HLQ852" s="399"/>
      <c r="HLR852" s="399"/>
      <c r="HLS852" s="399"/>
      <c r="HLT852" s="399"/>
      <c r="HLU852" s="399"/>
      <c r="HLV852" s="399"/>
      <c r="HLW852" s="399"/>
      <c r="HLX852" s="399"/>
      <c r="HLY852" s="399"/>
      <c r="HLZ852" s="399"/>
      <c r="HMA852" s="399"/>
      <c r="HMB852" s="399"/>
      <c r="HMC852" s="399"/>
      <c r="HMD852" s="399"/>
      <c r="HME852" s="399"/>
      <c r="HMF852" s="399"/>
      <c r="HMG852" s="399"/>
      <c r="HMH852" s="399"/>
      <c r="HMI852" s="399"/>
      <c r="HMJ852" s="399"/>
      <c r="HMK852" s="399"/>
      <c r="HML852" s="399"/>
      <c r="HMM852" s="399"/>
      <c r="HMN852" s="399"/>
      <c r="HMO852" s="399"/>
      <c r="HMP852" s="399"/>
      <c r="HMQ852" s="399"/>
      <c r="HMR852" s="399"/>
      <c r="HMS852" s="399"/>
      <c r="HMT852" s="399"/>
      <c r="HMU852" s="399"/>
      <c r="HMV852" s="399"/>
      <c r="HMW852" s="399"/>
      <c r="HMX852" s="399"/>
      <c r="HMY852" s="399"/>
      <c r="HMZ852" s="399"/>
      <c r="HNA852" s="399"/>
      <c r="HNB852" s="399"/>
      <c r="HNC852" s="399"/>
      <c r="HND852" s="399"/>
      <c r="HNE852" s="399"/>
      <c r="HNF852" s="399"/>
      <c r="HNG852" s="399"/>
      <c r="HNH852" s="399"/>
      <c r="HNI852" s="399"/>
      <c r="HNJ852" s="399"/>
      <c r="HNK852" s="399"/>
      <c r="HNL852" s="399"/>
      <c r="HNM852" s="399"/>
      <c r="HNN852" s="399"/>
      <c r="HNO852" s="399"/>
      <c r="HNP852" s="399"/>
      <c r="HNQ852" s="399"/>
      <c r="HNR852" s="399"/>
      <c r="HNS852" s="399"/>
      <c r="HNT852" s="399"/>
      <c r="HNU852" s="399"/>
      <c r="HNV852" s="399"/>
      <c r="HNW852" s="399"/>
      <c r="HNX852" s="399"/>
      <c r="HNY852" s="399"/>
      <c r="HNZ852" s="399"/>
      <c r="HOA852" s="399"/>
      <c r="HOB852" s="399"/>
      <c r="HOC852" s="399"/>
      <c r="HOD852" s="399"/>
      <c r="HOE852" s="399"/>
      <c r="HOF852" s="399"/>
      <c r="HOG852" s="399"/>
      <c r="HOH852" s="399"/>
      <c r="HOI852" s="399"/>
      <c r="HOJ852" s="399"/>
      <c r="HOK852" s="399"/>
      <c r="HOL852" s="399"/>
      <c r="HOM852" s="399"/>
      <c r="HON852" s="399"/>
      <c r="HOO852" s="399"/>
      <c r="HOP852" s="399"/>
      <c r="HOQ852" s="399"/>
      <c r="HOR852" s="399"/>
      <c r="HOS852" s="399"/>
      <c r="HOT852" s="399"/>
      <c r="HOU852" s="399"/>
      <c r="HOV852" s="399"/>
      <c r="HOW852" s="399"/>
      <c r="HOX852" s="399"/>
      <c r="HOY852" s="399"/>
      <c r="HOZ852" s="399"/>
      <c r="HPA852" s="399"/>
      <c r="HPB852" s="399"/>
      <c r="HPC852" s="399"/>
      <c r="HPD852" s="399"/>
      <c r="HPE852" s="399"/>
      <c r="HPF852" s="399"/>
      <c r="HPG852" s="399"/>
      <c r="HPH852" s="399"/>
      <c r="HPI852" s="399"/>
      <c r="HPJ852" s="399"/>
      <c r="HPK852" s="399"/>
      <c r="HPL852" s="399"/>
      <c r="HPM852" s="399"/>
      <c r="HPN852" s="399"/>
      <c r="HPO852" s="399"/>
      <c r="HPP852" s="399"/>
      <c r="HPQ852" s="399"/>
      <c r="HPR852" s="399"/>
      <c r="HPS852" s="399"/>
      <c r="HPT852" s="399"/>
      <c r="HPU852" s="399"/>
      <c r="HPV852" s="399"/>
      <c r="HPW852" s="399"/>
      <c r="HPX852" s="399"/>
      <c r="HPY852" s="399"/>
      <c r="HPZ852" s="399"/>
      <c r="HQA852" s="399"/>
      <c r="HQB852" s="399"/>
      <c r="HQC852" s="399"/>
      <c r="HQD852" s="399"/>
      <c r="HQE852" s="399"/>
      <c r="HQF852" s="399"/>
      <c r="HQG852" s="399"/>
      <c r="HQH852" s="399"/>
      <c r="HQI852" s="399"/>
      <c r="HQJ852" s="399"/>
      <c r="HQK852" s="399"/>
      <c r="HQL852" s="399"/>
      <c r="HQM852" s="399"/>
      <c r="HQN852" s="399"/>
      <c r="HQO852" s="399"/>
      <c r="HQP852" s="399"/>
      <c r="HQQ852" s="399"/>
      <c r="HQR852" s="399"/>
      <c r="HQS852" s="399"/>
      <c r="HQT852" s="399"/>
      <c r="HQU852" s="399"/>
      <c r="HQV852" s="399"/>
      <c r="HQW852" s="399"/>
      <c r="HQX852" s="399"/>
      <c r="HQY852" s="399"/>
      <c r="HQZ852" s="399"/>
      <c r="HRA852" s="399"/>
      <c r="HRB852" s="399"/>
      <c r="HRC852" s="399"/>
      <c r="HRD852" s="399"/>
      <c r="HRE852" s="399"/>
      <c r="HRF852" s="399"/>
      <c r="HRG852" s="399"/>
      <c r="HRH852" s="399"/>
      <c r="HRI852" s="399"/>
      <c r="HRJ852" s="399"/>
      <c r="HRK852" s="399"/>
      <c r="HRL852" s="399"/>
      <c r="HRM852" s="399"/>
      <c r="HRN852" s="399"/>
      <c r="HRO852" s="399"/>
      <c r="HRP852" s="399"/>
      <c r="HRQ852" s="399"/>
      <c r="HRR852" s="399"/>
      <c r="HRS852" s="399"/>
      <c r="HRT852" s="399"/>
      <c r="HRU852" s="399"/>
      <c r="HRV852" s="399"/>
      <c r="HRW852" s="399"/>
      <c r="HRX852" s="399"/>
      <c r="HRY852" s="399"/>
      <c r="HRZ852" s="399"/>
      <c r="HSA852" s="399"/>
      <c r="HSB852" s="399"/>
      <c r="HSC852" s="399"/>
      <c r="HSD852" s="399"/>
      <c r="HSE852" s="399"/>
      <c r="HSF852" s="399"/>
      <c r="HSG852" s="399"/>
      <c r="HSH852" s="399"/>
      <c r="HSI852" s="399"/>
      <c r="HSJ852" s="399"/>
      <c r="HSK852" s="399"/>
      <c r="HSL852" s="399"/>
      <c r="HSM852" s="399"/>
      <c r="HSN852" s="399"/>
      <c r="HSO852" s="399"/>
      <c r="HSP852" s="399"/>
      <c r="HSQ852" s="399"/>
      <c r="HSR852" s="399"/>
      <c r="HSS852" s="399"/>
      <c r="HST852" s="399"/>
      <c r="HSU852" s="399"/>
      <c r="HSV852" s="399"/>
      <c r="HSW852" s="399"/>
      <c r="HSX852" s="399"/>
      <c r="HSY852" s="399"/>
      <c r="HSZ852" s="399"/>
      <c r="HTA852" s="399"/>
      <c r="HTB852" s="399"/>
      <c r="HTC852" s="399"/>
      <c r="HTD852" s="399"/>
      <c r="HTE852" s="399"/>
      <c r="HTF852" s="399"/>
      <c r="HTG852" s="399"/>
      <c r="HTH852" s="399"/>
      <c r="HTI852" s="399"/>
      <c r="HTJ852" s="399"/>
      <c r="HTK852" s="399"/>
      <c r="HTL852" s="399"/>
      <c r="HTM852" s="399"/>
      <c r="HTN852" s="399"/>
      <c r="HTO852" s="399"/>
      <c r="HTP852" s="399"/>
      <c r="HTQ852" s="399"/>
      <c r="HTR852" s="399"/>
      <c r="HTS852" s="399"/>
      <c r="HTT852" s="399"/>
      <c r="HTU852" s="399"/>
      <c r="HTV852" s="399"/>
      <c r="HTW852" s="399"/>
      <c r="HTX852" s="399"/>
      <c r="HTY852" s="399"/>
      <c r="HTZ852" s="399"/>
      <c r="HUA852" s="399"/>
      <c r="HUB852" s="399"/>
      <c r="HUC852" s="399"/>
      <c r="HUD852" s="399"/>
      <c r="HUE852" s="399"/>
      <c r="HUF852" s="399"/>
      <c r="HUG852" s="399"/>
      <c r="HUH852" s="399"/>
      <c r="HUI852" s="399"/>
      <c r="HUJ852" s="399"/>
      <c r="HUK852" s="399"/>
      <c r="HUL852" s="399"/>
      <c r="HUM852" s="399"/>
      <c r="HUN852" s="399"/>
      <c r="HUO852" s="399"/>
      <c r="HUP852" s="399"/>
      <c r="HUQ852" s="399"/>
      <c r="HUR852" s="399"/>
      <c r="HUS852" s="399"/>
      <c r="HUT852" s="399"/>
      <c r="HUU852" s="399"/>
      <c r="HUV852" s="399"/>
      <c r="HUW852" s="399"/>
      <c r="HUX852" s="399"/>
      <c r="HUY852" s="399"/>
      <c r="HUZ852" s="399"/>
      <c r="HVA852" s="399"/>
      <c r="HVB852" s="399"/>
      <c r="HVC852" s="399"/>
      <c r="HVD852" s="399"/>
      <c r="HVE852" s="399"/>
      <c r="HVF852" s="399"/>
      <c r="HVG852" s="399"/>
      <c r="HVH852" s="399"/>
      <c r="HVI852" s="399"/>
      <c r="HVJ852" s="399"/>
      <c r="HVK852" s="399"/>
      <c r="HVL852" s="399"/>
      <c r="HVM852" s="399"/>
      <c r="HVN852" s="399"/>
      <c r="HVO852" s="399"/>
      <c r="HVP852" s="399"/>
      <c r="HVQ852" s="399"/>
      <c r="HVR852" s="399"/>
      <c r="HVS852" s="399"/>
      <c r="HVT852" s="399"/>
      <c r="HVU852" s="399"/>
      <c r="HVV852" s="399"/>
      <c r="HVW852" s="399"/>
      <c r="HVX852" s="399"/>
      <c r="HVY852" s="399"/>
      <c r="HVZ852" s="399"/>
      <c r="HWA852" s="399"/>
      <c r="HWB852" s="399"/>
      <c r="HWC852" s="399"/>
      <c r="HWD852" s="399"/>
      <c r="HWE852" s="399"/>
      <c r="HWF852" s="399"/>
      <c r="HWG852" s="399"/>
      <c r="HWH852" s="399"/>
      <c r="HWI852" s="399"/>
      <c r="HWJ852" s="399"/>
      <c r="HWK852" s="399"/>
      <c r="HWL852" s="399"/>
      <c r="HWM852" s="399"/>
      <c r="HWN852" s="399"/>
      <c r="HWO852" s="399"/>
      <c r="HWP852" s="399"/>
      <c r="HWQ852" s="399"/>
      <c r="HWR852" s="399"/>
      <c r="HWS852" s="399"/>
      <c r="HWT852" s="399"/>
      <c r="HWU852" s="399"/>
      <c r="HWV852" s="399"/>
      <c r="HWW852" s="399"/>
      <c r="HWX852" s="399"/>
      <c r="HWY852" s="399"/>
      <c r="HWZ852" s="399"/>
      <c r="HXA852" s="399"/>
      <c r="HXB852" s="399"/>
      <c r="HXC852" s="399"/>
      <c r="HXD852" s="399"/>
      <c r="HXE852" s="399"/>
      <c r="HXF852" s="399"/>
      <c r="HXG852" s="399"/>
      <c r="HXH852" s="399"/>
      <c r="HXI852" s="399"/>
      <c r="HXJ852" s="399"/>
      <c r="HXK852" s="399"/>
      <c r="HXL852" s="399"/>
      <c r="HXM852" s="399"/>
      <c r="HXN852" s="399"/>
      <c r="HXO852" s="399"/>
      <c r="HXP852" s="399"/>
      <c r="HXQ852" s="399"/>
      <c r="HXR852" s="399"/>
      <c r="HXS852" s="399"/>
      <c r="HXT852" s="399"/>
      <c r="HXU852" s="399"/>
      <c r="HXV852" s="399"/>
      <c r="HXW852" s="399"/>
      <c r="HXX852" s="399"/>
      <c r="HXY852" s="399"/>
      <c r="HXZ852" s="399"/>
      <c r="HYA852" s="399"/>
      <c r="HYB852" s="399"/>
      <c r="HYC852" s="399"/>
      <c r="HYD852" s="399"/>
      <c r="HYE852" s="399"/>
      <c r="HYF852" s="399"/>
      <c r="HYG852" s="399"/>
      <c r="HYH852" s="399"/>
      <c r="HYI852" s="399"/>
      <c r="HYJ852" s="399"/>
      <c r="HYK852" s="399"/>
      <c r="HYL852" s="399"/>
      <c r="HYM852" s="399"/>
      <c r="HYN852" s="399"/>
      <c r="HYO852" s="399"/>
      <c r="HYP852" s="399"/>
      <c r="HYQ852" s="399"/>
      <c r="HYR852" s="399"/>
      <c r="HYS852" s="399"/>
      <c r="HYT852" s="399"/>
      <c r="HYU852" s="399"/>
      <c r="HYV852" s="399"/>
      <c r="HYW852" s="399"/>
      <c r="HYX852" s="399"/>
      <c r="HYY852" s="399"/>
      <c r="HYZ852" s="399"/>
      <c r="HZA852" s="399"/>
      <c r="HZB852" s="399"/>
      <c r="HZC852" s="399"/>
      <c r="HZD852" s="399"/>
      <c r="HZE852" s="399"/>
      <c r="HZF852" s="399"/>
      <c r="HZG852" s="399"/>
      <c r="HZH852" s="399"/>
      <c r="HZI852" s="399"/>
      <c r="HZJ852" s="399"/>
      <c r="HZK852" s="399"/>
      <c r="HZL852" s="399"/>
      <c r="HZM852" s="399"/>
      <c r="HZN852" s="399"/>
      <c r="HZO852" s="399"/>
      <c r="HZP852" s="399"/>
      <c r="HZQ852" s="399"/>
      <c r="HZR852" s="399"/>
      <c r="HZS852" s="399"/>
      <c r="HZT852" s="399"/>
      <c r="HZU852" s="399"/>
      <c r="HZV852" s="399"/>
      <c r="HZW852" s="399"/>
      <c r="HZX852" s="399"/>
      <c r="HZY852" s="399"/>
      <c r="HZZ852" s="399"/>
      <c r="IAA852" s="399"/>
      <c r="IAB852" s="399"/>
      <c r="IAC852" s="399"/>
      <c r="IAD852" s="399"/>
      <c r="IAE852" s="399"/>
      <c r="IAF852" s="399"/>
      <c r="IAG852" s="399"/>
      <c r="IAH852" s="399"/>
      <c r="IAI852" s="399"/>
      <c r="IAJ852" s="399"/>
      <c r="IAK852" s="399"/>
      <c r="IAL852" s="399"/>
      <c r="IAM852" s="399"/>
      <c r="IAN852" s="399"/>
      <c r="IAO852" s="399"/>
      <c r="IAP852" s="399"/>
      <c r="IAQ852" s="399"/>
      <c r="IAR852" s="399"/>
      <c r="IAS852" s="399"/>
      <c r="IAT852" s="399"/>
      <c r="IAU852" s="399"/>
      <c r="IAV852" s="399"/>
      <c r="IAW852" s="399"/>
      <c r="IAX852" s="399"/>
      <c r="IAY852" s="399"/>
      <c r="IAZ852" s="399"/>
      <c r="IBA852" s="399"/>
      <c r="IBB852" s="399"/>
      <c r="IBC852" s="399"/>
      <c r="IBD852" s="399"/>
      <c r="IBE852" s="399"/>
      <c r="IBF852" s="399"/>
      <c r="IBG852" s="399"/>
      <c r="IBH852" s="399"/>
      <c r="IBI852" s="399"/>
      <c r="IBJ852" s="399"/>
      <c r="IBK852" s="399"/>
      <c r="IBL852" s="399"/>
      <c r="IBM852" s="399"/>
      <c r="IBN852" s="399"/>
      <c r="IBO852" s="399"/>
      <c r="IBP852" s="399"/>
      <c r="IBQ852" s="399"/>
      <c r="IBR852" s="399"/>
      <c r="IBS852" s="399"/>
      <c r="IBT852" s="399"/>
      <c r="IBU852" s="399"/>
      <c r="IBV852" s="399"/>
      <c r="IBW852" s="399"/>
      <c r="IBX852" s="399"/>
      <c r="IBY852" s="399"/>
      <c r="IBZ852" s="399"/>
      <c r="ICA852" s="399"/>
      <c r="ICB852" s="399"/>
      <c r="ICC852" s="399"/>
      <c r="ICD852" s="399"/>
      <c r="ICE852" s="399"/>
      <c r="ICF852" s="399"/>
      <c r="ICG852" s="399"/>
      <c r="ICH852" s="399"/>
      <c r="ICI852" s="399"/>
      <c r="ICJ852" s="399"/>
      <c r="ICK852" s="399"/>
      <c r="ICL852" s="399"/>
      <c r="ICM852" s="399"/>
      <c r="ICN852" s="399"/>
      <c r="ICO852" s="399"/>
      <c r="ICP852" s="399"/>
      <c r="ICQ852" s="399"/>
      <c r="ICR852" s="399"/>
      <c r="ICS852" s="399"/>
      <c r="ICT852" s="399"/>
      <c r="ICU852" s="399"/>
      <c r="ICV852" s="399"/>
      <c r="ICW852" s="399"/>
      <c r="ICX852" s="399"/>
      <c r="ICY852" s="399"/>
      <c r="ICZ852" s="399"/>
      <c r="IDA852" s="399"/>
      <c r="IDB852" s="399"/>
      <c r="IDC852" s="399"/>
      <c r="IDD852" s="399"/>
      <c r="IDE852" s="399"/>
      <c r="IDF852" s="399"/>
      <c r="IDG852" s="399"/>
      <c r="IDH852" s="399"/>
      <c r="IDI852" s="399"/>
      <c r="IDJ852" s="399"/>
      <c r="IDK852" s="399"/>
      <c r="IDL852" s="399"/>
      <c r="IDM852" s="399"/>
      <c r="IDN852" s="399"/>
      <c r="IDO852" s="399"/>
      <c r="IDP852" s="399"/>
      <c r="IDQ852" s="399"/>
      <c r="IDR852" s="399"/>
      <c r="IDS852" s="399"/>
      <c r="IDT852" s="399"/>
      <c r="IDU852" s="399"/>
      <c r="IDV852" s="399"/>
      <c r="IDW852" s="399"/>
      <c r="IDX852" s="399"/>
      <c r="IDY852" s="399"/>
      <c r="IDZ852" s="399"/>
      <c r="IEA852" s="399"/>
      <c r="IEB852" s="399"/>
      <c r="IEC852" s="399"/>
      <c r="IED852" s="399"/>
      <c r="IEE852" s="399"/>
      <c r="IEF852" s="399"/>
      <c r="IEG852" s="399"/>
      <c r="IEH852" s="399"/>
      <c r="IEI852" s="399"/>
      <c r="IEJ852" s="399"/>
      <c r="IEK852" s="399"/>
      <c r="IEL852" s="399"/>
      <c r="IEM852" s="399"/>
      <c r="IEN852" s="399"/>
      <c r="IEO852" s="399"/>
      <c r="IEP852" s="399"/>
      <c r="IEQ852" s="399"/>
      <c r="IER852" s="399"/>
      <c r="IES852" s="399"/>
      <c r="IET852" s="399"/>
      <c r="IEU852" s="399"/>
      <c r="IEV852" s="399"/>
      <c r="IEW852" s="399"/>
      <c r="IEX852" s="399"/>
      <c r="IEY852" s="399"/>
      <c r="IEZ852" s="399"/>
      <c r="IFA852" s="399"/>
      <c r="IFB852" s="399"/>
      <c r="IFC852" s="399"/>
      <c r="IFD852" s="399"/>
      <c r="IFE852" s="399"/>
      <c r="IFF852" s="399"/>
      <c r="IFG852" s="399"/>
      <c r="IFH852" s="399"/>
      <c r="IFI852" s="399"/>
      <c r="IFJ852" s="399"/>
      <c r="IFK852" s="399"/>
      <c r="IFL852" s="399"/>
      <c r="IFM852" s="399"/>
      <c r="IFN852" s="399"/>
      <c r="IFO852" s="399"/>
      <c r="IFP852" s="399"/>
      <c r="IFQ852" s="399"/>
      <c r="IFR852" s="399"/>
      <c r="IFS852" s="399"/>
      <c r="IFT852" s="399"/>
      <c r="IFU852" s="399"/>
      <c r="IFV852" s="399"/>
      <c r="IFW852" s="399"/>
      <c r="IFX852" s="399"/>
      <c r="IFY852" s="399"/>
      <c r="IFZ852" s="399"/>
      <c r="IGA852" s="399"/>
      <c r="IGB852" s="399"/>
      <c r="IGC852" s="399"/>
      <c r="IGD852" s="399"/>
      <c r="IGE852" s="399"/>
      <c r="IGF852" s="399"/>
      <c r="IGG852" s="399"/>
      <c r="IGH852" s="399"/>
      <c r="IGI852" s="399"/>
      <c r="IGJ852" s="399"/>
      <c r="IGK852" s="399"/>
      <c r="IGL852" s="399"/>
      <c r="IGM852" s="399"/>
      <c r="IGN852" s="399"/>
      <c r="IGO852" s="399"/>
      <c r="IGP852" s="399"/>
      <c r="IGQ852" s="399"/>
      <c r="IGR852" s="399"/>
      <c r="IGS852" s="399"/>
      <c r="IGT852" s="399"/>
      <c r="IGU852" s="399"/>
      <c r="IGV852" s="399"/>
      <c r="IGW852" s="399"/>
      <c r="IGX852" s="399"/>
      <c r="IGY852" s="399"/>
      <c r="IGZ852" s="399"/>
      <c r="IHA852" s="399"/>
      <c r="IHB852" s="399"/>
      <c r="IHC852" s="399"/>
      <c r="IHD852" s="399"/>
      <c r="IHE852" s="399"/>
      <c r="IHF852" s="399"/>
      <c r="IHG852" s="399"/>
      <c r="IHH852" s="399"/>
      <c r="IHI852" s="399"/>
      <c r="IHJ852" s="399"/>
      <c r="IHK852" s="399"/>
      <c r="IHL852" s="399"/>
      <c r="IHM852" s="399"/>
      <c r="IHN852" s="399"/>
      <c r="IHO852" s="399"/>
      <c r="IHP852" s="399"/>
      <c r="IHQ852" s="399"/>
      <c r="IHR852" s="399"/>
      <c r="IHS852" s="399"/>
      <c r="IHT852" s="399"/>
      <c r="IHU852" s="399"/>
      <c r="IHV852" s="399"/>
      <c r="IHW852" s="399"/>
      <c r="IHX852" s="399"/>
      <c r="IHY852" s="399"/>
      <c r="IHZ852" s="399"/>
      <c r="IIA852" s="399"/>
      <c r="IIB852" s="399"/>
      <c r="IIC852" s="399"/>
      <c r="IID852" s="399"/>
      <c r="IIE852" s="399"/>
      <c r="IIF852" s="399"/>
      <c r="IIG852" s="399"/>
      <c r="IIH852" s="399"/>
      <c r="III852" s="399"/>
      <c r="IIJ852" s="399"/>
      <c r="IIK852" s="399"/>
      <c r="IIL852" s="399"/>
      <c r="IIM852" s="399"/>
      <c r="IIN852" s="399"/>
      <c r="IIO852" s="399"/>
      <c r="IIP852" s="399"/>
      <c r="IIQ852" s="399"/>
      <c r="IIR852" s="399"/>
      <c r="IIS852" s="399"/>
      <c r="IIT852" s="399"/>
      <c r="IIU852" s="399"/>
      <c r="IIV852" s="399"/>
      <c r="IIW852" s="399"/>
      <c r="IIX852" s="399"/>
      <c r="IIY852" s="399"/>
      <c r="IIZ852" s="399"/>
      <c r="IJA852" s="399"/>
      <c r="IJB852" s="399"/>
      <c r="IJC852" s="399"/>
      <c r="IJD852" s="399"/>
      <c r="IJE852" s="399"/>
      <c r="IJF852" s="399"/>
      <c r="IJG852" s="399"/>
      <c r="IJH852" s="399"/>
      <c r="IJI852" s="399"/>
      <c r="IJJ852" s="399"/>
      <c r="IJK852" s="399"/>
      <c r="IJL852" s="399"/>
      <c r="IJM852" s="399"/>
      <c r="IJN852" s="399"/>
      <c r="IJO852" s="399"/>
      <c r="IJP852" s="399"/>
      <c r="IJQ852" s="399"/>
      <c r="IJR852" s="399"/>
      <c r="IJS852" s="399"/>
      <c r="IJT852" s="399"/>
      <c r="IJU852" s="399"/>
      <c r="IJV852" s="399"/>
      <c r="IJW852" s="399"/>
      <c r="IJX852" s="399"/>
      <c r="IJY852" s="399"/>
      <c r="IJZ852" s="399"/>
      <c r="IKA852" s="399"/>
      <c r="IKB852" s="399"/>
      <c r="IKC852" s="399"/>
      <c r="IKD852" s="399"/>
      <c r="IKE852" s="399"/>
      <c r="IKF852" s="399"/>
      <c r="IKG852" s="399"/>
      <c r="IKH852" s="399"/>
      <c r="IKI852" s="399"/>
      <c r="IKJ852" s="399"/>
      <c r="IKK852" s="399"/>
      <c r="IKL852" s="399"/>
      <c r="IKM852" s="399"/>
      <c r="IKN852" s="399"/>
      <c r="IKO852" s="399"/>
      <c r="IKP852" s="399"/>
      <c r="IKQ852" s="399"/>
      <c r="IKR852" s="399"/>
      <c r="IKS852" s="399"/>
      <c r="IKT852" s="399"/>
      <c r="IKU852" s="399"/>
      <c r="IKV852" s="399"/>
      <c r="IKW852" s="399"/>
      <c r="IKX852" s="399"/>
      <c r="IKY852" s="399"/>
      <c r="IKZ852" s="399"/>
      <c r="ILA852" s="399"/>
      <c r="ILB852" s="399"/>
      <c r="ILC852" s="399"/>
      <c r="ILD852" s="399"/>
      <c r="ILE852" s="399"/>
      <c r="ILF852" s="399"/>
      <c r="ILG852" s="399"/>
      <c r="ILH852" s="399"/>
      <c r="ILI852" s="399"/>
      <c r="ILJ852" s="399"/>
      <c r="ILK852" s="399"/>
      <c r="ILL852" s="399"/>
      <c r="ILM852" s="399"/>
      <c r="ILN852" s="399"/>
      <c r="ILO852" s="399"/>
      <c r="ILP852" s="399"/>
      <c r="ILQ852" s="399"/>
      <c r="ILR852" s="399"/>
      <c r="ILS852" s="399"/>
      <c r="ILT852" s="399"/>
      <c r="ILU852" s="399"/>
      <c r="ILV852" s="399"/>
      <c r="ILW852" s="399"/>
      <c r="ILX852" s="399"/>
      <c r="ILY852" s="399"/>
      <c r="ILZ852" s="399"/>
      <c r="IMA852" s="399"/>
      <c r="IMB852" s="399"/>
      <c r="IMC852" s="399"/>
      <c r="IMD852" s="399"/>
      <c r="IME852" s="399"/>
      <c r="IMF852" s="399"/>
      <c r="IMG852" s="399"/>
      <c r="IMH852" s="399"/>
      <c r="IMI852" s="399"/>
      <c r="IMJ852" s="399"/>
      <c r="IMK852" s="399"/>
      <c r="IML852" s="399"/>
      <c r="IMM852" s="399"/>
      <c r="IMN852" s="399"/>
      <c r="IMO852" s="399"/>
      <c r="IMP852" s="399"/>
      <c r="IMQ852" s="399"/>
      <c r="IMR852" s="399"/>
      <c r="IMS852" s="399"/>
      <c r="IMT852" s="399"/>
      <c r="IMU852" s="399"/>
      <c r="IMV852" s="399"/>
      <c r="IMW852" s="399"/>
      <c r="IMX852" s="399"/>
      <c r="IMY852" s="399"/>
      <c r="IMZ852" s="399"/>
      <c r="INA852" s="399"/>
      <c r="INB852" s="399"/>
      <c r="INC852" s="399"/>
      <c r="IND852" s="399"/>
      <c r="INE852" s="399"/>
      <c r="INF852" s="399"/>
      <c r="ING852" s="399"/>
      <c r="INH852" s="399"/>
      <c r="INI852" s="399"/>
      <c r="INJ852" s="399"/>
      <c r="INK852" s="399"/>
      <c r="INL852" s="399"/>
      <c r="INM852" s="399"/>
      <c r="INN852" s="399"/>
      <c r="INO852" s="399"/>
      <c r="INP852" s="399"/>
      <c r="INQ852" s="399"/>
      <c r="INR852" s="399"/>
      <c r="INS852" s="399"/>
      <c r="INT852" s="399"/>
      <c r="INU852" s="399"/>
      <c r="INV852" s="399"/>
      <c r="INW852" s="399"/>
      <c r="INX852" s="399"/>
      <c r="INY852" s="399"/>
      <c r="INZ852" s="399"/>
      <c r="IOA852" s="399"/>
      <c r="IOB852" s="399"/>
      <c r="IOC852" s="399"/>
      <c r="IOD852" s="399"/>
      <c r="IOE852" s="399"/>
      <c r="IOF852" s="399"/>
      <c r="IOG852" s="399"/>
      <c r="IOH852" s="399"/>
      <c r="IOI852" s="399"/>
      <c r="IOJ852" s="399"/>
      <c r="IOK852" s="399"/>
      <c r="IOL852" s="399"/>
      <c r="IOM852" s="399"/>
      <c r="ION852" s="399"/>
      <c r="IOO852" s="399"/>
      <c r="IOP852" s="399"/>
      <c r="IOQ852" s="399"/>
      <c r="IOR852" s="399"/>
      <c r="IOS852" s="399"/>
      <c r="IOT852" s="399"/>
      <c r="IOU852" s="399"/>
      <c r="IOV852" s="399"/>
      <c r="IOW852" s="399"/>
      <c r="IOX852" s="399"/>
      <c r="IOY852" s="399"/>
      <c r="IOZ852" s="399"/>
      <c r="IPA852" s="399"/>
      <c r="IPB852" s="399"/>
      <c r="IPC852" s="399"/>
      <c r="IPD852" s="399"/>
      <c r="IPE852" s="399"/>
      <c r="IPF852" s="399"/>
      <c r="IPG852" s="399"/>
      <c r="IPH852" s="399"/>
      <c r="IPI852" s="399"/>
      <c r="IPJ852" s="399"/>
      <c r="IPK852" s="399"/>
      <c r="IPL852" s="399"/>
      <c r="IPM852" s="399"/>
      <c r="IPN852" s="399"/>
      <c r="IPO852" s="399"/>
      <c r="IPP852" s="399"/>
      <c r="IPQ852" s="399"/>
      <c r="IPR852" s="399"/>
      <c r="IPS852" s="399"/>
      <c r="IPT852" s="399"/>
      <c r="IPU852" s="399"/>
      <c r="IPV852" s="399"/>
      <c r="IPW852" s="399"/>
      <c r="IPX852" s="399"/>
      <c r="IPY852" s="399"/>
      <c r="IPZ852" s="399"/>
      <c r="IQA852" s="399"/>
      <c r="IQB852" s="399"/>
      <c r="IQC852" s="399"/>
      <c r="IQD852" s="399"/>
      <c r="IQE852" s="399"/>
      <c r="IQF852" s="399"/>
      <c r="IQG852" s="399"/>
      <c r="IQH852" s="399"/>
      <c r="IQI852" s="399"/>
      <c r="IQJ852" s="399"/>
      <c r="IQK852" s="399"/>
      <c r="IQL852" s="399"/>
      <c r="IQM852" s="399"/>
      <c r="IQN852" s="399"/>
      <c r="IQO852" s="399"/>
      <c r="IQP852" s="399"/>
      <c r="IQQ852" s="399"/>
      <c r="IQR852" s="399"/>
      <c r="IQS852" s="399"/>
      <c r="IQT852" s="399"/>
      <c r="IQU852" s="399"/>
      <c r="IQV852" s="399"/>
      <c r="IQW852" s="399"/>
      <c r="IQX852" s="399"/>
      <c r="IQY852" s="399"/>
      <c r="IQZ852" s="399"/>
      <c r="IRA852" s="399"/>
      <c r="IRB852" s="399"/>
      <c r="IRC852" s="399"/>
      <c r="IRD852" s="399"/>
      <c r="IRE852" s="399"/>
      <c r="IRF852" s="399"/>
      <c r="IRG852" s="399"/>
      <c r="IRH852" s="399"/>
      <c r="IRI852" s="399"/>
      <c r="IRJ852" s="399"/>
      <c r="IRK852" s="399"/>
      <c r="IRL852" s="399"/>
      <c r="IRM852" s="399"/>
      <c r="IRN852" s="399"/>
      <c r="IRO852" s="399"/>
      <c r="IRP852" s="399"/>
      <c r="IRQ852" s="399"/>
      <c r="IRR852" s="399"/>
      <c r="IRS852" s="399"/>
      <c r="IRT852" s="399"/>
      <c r="IRU852" s="399"/>
      <c r="IRV852" s="399"/>
      <c r="IRW852" s="399"/>
      <c r="IRX852" s="399"/>
      <c r="IRY852" s="399"/>
      <c r="IRZ852" s="399"/>
      <c r="ISA852" s="399"/>
      <c r="ISB852" s="399"/>
      <c r="ISC852" s="399"/>
      <c r="ISD852" s="399"/>
      <c r="ISE852" s="399"/>
      <c r="ISF852" s="399"/>
      <c r="ISG852" s="399"/>
      <c r="ISH852" s="399"/>
      <c r="ISI852" s="399"/>
      <c r="ISJ852" s="399"/>
      <c r="ISK852" s="399"/>
      <c r="ISL852" s="399"/>
      <c r="ISM852" s="399"/>
      <c r="ISN852" s="399"/>
      <c r="ISO852" s="399"/>
      <c r="ISP852" s="399"/>
      <c r="ISQ852" s="399"/>
      <c r="ISR852" s="399"/>
      <c r="ISS852" s="399"/>
      <c r="IST852" s="399"/>
      <c r="ISU852" s="399"/>
      <c r="ISV852" s="399"/>
      <c r="ISW852" s="399"/>
      <c r="ISX852" s="399"/>
      <c r="ISY852" s="399"/>
      <c r="ISZ852" s="399"/>
      <c r="ITA852" s="399"/>
      <c r="ITB852" s="399"/>
      <c r="ITC852" s="399"/>
      <c r="ITD852" s="399"/>
      <c r="ITE852" s="399"/>
      <c r="ITF852" s="399"/>
      <c r="ITG852" s="399"/>
      <c r="ITH852" s="399"/>
      <c r="ITI852" s="399"/>
      <c r="ITJ852" s="399"/>
      <c r="ITK852" s="399"/>
      <c r="ITL852" s="399"/>
      <c r="ITM852" s="399"/>
      <c r="ITN852" s="399"/>
      <c r="ITO852" s="399"/>
      <c r="ITP852" s="399"/>
      <c r="ITQ852" s="399"/>
      <c r="ITR852" s="399"/>
      <c r="ITS852" s="399"/>
      <c r="ITT852" s="399"/>
      <c r="ITU852" s="399"/>
      <c r="ITV852" s="399"/>
      <c r="ITW852" s="399"/>
      <c r="ITX852" s="399"/>
      <c r="ITY852" s="399"/>
      <c r="ITZ852" s="399"/>
      <c r="IUA852" s="399"/>
      <c r="IUB852" s="399"/>
      <c r="IUC852" s="399"/>
      <c r="IUD852" s="399"/>
      <c r="IUE852" s="399"/>
      <c r="IUF852" s="399"/>
      <c r="IUG852" s="399"/>
      <c r="IUH852" s="399"/>
      <c r="IUI852" s="399"/>
      <c r="IUJ852" s="399"/>
      <c r="IUK852" s="399"/>
      <c r="IUL852" s="399"/>
      <c r="IUM852" s="399"/>
      <c r="IUN852" s="399"/>
      <c r="IUO852" s="399"/>
      <c r="IUP852" s="399"/>
      <c r="IUQ852" s="399"/>
      <c r="IUR852" s="399"/>
      <c r="IUS852" s="399"/>
      <c r="IUT852" s="399"/>
      <c r="IUU852" s="399"/>
      <c r="IUV852" s="399"/>
      <c r="IUW852" s="399"/>
      <c r="IUX852" s="399"/>
      <c r="IUY852" s="399"/>
      <c r="IUZ852" s="399"/>
      <c r="IVA852" s="399"/>
      <c r="IVB852" s="399"/>
      <c r="IVC852" s="399"/>
      <c r="IVD852" s="399"/>
      <c r="IVE852" s="399"/>
      <c r="IVF852" s="399"/>
      <c r="IVG852" s="399"/>
      <c r="IVH852" s="399"/>
      <c r="IVI852" s="399"/>
      <c r="IVJ852" s="399"/>
      <c r="IVK852" s="399"/>
      <c r="IVL852" s="399"/>
      <c r="IVM852" s="399"/>
      <c r="IVN852" s="399"/>
      <c r="IVO852" s="399"/>
      <c r="IVP852" s="399"/>
      <c r="IVQ852" s="399"/>
      <c r="IVR852" s="399"/>
      <c r="IVS852" s="399"/>
      <c r="IVT852" s="399"/>
      <c r="IVU852" s="399"/>
      <c r="IVV852" s="399"/>
      <c r="IVW852" s="399"/>
      <c r="IVX852" s="399"/>
      <c r="IVY852" s="399"/>
      <c r="IVZ852" s="399"/>
      <c r="IWA852" s="399"/>
      <c r="IWB852" s="399"/>
      <c r="IWC852" s="399"/>
      <c r="IWD852" s="399"/>
      <c r="IWE852" s="399"/>
      <c r="IWF852" s="399"/>
      <c r="IWG852" s="399"/>
      <c r="IWH852" s="399"/>
      <c r="IWI852" s="399"/>
      <c r="IWJ852" s="399"/>
      <c r="IWK852" s="399"/>
      <c r="IWL852" s="399"/>
      <c r="IWM852" s="399"/>
      <c r="IWN852" s="399"/>
      <c r="IWO852" s="399"/>
      <c r="IWP852" s="399"/>
      <c r="IWQ852" s="399"/>
      <c r="IWR852" s="399"/>
      <c r="IWS852" s="399"/>
      <c r="IWT852" s="399"/>
      <c r="IWU852" s="399"/>
      <c r="IWV852" s="399"/>
      <c r="IWW852" s="399"/>
      <c r="IWX852" s="399"/>
      <c r="IWY852" s="399"/>
      <c r="IWZ852" s="399"/>
      <c r="IXA852" s="399"/>
      <c r="IXB852" s="399"/>
      <c r="IXC852" s="399"/>
      <c r="IXD852" s="399"/>
      <c r="IXE852" s="399"/>
      <c r="IXF852" s="399"/>
      <c r="IXG852" s="399"/>
      <c r="IXH852" s="399"/>
      <c r="IXI852" s="399"/>
      <c r="IXJ852" s="399"/>
      <c r="IXK852" s="399"/>
      <c r="IXL852" s="399"/>
      <c r="IXM852" s="399"/>
      <c r="IXN852" s="399"/>
      <c r="IXO852" s="399"/>
      <c r="IXP852" s="399"/>
      <c r="IXQ852" s="399"/>
      <c r="IXR852" s="399"/>
      <c r="IXS852" s="399"/>
      <c r="IXT852" s="399"/>
      <c r="IXU852" s="399"/>
      <c r="IXV852" s="399"/>
      <c r="IXW852" s="399"/>
      <c r="IXX852" s="399"/>
      <c r="IXY852" s="399"/>
      <c r="IXZ852" s="399"/>
      <c r="IYA852" s="399"/>
      <c r="IYB852" s="399"/>
      <c r="IYC852" s="399"/>
      <c r="IYD852" s="399"/>
      <c r="IYE852" s="399"/>
      <c r="IYF852" s="399"/>
      <c r="IYG852" s="399"/>
      <c r="IYH852" s="399"/>
      <c r="IYI852" s="399"/>
      <c r="IYJ852" s="399"/>
      <c r="IYK852" s="399"/>
      <c r="IYL852" s="399"/>
      <c r="IYM852" s="399"/>
      <c r="IYN852" s="399"/>
      <c r="IYO852" s="399"/>
      <c r="IYP852" s="399"/>
      <c r="IYQ852" s="399"/>
      <c r="IYR852" s="399"/>
      <c r="IYS852" s="399"/>
      <c r="IYT852" s="399"/>
      <c r="IYU852" s="399"/>
      <c r="IYV852" s="399"/>
      <c r="IYW852" s="399"/>
      <c r="IYX852" s="399"/>
      <c r="IYY852" s="399"/>
      <c r="IYZ852" s="399"/>
      <c r="IZA852" s="399"/>
      <c r="IZB852" s="399"/>
      <c r="IZC852" s="399"/>
      <c r="IZD852" s="399"/>
      <c r="IZE852" s="399"/>
      <c r="IZF852" s="399"/>
      <c r="IZG852" s="399"/>
      <c r="IZH852" s="399"/>
      <c r="IZI852" s="399"/>
      <c r="IZJ852" s="399"/>
      <c r="IZK852" s="399"/>
      <c r="IZL852" s="399"/>
      <c r="IZM852" s="399"/>
      <c r="IZN852" s="399"/>
      <c r="IZO852" s="399"/>
      <c r="IZP852" s="399"/>
      <c r="IZQ852" s="399"/>
      <c r="IZR852" s="399"/>
      <c r="IZS852" s="399"/>
      <c r="IZT852" s="399"/>
      <c r="IZU852" s="399"/>
      <c r="IZV852" s="399"/>
      <c r="IZW852" s="399"/>
      <c r="IZX852" s="399"/>
      <c r="IZY852" s="399"/>
      <c r="IZZ852" s="399"/>
      <c r="JAA852" s="399"/>
      <c r="JAB852" s="399"/>
      <c r="JAC852" s="399"/>
      <c r="JAD852" s="399"/>
      <c r="JAE852" s="399"/>
      <c r="JAF852" s="399"/>
      <c r="JAG852" s="399"/>
      <c r="JAH852" s="399"/>
      <c r="JAI852" s="399"/>
      <c r="JAJ852" s="399"/>
      <c r="JAK852" s="399"/>
      <c r="JAL852" s="399"/>
      <c r="JAM852" s="399"/>
      <c r="JAN852" s="399"/>
      <c r="JAO852" s="399"/>
      <c r="JAP852" s="399"/>
      <c r="JAQ852" s="399"/>
      <c r="JAR852" s="399"/>
      <c r="JAS852" s="399"/>
      <c r="JAT852" s="399"/>
      <c r="JAU852" s="399"/>
      <c r="JAV852" s="399"/>
      <c r="JAW852" s="399"/>
      <c r="JAX852" s="399"/>
      <c r="JAY852" s="399"/>
      <c r="JAZ852" s="399"/>
      <c r="JBA852" s="399"/>
      <c r="JBB852" s="399"/>
      <c r="JBC852" s="399"/>
      <c r="JBD852" s="399"/>
      <c r="JBE852" s="399"/>
      <c r="JBF852" s="399"/>
      <c r="JBG852" s="399"/>
      <c r="JBH852" s="399"/>
      <c r="JBI852" s="399"/>
      <c r="JBJ852" s="399"/>
      <c r="JBK852" s="399"/>
      <c r="JBL852" s="399"/>
      <c r="JBM852" s="399"/>
      <c r="JBN852" s="399"/>
      <c r="JBO852" s="399"/>
      <c r="JBP852" s="399"/>
      <c r="JBQ852" s="399"/>
      <c r="JBR852" s="399"/>
      <c r="JBS852" s="399"/>
      <c r="JBT852" s="399"/>
      <c r="JBU852" s="399"/>
      <c r="JBV852" s="399"/>
      <c r="JBW852" s="399"/>
      <c r="JBX852" s="399"/>
      <c r="JBY852" s="399"/>
      <c r="JBZ852" s="399"/>
      <c r="JCA852" s="399"/>
      <c r="JCB852" s="399"/>
      <c r="JCC852" s="399"/>
      <c r="JCD852" s="399"/>
      <c r="JCE852" s="399"/>
      <c r="JCF852" s="399"/>
      <c r="JCG852" s="399"/>
      <c r="JCH852" s="399"/>
      <c r="JCI852" s="399"/>
      <c r="JCJ852" s="399"/>
      <c r="JCK852" s="399"/>
      <c r="JCL852" s="399"/>
      <c r="JCM852" s="399"/>
      <c r="JCN852" s="399"/>
      <c r="JCO852" s="399"/>
      <c r="JCP852" s="399"/>
      <c r="JCQ852" s="399"/>
      <c r="JCR852" s="399"/>
      <c r="JCS852" s="399"/>
      <c r="JCT852" s="399"/>
      <c r="JCU852" s="399"/>
      <c r="JCV852" s="399"/>
      <c r="JCW852" s="399"/>
      <c r="JCX852" s="399"/>
      <c r="JCY852" s="399"/>
      <c r="JCZ852" s="399"/>
      <c r="JDA852" s="399"/>
      <c r="JDB852" s="399"/>
      <c r="JDC852" s="399"/>
      <c r="JDD852" s="399"/>
      <c r="JDE852" s="399"/>
      <c r="JDF852" s="399"/>
      <c r="JDG852" s="399"/>
      <c r="JDH852" s="399"/>
      <c r="JDI852" s="399"/>
      <c r="JDJ852" s="399"/>
      <c r="JDK852" s="399"/>
      <c r="JDL852" s="399"/>
      <c r="JDM852" s="399"/>
      <c r="JDN852" s="399"/>
      <c r="JDO852" s="399"/>
      <c r="JDP852" s="399"/>
      <c r="JDQ852" s="399"/>
      <c r="JDR852" s="399"/>
      <c r="JDS852" s="399"/>
      <c r="JDT852" s="399"/>
      <c r="JDU852" s="399"/>
      <c r="JDV852" s="399"/>
      <c r="JDW852" s="399"/>
      <c r="JDX852" s="399"/>
      <c r="JDY852" s="399"/>
      <c r="JDZ852" s="399"/>
      <c r="JEA852" s="399"/>
      <c r="JEB852" s="399"/>
      <c r="JEC852" s="399"/>
      <c r="JED852" s="399"/>
      <c r="JEE852" s="399"/>
      <c r="JEF852" s="399"/>
      <c r="JEG852" s="399"/>
      <c r="JEH852" s="399"/>
      <c r="JEI852" s="399"/>
      <c r="JEJ852" s="399"/>
      <c r="JEK852" s="399"/>
      <c r="JEL852" s="399"/>
      <c r="JEM852" s="399"/>
      <c r="JEN852" s="399"/>
      <c r="JEO852" s="399"/>
      <c r="JEP852" s="399"/>
      <c r="JEQ852" s="399"/>
      <c r="JER852" s="399"/>
      <c r="JES852" s="399"/>
      <c r="JET852" s="399"/>
      <c r="JEU852" s="399"/>
      <c r="JEV852" s="399"/>
      <c r="JEW852" s="399"/>
      <c r="JEX852" s="399"/>
      <c r="JEY852" s="399"/>
      <c r="JEZ852" s="399"/>
      <c r="JFA852" s="399"/>
      <c r="JFB852" s="399"/>
      <c r="JFC852" s="399"/>
      <c r="JFD852" s="399"/>
      <c r="JFE852" s="399"/>
      <c r="JFF852" s="399"/>
      <c r="JFG852" s="399"/>
      <c r="JFH852" s="399"/>
      <c r="JFI852" s="399"/>
      <c r="JFJ852" s="399"/>
      <c r="JFK852" s="399"/>
      <c r="JFL852" s="399"/>
      <c r="JFM852" s="399"/>
      <c r="JFN852" s="399"/>
      <c r="JFO852" s="399"/>
      <c r="JFP852" s="399"/>
      <c r="JFQ852" s="399"/>
      <c r="JFR852" s="399"/>
      <c r="JFS852" s="399"/>
      <c r="JFT852" s="399"/>
      <c r="JFU852" s="399"/>
      <c r="JFV852" s="399"/>
      <c r="JFW852" s="399"/>
      <c r="JFX852" s="399"/>
      <c r="JFY852" s="399"/>
      <c r="JFZ852" s="399"/>
      <c r="JGA852" s="399"/>
      <c r="JGB852" s="399"/>
      <c r="JGC852" s="399"/>
      <c r="JGD852" s="399"/>
      <c r="JGE852" s="399"/>
      <c r="JGF852" s="399"/>
      <c r="JGG852" s="399"/>
      <c r="JGH852" s="399"/>
      <c r="JGI852" s="399"/>
      <c r="JGJ852" s="399"/>
      <c r="JGK852" s="399"/>
      <c r="JGL852" s="399"/>
      <c r="JGM852" s="399"/>
      <c r="JGN852" s="399"/>
      <c r="JGO852" s="399"/>
      <c r="JGP852" s="399"/>
      <c r="JGQ852" s="399"/>
      <c r="JGR852" s="399"/>
      <c r="JGS852" s="399"/>
      <c r="JGT852" s="399"/>
      <c r="JGU852" s="399"/>
      <c r="JGV852" s="399"/>
      <c r="JGW852" s="399"/>
      <c r="JGX852" s="399"/>
      <c r="JGY852" s="399"/>
      <c r="JGZ852" s="399"/>
      <c r="JHA852" s="399"/>
      <c r="JHB852" s="399"/>
      <c r="JHC852" s="399"/>
      <c r="JHD852" s="399"/>
      <c r="JHE852" s="399"/>
      <c r="JHF852" s="399"/>
      <c r="JHG852" s="399"/>
      <c r="JHH852" s="399"/>
      <c r="JHI852" s="399"/>
      <c r="JHJ852" s="399"/>
      <c r="JHK852" s="399"/>
      <c r="JHL852" s="399"/>
      <c r="JHM852" s="399"/>
      <c r="JHN852" s="399"/>
      <c r="JHO852" s="399"/>
      <c r="JHP852" s="399"/>
      <c r="JHQ852" s="399"/>
      <c r="JHR852" s="399"/>
      <c r="JHS852" s="399"/>
      <c r="JHT852" s="399"/>
      <c r="JHU852" s="399"/>
      <c r="JHV852" s="399"/>
      <c r="JHW852" s="399"/>
      <c r="JHX852" s="399"/>
      <c r="JHY852" s="399"/>
      <c r="JHZ852" s="399"/>
      <c r="JIA852" s="399"/>
      <c r="JIB852" s="399"/>
      <c r="JIC852" s="399"/>
      <c r="JID852" s="399"/>
      <c r="JIE852" s="399"/>
      <c r="JIF852" s="399"/>
      <c r="JIG852" s="399"/>
      <c r="JIH852" s="399"/>
      <c r="JII852" s="399"/>
      <c r="JIJ852" s="399"/>
      <c r="JIK852" s="399"/>
      <c r="JIL852" s="399"/>
      <c r="JIM852" s="399"/>
      <c r="JIN852" s="399"/>
      <c r="JIO852" s="399"/>
      <c r="JIP852" s="399"/>
      <c r="JIQ852" s="399"/>
      <c r="JIR852" s="399"/>
      <c r="JIS852" s="399"/>
      <c r="JIT852" s="399"/>
      <c r="JIU852" s="399"/>
      <c r="JIV852" s="399"/>
      <c r="JIW852" s="399"/>
      <c r="JIX852" s="399"/>
      <c r="JIY852" s="399"/>
      <c r="JIZ852" s="399"/>
      <c r="JJA852" s="399"/>
      <c r="JJB852" s="399"/>
      <c r="JJC852" s="399"/>
      <c r="JJD852" s="399"/>
      <c r="JJE852" s="399"/>
      <c r="JJF852" s="399"/>
      <c r="JJG852" s="399"/>
      <c r="JJH852" s="399"/>
      <c r="JJI852" s="399"/>
      <c r="JJJ852" s="399"/>
      <c r="JJK852" s="399"/>
      <c r="JJL852" s="399"/>
      <c r="JJM852" s="399"/>
      <c r="JJN852" s="399"/>
      <c r="JJO852" s="399"/>
      <c r="JJP852" s="399"/>
      <c r="JJQ852" s="399"/>
      <c r="JJR852" s="399"/>
      <c r="JJS852" s="399"/>
      <c r="JJT852" s="399"/>
      <c r="JJU852" s="399"/>
      <c r="JJV852" s="399"/>
      <c r="JJW852" s="399"/>
      <c r="JJX852" s="399"/>
      <c r="JJY852" s="399"/>
      <c r="JJZ852" s="399"/>
      <c r="JKA852" s="399"/>
      <c r="JKB852" s="399"/>
      <c r="JKC852" s="399"/>
      <c r="JKD852" s="399"/>
      <c r="JKE852" s="399"/>
      <c r="JKF852" s="399"/>
      <c r="JKG852" s="399"/>
      <c r="JKH852" s="399"/>
      <c r="JKI852" s="399"/>
      <c r="JKJ852" s="399"/>
      <c r="JKK852" s="399"/>
      <c r="JKL852" s="399"/>
      <c r="JKM852" s="399"/>
      <c r="JKN852" s="399"/>
      <c r="JKO852" s="399"/>
      <c r="JKP852" s="399"/>
      <c r="JKQ852" s="399"/>
      <c r="JKR852" s="399"/>
      <c r="JKS852" s="399"/>
      <c r="JKT852" s="399"/>
      <c r="JKU852" s="399"/>
      <c r="JKV852" s="399"/>
      <c r="JKW852" s="399"/>
      <c r="JKX852" s="399"/>
      <c r="JKY852" s="399"/>
      <c r="JKZ852" s="399"/>
      <c r="JLA852" s="399"/>
      <c r="JLB852" s="399"/>
      <c r="JLC852" s="399"/>
      <c r="JLD852" s="399"/>
      <c r="JLE852" s="399"/>
      <c r="JLF852" s="399"/>
      <c r="JLG852" s="399"/>
      <c r="JLH852" s="399"/>
      <c r="JLI852" s="399"/>
      <c r="JLJ852" s="399"/>
      <c r="JLK852" s="399"/>
      <c r="JLL852" s="399"/>
      <c r="JLM852" s="399"/>
      <c r="JLN852" s="399"/>
      <c r="JLO852" s="399"/>
      <c r="JLP852" s="399"/>
      <c r="JLQ852" s="399"/>
      <c r="JLR852" s="399"/>
      <c r="JLS852" s="399"/>
      <c r="JLT852" s="399"/>
      <c r="JLU852" s="399"/>
      <c r="JLV852" s="399"/>
      <c r="JLW852" s="399"/>
      <c r="JLX852" s="399"/>
      <c r="JLY852" s="399"/>
      <c r="JLZ852" s="399"/>
      <c r="JMA852" s="399"/>
      <c r="JMB852" s="399"/>
      <c r="JMC852" s="399"/>
      <c r="JMD852" s="399"/>
      <c r="JME852" s="399"/>
      <c r="JMF852" s="399"/>
      <c r="JMG852" s="399"/>
      <c r="JMH852" s="399"/>
      <c r="JMI852" s="399"/>
      <c r="JMJ852" s="399"/>
      <c r="JMK852" s="399"/>
      <c r="JML852" s="399"/>
      <c r="JMM852" s="399"/>
      <c r="JMN852" s="399"/>
      <c r="JMO852" s="399"/>
      <c r="JMP852" s="399"/>
      <c r="JMQ852" s="399"/>
      <c r="JMR852" s="399"/>
      <c r="JMS852" s="399"/>
      <c r="JMT852" s="399"/>
      <c r="JMU852" s="399"/>
      <c r="JMV852" s="399"/>
      <c r="JMW852" s="399"/>
      <c r="JMX852" s="399"/>
      <c r="JMY852" s="399"/>
      <c r="JMZ852" s="399"/>
      <c r="JNA852" s="399"/>
      <c r="JNB852" s="399"/>
      <c r="JNC852" s="399"/>
      <c r="JND852" s="399"/>
      <c r="JNE852" s="399"/>
      <c r="JNF852" s="399"/>
      <c r="JNG852" s="399"/>
      <c r="JNH852" s="399"/>
      <c r="JNI852" s="399"/>
      <c r="JNJ852" s="399"/>
      <c r="JNK852" s="399"/>
      <c r="JNL852" s="399"/>
      <c r="JNM852" s="399"/>
      <c r="JNN852" s="399"/>
      <c r="JNO852" s="399"/>
      <c r="JNP852" s="399"/>
      <c r="JNQ852" s="399"/>
      <c r="JNR852" s="399"/>
      <c r="JNS852" s="399"/>
      <c r="JNT852" s="399"/>
      <c r="JNU852" s="399"/>
      <c r="JNV852" s="399"/>
      <c r="JNW852" s="399"/>
      <c r="JNX852" s="399"/>
      <c r="JNY852" s="399"/>
      <c r="JNZ852" s="399"/>
      <c r="JOA852" s="399"/>
      <c r="JOB852" s="399"/>
      <c r="JOC852" s="399"/>
      <c r="JOD852" s="399"/>
      <c r="JOE852" s="399"/>
      <c r="JOF852" s="399"/>
      <c r="JOG852" s="399"/>
      <c r="JOH852" s="399"/>
      <c r="JOI852" s="399"/>
      <c r="JOJ852" s="399"/>
      <c r="JOK852" s="399"/>
      <c r="JOL852" s="399"/>
      <c r="JOM852" s="399"/>
      <c r="JON852" s="399"/>
      <c r="JOO852" s="399"/>
      <c r="JOP852" s="399"/>
      <c r="JOQ852" s="399"/>
      <c r="JOR852" s="399"/>
      <c r="JOS852" s="399"/>
      <c r="JOT852" s="399"/>
      <c r="JOU852" s="399"/>
      <c r="JOV852" s="399"/>
      <c r="JOW852" s="399"/>
      <c r="JOX852" s="399"/>
      <c r="JOY852" s="399"/>
      <c r="JOZ852" s="399"/>
      <c r="JPA852" s="399"/>
      <c r="JPB852" s="399"/>
      <c r="JPC852" s="399"/>
      <c r="JPD852" s="399"/>
      <c r="JPE852" s="399"/>
      <c r="JPF852" s="399"/>
      <c r="JPG852" s="399"/>
      <c r="JPH852" s="399"/>
      <c r="JPI852" s="399"/>
      <c r="JPJ852" s="399"/>
      <c r="JPK852" s="399"/>
      <c r="JPL852" s="399"/>
      <c r="JPM852" s="399"/>
      <c r="JPN852" s="399"/>
      <c r="JPO852" s="399"/>
      <c r="JPP852" s="399"/>
      <c r="JPQ852" s="399"/>
      <c r="JPR852" s="399"/>
      <c r="JPS852" s="399"/>
      <c r="JPT852" s="399"/>
      <c r="JPU852" s="399"/>
      <c r="JPV852" s="399"/>
      <c r="JPW852" s="399"/>
      <c r="JPX852" s="399"/>
      <c r="JPY852" s="399"/>
      <c r="JPZ852" s="399"/>
      <c r="JQA852" s="399"/>
      <c r="JQB852" s="399"/>
      <c r="JQC852" s="399"/>
      <c r="JQD852" s="399"/>
      <c r="JQE852" s="399"/>
      <c r="JQF852" s="399"/>
      <c r="JQG852" s="399"/>
      <c r="JQH852" s="399"/>
      <c r="JQI852" s="399"/>
      <c r="JQJ852" s="399"/>
      <c r="JQK852" s="399"/>
      <c r="JQL852" s="399"/>
      <c r="JQM852" s="399"/>
      <c r="JQN852" s="399"/>
      <c r="JQO852" s="399"/>
      <c r="JQP852" s="399"/>
      <c r="JQQ852" s="399"/>
      <c r="JQR852" s="399"/>
      <c r="JQS852" s="399"/>
      <c r="JQT852" s="399"/>
      <c r="JQU852" s="399"/>
      <c r="JQV852" s="399"/>
      <c r="JQW852" s="399"/>
      <c r="JQX852" s="399"/>
      <c r="JQY852" s="399"/>
      <c r="JQZ852" s="399"/>
      <c r="JRA852" s="399"/>
      <c r="JRB852" s="399"/>
      <c r="JRC852" s="399"/>
      <c r="JRD852" s="399"/>
      <c r="JRE852" s="399"/>
      <c r="JRF852" s="399"/>
      <c r="JRG852" s="399"/>
      <c r="JRH852" s="399"/>
      <c r="JRI852" s="399"/>
      <c r="JRJ852" s="399"/>
      <c r="JRK852" s="399"/>
      <c r="JRL852" s="399"/>
      <c r="JRM852" s="399"/>
      <c r="JRN852" s="399"/>
      <c r="JRO852" s="399"/>
      <c r="JRP852" s="399"/>
      <c r="JRQ852" s="399"/>
      <c r="JRR852" s="399"/>
      <c r="JRS852" s="399"/>
      <c r="JRT852" s="399"/>
      <c r="JRU852" s="399"/>
      <c r="JRV852" s="399"/>
      <c r="JRW852" s="399"/>
      <c r="JRX852" s="399"/>
      <c r="JRY852" s="399"/>
      <c r="JRZ852" s="399"/>
      <c r="JSA852" s="399"/>
      <c r="JSB852" s="399"/>
      <c r="JSC852" s="399"/>
      <c r="JSD852" s="399"/>
      <c r="JSE852" s="399"/>
      <c r="JSF852" s="399"/>
      <c r="JSG852" s="399"/>
      <c r="JSH852" s="399"/>
      <c r="JSI852" s="399"/>
      <c r="JSJ852" s="399"/>
      <c r="JSK852" s="399"/>
      <c r="JSL852" s="399"/>
      <c r="JSM852" s="399"/>
      <c r="JSN852" s="399"/>
      <c r="JSO852" s="399"/>
      <c r="JSP852" s="399"/>
      <c r="JSQ852" s="399"/>
      <c r="JSR852" s="399"/>
      <c r="JSS852" s="399"/>
      <c r="JST852" s="399"/>
      <c r="JSU852" s="399"/>
      <c r="JSV852" s="399"/>
      <c r="JSW852" s="399"/>
      <c r="JSX852" s="399"/>
      <c r="JSY852" s="399"/>
      <c r="JSZ852" s="399"/>
      <c r="JTA852" s="399"/>
      <c r="JTB852" s="399"/>
      <c r="JTC852" s="399"/>
      <c r="JTD852" s="399"/>
      <c r="JTE852" s="399"/>
      <c r="JTF852" s="399"/>
      <c r="JTG852" s="399"/>
      <c r="JTH852" s="399"/>
      <c r="JTI852" s="399"/>
      <c r="JTJ852" s="399"/>
      <c r="JTK852" s="399"/>
      <c r="JTL852" s="399"/>
      <c r="JTM852" s="399"/>
      <c r="JTN852" s="399"/>
      <c r="JTO852" s="399"/>
      <c r="JTP852" s="399"/>
      <c r="JTQ852" s="399"/>
      <c r="JTR852" s="399"/>
      <c r="JTS852" s="399"/>
      <c r="JTT852" s="399"/>
      <c r="JTU852" s="399"/>
      <c r="JTV852" s="399"/>
      <c r="JTW852" s="399"/>
      <c r="JTX852" s="399"/>
      <c r="JTY852" s="399"/>
      <c r="JTZ852" s="399"/>
      <c r="JUA852" s="399"/>
      <c r="JUB852" s="399"/>
      <c r="JUC852" s="399"/>
      <c r="JUD852" s="399"/>
      <c r="JUE852" s="399"/>
      <c r="JUF852" s="399"/>
      <c r="JUG852" s="399"/>
      <c r="JUH852" s="399"/>
      <c r="JUI852" s="399"/>
      <c r="JUJ852" s="399"/>
      <c r="JUK852" s="399"/>
      <c r="JUL852" s="399"/>
      <c r="JUM852" s="399"/>
      <c r="JUN852" s="399"/>
      <c r="JUO852" s="399"/>
      <c r="JUP852" s="399"/>
      <c r="JUQ852" s="399"/>
      <c r="JUR852" s="399"/>
      <c r="JUS852" s="399"/>
      <c r="JUT852" s="399"/>
      <c r="JUU852" s="399"/>
      <c r="JUV852" s="399"/>
      <c r="JUW852" s="399"/>
      <c r="JUX852" s="399"/>
      <c r="JUY852" s="399"/>
      <c r="JUZ852" s="399"/>
      <c r="JVA852" s="399"/>
      <c r="JVB852" s="399"/>
      <c r="JVC852" s="399"/>
      <c r="JVD852" s="399"/>
      <c r="JVE852" s="399"/>
      <c r="JVF852" s="399"/>
      <c r="JVG852" s="399"/>
      <c r="JVH852" s="399"/>
      <c r="JVI852" s="399"/>
      <c r="JVJ852" s="399"/>
      <c r="JVK852" s="399"/>
      <c r="JVL852" s="399"/>
      <c r="JVM852" s="399"/>
      <c r="JVN852" s="399"/>
      <c r="JVO852" s="399"/>
      <c r="JVP852" s="399"/>
      <c r="JVQ852" s="399"/>
      <c r="JVR852" s="399"/>
      <c r="JVS852" s="399"/>
      <c r="JVT852" s="399"/>
      <c r="JVU852" s="399"/>
      <c r="JVV852" s="399"/>
      <c r="JVW852" s="399"/>
      <c r="JVX852" s="399"/>
      <c r="JVY852" s="399"/>
      <c r="JVZ852" s="399"/>
      <c r="JWA852" s="399"/>
      <c r="JWB852" s="399"/>
      <c r="JWC852" s="399"/>
      <c r="JWD852" s="399"/>
      <c r="JWE852" s="399"/>
      <c r="JWF852" s="399"/>
      <c r="JWG852" s="399"/>
      <c r="JWH852" s="399"/>
      <c r="JWI852" s="399"/>
      <c r="JWJ852" s="399"/>
      <c r="JWK852" s="399"/>
      <c r="JWL852" s="399"/>
      <c r="JWM852" s="399"/>
      <c r="JWN852" s="399"/>
      <c r="JWO852" s="399"/>
      <c r="JWP852" s="399"/>
      <c r="JWQ852" s="399"/>
      <c r="JWR852" s="399"/>
      <c r="JWS852" s="399"/>
      <c r="JWT852" s="399"/>
      <c r="JWU852" s="399"/>
      <c r="JWV852" s="399"/>
      <c r="JWW852" s="399"/>
      <c r="JWX852" s="399"/>
      <c r="JWY852" s="399"/>
      <c r="JWZ852" s="399"/>
      <c r="JXA852" s="399"/>
      <c r="JXB852" s="399"/>
      <c r="JXC852" s="399"/>
      <c r="JXD852" s="399"/>
      <c r="JXE852" s="399"/>
      <c r="JXF852" s="399"/>
      <c r="JXG852" s="399"/>
      <c r="JXH852" s="399"/>
      <c r="JXI852" s="399"/>
      <c r="JXJ852" s="399"/>
      <c r="JXK852" s="399"/>
      <c r="JXL852" s="399"/>
      <c r="JXM852" s="399"/>
      <c r="JXN852" s="399"/>
      <c r="JXO852" s="399"/>
      <c r="JXP852" s="399"/>
      <c r="JXQ852" s="399"/>
      <c r="JXR852" s="399"/>
      <c r="JXS852" s="399"/>
      <c r="JXT852" s="399"/>
      <c r="JXU852" s="399"/>
      <c r="JXV852" s="399"/>
      <c r="JXW852" s="399"/>
      <c r="JXX852" s="399"/>
      <c r="JXY852" s="399"/>
      <c r="JXZ852" s="399"/>
      <c r="JYA852" s="399"/>
      <c r="JYB852" s="399"/>
      <c r="JYC852" s="399"/>
      <c r="JYD852" s="399"/>
      <c r="JYE852" s="399"/>
      <c r="JYF852" s="399"/>
      <c r="JYG852" s="399"/>
      <c r="JYH852" s="399"/>
      <c r="JYI852" s="399"/>
      <c r="JYJ852" s="399"/>
      <c r="JYK852" s="399"/>
      <c r="JYL852" s="399"/>
      <c r="JYM852" s="399"/>
      <c r="JYN852" s="399"/>
      <c r="JYO852" s="399"/>
      <c r="JYP852" s="399"/>
      <c r="JYQ852" s="399"/>
      <c r="JYR852" s="399"/>
      <c r="JYS852" s="399"/>
      <c r="JYT852" s="399"/>
      <c r="JYU852" s="399"/>
      <c r="JYV852" s="399"/>
      <c r="JYW852" s="399"/>
      <c r="JYX852" s="399"/>
      <c r="JYY852" s="399"/>
      <c r="JYZ852" s="399"/>
      <c r="JZA852" s="399"/>
      <c r="JZB852" s="399"/>
      <c r="JZC852" s="399"/>
      <c r="JZD852" s="399"/>
      <c r="JZE852" s="399"/>
      <c r="JZF852" s="399"/>
      <c r="JZG852" s="399"/>
      <c r="JZH852" s="399"/>
      <c r="JZI852" s="399"/>
      <c r="JZJ852" s="399"/>
      <c r="JZK852" s="399"/>
      <c r="JZL852" s="399"/>
      <c r="JZM852" s="399"/>
      <c r="JZN852" s="399"/>
      <c r="JZO852" s="399"/>
      <c r="JZP852" s="399"/>
      <c r="JZQ852" s="399"/>
      <c r="JZR852" s="399"/>
      <c r="JZS852" s="399"/>
      <c r="JZT852" s="399"/>
      <c r="JZU852" s="399"/>
      <c r="JZV852" s="399"/>
      <c r="JZW852" s="399"/>
      <c r="JZX852" s="399"/>
      <c r="JZY852" s="399"/>
      <c r="JZZ852" s="399"/>
      <c r="KAA852" s="399"/>
      <c r="KAB852" s="399"/>
      <c r="KAC852" s="399"/>
      <c r="KAD852" s="399"/>
      <c r="KAE852" s="399"/>
      <c r="KAF852" s="399"/>
      <c r="KAG852" s="399"/>
      <c r="KAH852" s="399"/>
      <c r="KAI852" s="399"/>
      <c r="KAJ852" s="399"/>
      <c r="KAK852" s="399"/>
      <c r="KAL852" s="399"/>
      <c r="KAM852" s="399"/>
      <c r="KAN852" s="399"/>
      <c r="KAO852" s="399"/>
      <c r="KAP852" s="399"/>
      <c r="KAQ852" s="399"/>
      <c r="KAR852" s="399"/>
      <c r="KAS852" s="399"/>
      <c r="KAT852" s="399"/>
      <c r="KAU852" s="399"/>
      <c r="KAV852" s="399"/>
      <c r="KAW852" s="399"/>
      <c r="KAX852" s="399"/>
      <c r="KAY852" s="399"/>
      <c r="KAZ852" s="399"/>
      <c r="KBA852" s="399"/>
      <c r="KBB852" s="399"/>
      <c r="KBC852" s="399"/>
      <c r="KBD852" s="399"/>
      <c r="KBE852" s="399"/>
      <c r="KBF852" s="399"/>
      <c r="KBG852" s="399"/>
      <c r="KBH852" s="399"/>
      <c r="KBI852" s="399"/>
      <c r="KBJ852" s="399"/>
      <c r="KBK852" s="399"/>
      <c r="KBL852" s="399"/>
      <c r="KBM852" s="399"/>
      <c r="KBN852" s="399"/>
      <c r="KBO852" s="399"/>
      <c r="KBP852" s="399"/>
      <c r="KBQ852" s="399"/>
      <c r="KBR852" s="399"/>
      <c r="KBS852" s="399"/>
      <c r="KBT852" s="399"/>
      <c r="KBU852" s="399"/>
      <c r="KBV852" s="399"/>
      <c r="KBW852" s="399"/>
      <c r="KBX852" s="399"/>
      <c r="KBY852" s="399"/>
      <c r="KBZ852" s="399"/>
      <c r="KCA852" s="399"/>
      <c r="KCB852" s="399"/>
      <c r="KCC852" s="399"/>
      <c r="KCD852" s="399"/>
      <c r="KCE852" s="399"/>
      <c r="KCF852" s="399"/>
      <c r="KCG852" s="399"/>
      <c r="KCH852" s="399"/>
      <c r="KCI852" s="399"/>
      <c r="KCJ852" s="399"/>
      <c r="KCK852" s="399"/>
      <c r="KCL852" s="399"/>
      <c r="KCM852" s="399"/>
      <c r="KCN852" s="399"/>
      <c r="KCO852" s="399"/>
      <c r="KCP852" s="399"/>
      <c r="KCQ852" s="399"/>
      <c r="KCR852" s="399"/>
      <c r="KCS852" s="399"/>
      <c r="KCT852" s="399"/>
      <c r="KCU852" s="399"/>
      <c r="KCV852" s="399"/>
      <c r="KCW852" s="399"/>
      <c r="KCX852" s="399"/>
      <c r="KCY852" s="399"/>
      <c r="KCZ852" s="399"/>
      <c r="KDA852" s="399"/>
      <c r="KDB852" s="399"/>
      <c r="KDC852" s="399"/>
      <c r="KDD852" s="399"/>
      <c r="KDE852" s="399"/>
      <c r="KDF852" s="399"/>
      <c r="KDG852" s="399"/>
      <c r="KDH852" s="399"/>
      <c r="KDI852" s="399"/>
      <c r="KDJ852" s="399"/>
      <c r="KDK852" s="399"/>
      <c r="KDL852" s="399"/>
      <c r="KDM852" s="399"/>
      <c r="KDN852" s="399"/>
      <c r="KDO852" s="399"/>
      <c r="KDP852" s="399"/>
      <c r="KDQ852" s="399"/>
      <c r="KDR852" s="399"/>
      <c r="KDS852" s="399"/>
      <c r="KDT852" s="399"/>
      <c r="KDU852" s="399"/>
      <c r="KDV852" s="399"/>
      <c r="KDW852" s="399"/>
      <c r="KDX852" s="399"/>
      <c r="KDY852" s="399"/>
      <c r="KDZ852" s="399"/>
      <c r="KEA852" s="399"/>
      <c r="KEB852" s="399"/>
      <c r="KEC852" s="399"/>
      <c r="KED852" s="399"/>
      <c r="KEE852" s="399"/>
      <c r="KEF852" s="399"/>
      <c r="KEG852" s="399"/>
      <c r="KEH852" s="399"/>
      <c r="KEI852" s="399"/>
      <c r="KEJ852" s="399"/>
      <c r="KEK852" s="399"/>
      <c r="KEL852" s="399"/>
      <c r="KEM852" s="399"/>
      <c r="KEN852" s="399"/>
      <c r="KEO852" s="399"/>
      <c r="KEP852" s="399"/>
      <c r="KEQ852" s="399"/>
      <c r="KER852" s="399"/>
      <c r="KES852" s="399"/>
      <c r="KET852" s="399"/>
      <c r="KEU852" s="399"/>
      <c r="KEV852" s="399"/>
      <c r="KEW852" s="399"/>
      <c r="KEX852" s="399"/>
      <c r="KEY852" s="399"/>
      <c r="KEZ852" s="399"/>
      <c r="KFA852" s="399"/>
      <c r="KFB852" s="399"/>
      <c r="KFC852" s="399"/>
      <c r="KFD852" s="399"/>
      <c r="KFE852" s="399"/>
      <c r="KFF852" s="399"/>
      <c r="KFG852" s="399"/>
      <c r="KFH852" s="399"/>
      <c r="KFI852" s="399"/>
      <c r="KFJ852" s="399"/>
      <c r="KFK852" s="399"/>
      <c r="KFL852" s="399"/>
      <c r="KFM852" s="399"/>
      <c r="KFN852" s="399"/>
      <c r="KFO852" s="399"/>
      <c r="KFP852" s="399"/>
      <c r="KFQ852" s="399"/>
      <c r="KFR852" s="399"/>
      <c r="KFS852" s="399"/>
      <c r="KFT852" s="399"/>
      <c r="KFU852" s="399"/>
      <c r="KFV852" s="399"/>
      <c r="KFW852" s="399"/>
      <c r="KFX852" s="399"/>
      <c r="KFY852" s="399"/>
      <c r="KFZ852" s="399"/>
      <c r="KGA852" s="399"/>
      <c r="KGB852" s="399"/>
      <c r="KGC852" s="399"/>
      <c r="KGD852" s="399"/>
      <c r="KGE852" s="399"/>
      <c r="KGF852" s="399"/>
      <c r="KGG852" s="399"/>
      <c r="KGH852" s="399"/>
      <c r="KGI852" s="399"/>
      <c r="KGJ852" s="399"/>
      <c r="KGK852" s="399"/>
      <c r="KGL852" s="399"/>
      <c r="KGM852" s="399"/>
      <c r="KGN852" s="399"/>
      <c r="KGO852" s="399"/>
      <c r="KGP852" s="399"/>
      <c r="KGQ852" s="399"/>
      <c r="KGR852" s="399"/>
      <c r="KGS852" s="399"/>
      <c r="KGT852" s="399"/>
      <c r="KGU852" s="399"/>
      <c r="KGV852" s="399"/>
      <c r="KGW852" s="399"/>
      <c r="KGX852" s="399"/>
      <c r="KGY852" s="399"/>
      <c r="KGZ852" s="399"/>
      <c r="KHA852" s="399"/>
      <c r="KHB852" s="399"/>
      <c r="KHC852" s="399"/>
      <c r="KHD852" s="399"/>
      <c r="KHE852" s="399"/>
      <c r="KHF852" s="399"/>
      <c r="KHG852" s="399"/>
      <c r="KHH852" s="399"/>
      <c r="KHI852" s="399"/>
      <c r="KHJ852" s="399"/>
      <c r="KHK852" s="399"/>
      <c r="KHL852" s="399"/>
      <c r="KHM852" s="399"/>
      <c r="KHN852" s="399"/>
      <c r="KHO852" s="399"/>
      <c r="KHP852" s="399"/>
      <c r="KHQ852" s="399"/>
      <c r="KHR852" s="399"/>
      <c r="KHS852" s="399"/>
      <c r="KHT852" s="399"/>
      <c r="KHU852" s="399"/>
      <c r="KHV852" s="399"/>
      <c r="KHW852" s="399"/>
      <c r="KHX852" s="399"/>
      <c r="KHY852" s="399"/>
      <c r="KHZ852" s="399"/>
      <c r="KIA852" s="399"/>
      <c r="KIB852" s="399"/>
      <c r="KIC852" s="399"/>
      <c r="KID852" s="399"/>
      <c r="KIE852" s="399"/>
      <c r="KIF852" s="399"/>
      <c r="KIG852" s="399"/>
      <c r="KIH852" s="399"/>
      <c r="KII852" s="399"/>
      <c r="KIJ852" s="399"/>
      <c r="KIK852" s="399"/>
      <c r="KIL852" s="399"/>
      <c r="KIM852" s="399"/>
      <c r="KIN852" s="399"/>
      <c r="KIO852" s="399"/>
      <c r="KIP852" s="399"/>
      <c r="KIQ852" s="399"/>
      <c r="KIR852" s="399"/>
      <c r="KIS852" s="399"/>
      <c r="KIT852" s="399"/>
      <c r="KIU852" s="399"/>
      <c r="KIV852" s="399"/>
      <c r="KIW852" s="399"/>
      <c r="KIX852" s="399"/>
      <c r="KIY852" s="399"/>
      <c r="KIZ852" s="399"/>
      <c r="KJA852" s="399"/>
      <c r="KJB852" s="399"/>
      <c r="KJC852" s="399"/>
      <c r="KJD852" s="399"/>
      <c r="KJE852" s="399"/>
      <c r="KJF852" s="399"/>
      <c r="KJG852" s="399"/>
      <c r="KJH852" s="399"/>
      <c r="KJI852" s="399"/>
      <c r="KJJ852" s="399"/>
      <c r="KJK852" s="399"/>
      <c r="KJL852" s="399"/>
      <c r="KJM852" s="399"/>
      <c r="KJN852" s="399"/>
      <c r="KJO852" s="399"/>
      <c r="KJP852" s="399"/>
      <c r="KJQ852" s="399"/>
      <c r="KJR852" s="399"/>
      <c r="KJS852" s="399"/>
      <c r="KJT852" s="399"/>
      <c r="KJU852" s="399"/>
      <c r="KJV852" s="399"/>
      <c r="KJW852" s="399"/>
      <c r="KJX852" s="399"/>
      <c r="KJY852" s="399"/>
      <c r="KJZ852" s="399"/>
      <c r="KKA852" s="399"/>
      <c r="KKB852" s="399"/>
      <c r="KKC852" s="399"/>
      <c r="KKD852" s="399"/>
      <c r="KKE852" s="399"/>
      <c r="KKF852" s="399"/>
      <c r="KKG852" s="399"/>
      <c r="KKH852" s="399"/>
      <c r="KKI852" s="399"/>
      <c r="KKJ852" s="399"/>
      <c r="KKK852" s="399"/>
      <c r="KKL852" s="399"/>
      <c r="KKM852" s="399"/>
      <c r="KKN852" s="399"/>
      <c r="KKO852" s="399"/>
      <c r="KKP852" s="399"/>
      <c r="KKQ852" s="399"/>
      <c r="KKR852" s="399"/>
      <c r="KKS852" s="399"/>
      <c r="KKT852" s="399"/>
      <c r="KKU852" s="399"/>
      <c r="KKV852" s="399"/>
      <c r="KKW852" s="399"/>
      <c r="KKX852" s="399"/>
      <c r="KKY852" s="399"/>
      <c r="KKZ852" s="399"/>
      <c r="KLA852" s="399"/>
      <c r="KLB852" s="399"/>
      <c r="KLC852" s="399"/>
      <c r="KLD852" s="399"/>
      <c r="KLE852" s="399"/>
      <c r="KLF852" s="399"/>
      <c r="KLG852" s="399"/>
      <c r="KLH852" s="399"/>
      <c r="KLI852" s="399"/>
      <c r="KLJ852" s="399"/>
      <c r="KLK852" s="399"/>
      <c r="KLL852" s="399"/>
      <c r="KLM852" s="399"/>
      <c r="KLN852" s="399"/>
      <c r="KLO852" s="399"/>
      <c r="KLP852" s="399"/>
      <c r="KLQ852" s="399"/>
      <c r="KLR852" s="399"/>
      <c r="KLS852" s="399"/>
      <c r="KLT852" s="399"/>
      <c r="KLU852" s="399"/>
      <c r="KLV852" s="399"/>
      <c r="KLW852" s="399"/>
      <c r="KLX852" s="399"/>
      <c r="KLY852" s="399"/>
      <c r="KLZ852" s="399"/>
      <c r="KMA852" s="399"/>
      <c r="KMB852" s="399"/>
      <c r="KMC852" s="399"/>
      <c r="KMD852" s="399"/>
      <c r="KME852" s="399"/>
      <c r="KMF852" s="399"/>
      <c r="KMG852" s="399"/>
      <c r="KMH852" s="399"/>
      <c r="KMI852" s="399"/>
      <c r="KMJ852" s="399"/>
      <c r="KMK852" s="399"/>
      <c r="KML852" s="399"/>
      <c r="KMM852" s="399"/>
      <c r="KMN852" s="399"/>
      <c r="KMO852" s="399"/>
      <c r="KMP852" s="399"/>
      <c r="KMQ852" s="399"/>
      <c r="KMR852" s="399"/>
      <c r="KMS852" s="399"/>
      <c r="KMT852" s="399"/>
      <c r="KMU852" s="399"/>
      <c r="KMV852" s="399"/>
      <c r="KMW852" s="399"/>
      <c r="KMX852" s="399"/>
      <c r="KMY852" s="399"/>
      <c r="KMZ852" s="399"/>
      <c r="KNA852" s="399"/>
      <c r="KNB852" s="399"/>
      <c r="KNC852" s="399"/>
      <c r="KND852" s="399"/>
      <c r="KNE852" s="399"/>
      <c r="KNF852" s="399"/>
      <c r="KNG852" s="399"/>
      <c r="KNH852" s="399"/>
      <c r="KNI852" s="399"/>
      <c r="KNJ852" s="399"/>
      <c r="KNK852" s="399"/>
      <c r="KNL852" s="399"/>
      <c r="KNM852" s="399"/>
      <c r="KNN852" s="399"/>
      <c r="KNO852" s="399"/>
      <c r="KNP852" s="399"/>
      <c r="KNQ852" s="399"/>
      <c r="KNR852" s="399"/>
      <c r="KNS852" s="399"/>
      <c r="KNT852" s="399"/>
      <c r="KNU852" s="399"/>
      <c r="KNV852" s="399"/>
      <c r="KNW852" s="399"/>
      <c r="KNX852" s="399"/>
      <c r="KNY852" s="399"/>
      <c r="KNZ852" s="399"/>
      <c r="KOA852" s="399"/>
      <c r="KOB852" s="399"/>
      <c r="KOC852" s="399"/>
      <c r="KOD852" s="399"/>
      <c r="KOE852" s="399"/>
      <c r="KOF852" s="399"/>
      <c r="KOG852" s="399"/>
      <c r="KOH852" s="399"/>
      <c r="KOI852" s="399"/>
      <c r="KOJ852" s="399"/>
      <c r="KOK852" s="399"/>
      <c r="KOL852" s="399"/>
      <c r="KOM852" s="399"/>
      <c r="KON852" s="399"/>
      <c r="KOO852" s="399"/>
      <c r="KOP852" s="399"/>
      <c r="KOQ852" s="399"/>
      <c r="KOR852" s="399"/>
      <c r="KOS852" s="399"/>
      <c r="KOT852" s="399"/>
      <c r="KOU852" s="399"/>
      <c r="KOV852" s="399"/>
      <c r="KOW852" s="399"/>
      <c r="KOX852" s="399"/>
      <c r="KOY852" s="399"/>
      <c r="KOZ852" s="399"/>
      <c r="KPA852" s="399"/>
      <c r="KPB852" s="399"/>
      <c r="KPC852" s="399"/>
      <c r="KPD852" s="399"/>
      <c r="KPE852" s="399"/>
      <c r="KPF852" s="399"/>
      <c r="KPG852" s="399"/>
      <c r="KPH852" s="399"/>
      <c r="KPI852" s="399"/>
      <c r="KPJ852" s="399"/>
      <c r="KPK852" s="399"/>
      <c r="KPL852" s="399"/>
      <c r="KPM852" s="399"/>
      <c r="KPN852" s="399"/>
      <c r="KPO852" s="399"/>
      <c r="KPP852" s="399"/>
      <c r="KPQ852" s="399"/>
      <c r="KPR852" s="399"/>
      <c r="KPS852" s="399"/>
      <c r="KPT852" s="399"/>
      <c r="KPU852" s="399"/>
      <c r="KPV852" s="399"/>
      <c r="KPW852" s="399"/>
      <c r="KPX852" s="399"/>
      <c r="KPY852" s="399"/>
      <c r="KPZ852" s="399"/>
      <c r="KQA852" s="399"/>
      <c r="KQB852" s="399"/>
      <c r="KQC852" s="399"/>
      <c r="KQD852" s="399"/>
      <c r="KQE852" s="399"/>
      <c r="KQF852" s="399"/>
      <c r="KQG852" s="399"/>
      <c r="KQH852" s="399"/>
      <c r="KQI852" s="399"/>
      <c r="KQJ852" s="399"/>
      <c r="KQK852" s="399"/>
      <c r="KQL852" s="399"/>
      <c r="KQM852" s="399"/>
      <c r="KQN852" s="399"/>
      <c r="KQO852" s="399"/>
      <c r="KQP852" s="399"/>
      <c r="KQQ852" s="399"/>
      <c r="KQR852" s="399"/>
      <c r="KQS852" s="399"/>
      <c r="KQT852" s="399"/>
      <c r="KQU852" s="399"/>
      <c r="KQV852" s="399"/>
      <c r="KQW852" s="399"/>
      <c r="KQX852" s="399"/>
      <c r="KQY852" s="399"/>
      <c r="KQZ852" s="399"/>
      <c r="KRA852" s="399"/>
      <c r="KRB852" s="399"/>
      <c r="KRC852" s="399"/>
      <c r="KRD852" s="399"/>
      <c r="KRE852" s="399"/>
      <c r="KRF852" s="399"/>
      <c r="KRG852" s="399"/>
      <c r="KRH852" s="399"/>
      <c r="KRI852" s="399"/>
      <c r="KRJ852" s="399"/>
      <c r="KRK852" s="399"/>
      <c r="KRL852" s="399"/>
      <c r="KRM852" s="399"/>
      <c r="KRN852" s="399"/>
      <c r="KRO852" s="399"/>
      <c r="KRP852" s="399"/>
      <c r="KRQ852" s="399"/>
      <c r="KRR852" s="399"/>
      <c r="KRS852" s="399"/>
      <c r="KRT852" s="399"/>
      <c r="KRU852" s="399"/>
      <c r="KRV852" s="399"/>
      <c r="KRW852" s="399"/>
      <c r="KRX852" s="399"/>
      <c r="KRY852" s="399"/>
      <c r="KRZ852" s="399"/>
      <c r="KSA852" s="399"/>
      <c r="KSB852" s="399"/>
      <c r="KSC852" s="399"/>
      <c r="KSD852" s="399"/>
      <c r="KSE852" s="399"/>
      <c r="KSF852" s="399"/>
      <c r="KSG852" s="399"/>
      <c r="KSH852" s="399"/>
      <c r="KSI852" s="399"/>
      <c r="KSJ852" s="399"/>
      <c r="KSK852" s="399"/>
      <c r="KSL852" s="399"/>
      <c r="KSM852" s="399"/>
      <c r="KSN852" s="399"/>
      <c r="KSO852" s="399"/>
      <c r="KSP852" s="399"/>
      <c r="KSQ852" s="399"/>
      <c r="KSR852" s="399"/>
      <c r="KSS852" s="399"/>
      <c r="KST852" s="399"/>
      <c r="KSU852" s="399"/>
      <c r="KSV852" s="399"/>
      <c r="KSW852" s="399"/>
      <c r="KSX852" s="399"/>
      <c r="KSY852" s="399"/>
      <c r="KSZ852" s="399"/>
      <c r="KTA852" s="399"/>
      <c r="KTB852" s="399"/>
      <c r="KTC852" s="399"/>
      <c r="KTD852" s="399"/>
      <c r="KTE852" s="399"/>
      <c r="KTF852" s="399"/>
      <c r="KTG852" s="399"/>
      <c r="KTH852" s="399"/>
      <c r="KTI852" s="399"/>
      <c r="KTJ852" s="399"/>
      <c r="KTK852" s="399"/>
      <c r="KTL852" s="399"/>
      <c r="KTM852" s="399"/>
      <c r="KTN852" s="399"/>
      <c r="KTO852" s="399"/>
      <c r="KTP852" s="399"/>
      <c r="KTQ852" s="399"/>
      <c r="KTR852" s="399"/>
      <c r="KTS852" s="399"/>
      <c r="KTT852" s="399"/>
      <c r="KTU852" s="399"/>
      <c r="KTV852" s="399"/>
      <c r="KTW852" s="399"/>
      <c r="KTX852" s="399"/>
      <c r="KTY852" s="399"/>
      <c r="KTZ852" s="399"/>
      <c r="KUA852" s="399"/>
      <c r="KUB852" s="399"/>
      <c r="KUC852" s="399"/>
      <c r="KUD852" s="399"/>
      <c r="KUE852" s="399"/>
      <c r="KUF852" s="399"/>
      <c r="KUG852" s="399"/>
      <c r="KUH852" s="399"/>
      <c r="KUI852" s="399"/>
      <c r="KUJ852" s="399"/>
      <c r="KUK852" s="399"/>
      <c r="KUL852" s="399"/>
      <c r="KUM852" s="399"/>
      <c r="KUN852" s="399"/>
      <c r="KUO852" s="399"/>
      <c r="KUP852" s="399"/>
      <c r="KUQ852" s="399"/>
      <c r="KUR852" s="399"/>
      <c r="KUS852" s="399"/>
      <c r="KUT852" s="399"/>
      <c r="KUU852" s="399"/>
      <c r="KUV852" s="399"/>
      <c r="KUW852" s="399"/>
      <c r="KUX852" s="399"/>
      <c r="KUY852" s="399"/>
      <c r="KUZ852" s="399"/>
      <c r="KVA852" s="399"/>
      <c r="KVB852" s="399"/>
      <c r="KVC852" s="399"/>
      <c r="KVD852" s="399"/>
      <c r="KVE852" s="399"/>
      <c r="KVF852" s="399"/>
      <c r="KVG852" s="399"/>
      <c r="KVH852" s="399"/>
      <c r="KVI852" s="399"/>
      <c r="KVJ852" s="399"/>
      <c r="KVK852" s="399"/>
      <c r="KVL852" s="399"/>
      <c r="KVM852" s="399"/>
      <c r="KVN852" s="399"/>
      <c r="KVO852" s="399"/>
      <c r="KVP852" s="399"/>
      <c r="KVQ852" s="399"/>
      <c r="KVR852" s="399"/>
      <c r="KVS852" s="399"/>
      <c r="KVT852" s="399"/>
      <c r="KVU852" s="399"/>
      <c r="KVV852" s="399"/>
      <c r="KVW852" s="399"/>
      <c r="KVX852" s="399"/>
      <c r="KVY852" s="399"/>
      <c r="KVZ852" s="399"/>
      <c r="KWA852" s="399"/>
      <c r="KWB852" s="399"/>
      <c r="KWC852" s="399"/>
      <c r="KWD852" s="399"/>
      <c r="KWE852" s="399"/>
      <c r="KWF852" s="399"/>
      <c r="KWG852" s="399"/>
      <c r="KWH852" s="399"/>
      <c r="KWI852" s="399"/>
      <c r="KWJ852" s="399"/>
      <c r="KWK852" s="399"/>
      <c r="KWL852" s="399"/>
      <c r="KWM852" s="399"/>
      <c r="KWN852" s="399"/>
      <c r="KWO852" s="399"/>
      <c r="KWP852" s="399"/>
      <c r="KWQ852" s="399"/>
      <c r="KWR852" s="399"/>
      <c r="KWS852" s="399"/>
      <c r="KWT852" s="399"/>
      <c r="KWU852" s="399"/>
      <c r="KWV852" s="399"/>
      <c r="KWW852" s="399"/>
      <c r="KWX852" s="399"/>
      <c r="KWY852" s="399"/>
      <c r="KWZ852" s="399"/>
      <c r="KXA852" s="399"/>
      <c r="KXB852" s="399"/>
      <c r="KXC852" s="399"/>
      <c r="KXD852" s="399"/>
      <c r="KXE852" s="399"/>
      <c r="KXF852" s="399"/>
      <c r="KXG852" s="399"/>
      <c r="KXH852" s="399"/>
      <c r="KXI852" s="399"/>
      <c r="KXJ852" s="399"/>
      <c r="KXK852" s="399"/>
      <c r="KXL852" s="399"/>
      <c r="KXM852" s="399"/>
      <c r="KXN852" s="399"/>
      <c r="KXO852" s="399"/>
      <c r="KXP852" s="399"/>
      <c r="KXQ852" s="399"/>
      <c r="KXR852" s="399"/>
      <c r="KXS852" s="399"/>
      <c r="KXT852" s="399"/>
      <c r="KXU852" s="399"/>
      <c r="KXV852" s="399"/>
      <c r="KXW852" s="399"/>
      <c r="KXX852" s="399"/>
      <c r="KXY852" s="399"/>
      <c r="KXZ852" s="399"/>
      <c r="KYA852" s="399"/>
      <c r="KYB852" s="399"/>
      <c r="KYC852" s="399"/>
      <c r="KYD852" s="399"/>
      <c r="KYE852" s="399"/>
      <c r="KYF852" s="399"/>
      <c r="KYG852" s="399"/>
      <c r="KYH852" s="399"/>
      <c r="KYI852" s="399"/>
      <c r="KYJ852" s="399"/>
      <c r="KYK852" s="399"/>
      <c r="KYL852" s="399"/>
      <c r="KYM852" s="399"/>
      <c r="KYN852" s="399"/>
      <c r="KYO852" s="399"/>
      <c r="KYP852" s="399"/>
      <c r="KYQ852" s="399"/>
      <c r="KYR852" s="399"/>
      <c r="KYS852" s="399"/>
      <c r="KYT852" s="399"/>
      <c r="KYU852" s="399"/>
      <c r="KYV852" s="399"/>
      <c r="KYW852" s="399"/>
      <c r="KYX852" s="399"/>
      <c r="KYY852" s="399"/>
      <c r="KYZ852" s="399"/>
      <c r="KZA852" s="399"/>
      <c r="KZB852" s="399"/>
      <c r="KZC852" s="399"/>
      <c r="KZD852" s="399"/>
      <c r="KZE852" s="399"/>
      <c r="KZF852" s="399"/>
      <c r="KZG852" s="399"/>
      <c r="KZH852" s="399"/>
      <c r="KZI852" s="399"/>
      <c r="KZJ852" s="399"/>
      <c r="KZK852" s="399"/>
      <c r="KZL852" s="399"/>
      <c r="KZM852" s="399"/>
      <c r="KZN852" s="399"/>
      <c r="KZO852" s="399"/>
      <c r="KZP852" s="399"/>
      <c r="KZQ852" s="399"/>
      <c r="KZR852" s="399"/>
      <c r="KZS852" s="399"/>
      <c r="KZT852" s="399"/>
      <c r="KZU852" s="399"/>
      <c r="KZV852" s="399"/>
      <c r="KZW852" s="399"/>
      <c r="KZX852" s="399"/>
      <c r="KZY852" s="399"/>
      <c r="KZZ852" s="399"/>
      <c r="LAA852" s="399"/>
      <c r="LAB852" s="399"/>
      <c r="LAC852" s="399"/>
      <c r="LAD852" s="399"/>
      <c r="LAE852" s="399"/>
      <c r="LAF852" s="399"/>
      <c r="LAG852" s="399"/>
      <c r="LAH852" s="399"/>
      <c r="LAI852" s="399"/>
      <c r="LAJ852" s="399"/>
      <c r="LAK852" s="399"/>
      <c r="LAL852" s="399"/>
      <c r="LAM852" s="399"/>
      <c r="LAN852" s="399"/>
      <c r="LAO852" s="399"/>
      <c r="LAP852" s="399"/>
      <c r="LAQ852" s="399"/>
      <c r="LAR852" s="399"/>
      <c r="LAS852" s="399"/>
      <c r="LAT852" s="399"/>
      <c r="LAU852" s="399"/>
      <c r="LAV852" s="399"/>
      <c r="LAW852" s="399"/>
      <c r="LAX852" s="399"/>
      <c r="LAY852" s="399"/>
      <c r="LAZ852" s="399"/>
      <c r="LBA852" s="399"/>
      <c r="LBB852" s="399"/>
      <c r="LBC852" s="399"/>
      <c r="LBD852" s="399"/>
      <c r="LBE852" s="399"/>
      <c r="LBF852" s="399"/>
      <c r="LBG852" s="399"/>
      <c r="LBH852" s="399"/>
      <c r="LBI852" s="399"/>
      <c r="LBJ852" s="399"/>
      <c r="LBK852" s="399"/>
      <c r="LBL852" s="399"/>
      <c r="LBM852" s="399"/>
      <c r="LBN852" s="399"/>
      <c r="LBO852" s="399"/>
      <c r="LBP852" s="399"/>
      <c r="LBQ852" s="399"/>
      <c r="LBR852" s="399"/>
      <c r="LBS852" s="399"/>
      <c r="LBT852" s="399"/>
      <c r="LBU852" s="399"/>
      <c r="LBV852" s="399"/>
      <c r="LBW852" s="399"/>
      <c r="LBX852" s="399"/>
      <c r="LBY852" s="399"/>
      <c r="LBZ852" s="399"/>
      <c r="LCA852" s="399"/>
      <c r="LCB852" s="399"/>
      <c r="LCC852" s="399"/>
      <c r="LCD852" s="399"/>
      <c r="LCE852" s="399"/>
      <c r="LCF852" s="399"/>
      <c r="LCG852" s="399"/>
      <c r="LCH852" s="399"/>
      <c r="LCI852" s="399"/>
      <c r="LCJ852" s="399"/>
      <c r="LCK852" s="399"/>
      <c r="LCL852" s="399"/>
      <c r="LCM852" s="399"/>
      <c r="LCN852" s="399"/>
      <c r="LCO852" s="399"/>
      <c r="LCP852" s="399"/>
      <c r="LCQ852" s="399"/>
      <c r="LCR852" s="399"/>
      <c r="LCS852" s="399"/>
      <c r="LCT852" s="399"/>
      <c r="LCU852" s="399"/>
      <c r="LCV852" s="399"/>
      <c r="LCW852" s="399"/>
      <c r="LCX852" s="399"/>
      <c r="LCY852" s="399"/>
      <c r="LCZ852" s="399"/>
      <c r="LDA852" s="399"/>
      <c r="LDB852" s="399"/>
      <c r="LDC852" s="399"/>
      <c r="LDD852" s="399"/>
      <c r="LDE852" s="399"/>
      <c r="LDF852" s="399"/>
      <c r="LDG852" s="399"/>
      <c r="LDH852" s="399"/>
      <c r="LDI852" s="399"/>
      <c r="LDJ852" s="399"/>
      <c r="LDK852" s="399"/>
      <c r="LDL852" s="399"/>
      <c r="LDM852" s="399"/>
      <c r="LDN852" s="399"/>
      <c r="LDO852" s="399"/>
      <c r="LDP852" s="399"/>
      <c r="LDQ852" s="399"/>
      <c r="LDR852" s="399"/>
      <c r="LDS852" s="399"/>
      <c r="LDT852" s="399"/>
      <c r="LDU852" s="399"/>
      <c r="LDV852" s="399"/>
      <c r="LDW852" s="399"/>
      <c r="LDX852" s="399"/>
      <c r="LDY852" s="399"/>
      <c r="LDZ852" s="399"/>
      <c r="LEA852" s="399"/>
      <c r="LEB852" s="399"/>
      <c r="LEC852" s="399"/>
      <c r="LED852" s="399"/>
      <c r="LEE852" s="399"/>
      <c r="LEF852" s="399"/>
      <c r="LEG852" s="399"/>
      <c r="LEH852" s="399"/>
      <c r="LEI852" s="399"/>
      <c r="LEJ852" s="399"/>
      <c r="LEK852" s="399"/>
      <c r="LEL852" s="399"/>
      <c r="LEM852" s="399"/>
      <c r="LEN852" s="399"/>
      <c r="LEO852" s="399"/>
      <c r="LEP852" s="399"/>
      <c r="LEQ852" s="399"/>
      <c r="LER852" s="399"/>
      <c r="LES852" s="399"/>
      <c r="LET852" s="399"/>
      <c r="LEU852" s="399"/>
      <c r="LEV852" s="399"/>
      <c r="LEW852" s="399"/>
      <c r="LEX852" s="399"/>
      <c r="LEY852" s="399"/>
      <c r="LEZ852" s="399"/>
      <c r="LFA852" s="399"/>
      <c r="LFB852" s="399"/>
      <c r="LFC852" s="399"/>
      <c r="LFD852" s="399"/>
      <c r="LFE852" s="399"/>
      <c r="LFF852" s="399"/>
      <c r="LFG852" s="399"/>
      <c r="LFH852" s="399"/>
      <c r="LFI852" s="399"/>
      <c r="LFJ852" s="399"/>
      <c r="LFK852" s="399"/>
      <c r="LFL852" s="399"/>
      <c r="LFM852" s="399"/>
      <c r="LFN852" s="399"/>
      <c r="LFO852" s="399"/>
      <c r="LFP852" s="399"/>
      <c r="LFQ852" s="399"/>
      <c r="LFR852" s="399"/>
      <c r="LFS852" s="399"/>
      <c r="LFT852" s="399"/>
      <c r="LFU852" s="399"/>
      <c r="LFV852" s="399"/>
      <c r="LFW852" s="399"/>
      <c r="LFX852" s="399"/>
      <c r="LFY852" s="399"/>
      <c r="LFZ852" s="399"/>
      <c r="LGA852" s="399"/>
      <c r="LGB852" s="399"/>
      <c r="LGC852" s="399"/>
      <c r="LGD852" s="399"/>
      <c r="LGE852" s="399"/>
      <c r="LGF852" s="399"/>
      <c r="LGG852" s="399"/>
      <c r="LGH852" s="399"/>
      <c r="LGI852" s="399"/>
      <c r="LGJ852" s="399"/>
      <c r="LGK852" s="399"/>
      <c r="LGL852" s="399"/>
      <c r="LGM852" s="399"/>
      <c r="LGN852" s="399"/>
      <c r="LGO852" s="399"/>
      <c r="LGP852" s="399"/>
      <c r="LGQ852" s="399"/>
      <c r="LGR852" s="399"/>
      <c r="LGS852" s="399"/>
      <c r="LGT852" s="399"/>
      <c r="LGU852" s="399"/>
      <c r="LGV852" s="399"/>
      <c r="LGW852" s="399"/>
      <c r="LGX852" s="399"/>
      <c r="LGY852" s="399"/>
      <c r="LGZ852" s="399"/>
      <c r="LHA852" s="399"/>
      <c r="LHB852" s="399"/>
      <c r="LHC852" s="399"/>
      <c r="LHD852" s="399"/>
      <c r="LHE852" s="399"/>
      <c r="LHF852" s="399"/>
      <c r="LHG852" s="399"/>
      <c r="LHH852" s="399"/>
      <c r="LHI852" s="399"/>
      <c r="LHJ852" s="399"/>
      <c r="LHK852" s="399"/>
      <c r="LHL852" s="399"/>
      <c r="LHM852" s="399"/>
      <c r="LHN852" s="399"/>
      <c r="LHO852" s="399"/>
      <c r="LHP852" s="399"/>
      <c r="LHQ852" s="399"/>
      <c r="LHR852" s="399"/>
      <c r="LHS852" s="399"/>
      <c r="LHT852" s="399"/>
      <c r="LHU852" s="399"/>
      <c r="LHV852" s="399"/>
      <c r="LHW852" s="399"/>
      <c r="LHX852" s="399"/>
      <c r="LHY852" s="399"/>
      <c r="LHZ852" s="399"/>
      <c r="LIA852" s="399"/>
      <c r="LIB852" s="399"/>
      <c r="LIC852" s="399"/>
      <c r="LID852" s="399"/>
      <c r="LIE852" s="399"/>
      <c r="LIF852" s="399"/>
      <c r="LIG852" s="399"/>
      <c r="LIH852" s="399"/>
      <c r="LII852" s="399"/>
      <c r="LIJ852" s="399"/>
      <c r="LIK852" s="399"/>
      <c r="LIL852" s="399"/>
      <c r="LIM852" s="399"/>
      <c r="LIN852" s="399"/>
      <c r="LIO852" s="399"/>
      <c r="LIP852" s="399"/>
      <c r="LIQ852" s="399"/>
      <c r="LIR852" s="399"/>
      <c r="LIS852" s="399"/>
      <c r="LIT852" s="399"/>
      <c r="LIU852" s="399"/>
      <c r="LIV852" s="399"/>
      <c r="LIW852" s="399"/>
      <c r="LIX852" s="399"/>
      <c r="LIY852" s="399"/>
      <c r="LIZ852" s="399"/>
      <c r="LJA852" s="399"/>
      <c r="LJB852" s="399"/>
      <c r="LJC852" s="399"/>
      <c r="LJD852" s="399"/>
      <c r="LJE852" s="399"/>
      <c r="LJF852" s="399"/>
      <c r="LJG852" s="399"/>
      <c r="LJH852" s="399"/>
      <c r="LJI852" s="399"/>
      <c r="LJJ852" s="399"/>
      <c r="LJK852" s="399"/>
      <c r="LJL852" s="399"/>
      <c r="LJM852" s="399"/>
      <c r="LJN852" s="399"/>
      <c r="LJO852" s="399"/>
      <c r="LJP852" s="399"/>
      <c r="LJQ852" s="399"/>
      <c r="LJR852" s="399"/>
      <c r="LJS852" s="399"/>
      <c r="LJT852" s="399"/>
      <c r="LJU852" s="399"/>
      <c r="LJV852" s="399"/>
      <c r="LJW852" s="399"/>
      <c r="LJX852" s="399"/>
      <c r="LJY852" s="399"/>
      <c r="LJZ852" s="399"/>
      <c r="LKA852" s="399"/>
      <c r="LKB852" s="399"/>
      <c r="LKC852" s="399"/>
      <c r="LKD852" s="399"/>
      <c r="LKE852" s="399"/>
      <c r="LKF852" s="399"/>
      <c r="LKG852" s="399"/>
      <c r="LKH852" s="399"/>
      <c r="LKI852" s="399"/>
      <c r="LKJ852" s="399"/>
      <c r="LKK852" s="399"/>
      <c r="LKL852" s="399"/>
      <c r="LKM852" s="399"/>
      <c r="LKN852" s="399"/>
      <c r="LKO852" s="399"/>
      <c r="LKP852" s="399"/>
      <c r="LKQ852" s="399"/>
      <c r="LKR852" s="399"/>
      <c r="LKS852" s="399"/>
      <c r="LKT852" s="399"/>
      <c r="LKU852" s="399"/>
      <c r="LKV852" s="399"/>
      <c r="LKW852" s="399"/>
      <c r="LKX852" s="399"/>
      <c r="LKY852" s="399"/>
      <c r="LKZ852" s="399"/>
      <c r="LLA852" s="399"/>
      <c r="LLB852" s="399"/>
      <c r="LLC852" s="399"/>
      <c r="LLD852" s="399"/>
      <c r="LLE852" s="399"/>
      <c r="LLF852" s="399"/>
      <c r="LLG852" s="399"/>
      <c r="LLH852" s="399"/>
      <c r="LLI852" s="399"/>
      <c r="LLJ852" s="399"/>
      <c r="LLK852" s="399"/>
      <c r="LLL852" s="399"/>
      <c r="LLM852" s="399"/>
      <c r="LLN852" s="399"/>
      <c r="LLO852" s="399"/>
      <c r="LLP852" s="399"/>
      <c r="LLQ852" s="399"/>
      <c r="LLR852" s="399"/>
      <c r="LLS852" s="399"/>
      <c r="LLT852" s="399"/>
      <c r="LLU852" s="399"/>
      <c r="LLV852" s="399"/>
      <c r="LLW852" s="399"/>
      <c r="LLX852" s="399"/>
      <c r="LLY852" s="399"/>
      <c r="LLZ852" s="399"/>
      <c r="LMA852" s="399"/>
      <c r="LMB852" s="399"/>
      <c r="LMC852" s="399"/>
      <c r="LMD852" s="399"/>
      <c r="LME852" s="399"/>
      <c r="LMF852" s="399"/>
      <c r="LMG852" s="399"/>
      <c r="LMH852" s="399"/>
      <c r="LMI852" s="399"/>
      <c r="LMJ852" s="399"/>
      <c r="LMK852" s="399"/>
      <c r="LML852" s="399"/>
      <c r="LMM852" s="399"/>
      <c r="LMN852" s="399"/>
      <c r="LMO852" s="399"/>
      <c r="LMP852" s="399"/>
      <c r="LMQ852" s="399"/>
      <c r="LMR852" s="399"/>
      <c r="LMS852" s="399"/>
      <c r="LMT852" s="399"/>
      <c r="LMU852" s="399"/>
      <c r="LMV852" s="399"/>
      <c r="LMW852" s="399"/>
      <c r="LMX852" s="399"/>
      <c r="LMY852" s="399"/>
      <c r="LMZ852" s="399"/>
      <c r="LNA852" s="399"/>
      <c r="LNB852" s="399"/>
      <c r="LNC852" s="399"/>
      <c r="LND852" s="399"/>
      <c r="LNE852" s="399"/>
      <c r="LNF852" s="399"/>
      <c r="LNG852" s="399"/>
      <c r="LNH852" s="399"/>
      <c r="LNI852" s="399"/>
      <c r="LNJ852" s="399"/>
      <c r="LNK852" s="399"/>
      <c r="LNL852" s="399"/>
      <c r="LNM852" s="399"/>
      <c r="LNN852" s="399"/>
      <c r="LNO852" s="399"/>
      <c r="LNP852" s="399"/>
      <c r="LNQ852" s="399"/>
      <c r="LNR852" s="399"/>
      <c r="LNS852" s="399"/>
      <c r="LNT852" s="399"/>
      <c r="LNU852" s="399"/>
      <c r="LNV852" s="399"/>
      <c r="LNW852" s="399"/>
      <c r="LNX852" s="399"/>
      <c r="LNY852" s="399"/>
      <c r="LNZ852" s="399"/>
      <c r="LOA852" s="399"/>
      <c r="LOB852" s="399"/>
      <c r="LOC852" s="399"/>
      <c r="LOD852" s="399"/>
      <c r="LOE852" s="399"/>
      <c r="LOF852" s="399"/>
      <c r="LOG852" s="399"/>
      <c r="LOH852" s="399"/>
      <c r="LOI852" s="399"/>
      <c r="LOJ852" s="399"/>
      <c r="LOK852" s="399"/>
      <c r="LOL852" s="399"/>
      <c r="LOM852" s="399"/>
      <c r="LON852" s="399"/>
      <c r="LOO852" s="399"/>
      <c r="LOP852" s="399"/>
      <c r="LOQ852" s="399"/>
      <c r="LOR852" s="399"/>
      <c r="LOS852" s="399"/>
      <c r="LOT852" s="399"/>
      <c r="LOU852" s="399"/>
      <c r="LOV852" s="399"/>
      <c r="LOW852" s="399"/>
      <c r="LOX852" s="399"/>
      <c r="LOY852" s="399"/>
      <c r="LOZ852" s="399"/>
      <c r="LPA852" s="399"/>
      <c r="LPB852" s="399"/>
      <c r="LPC852" s="399"/>
      <c r="LPD852" s="399"/>
      <c r="LPE852" s="399"/>
      <c r="LPF852" s="399"/>
      <c r="LPG852" s="399"/>
      <c r="LPH852" s="399"/>
      <c r="LPI852" s="399"/>
      <c r="LPJ852" s="399"/>
      <c r="LPK852" s="399"/>
      <c r="LPL852" s="399"/>
      <c r="LPM852" s="399"/>
      <c r="LPN852" s="399"/>
      <c r="LPO852" s="399"/>
      <c r="LPP852" s="399"/>
      <c r="LPQ852" s="399"/>
      <c r="LPR852" s="399"/>
      <c r="LPS852" s="399"/>
      <c r="LPT852" s="399"/>
      <c r="LPU852" s="399"/>
      <c r="LPV852" s="399"/>
      <c r="LPW852" s="399"/>
      <c r="LPX852" s="399"/>
      <c r="LPY852" s="399"/>
      <c r="LPZ852" s="399"/>
      <c r="LQA852" s="399"/>
      <c r="LQB852" s="399"/>
      <c r="LQC852" s="399"/>
      <c r="LQD852" s="399"/>
      <c r="LQE852" s="399"/>
      <c r="LQF852" s="399"/>
      <c r="LQG852" s="399"/>
      <c r="LQH852" s="399"/>
      <c r="LQI852" s="399"/>
      <c r="LQJ852" s="399"/>
      <c r="LQK852" s="399"/>
      <c r="LQL852" s="399"/>
      <c r="LQM852" s="399"/>
      <c r="LQN852" s="399"/>
      <c r="LQO852" s="399"/>
      <c r="LQP852" s="399"/>
      <c r="LQQ852" s="399"/>
      <c r="LQR852" s="399"/>
      <c r="LQS852" s="399"/>
      <c r="LQT852" s="399"/>
      <c r="LQU852" s="399"/>
      <c r="LQV852" s="399"/>
      <c r="LQW852" s="399"/>
      <c r="LQX852" s="399"/>
      <c r="LQY852" s="399"/>
      <c r="LQZ852" s="399"/>
      <c r="LRA852" s="399"/>
      <c r="LRB852" s="399"/>
      <c r="LRC852" s="399"/>
      <c r="LRD852" s="399"/>
      <c r="LRE852" s="399"/>
      <c r="LRF852" s="399"/>
      <c r="LRG852" s="399"/>
      <c r="LRH852" s="399"/>
      <c r="LRI852" s="399"/>
      <c r="LRJ852" s="399"/>
      <c r="LRK852" s="399"/>
      <c r="LRL852" s="399"/>
      <c r="LRM852" s="399"/>
      <c r="LRN852" s="399"/>
      <c r="LRO852" s="399"/>
      <c r="LRP852" s="399"/>
      <c r="LRQ852" s="399"/>
      <c r="LRR852" s="399"/>
      <c r="LRS852" s="399"/>
      <c r="LRT852" s="399"/>
      <c r="LRU852" s="399"/>
      <c r="LRV852" s="399"/>
      <c r="LRW852" s="399"/>
      <c r="LRX852" s="399"/>
      <c r="LRY852" s="399"/>
      <c r="LRZ852" s="399"/>
      <c r="LSA852" s="399"/>
      <c r="LSB852" s="399"/>
      <c r="LSC852" s="399"/>
      <c r="LSD852" s="399"/>
      <c r="LSE852" s="399"/>
      <c r="LSF852" s="399"/>
      <c r="LSG852" s="399"/>
      <c r="LSH852" s="399"/>
      <c r="LSI852" s="399"/>
      <c r="LSJ852" s="399"/>
      <c r="LSK852" s="399"/>
      <c r="LSL852" s="399"/>
      <c r="LSM852" s="399"/>
      <c r="LSN852" s="399"/>
      <c r="LSO852" s="399"/>
      <c r="LSP852" s="399"/>
      <c r="LSQ852" s="399"/>
      <c r="LSR852" s="399"/>
      <c r="LSS852" s="399"/>
      <c r="LST852" s="399"/>
      <c r="LSU852" s="399"/>
      <c r="LSV852" s="399"/>
      <c r="LSW852" s="399"/>
      <c r="LSX852" s="399"/>
      <c r="LSY852" s="399"/>
      <c r="LSZ852" s="399"/>
      <c r="LTA852" s="399"/>
      <c r="LTB852" s="399"/>
      <c r="LTC852" s="399"/>
      <c r="LTD852" s="399"/>
      <c r="LTE852" s="399"/>
      <c r="LTF852" s="399"/>
      <c r="LTG852" s="399"/>
      <c r="LTH852" s="399"/>
      <c r="LTI852" s="399"/>
      <c r="LTJ852" s="399"/>
      <c r="LTK852" s="399"/>
      <c r="LTL852" s="399"/>
      <c r="LTM852" s="399"/>
      <c r="LTN852" s="399"/>
      <c r="LTO852" s="399"/>
      <c r="LTP852" s="399"/>
      <c r="LTQ852" s="399"/>
      <c r="LTR852" s="399"/>
      <c r="LTS852" s="399"/>
      <c r="LTT852" s="399"/>
      <c r="LTU852" s="399"/>
      <c r="LTV852" s="399"/>
      <c r="LTW852" s="399"/>
      <c r="LTX852" s="399"/>
      <c r="LTY852" s="399"/>
      <c r="LTZ852" s="399"/>
      <c r="LUA852" s="399"/>
      <c r="LUB852" s="399"/>
      <c r="LUC852" s="399"/>
      <c r="LUD852" s="399"/>
      <c r="LUE852" s="399"/>
      <c r="LUF852" s="399"/>
      <c r="LUG852" s="399"/>
      <c r="LUH852" s="399"/>
      <c r="LUI852" s="399"/>
      <c r="LUJ852" s="399"/>
      <c r="LUK852" s="399"/>
      <c r="LUL852" s="399"/>
      <c r="LUM852" s="399"/>
      <c r="LUN852" s="399"/>
      <c r="LUO852" s="399"/>
      <c r="LUP852" s="399"/>
      <c r="LUQ852" s="399"/>
      <c r="LUR852" s="399"/>
      <c r="LUS852" s="399"/>
      <c r="LUT852" s="399"/>
      <c r="LUU852" s="399"/>
      <c r="LUV852" s="399"/>
      <c r="LUW852" s="399"/>
      <c r="LUX852" s="399"/>
      <c r="LUY852" s="399"/>
      <c r="LUZ852" s="399"/>
      <c r="LVA852" s="399"/>
      <c r="LVB852" s="399"/>
      <c r="LVC852" s="399"/>
      <c r="LVD852" s="399"/>
      <c r="LVE852" s="399"/>
      <c r="LVF852" s="399"/>
      <c r="LVG852" s="399"/>
      <c r="LVH852" s="399"/>
      <c r="LVI852" s="399"/>
      <c r="LVJ852" s="399"/>
      <c r="LVK852" s="399"/>
      <c r="LVL852" s="399"/>
      <c r="LVM852" s="399"/>
      <c r="LVN852" s="399"/>
      <c r="LVO852" s="399"/>
      <c r="LVP852" s="399"/>
      <c r="LVQ852" s="399"/>
      <c r="LVR852" s="399"/>
      <c r="LVS852" s="399"/>
      <c r="LVT852" s="399"/>
      <c r="LVU852" s="399"/>
      <c r="LVV852" s="399"/>
      <c r="LVW852" s="399"/>
      <c r="LVX852" s="399"/>
      <c r="LVY852" s="399"/>
      <c r="LVZ852" s="399"/>
      <c r="LWA852" s="399"/>
      <c r="LWB852" s="399"/>
      <c r="LWC852" s="399"/>
      <c r="LWD852" s="399"/>
      <c r="LWE852" s="399"/>
      <c r="LWF852" s="399"/>
      <c r="LWG852" s="399"/>
      <c r="LWH852" s="399"/>
      <c r="LWI852" s="399"/>
      <c r="LWJ852" s="399"/>
      <c r="LWK852" s="399"/>
      <c r="LWL852" s="399"/>
      <c r="LWM852" s="399"/>
      <c r="LWN852" s="399"/>
      <c r="LWO852" s="399"/>
      <c r="LWP852" s="399"/>
      <c r="LWQ852" s="399"/>
      <c r="LWR852" s="399"/>
      <c r="LWS852" s="399"/>
      <c r="LWT852" s="399"/>
      <c r="LWU852" s="399"/>
      <c r="LWV852" s="399"/>
      <c r="LWW852" s="399"/>
      <c r="LWX852" s="399"/>
      <c r="LWY852" s="399"/>
      <c r="LWZ852" s="399"/>
      <c r="LXA852" s="399"/>
      <c r="LXB852" s="399"/>
      <c r="LXC852" s="399"/>
      <c r="LXD852" s="399"/>
      <c r="LXE852" s="399"/>
      <c r="LXF852" s="399"/>
      <c r="LXG852" s="399"/>
      <c r="LXH852" s="399"/>
      <c r="LXI852" s="399"/>
      <c r="LXJ852" s="399"/>
      <c r="LXK852" s="399"/>
      <c r="LXL852" s="399"/>
      <c r="LXM852" s="399"/>
      <c r="LXN852" s="399"/>
      <c r="LXO852" s="399"/>
      <c r="LXP852" s="399"/>
      <c r="LXQ852" s="399"/>
      <c r="LXR852" s="399"/>
      <c r="LXS852" s="399"/>
      <c r="LXT852" s="399"/>
      <c r="LXU852" s="399"/>
      <c r="LXV852" s="399"/>
      <c r="LXW852" s="399"/>
      <c r="LXX852" s="399"/>
      <c r="LXY852" s="399"/>
      <c r="LXZ852" s="399"/>
      <c r="LYA852" s="399"/>
      <c r="LYB852" s="399"/>
      <c r="LYC852" s="399"/>
      <c r="LYD852" s="399"/>
      <c r="LYE852" s="399"/>
      <c r="LYF852" s="399"/>
      <c r="LYG852" s="399"/>
      <c r="LYH852" s="399"/>
      <c r="LYI852" s="399"/>
      <c r="LYJ852" s="399"/>
      <c r="LYK852" s="399"/>
      <c r="LYL852" s="399"/>
      <c r="LYM852" s="399"/>
      <c r="LYN852" s="399"/>
      <c r="LYO852" s="399"/>
      <c r="LYP852" s="399"/>
      <c r="LYQ852" s="399"/>
      <c r="LYR852" s="399"/>
      <c r="LYS852" s="399"/>
      <c r="LYT852" s="399"/>
      <c r="LYU852" s="399"/>
      <c r="LYV852" s="399"/>
      <c r="LYW852" s="399"/>
      <c r="LYX852" s="399"/>
      <c r="LYY852" s="399"/>
      <c r="LYZ852" s="399"/>
      <c r="LZA852" s="399"/>
      <c r="LZB852" s="399"/>
      <c r="LZC852" s="399"/>
      <c r="LZD852" s="399"/>
      <c r="LZE852" s="399"/>
      <c r="LZF852" s="399"/>
      <c r="LZG852" s="399"/>
      <c r="LZH852" s="399"/>
      <c r="LZI852" s="399"/>
      <c r="LZJ852" s="399"/>
      <c r="LZK852" s="399"/>
      <c r="LZL852" s="399"/>
      <c r="LZM852" s="399"/>
      <c r="LZN852" s="399"/>
      <c r="LZO852" s="399"/>
      <c r="LZP852" s="399"/>
      <c r="LZQ852" s="399"/>
      <c r="LZR852" s="399"/>
      <c r="LZS852" s="399"/>
      <c r="LZT852" s="399"/>
      <c r="LZU852" s="399"/>
      <c r="LZV852" s="399"/>
      <c r="LZW852" s="399"/>
      <c r="LZX852" s="399"/>
      <c r="LZY852" s="399"/>
      <c r="LZZ852" s="399"/>
      <c r="MAA852" s="399"/>
      <c r="MAB852" s="399"/>
      <c r="MAC852" s="399"/>
      <c r="MAD852" s="399"/>
      <c r="MAE852" s="399"/>
      <c r="MAF852" s="399"/>
      <c r="MAG852" s="399"/>
      <c r="MAH852" s="399"/>
      <c r="MAI852" s="399"/>
      <c r="MAJ852" s="399"/>
      <c r="MAK852" s="399"/>
      <c r="MAL852" s="399"/>
      <c r="MAM852" s="399"/>
      <c r="MAN852" s="399"/>
      <c r="MAO852" s="399"/>
      <c r="MAP852" s="399"/>
      <c r="MAQ852" s="399"/>
      <c r="MAR852" s="399"/>
      <c r="MAS852" s="399"/>
      <c r="MAT852" s="399"/>
      <c r="MAU852" s="399"/>
      <c r="MAV852" s="399"/>
      <c r="MAW852" s="399"/>
      <c r="MAX852" s="399"/>
      <c r="MAY852" s="399"/>
      <c r="MAZ852" s="399"/>
      <c r="MBA852" s="399"/>
      <c r="MBB852" s="399"/>
      <c r="MBC852" s="399"/>
      <c r="MBD852" s="399"/>
      <c r="MBE852" s="399"/>
      <c r="MBF852" s="399"/>
      <c r="MBG852" s="399"/>
      <c r="MBH852" s="399"/>
      <c r="MBI852" s="399"/>
      <c r="MBJ852" s="399"/>
      <c r="MBK852" s="399"/>
      <c r="MBL852" s="399"/>
      <c r="MBM852" s="399"/>
      <c r="MBN852" s="399"/>
      <c r="MBO852" s="399"/>
      <c r="MBP852" s="399"/>
      <c r="MBQ852" s="399"/>
      <c r="MBR852" s="399"/>
      <c r="MBS852" s="399"/>
      <c r="MBT852" s="399"/>
      <c r="MBU852" s="399"/>
      <c r="MBV852" s="399"/>
      <c r="MBW852" s="399"/>
      <c r="MBX852" s="399"/>
      <c r="MBY852" s="399"/>
      <c r="MBZ852" s="399"/>
      <c r="MCA852" s="399"/>
      <c r="MCB852" s="399"/>
      <c r="MCC852" s="399"/>
      <c r="MCD852" s="399"/>
      <c r="MCE852" s="399"/>
      <c r="MCF852" s="399"/>
      <c r="MCG852" s="399"/>
      <c r="MCH852" s="399"/>
      <c r="MCI852" s="399"/>
      <c r="MCJ852" s="399"/>
      <c r="MCK852" s="399"/>
      <c r="MCL852" s="399"/>
      <c r="MCM852" s="399"/>
      <c r="MCN852" s="399"/>
      <c r="MCO852" s="399"/>
      <c r="MCP852" s="399"/>
      <c r="MCQ852" s="399"/>
      <c r="MCR852" s="399"/>
      <c r="MCS852" s="399"/>
      <c r="MCT852" s="399"/>
      <c r="MCU852" s="399"/>
      <c r="MCV852" s="399"/>
      <c r="MCW852" s="399"/>
      <c r="MCX852" s="399"/>
      <c r="MCY852" s="399"/>
      <c r="MCZ852" s="399"/>
      <c r="MDA852" s="399"/>
      <c r="MDB852" s="399"/>
      <c r="MDC852" s="399"/>
      <c r="MDD852" s="399"/>
      <c r="MDE852" s="399"/>
      <c r="MDF852" s="399"/>
      <c r="MDG852" s="399"/>
      <c r="MDH852" s="399"/>
      <c r="MDI852" s="399"/>
      <c r="MDJ852" s="399"/>
      <c r="MDK852" s="399"/>
      <c r="MDL852" s="399"/>
      <c r="MDM852" s="399"/>
      <c r="MDN852" s="399"/>
      <c r="MDO852" s="399"/>
      <c r="MDP852" s="399"/>
      <c r="MDQ852" s="399"/>
      <c r="MDR852" s="399"/>
      <c r="MDS852" s="399"/>
      <c r="MDT852" s="399"/>
      <c r="MDU852" s="399"/>
      <c r="MDV852" s="399"/>
      <c r="MDW852" s="399"/>
      <c r="MDX852" s="399"/>
      <c r="MDY852" s="399"/>
      <c r="MDZ852" s="399"/>
      <c r="MEA852" s="399"/>
      <c r="MEB852" s="399"/>
      <c r="MEC852" s="399"/>
      <c r="MED852" s="399"/>
      <c r="MEE852" s="399"/>
      <c r="MEF852" s="399"/>
      <c r="MEG852" s="399"/>
      <c r="MEH852" s="399"/>
      <c r="MEI852" s="399"/>
      <c r="MEJ852" s="399"/>
      <c r="MEK852" s="399"/>
      <c r="MEL852" s="399"/>
      <c r="MEM852" s="399"/>
      <c r="MEN852" s="399"/>
      <c r="MEO852" s="399"/>
      <c r="MEP852" s="399"/>
      <c r="MEQ852" s="399"/>
      <c r="MER852" s="399"/>
      <c r="MES852" s="399"/>
      <c r="MET852" s="399"/>
      <c r="MEU852" s="399"/>
      <c r="MEV852" s="399"/>
      <c r="MEW852" s="399"/>
      <c r="MEX852" s="399"/>
      <c r="MEY852" s="399"/>
      <c r="MEZ852" s="399"/>
      <c r="MFA852" s="399"/>
      <c r="MFB852" s="399"/>
      <c r="MFC852" s="399"/>
      <c r="MFD852" s="399"/>
      <c r="MFE852" s="399"/>
      <c r="MFF852" s="399"/>
      <c r="MFG852" s="399"/>
      <c r="MFH852" s="399"/>
      <c r="MFI852" s="399"/>
      <c r="MFJ852" s="399"/>
      <c r="MFK852" s="399"/>
      <c r="MFL852" s="399"/>
      <c r="MFM852" s="399"/>
      <c r="MFN852" s="399"/>
      <c r="MFO852" s="399"/>
      <c r="MFP852" s="399"/>
      <c r="MFQ852" s="399"/>
      <c r="MFR852" s="399"/>
      <c r="MFS852" s="399"/>
      <c r="MFT852" s="399"/>
      <c r="MFU852" s="399"/>
      <c r="MFV852" s="399"/>
      <c r="MFW852" s="399"/>
      <c r="MFX852" s="399"/>
      <c r="MFY852" s="399"/>
      <c r="MFZ852" s="399"/>
      <c r="MGA852" s="399"/>
      <c r="MGB852" s="399"/>
      <c r="MGC852" s="399"/>
      <c r="MGD852" s="399"/>
      <c r="MGE852" s="399"/>
      <c r="MGF852" s="399"/>
      <c r="MGG852" s="399"/>
      <c r="MGH852" s="399"/>
      <c r="MGI852" s="399"/>
      <c r="MGJ852" s="399"/>
      <c r="MGK852" s="399"/>
      <c r="MGL852" s="399"/>
      <c r="MGM852" s="399"/>
      <c r="MGN852" s="399"/>
      <c r="MGO852" s="399"/>
      <c r="MGP852" s="399"/>
      <c r="MGQ852" s="399"/>
      <c r="MGR852" s="399"/>
      <c r="MGS852" s="399"/>
      <c r="MGT852" s="399"/>
      <c r="MGU852" s="399"/>
      <c r="MGV852" s="399"/>
      <c r="MGW852" s="399"/>
      <c r="MGX852" s="399"/>
      <c r="MGY852" s="399"/>
      <c r="MGZ852" s="399"/>
      <c r="MHA852" s="399"/>
      <c r="MHB852" s="399"/>
      <c r="MHC852" s="399"/>
      <c r="MHD852" s="399"/>
      <c r="MHE852" s="399"/>
      <c r="MHF852" s="399"/>
      <c r="MHG852" s="399"/>
      <c r="MHH852" s="399"/>
      <c r="MHI852" s="399"/>
      <c r="MHJ852" s="399"/>
      <c r="MHK852" s="399"/>
      <c r="MHL852" s="399"/>
      <c r="MHM852" s="399"/>
      <c r="MHN852" s="399"/>
      <c r="MHO852" s="399"/>
      <c r="MHP852" s="399"/>
      <c r="MHQ852" s="399"/>
      <c r="MHR852" s="399"/>
      <c r="MHS852" s="399"/>
      <c r="MHT852" s="399"/>
      <c r="MHU852" s="399"/>
      <c r="MHV852" s="399"/>
      <c r="MHW852" s="399"/>
      <c r="MHX852" s="399"/>
      <c r="MHY852" s="399"/>
      <c r="MHZ852" s="399"/>
      <c r="MIA852" s="399"/>
      <c r="MIB852" s="399"/>
      <c r="MIC852" s="399"/>
      <c r="MID852" s="399"/>
      <c r="MIE852" s="399"/>
      <c r="MIF852" s="399"/>
      <c r="MIG852" s="399"/>
      <c r="MIH852" s="399"/>
      <c r="MII852" s="399"/>
      <c r="MIJ852" s="399"/>
      <c r="MIK852" s="399"/>
      <c r="MIL852" s="399"/>
      <c r="MIM852" s="399"/>
      <c r="MIN852" s="399"/>
      <c r="MIO852" s="399"/>
      <c r="MIP852" s="399"/>
      <c r="MIQ852" s="399"/>
      <c r="MIR852" s="399"/>
      <c r="MIS852" s="399"/>
      <c r="MIT852" s="399"/>
      <c r="MIU852" s="399"/>
      <c r="MIV852" s="399"/>
      <c r="MIW852" s="399"/>
      <c r="MIX852" s="399"/>
      <c r="MIY852" s="399"/>
      <c r="MIZ852" s="399"/>
      <c r="MJA852" s="399"/>
      <c r="MJB852" s="399"/>
      <c r="MJC852" s="399"/>
      <c r="MJD852" s="399"/>
      <c r="MJE852" s="399"/>
      <c r="MJF852" s="399"/>
      <c r="MJG852" s="399"/>
      <c r="MJH852" s="399"/>
      <c r="MJI852" s="399"/>
      <c r="MJJ852" s="399"/>
      <c r="MJK852" s="399"/>
      <c r="MJL852" s="399"/>
      <c r="MJM852" s="399"/>
      <c r="MJN852" s="399"/>
      <c r="MJO852" s="399"/>
      <c r="MJP852" s="399"/>
      <c r="MJQ852" s="399"/>
      <c r="MJR852" s="399"/>
      <c r="MJS852" s="399"/>
      <c r="MJT852" s="399"/>
      <c r="MJU852" s="399"/>
      <c r="MJV852" s="399"/>
      <c r="MJW852" s="399"/>
      <c r="MJX852" s="399"/>
      <c r="MJY852" s="399"/>
      <c r="MJZ852" s="399"/>
      <c r="MKA852" s="399"/>
      <c r="MKB852" s="399"/>
      <c r="MKC852" s="399"/>
      <c r="MKD852" s="399"/>
      <c r="MKE852" s="399"/>
      <c r="MKF852" s="399"/>
      <c r="MKG852" s="399"/>
      <c r="MKH852" s="399"/>
      <c r="MKI852" s="399"/>
      <c r="MKJ852" s="399"/>
      <c r="MKK852" s="399"/>
      <c r="MKL852" s="399"/>
      <c r="MKM852" s="399"/>
      <c r="MKN852" s="399"/>
      <c r="MKO852" s="399"/>
      <c r="MKP852" s="399"/>
      <c r="MKQ852" s="399"/>
      <c r="MKR852" s="399"/>
      <c r="MKS852" s="399"/>
      <c r="MKT852" s="399"/>
      <c r="MKU852" s="399"/>
      <c r="MKV852" s="399"/>
      <c r="MKW852" s="399"/>
      <c r="MKX852" s="399"/>
      <c r="MKY852" s="399"/>
      <c r="MKZ852" s="399"/>
      <c r="MLA852" s="399"/>
      <c r="MLB852" s="399"/>
      <c r="MLC852" s="399"/>
      <c r="MLD852" s="399"/>
      <c r="MLE852" s="399"/>
      <c r="MLF852" s="399"/>
      <c r="MLG852" s="399"/>
      <c r="MLH852" s="399"/>
      <c r="MLI852" s="399"/>
      <c r="MLJ852" s="399"/>
      <c r="MLK852" s="399"/>
      <c r="MLL852" s="399"/>
      <c r="MLM852" s="399"/>
      <c r="MLN852" s="399"/>
      <c r="MLO852" s="399"/>
      <c r="MLP852" s="399"/>
      <c r="MLQ852" s="399"/>
      <c r="MLR852" s="399"/>
      <c r="MLS852" s="399"/>
      <c r="MLT852" s="399"/>
      <c r="MLU852" s="399"/>
      <c r="MLV852" s="399"/>
      <c r="MLW852" s="399"/>
      <c r="MLX852" s="399"/>
      <c r="MLY852" s="399"/>
      <c r="MLZ852" s="399"/>
      <c r="MMA852" s="399"/>
      <c r="MMB852" s="399"/>
      <c r="MMC852" s="399"/>
      <c r="MMD852" s="399"/>
      <c r="MME852" s="399"/>
      <c r="MMF852" s="399"/>
      <c r="MMG852" s="399"/>
      <c r="MMH852" s="399"/>
      <c r="MMI852" s="399"/>
      <c r="MMJ852" s="399"/>
      <c r="MMK852" s="399"/>
      <c r="MML852" s="399"/>
      <c r="MMM852" s="399"/>
      <c r="MMN852" s="399"/>
      <c r="MMO852" s="399"/>
      <c r="MMP852" s="399"/>
      <c r="MMQ852" s="399"/>
      <c r="MMR852" s="399"/>
      <c r="MMS852" s="399"/>
      <c r="MMT852" s="399"/>
      <c r="MMU852" s="399"/>
      <c r="MMV852" s="399"/>
      <c r="MMW852" s="399"/>
      <c r="MMX852" s="399"/>
      <c r="MMY852" s="399"/>
      <c r="MMZ852" s="399"/>
      <c r="MNA852" s="399"/>
      <c r="MNB852" s="399"/>
      <c r="MNC852" s="399"/>
      <c r="MND852" s="399"/>
      <c r="MNE852" s="399"/>
      <c r="MNF852" s="399"/>
      <c r="MNG852" s="399"/>
      <c r="MNH852" s="399"/>
      <c r="MNI852" s="399"/>
      <c r="MNJ852" s="399"/>
      <c r="MNK852" s="399"/>
      <c r="MNL852" s="399"/>
      <c r="MNM852" s="399"/>
      <c r="MNN852" s="399"/>
      <c r="MNO852" s="399"/>
      <c r="MNP852" s="399"/>
      <c r="MNQ852" s="399"/>
      <c r="MNR852" s="399"/>
      <c r="MNS852" s="399"/>
      <c r="MNT852" s="399"/>
      <c r="MNU852" s="399"/>
      <c r="MNV852" s="399"/>
      <c r="MNW852" s="399"/>
      <c r="MNX852" s="399"/>
      <c r="MNY852" s="399"/>
      <c r="MNZ852" s="399"/>
      <c r="MOA852" s="399"/>
      <c r="MOB852" s="399"/>
      <c r="MOC852" s="399"/>
      <c r="MOD852" s="399"/>
      <c r="MOE852" s="399"/>
      <c r="MOF852" s="399"/>
      <c r="MOG852" s="399"/>
      <c r="MOH852" s="399"/>
      <c r="MOI852" s="399"/>
      <c r="MOJ852" s="399"/>
      <c r="MOK852" s="399"/>
      <c r="MOL852" s="399"/>
      <c r="MOM852" s="399"/>
      <c r="MON852" s="399"/>
      <c r="MOO852" s="399"/>
      <c r="MOP852" s="399"/>
      <c r="MOQ852" s="399"/>
      <c r="MOR852" s="399"/>
      <c r="MOS852" s="399"/>
      <c r="MOT852" s="399"/>
      <c r="MOU852" s="399"/>
      <c r="MOV852" s="399"/>
      <c r="MOW852" s="399"/>
      <c r="MOX852" s="399"/>
      <c r="MOY852" s="399"/>
      <c r="MOZ852" s="399"/>
      <c r="MPA852" s="399"/>
      <c r="MPB852" s="399"/>
      <c r="MPC852" s="399"/>
      <c r="MPD852" s="399"/>
      <c r="MPE852" s="399"/>
      <c r="MPF852" s="399"/>
      <c r="MPG852" s="399"/>
      <c r="MPH852" s="399"/>
      <c r="MPI852" s="399"/>
      <c r="MPJ852" s="399"/>
      <c r="MPK852" s="399"/>
      <c r="MPL852" s="399"/>
      <c r="MPM852" s="399"/>
      <c r="MPN852" s="399"/>
      <c r="MPO852" s="399"/>
      <c r="MPP852" s="399"/>
      <c r="MPQ852" s="399"/>
      <c r="MPR852" s="399"/>
      <c r="MPS852" s="399"/>
      <c r="MPT852" s="399"/>
      <c r="MPU852" s="399"/>
      <c r="MPV852" s="399"/>
      <c r="MPW852" s="399"/>
      <c r="MPX852" s="399"/>
      <c r="MPY852" s="399"/>
      <c r="MPZ852" s="399"/>
      <c r="MQA852" s="399"/>
      <c r="MQB852" s="399"/>
      <c r="MQC852" s="399"/>
      <c r="MQD852" s="399"/>
      <c r="MQE852" s="399"/>
      <c r="MQF852" s="399"/>
      <c r="MQG852" s="399"/>
      <c r="MQH852" s="399"/>
      <c r="MQI852" s="399"/>
      <c r="MQJ852" s="399"/>
      <c r="MQK852" s="399"/>
      <c r="MQL852" s="399"/>
      <c r="MQM852" s="399"/>
      <c r="MQN852" s="399"/>
      <c r="MQO852" s="399"/>
      <c r="MQP852" s="399"/>
      <c r="MQQ852" s="399"/>
      <c r="MQR852" s="399"/>
      <c r="MQS852" s="399"/>
      <c r="MQT852" s="399"/>
      <c r="MQU852" s="399"/>
      <c r="MQV852" s="399"/>
      <c r="MQW852" s="399"/>
      <c r="MQX852" s="399"/>
      <c r="MQY852" s="399"/>
      <c r="MQZ852" s="399"/>
      <c r="MRA852" s="399"/>
      <c r="MRB852" s="399"/>
      <c r="MRC852" s="399"/>
      <c r="MRD852" s="399"/>
      <c r="MRE852" s="399"/>
      <c r="MRF852" s="399"/>
      <c r="MRG852" s="399"/>
      <c r="MRH852" s="399"/>
      <c r="MRI852" s="399"/>
      <c r="MRJ852" s="399"/>
      <c r="MRK852" s="399"/>
      <c r="MRL852" s="399"/>
      <c r="MRM852" s="399"/>
      <c r="MRN852" s="399"/>
      <c r="MRO852" s="399"/>
      <c r="MRP852" s="399"/>
      <c r="MRQ852" s="399"/>
      <c r="MRR852" s="399"/>
      <c r="MRS852" s="399"/>
      <c r="MRT852" s="399"/>
      <c r="MRU852" s="399"/>
      <c r="MRV852" s="399"/>
      <c r="MRW852" s="399"/>
      <c r="MRX852" s="399"/>
      <c r="MRY852" s="399"/>
      <c r="MRZ852" s="399"/>
      <c r="MSA852" s="399"/>
      <c r="MSB852" s="399"/>
      <c r="MSC852" s="399"/>
      <c r="MSD852" s="399"/>
      <c r="MSE852" s="399"/>
      <c r="MSF852" s="399"/>
      <c r="MSG852" s="399"/>
      <c r="MSH852" s="399"/>
      <c r="MSI852" s="399"/>
      <c r="MSJ852" s="399"/>
      <c r="MSK852" s="399"/>
      <c r="MSL852" s="399"/>
      <c r="MSM852" s="399"/>
      <c r="MSN852" s="399"/>
      <c r="MSO852" s="399"/>
      <c r="MSP852" s="399"/>
      <c r="MSQ852" s="399"/>
      <c r="MSR852" s="399"/>
      <c r="MSS852" s="399"/>
      <c r="MST852" s="399"/>
      <c r="MSU852" s="399"/>
      <c r="MSV852" s="399"/>
      <c r="MSW852" s="399"/>
      <c r="MSX852" s="399"/>
      <c r="MSY852" s="399"/>
      <c r="MSZ852" s="399"/>
      <c r="MTA852" s="399"/>
      <c r="MTB852" s="399"/>
      <c r="MTC852" s="399"/>
      <c r="MTD852" s="399"/>
      <c r="MTE852" s="399"/>
      <c r="MTF852" s="399"/>
      <c r="MTG852" s="399"/>
      <c r="MTH852" s="399"/>
      <c r="MTI852" s="399"/>
      <c r="MTJ852" s="399"/>
      <c r="MTK852" s="399"/>
      <c r="MTL852" s="399"/>
      <c r="MTM852" s="399"/>
      <c r="MTN852" s="399"/>
      <c r="MTO852" s="399"/>
      <c r="MTP852" s="399"/>
      <c r="MTQ852" s="399"/>
      <c r="MTR852" s="399"/>
      <c r="MTS852" s="399"/>
      <c r="MTT852" s="399"/>
      <c r="MTU852" s="399"/>
      <c r="MTV852" s="399"/>
      <c r="MTW852" s="399"/>
      <c r="MTX852" s="399"/>
      <c r="MTY852" s="399"/>
      <c r="MTZ852" s="399"/>
      <c r="MUA852" s="399"/>
      <c r="MUB852" s="399"/>
      <c r="MUC852" s="399"/>
      <c r="MUD852" s="399"/>
      <c r="MUE852" s="399"/>
      <c r="MUF852" s="399"/>
      <c r="MUG852" s="399"/>
      <c r="MUH852" s="399"/>
      <c r="MUI852" s="399"/>
      <c r="MUJ852" s="399"/>
      <c r="MUK852" s="399"/>
      <c r="MUL852" s="399"/>
      <c r="MUM852" s="399"/>
      <c r="MUN852" s="399"/>
      <c r="MUO852" s="399"/>
      <c r="MUP852" s="399"/>
      <c r="MUQ852" s="399"/>
      <c r="MUR852" s="399"/>
      <c r="MUS852" s="399"/>
      <c r="MUT852" s="399"/>
      <c r="MUU852" s="399"/>
      <c r="MUV852" s="399"/>
      <c r="MUW852" s="399"/>
      <c r="MUX852" s="399"/>
      <c r="MUY852" s="399"/>
      <c r="MUZ852" s="399"/>
      <c r="MVA852" s="399"/>
      <c r="MVB852" s="399"/>
      <c r="MVC852" s="399"/>
      <c r="MVD852" s="399"/>
      <c r="MVE852" s="399"/>
      <c r="MVF852" s="399"/>
      <c r="MVG852" s="399"/>
      <c r="MVH852" s="399"/>
      <c r="MVI852" s="399"/>
      <c r="MVJ852" s="399"/>
      <c r="MVK852" s="399"/>
      <c r="MVL852" s="399"/>
      <c r="MVM852" s="399"/>
      <c r="MVN852" s="399"/>
      <c r="MVO852" s="399"/>
      <c r="MVP852" s="399"/>
      <c r="MVQ852" s="399"/>
      <c r="MVR852" s="399"/>
      <c r="MVS852" s="399"/>
      <c r="MVT852" s="399"/>
      <c r="MVU852" s="399"/>
      <c r="MVV852" s="399"/>
      <c r="MVW852" s="399"/>
      <c r="MVX852" s="399"/>
      <c r="MVY852" s="399"/>
      <c r="MVZ852" s="399"/>
      <c r="MWA852" s="399"/>
      <c r="MWB852" s="399"/>
      <c r="MWC852" s="399"/>
      <c r="MWD852" s="399"/>
      <c r="MWE852" s="399"/>
      <c r="MWF852" s="399"/>
      <c r="MWG852" s="399"/>
      <c r="MWH852" s="399"/>
      <c r="MWI852" s="399"/>
      <c r="MWJ852" s="399"/>
      <c r="MWK852" s="399"/>
      <c r="MWL852" s="399"/>
      <c r="MWM852" s="399"/>
      <c r="MWN852" s="399"/>
      <c r="MWO852" s="399"/>
      <c r="MWP852" s="399"/>
      <c r="MWQ852" s="399"/>
      <c r="MWR852" s="399"/>
      <c r="MWS852" s="399"/>
      <c r="MWT852" s="399"/>
      <c r="MWU852" s="399"/>
      <c r="MWV852" s="399"/>
      <c r="MWW852" s="399"/>
      <c r="MWX852" s="399"/>
      <c r="MWY852" s="399"/>
      <c r="MWZ852" s="399"/>
      <c r="MXA852" s="399"/>
      <c r="MXB852" s="399"/>
      <c r="MXC852" s="399"/>
      <c r="MXD852" s="399"/>
      <c r="MXE852" s="399"/>
      <c r="MXF852" s="399"/>
      <c r="MXG852" s="399"/>
      <c r="MXH852" s="399"/>
      <c r="MXI852" s="399"/>
      <c r="MXJ852" s="399"/>
      <c r="MXK852" s="399"/>
      <c r="MXL852" s="399"/>
      <c r="MXM852" s="399"/>
      <c r="MXN852" s="399"/>
      <c r="MXO852" s="399"/>
      <c r="MXP852" s="399"/>
      <c r="MXQ852" s="399"/>
      <c r="MXR852" s="399"/>
      <c r="MXS852" s="399"/>
      <c r="MXT852" s="399"/>
      <c r="MXU852" s="399"/>
      <c r="MXV852" s="399"/>
      <c r="MXW852" s="399"/>
      <c r="MXX852" s="399"/>
      <c r="MXY852" s="399"/>
      <c r="MXZ852" s="399"/>
      <c r="MYA852" s="399"/>
      <c r="MYB852" s="399"/>
      <c r="MYC852" s="399"/>
      <c r="MYD852" s="399"/>
      <c r="MYE852" s="399"/>
      <c r="MYF852" s="399"/>
      <c r="MYG852" s="399"/>
      <c r="MYH852" s="399"/>
      <c r="MYI852" s="399"/>
      <c r="MYJ852" s="399"/>
      <c r="MYK852" s="399"/>
      <c r="MYL852" s="399"/>
      <c r="MYM852" s="399"/>
      <c r="MYN852" s="399"/>
      <c r="MYO852" s="399"/>
      <c r="MYP852" s="399"/>
      <c r="MYQ852" s="399"/>
      <c r="MYR852" s="399"/>
      <c r="MYS852" s="399"/>
      <c r="MYT852" s="399"/>
      <c r="MYU852" s="399"/>
      <c r="MYV852" s="399"/>
      <c r="MYW852" s="399"/>
      <c r="MYX852" s="399"/>
      <c r="MYY852" s="399"/>
      <c r="MYZ852" s="399"/>
      <c r="MZA852" s="399"/>
      <c r="MZB852" s="399"/>
      <c r="MZC852" s="399"/>
      <c r="MZD852" s="399"/>
      <c r="MZE852" s="399"/>
      <c r="MZF852" s="399"/>
      <c r="MZG852" s="399"/>
      <c r="MZH852" s="399"/>
      <c r="MZI852" s="399"/>
      <c r="MZJ852" s="399"/>
      <c r="MZK852" s="399"/>
      <c r="MZL852" s="399"/>
      <c r="MZM852" s="399"/>
      <c r="MZN852" s="399"/>
      <c r="MZO852" s="399"/>
      <c r="MZP852" s="399"/>
      <c r="MZQ852" s="399"/>
      <c r="MZR852" s="399"/>
      <c r="MZS852" s="399"/>
      <c r="MZT852" s="399"/>
      <c r="MZU852" s="399"/>
      <c r="MZV852" s="399"/>
      <c r="MZW852" s="399"/>
      <c r="MZX852" s="399"/>
      <c r="MZY852" s="399"/>
      <c r="MZZ852" s="399"/>
      <c r="NAA852" s="399"/>
      <c r="NAB852" s="399"/>
      <c r="NAC852" s="399"/>
      <c r="NAD852" s="399"/>
      <c r="NAE852" s="399"/>
      <c r="NAF852" s="399"/>
      <c r="NAG852" s="399"/>
      <c r="NAH852" s="399"/>
      <c r="NAI852" s="399"/>
      <c r="NAJ852" s="399"/>
      <c r="NAK852" s="399"/>
      <c r="NAL852" s="399"/>
      <c r="NAM852" s="399"/>
      <c r="NAN852" s="399"/>
      <c r="NAO852" s="399"/>
      <c r="NAP852" s="399"/>
      <c r="NAQ852" s="399"/>
      <c r="NAR852" s="399"/>
      <c r="NAS852" s="399"/>
      <c r="NAT852" s="399"/>
      <c r="NAU852" s="399"/>
      <c r="NAV852" s="399"/>
      <c r="NAW852" s="399"/>
      <c r="NAX852" s="399"/>
      <c r="NAY852" s="399"/>
      <c r="NAZ852" s="399"/>
      <c r="NBA852" s="399"/>
      <c r="NBB852" s="399"/>
      <c r="NBC852" s="399"/>
      <c r="NBD852" s="399"/>
      <c r="NBE852" s="399"/>
      <c r="NBF852" s="399"/>
      <c r="NBG852" s="399"/>
      <c r="NBH852" s="399"/>
      <c r="NBI852" s="399"/>
      <c r="NBJ852" s="399"/>
      <c r="NBK852" s="399"/>
      <c r="NBL852" s="399"/>
      <c r="NBM852" s="399"/>
      <c r="NBN852" s="399"/>
      <c r="NBO852" s="399"/>
      <c r="NBP852" s="399"/>
      <c r="NBQ852" s="399"/>
      <c r="NBR852" s="399"/>
      <c r="NBS852" s="399"/>
      <c r="NBT852" s="399"/>
      <c r="NBU852" s="399"/>
      <c r="NBV852" s="399"/>
      <c r="NBW852" s="399"/>
      <c r="NBX852" s="399"/>
      <c r="NBY852" s="399"/>
      <c r="NBZ852" s="399"/>
      <c r="NCA852" s="399"/>
      <c r="NCB852" s="399"/>
      <c r="NCC852" s="399"/>
      <c r="NCD852" s="399"/>
      <c r="NCE852" s="399"/>
      <c r="NCF852" s="399"/>
      <c r="NCG852" s="399"/>
      <c r="NCH852" s="399"/>
      <c r="NCI852" s="399"/>
      <c r="NCJ852" s="399"/>
      <c r="NCK852" s="399"/>
      <c r="NCL852" s="399"/>
      <c r="NCM852" s="399"/>
      <c r="NCN852" s="399"/>
      <c r="NCO852" s="399"/>
      <c r="NCP852" s="399"/>
      <c r="NCQ852" s="399"/>
      <c r="NCR852" s="399"/>
      <c r="NCS852" s="399"/>
      <c r="NCT852" s="399"/>
      <c r="NCU852" s="399"/>
      <c r="NCV852" s="399"/>
      <c r="NCW852" s="399"/>
      <c r="NCX852" s="399"/>
      <c r="NCY852" s="399"/>
      <c r="NCZ852" s="399"/>
      <c r="NDA852" s="399"/>
      <c r="NDB852" s="399"/>
      <c r="NDC852" s="399"/>
      <c r="NDD852" s="399"/>
      <c r="NDE852" s="399"/>
      <c r="NDF852" s="399"/>
      <c r="NDG852" s="399"/>
      <c r="NDH852" s="399"/>
      <c r="NDI852" s="399"/>
      <c r="NDJ852" s="399"/>
      <c r="NDK852" s="399"/>
      <c r="NDL852" s="399"/>
      <c r="NDM852" s="399"/>
      <c r="NDN852" s="399"/>
      <c r="NDO852" s="399"/>
      <c r="NDP852" s="399"/>
      <c r="NDQ852" s="399"/>
      <c r="NDR852" s="399"/>
      <c r="NDS852" s="399"/>
      <c r="NDT852" s="399"/>
      <c r="NDU852" s="399"/>
      <c r="NDV852" s="399"/>
      <c r="NDW852" s="399"/>
      <c r="NDX852" s="399"/>
      <c r="NDY852" s="399"/>
      <c r="NDZ852" s="399"/>
      <c r="NEA852" s="399"/>
      <c r="NEB852" s="399"/>
      <c r="NEC852" s="399"/>
      <c r="NED852" s="399"/>
      <c r="NEE852" s="399"/>
      <c r="NEF852" s="399"/>
      <c r="NEG852" s="399"/>
      <c r="NEH852" s="399"/>
      <c r="NEI852" s="399"/>
      <c r="NEJ852" s="399"/>
      <c r="NEK852" s="399"/>
      <c r="NEL852" s="399"/>
      <c r="NEM852" s="399"/>
      <c r="NEN852" s="399"/>
      <c r="NEO852" s="399"/>
      <c r="NEP852" s="399"/>
      <c r="NEQ852" s="399"/>
      <c r="NER852" s="399"/>
      <c r="NES852" s="399"/>
      <c r="NET852" s="399"/>
      <c r="NEU852" s="399"/>
      <c r="NEV852" s="399"/>
      <c r="NEW852" s="399"/>
      <c r="NEX852" s="399"/>
      <c r="NEY852" s="399"/>
      <c r="NEZ852" s="399"/>
      <c r="NFA852" s="399"/>
      <c r="NFB852" s="399"/>
      <c r="NFC852" s="399"/>
      <c r="NFD852" s="399"/>
      <c r="NFE852" s="399"/>
      <c r="NFF852" s="399"/>
      <c r="NFG852" s="399"/>
      <c r="NFH852" s="399"/>
      <c r="NFI852" s="399"/>
      <c r="NFJ852" s="399"/>
      <c r="NFK852" s="399"/>
      <c r="NFL852" s="399"/>
      <c r="NFM852" s="399"/>
      <c r="NFN852" s="399"/>
      <c r="NFO852" s="399"/>
      <c r="NFP852" s="399"/>
      <c r="NFQ852" s="399"/>
      <c r="NFR852" s="399"/>
      <c r="NFS852" s="399"/>
      <c r="NFT852" s="399"/>
      <c r="NFU852" s="399"/>
      <c r="NFV852" s="399"/>
      <c r="NFW852" s="399"/>
      <c r="NFX852" s="399"/>
      <c r="NFY852" s="399"/>
      <c r="NFZ852" s="399"/>
      <c r="NGA852" s="399"/>
      <c r="NGB852" s="399"/>
      <c r="NGC852" s="399"/>
      <c r="NGD852" s="399"/>
      <c r="NGE852" s="399"/>
      <c r="NGF852" s="399"/>
      <c r="NGG852" s="399"/>
      <c r="NGH852" s="399"/>
      <c r="NGI852" s="399"/>
      <c r="NGJ852" s="399"/>
      <c r="NGK852" s="399"/>
      <c r="NGL852" s="399"/>
      <c r="NGM852" s="399"/>
      <c r="NGN852" s="399"/>
      <c r="NGO852" s="399"/>
      <c r="NGP852" s="399"/>
      <c r="NGQ852" s="399"/>
      <c r="NGR852" s="399"/>
      <c r="NGS852" s="399"/>
      <c r="NGT852" s="399"/>
      <c r="NGU852" s="399"/>
      <c r="NGV852" s="399"/>
      <c r="NGW852" s="399"/>
      <c r="NGX852" s="399"/>
      <c r="NGY852" s="399"/>
      <c r="NGZ852" s="399"/>
      <c r="NHA852" s="399"/>
      <c r="NHB852" s="399"/>
      <c r="NHC852" s="399"/>
      <c r="NHD852" s="399"/>
      <c r="NHE852" s="399"/>
      <c r="NHF852" s="399"/>
      <c r="NHG852" s="399"/>
      <c r="NHH852" s="399"/>
      <c r="NHI852" s="399"/>
      <c r="NHJ852" s="399"/>
      <c r="NHK852" s="399"/>
      <c r="NHL852" s="399"/>
      <c r="NHM852" s="399"/>
      <c r="NHN852" s="399"/>
      <c r="NHO852" s="399"/>
      <c r="NHP852" s="399"/>
      <c r="NHQ852" s="399"/>
      <c r="NHR852" s="399"/>
      <c r="NHS852" s="399"/>
      <c r="NHT852" s="399"/>
      <c r="NHU852" s="399"/>
      <c r="NHV852" s="399"/>
      <c r="NHW852" s="399"/>
      <c r="NHX852" s="399"/>
      <c r="NHY852" s="399"/>
      <c r="NHZ852" s="399"/>
      <c r="NIA852" s="399"/>
      <c r="NIB852" s="399"/>
      <c r="NIC852" s="399"/>
      <c r="NID852" s="399"/>
      <c r="NIE852" s="399"/>
      <c r="NIF852" s="399"/>
      <c r="NIG852" s="399"/>
      <c r="NIH852" s="399"/>
      <c r="NII852" s="399"/>
      <c r="NIJ852" s="399"/>
      <c r="NIK852" s="399"/>
      <c r="NIL852" s="399"/>
      <c r="NIM852" s="399"/>
      <c r="NIN852" s="399"/>
      <c r="NIO852" s="399"/>
      <c r="NIP852" s="399"/>
      <c r="NIQ852" s="399"/>
      <c r="NIR852" s="399"/>
      <c r="NIS852" s="399"/>
      <c r="NIT852" s="399"/>
      <c r="NIU852" s="399"/>
      <c r="NIV852" s="399"/>
      <c r="NIW852" s="399"/>
      <c r="NIX852" s="399"/>
      <c r="NIY852" s="399"/>
      <c r="NIZ852" s="399"/>
      <c r="NJA852" s="399"/>
      <c r="NJB852" s="399"/>
      <c r="NJC852" s="399"/>
      <c r="NJD852" s="399"/>
      <c r="NJE852" s="399"/>
      <c r="NJF852" s="399"/>
      <c r="NJG852" s="399"/>
      <c r="NJH852" s="399"/>
      <c r="NJI852" s="399"/>
      <c r="NJJ852" s="399"/>
      <c r="NJK852" s="399"/>
      <c r="NJL852" s="399"/>
      <c r="NJM852" s="399"/>
      <c r="NJN852" s="399"/>
      <c r="NJO852" s="399"/>
      <c r="NJP852" s="399"/>
      <c r="NJQ852" s="399"/>
      <c r="NJR852" s="399"/>
      <c r="NJS852" s="399"/>
      <c r="NJT852" s="399"/>
      <c r="NJU852" s="399"/>
      <c r="NJV852" s="399"/>
      <c r="NJW852" s="399"/>
      <c r="NJX852" s="399"/>
      <c r="NJY852" s="399"/>
      <c r="NJZ852" s="399"/>
      <c r="NKA852" s="399"/>
      <c r="NKB852" s="399"/>
      <c r="NKC852" s="399"/>
      <c r="NKD852" s="399"/>
      <c r="NKE852" s="399"/>
      <c r="NKF852" s="399"/>
      <c r="NKG852" s="399"/>
      <c r="NKH852" s="399"/>
      <c r="NKI852" s="399"/>
      <c r="NKJ852" s="399"/>
      <c r="NKK852" s="399"/>
      <c r="NKL852" s="399"/>
      <c r="NKM852" s="399"/>
      <c r="NKN852" s="399"/>
      <c r="NKO852" s="399"/>
      <c r="NKP852" s="399"/>
      <c r="NKQ852" s="399"/>
      <c r="NKR852" s="399"/>
      <c r="NKS852" s="399"/>
      <c r="NKT852" s="399"/>
      <c r="NKU852" s="399"/>
      <c r="NKV852" s="399"/>
      <c r="NKW852" s="399"/>
      <c r="NKX852" s="399"/>
      <c r="NKY852" s="399"/>
      <c r="NKZ852" s="399"/>
      <c r="NLA852" s="399"/>
      <c r="NLB852" s="399"/>
      <c r="NLC852" s="399"/>
      <c r="NLD852" s="399"/>
      <c r="NLE852" s="399"/>
      <c r="NLF852" s="399"/>
      <c r="NLG852" s="399"/>
      <c r="NLH852" s="399"/>
      <c r="NLI852" s="399"/>
      <c r="NLJ852" s="399"/>
      <c r="NLK852" s="399"/>
      <c r="NLL852" s="399"/>
      <c r="NLM852" s="399"/>
      <c r="NLN852" s="399"/>
      <c r="NLO852" s="399"/>
      <c r="NLP852" s="399"/>
      <c r="NLQ852" s="399"/>
      <c r="NLR852" s="399"/>
      <c r="NLS852" s="399"/>
      <c r="NLT852" s="399"/>
      <c r="NLU852" s="399"/>
      <c r="NLV852" s="399"/>
      <c r="NLW852" s="399"/>
      <c r="NLX852" s="399"/>
      <c r="NLY852" s="399"/>
      <c r="NLZ852" s="399"/>
      <c r="NMA852" s="399"/>
      <c r="NMB852" s="399"/>
      <c r="NMC852" s="399"/>
      <c r="NMD852" s="399"/>
      <c r="NME852" s="399"/>
      <c r="NMF852" s="399"/>
      <c r="NMG852" s="399"/>
      <c r="NMH852" s="399"/>
      <c r="NMI852" s="399"/>
      <c r="NMJ852" s="399"/>
      <c r="NMK852" s="399"/>
      <c r="NML852" s="399"/>
      <c r="NMM852" s="399"/>
      <c r="NMN852" s="399"/>
      <c r="NMO852" s="399"/>
      <c r="NMP852" s="399"/>
      <c r="NMQ852" s="399"/>
      <c r="NMR852" s="399"/>
      <c r="NMS852" s="399"/>
      <c r="NMT852" s="399"/>
      <c r="NMU852" s="399"/>
      <c r="NMV852" s="399"/>
      <c r="NMW852" s="399"/>
      <c r="NMX852" s="399"/>
      <c r="NMY852" s="399"/>
      <c r="NMZ852" s="399"/>
      <c r="NNA852" s="399"/>
      <c r="NNB852" s="399"/>
      <c r="NNC852" s="399"/>
      <c r="NND852" s="399"/>
      <c r="NNE852" s="399"/>
      <c r="NNF852" s="399"/>
      <c r="NNG852" s="399"/>
      <c r="NNH852" s="399"/>
      <c r="NNI852" s="399"/>
      <c r="NNJ852" s="399"/>
      <c r="NNK852" s="399"/>
      <c r="NNL852" s="399"/>
      <c r="NNM852" s="399"/>
      <c r="NNN852" s="399"/>
      <c r="NNO852" s="399"/>
      <c r="NNP852" s="399"/>
      <c r="NNQ852" s="399"/>
      <c r="NNR852" s="399"/>
      <c r="NNS852" s="399"/>
      <c r="NNT852" s="399"/>
      <c r="NNU852" s="399"/>
      <c r="NNV852" s="399"/>
      <c r="NNW852" s="399"/>
      <c r="NNX852" s="399"/>
      <c r="NNY852" s="399"/>
      <c r="NNZ852" s="399"/>
      <c r="NOA852" s="399"/>
      <c r="NOB852" s="399"/>
      <c r="NOC852" s="399"/>
      <c r="NOD852" s="399"/>
      <c r="NOE852" s="399"/>
      <c r="NOF852" s="399"/>
      <c r="NOG852" s="399"/>
      <c r="NOH852" s="399"/>
      <c r="NOI852" s="399"/>
      <c r="NOJ852" s="399"/>
      <c r="NOK852" s="399"/>
      <c r="NOL852" s="399"/>
      <c r="NOM852" s="399"/>
      <c r="NON852" s="399"/>
      <c r="NOO852" s="399"/>
      <c r="NOP852" s="399"/>
      <c r="NOQ852" s="399"/>
      <c r="NOR852" s="399"/>
      <c r="NOS852" s="399"/>
      <c r="NOT852" s="399"/>
      <c r="NOU852" s="399"/>
      <c r="NOV852" s="399"/>
      <c r="NOW852" s="399"/>
      <c r="NOX852" s="399"/>
      <c r="NOY852" s="399"/>
      <c r="NOZ852" s="399"/>
      <c r="NPA852" s="399"/>
      <c r="NPB852" s="399"/>
      <c r="NPC852" s="399"/>
      <c r="NPD852" s="399"/>
      <c r="NPE852" s="399"/>
      <c r="NPF852" s="399"/>
      <c r="NPG852" s="399"/>
      <c r="NPH852" s="399"/>
      <c r="NPI852" s="399"/>
      <c r="NPJ852" s="399"/>
      <c r="NPK852" s="399"/>
      <c r="NPL852" s="399"/>
      <c r="NPM852" s="399"/>
      <c r="NPN852" s="399"/>
      <c r="NPO852" s="399"/>
      <c r="NPP852" s="399"/>
      <c r="NPQ852" s="399"/>
      <c r="NPR852" s="399"/>
      <c r="NPS852" s="399"/>
      <c r="NPT852" s="399"/>
      <c r="NPU852" s="399"/>
      <c r="NPV852" s="399"/>
      <c r="NPW852" s="399"/>
      <c r="NPX852" s="399"/>
      <c r="NPY852" s="399"/>
      <c r="NPZ852" s="399"/>
      <c r="NQA852" s="399"/>
      <c r="NQB852" s="399"/>
      <c r="NQC852" s="399"/>
      <c r="NQD852" s="399"/>
      <c r="NQE852" s="399"/>
      <c r="NQF852" s="399"/>
      <c r="NQG852" s="399"/>
      <c r="NQH852" s="399"/>
      <c r="NQI852" s="399"/>
      <c r="NQJ852" s="399"/>
      <c r="NQK852" s="399"/>
      <c r="NQL852" s="399"/>
      <c r="NQM852" s="399"/>
      <c r="NQN852" s="399"/>
      <c r="NQO852" s="399"/>
      <c r="NQP852" s="399"/>
      <c r="NQQ852" s="399"/>
      <c r="NQR852" s="399"/>
      <c r="NQS852" s="399"/>
      <c r="NQT852" s="399"/>
      <c r="NQU852" s="399"/>
      <c r="NQV852" s="399"/>
      <c r="NQW852" s="399"/>
      <c r="NQX852" s="399"/>
      <c r="NQY852" s="399"/>
      <c r="NQZ852" s="399"/>
      <c r="NRA852" s="399"/>
      <c r="NRB852" s="399"/>
      <c r="NRC852" s="399"/>
      <c r="NRD852" s="399"/>
      <c r="NRE852" s="399"/>
      <c r="NRF852" s="399"/>
      <c r="NRG852" s="399"/>
      <c r="NRH852" s="399"/>
      <c r="NRI852" s="399"/>
      <c r="NRJ852" s="399"/>
      <c r="NRK852" s="399"/>
      <c r="NRL852" s="399"/>
      <c r="NRM852" s="399"/>
      <c r="NRN852" s="399"/>
      <c r="NRO852" s="399"/>
      <c r="NRP852" s="399"/>
      <c r="NRQ852" s="399"/>
      <c r="NRR852" s="399"/>
      <c r="NRS852" s="399"/>
      <c r="NRT852" s="399"/>
      <c r="NRU852" s="399"/>
      <c r="NRV852" s="399"/>
      <c r="NRW852" s="399"/>
      <c r="NRX852" s="399"/>
      <c r="NRY852" s="399"/>
      <c r="NRZ852" s="399"/>
      <c r="NSA852" s="399"/>
      <c r="NSB852" s="399"/>
      <c r="NSC852" s="399"/>
      <c r="NSD852" s="399"/>
      <c r="NSE852" s="399"/>
      <c r="NSF852" s="399"/>
      <c r="NSG852" s="399"/>
      <c r="NSH852" s="399"/>
      <c r="NSI852" s="399"/>
      <c r="NSJ852" s="399"/>
      <c r="NSK852" s="399"/>
      <c r="NSL852" s="399"/>
      <c r="NSM852" s="399"/>
      <c r="NSN852" s="399"/>
      <c r="NSO852" s="399"/>
      <c r="NSP852" s="399"/>
      <c r="NSQ852" s="399"/>
      <c r="NSR852" s="399"/>
      <c r="NSS852" s="399"/>
      <c r="NST852" s="399"/>
      <c r="NSU852" s="399"/>
      <c r="NSV852" s="399"/>
      <c r="NSW852" s="399"/>
      <c r="NSX852" s="399"/>
      <c r="NSY852" s="399"/>
      <c r="NSZ852" s="399"/>
      <c r="NTA852" s="399"/>
      <c r="NTB852" s="399"/>
      <c r="NTC852" s="399"/>
      <c r="NTD852" s="399"/>
      <c r="NTE852" s="399"/>
      <c r="NTF852" s="399"/>
      <c r="NTG852" s="399"/>
      <c r="NTH852" s="399"/>
      <c r="NTI852" s="399"/>
      <c r="NTJ852" s="399"/>
      <c r="NTK852" s="399"/>
      <c r="NTL852" s="399"/>
      <c r="NTM852" s="399"/>
      <c r="NTN852" s="399"/>
      <c r="NTO852" s="399"/>
      <c r="NTP852" s="399"/>
      <c r="NTQ852" s="399"/>
      <c r="NTR852" s="399"/>
      <c r="NTS852" s="399"/>
      <c r="NTT852" s="399"/>
      <c r="NTU852" s="399"/>
      <c r="NTV852" s="399"/>
      <c r="NTW852" s="399"/>
      <c r="NTX852" s="399"/>
      <c r="NTY852" s="399"/>
      <c r="NTZ852" s="399"/>
      <c r="NUA852" s="399"/>
      <c r="NUB852" s="399"/>
      <c r="NUC852" s="399"/>
      <c r="NUD852" s="399"/>
      <c r="NUE852" s="399"/>
      <c r="NUF852" s="399"/>
      <c r="NUG852" s="399"/>
      <c r="NUH852" s="399"/>
      <c r="NUI852" s="399"/>
      <c r="NUJ852" s="399"/>
      <c r="NUK852" s="399"/>
      <c r="NUL852" s="399"/>
      <c r="NUM852" s="399"/>
      <c r="NUN852" s="399"/>
      <c r="NUO852" s="399"/>
      <c r="NUP852" s="399"/>
      <c r="NUQ852" s="399"/>
      <c r="NUR852" s="399"/>
      <c r="NUS852" s="399"/>
      <c r="NUT852" s="399"/>
      <c r="NUU852" s="399"/>
      <c r="NUV852" s="399"/>
      <c r="NUW852" s="399"/>
      <c r="NUX852" s="399"/>
      <c r="NUY852" s="399"/>
      <c r="NUZ852" s="399"/>
      <c r="NVA852" s="399"/>
      <c r="NVB852" s="399"/>
      <c r="NVC852" s="399"/>
      <c r="NVD852" s="399"/>
      <c r="NVE852" s="399"/>
      <c r="NVF852" s="399"/>
      <c r="NVG852" s="399"/>
      <c r="NVH852" s="399"/>
      <c r="NVI852" s="399"/>
      <c r="NVJ852" s="399"/>
      <c r="NVK852" s="399"/>
      <c r="NVL852" s="399"/>
      <c r="NVM852" s="399"/>
      <c r="NVN852" s="399"/>
      <c r="NVO852" s="399"/>
      <c r="NVP852" s="399"/>
      <c r="NVQ852" s="399"/>
      <c r="NVR852" s="399"/>
      <c r="NVS852" s="399"/>
      <c r="NVT852" s="399"/>
      <c r="NVU852" s="399"/>
      <c r="NVV852" s="399"/>
      <c r="NVW852" s="399"/>
      <c r="NVX852" s="399"/>
      <c r="NVY852" s="399"/>
      <c r="NVZ852" s="399"/>
      <c r="NWA852" s="399"/>
      <c r="NWB852" s="399"/>
      <c r="NWC852" s="399"/>
      <c r="NWD852" s="399"/>
      <c r="NWE852" s="399"/>
      <c r="NWF852" s="399"/>
      <c r="NWG852" s="399"/>
      <c r="NWH852" s="399"/>
      <c r="NWI852" s="399"/>
      <c r="NWJ852" s="399"/>
      <c r="NWK852" s="399"/>
      <c r="NWL852" s="399"/>
      <c r="NWM852" s="399"/>
      <c r="NWN852" s="399"/>
      <c r="NWO852" s="399"/>
      <c r="NWP852" s="399"/>
      <c r="NWQ852" s="399"/>
      <c r="NWR852" s="399"/>
      <c r="NWS852" s="399"/>
      <c r="NWT852" s="399"/>
      <c r="NWU852" s="399"/>
      <c r="NWV852" s="399"/>
      <c r="NWW852" s="399"/>
      <c r="NWX852" s="399"/>
      <c r="NWY852" s="399"/>
      <c r="NWZ852" s="399"/>
      <c r="NXA852" s="399"/>
      <c r="NXB852" s="399"/>
      <c r="NXC852" s="399"/>
      <c r="NXD852" s="399"/>
      <c r="NXE852" s="399"/>
      <c r="NXF852" s="399"/>
      <c r="NXG852" s="399"/>
      <c r="NXH852" s="399"/>
      <c r="NXI852" s="399"/>
      <c r="NXJ852" s="399"/>
      <c r="NXK852" s="399"/>
      <c r="NXL852" s="399"/>
      <c r="NXM852" s="399"/>
      <c r="NXN852" s="399"/>
      <c r="NXO852" s="399"/>
      <c r="NXP852" s="399"/>
      <c r="NXQ852" s="399"/>
      <c r="NXR852" s="399"/>
      <c r="NXS852" s="399"/>
      <c r="NXT852" s="399"/>
      <c r="NXU852" s="399"/>
      <c r="NXV852" s="399"/>
      <c r="NXW852" s="399"/>
      <c r="NXX852" s="399"/>
      <c r="NXY852" s="399"/>
      <c r="NXZ852" s="399"/>
      <c r="NYA852" s="399"/>
      <c r="NYB852" s="399"/>
      <c r="NYC852" s="399"/>
      <c r="NYD852" s="399"/>
      <c r="NYE852" s="399"/>
      <c r="NYF852" s="399"/>
      <c r="NYG852" s="399"/>
      <c r="NYH852" s="399"/>
      <c r="NYI852" s="399"/>
      <c r="NYJ852" s="399"/>
      <c r="NYK852" s="399"/>
      <c r="NYL852" s="399"/>
      <c r="NYM852" s="399"/>
      <c r="NYN852" s="399"/>
      <c r="NYO852" s="399"/>
      <c r="NYP852" s="399"/>
      <c r="NYQ852" s="399"/>
      <c r="NYR852" s="399"/>
      <c r="NYS852" s="399"/>
      <c r="NYT852" s="399"/>
      <c r="NYU852" s="399"/>
      <c r="NYV852" s="399"/>
      <c r="NYW852" s="399"/>
      <c r="NYX852" s="399"/>
      <c r="NYY852" s="399"/>
      <c r="NYZ852" s="399"/>
      <c r="NZA852" s="399"/>
      <c r="NZB852" s="399"/>
      <c r="NZC852" s="399"/>
      <c r="NZD852" s="399"/>
      <c r="NZE852" s="399"/>
      <c r="NZF852" s="399"/>
      <c r="NZG852" s="399"/>
      <c r="NZH852" s="399"/>
      <c r="NZI852" s="399"/>
      <c r="NZJ852" s="399"/>
      <c r="NZK852" s="399"/>
      <c r="NZL852" s="399"/>
      <c r="NZM852" s="399"/>
      <c r="NZN852" s="399"/>
      <c r="NZO852" s="399"/>
      <c r="NZP852" s="399"/>
      <c r="NZQ852" s="399"/>
      <c r="NZR852" s="399"/>
      <c r="NZS852" s="399"/>
      <c r="NZT852" s="399"/>
      <c r="NZU852" s="399"/>
      <c r="NZV852" s="399"/>
      <c r="NZW852" s="399"/>
      <c r="NZX852" s="399"/>
      <c r="NZY852" s="399"/>
      <c r="NZZ852" s="399"/>
      <c r="OAA852" s="399"/>
      <c r="OAB852" s="399"/>
      <c r="OAC852" s="399"/>
      <c r="OAD852" s="399"/>
      <c r="OAE852" s="399"/>
      <c r="OAF852" s="399"/>
      <c r="OAG852" s="399"/>
      <c r="OAH852" s="399"/>
      <c r="OAI852" s="399"/>
      <c r="OAJ852" s="399"/>
      <c r="OAK852" s="399"/>
      <c r="OAL852" s="399"/>
      <c r="OAM852" s="399"/>
      <c r="OAN852" s="399"/>
      <c r="OAO852" s="399"/>
      <c r="OAP852" s="399"/>
      <c r="OAQ852" s="399"/>
      <c r="OAR852" s="399"/>
      <c r="OAS852" s="399"/>
      <c r="OAT852" s="399"/>
      <c r="OAU852" s="399"/>
      <c r="OAV852" s="399"/>
      <c r="OAW852" s="399"/>
      <c r="OAX852" s="399"/>
      <c r="OAY852" s="399"/>
      <c r="OAZ852" s="399"/>
      <c r="OBA852" s="399"/>
      <c r="OBB852" s="399"/>
      <c r="OBC852" s="399"/>
      <c r="OBD852" s="399"/>
      <c r="OBE852" s="399"/>
      <c r="OBF852" s="399"/>
      <c r="OBG852" s="399"/>
      <c r="OBH852" s="399"/>
      <c r="OBI852" s="399"/>
      <c r="OBJ852" s="399"/>
      <c r="OBK852" s="399"/>
      <c r="OBL852" s="399"/>
      <c r="OBM852" s="399"/>
      <c r="OBN852" s="399"/>
      <c r="OBO852" s="399"/>
      <c r="OBP852" s="399"/>
      <c r="OBQ852" s="399"/>
      <c r="OBR852" s="399"/>
      <c r="OBS852" s="399"/>
      <c r="OBT852" s="399"/>
      <c r="OBU852" s="399"/>
      <c r="OBV852" s="399"/>
      <c r="OBW852" s="399"/>
      <c r="OBX852" s="399"/>
      <c r="OBY852" s="399"/>
      <c r="OBZ852" s="399"/>
      <c r="OCA852" s="399"/>
      <c r="OCB852" s="399"/>
      <c r="OCC852" s="399"/>
      <c r="OCD852" s="399"/>
      <c r="OCE852" s="399"/>
      <c r="OCF852" s="399"/>
      <c r="OCG852" s="399"/>
      <c r="OCH852" s="399"/>
      <c r="OCI852" s="399"/>
      <c r="OCJ852" s="399"/>
      <c r="OCK852" s="399"/>
      <c r="OCL852" s="399"/>
      <c r="OCM852" s="399"/>
      <c r="OCN852" s="399"/>
      <c r="OCO852" s="399"/>
      <c r="OCP852" s="399"/>
      <c r="OCQ852" s="399"/>
      <c r="OCR852" s="399"/>
      <c r="OCS852" s="399"/>
      <c r="OCT852" s="399"/>
      <c r="OCU852" s="399"/>
      <c r="OCV852" s="399"/>
      <c r="OCW852" s="399"/>
      <c r="OCX852" s="399"/>
      <c r="OCY852" s="399"/>
      <c r="OCZ852" s="399"/>
      <c r="ODA852" s="399"/>
      <c r="ODB852" s="399"/>
      <c r="ODC852" s="399"/>
      <c r="ODD852" s="399"/>
      <c r="ODE852" s="399"/>
      <c r="ODF852" s="399"/>
      <c r="ODG852" s="399"/>
      <c r="ODH852" s="399"/>
      <c r="ODI852" s="399"/>
      <c r="ODJ852" s="399"/>
      <c r="ODK852" s="399"/>
      <c r="ODL852" s="399"/>
      <c r="ODM852" s="399"/>
      <c r="ODN852" s="399"/>
      <c r="ODO852" s="399"/>
      <c r="ODP852" s="399"/>
      <c r="ODQ852" s="399"/>
      <c r="ODR852" s="399"/>
      <c r="ODS852" s="399"/>
      <c r="ODT852" s="399"/>
      <c r="ODU852" s="399"/>
      <c r="ODV852" s="399"/>
      <c r="ODW852" s="399"/>
      <c r="ODX852" s="399"/>
      <c r="ODY852" s="399"/>
      <c r="ODZ852" s="399"/>
      <c r="OEA852" s="399"/>
      <c r="OEB852" s="399"/>
      <c r="OEC852" s="399"/>
      <c r="OED852" s="399"/>
      <c r="OEE852" s="399"/>
      <c r="OEF852" s="399"/>
      <c r="OEG852" s="399"/>
      <c r="OEH852" s="399"/>
      <c r="OEI852" s="399"/>
      <c r="OEJ852" s="399"/>
      <c r="OEK852" s="399"/>
      <c r="OEL852" s="399"/>
      <c r="OEM852" s="399"/>
      <c r="OEN852" s="399"/>
      <c r="OEO852" s="399"/>
      <c r="OEP852" s="399"/>
      <c r="OEQ852" s="399"/>
      <c r="OER852" s="399"/>
      <c r="OES852" s="399"/>
      <c r="OET852" s="399"/>
      <c r="OEU852" s="399"/>
      <c r="OEV852" s="399"/>
      <c r="OEW852" s="399"/>
      <c r="OEX852" s="399"/>
      <c r="OEY852" s="399"/>
      <c r="OEZ852" s="399"/>
      <c r="OFA852" s="399"/>
      <c r="OFB852" s="399"/>
      <c r="OFC852" s="399"/>
      <c r="OFD852" s="399"/>
      <c r="OFE852" s="399"/>
      <c r="OFF852" s="399"/>
      <c r="OFG852" s="399"/>
      <c r="OFH852" s="399"/>
      <c r="OFI852" s="399"/>
      <c r="OFJ852" s="399"/>
      <c r="OFK852" s="399"/>
      <c r="OFL852" s="399"/>
      <c r="OFM852" s="399"/>
      <c r="OFN852" s="399"/>
      <c r="OFO852" s="399"/>
      <c r="OFP852" s="399"/>
      <c r="OFQ852" s="399"/>
      <c r="OFR852" s="399"/>
      <c r="OFS852" s="399"/>
      <c r="OFT852" s="399"/>
      <c r="OFU852" s="399"/>
      <c r="OFV852" s="399"/>
      <c r="OFW852" s="399"/>
      <c r="OFX852" s="399"/>
      <c r="OFY852" s="399"/>
      <c r="OFZ852" s="399"/>
      <c r="OGA852" s="399"/>
      <c r="OGB852" s="399"/>
      <c r="OGC852" s="399"/>
      <c r="OGD852" s="399"/>
      <c r="OGE852" s="399"/>
      <c r="OGF852" s="399"/>
      <c r="OGG852" s="399"/>
      <c r="OGH852" s="399"/>
      <c r="OGI852" s="399"/>
      <c r="OGJ852" s="399"/>
      <c r="OGK852" s="399"/>
      <c r="OGL852" s="399"/>
      <c r="OGM852" s="399"/>
      <c r="OGN852" s="399"/>
      <c r="OGO852" s="399"/>
      <c r="OGP852" s="399"/>
      <c r="OGQ852" s="399"/>
      <c r="OGR852" s="399"/>
      <c r="OGS852" s="399"/>
      <c r="OGT852" s="399"/>
      <c r="OGU852" s="399"/>
      <c r="OGV852" s="399"/>
      <c r="OGW852" s="399"/>
      <c r="OGX852" s="399"/>
      <c r="OGY852" s="399"/>
      <c r="OGZ852" s="399"/>
      <c r="OHA852" s="399"/>
      <c r="OHB852" s="399"/>
      <c r="OHC852" s="399"/>
      <c r="OHD852" s="399"/>
      <c r="OHE852" s="399"/>
      <c r="OHF852" s="399"/>
      <c r="OHG852" s="399"/>
      <c r="OHH852" s="399"/>
      <c r="OHI852" s="399"/>
      <c r="OHJ852" s="399"/>
      <c r="OHK852" s="399"/>
      <c r="OHL852" s="399"/>
      <c r="OHM852" s="399"/>
      <c r="OHN852" s="399"/>
      <c r="OHO852" s="399"/>
      <c r="OHP852" s="399"/>
      <c r="OHQ852" s="399"/>
      <c r="OHR852" s="399"/>
      <c r="OHS852" s="399"/>
      <c r="OHT852" s="399"/>
      <c r="OHU852" s="399"/>
      <c r="OHV852" s="399"/>
      <c r="OHW852" s="399"/>
      <c r="OHX852" s="399"/>
      <c r="OHY852" s="399"/>
      <c r="OHZ852" s="399"/>
      <c r="OIA852" s="399"/>
      <c r="OIB852" s="399"/>
      <c r="OIC852" s="399"/>
      <c r="OID852" s="399"/>
      <c r="OIE852" s="399"/>
      <c r="OIF852" s="399"/>
      <c r="OIG852" s="399"/>
      <c r="OIH852" s="399"/>
      <c r="OII852" s="399"/>
      <c r="OIJ852" s="399"/>
      <c r="OIK852" s="399"/>
      <c r="OIL852" s="399"/>
      <c r="OIM852" s="399"/>
      <c r="OIN852" s="399"/>
      <c r="OIO852" s="399"/>
      <c r="OIP852" s="399"/>
      <c r="OIQ852" s="399"/>
      <c r="OIR852" s="399"/>
      <c r="OIS852" s="399"/>
      <c r="OIT852" s="399"/>
      <c r="OIU852" s="399"/>
      <c r="OIV852" s="399"/>
      <c r="OIW852" s="399"/>
      <c r="OIX852" s="399"/>
      <c r="OIY852" s="399"/>
      <c r="OIZ852" s="399"/>
      <c r="OJA852" s="399"/>
      <c r="OJB852" s="399"/>
      <c r="OJC852" s="399"/>
      <c r="OJD852" s="399"/>
      <c r="OJE852" s="399"/>
      <c r="OJF852" s="399"/>
      <c r="OJG852" s="399"/>
      <c r="OJH852" s="399"/>
      <c r="OJI852" s="399"/>
      <c r="OJJ852" s="399"/>
      <c r="OJK852" s="399"/>
      <c r="OJL852" s="399"/>
      <c r="OJM852" s="399"/>
      <c r="OJN852" s="399"/>
      <c r="OJO852" s="399"/>
      <c r="OJP852" s="399"/>
      <c r="OJQ852" s="399"/>
      <c r="OJR852" s="399"/>
      <c r="OJS852" s="399"/>
      <c r="OJT852" s="399"/>
      <c r="OJU852" s="399"/>
      <c r="OJV852" s="399"/>
      <c r="OJW852" s="399"/>
      <c r="OJX852" s="399"/>
      <c r="OJY852" s="399"/>
      <c r="OJZ852" s="399"/>
      <c r="OKA852" s="399"/>
      <c r="OKB852" s="399"/>
      <c r="OKC852" s="399"/>
      <c r="OKD852" s="399"/>
      <c r="OKE852" s="399"/>
      <c r="OKF852" s="399"/>
      <c r="OKG852" s="399"/>
      <c r="OKH852" s="399"/>
      <c r="OKI852" s="399"/>
      <c r="OKJ852" s="399"/>
      <c r="OKK852" s="399"/>
      <c r="OKL852" s="399"/>
      <c r="OKM852" s="399"/>
      <c r="OKN852" s="399"/>
      <c r="OKO852" s="399"/>
      <c r="OKP852" s="399"/>
      <c r="OKQ852" s="399"/>
      <c r="OKR852" s="399"/>
      <c r="OKS852" s="399"/>
      <c r="OKT852" s="399"/>
      <c r="OKU852" s="399"/>
      <c r="OKV852" s="399"/>
      <c r="OKW852" s="399"/>
      <c r="OKX852" s="399"/>
      <c r="OKY852" s="399"/>
      <c r="OKZ852" s="399"/>
      <c r="OLA852" s="399"/>
      <c r="OLB852" s="399"/>
      <c r="OLC852" s="399"/>
      <c r="OLD852" s="399"/>
      <c r="OLE852" s="399"/>
      <c r="OLF852" s="399"/>
      <c r="OLG852" s="399"/>
      <c r="OLH852" s="399"/>
      <c r="OLI852" s="399"/>
      <c r="OLJ852" s="399"/>
      <c r="OLK852" s="399"/>
      <c r="OLL852" s="399"/>
      <c r="OLM852" s="399"/>
      <c r="OLN852" s="399"/>
      <c r="OLO852" s="399"/>
      <c r="OLP852" s="399"/>
      <c r="OLQ852" s="399"/>
      <c r="OLR852" s="399"/>
      <c r="OLS852" s="399"/>
      <c r="OLT852" s="399"/>
      <c r="OLU852" s="399"/>
      <c r="OLV852" s="399"/>
      <c r="OLW852" s="399"/>
      <c r="OLX852" s="399"/>
      <c r="OLY852" s="399"/>
      <c r="OLZ852" s="399"/>
      <c r="OMA852" s="399"/>
      <c r="OMB852" s="399"/>
      <c r="OMC852" s="399"/>
      <c r="OMD852" s="399"/>
      <c r="OME852" s="399"/>
      <c r="OMF852" s="399"/>
      <c r="OMG852" s="399"/>
      <c r="OMH852" s="399"/>
      <c r="OMI852" s="399"/>
      <c r="OMJ852" s="399"/>
      <c r="OMK852" s="399"/>
      <c r="OML852" s="399"/>
      <c r="OMM852" s="399"/>
      <c r="OMN852" s="399"/>
      <c r="OMO852" s="399"/>
      <c r="OMP852" s="399"/>
      <c r="OMQ852" s="399"/>
      <c r="OMR852" s="399"/>
      <c r="OMS852" s="399"/>
      <c r="OMT852" s="399"/>
      <c r="OMU852" s="399"/>
      <c r="OMV852" s="399"/>
      <c r="OMW852" s="399"/>
      <c r="OMX852" s="399"/>
      <c r="OMY852" s="399"/>
      <c r="OMZ852" s="399"/>
      <c r="ONA852" s="399"/>
      <c r="ONB852" s="399"/>
      <c r="ONC852" s="399"/>
      <c r="OND852" s="399"/>
      <c r="ONE852" s="399"/>
      <c r="ONF852" s="399"/>
      <c r="ONG852" s="399"/>
      <c r="ONH852" s="399"/>
      <c r="ONI852" s="399"/>
      <c r="ONJ852" s="399"/>
      <c r="ONK852" s="399"/>
      <c r="ONL852" s="399"/>
      <c r="ONM852" s="399"/>
      <c r="ONN852" s="399"/>
      <c r="ONO852" s="399"/>
      <c r="ONP852" s="399"/>
      <c r="ONQ852" s="399"/>
      <c r="ONR852" s="399"/>
      <c r="ONS852" s="399"/>
      <c r="ONT852" s="399"/>
      <c r="ONU852" s="399"/>
      <c r="ONV852" s="399"/>
      <c r="ONW852" s="399"/>
      <c r="ONX852" s="399"/>
      <c r="ONY852" s="399"/>
      <c r="ONZ852" s="399"/>
      <c r="OOA852" s="399"/>
      <c r="OOB852" s="399"/>
      <c r="OOC852" s="399"/>
      <c r="OOD852" s="399"/>
      <c r="OOE852" s="399"/>
      <c r="OOF852" s="399"/>
      <c r="OOG852" s="399"/>
      <c r="OOH852" s="399"/>
      <c r="OOI852" s="399"/>
      <c r="OOJ852" s="399"/>
      <c r="OOK852" s="399"/>
      <c r="OOL852" s="399"/>
      <c r="OOM852" s="399"/>
      <c r="OON852" s="399"/>
      <c r="OOO852" s="399"/>
      <c r="OOP852" s="399"/>
      <c r="OOQ852" s="399"/>
      <c r="OOR852" s="399"/>
      <c r="OOS852" s="399"/>
      <c r="OOT852" s="399"/>
      <c r="OOU852" s="399"/>
      <c r="OOV852" s="399"/>
      <c r="OOW852" s="399"/>
      <c r="OOX852" s="399"/>
      <c r="OOY852" s="399"/>
      <c r="OOZ852" s="399"/>
      <c r="OPA852" s="399"/>
      <c r="OPB852" s="399"/>
      <c r="OPC852" s="399"/>
      <c r="OPD852" s="399"/>
      <c r="OPE852" s="399"/>
      <c r="OPF852" s="399"/>
      <c r="OPG852" s="399"/>
      <c r="OPH852" s="399"/>
      <c r="OPI852" s="399"/>
      <c r="OPJ852" s="399"/>
      <c r="OPK852" s="399"/>
      <c r="OPL852" s="399"/>
      <c r="OPM852" s="399"/>
      <c r="OPN852" s="399"/>
      <c r="OPO852" s="399"/>
      <c r="OPP852" s="399"/>
      <c r="OPQ852" s="399"/>
      <c r="OPR852" s="399"/>
      <c r="OPS852" s="399"/>
      <c r="OPT852" s="399"/>
      <c r="OPU852" s="399"/>
      <c r="OPV852" s="399"/>
      <c r="OPW852" s="399"/>
      <c r="OPX852" s="399"/>
      <c r="OPY852" s="399"/>
      <c r="OPZ852" s="399"/>
      <c r="OQA852" s="399"/>
      <c r="OQB852" s="399"/>
      <c r="OQC852" s="399"/>
      <c r="OQD852" s="399"/>
      <c r="OQE852" s="399"/>
      <c r="OQF852" s="399"/>
      <c r="OQG852" s="399"/>
      <c r="OQH852" s="399"/>
      <c r="OQI852" s="399"/>
      <c r="OQJ852" s="399"/>
      <c r="OQK852" s="399"/>
      <c r="OQL852" s="399"/>
      <c r="OQM852" s="399"/>
      <c r="OQN852" s="399"/>
      <c r="OQO852" s="399"/>
      <c r="OQP852" s="399"/>
      <c r="OQQ852" s="399"/>
      <c r="OQR852" s="399"/>
      <c r="OQS852" s="399"/>
      <c r="OQT852" s="399"/>
      <c r="OQU852" s="399"/>
      <c r="OQV852" s="399"/>
      <c r="OQW852" s="399"/>
      <c r="OQX852" s="399"/>
      <c r="OQY852" s="399"/>
      <c r="OQZ852" s="399"/>
      <c r="ORA852" s="399"/>
      <c r="ORB852" s="399"/>
      <c r="ORC852" s="399"/>
      <c r="ORD852" s="399"/>
      <c r="ORE852" s="399"/>
      <c r="ORF852" s="399"/>
      <c r="ORG852" s="399"/>
      <c r="ORH852" s="399"/>
      <c r="ORI852" s="399"/>
      <c r="ORJ852" s="399"/>
      <c r="ORK852" s="399"/>
      <c r="ORL852" s="399"/>
      <c r="ORM852" s="399"/>
      <c r="ORN852" s="399"/>
      <c r="ORO852" s="399"/>
      <c r="ORP852" s="399"/>
      <c r="ORQ852" s="399"/>
      <c r="ORR852" s="399"/>
      <c r="ORS852" s="399"/>
      <c r="ORT852" s="399"/>
      <c r="ORU852" s="399"/>
      <c r="ORV852" s="399"/>
      <c r="ORW852" s="399"/>
      <c r="ORX852" s="399"/>
      <c r="ORY852" s="399"/>
      <c r="ORZ852" s="399"/>
      <c r="OSA852" s="399"/>
      <c r="OSB852" s="399"/>
      <c r="OSC852" s="399"/>
      <c r="OSD852" s="399"/>
      <c r="OSE852" s="399"/>
      <c r="OSF852" s="399"/>
      <c r="OSG852" s="399"/>
      <c r="OSH852" s="399"/>
      <c r="OSI852" s="399"/>
      <c r="OSJ852" s="399"/>
      <c r="OSK852" s="399"/>
      <c r="OSL852" s="399"/>
      <c r="OSM852" s="399"/>
      <c r="OSN852" s="399"/>
      <c r="OSO852" s="399"/>
      <c r="OSP852" s="399"/>
      <c r="OSQ852" s="399"/>
      <c r="OSR852" s="399"/>
      <c r="OSS852" s="399"/>
      <c r="OST852" s="399"/>
      <c r="OSU852" s="399"/>
      <c r="OSV852" s="399"/>
      <c r="OSW852" s="399"/>
      <c r="OSX852" s="399"/>
      <c r="OSY852" s="399"/>
      <c r="OSZ852" s="399"/>
      <c r="OTA852" s="399"/>
      <c r="OTB852" s="399"/>
      <c r="OTC852" s="399"/>
      <c r="OTD852" s="399"/>
      <c r="OTE852" s="399"/>
      <c r="OTF852" s="399"/>
      <c r="OTG852" s="399"/>
      <c r="OTH852" s="399"/>
      <c r="OTI852" s="399"/>
      <c r="OTJ852" s="399"/>
      <c r="OTK852" s="399"/>
      <c r="OTL852" s="399"/>
      <c r="OTM852" s="399"/>
      <c r="OTN852" s="399"/>
      <c r="OTO852" s="399"/>
      <c r="OTP852" s="399"/>
      <c r="OTQ852" s="399"/>
      <c r="OTR852" s="399"/>
      <c r="OTS852" s="399"/>
      <c r="OTT852" s="399"/>
      <c r="OTU852" s="399"/>
      <c r="OTV852" s="399"/>
      <c r="OTW852" s="399"/>
      <c r="OTX852" s="399"/>
      <c r="OTY852" s="399"/>
      <c r="OTZ852" s="399"/>
      <c r="OUA852" s="399"/>
      <c r="OUB852" s="399"/>
      <c r="OUC852" s="399"/>
      <c r="OUD852" s="399"/>
      <c r="OUE852" s="399"/>
      <c r="OUF852" s="399"/>
      <c r="OUG852" s="399"/>
      <c r="OUH852" s="399"/>
      <c r="OUI852" s="399"/>
      <c r="OUJ852" s="399"/>
      <c r="OUK852" s="399"/>
      <c r="OUL852" s="399"/>
      <c r="OUM852" s="399"/>
      <c r="OUN852" s="399"/>
      <c r="OUO852" s="399"/>
      <c r="OUP852" s="399"/>
      <c r="OUQ852" s="399"/>
      <c r="OUR852" s="399"/>
      <c r="OUS852" s="399"/>
      <c r="OUT852" s="399"/>
      <c r="OUU852" s="399"/>
      <c r="OUV852" s="399"/>
      <c r="OUW852" s="399"/>
      <c r="OUX852" s="399"/>
      <c r="OUY852" s="399"/>
      <c r="OUZ852" s="399"/>
      <c r="OVA852" s="399"/>
      <c r="OVB852" s="399"/>
      <c r="OVC852" s="399"/>
      <c r="OVD852" s="399"/>
      <c r="OVE852" s="399"/>
      <c r="OVF852" s="399"/>
      <c r="OVG852" s="399"/>
      <c r="OVH852" s="399"/>
      <c r="OVI852" s="399"/>
      <c r="OVJ852" s="399"/>
      <c r="OVK852" s="399"/>
      <c r="OVL852" s="399"/>
      <c r="OVM852" s="399"/>
      <c r="OVN852" s="399"/>
      <c r="OVO852" s="399"/>
      <c r="OVP852" s="399"/>
      <c r="OVQ852" s="399"/>
      <c r="OVR852" s="399"/>
      <c r="OVS852" s="399"/>
      <c r="OVT852" s="399"/>
      <c r="OVU852" s="399"/>
      <c r="OVV852" s="399"/>
      <c r="OVW852" s="399"/>
      <c r="OVX852" s="399"/>
      <c r="OVY852" s="399"/>
      <c r="OVZ852" s="399"/>
      <c r="OWA852" s="399"/>
      <c r="OWB852" s="399"/>
      <c r="OWC852" s="399"/>
      <c r="OWD852" s="399"/>
      <c r="OWE852" s="399"/>
      <c r="OWF852" s="399"/>
      <c r="OWG852" s="399"/>
      <c r="OWH852" s="399"/>
      <c r="OWI852" s="399"/>
      <c r="OWJ852" s="399"/>
      <c r="OWK852" s="399"/>
      <c r="OWL852" s="399"/>
      <c r="OWM852" s="399"/>
      <c r="OWN852" s="399"/>
      <c r="OWO852" s="399"/>
      <c r="OWP852" s="399"/>
      <c r="OWQ852" s="399"/>
      <c r="OWR852" s="399"/>
      <c r="OWS852" s="399"/>
      <c r="OWT852" s="399"/>
      <c r="OWU852" s="399"/>
      <c r="OWV852" s="399"/>
      <c r="OWW852" s="399"/>
      <c r="OWX852" s="399"/>
      <c r="OWY852" s="399"/>
      <c r="OWZ852" s="399"/>
      <c r="OXA852" s="399"/>
      <c r="OXB852" s="399"/>
      <c r="OXC852" s="399"/>
      <c r="OXD852" s="399"/>
      <c r="OXE852" s="399"/>
      <c r="OXF852" s="399"/>
      <c r="OXG852" s="399"/>
      <c r="OXH852" s="399"/>
      <c r="OXI852" s="399"/>
      <c r="OXJ852" s="399"/>
      <c r="OXK852" s="399"/>
      <c r="OXL852" s="399"/>
      <c r="OXM852" s="399"/>
      <c r="OXN852" s="399"/>
      <c r="OXO852" s="399"/>
      <c r="OXP852" s="399"/>
      <c r="OXQ852" s="399"/>
      <c r="OXR852" s="399"/>
      <c r="OXS852" s="399"/>
      <c r="OXT852" s="399"/>
      <c r="OXU852" s="399"/>
      <c r="OXV852" s="399"/>
      <c r="OXW852" s="399"/>
      <c r="OXX852" s="399"/>
      <c r="OXY852" s="399"/>
      <c r="OXZ852" s="399"/>
      <c r="OYA852" s="399"/>
      <c r="OYB852" s="399"/>
      <c r="OYC852" s="399"/>
      <c r="OYD852" s="399"/>
      <c r="OYE852" s="399"/>
      <c r="OYF852" s="399"/>
      <c r="OYG852" s="399"/>
      <c r="OYH852" s="399"/>
      <c r="OYI852" s="399"/>
      <c r="OYJ852" s="399"/>
      <c r="OYK852" s="399"/>
      <c r="OYL852" s="399"/>
      <c r="OYM852" s="399"/>
      <c r="OYN852" s="399"/>
      <c r="OYO852" s="399"/>
      <c r="OYP852" s="399"/>
      <c r="OYQ852" s="399"/>
      <c r="OYR852" s="399"/>
      <c r="OYS852" s="399"/>
      <c r="OYT852" s="399"/>
      <c r="OYU852" s="399"/>
      <c r="OYV852" s="399"/>
      <c r="OYW852" s="399"/>
      <c r="OYX852" s="399"/>
      <c r="OYY852" s="399"/>
      <c r="OYZ852" s="399"/>
      <c r="OZA852" s="399"/>
      <c r="OZB852" s="399"/>
      <c r="OZC852" s="399"/>
      <c r="OZD852" s="399"/>
      <c r="OZE852" s="399"/>
      <c r="OZF852" s="399"/>
      <c r="OZG852" s="399"/>
      <c r="OZH852" s="399"/>
      <c r="OZI852" s="399"/>
      <c r="OZJ852" s="399"/>
      <c r="OZK852" s="399"/>
      <c r="OZL852" s="399"/>
      <c r="OZM852" s="399"/>
      <c r="OZN852" s="399"/>
      <c r="OZO852" s="399"/>
      <c r="OZP852" s="399"/>
      <c r="OZQ852" s="399"/>
      <c r="OZR852" s="399"/>
      <c r="OZS852" s="399"/>
      <c r="OZT852" s="399"/>
      <c r="OZU852" s="399"/>
      <c r="OZV852" s="399"/>
      <c r="OZW852" s="399"/>
      <c r="OZX852" s="399"/>
      <c r="OZY852" s="399"/>
      <c r="OZZ852" s="399"/>
      <c r="PAA852" s="399"/>
      <c r="PAB852" s="399"/>
      <c r="PAC852" s="399"/>
      <c r="PAD852" s="399"/>
      <c r="PAE852" s="399"/>
      <c r="PAF852" s="399"/>
      <c r="PAG852" s="399"/>
      <c r="PAH852" s="399"/>
      <c r="PAI852" s="399"/>
      <c r="PAJ852" s="399"/>
      <c r="PAK852" s="399"/>
      <c r="PAL852" s="399"/>
      <c r="PAM852" s="399"/>
      <c r="PAN852" s="399"/>
      <c r="PAO852" s="399"/>
      <c r="PAP852" s="399"/>
      <c r="PAQ852" s="399"/>
      <c r="PAR852" s="399"/>
      <c r="PAS852" s="399"/>
      <c r="PAT852" s="399"/>
      <c r="PAU852" s="399"/>
      <c r="PAV852" s="399"/>
      <c r="PAW852" s="399"/>
      <c r="PAX852" s="399"/>
      <c r="PAY852" s="399"/>
      <c r="PAZ852" s="399"/>
      <c r="PBA852" s="399"/>
      <c r="PBB852" s="399"/>
      <c r="PBC852" s="399"/>
      <c r="PBD852" s="399"/>
      <c r="PBE852" s="399"/>
      <c r="PBF852" s="399"/>
      <c r="PBG852" s="399"/>
      <c r="PBH852" s="399"/>
      <c r="PBI852" s="399"/>
      <c r="PBJ852" s="399"/>
      <c r="PBK852" s="399"/>
      <c r="PBL852" s="399"/>
      <c r="PBM852" s="399"/>
      <c r="PBN852" s="399"/>
      <c r="PBO852" s="399"/>
      <c r="PBP852" s="399"/>
      <c r="PBQ852" s="399"/>
      <c r="PBR852" s="399"/>
      <c r="PBS852" s="399"/>
      <c r="PBT852" s="399"/>
      <c r="PBU852" s="399"/>
      <c r="PBV852" s="399"/>
      <c r="PBW852" s="399"/>
      <c r="PBX852" s="399"/>
      <c r="PBY852" s="399"/>
      <c r="PBZ852" s="399"/>
      <c r="PCA852" s="399"/>
      <c r="PCB852" s="399"/>
      <c r="PCC852" s="399"/>
      <c r="PCD852" s="399"/>
      <c r="PCE852" s="399"/>
      <c r="PCF852" s="399"/>
      <c r="PCG852" s="399"/>
      <c r="PCH852" s="399"/>
      <c r="PCI852" s="399"/>
      <c r="PCJ852" s="399"/>
      <c r="PCK852" s="399"/>
      <c r="PCL852" s="399"/>
      <c r="PCM852" s="399"/>
      <c r="PCN852" s="399"/>
      <c r="PCO852" s="399"/>
      <c r="PCP852" s="399"/>
      <c r="PCQ852" s="399"/>
      <c r="PCR852" s="399"/>
      <c r="PCS852" s="399"/>
      <c r="PCT852" s="399"/>
      <c r="PCU852" s="399"/>
      <c r="PCV852" s="399"/>
      <c r="PCW852" s="399"/>
      <c r="PCX852" s="399"/>
      <c r="PCY852" s="399"/>
      <c r="PCZ852" s="399"/>
      <c r="PDA852" s="399"/>
      <c r="PDB852" s="399"/>
      <c r="PDC852" s="399"/>
      <c r="PDD852" s="399"/>
      <c r="PDE852" s="399"/>
      <c r="PDF852" s="399"/>
      <c r="PDG852" s="399"/>
      <c r="PDH852" s="399"/>
      <c r="PDI852" s="399"/>
      <c r="PDJ852" s="399"/>
      <c r="PDK852" s="399"/>
      <c r="PDL852" s="399"/>
      <c r="PDM852" s="399"/>
      <c r="PDN852" s="399"/>
      <c r="PDO852" s="399"/>
      <c r="PDP852" s="399"/>
      <c r="PDQ852" s="399"/>
      <c r="PDR852" s="399"/>
      <c r="PDS852" s="399"/>
      <c r="PDT852" s="399"/>
      <c r="PDU852" s="399"/>
      <c r="PDV852" s="399"/>
      <c r="PDW852" s="399"/>
      <c r="PDX852" s="399"/>
      <c r="PDY852" s="399"/>
      <c r="PDZ852" s="399"/>
      <c r="PEA852" s="399"/>
      <c r="PEB852" s="399"/>
      <c r="PEC852" s="399"/>
      <c r="PED852" s="399"/>
      <c r="PEE852" s="399"/>
      <c r="PEF852" s="399"/>
      <c r="PEG852" s="399"/>
      <c r="PEH852" s="399"/>
      <c r="PEI852" s="399"/>
      <c r="PEJ852" s="399"/>
      <c r="PEK852" s="399"/>
      <c r="PEL852" s="399"/>
      <c r="PEM852" s="399"/>
      <c r="PEN852" s="399"/>
      <c r="PEO852" s="399"/>
      <c r="PEP852" s="399"/>
      <c r="PEQ852" s="399"/>
      <c r="PER852" s="399"/>
      <c r="PES852" s="399"/>
      <c r="PET852" s="399"/>
      <c r="PEU852" s="399"/>
      <c r="PEV852" s="399"/>
      <c r="PEW852" s="399"/>
      <c r="PEX852" s="399"/>
      <c r="PEY852" s="399"/>
      <c r="PEZ852" s="399"/>
      <c r="PFA852" s="399"/>
      <c r="PFB852" s="399"/>
      <c r="PFC852" s="399"/>
      <c r="PFD852" s="399"/>
      <c r="PFE852" s="399"/>
      <c r="PFF852" s="399"/>
      <c r="PFG852" s="399"/>
      <c r="PFH852" s="399"/>
      <c r="PFI852" s="399"/>
      <c r="PFJ852" s="399"/>
      <c r="PFK852" s="399"/>
      <c r="PFL852" s="399"/>
      <c r="PFM852" s="399"/>
      <c r="PFN852" s="399"/>
      <c r="PFO852" s="399"/>
      <c r="PFP852" s="399"/>
      <c r="PFQ852" s="399"/>
      <c r="PFR852" s="399"/>
      <c r="PFS852" s="399"/>
      <c r="PFT852" s="399"/>
      <c r="PFU852" s="399"/>
      <c r="PFV852" s="399"/>
      <c r="PFW852" s="399"/>
      <c r="PFX852" s="399"/>
      <c r="PFY852" s="399"/>
      <c r="PFZ852" s="399"/>
      <c r="PGA852" s="399"/>
      <c r="PGB852" s="399"/>
      <c r="PGC852" s="399"/>
      <c r="PGD852" s="399"/>
      <c r="PGE852" s="399"/>
      <c r="PGF852" s="399"/>
      <c r="PGG852" s="399"/>
      <c r="PGH852" s="399"/>
      <c r="PGI852" s="399"/>
      <c r="PGJ852" s="399"/>
      <c r="PGK852" s="399"/>
      <c r="PGL852" s="399"/>
      <c r="PGM852" s="399"/>
      <c r="PGN852" s="399"/>
      <c r="PGO852" s="399"/>
      <c r="PGP852" s="399"/>
      <c r="PGQ852" s="399"/>
      <c r="PGR852" s="399"/>
      <c r="PGS852" s="399"/>
      <c r="PGT852" s="399"/>
      <c r="PGU852" s="399"/>
      <c r="PGV852" s="399"/>
      <c r="PGW852" s="399"/>
      <c r="PGX852" s="399"/>
      <c r="PGY852" s="399"/>
      <c r="PGZ852" s="399"/>
      <c r="PHA852" s="399"/>
      <c r="PHB852" s="399"/>
      <c r="PHC852" s="399"/>
      <c r="PHD852" s="399"/>
      <c r="PHE852" s="399"/>
      <c r="PHF852" s="399"/>
      <c r="PHG852" s="399"/>
      <c r="PHH852" s="399"/>
      <c r="PHI852" s="399"/>
      <c r="PHJ852" s="399"/>
      <c r="PHK852" s="399"/>
      <c r="PHL852" s="399"/>
      <c r="PHM852" s="399"/>
      <c r="PHN852" s="399"/>
      <c r="PHO852" s="399"/>
      <c r="PHP852" s="399"/>
      <c r="PHQ852" s="399"/>
      <c r="PHR852" s="399"/>
      <c r="PHS852" s="399"/>
      <c r="PHT852" s="399"/>
      <c r="PHU852" s="399"/>
      <c r="PHV852" s="399"/>
      <c r="PHW852" s="399"/>
      <c r="PHX852" s="399"/>
      <c r="PHY852" s="399"/>
      <c r="PHZ852" s="399"/>
      <c r="PIA852" s="399"/>
      <c r="PIB852" s="399"/>
      <c r="PIC852" s="399"/>
      <c r="PID852" s="399"/>
      <c r="PIE852" s="399"/>
      <c r="PIF852" s="399"/>
      <c r="PIG852" s="399"/>
      <c r="PIH852" s="399"/>
      <c r="PII852" s="399"/>
      <c r="PIJ852" s="399"/>
      <c r="PIK852" s="399"/>
      <c r="PIL852" s="399"/>
      <c r="PIM852" s="399"/>
      <c r="PIN852" s="399"/>
      <c r="PIO852" s="399"/>
      <c r="PIP852" s="399"/>
      <c r="PIQ852" s="399"/>
      <c r="PIR852" s="399"/>
      <c r="PIS852" s="399"/>
      <c r="PIT852" s="399"/>
      <c r="PIU852" s="399"/>
      <c r="PIV852" s="399"/>
      <c r="PIW852" s="399"/>
      <c r="PIX852" s="399"/>
      <c r="PIY852" s="399"/>
      <c r="PIZ852" s="399"/>
      <c r="PJA852" s="399"/>
      <c r="PJB852" s="399"/>
      <c r="PJC852" s="399"/>
      <c r="PJD852" s="399"/>
      <c r="PJE852" s="399"/>
      <c r="PJF852" s="399"/>
      <c r="PJG852" s="399"/>
      <c r="PJH852" s="399"/>
      <c r="PJI852" s="399"/>
      <c r="PJJ852" s="399"/>
      <c r="PJK852" s="399"/>
      <c r="PJL852" s="399"/>
      <c r="PJM852" s="399"/>
      <c r="PJN852" s="399"/>
      <c r="PJO852" s="399"/>
      <c r="PJP852" s="399"/>
      <c r="PJQ852" s="399"/>
      <c r="PJR852" s="399"/>
      <c r="PJS852" s="399"/>
      <c r="PJT852" s="399"/>
      <c r="PJU852" s="399"/>
      <c r="PJV852" s="399"/>
      <c r="PJW852" s="399"/>
      <c r="PJX852" s="399"/>
      <c r="PJY852" s="399"/>
      <c r="PJZ852" s="399"/>
      <c r="PKA852" s="399"/>
      <c r="PKB852" s="399"/>
      <c r="PKC852" s="399"/>
      <c r="PKD852" s="399"/>
      <c r="PKE852" s="399"/>
      <c r="PKF852" s="399"/>
      <c r="PKG852" s="399"/>
      <c r="PKH852" s="399"/>
      <c r="PKI852" s="399"/>
      <c r="PKJ852" s="399"/>
      <c r="PKK852" s="399"/>
      <c r="PKL852" s="399"/>
      <c r="PKM852" s="399"/>
      <c r="PKN852" s="399"/>
      <c r="PKO852" s="399"/>
      <c r="PKP852" s="399"/>
      <c r="PKQ852" s="399"/>
      <c r="PKR852" s="399"/>
      <c r="PKS852" s="399"/>
      <c r="PKT852" s="399"/>
      <c r="PKU852" s="399"/>
      <c r="PKV852" s="399"/>
      <c r="PKW852" s="399"/>
      <c r="PKX852" s="399"/>
      <c r="PKY852" s="399"/>
      <c r="PKZ852" s="399"/>
      <c r="PLA852" s="399"/>
      <c r="PLB852" s="399"/>
      <c r="PLC852" s="399"/>
      <c r="PLD852" s="399"/>
      <c r="PLE852" s="399"/>
      <c r="PLF852" s="399"/>
      <c r="PLG852" s="399"/>
      <c r="PLH852" s="399"/>
      <c r="PLI852" s="399"/>
      <c r="PLJ852" s="399"/>
      <c r="PLK852" s="399"/>
      <c r="PLL852" s="399"/>
      <c r="PLM852" s="399"/>
      <c r="PLN852" s="399"/>
      <c r="PLO852" s="399"/>
      <c r="PLP852" s="399"/>
      <c r="PLQ852" s="399"/>
      <c r="PLR852" s="399"/>
      <c r="PLS852" s="399"/>
      <c r="PLT852" s="399"/>
      <c r="PLU852" s="399"/>
      <c r="PLV852" s="399"/>
      <c r="PLW852" s="399"/>
      <c r="PLX852" s="399"/>
      <c r="PLY852" s="399"/>
      <c r="PLZ852" s="399"/>
      <c r="PMA852" s="399"/>
      <c r="PMB852" s="399"/>
      <c r="PMC852" s="399"/>
      <c r="PMD852" s="399"/>
      <c r="PME852" s="399"/>
      <c r="PMF852" s="399"/>
      <c r="PMG852" s="399"/>
      <c r="PMH852" s="399"/>
      <c r="PMI852" s="399"/>
      <c r="PMJ852" s="399"/>
      <c r="PMK852" s="399"/>
      <c r="PML852" s="399"/>
      <c r="PMM852" s="399"/>
      <c r="PMN852" s="399"/>
      <c r="PMO852" s="399"/>
      <c r="PMP852" s="399"/>
      <c r="PMQ852" s="399"/>
      <c r="PMR852" s="399"/>
      <c r="PMS852" s="399"/>
      <c r="PMT852" s="399"/>
      <c r="PMU852" s="399"/>
      <c r="PMV852" s="399"/>
      <c r="PMW852" s="399"/>
      <c r="PMX852" s="399"/>
      <c r="PMY852" s="399"/>
      <c r="PMZ852" s="399"/>
      <c r="PNA852" s="399"/>
      <c r="PNB852" s="399"/>
      <c r="PNC852" s="399"/>
      <c r="PND852" s="399"/>
      <c r="PNE852" s="399"/>
      <c r="PNF852" s="399"/>
      <c r="PNG852" s="399"/>
      <c r="PNH852" s="399"/>
      <c r="PNI852" s="399"/>
      <c r="PNJ852" s="399"/>
      <c r="PNK852" s="399"/>
      <c r="PNL852" s="399"/>
      <c r="PNM852" s="399"/>
      <c r="PNN852" s="399"/>
      <c r="PNO852" s="399"/>
      <c r="PNP852" s="399"/>
      <c r="PNQ852" s="399"/>
      <c r="PNR852" s="399"/>
      <c r="PNS852" s="399"/>
      <c r="PNT852" s="399"/>
      <c r="PNU852" s="399"/>
      <c r="PNV852" s="399"/>
      <c r="PNW852" s="399"/>
      <c r="PNX852" s="399"/>
      <c r="PNY852" s="399"/>
      <c r="PNZ852" s="399"/>
      <c r="POA852" s="399"/>
      <c r="POB852" s="399"/>
      <c r="POC852" s="399"/>
      <c r="POD852" s="399"/>
      <c r="POE852" s="399"/>
      <c r="POF852" s="399"/>
      <c r="POG852" s="399"/>
      <c r="POH852" s="399"/>
      <c r="POI852" s="399"/>
      <c r="POJ852" s="399"/>
      <c r="POK852" s="399"/>
      <c r="POL852" s="399"/>
      <c r="POM852" s="399"/>
      <c r="PON852" s="399"/>
      <c r="POO852" s="399"/>
      <c r="POP852" s="399"/>
      <c r="POQ852" s="399"/>
      <c r="POR852" s="399"/>
      <c r="POS852" s="399"/>
      <c r="POT852" s="399"/>
      <c r="POU852" s="399"/>
      <c r="POV852" s="399"/>
      <c r="POW852" s="399"/>
      <c r="POX852" s="399"/>
      <c r="POY852" s="399"/>
      <c r="POZ852" s="399"/>
      <c r="PPA852" s="399"/>
      <c r="PPB852" s="399"/>
      <c r="PPC852" s="399"/>
      <c r="PPD852" s="399"/>
      <c r="PPE852" s="399"/>
      <c r="PPF852" s="399"/>
      <c r="PPG852" s="399"/>
      <c r="PPH852" s="399"/>
      <c r="PPI852" s="399"/>
      <c r="PPJ852" s="399"/>
      <c r="PPK852" s="399"/>
      <c r="PPL852" s="399"/>
      <c r="PPM852" s="399"/>
      <c r="PPN852" s="399"/>
      <c r="PPO852" s="399"/>
      <c r="PPP852" s="399"/>
      <c r="PPQ852" s="399"/>
      <c r="PPR852" s="399"/>
      <c r="PPS852" s="399"/>
      <c r="PPT852" s="399"/>
      <c r="PPU852" s="399"/>
      <c r="PPV852" s="399"/>
      <c r="PPW852" s="399"/>
      <c r="PPX852" s="399"/>
      <c r="PPY852" s="399"/>
      <c r="PPZ852" s="399"/>
      <c r="PQA852" s="399"/>
      <c r="PQB852" s="399"/>
      <c r="PQC852" s="399"/>
      <c r="PQD852" s="399"/>
      <c r="PQE852" s="399"/>
      <c r="PQF852" s="399"/>
      <c r="PQG852" s="399"/>
      <c r="PQH852" s="399"/>
      <c r="PQI852" s="399"/>
      <c r="PQJ852" s="399"/>
      <c r="PQK852" s="399"/>
      <c r="PQL852" s="399"/>
      <c r="PQM852" s="399"/>
      <c r="PQN852" s="399"/>
      <c r="PQO852" s="399"/>
      <c r="PQP852" s="399"/>
      <c r="PQQ852" s="399"/>
      <c r="PQR852" s="399"/>
      <c r="PQS852" s="399"/>
      <c r="PQT852" s="399"/>
      <c r="PQU852" s="399"/>
      <c r="PQV852" s="399"/>
      <c r="PQW852" s="399"/>
      <c r="PQX852" s="399"/>
      <c r="PQY852" s="399"/>
      <c r="PQZ852" s="399"/>
      <c r="PRA852" s="399"/>
      <c r="PRB852" s="399"/>
      <c r="PRC852" s="399"/>
      <c r="PRD852" s="399"/>
      <c r="PRE852" s="399"/>
      <c r="PRF852" s="399"/>
      <c r="PRG852" s="399"/>
      <c r="PRH852" s="399"/>
      <c r="PRI852" s="399"/>
      <c r="PRJ852" s="399"/>
      <c r="PRK852" s="399"/>
      <c r="PRL852" s="399"/>
      <c r="PRM852" s="399"/>
      <c r="PRN852" s="399"/>
      <c r="PRO852" s="399"/>
      <c r="PRP852" s="399"/>
      <c r="PRQ852" s="399"/>
      <c r="PRR852" s="399"/>
      <c r="PRS852" s="399"/>
      <c r="PRT852" s="399"/>
      <c r="PRU852" s="399"/>
      <c r="PRV852" s="399"/>
      <c r="PRW852" s="399"/>
      <c r="PRX852" s="399"/>
      <c r="PRY852" s="399"/>
      <c r="PRZ852" s="399"/>
      <c r="PSA852" s="399"/>
      <c r="PSB852" s="399"/>
      <c r="PSC852" s="399"/>
      <c r="PSD852" s="399"/>
      <c r="PSE852" s="399"/>
      <c r="PSF852" s="399"/>
      <c r="PSG852" s="399"/>
      <c r="PSH852" s="399"/>
      <c r="PSI852" s="399"/>
      <c r="PSJ852" s="399"/>
      <c r="PSK852" s="399"/>
      <c r="PSL852" s="399"/>
      <c r="PSM852" s="399"/>
      <c r="PSN852" s="399"/>
      <c r="PSO852" s="399"/>
      <c r="PSP852" s="399"/>
      <c r="PSQ852" s="399"/>
      <c r="PSR852" s="399"/>
      <c r="PSS852" s="399"/>
      <c r="PST852" s="399"/>
      <c r="PSU852" s="399"/>
      <c r="PSV852" s="399"/>
      <c r="PSW852" s="399"/>
      <c r="PSX852" s="399"/>
      <c r="PSY852" s="399"/>
      <c r="PSZ852" s="399"/>
      <c r="PTA852" s="399"/>
      <c r="PTB852" s="399"/>
      <c r="PTC852" s="399"/>
      <c r="PTD852" s="399"/>
      <c r="PTE852" s="399"/>
      <c r="PTF852" s="399"/>
      <c r="PTG852" s="399"/>
      <c r="PTH852" s="399"/>
      <c r="PTI852" s="399"/>
      <c r="PTJ852" s="399"/>
      <c r="PTK852" s="399"/>
      <c r="PTL852" s="399"/>
      <c r="PTM852" s="399"/>
      <c r="PTN852" s="399"/>
      <c r="PTO852" s="399"/>
      <c r="PTP852" s="399"/>
      <c r="PTQ852" s="399"/>
      <c r="PTR852" s="399"/>
      <c r="PTS852" s="399"/>
      <c r="PTT852" s="399"/>
      <c r="PTU852" s="399"/>
      <c r="PTV852" s="399"/>
      <c r="PTW852" s="399"/>
      <c r="PTX852" s="399"/>
      <c r="PTY852" s="399"/>
      <c r="PTZ852" s="399"/>
      <c r="PUA852" s="399"/>
      <c r="PUB852" s="399"/>
      <c r="PUC852" s="399"/>
      <c r="PUD852" s="399"/>
      <c r="PUE852" s="399"/>
      <c r="PUF852" s="399"/>
      <c r="PUG852" s="399"/>
      <c r="PUH852" s="399"/>
      <c r="PUI852" s="399"/>
      <c r="PUJ852" s="399"/>
      <c r="PUK852" s="399"/>
      <c r="PUL852" s="399"/>
      <c r="PUM852" s="399"/>
      <c r="PUN852" s="399"/>
      <c r="PUO852" s="399"/>
      <c r="PUP852" s="399"/>
      <c r="PUQ852" s="399"/>
      <c r="PUR852" s="399"/>
      <c r="PUS852" s="399"/>
      <c r="PUT852" s="399"/>
      <c r="PUU852" s="399"/>
      <c r="PUV852" s="399"/>
      <c r="PUW852" s="399"/>
      <c r="PUX852" s="399"/>
      <c r="PUY852" s="399"/>
      <c r="PUZ852" s="399"/>
      <c r="PVA852" s="399"/>
      <c r="PVB852" s="399"/>
      <c r="PVC852" s="399"/>
      <c r="PVD852" s="399"/>
      <c r="PVE852" s="399"/>
      <c r="PVF852" s="399"/>
      <c r="PVG852" s="399"/>
      <c r="PVH852" s="399"/>
      <c r="PVI852" s="399"/>
      <c r="PVJ852" s="399"/>
      <c r="PVK852" s="399"/>
      <c r="PVL852" s="399"/>
      <c r="PVM852" s="399"/>
      <c r="PVN852" s="399"/>
      <c r="PVO852" s="399"/>
      <c r="PVP852" s="399"/>
      <c r="PVQ852" s="399"/>
      <c r="PVR852" s="399"/>
      <c r="PVS852" s="399"/>
      <c r="PVT852" s="399"/>
      <c r="PVU852" s="399"/>
      <c r="PVV852" s="399"/>
      <c r="PVW852" s="399"/>
      <c r="PVX852" s="399"/>
      <c r="PVY852" s="399"/>
      <c r="PVZ852" s="399"/>
      <c r="PWA852" s="399"/>
      <c r="PWB852" s="399"/>
      <c r="PWC852" s="399"/>
      <c r="PWD852" s="399"/>
      <c r="PWE852" s="399"/>
      <c r="PWF852" s="399"/>
      <c r="PWG852" s="399"/>
      <c r="PWH852" s="399"/>
      <c r="PWI852" s="399"/>
      <c r="PWJ852" s="399"/>
      <c r="PWK852" s="399"/>
      <c r="PWL852" s="399"/>
      <c r="PWM852" s="399"/>
      <c r="PWN852" s="399"/>
      <c r="PWO852" s="399"/>
      <c r="PWP852" s="399"/>
      <c r="PWQ852" s="399"/>
      <c r="PWR852" s="399"/>
      <c r="PWS852" s="399"/>
      <c r="PWT852" s="399"/>
      <c r="PWU852" s="399"/>
      <c r="PWV852" s="399"/>
      <c r="PWW852" s="399"/>
      <c r="PWX852" s="399"/>
      <c r="PWY852" s="399"/>
      <c r="PWZ852" s="399"/>
      <c r="PXA852" s="399"/>
      <c r="PXB852" s="399"/>
      <c r="PXC852" s="399"/>
      <c r="PXD852" s="399"/>
      <c r="PXE852" s="399"/>
      <c r="PXF852" s="399"/>
      <c r="PXG852" s="399"/>
      <c r="PXH852" s="399"/>
      <c r="PXI852" s="399"/>
      <c r="PXJ852" s="399"/>
      <c r="PXK852" s="399"/>
      <c r="PXL852" s="399"/>
      <c r="PXM852" s="399"/>
      <c r="PXN852" s="399"/>
      <c r="PXO852" s="399"/>
      <c r="PXP852" s="399"/>
      <c r="PXQ852" s="399"/>
      <c r="PXR852" s="399"/>
      <c r="PXS852" s="399"/>
      <c r="PXT852" s="399"/>
      <c r="PXU852" s="399"/>
      <c r="PXV852" s="399"/>
      <c r="PXW852" s="399"/>
      <c r="PXX852" s="399"/>
      <c r="PXY852" s="399"/>
      <c r="PXZ852" s="399"/>
      <c r="PYA852" s="399"/>
      <c r="PYB852" s="399"/>
      <c r="PYC852" s="399"/>
      <c r="PYD852" s="399"/>
      <c r="PYE852" s="399"/>
      <c r="PYF852" s="399"/>
      <c r="PYG852" s="399"/>
      <c r="PYH852" s="399"/>
      <c r="PYI852" s="399"/>
      <c r="PYJ852" s="399"/>
      <c r="PYK852" s="399"/>
      <c r="PYL852" s="399"/>
      <c r="PYM852" s="399"/>
      <c r="PYN852" s="399"/>
      <c r="PYO852" s="399"/>
      <c r="PYP852" s="399"/>
      <c r="PYQ852" s="399"/>
      <c r="PYR852" s="399"/>
      <c r="PYS852" s="399"/>
      <c r="PYT852" s="399"/>
      <c r="PYU852" s="399"/>
      <c r="PYV852" s="399"/>
      <c r="PYW852" s="399"/>
      <c r="PYX852" s="399"/>
      <c r="PYY852" s="399"/>
      <c r="PYZ852" s="399"/>
      <c r="PZA852" s="399"/>
      <c r="PZB852" s="399"/>
      <c r="PZC852" s="399"/>
      <c r="PZD852" s="399"/>
      <c r="PZE852" s="399"/>
      <c r="PZF852" s="399"/>
      <c r="PZG852" s="399"/>
      <c r="PZH852" s="399"/>
      <c r="PZI852" s="399"/>
      <c r="PZJ852" s="399"/>
      <c r="PZK852" s="399"/>
      <c r="PZL852" s="399"/>
      <c r="PZM852" s="399"/>
      <c r="PZN852" s="399"/>
      <c r="PZO852" s="399"/>
      <c r="PZP852" s="399"/>
      <c r="PZQ852" s="399"/>
      <c r="PZR852" s="399"/>
      <c r="PZS852" s="399"/>
      <c r="PZT852" s="399"/>
      <c r="PZU852" s="399"/>
      <c r="PZV852" s="399"/>
      <c r="PZW852" s="399"/>
      <c r="PZX852" s="399"/>
      <c r="PZY852" s="399"/>
      <c r="PZZ852" s="399"/>
      <c r="QAA852" s="399"/>
      <c r="QAB852" s="399"/>
      <c r="QAC852" s="399"/>
      <c r="QAD852" s="399"/>
      <c r="QAE852" s="399"/>
      <c r="QAF852" s="399"/>
      <c r="QAG852" s="399"/>
      <c r="QAH852" s="399"/>
      <c r="QAI852" s="399"/>
      <c r="QAJ852" s="399"/>
      <c r="QAK852" s="399"/>
      <c r="QAL852" s="399"/>
      <c r="QAM852" s="399"/>
      <c r="QAN852" s="399"/>
      <c r="QAO852" s="399"/>
      <c r="QAP852" s="399"/>
      <c r="QAQ852" s="399"/>
      <c r="QAR852" s="399"/>
      <c r="QAS852" s="399"/>
      <c r="QAT852" s="399"/>
      <c r="QAU852" s="399"/>
      <c r="QAV852" s="399"/>
      <c r="QAW852" s="399"/>
      <c r="QAX852" s="399"/>
      <c r="QAY852" s="399"/>
      <c r="QAZ852" s="399"/>
      <c r="QBA852" s="399"/>
      <c r="QBB852" s="399"/>
      <c r="QBC852" s="399"/>
      <c r="QBD852" s="399"/>
      <c r="QBE852" s="399"/>
      <c r="QBF852" s="399"/>
      <c r="QBG852" s="399"/>
      <c r="QBH852" s="399"/>
      <c r="QBI852" s="399"/>
      <c r="QBJ852" s="399"/>
      <c r="QBK852" s="399"/>
      <c r="QBL852" s="399"/>
      <c r="QBM852" s="399"/>
      <c r="QBN852" s="399"/>
      <c r="QBO852" s="399"/>
      <c r="QBP852" s="399"/>
      <c r="QBQ852" s="399"/>
      <c r="QBR852" s="399"/>
      <c r="QBS852" s="399"/>
      <c r="QBT852" s="399"/>
      <c r="QBU852" s="399"/>
      <c r="QBV852" s="399"/>
      <c r="QBW852" s="399"/>
      <c r="QBX852" s="399"/>
      <c r="QBY852" s="399"/>
      <c r="QBZ852" s="399"/>
      <c r="QCA852" s="399"/>
      <c r="QCB852" s="399"/>
      <c r="QCC852" s="399"/>
      <c r="QCD852" s="399"/>
      <c r="QCE852" s="399"/>
      <c r="QCF852" s="399"/>
      <c r="QCG852" s="399"/>
      <c r="QCH852" s="399"/>
      <c r="QCI852" s="399"/>
      <c r="QCJ852" s="399"/>
      <c r="QCK852" s="399"/>
      <c r="QCL852" s="399"/>
      <c r="QCM852" s="399"/>
      <c r="QCN852" s="399"/>
      <c r="QCO852" s="399"/>
      <c r="QCP852" s="399"/>
      <c r="QCQ852" s="399"/>
      <c r="QCR852" s="399"/>
      <c r="QCS852" s="399"/>
      <c r="QCT852" s="399"/>
      <c r="QCU852" s="399"/>
      <c r="QCV852" s="399"/>
      <c r="QCW852" s="399"/>
      <c r="QCX852" s="399"/>
      <c r="QCY852" s="399"/>
      <c r="QCZ852" s="399"/>
      <c r="QDA852" s="399"/>
      <c r="QDB852" s="399"/>
      <c r="QDC852" s="399"/>
      <c r="QDD852" s="399"/>
      <c r="QDE852" s="399"/>
      <c r="QDF852" s="399"/>
      <c r="QDG852" s="399"/>
      <c r="QDH852" s="399"/>
      <c r="QDI852" s="399"/>
      <c r="QDJ852" s="399"/>
      <c r="QDK852" s="399"/>
      <c r="QDL852" s="399"/>
      <c r="QDM852" s="399"/>
      <c r="QDN852" s="399"/>
      <c r="QDO852" s="399"/>
      <c r="QDP852" s="399"/>
      <c r="QDQ852" s="399"/>
      <c r="QDR852" s="399"/>
      <c r="QDS852" s="399"/>
      <c r="QDT852" s="399"/>
      <c r="QDU852" s="399"/>
      <c r="QDV852" s="399"/>
      <c r="QDW852" s="399"/>
      <c r="QDX852" s="399"/>
      <c r="QDY852" s="399"/>
      <c r="QDZ852" s="399"/>
      <c r="QEA852" s="399"/>
      <c r="QEB852" s="399"/>
      <c r="QEC852" s="399"/>
      <c r="QED852" s="399"/>
      <c r="QEE852" s="399"/>
      <c r="QEF852" s="399"/>
      <c r="QEG852" s="399"/>
      <c r="QEH852" s="399"/>
      <c r="QEI852" s="399"/>
      <c r="QEJ852" s="399"/>
      <c r="QEK852" s="399"/>
      <c r="QEL852" s="399"/>
      <c r="QEM852" s="399"/>
      <c r="QEN852" s="399"/>
      <c r="QEO852" s="399"/>
      <c r="QEP852" s="399"/>
      <c r="QEQ852" s="399"/>
      <c r="QER852" s="399"/>
      <c r="QES852" s="399"/>
      <c r="QET852" s="399"/>
      <c r="QEU852" s="399"/>
      <c r="QEV852" s="399"/>
      <c r="QEW852" s="399"/>
      <c r="QEX852" s="399"/>
      <c r="QEY852" s="399"/>
      <c r="QEZ852" s="399"/>
      <c r="QFA852" s="399"/>
      <c r="QFB852" s="399"/>
      <c r="QFC852" s="399"/>
      <c r="QFD852" s="399"/>
      <c r="QFE852" s="399"/>
      <c r="QFF852" s="399"/>
      <c r="QFG852" s="399"/>
      <c r="QFH852" s="399"/>
      <c r="QFI852" s="399"/>
      <c r="QFJ852" s="399"/>
      <c r="QFK852" s="399"/>
      <c r="QFL852" s="399"/>
      <c r="QFM852" s="399"/>
      <c r="QFN852" s="399"/>
      <c r="QFO852" s="399"/>
      <c r="QFP852" s="399"/>
      <c r="QFQ852" s="399"/>
      <c r="QFR852" s="399"/>
      <c r="QFS852" s="399"/>
      <c r="QFT852" s="399"/>
      <c r="QFU852" s="399"/>
      <c r="QFV852" s="399"/>
      <c r="QFW852" s="399"/>
      <c r="QFX852" s="399"/>
      <c r="QFY852" s="399"/>
      <c r="QFZ852" s="399"/>
      <c r="QGA852" s="399"/>
      <c r="QGB852" s="399"/>
      <c r="QGC852" s="399"/>
      <c r="QGD852" s="399"/>
      <c r="QGE852" s="399"/>
      <c r="QGF852" s="399"/>
      <c r="QGG852" s="399"/>
      <c r="QGH852" s="399"/>
      <c r="QGI852" s="399"/>
      <c r="QGJ852" s="399"/>
      <c r="QGK852" s="399"/>
      <c r="QGL852" s="399"/>
      <c r="QGM852" s="399"/>
      <c r="QGN852" s="399"/>
      <c r="QGO852" s="399"/>
      <c r="QGP852" s="399"/>
      <c r="QGQ852" s="399"/>
      <c r="QGR852" s="399"/>
      <c r="QGS852" s="399"/>
      <c r="QGT852" s="399"/>
      <c r="QGU852" s="399"/>
      <c r="QGV852" s="399"/>
      <c r="QGW852" s="399"/>
      <c r="QGX852" s="399"/>
      <c r="QGY852" s="399"/>
      <c r="QGZ852" s="399"/>
      <c r="QHA852" s="399"/>
      <c r="QHB852" s="399"/>
      <c r="QHC852" s="399"/>
      <c r="QHD852" s="399"/>
      <c r="QHE852" s="399"/>
      <c r="QHF852" s="399"/>
      <c r="QHG852" s="399"/>
      <c r="QHH852" s="399"/>
      <c r="QHI852" s="399"/>
      <c r="QHJ852" s="399"/>
      <c r="QHK852" s="399"/>
      <c r="QHL852" s="399"/>
      <c r="QHM852" s="399"/>
      <c r="QHN852" s="399"/>
      <c r="QHO852" s="399"/>
      <c r="QHP852" s="399"/>
      <c r="QHQ852" s="399"/>
      <c r="QHR852" s="399"/>
      <c r="QHS852" s="399"/>
      <c r="QHT852" s="399"/>
      <c r="QHU852" s="399"/>
      <c r="QHV852" s="399"/>
      <c r="QHW852" s="399"/>
      <c r="QHX852" s="399"/>
      <c r="QHY852" s="399"/>
      <c r="QHZ852" s="399"/>
      <c r="QIA852" s="399"/>
      <c r="QIB852" s="399"/>
      <c r="QIC852" s="399"/>
      <c r="QID852" s="399"/>
      <c r="QIE852" s="399"/>
      <c r="QIF852" s="399"/>
      <c r="QIG852" s="399"/>
      <c r="QIH852" s="399"/>
      <c r="QII852" s="399"/>
      <c r="QIJ852" s="399"/>
      <c r="QIK852" s="399"/>
      <c r="QIL852" s="399"/>
      <c r="QIM852" s="399"/>
      <c r="QIN852" s="399"/>
      <c r="QIO852" s="399"/>
      <c r="QIP852" s="399"/>
      <c r="QIQ852" s="399"/>
      <c r="QIR852" s="399"/>
      <c r="QIS852" s="399"/>
      <c r="QIT852" s="399"/>
      <c r="QIU852" s="399"/>
      <c r="QIV852" s="399"/>
      <c r="QIW852" s="399"/>
      <c r="QIX852" s="399"/>
      <c r="QIY852" s="399"/>
      <c r="QIZ852" s="399"/>
      <c r="QJA852" s="399"/>
      <c r="QJB852" s="399"/>
      <c r="QJC852" s="399"/>
      <c r="QJD852" s="399"/>
      <c r="QJE852" s="399"/>
      <c r="QJF852" s="399"/>
      <c r="QJG852" s="399"/>
      <c r="QJH852" s="399"/>
      <c r="QJI852" s="399"/>
      <c r="QJJ852" s="399"/>
      <c r="QJK852" s="399"/>
      <c r="QJL852" s="399"/>
      <c r="QJM852" s="399"/>
      <c r="QJN852" s="399"/>
      <c r="QJO852" s="399"/>
      <c r="QJP852" s="399"/>
      <c r="QJQ852" s="399"/>
      <c r="QJR852" s="399"/>
      <c r="QJS852" s="399"/>
      <c r="QJT852" s="399"/>
      <c r="QJU852" s="399"/>
      <c r="QJV852" s="399"/>
      <c r="QJW852" s="399"/>
      <c r="QJX852" s="399"/>
      <c r="QJY852" s="399"/>
      <c r="QJZ852" s="399"/>
      <c r="QKA852" s="399"/>
      <c r="QKB852" s="399"/>
      <c r="QKC852" s="399"/>
      <c r="QKD852" s="399"/>
      <c r="QKE852" s="399"/>
      <c r="QKF852" s="399"/>
      <c r="QKG852" s="399"/>
      <c r="QKH852" s="399"/>
      <c r="QKI852" s="399"/>
      <c r="QKJ852" s="399"/>
      <c r="QKK852" s="399"/>
      <c r="QKL852" s="399"/>
      <c r="QKM852" s="399"/>
      <c r="QKN852" s="399"/>
      <c r="QKO852" s="399"/>
      <c r="QKP852" s="399"/>
      <c r="QKQ852" s="399"/>
      <c r="QKR852" s="399"/>
      <c r="QKS852" s="399"/>
      <c r="QKT852" s="399"/>
      <c r="QKU852" s="399"/>
      <c r="QKV852" s="399"/>
      <c r="QKW852" s="399"/>
      <c r="QKX852" s="399"/>
      <c r="QKY852" s="399"/>
      <c r="QKZ852" s="399"/>
      <c r="QLA852" s="399"/>
      <c r="QLB852" s="399"/>
      <c r="QLC852" s="399"/>
      <c r="QLD852" s="399"/>
      <c r="QLE852" s="399"/>
      <c r="QLF852" s="399"/>
      <c r="QLG852" s="399"/>
      <c r="QLH852" s="399"/>
      <c r="QLI852" s="399"/>
      <c r="QLJ852" s="399"/>
      <c r="QLK852" s="399"/>
      <c r="QLL852" s="399"/>
      <c r="QLM852" s="399"/>
      <c r="QLN852" s="399"/>
      <c r="QLO852" s="399"/>
      <c r="QLP852" s="399"/>
      <c r="QLQ852" s="399"/>
      <c r="QLR852" s="399"/>
      <c r="QLS852" s="399"/>
      <c r="QLT852" s="399"/>
      <c r="QLU852" s="399"/>
      <c r="QLV852" s="399"/>
      <c r="QLW852" s="399"/>
      <c r="QLX852" s="399"/>
      <c r="QLY852" s="399"/>
      <c r="QLZ852" s="399"/>
      <c r="QMA852" s="399"/>
      <c r="QMB852" s="399"/>
      <c r="QMC852" s="399"/>
      <c r="QMD852" s="399"/>
      <c r="QME852" s="399"/>
      <c r="QMF852" s="399"/>
      <c r="QMG852" s="399"/>
      <c r="QMH852" s="399"/>
      <c r="QMI852" s="399"/>
      <c r="QMJ852" s="399"/>
      <c r="QMK852" s="399"/>
      <c r="QML852" s="399"/>
      <c r="QMM852" s="399"/>
      <c r="QMN852" s="399"/>
      <c r="QMO852" s="399"/>
      <c r="QMP852" s="399"/>
      <c r="QMQ852" s="399"/>
      <c r="QMR852" s="399"/>
      <c r="QMS852" s="399"/>
      <c r="QMT852" s="399"/>
      <c r="QMU852" s="399"/>
      <c r="QMV852" s="399"/>
      <c r="QMW852" s="399"/>
      <c r="QMX852" s="399"/>
      <c r="QMY852" s="399"/>
      <c r="QMZ852" s="399"/>
      <c r="QNA852" s="399"/>
      <c r="QNB852" s="399"/>
      <c r="QNC852" s="399"/>
      <c r="QND852" s="399"/>
      <c r="QNE852" s="399"/>
      <c r="QNF852" s="399"/>
      <c r="QNG852" s="399"/>
      <c r="QNH852" s="399"/>
      <c r="QNI852" s="399"/>
      <c r="QNJ852" s="399"/>
      <c r="QNK852" s="399"/>
      <c r="QNL852" s="399"/>
      <c r="QNM852" s="399"/>
      <c r="QNN852" s="399"/>
      <c r="QNO852" s="399"/>
      <c r="QNP852" s="399"/>
      <c r="QNQ852" s="399"/>
      <c r="QNR852" s="399"/>
      <c r="QNS852" s="399"/>
      <c r="QNT852" s="399"/>
      <c r="QNU852" s="399"/>
      <c r="QNV852" s="399"/>
      <c r="QNW852" s="399"/>
      <c r="QNX852" s="399"/>
      <c r="QNY852" s="399"/>
      <c r="QNZ852" s="399"/>
      <c r="QOA852" s="399"/>
      <c r="QOB852" s="399"/>
      <c r="QOC852" s="399"/>
      <c r="QOD852" s="399"/>
      <c r="QOE852" s="399"/>
      <c r="QOF852" s="399"/>
      <c r="QOG852" s="399"/>
      <c r="QOH852" s="399"/>
      <c r="QOI852" s="399"/>
      <c r="QOJ852" s="399"/>
      <c r="QOK852" s="399"/>
      <c r="QOL852" s="399"/>
      <c r="QOM852" s="399"/>
      <c r="QON852" s="399"/>
      <c r="QOO852" s="399"/>
      <c r="QOP852" s="399"/>
      <c r="QOQ852" s="399"/>
      <c r="QOR852" s="399"/>
      <c r="QOS852" s="399"/>
      <c r="QOT852" s="399"/>
      <c r="QOU852" s="399"/>
      <c r="QOV852" s="399"/>
      <c r="QOW852" s="399"/>
      <c r="QOX852" s="399"/>
      <c r="QOY852" s="399"/>
      <c r="QOZ852" s="399"/>
      <c r="QPA852" s="399"/>
      <c r="QPB852" s="399"/>
      <c r="QPC852" s="399"/>
      <c r="QPD852" s="399"/>
      <c r="QPE852" s="399"/>
      <c r="QPF852" s="399"/>
      <c r="QPG852" s="399"/>
      <c r="QPH852" s="399"/>
      <c r="QPI852" s="399"/>
      <c r="QPJ852" s="399"/>
      <c r="QPK852" s="399"/>
      <c r="QPL852" s="399"/>
      <c r="QPM852" s="399"/>
      <c r="QPN852" s="399"/>
      <c r="QPO852" s="399"/>
      <c r="QPP852" s="399"/>
      <c r="QPQ852" s="399"/>
      <c r="QPR852" s="399"/>
      <c r="QPS852" s="399"/>
      <c r="QPT852" s="399"/>
      <c r="QPU852" s="399"/>
      <c r="QPV852" s="399"/>
      <c r="QPW852" s="399"/>
      <c r="QPX852" s="399"/>
      <c r="QPY852" s="399"/>
      <c r="QPZ852" s="399"/>
      <c r="QQA852" s="399"/>
      <c r="QQB852" s="399"/>
      <c r="QQC852" s="399"/>
      <c r="QQD852" s="399"/>
      <c r="QQE852" s="399"/>
      <c r="QQF852" s="399"/>
      <c r="QQG852" s="399"/>
      <c r="QQH852" s="399"/>
      <c r="QQI852" s="399"/>
      <c r="QQJ852" s="399"/>
      <c r="QQK852" s="399"/>
      <c r="QQL852" s="399"/>
      <c r="QQM852" s="399"/>
      <c r="QQN852" s="399"/>
      <c r="QQO852" s="399"/>
      <c r="QQP852" s="399"/>
      <c r="QQQ852" s="399"/>
      <c r="QQR852" s="399"/>
      <c r="QQS852" s="399"/>
      <c r="QQT852" s="399"/>
      <c r="QQU852" s="399"/>
      <c r="QQV852" s="399"/>
      <c r="QQW852" s="399"/>
      <c r="QQX852" s="399"/>
      <c r="QQY852" s="399"/>
      <c r="QQZ852" s="399"/>
      <c r="QRA852" s="399"/>
      <c r="QRB852" s="399"/>
      <c r="QRC852" s="399"/>
      <c r="QRD852" s="399"/>
      <c r="QRE852" s="399"/>
      <c r="QRF852" s="399"/>
      <c r="QRG852" s="399"/>
      <c r="QRH852" s="399"/>
      <c r="QRI852" s="399"/>
      <c r="QRJ852" s="399"/>
      <c r="QRK852" s="399"/>
      <c r="QRL852" s="399"/>
      <c r="QRM852" s="399"/>
      <c r="QRN852" s="399"/>
      <c r="QRO852" s="399"/>
      <c r="QRP852" s="399"/>
      <c r="QRQ852" s="399"/>
      <c r="QRR852" s="399"/>
      <c r="QRS852" s="399"/>
      <c r="QRT852" s="399"/>
      <c r="QRU852" s="399"/>
      <c r="QRV852" s="399"/>
      <c r="QRW852" s="399"/>
      <c r="QRX852" s="399"/>
      <c r="QRY852" s="399"/>
      <c r="QRZ852" s="399"/>
      <c r="QSA852" s="399"/>
      <c r="QSB852" s="399"/>
      <c r="QSC852" s="399"/>
      <c r="QSD852" s="399"/>
      <c r="QSE852" s="399"/>
      <c r="QSF852" s="399"/>
      <c r="QSG852" s="399"/>
      <c r="QSH852" s="399"/>
      <c r="QSI852" s="399"/>
      <c r="QSJ852" s="399"/>
      <c r="QSK852" s="399"/>
      <c r="QSL852" s="399"/>
      <c r="QSM852" s="399"/>
      <c r="QSN852" s="399"/>
      <c r="QSO852" s="399"/>
      <c r="QSP852" s="399"/>
      <c r="QSQ852" s="399"/>
      <c r="QSR852" s="399"/>
      <c r="QSS852" s="399"/>
      <c r="QST852" s="399"/>
      <c r="QSU852" s="399"/>
      <c r="QSV852" s="399"/>
      <c r="QSW852" s="399"/>
      <c r="QSX852" s="399"/>
      <c r="QSY852" s="399"/>
      <c r="QSZ852" s="399"/>
      <c r="QTA852" s="399"/>
      <c r="QTB852" s="399"/>
      <c r="QTC852" s="399"/>
      <c r="QTD852" s="399"/>
      <c r="QTE852" s="399"/>
      <c r="QTF852" s="399"/>
      <c r="QTG852" s="399"/>
      <c r="QTH852" s="399"/>
      <c r="QTI852" s="399"/>
      <c r="QTJ852" s="399"/>
      <c r="QTK852" s="399"/>
      <c r="QTL852" s="399"/>
      <c r="QTM852" s="399"/>
      <c r="QTN852" s="399"/>
      <c r="QTO852" s="399"/>
      <c r="QTP852" s="399"/>
      <c r="QTQ852" s="399"/>
      <c r="QTR852" s="399"/>
      <c r="QTS852" s="399"/>
      <c r="QTT852" s="399"/>
      <c r="QTU852" s="399"/>
      <c r="QTV852" s="399"/>
      <c r="QTW852" s="399"/>
      <c r="QTX852" s="399"/>
      <c r="QTY852" s="399"/>
      <c r="QTZ852" s="399"/>
      <c r="QUA852" s="399"/>
      <c r="QUB852" s="399"/>
      <c r="QUC852" s="399"/>
      <c r="QUD852" s="399"/>
      <c r="QUE852" s="399"/>
      <c r="QUF852" s="399"/>
      <c r="QUG852" s="399"/>
      <c r="QUH852" s="399"/>
      <c r="QUI852" s="399"/>
      <c r="QUJ852" s="399"/>
      <c r="QUK852" s="399"/>
      <c r="QUL852" s="399"/>
      <c r="QUM852" s="399"/>
      <c r="QUN852" s="399"/>
      <c r="QUO852" s="399"/>
      <c r="QUP852" s="399"/>
      <c r="QUQ852" s="399"/>
      <c r="QUR852" s="399"/>
      <c r="QUS852" s="399"/>
      <c r="QUT852" s="399"/>
      <c r="QUU852" s="399"/>
      <c r="QUV852" s="399"/>
      <c r="QUW852" s="399"/>
      <c r="QUX852" s="399"/>
      <c r="QUY852" s="399"/>
      <c r="QUZ852" s="399"/>
      <c r="QVA852" s="399"/>
      <c r="QVB852" s="399"/>
      <c r="QVC852" s="399"/>
      <c r="QVD852" s="399"/>
      <c r="QVE852" s="399"/>
      <c r="QVF852" s="399"/>
      <c r="QVG852" s="399"/>
      <c r="QVH852" s="399"/>
      <c r="QVI852" s="399"/>
      <c r="QVJ852" s="399"/>
      <c r="QVK852" s="399"/>
      <c r="QVL852" s="399"/>
      <c r="QVM852" s="399"/>
      <c r="QVN852" s="399"/>
      <c r="QVO852" s="399"/>
      <c r="QVP852" s="399"/>
      <c r="QVQ852" s="399"/>
      <c r="QVR852" s="399"/>
      <c r="QVS852" s="399"/>
      <c r="QVT852" s="399"/>
      <c r="QVU852" s="399"/>
      <c r="QVV852" s="399"/>
      <c r="QVW852" s="399"/>
      <c r="QVX852" s="399"/>
      <c r="QVY852" s="399"/>
      <c r="QVZ852" s="399"/>
      <c r="QWA852" s="399"/>
      <c r="QWB852" s="399"/>
      <c r="QWC852" s="399"/>
      <c r="QWD852" s="399"/>
      <c r="QWE852" s="399"/>
      <c r="QWF852" s="399"/>
      <c r="QWG852" s="399"/>
      <c r="QWH852" s="399"/>
      <c r="QWI852" s="399"/>
      <c r="QWJ852" s="399"/>
      <c r="QWK852" s="399"/>
      <c r="QWL852" s="399"/>
      <c r="QWM852" s="399"/>
      <c r="QWN852" s="399"/>
      <c r="QWO852" s="399"/>
      <c r="QWP852" s="399"/>
      <c r="QWQ852" s="399"/>
      <c r="QWR852" s="399"/>
      <c r="QWS852" s="399"/>
      <c r="QWT852" s="399"/>
      <c r="QWU852" s="399"/>
      <c r="QWV852" s="399"/>
      <c r="QWW852" s="399"/>
      <c r="QWX852" s="399"/>
      <c r="QWY852" s="399"/>
      <c r="QWZ852" s="399"/>
      <c r="QXA852" s="399"/>
      <c r="QXB852" s="399"/>
      <c r="QXC852" s="399"/>
      <c r="QXD852" s="399"/>
      <c r="QXE852" s="399"/>
      <c r="QXF852" s="399"/>
      <c r="QXG852" s="399"/>
      <c r="QXH852" s="399"/>
      <c r="QXI852" s="399"/>
      <c r="QXJ852" s="399"/>
      <c r="QXK852" s="399"/>
      <c r="QXL852" s="399"/>
      <c r="QXM852" s="399"/>
      <c r="QXN852" s="399"/>
      <c r="QXO852" s="399"/>
      <c r="QXP852" s="399"/>
      <c r="QXQ852" s="399"/>
      <c r="QXR852" s="399"/>
      <c r="QXS852" s="399"/>
      <c r="QXT852" s="399"/>
      <c r="QXU852" s="399"/>
      <c r="QXV852" s="399"/>
      <c r="QXW852" s="399"/>
      <c r="QXX852" s="399"/>
      <c r="QXY852" s="399"/>
      <c r="QXZ852" s="399"/>
      <c r="QYA852" s="399"/>
      <c r="QYB852" s="399"/>
      <c r="QYC852" s="399"/>
      <c r="QYD852" s="399"/>
      <c r="QYE852" s="399"/>
      <c r="QYF852" s="399"/>
      <c r="QYG852" s="399"/>
      <c r="QYH852" s="399"/>
      <c r="QYI852" s="399"/>
      <c r="QYJ852" s="399"/>
      <c r="QYK852" s="399"/>
      <c r="QYL852" s="399"/>
      <c r="QYM852" s="399"/>
      <c r="QYN852" s="399"/>
      <c r="QYO852" s="399"/>
      <c r="QYP852" s="399"/>
      <c r="QYQ852" s="399"/>
      <c r="QYR852" s="399"/>
      <c r="QYS852" s="399"/>
      <c r="QYT852" s="399"/>
      <c r="QYU852" s="399"/>
      <c r="QYV852" s="399"/>
      <c r="QYW852" s="399"/>
      <c r="QYX852" s="399"/>
      <c r="QYY852" s="399"/>
      <c r="QYZ852" s="399"/>
      <c r="QZA852" s="399"/>
      <c r="QZB852" s="399"/>
      <c r="QZC852" s="399"/>
      <c r="QZD852" s="399"/>
      <c r="QZE852" s="399"/>
      <c r="QZF852" s="399"/>
      <c r="QZG852" s="399"/>
      <c r="QZH852" s="399"/>
      <c r="QZI852" s="399"/>
      <c r="QZJ852" s="399"/>
      <c r="QZK852" s="399"/>
      <c r="QZL852" s="399"/>
      <c r="QZM852" s="399"/>
      <c r="QZN852" s="399"/>
      <c r="QZO852" s="399"/>
      <c r="QZP852" s="399"/>
      <c r="QZQ852" s="399"/>
      <c r="QZR852" s="399"/>
      <c r="QZS852" s="399"/>
      <c r="QZT852" s="399"/>
      <c r="QZU852" s="399"/>
      <c r="QZV852" s="399"/>
      <c r="QZW852" s="399"/>
      <c r="QZX852" s="399"/>
      <c r="QZY852" s="399"/>
      <c r="QZZ852" s="399"/>
      <c r="RAA852" s="399"/>
      <c r="RAB852" s="399"/>
      <c r="RAC852" s="399"/>
      <c r="RAD852" s="399"/>
      <c r="RAE852" s="399"/>
      <c r="RAF852" s="399"/>
      <c r="RAG852" s="399"/>
      <c r="RAH852" s="399"/>
      <c r="RAI852" s="399"/>
      <c r="RAJ852" s="399"/>
      <c r="RAK852" s="399"/>
      <c r="RAL852" s="399"/>
      <c r="RAM852" s="399"/>
      <c r="RAN852" s="399"/>
      <c r="RAO852" s="399"/>
      <c r="RAP852" s="399"/>
      <c r="RAQ852" s="399"/>
      <c r="RAR852" s="399"/>
      <c r="RAS852" s="399"/>
      <c r="RAT852" s="399"/>
      <c r="RAU852" s="399"/>
      <c r="RAV852" s="399"/>
      <c r="RAW852" s="399"/>
      <c r="RAX852" s="399"/>
      <c r="RAY852" s="399"/>
      <c r="RAZ852" s="399"/>
      <c r="RBA852" s="399"/>
      <c r="RBB852" s="399"/>
      <c r="RBC852" s="399"/>
      <c r="RBD852" s="399"/>
      <c r="RBE852" s="399"/>
      <c r="RBF852" s="399"/>
      <c r="RBG852" s="399"/>
      <c r="RBH852" s="399"/>
      <c r="RBI852" s="399"/>
      <c r="RBJ852" s="399"/>
      <c r="RBK852" s="399"/>
      <c r="RBL852" s="399"/>
      <c r="RBM852" s="399"/>
      <c r="RBN852" s="399"/>
      <c r="RBO852" s="399"/>
      <c r="RBP852" s="399"/>
      <c r="RBQ852" s="399"/>
      <c r="RBR852" s="399"/>
      <c r="RBS852" s="399"/>
      <c r="RBT852" s="399"/>
      <c r="RBU852" s="399"/>
      <c r="RBV852" s="399"/>
      <c r="RBW852" s="399"/>
      <c r="RBX852" s="399"/>
      <c r="RBY852" s="399"/>
      <c r="RBZ852" s="399"/>
      <c r="RCA852" s="399"/>
      <c r="RCB852" s="399"/>
      <c r="RCC852" s="399"/>
      <c r="RCD852" s="399"/>
      <c r="RCE852" s="399"/>
      <c r="RCF852" s="399"/>
      <c r="RCG852" s="399"/>
      <c r="RCH852" s="399"/>
      <c r="RCI852" s="399"/>
      <c r="RCJ852" s="399"/>
      <c r="RCK852" s="399"/>
      <c r="RCL852" s="399"/>
      <c r="RCM852" s="399"/>
      <c r="RCN852" s="399"/>
      <c r="RCO852" s="399"/>
      <c r="RCP852" s="399"/>
      <c r="RCQ852" s="399"/>
      <c r="RCR852" s="399"/>
      <c r="RCS852" s="399"/>
      <c r="RCT852" s="399"/>
      <c r="RCU852" s="399"/>
      <c r="RCV852" s="399"/>
      <c r="RCW852" s="399"/>
      <c r="RCX852" s="399"/>
      <c r="RCY852" s="399"/>
      <c r="RCZ852" s="399"/>
      <c r="RDA852" s="399"/>
      <c r="RDB852" s="399"/>
      <c r="RDC852" s="399"/>
      <c r="RDD852" s="399"/>
      <c r="RDE852" s="399"/>
      <c r="RDF852" s="399"/>
      <c r="RDG852" s="399"/>
      <c r="RDH852" s="399"/>
      <c r="RDI852" s="399"/>
      <c r="RDJ852" s="399"/>
      <c r="RDK852" s="399"/>
      <c r="RDL852" s="399"/>
      <c r="RDM852" s="399"/>
      <c r="RDN852" s="399"/>
      <c r="RDO852" s="399"/>
      <c r="RDP852" s="399"/>
      <c r="RDQ852" s="399"/>
      <c r="RDR852" s="399"/>
      <c r="RDS852" s="399"/>
      <c r="RDT852" s="399"/>
      <c r="RDU852" s="399"/>
      <c r="RDV852" s="399"/>
      <c r="RDW852" s="399"/>
      <c r="RDX852" s="399"/>
      <c r="RDY852" s="399"/>
      <c r="RDZ852" s="399"/>
      <c r="REA852" s="399"/>
      <c r="REB852" s="399"/>
      <c r="REC852" s="399"/>
      <c r="RED852" s="399"/>
      <c r="REE852" s="399"/>
      <c r="REF852" s="399"/>
      <c r="REG852" s="399"/>
      <c r="REH852" s="399"/>
      <c r="REI852" s="399"/>
      <c r="REJ852" s="399"/>
      <c r="REK852" s="399"/>
      <c r="REL852" s="399"/>
      <c r="REM852" s="399"/>
      <c r="REN852" s="399"/>
      <c r="REO852" s="399"/>
      <c r="REP852" s="399"/>
      <c r="REQ852" s="399"/>
      <c r="RER852" s="399"/>
      <c r="RES852" s="399"/>
      <c r="RET852" s="399"/>
      <c r="REU852" s="399"/>
      <c r="REV852" s="399"/>
      <c r="REW852" s="399"/>
      <c r="REX852" s="399"/>
      <c r="REY852" s="399"/>
      <c r="REZ852" s="399"/>
      <c r="RFA852" s="399"/>
      <c r="RFB852" s="399"/>
      <c r="RFC852" s="399"/>
      <c r="RFD852" s="399"/>
      <c r="RFE852" s="399"/>
      <c r="RFF852" s="399"/>
      <c r="RFG852" s="399"/>
      <c r="RFH852" s="399"/>
      <c r="RFI852" s="399"/>
      <c r="RFJ852" s="399"/>
      <c r="RFK852" s="399"/>
      <c r="RFL852" s="399"/>
      <c r="RFM852" s="399"/>
      <c r="RFN852" s="399"/>
      <c r="RFO852" s="399"/>
      <c r="RFP852" s="399"/>
      <c r="RFQ852" s="399"/>
      <c r="RFR852" s="399"/>
      <c r="RFS852" s="399"/>
      <c r="RFT852" s="399"/>
      <c r="RFU852" s="399"/>
      <c r="RFV852" s="399"/>
      <c r="RFW852" s="399"/>
      <c r="RFX852" s="399"/>
      <c r="RFY852" s="399"/>
      <c r="RFZ852" s="399"/>
      <c r="RGA852" s="399"/>
      <c r="RGB852" s="399"/>
      <c r="RGC852" s="399"/>
      <c r="RGD852" s="399"/>
      <c r="RGE852" s="399"/>
      <c r="RGF852" s="399"/>
      <c r="RGG852" s="399"/>
      <c r="RGH852" s="399"/>
      <c r="RGI852" s="399"/>
      <c r="RGJ852" s="399"/>
      <c r="RGK852" s="399"/>
      <c r="RGL852" s="399"/>
      <c r="RGM852" s="399"/>
      <c r="RGN852" s="399"/>
      <c r="RGO852" s="399"/>
      <c r="RGP852" s="399"/>
      <c r="RGQ852" s="399"/>
      <c r="RGR852" s="399"/>
      <c r="RGS852" s="399"/>
      <c r="RGT852" s="399"/>
      <c r="RGU852" s="399"/>
      <c r="RGV852" s="399"/>
      <c r="RGW852" s="399"/>
      <c r="RGX852" s="399"/>
      <c r="RGY852" s="399"/>
      <c r="RGZ852" s="399"/>
      <c r="RHA852" s="399"/>
      <c r="RHB852" s="399"/>
      <c r="RHC852" s="399"/>
      <c r="RHD852" s="399"/>
      <c r="RHE852" s="399"/>
      <c r="RHF852" s="399"/>
      <c r="RHG852" s="399"/>
      <c r="RHH852" s="399"/>
      <c r="RHI852" s="399"/>
      <c r="RHJ852" s="399"/>
      <c r="RHK852" s="399"/>
      <c r="RHL852" s="399"/>
      <c r="RHM852" s="399"/>
      <c r="RHN852" s="399"/>
      <c r="RHO852" s="399"/>
      <c r="RHP852" s="399"/>
      <c r="RHQ852" s="399"/>
      <c r="RHR852" s="399"/>
      <c r="RHS852" s="399"/>
      <c r="RHT852" s="399"/>
      <c r="RHU852" s="399"/>
      <c r="RHV852" s="399"/>
      <c r="RHW852" s="399"/>
      <c r="RHX852" s="399"/>
      <c r="RHY852" s="399"/>
      <c r="RHZ852" s="399"/>
      <c r="RIA852" s="399"/>
      <c r="RIB852" s="399"/>
      <c r="RIC852" s="399"/>
      <c r="RID852" s="399"/>
      <c r="RIE852" s="399"/>
      <c r="RIF852" s="399"/>
      <c r="RIG852" s="399"/>
      <c r="RIH852" s="399"/>
      <c r="RII852" s="399"/>
      <c r="RIJ852" s="399"/>
      <c r="RIK852" s="399"/>
      <c r="RIL852" s="399"/>
      <c r="RIM852" s="399"/>
      <c r="RIN852" s="399"/>
      <c r="RIO852" s="399"/>
      <c r="RIP852" s="399"/>
      <c r="RIQ852" s="399"/>
      <c r="RIR852" s="399"/>
      <c r="RIS852" s="399"/>
      <c r="RIT852" s="399"/>
      <c r="RIU852" s="399"/>
      <c r="RIV852" s="399"/>
      <c r="RIW852" s="399"/>
      <c r="RIX852" s="399"/>
      <c r="RIY852" s="399"/>
      <c r="RIZ852" s="399"/>
      <c r="RJA852" s="399"/>
      <c r="RJB852" s="399"/>
      <c r="RJC852" s="399"/>
      <c r="RJD852" s="399"/>
      <c r="RJE852" s="399"/>
      <c r="RJF852" s="399"/>
      <c r="RJG852" s="399"/>
      <c r="RJH852" s="399"/>
      <c r="RJI852" s="399"/>
      <c r="RJJ852" s="399"/>
      <c r="RJK852" s="399"/>
      <c r="RJL852" s="399"/>
      <c r="RJM852" s="399"/>
      <c r="RJN852" s="399"/>
      <c r="RJO852" s="399"/>
      <c r="RJP852" s="399"/>
      <c r="RJQ852" s="399"/>
      <c r="RJR852" s="399"/>
      <c r="RJS852" s="399"/>
      <c r="RJT852" s="399"/>
      <c r="RJU852" s="399"/>
      <c r="RJV852" s="399"/>
      <c r="RJW852" s="399"/>
      <c r="RJX852" s="399"/>
      <c r="RJY852" s="399"/>
      <c r="RJZ852" s="399"/>
      <c r="RKA852" s="399"/>
      <c r="RKB852" s="399"/>
      <c r="RKC852" s="399"/>
      <c r="RKD852" s="399"/>
      <c r="RKE852" s="399"/>
      <c r="RKF852" s="399"/>
      <c r="RKG852" s="399"/>
      <c r="RKH852" s="399"/>
      <c r="RKI852" s="399"/>
      <c r="RKJ852" s="399"/>
      <c r="RKK852" s="399"/>
      <c r="RKL852" s="399"/>
      <c r="RKM852" s="399"/>
      <c r="RKN852" s="399"/>
      <c r="RKO852" s="399"/>
      <c r="RKP852" s="399"/>
      <c r="RKQ852" s="399"/>
      <c r="RKR852" s="399"/>
      <c r="RKS852" s="399"/>
      <c r="RKT852" s="399"/>
      <c r="RKU852" s="399"/>
      <c r="RKV852" s="399"/>
      <c r="RKW852" s="399"/>
      <c r="RKX852" s="399"/>
      <c r="RKY852" s="399"/>
      <c r="RKZ852" s="399"/>
      <c r="RLA852" s="399"/>
      <c r="RLB852" s="399"/>
      <c r="RLC852" s="399"/>
      <c r="RLD852" s="399"/>
      <c r="RLE852" s="399"/>
      <c r="RLF852" s="399"/>
      <c r="RLG852" s="399"/>
      <c r="RLH852" s="399"/>
      <c r="RLI852" s="399"/>
      <c r="RLJ852" s="399"/>
      <c r="RLK852" s="399"/>
      <c r="RLL852" s="399"/>
      <c r="RLM852" s="399"/>
      <c r="RLN852" s="399"/>
      <c r="RLO852" s="399"/>
      <c r="RLP852" s="399"/>
      <c r="RLQ852" s="399"/>
      <c r="RLR852" s="399"/>
      <c r="RLS852" s="399"/>
      <c r="RLT852" s="399"/>
      <c r="RLU852" s="399"/>
      <c r="RLV852" s="399"/>
      <c r="RLW852" s="399"/>
      <c r="RLX852" s="399"/>
      <c r="RLY852" s="399"/>
      <c r="RLZ852" s="399"/>
      <c r="RMA852" s="399"/>
      <c r="RMB852" s="399"/>
      <c r="RMC852" s="399"/>
      <c r="RMD852" s="399"/>
      <c r="RME852" s="399"/>
      <c r="RMF852" s="399"/>
      <c r="RMG852" s="399"/>
      <c r="RMH852" s="399"/>
      <c r="RMI852" s="399"/>
      <c r="RMJ852" s="399"/>
      <c r="RMK852" s="399"/>
      <c r="RML852" s="399"/>
      <c r="RMM852" s="399"/>
      <c r="RMN852" s="399"/>
      <c r="RMO852" s="399"/>
      <c r="RMP852" s="399"/>
      <c r="RMQ852" s="399"/>
      <c r="RMR852" s="399"/>
      <c r="RMS852" s="399"/>
      <c r="RMT852" s="399"/>
      <c r="RMU852" s="399"/>
      <c r="RMV852" s="399"/>
      <c r="RMW852" s="399"/>
      <c r="RMX852" s="399"/>
      <c r="RMY852" s="399"/>
      <c r="RMZ852" s="399"/>
      <c r="RNA852" s="399"/>
      <c r="RNB852" s="399"/>
      <c r="RNC852" s="399"/>
      <c r="RND852" s="399"/>
      <c r="RNE852" s="399"/>
      <c r="RNF852" s="399"/>
      <c r="RNG852" s="399"/>
      <c r="RNH852" s="399"/>
      <c r="RNI852" s="399"/>
      <c r="RNJ852" s="399"/>
      <c r="RNK852" s="399"/>
      <c r="RNL852" s="399"/>
      <c r="RNM852" s="399"/>
      <c r="RNN852" s="399"/>
      <c r="RNO852" s="399"/>
      <c r="RNP852" s="399"/>
      <c r="RNQ852" s="399"/>
      <c r="RNR852" s="399"/>
      <c r="RNS852" s="399"/>
      <c r="RNT852" s="399"/>
      <c r="RNU852" s="399"/>
      <c r="RNV852" s="399"/>
      <c r="RNW852" s="399"/>
      <c r="RNX852" s="399"/>
      <c r="RNY852" s="399"/>
      <c r="RNZ852" s="399"/>
      <c r="ROA852" s="399"/>
      <c r="ROB852" s="399"/>
      <c r="ROC852" s="399"/>
      <c r="ROD852" s="399"/>
      <c r="ROE852" s="399"/>
      <c r="ROF852" s="399"/>
      <c r="ROG852" s="399"/>
      <c r="ROH852" s="399"/>
      <c r="ROI852" s="399"/>
      <c r="ROJ852" s="399"/>
      <c r="ROK852" s="399"/>
      <c r="ROL852" s="399"/>
      <c r="ROM852" s="399"/>
      <c r="RON852" s="399"/>
      <c r="ROO852" s="399"/>
      <c r="ROP852" s="399"/>
      <c r="ROQ852" s="399"/>
      <c r="ROR852" s="399"/>
      <c r="ROS852" s="399"/>
      <c r="ROT852" s="399"/>
      <c r="ROU852" s="399"/>
      <c r="ROV852" s="399"/>
      <c r="ROW852" s="399"/>
      <c r="ROX852" s="399"/>
      <c r="ROY852" s="399"/>
      <c r="ROZ852" s="399"/>
      <c r="RPA852" s="399"/>
      <c r="RPB852" s="399"/>
      <c r="RPC852" s="399"/>
      <c r="RPD852" s="399"/>
      <c r="RPE852" s="399"/>
      <c r="RPF852" s="399"/>
      <c r="RPG852" s="399"/>
      <c r="RPH852" s="399"/>
      <c r="RPI852" s="399"/>
      <c r="RPJ852" s="399"/>
      <c r="RPK852" s="399"/>
      <c r="RPL852" s="399"/>
      <c r="RPM852" s="399"/>
      <c r="RPN852" s="399"/>
      <c r="RPO852" s="399"/>
      <c r="RPP852" s="399"/>
      <c r="RPQ852" s="399"/>
      <c r="RPR852" s="399"/>
      <c r="RPS852" s="399"/>
      <c r="RPT852" s="399"/>
      <c r="RPU852" s="399"/>
      <c r="RPV852" s="399"/>
      <c r="RPW852" s="399"/>
      <c r="RPX852" s="399"/>
      <c r="RPY852" s="399"/>
      <c r="RPZ852" s="399"/>
      <c r="RQA852" s="399"/>
      <c r="RQB852" s="399"/>
      <c r="RQC852" s="399"/>
      <c r="RQD852" s="399"/>
      <c r="RQE852" s="399"/>
      <c r="RQF852" s="399"/>
      <c r="RQG852" s="399"/>
      <c r="RQH852" s="399"/>
      <c r="RQI852" s="399"/>
      <c r="RQJ852" s="399"/>
      <c r="RQK852" s="399"/>
      <c r="RQL852" s="399"/>
      <c r="RQM852" s="399"/>
      <c r="RQN852" s="399"/>
      <c r="RQO852" s="399"/>
      <c r="RQP852" s="399"/>
      <c r="RQQ852" s="399"/>
      <c r="RQR852" s="399"/>
      <c r="RQS852" s="399"/>
      <c r="RQT852" s="399"/>
      <c r="RQU852" s="399"/>
      <c r="RQV852" s="399"/>
      <c r="RQW852" s="399"/>
      <c r="RQX852" s="399"/>
      <c r="RQY852" s="399"/>
      <c r="RQZ852" s="399"/>
      <c r="RRA852" s="399"/>
      <c r="RRB852" s="399"/>
      <c r="RRC852" s="399"/>
      <c r="RRD852" s="399"/>
      <c r="RRE852" s="399"/>
      <c r="RRF852" s="399"/>
      <c r="RRG852" s="399"/>
      <c r="RRH852" s="399"/>
      <c r="RRI852" s="399"/>
      <c r="RRJ852" s="399"/>
      <c r="RRK852" s="399"/>
      <c r="RRL852" s="399"/>
      <c r="RRM852" s="399"/>
      <c r="RRN852" s="399"/>
      <c r="RRO852" s="399"/>
      <c r="RRP852" s="399"/>
      <c r="RRQ852" s="399"/>
      <c r="RRR852" s="399"/>
      <c r="RRS852" s="399"/>
      <c r="RRT852" s="399"/>
      <c r="RRU852" s="399"/>
      <c r="RRV852" s="399"/>
      <c r="RRW852" s="399"/>
      <c r="RRX852" s="399"/>
      <c r="RRY852" s="399"/>
      <c r="RRZ852" s="399"/>
      <c r="RSA852" s="399"/>
      <c r="RSB852" s="399"/>
      <c r="RSC852" s="399"/>
      <c r="RSD852" s="399"/>
      <c r="RSE852" s="399"/>
      <c r="RSF852" s="399"/>
      <c r="RSG852" s="399"/>
      <c r="RSH852" s="399"/>
      <c r="RSI852" s="399"/>
      <c r="RSJ852" s="399"/>
      <c r="RSK852" s="399"/>
      <c r="RSL852" s="399"/>
      <c r="RSM852" s="399"/>
      <c r="RSN852" s="399"/>
      <c r="RSO852" s="399"/>
      <c r="RSP852" s="399"/>
      <c r="RSQ852" s="399"/>
      <c r="RSR852" s="399"/>
      <c r="RSS852" s="399"/>
      <c r="RST852" s="399"/>
      <c r="RSU852" s="399"/>
      <c r="RSV852" s="399"/>
      <c r="RSW852" s="399"/>
      <c r="RSX852" s="399"/>
      <c r="RSY852" s="399"/>
      <c r="RSZ852" s="399"/>
      <c r="RTA852" s="399"/>
      <c r="RTB852" s="399"/>
      <c r="RTC852" s="399"/>
      <c r="RTD852" s="399"/>
      <c r="RTE852" s="399"/>
      <c r="RTF852" s="399"/>
      <c r="RTG852" s="399"/>
      <c r="RTH852" s="399"/>
      <c r="RTI852" s="399"/>
      <c r="RTJ852" s="399"/>
      <c r="RTK852" s="399"/>
      <c r="RTL852" s="399"/>
      <c r="RTM852" s="399"/>
      <c r="RTN852" s="399"/>
      <c r="RTO852" s="399"/>
      <c r="RTP852" s="399"/>
      <c r="RTQ852" s="399"/>
      <c r="RTR852" s="399"/>
      <c r="RTS852" s="399"/>
      <c r="RTT852" s="399"/>
      <c r="RTU852" s="399"/>
      <c r="RTV852" s="399"/>
      <c r="RTW852" s="399"/>
      <c r="RTX852" s="399"/>
      <c r="RTY852" s="399"/>
      <c r="RTZ852" s="399"/>
      <c r="RUA852" s="399"/>
      <c r="RUB852" s="399"/>
      <c r="RUC852" s="399"/>
      <c r="RUD852" s="399"/>
      <c r="RUE852" s="399"/>
      <c r="RUF852" s="399"/>
      <c r="RUG852" s="399"/>
      <c r="RUH852" s="399"/>
      <c r="RUI852" s="399"/>
      <c r="RUJ852" s="399"/>
      <c r="RUK852" s="399"/>
      <c r="RUL852" s="399"/>
      <c r="RUM852" s="399"/>
      <c r="RUN852" s="399"/>
      <c r="RUO852" s="399"/>
      <c r="RUP852" s="399"/>
      <c r="RUQ852" s="399"/>
      <c r="RUR852" s="399"/>
      <c r="RUS852" s="399"/>
      <c r="RUT852" s="399"/>
      <c r="RUU852" s="399"/>
      <c r="RUV852" s="399"/>
      <c r="RUW852" s="399"/>
      <c r="RUX852" s="399"/>
      <c r="RUY852" s="399"/>
      <c r="RUZ852" s="399"/>
      <c r="RVA852" s="399"/>
      <c r="RVB852" s="399"/>
      <c r="RVC852" s="399"/>
      <c r="RVD852" s="399"/>
      <c r="RVE852" s="399"/>
      <c r="RVF852" s="399"/>
      <c r="RVG852" s="399"/>
      <c r="RVH852" s="399"/>
      <c r="RVI852" s="399"/>
      <c r="RVJ852" s="399"/>
      <c r="RVK852" s="399"/>
      <c r="RVL852" s="399"/>
      <c r="RVM852" s="399"/>
      <c r="RVN852" s="399"/>
      <c r="RVO852" s="399"/>
      <c r="RVP852" s="399"/>
      <c r="RVQ852" s="399"/>
      <c r="RVR852" s="399"/>
      <c r="RVS852" s="399"/>
      <c r="RVT852" s="399"/>
      <c r="RVU852" s="399"/>
      <c r="RVV852" s="399"/>
      <c r="RVW852" s="399"/>
      <c r="RVX852" s="399"/>
      <c r="RVY852" s="399"/>
      <c r="RVZ852" s="399"/>
      <c r="RWA852" s="399"/>
      <c r="RWB852" s="399"/>
      <c r="RWC852" s="399"/>
      <c r="RWD852" s="399"/>
      <c r="RWE852" s="399"/>
      <c r="RWF852" s="399"/>
      <c r="RWG852" s="399"/>
      <c r="RWH852" s="399"/>
      <c r="RWI852" s="399"/>
      <c r="RWJ852" s="399"/>
      <c r="RWK852" s="399"/>
      <c r="RWL852" s="399"/>
      <c r="RWM852" s="399"/>
      <c r="RWN852" s="399"/>
      <c r="RWO852" s="399"/>
      <c r="RWP852" s="399"/>
      <c r="RWQ852" s="399"/>
      <c r="RWR852" s="399"/>
      <c r="RWS852" s="399"/>
      <c r="RWT852" s="399"/>
      <c r="RWU852" s="399"/>
      <c r="RWV852" s="399"/>
      <c r="RWW852" s="399"/>
      <c r="RWX852" s="399"/>
      <c r="RWY852" s="399"/>
      <c r="RWZ852" s="399"/>
      <c r="RXA852" s="399"/>
      <c r="RXB852" s="399"/>
      <c r="RXC852" s="399"/>
      <c r="RXD852" s="399"/>
      <c r="RXE852" s="399"/>
      <c r="RXF852" s="399"/>
      <c r="RXG852" s="399"/>
      <c r="RXH852" s="399"/>
      <c r="RXI852" s="399"/>
      <c r="RXJ852" s="399"/>
      <c r="RXK852" s="399"/>
      <c r="RXL852" s="399"/>
      <c r="RXM852" s="399"/>
      <c r="RXN852" s="399"/>
      <c r="RXO852" s="399"/>
      <c r="RXP852" s="399"/>
      <c r="RXQ852" s="399"/>
      <c r="RXR852" s="399"/>
      <c r="RXS852" s="399"/>
      <c r="RXT852" s="399"/>
      <c r="RXU852" s="399"/>
      <c r="RXV852" s="399"/>
      <c r="RXW852" s="399"/>
      <c r="RXX852" s="399"/>
      <c r="RXY852" s="399"/>
      <c r="RXZ852" s="399"/>
      <c r="RYA852" s="399"/>
      <c r="RYB852" s="399"/>
      <c r="RYC852" s="399"/>
      <c r="RYD852" s="399"/>
      <c r="RYE852" s="399"/>
      <c r="RYF852" s="399"/>
      <c r="RYG852" s="399"/>
      <c r="RYH852" s="399"/>
      <c r="RYI852" s="399"/>
      <c r="RYJ852" s="399"/>
      <c r="RYK852" s="399"/>
      <c r="RYL852" s="399"/>
      <c r="RYM852" s="399"/>
      <c r="RYN852" s="399"/>
      <c r="RYO852" s="399"/>
      <c r="RYP852" s="399"/>
      <c r="RYQ852" s="399"/>
      <c r="RYR852" s="399"/>
      <c r="RYS852" s="399"/>
      <c r="RYT852" s="399"/>
      <c r="RYU852" s="399"/>
      <c r="RYV852" s="399"/>
      <c r="RYW852" s="399"/>
      <c r="RYX852" s="399"/>
      <c r="RYY852" s="399"/>
      <c r="RYZ852" s="399"/>
      <c r="RZA852" s="399"/>
      <c r="RZB852" s="399"/>
      <c r="RZC852" s="399"/>
      <c r="RZD852" s="399"/>
      <c r="RZE852" s="399"/>
      <c r="RZF852" s="399"/>
      <c r="RZG852" s="399"/>
      <c r="RZH852" s="399"/>
      <c r="RZI852" s="399"/>
      <c r="RZJ852" s="399"/>
      <c r="RZK852" s="399"/>
      <c r="RZL852" s="399"/>
      <c r="RZM852" s="399"/>
      <c r="RZN852" s="399"/>
      <c r="RZO852" s="399"/>
      <c r="RZP852" s="399"/>
      <c r="RZQ852" s="399"/>
      <c r="RZR852" s="399"/>
      <c r="RZS852" s="399"/>
      <c r="RZT852" s="399"/>
      <c r="RZU852" s="399"/>
      <c r="RZV852" s="399"/>
      <c r="RZW852" s="399"/>
      <c r="RZX852" s="399"/>
      <c r="RZY852" s="399"/>
      <c r="RZZ852" s="399"/>
      <c r="SAA852" s="399"/>
      <c r="SAB852" s="399"/>
      <c r="SAC852" s="399"/>
      <c r="SAD852" s="399"/>
      <c r="SAE852" s="399"/>
      <c r="SAF852" s="399"/>
      <c r="SAG852" s="399"/>
      <c r="SAH852" s="399"/>
      <c r="SAI852" s="399"/>
      <c r="SAJ852" s="399"/>
      <c r="SAK852" s="399"/>
      <c r="SAL852" s="399"/>
      <c r="SAM852" s="399"/>
      <c r="SAN852" s="399"/>
      <c r="SAO852" s="399"/>
      <c r="SAP852" s="399"/>
      <c r="SAQ852" s="399"/>
      <c r="SAR852" s="399"/>
      <c r="SAS852" s="399"/>
      <c r="SAT852" s="399"/>
      <c r="SAU852" s="399"/>
      <c r="SAV852" s="399"/>
      <c r="SAW852" s="399"/>
      <c r="SAX852" s="399"/>
      <c r="SAY852" s="399"/>
      <c r="SAZ852" s="399"/>
      <c r="SBA852" s="399"/>
      <c r="SBB852" s="399"/>
      <c r="SBC852" s="399"/>
      <c r="SBD852" s="399"/>
      <c r="SBE852" s="399"/>
      <c r="SBF852" s="399"/>
      <c r="SBG852" s="399"/>
      <c r="SBH852" s="399"/>
      <c r="SBI852" s="399"/>
      <c r="SBJ852" s="399"/>
      <c r="SBK852" s="399"/>
      <c r="SBL852" s="399"/>
      <c r="SBM852" s="399"/>
      <c r="SBN852" s="399"/>
      <c r="SBO852" s="399"/>
      <c r="SBP852" s="399"/>
      <c r="SBQ852" s="399"/>
      <c r="SBR852" s="399"/>
      <c r="SBS852" s="399"/>
      <c r="SBT852" s="399"/>
      <c r="SBU852" s="399"/>
      <c r="SBV852" s="399"/>
      <c r="SBW852" s="399"/>
      <c r="SBX852" s="399"/>
      <c r="SBY852" s="399"/>
      <c r="SBZ852" s="399"/>
      <c r="SCA852" s="399"/>
      <c r="SCB852" s="399"/>
      <c r="SCC852" s="399"/>
      <c r="SCD852" s="399"/>
      <c r="SCE852" s="399"/>
      <c r="SCF852" s="399"/>
      <c r="SCG852" s="399"/>
      <c r="SCH852" s="399"/>
      <c r="SCI852" s="399"/>
      <c r="SCJ852" s="399"/>
      <c r="SCK852" s="399"/>
      <c r="SCL852" s="399"/>
      <c r="SCM852" s="399"/>
      <c r="SCN852" s="399"/>
      <c r="SCO852" s="399"/>
      <c r="SCP852" s="399"/>
      <c r="SCQ852" s="399"/>
      <c r="SCR852" s="399"/>
      <c r="SCS852" s="399"/>
      <c r="SCT852" s="399"/>
      <c r="SCU852" s="399"/>
      <c r="SCV852" s="399"/>
      <c r="SCW852" s="399"/>
      <c r="SCX852" s="399"/>
      <c r="SCY852" s="399"/>
      <c r="SCZ852" s="399"/>
      <c r="SDA852" s="399"/>
      <c r="SDB852" s="399"/>
      <c r="SDC852" s="399"/>
      <c r="SDD852" s="399"/>
      <c r="SDE852" s="399"/>
      <c r="SDF852" s="399"/>
      <c r="SDG852" s="399"/>
      <c r="SDH852" s="399"/>
      <c r="SDI852" s="399"/>
      <c r="SDJ852" s="399"/>
      <c r="SDK852" s="399"/>
      <c r="SDL852" s="399"/>
      <c r="SDM852" s="399"/>
      <c r="SDN852" s="399"/>
      <c r="SDO852" s="399"/>
      <c r="SDP852" s="399"/>
      <c r="SDQ852" s="399"/>
      <c r="SDR852" s="399"/>
      <c r="SDS852" s="399"/>
      <c r="SDT852" s="399"/>
      <c r="SDU852" s="399"/>
      <c r="SDV852" s="399"/>
      <c r="SDW852" s="399"/>
      <c r="SDX852" s="399"/>
      <c r="SDY852" s="399"/>
      <c r="SDZ852" s="399"/>
      <c r="SEA852" s="399"/>
      <c r="SEB852" s="399"/>
      <c r="SEC852" s="399"/>
      <c r="SED852" s="399"/>
      <c r="SEE852" s="399"/>
      <c r="SEF852" s="399"/>
      <c r="SEG852" s="399"/>
      <c r="SEH852" s="399"/>
      <c r="SEI852" s="399"/>
      <c r="SEJ852" s="399"/>
      <c r="SEK852" s="399"/>
      <c r="SEL852" s="399"/>
      <c r="SEM852" s="399"/>
      <c r="SEN852" s="399"/>
      <c r="SEO852" s="399"/>
      <c r="SEP852" s="399"/>
      <c r="SEQ852" s="399"/>
      <c r="SER852" s="399"/>
      <c r="SES852" s="399"/>
      <c r="SET852" s="399"/>
      <c r="SEU852" s="399"/>
      <c r="SEV852" s="399"/>
      <c r="SEW852" s="399"/>
      <c r="SEX852" s="399"/>
      <c r="SEY852" s="399"/>
      <c r="SEZ852" s="399"/>
      <c r="SFA852" s="399"/>
      <c r="SFB852" s="399"/>
      <c r="SFC852" s="399"/>
      <c r="SFD852" s="399"/>
      <c r="SFE852" s="399"/>
      <c r="SFF852" s="399"/>
      <c r="SFG852" s="399"/>
      <c r="SFH852" s="399"/>
      <c r="SFI852" s="399"/>
      <c r="SFJ852" s="399"/>
      <c r="SFK852" s="399"/>
      <c r="SFL852" s="399"/>
      <c r="SFM852" s="399"/>
      <c r="SFN852" s="399"/>
      <c r="SFO852" s="399"/>
      <c r="SFP852" s="399"/>
      <c r="SFQ852" s="399"/>
      <c r="SFR852" s="399"/>
      <c r="SFS852" s="399"/>
      <c r="SFT852" s="399"/>
      <c r="SFU852" s="399"/>
      <c r="SFV852" s="399"/>
      <c r="SFW852" s="399"/>
      <c r="SFX852" s="399"/>
      <c r="SFY852" s="399"/>
      <c r="SFZ852" s="399"/>
      <c r="SGA852" s="399"/>
      <c r="SGB852" s="399"/>
      <c r="SGC852" s="399"/>
      <c r="SGD852" s="399"/>
      <c r="SGE852" s="399"/>
      <c r="SGF852" s="399"/>
      <c r="SGG852" s="399"/>
      <c r="SGH852" s="399"/>
      <c r="SGI852" s="399"/>
      <c r="SGJ852" s="399"/>
      <c r="SGK852" s="399"/>
      <c r="SGL852" s="399"/>
      <c r="SGM852" s="399"/>
      <c r="SGN852" s="399"/>
      <c r="SGO852" s="399"/>
      <c r="SGP852" s="399"/>
      <c r="SGQ852" s="399"/>
      <c r="SGR852" s="399"/>
      <c r="SGS852" s="399"/>
      <c r="SGT852" s="399"/>
      <c r="SGU852" s="399"/>
      <c r="SGV852" s="399"/>
      <c r="SGW852" s="399"/>
      <c r="SGX852" s="399"/>
      <c r="SGY852" s="399"/>
      <c r="SGZ852" s="399"/>
      <c r="SHA852" s="399"/>
      <c r="SHB852" s="399"/>
      <c r="SHC852" s="399"/>
      <c r="SHD852" s="399"/>
      <c r="SHE852" s="399"/>
      <c r="SHF852" s="399"/>
      <c r="SHG852" s="399"/>
      <c r="SHH852" s="399"/>
      <c r="SHI852" s="399"/>
      <c r="SHJ852" s="399"/>
      <c r="SHK852" s="399"/>
      <c r="SHL852" s="399"/>
      <c r="SHM852" s="399"/>
      <c r="SHN852" s="399"/>
      <c r="SHO852" s="399"/>
      <c r="SHP852" s="399"/>
      <c r="SHQ852" s="399"/>
      <c r="SHR852" s="399"/>
      <c r="SHS852" s="399"/>
      <c r="SHT852" s="399"/>
      <c r="SHU852" s="399"/>
      <c r="SHV852" s="399"/>
      <c r="SHW852" s="399"/>
      <c r="SHX852" s="399"/>
      <c r="SHY852" s="399"/>
      <c r="SHZ852" s="399"/>
      <c r="SIA852" s="399"/>
      <c r="SIB852" s="399"/>
      <c r="SIC852" s="399"/>
      <c r="SID852" s="399"/>
      <c r="SIE852" s="399"/>
      <c r="SIF852" s="399"/>
      <c r="SIG852" s="399"/>
      <c r="SIH852" s="399"/>
      <c r="SII852" s="399"/>
      <c r="SIJ852" s="399"/>
      <c r="SIK852" s="399"/>
      <c r="SIL852" s="399"/>
      <c r="SIM852" s="399"/>
      <c r="SIN852" s="399"/>
      <c r="SIO852" s="399"/>
      <c r="SIP852" s="399"/>
      <c r="SIQ852" s="399"/>
      <c r="SIR852" s="399"/>
      <c r="SIS852" s="399"/>
      <c r="SIT852" s="399"/>
      <c r="SIU852" s="399"/>
      <c r="SIV852" s="399"/>
      <c r="SIW852" s="399"/>
      <c r="SIX852" s="399"/>
      <c r="SIY852" s="399"/>
      <c r="SIZ852" s="399"/>
      <c r="SJA852" s="399"/>
      <c r="SJB852" s="399"/>
      <c r="SJC852" s="399"/>
      <c r="SJD852" s="399"/>
      <c r="SJE852" s="399"/>
      <c r="SJF852" s="399"/>
      <c r="SJG852" s="399"/>
      <c r="SJH852" s="399"/>
      <c r="SJI852" s="399"/>
      <c r="SJJ852" s="399"/>
      <c r="SJK852" s="399"/>
      <c r="SJL852" s="399"/>
      <c r="SJM852" s="399"/>
      <c r="SJN852" s="399"/>
      <c r="SJO852" s="399"/>
      <c r="SJP852" s="399"/>
      <c r="SJQ852" s="399"/>
      <c r="SJR852" s="399"/>
      <c r="SJS852" s="399"/>
      <c r="SJT852" s="399"/>
      <c r="SJU852" s="399"/>
      <c r="SJV852" s="399"/>
      <c r="SJW852" s="399"/>
      <c r="SJX852" s="399"/>
      <c r="SJY852" s="399"/>
      <c r="SJZ852" s="399"/>
      <c r="SKA852" s="399"/>
      <c r="SKB852" s="399"/>
      <c r="SKC852" s="399"/>
      <c r="SKD852" s="399"/>
      <c r="SKE852" s="399"/>
      <c r="SKF852" s="399"/>
      <c r="SKG852" s="399"/>
      <c r="SKH852" s="399"/>
      <c r="SKI852" s="399"/>
      <c r="SKJ852" s="399"/>
      <c r="SKK852" s="399"/>
      <c r="SKL852" s="399"/>
      <c r="SKM852" s="399"/>
      <c r="SKN852" s="399"/>
      <c r="SKO852" s="399"/>
      <c r="SKP852" s="399"/>
      <c r="SKQ852" s="399"/>
      <c r="SKR852" s="399"/>
      <c r="SKS852" s="399"/>
      <c r="SKT852" s="399"/>
      <c r="SKU852" s="399"/>
      <c r="SKV852" s="399"/>
      <c r="SKW852" s="399"/>
      <c r="SKX852" s="399"/>
      <c r="SKY852" s="399"/>
      <c r="SKZ852" s="399"/>
      <c r="SLA852" s="399"/>
      <c r="SLB852" s="399"/>
      <c r="SLC852" s="399"/>
      <c r="SLD852" s="399"/>
      <c r="SLE852" s="399"/>
      <c r="SLF852" s="399"/>
      <c r="SLG852" s="399"/>
      <c r="SLH852" s="399"/>
      <c r="SLI852" s="399"/>
      <c r="SLJ852" s="399"/>
      <c r="SLK852" s="399"/>
      <c r="SLL852" s="399"/>
      <c r="SLM852" s="399"/>
      <c r="SLN852" s="399"/>
      <c r="SLO852" s="399"/>
      <c r="SLP852" s="399"/>
      <c r="SLQ852" s="399"/>
      <c r="SLR852" s="399"/>
      <c r="SLS852" s="399"/>
      <c r="SLT852" s="399"/>
      <c r="SLU852" s="399"/>
      <c r="SLV852" s="399"/>
      <c r="SLW852" s="399"/>
      <c r="SLX852" s="399"/>
      <c r="SLY852" s="399"/>
      <c r="SLZ852" s="399"/>
      <c r="SMA852" s="399"/>
      <c r="SMB852" s="399"/>
      <c r="SMC852" s="399"/>
      <c r="SMD852" s="399"/>
      <c r="SME852" s="399"/>
      <c r="SMF852" s="399"/>
      <c r="SMG852" s="399"/>
      <c r="SMH852" s="399"/>
      <c r="SMI852" s="399"/>
      <c r="SMJ852" s="399"/>
      <c r="SMK852" s="399"/>
      <c r="SML852" s="399"/>
      <c r="SMM852" s="399"/>
      <c r="SMN852" s="399"/>
      <c r="SMO852" s="399"/>
      <c r="SMP852" s="399"/>
      <c r="SMQ852" s="399"/>
      <c r="SMR852" s="399"/>
      <c r="SMS852" s="399"/>
      <c r="SMT852" s="399"/>
      <c r="SMU852" s="399"/>
      <c r="SMV852" s="399"/>
      <c r="SMW852" s="399"/>
      <c r="SMX852" s="399"/>
      <c r="SMY852" s="399"/>
      <c r="SMZ852" s="399"/>
      <c r="SNA852" s="399"/>
      <c r="SNB852" s="399"/>
      <c r="SNC852" s="399"/>
      <c r="SND852" s="399"/>
      <c r="SNE852" s="399"/>
      <c r="SNF852" s="399"/>
      <c r="SNG852" s="399"/>
      <c r="SNH852" s="399"/>
      <c r="SNI852" s="399"/>
      <c r="SNJ852" s="399"/>
      <c r="SNK852" s="399"/>
      <c r="SNL852" s="399"/>
      <c r="SNM852" s="399"/>
      <c r="SNN852" s="399"/>
      <c r="SNO852" s="399"/>
      <c r="SNP852" s="399"/>
      <c r="SNQ852" s="399"/>
      <c r="SNR852" s="399"/>
      <c r="SNS852" s="399"/>
      <c r="SNT852" s="399"/>
      <c r="SNU852" s="399"/>
      <c r="SNV852" s="399"/>
      <c r="SNW852" s="399"/>
      <c r="SNX852" s="399"/>
      <c r="SNY852" s="399"/>
      <c r="SNZ852" s="399"/>
      <c r="SOA852" s="399"/>
      <c r="SOB852" s="399"/>
      <c r="SOC852" s="399"/>
      <c r="SOD852" s="399"/>
      <c r="SOE852" s="399"/>
      <c r="SOF852" s="399"/>
      <c r="SOG852" s="399"/>
      <c r="SOH852" s="399"/>
      <c r="SOI852" s="399"/>
      <c r="SOJ852" s="399"/>
      <c r="SOK852" s="399"/>
      <c r="SOL852" s="399"/>
      <c r="SOM852" s="399"/>
      <c r="SON852" s="399"/>
      <c r="SOO852" s="399"/>
      <c r="SOP852" s="399"/>
      <c r="SOQ852" s="399"/>
      <c r="SOR852" s="399"/>
      <c r="SOS852" s="399"/>
      <c r="SOT852" s="399"/>
      <c r="SOU852" s="399"/>
      <c r="SOV852" s="399"/>
      <c r="SOW852" s="399"/>
      <c r="SOX852" s="399"/>
      <c r="SOY852" s="399"/>
      <c r="SOZ852" s="399"/>
      <c r="SPA852" s="399"/>
      <c r="SPB852" s="399"/>
      <c r="SPC852" s="399"/>
      <c r="SPD852" s="399"/>
      <c r="SPE852" s="399"/>
      <c r="SPF852" s="399"/>
      <c r="SPG852" s="399"/>
      <c r="SPH852" s="399"/>
      <c r="SPI852" s="399"/>
      <c r="SPJ852" s="399"/>
      <c r="SPK852" s="399"/>
      <c r="SPL852" s="399"/>
      <c r="SPM852" s="399"/>
      <c r="SPN852" s="399"/>
      <c r="SPO852" s="399"/>
      <c r="SPP852" s="399"/>
      <c r="SPQ852" s="399"/>
      <c r="SPR852" s="399"/>
      <c r="SPS852" s="399"/>
      <c r="SPT852" s="399"/>
      <c r="SPU852" s="399"/>
      <c r="SPV852" s="399"/>
      <c r="SPW852" s="399"/>
      <c r="SPX852" s="399"/>
      <c r="SPY852" s="399"/>
      <c r="SPZ852" s="399"/>
      <c r="SQA852" s="399"/>
      <c r="SQB852" s="399"/>
      <c r="SQC852" s="399"/>
      <c r="SQD852" s="399"/>
      <c r="SQE852" s="399"/>
      <c r="SQF852" s="399"/>
      <c r="SQG852" s="399"/>
      <c r="SQH852" s="399"/>
      <c r="SQI852" s="399"/>
      <c r="SQJ852" s="399"/>
      <c r="SQK852" s="399"/>
      <c r="SQL852" s="399"/>
      <c r="SQM852" s="399"/>
      <c r="SQN852" s="399"/>
      <c r="SQO852" s="399"/>
      <c r="SQP852" s="399"/>
      <c r="SQQ852" s="399"/>
      <c r="SQR852" s="399"/>
      <c r="SQS852" s="399"/>
      <c r="SQT852" s="399"/>
      <c r="SQU852" s="399"/>
      <c r="SQV852" s="399"/>
      <c r="SQW852" s="399"/>
      <c r="SQX852" s="399"/>
      <c r="SQY852" s="399"/>
      <c r="SQZ852" s="399"/>
      <c r="SRA852" s="399"/>
      <c r="SRB852" s="399"/>
      <c r="SRC852" s="399"/>
      <c r="SRD852" s="399"/>
      <c r="SRE852" s="399"/>
      <c r="SRF852" s="399"/>
      <c r="SRG852" s="399"/>
      <c r="SRH852" s="399"/>
      <c r="SRI852" s="399"/>
      <c r="SRJ852" s="399"/>
      <c r="SRK852" s="399"/>
      <c r="SRL852" s="399"/>
      <c r="SRM852" s="399"/>
      <c r="SRN852" s="399"/>
      <c r="SRO852" s="399"/>
      <c r="SRP852" s="399"/>
      <c r="SRQ852" s="399"/>
      <c r="SRR852" s="399"/>
      <c r="SRS852" s="399"/>
      <c r="SRT852" s="399"/>
      <c r="SRU852" s="399"/>
      <c r="SRV852" s="399"/>
      <c r="SRW852" s="399"/>
      <c r="SRX852" s="399"/>
      <c r="SRY852" s="399"/>
      <c r="SRZ852" s="399"/>
      <c r="SSA852" s="399"/>
      <c r="SSB852" s="399"/>
      <c r="SSC852" s="399"/>
      <c r="SSD852" s="399"/>
      <c r="SSE852" s="399"/>
      <c r="SSF852" s="399"/>
      <c r="SSG852" s="399"/>
      <c r="SSH852" s="399"/>
      <c r="SSI852" s="399"/>
      <c r="SSJ852" s="399"/>
      <c r="SSK852" s="399"/>
      <c r="SSL852" s="399"/>
      <c r="SSM852" s="399"/>
      <c r="SSN852" s="399"/>
      <c r="SSO852" s="399"/>
      <c r="SSP852" s="399"/>
      <c r="SSQ852" s="399"/>
      <c r="SSR852" s="399"/>
      <c r="SSS852" s="399"/>
      <c r="SST852" s="399"/>
      <c r="SSU852" s="399"/>
      <c r="SSV852" s="399"/>
      <c r="SSW852" s="399"/>
      <c r="SSX852" s="399"/>
      <c r="SSY852" s="399"/>
      <c r="SSZ852" s="399"/>
      <c r="STA852" s="399"/>
      <c r="STB852" s="399"/>
      <c r="STC852" s="399"/>
      <c r="STD852" s="399"/>
      <c r="STE852" s="399"/>
      <c r="STF852" s="399"/>
      <c r="STG852" s="399"/>
      <c r="STH852" s="399"/>
      <c r="STI852" s="399"/>
      <c r="STJ852" s="399"/>
      <c r="STK852" s="399"/>
      <c r="STL852" s="399"/>
      <c r="STM852" s="399"/>
      <c r="STN852" s="399"/>
      <c r="STO852" s="399"/>
      <c r="STP852" s="399"/>
      <c r="STQ852" s="399"/>
      <c r="STR852" s="399"/>
      <c r="STS852" s="399"/>
      <c r="STT852" s="399"/>
      <c r="STU852" s="399"/>
      <c r="STV852" s="399"/>
      <c r="STW852" s="399"/>
      <c r="STX852" s="399"/>
      <c r="STY852" s="399"/>
      <c r="STZ852" s="399"/>
      <c r="SUA852" s="399"/>
      <c r="SUB852" s="399"/>
      <c r="SUC852" s="399"/>
      <c r="SUD852" s="399"/>
      <c r="SUE852" s="399"/>
      <c r="SUF852" s="399"/>
      <c r="SUG852" s="399"/>
      <c r="SUH852" s="399"/>
      <c r="SUI852" s="399"/>
      <c r="SUJ852" s="399"/>
      <c r="SUK852" s="399"/>
      <c r="SUL852" s="399"/>
      <c r="SUM852" s="399"/>
      <c r="SUN852" s="399"/>
      <c r="SUO852" s="399"/>
      <c r="SUP852" s="399"/>
      <c r="SUQ852" s="399"/>
      <c r="SUR852" s="399"/>
      <c r="SUS852" s="399"/>
      <c r="SUT852" s="399"/>
      <c r="SUU852" s="399"/>
      <c r="SUV852" s="399"/>
      <c r="SUW852" s="399"/>
      <c r="SUX852" s="399"/>
      <c r="SUY852" s="399"/>
      <c r="SUZ852" s="399"/>
      <c r="SVA852" s="399"/>
      <c r="SVB852" s="399"/>
      <c r="SVC852" s="399"/>
      <c r="SVD852" s="399"/>
      <c r="SVE852" s="399"/>
      <c r="SVF852" s="399"/>
      <c r="SVG852" s="399"/>
      <c r="SVH852" s="399"/>
      <c r="SVI852" s="399"/>
      <c r="SVJ852" s="399"/>
      <c r="SVK852" s="399"/>
      <c r="SVL852" s="399"/>
      <c r="SVM852" s="399"/>
      <c r="SVN852" s="399"/>
      <c r="SVO852" s="399"/>
      <c r="SVP852" s="399"/>
      <c r="SVQ852" s="399"/>
      <c r="SVR852" s="399"/>
      <c r="SVS852" s="399"/>
      <c r="SVT852" s="399"/>
      <c r="SVU852" s="399"/>
      <c r="SVV852" s="399"/>
      <c r="SVW852" s="399"/>
      <c r="SVX852" s="399"/>
      <c r="SVY852" s="399"/>
      <c r="SVZ852" s="399"/>
      <c r="SWA852" s="399"/>
      <c r="SWB852" s="399"/>
      <c r="SWC852" s="399"/>
      <c r="SWD852" s="399"/>
      <c r="SWE852" s="399"/>
      <c r="SWF852" s="399"/>
      <c r="SWG852" s="399"/>
      <c r="SWH852" s="399"/>
      <c r="SWI852" s="399"/>
      <c r="SWJ852" s="399"/>
      <c r="SWK852" s="399"/>
      <c r="SWL852" s="399"/>
      <c r="SWM852" s="399"/>
      <c r="SWN852" s="399"/>
      <c r="SWO852" s="399"/>
      <c r="SWP852" s="399"/>
      <c r="SWQ852" s="399"/>
      <c r="SWR852" s="399"/>
      <c r="SWS852" s="399"/>
      <c r="SWT852" s="399"/>
      <c r="SWU852" s="399"/>
      <c r="SWV852" s="399"/>
      <c r="SWW852" s="399"/>
      <c r="SWX852" s="399"/>
      <c r="SWY852" s="399"/>
      <c r="SWZ852" s="399"/>
      <c r="SXA852" s="399"/>
      <c r="SXB852" s="399"/>
      <c r="SXC852" s="399"/>
      <c r="SXD852" s="399"/>
      <c r="SXE852" s="399"/>
      <c r="SXF852" s="399"/>
      <c r="SXG852" s="399"/>
      <c r="SXH852" s="399"/>
      <c r="SXI852" s="399"/>
      <c r="SXJ852" s="399"/>
      <c r="SXK852" s="399"/>
      <c r="SXL852" s="399"/>
      <c r="SXM852" s="399"/>
      <c r="SXN852" s="399"/>
      <c r="SXO852" s="399"/>
      <c r="SXP852" s="399"/>
      <c r="SXQ852" s="399"/>
      <c r="SXR852" s="399"/>
      <c r="SXS852" s="399"/>
      <c r="SXT852" s="399"/>
      <c r="SXU852" s="399"/>
      <c r="SXV852" s="399"/>
      <c r="SXW852" s="399"/>
      <c r="SXX852" s="399"/>
      <c r="SXY852" s="399"/>
      <c r="SXZ852" s="399"/>
      <c r="SYA852" s="399"/>
      <c r="SYB852" s="399"/>
      <c r="SYC852" s="399"/>
      <c r="SYD852" s="399"/>
      <c r="SYE852" s="399"/>
      <c r="SYF852" s="399"/>
      <c r="SYG852" s="399"/>
      <c r="SYH852" s="399"/>
      <c r="SYI852" s="399"/>
      <c r="SYJ852" s="399"/>
      <c r="SYK852" s="399"/>
      <c r="SYL852" s="399"/>
      <c r="SYM852" s="399"/>
      <c r="SYN852" s="399"/>
      <c r="SYO852" s="399"/>
      <c r="SYP852" s="399"/>
      <c r="SYQ852" s="399"/>
      <c r="SYR852" s="399"/>
      <c r="SYS852" s="399"/>
      <c r="SYT852" s="399"/>
      <c r="SYU852" s="399"/>
      <c r="SYV852" s="399"/>
      <c r="SYW852" s="399"/>
      <c r="SYX852" s="399"/>
      <c r="SYY852" s="399"/>
      <c r="SYZ852" s="399"/>
      <c r="SZA852" s="399"/>
      <c r="SZB852" s="399"/>
      <c r="SZC852" s="399"/>
      <c r="SZD852" s="399"/>
      <c r="SZE852" s="399"/>
      <c r="SZF852" s="399"/>
      <c r="SZG852" s="399"/>
      <c r="SZH852" s="399"/>
      <c r="SZI852" s="399"/>
      <c r="SZJ852" s="399"/>
      <c r="SZK852" s="399"/>
      <c r="SZL852" s="399"/>
      <c r="SZM852" s="399"/>
      <c r="SZN852" s="399"/>
      <c r="SZO852" s="399"/>
      <c r="SZP852" s="399"/>
      <c r="SZQ852" s="399"/>
      <c r="SZR852" s="399"/>
      <c r="SZS852" s="399"/>
      <c r="SZT852" s="399"/>
      <c r="SZU852" s="399"/>
      <c r="SZV852" s="399"/>
      <c r="SZW852" s="399"/>
      <c r="SZX852" s="399"/>
      <c r="SZY852" s="399"/>
      <c r="SZZ852" s="399"/>
      <c r="TAA852" s="399"/>
      <c r="TAB852" s="399"/>
      <c r="TAC852" s="399"/>
      <c r="TAD852" s="399"/>
      <c r="TAE852" s="399"/>
      <c r="TAF852" s="399"/>
      <c r="TAG852" s="399"/>
      <c r="TAH852" s="399"/>
      <c r="TAI852" s="399"/>
      <c r="TAJ852" s="399"/>
      <c r="TAK852" s="399"/>
      <c r="TAL852" s="399"/>
      <c r="TAM852" s="399"/>
      <c r="TAN852" s="399"/>
      <c r="TAO852" s="399"/>
      <c r="TAP852" s="399"/>
      <c r="TAQ852" s="399"/>
      <c r="TAR852" s="399"/>
      <c r="TAS852" s="399"/>
      <c r="TAT852" s="399"/>
      <c r="TAU852" s="399"/>
      <c r="TAV852" s="399"/>
      <c r="TAW852" s="399"/>
      <c r="TAX852" s="399"/>
      <c r="TAY852" s="399"/>
      <c r="TAZ852" s="399"/>
      <c r="TBA852" s="399"/>
      <c r="TBB852" s="399"/>
      <c r="TBC852" s="399"/>
      <c r="TBD852" s="399"/>
      <c r="TBE852" s="399"/>
      <c r="TBF852" s="399"/>
      <c r="TBG852" s="399"/>
      <c r="TBH852" s="399"/>
      <c r="TBI852" s="399"/>
      <c r="TBJ852" s="399"/>
      <c r="TBK852" s="399"/>
      <c r="TBL852" s="399"/>
      <c r="TBM852" s="399"/>
      <c r="TBN852" s="399"/>
      <c r="TBO852" s="399"/>
      <c r="TBP852" s="399"/>
      <c r="TBQ852" s="399"/>
      <c r="TBR852" s="399"/>
      <c r="TBS852" s="399"/>
      <c r="TBT852" s="399"/>
      <c r="TBU852" s="399"/>
      <c r="TBV852" s="399"/>
      <c r="TBW852" s="399"/>
      <c r="TBX852" s="399"/>
      <c r="TBY852" s="399"/>
      <c r="TBZ852" s="399"/>
      <c r="TCA852" s="399"/>
      <c r="TCB852" s="399"/>
      <c r="TCC852" s="399"/>
      <c r="TCD852" s="399"/>
      <c r="TCE852" s="399"/>
      <c r="TCF852" s="399"/>
      <c r="TCG852" s="399"/>
      <c r="TCH852" s="399"/>
      <c r="TCI852" s="399"/>
      <c r="TCJ852" s="399"/>
      <c r="TCK852" s="399"/>
      <c r="TCL852" s="399"/>
      <c r="TCM852" s="399"/>
      <c r="TCN852" s="399"/>
      <c r="TCO852" s="399"/>
      <c r="TCP852" s="399"/>
      <c r="TCQ852" s="399"/>
      <c r="TCR852" s="399"/>
      <c r="TCS852" s="399"/>
      <c r="TCT852" s="399"/>
      <c r="TCU852" s="399"/>
      <c r="TCV852" s="399"/>
      <c r="TCW852" s="399"/>
      <c r="TCX852" s="399"/>
      <c r="TCY852" s="399"/>
      <c r="TCZ852" s="399"/>
      <c r="TDA852" s="399"/>
      <c r="TDB852" s="399"/>
      <c r="TDC852" s="399"/>
      <c r="TDD852" s="399"/>
      <c r="TDE852" s="399"/>
      <c r="TDF852" s="399"/>
      <c r="TDG852" s="399"/>
      <c r="TDH852" s="399"/>
      <c r="TDI852" s="399"/>
      <c r="TDJ852" s="399"/>
      <c r="TDK852" s="399"/>
      <c r="TDL852" s="399"/>
      <c r="TDM852" s="399"/>
      <c r="TDN852" s="399"/>
      <c r="TDO852" s="399"/>
      <c r="TDP852" s="399"/>
      <c r="TDQ852" s="399"/>
      <c r="TDR852" s="399"/>
      <c r="TDS852" s="399"/>
      <c r="TDT852" s="399"/>
      <c r="TDU852" s="399"/>
      <c r="TDV852" s="399"/>
      <c r="TDW852" s="399"/>
      <c r="TDX852" s="399"/>
      <c r="TDY852" s="399"/>
      <c r="TDZ852" s="399"/>
      <c r="TEA852" s="399"/>
      <c r="TEB852" s="399"/>
      <c r="TEC852" s="399"/>
      <c r="TED852" s="399"/>
      <c r="TEE852" s="399"/>
      <c r="TEF852" s="399"/>
      <c r="TEG852" s="399"/>
      <c r="TEH852" s="399"/>
      <c r="TEI852" s="399"/>
      <c r="TEJ852" s="399"/>
      <c r="TEK852" s="399"/>
      <c r="TEL852" s="399"/>
      <c r="TEM852" s="399"/>
      <c r="TEN852" s="399"/>
      <c r="TEO852" s="399"/>
      <c r="TEP852" s="399"/>
      <c r="TEQ852" s="399"/>
      <c r="TER852" s="399"/>
      <c r="TES852" s="399"/>
      <c r="TET852" s="399"/>
      <c r="TEU852" s="399"/>
      <c r="TEV852" s="399"/>
      <c r="TEW852" s="399"/>
      <c r="TEX852" s="399"/>
      <c r="TEY852" s="399"/>
      <c r="TEZ852" s="399"/>
      <c r="TFA852" s="399"/>
      <c r="TFB852" s="399"/>
      <c r="TFC852" s="399"/>
      <c r="TFD852" s="399"/>
      <c r="TFE852" s="399"/>
      <c r="TFF852" s="399"/>
      <c r="TFG852" s="399"/>
      <c r="TFH852" s="399"/>
      <c r="TFI852" s="399"/>
      <c r="TFJ852" s="399"/>
      <c r="TFK852" s="399"/>
      <c r="TFL852" s="399"/>
      <c r="TFM852" s="399"/>
      <c r="TFN852" s="399"/>
      <c r="TFO852" s="399"/>
      <c r="TFP852" s="399"/>
      <c r="TFQ852" s="399"/>
      <c r="TFR852" s="399"/>
      <c r="TFS852" s="399"/>
      <c r="TFT852" s="399"/>
      <c r="TFU852" s="399"/>
      <c r="TFV852" s="399"/>
      <c r="TFW852" s="399"/>
      <c r="TFX852" s="399"/>
      <c r="TFY852" s="399"/>
      <c r="TFZ852" s="399"/>
      <c r="TGA852" s="399"/>
      <c r="TGB852" s="399"/>
      <c r="TGC852" s="399"/>
      <c r="TGD852" s="399"/>
      <c r="TGE852" s="399"/>
      <c r="TGF852" s="399"/>
      <c r="TGG852" s="399"/>
      <c r="TGH852" s="399"/>
      <c r="TGI852" s="399"/>
      <c r="TGJ852" s="399"/>
      <c r="TGK852" s="399"/>
      <c r="TGL852" s="399"/>
      <c r="TGM852" s="399"/>
      <c r="TGN852" s="399"/>
      <c r="TGO852" s="399"/>
      <c r="TGP852" s="399"/>
      <c r="TGQ852" s="399"/>
      <c r="TGR852" s="399"/>
      <c r="TGS852" s="399"/>
      <c r="TGT852" s="399"/>
      <c r="TGU852" s="399"/>
      <c r="TGV852" s="399"/>
      <c r="TGW852" s="399"/>
      <c r="TGX852" s="399"/>
      <c r="TGY852" s="399"/>
      <c r="TGZ852" s="399"/>
      <c r="THA852" s="399"/>
      <c r="THB852" s="399"/>
      <c r="THC852" s="399"/>
      <c r="THD852" s="399"/>
      <c r="THE852" s="399"/>
      <c r="THF852" s="399"/>
      <c r="THG852" s="399"/>
      <c r="THH852" s="399"/>
      <c r="THI852" s="399"/>
      <c r="THJ852" s="399"/>
      <c r="THK852" s="399"/>
      <c r="THL852" s="399"/>
      <c r="THM852" s="399"/>
      <c r="THN852" s="399"/>
      <c r="THO852" s="399"/>
      <c r="THP852" s="399"/>
      <c r="THQ852" s="399"/>
      <c r="THR852" s="399"/>
      <c r="THS852" s="399"/>
      <c r="THT852" s="399"/>
      <c r="THU852" s="399"/>
      <c r="THV852" s="399"/>
      <c r="THW852" s="399"/>
      <c r="THX852" s="399"/>
      <c r="THY852" s="399"/>
      <c r="THZ852" s="399"/>
      <c r="TIA852" s="399"/>
      <c r="TIB852" s="399"/>
      <c r="TIC852" s="399"/>
      <c r="TID852" s="399"/>
      <c r="TIE852" s="399"/>
      <c r="TIF852" s="399"/>
      <c r="TIG852" s="399"/>
      <c r="TIH852" s="399"/>
      <c r="TII852" s="399"/>
      <c r="TIJ852" s="399"/>
      <c r="TIK852" s="399"/>
      <c r="TIL852" s="399"/>
      <c r="TIM852" s="399"/>
      <c r="TIN852" s="399"/>
      <c r="TIO852" s="399"/>
      <c r="TIP852" s="399"/>
      <c r="TIQ852" s="399"/>
      <c r="TIR852" s="399"/>
      <c r="TIS852" s="399"/>
      <c r="TIT852" s="399"/>
      <c r="TIU852" s="399"/>
      <c r="TIV852" s="399"/>
      <c r="TIW852" s="399"/>
      <c r="TIX852" s="399"/>
      <c r="TIY852" s="399"/>
      <c r="TIZ852" s="399"/>
      <c r="TJA852" s="399"/>
      <c r="TJB852" s="399"/>
      <c r="TJC852" s="399"/>
      <c r="TJD852" s="399"/>
      <c r="TJE852" s="399"/>
      <c r="TJF852" s="399"/>
      <c r="TJG852" s="399"/>
      <c r="TJH852" s="399"/>
      <c r="TJI852" s="399"/>
      <c r="TJJ852" s="399"/>
      <c r="TJK852" s="399"/>
      <c r="TJL852" s="399"/>
      <c r="TJM852" s="399"/>
      <c r="TJN852" s="399"/>
      <c r="TJO852" s="399"/>
      <c r="TJP852" s="399"/>
      <c r="TJQ852" s="399"/>
      <c r="TJR852" s="399"/>
      <c r="TJS852" s="399"/>
      <c r="TJT852" s="399"/>
      <c r="TJU852" s="399"/>
      <c r="TJV852" s="399"/>
      <c r="TJW852" s="399"/>
      <c r="TJX852" s="399"/>
      <c r="TJY852" s="399"/>
      <c r="TJZ852" s="399"/>
      <c r="TKA852" s="399"/>
      <c r="TKB852" s="399"/>
      <c r="TKC852" s="399"/>
      <c r="TKD852" s="399"/>
      <c r="TKE852" s="399"/>
      <c r="TKF852" s="399"/>
      <c r="TKG852" s="399"/>
      <c r="TKH852" s="399"/>
      <c r="TKI852" s="399"/>
      <c r="TKJ852" s="399"/>
      <c r="TKK852" s="399"/>
      <c r="TKL852" s="399"/>
      <c r="TKM852" s="399"/>
      <c r="TKN852" s="399"/>
      <c r="TKO852" s="399"/>
      <c r="TKP852" s="399"/>
      <c r="TKQ852" s="399"/>
      <c r="TKR852" s="399"/>
      <c r="TKS852" s="399"/>
      <c r="TKT852" s="399"/>
      <c r="TKU852" s="399"/>
      <c r="TKV852" s="399"/>
      <c r="TKW852" s="399"/>
      <c r="TKX852" s="399"/>
      <c r="TKY852" s="399"/>
      <c r="TKZ852" s="399"/>
      <c r="TLA852" s="399"/>
      <c r="TLB852" s="399"/>
      <c r="TLC852" s="399"/>
      <c r="TLD852" s="399"/>
      <c r="TLE852" s="399"/>
      <c r="TLF852" s="399"/>
      <c r="TLG852" s="399"/>
      <c r="TLH852" s="399"/>
      <c r="TLI852" s="399"/>
      <c r="TLJ852" s="399"/>
      <c r="TLK852" s="399"/>
      <c r="TLL852" s="399"/>
      <c r="TLM852" s="399"/>
      <c r="TLN852" s="399"/>
      <c r="TLO852" s="399"/>
      <c r="TLP852" s="399"/>
      <c r="TLQ852" s="399"/>
      <c r="TLR852" s="399"/>
      <c r="TLS852" s="399"/>
      <c r="TLT852" s="399"/>
      <c r="TLU852" s="399"/>
      <c r="TLV852" s="399"/>
      <c r="TLW852" s="399"/>
      <c r="TLX852" s="399"/>
      <c r="TLY852" s="399"/>
      <c r="TLZ852" s="399"/>
      <c r="TMA852" s="399"/>
      <c r="TMB852" s="399"/>
      <c r="TMC852" s="399"/>
      <c r="TMD852" s="399"/>
      <c r="TME852" s="399"/>
      <c r="TMF852" s="399"/>
      <c r="TMG852" s="399"/>
      <c r="TMH852" s="399"/>
      <c r="TMI852" s="399"/>
      <c r="TMJ852" s="399"/>
      <c r="TMK852" s="399"/>
      <c r="TML852" s="399"/>
      <c r="TMM852" s="399"/>
      <c r="TMN852" s="399"/>
      <c r="TMO852" s="399"/>
      <c r="TMP852" s="399"/>
      <c r="TMQ852" s="399"/>
      <c r="TMR852" s="399"/>
      <c r="TMS852" s="399"/>
      <c r="TMT852" s="399"/>
      <c r="TMU852" s="399"/>
      <c r="TMV852" s="399"/>
      <c r="TMW852" s="399"/>
      <c r="TMX852" s="399"/>
      <c r="TMY852" s="399"/>
      <c r="TMZ852" s="399"/>
      <c r="TNA852" s="399"/>
      <c r="TNB852" s="399"/>
      <c r="TNC852" s="399"/>
      <c r="TND852" s="399"/>
      <c r="TNE852" s="399"/>
      <c r="TNF852" s="399"/>
      <c r="TNG852" s="399"/>
      <c r="TNH852" s="399"/>
      <c r="TNI852" s="399"/>
      <c r="TNJ852" s="399"/>
      <c r="TNK852" s="399"/>
      <c r="TNL852" s="399"/>
      <c r="TNM852" s="399"/>
      <c r="TNN852" s="399"/>
      <c r="TNO852" s="399"/>
      <c r="TNP852" s="399"/>
      <c r="TNQ852" s="399"/>
      <c r="TNR852" s="399"/>
      <c r="TNS852" s="399"/>
      <c r="TNT852" s="399"/>
      <c r="TNU852" s="399"/>
      <c r="TNV852" s="399"/>
      <c r="TNW852" s="399"/>
      <c r="TNX852" s="399"/>
      <c r="TNY852" s="399"/>
      <c r="TNZ852" s="399"/>
      <c r="TOA852" s="399"/>
      <c r="TOB852" s="399"/>
      <c r="TOC852" s="399"/>
      <c r="TOD852" s="399"/>
      <c r="TOE852" s="399"/>
      <c r="TOF852" s="399"/>
      <c r="TOG852" s="399"/>
      <c r="TOH852" s="399"/>
      <c r="TOI852" s="399"/>
      <c r="TOJ852" s="399"/>
      <c r="TOK852" s="399"/>
      <c r="TOL852" s="399"/>
      <c r="TOM852" s="399"/>
      <c r="TON852" s="399"/>
      <c r="TOO852" s="399"/>
      <c r="TOP852" s="399"/>
      <c r="TOQ852" s="399"/>
      <c r="TOR852" s="399"/>
      <c r="TOS852" s="399"/>
      <c r="TOT852" s="399"/>
      <c r="TOU852" s="399"/>
      <c r="TOV852" s="399"/>
      <c r="TOW852" s="399"/>
      <c r="TOX852" s="399"/>
      <c r="TOY852" s="399"/>
      <c r="TOZ852" s="399"/>
      <c r="TPA852" s="399"/>
      <c r="TPB852" s="399"/>
      <c r="TPC852" s="399"/>
      <c r="TPD852" s="399"/>
      <c r="TPE852" s="399"/>
      <c r="TPF852" s="399"/>
      <c r="TPG852" s="399"/>
      <c r="TPH852" s="399"/>
      <c r="TPI852" s="399"/>
      <c r="TPJ852" s="399"/>
      <c r="TPK852" s="399"/>
      <c r="TPL852" s="399"/>
      <c r="TPM852" s="399"/>
      <c r="TPN852" s="399"/>
      <c r="TPO852" s="399"/>
      <c r="TPP852" s="399"/>
      <c r="TPQ852" s="399"/>
      <c r="TPR852" s="399"/>
      <c r="TPS852" s="399"/>
      <c r="TPT852" s="399"/>
      <c r="TPU852" s="399"/>
      <c r="TPV852" s="399"/>
      <c r="TPW852" s="399"/>
      <c r="TPX852" s="399"/>
      <c r="TPY852" s="399"/>
      <c r="TPZ852" s="399"/>
      <c r="TQA852" s="399"/>
      <c r="TQB852" s="399"/>
      <c r="TQC852" s="399"/>
      <c r="TQD852" s="399"/>
      <c r="TQE852" s="399"/>
      <c r="TQF852" s="399"/>
      <c r="TQG852" s="399"/>
      <c r="TQH852" s="399"/>
      <c r="TQI852" s="399"/>
      <c r="TQJ852" s="399"/>
      <c r="TQK852" s="399"/>
      <c r="TQL852" s="399"/>
      <c r="TQM852" s="399"/>
      <c r="TQN852" s="399"/>
      <c r="TQO852" s="399"/>
      <c r="TQP852" s="399"/>
      <c r="TQQ852" s="399"/>
      <c r="TQR852" s="399"/>
      <c r="TQS852" s="399"/>
      <c r="TQT852" s="399"/>
      <c r="TQU852" s="399"/>
      <c r="TQV852" s="399"/>
      <c r="TQW852" s="399"/>
      <c r="TQX852" s="399"/>
      <c r="TQY852" s="399"/>
      <c r="TQZ852" s="399"/>
      <c r="TRA852" s="399"/>
      <c r="TRB852" s="399"/>
      <c r="TRC852" s="399"/>
      <c r="TRD852" s="399"/>
      <c r="TRE852" s="399"/>
      <c r="TRF852" s="399"/>
      <c r="TRG852" s="399"/>
      <c r="TRH852" s="399"/>
      <c r="TRI852" s="399"/>
      <c r="TRJ852" s="399"/>
      <c r="TRK852" s="399"/>
      <c r="TRL852" s="399"/>
      <c r="TRM852" s="399"/>
      <c r="TRN852" s="399"/>
      <c r="TRO852" s="399"/>
      <c r="TRP852" s="399"/>
      <c r="TRQ852" s="399"/>
      <c r="TRR852" s="399"/>
      <c r="TRS852" s="399"/>
      <c r="TRT852" s="399"/>
      <c r="TRU852" s="399"/>
      <c r="TRV852" s="399"/>
      <c r="TRW852" s="399"/>
      <c r="TRX852" s="399"/>
      <c r="TRY852" s="399"/>
      <c r="TRZ852" s="399"/>
      <c r="TSA852" s="399"/>
      <c r="TSB852" s="399"/>
      <c r="TSC852" s="399"/>
      <c r="TSD852" s="399"/>
      <c r="TSE852" s="399"/>
      <c r="TSF852" s="399"/>
      <c r="TSG852" s="399"/>
      <c r="TSH852" s="399"/>
      <c r="TSI852" s="399"/>
      <c r="TSJ852" s="399"/>
      <c r="TSK852" s="399"/>
      <c r="TSL852" s="399"/>
      <c r="TSM852" s="399"/>
      <c r="TSN852" s="399"/>
      <c r="TSO852" s="399"/>
      <c r="TSP852" s="399"/>
      <c r="TSQ852" s="399"/>
      <c r="TSR852" s="399"/>
      <c r="TSS852" s="399"/>
      <c r="TST852" s="399"/>
      <c r="TSU852" s="399"/>
      <c r="TSV852" s="399"/>
      <c r="TSW852" s="399"/>
      <c r="TSX852" s="399"/>
      <c r="TSY852" s="399"/>
      <c r="TSZ852" s="399"/>
      <c r="TTA852" s="399"/>
      <c r="TTB852" s="399"/>
      <c r="TTC852" s="399"/>
      <c r="TTD852" s="399"/>
      <c r="TTE852" s="399"/>
      <c r="TTF852" s="399"/>
      <c r="TTG852" s="399"/>
      <c r="TTH852" s="399"/>
      <c r="TTI852" s="399"/>
      <c r="TTJ852" s="399"/>
      <c r="TTK852" s="399"/>
      <c r="TTL852" s="399"/>
      <c r="TTM852" s="399"/>
      <c r="TTN852" s="399"/>
      <c r="TTO852" s="399"/>
      <c r="TTP852" s="399"/>
      <c r="TTQ852" s="399"/>
      <c r="TTR852" s="399"/>
      <c r="TTS852" s="399"/>
      <c r="TTT852" s="399"/>
      <c r="TTU852" s="399"/>
      <c r="TTV852" s="399"/>
      <c r="TTW852" s="399"/>
      <c r="TTX852" s="399"/>
      <c r="TTY852" s="399"/>
      <c r="TTZ852" s="399"/>
      <c r="TUA852" s="399"/>
      <c r="TUB852" s="399"/>
      <c r="TUC852" s="399"/>
      <c r="TUD852" s="399"/>
      <c r="TUE852" s="399"/>
      <c r="TUF852" s="399"/>
      <c r="TUG852" s="399"/>
      <c r="TUH852" s="399"/>
      <c r="TUI852" s="399"/>
      <c r="TUJ852" s="399"/>
      <c r="TUK852" s="399"/>
      <c r="TUL852" s="399"/>
      <c r="TUM852" s="399"/>
      <c r="TUN852" s="399"/>
      <c r="TUO852" s="399"/>
      <c r="TUP852" s="399"/>
      <c r="TUQ852" s="399"/>
      <c r="TUR852" s="399"/>
      <c r="TUS852" s="399"/>
      <c r="TUT852" s="399"/>
      <c r="TUU852" s="399"/>
      <c r="TUV852" s="399"/>
      <c r="TUW852" s="399"/>
      <c r="TUX852" s="399"/>
      <c r="TUY852" s="399"/>
      <c r="TUZ852" s="399"/>
      <c r="TVA852" s="399"/>
      <c r="TVB852" s="399"/>
      <c r="TVC852" s="399"/>
      <c r="TVD852" s="399"/>
      <c r="TVE852" s="399"/>
      <c r="TVF852" s="399"/>
      <c r="TVG852" s="399"/>
      <c r="TVH852" s="399"/>
      <c r="TVI852" s="399"/>
      <c r="TVJ852" s="399"/>
      <c r="TVK852" s="399"/>
      <c r="TVL852" s="399"/>
      <c r="TVM852" s="399"/>
      <c r="TVN852" s="399"/>
      <c r="TVO852" s="399"/>
      <c r="TVP852" s="399"/>
      <c r="TVQ852" s="399"/>
      <c r="TVR852" s="399"/>
      <c r="TVS852" s="399"/>
      <c r="TVT852" s="399"/>
      <c r="TVU852" s="399"/>
      <c r="TVV852" s="399"/>
      <c r="TVW852" s="399"/>
      <c r="TVX852" s="399"/>
      <c r="TVY852" s="399"/>
      <c r="TVZ852" s="399"/>
      <c r="TWA852" s="399"/>
      <c r="TWB852" s="399"/>
      <c r="TWC852" s="399"/>
      <c r="TWD852" s="399"/>
      <c r="TWE852" s="399"/>
      <c r="TWF852" s="399"/>
      <c r="TWG852" s="399"/>
      <c r="TWH852" s="399"/>
      <c r="TWI852" s="399"/>
      <c r="TWJ852" s="399"/>
      <c r="TWK852" s="399"/>
      <c r="TWL852" s="399"/>
      <c r="TWM852" s="399"/>
      <c r="TWN852" s="399"/>
      <c r="TWO852" s="399"/>
      <c r="TWP852" s="399"/>
      <c r="TWQ852" s="399"/>
      <c r="TWR852" s="399"/>
      <c r="TWS852" s="399"/>
      <c r="TWT852" s="399"/>
      <c r="TWU852" s="399"/>
      <c r="TWV852" s="399"/>
      <c r="TWW852" s="399"/>
      <c r="TWX852" s="399"/>
      <c r="TWY852" s="399"/>
      <c r="TWZ852" s="399"/>
      <c r="TXA852" s="399"/>
      <c r="TXB852" s="399"/>
      <c r="TXC852" s="399"/>
      <c r="TXD852" s="399"/>
      <c r="TXE852" s="399"/>
      <c r="TXF852" s="399"/>
      <c r="TXG852" s="399"/>
      <c r="TXH852" s="399"/>
      <c r="TXI852" s="399"/>
      <c r="TXJ852" s="399"/>
      <c r="TXK852" s="399"/>
      <c r="TXL852" s="399"/>
      <c r="TXM852" s="399"/>
      <c r="TXN852" s="399"/>
      <c r="TXO852" s="399"/>
      <c r="TXP852" s="399"/>
      <c r="TXQ852" s="399"/>
      <c r="TXR852" s="399"/>
      <c r="TXS852" s="399"/>
      <c r="TXT852" s="399"/>
      <c r="TXU852" s="399"/>
      <c r="TXV852" s="399"/>
      <c r="TXW852" s="399"/>
      <c r="TXX852" s="399"/>
      <c r="TXY852" s="399"/>
      <c r="TXZ852" s="399"/>
      <c r="TYA852" s="399"/>
      <c r="TYB852" s="399"/>
      <c r="TYC852" s="399"/>
      <c r="TYD852" s="399"/>
      <c r="TYE852" s="399"/>
      <c r="TYF852" s="399"/>
      <c r="TYG852" s="399"/>
      <c r="TYH852" s="399"/>
      <c r="TYI852" s="399"/>
      <c r="TYJ852" s="399"/>
      <c r="TYK852" s="399"/>
      <c r="TYL852" s="399"/>
      <c r="TYM852" s="399"/>
      <c r="TYN852" s="399"/>
      <c r="TYO852" s="399"/>
      <c r="TYP852" s="399"/>
      <c r="TYQ852" s="399"/>
      <c r="TYR852" s="399"/>
      <c r="TYS852" s="399"/>
      <c r="TYT852" s="399"/>
      <c r="TYU852" s="399"/>
      <c r="TYV852" s="399"/>
      <c r="TYW852" s="399"/>
      <c r="TYX852" s="399"/>
      <c r="TYY852" s="399"/>
      <c r="TYZ852" s="399"/>
      <c r="TZA852" s="399"/>
      <c r="TZB852" s="399"/>
      <c r="TZC852" s="399"/>
      <c r="TZD852" s="399"/>
      <c r="TZE852" s="399"/>
      <c r="TZF852" s="399"/>
      <c r="TZG852" s="399"/>
      <c r="TZH852" s="399"/>
      <c r="TZI852" s="399"/>
      <c r="TZJ852" s="399"/>
      <c r="TZK852" s="399"/>
      <c r="TZL852" s="399"/>
      <c r="TZM852" s="399"/>
      <c r="TZN852" s="399"/>
      <c r="TZO852" s="399"/>
      <c r="TZP852" s="399"/>
      <c r="TZQ852" s="399"/>
      <c r="TZR852" s="399"/>
      <c r="TZS852" s="399"/>
      <c r="TZT852" s="399"/>
      <c r="TZU852" s="399"/>
      <c r="TZV852" s="399"/>
      <c r="TZW852" s="399"/>
      <c r="TZX852" s="399"/>
      <c r="TZY852" s="399"/>
      <c r="TZZ852" s="399"/>
      <c r="UAA852" s="399"/>
      <c r="UAB852" s="399"/>
      <c r="UAC852" s="399"/>
      <c r="UAD852" s="399"/>
      <c r="UAE852" s="399"/>
      <c r="UAF852" s="399"/>
      <c r="UAG852" s="399"/>
      <c r="UAH852" s="399"/>
      <c r="UAI852" s="399"/>
      <c r="UAJ852" s="399"/>
      <c r="UAK852" s="399"/>
      <c r="UAL852" s="399"/>
      <c r="UAM852" s="399"/>
      <c r="UAN852" s="399"/>
      <c r="UAO852" s="399"/>
      <c r="UAP852" s="399"/>
      <c r="UAQ852" s="399"/>
      <c r="UAR852" s="399"/>
      <c r="UAS852" s="399"/>
      <c r="UAT852" s="399"/>
      <c r="UAU852" s="399"/>
      <c r="UAV852" s="399"/>
      <c r="UAW852" s="399"/>
      <c r="UAX852" s="399"/>
      <c r="UAY852" s="399"/>
      <c r="UAZ852" s="399"/>
      <c r="UBA852" s="399"/>
      <c r="UBB852" s="399"/>
      <c r="UBC852" s="399"/>
      <c r="UBD852" s="399"/>
      <c r="UBE852" s="399"/>
      <c r="UBF852" s="399"/>
      <c r="UBG852" s="399"/>
      <c r="UBH852" s="399"/>
      <c r="UBI852" s="399"/>
      <c r="UBJ852" s="399"/>
      <c r="UBK852" s="399"/>
      <c r="UBL852" s="399"/>
      <c r="UBM852" s="399"/>
      <c r="UBN852" s="399"/>
      <c r="UBO852" s="399"/>
      <c r="UBP852" s="399"/>
      <c r="UBQ852" s="399"/>
      <c r="UBR852" s="399"/>
      <c r="UBS852" s="399"/>
      <c r="UBT852" s="399"/>
      <c r="UBU852" s="399"/>
      <c r="UBV852" s="399"/>
      <c r="UBW852" s="399"/>
      <c r="UBX852" s="399"/>
      <c r="UBY852" s="399"/>
      <c r="UBZ852" s="399"/>
      <c r="UCA852" s="399"/>
      <c r="UCB852" s="399"/>
      <c r="UCC852" s="399"/>
      <c r="UCD852" s="399"/>
      <c r="UCE852" s="399"/>
      <c r="UCF852" s="399"/>
      <c r="UCG852" s="399"/>
      <c r="UCH852" s="399"/>
      <c r="UCI852" s="399"/>
      <c r="UCJ852" s="399"/>
      <c r="UCK852" s="399"/>
      <c r="UCL852" s="399"/>
      <c r="UCM852" s="399"/>
      <c r="UCN852" s="399"/>
      <c r="UCO852" s="399"/>
      <c r="UCP852" s="399"/>
      <c r="UCQ852" s="399"/>
      <c r="UCR852" s="399"/>
      <c r="UCS852" s="399"/>
      <c r="UCT852" s="399"/>
      <c r="UCU852" s="399"/>
      <c r="UCV852" s="399"/>
      <c r="UCW852" s="399"/>
      <c r="UCX852" s="399"/>
      <c r="UCY852" s="399"/>
      <c r="UCZ852" s="399"/>
      <c r="UDA852" s="399"/>
      <c r="UDB852" s="399"/>
      <c r="UDC852" s="399"/>
      <c r="UDD852" s="399"/>
      <c r="UDE852" s="399"/>
      <c r="UDF852" s="399"/>
      <c r="UDG852" s="399"/>
      <c r="UDH852" s="399"/>
      <c r="UDI852" s="399"/>
      <c r="UDJ852" s="399"/>
      <c r="UDK852" s="399"/>
      <c r="UDL852" s="399"/>
      <c r="UDM852" s="399"/>
      <c r="UDN852" s="399"/>
      <c r="UDO852" s="399"/>
      <c r="UDP852" s="399"/>
      <c r="UDQ852" s="399"/>
      <c r="UDR852" s="399"/>
      <c r="UDS852" s="399"/>
      <c r="UDT852" s="399"/>
      <c r="UDU852" s="399"/>
      <c r="UDV852" s="399"/>
      <c r="UDW852" s="399"/>
      <c r="UDX852" s="399"/>
      <c r="UDY852" s="399"/>
      <c r="UDZ852" s="399"/>
      <c r="UEA852" s="399"/>
      <c r="UEB852" s="399"/>
      <c r="UEC852" s="399"/>
      <c r="UED852" s="399"/>
      <c r="UEE852" s="399"/>
      <c r="UEF852" s="399"/>
      <c r="UEG852" s="399"/>
      <c r="UEH852" s="399"/>
      <c r="UEI852" s="399"/>
      <c r="UEJ852" s="399"/>
      <c r="UEK852" s="399"/>
      <c r="UEL852" s="399"/>
      <c r="UEM852" s="399"/>
      <c r="UEN852" s="399"/>
      <c r="UEO852" s="399"/>
      <c r="UEP852" s="399"/>
      <c r="UEQ852" s="399"/>
      <c r="UER852" s="399"/>
      <c r="UES852" s="399"/>
      <c r="UET852" s="399"/>
      <c r="UEU852" s="399"/>
      <c r="UEV852" s="399"/>
      <c r="UEW852" s="399"/>
      <c r="UEX852" s="399"/>
      <c r="UEY852" s="399"/>
      <c r="UEZ852" s="399"/>
      <c r="UFA852" s="399"/>
      <c r="UFB852" s="399"/>
      <c r="UFC852" s="399"/>
      <c r="UFD852" s="399"/>
      <c r="UFE852" s="399"/>
      <c r="UFF852" s="399"/>
      <c r="UFG852" s="399"/>
      <c r="UFH852" s="399"/>
      <c r="UFI852" s="399"/>
      <c r="UFJ852" s="399"/>
      <c r="UFK852" s="399"/>
      <c r="UFL852" s="399"/>
      <c r="UFM852" s="399"/>
      <c r="UFN852" s="399"/>
      <c r="UFO852" s="399"/>
      <c r="UFP852" s="399"/>
      <c r="UFQ852" s="399"/>
      <c r="UFR852" s="399"/>
      <c r="UFS852" s="399"/>
      <c r="UFT852" s="399"/>
      <c r="UFU852" s="399"/>
      <c r="UFV852" s="399"/>
      <c r="UFW852" s="399"/>
      <c r="UFX852" s="399"/>
      <c r="UFY852" s="399"/>
      <c r="UFZ852" s="399"/>
      <c r="UGA852" s="399"/>
      <c r="UGB852" s="399"/>
      <c r="UGC852" s="399"/>
      <c r="UGD852" s="399"/>
      <c r="UGE852" s="399"/>
      <c r="UGF852" s="399"/>
      <c r="UGG852" s="399"/>
      <c r="UGH852" s="399"/>
      <c r="UGI852" s="399"/>
      <c r="UGJ852" s="399"/>
      <c r="UGK852" s="399"/>
      <c r="UGL852" s="399"/>
      <c r="UGM852" s="399"/>
      <c r="UGN852" s="399"/>
      <c r="UGO852" s="399"/>
      <c r="UGP852" s="399"/>
      <c r="UGQ852" s="399"/>
      <c r="UGR852" s="399"/>
      <c r="UGS852" s="399"/>
      <c r="UGT852" s="399"/>
      <c r="UGU852" s="399"/>
      <c r="UGV852" s="399"/>
      <c r="UGW852" s="399"/>
      <c r="UGX852" s="399"/>
      <c r="UGY852" s="399"/>
      <c r="UGZ852" s="399"/>
      <c r="UHA852" s="399"/>
      <c r="UHB852" s="399"/>
      <c r="UHC852" s="399"/>
      <c r="UHD852" s="399"/>
      <c r="UHE852" s="399"/>
      <c r="UHF852" s="399"/>
      <c r="UHG852" s="399"/>
      <c r="UHH852" s="399"/>
      <c r="UHI852" s="399"/>
      <c r="UHJ852" s="399"/>
      <c r="UHK852" s="399"/>
      <c r="UHL852" s="399"/>
      <c r="UHM852" s="399"/>
      <c r="UHN852" s="399"/>
      <c r="UHO852" s="399"/>
      <c r="UHP852" s="399"/>
      <c r="UHQ852" s="399"/>
      <c r="UHR852" s="399"/>
      <c r="UHS852" s="399"/>
      <c r="UHT852" s="399"/>
      <c r="UHU852" s="399"/>
      <c r="UHV852" s="399"/>
      <c r="UHW852" s="399"/>
      <c r="UHX852" s="399"/>
      <c r="UHY852" s="399"/>
      <c r="UHZ852" s="399"/>
      <c r="UIA852" s="399"/>
      <c r="UIB852" s="399"/>
      <c r="UIC852" s="399"/>
      <c r="UID852" s="399"/>
      <c r="UIE852" s="399"/>
      <c r="UIF852" s="399"/>
      <c r="UIG852" s="399"/>
      <c r="UIH852" s="399"/>
      <c r="UII852" s="399"/>
      <c r="UIJ852" s="399"/>
      <c r="UIK852" s="399"/>
      <c r="UIL852" s="399"/>
      <c r="UIM852" s="399"/>
      <c r="UIN852" s="399"/>
      <c r="UIO852" s="399"/>
      <c r="UIP852" s="399"/>
      <c r="UIQ852" s="399"/>
      <c r="UIR852" s="399"/>
      <c r="UIS852" s="399"/>
      <c r="UIT852" s="399"/>
      <c r="UIU852" s="399"/>
      <c r="UIV852" s="399"/>
      <c r="UIW852" s="399"/>
      <c r="UIX852" s="399"/>
      <c r="UIY852" s="399"/>
      <c r="UIZ852" s="399"/>
      <c r="UJA852" s="399"/>
      <c r="UJB852" s="399"/>
      <c r="UJC852" s="399"/>
      <c r="UJD852" s="399"/>
      <c r="UJE852" s="399"/>
      <c r="UJF852" s="399"/>
      <c r="UJG852" s="399"/>
      <c r="UJH852" s="399"/>
      <c r="UJI852" s="399"/>
      <c r="UJJ852" s="399"/>
      <c r="UJK852" s="399"/>
      <c r="UJL852" s="399"/>
      <c r="UJM852" s="399"/>
      <c r="UJN852" s="399"/>
      <c r="UJO852" s="399"/>
      <c r="UJP852" s="399"/>
      <c r="UJQ852" s="399"/>
      <c r="UJR852" s="399"/>
      <c r="UJS852" s="399"/>
      <c r="UJT852" s="399"/>
      <c r="UJU852" s="399"/>
      <c r="UJV852" s="399"/>
      <c r="UJW852" s="399"/>
      <c r="UJX852" s="399"/>
      <c r="UJY852" s="399"/>
      <c r="UJZ852" s="399"/>
      <c r="UKA852" s="399"/>
      <c r="UKB852" s="399"/>
      <c r="UKC852" s="399"/>
      <c r="UKD852" s="399"/>
      <c r="UKE852" s="399"/>
      <c r="UKF852" s="399"/>
      <c r="UKG852" s="399"/>
      <c r="UKH852" s="399"/>
      <c r="UKI852" s="399"/>
      <c r="UKJ852" s="399"/>
      <c r="UKK852" s="399"/>
      <c r="UKL852" s="399"/>
      <c r="UKM852" s="399"/>
      <c r="UKN852" s="399"/>
      <c r="UKO852" s="399"/>
      <c r="UKP852" s="399"/>
      <c r="UKQ852" s="399"/>
      <c r="UKR852" s="399"/>
      <c r="UKS852" s="399"/>
      <c r="UKT852" s="399"/>
      <c r="UKU852" s="399"/>
      <c r="UKV852" s="399"/>
      <c r="UKW852" s="399"/>
      <c r="UKX852" s="399"/>
      <c r="UKY852" s="399"/>
      <c r="UKZ852" s="399"/>
      <c r="ULA852" s="399"/>
      <c r="ULB852" s="399"/>
      <c r="ULC852" s="399"/>
      <c r="ULD852" s="399"/>
      <c r="ULE852" s="399"/>
      <c r="ULF852" s="399"/>
      <c r="ULG852" s="399"/>
      <c r="ULH852" s="399"/>
      <c r="ULI852" s="399"/>
      <c r="ULJ852" s="399"/>
      <c r="ULK852" s="399"/>
      <c r="ULL852" s="399"/>
      <c r="ULM852" s="399"/>
      <c r="ULN852" s="399"/>
      <c r="ULO852" s="399"/>
      <c r="ULP852" s="399"/>
      <c r="ULQ852" s="399"/>
      <c r="ULR852" s="399"/>
      <c r="ULS852" s="399"/>
      <c r="ULT852" s="399"/>
      <c r="ULU852" s="399"/>
      <c r="ULV852" s="399"/>
      <c r="ULW852" s="399"/>
      <c r="ULX852" s="399"/>
      <c r="ULY852" s="399"/>
      <c r="ULZ852" s="399"/>
      <c r="UMA852" s="399"/>
      <c r="UMB852" s="399"/>
      <c r="UMC852" s="399"/>
      <c r="UMD852" s="399"/>
      <c r="UME852" s="399"/>
      <c r="UMF852" s="399"/>
      <c r="UMG852" s="399"/>
      <c r="UMH852" s="399"/>
      <c r="UMI852" s="399"/>
      <c r="UMJ852" s="399"/>
      <c r="UMK852" s="399"/>
      <c r="UML852" s="399"/>
      <c r="UMM852" s="399"/>
      <c r="UMN852" s="399"/>
      <c r="UMO852" s="399"/>
      <c r="UMP852" s="399"/>
      <c r="UMQ852" s="399"/>
      <c r="UMR852" s="399"/>
      <c r="UMS852" s="399"/>
      <c r="UMT852" s="399"/>
      <c r="UMU852" s="399"/>
      <c r="UMV852" s="399"/>
      <c r="UMW852" s="399"/>
      <c r="UMX852" s="399"/>
      <c r="UMY852" s="399"/>
      <c r="UMZ852" s="399"/>
      <c r="UNA852" s="399"/>
      <c r="UNB852" s="399"/>
      <c r="UNC852" s="399"/>
      <c r="UND852" s="399"/>
      <c r="UNE852" s="399"/>
      <c r="UNF852" s="399"/>
      <c r="UNG852" s="399"/>
      <c r="UNH852" s="399"/>
      <c r="UNI852" s="399"/>
      <c r="UNJ852" s="399"/>
      <c r="UNK852" s="399"/>
      <c r="UNL852" s="399"/>
      <c r="UNM852" s="399"/>
      <c r="UNN852" s="399"/>
      <c r="UNO852" s="399"/>
      <c r="UNP852" s="399"/>
      <c r="UNQ852" s="399"/>
      <c r="UNR852" s="399"/>
      <c r="UNS852" s="399"/>
      <c r="UNT852" s="399"/>
      <c r="UNU852" s="399"/>
      <c r="UNV852" s="399"/>
      <c r="UNW852" s="399"/>
      <c r="UNX852" s="399"/>
      <c r="UNY852" s="399"/>
      <c r="UNZ852" s="399"/>
      <c r="UOA852" s="399"/>
      <c r="UOB852" s="399"/>
      <c r="UOC852" s="399"/>
      <c r="UOD852" s="399"/>
      <c r="UOE852" s="399"/>
      <c r="UOF852" s="399"/>
      <c r="UOG852" s="399"/>
      <c r="UOH852" s="399"/>
      <c r="UOI852" s="399"/>
      <c r="UOJ852" s="399"/>
      <c r="UOK852" s="399"/>
      <c r="UOL852" s="399"/>
      <c r="UOM852" s="399"/>
      <c r="UON852" s="399"/>
      <c r="UOO852" s="399"/>
      <c r="UOP852" s="399"/>
      <c r="UOQ852" s="399"/>
      <c r="UOR852" s="399"/>
      <c r="UOS852" s="399"/>
      <c r="UOT852" s="399"/>
      <c r="UOU852" s="399"/>
      <c r="UOV852" s="399"/>
      <c r="UOW852" s="399"/>
      <c r="UOX852" s="399"/>
      <c r="UOY852" s="399"/>
      <c r="UOZ852" s="399"/>
      <c r="UPA852" s="399"/>
      <c r="UPB852" s="399"/>
      <c r="UPC852" s="399"/>
      <c r="UPD852" s="399"/>
      <c r="UPE852" s="399"/>
      <c r="UPF852" s="399"/>
      <c r="UPG852" s="399"/>
      <c r="UPH852" s="399"/>
      <c r="UPI852" s="399"/>
      <c r="UPJ852" s="399"/>
      <c r="UPK852" s="399"/>
      <c r="UPL852" s="399"/>
      <c r="UPM852" s="399"/>
      <c r="UPN852" s="399"/>
      <c r="UPO852" s="399"/>
      <c r="UPP852" s="399"/>
      <c r="UPQ852" s="399"/>
      <c r="UPR852" s="399"/>
      <c r="UPS852" s="399"/>
      <c r="UPT852" s="399"/>
      <c r="UPU852" s="399"/>
      <c r="UPV852" s="399"/>
      <c r="UPW852" s="399"/>
      <c r="UPX852" s="399"/>
      <c r="UPY852" s="399"/>
      <c r="UPZ852" s="399"/>
      <c r="UQA852" s="399"/>
      <c r="UQB852" s="399"/>
      <c r="UQC852" s="399"/>
      <c r="UQD852" s="399"/>
      <c r="UQE852" s="399"/>
      <c r="UQF852" s="399"/>
      <c r="UQG852" s="399"/>
      <c r="UQH852" s="399"/>
      <c r="UQI852" s="399"/>
      <c r="UQJ852" s="399"/>
      <c r="UQK852" s="399"/>
      <c r="UQL852" s="399"/>
      <c r="UQM852" s="399"/>
      <c r="UQN852" s="399"/>
      <c r="UQO852" s="399"/>
      <c r="UQP852" s="399"/>
      <c r="UQQ852" s="399"/>
      <c r="UQR852" s="399"/>
      <c r="UQS852" s="399"/>
      <c r="UQT852" s="399"/>
      <c r="UQU852" s="399"/>
      <c r="UQV852" s="399"/>
      <c r="UQW852" s="399"/>
      <c r="UQX852" s="399"/>
      <c r="UQY852" s="399"/>
      <c r="UQZ852" s="399"/>
      <c r="URA852" s="399"/>
      <c r="URB852" s="399"/>
      <c r="URC852" s="399"/>
      <c r="URD852" s="399"/>
      <c r="URE852" s="399"/>
      <c r="URF852" s="399"/>
      <c r="URG852" s="399"/>
      <c r="URH852" s="399"/>
      <c r="URI852" s="399"/>
      <c r="URJ852" s="399"/>
      <c r="URK852" s="399"/>
      <c r="URL852" s="399"/>
      <c r="URM852" s="399"/>
      <c r="URN852" s="399"/>
      <c r="URO852" s="399"/>
      <c r="URP852" s="399"/>
      <c r="URQ852" s="399"/>
      <c r="URR852" s="399"/>
      <c r="URS852" s="399"/>
      <c r="URT852" s="399"/>
      <c r="URU852" s="399"/>
      <c r="URV852" s="399"/>
      <c r="URW852" s="399"/>
      <c r="URX852" s="399"/>
      <c r="URY852" s="399"/>
      <c r="URZ852" s="399"/>
      <c r="USA852" s="399"/>
      <c r="USB852" s="399"/>
      <c r="USC852" s="399"/>
      <c r="USD852" s="399"/>
      <c r="USE852" s="399"/>
      <c r="USF852" s="399"/>
      <c r="USG852" s="399"/>
      <c r="USH852" s="399"/>
      <c r="USI852" s="399"/>
      <c r="USJ852" s="399"/>
      <c r="USK852" s="399"/>
      <c r="USL852" s="399"/>
      <c r="USM852" s="399"/>
      <c r="USN852" s="399"/>
      <c r="USO852" s="399"/>
      <c r="USP852" s="399"/>
      <c r="USQ852" s="399"/>
      <c r="USR852" s="399"/>
      <c r="USS852" s="399"/>
      <c r="UST852" s="399"/>
      <c r="USU852" s="399"/>
      <c r="USV852" s="399"/>
      <c r="USW852" s="399"/>
      <c r="USX852" s="399"/>
      <c r="USY852" s="399"/>
      <c r="USZ852" s="399"/>
      <c r="UTA852" s="399"/>
      <c r="UTB852" s="399"/>
      <c r="UTC852" s="399"/>
      <c r="UTD852" s="399"/>
      <c r="UTE852" s="399"/>
      <c r="UTF852" s="399"/>
      <c r="UTG852" s="399"/>
      <c r="UTH852" s="399"/>
      <c r="UTI852" s="399"/>
      <c r="UTJ852" s="399"/>
      <c r="UTK852" s="399"/>
      <c r="UTL852" s="399"/>
      <c r="UTM852" s="399"/>
      <c r="UTN852" s="399"/>
      <c r="UTO852" s="399"/>
      <c r="UTP852" s="399"/>
      <c r="UTQ852" s="399"/>
      <c r="UTR852" s="399"/>
      <c r="UTS852" s="399"/>
      <c r="UTT852" s="399"/>
      <c r="UTU852" s="399"/>
      <c r="UTV852" s="399"/>
      <c r="UTW852" s="399"/>
      <c r="UTX852" s="399"/>
      <c r="UTY852" s="399"/>
      <c r="UTZ852" s="399"/>
      <c r="UUA852" s="399"/>
      <c r="UUB852" s="399"/>
      <c r="UUC852" s="399"/>
      <c r="UUD852" s="399"/>
      <c r="UUE852" s="399"/>
      <c r="UUF852" s="399"/>
      <c r="UUG852" s="399"/>
      <c r="UUH852" s="399"/>
      <c r="UUI852" s="399"/>
      <c r="UUJ852" s="399"/>
      <c r="UUK852" s="399"/>
      <c r="UUL852" s="399"/>
      <c r="UUM852" s="399"/>
      <c r="UUN852" s="399"/>
      <c r="UUO852" s="399"/>
      <c r="UUP852" s="399"/>
      <c r="UUQ852" s="399"/>
      <c r="UUR852" s="399"/>
      <c r="UUS852" s="399"/>
      <c r="UUT852" s="399"/>
      <c r="UUU852" s="399"/>
      <c r="UUV852" s="399"/>
      <c r="UUW852" s="399"/>
      <c r="UUX852" s="399"/>
      <c r="UUY852" s="399"/>
      <c r="UUZ852" s="399"/>
      <c r="UVA852" s="399"/>
      <c r="UVB852" s="399"/>
      <c r="UVC852" s="399"/>
      <c r="UVD852" s="399"/>
      <c r="UVE852" s="399"/>
      <c r="UVF852" s="399"/>
      <c r="UVG852" s="399"/>
      <c r="UVH852" s="399"/>
      <c r="UVI852" s="399"/>
      <c r="UVJ852" s="399"/>
      <c r="UVK852" s="399"/>
      <c r="UVL852" s="399"/>
      <c r="UVM852" s="399"/>
      <c r="UVN852" s="399"/>
      <c r="UVO852" s="399"/>
      <c r="UVP852" s="399"/>
      <c r="UVQ852" s="399"/>
      <c r="UVR852" s="399"/>
      <c r="UVS852" s="399"/>
      <c r="UVT852" s="399"/>
      <c r="UVU852" s="399"/>
      <c r="UVV852" s="399"/>
      <c r="UVW852" s="399"/>
      <c r="UVX852" s="399"/>
      <c r="UVY852" s="399"/>
      <c r="UVZ852" s="399"/>
      <c r="UWA852" s="399"/>
      <c r="UWB852" s="399"/>
      <c r="UWC852" s="399"/>
      <c r="UWD852" s="399"/>
      <c r="UWE852" s="399"/>
      <c r="UWF852" s="399"/>
      <c r="UWG852" s="399"/>
      <c r="UWH852" s="399"/>
      <c r="UWI852" s="399"/>
      <c r="UWJ852" s="399"/>
      <c r="UWK852" s="399"/>
      <c r="UWL852" s="399"/>
      <c r="UWM852" s="399"/>
      <c r="UWN852" s="399"/>
      <c r="UWO852" s="399"/>
      <c r="UWP852" s="399"/>
      <c r="UWQ852" s="399"/>
      <c r="UWR852" s="399"/>
      <c r="UWS852" s="399"/>
      <c r="UWT852" s="399"/>
      <c r="UWU852" s="399"/>
      <c r="UWV852" s="399"/>
      <c r="UWW852" s="399"/>
      <c r="UWX852" s="399"/>
      <c r="UWY852" s="399"/>
      <c r="UWZ852" s="399"/>
      <c r="UXA852" s="399"/>
      <c r="UXB852" s="399"/>
      <c r="UXC852" s="399"/>
      <c r="UXD852" s="399"/>
      <c r="UXE852" s="399"/>
      <c r="UXF852" s="399"/>
      <c r="UXG852" s="399"/>
      <c r="UXH852" s="399"/>
      <c r="UXI852" s="399"/>
      <c r="UXJ852" s="399"/>
      <c r="UXK852" s="399"/>
      <c r="UXL852" s="399"/>
      <c r="UXM852" s="399"/>
      <c r="UXN852" s="399"/>
      <c r="UXO852" s="399"/>
      <c r="UXP852" s="399"/>
      <c r="UXQ852" s="399"/>
      <c r="UXR852" s="399"/>
      <c r="UXS852" s="399"/>
      <c r="UXT852" s="399"/>
      <c r="UXU852" s="399"/>
      <c r="UXV852" s="399"/>
      <c r="UXW852" s="399"/>
      <c r="UXX852" s="399"/>
      <c r="UXY852" s="399"/>
      <c r="UXZ852" s="399"/>
      <c r="UYA852" s="399"/>
      <c r="UYB852" s="399"/>
      <c r="UYC852" s="399"/>
      <c r="UYD852" s="399"/>
      <c r="UYE852" s="399"/>
      <c r="UYF852" s="399"/>
      <c r="UYG852" s="399"/>
      <c r="UYH852" s="399"/>
      <c r="UYI852" s="399"/>
      <c r="UYJ852" s="399"/>
      <c r="UYK852" s="399"/>
      <c r="UYL852" s="399"/>
      <c r="UYM852" s="399"/>
      <c r="UYN852" s="399"/>
      <c r="UYO852" s="399"/>
      <c r="UYP852" s="399"/>
      <c r="UYQ852" s="399"/>
      <c r="UYR852" s="399"/>
      <c r="UYS852" s="399"/>
      <c r="UYT852" s="399"/>
      <c r="UYU852" s="399"/>
      <c r="UYV852" s="399"/>
      <c r="UYW852" s="399"/>
      <c r="UYX852" s="399"/>
      <c r="UYY852" s="399"/>
      <c r="UYZ852" s="399"/>
      <c r="UZA852" s="399"/>
      <c r="UZB852" s="399"/>
      <c r="UZC852" s="399"/>
      <c r="UZD852" s="399"/>
      <c r="UZE852" s="399"/>
      <c r="UZF852" s="399"/>
      <c r="UZG852" s="399"/>
      <c r="UZH852" s="399"/>
      <c r="UZI852" s="399"/>
      <c r="UZJ852" s="399"/>
      <c r="UZK852" s="399"/>
      <c r="UZL852" s="399"/>
      <c r="UZM852" s="399"/>
      <c r="UZN852" s="399"/>
      <c r="UZO852" s="399"/>
      <c r="UZP852" s="399"/>
      <c r="UZQ852" s="399"/>
      <c r="UZR852" s="399"/>
      <c r="UZS852" s="399"/>
      <c r="UZT852" s="399"/>
      <c r="UZU852" s="399"/>
      <c r="UZV852" s="399"/>
      <c r="UZW852" s="399"/>
      <c r="UZX852" s="399"/>
      <c r="UZY852" s="399"/>
      <c r="UZZ852" s="399"/>
      <c r="VAA852" s="399"/>
      <c r="VAB852" s="399"/>
      <c r="VAC852" s="399"/>
      <c r="VAD852" s="399"/>
      <c r="VAE852" s="399"/>
      <c r="VAF852" s="399"/>
      <c r="VAG852" s="399"/>
      <c r="VAH852" s="399"/>
      <c r="VAI852" s="399"/>
      <c r="VAJ852" s="399"/>
      <c r="VAK852" s="399"/>
      <c r="VAL852" s="399"/>
      <c r="VAM852" s="399"/>
      <c r="VAN852" s="399"/>
      <c r="VAO852" s="399"/>
      <c r="VAP852" s="399"/>
      <c r="VAQ852" s="399"/>
      <c r="VAR852" s="399"/>
      <c r="VAS852" s="399"/>
      <c r="VAT852" s="399"/>
      <c r="VAU852" s="399"/>
      <c r="VAV852" s="399"/>
      <c r="VAW852" s="399"/>
      <c r="VAX852" s="399"/>
      <c r="VAY852" s="399"/>
      <c r="VAZ852" s="399"/>
      <c r="VBA852" s="399"/>
      <c r="VBB852" s="399"/>
      <c r="VBC852" s="399"/>
      <c r="VBD852" s="399"/>
      <c r="VBE852" s="399"/>
      <c r="VBF852" s="399"/>
      <c r="VBG852" s="399"/>
      <c r="VBH852" s="399"/>
      <c r="VBI852" s="399"/>
      <c r="VBJ852" s="399"/>
      <c r="VBK852" s="399"/>
      <c r="VBL852" s="399"/>
      <c r="VBM852" s="399"/>
      <c r="VBN852" s="399"/>
      <c r="VBO852" s="399"/>
      <c r="VBP852" s="399"/>
      <c r="VBQ852" s="399"/>
      <c r="VBR852" s="399"/>
      <c r="VBS852" s="399"/>
      <c r="VBT852" s="399"/>
      <c r="VBU852" s="399"/>
      <c r="VBV852" s="399"/>
      <c r="VBW852" s="399"/>
      <c r="VBX852" s="399"/>
      <c r="VBY852" s="399"/>
      <c r="VBZ852" s="399"/>
      <c r="VCA852" s="399"/>
      <c r="VCB852" s="399"/>
      <c r="VCC852" s="399"/>
      <c r="VCD852" s="399"/>
      <c r="VCE852" s="399"/>
      <c r="VCF852" s="399"/>
      <c r="VCG852" s="399"/>
      <c r="VCH852" s="399"/>
      <c r="VCI852" s="399"/>
      <c r="VCJ852" s="399"/>
      <c r="VCK852" s="399"/>
      <c r="VCL852" s="399"/>
      <c r="VCM852" s="399"/>
      <c r="VCN852" s="399"/>
      <c r="VCO852" s="399"/>
      <c r="VCP852" s="399"/>
      <c r="VCQ852" s="399"/>
      <c r="VCR852" s="399"/>
      <c r="VCS852" s="399"/>
      <c r="VCT852" s="399"/>
      <c r="VCU852" s="399"/>
      <c r="VCV852" s="399"/>
      <c r="VCW852" s="399"/>
      <c r="VCX852" s="399"/>
      <c r="VCY852" s="399"/>
      <c r="VCZ852" s="399"/>
      <c r="VDA852" s="399"/>
      <c r="VDB852" s="399"/>
      <c r="VDC852" s="399"/>
      <c r="VDD852" s="399"/>
      <c r="VDE852" s="399"/>
      <c r="VDF852" s="399"/>
      <c r="VDG852" s="399"/>
      <c r="VDH852" s="399"/>
      <c r="VDI852" s="399"/>
      <c r="VDJ852" s="399"/>
      <c r="VDK852" s="399"/>
      <c r="VDL852" s="399"/>
      <c r="VDM852" s="399"/>
      <c r="VDN852" s="399"/>
      <c r="VDO852" s="399"/>
      <c r="VDP852" s="399"/>
      <c r="VDQ852" s="399"/>
      <c r="VDR852" s="399"/>
      <c r="VDS852" s="399"/>
      <c r="VDT852" s="399"/>
      <c r="VDU852" s="399"/>
      <c r="VDV852" s="399"/>
      <c r="VDW852" s="399"/>
      <c r="VDX852" s="399"/>
      <c r="VDY852" s="399"/>
      <c r="VDZ852" s="399"/>
      <c r="VEA852" s="399"/>
      <c r="VEB852" s="399"/>
      <c r="VEC852" s="399"/>
      <c r="VED852" s="399"/>
      <c r="VEE852" s="399"/>
      <c r="VEF852" s="399"/>
      <c r="VEG852" s="399"/>
      <c r="VEH852" s="399"/>
      <c r="VEI852" s="399"/>
      <c r="VEJ852" s="399"/>
      <c r="VEK852" s="399"/>
      <c r="VEL852" s="399"/>
      <c r="VEM852" s="399"/>
      <c r="VEN852" s="399"/>
      <c r="VEO852" s="399"/>
      <c r="VEP852" s="399"/>
      <c r="VEQ852" s="399"/>
      <c r="VER852" s="399"/>
      <c r="VES852" s="399"/>
      <c r="VET852" s="399"/>
      <c r="VEU852" s="399"/>
      <c r="VEV852" s="399"/>
      <c r="VEW852" s="399"/>
      <c r="VEX852" s="399"/>
      <c r="VEY852" s="399"/>
      <c r="VEZ852" s="399"/>
      <c r="VFA852" s="399"/>
      <c r="VFB852" s="399"/>
      <c r="VFC852" s="399"/>
      <c r="VFD852" s="399"/>
      <c r="VFE852" s="399"/>
      <c r="VFF852" s="399"/>
      <c r="VFG852" s="399"/>
      <c r="VFH852" s="399"/>
      <c r="VFI852" s="399"/>
      <c r="VFJ852" s="399"/>
      <c r="VFK852" s="399"/>
      <c r="VFL852" s="399"/>
      <c r="VFM852" s="399"/>
      <c r="VFN852" s="399"/>
      <c r="VFO852" s="399"/>
      <c r="VFP852" s="399"/>
      <c r="VFQ852" s="399"/>
      <c r="VFR852" s="399"/>
      <c r="VFS852" s="399"/>
      <c r="VFT852" s="399"/>
      <c r="VFU852" s="399"/>
      <c r="VFV852" s="399"/>
      <c r="VFW852" s="399"/>
      <c r="VFX852" s="399"/>
      <c r="VFY852" s="399"/>
      <c r="VFZ852" s="399"/>
      <c r="VGA852" s="399"/>
      <c r="VGB852" s="399"/>
      <c r="VGC852" s="399"/>
      <c r="VGD852" s="399"/>
      <c r="VGE852" s="399"/>
      <c r="VGF852" s="399"/>
      <c r="VGG852" s="399"/>
      <c r="VGH852" s="399"/>
      <c r="VGI852" s="399"/>
      <c r="VGJ852" s="399"/>
      <c r="VGK852" s="399"/>
      <c r="VGL852" s="399"/>
      <c r="VGM852" s="399"/>
      <c r="VGN852" s="399"/>
      <c r="VGO852" s="399"/>
      <c r="VGP852" s="399"/>
      <c r="VGQ852" s="399"/>
      <c r="VGR852" s="399"/>
      <c r="VGS852" s="399"/>
      <c r="VGT852" s="399"/>
      <c r="VGU852" s="399"/>
      <c r="VGV852" s="399"/>
      <c r="VGW852" s="399"/>
      <c r="VGX852" s="399"/>
      <c r="VGY852" s="399"/>
      <c r="VGZ852" s="399"/>
      <c r="VHA852" s="399"/>
      <c r="VHB852" s="399"/>
      <c r="VHC852" s="399"/>
      <c r="VHD852" s="399"/>
      <c r="VHE852" s="399"/>
      <c r="VHF852" s="399"/>
      <c r="VHG852" s="399"/>
      <c r="VHH852" s="399"/>
      <c r="VHI852" s="399"/>
      <c r="VHJ852" s="399"/>
      <c r="VHK852" s="399"/>
      <c r="VHL852" s="399"/>
      <c r="VHM852" s="399"/>
      <c r="VHN852" s="399"/>
      <c r="VHO852" s="399"/>
      <c r="VHP852" s="399"/>
      <c r="VHQ852" s="399"/>
      <c r="VHR852" s="399"/>
      <c r="VHS852" s="399"/>
      <c r="VHT852" s="399"/>
      <c r="VHU852" s="399"/>
      <c r="VHV852" s="399"/>
      <c r="VHW852" s="399"/>
      <c r="VHX852" s="399"/>
      <c r="VHY852" s="399"/>
      <c r="VHZ852" s="399"/>
      <c r="VIA852" s="399"/>
      <c r="VIB852" s="399"/>
      <c r="VIC852" s="399"/>
      <c r="VID852" s="399"/>
      <c r="VIE852" s="399"/>
      <c r="VIF852" s="399"/>
      <c r="VIG852" s="399"/>
      <c r="VIH852" s="399"/>
      <c r="VII852" s="399"/>
      <c r="VIJ852" s="399"/>
      <c r="VIK852" s="399"/>
      <c r="VIL852" s="399"/>
      <c r="VIM852" s="399"/>
      <c r="VIN852" s="399"/>
      <c r="VIO852" s="399"/>
      <c r="VIP852" s="399"/>
      <c r="VIQ852" s="399"/>
      <c r="VIR852" s="399"/>
      <c r="VIS852" s="399"/>
      <c r="VIT852" s="399"/>
      <c r="VIU852" s="399"/>
      <c r="VIV852" s="399"/>
      <c r="VIW852" s="399"/>
      <c r="VIX852" s="399"/>
      <c r="VIY852" s="399"/>
      <c r="VIZ852" s="399"/>
      <c r="VJA852" s="399"/>
      <c r="VJB852" s="399"/>
      <c r="VJC852" s="399"/>
      <c r="VJD852" s="399"/>
      <c r="VJE852" s="399"/>
      <c r="VJF852" s="399"/>
      <c r="VJG852" s="399"/>
      <c r="VJH852" s="399"/>
      <c r="VJI852" s="399"/>
      <c r="VJJ852" s="399"/>
      <c r="VJK852" s="399"/>
      <c r="VJL852" s="399"/>
      <c r="VJM852" s="399"/>
      <c r="VJN852" s="399"/>
      <c r="VJO852" s="399"/>
      <c r="VJP852" s="399"/>
      <c r="VJQ852" s="399"/>
      <c r="VJR852" s="399"/>
      <c r="VJS852" s="399"/>
      <c r="VJT852" s="399"/>
      <c r="VJU852" s="399"/>
      <c r="VJV852" s="399"/>
      <c r="VJW852" s="399"/>
      <c r="VJX852" s="399"/>
      <c r="VJY852" s="399"/>
      <c r="VJZ852" s="399"/>
      <c r="VKA852" s="399"/>
      <c r="VKB852" s="399"/>
      <c r="VKC852" s="399"/>
      <c r="VKD852" s="399"/>
      <c r="VKE852" s="399"/>
      <c r="VKF852" s="399"/>
      <c r="VKG852" s="399"/>
      <c r="VKH852" s="399"/>
      <c r="VKI852" s="399"/>
      <c r="VKJ852" s="399"/>
      <c r="VKK852" s="399"/>
      <c r="VKL852" s="399"/>
      <c r="VKM852" s="399"/>
      <c r="VKN852" s="399"/>
      <c r="VKO852" s="399"/>
      <c r="VKP852" s="399"/>
      <c r="VKQ852" s="399"/>
      <c r="VKR852" s="399"/>
      <c r="VKS852" s="399"/>
      <c r="VKT852" s="399"/>
      <c r="VKU852" s="399"/>
      <c r="VKV852" s="399"/>
      <c r="VKW852" s="399"/>
      <c r="VKX852" s="399"/>
      <c r="VKY852" s="399"/>
      <c r="VKZ852" s="399"/>
      <c r="VLA852" s="399"/>
      <c r="VLB852" s="399"/>
      <c r="VLC852" s="399"/>
      <c r="VLD852" s="399"/>
      <c r="VLE852" s="399"/>
      <c r="VLF852" s="399"/>
      <c r="VLG852" s="399"/>
      <c r="VLH852" s="399"/>
      <c r="VLI852" s="399"/>
      <c r="VLJ852" s="399"/>
      <c r="VLK852" s="399"/>
      <c r="VLL852" s="399"/>
      <c r="VLM852" s="399"/>
      <c r="VLN852" s="399"/>
      <c r="VLO852" s="399"/>
      <c r="VLP852" s="399"/>
      <c r="VLQ852" s="399"/>
      <c r="VLR852" s="399"/>
      <c r="VLS852" s="399"/>
      <c r="VLT852" s="399"/>
      <c r="VLU852" s="399"/>
      <c r="VLV852" s="399"/>
      <c r="VLW852" s="399"/>
      <c r="VLX852" s="399"/>
      <c r="VLY852" s="399"/>
      <c r="VLZ852" s="399"/>
      <c r="VMA852" s="399"/>
      <c r="VMB852" s="399"/>
      <c r="VMC852" s="399"/>
      <c r="VMD852" s="399"/>
      <c r="VME852" s="399"/>
      <c r="VMF852" s="399"/>
      <c r="VMG852" s="399"/>
      <c r="VMH852" s="399"/>
      <c r="VMI852" s="399"/>
      <c r="VMJ852" s="399"/>
      <c r="VMK852" s="399"/>
      <c r="VML852" s="399"/>
      <c r="VMM852" s="399"/>
      <c r="VMN852" s="399"/>
      <c r="VMO852" s="399"/>
      <c r="VMP852" s="399"/>
      <c r="VMQ852" s="399"/>
      <c r="VMR852" s="399"/>
      <c r="VMS852" s="399"/>
      <c r="VMT852" s="399"/>
      <c r="VMU852" s="399"/>
      <c r="VMV852" s="399"/>
      <c r="VMW852" s="399"/>
      <c r="VMX852" s="399"/>
      <c r="VMY852" s="399"/>
      <c r="VMZ852" s="399"/>
      <c r="VNA852" s="399"/>
      <c r="VNB852" s="399"/>
      <c r="VNC852" s="399"/>
      <c r="VND852" s="399"/>
      <c r="VNE852" s="399"/>
      <c r="VNF852" s="399"/>
      <c r="VNG852" s="399"/>
      <c r="VNH852" s="399"/>
      <c r="VNI852" s="399"/>
      <c r="VNJ852" s="399"/>
      <c r="VNK852" s="399"/>
      <c r="VNL852" s="399"/>
      <c r="VNM852" s="399"/>
      <c r="VNN852" s="399"/>
      <c r="VNO852" s="399"/>
      <c r="VNP852" s="399"/>
      <c r="VNQ852" s="399"/>
      <c r="VNR852" s="399"/>
      <c r="VNS852" s="399"/>
      <c r="VNT852" s="399"/>
      <c r="VNU852" s="399"/>
      <c r="VNV852" s="399"/>
      <c r="VNW852" s="399"/>
      <c r="VNX852" s="399"/>
      <c r="VNY852" s="399"/>
      <c r="VNZ852" s="399"/>
      <c r="VOA852" s="399"/>
      <c r="VOB852" s="399"/>
      <c r="VOC852" s="399"/>
      <c r="VOD852" s="399"/>
      <c r="VOE852" s="399"/>
      <c r="VOF852" s="399"/>
      <c r="VOG852" s="399"/>
      <c r="VOH852" s="399"/>
      <c r="VOI852" s="399"/>
      <c r="VOJ852" s="399"/>
      <c r="VOK852" s="399"/>
      <c r="VOL852" s="399"/>
      <c r="VOM852" s="399"/>
      <c r="VON852" s="399"/>
      <c r="VOO852" s="399"/>
      <c r="VOP852" s="399"/>
      <c r="VOQ852" s="399"/>
      <c r="VOR852" s="399"/>
      <c r="VOS852" s="399"/>
      <c r="VOT852" s="399"/>
      <c r="VOU852" s="399"/>
      <c r="VOV852" s="399"/>
      <c r="VOW852" s="399"/>
      <c r="VOX852" s="399"/>
      <c r="VOY852" s="399"/>
      <c r="VOZ852" s="399"/>
      <c r="VPA852" s="399"/>
      <c r="VPB852" s="399"/>
      <c r="VPC852" s="399"/>
      <c r="VPD852" s="399"/>
      <c r="VPE852" s="399"/>
      <c r="VPF852" s="399"/>
      <c r="VPG852" s="399"/>
      <c r="VPH852" s="399"/>
      <c r="VPI852" s="399"/>
      <c r="VPJ852" s="399"/>
      <c r="VPK852" s="399"/>
      <c r="VPL852" s="399"/>
      <c r="VPM852" s="399"/>
      <c r="VPN852" s="399"/>
      <c r="VPO852" s="399"/>
      <c r="VPP852" s="399"/>
      <c r="VPQ852" s="399"/>
      <c r="VPR852" s="399"/>
      <c r="VPS852" s="399"/>
      <c r="VPT852" s="399"/>
      <c r="VPU852" s="399"/>
      <c r="VPV852" s="399"/>
      <c r="VPW852" s="399"/>
      <c r="VPX852" s="399"/>
      <c r="VPY852" s="399"/>
      <c r="VPZ852" s="399"/>
      <c r="VQA852" s="399"/>
      <c r="VQB852" s="399"/>
      <c r="VQC852" s="399"/>
      <c r="VQD852" s="399"/>
      <c r="VQE852" s="399"/>
      <c r="VQF852" s="399"/>
      <c r="VQG852" s="399"/>
      <c r="VQH852" s="399"/>
      <c r="VQI852" s="399"/>
      <c r="VQJ852" s="399"/>
      <c r="VQK852" s="399"/>
      <c r="VQL852" s="399"/>
      <c r="VQM852" s="399"/>
      <c r="VQN852" s="399"/>
      <c r="VQO852" s="399"/>
      <c r="VQP852" s="399"/>
      <c r="VQQ852" s="399"/>
      <c r="VQR852" s="399"/>
      <c r="VQS852" s="399"/>
      <c r="VQT852" s="399"/>
      <c r="VQU852" s="399"/>
      <c r="VQV852" s="399"/>
      <c r="VQW852" s="399"/>
      <c r="VQX852" s="399"/>
      <c r="VQY852" s="399"/>
      <c r="VQZ852" s="399"/>
      <c r="VRA852" s="399"/>
      <c r="VRB852" s="399"/>
      <c r="VRC852" s="399"/>
      <c r="VRD852" s="399"/>
      <c r="VRE852" s="399"/>
      <c r="VRF852" s="399"/>
      <c r="VRG852" s="399"/>
      <c r="VRH852" s="399"/>
      <c r="VRI852" s="399"/>
      <c r="VRJ852" s="399"/>
      <c r="VRK852" s="399"/>
      <c r="VRL852" s="399"/>
      <c r="VRM852" s="399"/>
      <c r="VRN852" s="399"/>
      <c r="VRO852" s="399"/>
      <c r="VRP852" s="399"/>
      <c r="VRQ852" s="399"/>
      <c r="VRR852" s="399"/>
      <c r="VRS852" s="399"/>
      <c r="VRT852" s="399"/>
      <c r="VRU852" s="399"/>
      <c r="VRV852" s="399"/>
      <c r="VRW852" s="399"/>
      <c r="VRX852" s="399"/>
      <c r="VRY852" s="399"/>
      <c r="VRZ852" s="399"/>
      <c r="VSA852" s="399"/>
      <c r="VSB852" s="399"/>
      <c r="VSC852" s="399"/>
      <c r="VSD852" s="399"/>
      <c r="VSE852" s="399"/>
      <c r="VSF852" s="399"/>
      <c r="VSG852" s="399"/>
      <c r="VSH852" s="399"/>
      <c r="VSI852" s="399"/>
      <c r="VSJ852" s="399"/>
      <c r="VSK852" s="399"/>
      <c r="VSL852" s="399"/>
      <c r="VSM852" s="399"/>
      <c r="VSN852" s="399"/>
      <c r="VSO852" s="399"/>
      <c r="VSP852" s="399"/>
      <c r="VSQ852" s="399"/>
      <c r="VSR852" s="399"/>
      <c r="VSS852" s="399"/>
      <c r="VST852" s="399"/>
      <c r="VSU852" s="399"/>
      <c r="VSV852" s="399"/>
      <c r="VSW852" s="399"/>
      <c r="VSX852" s="399"/>
      <c r="VSY852" s="399"/>
      <c r="VSZ852" s="399"/>
      <c r="VTA852" s="399"/>
      <c r="VTB852" s="399"/>
      <c r="VTC852" s="399"/>
      <c r="VTD852" s="399"/>
      <c r="VTE852" s="399"/>
      <c r="VTF852" s="399"/>
      <c r="VTG852" s="399"/>
      <c r="VTH852" s="399"/>
      <c r="VTI852" s="399"/>
      <c r="VTJ852" s="399"/>
      <c r="VTK852" s="399"/>
      <c r="VTL852" s="399"/>
      <c r="VTM852" s="399"/>
      <c r="VTN852" s="399"/>
      <c r="VTO852" s="399"/>
      <c r="VTP852" s="399"/>
      <c r="VTQ852" s="399"/>
      <c r="VTR852" s="399"/>
      <c r="VTS852" s="399"/>
      <c r="VTT852" s="399"/>
      <c r="VTU852" s="399"/>
      <c r="VTV852" s="399"/>
      <c r="VTW852" s="399"/>
      <c r="VTX852" s="399"/>
      <c r="VTY852" s="399"/>
      <c r="VTZ852" s="399"/>
      <c r="VUA852" s="399"/>
      <c r="VUB852" s="399"/>
      <c r="VUC852" s="399"/>
      <c r="VUD852" s="399"/>
      <c r="VUE852" s="399"/>
      <c r="VUF852" s="399"/>
      <c r="VUG852" s="399"/>
      <c r="VUH852" s="399"/>
      <c r="VUI852" s="399"/>
      <c r="VUJ852" s="399"/>
      <c r="VUK852" s="399"/>
      <c r="VUL852" s="399"/>
      <c r="VUM852" s="399"/>
      <c r="VUN852" s="399"/>
      <c r="VUO852" s="399"/>
      <c r="VUP852" s="399"/>
      <c r="VUQ852" s="399"/>
      <c r="VUR852" s="399"/>
      <c r="VUS852" s="399"/>
      <c r="VUT852" s="399"/>
      <c r="VUU852" s="399"/>
      <c r="VUV852" s="399"/>
      <c r="VUW852" s="399"/>
      <c r="VUX852" s="399"/>
      <c r="VUY852" s="399"/>
      <c r="VUZ852" s="399"/>
      <c r="VVA852" s="399"/>
      <c r="VVB852" s="399"/>
      <c r="VVC852" s="399"/>
      <c r="VVD852" s="399"/>
      <c r="VVE852" s="399"/>
      <c r="VVF852" s="399"/>
      <c r="VVG852" s="399"/>
      <c r="VVH852" s="399"/>
      <c r="VVI852" s="399"/>
      <c r="VVJ852" s="399"/>
      <c r="VVK852" s="399"/>
      <c r="VVL852" s="399"/>
      <c r="VVM852" s="399"/>
      <c r="VVN852" s="399"/>
      <c r="VVO852" s="399"/>
      <c r="VVP852" s="399"/>
      <c r="VVQ852" s="399"/>
      <c r="VVR852" s="399"/>
      <c r="VVS852" s="399"/>
      <c r="VVT852" s="399"/>
      <c r="VVU852" s="399"/>
      <c r="VVV852" s="399"/>
      <c r="VVW852" s="399"/>
      <c r="VVX852" s="399"/>
      <c r="VVY852" s="399"/>
      <c r="VVZ852" s="399"/>
      <c r="VWA852" s="399"/>
      <c r="VWB852" s="399"/>
      <c r="VWC852" s="399"/>
      <c r="VWD852" s="399"/>
      <c r="VWE852" s="399"/>
      <c r="VWF852" s="399"/>
      <c r="VWG852" s="399"/>
      <c r="VWH852" s="399"/>
      <c r="VWI852" s="399"/>
      <c r="VWJ852" s="399"/>
      <c r="VWK852" s="399"/>
      <c r="VWL852" s="399"/>
      <c r="VWM852" s="399"/>
      <c r="VWN852" s="399"/>
      <c r="VWO852" s="399"/>
      <c r="VWP852" s="399"/>
      <c r="VWQ852" s="399"/>
      <c r="VWR852" s="399"/>
      <c r="VWS852" s="399"/>
      <c r="VWT852" s="399"/>
      <c r="VWU852" s="399"/>
      <c r="VWV852" s="399"/>
      <c r="VWW852" s="399"/>
      <c r="VWX852" s="399"/>
      <c r="VWY852" s="399"/>
      <c r="VWZ852" s="399"/>
      <c r="VXA852" s="399"/>
      <c r="VXB852" s="399"/>
      <c r="VXC852" s="399"/>
      <c r="VXD852" s="399"/>
      <c r="VXE852" s="399"/>
      <c r="VXF852" s="399"/>
      <c r="VXG852" s="399"/>
      <c r="VXH852" s="399"/>
      <c r="VXI852" s="399"/>
      <c r="VXJ852" s="399"/>
      <c r="VXK852" s="399"/>
      <c r="VXL852" s="399"/>
      <c r="VXM852" s="399"/>
      <c r="VXN852" s="399"/>
      <c r="VXO852" s="399"/>
      <c r="VXP852" s="399"/>
      <c r="VXQ852" s="399"/>
      <c r="VXR852" s="399"/>
      <c r="VXS852" s="399"/>
      <c r="VXT852" s="399"/>
      <c r="VXU852" s="399"/>
      <c r="VXV852" s="399"/>
      <c r="VXW852" s="399"/>
      <c r="VXX852" s="399"/>
      <c r="VXY852" s="399"/>
      <c r="VXZ852" s="399"/>
      <c r="VYA852" s="399"/>
      <c r="VYB852" s="399"/>
      <c r="VYC852" s="399"/>
      <c r="VYD852" s="399"/>
      <c r="VYE852" s="399"/>
      <c r="VYF852" s="399"/>
      <c r="VYG852" s="399"/>
      <c r="VYH852" s="399"/>
      <c r="VYI852" s="399"/>
      <c r="VYJ852" s="399"/>
      <c r="VYK852" s="399"/>
      <c r="VYL852" s="399"/>
      <c r="VYM852" s="399"/>
      <c r="VYN852" s="399"/>
      <c r="VYO852" s="399"/>
      <c r="VYP852" s="399"/>
      <c r="VYQ852" s="399"/>
      <c r="VYR852" s="399"/>
      <c r="VYS852" s="399"/>
      <c r="VYT852" s="399"/>
      <c r="VYU852" s="399"/>
      <c r="VYV852" s="399"/>
      <c r="VYW852" s="399"/>
      <c r="VYX852" s="399"/>
      <c r="VYY852" s="399"/>
      <c r="VYZ852" s="399"/>
      <c r="VZA852" s="399"/>
      <c r="VZB852" s="399"/>
      <c r="VZC852" s="399"/>
      <c r="VZD852" s="399"/>
      <c r="VZE852" s="399"/>
      <c r="VZF852" s="399"/>
      <c r="VZG852" s="399"/>
      <c r="VZH852" s="399"/>
      <c r="VZI852" s="399"/>
      <c r="VZJ852" s="399"/>
      <c r="VZK852" s="399"/>
      <c r="VZL852" s="399"/>
      <c r="VZM852" s="399"/>
      <c r="VZN852" s="399"/>
      <c r="VZO852" s="399"/>
      <c r="VZP852" s="399"/>
      <c r="VZQ852" s="399"/>
      <c r="VZR852" s="399"/>
      <c r="VZS852" s="399"/>
      <c r="VZT852" s="399"/>
      <c r="VZU852" s="399"/>
      <c r="VZV852" s="399"/>
      <c r="VZW852" s="399"/>
      <c r="VZX852" s="399"/>
      <c r="VZY852" s="399"/>
      <c r="VZZ852" s="399"/>
      <c r="WAA852" s="399"/>
      <c r="WAB852" s="399"/>
      <c r="WAC852" s="399"/>
      <c r="WAD852" s="399"/>
      <c r="WAE852" s="399"/>
      <c r="WAF852" s="399"/>
      <c r="WAG852" s="399"/>
      <c r="WAH852" s="399"/>
      <c r="WAI852" s="399"/>
      <c r="WAJ852" s="399"/>
      <c r="WAK852" s="399"/>
      <c r="WAL852" s="399"/>
      <c r="WAM852" s="399"/>
      <c r="WAN852" s="399"/>
      <c r="WAO852" s="399"/>
      <c r="WAP852" s="399"/>
      <c r="WAQ852" s="399"/>
      <c r="WAR852" s="399"/>
      <c r="WAS852" s="399"/>
      <c r="WAT852" s="399"/>
      <c r="WAU852" s="399"/>
      <c r="WAV852" s="399"/>
      <c r="WAW852" s="399"/>
      <c r="WAX852" s="399"/>
      <c r="WAY852" s="399"/>
      <c r="WAZ852" s="399"/>
      <c r="WBA852" s="399"/>
      <c r="WBB852" s="399"/>
      <c r="WBC852" s="399"/>
      <c r="WBD852" s="399"/>
      <c r="WBE852" s="399"/>
      <c r="WBF852" s="399"/>
      <c r="WBG852" s="399"/>
      <c r="WBH852" s="399"/>
      <c r="WBI852" s="399"/>
      <c r="WBJ852" s="399"/>
      <c r="WBK852" s="399"/>
      <c r="WBL852" s="399"/>
      <c r="WBM852" s="399"/>
      <c r="WBN852" s="399"/>
      <c r="WBO852" s="399"/>
      <c r="WBP852" s="399"/>
      <c r="WBQ852" s="399"/>
      <c r="WBR852" s="399"/>
      <c r="WBS852" s="399"/>
      <c r="WBT852" s="399"/>
      <c r="WBU852" s="399"/>
      <c r="WBV852" s="399"/>
      <c r="WBW852" s="399"/>
      <c r="WBX852" s="399"/>
      <c r="WBY852" s="399"/>
      <c r="WBZ852" s="399"/>
      <c r="WCA852" s="399"/>
      <c r="WCB852" s="399"/>
      <c r="WCC852" s="399"/>
      <c r="WCD852" s="399"/>
      <c r="WCE852" s="399"/>
      <c r="WCF852" s="399"/>
      <c r="WCG852" s="399"/>
      <c r="WCH852" s="399"/>
      <c r="WCI852" s="399"/>
      <c r="WCJ852" s="399"/>
      <c r="WCK852" s="399"/>
      <c r="WCL852" s="399"/>
      <c r="WCM852" s="399"/>
      <c r="WCN852" s="399"/>
      <c r="WCO852" s="399"/>
      <c r="WCP852" s="399"/>
      <c r="WCQ852" s="399"/>
      <c r="WCR852" s="399"/>
      <c r="WCS852" s="399"/>
      <c r="WCT852" s="399"/>
      <c r="WCU852" s="399"/>
      <c r="WCV852" s="399"/>
      <c r="WCW852" s="399"/>
      <c r="WCX852" s="399"/>
      <c r="WCY852" s="399"/>
      <c r="WCZ852" s="399"/>
      <c r="WDA852" s="399"/>
      <c r="WDB852" s="399"/>
      <c r="WDC852" s="399"/>
      <c r="WDD852" s="399"/>
      <c r="WDE852" s="399"/>
      <c r="WDF852" s="399"/>
      <c r="WDG852" s="399"/>
      <c r="WDH852" s="399"/>
      <c r="WDI852" s="399"/>
      <c r="WDJ852" s="399"/>
      <c r="WDK852" s="399"/>
      <c r="WDL852" s="399"/>
      <c r="WDM852" s="399"/>
      <c r="WDN852" s="399"/>
      <c r="WDO852" s="399"/>
      <c r="WDP852" s="399"/>
      <c r="WDQ852" s="399"/>
      <c r="WDR852" s="399"/>
      <c r="WDS852" s="399"/>
      <c r="WDT852" s="399"/>
      <c r="WDU852" s="399"/>
      <c r="WDV852" s="399"/>
      <c r="WDW852" s="399"/>
      <c r="WDX852" s="399"/>
      <c r="WDY852" s="399"/>
      <c r="WDZ852" s="399"/>
      <c r="WEA852" s="399"/>
      <c r="WEB852" s="399"/>
      <c r="WEC852" s="399"/>
      <c r="WED852" s="399"/>
      <c r="WEE852" s="399"/>
      <c r="WEF852" s="399"/>
      <c r="WEG852" s="399"/>
      <c r="WEH852" s="399"/>
      <c r="WEI852" s="399"/>
      <c r="WEJ852" s="399"/>
      <c r="WEK852" s="399"/>
      <c r="WEL852" s="399"/>
      <c r="WEM852" s="399"/>
      <c r="WEN852" s="399"/>
      <c r="WEO852" s="399"/>
      <c r="WEP852" s="399"/>
      <c r="WEQ852" s="399"/>
      <c r="WER852" s="399"/>
      <c r="WES852" s="399"/>
      <c r="WET852" s="399"/>
      <c r="WEU852" s="399"/>
      <c r="WEV852" s="399"/>
      <c r="WEW852" s="399"/>
      <c r="WEX852" s="399"/>
      <c r="WEY852" s="399"/>
      <c r="WEZ852" s="399"/>
      <c r="WFA852" s="399"/>
      <c r="WFB852" s="399"/>
      <c r="WFC852" s="399"/>
      <c r="WFD852" s="399"/>
      <c r="WFE852" s="399"/>
      <c r="WFF852" s="399"/>
      <c r="WFG852" s="399"/>
      <c r="WFH852" s="399"/>
      <c r="WFI852" s="399"/>
      <c r="WFJ852" s="399"/>
      <c r="WFK852" s="399"/>
      <c r="WFL852" s="399"/>
      <c r="WFM852" s="399"/>
      <c r="WFN852" s="399"/>
      <c r="WFO852" s="399"/>
      <c r="WFP852" s="399"/>
      <c r="WFQ852" s="399"/>
      <c r="WFR852" s="399"/>
      <c r="WFS852" s="399"/>
      <c r="WFT852" s="399"/>
      <c r="WFU852" s="399"/>
      <c r="WFV852" s="399"/>
      <c r="WFW852" s="399"/>
      <c r="WFX852" s="399"/>
      <c r="WFY852" s="399"/>
      <c r="WFZ852" s="399"/>
      <c r="WGA852" s="399"/>
      <c r="WGB852" s="399"/>
      <c r="WGC852" s="399"/>
      <c r="WGD852" s="399"/>
      <c r="WGE852" s="399"/>
      <c r="WGF852" s="399"/>
      <c r="WGG852" s="399"/>
      <c r="WGH852" s="399"/>
      <c r="WGI852" s="399"/>
      <c r="WGJ852" s="399"/>
      <c r="WGK852" s="399"/>
      <c r="WGL852" s="399"/>
      <c r="WGM852" s="399"/>
      <c r="WGN852" s="399"/>
      <c r="WGO852" s="399"/>
      <c r="WGP852" s="399"/>
      <c r="WGQ852" s="399"/>
      <c r="WGR852" s="399"/>
      <c r="WGS852" s="399"/>
      <c r="WGT852" s="399"/>
      <c r="WGU852" s="399"/>
      <c r="WGV852" s="399"/>
      <c r="WGW852" s="399"/>
      <c r="WGX852" s="399"/>
      <c r="WGY852" s="399"/>
      <c r="WGZ852" s="399"/>
      <c r="WHA852" s="399"/>
      <c r="WHB852" s="399"/>
      <c r="WHC852" s="399"/>
      <c r="WHD852" s="399"/>
      <c r="WHE852" s="399"/>
      <c r="WHF852" s="399"/>
      <c r="WHG852" s="399"/>
      <c r="WHH852" s="399"/>
      <c r="WHI852" s="399"/>
      <c r="WHJ852" s="399"/>
      <c r="WHK852" s="399"/>
      <c r="WHL852" s="399"/>
      <c r="WHM852" s="399"/>
      <c r="WHN852" s="399"/>
      <c r="WHO852" s="399"/>
      <c r="WHP852" s="399"/>
      <c r="WHQ852" s="399"/>
      <c r="WHR852" s="399"/>
      <c r="WHS852" s="399"/>
      <c r="WHT852" s="399"/>
      <c r="WHU852" s="399"/>
      <c r="WHV852" s="399"/>
      <c r="WHW852" s="399"/>
      <c r="WHX852" s="399"/>
      <c r="WHY852" s="399"/>
      <c r="WHZ852" s="399"/>
      <c r="WIA852" s="399"/>
      <c r="WIB852" s="399"/>
      <c r="WIC852" s="399"/>
      <c r="WID852" s="399"/>
      <c r="WIE852" s="399"/>
      <c r="WIF852" s="399"/>
      <c r="WIG852" s="399"/>
      <c r="WIH852" s="399"/>
      <c r="WII852" s="399"/>
      <c r="WIJ852" s="399"/>
      <c r="WIK852" s="399"/>
      <c r="WIL852" s="399"/>
      <c r="WIM852" s="399"/>
      <c r="WIN852" s="399"/>
      <c r="WIO852" s="399"/>
      <c r="WIP852" s="399"/>
      <c r="WIQ852" s="399"/>
      <c r="WIR852" s="399"/>
      <c r="WIS852" s="399"/>
      <c r="WIT852" s="399"/>
      <c r="WIU852" s="399"/>
      <c r="WIV852" s="399"/>
      <c r="WIW852" s="399"/>
      <c r="WIX852" s="399"/>
      <c r="WIY852" s="399"/>
      <c r="WIZ852" s="399"/>
      <c r="WJA852" s="399"/>
      <c r="WJB852" s="399"/>
      <c r="WJC852" s="399"/>
      <c r="WJD852" s="399"/>
      <c r="WJE852" s="399"/>
      <c r="WJF852" s="399"/>
      <c r="WJG852" s="399"/>
      <c r="WJH852" s="399"/>
      <c r="WJI852" s="399"/>
      <c r="WJJ852" s="399"/>
      <c r="WJK852" s="399"/>
      <c r="WJL852" s="399"/>
      <c r="WJM852" s="399"/>
      <c r="WJN852" s="399"/>
      <c r="WJO852" s="399"/>
      <c r="WJP852" s="399"/>
      <c r="WJQ852" s="399"/>
      <c r="WJR852" s="399"/>
      <c r="WJS852" s="399"/>
      <c r="WJT852" s="399"/>
      <c r="WJU852" s="399"/>
      <c r="WJV852" s="399"/>
      <c r="WJW852" s="399"/>
      <c r="WJX852" s="399"/>
      <c r="WJY852" s="399"/>
      <c r="WJZ852" s="399"/>
      <c r="WKA852" s="399"/>
      <c r="WKB852" s="399"/>
      <c r="WKC852" s="399"/>
      <c r="WKD852" s="399"/>
      <c r="WKE852" s="399"/>
      <c r="WKF852" s="399"/>
      <c r="WKG852" s="399"/>
      <c r="WKH852" s="399"/>
      <c r="WKI852" s="399"/>
      <c r="WKJ852" s="399"/>
      <c r="WKK852" s="399"/>
      <c r="WKL852" s="399"/>
      <c r="WKM852" s="399"/>
      <c r="WKN852" s="399"/>
      <c r="WKO852" s="399"/>
      <c r="WKP852" s="399"/>
      <c r="WKQ852" s="399"/>
      <c r="WKR852" s="399"/>
      <c r="WKS852" s="399"/>
      <c r="WKT852" s="399"/>
      <c r="WKU852" s="399"/>
      <c r="WKV852" s="399"/>
      <c r="WKW852" s="399"/>
      <c r="WKX852" s="399"/>
      <c r="WKY852" s="399"/>
      <c r="WKZ852" s="399"/>
      <c r="WLA852" s="399"/>
      <c r="WLB852" s="399"/>
      <c r="WLC852" s="399"/>
      <c r="WLD852" s="399"/>
      <c r="WLE852" s="399"/>
      <c r="WLF852" s="399"/>
      <c r="WLG852" s="399"/>
      <c r="WLH852" s="399"/>
      <c r="WLI852" s="399"/>
      <c r="WLJ852" s="399"/>
      <c r="WLK852" s="399"/>
      <c r="WLL852" s="399"/>
      <c r="WLM852" s="399"/>
      <c r="WLN852" s="399"/>
      <c r="WLO852" s="399"/>
      <c r="WLP852" s="399"/>
      <c r="WLQ852" s="399"/>
      <c r="WLR852" s="399"/>
      <c r="WLS852" s="399"/>
      <c r="WLT852" s="399"/>
      <c r="WLU852" s="399"/>
      <c r="WLV852" s="399"/>
      <c r="WLW852" s="399"/>
      <c r="WLX852" s="399"/>
      <c r="WLY852" s="399"/>
      <c r="WLZ852" s="399"/>
      <c r="WMA852" s="399"/>
      <c r="WMB852" s="399"/>
      <c r="WMC852" s="399"/>
      <c r="WMD852" s="399"/>
      <c r="WME852" s="399"/>
      <c r="WMF852" s="399"/>
      <c r="WMG852" s="399"/>
      <c r="WMH852" s="399"/>
      <c r="WMI852" s="399"/>
      <c r="WMJ852" s="399"/>
      <c r="WMK852" s="399"/>
      <c r="WML852" s="399"/>
      <c r="WMM852" s="399"/>
      <c r="WMN852" s="399"/>
      <c r="WMO852" s="399"/>
      <c r="WMP852" s="399"/>
      <c r="WMQ852" s="399"/>
      <c r="WMR852" s="399"/>
      <c r="WMS852" s="399"/>
      <c r="WMT852" s="399"/>
      <c r="WMU852" s="399"/>
      <c r="WMV852" s="399"/>
      <c r="WMW852" s="399"/>
      <c r="WMX852" s="399"/>
      <c r="WMY852" s="399"/>
      <c r="WMZ852" s="399"/>
      <c r="WNA852" s="399"/>
      <c r="WNB852" s="399"/>
      <c r="WNC852" s="399"/>
      <c r="WND852" s="399"/>
      <c r="WNE852" s="399"/>
      <c r="WNF852" s="399"/>
      <c r="WNG852" s="399"/>
      <c r="WNH852" s="399"/>
      <c r="WNI852" s="399"/>
      <c r="WNJ852" s="399"/>
      <c r="WNK852" s="399"/>
      <c r="WNL852" s="399"/>
      <c r="WNM852" s="399"/>
      <c r="WNN852" s="399"/>
      <c r="WNO852" s="399"/>
      <c r="WNP852" s="399"/>
      <c r="WNQ852" s="399"/>
      <c r="WNR852" s="399"/>
      <c r="WNS852" s="399"/>
      <c r="WNT852" s="399"/>
      <c r="WNU852" s="399"/>
      <c r="WNV852" s="399"/>
      <c r="WNW852" s="399"/>
      <c r="WNX852" s="399"/>
      <c r="WNY852" s="399"/>
      <c r="WNZ852" s="399"/>
      <c r="WOA852" s="399"/>
      <c r="WOB852" s="399"/>
      <c r="WOC852" s="399"/>
      <c r="WOD852" s="399"/>
      <c r="WOE852" s="399"/>
      <c r="WOF852" s="399"/>
      <c r="WOG852" s="399"/>
      <c r="WOH852" s="399"/>
      <c r="WOI852" s="399"/>
      <c r="WOJ852" s="399"/>
      <c r="WOK852" s="399"/>
      <c r="WOL852" s="399"/>
      <c r="WOM852" s="399"/>
      <c r="WON852" s="399"/>
      <c r="WOO852" s="399"/>
      <c r="WOP852" s="399"/>
      <c r="WOQ852" s="399"/>
      <c r="WOR852" s="399"/>
      <c r="WOS852" s="399"/>
      <c r="WOT852" s="399"/>
      <c r="WOU852" s="399"/>
      <c r="WOV852" s="399"/>
      <c r="WOW852" s="399"/>
      <c r="WOX852" s="399"/>
      <c r="WOY852" s="399"/>
      <c r="WOZ852" s="399"/>
      <c r="WPA852" s="399"/>
      <c r="WPB852" s="399"/>
      <c r="WPC852" s="399"/>
      <c r="WPD852" s="399"/>
      <c r="WPE852" s="399"/>
      <c r="WPF852" s="399"/>
      <c r="WPG852" s="399"/>
      <c r="WPH852" s="399"/>
      <c r="WPI852" s="399"/>
      <c r="WPJ852" s="399"/>
      <c r="WPK852" s="399"/>
      <c r="WPL852" s="399"/>
      <c r="WPM852" s="399"/>
      <c r="WPN852" s="399"/>
      <c r="WPO852" s="399"/>
      <c r="WPP852" s="399"/>
      <c r="WPQ852" s="399"/>
      <c r="WPR852" s="399"/>
      <c r="WPS852" s="399"/>
      <c r="WPT852" s="399"/>
      <c r="WPU852" s="399"/>
      <c r="WPV852" s="399"/>
      <c r="WPW852" s="399"/>
      <c r="WPX852" s="399"/>
      <c r="WPY852" s="399"/>
      <c r="WPZ852" s="399"/>
      <c r="WQA852" s="399"/>
      <c r="WQB852" s="399"/>
      <c r="WQC852" s="399"/>
      <c r="WQD852" s="399"/>
      <c r="WQE852" s="399"/>
      <c r="WQF852" s="399"/>
      <c r="WQG852" s="399"/>
      <c r="WQH852" s="399"/>
      <c r="WQI852" s="399"/>
      <c r="WQJ852" s="399"/>
      <c r="WQK852" s="399"/>
      <c r="WQL852" s="399"/>
      <c r="WQM852" s="399"/>
      <c r="WQN852" s="399"/>
      <c r="WQO852" s="399"/>
      <c r="WQP852" s="399"/>
      <c r="WQQ852" s="399"/>
      <c r="WQR852" s="399"/>
      <c r="WQS852" s="399"/>
      <c r="WQT852" s="399"/>
      <c r="WQU852" s="399"/>
      <c r="WQV852" s="399"/>
      <c r="WQW852" s="399"/>
      <c r="WQX852" s="399"/>
      <c r="WQY852" s="399"/>
      <c r="WQZ852" s="399"/>
      <c r="WRA852" s="399"/>
      <c r="WRB852" s="399"/>
      <c r="WRC852" s="399"/>
      <c r="WRD852" s="399"/>
      <c r="WRE852" s="399"/>
      <c r="WRF852" s="399"/>
      <c r="WRG852" s="399"/>
      <c r="WRH852" s="399"/>
      <c r="WRI852" s="399"/>
      <c r="WRJ852" s="399"/>
      <c r="WRK852" s="399"/>
      <c r="WRL852" s="399"/>
      <c r="WRM852" s="399"/>
      <c r="WRN852" s="399"/>
      <c r="WRO852" s="399"/>
      <c r="WRP852" s="399"/>
      <c r="WRQ852" s="399"/>
      <c r="WRR852" s="399"/>
      <c r="WRS852" s="399"/>
      <c r="WRT852" s="399"/>
      <c r="WRU852" s="399"/>
      <c r="WRV852" s="399"/>
      <c r="WRW852" s="399"/>
      <c r="WRX852" s="399"/>
      <c r="WRY852" s="399"/>
      <c r="WRZ852" s="399"/>
      <c r="WSA852" s="399"/>
      <c r="WSB852" s="399"/>
      <c r="WSC852" s="399"/>
      <c r="WSD852" s="399"/>
      <c r="WSE852" s="399"/>
      <c r="WSF852" s="399"/>
      <c r="WSG852" s="399"/>
      <c r="WSH852" s="399"/>
      <c r="WSI852" s="399"/>
      <c r="WSJ852" s="399"/>
      <c r="WSK852" s="399"/>
      <c r="WSL852" s="399"/>
      <c r="WSM852" s="399"/>
      <c r="WSN852" s="399"/>
      <c r="WSO852" s="399"/>
      <c r="WSP852" s="399"/>
      <c r="WSQ852" s="399"/>
      <c r="WSR852" s="399"/>
      <c r="WSS852" s="399"/>
      <c r="WST852" s="399"/>
      <c r="WSU852" s="399"/>
      <c r="WSV852" s="399"/>
      <c r="WSW852" s="399"/>
      <c r="WSX852" s="399"/>
      <c r="WSY852" s="399"/>
      <c r="WSZ852" s="399"/>
      <c r="WTA852" s="399"/>
      <c r="WTB852" s="399"/>
      <c r="WTC852" s="399"/>
      <c r="WTD852" s="399"/>
      <c r="WTE852" s="399"/>
      <c r="WTF852" s="399"/>
      <c r="WTG852" s="399"/>
      <c r="WTH852" s="399"/>
      <c r="WTI852" s="399"/>
      <c r="WTJ852" s="399"/>
      <c r="WTK852" s="399"/>
      <c r="WTL852" s="399"/>
      <c r="WTM852" s="399"/>
      <c r="WTN852" s="399"/>
      <c r="WTO852" s="399"/>
      <c r="WTP852" s="399"/>
      <c r="WTQ852" s="399"/>
      <c r="WTR852" s="399"/>
      <c r="WTS852" s="399"/>
      <c r="WTT852" s="399"/>
      <c r="WTU852" s="399"/>
      <c r="WTV852" s="399"/>
      <c r="WTW852" s="399"/>
      <c r="WTX852" s="399"/>
      <c r="WTY852" s="399"/>
      <c r="WTZ852" s="399"/>
      <c r="WUA852" s="399"/>
      <c r="WUB852" s="399"/>
      <c r="WUC852" s="399"/>
      <c r="WUD852" s="399"/>
      <c r="WUE852" s="399"/>
      <c r="WUF852" s="399"/>
      <c r="WUG852" s="399"/>
      <c r="WUH852" s="399"/>
      <c r="WUI852" s="399"/>
      <c r="WUJ852" s="399"/>
      <c r="WUK852" s="399"/>
      <c r="WUL852" s="399"/>
      <c r="WUM852" s="399"/>
      <c r="WUN852" s="399"/>
      <c r="WUO852" s="399"/>
      <c r="WUP852" s="399"/>
      <c r="WUQ852" s="399"/>
      <c r="WUR852" s="399"/>
      <c r="WUS852" s="399"/>
      <c r="WUT852" s="399"/>
      <c r="WUU852" s="399"/>
      <c r="WUV852" s="399"/>
      <c r="WUW852" s="399"/>
      <c r="WUX852" s="399"/>
      <c r="WUY852" s="399"/>
      <c r="WUZ852" s="399"/>
      <c r="WVA852" s="399"/>
      <c r="WVB852" s="399"/>
      <c r="WVC852" s="399"/>
      <c r="WVD852" s="399"/>
      <c r="WVE852" s="399"/>
      <c r="WVF852" s="399"/>
      <c r="WVG852" s="399"/>
      <c r="WVH852" s="399"/>
      <c r="WVI852" s="399"/>
      <c r="WVJ852" s="399"/>
      <c r="WVK852" s="399"/>
      <c r="WVL852" s="399"/>
      <c r="WVM852" s="399"/>
      <c r="WVN852" s="399"/>
      <c r="WVO852" s="399"/>
      <c r="WVP852" s="399"/>
      <c r="WVQ852" s="399"/>
      <c r="WVR852" s="399"/>
      <c r="WVS852" s="399"/>
      <c r="WVT852" s="399"/>
      <c r="WVU852" s="399"/>
      <c r="WVV852" s="399"/>
      <c r="WVW852" s="399"/>
      <c r="WVX852" s="399"/>
      <c r="WVY852" s="399"/>
      <c r="WVZ852" s="399"/>
      <c r="WWA852" s="399"/>
      <c r="WWB852" s="399"/>
      <c r="WWC852" s="399"/>
      <c r="WWD852" s="399"/>
      <c r="WWE852" s="399"/>
      <c r="WWF852" s="399"/>
      <c r="WWG852" s="399"/>
      <c r="WWH852" s="399"/>
      <c r="WWI852" s="399"/>
      <c r="WWJ852" s="399"/>
      <c r="WWK852" s="399"/>
      <c r="WWL852" s="399"/>
      <c r="WWM852" s="399"/>
      <c r="WWN852" s="399"/>
      <c r="WWO852" s="399"/>
      <c r="WWP852" s="399"/>
      <c r="WWQ852" s="399"/>
      <c r="WWR852" s="399"/>
      <c r="WWS852" s="399"/>
      <c r="WWT852" s="399"/>
      <c r="WWU852" s="399"/>
      <c r="WWV852" s="399"/>
      <c r="WWW852" s="399"/>
      <c r="WWX852" s="399"/>
      <c r="WWY852" s="399"/>
      <c r="WWZ852" s="399"/>
      <c r="WXA852" s="399"/>
      <c r="WXB852" s="399"/>
      <c r="WXC852" s="399"/>
      <c r="WXD852" s="399"/>
      <c r="WXE852" s="399"/>
      <c r="WXF852" s="399"/>
      <c r="WXG852" s="399"/>
      <c r="WXH852" s="399"/>
      <c r="WXI852" s="399"/>
      <c r="WXJ852" s="399"/>
      <c r="WXK852" s="399"/>
      <c r="WXL852" s="399"/>
      <c r="WXM852" s="399"/>
      <c r="WXN852" s="399"/>
      <c r="WXO852" s="399"/>
      <c r="WXP852" s="399"/>
      <c r="WXQ852" s="399"/>
      <c r="WXR852" s="399"/>
      <c r="WXS852" s="399"/>
      <c r="WXT852" s="399"/>
      <c r="WXU852" s="399"/>
      <c r="WXV852" s="399"/>
      <c r="WXW852" s="399"/>
      <c r="WXX852" s="399"/>
      <c r="WXY852" s="399"/>
      <c r="WXZ852" s="399"/>
    </row>
    <row r="853" spans="2:16198" ht="35.25" x14ac:dyDescent="0.5">
      <c r="B853" s="400">
        <v>20</v>
      </c>
      <c r="C853" s="378" t="s">
        <v>16844</v>
      </c>
      <c r="D853" s="372">
        <v>1976</v>
      </c>
      <c r="E853" s="372"/>
      <c r="F853" s="358" t="s">
        <v>17189</v>
      </c>
      <c r="G853" s="372">
        <v>2</v>
      </c>
      <c r="H853" s="372">
        <v>2</v>
      </c>
      <c r="I853" s="373">
        <v>634.70000000000005</v>
      </c>
      <c r="J853" s="373">
        <v>581.70000000000005</v>
      </c>
      <c r="K853" s="373">
        <v>581.70000000000005</v>
      </c>
      <c r="L853" s="379">
        <v>34</v>
      </c>
      <c r="M853" s="372" t="s">
        <v>17048</v>
      </c>
      <c r="N853" s="372" t="s">
        <v>17086</v>
      </c>
      <c r="O853" s="372" t="s">
        <v>17052</v>
      </c>
      <c r="P853" s="373">
        <v>4750280</v>
      </c>
      <c r="Q853" s="376"/>
      <c r="R853" s="373">
        <v>4122377.64</v>
      </c>
      <c r="S853" s="373">
        <v>217796.17</v>
      </c>
      <c r="T853" s="373">
        <f>P853-R853-S853</f>
        <v>410106.18999999983</v>
      </c>
      <c r="U853" s="359">
        <f t="shared" si="477"/>
        <v>7484.2917913975098</v>
      </c>
      <c r="V853" s="376">
        <v>9715.3700000000008</v>
      </c>
    </row>
    <row r="854" spans="2:16198" s="398" customFormat="1" ht="35.25" x14ac:dyDescent="0.5">
      <c r="B854" s="367" t="s">
        <v>17451</v>
      </c>
      <c r="C854" s="385"/>
      <c r="D854" s="358" t="s">
        <v>17026</v>
      </c>
      <c r="E854" s="358" t="s">
        <v>17026</v>
      </c>
      <c r="F854" s="358" t="s">
        <v>17026</v>
      </c>
      <c r="G854" s="358" t="s">
        <v>17026</v>
      </c>
      <c r="H854" s="358" t="s">
        <v>17026</v>
      </c>
      <c r="I854" s="363">
        <f>I855</f>
        <v>2039.9</v>
      </c>
      <c r="J854" s="363">
        <f t="shared" ref="J854:L854" si="498">J855</f>
        <v>1862</v>
      </c>
      <c r="K854" s="363">
        <f t="shared" si="498"/>
        <v>1862</v>
      </c>
      <c r="L854" s="364">
        <f t="shared" si="498"/>
        <v>68</v>
      </c>
      <c r="M854" s="358" t="s">
        <v>17026</v>
      </c>
      <c r="N854" s="358" t="s">
        <v>17026</v>
      </c>
      <c r="O854" s="361" t="s">
        <v>17026</v>
      </c>
      <c r="P854" s="365">
        <f>P855</f>
        <v>8754570.4299999997</v>
      </c>
      <c r="Q854" s="365">
        <f t="shared" ref="Q854:T854" si="499">Q855</f>
        <v>0</v>
      </c>
      <c r="R854" s="363">
        <f t="shared" si="499"/>
        <v>7225223.7599999998</v>
      </c>
      <c r="S854" s="363">
        <f t="shared" si="499"/>
        <v>375579.24</v>
      </c>
      <c r="T854" s="363">
        <f t="shared" si="499"/>
        <v>1153767.43</v>
      </c>
      <c r="U854" s="359">
        <f t="shared" si="477"/>
        <v>4291.6664689445561</v>
      </c>
      <c r="V854" s="376">
        <f>V855</f>
        <v>5268.73</v>
      </c>
      <c r="W854" s="399"/>
      <c r="X854" s="399"/>
      <c r="Y854" s="399"/>
      <c r="Z854" s="399"/>
      <c r="AA854" s="399"/>
      <c r="AB854" s="399"/>
      <c r="AC854" s="399"/>
      <c r="AD854" s="399"/>
      <c r="AE854" s="399"/>
      <c r="AF854" s="399"/>
      <c r="AG854" s="399"/>
      <c r="AH854" s="399"/>
      <c r="AI854" s="399"/>
      <c r="AJ854" s="399"/>
      <c r="AK854" s="399"/>
      <c r="AL854" s="399"/>
      <c r="AM854" s="399"/>
      <c r="AN854" s="399"/>
      <c r="AO854" s="399"/>
      <c r="AP854" s="399"/>
      <c r="AQ854" s="399"/>
      <c r="AR854" s="399"/>
      <c r="AS854" s="399"/>
      <c r="AT854" s="399"/>
      <c r="AU854" s="399"/>
      <c r="AV854" s="399"/>
      <c r="AW854" s="399"/>
      <c r="AX854" s="399"/>
      <c r="AY854" s="399"/>
      <c r="AZ854" s="399"/>
      <c r="BA854" s="399"/>
      <c r="BB854" s="399"/>
      <c r="BC854" s="399"/>
      <c r="BD854" s="399"/>
      <c r="BE854" s="399"/>
      <c r="BF854" s="399"/>
      <c r="BG854" s="399"/>
      <c r="BH854" s="399"/>
      <c r="BI854" s="399"/>
      <c r="BJ854" s="399"/>
      <c r="BK854" s="399"/>
      <c r="BL854" s="399"/>
      <c r="BM854" s="399"/>
      <c r="BN854" s="399"/>
      <c r="BO854" s="399"/>
      <c r="BP854" s="399"/>
      <c r="BQ854" s="399"/>
      <c r="BR854" s="399"/>
      <c r="BS854" s="399"/>
      <c r="BT854" s="399"/>
      <c r="BU854" s="399"/>
      <c r="BV854" s="399"/>
      <c r="BW854" s="399"/>
      <c r="BX854" s="399"/>
      <c r="BY854" s="399"/>
      <c r="BZ854" s="399"/>
      <c r="CA854" s="399"/>
      <c r="CB854" s="399"/>
      <c r="CC854" s="399"/>
      <c r="CD854" s="399"/>
      <c r="CE854" s="399"/>
      <c r="CF854" s="399"/>
      <c r="CG854" s="399"/>
      <c r="CH854" s="399"/>
      <c r="CI854" s="399"/>
      <c r="CJ854" s="399"/>
      <c r="CK854" s="399"/>
      <c r="CL854" s="399"/>
      <c r="CM854" s="399"/>
      <c r="CN854" s="399"/>
      <c r="CO854" s="399"/>
      <c r="CP854" s="399"/>
      <c r="CQ854" s="399"/>
      <c r="CR854" s="399"/>
      <c r="CS854" s="399"/>
      <c r="CT854" s="399"/>
      <c r="CU854" s="399"/>
      <c r="CV854" s="399"/>
      <c r="CW854" s="399"/>
      <c r="CX854" s="399"/>
      <c r="CY854" s="399"/>
      <c r="CZ854" s="399"/>
      <c r="DA854" s="399"/>
      <c r="DB854" s="399"/>
      <c r="DC854" s="399"/>
      <c r="DD854" s="399"/>
      <c r="DE854" s="399"/>
      <c r="DF854" s="399"/>
      <c r="DG854" s="399"/>
      <c r="DH854" s="399"/>
      <c r="DI854" s="399"/>
      <c r="DJ854" s="399"/>
      <c r="DK854" s="399"/>
      <c r="DL854" s="399"/>
      <c r="DM854" s="399"/>
      <c r="DN854" s="399"/>
      <c r="DO854" s="399"/>
      <c r="DP854" s="399"/>
      <c r="DQ854" s="399"/>
      <c r="DR854" s="399"/>
      <c r="DS854" s="399"/>
      <c r="DT854" s="399"/>
      <c r="DU854" s="399"/>
      <c r="DV854" s="399"/>
      <c r="DW854" s="399"/>
      <c r="DX854" s="399"/>
      <c r="DY854" s="399"/>
      <c r="DZ854" s="399"/>
      <c r="EA854" s="399"/>
      <c r="EB854" s="399"/>
      <c r="EC854" s="399"/>
      <c r="ED854" s="399"/>
      <c r="EE854" s="399"/>
      <c r="EF854" s="399"/>
      <c r="EG854" s="399"/>
      <c r="EH854" s="399"/>
      <c r="EI854" s="399"/>
      <c r="EJ854" s="399"/>
      <c r="EK854" s="399"/>
      <c r="EL854" s="399"/>
      <c r="EM854" s="399"/>
      <c r="EN854" s="399"/>
      <c r="EO854" s="399"/>
      <c r="EP854" s="399"/>
      <c r="EQ854" s="399"/>
      <c r="ER854" s="399"/>
      <c r="ES854" s="399"/>
      <c r="ET854" s="399"/>
      <c r="EU854" s="399"/>
      <c r="EV854" s="399"/>
      <c r="EW854" s="399"/>
      <c r="EX854" s="399"/>
      <c r="EY854" s="399"/>
      <c r="EZ854" s="399"/>
      <c r="FA854" s="399"/>
      <c r="FB854" s="399"/>
      <c r="FC854" s="399"/>
      <c r="FD854" s="399"/>
      <c r="FE854" s="399"/>
      <c r="FF854" s="399"/>
      <c r="FG854" s="399"/>
      <c r="FH854" s="399"/>
      <c r="FI854" s="399"/>
      <c r="FJ854" s="399"/>
      <c r="FK854" s="399"/>
      <c r="FL854" s="399"/>
      <c r="FM854" s="399"/>
      <c r="FN854" s="399"/>
      <c r="FO854" s="399"/>
      <c r="FP854" s="399"/>
      <c r="FQ854" s="399"/>
      <c r="FR854" s="399"/>
      <c r="FS854" s="399"/>
      <c r="FT854" s="399"/>
      <c r="FU854" s="399"/>
      <c r="FV854" s="399"/>
      <c r="FW854" s="399"/>
      <c r="FX854" s="399"/>
      <c r="FY854" s="399"/>
      <c r="FZ854" s="399"/>
      <c r="GA854" s="399"/>
      <c r="GB854" s="399"/>
      <c r="GC854" s="399"/>
      <c r="GD854" s="399"/>
      <c r="GE854" s="399"/>
      <c r="GF854" s="399"/>
      <c r="GG854" s="399"/>
      <c r="GH854" s="399"/>
      <c r="GI854" s="399"/>
      <c r="GJ854" s="399"/>
      <c r="GK854" s="399"/>
      <c r="GL854" s="399"/>
      <c r="GM854" s="399"/>
      <c r="GN854" s="399"/>
      <c r="GO854" s="399"/>
      <c r="GP854" s="399"/>
      <c r="GQ854" s="399"/>
      <c r="GR854" s="399"/>
      <c r="GS854" s="399"/>
      <c r="GT854" s="399"/>
      <c r="GU854" s="399"/>
      <c r="GV854" s="399"/>
      <c r="GW854" s="399"/>
      <c r="GX854" s="399"/>
      <c r="GY854" s="399"/>
      <c r="GZ854" s="399"/>
      <c r="HA854" s="399"/>
      <c r="HB854" s="399"/>
      <c r="HC854" s="399"/>
      <c r="HD854" s="399"/>
      <c r="HE854" s="399"/>
      <c r="HF854" s="399"/>
      <c r="HG854" s="399"/>
      <c r="HH854" s="399"/>
      <c r="HI854" s="399"/>
      <c r="HJ854" s="399"/>
      <c r="HK854" s="399"/>
      <c r="HL854" s="399"/>
      <c r="HM854" s="399"/>
      <c r="HN854" s="399"/>
      <c r="HO854" s="399"/>
      <c r="HP854" s="399"/>
      <c r="HQ854" s="399"/>
      <c r="HR854" s="399"/>
      <c r="HS854" s="399"/>
      <c r="HT854" s="399"/>
      <c r="HU854" s="399"/>
      <c r="HV854" s="399"/>
      <c r="HW854" s="399"/>
      <c r="HX854" s="399"/>
      <c r="HY854" s="399"/>
      <c r="HZ854" s="399"/>
      <c r="IA854" s="399"/>
      <c r="IB854" s="399"/>
      <c r="IC854" s="399"/>
      <c r="ID854" s="399"/>
      <c r="IE854" s="399"/>
      <c r="IF854" s="399"/>
      <c r="IG854" s="399"/>
      <c r="IH854" s="399"/>
      <c r="II854" s="399"/>
      <c r="IJ854" s="399"/>
      <c r="IK854" s="399"/>
      <c r="IL854" s="399"/>
      <c r="IM854" s="399"/>
      <c r="IN854" s="399"/>
      <c r="IO854" s="399"/>
      <c r="IP854" s="399"/>
      <c r="IQ854" s="399"/>
      <c r="IR854" s="399"/>
      <c r="IS854" s="399"/>
      <c r="IT854" s="399"/>
      <c r="IU854" s="399"/>
      <c r="IV854" s="399"/>
      <c r="IW854" s="399"/>
      <c r="IX854" s="399"/>
      <c r="IY854" s="399"/>
      <c r="IZ854" s="399"/>
      <c r="JA854" s="399"/>
      <c r="JB854" s="399"/>
      <c r="JC854" s="399"/>
      <c r="JD854" s="399"/>
      <c r="JE854" s="399"/>
      <c r="JF854" s="399"/>
      <c r="JG854" s="399"/>
      <c r="JH854" s="399"/>
      <c r="JI854" s="399"/>
      <c r="JJ854" s="399"/>
      <c r="JK854" s="399"/>
      <c r="JL854" s="399"/>
      <c r="JM854" s="399"/>
      <c r="JN854" s="399"/>
      <c r="JO854" s="399"/>
      <c r="JP854" s="399"/>
      <c r="JQ854" s="399"/>
      <c r="JR854" s="399"/>
      <c r="JS854" s="399"/>
      <c r="JT854" s="399"/>
      <c r="JU854" s="399"/>
      <c r="JV854" s="399"/>
      <c r="JW854" s="399"/>
      <c r="JX854" s="399"/>
      <c r="JY854" s="399"/>
      <c r="JZ854" s="399"/>
      <c r="KA854" s="399"/>
      <c r="KB854" s="399"/>
      <c r="KC854" s="399"/>
      <c r="KD854" s="399"/>
      <c r="KE854" s="399"/>
      <c r="KF854" s="399"/>
      <c r="KG854" s="399"/>
      <c r="KH854" s="399"/>
      <c r="KI854" s="399"/>
      <c r="KJ854" s="399"/>
      <c r="KK854" s="399"/>
      <c r="KL854" s="399"/>
      <c r="KM854" s="399"/>
      <c r="KN854" s="399"/>
      <c r="KO854" s="399"/>
      <c r="KP854" s="399"/>
      <c r="KQ854" s="399"/>
      <c r="KR854" s="399"/>
      <c r="KS854" s="399"/>
      <c r="KT854" s="399"/>
      <c r="KU854" s="399"/>
      <c r="KV854" s="399"/>
      <c r="KW854" s="399"/>
      <c r="KX854" s="399"/>
      <c r="KY854" s="399"/>
      <c r="KZ854" s="399"/>
      <c r="LA854" s="399"/>
      <c r="LB854" s="399"/>
      <c r="LC854" s="399"/>
      <c r="LD854" s="399"/>
      <c r="LE854" s="399"/>
      <c r="LF854" s="399"/>
      <c r="LG854" s="399"/>
      <c r="LH854" s="399"/>
      <c r="LI854" s="399"/>
      <c r="LJ854" s="399"/>
      <c r="LK854" s="399"/>
      <c r="LL854" s="399"/>
      <c r="LM854" s="399"/>
      <c r="LN854" s="399"/>
      <c r="LO854" s="399"/>
      <c r="LP854" s="399"/>
      <c r="LQ854" s="399"/>
      <c r="LR854" s="399"/>
      <c r="LS854" s="399"/>
      <c r="LT854" s="399"/>
      <c r="LU854" s="399"/>
      <c r="LV854" s="399"/>
      <c r="LW854" s="399"/>
      <c r="LX854" s="399"/>
      <c r="LY854" s="399"/>
      <c r="LZ854" s="399"/>
      <c r="MA854" s="399"/>
      <c r="MB854" s="399"/>
      <c r="MC854" s="399"/>
      <c r="MD854" s="399"/>
      <c r="ME854" s="399"/>
      <c r="MF854" s="399"/>
      <c r="MG854" s="399"/>
      <c r="MH854" s="399"/>
      <c r="MI854" s="399"/>
      <c r="MJ854" s="399"/>
      <c r="MK854" s="399"/>
      <c r="ML854" s="399"/>
      <c r="MM854" s="399"/>
      <c r="MN854" s="399"/>
      <c r="MO854" s="399"/>
      <c r="MP854" s="399"/>
      <c r="MQ854" s="399"/>
      <c r="MR854" s="399"/>
      <c r="MS854" s="399"/>
      <c r="MT854" s="399"/>
      <c r="MU854" s="399"/>
      <c r="MV854" s="399"/>
      <c r="MW854" s="399"/>
      <c r="MX854" s="399"/>
      <c r="MY854" s="399"/>
      <c r="MZ854" s="399"/>
      <c r="NA854" s="399"/>
      <c r="NB854" s="399"/>
      <c r="NC854" s="399"/>
      <c r="ND854" s="399"/>
      <c r="NE854" s="399"/>
      <c r="NF854" s="399"/>
      <c r="NG854" s="399"/>
      <c r="NH854" s="399"/>
      <c r="NI854" s="399"/>
      <c r="NJ854" s="399"/>
      <c r="NK854" s="399"/>
      <c r="NL854" s="399"/>
      <c r="NM854" s="399"/>
      <c r="NN854" s="399"/>
      <c r="NO854" s="399"/>
      <c r="NP854" s="399"/>
      <c r="NQ854" s="399"/>
      <c r="NR854" s="399"/>
      <c r="NS854" s="399"/>
      <c r="NT854" s="399"/>
      <c r="NU854" s="399"/>
      <c r="NV854" s="399"/>
      <c r="NW854" s="399"/>
      <c r="NX854" s="399"/>
      <c r="NY854" s="399"/>
      <c r="NZ854" s="399"/>
      <c r="OA854" s="399"/>
      <c r="OB854" s="399"/>
      <c r="OC854" s="399"/>
      <c r="OD854" s="399"/>
      <c r="OE854" s="399"/>
      <c r="OF854" s="399"/>
      <c r="OG854" s="399"/>
      <c r="OH854" s="399"/>
      <c r="OI854" s="399"/>
      <c r="OJ854" s="399"/>
      <c r="OK854" s="399"/>
      <c r="OL854" s="399"/>
      <c r="OM854" s="399"/>
      <c r="ON854" s="399"/>
      <c r="OO854" s="399"/>
      <c r="OP854" s="399"/>
      <c r="OQ854" s="399"/>
      <c r="OR854" s="399"/>
      <c r="OS854" s="399"/>
      <c r="OT854" s="399"/>
      <c r="OU854" s="399"/>
      <c r="OV854" s="399"/>
      <c r="OW854" s="399"/>
      <c r="OX854" s="399"/>
      <c r="OY854" s="399"/>
      <c r="OZ854" s="399"/>
      <c r="PA854" s="399"/>
      <c r="PB854" s="399"/>
      <c r="PC854" s="399"/>
      <c r="PD854" s="399"/>
      <c r="PE854" s="399"/>
      <c r="PF854" s="399"/>
      <c r="PG854" s="399"/>
      <c r="PH854" s="399"/>
      <c r="PI854" s="399"/>
      <c r="PJ854" s="399"/>
      <c r="PK854" s="399"/>
      <c r="PL854" s="399"/>
      <c r="PM854" s="399"/>
      <c r="PN854" s="399"/>
      <c r="PO854" s="399"/>
      <c r="PP854" s="399"/>
      <c r="PQ854" s="399"/>
      <c r="PR854" s="399"/>
      <c r="PS854" s="399"/>
      <c r="PT854" s="399"/>
      <c r="PU854" s="399"/>
      <c r="PV854" s="399"/>
      <c r="PW854" s="399"/>
      <c r="PX854" s="399"/>
      <c r="PY854" s="399"/>
      <c r="PZ854" s="399"/>
      <c r="QA854" s="399"/>
      <c r="QB854" s="399"/>
      <c r="QC854" s="399"/>
      <c r="QD854" s="399"/>
      <c r="QE854" s="399"/>
      <c r="QF854" s="399"/>
      <c r="QG854" s="399"/>
      <c r="QH854" s="399"/>
      <c r="QI854" s="399"/>
      <c r="QJ854" s="399"/>
      <c r="QK854" s="399"/>
      <c r="QL854" s="399"/>
      <c r="QM854" s="399"/>
      <c r="QN854" s="399"/>
      <c r="QO854" s="399"/>
      <c r="QP854" s="399"/>
      <c r="QQ854" s="399"/>
      <c r="QR854" s="399"/>
      <c r="QS854" s="399"/>
      <c r="QT854" s="399"/>
      <c r="QU854" s="399"/>
      <c r="QV854" s="399"/>
      <c r="QW854" s="399"/>
      <c r="QX854" s="399"/>
      <c r="QY854" s="399"/>
      <c r="QZ854" s="399"/>
      <c r="RA854" s="399"/>
      <c r="RB854" s="399"/>
      <c r="RC854" s="399"/>
      <c r="RD854" s="399"/>
      <c r="RE854" s="399"/>
      <c r="RF854" s="399"/>
      <c r="RG854" s="399"/>
      <c r="RH854" s="399"/>
      <c r="RI854" s="399"/>
      <c r="RJ854" s="399"/>
      <c r="RK854" s="399"/>
      <c r="RL854" s="399"/>
      <c r="RM854" s="399"/>
      <c r="RN854" s="399"/>
      <c r="RO854" s="399"/>
      <c r="RP854" s="399"/>
      <c r="RQ854" s="399"/>
      <c r="RR854" s="399"/>
      <c r="RS854" s="399"/>
      <c r="RT854" s="399"/>
      <c r="RU854" s="399"/>
      <c r="RV854" s="399"/>
      <c r="RW854" s="399"/>
      <c r="RX854" s="399"/>
      <c r="RY854" s="399"/>
      <c r="RZ854" s="399"/>
      <c r="SA854" s="399"/>
      <c r="SB854" s="399"/>
      <c r="SC854" s="399"/>
      <c r="SD854" s="399"/>
      <c r="SE854" s="399"/>
      <c r="SF854" s="399"/>
      <c r="SG854" s="399"/>
      <c r="SH854" s="399"/>
      <c r="SI854" s="399"/>
      <c r="SJ854" s="399"/>
      <c r="SK854" s="399"/>
      <c r="SL854" s="399"/>
      <c r="SM854" s="399"/>
      <c r="SN854" s="399"/>
      <c r="SO854" s="399"/>
      <c r="SP854" s="399"/>
      <c r="SQ854" s="399"/>
      <c r="SR854" s="399"/>
      <c r="SS854" s="399"/>
      <c r="ST854" s="399"/>
      <c r="SU854" s="399"/>
      <c r="SV854" s="399"/>
      <c r="SW854" s="399"/>
      <c r="SX854" s="399"/>
      <c r="SY854" s="399"/>
      <c r="SZ854" s="399"/>
      <c r="TA854" s="399"/>
      <c r="TB854" s="399"/>
      <c r="TC854" s="399"/>
      <c r="TD854" s="399"/>
      <c r="TE854" s="399"/>
      <c r="TF854" s="399"/>
      <c r="TG854" s="399"/>
      <c r="TH854" s="399"/>
      <c r="TI854" s="399"/>
      <c r="TJ854" s="399"/>
      <c r="TK854" s="399"/>
      <c r="TL854" s="399"/>
      <c r="TM854" s="399"/>
      <c r="TN854" s="399"/>
      <c r="TO854" s="399"/>
      <c r="TP854" s="399"/>
      <c r="TQ854" s="399"/>
      <c r="TR854" s="399"/>
      <c r="TS854" s="399"/>
      <c r="TT854" s="399"/>
      <c r="TU854" s="399"/>
      <c r="TV854" s="399"/>
      <c r="TW854" s="399"/>
      <c r="TX854" s="399"/>
      <c r="TY854" s="399"/>
      <c r="TZ854" s="399"/>
      <c r="UA854" s="399"/>
      <c r="UB854" s="399"/>
      <c r="UC854" s="399"/>
      <c r="UD854" s="399"/>
      <c r="UE854" s="399"/>
      <c r="UF854" s="399"/>
      <c r="UG854" s="399"/>
      <c r="UH854" s="399"/>
      <c r="UI854" s="399"/>
      <c r="UJ854" s="399"/>
      <c r="UK854" s="399"/>
      <c r="UL854" s="399"/>
      <c r="UM854" s="399"/>
      <c r="UN854" s="399"/>
      <c r="UO854" s="399"/>
      <c r="UP854" s="399"/>
      <c r="UQ854" s="399"/>
      <c r="UR854" s="399"/>
      <c r="US854" s="399"/>
      <c r="UT854" s="399"/>
      <c r="UU854" s="399"/>
      <c r="UV854" s="399"/>
      <c r="UW854" s="399"/>
      <c r="UX854" s="399"/>
      <c r="UY854" s="399"/>
      <c r="UZ854" s="399"/>
      <c r="VA854" s="399"/>
      <c r="VB854" s="399"/>
      <c r="VC854" s="399"/>
      <c r="VD854" s="399"/>
      <c r="VE854" s="399"/>
      <c r="VF854" s="399"/>
      <c r="VG854" s="399"/>
      <c r="VH854" s="399"/>
      <c r="VI854" s="399"/>
      <c r="VJ854" s="399"/>
      <c r="VK854" s="399"/>
      <c r="VL854" s="399"/>
      <c r="VM854" s="399"/>
      <c r="VN854" s="399"/>
      <c r="VO854" s="399"/>
      <c r="VP854" s="399"/>
      <c r="VQ854" s="399"/>
      <c r="VR854" s="399"/>
      <c r="VS854" s="399"/>
      <c r="VT854" s="399"/>
      <c r="VU854" s="399"/>
      <c r="VV854" s="399"/>
      <c r="VW854" s="399"/>
      <c r="VX854" s="399"/>
      <c r="VY854" s="399"/>
      <c r="VZ854" s="399"/>
      <c r="WA854" s="399"/>
      <c r="WB854" s="399"/>
      <c r="WC854" s="399"/>
      <c r="WD854" s="399"/>
      <c r="WE854" s="399"/>
      <c r="WF854" s="399"/>
      <c r="WG854" s="399"/>
      <c r="WH854" s="399"/>
      <c r="WI854" s="399"/>
      <c r="WJ854" s="399"/>
      <c r="WK854" s="399"/>
      <c r="WL854" s="399"/>
      <c r="WM854" s="399"/>
      <c r="WN854" s="399"/>
      <c r="WO854" s="399"/>
      <c r="WP854" s="399"/>
      <c r="WQ854" s="399"/>
      <c r="WR854" s="399"/>
      <c r="WS854" s="399"/>
      <c r="WT854" s="399"/>
      <c r="WU854" s="399"/>
      <c r="WV854" s="399"/>
      <c r="WW854" s="399"/>
      <c r="WX854" s="399"/>
      <c r="WY854" s="399"/>
      <c r="WZ854" s="399"/>
      <c r="XA854" s="399"/>
      <c r="XB854" s="399"/>
      <c r="XC854" s="399"/>
      <c r="XD854" s="399"/>
      <c r="XE854" s="399"/>
      <c r="XF854" s="399"/>
      <c r="XG854" s="399"/>
      <c r="XH854" s="399"/>
      <c r="XI854" s="399"/>
      <c r="XJ854" s="399"/>
      <c r="XK854" s="399"/>
      <c r="XL854" s="399"/>
      <c r="XM854" s="399"/>
      <c r="XN854" s="399"/>
      <c r="XO854" s="399"/>
      <c r="XP854" s="399"/>
      <c r="XQ854" s="399"/>
      <c r="XR854" s="399"/>
      <c r="XS854" s="399"/>
      <c r="XT854" s="399"/>
      <c r="XU854" s="399"/>
      <c r="XV854" s="399"/>
      <c r="XW854" s="399"/>
      <c r="XX854" s="399"/>
      <c r="XY854" s="399"/>
      <c r="XZ854" s="399"/>
      <c r="YA854" s="399"/>
      <c r="YB854" s="399"/>
      <c r="YC854" s="399"/>
      <c r="YD854" s="399"/>
      <c r="YE854" s="399"/>
      <c r="YF854" s="399"/>
      <c r="YG854" s="399"/>
      <c r="YH854" s="399"/>
      <c r="YI854" s="399"/>
      <c r="YJ854" s="399"/>
      <c r="YK854" s="399"/>
      <c r="YL854" s="399"/>
      <c r="YM854" s="399"/>
      <c r="YN854" s="399"/>
      <c r="YO854" s="399"/>
      <c r="YP854" s="399"/>
      <c r="YQ854" s="399"/>
      <c r="YR854" s="399"/>
      <c r="YS854" s="399"/>
      <c r="YT854" s="399"/>
      <c r="YU854" s="399"/>
      <c r="YV854" s="399"/>
      <c r="YW854" s="399"/>
      <c r="YX854" s="399"/>
      <c r="YY854" s="399"/>
      <c r="YZ854" s="399"/>
      <c r="ZA854" s="399"/>
      <c r="ZB854" s="399"/>
      <c r="ZC854" s="399"/>
      <c r="ZD854" s="399"/>
      <c r="ZE854" s="399"/>
      <c r="ZF854" s="399"/>
      <c r="ZG854" s="399"/>
      <c r="ZH854" s="399"/>
      <c r="ZI854" s="399"/>
      <c r="ZJ854" s="399"/>
      <c r="ZK854" s="399"/>
      <c r="ZL854" s="399"/>
      <c r="ZM854" s="399"/>
      <c r="ZN854" s="399"/>
      <c r="ZO854" s="399"/>
      <c r="ZP854" s="399"/>
      <c r="ZQ854" s="399"/>
      <c r="ZR854" s="399"/>
      <c r="ZS854" s="399"/>
      <c r="ZT854" s="399"/>
      <c r="ZU854" s="399"/>
      <c r="ZV854" s="399"/>
      <c r="ZW854" s="399"/>
      <c r="ZX854" s="399"/>
      <c r="ZY854" s="399"/>
      <c r="ZZ854" s="399"/>
      <c r="AAA854" s="399"/>
      <c r="AAB854" s="399"/>
      <c r="AAC854" s="399"/>
      <c r="AAD854" s="399"/>
      <c r="AAE854" s="399"/>
      <c r="AAF854" s="399"/>
      <c r="AAG854" s="399"/>
      <c r="AAH854" s="399"/>
      <c r="AAI854" s="399"/>
      <c r="AAJ854" s="399"/>
      <c r="AAK854" s="399"/>
      <c r="AAL854" s="399"/>
      <c r="AAM854" s="399"/>
      <c r="AAN854" s="399"/>
      <c r="AAO854" s="399"/>
      <c r="AAP854" s="399"/>
      <c r="AAQ854" s="399"/>
      <c r="AAR854" s="399"/>
      <c r="AAS854" s="399"/>
      <c r="AAT854" s="399"/>
      <c r="AAU854" s="399"/>
      <c r="AAV854" s="399"/>
      <c r="AAW854" s="399"/>
      <c r="AAX854" s="399"/>
      <c r="AAY854" s="399"/>
      <c r="AAZ854" s="399"/>
      <c r="ABA854" s="399"/>
      <c r="ABB854" s="399"/>
      <c r="ABC854" s="399"/>
      <c r="ABD854" s="399"/>
      <c r="ABE854" s="399"/>
      <c r="ABF854" s="399"/>
      <c r="ABG854" s="399"/>
      <c r="ABH854" s="399"/>
      <c r="ABI854" s="399"/>
      <c r="ABJ854" s="399"/>
      <c r="ABK854" s="399"/>
      <c r="ABL854" s="399"/>
      <c r="ABM854" s="399"/>
      <c r="ABN854" s="399"/>
      <c r="ABO854" s="399"/>
      <c r="ABP854" s="399"/>
      <c r="ABQ854" s="399"/>
      <c r="ABR854" s="399"/>
      <c r="ABS854" s="399"/>
      <c r="ABT854" s="399"/>
      <c r="ABU854" s="399"/>
      <c r="ABV854" s="399"/>
      <c r="ABW854" s="399"/>
      <c r="ABX854" s="399"/>
      <c r="ABY854" s="399"/>
      <c r="ABZ854" s="399"/>
      <c r="ACA854" s="399"/>
      <c r="ACB854" s="399"/>
      <c r="ACC854" s="399"/>
      <c r="ACD854" s="399"/>
      <c r="ACE854" s="399"/>
      <c r="ACF854" s="399"/>
      <c r="ACG854" s="399"/>
      <c r="ACH854" s="399"/>
      <c r="ACI854" s="399"/>
      <c r="ACJ854" s="399"/>
      <c r="ACK854" s="399"/>
      <c r="ACL854" s="399"/>
      <c r="ACM854" s="399"/>
      <c r="ACN854" s="399"/>
      <c r="ACO854" s="399"/>
      <c r="ACP854" s="399"/>
      <c r="ACQ854" s="399"/>
      <c r="ACR854" s="399"/>
      <c r="ACS854" s="399"/>
      <c r="ACT854" s="399"/>
      <c r="ACU854" s="399"/>
      <c r="ACV854" s="399"/>
      <c r="ACW854" s="399"/>
      <c r="ACX854" s="399"/>
      <c r="ACY854" s="399"/>
      <c r="ACZ854" s="399"/>
      <c r="ADA854" s="399"/>
      <c r="ADB854" s="399"/>
      <c r="ADC854" s="399"/>
      <c r="ADD854" s="399"/>
      <c r="ADE854" s="399"/>
      <c r="ADF854" s="399"/>
      <c r="ADG854" s="399"/>
      <c r="ADH854" s="399"/>
      <c r="ADI854" s="399"/>
      <c r="ADJ854" s="399"/>
      <c r="ADK854" s="399"/>
      <c r="ADL854" s="399"/>
      <c r="ADM854" s="399"/>
      <c r="ADN854" s="399"/>
      <c r="ADO854" s="399"/>
      <c r="ADP854" s="399"/>
      <c r="ADQ854" s="399"/>
      <c r="ADR854" s="399"/>
      <c r="ADS854" s="399"/>
      <c r="ADT854" s="399"/>
      <c r="ADU854" s="399"/>
      <c r="ADV854" s="399"/>
      <c r="ADW854" s="399"/>
      <c r="ADX854" s="399"/>
      <c r="ADY854" s="399"/>
      <c r="ADZ854" s="399"/>
      <c r="AEA854" s="399"/>
      <c r="AEB854" s="399"/>
      <c r="AEC854" s="399"/>
      <c r="AED854" s="399"/>
      <c r="AEE854" s="399"/>
      <c r="AEF854" s="399"/>
      <c r="AEG854" s="399"/>
      <c r="AEH854" s="399"/>
      <c r="AEI854" s="399"/>
      <c r="AEJ854" s="399"/>
      <c r="AEK854" s="399"/>
      <c r="AEL854" s="399"/>
      <c r="AEM854" s="399"/>
      <c r="AEN854" s="399"/>
      <c r="AEO854" s="399"/>
      <c r="AEP854" s="399"/>
      <c r="AEQ854" s="399"/>
      <c r="AER854" s="399"/>
      <c r="AES854" s="399"/>
      <c r="AET854" s="399"/>
      <c r="AEU854" s="399"/>
      <c r="AEV854" s="399"/>
      <c r="AEW854" s="399"/>
      <c r="AEX854" s="399"/>
      <c r="AEY854" s="399"/>
      <c r="AEZ854" s="399"/>
      <c r="AFA854" s="399"/>
      <c r="AFB854" s="399"/>
      <c r="AFC854" s="399"/>
      <c r="AFD854" s="399"/>
      <c r="AFE854" s="399"/>
      <c r="AFF854" s="399"/>
      <c r="AFG854" s="399"/>
      <c r="AFH854" s="399"/>
      <c r="AFI854" s="399"/>
      <c r="AFJ854" s="399"/>
      <c r="AFK854" s="399"/>
      <c r="AFL854" s="399"/>
      <c r="AFM854" s="399"/>
      <c r="AFN854" s="399"/>
      <c r="AFO854" s="399"/>
      <c r="AFP854" s="399"/>
      <c r="AFQ854" s="399"/>
      <c r="AFR854" s="399"/>
      <c r="AFS854" s="399"/>
      <c r="AFT854" s="399"/>
      <c r="AFU854" s="399"/>
      <c r="AFV854" s="399"/>
      <c r="AFW854" s="399"/>
      <c r="AFX854" s="399"/>
      <c r="AFY854" s="399"/>
      <c r="AFZ854" s="399"/>
      <c r="AGA854" s="399"/>
      <c r="AGB854" s="399"/>
      <c r="AGC854" s="399"/>
      <c r="AGD854" s="399"/>
      <c r="AGE854" s="399"/>
      <c r="AGF854" s="399"/>
      <c r="AGG854" s="399"/>
      <c r="AGH854" s="399"/>
      <c r="AGI854" s="399"/>
      <c r="AGJ854" s="399"/>
      <c r="AGK854" s="399"/>
      <c r="AGL854" s="399"/>
      <c r="AGM854" s="399"/>
      <c r="AGN854" s="399"/>
      <c r="AGO854" s="399"/>
      <c r="AGP854" s="399"/>
      <c r="AGQ854" s="399"/>
      <c r="AGR854" s="399"/>
      <c r="AGS854" s="399"/>
      <c r="AGT854" s="399"/>
      <c r="AGU854" s="399"/>
      <c r="AGV854" s="399"/>
      <c r="AGW854" s="399"/>
      <c r="AGX854" s="399"/>
      <c r="AGY854" s="399"/>
      <c r="AGZ854" s="399"/>
      <c r="AHA854" s="399"/>
      <c r="AHB854" s="399"/>
      <c r="AHC854" s="399"/>
      <c r="AHD854" s="399"/>
      <c r="AHE854" s="399"/>
      <c r="AHF854" s="399"/>
      <c r="AHG854" s="399"/>
      <c r="AHH854" s="399"/>
      <c r="AHI854" s="399"/>
      <c r="AHJ854" s="399"/>
      <c r="AHK854" s="399"/>
      <c r="AHL854" s="399"/>
      <c r="AHM854" s="399"/>
      <c r="AHN854" s="399"/>
      <c r="AHO854" s="399"/>
      <c r="AHP854" s="399"/>
      <c r="AHQ854" s="399"/>
      <c r="AHR854" s="399"/>
      <c r="AHS854" s="399"/>
      <c r="AHT854" s="399"/>
      <c r="AHU854" s="399"/>
      <c r="AHV854" s="399"/>
      <c r="AHW854" s="399"/>
      <c r="AHX854" s="399"/>
      <c r="AHY854" s="399"/>
      <c r="AHZ854" s="399"/>
      <c r="AIA854" s="399"/>
      <c r="AIB854" s="399"/>
      <c r="AIC854" s="399"/>
      <c r="AID854" s="399"/>
      <c r="AIE854" s="399"/>
      <c r="AIF854" s="399"/>
      <c r="AIG854" s="399"/>
      <c r="AIH854" s="399"/>
      <c r="AII854" s="399"/>
      <c r="AIJ854" s="399"/>
      <c r="AIK854" s="399"/>
      <c r="AIL854" s="399"/>
      <c r="AIM854" s="399"/>
      <c r="AIN854" s="399"/>
      <c r="AIO854" s="399"/>
      <c r="AIP854" s="399"/>
      <c r="AIQ854" s="399"/>
      <c r="AIR854" s="399"/>
      <c r="AIS854" s="399"/>
      <c r="AIT854" s="399"/>
      <c r="AIU854" s="399"/>
      <c r="AIV854" s="399"/>
      <c r="AIW854" s="399"/>
      <c r="AIX854" s="399"/>
      <c r="AIY854" s="399"/>
      <c r="AIZ854" s="399"/>
      <c r="AJA854" s="399"/>
      <c r="AJB854" s="399"/>
      <c r="AJC854" s="399"/>
      <c r="AJD854" s="399"/>
      <c r="AJE854" s="399"/>
      <c r="AJF854" s="399"/>
      <c r="AJG854" s="399"/>
      <c r="AJH854" s="399"/>
      <c r="AJI854" s="399"/>
      <c r="AJJ854" s="399"/>
      <c r="AJK854" s="399"/>
      <c r="AJL854" s="399"/>
      <c r="AJM854" s="399"/>
      <c r="AJN854" s="399"/>
      <c r="AJO854" s="399"/>
      <c r="AJP854" s="399"/>
      <c r="AJQ854" s="399"/>
      <c r="AJR854" s="399"/>
      <c r="AJS854" s="399"/>
      <c r="AJT854" s="399"/>
      <c r="AJU854" s="399"/>
      <c r="AJV854" s="399"/>
      <c r="AJW854" s="399"/>
      <c r="AJX854" s="399"/>
      <c r="AJY854" s="399"/>
      <c r="AJZ854" s="399"/>
      <c r="AKA854" s="399"/>
      <c r="AKB854" s="399"/>
      <c r="AKC854" s="399"/>
      <c r="AKD854" s="399"/>
      <c r="AKE854" s="399"/>
      <c r="AKF854" s="399"/>
      <c r="AKG854" s="399"/>
      <c r="AKH854" s="399"/>
      <c r="AKI854" s="399"/>
      <c r="AKJ854" s="399"/>
      <c r="AKK854" s="399"/>
      <c r="AKL854" s="399"/>
      <c r="AKM854" s="399"/>
      <c r="AKN854" s="399"/>
      <c r="AKO854" s="399"/>
      <c r="AKP854" s="399"/>
      <c r="AKQ854" s="399"/>
      <c r="AKR854" s="399"/>
      <c r="AKS854" s="399"/>
      <c r="AKT854" s="399"/>
      <c r="AKU854" s="399"/>
      <c r="AKV854" s="399"/>
      <c r="AKW854" s="399"/>
      <c r="AKX854" s="399"/>
      <c r="AKY854" s="399"/>
      <c r="AKZ854" s="399"/>
      <c r="ALA854" s="399"/>
      <c r="ALB854" s="399"/>
      <c r="ALC854" s="399"/>
      <c r="ALD854" s="399"/>
      <c r="ALE854" s="399"/>
      <c r="ALF854" s="399"/>
      <c r="ALG854" s="399"/>
      <c r="ALH854" s="399"/>
      <c r="ALI854" s="399"/>
      <c r="ALJ854" s="399"/>
      <c r="ALK854" s="399"/>
      <c r="ALL854" s="399"/>
      <c r="ALM854" s="399"/>
      <c r="ALN854" s="399"/>
      <c r="ALO854" s="399"/>
      <c r="ALP854" s="399"/>
      <c r="ALQ854" s="399"/>
      <c r="ALR854" s="399"/>
      <c r="ALS854" s="399"/>
      <c r="ALT854" s="399"/>
      <c r="ALU854" s="399"/>
      <c r="ALV854" s="399"/>
      <c r="ALW854" s="399"/>
      <c r="ALX854" s="399"/>
      <c r="ALY854" s="399"/>
      <c r="ALZ854" s="399"/>
      <c r="AMA854" s="399"/>
      <c r="AMB854" s="399"/>
      <c r="AMC854" s="399"/>
      <c r="AMD854" s="399"/>
      <c r="AME854" s="399"/>
      <c r="AMF854" s="399"/>
      <c r="AMG854" s="399"/>
      <c r="AMH854" s="399"/>
      <c r="AMI854" s="399"/>
      <c r="AMJ854" s="399"/>
      <c r="AMK854" s="399"/>
      <c r="AML854" s="399"/>
      <c r="AMM854" s="399"/>
      <c r="AMN854" s="399"/>
      <c r="AMO854" s="399"/>
      <c r="AMP854" s="399"/>
      <c r="AMQ854" s="399"/>
      <c r="AMR854" s="399"/>
      <c r="AMS854" s="399"/>
      <c r="AMT854" s="399"/>
      <c r="AMU854" s="399"/>
      <c r="AMV854" s="399"/>
      <c r="AMW854" s="399"/>
      <c r="AMX854" s="399"/>
      <c r="AMY854" s="399"/>
      <c r="AMZ854" s="399"/>
      <c r="ANA854" s="399"/>
      <c r="ANB854" s="399"/>
      <c r="ANC854" s="399"/>
      <c r="AND854" s="399"/>
      <c r="ANE854" s="399"/>
      <c r="ANF854" s="399"/>
      <c r="ANG854" s="399"/>
      <c r="ANH854" s="399"/>
      <c r="ANI854" s="399"/>
      <c r="ANJ854" s="399"/>
      <c r="ANK854" s="399"/>
      <c r="ANL854" s="399"/>
      <c r="ANM854" s="399"/>
      <c r="ANN854" s="399"/>
      <c r="ANO854" s="399"/>
      <c r="ANP854" s="399"/>
      <c r="ANQ854" s="399"/>
      <c r="ANR854" s="399"/>
      <c r="ANS854" s="399"/>
      <c r="ANT854" s="399"/>
      <c r="ANU854" s="399"/>
      <c r="ANV854" s="399"/>
      <c r="ANW854" s="399"/>
      <c r="ANX854" s="399"/>
      <c r="ANY854" s="399"/>
      <c r="ANZ854" s="399"/>
      <c r="AOA854" s="399"/>
      <c r="AOB854" s="399"/>
      <c r="AOC854" s="399"/>
      <c r="AOD854" s="399"/>
      <c r="AOE854" s="399"/>
      <c r="AOF854" s="399"/>
      <c r="AOG854" s="399"/>
      <c r="AOH854" s="399"/>
      <c r="AOI854" s="399"/>
      <c r="AOJ854" s="399"/>
      <c r="AOK854" s="399"/>
      <c r="AOL854" s="399"/>
      <c r="AOM854" s="399"/>
      <c r="AON854" s="399"/>
      <c r="AOO854" s="399"/>
      <c r="AOP854" s="399"/>
      <c r="AOQ854" s="399"/>
      <c r="AOR854" s="399"/>
      <c r="AOS854" s="399"/>
      <c r="AOT854" s="399"/>
      <c r="AOU854" s="399"/>
      <c r="AOV854" s="399"/>
      <c r="AOW854" s="399"/>
      <c r="AOX854" s="399"/>
      <c r="AOY854" s="399"/>
      <c r="AOZ854" s="399"/>
      <c r="APA854" s="399"/>
      <c r="APB854" s="399"/>
      <c r="APC854" s="399"/>
      <c r="APD854" s="399"/>
      <c r="APE854" s="399"/>
      <c r="APF854" s="399"/>
      <c r="APG854" s="399"/>
      <c r="APH854" s="399"/>
      <c r="API854" s="399"/>
      <c r="APJ854" s="399"/>
      <c r="APK854" s="399"/>
      <c r="APL854" s="399"/>
      <c r="APM854" s="399"/>
      <c r="APN854" s="399"/>
      <c r="APO854" s="399"/>
      <c r="APP854" s="399"/>
      <c r="APQ854" s="399"/>
      <c r="APR854" s="399"/>
      <c r="APS854" s="399"/>
      <c r="APT854" s="399"/>
      <c r="APU854" s="399"/>
      <c r="APV854" s="399"/>
      <c r="APW854" s="399"/>
      <c r="APX854" s="399"/>
      <c r="APY854" s="399"/>
      <c r="APZ854" s="399"/>
      <c r="AQA854" s="399"/>
      <c r="AQB854" s="399"/>
      <c r="AQC854" s="399"/>
      <c r="AQD854" s="399"/>
      <c r="AQE854" s="399"/>
      <c r="AQF854" s="399"/>
      <c r="AQG854" s="399"/>
      <c r="AQH854" s="399"/>
      <c r="AQI854" s="399"/>
      <c r="AQJ854" s="399"/>
      <c r="AQK854" s="399"/>
      <c r="AQL854" s="399"/>
      <c r="AQM854" s="399"/>
      <c r="AQN854" s="399"/>
      <c r="AQO854" s="399"/>
      <c r="AQP854" s="399"/>
      <c r="AQQ854" s="399"/>
      <c r="AQR854" s="399"/>
      <c r="AQS854" s="399"/>
      <c r="AQT854" s="399"/>
      <c r="AQU854" s="399"/>
      <c r="AQV854" s="399"/>
      <c r="AQW854" s="399"/>
      <c r="AQX854" s="399"/>
      <c r="AQY854" s="399"/>
      <c r="AQZ854" s="399"/>
      <c r="ARA854" s="399"/>
      <c r="ARB854" s="399"/>
      <c r="ARC854" s="399"/>
      <c r="ARD854" s="399"/>
      <c r="ARE854" s="399"/>
      <c r="ARF854" s="399"/>
      <c r="ARG854" s="399"/>
      <c r="ARH854" s="399"/>
      <c r="ARI854" s="399"/>
      <c r="ARJ854" s="399"/>
      <c r="ARK854" s="399"/>
      <c r="ARL854" s="399"/>
      <c r="ARM854" s="399"/>
      <c r="ARN854" s="399"/>
      <c r="ARO854" s="399"/>
      <c r="ARP854" s="399"/>
      <c r="ARQ854" s="399"/>
      <c r="ARR854" s="399"/>
      <c r="ARS854" s="399"/>
      <c r="ART854" s="399"/>
      <c r="ARU854" s="399"/>
      <c r="ARV854" s="399"/>
      <c r="ARW854" s="399"/>
      <c r="ARX854" s="399"/>
      <c r="ARY854" s="399"/>
      <c r="ARZ854" s="399"/>
      <c r="ASA854" s="399"/>
      <c r="ASB854" s="399"/>
      <c r="ASC854" s="399"/>
      <c r="ASD854" s="399"/>
      <c r="ASE854" s="399"/>
      <c r="ASF854" s="399"/>
      <c r="ASG854" s="399"/>
      <c r="ASH854" s="399"/>
      <c r="ASI854" s="399"/>
      <c r="ASJ854" s="399"/>
      <c r="ASK854" s="399"/>
      <c r="ASL854" s="399"/>
      <c r="ASM854" s="399"/>
      <c r="ASN854" s="399"/>
      <c r="ASO854" s="399"/>
      <c r="ASP854" s="399"/>
      <c r="ASQ854" s="399"/>
      <c r="ASR854" s="399"/>
      <c r="ASS854" s="399"/>
      <c r="AST854" s="399"/>
      <c r="ASU854" s="399"/>
      <c r="ASV854" s="399"/>
      <c r="ASW854" s="399"/>
      <c r="ASX854" s="399"/>
      <c r="ASY854" s="399"/>
      <c r="ASZ854" s="399"/>
      <c r="ATA854" s="399"/>
      <c r="ATB854" s="399"/>
      <c r="ATC854" s="399"/>
      <c r="ATD854" s="399"/>
      <c r="ATE854" s="399"/>
      <c r="ATF854" s="399"/>
      <c r="ATG854" s="399"/>
      <c r="ATH854" s="399"/>
      <c r="ATI854" s="399"/>
      <c r="ATJ854" s="399"/>
      <c r="ATK854" s="399"/>
      <c r="ATL854" s="399"/>
      <c r="ATM854" s="399"/>
      <c r="ATN854" s="399"/>
      <c r="ATO854" s="399"/>
      <c r="ATP854" s="399"/>
      <c r="ATQ854" s="399"/>
      <c r="ATR854" s="399"/>
      <c r="ATS854" s="399"/>
      <c r="ATT854" s="399"/>
      <c r="ATU854" s="399"/>
      <c r="ATV854" s="399"/>
      <c r="ATW854" s="399"/>
      <c r="ATX854" s="399"/>
      <c r="ATY854" s="399"/>
      <c r="ATZ854" s="399"/>
      <c r="AUA854" s="399"/>
      <c r="AUB854" s="399"/>
      <c r="AUC854" s="399"/>
      <c r="AUD854" s="399"/>
      <c r="AUE854" s="399"/>
      <c r="AUF854" s="399"/>
      <c r="AUG854" s="399"/>
      <c r="AUH854" s="399"/>
      <c r="AUI854" s="399"/>
      <c r="AUJ854" s="399"/>
      <c r="AUK854" s="399"/>
      <c r="AUL854" s="399"/>
      <c r="AUM854" s="399"/>
      <c r="AUN854" s="399"/>
      <c r="AUO854" s="399"/>
      <c r="AUP854" s="399"/>
      <c r="AUQ854" s="399"/>
      <c r="AUR854" s="399"/>
      <c r="AUS854" s="399"/>
      <c r="AUT854" s="399"/>
      <c r="AUU854" s="399"/>
      <c r="AUV854" s="399"/>
      <c r="AUW854" s="399"/>
      <c r="AUX854" s="399"/>
      <c r="AUY854" s="399"/>
      <c r="AUZ854" s="399"/>
      <c r="AVA854" s="399"/>
      <c r="AVB854" s="399"/>
      <c r="AVC854" s="399"/>
      <c r="AVD854" s="399"/>
      <c r="AVE854" s="399"/>
      <c r="AVF854" s="399"/>
      <c r="AVG854" s="399"/>
      <c r="AVH854" s="399"/>
      <c r="AVI854" s="399"/>
      <c r="AVJ854" s="399"/>
      <c r="AVK854" s="399"/>
      <c r="AVL854" s="399"/>
      <c r="AVM854" s="399"/>
      <c r="AVN854" s="399"/>
      <c r="AVO854" s="399"/>
      <c r="AVP854" s="399"/>
      <c r="AVQ854" s="399"/>
      <c r="AVR854" s="399"/>
      <c r="AVS854" s="399"/>
      <c r="AVT854" s="399"/>
      <c r="AVU854" s="399"/>
      <c r="AVV854" s="399"/>
      <c r="AVW854" s="399"/>
      <c r="AVX854" s="399"/>
      <c r="AVY854" s="399"/>
      <c r="AVZ854" s="399"/>
      <c r="AWA854" s="399"/>
      <c r="AWB854" s="399"/>
      <c r="AWC854" s="399"/>
      <c r="AWD854" s="399"/>
      <c r="AWE854" s="399"/>
      <c r="AWF854" s="399"/>
      <c r="AWG854" s="399"/>
      <c r="AWH854" s="399"/>
      <c r="AWI854" s="399"/>
      <c r="AWJ854" s="399"/>
      <c r="AWK854" s="399"/>
      <c r="AWL854" s="399"/>
      <c r="AWM854" s="399"/>
      <c r="AWN854" s="399"/>
      <c r="AWO854" s="399"/>
      <c r="AWP854" s="399"/>
      <c r="AWQ854" s="399"/>
      <c r="AWR854" s="399"/>
      <c r="AWS854" s="399"/>
      <c r="AWT854" s="399"/>
      <c r="AWU854" s="399"/>
      <c r="AWV854" s="399"/>
      <c r="AWW854" s="399"/>
      <c r="AWX854" s="399"/>
      <c r="AWY854" s="399"/>
      <c r="AWZ854" s="399"/>
      <c r="AXA854" s="399"/>
      <c r="AXB854" s="399"/>
      <c r="AXC854" s="399"/>
      <c r="AXD854" s="399"/>
      <c r="AXE854" s="399"/>
      <c r="AXF854" s="399"/>
      <c r="AXG854" s="399"/>
      <c r="AXH854" s="399"/>
      <c r="AXI854" s="399"/>
      <c r="AXJ854" s="399"/>
      <c r="AXK854" s="399"/>
      <c r="AXL854" s="399"/>
      <c r="AXM854" s="399"/>
      <c r="AXN854" s="399"/>
      <c r="AXO854" s="399"/>
      <c r="AXP854" s="399"/>
      <c r="AXQ854" s="399"/>
      <c r="AXR854" s="399"/>
      <c r="AXS854" s="399"/>
      <c r="AXT854" s="399"/>
      <c r="AXU854" s="399"/>
      <c r="AXV854" s="399"/>
      <c r="AXW854" s="399"/>
      <c r="AXX854" s="399"/>
      <c r="AXY854" s="399"/>
      <c r="AXZ854" s="399"/>
      <c r="AYA854" s="399"/>
      <c r="AYB854" s="399"/>
      <c r="AYC854" s="399"/>
      <c r="AYD854" s="399"/>
      <c r="AYE854" s="399"/>
      <c r="AYF854" s="399"/>
      <c r="AYG854" s="399"/>
      <c r="AYH854" s="399"/>
      <c r="AYI854" s="399"/>
      <c r="AYJ854" s="399"/>
      <c r="AYK854" s="399"/>
      <c r="AYL854" s="399"/>
      <c r="AYM854" s="399"/>
      <c r="AYN854" s="399"/>
      <c r="AYO854" s="399"/>
      <c r="AYP854" s="399"/>
      <c r="AYQ854" s="399"/>
      <c r="AYR854" s="399"/>
      <c r="AYS854" s="399"/>
      <c r="AYT854" s="399"/>
      <c r="AYU854" s="399"/>
      <c r="AYV854" s="399"/>
      <c r="AYW854" s="399"/>
      <c r="AYX854" s="399"/>
      <c r="AYY854" s="399"/>
      <c r="AYZ854" s="399"/>
      <c r="AZA854" s="399"/>
      <c r="AZB854" s="399"/>
      <c r="AZC854" s="399"/>
      <c r="AZD854" s="399"/>
      <c r="AZE854" s="399"/>
      <c r="AZF854" s="399"/>
      <c r="AZG854" s="399"/>
      <c r="AZH854" s="399"/>
      <c r="AZI854" s="399"/>
      <c r="AZJ854" s="399"/>
      <c r="AZK854" s="399"/>
      <c r="AZL854" s="399"/>
      <c r="AZM854" s="399"/>
      <c r="AZN854" s="399"/>
      <c r="AZO854" s="399"/>
      <c r="AZP854" s="399"/>
      <c r="AZQ854" s="399"/>
      <c r="AZR854" s="399"/>
      <c r="AZS854" s="399"/>
      <c r="AZT854" s="399"/>
      <c r="AZU854" s="399"/>
      <c r="AZV854" s="399"/>
      <c r="AZW854" s="399"/>
      <c r="AZX854" s="399"/>
      <c r="AZY854" s="399"/>
      <c r="AZZ854" s="399"/>
      <c r="BAA854" s="399"/>
      <c r="BAB854" s="399"/>
      <c r="BAC854" s="399"/>
      <c r="BAD854" s="399"/>
      <c r="BAE854" s="399"/>
      <c r="BAF854" s="399"/>
      <c r="BAG854" s="399"/>
      <c r="BAH854" s="399"/>
      <c r="BAI854" s="399"/>
      <c r="BAJ854" s="399"/>
      <c r="BAK854" s="399"/>
      <c r="BAL854" s="399"/>
      <c r="BAM854" s="399"/>
      <c r="BAN854" s="399"/>
      <c r="BAO854" s="399"/>
      <c r="BAP854" s="399"/>
      <c r="BAQ854" s="399"/>
      <c r="BAR854" s="399"/>
      <c r="BAS854" s="399"/>
      <c r="BAT854" s="399"/>
      <c r="BAU854" s="399"/>
      <c r="BAV854" s="399"/>
      <c r="BAW854" s="399"/>
      <c r="BAX854" s="399"/>
      <c r="BAY854" s="399"/>
      <c r="BAZ854" s="399"/>
      <c r="BBA854" s="399"/>
      <c r="BBB854" s="399"/>
      <c r="BBC854" s="399"/>
      <c r="BBD854" s="399"/>
      <c r="BBE854" s="399"/>
      <c r="BBF854" s="399"/>
      <c r="BBG854" s="399"/>
      <c r="BBH854" s="399"/>
      <c r="BBI854" s="399"/>
      <c r="BBJ854" s="399"/>
      <c r="BBK854" s="399"/>
      <c r="BBL854" s="399"/>
      <c r="BBM854" s="399"/>
      <c r="BBN854" s="399"/>
      <c r="BBO854" s="399"/>
      <c r="BBP854" s="399"/>
      <c r="BBQ854" s="399"/>
      <c r="BBR854" s="399"/>
      <c r="BBS854" s="399"/>
      <c r="BBT854" s="399"/>
      <c r="BBU854" s="399"/>
      <c r="BBV854" s="399"/>
      <c r="BBW854" s="399"/>
      <c r="BBX854" s="399"/>
      <c r="BBY854" s="399"/>
      <c r="BBZ854" s="399"/>
      <c r="BCA854" s="399"/>
      <c r="BCB854" s="399"/>
      <c r="BCC854" s="399"/>
      <c r="BCD854" s="399"/>
      <c r="BCE854" s="399"/>
      <c r="BCF854" s="399"/>
      <c r="BCG854" s="399"/>
      <c r="BCH854" s="399"/>
      <c r="BCI854" s="399"/>
      <c r="BCJ854" s="399"/>
      <c r="BCK854" s="399"/>
      <c r="BCL854" s="399"/>
      <c r="BCM854" s="399"/>
      <c r="BCN854" s="399"/>
      <c r="BCO854" s="399"/>
      <c r="BCP854" s="399"/>
      <c r="BCQ854" s="399"/>
      <c r="BCR854" s="399"/>
      <c r="BCS854" s="399"/>
      <c r="BCT854" s="399"/>
      <c r="BCU854" s="399"/>
      <c r="BCV854" s="399"/>
      <c r="BCW854" s="399"/>
      <c r="BCX854" s="399"/>
      <c r="BCY854" s="399"/>
      <c r="BCZ854" s="399"/>
      <c r="BDA854" s="399"/>
      <c r="BDB854" s="399"/>
      <c r="BDC854" s="399"/>
      <c r="BDD854" s="399"/>
      <c r="BDE854" s="399"/>
      <c r="BDF854" s="399"/>
      <c r="BDG854" s="399"/>
      <c r="BDH854" s="399"/>
      <c r="BDI854" s="399"/>
      <c r="BDJ854" s="399"/>
      <c r="BDK854" s="399"/>
      <c r="BDL854" s="399"/>
      <c r="BDM854" s="399"/>
      <c r="BDN854" s="399"/>
      <c r="BDO854" s="399"/>
      <c r="BDP854" s="399"/>
      <c r="BDQ854" s="399"/>
      <c r="BDR854" s="399"/>
      <c r="BDS854" s="399"/>
      <c r="BDT854" s="399"/>
      <c r="BDU854" s="399"/>
      <c r="BDV854" s="399"/>
      <c r="BDW854" s="399"/>
      <c r="BDX854" s="399"/>
      <c r="BDY854" s="399"/>
      <c r="BDZ854" s="399"/>
      <c r="BEA854" s="399"/>
      <c r="BEB854" s="399"/>
      <c r="BEC854" s="399"/>
      <c r="BED854" s="399"/>
      <c r="BEE854" s="399"/>
      <c r="BEF854" s="399"/>
      <c r="BEG854" s="399"/>
      <c r="BEH854" s="399"/>
      <c r="BEI854" s="399"/>
      <c r="BEJ854" s="399"/>
      <c r="BEK854" s="399"/>
      <c r="BEL854" s="399"/>
      <c r="BEM854" s="399"/>
      <c r="BEN854" s="399"/>
      <c r="BEO854" s="399"/>
      <c r="BEP854" s="399"/>
      <c r="BEQ854" s="399"/>
      <c r="BER854" s="399"/>
      <c r="BES854" s="399"/>
      <c r="BET854" s="399"/>
      <c r="BEU854" s="399"/>
      <c r="BEV854" s="399"/>
      <c r="BEW854" s="399"/>
      <c r="BEX854" s="399"/>
      <c r="BEY854" s="399"/>
      <c r="BEZ854" s="399"/>
      <c r="BFA854" s="399"/>
      <c r="BFB854" s="399"/>
      <c r="BFC854" s="399"/>
      <c r="BFD854" s="399"/>
      <c r="BFE854" s="399"/>
      <c r="BFF854" s="399"/>
      <c r="BFG854" s="399"/>
      <c r="BFH854" s="399"/>
      <c r="BFI854" s="399"/>
      <c r="BFJ854" s="399"/>
      <c r="BFK854" s="399"/>
      <c r="BFL854" s="399"/>
      <c r="BFM854" s="399"/>
      <c r="BFN854" s="399"/>
      <c r="BFO854" s="399"/>
      <c r="BFP854" s="399"/>
      <c r="BFQ854" s="399"/>
      <c r="BFR854" s="399"/>
      <c r="BFS854" s="399"/>
      <c r="BFT854" s="399"/>
      <c r="BFU854" s="399"/>
      <c r="BFV854" s="399"/>
      <c r="BFW854" s="399"/>
      <c r="BFX854" s="399"/>
      <c r="BFY854" s="399"/>
      <c r="BFZ854" s="399"/>
      <c r="BGA854" s="399"/>
      <c r="BGB854" s="399"/>
      <c r="BGC854" s="399"/>
      <c r="BGD854" s="399"/>
      <c r="BGE854" s="399"/>
      <c r="BGF854" s="399"/>
      <c r="BGG854" s="399"/>
      <c r="BGH854" s="399"/>
      <c r="BGI854" s="399"/>
      <c r="BGJ854" s="399"/>
      <c r="BGK854" s="399"/>
      <c r="BGL854" s="399"/>
      <c r="BGM854" s="399"/>
      <c r="BGN854" s="399"/>
      <c r="BGO854" s="399"/>
      <c r="BGP854" s="399"/>
      <c r="BGQ854" s="399"/>
      <c r="BGR854" s="399"/>
      <c r="BGS854" s="399"/>
      <c r="BGT854" s="399"/>
      <c r="BGU854" s="399"/>
      <c r="BGV854" s="399"/>
      <c r="BGW854" s="399"/>
      <c r="BGX854" s="399"/>
      <c r="BGY854" s="399"/>
      <c r="BGZ854" s="399"/>
      <c r="BHA854" s="399"/>
      <c r="BHB854" s="399"/>
      <c r="BHC854" s="399"/>
      <c r="BHD854" s="399"/>
      <c r="BHE854" s="399"/>
      <c r="BHF854" s="399"/>
      <c r="BHG854" s="399"/>
      <c r="BHH854" s="399"/>
      <c r="BHI854" s="399"/>
      <c r="BHJ854" s="399"/>
      <c r="BHK854" s="399"/>
      <c r="BHL854" s="399"/>
      <c r="BHM854" s="399"/>
      <c r="BHN854" s="399"/>
      <c r="BHO854" s="399"/>
      <c r="BHP854" s="399"/>
      <c r="BHQ854" s="399"/>
      <c r="BHR854" s="399"/>
      <c r="BHS854" s="399"/>
      <c r="BHT854" s="399"/>
      <c r="BHU854" s="399"/>
      <c r="BHV854" s="399"/>
      <c r="BHW854" s="399"/>
      <c r="BHX854" s="399"/>
      <c r="BHY854" s="399"/>
      <c r="BHZ854" s="399"/>
      <c r="BIA854" s="399"/>
      <c r="BIB854" s="399"/>
      <c r="BIC854" s="399"/>
      <c r="BID854" s="399"/>
      <c r="BIE854" s="399"/>
      <c r="BIF854" s="399"/>
      <c r="BIG854" s="399"/>
      <c r="BIH854" s="399"/>
      <c r="BII854" s="399"/>
      <c r="BIJ854" s="399"/>
      <c r="BIK854" s="399"/>
      <c r="BIL854" s="399"/>
      <c r="BIM854" s="399"/>
      <c r="BIN854" s="399"/>
      <c r="BIO854" s="399"/>
      <c r="BIP854" s="399"/>
      <c r="BIQ854" s="399"/>
      <c r="BIR854" s="399"/>
      <c r="BIS854" s="399"/>
      <c r="BIT854" s="399"/>
      <c r="BIU854" s="399"/>
      <c r="BIV854" s="399"/>
      <c r="BIW854" s="399"/>
      <c r="BIX854" s="399"/>
      <c r="BIY854" s="399"/>
      <c r="BIZ854" s="399"/>
      <c r="BJA854" s="399"/>
      <c r="BJB854" s="399"/>
      <c r="BJC854" s="399"/>
      <c r="BJD854" s="399"/>
      <c r="BJE854" s="399"/>
      <c r="BJF854" s="399"/>
      <c r="BJG854" s="399"/>
      <c r="BJH854" s="399"/>
      <c r="BJI854" s="399"/>
      <c r="BJJ854" s="399"/>
      <c r="BJK854" s="399"/>
      <c r="BJL854" s="399"/>
      <c r="BJM854" s="399"/>
      <c r="BJN854" s="399"/>
      <c r="BJO854" s="399"/>
      <c r="BJP854" s="399"/>
      <c r="BJQ854" s="399"/>
      <c r="BJR854" s="399"/>
      <c r="BJS854" s="399"/>
      <c r="BJT854" s="399"/>
      <c r="BJU854" s="399"/>
      <c r="BJV854" s="399"/>
      <c r="BJW854" s="399"/>
      <c r="BJX854" s="399"/>
      <c r="BJY854" s="399"/>
      <c r="BJZ854" s="399"/>
      <c r="BKA854" s="399"/>
      <c r="BKB854" s="399"/>
      <c r="BKC854" s="399"/>
      <c r="BKD854" s="399"/>
      <c r="BKE854" s="399"/>
      <c r="BKF854" s="399"/>
      <c r="BKG854" s="399"/>
      <c r="BKH854" s="399"/>
      <c r="BKI854" s="399"/>
      <c r="BKJ854" s="399"/>
      <c r="BKK854" s="399"/>
      <c r="BKL854" s="399"/>
      <c r="BKM854" s="399"/>
      <c r="BKN854" s="399"/>
      <c r="BKO854" s="399"/>
      <c r="BKP854" s="399"/>
      <c r="BKQ854" s="399"/>
      <c r="BKR854" s="399"/>
      <c r="BKS854" s="399"/>
      <c r="BKT854" s="399"/>
      <c r="BKU854" s="399"/>
      <c r="BKV854" s="399"/>
      <c r="BKW854" s="399"/>
      <c r="BKX854" s="399"/>
      <c r="BKY854" s="399"/>
      <c r="BKZ854" s="399"/>
      <c r="BLA854" s="399"/>
      <c r="BLB854" s="399"/>
      <c r="BLC854" s="399"/>
      <c r="BLD854" s="399"/>
      <c r="BLE854" s="399"/>
      <c r="BLF854" s="399"/>
      <c r="BLG854" s="399"/>
      <c r="BLH854" s="399"/>
      <c r="BLI854" s="399"/>
      <c r="BLJ854" s="399"/>
      <c r="BLK854" s="399"/>
      <c r="BLL854" s="399"/>
      <c r="BLM854" s="399"/>
      <c r="BLN854" s="399"/>
      <c r="BLO854" s="399"/>
      <c r="BLP854" s="399"/>
      <c r="BLQ854" s="399"/>
      <c r="BLR854" s="399"/>
      <c r="BLS854" s="399"/>
      <c r="BLT854" s="399"/>
      <c r="BLU854" s="399"/>
      <c r="BLV854" s="399"/>
      <c r="BLW854" s="399"/>
      <c r="BLX854" s="399"/>
      <c r="BLY854" s="399"/>
      <c r="BLZ854" s="399"/>
      <c r="BMA854" s="399"/>
      <c r="BMB854" s="399"/>
      <c r="BMC854" s="399"/>
      <c r="BMD854" s="399"/>
      <c r="BME854" s="399"/>
      <c r="BMF854" s="399"/>
      <c r="BMG854" s="399"/>
      <c r="BMH854" s="399"/>
      <c r="BMI854" s="399"/>
      <c r="BMJ854" s="399"/>
      <c r="BMK854" s="399"/>
      <c r="BML854" s="399"/>
      <c r="BMM854" s="399"/>
      <c r="BMN854" s="399"/>
      <c r="BMO854" s="399"/>
      <c r="BMP854" s="399"/>
      <c r="BMQ854" s="399"/>
      <c r="BMR854" s="399"/>
      <c r="BMS854" s="399"/>
      <c r="BMT854" s="399"/>
      <c r="BMU854" s="399"/>
      <c r="BMV854" s="399"/>
      <c r="BMW854" s="399"/>
      <c r="BMX854" s="399"/>
      <c r="BMY854" s="399"/>
      <c r="BMZ854" s="399"/>
      <c r="BNA854" s="399"/>
      <c r="BNB854" s="399"/>
      <c r="BNC854" s="399"/>
      <c r="BND854" s="399"/>
      <c r="BNE854" s="399"/>
      <c r="BNF854" s="399"/>
      <c r="BNG854" s="399"/>
      <c r="BNH854" s="399"/>
      <c r="BNI854" s="399"/>
      <c r="BNJ854" s="399"/>
      <c r="BNK854" s="399"/>
      <c r="BNL854" s="399"/>
      <c r="BNM854" s="399"/>
      <c r="BNN854" s="399"/>
      <c r="BNO854" s="399"/>
      <c r="BNP854" s="399"/>
      <c r="BNQ854" s="399"/>
      <c r="BNR854" s="399"/>
      <c r="BNS854" s="399"/>
      <c r="BNT854" s="399"/>
      <c r="BNU854" s="399"/>
      <c r="BNV854" s="399"/>
      <c r="BNW854" s="399"/>
      <c r="BNX854" s="399"/>
      <c r="BNY854" s="399"/>
      <c r="BNZ854" s="399"/>
      <c r="BOA854" s="399"/>
      <c r="BOB854" s="399"/>
      <c r="BOC854" s="399"/>
      <c r="BOD854" s="399"/>
      <c r="BOE854" s="399"/>
      <c r="BOF854" s="399"/>
      <c r="BOG854" s="399"/>
      <c r="BOH854" s="399"/>
      <c r="BOI854" s="399"/>
      <c r="BOJ854" s="399"/>
      <c r="BOK854" s="399"/>
      <c r="BOL854" s="399"/>
      <c r="BOM854" s="399"/>
      <c r="BON854" s="399"/>
      <c r="BOO854" s="399"/>
      <c r="BOP854" s="399"/>
      <c r="BOQ854" s="399"/>
      <c r="BOR854" s="399"/>
      <c r="BOS854" s="399"/>
      <c r="BOT854" s="399"/>
      <c r="BOU854" s="399"/>
      <c r="BOV854" s="399"/>
      <c r="BOW854" s="399"/>
      <c r="BOX854" s="399"/>
      <c r="BOY854" s="399"/>
      <c r="BOZ854" s="399"/>
      <c r="BPA854" s="399"/>
      <c r="BPB854" s="399"/>
      <c r="BPC854" s="399"/>
      <c r="BPD854" s="399"/>
      <c r="BPE854" s="399"/>
      <c r="BPF854" s="399"/>
      <c r="BPG854" s="399"/>
      <c r="BPH854" s="399"/>
      <c r="BPI854" s="399"/>
      <c r="BPJ854" s="399"/>
      <c r="BPK854" s="399"/>
      <c r="BPL854" s="399"/>
      <c r="BPM854" s="399"/>
      <c r="BPN854" s="399"/>
      <c r="BPO854" s="399"/>
      <c r="BPP854" s="399"/>
      <c r="BPQ854" s="399"/>
      <c r="BPR854" s="399"/>
      <c r="BPS854" s="399"/>
      <c r="BPT854" s="399"/>
      <c r="BPU854" s="399"/>
      <c r="BPV854" s="399"/>
      <c r="BPW854" s="399"/>
      <c r="BPX854" s="399"/>
      <c r="BPY854" s="399"/>
      <c r="BPZ854" s="399"/>
      <c r="BQA854" s="399"/>
      <c r="BQB854" s="399"/>
      <c r="BQC854" s="399"/>
      <c r="BQD854" s="399"/>
      <c r="BQE854" s="399"/>
      <c r="BQF854" s="399"/>
      <c r="BQG854" s="399"/>
      <c r="BQH854" s="399"/>
      <c r="BQI854" s="399"/>
      <c r="BQJ854" s="399"/>
      <c r="BQK854" s="399"/>
      <c r="BQL854" s="399"/>
      <c r="BQM854" s="399"/>
      <c r="BQN854" s="399"/>
      <c r="BQO854" s="399"/>
      <c r="BQP854" s="399"/>
      <c r="BQQ854" s="399"/>
      <c r="BQR854" s="399"/>
      <c r="BQS854" s="399"/>
      <c r="BQT854" s="399"/>
      <c r="BQU854" s="399"/>
      <c r="BQV854" s="399"/>
      <c r="BQW854" s="399"/>
      <c r="BQX854" s="399"/>
      <c r="BQY854" s="399"/>
      <c r="BQZ854" s="399"/>
      <c r="BRA854" s="399"/>
      <c r="BRB854" s="399"/>
      <c r="BRC854" s="399"/>
      <c r="BRD854" s="399"/>
      <c r="BRE854" s="399"/>
      <c r="BRF854" s="399"/>
      <c r="BRG854" s="399"/>
      <c r="BRH854" s="399"/>
      <c r="BRI854" s="399"/>
      <c r="BRJ854" s="399"/>
      <c r="BRK854" s="399"/>
      <c r="BRL854" s="399"/>
      <c r="BRM854" s="399"/>
      <c r="BRN854" s="399"/>
      <c r="BRO854" s="399"/>
      <c r="BRP854" s="399"/>
      <c r="BRQ854" s="399"/>
      <c r="BRR854" s="399"/>
      <c r="BRS854" s="399"/>
      <c r="BRT854" s="399"/>
      <c r="BRU854" s="399"/>
      <c r="BRV854" s="399"/>
      <c r="BRW854" s="399"/>
      <c r="BRX854" s="399"/>
      <c r="BRY854" s="399"/>
      <c r="BRZ854" s="399"/>
      <c r="BSA854" s="399"/>
      <c r="BSB854" s="399"/>
      <c r="BSC854" s="399"/>
      <c r="BSD854" s="399"/>
      <c r="BSE854" s="399"/>
      <c r="BSF854" s="399"/>
      <c r="BSG854" s="399"/>
      <c r="BSH854" s="399"/>
      <c r="BSI854" s="399"/>
      <c r="BSJ854" s="399"/>
      <c r="BSK854" s="399"/>
      <c r="BSL854" s="399"/>
      <c r="BSM854" s="399"/>
      <c r="BSN854" s="399"/>
      <c r="BSO854" s="399"/>
      <c r="BSP854" s="399"/>
      <c r="BSQ854" s="399"/>
      <c r="BSR854" s="399"/>
      <c r="BSS854" s="399"/>
      <c r="BST854" s="399"/>
      <c r="BSU854" s="399"/>
      <c r="BSV854" s="399"/>
      <c r="BSW854" s="399"/>
      <c r="BSX854" s="399"/>
      <c r="BSY854" s="399"/>
      <c r="BSZ854" s="399"/>
      <c r="BTA854" s="399"/>
      <c r="BTB854" s="399"/>
      <c r="BTC854" s="399"/>
      <c r="BTD854" s="399"/>
      <c r="BTE854" s="399"/>
      <c r="BTF854" s="399"/>
      <c r="BTG854" s="399"/>
      <c r="BTH854" s="399"/>
      <c r="BTI854" s="399"/>
      <c r="BTJ854" s="399"/>
      <c r="BTK854" s="399"/>
      <c r="BTL854" s="399"/>
      <c r="BTM854" s="399"/>
      <c r="BTN854" s="399"/>
      <c r="BTO854" s="399"/>
      <c r="BTP854" s="399"/>
      <c r="BTQ854" s="399"/>
      <c r="BTR854" s="399"/>
      <c r="BTS854" s="399"/>
      <c r="BTT854" s="399"/>
      <c r="BTU854" s="399"/>
      <c r="BTV854" s="399"/>
      <c r="BTW854" s="399"/>
      <c r="BTX854" s="399"/>
      <c r="BTY854" s="399"/>
      <c r="BTZ854" s="399"/>
      <c r="BUA854" s="399"/>
      <c r="BUB854" s="399"/>
      <c r="BUC854" s="399"/>
      <c r="BUD854" s="399"/>
      <c r="BUE854" s="399"/>
      <c r="BUF854" s="399"/>
      <c r="BUG854" s="399"/>
      <c r="BUH854" s="399"/>
      <c r="BUI854" s="399"/>
      <c r="BUJ854" s="399"/>
      <c r="BUK854" s="399"/>
      <c r="BUL854" s="399"/>
      <c r="BUM854" s="399"/>
      <c r="BUN854" s="399"/>
      <c r="BUO854" s="399"/>
      <c r="BUP854" s="399"/>
      <c r="BUQ854" s="399"/>
      <c r="BUR854" s="399"/>
      <c r="BUS854" s="399"/>
      <c r="BUT854" s="399"/>
      <c r="BUU854" s="399"/>
      <c r="BUV854" s="399"/>
      <c r="BUW854" s="399"/>
      <c r="BUX854" s="399"/>
      <c r="BUY854" s="399"/>
      <c r="BUZ854" s="399"/>
      <c r="BVA854" s="399"/>
      <c r="BVB854" s="399"/>
      <c r="BVC854" s="399"/>
      <c r="BVD854" s="399"/>
      <c r="BVE854" s="399"/>
      <c r="BVF854" s="399"/>
      <c r="BVG854" s="399"/>
      <c r="BVH854" s="399"/>
      <c r="BVI854" s="399"/>
      <c r="BVJ854" s="399"/>
      <c r="BVK854" s="399"/>
      <c r="BVL854" s="399"/>
      <c r="BVM854" s="399"/>
      <c r="BVN854" s="399"/>
      <c r="BVO854" s="399"/>
      <c r="BVP854" s="399"/>
      <c r="BVQ854" s="399"/>
      <c r="BVR854" s="399"/>
      <c r="BVS854" s="399"/>
      <c r="BVT854" s="399"/>
      <c r="BVU854" s="399"/>
      <c r="BVV854" s="399"/>
      <c r="BVW854" s="399"/>
      <c r="BVX854" s="399"/>
      <c r="BVY854" s="399"/>
      <c r="BVZ854" s="399"/>
      <c r="BWA854" s="399"/>
      <c r="BWB854" s="399"/>
      <c r="BWC854" s="399"/>
      <c r="BWD854" s="399"/>
      <c r="BWE854" s="399"/>
      <c r="BWF854" s="399"/>
      <c r="BWG854" s="399"/>
      <c r="BWH854" s="399"/>
      <c r="BWI854" s="399"/>
      <c r="BWJ854" s="399"/>
      <c r="BWK854" s="399"/>
      <c r="BWL854" s="399"/>
      <c r="BWM854" s="399"/>
      <c r="BWN854" s="399"/>
      <c r="BWO854" s="399"/>
      <c r="BWP854" s="399"/>
      <c r="BWQ854" s="399"/>
      <c r="BWR854" s="399"/>
      <c r="BWS854" s="399"/>
      <c r="BWT854" s="399"/>
      <c r="BWU854" s="399"/>
      <c r="BWV854" s="399"/>
      <c r="BWW854" s="399"/>
      <c r="BWX854" s="399"/>
      <c r="BWY854" s="399"/>
      <c r="BWZ854" s="399"/>
      <c r="BXA854" s="399"/>
      <c r="BXB854" s="399"/>
      <c r="BXC854" s="399"/>
      <c r="BXD854" s="399"/>
      <c r="BXE854" s="399"/>
      <c r="BXF854" s="399"/>
      <c r="BXG854" s="399"/>
      <c r="BXH854" s="399"/>
      <c r="BXI854" s="399"/>
      <c r="BXJ854" s="399"/>
      <c r="BXK854" s="399"/>
      <c r="BXL854" s="399"/>
      <c r="BXM854" s="399"/>
      <c r="BXN854" s="399"/>
      <c r="BXO854" s="399"/>
      <c r="BXP854" s="399"/>
      <c r="BXQ854" s="399"/>
      <c r="BXR854" s="399"/>
      <c r="BXS854" s="399"/>
      <c r="BXT854" s="399"/>
      <c r="BXU854" s="399"/>
      <c r="BXV854" s="399"/>
      <c r="BXW854" s="399"/>
      <c r="BXX854" s="399"/>
      <c r="BXY854" s="399"/>
      <c r="BXZ854" s="399"/>
      <c r="BYA854" s="399"/>
      <c r="BYB854" s="399"/>
      <c r="BYC854" s="399"/>
      <c r="BYD854" s="399"/>
      <c r="BYE854" s="399"/>
      <c r="BYF854" s="399"/>
      <c r="BYG854" s="399"/>
      <c r="BYH854" s="399"/>
      <c r="BYI854" s="399"/>
      <c r="BYJ854" s="399"/>
      <c r="BYK854" s="399"/>
      <c r="BYL854" s="399"/>
      <c r="BYM854" s="399"/>
      <c r="BYN854" s="399"/>
      <c r="BYO854" s="399"/>
      <c r="BYP854" s="399"/>
      <c r="BYQ854" s="399"/>
      <c r="BYR854" s="399"/>
      <c r="BYS854" s="399"/>
      <c r="BYT854" s="399"/>
      <c r="BYU854" s="399"/>
      <c r="BYV854" s="399"/>
      <c r="BYW854" s="399"/>
      <c r="BYX854" s="399"/>
      <c r="BYY854" s="399"/>
      <c r="BYZ854" s="399"/>
      <c r="BZA854" s="399"/>
      <c r="BZB854" s="399"/>
      <c r="BZC854" s="399"/>
      <c r="BZD854" s="399"/>
      <c r="BZE854" s="399"/>
      <c r="BZF854" s="399"/>
      <c r="BZG854" s="399"/>
      <c r="BZH854" s="399"/>
      <c r="BZI854" s="399"/>
      <c r="BZJ854" s="399"/>
      <c r="BZK854" s="399"/>
      <c r="BZL854" s="399"/>
      <c r="BZM854" s="399"/>
      <c r="BZN854" s="399"/>
      <c r="BZO854" s="399"/>
      <c r="BZP854" s="399"/>
      <c r="BZQ854" s="399"/>
      <c r="BZR854" s="399"/>
      <c r="BZS854" s="399"/>
      <c r="BZT854" s="399"/>
      <c r="BZU854" s="399"/>
      <c r="BZV854" s="399"/>
      <c r="BZW854" s="399"/>
      <c r="BZX854" s="399"/>
      <c r="BZY854" s="399"/>
      <c r="BZZ854" s="399"/>
      <c r="CAA854" s="399"/>
      <c r="CAB854" s="399"/>
      <c r="CAC854" s="399"/>
      <c r="CAD854" s="399"/>
      <c r="CAE854" s="399"/>
      <c r="CAF854" s="399"/>
      <c r="CAG854" s="399"/>
      <c r="CAH854" s="399"/>
      <c r="CAI854" s="399"/>
      <c r="CAJ854" s="399"/>
      <c r="CAK854" s="399"/>
      <c r="CAL854" s="399"/>
      <c r="CAM854" s="399"/>
      <c r="CAN854" s="399"/>
      <c r="CAO854" s="399"/>
      <c r="CAP854" s="399"/>
      <c r="CAQ854" s="399"/>
      <c r="CAR854" s="399"/>
      <c r="CAS854" s="399"/>
      <c r="CAT854" s="399"/>
      <c r="CAU854" s="399"/>
      <c r="CAV854" s="399"/>
      <c r="CAW854" s="399"/>
      <c r="CAX854" s="399"/>
      <c r="CAY854" s="399"/>
      <c r="CAZ854" s="399"/>
      <c r="CBA854" s="399"/>
      <c r="CBB854" s="399"/>
      <c r="CBC854" s="399"/>
      <c r="CBD854" s="399"/>
      <c r="CBE854" s="399"/>
      <c r="CBF854" s="399"/>
      <c r="CBG854" s="399"/>
      <c r="CBH854" s="399"/>
      <c r="CBI854" s="399"/>
      <c r="CBJ854" s="399"/>
      <c r="CBK854" s="399"/>
      <c r="CBL854" s="399"/>
      <c r="CBM854" s="399"/>
      <c r="CBN854" s="399"/>
      <c r="CBO854" s="399"/>
      <c r="CBP854" s="399"/>
      <c r="CBQ854" s="399"/>
      <c r="CBR854" s="399"/>
      <c r="CBS854" s="399"/>
      <c r="CBT854" s="399"/>
      <c r="CBU854" s="399"/>
      <c r="CBV854" s="399"/>
      <c r="CBW854" s="399"/>
      <c r="CBX854" s="399"/>
      <c r="CBY854" s="399"/>
      <c r="CBZ854" s="399"/>
      <c r="CCA854" s="399"/>
      <c r="CCB854" s="399"/>
      <c r="CCC854" s="399"/>
      <c r="CCD854" s="399"/>
      <c r="CCE854" s="399"/>
      <c r="CCF854" s="399"/>
      <c r="CCG854" s="399"/>
      <c r="CCH854" s="399"/>
      <c r="CCI854" s="399"/>
      <c r="CCJ854" s="399"/>
      <c r="CCK854" s="399"/>
      <c r="CCL854" s="399"/>
      <c r="CCM854" s="399"/>
      <c r="CCN854" s="399"/>
      <c r="CCO854" s="399"/>
      <c r="CCP854" s="399"/>
      <c r="CCQ854" s="399"/>
      <c r="CCR854" s="399"/>
      <c r="CCS854" s="399"/>
      <c r="CCT854" s="399"/>
      <c r="CCU854" s="399"/>
      <c r="CCV854" s="399"/>
      <c r="CCW854" s="399"/>
      <c r="CCX854" s="399"/>
      <c r="CCY854" s="399"/>
      <c r="CCZ854" s="399"/>
      <c r="CDA854" s="399"/>
      <c r="CDB854" s="399"/>
      <c r="CDC854" s="399"/>
      <c r="CDD854" s="399"/>
      <c r="CDE854" s="399"/>
      <c r="CDF854" s="399"/>
      <c r="CDG854" s="399"/>
      <c r="CDH854" s="399"/>
      <c r="CDI854" s="399"/>
      <c r="CDJ854" s="399"/>
      <c r="CDK854" s="399"/>
      <c r="CDL854" s="399"/>
      <c r="CDM854" s="399"/>
      <c r="CDN854" s="399"/>
      <c r="CDO854" s="399"/>
      <c r="CDP854" s="399"/>
      <c r="CDQ854" s="399"/>
      <c r="CDR854" s="399"/>
      <c r="CDS854" s="399"/>
      <c r="CDT854" s="399"/>
      <c r="CDU854" s="399"/>
      <c r="CDV854" s="399"/>
      <c r="CDW854" s="399"/>
      <c r="CDX854" s="399"/>
      <c r="CDY854" s="399"/>
      <c r="CDZ854" s="399"/>
      <c r="CEA854" s="399"/>
      <c r="CEB854" s="399"/>
      <c r="CEC854" s="399"/>
      <c r="CED854" s="399"/>
      <c r="CEE854" s="399"/>
      <c r="CEF854" s="399"/>
      <c r="CEG854" s="399"/>
      <c r="CEH854" s="399"/>
      <c r="CEI854" s="399"/>
      <c r="CEJ854" s="399"/>
      <c r="CEK854" s="399"/>
      <c r="CEL854" s="399"/>
      <c r="CEM854" s="399"/>
      <c r="CEN854" s="399"/>
      <c r="CEO854" s="399"/>
      <c r="CEP854" s="399"/>
      <c r="CEQ854" s="399"/>
      <c r="CER854" s="399"/>
      <c r="CES854" s="399"/>
      <c r="CET854" s="399"/>
      <c r="CEU854" s="399"/>
      <c r="CEV854" s="399"/>
      <c r="CEW854" s="399"/>
      <c r="CEX854" s="399"/>
      <c r="CEY854" s="399"/>
      <c r="CEZ854" s="399"/>
      <c r="CFA854" s="399"/>
      <c r="CFB854" s="399"/>
      <c r="CFC854" s="399"/>
      <c r="CFD854" s="399"/>
      <c r="CFE854" s="399"/>
      <c r="CFF854" s="399"/>
      <c r="CFG854" s="399"/>
      <c r="CFH854" s="399"/>
      <c r="CFI854" s="399"/>
      <c r="CFJ854" s="399"/>
      <c r="CFK854" s="399"/>
      <c r="CFL854" s="399"/>
      <c r="CFM854" s="399"/>
      <c r="CFN854" s="399"/>
      <c r="CFO854" s="399"/>
      <c r="CFP854" s="399"/>
      <c r="CFQ854" s="399"/>
      <c r="CFR854" s="399"/>
      <c r="CFS854" s="399"/>
      <c r="CFT854" s="399"/>
      <c r="CFU854" s="399"/>
      <c r="CFV854" s="399"/>
      <c r="CFW854" s="399"/>
      <c r="CFX854" s="399"/>
      <c r="CFY854" s="399"/>
      <c r="CFZ854" s="399"/>
      <c r="CGA854" s="399"/>
      <c r="CGB854" s="399"/>
      <c r="CGC854" s="399"/>
      <c r="CGD854" s="399"/>
      <c r="CGE854" s="399"/>
      <c r="CGF854" s="399"/>
      <c r="CGG854" s="399"/>
      <c r="CGH854" s="399"/>
      <c r="CGI854" s="399"/>
      <c r="CGJ854" s="399"/>
      <c r="CGK854" s="399"/>
      <c r="CGL854" s="399"/>
      <c r="CGM854" s="399"/>
      <c r="CGN854" s="399"/>
      <c r="CGO854" s="399"/>
      <c r="CGP854" s="399"/>
      <c r="CGQ854" s="399"/>
      <c r="CGR854" s="399"/>
      <c r="CGS854" s="399"/>
      <c r="CGT854" s="399"/>
      <c r="CGU854" s="399"/>
      <c r="CGV854" s="399"/>
      <c r="CGW854" s="399"/>
      <c r="CGX854" s="399"/>
      <c r="CGY854" s="399"/>
      <c r="CGZ854" s="399"/>
      <c r="CHA854" s="399"/>
      <c r="CHB854" s="399"/>
      <c r="CHC854" s="399"/>
      <c r="CHD854" s="399"/>
      <c r="CHE854" s="399"/>
      <c r="CHF854" s="399"/>
      <c r="CHG854" s="399"/>
      <c r="CHH854" s="399"/>
      <c r="CHI854" s="399"/>
      <c r="CHJ854" s="399"/>
      <c r="CHK854" s="399"/>
      <c r="CHL854" s="399"/>
      <c r="CHM854" s="399"/>
      <c r="CHN854" s="399"/>
      <c r="CHO854" s="399"/>
      <c r="CHP854" s="399"/>
      <c r="CHQ854" s="399"/>
      <c r="CHR854" s="399"/>
      <c r="CHS854" s="399"/>
      <c r="CHT854" s="399"/>
      <c r="CHU854" s="399"/>
      <c r="CHV854" s="399"/>
      <c r="CHW854" s="399"/>
      <c r="CHX854" s="399"/>
      <c r="CHY854" s="399"/>
      <c r="CHZ854" s="399"/>
      <c r="CIA854" s="399"/>
      <c r="CIB854" s="399"/>
      <c r="CIC854" s="399"/>
      <c r="CID854" s="399"/>
      <c r="CIE854" s="399"/>
      <c r="CIF854" s="399"/>
      <c r="CIG854" s="399"/>
      <c r="CIH854" s="399"/>
      <c r="CII854" s="399"/>
      <c r="CIJ854" s="399"/>
      <c r="CIK854" s="399"/>
      <c r="CIL854" s="399"/>
      <c r="CIM854" s="399"/>
      <c r="CIN854" s="399"/>
      <c r="CIO854" s="399"/>
      <c r="CIP854" s="399"/>
      <c r="CIQ854" s="399"/>
      <c r="CIR854" s="399"/>
      <c r="CIS854" s="399"/>
      <c r="CIT854" s="399"/>
      <c r="CIU854" s="399"/>
      <c r="CIV854" s="399"/>
      <c r="CIW854" s="399"/>
      <c r="CIX854" s="399"/>
      <c r="CIY854" s="399"/>
      <c r="CIZ854" s="399"/>
      <c r="CJA854" s="399"/>
      <c r="CJB854" s="399"/>
      <c r="CJC854" s="399"/>
      <c r="CJD854" s="399"/>
      <c r="CJE854" s="399"/>
      <c r="CJF854" s="399"/>
      <c r="CJG854" s="399"/>
      <c r="CJH854" s="399"/>
      <c r="CJI854" s="399"/>
      <c r="CJJ854" s="399"/>
      <c r="CJK854" s="399"/>
      <c r="CJL854" s="399"/>
      <c r="CJM854" s="399"/>
      <c r="CJN854" s="399"/>
      <c r="CJO854" s="399"/>
      <c r="CJP854" s="399"/>
      <c r="CJQ854" s="399"/>
      <c r="CJR854" s="399"/>
      <c r="CJS854" s="399"/>
      <c r="CJT854" s="399"/>
      <c r="CJU854" s="399"/>
      <c r="CJV854" s="399"/>
      <c r="CJW854" s="399"/>
      <c r="CJX854" s="399"/>
      <c r="CJY854" s="399"/>
      <c r="CJZ854" s="399"/>
      <c r="CKA854" s="399"/>
      <c r="CKB854" s="399"/>
      <c r="CKC854" s="399"/>
      <c r="CKD854" s="399"/>
      <c r="CKE854" s="399"/>
      <c r="CKF854" s="399"/>
      <c r="CKG854" s="399"/>
      <c r="CKH854" s="399"/>
      <c r="CKI854" s="399"/>
      <c r="CKJ854" s="399"/>
      <c r="CKK854" s="399"/>
      <c r="CKL854" s="399"/>
      <c r="CKM854" s="399"/>
      <c r="CKN854" s="399"/>
      <c r="CKO854" s="399"/>
      <c r="CKP854" s="399"/>
      <c r="CKQ854" s="399"/>
      <c r="CKR854" s="399"/>
      <c r="CKS854" s="399"/>
      <c r="CKT854" s="399"/>
      <c r="CKU854" s="399"/>
      <c r="CKV854" s="399"/>
      <c r="CKW854" s="399"/>
      <c r="CKX854" s="399"/>
      <c r="CKY854" s="399"/>
      <c r="CKZ854" s="399"/>
      <c r="CLA854" s="399"/>
      <c r="CLB854" s="399"/>
      <c r="CLC854" s="399"/>
      <c r="CLD854" s="399"/>
      <c r="CLE854" s="399"/>
      <c r="CLF854" s="399"/>
      <c r="CLG854" s="399"/>
      <c r="CLH854" s="399"/>
      <c r="CLI854" s="399"/>
      <c r="CLJ854" s="399"/>
      <c r="CLK854" s="399"/>
      <c r="CLL854" s="399"/>
      <c r="CLM854" s="399"/>
      <c r="CLN854" s="399"/>
      <c r="CLO854" s="399"/>
      <c r="CLP854" s="399"/>
      <c r="CLQ854" s="399"/>
      <c r="CLR854" s="399"/>
      <c r="CLS854" s="399"/>
      <c r="CLT854" s="399"/>
      <c r="CLU854" s="399"/>
      <c r="CLV854" s="399"/>
      <c r="CLW854" s="399"/>
      <c r="CLX854" s="399"/>
      <c r="CLY854" s="399"/>
      <c r="CLZ854" s="399"/>
      <c r="CMA854" s="399"/>
      <c r="CMB854" s="399"/>
      <c r="CMC854" s="399"/>
      <c r="CMD854" s="399"/>
      <c r="CME854" s="399"/>
      <c r="CMF854" s="399"/>
      <c r="CMG854" s="399"/>
      <c r="CMH854" s="399"/>
      <c r="CMI854" s="399"/>
      <c r="CMJ854" s="399"/>
      <c r="CMK854" s="399"/>
      <c r="CML854" s="399"/>
      <c r="CMM854" s="399"/>
      <c r="CMN854" s="399"/>
      <c r="CMO854" s="399"/>
      <c r="CMP854" s="399"/>
      <c r="CMQ854" s="399"/>
      <c r="CMR854" s="399"/>
      <c r="CMS854" s="399"/>
      <c r="CMT854" s="399"/>
      <c r="CMU854" s="399"/>
      <c r="CMV854" s="399"/>
      <c r="CMW854" s="399"/>
      <c r="CMX854" s="399"/>
      <c r="CMY854" s="399"/>
      <c r="CMZ854" s="399"/>
      <c r="CNA854" s="399"/>
      <c r="CNB854" s="399"/>
      <c r="CNC854" s="399"/>
      <c r="CND854" s="399"/>
      <c r="CNE854" s="399"/>
      <c r="CNF854" s="399"/>
      <c r="CNG854" s="399"/>
      <c r="CNH854" s="399"/>
      <c r="CNI854" s="399"/>
      <c r="CNJ854" s="399"/>
      <c r="CNK854" s="399"/>
      <c r="CNL854" s="399"/>
      <c r="CNM854" s="399"/>
      <c r="CNN854" s="399"/>
      <c r="CNO854" s="399"/>
      <c r="CNP854" s="399"/>
      <c r="CNQ854" s="399"/>
      <c r="CNR854" s="399"/>
      <c r="CNS854" s="399"/>
      <c r="CNT854" s="399"/>
      <c r="CNU854" s="399"/>
      <c r="CNV854" s="399"/>
      <c r="CNW854" s="399"/>
      <c r="CNX854" s="399"/>
      <c r="CNY854" s="399"/>
      <c r="CNZ854" s="399"/>
      <c r="COA854" s="399"/>
      <c r="COB854" s="399"/>
      <c r="COC854" s="399"/>
      <c r="COD854" s="399"/>
      <c r="COE854" s="399"/>
      <c r="COF854" s="399"/>
      <c r="COG854" s="399"/>
      <c r="COH854" s="399"/>
      <c r="COI854" s="399"/>
      <c r="COJ854" s="399"/>
      <c r="COK854" s="399"/>
      <c r="COL854" s="399"/>
      <c r="COM854" s="399"/>
      <c r="CON854" s="399"/>
      <c r="COO854" s="399"/>
      <c r="COP854" s="399"/>
      <c r="COQ854" s="399"/>
      <c r="COR854" s="399"/>
      <c r="COS854" s="399"/>
      <c r="COT854" s="399"/>
      <c r="COU854" s="399"/>
      <c r="COV854" s="399"/>
      <c r="COW854" s="399"/>
      <c r="COX854" s="399"/>
      <c r="COY854" s="399"/>
      <c r="COZ854" s="399"/>
      <c r="CPA854" s="399"/>
      <c r="CPB854" s="399"/>
      <c r="CPC854" s="399"/>
      <c r="CPD854" s="399"/>
      <c r="CPE854" s="399"/>
      <c r="CPF854" s="399"/>
      <c r="CPG854" s="399"/>
      <c r="CPH854" s="399"/>
      <c r="CPI854" s="399"/>
      <c r="CPJ854" s="399"/>
      <c r="CPK854" s="399"/>
      <c r="CPL854" s="399"/>
      <c r="CPM854" s="399"/>
      <c r="CPN854" s="399"/>
      <c r="CPO854" s="399"/>
      <c r="CPP854" s="399"/>
      <c r="CPQ854" s="399"/>
      <c r="CPR854" s="399"/>
      <c r="CPS854" s="399"/>
      <c r="CPT854" s="399"/>
      <c r="CPU854" s="399"/>
      <c r="CPV854" s="399"/>
      <c r="CPW854" s="399"/>
      <c r="CPX854" s="399"/>
      <c r="CPY854" s="399"/>
      <c r="CPZ854" s="399"/>
      <c r="CQA854" s="399"/>
      <c r="CQB854" s="399"/>
      <c r="CQC854" s="399"/>
      <c r="CQD854" s="399"/>
      <c r="CQE854" s="399"/>
      <c r="CQF854" s="399"/>
      <c r="CQG854" s="399"/>
      <c r="CQH854" s="399"/>
      <c r="CQI854" s="399"/>
      <c r="CQJ854" s="399"/>
      <c r="CQK854" s="399"/>
      <c r="CQL854" s="399"/>
      <c r="CQM854" s="399"/>
      <c r="CQN854" s="399"/>
      <c r="CQO854" s="399"/>
      <c r="CQP854" s="399"/>
      <c r="CQQ854" s="399"/>
      <c r="CQR854" s="399"/>
      <c r="CQS854" s="399"/>
      <c r="CQT854" s="399"/>
      <c r="CQU854" s="399"/>
      <c r="CQV854" s="399"/>
      <c r="CQW854" s="399"/>
      <c r="CQX854" s="399"/>
      <c r="CQY854" s="399"/>
      <c r="CQZ854" s="399"/>
      <c r="CRA854" s="399"/>
      <c r="CRB854" s="399"/>
      <c r="CRC854" s="399"/>
      <c r="CRD854" s="399"/>
      <c r="CRE854" s="399"/>
      <c r="CRF854" s="399"/>
      <c r="CRG854" s="399"/>
      <c r="CRH854" s="399"/>
      <c r="CRI854" s="399"/>
      <c r="CRJ854" s="399"/>
      <c r="CRK854" s="399"/>
      <c r="CRL854" s="399"/>
      <c r="CRM854" s="399"/>
      <c r="CRN854" s="399"/>
      <c r="CRO854" s="399"/>
      <c r="CRP854" s="399"/>
      <c r="CRQ854" s="399"/>
      <c r="CRR854" s="399"/>
      <c r="CRS854" s="399"/>
      <c r="CRT854" s="399"/>
      <c r="CRU854" s="399"/>
      <c r="CRV854" s="399"/>
      <c r="CRW854" s="399"/>
      <c r="CRX854" s="399"/>
      <c r="CRY854" s="399"/>
      <c r="CRZ854" s="399"/>
      <c r="CSA854" s="399"/>
      <c r="CSB854" s="399"/>
      <c r="CSC854" s="399"/>
      <c r="CSD854" s="399"/>
      <c r="CSE854" s="399"/>
      <c r="CSF854" s="399"/>
      <c r="CSG854" s="399"/>
      <c r="CSH854" s="399"/>
      <c r="CSI854" s="399"/>
      <c r="CSJ854" s="399"/>
      <c r="CSK854" s="399"/>
      <c r="CSL854" s="399"/>
      <c r="CSM854" s="399"/>
      <c r="CSN854" s="399"/>
      <c r="CSO854" s="399"/>
      <c r="CSP854" s="399"/>
      <c r="CSQ854" s="399"/>
      <c r="CSR854" s="399"/>
      <c r="CSS854" s="399"/>
      <c r="CST854" s="399"/>
      <c r="CSU854" s="399"/>
      <c r="CSV854" s="399"/>
      <c r="CSW854" s="399"/>
      <c r="CSX854" s="399"/>
      <c r="CSY854" s="399"/>
      <c r="CSZ854" s="399"/>
      <c r="CTA854" s="399"/>
      <c r="CTB854" s="399"/>
      <c r="CTC854" s="399"/>
      <c r="CTD854" s="399"/>
      <c r="CTE854" s="399"/>
      <c r="CTF854" s="399"/>
      <c r="CTG854" s="399"/>
      <c r="CTH854" s="399"/>
      <c r="CTI854" s="399"/>
      <c r="CTJ854" s="399"/>
      <c r="CTK854" s="399"/>
      <c r="CTL854" s="399"/>
      <c r="CTM854" s="399"/>
      <c r="CTN854" s="399"/>
      <c r="CTO854" s="399"/>
      <c r="CTP854" s="399"/>
      <c r="CTQ854" s="399"/>
      <c r="CTR854" s="399"/>
      <c r="CTS854" s="399"/>
      <c r="CTT854" s="399"/>
      <c r="CTU854" s="399"/>
      <c r="CTV854" s="399"/>
      <c r="CTW854" s="399"/>
      <c r="CTX854" s="399"/>
      <c r="CTY854" s="399"/>
      <c r="CTZ854" s="399"/>
      <c r="CUA854" s="399"/>
      <c r="CUB854" s="399"/>
      <c r="CUC854" s="399"/>
      <c r="CUD854" s="399"/>
      <c r="CUE854" s="399"/>
      <c r="CUF854" s="399"/>
      <c r="CUG854" s="399"/>
      <c r="CUH854" s="399"/>
      <c r="CUI854" s="399"/>
      <c r="CUJ854" s="399"/>
      <c r="CUK854" s="399"/>
      <c r="CUL854" s="399"/>
      <c r="CUM854" s="399"/>
      <c r="CUN854" s="399"/>
      <c r="CUO854" s="399"/>
      <c r="CUP854" s="399"/>
      <c r="CUQ854" s="399"/>
      <c r="CUR854" s="399"/>
      <c r="CUS854" s="399"/>
      <c r="CUT854" s="399"/>
      <c r="CUU854" s="399"/>
      <c r="CUV854" s="399"/>
      <c r="CUW854" s="399"/>
      <c r="CUX854" s="399"/>
      <c r="CUY854" s="399"/>
      <c r="CUZ854" s="399"/>
      <c r="CVA854" s="399"/>
      <c r="CVB854" s="399"/>
      <c r="CVC854" s="399"/>
      <c r="CVD854" s="399"/>
      <c r="CVE854" s="399"/>
      <c r="CVF854" s="399"/>
      <c r="CVG854" s="399"/>
      <c r="CVH854" s="399"/>
      <c r="CVI854" s="399"/>
      <c r="CVJ854" s="399"/>
      <c r="CVK854" s="399"/>
      <c r="CVL854" s="399"/>
      <c r="CVM854" s="399"/>
      <c r="CVN854" s="399"/>
      <c r="CVO854" s="399"/>
      <c r="CVP854" s="399"/>
      <c r="CVQ854" s="399"/>
      <c r="CVR854" s="399"/>
      <c r="CVS854" s="399"/>
      <c r="CVT854" s="399"/>
      <c r="CVU854" s="399"/>
      <c r="CVV854" s="399"/>
      <c r="CVW854" s="399"/>
      <c r="CVX854" s="399"/>
      <c r="CVY854" s="399"/>
      <c r="CVZ854" s="399"/>
      <c r="CWA854" s="399"/>
      <c r="CWB854" s="399"/>
      <c r="CWC854" s="399"/>
      <c r="CWD854" s="399"/>
      <c r="CWE854" s="399"/>
      <c r="CWF854" s="399"/>
      <c r="CWG854" s="399"/>
      <c r="CWH854" s="399"/>
      <c r="CWI854" s="399"/>
      <c r="CWJ854" s="399"/>
      <c r="CWK854" s="399"/>
      <c r="CWL854" s="399"/>
      <c r="CWM854" s="399"/>
      <c r="CWN854" s="399"/>
      <c r="CWO854" s="399"/>
      <c r="CWP854" s="399"/>
      <c r="CWQ854" s="399"/>
      <c r="CWR854" s="399"/>
      <c r="CWS854" s="399"/>
      <c r="CWT854" s="399"/>
      <c r="CWU854" s="399"/>
      <c r="CWV854" s="399"/>
      <c r="CWW854" s="399"/>
      <c r="CWX854" s="399"/>
      <c r="CWY854" s="399"/>
      <c r="CWZ854" s="399"/>
      <c r="CXA854" s="399"/>
      <c r="CXB854" s="399"/>
      <c r="CXC854" s="399"/>
      <c r="CXD854" s="399"/>
      <c r="CXE854" s="399"/>
      <c r="CXF854" s="399"/>
      <c r="CXG854" s="399"/>
      <c r="CXH854" s="399"/>
      <c r="CXI854" s="399"/>
      <c r="CXJ854" s="399"/>
      <c r="CXK854" s="399"/>
      <c r="CXL854" s="399"/>
      <c r="CXM854" s="399"/>
      <c r="CXN854" s="399"/>
      <c r="CXO854" s="399"/>
      <c r="CXP854" s="399"/>
      <c r="CXQ854" s="399"/>
      <c r="CXR854" s="399"/>
      <c r="CXS854" s="399"/>
      <c r="CXT854" s="399"/>
      <c r="CXU854" s="399"/>
      <c r="CXV854" s="399"/>
      <c r="CXW854" s="399"/>
      <c r="CXX854" s="399"/>
      <c r="CXY854" s="399"/>
      <c r="CXZ854" s="399"/>
      <c r="CYA854" s="399"/>
      <c r="CYB854" s="399"/>
      <c r="CYC854" s="399"/>
      <c r="CYD854" s="399"/>
      <c r="CYE854" s="399"/>
      <c r="CYF854" s="399"/>
      <c r="CYG854" s="399"/>
      <c r="CYH854" s="399"/>
      <c r="CYI854" s="399"/>
      <c r="CYJ854" s="399"/>
      <c r="CYK854" s="399"/>
      <c r="CYL854" s="399"/>
      <c r="CYM854" s="399"/>
      <c r="CYN854" s="399"/>
      <c r="CYO854" s="399"/>
      <c r="CYP854" s="399"/>
      <c r="CYQ854" s="399"/>
      <c r="CYR854" s="399"/>
      <c r="CYS854" s="399"/>
      <c r="CYT854" s="399"/>
      <c r="CYU854" s="399"/>
      <c r="CYV854" s="399"/>
      <c r="CYW854" s="399"/>
      <c r="CYX854" s="399"/>
      <c r="CYY854" s="399"/>
      <c r="CYZ854" s="399"/>
      <c r="CZA854" s="399"/>
      <c r="CZB854" s="399"/>
      <c r="CZC854" s="399"/>
      <c r="CZD854" s="399"/>
      <c r="CZE854" s="399"/>
      <c r="CZF854" s="399"/>
      <c r="CZG854" s="399"/>
      <c r="CZH854" s="399"/>
      <c r="CZI854" s="399"/>
      <c r="CZJ854" s="399"/>
      <c r="CZK854" s="399"/>
      <c r="CZL854" s="399"/>
      <c r="CZM854" s="399"/>
      <c r="CZN854" s="399"/>
      <c r="CZO854" s="399"/>
      <c r="CZP854" s="399"/>
      <c r="CZQ854" s="399"/>
      <c r="CZR854" s="399"/>
      <c r="CZS854" s="399"/>
      <c r="CZT854" s="399"/>
      <c r="CZU854" s="399"/>
      <c r="CZV854" s="399"/>
      <c r="CZW854" s="399"/>
      <c r="CZX854" s="399"/>
      <c r="CZY854" s="399"/>
      <c r="CZZ854" s="399"/>
      <c r="DAA854" s="399"/>
      <c r="DAB854" s="399"/>
      <c r="DAC854" s="399"/>
      <c r="DAD854" s="399"/>
      <c r="DAE854" s="399"/>
      <c r="DAF854" s="399"/>
      <c r="DAG854" s="399"/>
      <c r="DAH854" s="399"/>
      <c r="DAI854" s="399"/>
      <c r="DAJ854" s="399"/>
      <c r="DAK854" s="399"/>
      <c r="DAL854" s="399"/>
      <c r="DAM854" s="399"/>
      <c r="DAN854" s="399"/>
      <c r="DAO854" s="399"/>
      <c r="DAP854" s="399"/>
      <c r="DAQ854" s="399"/>
      <c r="DAR854" s="399"/>
      <c r="DAS854" s="399"/>
      <c r="DAT854" s="399"/>
      <c r="DAU854" s="399"/>
      <c r="DAV854" s="399"/>
      <c r="DAW854" s="399"/>
      <c r="DAX854" s="399"/>
      <c r="DAY854" s="399"/>
      <c r="DAZ854" s="399"/>
      <c r="DBA854" s="399"/>
      <c r="DBB854" s="399"/>
      <c r="DBC854" s="399"/>
      <c r="DBD854" s="399"/>
      <c r="DBE854" s="399"/>
      <c r="DBF854" s="399"/>
      <c r="DBG854" s="399"/>
      <c r="DBH854" s="399"/>
      <c r="DBI854" s="399"/>
      <c r="DBJ854" s="399"/>
      <c r="DBK854" s="399"/>
      <c r="DBL854" s="399"/>
      <c r="DBM854" s="399"/>
      <c r="DBN854" s="399"/>
      <c r="DBO854" s="399"/>
      <c r="DBP854" s="399"/>
      <c r="DBQ854" s="399"/>
      <c r="DBR854" s="399"/>
      <c r="DBS854" s="399"/>
      <c r="DBT854" s="399"/>
      <c r="DBU854" s="399"/>
      <c r="DBV854" s="399"/>
      <c r="DBW854" s="399"/>
      <c r="DBX854" s="399"/>
      <c r="DBY854" s="399"/>
      <c r="DBZ854" s="399"/>
      <c r="DCA854" s="399"/>
      <c r="DCB854" s="399"/>
      <c r="DCC854" s="399"/>
      <c r="DCD854" s="399"/>
      <c r="DCE854" s="399"/>
      <c r="DCF854" s="399"/>
      <c r="DCG854" s="399"/>
      <c r="DCH854" s="399"/>
      <c r="DCI854" s="399"/>
      <c r="DCJ854" s="399"/>
      <c r="DCK854" s="399"/>
      <c r="DCL854" s="399"/>
      <c r="DCM854" s="399"/>
      <c r="DCN854" s="399"/>
      <c r="DCO854" s="399"/>
      <c r="DCP854" s="399"/>
      <c r="DCQ854" s="399"/>
      <c r="DCR854" s="399"/>
      <c r="DCS854" s="399"/>
      <c r="DCT854" s="399"/>
      <c r="DCU854" s="399"/>
      <c r="DCV854" s="399"/>
      <c r="DCW854" s="399"/>
      <c r="DCX854" s="399"/>
      <c r="DCY854" s="399"/>
      <c r="DCZ854" s="399"/>
      <c r="DDA854" s="399"/>
      <c r="DDB854" s="399"/>
      <c r="DDC854" s="399"/>
      <c r="DDD854" s="399"/>
      <c r="DDE854" s="399"/>
      <c r="DDF854" s="399"/>
      <c r="DDG854" s="399"/>
      <c r="DDH854" s="399"/>
      <c r="DDI854" s="399"/>
      <c r="DDJ854" s="399"/>
      <c r="DDK854" s="399"/>
      <c r="DDL854" s="399"/>
      <c r="DDM854" s="399"/>
      <c r="DDN854" s="399"/>
      <c r="DDO854" s="399"/>
      <c r="DDP854" s="399"/>
      <c r="DDQ854" s="399"/>
      <c r="DDR854" s="399"/>
      <c r="DDS854" s="399"/>
      <c r="DDT854" s="399"/>
      <c r="DDU854" s="399"/>
      <c r="DDV854" s="399"/>
      <c r="DDW854" s="399"/>
      <c r="DDX854" s="399"/>
      <c r="DDY854" s="399"/>
      <c r="DDZ854" s="399"/>
      <c r="DEA854" s="399"/>
      <c r="DEB854" s="399"/>
      <c r="DEC854" s="399"/>
      <c r="DED854" s="399"/>
      <c r="DEE854" s="399"/>
      <c r="DEF854" s="399"/>
      <c r="DEG854" s="399"/>
      <c r="DEH854" s="399"/>
      <c r="DEI854" s="399"/>
      <c r="DEJ854" s="399"/>
      <c r="DEK854" s="399"/>
      <c r="DEL854" s="399"/>
      <c r="DEM854" s="399"/>
      <c r="DEN854" s="399"/>
      <c r="DEO854" s="399"/>
      <c r="DEP854" s="399"/>
      <c r="DEQ854" s="399"/>
      <c r="DER854" s="399"/>
      <c r="DES854" s="399"/>
      <c r="DET854" s="399"/>
      <c r="DEU854" s="399"/>
      <c r="DEV854" s="399"/>
      <c r="DEW854" s="399"/>
      <c r="DEX854" s="399"/>
      <c r="DEY854" s="399"/>
      <c r="DEZ854" s="399"/>
      <c r="DFA854" s="399"/>
      <c r="DFB854" s="399"/>
      <c r="DFC854" s="399"/>
      <c r="DFD854" s="399"/>
      <c r="DFE854" s="399"/>
      <c r="DFF854" s="399"/>
      <c r="DFG854" s="399"/>
      <c r="DFH854" s="399"/>
      <c r="DFI854" s="399"/>
      <c r="DFJ854" s="399"/>
      <c r="DFK854" s="399"/>
      <c r="DFL854" s="399"/>
      <c r="DFM854" s="399"/>
      <c r="DFN854" s="399"/>
      <c r="DFO854" s="399"/>
      <c r="DFP854" s="399"/>
      <c r="DFQ854" s="399"/>
      <c r="DFR854" s="399"/>
      <c r="DFS854" s="399"/>
      <c r="DFT854" s="399"/>
      <c r="DFU854" s="399"/>
      <c r="DFV854" s="399"/>
      <c r="DFW854" s="399"/>
      <c r="DFX854" s="399"/>
      <c r="DFY854" s="399"/>
      <c r="DFZ854" s="399"/>
      <c r="DGA854" s="399"/>
      <c r="DGB854" s="399"/>
      <c r="DGC854" s="399"/>
      <c r="DGD854" s="399"/>
      <c r="DGE854" s="399"/>
      <c r="DGF854" s="399"/>
      <c r="DGG854" s="399"/>
      <c r="DGH854" s="399"/>
      <c r="DGI854" s="399"/>
      <c r="DGJ854" s="399"/>
      <c r="DGK854" s="399"/>
      <c r="DGL854" s="399"/>
      <c r="DGM854" s="399"/>
      <c r="DGN854" s="399"/>
      <c r="DGO854" s="399"/>
      <c r="DGP854" s="399"/>
      <c r="DGQ854" s="399"/>
      <c r="DGR854" s="399"/>
      <c r="DGS854" s="399"/>
      <c r="DGT854" s="399"/>
      <c r="DGU854" s="399"/>
      <c r="DGV854" s="399"/>
      <c r="DGW854" s="399"/>
      <c r="DGX854" s="399"/>
      <c r="DGY854" s="399"/>
      <c r="DGZ854" s="399"/>
      <c r="DHA854" s="399"/>
      <c r="DHB854" s="399"/>
      <c r="DHC854" s="399"/>
      <c r="DHD854" s="399"/>
      <c r="DHE854" s="399"/>
      <c r="DHF854" s="399"/>
      <c r="DHG854" s="399"/>
      <c r="DHH854" s="399"/>
      <c r="DHI854" s="399"/>
      <c r="DHJ854" s="399"/>
      <c r="DHK854" s="399"/>
      <c r="DHL854" s="399"/>
      <c r="DHM854" s="399"/>
      <c r="DHN854" s="399"/>
      <c r="DHO854" s="399"/>
      <c r="DHP854" s="399"/>
      <c r="DHQ854" s="399"/>
      <c r="DHR854" s="399"/>
      <c r="DHS854" s="399"/>
      <c r="DHT854" s="399"/>
      <c r="DHU854" s="399"/>
      <c r="DHV854" s="399"/>
      <c r="DHW854" s="399"/>
      <c r="DHX854" s="399"/>
      <c r="DHY854" s="399"/>
      <c r="DHZ854" s="399"/>
      <c r="DIA854" s="399"/>
      <c r="DIB854" s="399"/>
      <c r="DIC854" s="399"/>
      <c r="DID854" s="399"/>
      <c r="DIE854" s="399"/>
      <c r="DIF854" s="399"/>
      <c r="DIG854" s="399"/>
      <c r="DIH854" s="399"/>
      <c r="DII854" s="399"/>
      <c r="DIJ854" s="399"/>
      <c r="DIK854" s="399"/>
      <c r="DIL854" s="399"/>
      <c r="DIM854" s="399"/>
      <c r="DIN854" s="399"/>
      <c r="DIO854" s="399"/>
      <c r="DIP854" s="399"/>
      <c r="DIQ854" s="399"/>
      <c r="DIR854" s="399"/>
      <c r="DIS854" s="399"/>
      <c r="DIT854" s="399"/>
      <c r="DIU854" s="399"/>
      <c r="DIV854" s="399"/>
      <c r="DIW854" s="399"/>
      <c r="DIX854" s="399"/>
      <c r="DIY854" s="399"/>
      <c r="DIZ854" s="399"/>
      <c r="DJA854" s="399"/>
      <c r="DJB854" s="399"/>
      <c r="DJC854" s="399"/>
      <c r="DJD854" s="399"/>
      <c r="DJE854" s="399"/>
      <c r="DJF854" s="399"/>
      <c r="DJG854" s="399"/>
      <c r="DJH854" s="399"/>
      <c r="DJI854" s="399"/>
      <c r="DJJ854" s="399"/>
      <c r="DJK854" s="399"/>
      <c r="DJL854" s="399"/>
      <c r="DJM854" s="399"/>
      <c r="DJN854" s="399"/>
      <c r="DJO854" s="399"/>
      <c r="DJP854" s="399"/>
      <c r="DJQ854" s="399"/>
      <c r="DJR854" s="399"/>
      <c r="DJS854" s="399"/>
      <c r="DJT854" s="399"/>
      <c r="DJU854" s="399"/>
      <c r="DJV854" s="399"/>
      <c r="DJW854" s="399"/>
      <c r="DJX854" s="399"/>
      <c r="DJY854" s="399"/>
      <c r="DJZ854" s="399"/>
      <c r="DKA854" s="399"/>
      <c r="DKB854" s="399"/>
      <c r="DKC854" s="399"/>
      <c r="DKD854" s="399"/>
      <c r="DKE854" s="399"/>
      <c r="DKF854" s="399"/>
      <c r="DKG854" s="399"/>
      <c r="DKH854" s="399"/>
      <c r="DKI854" s="399"/>
      <c r="DKJ854" s="399"/>
      <c r="DKK854" s="399"/>
      <c r="DKL854" s="399"/>
      <c r="DKM854" s="399"/>
      <c r="DKN854" s="399"/>
      <c r="DKO854" s="399"/>
      <c r="DKP854" s="399"/>
      <c r="DKQ854" s="399"/>
      <c r="DKR854" s="399"/>
      <c r="DKS854" s="399"/>
      <c r="DKT854" s="399"/>
      <c r="DKU854" s="399"/>
      <c r="DKV854" s="399"/>
      <c r="DKW854" s="399"/>
      <c r="DKX854" s="399"/>
      <c r="DKY854" s="399"/>
      <c r="DKZ854" s="399"/>
      <c r="DLA854" s="399"/>
      <c r="DLB854" s="399"/>
      <c r="DLC854" s="399"/>
      <c r="DLD854" s="399"/>
      <c r="DLE854" s="399"/>
      <c r="DLF854" s="399"/>
      <c r="DLG854" s="399"/>
      <c r="DLH854" s="399"/>
      <c r="DLI854" s="399"/>
      <c r="DLJ854" s="399"/>
      <c r="DLK854" s="399"/>
      <c r="DLL854" s="399"/>
      <c r="DLM854" s="399"/>
      <c r="DLN854" s="399"/>
      <c r="DLO854" s="399"/>
      <c r="DLP854" s="399"/>
      <c r="DLQ854" s="399"/>
      <c r="DLR854" s="399"/>
      <c r="DLS854" s="399"/>
      <c r="DLT854" s="399"/>
      <c r="DLU854" s="399"/>
      <c r="DLV854" s="399"/>
      <c r="DLW854" s="399"/>
      <c r="DLX854" s="399"/>
      <c r="DLY854" s="399"/>
      <c r="DLZ854" s="399"/>
      <c r="DMA854" s="399"/>
      <c r="DMB854" s="399"/>
      <c r="DMC854" s="399"/>
      <c r="DMD854" s="399"/>
      <c r="DME854" s="399"/>
      <c r="DMF854" s="399"/>
      <c r="DMG854" s="399"/>
      <c r="DMH854" s="399"/>
      <c r="DMI854" s="399"/>
      <c r="DMJ854" s="399"/>
      <c r="DMK854" s="399"/>
      <c r="DML854" s="399"/>
      <c r="DMM854" s="399"/>
      <c r="DMN854" s="399"/>
      <c r="DMO854" s="399"/>
      <c r="DMP854" s="399"/>
      <c r="DMQ854" s="399"/>
      <c r="DMR854" s="399"/>
      <c r="DMS854" s="399"/>
      <c r="DMT854" s="399"/>
      <c r="DMU854" s="399"/>
      <c r="DMV854" s="399"/>
      <c r="DMW854" s="399"/>
      <c r="DMX854" s="399"/>
      <c r="DMY854" s="399"/>
      <c r="DMZ854" s="399"/>
      <c r="DNA854" s="399"/>
      <c r="DNB854" s="399"/>
      <c r="DNC854" s="399"/>
      <c r="DND854" s="399"/>
      <c r="DNE854" s="399"/>
      <c r="DNF854" s="399"/>
      <c r="DNG854" s="399"/>
      <c r="DNH854" s="399"/>
      <c r="DNI854" s="399"/>
      <c r="DNJ854" s="399"/>
      <c r="DNK854" s="399"/>
      <c r="DNL854" s="399"/>
      <c r="DNM854" s="399"/>
      <c r="DNN854" s="399"/>
      <c r="DNO854" s="399"/>
      <c r="DNP854" s="399"/>
      <c r="DNQ854" s="399"/>
      <c r="DNR854" s="399"/>
      <c r="DNS854" s="399"/>
      <c r="DNT854" s="399"/>
      <c r="DNU854" s="399"/>
      <c r="DNV854" s="399"/>
      <c r="DNW854" s="399"/>
      <c r="DNX854" s="399"/>
      <c r="DNY854" s="399"/>
      <c r="DNZ854" s="399"/>
      <c r="DOA854" s="399"/>
      <c r="DOB854" s="399"/>
      <c r="DOC854" s="399"/>
      <c r="DOD854" s="399"/>
      <c r="DOE854" s="399"/>
      <c r="DOF854" s="399"/>
      <c r="DOG854" s="399"/>
      <c r="DOH854" s="399"/>
      <c r="DOI854" s="399"/>
      <c r="DOJ854" s="399"/>
      <c r="DOK854" s="399"/>
      <c r="DOL854" s="399"/>
      <c r="DOM854" s="399"/>
      <c r="DON854" s="399"/>
      <c r="DOO854" s="399"/>
      <c r="DOP854" s="399"/>
      <c r="DOQ854" s="399"/>
      <c r="DOR854" s="399"/>
      <c r="DOS854" s="399"/>
      <c r="DOT854" s="399"/>
      <c r="DOU854" s="399"/>
      <c r="DOV854" s="399"/>
      <c r="DOW854" s="399"/>
      <c r="DOX854" s="399"/>
      <c r="DOY854" s="399"/>
      <c r="DOZ854" s="399"/>
      <c r="DPA854" s="399"/>
      <c r="DPB854" s="399"/>
      <c r="DPC854" s="399"/>
      <c r="DPD854" s="399"/>
      <c r="DPE854" s="399"/>
      <c r="DPF854" s="399"/>
      <c r="DPG854" s="399"/>
      <c r="DPH854" s="399"/>
      <c r="DPI854" s="399"/>
      <c r="DPJ854" s="399"/>
      <c r="DPK854" s="399"/>
      <c r="DPL854" s="399"/>
      <c r="DPM854" s="399"/>
      <c r="DPN854" s="399"/>
      <c r="DPO854" s="399"/>
      <c r="DPP854" s="399"/>
      <c r="DPQ854" s="399"/>
      <c r="DPR854" s="399"/>
      <c r="DPS854" s="399"/>
      <c r="DPT854" s="399"/>
      <c r="DPU854" s="399"/>
      <c r="DPV854" s="399"/>
      <c r="DPW854" s="399"/>
      <c r="DPX854" s="399"/>
      <c r="DPY854" s="399"/>
      <c r="DPZ854" s="399"/>
      <c r="DQA854" s="399"/>
      <c r="DQB854" s="399"/>
      <c r="DQC854" s="399"/>
      <c r="DQD854" s="399"/>
      <c r="DQE854" s="399"/>
      <c r="DQF854" s="399"/>
      <c r="DQG854" s="399"/>
      <c r="DQH854" s="399"/>
      <c r="DQI854" s="399"/>
      <c r="DQJ854" s="399"/>
      <c r="DQK854" s="399"/>
      <c r="DQL854" s="399"/>
      <c r="DQM854" s="399"/>
      <c r="DQN854" s="399"/>
      <c r="DQO854" s="399"/>
      <c r="DQP854" s="399"/>
      <c r="DQQ854" s="399"/>
      <c r="DQR854" s="399"/>
      <c r="DQS854" s="399"/>
      <c r="DQT854" s="399"/>
      <c r="DQU854" s="399"/>
      <c r="DQV854" s="399"/>
      <c r="DQW854" s="399"/>
      <c r="DQX854" s="399"/>
      <c r="DQY854" s="399"/>
      <c r="DQZ854" s="399"/>
      <c r="DRA854" s="399"/>
      <c r="DRB854" s="399"/>
      <c r="DRC854" s="399"/>
      <c r="DRD854" s="399"/>
      <c r="DRE854" s="399"/>
      <c r="DRF854" s="399"/>
      <c r="DRG854" s="399"/>
      <c r="DRH854" s="399"/>
      <c r="DRI854" s="399"/>
      <c r="DRJ854" s="399"/>
      <c r="DRK854" s="399"/>
      <c r="DRL854" s="399"/>
      <c r="DRM854" s="399"/>
      <c r="DRN854" s="399"/>
      <c r="DRO854" s="399"/>
      <c r="DRP854" s="399"/>
      <c r="DRQ854" s="399"/>
      <c r="DRR854" s="399"/>
      <c r="DRS854" s="399"/>
      <c r="DRT854" s="399"/>
      <c r="DRU854" s="399"/>
      <c r="DRV854" s="399"/>
      <c r="DRW854" s="399"/>
      <c r="DRX854" s="399"/>
      <c r="DRY854" s="399"/>
      <c r="DRZ854" s="399"/>
      <c r="DSA854" s="399"/>
      <c r="DSB854" s="399"/>
      <c r="DSC854" s="399"/>
      <c r="DSD854" s="399"/>
      <c r="DSE854" s="399"/>
      <c r="DSF854" s="399"/>
      <c r="DSG854" s="399"/>
      <c r="DSH854" s="399"/>
      <c r="DSI854" s="399"/>
      <c r="DSJ854" s="399"/>
      <c r="DSK854" s="399"/>
      <c r="DSL854" s="399"/>
      <c r="DSM854" s="399"/>
      <c r="DSN854" s="399"/>
      <c r="DSO854" s="399"/>
      <c r="DSP854" s="399"/>
      <c r="DSQ854" s="399"/>
      <c r="DSR854" s="399"/>
      <c r="DSS854" s="399"/>
      <c r="DST854" s="399"/>
      <c r="DSU854" s="399"/>
      <c r="DSV854" s="399"/>
      <c r="DSW854" s="399"/>
      <c r="DSX854" s="399"/>
      <c r="DSY854" s="399"/>
      <c r="DSZ854" s="399"/>
      <c r="DTA854" s="399"/>
      <c r="DTB854" s="399"/>
      <c r="DTC854" s="399"/>
      <c r="DTD854" s="399"/>
      <c r="DTE854" s="399"/>
      <c r="DTF854" s="399"/>
      <c r="DTG854" s="399"/>
      <c r="DTH854" s="399"/>
      <c r="DTI854" s="399"/>
      <c r="DTJ854" s="399"/>
      <c r="DTK854" s="399"/>
      <c r="DTL854" s="399"/>
      <c r="DTM854" s="399"/>
      <c r="DTN854" s="399"/>
      <c r="DTO854" s="399"/>
      <c r="DTP854" s="399"/>
      <c r="DTQ854" s="399"/>
      <c r="DTR854" s="399"/>
      <c r="DTS854" s="399"/>
      <c r="DTT854" s="399"/>
      <c r="DTU854" s="399"/>
      <c r="DTV854" s="399"/>
      <c r="DTW854" s="399"/>
      <c r="DTX854" s="399"/>
      <c r="DTY854" s="399"/>
      <c r="DTZ854" s="399"/>
      <c r="DUA854" s="399"/>
      <c r="DUB854" s="399"/>
      <c r="DUC854" s="399"/>
      <c r="DUD854" s="399"/>
      <c r="DUE854" s="399"/>
      <c r="DUF854" s="399"/>
      <c r="DUG854" s="399"/>
      <c r="DUH854" s="399"/>
      <c r="DUI854" s="399"/>
      <c r="DUJ854" s="399"/>
      <c r="DUK854" s="399"/>
      <c r="DUL854" s="399"/>
      <c r="DUM854" s="399"/>
      <c r="DUN854" s="399"/>
      <c r="DUO854" s="399"/>
      <c r="DUP854" s="399"/>
      <c r="DUQ854" s="399"/>
      <c r="DUR854" s="399"/>
      <c r="DUS854" s="399"/>
      <c r="DUT854" s="399"/>
      <c r="DUU854" s="399"/>
      <c r="DUV854" s="399"/>
      <c r="DUW854" s="399"/>
      <c r="DUX854" s="399"/>
      <c r="DUY854" s="399"/>
      <c r="DUZ854" s="399"/>
      <c r="DVA854" s="399"/>
      <c r="DVB854" s="399"/>
      <c r="DVC854" s="399"/>
      <c r="DVD854" s="399"/>
      <c r="DVE854" s="399"/>
      <c r="DVF854" s="399"/>
      <c r="DVG854" s="399"/>
      <c r="DVH854" s="399"/>
      <c r="DVI854" s="399"/>
      <c r="DVJ854" s="399"/>
      <c r="DVK854" s="399"/>
      <c r="DVL854" s="399"/>
      <c r="DVM854" s="399"/>
      <c r="DVN854" s="399"/>
      <c r="DVO854" s="399"/>
      <c r="DVP854" s="399"/>
      <c r="DVQ854" s="399"/>
      <c r="DVR854" s="399"/>
      <c r="DVS854" s="399"/>
      <c r="DVT854" s="399"/>
      <c r="DVU854" s="399"/>
      <c r="DVV854" s="399"/>
      <c r="DVW854" s="399"/>
      <c r="DVX854" s="399"/>
      <c r="DVY854" s="399"/>
      <c r="DVZ854" s="399"/>
      <c r="DWA854" s="399"/>
      <c r="DWB854" s="399"/>
      <c r="DWC854" s="399"/>
      <c r="DWD854" s="399"/>
      <c r="DWE854" s="399"/>
      <c r="DWF854" s="399"/>
      <c r="DWG854" s="399"/>
      <c r="DWH854" s="399"/>
      <c r="DWI854" s="399"/>
      <c r="DWJ854" s="399"/>
      <c r="DWK854" s="399"/>
      <c r="DWL854" s="399"/>
      <c r="DWM854" s="399"/>
      <c r="DWN854" s="399"/>
      <c r="DWO854" s="399"/>
      <c r="DWP854" s="399"/>
      <c r="DWQ854" s="399"/>
      <c r="DWR854" s="399"/>
      <c r="DWS854" s="399"/>
      <c r="DWT854" s="399"/>
      <c r="DWU854" s="399"/>
      <c r="DWV854" s="399"/>
      <c r="DWW854" s="399"/>
      <c r="DWX854" s="399"/>
      <c r="DWY854" s="399"/>
      <c r="DWZ854" s="399"/>
      <c r="DXA854" s="399"/>
      <c r="DXB854" s="399"/>
      <c r="DXC854" s="399"/>
      <c r="DXD854" s="399"/>
      <c r="DXE854" s="399"/>
      <c r="DXF854" s="399"/>
      <c r="DXG854" s="399"/>
      <c r="DXH854" s="399"/>
      <c r="DXI854" s="399"/>
      <c r="DXJ854" s="399"/>
      <c r="DXK854" s="399"/>
      <c r="DXL854" s="399"/>
      <c r="DXM854" s="399"/>
      <c r="DXN854" s="399"/>
      <c r="DXO854" s="399"/>
      <c r="DXP854" s="399"/>
      <c r="DXQ854" s="399"/>
      <c r="DXR854" s="399"/>
      <c r="DXS854" s="399"/>
      <c r="DXT854" s="399"/>
      <c r="DXU854" s="399"/>
      <c r="DXV854" s="399"/>
      <c r="DXW854" s="399"/>
      <c r="DXX854" s="399"/>
      <c r="DXY854" s="399"/>
      <c r="DXZ854" s="399"/>
      <c r="DYA854" s="399"/>
      <c r="DYB854" s="399"/>
      <c r="DYC854" s="399"/>
      <c r="DYD854" s="399"/>
      <c r="DYE854" s="399"/>
      <c r="DYF854" s="399"/>
      <c r="DYG854" s="399"/>
      <c r="DYH854" s="399"/>
      <c r="DYI854" s="399"/>
      <c r="DYJ854" s="399"/>
      <c r="DYK854" s="399"/>
      <c r="DYL854" s="399"/>
      <c r="DYM854" s="399"/>
      <c r="DYN854" s="399"/>
      <c r="DYO854" s="399"/>
      <c r="DYP854" s="399"/>
      <c r="DYQ854" s="399"/>
      <c r="DYR854" s="399"/>
      <c r="DYS854" s="399"/>
      <c r="DYT854" s="399"/>
      <c r="DYU854" s="399"/>
      <c r="DYV854" s="399"/>
      <c r="DYW854" s="399"/>
      <c r="DYX854" s="399"/>
      <c r="DYY854" s="399"/>
      <c r="DYZ854" s="399"/>
      <c r="DZA854" s="399"/>
      <c r="DZB854" s="399"/>
      <c r="DZC854" s="399"/>
      <c r="DZD854" s="399"/>
      <c r="DZE854" s="399"/>
      <c r="DZF854" s="399"/>
      <c r="DZG854" s="399"/>
      <c r="DZH854" s="399"/>
      <c r="DZI854" s="399"/>
      <c r="DZJ854" s="399"/>
      <c r="DZK854" s="399"/>
      <c r="DZL854" s="399"/>
      <c r="DZM854" s="399"/>
      <c r="DZN854" s="399"/>
      <c r="DZO854" s="399"/>
      <c r="DZP854" s="399"/>
      <c r="DZQ854" s="399"/>
      <c r="DZR854" s="399"/>
      <c r="DZS854" s="399"/>
      <c r="DZT854" s="399"/>
      <c r="DZU854" s="399"/>
      <c r="DZV854" s="399"/>
      <c r="DZW854" s="399"/>
      <c r="DZX854" s="399"/>
      <c r="DZY854" s="399"/>
      <c r="DZZ854" s="399"/>
      <c r="EAA854" s="399"/>
      <c r="EAB854" s="399"/>
      <c r="EAC854" s="399"/>
      <c r="EAD854" s="399"/>
      <c r="EAE854" s="399"/>
      <c r="EAF854" s="399"/>
      <c r="EAG854" s="399"/>
      <c r="EAH854" s="399"/>
      <c r="EAI854" s="399"/>
      <c r="EAJ854" s="399"/>
      <c r="EAK854" s="399"/>
      <c r="EAL854" s="399"/>
      <c r="EAM854" s="399"/>
      <c r="EAN854" s="399"/>
      <c r="EAO854" s="399"/>
      <c r="EAP854" s="399"/>
      <c r="EAQ854" s="399"/>
      <c r="EAR854" s="399"/>
      <c r="EAS854" s="399"/>
      <c r="EAT854" s="399"/>
      <c r="EAU854" s="399"/>
      <c r="EAV854" s="399"/>
      <c r="EAW854" s="399"/>
      <c r="EAX854" s="399"/>
      <c r="EAY854" s="399"/>
      <c r="EAZ854" s="399"/>
      <c r="EBA854" s="399"/>
      <c r="EBB854" s="399"/>
      <c r="EBC854" s="399"/>
      <c r="EBD854" s="399"/>
      <c r="EBE854" s="399"/>
      <c r="EBF854" s="399"/>
      <c r="EBG854" s="399"/>
      <c r="EBH854" s="399"/>
      <c r="EBI854" s="399"/>
      <c r="EBJ854" s="399"/>
      <c r="EBK854" s="399"/>
      <c r="EBL854" s="399"/>
      <c r="EBM854" s="399"/>
      <c r="EBN854" s="399"/>
      <c r="EBO854" s="399"/>
      <c r="EBP854" s="399"/>
      <c r="EBQ854" s="399"/>
      <c r="EBR854" s="399"/>
      <c r="EBS854" s="399"/>
      <c r="EBT854" s="399"/>
      <c r="EBU854" s="399"/>
      <c r="EBV854" s="399"/>
      <c r="EBW854" s="399"/>
      <c r="EBX854" s="399"/>
      <c r="EBY854" s="399"/>
      <c r="EBZ854" s="399"/>
      <c r="ECA854" s="399"/>
      <c r="ECB854" s="399"/>
      <c r="ECC854" s="399"/>
      <c r="ECD854" s="399"/>
      <c r="ECE854" s="399"/>
      <c r="ECF854" s="399"/>
      <c r="ECG854" s="399"/>
      <c r="ECH854" s="399"/>
      <c r="ECI854" s="399"/>
      <c r="ECJ854" s="399"/>
      <c r="ECK854" s="399"/>
      <c r="ECL854" s="399"/>
      <c r="ECM854" s="399"/>
      <c r="ECN854" s="399"/>
      <c r="ECO854" s="399"/>
      <c r="ECP854" s="399"/>
      <c r="ECQ854" s="399"/>
      <c r="ECR854" s="399"/>
      <c r="ECS854" s="399"/>
      <c r="ECT854" s="399"/>
      <c r="ECU854" s="399"/>
      <c r="ECV854" s="399"/>
      <c r="ECW854" s="399"/>
      <c r="ECX854" s="399"/>
      <c r="ECY854" s="399"/>
      <c r="ECZ854" s="399"/>
      <c r="EDA854" s="399"/>
      <c r="EDB854" s="399"/>
      <c r="EDC854" s="399"/>
      <c r="EDD854" s="399"/>
      <c r="EDE854" s="399"/>
      <c r="EDF854" s="399"/>
      <c r="EDG854" s="399"/>
      <c r="EDH854" s="399"/>
      <c r="EDI854" s="399"/>
      <c r="EDJ854" s="399"/>
      <c r="EDK854" s="399"/>
      <c r="EDL854" s="399"/>
      <c r="EDM854" s="399"/>
      <c r="EDN854" s="399"/>
      <c r="EDO854" s="399"/>
      <c r="EDP854" s="399"/>
      <c r="EDQ854" s="399"/>
      <c r="EDR854" s="399"/>
      <c r="EDS854" s="399"/>
      <c r="EDT854" s="399"/>
      <c r="EDU854" s="399"/>
      <c r="EDV854" s="399"/>
      <c r="EDW854" s="399"/>
      <c r="EDX854" s="399"/>
      <c r="EDY854" s="399"/>
      <c r="EDZ854" s="399"/>
      <c r="EEA854" s="399"/>
      <c r="EEB854" s="399"/>
      <c r="EEC854" s="399"/>
      <c r="EED854" s="399"/>
      <c r="EEE854" s="399"/>
      <c r="EEF854" s="399"/>
      <c r="EEG854" s="399"/>
      <c r="EEH854" s="399"/>
      <c r="EEI854" s="399"/>
      <c r="EEJ854" s="399"/>
      <c r="EEK854" s="399"/>
      <c r="EEL854" s="399"/>
      <c r="EEM854" s="399"/>
      <c r="EEN854" s="399"/>
      <c r="EEO854" s="399"/>
      <c r="EEP854" s="399"/>
      <c r="EEQ854" s="399"/>
      <c r="EER854" s="399"/>
      <c r="EES854" s="399"/>
      <c r="EET854" s="399"/>
      <c r="EEU854" s="399"/>
      <c r="EEV854" s="399"/>
      <c r="EEW854" s="399"/>
      <c r="EEX854" s="399"/>
      <c r="EEY854" s="399"/>
      <c r="EEZ854" s="399"/>
      <c r="EFA854" s="399"/>
      <c r="EFB854" s="399"/>
      <c r="EFC854" s="399"/>
      <c r="EFD854" s="399"/>
      <c r="EFE854" s="399"/>
      <c r="EFF854" s="399"/>
      <c r="EFG854" s="399"/>
      <c r="EFH854" s="399"/>
      <c r="EFI854" s="399"/>
      <c r="EFJ854" s="399"/>
      <c r="EFK854" s="399"/>
      <c r="EFL854" s="399"/>
      <c r="EFM854" s="399"/>
      <c r="EFN854" s="399"/>
      <c r="EFO854" s="399"/>
      <c r="EFP854" s="399"/>
      <c r="EFQ854" s="399"/>
      <c r="EFR854" s="399"/>
      <c r="EFS854" s="399"/>
      <c r="EFT854" s="399"/>
      <c r="EFU854" s="399"/>
      <c r="EFV854" s="399"/>
      <c r="EFW854" s="399"/>
      <c r="EFX854" s="399"/>
      <c r="EFY854" s="399"/>
      <c r="EFZ854" s="399"/>
      <c r="EGA854" s="399"/>
      <c r="EGB854" s="399"/>
      <c r="EGC854" s="399"/>
      <c r="EGD854" s="399"/>
      <c r="EGE854" s="399"/>
      <c r="EGF854" s="399"/>
      <c r="EGG854" s="399"/>
      <c r="EGH854" s="399"/>
      <c r="EGI854" s="399"/>
      <c r="EGJ854" s="399"/>
      <c r="EGK854" s="399"/>
      <c r="EGL854" s="399"/>
      <c r="EGM854" s="399"/>
      <c r="EGN854" s="399"/>
      <c r="EGO854" s="399"/>
      <c r="EGP854" s="399"/>
      <c r="EGQ854" s="399"/>
      <c r="EGR854" s="399"/>
      <c r="EGS854" s="399"/>
      <c r="EGT854" s="399"/>
      <c r="EGU854" s="399"/>
      <c r="EGV854" s="399"/>
      <c r="EGW854" s="399"/>
      <c r="EGX854" s="399"/>
      <c r="EGY854" s="399"/>
      <c r="EGZ854" s="399"/>
      <c r="EHA854" s="399"/>
      <c r="EHB854" s="399"/>
      <c r="EHC854" s="399"/>
      <c r="EHD854" s="399"/>
      <c r="EHE854" s="399"/>
      <c r="EHF854" s="399"/>
      <c r="EHG854" s="399"/>
      <c r="EHH854" s="399"/>
      <c r="EHI854" s="399"/>
      <c r="EHJ854" s="399"/>
      <c r="EHK854" s="399"/>
      <c r="EHL854" s="399"/>
      <c r="EHM854" s="399"/>
      <c r="EHN854" s="399"/>
      <c r="EHO854" s="399"/>
      <c r="EHP854" s="399"/>
      <c r="EHQ854" s="399"/>
      <c r="EHR854" s="399"/>
      <c r="EHS854" s="399"/>
      <c r="EHT854" s="399"/>
      <c r="EHU854" s="399"/>
      <c r="EHV854" s="399"/>
      <c r="EHW854" s="399"/>
      <c r="EHX854" s="399"/>
      <c r="EHY854" s="399"/>
      <c r="EHZ854" s="399"/>
      <c r="EIA854" s="399"/>
      <c r="EIB854" s="399"/>
      <c r="EIC854" s="399"/>
      <c r="EID854" s="399"/>
      <c r="EIE854" s="399"/>
      <c r="EIF854" s="399"/>
      <c r="EIG854" s="399"/>
      <c r="EIH854" s="399"/>
      <c r="EII854" s="399"/>
      <c r="EIJ854" s="399"/>
      <c r="EIK854" s="399"/>
      <c r="EIL854" s="399"/>
      <c r="EIM854" s="399"/>
      <c r="EIN854" s="399"/>
      <c r="EIO854" s="399"/>
      <c r="EIP854" s="399"/>
      <c r="EIQ854" s="399"/>
      <c r="EIR854" s="399"/>
      <c r="EIS854" s="399"/>
      <c r="EIT854" s="399"/>
      <c r="EIU854" s="399"/>
      <c r="EIV854" s="399"/>
      <c r="EIW854" s="399"/>
      <c r="EIX854" s="399"/>
      <c r="EIY854" s="399"/>
      <c r="EIZ854" s="399"/>
      <c r="EJA854" s="399"/>
      <c r="EJB854" s="399"/>
      <c r="EJC854" s="399"/>
      <c r="EJD854" s="399"/>
      <c r="EJE854" s="399"/>
      <c r="EJF854" s="399"/>
      <c r="EJG854" s="399"/>
      <c r="EJH854" s="399"/>
      <c r="EJI854" s="399"/>
      <c r="EJJ854" s="399"/>
      <c r="EJK854" s="399"/>
      <c r="EJL854" s="399"/>
      <c r="EJM854" s="399"/>
      <c r="EJN854" s="399"/>
      <c r="EJO854" s="399"/>
      <c r="EJP854" s="399"/>
      <c r="EJQ854" s="399"/>
      <c r="EJR854" s="399"/>
      <c r="EJS854" s="399"/>
      <c r="EJT854" s="399"/>
      <c r="EJU854" s="399"/>
      <c r="EJV854" s="399"/>
      <c r="EJW854" s="399"/>
      <c r="EJX854" s="399"/>
      <c r="EJY854" s="399"/>
      <c r="EJZ854" s="399"/>
      <c r="EKA854" s="399"/>
      <c r="EKB854" s="399"/>
      <c r="EKC854" s="399"/>
      <c r="EKD854" s="399"/>
      <c r="EKE854" s="399"/>
      <c r="EKF854" s="399"/>
      <c r="EKG854" s="399"/>
      <c r="EKH854" s="399"/>
      <c r="EKI854" s="399"/>
      <c r="EKJ854" s="399"/>
      <c r="EKK854" s="399"/>
      <c r="EKL854" s="399"/>
      <c r="EKM854" s="399"/>
      <c r="EKN854" s="399"/>
      <c r="EKO854" s="399"/>
      <c r="EKP854" s="399"/>
      <c r="EKQ854" s="399"/>
      <c r="EKR854" s="399"/>
      <c r="EKS854" s="399"/>
      <c r="EKT854" s="399"/>
      <c r="EKU854" s="399"/>
      <c r="EKV854" s="399"/>
      <c r="EKW854" s="399"/>
      <c r="EKX854" s="399"/>
      <c r="EKY854" s="399"/>
      <c r="EKZ854" s="399"/>
      <c r="ELA854" s="399"/>
      <c r="ELB854" s="399"/>
      <c r="ELC854" s="399"/>
      <c r="ELD854" s="399"/>
      <c r="ELE854" s="399"/>
      <c r="ELF854" s="399"/>
      <c r="ELG854" s="399"/>
      <c r="ELH854" s="399"/>
      <c r="ELI854" s="399"/>
      <c r="ELJ854" s="399"/>
      <c r="ELK854" s="399"/>
      <c r="ELL854" s="399"/>
      <c r="ELM854" s="399"/>
      <c r="ELN854" s="399"/>
      <c r="ELO854" s="399"/>
      <c r="ELP854" s="399"/>
      <c r="ELQ854" s="399"/>
      <c r="ELR854" s="399"/>
      <c r="ELS854" s="399"/>
      <c r="ELT854" s="399"/>
      <c r="ELU854" s="399"/>
      <c r="ELV854" s="399"/>
      <c r="ELW854" s="399"/>
      <c r="ELX854" s="399"/>
      <c r="ELY854" s="399"/>
      <c r="ELZ854" s="399"/>
      <c r="EMA854" s="399"/>
      <c r="EMB854" s="399"/>
      <c r="EMC854" s="399"/>
      <c r="EMD854" s="399"/>
      <c r="EME854" s="399"/>
      <c r="EMF854" s="399"/>
      <c r="EMG854" s="399"/>
      <c r="EMH854" s="399"/>
      <c r="EMI854" s="399"/>
      <c r="EMJ854" s="399"/>
      <c r="EMK854" s="399"/>
      <c r="EML854" s="399"/>
      <c r="EMM854" s="399"/>
      <c r="EMN854" s="399"/>
      <c r="EMO854" s="399"/>
      <c r="EMP854" s="399"/>
      <c r="EMQ854" s="399"/>
      <c r="EMR854" s="399"/>
      <c r="EMS854" s="399"/>
      <c r="EMT854" s="399"/>
      <c r="EMU854" s="399"/>
      <c r="EMV854" s="399"/>
      <c r="EMW854" s="399"/>
      <c r="EMX854" s="399"/>
      <c r="EMY854" s="399"/>
      <c r="EMZ854" s="399"/>
      <c r="ENA854" s="399"/>
      <c r="ENB854" s="399"/>
      <c r="ENC854" s="399"/>
      <c r="END854" s="399"/>
      <c r="ENE854" s="399"/>
      <c r="ENF854" s="399"/>
      <c r="ENG854" s="399"/>
      <c r="ENH854" s="399"/>
      <c r="ENI854" s="399"/>
      <c r="ENJ854" s="399"/>
      <c r="ENK854" s="399"/>
      <c r="ENL854" s="399"/>
      <c r="ENM854" s="399"/>
      <c r="ENN854" s="399"/>
      <c r="ENO854" s="399"/>
      <c r="ENP854" s="399"/>
      <c r="ENQ854" s="399"/>
      <c r="ENR854" s="399"/>
      <c r="ENS854" s="399"/>
      <c r="ENT854" s="399"/>
      <c r="ENU854" s="399"/>
      <c r="ENV854" s="399"/>
      <c r="ENW854" s="399"/>
      <c r="ENX854" s="399"/>
      <c r="ENY854" s="399"/>
      <c r="ENZ854" s="399"/>
      <c r="EOA854" s="399"/>
      <c r="EOB854" s="399"/>
      <c r="EOC854" s="399"/>
      <c r="EOD854" s="399"/>
      <c r="EOE854" s="399"/>
      <c r="EOF854" s="399"/>
      <c r="EOG854" s="399"/>
      <c r="EOH854" s="399"/>
      <c r="EOI854" s="399"/>
      <c r="EOJ854" s="399"/>
      <c r="EOK854" s="399"/>
      <c r="EOL854" s="399"/>
      <c r="EOM854" s="399"/>
      <c r="EON854" s="399"/>
      <c r="EOO854" s="399"/>
      <c r="EOP854" s="399"/>
      <c r="EOQ854" s="399"/>
      <c r="EOR854" s="399"/>
      <c r="EOS854" s="399"/>
      <c r="EOT854" s="399"/>
      <c r="EOU854" s="399"/>
      <c r="EOV854" s="399"/>
      <c r="EOW854" s="399"/>
      <c r="EOX854" s="399"/>
      <c r="EOY854" s="399"/>
      <c r="EOZ854" s="399"/>
      <c r="EPA854" s="399"/>
      <c r="EPB854" s="399"/>
      <c r="EPC854" s="399"/>
      <c r="EPD854" s="399"/>
      <c r="EPE854" s="399"/>
      <c r="EPF854" s="399"/>
      <c r="EPG854" s="399"/>
      <c r="EPH854" s="399"/>
      <c r="EPI854" s="399"/>
      <c r="EPJ854" s="399"/>
      <c r="EPK854" s="399"/>
      <c r="EPL854" s="399"/>
      <c r="EPM854" s="399"/>
      <c r="EPN854" s="399"/>
      <c r="EPO854" s="399"/>
      <c r="EPP854" s="399"/>
      <c r="EPQ854" s="399"/>
      <c r="EPR854" s="399"/>
      <c r="EPS854" s="399"/>
      <c r="EPT854" s="399"/>
      <c r="EPU854" s="399"/>
      <c r="EPV854" s="399"/>
      <c r="EPW854" s="399"/>
      <c r="EPX854" s="399"/>
      <c r="EPY854" s="399"/>
      <c r="EPZ854" s="399"/>
      <c r="EQA854" s="399"/>
      <c r="EQB854" s="399"/>
      <c r="EQC854" s="399"/>
      <c r="EQD854" s="399"/>
      <c r="EQE854" s="399"/>
      <c r="EQF854" s="399"/>
      <c r="EQG854" s="399"/>
      <c r="EQH854" s="399"/>
      <c r="EQI854" s="399"/>
      <c r="EQJ854" s="399"/>
      <c r="EQK854" s="399"/>
      <c r="EQL854" s="399"/>
      <c r="EQM854" s="399"/>
      <c r="EQN854" s="399"/>
      <c r="EQO854" s="399"/>
      <c r="EQP854" s="399"/>
      <c r="EQQ854" s="399"/>
      <c r="EQR854" s="399"/>
      <c r="EQS854" s="399"/>
      <c r="EQT854" s="399"/>
      <c r="EQU854" s="399"/>
      <c r="EQV854" s="399"/>
      <c r="EQW854" s="399"/>
      <c r="EQX854" s="399"/>
      <c r="EQY854" s="399"/>
      <c r="EQZ854" s="399"/>
      <c r="ERA854" s="399"/>
      <c r="ERB854" s="399"/>
      <c r="ERC854" s="399"/>
      <c r="ERD854" s="399"/>
      <c r="ERE854" s="399"/>
      <c r="ERF854" s="399"/>
      <c r="ERG854" s="399"/>
      <c r="ERH854" s="399"/>
      <c r="ERI854" s="399"/>
      <c r="ERJ854" s="399"/>
      <c r="ERK854" s="399"/>
      <c r="ERL854" s="399"/>
      <c r="ERM854" s="399"/>
      <c r="ERN854" s="399"/>
      <c r="ERO854" s="399"/>
      <c r="ERP854" s="399"/>
      <c r="ERQ854" s="399"/>
      <c r="ERR854" s="399"/>
      <c r="ERS854" s="399"/>
      <c r="ERT854" s="399"/>
      <c r="ERU854" s="399"/>
      <c r="ERV854" s="399"/>
      <c r="ERW854" s="399"/>
      <c r="ERX854" s="399"/>
      <c r="ERY854" s="399"/>
      <c r="ERZ854" s="399"/>
      <c r="ESA854" s="399"/>
      <c r="ESB854" s="399"/>
      <c r="ESC854" s="399"/>
      <c r="ESD854" s="399"/>
      <c r="ESE854" s="399"/>
      <c r="ESF854" s="399"/>
      <c r="ESG854" s="399"/>
      <c r="ESH854" s="399"/>
      <c r="ESI854" s="399"/>
      <c r="ESJ854" s="399"/>
      <c r="ESK854" s="399"/>
      <c r="ESL854" s="399"/>
      <c r="ESM854" s="399"/>
      <c r="ESN854" s="399"/>
      <c r="ESO854" s="399"/>
      <c r="ESP854" s="399"/>
      <c r="ESQ854" s="399"/>
      <c r="ESR854" s="399"/>
      <c r="ESS854" s="399"/>
      <c r="EST854" s="399"/>
      <c r="ESU854" s="399"/>
      <c r="ESV854" s="399"/>
      <c r="ESW854" s="399"/>
      <c r="ESX854" s="399"/>
      <c r="ESY854" s="399"/>
      <c r="ESZ854" s="399"/>
      <c r="ETA854" s="399"/>
      <c r="ETB854" s="399"/>
      <c r="ETC854" s="399"/>
      <c r="ETD854" s="399"/>
      <c r="ETE854" s="399"/>
      <c r="ETF854" s="399"/>
      <c r="ETG854" s="399"/>
      <c r="ETH854" s="399"/>
      <c r="ETI854" s="399"/>
      <c r="ETJ854" s="399"/>
      <c r="ETK854" s="399"/>
      <c r="ETL854" s="399"/>
      <c r="ETM854" s="399"/>
      <c r="ETN854" s="399"/>
      <c r="ETO854" s="399"/>
      <c r="ETP854" s="399"/>
      <c r="ETQ854" s="399"/>
      <c r="ETR854" s="399"/>
      <c r="ETS854" s="399"/>
      <c r="ETT854" s="399"/>
      <c r="ETU854" s="399"/>
      <c r="ETV854" s="399"/>
      <c r="ETW854" s="399"/>
      <c r="ETX854" s="399"/>
      <c r="ETY854" s="399"/>
      <c r="ETZ854" s="399"/>
      <c r="EUA854" s="399"/>
      <c r="EUB854" s="399"/>
      <c r="EUC854" s="399"/>
      <c r="EUD854" s="399"/>
      <c r="EUE854" s="399"/>
      <c r="EUF854" s="399"/>
      <c r="EUG854" s="399"/>
      <c r="EUH854" s="399"/>
      <c r="EUI854" s="399"/>
      <c r="EUJ854" s="399"/>
      <c r="EUK854" s="399"/>
      <c r="EUL854" s="399"/>
      <c r="EUM854" s="399"/>
      <c r="EUN854" s="399"/>
      <c r="EUO854" s="399"/>
      <c r="EUP854" s="399"/>
      <c r="EUQ854" s="399"/>
      <c r="EUR854" s="399"/>
      <c r="EUS854" s="399"/>
      <c r="EUT854" s="399"/>
      <c r="EUU854" s="399"/>
      <c r="EUV854" s="399"/>
      <c r="EUW854" s="399"/>
      <c r="EUX854" s="399"/>
      <c r="EUY854" s="399"/>
      <c r="EUZ854" s="399"/>
      <c r="EVA854" s="399"/>
      <c r="EVB854" s="399"/>
      <c r="EVC854" s="399"/>
      <c r="EVD854" s="399"/>
      <c r="EVE854" s="399"/>
      <c r="EVF854" s="399"/>
      <c r="EVG854" s="399"/>
      <c r="EVH854" s="399"/>
      <c r="EVI854" s="399"/>
      <c r="EVJ854" s="399"/>
      <c r="EVK854" s="399"/>
      <c r="EVL854" s="399"/>
      <c r="EVM854" s="399"/>
      <c r="EVN854" s="399"/>
      <c r="EVO854" s="399"/>
      <c r="EVP854" s="399"/>
      <c r="EVQ854" s="399"/>
      <c r="EVR854" s="399"/>
      <c r="EVS854" s="399"/>
      <c r="EVT854" s="399"/>
      <c r="EVU854" s="399"/>
      <c r="EVV854" s="399"/>
      <c r="EVW854" s="399"/>
      <c r="EVX854" s="399"/>
      <c r="EVY854" s="399"/>
      <c r="EVZ854" s="399"/>
      <c r="EWA854" s="399"/>
      <c r="EWB854" s="399"/>
      <c r="EWC854" s="399"/>
      <c r="EWD854" s="399"/>
      <c r="EWE854" s="399"/>
      <c r="EWF854" s="399"/>
      <c r="EWG854" s="399"/>
      <c r="EWH854" s="399"/>
      <c r="EWI854" s="399"/>
      <c r="EWJ854" s="399"/>
      <c r="EWK854" s="399"/>
      <c r="EWL854" s="399"/>
      <c r="EWM854" s="399"/>
      <c r="EWN854" s="399"/>
      <c r="EWO854" s="399"/>
      <c r="EWP854" s="399"/>
      <c r="EWQ854" s="399"/>
      <c r="EWR854" s="399"/>
      <c r="EWS854" s="399"/>
      <c r="EWT854" s="399"/>
      <c r="EWU854" s="399"/>
      <c r="EWV854" s="399"/>
      <c r="EWW854" s="399"/>
      <c r="EWX854" s="399"/>
      <c r="EWY854" s="399"/>
      <c r="EWZ854" s="399"/>
      <c r="EXA854" s="399"/>
      <c r="EXB854" s="399"/>
      <c r="EXC854" s="399"/>
      <c r="EXD854" s="399"/>
      <c r="EXE854" s="399"/>
      <c r="EXF854" s="399"/>
      <c r="EXG854" s="399"/>
      <c r="EXH854" s="399"/>
      <c r="EXI854" s="399"/>
      <c r="EXJ854" s="399"/>
      <c r="EXK854" s="399"/>
      <c r="EXL854" s="399"/>
      <c r="EXM854" s="399"/>
      <c r="EXN854" s="399"/>
      <c r="EXO854" s="399"/>
      <c r="EXP854" s="399"/>
      <c r="EXQ854" s="399"/>
      <c r="EXR854" s="399"/>
      <c r="EXS854" s="399"/>
      <c r="EXT854" s="399"/>
      <c r="EXU854" s="399"/>
      <c r="EXV854" s="399"/>
      <c r="EXW854" s="399"/>
      <c r="EXX854" s="399"/>
      <c r="EXY854" s="399"/>
      <c r="EXZ854" s="399"/>
      <c r="EYA854" s="399"/>
      <c r="EYB854" s="399"/>
      <c r="EYC854" s="399"/>
      <c r="EYD854" s="399"/>
      <c r="EYE854" s="399"/>
      <c r="EYF854" s="399"/>
      <c r="EYG854" s="399"/>
      <c r="EYH854" s="399"/>
      <c r="EYI854" s="399"/>
      <c r="EYJ854" s="399"/>
      <c r="EYK854" s="399"/>
      <c r="EYL854" s="399"/>
      <c r="EYM854" s="399"/>
      <c r="EYN854" s="399"/>
      <c r="EYO854" s="399"/>
      <c r="EYP854" s="399"/>
      <c r="EYQ854" s="399"/>
      <c r="EYR854" s="399"/>
      <c r="EYS854" s="399"/>
      <c r="EYT854" s="399"/>
      <c r="EYU854" s="399"/>
      <c r="EYV854" s="399"/>
      <c r="EYW854" s="399"/>
      <c r="EYX854" s="399"/>
      <c r="EYY854" s="399"/>
      <c r="EYZ854" s="399"/>
      <c r="EZA854" s="399"/>
      <c r="EZB854" s="399"/>
      <c r="EZC854" s="399"/>
      <c r="EZD854" s="399"/>
      <c r="EZE854" s="399"/>
      <c r="EZF854" s="399"/>
      <c r="EZG854" s="399"/>
      <c r="EZH854" s="399"/>
      <c r="EZI854" s="399"/>
      <c r="EZJ854" s="399"/>
      <c r="EZK854" s="399"/>
      <c r="EZL854" s="399"/>
      <c r="EZM854" s="399"/>
      <c r="EZN854" s="399"/>
      <c r="EZO854" s="399"/>
      <c r="EZP854" s="399"/>
      <c r="EZQ854" s="399"/>
      <c r="EZR854" s="399"/>
      <c r="EZS854" s="399"/>
      <c r="EZT854" s="399"/>
      <c r="EZU854" s="399"/>
      <c r="EZV854" s="399"/>
      <c r="EZW854" s="399"/>
      <c r="EZX854" s="399"/>
      <c r="EZY854" s="399"/>
      <c r="EZZ854" s="399"/>
      <c r="FAA854" s="399"/>
      <c r="FAB854" s="399"/>
      <c r="FAC854" s="399"/>
      <c r="FAD854" s="399"/>
      <c r="FAE854" s="399"/>
      <c r="FAF854" s="399"/>
      <c r="FAG854" s="399"/>
      <c r="FAH854" s="399"/>
      <c r="FAI854" s="399"/>
      <c r="FAJ854" s="399"/>
      <c r="FAK854" s="399"/>
      <c r="FAL854" s="399"/>
      <c r="FAM854" s="399"/>
      <c r="FAN854" s="399"/>
      <c r="FAO854" s="399"/>
      <c r="FAP854" s="399"/>
      <c r="FAQ854" s="399"/>
      <c r="FAR854" s="399"/>
      <c r="FAS854" s="399"/>
      <c r="FAT854" s="399"/>
      <c r="FAU854" s="399"/>
      <c r="FAV854" s="399"/>
      <c r="FAW854" s="399"/>
      <c r="FAX854" s="399"/>
      <c r="FAY854" s="399"/>
      <c r="FAZ854" s="399"/>
      <c r="FBA854" s="399"/>
      <c r="FBB854" s="399"/>
      <c r="FBC854" s="399"/>
      <c r="FBD854" s="399"/>
      <c r="FBE854" s="399"/>
      <c r="FBF854" s="399"/>
      <c r="FBG854" s="399"/>
      <c r="FBH854" s="399"/>
      <c r="FBI854" s="399"/>
      <c r="FBJ854" s="399"/>
      <c r="FBK854" s="399"/>
      <c r="FBL854" s="399"/>
      <c r="FBM854" s="399"/>
      <c r="FBN854" s="399"/>
      <c r="FBO854" s="399"/>
      <c r="FBP854" s="399"/>
      <c r="FBQ854" s="399"/>
      <c r="FBR854" s="399"/>
      <c r="FBS854" s="399"/>
      <c r="FBT854" s="399"/>
      <c r="FBU854" s="399"/>
      <c r="FBV854" s="399"/>
      <c r="FBW854" s="399"/>
      <c r="FBX854" s="399"/>
      <c r="FBY854" s="399"/>
      <c r="FBZ854" s="399"/>
      <c r="FCA854" s="399"/>
      <c r="FCB854" s="399"/>
      <c r="FCC854" s="399"/>
      <c r="FCD854" s="399"/>
      <c r="FCE854" s="399"/>
      <c r="FCF854" s="399"/>
      <c r="FCG854" s="399"/>
      <c r="FCH854" s="399"/>
      <c r="FCI854" s="399"/>
      <c r="FCJ854" s="399"/>
      <c r="FCK854" s="399"/>
      <c r="FCL854" s="399"/>
      <c r="FCM854" s="399"/>
      <c r="FCN854" s="399"/>
      <c r="FCO854" s="399"/>
      <c r="FCP854" s="399"/>
      <c r="FCQ854" s="399"/>
      <c r="FCR854" s="399"/>
      <c r="FCS854" s="399"/>
      <c r="FCT854" s="399"/>
      <c r="FCU854" s="399"/>
      <c r="FCV854" s="399"/>
      <c r="FCW854" s="399"/>
      <c r="FCX854" s="399"/>
      <c r="FCY854" s="399"/>
      <c r="FCZ854" s="399"/>
      <c r="FDA854" s="399"/>
      <c r="FDB854" s="399"/>
      <c r="FDC854" s="399"/>
      <c r="FDD854" s="399"/>
      <c r="FDE854" s="399"/>
      <c r="FDF854" s="399"/>
      <c r="FDG854" s="399"/>
      <c r="FDH854" s="399"/>
      <c r="FDI854" s="399"/>
      <c r="FDJ854" s="399"/>
      <c r="FDK854" s="399"/>
      <c r="FDL854" s="399"/>
      <c r="FDM854" s="399"/>
      <c r="FDN854" s="399"/>
      <c r="FDO854" s="399"/>
      <c r="FDP854" s="399"/>
      <c r="FDQ854" s="399"/>
      <c r="FDR854" s="399"/>
      <c r="FDS854" s="399"/>
      <c r="FDT854" s="399"/>
      <c r="FDU854" s="399"/>
      <c r="FDV854" s="399"/>
      <c r="FDW854" s="399"/>
      <c r="FDX854" s="399"/>
      <c r="FDY854" s="399"/>
      <c r="FDZ854" s="399"/>
      <c r="FEA854" s="399"/>
      <c r="FEB854" s="399"/>
      <c r="FEC854" s="399"/>
      <c r="FED854" s="399"/>
      <c r="FEE854" s="399"/>
      <c r="FEF854" s="399"/>
      <c r="FEG854" s="399"/>
      <c r="FEH854" s="399"/>
      <c r="FEI854" s="399"/>
      <c r="FEJ854" s="399"/>
      <c r="FEK854" s="399"/>
      <c r="FEL854" s="399"/>
      <c r="FEM854" s="399"/>
      <c r="FEN854" s="399"/>
      <c r="FEO854" s="399"/>
      <c r="FEP854" s="399"/>
      <c r="FEQ854" s="399"/>
      <c r="FER854" s="399"/>
      <c r="FES854" s="399"/>
      <c r="FET854" s="399"/>
      <c r="FEU854" s="399"/>
      <c r="FEV854" s="399"/>
      <c r="FEW854" s="399"/>
      <c r="FEX854" s="399"/>
      <c r="FEY854" s="399"/>
      <c r="FEZ854" s="399"/>
      <c r="FFA854" s="399"/>
      <c r="FFB854" s="399"/>
      <c r="FFC854" s="399"/>
      <c r="FFD854" s="399"/>
      <c r="FFE854" s="399"/>
      <c r="FFF854" s="399"/>
      <c r="FFG854" s="399"/>
      <c r="FFH854" s="399"/>
      <c r="FFI854" s="399"/>
      <c r="FFJ854" s="399"/>
      <c r="FFK854" s="399"/>
      <c r="FFL854" s="399"/>
      <c r="FFM854" s="399"/>
      <c r="FFN854" s="399"/>
      <c r="FFO854" s="399"/>
      <c r="FFP854" s="399"/>
      <c r="FFQ854" s="399"/>
      <c r="FFR854" s="399"/>
      <c r="FFS854" s="399"/>
      <c r="FFT854" s="399"/>
      <c r="FFU854" s="399"/>
      <c r="FFV854" s="399"/>
      <c r="FFW854" s="399"/>
      <c r="FFX854" s="399"/>
      <c r="FFY854" s="399"/>
      <c r="FFZ854" s="399"/>
      <c r="FGA854" s="399"/>
      <c r="FGB854" s="399"/>
      <c r="FGC854" s="399"/>
      <c r="FGD854" s="399"/>
      <c r="FGE854" s="399"/>
      <c r="FGF854" s="399"/>
      <c r="FGG854" s="399"/>
      <c r="FGH854" s="399"/>
      <c r="FGI854" s="399"/>
      <c r="FGJ854" s="399"/>
      <c r="FGK854" s="399"/>
      <c r="FGL854" s="399"/>
      <c r="FGM854" s="399"/>
      <c r="FGN854" s="399"/>
      <c r="FGO854" s="399"/>
      <c r="FGP854" s="399"/>
      <c r="FGQ854" s="399"/>
      <c r="FGR854" s="399"/>
      <c r="FGS854" s="399"/>
      <c r="FGT854" s="399"/>
      <c r="FGU854" s="399"/>
      <c r="FGV854" s="399"/>
      <c r="FGW854" s="399"/>
      <c r="FGX854" s="399"/>
      <c r="FGY854" s="399"/>
      <c r="FGZ854" s="399"/>
      <c r="FHA854" s="399"/>
      <c r="FHB854" s="399"/>
      <c r="FHC854" s="399"/>
      <c r="FHD854" s="399"/>
      <c r="FHE854" s="399"/>
      <c r="FHF854" s="399"/>
      <c r="FHG854" s="399"/>
      <c r="FHH854" s="399"/>
      <c r="FHI854" s="399"/>
      <c r="FHJ854" s="399"/>
      <c r="FHK854" s="399"/>
      <c r="FHL854" s="399"/>
      <c r="FHM854" s="399"/>
      <c r="FHN854" s="399"/>
      <c r="FHO854" s="399"/>
      <c r="FHP854" s="399"/>
      <c r="FHQ854" s="399"/>
      <c r="FHR854" s="399"/>
      <c r="FHS854" s="399"/>
      <c r="FHT854" s="399"/>
      <c r="FHU854" s="399"/>
      <c r="FHV854" s="399"/>
      <c r="FHW854" s="399"/>
      <c r="FHX854" s="399"/>
      <c r="FHY854" s="399"/>
      <c r="FHZ854" s="399"/>
      <c r="FIA854" s="399"/>
      <c r="FIB854" s="399"/>
      <c r="FIC854" s="399"/>
      <c r="FID854" s="399"/>
      <c r="FIE854" s="399"/>
      <c r="FIF854" s="399"/>
      <c r="FIG854" s="399"/>
      <c r="FIH854" s="399"/>
      <c r="FII854" s="399"/>
      <c r="FIJ854" s="399"/>
      <c r="FIK854" s="399"/>
      <c r="FIL854" s="399"/>
      <c r="FIM854" s="399"/>
      <c r="FIN854" s="399"/>
      <c r="FIO854" s="399"/>
      <c r="FIP854" s="399"/>
      <c r="FIQ854" s="399"/>
      <c r="FIR854" s="399"/>
      <c r="FIS854" s="399"/>
      <c r="FIT854" s="399"/>
      <c r="FIU854" s="399"/>
      <c r="FIV854" s="399"/>
      <c r="FIW854" s="399"/>
      <c r="FIX854" s="399"/>
      <c r="FIY854" s="399"/>
      <c r="FIZ854" s="399"/>
      <c r="FJA854" s="399"/>
      <c r="FJB854" s="399"/>
      <c r="FJC854" s="399"/>
      <c r="FJD854" s="399"/>
      <c r="FJE854" s="399"/>
      <c r="FJF854" s="399"/>
      <c r="FJG854" s="399"/>
      <c r="FJH854" s="399"/>
      <c r="FJI854" s="399"/>
      <c r="FJJ854" s="399"/>
      <c r="FJK854" s="399"/>
      <c r="FJL854" s="399"/>
      <c r="FJM854" s="399"/>
      <c r="FJN854" s="399"/>
      <c r="FJO854" s="399"/>
      <c r="FJP854" s="399"/>
      <c r="FJQ854" s="399"/>
      <c r="FJR854" s="399"/>
      <c r="FJS854" s="399"/>
      <c r="FJT854" s="399"/>
      <c r="FJU854" s="399"/>
      <c r="FJV854" s="399"/>
      <c r="FJW854" s="399"/>
      <c r="FJX854" s="399"/>
      <c r="FJY854" s="399"/>
      <c r="FJZ854" s="399"/>
      <c r="FKA854" s="399"/>
      <c r="FKB854" s="399"/>
      <c r="FKC854" s="399"/>
      <c r="FKD854" s="399"/>
      <c r="FKE854" s="399"/>
      <c r="FKF854" s="399"/>
      <c r="FKG854" s="399"/>
      <c r="FKH854" s="399"/>
      <c r="FKI854" s="399"/>
      <c r="FKJ854" s="399"/>
      <c r="FKK854" s="399"/>
      <c r="FKL854" s="399"/>
      <c r="FKM854" s="399"/>
      <c r="FKN854" s="399"/>
      <c r="FKO854" s="399"/>
      <c r="FKP854" s="399"/>
      <c r="FKQ854" s="399"/>
      <c r="FKR854" s="399"/>
      <c r="FKS854" s="399"/>
      <c r="FKT854" s="399"/>
      <c r="FKU854" s="399"/>
      <c r="FKV854" s="399"/>
      <c r="FKW854" s="399"/>
      <c r="FKX854" s="399"/>
      <c r="FKY854" s="399"/>
      <c r="FKZ854" s="399"/>
      <c r="FLA854" s="399"/>
      <c r="FLB854" s="399"/>
      <c r="FLC854" s="399"/>
      <c r="FLD854" s="399"/>
      <c r="FLE854" s="399"/>
      <c r="FLF854" s="399"/>
      <c r="FLG854" s="399"/>
      <c r="FLH854" s="399"/>
      <c r="FLI854" s="399"/>
      <c r="FLJ854" s="399"/>
      <c r="FLK854" s="399"/>
      <c r="FLL854" s="399"/>
      <c r="FLM854" s="399"/>
      <c r="FLN854" s="399"/>
      <c r="FLO854" s="399"/>
      <c r="FLP854" s="399"/>
      <c r="FLQ854" s="399"/>
      <c r="FLR854" s="399"/>
      <c r="FLS854" s="399"/>
      <c r="FLT854" s="399"/>
      <c r="FLU854" s="399"/>
      <c r="FLV854" s="399"/>
      <c r="FLW854" s="399"/>
      <c r="FLX854" s="399"/>
      <c r="FLY854" s="399"/>
      <c r="FLZ854" s="399"/>
      <c r="FMA854" s="399"/>
      <c r="FMB854" s="399"/>
      <c r="FMC854" s="399"/>
      <c r="FMD854" s="399"/>
      <c r="FME854" s="399"/>
      <c r="FMF854" s="399"/>
      <c r="FMG854" s="399"/>
      <c r="FMH854" s="399"/>
      <c r="FMI854" s="399"/>
      <c r="FMJ854" s="399"/>
      <c r="FMK854" s="399"/>
      <c r="FML854" s="399"/>
      <c r="FMM854" s="399"/>
      <c r="FMN854" s="399"/>
      <c r="FMO854" s="399"/>
      <c r="FMP854" s="399"/>
      <c r="FMQ854" s="399"/>
      <c r="FMR854" s="399"/>
      <c r="FMS854" s="399"/>
      <c r="FMT854" s="399"/>
      <c r="FMU854" s="399"/>
      <c r="FMV854" s="399"/>
      <c r="FMW854" s="399"/>
      <c r="FMX854" s="399"/>
      <c r="FMY854" s="399"/>
      <c r="FMZ854" s="399"/>
      <c r="FNA854" s="399"/>
      <c r="FNB854" s="399"/>
      <c r="FNC854" s="399"/>
      <c r="FND854" s="399"/>
      <c r="FNE854" s="399"/>
      <c r="FNF854" s="399"/>
      <c r="FNG854" s="399"/>
      <c r="FNH854" s="399"/>
      <c r="FNI854" s="399"/>
      <c r="FNJ854" s="399"/>
      <c r="FNK854" s="399"/>
      <c r="FNL854" s="399"/>
      <c r="FNM854" s="399"/>
      <c r="FNN854" s="399"/>
      <c r="FNO854" s="399"/>
      <c r="FNP854" s="399"/>
      <c r="FNQ854" s="399"/>
      <c r="FNR854" s="399"/>
      <c r="FNS854" s="399"/>
      <c r="FNT854" s="399"/>
      <c r="FNU854" s="399"/>
      <c r="FNV854" s="399"/>
      <c r="FNW854" s="399"/>
      <c r="FNX854" s="399"/>
      <c r="FNY854" s="399"/>
      <c r="FNZ854" s="399"/>
      <c r="FOA854" s="399"/>
      <c r="FOB854" s="399"/>
      <c r="FOC854" s="399"/>
      <c r="FOD854" s="399"/>
      <c r="FOE854" s="399"/>
      <c r="FOF854" s="399"/>
      <c r="FOG854" s="399"/>
      <c r="FOH854" s="399"/>
      <c r="FOI854" s="399"/>
      <c r="FOJ854" s="399"/>
      <c r="FOK854" s="399"/>
      <c r="FOL854" s="399"/>
      <c r="FOM854" s="399"/>
      <c r="FON854" s="399"/>
      <c r="FOO854" s="399"/>
      <c r="FOP854" s="399"/>
      <c r="FOQ854" s="399"/>
      <c r="FOR854" s="399"/>
      <c r="FOS854" s="399"/>
      <c r="FOT854" s="399"/>
      <c r="FOU854" s="399"/>
      <c r="FOV854" s="399"/>
      <c r="FOW854" s="399"/>
      <c r="FOX854" s="399"/>
      <c r="FOY854" s="399"/>
      <c r="FOZ854" s="399"/>
      <c r="FPA854" s="399"/>
      <c r="FPB854" s="399"/>
      <c r="FPC854" s="399"/>
      <c r="FPD854" s="399"/>
      <c r="FPE854" s="399"/>
      <c r="FPF854" s="399"/>
      <c r="FPG854" s="399"/>
      <c r="FPH854" s="399"/>
      <c r="FPI854" s="399"/>
      <c r="FPJ854" s="399"/>
      <c r="FPK854" s="399"/>
      <c r="FPL854" s="399"/>
      <c r="FPM854" s="399"/>
      <c r="FPN854" s="399"/>
      <c r="FPO854" s="399"/>
      <c r="FPP854" s="399"/>
      <c r="FPQ854" s="399"/>
      <c r="FPR854" s="399"/>
      <c r="FPS854" s="399"/>
      <c r="FPT854" s="399"/>
      <c r="FPU854" s="399"/>
      <c r="FPV854" s="399"/>
      <c r="FPW854" s="399"/>
      <c r="FPX854" s="399"/>
      <c r="FPY854" s="399"/>
      <c r="FPZ854" s="399"/>
      <c r="FQA854" s="399"/>
      <c r="FQB854" s="399"/>
      <c r="FQC854" s="399"/>
      <c r="FQD854" s="399"/>
      <c r="FQE854" s="399"/>
      <c r="FQF854" s="399"/>
      <c r="FQG854" s="399"/>
      <c r="FQH854" s="399"/>
      <c r="FQI854" s="399"/>
      <c r="FQJ854" s="399"/>
      <c r="FQK854" s="399"/>
      <c r="FQL854" s="399"/>
      <c r="FQM854" s="399"/>
      <c r="FQN854" s="399"/>
      <c r="FQO854" s="399"/>
      <c r="FQP854" s="399"/>
      <c r="FQQ854" s="399"/>
      <c r="FQR854" s="399"/>
      <c r="FQS854" s="399"/>
      <c r="FQT854" s="399"/>
      <c r="FQU854" s="399"/>
      <c r="FQV854" s="399"/>
      <c r="FQW854" s="399"/>
      <c r="FQX854" s="399"/>
      <c r="FQY854" s="399"/>
      <c r="FQZ854" s="399"/>
      <c r="FRA854" s="399"/>
      <c r="FRB854" s="399"/>
      <c r="FRC854" s="399"/>
      <c r="FRD854" s="399"/>
      <c r="FRE854" s="399"/>
      <c r="FRF854" s="399"/>
      <c r="FRG854" s="399"/>
      <c r="FRH854" s="399"/>
      <c r="FRI854" s="399"/>
      <c r="FRJ854" s="399"/>
      <c r="FRK854" s="399"/>
      <c r="FRL854" s="399"/>
      <c r="FRM854" s="399"/>
      <c r="FRN854" s="399"/>
      <c r="FRO854" s="399"/>
      <c r="FRP854" s="399"/>
      <c r="FRQ854" s="399"/>
      <c r="FRR854" s="399"/>
      <c r="FRS854" s="399"/>
      <c r="FRT854" s="399"/>
      <c r="FRU854" s="399"/>
      <c r="FRV854" s="399"/>
      <c r="FRW854" s="399"/>
      <c r="FRX854" s="399"/>
      <c r="FRY854" s="399"/>
      <c r="FRZ854" s="399"/>
      <c r="FSA854" s="399"/>
      <c r="FSB854" s="399"/>
      <c r="FSC854" s="399"/>
      <c r="FSD854" s="399"/>
      <c r="FSE854" s="399"/>
      <c r="FSF854" s="399"/>
      <c r="FSG854" s="399"/>
      <c r="FSH854" s="399"/>
      <c r="FSI854" s="399"/>
      <c r="FSJ854" s="399"/>
      <c r="FSK854" s="399"/>
      <c r="FSL854" s="399"/>
      <c r="FSM854" s="399"/>
      <c r="FSN854" s="399"/>
      <c r="FSO854" s="399"/>
      <c r="FSP854" s="399"/>
      <c r="FSQ854" s="399"/>
      <c r="FSR854" s="399"/>
      <c r="FSS854" s="399"/>
      <c r="FST854" s="399"/>
      <c r="FSU854" s="399"/>
      <c r="FSV854" s="399"/>
      <c r="FSW854" s="399"/>
      <c r="FSX854" s="399"/>
      <c r="FSY854" s="399"/>
      <c r="FSZ854" s="399"/>
      <c r="FTA854" s="399"/>
      <c r="FTB854" s="399"/>
      <c r="FTC854" s="399"/>
      <c r="FTD854" s="399"/>
      <c r="FTE854" s="399"/>
      <c r="FTF854" s="399"/>
      <c r="FTG854" s="399"/>
      <c r="FTH854" s="399"/>
      <c r="FTI854" s="399"/>
      <c r="FTJ854" s="399"/>
      <c r="FTK854" s="399"/>
      <c r="FTL854" s="399"/>
      <c r="FTM854" s="399"/>
      <c r="FTN854" s="399"/>
      <c r="FTO854" s="399"/>
      <c r="FTP854" s="399"/>
      <c r="FTQ854" s="399"/>
      <c r="FTR854" s="399"/>
      <c r="FTS854" s="399"/>
      <c r="FTT854" s="399"/>
      <c r="FTU854" s="399"/>
      <c r="FTV854" s="399"/>
      <c r="FTW854" s="399"/>
      <c r="FTX854" s="399"/>
      <c r="FTY854" s="399"/>
      <c r="FTZ854" s="399"/>
      <c r="FUA854" s="399"/>
      <c r="FUB854" s="399"/>
      <c r="FUC854" s="399"/>
      <c r="FUD854" s="399"/>
      <c r="FUE854" s="399"/>
      <c r="FUF854" s="399"/>
      <c r="FUG854" s="399"/>
      <c r="FUH854" s="399"/>
      <c r="FUI854" s="399"/>
      <c r="FUJ854" s="399"/>
      <c r="FUK854" s="399"/>
      <c r="FUL854" s="399"/>
      <c r="FUM854" s="399"/>
      <c r="FUN854" s="399"/>
      <c r="FUO854" s="399"/>
      <c r="FUP854" s="399"/>
      <c r="FUQ854" s="399"/>
      <c r="FUR854" s="399"/>
      <c r="FUS854" s="399"/>
      <c r="FUT854" s="399"/>
      <c r="FUU854" s="399"/>
      <c r="FUV854" s="399"/>
      <c r="FUW854" s="399"/>
      <c r="FUX854" s="399"/>
      <c r="FUY854" s="399"/>
      <c r="FUZ854" s="399"/>
      <c r="FVA854" s="399"/>
      <c r="FVB854" s="399"/>
      <c r="FVC854" s="399"/>
      <c r="FVD854" s="399"/>
      <c r="FVE854" s="399"/>
      <c r="FVF854" s="399"/>
      <c r="FVG854" s="399"/>
      <c r="FVH854" s="399"/>
      <c r="FVI854" s="399"/>
      <c r="FVJ854" s="399"/>
      <c r="FVK854" s="399"/>
      <c r="FVL854" s="399"/>
      <c r="FVM854" s="399"/>
      <c r="FVN854" s="399"/>
      <c r="FVO854" s="399"/>
      <c r="FVP854" s="399"/>
      <c r="FVQ854" s="399"/>
      <c r="FVR854" s="399"/>
      <c r="FVS854" s="399"/>
      <c r="FVT854" s="399"/>
      <c r="FVU854" s="399"/>
      <c r="FVV854" s="399"/>
      <c r="FVW854" s="399"/>
      <c r="FVX854" s="399"/>
      <c r="FVY854" s="399"/>
      <c r="FVZ854" s="399"/>
      <c r="FWA854" s="399"/>
      <c r="FWB854" s="399"/>
      <c r="FWC854" s="399"/>
      <c r="FWD854" s="399"/>
      <c r="FWE854" s="399"/>
      <c r="FWF854" s="399"/>
      <c r="FWG854" s="399"/>
      <c r="FWH854" s="399"/>
      <c r="FWI854" s="399"/>
      <c r="FWJ854" s="399"/>
      <c r="FWK854" s="399"/>
      <c r="FWL854" s="399"/>
      <c r="FWM854" s="399"/>
      <c r="FWN854" s="399"/>
      <c r="FWO854" s="399"/>
      <c r="FWP854" s="399"/>
      <c r="FWQ854" s="399"/>
      <c r="FWR854" s="399"/>
      <c r="FWS854" s="399"/>
      <c r="FWT854" s="399"/>
      <c r="FWU854" s="399"/>
      <c r="FWV854" s="399"/>
      <c r="FWW854" s="399"/>
      <c r="FWX854" s="399"/>
      <c r="FWY854" s="399"/>
      <c r="FWZ854" s="399"/>
      <c r="FXA854" s="399"/>
      <c r="FXB854" s="399"/>
      <c r="FXC854" s="399"/>
      <c r="FXD854" s="399"/>
      <c r="FXE854" s="399"/>
      <c r="FXF854" s="399"/>
      <c r="FXG854" s="399"/>
      <c r="FXH854" s="399"/>
      <c r="FXI854" s="399"/>
      <c r="FXJ854" s="399"/>
      <c r="FXK854" s="399"/>
      <c r="FXL854" s="399"/>
      <c r="FXM854" s="399"/>
      <c r="FXN854" s="399"/>
      <c r="FXO854" s="399"/>
      <c r="FXP854" s="399"/>
      <c r="FXQ854" s="399"/>
      <c r="FXR854" s="399"/>
      <c r="FXS854" s="399"/>
      <c r="FXT854" s="399"/>
      <c r="FXU854" s="399"/>
      <c r="FXV854" s="399"/>
      <c r="FXW854" s="399"/>
      <c r="FXX854" s="399"/>
      <c r="FXY854" s="399"/>
      <c r="FXZ854" s="399"/>
      <c r="FYA854" s="399"/>
      <c r="FYB854" s="399"/>
      <c r="FYC854" s="399"/>
      <c r="FYD854" s="399"/>
      <c r="FYE854" s="399"/>
      <c r="FYF854" s="399"/>
      <c r="FYG854" s="399"/>
      <c r="FYH854" s="399"/>
      <c r="FYI854" s="399"/>
      <c r="FYJ854" s="399"/>
      <c r="FYK854" s="399"/>
      <c r="FYL854" s="399"/>
      <c r="FYM854" s="399"/>
      <c r="FYN854" s="399"/>
      <c r="FYO854" s="399"/>
      <c r="FYP854" s="399"/>
      <c r="FYQ854" s="399"/>
      <c r="FYR854" s="399"/>
      <c r="FYS854" s="399"/>
      <c r="FYT854" s="399"/>
      <c r="FYU854" s="399"/>
      <c r="FYV854" s="399"/>
      <c r="FYW854" s="399"/>
      <c r="FYX854" s="399"/>
      <c r="FYY854" s="399"/>
      <c r="FYZ854" s="399"/>
      <c r="FZA854" s="399"/>
      <c r="FZB854" s="399"/>
      <c r="FZC854" s="399"/>
      <c r="FZD854" s="399"/>
      <c r="FZE854" s="399"/>
      <c r="FZF854" s="399"/>
      <c r="FZG854" s="399"/>
      <c r="FZH854" s="399"/>
      <c r="FZI854" s="399"/>
      <c r="FZJ854" s="399"/>
      <c r="FZK854" s="399"/>
      <c r="FZL854" s="399"/>
      <c r="FZM854" s="399"/>
      <c r="FZN854" s="399"/>
      <c r="FZO854" s="399"/>
      <c r="FZP854" s="399"/>
      <c r="FZQ854" s="399"/>
      <c r="FZR854" s="399"/>
      <c r="FZS854" s="399"/>
      <c r="FZT854" s="399"/>
      <c r="FZU854" s="399"/>
      <c r="FZV854" s="399"/>
      <c r="FZW854" s="399"/>
      <c r="FZX854" s="399"/>
      <c r="FZY854" s="399"/>
      <c r="FZZ854" s="399"/>
      <c r="GAA854" s="399"/>
      <c r="GAB854" s="399"/>
      <c r="GAC854" s="399"/>
      <c r="GAD854" s="399"/>
      <c r="GAE854" s="399"/>
      <c r="GAF854" s="399"/>
      <c r="GAG854" s="399"/>
      <c r="GAH854" s="399"/>
      <c r="GAI854" s="399"/>
      <c r="GAJ854" s="399"/>
      <c r="GAK854" s="399"/>
      <c r="GAL854" s="399"/>
      <c r="GAM854" s="399"/>
      <c r="GAN854" s="399"/>
      <c r="GAO854" s="399"/>
      <c r="GAP854" s="399"/>
      <c r="GAQ854" s="399"/>
      <c r="GAR854" s="399"/>
      <c r="GAS854" s="399"/>
      <c r="GAT854" s="399"/>
      <c r="GAU854" s="399"/>
      <c r="GAV854" s="399"/>
      <c r="GAW854" s="399"/>
      <c r="GAX854" s="399"/>
      <c r="GAY854" s="399"/>
      <c r="GAZ854" s="399"/>
      <c r="GBA854" s="399"/>
      <c r="GBB854" s="399"/>
      <c r="GBC854" s="399"/>
      <c r="GBD854" s="399"/>
      <c r="GBE854" s="399"/>
      <c r="GBF854" s="399"/>
      <c r="GBG854" s="399"/>
      <c r="GBH854" s="399"/>
      <c r="GBI854" s="399"/>
      <c r="GBJ854" s="399"/>
      <c r="GBK854" s="399"/>
      <c r="GBL854" s="399"/>
      <c r="GBM854" s="399"/>
      <c r="GBN854" s="399"/>
      <c r="GBO854" s="399"/>
      <c r="GBP854" s="399"/>
      <c r="GBQ854" s="399"/>
      <c r="GBR854" s="399"/>
      <c r="GBS854" s="399"/>
      <c r="GBT854" s="399"/>
      <c r="GBU854" s="399"/>
      <c r="GBV854" s="399"/>
      <c r="GBW854" s="399"/>
      <c r="GBX854" s="399"/>
      <c r="GBY854" s="399"/>
      <c r="GBZ854" s="399"/>
      <c r="GCA854" s="399"/>
      <c r="GCB854" s="399"/>
      <c r="GCC854" s="399"/>
      <c r="GCD854" s="399"/>
      <c r="GCE854" s="399"/>
      <c r="GCF854" s="399"/>
      <c r="GCG854" s="399"/>
      <c r="GCH854" s="399"/>
      <c r="GCI854" s="399"/>
      <c r="GCJ854" s="399"/>
      <c r="GCK854" s="399"/>
      <c r="GCL854" s="399"/>
      <c r="GCM854" s="399"/>
      <c r="GCN854" s="399"/>
      <c r="GCO854" s="399"/>
      <c r="GCP854" s="399"/>
      <c r="GCQ854" s="399"/>
      <c r="GCR854" s="399"/>
      <c r="GCS854" s="399"/>
      <c r="GCT854" s="399"/>
      <c r="GCU854" s="399"/>
      <c r="GCV854" s="399"/>
      <c r="GCW854" s="399"/>
      <c r="GCX854" s="399"/>
      <c r="GCY854" s="399"/>
      <c r="GCZ854" s="399"/>
      <c r="GDA854" s="399"/>
      <c r="GDB854" s="399"/>
      <c r="GDC854" s="399"/>
      <c r="GDD854" s="399"/>
      <c r="GDE854" s="399"/>
      <c r="GDF854" s="399"/>
      <c r="GDG854" s="399"/>
      <c r="GDH854" s="399"/>
      <c r="GDI854" s="399"/>
      <c r="GDJ854" s="399"/>
      <c r="GDK854" s="399"/>
      <c r="GDL854" s="399"/>
      <c r="GDM854" s="399"/>
      <c r="GDN854" s="399"/>
      <c r="GDO854" s="399"/>
      <c r="GDP854" s="399"/>
      <c r="GDQ854" s="399"/>
      <c r="GDR854" s="399"/>
      <c r="GDS854" s="399"/>
      <c r="GDT854" s="399"/>
      <c r="GDU854" s="399"/>
      <c r="GDV854" s="399"/>
      <c r="GDW854" s="399"/>
      <c r="GDX854" s="399"/>
      <c r="GDY854" s="399"/>
      <c r="GDZ854" s="399"/>
      <c r="GEA854" s="399"/>
      <c r="GEB854" s="399"/>
      <c r="GEC854" s="399"/>
      <c r="GED854" s="399"/>
      <c r="GEE854" s="399"/>
      <c r="GEF854" s="399"/>
      <c r="GEG854" s="399"/>
      <c r="GEH854" s="399"/>
      <c r="GEI854" s="399"/>
      <c r="GEJ854" s="399"/>
      <c r="GEK854" s="399"/>
      <c r="GEL854" s="399"/>
      <c r="GEM854" s="399"/>
      <c r="GEN854" s="399"/>
      <c r="GEO854" s="399"/>
      <c r="GEP854" s="399"/>
      <c r="GEQ854" s="399"/>
      <c r="GER854" s="399"/>
      <c r="GES854" s="399"/>
      <c r="GET854" s="399"/>
      <c r="GEU854" s="399"/>
      <c r="GEV854" s="399"/>
      <c r="GEW854" s="399"/>
      <c r="GEX854" s="399"/>
      <c r="GEY854" s="399"/>
      <c r="GEZ854" s="399"/>
      <c r="GFA854" s="399"/>
      <c r="GFB854" s="399"/>
      <c r="GFC854" s="399"/>
      <c r="GFD854" s="399"/>
      <c r="GFE854" s="399"/>
      <c r="GFF854" s="399"/>
      <c r="GFG854" s="399"/>
      <c r="GFH854" s="399"/>
      <c r="GFI854" s="399"/>
      <c r="GFJ854" s="399"/>
      <c r="GFK854" s="399"/>
      <c r="GFL854" s="399"/>
      <c r="GFM854" s="399"/>
      <c r="GFN854" s="399"/>
      <c r="GFO854" s="399"/>
      <c r="GFP854" s="399"/>
      <c r="GFQ854" s="399"/>
      <c r="GFR854" s="399"/>
      <c r="GFS854" s="399"/>
      <c r="GFT854" s="399"/>
      <c r="GFU854" s="399"/>
      <c r="GFV854" s="399"/>
      <c r="GFW854" s="399"/>
      <c r="GFX854" s="399"/>
      <c r="GFY854" s="399"/>
      <c r="GFZ854" s="399"/>
      <c r="GGA854" s="399"/>
      <c r="GGB854" s="399"/>
      <c r="GGC854" s="399"/>
      <c r="GGD854" s="399"/>
      <c r="GGE854" s="399"/>
      <c r="GGF854" s="399"/>
      <c r="GGG854" s="399"/>
      <c r="GGH854" s="399"/>
      <c r="GGI854" s="399"/>
      <c r="GGJ854" s="399"/>
      <c r="GGK854" s="399"/>
      <c r="GGL854" s="399"/>
      <c r="GGM854" s="399"/>
      <c r="GGN854" s="399"/>
      <c r="GGO854" s="399"/>
      <c r="GGP854" s="399"/>
      <c r="GGQ854" s="399"/>
      <c r="GGR854" s="399"/>
      <c r="GGS854" s="399"/>
      <c r="GGT854" s="399"/>
      <c r="GGU854" s="399"/>
      <c r="GGV854" s="399"/>
      <c r="GGW854" s="399"/>
      <c r="GGX854" s="399"/>
      <c r="GGY854" s="399"/>
      <c r="GGZ854" s="399"/>
      <c r="GHA854" s="399"/>
      <c r="GHB854" s="399"/>
      <c r="GHC854" s="399"/>
      <c r="GHD854" s="399"/>
      <c r="GHE854" s="399"/>
      <c r="GHF854" s="399"/>
      <c r="GHG854" s="399"/>
      <c r="GHH854" s="399"/>
      <c r="GHI854" s="399"/>
      <c r="GHJ854" s="399"/>
      <c r="GHK854" s="399"/>
      <c r="GHL854" s="399"/>
      <c r="GHM854" s="399"/>
      <c r="GHN854" s="399"/>
      <c r="GHO854" s="399"/>
      <c r="GHP854" s="399"/>
      <c r="GHQ854" s="399"/>
      <c r="GHR854" s="399"/>
      <c r="GHS854" s="399"/>
      <c r="GHT854" s="399"/>
      <c r="GHU854" s="399"/>
      <c r="GHV854" s="399"/>
      <c r="GHW854" s="399"/>
      <c r="GHX854" s="399"/>
      <c r="GHY854" s="399"/>
      <c r="GHZ854" s="399"/>
      <c r="GIA854" s="399"/>
      <c r="GIB854" s="399"/>
      <c r="GIC854" s="399"/>
      <c r="GID854" s="399"/>
      <c r="GIE854" s="399"/>
      <c r="GIF854" s="399"/>
      <c r="GIG854" s="399"/>
      <c r="GIH854" s="399"/>
      <c r="GII854" s="399"/>
      <c r="GIJ854" s="399"/>
      <c r="GIK854" s="399"/>
      <c r="GIL854" s="399"/>
      <c r="GIM854" s="399"/>
      <c r="GIN854" s="399"/>
      <c r="GIO854" s="399"/>
      <c r="GIP854" s="399"/>
      <c r="GIQ854" s="399"/>
      <c r="GIR854" s="399"/>
      <c r="GIS854" s="399"/>
      <c r="GIT854" s="399"/>
      <c r="GIU854" s="399"/>
      <c r="GIV854" s="399"/>
      <c r="GIW854" s="399"/>
      <c r="GIX854" s="399"/>
      <c r="GIY854" s="399"/>
      <c r="GIZ854" s="399"/>
      <c r="GJA854" s="399"/>
      <c r="GJB854" s="399"/>
      <c r="GJC854" s="399"/>
      <c r="GJD854" s="399"/>
      <c r="GJE854" s="399"/>
      <c r="GJF854" s="399"/>
      <c r="GJG854" s="399"/>
      <c r="GJH854" s="399"/>
      <c r="GJI854" s="399"/>
      <c r="GJJ854" s="399"/>
      <c r="GJK854" s="399"/>
      <c r="GJL854" s="399"/>
      <c r="GJM854" s="399"/>
      <c r="GJN854" s="399"/>
      <c r="GJO854" s="399"/>
      <c r="GJP854" s="399"/>
      <c r="GJQ854" s="399"/>
      <c r="GJR854" s="399"/>
      <c r="GJS854" s="399"/>
      <c r="GJT854" s="399"/>
      <c r="GJU854" s="399"/>
      <c r="GJV854" s="399"/>
      <c r="GJW854" s="399"/>
      <c r="GJX854" s="399"/>
      <c r="GJY854" s="399"/>
      <c r="GJZ854" s="399"/>
      <c r="GKA854" s="399"/>
      <c r="GKB854" s="399"/>
      <c r="GKC854" s="399"/>
      <c r="GKD854" s="399"/>
      <c r="GKE854" s="399"/>
      <c r="GKF854" s="399"/>
      <c r="GKG854" s="399"/>
      <c r="GKH854" s="399"/>
      <c r="GKI854" s="399"/>
      <c r="GKJ854" s="399"/>
      <c r="GKK854" s="399"/>
      <c r="GKL854" s="399"/>
      <c r="GKM854" s="399"/>
      <c r="GKN854" s="399"/>
      <c r="GKO854" s="399"/>
      <c r="GKP854" s="399"/>
      <c r="GKQ854" s="399"/>
      <c r="GKR854" s="399"/>
      <c r="GKS854" s="399"/>
      <c r="GKT854" s="399"/>
      <c r="GKU854" s="399"/>
      <c r="GKV854" s="399"/>
      <c r="GKW854" s="399"/>
      <c r="GKX854" s="399"/>
      <c r="GKY854" s="399"/>
      <c r="GKZ854" s="399"/>
      <c r="GLA854" s="399"/>
      <c r="GLB854" s="399"/>
      <c r="GLC854" s="399"/>
      <c r="GLD854" s="399"/>
      <c r="GLE854" s="399"/>
      <c r="GLF854" s="399"/>
      <c r="GLG854" s="399"/>
      <c r="GLH854" s="399"/>
      <c r="GLI854" s="399"/>
      <c r="GLJ854" s="399"/>
      <c r="GLK854" s="399"/>
      <c r="GLL854" s="399"/>
      <c r="GLM854" s="399"/>
      <c r="GLN854" s="399"/>
      <c r="GLO854" s="399"/>
      <c r="GLP854" s="399"/>
      <c r="GLQ854" s="399"/>
      <c r="GLR854" s="399"/>
      <c r="GLS854" s="399"/>
      <c r="GLT854" s="399"/>
      <c r="GLU854" s="399"/>
      <c r="GLV854" s="399"/>
      <c r="GLW854" s="399"/>
      <c r="GLX854" s="399"/>
      <c r="GLY854" s="399"/>
      <c r="GLZ854" s="399"/>
      <c r="GMA854" s="399"/>
      <c r="GMB854" s="399"/>
      <c r="GMC854" s="399"/>
      <c r="GMD854" s="399"/>
      <c r="GME854" s="399"/>
      <c r="GMF854" s="399"/>
      <c r="GMG854" s="399"/>
      <c r="GMH854" s="399"/>
      <c r="GMI854" s="399"/>
      <c r="GMJ854" s="399"/>
      <c r="GMK854" s="399"/>
      <c r="GML854" s="399"/>
      <c r="GMM854" s="399"/>
      <c r="GMN854" s="399"/>
      <c r="GMO854" s="399"/>
      <c r="GMP854" s="399"/>
      <c r="GMQ854" s="399"/>
      <c r="GMR854" s="399"/>
      <c r="GMS854" s="399"/>
      <c r="GMT854" s="399"/>
      <c r="GMU854" s="399"/>
      <c r="GMV854" s="399"/>
      <c r="GMW854" s="399"/>
      <c r="GMX854" s="399"/>
      <c r="GMY854" s="399"/>
      <c r="GMZ854" s="399"/>
      <c r="GNA854" s="399"/>
      <c r="GNB854" s="399"/>
      <c r="GNC854" s="399"/>
      <c r="GND854" s="399"/>
      <c r="GNE854" s="399"/>
      <c r="GNF854" s="399"/>
      <c r="GNG854" s="399"/>
      <c r="GNH854" s="399"/>
      <c r="GNI854" s="399"/>
      <c r="GNJ854" s="399"/>
      <c r="GNK854" s="399"/>
      <c r="GNL854" s="399"/>
      <c r="GNM854" s="399"/>
      <c r="GNN854" s="399"/>
      <c r="GNO854" s="399"/>
      <c r="GNP854" s="399"/>
      <c r="GNQ854" s="399"/>
      <c r="GNR854" s="399"/>
      <c r="GNS854" s="399"/>
      <c r="GNT854" s="399"/>
      <c r="GNU854" s="399"/>
      <c r="GNV854" s="399"/>
      <c r="GNW854" s="399"/>
      <c r="GNX854" s="399"/>
      <c r="GNY854" s="399"/>
      <c r="GNZ854" s="399"/>
      <c r="GOA854" s="399"/>
      <c r="GOB854" s="399"/>
      <c r="GOC854" s="399"/>
      <c r="GOD854" s="399"/>
      <c r="GOE854" s="399"/>
      <c r="GOF854" s="399"/>
      <c r="GOG854" s="399"/>
      <c r="GOH854" s="399"/>
      <c r="GOI854" s="399"/>
      <c r="GOJ854" s="399"/>
      <c r="GOK854" s="399"/>
      <c r="GOL854" s="399"/>
      <c r="GOM854" s="399"/>
      <c r="GON854" s="399"/>
      <c r="GOO854" s="399"/>
      <c r="GOP854" s="399"/>
      <c r="GOQ854" s="399"/>
      <c r="GOR854" s="399"/>
      <c r="GOS854" s="399"/>
      <c r="GOT854" s="399"/>
      <c r="GOU854" s="399"/>
      <c r="GOV854" s="399"/>
      <c r="GOW854" s="399"/>
      <c r="GOX854" s="399"/>
      <c r="GOY854" s="399"/>
      <c r="GOZ854" s="399"/>
      <c r="GPA854" s="399"/>
      <c r="GPB854" s="399"/>
      <c r="GPC854" s="399"/>
      <c r="GPD854" s="399"/>
      <c r="GPE854" s="399"/>
      <c r="GPF854" s="399"/>
      <c r="GPG854" s="399"/>
      <c r="GPH854" s="399"/>
      <c r="GPI854" s="399"/>
      <c r="GPJ854" s="399"/>
      <c r="GPK854" s="399"/>
      <c r="GPL854" s="399"/>
      <c r="GPM854" s="399"/>
      <c r="GPN854" s="399"/>
      <c r="GPO854" s="399"/>
      <c r="GPP854" s="399"/>
      <c r="GPQ854" s="399"/>
      <c r="GPR854" s="399"/>
      <c r="GPS854" s="399"/>
      <c r="GPT854" s="399"/>
      <c r="GPU854" s="399"/>
      <c r="GPV854" s="399"/>
      <c r="GPW854" s="399"/>
      <c r="GPX854" s="399"/>
      <c r="GPY854" s="399"/>
      <c r="GPZ854" s="399"/>
      <c r="GQA854" s="399"/>
      <c r="GQB854" s="399"/>
      <c r="GQC854" s="399"/>
      <c r="GQD854" s="399"/>
      <c r="GQE854" s="399"/>
      <c r="GQF854" s="399"/>
      <c r="GQG854" s="399"/>
      <c r="GQH854" s="399"/>
      <c r="GQI854" s="399"/>
      <c r="GQJ854" s="399"/>
      <c r="GQK854" s="399"/>
      <c r="GQL854" s="399"/>
      <c r="GQM854" s="399"/>
      <c r="GQN854" s="399"/>
      <c r="GQO854" s="399"/>
      <c r="GQP854" s="399"/>
      <c r="GQQ854" s="399"/>
      <c r="GQR854" s="399"/>
      <c r="GQS854" s="399"/>
      <c r="GQT854" s="399"/>
      <c r="GQU854" s="399"/>
      <c r="GQV854" s="399"/>
      <c r="GQW854" s="399"/>
      <c r="GQX854" s="399"/>
      <c r="GQY854" s="399"/>
      <c r="GQZ854" s="399"/>
      <c r="GRA854" s="399"/>
      <c r="GRB854" s="399"/>
      <c r="GRC854" s="399"/>
      <c r="GRD854" s="399"/>
      <c r="GRE854" s="399"/>
      <c r="GRF854" s="399"/>
      <c r="GRG854" s="399"/>
      <c r="GRH854" s="399"/>
      <c r="GRI854" s="399"/>
      <c r="GRJ854" s="399"/>
      <c r="GRK854" s="399"/>
      <c r="GRL854" s="399"/>
      <c r="GRM854" s="399"/>
      <c r="GRN854" s="399"/>
      <c r="GRO854" s="399"/>
      <c r="GRP854" s="399"/>
      <c r="GRQ854" s="399"/>
      <c r="GRR854" s="399"/>
      <c r="GRS854" s="399"/>
      <c r="GRT854" s="399"/>
      <c r="GRU854" s="399"/>
      <c r="GRV854" s="399"/>
      <c r="GRW854" s="399"/>
      <c r="GRX854" s="399"/>
      <c r="GRY854" s="399"/>
      <c r="GRZ854" s="399"/>
      <c r="GSA854" s="399"/>
      <c r="GSB854" s="399"/>
      <c r="GSC854" s="399"/>
      <c r="GSD854" s="399"/>
      <c r="GSE854" s="399"/>
      <c r="GSF854" s="399"/>
      <c r="GSG854" s="399"/>
      <c r="GSH854" s="399"/>
      <c r="GSI854" s="399"/>
      <c r="GSJ854" s="399"/>
      <c r="GSK854" s="399"/>
      <c r="GSL854" s="399"/>
      <c r="GSM854" s="399"/>
      <c r="GSN854" s="399"/>
      <c r="GSO854" s="399"/>
      <c r="GSP854" s="399"/>
      <c r="GSQ854" s="399"/>
      <c r="GSR854" s="399"/>
      <c r="GSS854" s="399"/>
      <c r="GST854" s="399"/>
      <c r="GSU854" s="399"/>
      <c r="GSV854" s="399"/>
      <c r="GSW854" s="399"/>
      <c r="GSX854" s="399"/>
      <c r="GSY854" s="399"/>
      <c r="GSZ854" s="399"/>
      <c r="GTA854" s="399"/>
      <c r="GTB854" s="399"/>
      <c r="GTC854" s="399"/>
      <c r="GTD854" s="399"/>
      <c r="GTE854" s="399"/>
      <c r="GTF854" s="399"/>
      <c r="GTG854" s="399"/>
      <c r="GTH854" s="399"/>
      <c r="GTI854" s="399"/>
      <c r="GTJ854" s="399"/>
      <c r="GTK854" s="399"/>
      <c r="GTL854" s="399"/>
      <c r="GTM854" s="399"/>
      <c r="GTN854" s="399"/>
      <c r="GTO854" s="399"/>
      <c r="GTP854" s="399"/>
      <c r="GTQ854" s="399"/>
      <c r="GTR854" s="399"/>
      <c r="GTS854" s="399"/>
      <c r="GTT854" s="399"/>
      <c r="GTU854" s="399"/>
      <c r="GTV854" s="399"/>
      <c r="GTW854" s="399"/>
      <c r="GTX854" s="399"/>
      <c r="GTY854" s="399"/>
      <c r="GTZ854" s="399"/>
      <c r="GUA854" s="399"/>
      <c r="GUB854" s="399"/>
      <c r="GUC854" s="399"/>
      <c r="GUD854" s="399"/>
      <c r="GUE854" s="399"/>
      <c r="GUF854" s="399"/>
      <c r="GUG854" s="399"/>
      <c r="GUH854" s="399"/>
      <c r="GUI854" s="399"/>
      <c r="GUJ854" s="399"/>
      <c r="GUK854" s="399"/>
      <c r="GUL854" s="399"/>
      <c r="GUM854" s="399"/>
      <c r="GUN854" s="399"/>
      <c r="GUO854" s="399"/>
      <c r="GUP854" s="399"/>
      <c r="GUQ854" s="399"/>
      <c r="GUR854" s="399"/>
      <c r="GUS854" s="399"/>
      <c r="GUT854" s="399"/>
      <c r="GUU854" s="399"/>
      <c r="GUV854" s="399"/>
      <c r="GUW854" s="399"/>
      <c r="GUX854" s="399"/>
      <c r="GUY854" s="399"/>
      <c r="GUZ854" s="399"/>
      <c r="GVA854" s="399"/>
      <c r="GVB854" s="399"/>
      <c r="GVC854" s="399"/>
      <c r="GVD854" s="399"/>
      <c r="GVE854" s="399"/>
      <c r="GVF854" s="399"/>
      <c r="GVG854" s="399"/>
      <c r="GVH854" s="399"/>
      <c r="GVI854" s="399"/>
      <c r="GVJ854" s="399"/>
      <c r="GVK854" s="399"/>
      <c r="GVL854" s="399"/>
      <c r="GVM854" s="399"/>
      <c r="GVN854" s="399"/>
      <c r="GVO854" s="399"/>
      <c r="GVP854" s="399"/>
      <c r="GVQ854" s="399"/>
      <c r="GVR854" s="399"/>
      <c r="GVS854" s="399"/>
      <c r="GVT854" s="399"/>
      <c r="GVU854" s="399"/>
      <c r="GVV854" s="399"/>
      <c r="GVW854" s="399"/>
      <c r="GVX854" s="399"/>
      <c r="GVY854" s="399"/>
      <c r="GVZ854" s="399"/>
      <c r="GWA854" s="399"/>
      <c r="GWB854" s="399"/>
      <c r="GWC854" s="399"/>
      <c r="GWD854" s="399"/>
      <c r="GWE854" s="399"/>
      <c r="GWF854" s="399"/>
      <c r="GWG854" s="399"/>
      <c r="GWH854" s="399"/>
      <c r="GWI854" s="399"/>
      <c r="GWJ854" s="399"/>
      <c r="GWK854" s="399"/>
      <c r="GWL854" s="399"/>
      <c r="GWM854" s="399"/>
      <c r="GWN854" s="399"/>
      <c r="GWO854" s="399"/>
      <c r="GWP854" s="399"/>
      <c r="GWQ854" s="399"/>
      <c r="GWR854" s="399"/>
      <c r="GWS854" s="399"/>
      <c r="GWT854" s="399"/>
      <c r="GWU854" s="399"/>
      <c r="GWV854" s="399"/>
      <c r="GWW854" s="399"/>
      <c r="GWX854" s="399"/>
      <c r="GWY854" s="399"/>
      <c r="GWZ854" s="399"/>
      <c r="GXA854" s="399"/>
      <c r="GXB854" s="399"/>
      <c r="GXC854" s="399"/>
      <c r="GXD854" s="399"/>
      <c r="GXE854" s="399"/>
      <c r="GXF854" s="399"/>
      <c r="GXG854" s="399"/>
      <c r="GXH854" s="399"/>
      <c r="GXI854" s="399"/>
      <c r="GXJ854" s="399"/>
      <c r="GXK854" s="399"/>
      <c r="GXL854" s="399"/>
      <c r="GXM854" s="399"/>
      <c r="GXN854" s="399"/>
      <c r="GXO854" s="399"/>
      <c r="GXP854" s="399"/>
      <c r="GXQ854" s="399"/>
      <c r="GXR854" s="399"/>
      <c r="GXS854" s="399"/>
      <c r="GXT854" s="399"/>
      <c r="GXU854" s="399"/>
      <c r="GXV854" s="399"/>
      <c r="GXW854" s="399"/>
      <c r="GXX854" s="399"/>
      <c r="GXY854" s="399"/>
      <c r="GXZ854" s="399"/>
      <c r="GYA854" s="399"/>
      <c r="GYB854" s="399"/>
      <c r="GYC854" s="399"/>
      <c r="GYD854" s="399"/>
      <c r="GYE854" s="399"/>
      <c r="GYF854" s="399"/>
      <c r="GYG854" s="399"/>
      <c r="GYH854" s="399"/>
      <c r="GYI854" s="399"/>
      <c r="GYJ854" s="399"/>
      <c r="GYK854" s="399"/>
      <c r="GYL854" s="399"/>
      <c r="GYM854" s="399"/>
      <c r="GYN854" s="399"/>
      <c r="GYO854" s="399"/>
      <c r="GYP854" s="399"/>
      <c r="GYQ854" s="399"/>
      <c r="GYR854" s="399"/>
      <c r="GYS854" s="399"/>
      <c r="GYT854" s="399"/>
      <c r="GYU854" s="399"/>
      <c r="GYV854" s="399"/>
      <c r="GYW854" s="399"/>
      <c r="GYX854" s="399"/>
      <c r="GYY854" s="399"/>
      <c r="GYZ854" s="399"/>
      <c r="GZA854" s="399"/>
      <c r="GZB854" s="399"/>
      <c r="GZC854" s="399"/>
      <c r="GZD854" s="399"/>
      <c r="GZE854" s="399"/>
      <c r="GZF854" s="399"/>
      <c r="GZG854" s="399"/>
      <c r="GZH854" s="399"/>
      <c r="GZI854" s="399"/>
      <c r="GZJ854" s="399"/>
      <c r="GZK854" s="399"/>
      <c r="GZL854" s="399"/>
      <c r="GZM854" s="399"/>
      <c r="GZN854" s="399"/>
      <c r="GZO854" s="399"/>
      <c r="GZP854" s="399"/>
      <c r="GZQ854" s="399"/>
      <c r="GZR854" s="399"/>
      <c r="GZS854" s="399"/>
      <c r="GZT854" s="399"/>
      <c r="GZU854" s="399"/>
      <c r="GZV854" s="399"/>
      <c r="GZW854" s="399"/>
      <c r="GZX854" s="399"/>
      <c r="GZY854" s="399"/>
      <c r="GZZ854" s="399"/>
      <c r="HAA854" s="399"/>
      <c r="HAB854" s="399"/>
      <c r="HAC854" s="399"/>
      <c r="HAD854" s="399"/>
      <c r="HAE854" s="399"/>
      <c r="HAF854" s="399"/>
      <c r="HAG854" s="399"/>
      <c r="HAH854" s="399"/>
      <c r="HAI854" s="399"/>
      <c r="HAJ854" s="399"/>
      <c r="HAK854" s="399"/>
      <c r="HAL854" s="399"/>
      <c r="HAM854" s="399"/>
      <c r="HAN854" s="399"/>
      <c r="HAO854" s="399"/>
      <c r="HAP854" s="399"/>
      <c r="HAQ854" s="399"/>
      <c r="HAR854" s="399"/>
      <c r="HAS854" s="399"/>
      <c r="HAT854" s="399"/>
      <c r="HAU854" s="399"/>
      <c r="HAV854" s="399"/>
      <c r="HAW854" s="399"/>
      <c r="HAX854" s="399"/>
      <c r="HAY854" s="399"/>
      <c r="HAZ854" s="399"/>
      <c r="HBA854" s="399"/>
      <c r="HBB854" s="399"/>
      <c r="HBC854" s="399"/>
      <c r="HBD854" s="399"/>
      <c r="HBE854" s="399"/>
      <c r="HBF854" s="399"/>
      <c r="HBG854" s="399"/>
      <c r="HBH854" s="399"/>
      <c r="HBI854" s="399"/>
      <c r="HBJ854" s="399"/>
      <c r="HBK854" s="399"/>
      <c r="HBL854" s="399"/>
      <c r="HBM854" s="399"/>
      <c r="HBN854" s="399"/>
      <c r="HBO854" s="399"/>
      <c r="HBP854" s="399"/>
      <c r="HBQ854" s="399"/>
      <c r="HBR854" s="399"/>
      <c r="HBS854" s="399"/>
      <c r="HBT854" s="399"/>
      <c r="HBU854" s="399"/>
      <c r="HBV854" s="399"/>
      <c r="HBW854" s="399"/>
      <c r="HBX854" s="399"/>
      <c r="HBY854" s="399"/>
      <c r="HBZ854" s="399"/>
      <c r="HCA854" s="399"/>
      <c r="HCB854" s="399"/>
      <c r="HCC854" s="399"/>
      <c r="HCD854" s="399"/>
      <c r="HCE854" s="399"/>
      <c r="HCF854" s="399"/>
      <c r="HCG854" s="399"/>
      <c r="HCH854" s="399"/>
      <c r="HCI854" s="399"/>
      <c r="HCJ854" s="399"/>
      <c r="HCK854" s="399"/>
      <c r="HCL854" s="399"/>
      <c r="HCM854" s="399"/>
      <c r="HCN854" s="399"/>
      <c r="HCO854" s="399"/>
      <c r="HCP854" s="399"/>
      <c r="HCQ854" s="399"/>
      <c r="HCR854" s="399"/>
      <c r="HCS854" s="399"/>
      <c r="HCT854" s="399"/>
      <c r="HCU854" s="399"/>
      <c r="HCV854" s="399"/>
      <c r="HCW854" s="399"/>
      <c r="HCX854" s="399"/>
      <c r="HCY854" s="399"/>
      <c r="HCZ854" s="399"/>
      <c r="HDA854" s="399"/>
      <c r="HDB854" s="399"/>
      <c r="HDC854" s="399"/>
      <c r="HDD854" s="399"/>
      <c r="HDE854" s="399"/>
      <c r="HDF854" s="399"/>
      <c r="HDG854" s="399"/>
      <c r="HDH854" s="399"/>
      <c r="HDI854" s="399"/>
      <c r="HDJ854" s="399"/>
      <c r="HDK854" s="399"/>
      <c r="HDL854" s="399"/>
      <c r="HDM854" s="399"/>
      <c r="HDN854" s="399"/>
      <c r="HDO854" s="399"/>
      <c r="HDP854" s="399"/>
      <c r="HDQ854" s="399"/>
      <c r="HDR854" s="399"/>
      <c r="HDS854" s="399"/>
      <c r="HDT854" s="399"/>
      <c r="HDU854" s="399"/>
      <c r="HDV854" s="399"/>
      <c r="HDW854" s="399"/>
      <c r="HDX854" s="399"/>
      <c r="HDY854" s="399"/>
      <c r="HDZ854" s="399"/>
      <c r="HEA854" s="399"/>
      <c r="HEB854" s="399"/>
      <c r="HEC854" s="399"/>
      <c r="HED854" s="399"/>
      <c r="HEE854" s="399"/>
      <c r="HEF854" s="399"/>
      <c r="HEG854" s="399"/>
      <c r="HEH854" s="399"/>
      <c r="HEI854" s="399"/>
      <c r="HEJ854" s="399"/>
      <c r="HEK854" s="399"/>
      <c r="HEL854" s="399"/>
      <c r="HEM854" s="399"/>
      <c r="HEN854" s="399"/>
      <c r="HEO854" s="399"/>
      <c r="HEP854" s="399"/>
      <c r="HEQ854" s="399"/>
      <c r="HER854" s="399"/>
      <c r="HES854" s="399"/>
      <c r="HET854" s="399"/>
      <c r="HEU854" s="399"/>
      <c r="HEV854" s="399"/>
      <c r="HEW854" s="399"/>
      <c r="HEX854" s="399"/>
      <c r="HEY854" s="399"/>
      <c r="HEZ854" s="399"/>
      <c r="HFA854" s="399"/>
      <c r="HFB854" s="399"/>
      <c r="HFC854" s="399"/>
      <c r="HFD854" s="399"/>
      <c r="HFE854" s="399"/>
      <c r="HFF854" s="399"/>
      <c r="HFG854" s="399"/>
      <c r="HFH854" s="399"/>
      <c r="HFI854" s="399"/>
      <c r="HFJ854" s="399"/>
      <c r="HFK854" s="399"/>
      <c r="HFL854" s="399"/>
      <c r="HFM854" s="399"/>
      <c r="HFN854" s="399"/>
      <c r="HFO854" s="399"/>
      <c r="HFP854" s="399"/>
      <c r="HFQ854" s="399"/>
      <c r="HFR854" s="399"/>
      <c r="HFS854" s="399"/>
      <c r="HFT854" s="399"/>
      <c r="HFU854" s="399"/>
      <c r="HFV854" s="399"/>
      <c r="HFW854" s="399"/>
      <c r="HFX854" s="399"/>
      <c r="HFY854" s="399"/>
      <c r="HFZ854" s="399"/>
      <c r="HGA854" s="399"/>
      <c r="HGB854" s="399"/>
      <c r="HGC854" s="399"/>
      <c r="HGD854" s="399"/>
      <c r="HGE854" s="399"/>
      <c r="HGF854" s="399"/>
      <c r="HGG854" s="399"/>
      <c r="HGH854" s="399"/>
      <c r="HGI854" s="399"/>
      <c r="HGJ854" s="399"/>
      <c r="HGK854" s="399"/>
      <c r="HGL854" s="399"/>
      <c r="HGM854" s="399"/>
      <c r="HGN854" s="399"/>
      <c r="HGO854" s="399"/>
      <c r="HGP854" s="399"/>
      <c r="HGQ854" s="399"/>
      <c r="HGR854" s="399"/>
      <c r="HGS854" s="399"/>
      <c r="HGT854" s="399"/>
      <c r="HGU854" s="399"/>
      <c r="HGV854" s="399"/>
      <c r="HGW854" s="399"/>
      <c r="HGX854" s="399"/>
      <c r="HGY854" s="399"/>
      <c r="HGZ854" s="399"/>
      <c r="HHA854" s="399"/>
      <c r="HHB854" s="399"/>
      <c r="HHC854" s="399"/>
      <c r="HHD854" s="399"/>
      <c r="HHE854" s="399"/>
      <c r="HHF854" s="399"/>
      <c r="HHG854" s="399"/>
      <c r="HHH854" s="399"/>
      <c r="HHI854" s="399"/>
      <c r="HHJ854" s="399"/>
      <c r="HHK854" s="399"/>
      <c r="HHL854" s="399"/>
      <c r="HHM854" s="399"/>
      <c r="HHN854" s="399"/>
      <c r="HHO854" s="399"/>
      <c r="HHP854" s="399"/>
      <c r="HHQ854" s="399"/>
      <c r="HHR854" s="399"/>
      <c r="HHS854" s="399"/>
      <c r="HHT854" s="399"/>
      <c r="HHU854" s="399"/>
      <c r="HHV854" s="399"/>
      <c r="HHW854" s="399"/>
      <c r="HHX854" s="399"/>
      <c r="HHY854" s="399"/>
      <c r="HHZ854" s="399"/>
      <c r="HIA854" s="399"/>
      <c r="HIB854" s="399"/>
      <c r="HIC854" s="399"/>
      <c r="HID854" s="399"/>
      <c r="HIE854" s="399"/>
      <c r="HIF854" s="399"/>
      <c r="HIG854" s="399"/>
      <c r="HIH854" s="399"/>
      <c r="HII854" s="399"/>
      <c r="HIJ854" s="399"/>
      <c r="HIK854" s="399"/>
      <c r="HIL854" s="399"/>
      <c r="HIM854" s="399"/>
      <c r="HIN854" s="399"/>
      <c r="HIO854" s="399"/>
      <c r="HIP854" s="399"/>
      <c r="HIQ854" s="399"/>
      <c r="HIR854" s="399"/>
      <c r="HIS854" s="399"/>
      <c r="HIT854" s="399"/>
      <c r="HIU854" s="399"/>
      <c r="HIV854" s="399"/>
      <c r="HIW854" s="399"/>
      <c r="HIX854" s="399"/>
      <c r="HIY854" s="399"/>
      <c r="HIZ854" s="399"/>
      <c r="HJA854" s="399"/>
      <c r="HJB854" s="399"/>
      <c r="HJC854" s="399"/>
      <c r="HJD854" s="399"/>
      <c r="HJE854" s="399"/>
      <c r="HJF854" s="399"/>
      <c r="HJG854" s="399"/>
      <c r="HJH854" s="399"/>
      <c r="HJI854" s="399"/>
      <c r="HJJ854" s="399"/>
      <c r="HJK854" s="399"/>
      <c r="HJL854" s="399"/>
      <c r="HJM854" s="399"/>
      <c r="HJN854" s="399"/>
      <c r="HJO854" s="399"/>
      <c r="HJP854" s="399"/>
      <c r="HJQ854" s="399"/>
      <c r="HJR854" s="399"/>
      <c r="HJS854" s="399"/>
      <c r="HJT854" s="399"/>
      <c r="HJU854" s="399"/>
      <c r="HJV854" s="399"/>
      <c r="HJW854" s="399"/>
      <c r="HJX854" s="399"/>
      <c r="HJY854" s="399"/>
      <c r="HJZ854" s="399"/>
      <c r="HKA854" s="399"/>
      <c r="HKB854" s="399"/>
      <c r="HKC854" s="399"/>
      <c r="HKD854" s="399"/>
      <c r="HKE854" s="399"/>
      <c r="HKF854" s="399"/>
      <c r="HKG854" s="399"/>
      <c r="HKH854" s="399"/>
      <c r="HKI854" s="399"/>
      <c r="HKJ854" s="399"/>
      <c r="HKK854" s="399"/>
      <c r="HKL854" s="399"/>
      <c r="HKM854" s="399"/>
      <c r="HKN854" s="399"/>
      <c r="HKO854" s="399"/>
      <c r="HKP854" s="399"/>
      <c r="HKQ854" s="399"/>
      <c r="HKR854" s="399"/>
      <c r="HKS854" s="399"/>
      <c r="HKT854" s="399"/>
      <c r="HKU854" s="399"/>
      <c r="HKV854" s="399"/>
      <c r="HKW854" s="399"/>
      <c r="HKX854" s="399"/>
      <c r="HKY854" s="399"/>
      <c r="HKZ854" s="399"/>
      <c r="HLA854" s="399"/>
      <c r="HLB854" s="399"/>
      <c r="HLC854" s="399"/>
      <c r="HLD854" s="399"/>
      <c r="HLE854" s="399"/>
      <c r="HLF854" s="399"/>
      <c r="HLG854" s="399"/>
      <c r="HLH854" s="399"/>
      <c r="HLI854" s="399"/>
      <c r="HLJ854" s="399"/>
      <c r="HLK854" s="399"/>
      <c r="HLL854" s="399"/>
      <c r="HLM854" s="399"/>
      <c r="HLN854" s="399"/>
      <c r="HLO854" s="399"/>
      <c r="HLP854" s="399"/>
      <c r="HLQ854" s="399"/>
      <c r="HLR854" s="399"/>
      <c r="HLS854" s="399"/>
      <c r="HLT854" s="399"/>
      <c r="HLU854" s="399"/>
      <c r="HLV854" s="399"/>
      <c r="HLW854" s="399"/>
      <c r="HLX854" s="399"/>
      <c r="HLY854" s="399"/>
      <c r="HLZ854" s="399"/>
      <c r="HMA854" s="399"/>
      <c r="HMB854" s="399"/>
      <c r="HMC854" s="399"/>
      <c r="HMD854" s="399"/>
      <c r="HME854" s="399"/>
      <c r="HMF854" s="399"/>
      <c r="HMG854" s="399"/>
      <c r="HMH854" s="399"/>
      <c r="HMI854" s="399"/>
      <c r="HMJ854" s="399"/>
      <c r="HMK854" s="399"/>
      <c r="HML854" s="399"/>
      <c r="HMM854" s="399"/>
      <c r="HMN854" s="399"/>
      <c r="HMO854" s="399"/>
      <c r="HMP854" s="399"/>
      <c r="HMQ854" s="399"/>
      <c r="HMR854" s="399"/>
      <c r="HMS854" s="399"/>
      <c r="HMT854" s="399"/>
      <c r="HMU854" s="399"/>
      <c r="HMV854" s="399"/>
      <c r="HMW854" s="399"/>
      <c r="HMX854" s="399"/>
      <c r="HMY854" s="399"/>
      <c r="HMZ854" s="399"/>
      <c r="HNA854" s="399"/>
      <c r="HNB854" s="399"/>
      <c r="HNC854" s="399"/>
      <c r="HND854" s="399"/>
      <c r="HNE854" s="399"/>
      <c r="HNF854" s="399"/>
      <c r="HNG854" s="399"/>
      <c r="HNH854" s="399"/>
      <c r="HNI854" s="399"/>
      <c r="HNJ854" s="399"/>
      <c r="HNK854" s="399"/>
      <c r="HNL854" s="399"/>
      <c r="HNM854" s="399"/>
      <c r="HNN854" s="399"/>
      <c r="HNO854" s="399"/>
      <c r="HNP854" s="399"/>
      <c r="HNQ854" s="399"/>
      <c r="HNR854" s="399"/>
      <c r="HNS854" s="399"/>
      <c r="HNT854" s="399"/>
      <c r="HNU854" s="399"/>
      <c r="HNV854" s="399"/>
      <c r="HNW854" s="399"/>
      <c r="HNX854" s="399"/>
      <c r="HNY854" s="399"/>
      <c r="HNZ854" s="399"/>
      <c r="HOA854" s="399"/>
      <c r="HOB854" s="399"/>
      <c r="HOC854" s="399"/>
      <c r="HOD854" s="399"/>
      <c r="HOE854" s="399"/>
      <c r="HOF854" s="399"/>
      <c r="HOG854" s="399"/>
      <c r="HOH854" s="399"/>
      <c r="HOI854" s="399"/>
      <c r="HOJ854" s="399"/>
      <c r="HOK854" s="399"/>
      <c r="HOL854" s="399"/>
      <c r="HOM854" s="399"/>
      <c r="HON854" s="399"/>
      <c r="HOO854" s="399"/>
      <c r="HOP854" s="399"/>
      <c r="HOQ854" s="399"/>
      <c r="HOR854" s="399"/>
      <c r="HOS854" s="399"/>
      <c r="HOT854" s="399"/>
      <c r="HOU854" s="399"/>
      <c r="HOV854" s="399"/>
      <c r="HOW854" s="399"/>
      <c r="HOX854" s="399"/>
      <c r="HOY854" s="399"/>
      <c r="HOZ854" s="399"/>
      <c r="HPA854" s="399"/>
      <c r="HPB854" s="399"/>
      <c r="HPC854" s="399"/>
      <c r="HPD854" s="399"/>
      <c r="HPE854" s="399"/>
      <c r="HPF854" s="399"/>
      <c r="HPG854" s="399"/>
      <c r="HPH854" s="399"/>
      <c r="HPI854" s="399"/>
      <c r="HPJ854" s="399"/>
      <c r="HPK854" s="399"/>
      <c r="HPL854" s="399"/>
      <c r="HPM854" s="399"/>
      <c r="HPN854" s="399"/>
      <c r="HPO854" s="399"/>
      <c r="HPP854" s="399"/>
      <c r="HPQ854" s="399"/>
      <c r="HPR854" s="399"/>
      <c r="HPS854" s="399"/>
      <c r="HPT854" s="399"/>
      <c r="HPU854" s="399"/>
      <c r="HPV854" s="399"/>
      <c r="HPW854" s="399"/>
      <c r="HPX854" s="399"/>
      <c r="HPY854" s="399"/>
      <c r="HPZ854" s="399"/>
      <c r="HQA854" s="399"/>
      <c r="HQB854" s="399"/>
      <c r="HQC854" s="399"/>
      <c r="HQD854" s="399"/>
      <c r="HQE854" s="399"/>
      <c r="HQF854" s="399"/>
      <c r="HQG854" s="399"/>
      <c r="HQH854" s="399"/>
      <c r="HQI854" s="399"/>
      <c r="HQJ854" s="399"/>
      <c r="HQK854" s="399"/>
      <c r="HQL854" s="399"/>
      <c r="HQM854" s="399"/>
      <c r="HQN854" s="399"/>
      <c r="HQO854" s="399"/>
      <c r="HQP854" s="399"/>
      <c r="HQQ854" s="399"/>
      <c r="HQR854" s="399"/>
      <c r="HQS854" s="399"/>
      <c r="HQT854" s="399"/>
      <c r="HQU854" s="399"/>
      <c r="HQV854" s="399"/>
      <c r="HQW854" s="399"/>
      <c r="HQX854" s="399"/>
      <c r="HQY854" s="399"/>
      <c r="HQZ854" s="399"/>
      <c r="HRA854" s="399"/>
      <c r="HRB854" s="399"/>
      <c r="HRC854" s="399"/>
      <c r="HRD854" s="399"/>
      <c r="HRE854" s="399"/>
      <c r="HRF854" s="399"/>
      <c r="HRG854" s="399"/>
      <c r="HRH854" s="399"/>
      <c r="HRI854" s="399"/>
      <c r="HRJ854" s="399"/>
      <c r="HRK854" s="399"/>
      <c r="HRL854" s="399"/>
      <c r="HRM854" s="399"/>
      <c r="HRN854" s="399"/>
      <c r="HRO854" s="399"/>
      <c r="HRP854" s="399"/>
      <c r="HRQ854" s="399"/>
      <c r="HRR854" s="399"/>
      <c r="HRS854" s="399"/>
      <c r="HRT854" s="399"/>
      <c r="HRU854" s="399"/>
      <c r="HRV854" s="399"/>
      <c r="HRW854" s="399"/>
      <c r="HRX854" s="399"/>
      <c r="HRY854" s="399"/>
      <c r="HRZ854" s="399"/>
      <c r="HSA854" s="399"/>
      <c r="HSB854" s="399"/>
      <c r="HSC854" s="399"/>
      <c r="HSD854" s="399"/>
      <c r="HSE854" s="399"/>
      <c r="HSF854" s="399"/>
      <c r="HSG854" s="399"/>
      <c r="HSH854" s="399"/>
      <c r="HSI854" s="399"/>
      <c r="HSJ854" s="399"/>
      <c r="HSK854" s="399"/>
      <c r="HSL854" s="399"/>
      <c r="HSM854" s="399"/>
      <c r="HSN854" s="399"/>
      <c r="HSO854" s="399"/>
      <c r="HSP854" s="399"/>
      <c r="HSQ854" s="399"/>
      <c r="HSR854" s="399"/>
      <c r="HSS854" s="399"/>
      <c r="HST854" s="399"/>
      <c r="HSU854" s="399"/>
      <c r="HSV854" s="399"/>
      <c r="HSW854" s="399"/>
      <c r="HSX854" s="399"/>
      <c r="HSY854" s="399"/>
      <c r="HSZ854" s="399"/>
      <c r="HTA854" s="399"/>
      <c r="HTB854" s="399"/>
      <c r="HTC854" s="399"/>
      <c r="HTD854" s="399"/>
      <c r="HTE854" s="399"/>
      <c r="HTF854" s="399"/>
      <c r="HTG854" s="399"/>
      <c r="HTH854" s="399"/>
      <c r="HTI854" s="399"/>
      <c r="HTJ854" s="399"/>
      <c r="HTK854" s="399"/>
      <c r="HTL854" s="399"/>
      <c r="HTM854" s="399"/>
      <c r="HTN854" s="399"/>
      <c r="HTO854" s="399"/>
      <c r="HTP854" s="399"/>
      <c r="HTQ854" s="399"/>
      <c r="HTR854" s="399"/>
      <c r="HTS854" s="399"/>
      <c r="HTT854" s="399"/>
      <c r="HTU854" s="399"/>
      <c r="HTV854" s="399"/>
      <c r="HTW854" s="399"/>
      <c r="HTX854" s="399"/>
      <c r="HTY854" s="399"/>
      <c r="HTZ854" s="399"/>
      <c r="HUA854" s="399"/>
      <c r="HUB854" s="399"/>
      <c r="HUC854" s="399"/>
      <c r="HUD854" s="399"/>
      <c r="HUE854" s="399"/>
      <c r="HUF854" s="399"/>
      <c r="HUG854" s="399"/>
      <c r="HUH854" s="399"/>
      <c r="HUI854" s="399"/>
      <c r="HUJ854" s="399"/>
      <c r="HUK854" s="399"/>
      <c r="HUL854" s="399"/>
      <c r="HUM854" s="399"/>
      <c r="HUN854" s="399"/>
      <c r="HUO854" s="399"/>
      <c r="HUP854" s="399"/>
      <c r="HUQ854" s="399"/>
      <c r="HUR854" s="399"/>
      <c r="HUS854" s="399"/>
      <c r="HUT854" s="399"/>
      <c r="HUU854" s="399"/>
      <c r="HUV854" s="399"/>
      <c r="HUW854" s="399"/>
      <c r="HUX854" s="399"/>
      <c r="HUY854" s="399"/>
      <c r="HUZ854" s="399"/>
      <c r="HVA854" s="399"/>
      <c r="HVB854" s="399"/>
      <c r="HVC854" s="399"/>
      <c r="HVD854" s="399"/>
      <c r="HVE854" s="399"/>
      <c r="HVF854" s="399"/>
      <c r="HVG854" s="399"/>
      <c r="HVH854" s="399"/>
      <c r="HVI854" s="399"/>
      <c r="HVJ854" s="399"/>
      <c r="HVK854" s="399"/>
      <c r="HVL854" s="399"/>
      <c r="HVM854" s="399"/>
      <c r="HVN854" s="399"/>
      <c r="HVO854" s="399"/>
      <c r="HVP854" s="399"/>
      <c r="HVQ854" s="399"/>
      <c r="HVR854" s="399"/>
      <c r="HVS854" s="399"/>
      <c r="HVT854" s="399"/>
      <c r="HVU854" s="399"/>
      <c r="HVV854" s="399"/>
      <c r="HVW854" s="399"/>
      <c r="HVX854" s="399"/>
      <c r="HVY854" s="399"/>
      <c r="HVZ854" s="399"/>
      <c r="HWA854" s="399"/>
      <c r="HWB854" s="399"/>
      <c r="HWC854" s="399"/>
      <c r="HWD854" s="399"/>
      <c r="HWE854" s="399"/>
      <c r="HWF854" s="399"/>
      <c r="HWG854" s="399"/>
      <c r="HWH854" s="399"/>
      <c r="HWI854" s="399"/>
      <c r="HWJ854" s="399"/>
      <c r="HWK854" s="399"/>
      <c r="HWL854" s="399"/>
      <c r="HWM854" s="399"/>
      <c r="HWN854" s="399"/>
      <c r="HWO854" s="399"/>
      <c r="HWP854" s="399"/>
      <c r="HWQ854" s="399"/>
      <c r="HWR854" s="399"/>
      <c r="HWS854" s="399"/>
      <c r="HWT854" s="399"/>
      <c r="HWU854" s="399"/>
      <c r="HWV854" s="399"/>
      <c r="HWW854" s="399"/>
      <c r="HWX854" s="399"/>
      <c r="HWY854" s="399"/>
      <c r="HWZ854" s="399"/>
      <c r="HXA854" s="399"/>
      <c r="HXB854" s="399"/>
      <c r="HXC854" s="399"/>
      <c r="HXD854" s="399"/>
      <c r="HXE854" s="399"/>
      <c r="HXF854" s="399"/>
      <c r="HXG854" s="399"/>
      <c r="HXH854" s="399"/>
      <c r="HXI854" s="399"/>
      <c r="HXJ854" s="399"/>
      <c r="HXK854" s="399"/>
      <c r="HXL854" s="399"/>
      <c r="HXM854" s="399"/>
      <c r="HXN854" s="399"/>
      <c r="HXO854" s="399"/>
      <c r="HXP854" s="399"/>
      <c r="HXQ854" s="399"/>
      <c r="HXR854" s="399"/>
      <c r="HXS854" s="399"/>
      <c r="HXT854" s="399"/>
      <c r="HXU854" s="399"/>
      <c r="HXV854" s="399"/>
      <c r="HXW854" s="399"/>
      <c r="HXX854" s="399"/>
      <c r="HXY854" s="399"/>
      <c r="HXZ854" s="399"/>
      <c r="HYA854" s="399"/>
      <c r="HYB854" s="399"/>
      <c r="HYC854" s="399"/>
      <c r="HYD854" s="399"/>
      <c r="HYE854" s="399"/>
      <c r="HYF854" s="399"/>
      <c r="HYG854" s="399"/>
      <c r="HYH854" s="399"/>
      <c r="HYI854" s="399"/>
      <c r="HYJ854" s="399"/>
      <c r="HYK854" s="399"/>
      <c r="HYL854" s="399"/>
      <c r="HYM854" s="399"/>
      <c r="HYN854" s="399"/>
      <c r="HYO854" s="399"/>
      <c r="HYP854" s="399"/>
      <c r="HYQ854" s="399"/>
      <c r="HYR854" s="399"/>
      <c r="HYS854" s="399"/>
      <c r="HYT854" s="399"/>
      <c r="HYU854" s="399"/>
      <c r="HYV854" s="399"/>
      <c r="HYW854" s="399"/>
      <c r="HYX854" s="399"/>
      <c r="HYY854" s="399"/>
      <c r="HYZ854" s="399"/>
      <c r="HZA854" s="399"/>
      <c r="HZB854" s="399"/>
      <c r="HZC854" s="399"/>
      <c r="HZD854" s="399"/>
      <c r="HZE854" s="399"/>
      <c r="HZF854" s="399"/>
      <c r="HZG854" s="399"/>
      <c r="HZH854" s="399"/>
      <c r="HZI854" s="399"/>
      <c r="HZJ854" s="399"/>
      <c r="HZK854" s="399"/>
      <c r="HZL854" s="399"/>
      <c r="HZM854" s="399"/>
      <c r="HZN854" s="399"/>
      <c r="HZO854" s="399"/>
      <c r="HZP854" s="399"/>
      <c r="HZQ854" s="399"/>
      <c r="HZR854" s="399"/>
      <c r="HZS854" s="399"/>
      <c r="HZT854" s="399"/>
      <c r="HZU854" s="399"/>
      <c r="HZV854" s="399"/>
      <c r="HZW854" s="399"/>
      <c r="HZX854" s="399"/>
      <c r="HZY854" s="399"/>
      <c r="HZZ854" s="399"/>
      <c r="IAA854" s="399"/>
      <c r="IAB854" s="399"/>
      <c r="IAC854" s="399"/>
      <c r="IAD854" s="399"/>
      <c r="IAE854" s="399"/>
      <c r="IAF854" s="399"/>
      <c r="IAG854" s="399"/>
      <c r="IAH854" s="399"/>
      <c r="IAI854" s="399"/>
      <c r="IAJ854" s="399"/>
      <c r="IAK854" s="399"/>
      <c r="IAL854" s="399"/>
      <c r="IAM854" s="399"/>
      <c r="IAN854" s="399"/>
      <c r="IAO854" s="399"/>
      <c r="IAP854" s="399"/>
      <c r="IAQ854" s="399"/>
      <c r="IAR854" s="399"/>
      <c r="IAS854" s="399"/>
      <c r="IAT854" s="399"/>
      <c r="IAU854" s="399"/>
      <c r="IAV854" s="399"/>
      <c r="IAW854" s="399"/>
      <c r="IAX854" s="399"/>
      <c r="IAY854" s="399"/>
      <c r="IAZ854" s="399"/>
      <c r="IBA854" s="399"/>
      <c r="IBB854" s="399"/>
      <c r="IBC854" s="399"/>
      <c r="IBD854" s="399"/>
      <c r="IBE854" s="399"/>
      <c r="IBF854" s="399"/>
      <c r="IBG854" s="399"/>
      <c r="IBH854" s="399"/>
      <c r="IBI854" s="399"/>
      <c r="IBJ854" s="399"/>
      <c r="IBK854" s="399"/>
      <c r="IBL854" s="399"/>
      <c r="IBM854" s="399"/>
      <c r="IBN854" s="399"/>
      <c r="IBO854" s="399"/>
      <c r="IBP854" s="399"/>
      <c r="IBQ854" s="399"/>
      <c r="IBR854" s="399"/>
      <c r="IBS854" s="399"/>
      <c r="IBT854" s="399"/>
      <c r="IBU854" s="399"/>
      <c r="IBV854" s="399"/>
      <c r="IBW854" s="399"/>
      <c r="IBX854" s="399"/>
      <c r="IBY854" s="399"/>
      <c r="IBZ854" s="399"/>
      <c r="ICA854" s="399"/>
      <c r="ICB854" s="399"/>
      <c r="ICC854" s="399"/>
      <c r="ICD854" s="399"/>
      <c r="ICE854" s="399"/>
      <c r="ICF854" s="399"/>
      <c r="ICG854" s="399"/>
      <c r="ICH854" s="399"/>
      <c r="ICI854" s="399"/>
      <c r="ICJ854" s="399"/>
      <c r="ICK854" s="399"/>
      <c r="ICL854" s="399"/>
      <c r="ICM854" s="399"/>
      <c r="ICN854" s="399"/>
      <c r="ICO854" s="399"/>
      <c r="ICP854" s="399"/>
      <c r="ICQ854" s="399"/>
      <c r="ICR854" s="399"/>
      <c r="ICS854" s="399"/>
      <c r="ICT854" s="399"/>
      <c r="ICU854" s="399"/>
      <c r="ICV854" s="399"/>
      <c r="ICW854" s="399"/>
      <c r="ICX854" s="399"/>
      <c r="ICY854" s="399"/>
      <c r="ICZ854" s="399"/>
      <c r="IDA854" s="399"/>
      <c r="IDB854" s="399"/>
      <c r="IDC854" s="399"/>
      <c r="IDD854" s="399"/>
      <c r="IDE854" s="399"/>
      <c r="IDF854" s="399"/>
      <c r="IDG854" s="399"/>
      <c r="IDH854" s="399"/>
      <c r="IDI854" s="399"/>
      <c r="IDJ854" s="399"/>
      <c r="IDK854" s="399"/>
      <c r="IDL854" s="399"/>
      <c r="IDM854" s="399"/>
      <c r="IDN854" s="399"/>
      <c r="IDO854" s="399"/>
      <c r="IDP854" s="399"/>
      <c r="IDQ854" s="399"/>
      <c r="IDR854" s="399"/>
      <c r="IDS854" s="399"/>
      <c r="IDT854" s="399"/>
      <c r="IDU854" s="399"/>
      <c r="IDV854" s="399"/>
      <c r="IDW854" s="399"/>
      <c r="IDX854" s="399"/>
      <c r="IDY854" s="399"/>
      <c r="IDZ854" s="399"/>
      <c r="IEA854" s="399"/>
      <c r="IEB854" s="399"/>
      <c r="IEC854" s="399"/>
      <c r="IED854" s="399"/>
      <c r="IEE854" s="399"/>
      <c r="IEF854" s="399"/>
      <c r="IEG854" s="399"/>
      <c r="IEH854" s="399"/>
      <c r="IEI854" s="399"/>
      <c r="IEJ854" s="399"/>
      <c r="IEK854" s="399"/>
      <c r="IEL854" s="399"/>
      <c r="IEM854" s="399"/>
      <c r="IEN854" s="399"/>
      <c r="IEO854" s="399"/>
      <c r="IEP854" s="399"/>
      <c r="IEQ854" s="399"/>
      <c r="IER854" s="399"/>
      <c r="IES854" s="399"/>
      <c r="IET854" s="399"/>
      <c r="IEU854" s="399"/>
      <c r="IEV854" s="399"/>
      <c r="IEW854" s="399"/>
      <c r="IEX854" s="399"/>
      <c r="IEY854" s="399"/>
      <c r="IEZ854" s="399"/>
      <c r="IFA854" s="399"/>
      <c r="IFB854" s="399"/>
      <c r="IFC854" s="399"/>
      <c r="IFD854" s="399"/>
      <c r="IFE854" s="399"/>
      <c r="IFF854" s="399"/>
      <c r="IFG854" s="399"/>
      <c r="IFH854" s="399"/>
      <c r="IFI854" s="399"/>
      <c r="IFJ854" s="399"/>
      <c r="IFK854" s="399"/>
      <c r="IFL854" s="399"/>
      <c r="IFM854" s="399"/>
      <c r="IFN854" s="399"/>
      <c r="IFO854" s="399"/>
      <c r="IFP854" s="399"/>
      <c r="IFQ854" s="399"/>
      <c r="IFR854" s="399"/>
      <c r="IFS854" s="399"/>
      <c r="IFT854" s="399"/>
      <c r="IFU854" s="399"/>
      <c r="IFV854" s="399"/>
      <c r="IFW854" s="399"/>
      <c r="IFX854" s="399"/>
      <c r="IFY854" s="399"/>
      <c r="IFZ854" s="399"/>
      <c r="IGA854" s="399"/>
      <c r="IGB854" s="399"/>
      <c r="IGC854" s="399"/>
      <c r="IGD854" s="399"/>
      <c r="IGE854" s="399"/>
      <c r="IGF854" s="399"/>
      <c r="IGG854" s="399"/>
      <c r="IGH854" s="399"/>
      <c r="IGI854" s="399"/>
      <c r="IGJ854" s="399"/>
      <c r="IGK854" s="399"/>
      <c r="IGL854" s="399"/>
      <c r="IGM854" s="399"/>
      <c r="IGN854" s="399"/>
      <c r="IGO854" s="399"/>
      <c r="IGP854" s="399"/>
      <c r="IGQ854" s="399"/>
      <c r="IGR854" s="399"/>
      <c r="IGS854" s="399"/>
      <c r="IGT854" s="399"/>
      <c r="IGU854" s="399"/>
      <c r="IGV854" s="399"/>
      <c r="IGW854" s="399"/>
      <c r="IGX854" s="399"/>
      <c r="IGY854" s="399"/>
      <c r="IGZ854" s="399"/>
      <c r="IHA854" s="399"/>
      <c r="IHB854" s="399"/>
      <c r="IHC854" s="399"/>
      <c r="IHD854" s="399"/>
      <c r="IHE854" s="399"/>
      <c r="IHF854" s="399"/>
      <c r="IHG854" s="399"/>
      <c r="IHH854" s="399"/>
      <c r="IHI854" s="399"/>
      <c r="IHJ854" s="399"/>
      <c r="IHK854" s="399"/>
      <c r="IHL854" s="399"/>
      <c r="IHM854" s="399"/>
      <c r="IHN854" s="399"/>
      <c r="IHO854" s="399"/>
      <c r="IHP854" s="399"/>
      <c r="IHQ854" s="399"/>
      <c r="IHR854" s="399"/>
      <c r="IHS854" s="399"/>
      <c r="IHT854" s="399"/>
      <c r="IHU854" s="399"/>
      <c r="IHV854" s="399"/>
      <c r="IHW854" s="399"/>
      <c r="IHX854" s="399"/>
      <c r="IHY854" s="399"/>
      <c r="IHZ854" s="399"/>
      <c r="IIA854" s="399"/>
      <c r="IIB854" s="399"/>
      <c r="IIC854" s="399"/>
      <c r="IID854" s="399"/>
      <c r="IIE854" s="399"/>
      <c r="IIF854" s="399"/>
      <c r="IIG854" s="399"/>
      <c r="IIH854" s="399"/>
      <c r="III854" s="399"/>
      <c r="IIJ854" s="399"/>
      <c r="IIK854" s="399"/>
      <c r="IIL854" s="399"/>
      <c r="IIM854" s="399"/>
      <c r="IIN854" s="399"/>
      <c r="IIO854" s="399"/>
      <c r="IIP854" s="399"/>
      <c r="IIQ854" s="399"/>
      <c r="IIR854" s="399"/>
      <c r="IIS854" s="399"/>
      <c r="IIT854" s="399"/>
      <c r="IIU854" s="399"/>
      <c r="IIV854" s="399"/>
      <c r="IIW854" s="399"/>
      <c r="IIX854" s="399"/>
      <c r="IIY854" s="399"/>
      <c r="IIZ854" s="399"/>
      <c r="IJA854" s="399"/>
      <c r="IJB854" s="399"/>
      <c r="IJC854" s="399"/>
      <c r="IJD854" s="399"/>
      <c r="IJE854" s="399"/>
      <c r="IJF854" s="399"/>
      <c r="IJG854" s="399"/>
      <c r="IJH854" s="399"/>
      <c r="IJI854" s="399"/>
      <c r="IJJ854" s="399"/>
      <c r="IJK854" s="399"/>
      <c r="IJL854" s="399"/>
      <c r="IJM854" s="399"/>
      <c r="IJN854" s="399"/>
      <c r="IJO854" s="399"/>
      <c r="IJP854" s="399"/>
      <c r="IJQ854" s="399"/>
      <c r="IJR854" s="399"/>
      <c r="IJS854" s="399"/>
      <c r="IJT854" s="399"/>
      <c r="IJU854" s="399"/>
      <c r="IJV854" s="399"/>
      <c r="IJW854" s="399"/>
      <c r="IJX854" s="399"/>
      <c r="IJY854" s="399"/>
      <c r="IJZ854" s="399"/>
      <c r="IKA854" s="399"/>
      <c r="IKB854" s="399"/>
      <c r="IKC854" s="399"/>
      <c r="IKD854" s="399"/>
      <c r="IKE854" s="399"/>
      <c r="IKF854" s="399"/>
      <c r="IKG854" s="399"/>
      <c r="IKH854" s="399"/>
      <c r="IKI854" s="399"/>
      <c r="IKJ854" s="399"/>
      <c r="IKK854" s="399"/>
      <c r="IKL854" s="399"/>
      <c r="IKM854" s="399"/>
      <c r="IKN854" s="399"/>
      <c r="IKO854" s="399"/>
      <c r="IKP854" s="399"/>
      <c r="IKQ854" s="399"/>
      <c r="IKR854" s="399"/>
      <c r="IKS854" s="399"/>
      <c r="IKT854" s="399"/>
      <c r="IKU854" s="399"/>
      <c r="IKV854" s="399"/>
      <c r="IKW854" s="399"/>
      <c r="IKX854" s="399"/>
      <c r="IKY854" s="399"/>
      <c r="IKZ854" s="399"/>
      <c r="ILA854" s="399"/>
      <c r="ILB854" s="399"/>
      <c r="ILC854" s="399"/>
      <c r="ILD854" s="399"/>
      <c r="ILE854" s="399"/>
      <c r="ILF854" s="399"/>
      <c r="ILG854" s="399"/>
      <c r="ILH854" s="399"/>
      <c r="ILI854" s="399"/>
      <c r="ILJ854" s="399"/>
      <c r="ILK854" s="399"/>
      <c r="ILL854" s="399"/>
      <c r="ILM854" s="399"/>
      <c r="ILN854" s="399"/>
      <c r="ILO854" s="399"/>
      <c r="ILP854" s="399"/>
      <c r="ILQ854" s="399"/>
      <c r="ILR854" s="399"/>
      <c r="ILS854" s="399"/>
      <c r="ILT854" s="399"/>
      <c r="ILU854" s="399"/>
      <c r="ILV854" s="399"/>
      <c r="ILW854" s="399"/>
      <c r="ILX854" s="399"/>
      <c r="ILY854" s="399"/>
      <c r="ILZ854" s="399"/>
      <c r="IMA854" s="399"/>
      <c r="IMB854" s="399"/>
      <c r="IMC854" s="399"/>
      <c r="IMD854" s="399"/>
      <c r="IME854" s="399"/>
      <c r="IMF854" s="399"/>
      <c r="IMG854" s="399"/>
      <c r="IMH854" s="399"/>
      <c r="IMI854" s="399"/>
      <c r="IMJ854" s="399"/>
      <c r="IMK854" s="399"/>
      <c r="IML854" s="399"/>
      <c r="IMM854" s="399"/>
      <c r="IMN854" s="399"/>
      <c r="IMO854" s="399"/>
      <c r="IMP854" s="399"/>
      <c r="IMQ854" s="399"/>
      <c r="IMR854" s="399"/>
      <c r="IMS854" s="399"/>
      <c r="IMT854" s="399"/>
      <c r="IMU854" s="399"/>
      <c r="IMV854" s="399"/>
      <c r="IMW854" s="399"/>
      <c r="IMX854" s="399"/>
      <c r="IMY854" s="399"/>
      <c r="IMZ854" s="399"/>
      <c r="INA854" s="399"/>
      <c r="INB854" s="399"/>
      <c r="INC854" s="399"/>
      <c r="IND854" s="399"/>
      <c r="INE854" s="399"/>
      <c r="INF854" s="399"/>
      <c r="ING854" s="399"/>
      <c r="INH854" s="399"/>
      <c r="INI854" s="399"/>
      <c r="INJ854" s="399"/>
      <c r="INK854" s="399"/>
      <c r="INL854" s="399"/>
      <c r="INM854" s="399"/>
      <c r="INN854" s="399"/>
      <c r="INO854" s="399"/>
      <c r="INP854" s="399"/>
      <c r="INQ854" s="399"/>
      <c r="INR854" s="399"/>
      <c r="INS854" s="399"/>
      <c r="INT854" s="399"/>
      <c r="INU854" s="399"/>
      <c r="INV854" s="399"/>
      <c r="INW854" s="399"/>
      <c r="INX854" s="399"/>
      <c r="INY854" s="399"/>
      <c r="INZ854" s="399"/>
      <c r="IOA854" s="399"/>
      <c r="IOB854" s="399"/>
      <c r="IOC854" s="399"/>
      <c r="IOD854" s="399"/>
      <c r="IOE854" s="399"/>
      <c r="IOF854" s="399"/>
      <c r="IOG854" s="399"/>
      <c r="IOH854" s="399"/>
      <c r="IOI854" s="399"/>
      <c r="IOJ854" s="399"/>
      <c r="IOK854" s="399"/>
      <c r="IOL854" s="399"/>
      <c r="IOM854" s="399"/>
      <c r="ION854" s="399"/>
      <c r="IOO854" s="399"/>
      <c r="IOP854" s="399"/>
      <c r="IOQ854" s="399"/>
      <c r="IOR854" s="399"/>
      <c r="IOS854" s="399"/>
      <c r="IOT854" s="399"/>
      <c r="IOU854" s="399"/>
      <c r="IOV854" s="399"/>
      <c r="IOW854" s="399"/>
      <c r="IOX854" s="399"/>
      <c r="IOY854" s="399"/>
      <c r="IOZ854" s="399"/>
      <c r="IPA854" s="399"/>
      <c r="IPB854" s="399"/>
      <c r="IPC854" s="399"/>
      <c r="IPD854" s="399"/>
      <c r="IPE854" s="399"/>
      <c r="IPF854" s="399"/>
      <c r="IPG854" s="399"/>
      <c r="IPH854" s="399"/>
      <c r="IPI854" s="399"/>
      <c r="IPJ854" s="399"/>
      <c r="IPK854" s="399"/>
      <c r="IPL854" s="399"/>
      <c r="IPM854" s="399"/>
      <c r="IPN854" s="399"/>
      <c r="IPO854" s="399"/>
      <c r="IPP854" s="399"/>
      <c r="IPQ854" s="399"/>
      <c r="IPR854" s="399"/>
      <c r="IPS854" s="399"/>
      <c r="IPT854" s="399"/>
      <c r="IPU854" s="399"/>
      <c r="IPV854" s="399"/>
      <c r="IPW854" s="399"/>
      <c r="IPX854" s="399"/>
      <c r="IPY854" s="399"/>
      <c r="IPZ854" s="399"/>
      <c r="IQA854" s="399"/>
      <c r="IQB854" s="399"/>
      <c r="IQC854" s="399"/>
      <c r="IQD854" s="399"/>
      <c r="IQE854" s="399"/>
      <c r="IQF854" s="399"/>
      <c r="IQG854" s="399"/>
      <c r="IQH854" s="399"/>
      <c r="IQI854" s="399"/>
      <c r="IQJ854" s="399"/>
      <c r="IQK854" s="399"/>
      <c r="IQL854" s="399"/>
      <c r="IQM854" s="399"/>
      <c r="IQN854" s="399"/>
      <c r="IQO854" s="399"/>
      <c r="IQP854" s="399"/>
      <c r="IQQ854" s="399"/>
      <c r="IQR854" s="399"/>
      <c r="IQS854" s="399"/>
      <c r="IQT854" s="399"/>
      <c r="IQU854" s="399"/>
      <c r="IQV854" s="399"/>
      <c r="IQW854" s="399"/>
      <c r="IQX854" s="399"/>
      <c r="IQY854" s="399"/>
      <c r="IQZ854" s="399"/>
      <c r="IRA854" s="399"/>
      <c r="IRB854" s="399"/>
      <c r="IRC854" s="399"/>
      <c r="IRD854" s="399"/>
      <c r="IRE854" s="399"/>
      <c r="IRF854" s="399"/>
      <c r="IRG854" s="399"/>
      <c r="IRH854" s="399"/>
      <c r="IRI854" s="399"/>
      <c r="IRJ854" s="399"/>
      <c r="IRK854" s="399"/>
      <c r="IRL854" s="399"/>
      <c r="IRM854" s="399"/>
      <c r="IRN854" s="399"/>
      <c r="IRO854" s="399"/>
      <c r="IRP854" s="399"/>
      <c r="IRQ854" s="399"/>
      <c r="IRR854" s="399"/>
      <c r="IRS854" s="399"/>
      <c r="IRT854" s="399"/>
      <c r="IRU854" s="399"/>
      <c r="IRV854" s="399"/>
      <c r="IRW854" s="399"/>
      <c r="IRX854" s="399"/>
      <c r="IRY854" s="399"/>
      <c r="IRZ854" s="399"/>
      <c r="ISA854" s="399"/>
      <c r="ISB854" s="399"/>
      <c r="ISC854" s="399"/>
      <c r="ISD854" s="399"/>
      <c r="ISE854" s="399"/>
      <c r="ISF854" s="399"/>
      <c r="ISG854" s="399"/>
      <c r="ISH854" s="399"/>
      <c r="ISI854" s="399"/>
      <c r="ISJ854" s="399"/>
      <c r="ISK854" s="399"/>
      <c r="ISL854" s="399"/>
      <c r="ISM854" s="399"/>
      <c r="ISN854" s="399"/>
      <c r="ISO854" s="399"/>
      <c r="ISP854" s="399"/>
      <c r="ISQ854" s="399"/>
      <c r="ISR854" s="399"/>
      <c r="ISS854" s="399"/>
      <c r="IST854" s="399"/>
      <c r="ISU854" s="399"/>
      <c r="ISV854" s="399"/>
      <c r="ISW854" s="399"/>
      <c r="ISX854" s="399"/>
      <c r="ISY854" s="399"/>
      <c r="ISZ854" s="399"/>
      <c r="ITA854" s="399"/>
      <c r="ITB854" s="399"/>
      <c r="ITC854" s="399"/>
      <c r="ITD854" s="399"/>
      <c r="ITE854" s="399"/>
      <c r="ITF854" s="399"/>
      <c r="ITG854" s="399"/>
      <c r="ITH854" s="399"/>
      <c r="ITI854" s="399"/>
      <c r="ITJ854" s="399"/>
      <c r="ITK854" s="399"/>
      <c r="ITL854" s="399"/>
      <c r="ITM854" s="399"/>
      <c r="ITN854" s="399"/>
      <c r="ITO854" s="399"/>
      <c r="ITP854" s="399"/>
      <c r="ITQ854" s="399"/>
      <c r="ITR854" s="399"/>
      <c r="ITS854" s="399"/>
      <c r="ITT854" s="399"/>
      <c r="ITU854" s="399"/>
      <c r="ITV854" s="399"/>
      <c r="ITW854" s="399"/>
      <c r="ITX854" s="399"/>
      <c r="ITY854" s="399"/>
      <c r="ITZ854" s="399"/>
      <c r="IUA854" s="399"/>
      <c r="IUB854" s="399"/>
      <c r="IUC854" s="399"/>
      <c r="IUD854" s="399"/>
      <c r="IUE854" s="399"/>
      <c r="IUF854" s="399"/>
      <c r="IUG854" s="399"/>
      <c r="IUH854" s="399"/>
      <c r="IUI854" s="399"/>
      <c r="IUJ854" s="399"/>
      <c r="IUK854" s="399"/>
      <c r="IUL854" s="399"/>
      <c r="IUM854" s="399"/>
      <c r="IUN854" s="399"/>
      <c r="IUO854" s="399"/>
      <c r="IUP854" s="399"/>
      <c r="IUQ854" s="399"/>
      <c r="IUR854" s="399"/>
      <c r="IUS854" s="399"/>
      <c r="IUT854" s="399"/>
      <c r="IUU854" s="399"/>
      <c r="IUV854" s="399"/>
      <c r="IUW854" s="399"/>
      <c r="IUX854" s="399"/>
      <c r="IUY854" s="399"/>
      <c r="IUZ854" s="399"/>
      <c r="IVA854" s="399"/>
      <c r="IVB854" s="399"/>
      <c r="IVC854" s="399"/>
      <c r="IVD854" s="399"/>
      <c r="IVE854" s="399"/>
      <c r="IVF854" s="399"/>
      <c r="IVG854" s="399"/>
      <c r="IVH854" s="399"/>
      <c r="IVI854" s="399"/>
      <c r="IVJ854" s="399"/>
      <c r="IVK854" s="399"/>
      <c r="IVL854" s="399"/>
      <c r="IVM854" s="399"/>
      <c r="IVN854" s="399"/>
      <c r="IVO854" s="399"/>
      <c r="IVP854" s="399"/>
      <c r="IVQ854" s="399"/>
      <c r="IVR854" s="399"/>
      <c r="IVS854" s="399"/>
      <c r="IVT854" s="399"/>
      <c r="IVU854" s="399"/>
      <c r="IVV854" s="399"/>
      <c r="IVW854" s="399"/>
      <c r="IVX854" s="399"/>
      <c r="IVY854" s="399"/>
      <c r="IVZ854" s="399"/>
      <c r="IWA854" s="399"/>
      <c r="IWB854" s="399"/>
      <c r="IWC854" s="399"/>
      <c r="IWD854" s="399"/>
      <c r="IWE854" s="399"/>
      <c r="IWF854" s="399"/>
      <c r="IWG854" s="399"/>
      <c r="IWH854" s="399"/>
      <c r="IWI854" s="399"/>
      <c r="IWJ854" s="399"/>
      <c r="IWK854" s="399"/>
      <c r="IWL854" s="399"/>
      <c r="IWM854" s="399"/>
      <c r="IWN854" s="399"/>
      <c r="IWO854" s="399"/>
      <c r="IWP854" s="399"/>
      <c r="IWQ854" s="399"/>
      <c r="IWR854" s="399"/>
      <c r="IWS854" s="399"/>
      <c r="IWT854" s="399"/>
      <c r="IWU854" s="399"/>
      <c r="IWV854" s="399"/>
      <c r="IWW854" s="399"/>
      <c r="IWX854" s="399"/>
      <c r="IWY854" s="399"/>
      <c r="IWZ854" s="399"/>
      <c r="IXA854" s="399"/>
      <c r="IXB854" s="399"/>
      <c r="IXC854" s="399"/>
      <c r="IXD854" s="399"/>
      <c r="IXE854" s="399"/>
      <c r="IXF854" s="399"/>
      <c r="IXG854" s="399"/>
      <c r="IXH854" s="399"/>
      <c r="IXI854" s="399"/>
      <c r="IXJ854" s="399"/>
      <c r="IXK854" s="399"/>
      <c r="IXL854" s="399"/>
      <c r="IXM854" s="399"/>
      <c r="IXN854" s="399"/>
      <c r="IXO854" s="399"/>
      <c r="IXP854" s="399"/>
      <c r="IXQ854" s="399"/>
      <c r="IXR854" s="399"/>
      <c r="IXS854" s="399"/>
      <c r="IXT854" s="399"/>
      <c r="IXU854" s="399"/>
      <c r="IXV854" s="399"/>
      <c r="IXW854" s="399"/>
      <c r="IXX854" s="399"/>
      <c r="IXY854" s="399"/>
      <c r="IXZ854" s="399"/>
      <c r="IYA854" s="399"/>
      <c r="IYB854" s="399"/>
      <c r="IYC854" s="399"/>
      <c r="IYD854" s="399"/>
      <c r="IYE854" s="399"/>
      <c r="IYF854" s="399"/>
      <c r="IYG854" s="399"/>
      <c r="IYH854" s="399"/>
      <c r="IYI854" s="399"/>
      <c r="IYJ854" s="399"/>
      <c r="IYK854" s="399"/>
      <c r="IYL854" s="399"/>
      <c r="IYM854" s="399"/>
      <c r="IYN854" s="399"/>
      <c r="IYO854" s="399"/>
      <c r="IYP854" s="399"/>
      <c r="IYQ854" s="399"/>
      <c r="IYR854" s="399"/>
      <c r="IYS854" s="399"/>
      <c r="IYT854" s="399"/>
      <c r="IYU854" s="399"/>
      <c r="IYV854" s="399"/>
      <c r="IYW854" s="399"/>
      <c r="IYX854" s="399"/>
      <c r="IYY854" s="399"/>
      <c r="IYZ854" s="399"/>
      <c r="IZA854" s="399"/>
      <c r="IZB854" s="399"/>
      <c r="IZC854" s="399"/>
      <c r="IZD854" s="399"/>
      <c r="IZE854" s="399"/>
      <c r="IZF854" s="399"/>
      <c r="IZG854" s="399"/>
      <c r="IZH854" s="399"/>
      <c r="IZI854" s="399"/>
      <c r="IZJ854" s="399"/>
      <c r="IZK854" s="399"/>
      <c r="IZL854" s="399"/>
      <c r="IZM854" s="399"/>
      <c r="IZN854" s="399"/>
      <c r="IZO854" s="399"/>
      <c r="IZP854" s="399"/>
      <c r="IZQ854" s="399"/>
      <c r="IZR854" s="399"/>
      <c r="IZS854" s="399"/>
      <c r="IZT854" s="399"/>
      <c r="IZU854" s="399"/>
      <c r="IZV854" s="399"/>
      <c r="IZW854" s="399"/>
      <c r="IZX854" s="399"/>
      <c r="IZY854" s="399"/>
      <c r="IZZ854" s="399"/>
      <c r="JAA854" s="399"/>
      <c r="JAB854" s="399"/>
      <c r="JAC854" s="399"/>
      <c r="JAD854" s="399"/>
      <c r="JAE854" s="399"/>
      <c r="JAF854" s="399"/>
      <c r="JAG854" s="399"/>
      <c r="JAH854" s="399"/>
      <c r="JAI854" s="399"/>
      <c r="JAJ854" s="399"/>
      <c r="JAK854" s="399"/>
      <c r="JAL854" s="399"/>
      <c r="JAM854" s="399"/>
      <c r="JAN854" s="399"/>
      <c r="JAO854" s="399"/>
      <c r="JAP854" s="399"/>
      <c r="JAQ854" s="399"/>
      <c r="JAR854" s="399"/>
      <c r="JAS854" s="399"/>
      <c r="JAT854" s="399"/>
      <c r="JAU854" s="399"/>
      <c r="JAV854" s="399"/>
      <c r="JAW854" s="399"/>
      <c r="JAX854" s="399"/>
      <c r="JAY854" s="399"/>
      <c r="JAZ854" s="399"/>
      <c r="JBA854" s="399"/>
      <c r="JBB854" s="399"/>
      <c r="JBC854" s="399"/>
      <c r="JBD854" s="399"/>
      <c r="JBE854" s="399"/>
      <c r="JBF854" s="399"/>
      <c r="JBG854" s="399"/>
      <c r="JBH854" s="399"/>
      <c r="JBI854" s="399"/>
      <c r="JBJ854" s="399"/>
      <c r="JBK854" s="399"/>
      <c r="JBL854" s="399"/>
      <c r="JBM854" s="399"/>
      <c r="JBN854" s="399"/>
      <c r="JBO854" s="399"/>
      <c r="JBP854" s="399"/>
      <c r="JBQ854" s="399"/>
      <c r="JBR854" s="399"/>
      <c r="JBS854" s="399"/>
      <c r="JBT854" s="399"/>
      <c r="JBU854" s="399"/>
      <c r="JBV854" s="399"/>
      <c r="JBW854" s="399"/>
      <c r="JBX854" s="399"/>
      <c r="JBY854" s="399"/>
      <c r="JBZ854" s="399"/>
      <c r="JCA854" s="399"/>
      <c r="JCB854" s="399"/>
      <c r="JCC854" s="399"/>
      <c r="JCD854" s="399"/>
      <c r="JCE854" s="399"/>
      <c r="JCF854" s="399"/>
      <c r="JCG854" s="399"/>
      <c r="JCH854" s="399"/>
      <c r="JCI854" s="399"/>
      <c r="JCJ854" s="399"/>
      <c r="JCK854" s="399"/>
      <c r="JCL854" s="399"/>
      <c r="JCM854" s="399"/>
      <c r="JCN854" s="399"/>
      <c r="JCO854" s="399"/>
      <c r="JCP854" s="399"/>
      <c r="JCQ854" s="399"/>
      <c r="JCR854" s="399"/>
      <c r="JCS854" s="399"/>
      <c r="JCT854" s="399"/>
      <c r="JCU854" s="399"/>
      <c r="JCV854" s="399"/>
      <c r="JCW854" s="399"/>
      <c r="JCX854" s="399"/>
      <c r="JCY854" s="399"/>
      <c r="JCZ854" s="399"/>
      <c r="JDA854" s="399"/>
      <c r="JDB854" s="399"/>
      <c r="JDC854" s="399"/>
      <c r="JDD854" s="399"/>
      <c r="JDE854" s="399"/>
      <c r="JDF854" s="399"/>
      <c r="JDG854" s="399"/>
      <c r="JDH854" s="399"/>
      <c r="JDI854" s="399"/>
      <c r="JDJ854" s="399"/>
      <c r="JDK854" s="399"/>
      <c r="JDL854" s="399"/>
      <c r="JDM854" s="399"/>
      <c r="JDN854" s="399"/>
      <c r="JDO854" s="399"/>
      <c r="JDP854" s="399"/>
      <c r="JDQ854" s="399"/>
      <c r="JDR854" s="399"/>
      <c r="JDS854" s="399"/>
      <c r="JDT854" s="399"/>
      <c r="JDU854" s="399"/>
      <c r="JDV854" s="399"/>
      <c r="JDW854" s="399"/>
      <c r="JDX854" s="399"/>
      <c r="JDY854" s="399"/>
      <c r="JDZ854" s="399"/>
      <c r="JEA854" s="399"/>
      <c r="JEB854" s="399"/>
      <c r="JEC854" s="399"/>
      <c r="JED854" s="399"/>
      <c r="JEE854" s="399"/>
      <c r="JEF854" s="399"/>
      <c r="JEG854" s="399"/>
      <c r="JEH854" s="399"/>
      <c r="JEI854" s="399"/>
      <c r="JEJ854" s="399"/>
      <c r="JEK854" s="399"/>
      <c r="JEL854" s="399"/>
      <c r="JEM854" s="399"/>
      <c r="JEN854" s="399"/>
      <c r="JEO854" s="399"/>
      <c r="JEP854" s="399"/>
      <c r="JEQ854" s="399"/>
      <c r="JER854" s="399"/>
      <c r="JES854" s="399"/>
      <c r="JET854" s="399"/>
      <c r="JEU854" s="399"/>
      <c r="JEV854" s="399"/>
      <c r="JEW854" s="399"/>
      <c r="JEX854" s="399"/>
      <c r="JEY854" s="399"/>
      <c r="JEZ854" s="399"/>
      <c r="JFA854" s="399"/>
      <c r="JFB854" s="399"/>
      <c r="JFC854" s="399"/>
      <c r="JFD854" s="399"/>
      <c r="JFE854" s="399"/>
      <c r="JFF854" s="399"/>
      <c r="JFG854" s="399"/>
      <c r="JFH854" s="399"/>
      <c r="JFI854" s="399"/>
      <c r="JFJ854" s="399"/>
      <c r="JFK854" s="399"/>
      <c r="JFL854" s="399"/>
      <c r="JFM854" s="399"/>
      <c r="JFN854" s="399"/>
      <c r="JFO854" s="399"/>
      <c r="JFP854" s="399"/>
      <c r="JFQ854" s="399"/>
      <c r="JFR854" s="399"/>
      <c r="JFS854" s="399"/>
      <c r="JFT854" s="399"/>
      <c r="JFU854" s="399"/>
      <c r="JFV854" s="399"/>
      <c r="JFW854" s="399"/>
      <c r="JFX854" s="399"/>
      <c r="JFY854" s="399"/>
      <c r="JFZ854" s="399"/>
      <c r="JGA854" s="399"/>
      <c r="JGB854" s="399"/>
      <c r="JGC854" s="399"/>
      <c r="JGD854" s="399"/>
      <c r="JGE854" s="399"/>
      <c r="JGF854" s="399"/>
      <c r="JGG854" s="399"/>
      <c r="JGH854" s="399"/>
      <c r="JGI854" s="399"/>
      <c r="JGJ854" s="399"/>
      <c r="JGK854" s="399"/>
      <c r="JGL854" s="399"/>
      <c r="JGM854" s="399"/>
      <c r="JGN854" s="399"/>
      <c r="JGO854" s="399"/>
      <c r="JGP854" s="399"/>
      <c r="JGQ854" s="399"/>
      <c r="JGR854" s="399"/>
      <c r="JGS854" s="399"/>
      <c r="JGT854" s="399"/>
      <c r="JGU854" s="399"/>
      <c r="JGV854" s="399"/>
      <c r="JGW854" s="399"/>
      <c r="JGX854" s="399"/>
      <c r="JGY854" s="399"/>
      <c r="JGZ854" s="399"/>
      <c r="JHA854" s="399"/>
      <c r="JHB854" s="399"/>
      <c r="JHC854" s="399"/>
      <c r="JHD854" s="399"/>
      <c r="JHE854" s="399"/>
      <c r="JHF854" s="399"/>
      <c r="JHG854" s="399"/>
      <c r="JHH854" s="399"/>
      <c r="JHI854" s="399"/>
      <c r="JHJ854" s="399"/>
      <c r="JHK854" s="399"/>
      <c r="JHL854" s="399"/>
      <c r="JHM854" s="399"/>
      <c r="JHN854" s="399"/>
      <c r="JHO854" s="399"/>
      <c r="JHP854" s="399"/>
      <c r="JHQ854" s="399"/>
      <c r="JHR854" s="399"/>
      <c r="JHS854" s="399"/>
      <c r="JHT854" s="399"/>
      <c r="JHU854" s="399"/>
      <c r="JHV854" s="399"/>
      <c r="JHW854" s="399"/>
      <c r="JHX854" s="399"/>
      <c r="JHY854" s="399"/>
      <c r="JHZ854" s="399"/>
      <c r="JIA854" s="399"/>
      <c r="JIB854" s="399"/>
      <c r="JIC854" s="399"/>
      <c r="JID854" s="399"/>
      <c r="JIE854" s="399"/>
      <c r="JIF854" s="399"/>
      <c r="JIG854" s="399"/>
      <c r="JIH854" s="399"/>
      <c r="JII854" s="399"/>
      <c r="JIJ854" s="399"/>
      <c r="JIK854" s="399"/>
      <c r="JIL854" s="399"/>
      <c r="JIM854" s="399"/>
      <c r="JIN854" s="399"/>
      <c r="JIO854" s="399"/>
      <c r="JIP854" s="399"/>
      <c r="JIQ854" s="399"/>
      <c r="JIR854" s="399"/>
      <c r="JIS854" s="399"/>
      <c r="JIT854" s="399"/>
      <c r="JIU854" s="399"/>
      <c r="JIV854" s="399"/>
      <c r="JIW854" s="399"/>
      <c r="JIX854" s="399"/>
      <c r="JIY854" s="399"/>
      <c r="JIZ854" s="399"/>
      <c r="JJA854" s="399"/>
      <c r="JJB854" s="399"/>
      <c r="JJC854" s="399"/>
      <c r="JJD854" s="399"/>
      <c r="JJE854" s="399"/>
      <c r="JJF854" s="399"/>
      <c r="JJG854" s="399"/>
      <c r="JJH854" s="399"/>
      <c r="JJI854" s="399"/>
      <c r="JJJ854" s="399"/>
      <c r="JJK854" s="399"/>
      <c r="JJL854" s="399"/>
      <c r="JJM854" s="399"/>
      <c r="JJN854" s="399"/>
      <c r="JJO854" s="399"/>
      <c r="JJP854" s="399"/>
      <c r="JJQ854" s="399"/>
      <c r="JJR854" s="399"/>
      <c r="JJS854" s="399"/>
      <c r="JJT854" s="399"/>
      <c r="JJU854" s="399"/>
      <c r="JJV854" s="399"/>
      <c r="JJW854" s="399"/>
      <c r="JJX854" s="399"/>
      <c r="JJY854" s="399"/>
      <c r="JJZ854" s="399"/>
      <c r="JKA854" s="399"/>
      <c r="JKB854" s="399"/>
      <c r="JKC854" s="399"/>
      <c r="JKD854" s="399"/>
      <c r="JKE854" s="399"/>
      <c r="JKF854" s="399"/>
      <c r="JKG854" s="399"/>
      <c r="JKH854" s="399"/>
      <c r="JKI854" s="399"/>
      <c r="JKJ854" s="399"/>
      <c r="JKK854" s="399"/>
      <c r="JKL854" s="399"/>
      <c r="JKM854" s="399"/>
      <c r="JKN854" s="399"/>
      <c r="JKO854" s="399"/>
      <c r="JKP854" s="399"/>
      <c r="JKQ854" s="399"/>
      <c r="JKR854" s="399"/>
      <c r="JKS854" s="399"/>
      <c r="JKT854" s="399"/>
      <c r="JKU854" s="399"/>
      <c r="JKV854" s="399"/>
      <c r="JKW854" s="399"/>
      <c r="JKX854" s="399"/>
      <c r="JKY854" s="399"/>
      <c r="JKZ854" s="399"/>
      <c r="JLA854" s="399"/>
      <c r="JLB854" s="399"/>
      <c r="JLC854" s="399"/>
      <c r="JLD854" s="399"/>
      <c r="JLE854" s="399"/>
      <c r="JLF854" s="399"/>
      <c r="JLG854" s="399"/>
      <c r="JLH854" s="399"/>
      <c r="JLI854" s="399"/>
      <c r="JLJ854" s="399"/>
      <c r="JLK854" s="399"/>
      <c r="JLL854" s="399"/>
      <c r="JLM854" s="399"/>
      <c r="JLN854" s="399"/>
      <c r="JLO854" s="399"/>
      <c r="JLP854" s="399"/>
      <c r="JLQ854" s="399"/>
      <c r="JLR854" s="399"/>
      <c r="JLS854" s="399"/>
      <c r="JLT854" s="399"/>
      <c r="JLU854" s="399"/>
      <c r="JLV854" s="399"/>
      <c r="JLW854" s="399"/>
      <c r="JLX854" s="399"/>
      <c r="JLY854" s="399"/>
      <c r="JLZ854" s="399"/>
      <c r="JMA854" s="399"/>
      <c r="JMB854" s="399"/>
      <c r="JMC854" s="399"/>
      <c r="JMD854" s="399"/>
      <c r="JME854" s="399"/>
      <c r="JMF854" s="399"/>
      <c r="JMG854" s="399"/>
      <c r="JMH854" s="399"/>
      <c r="JMI854" s="399"/>
      <c r="JMJ854" s="399"/>
      <c r="JMK854" s="399"/>
      <c r="JML854" s="399"/>
      <c r="JMM854" s="399"/>
      <c r="JMN854" s="399"/>
      <c r="JMO854" s="399"/>
      <c r="JMP854" s="399"/>
      <c r="JMQ854" s="399"/>
      <c r="JMR854" s="399"/>
      <c r="JMS854" s="399"/>
      <c r="JMT854" s="399"/>
      <c r="JMU854" s="399"/>
      <c r="JMV854" s="399"/>
      <c r="JMW854" s="399"/>
      <c r="JMX854" s="399"/>
      <c r="JMY854" s="399"/>
      <c r="JMZ854" s="399"/>
      <c r="JNA854" s="399"/>
      <c r="JNB854" s="399"/>
      <c r="JNC854" s="399"/>
      <c r="JND854" s="399"/>
      <c r="JNE854" s="399"/>
      <c r="JNF854" s="399"/>
      <c r="JNG854" s="399"/>
      <c r="JNH854" s="399"/>
      <c r="JNI854" s="399"/>
      <c r="JNJ854" s="399"/>
      <c r="JNK854" s="399"/>
      <c r="JNL854" s="399"/>
      <c r="JNM854" s="399"/>
      <c r="JNN854" s="399"/>
      <c r="JNO854" s="399"/>
      <c r="JNP854" s="399"/>
      <c r="JNQ854" s="399"/>
      <c r="JNR854" s="399"/>
      <c r="JNS854" s="399"/>
      <c r="JNT854" s="399"/>
      <c r="JNU854" s="399"/>
      <c r="JNV854" s="399"/>
      <c r="JNW854" s="399"/>
      <c r="JNX854" s="399"/>
      <c r="JNY854" s="399"/>
      <c r="JNZ854" s="399"/>
      <c r="JOA854" s="399"/>
      <c r="JOB854" s="399"/>
      <c r="JOC854" s="399"/>
      <c r="JOD854" s="399"/>
      <c r="JOE854" s="399"/>
      <c r="JOF854" s="399"/>
      <c r="JOG854" s="399"/>
      <c r="JOH854" s="399"/>
      <c r="JOI854" s="399"/>
      <c r="JOJ854" s="399"/>
      <c r="JOK854" s="399"/>
      <c r="JOL854" s="399"/>
      <c r="JOM854" s="399"/>
      <c r="JON854" s="399"/>
      <c r="JOO854" s="399"/>
      <c r="JOP854" s="399"/>
      <c r="JOQ854" s="399"/>
      <c r="JOR854" s="399"/>
      <c r="JOS854" s="399"/>
      <c r="JOT854" s="399"/>
      <c r="JOU854" s="399"/>
      <c r="JOV854" s="399"/>
      <c r="JOW854" s="399"/>
      <c r="JOX854" s="399"/>
      <c r="JOY854" s="399"/>
      <c r="JOZ854" s="399"/>
      <c r="JPA854" s="399"/>
      <c r="JPB854" s="399"/>
      <c r="JPC854" s="399"/>
      <c r="JPD854" s="399"/>
      <c r="JPE854" s="399"/>
      <c r="JPF854" s="399"/>
      <c r="JPG854" s="399"/>
      <c r="JPH854" s="399"/>
      <c r="JPI854" s="399"/>
      <c r="JPJ854" s="399"/>
      <c r="JPK854" s="399"/>
      <c r="JPL854" s="399"/>
      <c r="JPM854" s="399"/>
      <c r="JPN854" s="399"/>
      <c r="JPO854" s="399"/>
      <c r="JPP854" s="399"/>
      <c r="JPQ854" s="399"/>
      <c r="JPR854" s="399"/>
      <c r="JPS854" s="399"/>
      <c r="JPT854" s="399"/>
      <c r="JPU854" s="399"/>
      <c r="JPV854" s="399"/>
      <c r="JPW854" s="399"/>
      <c r="JPX854" s="399"/>
      <c r="JPY854" s="399"/>
      <c r="JPZ854" s="399"/>
      <c r="JQA854" s="399"/>
      <c r="JQB854" s="399"/>
      <c r="JQC854" s="399"/>
      <c r="JQD854" s="399"/>
      <c r="JQE854" s="399"/>
      <c r="JQF854" s="399"/>
      <c r="JQG854" s="399"/>
      <c r="JQH854" s="399"/>
      <c r="JQI854" s="399"/>
      <c r="JQJ854" s="399"/>
      <c r="JQK854" s="399"/>
      <c r="JQL854" s="399"/>
      <c r="JQM854" s="399"/>
      <c r="JQN854" s="399"/>
      <c r="JQO854" s="399"/>
      <c r="JQP854" s="399"/>
      <c r="JQQ854" s="399"/>
      <c r="JQR854" s="399"/>
      <c r="JQS854" s="399"/>
      <c r="JQT854" s="399"/>
      <c r="JQU854" s="399"/>
      <c r="JQV854" s="399"/>
      <c r="JQW854" s="399"/>
      <c r="JQX854" s="399"/>
      <c r="JQY854" s="399"/>
      <c r="JQZ854" s="399"/>
      <c r="JRA854" s="399"/>
      <c r="JRB854" s="399"/>
      <c r="JRC854" s="399"/>
      <c r="JRD854" s="399"/>
      <c r="JRE854" s="399"/>
      <c r="JRF854" s="399"/>
      <c r="JRG854" s="399"/>
      <c r="JRH854" s="399"/>
      <c r="JRI854" s="399"/>
      <c r="JRJ854" s="399"/>
      <c r="JRK854" s="399"/>
      <c r="JRL854" s="399"/>
      <c r="JRM854" s="399"/>
      <c r="JRN854" s="399"/>
      <c r="JRO854" s="399"/>
      <c r="JRP854" s="399"/>
      <c r="JRQ854" s="399"/>
      <c r="JRR854" s="399"/>
      <c r="JRS854" s="399"/>
      <c r="JRT854" s="399"/>
      <c r="JRU854" s="399"/>
      <c r="JRV854" s="399"/>
      <c r="JRW854" s="399"/>
      <c r="JRX854" s="399"/>
      <c r="JRY854" s="399"/>
      <c r="JRZ854" s="399"/>
      <c r="JSA854" s="399"/>
      <c r="JSB854" s="399"/>
      <c r="JSC854" s="399"/>
      <c r="JSD854" s="399"/>
      <c r="JSE854" s="399"/>
      <c r="JSF854" s="399"/>
      <c r="JSG854" s="399"/>
      <c r="JSH854" s="399"/>
      <c r="JSI854" s="399"/>
      <c r="JSJ854" s="399"/>
      <c r="JSK854" s="399"/>
      <c r="JSL854" s="399"/>
      <c r="JSM854" s="399"/>
      <c r="JSN854" s="399"/>
      <c r="JSO854" s="399"/>
      <c r="JSP854" s="399"/>
      <c r="JSQ854" s="399"/>
      <c r="JSR854" s="399"/>
      <c r="JSS854" s="399"/>
      <c r="JST854" s="399"/>
      <c r="JSU854" s="399"/>
      <c r="JSV854" s="399"/>
      <c r="JSW854" s="399"/>
      <c r="JSX854" s="399"/>
      <c r="JSY854" s="399"/>
      <c r="JSZ854" s="399"/>
      <c r="JTA854" s="399"/>
      <c r="JTB854" s="399"/>
      <c r="JTC854" s="399"/>
      <c r="JTD854" s="399"/>
      <c r="JTE854" s="399"/>
      <c r="JTF854" s="399"/>
      <c r="JTG854" s="399"/>
      <c r="JTH854" s="399"/>
      <c r="JTI854" s="399"/>
      <c r="JTJ854" s="399"/>
      <c r="JTK854" s="399"/>
      <c r="JTL854" s="399"/>
      <c r="JTM854" s="399"/>
      <c r="JTN854" s="399"/>
      <c r="JTO854" s="399"/>
      <c r="JTP854" s="399"/>
      <c r="JTQ854" s="399"/>
      <c r="JTR854" s="399"/>
      <c r="JTS854" s="399"/>
      <c r="JTT854" s="399"/>
      <c r="JTU854" s="399"/>
      <c r="JTV854" s="399"/>
      <c r="JTW854" s="399"/>
      <c r="JTX854" s="399"/>
      <c r="JTY854" s="399"/>
      <c r="JTZ854" s="399"/>
      <c r="JUA854" s="399"/>
      <c r="JUB854" s="399"/>
      <c r="JUC854" s="399"/>
      <c r="JUD854" s="399"/>
      <c r="JUE854" s="399"/>
      <c r="JUF854" s="399"/>
      <c r="JUG854" s="399"/>
      <c r="JUH854" s="399"/>
      <c r="JUI854" s="399"/>
      <c r="JUJ854" s="399"/>
      <c r="JUK854" s="399"/>
      <c r="JUL854" s="399"/>
      <c r="JUM854" s="399"/>
      <c r="JUN854" s="399"/>
      <c r="JUO854" s="399"/>
      <c r="JUP854" s="399"/>
      <c r="JUQ854" s="399"/>
      <c r="JUR854" s="399"/>
      <c r="JUS854" s="399"/>
      <c r="JUT854" s="399"/>
      <c r="JUU854" s="399"/>
      <c r="JUV854" s="399"/>
      <c r="JUW854" s="399"/>
      <c r="JUX854" s="399"/>
      <c r="JUY854" s="399"/>
      <c r="JUZ854" s="399"/>
      <c r="JVA854" s="399"/>
      <c r="JVB854" s="399"/>
      <c r="JVC854" s="399"/>
      <c r="JVD854" s="399"/>
      <c r="JVE854" s="399"/>
      <c r="JVF854" s="399"/>
      <c r="JVG854" s="399"/>
      <c r="JVH854" s="399"/>
      <c r="JVI854" s="399"/>
      <c r="JVJ854" s="399"/>
      <c r="JVK854" s="399"/>
      <c r="JVL854" s="399"/>
      <c r="JVM854" s="399"/>
      <c r="JVN854" s="399"/>
      <c r="JVO854" s="399"/>
      <c r="JVP854" s="399"/>
      <c r="JVQ854" s="399"/>
      <c r="JVR854" s="399"/>
      <c r="JVS854" s="399"/>
      <c r="JVT854" s="399"/>
      <c r="JVU854" s="399"/>
      <c r="JVV854" s="399"/>
      <c r="JVW854" s="399"/>
      <c r="JVX854" s="399"/>
      <c r="JVY854" s="399"/>
      <c r="JVZ854" s="399"/>
      <c r="JWA854" s="399"/>
      <c r="JWB854" s="399"/>
      <c r="JWC854" s="399"/>
      <c r="JWD854" s="399"/>
      <c r="JWE854" s="399"/>
      <c r="JWF854" s="399"/>
      <c r="JWG854" s="399"/>
      <c r="JWH854" s="399"/>
      <c r="JWI854" s="399"/>
      <c r="JWJ854" s="399"/>
      <c r="JWK854" s="399"/>
      <c r="JWL854" s="399"/>
      <c r="JWM854" s="399"/>
      <c r="JWN854" s="399"/>
      <c r="JWO854" s="399"/>
      <c r="JWP854" s="399"/>
      <c r="JWQ854" s="399"/>
      <c r="JWR854" s="399"/>
      <c r="JWS854" s="399"/>
      <c r="JWT854" s="399"/>
      <c r="JWU854" s="399"/>
      <c r="JWV854" s="399"/>
      <c r="JWW854" s="399"/>
      <c r="JWX854" s="399"/>
      <c r="JWY854" s="399"/>
      <c r="JWZ854" s="399"/>
      <c r="JXA854" s="399"/>
      <c r="JXB854" s="399"/>
      <c r="JXC854" s="399"/>
      <c r="JXD854" s="399"/>
      <c r="JXE854" s="399"/>
      <c r="JXF854" s="399"/>
      <c r="JXG854" s="399"/>
      <c r="JXH854" s="399"/>
      <c r="JXI854" s="399"/>
      <c r="JXJ854" s="399"/>
      <c r="JXK854" s="399"/>
      <c r="JXL854" s="399"/>
      <c r="JXM854" s="399"/>
      <c r="JXN854" s="399"/>
      <c r="JXO854" s="399"/>
      <c r="JXP854" s="399"/>
      <c r="JXQ854" s="399"/>
      <c r="JXR854" s="399"/>
      <c r="JXS854" s="399"/>
      <c r="JXT854" s="399"/>
      <c r="JXU854" s="399"/>
      <c r="JXV854" s="399"/>
      <c r="JXW854" s="399"/>
      <c r="JXX854" s="399"/>
      <c r="JXY854" s="399"/>
      <c r="JXZ854" s="399"/>
      <c r="JYA854" s="399"/>
      <c r="JYB854" s="399"/>
      <c r="JYC854" s="399"/>
      <c r="JYD854" s="399"/>
      <c r="JYE854" s="399"/>
      <c r="JYF854" s="399"/>
      <c r="JYG854" s="399"/>
      <c r="JYH854" s="399"/>
      <c r="JYI854" s="399"/>
      <c r="JYJ854" s="399"/>
      <c r="JYK854" s="399"/>
      <c r="JYL854" s="399"/>
      <c r="JYM854" s="399"/>
      <c r="JYN854" s="399"/>
      <c r="JYO854" s="399"/>
      <c r="JYP854" s="399"/>
      <c r="JYQ854" s="399"/>
      <c r="JYR854" s="399"/>
      <c r="JYS854" s="399"/>
      <c r="JYT854" s="399"/>
      <c r="JYU854" s="399"/>
      <c r="JYV854" s="399"/>
      <c r="JYW854" s="399"/>
      <c r="JYX854" s="399"/>
      <c r="JYY854" s="399"/>
      <c r="JYZ854" s="399"/>
      <c r="JZA854" s="399"/>
      <c r="JZB854" s="399"/>
      <c r="JZC854" s="399"/>
      <c r="JZD854" s="399"/>
      <c r="JZE854" s="399"/>
      <c r="JZF854" s="399"/>
      <c r="JZG854" s="399"/>
      <c r="JZH854" s="399"/>
      <c r="JZI854" s="399"/>
      <c r="JZJ854" s="399"/>
      <c r="JZK854" s="399"/>
      <c r="JZL854" s="399"/>
      <c r="JZM854" s="399"/>
      <c r="JZN854" s="399"/>
      <c r="JZO854" s="399"/>
      <c r="JZP854" s="399"/>
      <c r="JZQ854" s="399"/>
      <c r="JZR854" s="399"/>
      <c r="JZS854" s="399"/>
      <c r="JZT854" s="399"/>
      <c r="JZU854" s="399"/>
      <c r="JZV854" s="399"/>
      <c r="JZW854" s="399"/>
      <c r="JZX854" s="399"/>
      <c r="JZY854" s="399"/>
      <c r="JZZ854" s="399"/>
      <c r="KAA854" s="399"/>
      <c r="KAB854" s="399"/>
      <c r="KAC854" s="399"/>
      <c r="KAD854" s="399"/>
      <c r="KAE854" s="399"/>
      <c r="KAF854" s="399"/>
      <c r="KAG854" s="399"/>
      <c r="KAH854" s="399"/>
      <c r="KAI854" s="399"/>
      <c r="KAJ854" s="399"/>
      <c r="KAK854" s="399"/>
      <c r="KAL854" s="399"/>
      <c r="KAM854" s="399"/>
      <c r="KAN854" s="399"/>
      <c r="KAO854" s="399"/>
      <c r="KAP854" s="399"/>
      <c r="KAQ854" s="399"/>
      <c r="KAR854" s="399"/>
      <c r="KAS854" s="399"/>
      <c r="KAT854" s="399"/>
      <c r="KAU854" s="399"/>
      <c r="KAV854" s="399"/>
      <c r="KAW854" s="399"/>
      <c r="KAX854" s="399"/>
      <c r="KAY854" s="399"/>
      <c r="KAZ854" s="399"/>
      <c r="KBA854" s="399"/>
      <c r="KBB854" s="399"/>
      <c r="KBC854" s="399"/>
      <c r="KBD854" s="399"/>
      <c r="KBE854" s="399"/>
      <c r="KBF854" s="399"/>
      <c r="KBG854" s="399"/>
      <c r="KBH854" s="399"/>
      <c r="KBI854" s="399"/>
      <c r="KBJ854" s="399"/>
      <c r="KBK854" s="399"/>
      <c r="KBL854" s="399"/>
      <c r="KBM854" s="399"/>
      <c r="KBN854" s="399"/>
      <c r="KBO854" s="399"/>
      <c r="KBP854" s="399"/>
      <c r="KBQ854" s="399"/>
      <c r="KBR854" s="399"/>
      <c r="KBS854" s="399"/>
      <c r="KBT854" s="399"/>
      <c r="KBU854" s="399"/>
      <c r="KBV854" s="399"/>
      <c r="KBW854" s="399"/>
      <c r="KBX854" s="399"/>
      <c r="KBY854" s="399"/>
      <c r="KBZ854" s="399"/>
      <c r="KCA854" s="399"/>
      <c r="KCB854" s="399"/>
      <c r="KCC854" s="399"/>
      <c r="KCD854" s="399"/>
      <c r="KCE854" s="399"/>
      <c r="KCF854" s="399"/>
      <c r="KCG854" s="399"/>
      <c r="KCH854" s="399"/>
      <c r="KCI854" s="399"/>
      <c r="KCJ854" s="399"/>
      <c r="KCK854" s="399"/>
      <c r="KCL854" s="399"/>
      <c r="KCM854" s="399"/>
      <c r="KCN854" s="399"/>
      <c r="KCO854" s="399"/>
      <c r="KCP854" s="399"/>
      <c r="KCQ854" s="399"/>
      <c r="KCR854" s="399"/>
      <c r="KCS854" s="399"/>
      <c r="KCT854" s="399"/>
      <c r="KCU854" s="399"/>
      <c r="KCV854" s="399"/>
      <c r="KCW854" s="399"/>
      <c r="KCX854" s="399"/>
      <c r="KCY854" s="399"/>
      <c r="KCZ854" s="399"/>
      <c r="KDA854" s="399"/>
      <c r="KDB854" s="399"/>
      <c r="KDC854" s="399"/>
      <c r="KDD854" s="399"/>
      <c r="KDE854" s="399"/>
      <c r="KDF854" s="399"/>
      <c r="KDG854" s="399"/>
      <c r="KDH854" s="399"/>
      <c r="KDI854" s="399"/>
      <c r="KDJ854" s="399"/>
      <c r="KDK854" s="399"/>
      <c r="KDL854" s="399"/>
      <c r="KDM854" s="399"/>
      <c r="KDN854" s="399"/>
      <c r="KDO854" s="399"/>
      <c r="KDP854" s="399"/>
      <c r="KDQ854" s="399"/>
      <c r="KDR854" s="399"/>
      <c r="KDS854" s="399"/>
      <c r="KDT854" s="399"/>
      <c r="KDU854" s="399"/>
      <c r="KDV854" s="399"/>
      <c r="KDW854" s="399"/>
      <c r="KDX854" s="399"/>
      <c r="KDY854" s="399"/>
      <c r="KDZ854" s="399"/>
      <c r="KEA854" s="399"/>
      <c r="KEB854" s="399"/>
      <c r="KEC854" s="399"/>
      <c r="KED854" s="399"/>
      <c r="KEE854" s="399"/>
      <c r="KEF854" s="399"/>
      <c r="KEG854" s="399"/>
      <c r="KEH854" s="399"/>
      <c r="KEI854" s="399"/>
      <c r="KEJ854" s="399"/>
      <c r="KEK854" s="399"/>
      <c r="KEL854" s="399"/>
      <c r="KEM854" s="399"/>
      <c r="KEN854" s="399"/>
      <c r="KEO854" s="399"/>
      <c r="KEP854" s="399"/>
      <c r="KEQ854" s="399"/>
      <c r="KER854" s="399"/>
      <c r="KES854" s="399"/>
      <c r="KET854" s="399"/>
      <c r="KEU854" s="399"/>
      <c r="KEV854" s="399"/>
      <c r="KEW854" s="399"/>
      <c r="KEX854" s="399"/>
      <c r="KEY854" s="399"/>
      <c r="KEZ854" s="399"/>
      <c r="KFA854" s="399"/>
      <c r="KFB854" s="399"/>
      <c r="KFC854" s="399"/>
      <c r="KFD854" s="399"/>
      <c r="KFE854" s="399"/>
      <c r="KFF854" s="399"/>
      <c r="KFG854" s="399"/>
      <c r="KFH854" s="399"/>
      <c r="KFI854" s="399"/>
      <c r="KFJ854" s="399"/>
      <c r="KFK854" s="399"/>
      <c r="KFL854" s="399"/>
      <c r="KFM854" s="399"/>
      <c r="KFN854" s="399"/>
      <c r="KFO854" s="399"/>
      <c r="KFP854" s="399"/>
      <c r="KFQ854" s="399"/>
      <c r="KFR854" s="399"/>
      <c r="KFS854" s="399"/>
      <c r="KFT854" s="399"/>
      <c r="KFU854" s="399"/>
      <c r="KFV854" s="399"/>
      <c r="KFW854" s="399"/>
      <c r="KFX854" s="399"/>
      <c r="KFY854" s="399"/>
      <c r="KFZ854" s="399"/>
      <c r="KGA854" s="399"/>
      <c r="KGB854" s="399"/>
      <c r="KGC854" s="399"/>
      <c r="KGD854" s="399"/>
      <c r="KGE854" s="399"/>
      <c r="KGF854" s="399"/>
      <c r="KGG854" s="399"/>
      <c r="KGH854" s="399"/>
      <c r="KGI854" s="399"/>
      <c r="KGJ854" s="399"/>
      <c r="KGK854" s="399"/>
      <c r="KGL854" s="399"/>
      <c r="KGM854" s="399"/>
      <c r="KGN854" s="399"/>
      <c r="KGO854" s="399"/>
      <c r="KGP854" s="399"/>
      <c r="KGQ854" s="399"/>
      <c r="KGR854" s="399"/>
      <c r="KGS854" s="399"/>
      <c r="KGT854" s="399"/>
      <c r="KGU854" s="399"/>
      <c r="KGV854" s="399"/>
      <c r="KGW854" s="399"/>
      <c r="KGX854" s="399"/>
      <c r="KGY854" s="399"/>
      <c r="KGZ854" s="399"/>
      <c r="KHA854" s="399"/>
      <c r="KHB854" s="399"/>
      <c r="KHC854" s="399"/>
      <c r="KHD854" s="399"/>
      <c r="KHE854" s="399"/>
      <c r="KHF854" s="399"/>
      <c r="KHG854" s="399"/>
      <c r="KHH854" s="399"/>
      <c r="KHI854" s="399"/>
      <c r="KHJ854" s="399"/>
      <c r="KHK854" s="399"/>
      <c r="KHL854" s="399"/>
      <c r="KHM854" s="399"/>
      <c r="KHN854" s="399"/>
      <c r="KHO854" s="399"/>
      <c r="KHP854" s="399"/>
      <c r="KHQ854" s="399"/>
      <c r="KHR854" s="399"/>
      <c r="KHS854" s="399"/>
      <c r="KHT854" s="399"/>
      <c r="KHU854" s="399"/>
      <c r="KHV854" s="399"/>
      <c r="KHW854" s="399"/>
      <c r="KHX854" s="399"/>
      <c r="KHY854" s="399"/>
      <c r="KHZ854" s="399"/>
      <c r="KIA854" s="399"/>
      <c r="KIB854" s="399"/>
      <c r="KIC854" s="399"/>
      <c r="KID854" s="399"/>
      <c r="KIE854" s="399"/>
      <c r="KIF854" s="399"/>
      <c r="KIG854" s="399"/>
      <c r="KIH854" s="399"/>
      <c r="KII854" s="399"/>
      <c r="KIJ854" s="399"/>
      <c r="KIK854" s="399"/>
      <c r="KIL854" s="399"/>
      <c r="KIM854" s="399"/>
      <c r="KIN854" s="399"/>
      <c r="KIO854" s="399"/>
      <c r="KIP854" s="399"/>
      <c r="KIQ854" s="399"/>
      <c r="KIR854" s="399"/>
      <c r="KIS854" s="399"/>
      <c r="KIT854" s="399"/>
      <c r="KIU854" s="399"/>
      <c r="KIV854" s="399"/>
      <c r="KIW854" s="399"/>
      <c r="KIX854" s="399"/>
      <c r="KIY854" s="399"/>
      <c r="KIZ854" s="399"/>
      <c r="KJA854" s="399"/>
      <c r="KJB854" s="399"/>
      <c r="KJC854" s="399"/>
      <c r="KJD854" s="399"/>
      <c r="KJE854" s="399"/>
      <c r="KJF854" s="399"/>
      <c r="KJG854" s="399"/>
      <c r="KJH854" s="399"/>
      <c r="KJI854" s="399"/>
      <c r="KJJ854" s="399"/>
      <c r="KJK854" s="399"/>
      <c r="KJL854" s="399"/>
      <c r="KJM854" s="399"/>
      <c r="KJN854" s="399"/>
      <c r="KJO854" s="399"/>
      <c r="KJP854" s="399"/>
      <c r="KJQ854" s="399"/>
      <c r="KJR854" s="399"/>
      <c r="KJS854" s="399"/>
      <c r="KJT854" s="399"/>
      <c r="KJU854" s="399"/>
      <c r="KJV854" s="399"/>
      <c r="KJW854" s="399"/>
      <c r="KJX854" s="399"/>
      <c r="KJY854" s="399"/>
      <c r="KJZ854" s="399"/>
      <c r="KKA854" s="399"/>
      <c r="KKB854" s="399"/>
      <c r="KKC854" s="399"/>
      <c r="KKD854" s="399"/>
      <c r="KKE854" s="399"/>
      <c r="KKF854" s="399"/>
      <c r="KKG854" s="399"/>
      <c r="KKH854" s="399"/>
      <c r="KKI854" s="399"/>
      <c r="KKJ854" s="399"/>
      <c r="KKK854" s="399"/>
      <c r="KKL854" s="399"/>
      <c r="KKM854" s="399"/>
      <c r="KKN854" s="399"/>
      <c r="KKO854" s="399"/>
      <c r="KKP854" s="399"/>
      <c r="KKQ854" s="399"/>
      <c r="KKR854" s="399"/>
      <c r="KKS854" s="399"/>
      <c r="KKT854" s="399"/>
      <c r="KKU854" s="399"/>
      <c r="KKV854" s="399"/>
      <c r="KKW854" s="399"/>
      <c r="KKX854" s="399"/>
      <c r="KKY854" s="399"/>
      <c r="KKZ854" s="399"/>
      <c r="KLA854" s="399"/>
      <c r="KLB854" s="399"/>
      <c r="KLC854" s="399"/>
      <c r="KLD854" s="399"/>
      <c r="KLE854" s="399"/>
      <c r="KLF854" s="399"/>
      <c r="KLG854" s="399"/>
      <c r="KLH854" s="399"/>
      <c r="KLI854" s="399"/>
      <c r="KLJ854" s="399"/>
      <c r="KLK854" s="399"/>
      <c r="KLL854" s="399"/>
      <c r="KLM854" s="399"/>
      <c r="KLN854" s="399"/>
      <c r="KLO854" s="399"/>
      <c r="KLP854" s="399"/>
      <c r="KLQ854" s="399"/>
      <c r="KLR854" s="399"/>
      <c r="KLS854" s="399"/>
      <c r="KLT854" s="399"/>
      <c r="KLU854" s="399"/>
      <c r="KLV854" s="399"/>
      <c r="KLW854" s="399"/>
      <c r="KLX854" s="399"/>
      <c r="KLY854" s="399"/>
      <c r="KLZ854" s="399"/>
      <c r="KMA854" s="399"/>
      <c r="KMB854" s="399"/>
      <c r="KMC854" s="399"/>
      <c r="KMD854" s="399"/>
      <c r="KME854" s="399"/>
      <c r="KMF854" s="399"/>
      <c r="KMG854" s="399"/>
      <c r="KMH854" s="399"/>
      <c r="KMI854" s="399"/>
      <c r="KMJ854" s="399"/>
      <c r="KMK854" s="399"/>
      <c r="KML854" s="399"/>
      <c r="KMM854" s="399"/>
      <c r="KMN854" s="399"/>
      <c r="KMO854" s="399"/>
      <c r="KMP854" s="399"/>
      <c r="KMQ854" s="399"/>
      <c r="KMR854" s="399"/>
      <c r="KMS854" s="399"/>
      <c r="KMT854" s="399"/>
      <c r="KMU854" s="399"/>
      <c r="KMV854" s="399"/>
      <c r="KMW854" s="399"/>
      <c r="KMX854" s="399"/>
      <c r="KMY854" s="399"/>
      <c r="KMZ854" s="399"/>
      <c r="KNA854" s="399"/>
      <c r="KNB854" s="399"/>
      <c r="KNC854" s="399"/>
      <c r="KND854" s="399"/>
      <c r="KNE854" s="399"/>
      <c r="KNF854" s="399"/>
      <c r="KNG854" s="399"/>
      <c r="KNH854" s="399"/>
      <c r="KNI854" s="399"/>
      <c r="KNJ854" s="399"/>
      <c r="KNK854" s="399"/>
      <c r="KNL854" s="399"/>
      <c r="KNM854" s="399"/>
      <c r="KNN854" s="399"/>
      <c r="KNO854" s="399"/>
      <c r="KNP854" s="399"/>
      <c r="KNQ854" s="399"/>
      <c r="KNR854" s="399"/>
      <c r="KNS854" s="399"/>
      <c r="KNT854" s="399"/>
      <c r="KNU854" s="399"/>
      <c r="KNV854" s="399"/>
      <c r="KNW854" s="399"/>
      <c r="KNX854" s="399"/>
      <c r="KNY854" s="399"/>
      <c r="KNZ854" s="399"/>
      <c r="KOA854" s="399"/>
      <c r="KOB854" s="399"/>
      <c r="KOC854" s="399"/>
      <c r="KOD854" s="399"/>
      <c r="KOE854" s="399"/>
      <c r="KOF854" s="399"/>
      <c r="KOG854" s="399"/>
      <c r="KOH854" s="399"/>
      <c r="KOI854" s="399"/>
      <c r="KOJ854" s="399"/>
      <c r="KOK854" s="399"/>
      <c r="KOL854" s="399"/>
      <c r="KOM854" s="399"/>
      <c r="KON854" s="399"/>
      <c r="KOO854" s="399"/>
      <c r="KOP854" s="399"/>
      <c r="KOQ854" s="399"/>
      <c r="KOR854" s="399"/>
      <c r="KOS854" s="399"/>
      <c r="KOT854" s="399"/>
      <c r="KOU854" s="399"/>
      <c r="KOV854" s="399"/>
      <c r="KOW854" s="399"/>
      <c r="KOX854" s="399"/>
      <c r="KOY854" s="399"/>
      <c r="KOZ854" s="399"/>
      <c r="KPA854" s="399"/>
      <c r="KPB854" s="399"/>
      <c r="KPC854" s="399"/>
      <c r="KPD854" s="399"/>
      <c r="KPE854" s="399"/>
      <c r="KPF854" s="399"/>
      <c r="KPG854" s="399"/>
      <c r="KPH854" s="399"/>
      <c r="KPI854" s="399"/>
      <c r="KPJ854" s="399"/>
      <c r="KPK854" s="399"/>
      <c r="KPL854" s="399"/>
      <c r="KPM854" s="399"/>
      <c r="KPN854" s="399"/>
      <c r="KPO854" s="399"/>
      <c r="KPP854" s="399"/>
      <c r="KPQ854" s="399"/>
      <c r="KPR854" s="399"/>
      <c r="KPS854" s="399"/>
      <c r="KPT854" s="399"/>
      <c r="KPU854" s="399"/>
      <c r="KPV854" s="399"/>
      <c r="KPW854" s="399"/>
      <c r="KPX854" s="399"/>
      <c r="KPY854" s="399"/>
      <c r="KPZ854" s="399"/>
      <c r="KQA854" s="399"/>
      <c r="KQB854" s="399"/>
      <c r="KQC854" s="399"/>
      <c r="KQD854" s="399"/>
      <c r="KQE854" s="399"/>
      <c r="KQF854" s="399"/>
      <c r="KQG854" s="399"/>
      <c r="KQH854" s="399"/>
      <c r="KQI854" s="399"/>
      <c r="KQJ854" s="399"/>
      <c r="KQK854" s="399"/>
      <c r="KQL854" s="399"/>
      <c r="KQM854" s="399"/>
      <c r="KQN854" s="399"/>
      <c r="KQO854" s="399"/>
      <c r="KQP854" s="399"/>
      <c r="KQQ854" s="399"/>
      <c r="KQR854" s="399"/>
      <c r="KQS854" s="399"/>
      <c r="KQT854" s="399"/>
      <c r="KQU854" s="399"/>
      <c r="KQV854" s="399"/>
      <c r="KQW854" s="399"/>
      <c r="KQX854" s="399"/>
      <c r="KQY854" s="399"/>
      <c r="KQZ854" s="399"/>
      <c r="KRA854" s="399"/>
      <c r="KRB854" s="399"/>
      <c r="KRC854" s="399"/>
      <c r="KRD854" s="399"/>
      <c r="KRE854" s="399"/>
      <c r="KRF854" s="399"/>
      <c r="KRG854" s="399"/>
      <c r="KRH854" s="399"/>
      <c r="KRI854" s="399"/>
      <c r="KRJ854" s="399"/>
      <c r="KRK854" s="399"/>
      <c r="KRL854" s="399"/>
      <c r="KRM854" s="399"/>
      <c r="KRN854" s="399"/>
      <c r="KRO854" s="399"/>
      <c r="KRP854" s="399"/>
      <c r="KRQ854" s="399"/>
      <c r="KRR854" s="399"/>
      <c r="KRS854" s="399"/>
      <c r="KRT854" s="399"/>
      <c r="KRU854" s="399"/>
      <c r="KRV854" s="399"/>
      <c r="KRW854" s="399"/>
      <c r="KRX854" s="399"/>
      <c r="KRY854" s="399"/>
      <c r="KRZ854" s="399"/>
      <c r="KSA854" s="399"/>
      <c r="KSB854" s="399"/>
      <c r="KSC854" s="399"/>
      <c r="KSD854" s="399"/>
      <c r="KSE854" s="399"/>
      <c r="KSF854" s="399"/>
      <c r="KSG854" s="399"/>
      <c r="KSH854" s="399"/>
      <c r="KSI854" s="399"/>
      <c r="KSJ854" s="399"/>
      <c r="KSK854" s="399"/>
      <c r="KSL854" s="399"/>
      <c r="KSM854" s="399"/>
      <c r="KSN854" s="399"/>
      <c r="KSO854" s="399"/>
      <c r="KSP854" s="399"/>
      <c r="KSQ854" s="399"/>
      <c r="KSR854" s="399"/>
      <c r="KSS854" s="399"/>
      <c r="KST854" s="399"/>
      <c r="KSU854" s="399"/>
      <c r="KSV854" s="399"/>
      <c r="KSW854" s="399"/>
      <c r="KSX854" s="399"/>
      <c r="KSY854" s="399"/>
      <c r="KSZ854" s="399"/>
      <c r="KTA854" s="399"/>
      <c r="KTB854" s="399"/>
      <c r="KTC854" s="399"/>
      <c r="KTD854" s="399"/>
      <c r="KTE854" s="399"/>
      <c r="KTF854" s="399"/>
      <c r="KTG854" s="399"/>
      <c r="KTH854" s="399"/>
      <c r="KTI854" s="399"/>
      <c r="KTJ854" s="399"/>
      <c r="KTK854" s="399"/>
      <c r="KTL854" s="399"/>
      <c r="KTM854" s="399"/>
      <c r="KTN854" s="399"/>
      <c r="KTO854" s="399"/>
      <c r="KTP854" s="399"/>
      <c r="KTQ854" s="399"/>
      <c r="KTR854" s="399"/>
      <c r="KTS854" s="399"/>
      <c r="KTT854" s="399"/>
      <c r="KTU854" s="399"/>
      <c r="KTV854" s="399"/>
      <c r="KTW854" s="399"/>
      <c r="KTX854" s="399"/>
      <c r="KTY854" s="399"/>
      <c r="KTZ854" s="399"/>
      <c r="KUA854" s="399"/>
      <c r="KUB854" s="399"/>
      <c r="KUC854" s="399"/>
      <c r="KUD854" s="399"/>
      <c r="KUE854" s="399"/>
      <c r="KUF854" s="399"/>
      <c r="KUG854" s="399"/>
      <c r="KUH854" s="399"/>
      <c r="KUI854" s="399"/>
      <c r="KUJ854" s="399"/>
      <c r="KUK854" s="399"/>
      <c r="KUL854" s="399"/>
      <c r="KUM854" s="399"/>
      <c r="KUN854" s="399"/>
      <c r="KUO854" s="399"/>
      <c r="KUP854" s="399"/>
      <c r="KUQ854" s="399"/>
      <c r="KUR854" s="399"/>
      <c r="KUS854" s="399"/>
      <c r="KUT854" s="399"/>
      <c r="KUU854" s="399"/>
      <c r="KUV854" s="399"/>
      <c r="KUW854" s="399"/>
      <c r="KUX854" s="399"/>
      <c r="KUY854" s="399"/>
      <c r="KUZ854" s="399"/>
      <c r="KVA854" s="399"/>
      <c r="KVB854" s="399"/>
      <c r="KVC854" s="399"/>
      <c r="KVD854" s="399"/>
      <c r="KVE854" s="399"/>
      <c r="KVF854" s="399"/>
      <c r="KVG854" s="399"/>
      <c r="KVH854" s="399"/>
      <c r="KVI854" s="399"/>
      <c r="KVJ854" s="399"/>
      <c r="KVK854" s="399"/>
      <c r="KVL854" s="399"/>
      <c r="KVM854" s="399"/>
      <c r="KVN854" s="399"/>
      <c r="KVO854" s="399"/>
      <c r="KVP854" s="399"/>
      <c r="KVQ854" s="399"/>
      <c r="KVR854" s="399"/>
      <c r="KVS854" s="399"/>
      <c r="KVT854" s="399"/>
      <c r="KVU854" s="399"/>
      <c r="KVV854" s="399"/>
      <c r="KVW854" s="399"/>
      <c r="KVX854" s="399"/>
      <c r="KVY854" s="399"/>
      <c r="KVZ854" s="399"/>
      <c r="KWA854" s="399"/>
      <c r="KWB854" s="399"/>
      <c r="KWC854" s="399"/>
      <c r="KWD854" s="399"/>
      <c r="KWE854" s="399"/>
      <c r="KWF854" s="399"/>
      <c r="KWG854" s="399"/>
      <c r="KWH854" s="399"/>
      <c r="KWI854" s="399"/>
      <c r="KWJ854" s="399"/>
      <c r="KWK854" s="399"/>
      <c r="KWL854" s="399"/>
      <c r="KWM854" s="399"/>
      <c r="KWN854" s="399"/>
      <c r="KWO854" s="399"/>
      <c r="KWP854" s="399"/>
      <c r="KWQ854" s="399"/>
      <c r="KWR854" s="399"/>
      <c r="KWS854" s="399"/>
      <c r="KWT854" s="399"/>
      <c r="KWU854" s="399"/>
      <c r="KWV854" s="399"/>
      <c r="KWW854" s="399"/>
      <c r="KWX854" s="399"/>
      <c r="KWY854" s="399"/>
      <c r="KWZ854" s="399"/>
      <c r="KXA854" s="399"/>
      <c r="KXB854" s="399"/>
      <c r="KXC854" s="399"/>
      <c r="KXD854" s="399"/>
      <c r="KXE854" s="399"/>
      <c r="KXF854" s="399"/>
      <c r="KXG854" s="399"/>
      <c r="KXH854" s="399"/>
      <c r="KXI854" s="399"/>
      <c r="KXJ854" s="399"/>
      <c r="KXK854" s="399"/>
      <c r="KXL854" s="399"/>
      <c r="KXM854" s="399"/>
      <c r="KXN854" s="399"/>
      <c r="KXO854" s="399"/>
      <c r="KXP854" s="399"/>
      <c r="KXQ854" s="399"/>
      <c r="KXR854" s="399"/>
      <c r="KXS854" s="399"/>
      <c r="KXT854" s="399"/>
      <c r="KXU854" s="399"/>
      <c r="KXV854" s="399"/>
      <c r="KXW854" s="399"/>
      <c r="KXX854" s="399"/>
      <c r="KXY854" s="399"/>
      <c r="KXZ854" s="399"/>
      <c r="KYA854" s="399"/>
      <c r="KYB854" s="399"/>
      <c r="KYC854" s="399"/>
      <c r="KYD854" s="399"/>
      <c r="KYE854" s="399"/>
      <c r="KYF854" s="399"/>
      <c r="KYG854" s="399"/>
      <c r="KYH854" s="399"/>
      <c r="KYI854" s="399"/>
      <c r="KYJ854" s="399"/>
      <c r="KYK854" s="399"/>
      <c r="KYL854" s="399"/>
      <c r="KYM854" s="399"/>
      <c r="KYN854" s="399"/>
      <c r="KYO854" s="399"/>
      <c r="KYP854" s="399"/>
      <c r="KYQ854" s="399"/>
      <c r="KYR854" s="399"/>
      <c r="KYS854" s="399"/>
      <c r="KYT854" s="399"/>
      <c r="KYU854" s="399"/>
      <c r="KYV854" s="399"/>
      <c r="KYW854" s="399"/>
      <c r="KYX854" s="399"/>
      <c r="KYY854" s="399"/>
      <c r="KYZ854" s="399"/>
      <c r="KZA854" s="399"/>
      <c r="KZB854" s="399"/>
      <c r="KZC854" s="399"/>
      <c r="KZD854" s="399"/>
      <c r="KZE854" s="399"/>
      <c r="KZF854" s="399"/>
      <c r="KZG854" s="399"/>
      <c r="KZH854" s="399"/>
      <c r="KZI854" s="399"/>
      <c r="KZJ854" s="399"/>
      <c r="KZK854" s="399"/>
      <c r="KZL854" s="399"/>
      <c r="KZM854" s="399"/>
      <c r="KZN854" s="399"/>
      <c r="KZO854" s="399"/>
      <c r="KZP854" s="399"/>
      <c r="KZQ854" s="399"/>
      <c r="KZR854" s="399"/>
      <c r="KZS854" s="399"/>
      <c r="KZT854" s="399"/>
      <c r="KZU854" s="399"/>
      <c r="KZV854" s="399"/>
      <c r="KZW854" s="399"/>
      <c r="KZX854" s="399"/>
      <c r="KZY854" s="399"/>
      <c r="KZZ854" s="399"/>
      <c r="LAA854" s="399"/>
      <c r="LAB854" s="399"/>
      <c r="LAC854" s="399"/>
      <c r="LAD854" s="399"/>
      <c r="LAE854" s="399"/>
      <c r="LAF854" s="399"/>
      <c r="LAG854" s="399"/>
      <c r="LAH854" s="399"/>
      <c r="LAI854" s="399"/>
      <c r="LAJ854" s="399"/>
      <c r="LAK854" s="399"/>
      <c r="LAL854" s="399"/>
      <c r="LAM854" s="399"/>
      <c r="LAN854" s="399"/>
      <c r="LAO854" s="399"/>
      <c r="LAP854" s="399"/>
      <c r="LAQ854" s="399"/>
      <c r="LAR854" s="399"/>
      <c r="LAS854" s="399"/>
      <c r="LAT854" s="399"/>
      <c r="LAU854" s="399"/>
      <c r="LAV854" s="399"/>
      <c r="LAW854" s="399"/>
      <c r="LAX854" s="399"/>
      <c r="LAY854" s="399"/>
      <c r="LAZ854" s="399"/>
      <c r="LBA854" s="399"/>
      <c r="LBB854" s="399"/>
      <c r="LBC854" s="399"/>
      <c r="LBD854" s="399"/>
      <c r="LBE854" s="399"/>
      <c r="LBF854" s="399"/>
      <c r="LBG854" s="399"/>
      <c r="LBH854" s="399"/>
      <c r="LBI854" s="399"/>
      <c r="LBJ854" s="399"/>
      <c r="LBK854" s="399"/>
      <c r="LBL854" s="399"/>
      <c r="LBM854" s="399"/>
      <c r="LBN854" s="399"/>
      <c r="LBO854" s="399"/>
      <c r="LBP854" s="399"/>
      <c r="LBQ854" s="399"/>
      <c r="LBR854" s="399"/>
      <c r="LBS854" s="399"/>
      <c r="LBT854" s="399"/>
      <c r="LBU854" s="399"/>
      <c r="LBV854" s="399"/>
      <c r="LBW854" s="399"/>
      <c r="LBX854" s="399"/>
      <c r="LBY854" s="399"/>
      <c r="LBZ854" s="399"/>
      <c r="LCA854" s="399"/>
      <c r="LCB854" s="399"/>
      <c r="LCC854" s="399"/>
      <c r="LCD854" s="399"/>
      <c r="LCE854" s="399"/>
      <c r="LCF854" s="399"/>
      <c r="LCG854" s="399"/>
      <c r="LCH854" s="399"/>
      <c r="LCI854" s="399"/>
      <c r="LCJ854" s="399"/>
      <c r="LCK854" s="399"/>
      <c r="LCL854" s="399"/>
      <c r="LCM854" s="399"/>
      <c r="LCN854" s="399"/>
      <c r="LCO854" s="399"/>
      <c r="LCP854" s="399"/>
      <c r="LCQ854" s="399"/>
      <c r="LCR854" s="399"/>
      <c r="LCS854" s="399"/>
      <c r="LCT854" s="399"/>
      <c r="LCU854" s="399"/>
      <c r="LCV854" s="399"/>
      <c r="LCW854" s="399"/>
      <c r="LCX854" s="399"/>
      <c r="LCY854" s="399"/>
      <c r="LCZ854" s="399"/>
      <c r="LDA854" s="399"/>
      <c r="LDB854" s="399"/>
      <c r="LDC854" s="399"/>
      <c r="LDD854" s="399"/>
      <c r="LDE854" s="399"/>
      <c r="LDF854" s="399"/>
      <c r="LDG854" s="399"/>
      <c r="LDH854" s="399"/>
      <c r="LDI854" s="399"/>
      <c r="LDJ854" s="399"/>
      <c r="LDK854" s="399"/>
      <c r="LDL854" s="399"/>
      <c r="LDM854" s="399"/>
      <c r="LDN854" s="399"/>
      <c r="LDO854" s="399"/>
      <c r="LDP854" s="399"/>
      <c r="LDQ854" s="399"/>
      <c r="LDR854" s="399"/>
      <c r="LDS854" s="399"/>
      <c r="LDT854" s="399"/>
      <c r="LDU854" s="399"/>
      <c r="LDV854" s="399"/>
      <c r="LDW854" s="399"/>
      <c r="LDX854" s="399"/>
      <c r="LDY854" s="399"/>
      <c r="LDZ854" s="399"/>
      <c r="LEA854" s="399"/>
      <c r="LEB854" s="399"/>
      <c r="LEC854" s="399"/>
      <c r="LED854" s="399"/>
      <c r="LEE854" s="399"/>
      <c r="LEF854" s="399"/>
      <c r="LEG854" s="399"/>
      <c r="LEH854" s="399"/>
      <c r="LEI854" s="399"/>
      <c r="LEJ854" s="399"/>
      <c r="LEK854" s="399"/>
      <c r="LEL854" s="399"/>
      <c r="LEM854" s="399"/>
      <c r="LEN854" s="399"/>
      <c r="LEO854" s="399"/>
      <c r="LEP854" s="399"/>
      <c r="LEQ854" s="399"/>
      <c r="LER854" s="399"/>
      <c r="LES854" s="399"/>
      <c r="LET854" s="399"/>
      <c r="LEU854" s="399"/>
      <c r="LEV854" s="399"/>
      <c r="LEW854" s="399"/>
      <c r="LEX854" s="399"/>
      <c r="LEY854" s="399"/>
      <c r="LEZ854" s="399"/>
      <c r="LFA854" s="399"/>
      <c r="LFB854" s="399"/>
      <c r="LFC854" s="399"/>
      <c r="LFD854" s="399"/>
      <c r="LFE854" s="399"/>
      <c r="LFF854" s="399"/>
      <c r="LFG854" s="399"/>
      <c r="LFH854" s="399"/>
      <c r="LFI854" s="399"/>
      <c r="LFJ854" s="399"/>
      <c r="LFK854" s="399"/>
      <c r="LFL854" s="399"/>
      <c r="LFM854" s="399"/>
      <c r="LFN854" s="399"/>
      <c r="LFO854" s="399"/>
      <c r="LFP854" s="399"/>
      <c r="LFQ854" s="399"/>
      <c r="LFR854" s="399"/>
      <c r="LFS854" s="399"/>
      <c r="LFT854" s="399"/>
      <c r="LFU854" s="399"/>
      <c r="LFV854" s="399"/>
      <c r="LFW854" s="399"/>
      <c r="LFX854" s="399"/>
      <c r="LFY854" s="399"/>
      <c r="LFZ854" s="399"/>
      <c r="LGA854" s="399"/>
      <c r="LGB854" s="399"/>
      <c r="LGC854" s="399"/>
      <c r="LGD854" s="399"/>
      <c r="LGE854" s="399"/>
      <c r="LGF854" s="399"/>
      <c r="LGG854" s="399"/>
      <c r="LGH854" s="399"/>
      <c r="LGI854" s="399"/>
      <c r="LGJ854" s="399"/>
      <c r="LGK854" s="399"/>
      <c r="LGL854" s="399"/>
      <c r="LGM854" s="399"/>
      <c r="LGN854" s="399"/>
      <c r="LGO854" s="399"/>
      <c r="LGP854" s="399"/>
      <c r="LGQ854" s="399"/>
      <c r="LGR854" s="399"/>
      <c r="LGS854" s="399"/>
      <c r="LGT854" s="399"/>
      <c r="LGU854" s="399"/>
      <c r="LGV854" s="399"/>
      <c r="LGW854" s="399"/>
      <c r="LGX854" s="399"/>
      <c r="LGY854" s="399"/>
      <c r="LGZ854" s="399"/>
      <c r="LHA854" s="399"/>
      <c r="LHB854" s="399"/>
      <c r="LHC854" s="399"/>
      <c r="LHD854" s="399"/>
      <c r="LHE854" s="399"/>
      <c r="LHF854" s="399"/>
      <c r="LHG854" s="399"/>
      <c r="LHH854" s="399"/>
      <c r="LHI854" s="399"/>
      <c r="LHJ854" s="399"/>
      <c r="LHK854" s="399"/>
      <c r="LHL854" s="399"/>
      <c r="LHM854" s="399"/>
      <c r="LHN854" s="399"/>
      <c r="LHO854" s="399"/>
      <c r="LHP854" s="399"/>
      <c r="LHQ854" s="399"/>
      <c r="LHR854" s="399"/>
      <c r="LHS854" s="399"/>
      <c r="LHT854" s="399"/>
      <c r="LHU854" s="399"/>
      <c r="LHV854" s="399"/>
      <c r="LHW854" s="399"/>
      <c r="LHX854" s="399"/>
      <c r="LHY854" s="399"/>
      <c r="LHZ854" s="399"/>
      <c r="LIA854" s="399"/>
      <c r="LIB854" s="399"/>
      <c r="LIC854" s="399"/>
      <c r="LID854" s="399"/>
      <c r="LIE854" s="399"/>
      <c r="LIF854" s="399"/>
      <c r="LIG854" s="399"/>
      <c r="LIH854" s="399"/>
      <c r="LII854" s="399"/>
      <c r="LIJ854" s="399"/>
      <c r="LIK854" s="399"/>
      <c r="LIL854" s="399"/>
      <c r="LIM854" s="399"/>
      <c r="LIN854" s="399"/>
      <c r="LIO854" s="399"/>
      <c r="LIP854" s="399"/>
      <c r="LIQ854" s="399"/>
      <c r="LIR854" s="399"/>
      <c r="LIS854" s="399"/>
      <c r="LIT854" s="399"/>
      <c r="LIU854" s="399"/>
      <c r="LIV854" s="399"/>
      <c r="LIW854" s="399"/>
      <c r="LIX854" s="399"/>
      <c r="LIY854" s="399"/>
      <c r="LIZ854" s="399"/>
      <c r="LJA854" s="399"/>
      <c r="LJB854" s="399"/>
      <c r="LJC854" s="399"/>
      <c r="LJD854" s="399"/>
      <c r="LJE854" s="399"/>
      <c r="LJF854" s="399"/>
      <c r="LJG854" s="399"/>
      <c r="LJH854" s="399"/>
      <c r="LJI854" s="399"/>
      <c r="LJJ854" s="399"/>
      <c r="LJK854" s="399"/>
      <c r="LJL854" s="399"/>
      <c r="LJM854" s="399"/>
      <c r="LJN854" s="399"/>
      <c r="LJO854" s="399"/>
      <c r="LJP854" s="399"/>
      <c r="LJQ854" s="399"/>
      <c r="LJR854" s="399"/>
      <c r="LJS854" s="399"/>
      <c r="LJT854" s="399"/>
      <c r="LJU854" s="399"/>
      <c r="LJV854" s="399"/>
      <c r="LJW854" s="399"/>
      <c r="LJX854" s="399"/>
      <c r="LJY854" s="399"/>
      <c r="LJZ854" s="399"/>
      <c r="LKA854" s="399"/>
      <c r="LKB854" s="399"/>
      <c r="LKC854" s="399"/>
      <c r="LKD854" s="399"/>
      <c r="LKE854" s="399"/>
      <c r="LKF854" s="399"/>
      <c r="LKG854" s="399"/>
      <c r="LKH854" s="399"/>
      <c r="LKI854" s="399"/>
      <c r="LKJ854" s="399"/>
      <c r="LKK854" s="399"/>
      <c r="LKL854" s="399"/>
      <c r="LKM854" s="399"/>
      <c r="LKN854" s="399"/>
      <c r="LKO854" s="399"/>
      <c r="LKP854" s="399"/>
      <c r="LKQ854" s="399"/>
      <c r="LKR854" s="399"/>
      <c r="LKS854" s="399"/>
      <c r="LKT854" s="399"/>
      <c r="LKU854" s="399"/>
      <c r="LKV854" s="399"/>
      <c r="LKW854" s="399"/>
      <c r="LKX854" s="399"/>
      <c r="LKY854" s="399"/>
      <c r="LKZ854" s="399"/>
      <c r="LLA854" s="399"/>
      <c r="LLB854" s="399"/>
      <c r="LLC854" s="399"/>
      <c r="LLD854" s="399"/>
      <c r="LLE854" s="399"/>
      <c r="LLF854" s="399"/>
      <c r="LLG854" s="399"/>
      <c r="LLH854" s="399"/>
      <c r="LLI854" s="399"/>
      <c r="LLJ854" s="399"/>
      <c r="LLK854" s="399"/>
      <c r="LLL854" s="399"/>
      <c r="LLM854" s="399"/>
      <c r="LLN854" s="399"/>
      <c r="LLO854" s="399"/>
      <c r="LLP854" s="399"/>
      <c r="LLQ854" s="399"/>
      <c r="LLR854" s="399"/>
      <c r="LLS854" s="399"/>
      <c r="LLT854" s="399"/>
      <c r="LLU854" s="399"/>
      <c r="LLV854" s="399"/>
      <c r="LLW854" s="399"/>
      <c r="LLX854" s="399"/>
      <c r="LLY854" s="399"/>
      <c r="LLZ854" s="399"/>
      <c r="LMA854" s="399"/>
      <c r="LMB854" s="399"/>
      <c r="LMC854" s="399"/>
      <c r="LMD854" s="399"/>
      <c r="LME854" s="399"/>
      <c r="LMF854" s="399"/>
      <c r="LMG854" s="399"/>
      <c r="LMH854" s="399"/>
      <c r="LMI854" s="399"/>
      <c r="LMJ854" s="399"/>
      <c r="LMK854" s="399"/>
      <c r="LML854" s="399"/>
      <c r="LMM854" s="399"/>
      <c r="LMN854" s="399"/>
      <c r="LMO854" s="399"/>
      <c r="LMP854" s="399"/>
      <c r="LMQ854" s="399"/>
      <c r="LMR854" s="399"/>
      <c r="LMS854" s="399"/>
      <c r="LMT854" s="399"/>
      <c r="LMU854" s="399"/>
      <c r="LMV854" s="399"/>
      <c r="LMW854" s="399"/>
      <c r="LMX854" s="399"/>
      <c r="LMY854" s="399"/>
      <c r="LMZ854" s="399"/>
      <c r="LNA854" s="399"/>
      <c r="LNB854" s="399"/>
      <c r="LNC854" s="399"/>
      <c r="LND854" s="399"/>
      <c r="LNE854" s="399"/>
      <c r="LNF854" s="399"/>
      <c r="LNG854" s="399"/>
      <c r="LNH854" s="399"/>
      <c r="LNI854" s="399"/>
      <c r="LNJ854" s="399"/>
      <c r="LNK854" s="399"/>
      <c r="LNL854" s="399"/>
      <c r="LNM854" s="399"/>
      <c r="LNN854" s="399"/>
      <c r="LNO854" s="399"/>
      <c r="LNP854" s="399"/>
      <c r="LNQ854" s="399"/>
      <c r="LNR854" s="399"/>
      <c r="LNS854" s="399"/>
      <c r="LNT854" s="399"/>
      <c r="LNU854" s="399"/>
      <c r="LNV854" s="399"/>
      <c r="LNW854" s="399"/>
      <c r="LNX854" s="399"/>
      <c r="LNY854" s="399"/>
      <c r="LNZ854" s="399"/>
      <c r="LOA854" s="399"/>
      <c r="LOB854" s="399"/>
      <c r="LOC854" s="399"/>
      <c r="LOD854" s="399"/>
      <c r="LOE854" s="399"/>
      <c r="LOF854" s="399"/>
      <c r="LOG854" s="399"/>
      <c r="LOH854" s="399"/>
      <c r="LOI854" s="399"/>
      <c r="LOJ854" s="399"/>
      <c r="LOK854" s="399"/>
      <c r="LOL854" s="399"/>
      <c r="LOM854" s="399"/>
      <c r="LON854" s="399"/>
      <c r="LOO854" s="399"/>
      <c r="LOP854" s="399"/>
      <c r="LOQ854" s="399"/>
      <c r="LOR854" s="399"/>
      <c r="LOS854" s="399"/>
      <c r="LOT854" s="399"/>
      <c r="LOU854" s="399"/>
      <c r="LOV854" s="399"/>
      <c r="LOW854" s="399"/>
      <c r="LOX854" s="399"/>
      <c r="LOY854" s="399"/>
      <c r="LOZ854" s="399"/>
      <c r="LPA854" s="399"/>
      <c r="LPB854" s="399"/>
      <c r="LPC854" s="399"/>
      <c r="LPD854" s="399"/>
      <c r="LPE854" s="399"/>
      <c r="LPF854" s="399"/>
      <c r="LPG854" s="399"/>
      <c r="LPH854" s="399"/>
      <c r="LPI854" s="399"/>
      <c r="LPJ854" s="399"/>
      <c r="LPK854" s="399"/>
      <c r="LPL854" s="399"/>
      <c r="LPM854" s="399"/>
      <c r="LPN854" s="399"/>
      <c r="LPO854" s="399"/>
      <c r="LPP854" s="399"/>
      <c r="LPQ854" s="399"/>
      <c r="LPR854" s="399"/>
      <c r="LPS854" s="399"/>
      <c r="LPT854" s="399"/>
      <c r="LPU854" s="399"/>
      <c r="LPV854" s="399"/>
      <c r="LPW854" s="399"/>
      <c r="LPX854" s="399"/>
      <c r="LPY854" s="399"/>
      <c r="LPZ854" s="399"/>
      <c r="LQA854" s="399"/>
      <c r="LQB854" s="399"/>
      <c r="LQC854" s="399"/>
      <c r="LQD854" s="399"/>
      <c r="LQE854" s="399"/>
      <c r="LQF854" s="399"/>
      <c r="LQG854" s="399"/>
      <c r="LQH854" s="399"/>
      <c r="LQI854" s="399"/>
      <c r="LQJ854" s="399"/>
      <c r="LQK854" s="399"/>
      <c r="LQL854" s="399"/>
      <c r="LQM854" s="399"/>
      <c r="LQN854" s="399"/>
      <c r="LQO854" s="399"/>
      <c r="LQP854" s="399"/>
      <c r="LQQ854" s="399"/>
      <c r="LQR854" s="399"/>
      <c r="LQS854" s="399"/>
      <c r="LQT854" s="399"/>
      <c r="LQU854" s="399"/>
      <c r="LQV854" s="399"/>
      <c r="LQW854" s="399"/>
      <c r="LQX854" s="399"/>
      <c r="LQY854" s="399"/>
      <c r="LQZ854" s="399"/>
      <c r="LRA854" s="399"/>
      <c r="LRB854" s="399"/>
      <c r="LRC854" s="399"/>
      <c r="LRD854" s="399"/>
      <c r="LRE854" s="399"/>
      <c r="LRF854" s="399"/>
      <c r="LRG854" s="399"/>
      <c r="LRH854" s="399"/>
      <c r="LRI854" s="399"/>
      <c r="LRJ854" s="399"/>
      <c r="LRK854" s="399"/>
      <c r="LRL854" s="399"/>
      <c r="LRM854" s="399"/>
      <c r="LRN854" s="399"/>
      <c r="LRO854" s="399"/>
      <c r="LRP854" s="399"/>
      <c r="LRQ854" s="399"/>
      <c r="LRR854" s="399"/>
      <c r="LRS854" s="399"/>
      <c r="LRT854" s="399"/>
      <c r="LRU854" s="399"/>
      <c r="LRV854" s="399"/>
      <c r="LRW854" s="399"/>
      <c r="LRX854" s="399"/>
      <c r="LRY854" s="399"/>
      <c r="LRZ854" s="399"/>
      <c r="LSA854" s="399"/>
      <c r="LSB854" s="399"/>
      <c r="LSC854" s="399"/>
      <c r="LSD854" s="399"/>
      <c r="LSE854" s="399"/>
      <c r="LSF854" s="399"/>
      <c r="LSG854" s="399"/>
      <c r="LSH854" s="399"/>
      <c r="LSI854" s="399"/>
      <c r="LSJ854" s="399"/>
      <c r="LSK854" s="399"/>
      <c r="LSL854" s="399"/>
      <c r="LSM854" s="399"/>
      <c r="LSN854" s="399"/>
      <c r="LSO854" s="399"/>
      <c r="LSP854" s="399"/>
      <c r="LSQ854" s="399"/>
      <c r="LSR854" s="399"/>
      <c r="LSS854" s="399"/>
      <c r="LST854" s="399"/>
      <c r="LSU854" s="399"/>
      <c r="LSV854" s="399"/>
      <c r="LSW854" s="399"/>
      <c r="LSX854" s="399"/>
      <c r="LSY854" s="399"/>
      <c r="LSZ854" s="399"/>
      <c r="LTA854" s="399"/>
      <c r="LTB854" s="399"/>
      <c r="LTC854" s="399"/>
      <c r="LTD854" s="399"/>
      <c r="LTE854" s="399"/>
      <c r="LTF854" s="399"/>
      <c r="LTG854" s="399"/>
      <c r="LTH854" s="399"/>
      <c r="LTI854" s="399"/>
      <c r="LTJ854" s="399"/>
      <c r="LTK854" s="399"/>
      <c r="LTL854" s="399"/>
      <c r="LTM854" s="399"/>
      <c r="LTN854" s="399"/>
      <c r="LTO854" s="399"/>
      <c r="LTP854" s="399"/>
      <c r="LTQ854" s="399"/>
      <c r="LTR854" s="399"/>
      <c r="LTS854" s="399"/>
      <c r="LTT854" s="399"/>
      <c r="LTU854" s="399"/>
      <c r="LTV854" s="399"/>
      <c r="LTW854" s="399"/>
      <c r="LTX854" s="399"/>
      <c r="LTY854" s="399"/>
      <c r="LTZ854" s="399"/>
      <c r="LUA854" s="399"/>
      <c r="LUB854" s="399"/>
      <c r="LUC854" s="399"/>
      <c r="LUD854" s="399"/>
      <c r="LUE854" s="399"/>
      <c r="LUF854" s="399"/>
      <c r="LUG854" s="399"/>
      <c r="LUH854" s="399"/>
      <c r="LUI854" s="399"/>
      <c r="LUJ854" s="399"/>
      <c r="LUK854" s="399"/>
      <c r="LUL854" s="399"/>
      <c r="LUM854" s="399"/>
      <c r="LUN854" s="399"/>
      <c r="LUO854" s="399"/>
      <c r="LUP854" s="399"/>
      <c r="LUQ854" s="399"/>
      <c r="LUR854" s="399"/>
      <c r="LUS854" s="399"/>
      <c r="LUT854" s="399"/>
      <c r="LUU854" s="399"/>
      <c r="LUV854" s="399"/>
      <c r="LUW854" s="399"/>
      <c r="LUX854" s="399"/>
      <c r="LUY854" s="399"/>
      <c r="LUZ854" s="399"/>
      <c r="LVA854" s="399"/>
      <c r="LVB854" s="399"/>
      <c r="LVC854" s="399"/>
      <c r="LVD854" s="399"/>
      <c r="LVE854" s="399"/>
      <c r="LVF854" s="399"/>
      <c r="LVG854" s="399"/>
      <c r="LVH854" s="399"/>
      <c r="LVI854" s="399"/>
      <c r="LVJ854" s="399"/>
      <c r="LVK854" s="399"/>
      <c r="LVL854" s="399"/>
      <c r="LVM854" s="399"/>
      <c r="LVN854" s="399"/>
      <c r="LVO854" s="399"/>
      <c r="LVP854" s="399"/>
      <c r="LVQ854" s="399"/>
      <c r="LVR854" s="399"/>
      <c r="LVS854" s="399"/>
      <c r="LVT854" s="399"/>
      <c r="LVU854" s="399"/>
      <c r="LVV854" s="399"/>
      <c r="LVW854" s="399"/>
      <c r="LVX854" s="399"/>
      <c r="LVY854" s="399"/>
      <c r="LVZ854" s="399"/>
      <c r="LWA854" s="399"/>
      <c r="LWB854" s="399"/>
      <c r="LWC854" s="399"/>
      <c r="LWD854" s="399"/>
      <c r="LWE854" s="399"/>
      <c r="LWF854" s="399"/>
      <c r="LWG854" s="399"/>
      <c r="LWH854" s="399"/>
      <c r="LWI854" s="399"/>
      <c r="LWJ854" s="399"/>
      <c r="LWK854" s="399"/>
      <c r="LWL854" s="399"/>
      <c r="LWM854" s="399"/>
      <c r="LWN854" s="399"/>
      <c r="LWO854" s="399"/>
      <c r="LWP854" s="399"/>
      <c r="LWQ854" s="399"/>
      <c r="LWR854" s="399"/>
      <c r="LWS854" s="399"/>
      <c r="LWT854" s="399"/>
      <c r="LWU854" s="399"/>
      <c r="LWV854" s="399"/>
      <c r="LWW854" s="399"/>
      <c r="LWX854" s="399"/>
      <c r="LWY854" s="399"/>
      <c r="LWZ854" s="399"/>
      <c r="LXA854" s="399"/>
      <c r="LXB854" s="399"/>
      <c r="LXC854" s="399"/>
      <c r="LXD854" s="399"/>
      <c r="LXE854" s="399"/>
      <c r="LXF854" s="399"/>
      <c r="LXG854" s="399"/>
      <c r="LXH854" s="399"/>
      <c r="LXI854" s="399"/>
      <c r="LXJ854" s="399"/>
      <c r="LXK854" s="399"/>
      <c r="LXL854" s="399"/>
      <c r="LXM854" s="399"/>
      <c r="LXN854" s="399"/>
      <c r="LXO854" s="399"/>
      <c r="LXP854" s="399"/>
      <c r="LXQ854" s="399"/>
      <c r="LXR854" s="399"/>
      <c r="LXS854" s="399"/>
      <c r="LXT854" s="399"/>
      <c r="LXU854" s="399"/>
      <c r="LXV854" s="399"/>
      <c r="LXW854" s="399"/>
      <c r="LXX854" s="399"/>
      <c r="LXY854" s="399"/>
      <c r="LXZ854" s="399"/>
      <c r="LYA854" s="399"/>
      <c r="LYB854" s="399"/>
      <c r="LYC854" s="399"/>
      <c r="LYD854" s="399"/>
      <c r="LYE854" s="399"/>
      <c r="LYF854" s="399"/>
      <c r="LYG854" s="399"/>
      <c r="LYH854" s="399"/>
      <c r="LYI854" s="399"/>
      <c r="LYJ854" s="399"/>
      <c r="LYK854" s="399"/>
      <c r="LYL854" s="399"/>
      <c r="LYM854" s="399"/>
      <c r="LYN854" s="399"/>
      <c r="LYO854" s="399"/>
      <c r="LYP854" s="399"/>
      <c r="LYQ854" s="399"/>
      <c r="LYR854" s="399"/>
      <c r="LYS854" s="399"/>
      <c r="LYT854" s="399"/>
      <c r="LYU854" s="399"/>
      <c r="LYV854" s="399"/>
      <c r="LYW854" s="399"/>
      <c r="LYX854" s="399"/>
      <c r="LYY854" s="399"/>
      <c r="LYZ854" s="399"/>
      <c r="LZA854" s="399"/>
      <c r="LZB854" s="399"/>
      <c r="LZC854" s="399"/>
      <c r="LZD854" s="399"/>
      <c r="LZE854" s="399"/>
      <c r="LZF854" s="399"/>
      <c r="LZG854" s="399"/>
      <c r="LZH854" s="399"/>
      <c r="LZI854" s="399"/>
      <c r="LZJ854" s="399"/>
      <c r="LZK854" s="399"/>
      <c r="LZL854" s="399"/>
      <c r="LZM854" s="399"/>
      <c r="LZN854" s="399"/>
      <c r="LZO854" s="399"/>
      <c r="LZP854" s="399"/>
      <c r="LZQ854" s="399"/>
      <c r="LZR854" s="399"/>
      <c r="LZS854" s="399"/>
      <c r="LZT854" s="399"/>
      <c r="LZU854" s="399"/>
      <c r="LZV854" s="399"/>
      <c r="LZW854" s="399"/>
      <c r="LZX854" s="399"/>
      <c r="LZY854" s="399"/>
      <c r="LZZ854" s="399"/>
      <c r="MAA854" s="399"/>
      <c r="MAB854" s="399"/>
      <c r="MAC854" s="399"/>
      <c r="MAD854" s="399"/>
      <c r="MAE854" s="399"/>
      <c r="MAF854" s="399"/>
      <c r="MAG854" s="399"/>
      <c r="MAH854" s="399"/>
      <c r="MAI854" s="399"/>
      <c r="MAJ854" s="399"/>
      <c r="MAK854" s="399"/>
      <c r="MAL854" s="399"/>
      <c r="MAM854" s="399"/>
      <c r="MAN854" s="399"/>
      <c r="MAO854" s="399"/>
      <c r="MAP854" s="399"/>
      <c r="MAQ854" s="399"/>
      <c r="MAR854" s="399"/>
      <c r="MAS854" s="399"/>
      <c r="MAT854" s="399"/>
      <c r="MAU854" s="399"/>
      <c r="MAV854" s="399"/>
      <c r="MAW854" s="399"/>
      <c r="MAX854" s="399"/>
      <c r="MAY854" s="399"/>
      <c r="MAZ854" s="399"/>
      <c r="MBA854" s="399"/>
      <c r="MBB854" s="399"/>
      <c r="MBC854" s="399"/>
      <c r="MBD854" s="399"/>
      <c r="MBE854" s="399"/>
      <c r="MBF854" s="399"/>
      <c r="MBG854" s="399"/>
      <c r="MBH854" s="399"/>
      <c r="MBI854" s="399"/>
      <c r="MBJ854" s="399"/>
      <c r="MBK854" s="399"/>
      <c r="MBL854" s="399"/>
      <c r="MBM854" s="399"/>
      <c r="MBN854" s="399"/>
      <c r="MBO854" s="399"/>
      <c r="MBP854" s="399"/>
      <c r="MBQ854" s="399"/>
      <c r="MBR854" s="399"/>
      <c r="MBS854" s="399"/>
      <c r="MBT854" s="399"/>
      <c r="MBU854" s="399"/>
      <c r="MBV854" s="399"/>
      <c r="MBW854" s="399"/>
      <c r="MBX854" s="399"/>
      <c r="MBY854" s="399"/>
      <c r="MBZ854" s="399"/>
      <c r="MCA854" s="399"/>
      <c r="MCB854" s="399"/>
      <c r="MCC854" s="399"/>
      <c r="MCD854" s="399"/>
      <c r="MCE854" s="399"/>
      <c r="MCF854" s="399"/>
      <c r="MCG854" s="399"/>
      <c r="MCH854" s="399"/>
      <c r="MCI854" s="399"/>
      <c r="MCJ854" s="399"/>
      <c r="MCK854" s="399"/>
      <c r="MCL854" s="399"/>
      <c r="MCM854" s="399"/>
      <c r="MCN854" s="399"/>
      <c r="MCO854" s="399"/>
      <c r="MCP854" s="399"/>
      <c r="MCQ854" s="399"/>
      <c r="MCR854" s="399"/>
      <c r="MCS854" s="399"/>
      <c r="MCT854" s="399"/>
      <c r="MCU854" s="399"/>
      <c r="MCV854" s="399"/>
      <c r="MCW854" s="399"/>
      <c r="MCX854" s="399"/>
      <c r="MCY854" s="399"/>
      <c r="MCZ854" s="399"/>
      <c r="MDA854" s="399"/>
      <c r="MDB854" s="399"/>
      <c r="MDC854" s="399"/>
      <c r="MDD854" s="399"/>
      <c r="MDE854" s="399"/>
      <c r="MDF854" s="399"/>
      <c r="MDG854" s="399"/>
      <c r="MDH854" s="399"/>
      <c r="MDI854" s="399"/>
      <c r="MDJ854" s="399"/>
      <c r="MDK854" s="399"/>
      <c r="MDL854" s="399"/>
      <c r="MDM854" s="399"/>
      <c r="MDN854" s="399"/>
      <c r="MDO854" s="399"/>
      <c r="MDP854" s="399"/>
      <c r="MDQ854" s="399"/>
      <c r="MDR854" s="399"/>
      <c r="MDS854" s="399"/>
      <c r="MDT854" s="399"/>
      <c r="MDU854" s="399"/>
      <c r="MDV854" s="399"/>
      <c r="MDW854" s="399"/>
      <c r="MDX854" s="399"/>
      <c r="MDY854" s="399"/>
      <c r="MDZ854" s="399"/>
      <c r="MEA854" s="399"/>
      <c r="MEB854" s="399"/>
      <c r="MEC854" s="399"/>
      <c r="MED854" s="399"/>
      <c r="MEE854" s="399"/>
      <c r="MEF854" s="399"/>
      <c r="MEG854" s="399"/>
      <c r="MEH854" s="399"/>
      <c r="MEI854" s="399"/>
      <c r="MEJ854" s="399"/>
      <c r="MEK854" s="399"/>
      <c r="MEL854" s="399"/>
      <c r="MEM854" s="399"/>
      <c r="MEN854" s="399"/>
      <c r="MEO854" s="399"/>
      <c r="MEP854" s="399"/>
      <c r="MEQ854" s="399"/>
      <c r="MER854" s="399"/>
      <c r="MES854" s="399"/>
      <c r="MET854" s="399"/>
      <c r="MEU854" s="399"/>
      <c r="MEV854" s="399"/>
      <c r="MEW854" s="399"/>
      <c r="MEX854" s="399"/>
      <c r="MEY854" s="399"/>
      <c r="MEZ854" s="399"/>
      <c r="MFA854" s="399"/>
      <c r="MFB854" s="399"/>
      <c r="MFC854" s="399"/>
      <c r="MFD854" s="399"/>
      <c r="MFE854" s="399"/>
      <c r="MFF854" s="399"/>
      <c r="MFG854" s="399"/>
      <c r="MFH854" s="399"/>
      <c r="MFI854" s="399"/>
      <c r="MFJ854" s="399"/>
      <c r="MFK854" s="399"/>
      <c r="MFL854" s="399"/>
      <c r="MFM854" s="399"/>
      <c r="MFN854" s="399"/>
      <c r="MFO854" s="399"/>
      <c r="MFP854" s="399"/>
      <c r="MFQ854" s="399"/>
      <c r="MFR854" s="399"/>
      <c r="MFS854" s="399"/>
      <c r="MFT854" s="399"/>
      <c r="MFU854" s="399"/>
      <c r="MFV854" s="399"/>
      <c r="MFW854" s="399"/>
      <c r="MFX854" s="399"/>
      <c r="MFY854" s="399"/>
      <c r="MFZ854" s="399"/>
      <c r="MGA854" s="399"/>
      <c r="MGB854" s="399"/>
      <c r="MGC854" s="399"/>
      <c r="MGD854" s="399"/>
      <c r="MGE854" s="399"/>
      <c r="MGF854" s="399"/>
      <c r="MGG854" s="399"/>
      <c r="MGH854" s="399"/>
      <c r="MGI854" s="399"/>
      <c r="MGJ854" s="399"/>
      <c r="MGK854" s="399"/>
      <c r="MGL854" s="399"/>
      <c r="MGM854" s="399"/>
      <c r="MGN854" s="399"/>
      <c r="MGO854" s="399"/>
      <c r="MGP854" s="399"/>
      <c r="MGQ854" s="399"/>
      <c r="MGR854" s="399"/>
      <c r="MGS854" s="399"/>
      <c r="MGT854" s="399"/>
      <c r="MGU854" s="399"/>
      <c r="MGV854" s="399"/>
      <c r="MGW854" s="399"/>
      <c r="MGX854" s="399"/>
      <c r="MGY854" s="399"/>
      <c r="MGZ854" s="399"/>
      <c r="MHA854" s="399"/>
      <c r="MHB854" s="399"/>
      <c r="MHC854" s="399"/>
      <c r="MHD854" s="399"/>
      <c r="MHE854" s="399"/>
      <c r="MHF854" s="399"/>
      <c r="MHG854" s="399"/>
      <c r="MHH854" s="399"/>
      <c r="MHI854" s="399"/>
      <c r="MHJ854" s="399"/>
      <c r="MHK854" s="399"/>
      <c r="MHL854" s="399"/>
      <c r="MHM854" s="399"/>
      <c r="MHN854" s="399"/>
      <c r="MHO854" s="399"/>
      <c r="MHP854" s="399"/>
      <c r="MHQ854" s="399"/>
      <c r="MHR854" s="399"/>
      <c r="MHS854" s="399"/>
      <c r="MHT854" s="399"/>
      <c r="MHU854" s="399"/>
      <c r="MHV854" s="399"/>
      <c r="MHW854" s="399"/>
      <c r="MHX854" s="399"/>
      <c r="MHY854" s="399"/>
      <c r="MHZ854" s="399"/>
      <c r="MIA854" s="399"/>
      <c r="MIB854" s="399"/>
      <c r="MIC854" s="399"/>
      <c r="MID854" s="399"/>
      <c r="MIE854" s="399"/>
      <c r="MIF854" s="399"/>
      <c r="MIG854" s="399"/>
      <c r="MIH854" s="399"/>
      <c r="MII854" s="399"/>
      <c r="MIJ854" s="399"/>
      <c r="MIK854" s="399"/>
      <c r="MIL854" s="399"/>
      <c r="MIM854" s="399"/>
      <c r="MIN854" s="399"/>
      <c r="MIO854" s="399"/>
      <c r="MIP854" s="399"/>
      <c r="MIQ854" s="399"/>
      <c r="MIR854" s="399"/>
      <c r="MIS854" s="399"/>
      <c r="MIT854" s="399"/>
      <c r="MIU854" s="399"/>
      <c r="MIV854" s="399"/>
      <c r="MIW854" s="399"/>
      <c r="MIX854" s="399"/>
      <c r="MIY854" s="399"/>
      <c r="MIZ854" s="399"/>
      <c r="MJA854" s="399"/>
      <c r="MJB854" s="399"/>
      <c r="MJC854" s="399"/>
      <c r="MJD854" s="399"/>
      <c r="MJE854" s="399"/>
      <c r="MJF854" s="399"/>
      <c r="MJG854" s="399"/>
      <c r="MJH854" s="399"/>
      <c r="MJI854" s="399"/>
      <c r="MJJ854" s="399"/>
      <c r="MJK854" s="399"/>
      <c r="MJL854" s="399"/>
      <c r="MJM854" s="399"/>
      <c r="MJN854" s="399"/>
      <c r="MJO854" s="399"/>
      <c r="MJP854" s="399"/>
      <c r="MJQ854" s="399"/>
      <c r="MJR854" s="399"/>
      <c r="MJS854" s="399"/>
      <c r="MJT854" s="399"/>
      <c r="MJU854" s="399"/>
      <c r="MJV854" s="399"/>
      <c r="MJW854" s="399"/>
      <c r="MJX854" s="399"/>
      <c r="MJY854" s="399"/>
      <c r="MJZ854" s="399"/>
      <c r="MKA854" s="399"/>
      <c r="MKB854" s="399"/>
      <c r="MKC854" s="399"/>
      <c r="MKD854" s="399"/>
      <c r="MKE854" s="399"/>
      <c r="MKF854" s="399"/>
      <c r="MKG854" s="399"/>
      <c r="MKH854" s="399"/>
      <c r="MKI854" s="399"/>
      <c r="MKJ854" s="399"/>
      <c r="MKK854" s="399"/>
      <c r="MKL854" s="399"/>
      <c r="MKM854" s="399"/>
      <c r="MKN854" s="399"/>
      <c r="MKO854" s="399"/>
      <c r="MKP854" s="399"/>
      <c r="MKQ854" s="399"/>
      <c r="MKR854" s="399"/>
      <c r="MKS854" s="399"/>
      <c r="MKT854" s="399"/>
      <c r="MKU854" s="399"/>
      <c r="MKV854" s="399"/>
      <c r="MKW854" s="399"/>
      <c r="MKX854" s="399"/>
      <c r="MKY854" s="399"/>
      <c r="MKZ854" s="399"/>
      <c r="MLA854" s="399"/>
      <c r="MLB854" s="399"/>
      <c r="MLC854" s="399"/>
      <c r="MLD854" s="399"/>
      <c r="MLE854" s="399"/>
      <c r="MLF854" s="399"/>
      <c r="MLG854" s="399"/>
      <c r="MLH854" s="399"/>
      <c r="MLI854" s="399"/>
      <c r="MLJ854" s="399"/>
      <c r="MLK854" s="399"/>
      <c r="MLL854" s="399"/>
      <c r="MLM854" s="399"/>
      <c r="MLN854" s="399"/>
      <c r="MLO854" s="399"/>
      <c r="MLP854" s="399"/>
      <c r="MLQ854" s="399"/>
      <c r="MLR854" s="399"/>
      <c r="MLS854" s="399"/>
      <c r="MLT854" s="399"/>
      <c r="MLU854" s="399"/>
      <c r="MLV854" s="399"/>
      <c r="MLW854" s="399"/>
      <c r="MLX854" s="399"/>
      <c r="MLY854" s="399"/>
      <c r="MLZ854" s="399"/>
      <c r="MMA854" s="399"/>
      <c r="MMB854" s="399"/>
      <c r="MMC854" s="399"/>
      <c r="MMD854" s="399"/>
      <c r="MME854" s="399"/>
      <c r="MMF854" s="399"/>
      <c r="MMG854" s="399"/>
      <c r="MMH854" s="399"/>
      <c r="MMI854" s="399"/>
      <c r="MMJ854" s="399"/>
      <c r="MMK854" s="399"/>
      <c r="MML854" s="399"/>
      <c r="MMM854" s="399"/>
      <c r="MMN854" s="399"/>
      <c r="MMO854" s="399"/>
      <c r="MMP854" s="399"/>
      <c r="MMQ854" s="399"/>
      <c r="MMR854" s="399"/>
      <c r="MMS854" s="399"/>
      <c r="MMT854" s="399"/>
      <c r="MMU854" s="399"/>
      <c r="MMV854" s="399"/>
      <c r="MMW854" s="399"/>
      <c r="MMX854" s="399"/>
      <c r="MMY854" s="399"/>
      <c r="MMZ854" s="399"/>
      <c r="MNA854" s="399"/>
      <c r="MNB854" s="399"/>
      <c r="MNC854" s="399"/>
      <c r="MND854" s="399"/>
      <c r="MNE854" s="399"/>
      <c r="MNF854" s="399"/>
      <c r="MNG854" s="399"/>
      <c r="MNH854" s="399"/>
      <c r="MNI854" s="399"/>
      <c r="MNJ854" s="399"/>
      <c r="MNK854" s="399"/>
      <c r="MNL854" s="399"/>
      <c r="MNM854" s="399"/>
      <c r="MNN854" s="399"/>
      <c r="MNO854" s="399"/>
      <c r="MNP854" s="399"/>
      <c r="MNQ854" s="399"/>
      <c r="MNR854" s="399"/>
      <c r="MNS854" s="399"/>
      <c r="MNT854" s="399"/>
      <c r="MNU854" s="399"/>
      <c r="MNV854" s="399"/>
      <c r="MNW854" s="399"/>
      <c r="MNX854" s="399"/>
      <c r="MNY854" s="399"/>
      <c r="MNZ854" s="399"/>
      <c r="MOA854" s="399"/>
      <c r="MOB854" s="399"/>
      <c r="MOC854" s="399"/>
      <c r="MOD854" s="399"/>
      <c r="MOE854" s="399"/>
      <c r="MOF854" s="399"/>
      <c r="MOG854" s="399"/>
      <c r="MOH854" s="399"/>
      <c r="MOI854" s="399"/>
      <c r="MOJ854" s="399"/>
      <c r="MOK854" s="399"/>
      <c r="MOL854" s="399"/>
      <c r="MOM854" s="399"/>
      <c r="MON854" s="399"/>
      <c r="MOO854" s="399"/>
      <c r="MOP854" s="399"/>
      <c r="MOQ854" s="399"/>
      <c r="MOR854" s="399"/>
      <c r="MOS854" s="399"/>
      <c r="MOT854" s="399"/>
      <c r="MOU854" s="399"/>
      <c r="MOV854" s="399"/>
      <c r="MOW854" s="399"/>
      <c r="MOX854" s="399"/>
      <c r="MOY854" s="399"/>
      <c r="MOZ854" s="399"/>
      <c r="MPA854" s="399"/>
      <c r="MPB854" s="399"/>
      <c r="MPC854" s="399"/>
      <c r="MPD854" s="399"/>
      <c r="MPE854" s="399"/>
      <c r="MPF854" s="399"/>
      <c r="MPG854" s="399"/>
      <c r="MPH854" s="399"/>
      <c r="MPI854" s="399"/>
      <c r="MPJ854" s="399"/>
      <c r="MPK854" s="399"/>
      <c r="MPL854" s="399"/>
      <c r="MPM854" s="399"/>
      <c r="MPN854" s="399"/>
      <c r="MPO854" s="399"/>
      <c r="MPP854" s="399"/>
      <c r="MPQ854" s="399"/>
      <c r="MPR854" s="399"/>
      <c r="MPS854" s="399"/>
      <c r="MPT854" s="399"/>
      <c r="MPU854" s="399"/>
      <c r="MPV854" s="399"/>
      <c r="MPW854" s="399"/>
      <c r="MPX854" s="399"/>
      <c r="MPY854" s="399"/>
      <c r="MPZ854" s="399"/>
      <c r="MQA854" s="399"/>
      <c r="MQB854" s="399"/>
      <c r="MQC854" s="399"/>
      <c r="MQD854" s="399"/>
      <c r="MQE854" s="399"/>
      <c r="MQF854" s="399"/>
      <c r="MQG854" s="399"/>
      <c r="MQH854" s="399"/>
      <c r="MQI854" s="399"/>
      <c r="MQJ854" s="399"/>
      <c r="MQK854" s="399"/>
      <c r="MQL854" s="399"/>
      <c r="MQM854" s="399"/>
      <c r="MQN854" s="399"/>
      <c r="MQO854" s="399"/>
      <c r="MQP854" s="399"/>
      <c r="MQQ854" s="399"/>
      <c r="MQR854" s="399"/>
      <c r="MQS854" s="399"/>
      <c r="MQT854" s="399"/>
      <c r="MQU854" s="399"/>
      <c r="MQV854" s="399"/>
      <c r="MQW854" s="399"/>
      <c r="MQX854" s="399"/>
      <c r="MQY854" s="399"/>
      <c r="MQZ854" s="399"/>
      <c r="MRA854" s="399"/>
      <c r="MRB854" s="399"/>
      <c r="MRC854" s="399"/>
      <c r="MRD854" s="399"/>
      <c r="MRE854" s="399"/>
      <c r="MRF854" s="399"/>
      <c r="MRG854" s="399"/>
      <c r="MRH854" s="399"/>
      <c r="MRI854" s="399"/>
      <c r="MRJ854" s="399"/>
      <c r="MRK854" s="399"/>
      <c r="MRL854" s="399"/>
      <c r="MRM854" s="399"/>
      <c r="MRN854" s="399"/>
      <c r="MRO854" s="399"/>
      <c r="MRP854" s="399"/>
      <c r="MRQ854" s="399"/>
      <c r="MRR854" s="399"/>
      <c r="MRS854" s="399"/>
      <c r="MRT854" s="399"/>
      <c r="MRU854" s="399"/>
      <c r="MRV854" s="399"/>
      <c r="MRW854" s="399"/>
      <c r="MRX854" s="399"/>
      <c r="MRY854" s="399"/>
      <c r="MRZ854" s="399"/>
      <c r="MSA854" s="399"/>
      <c r="MSB854" s="399"/>
      <c r="MSC854" s="399"/>
      <c r="MSD854" s="399"/>
      <c r="MSE854" s="399"/>
      <c r="MSF854" s="399"/>
      <c r="MSG854" s="399"/>
      <c r="MSH854" s="399"/>
      <c r="MSI854" s="399"/>
      <c r="MSJ854" s="399"/>
      <c r="MSK854" s="399"/>
      <c r="MSL854" s="399"/>
      <c r="MSM854" s="399"/>
      <c r="MSN854" s="399"/>
      <c r="MSO854" s="399"/>
      <c r="MSP854" s="399"/>
      <c r="MSQ854" s="399"/>
      <c r="MSR854" s="399"/>
      <c r="MSS854" s="399"/>
      <c r="MST854" s="399"/>
      <c r="MSU854" s="399"/>
      <c r="MSV854" s="399"/>
      <c r="MSW854" s="399"/>
      <c r="MSX854" s="399"/>
      <c r="MSY854" s="399"/>
      <c r="MSZ854" s="399"/>
      <c r="MTA854" s="399"/>
      <c r="MTB854" s="399"/>
      <c r="MTC854" s="399"/>
      <c r="MTD854" s="399"/>
      <c r="MTE854" s="399"/>
      <c r="MTF854" s="399"/>
      <c r="MTG854" s="399"/>
      <c r="MTH854" s="399"/>
      <c r="MTI854" s="399"/>
      <c r="MTJ854" s="399"/>
      <c r="MTK854" s="399"/>
      <c r="MTL854" s="399"/>
      <c r="MTM854" s="399"/>
      <c r="MTN854" s="399"/>
      <c r="MTO854" s="399"/>
      <c r="MTP854" s="399"/>
      <c r="MTQ854" s="399"/>
      <c r="MTR854" s="399"/>
      <c r="MTS854" s="399"/>
      <c r="MTT854" s="399"/>
      <c r="MTU854" s="399"/>
      <c r="MTV854" s="399"/>
      <c r="MTW854" s="399"/>
      <c r="MTX854" s="399"/>
      <c r="MTY854" s="399"/>
      <c r="MTZ854" s="399"/>
      <c r="MUA854" s="399"/>
      <c r="MUB854" s="399"/>
      <c r="MUC854" s="399"/>
      <c r="MUD854" s="399"/>
      <c r="MUE854" s="399"/>
      <c r="MUF854" s="399"/>
      <c r="MUG854" s="399"/>
      <c r="MUH854" s="399"/>
      <c r="MUI854" s="399"/>
      <c r="MUJ854" s="399"/>
      <c r="MUK854" s="399"/>
      <c r="MUL854" s="399"/>
      <c r="MUM854" s="399"/>
      <c r="MUN854" s="399"/>
      <c r="MUO854" s="399"/>
      <c r="MUP854" s="399"/>
      <c r="MUQ854" s="399"/>
      <c r="MUR854" s="399"/>
      <c r="MUS854" s="399"/>
      <c r="MUT854" s="399"/>
      <c r="MUU854" s="399"/>
      <c r="MUV854" s="399"/>
      <c r="MUW854" s="399"/>
      <c r="MUX854" s="399"/>
      <c r="MUY854" s="399"/>
      <c r="MUZ854" s="399"/>
      <c r="MVA854" s="399"/>
      <c r="MVB854" s="399"/>
      <c r="MVC854" s="399"/>
      <c r="MVD854" s="399"/>
      <c r="MVE854" s="399"/>
      <c r="MVF854" s="399"/>
      <c r="MVG854" s="399"/>
      <c r="MVH854" s="399"/>
      <c r="MVI854" s="399"/>
      <c r="MVJ854" s="399"/>
      <c r="MVK854" s="399"/>
      <c r="MVL854" s="399"/>
      <c r="MVM854" s="399"/>
      <c r="MVN854" s="399"/>
      <c r="MVO854" s="399"/>
      <c r="MVP854" s="399"/>
      <c r="MVQ854" s="399"/>
      <c r="MVR854" s="399"/>
      <c r="MVS854" s="399"/>
      <c r="MVT854" s="399"/>
      <c r="MVU854" s="399"/>
      <c r="MVV854" s="399"/>
      <c r="MVW854" s="399"/>
      <c r="MVX854" s="399"/>
      <c r="MVY854" s="399"/>
      <c r="MVZ854" s="399"/>
      <c r="MWA854" s="399"/>
      <c r="MWB854" s="399"/>
      <c r="MWC854" s="399"/>
      <c r="MWD854" s="399"/>
      <c r="MWE854" s="399"/>
      <c r="MWF854" s="399"/>
      <c r="MWG854" s="399"/>
      <c r="MWH854" s="399"/>
      <c r="MWI854" s="399"/>
      <c r="MWJ854" s="399"/>
      <c r="MWK854" s="399"/>
      <c r="MWL854" s="399"/>
      <c r="MWM854" s="399"/>
      <c r="MWN854" s="399"/>
      <c r="MWO854" s="399"/>
      <c r="MWP854" s="399"/>
      <c r="MWQ854" s="399"/>
      <c r="MWR854" s="399"/>
      <c r="MWS854" s="399"/>
      <c r="MWT854" s="399"/>
      <c r="MWU854" s="399"/>
      <c r="MWV854" s="399"/>
      <c r="MWW854" s="399"/>
      <c r="MWX854" s="399"/>
      <c r="MWY854" s="399"/>
      <c r="MWZ854" s="399"/>
      <c r="MXA854" s="399"/>
      <c r="MXB854" s="399"/>
      <c r="MXC854" s="399"/>
      <c r="MXD854" s="399"/>
      <c r="MXE854" s="399"/>
      <c r="MXF854" s="399"/>
      <c r="MXG854" s="399"/>
      <c r="MXH854" s="399"/>
      <c r="MXI854" s="399"/>
      <c r="MXJ854" s="399"/>
      <c r="MXK854" s="399"/>
      <c r="MXL854" s="399"/>
      <c r="MXM854" s="399"/>
      <c r="MXN854" s="399"/>
      <c r="MXO854" s="399"/>
      <c r="MXP854" s="399"/>
      <c r="MXQ854" s="399"/>
      <c r="MXR854" s="399"/>
      <c r="MXS854" s="399"/>
      <c r="MXT854" s="399"/>
      <c r="MXU854" s="399"/>
      <c r="MXV854" s="399"/>
      <c r="MXW854" s="399"/>
      <c r="MXX854" s="399"/>
      <c r="MXY854" s="399"/>
      <c r="MXZ854" s="399"/>
      <c r="MYA854" s="399"/>
      <c r="MYB854" s="399"/>
      <c r="MYC854" s="399"/>
      <c r="MYD854" s="399"/>
      <c r="MYE854" s="399"/>
      <c r="MYF854" s="399"/>
      <c r="MYG854" s="399"/>
      <c r="MYH854" s="399"/>
      <c r="MYI854" s="399"/>
      <c r="MYJ854" s="399"/>
      <c r="MYK854" s="399"/>
      <c r="MYL854" s="399"/>
      <c r="MYM854" s="399"/>
      <c r="MYN854" s="399"/>
      <c r="MYO854" s="399"/>
      <c r="MYP854" s="399"/>
      <c r="MYQ854" s="399"/>
      <c r="MYR854" s="399"/>
      <c r="MYS854" s="399"/>
      <c r="MYT854" s="399"/>
      <c r="MYU854" s="399"/>
      <c r="MYV854" s="399"/>
      <c r="MYW854" s="399"/>
      <c r="MYX854" s="399"/>
      <c r="MYY854" s="399"/>
      <c r="MYZ854" s="399"/>
      <c r="MZA854" s="399"/>
      <c r="MZB854" s="399"/>
      <c r="MZC854" s="399"/>
      <c r="MZD854" s="399"/>
      <c r="MZE854" s="399"/>
      <c r="MZF854" s="399"/>
      <c r="MZG854" s="399"/>
      <c r="MZH854" s="399"/>
      <c r="MZI854" s="399"/>
      <c r="MZJ854" s="399"/>
      <c r="MZK854" s="399"/>
      <c r="MZL854" s="399"/>
      <c r="MZM854" s="399"/>
      <c r="MZN854" s="399"/>
      <c r="MZO854" s="399"/>
      <c r="MZP854" s="399"/>
      <c r="MZQ854" s="399"/>
      <c r="MZR854" s="399"/>
      <c r="MZS854" s="399"/>
      <c r="MZT854" s="399"/>
      <c r="MZU854" s="399"/>
      <c r="MZV854" s="399"/>
      <c r="MZW854" s="399"/>
      <c r="MZX854" s="399"/>
      <c r="MZY854" s="399"/>
      <c r="MZZ854" s="399"/>
      <c r="NAA854" s="399"/>
      <c r="NAB854" s="399"/>
      <c r="NAC854" s="399"/>
      <c r="NAD854" s="399"/>
      <c r="NAE854" s="399"/>
      <c r="NAF854" s="399"/>
      <c r="NAG854" s="399"/>
      <c r="NAH854" s="399"/>
      <c r="NAI854" s="399"/>
      <c r="NAJ854" s="399"/>
      <c r="NAK854" s="399"/>
      <c r="NAL854" s="399"/>
      <c r="NAM854" s="399"/>
      <c r="NAN854" s="399"/>
      <c r="NAO854" s="399"/>
      <c r="NAP854" s="399"/>
      <c r="NAQ854" s="399"/>
      <c r="NAR854" s="399"/>
      <c r="NAS854" s="399"/>
      <c r="NAT854" s="399"/>
      <c r="NAU854" s="399"/>
      <c r="NAV854" s="399"/>
      <c r="NAW854" s="399"/>
      <c r="NAX854" s="399"/>
      <c r="NAY854" s="399"/>
      <c r="NAZ854" s="399"/>
      <c r="NBA854" s="399"/>
      <c r="NBB854" s="399"/>
      <c r="NBC854" s="399"/>
      <c r="NBD854" s="399"/>
      <c r="NBE854" s="399"/>
      <c r="NBF854" s="399"/>
      <c r="NBG854" s="399"/>
      <c r="NBH854" s="399"/>
      <c r="NBI854" s="399"/>
      <c r="NBJ854" s="399"/>
      <c r="NBK854" s="399"/>
      <c r="NBL854" s="399"/>
      <c r="NBM854" s="399"/>
      <c r="NBN854" s="399"/>
      <c r="NBO854" s="399"/>
      <c r="NBP854" s="399"/>
      <c r="NBQ854" s="399"/>
      <c r="NBR854" s="399"/>
      <c r="NBS854" s="399"/>
      <c r="NBT854" s="399"/>
      <c r="NBU854" s="399"/>
      <c r="NBV854" s="399"/>
      <c r="NBW854" s="399"/>
      <c r="NBX854" s="399"/>
      <c r="NBY854" s="399"/>
      <c r="NBZ854" s="399"/>
      <c r="NCA854" s="399"/>
      <c r="NCB854" s="399"/>
      <c r="NCC854" s="399"/>
      <c r="NCD854" s="399"/>
      <c r="NCE854" s="399"/>
      <c r="NCF854" s="399"/>
      <c r="NCG854" s="399"/>
      <c r="NCH854" s="399"/>
      <c r="NCI854" s="399"/>
      <c r="NCJ854" s="399"/>
      <c r="NCK854" s="399"/>
      <c r="NCL854" s="399"/>
      <c r="NCM854" s="399"/>
      <c r="NCN854" s="399"/>
      <c r="NCO854" s="399"/>
      <c r="NCP854" s="399"/>
      <c r="NCQ854" s="399"/>
      <c r="NCR854" s="399"/>
      <c r="NCS854" s="399"/>
      <c r="NCT854" s="399"/>
      <c r="NCU854" s="399"/>
      <c r="NCV854" s="399"/>
      <c r="NCW854" s="399"/>
      <c r="NCX854" s="399"/>
      <c r="NCY854" s="399"/>
      <c r="NCZ854" s="399"/>
      <c r="NDA854" s="399"/>
      <c r="NDB854" s="399"/>
      <c r="NDC854" s="399"/>
      <c r="NDD854" s="399"/>
      <c r="NDE854" s="399"/>
      <c r="NDF854" s="399"/>
      <c r="NDG854" s="399"/>
      <c r="NDH854" s="399"/>
      <c r="NDI854" s="399"/>
      <c r="NDJ854" s="399"/>
      <c r="NDK854" s="399"/>
      <c r="NDL854" s="399"/>
      <c r="NDM854" s="399"/>
      <c r="NDN854" s="399"/>
      <c r="NDO854" s="399"/>
      <c r="NDP854" s="399"/>
      <c r="NDQ854" s="399"/>
      <c r="NDR854" s="399"/>
      <c r="NDS854" s="399"/>
      <c r="NDT854" s="399"/>
      <c r="NDU854" s="399"/>
      <c r="NDV854" s="399"/>
      <c r="NDW854" s="399"/>
      <c r="NDX854" s="399"/>
      <c r="NDY854" s="399"/>
      <c r="NDZ854" s="399"/>
      <c r="NEA854" s="399"/>
      <c r="NEB854" s="399"/>
      <c r="NEC854" s="399"/>
      <c r="NED854" s="399"/>
      <c r="NEE854" s="399"/>
      <c r="NEF854" s="399"/>
      <c r="NEG854" s="399"/>
      <c r="NEH854" s="399"/>
      <c r="NEI854" s="399"/>
      <c r="NEJ854" s="399"/>
      <c r="NEK854" s="399"/>
      <c r="NEL854" s="399"/>
      <c r="NEM854" s="399"/>
      <c r="NEN854" s="399"/>
      <c r="NEO854" s="399"/>
      <c r="NEP854" s="399"/>
      <c r="NEQ854" s="399"/>
      <c r="NER854" s="399"/>
      <c r="NES854" s="399"/>
      <c r="NET854" s="399"/>
      <c r="NEU854" s="399"/>
      <c r="NEV854" s="399"/>
      <c r="NEW854" s="399"/>
      <c r="NEX854" s="399"/>
      <c r="NEY854" s="399"/>
      <c r="NEZ854" s="399"/>
      <c r="NFA854" s="399"/>
      <c r="NFB854" s="399"/>
      <c r="NFC854" s="399"/>
      <c r="NFD854" s="399"/>
      <c r="NFE854" s="399"/>
      <c r="NFF854" s="399"/>
      <c r="NFG854" s="399"/>
      <c r="NFH854" s="399"/>
      <c r="NFI854" s="399"/>
      <c r="NFJ854" s="399"/>
      <c r="NFK854" s="399"/>
      <c r="NFL854" s="399"/>
      <c r="NFM854" s="399"/>
      <c r="NFN854" s="399"/>
      <c r="NFO854" s="399"/>
      <c r="NFP854" s="399"/>
      <c r="NFQ854" s="399"/>
      <c r="NFR854" s="399"/>
      <c r="NFS854" s="399"/>
      <c r="NFT854" s="399"/>
      <c r="NFU854" s="399"/>
      <c r="NFV854" s="399"/>
      <c r="NFW854" s="399"/>
      <c r="NFX854" s="399"/>
      <c r="NFY854" s="399"/>
      <c r="NFZ854" s="399"/>
      <c r="NGA854" s="399"/>
      <c r="NGB854" s="399"/>
      <c r="NGC854" s="399"/>
      <c r="NGD854" s="399"/>
      <c r="NGE854" s="399"/>
      <c r="NGF854" s="399"/>
      <c r="NGG854" s="399"/>
      <c r="NGH854" s="399"/>
      <c r="NGI854" s="399"/>
      <c r="NGJ854" s="399"/>
      <c r="NGK854" s="399"/>
      <c r="NGL854" s="399"/>
      <c r="NGM854" s="399"/>
      <c r="NGN854" s="399"/>
      <c r="NGO854" s="399"/>
      <c r="NGP854" s="399"/>
      <c r="NGQ854" s="399"/>
      <c r="NGR854" s="399"/>
      <c r="NGS854" s="399"/>
      <c r="NGT854" s="399"/>
      <c r="NGU854" s="399"/>
      <c r="NGV854" s="399"/>
      <c r="NGW854" s="399"/>
      <c r="NGX854" s="399"/>
      <c r="NGY854" s="399"/>
      <c r="NGZ854" s="399"/>
      <c r="NHA854" s="399"/>
      <c r="NHB854" s="399"/>
      <c r="NHC854" s="399"/>
      <c r="NHD854" s="399"/>
      <c r="NHE854" s="399"/>
      <c r="NHF854" s="399"/>
      <c r="NHG854" s="399"/>
      <c r="NHH854" s="399"/>
      <c r="NHI854" s="399"/>
      <c r="NHJ854" s="399"/>
      <c r="NHK854" s="399"/>
      <c r="NHL854" s="399"/>
      <c r="NHM854" s="399"/>
      <c r="NHN854" s="399"/>
      <c r="NHO854" s="399"/>
      <c r="NHP854" s="399"/>
      <c r="NHQ854" s="399"/>
      <c r="NHR854" s="399"/>
      <c r="NHS854" s="399"/>
      <c r="NHT854" s="399"/>
      <c r="NHU854" s="399"/>
      <c r="NHV854" s="399"/>
      <c r="NHW854" s="399"/>
      <c r="NHX854" s="399"/>
      <c r="NHY854" s="399"/>
      <c r="NHZ854" s="399"/>
      <c r="NIA854" s="399"/>
      <c r="NIB854" s="399"/>
      <c r="NIC854" s="399"/>
      <c r="NID854" s="399"/>
      <c r="NIE854" s="399"/>
      <c r="NIF854" s="399"/>
      <c r="NIG854" s="399"/>
      <c r="NIH854" s="399"/>
      <c r="NII854" s="399"/>
      <c r="NIJ854" s="399"/>
      <c r="NIK854" s="399"/>
      <c r="NIL854" s="399"/>
      <c r="NIM854" s="399"/>
      <c r="NIN854" s="399"/>
      <c r="NIO854" s="399"/>
      <c r="NIP854" s="399"/>
      <c r="NIQ854" s="399"/>
      <c r="NIR854" s="399"/>
      <c r="NIS854" s="399"/>
      <c r="NIT854" s="399"/>
      <c r="NIU854" s="399"/>
      <c r="NIV854" s="399"/>
      <c r="NIW854" s="399"/>
      <c r="NIX854" s="399"/>
      <c r="NIY854" s="399"/>
      <c r="NIZ854" s="399"/>
      <c r="NJA854" s="399"/>
      <c r="NJB854" s="399"/>
      <c r="NJC854" s="399"/>
      <c r="NJD854" s="399"/>
      <c r="NJE854" s="399"/>
      <c r="NJF854" s="399"/>
      <c r="NJG854" s="399"/>
      <c r="NJH854" s="399"/>
      <c r="NJI854" s="399"/>
      <c r="NJJ854" s="399"/>
      <c r="NJK854" s="399"/>
      <c r="NJL854" s="399"/>
      <c r="NJM854" s="399"/>
      <c r="NJN854" s="399"/>
      <c r="NJO854" s="399"/>
      <c r="NJP854" s="399"/>
      <c r="NJQ854" s="399"/>
      <c r="NJR854" s="399"/>
      <c r="NJS854" s="399"/>
      <c r="NJT854" s="399"/>
      <c r="NJU854" s="399"/>
      <c r="NJV854" s="399"/>
      <c r="NJW854" s="399"/>
      <c r="NJX854" s="399"/>
      <c r="NJY854" s="399"/>
      <c r="NJZ854" s="399"/>
      <c r="NKA854" s="399"/>
      <c r="NKB854" s="399"/>
      <c r="NKC854" s="399"/>
      <c r="NKD854" s="399"/>
      <c r="NKE854" s="399"/>
      <c r="NKF854" s="399"/>
      <c r="NKG854" s="399"/>
      <c r="NKH854" s="399"/>
      <c r="NKI854" s="399"/>
      <c r="NKJ854" s="399"/>
      <c r="NKK854" s="399"/>
      <c r="NKL854" s="399"/>
      <c r="NKM854" s="399"/>
      <c r="NKN854" s="399"/>
      <c r="NKO854" s="399"/>
      <c r="NKP854" s="399"/>
      <c r="NKQ854" s="399"/>
      <c r="NKR854" s="399"/>
      <c r="NKS854" s="399"/>
      <c r="NKT854" s="399"/>
      <c r="NKU854" s="399"/>
      <c r="NKV854" s="399"/>
      <c r="NKW854" s="399"/>
      <c r="NKX854" s="399"/>
      <c r="NKY854" s="399"/>
      <c r="NKZ854" s="399"/>
      <c r="NLA854" s="399"/>
      <c r="NLB854" s="399"/>
      <c r="NLC854" s="399"/>
      <c r="NLD854" s="399"/>
      <c r="NLE854" s="399"/>
      <c r="NLF854" s="399"/>
      <c r="NLG854" s="399"/>
      <c r="NLH854" s="399"/>
      <c r="NLI854" s="399"/>
      <c r="NLJ854" s="399"/>
      <c r="NLK854" s="399"/>
      <c r="NLL854" s="399"/>
      <c r="NLM854" s="399"/>
      <c r="NLN854" s="399"/>
      <c r="NLO854" s="399"/>
      <c r="NLP854" s="399"/>
      <c r="NLQ854" s="399"/>
      <c r="NLR854" s="399"/>
      <c r="NLS854" s="399"/>
      <c r="NLT854" s="399"/>
      <c r="NLU854" s="399"/>
      <c r="NLV854" s="399"/>
      <c r="NLW854" s="399"/>
      <c r="NLX854" s="399"/>
      <c r="NLY854" s="399"/>
      <c r="NLZ854" s="399"/>
      <c r="NMA854" s="399"/>
      <c r="NMB854" s="399"/>
      <c r="NMC854" s="399"/>
      <c r="NMD854" s="399"/>
      <c r="NME854" s="399"/>
      <c r="NMF854" s="399"/>
      <c r="NMG854" s="399"/>
      <c r="NMH854" s="399"/>
      <c r="NMI854" s="399"/>
      <c r="NMJ854" s="399"/>
      <c r="NMK854" s="399"/>
      <c r="NML854" s="399"/>
      <c r="NMM854" s="399"/>
      <c r="NMN854" s="399"/>
      <c r="NMO854" s="399"/>
      <c r="NMP854" s="399"/>
      <c r="NMQ854" s="399"/>
      <c r="NMR854" s="399"/>
      <c r="NMS854" s="399"/>
      <c r="NMT854" s="399"/>
      <c r="NMU854" s="399"/>
      <c r="NMV854" s="399"/>
      <c r="NMW854" s="399"/>
      <c r="NMX854" s="399"/>
      <c r="NMY854" s="399"/>
      <c r="NMZ854" s="399"/>
      <c r="NNA854" s="399"/>
      <c r="NNB854" s="399"/>
      <c r="NNC854" s="399"/>
      <c r="NND854" s="399"/>
      <c r="NNE854" s="399"/>
      <c r="NNF854" s="399"/>
      <c r="NNG854" s="399"/>
      <c r="NNH854" s="399"/>
      <c r="NNI854" s="399"/>
      <c r="NNJ854" s="399"/>
      <c r="NNK854" s="399"/>
      <c r="NNL854" s="399"/>
      <c r="NNM854" s="399"/>
      <c r="NNN854" s="399"/>
      <c r="NNO854" s="399"/>
      <c r="NNP854" s="399"/>
      <c r="NNQ854" s="399"/>
      <c r="NNR854" s="399"/>
      <c r="NNS854" s="399"/>
      <c r="NNT854" s="399"/>
      <c r="NNU854" s="399"/>
      <c r="NNV854" s="399"/>
      <c r="NNW854" s="399"/>
      <c r="NNX854" s="399"/>
      <c r="NNY854" s="399"/>
      <c r="NNZ854" s="399"/>
      <c r="NOA854" s="399"/>
      <c r="NOB854" s="399"/>
      <c r="NOC854" s="399"/>
      <c r="NOD854" s="399"/>
      <c r="NOE854" s="399"/>
      <c r="NOF854" s="399"/>
      <c r="NOG854" s="399"/>
      <c r="NOH854" s="399"/>
      <c r="NOI854" s="399"/>
      <c r="NOJ854" s="399"/>
      <c r="NOK854" s="399"/>
      <c r="NOL854" s="399"/>
      <c r="NOM854" s="399"/>
      <c r="NON854" s="399"/>
      <c r="NOO854" s="399"/>
      <c r="NOP854" s="399"/>
      <c r="NOQ854" s="399"/>
      <c r="NOR854" s="399"/>
      <c r="NOS854" s="399"/>
      <c r="NOT854" s="399"/>
      <c r="NOU854" s="399"/>
      <c r="NOV854" s="399"/>
      <c r="NOW854" s="399"/>
      <c r="NOX854" s="399"/>
      <c r="NOY854" s="399"/>
      <c r="NOZ854" s="399"/>
      <c r="NPA854" s="399"/>
      <c r="NPB854" s="399"/>
      <c r="NPC854" s="399"/>
      <c r="NPD854" s="399"/>
      <c r="NPE854" s="399"/>
      <c r="NPF854" s="399"/>
      <c r="NPG854" s="399"/>
      <c r="NPH854" s="399"/>
      <c r="NPI854" s="399"/>
      <c r="NPJ854" s="399"/>
      <c r="NPK854" s="399"/>
      <c r="NPL854" s="399"/>
      <c r="NPM854" s="399"/>
      <c r="NPN854" s="399"/>
      <c r="NPO854" s="399"/>
      <c r="NPP854" s="399"/>
      <c r="NPQ854" s="399"/>
      <c r="NPR854" s="399"/>
      <c r="NPS854" s="399"/>
      <c r="NPT854" s="399"/>
      <c r="NPU854" s="399"/>
      <c r="NPV854" s="399"/>
      <c r="NPW854" s="399"/>
      <c r="NPX854" s="399"/>
      <c r="NPY854" s="399"/>
      <c r="NPZ854" s="399"/>
      <c r="NQA854" s="399"/>
      <c r="NQB854" s="399"/>
      <c r="NQC854" s="399"/>
      <c r="NQD854" s="399"/>
      <c r="NQE854" s="399"/>
      <c r="NQF854" s="399"/>
      <c r="NQG854" s="399"/>
      <c r="NQH854" s="399"/>
      <c r="NQI854" s="399"/>
      <c r="NQJ854" s="399"/>
      <c r="NQK854" s="399"/>
      <c r="NQL854" s="399"/>
      <c r="NQM854" s="399"/>
      <c r="NQN854" s="399"/>
      <c r="NQO854" s="399"/>
      <c r="NQP854" s="399"/>
      <c r="NQQ854" s="399"/>
      <c r="NQR854" s="399"/>
      <c r="NQS854" s="399"/>
      <c r="NQT854" s="399"/>
      <c r="NQU854" s="399"/>
      <c r="NQV854" s="399"/>
      <c r="NQW854" s="399"/>
      <c r="NQX854" s="399"/>
      <c r="NQY854" s="399"/>
      <c r="NQZ854" s="399"/>
      <c r="NRA854" s="399"/>
      <c r="NRB854" s="399"/>
      <c r="NRC854" s="399"/>
      <c r="NRD854" s="399"/>
      <c r="NRE854" s="399"/>
      <c r="NRF854" s="399"/>
      <c r="NRG854" s="399"/>
      <c r="NRH854" s="399"/>
      <c r="NRI854" s="399"/>
      <c r="NRJ854" s="399"/>
      <c r="NRK854" s="399"/>
      <c r="NRL854" s="399"/>
      <c r="NRM854" s="399"/>
      <c r="NRN854" s="399"/>
      <c r="NRO854" s="399"/>
      <c r="NRP854" s="399"/>
      <c r="NRQ854" s="399"/>
      <c r="NRR854" s="399"/>
      <c r="NRS854" s="399"/>
      <c r="NRT854" s="399"/>
      <c r="NRU854" s="399"/>
      <c r="NRV854" s="399"/>
      <c r="NRW854" s="399"/>
      <c r="NRX854" s="399"/>
      <c r="NRY854" s="399"/>
      <c r="NRZ854" s="399"/>
      <c r="NSA854" s="399"/>
      <c r="NSB854" s="399"/>
      <c r="NSC854" s="399"/>
      <c r="NSD854" s="399"/>
      <c r="NSE854" s="399"/>
      <c r="NSF854" s="399"/>
      <c r="NSG854" s="399"/>
      <c r="NSH854" s="399"/>
      <c r="NSI854" s="399"/>
      <c r="NSJ854" s="399"/>
      <c r="NSK854" s="399"/>
      <c r="NSL854" s="399"/>
      <c r="NSM854" s="399"/>
      <c r="NSN854" s="399"/>
      <c r="NSO854" s="399"/>
      <c r="NSP854" s="399"/>
      <c r="NSQ854" s="399"/>
      <c r="NSR854" s="399"/>
      <c r="NSS854" s="399"/>
      <c r="NST854" s="399"/>
      <c r="NSU854" s="399"/>
      <c r="NSV854" s="399"/>
      <c r="NSW854" s="399"/>
      <c r="NSX854" s="399"/>
      <c r="NSY854" s="399"/>
      <c r="NSZ854" s="399"/>
      <c r="NTA854" s="399"/>
      <c r="NTB854" s="399"/>
      <c r="NTC854" s="399"/>
      <c r="NTD854" s="399"/>
      <c r="NTE854" s="399"/>
      <c r="NTF854" s="399"/>
      <c r="NTG854" s="399"/>
      <c r="NTH854" s="399"/>
      <c r="NTI854" s="399"/>
      <c r="NTJ854" s="399"/>
      <c r="NTK854" s="399"/>
      <c r="NTL854" s="399"/>
      <c r="NTM854" s="399"/>
      <c r="NTN854" s="399"/>
      <c r="NTO854" s="399"/>
      <c r="NTP854" s="399"/>
      <c r="NTQ854" s="399"/>
      <c r="NTR854" s="399"/>
      <c r="NTS854" s="399"/>
      <c r="NTT854" s="399"/>
      <c r="NTU854" s="399"/>
      <c r="NTV854" s="399"/>
      <c r="NTW854" s="399"/>
      <c r="NTX854" s="399"/>
      <c r="NTY854" s="399"/>
      <c r="NTZ854" s="399"/>
      <c r="NUA854" s="399"/>
      <c r="NUB854" s="399"/>
      <c r="NUC854" s="399"/>
      <c r="NUD854" s="399"/>
      <c r="NUE854" s="399"/>
      <c r="NUF854" s="399"/>
      <c r="NUG854" s="399"/>
      <c r="NUH854" s="399"/>
      <c r="NUI854" s="399"/>
      <c r="NUJ854" s="399"/>
      <c r="NUK854" s="399"/>
      <c r="NUL854" s="399"/>
      <c r="NUM854" s="399"/>
      <c r="NUN854" s="399"/>
      <c r="NUO854" s="399"/>
      <c r="NUP854" s="399"/>
      <c r="NUQ854" s="399"/>
      <c r="NUR854" s="399"/>
      <c r="NUS854" s="399"/>
      <c r="NUT854" s="399"/>
      <c r="NUU854" s="399"/>
      <c r="NUV854" s="399"/>
      <c r="NUW854" s="399"/>
      <c r="NUX854" s="399"/>
      <c r="NUY854" s="399"/>
      <c r="NUZ854" s="399"/>
      <c r="NVA854" s="399"/>
      <c r="NVB854" s="399"/>
      <c r="NVC854" s="399"/>
      <c r="NVD854" s="399"/>
      <c r="NVE854" s="399"/>
      <c r="NVF854" s="399"/>
      <c r="NVG854" s="399"/>
      <c r="NVH854" s="399"/>
      <c r="NVI854" s="399"/>
      <c r="NVJ854" s="399"/>
      <c r="NVK854" s="399"/>
      <c r="NVL854" s="399"/>
      <c r="NVM854" s="399"/>
      <c r="NVN854" s="399"/>
      <c r="NVO854" s="399"/>
      <c r="NVP854" s="399"/>
      <c r="NVQ854" s="399"/>
      <c r="NVR854" s="399"/>
      <c r="NVS854" s="399"/>
      <c r="NVT854" s="399"/>
      <c r="NVU854" s="399"/>
      <c r="NVV854" s="399"/>
      <c r="NVW854" s="399"/>
      <c r="NVX854" s="399"/>
      <c r="NVY854" s="399"/>
      <c r="NVZ854" s="399"/>
      <c r="NWA854" s="399"/>
      <c r="NWB854" s="399"/>
      <c r="NWC854" s="399"/>
      <c r="NWD854" s="399"/>
      <c r="NWE854" s="399"/>
      <c r="NWF854" s="399"/>
      <c r="NWG854" s="399"/>
      <c r="NWH854" s="399"/>
      <c r="NWI854" s="399"/>
      <c r="NWJ854" s="399"/>
      <c r="NWK854" s="399"/>
      <c r="NWL854" s="399"/>
      <c r="NWM854" s="399"/>
      <c r="NWN854" s="399"/>
      <c r="NWO854" s="399"/>
      <c r="NWP854" s="399"/>
      <c r="NWQ854" s="399"/>
      <c r="NWR854" s="399"/>
      <c r="NWS854" s="399"/>
      <c r="NWT854" s="399"/>
      <c r="NWU854" s="399"/>
      <c r="NWV854" s="399"/>
      <c r="NWW854" s="399"/>
      <c r="NWX854" s="399"/>
      <c r="NWY854" s="399"/>
      <c r="NWZ854" s="399"/>
      <c r="NXA854" s="399"/>
      <c r="NXB854" s="399"/>
      <c r="NXC854" s="399"/>
      <c r="NXD854" s="399"/>
      <c r="NXE854" s="399"/>
      <c r="NXF854" s="399"/>
      <c r="NXG854" s="399"/>
      <c r="NXH854" s="399"/>
      <c r="NXI854" s="399"/>
      <c r="NXJ854" s="399"/>
      <c r="NXK854" s="399"/>
      <c r="NXL854" s="399"/>
      <c r="NXM854" s="399"/>
      <c r="NXN854" s="399"/>
      <c r="NXO854" s="399"/>
      <c r="NXP854" s="399"/>
      <c r="NXQ854" s="399"/>
      <c r="NXR854" s="399"/>
      <c r="NXS854" s="399"/>
      <c r="NXT854" s="399"/>
      <c r="NXU854" s="399"/>
      <c r="NXV854" s="399"/>
      <c r="NXW854" s="399"/>
      <c r="NXX854" s="399"/>
      <c r="NXY854" s="399"/>
      <c r="NXZ854" s="399"/>
      <c r="NYA854" s="399"/>
      <c r="NYB854" s="399"/>
      <c r="NYC854" s="399"/>
      <c r="NYD854" s="399"/>
      <c r="NYE854" s="399"/>
      <c r="NYF854" s="399"/>
      <c r="NYG854" s="399"/>
      <c r="NYH854" s="399"/>
      <c r="NYI854" s="399"/>
      <c r="NYJ854" s="399"/>
      <c r="NYK854" s="399"/>
      <c r="NYL854" s="399"/>
      <c r="NYM854" s="399"/>
      <c r="NYN854" s="399"/>
      <c r="NYO854" s="399"/>
      <c r="NYP854" s="399"/>
      <c r="NYQ854" s="399"/>
      <c r="NYR854" s="399"/>
      <c r="NYS854" s="399"/>
      <c r="NYT854" s="399"/>
      <c r="NYU854" s="399"/>
      <c r="NYV854" s="399"/>
      <c r="NYW854" s="399"/>
      <c r="NYX854" s="399"/>
      <c r="NYY854" s="399"/>
      <c r="NYZ854" s="399"/>
      <c r="NZA854" s="399"/>
      <c r="NZB854" s="399"/>
      <c r="NZC854" s="399"/>
      <c r="NZD854" s="399"/>
      <c r="NZE854" s="399"/>
      <c r="NZF854" s="399"/>
      <c r="NZG854" s="399"/>
      <c r="NZH854" s="399"/>
      <c r="NZI854" s="399"/>
      <c r="NZJ854" s="399"/>
      <c r="NZK854" s="399"/>
      <c r="NZL854" s="399"/>
      <c r="NZM854" s="399"/>
      <c r="NZN854" s="399"/>
      <c r="NZO854" s="399"/>
      <c r="NZP854" s="399"/>
      <c r="NZQ854" s="399"/>
      <c r="NZR854" s="399"/>
      <c r="NZS854" s="399"/>
      <c r="NZT854" s="399"/>
      <c r="NZU854" s="399"/>
      <c r="NZV854" s="399"/>
      <c r="NZW854" s="399"/>
      <c r="NZX854" s="399"/>
      <c r="NZY854" s="399"/>
      <c r="NZZ854" s="399"/>
      <c r="OAA854" s="399"/>
      <c r="OAB854" s="399"/>
      <c r="OAC854" s="399"/>
      <c r="OAD854" s="399"/>
      <c r="OAE854" s="399"/>
      <c r="OAF854" s="399"/>
      <c r="OAG854" s="399"/>
      <c r="OAH854" s="399"/>
      <c r="OAI854" s="399"/>
      <c r="OAJ854" s="399"/>
      <c r="OAK854" s="399"/>
      <c r="OAL854" s="399"/>
      <c r="OAM854" s="399"/>
      <c r="OAN854" s="399"/>
      <c r="OAO854" s="399"/>
      <c r="OAP854" s="399"/>
      <c r="OAQ854" s="399"/>
      <c r="OAR854" s="399"/>
      <c r="OAS854" s="399"/>
      <c r="OAT854" s="399"/>
      <c r="OAU854" s="399"/>
      <c r="OAV854" s="399"/>
      <c r="OAW854" s="399"/>
      <c r="OAX854" s="399"/>
      <c r="OAY854" s="399"/>
      <c r="OAZ854" s="399"/>
      <c r="OBA854" s="399"/>
      <c r="OBB854" s="399"/>
      <c r="OBC854" s="399"/>
      <c r="OBD854" s="399"/>
      <c r="OBE854" s="399"/>
      <c r="OBF854" s="399"/>
      <c r="OBG854" s="399"/>
      <c r="OBH854" s="399"/>
      <c r="OBI854" s="399"/>
      <c r="OBJ854" s="399"/>
      <c r="OBK854" s="399"/>
      <c r="OBL854" s="399"/>
      <c r="OBM854" s="399"/>
      <c r="OBN854" s="399"/>
      <c r="OBO854" s="399"/>
      <c r="OBP854" s="399"/>
      <c r="OBQ854" s="399"/>
      <c r="OBR854" s="399"/>
      <c r="OBS854" s="399"/>
      <c r="OBT854" s="399"/>
      <c r="OBU854" s="399"/>
      <c r="OBV854" s="399"/>
      <c r="OBW854" s="399"/>
      <c r="OBX854" s="399"/>
      <c r="OBY854" s="399"/>
      <c r="OBZ854" s="399"/>
      <c r="OCA854" s="399"/>
      <c r="OCB854" s="399"/>
      <c r="OCC854" s="399"/>
      <c r="OCD854" s="399"/>
      <c r="OCE854" s="399"/>
      <c r="OCF854" s="399"/>
      <c r="OCG854" s="399"/>
      <c r="OCH854" s="399"/>
      <c r="OCI854" s="399"/>
      <c r="OCJ854" s="399"/>
      <c r="OCK854" s="399"/>
      <c r="OCL854" s="399"/>
      <c r="OCM854" s="399"/>
      <c r="OCN854" s="399"/>
      <c r="OCO854" s="399"/>
      <c r="OCP854" s="399"/>
      <c r="OCQ854" s="399"/>
      <c r="OCR854" s="399"/>
      <c r="OCS854" s="399"/>
      <c r="OCT854" s="399"/>
      <c r="OCU854" s="399"/>
      <c r="OCV854" s="399"/>
      <c r="OCW854" s="399"/>
      <c r="OCX854" s="399"/>
      <c r="OCY854" s="399"/>
      <c r="OCZ854" s="399"/>
      <c r="ODA854" s="399"/>
      <c r="ODB854" s="399"/>
      <c r="ODC854" s="399"/>
      <c r="ODD854" s="399"/>
      <c r="ODE854" s="399"/>
      <c r="ODF854" s="399"/>
      <c r="ODG854" s="399"/>
      <c r="ODH854" s="399"/>
      <c r="ODI854" s="399"/>
      <c r="ODJ854" s="399"/>
      <c r="ODK854" s="399"/>
      <c r="ODL854" s="399"/>
      <c r="ODM854" s="399"/>
      <c r="ODN854" s="399"/>
      <c r="ODO854" s="399"/>
      <c r="ODP854" s="399"/>
      <c r="ODQ854" s="399"/>
      <c r="ODR854" s="399"/>
      <c r="ODS854" s="399"/>
      <c r="ODT854" s="399"/>
      <c r="ODU854" s="399"/>
      <c r="ODV854" s="399"/>
      <c r="ODW854" s="399"/>
      <c r="ODX854" s="399"/>
      <c r="ODY854" s="399"/>
      <c r="ODZ854" s="399"/>
      <c r="OEA854" s="399"/>
      <c r="OEB854" s="399"/>
      <c r="OEC854" s="399"/>
      <c r="OED854" s="399"/>
      <c r="OEE854" s="399"/>
      <c r="OEF854" s="399"/>
      <c r="OEG854" s="399"/>
      <c r="OEH854" s="399"/>
      <c r="OEI854" s="399"/>
      <c r="OEJ854" s="399"/>
      <c r="OEK854" s="399"/>
      <c r="OEL854" s="399"/>
      <c r="OEM854" s="399"/>
      <c r="OEN854" s="399"/>
      <c r="OEO854" s="399"/>
      <c r="OEP854" s="399"/>
      <c r="OEQ854" s="399"/>
      <c r="OER854" s="399"/>
      <c r="OES854" s="399"/>
      <c r="OET854" s="399"/>
      <c r="OEU854" s="399"/>
      <c r="OEV854" s="399"/>
      <c r="OEW854" s="399"/>
      <c r="OEX854" s="399"/>
      <c r="OEY854" s="399"/>
      <c r="OEZ854" s="399"/>
      <c r="OFA854" s="399"/>
      <c r="OFB854" s="399"/>
      <c r="OFC854" s="399"/>
      <c r="OFD854" s="399"/>
      <c r="OFE854" s="399"/>
      <c r="OFF854" s="399"/>
      <c r="OFG854" s="399"/>
      <c r="OFH854" s="399"/>
      <c r="OFI854" s="399"/>
      <c r="OFJ854" s="399"/>
      <c r="OFK854" s="399"/>
      <c r="OFL854" s="399"/>
      <c r="OFM854" s="399"/>
      <c r="OFN854" s="399"/>
      <c r="OFO854" s="399"/>
      <c r="OFP854" s="399"/>
      <c r="OFQ854" s="399"/>
      <c r="OFR854" s="399"/>
      <c r="OFS854" s="399"/>
      <c r="OFT854" s="399"/>
      <c r="OFU854" s="399"/>
      <c r="OFV854" s="399"/>
      <c r="OFW854" s="399"/>
      <c r="OFX854" s="399"/>
      <c r="OFY854" s="399"/>
      <c r="OFZ854" s="399"/>
      <c r="OGA854" s="399"/>
      <c r="OGB854" s="399"/>
      <c r="OGC854" s="399"/>
      <c r="OGD854" s="399"/>
      <c r="OGE854" s="399"/>
      <c r="OGF854" s="399"/>
      <c r="OGG854" s="399"/>
      <c r="OGH854" s="399"/>
      <c r="OGI854" s="399"/>
      <c r="OGJ854" s="399"/>
      <c r="OGK854" s="399"/>
      <c r="OGL854" s="399"/>
      <c r="OGM854" s="399"/>
      <c r="OGN854" s="399"/>
      <c r="OGO854" s="399"/>
      <c r="OGP854" s="399"/>
      <c r="OGQ854" s="399"/>
      <c r="OGR854" s="399"/>
      <c r="OGS854" s="399"/>
      <c r="OGT854" s="399"/>
      <c r="OGU854" s="399"/>
      <c r="OGV854" s="399"/>
      <c r="OGW854" s="399"/>
      <c r="OGX854" s="399"/>
      <c r="OGY854" s="399"/>
      <c r="OGZ854" s="399"/>
      <c r="OHA854" s="399"/>
      <c r="OHB854" s="399"/>
      <c r="OHC854" s="399"/>
      <c r="OHD854" s="399"/>
      <c r="OHE854" s="399"/>
      <c r="OHF854" s="399"/>
      <c r="OHG854" s="399"/>
      <c r="OHH854" s="399"/>
      <c r="OHI854" s="399"/>
      <c r="OHJ854" s="399"/>
      <c r="OHK854" s="399"/>
      <c r="OHL854" s="399"/>
      <c r="OHM854" s="399"/>
      <c r="OHN854" s="399"/>
      <c r="OHO854" s="399"/>
      <c r="OHP854" s="399"/>
      <c r="OHQ854" s="399"/>
      <c r="OHR854" s="399"/>
      <c r="OHS854" s="399"/>
      <c r="OHT854" s="399"/>
      <c r="OHU854" s="399"/>
      <c r="OHV854" s="399"/>
      <c r="OHW854" s="399"/>
      <c r="OHX854" s="399"/>
      <c r="OHY854" s="399"/>
      <c r="OHZ854" s="399"/>
      <c r="OIA854" s="399"/>
      <c r="OIB854" s="399"/>
      <c r="OIC854" s="399"/>
      <c r="OID854" s="399"/>
      <c r="OIE854" s="399"/>
      <c r="OIF854" s="399"/>
      <c r="OIG854" s="399"/>
      <c r="OIH854" s="399"/>
      <c r="OII854" s="399"/>
      <c r="OIJ854" s="399"/>
      <c r="OIK854" s="399"/>
      <c r="OIL854" s="399"/>
      <c r="OIM854" s="399"/>
      <c r="OIN854" s="399"/>
      <c r="OIO854" s="399"/>
      <c r="OIP854" s="399"/>
      <c r="OIQ854" s="399"/>
      <c r="OIR854" s="399"/>
      <c r="OIS854" s="399"/>
      <c r="OIT854" s="399"/>
      <c r="OIU854" s="399"/>
      <c r="OIV854" s="399"/>
      <c r="OIW854" s="399"/>
      <c r="OIX854" s="399"/>
      <c r="OIY854" s="399"/>
      <c r="OIZ854" s="399"/>
      <c r="OJA854" s="399"/>
      <c r="OJB854" s="399"/>
      <c r="OJC854" s="399"/>
      <c r="OJD854" s="399"/>
      <c r="OJE854" s="399"/>
      <c r="OJF854" s="399"/>
      <c r="OJG854" s="399"/>
      <c r="OJH854" s="399"/>
      <c r="OJI854" s="399"/>
      <c r="OJJ854" s="399"/>
      <c r="OJK854" s="399"/>
      <c r="OJL854" s="399"/>
      <c r="OJM854" s="399"/>
      <c r="OJN854" s="399"/>
      <c r="OJO854" s="399"/>
      <c r="OJP854" s="399"/>
      <c r="OJQ854" s="399"/>
      <c r="OJR854" s="399"/>
      <c r="OJS854" s="399"/>
      <c r="OJT854" s="399"/>
      <c r="OJU854" s="399"/>
      <c r="OJV854" s="399"/>
      <c r="OJW854" s="399"/>
      <c r="OJX854" s="399"/>
      <c r="OJY854" s="399"/>
      <c r="OJZ854" s="399"/>
      <c r="OKA854" s="399"/>
      <c r="OKB854" s="399"/>
      <c r="OKC854" s="399"/>
      <c r="OKD854" s="399"/>
      <c r="OKE854" s="399"/>
      <c r="OKF854" s="399"/>
      <c r="OKG854" s="399"/>
      <c r="OKH854" s="399"/>
      <c r="OKI854" s="399"/>
      <c r="OKJ854" s="399"/>
      <c r="OKK854" s="399"/>
      <c r="OKL854" s="399"/>
      <c r="OKM854" s="399"/>
      <c r="OKN854" s="399"/>
      <c r="OKO854" s="399"/>
      <c r="OKP854" s="399"/>
      <c r="OKQ854" s="399"/>
      <c r="OKR854" s="399"/>
      <c r="OKS854" s="399"/>
      <c r="OKT854" s="399"/>
      <c r="OKU854" s="399"/>
      <c r="OKV854" s="399"/>
      <c r="OKW854" s="399"/>
      <c r="OKX854" s="399"/>
      <c r="OKY854" s="399"/>
      <c r="OKZ854" s="399"/>
      <c r="OLA854" s="399"/>
      <c r="OLB854" s="399"/>
      <c r="OLC854" s="399"/>
      <c r="OLD854" s="399"/>
      <c r="OLE854" s="399"/>
      <c r="OLF854" s="399"/>
      <c r="OLG854" s="399"/>
      <c r="OLH854" s="399"/>
      <c r="OLI854" s="399"/>
      <c r="OLJ854" s="399"/>
      <c r="OLK854" s="399"/>
      <c r="OLL854" s="399"/>
      <c r="OLM854" s="399"/>
      <c r="OLN854" s="399"/>
      <c r="OLO854" s="399"/>
      <c r="OLP854" s="399"/>
      <c r="OLQ854" s="399"/>
      <c r="OLR854" s="399"/>
      <c r="OLS854" s="399"/>
      <c r="OLT854" s="399"/>
      <c r="OLU854" s="399"/>
      <c r="OLV854" s="399"/>
      <c r="OLW854" s="399"/>
      <c r="OLX854" s="399"/>
      <c r="OLY854" s="399"/>
      <c r="OLZ854" s="399"/>
      <c r="OMA854" s="399"/>
      <c r="OMB854" s="399"/>
      <c r="OMC854" s="399"/>
      <c r="OMD854" s="399"/>
      <c r="OME854" s="399"/>
      <c r="OMF854" s="399"/>
      <c r="OMG854" s="399"/>
      <c r="OMH854" s="399"/>
      <c r="OMI854" s="399"/>
      <c r="OMJ854" s="399"/>
      <c r="OMK854" s="399"/>
      <c r="OML854" s="399"/>
      <c r="OMM854" s="399"/>
      <c r="OMN854" s="399"/>
      <c r="OMO854" s="399"/>
      <c r="OMP854" s="399"/>
      <c r="OMQ854" s="399"/>
      <c r="OMR854" s="399"/>
      <c r="OMS854" s="399"/>
      <c r="OMT854" s="399"/>
      <c r="OMU854" s="399"/>
      <c r="OMV854" s="399"/>
      <c r="OMW854" s="399"/>
      <c r="OMX854" s="399"/>
      <c r="OMY854" s="399"/>
      <c r="OMZ854" s="399"/>
      <c r="ONA854" s="399"/>
      <c r="ONB854" s="399"/>
      <c r="ONC854" s="399"/>
      <c r="OND854" s="399"/>
      <c r="ONE854" s="399"/>
      <c r="ONF854" s="399"/>
      <c r="ONG854" s="399"/>
      <c r="ONH854" s="399"/>
      <c r="ONI854" s="399"/>
      <c r="ONJ854" s="399"/>
      <c r="ONK854" s="399"/>
      <c r="ONL854" s="399"/>
      <c r="ONM854" s="399"/>
      <c r="ONN854" s="399"/>
      <c r="ONO854" s="399"/>
      <c r="ONP854" s="399"/>
      <c r="ONQ854" s="399"/>
      <c r="ONR854" s="399"/>
      <c r="ONS854" s="399"/>
      <c r="ONT854" s="399"/>
      <c r="ONU854" s="399"/>
      <c r="ONV854" s="399"/>
      <c r="ONW854" s="399"/>
      <c r="ONX854" s="399"/>
      <c r="ONY854" s="399"/>
      <c r="ONZ854" s="399"/>
      <c r="OOA854" s="399"/>
      <c r="OOB854" s="399"/>
      <c r="OOC854" s="399"/>
      <c r="OOD854" s="399"/>
      <c r="OOE854" s="399"/>
      <c r="OOF854" s="399"/>
      <c r="OOG854" s="399"/>
      <c r="OOH854" s="399"/>
      <c r="OOI854" s="399"/>
      <c r="OOJ854" s="399"/>
      <c r="OOK854" s="399"/>
      <c r="OOL854" s="399"/>
      <c r="OOM854" s="399"/>
      <c r="OON854" s="399"/>
      <c r="OOO854" s="399"/>
      <c r="OOP854" s="399"/>
      <c r="OOQ854" s="399"/>
      <c r="OOR854" s="399"/>
      <c r="OOS854" s="399"/>
      <c r="OOT854" s="399"/>
      <c r="OOU854" s="399"/>
      <c r="OOV854" s="399"/>
      <c r="OOW854" s="399"/>
      <c r="OOX854" s="399"/>
      <c r="OOY854" s="399"/>
      <c r="OOZ854" s="399"/>
      <c r="OPA854" s="399"/>
      <c r="OPB854" s="399"/>
      <c r="OPC854" s="399"/>
      <c r="OPD854" s="399"/>
      <c r="OPE854" s="399"/>
      <c r="OPF854" s="399"/>
      <c r="OPG854" s="399"/>
      <c r="OPH854" s="399"/>
      <c r="OPI854" s="399"/>
      <c r="OPJ854" s="399"/>
      <c r="OPK854" s="399"/>
      <c r="OPL854" s="399"/>
      <c r="OPM854" s="399"/>
      <c r="OPN854" s="399"/>
      <c r="OPO854" s="399"/>
      <c r="OPP854" s="399"/>
      <c r="OPQ854" s="399"/>
      <c r="OPR854" s="399"/>
      <c r="OPS854" s="399"/>
      <c r="OPT854" s="399"/>
      <c r="OPU854" s="399"/>
      <c r="OPV854" s="399"/>
      <c r="OPW854" s="399"/>
      <c r="OPX854" s="399"/>
      <c r="OPY854" s="399"/>
      <c r="OPZ854" s="399"/>
      <c r="OQA854" s="399"/>
      <c r="OQB854" s="399"/>
      <c r="OQC854" s="399"/>
      <c r="OQD854" s="399"/>
      <c r="OQE854" s="399"/>
      <c r="OQF854" s="399"/>
      <c r="OQG854" s="399"/>
      <c r="OQH854" s="399"/>
      <c r="OQI854" s="399"/>
      <c r="OQJ854" s="399"/>
      <c r="OQK854" s="399"/>
      <c r="OQL854" s="399"/>
      <c r="OQM854" s="399"/>
      <c r="OQN854" s="399"/>
      <c r="OQO854" s="399"/>
      <c r="OQP854" s="399"/>
      <c r="OQQ854" s="399"/>
      <c r="OQR854" s="399"/>
      <c r="OQS854" s="399"/>
      <c r="OQT854" s="399"/>
      <c r="OQU854" s="399"/>
      <c r="OQV854" s="399"/>
      <c r="OQW854" s="399"/>
      <c r="OQX854" s="399"/>
      <c r="OQY854" s="399"/>
      <c r="OQZ854" s="399"/>
      <c r="ORA854" s="399"/>
      <c r="ORB854" s="399"/>
      <c r="ORC854" s="399"/>
      <c r="ORD854" s="399"/>
      <c r="ORE854" s="399"/>
      <c r="ORF854" s="399"/>
      <c r="ORG854" s="399"/>
      <c r="ORH854" s="399"/>
      <c r="ORI854" s="399"/>
      <c r="ORJ854" s="399"/>
      <c r="ORK854" s="399"/>
      <c r="ORL854" s="399"/>
      <c r="ORM854" s="399"/>
      <c r="ORN854" s="399"/>
      <c r="ORO854" s="399"/>
      <c r="ORP854" s="399"/>
      <c r="ORQ854" s="399"/>
      <c r="ORR854" s="399"/>
      <c r="ORS854" s="399"/>
      <c r="ORT854" s="399"/>
      <c r="ORU854" s="399"/>
      <c r="ORV854" s="399"/>
      <c r="ORW854" s="399"/>
      <c r="ORX854" s="399"/>
      <c r="ORY854" s="399"/>
      <c r="ORZ854" s="399"/>
      <c r="OSA854" s="399"/>
      <c r="OSB854" s="399"/>
      <c r="OSC854" s="399"/>
      <c r="OSD854" s="399"/>
      <c r="OSE854" s="399"/>
      <c r="OSF854" s="399"/>
      <c r="OSG854" s="399"/>
      <c r="OSH854" s="399"/>
      <c r="OSI854" s="399"/>
      <c r="OSJ854" s="399"/>
      <c r="OSK854" s="399"/>
      <c r="OSL854" s="399"/>
      <c r="OSM854" s="399"/>
      <c r="OSN854" s="399"/>
      <c r="OSO854" s="399"/>
      <c r="OSP854" s="399"/>
      <c r="OSQ854" s="399"/>
      <c r="OSR854" s="399"/>
      <c r="OSS854" s="399"/>
      <c r="OST854" s="399"/>
      <c r="OSU854" s="399"/>
      <c r="OSV854" s="399"/>
      <c r="OSW854" s="399"/>
      <c r="OSX854" s="399"/>
      <c r="OSY854" s="399"/>
      <c r="OSZ854" s="399"/>
      <c r="OTA854" s="399"/>
      <c r="OTB854" s="399"/>
      <c r="OTC854" s="399"/>
      <c r="OTD854" s="399"/>
      <c r="OTE854" s="399"/>
      <c r="OTF854" s="399"/>
      <c r="OTG854" s="399"/>
      <c r="OTH854" s="399"/>
      <c r="OTI854" s="399"/>
      <c r="OTJ854" s="399"/>
      <c r="OTK854" s="399"/>
      <c r="OTL854" s="399"/>
      <c r="OTM854" s="399"/>
      <c r="OTN854" s="399"/>
      <c r="OTO854" s="399"/>
      <c r="OTP854" s="399"/>
      <c r="OTQ854" s="399"/>
      <c r="OTR854" s="399"/>
      <c r="OTS854" s="399"/>
      <c r="OTT854" s="399"/>
      <c r="OTU854" s="399"/>
      <c r="OTV854" s="399"/>
      <c r="OTW854" s="399"/>
      <c r="OTX854" s="399"/>
      <c r="OTY854" s="399"/>
      <c r="OTZ854" s="399"/>
      <c r="OUA854" s="399"/>
      <c r="OUB854" s="399"/>
      <c r="OUC854" s="399"/>
      <c r="OUD854" s="399"/>
      <c r="OUE854" s="399"/>
      <c r="OUF854" s="399"/>
      <c r="OUG854" s="399"/>
      <c r="OUH854" s="399"/>
      <c r="OUI854" s="399"/>
      <c r="OUJ854" s="399"/>
      <c r="OUK854" s="399"/>
      <c r="OUL854" s="399"/>
      <c r="OUM854" s="399"/>
      <c r="OUN854" s="399"/>
      <c r="OUO854" s="399"/>
      <c r="OUP854" s="399"/>
      <c r="OUQ854" s="399"/>
      <c r="OUR854" s="399"/>
      <c r="OUS854" s="399"/>
      <c r="OUT854" s="399"/>
      <c r="OUU854" s="399"/>
      <c r="OUV854" s="399"/>
      <c r="OUW854" s="399"/>
      <c r="OUX854" s="399"/>
      <c r="OUY854" s="399"/>
      <c r="OUZ854" s="399"/>
      <c r="OVA854" s="399"/>
      <c r="OVB854" s="399"/>
      <c r="OVC854" s="399"/>
      <c r="OVD854" s="399"/>
      <c r="OVE854" s="399"/>
      <c r="OVF854" s="399"/>
      <c r="OVG854" s="399"/>
      <c r="OVH854" s="399"/>
      <c r="OVI854" s="399"/>
      <c r="OVJ854" s="399"/>
      <c r="OVK854" s="399"/>
      <c r="OVL854" s="399"/>
      <c r="OVM854" s="399"/>
      <c r="OVN854" s="399"/>
      <c r="OVO854" s="399"/>
      <c r="OVP854" s="399"/>
      <c r="OVQ854" s="399"/>
      <c r="OVR854" s="399"/>
      <c r="OVS854" s="399"/>
      <c r="OVT854" s="399"/>
      <c r="OVU854" s="399"/>
      <c r="OVV854" s="399"/>
      <c r="OVW854" s="399"/>
      <c r="OVX854" s="399"/>
      <c r="OVY854" s="399"/>
      <c r="OVZ854" s="399"/>
      <c r="OWA854" s="399"/>
      <c r="OWB854" s="399"/>
      <c r="OWC854" s="399"/>
      <c r="OWD854" s="399"/>
      <c r="OWE854" s="399"/>
      <c r="OWF854" s="399"/>
      <c r="OWG854" s="399"/>
      <c r="OWH854" s="399"/>
      <c r="OWI854" s="399"/>
      <c r="OWJ854" s="399"/>
      <c r="OWK854" s="399"/>
      <c r="OWL854" s="399"/>
      <c r="OWM854" s="399"/>
      <c r="OWN854" s="399"/>
      <c r="OWO854" s="399"/>
      <c r="OWP854" s="399"/>
      <c r="OWQ854" s="399"/>
      <c r="OWR854" s="399"/>
      <c r="OWS854" s="399"/>
      <c r="OWT854" s="399"/>
      <c r="OWU854" s="399"/>
      <c r="OWV854" s="399"/>
      <c r="OWW854" s="399"/>
      <c r="OWX854" s="399"/>
      <c r="OWY854" s="399"/>
      <c r="OWZ854" s="399"/>
      <c r="OXA854" s="399"/>
      <c r="OXB854" s="399"/>
      <c r="OXC854" s="399"/>
      <c r="OXD854" s="399"/>
      <c r="OXE854" s="399"/>
      <c r="OXF854" s="399"/>
      <c r="OXG854" s="399"/>
      <c r="OXH854" s="399"/>
      <c r="OXI854" s="399"/>
      <c r="OXJ854" s="399"/>
      <c r="OXK854" s="399"/>
      <c r="OXL854" s="399"/>
      <c r="OXM854" s="399"/>
      <c r="OXN854" s="399"/>
      <c r="OXO854" s="399"/>
      <c r="OXP854" s="399"/>
      <c r="OXQ854" s="399"/>
      <c r="OXR854" s="399"/>
      <c r="OXS854" s="399"/>
      <c r="OXT854" s="399"/>
      <c r="OXU854" s="399"/>
      <c r="OXV854" s="399"/>
      <c r="OXW854" s="399"/>
      <c r="OXX854" s="399"/>
      <c r="OXY854" s="399"/>
      <c r="OXZ854" s="399"/>
      <c r="OYA854" s="399"/>
      <c r="OYB854" s="399"/>
      <c r="OYC854" s="399"/>
      <c r="OYD854" s="399"/>
      <c r="OYE854" s="399"/>
      <c r="OYF854" s="399"/>
      <c r="OYG854" s="399"/>
      <c r="OYH854" s="399"/>
      <c r="OYI854" s="399"/>
      <c r="OYJ854" s="399"/>
      <c r="OYK854" s="399"/>
      <c r="OYL854" s="399"/>
      <c r="OYM854" s="399"/>
      <c r="OYN854" s="399"/>
      <c r="OYO854" s="399"/>
      <c r="OYP854" s="399"/>
      <c r="OYQ854" s="399"/>
      <c r="OYR854" s="399"/>
      <c r="OYS854" s="399"/>
      <c r="OYT854" s="399"/>
      <c r="OYU854" s="399"/>
      <c r="OYV854" s="399"/>
      <c r="OYW854" s="399"/>
      <c r="OYX854" s="399"/>
      <c r="OYY854" s="399"/>
      <c r="OYZ854" s="399"/>
      <c r="OZA854" s="399"/>
      <c r="OZB854" s="399"/>
      <c r="OZC854" s="399"/>
      <c r="OZD854" s="399"/>
      <c r="OZE854" s="399"/>
      <c r="OZF854" s="399"/>
      <c r="OZG854" s="399"/>
      <c r="OZH854" s="399"/>
      <c r="OZI854" s="399"/>
      <c r="OZJ854" s="399"/>
      <c r="OZK854" s="399"/>
      <c r="OZL854" s="399"/>
      <c r="OZM854" s="399"/>
      <c r="OZN854" s="399"/>
      <c r="OZO854" s="399"/>
      <c r="OZP854" s="399"/>
      <c r="OZQ854" s="399"/>
      <c r="OZR854" s="399"/>
      <c r="OZS854" s="399"/>
      <c r="OZT854" s="399"/>
      <c r="OZU854" s="399"/>
      <c r="OZV854" s="399"/>
      <c r="OZW854" s="399"/>
      <c r="OZX854" s="399"/>
      <c r="OZY854" s="399"/>
      <c r="OZZ854" s="399"/>
      <c r="PAA854" s="399"/>
      <c r="PAB854" s="399"/>
      <c r="PAC854" s="399"/>
      <c r="PAD854" s="399"/>
      <c r="PAE854" s="399"/>
      <c r="PAF854" s="399"/>
      <c r="PAG854" s="399"/>
      <c r="PAH854" s="399"/>
      <c r="PAI854" s="399"/>
      <c r="PAJ854" s="399"/>
      <c r="PAK854" s="399"/>
      <c r="PAL854" s="399"/>
      <c r="PAM854" s="399"/>
      <c r="PAN854" s="399"/>
      <c r="PAO854" s="399"/>
      <c r="PAP854" s="399"/>
      <c r="PAQ854" s="399"/>
      <c r="PAR854" s="399"/>
      <c r="PAS854" s="399"/>
      <c r="PAT854" s="399"/>
      <c r="PAU854" s="399"/>
      <c r="PAV854" s="399"/>
      <c r="PAW854" s="399"/>
      <c r="PAX854" s="399"/>
      <c r="PAY854" s="399"/>
      <c r="PAZ854" s="399"/>
      <c r="PBA854" s="399"/>
      <c r="PBB854" s="399"/>
      <c r="PBC854" s="399"/>
      <c r="PBD854" s="399"/>
      <c r="PBE854" s="399"/>
      <c r="PBF854" s="399"/>
      <c r="PBG854" s="399"/>
      <c r="PBH854" s="399"/>
      <c r="PBI854" s="399"/>
      <c r="PBJ854" s="399"/>
      <c r="PBK854" s="399"/>
      <c r="PBL854" s="399"/>
      <c r="PBM854" s="399"/>
      <c r="PBN854" s="399"/>
      <c r="PBO854" s="399"/>
      <c r="PBP854" s="399"/>
      <c r="PBQ854" s="399"/>
      <c r="PBR854" s="399"/>
      <c r="PBS854" s="399"/>
      <c r="PBT854" s="399"/>
      <c r="PBU854" s="399"/>
      <c r="PBV854" s="399"/>
      <c r="PBW854" s="399"/>
      <c r="PBX854" s="399"/>
      <c r="PBY854" s="399"/>
      <c r="PBZ854" s="399"/>
      <c r="PCA854" s="399"/>
      <c r="PCB854" s="399"/>
      <c r="PCC854" s="399"/>
      <c r="PCD854" s="399"/>
      <c r="PCE854" s="399"/>
      <c r="PCF854" s="399"/>
      <c r="PCG854" s="399"/>
      <c r="PCH854" s="399"/>
      <c r="PCI854" s="399"/>
      <c r="PCJ854" s="399"/>
      <c r="PCK854" s="399"/>
      <c r="PCL854" s="399"/>
      <c r="PCM854" s="399"/>
      <c r="PCN854" s="399"/>
      <c r="PCO854" s="399"/>
      <c r="PCP854" s="399"/>
      <c r="PCQ854" s="399"/>
      <c r="PCR854" s="399"/>
      <c r="PCS854" s="399"/>
      <c r="PCT854" s="399"/>
      <c r="PCU854" s="399"/>
      <c r="PCV854" s="399"/>
      <c r="PCW854" s="399"/>
      <c r="PCX854" s="399"/>
      <c r="PCY854" s="399"/>
      <c r="PCZ854" s="399"/>
      <c r="PDA854" s="399"/>
      <c r="PDB854" s="399"/>
      <c r="PDC854" s="399"/>
      <c r="PDD854" s="399"/>
      <c r="PDE854" s="399"/>
      <c r="PDF854" s="399"/>
      <c r="PDG854" s="399"/>
      <c r="PDH854" s="399"/>
      <c r="PDI854" s="399"/>
      <c r="PDJ854" s="399"/>
      <c r="PDK854" s="399"/>
      <c r="PDL854" s="399"/>
      <c r="PDM854" s="399"/>
      <c r="PDN854" s="399"/>
      <c r="PDO854" s="399"/>
      <c r="PDP854" s="399"/>
      <c r="PDQ854" s="399"/>
      <c r="PDR854" s="399"/>
      <c r="PDS854" s="399"/>
      <c r="PDT854" s="399"/>
      <c r="PDU854" s="399"/>
      <c r="PDV854" s="399"/>
      <c r="PDW854" s="399"/>
      <c r="PDX854" s="399"/>
      <c r="PDY854" s="399"/>
      <c r="PDZ854" s="399"/>
      <c r="PEA854" s="399"/>
      <c r="PEB854" s="399"/>
      <c r="PEC854" s="399"/>
      <c r="PED854" s="399"/>
      <c r="PEE854" s="399"/>
      <c r="PEF854" s="399"/>
      <c r="PEG854" s="399"/>
      <c r="PEH854" s="399"/>
      <c r="PEI854" s="399"/>
      <c r="PEJ854" s="399"/>
      <c r="PEK854" s="399"/>
      <c r="PEL854" s="399"/>
      <c r="PEM854" s="399"/>
      <c r="PEN854" s="399"/>
      <c r="PEO854" s="399"/>
      <c r="PEP854" s="399"/>
      <c r="PEQ854" s="399"/>
      <c r="PER854" s="399"/>
      <c r="PES854" s="399"/>
      <c r="PET854" s="399"/>
      <c r="PEU854" s="399"/>
      <c r="PEV854" s="399"/>
      <c r="PEW854" s="399"/>
      <c r="PEX854" s="399"/>
      <c r="PEY854" s="399"/>
      <c r="PEZ854" s="399"/>
      <c r="PFA854" s="399"/>
      <c r="PFB854" s="399"/>
      <c r="PFC854" s="399"/>
      <c r="PFD854" s="399"/>
      <c r="PFE854" s="399"/>
      <c r="PFF854" s="399"/>
      <c r="PFG854" s="399"/>
      <c r="PFH854" s="399"/>
      <c r="PFI854" s="399"/>
      <c r="PFJ854" s="399"/>
      <c r="PFK854" s="399"/>
      <c r="PFL854" s="399"/>
      <c r="PFM854" s="399"/>
      <c r="PFN854" s="399"/>
      <c r="PFO854" s="399"/>
      <c r="PFP854" s="399"/>
      <c r="PFQ854" s="399"/>
      <c r="PFR854" s="399"/>
      <c r="PFS854" s="399"/>
      <c r="PFT854" s="399"/>
      <c r="PFU854" s="399"/>
      <c r="PFV854" s="399"/>
      <c r="PFW854" s="399"/>
      <c r="PFX854" s="399"/>
      <c r="PFY854" s="399"/>
      <c r="PFZ854" s="399"/>
      <c r="PGA854" s="399"/>
      <c r="PGB854" s="399"/>
      <c r="PGC854" s="399"/>
      <c r="PGD854" s="399"/>
      <c r="PGE854" s="399"/>
      <c r="PGF854" s="399"/>
      <c r="PGG854" s="399"/>
      <c r="PGH854" s="399"/>
      <c r="PGI854" s="399"/>
      <c r="PGJ854" s="399"/>
      <c r="PGK854" s="399"/>
      <c r="PGL854" s="399"/>
      <c r="PGM854" s="399"/>
      <c r="PGN854" s="399"/>
      <c r="PGO854" s="399"/>
      <c r="PGP854" s="399"/>
      <c r="PGQ854" s="399"/>
      <c r="PGR854" s="399"/>
      <c r="PGS854" s="399"/>
      <c r="PGT854" s="399"/>
      <c r="PGU854" s="399"/>
      <c r="PGV854" s="399"/>
      <c r="PGW854" s="399"/>
      <c r="PGX854" s="399"/>
      <c r="PGY854" s="399"/>
      <c r="PGZ854" s="399"/>
      <c r="PHA854" s="399"/>
      <c r="PHB854" s="399"/>
      <c r="PHC854" s="399"/>
      <c r="PHD854" s="399"/>
      <c r="PHE854" s="399"/>
      <c r="PHF854" s="399"/>
      <c r="PHG854" s="399"/>
      <c r="PHH854" s="399"/>
      <c r="PHI854" s="399"/>
      <c r="PHJ854" s="399"/>
      <c r="PHK854" s="399"/>
      <c r="PHL854" s="399"/>
      <c r="PHM854" s="399"/>
      <c r="PHN854" s="399"/>
      <c r="PHO854" s="399"/>
      <c r="PHP854" s="399"/>
      <c r="PHQ854" s="399"/>
      <c r="PHR854" s="399"/>
      <c r="PHS854" s="399"/>
      <c r="PHT854" s="399"/>
      <c r="PHU854" s="399"/>
      <c r="PHV854" s="399"/>
      <c r="PHW854" s="399"/>
      <c r="PHX854" s="399"/>
      <c r="PHY854" s="399"/>
      <c r="PHZ854" s="399"/>
      <c r="PIA854" s="399"/>
      <c r="PIB854" s="399"/>
      <c r="PIC854" s="399"/>
      <c r="PID854" s="399"/>
      <c r="PIE854" s="399"/>
      <c r="PIF854" s="399"/>
      <c r="PIG854" s="399"/>
      <c r="PIH854" s="399"/>
      <c r="PII854" s="399"/>
      <c r="PIJ854" s="399"/>
      <c r="PIK854" s="399"/>
      <c r="PIL854" s="399"/>
      <c r="PIM854" s="399"/>
      <c r="PIN854" s="399"/>
      <c r="PIO854" s="399"/>
      <c r="PIP854" s="399"/>
      <c r="PIQ854" s="399"/>
      <c r="PIR854" s="399"/>
      <c r="PIS854" s="399"/>
      <c r="PIT854" s="399"/>
      <c r="PIU854" s="399"/>
      <c r="PIV854" s="399"/>
      <c r="PIW854" s="399"/>
      <c r="PIX854" s="399"/>
      <c r="PIY854" s="399"/>
      <c r="PIZ854" s="399"/>
      <c r="PJA854" s="399"/>
      <c r="PJB854" s="399"/>
      <c r="PJC854" s="399"/>
      <c r="PJD854" s="399"/>
      <c r="PJE854" s="399"/>
      <c r="PJF854" s="399"/>
      <c r="PJG854" s="399"/>
      <c r="PJH854" s="399"/>
      <c r="PJI854" s="399"/>
      <c r="PJJ854" s="399"/>
      <c r="PJK854" s="399"/>
      <c r="PJL854" s="399"/>
      <c r="PJM854" s="399"/>
      <c r="PJN854" s="399"/>
      <c r="PJO854" s="399"/>
      <c r="PJP854" s="399"/>
      <c r="PJQ854" s="399"/>
      <c r="PJR854" s="399"/>
      <c r="PJS854" s="399"/>
      <c r="PJT854" s="399"/>
      <c r="PJU854" s="399"/>
      <c r="PJV854" s="399"/>
      <c r="PJW854" s="399"/>
      <c r="PJX854" s="399"/>
      <c r="PJY854" s="399"/>
      <c r="PJZ854" s="399"/>
      <c r="PKA854" s="399"/>
      <c r="PKB854" s="399"/>
      <c r="PKC854" s="399"/>
      <c r="PKD854" s="399"/>
      <c r="PKE854" s="399"/>
      <c r="PKF854" s="399"/>
      <c r="PKG854" s="399"/>
      <c r="PKH854" s="399"/>
      <c r="PKI854" s="399"/>
      <c r="PKJ854" s="399"/>
      <c r="PKK854" s="399"/>
      <c r="PKL854" s="399"/>
      <c r="PKM854" s="399"/>
      <c r="PKN854" s="399"/>
      <c r="PKO854" s="399"/>
      <c r="PKP854" s="399"/>
      <c r="PKQ854" s="399"/>
      <c r="PKR854" s="399"/>
      <c r="PKS854" s="399"/>
      <c r="PKT854" s="399"/>
      <c r="PKU854" s="399"/>
      <c r="PKV854" s="399"/>
      <c r="PKW854" s="399"/>
      <c r="PKX854" s="399"/>
      <c r="PKY854" s="399"/>
      <c r="PKZ854" s="399"/>
      <c r="PLA854" s="399"/>
      <c r="PLB854" s="399"/>
      <c r="PLC854" s="399"/>
      <c r="PLD854" s="399"/>
      <c r="PLE854" s="399"/>
      <c r="PLF854" s="399"/>
      <c r="PLG854" s="399"/>
      <c r="PLH854" s="399"/>
      <c r="PLI854" s="399"/>
      <c r="PLJ854" s="399"/>
      <c r="PLK854" s="399"/>
      <c r="PLL854" s="399"/>
      <c r="PLM854" s="399"/>
      <c r="PLN854" s="399"/>
      <c r="PLO854" s="399"/>
      <c r="PLP854" s="399"/>
      <c r="PLQ854" s="399"/>
      <c r="PLR854" s="399"/>
      <c r="PLS854" s="399"/>
      <c r="PLT854" s="399"/>
      <c r="PLU854" s="399"/>
      <c r="PLV854" s="399"/>
      <c r="PLW854" s="399"/>
      <c r="PLX854" s="399"/>
      <c r="PLY854" s="399"/>
      <c r="PLZ854" s="399"/>
      <c r="PMA854" s="399"/>
      <c r="PMB854" s="399"/>
      <c r="PMC854" s="399"/>
      <c r="PMD854" s="399"/>
      <c r="PME854" s="399"/>
      <c r="PMF854" s="399"/>
      <c r="PMG854" s="399"/>
      <c r="PMH854" s="399"/>
      <c r="PMI854" s="399"/>
      <c r="PMJ854" s="399"/>
      <c r="PMK854" s="399"/>
      <c r="PML854" s="399"/>
      <c r="PMM854" s="399"/>
      <c r="PMN854" s="399"/>
      <c r="PMO854" s="399"/>
      <c r="PMP854" s="399"/>
      <c r="PMQ854" s="399"/>
      <c r="PMR854" s="399"/>
      <c r="PMS854" s="399"/>
      <c r="PMT854" s="399"/>
      <c r="PMU854" s="399"/>
      <c r="PMV854" s="399"/>
      <c r="PMW854" s="399"/>
      <c r="PMX854" s="399"/>
      <c r="PMY854" s="399"/>
      <c r="PMZ854" s="399"/>
      <c r="PNA854" s="399"/>
      <c r="PNB854" s="399"/>
      <c r="PNC854" s="399"/>
      <c r="PND854" s="399"/>
      <c r="PNE854" s="399"/>
      <c r="PNF854" s="399"/>
      <c r="PNG854" s="399"/>
      <c r="PNH854" s="399"/>
      <c r="PNI854" s="399"/>
      <c r="PNJ854" s="399"/>
      <c r="PNK854" s="399"/>
      <c r="PNL854" s="399"/>
      <c r="PNM854" s="399"/>
      <c r="PNN854" s="399"/>
      <c r="PNO854" s="399"/>
      <c r="PNP854" s="399"/>
      <c r="PNQ854" s="399"/>
      <c r="PNR854" s="399"/>
      <c r="PNS854" s="399"/>
      <c r="PNT854" s="399"/>
      <c r="PNU854" s="399"/>
      <c r="PNV854" s="399"/>
      <c r="PNW854" s="399"/>
      <c r="PNX854" s="399"/>
      <c r="PNY854" s="399"/>
      <c r="PNZ854" s="399"/>
      <c r="POA854" s="399"/>
      <c r="POB854" s="399"/>
      <c r="POC854" s="399"/>
      <c r="POD854" s="399"/>
      <c r="POE854" s="399"/>
      <c r="POF854" s="399"/>
      <c r="POG854" s="399"/>
      <c r="POH854" s="399"/>
      <c r="POI854" s="399"/>
      <c r="POJ854" s="399"/>
      <c r="POK854" s="399"/>
      <c r="POL854" s="399"/>
      <c r="POM854" s="399"/>
      <c r="PON854" s="399"/>
      <c r="POO854" s="399"/>
      <c r="POP854" s="399"/>
      <c r="POQ854" s="399"/>
      <c r="POR854" s="399"/>
      <c r="POS854" s="399"/>
      <c r="POT854" s="399"/>
      <c r="POU854" s="399"/>
      <c r="POV854" s="399"/>
      <c r="POW854" s="399"/>
      <c r="POX854" s="399"/>
      <c r="POY854" s="399"/>
      <c r="POZ854" s="399"/>
      <c r="PPA854" s="399"/>
      <c r="PPB854" s="399"/>
      <c r="PPC854" s="399"/>
      <c r="PPD854" s="399"/>
      <c r="PPE854" s="399"/>
      <c r="PPF854" s="399"/>
      <c r="PPG854" s="399"/>
      <c r="PPH854" s="399"/>
      <c r="PPI854" s="399"/>
      <c r="PPJ854" s="399"/>
      <c r="PPK854" s="399"/>
      <c r="PPL854" s="399"/>
      <c r="PPM854" s="399"/>
      <c r="PPN854" s="399"/>
      <c r="PPO854" s="399"/>
      <c r="PPP854" s="399"/>
      <c r="PPQ854" s="399"/>
      <c r="PPR854" s="399"/>
      <c r="PPS854" s="399"/>
      <c r="PPT854" s="399"/>
      <c r="PPU854" s="399"/>
      <c r="PPV854" s="399"/>
      <c r="PPW854" s="399"/>
      <c r="PPX854" s="399"/>
      <c r="PPY854" s="399"/>
      <c r="PPZ854" s="399"/>
      <c r="PQA854" s="399"/>
      <c r="PQB854" s="399"/>
      <c r="PQC854" s="399"/>
      <c r="PQD854" s="399"/>
      <c r="PQE854" s="399"/>
      <c r="PQF854" s="399"/>
      <c r="PQG854" s="399"/>
      <c r="PQH854" s="399"/>
      <c r="PQI854" s="399"/>
      <c r="PQJ854" s="399"/>
      <c r="PQK854" s="399"/>
      <c r="PQL854" s="399"/>
      <c r="PQM854" s="399"/>
      <c r="PQN854" s="399"/>
      <c r="PQO854" s="399"/>
      <c r="PQP854" s="399"/>
      <c r="PQQ854" s="399"/>
      <c r="PQR854" s="399"/>
      <c r="PQS854" s="399"/>
      <c r="PQT854" s="399"/>
      <c r="PQU854" s="399"/>
      <c r="PQV854" s="399"/>
      <c r="PQW854" s="399"/>
      <c r="PQX854" s="399"/>
      <c r="PQY854" s="399"/>
      <c r="PQZ854" s="399"/>
      <c r="PRA854" s="399"/>
      <c r="PRB854" s="399"/>
      <c r="PRC854" s="399"/>
      <c r="PRD854" s="399"/>
      <c r="PRE854" s="399"/>
      <c r="PRF854" s="399"/>
      <c r="PRG854" s="399"/>
      <c r="PRH854" s="399"/>
      <c r="PRI854" s="399"/>
      <c r="PRJ854" s="399"/>
      <c r="PRK854" s="399"/>
      <c r="PRL854" s="399"/>
      <c r="PRM854" s="399"/>
      <c r="PRN854" s="399"/>
      <c r="PRO854" s="399"/>
      <c r="PRP854" s="399"/>
      <c r="PRQ854" s="399"/>
      <c r="PRR854" s="399"/>
      <c r="PRS854" s="399"/>
      <c r="PRT854" s="399"/>
      <c r="PRU854" s="399"/>
      <c r="PRV854" s="399"/>
      <c r="PRW854" s="399"/>
      <c r="PRX854" s="399"/>
      <c r="PRY854" s="399"/>
      <c r="PRZ854" s="399"/>
      <c r="PSA854" s="399"/>
      <c r="PSB854" s="399"/>
      <c r="PSC854" s="399"/>
      <c r="PSD854" s="399"/>
      <c r="PSE854" s="399"/>
      <c r="PSF854" s="399"/>
      <c r="PSG854" s="399"/>
      <c r="PSH854" s="399"/>
      <c r="PSI854" s="399"/>
      <c r="PSJ854" s="399"/>
      <c r="PSK854" s="399"/>
      <c r="PSL854" s="399"/>
      <c r="PSM854" s="399"/>
      <c r="PSN854" s="399"/>
      <c r="PSO854" s="399"/>
      <c r="PSP854" s="399"/>
      <c r="PSQ854" s="399"/>
      <c r="PSR854" s="399"/>
      <c r="PSS854" s="399"/>
      <c r="PST854" s="399"/>
      <c r="PSU854" s="399"/>
      <c r="PSV854" s="399"/>
      <c r="PSW854" s="399"/>
      <c r="PSX854" s="399"/>
      <c r="PSY854" s="399"/>
      <c r="PSZ854" s="399"/>
      <c r="PTA854" s="399"/>
      <c r="PTB854" s="399"/>
      <c r="PTC854" s="399"/>
      <c r="PTD854" s="399"/>
      <c r="PTE854" s="399"/>
      <c r="PTF854" s="399"/>
      <c r="PTG854" s="399"/>
      <c r="PTH854" s="399"/>
      <c r="PTI854" s="399"/>
      <c r="PTJ854" s="399"/>
      <c r="PTK854" s="399"/>
      <c r="PTL854" s="399"/>
      <c r="PTM854" s="399"/>
      <c r="PTN854" s="399"/>
      <c r="PTO854" s="399"/>
      <c r="PTP854" s="399"/>
      <c r="PTQ854" s="399"/>
      <c r="PTR854" s="399"/>
      <c r="PTS854" s="399"/>
      <c r="PTT854" s="399"/>
      <c r="PTU854" s="399"/>
      <c r="PTV854" s="399"/>
      <c r="PTW854" s="399"/>
      <c r="PTX854" s="399"/>
      <c r="PTY854" s="399"/>
      <c r="PTZ854" s="399"/>
      <c r="PUA854" s="399"/>
      <c r="PUB854" s="399"/>
      <c r="PUC854" s="399"/>
      <c r="PUD854" s="399"/>
      <c r="PUE854" s="399"/>
      <c r="PUF854" s="399"/>
      <c r="PUG854" s="399"/>
      <c r="PUH854" s="399"/>
      <c r="PUI854" s="399"/>
      <c r="PUJ854" s="399"/>
      <c r="PUK854" s="399"/>
      <c r="PUL854" s="399"/>
      <c r="PUM854" s="399"/>
      <c r="PUN854" s="399"/>
      <c r="PUO854" s="399"/>
      <c r="PUP854" s="399"/>
      <c r="PUQ854" s="399"/>
      <c r="PUR854" s="399"/>
      <c r="PUS854" s="399"/>
      <c r="PUT854" s="399"/>
      <c r="PUU854" s="399"/>
      <c r="PUV854" s="399"/>
      <c r="PUW854" s="399"/>
      <c r="PUX854" s="399"/>
      <c r="PUY854" s="399"/>
      <c r="PUZ854" s="399"/>
      <c r="PVA854" s="399"/>
      <c r="PVB854" s="399"/>
      <c r="PVC854" s="399"/>
      <c r="PVD854" s="399"/>
      <c r="PVE854" s="399"/>
      <c r="PVF854" s="399"/>
      <c r="PVG854" s="399"/>
      <c r="PVH854" s="399"/>
      <c r="PVI854" s="399"/>
      <c r="PVJ854" s="399"/>
      <c r="PVK854" s="399"/>
      <c r="PVL854" s="399"/>
      <c r="PVM854" s="399"/>
      <c r="PVN854" s="399"/>
      <c r="PVO854" s="399"/>
      <c r="PVP854" s="399"/>
      <c r="PVQ854" s="399"/>
      <c r="PVR854" s="399"/>
      <c r="PVS854" s="399"/>
      <c r="PVT854" s="399"/>
      <c r="PVU854" s="399"/>
      <c r="PVV854" s="399"/>
      <c r="PVW854" s="399"/>
      <c r="PVX854" s="399"/>
      <c r="PVY854" s="399"/>
      <c r="PVZ854" s="399"/>
      <c r="PWA854" s="399"/>
      <c r="PWB854" s="399"/>
      <c r="PWC854" s="399"/>
      <c r="PWD854" s="399"/>
      <c r="PWE854" s="399"/>
      <c r="PWF854" s="399"/>
      <c r="PWG854" s="399"/>
      <c r="PWH854" s="399"/>
      <c r="PWI854" s="399"/>
      <c r="PWJ854" s="399"/>
      <c r="PWK854" s="399"/>
      <c r="PWL854" s="399"/>
      <c r="PWM854" s="399"/>
      <c r="PWN854" s="399"/>
      <c r="PWO854" s="399"/>
      <c r="PWP854" s="399"/>
      <c r="PWQ854" s="399"/>
      <c r="PWR854" s="399"/>
      <c r="PWS854" s="399"/>
      <c r="PWT854" s="399"/>
      <c r="PWU854" s="399"/>
      <c r="PWV854" s="399"/>
      <c r="PWW854" s="399"/>
      <c r="PWX854" s="399"/>
      <c r="PWY854" s="399"/>
      <c r="PWZ854" s="399"/>
      <c r="PXA854" s="399"/>
      <c r="PXB854" s="399"/>
      <c r="PXC854" s="399"/>
      <c r="PXD854" s="399"/>
      <c r="PXE854" s="399"/>
      <c r="PXF854" s="399"/>
      <c r="PXG854" s="399"/>
      <c r="PXH854" s="399"/>
      <c r="PXI854" s="399"/>
      <c r="PXJ854" s="399"/>
      <c r="PXK854" s="399"/>
      <c r="PXL854" s="399"/>
      <c r="PXM854" s="399"/>
      <c r="PXN854" s="399"/>
      <c r="PXO854" s="399"/>
      <c r="PXP854" s="399"/>
      <c r="PXQ854" s="399"/>
      <c r="PXR854" s="399"/>
      <c r="PXS854" s="399"/>
      <c r="PXT854" s="399"/>
      <c r="PXU854" s="399"/>
      <c r="PXV854" s="399"/>
      <c r="PXW854" s="399"/>
      <c r="PXX854" s="399"/>
      <c r="PXY854" s="399"/>
      <c r="PXZ854" s="399"/>
      <c r="PYA854" s="399"/>
      <c r="PYB854" s="399"/>
      <c r="PYC854" s="399"/>
      <c r="PYD854" s="399"/>
      <c r="PYE854" s="399"/>
      <c r="PYF854" s="399"/>
      <c r="PYG854" s="399"/>
      <c r="PYH854" s="399"/>
      <c r="PYI854" s="399"/>
      <c r="PYJ854" s="399"/>
      <c r="PYK854" s="399"/>
      <c r="PYL854" s="399"/>
      <c r="PYM854" s="399"/>
      <c r="PYN854" s="399"/>
      <c r="PYO854" s="399"/>
      <c r="PYP854" s="399"/>
      <c r="PYQ854" s="399"/>
      <c r="PYR854" s="399"/>
      <c r="PYS854" s="399"/>
      <c r="PYT854" s="399"/>
      <c r="PYU854" s="399"/>
      <c r="PYV854" s="399"/>
      <c r="PYW854" s="399"/>
      <c r="PYX854" s="399"/>
      <c r="PYY854" s="399"/>
      <c r="PYZ854" s="399"/>
      <c r="PZA854" s="399"/>
      <c r="PZB854" s="399"/>
      <c r="PZC854" s="399"/>
      <c r="PZD854" s="399"/>
      <c r="PZE854" s="399"/>
      <c r="PZF854" s="399"/>
      <c r="PZG854" s="399"/>
      <c r="PZH854" s="399"/>
      <c r="PZI854" s="399"/>
      <c r="PZJ854" s="399"/>
      <c r="PZK854" s="399"/>
      <c r="PZL854" s="399"/>
      <c r="PZM854" s="399"/>
      <c r="PZN854" s="399"/>
      <c r="PZO854" s="399"/>
      <c r="PZP854" s="399"/>
      <c r="PZQ854" s="399"/>
      <c r="PZR854" s="399"/>
      <c r="PZS854" s="399"/>
      <c r="PZT854" s="399"/>
      <c r="PZU854" s="399"/>
      <c r="PZV854" s="399"/>
      <c r="PZW854" s="399"/>
      <c r="PZX854" s="399"/>
      <c r="PZY854" s="399"/>
      <c r="PZZ854" s="399"/>
      <c r="QAA854" s="399"/>
      <c r="QAB854" s="399"/>
      <c r="QAC854" s="399"/>
      <c r="QAD854" s="399"/>
      <c r="QAE854" s="399"/>
      <c r="QAF854" s="399"/>
      <c r="QAG854" s="399"/>
      <c r="QAH854" s="399"/>
      <c r="QAI854" s="399"/>
      <c r="QAJ854" s="399"/>
      <c r="QAK854" s="399"/>
      <c r="QAL854" s="399"/>
      <c r="QAM854" s="399"/>
      <c r="QAN854" s="399"/>
      <c r="QAO854" s="399"/>
      <c r="QAP854" s="399"/>
      <c r="QAQ854" s="399"/>
      <c r="QAR854" s="399"/>
      <c r="QAS854" s="399"/>
      <c r="QAT854" s="399"/>
      <c r="QAU854" s="399"/>
      <c r="QAV854" s="399"/>
      <c r="QAW854" s="399"/>
      <c r="QAX854" s="399"/>
      <c r="QAY854" s="399"/>
      <c r="QAZ854" s="399"/>
      <c r="QBA854" s="399"/>
      <c r="QBB854" s="399"/>
      <c r="QBC854" s="399"/>
      <c r="QBD854" s="399"/>
      <c r="QBE854" s="399"/>
      <c r="QBF854" s="399"/>
      <c r="QBG854" s="399"/>
      <c r="QBH854" s="399"/>
      <c r="QBI854" s="399"/>
      <c r="QBJ854" s="399"/>
      <c r="QBK854" s="399"/>
      <c r="QBL854" s="399"/>
      <c r="QBM854" s="399"/>
      <c r="QBN854" s="399"/>
      <c r="QBO854" s="399"/>
      <c r="QBP854" s="399"/>
      <c r="QBQ854" s="399"/>
      <c r="QBR854" s="399"/>
      <c r="QBS854" s="399"/>
      <c r="QBT854" s="399"/>
      <c r="QBU854" s="399"/>
      <c r="QBV854" s="399"/>
      <c r="QBW854" s="399"/>
      <c r="QBX854" s="399"/>
      <c r="QBY854" s="399"/>
      <c r="QBZ854" s="399"/>
      <c r="QCA854" s="399"/>
      <c r="QCB854" s="399"/>
      <c r="QCC854" s="399"/>
      <c r="QCD854" s="399"/>
      <c r="QCE854" s="399"/>
      <c r="QCF854" s="399"/>
      <c r="QCG854" s="399"/>
      <c r="QCH854" s="399"/>
      <c r="QCI854" s="399"/>
      <c r="QCJ854" s="399"/>
      <c r="QCK854" s="399"/>
      <c r="QCL854" s="399"/>
      <c r="QCM854" s="399"/>
      <c r="QCN854" s="399"/>
      <c r="QCO854" s="399"/>
      <c r="QCP854" s="399"/>
      <c r="QCQ854" s="399"/>
      <c r="QCR854" s="399"/>
      <c r="QCS854" s="399"/>
      <c r="QCT854" s="399"/>
      <c r="QCU854" s="399"/>
      <c r="QCV854" s="399"/>
      <c r="QCW854" s="399"/>
      <c r="QCX854" s="399"/>
      <c r="QCY854" s="399"/>
      <c r="QCZ854" s="399"/>
      <c r="QDA854" s="399"/>
      <c r="QDB854" s="399"/>
      <c r="QDC854" s="399"/>
      <c r="QDD854" s="399"/>
      <c r="QDE854" s="399"/>
      <c r="QDF854" s="399"/>
      <c r="QDG854" s="399"/>
      <c r="QDH854" s="399"/>
      <c r="QDI854" s="399"/>
      <c r="QDJ854" s="399"/>
      <c r="QDK854" s="399"/>
      <c r="QDL854" s="399"/>
      <c r="QDM854" s="399"/>
      <c r="QDN854" s="399"/>
      <c r="QDO854" s="399"/>
      <c r="QDP854" s="399"/>
      <c r="QDQ854" s="399"/>
      <c r="QDR854" s="399"/>
      <c r="QDS854" s="399"/>
      <c r="QDT854" s="399"/>
      <c r="QDU854" s="399"/>
      <c r="QDV854" s="399"/>
      <c r="QDW854" s="399"/>
      <c r="QDX854" s="399"/>
      <c r="QDY854" s="399"/>
      <c r="QDZ854" s="399"/>
      <c r="QEA854" s="399"/>
      <c r="QEB854" s="399"/>
      <c r="QEC854" s="399"/>
      <c r="QED854" s="399"/>
      <c r="QEE854" s="399"/>
      <c r="QEF854" s="399"/>
      <c r="QEG854" s="399"/>
      <c r="QEH854" s="399"/>
      <c r="QEI854" s="399"/>
      <c r="QEJ854" s="399"/>
      <c r="QEK854" s="399"/>
      <c r="QEL854" s="399"/>
      <c r="QEM854" s="399"/>
      <c r="QEN854" s="399"/>
      <c r="QEO854" s="399"/>
      <c r="QEP854" s="399"/>
      <c r="QEQ854" s="399"/>
      <c r="QER854" s="399"/>
      <c r="QES854" s="399"/>
      <c r="QET854" s="399"/>
      <c r="QEU854" s="399"/>
      <c r="QEV854" s="399"/>
      <c r="QEW854" s="399"/>
      <c r="QEX854" s="399"/>
      <c r="QEY854" s="399"/>
      <c r="QEZ854" s="399"/>
      <c r="QFA854" s="399"/>
      <c r="QFB854" s="399"/>
      <c r="QFC854" s="399"/>
      <c r="QFD854" s="399"/>
      <c r="QFE854" s="399"/>
      <c r="QFF854" s="399"/>
      <c r="QFG854" s="399"/>
      <c r="QFH854" s="399"/>
      <c r="QFI854" s="399"/>
      <c r="QFJ854" s="399"/>
      <c r="QFK854" s="399"/>
      <c r="QFL854" s="399"/>
      <c r="QFM854" s="399"/>
      <c r="QFN854" s="399"/>
      <c r="QFO854" s="399"/>
      <c r="QFP854" s="399"/>
      <c r="QFQ854" s="399"/>
      <c r="QFR854" s="399"/>
      <c r="QFS854" s="399"/>
      <c r="QFT854" s="399"/>
      <c r="QFU854" s="399"/>
      <c r="QFV854" s="399"/>
      <c r="QFW854" s="399"/>
      <c r="QFX854" s="399"/>
      <c r="QFY854" s="399"/>
      <c r="QFZ854" s="399"/>
      <c r="QGA854" s="399"/>
      <c r="QGB854" s="399"/>
      <c r="QGC854" s="399"/>
      <c r="QGD854" s="399"/>
      <c r="QGE854" s="399"/>
      <c r="QGF854" s="399"/>
      <c r="QGG854" s="399"/>
      <c r="QGH854" s="399"/>
      <c r="QGI854" s="399"/>
      <c r="QGJ854" s="399"/>
      <c r="QGK854" s="399"/>
      <c r="QGL854" s="399"/>
      <c r="QGM854" s="399"/>
      <c r="QGN854" s="399"/>
      <c r="QGO854" s="399"/>
      <c r="QGP854" s="399"/>
      <c r="QGQ854" s="399"/>
      <c r="QGR854" s="399"/>
      <c r="QGS854" s="399"/>
      <c r="QGT854" s="399"/>
      <c r="QGU854" s="399"/>
      <c r="QGV854" s="399"/>
      <c r="QGW854" s="399"/>
      <c r="QGX854" s="399"/>
      <c r="QGY854" s="399"/>
      <c r="QGZ854" s="399"/>
      <c r="QHA854" s="399"/>
      <c r="QHB854" s="399"/>
      <c r="QHC854" s="399"/>
      <c r="QHD854" s="399"/>
      <c r="QHE854" s="399"/>
      <c r="QHF854" s="399"/>
      <c r="QHG854" s="399"/>
      <c r="QHH854" s="399"/>
      <c r="QHI854" s="399"/>
      <c r="QHJ854" s="399"/>
      <c r="QHK854" s="399"/>
      <c r="QHL854" s="399"/>
      <c r="QHM854" s="399"/>
      <c r="QHN854" s="399"/>
      <c r="QHO854" s="399"/>
      <c r="QHP854" s="399"/>
      <c r="QHQ854" s="399"/>
      <c r="QHR854" s="399"/>
      <c r="QHS854" s="399"/>
      <c r="QHT854" s="399"/>
      <c r="QHU854" s="399"/>
      <c r="QHV854" s="399"/>
      <c r="QHW854" s="399"/>
      <c r="QHX854" s="399"/>
      <c r="QHY854" s="399"/>
      <c r="QHZ854" s="399"/>
      <c r="QIA854" s="399"/>
      <c r="QIB854" s="399"/>
      <c r="QIC854" s="399"/>
      <c r="QID854" s="399"/>
      <c r="QIE854" s="399"/>
      <c r="QIF854" s="399"/>
      <c r="QIG854" s="399"/>
      <c r="QIH854" s="399"/>
      <c r="QII854" s="399"/>
      <c r="QIJ854" s="399"/>
      <c r="QIK854" s="399"/>
      <c r="QIL854" s="399"/>
      <c r="QIM854" s="399"/>
      <c r="QIN854" s="399"/>
      <c r="QIO854" s="399"/>
      <c r="QIP854" s="399"/>
      <c r="QIQ854" s="399"/>
      <c r="QIR854" s="399"/>
      <c r="QIS854" s="399"/>
      <c r="QIT854" s="399"/>
      <c r="QIU854" s="399"/>
      <c r="QIV854" s="399"/>
      <c r="QIW854" s="399"/>
      <c r="QIX854" s="399"/>
      <c r="QIY854" s="399"/>
      <c r="QIZ854" s="399"/>
      <c r="QJA854" s="399"/>
      <c r="QJB854" s="399"/>
      <c r="QJC854" s="399"/>
      <c r="QJD854" s="399"/>
      <c r="QJE854" s="399"/>
      <c r="QJF854" s="399"/>
      <c r="QJG854" s="399"/>
      <c r="QJH854" s="399"/>
      <c r="QJI854" s="399"/>
      <c r="QJJ854" s="399"/>
      <c r="QJK854" s="399"/>
      <c r="QJL854" s="399"/>
      <c r="QJM854" s="399"/>
      <c r="QJN854" s="399"/>
      <c r="QJO854" s="399"/>
      <c r="QJP854" s="399"/>
      <c r="QJQ854" s="399"/>
      <c r="QJR854" s="399"/>
      <c r="QJS854" s="399"/>
      <c r="QJT854" s="399"/>
      <c r="QJU854" s="399"/>
      <c r="QJV854" s="399"/>
      <c r="QJW854" s="399"/>
      <c r="QJX854" s="399"/>
      <c r="QJY854" s="399"/>
      <c r="QJZ854" s="399"/>
      <c r="QKA854" s="399"/>
      <c r="QKB854" s="399"/>
      <c r="QKC854" s="399"/>
      <c r="QKD854" s="399"/>
      <c r="QKE854" s="399"/>
      <c r="QKF854" s="399"/>
      <c r="QKG854" s="399"/>
      <c r="QKH854" s="399"/>
      <c r="QKI854" s="399"/>
      <c r="QKJ854" s="399"/>
      <c r="QKK854" s="399"/>
      <c r="QKL854" s="399"/>
      <c r="QKM854" s="399"/>
      <c r="QKN854" s="399"/>
      <c r="QKO854" s="399"/>
      <c r="QKP854" s="399"/>
      <c r="QKQ854" s="399"/>
      <c r="QKR854" s="399"/>
      <c r="QKS854" s="399"/>
      <c r="QKT854" s="399"/>
      <c r="QKU854" s="399"/>
      <c r="QKV854" s="399"/>
      <c r="QKW854" s="399"/>
      <c r="QKX854" s="399"/>
      <c r="QKY854" s="399"/>
      <c r="QKZ854" s="399"/>
      <c r="QLA854" s="399"/>
      <c r="QLB854" s="399"/>
      <c r="QLC854" s="399"/>
      <c r="QLD854" s="399"/>
      <c r="QLE854" s="399"/>
      <c r="QLF854" s="399"/>
      <c r="QLG854" s="399"/>
      <c r="QLH854" s="399"/>
      <c r="QLI854" s="399"/>
      <c r="QLJ854" s="399"/>
      <c r="QLK854" s="399"/>
      <c r="QLL854" s="399"/>
      <c r="QLM854" s="399"/>
      <c r="QLN854" s="399"/>
      <c r="QLO854" s="399"/>
      <c r="QLP854" s="399"/>
      <c r="QLQ854" s="399"/>
      <c r="QLR854" s="399"/>
      <c r="QLS854" s="399"/>
      <c r="QLT854" s="399"/>
      <c r="QLU854" s="399"/>
      <c r="QLV854" s="399"/>
      <c r="QLW854" s="399"/>
      <c r="QLX854" s="399"/>
      <c r="QLY854" s="399"/>
      <c r="QLZ854" s="399"/>
      <c r="QMA854" s="399"/>
      <c r="QMB854" s="399"/>
      <c r="QMC854" s="399"/>
      <c r="QMD854" s="399"/>
      <c r="QME854" s="399"/>
      <c r="QMF854" s="399"/>
      <c r="QMG854" s="399"/>
      <c r="QMH854" s="399"/>
      <c r="QMI854" s="399"/>
      <c r="QMJ854" s="399"/>
      <c r="QMK854" s="399"/>
      <c r="QML854" s="399"/>
      <c r="QMM854" s="399"/>
      <c r="QMN854" s="399"/>
      <c r="QMO854" s="399"/>
      <c r="QMP854" s="399"/>
      <c r="QMQ854" s="399"/>
      <c r="QMR854" s="399"/>
      <c r="QMS854" s="399"/>
      <c r="QMT854" s="399"/>
      <c r="QMU854" s="399"/>
      <c r="QMV854" s="399"/>
      <c r="QMW854" s="399"/>
      <c r="QMX854" s="399"/>
      <c r="QMY854" s="399"/>
      <c r="QMZ854" s="399"/>
      <c r="QNA854" s="399"/>
      <c r="QNB854" s="399"/>
      <c r="QNC854" s="399"/>
      <c r="QND854" s="399"/>
      <c r="QNE854" s="399"/>
      <c r="QNF854" s="399"/>
      <c r="QNG854" s="399"/>
      <c r="QNH854" s="399"/>
      <c r="QNI854" s="399"/>
      <c r="QNJ854" s="399"/>
      <c r="QNK854" s="399"/>
      <c r="QNL854" s="399"/>
      <c r="QNM854" s="399"/>
      <c r="QNN854" s="399"/>
      <c r="QNO854" s="399"/>
      <c r="QNP854" s="399"/>
      <c r="QNQ854" s="399"/>
      <c r="QNR854" s="399"/>
      <c r="QNS854" s="399"/>
      <c r="QNT854" s="399"/>
      <c r="QNU854" s="399"/>
      <c r="QNV854" s="399"/>
      <c r="QNW854" s="399"/>
      <c r="QNX854" s="399"/>
      <c r="QNY854" s="399"/>
      <c r="QNZ854" s="399"/>
      <c r="QOA854" s="399"/>
      <c r="QOB854" s="399"/>
      <c r="QOC854" s="399"/>
      <c r="QOD854" s="399"/>
      <c r="QOE854" s="399"/>
      <c r="QOF854" s="399"/>
      <c r="QOG854" s="399"/>
      <c r="QOH854" s="399"/>
      <c r="QOI854" s="399"/>
      <c r="QOJ854" s="399"/>
      <c r="QOK854" s="399"/>
      <c r="QOL854" s="399"/>
      <c r="QOM854" s="399"/>
      <c r="QON854" s="399"/>
      <c r="QOO854" s="399"/>
      <c r="QOP854" s="399"/>
      <c r="QOQ854" s="399"/>
      <c r="QOR854" s="399"/>
      <c r="QOS854" s="399"/>
      <c r="QOT854" s="399"/>
      <c r="QOU854" s="399"/>
      <c r="QOV854" s="399"/>
      <c r="QOW854" s="399"/>
      <c r="QOX854" s="399"/>
      <c r="QOY854" s="399"/>
      <c r="QOZ854" s="399"/>
      <c r="QPA854" s="399"/>
      <c r="QPB854" s="399"/>
      <c r="QPC854" s="399"/>
      <c r="QPD854" s="399"/>
      <c r="QPE854" s="399"/>
      <c r="QPF854" s="399"/>
      <c r="QPG854" s="399"/>
      <c r="QPH854" s="399"/>
      <c r="QPI854" s="399"/>
      <c r="QPJ854" s="399"/>
      <c r="QPK854" s="399"/>
      <c r="QPL854" s="399"/>
      <c r="QPM854" s="399"/>
      <c r="QPN854" s="399"/>
      <c r="QPO854" s="399"/>
      <c r="QPP854" s="399"/>
      <c r="QPQ854" s="399"/>
      <c r="QPR854" s="399"/>
      <c r="QPS854" s="399"/>
      <c r="QPT854" s="399"/>
      <c r="QPU854" s="399"/>
      <c r="QPV854" s="399"/>
      <c r="QPW854" s="399"/>
      <c r="QPX854" s="399"/>
      <c r="QPY854" s="399"/>
      <c r="QPZ854" s="399"/>
      <c r="QQA854" s="399"/>
      <c r="QQB854" s="399"/>
      <c r="QQC854" s="399"/>
      <c r="QQD854" s="399"/>
      <c r="QQE854" s="399"/>
      <c r="QQF854" s="399"/>
      <c r="QQG854" s="399"/>
      <c r="QQH854" s="399"/>
      <c r="QQI854" s="399"/>
      <c r="QQJ854" s="399"/>
      <c r="QQK854" s="399"/>
      <c r="QQL854" s="399"/>
      <c r="QQM854" s="399"/>
      <c r="QQN854" s="399"/>
      <c r="QQO854" s="399"/>
      <c r="QQP854" s="399"/>
      <c r="QQQ854" s="399"/>
      <c r="QQR854" s="399"/>
      <c r="QQS854" s="399"/>
      <c r="QQT854" s="399"/>
      <c r="QQU854" s="399"/>
      <c r="QQV854" s="399"/>
      <c r="QQW854" s="399"/>
      <c r="QQX854" s="399"/>
      <c r="QQY854" s="399"/>
      <c r="QQZ854" s="399"/>
      <c r="QRA854" s="399"/>
      <c r="QRB854" s="399"/>
      <c r="QRC854" s="399"/>
      <c r="QRD854" s="399"/>
      <c r="QRE854" s="399"/>
      <c r="QRF854" s="399"/>
      <c r="QRG854" s="399"/>
      <c r="QRH854" s="399"/>
      <c r="QRI854" s="399"/>
      <c r="QRJ854" s="399"/>
      <c r="QRK854" s="399"/>
      <c r="QRL854" s="399"/>
      <c r="QRM854" s="399"/>
      <c r="QRN854" s="399"/>
      <c r="QRO854" s="399"/>
      <c r="QRP854" s="399"/>
      <c r="QRQ854" s="399"/>
      <c r="QRR854" s="399"/>
      <c r="QRS854" s="399"/>
      <c r="QRT854" s="399"/>
      <c r="QRU854" s="399"/>
      <c r="QRV854" s="399"/>
      <c r="QRW854" s="399"/>
      <c r="QRX854" s="399"/>
      <c r="QRY854" s="399"/>
      <c r="QRZ854" s="399"/>
      <c r="QSA854" s="399"/>
      <c r="QSB854" s="399"/>
      <c r="QSC854" s="399"/>
      <c r="QSD854" s="399"/>
      <c r="QSE854" s="399"/>
      <c r="QSF854" s="399"/>
      <c r="QSG854" s="399"/>
      <c r="QSH854" s="399"/>
      <c r="QSI854" s="399"/>
      <c r="QSJ854" s="399"/>
      <c r="QSK854" s="399"/>
      <c r="QSL854" s="399"/>
      <c r="QSM854" s="399"/>
      <c r="QSN854" s="399"/>
      <c r="QSO854" s="399"/>
      <c r="QSP854" s="399"/>
      <c r="QSQ854" s="399"/>
      <c r="QSR854" s="399"/>
      <c r="QSS854" s="399"/>
      <c r="QST854" s="399"/>
      <c r="QSU854" s="399"/>
      <c r="QSV854" s="399"/>
      <c r="QSW854" s="399"/>
      <c r="QSX854" s="399"/>
      <c r="QSY854" s="399"/>
      <c r="QSZ854" s="399"/>
      <c r="QTA854" s="399"/>
      <c r="QTB854" s="399"/>
      <c r="QTC854" s="399"/>
      <c r="QTD854" s="399"/>
      <c r="QTE854" s="399"/>
      <c r="QTF854" s="399"/>
      <c r="QTG854" s="399"/>
      <c r="QTH854" s="399"/>
      <c r="QTI854" s="399"/>
      <c r="QTJ854" s="399"/>
      <c r="QTK854" s="399"/>
      <c r="QTL854" s="399"/>
      <c r="QTM854" s="399"/>
      <c r="QTN854" s="399"/>
      <c r="QTO854" s="399"/>
      <c r="QTP854" s="399"/>
      <c r="QTQ854" s="399"/>
      <c r="QTR854" s="399"/>
      <c r="QTS854" s="399"/>
      <c r="QTT854" s="399"/>
      <c r="QTU854" s="399"/>
      <c r="QTV854" s="399"/>
      <c r="QTW854" s="399"/>
      <c r="QTX854" s="399"/>
      <c r="QTY854" s="399"/>
      <c r="QTZ854" s="399"/>
      <c r="QUA854" s="399"/>
      <c r="QUB854" s="399"/>
      <c r="QUC854" s="399"/>
      <c r="QUD854" s="399"/>
      <c r="QUE854" s="399"/>
      <c r="QUF854" s="399"/>
      <c r="QUG854" s="399"/>
      <c r="QUH854" s="399"/>
      <c r="QUI854" s="399"/>
      <c r="QUJ854" s="399"/>
      <c r="QUK854" s="399"/>
      <c r="QUL854" s="399"/>
      <c r="QUM854" s="399"/>
      <c r="QUN854" s="399"/>
      <c r="QUO854" s="399"/>
      <c r="QUP854" s="399"/>
      <c r="QUQ854" s="399"/>
      <c r="QUR854" s="399"/>
      <c r="QUS854" s="399"/>
      <c r="QUT854" s="399"/>
      <c r="QUU854" s="399"/>
      <c r="QUV854" s="399"/>
      <c r="QUW854" s="399"/>
      <c r="QUX854" s="399"/>
      <c r="QUY854" s="399"/>
      <c r="QUZ854" s="399"/>
      <c r="QVA854" s="399"/>
      <c r="QVB854" s="399"/>
      <c r="QVC854" s="399"/>
      <c r="QVD854" s="399"/>
      <c r="QVE854" s="399"/>
      <c r="QVF854" s="399"/>
      <c r="QVG854" s="399"/>
      <c r="QVH854" s="399"/>
      <c r="QVI854" s="399"/>
      <c r="QVJ854" s="399"/>
      <c r="QVK854" s="399"/>
      <c r="QVL854" s="399"/>
      <c r="QVM854" s="399"/>
      <c r="QVN854" s="399"/>
      <c r="QVO854" s="399"/>
      <c r="QVP854" s="399"/>
      <c r="QVQ854" s="399"/>
      <c r="QVR854" s="399"/>
      <c r="QVS854" s="399"/>
      <c r="QVT854" s="399"/>
      <c r="QVU854" s="399"/>
      <c r="QVV854" s="399"/>
      <c r="QVW854" s="399"/>
      <c r="QVX854" s="399"/>
      <c r="QVY854" s="399"/>
      <c r="QVZ854" s="399"/>
      <c r="QWA854" s="399"/>
      <c r="QWB854" s="399"/>
      <c r="QWC854" s="399"/>
      <c r="QWD854" s="399"/>
      <c r="QWE854" s="399"/>
      <c r="QWF854" s="399"/>
      <c r="QWG854" s="399"/>
      <c r="QWH854" s="399"/>
      <c r="QWI854" s="399"/>
      <c r="QWJ854" s="399"/>
      <c r="QWK854" s="399"/>
      <c r="QWL854" s="399"/>
      <c r="QWM854" s="399"/>
      <c r="QWN854" s="399"/>
      <c r="QWO854" s="399"/>
      <c r="QWP854" s="399"/>
      <c r="QWQ854" s="399"/>
      <c r="QWR854" s="399"/>
      <c r="QWS854" s="399"/>
      <c r="QWT854" s="399"/>
      <c r="QWU854" s="399"/>
      <c r="QWV854" s="399"/>
      <c r="QWW854" s="399"/>
      <c r="QWX854" s="399"/>
      <c r="QWY854" s="399"/>
      <c r="QWZ854" s="399"/>
      <c r="QXA854" s="399"/>
      <c r="QXB854" s="399"/>
      <c r="QXC854" s="399"/>
      <c r="QXD854" s="399"/>
      <c r="QXE854" s="399"/>
      <c r="QXF854" s="399"/>
      <c r="QXG854" s="399"/>
      <c r="QXH854" s="399"/>
      <c r="QXI854" s="399"/>
      <c r="QXJ854" s="399"/>
      <c r="QXK854" s="399"/>
      <c r="QXL854" s="399"/>
      <c r="QXM854" s="399"/>
      <c r="QXN854" s="399"/>
      <c r="QXO854" s="399"/>
      <c r="QXP854" s="399"/>
      <c r="QXQ854" s="399"/>
      <c r="QXR854" s="399"/>
      <c r="QXS854" s="399"/>
      <c r="QXT854" s="399"/>
      <c r="QXU854" s="399"/>
      <c r="QXV854" s="399"/>
      <c r="QXW854" s="399"/>
      <c r="QXX854" s="399"/>
      <c r="QXY854" s="399"/>
      <c r="QXZ854" s="399"/>
      <c r="QYA854" s="399"/>
      <c r="QYB854" s="399"/>
      <c r="QYC854" s="399"/>
      <c r="QYD854" s="399"/>
      <c r="QYE854" s="399"/>
      <c r="QYF854" s="399"/>
      <c r="QYG854" s="399"/>
      <c r="QYH854" s="399"/>
      <c r="QYI854" s="399"/>
      <c r="QYJ854" s="399"/>
      <c r="QYK854" s="399"/>
      <c r="QYL854" s="399"/>
      <c r="QYM854" s="399"/>
      <c r="QYN854" s="399"/>
      <c r="QYO854" s="399"/>
      <c r="QYP854" s="399"/>
      <c r="QYQ854" s="399"/>
      <c r="QYR854" s="399"/>
      <c r="QYS854" s="399"/>
      <c r="QYT854" s="399"/>
      <c r="QYU854" s="399"/>
      <c r="QYV854" s="399"/>
      <c r="QYW854" s="399"/>
      <c r="QYX854" s="399"/>
      <c r="QYY854" s="399"/>
      <c r="QYZ854" s="399"/>
      <c r="QZA854" s="399"/>
      <c r="QZB854" s="399"/>
      <c r="QZC854" s="399"/>
      <c r="QZD854" s="399"/>
      <c r="QZE854" s="399"/>
      <c r="QZF854" s="399"/>
      <c r="QZG854" s="399"/>
      <c r="QZH854" s="399"/>
      <c r="QZI854" s="399"/>
      <c r="QZJ854" s="399"/>
      <c r="QZK854" s="399"/>
      <c r="QZL854" s="399"/>
      <c r="QZM854" s="399"/>
      <c r="QZN854" s="399"/>
      <c r="QZO854" s="399"/>
      <c r="QZP854" s="399"/>
      <c r="QZQ854" s="399"/>
      <c r="QZR854" s="399"/>
      <c r="QZS854" s="399"/>
      <c r="QZT854" s="399"/>
      <c r="QZU854" s="399"/>
      <c r="QZV854" s="399"/>
      <c r="QZW854" s="399"/>
      <c r="QZX854" s="399"/>
      <c r="QZY854" s="399"/>
      <c r="QZZ854" s="399"/>
      <c r="RAA854" s="399"/>
      <c r="RAB854" s="399"/>
      <c r="RAC854" s="399"/>
      <c r="RAD854" s="399"/>
      <c r="RAE854" s="399"/>
      <c r="RAF854" s="399"/>
      <c r="RAG854" s="399"/>
      <c r="RAH854" s="399"/>
      <c r="RAI854" s="399"/>
      <c r="RAJ854" s="399"/>
      <c r="RAK854" s="399"/>
      <c r="RAL854" s="399"/>
      <c r="RAM854" s="399"/>
      <c r="RAN854" s="399"/>
      <c r="RAO854" s="399"/>
      <c r="RAP854" s="399"/>
      <c r="RAQ854" s="399"/>
      <c r="RAR854" s="399"/>
      <c r="RAS854" s="399"/>
      <c r="RAT854" s="399"/>
      <c r="RAU854" s="399"/>
      <c r="RAV854" s="399"/>
      <c r="RAW854" s="399"/>
      <c r="RAX854" s="399"/>
      <c r="RAY854" s="399"/>
      <c r="RAZ854" s="399"/>
      <c r="RBA854" s="399"/>
      <c r="RBB854" s="399"/>
      <c r="RBC854" s="399"/>
      <c r="RBD854" s="399"/>
      <c r="RBE854" s="399"/>
      <c r="RBF854" s="399"/>
      <c r="RBG854" s="399"/>
      <c r="RBH854" s="399"/>
      <c r="RBI854" s="399"/>
      <c r="RBJ854" s="399"/>
      <c r="RBK854" s="399"/>
      <c r="RBL854" s="399"/>
      <c r="RBM854" s="399"/>
      <c r="RBN854" s="399"/>
      <c r="RBO854" s="399"/>
      <c r="RBP854" s="399"/>
      <c r="RBQ854" s="399"/>
      <c r="RBR854" s="399"/>
      <c r="RBS854" s="399"/>
      <c r="RBT854" s="399"/>
      <c r="RBU854" s="399"/>
      <c r="RBV854" s="399"/>
      <c r="RBW854" s="399"/>
      <c r="RBX854" s="399"/>
      <c r="RBY854" s="399"/>
      <c r="RBZ854" s="399"/>
      <c r="RCA854" s="399"/>
      <c r="RCB854" s="399"/>
      <c r="RCC854" s="399"/>
      <c r="RCD854" s="399"/>
      <c r="RCE854" s="399"/>
      <c r="RCF854" s="399"/>
      <c r="RCG854" s="399"/>
      <c r="RCH854" s="399"/>
      <c r="RCI854" s="399"/>
      <c r="RCJ854" s="399"/>
      <c r="RCK854" s="399"/>
      <c r="RCL854" s="399"/>
      <c r="RCM854" s="399"/>
      <c r="RCN854" s="399"/>
      <c r="RCO854" s="399"/>
      <c r="RCP854" s="399"/>
      <c r="RCQ854" s="399"/>
      <c r="RCR854" s="399"/>
      <c r="RCS854" s="399"/>
      <c r="RCT854" s="399"/>
      <c r="RCU854" s="399"/>
      <c r="RCV854" s="399"/>
      <c r="RCW854" s="399"/>
      <c r="RCX854" s="399"/>
      <c r="RCY854" s="399"/>
      <c r="RCZ854" s="399"/>
      <c r="RDA854" s="399"/>
      <c r="RDB854" s="399"/>
      <c r="RDC854" s="399"/>
      <c r="RDD854" s="399"/>
      <c r="RDE854" s="399"/>
      <c r="RDF854" s="399"/>
      <c r="RDG854" s="399"/>
      <c r="RDH854" s="399"/>
      <c r="RDI854" s="399"/>
      <c r="RDJ854" s="399"/>
      <c r="RDK854" s="399"/>
      <c r="RDL854" s="399"/>
      <c r="RDM854" s="399"/>
      <c r="RDN854" s="399"/>
      <c r="RDO854" s="399"/>
      <c r="RDP854" s="399"/>
      <c r="RDQ854" s="399"/>
      <c r="RDR854" s="399"/>
      <c r="RDS854" s="399"/>
      <c r="RDT854" s="399"/>
      <c r="RDU854" s="399"/>
      <c r="RDV854" s="399"/>
      <c r="RDW854" s="399"/>
      <c r="RDX854" s="399"/>
      <c r="RDY854" s="399"/>
      <c r="RDZ854" s="399"/>
      <c r="REA854" s="399"/>
      <c r="REB854" s="399"/>
      <c r="REC854" s="399"/>
      <c r="RED854" s="399"/>
      <c r="REE854" s="399"/>
      <c r="REF854" s="399"/>
      <c r="REG854" s="399"/>
      <c r="REH854" s="399"/>
      <c r="REI854" s="399"/>
      <c r="REJ854" s="399"/>
      <c r="REK854" s="399"/>
      <c r="REL854" s="399"/>
      <c r="REM854" s="399"/>
      <c r="REN854" s="399"/>
      <c r="REO854" s="399"/>
      <c r="REP854" s="399"/>
      <c r="REQ854" s="399"/>
      <c r="RER854" s="399"/>
      <c r="RES854" s="399"/>
      <c r="RET854" s="399"/>
      <c r="REU854" s="399"/>
      <c r="REV854" s="399"/>
      <c r="REW854" s="399"/>
      <c r="REX854" s="399"/>
      <c r="REY854" s="399"/>
      <c r="REZ854" s="399"/>
      <c r="RFA854" s="399"/>
      <c r="RFB854" s="399"/>
      <c r="RFC854" s="399"/>
      <c r="RFD854" s="399"/>
      <c r="RFE854" s="399"/>
      <c r="RFF854" s="399"/>
      <c r="RFG854" s="399"/>
      <c r="RFH854" s="399"/>
      <c r="RFI854" s="399"/>
      <c r="RFJ854" s="399"/>
      <c r="RFK854" s="399"/>
      <c r="RFL854" s="399"/>
      <c r="RFM854" s="399"/>
      <c r="RFN854" s="399"/>
      <c r="RFO854" s="399"/>
      <c r="RFP854" s="399"/>
      <c r="RFQ854" s="399"/>
      <c r="RFR854" s="399"/>
      <c r="RFS854" s="399"/>
      <c r="RFT854" s="399"/>
      <c r="RFU854" s="399"/>
      <c r="RFV854" s="399"/>
      <c r="RFW854" s="399"/>
      <c r="RFX854" s="399"/>
      <c r="RFY854" s="399"/>
      <c r="RFZ854" s="399"/>
      <c r="RGA854" s="399"/>
      <c r="RGB854" s="399"/>
      <c r="RGC854" s="399"/>
      <c r="RGD854" s="399"/>
      <c r="RGE854" s="399"/>
      <c r="RGF854" s="399"/>
      <c r="RGG854" s="399"/>
      <c r="RGH854" s="399"/>
      <c r="RGI854" s="399"/>
      <c r="RGJ854" s="399"/>
      <c r="RGK854" s="399"/>
      <c r="RGL854" s="399"/>
      <c r="RGM854" s="399"/>
      <c r="RGN854" s="399"/>
      <c r="RGO854" s="399"/>
      <c r="RGP854" s="399"/>
      <c r="RGQ854" s="399"/>
      <c r="RGR854" s="399"/>
      <c r="RGS854" s="399"/>
      <c r="RGT854" s="399"/>
      <c r="RGU854" s="399"/>
      <c r="RGV854" s="399"/>
      <c r="RGW854" s="399"/>
      <c r="RGX854" s="399"/>
      <c r="RGY854" s="399"/>
      <c r="RGZ854" s="399"/>
      <c r="RHA854" s="399"/>
      <c r="RHB854" s="399"/>
      <c r="RHC854" s="399"/>
      <c r="RHD854" s="399"/>
      <c r="RHE854" s="399"/>
      <c r="RHF854" s="399"/>
      <c r="RHG854" s="399"/>
      <c r="RHH854" s="399"/>
      <c r="RHI854" s="399"/>
      <c r="RHJ854" s="399"/>
      <c r="RHK854" s="399"/>
      <c r="RHL854" s="399"/>
      <c r="RHM854" s="399"/>
      <c r="RHN854" s="399"/>
      <c r="RHO854" s="399"/>
      <c r="RHP854" s="399"/>
      <c r="RHQ854" s="399"/>
      <c r="RHR854" s="399"/>
      <c r="RHS854" s="399"/>
      <c r="RHT854" s="399"/>
      <c r="RHU854" s="399"/>
      <c r="RHV854" s="399"/>
      <c r="RHW854" s="399"/>
      <c r="RHX854" s="399"/>
      <c r="RHY854" s="399"/>
      <c r="RHZ854" s="399"/>
      <c r="RIA854" s="399"/>
      <c r="RIB854" s="399"/>
      <c r="RIC854" s="399"/>
      <c r="RID854" s="399"/>
      <c r="RIE854" s="399"/>
      <c r="RIF854" s="399"/>
      <c r="RIG854" s="399"/>
      <c r="RIH854" s="399"/>
      <c r="RII854" s="399"/>
      <c r="RIJ854" s="399"/>
      <c r="RIK854" s="399"/>
      <c r="RIL854" s="399"/>
      <c r="RIM854" s="399"/>
      <c r="RIN854" s="399"/>
      <c r="RIO854" s="399"/>
      <c r="RIP854" s="399"/>
      <c r="RIQ854" s="399"/>
      <c r="RIR854" s="399"/>
      <c r="RIS854" s="399"/>
      <c r="RIT854" s="399"/>
      <c r="RIU854" s="399"/>
      <c r="RIV854" s="399"/>
      <c r="RIW854" s="399"/>
      <c r="RIX854" s="399"/>
      <c r="RIY854" s="399"/>
      <c r="RIZ854" s="399"/>
      <c r="RJA854" s="399"/>
      <c r="RJB854" s="399"/>
      <c r="RJC854" s="399"/>
      <c r="RJD854" s="399"/>
      <c r="RJE854" s="399"/>
      <c r="RJF854" s="399"/>
      <c r="RJG854" s="399"/>
      <c r="RJH854" s="399"/>
      <c r="RJI854" s="399"/>
      <c r="RJJ854" s="399"/>
      <c r="RJK854" s="399"/>
      <c r="RJL854" s="399"/>
      <c r="RJM854" s="399"/>
      <c r="RJN854" s="399"/>
      <c r="RJO854" s="399"/>
      <c r="RJP854" s="399"/>
      <c r="RJQ854" s="399"/>
      <c r="RJR854" s="399"/>
      <c r="RJS854" s="399"/>
      <c r="RJT854" s="399"/>
      <c r="RJU854" s="399"/>
      <c r="RJV854" s="399"/>
      <c r="RJW854" s="399"/>
      <c r="RJX854" s="399"/>
      <c r="RJY854" s="399"/>
      <c r="RJZ854" s="399"/>
      <c r="RKA854" s="399"/>
      <c r="RKB854" s="399"/>
      <c r="RKC854" s="399"/>
      <c r="RKD854" s="399"/>
      <c r="RKE854" s="399"/>
      <c r="RKF854" s="399"/>
      <c r="RKG854" s="399"/>
      <c r="RKH854" s="399"/>
      <c r="RKI854" s="399"/>
      <c r="RKJ854" s="399"/>
      <c r="RKK854" s="399"/>
      <c r="RKL854" s="399"/>
      <c r="RKM854" s="399"/>
      <c r="RKN854" s="399"/>
      <c r="RKO854" s="399"/>
      <c r="RKP854" s="399"/>
      <c r="RKQ854" s="399"/>
      <c r="RKR854" s="399"/>
      <c r="RKS854" s="399"/>
      <c r="RKT854" s="399"/>
      <c r="RKU854" s="399"/>
      <c r="RKV854" s="399"/>
      <c r="RKW854" s="399"/>
      <c r="RKX854" s="399"/>
      <c r="RKY854" s="399"/>
      <c r="RKZ854" s="399"/>
      <c r="RLA854" s="399"/>
      <c r="RLB854" s="399"/>
      <c r="RLC854" s="399"/>
      <c r="RLD854" s="399"/>
      <c r="RLE854" s="399"/>
      <c r="RLF854" s="399"/>
      <c r="RLG854" s="399"/>
      <c r="RLH854" s="399"/>
      <c r="RLI854" s="399"/>
      <c r="RLJ854" s="399"/>
      <c r="RLK854" s="399"/>
      <c r="RLL854" s="399"/>
      <c r="RLM854" s="399"/>
      <c r="RLN854" s="399"/>
      <c r="RLO854" s="399"/>
      <c r="RLP854" s="399"/>
      <c r="RLQ854" s="399"/>
      <c r="RLR854" s="399"/>
      <c r="RLS854" s="399"/>
      <c r="RLT854" s="399"/>
      <c r="RLU854" s="399"/>
      <c r="RLV854" s="399"/>
      <c r="RLW854" s="399"/>
      <c r="RLX854" s="399"/>
      <c r="RLY854" s="399"/>
      <c r="RLZ854" s="399"/>
      <c r="RMA854" s="399"/>
      <c r="RMB854" s="399"/>
      <c r="RMC854" s="399"/>
      <c r="RMD854" s="399"/>
      <c r="RME854" s="399"/>
      <c r="RMF854" s="399"/>
      <c r="RMG854" s="399"/>
      <c r="RMH854" s="399"/>
      <c r="RMI854" s="399"/>
      <c r="RMJ854" s="399"/>
      <c r="RMK854" s="399"/>
      <c r="RML854" s="399"/>
      <c r="RMM854" s="399"/>
      <c r="RMN854" s="399"/>
      <c r="RMO854" s="399"/>
      <c r="RMP854" s="399"/>
      <c r="RMQ854" s="399"/>
      <c r="RMR854" s="399"/>
      <c r="RMS854" s="399"/>
      <c r="RMT854" s="399"/>
      <c r="RMU854" s="399"/>
      <c r="RMV854" s="399"/>
      <c r="RMW854" s="399"/>
      <c r="RMX854" s="399"/>
      <c r="RMY854" s="399"/>
      <c r="RMZ854" s="399"/>
      <c r="RNA854" s="399"/>
      <c r="RNB854" s="399"/>
      <c r="RNC854" s="399"/>
      <c r="RND854" s="399"/>
      <c r="RNE854" s="399"/>
      <c r="RNF854" s="399"/>
      <c r="RNG854" s="399"/>
      <c r="RNH854" s="399"/>
      <c r="RNI854" s="399"/>
      <c r="RNJ854" s="399"/>
      <c r="RNK854" s="399"/>
      <c r="RNL854" s="399"/>
      <c r="RNM854" s="399"/>
      <c r="RNN854" s="399"/>
      <c r="RNO854" s="399"/>
      <c r="RNP854" s="399"/>
      <c r="RNQ854" s="399"/>
      <c r="RNR854" s="399"/>
      <c r="RNS854" s="399"/>
      <c r="RNT854" s="399"/>
      <c r="RNU854" s="399"/>
      <c r="RNV854" s="399"/>
      <c r="RNW854" s="399"/>
      <c r="RNX854" s="399"/>
      <c r="RNY854" s="399"/>
      <c r="RNZ854" s="399"/>
      <c r="ROA854" s="399"/>
      <c r="ROB854" s="399"/>
      <c r="ROC854" s="399"/>
      <c r="ROD854" s="399"/>
      <c r="ROE854" s="399"/>
      <c r="ROF854" s="399"/>
      <c r="ROG854" s="399"/>
      <c r="ROH854" s="399"/>
      <c r="ROI854" s="399"/>
      <c r="ROJ854" s="399"/>
      <c r="ROK854" s="399"/>
      <c r="ROL854" s="399"/>
      <c r="ROM854" s="399"/>
      <c r="RON854" s="399"/>
      <c r="ROO854" s="399"/>
      <c r="ROP854" s="399"/>
      <c r="ROQ854" s="399"/>
      <c r="ROR854" s="399"/>
      <c r="ROS854" s="399"/>
      <c r="ROT854" s="399"/>
      <c r="ROU854" s="399"/>
      <c r="ROV854" s="399"/>
      <c r="ROW854" s="399"/>
      <c r="ROX854" s="399"/>
      <c r="ROY854" s="399"/>
      <c r="ROZ854" s="399"/>
      <c r="RPA854" s="399"/>
      <c r="RPB854" s="399"/>
      <c r="RPC854" s="399"/>
      <c r="RPD854" s="399"/>
      <c r="RPE854" s="399"/>
      <c r="RPF854" s="399"/>
      <c r="RPG854" s="399"/>
      <c r="RPH854" s="399"/>
      <c r="RPI854" s="399"/>
      <c r="RPJ854" s="399"/>
      <c r="RPK854" s="399"/>
      <c r="RPL854" s="399"/>
      <c r="RPM854" s="399"/>
      <c r="RPN854" s="399"/>
      <c r="RPO854" s="399"/>
      <c r="RPP854" s="399"/>
      <c r="RPQ854" s="399"/>
      <c r="RPR854" s="399"/>
      <c r="RPS854" s="399"/>
      <c r="RPT854" s="399"/>
      <c r="RPU854" s="399"/>
      <c r="RPV854" s="399"/>
      <c r="RPW854" s="399"/>
      <c r="RPX854" s="399"/>
      <c r="RPY854" s="399"/>
      <c r="RPZ854" s="399"/>
      <c r="RQA854" s="399"/>
      <c r="RQB854" s="399"/>
      <c r="RQC854" s="399"/>
      <c r="RQD854" s="399"/>
      <c r="RQE854" s="399"/>
      <c r="RQF854" s="399"/>
      <c r="RQG854" s="399"/>
      <c r="RQH854" s="399"/>
      <c r="RQI854" s="399"/>
      <c r="RQJ854" s="399"/>
      <c r="RQK854" s="399"/>
      <c r="RQL854" s="399"/>
      <c r="RQM854" s="399"/>
      <c r="RQN854" s="399"/>
      <c r="RQO854" s="399"/>
      <c r="RQP854" s="399"/>
      <c r="RQQ854" s="399"/>
      <c r="RQR854" s="399"/>
      <c r="RQS854" s="399"/>
      <c r="RQT854" s="399"/>
      <c r="RQU854" s="399"/>
      <c r="RQV854" s="399"/>
      <c r="RQW854" s="399"/>
      <c r="RQX854" s="399"/>
      <c r="RQY854" s="399"/>
      <c r="RQZ854" s="399"/>
      <c r="RRA854" s="399"/>
      <c r="RRB854" s="399"/>
      <c r="RRC854" s="399"/>
      <c r="RRD854" s="399"/>
      <c r="RRE854" s="399"/>
      <c r="RRF854" s="399"/>
      <c r="RRG854" s="399"/>
      <c r="RRH854" s="399"/>
      <c r="RRI854" s="399"/>
      <c r="RRJ854" s="399"/>
      <c r="RRK854" s="399"/>
      <c r="RRL854" s="399"/>
      <c r="RRM854" s="399"/>
      <c r="RRN854" s="399"/>
      <c r="RRO854" s="399"/>
      <c r="RRP854" s="399"/>
      <c r="RRQ854" s="399"/>
      <c r="RRR854" s="399"/>
      <c r="RRS854" s="399"/>
      <c r="RRT854" s="399"/>
      <c r="RRU854" s="399"/>
      <c r="RRV854" s="399"/>
      <c r="RRW854" s="399"/>
      <c r="RRX854" s="399"/>
      <c r="RRY854" s="399"/>
      <c r="RRZ854" s="399"/>
      <c r="RSA854" s="399"/>
      <c r="RSB854" s="399"/>
      <c r="RSC854" s="399"/>
      <c r="RSD854" s="399"/>
      <c r="RSE854" s="399"/>
      <c r="RSF854" s="399"/>
      <c r="RSG854" s="399"/>
      <c r="RSH854" s="399"/>
      <c r="RSI854" s="399"/>
      <c r="RSJ854" s="399"/>
      <c r="RSK854" s="399"/>
      <c r="RSL854" s="399"/>
      <c r="RSM854" s="399"/>
      <c r="RSN854" s="399"/>
      <c r="RSO854" s="399"/>
      <c r="RSP854" s="399"/>
      <c r="RSQ854" s="399"/>
      <c r="RSR854" s="399"/>
      <c r="RSS854" s="399"/>
      <c r="RST854" s="399"/>
      <c r="RSU854" s="399"/>
      <c r="RSV854" s="399"/>
      <c r="RSW854" s="399"/>
      <c r="RSX854" s="399"/>
      <c r="RSY854" s="399"/>
      <c r="RSZ854" s="399"/>
      <c r="RTA854" s="399"/>
      <c r="RTB854" s="399"/>
      <c r="RTC854" s="399"/>
      <c r="RTD854" s="399"/>
      <c r="RTE854" s="399"/>
      <c r="RTF854" s="399"/>
      <c r="RTG854" s="399"/>
      <c r="RTH854" s="399"/>
      <c r="RTI854" s="399"/>
      <c r="RTJ854" s="399"/>
      <c r="RTK854" s="399"/>
      <c r="RTL854" s="399"/>
      <c r="RTM854" s="399"/>
      <c r="RTN854" s="399"/>
      <c r="RTO854" s="399"/>
      <c r="RTP854" s="399"/>
      <c r="RTQ854" s="399"/>
      <c r="RTR854" s="399"/>
      <c r="RTS854" s="399"/>
      <c r="RTT854" s="399"/>
      <c r="RTU854" s="399"/>
      <c r="RTV854" s="399"/>
      <c r="RTW854" s="399"/>
      <c r="RTX854" s="399"/>
      <c r="RTY854" s="399"/>
      <c r="RTZ854" s="399"/>
      <c r="RUA854" s="399"/>
      <c r="RUB854" s="399"/>
      <c r="RUC854" s="399"/>
      <c r="RUD854" s="399"/>
      <c r="RUE854" s="399"/>
      <c r="RUF854" s="399"/>
      <c r="RUG854" s="399"/>
      <c r="RUH854" s="399"/>
      <c r="RUI854" s="399"/>
      <c r="RUJ854" s="399"/>
      <c r="RUK854" s="399"/>
      <c r="RUL854" s="399"/>
      <c r="RUM854" s="399"/>
      <c r="RUN854" s="399"/>
      <c r="RUO854" s="399"/>
      <c r="RUP854" s="399"/>
      <c r="RUQ854" s="399"/>
      <c r="RUR854" s="399"/>
      <c r="RUS854" s="399"/>
      <c r="RUT854" s="399"/>
      <c r="RUU854" s="399"/>
      <c r="RUV854" s="399"/>
      <c r="RUW854" s="399"/>
      <c r="RUX854" s="399"/>
      <c r="RUY854" s="399"/>
      <c r="RUZ854" s="399"/>
      <c r="RVA854" s="399"/>
      <c r="RVB854" s="399"/>
      <c r="RVC854" s="399"/>
      <c r="RVD854" s="399"/>
      <c r="RVE854" s="399"/>
      <c r="RVF854" s="399"/>
      <c r="RVG854" s="399"/>
      <c r="RVH854" s="399"/>
      <c r="RVI854" s="399"/>
      <c r="RVJ854" s="399"/>
      <c r="RVK854" s="399"/>
      <c r="RVL854" s="399"/>
      <c r="RVM854" s="399"/>
      <c r="RVN854" s="399"/>
      <c r="RVO854" s="399"/>
      <c r="RVP854" s="399"/>
      <c r="RVQ854" s="399"/>
      <c r="RVR854" s="399"/>
      <c r="RVS854" s="399"/>
      <c r="RVT854" s="399"/>
      <c r="RVU854" s="399"/>
      <c r="RVV854" s="399"/>
      <c r="RVW854" s="399"/>
      <c r="RVX854" s="399"/>
      <c r="RVY854" s="399"/>
      <c r="RVZ854" s="399"/>
      <c r="RWA854" s="399"/>
      <c r="RWB854" s="399"/>
      <c r="RWC854" s="399"/>
      <c r="RWD854" s="399"/>
      <c r="RWE854" s="399"/>
      <c r="RWF854" s="399"/>
      <c r="RWG854" s="399"/>
      <c r="RWH854" s="399"/>
      <c r="RWI854" s="399"/>
      <c r="RWJ854" s="399"/>
      <c r="RWK854" s="399"/>
      <c r="RWL854" s="399"/>
      <c r="RWM854" s="399"/>
      <c r="RWN854" s="399"/>
      <c r="RWO854" s="399"/>
      <c r="RWP854" s="399"/>
      <c r="RWQ854" s="399"/>
      <c r="RWR854" s="399"/>
      <c r="RWS854" s="399"/>
      <c r="RWT854" s="399"/>
      <c r="RWU854" s="399"/>
      <c r="RWV854" s="399"/>
      <c r="RWW854" s="399"/>
      <c r="RWX854" s="399"/>
      <c r="RWY854" s="399"/>
      <c r="RWZ854" s="399"/>
      <c r="RXA854" s="399"/>
      <c r="RXB854" s="399"/>
      <c r="RXC854" s="399"/>
      <c r="RXD854" s="399"/>
      <c r="RXE854" s="399"/>
      <c r="RXF854" s="399"/>
      <c r="RXG854" s="399"/>
      <c r="RXH854" s="399"/>
      <c r="RXI854" s="399"/>
      <c r="RXJ854" s="399"/>
      <c r="RXK854" s="399"/>
      <c r="RXL854" s="399"/>
      <c r="RXM854" s="399"/>
      <c r="RXN854" s="399"/>
      <c r="RXO854" s="399"/>
      <c r="RXP854" s="399"/>
      <c r="RXQ854" s="399"/>
      <c r="RXR854" s="399"/>
      <c r="RXS854" s="399"/>
      <c r="RXT854" s="399"/>
      <c r="RXU854" s="399"/>
      <c r="RXV854" s="399"/>
      <c r="RXW854" s="399"/>
      <c r="RXX854" s="399"/>
      <c r="RXY854" s="399"/>
      <c r="RXZ854" s="399"/>
      <c r="RYA854" s="399"/>
      <c r="RYB854" s="399"/>
      <c r="RYC854" s="399"/>
      <c r="RYD854" s="399"/>
      <c r="RYE854" s="399"/>
      <c r="RYF854" s="399"/>
      <c r="RYG854" s="399"/>
      <c r="RYH854" s="399"/>
      <c r="RYI854" s="399"/>
      <c r="RYJ854" s="399"/>
      <c r="RYK854" s="399"/>
      <c r="RYL854" s="399"/>
      <c r="RYM854" s="399"/>
      <c r="RYN854" s="399"/>
      <c r="RYO854" s="399"/>
      <c r="RYP854" s="399"/>
      <c r="RYQ854" s="399"/>
      <c r="RYR854" s="399"/>
      <c r="RYS854" s="399"/>
      <c r="RYT854" s="399"/>
      <c r="RYU854" s="399"/>
      <c r="RYV854" s="399"/>
      <c r="RYW854" s="399"/>
      <c r="RYX854" s="399"/>
      <c r="RYY854" s="399"/>
      <c r="RYZ854" s="399"/>
      <c r="RZA854" s="399"/>
      <c r="RZB854" s="399"/>
      <c r="RZC854" s="399"/>
      <c r="RZD854" s="399"/>
      <c r="RZE854" s="399"/>
      <c r="RZF854" s="399"/>
      <c r="RZG854" s="399"/>
      <c r="RZH854" s="399"/>
      <c r="RZI854" s="399"/>
      <c r="RZJ854" s="399"/>
      <c r="RZK854" s="399"/>
      <c r="RZL854" s="399"/>
      <c r="RZM854" s="399"/>
      <c r="RZN854" s="399"/>
      <c r="RZO854" s="399"/>
      <c r="RZP854" s="399"/>
      <c r="RZQ854" s="399"/>
      <c r="RZR854" s="399"/>
      <c r="RZS854" s="399"/>
      <c r="RZT854" s="399"/>
      <c r="RZU854" s="399"/>
      <c r="RZV854" s="399"/>
      <c r="RZW854" s="399"/>
      <c r="RZX854" s="399"/>
      <c r="RZY854" s="399"/>
      <c r="RZZ854" s="399"/>
      <c r="SAA854" s="399"/>
      <c r="SAB854" s="399"/>
      <c r="SAC854" s="399"/>
      <c r="SAD854" s="399"/>
      <c r="SAE854" s="399"/>
      <c r="SAF854" s="399"/>
      <c r="SAG854" s="399"/>
      <c r="SAH854" s="399"/>
      <c r="SAI854" s="399"/>
      <c r="SAJ854" s="399"/>
      <c r="SAK854" s="399"/>
      <c r="SAL854" s="399"/>
      <c r="SAM854" s="399"/>
      <c r="SAN854" s="399"/>
      <c r="SAO854" s="399"/>
      <c r="SAP854" s="399"/>
      <c r="SAQ854" s="399"/>
      <c r="SAR854" s="399"/>
      <c r="SAS854" s="399"/>
      <c r="SAT854" s="399"/>
      <c r="SAU854" s="399"/>
      <c r="SAV854" s="399"/>
      <c r="SAW854" s="399"/>
      <c r="SAX854" s="399"/>
      <c r="SAY854" s="399"/>
      <c r="SAZ854" s="399"/>
      <c r="SBA854" s="399"/>
      <c r="SBB854" s="399"/>
      <c r="SBC854" s="399"/>
      <c r="SBD854" s="399"/>
      <c r="SBE854" s="399"/>
      <c r="SBF854" s="399"/>
      <c r="SBG854" s="399"/>
      <c r="SBH854" s="399"/>
      <c r="SBI854" s="399"/>
      <c r="SBJ854" s="399"/>
      <c r="SBK854" s="399"/>
      <c r="SBL854" s="399"/>
      <c r="SBM854" s="399"/>
      <c r="SBN854" s="399"/>
      <c r="SBO854" s="399"/>
      <c r="SBP854" s="399"/>
      <c r="SBQ854" s="399"/>
      <c r="SBR854" s="399"/>
      <c r="SBS854" s="399"/>
      <c r="SBT854" s="399"/>
      <c r="SBU854" s="399"/>
      <c r="SBV854" s="399"/>
      <c r="SBW854" s="399"/>
      <c r="SBX854" s="399"/>
      <c r="SBY854" s="399"/>
      <c r="SBZ854" s="399"/>
      <c r="SCA854" s="399"/>
      <c r="SCB854" s="399"/>
      <c r="SCC854" s="399"/>
      <c r="SCD854" s="399"/>
      <c r="SCE854" s="399"/>
      <c r="SCF854" s="399"/>
      <c r="SCG854" s="399"/>
      <c r="SCH854" s="399"/>
      <c r="SCI854" s="399"/>
      <c r="SCJ854" s="399"/>
      <c r="SCK854" s="399"/>
      <c r="SCL854" s="399"/>
      <c r="SCM854" s="399"/>
      <c r="SCN854" s="399"/>
      <c r="SCO854" s="399"/>
      <c r="SCP854" s="399"/>
      <c r="SCQ854" s="399"/>
      <c r="SCR854" s="399"/>
      <c r="SCS854" s="399"/>
      <c r="SCT854" s="399"/>
      <c r="SCU854" s="399"/>
      <c r="SCV854" s="399"/>
      <c r="SCW854" s="399"/>
      <c r="SCX854" s="399"/>
      <c r="SCY854" s="399"/>
      <c r="SCZ854" s="399"/>
      <c r="SDA854" s="399"/>
      <c r="SDB854" s="399"/>
      <c r="SDC854" s="399"/>
      <c r="SDD854" s="399"/>
      <c r="SDE854" s="399"/>
      <c r="SDF854" s="399"/>
      <c r="SDG854" s="399"/>
      <c r="SDH854" s="399"/>
      <c r="SDI854" s="399"/>
      <c r="SDJ854" s="399"/>
      <c r="SDK854" s="399"/>
      <c r="SDL854" s="399"/>
      <c r="SDM854" s="399"/>
      <c r="SDN854" s="399"/>
      <c r="SDO854" s="399"/>
      <c r="SDP854" s="399"/>
      <c r="SDQ854" s="399"/>
      <c r="SDR854" s="399"/>
      <c r="SDS854" s="399"/>
      <c r="SDT854" s="399"/>
      <c r="SDU854" s="399"/>
      <c r="SDV854" s="399"/>
      <c r="SDW854" s="399"/>
      <c r="SDX854" s="399"/>
      <c r="SDY854" s="399"/>
      <c r="SDZ854" s="399"/>
      <c r="SEA854" s="399"/>
      <c r="SEB854" s="399"/>
      <c r="SEC854" s="399"/>
      <c r="SED854" s="399"/>
      <c r="SEE854" s="399"/>
      <c r="SEF854" s="399"/>
      <c r="SEG854" s="399"/>
      <c r="SEH854" s="399"/>
      <c r="SEI854" s="399"/>
      <c r="SEJ854" s="399"/>
      <c r="SEK854" s="399"/>
      <c r="SEL854" s="399"/>
      <c r="SEM854" s="399"/>
      <c r="SEN854" s="399"/>
      <c r="SEO854" s="399"/>
      <c r="SEP854" s="399"/>
      <c r="SEQ854" s="399"/>
      <c r="SER854" s="399"/>
      <c r="SES854" s="399"/>
      <c r="SET854" s="399"/>
      <c r="SEU854" s="399"/>
      <c r="SEV854" s="399"/>
      <c r="SEW854" s="399"/>
      <c r="SEX854" s="399"/>
      <c r="SEY854" s="399"/>
      <c r="SEZ854" s="399"/>
      <c r="SFA854" s="399"/>
      <c r="SFB854" s="399"/>
      <c r="SFC854" s="399"/>
      <c r="SFD854" s="399"/>
      <c r="SFE854" s="399"/>
      <c r="SFF854" s="399"/>
      <c r="SFG854" s="399"/>
      <c r="SFH854" s="399"/>
      <c r="SFI854" s="399"/>
      <c r="SFJ854" s="399"/>
      <c r="SFK854" s="399"/>
      <c r="SFL854" s="399"/>
      <c r="SFM854" s="399"/>
      <c r="SFN854" s="399"/>
      <c r="SFO854" s="399"/>
      <c r="SFP854" s="399"/>
      <c r="SFQ854" s="399"/>
      <c r="SFR854" s="399"/>
      <c r="SFS854" s="399"/>
      <c r="SFT854" s="399"/>
      <c r="SFU854" s="399"/>
      <c r="SFV854" s="399"/>
      <c r="SFW854" s="399"/>
      <c r="SFX854" s="399"/>
      <c r="SFY854" s="399"/>
      <c r="SFZ854" s="399"/>
      <c r="SGA854" s="399"/>
      <c r="SGB854" s="399"/>
      <c r="SGC854" s="399"/>
      <c r="SGD854" s="399"/>
      <c r="SGE854" s="399"/>
      <c r="SGF854" s="399"/>
      <c r="SGG854" s="399"/>
      <c r="SGH854" s="399"/>
      <c r="SGI854" s="399"/>
      <c r="SGJ854" s="399"/>
      <c r="SGK854" s="399"/>
      <c r="SGL854" s="399"/>
      <c r="SGM854" s="399"/>
      <c r="SGN854" s="399"/>
      <c r="SGO854" s="399"/>
      <c r="SGP854" s="399"/>
      <c r="SGQ854" s="399"/>
      <c r="SGR854" s="399"/>
      <c r="SGS854" s="399"/>
      <c r="SGT854" s="399"/>
      <c r="SGU854" s="399"/>
      <c r="SGV854" s="399"/>
      <c r="SGW854" s="399"/>
      <c r="SGX854" s="399"/>
      <c r="SGY854" s="399"/>
      <c r="SGZ854" s="399"/>
      <c r="SHA854" s="399"/>
      <c r="SHB854" s="399"/>
      <c r="SHC854" s="399"/>
      <c r="SHD854" s="399"/>
      <c r="SHE854" s="399"/>
      <c r="SHF854" s="399"/>
      <c r="SHG854" s="399"/>
      <c r="SHH854" s="399"/>
      <c r="SHI854" s="399"/>
      <c r="SHJ854" s="399"/>
      <c r="SHK854" s="399"/>
      <c r="SHL854" s="399"/>
      <c r="SHM854" s="399"/>
      <c r="SHN854" s="399"/>
      <c r="SHO854" s="399"/>
      <c r="SHP854" s="399"/>
      <c r="SHQ854" s="399"/>
      <c r="SHR854" s="399"/>
      <c r="SHS854" s="399"/>
      <c r="SHT854" s="399"/>
      <c r="SHU854" s="399"/>
      <c r="SHV854" s="399"/>
      <c r="SHW854" s="399"/>
      <c r="SHX854" s="399"/>
      <c r="SHY854" s="399"/>
      <c r="SHZ854" s="399"/>
      <c r="SIA854" s="399"/>
      <c r="SIB854" s="399"/>
      <c r="SIC854" s="399"/>
      <c r="SID854" s="399"/>
      <c r="SIE854" s="399"/>
      <c r="SIF854" s="399"/>
      <c r="SIG854" s="399"/>
      <c r="SIH854" s="399"/>
      <c r="SII854" s="399"/>
      <c r="SIJ854" s="399"/>
      <c r="SIK854" s="399"/>
      <c r="SIL854" s="399"/>
      <c r="SIM854" s="399"/>
      <c r="SIN854" s="399"/>
      <c r="SIO854" s="399"/>
      <c r="SIP854" s="399"/>
      <c r="SIQ854" s="399"/>
      <c r="SIR854" s="399"/>
      <c r="SIS854" s="399"/>
      <c r="SIT854" s="399"/>
      <c r="SIU854" s="399"/>
      <c r="SIV854" s="399"/>
      <c r="SIW854" s="399"/>
      <c r="SIX854" s="399"/>
      <c r="SIY854" s="399"/>
      <c r="SIZ854" s="399"/>
      <c r="SJA854" s="399"/>
      <c r="SJB854" s="399"/>
      <c r="SJC854" s="399"/>
      <c r="SJD854" s="399"/>
      <c r="SJE854" s="399"/>
      <c r="SJF854" s="399"/>
      <c r="SJG854" s="399"/>
      <c r="SJH854" s="399"/>
      <c r="SJI854" s="399"/>
      <c r="SJJ854" s="399"/>
      <c r="SJK854" s="399"/>
      <c r="SJL854" s="399"/>
      <c r="SJM854" s="399"/>
      <c r="SJN854" s="399"/>
      <c r="SJO854" s="399"/>
      <c r="SJP854" s="399"/>
      <c r="SJQ854" s="399"/>
      <c r="SJR854" s="399"/>
      <c r="SJS854" s="399"/>
      <c r="SJT854" s="399"/>
      <c r="SJU854" s="399"/>
      <c r="SJV854" s="399"/>
      <c r="SJW854" s="399"/>
      <c r="SJX854" s="399"/>
      <c r="SJY854" s="399"/>
      <c r="SJZ854" s="399"/>
      <c r="SKA854" s="399"/>
      <c r="SKB854" s="399"/>
      <c r="SKC854" s="399"/>
      <c r="SKD854" s="399"/>
      <c r="SKE854" s="399"/>
      <c r="SKF854" s="399"/>
      <c r="SKG854" s="399"/>
      <c r="SKH854" s="399"/>
      <c r="SKI854" s="399"/>
      <c r="SKJ854" s="399"/>
      <c r="SKK854" s="399"/>
      <c r="SKL854" s="399"/>
      <c r="SKM854" s="399"/>
      <c r="SKN854" s="399"/>
      <c r="SKO854" s="399"/>
      <c r="SKP854" s="399"/>
      <c r="SKQ854" s="399"/>
      <c r="SKR854" s="399"/>
      <c r="SKS854" s="399"/>
      <c r="SKT854" s="399"/>
      <c r="SKU854" s="399"/>
      <c r="SKV854" s="399"/>
      <c r="SKW854" s="399"/>
      <c r="SKX854" s="399"/>
      <c r="SKY854" s="399"/>
      <c r="SKZ854" s="399"/>
      <c r="SLA854" s="399"/>
      <c r="SLB854" s="399"/>
      <c r="SLC854" s="399"/>
      <c r="SLD854" s="399"/>
      <c r="SLE854" s="399"/>
      <c r="SLF854" s="399"/>
      <c r="SLG854" s="399"/>
      <c r="SLH854" s="399"/>
      <c r="SLI854" s="399"/>
      <c r="SLJ854" s="399"/>
      <c r="SLK854" s="399"/>
      <c r="SLL854" s="399"/>
      <c r="SLM854" s="399"/>
      <c r="SLN854" s="399"/>
      <c r="SLO854" s="399"/>
      <c r="SLP854" s="399"/>
      <c r="SLQ854" s="399"/>
      <c r="SLR854" s="399"/>
      <c r="SLS854" s="399"/>
      <c r="SLT854" s="399"/>
      <c r="SLU854" s="399"/>
      <c r="SLV854" s="399"/>
      <c r="SLW854" s="399"/>
      <c r="SLX854" s="399"/>
      <c r="SLY854" s="399"/>
      <c r="SLZ854" s="399"/>
      <c r="SMA854" s="399"/>
      <c r="SMB854" s="399"/>
      <c r="SMC854" s="399"/>
      <c r="SMD854" s="399"/>
      <c r="SME854" s="399"/>
      <c r="SMF854" s="399"/>
      <c r="SMG854" s="399"/>
      <c r="SMH854" s="399"/>
      <c r="SMI854" s="399"/>
      <c r="SMJ854" s="399"/>
      <c r="SMK854" s="399"/>
      <c r="SML854" s="399"/>
      <c r="SMM854" s="399"/>
      <c r="SMN854" s="399"/>
      <c r="SMO854" s="399"/>
      <c r="SMP854" s="399"/>
      <c r="SMQ854" s="399"/>
      <c r="SMR854" s="399"/>
      <c r="SMS854" s="399"/>
      <c r="SMT854" s="399"/>
      <c r="SMU854" s="399"/>
      <c r="SMV854" s="399"/>
      <c r="SMW854" s="399"/>
      <c r="SMX854" s="399"/>
      <c r="SMY854" s="399"/>
      <c r="SMZ854" s="399"/>
      <c r="SNA854" s="399"/>
      <c r="SNB854" s="399"/>
      <c r="SNC854" s="399"/>
      <c r="SND854" s="399"/>
      <c r="SNE854" s="399"/>
      <c r="SNF854" s="399"/>
      <c r="SNG854" s="399"/>
      <c r="SNH854" s="399"/>
      <c r="SNI854" s="399"/>
      <c r="SNJ854" s="399"/>
      <c r="SNK854" s="399"/>
      <c r="SNL854" s="399"/>
      <c r="SNM854" s="399"/>
      <c r="SNN854" s="399"/>
      <c r="SNO854" s="399"/>
      <c r="SNP854" s="399"/>
      <c r="SNQ854" s="399"/>
      <c r="SNR854" s="399"/>
      <c r="SNS854" s="399"/>
      <c r="SNT854" s="399"/>
      <c r="SNU854" s="399"/>
      <c r="SNV854" s="399"/>
      <c r="SNW854" s="399"/>
      <c r="SNX854" s="399"/>
      <c r="SNY854" s="399"/>
      <c r="SNZ854" s="399"/>
      <c r="SOA854" s="399"/>
      <c r="SOB854" s="399"/>
      <c r="SOC854" s="399"/>
      <c r="SOD854" s="399"/>
      <c r="SOE854" s="399"/>
      <c r="SOF854" s="399"/>
      <c r="SOG854" s="399"/>
      <c r="SOH854" s="399"/>
      <c r="SOI854" s="399"/>
      <c r="SOJ854" s="399"/>
      <c r="SOK854" s="399"/>
      <c r="SOL854" s="399"/>
      <c r="SOM854" s="399"/>
      <c r="SON854" s="399"/>
      <c r="SOO854" s="399"/>
      <c r="SOP854" s="399"/>
      <c r="SOQ854" s="399"/>
      <c r="SOR854" s="399"/>
      <c r="SOS854" s="399"/>
      <c r="SOT854" s="399"/>
      <c r="SOU854" s="399"/>
      <c r="SOV854" s="399"/>
      <c r="SOW854" s="399"/>
      <c r="SOX854" s="399"/>
      <c r="SOY854" s="399"/>
      <c r="SOZ854" s="399"/>
      <c r="SPA854" s="399"/>
      <c r="SPB854" s="399"/>
      <c r="SPC854" s="399"/>
      <c r="SPD854" s="399"/>
      <c r="SPE854" s="399"/>
      <c r="SPF854" s="399"/>
      <c r="SPG854" s="399"/>
      <c r="SPH854" s="399"/>
      <c r="SPI854" s="399"/>
      <c r="SPJ854" s="399"/>
      <c r="SPK854" s="399"/>
      <c r="SPL854" s="399"/>
      <c r="SPM854" s="399"/>
      <c r="SPN854" s="399"/>
      <c r="SPO854" s="399"/>
      <c r="SPP854" s="399"/>
      <c r="SPQ854" s="399"/>
      <c r="SPR854" s="399"/>
      <c r="SPS854" s="399"/>
      <c r="SPT854" s="399"/>
      <c r="SPU854" s="399"/>
      <c r="SPV854" s="399"/>
      <c r="SPW854" s="399"/>
      <c r="SPX854" s="399"/>
      <c r="SPY854" s="399"/>
      <c r="SPZ854" s="399"/>
      <c r="SQA854" s="399"/>
      <c r="SQB854" s="399"/>
      <c r="SQC854" s="399"/>
      <c r="SQD854" s="399"/>
      <c r="SQE854" s="399"/>
      <c r="SQF854" s="399"/>
      <c r="SQG854" s="399"/>
      <c r="SQH854" s="399"/>
      <c r="SQI854" s="399"/>
      <c r="SQJ854" s="399"/>
      <c r="SQK854" s="399"/>
      <c r="SQL854" s="399"/>
      <c r="SQM854" s="399"/>
      <c r="SQN854" s="399"/>
      <c r="SQO854" s="399"/>
      <c r="SQP854" s="399"/>
      <c r="SQQ854" s="399"/>
      <c r="SQR854" s="399"/>
      <c r="SQS854" s="399"/>
      <c r="SQT854" s="399"/>
      <c r="SQU854" s="399"/>
      <c r="SQV854" s="399"/>
      <c r="SQW854" s="399"/>
      <c r="SQX854" s="399"/>
      <c r="SQY854" s="399"/>
      <c r="SQZ854" s="399"/>
      <c r="SRA854" s="399"/>
      <c r="SRB854" s="399"/>
      <c r="SRC854" s="399"/>
      <c r="SRD854" s="399"/>
      <c r="SRE854" s="399"/>
      <c r="SRF854" s="399"/>
      <c r="SRG854" s="399"/>
      <c r="SRH854" s="399"/>
      <c r="SRI854" s="399"/>
      <c r="SRJ854" s="399"/>
      <c r="SRK854" s="399"/>
      <c r="SRL854" s="399"/>
      <c r="SRM854" s="399"/>
      <c r="SRN854" s="399"/>
      <c r="SRO854" s="399"/>
      <c r="SRP854" s="399"/>
      <c r="SRQ854" s="399"/>
      <c r="SRR854" s="399"/>
      <c r="SRS854" s="399"/>
      <c r="SRT854" s="399"/>
      <c r="SRU854" s="399"/>
      <c r="SRV854" s="399"/>
      <c r="SRW854" s="399"/>
      <c r="SRX854" s="399"/>
      <c r="SRY854" s="399"/>
      <c r="SRZ854" s="399"/>
      <c r="SSA854" s="399"/>
      <c r="SSB854" s="399"/>
      <c r="SSC854" s="399"/>
      <c r="SSD854" s="399"/>
      <c r="SSE854" s="399"/>
      <c r="SSF854" s="399"/>
      <c r="SSG854" s="399"/>
      <c r="SSH854" s="399"/>
      <c r="SSI854" s="399"/>
      <c r="SSJ854" s="399"/>
      <c r="SSK854" s="399"/>
      <c r="SSL854" s="399"/>
      <c r="SSM854" s="399"/>
      <c r="SSN854" s="399"/>
      <c r="SSO854" s="399"/>
      <c r="SSP854" s="399"/>
      <c r="SSQ854" s="399"/>
      <c r="SSR854" s="399"/>
      <c r="SSS854" s="399"/>
      <c r="SST854" s="399"/>
      <c r="SSU854" s="399"/>
      <c r="SSV854" s="399"/>
      <c r="SSW854" s="399"/>
      <c r="SSX854" s="399"/>
      <c r="SSY854" s="399"/>
      <c r="SSZ854" s="399"/>
      <c r="STA854" s="399"/>
      <c r="STB854" s="399"/>
      <c r="STC854" s="399"/>
      <c r="STD854" s="399"/>
      <c r="STE854" s="399"/>
      <c r="STF854" s="399"/>
      <c r="STG854" s="399"/>
      <c r="STH854" s="399"/>
      <c r="STI854" s="399"/>
      <c r="STJ854" s="399"/>
      <c r="STK854" s="399"/>
      <c r="STL854" s="399"/>
      <c r="STM854" s="399"/>
      <c r="STN854" s="399"/>
      <c r="STO854" s="399"/>
      <c r="STP854" s="399"/>
      <c r="STQ854" s="399"/>
      <c r="STR854" s="399"/>
      <c r="STS854" s="399"/>
      <c r="STT854" s="399"/>
      <c r="STU854" s="399"/>
      <c r="STV854" s="399"/>
      <c r="STW854" s="399"/>
      <c r="STX854" s="399"/>
      <c r="STY854" s="399"/>
      <c r="STZ854" s="399"/>
      <c r="SUA854" s="399"/>
      <c r="SUB854" s="399"/>
      <c r="SUC854" s="399"/>
      <c r="SUD854" s="399"/>
      <c r="SUE854" s="399"/>
      <c r="SUF854" s="399"/>
      <c r="SUG854" s="399"/>
      <c r="SUH854" s="399"/>
      <c r="SUI854" s="399"/>
      <c r="SUJ854" s="399"/>
      <c r="SUK854" s="399"/>
      <c r="SUL854" s="399"/>
      <c r="SUM854" s="399"/>
      <c r="SUN854" s="399"/>
      <c r="SUO854" s="399"/>
      <c r="SUP854" s="399"/>
      <c r="SUQ854" s="399"/>
      <c r="SUR854" s="399"/>
      <c r="SUS854" s="399"/>
      <c r="SUT854" s="399"/>
      <c r="SUU854" s="399"/>
      <c r="SUV854" s="399"/>
      <c r="SUW854" s="399"/>
      <c r="SUX854" s="399"/>
      <c r="SUY854" s="399"/>
      <c r="SUZ854" s="399"/>
      <c r="SVA854" s="399"/>
      <c r="SVB854" s="399"/>
      <c r="SVC854" s="399"/>
      <c r="SVD854" s="399"/>
      <c r="SVE854" s="399"/>
      <c r="SVF854" s="399"/>
      <c r="SVG854" s="399"/>
      <c r="SVH854" s="399"/>
      <c r="SVI854" s="399"/>
      <c r="SVJ854" s="399"/>
      <c r="SVK854" s="399"/>
      <c r="SVL854" s="399"/>
      <c r="SVM854" s="399"/>
      <c r="SVN854" s="399"/>
      <c r="SVO854" s="399"/>
      <c r="SVP854" s="399"/>
      <c r="SVQ854" s="399"/>
      <c r="SVR854" s="399"/>
      <c r="SVS854" s="399"/>
      <c r="SVT854" s="399"/>
      <c r="SVU854" s="399"/>
      <c r="SVV854" s="399"/>
      <c r="SVW854" s="399"/>
      <c r="SVX854" s="399"/>
      <c r="SVY854" s="399"/>
      <c r="SVZ854" s="399"/>
      <c r="SWA854" s="399"/>
      <c r="SWB854" s="399"/>
      <c r="SWC854" s="399"/>
      <c r="SWD854" s="399"/>
      <c r="SWE854" s="399"/>
      <c r="SWF854" s="399"/>
      <c r="SWG854" s="399"/>
      <c r="SWH854" s="399"/>
      <c r="SWI854" s="399"/>
      <c r="SWJ854" s="399"/>
      <c r="SWK854" s="399"/>
      <c r="SWL854" s="399"/>
      <c r="SWM854" s="399"/>
      <c r="SWN854" s="399"/>
      <c r="SWO854" s="399"/>
      <c r="SWP854" s="399"/>
      <c r="SWQ854" s="399"/>
      <c r="SWR854" s="399"/>
      <c r="SWS854" s="399"/>
      <c r="SWT854" s="399"/>
      <c r="SWU854" s="399"/>
      <c r="SWV854" s="399"/>
      <c r="SWW854" s="399"/>
      <c r="SWX854" s="399"/>
      <c r="SWY854" s="399"/>
      <c r="SWZ854" s="399"/>
      <c r="SXA854" s="399"/>
      <c r="SXB854" s="399"/>
      <c r="SXC854" s="399"/>
      <c r="SXD854" s="399"/>
      <c r="SXE854" s="399"/>
      <c r="SXF854" s="399"/>
      <c r="SXG854" s="399"/>
      <c r="SXH854" s="399"/>
      <c r="SXI854" s="399"/>
      <c r="SXJ854" s="399"/>
      <c r="SXK854" s="399"/>
      <c r="SXL854" s="399"/>
      <c r="SXM854" s="399"/>
      <c r="SXN854" s="399"/>
      <c r="SXO854" s="399"/>
      <c r="SXP854" s="399"/>
      <c r="SXQ854" s="399"/>
      <c r="SXR854" s="399"/>
      <c r="SXS854" s="399"/>
      <c r="SXT854" s="399"/>
      <c r="SXU854" s="399"/>
      <c r="SXV854" s="399"/>
      <c r="SXW854" s="399"/>
      <c r="SXX854" s="399"/>
      <c r="SXY854" s="399"/>
      <c r="SXZ854" s="399"/>
      <c r="SYA854" s="399"/>
      <c r="SYB854" s="399"/>
      <c r="SYC854" s="399"/>
      <c r="SYD854" s="399"/>
      <c r="SYE854" s="399"/>
      <c r="SYF854" s="399"/>
      <c r="SYG854" s="399"/>
      <c r="SYH854" s="399"/>
      <c r="SYI854" s="399"/>
      <c r="SYJ854" s="399"/>
      <c r="SYK854" s="399"/>
      <c r="SYL854" s="399"/>
      <c r="SYM854" s="399"/>
      <c r="SYN854" s="399"/>
      <c r="SYO854" s="399"/>
      <c r="SYP854" s="399"/>
      <c r="SYQ854" s="399"/>
      <c r="SYR854" s="399"/>
      <c r="SYS854" s="399"/>
      <c r="SYT854" s="399"/>
      <c r="SYU854" s="399"/>
      <c r="SYV854" s="399"/>
      <c r="SYW854" s="399"/>
      <c r="SYX854" s="399"/>
      <c r="SYY854" s="399"/>
      <c r="SYZ854" s="399"/>
      <c r="SZA854" s="399"/>
      <c r="SZB854" s="399"/>
      <c r="SZC854" s="399"/>
      <c r="SZD854" s="399"/>
      <c r="SZE854" s="399"/>
      <c r="SZF854" s="399"/>
      <c r="SZG854" s="399"/>
      <c r="SZH854" s="399"/>
      <c r="SZI854" s="399"/>
      <c r="SZJ854" s="399"/>
      <c r="SZK854" s="399"/>
      <c r="SZL854" s="399"/>
      <c r="SZM854" s="399"/>
      <c r="SZN854" s="399"/>
      <c r="SZO854" s="399"/>
      <c r="SZP854" s="399"/>
      <c r="SZQ854" s="399"/>
      <c r="SZR854" s="399"/>
      <c r="SZS854" s="399"/>
      <c r="SZT854" s="399"/>
      <c r="SZU854" s="399"/>
      <c r="SZV854" s="399"/>
      <c r="SZW854" s="399"/>
      <c r="SZX854" s="399"/>
      <c r="SZY854" s="399"/>
      <c r="SZZ854" s="399"/>
      <c r="TAA854" s="399"/>
      <c r="TAB854" s="399"/>
      <c r="TAC854" s="399"/>
      <c r="TAD854" s="399"/>
      <c r="TAE854" s="399"/>
      <c r="TAF854" s="399"/>
      <c r="TAG854" s="399"/>
      <c r="TAH854" s="399"/>
      <c r="TAI854" s="399"/>
      <c r="TAJ854" s="399"/>
      <c r="TAK854" s="399"/>
      <c r="TAL854" s="399"/>
      <c r="TAM854" s="399"/>
      <c r="TAN854" s="399"/>
      <c r="TAO854" s="399"/>
      <c r="TAP854" s="399"/>
      <c r="TAQ854" s="399"/>
      <c r="TAR854" s="399"/>
      <c r="TAS854" s="399"/>
      <c r="TAT854" s="399"/>
      <c r="TAU854" s="399"/>
      <c r="TAV854" s="399"/>
      <c r="TAW854" s="399"/>
      <c r="TAX854" s="399"/>
      <c r="TAY854" s="399"/>
      <c r="TAZ854" s="399"/>
      <c r="TBA854" s="399"/>
      <c r="TBB854" s="399"/>
      <c r="TBC854" s="399"/>
      <c r="TBD854" s="399"/>
      <c r="TBE854" s="399"/>
      <c r="TBF854" s="399"/>
      <c r="TBG854" s="399"/>
      <c r="TBH854" s="399"/>
      <c r="TBI854" s="399"/>
      <c r="TBJ854" s="399"/>
      <c r="TBK854" s="399"/>
      <c r="TBL854" s="399"/>
      <c r="TBM854" s="399"/>
      <c r="TBN854" s="399"/>
      <c r="TBO854" s="399"/>
      <c r="TBP854" s="399"/>
      <c r="TBQ854" s="399"/>
      <c r="TBR854" s="399"/>
      <c r="TBS854" s="399"/>
      <c r="TBT854" s="399"/>
      <c r="TBU854" s="399"/>
      <c r="TBV854" s="399"/>
      <c r="TBW854" s="399"/>
      <c r="TBX854" s="399"/>
      <c r="TBY854" s="399"/>
      <c r="TBZ854" s="399"/>
      <c r="TCA854" s="399"/>
      <c r="TCB854" s="399"/>
      <c r="TCC854" s="399"/>
      <c r="TCD854" s="399"/>
      <c r="TCE854" s="399"/>
      <c r="TCF854" s="399"/>
      <c r="TCG854" s="399"/>
      <c r="TCH854" s="399"/>
      <c r="TCI854" s="399"/>
      <c r="TCJ854" s="399"/>
      <c r="TCK854" s="399"/>
      <c r="TCL854" s="399"/>
      <c r="TCM854" s="399"/>
      <c r="TCN854" s="399"/>
      <c r="TCO854" s="399"/>
      <c r="TCP854" s="399"/>
      <c r="TCQ854" s="399"/>
      <c r="TCR854" s="399"/>
      <c r="TCS854" s="399"/>
      <c r="TCT854" s="399"/>
      <c r="TCU854" s="399"/>
      <c r="TCV854" s="399"/>
      <c r="TCW854" s="399"/>
      <c r="TCX854" s="399"/>
      <c r="TCY854" s="399"/>
      <c r="TCZ854" s="399"/>
      <c r="TDA854" s="399"/>
      <c r="TDB854" s="399"/>
      <c r="TDC854" s="399"/>
      <c r="TDD854" s="399"/>
      <c r="TDE854" s="399"/>
      <c r="TDF854" s="399"/>
      <c r="TDG854" s="399"/>
      <c r="TDH854" s="399"/>
      <c r="TDI854" s="399"/>
      <c r="TDJ854" s="399"/>
      <c r="TDK854" s="399"/>
      <c r="TDL854" s="399"/>
      <c r="TDM854" s="399"/>
      <c r="TDN854" s="399"/>
      <c r="TDO854" s="399"/>
      <c r="TDP854" s="399"/>
      <c r="TDQ854" s="399"/>
      <c r="TDR854" s="399"/>
      <c r="TDS854" s="399"/>
      <c r="TDT854" s="399"/>
      <c r="TDU854" s="399"/>
      <c r="TDV854" s="399"/>
      <c r="TDW854" s="399"/>
      <c r="TDX854" s="399"/>
      <c r="TDY854" s="399"/>
      <c r="TDZ854" s="399"/>
      <c r="TEA854" s="399"/>
      <c r="TEB854" s="399"/>
      <c r="TEC854" s="399"/>
      <c r="TED854" s="399"/>
      <c r="TEE854" s="399"/>
      <c r="TEF854" s="399"/>
      <c r="TEG854" s="399"/>
      <c r="TEH854" s="399"/>
      <c r="TEI854" s="399"/>
      <c r="TEJ854" s="399"/>
      <c r="TEK854" s="399"/>
      <c r="TEL854" s="399"/>
      <c r="TEM854" s="399"/>
      <c r="TEN854" s="399"/>
      <c r="TEO854" s="399"/>
      <c r="TEP854" s="399"/>
      <c r="TEQ854" s="399"/>
      <c r="TER854" s="399"/>
      <c r="TES854" s="399"/>
      <c r="TET854" s="399"/>
      <c r="TEU854" s="399"/>
      <c r="TEV854" s="399"/>
      <c r="TEW854" s="399"/>
      <c r="TEX854" s="399"/>
      <c r="TEY854" s="399"/>
      <c r="TEZ854" s="399"/>
      <c r="TFA854" s="399"/>
      <c r="TFB854" s="399"/>
      <c r="TFC854" s="399"/>
      <c r="TFD854" s="399"/>
      <c r="TFE854" s="399"/>
      <c r="TFF854" s="399"/>
      <c r="TFG854" s="399"/>
      <c r="TFH854" s="399"/>
      <c r="TFI854" s="399"/>
      <c r="TFJ854" s="399"/>
      <c r="TFK854" s="399"/>
      <c r="TFL854" s="399"/>
      <c r="TFM854" s="399"/>
      <c r="TFN854" s="399"/>
      <c r="TFO854" s="399"/>
      <c r="TFP854" s="399"/>
      <c r="TFQ854" s="399"/>
      <c r="TFR854" s="399"/>
      <c r="TFS854" s="399"/>
      <c r="TFT854" s="399"/>
      <c r="TFU854" s="399"/>
      <c r="TFV854" s="399"/>
      <c r="TFW854" s="399"/>
      <c r="TFX854" s="399"/>
      <c r="TFY854" s="399"/>
      <c r="TFZ854" s="399"/>
      <c r="TGA854" s="399"/>
      <c r="TGB854" s="399"/>
      <c r="TGC854" s="399"/>
      <c r="TGD854" s="399"/>
      <c r="TGE854" s="399"/>
      <c r="TGF854" s="399"/>
      <c r="TGG854" s="399"/>
      <c r="TGH854" s="399"/>
      <c r="TGI854" s="399"/>
      <c r="TGJ854" s="399"/>
      <c r="TGK854" s="399"/>
      <c r="TGL854" s="399"/>
      <c r="TGM854" s="399"/>
      <c r="TGN854" s="399"/>
      <c r="TGO854" s="399"/>
      <c r="TGP854" s="399"/>
      <c r="TGQ854" s="399"/>
      <c r="TGR854" s="399"/>
      <c r="TGS854" s="399"/>
      <c r="TGT854" s="399"/>
      <c r="TGU854" s="399"/>
      <c r="TGV854" s="399"/>
      <c r="TGW854" s="399"/>
      <c r="TGX854" s="399"/>
      <c r="TGY854" s="399"/>
      <c r="TGZ854" s="399"/>
      <c r="THA854" s="399"/>
      <c r="THB854" s="399"/>
      <c r="THC854" s="399"/>
      <c r="THD854" s="399"/>
      <c r="THE854" s="399"/>
      <c r="THF854" s="399"/>
      <c r="THG854" s="399"/>
      <c r="THH854" s="399"/>
      <c r="THI854" s="399"/>
      <c r="THJ854" s="399"/>
      <c r="THK854" s="399"/>
      <c r="THL854" s="399"/>
      <c r="THM854" s="399"/>
      <c r="THN854" s="399"/>
      <c r="THO854" s="399"/>
      <c r="THP854" s="399"/>
      <c r="THQ854" s="399"/>
      <c r="THR854" s="399"/>
      <c r="THS854" s="399"/>
      <c r="THT854" s="399"/>
      <c r="THU854" s="399"/>
      <c r="THV854" s="399"/>
      <c r="THW854" s="399"/>
      <c r="THX854" s="399"/>
      <c r="THY854" s="399"/>
      <c r="THZ854" s="399"/>
      <c r="TIA854" s="399"/>
      <c r="TIB854" s="399"/>
      <c r="TIC854" s="399"/>
      <c r="TID854" s="399"/>
      <c r="TIE854" s="399"/>
      <c r="TIF854" s="399"/>
      <c r="TIG854" s="399"/>
      <c r="TIH854" s="399"/>
      <c r="TII854" s="399"/>
      <c r="TIJ854" s="399"/>
      <c r="TIK854" s="399"/>
      <c r="TIL854" s="399"/>
      <c r="TIM854" s="399"/>
      <c r="TIN854" s="399"/>
      <c r="TIO854" s="399"/>
      <c r="TIP854" s="399"/>
      <c r="TIQ854" s="399"/>
      <c r="TIR854" s="399"/>
      <c r="TIS854" s="399"/>
      <c r="TIT854" s="399"/>
      <c r="TIU854" s="399"/>
      <c r="TIV854" s="399"/>
      <c r="TIW854" s="399"/>
      <c r="TIX854" s="399"/>
      <c r="TIY854" s="399"/>
      <c r="TIZ854" s="399"/>
      <c r="TJA854" s="399"/>
      <c r="TJB854" s="399"/>
      <c r="TJC854" s="399"/>
      <c r="TJD854" s="399"/>
      <c r="TJE854" s="399"/>
      <c r="TJF854" s="399"/>
      <c r="TJG854" s="399"/>
      <c r="TJH854" s="399"/>
      <c r="TJI854" s="399"/>
      <c r="TJJ854" s="399"/>
      <c r="TJK854" s="399"/>
      <c r="TJL854" s="399"/>
      <c r="TJM854" s="399"/>
      <c r="TJN854" s="399"/>
      <c r="TJO854" s="399"/>
      <c r="TJP854" s="399"/>
      <c r="TJQ854" s="399"/>
      <c r="TJR854" s="399"/>
      <c r="TJS854" s="399"/>
      <c r="TJT854" s="399"/>
      <c r="TJU854" s="399"/>
      <c r="TJV854" s="399"/>
      <c r="TJW854" s="399"/>
      <c r="TJX854" s="399"/>
      <c r="TJY854" s="399"/>
      <c r="TJZ854" s="399"/>
      <c r="TKA854" s="399"/>
      <c r="TKB854" s="399"/>
      <c r="TKC854" s="399"/>
      <c r="TKD854" s="399"/>
      <c r="TKE854" s="399"/>
      <c r="TKF854" s="399"/>
      <c r="TKG854" s="399"/>
      <c r="TKH854" s="399"/>
      <c r="TKI854" s="399"/>
      <c r="TKJ854" s="399"/>
      <c r="TKK854" s="399"/>
      <c r="TKL854" s="399"/>
      <c r="TKM854" s="399"/>
      <c r="TKN854" s="399"/>
      <c r="TKO854" s="399"/>
      <c r="TKP854" s="399"/>
      <c r="TKQ854" s="399"/>
      <c r="TKR854" s="399"/>
      <c r="TKS854" s="399"/>
      <c r="TKT854" s="399"/>
      <c r="TKU854" s="399"/>
      <c r="TKV854" s="399"/>
      <c r="TKW854" s="399"/>
      <c r="TKX854" s="399"/>
      <c r="TKY854" s="399"/>
      <c r="TKZ854" s="399"/>
      <c r="TLA854" s="399"/>
      <c r="TLB854" s="399"/>
      <c r="TLC854" s="399"/>
      <c r="TLD854" s="399"/>
      <c r="TLE854" s="399"/>
      <c r="TLF854" s="399"/>
      <c r="TLG854" s="399"/>
      <c r="TLH854" s="399"/>
      <c r="TLI854" s="399"/>
      <c r="TLJ854" s="399"/>
      <c r="TLK854" s="399"/>
      <c r="TLL854" s="399"/>
      <c r="TLM854" s="399"/>
      <c r="TLN854" s="399"/>
      <c r="TLO854" s="399"/>
      <c r="TLP854" s="399"/>
      <c r="TLQ854" s="399"/>
      <c r="TLR854" s="399"/>
      <c r="TLS854" s="399"/>
      <c r="TLT854" s="399"/>
      <c r="TLU854" s="399"/>
      <c r="TLV854" s="399"/>
      <c r="TLW854" s="399"/>
      <c r="TLX854" s="399"/>
      <c r="TLY854" s="399"/>
      <c r="TLZ854" s="399"/>
      <c r="TMA854" s="399"/>
      <c r="TMB854" s="399"/>
      <c r="TMC854" s="399"/>
      <c r="TMD854" s="399"/>
      <c r="TME854" s="399"/>
      <c r="TMF854" s="399"/>
      <c r="TMG854" s="399"/>
      <c r="TMH854" s="399"/>
      <c r="TMI854" s="399"/>
      <c r="TMJ854" s="399"/>
      <c r="TMK854" s="399"/>
      <c r="TML854" s="399"/>
      <c r="TMM854" s="399"/>
      <c r="TMN854" s="399"/>
      <c r="TMO854" s="399"/>
      <c r="TMP854" s="399"/>
      <c r="TMQ854" s="399"/>
      <c r="TMR854" s="399"/>
      <c r="TMS854" s="399"/>
      <c r="TMT854" s="399"/>
      <c r="TMU854" s="399"/>
      <c r="TMV854" s="399"/>
      <c r="TMW854" s="399"/>
      <c r="TMX854" s="399"/>
      <c r="TMY854" s="399"/>
      <c r="TMZ854" s="399"/>
      <c r="TNA854" s="399"/>
      <c r="TNB854" s="399"/>
      <c r="TNC854" s="399"/>
      <c r="TND854" s="399"/>
      <c r="TNE854" s="399"/>
      <c r="TNF854" s="399"/>
      <c r="TNG854" s="399"/>
      <c r="TNH854" s="399"/>
      <c r="TNI854" s="399"/>
      <c r="TNJ854" s="399"/>
      <c r="TNK854" s="399"/>
      <c r="TNL854" s="399"/>
      <c r="TNM854" s="399"/>
      <c r="TNN854" s="399"/>
      <c r="TNO854" s="399"/>
      <c r="TNP854" s="399"/>
      <c r="TNQ854" s="399"/>
      <c r="TNR854" s="399"/>
      <c r="TNS854" s="399"/>
      <c r="TNT854" s="399"/>
      <c r="TNU854" s="399"/>
      <c r="TNV854" s="399"/>
      <c r="TNW854" s="399"/>
      <c r="TNX854" s="399"/>
      <c r="TNY854" s="399"/>
      <c r="TNZ854" s="399"/>
      <c r="TOA854" s="399"/>
      <c r="TOB854" s="399"/>
      <c r="TOC854" s="399"/>
      <c r="TOD854" s="399"/>
      <c r="TOE854" s="399"/>
      <c r="TOF854" s="399"/>
      <c r="TOG854" s="399"/>
      <c r="TOH854" s="399"/>
      <c r="TOI854" s="399"/>
      <c r="TOJ854" s="399"/>
      <c r="TOK854" s="399"/>
      <c r="TOL854" s="399"/>
      <c r="TOM854" s="399"/>
      <c r="TON854" s="399"/>
      <c r="TOO854" s="399"/>
      <c r="TOP854" s="399"/>
      <c r="TOQ854" s="399"/>
      <c r="TOR854" s="399"/>
      <c r="TOS854" s="399"/>
      <c r="TOT854" s="399"/>
      <c r="TOU854" s="399"/>
      <c r="TOV854" s="399"/>
      <c r="TOW854" s="399"/>
      <c r="TOX854" s="399"/>
      <c r="TOY854" s="399"/>
      <c r="TOZ854" s="399"/>
      <c r="TPA854" s="399"/>
      <c r="TPB854" s="399"/>
      <c r="TPC854" s="399"/>
      <c r="TPD854" s="399"/>
      <c r="TPE854" s="399"/>
      <c r="TPF854" s="399"/>
      <c r="TPG854" s="399"/>
      <c r="TPH854" s="399"/>
      <c r="TPI854" s="399"/>
      <c r="TPJ854" s="399"/>
      <c r="TPK854" s="399"/>
      <c r="TPL854" s="399"/>
      <c r="TPM854" s="399"/>
      <c r="TPN854" s="399"/>
      <c r="TPO854" s="399"/>
      <c r="TPP854" s="399"/>
      <c r="TPQ854" s="399"/>
      <c r="TPR854" s="399"/>
      <c r="TPS854" s="399"/>
      <c r="TPT854" s="399"/>
      <c r="TPU854" s="399"/>
      <c r="TPV854" s="399"/>
      <c r="TPW854" s="399"/>
      <c r="TPX854" s="399"/>
      <c r="TPY854" s="399"/>
      <c r="TPZ854" s="399"/>
      <c r="TQA854" s="399"/>
      <c r="TQB854" s="399"/>
      <c r="TQC854" s="399"/>
      <c r="TQD854" s="399"/>
      <c r="TQE854" s="399"/>
      <c r="TQF854" s="399"/>
      <c r="TQG854" s="399"/>
      <c r="TQH854" s="399"/>
      <c r="TQI854" s="399"/>
      <c r="TQJ854" s="399"/>
      <c r="TQK854" s="399"/>
      <c r="TQL854" s="399"/>
      <c r="TQM854" s="399"/>
      <c r="TQN854" s="399"/>
      <c r="TQO854" s="399"/>
      <c r="TQP854" s="399"/>
      <c r="TQQ854" s="399"/>
      <c r="TQR854" s="399"/>
      <c r="TQS854" s="399"/>
      <c r="TQT854" s="399"/>
      <c r="TQU854" s="399"/>
      <c r="TQV854" s="399"/>
      <c r="TQW854" s="399"/>
      <c r="TQX854" s="399"/>
      <c r="TQY854" s="399"/>
      <c r="TQZ854" s="399"/>
      <c r="TRA854" s="399"/>
      <c r="TRB854" s="399"/>
      <c r="TRC854" s="399"/>
      <c r="TRD854" s="399"/>
      <c r="TRE854" s="399"/>
      <c r="TRF854" s="399"/>
      <c r="TRG854" s="399"/>
      <c r="TRH854" s="399"/>
      <c r="TRI854" s="399"/>
      <c r="TRJ854" s="399"/>
      <c r="TRK854" s="399"/>
      <c r="TRL854" s="399"/>
      <c r="TRM854" s="399"/>
      <c r="TRN854" s="399"/>
      <c r="TRO854" s="399"/>
      <c r="TRP854" s="399"/>
      <c r="TRQ854" s="399"/>
      <c r="TRR854" s="399"/>
      <c r="TRS854" s="399"/>
      <c r="TRT854" s="399"/>
      <c r="TRU854" s="399"/>
      <c r="TRV854" s="399"/>
      <c r="TRW854" s="399"/>
      <c r="TRX854" s="399"/>
      <c r="TRY854" s="399"/>
      <c r="TRZ854" s="399"/>
      <c r="TSA854" s="399"/>
      <c r="TSB854" s="399"/>
      <c r="TSC854" s="399"/>
      <c r="TSD854" s="399"/>
      <c r="TSE854" s="399"/>
      <c r="TSF854" s="399"/>
      <c r="TSG854" s="399"/>
      <c r="TSH854" s="399"/>
      <c r="TSI854" s="399"/>
      <c r="TSJ854" s="399"/>
      <c r="TSK854" s="399"/>
      <c r="TSL854" s="399"/>
      <c r="TSM854" s="399"/>
      <c r="TSN854" s="399"/>
      <c r="TSO854" s="399"/>
      <c r="TSP854" s="399"/>
      <c r="TSQ854" s="399"/>
      <c r="TSR854" s="399"/>
      <c r="TSS854" s="399"/>
      <c r="TST854" s="399"/>
      <c r="TSU854" s="399"/>
      <c r="TSV854" s="399"/>
      <c r="TSW854" s="399"/>
      <c r="TSX854" s="399"/>
      <c r="TSY854" s="399"/>
      <c r="TSZ854" s="399"/>
      <c r="TTA854" s="399"/>
      <c r="TTB854" s="399"/>
      <c r="TTC854" s="399"/>
      <c r="TTD854" s="399"/>
      <c r="TTE854" s="399"/>
      <c r="TTF854" s="399"/>
      <c r="TTG854" s="399"/>
      <c r="TTH854" s="399"/>
      <c r="TTI854" s="399"/>
      <c r="TTJ854" s="399"/>
      <c r="TTK854" s="399"/>
      <c r="TTL854" s="399"/>
      <c r="TTM854" s="399"/>
      <c r="TTN854" s="399"/>
      <c r="TTO854" s="399"/>
      <c r="TTP854" s="399"/>
      <c r="TTQ854" s="399"/>
      <c r="TTR854" s="399"/>
      <c r="TTS854" s="399"/>
      <c r="TTT854" s="399"/>
      <c r="TTU854" s="399"/>
      <c r="TTV854" s="399"/>
      <c r="TTW854" s="399"/>
      <c r="TTX854" s="399"/>
      <c r="TTY854" s="399"/>
      <c r="TTZ854" s="399"/>
      <c r="TUA854" s="399"/>
      <c r="TUB854" s="399"/>
      <c r="TUC854" s="399"/>
      <c r="TUD854" s="399"/>
      <c r="TUE854" s="399"/>
      <c r="TUF854" s="399"/>
      <c r="TUG854" s="399"/>
      <c r="TUH854" s="399"/>
      <c r="TUI854" s="399"/>
      <c r="TUJ854" s="399"/>
      <c r="TUK854" s="399"/>
      <c r="TUL854" s="399"/>
      <c r="TUM854" s="399"/>
      <c r="TUN854" s="399"/>
      <c r="TUO854" s="399"/>
      <c r="TUP854" s="399"/>
      <c r="TUQ854" s="399"/>
      <c r="TUR854" s="399"/>
      <c r="TUS854" s="399"/>
      <c r="TUT854" s="399"/>
      <c r="TUU854" s="399"/>
      <c r="TUV854" s="399"/>
      <c r="TUW854" s="399"/>
      <c r="TUX854" s="399"/>
      <c r="TUY854" s="399"/>
      <c r="TUZ854" s="399"/>
      <c r="TVA854" s="399"/>
      <c r="TVB854" s="399"/>
      <c r="TVC854" s="399"/>
      <c r="TVD854" s="399"/>
      <c r="TVE854" s="399"/>
      <c r="TVF854" s="399"/>
      <c r="TVG854" s="399"/>
      <c r="TVH854" s="399"/>
      <c r="TVI854" s="399"/>
      <c r="TVJ854" s="399"/>
      <c r="TVK854" s="399"/>
      <c r="TVL854" s="399"/>
      <c r="TVM854" s="399"/>
      <c r="TVN854" s="399"/>
      <c r="TVO854" s="399"/>
      <c r="TVP854" s="399"/>
      <c r="TVQ854" s="399"/>
      <c r="TVR854" s="399"/>
      <c r="TVS854" s="399"/>
      <c r="TVT854" s="399"/>
      <c r="TVU854" s="399"/>
      <c r="TVV854" s="399"/>
      <c r="TVW854" s="399"/>
      <c r="TVX854" s="399"/>
      <c r="TVY854" s="399"/>
      <c r="TVZ854" s="399"/>
      <c r="TWA854" s="399"/>
      <c r="TWB854" s="399"/>
      <c r="TWC854" s="399"/>
      <c r="TWD854" s="399"/>
      <c r="TWE854" s="399"/>
      <c r="TWF854" s="399"/>
      <c r="TWG854" s="399"/>
      <c r="TWH854" s="399"/>
      <c r="TWI854" s="399"/>
      <c r="TWJ854" s="399"/>
      <c r="TWK854" s="399"/>
      <c r="TWL854" s="399"/>
      <c r="TWM854" s="399"/>
      <c r="TWN854" s="399"/>
      <c r="TWO854" s="399"/>
      <c r="TWP854" s="399"/>
      <c r="TWQ854" s="399"/>
      <c r="TWR854" s="399"/>
      <c r="TWS854" s="399"/>
      <c r="TWT854" s="399"/>
      <c r="TWU854" s="399"/>
      <c r="TWV854" s="399"/>
      <c r="TWW854" s="399"/>
      <c r="TWX854" s="399"/>
      <c r="TWY854" s="399"/>
      <c r="TWZ854" s="399"/>
      <c r="TXA854" s="399"/>
      <c r="TXB854" s="399"/>
      <c r="TXC854" s="399"/>
      <c r="TXD854" s="399"/>
      <c r="TXE854" s="399"/>
      <c r="TXF854" s="399"/>
      <c r="TXG854" s="399"/>
      <c r="TXH854" s="399"/>
      <c r="TXI854" s="399"/>
      <c r="TXJ854" s="399"/>
      <c r="TXK854" s="399"/>
      <c r="TXL854" s="399"/>
      <c r="TXM854" s="399"/>
      <c r="TXN854" s="399"/>
      <c r="TXO854" s="399"/>
      <c r="TXP854" s="399"/>
      <c r="TXQ854" s="399"/>
      <c r="TXR854" s="399"/>
      <c r="TXS854" s="399"/>
      <c r="TXT854" s="399"/>
      <c r="TXU854" s="399"/>
      <c r="TXV854" s="399"/>
      <c r="TXW854" s="399"/>
      <c r="TXX854" s="399"/>
      <c r="TXY854" s="399"/>
      <c r="TXZ854" s="399"/>
      <c r="TYA854" s="399"/>
      <c r="TYB854" s="399"/>
      <c r="TYC854" s="399"/>
      <c r="TYD854" s="399"/>
      <c r="TYE854" s="399"/>
      <c r="TYF854" s="399"/>
      <c r="TYG854" s="399"/>
      <c r="TYH854" s="399"/>
      <c r="TYI854" s="399"/>
      <c r="TYJ854" s="399"/>
      <c r="TYK854" s="399"/>
      <c r="TYL854" s="399"/>
      <c r="TYM854" s="399"/>
      <c r="TYN854" s="399"/>
      <c r="TYO854" s="399"/>
      <c r="TYP854" s="399"/>
      <c r="TYQ854" s="399"/>
      <c r="TYR854" s="399"/>
      <c r="TYS854" s="399"/>
      <c r="TYT854" s="399"/>
      <c r="TYU854" s="399"/>
      <c r="TYV854" s="399"/>
      <c r="TYW854" s="399"/>
      <c r="TYX854" s="399"/>
      <c r="TYY854" s="399"/>
      <c r="TYZ854" s="399"/>
      <c r="TZA854" s="399"/>
      <c r="TZB854" s="399"/>
      <c r="TZC854" s="399"/>
      <c r="TZD854" s="399"/>
      <c r="TZE854" s="399"/>
      <c r="TZF854" s="399"/>
      <c r="TZG854" s="399"/>
      <c r="TZH854" s="399"/>
      <c r="TZI854" s="399"/>
      <c r="TZJ854" s="399"/>
      <c r="TZK854" s="399"/>
      <c r="TZL854" s="399"/>
      <c r="TZM854" s="399"/>
      <c r="TZN854" s="399"/>
      <c r="TZO854" s="399"/>
      <c r="TZP854" s="399"/>
      <c r="TZQ854" s="399"/>
      <c r="TZR854" s="399"/>
      <c r="TZS854" s="399"/>
      <c r="TZT854" s="399"/>
      <c r="TZU854" s="399"/>
      <c r="TZV854" s="399"/>
      <c r="TZW854" s="399"/>
      <c r="TZX854" s="399"/>
      <c r="TZY854" s="399"/>
      <c r="TZZ854" s="399"/>
      <c r="UAA854" s="399"/>
      <c r="UAB854" s="399"/>
      <c r="UAC854" s="399"/>
      <c r="UAD854" s="399"/>
      <c r="UAE854" s="399"/>
      <c r="UAF854" s="399"/>
      <c r="UAG854" s="399"/>
      <c r="UAH854" s="399"/>
      <c r="UAI854" s="399"/>
      <c r="UAJ854" s="399"/>
      <c r="UAK854" s="399"/>
      <c r="UAL854" s="399"/>
      <c r="UAM854" s="399"/>
      <c r="UAN854" s="399"/>
      <c r="UAO854" s="399"/>
      <c r="UAP854" s="399"/>
      <c r="UAQ854" s="399"/>
      <c r="UAR854" s="399"/>
      <c r="UAS854" s="399"/>
      <c r="UAT854" s="399"/>
      <c r="UAU854" s="399"/>
      <c r="UAV854" s="399"/>
      <c r="UAW854" s="399"/>
      <c r="UAX854" s="399"/>
      <c r="UAY854" s="399"/>
      <c r="UAZ854" s="399"/>
      <c r="UBA854" s="399"/>
      <c r="UBB854" s="399"/>
      <c r="UBC854" s="399"/>
      <c r="UBD854" s="399"/>
      <c r="UBE854" s="399"/>
      <c r="UBF854" s="399"/>
      <c r="UBG854" s="399"/>
      <c r="UBH854" s="399"/>
      <c r="UBI854" s="399"/>
      <c r="UBJ854" s="399"/>
      <c r="UBK854" s="399"/>
      <c r="UBL854" s="399"/>
      <c r="UBM854" s="399"/>
      <c r="UBN854" s="399"/>
      <c r="UBO854" s="399"/>
      <c r="UBP854" s="399"/>
      <c r="UBQ854" s="399"/>
      <c r="UBR854" s="399"/>
      <c r="UBS854" s="399"/>
      <c r="UBT854" s="399"/>
      <c r="UBU854" s="399"/>
      <c r="UBV854" s="399"/>
      <c r="UBW854" s="399"/>
      <c r="UBX854" s="399"/>
      <c r="UBY854" s="399"/>
      <c r="UBZ854" s="399"/>
      <c r="UCA854" s="399"/>
      <c r="UCB854" s="399"/>
      <c r="UCC854" s="399"/>
      <c r="UCD854" s="399"/>
      <c r="UCE854" s="399"/>
      <c r="UCF854" s="399"/>
      <c r="UCG854" s="399"/>
      <c r="UCH854" s="399"/>
      <c r="UCI854" s="399"/>
      <c r="UCJ854" s="399"/>
      <c r="UCK854" s="399"/>
      <c r="UCL854" s="399"/>
      <c r="UCM854" s="399"/>
      <c r="UCN854" s="399"/>
      <c r="UCO854" s="399"/>
      <c r="UCP854" s="399"/>
      <c r="UCQ854" s="399"/>
      <c r="UCR854" s="399"/>
      <c r="UCS854" s="399"/>
      <c r="UCT854" s="399"/>
      <c r="UCU854" s="399"/>
      <c r="UCV854" s="399"/>
      <c r="UCW854" s="399"/>
      <c r="UCX854" s="399"/>
      <c r="UCY854" s="399"/>
      <c r="UCZ854" s="399"/>
      <c r="UDA854" s="399"/>
      <c r="UDB854" s="399"/>
      <c r="UDC854" s="399"/>
      <c r="UDD854" s="399"/>
      <c r="UDE854" s="399"/>
      <c r="UDF854" s="399"/>
      <c r="UDG854" s="399"/>
      <c r="UDH854" s="399"/>
      <c r="UDI854" s="399"/>
      <c r="UDJ854" s="399"/>
      <c r="UDK854" s="399"/>
      <c r="UDL854" s="399"/>
      <c r="UDM854" s="399"/>
      <c r="UDN854" s="399"/>
      <c r="UDO854" s="399"/>
      <c r="UDP854" s="399"/>
      <c r="UDQ854" s="399"/>
      <c r="UDR854" s="399"/>
      <c r="UDS854" s="399"/>
      <c r="UDT854" s="399"/>
      <c r="UDU854" s="399"/>
      <c r="UDV854" s="399"/>
      <c r="UDW854" s="399"/>
      <c r="UDX854" s="399"/>
      <c r="UDY854" s="399"/>
      <c r="UDZ854" s="399"/>
      <c r="UEA854" s="399"/>
      <c r="UEB854" s="399"/>
      <c r="UEC854" s="399"/>
      <c r="UED854" s="399"/>
      <c r="UEE854" s="399"/>
      <c r="UEF854" s="399"/>
      <c r="UEG854" s="399"/>
      <c r="UEH854" s="399"/>
      <c r="UEI854" s="399"/>
      <c r="UEJ854" s="399"/>
      <c r="UEK854" s="399"/>
      <c r="UEL854" s="399"/>
      <c r="UEM854" s="399"/>
      <c r="UEN854" s="399"/>
      <c r="UEO854" s="399"/>
      <c r="UEP854" s="399"/>
      <c r="UEQ854" s="399"/>
      <c r="UER854" s="399"/>
      <c r="UES854" s="399"/>
      <c r="UET854" s="399"/>
      <c r="UEU854" s="399"/>
      <c r="UEV854" s="399"/>
      <c r="UEW854" s="399"/>
      <c r="UEX854" s="399"/>
      <c r="UEY854" s="399"/>
      <c r="UEZ854" s="399"/>
      <c r="UFA854" s="399"/>
      <c r="UFB854" s="399"/>
      <c r="UFC854" s="399"/>
      <c r="UFD854" s="399"/>
      <c r="UFE854" s="399"/>
      <c r="UFF854" s="399"/>
      <c r="UFG854" s="399"/>
      <c r="UFH854" s="399"/>
      <c r="UFI854" s="399"/>
      <c r="UFJ854" s="399"/>
      <c r="UFK854" s="399"/>
      <c r="UFL854" s="399"/>
      <c r="UFM854" s="399"/>
      <c r="UFN854" s="399"/>
      <c r="UFO854" s="399"/>
      <c r="UFP854" s="399"/>
      <c r="UFQ854" s="399"/>
      <c r="UFR854" s="399"/>
      <c r="UFS854" s="399"/>
      <c r="UFT854" s="399"/>
      <c r="UFU854" s="399"/>
      <c r="UFV854" s="399"/>
      <c r="UFW854" s="399"/>
      <c r="UFX854" s="399"/>
      <c r="UFY854" s="399"/>
      <c r="UFZ854" s="399"/>
      <c r="UGA854" s="399"/>
      <c r="UGB854" s="399"/>
      <c r="UGC854" s="399"/>
      <c r="UGD854" s="399"/>
      <c r="UGE854" s="399"/>
      <c r="UGF854" s="399"/>
      <c r="UGG854" s="399"/>
      <c r="UGH854" s="399"/>
      <c r="UGI854" s="399"/>
      <c r="UGJ854" s="399"/>
      <c r="UGK854" s="399"/>
      <c r="UGL854" s="399"/>
      <c r="UGM854" s="399"/>
      <c r="UGN854" s="399"/>
      <c r="UGO854" s="399"/>
      <c r="UGP854" s="399"/>
      <c r="UGQ854" s="399"/>
      <c r="UGR854" s="399"/>
      <c r="UGS854" s="399"/>
      <c r="UGT854" s="399"/>
      <c r="UGU854" s="399"/>
      <c r="UGV854" s="399"/>
      <c r="UGW854" s="399"/>
      <c r="UGX854" s="399"/>
      <c r="UGY854" s="399"/>
      <c r="UGZ854" s="399"/>
      <c r="UHA854" s="399"/>
      <c r="UHB854" s="399"/>
      <c r="UHC854" s="399"/>
      <c r="UHD854" s="399"/>
      <c r="UHE854" s="399"/>
      <c r="UHF854" s="399"/>
      <c r="UHG854" s="399"/>
      <c r="UHH854" s="399"/>
      <c r="UHI854" s="399"/>
      <c r="UHJ854" s="399"/>
      <c r="UHK854" s="399"/>
      <c r="UHL854" s="399"/>
      <c r="UHM854" s="399"/>
      <c r="UHN854" s="399"/>
      <c r="UHO854" s="399"/>
      <c r="UHP854" s="399"/>
      <c r="UHQ854" s="399"/>
      <c r="UHR854" s="399"/>
      <c r="UHS854" s="399"/>
      <c r="UHT854" s="399"/>
      <c r="UHU854" s="399"/>
      <c r="UHV854" s="399"/>
      <c r="UHW854" s="399"/>
      <c r="UHX854" s="399"/>
      <c r="UHY854" s="399"/>
      <c r="UHZ854" s="399"/>
      <c r="UIA854" s="399"/>
      <c r="UIB854" s="399"/>
      <c r="UIC854" s="399"/>
      <c r="UID854" s="399"/>
      <c r="UIE854" s="399"/>
      <c r="UIF854" s="399"/>
      <c r="UIG854" s="399"/>
      <c r="UIH854" s="399"/>
      <c r="UII854" s="399"/>
      <c r="UIJ854" s="399"/>
      <c r="UIK854" s="399"/>
      <c r="UIL854" s="399"/>
      <c r="UIM854" s="399"/>
      <c r="UIN854" s="399"/>
      <c r="UIO854" s="399"/>
      <c r="UIP854" s="399"/>
      <c r="UIQ854" s="399"/>
      <c r="UIR854" s="399"/>
      <c r="UIS854" s="399"/>
      <c r="UIT854" s="399"/>
      <c r="UIU854" s="399"/>
      <c r="UIV854" s="399"/>
      <c r="UIW854" s="399"/>
      <c r="UIX854" s="399"/>
      <c r="UIY854" s="399"/>
      <c r="UIZ854" s="399"/>
      <c r="UJA854" s="399"/>
      <c r="UJB854" s="399"/>
      <c r="UJC854" s="399"/>
      <c r="UJD854" s="399"/>
      <c r="UJE854" s="399"/>
      <c r="UJF854" s="399"/>
      <c r="UJG854" s="399"/>
      <c r="UJH854" s="399"/>
      <c r="UJI854" s="399"/>
      <c r="UJJ854" s="399"/>
      <c r="UJK854" s="399"/>
      <c r="UJL854" s="399"/>
      <c r="UJM854" s="399"/>
      <c r="UJN854" s="399"/>
      <c r="UJO854" s="399"/>
      <c r="UJP854" s="399"/>
      <c r="UJQ854" s="399"/>
      <c r="UJR854" s="399"/>
      <c r="UJS854" s="399"/>
      <c r="UJT854" s="399"/>
      <c r="UJU854" s="399"/>
      <c r="UJV854" s="399"/>
      <c r="UJW854" s="399"/>
      <c r="UJX854" s="399"/>
      <c r="UJY854" s="399"/>
      <c r="UJZ854" s="399"/>
      <c r="UKA854" s="399"/>
      <c r="UKB854" s="399"/>
      <c r="UKC854" s="399"/>
      <c r="UKD854" s="399"/>
      <c r="UKE854" s="399"/>
      <c r="UKF854" s="399"/>
      <c r="UKG854" s="399"/>
      <c r="UKH854" s="399"/>
      <c r="UKI854" s="399"/>
      <c r="UKJ854" s="399"/>
      <c r="UKK854" s="399"/>
      <c r="UKL854" s="399"/>
      <c r="UKM854" s="399"/>
      <c r="UKN854" s="399"/>
      <c r="UKO854" s="399"/>
      <c r="UKP854" s="399"/>
      <c r="UKQ854" s="399"/>
      <c r="UKR854" s="399"/>
      <c r="UKS854" s="399"/>
      <c r="UKT854" s="399"/>
      <c r="UKU854" s="399"/>
      <c r="UKV854" s="399"/>
      <c r="UKW854" s="399"/>
      <c r="UKX854" s="399"/>
      <c r="UKY854" s="399"/>
      <c r="UKZ854" s="399"/>
      <c r="ULA854" s="399"/>
      <c r="ULB854" s="399"/>
      <c r="ULC854" s="399"/>
      <c r="ULD854" s="399"/>
      <c r="ULE854" s="399"/>
      <c r="ULF854" s="399"/>
      <c r="ULG854" s="399"/>
      <c r="ULH854" s="399"/>
      <c r="ULI854" s="399"/>
      <c r="ULJ854" s="399"/>
      <c r="ULK854" s="399"/>
      <c r="ULL854" s="399"/>
      <c r="ULM854" s="399"/>
      <c r="ULN854" s="399"/>
      <c r="ULO854" s="399"/>
      <c r="ULP854" s="399"/>
      <c r="ULQ854" s="399"/>
      <c r="ULR854" s="399"/>
      <c r="ULS854" s="399"/>
      <c r="ULT854" s="399"/>
      <c r="ULU854" s="399"/>
      <c r="ULV854" s="399"/>
      <c r="ULW854" s="399"/>
      <c r="ULX854" s="399"/>
      <c r="ULY854" s="399"/>
      <c r="ULZ854" s="399"/>
      <c r="UMA854" s="399"/>
      <c r="UMB854" s="399"/>
      <c r="UMC854" s="399"/>
      <c r="UMD854" s="399"/>
      <c r="UME854" s="399"/>
      <c r="UMF854" s="399"/>
      <c r="UMG854" s="399"/>
      <c r="UMH854" s="399"/>
      <c r="UMI854" s="399"/>
      <c r="UMJ854" s="399"/>
      <c r="UMK854" s="399"/>
      <c r="UML854" s="399"/>
      <c r="UMM854" s="399"/>
      <c r="UMN854" s="399"/>
      <c r="UMO854" s="399"/>
      <c r="UMP854" s="399"/>
      <c r="UMQ854" s="399"/>
      <c r="UMR854" s="399"/>
      <c r="UMS854" s="399"/>
      <c r="UMT854" s="399"/>
      <c r="UMU854" s="399"/>
      <c r="UMV854" s="399"/>
      <c r="UMW854" s="399"/>
      <c r="UMX854" s="399"/>
      <c r="UMY854" s="399"/>
      <c r="UMZ854" s="399"/>
      <c r="UNA854" s="399"/>
      <c r="UNB854" s="399"/>
      <c r="UNC854" s="399"/>
      <c r="UND854" s="399"/>
      <c r="UNE854" s="399"/>
      <c r="UNF854" s="399"/>
      <c r="UNG854" s="399"/>
      <c r="UNH854" s="399"/>
      <c r="UNI854" s="399"/>
      <c r="UNJ854" s="399"/>
      <c r="UNK854" s="399"/>
      <c r="UNL854" s="399"/>
      <c r="UNM854" s="399"/>
      <c r="UNN854" s="399"/>
      <c r="UNO854" s="399"/>
      <c r="UNP854" s="399"/>
      <c r="UNQ854" s="399"/>
      <c r="UNR854" s="399"/>
      <c r="UNS854" s="399"/>
      <c r="UNT854" s="399"/>
      <c r="UNU854" s="399"/>
      <c r="UNV854" s="399"/>
      <c r="UNW854" s="399"/>
      <c r="UNX854" s="399"/>
      <c r="UNY854" s="399"/>
      <c r="UNZ854" s="399"/>
      <c r="UOA854" s="399"/>
      <c r="UOB854" s="399"/>
      <c r="UOC854" s="399"/>
      <c r="UOD854" s="399"/>
      <c r="UOE854" s="399"/>
      <c r="UOF854" s="399"/>
      <c r="UOG854" s="399"/>
      <c r="UOH854" s="399"/>
      <c r="UOI854" s="399"/>
      <c r="UOJ854" s="399"/>
      <c r="UOK854" s="399"/>
      <c r="UOL854" s="399"/>
      <c r="UOM854" s="399"/>
      <c r="UON854" s="399"/>
      <c r="UOO854" s="399"/>
      <c r="UOP854" s="399"/>
      <c r="UOQ854" s="399"/>
      <c r="UOR854" s="399"/>
      <c r="UOS854" s="399"/>
      <c r="UOT854" s="399"/>
      <c r="UOU854" s="399"/>
      <c r="UOV854" s="399"/>
      <c r="UOW854" s="399"/>
      <c r="UOX854" s="399"/>
      <c r="UOY854" s="399"/>
      <c r="UOZ854" s="399"/>
      <c r="UPA854" s="399"/>
      <c r="UPB854" s="399"/>
      <c r="UPC854" s="399"/>
      <c r="UPD854" s="399"/>
      <c r="UPE854" s="399"/>
      <c r="UPF854" s="399"/>
      <c r="UPG854" s="399"/>
      <c r="UPH854" s="399"/>
      <c r="UPI854" s="399"/>
      <c r="UPJ854" s="399"/>
      <c r="UPK854" s="399"/>
      <c r="UPL854" s="399"/>
      <c r="UPM854" s="399"/>
      <c r="UPN854" s="399"/>
      <c r="UPO854" s="399"/>
      <c r="UPP854" s="399"/>
      <c r="UPQ854" s="399"/>
      <c r="UPR854" s="399"/>
      <c r="UPS854" s="399"/>
      <c r="UPT854" s="399"/>
      <c r="UPU854" s="399"/>
      <c r="UPV854" s="399"/>
      <c r="UPW854" s="399"/>
      <c r="UPX854" s="399"/>
      <c r="UPY854" s="399"/>
      <c r="UPZ854" s="399"/>
      <c r="UQA854" s="399"/>
      <c r="UQB854" s="399"/>
      <c r="UQC854" s="399"/>
      <c r="UQD854" s="399"/>
      <c r="UQE854" s="399"/>
      <c r="UQF854" s="399"/>
      <c r="UQG854" s="399"/>
      <c r="UQH854" s="399"/>
      <c r="UQI854" s="399"/>
      <c r="UQJ854" s="399"/>
      <c r="UQK854" s="399"/>
      <c r="UQL854" s="399"/>
      <c r="UQM854" s="399"/>
      <c r="UQN854" s="399"/>
      <c r="UQO854" s="399"/>
      <c r="UQP854" s="399"/>
      <c r="UQQ854" s="399"/>
      <c r="UQR854" s="399"/>
      <c r="UQS854" s="399"/>
      <c r="UQT854" s="399"/>
      <c r="UQU854" s="399"/>
      <c r="UQV854" s="399"/>
      <c r="UQW854" s="399"/>
      <c r="UQX854" s="399"/>
      <c r="UQY854" s="399"/>
      <c r="UQZ854" s="399"/>
      <c r="URA854" s="399"/>
      <c r="URB854" s="399"/>
      <c r="URC854" s="399"/>
      <c r="URD854" s="399"/>
      <c r="URE854" s="399"/>
      <c r="URF854" s="399"/>
      <c r="URG854" s="399"/>
      <c r="URH854" s="399"/>
      <c r="URI854" s="399"/>
      <c r="URJ854" s="399"/>
      <c r="URK854" s="399"/>
      <c r="URL854" s="399"/>
      <c r="URM854" s="399"/>
      <c r="URN854" s="399"/>
      <c r="URO854" s="399"/>
      <c r="URP854" s="399"/>
      <c r="URQ854" s="399"/>
      <c r="URR854" s="399"/>
      <c r="URS854" s="399"/>
      <c r="URT854" s="399"/>
      <c r="URU854" s="399"/>
      <c r="URV854" s="399"/>
      <c r="URW854" s="399"/>
      <c r="URX854" s="399"/>
      <c r="URY854" s="399"/>
      <c r="URZ854" s="399"/>
      <c r="USA854" s="399"/>
      <c r="USB854" s="399"/>
      <c r="USC854" s="399"/>
      <c r="USD854" s="399"/>
      <c r="USE854" s="399"/>
      <c r="USF854" s="399"/>
      <c r="USG854" s="399"/>
      <c r="USH854" s="399"/>
      <c r="USI854" s="399"/>
      <c r="USJ854" s="399"/>
      <c r="USK854" s="399"/>
      <c r="USL854" s="399"/>
      <c r="USM854" s="399"/>
      <c r="USN854" s="399"/>
      <c r="USO854" s="399"/>
      <c r="USP854" s="399"/>
      <c r="USQ854" s="399"/>
      <c r="USR854" s="399"/>
      <c r="USS854" s="399"/>
      <c r="UST854" s="399"/>
      <c r="USU854" s="399"/>
      <c r="USV854" s="399"/>
      <c r="USW854" s="399"/>
      <c r="USX854" s="399"/>
      <c r="USY854" s="399"/>
      <c r="USZ854" s="399"/>
      <c r="UTA854" s="399"/>
      <c r="UTB854" s="399"/>
      <c r="UTC854" s="399"/>
      <c r="UTD854" s="399"/>
      <c r="UTE854" s="399"/>
      <c r="UTF854" s="399"/>
      <c r="UTG854" s="399"/>
      <c r="UTH854" s="399"/>
      <c r="UTI854" s="399"/>
      <c r="UTJ854" s="399"/>
      <c r="UTK854" s="399"/>
      <c r="UTL854" s="399"/>
      <c r="UTM854" s="399"/>
      <c r="UTN854" s="399"/>
      <c r="UTO854" s="399"/>
      <c r="UTP854" s="399"/>
      <c r="UTQ854" s="399"/>
      <c r="UTR854" s="399"/>
      <c r="UTS854" s="399"/>
      <c r="UTT854" s="399"/>
      <c r="UTU854" s="399"/>
      <c r="UTV854" s="399"/>
      <c r="UTW854" s="399"/>
      <c r="UTX854" s="399"/>
      <c r="UTY854" s="399"/>
      <c r="UTZ854" s="399"/>
      <c r="UUA854" s="399"/>
      <c r="UUB854" s="399"/>
      <c r="UUC854" s="399"/>
      <c r="UUD854" s="399"/>
      <c r="UUE854" s="399"/>
      <c r="UUF854" s="399"/>
      <c r="UUG854" s="399"/>
      <c r="UUH854" s="399"/>
      <c r="UUI854" s="399"/>
      <c r="UUJ854" s="399"/>
      <c r="UUK854" s="399"/>
      <c r="UUL854" s="399"/>
      <c r="UUM854" s="399"/>
      <c r="UUN854" s="399"/>
      <c r="UUO854" s="399"/>
      <c r="UUP854" s="399"/>
      <c r="UUQ854" s="399"/>
      <c r="UUR854" s="399"/>
      <c r="UUS854" s="399"/>
      <c r="UUT854" s="399"/>
      <c r="UUU854" s="399"/>
      <c r="UUV854" s="399"/>
      <c r="UUW854" s="399"/>
      <c r="UUX854" s="399"/>
      <c r="UUY854" s="399"/>
      <c r="UUZ854" s="399"/>
      <c r="UVA854" s="399"/>
      <c r="UVB854" s="399"/>
      <c r="UVC854" s="399"/>
      <c r="UVD854" s="399"/>
      <c r="UVE854" s="399"/>
      <c r="UVF854" s="399"/>
      <c r="UVG854" s="399"/>
      <c r="UVH854" s="399"/>
      <c r="UVI854" s="399"/>
      <c r="UVJ854" s="399"/>
      <c r="UVK854" s="399"/>
      <c r="UVL854" s="399"/>
      <c r="UVM854" s="399"/>
      <c r="UVN854" s="399"/>
      <c r="UVO854" s="399"/>
      <c r="UVP854" s="399"/>
      <c r="UVQ854" s="399"/>
      <c r="UVR854" s="399"/>
      <c r="UVS854" s="399"/>
      <c r="UVT854" s="399"/>
      <c r="UVU854" s="399"/>
      <c r="UVV854" s="399"/>
      <c r="UVW854" s="399"/>
      <c r="UVX854" s="399"/>
      <c r="UVY854" s="399"/>
      <c r="UVZ854" s="399"/>
      <c r="UWA854" s="399"/>
      <c r="UWB854" s="399"/>
      <c r="UWC854" s="399"/>
      <c r="UWD854" s="399"/>
      <c r="UWE854" s="399"/>
      <c r="UWF854" s="399"/>
      <c r="UWG854" s="399"/>
      <c r="UWH854" s="399"/>
      <c r="UWI854" s="399"/>
      <c r="UWJ854" s="399"/>
      <c r="UWK854" s="399"/>
      <c r="UWL854" s="399"/>
      <c r="UWM854" s="399"/>
      <c r="UWN854" s="399"/>
      <c r="UWO854" s="399"/>
      <c r="UWP854" s="399"/>
      <c r="UWQ854" s="399"/>
      <c r="UWR854" s="399"/>
      <c r="UWS854" s="399"/>
      <c r="UWT854" s="399"/>
      <c r="UWU854" s="399"/>
      <c r="UWV854" s="399"/>
      <c r="UWW854" s="399"/>
      <c r="UWX854" s="399"/>
      <c r="UWY854" s="399"/>
      <c r="UWZ854" s="399"/>
      <c r="UXA854" s="399"/>
      <c r="UXB854" s="399"/>
      <c r="UXC854" s="399"/>
      <c r="UXD854" s="399"/>
      <c r="UXE854" s="399"/>
      <c r="UXF854" s="399"/>
      <c r="UXG854" s="399"/>
      <c r="UXH854" s="399"/>
      <c r="UXI854" s="399"/>
      <c r="UXJ854" s="399"/>
      <c r="UXK854" s="399"/>
      <c r="UXL854" s="399"/>
      <c r="UXM854" s="399"/>
      <c r="UXN854" s="399"/>
      <c r="UXO854" s="399"/>
      <c r="UXP854" s="399"/>
      <c r="UXQ854" s="399"/>
      <c r="UXR854" s="399"/>
      <c r="UXS854" s="399"/>
      <c r="UXT854" s="399"/>
      <c r="UXU854" s="399"/>
      <c r="UXV854" s="399"/>
      <c r="UXW854" s="399"/>
      <c r="UXX854" s="399"/>
      <c r="UXY854" s="399"/>
      <c r="UXZ854" s="399"/>
      <c r="UYA854" s="399"/>
      <c r="UYB854" s="399"/>
      <c r="UYC854" s="399"/>
      <c r="UYD854" s="399"/>
      <c r="UYE854" s="399"/>
      <c r="UYF854" s="399"/>
      <c r="UYG854" s="399"/>
      <c r="UYH854" s="399"/>
      <c r="UYI854" s="399"/>
      <c r="UYJ854" s="399"/>
      <c r="UYK854" s="399"/>
      <c r="UYL854" s="399"/>
      <c r="UYM854" s="399"/>
      <c r="UYN854" s="399"/>
      <c r="UYO854" s="399"/>
      <c r="UYP854" s="399"/>
      <c r="UYQ854" s="399"/>
      <c r="UYR854" s="399"/>
      <c r="UYS854" s="399"/>
      <c r="UYT854" s="399"/>
      <c r="UYU854" s="399"/>
      <c r="UYV854" s="399"/>
      <c r="UYW854" s="399"/>
      <c r="UYX854" s="399"/>
      <c r="UYY854" s="399"/>
      <c r="UYZ854" s="399"/>
      <c r="UZA854" s="399"/>
      <c r="UZB854" s="399"/>
      <c r="UZC854" s="399"/>
      <c r="UZD854" s="399"/>
      <c r="UZE854" s="399"/>
      <c r="UZF854" s="399"/>
      <c r="UZG854" s="399"/>
      <c r="UZH854" s="399"/>
      <c r="UZI854" s="399"/>
      <c r="UZJ854" s="399"/>
      <c r="UZK854" s="399"/>
      <c r="UZL854" s="399"/>
      <c r="UZM854" s="399"/>
      <c r="UZN854" s="399"/>
      <c r="UZO854" s="399"/>
      <c r="UZP854" s="399"/>
      <c r="UZQ854" s="399"/>
      <c r="UZR854" s="399"/>
      <c r="UZS854" s="399"/>
      <c r="UZT854" s="399"/>
      <c r="UZU854" s="399"/>
      <c r="UZV854" s="399"/>
      <c r="UZW854" s="399"/>
      <c r="UZX854" s="399"/>
      <c r="UZY854" s="399"/>
      <c r="UZZ854" s="399"/>
      <c r="VAA854" s="399"/>
      <c r="VAB854" s="399"/>
      <c r="VAC854" s="399"/>
      <c r="VAD854" s="399"/>
      <c r="VAE854" s="399"/>
      <c r="VAF854" s="399"/>
      <c r="VAG854" s="399"/>
      <c r="VAH854" s="399"/>
      <c r="VAI854" s="399"/>
      <c r="VAJ854" s="399"/>
      <c r="VAK854" s="399"/>
      <c r="VAL854" s="399"/>
      <c r="VAM854" s="399"/>
      <c r="VAN854" s="399"/>
      <c r="VAO854" s="399"/>
      <c r="VAP854" s="399"/>
      <c r="VAQ854" s="399"/>
      <c r="VAR854" s="399"/>
      <c r="VAS854" s="399"/>
      <c r="VAT854" s="399"/>
      <c r="VAU854" s="399"/>
      <c r="VAV854" s="399"/>
      <c r="VAW854" s="399"/>
      <c r="VAX854" s="399"/>
      <c r="VAY854" s="399"/>
      <c r="VAZ854" s="399"/>
      <c r="VBA854" s="399"/>
      <c r="VBB854" s="399"/>
      <c r="VBC854" s="399"/>
      <c r="VBD854" s="399"/>
      <c r="VBE854" s="399"/>
      <c r="VBF854" s="399"/>
      <c r="VBG854" s="399"/>
      <c r="VBH854" s="399"/>
      <c r="VBI854" s="399"/>
      <c r="VBJ854" s="399"/>
      <c r="VBK854" s="399"/>
      <c r="VBL854" s="399"/>
      <c r="VBM854" s="399"/>
      <c r="VBN854" s="399"/>
      <c r="VBO854" s="399"/>
      <c r="VBP854" s="399"/>
      <c r="VBQ854" s="399"/>
      <c r="VBR854" s="399"/>
      <c r="VBS854" s="399"/>
      <c r="VBT854" s="399"/>
      <c r="VBU854" s="399"/>
      <c r="VBV854" s="399"/>
      <c r="VBW854" s="399"/>
      <c r="VBX854" s="399"/>
      <c r="VBY854" s="399"/>
      <c r="VBZ854" s="399"/>
      <c r="VCA854" s="399"/>
      <c r="VCB854" s="399"/>
      <c r="VCC854" s="399"/>
      <c r="VCD854" s="399"/>
      <c r="VCE854" s="399"/>
      <c r="VCF854" s="399"/>
      <c r="VCG854" s="399"/>
      <c r="VCH854" s="399"/>
      <c r="VCI854" s="399"/>
      <c r="VCJ854" s="399"/>
      <c r="VCK854" s="399"/>
      <c r="VCL854" s="399"/>
      <c r="VCM854" s="399"/>
      <c r="VCN854" s="399"/>
      <c r="VCO854" s="399"/>
      <c r="VCP854" s="399"/>
      <c r="VCQ854" s="399"/>
      <c r="VCR854" s="399"/>
      <c r="VCS854" s="399"/>
      <c r="VCT854" s="399"/>
      <c r="VCU854" s="399"/>
      <c r="VCV854" s="399"/>
      <c r="VCW854" s="399"/>
      <c r="VCX854" s="399"/>
      <c r="VCY854" s="399"/>
      <c r="VCZ854" s="399"/>
      <c r="VDA854" s="399"/>
      <c r="VDB854" s="399"/>
      <c r="VDC854" s="399"/>
      <c r="VDD854" s="399"/>
      <c r="VDE854" s="399"/>
      <c r="VDF854" s="399"/>
      <c r="VDG854" s="399"/>
      <c r="VDH854" s="399"/>
      <c r="VDI854" s="399"/>
      <c r="VDJ854" s="399"/>
      <c r="VDK854" s="399"/>
      <c r="VDL854" s="399"/>
      <c r="VDM854" s="399"/>
      <c r="VDN854" s="399"/>
      <c r="VDO854" s="399"/>
      <c r="VDP854" s="399"/>
      <c r="VDQ854" s="399"/>
      <c r="VDR854" s="399"/>
      <c r="VDS854" s="399"/>
      <c r="VDT854" s="399"/>
      <c r="VDU854" s="399"/>
      <c r="VDV854" s="399"/>
      <c r="VDW854" s="399"/>
      <c r="VDX854" s="399"/>
      <c r="VDY854" s="399"/>
      <c r="VDZ854" s="399"/>
      <c r="VEA854" s="399"/>
      <c r="VEB854" s="399"/>
      <c r="VEC854" s="399"/>
      <c r="VED854" s="399"/>
      <c r="VEE854" s="399"/>
      <c r="VEF854" s="399"/>
      <c r="VEG854" s="399"/>
      <c r="VEH854" s="399"/>
      <c r="VEI854" s="399"/>
      <c r="VEJ854" s="399"/>
      <c r="VEK854" s="399"/>
      <c r="VEL854" s="399"/>
      <c r="VEM854" s="399"/>
      <c r="VEN854" s="399"/>
      <c r="VEO854" s="399"/>
      <c r="VEP854" s="399"/>
      <c r="VEQ854" s="399"/>
      <c r="VER854" s="399"/>
      <c r="VES854" s="399"/>
      <c r="VET854" s="399"/>
      <c r="VEU854" s="399"/>
      <c r="VEV854" s="399"/>
      <c r="VEW854" s="399"/>
      <c r="VEX854" s="399"/>
      <c r="VEY854" s="399"/>
      <c r="VEZ854" s="399"/>
      <c r="VFA854" s="399"/>
      <c r="VFB854" s="399"/>
      <c r="VFC854" s="399"/>
      <c r="VFD854" s="399"/>
      <c r="VFE854" s="399"/>
      <c r="VFF854" s="399"/>
      <c r="VFG854" s="399"/>
      <c r="VFH854" s="399"/>
      <c r="VFI854" s="399"/>
      <c r="VFJ854" s="399"/>
      <c r="VFK854" s="399"/>
      <c r="VFL854" s="399"/>
      <c r="VFM854" s="399"/>
      <c r="VFN854" s="399"/>
      <c r="VFO854" s="399"/>
      <c r="VFP854" s="399"/>
      <c r="VFQ854" s="399"/>
      <c r="VFR854" s="399"/>
      <c r="VFS854" s="399"/>
      <c r="VFT854" s="399"/>
      <c r="VFU854" s="399"/>
      <c r="VFV854" s="399"/>
      <c r="VFW854" s="399"/>
      <c r="VFX854" s="399"/>
      <c r="VFY854" s="399"/>
      <c r="VFZ854" s="399"/>
      <c r="VGA854" s="399"/>
      <c r="VGB854" s="399"/>
      <c r="VGC854" s="399"/>
      <c r="VGD854" s="399"/>
      <c r="VGE854" s="399"/>
      <c r="VGF854" s="399"/>
      <c r="VGG854" s="399"/>
      <c r="VGH854" s="399"/>
      <c r="VGI854" s="399"/>
      <c r="VGJ854" s="399"/>
      <c r="VGK854" s="399"/>
      <c r="VGL854" s="399"/>
      <c r="VGM854" s="399"/>
      <c r="VGN854" s="399"/>
      <c r="VGO854" s="399"/>
      <c r="VGP854" s="399"/>
      <c r="VGQ854" s="399"/>
      <c r="VGR854" s="399"/>
      <c r="VGS854" s="399"/>
      <c r="VGT854" s="399"/>
      <c r="VGU854" s="399"/>
      <c r="VGV854" s="399"/>
      <c r="VGW854" s="399"/>
      <c r="VGX854" s="399"/>
      <c r="VGY854" s="399"/>
      <c r="VGZ854" s="399"/>
      <c r="VHA854" s="399"/>
      <c r="VHB854" s="399"/>
      <c r="VHC854" s="399"/>
      <c r="VHD854" s="399"/>
      <c r="VHE854" s="399"/>
      <c r="VHF854" s="399"/>
      <c r="VHG854" s="399"/>
      <c r="VHH854" s="399"/>
      <c r="VHI854" s="399"/>
      <c r="VHJ854" s="399"/>
      <c r="VHK854" s="399"/>
      <c r="VHL854" s="399"/>
      <c r="VHM854" s="399"/>
      <c r="VHN854" s="399"/>
      <c r="VHO854" s="399"/>
      <c r="VHP854" s="399"/>
      <c r="VHQ854" s="399"/>
      <c r="VHR854" s="399"/>
      <c r="VHS854" s="399"/>
      <c r="VHT854" s="399"/>
      <c r="VHU854" s="399"/>
      <c r="VHV854" s="399"/>
      <c r="VHW854" s="399"/>
      <c r="VHX854" s="399"/>
      <c r="VHY854" s="399"/>
      <c r="VHZ854" s="399"/>
      <c r="VIA854" s="399"/>
      <c r="VIB854" s="399"/>
      <c r="VIC854" s="399"/>
      <c r="VID854" s="399"/>
      <c r="VIE854" s="399"/>
      <c r="VIF854" s="399"/>
      <c r="VIG854" s="399"/>
      <c r="VIH854" s="399"/>
      <c r="VII854" s="399"/>
      <c r="VIJ854" s="399"/>
      <c r="VIK854" s="399"/>
      <c r="VIL854" s="399"/>
      <c r="VIM854" s="399"/>
      <c r="VIN854" s="399"/>
      <c r="VIO854" s="399"/>
      <c r="VIP854" s="399"/>
      <c r="VIQ854" s="399"/>
      <c r="VIR854" s="399"/>
      <c r="VIS854" s="399"/>
      <c r="VIT854" s="399"/>
      <c r="VIU854" s="399"/>
      <c r="VIV854" s="399"/>
      <c r="VIW854" s="399"/>
      <c r="VIX854" s="399"/>
      <c r="VIY854" s="399"/>
      <c r="VIZ854" s="399"/>
      <c r="VJA854" s="399"/>
      <c r="VJB854" s="399"/>
      <c r="VJC854" s="399"/>
      <c r="VJD854" s="399"/>
      <c r="VJE854" s="399"/>
      <c r="VJF854" s="399"/>
      <c r="VJG854" s="399"/>
      <c r="VJH854" s="399"/>
      <c r="VJI854" s="399"/>
      <c r="VJJ854" s="399"/>
      <c r="VJK854" s="399"/>
      <c r="VJL854" s="399"/>
      <c r="VJM854" s="399"/>
      <c r="VJN854" s="399"/>
      <c r="VJO854" s="399"/>
      <c r="VJP854" s="399"/>
      <c r="VJQ854" s="399"/>
      <c r="VJR854" s="399"/>
      <c r="VJS854" s="399"/>
      <c r="VJT854" s="399"/>
      <c r="VJU854" s="399"/>
      <c r="VJV854" s="399"/>
      <c r="VJW854" s="399"/>
      <c r="VJX854" s="399"/>
      <c r="VJY854" s="399"/>
      <c r="VJZ854" s="399"/>
      <c r="VKA854" s="399"/>
      <c r="VKB854" s="399"/>
      <c r="VKC854" s="399"/>
      <c r="VKD854" s="399"/>
      <c r="VKE854" s="399"/>
      <c r="VKF854" s="399"/>
      <c r="VKG854" s="399"/>
      <c r="VKH854" s="399"/>
      <c r="VKI854" s="399"/>
      <c r="VKJ854" s="399"/>
      <c r="VKK854" s="399"/>
      <c r="VKL854" s="399"/>
      <c r="VKM854" s="399"/>
      <c r="VKN854" s="399"/>
      <c r="VKO854" s="399"/>
      <c r="VKP854" s="399"/>
      <c r="VKQ854" s="399"/>
      <c r="VKR854" s="399"/>
      <c r="VKS854" s="399"/>
      <c r="VKT854" s="399"/>
      <c r="VKU854" s="399"/>
      <c r="VKV854" s="399"/>
      <c r="VKW854" s="399"/>
      <c r="VKX854" s="399"/>
      <c r="VKY854" s="399"/>
      <c r="VKZ854" s="399"/>
      <c r="VLA854" s="399"/>
      <c r="VLB854" s="399"/>
      <c r="VLC854" s="399"/>
      <c r="VLD854" s="399"/>
      <c r="VLE854" s="399"/>
      <c r="VLF854" s="399"/>
      <c r="VLG854" s="399"/>
      <c r="VLH854" s="399"/>
      <c r="VLI854" s="399"/>
      <c r="VLJ854" s="399"/>
      <c r="VLK854" s="399"/>
      <c r="VLL854" s="399"/>
      <c r="VLM854" s="399"/>
      <c r="VLN854" s="399"/>
      <c r="VLO854" s="399"/>
      <c r="VLP854" s="399"/>
      <c r="VLQ854" s="399"/>
      <c r="VLR854" s="399"/>
      <c r="VLS854" s="399"/>
      <c r="VLT854" s="399"/>
      <c r="VLU854" s="399"/>
      <c r="VLV854" s="399"/>
      <c r="VLW854" s="399"/>
      <c r="VLX854" s="399"/>
      <c r="VLY854" s="399"/>
      <c r="VLZ854" s="399"/>
      <c r="VMA854" s="399"/>
      <c r="VMB854" s="399"/>
      <c r="VMC854" s="399"/>
      <c r="VMD854" s="399"/>
      <c r="VME854" s="399"/>
      <c r="VMF854" s="399"/>
      <c r="VMG854" s="399"/>
      <c r="VMH854" s="399"/>
      <c r="VMI854" s="399"/>
      <c r="VMJ854" s="399"/>
      <c r="VMK854" s="399"/>
      <c r="VML854" s="399"/>
      <c r="VMM854" s="399"/>
      <c r="VMN854" s="399"/>
      <c r="VMO854" s="399"/>
      <c r="VMP854" s="399"/>
      <c r="VMQ854" s="399"/>
      <c r="VMR854" s="399"/>
      <c r="VMS854" s="399"/>
      <c r="VMT854" s="399"/>
      <c r="VMU854" s="399"/>
      <c r="VMV854" s="399"/>
      <c r="VMW854" s="399"/>
      <c r="VMX854" s="399"/>
      <c r="VMY854" s="399"/>
      <c r="VMZ854" s="399"/>
      <c r="VNA854" s="399"/>
      <c r="VNB854" s="399"/>
      <c r="VNC854" s="399"/>
      <c r="VND854" s="399"/>
      <c r="VNE854" s="399"/>
      <c r="VNF854" s="399"/>
      <c r="VNG854" s="399"/>
      <c r="VNH854" s="399"/>
      <c r="VNI854" s="399"/>
      <c r="VNJ854" s="399"/>
      <c r="VNK854" s="399"/>
      <c r="VNL854" s="399"/>
      <c r="VNM854" s="399"/>
      <c r="VNN854" s="399"/>
      <c r="VNO854" s="399"/>
      <c r="VNP854" s="399"/>
      <c r="VNQ854" s="399"/>
      <c r="VNR854" s="399"/>
      <c r="VNS854" s="399"/>
      <c r="VNT854" s="399"/>
      <c r="VNU854" s="399"/>
      <c r="VNV854" s="399"/>
      <c r="VNW854" s="399"/>
      <c r="VNX854" s="399"/>
      <c r="VNY854" s="399"/>
      <c r="VNZ854" s="399"/>
      <c r="VOA854" s="399"/>
      <c r="VOB854" s="399"/>
      <c r="VOC854" s="399"/>
      <c r="VOD854" s="399"/>
      <c r="VOE854" s="399"/>
      <c r="VOF854" s="399"/>
      <c r="VOG854" s="399"/>
      <c r="VOH854" s="399"/>
      <c r="VOI854" s="399"/>
      <c r="VOJ854" s="399"/>
      <c r="VOK854" s="399"/>
      <c r="VOL854" s="399"/>
      <c r="VOM854" s="399"/>
      <c r="VON854" s="399"/>
      <c r="VOO854" s="399"/>
      <c r="VOP854" s="399"/>
      <c r="VOQ854" s="399"/>
      <c r="VOR854" s="399"/>
      <c r="VOS854" s="399"/>
      <c r="VOT854" s="399"/>
      <c r="VOU854" s="399"/>
      <c r="VOV854" s="399"/>
      <c r="VOW854" s="399"/>
      <c r="VOX854" s="399"/>
      <c r="VOY854" s="399"/>
      <c r="VOZ854" s="399"/>
      <c r="VPA854" s="399"/>
      <c r="VPB854" s="399"/>
      <c r="VPC854" s="399"/>
      <c r="VPD854" s="399"/>
      <c r="VPE854" s="399"/>
      <c r="VPF854" s="399"/>
      <c r="VPG854" s="399"/>
      <c r="VPH854" s="399"/>
      <c r="VPI854" s="399"/>
      <c r="VPJ854" s="399"/>
      <c r="VPK854" s="399"/>
      <c r="VPL854" s="399"/>
      <c r="VPM854" s="399"/>
      <c r="VPN854" s="399"/>
      <c r="VPO854" s="399"/>
      <c r="VPP854" s="399"/>
      <c r="VPQ854" s="399"/>
      <c r="VPR854" s="399"/>
      <c r="VPS854" s="399"/>
      <c r="VPT854" s="399"/>
      <c r="VPU854" s="399"/>
      <c r="VPV854" s="399"/>
      <c r="VPW854" s="399"/>
      <c r="VPX854" s="399"/>
      <c r="VPY854" s="399"/>
      <c r="VPZ854" s="399"/>
      <c r="VQA854" s="399"/>
      <c r="VQB854" s="399"/>
      <c r="VQC854" s="399"/>
      <c r="VQD854" s="399"/>
      <c r="VQE854" s="399"/>
      <c r="VQF854" s="399"/>
      <c r="VQG854" s="399"/>
      <c r="VQH854" s="399"/>
      <c r="VQI854" s="399"/>
      <c r="VQJ854" s="399"/>
      <c r="VQK854" s="399"/>
      <c r="VQL854" s="399"/>
      <c r="VQM854" s="399"/>
      <c r="VQN854" s="399"/>
      <c r="VQO854" s="399"/>
      <c r="VQP854" s="399"/>
      <c r="VQQ854" s="399"/>
      <c r="VQR854" s="399"/>
      <c r="VQS854" s="399"/>
      <c r="VQT854" s="399"/>
      <c r="VQU854" s="399"/>
      <c r="VQV854" s="399"/>
      <c r="VQW854" s="399"/>
      <c r="VQX854" s="399"/>
      <c r="VQY854" s="399"/>
      <c r="VQZ854" s="399"/>
      <c r="VRA854" s="399"/>
      <c r="VRB854" s="399"/>
      <c r="VRC854" s="399"/>
      <c r="VRD854" s="399"/>
      <c r="VRE854" s="399"/>
      <c r="VRF854" s="399"/>
      <c r="VRG854" s="399"/>
      <c r="VRH854" s="399"/>
      <c r="VRI854" s="399"/>
      <c r="VRJ854" s="399"/>
      <c r="VRK854" s="399"/>
      <c r="VRL854" s="399"/>
      <c r="VRM854" s="399"/>
      <c r="VRN854" s="399"/>
      <c r="VRO854" s="399"/>
      <c r="VRP854" s="399"/>
      <c r="VRQ854" s="399"/>
      <c r="VRR854" s="399"/>
      <c r="VRS854" s="399"/>
      <c r="VRT854" s="399"/>
      <c r="VRU854" s="399"/>
      <c r="VRV854" s="399"/>
      <c r="VRW854" s="399"/>
      <c r="VRX854" s="399"/>
      <c r="VRY854" s="399"/>
      <c r="VRZ854" s="399"/>
      <c r="VSA854" s="399"/>
      <c r="VSB854" s="399"/>
      <c r="VSC854" s="399"/>
      <c r="VSD854" s="399"/>
      <c r="VSE854" s="399"/>
      <c r="VSF854" s="399"/>
      <c r="VSG854" s="399"/>
      <c r="VSH854" s="399"/>
      <c r="VSI854" s="399"/>
      <c r="VSJ854" s="399"/>
      <c r="VSK854" s="399"/>
      <c r="VSL854" s="399"/>
      <c r="VSM854" s="399"/>
      <c r="VSN854" s="399"/>
      <c r="VSO854" s="399"/>
      <c r="VSP854" s="399"/>
      <c r="VSQ854" s="399"/>
      <c r="VSR854" s="399"/>
      <c r="VSS854" s="399"/>
      <c r="VST854" s="399"/>
      <c r="VSU854" s="399"/>
      <c r="VSV854" s="399"/>
      <c r="VSW854" s="399"/>
      <c r="VSX854" s="399"/>
      <c r="VSY854" s="399"/>
      <c r="VSZ854" s="399"/>
      <c r="VTA854" s="399"/>
      <c r="VTB854" s="399"/>
      <c r="VTC854" s="399"/>
      <c r="VTD854" s="399"/>
      <c r="VTE854" s="399"/>
      <c r="VTF854" s="399"/>
      <c r="VTG854" s="399"/>
      <c r="VTH854" s="399"/>
      <c r="VTI854" s="399"/>
      <c r="VTJ854" s="399"/>
      <c r="VTK854" s="399"/>
      <c r="VTL854" s="399"/>
      <c r="VTM854" s="399"/>
      <c r="VTN854" s="399"/>
      <c r="VTO854" s="399"/>
      <c r="VTP854" s="399"/>
      <c r="VTQ854" s="399"/>
      <c r="VTR854" s="399"/>
      <c r="VTS854" s="399"/>
      <c r="VTT854" s="399"/>
      <c r="VTU854" s="399"/>
      <c r="VTV854" s="399"/>
      <c r="VTW854" s="399"/>
      <c r="VTX854" s="399"/>
      <c r="VTY854" s="399"/>
      <c r="VTZ854" s="399"/>
      <c r="VUA854" s="399"/>
      <c r="VUB854" s="399"/>
      <c r="VUC854" s="399"/>
      <c r="VUD854" s="399"/>
      <c r="VUE854" s="399"/>
      <c r="VUF854" s="399"/>
      <c r="VUG854" s="399"/>
      <c r="VUH854" s="399"/>
      <c r="VUI854" s="399"/>
      <c r="VUJ854" s="399"/>
      <c r="VUK854" s="399"/>
      <c r="VUL854" s="399"/>
      <c r="VUM854" s="399"/>
      <c r="VUN854" s="399"/>
      <c r="VUO854" s="399"/>
      <c r="VUP854" s="399"/>
      <c r="VUQ854" s="399"/>
      <c r="VUR854" s="399"/>
      <c r="VUS854" s="399"/>
      <c r="VUT854" s="399"/>
      <c r="VUU854" s="399"/>
      <c r="VUV854" s="399"/>
      <c r="VUW854" s="399"/>
      <c r="VUX854" s="399"/>
      <c r="VUY854" s="399"/>
      <c r="VUZ854" s="399"/>
      <c r="VVA854" s="399"/>
      <c r="VVB854" s="399"/>
      <c r="VVC854" s="399"/>
      <c r="VVD854" s="399"/>
      <c r="VVE854" s="399"/>
      <c r="VVF854" s="399"/>
      <c r="VVG854" s="399"/>
      <c r="VVH854" s="399"/>
      <c r="VVI854" s="399"/>
      <c r="VVJ854" s="399"/>
      <c r="VVK854" s="399"/>
      <c r="VVL854" s="399"/>
      <c r="VVM854" s="399"/>
      <c r="VVN854" s="399"/>
      <c r="VVO854" s="399"/>
      <c r="VVP854" s="399"/>
      <c r="VVQ854" s="399"/>
      <c r="VVR854" s="399"/>
      <c r="VVS854" s="399"/>
      <c r="VVT854" s="399"/>
      <c r="VVU854" s="399"/>
      <c r="VVV854" s="399"/>
      <c r="VVW854" s="399"/>
      <c r="VVX854" s="399"/>
      <c r="VVY854" s="399"/>
      <c r="VVZ854" s="399"/>
      <c r="VWA854" s="399"/>
      <c r="VWB854" s="399"/>
      <c r="VWC854" s="399"/>
      <c r="VWD854" s="399"/>
      <c r="VWE854" s="399"/>
      <c r="VWF854" s="399"/>
      <c r="VWG854" s="399"/>
      <c r="VWH854" s="399"/>
      <c r="VWI854" s="399"/>
      <c r="VWJ854" s="399"/>
      <c r="VWK854" s="399"/>
      <c r="VWL854" s="399"/>
      <c r="VWM854" s="399"/>
      <c r="VWN854" s="399"/>
      <c r="VWO854" s="399"/>
      <c r="VWP854" s="399"/>
      <c r="VWQ854" s="399"/>
      <c r="VWR854" s="399"/>
      <c r="VWS854" s="399"/>
      <c r="VWT854" s="399"/>
      <c r="VWU854" s="399"/>
      <c r="VWV854" s="399"/>
      <c r="VWW854" s="399"/>
      <c r="VWX854" s="399"/>
      <c r="VWY854" s="399"/>
      <c r="VWZ854" s="399"/>
      <c r="VXA854" s="399"/>
      <c r="VXB854" s="399"/>
      <c r="VXC854" s="399"/>
      <c r="VXD854" s="399"/>
      <c r="VXE854" s="399"/>
      <c r="VXF854" s="399"/>
      <c r="VXG854" s="399"/>
      <c r="VXH854" s="399"/>
      <c r="VXI854" s="399"/>
      <c r="VXJ854" s="399"/>
      <c r="VXK854" s="399"/>
      <c r="VXL854" s="399"/>
      <c r="VXM854" s="399"/>
      <c r="VXN854" s="399"/>
      <c r="VXO854" s="399"/>
      <c r="VXP854" s="399"/>
      <c r="VXQ854" s="399"/>
      <c r="VXR854" s="399"/>
      <c r="VXS854" s="399"/>
      <c r="VXT854" s="399"/>
      <c r="VXU854" s="399"/>
      <c r="VXV854" s="399"/>
      <c r="VXW854" s="399"/>
      <c r="VXX854" s="399"/>
      <c r="VXY854" s="399"/>
      <c r="VXZ854" s="399"/>
      <c r="VYA854" s="399"/>
      <c r="VYB854" s="399"/>
      <c r="VYC854" s="399"/>
      <c r="VYD854" s="399"/>
      <c r="VYE854" s="399"/>
      <c r="VYF854" s="399"/>
      <c r="VYG854" s="399"/>
      <c r="VYH854" s="399"/>
      <c r="VYI854" s="399"/>
      <c r="VYJ854" s="399"/>
      <c r="VYK854" s="399"/>
      <c r="VYL854" s="399"/>
      <c r="VYM854" s="399"/>
      <c r="VYN854" s="399"/>
      <c r="VYO854" s="399"/>
      <c r="VYP854" s="399"/>
      <c r="VYQ854" s="399"/>
      <c r="VYR854" s="399"/>
      <c r="VYS854" s="399"/>
      <c r="VYT854" s="399"/>
      <c r="VYU854" s="399"/>
      <c r="VYV854" s="399"/>
      <c r="VYW854" s="399"/>
      <c r="VYX854" s="399"/>
      <c r="VYY854" s="399"/>
      <c r="VYZ854" s="399"/>
      <c r="VZA854" s="399"/>
      <c r="VZB854" s="399"/>
      <c r="VZC854" s="399"/>
      <c r="VZD854" s="399"/>
      <c r="VZE854" s="399"/>
      <c r="VZF854" s="399"/>
      <c r="VZG854" s="399"/>
      <c r="VZH854" s="399"/>
      <c r="VZI854" s="399"/>
      <c r="VZJ854" s="399"/>
      <c r="VZK854" s="399"/>
      <c r="VZL854" s="399"/>
      <c r="VZM854" s="399"/>
      <c r="VZN854" s="399"/>
      <c r="VZO854" s="399"/>
      <c r="VZP854" s="399"/>
      <c r="VZQ854" s="399"/>
      <c r="VZR854" s="399"/>
      <c r="VZS854" s="399"/>
      <c r="VZT854" s="399"/>
      <c r="VZU854" s="399"/>
      <c r="VZV854" s="399"/>
      <c r="VZW854" s="399"/>
      <c r="VZX854" s="399"/>
      <c r="VZY854" s="399"/>
      <c r="VZZ854" s="399"/>
      <c r="WAA854" s="399"/>
      <c r="WAB854" s="399"/>
      <c r="WAC854" s="399"/>
      <c r="WAD854" s="399"/>
      <c r="WAE854" s="399"/>
      <c r="WAF854" s="399"/>
      <c r="WAG854" s="399"/>
      <c r="WAH854" s="399"/>
      <c r="WAI854" s="399"/>
      <c r="WAJ854" s="399"/>
      <c r="WAK854" s="399"/>
      <c r="WAL854" s="399"/>
      <c r="WAM854" s="399"/>
      <c r="WAN854" s="399"/>
      <c r="WAO854" s="399"/>
      <c r="WAP854" s="399"/>
      <c r="WAQ854" s="399"/>
      <c r="WAR854" s="399"/>
      <c r="WAS854" s="399"/>
      <c r="WAT854" s="399"/>
      <c r="WAU854" s="399"/>
      <c r="WAV854" s="399"/>
      <c r="WAW854" s="399"/>
      <c r="WAX854" s="399"/>
      <c r="WAY854" s="399"/>
      <c r="WAZ854" s="399"/>
      <c r="WBA854" s="399"/>
      <c r="WBB854" s="399"/>
      <c r="WBC854" s="399"/>
      <c r="WBD854" s="399"/>
      <c r="WBE854" s="399"/>
      <c r="WBF854" s="399"/>
      <c r="WBG854" s="399"/>
      <c r="WBH854" s="399"/>
      <c r="WBI854" s="399"/>
      <c r="WBJ854" s="399"/>
      <c r="WBK854" s="399"/>
      <c r="WBL854" s="399"/>
      <c r="WBM854" s="399"/>
      <c r="WBN854" s="399"/>
      <c r="WBO854" s="399"/>
      <c r="WBP854" s="399"/>
      <c r="WBQ854" s="399"/>
      <c r="WBR854" s="399"/>
      <c r="WBS854" s="399"/>
      <c r="WBT854" s="399"/>
      <c r="WBU854" s="399"/>
      <c r="WBV854" s="399"/>
      <c r="WBW854" s="399"/>
      <c r="WBX854" s="399"/>
      <c r="WBY854" s="399"/>
      <c r="WBZ854" s="399"/>
      <c r="WCA854" s="399"/>
      <c r="WCB854" s="399"/>
      <c r="WCC854" s="399"/>
      <c r="WCD854" s="399"/>
      <c r="WCE854" s="399"/>
      <c r="WCF854" s="399"/>
      <c r="WCG854" s="399"/>
      <c r="WCH854" s="399"/>
      <c r="WCI854" s="399"/>
      <c r="WCJ854" s="399"/>
      <c r="WCK854" s="399"/>
      <c r="WCL854" s="399"/>
      <c r="WCM854" s="399"/>
      <c r="WCN854" s="399"/>
      <c r="WCO854" s="399"/>
      <c r="WCP854" s="399"/>
      <c r="WCQ854" s="399"/>
      <c r="WCR854" s="399"/>
      <c r="WCS854" s="399"/>
      <c r="WCT854" s="399"/>
      <c r="WCU854" s="399"/>
      <c r="WCV854" s="399"/>
      <c r="WCW854" s="399"/>
      <c r="WCX854" s="399"/>
      <c r="WCY854" s="399"/>
      <c r="WCZ854" s="399"/>
      <c r="WDA854" s="399"/>
      <c r="WDB854" s="399"/>
      <c r="WDC854" s="399"/>
      <c r="WDD854" s="399"/>
      <c r="WDE854" s="399"/>
      <c r="WDF854" s="399"/>
      <c r="WDG854" s="399"/>
      <c r="WDH854" s="399"/>
      <c r="WDI854" s="399"/>
      <c r="WDJ854" s="399"/>
      <c r="WDK854" s="399"/>
      <c r="WDL854" s="399"/>
      <c r="WDM854" s="399"/>
      <c r="WDN854" s="399"/>
      <c r="WDO854" s="399"/>
      <c r="WDP854" s="399"/>
      <c r="WDQ854" s="399"/>
      <c r="WDR854" s="399"/>
      <c r="WDS854" s="399"/>
      <c r="WDT854" s="399"/>
      <c r="WDU854" s="399"/>
      <c r="WDV854" s="399"/>
      <c r="WDW854" s="399"/>
      <c r="WDX854" s="399"/>
      <c r="WDY854" s="399"/>
      <c r="WDZ854" s="399"/>
      <c r="WEA854" s="399"/>
      <c r="WEB854" s="399"/>
      <c r="WEC854" s="399"/>
      <c r="WED854" s="399"/>
      <c r="WEE854" s="399"/>
      <c r="WEF854" s="399"/>
      <c r="WEG854" s="399"/>
      <c r="WEH854" s="399"/>
      <c r="WEI854" s="399"/>
      <c r="WEJ854" s="399"/>
      <c r="WEK854" s="399"/>
      <c r="WEL854" s="399"/>
      <c r="WEM854" s="399"/>
      <c r="WEN854" s="399"/>
      <c r="WEO854" s="399"/>
      <c r="WEP854" s="399"/>
      <c r="WEQ854" s="399"/>
      <c r="WER854" s="399"/>
      <c r="WES854" s="399"/>
      <c r="WET854" s="399"/>
      <c r="WEU854" s="399"/>
      <c r="WEV854" s="399"/>
      <c r="WEW854" s="399"/>
      <c r="WEX854" s="399"/>
      <c r="WEY854" s="399"/>
      <c r="WEZ854" s="399"/>
      <c r="WFA854" s="399"/>
      <c r="WFB854" s="399"/>
      <c r="WFC854" s="399"/>
      <c r="WFD854" s="399"/>
      <c r="WFE854" s="399"/>
      <c r="WFF854" s="399"/>
      <c r="WFG854" s="399"/>
      <c r="WFH854" s="399"/>
      <c r="WFI854" s="399"/>
      <c r="WFJ854" s="399"/>
      <c r="WFK854" s="399"/>
      <c r="WFL854" s="399"/>
      <c r="WFM854" s="399"/>
      <c r="WFN854" s="399"/>
      <c r="WFO854" s="399"/>
      <c r="WFP854" s="399"/>
      <c r="WFQ854" s="399"/>
      <c r="WFR854" s="399"/>
      <c r="WFS854" s="399"/>
      <c r="WFT854" s="399"/>
      <c r="WFU854" s="399"/>
      <c r="WFV854" s="399"/>
      <c r="WFW854" s="399"/>
      <c r="WFX854" s="399"/>
      <c r="WFY854" s="399"/>
      <c r="WFZ854" s="399"/>
      <c r="WGA854" s="399"/>
      <c r="WGB854" s="399"/>
      <c r="WGC854" s="399"/>
      <c r="WGD854" s="399"/>
      <c r="WGE854" s="399"/>
      <c r="WGF854" s="399"/>
      <c r="WGG854" s="399"/>
      <c r="WGH854" s="399"/>
      <c r="WGI854" s="399"/>
      <c r="WGJ854" s="399"/>
      <c r="WGK854" s="399"/>
      <c r="WGL854" s="399"/>
      <c r="WGM854" s="399"/>
      <c r="WGN854" s="399"/>
      <c r="WGO854" s="399"/>
      <c r="WGP854" s="399"/>
      <c r="WGQ854" s="399"/>
      <c r="WGR854" s="399"/>
      <c r="WGS854" s="399"/>
      <c r="WGT854" s="399"/>
      <c r="WGU854" s="399"/>
      <c r="WGV854" s="399"/>
      <c r="WGW854" s="399"/>
      <c r="WGX854" s="399"/>
      <c r="WGY854" s="399"/>
      <c r="WGZ854" s="399"/>
      <c r="WHA854" s="399"/>
      <c r="WHB854" s="399"/>
      <c r="WHC854" s="399"/>
      <c r="WHD854" s="399"/>
      <c r="WHE854" s="399"/>
      <c r="WHF854" s="399"/>
      <c r="WHG854" s="399"/>
      <c r="WHH854" s="399"/>
      <c r="WHI854" s="399"/>
      <c r="WHJ854" s="399"/>
      <c r="WHK854" s="399"/>
      <c r="WHL854" s="399"/>
      <c r="WHM854" s="399"/>
      <c r="WHN854" s="399"/>
      <c r="WHO854" s="399"/>
      <c r="WHP854" s="399"/>
      <c r="WHQ854" s="399"/>
      <c r="WHR854" s="399"/>
      <c r="WHS854" s="399"/>
      <c r="WHT854" s="399"/>
      <c r="WHU854" s="399"/>
      <c r="WHV854" s="399"/>
      <c r="WHW854" s="399"/>
      <c r="WHX854" s="399"/>
      <c r="WHY854" s="399"/>
      <c r="WHZ854" s="399"/>
      <c r="WIA854" s="399"/>
      <c r="WIB854" s="399"/>
      <c r="WIC854" s="399"/>
      <c r="WID854" s="399"/>
      <c r="WIE854" s="399"/>
      <c r="WIF854" s="399"/>
      <c r="WIG854" s="399"/>
      <c r="WIH854" s="399"/>
      <c r="WII854" s="399"/>
      <c r="WIJ854" s="399"/>
      <c r="WIK854" s="399"/>
      <c r="WIL854" s="399"/>
      <c r="WIM854" s="399"/>
      <c r="WIN854" s="399"/>
      <c r="WIO854" s="399"/>
      <c r="WIP854" s="399"/>
      <c r="WIQ854" s="399"/>
      <c r="WIR854" s="399"/>
      <c r="WIS854" s="399"/>
      <c r="WIT854" s="399"/>
      <c r="WIU854" s="399"/>
      <c r="WIV854" s="399"/>
      <c r="WIW854" s="399"/>
      <c r="WIX854" s="399"/>
      <c r="WIY854" s="399"/>
      <c r="WIZ854" s="399"/>
      <c r="WJA854" s="399"/>
      <c r="WJB854" s="399"/>
      <c r="WJC854" s="399"/>
      <c r="WJD854" s="399"/>
      <c r="WJE854" s="399"/>
      <c r="WJF854" s="399"/>
      <c r="WJG854" s="399"/>
      <c r="WJH854" s="399"/>
      <c r="WJI854" s="399"/>
      <c r="WJJ854" s="399"/>
      <c r="WJK854" s="399"/>
      <c r="WJL854" s="399"/>
      <c r="WJM854" s="399"/>
      <c r="WJN854" s="399"/>
      <c r="WJO854" s="399"/>
      <c r="WJP854" s="399"/>
      <c r="WJQ854" s="399"/>
      <c r="WJR854" s="399"/>
      <c r="WJS854" s="399"/>
      <c r="WJT854" s="399"/>
      <c r="WJU854" s="399"/>
      <c r="WJV854" s="399"/>
      <c r="WJW854" s="399"/>
      <c r="WJX854" s="399"/>
      <c r="WJY854" s="399"/>
      <c r="WJZ854" s="399"/>
      <c r="WKA854" s="399"/>
      <c r="WKB854" s="399"/>
      <c r="WKC854" s="399"/>
      <c r="WKD854" s="399"/>
      <c r="WKE854" s="399"/>
      <c r="WKF854" s="399"/>
      <c r="WKG854" s="399"/>
      <c r="WKH854" s="399"/>
      <c r="WKI854" s="399"/>
      <c r="WKJ854" s="399"/>
      <c r="WKK854" s="399"/>
      <c r="WKL854" s="399"/>
      <c r="WKM854" s="399"/>
      <c r="WKN854" s="399"/>
      <c r="WKO854" s="399"/>
      <c r="WKP854" s="399"/>
      <c r="WKQ854" s="399"/>
      <c r="WKR854" s="399"/>
      <c r="WKS854" s="399"/>
      <c r="WKT854" s="399"/>
      <c r="WKU854" s="399"/>
      <c r="WKV854" s="399"/>
      <c r="WKW854" s="399"/>
      <c r="WKX854" s="399"/>
      <c r="WKY854" s="399"/>
      <c r="WKZ854" s="399"/>
      <c r="WLA854" s="399"/>
      <c r="WLB854" s="399"/>
      <c r="WLC854" s="399"/>
      <c r="WLD854" s="399"/>
      <c r="WLE854" s="399"/>
      <c r="WLF854" s="399"/>
      <c r="WLG854" s="399"/>
      <c r="WLH854" s="399"/>
      <c r="WLI854" s="399"/>
      <c r="WLJ854" s="399"/>
      <c r="WLK854" s="399"/>
      <c r="WLL854" s="399"/>
      <c r="WLM854" s="399"/>
      <c r="WLN854" s="399"/>
      <c r="WLO854" s="399"/>
      <c r="WLP854" s="399"/>
      <c r="WLQ854" s="399"/>
      <c r="WLR854" s="399"/>
      <c r="WLS854" s="399"/>
      <c r="WLT854" s="399"/>
      <c r="WLU854" s="399"/>
      <c r="WLV854" s="399"/>
      <c r="WLW854" s="399"/>
      <c r="WLX854" s="399"/>
      <c r="WLY854" s="399"/>
      <c r="WLZ854" s="399"/>
      <c r="WMA854" s="399"/>
      <c r="WMB854" s="399"/>
      <c r="WMC854" s="399"/>
      <c r="WMD854" s="399"/>
      <c r="WME854" s="399"/>
      <c r="WMF854" s="399"/>
      <c r="WMG854" s="399"/>
      <c r="WMH854" s="399"/>
      <c r="WMI854" s="399"/>
      <c r="WMJ854" s="399"/>
      <c r="WMK854" s="399"/>
      <c r="WML854" s="399"/>
      <c r="WMM854" s="399"/>
      <c r="WMN854" s="399"/>
      <c r="WMO854" s="399"/>
      <c r="WMP854" s="399"/>
      <c r="WMQ854" s="399"/>
      <c r="WMR854" s="399"/>
      <c r="WMS854" s="399"/>
      <c r="WMT854" s="399"/>
      <c r="WMU854" s="399"/>
      <c r="WMV854" s="399"/>
      <c r="WMW854" s="399"/>
      <c r="WMX854" s="399"/>
      <c r="WMY854" s="399"/>
      <c r="WMZ854" s="399"/>
      <c r="WNA854" s="399"/>
      <c r="WNB854" s="399"/>
      <c r="WNC854" s="399"/>
      <c r="WND854" s="399"/>
      <c r="WNE854" s="399"/>
      <c r="WNF854" s="399"/>
      <c r="WNG854" s="399"/>
      <c r="WNH854" s="399"/>
      <c r="WNI854" s="399"/>
      <c r="WNJ854" s="399"/>
      <c r="WNK854" s="399"/>
      <c r="WNL854" s="399"/>
      <c r="WNM854" s="399"/>
      <c r="WNN854" s="399"/>
      <c r="WNO854" s="399"/>
      <c r="WNP854" s="399"/>
      <c r="WNQ854" s="399"/>
      <c r="WNR854" s="399"/>
      <c r="WNS854" s="399"/>
      <c r="WNT854" s="399"/>
      <c r="WNU854" s="399"/>
      <c r="WNV854" s="399"/>
      <c r="WNW854" s="399"/>
      <c r="WNX854" s="399"/>
      <c r="WNY854" s="399"/>
      <c r="WNZ854" s="399"/>
      <c r="WOA854" s="399"/>
      <c r="WOB854" s="399"/>
      <c r="WOC854" s="399"/>
      <c r="WOD854" s="399"/>
      <c r="WOE854" s="399"/>
      <c r="WOF854" s="399"/>
      <c r="WOG854" s="399"/>
      <c r="WOH854" s="399"/>
      <c r="WOI854" s="399"/>
      <c r="WOJ854" s="399"/>
      <c r="WOK854" s="399"/>
      <c r="WOL854" s="399"/>
      <c r="WOM854" s="399"/>
      <c r="WON854" s="399"/>
      <c r="WOO854" s="399"/>
      <c r="WOP854" s="399"/>
      <c r="WOQ854" s="399"/>
      <c r="WOR854" s="399"/>
      <c r="WOS854" s="399"/>
      <c r="WOT854" s="399"/>
      <c r="WOU854" s="399"/>
      <c r="WOV854" s="399"/>
      <c r="WOW854" s="399"/>
      <c r="WOX854" s="399"/>
      <c r="WOY854" s="399"/>
      <c r="WOZ854" s="399"/>
      <c r="WPA854" s="399"/>
      <c r="WPB854" s="399"/>
      <c r="WPC854" s="399"/>
      <c r="WPD854" s="399"/>
      <c r="WPE854" s="399"/>
      <c r="WPF854" s="399"/>
      <c r="WPG854" s="399"/>
      <c r="WPH854" s="399"/>
      <c r="WPI854" s="399"/>
      <c r="WPJ854" s="399"/>
      <c r="WPK854" s="399"/>
      <c r="WPL854" s="399"/>
      <c r="WPM854" s="399"/>
      <c r="WPN854" s="399"/>
      <c r="WPO854" s="399"/>
      <c r="WPP854" s="399"/>
      <c r="WPQ854" s="399"/>
      <c r="WPR854" s="399"/>
      <c r="WPS854" s="399"/>
      <c r="WPT854" s="399"/>
      <c r="WPU854" s="399"/>
      <c r="WPV854" s="399"/>
      <c r="WPW854" s="399"/>
      <c r="WPX854" s="399"/>
      <c r="WPY854" s="399"/>
      <c r="WPZ854" s="399"/>
      <c r="WQA854" s="399"/>
      <c r="WQB854" s="399"/>
      <c r="WQC854" s="399"/>
      <c r="WQD854" s="399"/>
      <c r="WQE854" s="399"/>
      <c r="WQF854" s="399"/>
      <c r="WQG854" s="399"/>
      <c r="WQH854" s="399"/>
      <c r="WQI854" s="399"/>
      <c r="WQJ854" s="399"/>
      <c r="WQK854" s="399"/>
      <c r="WQL854" s="399"/>
      <c r="WQM854" s="399"/>
      <c r="WQN854" s="399"/>
      <c r="WQO854" s="399"/>
      <c r="WQP854" s="399"/>
      <c r="WQQ854" s="399"/>
      <c r="WQR854" s="399"/>
      <c r="WQS854" s="399"/>
      <c r="WQT854" s="399"/>
      <c r="WQU854" s="399"/>
      <c r="WQV854" s="399"/>
      <c r="WQW854" s="399"/>
      <c r="WQX854" s="399"/>
      <c r="WQY854" s="399"/>
      <c r="WQZ854" s="399"/>
      <c r="WRA854" s="399"/>
      <c r="WRB854" s="399"/>
      <c r="WRC854" s="399"/>
      <c r="WRD854" s="399"/>
      <c r="WRE854" s="399"/>
      <c r="WRF854" s="399"/>
      <c r="WRG854" s="399"/>
      <c r="WRH854" s="399"/>
      <c r="WRI854" s="399"/>
      <c r="WRJ854" s="399"/>
      <c r="WRK854" s="399"/>
      <c r="WRL854" s="399"/>
      <c r="WRM854" s="399"/>
      <c r="WRN854" s="399"/>
      <c r="WRO854" s="399"/>
      <c r="WRP854" s="399"/>
      <c r="WRQ854" s="399"/>
      <c r="WRR854" s="399"/>
      <c r="WRS854" s="399"/>
      <c r="WRT854" s="399"/>
      <c r="WRU854" s="399"/>
      <c r="WRV854" s="399"/>
      <c r="WRW854" s="399"/>
      <c r="WRX854" s="399"/>
      <c r="WRY854" s="399"/>
      <c r="WRZ854" s="399"/>
      <c r="WSA854" s="399"/>
      <c r="WSB854" s="399"/>
      <c r="WSC854" s="399"/>
      <c r="WSD854" s="399"/>
      <c r="WSE854" s="399"/>
      <c r="WSF854" s="399"/>
      <c r="WSG854" s="399"/>
      <c r="WSH854" s="399"/>
      <c r="WSI854" s="399"/>
      <c r="WSJ854" s="399"/>
      <c r="WSK854" s="399"/>
      <c r="WSL854" s="399"/>
      <c r="WSM854" s="399"/>
      <c r="WSN854" s="399"/>
      <c r="WSO854" s="399"/>
      <c r="WSP854" s="399"/>
      <c r="WSQ854" s="399"/>
      <c r="WSR854" s="399"/>
      <c r="WSS854" s="399"/>
      <c r="WST854" s="399"/>
      <c r="WSU854" s="399"/>
      <c r="WSV854" s="399"/>
      <c r="WSW854" s="399"/>
      <c r="WSX854" s="399"/>
      <c r="WSY854" s="399"/>
      <c r="WSZ854" s="399"/>
      <c r="WTA854" s="399"/>
      <c r="WTB854" s="399"/>
      <c r="WTC854" s="399"/>
      <c r="WTD854" s="399"/>
      <c r="WTE854" s="399"/>
      <c r="WTF854" s="399"/>
      <c r="WTG854" s="399"/>
      <c r="WTH854" s="399"/>
      <c r="WTI854" s="399"/>
      <c r="WTJ854" s="399"/>
      <c r="WTK854" s="399"/>
      <c r="WTL854" s="399"/>
      <c r="WTM854" s="399"/>
      <c r="WTN854" s="399"/>
      <c r="WTO854" s="399"/>
      <c r="WTP854" s="399"/>
      <c r="WTQ854" s="399"/>
      <c r="WTR854" s="399"/>
      <c r="WTS854" s="399"/>
      <c r="WTT854" s="399"/>
      <c r="WTU854" s="399"/>
      <c r="WTV854" s="399"/>
      <c r="WTW854" s="399"/>
      <c r="WTX854" s="399"/>
      <c r="WTY854" s="399"/>
      <c r="WTZ854" s="399"/>
      <c r="WUA854" s="399"/>
      <c r="WUB854" s="399"/>
      <c r="WUC854" s="399"/>
      <c r="WUD854" s="399"/>
      <c r="WUE854" s="399"/>
      <c r="WUF854" s="399"/>
      <c r="WUG854" s="399"/>
      <c r="WUH854" s="399"/>
      <c r="WUI854" s="399"/>
      <c r="WUJ854" s="399"/>
      <c r="WUK854" s="399"/>
      <c r="WUL854" s="399"/>
      <c r="WUM854" s="399"/>
      <c r="WUN854" s="399"/>
      <c r="WUO854" s="399"/>
      <c r="WUP854" s="399"/>
      <c r="WUQ854" s="399"/>
      <c r="WUR854" s="399"/>
      <c r="WUS854" s="399"/>
      <c r="WUT854" s="399"/>
      <c r="WUU854" s="399"/>
      <c r="WUV854" s="399"/>
      <c r="WUW854" s="399"/>
      <c r="WUX854" s="399"/>
      <c r="WUY854" s="399"/>
      <c r="WUZ854" s="399"/>
      <c r="WVA854" s="399"/>
      <c r="WVB854" s="399"/>
      <c r="WVC854" s="399"/>
      <c r="WVD854" s="399"/>
      <c r="WVE854" s="399"/>
      <c r="WVF854" s="399"/>
      <c r="WVG854" s="399"/>
      <c r="WVH854" s="399"/>
      <c r="WVI854" s="399"/>
      <c r="WVJ854" s="399"/>
      <c r="WVK854" s="399"/>
      <c r="WVL854" s="399"/>
      <c r="WVM854" s="399"/>
      <c r="WVN854" s="399"/>
      <c r="WVO854" s="399"/>
      <c r="WVP854" s="399"/>
      <c r="WVQ854" s="399"/>
      <c r="WVR854" s="399"/>
      <c r="WVS854" s="399"/>
      <c r="WVT854" s="399"/>
      <c r="WVU854" s="399"/>
      <c r="WVV854" s="399"/>
      <c r="WVW854" s="399"/>
      <c r="WVX854" s="399"/>
      <c r="WVY854" s="399"/>
      <c r="WVZ854" s="399"/>
      <c r="WWA854" s="399"/>
      <c r="WWB854" s="399"/>
      <c r="WWC854" s="399"/>
      <c r="WWD854" s="399"/>
      <c r="WWE854" s="399"/>
      <c r="WWF854" s="399"/>
      <c r="WWG854" s="399"/>
      <c r="WWH854" s="399"/>
      <c r="WWI854" s="399"/>
      <c r="WWJ854" s="399"/>
      <c r="WWK854" s="399"/>
      <c r="WWL854" s="399"/>
      <c r="WWM854" s="399"/>
      <c r="WWN854" s="399"/>
      <c r="WWO854" s="399"/>
      <c r="WWP854" s="399"/>
      <c r="WWQ854" s="399"/>
      <c r="WWR854" s="399"/>
      <c r="WWS854" s="399"/>
      <c r="WWT854" s="399"/>
      <c r="WWU854" s="399"/>
      <c r="WWV854" s="399"/>
      <c r="WWW854" s="399"/>
      <c r="WWX854" s="399"/>
      <c r="WWY854" s="399"/>
      <c r="WWZ854" s="399"/>
      <c r="WXA854" s="399"/>
      <c r="WXB854" s="399"/>
      <c r="WXC854" s="399"/>
      <c r="WXD854" s="399"/>
      <c r="WXE854" s="399"/>
      <c r="WXF854" s="399"/>
      <c r="WXG854" s="399"/>
      <c r="WXH854" s="399"/>
      <c r="WXI854" s="399"/>
      <c r="WXJ854" s="399"/>
      <c r="WXK854" s="399"/>
      <c r="WXL854" s="399"/>
      <c r="WXM854" s="399"/>
      <c r="WXN854" s="399"/>
      <c r="WXO854" s="399"/>
      <c r="WXP854" s="399"/>
      <c r="WXQ854" s="399"/>
      <c r="WXR854" s="399"/>
      <c r="WXS854" s="399"/>
      <c r="WXT854" s="399"/>
      <c r="WXU854" s="399"/>
      <c r="WXV854" s="399"/>
      <c r="WXW854" s="399"/>
      <c r="WXX854" s="399"/>
      <c r="WXY854" s="399"/>
      <c r="WXZ854" s="399"/>
    </row>
    <row r="855" spans="2:16198" ht="35.25" x14ac:dyDescent="0.5">
      <c r="B855" s="400">
        <v>21</v>
      </c>
      <c r="C855" s="378" t="s">
        <v>9994</v>
      </c>
      <c r="D855" s="372">
        <v>1959</v>
      </c>
      <c r="E855" s="372"/>
      <c r="F855" s="358" t="s">
        <v>17189</v>
      </c>
      <c r="G855" s="372">
        <v>3</v>
      </c>
      <c r="H855" s="372">
        <v>3</v>
      </c>
      <c r="I855" s="373">
        <v>2039.9</v>
      </c>
      <c r="J855" s="373">
        <v>1862</v>
      </c>
      <c r="K855" s="373">
        <v>1862</v>
      </c>
      <c r="L855" s="379">
        <v>68</v>
      </c>
      <c r="M855" s="372" t="s">
        <v>17048</v>
      </c>
      <c r="N855" s="372" t="s">
        <v>17106</v>
      </c>
      <c r="O855" s="372" t="s">
        <v>17453</v>
      </c>
      <c r="P855" s="373">
        <v>8754570.4299999997</v>
      </c>
      <c r="Q855" s="376"/>
      <c r="R855" s="373">
        <v>7225223.7599999998</v>
      </c>
      <c r="S855" s="373">
        <v>375579.24</v>
      </c>
      <c r="T855" s="373">
        <f>P855-R855-S855</f>
        <v>1153767.43</v>
      </c>
      <c r="U855" s="359">
        <f t="shared" si="477"/>
        <v>4291.6664689445561</v>
      </c>
      <c r="V855" s="376">
        <v>5268.73</v>
      </c>
    </row>
    <row r="856" spans="2:16198" s="398" customFormat="1" ht="35.25" x14ac:dyDescent="0.5">
      <c r="B856" s="367" t="s">
        <v>17452</v>
      </c>
      <c r="C856" s="385"/>
      <c r="D856" s="358" t="s">
        <v>17026</v>
      </c>
      <c r="E856" s="358" t="s">
        <v>17026</v>
      </c>
      <c r="F856" s="358" t="s">
        <v>17026</v>
      </c>
      <c r="G856" s="358" t="s">
        <v>17026</v>
      </c>
      <c r="H856" s="358" t="s">
        <v>17026</v>
      </c>
      <c r="I856" s="363">
        <f>I857</f>
        <v>804</v>
      </c>
      <c r="J856" s="363">
        <f t="shared" ref="J856:L856" si="500">J857</f>
        <v>671.5</v>
      </c>
      <c r="K856" s="363">
        <f t="shared" si="500"/>
        <v>671.5</v>
      </c>
      <c r="L856" s="364">
        <f t="shared" si="500"/>
        <v>45</v>
      </c>
      <c r="M856" s="358" t="s">
        <v>17026</v>
      </c>
      <c r="N856" s="358" t="s">
        <v>17026</v>
      </c>
      <c r="O856" s="361" t="s">
        <v>17026</v>
      </c>
      <c r="P856" s="365">
        <f>P857</f>
        <v>5688517.5499999998</v>
      </c>
      <c r="Q856" s="365">
        <f t="shared" ref="Q856:T856" si="501">Q857</f>
        <v>0</v>
      </c>
      <c r="R856" s="363">
        <f t="shared" si="501"/>
        <v>4875389.1100000003</v>
      </c>
      <c r="S856" s="363">
        <f t="shared" si="501"/>
        <v>257862.37</v>
      </c>
      <c r="T856" s="363">
        <f t="shared" si="501"/>
        <v>555266.06999999948</v>
      </c>
      <c r="U856" s="359">
        <f t="shared" si="477"/>
        <v>7075.2705845771143</v>
      </c>
      <c r="V856" s="376">
        <f>V857</f>
        <v>7853.63</v>
      </c>
      <c r="W856" s="399"/>
      <c r="X856" s="399"/>
      <c r="Y856" s="399"/>
      <c r="Z856" s="399"/>
      <c r="AA856" s="399"/>
      <c r="AB856" s="399"/>
      <c r="AC856" s="399"/>
      <c r="AD856" s="399"/>
      <c r="AE856" s="399"/>
      <c r="AF856" s="399"/>
      <c r="AG856" s="399"/>
      <c r="AH856" s="399"/>
      <c r="AI856" s="399"/>
      <c r="AJ856" s="399"/>
      <c r="AK856" s="399"/>
      <c r="AL856" s="399"/>
      <c r="AM856" s="399"/>
      <c r="AN856" s="399"/>
      <c r="AO856" s="399"/>
      <c r="AP856" s="399"/>
      <c r="AQ856" s="399"/>
      <c r="AR856" s="399"/>
      <c r="AS856" s="399"/>
      <c r="AT856" s="399"/>
      <c r="AU856" s="399"/>
      <c r="AV856" s="399"/>
      <c r="AW856" s="399"/>
      <c r="AX856" s="399"/>
      <c r="AY856" s="399"/>
      <c r="AZ856" s="399"/>
      <c r="BA856" s="399"/>
      <c r="BB856" s="399"/>
      <c r="BC856" s="399"/>
      <c r="BD856" s="399"/>
      <c r="BE856" s="399"/>
      <c r="BF856" s="399"/>
      <c r="BG856" s="399"/>
      <c r="BH856" s="399"/>
      <c r="BI856" s="399"/>
      <c r="BJ856" s="399"/>
      <c r="BK856" s="399"/>
      <c r="BL856" s="399"/>
      <c r="BM856" s="399"/>
      <c r="BN856" s="399"/>
      <c r="BO856" s="399"/>
      <c r="BP856" s="399"/>
      <c r="BQ856" s="399"/>
      <c r="BR856" s="399"/>
      <c r="BS856" s="399"/>
      <c r="BT856" s="399"/>
      <c r="BU856" s="399"/>
      <c r="BV856" s="399"/>
      <c r="BW856" s="399"/>
      <c r="BX856" s="399"/>
      <c r="BY856" s="399"/>
      <c r="BZ856" s="399"/>
      <c r="CA856" s="399"/>
      <c r="CB856" s="399"/>
      <c r="CC856" s="399"/>
      <c r="CD856" s="399"/>
      <c r="CE856" s="399"/>
      <c r="CF856" s="399"/>
      <c r="CG856" s="399"/>
      <c r="CH856" s="399"/>
      <c r="CI856" s="399"/>
      <c r="CJ856" s="399"/>
      <c r="CK856" s="399"/>
      <c r="CL856" s="399"/>
      <c r="CM856" s="399"/>
      <c r="CN856" s="399"/>
      <c r="CO856" s="399"/>
      <c r="CP856" s="399"/>
      <c r="CQ856" s="399"/>
      <c r="CR856" s="399"/>
      <c r="CS856" s="399"/>
      <c r="CT856" s="399"/>
      <c r="CU856" s="399"/>
      <c r="CV856" s="399"/>
      <c r="CW856" s="399"/>
      <c r="CX856" s="399"/>
      <c r="CY856" s="399"/>
      <c r="CZ856" s="399"/>
      <c r="DA856" s="399"/>
      <c r="DB856" s="399"/>
      <c r="DC856" s="399"/>
      <c r="DD856" s="399"/>
      <c r="DE856" s="399"/>
      <c r="DF856" s="399"/>
      <c r="DG856" s="399"/>
      <c r="DH856" s="399"/>
      <c r="DI856" s="399"/>
      <c r="DJ856" s="399"/>
      <c r="DK856" s="399"/>
      <c r="DL856" s="399"/>
      <c r="DM856" s="399"/>
      <c r="DN856" s="399"/>
      <c r="DO856" s="399"/>
      <c r="DP856" s="399"/>
      <c r="DQ856" s="399"/>
      <c r="DR856" s="399"/>
      <c r="DS856" s="399"/>
      <c r="DT856" s="399"/>
      <c r="DU856" s="399"/>
      <c r="DV856" s="399"/>
      <c r="DW856" s="399"/>
      <c r="DX856" s="399"/>
      <c r="DY856" s="399"/>
      <c r="DZ856" s="399"/>
      <c r="EA856" s="399"/>
      <c r="EB856" s="399"/>
      <c r="EC856" s="399"/>
      <c r="ED856" s="399"/>
      <c r="EE856" s="399"/>
      <c r="EF856" s="399"/>
      <c r="EG856" s="399"/>
      <c r="EH856" s="399"/>
      <c r="EI856" s="399"/>
      <c r="EJ856" s="399"/>
      <c r="EK856" s="399"/>
      <c r="EL856" s="399"/>
      <c r="EM856" s="399"/>
      <c r="EN856" s="399"/>
      <c r="EO856" s="399"/>
      <c r="EP856" s="399"/>
      <c r="EQ856" s="399"/>
      <c r="ER856" s="399"/>
      <c r="ES856" s="399"/>
      <c r="ET856" s="399"/>
      <c r="EU856" s="399"/>
      <c r="EV856" s="399"/>
      <c r="EW856" s="399"/>
      <c r="EX856" s="399"/>
      <c r="EY856" s="399"/>
      <c r="EZ856" s="399"/>
      <c r="FA856" s="399"/>
      <c r="FB856" s="399"/>
      <c r="FC856" s="399"/>
      <c r="FD856" s="399"/>
      <c r="FE856" s="399"/>
      <c r="FF856" s="399"/>
      <c r="FG856" s="399"/>
      <c r="FH856" s="399"/>
      <c r="FI856" s="399"/>
      <c r="FJ856" s="399"/>
      <c r="FK856" s="399"/>
      <c r="FL856" s="399"/>
      <c r="FM856" s="399"/>
      <c r="FN856" s="399"/>
      <c r="FO856" s="399"/>
      <c r="FP856" s="399"/>
      <c r="FQ856" s="399"/>
      <c r="FR856" s="399"/>
      <c r="FS856" s="399"/>
      <c r="FT856" s="399"/>
      <c r="FU856" s="399"/>
      <c r="FV856" s="399"/>
      <c r="FW856" s="399"/>
      <c r="FX856" s="399"/>
      <c r="FY856" s="399"/>
      <c r="FZ856" s="399"/>
      <c r="GA856" s="399"/>
      <c r="GB856" s="399"/>
      <c r="GC856" s="399"/>
      <c r="GD856" s="399"/>
      <c r="GE856" s="399"/>
      <c r="GF856" s="399"/>
      <c r="GG856" s="399"/>
      <c r="GH856" s="399"/>
      <c r="GI856" s="399"/>
      <c r="GJ856" s="399"/>
      <c r="GK856" s="399"/>
      <c r="GL856" s="399"/>
      <c r="GM856" s="399"/>
      <c r="GN856" s="399"/>
      <c r="GO856" s="399"/>
      <c r="GP856" s="399"/>
      <c r="GQ856" s="399"/>
      <c r="GR856" s="399"/>
      <c r="GS856" s="399"/>
      <c r="GT856" s="399"/>
      <c r="GU856" s="399"/>
      <c r="GV856" s="399"/>
      <c r="GW856" s="399"/>
      <c r="GX856" s="399"/>
      <c r="GY856" s="399"/>
      <c r="GZ856" s="399"/>
      <c r="HA856" s="399"/>
      <c r="HB856" s="399"/>
      <c r="HC856" s="399"/>
      <c r="HD856" s="399"/>
      <c r="HE856" s="399"/>
      <c r="HF856" s="399"/>
      <c r="HG856" s="399"/>
      <c r="HH856" s="399"/>
      <c r="HI856" s="399"/>
      <c r="HJ856" s="399"/>
      <c r="HK856" s="399"/>
      <c r="HL856" s="399"/>
      <c r="HM856" s="399"/>
      <c r="HN856" s="399"/>
      <c r="HO856" s="399"/>
      <c r="HP856" s="399"/>
      <c r="HQ856" s="399"/>
      <c r="HR856" s="399"/>
      <c r="HS856" s="399"/>
      <c r="HT856" s="399"/>
      <c r="HU856" s="399"/>
      <c r="HV856" s="399"/>
      <c r="HW856" s="399"/>
      <c r="HX856" s="399"/>
      <c r="HY856" s="399"/>
      <c r="HZ856" s="399"/>
      <c r="IA856" s="399"/>
      <c r="IB856" s="399"/>
      <c r="IC856" s="399"/>
      <c r="ID856" s="399"/>
      <c r="IE856" s="399"/>
      <c r="IF856" s="399"/>
      <c r="IG856" s="399"/>
      <c r="IH856" s="399"/>
      <c r="II856" s="399"/>
      <c r="IJ856" s="399"/>
      <c r="IK856" s="399"/>
      <c r="IL856" s="399"/>
      <c r="IM856" s="399"/>
      <c r="IN856" s="399"/>
      <c r="IO856" s="399"/>
      <c r="IP856" s="399"/>
      <c r="IQ856" s="399"/>
      <c r="IR856" s="399"/>
      <c r="IS856" s="399"/>
      <c r="IT856" s="399"/>
      <c r="IU856" s="399"/>
      <c r="IV856" s="399"/>
      <c r="IW856" s="399"/>
      <c r="IX856" s="399"/>
      <c r="IY856" s="399"/>
      <c r="IZ856" s="399"/>
      <c r="JA856" s="399"/>
      <c r="JB856" s="399"/>
      <c r="JC856" s="399"/>
      <c r="JD856" s="399"/>
      <c r="JE856" s="399"/>
      <c r="JF856" s="399"/>
      <c r="JG856" s="399"/>
      <c r="JH856" s="399"/>
      <c r="JI856" s="399"/>
      <c r="JJ856" s="399"/>
      <c r="JK856" s="399"/>
      <c r="JL856" s="399"/>
      <c r="JM856" s="399"/>
      <c r="JN856" s="399"/>
      <c r="JO856" s="399"/>
      <c r="JP856" s="399"/>
      <c r="JQ856" s="399"/>
      <c r="JR856" s="399"/>
      <c r="JS856" s="399"/>
      <c r="JT856" s="399"/>
      <c r="JU856" s="399"/>
      <c r="JV856" s="399"/>
      <c r="JW856" s="399"/>
      <c r="JX856" s="399"/>
      <c r="JY856" s="399"/>
      <c r="JZ856" s="399"/>
      <c r="KA856" s="399"/>
      <c r="KB856" s="399"/>
      <c r="KC856" s="399"/>
      <c r="KD856" s="399"/>
      <c r="KE856" s="399"/>
      <c r="KF856" s="399"/>
      <c r="KG856" s="399"/>
      <c r="KH856" s="399"/>
      <c r="KI856" s="399"/>
      <c r="KJ856" s="399"/>
      <c r="KK856" s="399"/>
      <c r="KL856" s="399"/>
      <c r="KM856" s="399"/>
      <c r="KN856" s="399"/>
      <c r="KO856" s="399"/>
      <c r="KP856" s="399"/>
      <c r="KQ856" s="399"/>
      <c r="KR856" s="399"/>
      <c r="KS856" s="399"/>
      <c r="KT856" s="399"/>
      <c r="KU856" s="399"/>
      <c r="KV856" s="399"/>
      <c r="KW856" s="399"/>
      <c r="KX856" s="399"/>
      <c r="KY856" s="399"/>
      <c r="KZ856" s="399"/>
      <c r="LA856" s="399"/>
      <c r="LB856" s="399"/>
      <c r="LC856" s="399"/>
      <c r="LD856" s="399"/>
      <c r="LE856" s="399"/>
      <c r="LF856" s="399"/>
      <c r="LG856" s="399"/>
      <c r="LH856" s="399"/>
      <c r="LI856" s="399"/>
      <c r="LJ856" s="399"/>
      <c r="LK856" s="399"/>
      <c r="LL856" s="399"/>
      <c r="LM856" s="399"/>
      <c r="LN856" s="399"/>
      <c r="LO856" s="399"/>
      <c r="LP856" s="399"/>
      <c r="LQ856" s="399"/>
      <c r="LR856" s="399"/>
      <c r="LS856" s="399"/>
      <c r="LT856" s="399"/>
      <c r="LU856" s="399"/>
      <c r="LV856" s="399"/>
      <c r="LW856" s="399"/>
      <c r="LX856" s="399"/>
      <c r="LY856" s="399"/>
      <c r="LZ856" s="399"/>
      <c r="MA856" s="399"/>
      <c r="MB856" s="399"/>
      <c r="MC856" s="399"/>
      <c r="MD856" s="399"/>
      <c r="ME856" s="399"/>
      <c r="MF856" s="399"/>
      <c r="MG856" s="399"/>
      <c r="MH856" s="399"/>
      <c r="MI856" s="399"/>
      <c r="MJ856" s="399"/>
      <c r="MK856" s="399"/>
      <c r="ML856" s="399"/>
      <c r="MM856" s="399"/>
      <c r="MN856" s="399"/>
      <c r="MO856" s="399"/>
      <c r="MP856" s="399"/>
      <c r="MQ856" s="399"/>
      <c r="MR856" s="399"/>
      <c r="MS856" s="399"/>
      <c r="MT856" s="399"/>
      <c r="MU856" s="399"/>
      <c r="MV856" s="399"/>
      <c r="MW856" s="399"/>
      <c r="MX856" s="399"/>
      <c r="MY856" s="399"/>
      <c r="MZ856" s="399"/>
      <c r="NA856" s="399"/>
      <c r="NB856" s="399"/>
      <c r="NC856" s="399"/>
      <c r="ND856" s="399"/>
      <c r="NE856" s="399"/>
      <c r="NF856" s="399"/>
      <c r="NG856" s="399"/>
      <c r="NH856" s="399"/>
      <c r="NI856" s="399"/>
      <c r="NJ856" s="399"/>
      <c r="NK856" s="399"/>
      <c r="NL856" s="399"/>
      <c r="NM856" s="399"/>
      <c r="NN856" s="399"/>
      <c r="NO856" s="399"/>
      <c r="NP856" s="399"/>
      <c r="NQ856" s="399"/>
      <c r="NR856" s="399"/>
      <c r="NS856" s="399"/>
      <c r="NT856" s="399"/>
      <c r="NU856" s="399"/>
      <c r="NV856" s="399"/>
      <c r="NW856" s="399"/>
      <c r="NX856" s="399"/>
      <c r="NY856" s="399"/>
      <c r="NZ856" s="399"/>
      <c r="OA856" s="399"/>
      <c r="OB856" s="399"/>
      <c r="OC856" s="399"/>
      <c r="OD856" s="399"/>
      <c r="OE856" s="399"/>
      <c r="OF856" s="399"/>
      <c r="OG856" s="399"/>
      <c r="OH856" s="399"/>
      <c r="OI856" s="399"/>
      <c r="OJ856" s="399"/>
      <c r="OK856" s="399"/>
      <c r="OL856" s="399"/>
      <c r="OM856" s="399"/>
      <c r="ON856" s="399"/>
      <c r="OO856" s="399"/>
      <c r="OP856" s="399"/>
      <c r="OQ856" s="399"/>
      <c r="OR856" s="399"/>
      <c r="OS856" s="399"/>
      <c r="OT856" s="399"/>
      <c r="OU856" s="399"/>
      <c r="OV856" s="399"/>
      <c r="OW856" s="399"/>
      <c r="OX856" s="399"/>
      <c r="OY856" s="399"/>
      <c r="OZ856" s="399"/>
      <c r="PA856" s="399"/>
      <c r="PB856" s="399"/>
      <c r="PC856" s="399"/>
      <c r="PD856" s="399"/>
      <c r="PE856" s="399"/>
      <c r="PF856" s="399"/>
      <c r="PG856" s="399"/>
      <c r="PH856" s="399"/>
      <c r="PI856" s="399"/>
      <c r="PJ856" s="399"/>
      <c r="PK856" s="399"/>
      <c r="PL856" s="399"/>
      <c r="PM856" s="399"/>
      <c r="PN856" s="399"/>
      <c r="PO856" s="399"/>
      <c r="PP856" s="399"/>
      <c r="PQ856" s="399"/>
      <c r="PR856" s="399"/>
      <c r="PS856" s="399"/>
      <c r="PT856" s="399"/>
      <c r="PU856" s="399"/>
      <c r="PV856" s="399"/>
      <c r="PW856" s="399"/>
      <c r="PX856" s="399"/>
      <c r="PY856" s="399"/>
      <c r="PZ856" s="399"/>
      <c r="QA856" s="399"/>
      <c r="QB856" s="399"/>
      <c r="QC856" s="399"/>
      <c r="QD856" s="399"/>
      <c r="QE856" s="399"/>
      <c r="QF856" s="399"/>
      <c r="QG856" s="399"/>
      <c r="QH856" s="399"/>
      <c r="QI856" s="399"/>
      <c r="QJ856" s="399"/>
      <c r="QK856" s="399"/>
      <c r="QL856" s="399"/>
      <c r="QM856" s="399"/>
      <c r="QN856" s="399"/>
      <c r="QO856" s="399"/>
      <c r="QP856" s="399"/>
      <c r="QQ856" s="399"/>
      <c r="QR856" s="399"/>
      <c r="QS856" s="399"/>
      <c r="QT856" s="399"/>
      <c r="QU856" s="399"/>
      <c r="QV856" s="399"/>
      <c r="QW856" s="399"/>
      <c r="QX856" s="399"/>
      <c r="QY856" s="399"/>
      <c r="QZ856" s="399"/>
      <c r="RA856" s="399"/>
      <c r="RB856" s="399"/>
      <c r="RC856" s="399"/>
      <c r="RD856" s="399"/>
      <c r="RE856" s="399"/>
      <c r="RF856" s="399"/>
      <c r="RG856" s="399"/>
      <c r="RH856" s="399"/>
      <c r="RI856" s="399"/>
      <c r="RJ856" s="399"/>
      <c r="RK856" s="399"/>
      <c r="RL856" s="399"/>
      <c r="RM856" s="399"/>
      <c r="RN856" s="399"/>
      <c r="RO856" s="399"/>
      <c r="RP856" s="399"/>
      <c r="RQ856" s="399"/>
      <c r="RR856" s="399"/>
      <c r="RS856" s="399"/>
      <c r="RT856" s="399"/>
      <c r="RU856" s="399"/>
      <c r="RV856" s="399"/>
      <c r="RW856" s="399"/>
      <c r="RX856" s="399"/>
      <c r="RY856" s="399"/>
      <c r="RZ856" s="399"/>
      <c r="SA856" s="399"/>
      <c r="SB856" s="399"/>
      <c r="SC856" s="399"/>
      <c r="SD856" s="399"/>
      <c r="SE856" s="399"/>
      <c r="SF856" s="399"/>
      <c r="SG856" s="399"/>
      <c r="SH856" s="399"/>
      <c r="SI856" s="399"/>
      <c r="SJ856" s="399"/>
      <c r="SK856" s="399"/>
      <c r="SL856" s="399"/>
      <c r="SM856" s="399"/>
      <c r="SN856" s="399"/>
      <c r="SO856" s="399"/>
      <c r="SP856" s="399"/>
      <c r="SQ856" s="399"/>
      <c r="SR856" s="399"/>
      <c r="SS856" s="399"/>
      <c r="ST856" s="399"/>
      <c r="SU856" s="399"/>
      <c r="SV856" s="399"/>
      <c r="SW856" s="399"/>
      <c r="SX856" s="399"/>
      <c r="SY856" s="399"/>
      <c r="SZ856" s="399"/>
      <c r="TA856" s="399"/>
      <c r="TB856" s="399"/>
      <c r="TC856" s="399"/>
      <c r="TD856" s="399"/>
      <c r="TE856" s="399"/>
      <c r="TF856" s="399"/>
      <c r="TG856" s="399"/>
      <c r="TH856" s="399"/>
      <c r="TI856" s="399"/>
      <c r="TJ856" s="399"/>
      <c r="TK856" s="399"/>
      <c r="TL856" s="399"/>
      <c r="TM856" s="399"/>
      <c r="TN856" s="399"/>
      <c r="TO856" s="399"/>
      <c r="TP856" s="399"/>
      <c r="TQ856" s="399"/>
      <c r="TR856" s="399"/>
      <c r="TS856" s="399"/>
      <c r="TT856" s="399"/>
      <c r="TU856" s="399"/>
      <c r="TV856" s="399"/>
      <c r="TW856" s="399"/>
      <c r="TX856" s="399"/>
      <c r="TY856" s="399"/>
      <c r="TZ856" s="399"/>
      <c r="UA856" s="399"/>
      <c r="UB856" s="399"/>
      <c r="UC856" s="399"/>
      <c r="UD856" s="399"/>
      <c r="UE856" s="399"/>
      <c r="UF856" s="399"/>
      <c r="UG856" s="399"/>
      <c r="UH856" s="399"/>
      <c r="UI856" s="399"/>
      <c r="UJ856" s="399"/>
      <c r="UK856" s="399"/>
      <c r="UL856" s="399"/>
      <c r="UM856" s="399"/>
      <c r="UN856" s="399"/>
      <c r="UO856" s="399"/>
      <c r="UP856" s="399"/>
      <c r="UQ856" s="399"/>
      <c r="UR856" s="399"/>
      <c r="US856" s="399"/>
      <c r="UT856" s="399"/>
      <c r="UU856" s="399"/>
      <c r="UV856" s="399"/>
      <c r="UW856" s="399"/>
      <c r="UX856" s="399"/>
      <c r="UY856" s="399"/>
      <c r="UZ856" s="399"/>
      <c r="VA856" s="399"/>
      <c r="VB856" s="399"/>
      <c r="VC856" s="399"/>
      <c r="VD856" s="399"/>
      <c r="VE856" s="399"/>
      <c r="VF856" s="399"/>
      <c r="VG856" s="399"/>
      <c r="VH856" s="399"/>
      <c r="VI856" s="399"/>
      <c r="VJ856" s="399"/>
      <c r="VK856" s="399"/>
      <c r="VL856" s="399"/>
      <c r="VM856" s="399"/>
      <c r="VN856" s="399"/>
      <c r="VO856" s="399"/>
      <c r="VP856" s="399"/>
      <c r="VQ856" s="399"/>
      <c r="VR856" s="399"/>
      <c r="VS856" s="399"/>
      <c r="VT856" s="399"/>
      <c r="VU856" s="399"/>
      <c r="VV856" s="399"/>
      <c r="VW856" s="399"/>
      <c r="VX856" s="399"/>
      <c r="VY856" s="399"/>
      <c r="VZ856" s="399"/>
      <c r="WA856" s="399"/>
      <c r="WB856" s="399"/>
      <c r="WC856" s="399"/>
      <c r="WD856" s="399"/>
      <c r="WE856" s="399"/>
      <c r="WF856" s="399"/>
      <c r="WG856" s="399"/>
      <c r="WH856" s="399"/>
      <c r="WI856" s="399"/>
      <c r="WJ856" s="399"/>
      <c r="WK856" s="399"/>
      <c r="WL856" s="399"/>
      <c r="WM856" s="399"/>
      <c r="WN856" s="399"/>
      <c r="WO856" s="399"/>
      <c r="WP856" s="399"/>
      <c r="WQ856" s="399"/>
      <c r="WR856" s="399"/>
      <c r="WS856" s="399"/>
      <c r="WT856" s="399"/>
      <c r="WU856" s="399"/>
      <c r="WV856" s="399"/>
      <c r="WW856" s="399"/>
      <c r="WX856" s="399"/>
      <c r="WY856" s="399"/>
      <c r="WZ856" s="399"/>
      <c r="XA856" s="399"/>
      <c r="XB856" s="399"/>
      <c r="XC856" s="399"/>
      <c r="XD856" s="399"/>
      <c r="XE856" s="399"/>
      <c r="XF856" s="399"/>
      <c r="XG856" s="399"/>
      <c r="XH856" s="399"/>
      <c r="XI856" s="399"/>
      <c r="XJ856" s="399"/>
      <c r="XK856" s="399"/>
      <c r="XL856" s="399"/>
      <c r="XM856" s="399"/>
      <c r="XN856" s="399"/>
      <c r="XO856" s="399"/>
      <c r="XP856" s="399"/>
      <c r="XQ856" s="399"/>
      <c r="XR856" s="399"/>
      <c r="XS856" s="399"/>
      <c r="XT856" s="399"/>
      <c r="XU856" s="399"/>
      <c r="XV856" s="399"/>
      <c r="XW856" s="399"/>
      <c r="XX856" s="399"/>
      <c r="XY856" s="399"/>
      <c r="XZ856" s="399"/>
      <c r="YA856" s="399"/>
      <c r="YB856" s="399"/>
      <c r="YC856" s="399"/>
      <c r="YD856" s="399"/>
      <c r="YE856" s="399"/>
      <c r="YF856" s="399"/>
      <c r="YG856" s="399"/>
      <c r="YH856" s="399"/>
      <c r="YI856" s="399"/>
      <c r="YJ856" s="399"/>
      <c r="YK856" s="399"/>
      <c r="YL856" s="399"/>
      <c r="YM856" s="399"/>
      <c r="YN856" s="399"/>
      <c r="YO856" s="399"/>
      <c r="YP856" s="399"/>
      <c r="YQ856" s="399"/>
      <c r="YR856" s="399"/>
      <c r="YS856" s="399"/>
      <c r="YT856" s="399"/>
      <c r="YU856" s="399"/>
      <c r="YV856" s="399"/>
      <c r="YW856" s="399"/>
      <c r="YX856" s="399"/>
      <c r="YY856" s="399"/>
      <c r="YZ856" s="399"/>
      <c r="ZA856" s="399"/>
      <c r="ZB856" s="399"/>
      <c r="ZC856" s="399"/>
      <c r="ZD856" s="399"/>
      <c r="ZE856" s="399"/>
      <c r="ZF856" s="399"/>
      <c r="ZG856" s="399"/>
      <c r="ZH856" s="399"/>
      <c r="ZI856" s="399"/>
      <c r="ZJ856" s="399"/>
      <c r="ZK856" s="399"/>
      <c r="ZL856" s="399"/>
      <c r="ZM856" s="399"/>
      <c r="ZN856" s="399"/>
      <c r="ZO856" s="399"/>
      <c r="ZP856" s="399"/>
      <c r="ZQ856" s="399"/>
      <c r="ZR856" s="399"/>
      <c r="ZS856" s="399"/>
      <c r="ZT856" s="399"/>
      <c r="ZU856" s="399"/>
      <c r="ZV856" s="399"/>
      <c r="ZW856" s="399"/>
      <c r="ZX856" s="399"/>
      <c r="ZY856" s="399"/>
      <c r="ZZ856" s="399"/>
      <c r="AAA856" s="399"/>
      <c r="AAB856" s="399"/>
      <c r="AAC856" s="399"/>
      <c r="AAD856" s="399"/>
      <c r="AAE856" s="399"/>
      <c r="AAF856" s="399"/>
      <c r="AAG856" s="399"/>
      <c r="AAH856" s="399"/>
      <c r="AAI856" s="399"/>
      <c r="AAJ856" s="399"/>
      <c r="AAK856" s="399"/>
      <c r="AAL856" s="399"/>
      <c r="AAM856" s="399"/>
      <c r="AAN856" s="399"/>
      <c r="AAO856" s="399"/>
      <c r="AAP856" s="399"/>
      <c r="AAQ856" s="399"/>
      <c r="AAR856" s="399"/>
      <c r="AAS856" s="399"/>
      <c r="AAT856" s="399"/>
      <c r="AAU856" s="399"/>
      <c r="AAV856" s="399"/>
      <c r="AAW856" s="399"/>
      <c r="AAX856" s="399"/>
      <c r="AAY856" s="399"/>
      <c r="AAZ856" s="399"/>
      <c r="ABA856" s="399"/>
      <c r="ABB856" s="399"/>
      <c r="ABC856" s="399"/>
      <c r="ABD856" s="399"/>
      <c r="ABE856" s="399"/>
      <c r="ABF856" s="399"/>
      <c r="ABG856" s="399"/>
      <c r="ABH856" s="399"/>
      <c r="ABI856" s="399"/>
      <c r="ABJ856" s="399"/>
      <c r="ABK856" s="399"/>
      <c r="ABL856" s="399"/>
      <c r="ABM856" s="399"/>
      <c r="ABN856" s="399"/>
      <c r="ABO856" s="399"/>
      <c r="ABP856" s="399"/>
      <c r="ABQ856" s="399"/>
      <c r="ABR856" s="399"/>
      <c r="ABS856" s="399"/>
      <c r="ABT856" s="399"/>
      <c r="ABU856" s="399"/>
      <c r="ABV856" s="399"/>
      <c r="ABW856" s="399"/>
      <c r="ABX856" s="399"/>
      <c r="ABY856" s="399"/>
      <c r="ABZ856" s="399"/>
      <c r="ACA856" s="399"/>
      <c r="ACB856" s="399"/>
      <c r="ACC856" s="399"/>
      <c r="ACD856" s="399"/>
      <c r="ACE856" s="399"/>
      <c r="ACF856" s="399"/>
      <c r="ACG856" s="399"/>
      <c r="ACH856" s="399"/>
      <c r="ACI856" s="399"/>
      <c r="ACJ856" s="399"/>
      <c r="ACK856" s="399"/>
      <c r="ACL856" s="399"/>
      <c r="ACM856" s="399"/>
      <c r="ACN856" s="399"/>
      <c r="ACO856" s="399"/>
      <c r="ACP856" s="399"/>
      <c r="ACQ856" s="399"/>
      <c r="ACR856" s="399"/>
      <c r="ACS856" s="399"/>
      <c r="ACT856" s="399"/>
      <c r="ACU856" s="399"/>
      <c r="ACV856" s="399"/>
      <c r="ACW856" s="399"/>
      <c r="ACX856" s="399"/>
      <c r="ACY856" s="399"/>
      <c r="ACZ856" s="399"/>
      <c r="ADA856" s="399"/>
      <c r="ADB856" s="399"/>
      <c r="ADC856" s="399"/>
      <c r="ADD856" s="399"/>
      <c r="ADE856" s="399"/>
      <c r="ADF856" s="399"/>
      <c r="ADG856" s="399"/>
      <c r="ADH856" s="399"/>
      <c r="ADI856" s="399"/>
      <c r="ADJ856" s="399"/>
      <c r="ADK856" s="399"/>
      <c r="ADL856" s="399"/>
      <c r="ADM856" s="399"/>
      <c r="ADN856" s="399"/>
      <c r="ADO856" s="399"/>
      <c r="ADP856" s="399"/>
      <c r="ADQ856" s="399"/>
      <c r="ADR856" s="399"/>
      <c r="ADS856" s="399"/>
      <c r="ADT856" s="399"/>
      <c r="ADU856" s="399"/>
      <c r="ADV856" s="399"/>
      <c r="ADW856" s="399"/>
      <c r="ADX856" s="399"/>
      <c r="ADY856" s="399"/>
      <c r="ADZ856" s="399"/>
      <c r="AEA856" s="399"/>
      <c r="AEB856" s="399"/>
      <c r="AEC856" s="399"/>
      <c r="AED856" s="399"/>
      <c r="AEE856" s="399"/>
      <c r="AEF856" s="399"/>
      <c r="AEG856" s="399"/>
      <c r="AEH856" s="399"/>
      <c r="AEI856" s="399"/>
      <c r="AEJ856" s="399"/>
      <c r="AEK856" s="399"/>
      <c r="AEL856" s="399"/>
      <c r="AEM856" s="399"/>
      <c r="AEN856" s="399"/>
      <c r="AEO856" s="399"/>
      <c r="AEP856" s="399"/>
      <c r="AEQ856" s="399"/>
      <c r="AER856" s="399"/>
      <c r="AES856" s="399"/>
      <c r="AET856" s="399"/>
      <c r="AEU856" s="399"/>
      <c r="AEV856" s="399"/>
      <c r="AEW856" s="399"/>
      <c r="AEX856" s="399"/>
      <c r="AEY856" s="399"/>
      <c r="AEZ856" s="399"/>
      <c r="AFA856" s="399"/>
      <c r="AFB856" s="399"/>
      <c r="AFC856" s="399"/>
      <c r="AFD856" s="399"/>
      <c r="AFE856" s="399"/>
      <c r="AFF856" s="399"/>
      <c r="AFG856" s="399"/>
      <c r="AFH856" s="399"/>
      <c r="AFI856" s="399"/>
      <c r="AFJ856" s="399"/>
      <c r="AFK856" s="399"/>
      <c r="AFL856" s="399"/>
      <c r="AFM856" s="399"/>
      <c r="AFN856" s="399"/>
      <c r="AFO856" s="399"/>
      <c r="AFP856" s="399"/>
      <c r="AFQ856" s="399"/>
      <c r="AFR856" s="399"/>
      <c r="AFS856" s="399"/>
      <c r="AFT856" s="399"/>
      <c r="AFU856" s="399"/>
      <c r="AFV856" s="399"/>
      <c r="AFW856" s="399"/>
      <c r="AFX856" s="399"/>
      <c r="AFY856" s="399"/>
      <c r="AFZ856" s="399"/>
      <c r="AGA856" s="399"/>
      <c r="AGB856" s="399"/>
      <c r="AGC856" s="399"/>
      <c r="AGD856" s="399"/>
      <c r="AGE856" s="399"/>
      <c r="AGF856" s="399"/>
      <c r="AGG856" s="399"/>
      <c r="AGH856" s="399"/>
      <c r="AGI856" s="399"/>
      <c r="AGJ856" s="399"/>
      <c r="AGK856" s="399"/>
      <c r="AGL856" s="399"/>
      <c r="AGM856" s="399"/>
      <c r="AGN856" s="399"/>
      <c r="AGO856" s="399"/>
      <c r="AGP856" s="399"/>
      <c r="AGQ856" s="399"/>
      <c r="AGR856" s="399"/>
      <c r="AGS856" s="399"/>
      <c r="AGT856" s="399"/>
      <c r="AGU856" s="399"/>
      <c r="AGV856" s="399"/>
      <c r="AGW856" s="399"/>
      <c r="AGX856" s="399"/>
      <c r="AGY856" s="399"/>
      <c r="AGZ856" s="399"/>
      <c r="AHA856" s="399"/>
      <c r="AHB856" s="399"/>
      <c r="AHC856" s="399"/>
      <c r="AHD856" s="399"/>
      <c r="AHE856" s="399"/>
      <c r="AHF856" s="399"/>
      <c r="AHG856" s="399"/>
      <c r="AHH856" s="399"/>
      <c r="AHI856" s="399"/>
      <c r="AHJ856" s="399"/>
      <c r="AHK856" s="399"/>
      <c r="AHL856" s="399"/>
      <c r="AHM856" s="399"/>
      <c r="AHN856" s="399"/>
      <c r="AHO856" s="399"/>
      <c r="AHP856" s="399"/>
      <c r="AHQ856" s="399"/>
      <c r="AHR856" s="399"/>
      <c r="AHS856" s="399"/>
      <c r="AHT856" s="399"/>
      <c r="AHU856" s="399"/>
      <c r="AHV856" s="399"/>
      <c r="AHW856" s="399"/>
      <c r="AHX856" s="399"/>
      <c r="AHY856" s="399"/>
      <c r="AHZ856" s="399"/>
      <c r="AIA856" s="399"/>
      <c r="AIB856" s="399"/>
      <c r="AIC856" s="399"/>
      <c r="AID856" s="399"/>
      <c r="AIE856" s="399"/>
      <c r="AIF856" s="399"/>
      <c r="AIG856" s="399"/>
      <c r="AIH856" s="399"/>
      <c r="AII856" s="399"/>
      <c r="AIJ856" s="399"/>
      <c r="AIK856" s="399"/>
      <c r="AIL856" s="399"/>
      <c r="AIM856" s="399"/>
      <c r="AIN856" s="399"/>
      <c r="AIO856" s="399"/>
      <c r="AIP856" s="399"/>
      <c r="AIQ856" s="399"/>
      <c r="AIR856" s="399"/>
      <c r="AIS856" s="399"/>
      <c r="AIT856" s="399"/>
      <c r="AIU856" s="399"/>
      <c r="AIV856" s="399"/>
      <c r="AIW856" s="399"/>
      <c r="AIX856" s="399"/>
      <c r="AIY856" s="399"/>
      <c r="AIZ856" s="399"/>
      <c r="AJA856" s="399"/>
      <c r="AJB856" s="399"/>
      <c r="AJC856" s="399"/>
      <c r="AJD856" s="399"/>
      <c r="AJE856" s="399"/>
      <c r="AJF856" s="399"/>
      <c r="AJG856" s="399"/>
      <c r="AJH856" s="399"/>
      <c r="AJI856" s="399"/>
      <c r="AJJ856" s="399"/>
      <c r="AJK856" s="399"/>
      <c r="AJL856" s="399"/>
      <c r="AJM856" s="399"/>
      <c r="AJN856" s="399"/>
      <c r="AJO856" s="399"/>
      <c r="AJP856" s="399"/>
      <c r="AJQ856" s="399"/>
      <c r="AJR856" s="399"/>
      <c r="AJS856" s="399"/>
      <c r="AJT856" s="399"/>
      <c r="AJU856" s="399"/>
      <c r="AJV856" s="399"/>
      <c r="AJW856" s="399"/>
      <c r="AJX856" s="399"/>
      <c r="AJY856" s="399"/>
      <c r="AJZ856" s="399"/>
      <c r="AKA856" s="399"/>
      <c r="AKB856" s="399"/>
      <c r="AKC856" s="399"/>
      <c r="AKD856" s="399"/>
      <c r="AKE856" s="399"/>
      <c r="AKF856" s="399"/>
      <c r="AKG856" s="399"/>
      <c r="AKH856" s="399"/>
      <c r="AKI856" s="399"/>
      <c r="AKJ856" s="399"/>
      <c r="AKK856" s="399"/>
      <c r="AKL856" s="399"/>
      <c r="AKM856" s="399"/>
      <c r="AKN856" s="399"/>
      <c r="AKO856" s="399"/>
      <c r="AKP856" s="399"/>
      <c r="AKQ856" s="399"/>
      <c r="AKR856" s="399"/>
      <c r="AKS856" s="399"/>
      <c r="AKT856" s="399"/>
      <c r="AKU856" s="399"/>
      <c r="AKV856" s="399"/>
      <c r="AKW856" s="399"/>
      <c r="AKX856" s="399"/>
      <c r="AKY856" s="399"/>
      <c r="AKZ856" s="399"/>
      <c r="ALA856" s="399"/>
      <c r="ALB856" s="399"/>
      <c r="ALC856" s="399"/>
      <c r="ALD856" s="399"/>
      <c r="ALE856" s="399"/>
      <c r="ALF856" s="399"/>
      <c r="ALG856" s="399"/>
      <c r="ALH856" s="399"/>
      <c r="ALI856" s="399"/>
      <c r="ALJ856" s="399"/>
      <c r="ALK856" s="399"/>
      <c r="ALL856" s="399"/>
      <c r="ALM856" s="399"/>
      <c r="ALN856" s="399"/>
      <c r="ALO856" s="399"/>
      <c r="ALP856" s="399"/>
      <c r="ALQ856" s="399"/>
      <c r="ALR856" s="399"/>
      <c r="ALS856" s="399"/>
      <c r="ALT856" s="399"/>
      <c r="ALU856" s="399"/>
      <c r="ALV856" s="399"/>
      <c r="ALW856" s="399"/>
      <c r="ALX856" s="399"/>
      <c r="ALY856" s="399"/>
      <c r="ALZ856" s="399"/>
      <c r="AMA856" s="399"/>
      <c r="AMB856" s="399"/>
      <c r="AMC856" s="399"/>
      <c r="AMD856" s="399"/>
      <c r="AME856" s="399"/>
      <c r="AMF856" s="399"/>
      <c r="AMG856" s="399"/>
      <c r="AMH856" s="399"/>
      <c r="AMI856" s="399"/>
      <c r="AMJ856" s="399"/>
      <c r="AMK856" s="399"/>
      <c r="AML856" s="399"/>
      <c r="AMM856" s="399"/>
      <c r="AMN856" s="399"/>
      <c r="AMO856" s="399"/>
      <c r="AMP856" s="399"/>
      <c r="AMQ856" s="399"/>
      <c r="AMR856" s="399"/>
      <c r="AMS856" s="399"/>
      <c r="AMT856" s="399"/>
      <c r="AMU856" s="399"/>
      <c r="AMV856" s="399"/>
      <c r="AMW856" s="399"/>
      <c r="AMX856" s="399"/>
      <c r="AMY856" s="399"/>
      <c r="AMZ856" s="399"/>
      <c r="ANA856" s="399"/>
      <c r="ANB856" s="399"/>
      <c r="ANC856" s="399"/>
      <c r="AND856" s="399"/>
      <c r="ANE856" s="399"/>
      <c r="ANF856" s="399"/>
      <c r="ANG856" s="399"/>
      <c r="ANH856" s="399"/>
      <c r="ANI856" s="399"/>
      <c r="ANJ856" s="399"/>
      <c r="ANK856" s="399"/>
      <c r="ANL856" s="399"/>
      <c r="ANM856" s="399"/>
      <c r="ANN856" s="399"/>
      <c r="ANO856" s="399"/>
      <c r="ANP856" s="399"/>
      <c r="ANQ856" s="399"/>
      <c r="ANR856" s="399"/>
      <c r="ANS856" s="399"/>
      <c r="ANT856" s="399"/>
      <c r="ANU856" s="399"/>
      <c r="ANV856" s="399"/>
      <c r="ANW856" s="399"/>
      <c r="ANX856" s="399"/>
      <c r="ANY856" s="399"/>
      <c r="ANZ856" s="399"/>
      <c r="AOA856" s="399"/>
      <c r="AOB856" s="399"/>
      <c r="AOC856" s="399"/>
      <c r="AOD856" s="399"/>
      <c r="AOE856" s="399"/>
      <c r="AOF856" s="399"/>
      <c r="AOG856" s="399"/>
      <c r="AOH856" s="399"/>
      <c r="AOI856" s="399"/>
      <c r="AOJ856" s="399"/>
      <c r="AOK856" s="399"/>
      <c r="AOL856" s="399"/>
      <c r="AOM856" s="399"/>
      <c r="AON856" s="399"/>
      <c r="AOO856" s="399"/>
      <c r="AOP856" s="399"/>
      <c r="AOQ856" s="399"/>
      <c r="AOR856" s="399"/>
      <c r="AOS856" s="399"/>
      <c r="AOT856" s="399"/>
      <c r="AOU856" s="399"/>
      <c r="AOV856" s="399"/>
      <c r="AOW856" s="399"/>
      <c r="AOX856" s="399"/>
      <c r="AOY856" s="399"/>
      <c r="AOZ856" s="399"/>
      <c r="APA856" s="399"/>
      <c r="APB856" s="399"/>
      <c r="APC856" s="399"/>
      <c r="APD856" s="399"/>
      <c r="APE856" s="399"/>
      <c r="APF856" s="399"/>
      <c r="APG856" s="399"/>
      <c r="APH856" s="399"/>
      <c r="API856" s="399"/>
      <c r="APJ856" s="399"/>
      <c r="APK856" s="399"/>
      <c r="APL856" s="399"/>
      <c r="APM856" s="399"/>
      <c r="APN856" s="399"/>
      <c r="APO856" s="399"/>
      <c r="APP856" s="399"/>
      <c r="APQ856" s="399"/>
      <c r="APR856" s="399"/>
      <c r="APS856" s="399"/>
      <c r="APT856" s="399"/>
      <c r="APU856" s="399"/>
      <c r="APV856" s="399"/>
      <c r="APW856" s="399"/>
      <c r="APX856" s="399"/>
      <c r="APY856" s="399"/>
      <c r="APZ856" s="399"/>
      <c r="AQA856" s="399"/>
      <c r="AQB856" s="399"/>
      <c r="AQC856" s="399"/>
      <c r="AQD856" s="399"/>
      <c r="AQE856" s="399"/>
      <c r="AQF856" s="399"/>
      <c r="AQG856" s="399"/>
      <c r="AQH856" s="399"/>
      <c r="AQI856" s="399"/>
      <c r="AQJ856" s="399"/>
      <c r="AQK856" s="399"/>
      <c r="AQL856" s="399"/>
      <c r="AQM856" s="399"/>
      <c r="AQN856" s="399"/>
      <c r="AQO856" s="399"/>
      <c r="AQP856" s="399"/>
      <c r="AQQ856" s="399"/>
      <c r="AQR856" s="399"/>
      <c r="AQS856" s="399"/>
      <c r="AQT856" s="399"/>
      <c r="AQU856" s="399"/>
      <c r="AQV856" s="399"/>
      <c r="AQW856" s="399"/>
      <c r="AQX856" s="399"/>
      <c r="AQY856" s="399"/>
      <c r="AQZ856" s="399"/>
      <c r="ARA856" s="399"/>
      <c r="ARB856" s="399"/>
      <c r="ARC856" s="399"/>
      <c r="ARD856" s="399"/>
      <c r="ARE856" s="399"/>
      <c r="ARF856" s="399"/>
      <c r="ARG856" s="399"/>
      <c r="ARH856" s="399"/>
      <c r="ARI856" s="399"/>
      <c r="ARJ856" s="399"/>
      <c r="ARK856" s="399"/>
      <c r="ARL856" s="399"/>
      <c r="ARM856" s="399"/>
      <c r="ARN856" s="399"/>
      <c r="ARO856" s="399"/>
      <c r="ARP856" s="399"/>
      <c r="ARQ856" s="399"/>
      <c r="ARR856" s="399"/>
      <c r="ARS856" s="399"/>
      <c r="ART856" s="399"/>
      <c r="ARU856" s="399"/>
      <c r="ARV856" s="399"/>
      <c r="ARW856" s="399"/>
      <c r="ARX856" s="399"/>
      <c r="ARY856" s="399"/>
      <c r="ARZ856" s="399"/>
      <c r="ASA856" s="399"/>
      <c r="ASB856" s="399"/>
      <c r="ASC856" s="399"/>
      <c r="ASD856" s="399"/>
      <c r="ASE856" s="399"/>
      <c r="ASF856" s="399"/>
      <c r="ASG856" s="399"/>
      <c r="ASH856" s="399"/>
      <c r="ASI856" s="399"/>
      <c r="ASJ856" s="399"/>
      <c r="ASK856" s="399"/>
      <c r="ASL856" s="399"/>
      <c r="ASM856" s="399"/>
      <c r="ASN856" s="399"/>
      <c r="ASO856" s="399"/>
      <c r="ASP856" s="399"/>
      <c r="ASQ856" s="399"/>
      <c r="ASR856" s="399"/>
      <c r="ASS856" s="399"/>
      <c r="AST856" s="399"/>
      <c r="ASU856" s="399"/>
      <c r="ASV856" s="399"/>
      <c r="ASW856" s="399"/>
      <c r="ASX856" s="399"/>
      <c r="ASY856" s="399"/>
      <c r="ASZ856" s="399"/>
      <c r="ATA856" s="399"/>
      <c r="ATB856" s="399"/>
      <c r="ATC856" s="399"/>
      <c r="ATD856" s="399"/>
      <c r="ATE856" s="399"/>
      <c r="ATF856" s="399"/>
      <c r="ATG856" s="399"/>
      <c r="ATH856" s="399"/>
      <c r="ATI856" s="399"/>
      <c r="ATJ856" s="399"/>
      <c r="ATK856" s="399"/>
      <c r="ATL856" s="399"/>
      <c r="ATM856" s="399"/>
      <c r="ATN856" s="399"/>
      <c r="ATO856" s="399"/>
      <c r="ATP856" s="399"/>
      <c r="ATQ856" s="399"/>
      <c r="ATR856" s="399"/>
      <c r="ATS856" s="399"/>
      <c r="ATT856" s="399"/>
      <c r="ATU856" s="399"/>
      <c r="ATV856" s="399"/>
      <c r="ATW856" s="399"/>
      <c r="ATX856" s="399"/>
      <c r="ATY856" s="399"/>
      <c r="ATZ856" s="399"/>
      <c r="AUA856" s="399"/>
      <c r="AUB856" s="399"/>
      <c r="AUC856" s="399"/>
      <c r="AUD856" s="399"/>
      <c r="AUE856" s="399"/>
      <c r="AUF856" s="399"/>
      <c r="AUG856" s="399"/>
      <c r="AUH856" s="399"/>
      <c r="AUI856" s="399"/>
      <c r="AUJ856" s="399"/>
      <c r="AUK856" s="399"/>
      <c r="AUL856" s="399"/>
      <c r="AUM856" s="399"/>
      <c r="AUN856" s="399"/>
      <c r="AUO856" s="399"/>
      <c r="AUP856" s="399"/>
      <c r="AUQ856" s="399"/>
      <c r="AUR856" s="399"/>
      <c r="AUS856" s="399"/>
      <c r="AUT856" s="399"/>
      <c r="AUU856" s="399"/>
      <c r="AUV856" s="399"/>
      <c r="AUW856" s="399"/>
      <c r="AUX856" s="399"/>
      <c r="AUY856" s="399"/>
      <c r="AUZ856" s="399"/>
      <c r="AVA856" s="399"/>
      <c r="AVB856" s="399"/>
      <c r="AVC856" s="399"/>
      <c r="AVD856" s="399"/>
      <c r="AVE856" s="399"/>
      <c r="AVF856" s="399"/>
      <c r="AVG856" s="399"/>
      <c r="AVH856" s="399"/>
      <c r="AVI856" s="399"/>
      <c r="AVJ856" s="399"/>
      <c r="AVK856" s="399"/>
      <c r="AVL856" s="399"/>
      <c r="AVM856" s="399"/>
      <c r="AVN856" s="399"/>
      <c r="AVO856" s="399"/>
      <c r="AVP856" s="399"/>
      <c r="AVQ856" s="399"/>
      <c r="AVR856" s="399"/>
      <c r="AVS856" s="399"/>
      <c r="AVT856" s="399"/>
      <c r="AVU856" s="399"/>
      <c r="AVV856" s="399"/>
      <c r="AVW856" s="399"/>
      <c r="AVX856" s="399"/>
      <c r="AVY856" s="399"/>
      <c r="AVZ856" s="399"/>
      <c r="AWA856" s="399"/>
      <c r="AWB856" s="399"/>
      <c r="AWC856" s="399"/>
      <c r="AWD856" s="399"/>
      <c r="AWE856" s="399"/>
      <c r="AWF856" s="399"/>
      <c r="AWG856" s="399"/>
      <c r="AWH856" s="399"/>
      <c r="AWI856" s="399"/>
      <c r="AWJ856" s="399"/>
      <c r="AWK856" s="399"/>
      <c r="AWL856" s="399"/>
      <c r="AWM856" s="399"/>
      <c r="AWN856" s="399"/>
      <c r="AWO856" s="399"/>
      <c r="AWP856" s="399"/>
      <c r="AWQ856" s="399"/>
      <c r="AWR856" s="399"/>
      <c r="AWS856" s="399"/>
      <c r="AWT856" s="399"/>
      <c r="AWU856" s="399"/>
      <c r="AWV856" s="399"/>
      <c r="AWW856" s="399"/>
      <c r="AWX856" s="399"/>
      <c r="AWY856" s="399"/>
      <c r="AWZ856" s="399"/>
      <c r="AXA856" s="399"/>
      <c r="AXB856" s="399"/>
      <c r="AXC856" s="399"/>
      <c r="AXD856" s="399"/>
      <c r="AXE856" s="399"/>
      <c r="AXF856" s="399"/>
      <c r="AXG856" s="399"/>
      <c r="AXH856" s="399"/>
      <c r="AXI856" s="399"/>
      <c r="AXJ856" s="399"/>
      <c r="AXK856" s="399"/>
      <c r="AXL856" s="399"/>
      <c r="AXM856" s="399"/>
      <c r="AXN856" s="399"/>
      <c r="AXO856" s="399"/>
      <c r="AXP856" s="399"/>
      <c r="AXQ856" s="399"/>
      <c r="AXR856" s="399"/>
      <c r="AXS856" s="399"/>
      <c r="AXT856" s="399"/>
      <c r="AXU856" s="399"/>
      <c r="AXV856" s="399"/>
      <c r="AXW856" s="399"/>
      <c r="AXX856" s="399"/>
      <c r="AXY856" s="399"/>
      <c r="AXZ856" s="399"/>
      <c r="AYA856" s="399"/>
      <c r="AYB856" s="399"/>
      <c r="AYC856" s="399"/>
      <c r="AYD856" s="399"/>
      <c r="AYE856" s="399"/>
      <c r="AYF856" s="399"/>
      <c r="AYG856" s="399"/>
      <c r="AYH856" s="399"/>
      <c r="AYI856" s="399"/>
      <c r="AYJ856" s="399"/>
      <c r="AYK856" s="399"/>
      <c r="AYL856" s="399"/>
      <c r="AYM856" s="399"/>
      <c r="AYN856" s="399"/>
      <c r="AYO856" s="399"/>
      <c r="AYP856" s="399"/>
      <c r="AYQ856" s="399"/>
      <c r="AYR856" s="399"/>
      <c r="AYS856" s="399"/>
      <c r="AYT856" s="399"/>
      <c r="AYU856" s="399"/>
      <c r="AYV856" s="399"/>
      <c r="AYW856" s="399"/>
      <c r="AYX856" s="399"/>
      <c r="AYY856" s="399"/>
      <c r="AYZ856" s="399"/>
      <c r="AZA856" s="399"/>
      <c r="AZB856" s="399"/>
      <c r="AZC856" s="399"/>
      <c r="AZD856" s="399"/>
      <c r="AZE856" s="399"/>
      <c r="AZF856" s="399"/>
      <c r="AZG856" s="399"/>
      <c r="AZH856" s="399"/>
      <c r="AZI856" s="399"/>
      <c r="AZJ856" s="399"/>
      <c r="AZK856" s="399"/>
      <c r="AZL856" s="399"/>
      <c r="AZM856" s="399"/>
      <c r="AZN856" s="399"/>
      <c r="AZO856" s="399"/>
      <c r="AZP856" s="399"/>
      <c r="AZQ856" s="399"/>
      <c r="AZR856" s="399"/>
      <c r="AZS856" s="399"/>
      <c r="AZT856" s="399"/>
      <c r="AZU856" s="399"/>
      <c r="AZV856" s="399"/>
      <c r="AZW856" s="399"/>
      <c r="AZX856" s="399"/>
      <c r="AZY856" s="399"/>
      <c r="AZZ856" s="399"/>
      <c r="BAA856" s="399"/>
      <c r="BAB856" s="399"/>
      <c r="BAC856" s="399"/>
      <c r="BAD856" s="399"/>
      <c r="BAE856" s="399"/>
      <c r="BAF856" s="399"/>
      <c r="BAG856" s="399"/>
      <c r="BAH856" s="399"/>
      <c r="BAI856" s="399"/>
      <c r="BAJ856" s="399"/>
      <c r="BAK856" s="399"/>
      <c r="BAL856" s="399"/>
      <c r="BAM856" s="399"/>
      <c r="BAN856" s="399"/>
      <c r="BAO856" s="399"/>
      <c r="BAP856" s="399"/>
      <c r="BAQ856" s="399"/>
      <c r="BAR856" s="399"/>
      <c r="BAS856" s="399"/>
      <c r="BAT856" s="399"/>
      <c r="BAU856" s="399"/>
      <c r="BAV856" s="399"/>
      <c r="BAW856" s="399"/>
      <c r="BAX856" s="399"/>
      <c r="BAY856" s="399"/>
      <c r="BAZ856" s="399"/>
      <c r="BBA856" s="399"/>
      <c r="BBB856" s="399"/>
      <c r="BBC856" s="399"/>
      <c r="BBD856" s="399"/>
      <c r="BBE856" s="399"/>
      <c r="BBF856" s="399"/>
      <c r="BBG856" s="399"/>
      <c r="BBH856" s="399"/>
      <c r="BBI856" s="399"/>
      <c r="BBJ856" s="399"/>
      <c r="BBK856" s="399"/>
      <c r="BBL856" s="399"/>
      <c r="BBM856" s="399"/>
      <c r="BBN856" s="399"/>
      <c r="BBO856" s="399"/>
      <c r="BBP856" s="399"/>
      <c r="BBQ856" s="399"/>
      <c r="BBR856" s="399"/>
      <c r="BBS856" s="399"/>
      <c r="BBT856" s="399"/>
      <c r="BBU856" s="399"/>
      <c r="BBV856" s="399"/>
      <c r="BBW856" s="399"/>
      <c r="BBX856" s="399"/>
      <c r="BBY856" s="399"/>
      <c r="BBZ856" s="399"/>
      <c r="BCA856" s="399"/>
      <c r="BCB856" s="399"/>
      <c r="BCC856" s="399"/>
      <c r="BCD856" s="399"/>
      <c r="BCE856" s="399"/>
      <c r="BCF856" s="399"/>
      <c r="BCG856" s="399"/>
      <c r="BCH856" s="399"/>
      <c r="BCI856" s="399"/>
      <c r="BCJ856" s="399"/>
      <c r="BCK856" s="399"/>
      <c r="BCL856" s="399"/>
      <c r="BCM856" s="399"/>
      <c r="BCN856" s="399"/>
      <c r="BCO856" s="399"/>
      <c r="BCP856" s="399"/>
      <c r="BCQ856" s="399"/>
      <c r="BCR856" s="399"/>
      <c r="BCS856" s="399"/>
      <c r="BCT856" s="399"/>
      <c r="BCU856" s="399"/>
      <c r="BCV856" s="399"/>
      <c r="BCW856" s="399"/>
      <c r="BCX856" s="399"/>
      <c r="BCY856" s="399"/>
      <c r="BCZ856" s="399"/>
      <c r="BDA856" s="399"/>
      <c r="BDB856" s="399"/>
      <c r="BDC856" s="399"/>
      <c r="BDD856" s="399"/>
      <c r="BDE856" s="399"/>
      <c r="BDF856" s="399"/>
      <c r="BDG856" s="399"/>
      <c r="BDH856" s="399"/>
      <c r="BDI856" s="399"/>
      <c r="BDJ856" s="399"/>
      <c r="BDK856" s="399"/>
      <c r="BDL856" s="399"/>
      <c r="BDM856" s="399"/>
      <c r="BDN856" s="399"/>
      <c r="BDO856" s="399"/>
      <c r="BDP856" s="399"/>
      <c r="BDQ856" s="399"/>
      <c r="BDR856" s="399"/>
      <c r="BDS856" s="399"/>
      <c r="BDT856" s="399"/>
      <c r="BDU856" s="399"/>
      <c r="BDV856" s="399"/>
      <c r="BDW856" s="399"/>
      <c r="BDX856" s="399"/>
      <c r="BDY856" s="399"/>
      <c r="BDZ856" s="399"/>
      <c r="BEA856" s="399"/>
      <c r="BEB856" s="399"/>
      <c r="BEC856" s="399"/>
      <c r="BED856" s="399"/>
      <c r="BEE856" s="399"/>
      <c r="BEF856" s="399"/>
      <c r="BEG856" s="399"/>
      <c r="BEH856" s="399"/>
      <c r="BEI856" s="399"/>
      <c r="BEJ856" s="399"/>
      <c r="BEK856" s="399"/>
      <c r="BEL856" s="399"/>
      <c r="BEM856" s="399"/>
      <c r="BEN856" s="399"/>
      <c r="BEO856" s="399"/>
      <c r="BEP856" s="399"/>
      <c r="BEQ856" s="399"/>
      <c r="BER856" s="399"/>
      <c r="BES856" s="399"/>
      <c r="BET856" s="399"/>
      <c r="BEU856" s="399"/>
      <c r="BEV856" s="399"/>
      <c r="BEW856" s="399"/>
      <c r="BEX856" s="399"/>
      <c r="BEY856" s="399"/>
      <c r="BEZ856" s="399"/>
      <c r="BFA856" s="399"/>
      <c r="BFB856" s="399"/>
      <c r="BFC856" s="399"/>
      <c r="BFD856" s="399"/>
      <c r="BFE856" s="399"/>
      <c r="BFF856" s="399"/>
      <c r="BFG856" s="399"/>
      <c r="BFH856" s="399"/>
      <c r="BFI856" s="399"/>
      <c r="BFJ856" s="399"/>
      <c r="BFK856" s="399"/>
      <c r="BFL856" s="399"/>
      <c r="BFM856" s="399"/>
      <c r="BFN856" s="399"/>
      <c r="BFO856" s="399"/>
      <c r="BFP856" s="399"/>
      <c r="BFQ856" s="399"/>
      <c r="BFR856" s="399"/>
      <c r="BFS856" s="399"/>
      <c r="BFT856" s="399"/>
      <c r="BFU856" s="399"/>
      <c r="BFV856" s="399"/>
      <c r="BFW856" s="399"/>
      <c r="BFX856" s="399"/>
      <c r="BFY856" s="399"/>
      <c r="BFZ856" s="399"/>
      <c r="BGA856" s="399"/>
      <c r="BGB856" s="399"/>
      <c r="BGC856" s="399"/>
      <c r="BGD856" s="399"/>
      <c r="BGE856" s="399"/>
      <c r="BGF856" s="399"/>
      <c r="BGG856" s="399"/>
      <c r="BGH856" s="399"/>
      <c r="BGI856" s="399"/>
      <c r="BGJ856" s="399"/>
      <c r="BGK856" s="399"/>
      <c r="BGL856" s="399"/>
      <c r="BGM856" s="399"/>
      <c r="BGN856" s="399"/>
      <c r="BGO856" s="399"/>
      <c r="BGP856" s="399"/>
      <c r="BGQ856" s="399"/>
      <c r="BGR856" s="399"/>
      <c r="BGS856" s="399"/>
      <c r="BGT856" s="399"/>
      <c r="BGU856" s="399"/>
      <c r="BGV856" s="399"/>
      <c r="BGW856" s="399"/>
      <c r="BGX856" s="399"/>
      <c r="BGY856" s="399"/>
      <c r="BGZ856" s="399"/>
      <c r="BHA856" s="399"/>
      <c r="BHB856" s="399"/>
      <c r="BHC856" s="399"/>
      <c r="BHD856" s="399"/>
      <c r="BHE856" s="399"/>
      <c r="BHF856" s="399"/>
      <c r="BHG856" s="399"/>
      <c r="BHH856" s="399"/>
      <c r="BHI856" s="399"/>
      <c r="BHJ856" s="399"/>
      <c r="BHK856" s="399"/>
      <c r="BHL856" s="399"/>
      <c r="BHM856" s="399"/>
      <c r="BHN856" s="399"/>
      <c r="BHO856" s="399"/>
      <c r="BHP856" s="399"/>
      <c r="BHQ856" s="399"/>
      <c r="BHR856" s="399"/>
      <c r="BHS856" s="399"/>
      <c r="BHT856" s="399"/>
      <c r="BHU856" s="399"/>
      <c r="BHV856" s="399"/>
      <c r="BHW856" s="399"/>
      <c r="BHX856" s="399"/>
      <c r="BHY856" s="399"/>
      <c r="BHZ856" s="399"/>
      <c r="BIA856" s="399"/>
      <c r="BIB856" s="399"/>
      <c r="BIC856" s="399"/>
      <c r="BID856" s="399"/>
      <c r="BIE856" s="399"/>
      <c r="BIF856" s="399"/>
      <c r="BIG856" s="399"/>
      <c r="BIH856" s="399"/>
      <c r="BII856" s="399"/>
      <c r="BIJ856" s="399"/>
      <c r="BIK856" s="399"/>
      <c r="BIL856" s="399"/>
      <c r="BIM856" s="399"/>
      <c r="BIN856" s="399"/>
      <c r="BIO856" s="399"/>
      <c r="BIP856" s="399"/>
      <c r="BIQ856" s="399"/>
      <c r="BIR856" s="399"/>
      <c r="BIS856" s="399"/>
      <c r="BIT856" s="399"/>
      <c r="BIU856" s="399"/>
      <c r="BIV856" s="399"/>
      <c r="BIW856" s="399"/>
      <c r="BIX856" s="399"/>
      <c r="BIY856" s="399"/>
      <c r="BIZ856" s="399"/>
      <c r="BJA856" s="399"/>
      <c r="BJB856" s="399"/>
      <c r="BJC856" s="399"/>
      <c r="BJD856" s="399"/>
      <c r="BJE856" s="399"/>
      <c r="BJF856" s="399"/>
      <c r="BJG856" s="399"/>
      <c r="BJH856" s="399"/>
      <c r="BJI856" s="399"/>
      <c r="BJJ856" s="399"/>
      <c r="BJK856" s="399"/>
      <c r="BJL856" s="399"/>
      <c r="BJM856" s="399"/>
      <c r="BJN856" s="399"/>
      <c r="BJO856" s="399"/>
      <c r="BJP856" s="399"/>
      <c r="BJQ856" s="399"/>
      <c r="BJR856" s="399"/>
      <c r="BJS856" s="399"/>
      <c r="BJT856" s="399"/>
      <c r="BJU856" s="399"/>
      <c r="BJV856" s="399"/>
      <c r="BJW856" s="399"/>
      <c r="BJX856" s="399"/>
      <c r="BJY856" s="399"/>
      <c r="BJZ856" s="399"/>
      <c r="BKA856" s="399"/>
      <c r="BKB856" s="399"/>
      <c r="BKC856" s="399"/>
      <c r="BKD856" s="399"/>
      <c r="BKE856" s="399"/>
      <c r="BKF856" s="399"/>
      <c r="BKG856" s="399"/>
      <c r="BKH856" s="399"/>
      <c r="BKI856" s="399"/>
      <c r="BKJ856" s="399"/>
      <c r="BKK856" s="399"/>
      <c r="BKL856" s="399"/>
      <c r="BKM856" s="399"/>
      <c r="BKN856" s="399"/>
      <c r="BKO856" s="399"/>
      <c r="BKP856" s="399"/>
      <c r="BKQ856" s="399"/>
      <c r="BKR856" s="399"/>
      <c r="BKS856" s="399"/>
      <c r="BKT856" s="399"/>
      <c r="BKU856" s="399"/>
      <c r="BKV856" s="399"/>
      <c r="BKW856" s="399"/>
      <c r="BKX856" s="399"/>
      <c r="BKY856" s="399"/>
      <c r="BKZ856" s="399"/>
      <c r="BLA856" s="399"/>
      <c r="BLB856" s="399"/>
      <c r="BLC856" s="399"/>
      <c r="BLD856" s="399"/>
      <c r="BLE856" s="399"/>
      <c r="BLF856" s="399"/>
      <c r="BLG856" s="399"/>
      <c r="BLH856" s="399"/>
      <c r="BLI856" s="399"/>
      <c r="BLJ856" s="399"/>
      <c r="BLK856" s="399"/>
      <c r="BLL856" s="399"/>
      <c r="BLM856" s="399"/>
      <c r="BLN856" s="399"/>
      <c r="BLO856" s="399"/>
      <c r="BLP856" s="399"/>
      <c r="BLQ856" s="399"/>
      <c r="BLR856" s="399"/>
      <c r="BLS856" s="399"/>
      <c r="BLT856" s="399"/>
      <c r="BLU856" s="399"/>
      <c r="BLV856" s="399"/>
      <c r="BLW856" s="399"/>
      <c r="BLX856" s="399"/>
      <c r="BLY856" s="399"/>
      <c r="BLZ856" s="399"/>
      <c r="BMA856" s="399"/>
      <c r="BMB856" s="399"/>
      <c r="BMC856" s="399"/>
      <c r="BMD856" s="399"/>
      <c r="BME856" s="399"/>
      <c r="BMF856" s="399"/>
      <c r="BMG856" s="399"/>
      <c r="BMH856" s="399"/>
      <c r="BMI856" s="399"/>
      <c r="BMJ856" s="399"/>
      <c r="BMK856" s="399"/>
      <c r="BML856" s="399"/>
      <c r="BMM856" s="399"/>
      <c r="BMN856" s="399"/>
      <c r="BMO856" s="399"/>
      <c r="BMP856" s="399"/>
      <c r="BMQ856" s="399"/>
      <c r="BMR856" s="399"/>
      <c r="BMS856" s="399"/>
      <c r="BMT856" s="399"/>
      <c r="BMU856" s="399"/>
      <c r="BMV856" s="399"/>
      <c r="BMW856" s="399"/>
      <c r="BMX856" s="399"/>
      <c r="BMY856" s="399"/>
      <c r="BMZ856" s="399"/>
      <c r="BNA856" s="399"/>
      <c r="BNB856" s="399"/>
      <c r="BNC856" s="399"/>
      <c r="BND856" s="399"/>
      <c r="BNE856" s="399"/>
      <c r="BNF856" s="399"/>
      <c r="BNG856" s="399"/>
      <c r="BNH856" s="399"/>
      <c r="BNI856" s="399"/>
      <c r="BNJ856" s="399"/>
      <c r="BNK856" s="399"/>
      <c r="BNL856" s="399"/>
      <c r="BNM856" s="399"/>
      <c r="BNN856" s="399"/>
      <c r="BNO856" s="399"/>
      <c r="BNP856" s="399"/>
      <c r="BNQ856" s="399"/>
      <c r="BNR856" s="399"/>
      <c r="BNS856" s="399"/>
      <c r="BNT856" s="399"/>
      <c r="BNU856" s="399"/>
      <c r="BNV856" s="399"/>
      <c r="BNW856" s="399"/>
      <c r="BNX856" s="399"/>
      <c r="BNY856" s="399"/>
      <c r="BNZ856" s="399"/>
      <c r="BOA856" s="399"/>
      <c r="BOB856" s="399"/>
      <c r="BOC856" s="399"/>
      <c r="BOD856" s="399"/>
      <c r="BOE856" s="399"/>
      <c r="BOF856" s="399"/>
      <c r="BOG856" s="399"/>
      <c r="BOH856" s="399"/>
      <c r="BOI856" s="399"/>
      <c r="BOJ856" s="399"/>
      <c r="BOK856" s="399"/>
      <c r="BOL856" s="399"/>
      <c r="BOM856" s="399"/>
      <c r="BON856" s="399"/>
      <c r="BOO856" s="399"/>
      <c r="BOP856" s="399"/>
      <c r="BOQ856" s="399"/>
      <c r="BOR856" s="399"/>
      <c r="BOS856" s="399"/>
      <c r="BOT856" s="399"/>
      <c r="BOU856" s="399"/>
      <c r="BOV856" s="399"/>
      <c r="BOW856" s="399"/>
      <c r="BOX856" s="399"/>
      <c r="BOY856" s="399"/>
      <c r="BOZ856" s="399"/>
      <c r="BPA856" s="399"/>
      <c r="BPB856" s="399"/>
      <c r="BPC856" s="399"/>
      <c r="BPD856" s="399"/>
      <c r="BPE856" s="399"/>
      <c r="BPF856" s="399"/>
      <c r="BPG856" s="399"/>
      <c r="BPH856" s="399"/>
      <c r="BPI856" s="399"/>
      <c r="BPJ856" s="399"/>
      <c r="BPK856" s="399"/>
      <c r="BPL856" s="399"/>
      <c r="BPM856" s="399"/>
      <c r="BPN856" s="399"/>
      <c r="BPO856" s="399"/>
      <c r="BPP856" s="399"/>
      <c r="BPQ856" s="399"/>
      <c r="BPR856" s="399"/>
      <c r="BPS856" s="399"/>
      <c r="BPT856" s="399"/>
      <c r="BPU856" s="399"/>
      <c r="BPV856" s="399"/>
      <c r="BPW856" s="399"/>
      <c r="BPX856" s="399"/>
      <c r="BPY856" s="399"/>
      <c r="BPZ856" s="399"/>
      <c r="BQA856" s="399"/>
      <c r="BQB856" s="399"/>
      <c r="BQC856" s="399"/>
      <c r="BQD856" s="399"/>
      <c r="BQE856" s="399"/>
      <c r="BQF856" s="399"/>
      <c r="BQG856" s="399"/>
      <c r="BQH856" s="399"/>
      <c r="BQI856" s="399"/>
      <c r="BQJ856" s="399"/>
      <c r="BQK856" s="399"/>
      <c r="BQL856" s="399"/>
      <c r="BQM856" s="399"/>
      <c r="BQN856" s="399"/>
      <c r="BQO856" s="399"/>
      <c r="BQP856" s="399"/>
      <c r="BQQ856" s="399"/>
      <c r="BQR856" s="399"/>
      <c r="BQS856" s="399"/>
      <c r="BQT856" s="399"/>
      <c r="BQU856" s="399"/>
      <c r="BQV856" s="399"/>
      <c r="BQW856" s="399"/>
      <c r="BQX856" s="399"/>
      <c r="BQY856" s="399"/>
      <c r="BQZ856" s="399"/>
      <c r="BRA856" s="399"/>
      <c r="BRB856" s="399"/>
      <c r="BRC856" s="399"/>
      <c r="BRD856" s="399"/>
      <c r="BRE856" s="399"/>
      <c r="BRF856" s="399"/>
      <c r="BRG856" s="399"/>
      <c r="BRH856" s="399"/>
      <c r="BRI856" s="399"/>
      <c r="BRJ856" s="399"/>
      <c r="BRK856" s="399"/>
      <c r="BRL856" s="399"/>
      <c r="BRM856" s="399"/>
      <c r="BRN856" s="399"/>
      <c r="BRO856" s="399"/>
      <c r="BRP856" s="399"/>
      <c r="BRQ856" s="399"/>
      <c r="BRR856" s="399"/>
      <c r="BRS856" s="399"/>
      <c r="BRT856" s="399"/>
      <c r="BRU856" s="399"/>
      <c r="BRV856" s="399"/>
      <c r="BRW856" s="399"/>
      <c r="BRX856" s="399"/>
      <c r="BRY856" s="399"/>
      <c r="BRZ856" s="399"/>
      <c r="BSA856" s="399"/>
      <c r="BSB856" s="399"/>
      <c r="BSC856" s="399"/>
      <c r="BSD856" s="399"/>
      <c r="BSE856" s="399"/>
      <c r="BSF856" s="399"/>
      <c r="BSG856" s="399"/>
      <c r="BSH856" s="399"/>
      <c r="BSI856" s="399"/>
      <c r="BSJ856" s="399"/>
      <c r="BSK856" s="399"/>
      <c r="BSL856" s="399"/>
      <c r="BSM856" s="399"/>
      <c r="BSN856" s="399"/>
      <c r="BSO856" s="399"/>
      <c r="BSP856" s="399"/>
      <c r="BSQ856" s="399"/>
      <c r="BSR856" s="399"/>
      <c r="BSS856" s="399"/>
      <c r="BST856" s="399"/>
      <c r="BSU856" s="399"/>
      <c r="BSV856" s="399"/>
      <c r="BSW856" s="399"/>
      <c r="BSX856" s="399"/>
      <c r="BSY856" s="399"/>
      <c r="BSZ856" s="399"/>
      <c r="BTA856" s="399"/>
      <c r="BTB856" s="399"/>
      <c r="BTC856" s="399"/>
      <c r="BTD856" s="399"/>
      <c r="BTE856" s="399"/>
      <c r="BTF856" s="399"/>
      <c r="BTG856" s="399"/>
      <c r="BTH856" s="399"/>
      <c r="BTI856" s="399"/>
      <c r="BTJ856" s="399"/>
      <c r="BTK856" s="399"/>
      <c r="BTL856" s="399"/>
      <c r="BTM856" s="399"/>
      <c r="BTN856" s="399"/>
      <c r="BTO856" s="399"/>
      <c r="BTP856" s="399"/>
      <c r="BTQ856" s="399"/>
      <c r="BTR856" s="399"/>
      <c r="BTS856" s="399"/>
      <c r="BTT856" s="399"/>
      <c r="BTU856" s="399"/>
      <c r="BTV856" s="399"/>
      <c r="BTW856" s="399"/>
      <c r="BTX856" s="399"/>
      <c r="BTY856" s="399"/>
      <c r="BTZ856" s="399"/>
      <c r="BUA856" s="399"/>
      <c r="BUB856" s="399"/>
      <c r="BUC856" s="399"/>
      <c r="BUD856" s="399"/>
      <c r="BUE856" s="399"/>
      <c r="BUF856" s="399"/>
      <c r="BUG856" s="399"/>
      <c r="BUH856" s="399"/>
      <c r="BUI856" s="399"/>
      <c r="BUJ856" s="399"/>
      <c r="BUK856" s="399"/>
      <c r="BUL856" s="399"/>
      <c r="BUM856" s="399"/>
      <c r="BUN856" s="399"/>
      <c r="BUO856" s="399"/>
      <c r="BUP856" s="399"/>
      <c r="BUQ856" s="399"/>
      <c r="BUR856" s="399"/>
      <c r="BUS856" s="399"/>
      <c r="BUT856" s="399"/>
      <c r="BUU856" s="399"/>
      <c r="BUV856" s="399"/>
      <c r="BUW856" s="399"/>
      <c r="BUX856" s="399"/>
      <c r="BUY856" s="399"/>
      <c r="BUZ856" s="399"/>
      <c r="BVA856" s="399"/>
      <c r="BVB856" s="399"/>
      <c r="BVC856" s="399"/>
      <c r="BVD856" s="399"/>
      <c r="BVE856" s="399"/>
      <c r="BVF856" s="399"/>
      <c r="BVG856" s="399"/>
      <c r="BVH856" s="399"/>
      <c r="BVI856" s="399"/>
      <c r="BVJ856" s="399"/>
      <c r="BVK856" s="399"/>
      <c r="BVL856" s="399"/>
      <c r="BVM856" s="399"/>
      <c r="BVN856" s="399"/>
      <c r="BVO856" s="399"/>
      <c r="BVP856" s="399"/>
      <c r="BVQ856" s="399"/>
      <c r="BVR856" s="399"/>
      <c r="BVS856" s="399"/>
      <c r="BVT856" s="399"/>
      <c r="BVU856" s="399"/>
      <c r="BVV856" s="399"/>
      <c r="BVW856" s="399"/>
      <c r="BVX856" s="399"/>
      <c r="BVY856" s="399"/>
      <c r="BVZ856" s="399"/>
      <c r="BWA856" s="399"/>
      <c r="BWB856" s="399"/>
      <c r="BWC856" s="399"/>
      <c r="BWD856" s="399"/>
      <c r="BWE856" s="399"/>
      <c r="BWF856" s="399"/>
      <c r="BWG856" s="399"/>
      <c r="BWH856" s="399"/>
      <c r="BWI856" s="399"/>
      <c r="BWJ856" s="399"/>
      <c r="BWK856" s="399"/>
      <c r="BWL856" s="399"/>
      <c r="BWM856" s="399"/>
      <c r="BWN856" s="399"/>
      <c r="BWO856" s="399"/>
      <c r="BWP856" s="399"/>
      <c r="BWQ856" s="399"/>
      <c r="BWR856" s="399"/>
      <c r="BWS856" s="399"/>
      <c r="BWT856" s="399"/>
      <c r="BWU856" s="399"/>
      <c r="BWV856" s="399"/>
      <c r="BWW856" s="399"/>
      <c r="BWX856" s="399"/>
      <c r="BWY856" s="399"/>
      <c r="BWZ856" s="399"/>
      <c r="BXA856" s="399"/>
      <c r="BXB856" s="399"/>
      <c r="BXC856" s="399"/>
      <c r="BXD856" s="399"/>
      <c r="BXE856" s="399"/>
      <c r="BXF856" s="399"/>
      <c r="BXG856" s="399"/>
      <c r="BXH856" s="399"/>
      <c r="BXI856" s="399"/>
      <c r="BXJ856" s="399"/>
      <c r="BXK856" s="399"/>
      <c r="BXL856" s="399"/>
      <c r="BXM856" s="399"/>
      <c r="BXN856" s="399"/>
      <c r="BXO856" s="399"/>
      <c r="BXP856" s="399"/>
      <c r="BXQ856" s="399"/>
      <c r="BXR856" s="399"/>
      <c r="BXS856" s="399"/>
      <c r="BXT856" s="399"/>
      <c r="BXU856" s="399"/>
      <c r="BXV856" s="399"/>
      <c r="BXW856" s="399"/>
      <c r="BXX856" s="399"/>
      <c r="BXY856" s="399"/>
      <c r="BXZ856" s="399"/>
      <c r="BYA856" s="399"/>
      <c r="BYB856" s="399"/>
      <c r="BYC856" s="399"/>
      <c r="BYD856" s="399"/>
      <c r="BYE856" s="399"/>
      <c r="BYF856" s="399"/>
      <c r="BYG856" s="399"/>
      <c r="BYH856" s="399"/>
      <c r="BYI856" s="399"/>
      <c r="BYJ856" s="399"/>
      <c r="BYK856" s="399"/>
      <c r="BYL856" s="399"/>
      <c r="BYM856" s="399"/>
      <c r="BYN856" s="399"/>
      <c r="BYO856" s="399"/>
      <c r="BYP856" s="399"/>
      <c r="BYQ856" s="399"/>
      <c r="BYR856" s="399"/>
      <c r="BYS856" s="399"/>
      <c r="BYT856" s="399"/>
      <c r="BYU856" s="399"/>
      <c r="BYV856" s="399"/>
      <c r="BYW856" s="399"/>
      <c r="BYX856" s="399"/>
      <c r="BYY856" s="399"/>
      <c r="BYZ856" s="399"/>
      <c r="BZA856" s="399"/>
      <c r="BZB856" s="399"/>
      <c r="BZC856" s="399"/>
      <c r="BZD856" s="399"/>
      <c r="BZE856" s="399"/>
      <c r="BZF856" s="399"/>
      <c r="BZG856" s="399"/>
      <c r="BZH856" s="399"/>
      <c r="BZI856" s="399"/>
      <c r="BZJ856" s="399"/>
      <c r="BZK856" s="399"/>
      <c r="BZL856" s="399"/>
      <c r="BZM856" s="399"/>
      <c r="BZN856" s="399"/>
      <c r="BZO856" s="399"/>
      <c r="BZP856" s="399"/>
      <c r="BZQ856" s="399"/>
      <c r="BZR856" s="399"/>
      <c r="BZS856" s="399"/>
      <c r="BZT856" s="399"/>
      <c r="BZU856" s="399"/>
      <c r="BZV856" s="399"/>
      <c r="BZW856" s="399"/>
      <c r="BZX856" s="399"/>
      <c r="BZY856" s="399"/>
      <c r="BZZ856" s="399"/>
      <c r="CAA856" s="399"/>
      <c r="CAB856" s="399"/>
      <c r="CAC856" s="399"/>
      <c r="CAD856" s="399"/>
      <c r="CAE856" s="399"/>
      <c r="CAF856" s="399"/>
      <c r="CAG856" s="399"/>
      <c r="CAH856" s="399"/>
      <c r="CAI856" s="399"/>
      <c r="CAJ856" s="399"/>
      <c r="CAK856" s="399"/>
      <c r="CAL856" s="399"/>
      <c r="CAM856" s="399"/>
      <c r="CAN856" s="399"/>
      <c r="CAO856" s="399"/>
      <c r="CAP856" s="399"/>
      <c r="CAQ856" s="399"/>
      <c r="CAR856" s="399"/>
      <c r="CAS856" s="399"/>
      <c r="CAT856" s="399"/>
      <c r="CAU856" s="399"/>
      <c r="CAV856" s="399"/>
      <c r="CAW856" s="399"/>
      <c r="CAX856" s="399"/>
      <c r="CAY856" s="399"/>
      <c r="CAZ856" s="399"/>
      <c r="CBA856" s="399"/>
      <c r="CBB856" s="399"/>
      <c r="CBC856" s="399"/>
      <c r="CBD856" s="399"/>
      <c r="CBE856" s="399"/>
      <c r="CBF856" s="399"/>
      <c r="CBG856" s="399"/>
      <c r="CBH856" s="399"/>
      <c r="CBI856" s="399"/>
      <c r="CBJ856" s="399"/>
      <c r="CBK856" s="399"/>
      <c r="CBL856" s="399"/>
      <c r="CBM856" s="399"/>
      <c r="CBN856" s="399"/>
      <c r="CBO856" s="399"/>
      <c r="CBP856" s="399"/>
      <c r="CBQ856" s="399"/>
      <c r="CBR856" s="399"/>
      <c r="CBS856" s="399"/>
      <c r="CBT856" s="399"/>
      <c r="CBU856" s="399"/>
      <c r="CBV856" s="399"/>
      <c r="CBW856" s="399"/>
      <c r="CBX856" s="399"/>
      <c r="CBY856" s="399"/>
      <c r="CBZ856" s="399"/>
      <c r="CCA856" s="399"/>
      <c r="CCB856" s="399"/>
      <c r="CCC856" s="399"/>
      <c r="CCD856" s="399"/>
      <c r="CCE856" s="399"/>
      <c r="CCF856" s="399"/>
      <c r="CCG856" s="399"/>
      <c r="CCH856" s="399"/>
      <c r="CCI856" s="399"/>
      <c r="CCJ856" s="399"/>
      <c r="CCK856" s="399"/>
      <c r="CCL856" s="399"/>
      <c r="CCM856" s="399"/>
      <c r="CCN856" s="399"/>
      <c r="CCO856" s="399"/>
      <c r="CCP856" s="399"/>
      <c r="CCQ856" s="399"/>
      <c r="CCR856" s="399"/>
      <c r="CCS856" s="399"/>
      <c r="CCT856" s="399"/>
      <c r="CCU856" s="399"/>
      <c r="CCV856" s="399"/>
      <c r="CCW856" s="399"/>
      <c r="CCX856" s="399"/>
      <c r="CCY856" s="399"/>
      <c r="CCZ856" s="399"/>
      <c r="CDA856" s="399"/>
      <c r="CDB856" s="399"/>
      <c r="CDC856" s="399"/>
      <c r="CDD856" s="399"/>
      <c r="CDE856" s="399"/>
      <c r="CDF856" s="399"/>
      <c r="CDG856" s="399"/>
      <c r="CDH856" s="399"/>
      <c r="CDI856" s="399"/>
      <c r="CDJ856" s="399"/>
      <c r="CDK856" s="399"/>
      <c r="CDL856" s="399"/>
      <c r="CDM856" s="399"/>
      <c r="CDN856" s="399"/>
      <c r="CDO856" s="399"/>
      <c r="CDP856" s="399"/>
      <c r="CDQ856" s="399"/>
      <c r="CDR856" s="399"/>
      <c r="CDS856" s="399"/>
      <c r="CDT856" s="399"/>
      <c r="CDU856" s="399"/>
      <c r="CDV856" s="399"/>
      <c r="CDW856" s="399"/>
      <c r="CDX856" s="399"/>
      <c r="CDY856" s="399"/>
      <c r="CDZ856" s="399"/>
      <c r="CEA856" s="399"/>
      <c r="CEB856" s="399"/>
      <c r="CEC856" s="399"/>
      <c r="CED856" s="399"/>
      <c r="CEE856" s="399"/>
      <c r="CEF856" s="399"/>
      <c r="CEG856" s="399"/>
      <c r="CEH856" s="399"/>
      <c r="CEI856" s="399"/>
      <c r="CEJ856" s="399"/>
      <c r="CEK856" s="399"/>
      <c r="CEL856" s="399"/>
      <c r="CEM856" s="399"/>
      <c r="CEN856" s="399"/>
      <c r="CEO856" s="399"/>
      <c r="CEP856" s="399"/>
      <c r="CEQ856" s="399"/>
      <c r="CER856" s="399"/>
      <c r="CES856" s="399"/>
      <c r="CET856" s="399"/>
      <c r="CEU856" s="399"/>
      <c r="CEV856" s="399"/>
      <c r="CEW856" s="399"/>
      <c r="CEX856" s="399"/>
      <c r="CEY856" s="399"/>
      <c r="CEZ856" s="399"/>
      <c r="CFA856" s="399"/>
      <c r="CFB856" s="399"/>
      <c r="CFC856" s="399"/>
      <c r="CFD856" s="399"/>
      <c r="CFE856" s="399"/>
      <c r="CFF856" s="399"/>
      <c r="CFG856" s="399"/>
      <c r="CFH856" s="399"/>
      <c r="CFI856" s="399"/>
      <c r="CFJ856" s="399"/>
      <c r="CFK856" s="399"/>
      <c r="CFL856" s="399"/>
      <c r="CFM856" s="399"/>
      <c r="CFN856" s="399"/>
      <c r="CFO856" s="399"/>
      <c r="CFP856" s="399"/>
      <c r="CFQ856" s="399"/>
      <c r="CFR856" s="399"/>
      <c r="CFS856" s="399"/>
      <c r="CFT856" s="399"/>
      <c r="CFU856" s="399"/>
      <c r="CFV856" s="399"/>
      <c r="CFW856" s="399"/>
      <c r="CFX856" s="399"/>
      <c r="CFY856" s="399"/>
      <c r="CFZ856" s="399"/>
      <c r="CGA856" s="399"/>
      <c r="CGB856" s="399"/>
      <c r="CGC856" s="399"/>
      <c r="CGD856" s="399"/>
      <c r="CGE856" s="399"/>
      <c r="CGF856" s="399"/>
      <c r="CGG856" s="399"/>
      <c r="CGH856" s="399"/>
      <c r="CGI856" s="399"/>
      <c r="CGJ856" s="399"/>
      <c r="CGK856" s="399"/>
      <c r="CGL856" s="399"/>
      <c r="CGM856" s="399"/>
      <c r="CGN856" s="399"/>
      <c r="CGO856" s="399"/>
      <c r="CGP856" s="399"/>
      <c r="CGQ856" s="399"/>
      <c r="CGR856" s="399"/>
      <c r="CGS856" s="399"/>
      <c r="CGT856" s="399"/>
      <c r="CGU856" s="399"/>
      <c r="CGV856" s="399"/>
      <c r="CGW856" s="399"/>
      <c r="CGX856" s="399"/>
      <c r="CGY856" s="399"/>
      <c r="CGZ856" s="399"/>
      <c r="CHA856" s="399"/>
      <c r="CHB856" s="399"/>
      <c r="CHC856" s="399"/>
      <c r="CHD856" s="399"/>
      <c r="CHE856" s="399"/>
      <c r="CHF856" s="399"/>
      <c r="CHG856" s="399"/>
      <c r="CHH856" s="399"/>
      <c r="CHI856" s="399"/>
      <c r="CHJ856" s="399"/>
      <c r="CHK856" s="399"/>
      <c r="CHL856" s="399"/>
      <c r="CHM856" s="399"/>
      <c r="CHN856" s="399"/>
      <c r="CHO856" s="399"/>
      <c r="CHP856" s="399"/>
      <c r="CHQ856" s="399"/>
      <c r="CHR856" s="399"/>
      <c r="CHS856" s="399"/>
      <c r="CHT856" s="399"/>
      <c r="CHU856" s="399"/>
      <c r="CHV856" s="399"/>
      <c r="CHW856" s="399"/>
      <c r="CHX856" s="399"/>
      <c r="CHY856" s="399"/>
      <c r="CHZ856" s="399"/>
      <c r="CIA856" s="399"/>
      <c r="CIB856" s="399"/>
      <c r="CIC856" s="399"/>
      <c r="CID856" s="399"/>
      <c r="CIE856" s="399"/>
      <c r="CIF856" s="399"/>
      <c r="CIG856" s="399"/>
      <c r="CIH856" s="399"/>
      <c r="CII856" s="399"/>
      <c r="CIJ856" s="399"/>
      <c r="CIK856" s="399"/>
      <c r="CIL856" s="399"/>
      <c r="CIM856" s="399"/>
      <c r="CIN856" s="399"/>
      <c r="CIO856" s="399"/>
      <c r="CIP856" s="399"/>
      <c r="CIQ856" s="399"/>
      <c r="CIR856" s="399"/>
      <c r="CIS856" s="399"/>
      <c r="CIT856" s="399"/>
      <c r="CIU856" s="399"/>
      <c r="CIV856" s="399"/>
      <c r="CIW856" s="399"/>
      <c r="CIX856" s="399"/>
      <c r="CIY856" s="399"/>
      <c r="CIZ856" s="399"/>
      <c r="CJA856" s="399"/>
      <c r="CJB856" s="399"/>
      <c r="CJC856" s="399"/>
      <c r="CJD856" s="399"/>
      <c r="CJE856" s="399"/>
      <c r="CJF856" s="399"/>
      <c r="CJG856" s="399"/>
      <c r="CJH856" s="399"/>
      <c r="CJI856" s="399"/>
      <c r="CJJ856" s="399"/>
      <c r="CJK856" s="399"/>
      <c r="CJL856" s="399"/>
      <c r="CJM856" s="399"/>
      <c r="CJN856" s="399"/>
      <c r="CJO856" s="399"/>
      <c r="CJP856" s="399"/>
      <c r="CJQ856" s="399"/>
      <c r="CJR856" s="399"/>
      <c r="CJS856" s="399"/>
      <c r="CJT856" s="399"/>
      <c r="CJU856" s="399"/>
      <c r="CJV856" s="399"/>
      <c r="CJW856" s="399"/>
      <c r="CJX856" s="399"/>
      <c r="CJY856" s="399"/>
      <c r="CJZ856" s="399"/>
      <c r="CKA856" s="399"/>
      <c r="CKB856" s="399"/>
      <c r="CKC856" s="399"/>
      <c r="CKD856" s="399"/>
      <c r="CKE856" s="399"/>
      <c r="CKF856" s="399"/>
      <c r="CKG856" s="399"/>
      <c r="CKH856" s="399"/>
      <c r="CKI856" s="399"/>
      <c r="CKJ856" s="399"/>
      <c r="CKK856" s="399"/>
      <c r="CKL856" s="399"/>
      <c r="CKM856" s="399"/>
      <c r="CKN856" s="399"/>
      <c r="CKO856" s="399"/>
      <c r="CKP856" s="399"/>
      <c r="CKQ856" s="399"/>
      <c r="CKR856" s="399"/>
      <c r="CKS856" s="399"/>
      <c r="CKT856" s="399"/>
      <c r="CKU856" s="399"/>
      <c r="CKV856" s="399"/>
      <c r="CKW856" s="399"/>
      <c r="CKX856" s="399"/>
      <c r="CKY856" s="399"/>
      <c r="CKZ856" s="399"/>
      <c r="CLA856" s="399"/>
      <c r="CLB856" s="399"/>
      <c r="CLC856" s="399"/>
      <c r="CLD856" s="399"/>
      <c r="CLE856" s="399"/>
      <c r="CLF856" s="399"/>
      <c r="CLG856" s="399"/>
      <c r="CLH856" s="399"/>
      <c r="CLI856" s="399"/>
      <c r="CLJ856" s="399"/>
      <c r="CLK856" s="399"/>
      <c r="CLL856" s="399"/>
      <c r="CLM856" s="399"/>
      <c r="CLN856" s="399"/>
      <c r="CLO856" s="399"/>
      <c r="CLP856" s="399"/>
      <c r="CLQ856" s="399"/>
      <c r="CLR856" s="399"/>
      <c r="CLS856" s="399"/>
      <c r="CLT856" s="399"/>
      <c r="CLU856" s="399"/>
      <c r="CLV856" s="399"/>
      <c r="CLW856" s="399"/>
      <c r="CLX856" s="399"/>
      <c r="CLY856" s="399"/>
      <c r="CLZ856" s="399"/>
      <c r="CMA856" s="399"/>
      <c r="CMB856" s="399"/>
      <c r="CMC856" s="399"/>
      <c r="CMD856" s="399"/>
      <c r="CME856" s="399"/>
      <c r="CMF856" s="399"/>
      <c r="CMG856" s="399"/>
      <c r="CMH856" s="399"/>
      <c r="CMI856" s="399"/>
      <c r="CMJ856" s="399"/>
      <c r="CMK856" s="399"/>
      <c r="CML856" s="399"/>
      <c r="CMM856" s="399"/>
      <c r="CMN856" s="399"/>
      <c r="CMO856" s="399"/>
      <c r="CMP856" s="399"/>
      <c r="CMQ856" s="399"/>
      <c r="CMR856" s="399"/>
      <c r="CMS856" s="399"/>
      <c r="CMT856" s="399"/>
      <c r="CMU856" s="399"/>
      <c r="CMV856" s="399"/>
      <c r="CMW856" s="399"/>
      <c r="CMX856" s="399"/>
      <c r="CMY856" s="399"/>
      <c r="CMZ856" s="399"/>
      <c r="CNA856" s="399"/>
      <c r="CNB856" s="399"/>
      <c r="CNC856" s="399"/>
      <c r="CND856" s="399"/>
      <c r="CNE856" s="399"/>
      <c r="CNF856" s="399"/>
      <c r="CNG856" s="399"/>
      <c r="CNH856" s="399"/>
      <c r="CNI856" s="399"/>
      <c r="CNJ856" s="399"/>
      <c r="CNK856" s="399"/>
      <c r="CNL856" s="399"/>
      <c r="CNM856" s="399"/>
      <c r="CNN856" s="399"/>
      <c r="CNO856" s="399"/>
      <c r="CNP856" s="399"/>
      <c r="CNQ856" s="399"/>
      <c r="CNR856" s="399"/>
      <c r="CNS856" s="399"/>
      <c r="CNT856" s="399"/>
      <c r="CNU856" s="399"/>
      <c r="CNV856" s="399"/>
      <c r="CNW856" s="399"/>
      <c r="CNX856" s="399"/>
      <c r="CNY856" s="399"/>
      <c r="CNZ856" s="399"/>
      <c r="COA856" s="399"/>
      <c r="COB856" s="399"/>
      <c r="COC856" s="399"/>
      <c r="COD856" s="399"/>
      <c r="COE856" s="399"/>
      <c r="COF856" s="399"/>
      <c r="COG856" s="399"/>
      <c r="COH856" s="399"/>
      <c r="COI856" s="399"/>
      <c r="COJ856" s="399"/>
      <c r="COK856" s="399"/>
      <c r="COL856" s="399"/>
      <c r="COM856" s="399"/>
      <c r="CON856" s="399"/>
      <c r="COO856" s="399"/>
      <c r="COP856" s="399"/>
      <c r="COQ856" s="399"/>
      <c r="COR856" s="399"/>
      <c r="COS856" s="399"/>
      <c r="COT856" s="399"/>
      <c r="COU856" s="399"/>
      <c r="COV856" s="399"/>
      <c r="COW856" s="399"/>
      <c r="COX856" s="399"/>
      <c r="COY856" s="399"/>
      <c r="COZ856" s="399"/>
      <c r="CPA856" s="399"/>
      <c r="CPB856" s="399"/>
      <c r="CPC856" s="399"/>
      <c r="CPD856" s="399"/>
      <c r="CPE856" s="399"/>
      <c r="CPF856" s="399"/>
      <c r="CPG856" s="399"/>
      <c r="CPH856" s="399"/>
      <c r="CPI856" s="399"/>
      <c r="CPJ856" s="399"/>
      <c r="CPK856" s="399"/>
      <c r="CPL856" s="399"/>
      <c r="CPM856" s="399"/>
      <c r="CPN856" s="399"/>
      <c r="CPO856" s="399"/>
      <c r="CPP856" s="399"/>
      <c r="CPQ856" s="399"/>
      <c r="CPR856" s="399"/>
      <c r="CPS856" s="399"/>
      <c r="CPT856" s="399"/>
      <c r="CPU856" s="399"/>
      <c r="CPV856" s="399"/>
      <c r="CPW856" s="399"/>
      <c r="CPX856" s="399"/>
      <c r="CPY856" s="399"/>
      <c r="CPZ856" s="399"/>
      <c r="CQA856" s="399"/>
      <c r="CQB856" s="399"/>
      <c r="CQC856" s="399"/>
      <c r="CQD856" s="399"/>
      <c r="CQE856" s="399"/>
      <c r="CQF856" s="399"/>
      <c r="CQG856" s="399"/>
      <c r="CQH856" s="399"/>
      <c r="CQI856" s="399"/>
      <c r="CQJ856" s="399"/>
      <c r="CQK856" s="399"/>
      <c r="CQL856" s="399"/>
      <c r="CQM856" s="399"/>
      <c r="CQN856" s="399"/>
      <c r="CQO856" s="399"/>
      <c r="CQP856" s="399"/>
      <c r="CQQ856" s="399"/>
      <c r="CQR856" s="399"/>
      <c r="CQS856" s="399"/>
      <c r="CQT856" s="399"/>
      <c r="CQU856" s="399"/>
      <c r="CQV856" s="399"/>
      <c r="CQW856" s="399"/>
      <c r="CQX856" s="399"/>
      <c r="CQY856" s="399"/>
      <c r="CQZ856" s="399"/>
      <c r="CRA856" s="399"/>
      <c r="CRB856" s="399"/>
      <c r="CRC856" s="399"/>
      <c r="CRD856" s="399"/>
      <c r="CRE856" s="399"/>
      <c r="CRF856" s="399"/>
      <c r="CRG856" s="399"/>
      <c r="CRH856" s="399"/>
      <c r="CRI856" s="399"/>
      <c r="CRJ856" s="399"/>
      <c r="CRK856" s="399"/>
      <c r="CRL856" s="399"/>
      <c r="CRM856" s="399"/>
      <c r="CRN856" s="399"/>
      <c r="CRO856" s="399"/>
      <c r="CRP856" s="399"/>
      <c r="CRQ856" s="399"/>
      <c r="CRR856" s="399"/>
      <c r="CRS856" s="399"/>
      <c r="CRT856" s="399"/>
      <c r="CRU856" s="399"/>
      <c r="CRV856" s="399"/>
      <c r="CRW856" s="399"/>
      <c r="CRX856" s="399"/>
      <c r="CRY856" s="399"/>
      <c r="CRZ856" s="399"/>
      <c r="CSA856" s="399"/>
      <c r="CSB856" s="399"/>
      <c r="CSC856" s="399"/>
      <c r="CSD856" s="399"/>
      <c r="CSE856" s="399"/>
      <c r="CSF856" s="399"/>
      <c r="CSG856" s="399"/>
      <c r="CSH856" s="399"/>
      <c r="CSI856" s="399"/>
      <c r="CSJ856" s="399"/>
      <c r="CSK856" s="399"/>
      <c r="CSL856" s="399"/>
      <c r="CSM856" s="399"/>
      <c r="CSN856" s="399"/>
      <c r="CSO856" s="399"/>
      <c r="CSP856" s="399"/>
      <c r="CSQ856" s="399"/>
      <c r="CSR856" s="399"/>
      <c r="CSS856" s="399"/>
      <c r="CST856" s="399"/>
      <c r="CSU856" s="399"/>
      <c r="CSV856" s="399"/>
      <c r="CSW856" s="399"/>
      <c r="CSX856" s="399"/>
      <c r="CSY856" s="399"/>
      <c r="CSZ856" s="399"/>
      <c r="CTA856" s="399"/>
      <c r="CTB856" s="399"/>
      <c r="CTC856" s="399"/>
      <c r="CTD856" s="399"/>
      <c r="CTE856" s="399"/>
      <c r="CTF856" s="399"/>
      <c r="CTG856" s="399"/>
      <c r="CTH856" s="399"/>
      <c r="CTI856" s="399"/>
      <c r="CTJ856" s="399"/>
      <c r="CTK856" s="399"/>
      <c r="CTL856" s="399"/>
      <c r="CTM856" s="399"/>
      <c r="CTN856" s="399"/>
      <c r="CTO856" s="399"/>
      <c r="CTP856" s="399"/>
      <c r="CTQ856" s="399"/>
      <c r="CTR856" s="399"/>
      <c r="CTS856" s="399"/>
      <c r="CTT856" s="399"/>
      <c r="CTU856" s="399"/>
      <c r="CTV856" s="399"/>
      <c r="CTW856" s="399"/>
      <c r="CTX856" s="399"/>
      <c r="CTY856" s="399"/>
      <c r="CTZ856" s="399"/>
      <c r="CUA856" s="399"/>
      <c r="CUB856" s="399"/>
      <c r="CUC856" s="399"/>
      <c r="CUD856" s="399"/>
      <c r="CUE856" s="399"/>
      <c r="CUF856" s="399"/>
      <c r="CUG856" s="399"/>
      <c r="CUH856" s="399"/>
      <c r="CUI856" s="399"/>
      <c r="CUJ856" s="399"/>
      <c r="CUK856" s="399"/>
      <c r="CUL856" s="399"/>
      <c r="CUM856" s="399"/>
      <c r="CUN856" s="399"/>
      <c r="CUO856" s="399"/>
      <c r="CUP856" s="399"/>
      <c r="CUQ856" s="399"/>
      <c r="CUR856" s="399"/>
      <c r="CUS856" s="399"/>
      <c r="CUT856" s="399"/>
      <c r="CUU856" s="399"/>
      <c r="CUV856" s="399"/>
      <c r="CUW856" s="399"/>
      <c r="CUX856" s="399"/>
      <c r="CUY856" s="399"/>
      <c r="CUZ856" s="399"/>
      <c r="CVA856" s="399"/>
      <c r="CVB856" s="399"/>
      <c r="CVC856" s="399"/>
      <c r="CVD856" s="399"/>
      <c r="CVE856" s="399"/>
      <c r="CVF856" s="399"/>
      <c r="CVG856" s="399"/>
      <c r="CVH856" s="399"/>
      <c r="CVI856" s="399"/>
      <c r="CVJ856" s="399"/>
      <c r="CVK856" s="399"/>
      <c r="CVL856" s="399"/>
      <c r="CVM856" s="399"/>
      <c r="CVN856" s="399"/>
      <c r="CVO856" s="399"/>
      <c r="CVP856" s="399"/>
      <c r="CVQ856" s="399"/>
      <c r="CVR856" s="399"/>
      <c r="CVS856" s="399"/>
      <c r="CVT856" s="399"/>
      <c r="CVU856" s="399"/>
      <c r="CVV856" s="399"/>
      <c r="CVW856" s="399"/>
      <c r="CVX856" s="399"/>
      <c r="CVY856" s="399"/>
      <c r="CVZ856" s="399"/>
      <c r="CWA856" s="399"/>
      <c r="CWB856" s="399"/>
      <c r="CWC856" s="399"/>
      <c r="CWD856" s="399"/>
      <c r="CWE856" s="399"/>
      <c r="CWF856" s="399"/>
      <c r="CWG856" s="399"/>
      <c r="CWH856" s="399"/>
      <c r="CWI856" s="399"/>
      <c r="CWJ856" s="399"/>
      <c r="CWK856" s="399"/>
      <c r="CWL856" s="399"/>
      <c r="CWM856" s="399"/>
      <c r="CWN856" s="399"/>
      <c r="CWO856" s="399"/>
      <c r="CWP856" s="399"/>
      <c r="CWQ856" s="399"/>
      <c r="CWR856" s="399"/>
      <c r="CWS856" s="399"/>
      <c r="CWT856" s="399"/>
      <c r="CWU856" s="399"/>
      <c r="CWV856" s="399"/>
      <c r="CWW856" s="399"/>
      <c r="CWX856" s="399"/>
      <c r="CWY856" s="399"/>
      <c r="CWZ856" s="399"/>
      <c r="CXA856" s="399"/>
      <c r="CXB856" s="399"/>
      <c r="CXC856" s="399"/>
      <c r="CXD856" s="399"/>
      <c r="CXE856" s="399"/>
      <c r="CXF856" s="399"/>
      <c r="CXG856" s="399"/>
      <c r="CXH856" s="399"/>
      <c r="CXI856" s="399"/>
      <c r="CXJ856" s="399"/>
      <c r="CXK856" s="399"/>
      <c r="CXL856" s="399"/>
      <c r="CXM856" s="399"/>
      <c r="CXN856" s="399"/>
      <c r="CXO856" s="399"/>
      <c r="CXP856" s="399"/>
      <c r="CXQ856" s="399"/>
      <c r="CXR856" s="399"/>
      <c r="CXS856" s="399"/>
      <c r="CXT856" s="399"/>
      <c r="CXU856" s="399"/>
      <c r="CXV856" s="399"/>
      <c r="CXW856" s="399"/>
      <c r="CXX856" s="399"/>
      <c r="CXY856" s="399"/>
      <c r="CXZ856" s="399"/>
      <c r="CYA856" s="399"/>
      <c r="CYB856" s="399"/>
      <c r="CYC856" s="399"/>
      <c r="CYD856" s="399"/>
      <c r="CYE856" s="399"/>
      <c r="CYF856" s="399"/>
      <c r="CYG856" s="399"/>
      <c r="CYH856" s="399"/>
      <c r="CYI856" s="399"/>
      <c r="CYJ856" s="399"/>
      <c r="CYK856" s="399"/>
      <c r="CYL856" s="399"/>
      <c r="CYM856" s="399"/>
      <c r="CYN856" s="399"/>
      <c r="CYO856" s="399"/>
      <c r="CYP856" s="399"/>
      <c r="CYQ856" s="399"/>
      <c r="CYR856" s="399"/>
      <c r="CYS856" s="399"/>
      <c r="CYT856" s="399"/>
      <c r="CYU856" s="399"/>
      <c r="CYV856" s="399"/>
      <c r="CYW856" s="399"/>
      <c r="CYX856" s="399"/>
      <c r="CYY856" s="399"/>
      <c r="CYZ856" s="399"/>
      <c r="CZA856" s="399"/>
      <c r="CZB856" s="399"/>
      <c r="CZC856" s="399"/>
      <c r="CZD856" s="399"/>
      <c r="CZE856" s="399"/>
      <c r="CZF856" s="399"/>
      <c r="CZG856" s="399"/>
      <c r="CZH856" s="399"/>
      <c r="CZI856" s="399"/>
      <c r="CZJ856" s="399"/>
      <c r="CZK856" s="399"/>
      <c r="CZL856" s="399"/>
      <c r="CZM856" s="399"/>
      <c r="CZN856" s="399"/>
      <c r="CZO856" s="399"/>
      <c r="CZP856" s="399"/>
      <c r="CZQ856" s="399"/>
      <c r="CZR856" s="399"/>
      <c r="CZS856" s="399"/>
      <c r="CZT856" s="399"/>
      <c r="CZU856" s="399"/>
      <c r="CZV856" s="399"/>
      <c r="CZW856" s="399"/>
      <c r="CZX856" s="399"/>
      <c r="CZY856" s="399"/>
      <c r="CZZ856" s="399"/>
      <c r="DAA856" s="399"/>
      <c r="DAB856" s="399"/>
      <c r="DAC856" s="399"/>
      <c r="DAD856" s="399"/>
      <c r="DAE856" s="399"/>
      <c r="DAF856" s="399"/>
      <c r="DAG856" s="399"/>
      <c r="DAH856" s="399"/>
      <c r="DAI856" s="399"/>
      <c r="DAJ856" s="399"/>
      <c r="DAK856" s="399"/>
      <c r="DAL856" s="399"/>
      <c r="DAM856" s="399"/>
      <c r="DAN856" s="399"/>
      <c r="DAO856" s="399"/>
      <c r="DAP856" s="399"/>
      <c r="DAQ856" s="399"/>
      <c r="DAR856" s="399"/>
      <c r="DAS856" s="399"/>
      <c r="DAT856" s="399"/>
      <c r="DAU856" s="399"/>
      <c r="DAV856" s="399"/>
      <c r="DAW856" s="399"/>
      <c r="DAX856" s="399"/>
      <c r="DAY856" s="399"/>
      <c r="DAZ856" s="399"/>
      <c r="DBA856" s="399"/>
      <c r="DBB856" s="399"/>
      <c r="DBC856" s="399"/>
      <c r="DBD856" s="399"/>
      <c r="DBE856" s="399"/>
      <c r="DBF856" s="399"/>
      <c r="DBG856" s="399"/>
      <c r="DBH856" s="399"/>
      <c r="DBI856" s="399"/>
      <c r="DBJ856" s="399"/>
      <c r="DBK856" s="399"/>
      <c r="DBL856" s="399"/>
      <c r="DBM856" s="399"/>
      <c r="DBN856" s="399"/>
      <c r="DBO856" s="399"/>
      <c r="DBP856" s="399"/>
      <c r="DBQ856" s="399"/>
      <c r="DBR856" s="399"/>
      <c r="DBS856" s="399"/>
      <c r="DBT856" s="399"/>
      <c r="DBU856" s="399"/>
      <c r="DBV856" s="399"/>
      <c r="DBW856" s="399"/>
      <c r="DBX856" s="399"/>
      <c r="DBY856" s="399"/>
      <c r="DBZ856" s="399"/>
      <c r="DCA856" s="399"/>
      <c r="DCB856" s="399"/>
      <c r="DCC856" s="399"/>
      <c r="DCD856" s="399"/>
      <c r="DCE856" s="399"/>
      <c r="DCF856" s="399"/>
      <c r="DCG856" s="399"/>
      <c r="DCH856" s="399"/>
      <c r="DCI856" s="399"/>
      <c r="DCJ856" s="399"/>
      <c r="DCK856" s="399"/>
      <c r="DCL856" s="399"/>
      <c r="DCM856" s="399"/>
      <c r="DCN856" s="399"/>
      <c r="DCO856" s="399"/>
      <c r="DCP856" s="399"/>
      <c r="DCQ856" s="399"/>
      <c r="DCR856" s="399"/>
      <c r="DCS856" s="399"/>
      <c r="DCT856" s="399"/>
      <c r="DCU856" s="399"/>
      <c r="DCV856" s="399"/>
      <c r="DCW856" s="399"/>
      <c r="DCX856" s="399"/>
      <c r="DCY856" s="399"/>
      <c r="DCZ856" s="399"/>
      <c r="DDA856" s="399"/>
      <c r="DDB856" s="399"/>
      <c r="DDC856" s="399"/>
      <c r="DDD856" s="399"/>
      <c r="DDE856" s="399"/>
      <c r="DDF856" s="399"/>
      <c r="DDG856" s="399"/>
      <c r="DDH856" s="399"/>
      <c r="DDI856" s="399"/>
      <c r="DDJ856" s="399"/>
      <c r="DDK856" s="399"/>
      <c r="DDL856" s="399"/>
      <c r="DDM856" s="399"/>
      <c r="DDN856" s="399"/>
      <c r="DDO856" s="399"/>
      <c r="DDP856" s="399"/>
      <c r="DDQ856" s="399"/>
      <c r="DDR856" s="399"/>
      <c r="DDS856" s="399"/>
      <c r="DDT856" s="399"/>
      <c r="DDU856" s="399"/>
      <c r="DDV856" s="399"/>
      <c r="DDW856" s="399"/>
      <c r="DDX856" s="399"/>
      <c r="DDY856" s="399"/>
      <c r="DDZ856" s="399"/>
      <c r="DEA856" s="399"/>
      <c r="DEB856" s="399"/>
      <c r="DEC856" s="399"/>
      <c r="DED856" s="399"/>
      <c r="DEE856" s="399"/>
      <c r="DEF856" s="399"/>
      <c r="DEG856" s="399"/>
      <c r="DEH856" s="399"/>
      <c r="DEI856" s="399"/>
      <c r="DEJ856" s="399"/>
      <c r="DEK856" s="399"/>
      <c r="DEL856" s="399"/>
      <c r="DEM856" s="399"/>
      <c r="DEN856" s="399"/>
      <c r="DEO856" s="399"/>
      <c r="DEP856" s="399"/>
      <c r="DEQ856" s="399"/>
      <c r="DER856" s="399"/>
      <c r="DES856" s="399"/>
      <c r="DET856" s="399"/>
      <c r="DEU856" s="399"/>
      <c r="DEV856" s="399"/>
      <c r="DEW856" s="399"/>
      <c r="DEX856" s="399"/>
      <c r="DEY856" s="399"/>
      <c r="DEZ856" s="399"/>
      <c r="DFA856" s="399"/>
      <c r="DFB856" s="399"/>
      <c r="DFC856" s="399"/>
      <c r="DFD856" s="399"/>
      <c r="DFE856" s="399"/>
      <c r="DFF856" s="399"/>
      <c r="DFG856" s="399"/>
      <c r="DFH856" s="399"/>
      <c r="DFI856" s="399"/>
      <c r="DFJ856" s="399"/>
      <c r="DFK856" s="399"/>
      <c r="DFL856" s="399"/>
      <c r="DFM856" s="399"/>
      <c r="DFN856" s="399"/>
      <c r="DFO856" s="399"/>
      <c r="DFP856" s="399"/>
      <c r="DFQ856" s="399"/>
      <c r="DFR856" s="399"/>
      <c r="DFS856" s="399"/>
      <c r="DFT856" s="399"/>
      <c r="DFU856" s="399"/>
      <c r="DFV856" s="399"/>
      <c r="DFW856" s="399"/>
      <c r="DFX856" s="399"/>
      <c r="DFY856" s="399"/>
      <c r="DFZ856" s="399"/>
      <c r="DGA856" s="399"/>
      <c r="DGB856" s="399"/>
      <c r="DGC856" s="399"/>
      <c r="DGD856" s="399"/>
      <c r="DGE856" s="399"/>
      <c r="DGF856" s="399"/>
      <c r="DGG856" s="399"/>
      <c r="DGH856" s="399"/>
      <c r="DGI856" s="399"/>
      <c r="DGJ856" s="399"/>
      <c r="DGK856" s="399"/>
      <c r="DGL856" s="399"/>
      <c r="DGM856" s="399"/>
      <c r="DGN856" s="399"/>
      <c r="DGO856" s="399"/>
      <c r="DGP856" s="399"/>
      <c r="DGQ856" s="399"/>
      <c r="DGR856" s="399"/>
      <c r="DGS856" s="399"/>
      <c r="DGT856" s="399"/>
      <c r="DGU856" s="399"/>
      <c r="DGV856" s="399"/>
      <c r="DGW856" s="399"/>
      <c r="DGX856" s="399"/>
      <c r="DGY856" s="399"/>
      <c r="DGZ856" s="399"/>
      <c r="DHA856" s="399"/>
      <c r="DHB856" s="399"/>
      <c r="DHC856" s="399"/>
      <c r="DHD856" s="399"/>
      <c r="DHE856" s="399"/>
      <c r="DHF856" s="399"/>
      <c r="DHG856" s="399"/>
      <c r="DHH856" s="399"/>
      <c r="DHI856" s="399"/>
      <c r="DHJ856" s="399"/>
      <c r="DHK856" s="399"/>
      <c r="DHL856" s="399"/>
      <c r="DHM856" s="399"/>
      <c r="DHN856" s="399"/>
      <c r="DHO856" s="399"/>
      <c r="DHP856" s="399"/>
      <c r="DHQ856" s="399"/>
      <c r="DHR856" s="399"/>
      <c r="DHS856" s="399"/>
      <c r="DHT856" s="399"/>
      <c r="DHU856" s="399"/>
      <c r="DHV856" s="399"/>
      <c r="DHW856" s="399"/>
      <c r="DHX856" s="399"/>
      <c r="DHY856" s="399"/>
      <c r="DHZ856" s="399"/>
      <c r="DIA856" s="399"/>
      <c r="DIB856" s="399"/>
      <c r="DIC856" s="399"/>
      <c r="DID856" s="399"/>
      <c r="DIE856" s="399"/>
      <c r="DIF856" s="399"/>
      <c r="DIG856" s="399"/>
      <c r="DIH856" s="399"/>
      <c r="DII856" s="399"/>
      <c r="DIJ856" s="399"/>
      <c r="DIK856" s="399"/>
      <c r="DIL856" s="399"/>
      <c r="DIM856" s="399"/>
      <c r="DIN856" s="399"/>
      <c r="DIO856" s="399"/>
      <c r="DIP856" s="399"/>
      <c r="DIQ856" s="399"/>
      <c r="DIR856" s="399"/>
      <c r="DIS856" s="399"/>
      <c r="DIT856" s="399"/>
      <c r="DIU856" s="399"/>
      <c r="DIV856" s="399"/>
      <c r="DIW856" s="399"/>
      <c r="DIX856" s="399"/>
      <c r="DIY856" s="399"/>
      <c r="DIZ856" s="399"/>
      <c r="DJA856" s="399"/>
      <c r="DJB856" s="399"/>
      <c r="DJC856" s="399"/>
      <c r="DJD856" s="399"/>
      <c r="DJE856" s="399"/>
      <c r="DJF856" s="399"/>
      <c r="DJG856" s="399"/>
      <c r="DJH856" s="399"/>
      <c r="DJI856" s="399"/>
      <c r="DJJ856" s="399"/>
      <c r="DJK856" s="399"/>
      <c r="DJL856" s="399"/>
      <c r="DJM856" s="399"/>
      <c r="DJN856" s="399"/>
      <c r="DJO856" s="399"/>
      <c r="DJP856" s="399"/>
      <c r="DJQ856" s="399"/>
      <c r="DJR856" s="399"/>
      <c r="DJS856" s="399"/>
      <c r="DJT856" s="399"/>
      <c r="DJU856" s="399"/>
      <c r="DJV856" s="399"/>
      <c r="DJW856" s="399"/>
      <c r="DJX856" s="399"/>
      <c r="DJY856" s="399"/>
      <c r="DJZ856" s="399"/>
      <c r="DKA856" s="399"/>
      <c r="DKB856" s="399"/>
      <c r="DKC856" s="399"/>
      <c r="DKD856" s="399"/>
      <c r="DKE856" s="399"/>
      <c r="DKF856" s="399"/>
      <c r="DKG856" s="399"/>
      <c r="DKH856" s="399"/>
      <c r="DKI856" s="399"/>
      <c r="DKJ856" s="399"/>
      <c r="DKK856" s="399"/>
      <c r="DKL856" s="399"/>
      <c r="DKM856" s="399"/>
      <c r="DKN856" s="399"/>
      <c r="DKO856" s="399"/>
      <c r="DKP856" s="399"/>
      <c r="DKQ856" s="399"/>
      <c r="DKR856" s="399"/>
      <c r="DKS856" s="399"/>
      <c r="DKT856" s="399"/>
      <c r="DKU856" s="399"/>
      <c r="DKV856" s="399"/>
      <c r="DKW856" s="399"/>
      <c r="DKX856" s="399"/>
      <c r="DKY856" s="399"/>
      <c r="DKZ856" s="399"/>
      <c r="DLA856" s="399"/>
      <c r="DLB856" s="399"/>
      <c r="DLC856" s="399"/>
      <c r="DLD856" s="399"/>
      <c r="DLE856" s="399"/>
      <c r="DLF856" s="399"/>
      <c r="DLG856" s="399"/>
      <c r="DLH856" s="399"/>
      <c r="DLI856" s="399"/>
      <c r="DLJ856" s="399"/>
      <c r="DLK856" s="399"/>
      <c r="DLL856" s="399"/>
      <c r="DLM856" s="399"/>
      <c r="DLN856" s="399"/>
      <c r="DLO856" s="399"/>
      <c r="DLP856" s="399"/>
      <c r="DLQ856" s="399"/>
      <c r="DLR856" s="399"/>
      <c r="DLS856" s="399"/>
      <c r="DLT856" s="399"/>
      <c r="DLU856" s="399"/>
      <c r="DLV856" s="399"/>
      <c r="DLW856" s="399"/>
      <c r="DLX856" s="399"/>
      <c r="DLY856" s="399"/>
      <c r="DLZ856" s="399"/>
      <c r="DMA856" s="399"/>
      <c r="DMB856" s="399"/>
      <c r="DMC856" s="399"/>
      <c r="DMD856" s="399"/>
      <c r="DME856" s="399"/>
      <c r="DMF856" s="399"/>
      <c r="DMG856" s="399"/>
      <c r="DMH856" s="399"/>
      <c r="DMI856" s="399"/>
      <c r="DMJ856" s="399"/>
      <c r="DMK856" s="399"/>
      <c r="DML856" s="399"/>
      <c r="DMM856" s="399"/>
      <c r="DMN856" s="399"/>
      <c r="DMO856" s="399"/>
      <c r="DMP856" s="399"/>
      <c r="DMQ856" s="399"/>
      <c r="DMR856" s="399"/>
      <c r="DMS856" s="399"/>
      <c r="DMT856" s="399"/>
      <c r="DMU856" s="399"/>
      <c r="DMV856" s="399"/>
      <c r="DMW856" s="399"/>
      <c r="DMX856" s="399"/>
      <c r="DMY856" s="399"/>
      <c r="DMZ856" s="399"/>
      <c r="DNA856" s="399"/>
      <c r="DNB856" s="399"/>
      <c r="DNC856" s="399"/>
      <c r="DND856" s="399"/>
      <c r="DNE856" s="399"/>
      <c r="DNF856" s="399"/>
      <c r="DNG856" s="399"/>
      <c r="DNH856" s="399"/>
      <c r="DNI856" s="399"/>
      <c r="DNJ856" s="399"/>
      <c r="DNK856" s="399"/>
      <c r="DNL856" s="399"/>
      <c r="DNM856" s="399"/>
      <c r="DNN856" s="399"/>
      <c r="DNO856" s="399"/>
      <c r="DNP856" s="399"/>
      <c r="DNQ856" s="399"/>
      <c r="DNR856" s="399"/>
      <c r="DNS856" s="399"/>
      <c r="DNT856" s="399"/>
      <c r="DNU856" s="399"/>
      <c r="DNV856" s="399"/>
      <c r="DNW856" s="399"/>
      <c r="DNX856" s="399"/>
      <c r="DNY856" s="399"/>
      <c r="DNZ856" s="399"/>
      <c r="DOA856" s="399"/>
      <c r="DOB856" s="399"/>
      <c r="DOC856" s="399"/>
      <c r="DOD856" s="399"/>
      <c r="DOE856" s="399"/>
      <c r="DOF856" s="399"/>
      <c r="DOG856" s="399"/>
      <c r="DOH856" s="399"/>
      <c r="DOI856" s="399"/>
      <c r="DOJ856" s="399"/>
      <c r="DOK856" s="399"/>
      <c r="DOL856" s="399"/>
      <c r="DOM856" s="399"/>
      <c r="DON856" s="399"/>
      <c r="DOO856" s="399"/>
      <c r="DOP856" s="399"/>
      <c r="DOQ856" s="399"/>
      <c r="DOR856" s="399"/>
      <c r="DOS856" s="399"/>
      <c r="DOT856" s="399"/>
      <c r="DOU856" s="399"/>
      <c r="DOV856" s="399"/>
      <c r="DOW856" s="399"/>
      <c r="DOX856" s="399"/>
      <c r="DOY856" s="399"/>
      <c r="DOZ856" s="399"/>
      <c r="DPA856" s="399"/>
      <c r="DPB856" s="399"/>
      <c r="DPC856" s="399"/>
      <c r="DPD856" s="399"/>
      <c r="DPE856" s="399"/>
      <c r="DPF856" s="399"/>
      <c r="DPG856" s="399"/>
      <c r="DPH856" s="399"/>
      <c r="DPI856" s="399"/>
      <c r="DPJ856" s="399"/>
      <c r="DPK856" s="399"/>
      <c r="DPL856" s="399"/>
      <c r="DPM856" s="399"/>
      <c r="DPN856" s="399"/>
      <c r="DPO856" s="399"/>
      <c r="DPP856" s="399"/>
      <c r="DPQ856" s="399"/>
      <c r="DPR856" s="399"/>
      <c r="DPS856" s="399"/>
      <c r="DPT856" s="399"/>
      <c r="DPU856" s="399"/>
      <c r="DPV856" s="399"/>
      <c r="DPW856" s="399"/>
      <c r="DPX856" s="399"/>
      <c r="DPY856" s="399"/>
      <c r="DPZ856" s="399"/>
      <c r="DQA856" s="399"/>
      <c r="DQB856" s="399"/>
      <c r="DQC856" s="399"/>
      <c r="DQD856" s="399"/>
      <c r="DQE856" s="399"/>
      <c r="DQF856" s="399"/>
      <c r="DQG856" s="399"/>
      <c r="DQH856" s="399"/>
      <c r="DQI856" s="399"/>
      <c r="DQJ856" s="399"/>
      <c r="DQK856" s="399"/>
      <c r="DQL856" s="399"/>
      <c r="DQM856" s="399"/>
      <c r="DQN856" s="399"/>
      <c r="DQO856" s="399"/>
      <c r="DQP856" s="399"/>
      <c r="DQQ856" s="399"/>
      <c r="DQR856" s="399"/>
      <c r="DQS856" s="399"/>
      <c r="DQT856" s="399"/>
      <c r="DQU856" s="399"/>
      <c r="DQV856" s="399"/>
      <c r="DQW856" s="399"/>
      <c r="DQX856" s="399"/>
      <c r="DQY856" s="399"/>
      <c r="DQZ856" s="399"/>
      <c r="DRA856" s="399"/>
      <c r="DRB856" s="399"/>
      <c r="DRC856" s="399"/>
      <c r="DRD856" s="399"/>
      <c r="DRE856" s="399"/>
      <c r="DRF856" s="399"/>
      <c r="DRG856" s="399"/>
      <c r="DRH856" s="399"/>
      <c r="DRI856" s="399"/>
      <c r="DRJ856" s="399"/>
      <c r="DRK856" s="399"/>
      <c r="DRL856" s="399"/>
      <c r="DRM856" s="399"/>
      <c r="DRN856" s="399"/>
      <c r="DRO856" s="399"/>
      <c r="DRP856" s="399"/>
      <c r="DRQ856" s="399"/>
      <c r="DRR856" s="399"/>
      <c r="DRS856" s="399"/>
      <c r="DRT856" s="399"/>
      <c r="DRU856" s="399"/>
      <c r="DRV856" s="399"/>
      <c r="DRW856" s="399"/>
      <c r="DRX856" s="399"/>
      <c r="DRY856" s="399"/>
      <c r="DRZ856" s="399"/>
      <c r="DSA856" s="399"/>
      <c r="DSB856" s="399"/>
      <c r="DSC856" s="399"/>
      <c r="DSD856" s="399"/>
      <c r="DSE856" s="399"/>
      <c r="DSF856" s="399"/>
      <c r="DSG856" s="399"/>
      <c r="DSH856" s="399"/>
      <c r="DSI856" s="399"/>
      <c r="DSJ856" s="399"/>
      <c r="DSK856" s="399"/>
      <c r="DSL856" s="399"/>
      <c r="DSM856" s="399"/>
      <c r="DSN856" s="399"/>
      <c r="DSO856" s="399"/>
      <c r="DSP856" s="399"/>
      <c r="DSQ856" s="399"/>
      <c r="DSR856" s="399"/>
      <c r="DSS856" s="399"/>
      <c r="DST856" s="399"/>
      <c r="DSU856" s="399"/>
      <c r="DSV856" s="399"/>
      <c r="DSW856" s="399"/>
      <c r="DSX856" s="399"/>
      <c r="DSY856" s="399"/>
      <c r="DSZ856" s="399"/>
      <c r="DTA856" s="399"/>
      <c r="DTB856" s="399"/>
      <c r="DTC856" s="399"/>
      <c r="DTD856" s="399"/>
      <c r="DTE856" s="399"/>
      <c r="DTF856" s="399"/>
      <c r="DTG856" s="399"/>
      <c r="DTH856" s="399"/>
      <c r="DTI856" s="399"/>
      <c r="DTJ856" s="399"/>
      <c r="DTK856" s="399"/>
      <c r="DTL856" s="399"/>
      <c r="DTM856" s="399"/>
      <c r="DTN856" s="399"/>
      <c r="DTO856" s="399"/>
      <c r="DTP856" s="399"/>
      <c r="DTQ856" s="399"/>
      <c r="DTR856" s="399"/>
      <c r="DTS856" s="399"/>
      <c r="DTT856" s="399"/>
      <c r="DTU856" s="399"/>
      <c r="DTV856" s="399"/>
      <c r="DTW856" s="399"/>
      <c r="DTX856" s="399"/>
      <c r="DTY856" s="399"/>
      <c r="DTZ856" s="399"/>
      <c r="DUA856" s="399"/>
      <c r="DUB856" s="399"/>
      <c r="DUC856" s="399"/>
      <c r="DUD856" s="399"/>
      <c r="DUE856" s="399"/>
      <c r="DUF856" s="399"/>
      <c r="DUG856" s="399"/>
      <c r="DUH856" s="399"/>
      <c r="DUI856" s="399"/>
      <c r="DUJ856" s="399"/>
      <c r="DUK856" s="399"/>
      <c r="DUL856" s="399"/>
      <c r="DUM856" s="399"/>
      <c r="DUN856" s="399"/>
      <c r="DUO856" s="399"/>
      <c r="DUP856" s="399"/>
      <c r="DUQ856" s="399"/>
      <c r="DUR856" s="399"/>
      <c r="DUS856" s="399"/>
      <c r="DUT856" s="399"/>
      <c r="DUU856" s="399"/>
      <c r="DUV856" s="399"/>
      <c r="DUW856" s="399"/>
      <c r="DUX856" s="399"/>
      <c r="DUY856" s="399"/>
      <c r="DUZ856" s="399"/>
      <c r="DVA856" s="399"/>
      <c r="DVB856" s="399"/>
      <c r="DVC856" s="399"/>
      <c r="DVD856" s="399"/>
      <c r="DVE856" s="399"/>
      <c r="DVF856" s="399"/>
      <c r="DVG856" s="399"/>
      <c r="DVH856" s="399"/>
      <c r="DVI856" s="399"/>
      <c r="DVJ856" s="399"/>
      <c r="DVK856" s="399"/>
      <c r="DVL856" s="399"/>
      <c r="DVM856" s="399"/>
      <c r="DVN856" s="399"/>
      <c r="DVO856" s="399"/>
      <c r="DVP856" s="399"/>
      <c r="DVQ856" s="399"/>
      <c r="DVR856" s="399"/>
      <c r="DVS856" s="399"/>
      <c r="DVT856" s="399"/>
      <c r="DVU856" s="399"/>
      <c r="DVV856" s="399"/>
      <c r="DVW856" s="399"/>
      <c r="DVX856" s="399"/>
      <c r="DVY856" s="399"/>
      <c r="DVZ856" s="399"/>
      <c r="DWA856" s="399"/>
      <c r="DWB856" s="399"/>
      <c r="DWC856" s="399"/>
      <c r="DWD856" s="399"/>
      <c r="DWE856" s="399"/>
      <c r="DWF856" s="399"/>
      <c r="DWG856" s="399"/>
      <c r="DWH856" s="399"/>
      <c r="DWI856" s="399"/>
      <c r="DWJ856" s="399"/>
      <c r="DWK856" s="399"/>
      <c r="DWL856" s="399"/>
      <c r="DWM856" s="399"/>
      <c r="DWN856" s="399"/>
      <c r="DWO856" s="399"/>
      <c r="DWP856" s="399"/>
      <c r="DWQ856" s="399"/>
      <c r="DWR856" s="399"/>
      <c r="DWS856" s="399"/>
      <c r="DWT856" s="399"/>
      <c r="DWU856" s="399"/>
      <c r="DWV856" s="399"/>
      <c r="DWW856" s="399"/>
      <c r="DWX856" s="399"/>
      <c r="DWY856" s="399"/>
      <c r="DWZ856" s="399"/>
      <c r="DXA856" s="399"/>
      <c r="DXB856" s="399"/>
      <c r="DXC856" s="399"/>
      <c r="DXD856" s="399"/>
      <c r="DXE856" s="399"/>
      <c r="DXF856" s="399"/>
      <c r="DXG856" s="399"/>
      <c r="DXH856" s="399"/>
      <c r="DXI856" s="399"/>
      <c r="DXJ856" s="399"/>
      <c r="DXK856" s="399"/>
      <c r="DXL856" s="399"/>
      <c r="DXM856" s="399"/>
      <c r="DXN856" s="399"/>
      <c r="DXO856" s="399"/>
      <c r="DXP856" s="399"/>
      <c r="DXQ856" s="399"/>
      <c r="DXR856" s="399"/>
      <c r="DXS856" s="399"/>
      <c r="DXT856" s="399"/>
      <c r="DXU856" s="399"/>
      <c r="DXV856" s="399"/>
      <c r="DXW856" s="399"/>
      <c r="DXX856" s="399"/>
      <c r="DXY856" s="399"/>
      <c r="DXZ856" s="399"/>
      <c r="DYA856" s="399"/>
      <c r="DYB856" s="399"/>
      <c r="DYC856" s="399"/>
      <c r="DYD856" s="399"/>
      <c r="DYE856" s="399"/>
      <c r="DYF856" s="399"/>
      <c r="DYG856" s="399"/>
      <c r="DYH856" s="399"/>
      <c r="DYI856" s="399"/>
      <c r="DYJ856" s="399"/>
      <c r="DYK856" s="399"/>
      <c r="DYL856" s="399"/>
      <c r="DYM856" s="399"/>
      <c r="DYN856" s="399"/>
      <c r="DYO856" s="399"/>
      <c r="DYP856" s="399"/>
      <c r="DYQ856" s="399"/>
      <c r="DYR856" s="399"/>
      <c r="DYS856" s="399"/>
      <c r="DYT856" s="399"/>
      <c r="DYU856" s="399"/>
      <c r="DYV856" s="399"/>
      <c r="DYW856" s="399"/>
      <c r="DYX856" s="399"/>
      <c r="DYY856" s="399"/>
      <c r="DYZ856" s="399"/>
      <c r="DZA856" s="399"/>
      <c r="DZB856" s="399"/>
      <c r="DZC856" s="399"/>
      <c r="DZD856" s="399"/>
      <c r="DZE856" s="399"/>
      <c r="DZF856" s="399"/>
      <c r="DZG856" s="399"/>
      <c r="DZH856" s="399"/>
      <c r="DZI856" s="399"/>
      <c r="DZJ856" s="399"/>
      <c r="DZK856" s="399"/>
      <c r="DZL856" s="399"/>
      <c r="DZM856" s="399"/>
      <c r="DZN856" s="399"/>
      <c r="DZO856" s="399"/>
      <c r="DZP856" s="399"/>
      <c r="DZQ856" s="399"/>
      <c r="DZR856" s="399"/>
      <c r="DZS856" s="399"/>
      <c r="DZT856" s="399"/>
      <c r="DZU856" s="399"/>
      <c r="DZV856" s="399"/>
      <c r="DZW856" s="399"/>
      <c r="DZX856" s="399"/>
      <c r="DZY856" s="399"/>
      <c r="DZZ856" s="399"/>
      <c r="EAA856" s="399"/>
      <c r="EAB856" s="399"/>
      <c r="EAC856" s="399"/>
      <c r="EAD856" s="399"/>
      <c r="EAE856" s="399"/>
      <c r="EAF856" s="399"/>
      <c r="EAG856" s="399"/>
      <c r="EAH856" s="399"/>
      <c r="EAI856" s="399"/>
      <c r="EAJ856" s="399"/>
      <c r="EAK856" s="399"/>
      <c r="EAL856" s="399"/>
      <c r="EAM856" s="399"/>
      <c r="EAN856" s="399"/>
      <c r="EAO856" s="399"/>
      <c r="EAP856" s="399"/>
      <c r="EAQ856" s="399"/>
      <c r="EAR856" s="399"/>
      <c r="EAS856" s="399"/>
      <c r="EAT856" s="399"/>
      <c r="EAU856" s="399"/>
      <c r="EAV856" s="399"/>
      <c r="EAW856" s="399"/>
      <c r="EAX856" s="399"/>
      <c r="EAY856" s="399"/>
      <c r="EAZ856" s="399"/>
      <c r="EBA856" s="399"/>
      <c r="EBB856" s="399"/>
      <c r="EBC856" s="399"/>
      <c r="EBD856" s="399"/>
      <c r="EBE856" s="399"/>
      <c r="EBF856" s="399"/>
      <c r="EBG856" s="399"/>
      <c r="EBH856" s="399"/>
      <c r="EBI856" s="399"/>
      <c r="EBJ856" s="399"/>
      <c r="EBK856" s="399"/>
      <c r="EBL856" s="399"/>
      <c r="EBM856" s="399"/>
      <c r="EBN856" s="399"/>
      <c r="EBO856" s="399"/>
      <c r="EBP856" s="399"/>
      <c r="EBQ856" s="399"/>
      <c r="EBR856" s="399"/>
      <c r="EBS856" s="399"/>
      <c r="EBT856" s="399"/>
      <c r="EBU856" s="399"/>
      <c r="EBV856" s="399"/>
      <c r="EBW856" s="399"/>
      <c r="EBX856" s="399"/>
      <c r="EBY856" s="399"/>
      <c r="EBZ856" s="399"/>
      <c r="ECA856" s="399"/>
      <c r="ECB856" s="399"/>
      <c r="ECC856" s="399"/>
      <c r="ECD856" s="399"/>
      <c r="ECE856" s="399"/>
      <c r="ECF856" s="399"/>
      <c r="ECG856" s="399"/>
      <c r="ECH856" s="399"/>
      <c r="ECI856" s="399"/>
      <c r="ECJ856" s="399"/>
      <c r="ECK856" s="399"/>
      <c r="ECL856" s="399"/>
      <c r="ECM856" s="399"/>
      <c r="ECN856" s="399"/>
      <c r="ECO856" s="399"/>
      <c r="ECP856" s="399"/>
      <c r="ECQ856" s="399"/>
      <c r="ECR856" s="399"/>
      <c r="ECS856" s="399"/>
      <c r="ECT856" s="399"/>
      <c r="ECU856" s="399"/>
      <c r="ECV856" s="399"/>
      <c r="ECW856" s="399"/>
      <c r="ECX856" s="399"/>
      <c r="ECY856" s="399"/>
      <c r="ECZ856" s="399"/>
      <c r="EDA856" s="399"/>
      <c r="EDB856" s="399"/>
      <c r="EDC856" s="399"/>
      <c r="EDD856" s="399"/>
      <c r="EDE856" s="399"/>
      <c r="EDF856" s="399"/>
      <c r="EDG856" s="399"/>
      <c r="EDH856" s="399"/>
      <c r="EDI856" s="399"/>
      <c r="EDJ856" s="399"/>
      <c r="EDK856" s="399"/>
      <c r="EDL856" s="399"/>
      <c r="EDM856" s="399"/>
      <c r="EDN856" s="399"/>
      <c r="EDO856" s="399"/>
      <c r="EDP856" s="399"/>
      <c r="EDQ856" s="399"/>
      <c r="EDR856" s="399"/>
      <c r="EDS856" s="399"/>
      <c r="EDT856" s="399"/>
      <c r="EDU856" s="399"/>
      <c r="EDV856" s="399"/>
      <c r="EDW856" s="399"/>
      <c r="EDX856" s="399"/>
      <c r="EDY856" s="399"/>
      <c r="EDZ856" s="399"/>
      <c r="EEA856" s="399"/>
      <c r="EEB856" s="399"/>
      <c r="EEC856" s="399"/>
      <c r="EED856" s="399"/>
      <c r="EEE856" s="399"/>
      <c r="EEF856" s="399"/>
      <c r="EEG856" s="399"/>
      <c r="EEH856" s="399"/>
      <c r="EEI856" s="399"/>
      <c r="EEJ856" s="399"/>
      <c r="EEK856" s="399"/>
      <c r="EEL856" s="399"/>
      <c r="EEM856" s="399"/>
      <c r="EEN856" s="399"/>
      <c r="EEO856" s="399"/>
      <c r="EEP856" s="399"/>
      <c r="EEQ856" s="399"/>
      <c r="EER856" s="399"/>
      <c r="EES856" s="399"/>
      <c r="EET856" s="399"/>
      <c r="EEU856" s="399"/>
      <c r="EEV856" s="399"/>
      <c r="EEW856" s="399"/>
      <c r="EEX856" s="399"/>
      <c r="EEY856" s="399"/>
      <c r="EEZ856" s="399"/>
      <c r="EFA856" s="399"/>
      <c r="EFB856" s="399"/>
      <c r="EFC856" s="399"/>
      <c r="EFD856" s="399"/>
      <c r="EFE856" s="399"/>
      <c r="EFF856" s="399"/>
      <c r="EFG856" s="399"/>
      <c r="EFH856" s="399"/>
      <c r="EFI856" s="399"/>
      <c r="EFJ856" s="399"/>
      <c r="EFK856" s="399"/>
      <c r="EFL856" s="399"/>
      <c r="EFM856" s="399"/>
      <c r="EFN856" s="399"/>
      <c r="EFO856" s="399"/>
      <c r="EFP856" s="399"/>
      <c r="EFQ856" s="399"/>
      <c r="EFR856" s="399"/>
      <c r="EFS856" s="399"/>
      <c r="EFT856" s="399"/>
      <c r="EFU856" s="399"/>
      <c r="EFV856" s="399"/>
      <c r="EFW856" s="399"/>
      <c r="EFX856" s="399"/>
      <c r="EFY856" s="399"/>
      <c r="EFZ856" s="399"/>
      <c r="EGA856" s="399"/>
      <c r="EGB856" s="399"/>
      <c r="EGC856" s="399"/>
      <c r="EGD856" s="399"/>
      <c r="EGE856" s="399"/>
      <c r="EGF856" s="399"/>
      <c r="EGG856" s="399"/>
      <c r="EGH856" s="399"/>
      <c r="EGI856" s="399"/>
      <c r="EGJ856" s="399"/>
      <c r="EGK856" s="399"/>
      <c r="EGL856" s="399"/>
      <c r="EGM856" s="399"/>
      <c r="EGN856" s="399"/>
      <c r="EGO856" s="399"/>
      <c r="EGP856" s="399"/>
      <c r="EGQ856" s="399"/>
      <c r="EGR856" s="399"/>
      <c r="EGS856" s="399"/>
      <c r="EGT856" s="399"/>
      <c r="EGU856" s="399"/>
      <c r="EGV856" s="399"/>
      <c r="EGW856" s="399"/>
      <c r="EGX856" s="399"/>
      <c r="EGY856" s="399"/>
      <c r="EGZ856" s="399"/>
      <c r="EHA856" s="399"/>
      <c r="EHB856" s="399"/>
      <c r="EHC856" s="399"/>
      <c r="EHD856" s="399"/>
      <c r="EHE856" s="399"/>
      <c r="EHF856" s="399"/>
      <c r="EHG856" s="399"/>
      <c r="EHH856" s="399"/>
      <c r="EHI856" s="399"/>
      <c r="EHJ856" s="399"/>
      <c r="EHK856" s="399"/>
      <c r="EHL856" s="399"/>
      <c r="EHM856" s="399"/>
      <c r="EHN856" s="399"/>
      <c r="EHO856" s="399"/>
      <c r="EHP856" s="399"/>
      <c r="EHQ856" s="399"/>
      <c r="EHR856" s="399"/>
      <c r="EHS856" s="399"/>
      <c r="EHT856" s="399"/>
      <c r="EHU856" s="399"/>
      <c r="EHV856" s="399"/>
      <c r="EHW856" s="399"/>
      <c r="EHX856" s="399"/>
      <c r="EHY856" s="399"/>
      <c r="EHZ856" s="399"/>
      <c r="EIA856" s="399"/>
      <c r="EIB856" s="399"/>
      <c r="EIC856" s="399"/>
      <c r="EID856" s="399"/>
      <c r="EIE856" s="399"/>
      <c r="EIF856" s="399"/>
      <c r="EIG856" s="399"/>
      <c r="EIH856" s="399"/>
      <c r="EII856" s="399"/>
      <c r="EIJ856" s="399"/>
      <c r="EIK856" s="399"/>
      <c r="EIL856" s="399"/>
      <c r="EIM856" s="399"/>
      <c r="EIN856" s="399"/>
      <c r="EIO856" s="399"/>
      <c r="EIP856" s="399"/>
      <c r="EIQ856" s="399"/>
      <c r="EIR856" s="399"/>
      <c r="EIS856" s="399"/>
      <c r="EIT856" s="399"/>
      <c r="EIU856" s="399"/>
      <c r="EIV856" s="399"/>
      <c r="EIW856" s="399"/>
      <c r="EIX856" s="399"/>
      <c r="EIY856" s="399"/>
      <c r="EIZ856" s="399"/>
      <c r="EJA856" s="399"/>
      <c r="EJB856" s="399"/>
      <c r="EJC856" s="399"/>
      <c r="EJD856" s="399"/>
      <c r="EJE856" s="399"/>
      <c r="EJF856" s="399"/>
      <c r="EJG856" s="399"/>
      <c r="EJH856" s="399"/>
      <c r="EJI856" s="399"/>
      <c r="EJJ856" s="399"/>
      <c r="EJK856" s="399"/>
      <c r="EJL856" s="399"/>
      <c r="EJM856" s="399"/>
      <c r="EJN856" s="399"/>
      <c r="EJO856" s="399"/>
      <c r="EJP856" s="399"/>
      <c r="EJQ856" s="399"/>
      <c r="EJR856" s="399"/>
      <c r="EJS856" s="399"/>
      <c r="EJT856" s="399"/>
      <c r="EJU856" s="399"/>
      <c r="EJV856" s="399"/>
      <c r="EJW856" s="399"/>
      <c r="EJX856" s="399"/>
      <c r="EJY856" s="399"/>
      <c r="EJZ856" s="399"/>
      <c r="EKA856" s="399"/>
      <c r="EKB856" s="399"/>
      <c r="EKC856" s="399"/>
      <c r="EKD856" s="399"/>
      <c r="EKE856" s="399"/>
      <c r="EKF856" s="399"/>
      <c r="EKG856" s="399"/>
      <c r="EKH856" s="399"/>
      <c r="EKI856" s="399"/>
      <c r="EKJ856" s="399"/>
      <c r="EKK856" s="399"/>
      <c r="EKL856" s="399"/>
      <c r="EKM856" s="399"/>
      <c r="EKN856" s="399"/>
      <c r="EKO856" s="399"/>
      <c r="EKP856" s="399"/>
      <c r="EKQ856" s="399"/>
      <c r="EKR856" s="399"/>
      <c r="EKS856" s="399"/>
      <c r="EKT856" s="399"/>
      <c r="EKU856" s="399"/>
      <c r="EKV856" s="399"/>
      <c r="EKW856" s="399"/>
      <c r="EKX856" s="399"/>
      <c r="EKY856" s="399"/>
      <c r="EKZ856" s="399"/>
      <c r="ELA856" s="399"/>
      <c r="ELB856" s="399"/>
      <c r="ELC856" s="399"/>
      <c r="ELD856" s="399"/>
      <c r="ELE856" s="399"/>
      <c r="ELF856" s="399"/>
      <c r="ELG856" s="399"/>
      <c r="ELH856" s="399"/>
      <c r="ELI856" s="399"/>
      <c r="ELJ856" s="399"/>
      <c r="ELK856" s="399"/>
      <c r="ELL856" s="399"/>
      <c r="ELM856" s="399"/>
      <c r="ELN856" s="399"/>
      <c r="ELO856" s="399"/>
      <c r="ELP856" s="399"/>
      <c r="ELQ856" s="399"/>
      <c r="ELR856" s="399"/>
      <c r="ELS856" s="399"/>
      <c r="ELT856" s="399"/>
      <c r="ELU856" s="399"/>
      <c r="ELV856" s="399"/>
      <c r="ELW856" s="399"/>
      <c r="ELX856" s="399"/>
      <c r="ELY856" s="399"/>
      <c r="ELZ856" s="399"/>
      <c r="EMA856" s="399"/>
      <c r="EMB856" s="399"/>
      <c r="EMC856" s="399"/>
      <c r="EMD856" s="399"/>
      <c r="EME856" s="399"/>
      <c r="EMF856" s="399"/>
      <c r="EMG856" s="399"/>
      <c r="EMH856" s="399"/>
      <c r="EMI856" s="399"/>
      <c r="EMJ856" s="399"/>
      <c r="EMK856" s="399"/>
      <c r="EML856" s="399"/>
      <c r="EMM856" s="399"/>
      <c r="EMN856" s="399"/>
      <c r="EMO856" s="399"/>
      <c r="EMP856" s="399"/>
      <c r="EMQ856" s="399"/>
      <c r="EMR856" s="399"/>
      <c r="EMS856" s="399"/>
      <c r="EMT856" s="399"/>
      <c r="EMU856" s="399"/>
      <c r="EMV856" s="399"/>
      <c r="EMW856" s="399"/>
      <c r="EMX856" s="399"/>
      <c r="EMY856" s="399"/>
      <c r="EMZ856" s="399"/>
      <c r="ENA856" s="399"/>
      <c r="ENB856" s="399"/>
      <c r="ENC856" s="399"/>
      <c r="END856" s="399"/>
      <c r="ENE856" s="399"/>
      <c r="ENF856" s="399"/>
      <c r="ENG856" s="399"/>
      <c r="ENH856" s="399"/>
      <c r="ENI856" s="399"/>
      <c r="ENJ856" s="399"/>
      <c r="ENK856" s="399"/>
      <c r="ENL856" s="399"/>
      <c r="ENM856" s="399"/>
      <c r="ENN856" s="399"/>
      <c r="ENO856" s="399"/>
      <c r="ENP856" s="399"/>
      <c r="ENQ856" s="399"/>
      <c r="ENR856" s="399"/>
      <c r="ENS856" s="399"/>
      <c r="ENT856" s="399"/>
      <c r="ENU856" s="399"/>
      <c r="ENV856" s="399"/>
      <c r="ENW856" s="399"/>
      <c r="ENX856" s="399"/>
      <c r="ENY856" s="399"/>
      <c r="ENZ856" s="399"/>
      <c r="EOA856" s="399"/>
      <c r="EOB856" s="399"/>
      <c r="EOC856" s="399"/>
      <c r="EOD856" s="399"/>
      <c r="EOE856" s="399"/>
      <c r="EOF856" s="399"/>
      <c r="EOG856" s="399"/>
      <c r="EOH856" s="399"/>
      <c r="EOI856" s="399"/>
      <c r="EOJ856" s="399"/>
      <c r="EOK856" s="399"/>
      <c r="EOL856" s="399"/>
      <c r="EOM856" s="399"/>
      <c r="EON856" s="399"/>
      <c r="EOO856" s="399"/>
      <c r="EOP856" s="399"/>
      <c r="EOQ856" s="399"/>
      <c r="EOR856" s="399"/>
      <c r="EOS856" s="399"/>
      <c r="EOT856" s="399"/>
      <c r="EOU856" s="399"/>
      <c r="EOV856" s="399"/>
      <c r="EOW856" s="399"/>
      <c r="EOX856" s="399"/>
      <c r="EOY856" s="399"/>
      <c r="EOZ856" s="399"/>
      <c r="EPA856" s="399"/>
      <c r="EPB856" s="399"/>
      <c r="EPC856" s="399"/>
      <c r="EPD856" s="399"/>
      <c r="EPE856" s="399"/>
      <c r="EPF856" s="399"/>
      <c r="EPG856" s="399"/>
      <c r="EPH856" s="399"/>
      <c r="EPI856" s="399"/>
      <c r="EPJ856" s="399"/>
      <c r="EPK856" s="399"/>
      <c r="EPL856" s="399"/>
      <c r="EPM856" s="399"/>
      <c r="EPN856" s="399"/>
      <c r="EPO856" s="399"/>
      <c r="EPP856" s="399"/>
      <c r="EPQ856" s="399"/>
      <c r="EPR856" s="399"/>
      <c r="EPS856" s="399"/>
      <c r="EPT856" s="399"/>
      <c r="EPU856" s="399"/>
      <c r="EPV856" s="399"/>
      <c r="EPW856" s="399"/>
      <c r="EPX856" s="399"/>
      <c r="EPY856" s="399"/>
      <c r="EPZ856" s="399"/>
      <c r="EQA856" s="399"/>
      <c r="EQB856" s="399"/>
      <c r="EQC856" s="399"/>
      <c r="EQD856" s="399"/>
      <c r="EQE856" s="399"/>
      <c r="EQF856" s="399"/>
      <c r="EQG856" s="399"/>
      <c r="EQH856" s="399"/>
      <c r="EQI856" s="399"/>
      <c r="EQJ856" s="399"/>
      <c r="EQK856" s="399"/>
      <c r="EQL856" s="399"/>
      <c r="EQM856" s="399"/>
      <c r="EQN856" s="399"/>
      <c r="EQO856" s="399"/>
      <c r="EQP856" s="399"/>
      <c r="EQQ856" s="399"/>
      <c r="EQR856" s="399"/>
      <c r="EQS856" s="399"/>
      <c r="EQT856" s="399"/>
      <c r="EQU856" s="399"/>
      <c r="EQV856" s="399"/>
      <c r="EQW856" s="399"/>
      <c r="EQX856" s="399"/>
      <c r="EQY856" s="399"/>
      <c r="EQZ856" s="399"/>
      <c r="ERA856" s="399"/>
      <c r="ERB856" s="399"/>
      <c r="ERC856" s="399"/>
      <c r="ERD856" s="399"/>
      <c r="ERE856" s="399"/>
      <c r="ERF856" s="399"/>
      <c r="ERG856" s="399"/>
      <c r="ERH856" s="399"/>
      <c r="ERI856" s="399"/>
      <c r="ERJ856" s="399"/>
      <c r="ERK856" s="399"/>
      <c r="ERL856" s="399"/>
      <c r="ERM856" s="399"/>
      <c r="ERN856" s="399"/>
      <c r="ERO856" s="399"/>
      <c r="ERP856" s="399"/>
      <c r="ERQ856" s="399"/>
      <c r="ERR856" s="399"/>
      <c r="ERS856" s="399"/>
      <c r="ERT856" s="399"/>
      <c r="ERU856" s="399"/>
      <c r="ERV856" s="399"/>
      <c r="ERW856" s="399"/>
      <c r="ERX856" s="399"/>
      <c r="ERY856" s="399"/>
      <c r="ERZ856" s="399"/>
      <c r="ESA856" s="399"/>
      <c r="ESB856" s="399"/>
      <c r="ESC856" s="399"/>
      <c r="ESD856" s="399"/>
      <c r="ESE856" s="399"/>
      <c r="ESF856" s="399"/>
      <c r="ESG856" s="399"/>
      <c r="ESH856" s="399"/>
      <c r="ESI856" s="399"/>
      <c r="ESJ856" s="399"/>
      <c r="ESK856" s="399"/>
      <c r="ESL856" s="399"/>
      <c r="ESM856" s="399"/>
      <c r="ESN856" s="399"/>
      <c r="ESO856" s="399"/>
      <c r="ESP856" s="399"/>
      <c r="ESQ856" s="399"/>
      <c r="ESR856" s="399"/>
      <c r="ESS856" s="399"/>
      <c r="EST856" s="399"/>
      <c r="ESU856" s="399"/>
      <c r="ESV856" s="399"/>
      <c r="ESW856" s="399"/>
      <c r="ESX856" s="399"/>
      <c r="ESY856" s="399"/>
      <c r="ESZ856" s="399"/>
      <c r="ETA856" s="399"/>
      <c r="ETB856" s="399"/>
      <c r="ETC856" s="399"/>
      <c r="ETD856" s="399"/>
      <c r="ETE856" s="399"/>
      <c r="ETF856" s="399"/>
      <c r="ETG856" s="399"/>
      <c r="ETH856" s="399"/>
      <c r="ETI856" s="399"/>
      <c r="ETJ856" s="399"/>
      <c r="ETK856" s="399"/>
      <c r="ETL856" s="399"/>
      <c r="ETM856" s="399"/>
      <c r="ETN856" s="399"/>
      <c r="ETO856" s="399"/>
      <c r="ETP856" s="399"/>
      <c r="ETQ856" s="399"/>
      <c r="ETR856" s="399"/>
      <c r="ETS856" s="399"/>
      <c r="ETT856" s="399"/>
      <c r="ETU856" s="399"/>
      <c r="ETV856" s="399"/>
      <c r="ETW856" s="399"/>
      <c r="ETX856" s="399"/>
      <c r="ETY856" s="399"/>
      <c r="ETZ856" s="399"/>
      <c r="EUA856" s="399"/>
      <c r="EUB856" s="399"/>
      <c r="EUC856" s="399"/>
      <c r="EUD856" s="399"/>
      <c r="EUE856" s="399"/>
      <c r="EUF856" s="399"/>
      <c r="EUG856" s="399"/>
      <c r="EUH856" s="399"/>
      <c r="EUI856" s="399"/>
      <c r="EUJ856" s="399"/>
      <c r="EUK856" s="399"/>
      <c r="EUL856" s="399"/>
      <c r="EUM856" s="399"/>
      <c r="EUN856" s="399"/>
      <c r="EUO856" s="399"/>
      <c r="EUP856" s="399"/>
      <c r="EUQ856" s="399"/>
      <c r="EUR856" s="399"/>
      <c r="EUS856" s="399"/>
      <c r="EUT856" s="399"/>
      <c r="EUU856" s="399"/>
      <c r="EUV856" s="399"/>
      <c r="EUW856" s="399"/>
      <c r="EUX856" s="399"/>
      <c r="EUY856" s="399"/>
      <c r="EUZ856" s="399"/>
      <c r="EVA856" s="399"/>
      <c r="EVB856" s="399"/>
      <c r="EVC856" s="399"/>
      <c r="EVD856" s="399"/>
      <c r="EVE856" s="399"/>
      <c r="EVF856" s="399"/>
      <c r="EVG856" s="399"/>
      <c r="EVH856" s="399"/>
      <c r="EVI856" s="399"/>
      <c r="EVJ856" s="399"/>
      <c r="EVK856" s="399"/>
      <c r="EVL856" s="399"/>
      <c r="EVM856" s="399"/>
      <c r="EVN856" s="399"/>
      <c r="EVO856" s="399"/>
      <c r="EVP856" s="399"/>
      <c r="EVQ856" s="399"/>
      <c r="EVR856" s="399"/>
      <c r="EVS856" s="399"/>
      <c r="EVT856" s="399"/>
      <c r="EVU856" s="399"/>
      <c r="EVV856" s="399"/>
      <c r="EVW856" s="399"/>
      <c r="EVX856" s="399"/>
      <c r="EVY856" s="399"/>
      <c r="EVZ856" s="399"/>
      <c r="EWA856" s="399"/>
      <c r="EWB856" s="399"/>
      <c r="EWC856" s="399"/>
      <c r="EWD856" s="399"/>
      <c r="EWE856" s="399"/>
      <c r="EWF856" s="399"/>
      <c r="EWG856" s="399"/>
      <c r="EWH856" s="399"/>
      <c r="EWI856" s="399"/>
      <c r="EWJ856" s="399"/>
      <c r="EWK856" s="399"/>
      <c r="EWL856" s="399"/>
      <c r="EWM856" s="399"/>
      <c r="EWN856" s="399"/>
      <c r="EWO856" s="399"/>
      <c r="EWP856" s="399"/>
      <c r="EWQ856" s="399"/>
      <c r="EWR856" s="399"/>
      <c r="EWS856" s="399"/>
      <c r="EWT856" s="399"/>
      <c r="EWU856" s="399"/>
      <c r="EWV856" s="399"/>
      <c r="EWW856" s="399"/>
      <c r="EWX856" s="399"/>
      <c r="EWY856" s="399"/>
      <c r="EWZ856" s="399"/>
      <c r="EXA856" s="399"/>
      <c r="EXB856" s="399"/>
      <c r="EXC856" s="399"/>
      <c r="EXD856" s="399"/>
      <c r="EXE856" s="399"/>
      <c r="EXF856" s="399"/>
      <c r="EXG856" s="399"/>
      <c r="EXH856" s="399"/>
      <c r="EXI856" s="399"/>
      <c r="EXJ856" s="399"/>
      <c r="EXK856" s="399"/>
      <c r="EXL856" s="399"/>
      <c r="EXM856" s="399"/>
      <c r="EXN856" s="399"/>
      <c r="EXO856" s="399"/>
      <c r="EXP856" s="399"/>
      <c r="EXQ856" s="399"/>
      <c r="EXR856" s="399"/>
      <c r="EXS856" s="399"/>
      <c r="EXT856" s="399"/>
      <c r="EXU856" s="399"/>
      <c r="EXV856" s="399"/>
      <c r="EXW856" s="399"/>
      <c r="EXX856" s="399"/>
      <c r="EXY856" s="399"/>
      <c r="EXZ856" s="399"/>
      <c r="EYA856" s="399"/>
      <c r="EYB856" s="399"/>
      <c r="EYC856" s="399"/>
      <c r="EYD856" s="399"/>
      <c r="EYE856" s="399"/>
      <c r="EYF856" s="399"/>
      <c r="EYG856" s="399"/>
      <c r="EYH856" s="399"/>
      <c r="EYI856" s="399"/>
      <c r="EYJ856" s="399"/>
      <c r="EYK856" s="399"/>
      <c r="EYL856" s="399"/>
      <c r="EYM856" s="399"/>
      <c r="EYN856" s="399"/>
      <c r="EYO856" s="399"/>
      <c r="EYP856" s="399"/>
      <c r="EYQ856" s="399"/>
      <c r="EYR856" s="399"/>
      <c r="EYS856" s="399"/>
      <c r="EYT856" s="399"/>
      <c r="EYU856" s="399"/>
      <c r="EYV856" s="399"/>
      <c r="EYW856" s="399"/>
      <c r="EYX856" s="399"/>
      <c r="EYY856" s="399"/>
      <c r="EYZ856" s="399"/>
      <c r="EZA856" s="399"/>
      <c r="EZB856" s="399"/>
      <c r="EZC856" s="399"/>
      <c r="EZD856" s="399"/>
      <c r="EZE856" s="399"/>
      <c r="EZF856" s="399"/>
      <c r="EZG856" s="399"/>
      <c r="EZH856" s="399"/>
      <c r="EZI856" s="399"/>
      <c r="EZJ856" s="399"/>
      <c r="EZK856" s="399"/>
      <c r="EZL856" s="399"/>
      <c r="EZM856" s="399"/>
      <c r="EZN856" s="399"/>
      <c r="EZO856" s="399"/>
      <c r="EZP856" s="399"/>
      <c r="EZQ856" s="399"/>
      <c r="EZR856" s="399"/>
      <c r="EZS856" s="399"/>
      <c r="EZT856" s="399"/>
      <c r="EZU856" s="399"/>
      <c r="EZV856" s="399"/>
      <c r="EZW856" s="399"/>
      <c r="EZX856" s="399"/>
      <c r="EZY856" s="399"/>
      <c r="EZZ856" s="399"/>
      <c r="FAA856" s="399"/>
      <c r="FAB856" s="399"/>
      <c r="FAC856" s="399"/>
      <c r="FAD856" s="399"/>
      <c r="FAE856" s="399"/>
      <c r="FAF856" s="399"/>
      <c r="FAG856" s="399"/>
      <c r="FAH856" s="399"/>
      <c r="FAI856" s="399"/>
      <c r="FAJ856" s="399"/>
      <c r="FAK856" s="399"/>
      <c r="FAL856" s="399"/>
      <c r="FAM856" s="399"/>
      <c r="FAN856" s="399"/>
      <c r="FAO856" s="399"/>
      <c r="FAP856" s="399"/>
      <c r="FAQ856" s="399"/>
      <c r="FAR856" s="399"/>
      <c r="FAS856" s="399"/>
      <c r="FAT856" s="399"/>
      <c r="FAU856" s="399"/>
      <c r="FAV856" s="399"/>
      <c r="FAW856" s="399"/>
      <c r="FAX856" s="399"/>
      <c r="FAY856" s="399"/>
      <c r="FAZ856" s="399"/>
      <c r="FBA856" s="399"/>
      <c r="FBB856" s="399"/>
      <c r="FBC856" s="399"/>
      <c r="FBD856" s="399"/>
      <c r="FBE856" s="399"/>
      <c r="FBF856" s="399"/>
      <c r="FBG856" s="399"/>
      <c r="FBH856" s="399"/>
      <c r="FBI856" s="399"/>
      <c r="FBJ856" s="399"/>
      <c r="FBK856" s="399"/>
      <c r="FBL856" s="399"/>
      <c r="FBM856" s="399"/>
      <c r="FBN856" s="399"/>
      <c r="FBO856" s="399"/>
      <c r="FBP856" s="399"/>
      <c r="FBQ856" s="399"/>
      <c r="FBR856" s="399"/>
      <c r="FBS856" s="399"/>
      <c r="FBT856" s="399"/>
      <c r="FBU856" s="399"/>
      <c r="FBV856" s="399"/>
      <c r="FBW856" s="399"/>
      <c r="FBX856" s="399"/>
      <c r="FBY856" s="399"/>
      <c r="FBZ856" s="399"/>
      <c r="FCA856" s="399"/>
      <c r="FCB856" s="399"/>
      <c r="FCC856" s="399"/>
      <c r="FCD856" s="399"/>
      <c r="FCE856" s="399"/>
      <c r="FCF856" s="399"/>
      <c r="FCG856" s="399"/>
      <c r="FCH856" s="399"/>
      <c r="FCI856" s="399"/>
      <c r="FCJ856" s="399"/>
      <c r="FCK856" s="399"/>
      <c r="FCL856" s="399"/>
      <c r="FCM856" s="399"/>
      <c r="FCN856" s="399"/>
      <c r="FCO856" s="399"/>
      <c r="FCP856" s="399"/>
      <c r="FCQ856" s="399"/>
      <c r="FCR856" s="399"/>
      <c r="FCS856" s="399"/>
      <c r="FCT856" s="399"/>
      <c r="FCU856" s="399"/>
      <c r="FCV856" s="399"/>
      <c r="FCW856" s="399"/>
      <c r="FCX856" s="399"/>
      <c r="FCY856" s="399"/>
      <c r="FCZ856" s="399"/>
      <c r="FDA856" s="399"/>
      <c r="FDB856" s="399"/>
      <c r="FDC856" s="399"/>
      <c r="FDD856" s="399"/>
      <c r="FDE856" s="399"/>
      <c r="FDF856" s="399"/>
      <c r="FDG856" s="399"/>
      <c r="FDH856" s="399"/>
      <c r="FDI856" s="399"/>
      <c r="FDJ856" s="399"/>
      <c r="FDK856" s="399"/>
      <c r="FDL856" s="399"/>
      <c r="FDM856" s="399"/>
      <c r="FDN856" s="399"/>
      <c r="FDO856" s="399"/>
      <c r="FDP856" s="399"/>
      <c r="FDQ856" s="399"/>
      <c r="FDR856" s="399"/>
      <c r="FDS856" s="399"/>
      <c r="FDT856" s="399"/>
      <c r="FDU856" s="399"/>
      <c r="FDV856" s="399"/>
      <c r="FDW856" s="399"/>
      <c r="FDX856" s="399"/>
      <c r="FDY856" s="399"/>
      <c r="FDZ856" s="399"/>
      <c r="FEA856" s="399"/>
      <c r="FEB856" s="399"/>
      <c r="FEC856" s="399"/>
      <c r="FED856" s="399"/>
      <c r="FEE856" s="399"/>
      <c r="FEF856" s="399"/>
      <c r="FEG856" s="399"/>
      <c r="FEH856" s="399"/>
      <c r="FEI856" s="399"/>
      <c r="FEJ856" s="399"/>
      <c r="FEK856" s="399"/>
      <c r="FEL856" s="399"/>
      <c r="FEM856" s="399"/>
      <c r="FEN856" s="399"/>
      <c r="FEO856" s="399"/>
      <c r="FEP856" s="399"/>
      <c r="FEQ856" s="399"/>
      <c r="FER856" s="399"/>
      <c r="FES856" s="399"/>
      <c r="FET856" s="399"/>
      <c r="FEU856" s="399"/>
      <c r="FEV856" s="399"/>
      <c r="FEW856" s="399"/>
      <c r="FEX856" s="399"/>
      <c r="FEY856" s="399"/>
      <c r="FEZ856" s="399"/>
      <c r="FFA856" s="399"/>
      <c r="FFB856" s="399"/>
      <c r="FFC856" s="399"/>
      <c r="FFD856" s="399"/>
      <c r="FFE856" s="399"/>
      <c r="FFF856" s="399"/>
      <c r="FFG856" s="399"/>
      <c r="FFH856" s="399"/>
      <c r="FFI856" s="399"/>
      <c r="FFJ856" s="399"/>
      <c r="FFK856" s="399"/>
      <c r="FFL856" s="399"/>
      <c r="FFM856" s="399"/>
      <c r="FFN856" s="399"/>
      <c r="FFO856" s="399"/>
      <c r="FFP856" s="399"/>
      <c r="FFQ856" s="399"/>
      <c r="FFR856" s="399"/>
      <c r="FFS856" s="399"/>
      <c r="FFT856" s="399"/>
      <c r="FFU856" s="399"/>
      <c r="FFV856" s="399"/>
      <c r="FFW856" s="399"/>
      <c r="FFX856" s="399"/>
      <c r="FFY856" s="399"/>
      <c r="FFZ856" s="399"/>
      <c r="FGA856" s="399"/>
      <c r="FGB856" s="399"/>
      <c r="FGC856" s="399"/>
      <c r="FGD856" s="399"/>
      <c r="FGE856" s="399"/>
      <c r="FGF856" s="399"/>
      <c r="FGG856" s="399"/>
      <c r="FGH856" s="399"/>
      <c r="FGI856" s="399"/>
      <c r="FGJ856" s="399"/>
      <c r="FGK856" s="399"/>
      <c r="FGL856" s="399"/>
      <c r="FGM856" s="399"/>
      <c r="FGN856" s="399"/>
      <c r="FGO856" s="399"/>
      <c r="FGP856" s="399"/>
      <c r="FGQ856" s="399"/>
      <c r="FGR856" s="399"/>
      <c r="FGS856" s="399"/>
      <c r="FGT856" s="399"/>
      <c r="FGU856" s="399"/>
      <c r="FGV856" s="399"/>
      <c r="FGW856" s="399"/>
      <c r="FGX856" s="399"/>
      <c r="FGY856" s="399"/>
      <c r="FGZ856" s="399"/>
      <c r="FHA856" s="399"/>
      <c r="FHB856" s="399"/>
      <c r="FHC856" s="399"/>
      <c r="FHD856" s="399"/>
      <c r="FHE856" s="399"/>
      <c r="FHF856" s="399"/>
      <c r="FHG856" s="399"/>
      <c r="FHH856" s="399"/>
      <c r="FHI856" s="399"/>
      <c r="FHJ856" s="399"/>
      <c r="FHK856" s="399"/>
      <c r="FHL856" s="399"/>
      <c r="FHM856" s="399"/>
      <c r="FHN856" s="399"/>
      <c r="FHO856" s="399"/>
      <c r="FHP856" s="399"/>
      <c r="FHQ856" s="399"/>
      <c r="FHR856" s="399"/>
      <c r="FHS856" s="399"/>
      <c r="FHT856" s="399"/>
      <c r="FHU856" s="399"/>
      <c r="FHV856" s="399"/>
      <c r="FHW856" s="399"/>
      <c r="FHX856" s="399"/>
      <c r="FHY856" s="399"/>
      <c r="FHZ856" s="399"/>
      <c r="FIA856" s="399"/>
      <c r="FIB856" s="399"/>
      <c r="FIC856" s="399"/>
      <c r="FID856" s="399"/>
      <c r="FIE856" s="399"/>
      <c r="FIF856" s="399"/>
      <c r="FIG856" s="399"/>
      <c r="FIH856" s="399"/>
      <c r="FII856" s="399"/>
      <c r="FIJ856" s="399"/>
      <c r="FIK856" s="399"/>
      <c r="FIL856" s="399"/>
      <c r="FIM856" s="399"/>
      <c r="FIN856" s="399"/>
      <c r="FIO856" s="399"/>
      <c r="FIP856" s="399"/>
      <c r="FIQ856" s="399"/>
      <c r="FIR856" s="399"/>
      <c r="FIS856" s="399"/>
      <c r="FIT856" s="399"/>
      <c r="FIU856" s="399"/>
      <c r="FIV856" s="399"/>
      <c r="FIW856" s="399"/>
      <c r="FIX856" s="399"/>
      <c r="FIY856" s="399"/>
      <c r="FIZ856" s="399"/>
      <c r="FJA856" s="399"/>
      <c r="FJB856" s="399"/>
      <c r="FJC856" s="399"/>
      <c r="FJD856" s="399"/>
      <c r="FJE856" s="399"/>
      <c r="FJF856" s="399"/>
      <c r="FJG856" s="399"/>
      <c r="FJH856" s="399"/>
      <c r="FJI856" s="399"/>
      <c r="FJJ856" s="399"/>
      <c r="FJK856" s="399"/>
      <c r="FJL856" s="399"/>
      <c r="FJM856" s="399"/>
      <c r="FJN856" s="399"/>
      <c r="FJO856" s="399"/>
      <c r="FJP856" s="399"/>
      <c r="FJQ856" s="399"/>
      <c r="FJR856" s="399"/>
      <c r="FJS856" s="399"/>
      <c r="FJT856" s="399"/>
      <c r="FJU856" s="399"/>
      <c r="FJV856" s="399"/>
      <c r="FJW856" s="399"/>
      <c r="FJX856" s="399"/>
      <c r="FJY856" s="399"/>
      <c r="FJZ856" s="399"/>
      <c r="FKA856" s="399"/>
      <c r="FKB856" s="399"/>
      <c r="FKC856" s="399"/>
      <c r="FKD856" s="399"/>
      <c r="FKE856" s="399"/>
      <c r="FKF856" s="399"/>
      <c r="FKG856" s="399"/>
      <c r="FKH856" s="399"/>
      <c r="FKI856" s="399"/>
      <c r="FKJ856" s="399"/>
      <c r="FKK856" s="399"/>
      <c r="FKL856" s="399"/>
      <c r="FKM856" s="399"/>
      <c r="FKN856" s="399"/>
      <c r="FKO856" s="399"/>
      <c r="FKP856" s="399"/>
      <c r="FKQ856" s="399"/>
      <c r="FKR856" s="399"/>
      <c r="FKS856" s="399"/>
      <c r="FKT856" s="399"/>
      <c r="FKU856" s="399"/>
      <c r="FKV856" s="399"/>
      <c r="FKW856" s="399"/>
      <c r="FKX856" s="399"/>
      <c r="FKY856" s="399"/>
      <c r="FKZ856" s="399"/>
      <c r="FLA856" s="399"/>
      <c r="FLB856" s="399"/>
      <c r="FLC856" s="399"/>
      <c r="FLD856" s="399"/>
      <c r="FLE856" s="399"/>
      <c r="FLF856" s="399"/>
      <c r="FLG856" s="399"/>
      <c r="FLH856" s="399"/>
      <c r="FLI856" s="399"/>
      <c r="FLJ856" s="399"/>
      <c r="FLK856" s="399"/>
      <c r="FLL856" s="399"/>
      <c r="FLM856" s="399"/>
      <c r="FLN856" s="399"/>
      <c r="FLO856" s="399"/>
      <c r="FLP856" s="399"/>
      <c r="FLQ856" s="399"/>
      <c r="FLR856" s="399"/>
      <c r="FLS856" s="399"/>
      <c r="FLT856" s="399"/>
      <c r="FLU856" s="399"/>
      <c r="FLV856" s="399"/>
      <c r="FLW856" s="399"/>
      <c r="FLX856" s="399"/>
      <c r="FLY856" s="399"/>
      <c r="FLZ856" s="399"/>
      <c r="FMA856" s="399"/>
      <c r="FMB856" s="399"/>
      <c r="FMC856" s="399"/>
      <c r="FMD856" s="399"/>
      <c r="FME856" s="399"/>
      <c r="FMF856" s="399"/>
      <c r="FMG856" s="399"/>
      <c r="FMH856" s="399"/>
      <c r="FMI856" s="399"/>
      <c r="FMJ856" s="399"/>
      <c r="FMK856" s="399"/>
      <c r="FML856" s="399"/>
      <c r="FMM856" s="399"/>
      <c r="FMN856" s="399"/>
      <c r="FMO856" s="399"/>
      <c r="FMP856" s="399"/>
      <c r="FMQ856" s="399"/>
      <c r="FMR856" s="399"/>
      <c r="FMS856" s="399"/>
      <c r="FMT856" s="399"/>
      <c r="FMU856" s="399"/>
      <c r="FMV856" s="399"/>
      <c r="FMW856" s="399"/>
      <c r="FMX856" s="399"/>
      <c r="FMY856" s="399"/>
      <c r="FMZ856" s="399"/>
      <c r="FNA856" s="399"/>
      <c r="FNB856" s="399"/>
      <c r="FNC856" s="399"/>
      <c r="FND856" s="399"/>
      <c r="FNE856" s="399"/>
      <c r="FNF856" s="399"/>
      <c r="FNG856" s="399"/>
      <c r="FNH856" s="399"/>
      <c r="FNI856" s="399"/>
      <c r="FNJ856" s="399"/>
      <c r="FNK856" s="399"/>
      <c r="FNL856" s="399"/>
      <c r="FNM856" s="399"/>
      <c r="FNN856" s="399"/>
      <c r="FNO856" s="399"/>
      <c r="FNP856" s="399"/>
      <c r="FNQ856" s="399"/>
      <c r="FNR856" s="399"/>
      <c r="FNS856" s="399"/>
      <c r="FNT856" s="399"/>
      <c r="FNU856" s="399"/>
      <c r="FNV856" s="399"/>
      <c r="FNW856" s="399"/>
      <c r="FNX856" s="399"/>
      <c r="FNY856" s="399"/>
      <c r="FNZ856" s="399"/>
      <c r="FOA856" s="399"/>
      <c r="FOB856" s="399"/>
      <c r="FOC856" s="399"/>
      <c r="FOD856" s="399"/>
      <c r="FOE856" s="399"/>
      <c r="FOF856" s="399"/>
      <c r="FOG856" s="399"/>
      <c r="FOH856" s="399"/>
      <c r="FOI856" s="399"/>
      <c r="FOJ856" s="399"/>
      <c r="FOK856" s="399"/>
      <c r="FOL856" s="399"/>
      <c r="FOM856" s="399"/>
      <c r="FON856" s="399"/>
      <c r="FOO856" s="399"/>
      <c r="FOP856" s="399"/>
      <c r="FOQ856" s="399"/>
      <c r="FOR856" s="399"/>
      <c r="FOS856" s="399"/>
      <c r="FOT856" s="399"/>
      <c r="FOU856" s="399"/>
      <c r="FOV856" s="399"/>
      <c r="FOW856" s="399"/>
      <c r="FOX856" s="399"/>
      <c r="FOY856" s="399"/>
      <c r="FOZ856" s="399"/>
      <c r="FPA856" s="399"/>
      <c r="FPB856" s="399"/>
      <c r="FPC856" s="399"/>
      <c r="FPD856" s="399"/>
      <c r="FPE856" s="399"/>
      <c r="FPF856" s="399"/>
      <c r="FPG856" s="399"/>
      <c r="FPH856" s="399"/>
      <c r="FPI856" s="399"/>
      <c r="FPJ856" s="399"/>
      <c r="FPK856" s="399"/>
      <c r="FPL856" s="399"/>
      <c r="FPM856" s="399"/>
      <c r="FPN856" s="399"/>
      <c r="FPO856" s="399"/>
      <c r="FPP856" s="399"/>
      <c r="FPQ856" s="399"/>
      <c r="FPR856" s="399"/>
      <c r="FPS856" s="399"/>
      <c r="FPT856" s="399"/>
      <c r="FPU856" s="399"/>
      <c r="FPV856" s="399"/>
      <c r="FPW856" s="399"/>
      <c r="FPX856" s="399"/>
      <c r="FPY856" s="399"/>
      <c r="FPZ856" s="399"/>
      <c r="FQA856" s="399"/>
      <c r="FQB856" s="399"/>
      <c r="FQC856" s="399"/>
      <c r="FQD856" s="399"/>
      <c r="FQE856" s="399"/>
      <c r="FQF856" s="399"/>
      <c r="FQG856" s="399"/>
      <c r="FQH856" s="399"/>
      <c r="FQI856" s="399"/>
      <c r="FQJ856" s="399"/>
      <c r="FQK856" s="399"/>
      <c r="FQL856" s="399"/>
      <c r="FQM856" s="399"/>
      <c r="FQN856" s="399"/>
      <c r="FQO856" s="399"/>
      <c r="FQP856" s="399"/>
      <c r="FQQ856" s="399"/>
      <c r="FQR856" s="399"/>
      <c r="FQS856" s="399"/>
      <c r="FQT856" s="399"/>
      <c r="FQU856" s="399"/>
      <c r="FQV856" s="399"/>
      <c r="FQW856" s="399"/>
      <c r="FQX856" s="399"/>
      <c r="FQY856" s="399"/>
      <c r="FQZ856" s="399"/>
      <c r="FRA856" s="399"/>
      <c r="FRB856" s="399"/>
      <c r="FRC856" s="399"/>
      <c r="FRD856" s="399"/>
      <c r="FRE856" s="399"/>
      <c r="FRF856" s="399"/>
      <c r="FRG856" s="399"/>
      <c r="FRH856" s="399"/>
      <c r="FRI856" s="399"/>
      <c r="FRJ856" s="399"/>
      <c r="FRK856" s="399"/>
      <c r="FRL856" s="399"/>
      <c r="FRM856" s="399"/>
      <c r="FRN856" s="399"/>
      <c r="FRO856" s="399"/>
      <c r="FRP856" s="399"/>
      <c r="FRQ856" s="399"/>
      <c r="FRR856" s="399"/>
      <c r="FRS856" s="399"/>
      <c r="FRT856" s="399"/>
      <c r="FRU856" s="399"/>
      <c r="FRV856" s="399"/>
      <c r="FRW856" s="399"/>
      <c r="FRX856" s="399"/>
      <c r="FRY856" s="399"/>
      <c r="FRZ856" s="399"/>
      <c r="FSA856" s="399"/>
      <c r="FSB856" s="399"/>
      <c r="FSC856" s="399"/>
      <c r="FSD856" s="399"/>
      <c r="FSE856" s="399"/>
      <c r="FSF856" s="399"/>
      <c r="FSG856" s="399"/>
      <c r="FSH856" s="399"/>
      <c r="FSI856" s="399"/>
      <c r="FSJ856" s="399"/>
      <c r="FSK856" s="399"/>
      <c r="FSL856" s="399"/>
      <c r="FSM856" s="399"/>
      <c r="FSN856" s="399"/>
      <c r="FSO856" s="399"/>
      <c r="FSP856" s="399"/>
      <c r="FSQ856" s="399"/>
      <c r="FSR856" s="399"/>
      <c r="FSS856" s="399"/>
      <c r="FST856" s="399"/>
      <c r="FSU856" s="399"/>
      <c r="FSV856" s="399"/>
      <c r="FSW856" s="399"/>
      <c r="FSX856" s="399"/>
      <c r="FSY856" s="399"/>
      <c r="FSZ856" s="399"/>
      <c r="FTA856" s="399"/>
      <c r="FTB856" s="399"/>
      <c r="FTC856" s="399"/>
      <c r="FTD856" s="399"/>
      <c r="FTE856" s="399"/>
      <c r="FTF856" s="399"/>
      <c r="FTG856" s="399"/>
      <c r="FTH856" s="399"/>
      <c r="FTI856" s="399"/>
      <c r="FTJ856" s="399"/>
      <c r="FTK856" s="399"/>
      <c r="FTL856" s="399"/>
      <c r="FTM856" s="399"/>
      <c r="FTN856" s="399"/>
      <c r="FTO856" s="399"/>
      <c r="FTP856" s="399"/>
      <c r="FTQ856" s="399"/>
      <c r="FTR856" s="399"/>
      <c r="FTS856" s="399"/>
      <c r="FTT856" s="399"/>
      <c r="FTU856" s="399"/>
      <c r="FTV856" s="399"/>
      <c r="FTW856" s="399"/>
      <c r="FTX856" s="399"/>
      <c r="FTY856" s="399"/>
      <c r="FTZ856" s="399"/>
      <c r="FUA856" s="399"/>
      <c r="FUB856" s="399"/>
      <c r="FUC856" s="399"/>
      <c r="FUD856" s="399"/>
      <c r="FUE856" s="399"/>
      <c r="FUF856" s="399"/>
      <c r="FUG856" s="399"/>
      <c r="FUH856" s="399"/>
      <c r="FUI856" s="399"/>
      <c r="FUJ856" s="399"/>
      <c r="FUK856" s="399"/>
      <c r="FUL856" s="399"/>
      <c r="FUM856" s="399"/>
      <c r="FUN856" s="399"/>
      <c r="FUO856" s="399"/>
      <c r="FUP856" s="399"/>
      <c r="FUQ856" s="399"/>
      <c r="FUR856" s="399"/>
      <c r="FUS856" s="399"/>
      <c r="FUT856" s="399"/>
      <c r="FUU856" s="399"/>
      <c r="FUV856" s="399"/>
      <c r="FUW856" s="399"/>
      <c r="FUX856" s="399"/>
      <c r="FUY856" s="399"/>
      <c r="FUZ856" s="399"/>
      <c r="FVA856" s="399"/>
      <c r="FVB856" s="399"/>
      <c r="FVC856" s="399"/>
      <c r="FVD856" s="399"/>
      <c r="FVE856" s="399"/>
      <c r="FVF856" s="399"/>
      <c r="FVG856" s="399"/>
      <c r="FVH856" s="399"/>
      <c r="FVI856" s="399"/>
      <c r="FVJ856" s="399"/>
      <c r="FVK856" s="399"/>
      <c r="FVL856" s="399"/>
      <c r="FVM856" s="399"/>
      <c r="FVN856" s="399"/>
      <c r="FVO856" s="399"/>
      <c r="FVP856" s="399"/>
      <c r="FVQ856" s="399"/>
      <c r="FVR856" s="399"/>
      <c r="FVS856" s="399"/>
      <c r="FVT856" s="399"/>
      <c r="FVU856" s="399"/>
      <c r="FVV856" s="399"/>
      <c r="FVW856" s="399"/>
      <c r="FVX856" s="399"/>
      <c r="FVY856" s="399"/>
      <c r="FVZ856" s="399"/>
      <c r="FWA856" s="399"/>
      <c r="FWB856" s="399"/>
      <c r="FWC856" s="399"/>
      <c r="FWD856" s="399"/>
      <c r="FWE856" s="399"/>
      <c r="FWF856" s="399"/>
      <c r="FWG856" s="399"/>
      <c r="FWH856" s="399"/>
      <c r="FWI856" s="399"/>
      <c r="FWJ856" s="399"/>
      <c r="FWK856" s="399"/>
      <c r="FWL856" s="399"/>
      <c r="FWM856" s="399"/>
      <c r="FWN856" s="399"/>
      <c r="FWO856" s="399"/>
      <c r="FWP856" s="399"/>
      <c r="FWQ856" s="399"/>
      <c r="FWR856" s="399"/>
      <c r="FWS856" s="399"/>
      <c r="FWT856" s="399"/>
      <c r="FWU856" s="399"/>
      <c r="FWV856" s="399"/>
      <c r="FWW856" s="399"/>
      <c r="FWX856" s="399"/>
      <c r="FWY856" s="399"/>
      <c r="FWZ856" s="399"/>
      <c r="FXA856" s="399"/>
      <c r="FXB856" s="399"/>
      <c r="FXC856" s="399"/>
      <c r="FXD856" s="399"/>
      <c r="FXE856" s="399"/>
      <c r="FXF856" s="399"/>
      <c r="FXG856" s="399"/>
      <c r="FXH856" s="399"/>
      <c r="FXI856" s="399"/>
      <c r="FXJ856" s="399"/>
      <c r="FXK856" s="399"/>
      <c r="FXL856" s="399"/>
      <c r="FXM856" s="399"/>
      <c r="FXN856" s="399"/>
      <c r="FXO856" s="399"/>
      <c r="FXP856" s="399"/>
      <c r="FXQ856" s="399"/>
      <c r="FXR856" s="399"/>
      <c r="FXS856" s="399"/>
      <c r="FXT856" s="399"/>
      <c r="FXU856" s="399"/>
      <c r="FXV856" s="399"/>
      <c r="FXW856" s="399"/>
      <c r="FXX856" s="399"/>
      <c r="FXY856" s="399"/>
      <c r="FXZ856" s="399"/>
      <c r="FYA856" s="399"/>
      <c r="FYB856" s="399"/>
      <c r="FYC856" s="399"/>
      <c r="FYD856" s="399"/>
      <c r="FYE856" s="399"/>
      <c r="FYF856" s="399"/>
      <c r="FYG856" s="399"/>
      <c r="FYH856" s="399"/>
      <c r="FYI856" s="399"/>
      <c r="FYJ856" s="399"/>
      <c r="FYK856" s="399"/>
      <c r="FYL856" s="399"/>
      <c r="FYM856" s="399"/>
      <c r="FYN856" s="399"/>
      <c r="FYO856" s="399"/>
      <c r="FYP856" s="399"/>
      <c r="FYQ856" s="399"/>
      <c r="FYR856" s="399"/>
      <c r="FYS856" s="399"/>
      <c r="FYT856" s="399"/>
      <c r="FYU856" s="399"/>
      <c r="FYV856" s="399"/>
      <c r="FYW856" s="399"/>
      <c r="FYX856" s="399"/>
      <c r="FYY856" s="399"/>
      <c r="FYZ856" s="399"/>
      <c r="FZA856" s="399"/>
      <c r="FZB856" s="399"/>
      <c r="FZC856" s="399"/>
      <c r="FZD856" s="399"/>
      <c r="FZE856" s="399"/>
      <c r="FZF856" s="399"/>
      <c r="FZG856" s="399"/>
      <c r="FZH856" s="399"/>
      <c r="FZI856" s="399"/>
      <c r="FZJ856" s="399"/>
      <c r="FZK856" s="399"/>
      <c r="FZL856" s="399"/>
      <c r="FZM856" s="399"/>
      <c r="FZN856" s="399"/>
      <c r="FZO856" s="399"/>
      <c r="FZP856" s="399"/>
      <c r="FZQ856" s="399"/>
      <c r="FZR856" s="399"/>
      <c r="FZS856" s="399"/>
      <c r="FZT856" s="399"/>
      <c r="FZU856" s="399"/>
      <c r="FZV856" s="399"/>
      <c r="FZW856" s="399"/>
      <c r="FZX856" s="399"/>
      <c r="FZY856" s="399"/>
      <c r="FZZ856" s="399"/>
      <c r="GAA856" s="399"/>
      <c r="GAB856" s="399"/>
      <c r="GAC856" s="399"/>
      <c r="GAD856" s="399"/>
      <c r="GAE856" s="399"/>
      <c r="GAF856" s="399"/>
      <c r="GAG856" s="399"/>
      <c r="GAH856" s="399"/>
      <c r="GAI856" s="399"/>
      <c r="GAJ856" s="399"/>
      <c r="GAK856" s="399"/>
      <c r="GAL856" s="399"/>
      <c r="GAM856" s="399"/>
      <c r="GAN856" s="399"/>
      <c r="GAO856" s="399"/>
      <c r="GAP856" s="399"/>
      <c r="GAQ856" s="399"/>
      <c r="GAR856" s="399"/>
      <c r="GAS856" s="399"/>
      <c r="GAT856" s="399"/>
      <c r="GAU856" s="399"/>
      <c r="GAV856" s="399"/>
      <c r="GAW856" s="399"/>
      <c r="GAX856" s="399"/>
      <c r="GAY856" s="399"/>
      <c r="GAZ856" s="399"/>
      <c r="GBA856" s="399"/>
      <c r="GBB856" s="399"/>
      <c r="GBC856" s="399"/>
      <c r="GBD856" s="399"/>
      <c r="GBE856" s="399"/>
      <c r="GBF856" s="399"/>
      <c r="GBG856" s="399"/>
      <c r="GBH856" s="399"/>
      <c r="GBI856" s="399"/>
      <c r="GBJ856" s="399"/>
      <c r="GBK856" s="399"/>
      <c r="GBL856" s="399"/>
      <c r="GBM856" s="399"/>
      <c r="GBN856" s="399"/>
      <c r="GBO856" s="399"/>
      <c r="GBP856" s="399"/>
      <c r="GBQ856" s="399"/>
      <c r="GBR856" s="399"/>
      <c r="GBS856" s="399"/>
      <c r="GBT856" s="399"/>
      <c r="GBU856" s="399"/>
      <c r="GBV856" s="399"/>
      <c r="GBW856" s="399"/>
      <c r="GBX856" s="399"/>
      <c r="GBY856" s="399"/>
      <c r="GBZ856" s="399"/>
      <c r="GCA856" s="399"/>
      <c r="GCB856" s="399"/>
      <c r="GCC856" s="399"/>
      <c r="GCD856" s="399"/>
      <c r="GCE856" s="399"/>
      <c r="GCF856" s="399"/>
      <c r="GCG856" s="399"/>
      <c r="GCH856" s="399"/>
      <c r="GCI856" s="399"/>
      <c r="GCJ856" s="399"/>
      <c r="GCK856" s="399"/>
      <c r="GCL856" s="399"/>
      <c r="GCM856" s="399"/>
      <c r="GCN856" s="399"/>
      <c r="GCO856" s="399"/>
      <c r="GCP856" s="399"/>
      <c r="GCQ856" s="399"/>
      <c r="GCR856" s="399"/>
      <c r="GCS856" s="399"/>
      <c r="GCT856" s="399"/>
      <c r="GCU856" s="399"/>
      <c r="GCV856" s="399"/>
      <c r="GCW856" s="399"/>
      <c r="GCX856" s="399"/>
      <c r="GCY856" s="399"/>
      <c r="GCZ856" s="399"/>
      <c r="GDA856" s="399"/>
      <c r="GDB856" s="399"/>
      <c r="GDC856" s="399"/>
      <c r="GDD856" s="399"/>
      <c r="GDE856" s="399"/>
      <c r="GDF856" s="399"/>
      <c r="GDG856" s="399"/>
      <c r="GDH856" s="399"/>
      <c r="GDI856" s="399"/>
      <c r="GDJ856" s="399"/>
      <c r="GDK856" s="399"/>
      <c r="GDL856" s="399"/>
      <c r="GDM856" s="399"/>
      <c r="GDN856" s="399"/>
      <c r="GDO856" s="399"/>
      <c r="GDP856" s="399"/>
      <c r="GDQ856" s="399"/>
      <c r="GDR856" s="399"/>
      <c r="GDS856" s="399"/>
      <c r="GDT856" s="399"/>
      <c r="GDU856" s="399"/>
      <c r="GDV856" s="399"/>
      <c r="GDW856" s="399"/>
      <c r="GDX856" s="399"/>
      <c r="GDY856" s="399"/>
      <c r="GDZ856" s="399"/>
      <c r="GEA856" s="399"/>
      <c r="GEB856" s="399"/>
      <c r="GEC856" s="399"/>
      <c r="GED856" s="399"/>
      <c r="GEE856" s="399"/>
      <c r="GEF856" s="399"/>
      <c r="GEG856" s="399"/>
      <c r="GEH856" s="399"/>
      <c r="GEI856" s="399"/>
      <c r="GEJ856" s="399"/>
      <c r="GEK856" s="399"/>
      <c r="GEL856" s="399"/>
      <c r="GEM856" s="399"/>
      <c r="GEN856" s="399"/>
      <c r="GEO856" s="399"/>
      <c r="GEP856" s="399"/>
      <c r="GEQ856" s="399"/>
      <c r="GER856" s="399"/>
      <c r="GES856" s="399"/>
      <c r="GET856" s="399"/>
      <c r="GEU856" s="399"/>
      <c r="GEV856" s="399"/>
      <c r="GEW856" s="399"/>
      <c r="GEX856" s="399"/>
      <c r="GEY856" s="399"/>
      <c r="GEZ856" s="399"/>
      <c r="GFA856" s="399"/>
      <c r="GFB856" s="399"/>
      <c r="GFC856" s="399"/>
      <c r="GFD856" s="399"/>
      <c r="GFE856" s="399"/>
      <c r="GFF856" s="399"/>
      <c r="GFG856" s="399"/>
      <c r="GFH856" s="399"/>
      <c r="GFI856" s="399"/>
      <c r="GFJ856" s="399"/>
      <c r="GFK856" s="399"/>
      <c r="GFL856" s="399"/>
      <c r="GFM856" s="399"/>
      <c r="GFN856" s="399"/>
      <c r="GFO856" s="399"/>
      <c r="GFP856" s="399"/>
      <c r="GFQ856" s="399"/>
      <c r="GFR856" s="399"/>
      <c r="GFS856" s="399"/>
      <c r="GFT856" s="399"/>
      <c r="GFU856" s="399"/>
      <c r="GFV856" s="399"/>
      <c r="GFW856" s="399"/>
      <c r="GFX856" s="399"/>
      <c r="GFY856" s="399"/>
      <c r="GFZ856" s="399"/>
      <c r="GGA856" s="399"/>
      <c r="GGB856" s="399"/>
      <c r="GGC856" s="399"/>
      <c r="GGD856" s="399"/>
      <c r="GGE856" s="399"/>
      <c r="GGF856" s="399"/>
      <c r="GGG856" s="399"/>
      <c r="GGH856" s="399"/>
      <c r="GGI856" s="399"/>
      <c r="GGJ856" s="399"/>
      <c r="GGK856" s="399"/>
      <c r="GGL856" s="399"/>
      <c r="GGM856" s="399"/>
      <c r="GGN856" s="399"/>
      <c r="GGO856" s="399"/>
      <c r="GGP856" s="399"/>
      <c r="GGQ856" s="399"/>
      <c r="GGR856" s="399"/>
      <c r="GGS856" s="399"/>
      <c r="GGT856" s="399"/>
      <c r="GGU856" s="399"/>
      <c r="GGV856" s="399"/>
      <c r="GGW856" s="399"/>
      <c r="GGX856" s="399"/>
      <c r="GGY856" s="399"/>
      <c r="GGZ856" s="399"/>
      <c r="GHA856" s="399"/>
      <c r="GHB856" s="399"/>
      <c r="GHC856" s="399"/>
      <c r="GHD856" s="399"/>
      <c r="GHE856" s="399"/>
      <c r="GHF856" s="399"/>
      <c r="GHG856" s="399"/>
      <c r="GHH856" s="399"/>
      <c r="GHI856" s="399"/>
      <c r="GHJ856" s="399"/>
      <c r="GHK856" s="399"/>
      <c r="GHL856" s="399"/>
      <c r="GHM856" s="399"/>
      <c r="GHN856" s="399"/>
      <c r="GHO856" s="399"/>
      <c r="GHP856" s="399"/>
      <c r="GHQ856" s="399"/>
      <c r="GHR856" s="399"/>
      <c r="GHS856" s="399"/>
      <c r="GHT856" s="399"/>
      <c r="GHU856" s="399"/>
      <c r="GHV856" s="399"/>
      <c r="GHW856" s="399"/>
      <c r="GHX856" s="399"/>
      <c r="GHY856" s="399"/>
      <c r="GHZ856" s="399"/>
      <c r="GIA856" s="399"/>
      <c r="GIB856" s="399"/>
      <c r="GIC856" s="399"/>
      <c r="GID856" s="399"/>
      <c r="GIE856" s="399"/>
      <c r="GIF856" s="399"/>
      <c r="GIG856" s="399"/>
      <c r="GIH856" s="399"/>
      <c r="GII856" s="399"/>
      <c r="GIJ856" s="399"/>
      <c r="GIK856" s="399"/>
      <c r="GIL856" s="399"/>
      <c r="GIM856" s="399"/>
      <c r="GIN856" s="399"/>
      <c r="GIO856" s="399"/>
      <c r="GIP856" s="399"/>
      <c r="GIQ856" s="399"/>
      <c r="GIR856" s="399"/>
      <c r="GIS856" s="399"/>
      <c r="GIT856" s="399"/>
      <c r="GIU856" s="399"/>
      <c r="GIV856" s="399"/>
      <c r="GIW856" s="399"/>
      <c r="GIX856" s="399"/>
      <c r="GIY856" s="399"/>
      <c r="GIZ856" s="399"/>
      <c r="GJA856" s="399"/>
      <c r="GJB856" s="399"/>
      <c r="GJC856" s="399"/>
      <c r="GJD856" s="399"/>
      <c r="GJE856" s="399"/>
      <c r="GJF856" s="399"/>
      <c r="GJG856" s="399"/>
      <c r="GJH856" s="399"/>
      <c r="GJI856" s="399"/>
      <c r="GJJ856" s="399"/>
      <c r="GJK856" s="399"/>
      <c r="GJL856" s="399"/>
      <c r="GJM856" s="399"/>
      <c r="GJN856" s="399"/>
      <c r="GJO856" s="399"/>
      <c r="GJP856" s="399"/>
      <c r="GJQ856" s="399"/>
      <c r="GJR856" s="399"/>
      <c r="GJS856" s="399"/>
      <c r="GJT856" s="399"/>
      <c r="GJU856" s="399"/>
      <c r="GJV856" s="399"/>
      <c r="GJW856" s="399"/>
      <c r="GJX856" s="399"/>
      <c r="GJY856" s="399"/>
      <c r="GJZ856" s="399"/>
      <c r="GKA856" s="399"/>
      <c r="GKB856" s="399"/>
      <c r="GKC856" s="399"/>
      <c r="GKD856" s="399"/>
      <c r="GKE856" s="399"/>
      <c r="GKF856" s="399"/>
      <c r="GKG856" s="399"/>
      <c r="GKH856" s="399"/>
      <c r="GKI856" s="399"/>
      <c r="GKJ856" s="399"/>
      <c r="GKK856" s="399"/>
      <c r="GKL856" s="399"/>
      <c r="GKM856" s="399"/>
      <c r="GKN856" s="399"/>
      <c r="GKO856" s="399"/>
      <c r="GKP856" s="399"/>
      <c r="GKQ856" s="399"/>
      <c r="GKR856" s="399"/>
      <c r="GKS856" s="399"/>
      <c r="GKT856" s="399"/>
      <c r="GKU856" s="399"/>
      <c r="GKV856" s="399"/>
      <c r="GKW856" s="399"/>
      <c r="GKX856" s="399"/>
      <c r="GKY856" s="399"/>
      <c r="GKZ856" s="399"/>
      <c r="GLA856" s="399"/>
      <c r="GLB856" s="399"/>
      <c r="GLC856" s="399"/>
      <c r="GLD856" s="399"/>
      <c r="GLE856" s="399"/>
      <c r="GLF856" s="399"/>
      <c r="GLG856" s="399"/>
      <c r="GLH856" s="399"/>
      <c r="GLI856" s="399"/>
      <c r="GLJ856" s="399"/>
      <c r="GLK856" s="399"/>
      <c r="GLL856" s="399"/>
      <c r="GLM856" s="399"/>
      <c r="GLN856" s="399"/>
      <c r="GLO856" s="399"/>
      <c r="GLP856" s="399"/>
      <c r="GLQ856" s="399"/>
      <c r="GLR856" s="399"/>
      <c r="GLS856" s="399"/>
      <c r="GLT856" s="399"/>
      <c r="GLU856" s="399"/>
      <c r="GLV856" s="399"/>
      <c r="GLW856" s="399"/>
      <c r="GLX856" s="399"/>
      <c r="GLY856" s="399"/>
      <c r="GLZ856" s="399"/>
      <c r="GMA856" s="399"/>
      <c r="GMB856" s="399"/>
      <c r="GMC856" s="399"/>
      <c r="GMD856" s="399"/>
      <c r="GME856" s="399"/>
      <c r="GMF856" s="399"/>
      <c r="GMG856" s="399"/>
      <c r="GMH856" s="399"/>
      <c r="GMI856" s="399"/>
      <c r="GMJ856" s="399"/>
      <c r="GMK856" s="399"/>
      <c r="GML856" s="399"/>
      <c r="GMM856" s="399"/>
      <c r="GMN856" s="399"/>
      <c r="GMO856" s="399"/>
      <c r="GMP856" s="399"/>
      <c r="GMQ856" s="399"/>
      <c r="GMR856" s="399"/>
      <c r="GMS856" s="399"/>
      <c r="GMT856" s="399"/>
      <c r="GMU856" s="399"/>
      <c r="GMV856" s="399"/>
      <c r="GMW856" s="399"/>
      <c r="GMX856" s="399"/>
      <c r="GMY856" s="399"/>
      <c r="GMZ856" s="399"/>
      <c r="GNA856" s="399"/>
      <c r="GNB856" s="399"/>
      <c r="GNC856" s="399"/>
      <c r="GND856" s="399"/>
      <c r="GNE856" s="399"/>
      <c r="GNF856" s="399"/>
      <c r="GNG856" s="399"/>
      <c r="GNH856" s="399"/>
      <c r="GNI856" s="399"/>
      <c r="GNJ856" s="399"/>
      <c r="GNK856" s="399"/>
      <c r="GNL856" s="399"/>
      <c r="GNM856" s="399"/>
      <c r="GNN856" s="399"/>
      <c r="GNO856" s="399"/>
      <c r="GNP856" s="399"/>
      <c r="GNQ856" s="399"/>
      <c r="GNR856" s="399"/>
      <c r="GNS856" s="399"/>
      <c r="GNT856" s="399"/>
      <c r="GNU856" s="399"/>
      <c r="GNV856" s="399"/>
      <c r="GNW856" s="399"/>
      <c r="GNX856" s="399"/>
      <c r="GNY856" s="399"/>
      <c r="GNZ856" s="399"/>
      <c r="GOA856" s="399"/>
      <c r="GOB856" s="399"/>
      <c r="GOC856" s="399"/>
      <c r="GOD856" s="399"/>
      <c r="GOE856" s="399"/>
      <c r="GOF856" s="399"/>
      <c r="GOG856" s="399"/>
      <c r="GOH856" s="399"/>
      <c r="GOI856" s="399"/>
      <c r="GOJ856" s="399"/>
      <c r="GOK856" s="399"/>
      <c r="GOL856" s="399"/>
      <c r="GOM856" s="399"/>
      <c r="GON856" s="399"/>
      <c r="GOO856" s="399"/>
      <c r="GOP856" s="399"/>
      <c r="GOQ856" s="399"/>
      <c r="GOR856" s="399"/>
      <c r="GOS856" s="399"/>
      <c r="GOT856" s="399"/>
      <c r="GOU856" s="399"/>
      <c r="GOV856" s="399"/>
      <c r="GOW856" s="399"/>
      <c r="GOX856" s="399"/>
      <c r="GOY856" s="399"/>
      <c r="GOZ856" s="399"/>
      <c r="GPA856" s="399"/>
      <c r="GPB856" s="399"/>
      <c r="GPC856" s="399"/>
      <c r="GPD856" s="399"/>
      <c r="GPE856" s="399"/>
      <c r="GPF856" s="399"/>
      <c r="GPG856" s="399"/>
      <c r="GPH856" s="399"/>
      <c r="GPI856" s="399"/>
      <c r="GPJ856" s="399"/>
      <c r="GPK856" s="399"/>
      <c r="GPL856" s="399"/>
      <c r="GPM856" s="399"/>
      <c r="GPN856" s="399"/>
      <c r="GPO856" s="399"/>
      <c r="GPP856" s="399"/>
      <c r="GPQ856" s="399"/>
      <c r="GPR856" s="399"/>
      <c r="GPS856" s="399"/>
      <c r="GPT856" s="399"/>
      <c r="GPU856" s="399"/>
      <c r="GPV856" s="399"/>
      <c r="GPW856" s="399"/>
      <c r="GPX856" s="399"/>
      <c r="GPY856" s="399"/>
      <c r="GPZ856" s="399"/>
      <c r="GQA856" s="399"/>
      <c r="GQB856" s="399"/>
      <c r="GQC856" s="399"/>
      <c r="GQD856" s="399"/>
      <c r="GQE856" s="399"/>
      <c r="GQF856" s="399"/>
      <c r="GQG856" s="399"/>
      <c r="GQH856" s="399"/>
      <c r="GQI856" s="399"/>
      <c r="GQJ856" s="399"/>
      <c r="GQK856" s="399"/>
      <c r="GQL856" s="399"/>
      <c r="GQM856" s="399"/>
      <c r="GQN856" s="399"/>
      <c r="GQO856" s="399"/>
      <c r="GQP856" s="399"/>
      <c r="GQQ856" s="399"/>
      <c r="GQR856" s="399"/>
      <c r="GQS856" s="399"/>
      <c r="GQT856" s="399"/>
      <c r="GQU856" s="399"/>
      <c r="GQV856" s="399"/>
      <c r="GQW856" s="399"/>
      <c r="GQX856" s="399"/>
      <c r="GQY856" s="399"/>
      <c r="GQZ856" s="399"/>
      <c r="GRA856" s="399"/>
      <c r="GRB856" s="399"/>
      <c r="GRC856" s="399"/>
      <c r="GRD856" s="399"/>
      <c r="GRE856" s="399"/>
      <c r="GRF856" s="399"/>
      <c r="GRG856" s="399"/>
      <c r="GRH856" s="399"/>
      <c r="GRI856" s="399"/>
      <c r="GRJ856" s="399"/>
      <c r="GRK856" s="399"/>
      <c r="GRL856" s="399"/>
      <c r="GRM856" s="399"/>
      <c r="GRN856" s="399"/>
      <c r="GRO856" s="399"/>
      <c r="GRP856" s="399"/>
      <c r="GRQ856" s="399"/>
      <c r="GRR856" s="399"/>
      <c r="GRS856" s="399"/>
      <c r="GRT856" s="399"/>
      <c r="GRU856" s="399"/>
      <c r="GRV856" s="399"/>
      <c r="GRW856" s="399"/>
      <c r="GRX856" s="399"/>
      <c r="GRY856" s="399"/>
      <c r="GRZ856" s="399"/>
      <c r="GSA856" s="399"/>
      <c r="GSB856" s="399"/>
      <c r="GSC856" s="399"/>
      <c r="GSD856" s="399"/>
      <c r="GSE856" s="399"/>
      <c r="GSF856" s="399"/>
      <c r="GSG856" s="399"/>
      <c r="GSH856" s="399"/>
      <c r="GSI856" s="399"/>
      <c r="GSJ856" s="399"/>
      <c r="GSK856" s="399"/>
      <c r="GSL856" s="399"/>
      <c r="GSM856" s="399"/>
      <c r="GSN856" s="399"/>
      <c r="GSO856" s="399"/>
      <c r="GSP856" s="399"/>
      <c r="GSQ856" s="399"/>
      <c r="GSR856" s="399"/>
      <c r="GSS856" s="399"/>
      <c r="GST856" s="399"/>
      <c r="GSU856" s="399"/>
      <c r="GSV856" s="399"/>
      <c r="GSW856" s="399"/>
      <c r="GSX856" s="399"/>
      <c r="GSY856" s="399"/>
      <c r="GSZ856" s="399"/>
      <c r="GTA856" s="399"/>
      <c r="GTB856" s="399"/>
      <c r="GTC856" s="399"/>
      <c r="GTD856" s="399"/>
      <c r="GTE856" s="399"/>
      <c r="GTF856" s="399"/>
      <c r="GTG856" s="399"/>
      <c r="GTH856" s="399"/>
      <c r="GTI856" s="399"/>
      <c r="GTJ856" s="399"/>
      <c r="GTK856" s="399"/>
      <c r="GTL856" s="399"/>
      <c r="GTM856" s="399"/>
      <c r="GTN856" s="399"/>
      <c r="GTO856" s="399"/>
      <c r="GTP856" s="399"/>
      <c r="GTQ856" s="399"/>
      <c r="GTR856" s="399"/>
      <c r="GTS856" s="399"/>
      <c r="GTT856" s="399"/>
      <c r="GTU856" s="399"/>
      <c r="GTV856" s="399"/>
      <c r="GTW856" s="399"/>
      <c r="GTX856" s="399"/>
      <c r="GTY856" s="399"/>
      <c r="GTZ856" s="399"/>
      <c r="GUA856" s="399"/>
      <c r="GUB856" s="399"/>
      <c r="GUC856" s="399"/>
      <c r="GUD856" s="399"/>
      <c r="GUE856" s="399"/>
      <c r="GUF856" s="399"/>
      <c r="GUG856" s="399"/>
      <c r="GUH856" s="399"/>
      <c r="GUI856" s="399"/>
      <c r="GUJ856" s="399"/>
      <c r="GUK856" s="399"/>
      <c r="GUL856" s="399"/>
      <c r="GUM856" s="399"/>
      <c r="GUN856" s="399"/>
      <c r="GUO856" s="399"/>
      <c r="GUP856" s="399"/>
      <c r="GUQ856" s="399"/>
      <c r="GUR856" s="399"/>
      <c r="GUS856" s="399"/>
      <c r="GUT856" s="399"/>
      <c r="GUU856" s="399"/>
      <c r="GUV856" s="399"/>
      <c r="GUW856" s="399"/>
      <c r="GUX856" s="399"/>
      <c r="GUY856" s="399"/>
      <c r="GUZ856" s="399"/>
      <c r="GVA856" s="399"/>
      <c r="GVB856" s="399"/>
      <c r="GVC856" s="399"/>
      <c r="GVD856" s="399"/>
      <c r="GVE856" s="399"/>
      <c r="GVF856" s="399"/>
      <c r="GVG856" s="399"/>
      <c r="GVH856" s="399"/>
      <c r="GVI856" s="399"/>
      <c r="GVJ856" s="399"/>
      <c r="GVK856" s="399"/>
      <c r="GVL856" s="399"/>
      <c r="GVM856" s="399"/>
      <c r="GVN856" s="399"/>
      <c r="GVO856" s="399"/>
      <c r="GVP856" s="399"/>
      <c r="GVQ856" s="399"/>
      <c r="GVR856" s="399"/>
      <c r="GVS856" s="399"/>
      <c r="GVT856" s="399"/>
      <c r="GVU856" s="399"/>
      <c r="GVV856" s="399"/>
      <c r="GVW856" s="399"/>
      <c r="GVX856" s="399"/>
      <c r="GVY856" s="399"/>
      <c r="GVZ856" s="399"/>
      <c r="GWA856" s="399"/>
      <c r="GWB856" s="399"/>
      <c r="GWC856" s="399"/>
      <c r="GWD856" s="399"/>
      <c r="GWE856" s="399"/>
      <c r="GWF856" s="399"/>
      <c r="GWG856" s="399"/>
      <c r="GWH856" s="399"/>
      <c r="GWI856" s="399"/>
      <c r="GWJ856" s="399"/>
      <c r="GWK856" s="399"/>
      <c r="GWL856" s="399"/>
      <c r="GWM856" s="399"/>
      <c r="GWN856" s="399"/>
      <c r="GWO856" s="399"/>
      <c r="GWP856" s="399"/>
      <c r="GWQ856" s="399"/>
      <c r="GWR856" s="399"/>
      <c r="GWS856" s="399"/>
      <c r="GWT856" s="399"/>
      <c r="GWU856" s="399"/>
      <c r="GWV856" s="399"/>
      <c r="GWW856" s="399"/>
      <c r="GWX856" s="399"/>
      <c r="GWY856" s="399"/>
      <c r="GWZ856" s="399"/>
      <c r="GXA856" s="399"/>
      <c r="GXB856" s="399"/>
      <c r="GXC856" s="399"/>
      <c r="GXD856" s="399"/>
      <c r="GXE856" s="399"/>
      <c r="GXF856" s="399"/>
      <c r="GXG856" s="399"/>
      <c r="GXH856" s="399"/>
      <c r="GXI856" s="399"/>
      <c r="GXJ856" s="399"/>
      <c r="GXK856" s="399"/>
      <c r="GXL856" s="399"/>
      <c r="GXM856" s="399"/>
      <c r="GXN856" s="399"/>
      <c r="GXO856" s="399"/>
      <c r="GXP856" s="399"/>
      <c r="GXQ856" s="399"/>
      <c r="GXR856" s="399"/>
      <c r="GXS856" s="399"/>
      <c r="GXT856" s="399"/>
      <c r="GXU856" s="399"/>
      <c r="GXV856" s="399"/>
      <c r="GXW856" s="399"/>
      <c r="GXX856" s="399"/>
      <c r="GXY856" s="399"/>
      <c r="GXZ856" s="399"/>
      <c r="GYA856" s="399"/>
      <c r="GYB856" s="399"/>
      <c r="GYC856" s="399"/>
      <c r="GYD856" s="399"/>
      <c r="GYE856" s="399"/>
      <c r="GYF856" s="399"/>
      <c r="GYG856" s="399"/>
      <c r="GYH856" s="399"/>
      <c r="GYI856" s="399"/>
      <c r="GYJ856" s="399"/>
      <c r="GYK856" s="399"/>
      <c r="GYL856" s="399"/>
      <c r="GYM856" s="399"/>
      <c r="GYN856" s="399"/>
      <c r="GYO856" s="399"/>
      <c r="GYP856" s="399"/>
      <c r="GYQ856" s="399"/>
      <c r="GYR856" s="399"/>
      <c r="GYS856" s="399"/>
      <c r="GYT856" s="399"/>
      <c r="GYU856" s="399"/>
      <c r="GYV856" s="399"/>
      <c r="GYW856" s="399"/>
      <c r="GYX856" s="399"/>
      <c r="GYY856" s="399"/>
      <c r="GYZ856" s="399"/>
      <c r="GZA856" s="399"/>
      <c r="GZB856" s="399"/>
      <c r="GZC856" s="399"/>
      <c r="GZD856" s="399"/>
      <c r="GZE856" s="399"/>
      <c r="GZF856" s="399"/>
      <c r="GZG856" s="399"/>
      <c r="GZH856" s="399"/>
      <c r="GZI856" s="399"/>
      <c r="GZJ856" s="399"/>
      <c r="GZK856" s="399"/>
      <c r="GZL856" s="399"/>
      <c r="GZM856" s="399"/>
      <c r="GZN856" s="399"/>
      <c r="GZO856" s="399"/>
      <c r="GZP856" s="399"/>
      <c r="GZQ856" s="399"/>
      <c r="GZR856" s="399"/>
      <c r="GZS856" s="399"/>
      <c r="GZT856" s="399"/>
      <c r="GZU856" s="399"/>
      <c r="GZV856" s="399"/>
      <c r="GZW856" s="399"/>
      <c r="GZX856" s="399"/>
      <c r="GZY856" s="399"/>
      <c r="GZZ856" s="399"/>
      <c r="HAA856" s="399"/>
      <c r="HAB856" s="399"/>
      <c r="HAC856" s="399"/>
      <c r="HAD856" s="399"/>
      <c r="HAE856" s="399"/>
      <c r="HAF856" s="399"/>
      <c r="HAG856" s="399"/>
      <c r="HAH856" s="399"/>
      <c r="HAI856" s="399"/>
      <c r="HAJ856" s="399"/>
      <c r="HAK856" s="399"/>
      <c r="HAL856" s="399"/>
      <c r="HAM856" s="399"/>
      <c r="HAN856" s="399"/>
      <c r="HAO856" s="399"/>
      <c r="HAP856" s="399"/>
      <c r="HAQ856" s="399"/>
      <c r="HAR856" s="399"/>
      <c r="HAS856" s="399"/>
      <c r="HAT856" s="399"/>
      <c r="HAU856" s="399"/>
      <c r="HAV856" s="399"/>
      <c r="HAW856" s="399"/>
      <c r="HAX856" s="399"/>
      <c r="HAY856" s="399"/>
      <c r="HAZ856" s="399"/>
      <c r="HBA856" s="399"/>
      <c r="HBB856" s="399"/>
      <c r="HBC856" s="399"/>
      <c r="HBD856" s="399"/>
      <c r="HBE856" s="399"/>
      <c r="HBF856" s="399"/>
      <c r="HBG856" s="399"/>
      <c r="HBH856" s="399"/>
      <c r="HBI856" s="399"/>
      <c r="HBJ856" s="399"/>
      <c r="HBK856" s="399"/>
      <c r="HBL856" s="399"/>
      <c r="HBM856" s="399"/>
      <c r="HBN856" s="399"/>
      <c r="HBO856" s="399"/>
      <c r="HBP856" s="399"/>
      <c r="HBQ856" s="399"/>
      <c r="HBR856" s="399"/>
      <c r="HBS856" s="399"/>
      <c r="HBT856" s="399"/>
      <c r="HBU856" s="399"/>
      <c r="HBV856" s="399"/>
      <c r="HBW856" s="399"/>
      <c r="HBX856" s="399"/>
      <c r="HBY856" s="399"/>
      <c r="HBZ856" s="399"/>
      <c r="HCA856" s="399"/>
      <c r="HCB856" s="399"/>
      <c r="HCC856" s="399"/>
      <c r="HCD856" s="399"/>
      <c r="HCE856" s="399"/>
      <c r="HCF856" s="399"/>
      <c r="HCG856" s="399"/>
      <c r="HCH856" s="399"/>
      <c r="HCI856" s="399"/>
      <c r="HCJ856" s="399"/>
      <c r="HCK856" s="399"/>
      <c r="HCL856" s="399"/>
      <c r="HCM856" s="399"/>
      <c r="HCN856" s="399"/>
      <c r="HCO856" s="399"/>
      <c r="HCP856" s="399"/>
      <c r="HCQ856" s="399"/>
      <c r="HCR856" s="399"/>
      <c r="HCS856" s="399"/>
      <c r="HCT856" s="399"/>
      <c r="HCU856" s="399"/>
      <c r="HCV856" s="399"/>
      <c r="HCW856" s="399"/>
      <c r="HCX856" s="399"/>
      <c r="HCY856" s="399"/>
      <c r="HCZ856" s="399"/>
      <c r="HDA856" s="399"/>
      <c r="HDB856" s="399"/>
      <c r="HDC856" s="399"/>
      <c r="HDD856" s="399"/>
      <c r="HDE856" s="399"/>
      <c r="HDF856" s="399"/>
      <c r="HDG856" s="399"/>
      <c r="HDH856" s="399"/>
      <c r="HDI856" s="399"/>
      <c r="HDJ856" s="399"/>
      <c r="HDK856" s="399"/>
      <c r="HDL856" s="399"/>
      <c r="HDM856" s="399"/>
      <c r="HDN856" s="399"/>
      <c r="HDO856" s="399"/>
      <c r="HDP856" s="399"/>
      <c r="HDQ856" s="399"/>
      <c r="HDR856" s="399"/>
      <c r="HDS856" s="399"/>
      <c r="HDT856" s="399"/>
      <c r="HDU856" s="399"/>
      <c r="HDV856" s="399"/>
      <c r="HDW856" s="399"/>
      <c r="HDX856" s="399"/>
      <c r="HDY856" s="399"/>
      <c r="HDZ856" s="399"/>
      <c r="HEA856" s="399"/>
      <c r="HEB856" s="399"/>
      <c r="HEC856" s="399"/>
      <c r="HED856" s="399"/>
      <c r="HEE856" s="399"/>
      <c r="HEF856" s="399"/>
      <c r="HEG856" s="399"/>
      <c r="HEH856" s="399"/>
      <c r="HEI856" s="399"/>
      <c r="HEJ856" s="399"/>
      <c r="HEK856" s="399"/>
      <c r="HEL856" s="399"/>
      <c r="HEM856" s="399"/>
      <c r="HEN856" s="399"/>
      <c r="HEO856" s="399"/>
      <c r="HEP856" s="399"/>
      <c r="HEQ856" s="399"/>
      <c r="HER856" s="399"/>
      <c r="HES856" s="399"/>
      <c r="HET856" s="399"/>
      <c r="HEU856" s="399"/>
      <c r="HEV856" s="399"/>
      <c r="HEW856" s="399"/>
      <c r="HEX856" s="399"/>
      <c r="HEY856" s="399"/>
      <c r="HEZ856" s="399"/>
      <c r="HFA856" s="399"/>
      <c r="HFB856" s="399"/>
      <c r="HFC856" s="399"/>
      <c r="HFD856" s="399"/>
      <c r="HFE856" s="399"/>
      <c r="HFF856" s="399"/>
      <c r="HFG856" s="399"/>
      <c r="HFH856" s="399"/>
      <c r="HFI856" s="399"/>
      <c r="HFJ856" s="399"/>
      <c r="HFK856" s="399"/>
      <c r="HFL856" s="399"/>
      <c r="HFM856" s="399"/>
      <c r="HFN856" s="399"/>
      <c r="HFO856" s="399"/>
      <c r="HFP856" s="399"/>
      <c r="HFQ856" s="399"/>
      <c r="HFR856" s="399"/>
      <c r="HFS856" s="399"/>
      <c r="HFT856" s="399"/>
      <c r="HFU856" s="399"/>
      <c r="HFV856" s="399"/>
      <c r="HFW856" s="399"/>
      <c r="HFX856" s="399"/>
      <c r="HFY856" s="399"/>
      <c r="HFZ856" s="399"/>
      <c r="HGA856" s="399"/>
      <c r="HGB856" s="399"/>
      <c r="HGC856" s="399"/>
      <c r="HGD856" s="399"/>
      <c r="HGE856" s="399"/>
      <c r="HGF856" s="399"/>
      <c r="HGG856" s="399"/>
      <c r="HGH856" s="399"/>
      <c r="HGI856" s="399"/>
      <c r="HGJ856" s="399"/>
      <c r="HGK856" s="399"/>
      <c r="HGL856" s="399"/>
      <c r="HGM856" s="399"/>
      <c r="HGN856" s="399"/>
      <c r="HGO856" s="399"/>
      <c r="HGP856" s="399"/>
      <c r="HGQ856" s="399"/>
      <c r="HGR856" s="399"/>
      <c r="HGS856" s="399"/>
      <c r="HGT856" s="399"/>
      <c r="HGU856" s="399"/>
      <c r="HGV856" s="399"/>
      <c r="HGW856" s="399"/>
      <c r="HGX856" s="399"/>
      <c r="HGY856" s="399"/>
      <c r="HGZ856" s="399"/>
      <c r="HHA856" s="399"/>
      <c r="HHB856" s="399"/>
      <c r="HHC856" s="399"/>
      <c r="HHD856" s="399"/>
      <c r="HHE856" s="399"/>
      <c r="HHF856" s="399"/>
      <c r="HHG856" s="399"/>
      <c r="HHH856" s="399"/>
      <c r="HHI856" s="399"/>
      <c r="HHJ856" s="399"/>
      <c r="HHK856" s="399"/>
      <c r="HHL856" s="399"/>
      <c r="HHM856" s="399"/>
      <c r="HHN856" s="399"/>
      <c r="HHO856" s="399"/>
      <c r="HHP856" s="399"/>
      <c r="HHQ856" s="399"/>
      <c r="HHR856" s="399"/>
      <c r="HHS856" s="399"/>
      <c r="HHT856" s="399"/>
      <c r="HHU856" s="399"/>
      <c r="HHV856" s="399"/>
      <c r="HHW856" s="399"/>
      <c r="HHX856" s="399"/>
      <c r="HHY856" s="399"/>
      <c r="HHZ856" s="399"/>
      <c r="HIA856" s="399"/>
      <c r="HIB856" s="399"/>
      <c r="HIC856" s="399"/>
      <c r="HID856" s="399"/>
      <c r="HIE856" s="399"/>
      <c r="HIF856" s="399"/>
      <c r="HIG856" s="399"/>
      <c r="HIH856" s="399"/>
      <c r="HII856" s="399"/>
      <c r="HIJ856" s="399"/>
      <c r="HIK856" s="399"/>
      <c r="HIL856" s="399"/>
      <c r="HIM856" s="399"/>
      <c r="HIN856" s="399"/>
      <c r="HIO856" s="399"/>
      <c r="HIP856" s="399"/>
      <c r="HIQ856" s="399"/>
      <c r="HIR856" s="399"/>
      <c r="HIS856" s="399"/>
      <c r="HIT856" s="399"/>
      <c r="HIU856" s="399"/>
      <c r="HIV856" s="399"/>
      <c r="HIW856" s="399"/>
      <c r="HIX856" s="399"/>
      <c r="HIY856" s="399"/>
      <c r="HIZ856" s="399"/>
      <c r="HJA856" s="399"/>
      <c r="HJB856" s="399"/>
      <c r="HJC856" s="399"/>
      <c r="HJD856" s="399"/>
      <c r="HJE856" s="399"/>
      <c r="HJF856" s="399"/>
      <c r="HJG856" s="399"/>
      <c r="HJH856" s="399"/>
      <c r="HJI856" s="399"/>
      <c r="HJJ856" s="399"/>
      <c r="HJK856" s="399"/>
      <c r="HJL856" s="399"/>
      <c r="HJM856" s="399"/>
      <c r="HJN856" s="399"/>
      <c r="HJO856" s="399"/>
      <c r="HJP856" s="399"/>
      <c r="HJQ856" s="399"/>
      <c r="HJR856" s="399"/>
      <c r="HJS856" s="399"/>
      <c r="HJT856" s="399"/>
      <c r="HJU856" s="399"/>
      <c r="HJV856" s="399"/>
      <c r="HJW856" s="399"/>
      <c r="HJX856" s="399"/>
      <c r="HJY856" s="399"/>
      <c r="HJZ856" s="399"/>
      <c r="HKA856" s="399"/>
      <c r="HKB856" s="399"/>
      <c r="HKC856" s="399"/>
      <c r="HKD856" s="399"/>
      <c r="HKE856" s="399"/>
      <c r="HKF856" s="399"/>
      <c r="HKG856" s="399"/>
      <c r="HKH856" s="399"/>
      <c r="HKI856" s="399"/>
      <c r="HKJ856" s="399"/>
      <c r="HKK856" s="399"/>
      <c r="HKL856" s="399"/>
      <c r="HKM856" s="399"/>
      <c r="HKN856" s="399"/>
      <c r="HKO856" s="399"/>
      <c r="HKP856" s="399"/>
      <c r="HKQ856" s="399"/>
      <c r="HKR856" s="399"/>
      <c r="HKS856" s="399"/>
      <c r="HKT856" s="399"/>
      <c r="HKU856" s="399"/>
      <c r="HKV856" s="399"/>
      <c r="HKW856" s="399"/>
      <c r="HKX856" s="399"/>
      <c r="HKY856" s="399"/>
      <c r="HKZ856" s="399"/>
      <c r="HLA856" s="399"/>
      <c r="HLB856" s="399"/>
      <c r="HLC856" s="399"/>
      <c r="HLD856" s="399"/>
      <c r="HLE856" s="399"/>
      <c r="HLF856" s="399"/>
      <c r="HLG856" s="399"/>
      <c r="HLH856" s="399"/>
      <c r="HLI856" s="399"/>
      <c r="HLJ856" s="399"/>
      <c r="HLK856" s="399"/>
      <c r="HLL856" s="399"/>
      <c r="HLM856" s="399"/>
      <c r="HLN856" s="399"/>
      <c r="HLO856" s="399"/>
      <c r="HLP856" s="399"/>
      <c r="HLQ856" s="399"/>
      <c r="HLR856" s="399"/>
      <c r="HLS856" s="399"/>
      <c r="HLT856" s="399"/>
      <c r="HLU856" s="399"/>
      <c r="HLV856" s="399"/>
      <c r="HLW856" s="399"/>
      <c r="HLX856" s="399"/>
      <c r="HLY856" s="399"/>
      <c r="HLZ856" s="399"/>
      <c r="HMA856" s="399"/>
      <c r="HMB856" s="399"/>
      <c r="HMC856" s="399"/>
      <c r="HMD856" s="399"/>
      <c r="HME856" s="399"/>
      <c r="HMF856" s="399"/>
      <c r="HMG856" s="399"/>
      <c r="HMH856" s="399"/>
      <c r="HMI856" s="399"/>
      <c r="HMJ856" s="399"/>
      <c r="HMK856" s="399"/>
      <c r="HML856" s="399"/>
      <c r="HMM856" s="399"/>
      <c r="HMN856" s="399"/>
      <c r="HMO856" s="399"/>
      <c r="HMP856" s="399"/>
      <c r="HMQ856" s="399"/>
      <c r="HMR856" s="399"/>
      <c r="HMS856" s="399"/>
      <c r="HMT856" s="399"/>
      <c r="HMU856" s="399"/>
      <c r="HMV856" s="399"/>
      <c r="HMW856" s="399"/>
      <c r="HMX856" s="399"/>
      <c r="HMY856" s="399"/>
      <c r="HMZ856" s="399"/>
      <c r="HNA856" s="399"/>
      <c r="HNB856" s="399"/>
      <c r="HNC856" s="399"/>
      <c r="HND856" s="399"/>
      <c r="HNE856" s="399"/>
      <c r="HNF856" s="399"/>
      <c r="HNG856" s="399"/>
      <c r="HNH856" s="399"/>
      <c r="HNI856" s="399"/>
      <c r="HNJ856" s="399"/>
      <c r="HNK856" s="399"/>
      <c r="HNL856" s="399"/>
      <c r="HNM856" s="399"/>
      <c r="HNN856" s="399"/>
      <c r="HNO856" s="399"/>
      <c r="HNP856" s="399"/>
      <c r="HNQ856" s="399"/>
      <c r="HNR856" s="399"/>
      <c r="HNS856" s="399"/>
      <c r="HNT856" s="399"/>
      <c r="HNU856" s="399"/>
      <c r="HNV856" s="399"/>
      <c r="HNW856" s="399"/>
      <c r="HNX856" s="399"/>
      <c r="HNY856" s="399"/>
      <c r="HNZ856" s="399"/>
      <c r="HOA856" s="399"/>
      <c r="HOB856" s="399"/>
      <c r="HOC856" s="399"/>
      <c r="HOD856" s="399"/>
      <c r="HOE856" s="399"/>
      <c r="HOF856" s="399"/>
      <c r="HOG856" s="399"/>
      <c r="HOH856" s="399"/>
      <c r="HOI856" s="399"/>
      <c r="HOJ856" s="399"/>
      <c r="HOK856" s="399"/>
      <c r="HOL856" s="399"/>
      <c r="HOM856" s="399"/>
      <c r="HON856" s="399"/>
      <c r="HOO856" s="399"/>
      <c r="HOP856" s="399"/>
      <c r="HOQ856" s="399"/>
      <c r="HOR856" s="399"/>
      <c r="HOS856" s="399"/>
      <c r="HOT856" s="399"/>
      <c r="HOU856" s="399"/>
      <c r="HOV856" s="399"/>
      <c r="HOW856" s="399"/>
      <c r="HOX856" s="399"/>
      <c r="HOY856" s="399"/>
      <c r="HOZ856" s="399"/>
      <c r="HPA856" s="399"/>
      <c r="HPB856" s="399"/>
      <c r="HPC856" s="399"/>
      <c r="HPD856" s="399"/>
      <c r="HPE856" s="399"/>
      <c r="HPF856" s="399"/>
      <c r="HPG856" s="399"/>
      <c r="HPH856" s="399"/>
      <c r="HPI856" s="399"/>
      <c r="HPJ856" s="399"/>
      <c r="HPK856" s="399"/>
      <c r="HPL856" s="399"/>
      <c r="HPM856" s="399"/>
      <c r="HPN856" s="399"/>
      <c r="HPO856" s="399"/>
      <c r="HPP856" s="399"/>
      <c r="HPQ856" s="399"/>
      <c r="HPR856" s="399"/>
      <c r="HPS856" s="399"/>
      <c r="HPT856" s="399"/>
      <c r="HPU856" s="399"/>
      <c r="HPV856" s="399"/>
      <c r="HPW856" s="399"/>
      <c r="HPX856" s="399"/>
      <c r="HPY856" s="399"/>
      <c r="HPZ856" s="399"/>
      <c r="HQA856" s="399"/>
      <c r="HQB856" s="399"/>
      <c r="HQC856" s="399"/>
      <c r="HQD856" s="399"/>
      <c r="HQE856" s="399"/>
      <c r="HQF856" s="399"/>
      <c r="HQG856" s="399"/>
      <c r="HQH856" s="399"/>
      <c r="HQI856" s="399"/>
      <c r="HQJ856" s="399"/>
      <c r="HQK856" s="399"/>
      <c r="HQL856" s="399"/>
      <c r="HQM856" s="399"/>
      <c r="HQN856" s="399"/>
      <c r="HQO856" s="399"/>
      <c r="HQP856" s="399"/>
      <c r="HQQ856" s="399"/>
      <c r="HQR856" s="399"/>
      <c r="HQS856" s="399"/>
      <c r="HQT856" s="399"/>
      <c r="HQU856" s="399"/>
      <c r="HQV856" s="399"/>
      <c r="HQW856" s="399"/>
      <c r="HQX856" s="399"/>
      <c r="HQY856" s="399"/>
      <c r="HQZ856" s="399"/>
      <c r="HRA856" s="399"/>
      <c r="HRB856" s="399"/>
      <c r="HRC856" s="399"/>
      <c r="HRD856" s="399"/>
      <c r="HRE856" s="399"/>
      <c r="HRF856" s="399"/>
      <c r="HRG856" s="399"/>
      <c r="HRH856" s="399"/>
      <c r="HRI856" s="399"/>
      <c r="HRJ856" s="399"/>
      <c r="HRK856" s="399"/>
      <c r="HRL856" s="399"/>
      <c r="HRM856" s="399"/>
      <c r="HRN856" s="399"/>
      <c r="HRO856" s="399"/>
      <c r="HRP856" s="399"/>
      <c r="HRQ856" s="399"/>
      <c r="HRR856" s="399"/>
      <c r="HRS856" s="399"/>
      <c r="HRT856" s="399"/>
      <c r="HRU856" s="399"/>
      <c r="HRV856" s="399"/>
      <c r="HRW856" s="399"/>
      <c r="HRX856" s="399"/>
      <c r="HRY856" s="399"/>
      <c r="HRZ856" s="399"/>
      <c r="HSA856" s="399"/>
      <c r="HSB856" s="399"/>
      <c r="HSC856" s="399"/>
      <c r="HSD856" s="399"/>
      <c r="HSE856" s="399"/>
      <c r="HSF856" s="399"/>
      <c r="HSG856" s="399"/>
      <c r="HSH856" s="399"/>
      <c r="HSI856" s="399"/>
      <c r="HSJ856" s="399"/>
      <c r="HSK856" s="399"/>
      <c r="HSL856" s="399"/>
      <c r="HSM856" s="399"/>
      <c r="HSN856" s="399"/>
      <c r="HSO856" s="399"/>
      <c r="HSP856" s="399"/>
      <c r="HSQ856" s="399"/>
      <c r="HSR856" s="399"/>
      <c r="HSS856" s="399"/>
      <c r="HST856" s="399"/>
      <c r="HSU856" s="399"/>
      <c r="HSV856" s="399"/>
      <c r="HSW856" s="399"/>
      <c r="HSX856" s="399"/>
      <c r="HSY856" s="399"/>
      <c r="HSZ856" s="399"/>
      <c r="HTA856" s="399"/>
      <c r="HTB856" s="399"/>
      <c r="HTC856" s="399"/>
      <c r="HTD856" s="399"/>
      <c r="HTE856" s="399"/>
      <c r="HTF856" s="399"/>
      <c r="HTG856" s="399"/>
      <c r="HTH856" s="399"/>
      <c r="HTI856" s="399"/>
      <c r="HTJ856" s="399"/>
      <c r="HTK856" s="399"/>
      <c r="HTL856" s="399"/>
      <c r="HTM856" s="399"/>
      <c r="HTN856" s="399"/>
      <c r="HTO856" s="399"/>
      <c r="HTP856" s="399"/>
      <c r="HTQ856" s="399"/>
      <c r="HTR856" s="399"/>
      <c r="HTS856" s="399"/>
      <c r="HTT856" s="399"/>
      <c r="HTU856" s="399"/>
      <c r="HTV856" s="399"/>
      <c r="HTW856" s="399"/>
      <c r="HTX856" s="399"/>
      <c r="HTY856" s="399"/>
      <c r="HTZ856" s="399"/>
      <c r="HUA856" s="399"/>
      <c r="HUB856" s="399"/>
      <c r="HUC856" s="399"/>
      <c r="HUD856" s="399"/>
      <c r="HUE856" s="399"/>
      <c r="HUF856" s="399"/>
      <c r="HUG856" s="399"/>
      <c r="HUH856" s="399"/>
      <c r="HUI856" s="399"/>
      <c r="HUJ856" s="399"/>
      <c r="HUK856" s="399"/>
      <c r="HUL856" s="399"/>
      <c r="HUM856" s="399"/>
      <c r="HUN856" s="399"/>
      <c r="HUO856" s="399"/>
      <c r="HUP856" s="399"/>
      <c r="HUQ856" s="399"/>
      <c r="HUR856" s="399"/>
      <c r="HUS856" s="399"/>
      <c r="HUT856" s="399"/>
      <c r="HUU856" s="399"/>
      <c r="HUV856" s="399"/>
      <c r="HUW856" s="399"/>
      <c r="HUX856" s="399"/>
      <c r="HUY856" s="399"/>
      <c r="HUZ856" s="399"/>
      <c r="HVA856" s="399"/>
      <c r="HVB856" s="399"/>
      <c r="HVC856" s="399"/>
      <c r="HVD856" s="399"/>
      <c r="HVE856" s="399"/>
      <c r="HVF856" s="399"/>
      <c r="HVG856" s="399"/>
      <c r="HVH856" s="399"/>
      <c r="HVI856" s="399"/>
      <c r="HVJ856" s="399"/>
      <c r="HVK856" s="399"/>
      <c r="HVL856" s="399"/>
      <c r="HVM856" s="399"/>
      <c r="HVN856" s="399"/>
      <c r="HVO856" s="399"/>
      <c r="HVP856" s="399"/>
      <c r="HVQ856" s="399"/>
      <c r="HVR856" s="399"/>
      <c r="HVS856" s="399"/>
      <c r="HVT856" s="399"/>
      <c r="HVU856" s="399"/>
      <c r="HVV856" s="399"/>
      <c r="HVW856" s="399"/>
      <c r="HVX856" s="399"/>
      <c r="HVY856" s="399"/>
      <c r="HVZ856" s="399"/>
      <c r="HWA856" s="399"/>
      <c r="HWB856" s="399"/>
      <c r="HWC856" s="399"/>
      <c r="HWD856" s="399"/>
      <c r="HWE856" s="399"/>
      <c r="HWF856" s="399"/>
      <c r="HWG856" s="399"/>
      <c r="HWH856" s="399"/>
      <c r="HWI856" s="399"/>
      <c r="HWJ856" s="399"/>
      <c r="HWK856" s="399"/>
      <c r="HWL856" s="399"/>
      <c r="HWM856" s="399"/>
      <c r="HWN856" s="399"/>
      <c r="HWO856" s="399"/>
      <c r="HWP856" s="399"/>
      <c r="HWQ856" s="399"/>
      <c r="HWR856" s="399"/>
      <c r="HWS856" s="399"/>
      <c r="HWT856" s="399"/>
      <c r="HWU856" s="399"/>
      <c r="HWV856" s="399"/>
      <c r="HWW856" s="399"/>
      <c r="HWX856" s="399"/>
      <c r="HWY856" s="399"/>
      <c r="HWZ856" s="399"/>
      <c r="HXA856" s="399"/>
      <c r="HXB856" s="399"/>
      <c r="HXC856" s="399"/>
      <c r="HXD856" s="399"/>
      <c r="HXE856" s="399"/>
      <c r="HXF856" s="399"/>
      <c r="HXG856" s="399"/>
      <c r="HXH856" s="399"/>
      <c r="HXI856" s="399"/>
      <c r="HXJ856" s="399"/>
      <c r="HXK856" s="399"/>
      <c r="HXL856" s="399"/>
      <c r="HXM856" s="399"/>
      <c r="HXN856" s="399"/>
      <c r="HXO856" s="399"/>
      <c r="HXP856" s="399"/>
      <c r="HXQ856" s="399"/>
      <c r="HXR856" s="399"/>
      <c r="HXS856" s="399"/>
      <c r="HXT856" s="399"/>
      <c r="HXU856" s="399"/>
      <c r="HXV856" s="399"/>
      <c r="HXW856" s="399"/>
      <c r="HXX856" s="399"/>
      <c r="HXY856" s="399"/>
      <c r="HXZ856" s="399"/>
      <c r="HYA856" s="399"/>
      <c r="HYB856" s="399"/>
      <c r="HYC856" s="399"/>
      <c r="HYD856" s="399"/>
      <c r="HYE856" s="399"/>
      <c r="HYF856" s="399"/>
      <c r="HYG856" s="399"/>
      <c r="HYH856" s="399"/>
      <c r="HYI856" s="399"/>
      <c r="HYJ856" s="399"/>
      <c r="HYK856" s="399"/>
      <c r="HYL856" s="399"/>
      <c r="HYM856" s="399"/>
      <c r="HYN856" s="399"/>
      <c r="HYO856" s="399"/>
      <c r="HYP856" s="399"/>
      <c r="HYQ856" s="399"/>
      <c r="HYR856" s="399"/>
      <c r="HYS856" s="399"/>
      <c r="HYT856" s="399"/>
      <c r="HYU856" s="399"/>
      <c r="HYV856" s="399"/>
      <c r="HYW856" s="399"/>
      <c r="HYX856" s="399"/>
      <c r="HYY856" s="399"/>
      <c r="HYZ856" s="399"/>
      <c r="HZA856" s="399"/>
      <c r="HZB856" s="399"/>
      <c r="HZC856" s="399"/>
      <c r="HZD856" s="399"/>
      <c r="HZE856" s="399"/>
      <c r="HZF856" s="399"/>
      <c r="HZG856" s="399"/>
      <c r="HZH856" s="399"/>
      <c r="HZI856" s="399"/>
      <c r="HZJ856" s="399"/>
      <c r="HZK856" s="399"/>
      <c r="HZL856" s="399"/>
      <c r="HZM856" s="399"/>
      <c r="HZN856" s="399"/>
      <c r="HZO856" s="399"/>
      <c r="HZP856" s="399"/>
      <c r="HZQ856" s="399"/>
      <c r="HZR856" s="399"/>
      <c r="HZS856" s="399"/>
      <c r="HZT856" s="399"/>
      <c r="HZU856" s="399"/>
      <c r="HZV856" s="399"/>
      <c r="HZW856" s="399"/>
      <c r="HZX856" s="399"/>
      <c r="HZY856" s="399"/>
      <c r="HZZ856" s="399"/>
      <c r="IAA856" s="399"/>
      <c r="IAB856" s="399"/>
      <c r="IAC856" s="399"/>
      <c r="IAD856" s="399"/>
      <c r="IAE856" s="399"/>
      <c r="IAF856" s="399"/>
      <c r="IAG856" s="399"/>
      <c r="IAH856" s="399"/>
      <c r="IAI856" s="399"/>
      <c r="IAJ856" s="399"/>
      <c r="IAK856" s="399"/>
      <c r="IAL856" s="399"/>
      <c r="IAM856" s="399"/>
      <c r="IAN856" s="399"/>
      <c r="IAO856" s="399"/>
      <c r="IAP856" s="399"/>
      <c r="IAQ856" s="399"/>
      <c r="IAR856" s="399"/>
      <c r="IAS856" s="399"/>
      <c r="IAT856" s="399"/>
      <c r="IAU856" s="399"/>
      <c r="IAV856" s="399"/>
      <c r="IAW856" s="399"/>
      <c r="IAX856" s="399"/>
      <c r="IAY856" s="399"/>
      <c r="IAZ856" s="399"/>
      <c r="IBA856" s="399"/>
      <c r="IBB856" s="399"/>
      <c r="IBC856" s="399"/>
      <c r="IBD856" s="399"/>
      <c r="IBE856" s="399"/>
      <c r="IBF856" s="399"/>
      <c r="IBG856" s="399"/>
      <c r="IBH856" s="399"/>
      <c r="IBI856" s="399"/>
      <c r="IBJ856" s="399"/>
      <c r="IBK856" s="399"/>
      <c r="IBL856" s="399"/>
      <c r="IBM856" s="399"/>
      <c r="IBN856" s="399"/>
      <c r="IBO856" s="399"/>
      <c r="IBP856" s="399"/>
      <c r="IBQ856" s="399"/>
      <c r="IBR856" s="399"/>
      <c r="IBS856" s="399"/>
      <c r="IBT856" s="399"/>
      <c r="IBU856" s="399"/>
      <c r="IBV856" s="399"/>
      <c r="IBW856" s="399"/>
      <c r="IBX856" s="399"/>
      <c r="IBY856" s="399"/>
      <c r="IBZ856" s="399"/>
      <c r="ICA856" s="399"/>
      <c r="ICB856" s="399"/>
      <c r="ICC856" s="399"/>
      <c r="ICD856" s="399"/>
      <c r="ICE856" s="399"/>
      <c r="ICF856" s="399"/>
      <c r="ICG856" s="399"/>
      <c r="ICH856" s="399"/>
      <c r="ICI856" s="399"/>
      <c r="ICJ856" s="399"/>
      <c r="ICK856" s="399"/>
      <c r="ICL856" s="399"/>
      <c r="ICM856" s="399"/>
      <c r="ICN856" s="399"/>
      <c r="ICO856" s="399"/>
      <c r="ICP856" s="399"/>
      <c r="ICQ856" s="399"/>
      <c r="ICR856" s="399"/>
      <c r="ICS856" s="399"/>
      <c r="ICT856" s="399"/>
      <c r="ICU856" s="399"/>
      <c r="ICV856" s="399"/>
      <c r="ICW856" s="399"/>
      <c r="ICX856" s="399"/>
      <c r="ICY856" s="399"/>
      <c r="ICZ856" s="399"/>
      <c r="IDA856" s="399"/>
      <c r="IDB856" s="399"/>
      <c r="IDC856" s="399"/>
      <c r="IDD856" s="399"/>
      <c r="IDE856" s="399"/>
      <c r="IDF856" s="399"/>
      <c r="IDG856" s="399"/>
      <c r="IDH856" s="399"/>
      <c r="IDI856" s="399"/>
      <c r="IDJ856" s="399"/>
      <c r="IDK856" s="399"/>
      <c r="IDL856" s="399"/>
      <c r="IDM856" s="399"/>
      <c r="IDN856" s="399"/>
      <c r="IDO856" s="399"/>
      <c r="IDP856" s="399"/>
      <c r="IDQ856" s="399"/>
      <c r="IDR856" s="399"/>
      <c r="IDS856" s="399"/>
      <c r="IDT856" s="399"/>
      <c r="IDU856" s="399"/>
      <c r="IDV856" s="399"/>
      <c r="IDW856" s="399"/>
      <c r="IDX856" s="399"/>
      <c r="IDY856" s="399"/>
      <c r="IDZ856" s="399"/>
      <c r="IEA856" s="399"/>
      <c r="IEB856" s="399"/>
      <c r="IEC856" s="399"/>
      <c r="IED856" s="399"/>
      <c r="IEE856" s="399"/>
      <c r="IEF856" s="399"/>
      <c r="IEG856" s="399"/>
      <c r="IEH856" s="399"/>
      <c r="IEI856" s="399"/>
      <c r="IEJ856" s="399"/>
      <c r="IEK856" s="399"/>
      <c r="IEL856" s="399"/>
      <c r="IEM856" s="399"/>
      <c r="IEN856" s="399"/>
      <c r="IEO856" s="399"/>
      <c r="IEP856" s="399"/>
      <c r="IEQ856" s="399"/>
      <c r="IER856" s="399"/>
      <c r="IES856" s="399"/>
      <c r="IET856" s="399"/>
      <c r="IEU856" s="399"/>
      <c r="IEV856" s="399"/>
      <c r="IEW856" s="399"/>
      <c r="IEX856" s="399"/>
      <c r="IEY856" s="399"/>
      <c r="IEZ856" s="399"/>
      <c r="IFA856" s="399"/>
      <c r="IFB856" s="399"/>
      <c r="IFC856" s="399"/>
      <c r="IFD856" s="399"/>
      <c r="IFE856" s="399"/>
      <c r="IFF856" s="399"/>
      <c r="IFG856" s="399"/>
      <c r="IFH856" s="399"/>
      <c r="IFI856" s="399"/>
      <c r="IFJ856" s="399"/>
      <c r="IFK856" s="399"/>
      <c r="IFL856" s="399"/>
      <c r="IFM856" s="399"/>
      <c r="IFN856" s="399"/>
      <c r="IFO856" s="399"/>
      <c r="IFP856" s="399"/>
      <c r="IFQ856" s="399"/>
      <c r="IFR856" s="399"/>
      <c r="IFS856" s="399"/>
      <c r="IFT856" s="399"/>
      <c r="IFU856" s="399"/>
      <c r="IFV856" s="399"/>
      <c r="IFW856" s="399"/>
      <c r="IFX856" s="399"/>
      <c r="IFY856" s="399"/>
      <c r="IFZ856" s="399"/>
      <c r="IGA856" s="399"/>
      <c r="IGB856" s="399"/>
      <c r="IGC856" s="399"/>
      <c r="IGD856" s="399"/>
      <c r="IGE856" s="399"/>
      <c r="IGF856" s="399"/>
      <c r="IGG856" s="399"/>
      <c r="IGH856" s="399"/>
      <c r="IGI856" s="399"/>
      <c r="IGJ856" s="399"/>
      <c r="IGK856" s="399"/>
      <c r="IGL856" s="399"/>
      <c r="IGM856" s="399"/>
      <c r="IGN856" s="399"/>
      <c r="IGO856" s="399"/>
      <c r="IGP856" s="399"/>
      <c r="IGQ856" s="399"/>
      <c r="IGR856" s="399"/>
      <c r="IGS856" s="399"/>
      <c r="IGT856" s="399"/>
      <c r="IGU856" s="399"/>
      <c r="IGV856" s="399"/>
      <c r="IGW856" s="399"/>
      <c r="IGX856" s="399"/>
      <c r="IGY856" s="399"/>
      <c r="IGZ856" s="399"/>
      <c r="IHA856" s="399"/>
      <c r="IHB856" s="399"/>
      <c r="IHC856" s="399"/>
      <c r="IHD856" s="399"/>
      <c r="IHE856" s="399"/>
      <c r="IHF856" s="399"/>
      <c r="IHG856" s="399"/>
      <c r="IHH856" s="399"/>
      <c r="IHI856" s="399"/>
      <c r="IHJ856" s="399"/>
      <c r="IHK856" s="399"/>
      <c r="IHL856" s="399"/>
      <c r="IHM856" s="399"/>
      <c r="IHN856" s="399"/>
      <c r="IHO856" s="399"/>
      <c r="IHP856" s="399"/>
      <c r="IHQ856" s="399"/>
      <c r="IHR856" s="399"/>
      <c r="IHS856" s="399"/>
      <c r="IHT856" s="399"/>
      <c r="IHU856" s="399"/>
      <c r="IHV856" s="399"/>
      <c r="IHW856" s="399"/>
      <c r="IHX856" s="399"/>
      <c r="IHY856" s="399"/>
      <c r="IHZ856" s="399"/>
      <c r="IIA856" s="399"/>
      <c r="IIB856" s="399"/>
      <c r="IIC856" s="399"/>
      <c r="IID856" s="399"/>
      <c r="IIE856" s="399"/>
      <c r="IIF856" s="399"/>
      <c r="IIG856" s="399"/>
      <c r="IIH856" s="399"/>
      <c r="III856" s="399"/>
      <c r="IIJ856" s="399"/>
      <c r="IIK856" s="399"/>
      <c r="IIL856" s="399"/>
      <c r="IIM856" s="399"/>
      <c r="IIN856" s="399"/>
      <c r="IIO856" s="399"/>
      <c r="IIP856" s="399"/>
      <c r="IIQ856" s="399"/>
      <c r="IIR856" s="399"/>
      <c r="IIS856" s="399"/>
      <c r="IIT856" s="399"/>
      <c r="IIU856" s="399"/>
      <c r="IIV856" s="399"/>
      <c r="IIW856" s="399"/>
      <c r="IIX856" s="399"/>
      <c r="IIY856" s="399"/>
      <c r="IIZ856" s="399"/>
      <c r="IJA856" s="399"/>
      <c r="IJB856" s="399"/>
      <c r="IJC856" s="399"/>
      <c r="IJD856" s="399"/>
      <c r="IJE856" s="399"/>
      <c r="IJF856" s="399"/>
      <c r="IJG856" s="399"/>
      <c r="IJH856" s="399"/>
      <c r="IJI856" s="399"/>
      <c r="IJJ856" s="399"/>
      <c r="IJK856" s="399"/>
      <c r="IJL856" s="399"/>
      <c r="IJM856" s="399"/>
      <c r="IJN856" s="399"/>
      <c r="IJO856" s="399"/>
      <c r="IJP856" s="399"/>
      <c r="IJQ856" s="399"/>
      <c r="IJR856" s="399"/>
      <c r="IJS856" s="399"/>
      <c r="IJT856" s="399"/>
      <c r="IJU856" s="399"/>
      <c r="IJV856" s="399"/>
      <c r="IJW856" s="399"/>
      <c r="IJX856" s="399"/>
      <c r="IJY856" s="399"/>
      <c r="IJZ856" s="399"/>
      <c r="IKA856" s="399"/>
      <c r="IKB856" s="399"/>
      <c r="IKC856" s="399"/>
      <c r="IKD856" s="399"/>
      <c r="IKE856" s="399"/>
      <c r="IKF856" s="399"/>
      <c r="IKG856" s="399"/>
      <c r="IKH856" s="399"/>
      <c r="IKI856" s="399"/>
      <c r="IKJ856" s="399"/>
      <c r="IKK856" s="399"/>
      <c r="IKL856" s="399"/>
      <c r="IKM856" s="399"/>
      <c r="IKN856" s="399"/>
      <c r="IKO856" s="399"/>
      <c r="IKP856" s="399"/>
      <c r="IKQ856" s="399"/>
      <c r="IKR856" s="399"/>
      <c r="IKS856" s="399"/>
      <c r="IKT856" s="399"/>
      <c r="IKU856" s="399"/>
      <c r="IKV856" s="399"/>
      <c r="IKW856" s="399"/>
      <c r="IKX856" s="399"/>
      <c r="IKY856" s="399"/>
      <c r="IKZ856" s="399"/>
      <c r="ILA856" s="399"/>
      <c r="ILB856" s="399"/>
      <c r="ILC856" s="399"/>
      <c r="ILD856" s="399"/>
      <c r="ILE856" s="399"/>
      <c r="ILF856" s="399"/>
      <c r="ILG856" s="399"/>
      <c r="ILH856" s="399"/>
      <c r="ILI856" s="399"/>
      <c r="ILJ856" s="399"/>
      <c r="ILK856" s="399"/>
      <c r="ILL856" s="399"/>
      <c r="ILM856" s="399"/>
      <c r="ILN856" s="399"/>
      <c r="ILO856" s="399"/>
      <c r="ILP856" s="399"/>
      <c r="ILQ856" s="399"/>
      <c r="ILR856" s="399"/>
      <c r="ILS856" s="399"/>
      <c r="ILT856" s="399"/>
      <c r="ILU856" s="399"/>
      <c r="ILV856" s="399"/>
      <c r="ILW856" s="399"/>
      <c r="ILX856" s="399"/>
      <c r="ILY856" s="399"/>
      <c r="ILZ856" s="399"/>
      <c r="IMA856" s="399"/>
      <c r="IMB856" s="399"/>
      <c r="IMC856" s="399"/>
      <c r="IMD856" s="399"/>
      <c r="IME856" s="399"/>
      <c r="IMF856" s="399"/>
      <c r="IMG856" s="399"/>
      <c r="IMH856" s="399"/>
      <c r="IMI856" s="399"/>
      <c r="IMJ856" s="399"/>
      <c r="IMK856" s="399"/>
      <c r="IML856" s="399"/>
      <c r="IMM856" s="399"/>
      <c r="IMN856" s="399"/>
      <c r="IMO856" s="399"/>
      <c r="IMP856" s="399"/>
      <c r="IMQ856" s="399"/>
      <c r="IMR856" s="399"/>
      <c r="IMS856" s="399"/>
      <c r="IMT856" s="399"/>
      <c r="IMU856" s="399"/>
      <c r="IMV856" s="399"/>
      <c r="IMW856" s="399"/>
      <c r="IMX856" s="399"/>
      <c r="IMY856" s="399"/>
      <c r="IMZ856" s="399"/>
      <c r="INA856" s="399"/>
      <c r="INB856" s="399"/>
      <c r="INC856" s="399"/>
      <c r="IND856" s="399"/>
      <c r="INE856" s="399"/>
      <c r="INF856" s="399"/>
      <c r="ING856" s="399"/>
      <c r="INH856" s="399"/>
      <c r="INI856" s="399"/>
      <c r="INJ856" s="399"/>
      <c r="INK856" s="399"/>
      <c r="INL856" s="399"/>
      <c r="INM856" s="399"/>
      <c r="INN856" s="399"/>
      <c r="INO856" s="399"/>
      <c r="INP856" s="399"/>
      <c r="INQ856" s="399"/>
      <c r="INR856" s="399"/>
      <c r="INS856" s="399"/>
      <c r="INT856" s="399"/>
      <c r="INU856" s="399"/>
      <c r="INV856" s="399"/>
      <c r="INW856" s="399"/>
      <c r="INX856" s="399"/>
      <c r="INY856" s="399"/>
      <c r="INZ856" s="399"/>
      <c r="IOA856" s="399"/>
      <c r="IOB856" s="399"/>
      <c r="IOC856" s="399"/>
      <c r="IOD856" s="399"/>
      <c r="IOE856" s="399"/>
      <c r="IOF856" s="399"/>
      <c r="IOG856" s="399"/>
      <c r="IOH856" s="399"/>
      <c r="IOI856" s="399"/>
      <c r="IOJ856" s="399"/>
      <c r="IOK856" s="399"/>
      <c r="IOL856" s="399"/>
      <c r="IOM856" s="399"/>
      <c r="ION856" s="399"/>
      <c r="IOO856" s="399"/>
      <c r="IOP856" s="399"/>
      <c r="IOQ856" s="399"/>
      <c r="IOR856" s="399"/>
      <c r="IOS856" s="399"/>
      <c r="IOT856" s="399"/>
      <c r="IOU856" s="399"/>
      <c r="IOV856" s="399"/>
      <c r="IOW856" s="399"/>
      <c r="IOX856" s="399"/>
      <c r="IOY856" s="399"/>
      <c r="IOZ856" s="399"/>
      <c r="IPA856" s="399"/>
      <c r="IPB856" s="399"/>
      <c r="IPC856" s="399"/>
      <c r="IPD856" s="399"/>
      <c r="IPE856" s="399"/>
      <c r="IPF856" s="399"/>
      <c r="IPG856" s="399"/>
      <c r="IPH856" s="399"/>
      <c r="IPI856" s="399"/>
      <c r="IPJ856" s="399"/>
      <c r="IPK856" s="399"/>
      <c r="IPL856" s="399"/>
      <c r="IPM856" s="399"/>
      <c r="IPN856" s="399"/>
      <c r="IPO856" s="399"/>
      <c r="IPP856" s="399"/>
      <c r="IPQ856" s="399"/>
      <c r="IPR856" s="399"/>
      <c r="IPS856" s="399"/>
      <c r="IPT856" s="399"/>
      <c r="IPU856" s="399"/>
      <c r="IPV856" s="399"/>
      <c r="IPW856" s="399"/>
      <c r="IPX856" s="399"/>
      <c r="IPY856" s="399"/>
      <c r="IPZ856" s="399"/>
      <c r="IQA856" s="399"/>
      <c r="IQB856" s="399"/>
      <c r="IQC856" s="399"/>
      <c r="IQD856" s="399"/>
      <c r="IQE856" s="399"/>
      <c r="IQF856" s="399"/>
      <c r="IQG856" s="399"/>
      <c r="IQH856" s="399"/>
      <c r="IQI856" s="399"/>
      <c r="IQJ856" s="399"/>
      <c r="IQK856" s="399"/>
      <c r="IQL856" s="399"/>
      <c r="IQM856" s="399"/>
      <c r="IQN856" s="399"/>
      <c r="IQO856" s="399"/>
      <c r="IQP856" s="399"/>
      <c r="IQQ856" s="399"/>
      <c r="IQR856" s="399"/>
      <c r="IQS856" s="399"/>
      <c r="IQT856" s="399"/>
      <c r="IQU856" s="399"/>
      <c r="IQV856" s="399"/>
      <c r="IQW856" s="399"/>
      <c r="IQX856" s="399"/>
      <c r="IQY856" s="399"/>
      <c r="IQZ856" s="399"/>
      <c r="IRA856" s="399"/>
      <c r="IRB856" s="399"/>
      <c r="IRC856" s="399"/>
      <c r="IRD856" s="399"/>
      <c r="IRE856" s="399"/>
      <c r="IRF856" s="399"/>
      <c r="IRG856" s="399"/>
      <c r="IRH856" s="399"/>
      <c r="IRI856" s="399"/>
      <c r="IRJ856" s="399"/>
      <c r="IRK856" s="399"/>
      <c r="IRL856" s="399"/>
      <c r="IRM856" s="399"/>
      <c r="IRN856" s="399"/>
      <c r="IRO856" s="399"/>
      <c r="IRP856" s="399"/>
      <c r="IRQ856" s="399"/>
      <c r="IRR856" s="399"/>
      <c r="IRS856" s="399"/>
      <c r="IRT856" s="399"/>
      <c r="IRU856" s="399"/>
      <c r="IRV856" s="399"/>
      <c r="IRW856" s="399"/>
      <c r="IRX856" s="399"/>
      <c r="IRY856" s="399"/>
      <c r="IRZ856" s="399"/>
      <c r="ISA856" s="399"/>
      <c r="ISB856" s="399"/>
      <c r="ISC856" s="399"/>
      <c r="ISD856" s="399"/>
      <c r="ISE856" s="399"/>
      <c r="ISF856" s="399"/>
      <c r="ISG856" s="399"/>
      <c r="ISH856" s="399"/>
      <c r="ISI856" s="399"/>
      <c r="ISJ856" s="399"/>
      <c r="ISK856" s="399"/>
      <c r="ISL856" s="399"/>
      <c r="ISM856" s="399"/>
      <c r="ISN856" s="399"/>
      <c r="ISO856" s="399"/>
      <c r="ISP856" s="399"/>
      <c r="ISQ856" s="399"/>
      <c r="ISR856" s="399"/>
      <c r="ISS856" s="399"/>
      <c r="IST856" s="399"/>
      <c r="ISU856" s="399"/>
      <c r="ISV856" s="399"/>
      <c r="ISW856" s="399"/>
      <c r="ISX856" s="399"/>
      <c r="ISY856" s="399"/>
      <c r="ISZ856" s="399"/>
      <c r="ITA856" s="399"/>
      <c r="ITB856" s="399"/>
      <c r="ITC856" s="399"/>
      <c r="ITD856" s="399"/>
      <c r="ITE856" s="399"/>
      <c r="ITF856" s="399"/>
      <c r="ITG856" s="399"/>
      <c r="ITH856" s="399"/>
      <c r="ITI856" s="399"/>
      <c r="ITJ856" s="399"/>
      <c r="ITK856" s="399"/>
      <c r="ITL856" s="399"/>
      <c r="ITM856" s="399"/>
      <c r="ITN856" s="399"/>
      <c r="ITO856" s="399"/>
      <c r="ITP856" s="399"/>
      <c r="ITQ856" s="399"/>
      <c r="ITR856" s="399"/>
      <c r="ITS856" s="399"/>
      <c r="ITT856" s="399"/>
      <c r="ITU856" s="399"/>
      <c r="ITV856" s="399"/>
      <c r="ITW856" s="399"/>
      <c r="ITX856" s="399"/>
      <c r="ITY856" s="399"/>
      <c r="ITZ856" s="399"/>
      <c r="IUA856" s="399"/>
      <c r="IUB856" s="399"/>
      <c r="IUC856" s="399"/>
      <c r="IUD856" s="399"/>
      <c r="IUE856" s="399"/>
      <c r="IUF856" s="399"/>
      <c r="IUG856" s="399"/>
      <c r="IUH856" s="399"/>
      <c r="IUI856" s="399"/>
      <c r="IUJ856" s="399"/>
      <c r="IUK856" s="399"/>
      <c r="IUL856" s="399"/>
      <c r="IUM856" s="399"/>
      <c r="IUN856" s="399"/>
      <c r="IUO856" s="399"/>
      <c r="IUP856" s="399"/>
      <c r="IUQ856" s="399"/>
      <c r="IUR856" s="399"/>
      <c r="IUS856" s="399"/>
      <c r="IUT856" s="399"/>
      <c r="IUU856" s="399"/>
      <c r="IUV856" s="399"/>
      <c r="IUW856" s="399"/>
      <c r="IUX856" s="399"/>
      <c r="IUY856" s="399"/>
      <c r="IUZ856" s="399"/>
      <c r="IVA856" s="399"/>
      <c r="IVB856" s="399"/>
      <c r="IVC856" s="399"/>
      <c r="IVD856" s="399"/>
      <c r="IVE856" s="399"/>
      <c r="IVF856" s="399"/>
      <c r="IVG856" s="399"/>
      <c r="IVH856" s="399"/>
      <c r="IVI856" s="399"/>
      <c r="IVJ856" s="399"/>
      <c r="IVK856" s="399"/>
      <c r="IVL856" s="399"/>
      <c r="IVM856" s="399"/>
      <c r="IVN856" s="399"/>
      <c r="IVO856" s="399"/>
      <c r="IVP856" s="399"/>
      <c r="IVQ856" s="399"/>
      <c r="IVR856" s="399"/>
      <c r="IVS856" s="399"/>
      <c r="IVT856" s="399"/>
      <c r="IVU856" s="399"/>
      <c r="IVV856" s="399"/>
      <c r="IVW856" s="399"/>
      <c r="IVX856" s="399"/>
      <c r="IVY856" s="399"/>
      <c r="IVZ856" s="399"/>
      <c r="IWA856" s="399"/>
      <c r="IWB856" s="399"/>
      <c r="IWC856" s="399"/>
      <c r="IWD856" s="399"/>
      <c r="IWE856" s="399"/>
      <c r="IWF856" s="399"/>
      <c r="IWG856" s="399"/>
      <c r="IWH856" s="399"/>
      <c r="IWI856" s="399"/>
      <c r="IWJ856" s="399"/>
      <c r="IWK856" s="399"/>
      <c r="IWL856" s="399"/>
      <c r="IWM856" s="399"/>
      <c r="IWN856" s="399"/>
      <c r="IWO856" s="399"/>
      <c r="IWP856" s="399"/>
      <c r="IWQ856" s="399"/>
      <c r="IWR856" s="399"/>
      <c r="IWS856" s="399"/>
      <c r="IWT856" s="399"/>
      <c r="IWU856" s="399"/>
      <c r="IWV856" s="399"/>
      <c r="IWW856" s="399"/>
      <c r="IWX856" s="399"/>
      <c r="IWY856" s="399"/>
      <c r="IWZ856" s="399"/>
      <c r="IXA856" s="399"/>
      <c r="IXB856" s="399"/>
      <c r="IXC856" s="399"/>
      <c r="IXD856" s="399"/>
      <c r="IXE856" s="399"/>
      <c r="IXF856" s="399"/>
      <c r="IXG856" s="399"/>
      <c r="IXH856" s="399"/>
      <c r="IXI856" s="399"/>
      <c r="IXJ856" s="399"/>
      <c r="IXK856" s="399"/>
      <c r="IXL856" s="399"/>
      <c r="IXM856" s="399"/>
      <c r="IXN856" s="399"/>
      <c r="IXO856" s="399"/>
      <c r="IXP856" s="399"/>
      <c r="IXQ856" s="399"/>
      <c r="IXR856" s="399"/>
      <c r="IXS856" s="399"/>
      <c r="IXT856" s="399"/>
      <c r="IXU856" s="399"/>
      <c r="IXV856" s="399"/>
      <c r="IXW856" s="399"/>
      <c r="IXX856" s="399"/>
      <c r="IXY856" s="399"/>
      <c r="IXZ856" s="399"/>
      <c r="IYA856" s="399"/>
      <c r="IYB856" s="399"/>
      <c r="IYC856" s="399"/>
      <c r="IYD856" s="399"/>
      <c r="IYE856" s="399"/>
      <c r="IYF856" s="399"/>
      <c r="IYG856" s="399"/>
      <c r="IYH856" s="399"/>
      <c r="IYI856" s="399"/>
      <c r="IYJ856" s="399"/>
      <c r="IYK856" s="399"/>
      <c r="IYL856" s="399"/>
      <c r="IYM856" s="399"/>
      <c r="IYN856" s="399"/>
      <c r="IYO856" s="399"/>
      <c r="IYP856" s="399"/>
      <c r="IYQ856" s="399"/>
      <c r="IYR856" s="399"/>
      <c r="IYS856" s="399"/>
      <c r="IYT856" s="399"/>
      <c r="IYU856" s="399"/>
      <c r="IYV856" s="399"/>
      <c r="IYW856" s="399"/>
      <c r="IYX856" s="399"/>
      <c r="IYY856" s="399"/>
      <c r="IYZ856" s="399"/>
      <c r="IZA856" s="399"/>
      <c r="IZB856" s="399"/>
      <c r="IZC856" s="399"/>
      <c r="IZD856" s="399"/>
      <c r="IZE856" s="399"/>
      <c r="IZF856" s="399"/>
      <c r="IZG856" s="399"/>
      <c r="IZH856" s="399"/>
      <c r="IZI856" s="399"/>
      <c r="IZJ856" s="399"/>
      <c r="IZK856" s="399"/>
      <c r="IZL856" s="399"/>
      <c r="IZM856" s="399"/>
      <c r="IZN856" s="399"/>
      <c r="IZO856" s="399"/>
      <c r="IZP856" s="399"/>
      <c r="IZQ856" s="399"/>
      <c r="IZR856" s="399"/>
      <c r="IZS856" s="399"/>
      <c r="IZT856" s="399"/>
      <c r="IZU856" s="399"/>
      <c r="IZV856" s="399"/>
      <c r="IZW856" s="399"/>
      <c r="IZX856" s="399"/>
      <c r="IZY856" s="399"/>
      <c r="IZZ856" s="399"/>
      <c r="JAA856" s="399"/>
      <c r="JAB856" s="399"/>
      <c r="JAC856" s="399"/>
      <c r="JAD856" s="399"/>
      <c r="JAE856" s="399"/>
      <c r="JAF856" s="399"/>
      <c r="JAG856" s="399"/>
      <c r="JAH856" s="399"/>
      <c r="JAI856" s="399"/>
      <c r="JAJ856" s="399"/>
      <c r="JAK856" s="399"/>
      <c r="JAL856" s="399"/>
      <c r="JAM856" s="399"/>
      <c r="JAN856" s="399"/>
      <c r="JAO856" s="399"/>
      <c r="JAP856" s="399"/>
      <c r="JAQ856" s="399"/>
      <c r="JAR856" s="399"/>
      <c r="JAS856" s="399"/>
      <c r="JAT856" s="399"/>
      <c r="JAU856" s="399"/>
      <c r="JAV856" s="399"/>
      <c r="JAW856" s="399"/>
      <c r="JAX856" s="399"/>
      <c r="JAY856" s="399"/>
      <c r="JAZ856" s="399"/>
      <c r="JBA856" s="399"/>
      <c r="JBB856" s="399"/>
      <c r="JBC856" s="399"/>
      <c r="JBD856" s="399"/>
      <c r="JBE856" s="399"/>
      <c r="JBF856" s="399"/>
      <c r="JBG856" s="399"/>
      <c r="JBH856" s="399"/>
      <c r="JBI856" s="399"/>
      <c r="JBJ856" s="399"/>
      <c r="JBK856" s="399"/>
      <c r="JBL856" s="399"/>
      <c r="JBM856" s="399"/>
      <c r="JBN856" s="399"/>
      <c r="JBO856" s="399"/>
      <c r="JBP856" s="399"/>
      <c r="JBQ856" s="399"/>
      <c r="JBR856" s="399"/>
      <c r="JBS856" s="399"/>
      <c r="JBT856" s="399"/>
      <c r="JBU856" s="399"/>
      <c r="JBV856" s="399"/>
      <c r="JBW856" s="399"/>
      <c r="JBX856" s="399"/>
      <c r="JBY856" s="399"/>
      <c r="JBZ856" s="399"/>
      <c r="JCA856" s="399"/>
      <c r="JCB856" s="399"/>
      <c r="JCC856" s="399"/>
      <c r="JCD856" s="399"/>
      <c r="JCE856" s="399"/>
      <c r="JCF856" s="399"/>
      <c r="JCG856" s="399"/>
      <c r="JCH856" s="399"/>
      <c r="JCI856" s="399"/>
      <c r="JCJ856" s="399"/>
      <c r="JCK856" s="399"/>
      <c r="JCL856" s="399"/>
      <c r="JCM856" s="399"/>
      <c r="JCN856" s="399"/>
      <c r="JCO856" s="399"/>
      <c r="JCP856" s="399"/>
      <c r="JCQ856" s="399"/>
      <c r="JCR856" s="399"/>
      <c r="JCS856" s="399"/>
      <c r="JCT856" s="399"/>
      <c r="JCU856" s="399"/>
      <c r="JCV856" s="399"/>
      <c r="JCW856" s="399"/>
      <c r="JCX856" s="399"/>
      <c r="JCY856" s="399"/>
      <c r="JCZ856" s="399"/>
      <c r="JDA856" s="399"/>
      <c r="JDB856" s="399"/>
      <c r="JDC856" s="399"/>
      <c r="JDD856" s="399"/>
      <c r="JDE856" s="399"/>
      <c r="JDF856" s="399"/>
      <c r="JDG856" s="399"/>
      <c r="JDH856" s="399"/>
      <c r="JDI856" s="399"/>
      <c r="JDJ856" s="399"/>
      <c r="JDK856" s="399"/>
      <c r="JDL856" s="399"/>
      <c r="JDM856" s="399"/>
      <c r="JDN856" s="399"/>
      <c r="JDO856" s="399"/>
      <c r="JDP856" s="399"/>
      <c r="JDQ856" s="399"/>
      <c r="JDR856" s="399"/>
      <c r="JDS856" s="399"/>
      <c r="JDT856" s="399"/>
      <c r="JDU856" s="399"/>
      <c r="JDV856" s="399"/>
      <c r="JDW856" s="399"/>
      <c r="JDX856" s="399"/>
      <c r="JDY856" s="399"/>
      <c r="JDZ856" s="399"/>
      <c r="JEA856" s="399"/>
      <c r="JEB856" s="399"/>
      <c r="JEC856" s="399"/>
      <c r="JED856" s="399"/>
      <c r="JEE856" s="399"/>
      <c r="JEF856" s="399"/>
      <c r="JEG856" s="399"/>
      <c r="JEH856" s="399"/>
      <c r="JEI856" s="399"/>
      <c r="JEJ856" s="399"/>
      <c r="JEK856" s="399"/>
      <c r="JEL856" s="399"/>
      <c r="JEM856" s="399"/>
      <c r="JEN856" s="399"/>
      <c r="JEO856" s="399"/>
      <c r="JEP856" s="399"/>
      <c r="JEQ856" s="399"/>
      <c r="JER856" s="399"/>
      <c r="JES856" s="399"/>
      <c r="JET856" s="399"/>
      <c r="JEU856" s="399"/>
      <c r="JEV856" s="399"/>
      <c r="JEW856" s="399"/>
      <c r="JEX856" s="399"/>
      <c r="JEY856" s="399"/>
      <c r="JEZ856" s="399"/>
      <c r="JFA856" s="399"/>
      <c r="JFB856" s="399"/>
      <c r="JFC856" s="399"/>
      <c r="JFD856" s="399"/>
      <c r="JFE856" s="399"/>
      <c r="JFF856" s="399"/>
      <c r="JFG856" s="399"/>
      <c r="JFH856" s="399"/>
      <c r="JFI856" s="399"/>
      <c r="JFJ856" s="399"/>
      <c r="JFK856" s="399"/>
      <c r="JFL856" s="399"/>
      <c r="JFM856" s="399"/>
      <c r="JFN856" s="399"/>
      <c r="JFO856" s="399"/>
      <c r="JFP856" s="399"/>
      <c r="JFQ856" s="399"/>
      <c r="JFR856" s="399"/>
      <c r="JFS856" s="399"/>
      <c r="JFT856" s="399"/>
      <c r="JFU856" s="399"/>
      <c r="JFV856" s="399"/>
      <c r="JFW856" s="399"/>
      <c r="JFX856" s="399"/>
      <c r="JFY856" s="399"/>
      <c r="JFZ856" s="399"/>
      <c r="JGA856" s="399"/>
      <c r="JGB856" s="399"/>
      <c r="JGC856" s="399"/>
      <c r="JGD856" s="399"/>
      <c r="JGE856" s="399"/>
      <c r="JGF856" s="399"/>
      <c r="JGG856" s="399"/>
      <c r="JGH856" s="399"/>
      <c r="JGI856" s="399"/>
      <c r="JGJ856" s="399"/>
      <c r="JGK856" s="399"/>
      <c r="JGL856" s="399"/>
      <c r="JGM856" s="399"/>
      <c r="JGN856" s="399"/>
      <c r="JGO856" s="399"/>
      <c r="JGP856" s="399"/>
      <c r="JGQ856" s="399"/>
      <c r="JGR856" s="399"/>
      <c r="JGS856" s="399"/>
      <c r="JGT856" s="399"/>
      <c r="JGU856" s="399"/>
      <c r="JGV856" s="399"/>
      <c r="JGW856" s="399"/>
      <c r="JGX856" s="399"/>
      <c r="JGY856" s="399"/>
      <c r="JGZ856" s="399"/>
      <c r="JHA856" s="399"/>
      <c r="JHB856" s="399"/>
      <c r="JHC856" s="399"/>
      <c r="JHD856" s="399"/>
      <c r="JHE856" s="399"/>
      <c r="JHF856" s="399"/>
      <c r="JHG856" s="399"/>
      <c r="JHH856" s="399"/>
      <c r="JHI856" s="399"/>
      <c r="JHJ856" s="399"/>
      <c r="JHK856" s="399"/>
      <c r="JHL856" s="399"/>
      <c r="JHM856" s="399"/>
      <c r="JHN856" s="399"/>
      <c r="JHO856" s="399"/>
      <c r="JHP856" s="399"/>
      <c r="JHQ856" s="399"/>
      <c r="JHR856" s="399"/>
      <c r="JHS856" s="399"/>
      <c r="JHT856" s="399"/>
      <c r="JHU856" s="399"/>
      <c r="JHV856" s="399"/>
      <c r="JHW856" s="399"/>
      <c r="JHX856" s="399"/>
      <c r="JHY856" s="399"/>
      <c r="JHZ856" s="399"/>
      <c r="JIA856" s="399"/>
      <c r="JIB856" s="399"/>
      <c r="JIC856" s="399"/>
      <c r="JID856" s="399"/>
      <c r="JIE856" s="399"/>
      <c r="JIF856" s="399"/>
      <c r="JIG856" s="399"/>
      <c r="JIH856" s="399"/>
      <c r="JII856" s="399"/>
      <c r="JIJ856" s="399"/>
      <c r="JIK856" s="399"/>
      <c r="JIL856" s="399"/>
      <c r="JIM856" s="399"/>
      <c r="JIN856" s="399"/>
      <c r="JIO856" s="399"/>
      <c r="JIP856" s="399"/>
      <c r="JIQ856" s="399"/>
      <c r="JIR856" s="399"/>
      <c r="JIS856" s="399"/>
      <c r="JIT856" s="399"/>
      <c r="JIU856" s="399"/>
      <c r="JIV856" s="399"/>
      <c r="JIW856" s="399"/>
      <c r="JIX856" s="399"/>
      <c r="JIY856" s="399"/>
      <c r="JIZ856" s="399"/>
      <c r="JJA856" s="399"/>
      <c r="JJB856" s="399"/>
      <c r="JJC856" s="399"/>
      <c r="JJD856" s="399"/>
      <c r="JJE856" s="399"/>
      <c r="JJF856" s="399"/>
      <c r="JJG856" s="399"/>
      <c r="JJH856" s="399"/>
      <c r="JJI856" s="399"/>
      <c r="JJJ856" s="399"/>
      <c r="JJK856" s="399"/>
      <c r="JJL856" s="399"/>
      <c r="JJM856" s="399"/>
      <c r="JJN856" s="399"/>
      <c r="JJO856" s="399"/>
      <c r="JJP856" s="399"/>
      <c r="JJQ856" s="399"/>
      <c r="JJR856" s="399"/>
      <c r="JJS856" s="399"/>
      <c r="JJT856" s="399"/>
      <c r="JJU856" s="399"/>
      <c r="JJV856" s="399"/>
      <c r="JJW856" s="399"/>
      <c r="JJX856" s="399"/>
      <c r="JJY856" s="399"/>
      <c r="JJZ856" s="399"/>
      <c r="JKA856" s="399"/>
      <c r="JKB856" s="399"/>
      <c r="JKC856" s="399"/>
      <c r="JKD856" s="399"/>
      <c r="JKE856" s="399"/>
      <c r="JKF856" s="399"/>
      <c r="JKG856" s="399"/>
      <c r="JKH856" s="399"/>
      <c r="JKI856" s="399"/>
      <c r="JKJ856" s="399"/>
      <c r="JKK856" s="399"/>
      <c r="JKL856" s="399"/>
      <c r="JKM856" s="399"/>
      <c r="JKN856" s="399"/>
      <c r="JKO856" s="399"/>
      <c r="JKP856" s="399"/>
      <c r="JKQ856" s="399"/>
      <c r="JKR856" s="399"/>
      <c r="JKS856" s="399"/>
      <c r="JKT856" s="399"/>
      <c r="JKU856" s="399"/>
      <c r="JKV856" s="399"/>
      <c r="JKW856" s="399"/>
      <c r="JKX856" s="399"/>
      <c r="JKY856" s="399"/>
      <c r="JKZ856" s="399"/>
      <c r="JLA856" s="399"/>
      <c r="JLB856" s="399"/>
      <c r="JLC856" s="399"/>
      <c r="JLD856" s="399"/>
      <c r="JLE856" s="399"/>
      <c r="JLF856" s="399"/>
      <c r="JLG856" s="399"/>
      <c r="JLH856" s="399"/>
      <c r="JLI856" s="399"/>
      <c r="JLJ856" s="399"/>
      <c r="JLK856" s="399"/>
      <c r="JLL856" s="399"/>
      <c r="JLM856" s="399"/>
      <c r="JLN856" s="399"/>
      <c r="JLO856" s="399"/>
      <c r="JLP856" s="399"/>
      <c r="JLQ856" s="399"/>
      <c r="JLR856" s="399"/>
      <c r="JLS856" s="399"/>
      <c r="JLT856" s="399"/>
      <c r="JLU856" s="399"/>
      <c r="JLV856" s="399"/>
      <c r="JLW856" s="399"/>
      <c r="JLX856" s="399"/>
      <c r="JLY856" s="399"/>
      <c r="JLZ856" s="399"/>
      <c r="JMA856" s="399"/>
      <c r="JMB856" s="399"/>
      <c r="JMC856" s="399"/>
      <c r="JMD856" s="399"/>
      <c r="JME856" s="399"/>
      <c r="JMF856" s="399"/>
      <c r="JMG856" s="399"/>
      <c r="JMH856" s="399"/>
      <c r="JMI856" s="399"/>
      <c r="JMJ856" s="399"/>
      <c r="JMK856" s="399"/>
      <c r="JML856" s="399"/>
      <c r="JMM856" s="399"/>
      <c r="JMN856" s="399"/>
      <c r="JMO856" s="399"/>
      <c r="JMP856" s="399"/>
      <c r="JMQ856" s="399"/>
      <c r="JMR856" s="399"/>
      <c r="JMS856" s="399"/>
      <c r="JMT856" s="399"/>
      <c r="JMU856" s="399"/>
      <c r="JMV856" s="399"/>
      <c r="JMW856" s="399"/>
      <c r="JMX856" s="399"/>
      <c r="JMY856" s="399"/>
      <c r="JMZ856" s="399"/>
      <c r="JNA856" s="399"/>
      <c r="JNB856" s="399"/>
      <c r="JNC856" s="399"/>
      <c r="JND856" s="399"/>
      <c r="JNE856" s="399"/>
      <c r="JNF856" s="399"/>
      <c r="JNG856" s="399"/>
      <c r="JNH856" s="399"/>
      <c r="JNI856" s="399"/>
      <c r="JNJ856" s="399"/>
      <c r="JNK856" s="399"/>
      <c r="JNL856" s="399"/>
      <c r="JNM856" s="399"/>
      <c r="JNN856" s="399"/>
      <c r="JNO856" s="399"/>
      <c r="JNP856" s="399"/>
      <c r="JNQ856" s="399"/>
      <c r="JNR856" s="399"/>
      <c r="JNS856" s="399"/>
      <c r="JNT856" s="399"/>
      <c r="JNU856" s="399"/>
      <c r="JNV856" s="399"/>
      <c r="JNW856" s="399"/>
      <c r="JNX856" s="399"/>
      <c r="JNY856" s="399"/>
      <c r="JNZ856" s="399"/>
      <c r="JOA856" s="399"/>
      <c r="JOB856" s="399"/>
      <c r="JOC856" s="399"/>
      <c r="JOD856" s="399"/>
      <c r="JOE856" s="399"/>
      <c r="JOF856" s="399"/>
      <c r="JOG856" s="399"/>
      <c r="JOH856" s="399"/>
      <c r="JOI856" s="399"/>
      <c r="JOJ856" s="399"/>
      <c r="JOK856" s="399"/>
      <c r="JOL856" s="399"/>
      <c r="JOM856" s="399"/>
      <c r="JON856" s="399"/>
      <c r="JOO856" s="399"/>
      <c r="JOP856" s="399"/>
      <c r="JOQ856" s="399"/>
      <c r="JOR856" s="399"/>
      <c r="JOS856" s="399"/>
      <c r="JOT856" s="399"/>
      <c r="JOU856" s="399"/>
      <c r="JOV856" s="399"/>
      <c r="JOW856" s="399"/>
      <c r="JOX856" s="399"/>
      <c r="JOY856" s="399"/>
      <c r="JOZ856" s="399"/>
      <c r="JPA856" s="399"/>
      <c r="JPB856" s="399"/>
      <c r="JPC856" s="399"/>
      <c r="JPD856" s="399"/>
      <c r="JPE856" s="399"/>
      <c r="JPF856" s="399"/>
      <c r="JPG856" s="399"/>
      <c r="JPH856" s="399"/>
      <c r="JPI856" s="399"/>
      <c r="JPJ856" s="399"/>
      <c r="JPK856" s="399"/>
      <c r="JPL856" s="399"/>
      <c r="JPM856" s="399"/>
      <c r="JPN856" s="399"/>
      <c r="JPO856" s="399"/>
      <c r="JPP856" s="399"/>
      <c r="JPQ856" s="399"/>
      <c r="JPR856" s="399"/>
      <c r="JPS856" s="399"/>
      <c r="JPT856" s="399"/>
      <c r="JPU856" s="399"/>
      <c r="JPV856" s="399"/>
      <c r="JPW856" s="399"/>
      <c r="JPX856" s="399"/>
      <c r="JPY856" s="399"/>
      <c r="JPZ856" s="399"/>
      <c r="JQA856" s="399"/>
      <c r="JQB856" s="399"/>
      <c r="JQC856" s="399"/>
      <c r="JQD856" s="399"/>
      <c r="JQE856" s="399"/>
      <c r="JQF856" s="399"/>
      <c r="JQG856" s="399"/>
      <c r="JQH856" s="399"/>
      <c r="JQI856" s="399"/>
      <c r="JQJ856" s="399"/>
      <c r="JQK856" s="399"/>
      <c r="JQL856" s="399"/>
      <c r="JQM856" s="399"/>
      <c r="JQN856" s="399"/>
      <c r="JQO856" s="399"/>
      <c r="JQP856" s="399"/>
      <c r="JQQ856" s="399"/>
      <c r="JQR856" s="399"/>
      <c r="JQS856" s="399"/>
      <c r="JQT856" s="399"/>
      <c r="JQU856" s="399"/>
      <c r="JQV856" s="399"/>
      <c r="JQW856" s="399"/>
      <c r="JQX856" s="399"/>
      <c r="JQY856" s="399"/>
      <c r="JQZ856" s="399"/>
      <c r="JRA856" s="399"/>
      <c r="JRB856" s="399"/>
      <c r="JRC856" s="399"/>
      <c r="JRD856" s="399"/>
      <c r="JRE856" s="399"/>
      <c r="JRF856" s="399"/>
      <c r="JRG856" s="399"/>
      <c r="JRH856" s="399"/>
      <c r="JRI856" s="399"/>
      <c r="JRJ856" s="399"/>
      <c r="JRK856" s="399"/>
      <c r="JRL856" s="399"/>
      <c r="JRM856" s="399"/>
      <c r="JRN856" s="399"/>
      <c r="JRO856" s="399"/>
      <c r="JRP856" s="399"/>
      <c r="JRQ856" s="399"/>
      <c r="JRR856" s="399"/>
      <c r="JRS856" s="399"/>
      <c r="JRT856" s="399"/>
      <c r="JRU856" s="399"/>
      <c r="JRV856" s="399"/>
      <c r="JRW856" s="399"/>
      <c r="JRX856" s="399"/>
      <c r="JRY856" s="399"/>
      <c r="JRZ856" s="399"/>
      <c r="JSA856" s="399"/>
      <c r="JSB856" s="399"/>
      <c r="JSC856" s="399"/>
      <c r="JSD856" s="399"/>
      <c r="JSE856" s="399"/>
      <c r="JSF856" s="399"/>
      <c r="JSG856" s="399"/>
      <c r="JSH856" s="399"/>
      <c r="JSI856" s="399"/>
      <c r="JSJ856" s="399"/>
      <c r="JSK856" s="399"/>
      <c r="JSL856" s="399"/>
      <c r="JSM856" s="399"/>
      <c r="JSN856" s="399"/>
      <c r="JSO856" s="399"/>
      <c r="JSP856" s="399"/>
      <c r="JSQ856" s="399"/>
      <c r="JSR856" s="399"/>
      <c r="JSS856" s="399"/>
      <c r="JST856" s="399"/>
      <c r="JSU856" s="399"/>
      <c r="JSV856" s="399"/>
      <c r="JSW856" s="399"/>
      <c r="JSX856" s="399"/>
      <c r="JSY856" s="399"/>
      <c r="JSZ856" s="399"/>
      <c r="JTA856" s="399"/>
      <c r="JTB856" s="399"/>
      <c r="JTC856" s="399"/>
      <c r="JTD856" s="399"/>
      <c r="JTE856" s="399"/>
      <c r="JTF856" s="399"/>
      <c r="JTG856" s="399"/>
      <c r="JTH856" s="399"/>
      <c r="JTI856" s="399"/>
      <c r="JTJ856" s="399"/>
      <c r="JTK856" s="399"/>
      <c r="JTL856" s="399"/>
      <c r="JTM856" s="399"/>
      <c r="JTN856" s="399"/>
      <c r="JTO856" s="399"/>
      <c r="JTP856" s="399"/>
      <c r="JTQ856" s="399"/>
      <c r="JTR856" s="399"/>
      <c r="JTS856" s="399"/>
      <c r="JTT856" s="399"/>
      <c r="JTU856" s="399"/>
      <c r="JTV856" s="399"/>
      <c r="JTW856" s="399"/>
      <c r="JTX856" s="399"/>
      <c r="JTY856" s="399"/>
      <c r="JTZ856" s="399"/>
      <c r="JUA856" s="399"/>
      <c r="JUB856" s="399"/>
      <c r="JUC856" s="399"/>
      <c r="JUD856" s="399"/>
      <c r="JUE856" s="399"/>
      <c r="JUF856" s="399"/>
      <c r="JUG856" s="399"/>
      <c r="JUH856" s="399"/>
      <c r="JUI856" s="399"/>
      <c r="JUJ856" s="399"/>
      <c r="JUK856" s="399"/>
      <c r="JUL856" s="399"/>
      <c r="JUM856" s="399"/>
      <c r="JUN856" s="399"/>
      <c r="JUO856" s="399"/>
      <c r="JUP856" s="399"/>
      <c r="JUQ856" s="399"/>
      <c r="JUR856" s="399"/>
      <c r="JUS856" s="399"/>
      <c r="JUT856" s="399"/>
      <c r="JUU856" s="399"/>
      <c r="JUV856" s="399"/>
      <c r="JUW856" s="399"/>
      <c r="JUX856" s="399"/>
      <c r="JUY856" s="399"/>
      <c r="JUZ856" s="399"/>
      <c r="JVA856" s="399"/>
      <c r="JVB856" s="399"/>
      <c r="JVC856" s="399"/>
      <c r="JVD856" s="399"/>
      <c r="JVE856" s="399"/>
      <c r="JVF856" s="399"/>
      <c r="JVG856" s="399"/>
      <c r="JVH856" s="399"/>
      <c r="JVI856" s="399"/>
      <c r="JVJ856" s="399"/>
      <c r="JVK856" s="399"/>
      <c r="JVL856" s="399"/>
      <c r="JVM856" s="399"/>
      <c r="JVN856" s="399"/>
      <c r="JVO856" s="399"/>
      <c r="JVP856" s="399"/>
      <c r="JVQ856" s="399"/>
      <c r="JVR856" s="399"/>
      <c r="JVS856" s="399"/>
      <c r="JVT856" s="399"/>
      <c r="JVU856" s="399"/>
      <c r="JVV856" s="399"/>
      <c r="JVW856" s="399"/>
      <c r="JVX856" s="399"/>
      <c r="JVY856" s="399"/>
      <c r="JVZ856" s="399"/>
      <c r="JWA856" s="399"/>
      <c r="JWB856" s="399"/>
      <c r="JWC856" s="399"/>
      <c r="JWD856" s="399"/>
      <c r="JWE856" s="399"/>
      <c r="JWF856" s="399"/>
      <c r="JWG856" s="399"/>
      <c r="JWH856" s="399"/>
      <c r="JWI856" s="399"/>
      <c r="JWJ856" s="399"/>
      <c r="JWK856" s="399"/>
      <c r="JWL856" s="399"/>
      <c r="JWM856" s="399"/>
      <c r="JWN856" s="399"/>
      <c r="JWO856" s="399"/>
      <c r="JWP856" s="399"/>
      <c r="JWQ856" s="399"/>
      <c r="JWR856" s="399"/>
      <c r="JWS856" s="399"/>
      <c r="JWT856" s="399"/>
      <c r="JWU856" s="399"/>
      <c r="JWV856" s="399"/>
      <c r="JWW856" s="399"/>
      <c r="JWX856" s="399"/>
      <c r="JWY856" s="399"/>
      <c r="JWZ856" s="399"/>
      <c r="JXA856" s="399"/>
      <c r="JXB856" s="399"/>
      <c r="JXC856" s="399"/>
      <c r="JXD856" s="399"/>
      <c r="JXE856" s="399"/>
      <c r="JXF856" s="399"/>
      <c r="JXG856" s="399"/>
      <c r="JXH856" s="399"/>
      <c r="JXI856" s="399"/>
      <c r="JXJ856" s="399"/>
      <c r="JXK856" s="399"/>
      <c r="JXL856" s="399"/>
      <c r="JXM856" s="399"/>
      <c r="JXN856" s="399"/>
      <c r="JXO856" s="399"/>
      <c r="JXP856" s="399"/>
      <c r="JXQ856" s="399"/>
      <c r="JXR856" s="399"/>
      <c r="JXS856" s="399"/>
      <c r="JXT856" s="399"/>
      <c r="JXU856" s="399"/>
      <c r="JXV856" s="399"/>
      <c r="JXW856" s="399"/>
      <c r="JXX856" s="399"/>
      <c r="JXY856" s="399"/>
      <c r="JXZ856" s="399"/>
      <c r="JYA856" s="399"/>
      <c r="JYB856" s="399"/>
      <c r="JYC856" s="399"/>
      <c r="JYD856" s="399"/>
      <c r="JYE856" s="399"/>
      <c r="JYF856" s="399"/>
      <c r="JYG856" s="399"/>
      <c r="JYH856" s="399"/>
      <c r="JYI856" s="399"/>
      <c r="JYJ856" s="399"/>
      <c r="JYK856" s="399"/>
      <c r="JYL856" s="399"/>
      <c r="JYM856" s="399"/>
      <c r="JYN856" s="399"/>
      <c r="JYO856" s="399"/>
      <c r="JYP856" s="399"/>
      <c r="JYQ856" s="399"/>
      <c r="JYR856" s="399"/>
      <c r="JYS856" s="399"/>
      <c r="JYT856" s="399"/>
      <c r="JYU856" s="399"/>
      <c r="JYV856" s="399"/>
      <c r="JYW856" s="399"/>
      <c r="JYX856" s="399"/>
      <c r="JYY856" s="399"/>
      <c r="JYZ856" s="399"/>
      <c r="JZA856" s="399"/>
      <c r="JZB856" s="399"/>
      <c r="JZC856" s="399"/>
      <c r="JZD856" s="399"/>
      <c r="JZE856" s="399"/>
      <c r="JZF856" s="399"/>
      <c r="JZG856" s="399"/>
      <c r="JZH856" s="399"/>
      <c r="JZI856" s="399"/>
      <c r="JZJ856" s="399"/>
      <c r="JZK856" s="399"/>
      <c r="JZL856" s="399"/>
      <c r="JZM856" s="399"/>
      <c r="JZN856" s="399"/>
      <c r="JZO856" s="399"/>
      <c r="JZP856" s="399"/>
      <c r="JZQ856" s="399"/>
      <c r="JZR856" s="399"/>
      <c r="JZS856" s="399"/>
      <c r="JZT856" s="399"/>
      <c r="JZU856" s="399"/>
      <c r="JZV856" s="399"/>
      <c r="JZW856" s="399"/>
      <c r="JZX856" s="399"/>
      <c r="JZY856" s="399"/>
      <c r="JZZ856" s="399"/>
      <c r="KAA856" s="399"/>
      <c r="KAB856" s="399"/>
      <c r="KAC856" s="399"/>
      <c r="KAD856" s="399"/>
      <c r="KAE856" s="399"/>
      <c r="KAF856" s="399"/>
      <c r="KAG856" s="399"/>
      <c r="KAH856" s="399"/>
      <c r="KAI856" s="399"/>
      <c r="KAJ856" s="399"/>
      <c r="KAK856" s="399"/>
      <c r="KAL856" s="399"/>
      <c r="KAM856" s="399"/>
      <c r="KAN856" s="399"/>
      <c r="KAO856" s="399"/>
      <c r="KAP856" s="399"/>
      <c r="KAQ856" s="399"/>
      <c r="KAR856" s="399"/>
      <c r="KAS856" s="399"/>
      <c r="KAT856" s="399"/>
      <c r="KAU856" s="399"/>
      <c r="KAV856" s="399"/>
      <c r="KAW856" s="399"/>
      <c r="KAX856" s="399"/>
      <c r="KAY856" s="399"/>
      <c r="KAZ856" s="399"/>
      <c r="KBA856" s="399"/>
      <c r="KBB856" s="399"/>
      <c r="KBC856" s="399"/>
      <c r="KBD856" s="399"/>
      <c r="KBE856" s="399"/>
      <c r="KBF856" s="399"/>
      <c r="KBG856" s="399"/>
      <c r="KBH856" s="399"/>
      <c r="KBI856" s="399"/>
      <c r="KBJ856" s="399"/>
      <c r="KBK856" s="399"/>
      <c r="KBL856" s="399"/>
      <c r="KBM856" s="399"/>
      <c r="KBN856" s="399"/>
      <c r="KBO856" s="399"/>
      <c r="KBP856" s="399"/>
      <c r="KBQ856" s="399"/>
      <c r="KBR856" s="399"/>
      <c r="KBS856" s="399"/>
      <c r="KBT856" s="399"/>
      <c r="KBU856" s="399"/>
      <c r="KBV856" s="399"/>
      <c r="KBW856" s="399"/>
      <c r="KBX856" s="399"/>
      <c r="KBY856" s="399"/>
      <c r="KBZ856" s="399"/>
      <c r="KCA856" s="399"/>
      <c r="KCB856" s="399"/>
      <c r="KCC856" s="399"/>
      <c r="KCD856" s="399"/>
      <c r="KCE856" s="399"/>
      <c r="KCF856" s="399"/>
      <c r="KCG856" s="399"/>
      <c r="KCH856" s="399"/>
      <c r="KCI856" s="399"/>
      <c r="KCJ856" s="399"/>
      <c r="KCK856" s="399"/>
      <c r="KCL856" s="399"/>
      <c r="KCM856" s="399"/>
      <c r="KCN856" s="399"/>
      <c r="KCO856" s="399"/>
      <c r="KCP856" s="399"/>
      <c r="KCQ856" s="399"/>
      <c r="KCR856" s="399"/>
      <c r="KCS856" s="399"/>
      <c r="KCT856" s="399"/>
      <c r="KCU856" s="399"/>
      <c r="KCV856" s="399"/>
      <c r="KCW856" s="399"/>
      <c r="KCX856" s="399"/>
      <c r="KCY856" s="399"/>
      <c r="KCZ856" s="399"/>
      <c r="KDA856" s="399"/>
      <c r="KDB856" s="399"/>
      <c r="KDC856" s="399"/>
      <c r="KDD856" s="399"/>
      <c r="KDE856" s="399"/>
      <c r="KDF856" s="399"/>
      <c r="KDG856" s="399"/>
      <c r="KDH856" s="399"/>
      <c r="KDI856" s="399"/>
      <c r="KDJ856" s="399"/>
      <c r="KDK856" s="399"/>
      <c r="KDL856" s="399"/>
      <c r="KDM856" s="399"/>
      <c r="KDN856" s="399"/>
      <c r="KDO856" s="399"/>
      <c r="KDP856" s="399"/>
      <c r="KDQ856" s="399"/>
      <c r="KDR856" s="399"/>
      <c r="KDS856" s="399"/>
      <c r="KDT856" s="399"/>
      <c r="KDU856" s="399"/>
      <c r="KDV856" s="399"/>
      <c r="KDW856" s="399"/>
      <c r="KDX856" s="399"/>
      <c r="KDY856" s="399"/>
      <c r="KDZ856" s="399"/>
      <c r="KEA856" s="399"/>
      <c r="KEB856" s="399"/>
      <c r="KEC856" s="399"/>
      <c r="KED856" s="399"/>
      <c r="KEE856" s="399"/>
      <c r="KEF856" s="399"/>
      <c r="KEG856" s="399"/>
      <c r="KEH856" s="399"/>
      <c r="KEI856" s="399"/>
      <c r="KEJ856" s="399"/>
      <c r="KEK856" s="399"/>
      <c r="KEL856" s="399"/>
      <c r="KEM856" s="399"/>
      <c r="KEN856" s="399"/>
      <c r="KEO856" s="399"/>
      <c r="KEP856" s="399"/>
      <c r="KEQ856" s="399"/>
      <c r="KER856" s="399"/>
      <c r="KES856" s="399"/>
      <c r="KET856" s="399"/>
      <c r="KEU856" s="399"/>
      <c r="KEV856" s="399"/>
      <c r="KEW856" s="399"/>
      <c r="KEX856" s="399"/>
      <c r="KEY856" s="399"/>
      <c r="KEZ856" s="399"/>
      <c r="KFA856" s="399"/>
      <c r="KFB856" s="399"/>
      <c r="KFC856" s="399"/>
      <c r="KFD856" s="399"/>
      <c r="KFE856" s="399"/>
      <c r="KFF856" s="399"/>
      <c r="KFG856" s="399"/>
      <c r="KFH856" s="399"/>
      <c r="KFI856" s="399"/>
      <c r="KFJ856" s="399"/>
      <c r="KFK856" s="399"/>
      <c r="KFL856" s="399"/>
      <c r="KFM856" s="399"/>
      <c r="KFN856" s="399"/>
      <c r="KFO856" s="399"/>
      <c r="KFP856" s="399"/>
      <c r="KFQ856" s="399"/>
      <c r="KFR856" s="399"/>
      <c r="KFS856" s="399"/>
      <c r="KFT856" s="399"/>
      <c r="KFU856" s="399"/>
      <c r="KFV856" s="399"/>
      <c r="KFW856" s="399"/>
      <c r="KFX856" s="399"/>
      <c r="KFY856" s="399"/>
      <c r="KFZ856" s="399"/>
      <c r="KGA856" s="399"/>
      <c r="KGB856" s="399"/>
      <c r="KGC856" s="399"/>
      <c r="KGD856" s="399"/>
      <c r="KGE856" s="399"/>
      <c r="KGF856" s="399"/>
      <c r="KGG856" s="399"/>
      <c r="KGH856" s="399"/>
      <c r="KGI856" s="399"/>
      <c r="KGJ856" s="399"/>
      <c r="KGK856" s="399"/>
      <c r="KGL856" s="399"/>
      <c r="KGM856" s="399"/>
      <c r="KGN856" s="399"/>
      <c r="KGO856" s="399"/>
      <c r="KGP856" s="399"/>
      <c r="KGQ856" s="399"/>
      <c r="KGR856" s="399"/>
      <c r="KGS856" s="399"/>
      <c r="KGT856" s="399"/>
      <c r="KGU856" s="399"/>
      <c r="KGV856" s="399"/>
      <c r="KGW856" s="399"/>
      <c r="KGX856" s="399"/>
      <c r="KGY856" s="399"/>
      <c r="KGZ856" s="399"/>
      <c r="KHA856" s="399"/>
      <c r="KHB856" s="399"/>
      <c r="KHC856" s="399"/>
      <c r="KHD856" s="399"/>
      <c r="KHE856" s="399"/>
      <c r="KHF856" s="399"/>
      <c r="KHG856" s="399"/>
      <c r="KHH856" s="399"/>
      <c r="KHI856" s="399"/>
      <c r="KHJ856" s="399"/>
      <c r="KHK856" s="399"/>
      <c r="KHL856" s="399"/>
      <c r="KHM856" s="399"/>
      <c r="KHN856" s="399"/>
      <c r="KHO856" s="399"/>
      <c r="KHP856" s="399"/>
      <c r="KHQ856" s="399"/>
      <c r="KHR856" s="399"/>
      <c r="KHS856" s="399"/>
      <c r="KHT856" s="399"/>
      <c r="KHU856" s="399"/>
      <c r="KHV856" s="399"/>
      <c r="KHW856" s="399"/>
      <c r="KHX856" s="399"/>
      <c r="KHY856" s="399"/>
      <c r="KHZ856" s="399"/>
      <c r="KIA856" s="399"/>
      <c r="KIB856" s="399"/>
      <c r="KIC856" s="399"/>
      <c r="KID856" s="399"/>
      <c r="KIE856" s="399"/>
      <c r="KIF856" s="399"/>
      <c r="KIG856" s="399"/>
      <c r="KIH856" s="399"/>
      <c r="KII856" s="399"/>
      <c r="KIJ856" s="399"/>
      <c r="KIK856" s="399"/>
      <c r="KIL856" s="399"/>
      <c r="KIM856" s="399"/>
      <c r="KIN856" s="399"/>
      <c r="KIO856" s="399"/>
      <c r="KIP856" s="399"/>
      <c r="KIQ856" s="399"/>
      <c r="KIR856" s="399"/>
      <c r="KIS856" s="399"/>
      <c r="KIT856" s="399"/>
      <c r="KIU856" s="399"/>
      <c r="KIV856" s="399"/>
      <c r="KIW856" s="399"/>
      <c r="KIX856" s="399"/>
      <c r="KIY856" s="399"/>
      <c r="KIZ856" s="399"/>
      <c r="KJA856" s="399"/>
      <c r="KJB856" s="399"/>
      <c r="KJC856" s="399"/>
      <c r="KJD856" s="399"/>
      <c r="KJE856" s="399"/>
      <c r="KJF856" s="399"/>
      <c r="KJG856" s="399"/>
      <c r="KJH856" s="399"/>
      <c r="KJI856" s="399"/>
      <c r="KJJ856" s="399"/>
      <c r="KJK856" s="399"/>
      <c r="KJL856" s="399"/>
      <c r="KJM856" s="399"/>
      <c r="KJN856" s="399"/>
      <c r="KJO856" s="399"/>
      <c r="KJP856" s="399"/>
      <c r="KJQ856" s="399"/>
      <c r="KJR856" s="399"/>
      <c r="KJS856" s="399"/>
      <c r="KJT856" s="399"/>
      <c r="KJU856" s="399"/>
      <c r="KJV856" s="399"/>
      <c r="KJW856" s="399"/>
      <c r="KJX856" s="399"/>
      <c r="KJY856" s="399"/>
      <c r="KJZ856" s="399"/>
      <c r="KKA856" s="399"/>
      <c r="KKB856" s="399"/>
      <c r="KKC856" s="399"/>
      <c r="KKD856" s="399"/>
      <c r="KKE856" s="399"/>
      <c r="KKF856" s="399"/>
      <c r="KKG856" s="399"/>
      <c r="KKH856" s="399"/>
      <c r="KKI856" s="399"/>
      <c r="KKJ856" s="399"/>
      <c r="KKK856" s="399"/>
      <c r="KKL856" s="399"/>
      <c r="KKM856" s="399"/>
      <c r="KKN856" s="399"/>
      <c r="KKO856" s="399"/>
      <c r="KKP856" s="399"/>
      <c r="KKQ856" s="399"/>
      <c r="KKR856" s="399"/>
      <c r="KKS856" s="399"/>
      <c r="KKT856" s="399"/>
      <c r="KKU856" s="399"/>
      <c r="KKV856" s="399"/>
      <c r="KKW856" s="399"/>
      <c r="KKX856" s="399"/>
      <c r="KKY856" s="399"/>
      <c r="KKZ856" s="399"/>
      <c r="KLA856" s="399"/>
      <c r="KLB856" s="399"/>
      <c r="KLC856" s="399"/>
      <c r="KLD856" s="399"/>
      <c r="KLE856" s="399"/>
      <c r="KLF856" s="399"/>
      <c r="KLG856" s="399"/>
      <c r="KLH856" s="399"/>
      <c r="KLI856" s="399"/>
      <c r="KLJ856" s="399"/>
      <c r="KLK856" s="399"/>
      <c r="KLL856" s="399"/>
      <c r="KLM856" s="399"/>
      <c r="KLN856" s="399"/>
      <c r="KLO856" s="399"/>
      <c r="KLP856" s="399"/>
      <c r="KLQ856" s="399"/>
      <c r="KLR856" s="399"/>
      <c r="KLS856" s="399"/>
      <c r="KLT856" s="399"/>
      <c r="KLU856" s="399"/>
      <c r="KLV856" s="399"/>
      <c r="KLW856" s="399"/>
      <c r="KLX856" s="399"/>
      <c r="KLY856" s="399"/>
      <c r="KLZ856" s="399"/>
      <c r="KMA856" s="399"/>
      <c r="KMB856" s="399"/>
      <c r="KMC856" s="399"/>
      <c r="KMD856" s="399"/>
      <c r="KME856" s="399"/>
      <c r="KMF856" s="399"/>
      <c r="KMG856" s="399"/>
      <c r="KMH856" s="399"/>
      <c r="KMI856" s="399"/>
      <c r="KMJ856" s="399"/>
      <c r="KMK856" s="399"/>
      <c r="KML856" s="399"/>
      <c r="KMM856" s="399"/>
      <c r="KMN856" s="399"/>
      <c r="KMO856" s="399"/>
      <c r="KMP856" s="399"/>
      <c r="KMQ856" s="399"/>
      <c r="KMR856" s="399"/>
      <c r="KMS856" s="399"/>
      <c r="KMT856" s="399"/>
      <c r="KMU856" s="399"/>
      <c r="KMV856" s="399"/>
      <c r="KMW856" s="399"/>
      <c r="KMX856" s="399"/>
      <c r="KMY856" s="399"/>
      <c r="KMZ856" s="399"/>
      <c r="KNA856" s="399"/>
      <c r="KNB856" s="399"/>
      <c r="KNC856" s="399"/>
      <c r="KND856" s="399"/>
      <c r="KNE856" s="399"/>
      <c r="KNF856" s="399"/>
      <c r="KNG856" s="399"/>
      <c r="KNH856" s="399"/>
      <c r="KNI856" s="399"/>
      <c r="KNJ856" s="399"/>
      <c r="KNK856" s="399"/>
      <c r="KNL856" s="399"/>
      <c r="KNM856" s="399"/>
      <c r="KNN856" s="399"/>
      <c r="KNO856" s="399"/>
      <c r="KNP856" s="399"/>
      <c r="KNQ856" s="399"/>
      <c r="KNR856" s="399"/>
      <c r="KNS856" s="399"/>
      <c r="KNT856" s="399"/>
      <c r="KNU856" s="399"/>
      <c r="KNV856" s="399"/>
      <c r="KNW856" s="399"/>
      <c r="KNX856" s="399"/>
      <c r="KNY856" s="399"/>
      <c r="KNZ856" s="399"/>
      <c r="KOA856" s="399"/>
      <c r="KOB856" s="399"/>
      <c r="KOC856" s="399"/>
      <c r="KOD856" s="399"/>
      <c r="KOE856" s="399"/>
      <c r="KOF856" s="399"/>
      <c r="KOG856" s="399"/>
      <c r="KOH856" s="399"/>
      <c r="KOI856" s="399"/>
      <c r="KOJ856" s="399"/>
      <c r="KOK856" s="399"/>
      <c r="KOL856" s="399"/>
      <c r="KOM856" s="399"/>
      <c r="KON856" s="399"/>
      <c r="KOO856" s="399"/>
      <c r="KOP856" s="399"/>
      <c r="KOQ856" s="399"/>
      <c r="KOR856" s="399"/>
      <c r="KOS856" s="399"/>
      <c r="KOT856" s="399"/>
      <c r="KOU856" s="399"/>
      <c r="KOV856" s="399"/>
      <c r="KOW856" s="399"/>
      <c r="KOX856" s="399"/>
      <c r="KOY856" s="399"/>
      <c r="KOZ856" s="399"/>
      <c r="KPA856" s="399"/>
      <c r="KPB856" s="399"/>
      <c r="KPC856" s="399"/>
      <c r="KPD856" s="399"/>
      <c r="KPE856" s="399"/>
      <c r="KPF856" s="399"/>
      <c r="KPG856" s="399"/>
      <c r="KPH856" s="399"/>
      <c r="KPI856" s="399"/>
      <c r="KPJ856" s="399"/>
      <c r="KPK856" s="399"/>
      <c r="KPL856" s="399"/>
      <c r="KPM856" s="399"/>
      <c r="KPN856" s="399"/>
      <c r="KPO856" s="399"/>
      <c r="KPP856" s="399"/>
      <c r="KPQ856" s="399"/>
      <c r="KPR856" s="399"/>
      <c r="KPS856" s="399"/>
      <c r="KPT856" s="399"/>
      <c r="KPU856" s="399"/>
      <c r="KPV856" s="399"/>
      <c r="KPW856" s="399"/>
      <c r="KPX856" s="399"/>
      <c r="KPY856" s="399"/>
      <c r="KPZ856" s="399"/>
      <c r="KQA856" s="399"/>
      <c r="KQB856" s="399"/>
      <c r="KQC856" s="399"/>
      <c r="KQD856" s="399"/>
      <c r="KQE856" s="399"/>
      <c r="KQF856" s="399"/>
      <c r="KQG856" s="399"/>
      <c r="KQH856" s="399"/>
      <c r="KQI856" s="399"/>
      <c r="KQJ856" s="399"/>
      <c r="KQK856" s="399"/>
      <c r="KQL856" s="399"/>
      <c r="KQM856" s="399"/>
      <c r="KQN856" s="399"/>
      <c r="KQO856" s="399"/>
      <c r="KQP856" s="399"/>
      <c r="KQQ856" s="399"/>
      <c r="KQR856" s="399"/>
      <c r="KQS856" s="399"/>
      <c r="KQT856" s="399"/>
      <c r="KQU856" s="399"/>
      <c r="KQV856" s="399"/>
      <c r="KQW856" s="399"/>
      <c r="KQX856" s="399"/>
      <c r="KQY856" s="399"/>
      <c r="KQZ856" s="399"/>
      <c r="KRA856" s="399"/>
      <c r="KRB856" s="399"/>
      <c r="KRC856" s="399"/>
      <c r="KRD856" s="399"/>
      <c r="KRE856" s="399"/>
      <c r="KRF856" s="399"/>
      <c r="KRG856" s="399"/>
      <c r="KRH856" s="399"/>
      <c r="KRI856" s="399"/>
      <c r="KRJ856" s="399"/>
      <c r="KRK856" s="399"/>
      <c r="KRL856" s="399"/>
      <c r="KRM856" s="399"/>
      <c r="KRN856" s="399"/>
      <c r="KRO856" s="399"/>
      <c r="KRP856" s="399"/>
      <c r="KRQ856" s="399"/>
      <c r="KRR856" s="399"/>
      <c r="KRS856" s="399"/>
      <c r="KRT856" s="399"/>
      <c r="KRU856" s="399"/>
      <c r="KRV856" s="399"/>
      <c r="KRW856" s="399"/>
      <c r="KRX856" s="399"/>
      <c r="KRY856" s="399"/>
      <c r="KRZ856" s="399"/>
      <c r="KSA856" s="399"/>
      <c r="KSB856" s="399"/>
      <c r="KSC856" s="399"/>
      <c r="KSD856" s="399"/>
      <c r="KSE856" s="399"/>
      <c r="KSF856" s="399"/>
      <c r="KSG856" s="399"/>
      <c r="KSH856" s="399"/>
      <c r="KSI856" s="399"/>
      <c r="KSJ856" s="399"/>
      <c r="KSK856" s="399"/>
      <c r="KSL856" s="399"/>
      <c r="KSM856" s="399"/>
      <c r="KSN856" s="399"/>
      <c r="KSO856" s="399"/>
      <c r="KSP856" s="399"/>
      <c r="KSQ856" s="399"/>
      <c r="KSR856" s="399"/>
      <c r="KSS856" s="399"/>
      <c r="KST856" s="399"/>
      <c r="KSU856" s="399"/>
      <c r="KSV856" s="399"/>
      <c r="KSW856" s="399"/>
      <c r="KSX856" s="399"/>
      <c r="KSY856" s="399"/>
      <c r="KSZ856" s="399"/>
      <c r="KTA856" s="399"/>
      <c r="KTB856" s="399"/>
      <c r="KTC856" s="399"/>
      <c r="KTD856" s="399"/>
      <c r="KTE856" s="399"/>
      <c r="KTF856" s="399"/>
      <c r="KTG856" s="399"/>
      <c r="KTH856" s="399"/>
      <c r="KTI856" s="399"/>
      <c r="KTJ856" s="399"/>
      <c r="KTK856" s="399"/>
      <c r="KTL856" s="399"/>
      <c r="KTM856" s="399"/>
      <c r="KTN856" s="399"/>
      <c r="KTO856" s="399"/>
      <c r="KTP856" s="399"/>
      <c r="KTQ856" s="399"/>
      <c r="KTR856" s="399"/>
      <c r="KTS856" s="399"/>
      <c r="KTT856" s="399"/>
      <c r="KTU856" s="399"/>
      <c r="KTV856" s="399"/>
      <c r="KTW856" s="399"/>
      <c r="KTX856" s="399"/>
      <c r="KTY856" s="399"/>
      <c r="KTZ856" s="399"/>
      <c r="KUA856" s="399"/>
      <c r="KUB856" s="399"/>
      <c r="KUC856" s="399"/>
      <c r="KUD856" s="399"/>
      <c r="KUE856" s="399"/>
      <c r="KUF856" s="399"/>
      <c r="KUG856" s="399"/>
      <c r="KUH856" s="399"/>
      <c r="KUI856" s="399"/>
      <c r="KUJ856" s="399"/>
      <c r="KUK856" s="399"/>
      <c r="KUL856" s="399"/>
      <c r="KUM856" s="399"/>
      <c r="KUN856" s="399"/>
      <c r="KUO856" s="399"/>
      <c r="KUP856" s="399"/>
      <c r="KUQ856" s="399"/>
      <c r="KUR856" s="399"/>
      <c r="KUS856" s="399"/>
      <c r="KUT856" s="399"/>
      <c r="KUU856" s="399"/>
      <c r="KUV856" s="399"/>
      <c r="KUW856" s="399"/>
      <c r="KUX856" s="399"/>
      <c r="KUY856" s="399"/>
      <c r="KUZ856" s="399"/>
      <c r="KVA856" s="399"/>
      <c r="KVB856" s="399"/>
      <c r="KVC856" s="399"/>
      <c r="KVD856" s="399"/>
      <c r="KVE856" s="399"/>
      <c r="KVF856" s="399"/>
      <c r="KVG856" s="399"/>
      <c r="KVH856" s="399"/>
      <c r="KVI856" s="399"/>
      <c r="KVJ856" s="399"/>
      <c r="KVK856" s="399"/>
      <c r="KVL856" s="399"/>
      <c r="KVM856" s="399"/>
      <c r="KVN856" s="399"/>
      <c r="KVO856" s="399"/>
      <c r="KVP856" s="399"/>
      <c r="KVQ856" s="399"/>
      <c r="KVR856" s="399"/>
      <c r="KVS856" s="399"/>
      <c r="KVT856" s="399"/>
      <c r="KVU856" s="399"/>
      <c r="KVV856" s="399"/>
      <c r="KVW856" s="399"/>
      <c r="KVX856" s="399"/>
      <c r="KVY856" s="399"/>
      <c r="KVZ856" s="399"/>
      <c r="KWA856" s="399"/>
      <c r="KWB856" s="399"/>
      <c r="KWC856" s="399"/>
      <c r="KWD856" s="399"/>
      <c r="KWE856" s="399"/>
      <c r="KWF856" s="399"/>
      <c r="KWG856" s="399"/>
      <c r="KWH856" s="399"/>
      <c r="KWI856" s="399"/>
      <c r="KWJ856" s="399"/>
      <c r="KWK856" s="399"/>
      <c r="KWL856" s="399"/>
      <c r="KWM856" s="399"/>
      <c r="KWN856" s="399"/>
      <c r="KWO856" s="399"/>
      <c r="KWP856" s="399"/>
      <c r="KWQ856" s="399"/>
      <c r="KWR856" s="399"/>
      <c r="KWS856" s="399"/>
      <c r="KWT856" s="399"/>
      <c r="KWU856" s="399"/>
      <c r="KWV856" s="399"/>
      <c r="KWW856" s="399"/>
      <c r="KWX856" s="399"/>
      <c r="KWY856" s="399"/>
      <c r="KWZ856" s="399"/>
      <c r="KXA856" s="399"/>
      <c r="KXB856" s="399"/>
      <c r="KXC856" s="399"/>
      <c r="KXD856" s="399"/>
      <c r="KXE856" s="399"/>
      <c r="KXF856" s="399"/>
      <c r="KXG856" s="399"/>
      <c r="KXH856" s="399"/>
      <c r="KXI856" s="399"/>
      <c r="KXJ856" s="399"/>
      <c r="KXK856" s="399"/>
      <c r="KXL856" s="399"/>
      <c r="KXM856" s="399"/>
      <c r="KXN856" s="399"/>
      <c r="KXO856" s="399"/>
      <c r="KXP856" s="399"/>
      <c r="KXQ856" s="399"/>
      <c r="KXR856" s="399"/>
      <c r="KXS856" s="399"/>
      <c r="KXT856" s="399"/>
      <c r="KXU856" s="399"/>
      <c r="KXV856" s="399"/>
      <c r="KXW856" s="399"/>
      <c r="KXX856" s="399"/>
      <c r="KXY856" s="399"/>
      <c r="KXZ856" s="399"/>
      <c r="KYA856" s="399"/>
      <c r="KYB856" s="399"/>
      <c r="KYC856" s="399"/>
      <c r="KYD856" s="399"/>
      <c r="KYE856" s="399"/>
      <c r="KYF856" s="399"/>
      <c r="KYG856" s="399"/>
      <c r="KYH856" s="399"/>
      <c r="KYI856" s="399"/>
      <c r="KYJ856" s="399"/>
      <c r="KYK856" s="399"/>
      <c r="KYL856" s="399"/>
      <c r="KYM856" s="399"/>
      <c r="KYN856" s="399"/>
      <c r="KYO856" s="399"/>
      <c r="KYP856" s="399"/>
      <c r="KYQ856" s="399"/>
      <c r="KYR856" s="399"/>
      <c r="KYS856" s="399"/>
      <c r="KYT856" s="399"/>
      <c r="KYU856" s="399"/>
      <c r="KYV856" s="399"/>
      <c r="KYW856" s="399"/>
      <c r="KYX856" s="399"/>
      <c r="KYY856" s="399"/>
      <c r="KYZ856" s="399"/>
      <c r="KZA856" s="399"/>
      <c r="KZB856" s="399"/>
      <c r="KZC856" s="399"/>
      <c r="KZD856" s="399"/>
      <c r="KZE856" s="399"/>
      <c r="KZF856" s="399"/>
      <c r="KZG856" s="399"/>
      <c r="KZH856" s="399"/>
      <c r="KZI856" s="399"/>
      <c r="KZJ856" s="399"/>
      <c r="KZK856" s="399"/>
      <c r="KZL856" s="399"/>
      <c r="KZM856" s="399"/>
      <c r="KZN856" s="399"/>
      <c r="KZO856" s="399"/>
      <c r="KZP856" s="399"/>
      <c r="KZQ856" s="399"/>
      <c r="KZR856" s="399"/>
      <c r="KZS856" s="399"/>
      <c r="KZT856" s="399"/>
      <c r="KZU856" s="399"/>
      <c r="KZV856" s="399"/>
      <c r="KZW856" s="399"/>
      <c r="KZX856" s="399"/>
      <c r="KZY856" s="399"/>
      <c r="KZZ856" s="399"/>
      <c r="LAA856" s="399"/>
      <c r="LAB856" s="399"/>
      <c r="LAC856" s="399"/>
      <c r="LAD856" s="399"/>
      <c r="LAE856" s="399"/>
      <c r="LAF856" s="399"/>
      <c r="LAG856" s="399"/>
      <c r="LAH856" s="399"/>
      <c r="LAI856" s="399"/>
      <c r="LAJ856" s="399"/>
      <c r="LAK856" s="399"/>
      <c r="LAL856" s="399"/>
      <c r="LAM856" s="399"/>
      <c r="LAN856" s="399"/>
      <c r="LAO856" s="399"/>
      <c r="LAP856" s="399"/>
      <c r="LAQ856" s="399"/>
      <c r="LAR856" s="399"/>
      <c r="LAS856" s="399"/>
      <c r="LAT856" s="399"/>
      <c r="LAU856" s="399"/>
      <c r="LAV856" s="399"/>
      <c r="LAW856" s="399"/>
      <c r="LAX856" s="399"/>
      <c r="LAY856" s="399"/>
      <c r="LAZ856" s="399"/>
      <c r="LBA856" s="399"/>
      <c r="LBB856" s="399"/>
      <c r="LBC856" s="399"/>
      <c r="LBD856" s="399"/>
      <c r="LBE856" s="399"/>
      <c r="LBF856" s="399"/>
      <c r="LBG856" s="399"/>
      <c r="LBH856" s="399"/>
      <c r="LBI856" s="399"/>
      <c r="LBJ856" s="399"/>
      <c r="LBK856" s="399"/>
      <c r="LBL856" s="399"/>
      <c r="LBM856" s="399"/>
      <c r="LBN856" s="399"/>
      <c r="LBO856" s="399"/>
      <c r="LBP856" s="399"/>
      <c r="LBQ856" s="399"/>
      <c r="LBR856" s="399"/>
      <c r="LBS856" s="399"/>
      <c r="LBT856" s="399"/>
      <c r="LBU856" s="399"/>
      <c r="LBV856" s="399"/>
      <c r="LBW856" s="399"/>
      <c r="LBX856" s="399"/>
      <c r="LBY856" s="399"/>
      <c r="LBZ856" s="399"/>
      <c r="LCA856" s="399"/>
      <c r="LCB856" s="399"/>
      <c r="LCC856" s="399"/>
      <c r="LCD856" s="399"/>
      <c r="LCE856" s="399"/>
      <c r="LCF856" s="399"/>
      <c r="LCG856" s="399"/>
      <c r="LCH856" s="399"/>
      <c r="LCI856" s="399"/>
      <c r="LCJ856" s="399"/>
      <c r="LCK856" s="399"/>
      <c r="LCL856" s="399"/>
      <c r="LCM856" s="399"/>
      <c r="LCN856" s="399"/>
      <c r="LCO856" s="399"/>
      <c r="LCP856" s="399"/>
      <c r="LCQ856" s="399"/>
      <c r="LCR856" s="399"/>
      <c r="LCS856" s="399"/>
      <c r="LCT856" s="399"/>
      <c r="LCU856" s="399"/>
      <c r="LCV856" s="399"/>
      <c r="LCW856" s="399"/>
      <c r="LCX856" s="399"/>
      <c r="LCY856" s="399"/>
      <c r="LCZ856" s="399"/>
      <c r="LDA856" s="399"/>
      <c r="LDB856" s="399"/>
      <c r="LDC856" s="399"/>
      <c r="LDD856" s="399"/>
      <c r="LDE856" s="399"/>
      <c r="LDF856" s="399"/>
      <c r="LDG856" s="399"/>
      <c r="LDH856" s="399"/>
      <c r="LDI856" s="399"/>
      <c r="LDJ856" s="399"/>
      <c r="LDK856" s="399"/>
      <c r="LDL856" s="399"/>
      <c r="LDM856" s="399"/>
      <c r="LDN856" s="399"/>
      <c r="LDO856" s="399"/>
      <c r="LDP856" s="399"/>
      <c r="LDQ856" s="399"/>
      <c r="LDR856" s="399"/>
      <c r="LDS856" s="399"/>
      <c r="LDT856" s="399"/>
      <c r="LDU856" s="399"/>
      <c r="LDV856" s="399"/>
      <c r="LDW856" s="399"/>
      <c r="LDX856" s="399"/>
      <c r="LDY856" s="399"/>
      <c r="LDZ856" s="399"/>
      <c r="LEA856" s="399"/>
      <c r="LEB856" s="399"/>
      <c r="LEC856" s="399"/>
      <c r="LED856" s="399"/>
      <c r="LEE856" s="399"/>
      <c r="LEF856" s="399"/>
      <c r="LEG856" s="399"/>
      <c r="LEH856" s="399"/>
      <c r="LEI856" s="399"/>
      <c r="LEJ856" s="399"/>
      <c r="LEK856" s="399"/>
      <c r="LEL856" s="399"/>
      <c r="LEM856" s="399"/>
      <c r="LEN856" s="399"/>
      <c r="LEO856" s="399"/>
      <c r="LEP856" s="399"/>
      <c r="LEQ856" s="399"/>
      <c r="LER856" s="399"/>
      <c r="LES856" s="399"/>
      <c r="LET856" s="399"/>
      <c r="LEU856" s="399"/>
      <c r="LEV856" s="399"/>
      <c r="LEW856" s="399"/>
      <c r="LEX856" s="399"/>
      <c r="LEY856" s="399"/>
      <c r="LEZ856" s="399"/>
      <c r="LFA856" s="399"/>
      <c r="LFB856" s="399"/>
      <c r="LFC856" s="399"/>
      <c r="LFD856" s="399"/>
      <c r="LFE856" s="399"/>
      <c r="LFF856" s="399"/>
      <c r="LFG856" s="399"/>
      <c r="LFH856" s="399"/>
      <c r="LFI856" s="399"/>
      <c r="LFJ856" s="399"/>
      <c r="LFK856" s="399"/>
      <c r="LFL856" s="399"/>
      <c r="LFM856" s="399"/>
      <c r="LFN856" s="399"/>
      <c r="LFO856" s="399"/>
      <c r="LFP856" s="399"/>
      <c r="LFQ856" s="399"/>
      <c r="LFR856" s="399"/>
      <c r="LFS856" s="399"/>
      <c r="LFT856" s="399"/>
      <c r="LFU856" s="399"/>
      <c r="LFV856" s="399"/>
      <c r="LFW856" s="399"/>
      <c r="LFX856" s="399"/>
      <c r="LFY856" s="399"/>
      <c r="LFZ856" s="399"/>
      <c r="LGA856" s="399"/>
      <c r="LGB856" s="399"/>
      <c r="LGC856" s="399"/>
      <c r="LGD856" s="399"/>
      <c r="LGE856" s="399"/>
      <c r="LGF856" s="399"/>
      <c r="LGG856" s="399"/>
      <c r="LGH856" s="399"/>
      <c r="LGI856" s="399"/>
      <c r="LGJ856" s="399"/>
      <c r="LGK856" s="399"/>
      <c r="LGL856" s="399"/>
      <c r="LGM856" s="399"/>
      <c r="LGN856" s="399"/>
      <c r="LGO856" s="399"/>
      <c r="LGP856" s="399"/>
      <c r="LGQ856" s="399"/>
      <c r="LGR856" s="399"/>
      <c r="LGS856" s="399"/>
      <c r="LGT856" s="399"/>
      <c r="LGU856" s="399"/>
      <c r="LGV856" s="399"/>
      <c r="LGW856" s="399"/>
      <c r="LGX856" s="399"/>
      <c r="LGY856" s="399"/>
      <c r="LGZ856" s="399"/>
      <c r="LHA856" s="399"/>
      <c r="LHB856" s="399"/>
      <c r="LHC856" s="399"/>
      <c r="LHD856" s="399"/>
      <c r="LHE856" s="399"/>
      <c r="LHF856" s="399"/>
      <c r="LHG856" s="399"/>
      <c r="LHH856" s="399"/>
      <c r="LHI856" s="399"/>
      <c r="LHJ856" s="399"/>
      <c r="LHK856" s="399"/>
      <c r="LHL856" s="399"/>
      <c r="LHM856" s="399"/>
      <c r="LHN856" s="399"/>
      <c r="LHO856" s="399"/>
      <c r="LHP856" s="399"/>
      <c r="LHQ856" s="399"/>
      <c r="LHR856" s="399"/>
      <c r="LHS856" s="399"/>
      <c r="LHT856" s="399"/>
      <c r="LHU856" s="399"/>
      <c r="LHV856" s="399"/>
      <c r="LHW856" s="399"/>
      <c r="LHX856" s="399"/>
      <c r="LHY856" s="399"/>
      <c r="LHZ856" s="399"/>
      <c r="LIA856" s="399"/>
      <c r="LIB856" s="399"/>
      <c r="LIC856" s="399"/>
      <c r="LID856" s="399"/>
      <c r="LIE856" s="399"/>
      <c r="LIF856" s="399"/>
      <c r="LIG856" s="399"/>
      <c r="LIH856" s="399"/>
      <c r="LII856" s="399"/>
      <c r="LIJ856" s="399"/>
      <c r="LIK856" s="399"/>
      <c r="LIL856" s="399"/>
      <c r="LIM856" s="399"/>
      <c r="LIN856" s="399"/>
      <c r="LIO856" s="399"/>
      <c r="LIP856" s="399"/>
      <c r="LIQ856" s="399"/>
      <c r="LIR856" s="399"/>
      <c r="LIS856" s="399"/>
      <c r="LIT856" s="399"/>
      <c r="LIU856" s="399"/>
      <c r="LIV856" s="399"/>
      <c r="LIW856" s="399"/>
      <c r="LIX856" s="399"/>
      <c r="LIY856" s="399"/>
      <c r="LIZ856" s="399"/>
      <c r="LJA856" s="399"/>
      <c r="LJB856" s="399"/>
      <c r="LJC856" s="399"/>
      <c r="LJD856" s="399"/>
      <c r="LJE856" s="399"/>
      <c r="LJF856" s="399"/>
      <c r="LJG856" s="399"/>
      <c r="LJH856" s="399"/>
      <c r="LJI856" s="399"/>
      <c r="LJJ856" s="399"/>
      <c r="LJK856" s="399"/>
      <c r="LJL856" s="399"/>
      <c r="LJM856" s="399"/>
      <c r="LJN856" s="399"/>
      <c r="LJO856" s="399"/>
      <c r="LJP856" s="399"/>
      <c r="LJQ856" s="399"/>
      <c r="LJR856" s="399"/>
      <c r="LJS856" s="399"/>
      <c r="LJT856" s="399"/>
      <c r="LJU856" s="399"/>
      <c r="LJV856" s="399"/>
      <c r="LJW856" s="399"/>
      <c r="LJX856" s="399"/>
      <c r="LJY856" s="399"/>
      <c r="LJZ856" s="399"/>
      <c r="LKA856" s="399"/>
      <c r="LKB856" s="399"/>
      <c r="LKC856" s="399"/>
      <c r="LKD856" s="399"/>
      <c r="LKE856" s="399"/>
      <c r="LKF856" s="399"/>
      <c r="LKG856" s="399"/>
      <c r="LKH856" s="399"/>
      <c r="LKI856" s="399"/>
      <c r="LKJ856" s="399"/>
      <c r="LKK856" s="399"/>
      <c r="LKL856" s="399"/>
      <c r="LKM856" s="399"/>
      <c r="LKN856" s="399"/>
      <c r="LKO856" s="399"/>
      <c r="LKP856" s="399"/>
      <c r="LKQ856" s="399"/>
      <c r="LKR856" s="399"/>
      <c r="LKS856" s="399"/>
      <c r="LKT856" s="399"/>
      <c r="LKU856" s="399"/>
      <c r="LKV856" s="399"/>
      <c r="LKW856" s="399"/>
      <c r="LKX856" s="399"/>
      <c r="LKY856" s="399"/>
      <c r="LKZ856" s="399"/>
      <c r="LLA856" s="399"/>
      <c r="LLB856" s="399"/>
      <c r="LLC856" s="399"/>
      <c r="LLD856" s="399"/>
      <c r="LLE856" s="399"/>
      <c r="LLF856" s="399"/>
      <c r="LLG856" s="399"/>
      <c r="LLH856" s="399"/>
      <c r="LLI856" s="399"/>
      <c r="LLJ856" s="399"/>
      <c r="LLK856" s="399"/>
      <c r="LLL856" s="399"/>
      <c r="LLM856" s="399"/>
      <c r="LLN856" s="399"/>
      <c r="LLO856" s="399"/>
      <c r="LLP856" s="399"/>
      <c r="LLQ856" s="399"/>
      <c r="LLR856" s="399"/>
      <c r="LLS856" s="399"/>
      <c r="LLT856" s="399"/>
      <c r="LLU856" s="399"/>
      <c r="LLV856" s="399"/>
      <c r="LLW856" s="399"/>
      <c r="LLX856" s="399"/>
      <c r="LLY856" s="399"/>
      <c r="LLZ856" s="399"/>
      <c r="LMA856" s="399"/>
      <c r="LMB856" s="399"/>
      <c r="LMC856" s="399"/>
      <c r="LMD856" s="399"/>
      <c r="LME856" s="399"/>
      <c r="LMF856" s="399"/>
      <c r="LMG856" s="399"/>
      <c r="LMH856" s="399"/>
      <c r="LMI856" s="399"/>
      <c r="LMJ856" s="399"/>
      <c r="LMK856" s="399"/>
      <c r="LML856" s="399"/>
      <c r="LMM856" s="399"/>
      <c r="LMN856" s="399"/>
      <c r="LMO856" s="399"/>
      <c r="LMP856" s="399"/>
      <c r="LMQ856" s="399"/>
      <c r="LMR856" s="399"/>
      <c r="LMS856" s="399"/>
      <c r="LMT856" s="399"/>
      <c r="LMU856" s="399"/>
      <c r="LMV856" s="399"/>
      <c r="LMW856" s="399"/>
      <c r="LMX856" s="399"/>
      <c r="LMY856" s="399"/>
      <c r="LMZ856" s="399"/>
      <c r="LNA856" s="399"/>
      <c r="LNB856" s="399"/>
      <c r="LNC856" s="399"/>
      <c r="LND856" s="399"/>
      <c r="LNE856" s="399"/>
      <c r="LNF856" s="399"/>
      <c r="LNG856" s="399"/>
      <c r="LNH856" s="399"/>
      <c r="LNI856" s="399"/>
      <c r="LNJ856" s="399"/>
      <c r="LNK856" s="399"/>
      <c r="LNL856" s="399"/>
      <c r="LNM856" s="399"/>
      <c r="LNN856" s="399"/>
      <c r="LNO856" s="399"/>
      <c r="LNP856" s="399"/>
      <c r="LNQ856" s="399"/>
      <c r="LNR856" s="399"/>
      <c r="LNS856" s="399"/>
      <c r="LNT856" s="399"/>
      <c r="LNU856" s="399"/>
      <c r="LNV856" s="399"/>
      <c r="LNW856" s="399"/>
      <c r="LNX856" s="399"/>
      <c r="LNY856" s="399"/>
      <c r="LNZ856" s="399"/>
      <c r="LOA856" s="399"/>
      <c r="LOB856" s="399"/>
      <c r="LOC856" s="399"/>
      <c r="LOD856" s="399"/>
      <c r="LOE856" s="399"/>
      <c r="LOF856" s="399"/>
      <c r="LOG856" s="399"/>
      <c r="LOH856" s="399"/>
      <c r="LOI856" s="399"/>
      <c r="LOJ856" s="399"/>
      <c r="LOK856" s="399"/>
      <c r="LOL856" s="399"/>
      <c r="LOM856" s="399"/>
      <c r="LON856" s="399"/>
      <c r="LOO856" s="399"/>
      <c r="LOP856" s="399"/>
      <c r="LOQ856" s="399"/>
      <c r="LOR856" s="399"/>
      <c r="LOS856" s="399"/>
      <c r="LOT856" s="399"/>
      <c r="LOU856" s="399"/>
      <c r="LOV856" s="399"/>
      <c r="LOW856" s="399"/>
      <c r="LOX856" s="399"/>
      <c r="LOY856" s="399"/>
      <c r="LOZ856" s="399"/>
      <c r="LPA856" s="399"/>
      <c r="LPB856" s="399"/>
      <c r="LPC856" s="399"/>
      <c r="LPD856" s="399"/>
      <c r="LPE856" s="399"/>
      <c r="LPF856" s="399"/>
      <c r="LPG856" s="399"/>
      <c r="LPH856" s="399"/>
      <c r="LPI856" s="399"/>
      <c r="LPJ856" s="399"/>
      <c r="LPK856" s="399"/>
      <c r="LPL856" s="399"/>
      <c r="LPM856" s="399"/>
      <c r="LPN856" s="399"/>
      <c r="LPO856" s="399"/>
      <c r="LPP856" s="399"/>
      <c r="LPQ856" s="399"/>
      <c r="LPR856" s="399"/>
      <c r="LPS856" s="399"/>
      <c r="LPT856" s="399"/>
      <c r="LPU856" s="399"/>
      <c r="LPV856" s="399"/>
      <c r="LPW856" s="399"/>
      <c r="LPX856" s="399"/>
      <c r="LPY856" s="399"/>
      <c r="LPZ856" s="399"/>
      <c r="LQA856" s="399"/>
      <c r="LQB856" s="399"/>
      <c r="LQC856" s="399"/>
      <c r="LQD856" s="399"/>
      <c r="LQE856" s="399"/>
      <c r="LQF856" s="399"/>
      <c r="LQG856" s="399"/>
      <c r="LQH856" s="399"/>
      <c r="LQI856" s="399"/>
      <c r="LQJ856" s="399"/>
      <c r="LQK856" s="399"/>
      <c r="LQL856" s="399"/>
      <c r="LQM856" s="399"/>
      <c r="LQN856" s="399"/>
      <c r="LQO856" s="399"/>
      <c r="LQP856" s="399"/>
      <c r="LQQ856" s="399"/>
      <c r="LQR856" s="399"/>
      <c r="LQS856" s="399"/>
      <c r="LQT856" s="399"/>
      <c r="LQU856" s="399"/>
      <c r="LQV856" s="399"/>
      <c r="LQW856" s="399"/>
      <c r="LQX856" s="399"/>
      <c r="LQY856" s="399"/>
      <c r="LQZ856" s="399"/>
      <c r="LRA856" s="399"/>
      <c r="LRB856" s="399"/>
      <c r="LRC856" s="399"/>
      <c r="LRD856" s="399"/>
      <c r="LRE856" s="399"/>
      <c r="LRF856" s="399"/>
      <c r="LRG856" s="399"/>
      <c r="LRH856" s="399"/>
      <c r="LRI856" s="399"/>
      <c r="LRJ856" s="399"/>
      <c r="LRK856" s="399"/>
      <c r="LRL856" s="399"/>
      <c r="LRM856" s="399"/>
      <c r="LRN856" s="399"/>
      <c r="LRO856" s="399"/>
      <c r="LRP856" s="399"/>
      <c r="LRQ856" s="399"/>
      <c r="LRR856" s="399"/>
      <c r="LRS856" s="399"/>
      <c r="LRT856" s="399"/>
      <c r="LRU856" s="399"/>
      <c r="LRV856" s="399"/>
      <c r="LRW856" s="399"/>
      <c r="LRX856" s="399"/>
      <c r="LRY856" s="399"/>
      <c r="LRZ856" s="399"/>
      <c r="LSA856" s="399"/>
      <c r="LSB856" s="399"/>
      <c r="LSC856" s="399"/>
      <c r="LSD856" s="399"/>
      <c r="LSE856" s="399"/>
      <c r="LSF856" s="399"/>
      <c r="LSG856" s="399"/>
      <c r="LSH856" s="399"/>
      <c r="LSI856" s="399"/>
      <c r="LSJ856" s="399"/>
      <c r="LSK856" s="399"/>
      <c r="LSL856" s="399"/>
      <c r="LSM856" s="399"/>
      <c r="LSN856" s="399"/>
      <c r="LSO856" s="399"/>
      <c r="LSP856" s="399"/>
      <c r="LSQ856" s="399"/>
      <c r="LSR856" s="399"/>
      <c r="LSS856" s="399"/>
      <c r="LST856" s="399"/>
      <c r="LSU856" s="399"/>
      <c r="LSV856" s="399"/>
      <c r="LSW856" s="399"/>
      <c r="LSX856" s="399"/>
      <c r="LSY856" s="399"/>
      <c r="LSZ856" s="399"/>
      <c r="LTA856" s="399"/>
      <c r="LTB856" s="399"/>
      <c r="LTC856" s="399"/>
      <c r="LTD856" s="399"/>
      <c r="LTE856" s="399"/>
      <c r="LTF856" s="399"/>
      <c r="LTG856" s="399"/>
      <c r="LTH856" s="399"/>
      <c r="LTI856" s="399"/>
      <c r="LTJ856" s="399"/>
      <c r="LTK856" s="399"/>
      <c r="LTL856" s="399"/>
      <c r="LTM856" s="399"/>
      <c r="LTN856" s="399"/>
      <c r="LTO856" s="399"/>
      <c r="LTP856" s="399"/>
      <c r="LTQ856" s="399"/>
      <c r="LTR856" s="399"/>
      <c r="LTS856" s="399"/>
      <c r="LTT856" s="399"/>
      <c r="LTU856" s="399"/>
      <c r="LTV856" s="399"/>
      <c r="LTW856" s="399"/>
      <c r="LTX856" s="399"/>
      <c r="LTY856" s="399"/>
      <c r="LTZ856" s="399"/>
      <c r="LUA856" s="399"/>
      <c r="LUB856" s="399"/>
      <c r="LUC856" s="399"/>
      <c r="LUD856" s="399"/>
      <c r="LUE856" s="399"/>
      <c r="LUF856" s="399"/>
      <c r="LUG856" s="399"/>
      <c r="LUH856" s="399"/>
      <c r="LUI856" s="399"/>
      <c r="LUJ856" s="399"/>
      <c r="LUK856" s="399"/>
      <c r="LUL856" s="399"/>
      <c r="LUM856" s="399"/>
      <c r="LUN856" s="399"/>
      <c r="LUO856" s="399"/>
      <c r="LUP856" s="399"/>
      <c r="LUQ856" s="399"/>
      <c r="LUR856" s="399"/>
      <c r="LUS856" s="399"/>
      <c r="LUT856" s="399"/>
      <c r="LUU856" s="399"/>
      <c r="LUV856" s="399"/>
      <c r="LUW856" s="399"/>
      <c r="LUX856" s="399"/>
      <c r="LUY856" s="399"/>
      <c r="LUZ856" s="399"/>
      <c r="LVA856" s="399"/>
      <c r="LVB856" s="399"/>
      <c r="LVC856" s="399"/>
      <c r="LVD856" s="399"/>
      <c r="LVE856" s="399"/>
      <c r="LVF856" s="399"/>
      <c r="LVG856" s="399"/>
      <c r="LVH856" s="399"/>
      <c r="LVI856" s="399"/>
      <c r="LVJ856" s="399"/>
      <c r="LVK856" s="399"/>
      <c r="LVL856" s="399"/>
      <c r="LVM856" s="399"/>
      <c r="LVN856" s="399"/>
      <c r="LVO856" s="399"/>
      <c r="LVP856" s="399"/>
      <c r="LVQ856" s="399"/>
      <c r="LVR856" s="399"/>
      <c r="LVS856" s="399"/>
      <c r="LVT856" s="399"/>
      <c r="LVU856" s="399"/>
      <c r="LVV856" s="399"/>
      <c r="LVW856" s="399"/>
      <c r="LVX856" s="399"/>
      <c r="LVY856" s="399"/>
      <c r="LVZ856" s="399"/>
      <c r="LWA856" s="399"/>
      <c r="LWB856" s="399"/>
      <c r="LWC856" s="399"/>
      <c r="LWD856" s="399"/>
      <c r="LWE856" s="399"/>
      <c r="LWF856" s="399"/>
      <c r="LWG856" s="399"/>
      <c r="LWH856" s="399"/>
      <c r="LWI856" s="399"/>
      <c r="LWJ856" s="399"/>
      <c r="LWK856" s="399"/>
      <c r="LWL856" s="399"/>
      <c r="LWM856" s="399"/>
      <c r="LWN856" s="399"/>
      <c r="LWO856" s="399"/>
      <c r="LWP856" s="399"/>
      <c r="LWQ856" s="399"/>
      <c r="LWR856" s="399"/>
      <c r="LWS856" s="399"/>
      <c r="LWT856" s="399"/>
      <c r="LWU856" s="399"/>
      <c r="LWV856" s="399"/>
      <c r="LWW856" s="399"/>
      <c r="LWX856" s="399"/>
      <c r="LWY856" s="399"/>
      <c r="LWZ856" s="399"/>
      <c r="LXA856" s="399"/>
      <c r="LXB856" s="399"/>
      <c r="LXC856" s="399"/>
      <c r="LXD856" s="399"/>
      <c r="LXE856" s="399"/>
      <c r="LXF856" s="399"/>
      <c r="LXG856" s="399"/>
      <c r="LXH856" s="399"/>
      <c r="LXI856" s="399"/>
      <c r="LXJ856" s="399"/>
      <c r="LXK856" s="399"/>
      <c r="LXL856" s="399"/>
      <c r="LXM856" s="399"/>
      <c r="LXN856" s="399"/>
      <c r="LXO856" s="399"/>
      <c r="LXP856" s="399"/>
      <c r="LXQ856" s="399"/>
      <c r="LXR856" s="399"/>
      <c r="LXS856" s="399"/>
      <c r="LXT856" s="399"/>
      <c r="LXU856" s="399"/>
      <c r="LXV856" s="399"/>
      <c r="LXW856" s="399"/>
      <c r="LXX856" s="399"/>
      <c r="LXY856" s="399"/>
      <c r="LXZ856" s="399"/>
      <c r="LYA856" s="399"/>
      <c r="LYB856" s="399"/>
      <c r="LYC856" s="399"/>
      <c r="LYD856" s="399"/>
      <c r="LYE856" s="399"/>
      <c r="LYF856" s="399"/>
      <c r="LYG856" s="399"/>
      <c r="LYH856" s="399"/>
      <c r="LYI856" s="399"/>
      <c r="LYJ856" s="399"/>
      <c r="LYK856" s="399"/>
      <c r="LYL856" s="399"/>
      <c r="LYM856" s="399"/>
      <c r="LYN856" s="399"/>
      <c r="LYO856" s="399"/>
      <c r="LYP856" s="399"/>
      <c r="LYQ856" s="399"/>
      <c r="LYR856" s="399"/>
      <c r="LYS856" s="399"/>
      <c r="LYT856" s="399"/>
      <c r="LYU856" s="399"/>
      <c r="LYV856" s="399"/>
      <c r="LYW856" s="399"/>
      <c r="LYX856" s="399"/>
      <c r="LYY856" s="399"/>
      <c r="LYZ856" s="399"/>
      <c r="LZA856" s="399"/>
      <c r="LZB856" s="399"/>
      <c r="LZC856" s="399"/>
      <c r="LZD856" s="399"/>
      <c r="LZE856" s="399"/>
      <c r="LZF856" s="399"/>
      <c r="LZG856" s="399"/>
      <c r="LZH856" s="399"/>
      <c r="LZI856" s="399"/>
      <c r="LZJ856" s="399"/>
      <c r="LZK856" s="399"/>
      <c r="LZL856" s="399"/>
      <c r="LZM856" s="399"/>
      <c r="LZN856" s="399"/>
      <c r="LZO856" s="399"/>
      <c r="LZP856" s="399"/>
      <c r="LZQ856" s="399"/>
      <c r="LZR856" s="399"/>
      <c r="LZS856" s="399"/>
      <c r="LZT856" s="399"/>
      <c r="LZU856" s="399"/>
      <c r="LZV856" s="399"/>
      <c r="LZW856" s="399"/>
      <c r="LZX856" s="399"/>
      <c r="LZY856" s="399"/>
      <c r="LZZ856" s="399"/>
      <c r="MAA856" s="399"/>
      <c r="MAB856" s="399"/>
      <c r="MAC856" s="399"/>
      <c r="MAD856" s="399"/>
      <c r="MAE856" s="399"/>
      <c r="MAF856" s="399"/>
      <c r="MAG856" s="399"/>
      <c r="MAH856" s="399"/>
      <c r="MAI856" s="399"/>
      <c r="MAJ856" s="399"/>
      <c r="MAK856" s="399"/>
      <c r="MAL856" s="399"/>
      <c r="MAM856" s="399"/>
      <c r="MAN856" s="399"/>
      <c r="MAO856" s="399"/>
      <c r="MAP856" s="399"/>
      <c r="MAQ856" s="399"/>
      <c r="MAR856" s="399"/>
      <c r="MAS856" s="399"/>
      <c r="MAT856" s="399"/>
      <c r="MAU856" s="399"/>
      <c r="MAV856" s="399"/>
      <c r="MAW856" s="399"/>
      <c r="MAX856" s="399"/>
      <c r="MAY856" s="399"/>
      <c r="MAZ856" s="399"/>
      <c r="MBA856" s="399"/>
      <c r="MBB856" s="399"/>
      <c r="MBC856" s="399"/>
      <c r="MBD856" s="399"/>
      <c r="MBE856" s="399"/>
      <c r="MBF856" s="399"/>
      <c r="MBG856" s="399"/>
      <c r="MBH856" s="399"/>
      <c r="MBI856" s="399"/>
      <c r="MBJ856" s="399"/>
      <c r="MBK856" s="399"/>
      <c r="MBL856" s="399"/>
      <c r="MBM856" s="399"/>
      <c r="MBN856" s="399"/>
      <c r="MBO856" s="399"/>
      <c r="MBP856" s="399"/>
      <c r="MBQ856" s="399"/>
      <c r="MBR856" s="399"/>
      <c r="MBS856" s="399"/>
      <c r="MBT856" s="399"/>
      <c r="MBU856" s="399"/>
      <c r="MBV856" s="399"/>
      <c r="MBW856" s="399"/>
      <c r="MBX856" s="399"/>
      <c r="MBY856" s="399"/>
      <c r="MBZ856" s="399"/>
      <c r="MCA856" s="399"/>
      <c r="MCB856" s="399"/>
      <c r="MCC856" s="399"/>
      <c r="MCD856" s="399"/>
      <c r="MCE856" s="399"/>
      <c r="MCF856" s="399"/>
      <c r="MCG856" s="399"/>
      <c r="MCH856" s="399"/>
      <c r="MCI856" s="399"/>
      <c r="MCJ856" s="399"/>
      <c r="MCK856" s="399"/>
      <c r="MCL856" s="399"/>
      <c r="MCM856" s="399"/>
      <c r="MCN856" s="399"/>
      <c r="MCO856" s="399"/>
      <c r="MCP856" s="399"/>
      <c r="MCQ856" s="399"/>
      <c r="MCR856" s="399"/>
      <c r="MCS856" s="399"/>
      <c r="MCT856" s="399"/>
      <c r="MCU856" s="399"/>
      <c r="MCV856" s="399"/>
      <c r="MCW856" s="399"/>
      <c r="MCX856" s="399"/>
      <c r="MCY856" s="399"/>
      <c r="MCZ856" s="399"/>
      <c r="MDA856" s="399"/>
      <c r="MDB856" s="399"/>
      <c r="MDC856" s="399"/>
      <c r="MDD856" s="399"/>
      <c r="MDE856" s="399"/>
      <c r="MDF856" s="399"/>
      <c r="MDG856" s="399"/>
      <c r="MDH856" s="399"/>
      <c r="MDI856" s="399"/>
      <c r="MDJ856" s="399"/>
      <c r="MDK856" s="399"/>
      <c r="MDL856" s="399"/>
      <c r="MDM856" s="399"/>
      <c r="MDN856" s="399"/>
      <c r="MDO856" s="399"/>
      <c r="MDP856" s="399"/>
      <c r="MDQ856" s="399"/>
      <c r="MDR856" s="399"/>
      <c r="MDS856" s="399"/>
      <c r="MDT856" s="399"/>
      <c r="MDU856" s="399"/>
      <c r="MDV856" s="399"/>
      <c r="MDW856" s="399"/>
      <c r="MDX856" s="399"/>
      <c r="MDY856" s="399"/>
      <c r="MDZ856" s="399"/>
      <c r="MEA856" s="399"/>
      <c r="MEB856" s="399"/>
      <c r="MEC856" s="399"/>
      <c r="MED856" s="399"/>
      <c r="MEE856" s="399"/>
      <c r="MEF856" s="399"/>
      <c r="MEG856" s="399"/>
      <c r="MEH856" s="399"/>
      <c r="MEI856" s="399"/>
      <c r="MEJ856" s="399"/>
      <c r="MEK856" s="399"/>
      <c r="MEL856" s="399"/>
      <c r="MEM856" s="399"/>
      <c r="MEN856" s="399"/>
      <c r="MEO856" s="399"/>
      <c r="MEP856" s="399"/>
      <c r="MEQ856" s="399"/>
      <c r="MER856" s="399"/>
      <c r="MES856" s="399"/>
      <c r="MET856" s="399"/>
      <c r="MEU856" s="399"/>
      <c r="MEV856" s="399"/>
      <c r="MEW856" s="399"/>
      <c r="MEX856" s="399"/>
      <c r="MEY856" s="399"/>
      <c r="MEZ856" s="399"/>
      <c r="MFA856" s="399"/>
      <c r="MFB856" s="399"/>
      <c r="MFC856" s="399"/>
      <c r="MFD856" s="399"/>
      <c r="MFE856" s="399"/>
      <c r="MFF856" s="399"/>
      <c r="MFG856" s="399"/>
      <c r="MFH856" s="399"/>
      <c r="MFI856" s="399"/>
      <c r="MFJ856" s="399"/>
      <c r="MFK856" s="399"/>
      <c r="MFL856" s="399"/>
      <c r="MFM856" s="399"/>
      <c r="MFN856" s="399"/>
      <c r="MFO856" s="399"/>
      <c r="MFP856" s="399"/>
      <c r="MFQ856" s="399"/>
      <c r="MFR856" s="399"/>
      <c r="MFS856" s="399"/>
      <c r="MFT856" s="399"/>
      <c r="MFU856" s="399"/>
      <c r="MFV856" s="399"/>
      <c r="MFW856" s="399"/>
      <c r="MFX856" s="399"/>
      <c r="MFY856" s="399"/>
      <c r="MFZ856" s="399"/>
      <c r="MGA856" s="399"/>
      <c r="MGB856" s="399"/>
      <c r="MGC856" s="399"/>
      <c r="MGD856" s="399"/>
      <c r="MGE856" s="399"/>
      <c r="MGF856" s="399"/>
      <c r="MGG856" s="399"/>
      <c r="MGH856" s="399"/>
      <c r="MGI856" s="399"/>
      <c r="MGJ856" s="399"/>
      <c r="MGK856" s="399"/>
      <c r="MGL856" s="399"/>
      <c r="MGM856" s="399"/>
      <c r="MGN856" s="399"/>
      <c r="MGO856" s="399"/>
      <c r="MGP856" s="399"/>
      <c r="MGQ856" s="399"/>
      <c r="MGR856" s="399"/>
      <c r="MGS856" s="399"/>
      <c r="MGT856" s="399"/>
      <c r="MGU856" s="399"/>
      <c r="MGV856" s="399"/>
      <c r="MGW856" s="399"/>
      <c r="MGX856" s="399"/>
      <c r="MGY856" s="399"/>
      <c r="MGZ856" s="399"/>
      <c r="MHA856" s="399"/>
      <c r="MHB856" s="399"/>
      <c r="MHC856" s="399"/>
      <c r="MHD856" s="399"/>
      <c r="MHE856" s="399"/>
      <c r="MHF856" s="399"/>
      <c r="MHG856" s="399"/>
      <c r="MHH856" s="399"/>
      <c r="MHI856" s="399"/>
      <c r="MHJ856" s="399"/>
      <c r="MHK856" s="399"/>
      <c r="MHL856" s="399"/>
      <c r="MHM856" s="399"/>
      <c r="MHN856" s="399"/>
      <c r="MHO856" s="399"/>
      <c r="MHP856" s="399"/>
      <c r="MHQ856" s="399"/>
      <c r="MHR856" s="399"/>
      <c r="MHS856" s="399"/>
      <c r="MHT856" s="399"/>
      <c r="MHU856" s="399"/>
      <c r="MHV856" s="399"/>
      <c r="MHW856" s="399"/>
      <c r="MHX856" s="399"/>
      <c r="MHY856" s="399"/>
      <c r="MHZ856" s="399"/>
      <c r="MIA856" s="399"/>
      <c r="MIB856" s="399"/>
      <c r="MIC856" s="399"/>
      <c r="MID856" s="399"/>
      <c r="MIE856" s="399"/>
      <c r="MIF856" s="399"/>
      <c r="MIG856" s="399"/>
      <c r="MIH856" s="399"/>
      <c r="MII856" s="399"/>
      <c r="MIJ856" s="399"/>
      <c r="MIK856" s="399"/>
      <c r="MIL856" s="399"/>
      <c r="MIM856" s="399"/>
      <c r="MIN856" s="399"/>
      <c r="MIO856" s="399"/>
      <c r="MIP856" s="399"/>
      <c r="MIQ856" s="399"/>
      <c r="MIR856" s="399"/>
      <c r="MIS856" s="399"/>
      <c r="MIT856" s="399"/>
      <c r="MIU856" s="399"/>
      <c r="MIV856" s="399"/>
      <c r="MIW856" s="399"/>
      <c r="MIX856" s="399"/>
      <c r="MIY856" s="399"/>
      <c r="MIZ856" s="399"/>
      <c r="MJA856" s="399"/>
      <c r="MJB856" s="399"/>
      <c r="MJC856" s="399"/>
      <c r="MJD856" s="399"/>
      <c r="MJE856" s="399"/>
      <c r="MJF856" s="399"/>
      <c r="MJG856" s="399"/>
      <c r="MJH856" s="399"/>
      <c r="MJI856" s="399"/>
      <c r="MJJ856" s="399"/>
      <c r="MJK856" s="399"/>
      <c r="MJL856" s="399"/>
      <c r="MJM856" s="399"/>
      <c r="MJN856" s="399"/>
      <c r="MJO856" s="399"/>
      <c r="MJP856" s="399"/>
      <c r="MJQ856" s="399"/>
      <c r="MJR856" s="399"/>
      <c r="MJS856" s="399"/>
      <c r="MJT856" s="399"/>
      <c r="MJU856" s="399"/>
      <c r="MJV856" s="399"/>
      <c r="MJW856" s="399"/>
      <c r="MJX856" s="399"/>
      <c r="MJY856" s="399"/>
      <c r="MJZ856" s="399"/>
      <c r="MKA856" s="399"/>
      <c r="MKB856" s="399"/>
      <c r="MKC856" s="399"/>
      <c r="MKD856" s="399"/>
      <c r="MKE856" s="399"/>
      <c r="MKF856" s="399"/>
      <c r="MKG856" s="399"/>
      <c r="MKH856" s="399"/>
      <c r="MKI856" s="399"/>
      <c r="MKJ856" s="399"/>
      <c r="MKK856" s="399"/>
      <c r="MKL856" s="399"/>
      <c r="MKM856" s="399"/>
      <c r="MKN856" s="399"/>
      <c r="MKO856" s="399"/>
      <c r="MKP856" s="399"/>
      <c r="MKQ856" s="399"/>
      <c r="MKR856" s="399"/>
      <c r="MKS856" s="399"/>
      <c r="MKT856" s="399"/>
      <c r="MKU856" s="399"/>
      <c r="MKV856" s="399"/>
      <c r="MKW856" s="399"/>
      <c r="MKX856" s="399"/>
      <c r="MKY856" s="399"/>
      <c r="MKZ856" s="399"/>
      <c r="MLA856" s="399"/>
      <c r="MLB856" s="399"/>
      <c r="MLC856" s="399"/>
      <c r="MLD856" s="399"/>
      <c r="MLE856" s="399"/>
      <c r="MLF856" s="399"/>
      <c r="MLG856" s="399"/>
      <c r="MLH856" s="399"/>
      <c r="MLI856" s="399"/>
      <c r="MLJ856" s="399"/>
      <c r="MLK856" s="399"/>
      <c r="MLL856" s="399"/>
      <c r="MLM856" s="399"/>
      <c r="MLN856" s="399"/>
      <c r="MLO856" s="399"/>
      <c r="MLP856" s="399"/>
      <c r="MLQ856" s="399"/>
      <c r="MLR856" s="399"/>
      <c r="MLS856" s="399"/>
      <c r="MLT856" s="399"/>
      <c r="MLU856" s="399"/>
      <c r="MLV856" s="399"/>
      <c r="MLW856" s="399"/>
      <c r="MLX856" s="399"/>
      <c r="MLY856" s="399"/>
      <c r="MLZ856" s="399"/>
      <c r="MMA856" s="399"/>
      <c r="MMB856" s="399"/>
      <c r="MMC856" s="399"/>
      <c r="MMD856" s="399"/>
      <c r="MME856" s="399"/>
      <c r="MMF856" s="399"/>
      <c r="MMG856" s="399"/>
      <c r="MMH856" s="399"/>
      <c r="MMI856" s="399"/>
      <c r="MMJ856" s="399"/>
      <c r="MMK856" s="399"/>
      <c r="MML856" s="399"/>
      <c r="MMM856" s="399"/>
      <c r="MMN856" s="399"/>
      <c r="MMO856" s="399"/>
      <c r="MMP856" s="399"/>
      <c r="MMQ856" s="399"/>
      <c r="MMR856" s="399"/>
      <c r="MMS856" s="399"/>
      <c r="MMT856" s="399"/>
      <c r="MMU856" s="399"/>
      <c r="MMV856" s="399"/>
      <c r="MMW856" s="399"/>
      <c r="MMX856" s="399"/>
      <c r="MMY856" s="399"/>
      <c r="MMZ856" s="399"/>
      <c r="MNA856" s="399"/>
      <c r="MNB856" s="399"/>
      <c r="MNC856" s="399"/>
      <c r="MND856" s="399"/>
      <c r="MNE856" s="399"/>
      <c r="MNF856" s="399"/>
      <c r="MNG856" s="399"/>
      <c r="MNH856" s="399"/>
      <c r="MNI856" s="399"/>
      <c r="MNJ856" s="399"/>
      <c r="MNK856" s="399"/>
      <c r="MNL856" s="399"/>
      <c r="MNM856" s="399"/>
      <c r="MNN856" s="399"/>
      <c r="MNO856" s="399"/>
      <c r="MNP856" s="399"/>
      <c r="MNQ856" s="399"/>
      <c r="MNR856" s="399"/>
      <c r="MNS856" s="399"/>
      <c r="MNT856" s="399"/>
      <c r="MNU856" s="399"/>
      <c r="MNV856" s="399"/>
      <c r="MNW856" s="399"/>
      <c r="MNX856" s="399"/>
      <c r="MNY856" s="399"/>
      <c r="MNZ856" s="399"/>
      <c r="MOA856" s="399"/>
      <c r="MOB856" s="399"/>
      <c r="MOC856" s="399"/>
      <c r="MOD856" s="399"/>
      <c r="MOE856" s="399"/>
      <c r="MOF856" s="399"/>
      <c r="MOG856" s="399"/>
      <c r="MOH856" s="399"/>
      <c r="MOI856" s="399"/>
      <c r="MOJ856" s="399"/>
      <c r="MOK856" s="399"/>
      <c r="MOL856" s="399"/>
      <c r="MOM856" s="399"/>
      <c r="MON856" s="399"/>
      <c r="MOO856" s="399"/>
      <c r="MOP856" s="399"/>
      <c r="MOQ856" s="399"/>
      <c r="MOR856" s="399"/>
      <c r="MOS856" s="399"/>
      <c r="MOT856" s="399"/>
      <c r="MOU856" s="399"/>
      <c r="MOV856" s="399"/>
      <c r="MOW856" s="399"/>
      <c r="MOX856" s="399"/>
      <c r="MOY856" s="399"/>
      <c r="MOZ856" s="399"/>
      <c r="MPA856" s="399"/>
      <c r="MPB856" s="399"/>
      <c r="MPC856" s="399"/>
      <c r="MPD856" s="399"/>
      <c r="MPE856" s="399"/>
      <c r="MPF856" s="399"/>
      <c r="MPG856" s="399"/>
      <c r="MPH856" s="399"/>
      <c r="MPI856" s="399"/>
      <c r="MPJ856" s="399"/>
      <c r="MPK856" s="399"/>
      <c r="MPL856" s="399"/>
      <c r="MPM856" s="399"/>
      <c r="MPN856" s="399"/>
      <c r="MPO856" s="399"/>
      <c r="MPP856" s="399"/>
      <c r="MPQ856" s="399"/>
      <c r="MPR856" s="399"/>
      <c r="MPS856" s="399"/>
      <c r="MPT856" s="399"/>
      <c r="MPU856" s="399"/>
      <c r="MPV856" s="399"/>
      <c r="MPW856" s="399"/>
      <c r="MPX856" s="399"/>
      <c r="MPY856" s="399"/>
      <c r="MPZ856" s="399"/>
      <c r="MQA856" s="399"/>
      <c r="MQB856" s="399"/>
      <c r="MQC856" s="399"/>
      <c r="MQD856" s="399"/>
      <c r="MQE856" s="399"/>
      <c r="MQF856" s="399"/>
      <c r="MQG856" s="399"/>
      <c r="MQH856" s="399"/>
      <c r="MQI856" s="399"/>
      <c r="MQJ856" s="399"/>
      <c r="MQK856" s="399"/>
      <c r="MQL856" s="399"/>
      <c r="MQM856" s="399"/>
      <c r="MQN856" s="399"/>
      <c r="MQO856" s="399"/>
      <c r="MQP856" s="399"/>
      <c r="MQQ856" s="399"/>
      <c r="MQR856" s="399"/>
      <c r="MQS856" s="399"/>
      <c r="MQT856" s="399"/>
      <c r="MQU856" s="399"/>
      <c r="MQV856" s="399"/>
      <c r="MQW856" s="399"/>
      <c r="MQX856" s="399"/>
      <c r="MQY856" s="399"/>
      <c r="MQZ856" s="399"/>
      <c r="MRA856" s="399"/>
      <c r="MRB856" s="399"/>
      <c r="MRC856" s="399"/>
      <c r="MRD856" s="399"/>
      <c r="MRE856" s="399"/>
      <c r="MRF856" s="399"/>
      <c r="MRG856" s="399"/>
      <c r="MRH856" s="399"/>
      <c r="MRI856" s="399"/>
      <c r="MRJ856" s="399"/>
      <c r="MRK856" s="399"/>
      <c r="MRL856" s="399"/>
      <c r="MRM856" s="399"/>
      <c r="MRN856" s="399"/>
      <c r="MRO856" s="399"/>
      <c r="MRP856" s="399"/>
      <c r="MRQ856" s="399"/>
      <c r="MRR856" s="399"/>
      <c r="MRS856" s="399"/>
      <c r="MRT856" s="399"/>
      <c r="MRU856" s="399"/>
      <c r="MRV856" s="399"/>
      <c r="MRW856" s="399"/>
      <c r="MRX856" s="399"/>
      <c r="MRY856" s="399"/>
      <c r="MRZ856" s="399"/>
      <c r="MSA856" s="399"/>
      <c r="MSB856" s="399"/>
      <c r="MSC856" s="399"/>
      <c r="MSD856" s="399"/>
      <c r="MSE856" s="399"/>
      <c r="MSF856" s="399"/>
      <c r="MSG856" s="399"/>
      <c r="MSH856" s="399"/>
      <c r="MSI856" s="399"/>
      <c r="MSJ856" s="399"/>
      <c r="MSK856" s="399"/>
      <c r="MSL856" s="399"/>
      <c r="MSM856" s="399"/>
      <c r="MSN856" s="399"/>
      <c r="MSO856" s="399"/>
      <c r="MSP856" s="399"/>
      <c r="MSQ856" s="399"/>
      <c r="MSR856" s="399"/>
      <c r="MSS856" s="399"/>
      <c r="MST856" s="399"/>
      <c r="MSU856" s="399"/>
      <c r="MSV856" s="399"/>
      <c r="MSW856" s="399"/>
      <c r="MSX856" s="399"/>
      <c r="MSY856" s="399"/>
      <c r="MSZ856" s="399"/>
      <c r="MTA856" s="399"/>
      <c r="MTB856" s="399"/>
      <c r="MTC856" s="399"/>
      <c r="MTD856" s="399"/>
      <c r="MTE856" s="399"/>
      <c r="MTF856" s="399"/>
      <c r="MTG856" s="399"/>
      <c r="MTH856" s="399"/>
      <c r="MTI856" s="399"/>
      <c r="MTJ856" s="399"/>
      <c r="MTK856" s="399"/>
      <c r="MTL856" s="399"/>
      <c r="MTM856" s="399"/>
      <c r="MTN856" s="399"/>
      <c r="MTO856" s="399"/>
      <c r="MTP856" s="399"/>
      <c r="MTQ856" s="399"/>
      <c r="MTR856" s="399"/>
      <c r="MTS856" s="399"/>
      <c r="MTT856" s="399"/>
      <c r="MTU856" s="399"/>
      <c r="MTV856" s="399"/>
      <c r="MTW856" s="399"/>
      <c r="MTX856" s="399"/>
      <c r="MTY856" s="399"/>
      <c r="MTZ856" s="399"/>
      <c r="MUA856" s="399"/>
      <c r="MUB856" s="399"/>
      <c r="MUC856" s="399"/>
      <c r="MUD856" s="399"/>
      <c r="MUE856" s="399"/>
      <c r="MUF856" s="399"/>
      <c r="MUG856" s="399"/>
      <c r="MUH856" s="399"/>
      <c r="MUI856" s="399"/>
      <c r="MUJ856" s="399"/>
      <c r="MUK856" s="399"/>
      <c r="MUL856" s="399"/>
      <c r="MUM856" s="399"/>
      <c r="MUN856" s="399"/>
      <c r="MUO856" s="399"/>
      <c r="MUP856" s="399"/>
      <c r="MUQ856" s="399"/>
      <c r="MUR856" s="399"/>
      <c r="MUS856" s="399"/>
      <c r="MUT856" s="399"/>
      <c r="MUU856" s="399"/>
      <c r="MUV856" s="399"/>
      <c r="MUW856" s="399"/>
      <c r="MUX856" s="399"/>
      <c r="MUY856" s="399"/>
      <c r="MUZ856" s="399"/>
      <c r="MVA856" s="399"/>
      <c r="MVB856" s="399"/>
      <c r="MVC856" s="399"/>
      <c r="MVD856" s="399"/>
      <c r="MVE856" s="399"/>
      <c r="MVF856" s="399"/>
      <c r="MVG856" s="399"/>
      <c r="MVH856" s="399"/>
      <c r="MVI856" s="399"/>
      <c r="MVJ856" s="399"/>
      <c r="MVK856" s="399"/>
      <c r="MVL856" s="399"/>
      <c r="MVM856" s="399"/>
      <c r="MVN856" s="399"/>
      <c r="MVO856" s="399"/>
      <c r="MVP856" s="399"/>
      <c r="MVQ856" s="399"/>
      <c r="MVR856" s="399"/>
      <c r="MVS856" s="399"/>
      <c r="MVT856" s="399"/>
      <c r="MVU856" s="399"/>
      <c r="MVV856" s="399"/>
      <c r="MVW856" s="399"/>
      <c r="MVX856" s="399"/>
      <c r="MVY856" s="399"/>
      <c r="MVZ856" s="399"/>
      <c r="MWA856" s="399"/>
      <c r="MWB856" s="399"/>
      <c r="MWC856" s="399"/>
      <c r="MWD856" s="399"/>
      <c r="MWE856" s="399"/>
      <c r="MWF856" s="399"/>
      <c r="MWG856" s="399"/>
      <c r="MWH856" s="399"/>
      <c r="MWI856" s="399"/>
      <c r="MWJ856" s="399"/>
      <c r="MWK856" s="399"/>
      <c r="MWL856" s="399"/>
      <c r="MWM856" s="399"/>
      <c r="MWN856" s="399"/>
      <c r="MWO856" s="399"/>
      <c r="MWP856" s="399"/>
      <c r="MWQ856" s="399"/>
      <c r="MWR856" s="399"/>
      <c r="MWS856" s="399"/>
      <c r="MWT856" s="399"/>
      <c r="MWU856" s="399"/>
      <c r="MWV856" s="399"/>
      <c r="MWW856" s="399"/>
      <c r="MWX856" s="399"/>
      <c r="MWY856" s="399"/>
      <c r="MWZ856" s="399"/>
      <c r="MXA856" s="399"/>
      <c r="MXB856" s="399"/>
      <c r="MXC856" s="399"/>
      <c r="MXD856" s="399"/>
      <c r="MXE856" s="399"/>
      <c r="MXF856" s="399"/>
      <c r="MXG856" s="399"/>
      <c r="MXH856" s="399"/>
      <c r="MXI856" s="399"/>
      <c r="MXJ856" s="399"/>
      <c r="MXK856" s="399"/>
      <c r="MXL856" s="399"/>
      <c r="MXM856" s="399"/>
      <c r="MXN856" s="399"/>
      <c r="MXO856" s="399"/>
      <c r="MXP856" s="399"/>
      <c r="MXQ856" s="399"/>
      <c r="MXR856" s="399"/>
      <c r="MXS856" s="399"/>
      <c r="MXT856" s="399"/>
      <c r="MXU856" s="399"/>
      <c r="MXV856" s="399"/>
      <c r="MXW856" s="399"/>
      <c r="MXX856" s="399"/>
      <c r="MXY856" s="399"/>
      <c r="MXZ856" s="399"/>
      <c r="MYA856" s="399"/>
      <c r="MYB856" s="399"/>
      <c r="MYC856" s="399"/>
      <c r="MYD856" s="399"/>
      <c r="MYE856" s="399"/>
      <c r="MYF856" s="399"/>
      <c r="MYG856" s="399"/>
      <c r="MYH856" s="399"/>
      <c r="MYI856" s="399"/>
      <c r="MYJ856" s="399"/>
      <c r="MYK856" s="399"/>
      <c r="MYL856" s="399"/>
      <c r="MYM856" s="399"/>
      <c r="MYN856" s="399"/>
      <c r="MYO856" s="399"/>
      <c r="MYP856" s="399"/>
      <c r="MYQ856" s="399"/>
      <c r="MYR856" s="399"/>
      <c r="MYS856" s="399"/>
      <c r="MYT856" s="399"/>
      <c r="MYU856" s="399"/>
      <c r="MYV856" s="399"/>
      <c r="MYW856" s="399"/>
      <c r="MYX856" s="399"/>
      <c r="MYY856" s="399"/>
      <c r="MYZ856" s="399"/>
      <c r="MZA856" s="399"/>
      <c r="MZB856" s="399"/>
      <c r="MZC856" s="399"/>
      <c r="MZD856" s="399"/>
      <c r="MZE856" s="399"/>
      <c r="MZF856" s="399"/>
      <c r="MZG856" s="399"/>
      <c r="MZH856" s="399"/>
      <c r="MZI856" s="399"/>
      <c r="MZJ856" s="399"/>
      <c r="MZK856" s="399"/>
      <c r="MZL856" s="399"/>
      <c r="MZM856" s="399"/>
      <c r="MZN856" s="399"/>
      <c r="MZO856" s="399"/>
      <c r="MZP856" s="399"/>
      <c r="MZQ856" s="399"/>
      <c r="MZR856" s="399"/>
      <c r="MZS856" s="399"/>
      <c r="MZT856" s="399"/>
      <c r="MZU856" s="399"/>
      <c r="MZV856" s="399"/>
      <c r="MZW856" s="399"/>
      <c r="MZX856" s="399"/>
      <c r="MZY856" s="399"/>
      <c r="MZZ856" s="399"/>
      <c r="NAA856" s="399"/>
      <c r="NAB856" s="399"/>
      <c r="NAC856" s="399"/>
      <c r="NAD856" s="399"/>
      <c r="NAE856" s="399"/>
      <c r="NAF856" s="399"/>
      <c r="NAG856" s="399"/>
      <c r="NAH856" s="399"/>
      <c r="NAI856" s="399"/>
      <c r="NAJ856" s="399"/>
      <c r="NAK856" s="399"/>
      <c r="NAL856" s="399"/>
      <c r="NAM856" s="399"/>
      <c r="NAN856" s="399"/>
      <c r="NAO856" s="399"/>
      <c r="NAP856" s="399"/>
      <c r="NAQ856" s="399"/>
      <c r="NAR856" s="399"/>
      <c r="NAS856" s="399"/>
      <c r="NAT856" s="399"/>
      <c r="NAU856" s="399"/>
      <c r="NAV856" s="399"/>
      <c r="NAW856" s="399"/>
      <c r="NAX856" s="399"/>
      <c r="NAY856" s="399"/>
      <c r="NAZ856" s="399"/>
      <c r="NBA856" s="399"/>
      <c r="NBB856" s="399"/>
      <c r="NBC856" s="399"/>
      <c r="NBD856" s="399"/>
      <c r="NBE856" s="399"/>
      <c r="NBF856" s="399"/>
      <c r="NBG856" s="399"/>
      <c r="NBH856" s="399"/>
      <c r="NBI856" s="399"/>
      <c r="NBJ856" s="399"/>
      <c r="NBK856" s="399"/>
      <c r="NBL856" s="399"/>
      <c r="NBM856" s="399"/>
      <c r="NBN856" s="399"/>
      <c r="NBO856" s="399"/>
      <c r="NBP856" s="399"/>
      <c r="NBQ856" s="399"/>
      <c r="NBR856" s="399"/>
      <c r="NBS856" s="399"/>
      <c r="NBT856" s="399"/>
      <c r="NBU856" s="399"/>
      <c r="NBV856" s="399"/>
      <c r="NBW856" s="399"/>
      <c r="NBX856" s="399"/>
      <c r="NBY856" s="399"/>
      <c r="NBZ856" s="399"/>
      <c r="NCA856" s="399"/>
      <c r="NCB856" s="399"/>
      <c r="NCC856" s="399"/>
      <c r="NCD856" s="399"/>
      <c r="NCE856" s="399"/>
      <c r="NCF856" s="399"/>
      <c r="NCG856" s="399"/>
      <c r="NCH856" s="399"/>
      <c r="NCI856" s="399"/>
      <c r="NCJ856" s="399"/>
      <c r="NCK856" s="399"/>
      <c r="NCL856" s="399"/>
      <c r="NCM856" s="399"/>
      <c r="NCN856" s="399"/>
      <c r="NCO856" s="399"/>
      <c r="NCP856" s="399"/>
      <c r="NCQ856" s="399"/>
      <c r="NCR856" s="399"/>
      <c r="NCS856" s="399"/>
      <c r="NCT856" s="399"/>
      <c r="NCU856" s="399"/>
      <c r="NCV856" s="399"/>
      <c r="NCW856" s="399"/>
      <c r="NCX856" s="399"/>
      <c r="NCY856" s="399"/>
      <c r="NCZ856" s="399"/>
      <c r="NDA856" s="399"/>
      <c r="NDB856" s="399"/>
      <c r="NDC856" s="399"/>
      <c r="NDD856" s="399"/>
      <c r="NDE856" s="399"/>
      <c r="NDF856" s="399"/>
      <c r="NDG856" s="399"/>
      <c r="NDH856" s="399"/>
      <c r="NDI856" s="399"/>
      <c r="NDJ856" s="399"/>
      <c r="NDK856" s="399"/>
      <c r="NDL856" s="399"/>
      <c r="NDM856" s="399"/>
      <c r="NDN856" s="399"/>
      <c r="NDO856" s="399"/>
      <c r="NDP856" s="399"/>
      <c r="NDQ856" s="399"/>
      <c r="NDR856" s="399"/>
      <c r="NDS856" s="399"/>
      <c r="NDT856" s="399"/>
      <c r="NDU856" s="399"/>
      <c r="NDV856" s="399"/>
      <c r="NDW856" s="399"/>
      <c r="NDX856" s="399"/>
      <c r="NDY856" s="399"/>
      <c r="NDZ856" s="399"/>
      <c r="NEA856" s="399"/>
      <c r="NEB856" s="399"/>
      <c r="NEC856" s="399"/>
      <c r="NED856" s="399"/>
      <c r="NEE856" s="399"/>
      <c r="NEF856" s="399"/>
      <c r="NEG856" s="399"/>
      <c r="NEH856" s="399"/>
      <c r="NEI856" s="399"/>
      <c r="NEJ856" s="399"/>
      <c r="NEK856" s="399"/>
      <c r="NEL856" s="399"/>
      <c r="NEM856" s="399"/>
      <c r="NEN856" s="399"/>
      <c r="NEO856" s="399"/>
      <c r="NEP856" s="399"/>
      <c r="NEQ856" s="399"/>
      <c r="NER856" s="399"/>
      <c r="NES856" s="399"/>
      <c r="NET856" s="399"/>
      <c r="NEU856" s="399"/>
      <c r="NEV856" s="399"/>
      <c r="NEW856" s="399"/>
      <c r="NEX856" s="399"/>
      <c r="NEY856" s="399"/>
      <c r="NEZ856" s="399"/>
      <c r="NFA856" s="399"/>
      <c r="NFB856" s="399"/>
      <c r="NFC856" s="399"/>
      <c r="NFD856" s="399"/>
      <c r="NFE856" s="399"/>
      <c r="NFF856" s="399"/>
      <c r="NFG856" s="399"/>
      <c r="NFH856" s="399"/>
      <c r="NFI856" s="399"/>
      <c r="NFJ856" s="399"/>
      <c r="NFK856" s="399"/>
      <c r="NFL856" s="399"/>
      <c r="NFM856" s="399"/>
      <c r="NFN856" s="399"/>
      <c r="NFO856" s="399"/>
      <c r="NFP856" s="399"/>
      <c r="NFQ856" s="399"/>
      <c r="NFR856" s="399"/>
      <c r="NFS856" s="399"/>
      <c r="NFT856" s="399"/>
      <c r="NFU856" s="399"/>
      <c r="NFV856" s="399"/>
      <c r="NFW856" s="399"/>
      <c r="NFX856" s="399"/>
      <c r="NFY856" s="399"/>
      <c r="NFZ856" s="399"/>
      <c r="NGA856" s="399"/>
      <c r="NGB856" s="399"/>
      <c r="NGC856" s="399"/>
      <c r="NGD856" s="399"/>
      <c r="NGE856" s="399"/>
      <c r="NGF856" s="399"/>
      <c r="NGG856" s="399"/>
      <c r="NGH856" s="399"/>
      <c r="NGI856" s="399"/>
      <c r="NGJ856" s="399"/>
      <c r="NGK856" s="399"/>
      <c r="NGL856" s="399"/>
      <c r="NGM856" s="399"/>
      <c r="NGN856" s="399"/>
      <c r="NGO856" s="399"/>
      <c r="NGP856" s="399"/>
      <c r="NGQ856" s="399"/>
      <c r="NGR856" s="399"/>
      <c r="NGS856" s="399"/>
      <c r="NGT856" s="399"/>
      <c r="NGU856" s="399"/>
      <c r="NGV856" s="399"/>
      <c r="NGW856" s="399"/>
      <c r="NGX856" s="399"/>
      <c r="NGY856" s="399"/>
      <c r="NGZ856" s="399"/>
      <c r="NHA856" s="399"/>
      <c r="NHB856" s="399"/>
      <c r="NHC856" s="399"/>
      <c r="NHD856" s="399"/>
      <c r="NHE856" s="399"/>
      <c r="NHF856" s="399"/>
      <c r="NHG856" s="399"/>
      <c r="NHH856" s="399"/>
      <c r="NHI856" s="399"/>
      <c r="NHJ856" s="399"/>
      <c r="NHK856" s="399"/>
      <c r="NHL856" s="399"/>
      <c r="NHM856" s="399"/>
      <c r="NHN856" s="399"/>
      <c r="NHO856" s="399"/>
      <c r="NHP856" s="399"/>
      <c r="NHQ856" s="399"/>
      <c r="NHR856" s="399"/>
      <c r="NHS856" s="399"/>
      <c r="NHT856" s="399"/>
      <c r="NHU856" s="399"/>
      <c r="NHV856" s="399"/>
      <c r="NHW856" s="399"/>
      <c r="NHX856" s="399"/>
      <c r="NHY856" s="399"/>
      <c r="NHZ856" s="399"/>
      <c r="NIA856" s="399"/>
      <c r="NIB856" s="399"/>
      <c r="NIC856" s="399"/>
      <c r="NID856" s="399"/>
      <c r="NIE856" s="399"/>
      <c r="NIF856" s="399"/>
      <c r="NIG856" s="399"/>
      <c r="NIH856" s="399"/>
      <c r="NII856" s="399"/>
      <c r="NIJ856" s="399"/>
      <c r="NIK856" s="399"/>
      <c r="NIL856" s="399"/>
      <c r="NIM856" s="399"/>
      <c r="NIN856" s="399"/>
      <c r="NIO856" s="399"/>
      <c r="NIP856" s="399"/>
      <c r="NIQ856" s="399"/>
      <c r="NIR856" s="399"/>
      <c r="NIS856" s="399"/>
      <c r="NIT856" s="399"/>
      <c r="NIU856" s="399"/>
      <c r="NIV856" s="399"/>
      <c r="NIW856" s="399"/>
      <c r="NIX856" s="399"/>
      <c r="NIY856" s="399"/>
      <c r="NIZ856" s="399"/>
      <c r="NJA856" s="399"/>
      <c r="NJB856" s="399"/>
      <c r="NJC856" s="399"/>
      <c r="NJD856" s="399"/>
      <c r="NJE856" s="399"/>
      <c r="NJF856" s="399"/>
      <c r="NJG856" s="399"/>
      <c r="NJH856" s="399"/>
      <c r="NJI856" s="399"/>
      <c r="NJJ856" s="399"/>
      <c r="NJK856" s="399"/>
      <c r="NJL856" s="399"/>
      <c r="NJM856" s="399"/>
      <c r="NJN856" s="399"/>
      <c r="NJO856" s="399"/>
      <c r="NJP856" s="399"/>
      <c r="NJQ856" s="399"/>
      <c r="NJR856" s="399"/>
      <c r="NJS856" s="399"/>
      <c r="NJT856" s="399"/>
      <c r="NJU856" s="399"/>
      <c r="NJV856" s="399"/>
      <c r="NJW856" s="399"/>
      <c r="NJX856" s="399"/>
      <c r="NJY856" s="399"/>
      <c r="NJZ856" s="399"/>
      <c r="NKA856" s="399"/>
      <c r="NKB856" s="399"/>
      <c r="NKC856" s="399"/>
      <c r="NKD856" s="399"/>
      <c r="NKE856" s="399"/>
      <c r="NKF856" s="399"/>
      <c r="NKG856" s="399"/>
      <c r="NKH856" s="399"/>
      <c r="NKI856" s="399"/>
      <c r="NKJ856" s="399"/>
      <c r="NKK856" s="399"/>
      <c r="NKL856" s="399"/>
      <c r="NKM856" s="399"/>
      <c r="NKN856" s="399"/>
      <c r="NKO856" s="399"/>
      <c r="NKP856" s="399"/>
      <c r="NKQ856" s="399"/>
      <c r="NKR856" s="399"/>
      <c r="NKS856" s="399"/>
      <c r="NKT856" s="399"/>
      <c r="NKU856" s="399"/>
      <c r="NKV856" s="399"/>
      <c r="NKW856" s="399"/>
      <c r="NKX856" s="399"/>
      <c r="NKY856" s="399"/>
      <c r="NKZ856" s="399"/>
      <c r="NLA856" s="399"/>
      <c r="NLB856" s="399"/>
      <c r="NLC856" s="399"/>
      <c r="NLD856" s="399"/>
      <c r="NLE856" s="399"/>
      <c r="NLF856" s="399"/>
      <c r="NLG856" s="399"/>
      <c r="NLH856" s="399"/>
      <c r="NLI856" s="399"/>
      <c r="NLJ856" s="399"/>
      <c r="NLK856" s="399"/>
      <c r="NLL856" s="399"/>
      <c r="NLM856" s="399"/>
      <c r="NLN856" s="399"/>
      <c r="NLO856" s="399"/>
      <c r="NLP856" s="399"/>
      <c r="NLQ856" s="399"/>
      <c r="NLR856" s="399"/>
      <c r="NLS856" s="399"/>
      <c r="NLT856" s="399"/>
      <c r="NLU856" s="399"/>
      <c r="NLV856" s="399"/>
      <c r="NLW856" s="399"/>
      <c r="NLX856" s="399"/>
      <c r="NLY856" s="399"/>
      <c r="NLZ856" s="399"/>
      <c r="NMA856" s="399"/>
      <c r="NMB856" s="399"/>
      <c r="NMC856" s="399"/>
      <c r="NMD856" s="399"/>
      <c r="NME856" s="399"/>
      <c r="NMF856" s="399"/>
      <c r="NMG856" s="399"/>
      <c r="NMH856" s="399"/>
      <c r="NMI856" s="399"/>
      <c r="NMJ856" s="399"/>
      <c r="NMK856" s="399"/>
      <c r="NML856" s="399"/>
      <c r="NMM856" s="399"/>
      <c r="NMN856" s="399"/>
      <c r="NMO856" s="399"/>
      <c r="NMP856" s="399"/>
      <c r="NMQ856" s="399"/>
      <c r="NMR856" s="399"/>
      <c r="NMS856" s="399"/>
      <c r="NMT856" s="399"/>
      <c r="NMU856" s="399"/>
      <c r="NMV856" s="399"/>
      <c r="NMW856" s="399"/>
      <c r="NMX856" s="399"/>
      <c r="NMY856" s="399"/>
      <c r="NMZ856" s="399"/>
      <c r="NNA856" s="399"/>
      <c r="NNB856" s="399"/>
      <c r="NNC856" s="399"/>
      <c r="NND856" s="399"/>
      <c r="NNE856" s="399"/>
      <c r="NNF856" s="399"/>
      <c r="NNG856" s="399"/>
      <c r="NNH856" s="399"/>
      <c r="NNI856" s="399"/>
      <c r="NNJ856" s="399"/>
      <c r="NNK856" s="399"/>
      <c r="NNL856" s="399"/>
      <c r="NNM856" s="399"/>
      <c r="NNN856" s="399"/>
      <c r="NNO856" s="399"/>
      <c r="NNP856" s="399"/>
      <c r="NNQ856" s="399"/>
      <c r="NNR856" s="399"/>
      <c r="NNS856" s="399"/>
      <c r="NNT856" s="399"/>
      <c r="NNU856" s="399"/>
      <c r="NNV856" s="399"/>
      <c r="NNW856" s="399"/>
      <c r="NNX856" s="399"/>
      <c r="NNY856" s="399"/>
      <c r="NNZ856" s="399"/>
      <c r="NOA856" s="399"/>
      <c r="NOB856" s="399"/>
      <c r="NOC856" s="399"/>
      <c r="NOD856" s="399"/>
      <c r="NOE856" s="399"/>
      <c r="NOF856" s="399"/>
      <c r="NOG856" s="399"/>
      <c r="NOH856" s="399"/>
      <c r="NOI856" s="399"/>
      <c r="NOJ856" s="399"/>
      <c r="NOK856" s="399"/>
      <c r="NOL856" s="399"/>
      <c r="NOM856" s="399"/>
      <c r="NON856" s="399"/>
      <c r="NOO856" s="399"/>
      <c r="NOP856" s="399"/>
      <c r="NOQ856" s="399"/>
      <c r="NOR856" s="399"/>
      <c r="NOS856" s="399"/>
      <c r="NOT856" s="399"/>
      <c r="NOU856" s="399"/>
      <c r="NOV856" s="399"/>
      <c r="NOW856" s="399"/>
      <c r="NOX856" s="399"/>
      <c r="NOY856" s="399"/>
      <c r="NOZ856" s="399"/>
      <c r="NPA856" s="399"/>
      <c r="NPB856" s="399"/>
      <c r="NPC856" s="399"/>
      <c r="NPD856" s="399"/>
      <c r="NPE856" s="399"/>
      <c r="NPF856" s="399"/>
      <c r="NPG856" s="399"/>
      <c r="NPH856" s="399"/>
      <c r="NPI856" s="399"/>
      <c r="NPJ856" s="399"/>
      <c r="NPK856" s="399"/>
      <c r="NPL856" s="399"/>
      <c r="NPM856" s="399"/>
      <c r="NPN856" s="399"/>
      <c r="NPO856" s="399"/>
      <c r="NPP856" s="399"/>
      <c r="NPQ856" s="399"/>
      <c r="NPR856" s="399"/>
      <c r="NPS856" s="399"/>
      <c r="NPT856" s="399"/>
      <c r="NPU856" s="399"/>
      <c r="NPV856" s="399"/>
      <c r="NPW856" s="399"/>
      <c r="NPX856" s="399"/>
      <c r="NPY856" s="399"/>
      <c r="NPZ856" s="399"/>
      <c r="NQA856" s="399"/>
      <c r="NQB856" s="399"/>
      <c r="NQC856" s="399"/>
      <c r="NQD856" s="399"/>
      <c r="NQE856" s="399"/>
      <c r="NQF856" s="399"/>
      <c r="NQG856" s="399"/>
      <c r="NQH856" s="399"/>
      <c r="NQI856" s="399"/>
      <c r="NQJ856" s="399"/>
      <c r="NQK856" s="399"/>
      <c r="NQL856" s="399"/>
      <c r="NQM856" s="399"/>
      <c r="NQN856" s="399"/>
      <c r="NQO856" s="399"/>
      <c r="NQP856" s="399"/>
      <c r="NQQ856" s="399"/>
      <c r="NQR856" s="399"/>
      <c r="NQS856" s="399"/>
      <c r="NQT856" s="399"/>
      <c r="NQU856" s="399"/>
      <c r="NQV856" s="399"/>
      <c r="NQW856" s="399"/>
      <c r="NQX856" s="399"/>
      <c r="NQY856" s="399"/>
      <c r="NQZ856" s="399"/>
      <c r="NRA856" s="399"/>
      <c r="NRB856" s="399"/>
      <c r="NRC856" s="399"/>
      <c r="NRD856" s="399"/>
      <c r="NRE856" s="399"/>
      <c r="NRF856" s="399"/>
      <c r="NRG856" s="399"/>
      <c r="NRH856" s="399"/>
      <c r="NRI856" s="399"/>
      <c r="NRJ856" s="399"/>
      <c r="NRK856" s="399"/>
      <c r="NRL856" s="399"/>
      <c r="NRM856" s="399"/>
      <c r="NRN856" s="399"/>
      <c r="NRO856" s="399"/>
      <c r="NRP856" s="399"/>
      <c r="NRQ856" s="399"/>
      <c r="NRR856" s="399"/>
      <c r="NRS856" s="399"/>
      <c r="NRT856" s="399"/>
      <c r="NRU856" s="399"/>
      <c r="NRV856" s="399"/>
      <c r="NRW856" s="399"/>
      <c r="NRX856" s="399"/>
      <c r="NRY856" s="399"/>
      <c r="NRZ856" s="399"/>
      <c r="NSA856" s="399"/>
      <c r="NSB856" s="399"/>
      <c r="NSC856" s="399"/>
      <c r="NSD856" s="399"/>
      <c r="NSE856" s="399"/>
      <c r="NSF856" s="399"/>
      <c r="NSG856" s="399"/>
      <c r="NSH856" s="399"/>
      <c r="NSI856" s="399"/>
      <c r="NSJ856" s="399"/>
      <c r="NSK856" s="399"/>
      <c r="NSL856" s="399"/>
      <c r="NSM856" s="399"/>
      <c r="NSN856" s="399"/>
      <c r="NSO856" s="399"/>
      <c r="NSP856" s="399"/>
      <c r="NSQ856" s="399"/>
      <c r="NSR856" s="399"/>
      <c r="NSS856" s="399"/>
      <c r="NST856" s="399"/>
      <c r="NSU856" s="399"/>
      <c r="NSV856" s="399"/>
      <c r="NSW856" s="399"/>
      <c r="NSX856" s="399"/>
      <c r="NSY856" s="399"/>
      <c r="NSZ856" s="399"/>
      <c r="NTA856" s="399"/>
      <c r="NTB856" s="399"/>
      <c r="NTC856" s="399"/>
      <c r="NTD856" s="399"/>
      <c r="NTE856" s="399"/>
      <c r="NTF856" s="399"/>
      <c r="NTG856" s="399"/>
      <c r="NTH856" s="399"/>
      <c r="NTI856" s="399"/>
      <c r="NTJ856" s="399"/>
      <c r="NTK856" s="399"/>
      <c r="NTL856" s="399"/>
      <c r="NTM856" s="399"/>
      <c r="NTN856" s="399"/>
      <c r="NTO856" s="399"/>
      <c r="NTP856" s="399"/>
      <c r="NTQ856" s="399"/>
      <c r="NTR856" s="399"/>
      <c r="NTS856" s="399"/>
      <c r="NTT856" s="399"/>
      <c r="NTU856" s="399"/>
      <c r="NTV856" s="399"/>
      <c r="NTW856" s="399"/>
      <c r="NTX856" s="399"/>
      <c r="NTY856" s="399"/>
      <c r="NTZ856" s="399"/>
      <c r="NUA856" s="399"/>
      <c r="NUB856" s="399"/>
      <c r="NUC856" s="399"/>
      <c r="NUD856" s="399"/>
      <c r="NUE856" s="399"/>
      <c r="NUF856" s="399"/>
      <c r="NUG856" s="399"/>
      <c r="NUH856" s="399"/>
      <c r="NUI856" s="399"/>
      <c r="NUJ856" s="399"/>
      <c r="NUK856" s="399"/>
      <c r="NUL856" s="399"/>
      <c r="NUM856" s="399"/>
      <c r="NUN856" s="399"/>
      <c r="NUO856" s="399"/>
      <c r="NUP856" s="399"/>
      <c r="NUQ856" s="399"/>
      <c r="NUR856" s="399"/>
      <c r="NUS856" s="399"/>
      <c r="NUT856" s="399"/>
      <c r="NUU856" s="399"/>
      <c r="NUV856" s="399"/>
      <c r="NUW856" s="399"/>
      <c r="NUX856" s="399"/>
      <c r="NUY856" s="399"/>
      <c r="NUZ856" s="399"/>
      <c r="NVA856" s="399"/>
      <c r="NVB856" s="399"/>
      <c r="NVC856" s="399"/>
      <c r="NVD856" s="399"/>
      <c r="NVE856" s="399"/>
      <c r="NVF856" s="399"/>
      <c r="NVG856" s="399"/>
      <c r="NVH856" s="399"/>
      <c r="NVI856" s="399"/>
      <c r="NVJ856" s="399"/>
      <c r="NVK856" s="399"/>
      <c r="NVL856" s="399"/>
      <c r="NVM856" s="399"/>
      <c r="NVN856" s="399"/>
      <c r="NVO856" s="399"/>
      <c r="NVP856" s="399"/>
      <c r="NVQ856" s="399"/>
      <c r="NVR856" s="399"/>
      <c r="NVS856" s="399"/>
      <c r="NVT856" s="399"/>
      <c r="NVU856" s="399"/>
      <c r="NVV856" s="399"/>
      <c r="NVW856" s="399"/>
      <c r="NVX856" s="399"/>
      <c r="NVY856" s="399"/>
      <c r="NVZ856" s="399"/>
      <c r="NWA856" s="399"/>
      <c r="NWB856" s="399"/>
      <c r="NWC856" s="399"/>
      <c r="NWD856" s="399"/>
      <c r="NWE856" s="399"/>
      <c r="NWF856" s="399"/>
      <c r="NWG856" s="399"/>
      <c r="NWH856" s="399"/>
      <c r="NWI856" s="399"/>
      <c r="NWJ856" s="399"/>
      <c r="NWK856" s="399"/>
      <c r="NWL856" s="399"/>
      <c r="NWM856" s="399"/>
      <c r="NWN856" s="399"/>
      <c r="NWO856" s="399"/>
      <c r="NWP856" s="399"/>
      <c r="NWQ856" s="399"/>
      <c r="NWR856" s="399"/>
      <c r="NWS856" s="399"/>
      <c r="NWT856" s="399"/>
      <c r="NWU856" s="399"/>
      <c r="NWV856" s="399"/>
      <c r="NWW856" s="399"/>
      <c r="NWX856" s="399"/>
      <c r="NWY856" s="399"/>
      <c r="NWZ856" s="399"/>
      <c r="NXA856" s="399"/>
      <c r="NXB856" s="399"/>
      <c r="NXC856" s="399"/>
      <c r="NXD856" s="399"/>
      <c r="NXE856" s="399"/>
      <c r="NXF856" s="399"/>
      <c r="NXG856" s="399"/>
      <c r="NXH856" s="399"/>
      <c r="NXI856" s="399"/>
      <c r="NXJ856" s="399"/>
      <c r="NXK856" s="399"/>
      <c r="NXL856" s="399"/>
      <c r="NXM856" s="399"/>
      <c r="NXN856" s="399"/>
      <c r="NXO856" s="399"/>
      <c r="NXP856" s="399"/>
      <c r="NXQ856" s="399"/>
      <c r="NXR856" s="399"/>
      <c r="NXS856" s="399"/>
      <c r="NXT856" s="399"/>
      <c r="NXU856" s="399"/>
      <c r="NXV856" s="399"/>
      <c r="NXW856" s="399"/>
      <c r="NXX856" s="399"/>
      <c r="NXY856" s="399"/>
      <c r="NXZ856" s="399"/>
      <c r="NYA856" s="399"/>
      <c r="NYB856" s="399"/>
      <c r="NYC856" s="399"/>
      <c r="NYD856" s="399"/>
      <c r="NYE856" s="399"/>
      <c r="NYF856" s="399"/>
      <c r="NYG856" s="399"/>
      <c r="NYH856" s="399"/>
      <c r="NYI856" s="399"/>
      <c r="NYJ856" s="399"/>
      <c r="NYK856" s="399"/>
      <c r="NYL856" s="399"/>
      <c r="NYM856" s="399"/>
      <c r="NYN856" s="399"/>
      <c r="NYO856" s="399"/>
      <c r="NYP856" s="399"/>
      <c r="NYQ856" s="399"/>
      <c r="NYR856" s="399"/>
      <c r="NYS856" s="399"/>
      <c r="NYT856" s="399"/>
      <c r="NYU856" s="399"/>
      <c r="NYV856" s="399"/>
      <c r="NYW856" s="399"/>
      <c r="NYX856" s="399"/>
      <c r="NYY856" s="399"/>
      <c r="NYZ856" s="399"/>
      <c r="NZA856" s="399"/>
      <c r="NZB856" s="399"/>
      <c r="NZC856" s="399"/>
      <c r="NZD856" s="399"/>
      <c r="NZE856" s="399"/>
      <c r="NZF856" s="399"/>
      <c r="NZG856" s="399"/>
      <c r="NZH856" s="399"/>
      <c r="NZI856" s="399"/>
      <c r="NZJ856" s="399"/>
      <c r="NZK856" s="399"/>
      <c r="NZL856" s="399"/>
      <c r="NZM856" s="399"/>
      <c r="NZN856" s="399"/>
      <c r="NZO856" s="399"/>
      <c r="NZP856" s="399"/>
      <c r="NZQ856" s="399"/>
      <c r="NZR856" s="399"/>
      <c r="NZS856" s="399"/>
      <c r="NZT856" s="399"/>
      <c r="NZU856" s="399"/>
      <c r="NZV856" s="399"/>
      <c r="NZW856" s="399"/>
      <c r="NZX856" s="399"/>
      <c r="NZY856" s="399"/>
      <c r="NZZ856" s="399"/>
      <c r="OAA856" s="399"/>
      <c r="OAB856" s="399"/>
      <c r="OAC856" s="399"/>
      <c r="OAD856" s="399"/>
      <c r="OAE856" s="399"/>
      <c r="OAF856" s="399"/>
      <c r="OAG856" s="399"/>
      <c r="OAH856" s="399"/>
      <c r="OAI856" s="399"/>
      <c r="OAJ856" s="399"/>
      <c r="OAK856" s="399"/>
      <c r="OAL856" s="399"/>
      <c r="OAM856" s="399"/>
      <c r="OAN856" s="399"/>
      <c r="OAO856" s="399"/>
      <c r="OAP856" s="399"/>
      <c r="OAQ856" s="399"/>
      <c r="OAR856" s="399"/>
      <c r="OAS856" s="399"/>
      <c r="OAT856" s="399"/>
      <c r="OAU856" s="399"/>
      <c r="OAV856" s="399"/>
      <c r="OAW856" s="399"/>
      <c r="OAX856" s="399"/>
      <c r="OAY856" s="399"/>
      <c r="OAZ856" s="399"/>
      <c r="OBA856" s="399"/>
      <c r="OBB856" s="399"/>
      <c r="OBC856" s="399"/>
      <c r="OBD856" s="399"/>
      <c r="OBE856" s="399"/>
      <c r="OBF856" s="399"/>
      <c r="OBG856" s="399"/>
      <c r="OBH856" s="399"/>
      <c r="OBI856" s="399"/>
      <c r="OBJ856" s="399"/>
      <c r="OBK856" s="399"/>
      <c r="OBL856" s="399"/>
      <c r="OBM856" s="399"/>
      <c r="OBN856" s="399"/>
      <c r="OBO856" s="399"/>
      <c r="OBP856" s="399"/>
      <c r="OBQ856" s="399"/>
      <c r="OBR856" s="399"/>
      <c r="OBS856" s="399"/>
      <c r="OBT856" s="399"/>
      <c r="OBU856" s="399"/>
      <c r="OBV856" s="399"/>
      <c r="OBW856" s="399"/>
      <c r="OBX856" s="399"/>
      <c r="OBY856" s="399"/>
      <c r="OBZ856" s="399"/>
      <c r="OCA856" s="399"/>
      <c r="OCB856" s="399"/>
      <c r="OCC856" s="399"/>
      <c r="OCD856" s="399"/>
      <c r="OCE856" s="399"/>
      <c r="OCF856" s="399"/>
      <c r="OCG856" s="399"/>
      <c r="OCH856" s="399"/>
      <c r="OCI856" s="399"/>
      <c r="OCJ856" s="399"/>
      <c r="OCK856" s="399"/>
      <c r="OCL856" s="399"/>
      <c r="OCM856" s="399"/>
      <c r="OCN856" s="399"/>
      <c r="OCO856" s="399"/>
      <c r="OCP856" s="399"/>
      <c r="OCQ856" s="399"/>
      <c r="OCR856" s="399"/>
      <c r="OCS856" s="399"/>
      <c r="OCT856" s="399"/>
      <c r="OCU856" s="399"/>
      <c r="OCV856" s="399"/>
      <c r="OCW856" s="399"/>
      <c r="OCX856" s="399"/>
      <c r="OCY856" s="399"/>
      <c r="OCZ856" s="399"/>
      <c r="ODA856" s="399"/>
      <c r="ODB856" s="399"/>
      <c r="ODC856" s="399"/>
      <c r="ODD856" s="399"/>
      <c r="ODE856" s="399"/>
      <c r="ODF856" s="399"/>
      <c r="ODG856" s="399"/>
      <c r="ODH856" s="399"/>
      <c r="ODI856" s="399"/>
      <c r="ODJ856" s="399"/>
      <c r="ODK856" s="399"/>
      <c r="ODL856" s="399"/>
      <c r="ODM856" s="399"/>
      <c r="ODN856" s="399"/>
      <c r="ODO856" s="399"/>
      <c r="ODP856" s="399"/>
      <c r="ODQ856" s="399"/>
      <c r="ODR856" s="399"/>
      <c r="ODS856" s="399"/>
      <c r="ODT856" s="399"/>
      <c r="ODU856" s="399"/>
      <c r="ODV856" s="399"/>
      <c r="ODW856" s="399"/>
      <c r="ODX856" s="399"/>
      <c r="ODY856" s="399"/>
      <c r="ODZ856" s="399"/>
      <c r="OEA856" s="399"/>
      <c r="OEB856" s="399"/>
      <c r="OEC856" s="399"/>
      <c r="OED856" s="399"/>
      <c r="OEE856" s="399"/>
      <c r="OEF856" s="399"/>
      <c r="OEG856" s="399"/>
      <c r="OEH856" s="399"/>
      <c r="OEI856" s="399"/>
      <c r="OEJ856" s="399"/>
      <c r="OEK856" s="399"/>
      <c r="OEL856" s="399"/>
      <c r="OEM856" s="399"/>
      <c r="OEN856" s="399"/>
      <c r="OEO856" s="399"/>
      <c r="OEP856" s="399"/>
      <c r="OEQ856" s="399"/>
      <c r="OER856" s="399"/>
      <c r="OES856" s="399"/>
      <c r="OET856" s="399"/>
      <c r="OEU856" s="399"/>
      <c r="OEV856" s="399"/>
      <c r="OEW856" s="399"/>
      <c r="OEX856" s="399"/>
      <c r="OEY856" s="399"/>
      <c r="OEZ856" s="399"/>
      <c r="OFA856" s="399"/>
      <c r="OFB856" s="399"/>
      <c r="OFC856" s="399"/>
      <c r="OFD856" s="399"/>
      <c r="OFE856" s="399"/>
      <c r="OFF856" s="399"/>
      <c r="OFG856" s="399"/>
      <c r="OFH856" s="399"/>
      <c r="OFI856" s="399"/>
      <c r="OFJ856" s="399"/>
      <c r="OFK856" s="399"/>
      <c r="OFL856" s="399"/>
      <c r="OFM856" s="399"/>
      <c r="OFN856" s="399"/>
      <c r="OFO856" s="399"/>
      <c r="OFP856" s="399"/>
      <c r="OFQ856" s="399"/>
      <c r="OFR856" s="399"/>
      <c r="OFS856" s="399"/>
      <c r="OFT856" s="399"/>
      <c r="OFU856" s="399"/>
      <c r="OFV856" s="399"/>
      <c r="OFW856" s="399"/>
      <c r="OFX856" s="399"/>
      <c r="OFY856" s="399"/>
      <c r="OFZ856" s="399"/>
      <c r="OGA856" s="399"/>
      <c r="OGB856" s="399"/>
      <c r="OGC856" s="399"/>
      <c r="OGD856" s="399"/>
      <c r="OGE856" s="399"/>
      <c r="OGF856" s="399"/>
      <c r="OGG856" s="399"/>
      <c r="OGH856" s="399"/>
      <c r="OGI856" s="399"/>
      <c r="OGJ856" s="399"/>
      <c r="OGK856" s="399"/>
      <c r="OGL856" s="399"/>
      <c r="OGM856" s="399"/>
      <c r="OGN856" s="399"/>
      <c r="OGO856" s="399"/>
      <c r="OGP856" s="399"/>
      <c r="OGQ856" s="399"/>
      <c r="OGR856" s="399"/>
      <c r="OGS856" s="399"/>
      <c r="OGT856" s="399"/>
      <c r="OGU856" s="399"/>
      <c r="OGV856" s="399"/>
      <c r="OGW856" s="399"/>
      <c r="OGX856" s="399"/>
      <c r="OGY856" s="399"/>
      <c r="OGZ856" s="399"/>
      <c r="OHA856" s="399"/>
      <c r="OHB856" s="399"/>
      <c r="OHC856" s="399"/>
      <c r="OHD856" s="399"/>
      <c r="OHE856" s="399"/>
      <c r="OHF856" s="399"/>
      <c r="OHG856" s="399"/>
      <c r="OHH856" s="399"/>
      <c r="OHI856" s="399"/>
      <c r="OHJ856" s="399"/>
      <c r="OHK856" s="399"/>
      <c r="OHL856" s="399"/>
      <c r="OHM856" s="399"/>
      <c r="OHN856" s="399"/>
      <c r="OHO856" s="399"/>
      <c r="OHP856" s="399"/>
      <c r="OHQ856" s="399"/>
      <c r="OHR856" s="399"/>
      <c r="OHS856" s="399"/>
      <c r="OHT856" s="399"/>
      <c r="OHU856" s="399"/>
      <c r="OHV856" s="399"/>
      <c r="OHW856" s="399"/>
      <c r="OHX856" s="399"/>
      <c r="OHY856" s="399"/>
      <c r="OHZ856" s="399"/>
      <c r="OIA856" s="399"/>
      <c r="OIB856" s="399"/>
      <c r="OIC856" s="399"/>
      <c r="OID856" s="399"/>
      <c r="OIE856" s="399"/>
      <c r="OIF856" s="399"/>
      <c r="OIG856" s="399"/>
      <c r="OIH856" s="399"/>
      <c r="OII856" s="399"/>
      <c r="OIJ856" s="399"/>
      <c r="OIK856" s="399"/>
      <c r="OIL856" s="399"/>
      <c r="OIM856" s="399"/>
      <c r="OIN856" s="399"/>
      <c r="OIO856" s="399"/>
      <c r="OIP856" s="399"/>
      <c r="OIQ856" s="399"/>
      <c r="OIR856" s="399"/>
      <c r="OIS856" s="399"/>
      <c r="OIT856" s="399"/>
      <c r="OIU856" s="399"/>
      <c r="OIV856" s="399"/>
      <c r="OIW856" s="399"/>
      <c r="OIX856" s="399"/>
      <c r="OIY856" s="399"/>
      <c r="OIZ856" s="399"/>
      <c r="OJA856" s="399"/>
      <c r="OJB856" s="399"/>
      <c r="OJC856" s="399"/>
      <c r="OJD856" s="399"/>
      <c r="OJE856" s="399"/>
      <c r="OJF856" s="399"/>
      <c r="OJG856" s="399"/>
      <c r="OJH856" s="399"/>
      <c r="OJI856" s="399"/>
      <c r="OJJ856" s="399"/>
      <c r="OJK856" s="399"/>
      <c r="OJL856" s="399"/>
      <c r="OJM856" s="399"/>
      <c r="OJN856" s="399"/>
      <c r="OJO856" s="399"/>
      <c r="OJP856" s="399"/>
      <c r="OJQ856" s="399"/>
      <c r="OJR856" s="399"/>
      <c r="OJS856" s="399"/>
      <c r="OJT856" s="399"/>
      <c r="OJU856" s="399"/>
      <c r="OJV856" s="399"/>
      <c r="OJW856" s="399"/>
      <c r="OJX856" s="399"/>
      <c r="OJY856" s="399"/>
      <c r="OJZ856" s="399"/>
      <c r="OKA856" s="399"/>
      <c r="OKB856" s="399"/>
      <c r="OKC856" s="399"/>
      <c r="OKD856" s="399"/>
      <c r="OKE856" s="399"/>
      <c r="OKF856" s="399"/>
      <c r="OKG856" s="399"/>
      <c r="OKH856" s="399"/>
      <c r="OKI856" s="399"/>
      <c r="OKJ856" s="399"/>
      <c r="OKK856" s="399"/>
      <c r="OKL856" s="399"/>
      <c r="OKM856" s="399"/>
      <c r="OKN856" s="399"/>
      <c r="OKO856" s="399"/>
      <c r="OKP856" s="399"/>
      <c r="OKQ856" s="399"/>
      <c r="OKR856" s="399"/>
      <c r="OKS856" s="399"/>
      <c r="OKT856" s="399"/>
      <c r="OKU856" s="399"/>
      <c r="OKV856" s="399"/>
      <c r="OKW856" s="399"/>
      <c r="OKX856" s="399"/>
      <c r="OKY856" s="399"/>
      <c r="OKZ856" s="399"/>
      <c r="OLA856" s="399"/>
      <c r="OLB856" s="399"/>
      <c r="OLC856" s="399"/>
      <c r="OLD856" s="399"/>
      <c r="OLE856" s="399"/>
      <c r="OLF856" s="399"/>
      <c r="OLG856" s="399"/>
      <c r="OLH856" s="399"/>
      <c r="OLI856" s="399"/>
      <c r="OLJ856" s="399"/>
      <c r="OLK856" s="399"/>
      <c r="OLL856" s="399"/>
      <c r="OLM856" s="399"/>
      <c r="OLN856" s="399"/>
      <c r="OLO856" s="399"/>
      <c r="OLP856" s="399"/>
      <c r="OLQ856" s="399"/>
      <c r="OLR856" s="399"/>
      <c r="OLS856" s="399"/>
      <c r="OLT856" s="399"/>
      <c r="OLU856" s="399"/>
      <c r="OLV856" s="399"/>
      <c r="OLW856" s="399"/>
      <c r="OLX856" s="399"/>
      <c r="OLY856" s="399"/>
      <c r="OLZ856" s="399"/>
      <c r="OMA856" s="399"/>
      <c r="OMB856" s="399"/>
      <c r="OMC856" s="399"/>
      <c r="OMD856" s="399"/>
      <c r="OME856" s="399"/>
      <c r="OMF856" s="399"/>
      <c r="OMG856" s="399"/>
      <c r="OMH856" s="399"/>
      <c r="OMI856" s="399"/>
      <c r="OMJ856" s="399"/>
      <c r="OMK856" s="399"/>
      <c r="OML856" s="399"/>
      <c r="OMM856" s="399"/>
      <c r="OMN856" s="399"/>
      <c r="OMO856" s="399"/>
      <c r="OMP856" s="399"/>
      <c r="OMQ856" s="399"/>
      <c r="OMR856" s="399"/>
      <c r="OMS856" s="399"/>
      <c r="OMT856" s="399"/>
      <c r="OMU856" s="399"/>
      <c r="OMV856" s="399"/>
      <c r="OMW856" s="399"/>
      <c r="OMX856" s="399"/>
      <c r="OMY856" s="399"/>
      <c r="OMZ856" s="399"/>
      <c r="ONA856" s="399"/>
      <c r="ONB856" s="399"/>
      <c r="ONC856" s="399"/>
      <c r="OND856" s="399"/>
      <c r="ONE856" s="399"/>
      <c r="ONF856" s="399"/>
      <c r="ONG856" s="399"/>
      <c r="ONH856" s="399"/>
      <c r="ONI856" s="399"/>
      <c r="ONJ856" s="399"/>
      <c r="ONK856" s="399"/>
      <c r="ONL856" s="399"/>
      <c r="ONM856" s="399"/>
      <c r="ONN856" s="399"/>
      <c r="ONO856" s="399"/>
      <c r="ONP856" s="399"/>
      <c r="ONQ856" s="399"/>
      <c r="ONR856" s="399"/>
      <c r="ONS856" s="399"/>
      <c r="ONT856" s="399"/>
      <c r="ONU856" s="399"/>
      <c r="ONV856" s="399"/>
      <c r="ONW856" s="399"/>
      <c r="ONX856" s="399"/>
      <c r="ONY856" s="399"/>
      <c r="ONZ856" s="399"/>
      <c r="OOA856" s="399"/>
      <c r="OOB856" s="399"/>
      <c r="OOC856" s="399"/>
      <c r="OOD856" s="399"/>
      <c r="OOE856" s="399"/>
      <c r="OOF856" s="399"/>
      <c r="OOG856" s="399"/>
      <c r="OOH856" s="399"/>
      <c r="OOI856" s="399"/>
      <c r="OOJ856" s="399"/>
      <c r="OOK856" s="399"/>
      <c r="OOL856" s="399"/>
      <c r="OOM856" s="399"/>
      <c r="OON856" s="399"/>
      <c r="OOO856" s="399"/>
      <c r="OOP856" s="399"/>
      <c r="OOQ856" s="399"/>
      <c r="OOR856" s="399"/>
      <c r="OOS856" s="399"/>
      <c r="OOT856" s="399"/>
      <c r="OOU856" s="399"/>
      <c r="OOV856" s="399"/>
      <c r="OOW856" s="399"/>
      <c r="OOX856" s="399"/>
      <c r="OOY856" s="399"/>
      <c r="OOZ856" s="399"/>
      <c r="OPA856" s="399"/>
      <c r="OPB856" s="399"/>
      <c r="OPC856" s="399"/>
      <c r="OPD856" s="399"/>
      <c r="OPE856" s="399"/>
      <c r="OPF856" s="399"/>
      <c r="OPG856" s="399"/>
      <c r="OPH856" s="399"/>
      <c r="OPI856" s="399"/>
      <c r="OPJ856" s="399"/>
      <c r="OPK856" s="399"/>
      <c r="OPL856" s="399"/>
      <c r="OPM856" s="399"/>
      <c r="OPN856" s="399"/>
      <c r="OPO856" s="399"/>
      <c r="OPP856" s="399"/>
      <c r="OPQ856" s="399"/>
      <c r="OPR856" s="399"/>
      <c r="OPS856" s="399"/>
      <c r="OPT856" s="399"/>
      <c r="OPU856" s="399"/>
      <c r="OPV856" s="399"/>
      <c r="OPW856" s="399"/>
      <c r="OPX856" s="399"/>
      <c r="OPY856" s="399"/>
      <c r="OPZ856" s="399"/>
      <c r="OQA856" s="399"/>
      <c r="OQB856" s="399"/>
      <c r="OQC856" s="399"/>
      <c r="OQD856" s="399"/>
      <c r="OQE856" s="399"/>
      <c r="OQF856" s="399"/>
      <c r="OQG856" s="399"/>
      <c r="OQH856" s="399"/>
      <c r="OQI856" s="399"/>
      <c r="OQJ856" s="399"/>
      <c r="OQK856" s="399"/>
      <c r="OQL856" s="399"/>
      <c r="OQM856" s="399"/>
      <c r="OQN856" s="399"/>
      <c r="OQO856" s="399"/>
      <c r="OQP856" s="399"/>
      <c r="OQQ856" s="399"/>
      <c r="OQR856" s="399"/>
      <c r="OQS856" s="399"/>
      <c r="OQT856" s="399"/>
      <c r="OQU856" s="399"/>
      <c r="OQV856" s="399"/>
      <c r="OQW856" s="399"/>
      <c r="OQX856" s="399"/>
      <c r="OQY856" s="399"/>
      <c r="OQZ856" s="399"/>
      <c r="ORA856" s="399"/>
      <c r="ORB856" s="399"/>
      <c r="ORC856" s="399"/>
      <c r="ORD856" s="399"/>
      <c r="ORE856" s="399"/>
      <c r="ORF856" s="399"/>
      <c r="ORG856" s="399"/>
      <c r="ORH856" s="399"/>
      <c r="ORI856" s="399"/>
      <c r="ORJ856" s="399"/>
      <c r="ORK856" s="399"/>
      <c r="ORL856" s="399"/>
      <c r="ORM856" s="399"/>
      <c r="ORN856" s="399"/>
      <c r="ORO856" s="399"/>
      <c r="ORP856" s="399"/>
      <c r="ORQ856" s="399"/>
      <c r="ORR856" s="399"/>
      <c r="ORS856" s="399"/>
      <c r="ORT856" s="399"/>
      <c r="ORU856" s="399"/>
      <c r="ORV856" s="399"/>
      <c r="ORW856" s="399"/>
      <c r="ORX856" s="399"/>
      <c r="ORY856" s="399"/>
      <c r="ORZ856" s="399"/>
      <c r="OSA856" s="399"/>
      <c r="OSB856" s="399"/>
      <c r="OSC856" s="399"/>
      <c r="OSD856" s="399"/>
      <c r="OSE856" s="399"/>
      <c r="OSF856" s="399"/>
      <c r="OSG856" s="399"/>
      <c r="OSH856" s="399"/>
      <c r="OSI856" s="399"/>
      <c r="OSJ856" s="399"/>
      <c r="OSK856" s="399"/>
      <c r="OSL856" s="399"/>
      <c r="OSM856" s="399"/>
      <c r="OSN856" s="399"/>
      <c r="OSO856" s="399"/>
      <c r="OSP856" s="399"/>
      <c r="OSQ856" s="399"/>
      <c r="OSR856" s="399"/>
      <c r="OSS856" s="399"/>
      <c r="OST856" s="399"/>
      <c r="OSU856" s="399"/>
      <c r="OSV856" s="399"/>
      <c r="OSW856" s="399"/>
      <c r="OSX856" s="399"/>
      <c r="OSY856" s="399"/>
      <c r="OSZ856" s="399"/>
      <c r="OTA856" s="399"/>
      <c r="OTB856" s="399"/>
      <c r="OTC856" s="399"/>
      <c r="OTD856" s="399"/>
      <c r="OTE856" s="399"/>
      <c r="OTF856" s="399"/>
      <c r="OTG856" s="399"/>
      <c r="OTH856" s="399"/>
      <c r="OTI856" s="399"/>
      <c r="OTJ856" s="399"/>
      <c r="OTK856" s="399"/>
      <c r="OTL856" s="399"/>
      <c r="OTM856" s="399"/>
      <c r="OTN856" s="399"/>
      <c r="OTO856" s="399"/>
      <c r="OTP856" s="399"/>
      <c r="OTQ856" s="399"/>
      <c r="OTR856" s="399"/>
      <c r="OTS856" s="399"/>
      <c r="OTT856" s="399"/>
      <c r="OTU856" s="399"/>
      <c r="OTV856" s="399"/>
      <c r="OTW856" s="399"/>
      <c r="OTX856" s="399"/>
      <c r="OTY856" s="399"/>
      <c r="OTZ856" s="399"/>
      <c r="OUA856" s="399"/>
      <c r="OUB856" s="399"/>
      <c r="OUC856" s="399"/>
      <c r="OUD856" s="399"/>
      <c r="OUE856" s="399"/>
      <c r="OUF856" s="399"/>
      <c r="OUG856" s="399"/>
      <c r="OUH856" s="399"/>
      <c r="OUI856" s="399"/>
      <c r="OUJ856" s="399"/>
      <c r="OUK856" s="399"/>
      <c r="OUL856" s="399"/>
      <c r="OUM856" s="399"/>
      <c r="OUN856" s="399"/>
      <c r="OUO856" s="399"/>
      <c r="OUP856" s="399"/>
      <c r="OUQ856" s="399"/>
      <c r="OUR856" s="399"/>
      <c r="OUS856" s="399"/>
      <c r="OUT856" s="399"/>
      <c r="OUU856" s="399"/>
      <c r="OUV856" s="399"/>
      <c r="OUW856" s="399"/>
      <c r="OUX856" s="399"/>
      <c r="OUY856" s="399"/>
      <c r="OUZ856" s="399"/>
      <c r="OVA856" s="399"/>
      <c r="OVB856" s="399"/>
      <c r="OVC856" s="399"/>
      <c r="OVD856" s="399"/>
      <c r="OVE856" s="399"/>
      <c r="OVF856" s="399"/>
      <c r="OVG856" s="399"/>
      <c r="OVH856" s="399"/>
      <c r="OVI856" s="399"/>
      <c r="OVJ856" s="399"/>
      <c r="OVK856" s="399"/>
      <c r="OVL856" s="399"/>
      <c r="OVM856" s="399"/>
      <c r="OVN856" s="399"/>
      <c r="OVO856" s="399"/>
      <c r="OVP856" s="399"/>
      <c r="OVQ856" s="399"/>
      <c r="OVR856" s="399"/>
      <c r="OVS856" s="399"/>
      <c r="OVT856" s="399"/>
      <c r="OVU856" s="399"/>
      <c r="OVV856" s="399"/>
      <c r="OVW856" s="399"/>
      <c r="OVX856" s="399"/>
      <c r="OVY856" s="399"/>
      <c r="OVZ856" s="399"/>
      <c r="OWA856" s="399"/>
      <c r="OWB856" s="399"/>
      <c r="OWC856" s="399"/>
      <c r="OWD856" s="399"/>
      <c r="OWE856" s="399"/>
      <c r="OWF856" s="399"/>
      <c r="OWG856" s="399"/>
      <c r="OWH856" s="399"/>
      <c r="OWI856" s="399"/>
      <c r="OWJ856" s="399"/>
      <c r="OWK856" s="399"/>
      <c r="OWL856" s="399"/>
      <c r="OWM856" s="399"/>
      <c r="OWN856" s="399"/>
      <c r="OWO856" s="399"/>
      <c r="OWP856" s="399"/>
      <c r="OWQ856" s="399"/>
      <c r="OWR856" s="399"/>
      <c r="OWS856" s="399"/>
      <c r="OWT856" s="399"/>
      <c r="OWU856" s="399"/>
      <c r="OWV856" s="399"/>
      <c r="OWW856" s="399"/>
      <c r="OWX856" s="399"/>
      <c r="OWY856" s="399"/>
      <c r="OWZ856" s="399"/>
      <c r="OXA856" s="399"/>
      <c r="OXB856" s="399"/>
      <c r="OXC856" s="399"/>
      <c r="OXD856" s="399"/>
      <c r="OXE856" s="399"/>
      <c r="OXF856" s="399"/>
      <c r="OXG856" s="399"/>
      <c r="OXH856" s="399"/>
      <c r="OXI856" s="399"/>
      <c r="OXJ856" s="399"/>
      <c r="OXK856" s="399"/>
      <c r="OXL856" s="399"/>
      <c r="OXM856" s="399"/>
      <c r="OXN856" s="399"/>
      <c r="OXO856" s="399"/>
      <c r="OXP856" s="399"/>
      <c r="OXQ856" s="399"/>
      <c r="OXR856" s="399"/>
      <c r="OXS856" s="399"/>
      <c r="OXT856" s="399"/>
      <c r="OXU856" s="399"/>
      <c r="OXV856" s="399"/>
      <c r="OXW856" s="399"/>
      <c r="OXX856" s="399"/>
      <c r="OXY856" s="399"/>
      <c r="OXZ856" s="399"/>
      <c r="OYA856" s="399"/>
      <c r="OYB856" s="399"/>
      <c r="OYC856" s="399"/>
      <c r="OYD856" s="399"/>
      <c r="OYE856" s="399"/>
      <c r="OYF856" s="399"/>
      <c r="OYG856" s="399"/>
      <c r="OYH856" s="399"/>
      <c r="OYI856" s="399"/>
      <c r="OYJ856" s="399"/>
      <c r="OYK856" s="399"/>
      <c r="OYL856" s="399"/>
      <c r="OYM856" s="399"/>
      <c r="OYN856" s="399"/>
      <c r="OYO856" s="399"/>
      <c r="OYP856" s="399"/>
      <c r="OYQ856" s="399"/>
      <c r="OYR856" s="399"/>
      <c r="OYS856" s="399"/>
      <c r="OYT856" s="399"/>
      <c r="OYU856" s="399"/>
      <c r="OYV856" s="399"/>
      <c r="OYW856" s="399"/>
      <c r="OYX856" s="399"/>
      <c r="OYY856" s="399"/>
      <c r="OYZ856" s="399"/>
      <c r="OZA856" s="399"/>
      <c r="OZB856" s="399"/>
      <c r="OZC856" s="399"/>
      <c r="OZD856" s="399"/>
      <c r="OZE856" s="399"/>
      <c r="OZF856" s="399"/>
      <c r="OZG856" s="399"/>
      <c r="OZH856" s="399"/>
      <c r="OZI856" s="399"/>
      <c r="OZJ856" s="399"/>
      <c r="OZK856" s="399"/>
      <c r="OZL856" s="399"/>
      <c r="OZM856" s="399"/>
      <c r="OZN856" s="399"/>
      <c r="OZO856" s="399"/>
      <c r="OZP856" s="399"/>
      <c r="OZQ856" s="399"/>
      <c r="OZR856" s="399"/>
      <c r="OZS856" s="399"/>
      <c r="OZT856" s="399"/>
      <c r="OZU856" s="399"/>
      <c r="OZV856" s="399"/>
      <c r="OZW856" s="399"/>
      <c r="OZX856" s="399"/>
      <c r="OZY856" s="399"/>
      <c r="OZZ856" s="399"/>
      <c r="PAA856" s="399"/>
      <c r="PAB856" s="399"/>
      <c r="PAC856" s="399"/>
      <c r="PAD856" s="399"/>
      <c r="PAE856" s="399"/>
      <c r="PAF856" s="399"/>
      <c r="PAG856" s="399"/>
      <c r="PAH856" s="399"/>
      <c r="PAI856" s="399"/>
      <c r="PAJ856" s="399"/>
      <c r="PAK856" s="399"/>
      <c r="PAL856" s="399"/>
      <c r="PAM856" s="399"/>
      <c r="PAN856" s="399"/>
      <c r="PAO856" s="399"/>
      <c r="PAP856" s="399"/>
      <c r="PAQ856" s="399"/>
      <c r="PAR856" s="399"/>
      <c r="PAS856" s="399"/>
      <c r="PAT856" s="399"/>
      <c r="PAU856" s="399"/>
      <c r="PAV856" s="399"/>
      <c r="PAW856" s="399"/>
      <c r="PAX856" s="399"/>
      <c r="PAY856" s="399"/>
      <c r="PAZ856" s="399"/>
      <c r="PBA856" s="399"/>
      <c r="PBB856" s="399"/>
      <c r="PBC856" s="399"/>
      <c r="PBD856" s="399"/>
      <c r="PBE856" s="399"/>
      <c r="PBF856" s="399"/>
      <c r="PBG856" s="399"/>
      <c r="PBH856" s="399"/>
      <c r="PBI856" s="399"/>
      <c r="PBJ856" s="399"/>
      <c r="PBK856" s="399"/>
      <c r="PBL856" s="399"/>
      <c r="PBM856" s="399"/>
      <c r="PBN856" s="399"/>
      <c r="PBO856" s="399"/>
      <c r="PBP856" s="399"/>
      <c r="PBQ856" s="399"/>
      <c r="PBR856" s="399"/>
      <c r="PBS856" s="399"/>
      <c r="PBT856" s="399"/>
      <c r="PBU856" s="399"/>
      <c r="PBV856" s="399"/>
      <c r="PBW856" s="399"/>
      <c r="PBX856" s="399"/>
      <c r="PBY856" s="399"/>
      <c r="PBZ856" s="399"/>
      <c r="PCA856" s="399"/>
      <c r="PCB856" s="399"/>
      <c r="PCC856" s="399"/>
      <c r="PCD856" s="399"/>
      <c r="PCE856" s="399"/>
      <c r="PCF856" s="399"/>
      <c r="PCG856" s="399"/>
      <c r="PCH856" s="399"/>
      <c r="PCI856" s="399"/>
      <c r="PCJ856" s="399"/>
      <c r="PCK856" s="399"/>
      <c r="PCL856" s="399"/>
      <c r="PCM856" s="399"/>
      <c r="PCN856" s="399"/>
      <c r="PCO856" s="399"/>
      <c r="PCP856" s="399"/>
      <c r="PCQ856" s="399"/>
      <c r="PCR856" s="399"/>
      <c r="PCS856" s="399"/>
      <c r="PCT856" s="399"/>
      <c r="PCU856" s="399"/>
      <c r="PCV856" s="399"/>
      <c r="PCW856" s="399"/>
      <c r="PCX856" s="399"/>
      <c r="PCY856" s="399"/>
      <c r="PCZ856" s="399"/>
      <c r="PDA856" s="399"/>
      <c r="PDB856" s="399"/>
      <c r="PDC856" s="399"/>
      <c r="PDD856" s="399"/>
      <c r="PDE856" s="399"/>
      <c r="PDF856" s="399"/>
      <c r="PDG856" s="399"/>
      <c r="PDH856" s="399"/>
      <c r="PDI856" s="399"/>
      <c r="PDJ856" s="399"/>
      <c r="PDK856" s="399"/>
      <c r="PDL856" s="399"/>
      <c r="PDM856" s="399"/>
      <c r="PDN856" s="399"/>
      <c r="PDO856" s="399"/>
      <c r="PDP856" s="399"/>
      <c r="PDQ856" s="399"/>
      <c r="PDR856" s="399"/>
      <c r="PDS856" s="399"/>
      <c r="PDT856" s="399"/>
      <c r="PDU856" s="399"/>
      <c r="PDV856" s="399"/>
      <c r="PDW856" s="399"/>
      <c r="PDX856" s="399"/>
      <c r="PDY856" s="399"/>
      <c r="PDZ856" s="399"/>
      <c r="PEA856" s="399"/>
      <c r="PEB856" s="399"/>
      <c r="PEC856" s="399"/>
      <c r="PED856" s="399"/>
      <c r="PEE856" s="399"/>
      <c r="PEF856" s="399"/>
      <c r="PEG856" s="399"/>
      <c r="PEH856" s="399"/>
      <c r="PEI856" s="399"/>
      <c r="PEJ856" s="399"/>
      <c r="PEK856" s="399"/>
      <c r="PEL856" s="399"/>
      <c r="PEM856" s="399"/>
      <c r="PEN856" s="399"/>
      <c r="PEO856" s="399"/>
      <c r="PEP856" s="399"/>
      <c r="PEQ856" s="399"/>
      <c r="PER856" s="399"/>
      <c r="PES856" s="399"/>
      <c r="PET856" s="399"/>
      <c r="PEU856" s="399"/>
      <c r="PEV856" s="399"/>
      <c r="PEW856" s="399"/>
      <c r="PEX856" s="399"/>
      <c r="PEY856" s="399"/>
      <c r="PEZ856" s="399"/>
      <c r="PFA856" s="399"/>
      <c r="PFB856" s="399"/>
      <c r="PFC856" s="399"/>
      <c r="PFD856" s="399"/>
      <c r="PFE856" s="399"/>
      <c r="PFF856" s="399"/>
      <c r="PFG856" s="399"/>
      <c r="PFH856" s="399"/>
      <c r="PFI856" s="399"/>
      <c r="PFJ856" s="399"/>
      <c r="PFK856" s="399"/>
      <c r="PFL856" s="399"/>
      <c r="PFM856" s="399"/>
      <c r="PFN856" s="399"/>
      <c r="PFO856" s="399"/>
      <c r="PFP856" s="399"/>
      <c r="PFQ856" s="399"/>
      <c r="PFR856" s="399"/>
      <c r="PFS856" s="399"/>
      <c r="PFT856" s="399"/>
      <c r="PFU856" s="399"/>
      <c r="PFV856" s="399"/>
      <c r="PFW856" s="399"/>
      <c r="PFX856" s="399"/>
      <c r="PFY856" s="399"/>
      <c r="PFZ856" s="399"/>
      <c r="PGA856" s="399"/>
      <c r="PGB856" s="399"/>
      <c r="PGC856" s="399"/>
      <c r="PGD856" s="399"/>
      <c r="PGE856" s="399"/>
      <c r="PGF856" s="399"/>
      <c r="PGG856" s="399"/>
      <c r="PGH856" s="399"/>
      <c r="PGI856" s="399"/>
      <c r="PGJ856" s="399"/>
      <c r="PGK856" s="399"/>
      <c r="PGL856" s="399"/>
      <c r="PGM856" s="399"/>
      <c r="PGN856" s="399"/>
      <c r="PGO856" s="399"/>
      <c r="PGP856" s="399"/>
      <c r="PGQ856" s="399"/>
      <c r="PGR856" s="399"/>
      <c r="PGS856" s="399"/>
      <c r="PGT856" s="399"/>
      <c r="PGU856" s="399"/>
      <c r="PGV856" s="399"/>
      <c r="PGW856" s="399"/>
      <c r="PGX856" s="399"/>
      <c r="PGY856" s="399"/>
      <c r="PGZ856" s="399"/>
      <c r="PHA856" s="399"/>
      <c r="PHB856" s="399"/>
      <c r="PHC856" s="399"/>
      <c r="PHD856" s="399"/>
      <c r="PHE856" s="399"/>
      <c r="PHF856" s="399"/>
      <c r="PHG856" s="399"/>
      <c r="PHH856" s="399"/>
      <c r="PHI856" s="399"/>
      <c r="PHJ856" s="399"/>
      <c r="PHK856" s="399"/>
      <c r="PHL856" s="399"/>
      <c r="PHM856" s="399"/>
      <c r="PHN856" s="399"/>
      <c r="PHO856" s="399"/>
      <c r="PHP856" s="399"/>
      <c r="PHQ856" s="399"/>
      <c r="PHR856" s="399"/>
      <c r="PHS856" s="399"/>
      <c r="PHT856" s="399"/>
      <c r="PHU856" s="399"/>
      <c r="PHV856" s="399"/>
      <c r="PHW856" s="399"/>
      <c r="PHX856" s="399"/>
      <c r="PHY856" s="399"/>
      <c r="PHZ856" s="399"/>
      <c r="PIA856" s="399"/>
      <c r="PIB856" s="399"/>
      <c r="PIC856" s="399"/>
      <c r="PID856" s="399"/>
      <c r="PIE856" s="399"/>
      <c r="PIF856" s="399"/>
      <c r="PIG856" s="399"/>
      <c r="PIH856" s="399"/>
      <c r="PII856" s="399"/>
      <c r="PIJ856" s="399"/>
      <c r="PIK856" s="399"/>
      <c r="PIL856" s="399"/>
      <c r="PIM856" s="399"/>
      <c r="PIN856" s="399"/>
      <c r="PIO856" s="399"/>
      <c r="PIP856" s="399"/>
      <c r="PIQ856" s="399"/>
      <c r="PIR856" s="399"/>
      <c r="PIS856" s="399"/>
      <c r="PIT856" s="399"/>
      <c r="PIU856" s="399"/>
      <c r="PIV856" s="399"/>
      <c r="PIW856" s="399"/>
      <c r="PIX856" s="399"/>
      <c r="PIY856" s="399"/>
      <c r="PIZ856" s="399"/>
      <c r="PJA856" s="399"/>
      <c r="PJB856" s="399"/>
      <c r="PJC856" s="399"/>
      <c r="PJD856" s="399"/>
      <c r="PJE856" s="399"/>
      <c r="PJF856" s="399"/>
      <c r="PJG856" s="399"/>
      <c r="PJH856" s="399"/>
      <c r="PJI856" s="399"/>
      <c r="PJJ856" s="399"/>
      <c r="PJK856" s="399"/>
      <c r="PJL856" s="399"/>
      <c r="PJM856" s="399"/>
      <c r="PJN856" s="399"/>
      <c r="PJO856" s="399"/>
      <c r="PJP856" s="399"/>
      <c r="PJQ856" s="399"/>
      <c r="PJR856" s="399"/>
      <c r="PJS856" s="399"/>
      <c r="PJT856" s="399"/>
      <c r="PJU856" s="399"/>
      <c r="PJV856" s="399"/>
      <c r="PJW856" s="399"/>
      <c r="PJX856" s="399"/>
      <c r="PJY856" s="399"/>
      <c r="PJZ856" s="399"/>
      <c r="PKA856" s="399"/>
      <c r="PKB856" s="399"/>
      <c r="PKC856" s="399"/>
      <c r="PKD856" s="399"/>
      <c r="PKE856" s="399"/>
      <c r="PKF856" s="399"/>
      <c r="PKG856" s="399"/>
      <c r="PKH856" s="399"/>
      <c r="PKI856" s="399"/>
      <c r="PKJ856" s="399"/>
      <c r="PKK856" s="399"/>
      <c r="PKL856" s="399"/>
      <c r="PKM856" s="399"/>
      <c r="PKN856" s="399"/>
      <c r="PKO856" s="399"/>
      <c r="PKP856" s="399"/>
      <c r="PKQ856" s="399"/>
      <c r="PKR856" s="399"/>
      <c r="PKS856" s="399"/>
      <c r="PKT856" s="399"/>
      <c r="PKU856" s="399"/>
      <c r="PKV856" s="399"/>
      <c r="PKW856" s="399"/>
      <c r="PKX856" s="399"/>
      <c r="PKY856" s="399"/>
      <c r="PKZ856" s="399"/>
      <c r="PLA856" s="399"/>
      <c r="PLB856" s="399"/>
      <c r="PLC856" s="399"/>
      <c r="PLD856" s="399"/>
      <c r="PLE856" s="399"/>
      <c r="PLF856" s="399"/>
      <c r="PLG856" s="399"/>
      <c r="PLH856" s="399"/>
      <c r="PLI856" s="399"/>
      <c r="PLJ856" s="399"/>
      <c r="PLK856" s="399"/>
      <c r="PLL856" s="399"/>
      <c r="PLM856" s="399"/>
      <c r="PLN856" s="399"/>
      <c r="PLO856" s="399"/>
      <c r="PLP856" s="399"/>
      <c r="PLQ856" s="399"/>
      <c r="PLR856" s="399"/>
      <c r="PLS856" s="399"/>
      <c r="PLT856" s="399"/>
      <c r="PLU856" s="399"/>
      <c r="PLV856" s="399"/>
      <c r="PLW856" s="399"/>
      <c r="PLX856" s="399"/>
      <c r="PLY856" s="399"/>
      <c r="PLZ856" s="399"/>
      <c r="PMA856" s="399"/>
      <c r="PMB856" s="399"/>
      <c r="PMC856" s="399"/>
      <c r="PMD856" s="399"/>
      <c r="PME856" s="399"/>
      <c r="PMF856" s="399"/>
      <c r="PMG856" s="399"/>
      <c r="PMH856" s="399"/>
      <c r="PMI856" s="399"/>
      <c r="PMJ856" s="399"/>
      <c r="PMK856" s="399"/>
      <c r="PML856" s="399"/>
      <c r="PMM856" s="399"/>
      <c r="PMN856" s="399"/>
      <c r="PMO856" s="399"/>
      <c r="PMP856" s="399"/>
      <c r="PMQ856" s="399"/>
      <c r="PMR856" s="399"/>
      <c r="PMS856" s="399"/>
      <c r="PMT856" s="399"/>
      <c r="PMU856" s="399"/>
      <c r="PMV856" s="399"/>
      <c r="PMW856" s="399"/>
      <c r="PMX856" s="399"/>
      <c r="PMY856" s="399"/>
      <c r="PMZ856" s="399"/>
      <c r="PNA856" s="399"/>
      <c r="PNB856" s="399"/>
      <c r="PNC856" s="399"/>
      <c r="PND856" s="399"/>
      <c r="PNE856" s="399"/>
      <c r="PNF856" s="399"/>
      <c r="PNG856" s="399"/>
      <c r="PNH856" s="399"/>
      <c r="PNI856" s="399"/>
      <c r="PNJ856" s="399"/>
      <c r="PNK856" s="399"/>
      <c r="PNL856" s="399"/>
      <c r="PNM856" s="399"/>
      <c r="PNN856" s="399"/>
      <c r="PNO856" s="399"/>
      <c r="PNP856" s="399"/>
      <c r="PNQ856" s="399"/>
      <c r="PNR856" s="399"/>
      <c r="PNS856" s="399"/>
      <c r="PNT856" s="399"/>
      <c r="PNU856" s="399"/>
      <c r="PNV856" s="399"/>
      <c r="PNW856" s="399"/>
      <c r="PNX856" s="399"/>
      <c r="PNY856" s="399"/>
      <c r="PNZ856" s="399"/>
      <c r="POA856" s="399"/>
      <c r="POB856" s="399"/>
      <c r="POC856" s="399"/>
      <c r="POD856" s="399"/>
      <c r="POE856" s="399"/>
      <c r="POF856" s="399"/>
      <c r="POG856" s="399"/>
      <c r="POH856" s="399"/>
      <c r="POI856" s="399"/>
      <c r="POJ856" s="399"/>
      <c r="POK856" s="399"/>
      <c r="POL856" s="399"/>
      <c r="POM856" s="399"/>
      <c r="PON856" s="399"/>
      <c r="POO856" s="399"/>
      <c r="POP856" s="399"/>
      <c r="POQ856" s="399"/>
      <c r="POR856" s="399"/>
      <c r="POS856" s="399"/>
      <c r="POT856" s="399"/>
      <c r="POU856" s="399"/>
      <c r="POV856" s="399"/>
      <c r="POW856" s="399"/>
      <c r="POX856" s="399"/>
      <c r="POY856" s="399"/>
      <c r="POZ856" s="399"/>
      <c r="PPA856" s="399"/>
      <c r="PPB856" s="399"/>
      <c r="PPC856" s="399"/>
      <c r="PPD856" s="399"/>
      <c r="PPE856" s="399"/>
      <c r="PPF856" s="399"/>
      <c r="PPG856" s="399"/>
      <c r="PPH856" s="399"/>
      <c r="PPI856" s="399"/>
      <c r="PPJ856" s="399"/>
      <c r="PPK856" s="399"/>
      <c r="PPL856" s="399"/>
      <c r="PPM856" s="399"/>
      <c r="PPN856" s="399"/>
      <c r="PPO856" s="399"/>
      <c r="PPP856" s="399"/>
      <c r="PPQ856" s="399"/>
      <c r="PPR856" s="399"/>
      <c r="PPS856" s="399"/>
      <c r="PPT856" s="399"/>
      <c r="PPU856" s="399"/>
      <c r="PPV856" s="399"/>
      <c r="PPW856" s="399"/>
      <c r="PPX856" s="399"/>
      <c r="PPY856" s="399"/>
      <c r="PPZ856" s="399"/>
      <c r="PQA856" s="399"/>
      <c r="PQB856" s="399"/>
      <c r="PQC856" s="399"/>
      <c r="PQD856" s="399"/>
      <c r="PQE856" s="399"/>
      <c r="PQF856" s="399"/>
      <c r="PQG856" s="399"/>
      <c r="PQH856" s="399"/>
      <c r="PQI856" s="399"/>
      <c r="PQJ856" s="399"/>
      <c r="PQK856" s="399"/>
      <c r="PQL856" s="399"/>
      <c r="PQM856" s="399"/>
      <c r="PQN856" s="399"/>
      <c r="PQO856" s="399"/>
      <c r="PQP856" s="399"/>
      <c r="PQQ856" s="399"/>
      <c r="PQR856" s="399"/>
      <c r="PQS856" s="399"/>
      <c r="PQT856" s="399"/>
      <c r="PQU856" s="399"/>
      <c r="PQV856" s="399"/>
      <c r="PQW856" s="399"/>
      <c r="PQX856" s="399"/>
      <c r="PQY856" s="399"/>
      <c r="PQZ856" s="399"/>
      <c r="PRA856" s="399"/>
      <c r="PRB856" s="399"/>
      <c r="PRC856" s="399"/>
      <c r="PRD856" s="399"/>
      <c r="PRE856" s="399"/>
      <c r="PRF856" s="399"/>
      <c r="PRG856" s="399"/>
      <c r="PRH856" s="399"/>
      <c r="PRI856" s="399"/>
      <c r="PRJ856" s="399"/>
      <c r="PRK856" s="399"/>
      <c r="PRL856" s="399"/>
      <c r="PRM856" s="399"/>
      <c r="PRN856" s="399"/>
      <c r="PRO856" s="399"/>
      <c r="PRP856" s="399"/>
      <c r="PRQ856" s="399"/>
      <c r="PRR856" s="399"/>
      <c r="PRS856" s="399"/>
      <c r="PRT856" s="399"/>
      <c r="PRU856" s="399"/>
      <c r="PRV856" s="399"/>
      <c r="PRW856" s="399"/>
      <c r="PRX856" s="399"/>
      <c r="PRY856" s="399"/>
      <c r="PRZ856" s="399"/>
      <c r="PSA856" s="399"/>
      <c r="PSB856" s="399"/>
      <c r="PSC856" s="399"/>
      <c r="PSD856" s="399"/>
      <c r="PSE856" s="399"/>
      <c r="PSF856" s="399"/>
      <c r="PSG856" s="399"/>
      <c r="PSH856" s="399"/>
      <c r="PSI856" s="399"/>
      <c r="PSJ856" s="399"/>
      <c r="PSK856" s="399"/>
      <c r="PSL856" s="399"/>
      <c r="PSM856" s="399"/>
      <c r="PSN856" s="399"/>
      <c r="PSO856" s="399"/>
      <c r="PSP856" s="399"/>
      <c r="PSQ856" s="399"/>
      <c r="PSR856" s="399"/>
      <c r="PSS856" s="399"/>
      <c r="PST856" s="399"/>
      <c r="PSU856" s="399"/>
      <c r="PSV856" s="399"/>
      <c r="PSW856" s="399"/>
      <c r="PSX856" s="399"/>
      <c r="PSY856" s="399"/>
      <c r="PSZ856" s="399"/>
      <c r="PTA856" s="399"/>
      <c r="PTB856" s="399"/>
      <c r="PTC856" s="399"/>
      <c r="PTD856" s="399"/>
      <c r="PTE856" s="399"/>
      <c r="PTF856" s="399"/>
      <c r="PTG856" s="399"/>
      <c r="PTH856" s="399"/>
      <c r="PTI856" s="399"/>
      <c r="PTJ856" s="399"/>
      <c r="PTK856" s="399"/>
      <c r="PTL856" s="399"/>
      <c r="PTM856" s="399"/>
      <c r="PTN856" s="399"/>
      <c r="PTO856" s="399"/>
      <c r="PTP856" s="399"/>
      <c r="PTQ856" s="399"/>
      <c r="PTR856" s="399"/>
      <c r="PTS856" s="399"/>
      <c r="PTT856" s="399"/>
      <c r="PTU856" s="399"/>
      <c r="PTV856" s="399"/>
      <c r="PTW856" s="399"/>
      <c r="PTX856" s="399"/>
      <c r="PTY856" s="399"/>
      <c r="PTZ856" s="399"/>
      <c r="PUA856" s="399"/>
      <c r="PUB856" s="399"/>
      <c r="PUC856" s="399"/>
      <c r="PUD856" s="399"/>
      <c r="PUE856" s="399"/>
      <c r="PUF856" s="399"/>
      <c r="PUG856" s="399"/>
      <c r="PUH856" s="399"/>
      <c r="PUI856" s="399"/>
      <c r="PUJ856" s="399"/>
      <c r="PUK856" s="399"/>
      <c r="PUL856" s="399"/>
      <c r="PUM856" s="399"/>
      <c r="PUN856" s="399"/>
      <c r="PUO856" s="399"/>
      <c r="PUP856" s="399"/>
      <c r="PUQ856" s="399"/>
      <c r="PUR856" s="399"/>
      <c r="PUS856" s="399"/>
      <c r="PUT856" s="399"/>
      <c r="PUU856" s="399"/>
      <c r="PUV856" s="399"/>
      <c r="PUW856" s="399"/>
      <c r="PUX856" s="399"/>
      <c r="PUY856" s="399"/>
      <c r="PUZ856" s="399"/>
      <c r="PVA856" s="399"/>
      <c r="PVB856" s="399"/>
      <c r="PVC856" s="399"/>
      <c r="PVD856" s="399"/>
      <c r="PVE856" s="399"/>
      <c r="PVF856" s="399"/>
      <c r="PVG856" s="399"/>
      <c r="PVH856" s="399"/>
      <c r="PVI856" s="399"/>
      <c r="PVJ856" s="399"/>
      <c r="PVK856" s="399"/>
      <c r="PVL856" s="399"/>
      <c r="PVM856" s="399"/>
      <c r="PVN856" s="399"/>
      <c r="PVO856" s="399"/>
      <c r="PVP856" s="399"/>
      <c r="PVQ856" s="399"/>
      <c r="PVR856" s="399"/>
      <c r="PVS856" s="399"/>
      <c r="PVT856" s="399"/>
      <c r="PVU856" s="399"/>
      <c r="PVV856" s="399"/>
      <c r="PVW856" s="399"/>
      <c r="PVX856" s="399"/>
      <c r="PVY856" s="399"/>
      <c r="PVZ856" s="399"/>
      <c r="PWA856" s="399"/>
      <c r="PWB856" s="399"/>
      <c r="PWC856" s="399"/>
      <c r="PWD856" s="399"/>
      <c r="PWE856" s="399"/>
      <c r="PWF856" s="399"/>
      <c r="PWG856" s="399"/>
      <c r="PWH856" s="399"/>
      <c r="PWI856" s="399"/>
      <c r="PWJ856" s="399"/>
      <c r="PWK856" s="399"/>
      <c r="PWL856" s="399"/>
      <c r="PWM856" s="399"/>
      <c r="PWN856" s="399"/>
      <c r="PWO856" s="399"/>
      <c r="PWP856" s="399"/>
      <c r="PWQ856" s="399"/>
      <c r="PWR856" s="399"/>
      <c r="PWS856" s="399"/>
      <c r="PWT856" s="399"/>
      <c r="PWU856" s="399"/>
      <c r="PWV856" s="399"/>
      <c r="PWW856" s="399"/>
      <c r="PWX856" s="399"/>
      <c r="PWY856" s="399"/>
      <c r="PWZ856" s="399"/>
      <c r="PXA856" s="399"/>
      <c r="PXB856" s="399"/>
      <c r="PXC856" s="399"/>
      <c r="PXD856" s="399"/>
      <c r="PXE856" s="399"/>
      <c r="PXF856" s="399"/>
      <c r="PXG856" s="399"/>
      <c r="PXH856" s="399"/>
      <c r="PXI856" s="399"/>
      <c r="PXJ856" s="399"/>
      <c r="PXK856" s="399"/>
      <c r="PXL856" s="399"/>
      <c r="PXM856" s="399"/>
      <c r="PXN856" s="399"/>
      <c r="PXO856" s="399"/>
      <c r="PXP856" s="399"/>
      <c r="PXQ856" s="399"/>
      <c r="PXR856" s="399"/>
      <c r="PXS856" s="399"/>
      <c r="PXT856" s="399"/>
      <c r="PXU856" s="399"/>
      <c r="PXV856" s="399"/>
      <c r="PXW856" s="399"/>
      <c r="PXX856" s="399"/>
      <c r="PXY856" s="399"/>
      <c r="PXZ856" s="399"/>
      <c r="PYA856" s="399"/>
      <c r="PYB856" s="399"/>
      <c r="PYC856" s="399"/>
      <c r="PYD856" s="399"/>
      <c r="PYE856" s="399"/>
      <c r="PYF856" s="399"/>
      <c r="PYG856" s="399"/>
      <c r="PYH856" s="399"/>
      <c r="PYI856" s="399"/>
      <c r="PYJ856" s="399"/>
      <c r="PYK856" s="399"/>
      <c r="PYL856" s="399"/>
      <c r="PYM856" s="399"/>
      <c r="PYN856" s="399"/>
      <c r="PYO856" s="399"/>
      <c r="PYP856" s="399"/>
      <c r="PYQ856" s="399"/>
      <c r="PYR856" s="399"/>
      <c r="PYS856" s="399"/>
      <c r="PYT856" s="399"/>
      <c r="PYU856" s="399"/>
      <c r="PYV856" s="399"/>
      <c r="PYW856" s="399"/>
      <c r="PYX856" s="399"/>
      <c r="PYY856" s="399"/>
      <c r="PYZ856" s="399"/>
      <c r="PZA856" s="399"/>
      <c r="PZB856" s="399"/>
      <c r="PZC856" s="399"/>
      <c r="PZD856" s="399"/>
      <c r="PZE856" s="399"/>
      <c r="PZF856" s="399"/>
      <c r="PZG856" s="399"/>
      <c r="PZH856" s="399"/>
      <c r="PZI856" s="399"/>
      <c r="PZJ856" s="399"/>
      <c r="PZK856" s="399"/>
      <c r="PZL856" s="399"/>
      <c r="PZM856" s="399"/>
      <c r="PZN856" s="399"/>
      <c r="PZO856" s="399"/>
      <c r="PZP856" s="399"/>
      <c r="PZQ856" s="399"/>
      <c r="PZR856" s="399"/>
      <c r="PZS856" s="399"/>
      <c r="PZT856" s="399"/>
      <c r="PZU856" s="399"/>
      <c r="PZV856" s="399"/>
      <c r="PZW856" s="399"/>
      <c r="PZX856" s="399"/>
      <c r="PZY856" s="399"/>
      <c r="PZZ856" s="399"/>
      <c r="QAA856" s="399"/>
      <c r="QAB856" s="399"/>
      <c r="QAC856" s="399"/>
      <c r="QAD856" s="399"/>
      <c r="QAE856" s="399"/>
      <c r="QAF856" s="399"/>
      <c r="QAG856" s="399"/>
      <c r="QAH856" s="399"/>
      <c r="QAI856" s="399"/>
      <c r="QAJ856" s="399"/>
      <c r="QAK856" s="399"/>
      <c r="QAL856" s="399"/>
      <c r="QAM856" s="399"/>
      <c r="QAN856" s="399"/>
      <c r="QAO856" s="399"/>
      <c r="QAP856" s="399"/>
      <c r="QAQ856" s="399"/>
      <c r="QAR856" s="399"/>
      <c r="QAS856" s="399"/>
      <c r="QAT856" s="399"/>
      <c r="QAU856" s="399"/>
      <c r="QAV856" s="399"/>
      <c r="QAW856" s="399"/>
      <c r="QAX856" s="399"/>
      <c r="QAY856" s="399"/>
      <c r="QAZ856" s="399"/>
      <c r="QBA856" s="399"/>
      <c r="QBB856" s="399"/>
      <c r="QBC856" s="399"/>
      <c r="QBD856" s="399"/>
      <c r="QBE856" s="399"/>
      <c r="QBF856" s="399"/>
      <c r="QBG856" s="399"/>
      <c r="QBH856" s="399"/>
      <c r="QBI856" s="399"/>
      <c r="QBJ856" s="399"/>
      <c r="QBK856" s="399"/>
      <c r="QBL856" s="399"/>
      <c r="QBM856" s="399"/>
      <c r="QBN856" s="399"/>
      <c r="QBO856" s="399"/>
      <c r="QBP856" s="399"/>
      <c r="QBQ856" s="399"/>
      <c r="QBR856" s="399"/>
      <c r="QBS856" s="399"/>
      <c r="QBT856" s="399"/>
      <c r="QBU856" s="399"/>
      <c r="QBV856" s="399"/>
      <c r="QBW856" s="399"/>
      <c r="QBX856" s="399"/>
      <c r="QBY856" s="399"/>
      <c r="QBZ856" s="399"/>
      <c r="QCA856" s="399"/>
      <c r="QCB856" s="399"/>
      <c r="QCC856" s="399"/>
      <c r="QCD856" s="399"/>
      <c r="QCE856" s="399"/>
      <c r="QCF856" s="399"/>
      <c r="QCG856" s="399"/>
      <c r="QCH856" s="399"/>
      <c r="QCI856" s="399"/>
      <c r="QCJ856" s="399"/>
      <c r="QCK856" s="399"/>
      <c r="QCL856" s="399"/>
      <c r="QCM856" s="399"/>
      <c r="QCN856" s="399"/>
      <c r="QCO856" s="399"/>
      <c r="QCP856" s="399"/>
      <c r="QCQ856" s="399"/>
      <c r="QCR856" s="399"/>
      <c r="QCS856" s="399"/>
      <c r="QCT856" s="399"/>
      <c r="QCU856" s="399"/>
      <c r="QCV856" s="399"/>
      <c r="QCW856" s="399"/>
      <c r="QCX856" s="399"/>
      <c r="QCY856" s="399"/>
      <c r="QCZ856" s="399"/>
      <c r="QDA856" s="399"/>
      <c r="QDB856" s="399"/>
      <c r="QDC856" s="399"/>
      <c r="QDD856" s="399"/>
      <c r="QDE856" s="399"/>
      <c r="QDF856" s="399"/>
      <c r="QDG856" s="399"/>
      <c r="QDH856" s="399"/>
      <c r="QDI856" s="399"/>
      <c r="QDJ856" s="399"/>
      <c r="QDK856" s="399"/>
      <c r="QDL856" s="399"/>
      <c r="QDM856" s="399"/>
      <c r="QDN856" s="399"/>
      <c r="QDO856" s="399"/>
      <c r="QDP856" s="399"/>
      <c r="QDQ856" s="399"/>
      <c r="QDR856" s="399"/>
      <c r="QDS856" s="399"/>
      <c r="QDT856" s="399"/>
      <c r="QDU856" s="399"/>
      <c r="QDV856" s="399"/>
      <c r="QDW856" s="399"/>
      <c r="QDX856" s="399"/>
      <c r="QDY856" s="399"/>
      <c r="QDZ856" s="399"/>
      <c r="QEA856" s="399"/>
      <c r="QEB856" s="399"/>
      <c r="QEC856" s="399"/>
      <c r="QED856" s="399"/>
      <c r="QEE856" s="399"/>
      <c r="QEF856" s="399"/>
      <c r="QEG856" s="399"/>
      <c r="QEH856" s="399"/>
      <c r="QEI856" s="399"/>
      <c r="QEJ856" s="399"/>
      <c r="QEK856" s="399"/>
      <c r="QEL856" s="399"/>
      <c r="QEM856" s="399"/>
      <c r="QEN856" s="399"/>
      <c r="QEO856" s="399"/>
      <c r="QEP856" s="399"/>
      <c r="QEQ856" s="399"/>
      <c r="QER856" s="399"/>
      <c r="QES856" s="399"/>
      <c r="QET856" s="399"/>
      <c r="QEU856" s="399"/>
      <c r="QEV856" s="399"/>
      <c r="QEW856" s="399"/>
      <c r="QEX856" s="399"/>
      <c r="QEY856" s="399"/>
      <c r="QEZ856" s="399"/>
      <c r="QFA856" s="399"/>
      <c r="QFB856" s="399"/>
      <c r="QFC856" s="399"/>
      <c r="QFD856" s="399"/>
      <c r="QFE856" s="399"/>
      <c r="QFF856" s="399"/>
      <c r="QFG856" s="399"/>
      <c r="QFH856" s="399"/>
      <c r="QFI856" s="399"/>
      <c r="QFJ856" s="399"/>
      <c r="QFK856" s="399"/>
      <c r="QFL856" s="399"/>
      <c r="QFM856" s="399"/>
      <c r="QFN856" s="399"/>
      <c r="QFO856" s="399"/>
      <c r="QFP856" s="399"/>
      <c r="QFQ856" s="399"/>
      <c r="QFR856" s="399"/>
      <c r="QFS856" s="399"/>
      <c r="QFT856" s="399"/>
      <c r="QFU856" s="399"/>
      <c r="QFV856" s="399"/>
      <c r="QFW856" s="399"/>
      <c r="QFX856" s="399"/>
      <c r="QFY856" s="399"/>
      <c r="QFZ856" s="399"/>
      <c r="QGA856" s="399"/>
      <c r="QGB856" s="399"/>
      <c r="QGC856" s="399"/>
      <c r="QGD856" s="399"/>
      <c r="QGE856" s="399"/>
      <c r="QGF856" s="399"/>
      <c r="QGG856" s="399"/>
      <c r="QGH856" s="399"/>
      <c r="QGI856" s="399"/>
      <c r="QGJ856" s="399"/>
      <c r="QGK856" s="399"/>
      <c r="QGL856" s="399"/>
      <c r="QGM856" s="399"/>
      <c r="QGN856" s="399"/>
      <c r="QGO856" s="399"/>
      <c r="QGP856" s="399"/>
      <c r="QGQ856" s="399"/>
      <c r="QGR856" s="399"/>
      <c r="QGS856" s="399"/>
      <c r="QGT856" s="399"/>
      <c r="QGU856" s="399"/>
      <c r="QGV856" s="399"/>
      <c r="QGW856" s="399"/>
      <c r="QGX856" s="399"/>
      <c r="QGY856" s="399"/>
      <c r="QGZ856" s="399"/>
      <c r="QHA856" s="399"/>
      <c r="QHB856" s="399"/>
      <c r="QHC856" s="399"/>
      <c r="QHD856" s="399"/>
      <c r="QHE856" s="399"/>
      <c r="QHF856" s="399"/>
      <c r="QHG856" s="399"/>
      <c r="QHH856" s="399"/>
      <c r="QHI856" s="399"/>
      <c r="QHJ856" s="399"/>
      <c r="QHK856" s="399"/>
      <c r="QHL856" s="399"/>
      <c r="QHM856" s="399"/>
      <c r="QHN856" s="399"/>
      <c r="QHO856" s="399"/>
      <c r="QHP856" s="399"/>
      <c r="QHQ856" s="399"/>
      <c r="QHR856" s="399"/>
      <c r="QHS856" s="399"/>
      <c r="QHT856" s="399"/>
      <c r="QHU856" s="399"/>
      <c r="QHV856" s="399"/>
      <c r="QHW856" s="399"/>
      <c r="QHX856" s="399"/>
      <c r="QHY856" s="399"/>
      <c r="QHZ856" s="399"/>
      <c r="QIA856" s="399"/>
      <c r="QIB856" s="399"/>
      <c r="QIC856" s="399"/>
      <c r="QID856" s="399"/>
      <c r="QIE856" s="399"/>
      <c r="QIF856" s="399"/>
      <c r="QIG856" s="399"/>
      <c r="QIH856" s="399"/>
      <c r="QII856" s="399"/>
      <c r="QIJ856" s="399"/>
      <c r="QIK856" s="399"/>
      <c r="QIL856" s="399"/>
      <c r="QIM856" s="399"/>
      <c r="QIN856" s="399"/>
      <c r="QIO856" s="399"/>
      <c r="QIP856" s="399"/>
      <c r="QIQ856" s="399"/>
      <c r="QIR856" s="399"/>
      <c r="QIS856" s="399"/>
      <c r="QIT856" s="399"/>
      <c r="QIU856" s="399"/>
      <c r="QIV856" s="399"/>
      <c r="QIW856" s="399"/>
      <c r="QIX856" s="399"/>
      <c r="QIY856" s="399"/>
      <c r="QIZ856" s="399"/>
      <c r="QJA856" s="399"/>
      <c r="QJB856" s="399"/>
      <c r="QJC856" s="399"/>
      <c r="QJD856" s="399"/>
      <c r="QJE856" s="399"/>
      <c r="QJF856" s="399"/>
      <c r="QJG856" s="399"/>
      <c r="QJH856" s="399"/>
      <c r="QJI856" s="399"/>
      <c r="QJJ856" s="399"/>
      <c r="QJK856" s="399"/>
      <c r="QJL856" s="399"/>
      <c r="QJM856" s="399"/>
      <c r="QJN856" s="399"/>
      <c r="QJO856" s="399"/>
      <c r="QJP856" s="399"/>
      <c r="QJQ856" s="399"/>
      <c r="QJR856" s="399"/>
      <c r="QJS856" s="399"/>
      <c r="QJT856" s="399"/>
      <c r="QJU856" s="399"/>
      <c r="QJV856" s="399"/>
      <c r="QJW856" s="399"/>
      <c r="QJX856" s="399"/>
      <c r="QJY856" s="399"/>
      <c r="QJZ856" s="399"/>
      <c r="QKA856" s="399"/>
      <c r="QKB856" s="399"/>
      <c r="QKC856" s="399"/>
      <c r="QKD856" s="399"/>
      <c r="QKE856" s="399"/>
      <c r="QKF856" s="399"/>
      <c r="QKG856" s="399"/>
      <c r="QKH856" s="399"/>
      <c r="QKI856" s="399"/>
      <c r="QKJ856" s="399"/>
      <c r="QKK856" s="399"/>
      <c r="QKL856" s="399"/>
      <c r="QKM856" s="399"/>
      <c r="QKN856" s="399"/>
      <c r="QKO856" s="399"/>
      <c r="QKP856" s="399"/>
      <c r="QKQ856" s="399"/>
      <c r="QKR856" s="399"/>
      <c r="QKS856" s="399"/>
      <c r="QKT856" s="399"/>
      <c r="QKU856" s="399"/>
      <c r="QKV856" s="399"/>
      <c r="QKW856" s="399"/>
      <c r="QKX856" s="399"/>
      <c r="QKY856" s="399"/>
      <c r="QKZ856" s="399"/>
      <c r="QLA856" s="399"/>
      <c r="QLB856" s="399"/>
      <c r="QLC856" s="399"/>
      <c r="QLD856" s="399"/>
      <c r="QLE856" s="399"/>
      <c r="QLF856" s="399"/>
      <c r="QLG856" s="399"/>
      <c r="QLH856" s="399"/>
      <c r="QLI856" s="399"/>
      <c r="QLJ856" s="399"/>
      <c r="QLK856" s="399"/>
      <c r="QLL856" s="399"/>
      <c r="QLM856" s="399"/>
      <c r="QLN856" s="399"/>
      <c r="QLO856" s="399"/>
      <c r="QLP856" s="399"/>
      <c r="QLQ856" s="399"/>
      <c r="QLR856" s="399"/>
      <c r="QLS856" s="399"/>
      <c r="QLT856" s="399"/>
      <c r="QLU856" s="399"/>
      <c r="QLV856" s="399"/>
      <c r="QLW856" s="399"/>
      <c r="QLX856" s="399"/>
      <c r="QLY856" s="399"/>
      <c r="QLZ856" s="399"/>
      <c r="QMA856" s="399"/>
      <c r="QMB856" s="399"/>
      <c r="QMC856" s="399"/>
      <c r="QMD856" s="399"/>
      <c r="QME856" s="399"/>
      <c r="QMF856" s="399"/>
      <c r="QMG856" s="399"/>
      <c r="QMH856" s="399"/>
      <c r="QMI856" s="399"/>
      <c r="QMJ856" s="399"/>
      <c r="QMK856" s="399"/>
      <c r="QML856" s="399"/>
      <c r="QMM856" s="399"/>
      <c r="QMN856" s="399"/>
      <c r="QMO856" s="399"/>
      <c r="QMP856" s="399"/>
      <c r="QMQ856" s="399"/>
      <c r="QMR856" s="399"/>
      <c r="QMS856" s="399"/>
      <c r="QMT856" s="399"/>
      <c r="QMU856" s="399"/>
      <c r="QMV856" s="399"/>
      <c r="QMW856" s="399"/>
      <c r="QMX856" s="399"/>
      <c r="QMY856" s="399"/>
      <c r="QMZ856" s="399"/>
      <c r="QNA856" s="399"/>
      <c r="QNB856" s="399"/>
      <c r="QNC856" s="399"/>
      <c r="QND856" s="399"/>
      <c r="QNE856" s="399"/>
      <c r="QNF856" s="399"/>
      <c r="QNG856" s="399"/>
      <c r="QNH856" s="399"/>
      <c r="QNI856" s="399"/>
      <c r="QNJ856" s="399"/>
      <c r="QNK856" s="399"/>
      <c r="QNL856" s="399"/>
      <c r="QNM856" s="399"/>
      <c r="QNN856" s="399"/>
      <c r="QNO856" s="399"/>
      <c r="QNP856" s="399"/>
      <c r="QNQ856" s="399"/>
      <c r="QNR856" s="399"/>
      <c r="QNS856" s="399"/>
      <c r="QNT856" s="399"/>
      <c r="QNU856" s="399"/>
      <c r="QNV856" s="399"/>
      <c r="QNW856" s="399"/>
      <c r="QNX856" s="399"/>
      <c r="QNY856" s="399"/>
      <c r="QNZ856" s="399"/>
      <c r="QOA856" s="399"/>
      <c r="QOB856" s="399"/>
      <c r="QOC856" s="399"/>
      <c r="QOD856" s="399"/>
      <c r="QOE856" s="399"/>
      <c r="QOF856" s="399"/>
      <c r="QOG856" s="399"/>
      <c r="QOH856" s="399"/>
      <c r="QOI856" s="399"/>
      <c r="QOJ856" s="399"/>
      <c r="QOK856" s="399"/>
      <c r="QOL856" s="399"/>
      <c r="QOM856" s="399"/>
      <c r="QON856" s="399"/>
      <c r="QOO856" s="399"/>
      <c r="QOP856" s="399"/>
      <c r="QOQ856" s="399"/>
      <c r="QOR856" s="399"/>
      <c r="QOS856" s="399"/>
      <c r="QOT856" s="399"/>
      <c r="QOU856" s="399"/>
      <c r="QOV856" s="399"/>
      <c r="QOW856" s="399"/>
      <c r="QOX856" s="399"/>
      <c r="QOY856" s="399"/>
      <c r="QOZ856" s="399"/>
      <c r="QPA856" s="399"/>
      <c r="QPB856" s="399"/>
      <c r="QPC856" s="399"/>
      <c r="QPD856" s="399"/>
      <c r="QPE856" s="399"/>
      <c r="QPF856" s="399"/>
      <c r="QPG856" s="399"/>
      <c r="QPH856" s="399"/>
      <c r="QPI856" s="399"/>
      <c r="QPJ856" s="399"/>
      <c r="QPK856" s="399"/>
      <c r="QPL856" s="399"/>
      <c r="QPM856" s="399"/>
      <c r="QPN856" s="399"/>
      <c r="QPO856" s="399"/>
      <c r="QPP856" s="399"/>
      <c r="QPQ856" s="399"/>
      <c r="QPR856" s="399"/>
      <c r="QPS856" s="399"/>
      <c r="QPT856" s="399"/>
      <c r="QPU856" s="399"/>
      <c r="QPV856" s="399"/>
      <c r="QPW856" s="399"/>
      <c r="QPX856" s="399"/>
      <c r="QPY856" s="399"/>
      <c r="QPZ856" s="399"/>
      <c r="QQA856" s="399"/>
      <c r="QQB856" s="399"/>
      <c r="QQC856" s="399"/>
      <c r="QQD856" s="399"/>
      <c r="QQE856" s="399"/>
      <c r="QQF856" s="399"/>
      <c r="QQG856" s="399"/>
      <c r="QQH856" s="399"/>
      <c r="QQI856" s="399"/>
      <c r="QQJ856" s="399"/>
      <c r="QQK856" s="399"/>
      <c r="QQL856" s="399"/>
      <c r="QQM856" s="399"/>
      <c r="QQN856" s="399"/>
      <c r="QQO856" s="399"/>
      <c r="QQP856" s="399"/>
      <c r="QQQ856" s="399"/>
      <c r="QQR856" s="399"/>
      <c r="QQS856" s="399"/>
      <c r="QQT856" s="399"/>
      <c r="QQU856" s="399"/>
      <c r="QQV856" s="399"/>
      <c r="QQW856" s="399"/>
      <c r="QQX856" s="399"/>
      <c r="QQY856" s="399"/>
      <c r="QQZ856" s="399"/>
      <c r="QRA856" s="399"/>
      <c r="QRB856" s="399"/>
      <c r="QRC856" s="399"/>
      <c r="QRD856" s="399"/>
      <c r="QRE856" s="399"/>
      <c r="QRF856" s="399"/>
      <c r="QRG856" s="399"/>
      <c r="QRH856" s="399"/>
      <c r="QRI856" s="399"/>
      <c r="QRJ856" s="399"/>
      <c r="QRK856" s="399"/>
      <c r="QRL856" s="399"/>
      <c r="QRM856" s="399"/>
      <c r="QRN856" s="399"/>
      <c r="QRO856" s="399"/>
      <c r="QRP856" s="399"/>
      <c r="QRQ856" s="399"/>
      <c r="QRR856" s="399"/>
      <c r="QRS856" s="399"/>
      <c r="QRT856" s="399"/>
      <c r="QRU856" s="399"/>
      <c r="QRV856" s="399"/>
      <c r="QRW856" s="399"/>
      <c r="QRX856" s="399"/>
      <c r="QRY856" s="399"/>
      <c r="QRZ856" s="399"/>
      <c r="QSA856" s="399"/>
      <c r="QSB856" s="399"/>
      <c r="QSC856" s="399"/>
      <c r="QSD856" s="399"/>
      <c r="QSE856" s="399"/>
      <c r="QSF856" s="399"/>
      <c r="QSG856" s="399"/>
      <c r="QSH856" s="399"/>
      <c r="QSI856" s="399"/>
      <c r="QSJ856" s="399"/>
      <c r="QSK856" s="399"/>
      <c r="QSL856" s="399"/>
      <c r="QSM856" s="399"/>
      <c r="QSN856" s="399"/>
      <c r="QSO856" s="399"/>
      <c r="QSP856" s="399"/>
      <c r="QSQ856" s="399"/>
      <c r="QSR856" s="399"/>
      <c r="QSS856" s="399"/>
      <c r="QST856" s="399"/>
      <c r="QSU856" s="399"/>
      <c r="QSV856" s="399"/>
      <c r="QSW856" s="399"/>
      <c r="QSX856" s="399"/>
      <c r="QSY856" s="399"/>
      <c r="QSZ856" s="399"/>
      <c r="QTA856" s="399"/>
      <c r="QTB856" s="399"/>
      <c r="QTC856" s="399"/>
      <c r="QTD856" s="399"/>
      <c r="QTE856" s="399"/>
      <c r="QTF856" s="399"/>
      <c r="QTG856" s="399"/>
      <c r="QTH856" s="399"/>
      <c r="QTI856" s="399"/>
      <c r="QTJ856" s="399"/>
      <c r="QTK856" s="399"/>
      <c r="QTL856" s="399"/>
      <c r="QTM856" s="399"/>
      <c r="QTN856" s="399"/>
      <c r="QTO856" s="399"/>
      <c r="QTP856" s="399"/>
      <c r="QTQ856" s="399"/>
      <c r="QTR856" s="399"/>
      <c r="QTS856" s="399"/>
      <c r="QTT856" s="399"/>
      <c r="QTU856" s="399"/>
      <c r="QTV856" s="399"/>
      <c r="QTW856" s="399"/>
      <c r="QTX856" s="399"/>
      <c r="QTY856" s="399"/>
      <c r="QTZ856" s="399"/>
      <c r="QUA856" s="399"/>
      <c r="QUB856" s="399"/>
      <c r="QUC856" s="399"/>
      <c r="QUD856" s="399"/>
      <c r="QUE856" s="399"/>
      <c r="QUF856" s="399"/>
      <c r="QUG856" s="399"/>
      <c r="QUH856" s="399"/>
      <c r="QUI856" s="399"/>
      <c r="QUJ856" s="399"/>
      <c r="QUK856" s="399"/>
      <c r="QUL856" s="399"/>
      <c r="QUM856" s="399"/>
      <c r="QUN856" s="399"/>
      <c r="QUO856" s="399"/>
      <c r="QUP856" s="399"/>
      <c r="QUQ856" s="399"/>
      <c r="QUR856" s="399"/>
      <c r="QUS856" s="399"/>
      <c r="QUT856" s="399"/>
      <c r="QUU856" s="399"/>
      <c r="QUV856" s="399"/>
      <c r="QUW856" s="399"/>
      <c r="QUX856" s="399"/>
      <c r="QUY856" s="399"/>
      <c r="QUZ856" s="399"/>
      <c r="QVA856" s="399"/>
      <c r="QVB856" s="399"/>
      <c r="QVC856" s="399"/>
      <c r="QVD856" s="399"/>
      <c r="QVE856" s="399"/>
      <c r="QVF856" s="399"/>
      <c r="QVG856" s="399"/>
      <c r="QVH856" s="399"/>
      <c r="QVI856" s="399"/>
      <c r="QVJ856" s="399"/>
      <c r="QVK856" s="399"/>
      <c r="QVL856" s="399"/>
      <c r="QVM856" s="399"/>
      <c r="QVN856" s="399"/>
      <c r="QVO856" s="399"/>
      <c r="QVP856" s="399"/>
      <c r="QVQ856" s="399"/>
      <c r="QVR856" s="399"/>
      <c r="QVS856" s="399"/>
      <c r="QVT856" s="399"/>
      <c r="QVU856" s="399"/>
      <c r="QVV856" s="399"/>
      <c r="QVW856" s="399"/>
      <c r="QVX856" s="399"/>
      <c r="QVY856" s="399"/>
      <c r="QVZ856" s="399"/>
      <c r="QWA856" s="399"/>
      <c r="QWB856" s="399"/>
      <c r="QWC856" s="399"/>
      <c r="QWD856" s="399"/>
      <c r="QWE856" s="399"/>
      <c r="QWF856" s="399"/>
      <c r="QWG856" s="399"/>
      <c r="QWH856" s="399"/>
      <c r="QWI856" s="399"/>
      <c r="QWJ856" s="399"/>
      <c r="QWK856" s="399"/>
      <c r="QWL856" s="399"/>
      <c r="QWM856" s="399"/>
      <c r="QWN856" s="399"/>
      <c r="QWO856" s="399"/>
      <c r="QWP856" s="399"/>
      <c r="QWQ856" s="399"/>
      <c r="QWR856" s="399"/>
      <c r="QWS856" s="399"/>
      <c r="QWT856" s="399"/>
      <c r="QWU856" s="399"/>
      <c r="QWV856" s="399"/>
      <c r="QWW856" s="399"/>
      <c r="QWX856" s="399"/>
      <c r="QWY856" s="399"/>
      <c r="QWZ856" s="399"/>
      <c r="QXA856" s="399"/>
      <c r="QXB856" s="399"/>
      <c r="QXC856" s="399"/>
      <c r="QXD856" s="399"/>
      <c r="QXE856" s="399"/>
      <c r="QXF856" s="399"/>
      <c r="QXG856" s="399"/>
      <c r="QXH856" s="399"/>
      <c r="QXI856" s="399"/>
      <c r="QXJ856" s="399"/>
      <c r="QXK856" s="399"/>
      <c r="QXL856" s="399"/>
      <c r="QXM856" s="399"/>
      <c r="QXN856" s="399"/>
      <c r="QXO856" s="399"/>
      <c r="QXP856" s="399"/>
      <c r="QXQ856" s="399"/>
      <c r="QXR856" s="399"/>
      <c r="QXS856" s="399"/>
      <c r="QXT856" s="399"/>
      <c r="QXU856" s="399"/>
      <c r="QXV856" s="399"/>
      <c r="QXW856" s="399"/>
      <c r="QXX856" s="399"/>
      <c r="QXY856" s="399"/>
      <c r="QXZ856" s="399"/>
      <c r="QYA856" s="399"/>
      <c r="QYB856" s="399"/>
      <c r="QYC856" s="399"/>
      <c r="QYD856" s="399"/>
      <c r="QYE856" s="399"/>
      <c r="QYF856" s="399"/>
      <c r="QYG856" s="399"/>
      <c r="QYH856" s="399"/>
      <c r="QYI856" s="399"/>
      <c r="QYJ856" s="399"/>
      <c r="QYK856" s="399"/>
      <c r="QYL856" s="399"/>
      <c r="QYM856" s="399"/>
      <c r="QYN856" s="399"/>
      <c r="QYO856" s="399"/>
      <c r="QYP856" s="399"/>
      <c r="QYQ856" s="399"/>
      <c r="QYR856" s="399"/>
      <c r="QYS856" s="399"/>
      <c r="QYT856" s="399"/>
      <c r="QYU856" s="399"/>
      <c r="QYV856" s="399"/>
      <c r="QYW856" s="399"/>
      <c r="QYX856" s="399"/>
      <c r="QYY856" s="399"/>
      <c r="QYZ856" s="399"/>
      <c r="QZA856" s="399"/>
      <c r="QZB856" s="399"/>
      <c r="QZC856" s="399"/>
      <c r="QZD856" s="399"/>
      <c r="QZE856" s="399"/>
      <c r="QZF856" s="399"/>
      <c r="QZG856" s="399"/>
      <c r="QZH856" s="399"/>
      <c r="QZI856" s="399"/>
      <c r="QZJ856" s="399"/>
      <c r="QZK856" s="399"/>
      <c r="QZL856" s="399"/>
      <c r="QZM856" s="399"/>
      <c r="QZN856" s="399"/>
      <c r="QZO856" s="399"/>
      <c r="QZP856" s="399"/>
      <c r="QZQ856" s="399"/>
      <c r="QZR856" s="399"/>
      <c r="QZS856" s="399"/>
      <c r="QZT856" s="399"/>
      <c r="QZU856" s="399"/>
      <c r="QZV856" s="399"/>
      <c r="QZW856" s="399"/>
      <c r="QZX856" s="399"/>
      <c r="QZY856" s="399"/>
      <c r="QZZ856" s="399"/>
      <c r="RAA856" s="399"/>
      <c r="RAB856" s="399"/>
      <c r="RAC856" s="399"/>
      <c r="RAD856" s="399"/>
      <c r="RAE856" s="399"/>
      <c r="RAF856" s="399"/>
      <c r="RAG856" s="399"/>
      <c r="RAH856" s="399"/>
      <c r="RAI856" s="399"/>
      <c r="RAJ856" s="399"/>
      <c r="RAK856" s="399"/>
      <c r="RAL856" s="399"/>
      <c r="RAM856" s="399"/>
      <c r="RAN856" s="399"/>
      <c r="RAO856" s="399"/>
      <c r="RAP856" s="399"/>
      <c r="RAQ856" s="399"/>
      <c r="RAR856" s="399"/>
      <c r="RAS856" s="399"/>
      <c r="RAT856" s="399"/>
      <c r="RAU856" s="399"/>
      <c r="RAV856" s="399"/>
      <c r="RAW856" s="399"/>
      <c r="RAX856" s="399"/>
      <c r="RAY856" s="399"/>
      <c r="RAZ856" s="399"/>
      <c r="RBA856" s="399"/>
      <c r="RBB856" s="399"/>
      <c r="RBC856" s="399"/>
      <c r="RBD856" s="399"/>
      <c r="RBE856" s="399"/>
      <c r="RBF856" s="399"/>
      <c r="RBG856" s="399"/>
      <c r="RBH856" s="399"/>
      <c r="RBI856" s="399"/>
      <c r="RBJ856" s="399"/>
      <c r="RBK856" s="399"/>
      <c r="RBL856" s="399"/>
      <c r="RBM856" s="399"/>
      <c r="RBN856" s="399"/>
      <c r="RBO856" s="399"/>
      <c r="RBP856" s="399"/>
      <c r="RBQ856" s="399"/>
      <c r="RBR856" s="399"/>
      <c r="RBS856" s="399"/>
      <c r="RBT856" s="399"/>
      <c r="RBU856" s="399"/>
      <c r="RBV856" s="399"/>
      <c r="RBW856" s="399"/>
      <c r="RBX856" s="399"/>
      <c r="RBY856" s="399"/>
      <c r="RBZ856" s="399"/>
      <c r="RCA856" s="399"/>
      <c r="RCB856" s="399"/>
      <c r="RCC856" s="399"/>
      <c r="RCD856" s="399"/>
      <c r="RCE856" s="399"/>
      <c r="RCF856" s="399"/>
      <c r="RCG856" s="399"/>
      <c r="RCH856" s="399"/>
      <c r="RCI856" s="399"/>
      <c r="RCJ856" s="399"/>
      <c r="RCK856" s="399"/>
      <c r="RCL856" s="399"/>
      <c r="RCM856" s="399"/>
      <c r="RCN856" s="399"/>
      <c r="RCO856" s="399"/>
      <c r="RCP856" s="399"/>
      <c r="RCQ856" s="399"/>
      <c r="RCR856" s="399"/>
      <c r="RCS856" s="399"/>
      <c r="RCT856" s="399"/>
      <c r="RCU856" s="399"/>
      <c r="RCV856" s="399"/>
      <c r="RCW856" s="399"/>
      <c r="RCX856" s="399"/>
      <c r="RCY856" s="399"/>
      <c r="RCZ856" s="399"/>
      <c r="RDA856" s="399"/>
      <c r="RDB856" s="399"/>
      <c r="RDC856" s="399"/>
      <c r="RDD856" s="399"/>
      <c r="RDE856" s="399"/>
      <c r="RDF856" s="399"/>
      <c r="RDG856" s="399"/>
      <c r="RDH856" s="399"/>
      <c r="RDI856" s="399"/>
      <c r="RDJ856" s="399"/>
      <c r="RDK856" s="399"/>
      <c r="RDL856" s="399"/>
      <c r="RDM856" s="399"/>
      <c r="RDN856" s="399"/>
      <c r="RDO856" s="399"/>
      <c r="RDP856" s="399"/>
      <c r="RDQ856" s="399"/>
      <c r="RDR856" s="399"/>
      <c r="RDS856" s="399"/>
      <c r="RDT856" s="399"/>
      <c r="RDU856" s="399"/>
      <c r="RDV856" s="399"/>
      <c r="RDW856" s="399"/>
      <c r="RDX856" s="399"/>
      <c r="RDY856" s="399"/>
      <c r="RDZ856" s="399"/>
      <c r="REA856" s="399"/>
      <c r="REB856" s="399"/>
      <c r="REC856" s="399"/>
      <c r="RED856" s="399"/>
      <c r="REE856" s="399"/>
      <c r="REF856" s="399"/>
      <c r="REG856" s="399"/>
      <c r="REH856" s="399"/>
      <c r="REI856" s="399"/>
      <c r="REJ856" s="399"/>
      <c r="REK856" s="399"/>
      <c r="REL856" s="399"/>
      <c r="REM856" s="399"/>
      <c r="REN856" s="399"/>
      <c r="REO856" s="399"/>
      <c r="REP856" s="399"/>
      <c r="REQ856" s="399"/>
      <c r="RER856" s="399"/>
      <c r="RES856" s="399"/>
      <c r="RET856" s="399"/>
      <c r="REU856" s="399"/>
      <c r="REV856" s="399"/>
      <c r="REW856" s="399"/>
      <c r="REX856" s="399"/>
      <c r="REY856" s="399"/>
      <c r="REZ856" s="399"/>
      <c r="RFA856" s="399"/>
      <c r="RFB856" s="399"/>
      <c r="RFC856" s="399"/>
      <c r="RFD856" s="399"/>
      <c r="RFE856" s="399"/>
      <c r="RFF856" s="399"/>
      <c r="RFG856" s="399"/>
      <c r="RFH856" s="399"/>
      <c r="RFI856" s="399"/>
      <c r="RFJ856" s="399"/>
      <c r="RFK856" s="399"/>
      <c r="RFL856" s="399"/>
      <c r="RFM856" s="399"/>
      <c r="RFN856" s="399"/>
      <c r="RFO856" s="399"/>
      <c r="RFP856" s="399"/>
      <c r="RFQ856" s="399"/>
      <c r="RFR856" s="399"/>
      <c r="RFS856" s="399"/>
      <c r="RFT856" s="399"/>
      <c r="RFU856" s="399"/>
      <c r="RFV856" s="399"/>
      <c r="RFW856" s="399"/>
      <c r="RFX856" s="399"/>
      <c r="RFY856" s="399"/>
      <c r="RFZ856" s="399"/>
      <c r="RGA856" s="399"/>
      <c r="RGB856" s="399"/>
      <c r="RGC856" s="399"/>
      <c r="RGD856" s="399"/>
      <c r="RGE856" s="399"/>
      <c r="RGF856" s="399"/>
      <c r="RGG856" s="399"/>
      <c r="RGH856" s="399"/>
      <c r="RGI856" s="399"/>
      <c r="RGJ856" s="399"/>
      <c r="RGK856" s="399"/>
      <c r="RGL856" s="399"/>
      <c r="RGM856" s="399"/>
      <c r="RGN856" s="399"/>
      <c r="RGO856" s="399"/>
      <c r="RGP856" s="399"/>
      <c r="RGQ856" s="399"/>
      <c r="RGR856" s="399"/>
      <c r="RGS856" s="399"/>
      <c r="RGT856" s="399"/>
      <c r="RGU856" s="399"/>
      <c r="RGV856" s="399"/>
      <c r="RGW856" s="399"/>
      <c r="RGX856" s="399"/>
      <c r="RGY856" s="399"/>
      <c r="RGZ856" s="399"/>
      <c r="RHA856" s="399"/>
      <c r="RHB856" s="399"/>
      <c r="RHC856" s="399"/>
      <c r="RHD856" s="399"/>
      <c r="RHE856" s="399"/>
      <c r="RHF856" s="399"/>
      <c r="RHG856" s="399"/>
      <c r="RHH856" s="399"/>
      <c r="RHI856" s="399"/>
      <c r="RHJ856" s="399"/>
      <c r="RHK856" s="399"/>
      <c r="RHL856" s="399"/>
      <c r="RHM856" s="399"/>
      <c r="RHN856" s="399"/>
      <c r="RHO856" s="399"/>
      <c r="RHP856" s="399"/>
      <c r="RHQ856" s="399"/>
      <c r="RHR856" s="399"/>
      <c r="RHS856" s="399"/>
      <c r="RHT856" s="399"/>
      <c r="RHU856" s="399"/>
      <c r="RHV856" s="399"/>
      <c r="RHW856" s="399"/>
      <c r="RHX856" s="399"/>
      <c r="RHY856" s="399"/>
      <c r="RHZ856" s="399"/>
      <c r="RIA856" s="399"/>
      <c r="RIB856" s="399"/>
      <c r="RIC856" s="399"/>
      <c r="RID856" s="399"/>
      <c r="RIE856" s="399"/>
      <c r="RIF856" s="399"/>
      <c r="RIG856" s="399"/>
      <c r="RIH856" s="399"/>
      <c r="RII856" s="399"/>
      <c r="RIJ856" s="399"/>
      <c r="RIK856" s="399"/>
      <c r="RIL856" s="399"/>
      <c r="RIM856" s="399"/>
      <c r="RIN856" s="399"/>
      <c r="RIO856" s="399"/>
      <c r="RIP856" s="399"/>
      <c r="RIQ856" s="399"/>
      <c r="RIR856" s="399"/>
      <c r="RIS856" s="399"/>
      <c r="RIT856" s="399"/>
      <c r="RIU856" s="399"/>
      <c r="RIV856" s="399"/>
      <c r="RIW856" s="399"/>
      <c r="RIX856" s="399"/>
      <c r="RIY856" s="399"/>
      <c r="RIZ856" s="399"/>
      <c r="RJA856" s="399"/>
      <c r="RJB856" s="399"/>
      <c r="RJC856" s="399"/>
      <c r="RJD856" s="399"/>
      <c r="RJE856" s="399"/>
      <c r="RJF856" s="399"/>
      <c r="RJG856" s="399"/>
      <c r="RJH856" s="399"/>
      <c r="RJI856" s="399"/>
      <c r="RJJ856" s="399"/>
      <c r="RJK856" s="399"/>
      <c r="RJL856" s="399"/>
      <c r="RJM856" s="399"/>
      <c r="RJN856" s="399"/>
      <c r="RJO856" s="399"/>
      <c r="RJP856" s="399"/>
      <c r="RJQ856" s="399"/>
      <c r="RJR856" s="399"/>
      <c r="RJS856" s="399"/>
      <c r="RJT856" s="399"/>
      <c r="RJU856" s="399"/>
      <c r="RJV856" s="399"/>
      <c r="RJW856" s="399"/>
      <c r="RJX856" s="399"/>
      <c r="RJY856" s="399"/>
      <c r="RJZ856" s="399"/>
      <c r="RKA856" s="399"/>
      <c r="RKB856" s="399"/>
      <c r="RKC856" s="399"/>
      <c r="RKD856" s="399"/>
      <c r="RKE856" s="399"/>
      <c r="RKF856" s="399"/>
      <c r="RKG856" s="399"/>
      <c r="RKH856" s="399"/>
      <c r="RKI856" s="399"/>
      <c r="RKJ856" s="399"/>
      <c r="RKK856" s="399"/>
      <c r="RKL856" s="399"/>
      <c r="RKM856" s="399"/>
      <c r="RKN856" s="399"/>
      <c r="RKO856" s="399"/>
      <c r="RKP856" s="399"/>
      <c r="RKQ856" s="399"/>
      <c r="RKR856" s="399"/>
      <c r="RKS856" s="399"/>
      <c r="RKT856" s="399"/>
      <c r="RKU856" s="399"/>
      <c r="RKV856" s="399"/>
      <c r="RKW856" s="399"/>
      <c r="RKX856" s="399"/>
      <c r="RKY856" s="399"/>
      <c r="RKZ856" s="399"/>
      <c r="RLA856" s="399"/>
      <c r="RLB856" s="399"/>
      <c r="RLC856" s="399"/>
      <c r="RLD856" s="399"/>
      <c r="RLE856" s="399"/>
      <c r="RLF856" s="399"/>
      <c r="RLG856" s="399"/>
      <c r="RLH856" s="399"/>
      <c r="RLI856" s="399"/>
      <c r="RLJ856" s="399"/>
      <c r="RLK856" s="399"/>
      <c r="RLL856" s="399"/>
      <c r="RLM856" s="399"/>
      <c r="RLN856" s="399"/>
      <c r="RLO856" s="399"/>
      <c r="RLP856" s="399"/>
      <c r="RLQ856" s="399"/>
      <c r="RLR856" s="399"/>
      <c r="RLS856" s="399"/>
      <c r="RLT856" s="399"/>
      <c r="RLU856" s="399"/>
      <c r="RLV856" s="399"/>
      <c r="RLW856" s="399"/>
      <c r="RLX856" s="399"/>
      <c r="RLY856" s="399"/>
      <c r="RLZ856" s="399"/>
      <c r="RMA856" s="399"/>
      <c r="RMB856" s="399"/>
      <c r="RMC856" s="399"/>
      <c r="RMD856" s="399"/>
      <c r="RME856" s="399"/>
      <c r="RMF856" s="399"/>
      <c r="RMG856" s="399"/>
      <c r="RMH856" s="399"/>
      <c r="RMI856" s="399"/>
      <c r="RMJ856" s="399"/>
      <c r="RMK856" s="399"/>
      <c r="RML856" s="399"/>
      <c r="RMM856" s="399"/>
      <c r="RMN856" s="399"/>
      <c r="RMO856" s="399"/>
      <c r="RMP856" s="399"/>
      <c r="RMQ856" s="399"/>
      <c r="RMR856" s="399"/>
      <c r="RMS856" s="399"/>
      <c r="RMT856" s="399"/>
      <c r="RMU856" s="399"/>
      <c r="RMV856" s="399"/>
      <c r="RMW856" s="399"/>
      <c r="RMX856" s="399"/>
      <c r="RMY856" s="399"/>
      <c r="RMZ856" s="399"/>
      <c r="RNA856" s="399"/>
      <c r="RNB856" s="399"/>
      <c r="RNC856" s="399"/>
      <c r="RND856" s="399"/>
      <c r="RNE856" s="399"/>
      <c r="RNF856" s="399"/>
      <c r="RNG856" s="399"/>
      <c r="RNH856" s="399"/>
      <c r="RNI856" s="399"/>
      <c r="RNJ856" s="399"/>
      <c r="RNK856" s="399"/>
      <c r="RNL856" s="399"/>
      <c r="RNM856" s="399"/>
      <c r="RNN856" s="399"/>
      <c r="RNO856" s="399"/>
      <c r="RNP856" s="399"/>
      <c r="RNQ856" s="399"/>
      <c r="RNR856" s="399"/>
      <c r="RNS856" s="399"/>
      <c r="RNT856" s="399"/>
      <c r="RNU856" s="399"/>
      <c r="RNV856" s="399"/>
      <c r="RNW856" s="399"/>
      <c r="RNX856" s="399"/>
      <c r="RNY856" s="399"/>
      <c r="RNZ856" s="399"/>
      <c r="ROA856" s="399"/>
      <c r="ROB856" s="399"/>
      <c r="ROC856" s="399"/>
      <c r="ROD856" s="399"/>
      <c r="ROE856" s="399"/>
      <c r="ROF856" s="399"/>
      <c r="ROG856" s="399"/>
      <c r="ROH856" s="399"/>
      <c r="ROI856" s="399"/>
      <c r="ROJ856" s="399"/>
      <c r="ROK856" s="399"/>
      <c r="ROL856" s="399"/>
      <c r="ROM856" s="399"/>
      <c r="RON856" s="399"/>
      <c r="ROO856" s="399"/>
      <c r="ROP856" s="399"/>
      <c r="ROQ856" s="399"/>
      <c r="ROR856" s="399"/>
      <c r="ROS856" s="399"/>
      <c r="ROT856" s="399"/>
      <c r="ROU856" s="399"/>
      <c r="ROV856" s="399"/>
      <c r="ROW856" s="399"/>
      <c r="ROX856" s="399"/>
      <c r="ROY856" s="399"/>
      <c r="ROZ856" s="399"/>
      <c r="RPA856" s="399"/>
      <c r="RPB856" s="399"/>
      <c r="RPC856" s="399"/>
      <c r="RPD856" s="399"/>
      <c r="RPE856" s="399"/>
      <c r="RPF856" s="399"/>
      <c r="RPG856" s="399"/>
      <c r="RPH856" s="399"/>
      <c r="RPI856" s="399"/>
      <c r="RPJ856" s="399"/>
      <c r="RPK856" s="399"/>
      <c r="RPL856" s="399"/>
      <c r="RPM856" s="399"/>
      <c r="RPN856" s="399"/>
      <c r="RPO856" s="399"/>
      <c r="RPP856" s="399"/>
      <c r="RPQ856" s="399"/>
      <c r="RPR856" s="399"/>
      <c r="RPS856" s="399"/>
      <c r="RPT856" s="399"/>
      <c r="RPU856" s="399"/>
      <c r="RPV856" s="399"/>
      <c r="RPW856" s="399"/>
      <c r="RPX856" s="399"/>
      <c r="RPY856" s="399"/>
      <c r="RPZ856" s="399"/>
      <c r="RQA856" s="399"/>
      <c r="RQB856" s="399"/>
      <c r="RQC856" s="399"/>
      <c r="RQD856" s="399"/>
      <c r="RQE856" s="399"/>
      <c r="RQF856" s="399"/>
      <c r="RQG856" s="399"/>
      <c r="RQH856" s="399"/>
      <c r="RQI856" s="399"/>
      <c r="RQJ856" s="399"/>
      <c r="RQK856" s="399"/>
      <c r="RQL856" s="399"/>
      <c r="RQM856" s="399"/>
      <c r="RQN856" s="399"/>
      <c r="RQO856" s="399"/>
      <c r="RQP856" s="399"/>
      <c r="RQQ856" s="399"/>
      <c r="RQR856" s="399"/>
      <c r="RQS856" s="399"/>
      <c r="RQT856" s="399"/>
      <c r="RQU856" s="399"/>
      <c r="RQV856" s="399"/>
      <c r="RQW856" s="399"/>
      <c r="RQX856" s="399"/>
      <c r="RQY856" s="399"/>
      <c r="RQZ856" s="399"/>
      <c r="RRA856" s="399"/>
      <c r="RRB856" s="399"/>
      <c r="RRC856" s="399"/>
      <c r="RRD856" s="399"/>
      <c r="RRE856" s="399"/>
      <c r="RRF856" s="399"/>
      <c r="RRG856" s="399"/>
      <c r="RRH856" s="399"/>
      <c r="RRI856" s="399"/>
      <c r="RRJ856" s="399"/>
      <c r="RRK856" s="399"/>
      <c r="RRL856" s="399"/>
      <c r="RRM856" s="399"/>
      <c r="RRN856" s="399"/>
      <c r="RRO856" s="399"/>
      <c r="RRP856" s="399"/>
      <c r="RRQ856" s="399"/>
      <c r="RRR856" s="399"/>
      <c r="RRS856" s="399"/>
      <c r="RRT856" s="399"/>
      <c r="RRU856" s="399"/>
      <c r="RRV856" s="399"/>
      <c r="RRW856" s="399"/>
      <c r="RRX856" s="399"/>
      <c r="RRY856" s="399"/>
      <c r="RRZ856" s="399"/>
      <c r="RSA856" s="399"/>
      <c r="RSB856" s="399"/>
      <c r="RSC856" s="399"/>
      <c r="RSD856" s="399"/>
      <c r="RSE856" s="399"/>
      <c r="RSF856" s="399"/>
      <c r="RSG856" s="399"/>
      <c r="RSH856" s="399"/>
      <c r="RSI856" s="399"/>
      <c r="RSJ856" s="399"/>
      <c r="RSK856" s="399"/>
      <c r="RSL856" s="399"/>
      <c r="RSM856" s="399"/>
      <c r="RSN856" s="399"/>
      <c r="RSO856" s="399"/>
      <c r="RSP856" s="399"/>
      <c r="RSQ856" s="399"/>
      <c r="RSR856" s="399"/>
      <c r="RSS856" s="399"/>
      <c r="RST856" s="399"/>
      <c r="RSU856" s="399"/>
      <c r="RSV856" s="399"/>
      <c r="RSW856" s="399"/>
      <c r="RSX856" s="399"/>
      <c r="RSY856" s="399"/>
      <c r="RSZ856" s="399"/>
      <c r="RTA856" s="399"/>
      <c r="RTB856" s="399"/>
      <c r="RTC856" s="399"/>
      <c r="RTD856" s="399"/>
      <c r="RTE856" s="399"/>
      <c r="RTF856" s="399"/>
      <c r="RTG856" s="399"/>
      <c r="RTH856" s="399"/>
      <c r="RTI856" s="399"/>
      <c r="RTJ856" s="399"/>
      <c r="RTK856" s="399"/>
      <c r="RTL856" s="399"/>
      <c r="RTM856" s="399"/>
      <c r="RTN856" s="399"/>
      <c r="RTO856" s="399"/>
      <c r="RTP856" s="399"/>
      <c r="RTQ856" s="399"/>
      <c r="RTR856" s="399"/>
      <c r="RTS856" s="399"/>
      <c r="RTT856" s="399"/>
      <c r="RTU856" s="399"/>
      <c r="RTV856" s="399"/>
      <c r="RTW856" s="399"/>
      <c r="RTX856" s="399"/>
      <c r="RTY856" s="399"/>
      <c r="RTZ856" s="399"/>
      <c r="RUA856" s="399"/>
      <c r="RUB856" s="399"/>
      <c r="RUC856" s="399"/>
      <c r="RUD856" s="399"/>
      <c r="RUE856" s="399"/>
      <c r="RUF856" s="399"/>
      <c r="RUG856" s="399"/>
      <c r="RUH856" s="399"/>
      <c r="RUI856" s="399"/>
      <c r="RUJ856" s="399"/>
      <c r="RUK856" s="399"/>
      <c r="RUL856" s="399"/>
      <c r="RUM856" s="399"/>
      <c r="RUN856" s="399"/>
      <c r="RUO856" s="399"/>
      <c r="RUP856" s="399"/>
      <c r="RUQ856" s="399"/>
      <c r="RUR856" s="399"/>
      <c r="RUS856" s="399"/>
      <c r="RUT856" s="399"/>
      <c r="RUU856" s="399"/>
      <c r="RUV856" s="399"/>
      <c r="RUW856" s="399"/>
      <c r="RUX856" s="399"/>
      <c r="RUY856" s="399"/>
      <c r="RUZ856" s="399"/>
      <c r="RVA856" s="399"/>
      <c r="RVB856" s="399"/>
      <c r="RVC856" s="399"/>
      <c r="RVD856" s="399"/>
      <c r="RVE856" s="399"/>
      <c r="RVF856" s="399"/>
      <c r="RVG856" s="399"/>
      <c r="RVH856" s="399"/>
      <c r="RVI856" s="399"/>
      <c r="RVJ856" s="399"/>
      <c r="RVK856" s="399"/>
      <c r="RVL856" s="399"/>
      <c r="RVM856" s="399"/>
      <c r="RVN856" s="399"/>
      <c r="RVO856" s="399"/>
      <c r="RVP856" s="399"/>
      <c r="RVQ856" s="399"/>
      <c r="RVR856" s="399"/>
      <c r="RVS856" s="399"/>
      <c r="RVT856" s="399"/>
      <c r="RVU856" s="399"/>
      <c r="RVV856" s="399"/>
      <c r="RVW856" s="399"/>
      <c r="RVX856" s="399"/>
      <c r="RVY856" s="399"/>
      <c r="RVZ856" s="399"/>
      <c r="RWA856" s="399"/>
      <c r="RWB856" s="399"/>
      <c r="RWC856" s="399"/>
      <c r="RWD856" s="399"/>
      <c r="RWE856" s="399"/>
      <c r="RWF856" s="399"/>
      <c r="RWG856" s="399"/>
      <c r="RWH856" s="399"/>
      <c r="RWI856" s="399"/>
      <c r="RWJ856" s="399"/>
      <c r="RWK856" s="399"/>
      <c r="RWL856" s="399"/>
      <c r="RWM856" s="399"/>
      <c r="RWN856" s="399"/>
      <c r="RWO856" s="399"/>
      <c r="RWP856" s="399"/>
      <c r="RWQ856" s="399"/>
      <c r="RWR856" s="399"/>
      <c r="RWS856" s="399"/>
      <c r="RWT856" s="399"/>
      <c r="RWU856" s="399"/>
      <c r="RWV856" s="399"/>
      <c r="RWW856" s="399"/>
      <c r="RWX856" s="399"/>
      <c r="RWY856" s="399"/>
      <c r="RWZ856" s="399"/>
      <c r="RXA856" s="399"/>
      <c r="RXB856" s="399"/>
      <c r="RXC856" s="399"/>
      <c r="RXD856" s="399"/>
      <c r="RXE856" s="399"/>
      <c r="RXF856" s="399"/>
      <c r="RXG856" s="399"/>
      <c r="RXH856" s="399"/>
      <c r="RXI856" s="399"/>
      <c r="RXJ856" s="399"/>
      <c r="RXK856" s="399"/>
      <c r="RXL856" s="399"/>
      <c r="RXM856" s="399"/>
      <c r="RXN856" s="399"/>
      <c r="RXO856" s="399"/>
      <c r="RXP856" s="399"/>
      <c r="RXQ856" s="399"/>
      <c r="RXR856" s="399"/>
      <c r="RXS856" s="399"/>
      <c r="RXT856" s="399"/>
      <c r="RXU856" s="399"/>
      <c r="RXV856" s="399"/>
      <c r="RXW856" s="399"/>
      <c r="RXX856" s="399"/>
      <c r="RXY856" s="399"/>
      <c r="RXZ856" s="399"/>
      <c r="RYA856" s="399"/>
      <c r="RYB856" s="399"/>
      <c r="RYC856" s="399"/>
      <c r="RYD856" s="399"/>
      <c r="RYE856" s="399"/>
      <c r="RYF856" s="399"/>
      <c r="RYG856" s="399"/>
      <c r="RYH856" s="399"/>
      <c r="RYI856" s="399"/>
      <c r="RYJ856" s="399"/>
      <c r="RYK856" s="399"/>
      <c r="RYL856" s="399"/>
      <c r="RYM856" s="399"/>
      <c r="RYN856" s="399"/>
      <c r="RYO856" s="399"/>
      <c r="RYP856" s="399"/>
      <c r="RYQ856" s="399"/>
      <c r="RYR856" s="399"/>
      <c r="RYS856" s="399"/>
      <c r="RYT856" s="399"/>
      <c r="RYU856" s="399"/>
      <c r="RYV856" s="399"/>
      <c r="RYW856" s="399"/>
      <c r="RYX856" s="399"/>
      <c r="RYY856" s="399"/>
      <c r="RYZ856" s="399"/>
      <c r="RZA856" s="399"/>
      <c r="RZB856" s="399"/>
      <c r="RZC856" s="399"/>
      <c r="RZD856" s="399"/>
      <c r="RZE856" s="399"/>
      <c r="RZF856" s="399"/>
      <c r="RZG856" s="399"/>
      <c r="RZH856" s="399"/>
      <c r="RZI856" s="399"/>
      <c r="RZJ856" s="399"/>
      <c r="RZK856" s="399"/>
      <c r="RZL856" s="399"/>
      <c r="RZM856" s="399"/>
      <c r="RZN856" s="399"/>
      <c r="RZO856" s="399"/>
      <c r="RZP856" s="399"/>
      <c r="RZQ856" s="399"/>
      <c r="RZR856" s="399"/>
      <c r="RZS856" s="399"/>
      <c r="RZT856" s="399"/>
      <c r="RZU856" s="399"/>
      <c r="RZV856" s="399"/>
      <c r="RZW856" s="399"/>
      <c r="RZX856" s="399"/>
      <c r="RZY856" s="399"/>
      <c r="RZZ856" s="399"/>
      <c r="SAA856" s="399"/>
      <c r="SAB856" s="399"/>
      <c r="SAC856" s="399"/>
      <c r="SAD856" s="399"/>
      <c r="SAE856" s="399"/>
      <c r="SAF856" s="399"/>
      <c r="SAG856" s="399"/>
      <c r="SAH856" s="399"/>
      <c r="SAI856" s="399"/>
      <c r="SAJ856" s="399"/>
      <c r="SAK856" s="399"/>
      <c r="SAL856" s="399"/>
      <c r="SAM856" s="399"/>
      <c r="SAN856" s="399"/>
      <c r="SAO856" s="399"/>
      <c r="SAP856" s="399"/>
      <c r="SAQ856" s="399"/>
      <c r="SAR856" s="399"/>
      <c r="SAS856" s="399"/>
      <c r="SAT856" s="399"/>
      <c r="SAU856" s="399"/>
      <c r="SAV856" s="399"/>
      <c r="SAW856" s="399"/>
      <c r="SAX856" s="399"/>
      <c r="SAY856" s="399"/>
      <c r="SAZ856" s="399"/>
      <c r="SBA856" s="399"/>
      <c r="SBB856" s="399"/>
      <c r="SBC856" s="399"/>
      <c r="SBD856" s="399"/>
      <c r="SBE856" s="399"/>
      <c r="SBF856" s="399"/>
      <c r="SBG856" s="399"/>
      <c r="SBH856" s="399"/>
      <c r="SBI856" s="399"/>
      <c r="SBJ856" s="399"/>
      <c r="SBK856" s="399"/>
      <c r="SBL856" s="399"/>
      <c r="SBM856" s="399"/>
      <c r="SBN856" s="399"/>
      <c r="SBO856" s="399"/>
      <c r="SBP856" s="399"/>
      <c r="SBQ856" s="399"/>
      <c r="SBR856" s="399"/>
      <c r="SBS856" s="399"/>
      <c r="SBT856" s="399"/>
      <c r="SBU856" s="399"/>
      <c r="SBV856" s="399"/>
      <c r="SBW856" s="399"/>
      <c r="SBX856" s="399"/>
      <c r="SBY856" s="399"/>
      <c r="SBZ856" s="399"/>
      <c r="SCA856" s="399"/>
      <c r="SCB856" s="399"/>
      <c r="SCC856" s="399"/>
      <c r="SCD856" s="399"/>
      <c r="SCE856" s="399"/>
      <c r="SCF856" s="399"/>
      <c r="SCG856" s="399"/>
      <c r="SCH856" s="399"/>
      <c r="SCI856" s="399"/>
      <c r="SCJ856" s="399"/>
      <c r="SCK856" s="399"/>
      <c r="SCL856" s="399"/>
      <c r="SCM856" s="399"/>
      <c r="SCN856" s="399"/>
      <c r="SCO856" s="399"/>
      <c r="SCP856" s="399"/>
      <c r="SCQ856" s="399"/>
      <c r="SCR856" s="399"/>
      <c r="SCS856" s="399"/>
      <c r="SCT856" s="399"/>
      <c r="SCU856" s="399"/>
      <c r="SCV856" s="399"/>
      <c r="SCW856" s="399"/>
      <c r="SCX856" s="399"/>
      <c r="SCY856" s="399"/>
      <c r="SCZ856" s="399"/>
      <c r="SDA856" s="399"/>
      <c r="SDB856" s="399"/>
      <c r="SDC856" s="399"/>
      <c r="SDD856" s="399"/>
      <c r="SDE856" s="399"/>
      <c r="SDF856" s="399"/>
      <c r="SDG856" s="399"/>
      <c r="SDH856" s="399"/>
      <c r="SDI856" s="399"/>
      <c r="SDJ856" s="399"/>
      <c r="SDK856" s="399"/>
      <c r="SDL856" s="399"/>
      <c r="SDM856" s="399"/>
      <c r="SDN856" s="399"/>
      <c r="SDO856" s="399"/>
      <c r="SDP856" s="399"/>
      <c r="SDQ856" s="399"/>
      <c r="SDR856" s="399"/>
      <c r="SDS856" s="399"/>
      <c r="SDT856" s="399"/>
      <c r="SDU856" s="399"/>
      <c r="SDV856" s="399"/>
      <c r="SDW856" s="399"/>
      <c r="SDX856" s="399"/>
      <c r="SDY856" s="399"/>
      <c r="SDZ856" s="399"/>
      <c r="SEA856" s="399"/>
      <c r="SEB856" s="399"/>
      <c r="SEC856" s="399"/>
      <c r="SED856" s="399"/>
      <c r="SEE856" s="399"/>
      <c r="SEF856" s="399"/>
      <c r="SEG856" s="399"/>
      <c r="SEH856" s="399"/>
      <c r="SEI856" s="399"/>
      <c r="SEJ856" s="399"/>
      <c r="SEK856" s="399"/>
      <c r="SEL856" s="399"/>
      <c r="SEM856" s="399"/>
      <c r="SEN856" s="399"/>
      <c r="SEO856" s="399"/>
      <c r="SEP856" s="399"/>
      <c r="SEQ856" s="399"/>
      <c r="SER856" s="399"/>
      <c r="SES856" s="399"/>
      <c r="SET856" s="399"/>
      <c r="SEU856" s="399"/>
      <c r="SEV856" s="399"/>
      <c r="SEW856" s="399"/>
      <c r="SEX856" s="399"/>
      <c r="SEY856" s="399"/>
      <c r="SEZ856" s="399"/>
      <c r="SFA856" s="399"/>
      <c r="SFB856" s="399"/>
      <c r="SFC856" s="399"/>
      <c r="SFD856" s="399"/>
      <c r="SFE856" s="399"/>
      <c r="SFF856" s="399"/>
      <c r="SFG856" s="399"/>
      <c r="SFH856" s="399"/>
      <c r="SFI856" s="399"/>
      <c r="SFJ856" s="399"/>
      <c r="SFK856" s="399"/>
      <c r="SFL856" s="399"/>
      <c r="SFM856" s="399"/>
      <c r="SFN856" s="399"/>
      <c r="SFO856" s="399"/>
      <c r="SFP856" s="399"/>
      <c r="SFQ856" s="399"/>
      <c r="SFR856" s="399"/>
      <c r="SFS856" s="399"/>
      <c r="SFT856" s="399"/>
      <c r="SFU856" s="399"/>
      <c r="SFV856" s="399"/>
      <c r="SFW856" s="399"/>
      <c r="SFX856" s="399"/>
      <c r="SFY856" s="399"/>
      <c r="SFZ856" s="399"/>
      <c r="SGA856" s="399"/>
      <c r="SGB856" s="399"/>
      <c r="SGC856" s="399"/>
      <c r="SGD856" s="399"/>
      <c r="SGE856" s="399"/>
      <c r="SGF856" s="399"/>
      <c r="SGG856" s="399"/>
      <c r="SGH856" s="399"/>
      <c r="SGI856" s="399"/>
      <c r="SGJ856" s="399"/>
      <c r="SGK856" s="399"/>
      <c r="SGL856" s="399"/>
      <c r="SGM856" s="399"/>
      <c r="SGN856" s="399"/>
      <c r="SGO856" s="399"/>
      <c r="SGP856" s="399"/>
      <c r="SGQ856" s="399"/>
      <c r="SGR856" s="399"/>
      <c r="SGS856" s="399"/>
      <c r="SGT856" s="399"/>
      <c r="SGU856" s="399"/>
      <c r="SGV856" s="399"/>
      <c r="SGW856" s="399"/>
      <c r="SGX856" s="399"/>
      <c r="SGY856" s="399"/>
      <c r="SGZ856" s="399"/>
      <c r="SHA856" s="399"/>
      <c r="SHB856" s="399"/>
      <c r="SHC856" s="399"/>
      <c r="SHD856" s="399"/>
      <c r="SHE856" s="399"/>
      <c r="SHF856" s="399"/>
      <c r="SHG856" s="399"/>
      <c r="SHH856" s="399"/>
      <c r="SHI856" s="399"/>
      <c r="SHJ856" s="399"/>
      <c r="SHK856" s="399"/>
      <c r="SHL856" s="399"/>
      <c r="SHM856" s="399"/>
      <c r="SHN856" s="399"/>
      <c r="SHO856" s="399"/>
      <c r="SHP856" s="399"/>
      <c r="SHQ856" s="399"/>
      <c r="SHR856" s="399"/>
      <c r="SHS856" s="399"/>
      <c r="SHT856" s="399"/>
      <c r="SHU856" s="399"/>
      <c r="SHV856" s="399"/>
      <c r="SHW856" s="399"/>
      <c r="SHX856" s="399"/>
      <c r="SHY856" s="399"/>
      <c r="SHZ856" s="399"/>
      <c r="SIA856" s="399"/>
      <c r="SIB856" s="399"/>
      <c r="SIC856" s="399"/>
      <c r="SID856" s="399"/>
      <c r="SIE856" s="399"/>
      <c r="SIF856" s="399"/>
      <c r="SIG856" s="399"/>
      <c r="SIH856" s="399"/>
      <c r="SII856" s="399"/>
      <c r="SIJ856" s="399"/>
      <c r="SIK856" s="399"/>
      <c r="SIL856" s="399"/>
      <c r="SIM856" s="399"/>
      <c r="SIN856" s="399"/>
      <c r="SIO856" s="399"/>
      <c r="SIP856" s="399"/>
      <c r="SIQ856" s="399"/>
      <c r="SIR856" s="399"/>
      <c r="SIS856" s="399"/>
      <c r="SIT856" s="399"/>
      <c r="SIU856" s="399"/>
      <c r="SIV856" s="399"/>
      <c r="SIW856" s="399"/>
      <c r="SIX856" s="399"/>
      <c r="SIY856" s="399"/>
      <c r="SIZ856" s="399"/>
      <c r="SJA856" s="399"/>
      <c r="SJB856" s="399"/>
      <c r="SJC856" s="399"/>
      <c r="SJD856" s="399"/>
      <c r="SJE856" s="399"/>
      <c r="SJF856" s="399"/>
      <c r="SJG856" s="399"/>
      <c r="SJH856" s="399"/>
      <c r="SJI856" s="399"/>
      <c r="SJJ856" s="399"/>
      <c r="SJK856" s="399"/>
      <c r="SJL856" s="399"/>
      <c r="SJM856" s="399"/>
      <c r="SJN856" s="399"/>
      <c r="SJO856" s="399"/>
      <c r="SJP856" s="399"/>
      <c r="SJQ856" s="399"/>
      <c r="SJR856" s="399"/>
      <c r="SJS856" s="399"/>
      <c r="SJT856" s="399"/>
      <c r="SJU856" s="399"/>
      <c r="SJV856" s="399"/>
      <c r="SJW856" s="399"/>
      <c r="SJX856" s="399"/>
      <c r="SJY856" s="399"/>
      <c r="SJZ856" s="399"/>
      <c r="SKA856" s="399"/>
      <c r="SKB856" s="399"/>
      <c r="SKC856" s="399"/>
      <c r="SKD856" s="399"/>
      <c r="SKE856" s="399"/>
      <c r="SKF856" s="399"/>
      <c r="SKG856" s="399"/>
      <c r="SKH856" s="399"/>
      <c r="SKI856" s="399"/>
      <c r="SKJ856" s="399"/>
      <c r="SKK856" s="399"/>
      <c r="SKL856" s="399"/>
      <c r="SKM856" s="399"/>
      <c r="SKN856" s="399"/>
      <c r="SKO856" s="399"/>
      <c r="SKP856" s="399"/>
      <c r="SKQ856" s="399"/>
      <c r="SKR856" s="399"/>
      <c r="SKS856" s="399"/>
      <c r="SKT856" s="399"/>
      <c r="SKU856" s="399"/>
      <c r="SKV856" s="399"/>
      <c r="SKW856" s="399"/>
      <c r="SKX856" s="399"/>
      <c r="SKY856" s="399"/>
      <c r="SKZ856" s="399"/>
      <c r="SLA856" s="399"/>
      <c r="SLB856" s="399"/>
      <c r="SLC856" s="399"/>
      <c r="SLD856" s="399"/>
      <c r="SLE856" s="399"/>
      <c r="SLF856" s="399"/>
      <c r="SLG856" s="399"/>
      <c r="SLH856" s="399"/>
      <c r="SLI856" s="399"/>
      <c r="SLJ856" s="399"/>
      <c r="SLK856" s="399"/>
      <c r="SLL856" s="399"/>
      <c r="SLM856" s="399"/>
      <c r="SLN856" s="399"/>
      <c r="SLO856" s="399"/>
      <c r="SLP856" s="399"/>
      <c r="SLQ856" s="399"/>
      <c r="SLR856" s="399"/>
      <c r="SLS856" s="399"/>
      <c r="SLT856" s="399"/>
      <c r="SLU856" s="399"/>
      <c r="SLV856" s="399"/>
      <c r="SLW856" s="399"/>
      <c r="SLX856" s="399"/>
      <c r="SLY856" s="399"/>
      <c r="SLZ856" s="399"/>
      <c r="SMA856" s="399"/>
      <c r="SMB856" s="399"/>
      <c r="SMC856" s="399"/>
      <c r="SMD856" s="399"/>
      <c r="SME856" s="399"/>
      <c r="SMF856" s="399"/>
      <c r="SMG856" s="399"/>
      <c r="SMH856" s="399"/>
      <c r="SMI856" s="399"/>
      <c r="SMJ856" s="399"/>
      <c r="SMK856" s="399"/>
      <c r="SML856" s="399"/>
      <c r="SMM856" s="399"/>
      <c r="SMN856" s="399"/>
      <c r="SMO856" s="399"/>
      <c r="SMP856" s="399"/>
      <c r="SMQ856" s="399"/>
      <c r="SMR856" s="399"/>
      <c r="SMS856" s="399"/>
      <c r="SMT856" s="399"/>
      <c r="SMU856" s="399"/>
      <c r="SMV856" s="399"/>
      <c r="SMW856" s="399"/>
      <c r="SMX856" s="399"/>
      <c r="SMY856" s="399"/>
      <c r="SMZ856" s="399"/>
      <c r="SNA856" s="399"/>
      <c r="SNB856" s="399"/>
      <c r="SNC856" s="399"/>
      <c r="SND856" s="399"/>
      <c r="SNE856" s="399"/>
      <c r="SNF856" s="399"/>
      <c r="SNG856" s="399"/>
      <c r="SNH856" s="399"/>
      <c r="SNI856" s="399"/>
      <c r="SNJ856" s="399"/>
      <c r="SNK856" s="399"/>
      <c r="SNL856" s="399"/>
      <c r="SNM856" s="399"/>
      <c r="SNN856" s="399"/>
      <c r="SNO856" s="399"/>
      <c r="SNP856" s="399"/>
      <c r="SNQ856" s="399"/>
      <c r="SNR856" s="399"/>
      <c r="SNS856" s="399"/>
      <c r="SNT856" s="399"/>
      <c r="SNU856" s="399"/>
      <c r="SNV856" s="399"/>
      <c r="SNW856" s="399"/>
      <c r="SNX856" s="399"/>
      <c r="SNY856" s="399"/>
      <c r="SNZ856" s="399"/>
      <c r="SOA856" s="399"/>
      <c r="SOB856" s="399"/>
      <c r="SOC856" s="399"/>
      <c r="SOD856" s="399"/>
      <c r="SOE856" s="399"/>
      <c r="SOF856" s="399"/>
      <c r="SOG856" s="399"/>
      <c r="SOH856" s="399"/>
      <c r="SOI856" s="399"/>
      <c r="SOJ856" s="399"/>
      <c r="SOK856" s="399"/>
      <c r="SOL856" s="399"/>
      <c r="SOM856" s="399"/>
      <c r="SON856" s="399"/>
      <c r="SOO856" s="399"/>
      <c r="SOP856" s="399"/>
      <c r="SOQ856" s="399"/>
      <c r="SOR856" s="399"/>
      <c r="SOS856" s="399"/>
      <c r="SOT856" s="399"/>
      <c r="SOU856" s="399"/>
      <c r="SOV856" s="399"/>
      <c r="SOW856" s="399"/>
      <c r="SOX856" s="399"/>
      <c r="SOY856" s="399"/>
      <c r="SOZ856" s="399"/>
      <c r="SPA856" s="399"/>
      <c r="SPB856" s="399"/>
      <c r="SPC856" s="399"/>
      <c r="SPD856" s="399"/>
      <c r="SPE856" s="399"/>
      <c r="SPF856" s="399"/>
      <c r="SPG856" s="399"/>
      <c r="SPH856" s="399"/>
      <c r="SPI856" s="399"/>
      <c r="SPJ856" s="399"/>
      <c r="SPK856" s="399"/>
      <c r="SPL856" s="399"/>
      <c r="SPM856" s="399"/>
      <c r="SPN856" s="399"/>
      <c r="SPO856" s="399"/>
      <c r="SPP856" s="399"/>
      <c r="SPQ856" s="399"/>
      <c r="SPR856" s="399"/>
      <c r="SPS856" s="399"/>
      <c r="SPT856" s="399"/>
      <c r="SPU856" s="399"/>
      <c r="SPV856" s="399"/>
      <c r="SPW856" s="399"/>
      <c r="SPX856" s="399"/>
      <c r="SPY856" s="399"/>
      <c r="SPZ856" s="399"/>
      <c r="SQA856" s="399"/>
      <c r="SQB856" s="399"/>
      <c r="SQC856" s="399"/>
      <c r="SQD856" s="399"/>
      <c r="SQE856" s="399"/>
      <c r="SQF856" s="399"/>
      <c r="SQG856" s="399"/>
      <c r="SQH856" s="399"/>
      <c r="SQI856" s="399"/>
      <c r="SQJ856" s="399"/>
      <c r="SQK856" s="399"/>
      <c r="SQL856" s="399"/>
      <c r="SQM856" s="399"/>
      <c r="SQN856" s="399"/>
      <c r="SQO856" s="399"/>
      <c r="SQP856" s="399"/>
      <c r="SQQ856" s="399"/>
      <c r="SQR856" s="399"/>
      <c r="SQS856" s="399"/>
      <c r="SQT856" s="399"/>
      <c r="SQU856" s="399"/>
      <c r="SQV856" s="399"/>
      <c r="SQW856" s="399"/>
      <c r="SQX856" s="399"/>
      <c r="SQY856" s="399"/>
      <c r="SQZ856" s="399"/>
      <c r="SRA856" s="399"/>
      <c r="SRB856" s="399"/>
      <c r="SRC856" s="399"/>
      <c r="SRD856" s="399"/>
      <c r="SRE856" s="399"/>
      <c r="SRF856" s="399"/>
      <c r="SRG856" s="399"/>
      <c r="SRH856" s="399"/>
      <c r="SRI856" s="399"/>
      <c r="SRJ856" s="399"/>
      <c r="SRK856" s="399"/>
      <c r="SRL856" s="399"/>
      <c r="SRM856" s="399"/>
      <c r="SRN856" s="399"/>
      <c r="SRO856" s="399"/>
      <c r="SRP856" s="399"/>
      <c r="SRQ856" s="399"/>
      <c r="SRR856" s="399"/>
      <c r="SRS856" s="399"/>
      <c r="SRT856" s="399"/>
      <c r="SRU856" s="399"/>
      <c r="SRV856" s="399"/>
      <c r="SRW856" s="399"/>
      <c r="SRX856" s="399"/>
      <c r="SRY856" s="399"/>
      <c r="SRZ856" s="399"/>
      <c r="SSA856" s="399"/>
      <c r="SSB856" s="399"/>
      <c r="SSC856" s="399"/>
      <c r="SSD856" s="399"/>
      <c r="SSE856" s="399"/>
      <c r="SSF856" s="399"/>
      <c r="SSG856" s="399"/>
      <c r="SSH856" s="399"/>
      <c r="SSI856" s="399"/>
      <c r="SSJ856" s="399"/>
      <c r="SSK856" s="399"/>
      <c r="SSL856" s="399"/>
      <c r="SSM856" s="399"/>
      <c r="SSN856" s="399"/>
      <c r="SSO856" s="399"/>
      <c r="SSP856" s="399"/>
      <c r="SSQ856" s="399"/>
      <c r="SSR856" s="399"/>
      <c r="SSS856" s="399"/>
      <c r="SST856" s="399"/>
      <c r="SSU856" s="399"/>
      <c r="SSV856" s="399"/>
      <c r="SSW856" s="399"/>
      <c r="SSX856" s="399"/>
      <c r="SSY856" s="399"/>
      <c r="SSZ856" s="399"/>
      <c r="STA856" s="399"/>
      <c r="STB856" s="399"/>
      <c r="STC856" s="399"/>
      <c r="STD856" s="399"/>
      <c r="STE856" s="399"/>
      <c r="STF856" s="399"/>
      <c r="STG856" s="399"/>
      <c r="STH856" s="399"/>
      <c r="STI856" s="399"/>
      <c r="STJ856" s="399"/>
      <c r="STK856" s="399"/>
      <c r="STL856" s="399"/>
      <c r="STM856" s="399"/>
      <c r="STN856" s="399"/>
      <c r="STO856" s="399"/>
      <c r="STP856" s="399"/>
      <c r="STQ856" s="399"/>
      <c r="STR856" s="399"/>
      <c r="STS856" s="399"/>
      <c r="STT856" s="399"/>
      <c r="STU856" s="399"/>
      <c r="STV856" s="399"/>
      <c r="STW856" s="399"/>
      <c r="STX856" s="399"/>
      <c r="STY856" s="399"/>
      <c r="STZ856" s="399"/>
      <c r="SUA856" s="399"/>
      <c r="SUB856" s="399"/>
      <c r="SUC856" s="399"/>
      <c r="SUD856" s="399"/>
      <c r="SUE856" s="399"/>
      <c r="SUF856" s="399"/>
      <c r="SUG856" s="399"/>
      <c r="SUH856" s="399"/>
      <c r="SUI856" s="399"/>
      <c r="SUJ856" s="399"/>
      <c r="SUK856" s="399"/>
      <c r="SUL856" s="399"/>
      <c r="SUM856" s="399"/>
      <c r="SUN856" s="399"/>
      <c r="SUO856" s="399"/>
      <c r="SUP856" s="399"/>
      <c r="SUQ856" s="399"/>
      <c r="SUR856" s="399"/>
      <c r="SUS856" s="399"/>
      <c r="SUT856" s="399"/>
      <c r="SUU856" s="399"/>
      <c r="SUV856" s="399"/>
      <c r="SUW856" s="399"/>
      <c r="SUX856" s="399"/>
      <c r="SUY856" s="399"/>
      <c r="SUZ856" s="399"/>
      <c r="SVA856" s="399"/>
      <c r="SVB856" s="399"/>
      <c r="SVC856" s="399"/>
      <c r="SVD856" s="399"/>
      <c r="SVE856" s="399"/>
      <c r="SVF856" s="399"/>
      <c r="SVG856" s="399"/>
      <c r="SVH856" s="399"/>
      <c r="SVI856" s="399"/>
      <c r="SVJ856" s="399"/>
      <c r="SVK856" s="399"/>
      <c r="SVL856" s="399"/>
      <c r="SVM856" s="399"/>
      <c r="SVN856" s="399"/>
      <c r="SVO856" s="399"/>
      <c r="SVP856" s="399"/>
      <c r="SVQ856" s="399"/>
      <c r="SVR856" s="399"/>
      <c r="SVS856" s="399"/>
      <c r="SVT856" s="399"/>
      <c r="SVU856" s="399"/>
      <c r="SVV856" s="399"/>
      <c r="SVW856" s="399"/>
      <c r="SVX856" s="399"/>
      <c r="SVY856" s="399"/>
      <c r="SVZ856" s="399"/>
      <c r="SWA856" s="399"/>
      <c r="SWB856" s="399"/>
      <c r="SWC856" s="399"/>
      <c r="SWD856" s="399"/>
      <c r="SWE856" s="399"/>
      <c r="SWF856" s="399"/>
      <c r="SWG856" s="399"/>
      <c r="SWH856" s="399"/>
      <c r="SWI856" s="399"/>
      <c r="SWJ856" s="399"/>
      <c r="SWK856" s="399"/>
      <c r="SWL856" s="399"/>
      <c r="SWM856" s="399"/>
      <c r="SWN856" s="399"/>
      <c r="SWO856" s="399"/>
      <c r="SWP856" s="399"/>
      <c r="SWQ856" s="399"/>
      <c r="SWR856" s="399"/>
      <c r="SWS856" s="399"/>
      <c r="SWT856" s="399"/>
      <c r="SWU856" s="399"/>
      <c r="SWV856" s="399"/>
      <c r="SWW856" s="399"/>
      <c r="SWX856" s="399"/>
      <c r="SWY856" s="399"/>
      <c r="SWZ856" s="399"/>
      <c r="SXA856" s="399"/>
      <c r="SXB856" s="399"/>
      <c r="SXC856" s="399"/>
      <c r="SXD856" s="399"/>
      <c r="SXE856" s="399"/>
      <c r="SXF856" s="399"/>
      <c r="SXG856" s="399"/>
      <c r="SXH856" s="399"/>
      <c r="SXI856" s="399"/>
      <c r="SXJ856" s="399"/>
      <c r="SXK856" s="399"/>
      <c r="SXL856" s="399"/>
      <c r="SXM856" s="399"/>
      <c r="SXN856" s="399"/>
      <c r="SXO856" s="399"/>
      <c r="SXP856" s="399"/>
      <c r="SXQ856" s="399"/>
      <c r="SXR856" s="399"/>
      <c r="SXS856" s="399"/>
      <c r="SXT856" s="399"/>
      <c r="SXU856" s="399"/>
      <c r="SXV856" s="399"/>
      <c r="SXW856" s="399"/>
      <c r="SXX856" s="399"/>
      <c r="SXY856" s="399"/>
      <c r="SXZ856" s="399"/>
      <c r="SYA856" s="399"/>
      <c r="SYB856" s="399"/>
      <c r="SYC856" s="399"/>
      <c r="SYD856" s="399"/>
      <c r="SYE856" s="399"/>
      <c r="SYF856" s="399"/>
      <c r="SYG856" s="399"/>
      <c r="SYH856" s="399"/>
      <c r="SYI856" s="399"/>
      <c r="SYJ856" s="399"/>
      <c r="SYK856" s="399"/>
      <c r="SYL856" s="399"/>
      <c r="SYM856" s="399"/>
      <c r="SYN856" s="399"/>
      <c r="SYO856" s="399"/>
      <c r="SYP856" s="399"/>
      <c r="SYQ856" s="399"/>
      <c r="SYR856" s="399"/>
      <c r="SYS856" s="399"/>
      <c r="SYT856" s="399"/>
      <c r="SYU856" s="399"/>
      <c r="SYV856" s="399"/>
      <c r="SYW856" s="399"/>
      <c r="SYX856" s="399"/>
      <c r="SYY856" s="399"/>
      <c r="SYZ856" s="399"/>
      <c r="SZA856" s="399"/>
      <c r="SZB856" s="399"/>
      <c r="SZC856" s="399"/>
      <c r="SZD856" s="399"/>
      <c r="SZE856" s="399"/>
      <c r="SZF856" s="399"/>
      <c r="SZG856" s="399"/>
      <c r="SZH856" s="399"/>
      <c r="SZI856" s="399"/>
      <c r="SZJ856" s="399"/>
      <c r="SZK856" s="399"/>
      <c r="SZL856" s="399"/>
      <c r="SZM856" s="399"/>
      <c r="SZN856" s="399"/>
      <c r="SZO856" s="399"/>
      <c r="SZP856" s="399"/>
      <c r="SZQ856" s="399"/>
      <c r="SZR856" s="399"/>
      <c r="SZS856" s="399"/>
      <c r="SZT856" s="399"/>
      <c r="SZU856" s="399"/>
      <c r="SZV856" s="399"/>
      <c r="SZW856" s="399"/>
      <c r="SZX856" s="399"/>
      <c r="SZY856" s="399"/>
      <c r="SZZ856" s="399"/>
      <c r="TAA856" s="399"/>
      <c r="TAB856" s="399"/>
      <c r="TAC856" s="399"/>
      <c r="TAD856" s="399"/>
      <c r="TAE856" s="399"/>
      <c r="TAF856" s="399"/>
      <c r="TAG856" s="399"/>
      <c r="TAH856" s="399"/>
      <c r="TAI856" s="399"/>
      <c r="TAJ856" s="399"/>
      <c r="TAK856" s="399"/>
      <c r="TAL856" s="399"/>
      <c r="TAM856" s="399"/>
      <c r="TAN856" s="399"/>
      <c r="TAO856" s="399"/>
      <c r="TAP856" s="399"/>
      <c r="TAQ856" s="399"/>
      <c r="TAR856" s="399"/>
      <c r="TAS856" s="399"/>
      <c r="TAT856" s="399"/>
      <c r="TAU856" s="399"/>
      <c r="TAV856" s="399"/>
      <c r="TAW856" s="399"/>
      <c r="TAX856" s="399"/>
      <c r="TAY856" s="399"/>
      <c r="TAZ856" s="399"/>
      <c r="TBA856" s="399"/>
      <c r="TBB856" s="399"/>
      <c r="TBC856" s="399"/>
      <c r="TBD856" s="399"/>
      <c r="TBE856" s="399"/>
      <c r="TBF856" s="399"/>
      <c r="TBG856" s="399"/>
      <c r="TBH856" s="399"/>
      <c r="TBI856" s="399"/>
      <c r="TBJ856" s="399"/>
      <c r="TBK856" s="399"/>
      <c r="TBL856" s="399"/>
      <c r="TBM856" s="399"/>
      <c r="TBN856" s="399"/>
      <c r="TBO856" s="399"/>
      <c r="TBP856" s="399"/>
      <c r="TBQ856" s="399"/>
      <c r="TBR856" s="399"/>
      <c r="TBS856" s="399"/>
      <c r="TBT856" s="399"/>
      <c r="TBU856" s="399"/>
      <c r="TBV856" s="399"/>
      <c r="TBW856" s="399"/>
      <c r="TBX856" s="399"/>
      <c r="TBY856" s="399"/>
      <c r="TBZ856" s="399"/>
      <c r="TCA856" s="399"/>
      <c r="TCB856" s="399"/>
      <c r="TCC856" s="399"/>
      <c r="TCD856" s="399"/>
      <c r="TCE856" s="399"/>
      <c r="TCF856" s="399"/>
      <c r="TCG856" s="399"/>
      <c r="TCH856" s="399"/>
      <c r="TCI856" s="399"/>
      <c r="TCJ856" s="399"/>
      <c r="TCK856" s="399"/>
      <c r="TCL856" s="399"/>
      <c r="TCM856" s="399"/>
      <c r="TCN856" s="399"/>
      <c r="TCO856" s="399"/>
      <c r="TCP856" s="399"/>
      <c r="TCQ856" s="399"/>
      <c r="TCR856" s="399"/>
      <c r="TCS856" s="399"/>
      <c r="TCT856" s="399"/>
      <c r="TCU856" s="399"/>
      <c r="TCV856" s="399"/>
      <c r="TCW856" s="399"/>
      <c r="TCX856" s="399"/>
      <c r="TCY856" s="399"/>
      <c r="TCZ856" s="399"/>
      <c r="TDA856" s="399"/>
      <c r="TDB856" s="399"/>
      <c r="TDC856" s="399"/>
      <c r="TDD856" s="399"/>
      <c r="TDE856" s="399"/>
      <c r="TDF856" s="399"/>
      <c r="TDG856" s="399"/>
      <c r="TDH856" s="399"/>
      <c r="TDI856" s="399"/>
      <c r="TDJ856" s="399"/>
      <c r="TDK856" s="399"/>
      <c r="TDL856" s="399"/>
      <c r="TDM856" s="399"/>
      <c r="TDN856" s="399"/>
      <c r="TDO856" s="399"/>
      <c r="TDP856" s="399"/>
      <c r="TDQ856" s="399"/>
      <c r="TDR856" s="399"/>
      <c r="TDS856" s="399"/>
      <c r="TDT856" s="399"/>
      <c r="TDU856" s="399"/>
      <c r="TDV856" s="399"/>
      <c r="TDW856" s="399"/>
      <c r="TDX856" s="399"/>
      <c r="TDY856" s="399"/>
      <c r="TDZ856" s="399"/>
      <c r="TEA856" s="399"/>
      <c r="TEB856" s="399"/>
      <c r="TEC856" s="399"/>
      <c r="TED856" s="399"/>
      <c r="TEE856" s="399"/>
      <c r="TEF856" s="399"/>
      <c r="TEG856" s="399"/>
      <c r="TEH856" s="399"/>
      <c r="TEI856" s="399"/>
      <c r="TEJ856" s="399"/>
      <c r="TEK856" s="399"/>
      <c r="TEL856" s="399"/>
      <c r="TEM856" s="399"/>
      <c r="TEN856" s="399"/>
      <c r="TEO856" s="399"/>
      <c r="TEP856" s="399"/>
      <c r="TEQ856" s="399"/>
      <c r="TER856" s="399"/>
      <c r="TES856" s="399"/>
      <c r="TET856" s="399"/>
      <c r="TEU856" s="399"/>
      <c r="TEV856" s="399"/>
      <c r="TEW856" s="399"/>
      <c r="TEX856" s="399"/>
      <c r="TEY856" s="399"/>
      <c r="TEZ856" s="399"/>
      <c r="TFA856" s="399"/>
      <c r="TFB856" s="399"/>
      <c r="TFC856" s="399"/>
      <c r="TFD856" s="399"/>
      <c r="TFE856" s="399"/>
      <c r="TFF856" s="399"/>
      <c r="TFG856" s="399"/>
      <c r="TFH856" s="399"/>
      <c r="TFI856" s="399"/>
      <c r="TFJ856" s="399"/>
      <c r="TFK856" s="399"/>
      <c r="TFL856" s="399"/>
      <c r="TFM856" s="399"/>
      <c r="TFN856" s="399"/>
      <c r="TFO856" s="399"/>
      <c r="TFP856" s="399"/>
      <c r="TFQ856" s="399"/>
      <c r="TFR856" s="399"/>
      <c r="TFS856" s="399"/>
      <c r="TFT856" s="399"/>
      <c r="TFU856" s="399"/>
      <c r="TFV856" s="399"/>
      <c r="TFW856" s="399"/>
      <c r="TFX856" s="399"/>
      <c r="TFY856" s="399"/>
      <c r="TFZ856" s="399"/>
      <c r="TGA856" s="399"/>
      <c r="TGB856" s="399"/>
      <c r="TGC856" s="399"/>
      <c r="TGD856" s="399"/>
      <c r="TGE856" s="399"/>
      <c r="TGF856" s="399"/>
      <c r="TGG856" s="399"/>
      <c r="TGH856" s="399"/>
      <c r="TGI856" s="399"/>
      <c r="TGJ856" s="399"/>
      <c r="TGK856" s="399"/>
      <c r="TGL856" s="399"/>
      <c r="TGM856" s="399"/>
      <c r="TGN856" s="399"/>
      <c r="TGO856" s="399"/>
      <c r="TGP856" s="399"/>
      <c r="TGQ856" s="399"/>
      <c r="TGR856" s="399"/>
      <c r="TGS856" s="399"/>
      <c r="TGT856" s="399"/>
      <c r="TGU856" s="399"/>
      <c r="TGV856" s="399"/>
      <c r="TGW856" s="399"/>
      <c r="TGX856" s="399"/>
      <c r="TGY856" s="399"/>
      <c r="TGZ856" s="399"/>
      <c r="THA856" s="399"/>
      <c r="THB856" s="399"/>
      <c r="THC856" s="399"/>
      <c r="THD856" s="399"/>
      <c r="THE856" s="399"/>
      <c r="THF856" s="399"/>
      <c r="THG856" s="399"/>
      <c r="THH856" s="399"/>
      <c r="THI856" s="399"/>
      <c r="THJ856" s="399"/>
      <c r="THK856" s="399"/>
      <c r="THL856" s="399"/>
      <c r="THM856" s="399"/>
      <c r="THN856" s="399"/>
      <c r="THO856" s="399"/>
      <c r="THP856" s="399"/>
      <c r="THQ856" s="399"/>
      <c r="THR856" s="399"/>
      <c r="THS856" s="399"/>
      <c r="THT856" s="399"/>
      <c r="THU856" s="399"/>
      <c r="THV856" s="399"/>
      <c r="THW856" s="399"/>
      <c r="THX856" s="399"/>
      <c r="THY856" s="399"/>
      <c r="THZ856" s="399"/>
      <c r="TIA856" s="399"/>
      <c r="TIB856" s="399"/>
      <c r="TIC856" s="399"/>
      <c r="TID856" s="399"/>
      <c r="TIE856" s="399"/>
      <c r="TIF856" s="399"/>
      <c r="TIG856" s="399"/>
      <c r="TIH856" s="399"/>
      <c r="TII856" s="399"/>
      <c r="TIJ856" s="399"/>
      <c r="TIK856" s="399"/>
      <c r="TIL856" s="399"/>
      <c r="TIM856" s="399"/>
      <c r="TIN856" s="399"/>
      <c r="TIO856" s="399"/>
      <c r="TIP856" s="399"/>
      <c r="TIQ856" s="399"/>
      <c r="TIR856" s="399"/>
      <c r="TIS856" s="399"/>
      <c r="TIT856" s="399"/>
      <c r="TIU856" s="399"/>
      <c r="TIV856" s="399"/>
      <c r="TIW856" s="399"/>
      <c r="TIX856" s="399"/>
      <c r="TIY856" s="399"/>
      <c r="TIZ856" s="399"/>
      <c r="TJA856" s="399"/>
      <c r="TJB856" s="399"/>
      <c r="TJC856" s="399"/>
      <c r="TJD856" s="399"/>
      <c r="TJE856" s="399"/>
      <c r="TJF856" s="399"/>
      <c r="TJG856" s="399"/>
      <c r="TJH856" s="399"/>
      <c r="TJI856" s="399"/>
      <c r="TJJ856" s="399"/>
      <c r="TJK856" s="399"/>
      <c r="TJL856" s="399"/>
      <c r="TJM856" s="399"/>
      <c r="TJN856" s="399"/>
      <c r="TJO856" s="399"/>
      <c r="TJP856" s="399"/>
      <c r="TJQ856" s="399"/>
      <c r="TJR856" s="399"/>
      <c r="TJS856" s="399"/>
      <c r="TJT856" s="399"/>
      <c r="TJU856" s="399"/>
      <c r="TJV856" s="399"/>
      <c r="TJW856" s="399"/>
      <c r="TJX856" s="399"/>
      <c r="TJY856" s="399"/>
      <c r="TJZ856" s="399"/>
      <c r="TKA856" s="399"/>
      <c r="TKB856" s="399"/>
      <c r="TKC856" s="399"/>
      <c r="TKD856" s="399"/>
      <c r="TKE856" s="399"/>
      <c r="TKF856" s="399"/>
      <c r="TKG856" s="399"/>
      <c r="TKH856" s="399"/>
      <c r="TKI856" s="399"/>
      <c r="TKJ856" s="399"/>
      <c r="TKK856" s="399"/>
      <c r="TKL856" s="399"/>
      <c r="TKM856" s="399"/>
      <c r="TKN856" s="399"/>
      <c r="TKO856" s="399"/>
      <c r="TKP856" s="399"/>
      <c r="TKQ856" s="399"/>
      <c r="TKR856" s="399"/>
      <c r="TKS856" s="399"/>
      <c r="TKT856" s="399"/>
      <c r="TKU856" s="399"/>
      <c r="TKV856" s="399"/>
      <c r="TKW856" s="399"/>
      <c r="TKX856" s="399"/>
      <c r="TKY856" s="399"/>
      <c r="TKZ856" s="399"/>
      <c r="TLA856" s="399"/>
      <c r="TLB856" s="399"/>
      <c r="TLC856" s="399"/>
      <c r="TLD856" s="399"/>
      <c r="TLE856" s="399"/>
      <c r="TLF856" s="399"/>
      <c r="TLG856" s="399"/>
      <c r="TLH856" s="399"/>
      <c r="TLI856" s="399"/>
      <c r="TLJ856" s="399"/>
      <c r="TLK856" s="399"/>
      <c r="TLL856" s="399"/>
      <c r="TLM856" s="399"/>
      <c r="TLN856" s="399"/>
      <c r="TLO856" s="399"/>
      <c r="TLP856" s="399"/>
      <c r="TLQ856" s="399"/>
      <c r="TLR856" s="399"/>
      <c r="TLS856" s="399"/>
      <c r="TLT856" s="399"/>
      <c r="TLU856" s="399"/>
      <c r="TLV856" s="399"/>
      <c r="TLW856" s="399"/>
      <c r="TLX856" s="399"/>
      <c r="TLY856" s="399"/>
      <c r="TLZ856" s="399"/>
      <c r="TMA856" s="399"/>
      <c r="TMB856" s="399"/>
      <c r="TMC856" s="399"/>
      <c r="TMD856" s="399"/>
      <c r="TME856" s="399"/>
      <c r="TMF856" s="399"/>
      <c r="TMG856" s="399"/>
      <c r="TMH856" s="399"/>
      <c r="TMI856" s="399"/>
      <c r="TMJ856" s="399"/>
      <c r="TMK856" s="399"/>
      <c r="TML856" s="399"/>
      <c r="TMM856" s="399"/>
      <c r="TMN856" s="399"/>
      <c r="TMO856" s="399"/>
      <c r="TMP856" s="399"/>
      <c r="TMQ856" s="399"/>
      <c r="TMR856" s="399"/>
      <c r="TMS856" s="399"/>
      <c r="TMT856" s="399"/>
      <c r="TMU856" s="399"/>
      <c r="TMV856" s="399"/>
      <c r="TMW856" s="399"/>
      <c r="TMX856" s="399"/>
      <c r="TMY856" s="399"/>
      <c r="TMZ856" s="399"/>
      <c r="TNA856" s="399"/>
      <c r="TNB856" s="399"/>
      <c r="TNC856" s="399"/>
      <c r="TND856" s="399"/>
      <c r="TNE856" s="399"/>
      <c r="TNF856" s="399"/>
      <c r="TNG856" s="399"/>
      <c r="TNH856" s="399"/>
      <c r="TNI856" s="399"/>
      <c r="TNJ856" s="399"/>
      <c r="TNK856" s="399"/>
      <c r="TNL856" s="399"/>
      <c r="TNM856" s="399"/>
      <c r="TNN856" s="399"/>
      <c r="TNO856" s="399"/>
      <c r="TNP856" s="399"/>
      <c r="TNQ856" s="399"/>
      <c r="TNR856" s="399"/>
      <c r="TNS856" s="399"/>
      <c r="TNT856" s="399"/>
      <c r="TNU856" s="399"/>
      <c r="TNV856" s="399"/>
      <c r="TNW856" s="399"/>
      <c r="TNX856" s="399"/>
      <c r="TNY856" s="399"/>
      <c r="TNZ856" s="399"/>
      <c r="TOA856" s="399"/>
      <c r="TOB856" s="399"/>
      <c r="TOC856" s="399"/>
      <c r="TOD856" s="399"/>
      <c r="TOE856" s="399"/>
      <c r="TOF856" s="399"/>
      <c r="TOG856" s="399"/>
      <c r="TOH856" s="399"/>
      <c r="TOI856" s="399"/>
      <c r="TOJ856" s="399"/>
      <c r="TOK856" s="399"/>
      <c r="TOL856" s="399"/>
      <c r="TOM856" s="399"/>
      <c r="TON856" s="399"/>
      <c r="TOO856" s="399"/>
      <c r="TOP856" s="399"/>
      <c r="TOQ856" s="399"/>
      <c r="TOR856" s="399"/>
      <c r="TOS856" s="399"/>
      <c r="TOT856" s="399"/>
      <c r="TOU856" s="399"/>
      <c r="TOV856" s="399"/>
      <c r="TOW856" s="399"/>
      <c r="TOX856" s="399"/>
      <c r="TOY856" s="399"/>
      <c r="TOZ856" s="399"/>
      <c r="TPA856" s="399"/>
      <c r="TPB856" s="399"/>
      <c r="TPC856" s="399"/>
      <c r="TPD856" s="399"/>
      <c r="TPE856" s="399"/>
      <c r="TPF856" s="399"/>
      <c r="TPG856" s="399"/>
      <c r="TPH856" s="399"/>
      <c r="TPI856" s="399"/>
      <c r="TPJ856" s="399"/>
      <c r="TPK856" s="399"/>
      <c r="TPL856" s="399"/>
      <c r="TPM856" s="399"/>
      <c r="TPN856" s="399"/>
      <c r="TPO856" s="399"/>
      <c r="TPP856" s="399"/>
      <c r="TPQ856" s="399"/>
      <c r="TPR856" s="399"/>
      <c r="TPS856" s="399"/>
      <c r="TPT856" s="399"/>
      <c r="TPU856" s="399"/>
      <c r="TPV856" s="399"/>
      <c r="TPW856" s="399"/>
      <c r="TPX856" s="399"/>
      <c r="TPY856" s="399"/>
      <c r="TPZ856" s="399"/>
      <c r="TQA856" s="399"/>
      <c r="TQB856" s="399"/>
      <c r="TQC856" s="399"/>
      <c r="TQD856" s="399"/>
      <c r="TQE856" s="399"/>
      <c r="TQF856" s="399"/>
      <c r="TQG856" s="399"/>
      <c r="TQH856" s="399"/>
      <c r="TQI856" s="399"/>
      <c r="TQJ856" s="399"/>
      <c r="TQK856" s="399"/>
      <c r="TQL856" s="399"/>
      <c r="TQM856" s="399"/>
      <c r="TQN856" s="399"/>
      <c r="TQO856" s="399"/>
      <c r="TQP856" s="399"/>
      <c r="TQQ856" s="399"/>
      <c r="TQR856" s="399"/>
      <c r="TQS856" s="399"/>
      <c r="TQT856" s="399"/>
      <c r="TQU856" s="399"/>
      <c r="TQV856" s="399"/>
      <c r="TQW856" s="399"/>
      <c r="TQX856" s="399"/>
      <c r="TQY856" s="399"/>
      <c r="TQZ856" s="399"/>
      <c r="TRA856" s="399"/>
      <c r="TRB856" s="399"/>
      <c r="TRC856" s="399"/>
      <c r="TRD856" s="399"/>
      <c r="TRE856" s="399"/>
      <c r="TRF856" s="399"/>
      <c r="TRG856" s="399"/>
      <c r="TRH856" s="399"/>
      <c r="TRI856" s="399"/>
      <c r="TRJ856" s="399"/>
      <c r="TRK856" s="399"/>
      <c r="TRL856" s="399"/>
      <c r="TRM856" s="399"/>
      <c r="TRN856" s="399"/>
      <c r="TRO856" s="399"/>
      <c r="TRP856" s="399"/>
      <c r="TRQ856" s="399"/>
      <c r="TRR856" s="399"/>
      <c r="TRS856" s="399"/>
      <c r="TRT856" s="399"/>
      <c r="TRU856" s="399"/>
      <c r="TRV856" s="399"/>
      <c r="TRW856" s="399"/>
      <c r="TRX856" s="399"/>
      <c r="TRY856" s="399"/>
      <c r="TRZ856" s="399"/>
      <c r="TSA856" s="399"/>
      <c r="TSB856" s="399"/>
      <c r="TSC856" s="399"/>
      <c r="TSD856" s="399"/>
      <c r="TSE856" s="399"/>
      <c r="TSF856" s="399"/>
      <c r="TSG856" s="399"/>
      <c r="TSH856" s="399"/>
      <c r="TSI856" s="399"/>
      <c r="TSJ856" s="399"/>
      <c r="TSK856" s="399"/>
      <c r="TSL856" s="399"/>
      <c r="TSM856" s="399"/>
      <c r="TSN856" s="399"/>
      <c r="TSO856" s="399"/>
      <c r="TSP856" s="399"/>
      <c r="TSQ856" s="399"/>
      <c r="TSR856" s="399"/>
      <c r="TSS856" s="399"/>
      <c r="TST856" s="399"/>
      <c r="TSU856" s="399"/>
      <c r="TSV856" s="399"/>
      <c r="TSW856" s="399"/>
      <c r="TSX856" s="399"/>
      <c r="TSY856" s="399"/>
      <c r="TSZ856" s="399"/>
      <c r="TTA856" s="399"/>
      <c r="TTB856" s="399"/>
      <c r="TTC856" s="399"/>
      <c r="TTD856" s="399"/>
      <c r="TTE856" s="399"/>
      <c r="TTF856" s="399"/>
      <c r="TTG856" s="399"/>
      <c r="TTH856" s="399"/>
      <c r="TTI856" s="399"/>
      <c r="TTJ856" s="399"/>
      <c r="TTK856" s="399"/>
      <c r="TTL856" s="399"/>
      <c r="TTM856" s="399"/>
      <c r="TTN856" s="399"/>
      <c r="TTO856" s="399"/>
      <c r="TTP856" s="399"/>
      <c r="TTQ856" s="399"/>
      <c r="TTR856" s="399"/>
      <c r="TTS856" s="399"/>
      <c r="TTT856" s="399"/>
      <c r="TTU856" s="399"/>
      <c r="TTV856" s="399"/>
      <c r="TTW856" s="399"/>
      <c r="TTX856" s="399"/>
      <c r="TTY856" s="399"/>
      <c r="TTZ856" s="399"/>
      <c r="TUA856" s="399"/>
      <c r="TUB856" s="399"/>
      <c r="TUC856" s="399"/>
      <c r="TUD856" s="399"/>
      <c r="TUE856" s="399"/>
      <c r="TUF856" s="399"/>
      <c r="TUG856" s="399"/>
      <c r="TUH856" s="399"/>
      <c r="TUI856" s="399"/>
      <c r="TUJ856" s="399"/>
      <c r="TUK856" s="399"/>
      <c r="TUL856" s="399"/>
      <c r="TUM856" s="399"/>
      <c r="TUN856" s="399"/>
      <c r="TUO856" s="399"/>
      <c r="TUP856" s="399"/>
      <c r="TUQ856" s="399"/>
      <c r="TUR856" s="399"/>
      <c r="TUS856" s="399"/>
      <c r="TUT856" s="399"/>
      <c r="TUU856" s="399"/>
      <c r="TUV856" s="399"/>
      <c r="TUW856" s="399"/>
      <c r="TUX856" s="399"/>
      <c r="TUY856" s="399"/>
      <c r="TUZ856" s="399"/>
      <c r="TVA856" s="399"/>
      <c r="TVB856" s="399"/>
      <c r="TVC856" s="399"/>
      <c r="TVD856" s="399"/>
      <c r="TVE856" s="399"/>
      <c r="TVF856" s="399"/>
      <c r="TVG856" s="399"/>
      <c r="TVH856" s="399"/>
      <c r="TVI856" s="399"/>
      <c r="TVJ856" s="399"/>
      <c r="TVK856" s="399"/>
      <c r="TVL856" s="399"/>
      <c r="TVM856" s="399"/>
      <c r="TVN856" s="399"/>
      <c r="TVO856" s="399"/>
      <c r="TVP856" s="399"/>
      <c r="TVQ856" s="399"/>
      <c r="TVR856" s="399"/>
      <c r="TVS856" s="399"/>
      <c r="TVT856" s="399"/>
      <c r="TVU856" s="399"/>
      <c r="TVV856" s="399"/>
      <c r="TVW856" s="399"/>
      <c r="TVX856" s="399"/>
      <c r="TVY856" s="399"/>
      <c r="TVZ856" s="399"/>
      <c r="TWA856" s="399"/>
      <c r="TWB856" s="399"/>
      <c r="TWC856" s="399"/>
      <c r="TWD856" s="399"/>
      <c r="TWE856" s="399"/>
      <c r="TWF856" s="399"/>
      <c r="TWG856" s="399"/>
      <c r="TWH856" s="399"/>
      <c r="TWI856" s="399"/>
      <c r="TWJ856" s="399"/>
      <c r="TWK856" s="399"/>
      <c r="TWL856" s="399"/>
      <c r="TWM856" s="399"/>
      <c r="TWN856" s="399"/>
      <c r="TWO856" s="399"/>
      <c r="TWP856" s="399"/>
      <c r="TWQ856" s="399"/>
      <c r="TWR856" s="399"/>
      <c r="TWS856" s="399"/>
      <c r="TWT856" s="399"/>
      <c r="TWU856" s="399"/>
      <c r="TWV856" s="399"/>
      <c r="TWW856" s="399"/>
      <c r="TWX856" s="399"/>
      <c r="TWY856" s="399"/>
      <c r="TWZ856" s="399"/>
      <c r="TXA856" s="399"/>
      <c r="TXB856" s="399"/>
      <c r="TXC856" s="399"/>
      <c r="TXD856" s="399"/>
      <c r="TXE856" s="399"/>
      <c r="TXF856" s="399"/>
      <c r="TXG856" s="399"/>
      <c r="TXH856" s="399"/>
      <c r="TXI856" s="399"/>
      <c r="TXJ856" s="399"/>
      <c r="TXK856" s="399"/>
      <c r="TXL856" s="399"/>
      <c r="TXM856" s="399"/>
      <c r="TXN856" s="399"/>
      <c r="TXO856" s="399"/>
      <c r="TXP856" s="399"/>
      <c r="TXQ856" s="399"/>
      <c r="TXR856" s="399"/>
      <c r="TXS856" s="399"/>
      <c r="TXT856" s="399"/>
      <c r="TXU856" s="399"/>
      <c r="TXV856" s="399"/>
      <c r="TXW856" s="399"/>
      <c r="TXX856" s="399"/>
      <c r="TXY856" s="399"/>
      <c r="TXZ856" s="399"/>
      <c r="TYA856" s="399"/>
      <c r="TYB856" s="399"/>
      <c r="TYC856" s="399"/>
      <c r="TYD856" s="399"/>
      <c r="TYE856" s="399"/>
      <c r="TYF856" s="399"/>
      <c r="TYG856" s="399"/>
      <c r="TYH856" s="399"/>
      <c r="TYI856" s="399"/>
      <c r="TYJ856" s="399"/>
      <c r="TYK856" s="399"/>
      <c r="TYL856" s="399"/>
      <c r="TYM856" s="399"/>
      <c r="TYN856" s="399"/>
      <c r="TYO856" s="399"/>
      <c r="TYP856" s="399"/>
      <c r="TYQ856" s="399"/>
      <c r="TYR856" s="399"/>
      <c r="TYS856" s="399"/>
      <c r="TYT856" s="399"/>
      <c r="TYU856" s="399"/>
      <c r="TYV856" s="399"/>
      <c r="TYW856" s="399"/>
      <c r="TYX856" s="399"/>
      <c r="TYY856" s="399"/>
      <c r="TYZ856" s="399"/>
      <c r="TZA856" s="399"/>
      <c r="TZB856" s="399"/>
      <c r="TZC856" s="399"/>
      <c r="TZD856" s="399"/>
      <c r="TZE856" s="399"/>
      <c r="TZF856" s="399"/>
      <c r="TZG856" s="399"/>
      <c r="TZH856" s="399"/>
      <c r="TZI856" s="399"/>
      <c r="TZJ856" s="399"/>
      <c r="TZK856" s="399"/>
      <c r="TZL856" s="399"/>
      <c r="TZM856" s="399"/>
      <c r="TZN856" s="399"/>
      <c r="TZO856" s="399"/>
      <c r="TZP856" s="399"/>
      <c r="TZQ856" s="399"/>
      <c r="TZR856" s="399"/>
      <c r="TZS856" s="399"/>
      <c r="TZT856" s="399"/>
      <c r="TZU856" s="399"/>
      <c r="TZV856" s="399"/>
      <c r="TZW856" s="399"/>
      <c r="TZX856" s="399"/>
      <c r="TZY856" s="399"/>
      <c r="TZZ856" s="399"/>
      <c r="UAA856" s="399"/>
      <c r="UAB856" s="399"/>
      <c r="UAC856" s="399"/>
      <c r="UAD856" s="399"/>
      <c r="UAE856" s="399"/>
      <c r="UAF856" s="399"/>
      <c r="UAG856" s="399"/>
      <c r="UAH856" s="399"/>
      <c r="UAI856" s="399"/>
      <c r="UAJ856" s="399"/>
      <c r="UAK856" s="399"/>
      <c r="UAL856" s="399"/>
      <c r="UAM856" s="399"/>
      <c r="UAN856" s="399"/>
      <c r="UAO856" s="399"/>
      <c r="UAP856" s="399"/>
      <c r="UAQ856" s="399"/>
      <c r="UAR856" s="399"/>
      <c r="UAS856" s="399"/>
      <c r="UAT856" s="399"/>
      <c r="UAU856" s="399"/>
      <c r="UAV856" s="399"/>
      <c r="UAW856" s="399"/>
      <c r="UAX856" s="399"/>
      <c r="UAY856" s="399"/>
      <c r="UAZ856" s="399"/>
      <c r="UBA856" s="399"/>
      <c r="UBB856" s="399"/>
      <c r="UBC856" s="399"/>
      <c r="UBD856" s="399"/>
      <c r="UBE856" s="399"/>
      <c r="UBF856" s="399"/>
      <c r="UBG856" s="399"/>
      <c r="UBH856" s="399"/>
      <c r="UBI856" s="399"/>
      <c r="UBJ856" s="399"/>
      <c r="UBK856" s="399"/>
      <c r="UBL856" s="399"/>
      <c r="UBM856" s="399"/>
      <c r="UBN856" s="399"/>
      <c r="UBO856" s="399"/>
      <c r="UBP856" s="399"/>
      <c r="UBQ856" s="399"/>
      <c r="UBR856" s="399"/>
      <c r="UBS856" s="399"/>
      <c r="UBT856" s="399"/>
      <c r="UBU856" s="399"/>
      <c r="UBV856" s="399"/>
      <c r="UBW856" s="399"/>
      <c r="UBX856" s="399"/>
      <c r="UBY856" s="399"/>
      <c r="UBZ856" s="399"/>
      <c r="UCA856" s="399"/>
      <c r="UCB856" s="399"/>
      <c r="UCC856" s="399"/>
      <c r="UCD856" s="399"/>
      <c r="UCE856" s="399"/>
      <c r="UCF856" s="399"/>
      <c r="UCG856" s="399"/>
      <c r="UCH856" s="399"/>
      <c r="UCI856" s="399"/>
      <c r="UCJ856" s="399"/>
      <c r="UCK856" s="399"/>
      <c r="UCL856" s="399"/>
      <c r="UCM856" s="399"/>
      <c r="UCN856" s="399"/>
      <c r="UCO856" s="399"/>
      <c r="UCP856" s="399"/>
      <c r="UCQ856" s="399"/>
      <c r="UCR856" s="399"/>
      <c r="UCS856" s="399"/>
      <c r="UCT856" s="399"/>
      <c r="UCU856" s="399"/>
      <c r="UCV856" s="399"/>
      <c r="UCW856" s="399"/>
      <c r="UCX856" s="399"/>
      <c r="UCY856" s="399"/>
      <c r="UCZ856" s="399"/>
      <c r="UDA856" s="399"/>
      <c r="UDB856" s="399"/>
      <c r="UDC856" s="399"/>
      <c r="UDD856" s="399"/>
      <c r="UDE856" s="399"/>
      <c r="UDF856" s="399"/>
      <c r="UDG856" s="399"/>
      <c r="UDH856" s="399"/>
      <c r="UDI856" s="399"/>
      <c r="UDJ856" s="399"/>
      <c r="UDK856" s="399"/>
      <c r="UDL856" s="399"/>
      <c r="UDM856" s="399"/>
      <c r="UDN856" s="399"/>
      <c r="UDO856" s="399"/>
      <c r="UDP856" s="399"/>
      <c r="UDQ856" s="399"/>
      <c r="UDR856" s="399"/>
      <c r="UDS856" s="399"/>
      <c r="UDT856" s="399"/>
      <c r="UDU856" s="399"/>
      <c r="UDV856" s="399"/>
      <c r="UDW856" s="399"/>
      <c r="UDX856" s="399"/>
      <c r="UDY856" s="399"/>
      <c r="UDZ856" s="399"/>
      <c r="UEA856" s="399"/>
      <c r="UEB856" s="399"/>
      <c r="UEC856" s="399"/>
      <c r="UED856" s="399"/>
      <c r="UEE856" s="399"/>
      <c r="UEF856" s="399"/>
      <c r="UEG856" s="399"/>
      <c r="UEH856" s="399"/>
      <c r="UEI856" s="399"/>
      <c r="UEJ856" s="399"/>
      <c r="UEK856" s="399"/>
      <c r="UEL856" s="399"/>
      <c r="UEM856" s="399"/>
      <c r="UEN856" s="399"/>
      <c r="UEO856" s="399"/>
      <c r="UEP856" s="399"/>
      <c r="UEQ856" s="399"/>
      <c r="UER856" s="399"/>
      <c r="UES856" s="399"/>
      <c r="UET856" s="399"/>
      <c r="UEU856" s="399"/>
      <c r="UEV856" s="399"/>
      <c r="UEW856" s="399"/>
      <c r="UEX856" s="399"/>
      <c r="UEY856" s="399"/>
      <c r="UEZ856" s="399"/>
      <c r="UFA856" s="399"/>
      <c r="UFB856" s="399"/>
      <c r="UFC856" s="399"/>
      <c r="UFD856" s="399"/>
      <c r="UFE856" s="399"/>
      <c r="UFF856" s="399"/>
      <c r="UFG856" s="399"/>
      <c r="UFH856" s="399"/>
      <c r="UFI856" s="399"/>
      <c r="UFJ856" s="399"/>
      <c r="UFK856" s="399"/>
      <c r="UFL856" s="399"/>
      <c r="UFM856" s="399"/>
      <c r="UFN856" s="399"/>
      <c r="UFO856" s="399"/>
      <c r="UFP856" s="399"/>
      <c r="UFQ856" s="399"/>
      <c r="UFR856" s="399"/>
      <c r="UFS856" s="399"/>
      <c r="UFT856" s="399"/>
      <c r="UFU856" s="399"/>
      <c r="UFV856" s="399"/>
      <c r="UFW856" s="399"/>
      <c r="UFX856" s="399"/>
      <c r="UFY856" s="399"/>
      <c r="UFZ856" s="399"/>
      <c r="UGA856" s="399"/>
      <c r="UGB856" s="399"/>
      <c r="UGC856" s="399"/>
      <c r="UGD856" s="399"/>
      <c r="UGE856" s="399"/>
      <c r="UGF856" s="399"/>
      <c r="UGG856" s="399"/>
      <c r="UGH856" s="399"/>
      <c r="UGI856" s="399"/>
      <c r="UGJ856" s="399"/>
      <c r="UGK856" s="399"/>
      <c r="UGL856" s="399"/>
      <c r="UGM856" s="399"/>
      <c r="UGN856" s="399"/>
      <c r="UGO856" s="399"/>
      <c r="UGP856" s="399"/>
      <c r="UGQ856" s="399"/>
      <c r="UGR856" s="399"/>
      <c r="UGS856" s="399"/>
      <c r="UGT856" s="399"/>
      <c r="UGU856" s="399"/>
      <c r="UGV856" s="399"/>
      <c r="UGW856" s="399"/>
      <c r="UGX856" s="399"/>
      <c r="UGY856" s="399"/>
      <c r="UGZ856" s="399"/>
      <c r="UHA856" s="399"/>
      <c r="UHB856" s="399"/>
      <c r="UHC856" s="399"/>
      <c r="UHD856" s="399"/>
      <c r="UHE856" s="399"/>
      <c r="UHF856" s="399"/>
      <c r="UHG856" s="399"/>
      <c r="UHH856" s="399"/>
      <c r="UHI856" s="399"/>
      <c r="UHJ856" s="399"/>
      <c r="UHK856" s="399"/>
      <c r="UHL856" s="399"/>
      <c r="UHM856" s="399"/>
      <c r="UHN856" s="399"/>
      <c r="UHO856" s="399"/>
      <c r="UHP856" s="399"/>
      <c r="UHQ856" s="399"/>
      <c r="UHR856" s="399"/>
      <c r="UHS856" s="399"/>
      <c r="UHT856" s="399"/>
      <c r="UHU856" s="399"/>
      <c r="UHV856" s="399"/>
      <c r="UHW856" s="399"/>
      <c r="UHX856" s="399"/>
      <c r="UHY856" s="399"/>
      <c r="UHZ856" s="399"/>
      <c r="UIA856" s="399"/>
      <c r="UIB856" s="399"/>
      <c r="UIC856" s="399"/>
      <c r="UID856" s="399"/>
      <c r="UIE856" s="399"/>
      <c r="UIF856" s="399"/>
      <c r="UIG856" s="399"/>
      <c r="UIH856" s="399"/>
      <c r="UII856" s="399"/>
      <c r="UIJ856" s="399"/>
      <c r="UIK856" s="399"/>
      <c r="UIL856" s="399"/>
      <c r="UIM856" s="399"/>
      <c r="UIN856" s="399"/>
      <c r="UIO856" s="399"/>
      <c r="UIP856" s="399"/>
      <c r="UIQ856" s="399"/>
      <c r="UIR856" s="399"/>
      <c r="UIS856" s="399"/>
      <c r="UIT856" s="399"/>
      <c r="UIU856" s="399"/>
      <c r="UIV856" s="399"/>
      <c r="UIW856" s="399"/>
      <c r="UIX856" s="399"/>
      <c r="UIY856" s="399"/>
      <c r="UIZ856" s="399"/>
      <c r="UJA856" s="399"/>
      <c r="UJB856" s="399"/>
      <c r="UJC856" s="399"/>
      <c r="UJD856" s="399"/>
      <c r="UJE856" s="399"/>
      <c r="UJF856" s="399"/>
      <c r="UJG856" s="399"/>
      <c r="UJH856" s="399"/>
      <c r="UJI856" s="399"/>
      <c r="UJJ856" s="399"/>
      <c r="UJK856" s="399"/>
      <c r="UJL856" s="399"/>
      <c r="UJM856" s="399"/>
      <c r="UJN856" s="399"/>
      <c r="UJO856" s="399"/>
      <c r="UJP856" s="399"/>
      <c r="UJQ856" s="399"/>
      <c r="UJR856" s="399"/>
      <c r="UJS856" s="399"/>
      <c r="UJT856" s="399"/>
      <c r="UJU856" s="399"/>
      <c r="UJV856" s="399"/>
      <c r="UJW856" s="399"/>
      <c r="UJX856" s="399"/>
      <c r="UJY856" s="399"/>
      <c r="UJZ856" s="399"/>
      <c r="UKA856" s="399"/>
      <c r="UKB856" s="399"/>
      <c r="UKC856" s="399"/>
      <c r="UKD856" s="399"/>
      <c r="UKE856" s="399"/>
      <c r="UKF856" s="399"/>
      <c r="UKG856" s="399"/>
      <c r="UKH856" s="399"/>
      <c r="UKI856" s="399"/>
      <c r="UKJ856" s="399"/>
      <c r="UKK856" s="399"/>
      <c r="UKL856" s="399"/>
      <c r="UKM856" s="399"/>
      <c r="UKN856" s="399"/>
      <c r="UKO856" s="399"/>
      <c r="UKP856" s="399"/>
      <c r="UKQ856" s="399"/>
      <c r="UKR856" s="399"/>
      <c r="UKS856" s="399"/>
      <c r="UKT856" s="399"/>
      <c r="UKU856" s="399"/>
      <c r="UKV856" s="399"/>
      <c r="UKW856" s="399"/>
      <c r="UKX856" s="399"/>
      <c r="UKY856" s="399"/>
      <c r="UKZ856" s="399"/>
      <c r="ULA856" s="399"/>
      <c r="ULB856" s="399"/>
      <c r="ULC856" s="399"/>
      <c r="ULD856" s="399"/>
      <c r="ULE856" s="399"/>
      <c r="ULF856" s="399"/>
      <c r="ULG856" s="399"/>
      <c r="ULH856" s="399"/>
      <c r="ULI856" s="399"/>
      <c r="ULJ856" s="399"/>
      <c r="ULK856" s="399"/>
      <c r="ULL856" s="399"/>
      <c r="ULM856" s="399"/>
      <c r="ULN856" s="399"/>
      <c r="ULO856" s="399"/>
      <c r="ULP856" s="399"/>
      <c r="ULQ856" s="399"/>
      <c r="ULR856" s="399"/>
      <c r="ULS856" s="399"/>
      <c r="ULT856" s="399"/>
      <c r="ULU856" s="399"/>
      <c r="ULV856" s="399"/>
      <c r="ULW856" s="399"/>
      <c r="ULX856" s="399"/>
      <c r="ULY856" s="399"/>
      <c r="ULZ856" s="399"/>
      <c r="UMA856" s="399"/>
      <c r="UMB856" s="399"/>
      <c r="UMC856" s="399"/>
      <c r="UMD856" s="399"/>
      <c r="UME856" s="399"/>
      <c r="UMF856" s="399"/>
      <c r="UMG856" s="399"/>
      <c r="UMH856" s="399"/>
      <c r="UMI856" s="399"/>
      <c r="UMJ856" s="399"/>
      <c r="UMK856" s="399"/>
      <c r="UML856" s="399"/>
      <c r="UMM856" s="399"/>
      <c r="UMN856" s="399"/>
      <c r="UMO856" s="399"/>
      <c r="UMP856" s="399"/>
      <c r="UMQ856" s="399"/>
      <c r="UMR856" s="399"/>
      <c r="UMS856" s="399"/>
      <c r="UMT856" s="399"/>
      <c r="UMU856" s="399"/>
      <c r="UMV856" s="399"/>
      <c r="UMW856" s="399"/>
      <c r="UMX856" s="399"/>
      <c r="UMY856" s="399"/>
      <c r="UMZ856" s="399"/>
      <c r="UNA856" s="399"/>
      <c r="UNB856" s="399"/>
      <c r="UNC856" s="399"/>
      <c r="UND856" s="399"/>
      <c r="UNE856" s="399"/>
      <c r="UNF856" s="399"/>
      <c r="UNG856" s="399"/>
      <c r="UNH856" s="399"/>
      <c r="UNI856" s="399"/>
      <c r="UNJ856" s="399"/>
      <c r="UNK856" s="399"/>
      <c r="UNL856" s="399"/>
      <c r="UNM856" s="399"/>
      <c r="UNN856" s="399"/>
      <c r="UNO856" s="399"/>
      <c r="UNP856" s="399"/>
      <c r="UNQ856" s="399"/>
      <c r="UNR856" s="399"/>
      <c r="UNS856" s="399"/>
      <c r="UNT856" s="399"/>
      <c r="UNU856" s="399"/>
      <c r="UNV856" s="399"/>
      <c r="UNW856" s="399"/>
      <c r="UNX856" s="399"/>
      <c r="UNY856" s="399"/>
      <c r="UNZ856" s="399"/>
      <c r="UOA856" s="399"/>
      <c r="UOB856" s="399"/>
      <c r="UOC856" s="399"/>
      <c r="UOD856" s="399"/>
      <c r="UOE856" s="399"/>
      <c r="UOF856" s="399"/>
      <c r="UOG856" s="399"/>
      <c r="UOH856" s="399"/>
      <c r="UOI856" s="399"/>
      <c r="UOJ856" s="399"/>
      <c r="UOK856" s="399"/>
      <c r="UOL856" s="399"/>
      <c r="UOM856" s="399"/>
      <c r="UON856" s="399"/>
      <c r="UOO856" s="399"/>
      <c r="UOP856" s="399"/>
      <c r="UOQ856" s="399"/>
      <c r="UOR856" s="399"/>
      <c r="UOS856" s="399"/>
      <c r="UOT856" s="399"/>
      <c r="UOU856" s="399"/>
      <c r="UOV856" s="399"/>
      <c r="UOW856" s="399"/>
      <c r="UOX856" s="399"/>
      <c r="UOY856" s="399"/>
      <c r="UOZ856" s="399"/>
      <c r="UPA856" s="399"/>
      <c r="UPB856" s="399"/>
      <c r="UPC856" s="399"/>
      <c r="UPD856" s="399"/>
      <c r="UPE856" s="399"/>
      <c r="UPF856" s="399"/>
      <c r="UPG856" s="399"/>
      <c r="UPH856" s="399"/>
      <c r="UPI856" s="399"/>
      <c r="UPJ856" s="399"/>
      <c r="UPK856" s="399"/>
      <c r="UPL856" s="399"/>
      <c r="UPM856" s="399"/>
      <c r="UPN856" s="399"/>
      <c r="UPO856" s="399"/>
      <c r="UPP856" s="399"/>
      <c r="UPQ856" s="399"/>
      <c r="UPR856" s="399"/>
      <c r="UPS856" s="399"/>
      <c r="UPT856" s="399"/>
      <c r="UPU856" s="399"/>
      <c r="UPV856" s="399"/>
      <c r="UPW856" s="399"/>
      <c r="UPX856" s="399"/>
      <c r="UPY856" s="399"/>
      <c r="UPZ856" s="399"/>
      <c r="UQA856" s="399"/>
      <c r="UQB856" s="399"/>
      <c r="UQC856" s="399"/>
      <c r="UQD856" s="399"/>
      <c r="UQE856" s="399"/>
      <c r="UQF856" s="399"/>
      <c r="UQG856" s="399"/>
      <c r="UQH856" s="399"/>
      <c r="UQI856" s="399"/>
      <c r="UQJ856" s="399"/>
      <c r="UQK856" s="399"/>
      <c r="UQL856" s="399"/>
      <c r="UQM856" s="399"/>
      <c r="UQN856" s="399"/>
      <c r="UQO856" s="399"/>
      <c r="UQP856" s="399"/>
      <c r="UQQ856" s="399"/>
      <c r="UQR856" s="399"/>
      <c r="UQS856" s="399"/>
      <c r="UQT856" s="399"/>
      <c r="UQU856" s="399"/>
      <c r="UQV856" s="399"/>
      <c r="UQW856" s="399"/>
      <c r="UQX856" s="399"/>
      <c r="UQY856" s="399"/>
      <c r="UQZ856" s="399"/>
      <c r="URA856" s="399"/>
      <c r="URB856" s="399"/>
      <c r="URC856" s="399"/>
      <c r="URD856" s="399"/>
      <c r="URE856" s="399"/>
      <c r="URF856" s="399"/>
      <c r="URG856" s="399"/>
      <c r="URH856" s="399"/>
      <c r="URI856" s="399"/>
      <c r="URJ856" s="399"/>
      <c r="URK856" s="399"/>
      <c r="URL856" s="399"/>
      <c r="URM856" s="399"/>
      <c r="URN856" s="399"/>
      <c r="URO856" s="399"/>
      <c r="URP856" s="399"/>
      <c r="URQ856" s="399"/>
      <c r="URR856" s="399"/>
      <c r="URS856" s="399"/>
      <c r="URT856" s="399"/>
      <c r="URU856" s="399"/>
      <c r="URV856" s="399"/>
      <c r="URW856" s="399"/>
      <c r="URX856" s="399"/>
      <c r="URY856" s="399"/>
      <c r="URZ856" s="399"/>
      <c r="USA856" s="399"/>
      <c r="USB856" s="399"/>
      <c r="USC856" s="399"/>
      <c r="USD856" s="399"/>
      <c r="USE856" s="399"/>
      <c r="USF856" s="399"/>
      <c r="USG856" s="399"/>
      <c r="USH856" s="399"/>
      <c r="USI856" s="399"/>
      <c r="USJ856" s="399"/>
      <c r="USK856" s="399"/>
      <c r="USL856" s="399"/>
      <c r="USM856" s="399"/>
      <c r="USN856" s="399"/>
      <c r="USO856" s="399"/>
      <c r="USP856" s="399"/>
      <c r="USQ856" s="399"/>
      <c r="USR856" s="399"/>
      <c r="USS856" s="399"/>
      <c r="UST856" s="399"/>
      <c r="USU856" s="399"/>
      <c r="USV856" s="399"/>
      <c r="USW856" s="399"/>
      <c r="USX856" s="399"/>
      <c r="USY856" s="399"/>
      <c r="USZ856" s="399"/>
      <c r="UTA856" s="399"/>
      <c r="UTB856" s="399"/>
      <c r="UTC856" s="399"/>
      <c r="UTD856" s="399"/>
      <c r="UTE856" s="399"/>
      <c r="UTF856" s="399"/>
      <c r="UTG856" s="399"/>
      <c r="UTH856" s="399"/>
      <c r="UTI856" s="399"/>
      <c r="UTJ856" s="399"/>
      <c r="UTK856" s="399"/>
      <c r="UTL856" s="399"/>
      <c r="UTM856" s="399"/>
      <c r="UTN856" s="399"/>
      <c r="UTO856" s="399"/>
      <c r="UTP856" s="399"/>
      <c r="UTQ856" s="399"/>
      <c r="UTR856" s="399"/>
      <c r="UTS856" s="399"/>
      <c r="UTT856" s="399"/>
      <c r="UTU856" s="399"/>
      <c r="UTV856" s="399"/>
      <c r="UTW856" s="399"/>
      <c r="UTX856" s="399"/>
      <c r="UTY856" s="399"/>
      <c r="UTZ856" s="399"/>
      <c r="UUA856" s="399"/>
      <c r="UUB856" s="399"/>
      <c r="UUC856" s="399"/>
      <c r="UUD856" s="399"/>
      <c r="UUE856" s="399"/>
      <c r="UUF856" s="399"/>
      <c r="UUG856" s="399"/>
      <c r="UUH856" s="399"/>
      <c r="UUI856" s="399"/>
      <c r="UUJ856" s="399"/>
      <c r="UUK856" s="399"/>
      <c r="UUL856" s="399"/>
      <c r="UUM856" s="399"/>
      <c r="UUN856" s="399"/>
      <c r="UUO856" s="399"/>
      <c r="UUP856" s="399"/>
      <c r="UUQ856" s="399"/>
      <c r="UUR856" s="399"/>
      <c r="UUS856" s="399"/>
      <c r="UUT856" s="399"/>
      <c r="UUU856" s="399"/>
      <c r="UUV856" s="399"/>
      <c r="UUW856" s="399"/>
      <c r="UUX856" s="399"/>
      <c r="UUY856" s="399"/>
      <c r="UUZ856" s="399"/>
      <c r="UVA856" s="399"/>
      <c r="UVB856" s="399"/>
      <c r="UVC856" s="399"/>
      <c r="UVD856" s="399"/>
      <c r="UVE856" s="399"/>
      <c r="UVF856" s="399"/>
      <c r="UVG856" s="399"/>
      <c r="UVH856" s="399"/>
      <c r="UVI856" s="399"/>
      <c r="UVJ856" s="399"/>
      <c r="UVK856" s="399"/>
      <c r="UVL856" s="399"/>
      <c r="UVM856" s="399"/>
      <c r="UVN856" s="399"/>
      <c r="UVO856" s="399"/>
      <c r="UVP856" s="399"/>
      <c r="UVQ856" s="399"/>
      <c r="UVR856" s="399"/>
      <c r="UVS856" s="399"/>
      <c r="UVT856" s="399"/>
      <c r="UVU856" s="399"/>
      <c r="UVV856" s="399"/>
      <c r="UVW856" s="399"/>
      <c r="UVX856" s="399"/>
      <c r="UVY856" s="399"/>
      <c r="UVZ856" s="399"/>
      <c r="UWA856" s="399"/>
      <c r="UWB856" s="399"/>
      <c r="UWC856" s="399"/>
      <c r="UWD856" s="399"/>
      <c r="UWE856" s="399"/>
      <c r="UWF856" s="399"/>
      <c r="UWG856" s="399"/>
      <c r="UWH856" s="399"/>
      <c r="UWI856" s="399"/>
      <c r="UWJ856" s="399"/>
      <c r="UWK856" s="399"/>
      <c r="UWL856" s="399"/>
      <c r="UWM856" s="399"/>
      <c r="UWN856" s="399"/>
      <c r="UWO856" s="399"/>
      <c r="UWP856" s="399"/>
      <c r="UWQ856" s="399"/>
      <c r="UWR856" s="399"/>
      <c r="UWS856" s="399"/>
      <c r="UWT856" s="399"/>
      <c r="UWU856" s="399"/>
      <c r="UWV856" s="399"/>
      <c r="UWW856" s="399"/>
      <c r="UWX856" s="399"/>
      <c r="UWY856" s="399"/>
      <c r="UWZ856" s="399"/>
      <c r="UXA856" s="399"/>
      <c r="UXB856" s="399"/>
      <c r="UXC856" s="399"/>
      <c r="UXD856" s="399"/>
      <c r="UXE856" s="399"/>
      <c r="UXF856" s="399"/>
      <c r="UXG856" s="399"/>
      <c r="UXH856" s="399"/>
      <c r="UXI856" s="399"/>
      <c r="UXJ856" s="399"/>
      <c r="UXK856" s="399"/>
      <c r="UXL856" s="399"/>
      <c r="UXM856" s="399"/>
      <c r="UXN856" s="399"/>
      <c r="UXO856" s="399"/>
      <c r="UXP856" s="399"/>
      <c r="UXQ856" s="399"/>
      <c r="UXR856" s="399"/>
      <c r="UXS856" s="399"/>
      <c r="UXT856" s="399"/>
      <c r="UXU856" s="399"/>
      <c r="UXV856" s="399"/>
      <c r="UXW856" s="399"/>
      <c r="UXX856" s="399"/>
      <c r="UXY856" s="399"/>
      <c r="UXZ856" s="399"/>
      <c r="UYA856" s="399"/>
      <c r="UYB856" s="399"/>
      <c r="UYC856" s="399"/>
      <c r="UYD856" s="399"/>
      <c r="UYE856" s="399"/>
      <c r="UYF856" s="399"/>
      <c r="UYG856" s="399"/>
      <c r="UYH856" s="399"/>
      <c r="UYI856" s="399"/>
      <c r="UYJ856" s="399"/>
      <c r="UYK856" s="399"/>
      <c r="UYL856" s="399"/>
      <c r="UYM856" s="399"/>
      <c r="UYN856" s="399"/>
      <c r="UYO856" s="399"/>
      <c r="UYP856" s="399"/>
      <c r="UYQ856" s="399"/>
      <c r="UYR856" s="399"/>
      <c r="UYS856" s="399"/>
      <c r="UYT856" s="399"/>
      <c r="UYU856" s="399"/>
      <c r="UYV856" s="399"/>
      <c r="UYW856" s="399"/>
      <c r="UYX856" s="399"/>
      <c r="UYY856" s="399"/>
      <c r="UYZ856" s="399"/>
      <c r="UZA856" s="399"/>
      <c r="UZB856" s="399"/>
      <c r="UZC856" s="399"/>
      <c r="UZD856" s="399"/>
      <c r="UZE856" s="399"/>
      <c r="UZF856" s="399"/>
      <c r="UZG856" s="399"/>
      <c r="UZH856" s="399"/>
      <c r="UZI856" s="399"/>
      <c r="UZJ856" s="399"/>
      <c r="UZK856" s="399"/>
      <c r="UZL856" s="399"/>
      <c r="UZM856" s="399"/>
      <c r="UZN856" s="399"/>
      <c r="UZO856" s="399"/>
      <c r="UZP856" s="399"/>
      <c r="UZQ856" s="399"/>
      <c r="UZR856" s="399"/>
      <c r="UZS856" s="399"/>
      <c r="UZT856" s="399"/>
      <c r="UZU856" s="399"/>
      <c r="UZV856" s="399"/>
      <c r="UZW856" s="399"/>
      <c r="UZX856" s="399"/>
      <c r="UZY856" s="399"/>
      <c r="UZZ856" s="399"/>
      <c r="VAA856" s="399"/>
      <c r="VAB856" s="399"/>
      <c r="VAC856" s="399"/>
      <c r="VAD856" s="399"/>
      <c r="VAE856" s="399"/>
      <c r="VAF856" s="399"/>
      <c r="VAG856" s="399"/>
      <c r="VAH856" s="399"/>
      <c r="VAI856" s="399"/>
      <c r="VAJ856" s="399"/>
      <c r="VAK856" s="399"/>
      <c r="VAL856" s="399"/>
      <c r="VAM856" s="399"/>
      <c r="VAN856" s="399"/>
      <c r="VAO856" s="399"/>
      <c r="VAP856" s="399"/>
      <c r="VAQ856" s="399"/>
      <c r="VAR856" s="399"/>
      <c r="VAS856" s="399"/>
      <c r="VAT856" s="399"/>
      <c r="VAU856" s="399"/>
      <c r="VAV856" s="399"/>
      <c r="VAW856" s="399"/>
      <c r="VAX856" s="399"/>
      <c r="VAY856" s="399"/>
      <c r="VAZ856" s="399"/>
      <c r="VBA856" s="399"/>
      <c r="VBB856" s="399"/>
      <c r="VBC856" s="399"/>
      <c r="VBD856" s="399"/>
      <c r="VBE856" s="399"/>
      <c r="VBF856" s="399"/>
      <c r="VBG856" s="399"/>
      <c r="VBH856" s="399"/>
      <c r="VBI856" s="399"/>
      <c r="VBJ856" s="399"/>
      <c r="VBK856" s="399"/>
      <c r="VBL856" s="399"/>
      <c r="VBM856" s="399"/>
      <c r="VBN856" s="399"/>
      <c r="VBO856" s="399"/>
      <c r="VBP856" s="399"/>
      <c r="VBQ856" s="399"/>
      <c r="VBR856" s="399"/>
      <c r="VBS856" s="399"/>
      <c r="VBT856" s="399"/>
      <c r="VBU856" s="399"/>
      <c r="VBV856" s="399"/>
      <c r="VBW856" s="399"/>
      <c r="VBX856" s="399"/>
      <c r="VBY856" s="399"/>
      <c r="VBZ856" s="399"/>
      <c r="VCA856" s="399"/>
      <c r="VCB856" s="399"/>
      <c r="VCC856" s="399"/>
      <c r="VCD856" s="399"/>
      <c r="VCE856" s="399"/>
      <c r="VCF856" s="399"/>
      <c r="VCG856" s="399"/>
      <c r="VCH856" s="399"/>
      <c r="VCI856" s="399"/>
      <c r="VCJ856" s="399"/>
      <c r="VCK856" s="399"/>
      <c r="VCL856" s="399"/>
      <c r="VCM856" s="399"/>
      <c r="VCN856" s="399"/>
      <c r="VCO856" s="399"/>
      <c r="VCP856" s="399"/>
      <c r="VCQ856" s="399"/>
      <c r="VCR856" s="399"/>
      <c r="VCS856" s="399"/>
      <c r="VCT856" s="399"/>
      <c r="VCU856" s="399"/>
      <c r="VCV856" s="399"/>
      <c r="VCW856" s="399"/>
      <c r="VCX856" s="399"/>
      <c r="VCY856" s="399"/>
      <c r="VCZ856" s="399"/>
      <c r="VDA856" s="399"/>
      <c r="VDB856" s="399"/>
      <c r="VDC856" s="399"/>
      <c r="VDD856" s="399"/>
      <c r="VDE856" s="399"/>
      <c r="VDF856" s="399"/>
      <c r="VDG856" s="399"/>
      <c r="VDH856" s="399"/>
      <c r="VDI856" s="399"/>
      <c r="VDJ856" s="399"/>
      <c r="VDK856" s="399"/>
      <c r="VDL856" s="399"/>
      <c r="VDM856" s="399"/>
      <c r="VDN856" s="399"/>
      <c r="VDO856" s="399"/>
      <c r="VDP856" s="399"/>
      <c r="VDQ856" s="399"/>
      <c r="VDR856" s="399"/>
      <c r="VDS856" s="399"/>
      <c r="VDT856" s="399"/>
      <c r="VDU856" s="399"/>
      <c r="VDV856" s="399"/>
      <c r="VDW856" s="399"/>
      <c r="VDX856" s="399"/>
      <c r="VDY856" s="399"/>
      <c r="VDZ856" s="399"/>
      <c r="VEA856" s="399"/>
      <c r="VEB856" s="399"/>
      <c r="VEC856" s="399"/>
      <c r="VED856" s="399"/>
      <c r="VEE856" s="399"/>
      <c r="VEF856" s="399"/>
      <c r="VEG856" s="399"/>
      <c r="VEH856" s="399"/>
      <c r="VEI856" s="399"/>
      <c r="VEJ856" s="399"/>
      <c r="VEK856" s="399"/>
      <c r="VEL856" s="399"/>
      <c r="VEM856" s="399"/>
      <c r="VEN856" s="399"/>
      <c r="VEO856" s="399"/>
      <c r="VEP856" s="399"/>
      <c r="VEQ856" s="399"/>
      <c r="VER856" s="399"/>
      <c r="VES856" s="399"/>
      <c r="VET856" s="399"/>
      <c r="VEU856" s="399"/>
      <c r="VEV856" s="399"/>
      <c r="VEW856" s="399"/>
      <c r="VEX856" s="399"/>
      <c r="VEY856" s="399"/>
      <c r="VEZ856" s="399"/>
      <c r="VFA856" s="399"/>
      <c r="VFB856" s="399"/>
      <c r="VFC856" s="399"/>
      <c r="VFD856" s="399"/>
      <c r="VFE856" s="399"/>
      <c r="VFF856" s="399"/>
      <c r="VFG856" s="399"/>
      <c r="VFH856" s="399"/>
      <c r="VFI856" s="399"/>
      <c r="VFJ856" s="399"/>
      <c r="VFK856" s="399"/>
      <c r="VFL856" s="399"/>
      <c r="VFM856" s="399"/>
      <c r="VFN856" s="399"/>
      <c r="VFO856" s="399"/>
      <c r="VFP856" s="399"/>
      <c r="VFQ856" s="399"/>
      <c r="VFR856" s="399"/>
      <c r="VFS856" s="399"/>
      <c r="VFT856" s="399"/>
      <c r="VFU856" s="399"/>
      <c r="VFV856" s="399"/>
      <c r="VFW856" s="399"/>
      <c r="VFX856" s="399"/>
      <c r="VFY856" s="399"/>
      <c r="VFZ856" s="399"/>
      <c r="VGA856" s="399"/>
      <c r="VGB856" s="399"/>
      <c r="VGC856" s="399"/>
      <c r="VGD856" s="399"/>
      <c r="VGE856" s="399"/>
      <c r="VGF856" s="399"/>
      <c r="VGG856" s="399"/>
      <c r="VGH856" s="399"/>
      <c r="VGI856" s="399"/>
      <c r="VGJ856" s="399"/>
      <c r="VGK856" s="399"/>
      <c r="VGL856" s="399"/>
      <c r="VGM856" s="399"/>
      <c r="VGN856" s="399"/>
      <c r="VGO856" s="399"/>
      <c r="VGP856" s="399"/>
      <c r="VGQ856" s="399"/>
      <c r="VGR856" s="399"/>
      <c r="VGS856" s="399"/>
      <c r="VGT856" s="399"/>
      <c r="VGU856" s="399"/>
      <c r="VGV856" s="399"/>
      <c r="VGW856" s="399"/>
      <c r="VGX856" s="399"/>
      <c r="VGY856" s="399"/>
      <c r="VGZ856" s="399"/>
      <c r="VHA856" s="399"/>
      <c r="VHB856" s="399"/>
      <c r="VHC856" s="399"/>
      <c r="VHD856" s="399"/>
      <c r="VHE856" s="399"/>
      <c r="VHF856" s="399"/>
      <c r="VHG856" s="399"/>
      <c r="VHH856" s="399"/>
      <c r="VHI856" s="399"/>
      <c r="VHJ856" s="399"/>
      <c r="VHK856" s="399"/>
      <c r="VHL856" s="399"/>
      <c r="VHM856" s="399"/>
      <c r="VHN856" s="399"/>
      <c r="VHO856" s="399"/>
      <c r="VHP856" s="399"/>
      <c r="VHQ856" s="399"/>
      <c r="VHR856" s="399"/>
      <c r="VHS856" s="399"/>
      <c r="VHT856" s="399"/>
      <c r="VHU856" s="399"/>
      <c r="VHV856" s="399"/>
      <c r="VHW856" s="399"/>
      <c r="VHX856" s="399"/>
      <c r="VHY856" s="399"/>
      <c r="VHZ856" s="399"/>
      <c r="VIA856" s="399"/>
      <c r="VIB856" s="399"/>
      <c r="VIC856" s="399"/>
      <c r="VID856" s="399"/>
      <c r="VIE856" s="399"/>
      <c r="VIF856" s="399"/>
      <c r="VIG856" s="399"/>
      <c r="VIH856" s="399"/>
      <c r="VII856" s="399"/>
      <c r="VIJ856" s="399"/>
      <c r="VIK856" s="399"/>
      <c r="VIL856" s="399"/>
      <c r="VIM856" s="399"/>
      <c r="VIN856" s="399"/>
      <c r="VIO856" s="399"/>
      <c r="VIP856" s="399"/>
      <c r="VIQ856" s="399"/>
      <c r="VIR856" s="399"/>
      <c r="VIS856" s="399"/>
      <c r="VIT856" s="399"/>
      <c r="VIU856" s="399"/>
      <c r="VIV856" s="399"/>
      <c r="VIW856" s="399"/>
      <c r="VIX856" s="399"/>
      <c r="VIY856" s="399"/>
      <c r="VIZ856" s="399"/>
      <c r="VJA856" s="399"/>
      <c r="VJB856" s="399"/>
      <c r="VJC856" s="399"/>
      <c r="VJD856" s="399"/>
      <c r="VJE856" s="399"/>
      <c r="VJF856" s="399"/>
      <c r="VJG856" s="399"/>
      <c r="VJH856" s="399"/>
      <c r="VJI856" s="399"/>
      <c r="VJJ856" s="399"/>
      <c r="VJK856" s="399"/>
      <c r="VJL856" s="399"/>
      <c r="VJM856" s="399"/>
      <c r="VJN856" s="399"/>
      <c r="VJO856" s="399"/>
      <c r="VJP856" s="399"/>
      <c r="VJQ856" s="399"/>
      <c r="VJR856" s="399"/>
      <c r="VJS856" s="399"/>
      <c r="VJT856" s="399"/>
      <c r="VJU856" s="399"/>
      <c r="VJV856" s="399"/>
      <c r="VJW856" s="399"/>
      <c r="VJX856" s="399"/>
      <c r="VJY856" s="399"/>
      <c r="VJZ856" s="399"/>
      <c r="VKA856" s="399"/>
      <c r="VKB856" s="399"/>
      <c r="VKC856" s="399"/>
      <c r="VKD856" s="399"/>
      <c r="VKE856" s="399"/>
      <c r="VKF856" s="399"/>
      <c r="VKG856" s="399"/>
      <c r="VKH856" s="399"/>
      <c r="VKI856" s="399"/>
      <c r="VKJ856" s="399"/>
      <c r="VKK856" s="399"/>
      <c r="VKL856" s="399"/>
      <c r="VKM856" s="399"/>
      <c r="VKN856" s="399"/>
      <c r="VKO856" s="399"/>
      <c r="VKP856" s="399"/>
      <c r="VKQ856" s="399"/>
      <c r="VKR856" s="399"/>
      <c r="VKS856" s="399"/>
      <c r="VKT856" s="399"/>
      <c r="VKU856" s="399"/>
      <c r="VKV856" s="399"/>
      <c r="VKW856" s="399"/>
      <c r="VKX856" s="399"/>
      <c r="VKY856" s="399"/>
      <c r="VKZ856" s="399"/>
      <c r="VLA856" s="399"/>
      <c r="VLB856" s="399"/>
      <c r="VLC856" s="399"/>
      <c r="VLD856" s="399"/>
      <c r="VLE856" s="399"/>
      <c r="VLF856" s="399"/>
      <c r="VLG856" s="399"/>
      <c r="VLH856" s="399"/>
      <c r="VLI856" s="399"/>
      <c r="VLJ856" s="399"/>
      <c r="VLK856" s="399"/>
      <c r="VLL856" s="399"/>
      <c r="VLM856" s="399"/>
      <c r="VLN856" s="399"/>
      <c r="VLO856" s="399"/>
      <c r="VLP856" s="399"/>
      <c r="VLQ856" s="399"/>
      <c r="VLR856" s="399"/>
      <c r="VLS856" s="399"/>
      <c r="VLT856" s="399"/>
      <c r="VLU856" s="399"/>
      <c r="VLV856" s="399"/>
      <c r="VLW856" s="399"/>
      <c r="VLX856" s="399"/>
      <c r="VLY856" s="399"/>
      <c r="VLZ856" s="399"/>
      <c r="VMA856" s="399"/>
      <c r="VMB856" s="399"/>
      <c r="VMC856" s="399"/>
      <c r="VMD856" s="399"/>
      <c r="VME856" s="399"/>
      <c r="VMF856" s="399"/>
      <c r="VMG856" s="399"/>
      <c r="VMH856" s="399"/>
      <c r="VMI856" s="399"/>
      <c r="VMJ856" s="399"/>
      <c r="VMK856" s="399"/>
      <c r="VML856" s="399"/>
      <c r="VMM856" s="399"/>
      <c r="VMN856" s="399"/>
      <c r="VMO856" s="399"/>
      <c r="VMP856" s="399"/>
      <c r="VMQ856" s="399"/>
      <c r="VMR856" s="399"/>
      <c r="VMS856" s="399"/>
      <c r="VMT856" s="399"/>
      <c r="VMU856" s="399"/>
      <c r="VMV856" s="399"/>
      <c r="VMW856" s="399"/>
      <c r="VMX856" s="399"/>
      <c r="VMY856" s="399"/>
      <c r="VMZ856" s="399"/>
      <c r="VNA856" s="399"/>
      <c r="VNB856" s="399"/>
      <c r="VNC856" s="399"/>
      <c r="VND856" s="399"/>
      <c r="VNE856" s="399"/>
      <c r="VNF856" s="399"/>
      <c r="VNG856" s="399"/>
      <c r="VNH856" s="399"/>
      <c r="VNI856" s="399"/>
      <c r="VNJ856" s="399"/>
      <c r="VNK856" s="399"/>
      <c r="VNL856" s="399"/>
      <c r="VNM856" s="399"/>
      <c r="VNN856" s="399"/>
      <c r="VNO856" s="399"/>
      <c r="VNP856" s="399"/>
      <c r="VNQ856" s="399"/>
      <c r="VNR856" s="399"/>
      <c r="VNS856" s="399"/>
      <c r="VNT856" s="399"/>
      <c r="VNU856" s="399"/>
      <c r="VNV856" s="399"/>
      <c r="VNW856" s="399"/>
      <c r="VNX856" s="399"/>
      <c r="VNY856" s="399"/>
      <c r="VNZ856" s="399"/>
      <c r="VOA856" s="399"/>
      <c r="VOB856" s="399"/>
      <c r="VOC856" s="399"/>
      <c r="VOD856" s="399"/>
      <c r="VOE856" s="399"/>
      <c r="VOF856" s="399"/>
      <c r="VOG856" s="399"/>
      <c r="VOH856" s="399"/>
      <c r="VOI856" s="399"/>
      <c r="VOJ856" s="399"/>
      <c r="VOK856" s="399"/>
      <c r="VOL856" s="399"/>
      <c r="VOM856" s="399"/>
      <c r="VON856" s="399"/>
      <c r="VOO856" s="399"/>
      <c r="VOP856" s="399"/>
      <c r="VOQ856" s="399"/>
      <c r="VOR856" s="399"/>
      <c r="VOS856" s="399"/>
      <c r="VOT856" s="399"/>
      <c r="VOU856" s="399"/>
      <c r="VOV856" s="399"/>
      <c r="VOW856" s="399"/>
      <c r="VOX856" s="399"/>
      <c r="VOY856" s="399"/>
      <c r="VOZ856" s="399"/>
      <c r="VPA856" s="399"/>
      <c r="VPB856" s="399"/>
      <c r="VPC856" s="399"/>
      <c r="VPD856" s="399"/>
      <c r="VPE856" s="399"/>
      <c r="VPF856" s="399"/>
      <c r="VPG856" s="399"/>
      <c r="VPH856" s="399"/>
      <c r="VPI856" s="399"/>
      <c r="VPJ856" s="399"/>
      <c r="VPK856" s="399"/>
      <c r="VPL856" s="399"/>
      <c r="VPM856" s="399"/>
      <c r="VPN856" s="399"/>
      <c r="VPO856" s="399"/>
      <c r="VPP856" s="399"/>
      <c r="VPQ856" s="399"/>
      <c r="VPR856" s="399"/>
      <c r="VPS856" s="399"/>
      <c r="VPT856" s="399"/>
      <c r="VPU856" s="399"/>
      <c r="VPV856" s="399"/>
      <c r="VPW856" s="399"/>
      <c r="VPX856" s="399"/>
      <c r="VPY856" s="399"/>
      <c r="VPZ856" s="399"/>
      <c r="VQA856" s="399"/>
      <c r="VQB856" s="399"/>
      <c r="VQC856" s="399"/>
      <c r="VQD856" s="399"/>
      <c r="VQE856" s="399"/>
      <c r="VQF856" s="399"/>
      <c r="VQG856" s="399"/>
      <c r="VQH856" s="399"/>
      <c r="VQI856" s="399"/>
      <c r="VQJ856" s="399"/>
      <c r="VQK856" s="399"/>
      <c r="VQL856" s="399"/>
      <c r="VQM856" s="399"/>
      <c r="VQN856" s="399"/>
      <c r="VQO856" s="399"/>
      <c r="VQP856" s="399"/>
      <c r="VQQ856" s="399"/>
      <c r="VQR856" s="399"/>
      <c r="VQS856" s="399"/>
      <c r="VQT856" s="399"/>
      <c r="VQU856" s="399"/>
      <c r="VQV856" s="399"/>
      <c r="VQW856" s="399"/>
      <c r="VQX856" s="399"/>
      <c r="VQY856" s="399"/>
      <c r="VQZ856" s="399"/>
      <c r="VRA856" s="399"/>
      <c r="VRB856" s="399"/>
      <c r="VRC856" s="399"/>
      <c r="VRD856" s="399"/>
      <c r="VRE856" s="399"/>
      <c r="VRF856" s="399"/>
      <c r="VRG856" s="399"/>
      <c r="VRH856" s="399"/>
      <c r="VRI856" s="399"/>
      <c r="VRJ856" s="399"/>
      <c r="VRK856" s="399"/>
      <c r="VRL856" s="399"/>
      <c r="VRM856" s="399"/>
      <c r="VRN856" s="399"/>
      <c r="VRO856" s="399"/>
      <c r="VRP856" s="399"/>
      <c r="VRQ856" s="399"/>
      <c r="VRR856" s="399"/>
      <c r="VRS856" s="399"/>
      <c r="VRT856" s="399"/>
      <c r="VRU856" s="399"/>
      <c r="VRV856" s="399"/>
      <c r="VRW856" s="399"/>
      <c r="VRX856" s="399"/>
      <c r="VRY856" s="399"/>
      <c r="VRZ856" s="399"/>
      <c r="VSA856" s="399"/>
      <c r="VSB856" s="399"/>
      <c r="VSC856" s="399"/>
      <c r="VSD856" s="399"/>
      <c r="VSE856" s="399"/>
      <c r="VSF856" s="399"/>
      <c r="VSG856" s="399"/>
      <c r="VSH856" s="399"/>
      <c r="VSI856" s="399"/>
      <c r="VSJ856" s="399"/>
      <c r="VSK856" s="399"/>
      <c r="VSL856" s="399"/>
      <c r="VSM856" s="399"/>
      <c r="VSN856" s="399"/>
      <c r="VSO856" s="399"/>
      <c r="VSP856" s="399"/>
      <c r="VSQ856" s="399"/>
      <c r="VSR856" s="399"/>
      <c r="VSS856" s="399"/>
      <c r="VST856" s="399"/>
      <c r="VSU856" s="399"/>
      <c r="VSV856" s="399"/>
      <c r="VSW856" s="399"/>
      <c r="VSX856" s="399"/>
      <c r="VSY856" s="399"/>
      <c r="VSZ856" s="399"/>
      <c r="VTA856" s="399"/>
      <c r="VTB856" s="399"/>
      <c r="VTC856" s="399"/>
      <c r="VTD856" s="399"/>
      <c r="VTE856" s="399"/>
      <c r="VTF856" s="399"/>
      <c r="VTG856" s="399"/>
      <c r="VTH856" s="399"/>
      <c r="VTI856" s="399"/>
      <c r="VTJ856" s="399"/>
      <c r="VTK856" s="399"/>
      <c r="VTL856" s="399"/>
      <c r="VTM856" s="399"/>
      <c r="VTN856" s="399"/>
      <c r="VTO856" s="399"/>
      <c r="VTP856" s="399"/>
      <c r="VTQ856" s="399"/>
      <c r="VTR856" s="399"/>
      <c r="VTS856" s="399"/>
      <c r="VTT856" s="399"/>
      <c r="VTU856" s="399"/>
      <c r="VTV856" s="399"/>
      <c r="VTW856" s="399"/>
      <c r="VTX856" s="399"/>
      <c r="VTY856" s="399"/>
      <c r="VTZ856" s="399"/>
      <c r="VUA856" s="399"/>
      <c r="VUB856" s="399"/>
      <c r="VUC856" s="399"/>
      <c r="VUD856" s="399"/>
      <c r="VUE856" s="399"/>
      <c r="VUF856" s="399"/>
      <c r="VUG856" s="399"/>
      <c r="VUH856" s="399"/>
      <c r="VUI856" s="399"/>
      <c r="VUJ856" s="399"/>
      <c r="VUK856" s="399"/>
      <c r="VUL856" s="399"/>
      <c r="VUM856" s="399"/>
      <c r="VUN856" s="399"/>
      <c r="VUO856" s="399"/>
      <c r="VUP856" s="399"/>
      <c r="VUQ856" s="399"/>
      <c r="VUR856" s="399"/>
      <c r="VUS856" s="399"/>
      <c r="VUT856" s="399"/>
      <c r="VUU856" s="399"/>
      <c r="VUV856" s="399"/>
      <c r="VUW856" s="399"/>
      <c r="VUX856" s="399"/>
      <c r="VUY856" s="399"/>
      <c r="VUZ856" s="399"/>
      <c r="VVA856" s="399"/>
      <c r="VVB856" s="399"/>
      <c r="VVC856" s="399"/>
      <c r="VVD856" s="399"/>
      <c r="VVE856" s="399"/>
      <c r="VVF856" s="399"/>
      <c r="VVG856" s="399"/>
      <c r="VVH856" s="399"/>
      <c r="VVI856" s="399"/>
      <c r="VVJ856" s="399"/>
      <c r="VVK856" s="399"/>
      <c r="VVL856" s="399"/>
      <c r="VVM856" s="399"/>
      <c r="VVN856" s="399"/>
      <c r="VVO856" s="399"/>
      <c r="VVP856" s="399"/>
      <c r="VVQ856" s="399"/>
      <c r="VVR856" s="399"/>
      <c r="VVS856" s="399"/>
      <c r="VVT856" s="399"/>
      <c r="VVU856" s="399"/>
      <c r="VVV856" s="399"/>
      <c r="VVW856" s="399"/>
      <c r="VVX856" s="399"/>
      <c r="VVY856" s="399"/>
      <c r="VVZ856" s="399"/>
      <c r="VWA856" s="399"/>
      <c r="VWB856" s="399"/>
      <c r="VWC856" s="399"/>
      <c r="VWD856" s="399"/>
      <c r="VWE856" s="399"/>
      <c r="VWF856" s="399"/>
      <c r="VWG856" s="399"/>
      <c r="VWH856" s="399"/>
      <c r="VWI856" s="399"/>
      <c r="VWJ856" s="399"/>
      <c r="VWK856" s="399"/>
      <c r="VWL856" s="399"/>
      <c r="VWM856" s="399"/>
      <c r="VWN856" s="399"/>
      <c r="VWO856" s="399"/>
      <c r="VWP856" s="399"/>
      <c r="VWQ856" s="399"/>
      <c r="VWR856" s="399"/>
      <c r="VWS856" s="399"/>
      <c r="VWT856" s="399"/>
      <c r="VWU856" s="399"/>
      <c r="VWV856" s="399"/>
      <c r="VWW856" s="399"/>
      <c r="VWX856" s="399"/>
      <c r="VWY856" s="399"/>
      <c r="VWZ856" s="399"/>
      <c r="VXA856" s="399"/>
      <c r="VXB856" s="399"/>
      <c r="VXC856" s="399"/>
      <c r="VXD856" s="399"/>
      <c r="VXE856" s="399"/>
      <c r="VXF856" s="399"/>
      <c r="VXG856" s="399"/>
      <c r="VXH856" s="399"/>
      <c r="VXI856" s="399"/>
      <c r="VXJ856" s="399"/>
      <c r="VXK856" s="399"/>
      <c r="VXL856" s="399"/>
      <c r="VXM856" s="399"/>
      <c r="VXN856" s="399"/>
      <c r="VXO856" s="399"/>
      <c r="VXP856" s="399"/>
      <c r="VXQ856" s="399"/>
      <c r="VXR856" s="399"/>
      <c r="VXS856" s="399"/>
      <c r="VXT856" s="399"/>
      <c r="VXU856" s="399"/>
      <c r="VXV856" s="399"/>
      <c r="VXW856" s="399"/>
      <c r="VXX856" s="399"/>
      <c r="VXY856" s="399"/>
      <c r="VXZ856" s="399"/>
      <c r="VYA856" s="399"/>
      <c r="VYB856" s="399"/>
      <c r="VYC856" s="399"/>
      <c r="VYD856" s="399"/>
      <c r="VYE856" s="399"/>
      <c r="VYF856" s="399"/>
      <c r="VYG856" s="399"/>
      <c r="VYH856" s="399"/>
      <c r="VYI856" s="399"/>
      <c r="VYJ856" s="399"/>
      <c r="VYK856" s="399"/>
      <c r="VYL856" s="399"/>
      <c r="VYM856" s="399"/>
      <c r="VYN856" s="399"/>
      <c r="VYO856" s="399"/>
      <c r="VYP856" s="399"/>
      <c r="VYQ856" s="399"/>
      <c r="VYR856" s="399"/>
      <c r="VYS856" s="399"/>
      <c r="VYT856" s="399"/>
      <c r="VYU856" s="399"/>
      <c r="VYV856" s="399"/>
      <c r="VYW856" s="399"/>
      <c r="VYX856" s="399"/>
      <c r="VYY856" s="399"/>
      <c r="VYZ856" s="399"/>
      <c r="VZA856" s="399"/>
      <c r="VZB856" s="399"/>
      <c r="VZC856" s="399"/>
      <c r="VZD856" s="399"/>
      <c r="VZE856" s="399"/>
      <c r="VZF856" s="399"/>
      <c r="VZG856" s="399"/>
      <c r="VZH856" s="399"/>
      <c r="VZI856" s="399"/>
      <c r="VZJ856" s="399"/>
      <c r="VZK856" s="399"/>
      <c r="VZL856" s="399"/>
      <c r="VZM856" s="399"/>
      <c r="VZN856" s="399"/>
      <c r="VZO856" s="399"/>
      <c r="VZP856" s="399"/>
      <c r="VZQ856" s="399"/>
      <c r="VZR856" s="399"/>
      <c r="VZS856" s="399"/>
      <c r="VZT856" s="399"/>
      <c r="VZU856" s="399"/>
      <c r="VZV856" s="399"/>
      <c r="VZW856" s="399"/>
      <c r="VZX856" s="399"/>
      <c r="VZY856" s="399"/>
      <c r="VZZ856" s="399"/>
      <c r="WAA856" s="399"/>
      <c r="WAB856" s="399"/>
      <c r="WAC856" s="399"/>
      <c r="WAD856" s="399"/>
      <c r="WAE856" s="399"/>
      <c r="WAF856" s="399"/>
      <c r="WAG856" s="399"/>
      <c r="WAH856" s="399"/>
      <c r="WAI856" s="399"/>
      <c r="WAJ856" s="399"/>
      <c r="WAK856" s="399"/>
      <c r="WAL856" s="399"/>
      <c r="WAM856" s="399"/>
      <c r="WAN856" s="399"/>
      <c r="WAO856" s="399"/>
      <c r="WAP856" s="399"/>
      <c r="WAQ856" s="399"/>
      <c r="WAR856" s="399"/>
      <c r="WAS856" s="399"/>
      <c r="WAT856" s="399"/>
      <c r="WAU856" s="399"/>
      <c r="WAV856" s="399"/>
      <c r="WAW856" s="399"/>
      <c r="WAX856" s="399"/>
      <c r="WAY856" s="399"/>
      <c r="WAZ856" s="399"/>
      <c r="WBA856" s="399"/>
      <c r="WBB856" s="399"/>
      <c r="WBC856" s="399"/>
      <c r="WBD856" s="399"/>
      <c r="WBE856" s="399"/>
      <c r="WBF856" s="399"/>
      <c r="WBG856" s="399"/>
      <c r="WBH856" s="399"/>
      <c r="WBI856" s="399"/>
      <c r="WBJ856" s="399"/>
      <c r="WBK856" s="399"/>
      <c r="WBL856" s="399"/>
      <c r="WBM856" s="399"/>
      <c r="WBN856" s="399"/>
      <c r="WBO856" s="399"/>
      <c r="WBP856" s="399"/>
      <c r="WBQ856" s="399"/>
      <c r="WBR856" s="399"/>
      <c r="WBS856" s="399"/>
      <c r="WBT856" s="399"/>
      <c r="WBU856" s="399"/>
      <c r="WBV856" s="399"/>
      <c r="WBW856" s="399"/>
      <c r="WBX856" s="399"/>
      <c r="WBY856" s="399"/>
      <c r="WBZ856" s="399"/>
      <c r="WCA856" s="399"/>
      <c r="WCB856" s="399"/>
      <c r="WCC856" s="399"/>
      <c r="WCD856" s="399"/>
      <c r="WCE856" s="399"/>
      <c r="WCF856" s="399"/>
      <c r="WCG856" s="399"/>
      <c r="WCH856" s="399"/>
      <c r="WCI856" s="399"/>
      <c r="WCJ856" s="399"/>
      <c r="WCK856" s="399"/>
      <c r="WCL856" s="399"/>
      <c r="WCM856" s="399"/>
      <c r="WCN856" s="399"/>
      <c r="WCO856" s="399"/>
      <c r="WCP856" s="399"/>
      <c r="WCQ856" s="399"/>
      <c r="WCR856" s="399"/>
      <c r="WCS856" s="399"/>
      <c r="WCT856" s="399"/>
      <c r="WCU856" s="399"/>
      <c r="WCV856" s="399"/>
      <c r="WCW856" s="399"/>
      <c r="WCX856" s="399"/>
      <c r="WCY856" s="399"/>
      <c r="WCZ856" s="399"/>
      <c r="WDA856" s="399"/>
      <c r="WDB856" s="399"/>
      <c r="WDC856" s="399"/>
      <c r="WDD856" s="399"/>
      <c r="WDE856" s="399"/>
      <c r="WDF856" s="399"/>
      <c r="WDG856" s="399"/>
      <c r="WDH856" s="399"/>
      <c r="WDI856" s="399"/>
      <c r="WDJ856" s="399"/>
      <c r="WDK856" s="399"/>
      <c r="WDL856" s="399"/>
      <c r="WDM856" s="399"/>
      <c r="WDN856" s="399"/>
      <c r="WDO856" s="399"/>
      <c r="WDP856" s="399"/>
      <c r="WDQ856" s="399"/>
      <c r="WDR856" s="399"/>
      <c r="WDS856" s="399"/>
      <c r="WDT856" s="399"/>
      <c r="WDU856" s="399"/>
      <c r="WDV856" s="399"/>
      <c r="WDW856" s="399"/>
      <c r="WDX856" s="399"/>
      <c r="WDY856" s="399"/>
      <c r="WDZ856" s="399"/>
      <c r="WEA856" s="399"/>
      <c r="WEB856" s="399"/>
      <c r="WEC856" s="399"/>
      <c r="WED856" s="399"/>
      <c r="WEE856" s="399"/>
      <c r="WEF856" s="399"/>
      <c r="WEG856" s="399"/>
      <c r="WEH856" s="399"/>
      <c r="WEI856" s="399"/>
      <c r="WEJ856" s="399"/>
      <c r="WEK856" s="399"/>
      <c r="WEL856" s="399"/>
      <c r="WEM856" s="399"/>
      <c r="WEN856" s="399"/>
      <c r="WEO856" s="399"/>
      <c r="WEP856" s="399"/>
      <c r="WEQ856" s="399"/>
      <c r="WER856" s="399"/>
      <c r="WES856" s="399"/>
      <c r="WET856" s="399"/>
      <c r="WEU856" s="399"/>
      <c r="WEV856" s="399"/>
      <c r="WEW856" s="399"/>
      <c r="WEX856" s="399"/>
      <c r="WEY856" s="399"/>
      <c r="WEZ856" s="399"/>
      <c r="WFA856" s="399"/>
      <c r="WFB856" s="399"/>
      <c r="WFC856" s="399"/>
      <c r="WFD856" s="399"/>
      <c r="WFE856" s="399"/>
      <c r="WFF856" s="399"/>
      <c r="WFG856" s="399"/>
      <c r="WFH856" s="399"/>
      <c r="WFI856" s="399"/>
      <c r="WFJ856" s="399"/>
      <c r="WFK856" s="399"/>
      <c r="WFL856" s="399"/>
      <c r="WFM856" s="399"/>
      <c r="WFN856" s="399"/>
      <c r="WFO856" s="399"/>
      <c r="WFP856" s="399"/>
      <c r="WFQ856" s="399"/>
      <c r="WFR856" s="399"/>
      <c r="WFS856" s="399"/>
      <c r="WFT856" s="399"/>
      <c r="WFU856" s="399"/>
      <c r="WFV856" s="399"/>
      <c r="WFW856" s="399"/>
      <c r="WFX856" s="399"/>
      <c r="WFY856" s="399"/>
      <c r="WFZ856" s="399"/>
      <c r="WGA856" s="399"/>
      <c r="WGB856" s="399"/>
      <c r="WGC856" s="399"/>
      <c r="WGD856" s="399"/>
      <c r="WGE856" s="399"/>
      <c r="WGF856" s="399"/>
      <c r="WGG856" s="399"/>
      <c r="WGH856" s="399"/>
      <c r="WGI856" s="399"/>
      <c r="WGJ856" s="399"/>
      <c r="WGK856" s="399"/>
      <c r="WGL856" s="399"/>
      <c r="WGM856" s="399"/>
      <c r="WGN856" s="399"/>
      <c r="WGO856" s="399"/>
      <c r="WGP856" s="399"/>
      <c r="WGQ856" s="399"/>
      <c r="WGR856" s="399"/>
      <c r="WGS856" s="399"/>
      <c r="WGT856" s="399"/>
      <c r="WGU856" s="399"/>
      <c r="WGV856" s="399"/>
      <c r="WGW856" s="399"/>
      <c r="WGX856" s="399"/>
      <c r="WGY856" s="399"/>
      <c r="WGZ856" s="399"/>
      <c r="WHA856" s="399"/>
      <c r="WHB856" s="399"/>
      <c r="WHC856" s="399"/>
      <c r="WHD856" s="399"/>
      <c r="WHE856" s="399"/>
      <c r="WHF856" s="399"/>
      <c r="WHG856" s="399"/>
      <c r="WHH856" s="399"/>
      <c r="WHI856" s="399"/>
      <c r="WHJ856" s="399"/>
      <c r="WHK856" s="399"/>
      <c r="WHL856" s="399"/>
      <c r="WHM856" s="399"/>
      <c r="WHN856" s="399"/>
      <c r="WHO856" s="399"/>
      <c r="WHP856" s="399"/>
      <c r="WHQ856" s="399"/>
      <c r="WHR856" s="399"/>
      <c r="WHS856" s="399"/>
      <c r="WHT856" s="399"/>
      <c r="WHU856" s="399"/>
      <c r="WHV856" s="399"/>
      <c r="WHW856" s="399"/>
      <c r="WHX856" s="399"/>
      <c r="WHY856" s="399"/>
      <c r="WHZ856" s="399"/>
      <c r="WIA856" s="399"/>
      <c r="WIB856" s="399"/>
      <c r="WIC856" s="399"/>
      <c r="WID856" s="399"/>
      <c r="WIE856" s="399"/>
      <c r="WIF856" s="399"/>
      <c r="WIG856" s="399"/>
      <c r="WIH856" s="399"/>
      <c r="WII856" s="399"/>
      <c r="WIJ856" s="399"/>
      <c r="WIK856" s="399"/>
      <c r="WIL856" s="399"/>
      <c r="WIM856" s="399"/>
      <c r="WIN856" s="399"/>
      <c r="WIO856" s="399"/>
      <c r="WIP856" s="399"/>
      <c r="WIQ856" s="399"/>
      <c r="WIR856" s="399"/>
      <c r="WIS856" s="399"/>
      <c r="WIT856" s="399"/>
      <c r="WIU856" s="399"/>
      <c r="WIV856" s="399"/>
      <c r="WIW856" s="399"/>
      <c r="WIX856" s="399"/>
      <c r="WIY856" s="399"/>
      <c r="WIZ856" s="399"/>
      <c r="WJA856" s="399"/>
      <c r="WJB856" s="399"/>
      <c r="WJC856" s="399"/>
      <c r="WJD856" s="399"/>
      <c r="WJE856" s="399"/>
      <c r="WJF856" s="399"/>
      <c r="WJG856" s="399"/>
      <c r="WJH856" s="399"/>
      <c r="WJI856" s="399"/>
      <c r="WJJ856" s="399"/>
      <c r="WJK856" s="399"/>
      <c r="WJL856" s="399"/>
      <c r="WJM856" s="399"/>
      <c r="WJN856" s="399"/>
      <c r="WJO856" s="399"/>
      <c r="WJP856" s="399"/>
      <c r="WJQ856" s="399"/>
      <c r="WJR856" s="399"/>
      <c r="WJS856" s="399"/>
      <c r="WJT856" s="399"/>
      <c r="WJU856" s="399"/>
      <c r="WJV856" s="399"/>
      <c r="WJW856" s="399"/>
      <c r="WJX856" s="399"/>
      <c r="WJY856" s="399"/>
      <c r="WJZ856" s="399"/>
      <c r="WKA856" s="399"/>
      <c r="WKB856" s="399"/>
      <c r="WKC856" s="399"/>
      <c r="WKD856" s="399"/>
      <c r="WKE856" s="399"/>
      <c r="WKF856" s="399"/>
      <c r="WKG856" s="399"/>
      <c r="WKH856" s="399"/>
      <c r="WKI856" s="399"/>
      <c r="WKJ856" s="399"/>
      <c r="WKK856" s="399"/>
      <c r="WKL856" s="399"/>
      <c r="WKM856" s="399"/>
      <c r="WKN856" s="399"/>
      <c r="WKO856" s="399"/>
      <c r="WKP856" s="399"/>
      <c r="WKQ856" s="399"/>
      <c r="WKR856" s="399"/>
      <c r="WKS856" s="399"/>
      <c r="WKT856" s="399"/>
      <c r="WKU856" s="399"/>
      <c r="WKV856" s="399"/>
      <c r="WKW856" s="399"/>
      <c r="WKX856" s="399"/>
      <c r="WKY856" s="399"/>
      <c r="WKZ856" s="399"/>
      <c r="WLA856" s="399"/>
      <c r="WLB856" s="399"/>
      <c r="WLC856" s="399"/>
      <c r="WLD856" s="399"/>
      <c r="WLE856" s="399"/>
      <c r="WLF856" s="399"/>
      <c r="WLG856" s="399"/>
      <c r="WLH856" s="399"/>
      <c r="WLI856" s="399"/>
      <c r="WLJ856" s="399"/>
      <c r="WLK856" s="399"/>
      <c r="WLL856" s="399"/>
      <c r="WLM856" s="399"/>
      <c r="WLN856" s="399"/>
      <c r="WLO856" s="399"/>
      <c r="WLP856" s="399"/>
      <c r="WLQ856" s="399"/>
      <c r="WLR856" s="399"/>
      <c r="WLS856" s="399"/>
      <c r="WLT856" s="399"/>
      <c r="WLU856" s="399"/>
      <c r="WLV856" s="399"/>
      <c r="WLW856" s="399"/>
      <c r="WLX856" s="399"/>
      <c r="WLY856" s="399"/>
      <c r="WLZ856" s="399"/>
      <c r="WMA856" s="399"/>
      <c r="WMB856" s="399"/>
      <c r="WMC856" s="399"/>
      <c r="WMD856" s="399"/>
      <c r="WME856" s="399"/>
      <c r="WMF856" s="399"/>
      <c r="WMG856" s="399"/>
      <c r="WMH856" s="399"/>
      <c r="WMI856" s="399"/>
      <c r="WMJ856" s="399"/>
      <c r="WMK856" s="399"/>
      <c r="WML856" s="399"/>
      <c r="WMM856" s="399"/>
      <c r="WMN856" s="399"/>
      <c r="WMO856" s="399"/>
      <c r="WMP856" s="399"/>
      <c r="WMQ856" s="399"/>
      <c r="WMR856" s="399"/>
      <c r="WMS856" s="399"/>
      <c r="WMT856" s="399"/>
      <c r="WMU856" s="399"/>
      <c r="WMV856" s="399"/>
      <c r="WMW856" s="399"/>
      <c r="WMX856" s="399"/>
      <c r="WMY856" s="399"/>
      <c r="WMZ856" s="399"/>
      <c r="WNA856" s="399"/>
      <c r="WNB856" s="399"/>
      <c r="WNC856" s="399"/>
      <c r="WND856" s="399"/>
      <c r="WNE856" s="399"/>
      <c r="WNF856" s="399"/>
      <c r="WNG856" s="399"/>
      <c r="WNH856" s="399"/>
      <c r="WNI856" s="399"/>
      <c r="WNJ856" s="399"/>
      <c r="WNK856" s="399"/>
      <c r="WNL856" s="399"/>
      <c r="WNM856" s="399"/>
      <c r="WNN856" s="399"/>
      <c r="WNO856" s="399"/>
      <c r="WNP856" s="399"/>
      <c r="WNQ856" s="399"/>
      <c r="WNR856" s="399"/>
      <c r="WNS856" s="399"/>
      <c r="WNT856" s="399"/>
      <c r="WNU856" s="399"/>
      <c r="WNV856" s="399"/>
      <c r="WNW856" s="399"/>
      <c r="WNX856" s="399"/>
      <c r="WNY856" s="399"/>
      <c r="WNZ856" s="399"/>
      <c r="WOA856" s="399"/>
      <c r="WOB856" s="399"/>
      <c r="WOC856" s="399"/>
      <c r="WOD856" s="399"/>
      <c r="WOE856" s="399"/>
      <c r="WOF856" s="399"/>
      <c r="WOG856" s="399"/>
      <c r="WOH856" s="399"/>
      <c r="WOI856" s="399"/>
      <c r="WOJ856" s="399"/>
      <c r="WOK856" s="399"/>
      <c r="WOL856" s="399"/>
      <c r="WOM856" s="399"/>
      <c r="WON856" s="399"/>
      <c r="WOO856" s="399"/>
      <c r="WOP856" s="399"/>
      <c r="WOQ856" s="399"/>
      <c r="WOR856" s="399"/>
      <c r="WOS856" s="399"/>
      <c r="WOT856" s="399"/>
      <c r="WOU856" s="399"/>
      <c r="WOV856" s="399"/>
      <c r="WOW856" s="399"/>
      <c r="WOX856" s="399"/>
      <c r="WOY856" s="399"/>
      <c r="WOZ856" s="399"/>
      <c r="WPA856" s="399"/>
      <c r="WPB856" s="399"/>
      <c r="WPC856" s="399"/>
      <c r="WPD856" s="399"/>
      <c r="WPE856" s="399"/>
      <c r="WPF856" s="399"/>
      <c r="WPG856" s="399"/>
      <c r="WPH856" s="399"/>
      <c r="WPI856" s="399"/>
      <c r="WPJ856" s="399"/>
      <c r="WPK856" s="399"/>
      <c r="WPL856" s="399"/>
      <c r="WPM856" s="399"/>
      <c r="WPN856" s="399"/>
      <c r="WPO856" s="399"/>
      <c r="WPP856" s="399"/>
      <c r="WPQ856" s="399"/>
      <c r="WPR856" s="399"/>
      <c r="WPS856" s="399"/>
      <c r="WPT856" s="399"/>
      <c r="WPU856" s="399"/>
      <c r="WPV856" s="399"/>
      <c r="WPW856" s="399"/>
      <c r="WPX856" s="399"/>
      <c r="WPY856" s="399"/>
      <c r="WPZ856" s="399"/>
      <c r="WQA856" s="399"/>
      <c r="WQB856" s="399"/>
      <c r="WQC856" s="399"/>
      <c r="WQD856" s="399"/>
      <c r="WQE856" s="399"/>
      <c r="WQF856" s="399"/>
      <c r="WQG856" s="399"/>
      <c r="WQH856" s="399"/>
      <c r="WQI856" s="399"/>
      <c r="WQJ856" s="399"/>
      <c r="WQK856" s="399"/>
      <c r="WQL856" s="399"/>
      <c r="WQM856" s="399"/>
      <c r="WQN856" s="399"/>
      <c r="WQO856" s="399"/>
      <c r="WQP856" s="399"/>
      <c r="WQQ856" s="399"/>
      <c r="WQR856" s="399"/>
      <c r="WQS856" s="399"/>
      <c r="WQT856" s="399"/>
      <c r="WQU856" s="399"/>
      <c r="WQV856" s="399"/>
      <c r="WQW856" s="399"/>
      <c r="WQX856" s="399"/>
      <c r="WQY856" s="399"/>
      <c r="WQZ856" s="399"/>
      <c r="WRA856" s="399"/>
      <c r="WRB856" s="399"/>
      <c r="WRC856" s="399"/>
      <c r="WRD856" s="399"/>
      <c r="WRE856" s="399"/>
      <c r="WRF856" s="399"/>
      <c r="WRG856" s="399"/>
      <c r="WRH856" s="399"/>
      <c r="WRI856" s="399"/>
      <c r="WRJ856" s="399"/>
      <c r="WRK856" s="399"/>
      <c r="WRL856" s="399"/>
      <c r="WRM856" s="399"/>
      <c r="WRN856" s="399"/>
      <c r="WRO856" s="399"/>
      <c r="WRP856" s="399"/>
      <c r="WRQ856" s="399"/>
      <c r="WRR856" s="399"/>
      <c r="WRS856" s="399"/>
      <c r="WRT856" s="399"/>
      <c r="WRU856" s="399"/>
      <c r="WRV856" s="399"/>
      <c r="WRW856" s="399"/>
      <c r="WRX856" s="399"/>
      <c r="WRY856" s="399"/>
      <c r="WRZ856" s="399"/>
      <c r="WSA856" s="399"/>
      <c r="WSB856" s="399"/>
      <c r="WSC856" s="399"/>
      <c r="WSD856" s="399"/>
      <c r="WSE856" s="399"/>
      <c r="WSF856" s="399"/>
      <c r="WSG856" s="399"/>
      <c r="WSH856" s="399"/>
      <c r="WSI856" s="399"/>
      <c r="WSJ856" s="399"/>
      <c r="WSK856" s="399"/>
      <c r="WSL856" s="399"/>
      <c r="WSM856" s="399"/>
      <c r="WSN856" s="399"/>
      <c r="WSO856" s="399"/>
      <c r="WSP856" s="399"/>
      <c r="WSQ856" s="399"/>
      <c r="WSR856" s="399"/>
      <c r="WSS856" s="399"/>
      <c r="WST856" s="399"/>
      <c r="WSU856" s="399"/>
      <c r="WSV856" s="399"/>
      <c r="WSW856" s="399"/>
      <c r="WSX856" s="399"/>
      <c r="WSY856" s="399"/>
      <c r="WSZ856" s="399"/>
      <c r="WTA856" s="399"/>
      <c r="WTB856" s="399"/>
      <c r="WTC856" s="399"/>
      <c r="WTD856" s="399"/>
      <c r="WTE856" s="399"/>
      <c r="WTF856" s="399"/>
      <c r="WTG856" s="399"/>
      <c r="WTH856" s="399"/>
      <c r="WTI856" s="399"/>
      <c r="WTJ856" s="399"/>
      <c r="WTK856" s="399"/>
      <c r="WTL856" s="399"/>
      <c r="WTM856" s="399"/>
      <c r="WTN856" s="399"/>
      <c r="WTO856" s="399"/>
      <c r="WTP856" s="399"/>
      <c r="WTQ856" s="399"/>
      <c r="WTR856" s="399"/>
      <c r="WTS856" s="399"/>
      <c r="WTT856" s="399"/>
      <c r="WTU856" s="399"/>
      <c r="WTV856" s="399"/>
      <c r="WTW856" s="399"/>
      <c r="WTX856" s="399"/>
      <c r="WTY856" s="399"/>
      <c r="WTZ856" s="399"/>
      <c r="WUA856" s="399"/>
      <c r="WUB856" s="399"/>
      <c r="WUC856" s="399"/>
      <c r="WUD856" s="399"/>
      <c r="WUE856" s="399"/>
      <c r="WUF856" s="399"/>
      <c r="WUG856" s="399"/>
      <c r="WUH856" s="399"/>
      <c r="WUI856" s="399"/>
      <c r="WUJ856" s="399"/>
      <c r="WUK856" s="399"/>
      <c r="WUL856" s="399"/>
      <c r="WUM856" s="399"/>
      <c r="WUN856" s="399"/>
      <c r="WUO856" s="399"/>
      <c r="WUP856" s="399"/>
      <c r="WUQ856" s="399"/>
      <c r="WUR856" s="399"/>
      <c r="WUS856" s="399"/>
      <c r="WUT856" s="399"/>
      <c r="WUU856" s="399"/>
      <c r="WUV856" s="399"/>
      <c r="WUW856" s="399"/>
      <c r="WUX856" s="399"/>
      <c r="WUY856" s="399"/>
      <c r="WUZ856" s="399"/>
      <c r="WVA856" s="399"/>
      <c r="WVB856" s="399"/>
      <c r="WVC856" s="399"/>
      <c r="WVD856" s="399"/>
      <c r="WVE856" s="399"/>
      <c r="WVF856" s="399"/>
      <c r="WVG856" s="399"/>
      <c r="WVH856" s="399"/>
      <c r="WVI856" s="399"/>
      <c r="WVJ856" s="399"/>
      <c r="WVK856" s="399"/>
      <c r="WVL856" s="399"/>
      <c r="WVM856" s="399"/>
      <c r="WVN856" s="399"/>
      <c r="WVO856" s="399"/>
      <c r="WVP856" s="399"/>
      <c r="WVQ856" s="399"/>
      <c r="WVR856" s="399"/>
      <c r="WVS856" s="399"/>
      <c r="WVT856" s="399"/>
      <c r="WVU856" s="399"/>
      <c r="WVV856" s="399"/>
      <c r="WVW856" s="399"/>
      <c r="WVX856" s="399"/>
      <c r="WVY856" s="399"/>
      <c r="WVZ856" s="399"/>
      <c r="WWA856" s="399"/>
      <c r="WWB856" s="399"/>
      <c r="WWC856" s="399"/>
      <c r="WWD856" s="399"/>
      <c r="WWE856" s="399"/>
      <c r="WWF856" s="399"/>
      <c r="WWG856" s="399"/>
      <c r="WWH856" s="399"/>
      <c r="WWI856" s="399"/>
      <c r="WWJ856" s="399"/>
      <c r="WWK856" s="399"/>
      <c r="WWL856" s="399"/>
      <c r="WWM856" s="399"/>
      <c r="WWN856" s="399"/>
      <c r="WWO856" s="399"/>
      <c r="WWP856" s="399"/>
      <c r="WWQ856" s="399"/>
      <c r="WWR856" s="399"/>
      <c r="WWS856" s="399"/>
      <c r="WWT856" s="399"/>
      <c r="WWU856" s="399"/>
      <c r="WWV856" s="399"/>
      <c r="WWW856" s="399"/>
      <c r="WWX856" s="399"/>
      <c r="WWY856" s="399"/>
      <c r="WWZ856" s="399"/>
      <c r="WXA856" s="399"/>
      <c r="WXB856" s="399"/>
      <c r="WXC856" s="399"/>
      <c r="WXD856" s="399"/>
      <c r="WXE856" s="399"/>
      <c r="WXF856" s="399"/>
      <c r="WXG856" s="399"/>
      <c r="WXH856" s="399"/>
      <c r="WXI856" s="399"/>
      <c r="WXJ856" s="399"/>
      <c r="WXK856" s="399"/>
      <c r="WXL856" s="399"/>
      <c r="WXM856" s="399"/>
      <c r="WXN856" s="399"/>
      <c r="WXO856" s="399"/>
      <c r="WXP856" s="399"/>
      <c r="WXQ856" s="399"/>
      <c r="WXR856" s="399"/>
      <c r="WXS856" s="399"/>
      <c r="WXT856" s="399"/>
      <c r="WXU856" s="399"/>
      <c r="WXV856" s="399"/>
      <c r="WXW856" s="399"/>
      <c r="WXX856" s="399"/>
      <c r="WXY856" s="399"/>
      <c r="WXZ856" s="399"/>
    </row>
    <row r="857" spans="2:16198" ht="35.25" x14ac:dyDescent="0.5">
      <c r="B857" s="400">
        <v>22</v>
      </c>
      <c r="C857" s="378" t="s">
        <v>2291</v>
      </c>
      <c r="D857" s="372">
        <v>1983</v>
      </c>
      <c r="E857" s="372"/>
      <c r="F857" s="358" t="s">
        <v>17189</v>
      </c>
      <c r="G857" s="372">
        <v>2</v>
      </c>
      <c r="H857" s="372">
        <v>2</v>
      </c>
      <c r="I857" s="373">
        <v>804</v>
      </c>
      <c r="J857" s="373">
        <v>671.5</v>
      </c>
      <c r="K857" s="373">
        <v>671.5</v>
      </c>
      <c r="L857" s="379">
        <v>45</v>
      </c>
      <c r="M857" s="372" t="s">
        <v>17048</v>
      </c>
      <c r="N857" s="372" t="s">
        <v>17086</v>
      </c>
      <c r="O857" s="372" t="s">
        <v>17052</v>
      </c>
      <c r="P857" s="373">
        <v>5688517.5499999998</v>
      </c>
      <c r="Q857" s="376"/>
      <c r="R857" s="373">
        <v>4875389.1100000003</v>
      </c>
      <c r="S857" s="373">
        <v>257862.37</v>
      </c>
      <c r="T857" s="373">
        <f>P857-R857-S857</f>
        <v>555266.06999999948</v>
      </c>
      <c r="U857" s="359">
        <f t="shared" si="477"/>
        <v>7075.2705845771143</v>
      </c>
      <c r="V857" s="376">
        <v>7853.63</v>
      </c>
    </row>
    <row r="858" spans="2:16198" s="398" customFormat="1" ht="35.25" x14ac:dyDescent="0.5">
      <c r="B858" s="367" t="s">
        <v>2947</v>
      </c>
      <c r="C858" s="385"/>
      <c r="D858" s="358" t="s">
        <v>17026</v>
      </c>
      <c r="E858" s="358" t="s">
        <v>17026</v>
      </c>
      <c r="F858" s="358" t="s">
        <v>17026</v>
      </c>
      <c r="G858" s="358" t="s">
        <v>17026</v>
      </c>
      <c r="H858" s="358" t="s">
        <v>17026</v>
      </c>
      <c r="I858" s="363">
        <f>I859</f>
        <v>845.9</v>
      </c>
      <c r="J858" s="363">
        <f t="shared" ref="J858:L858" si="502">J859</f>
        <v>488.5</v>
      </c>
      <c r="K858" s="363">
        <f t="shared" si="502"/>
        <v>488.5</v>
      </c>
      <c r="L858" s="364">
        <f t="shared" si="502"/>
        <v>48</v>
      </c>
      <c r="M858" s="358" t="s">
        <v>17026</v>
      </c>
      <c r="N858" s="358" t="s">
        <v>17026</v>
      </c>
      <c r="O858" s="361" t="s">
        <v>17026</v>
      </c>
      <c r="P858" s="365">
        <f>P859</f>
        <v>6560974.5800000001</v>
      </c>
      <c r="Q858" s="365">
        <f t="shared" ref="Q858:T858" si="503">Q859</f>
        <v>0</v>
      </c>
      <c r="R858" s="363">
        <f t="shared" si="503"/>
        <v>5623242.8499999996</v>
      </c>
      <c r="S858" s="363">
        <f t="shared" si="503"/>
        <v>296994.19</v>
      </c>
      <c r="T858" s="363">
        <f t="shared" si="503"/>
        <v>640737.5400000005</v>
      </c>
      <c r="U858" s="359">
        <f t="shared" si="477"/>
        <v>7756.2059108641688</v>
      </c>
      <c r="V858" s="376">
        <f>V859</f>
        <v>10856.24</v>
      </c>
      <c r="W858" s="399"/>
      <c r="X858" s="399"/>
      <c r="Y858" s="399"/>
      <c r="Z858" s="399"/>
      <c r="AA858" s="399"/>
      <c r="AB858" s="399"/>
      <c r="AC858" s="399"/>
      <c r="AD858" s="399"/>
      <c r="AE858" s="399"/>
      <c r="AF858" s="399"/>
      <c r="AG858" s="399"/>
      <c r="AH858" s="399"/>
      <c r="AI858" s="399"/>
      <c r="AJ858" s="399"/>
      <c r="AK858" s="399"/>
      <c r="AL858" s="399"/>
      <c r="AM858" s="399"/>
      <c r="AN858" s="399"/>
      <c r="AO858" s="399"/>
      <c r="AP858" s="399"/>
      <c r="AQ858" s="399"/>
      <c r="AR858" s="399"/>
      <c r="AS858" s="399"/>
      <c r="AT858" s="399"/>
      <c r="AU858" s="399"/>
      <c r="AV858" s="399"/>
      <c r="AW858" s="399"/>
      <c r="AX858" s="399"/>
      <c r="AY858" s="399"/>
      <c r="AZ858" s="399"/>
      <c r="BA858" s="399"/>
      <c r="BB858" s="399"/>
      <c r="BC858" s="399"/>
      <c r="BD858" s="399"/>
      <c r="BE858" s="399"/>
      <c r="BF858" s="399"/>
      <c r="BG858" s="399"/>
      <c r="BH858" s="399"/>
      <c r="BI858" s="399"/>
      <c r="BJ858" s="399"/>
      <c r="BK858" s="399"/>
      <c r="BL858" s="399"/>
      <c r="BM858" s="399"/>
      <c r="BN858" s="399"/>
      <c r="BO858" s="399"/>
      <c r="BP858" s="399"/>
      <c r="BQ858" s="399"/>
      <c r="BR858" s="399"/>
      <c r="BS858" s="399"/>
      <c r="BT858" s="399"/>
      <c r="BU858" s="399"/>
      <c r="BV858" s="399"/>
      <c r="BW858" s="399"/>
      <c r="BX858" s="399"/>
      <c r="BY858" s="399"/>
      <c r="BZ858" s="399"/>
      <c r="CA858" s="399"/>
      <c r="CB858" s="399"/>
      <c r="CC858" s="399"/>
      <c r="CD858" s="399"/>
      <c r="CE858" s="399"/>
      <c r="CF858" s="399"/>
      <c r="CG858" s="399"/>
      <c r="CH858" s="399"/>
      <c r="CI858" s="399"/>
      <c r="CJ858" s="399"/>
      <c r="CK858" s="399"/>
      <c r="CL858" s="399"/>
      <c r="CM858" s="399"/>
      <c r="CN858" s="399"/>
      <c r="CO858" s="399"/>
      <c r="CP858" s="399"/>
      <c r="CQ858" s="399"/>
      <c r="CR858" s="399"/>
      <c r="CS858" s="399"/>
      <c r="CT858" s="399"/>
      <c r="CU858" s="399"/>
      <c r="CV858" s="399"/>
      <c r="CW858" s="399"/>
      <c r="CX858" s="399"/>
      <c r="CY858" s="399"/>
      <c r="CZ858" s="399"/>
      <c r="DA858" s="399"/>
      <c r="DB858" s="399"/>
      <c r="DC858" s="399"/>
      <c r="DD858" s="399"/>
      <c r="DE858" s="399"/>
      <c r="DF858" s="399"/>
      <c r="DG858" s="399"/>
      <c r="DH858" s="399"/>
      <c r="DI858" s="399"/>
      <c r="DJ858" s="399"/>
      <c r="DK858" s="399"/>
      <c r="DL858" s="399"/>
      <c r="DM858" s="399"/>
      <c r="DN858" s="399"/>
      <c r="DO858" s="399"/>
      <c r="DP858" s="399"/>
      <c r="DQ858" s="399"/>
      <c r="DR858" s="399"/>
      <c r="DS858" s="399"/>
      <c r="DT858" s="399"/>
      <c r="DU858" s="399"/>
      <c r="DV858" s="399"/>
      <c r="DW858" s="399"/>
      <c r="DX858" s="399"/>
      <c r="DY858" s="399"/>
      <c r="DZ858" s="399"/>
      <c r="EA858" s="399"/>
      <c r="EB858" s="399"/>
      <c r="EC858" s="399"/>
      <c r="ED858" s="399"/>
      <c r="EE858" s="399"/>
      <c r="EF858" s="399"/>
      <c r="EG858" s="399"/>
      <c r="EH858" s="399"/>
      <c r="EI858" s="399"/>
      <c r="EJ858" s="399"/>
      <c r="EK858" s="399"/>
      <c r="EL858" s="399"/>
      <c r="EM858" s="399"/>
      <c r="EN858" s="399"/>
      <c r="EO858" s="399"/>
      <c r="EP858" s="399"/>
      <c r="EQ858" s="399"/>
      <c r="ER858" s="399"/>
      <c r="ES858" s="399"/>
      <c r="ET858" s="399"/>
      <c r="EU858" s="399"/>
      <c r="EV858" s="399"/>
      <c r="EW858" s="399"/>
      <c r="EX858" s="399"/>
      <c r="EY858" s="399"/>
      <c r="EZ858" s="399"/>
      <c r="FA858" s="399"/>
      <c r="FB858" s="399"/>
      <c r="FC858" s="399"/>
      <c r="FD858" s="399"/>
      <c r="FE858" s="399"/>
      <c r="FF858" s="399"/>
      <c r="FG858" s="399"/>
      <c r="FH858" s="399"/>
      <c r="FI858" s="399"/>
      <c r="FJ858" s="399"/>
      <c r="FK858" s="399"/>
      <c r="FL858" s="399"/>
      <c r="FM858" s="399"/>
      <c r="FN858" s="399"/>
      <c r="FO858" s="399"/>
      <c r="FP858" s="399"/>
      <c r="FQ858" s="399"/>
      <c r="FR858" s="399"/>
      <c r="FS858" s="399"/>
      <c r="FT858" s="399"/>
      <c r="FU858" s="399"/>
      <c r="FV858" s="399"/>
      <c r="FW858" s="399"/>
      <c r="FX858" s="399"/>
      <c r="FY858" s="399"/>
      <c r="FZ858" s="399"/>
      <c r="GA858" s="399"/>
      <c r="GB858" s="399"/>
      <c r="GC858" s="399"/>
      <c r="GD858" s="399"/>
      <c r="GE858" s="399"/>
      <c r="GF858" s="399"/>
      <c r="GG858" s="399"/>
      <c r="GH858" s="399"/>
      <c r="GI858" s="399"/>
      <c r="GJ858" s="399"/>
      <c r="GK858" s="399"/>
      <c r="GL858" s="399"/>
      <c r="GM858" s="399"/>
      <c r="GN858" s="399"/>
      <c r="GO858" s="399"/>
      <c r="GP858" s="399"/>
      <c r="GQ858" s="399"/>
      <c r="GR858" s="399"/>
      <c r="GS858" s="399"/>
      <c r="GT858" s="399"/>
      <c r="GU858" s="399"/>
      <c r="GV858" s="399"/>
      <c r="GW858" s="399"/>
      <c r="GX858" s="399"/>
      <c r="GY858" s="399"/>
      <c r="GZ858" s="399"/>
      <c r="HA858" s="399"/>
      <c r="HB858" s="399"/>
      <c r="HC858" s="399"/>
      <c r="HD858" s="399"/>
      <c r="HE858" s="399"/>
      <c r="HF858" s="399"/>
      <c r="HG858" s="399"/>
      <c r="HH858" s="399"/>
      <c r="HI858" s="399"/>
      <c r="HJ858" s="399"/>
      <c r="HK858" s="399"/>
      <c r="HL858" s="399"/>
      <c r="HM858" s="399"/>
      <c r="HN858" s="399"/>
      <c r="HO858" s="399"/>
      <c r="HP858" s="399"/>
      <c r="HQ858" s="399"/>
      <c r="HR858" s="399"/>
      <c r="HS858" s="399"/>
      <c r="HT858" s="399"/>
      <c r="HU858" s="399"/>
      <c r="HV858" s="399"/>
      <c r="HW858" s="399"/>
      <c r="HX858" s="399"/>
      <c r="HY858" s="399"/>
      <c r="HZ858" s="399"/>
      <c r="IA858" s="399"/>
      <c r="IB858" s="399"/>
      <c r="IC858" s="399"/>
      <c r="ID858" s="399"/>
      <c r="IE858" s="399"/>
      <c r="IF858" s="399"/>
      <c r="IG858" s="399"/>
      <c r="IH858" s="399"/>
      <c r="II858" s="399"/>
      <c r="IJ858" s="399"/>
      <c r="IK858" s="399"/>
      <c r="IL858" s="399"/>
      <c r="IM858" s="399"/>
      <c r="IN858" s="399"/>
      <c r="IO858" s="399"/>
      <c r="IP858" s="399"/>
      <c r="IQ858" s="399"/>
      <c r="IR858" s="399"/>
      <c r="IS858" s="399"/>
      <c r="IT858" s="399"/>
      <c r="IU858" s="399"/>
      <c r="IV858" s="399"/>
      <c r="IW858" s="399"/>
      <c r="IX858" s="399"/>
      <c r="IY858" s="399"/>
      <c r="IZ858" s="399"/>
      <c r="JA858" s="399"/>
      <c r="JB858" s="399"/>
      <c r="JC858" s="399"/>
      <c r="JD858" s="399"/>
      <c r="JE858" s="399"/>
      <c r="JF858" s="399"/>
      <c r="JG858" s="399"/>
      <c r="JH858" s="399"/>
      <c r="JI858" s="399"/>
      <c r="JJ858" s="399"/>
      <c r="JK858" s="399"/>
      <c r="JL858" s="399"/>
      <c r="JM858" s="399"/>
      <c r="JN858" s="399"/>
      <c r="JO858" s="399"/>
      <c r="JP858" s="399"/>
      <c r="JQ858" s="399"/>
      <c r="JR858" s="399"/>
      <c r="JS858" s="399"/>
      <c r="JT858" s="399"/>
      <c r="JU858" s="399"/>
      <c r="JV858" s="399"/>
      <c r="JW858" s="399"/>
      <c r="JX858" s="399"/>
      <c r="JY858" s="399"/>
      <c r="JZ858" s="399"/>
      <c r="KA858" s="399"/>
      <c r="KB858" s="399"/>
      <c r="KC858" s="399"/>
      <c r="KD858" s="399"/>
      <c r="KE858" s="399"/>
      <c r="KF858" s="399"/>
      <c r="KG858" s="399"/>
      <c r="KH858" s="399"/>
      <c r="KI858" s="399"/>
      <c r="KJ858" s="399"/>
      <c r="KK858" s="399"/>
      <c r="KL858" s="399"/>
      <c r="KM858" s="399"/>
      <c r="KN858" s="399"/>
      <c r="KO858" s="399"/>
      <c r="KP858" s="399"/>
      <c r="KQ858" s="399"/>
      <c r="KR858" s="399"/>
      <c r="KS858" s="399"/>
      <c r="KT858" s="399"/>
      <c r="KU858" s="399"/>
      <c r="KV858" s="399"/>
      <c r="KW858" s="399"/>
      <c r="KX858" s="399"/>
      <c r="KY858" s="399"/>
      <c r="KZ858" s="399"/>
      <c r="LA858" s="399"/>
      <c r="LB858" s="399"/>
      <c r="LC858" s="399"/>
      <c r="LD858" s="399"/>
      <c r="LE858" s="399"/>
      <c r="LF858" s="399"/>
      <c r="LG858" s="399"/>
      <c r="LH858" s="399"/>
      <c r="LI858" s="399"/>
      <c r="LJ858" s="399"/>
      <c r="LK858" s="399"/>
      <c r="LL858" s="399"/>
      <c r="LM858" s="399"/>
      <c r="LN858" s="399"/>
      <c r="LO858" s="399"/>
      <c r="LP858" s="399"/>
      <c r="LQ858" s="399"/>
      <c r="LR858" s="399"/>
      <c r="LS858" s="399"/>
      <c r="LT858" s="399"/>
      <c r="LU858" s="399"/>
      <c r="LV858" s="399"/>
      <c r="LW858" s="399"/>
      <c r="LX858" s="399"/>
      <c r="LY858" s="399"/>
      <c r="LZ858" s="399"/>
      <c r="MA858" s="399"/>
      <c r="MB858" s="399"/>
      <c r="MC858" s="399"/>
      <c r="MD858" s="399"/>
      <c r="ME858" s="399"/>
      <c r="MF858" s="399"/>
      <c r="MG858" s="399"/>
      <c r="MH858" s="399"/>
      <c r="MI858" s="399"/>
      <c r="MJ858" s="399"/>
      <c r="MK858" s="399"/>
      <c r="ML858" s="399"/>
      <c r="MM858" s="399"/>
      <c r="MN858" s="399"/>
      <c r="MO858" s="399"/>
      <c r="MP858" s="399"/>
      <c r="MQ858" s="399"/>
      <c r="MR858" s="399"/>
      <c r="MS858" s="399"/>
      <c r="MT858" s="399"/>
      <c r="MU858" s="399"/>
      <c r="MV858" s="399"/>
      <c r="MW858" s="399"/>
      <c r="MX858" s="399"/>
      <c r="MY858" s="399"/>
      <c r="MZ858" s="399"/>
      <c r="NA858" s="399"/>
      <c r="NB858" s="399"/>
      <c r="NC858" s="399"/>
      <c r="ND858" s="399"/>
      <c r="NE858" s="399"/>
      <c r="NF858" s="399"/>
      <c r="NG858" s="399"/>
      <c r="NH858" s="399"/>
      <c r="NI858" s="399"/>
      <c r="NJ858" s="399"/>
      <c r="NK858" s="399"/>
      <c r="NL858" s="399"/>
      <c r="NM858" s="399"/>
      <c r="NN858" s="399"/>
      <c r="NO858" s="399"/>
      <c r="NP858" s="399"/>
      <c r="NQ858" s="399"/>
      <c r="NR858" s="399"/>
      <c r="NS858" s="399"/>
      <c r="NT858" s="399"/>
      <c r="NU858" s="399"/>
      <c r="NV858" s="399"/>
      <c r="NW858" s="399"/>
      <c r="NX858" s="399"/>
      <c r="NY858" s="399"/>
      <c r="NZ858" s="399"/>
      <c r="OA858" s="399"/>
      <c r="OB858" s="399"/>
      <c r="OC858" s="399"/>
      <c r="OD858" s="399"/>
      <c r="OE858" s="399"/>
      <c r="OF858" s="399"/>
      <c r="OG858" s="399"/>
      <c r="OH858" s="399"/>
      <c r="OI858" s="399"/>
      <c r="OJ858" s="399"/>
      <c r="OK858" s="399"/>
      <c r="OL858" s="399"/>
      <c r="OM858" s="399"/>
      <c r="ON858" s="399"/>
      <c r="OO858" s="399"/>
      <c r="OP858" s="399"/>
      <c r="OQ858" s="399"/>
      <c r="OR858" s="399"/>
      <c r="OS858" s="399"/>
      <c r="OT858" s="399"/>
      <c r="OU858" s="399"/>
      <c r="OV858" s="399"/>
      <c r="OW858" s="399"/>
      <c r="OX858" s="399"/>
      <c r="OY858" s="399"/>
      <c r="OZ858" s="399"/>
      <c r="PA858" s="399"/>
      <c r="PB858" s="399"/>
      <c r="PC858" s="399"/>
      <c r="PD858" s="399"/>
      <c r="PE858" s="399"/>
      <c r="PF858" s="399"/>
      <c r="PG858" s="399"/>
      <c r="PH858" s="399"/>
      <c r="PI858" s="399"/>
      <c r="PJ858" s="399"/>
      <c r="PK858" s="399"/>
      <c r="PL858" s="399"/>
      <c r="PM858" s="399"/>
      <c r="PN858" s="399"/>
      <c r="PO858" s="399"/>
      <c r="PP858" s="399"/>
      <c r="PQ858" s="399"/>
      <c r="PR858" s="399"/>
      <c r="PS858" s="399"/>
      <c r="PT858" s="399"/>
      <c r="PU858" s="399"/>
      <c r="PV858" s="399"/>
      <c r="PW858" s="399"/>
      <c r="PX858" s="399"/>
      <c r="PY858" s="399"/>
      <c r="PZ858" s="399"/>
      <c r="QA858" s="399"/>
      <c r="QB858" s="399"/>
      <c r="QC858" s="399"/>
      <c r="QD858" s="399"/>
      <c r="QE858" s="399"/>
      <c r="QF858" s="399"/>
      <c r="QG858" s="399"/>
      <c r="QH858" s="399"/>
      <c r="QI858" s="399"/>
      <c r="QJ858" s="399"/>
      <c r="QK858" s="399"/>
      <c r="QL858" s="399"/>
      <c r="QM858" s="399"/>
      <c r="QN858" s="399"/>
      <c r="QO858" s="399"/>
      <c r="QP858" s="399"/>
      <c r="QQ858" s="399"/>
      <c r="QR858" s="399"/>
      <c r="QS858" s="399"/>
      <c r="QT858" s="399"/>
      <c r="QU858" s="399"/>
      <c r="QV858" s="399"/>
      <c r="QW858" s="399"/>
      <c r="QX858" s="399"/>
      <c r="QY858" s="399"/>
      <c r="QZ858" s="399"/>
      <c r="RA858" s="399"/>
      <c r="RB858" s="399"/>
      <c r="RC858" s="399"/>
      <c r="RD858" s="399"/>
      <c r="RE858" s="399"/>
      <c r="RF858" s="399"/>
      <c r="RG858" s="399"/>
      <c r="RH858" s="399"/>
      <c r="RI858" s="399"/>
      <c r="RJ858" s="399"/>
      <c r="RK858" s="399"/>
      <c r="RL858" s="399"/>
      <c r="RM858" s="399"/>
      <c r="RN858" s="399"/>
      <c r="RO858" s="399"/>
      <c r="RP858" s="399"/>
      <c r="RQ858" s="399"/>
      <c r="RR858" s="399"/>
      <c r="RS858" s="399"/>
      <c r="RT858" s="399"/>
      <c r="RU858" s="399"/>
      <c r="RV858" s="399"/>
      <c r="RW858" s="399"/>
      <c r="RX858" s="399"/>
      <c r="RY858" s="399"/>
      <c r="RZ858" s="399"/>
      <c r="SA858" s="399"/>
      <c r="SB858" s="399"/>
      <c r="SC858" s="399"/>
      <c r="SD858" s="399"/>
      <c r="SE858" s="399"/>
      <c r="SF858" s="399"/>
      <c r="SG858" s="399"/>
      <c r="SH858" s="399"/>
      <c r="SI858" s="399"/>
      <c r="SJ858" s="399"/>
      <c r="SK858" s="399"/>
      <c r="SL858" s="399"/>
      <c r="SM858" s="399"/>
      <c r="SN858" s="399"/>
      <c r="SO858" s="399"/>
      <c r="SP858" s="399"/>
      <c r="SQ858" s="399"/>
      <c r="SR858" s="399"/>
      <c r="SS858" s="399"/>
      <c r="ST858" s="399"/>
      <c r="SU858" s="399"/>
      <c r="SV858" s="399"/>
      <c r="SW858" s="399"/>
      <c r="SX858" s="399"/>
      <c r="SY858" s="399"/>
      <c r="SZ858" s="399"/>
      <c r="TA858" s="399"/>
      <c r="TB858" s="399"/>
      <c r="TC858" s="399"/>
      <c r="TD858" s="399"/>
      <c r="TE858" s="399"/>
      <c r="TF858" s="399"/>
      <c r="TG858" s="399"/>
      <c r="TH858" s="399"/>
      <c r="TI858" s="399"/>
      <c r="TJ858" s="399"/>
      <c r="TK858" s="399"/>
      <c r="TL858" s="399"/>
      <c r="TM858" s="399"/>
      <c r="TN858" s="399"/>
      <c r="TO858" s="399"/>
      <c r="TP858" s="399"/>
      <c r="TQ858" s="399"/>
      <c r="TR858" s="399"/>
      <c r="TS858" s="399"/>
      <c r="TT858" s="399"/>
      <c r="TU858" s="399"/>
      <c r="TV858" s="399"/>
      <c r="TW858" s="399"/>
      <c r="TX858" s="399"/>
      <c r="TY858" s="399"/>
      <c r="TZ858" s="399"/>
      <c r="UA858" s="399"/>
      <c r="UB858" s="399"/>
      <c r="UC858" s="399"/>
      <c r="UD858" s="399"/>
      <c r="UE858" s="399"/>
      <c r="UF858" s="399"/>
      <c r="UG858" s="399"/>
      <c r="UH858" s="399"/>
      <c r="UI858" s="399"/>
      <c r="UJ858" s="399"/>
      <c r="UK858" s="399"/>
      <c r="UL858" s="399"/>
      <c r="UM858" s="399"/>
      <c r="UN858" s="399"/>
      <c r="UO858" s="399"/>
      <c r="UP858" s="399"/>
      <c r="UQ858" s="399"/>
      <c r="UR858" s="399"/>
      <c r="US858" s="399"/>
      <c r="UT858" s="399"/>
      <c r="UU858" s="399"/>
      <c r="UV858" s="399"/>
      <c r="UW858" s="399"/>
      <c r="UX858" s="399"/>
      <c r="UY858" s="399"/>
      <c r="UZ858" s="399"/>
      <c r="VA858" s="399"/>
      <c r="VB858" s="399"/>
      <c r="VC858" s="399"/>
      <c r="VD858" s="399"/>
      <c r="VE858" s="399"/>
      <c r="VF858" s="399"/>
      <c r="VG858" s="399"/>
      <c r="VH858" s="399"/>
      <c r="VI858" s="399"/>
      <c r="VJ858" s="399"/>
      <c r="VK858" s="399"/>
      <c r="VL858" s="399"/>
      <c r="VM858" s="399"/>
      <c r="VN858" s="399"/>
      <c r="VO858" s="399"/>
      <c r="VP858" s="399"/>
      <c r="VQ858" s="399"/>
      <c r="VR858" s="399"/>
      <c r="VS858" s="399"/>
      <c r="VT858" s="399"/>
      <c r="VU858" s="399"/>
      <c r="VV858" s="399"/>
      <c r="VW858" s="399"/>
      <c r="VX858" s="399"/>
      <c r="VY858" s="399"/>
      <c r="VZ858" s="399"/>
      <c r="WA858" s="399"/>
      <c r="WB858" s="399"/>
      <c r="WC858" s="399"/>
      <c r="WD858" s="399"/>
      <c r="WE858" s="399"/>
      <c r="WF858" s="399"/>
      <c r="WG858" s="399"/>
      <c r="WH858" s="399"/>
      <c r="WI858" s="399"/>
      <c r="WJ858" s="399"/>
      <c r="WK858" s="399"/>
      <c r="WL858" s="399"/>
      <c r="WM858" s="399"/>
      <c r="WN858" s="399"/>
      <c r="WO858" s="399"/>
      <c r="WP858" s="399"/>
      <c r="WQ858" s="399"/>
      <c r="WR858" s="399"/>
      <c r="WS858" s="399"/>
      <c r="WT858" s="399"/>
      <c r="WU858" s="399"/>
      <c r="WV858" s="399"/>
      <c r="WW858" s="399"/>
      <c r="WX858" s="399"/>
      <c r="WY858" s="399"/>
      <c r="WZ858" s="399"/>
      <c r="XA858" s="399"/>
      <c r="XB858" s="399"/>
      <c r="XC858" s="399"/>
      <c r="XD858" s="399"/>
      <c r="XE858" s="399"/>
      <c r="XF858" s="399"/>
      <c r="XG858" s="399"/>
      <c r="XH858" s="399"/>
      <c r="XI858" s="399"/>
      <c r="XJ858" s="399"/>
      <c r="XK858" s="399"/>
      <c r="XL858" s="399"/>
      <c r="XM858" s="399"/>
      <c r="XN858" s="399"/>
      <c r="XO858" s="399"/>
      <c r="XP858" s="399"/>
      <c r="XQ858" s="399"/>
      <c r="XR858" s="399"/>
      <c r="XS858" s="399"/>
      <c r="XT858" s="399"/>
      <c r="XU858" s="399"/>
      <c r="XV858" s="399"/>
      <c r="XW858" s="399"/>
      <c r="XX858" s="399"/>
      <c r="XY858" s="399"/>
      <c r="XZ858" s="399"/>
      <c r="YA858" s="399"/>
      <c r="YB858" s="399"/>
      <c r="YC858" s="399"/>
      <c r="YD858" s="399"/>
      <c r="YE858" s="399"/>
      <c r="YF858" s="399"/>
      <c r="YG858" s="399"/>
      <c r="YH858" s="399"/>
      <c r="YI858" s="399"/>
      <c r="YJ858" s="399"/>
      <c r="YK858" s="399"/>
      <c r="YL858" s="399"/>
      <c r="YM858" s="399"/>
      <c r="YN858" s="399"/>
      <c r="YO858" s="399"/>
      <c r="YP858" s="399"/>
      <c r="YQ858" s="399"/>
      <c r="YR858" s="399"/>
      <c r="YS858" s="399"/>
      <c r="YT858" s="399"/>
      <c r="YU858" s="399"/>
      <c r="YV858" s="399"/>
      <c r="YW858" s="399"/>
      <c r="YX858" s="399"/>
      <c r="YY858" s="399"/>
      <c r="YZ858" s="399"/>
      <c r="ZA858" s="399"/>
      <c r="ZB858" s="399"/>
      <c r="ZC858" s="399"/>
      <c r="ZD858" s="399"/>
      <c r="ZE858" s="399"/>
      <c r="ZF858" s="399"/>
      <c r="ZG858" s="399"/>
      <c r="ZH858" s="399"/>
      <c r="ZI858" s="399"/>
      <c r="ZJ858" s="399"/>
      <c r="ZK858" s="399"/>
      <c r="ZL858" s="399"/>
      <c r="ZM858" s="399"/>
      <c r="ZN858" s="399"/>
      <c r="ZO858" s="399"/>
      <c r="ZP858" s="399"/>
      <c r="ZQ858" s="399"/>
      <c r="ZR858" s="399"/>
      <c r="ZS858" s="399"/>
      <c r="ZT858" s="399"/>
      <c r="ZU858" s="399"/>
      <c r="ZV858" s="399"/>
      <c r="ZW858" s="399"/>
      <c r="ZX858" s="399"/>
      <c r="ZY858" s="399"/>
      <c r="ZZ858" s="399"/>
      <c r="AAA858" s="399"/>
      <c r="AAB858" s="399"/>
      <c r="AAC858" s="399"/>
      <c r="AAD858" s="399"/>
      <c r="AAE858" s="399"/>
      <c r="AAF858" s="399"/>
      <c r="AAG858" s="399"/>
      <c r="AAH858" s="399"/>
      <c r="AAI858" s="399"/>
      <c r="AAJ858" s="399"/>
      <c r="AAK858" s="399"/>
      <c r="AAL858" s="399"/>
      <c r="AAM858" s="399"/>
      <c r="AAN858" s="399"/>
      <c r="AAO858" s="399"/>
      <c r="AAP858" s="399"/>
      <c r="AAQ858" s="399"/>
      <c r="AAR858" s="399"/>
      <c r="AAS858" s="399"/>
      <c r="AAT858" s="399"/>
      <c r="AAU858" s="399"/>
      <c r="AAV858" s="399"/>
      <c r="AAW858" s="399"/>
      <c r="AAX858" s="399"/>
      <c r="AAY858" s="399"/>
      <c r="AAZ858" s="399"/>
      <c r="ABA858" s="399"/>
      <c r="ABB858" s="399"/>
      <c r="ABC858" s="399"/>
      <c r="ABD858" s="399"/>
      <c r="ABE858" s="399"/>
      <c r="ABF858" s="399"/>
      <c r="ABG858" s="399"/>
      <c r="ABH858" s="399"/>
      <c r="ABI858" s="399"/>
      <c r="ABJ858" s="399"/>
      <c r="ABK858" s="399"/>
      <c r="ABL858" s="399"/>
      <c r="ABM858" s="399"/>
      <c r="ABN858" s="399"/>
      <c r="ABO858" s="399"/>
      <c r="ABP858" s="399"/>
      <c r="ABQ858" s="399"/>
      <c r="ABR858" s="399"/>
      <c r="ABS858" s="399"/>
      <c r="ABT858" s="399"/>
      <c r="ABU858" s="399"/>
      <c r="ABV858" s="399"/>
      <c r="ABW858" s="399"/>
      <c r="ABX858" s="399"/>
      <c r="ABY858" s="399"/>
      <c r="ABZ858" s="399"/>
      <c r="ACA858" s="399"/>
      <c r="ACB858" s="399"/>
      <c r="ACC858" s="399"/>
      <c r="ACD858" s="399"/>
      <c r="ACE858" s="399"/>
      <c r="ACF858" s="399"/>
      <c r="ACG858" s="399"/>
      <c r="ACH858" s="399"/>
      <c r="ACI858" s="399"/>
      <c r="ACJ858" s="399"/>
      <c r="ACK858" s="399"/>
      <c r="ACL858" s="399"/>
      <c r="ACM858" s="399"/>
      <c r="ACN858" s="399"/>
      <c r="ACO858" s="399"/>
      <c r="ACP858" s="399"/>
      <c r="ACQ858" s="399"/>
      <c r="ACR858" s="399"/>
      <c r="ACS858" s="399"/>
      <c r="ACT858" s="399"/>
      <c r="ACU858" s="399"/>
      <c r="ACV858" s="399"/>
      <c r="ACW858" s="399"/>
      <c r="ACX858" s="399"/>
      <c r="ACY858" s="399"/>
      <c r="ACZ858" s="399"/>
      <c r="ADA858" s="399"/>
      <c r="ADB858" s="399"/>
      <c r="ADC858" s="399"/>
      <c r="ADD858" s="399"/>
      <c r="ADE858" s="399"/>
      <c r="ADF858" s="399"/>
      <c r="ADG858" s="399"/>
      <c r="ADH858" s="399"/>
      <c r="ADI858" s="399"/>
      <c r="ADJ858" s="399"/>
      <c r="ADK858" s="399"/>
      <c r="ADL858" s="399"/>
      <c r="ADM858" s="399"/>
      <c r="ADN858" s="399"/>
      <c r="ADO858" s="399"/>
      <c r="ADP858" s="399"/>
      <c r="ADQ858" s="399"/>
      <c r="ADR858" s="399"/>
      <c r="ADS858" s="399"/>
      <c r="ADT858" s="399"/>
      <c r="ADU858" s="399"/>
      <c r="ADV858" s="399"/>
      <c r="ADW858" s="399"/>
      <c r="ADX858" s="399"/>
      <c r="ADY858" s="399"/>
      <c r="ADZ858" s="399"/>
      <c r="AEA858" s="399"/>
      <c r="AEB858" s="399"/>
      <c r="AEC858" s="399"/>
      <c r="AED858" s="399"/>
      <c r="AEE858" s="399"/>
      <c r="AEF858" s="399"/>
      <c r="AEG858" s="399"/>
      <c r="AEH858" s="399"/>
      <c r="AEI858" s="399"/>
      <c r="AEJ858" s="399"/>
      <c r="AEK858" s="399"/>
      <c r="AEL858" s="399"/>
      <c r="AEM858" s="399"/>
      <c r="AEN858" s="399"/>
      <c r="AEO858" s="399"/>
      <c r="AEP858" s="399"/>
      <c r="AEQ858" s="399"/>
      <c r="AER858" s="399"/>
      <c r="AES858" s="399"/>
      <c r="AET858" s="399"/>
      <c r="AEU858" s="399"/>
      <c r="AEV858" s="399"/>
      <c r="AEW858" s="399"/>
      <c r="AEX858" s="399"/>
      <c r="AEY858" s="399"/>
      <c r="AEZ858" s="399"/>
      <c r="AFA858" s="399"/>
      <c r="AFB858" s="399"/>
      <c r="AFC858" s="399"/>
      <c r="AFD858" s="399"/>
      <c r="AFE858" s="399"/>
      <c r="AFF858" s="399"/>
      <c r="AFG858" s="399"/>
      <c r="AFH858" s="399"/>
      <c r="AFI858" s="399"/>
      <c r="AFJ858" s="399"/>
      <c r="AFK858" s="399"/>
      <c r="AFL858" s="399"/>
      <c r="AFM858" s="399"/>
      <c r="AFN858" s="399"/>
      <c r="AFO858" s="399"/>
      <c r="AFP858" s="399"/>
      <c r="AFQ858" s="399"/>
      <c r="AFR858" s="399"/>
      <c r="AFS858" s="399"/>
      <c r="AFT858" s="399"/>
      <c r="AFU858" s="399"/>
      <c r="AFV858" s="399"/>
      <c r="AFW858" s="399"/>
      <c r="AFX858" s="399"/>
      <c r="AFY858" s="399"/>
      <c r="AFZ858" s="399"/>
      <c r="AGA858" s="399"/>
      <c r="AGB858" s="399"/>
      <c r="AGC858" s="399"/>
      <c r="AGD858" s="399"/>
      <c r="AGE858" s="399"/>
      <c r="AGF858" s="399"/>
      <c r="AGG858" s="399"/>
      <c r="AGH858" s="399"/>
      <c r="AGI858" s="399"/>
      <c r="AGJ858" s="399"/>
      <c r="AGK858" s="399"/>
      <c r="AGL858" s="399"/>
      <c r="AGM858" s="399"/>
      <c r="AGN858" s="399"/>
      <c r="AGO858" s="399"/>
      <c r="AGP858" s="399"/>
      <c r="AGQ858" s="399"/>
      <c r="AGR858" s="399"/>
      <c r="AGS858" s="399"/>
      <c r="AGT858" s="399"/>
      <c r="AGU858" s="399"/>
      <c r="AGV858" s="399"/>
      <c r="AGW858" s="399"/>
      <c r="AGX858" s="399"/>
      <c r="AGY858" s="399"/>
      <c r="AGZ858" s="399"/>
      <c r="AHA858" s="399"/>
      <c r="AHB858" s="399"/>
      <c r="AHC858" s="399"/>
      <c r="AHD858" s="399"/>
      <c r="AHE858" s="399"/>
      <c r="AHF858" s="399"/>
      <c r="AHG858" s="399"/>
      <c r="AHH858" s="399"/>
      <c r="AHI858" s="399"/>
      <c r="AHJ858" s="399"/>
      <c r="AHK858" s="399"/>
      <c r="AHL858" s="399"/>
      <c r="AHM858" s="399"/>
      <c r="AHN858" s="399"/>
      <c r="AHO858" s="399"/>
      <c r="AHP858" s="399"/>
      <c r="AHQ858" s="399"/>
      <c r="AHR858" s="399"/>
      <c r="AHS858" s="399"/>
      <c r="AHT858" s="399"/>
      <c r="AHU858" s="399"/>
      <c r="AHV858" s="399"/>
      <c r="AHW858" s="399"/>
      <c r="AHX858" s="399"/>
      <c r="AHY858" s="399"/>
      <c r="AHZ858" s="399"/>
      <c r="AIA858" s="399"/>
      <c r="AIB858" s="399"/>
      <c r="AIC858" s="399"/>
      <c r="AID858" s="399"/>
      <c r="AIE858" s="399"/>
      <c r="AIF858" s="399"/>
      <c r="AIG858" s="399"/>
      <c r="AIH858" s="399"/>
      <c r="AII858" s="399"/>
      <c r="AIJ858" s="399"/>
      <c r="AIK858" s="399"/>
      <c r="AIL858" s="399"/>
      <c r="AIM858" s="399"/>
      <c r="AIN858" s="399"/>
      <c r="AIO858" s="399"/>
      <c r="AIP858" s="399"/>
      <c r="AIQ858" s="399"/>
      <c r="AIR858" s="399"/>
      <c r="AIS858" s="399"/>
      <c r="AIT858" s="399"/>
      <c r="AIU858" s="399"/>
      <c r="AIV858" s="399"/>
      <c r="AIW858" s="399"/>
      <c r="AIX858" s="399"/>
      <c r="AIY858" s="399"/>
      <c r="AIZ858" s="399"/>
      <c r="AJA858" s="399"/>
      <c r="AJB858" s="399"/>
      <c r="AJC858" s="399"/>
      <c r="AJD858" s="399"/>
      <c r="AJE858" s="399"/>
      <c r="AJF858" s="399"/>
      <c r="AJG858" s="399"/>
      <c r="AJH858" s="399"/>
      <c r="AJI858" s="399"/>
      <c r="AJJ858" s="399"/>
      <c r="AJK858" s="399"/>
      <c r="AJL858" s="399"/>
      <c r="AJM858" s="399"/>
      <c r="AJN858" s="399"/>
      <c r="AJO858" s="399"/>
      <c r="AJP858" s="399"/>
      <c r="AJQ858" s="399"/>
      <c r="AJR858" s="399"/>
      <c r="AJS858" s="399"/>
      <c r="AJT858" s="399"/>
      <c r="AJU858" s="399"/>
      <c r="AJV858" s="399"/>
      <c r="AJW858" s="399"/>
      <c r="AJX858" s="399"/>
      <c r="AJY858" s="399"/>
      <c r="AJZ858" s="399"/>
      <c r="AKA858" s="399"/>
      <c r="AKB858" s="399"/>
      <c r="AKC858" s="399"/>
      <c r="AKD858" s="399"/>
      <c r="AKE858" s="399"/>
      <c r="AKF858" s="399"/>
      <c r="AKG858" s="399"/>
      <c r="AKH858" s="399"/>
      <c r="AKI858" s="399"/>
      <c r="AKJ858" s="399"/>
      <c r="AKK858" s="399"/>
      <c r="AKL858" s="399"/>
      <c r="AKM858" s="399"/>
      <c r="AKN858" s="399"/>
      <c r="AKO858" s="399"/>
      <c r="AKP858" s="399"/>
      <c r="AKQ858" s="399"/>
      <c r="AKR858" s="399"/>
      <c r="AKS858" s="399"/>
      <c r="AKT858" s="399"/>
      <c r="AKU858" s="399"/>
      <c r="AKV858" s="399"/>
      <c r="AKW858" s="399"/>
      <c r="AKX858" s="399"/>
      <c r="AKY858" s="399"/>
      <c r="AKZ858" s="399"/>
      <c r="ALA858" s="399"/>
      <c r="ALB858" s="399"/>
      <c r="ALC858" s="399"/>
      <c r="ALD858" s="399"/>
      <c r="ALE858" s="399"/>
      <c r="ALF858" s="399"/>
      <c r="ALG858" s="399"/>
      <c r="ALH858" s="399"/>
      <c r="ALI858" s="399"/>
      <c r="ALJ858" s="399"/>
      <c r="ALK858" s="399"/>
      <c r="ALL858" s="399"/>
      <c r="ALM858" s="399"/>
      <c r="ALN858" s="399"/>
      <c r="ALO858" s="399"/>
      <c r="ALP858" s="399"/>
      <c r="ALQ858" s="399"/>
      <c r="ALR858" s="399"/>
      <c r="ALS858" s="399"/>
      <c r="ALT858" s="399"/>
      <c r="ALU858" s="399"/>
      <c r="ALV858" s="399"/>
      <c r="ALW858" s="399"/>
      <c r="ALX858" s="399"/>
      <c r="ALY858" s="399"/>
      <c r="ALZ858" s="399"/>
      <c r="AMA858" s="399"/>
      <c r="AMB858" s="399"/>
      <c r="AMC858" s="399"/>
      <c r="AMD858" s="399"/>
      <c r="AME858" s="399"/>
      <c r="AMF858" s="399"/>
      <c r="AMG858" s="399"/>
      <c r="AMH858" s="399"/>
      <c r="AMI858" s="399"/>
      <c r="AMJ858" s="399"/>
      <c r="AMK858" s="399"/>
      <c r="AML858" s="399"/>
      <c r="AMM858" s="399"/>
      <c r="AMN858" s="399"/>
      <c r="AMO858" s="399"/>
      <c r="AMP858" s="399"/>
      <c r="AMQ858" s="399"/>
      <c r="AMR858" s="399"/>
      <c r="AMS858" s="399"/>
      <c r="AMT858" s="399"/>
      <c r="AMU858" s="399"/>
      <c r="AMV858" s="399"/>
      <c r="AMW858" s="399"/>
      <c r="AMX858" s="399"/>
      <c r="AMY858" s="399"/>
      <c r="AMZ858" s="399"/>
      <c r="ANA858" s="399"/>
      <c r="ANB858" s="399"/>
      <c r="ANC858" s="399"/>
      <c r="AND858" s="399"/>
      <c r="ANE858" s="399"/>
      <c r="ANF858" s="399"/>
      <c r="ANG858" s="399"/>
      <c r="ANH858" s="399"/>
      <c r="ANI858" s="399"/>
      <c r="ANJ858" s="399"/>
      <c r="ANK858" s="399"/>
      <c r="ANL858" s="399"/>
      <c r="ANM858" s="399"/>
      <c r="ANN858" s="399"/>
      <c r="ANO858" s="399"/>
      <c r="ANP858" s="399"/>
      <c r="ANQ858" s="399"/>
      <c r="ANR858" s="399"/>
      <c r="ANS858" s="399"/>
      <c r="ANT858" s="399"/>
      <c r="ANU858" s="399"/>
      <c r="ANV858" s="399"/>
      <c r="ANW858" s="399"/>
      <c r="ANX858" s="399"/>
      <c r="ANY858" s="399"/>
      <c r="ANZ858" s="399"/>
      <c r="AOA858" s="399"/>
      <c r="AOB858" s="399"/>
      <c r="AOC858" s="399"/>
      <c r="AOD858" s="399"/>
      <c r="AOE858" s="399"/>
      <c r="AOF858" s="399"/>
      <c r="AOG858" s="399"/>
      <c r="AOH858" s="399"/>
      <c r="AOI858" s="399"/>
      <c r="AOJ858" s="399"/>
      <c r="AOK858" s="399"/>
      <c r="AOL858" s="399"/>
      <c r="AOM858" s="399"/>
      <c r="AON858" s="399"/>
      <c r="AOO858" s="399"/>
      <c r="AOP858" s="399"/>
      <c r="AOQ858" s="399"/>
      <c r="AOR858" s="399"/>
      <c r="AOS858" s="399"/>
      <c r="AOT858" s="399"/>
      <c r="AOU858" s="399"/>
      <c r="AOV858" s="399"/>
      <c r="AOW858" s="399"/>
      <c r="AOX858" s="399"/>
      <c r="AOY858" s="399"/>
      <c r="AOZ858" s="399"/>
      <c r="APA858" s="399"/>
      <c r="APB858" s="399"/>
      <c r="APC858" s="399"/>
      <c r="APD858" s="399"/>
      <c r="APE858" s="399"/>
      <c r="APF858" s="399"/>
      <c r="APG858" s="399"/>
      <c r="APH858" s="399"/>
      <c r="API858" s="399"/>
      <c r="APJ858" s="399"/>
      <c r="APK858" s="399"/>
      <c r="APL858" s="399"/>
      <c r="APM858" s="399"/>
      <c r="APN858" s="399"/>
      <c r="APO858" s="399"/>
      <c r="APP858" s="399"/>
      <c r="APQ858" s="399"/>
      <c r="APR858" s="399"/>
      <c r="APS858" s="399"/>
      <c r="APT858" s="399"/>
      <c r="APU858" s="399"/>
      <c r="APV858" s="399"/>
      <c r="APW858" s="399"/>
      <c r="APX858" s="399"/>
      <c r="APY858" s="399"/>
      <c r="APZ858" s="399"/>
      <c r="AQA858" s="399"/>
      <c r="AQB858" s="399"/>
      <c r="AQC858" s="399"/>
      <c r="AQD858" s="399"/>
      <c r="AQE858" s="399"/>
      <c r="AQF858" s="399"/>
      <c r="AQG858" s="399"/>
      <c r="AQH858" s="399"/>
      <c r="AQI858" s="399"/>
      <c r="AQJ858" s="399"/>
      <c r="AQK858" s="399"/>
      <c r="AQL858" s="399"/>
      <c r="AQM858" s="399"/>
      <c r="AQN858" s="399"/>
      <c r="AQO858" s="399"/>
      <c r="AQP858" s="399"/>
      <c r="AQQ858" s="399"/>
      <c r="AQR858" s="399"/>
      <c r="AQS858" s="399"/>
      <c r="AQT858" s="399"/>
      <c r="AQU858" s="399"/>
      <c r="AQV858" s="399"/>
      <c r="AQW858" s="399"/>
      <c r="AQX858" s="399"/>
      <c r="AQY858" s="399"/>
      <c r="AQZ858" s="399"/>
      <c r="ARA858" s="399"/>
      <c r="ARB858" s="399"/>
      <c r="ARC858" s="399"/>
      <c r="ARD858" s="399"/>
      <c r="ARE858" s="399"/>
      <c r="ARF858" s="399"/>
      <c r="ARG858" s="399"/>
      <c r="ARH858" s="399"/>
      <c r="ARI858" s="399"/>
      <c r="ARJ858" s="399"/>
      <c r="ARK858" s="399"/>
      <c r="ARL858" s="399"/>
      <c r="ARM858" s="399"/>
      <c r="ARN858" s="399"/>
      <c r="ARO858" s="399"/>
      <c r="ARP858" s="399"/>
      <c r="ARQ858" s="399"/>
      <c r="ARR858" s="399"/>
      <c r="ARS858" s="399"/>
      <c r="ART858" s="399"/>
      <c r="ARU858" s="399"/>
      <c r="ARV858" s="399"/>
      <c r="ARW858" s="399"/>
      <c r="ARX858" s="399"/>
      <c r="ARY858" s="399"/>
      <c r="ARZ858" s="399"/>
      <c r="ASA858" s="399"/>
      <c r="ASB858" s="399"/>
      <c r="ASC858" s="399"/>
      <c r="ASD858" s="399"/>
      <c r="ASE858" s="399"/>
      <c r="ASF858" s="399"/>
      <c r="ASG858" s="399"/>
      <c r="ASH858" s="399"/>
      <c r="ASI858" s="399"/>
      <c r="ASJ858" s="399"/>
      <c r="ASK858" s="399"/>
      <c r="ASL858" s="399"/>
      <c r="ASM858" s="399"/>
      <c r="ASN858" s="399"/>
      <c r="ASO858" s="399"/>
      <c r="ASP858" s="399"/>
      <c r="ASQ858" s="399"/>
      <c r="ASR858" s="399"/>
      <c r="ASS858" s="399"/>
      <c r="AST858" s="399"/>
      <c r="ASU858" s="399"/>
      <c r="ASV858" s="399"/>
      <c r="ASW858" s="399"/>
      <c r="ASX858" s="399"/>
      <c r="ASY858" s="399"/>
      <c r="ASZ858" s="399"/>
      <c r="ATA858" s="399"/>
      <c r="ATB858" s="399"/>
      <c r="ATC858" s="399"/>
      <c r="ATD858" s="399"/>
      <c r="ATE858" s="399"/>
      <c r="ATF858" s="399"/>
      <c r="ATG858" s="399"/>
      <c r="ATH858" s="399"/>
      <c r="ATI858" s="399"/>
      <c r="ATJ858" s="399"/>
      <c r="ATK858" s="399"/>
      <c r="ATL858" s="399"/>
      <c r="ATM858" s="399"/>
      <c r="ATN858" s="399"/>
      <c r="ATO858" s="399"/>
      <c r="ATP858" s="399"/>
      <c r="ATQ858" s="399"/>
      <c r="ATR858" s="399"/>
      <c r="ATS858" s="399"/>
      <c r="ATT858" s="399"/>
      <c r="ATU858" s="399"/>
      <c r="ATV858" s="399"/>
      <c r="ATW858" s="399"/>
      <c r="ATX858" s="399"/>
      <c r="ATY858" s="399"/>
      <c r="ATZ858" s="399"/>
      <c r="AUA858" s="399"/>
      <c r="AUB858" s="399"/>
      <c r="AUC858" s="399"/>
      <c r="AUD858" s="399"/>
      <c r="AUE858" s="399"/>
      <c r="AUF858" s="399"/>
      <c r="AUG858" s="399"/>
      <c r="AUH858" s="399"/>
      <c r="AUI858" s="399"/>
      <c r="AUJ858" s="399"/>
      <c r="AUK858" s="399"/>
      <c r="AUL858" s="399"/>
      <c r="AUM858" s="399"/>
      <c r="AUN858" s="399"/>
      <c r="AUO858" s="399"/>
      <c r="AUP858" s="399"/>
      <c r="AUQ858" s="399"/>
      <c r="AUR858" s="399"/>
      <c r="AUS858" s="399"/>
      <c r="AUT858" s="399"/>
      <c r="AUU858" s="399"/>
      <c r="AUV858" s="399"/>
      <c r="AUW858" s="399"/>
      <c r="AUX858" s="399"/>
      <c r="AUY858" s="399"/>
      <c r="AUZ858" s="399"/>
      <c r="AVA858" s="399"/>
      <c r="AVB858" s="399"/>
      <c r="AVC858" s="399"/>
      <c r="AVD858" s="399"/>
      <c r="AVE858" s="399"/>
      <c r="AVF858" s="399"/>
      <c r="AVG858" s="399"/>
      <c r="AVH858" s="399"/>
      <c r="AVI858" s="399"/>
      <c r="AVJ858" s="399"/>
      <c r="AVK858" s="399"/>
      <c r="AVL858" s="399"/>
      <c r="AVM858" s="399"/>
      <c r="AVN858" s="399"/>
      <c r="AVO858" s="399"/>
      <c r="AVP858" s="399"/>
      <c r="AVQ858" s="399"/>
      <c r="AVR858" s="399"/>
      <c r="AVS858" s="399"/>
      <c r="AVT858" s="399"/>
      <c r="AVU858" s="399"/>
      <c r="AVV858" s="399"/>
      <c r="AVW858" s="399"/>
      <c r="AVX858" s="399"/>
      <c r="AVY858" s="399"/>
      <c r="AVZ858" s="399"/>
      <c r="AWA858" s="399"/>
      <c r="AWB858" s="399"/>
      <c r="AWC858" s="399"/>
      <c r="AWD858" s="399"/>
      <c r="AWE858" s="399"/>
      <c r="AWF858" s="399"/>
      <c r="AWG858" s="399"/>
      <c r="AWH858" s="399"/>
      <c r="AWI858" s="399"/>
      <c r="AWJ858" s="399"/>
      <c r="AWK858" s="399"/>
      <c r="AWL858" s="399"/>
      <c r="AWM858" s="399"/>
      <c r="AWN858" s="399"/>
      <c r="AWO858" s="399"/>
      <c r="AWP858" s="399"/>
      <c r="AWQ858" s="399"/>
      <c r="AWR858" s="399"/>
      <c r="AWS858" s="399"/>
      <c r="AWT858" s="399"/>
      <c r="AWU858" s="399"/>
      <c r="AWV858" s="399"/>
      <c r="AWW858" s="399"/>
      <c r="AWX858" s="399"/>
      <c r="AWY858" s="399"/>
      <c r="AWZ858" s="399"/>
      <c r="AXA858" s="399"/>
      <c r="AXB858" s="399"/>
      <c r="AXC858" s="399"/>
      <c r="AXD858" s="399"/>
      <c r="AXE858" s="399"/>
      <c r="AXF858" s="399"/>
      <c r="AXG858" s="399"/>
      <c r="AXH858" s="399"/>
      <c r="AXI858" s="399"/>
      <c r="AXJ858" s="399"/>
      <c r="AXK858" s="399"/>
      <c r="AXL858" s="399"/>
      <c r="AXM858" s="399"/>
      <c r="AXN858" s="399"/>
      <c r="AXO858" s="399"/>
      <c r="AXP858" s="399"/>
      <c r="AXQ858" s="399"/>
      <c r="AXR858" s="399"/>
      <c r="AXS858" s="399"/>
      <c r="AXT858" s="399"/>
      <c r="AXU858" s="399"/>
      <c r="AXV858" s="399"/>
      <c r="AXW858" s="399"/>
      <c r="AXX858" s="399"/>
      <c r="AXY858" s="399"/>
      <c r="AXZ858" s="399"/>
      <c r="AYA858" s="399"/>
      <c r="AYB858" s="399"/>
      <c r="AYC858" s="399"/>
      <c r="AYD858" s="399"/>
      <c r="AYE858" s="399"/>
      <c r="AYF858" s="399"/>
      <c r="AYG858" s="399"/>
      <c r="AYH858" s="399"/>
      <c r="AYI858" s="399"/>
      <c r="AYJ858" s="399"/>
      <c r="AYK858" s="399"/>
      <c r="AYL858" s="399"/>
      <c r="AYM858" s="399"/>
      <c r="AYN858" s="399"/>
      <c r="AYO858" s="399"/>
      <c r="AYP858" s="399"/>
      <c r="AYQ858" s="399"/>
      <c r="AYR858" s="399"/>
      <c r="AYS858" s="399"/>
      <c r="AYT858" s="399"/>
      <c r="AYU858" s="399"/>
      <c r="AYV858" s="399"/>
      <c r="AYW858" s="399"/>
      <c r="AYX858" s="399"/>
      <c r="AYY858" s="399"/>
      <c r="AYZ858" s="399"/>
      <c r="AZA858" s="399"/>
      <c r="AZB858" s="399"/>
      <c r="AZC858" s="399"/>
      <c r="AZD858" s="399"/>
      <c r="AZE858" s="399"/>
      <c r="AZF858" s="399"/>
      <c r="AZG858" s="399"/>
      <c r="AZH858" s="399"/>
      <c r="AZI858" s="399"/>
      <c r="AZJ858" s="399"/>
      <c r="AZK858" s="399"/>
      <c r="AZL858" s="399"/>
      <c r="AZM858" s="399"/>
      <c r="AZN858" s="399"/>
      <c r="AZO858" s="399"/>
      <c r="AZP858" s="399"/>
      <c r="AZQ858" s="399"/>
      <c r="AZR858" s="399"/>
      <c r="AZS858" s="399"/>
      <c r="AZT858" s="399"/>
      <c r="AZU858" s="399"/>
      <c r="AZV858" s="399"/>
      <c r="AZW858" s="399"/>
      <c r="AZX858" s="399"/>
      <c r="AZY858" s="399"/>
      <c r="AZZ858" s="399"/>
      <c r="BAA858" s="399"/>
      <c r="BAB858" s="399"/>
      <c r="BAC858" s="399"/>
      <c r="BAD858" s="399"/>
      <c r="BAE858" s="399"/>
      <c r="BAF858" s="399"/>
      <c r="BAG858" s="399"/>
      <c r="BAH858" s="399"/>
      <c r="BAI858" s="399"/>
      <c r="BAJ858" s="399"/>
      <c r="BAK858" s="399"/>
      <c r="BAL858" s="399"/>
      <c r="BAM858" s="399"/>
      <c r="BAN858" s="399"/>
      <c r="BAO858" s="399"/>
      <c r="BAP858" s="399"/>
      <c r="BAQ858" s="399"/>
      <c r="BAR858" s="399"/>
      <c r="BAS858" s="399"/>
      <c r="BAT858" s="399"/>
      <c r="BAU858" s="399"/>
      <c r="BAV858" s="399"/>
      <c r="BAW858" s="399"/>
      <c r="BAX858" s="399"/>
      <c r="BAY858" s="399"/>
      <c r="BAZ858" s="399"/>
      <c r="BBA858" s="399"/>
      <c r="BBB858" s="399"/>
      <c r="BBC858" s="399"/>
      <c r="BBD858" s="399"/>
      <c r="BBE858" s="399"/>
      <c r="BBF858" s="399"/>
      <c r="BBG858" s="399"/>
      <c r="BBH858" s="399"/>
      <c r="BBI858" s="399"/>
      <c r="BBJ858" s="399"/>
      <c r="BBK858" s="399"/>
      <c r="BBL858" s="399"/>
      <c r="BBM858" s="399"/>
      <c r="BBN858" s="399"/>
      <c r="BBO858" s="399"/>
      <c r="BBP858" s="399"/>
      <c r="BBQ858" s="399"/>
      <c r="BBR858" s="399"/>
      <c r="BBS858" s="399"/>
      <c r="BBT858" s="399"/>
      <c r="BBU858" s="399"/>
      <c r="BBV858" s="399"/>
      <c r="BBW858" s="399"/>
      <c r="BBX858" s="399"/>
      <c r="BBY858" s="399"/>
      <c r="BBZ858" s="399"/>
      <c r="BCA858" s="399"/>
      <c r="BCB858" s="399"/>
      <c r="BCC858" s="399"/>
      <c r="BCD858" s="399"/>
      <c r="BCE858" s="399"/>
      <c r="BCF858" s="399"/>
      <c r="BCG858" s="399"/>
      <c r="BCH858" s="399"/>
      <c r="BCI858" s="399"/>
      <c r="BCJ858" s="399"/>
      <c r="BCK858" s="399"/>
      <c r="BCL858" s="399"/>
      <c r="BCM858" s="399"/>
      <c r="BCN858" s="399"/>
      <c r="BCO858" s="399"/>
      <c r="BCP858" s="399"/>
      <c r="BCQ858" s="399"/>
      <c r="BCR858" s="399"/>
      <c r="BCS858" s="399"/>
      <c r="BCT858" s="399"/>
      <c r="BCU858" s="399"/>
      <c r="BCV858" s="399"/>
      <c r="BCW858" s="399"/>
      <c r="BCX858" s="399"/>
      <c r="BCY858" s="399"/>
      <c r="BCZ858" s="399"/>
      <c r="BDA858" s="399"/>
      <c r="BDB858" s="399"/>
      <c r="BDC858" s="399"/>
      <c r="BDD858" s="399"/>
      <c r="BDE858" s="399"/>
      <c r="BDF858" s="399"/>
      <c r="BDG858" s="399"/>
      <c r="BDH858" s="399"/>
      <c r="BDI858" s="399"/>
      <c r="BDJ858" s="399"/>
      <c r="BDK858" s="399"/>
      <c r="BDL858" s="399"/>
      <c r="BDM858" s="399"/>
      <c r="BDN858" s="399"/>
      <c r="BDO858" s="399"/>
      <c r="BDP858" s="399"/>
      <c r="BDQ858" s="399"/>
      <c r="BDR858" s="399"/>
      <c r="BDS858" s="399"/>
      <c r="BDT858" s="399"/>
      <c r="BDU858" s="399"/>
      <c r="BDV858" s="399"/>
      <c r="BDW858" s="399"/>
      <c r="BDX858" s="399"/>
      <c r="BDY858" s="399"/>
      <c r="BDZ858" s="399"/>
      <c r="BEA858" s="399"/>
      <c r="BEB858" s="399"/>
      <c r="BEC858" s="399"/>
      <c r="BED858" s="399"/>
      <c r="BEE858" s="399"/>
      <c r="BEF858" s="399"/>
      <c r="BEG858" s="399"/>
      <c r="BEH858" s="399"/>
      <c r="BEI858" s="399"/>
      <c r="BEJ858" s="399"/>
      <c r="BEK858" s="399"/>
      <c r="BEL858" s="399"/>
      <c r="BEM858" s="399"/>
      <c r="BEN858" s="399"/>
      <c r="BEO858" s="399"/>
      <c r="BEP858" s="399"/>
      <c r="BEQ858" s="399"/>
      <c r="BER858" s="399"/>
      <c r="BES858" s="399"/>
      <c r="BET858" s="399"/>
      <c r="BEU858" s="399"/>
      <c r="BEV858" s="399"/>
      <c r="BEW858" s="399"/>
      <c r="BEX858" s="399"/>
      <c r="BEY858" s="399"/>
      <c r="BEZ858" s="399"/>
      <c r="BFA858" s="399"/>
      <c r="BFB858" s="399"/>
      <c r="BFC858" s="399"/>
      <c r="BFD858" s="399"/>
      <c r="BFE858" s="399"/>
      <c r="BFF858" s="399"/>
      <c r="BFG858" s="399"/>
      <c r="BFH858" s="399"/>
      <c r="BFI858" s="399"/>
      <c r="BFJ858" s="399"/>
      <c r="BFK858" s="399"/>
      <c r="BFL858" s="399"/>
      <c r="BFM858" s="399"/>
      <c r="BFN858" s="399"/>
      <c r="BFO858" s="399"/>
      <c r="BFP858" s="399"/>
      <c r="BFQ858" s="399"/>
      <c r="BFR858" s="399"/>
      <c r="BFS858" s="399"/>
      <c r="BFT858" s="399"/>
      <c r="BFU858" s="399"/>
      <c r="BFV858" s="399"/>
      <c r="BFW858" s="399"/>
      <c r="BFX858" s="399"/>
      <c r="BFY858" s="399"/>
      <c r="BFZ858" s="399"/>
      <c r="BGA858" s="399"/>
      <c r="BGB858" s="399"/>
      <c r="BGC858" s="399"/>
      <c r="BGD858" s="399"/>
      <c r="BGE858" s="399"/>
      <c r="BGF858" s="399"/>
      <c r="BGG858" s="399"/>
      <c r="BGH858" s="399"/>
      <c r="BGI858" s="399"/>
      <c r="BGJ858" s="399"/>
      <c r="BGK858" s="399"/>
      <c r="BGL858" s="399"/>
      <c r="BGM858" s="399"/>
      <c r="BGN858" s="399"/>
      <c r="BGO858" s="399"/>
      <c r="BGP858" s="399"/>
      <c r="BGQ858" s="399"/>
      <c r="BGR858" s="399"/>
      <c r="BGS858" s="399"/>
      <c r="BGT858" s="399"/>
      <c r="BGU858" s="399"/>
      <c r="BGV858" s="399"/>
      <c r="BGW858" s="399"/>
      <c r="BGX858" s="399"/>
      <c r="BGY858" s="399"/>
      <c r="BGZ858" s="399"/>
      <c r="BHA858" s="399"/>
      <c r="BHB858" s="399"/>
      <c r="BHC858" s="399"/>
      <c r="BHD858" s="399"/>
      <c r="BHE858" s="399"/>
      <c r="BHF858" s="399"/>
      <c r="BHG858" s="399"/>
      <c r="BHH858" s="399"/>
      <c r="BHI858" s="399"/>
      <c r="BHJ858" s="399"/>
      <c r="BHK858" s="399"/>
      <c r="BHL858" s="399"/>
      <c r="BHM858" s="399"/>
      <c r="BHN858" s="399"/>
      <c r="BHO858" s="399"/>
      <c r="BHP858" s="399"/>
      <c r="BHQ858" s="399"/>
      <c r="BHR858" s="399"/>
      <c r="BHS858" s="399"/>
      <c r="BHT858" s="399"/>
      <c r="BHU858" s="399"/>
      <c r="BHV858" s="399"/>
      <c r="BHW858" s="399"/>
      <c r="BHX858" s="399"/>
      <c r="BHY858" s="399"/>
      <c r="BHZ858" s="399"/>
      <c r="BIA858" s="399"/>
      <c r="BIB858" s="399"/>
      <c r="BIC858" s="399"/>
      <c r="BID858" s="399"/>
      <c r="BIE858" s="399"/>
      <c r="BIF858" s="399"/>
      <c r="BIG858" s="399"/>
      <c r="BIH858" s="399"/>
      <c r="BII858" s="399"/>
      <c r="BIJ858" s="399"/>
      <c r="BIK858" s="399"/>
      <c r="BIL858" s="399"/>
      <c r="BIM858" s="399"/>
      <c r="BIN858" s="399"/>
      <c r="BIO858" s="399"/>
      <c r="BIP858" s="399"/>
      <c r="BIQ858" s="399"/>
      <c r="BIR858" s="399"/>
      <c r="BIS858" s="399"/>
      <c r="BIT858" s="399"/>
      <c r="BIU858" s="399"/>
      <c r="BIV858" s="399"/>
      <c r="BIW858" s="399"/>
      <c r="BIX858" s="399"/>
      <c r="BIY858" s="399"/>
      <c r="BIZ858" s="399"/>
      <c r="BJA858" s="399"/>
      <c r="BJB858" s="399"/>
      <c r="BJC858" s="399"/>
      <c r="BJD858" s="399"/>
      <c r="BJE858" s="399"/>
      <c r="BJF858" s="399"/>
      <c r="BJG858" s="399"/>
      <c r="BJH858" s="399"/>
      <c r="BJI858" s="399"/>
      <c r="BJJ858" s="399"/>
      <c r="BJK858" s="399"/>
      <c r="BJL858" s="399"/>
      <c r="BJM858" s="399"/>
      <c r="BJN858" s="399"/>
      <c r="BJO858" s="399"/>
      <c r="BJP858" s="399"/>
      <c r="BJQ858" s="399"/>
      <c r="BJR858" s="399"/>
      <c r="BJS858" s="399"/>
      <c r="BJT858" s="399"/>
      <c r="BJU858" s="399"/>
      <c r="BJV858" s="399"/>
      <c r="BJW858" s="399"/>
      <c r="BJX858" s="399"/>
      <c r="BJY858" s="399"/>
      <c r="BJZ858" s="399"/>
      <c r="BKA858" s="399"/>
      <c r="BKB858" s="399"/>
      <c r="BKC858" s="399"/>
      <c r="BKD858" s="399"/>
      <c r="BKE858" s="399"/>
      <c r="BKF858" s="399"/>
      <c r="BKG858" s="399"/>
      <c r="BKH858" s="399"/>
      <c r="BKI858" s="399"/>
      <c r="BKJ858" s="399"/>
      <c r="BKK858" s="399"/>
      <c r="BKL858" s="399"/>
      <c r="BKM858" s="399"/>
      <c r="BKN858" s="399"/>
      <c r="BKO858" s="399"/>
      <c r="BKP858" s="399"/>
      <c r="BKQ858" s="399"/>
      <c r="BKR858" s="399"/>
      <c r="BKS858" s="399"/>
      <c r="BKT858" s="399"/>
      <c r="BKU858" s="399"/>
      <c r="BKV858" s="399"/>
      <c r="BKW858" s="399"/>
      <c r="BKX858" s="399"/>
      <c r="BKY858" s="399"/>
      <c r="BKZ858" s="399"/>
      <c r="BLA858" s="399"/>
      <c r="BLB858" s="399"/>
      <c r="BLC858" s="399"/>
      <c r="BLD858" s="399"/>
      <c r="BLE858" s="399"/>
      <c r="BLF858" s="399"/>
      <c r="BLG858" s="399"/>
      <c r="BLH858" s="399"/>
      <c r="BLI858" s="399"/>
      <c r="BLJ858" s="399"/>
      <c r="BLK858" s="399"/>
      <c r="BLL858" s="399"/>
      <c r="BLM858" s="399"/>
      <c r="BLN858" s="399"/>
      <c r="BLO858" s="399"/>
      <c r="BLP858" s="399"/>
      <c r="BLQ858" s="399"/>
      <c r="BLR858" s="399"/>
      <c r="BLS858" s="399"/>
      <c r="BLT858" s="399"/>
      <c r="BLU858" s="399"/>
      <c r="BLV858" s="399"/>
      <c r="BLW858" s="399"/>
      <c r="BLX858" s="399"/>
      <c r="BLY858" s="399"/>
      <c r="BLZ858" s="399"/>
      <c r="BMA858" s="399"/>
      <c r="BMB858" s="399"/>
      <c r="BMC858" s="399"/>
      <c r="BMD858" s="399"/>
      <c r="BME858" s="399"/>
      <c r="BMF858" s="399"/>
      <c r="BMG858" s="399"/>
      <c r="BMH858" s="399"/>
      <c r="BMI858" s="399"/>
      <c r="BMJ858" s="399"/>
      <c r="BMK858" s="399"/>
      <c r="BML858" s="399"/>
      <c r="BMM858" s="399"/>
      <c r="BMN858" s="399"/>
      <c r="BMO858" s="399"/>
      <c r="BMP858" s="399"/>
      <c r="BMQ858" s="399"/>
      <c r="BMR858" s="399"/>
      <c r="BMS858" s="399"/>
      <c r="BMT858" s="399"/>
      <c r="BMU858" s="399"/>
      <c r="BMV858" s="399"/>
      <c r="BMW858" s="399"/>
      <c r="BMX858" s="399"/>
      <c r="BMY858" s="399"/>
      <c r="BMZ858" s="399"/>
      <c r="BNA858" s="399"/>
      <c r="BNB858" s="399"/>
      <c r="BNC858" s="399"/>
      <c r="BND858" s="399"/>
      <c r="BNE858" s="399"/>
      <c r="BNF858" s="399"/>
      <c r="BNG858" s="399"/>
      <c r="BNH858" s="399"/>
      <c r="BNI858" s="399"/>
      <c r="BNJ858" s="399"/>
      <c r="BNK858" s="399"/>
      <c r="BNL858" s="399"/>
      <c r="BNM858" s="399"/>
      <c r="BNN858" s="399"/>
      <c r="BNO858" s="399"/>
      <c r="BNP858" s="399"/>
      <c r="BNQ858" s="399"/>
      <c r="BNR858" s="399"/>
      <c r="BNS858" s="399"/>
      <c r="BNT858" s="399"/>
      <c r="BNU858" s="399"/>
      <c r="BNV858" s="399"/>
      <c r="BNW858" s="399"/>
      <c r="BNX858" s="399"/>
      <c r="BNY858" s="399"/>
      <c r="BNZ858" s="399"/>
      <c r="BOA858" s="399"/>
      <c r="BOB858" s="399"/>
      <c r="BOC858" s="399"/>
      <c r="BOD858" s="399"/>
      <c r="BOE858" s="399"/>
      <c r="BOF858" s="399"/>
      <c r="BOG858" s="399"/>
      <c r="BOH858" s="399"/>
      <c r="BOI858" s="399"/>
      <c r="BOJ858" s="399"/>
      <c r="BOK858" s="399"/>
      <c r="BOL858" s="399"/>
      <c r="BOM858" s="399"/>
      <c r="BON858" s="399"/>
      <c r="BOO858" s="399"/>
      <c r="BOP858" s="399"/>
      <c r="BOQ858" s="399"/>
      <c r="BOR858" s="399"/>
      <c r="BOS858" s="399"/>
      <c r="BOT858" s="399"/>
      <c r="BOU858" s="399"/>
      <c r="BOV858" s="399"/>
      <c r="BOW858" s="399"/>
      <c r="BOX858" s="399"/>
      <c r="BOY858" s="399"/>
      <c r="BOZ858" s="399"/>
      <c r="BPA858" s="399"/>
      <c r="BPB858" s="399"/>
      <c r="BPC858" s="399"/>
      <c r="BPD858" s="399"/>
      <c r="BPE858" s="399"/>
      <c r="BPF858" s="399"/>
      <c r="BPG858" s="399"/>
      <c r="BPH858" s="399"/>
      <c r="BPI858" s="399"/>
      <c r="BPJ858" s="399"/>
      <c r="BPK858" s="399"/>
      <c r="BPL858" s="399"/>
      <c r="BPM858" s="399"/>
      <c r="BPN858" s="399"/>
      <c r="BPO858" s="399"/>
      <c r="BPP858" s="399"/>
      <c r="BPQ858" s="399"/>
      <c r="BPR858" s="399"/>
      <c r="BPS858" s="399"/>
      <c r="BPT858" s="399"/>
      <c r="BPU858" s="399"/>
      <c r="BPV858" s="399"/>
      <c r="BPW858" s="399"/>
      <c r="BPX858" s="399"/>
      <c r="BPY858" s="399"/>
      <c r="BPZ858" s="399"/>
      <c r="BQA858" s="399"/>
      <c r="BQB858" s="399"/>
      <c r="BQC858" s="399"/>
      <c r="BQD858" s="399"/>
      <c r="BQE858" s="399"/>
      <c r="BQF858" s="399"/>
      <c r="BQG858" s="399"/>
      <c r="BQH858" s="399"/>
      <c r="BQI858" s="399"/>
      <c r="BQJ858" s="399"/>
      <c r="BQK858" s="399"/>
      <c r="BQL858" s="399"/>
      <c r="BQM858" s="399"/>
      <c r="BQN858" s="399"/>
      <c r="BQO858" s="399"/>
      <c r="BQP858" s="399"/>
      <c r="BQQ858" s="399"/>
      <c r="BQR858" s="399"/>
      <c r="BQS858" s="399"/>
      <c r="BQT858" s="399"/>
      <c r="BQU858" s="399"/>
      <c r="BQV858" s="399"/>
      <c r="BQW858" s="399"/>
      <c r="BQX858" s="399"/>
      <c r="BQY858" s="399"/>
      <c r="BQZ858" s="399"/>
      <c r="BRA858" s="399"/>
      <c r="BRB858" s="399"/>
      <c r="BRC858" s="399"/>
      <c r="BRD858" s="399"/>
      <c r="BRE858" s="399"/>
      <c r="BRF858" s="399"/>
      <c r="BRG858" s="399"/>
      <c r="BRH858" s="399"/>
      <c r="BRI858" s="399"/>
      <c r="BRJ858" s="399"/>
      <c r="BRK858" s="399"/>
      <c r="BRL858" s="399"/>
      <c r="BRM858" s="399"/>
      <c r="BRN858" s="399"/>
      <c r="BRO858" s="399"/>
      <c r="BRP858" s="399"/>
      <c r="BRQ858" s="399"/>
      <c r="BRR858" s="399"/>
      <c r="BRS858" s="399"/>
      <c r="BRT858" s="399"/>
      <c r="BRU858" s="399"/>
      <c r="BRV858" s="399"/>
      <c r="BRW858" s="399"/>
      <c r="BRX858" s="399"/>
      <c r="BRY858" s="399"/>
      <c r="BRZ858" s="399"/>
      <c r="BSA858" s="399"/>
      <c r="BSB858" s="399"/>
      <c r="BSC858" s="399"/>
      <c r="BSD858" s="399"/>
      <c r="BSE858" s="399"/>
      <c r="BSF858" s="399"/>
      <c r="BSG858" s="399"/>
      <c r="BSH858" s="399"/>
      <c r="BSI858" s="399"/>
      <c r="BSJ858" s="399"/>
      <c r="BSK858" s="399"/>
      <c r="BSL858" s="399"/>
      <c r="BSM858" s="399"/>
      <c r="BSN858" s="399"/>
      <c r="BSO858" s="399"/>
      <c r="BSP858" s="399"/>
      <c r="BSQ858" s="399"/>
      <c r="BSR858" s="399"/>
      <c r="BSS858" s="399"/>
      <c r="BST858" s="399"/>
      <c r="BSU858" s="399"/>
      <c r="BSV858" s="399"/>
      <c r="BSW858" s="399"/>
      <c r="BSX858" s="399"/>
      <c r="BSY858" s="399"/>
      <c r="BSZ858" s="399"/>
      <c r="BTA858" s="399"/>
      <c r="BTB858" s="399"/>
      <c r="BTC858" s="399"/>
      <c r="BTD858" s="399"/>
      <c r="BTE858" s="399"/>
      <c r="BTF858" s="399"/>
      <c r="BTG858" s="399"/>
      <c r="BTH858" s="399"/>
      <c r="BTI858" s="399"/>
      <c r="BTJ858" s="399"/>
      <c r="BTK858" s="399"/>
      <c r="BTL858" s="399"/>
      <c r="BTM858" s="399"/>
      <c r="BTN858" s="399"/>
      <c r="BTO858" s="399"/>
      <c r="BTP858" s="399"/>
      <c r="BTQ858" s="399"/>
      <c r="BTR858" s="399"/>
      <c r="BTS858" s="399"/>
      <c r="BTT858" s="399"/>
      <c r="BTU858" s="399"/>
      <c r="BTV858" s="399"/>
      <c r="BTW858" s="399"/>
      <c r="BTX858" s="399"/>
      <c r="BTY858" s="399"/>
      <c r="BTZ858" s="399"/>
      <c r="BUA858" s="399"/>
      <c r="BUB858" s="399"/>
      <c r="BUC858" s="399"/>
      <c r="BUD858" s="399"/>
      <c r="BUE858" s="399"/>
      <c r="BUF858" s="399"/>
      <c r="BUG858" s="399"/>
      <c r="BUH858" s="399"/>
      <c r="BUI858" s="399"/>
      <c r="BUJ858" s="399"/>
      <c r="BUK858" s="399"/>
      <c r="BUL858" s="399"/>
      <c r="BUM858" s="399"/>
      <c r="BUN858" s="399"/>
      <c r="BUO858" s="399"/>
      <c r="BUP858" s="399"/>
      <c r="BUQ858" s="399"/>
      <c r="BUR858" s="399"/>
      <c r="BUS858" s="399"/>
      <c r="BUT858" s="399"/>
      <c r="BUU858" s="399"/>
      <c r="BUV858" s="399"/>
      <c r="BUW858" s="399"/>
      <c r="BUX858" s="399"/>
      <c r="BUY858" s="399"/>
      <c r="BUZ858" s="399"/>
      <c r="BVA858" s="399"/>
      <c r="BVB858" s="399"/>
      <c r="BVC858" s="399"/>
      <c r="BVD858" s="399"/>
      <c r="BVE858" s="399"/>
      <c r="BVF858" s="399"/>
      <c r="BVG858" s="399"/>
      <c r="BVH858" s="399"/>
      <c r="BVI858" s="399"/>
      <c r="BVJ858" s="399"/>
      <c r="BVK858" s="399"/>
      <c r="BVL858" s="399"/>
      <c r="BVM858" s="399"/>
      <c r="BVN858" s="399"/>
      <c r="BVO858" s="399"/>
      <c r="BVP858" s="399"/>
      <c r="BVQ858" s="399"/>
      <c r="BVR858" s="399"/>
      <c r="BVS858" s="399"/>
      <c r="BVT858" s="399"/>
      <c r="BVU858" s="399"/>
      <c r="BVV858" s="399"/>
      <c r="BVW858" s="399"/>
      <c r="BVX858" s="399"/>
      <c r="BVY858" s="399"/>
      <c r="BVZ858" s="399"/>
      <c r="BWA858" s="399"/>
      <c r="BWB858" s="399"/>
      <c r="BWC858" s="399"/>
      <c r="BWD858" s="399"/>
      <c r="BWE858" s="399"/>
      <c r="BWF858" s="399"/>
      <c r="BWG858" s="399"/>
      <c r="BWH858" s="399"/>
      <c r="BWI858" s="399"/>
      <c r="BWJ858" s="399"/>
      <c r="BWK858" s="399"/>
      <c r="BWL858" s="399"/>
      <c r="BWM858" s="399"/>
      <c r="BWN858" s="399"/>
      <c r="BWO858" s="399"/>
      <c r="BWP858" s="399"/>
      <c r="BWQ858" s="399"/>
      <c r="BWR858" s="399"/>
      <c r="BWS858" s="399"/>
      <c r="BWT858" s="399"/>
      <c r="BWU858" s="399"/>
      <c r="BWV858" s="399"/>
      <c r="BWW858" s="399"/>
      <c r="BWX858" s="399"/>
      <c r="BWY858" s="399"/>
      <c r="BWZ858" s="399"/>
      <c r="BXA858" s="399"/>
      <c r="BXB858" s="399"/>
      <c r="BXC858" s="399"/>
      <c r="BXD858" s="399"/>
      <c r="BXE858" s="399"/>
      <c r="BXF858" s="399"/>
      <c r="BXG858" s="399"/>
      <c r="BXH858" s="399"/>
      <c r="BXI858" s="399"/>
      <c r="BXJ858" s="399"/>
      <c r="BXK858" s="399"/>
      <c r="BXL858" s="399"/>
      <c r="BXM858" s="399"/>
      <c r="BXN858" s="399"/>
      <c r="BXO858" s="399"/>
      <c r="BXP858" s="399"/>
      <c r="BXQ858" s="399"/>
      <c r="BXR858" s="399"/>
      <c r="BXS858" s="399"/>
      <c r="BXT858" s="399"/>
      <c r="BXU858" s="399"/>
      <c r="BXV858" s="399"/>
      <c r="BXW858" s="399"/>
      <c r="BXX858" s="399"/>
      <c r="BXY858" s="399"/>
      <c r="BXZ858" s="399"/>
      <c r="BYA858" s="399"/>
      <c r="BYB858" s="399"/>
      <c r="BYC858" s="399"/>
      <c r="BYD858" s="399"/>
      <c r="BYE858" s="399"/>
      <c r="BYF858" s="399"/>
      <c r="BYG858" s="399"/>
      <c r="BYH858" s="399"/>
      <c r="BYI858" s="399"/>
      <c r="BYJ858" s="399"/>
      <c r="BYK858" s="399"/>
      <c r="BYL858" s="399"/>
      <c r="BYM858" s="399"/>
      <c r="BYN858" s="399"/>
      <c r="BYO858" s="399"/>
      <c r="BYP858" s="399"/>
      <c r="BYQ858" s="399"/>
      <c r="BYR858" s="399"/>
      <c r="BYS858" s="399"/>
      <c r="BYT858" s="399"/>
      <c r="BYU858" s="399"/>
      <c r="BYV858" s="399"/>
      <c r="BYW858" s="399"/>
      <c r="BYX858" s="399"/>
      <c r="BYY858" s="399"/>
      <c r="BYZ858" s="399"/>
      <c r="BZA858" s="399"/>
      <c r="BZB858" s="399"/>
      <c r="BZC858" s="399"/>
      <c r="BZD858" s="399"/>
      <c r="BZE858" s="399"/>
      <c r="BZF858" s="399"/>
      <c r="BZG858" s="399"/>
      <c r="BZH858" s="399"/>
      <c r="BZI858" s="399"/>
      <c r="BZJ858" s="399"/>
      <c r="BZK858" s="399"/>
      <c r="BZL858" s="399"/>
      <c r="BZM858" s="399"/>
      <c r="BZN858" s="399"/>
      <c r="BZO858" s="399"/>
      <c r="BZP858" s="399"/>
      <c r="BZQ858" s="399"/>
      <c r="BZR858" s="399"/>
      <c r="BZS858" s="399"/>
      <c r="BZT858" s="399"/>
      <c r="BZU858" s="399"/>
      <c r="BZV858" s="399"/>
      <c r="BZW858" s="399"/>
      <c r="BZX858" s="399"/>
      <c r="BZY858" s="399"/>
      <c r="BZZ858" s="399"/>
      <c r="CAA858" s="399"/>
      <c r="CAB858" s="399"/>
      <c r="CAC858" s="399"/>
      <c r="CAD858" s="399"/>
      <c r="CAE858" s="399"/>
      <c r="CAF858" s="399"/>
      <c r="CAG858" s="399"/>
      <c r="CAH858" s="399"/>
      <c r="CAI858" s="399"/>
      <c r="CAJ858" s="399"/>
      <c r="CAK858" s="399"/>
      <c r="CAL858" s="399"/>
      <c r="CAM858" s="399"/>
      <c r="CAN858" s="399"/>
      <c r="CAO858" s="399"/>
      <c r="CAP858" s="399"/>
      <c r="CAQ858" s="399"/>
      <c r="CAR858" s="399"/>
      <c r="CAS858" s="399"/>
      <c r="CAT858" s="399"/>
      <c r="CAU858" s="399"/>
      <c r="CAV858" s="399"/>
      <c r="CAW858" s="399"/>
      <c r="CAX858" s="399"/>
      <c r="CAY858" s="399"/>
      <c r="CAZ858" s="399"/>
      <c r="CBA858" s="399"/>
      <c r="CBB858" s="399"/>
      <c r="CBC858" s="399"/>
      <c r="CBD858" s="399"/>
      <c r="CBE858" s="399"/>
      <c r="CBF858" s="399"/>
      <c r="CBG858" s="399"/>
      <c r="CBH858" s="399"/>
      <c r="CBI858" s="399"/>
      <c r="CBJ858" s="399"/>
      <c r="CBK858" s="399"/>
      <c r="CBL858" s="399"/>
      <c r="CBM858" s="399"/>
      <c r="CBN858" s="399"/>
      <c r="CBO858" s="399"/>
      <c r="CBP858" s="399"/>
      <c r="CBQ858" s="399"/>
      <c r="CBR858" s="399"/>
      <c r="CBS858" s="399"/>
      <c r="CBT858" s="399"/>
      <c r="CBU858" s="399"/>
      <c r="CBV858" s="399"/>
      <c r="CBW858" s="399"/>
      <c r="CBX858" s="399"/>
      <c r="CBY858" s="399"/>
      <c r="CBZ858" s="399"/>
      <c r="CCA858" s="399"/>
      <c r="CCB858" s="399"/>
      <c r="CCC858" s="399"/>
      <c r="CCD858" s="399"/>
      <c r="CCE858" s="399"/>
      <c r="CCF858" s="399"/>
      <c r="CCG858" s="399"/>
      <c r="CCH858" s="399"/>
      <c r="CCI858" s="399"/>
      <c r="CCJ858" s="399"/>
      <c r="CCK858" s="399"/>
      <c r="CCL858" s="399"/>
      <c r="CCM858" s="399"/>
      <c r="CCN858" s="399"/>
      <c r="CCO858" s="399"/>
      <c r="CCP858" s="399"/>
      <c r="CCQ858" s="399"/>
      <c r="CCR858" s="399"/>
      <c r="CCS858" s="399"/>
      <c r="CCT858" s="399"/>
      <c r="CCU858" s="399"/>
      <c r="CCV858" s="399"/>
      <c r="CCW858" s="399"/>
      <c r="CCX858" s="399"/>
      <c r="CCY858" s="399"/>
      <c r="CCZ858" s="399"/>
      <c r="CDA858" s="399"/>
      <c r="CDB858" s="399"/>
      <c r="CDC858" s="399"/>
      <c r="CDD858" s="399"/>
      <c r="CDE858" s="399"/>
      <c r="CDF858" s="399"/>
      <c r="CDG858" s="399"/>
      <c r="CDH858" s="399"/>
      <c r="CDI858" s="399"/>
      <c r="CDJ858" s="399"/>
      <c r="CDK858" s="399"/>
      <c r="CDL858" s="399"/>
      <c r="CDM858" s="399"/>
      <c r="CDN858" s="399"/>
      <c r="CDO858" s="399"/>
      <c r="CDP858" s="399"/>
      <c r="CDQ858" s="399"/>
      <c r="CDR858" s="399"/>
      <c r="CDS858" s="399"/>
      <c r="CDT858" s="399"/>
      <c r="CDU858" s="399"/>
      <c r="CDV858" s="399"/>
      <c r="CDW858" s="399"/>
      <c r="CDX858" s="399"/>
      <c r="CDY858" s="399"/>
      <c r="CDZ858" s="399"/>
      <c r="CEA858" s="399"/>
      <c r="CEB858" s="399"/>
      <c r="CEC858" s="399"/>
      <c r="CED858" s="399"/>
      <c r="CEE858" s="399"/>
      <c r="CEF858" s="399"/>
      <c r="CEG858" s="399"/>
      <c r="CEH858" s="399"/>
      <c r="CEI858" s="399"/>
      <c r="CEJ858" s="399"/>
      <c r="CEK858" s="399"/>
      <c r="CEL858" s="399"/>
      <c r="CEM858" s="399"/>
      <c r="CEN858" s="399"/>
      <c r="CEO858" s="399"/>
      <c r="CEP858" s="399"/>
      <c r="CEQ858" s="399"/>
      <c r="CER858" s="399"/>
      <c r="CES858" s="399"/>
      <c r="CET858" s="399"/>
      <c r="CEU858" s="399"/>
      <c r="CEV858" s="399"/>
      <c r="CEW858" s="399"/>
      <c r="CEX858" s="399"/>
      <c r="CEY858" s="399"/>
      <c r="CEZ858" s="399"/>
      <c r="CFA858" s="399"/>
      <c r="CFB858" s="399"/>
      <c r="CFC858" s="399"/>
      <c r="CFD858" s="399"/>
      <c r="CFE858" s="399"/>
      <c r="CFF858" s="399"/>
      <c r="CFG858" s="399"/>
      <c r="CFH858" s="399"/>
      <c r="CFI858" s="399"/>
      <c r="CFJ858" s="399"/>
      <c r="CFK858" s="399"/>
      <c r="CFL858" s="399"/>
      <c r="CFM858" s="399"/>
      <c r="CFN858" s="399"/>
      <c r="CFO858" s="399"/>
      <c r="CFP858" s="399"/>
      <c r="CFQ858" s="399"/>
      <c r="CFR858" s="399"/>
      <c r="CFS858" s="399"/>
      <c r="CFT858" s="399"/>
      <c r="CFU858" s="399"/>
      <c r="CFV858" s="399"/>
      <c r="CFW858" s="399"/>
      <c r="CFX858" s="399"/>
      <c r="CFY858" s="399"/>
      <c r="CFZ858" s="399"/>
      <c r="CGA858" s="399"/>
      <c r="CGB858" s="399"/>
      <c r="CGC858" s="399"/>
      <c r="CGD858" s="399"/>
      <c r="CGE858" s="399"/>
      <c r="CGF858" s="399"/>
      <c r="CGG858" s="399"/>
      <c r="CGH858" s="399"/>
      <c r="CGI858" s="399"/>
      <c r="CGJ858" s="399"/>
      <c r="CGK858" s="399"/>
      <c r="CGL858" s="399"/>
      <c r="CGM858" s="399"/>
      <c r="CGN858" s="399"/>
      <c r="CGO858" s="399"/>
      <c r="CGP858" s="399"/>
      <c r="CGQ858" s="399"/>
      <c r="CGR858" s="399"/>
      <c r="CGS858" s="399"/>
      <c r="CGT858" s="399"/>
      <c r="CGU858" s="399"/>
      <c r="CGV858" s="399"/>
      <c r="CGW858" s="399"/>
      <c r="CGX858" s="399"/>
      <c r="CGY858" s="399"/>
      <c r="CGZ858" s="399"/>
      <c r="CHA858" s="399"/>
      <c r="CHB858" s="399"/>
      <c r="CHC858" s="399"/>
      <c r="CHD858" s="399"/>
      <c r="CHE858" s="399"/>
      <c r="CHF858" s="399"/>
      <c r="CHG858" s="399"/>
      <c r="CHH858" s="399"/>
      <c r="CHI858" s="399"/>
      <c r="CHJ858" s="399"/>
      <c r="CHK858" s="399"/>
      <c r="CHL858" s="399"/>
      <c r="CHM858" s="399"/>
      <c r="CHN858" s="399"/>
      <c r="CHO858" s="399"/>
      <c r="CHP858" s="399"/>
      <c r="CHQ858" s="399"/>
      <c r="CHR858" s="399"/>
      <c r="CHS858" s="399"/>
      <c r="CHT858" s="399"/>
      <c r="CHU858" s="399"/>
      <c r="CHV858" s="399"/>
      <c r="CHW858" s="399"/>
      <c r="CHX858" s="399"/>
      <c r="CHY858" s="399"/>
      <c r="CHZ858" s="399"/>
      <c r="CIA858" s="399"/>
      <c r="CIB858" s="399"/>
      <c r="CIC858" s="399"/>
      <c r="CID858" s="399"/>
      <c r="CIE858" s="399"/>
      <c r="CIF858" s="399"/>
      <c r="CIG858" s="399"/>
      <c r="CIH858" s="399"/>
      <c r="CII858" s="399"/>
      <c r="CIJ858" s="399"/>
      <c r="CIK858" s="399"/>
      <c r="CIL858" s="399"/>
      <c r="CIM858" s="399"/>
      <c r="CIN858" s="399"/>
      <c r="CIO858" s="399"/>
      <c r="CIP858" s="399"/>
      <c r="CIQ858" s="399"/>
      <c r="CIR858" s="399"/>
      <c r="CIS858" s="399"/>
      <c r="CIT858" s="399"/>
      <c r="CIU858" s="399"/>
      <c r="CIV858" s="399"/>
      <c r="CIW858" s="399"/>
      <c r="CIX858" s="399"/>
      <c r="CIY858" s="399"/>
      <c r="CIZ858" s="399"/>
      <c r="CJA858" s="399"/>
      <c r="CJB858" s="399"/>
      <c r="CJC858" s="399"/>
      <c r="CJD858" s="399"/>
      <c r="CJE858" s="399"/>
      <c r="CJF858" s="399"/>
      <c r="CJG858" s="399"/>
      <c r="CJH858" s="399"/>
      <c r="CJI858" s="399"/>
      <c r="CJJ858" s="399"/>
      <c r="CJK858" s="399"/>
      <c r="CJL858" s="399"/>
      <c r="CJM858" s="399"/>
      <c r="CJN858" s="399"/>
      <c r="CJO858" s="399"/>
      <c r="CJP858" s="399"/>
      <c r="CJQ858" s="399"/>
      <c r="CJR858" s="399"/>
      <c r="CJS858" s="399"/>
      <c r="CJT858" s="399"/>
      <c r="CJU858" s="399"/>
      <c r="CJV858" s="399"/>
      <c r="CJW858" s="399"/>
      <c r="CJX858" s="399"/>
      <c r="CJY858" s="399"/>
      <c r="CJZ858" s="399"/>
      <c r="CKA858" s="399"/>
      <c r="CKB858" s="399"/>
      <c r="CKC858" s="399"/>
      <c r="CKD858" s="399"/>
      <c r="CKE858" s="399"/>
      <c r="CKF858" s="399"/>
      <c r="CKG858" s="399"/>
      <c r="CKH858" s="399"/>
      <c r="CKI858" s="399"/>
      <c r="CKJ858" s="399"/>
      <c r="CKK858" s="399"/>
      <c r="CKL858" s="399"/>
      <c r="CKM858" s="399"/>
      <c r="CKN858" s="399"/>
      <c r="CKO858" s="399"/>
      <c r="CKP858" s="399"/>
      <c r="CKQ858" s="399"/>
      <c r="CKR858" s="399"/>
      <c r="CKS858" s="399"/>
      <c r="CKT858" s="399"/>
      <c r="CKU858" s="399"/>
      <c r="CKV858" s="399"/>
      <c r="CKW858" s="399"/>
      <c r="CKX858" s="399"/>
      <c r="CKY858" s="399"/>
      <c r="CKZ858" s="399"/>
      <c r="CLA858" s="399"/>
      <c r="CLB858" s="399"/>
      <c r="CLC858" s="399"/>
      <c r="CLD858" s="399"/>
      <c r="CLE858" s="399"/>
      <c r="CLF858" s="399"/>
      <c r="CLG858" s="399"/>
      <c r="CLH858" s="399"/>
      <c r="CLI858" s="399"/>
      <c r="CLJ858" s="399"/>
      <c r="CLK858" s="399"/>
      <c r="CLL858" s="399"/>
      <c r="CLM858" s="399"/>
      <c r="CLN858" s="399"/>
      <c r="CLO858" s="399"/>
      <c r="CLP858" s="399"/>
      <c r="CLQ858" s="399"/>
      <c r="CLR858" s="399"/>
      <c r="CLS858" s="399"/>
      <c r="CLT858" s="399"/>
      <c r="CLU858" s="399"/>
      <c r="CLV858" s="399"/>
      <c r="CLW858" s="399"/>
      <c r="CLX858" s="399"/>
      <c r="CLY858" s="399"/>
      <c r="CLZ858" s="399"/>
      <c r="CMA858" s="399"/>
      <c r="CMB858" s="399"/>
      <c r="CMC858" s="399"/>
      <c r="CMD858" s="399"/>
      <c r="CME858" s="399"/>
      <c r="CMF858" s="399"/>
      <c r="CMG858" s="399"/>
      <c r="CMH858" s="399"/>
      <c r="CMI858" s="399"/>
      <c r="CMJ858" s="399"/>
      <c r="CMK858" s="399"/>
      <c r="CML858" s="399"/>
      <c r="CMM858" s="399"/>
      <c r="CMN858" s="399"/>
      <c r="CMO858" s="399"/>
      <c r="CMP858" s="399"/>
      <c r="CMQ858" s="399"/>
      <c r="CMR858" s="399"/>
      <c r="CMS858" s="399"/>
      <c r="CMT858" s="399"/>
      <c r="CMU858" s="399"/>
      <c r="CMV858" s="399"/>
      <c r="CMW858" s="399"/>
      <c r="CMX858" s="399"/>
      <c r="CMY858" s="399"/>
      <c r="CMZ858" s="399"/>
      <c r="CNA858" s="399"/>
      <c r="CNB858" s="399"/>
      <c r="CNC858" s="399"/>
      <c r="CND858" s="399"/>
      <c r="CNE858" s="399"/>
      <c r="CNF858" s="399"/>
      <c r="CNG858" s="399"/>
      <c r="CNH858" s="399"/>
      <c r="CNI858" s="399"/>
      <c r="CNJ858" s="399"/>
      <c r="CNK858" s="399"/>
      <c r="CNL858" s="399"/>
      <c r="CNM858" s="399"/>
      <c r="CNN858" s="399"/>
      <c r="CNO858" s="399"/>
      <c r="CNP858" s="399"/>
      <c r="CNQ858" s="399"/>
      <c r="CNR858" s="399"/>
      <c r="CNS858" s="399"/>
      <c r="CNT858" s="399"/>
      <c r="CNU858" s="399"/>
      <c r="CNV858" s="399"/>
      <c r="CNW858" s="399"/>
      <c r="CNX858" s="399"/>
      <c r="CNY858" s="399"/>
      <c r="CNZ858" s="399"/>
      <c r="COA858" s="399"/>
      <c r="COB858" s="399"/>
      <c r="COC858" s="399"/>
      <c r="COD858" s="399"/>
      <c r="COE858" s="399"/>
      <c r="COF858" s="399"/>
      <c r="COG858" s="399"/>
      <c r="COH858" s="399"/>
      <c r="COI858" s="399"/>
      <c r="COJ858" s="399"/>
      <c r="COK858" s="399"/>
      <c r="COL858" s="399"/>
      <c r="COM858" s="399"/>
      <c r="CON858" s="399"/>
      <c r="COO858" s="399"/>
      <c r="COP858" s="399"/>
      <c r="COQ858" s="399"/>
      <c r="COR858" s="399"/>
      <c r="COS858" s="399"/>
      <c r="COT858" s="399"/>
      <c r="COU858" s="399"/>
      <c r="COV858" s="399"/>
      <c r="COW858" s="399"/>
      <c r="COX858" s="399"/>
      <c r="COY858" s="399"/>
      <c r="COZ858" s="399"/>
      <c r="CPA858" s="399"/>
      <c r="CPB858" s="399"/>
      <c r="CPC858" s="399"/>
      <c r="CPD858" s="399"/>
      <c r="CPE858" s="399"/>
      <c r="CPF858" s="399"/>
      <c r="CPG858" s="399"/>
      <c r="CPH858" s="399"/>
      <c r="CPI858" s="399"/>
      <c r="CPJ858" s="399"/>
      <c r="CPK858" s="399"/>
      <c r="CPL858" s="399"/>
      <c r="CPM858" s="399"/>
      <c r="CPN858" s="399"/>
      <c r="CPO858" s="399"/>
      <c r="CPP858" s="399"/>
      <c r="CPQ858" s="399"/>
      <c r="CPR858" s="399"/>
      <c r="CPS858" s="399"/>
      <c r="CPT858" s="399"/>
      <c r="CPU858" s="399"/>
      <c r="CPV858" s="399"/>
      <c r="CPW858" s="399"/>
      <c r="CPX858" s="399"/>
      <c r="CPY858" s="399"/>
      <c r="CPZ858" s="399"/>
      <c r="CQA858" s="399"/>
      <c r="CQB858" s="399"/>
      <c r="CQC858" s="399"/>
      <c r="CQD858" s="399"/>
      <c r="CQE858" s="399"/>
      <c r="CQF858" s="399"/>
      <c r="CQG858" s="399"/>
      <c r="CQH858" s="399"/>
      <c r="CQI858" s="399"/>
      <c r="CQJ858" s="399"/>
      <c r="CQK858" s="399"/>
      <c r="CQL858" s="399"/>
      <c r="CQM858" s="399"/>
      <c r="CQN858" s="399"/>
      <c r="CQO858" s="399"/>
      <c r="CQP858" s="399"/>
      <c r="CQQ858" s="399"/>
      <c r="CQR858" s="399"/>
      <c r="CQS858" s="399"/>
      <c r="CQT858" s="399"/>
      <c r="CQU858" s="399"/>
      <c r="CQV858" s="399"/>
      <c r="CQW858" s="399"/>
      <c r="CQX858" s="399"/>
      <c r="CQY858" s="399"/>
      <c r="CQZ858" s="399"/>
      <c r="CRA858" s="399"/>
      <c r="CRB858" s="399"/>
      <c r="CRC858" s="399"/>
      <c r="CRD858" s="399"/>
      <c r="CRE858" s="399"/>
      <c r="CRF858" s="399"/>
      <c r="CRG858" s="399"/>
      <c r="CRH858" s="399"/>
      <c r="CRI858" s="399"/>
      <c r="CRJ858" s="399"/>
      <c r="CRK858" s="399"/>
      <c r="CRL858" s="399"/>
      <c r="CRM858" s="399"/>
      <c r="CRN858" s="399"/>
      <c r="CRO858" s="399"/>
      <c r="CRP858" s="399"/>
      <c r="CRQ858" s="399"/>
      <c r="CRR858" s="399"/>
      <c r="CRS858" s="399"/>
      <c r="CRT858" s="399"/>
      <c r="CRU858" s="399"/>
      <c r="CRV858" s="399"/>
      <c r="CRW858" s="399"/>
      <c r="CRX858" s="399"/>
      <c r="CRY858" s="399"/>
      <c r="CRZ858" s="399"/>
      <c r="CSA858" s="399"/>
      <c r="CSB858" s="399"/>
      <c r="CSC858" s="399"/>
      <c r="CSD858" s="399"/>
      <c r="CSE858" s="399"/>
      <c r="CSF858" s="399"/>
      <c r="CSG858" s="399"/>
      <c r="CSH858" s="399"/>
      <c r="CSI858" s="399"/>
      <c r="CSJ858" s="399"/>
      <c r="CSK858" s="399"/>
      <c r="CSL858" s="399"/>
      <c r="CSM858" s="399"/>
      <c r="CSN858" s="399"/>
      <c r="CSO858" s="399"/>
      <c r="CSP858" s="399"/>
      <c r="CSQ858" s="399"/>
      <c r="CSR858" s="399"/>
      <c r="CSS858" s="399"/>
      <c r="CST858" s="399"/>
      <c r="CSU858" s="399"/>
      <c r="CSV858" s="399"/>
      <c r="CSW858" s="399"/>
      <c r="CSX858" s="399"/>
      <c r="CSY858" s="399"/>
      <c r="CSZ858" s="399"/>
      <c r="CTA858" s="399"/>
      <c r="CTB858" s="399"/>
      <c r="CTC858" s="399"/>
      <c r="CTD858" s="399"/>
      <c r="CTE858" s="399"/>
      <c r="CTF858" s="399"/>
      <c r="CTG858" s="399"/>
      <c r="CTH858" s="399"/>
      <c r="CTI858" s="399"/>
      <c r="CTJ858" s="399"/>
      <c r="CTK858" s="399"/>
      <c r="CTL858" s="399"/>
      <c r="CTM858" s="399"/>
      <c r="CTN858" s="399"/>
      <c r="CTO858" s="399"/>
      <c r="CTP858" s="399"/>
      <c r="CTQ858" s="399"/>
      <c r="CTR858" s="399"/>
      <c r="CTS858" s="399"/>
      <c r="CTT858" s="399"/>
      <c r="CTU858" s="399"/>
      <c r="CTV858" s="399"/>
      <c r="CTW858" s="399"/>
      <c r="CTX858" s="399"/>
      <c r="CTY858" s="399"/>
      <c r="CTZ858" s="399"/>
      <c r="CUA858" s="399"/>
      <c r="CUB858" s="399"/>
      <c r="CUC858" s="399"/>
      <c r="CUD858" s="399"/>
      <c r="CUE858" s="399"/>
      <c r="CUF858" s="399"/>
      <c r="CUG858" s="399"/>
      <c r="CUH858" s="399"/>
      <c r="CUI858" s="399"/>
      <c r="CUJ858" s="399"/>
      <c r="CUK858" s="399"/>
      <c r="CUL858" s="399"/>
      <c r="CUM858" s="399"/>
      <c r="CUN858" s="399"/>
      <c r="CUO858" s="399"/>
      <c r="CUP858" s="399"/>
      <c r="CUQ858" s="399"/>
      <c r="CUR858" s="399"/>
      <c r="CUS858" s="399"/>
      <c r="CUT858" s="399"/>
      <c r="CUU858" s="399"/>
      <c r="CUV858" s="399"/>
      <c r="CUW858" s="399"/>
      <c r="CUX858" s="399"/>
      <c r="CUY858" s="399"/>
      <c r="CUZ858" s="399"/>
      <c r="CVA858" s="399"/>
      <c r="CVB858" s="399"/>
      <c r="CVC858" s="399"/>
      <c r="CVD858" s="399"/>
      <c r="CVE858" s="399"/>
      <c r="CVF858" s="399"/>
      <c r="CVG858" s="399"/>
      <c r="CVH858" s="399"/>
      <c r="CVI858" s="399"/>
      <c r="CVJ858" s="399"/>
      <c r="CVK858" s="399"/>
      <c r="CVL858" s="399"/>
      <c r="CVM858" s="399"/>
      <c r="CVN858" s="399"/>
      <c r="CVO858" s="399"/>
      <c r="CVP858" s="399"/>
      <c r="CVQ858" s="399"/>
      <c r="CVR858" s="399"/>
      <c r="CVS858" s="399"/>
      <c r="CVT858" s="399"/>
      <c r="CVU858" s="399"/>
      <c r="CVV858" s="399"/>
      <c r="CVW858" s="399"/>
      <c r="CVX858" s="399"/>
      <c r="CVY858" s="399"/>
      <c r="CVZ858" s="399"/>
      <c r="CWA858" s="399"/>
      <c r="CWB858" s="399"/>
      <c r="CWC858" s="399"/>
      <c r="CWD858" s="399"/>
      <c r="CWE858" s="399"/>
      <c r="CWF858" s="399"/>
      <c r="CWG858" s="399"/>
      <c r="CWH858" s="399"/>
      <c r="CWI858" s="399"/>
      <c r="CWJ858" s="399"/>
      <c r="CWK858" s="399"/>
      <c r="CWL858" s="399"/>
      <c r="CWM858" s="399"/>
      <c r="CWN858" s="399"/>
      <c r="CWO858" s="399"/>
      <c r="CWP858" s="399"/>
      <c r="CWQ858" s="399"/>
      <c r="CWR858" s="399"/>
      <c r="CWS858" s="399"/>
      <c r="CWT858" s="399"/>
      <c r="CWU858" s="399"/>
      <c r="CWV858" s="399"/>
      <c r="CWW858" s="399"/>
      <c r="CWX858" s="399"/>
      <c r="CWY858" s="399"/>
      <c r="CWZ858" s="399"/>
      <c r="CXA858" s="399"/>
      <c r="CXB858" s="399"/>
      <c r="CXC858" s="399"/>
      <c r="CXD858" s="399"/>
      <c r="CXE858" s="399"/>
      <c r="CXF858" s="399"/>
      <c r="CXG858" s="399"/>
      <c r="CXH858" s="399"/>
      <c r="CXI858" s="399"/>
      <c r="CXJ858" s="399"/>
      <c r="CXK858" s="399"/>
      <c r="CXL858" s="399"/>
      <c r="CXM858" s="399"/>
      <c r="CXN858" s="399"/>
      <c r="CXO858" s="399"/>
      <c r="CXP858" s="399"/>
      <c r="CXQ858" s="399"/>
      <c r="CXR858" s="399"/>
      <c r="CXS858" s="399"/>
      <c r="CXT858" s="399"/>
      <c r="CXU858" s="399"/>
      <c r="CXV858" s="399"/>
      <c r="CXW858" s="399"/>
      <c r="CXX858" s="399"/>
      <c r="CXY858" s="399"/>
      <c r="CXZ858" s="399"/>
      <c r="CYA858" s="399"/>
      <c r="CYB858" s="399"/>
      <c r="CYC858" s="399"/>
      <c r="CYD858" s="399"/>
      <c r="CYE858" s="399"/>
      <c r="CYF858" s="399"/>
      <c r="CYG858" s="399"/>
      <c r="CYH858" s="399"/>
      <c r="CYI858" s="399"/>
      <c r="CYJ858" s="399"/>
      <c r="CYK858" s="399"/>
      <c r="CYL858" s="399"/>
      <c r="CYM858" s="399"/>
      <c r="CYN858" s="399"/>
      <c r="CYO858" s="399"/>
      <c r="CYP858" s="399"/>
      <c r="CYQ858" s="399"/>
      <c r="CYR858" s="399"/>
      <c r="CYS858" s="399"/>
      <c r="CYT858" s="399"/>
      <c r="CYU858" s="399"/>
      <c r="CYV858" s="399"/>
      <c r="CYW858" s="399"/>
      <c r="CYX858" s="399"/>
      <c r="CYY858" s="399"/>
      <c r="CYZ858" s="399"/>
      <c r="CZA858" s="399"/>
      <c r="CZB858" s="399"/>
      <c r="CZC858" s="399"/>
      <c r="CZD858" s="399"/>
      <c r="CZE858" s="399"/>
      <c r="CZF858" s="399"/>
      <c r="CZG858" s="399"/>
      <c r="CZH858" s="399"/>
      <c r="CZI858" s="399"/>
      <c r="CZJ858" s="399"/>
      <c r="CZK858" s="399"/>
      <c r="CZL858" s="399"/>
      <c r="CZM858" s="399"/>
      <c r="CZN858" s="399"/>
      <c r="CZO858" s="399"/>
      <c r="CZP858" s="399"/>
      <c r="CZQ858" s="399"/>
      <c r="CZR858" s="399"/>
      <c r="CZS858" s="399"/>
      <c r="CZT858" s="399"/>
      <c r="CZU858" s="399"/>
      <c r="CZV858" s="399"/>
      <c r="CZW858" s="399"/>
      <c r="CZX858" s="399"/>
      <c r="CZY858" s="399"/>
      <c r="CZZ858" s="399"/>
      <c r="DAA858" s="399"/>
      <c r="DAB858" s="399"/>
      <c r="DAC858" s="399"/>
      <c r="DAD858" s="399"/>
      <c r="DAE858" s="399"/>
      <c r="DAF858" s="399"/>
      <c r="DAG858" s="399"/>
      <c r="DAH858" s="399"/>
      <c r="DAI858" s="399"/>
      <c r="DAJ858" s="399"/>
      <c r="DAK858" s="399"/>
      <c r="DAL858" s="399"/>
      <c r="DAM858" s="399"/>
      <c r="DAN858" s="399"/>
      <c r="DAO858" s="399"/>
      <c r="DAP858" s="399"/>
      <c r="DAQ858" s="399"/>
      <c r="DAR858" s="399"/>
      <c r="DAS858" s="399"/>
      <c r="DAT858" s="399"/>
      <c r="DAU858" s="399"/>
      <c r="DAV858" s="399"/>
      <c r="DAW858" s="399"/>
      <c r="DAX858" s="399"/>
      <c r="DAY858" s="399"/>
      <c r="DAZ858" s="399"/>
      <c r="DBA858" s="399"/>
      <c r="DBB858" s="399"/>
      <c r="DBC858" s="399"/>
      <c r="DBD858" s="399"/>
      <c r="DBE858" s="399"/>
      <c r="DBF858" s="399"/>
      <c r="DBG858" s="399"/>
      <c r="DBH858" s="399"/>
      <c r="DBI858" s="399"/>
      <c r="DBJ858" s="399"/>
      <c r="DBK858" s="399"/>
      <c r="DBL858" s="399"/>
      <c r="DBM858" s="399"/>
      <c r="DBN858" s="399"/>
      <c r="DBO858" s="399"/>
      <c r="DBP858" s="399"/>
      <c r="DBQ858" s="399"/>
      <c r="DBR858" s="399"/>
      <c r="DBS858" s="399"/>
      <c r="DBT858" s="399"/>
      <c r="DBU858" s="399"/>
      <c r="DBV858" s="399"/>
      <c r="DBW858" s="399"/>
      <c r="DBX858" s="399"/>
      <c r="DBY858" s="399"/>
      <c r="DBZ858" s="399"/>
      <c r="DCA858" s="399"/>
      <c r="DCB858" s="399"/>
      <c r="DCC858" s="399"/>
      <c r="DCD858" s="399"/>
      <c r="DCE858" s="399"/>
      <c r="DCF858" s="399"/>
      <c r="DCG858" s="399"/>
      <c r="DCH858" s="399"/>
      <c r="DCI858" s="399"/>
      <c r="DCJ858" s="399"/>
      <c r="DCK858" s="399"/>
      <c r="DCL858" s="399"/>
      <c r="DCM858" s="399"/>
      <c r="DCN858" s="399"/>
      <c r="DCO858" s="399"/>
      <c r="DCP858" s="399"/>
      <c r="DCQ858" s="399"/>
      <c r="DCR858" s="399"/>
      <c r="DCS858" s="399"/>
      <c r="DCT858" s="399"/>
      <c r="DCU858" s="399"/>
      <c r="DCV858" s="399"/>
      <c r="DCW858" s="399"/>
      <c r="DCX858" s="399"/>
      <c r="DCY858" s="399"/>
      <c r="DCZ858" s="399"/>
      <c r="DDA858" s="399"/>
      <c r="DDB858" s="399"/>
      <c r="DDC858" s="399"/>
      <c r="DDD858" s="399"/>
      <c r="DDE858" s="399"/>
      <c r="DDF858" s="399"/>
      <c r="DDG858" s="399"/>
      <c r="DDH858" s="399"/>
      <c r="DDI858" s="399"/>
      <c r="DDJ858" s="399"/>
      <c r="DDK858" s="399"/>
      <c r="DDL858" s="399"/>
      <c r="DDM858" s="399"/>
      <c r="DDN858" s="399"/>
      <c r="DDO858" s="399"/>
      <c r="DDP858" s="399"/>
      <c r="DDQ858" s="399"/>
      <c r="DDR858" s="399"/>
      <c r="DDS858" s="399"/>
      <c r="DDT858" s="399"/>
      <c r="DDU858" s="399"/>
      <c r="DDV858" s="399"/>
      <c r="DDW858" s="399"/>
      <c r="DDX858" s="399"/>
      <c r="DDY858" s="399"/>
      <c r="DDZ858" s="399"/>
      <c r="DEA858" s="399"/>
      <c r="DEB858" s="399"/>
      <c r="DEC858" s="399"/>
      <c r="DED858" s="399"/>
      <c r="DEE858" s="399"/>
      <c r="DEF858" s="399"/>
      <c r="DEG858" s="399"/>
      <c r="DEH858" s="399"/>
      <c r="DEI858" s="399"/>
      <c r="DEJ858" s="399"/>
      <c r="DEK858" s="399"/>
      <c r="DEL858" s="399"/>
      <c r="DEM858" s="399"/>
      <c r="DEN858" s="399"/>
      <c r="DEO858" s="399"/>
      <c r="DEP858" s="399"/>
      <c r="DEQ858" s="399"/>
      <c r="DER858" s="399"/>
      <c r="DES858" s="399"/>
      <c r="DET858" s="399"/>
      <c r="DEU858" s="399"/>
      <c r="DEV858" s="399"/>
      <c r="DEW858" s="399"/>
      <c r="DEX858" s="399"/>
      <c r="DEY858" s="399"/>
      <c r="DEZ858" s="399"/>
      <c r="DFA858" s="399"/>
      <c r="DFB858" s="399"/>
      <c r="DFC858" s="399"/>
      <c r="DFD858" s="399"/>
      <c r="DFE858" s="399"/>
      <c r="DFF858" s="399"/>
      <c r="DFG858" s="399"/>
      <c r="DFH858" s="399"/>
      <c r="DFI858" s="399"/>
      <c r="DFJ858" s="399"/>
      <c r="DFK858" s="399"/>
      <c r="DFL858" s="399"/>
      <c r="DFM858" s="399"/>
      <c r="DFN858" s="399"/>
      <c r="DFO858" s="399"/>
      <c r="DFP858" s="399"/>
      <c r="DFQ858" s="399"/>
      <c r="DFR858" s="399"/>
      <c r="DFS858" s="399"/>
      <c r="DFT858" s="399"/>
      <c r="DFU858" s="399"/>
      <c r="DFV858" s="399"/>
      <c r="DFW858" s="399"/>
      <c r="DFX858" s="399"/>
      <c r="DFY858" s="399"/>
      <c r="DFZ858" s="399"/>
      <c r="DGA858" s="399"/>
      <c r="DGB858" s="399"/>
      <c r="DGC858" s="399"/>
      <c r="DGD858" s="399"/>
      <c r="DGE858" s="399"/>
      <c r="DGF858" s="399"/>
      <c r="DGG858" s="399"/>
      <c r="DGH858" s="399"/>
      <c r="DGI858" s="399"/>
      <c r="DGJ858" s="399"/>
      <c r="DGK858" s="399"/>
      <c r="DGL858" s="399"/>
      <c r="DGM858" s="399"/>
      <c r="DGN858" s="399"/>
      <c r="DGO858" s="399"/>
      <c r="DGP858" s="399"/>
      <c r="DGQ858" s="399"/>
      <c r="DGR858" s="399"/>
      <c r="DGS858" s="399"/>
      <c r="DGT858" s="399"/>
      <c r="DGU858" s="399"/>
      <c r="DGV858" s="399"/>
      <c r="DGW858" s="399"/>
      <c r="DGX858" s="399"/>
      <c r="DGY858" s="399"/>
      <c r="DGZ858" s="399"/>
      <c r="DHA858" s="399"/>
      <c r="DHB858" s="399"/>
      <c r="DHC858" s="399"/>
      <c r="DHD858" s="399"/>
      <c r="DHE858" s="399"/>
      <c r="DHF858" s="399"/>
      <c r="DHG858" s="399"/>
      <c r="DHH858" s="399"/>
      <c r="DHI858" s="399"/>
      <c r="DHJ858" s="399"/>
      <c r="DHK858" s="399"/>
      <c r="DHL858" s="399"/>
      <c r="DHM858" s="399"/>
      <c r="DHN858" s="399"/>
      <c r="DHO858" s="399"/>
      <c r="DHP858" s="399"/>
      <c r="DHQ858" s="399"/>
      <c r="DHR858" s="399"/>
      <c r="DHS858" s="399"/>
      <c r="DHT858" s="399"/>
      <c r="DHU858" s="399"/>
      <c r="DHV858" s="399"/>
      <c r="DHW858" s="399"/>
      <c r="DHX858" s="399"/>
      <c r="DHY858" s="399"/>
      <c r="DHZ858" s="399"/>
      <c r="DIA858" s="399"/>
      <c r="DIB858" s="399"/>
      <c r="DIC858" s="399"/>
      <c r="DID858" s="399"/>
      <c r="DIE858" s="399"/>
      <c r="DIF858" s="399"/>
      <c r="DIG858" s="399"/>
      <c r="DIH858" s="399"/>
      <c r="DII858" s="399"/>
      <c r="DIJ858" s="399"/>
      <c r="DIK858" s="399"/>
      <c r="DIL858" s="399"/>
      <c r="DIM858" s="399"/>
      <c r="DIN858" s="399"/>
      <c r="DIO858" s="399"/>
      <c r="DIP858" s="399"/>
      <c r="DIQ858" s="399"/>
      <c r="DIR858" s="399"/>
      <c r="DIS858" s="399"/>
      <c r="DIT858" s="399"/>
      <c r="DIU858" s="399"/>
      <c r="DIV858" s="399"/>
      <c r="DIW858" s="399"/>
      <c r="DIX858" s="399"/>
      <c r="DIY858" s="399"/>
      <c r="DIZ858" s="399"/>
      <c r="DJA858" s="399"/>
      <c r="DJB858" s="399"/>
      <c r="DJC858" s="399"/>
      <c r="DJD858" s="399"/>
      <c r="DJE858" s="399"/>
      <c r="DJF858" s="399"/>
      <c r="DJG858" s="399"/>
      <c r="DJH858" s="399"/>
      <c r="DJI858" s="399"/>
      <c r="DJJ858" s="399"/>
      <c r="DJK858" s="399"/>
      <c r="DJL858" s="399"/>
      <c r="DJM858" s="399"/>
      <c r="DJN858" s="399"/>
      <c r="DJO858" s="399"/>
      <c r="DJP858" s="399"/>
      <c r="DJQ858" s="399"/>
      <c r="DJR858" s="399"/>
      <c r="DJS858" s="399"/>
      <c r="DJT858" s="399"/>
      <c r="DJU858" s="399"/>
      <c r="DJV858" s="399"/>
      <c r="DJW858" s="399"/>
      <c r="DJX858" s="399"/>
      <c r="DJY858" s="399"/>
      <c r="DJZ858" s="399"/>
      <c r="DKA858" s="399"/>
      <c r="DKB858" s="399"/>
      <c r="DKC858" s="399"/>
      <c r="DKD858" s="399"/>
      <c r="DKE858" s="399"/>
      <c r="DKF858" s="399"/>
      <c r="DKG858" s="399"/>
      <c r="DKH858" s="399"/>
      <c r="DKI858" s="399"/>
      <c r="DKJ858" s="399"/>
      <c r="DKK858" s="399"/>
      <c r="DKL858" s="399"/>
      <c r="DKM858" s="399"/>
      <c r="DKN858" s="399"/>
      <c r="DKO858" s="399"/>
      <c r="DKP858" s="399"/>
      <c r="DKQ858" s="399"/>
      <c r="DKR858" s="399"/>
      <c r="DKS858" s="399"/>
      <c r="DKT858" s="399"/>
      <c r="DKU858" s="399"/>
      <c r="DKV858" s="399"/>
      <c r="DKW858" s="399"/>
      <c r="DKX858" s="399"/>
      <c r="DKY858" s="399"/>
      <c r="DKZ858" s="399"/>
      <c r="DLA858" s="399"/>
      <c r="DLB858" s="399"/>
      <c r="DLC858" s="399"/>
      <c r="DLD858" s="399"/>
      <c r="DLE858" s="399"/>
      <c r="DLF858" s="399"/>
      <c r="DLG858" s="399"/>
      <c r="DLH858" s="399"/>
      <c r="DLI858" s="399"/>
      <c r="DLJ858" s="399"/>
      <c r="DLK858" s="399"/>
      <c r="DLL858" s="399"/>
      <c r="DLM858" s="399"/>
      <c r="DLN858" s="399"/>
      <c r="DLO858" s="399"/>
      <c r="DLP858" s="399"/>
      <c r="DLQ858" s="399"/>
      <c r="DLR858" s="399"/>
      <c r="DLS858" s="399"/>
      <c r="DLT858" s="399"/>
      <c r="DLU858" s="399"/>
      <c r="DLV858" s="399"/>
      <c r="DLW858" s="399"/>
      <c r="DLX858" s="399"/>
      <c r="DLY858" s="399"/>
      <c r="DLZ858" s="399"/>
      <c r="DMA858" s="399"/>
      <c r="DMB858" s="399"/>
      <c r="DMC858" s="399"/>
      <c r="DMD858" s="399"/>
      <c r="DME858" s="399"/>
      <c r="DMF858" s="399"/>
      <c r="DMG858" s="399"/>
      <c r="DMH858" s="399"/>
      <c r="DMI858" s="399"/>
      <c r="DMJ858" s="399"/>
      <c r="DMK858" s="399"/>
      <c r="DML858" s="399"/>
      <c r="DMM858" s="399"/>
      <c r="DMN858" s="399"/>
      <c r="DMO858" s="399"/>
      <c r="DMP858" s="399"/>
      <c r="DMQ858" s="399"/>
      <c r="DMR858" s="399"/>
      <c r="DMS858" s="399"/>
      <c r="DMT858" s="399"/>
      <c r="DMU858" s="399"/>
      <c r="DMV858" s="399"/>
      <c r="DMW858" s="399"/>
      <c r="DMX858" s="399"/>
      <c r="DMY858" s="399"/>
      <c r="DMZ858" s="399"/>
      <c r="DNA858" s="399"/>
      <c r="DNB858" s="399"/>
      <c r="DNC858" s="399"/>
      <c r="DND858" s="399"/>
      <c r="DNE858" s="399"/>
      <c r="DNF858" s="399"/>
      <c r="DNG858" s="399"/>
      <c r="DNH858" s="399"/>
      <c r="DNI858" s="399"/>
      <c r="DNJ858" s="399"/>
      <c r="DNK858" s="399"/>
      <c r="DNL858" s="399"/>
      <c r="DNM858" s="399"/>
      <c r="DNN858" s="399"/>
      <c r="DNO858" s="399"/>
      <c r="DNP858" s="399"/>
      <c r="DNQ858" s="399"/>
      <c r="DNR858" s="399"/>
      <c r="DNS858" s="399"/>
      <c r="DNT858" s="399"/>
      <c r="DNU858" s="399"/>
      <c r="DNV858" s="399"/>
      <c r="DNW858" s="399"/>
      <c r="DNX858" s="399"/>
      <c r="DNY858" s="399"/>
      <c r="DNZ858" s="399"/>
      <c r="DOA858" s="399"/>
      <c r="DOB858" s="399"/>
      <c r="DOC858" s="399"/>
      <c r="DOD858" s="399"/>
      <c r="DOE858" s="399"/>
      <c r="DOF858" s="399"/>
      <c r="DOG858" s="399"/>
      <c r="DOH858" s="399"/>
      <c r="DOI858" s="399"/>
      <c r="DOJ858" s="399"/>
      <c r="DOK858" s="399"/>
      <c r="DOL858" s="399"/>
      <c r="DOM858" s="399"/>
      <c r="DON858" s="399"/>
      <c r="DOO858" s="399"/>
      <c r="DOP858" s="399"/>
      <c r="DOQ858" s="399"/>
      <c r="DOR858" s="399"/>
      <c r="DOS858" s="399"/>
      <c r="DOT858" s="399"/>
      <c r="DOU858" s="399"/>
      <c r="DOV858" s="399"/>
      <c r="DOW858" s="399"/>
      <c r="DOX858" s="399"/>
      <c r="DOY858" s="399"/>
      <c r="DOZ858" s="399"/>
      <c r="DPA858" s="399"/>
      <c r="DPB858" s="399"/>
      <c r="DPC858" s="399"/>
      <c r="DPD858" s="399"/>
      <c r="DPE858" s="399"/>
      <c r="DPF858" s="399"/>
      <c r="DPG858" s="399"/>
      <c r="DPH858" s="399"/>
      <c r="DPI858" s="399"/>
      <c r="DPJ858" s="399"/>
      <c r="DPK858" s="399"/>
      <c r="DPL858" s="399"/>
      <c r="DPM858" s="399"/>
      <c r="DPN858" s="399"/>
      <c r="DPO858" s="399"/>
      <c r="DPP858" s="399"/>
      <c r="DPQ858" s="399"/>
      <c r="DPR858" s="399"/>
      <c r="DPS858" s="399"/>
      <c r="DPT858" s="399"/>
      <c r="DPU858" s="399"/>
      <c r="DPV858" s="399"/>
      <c r="DPW858" s="399"/>
      <c r="DPX858" s="399"/>
      <c r="DPY858" s="399"/>
      <c r="DPZ858" s="399"/>
      <c r="DQA858" s="399"/>
      <c r="DQB858" s="399"/>
      <c r="DQC858" s="399"/>
      <c r="DQD858" s="399"/>
      <c r="DQE858" s="399"/>
      <c r="DQF858" s="399"/>
      <c r="DQG858" s="399"/>
      <c r="DQH858" s="399"/>
      <c r="DQI858" s="399"/>
      <c r="DQJ858" s="399"/>
      <c r="DQK858" s="399"/>
      <c r="DQL858" s="399"/>
      <c r="DQM858" s="399"/>
      <c r="DQN858" s="399"/>
      <c r="DQO858" s="399"/>
      <c r="DQP858" s="399"/>
      <c r="DQQ858" s="399"/>
      <c r="DQR858" s="399"/>
      <c r="DQS858" s="399"/>
      <c r="DQT858" s="399"/>
      <c r="DQU858" s="399"/>
      <c r="DQV858" s="399"/>
      <c r="DQW858" s="399"/>
      <c r="DQX858" s="399"/>
      <c r="DQY858" s="399"/>
      <c r="DQZ858" s="399"/>
      <c r="DRA858" s="399"/>
      <c r="DRB858" s="399"/>
      <c r="DRC858" s="399"/>
      <c r="DRD858" s="399"/>
      <c r="DRE858" s="399"/>
      <c r="DRF858" s="399"/>
      <c r="DRG858" s="399"/>
      <c r="DRH858" s="399"/>
      <c r="DRI858" s="399"/>
      <c r="DRJ858" s="399"/>
      <c r="DRK858" s="399"/>
      <c r="DRL858" s="399"/>
      <c r="DRM858" s="399"/>
      <c r="DRN858" s="399"/>
      <c r="DRO858" s="399"/>
      <c r="DRP858" s="399"/>
      <c r="DRQ858" s="399"/>
      <c r="DRR858" s="399"/>
      <c r="DRS858" s="399"/>
      <c r="DRT858" s="399"/>
      <c r="DRU858" s="399"/>
      <c r="DRV858" s="399"/>
      <c r="DRW858" s="399"/>
      <c r="DRX858" s="399"/>
      <c r="DRY858" s="399"/>
      <c r="DRZ858" s="399"/>
      <c r="DSA858" s="399"/>
      <c r="DSB858" s="399"/>
      <c r="DSC858" s="399"/>
      <c r="DSD858" s="399"/>
      <c r="DSE858" s="399"/>
      <c r="DSF858" s="399"/>
      <c r="DSG858" s="399"/>
      <c r="DSH858" s="399"/>
      <c r="DSI858" s="399"/>
      <c r="DSJ858" s="399"/>
      <c r="DSK858" s="399"/>
      <c r="DSL858" s="399"/>
      <c r="DSM858" s="399"/>
      <c r="DSN858" s="399"/>
      <c r="DSO858" s="399"/>
      <c r="DSP858" s="399"/>
      <c r="DSQ858" s="399"/>
      <c r="DSR858" s="399"/>
      <c r="DSS858" s="399"/>
      <c r="DST858" s="399"/>
      <c r="DSU858" s="399"/>
      <c r="DSV858" s="399"/>
      <c r="DSW858" s="399"/>
      <c r="DSX858" s="399"/>
      <c r="DSY858" s="399"/>
      <c r="DSZ858" s="399"/>
      <c r="DTA858" s="399"/>
      <c r="DTB858" s="399"/>
      <c r="DTC858" s="399"/>
      <c r="DTD858" s="399"/>
      <c r="DTE858" s="399"/>
      <c r="DTF858" s="399"/>
      <c r="DTG858" s="399"/>
      <c r="DTH858" s="399"/>
      <c r="DTI858" s="399"/>
      <c r="DTJ858" s="399"/>
      <c r="DTK858" s="399"/>
      <c r="DTL858" s="399"/>
      <c r="DTM858" s="399"/>
      <c r="DTN858" s="399"/>
      <c r="DTO858" s="399"/>
      <c r="DTP858" s="399"/>
      <c r="DTQ858" s="399"/>
      <c r="DTR858" s="399"/>
      <c r="DTS858" s="399"/>
      <c r="DTT858" s="399"/>
      <c r="DTU858" s="399"/>
      <c r="DTV858" s="399"/>
      <c r="DTW858" s="399"/>
      <c r="DTX858" s="399"/>
      <c r="DTY858" s="399"/>
      <c r="DTZ858" s="399"/>
      <c r="DUA858" s="399"/>
      <c r="DUB858" s="399"/>
      <c r="DUC858" s="399"/>
      <c r="DUD858" s="399"/>
      <c r="DUE858" s="399"/>
      <c r="DUF858" s="399"/>
      <c r="DUG858" s="399"/>
      <c r="DUH858" s="399"/>
      <c r="DUI858" s="399"/>
      <c r="DUJ858" s="399"/>
      <c r="DUK858" s="399"/>
      <c r="DUL858" s="399"/>
      <c r="DUM858" s="399"/>
      <c r="DUN858" s="399"/>
      <c r="DUO858" s="399"/>
      <c r="DUP858" s="399"/>
      <c r="DUQ858" s="399"/>
      <c r="DUR858" s="399"/>
      <c r="DUS858" s="399"/>
      <c r="DUT858" s="399"/>
      <c r="DUU858" s="399"/>
      <c r="DUV858" s="399"/>
      <c r="DUW858" s="399"/>
      <c r="DUX858" s="399"/>
      <c r="DUY858" s="399"/>
      <c r="DUZ858" s="399"/>
      <c r="DVA858" s="399"/>
      <c r="DVB858" s="399"/>
      <c r="DVC858" s="399"/>
      <c r="DVD858" s="399"/>
      <c r="DVE858" s="399"/>
      <c r="DVF858" s="399"/>
      <c r="DVG858" s="399"/>
      <c r="DVH858" s="399"/>
      <c r="DVI858" s="399"/>
      <c r="DVJ858" s="399"/>
      <c r="DVK858" s="399"/>
      <c r="DVL858" s="399"/>
      <c r="DVM858" s="399"/>
      <c r="DVN858" s="399"/>
      <c r="DVO858" s="399"/>
      <c r="DVP858" s="399"/>
      <c r="DVQ858" s="399"/>
      <c r="DVR858" s="399"/>
      <c r="DVS858" s="399"/>
      <c r="DVT858" s="399"/>
      <c r="DVU858" s="399"/>
      <c r="DVV858" s="399"/>
      <c r="DVW858" s="399"/>
      <c r="DVX858" s="399"/>
      <c r="DVY858" s="399"/>
      <c r="DVZ858" s="399"/>
      <c r="DWA858" s="399"/>
      <c r="DWB858" s="399"/>
      <c r="DWC858" s="399"/>
      <c r="DWD858" s="399"/>
      <c r="DWE858" s="399"/>
      <c r="DWF858" s="399"/>
      <c r="DWG858" s="399"/>
      <c r="DWH858" s="399"/>
      <c r="DWI858" s="399"/>
      <c r="DWJ858" s="399"/>
      <c r="DWK858" s="399"/>
      <c r="DWL858" s="399"/>
      <c r="DWM858" s="399"/>
      <c r="DWN858" s="399"/>
      <c r="DWO858" s="399"/>
      <c r="DWP858" s="399"/>
      <c r="DWQ858" s="399"/>
      <c r="DWR858" s="399"/>
      <c r="DWS858" s="399"/>
      <c r="DWT858" s="399"/>
      <c r="DWU858" s="399"/>
      <c r="DWV858" s="399"/>
      <c r="DWW858" s="399"/>
      <c r="DWX858" s="399"/>
      <c r="DWY858" s="399"/>
      <c r="DWZ858" s="399"/>
      <c r="DXA858" s="399"/>
      <c r="DXB858" s="399"/>
      <c r="DXC858" s="399"/>
      <c r="DXD858" s="399"/>
      <c r="DXE858" s="399"/>
      <c r="DXF858" s="399"/>
      <c r="DXG858" s="399"/>
      <c r="DXH858" s="399"/>
      <c r="DXI858" s="399"/>
      <c r="DXJ858" s="399"/>
      <c r="DXK858" s="399"/>
      <c r="DXL858" s="399"/>
      <c r="DXM858" s="399"/>
      <c r="DXN858" s="399"/>
      <c r="DXO858" s="399"/>
      <c r="DXP858" s="399"/>
      <c r="DXQ858" s="399"/>
      <c r="DXR858" s="399"/>
      <c r="DXS858" s="399"/>
      <c r="DXT858" s="399"/>
      <c r="DXU858" s="399"/>
      <c r="DXV858" s="399"/>
      <c r="DXW858" s="399"/>
      <c r="DXX858" s="399"/>
      <c r="DXY858" s="399"/>
      <c r="DXZ858" s="399"/>
      <c r="DYA858" s="399"/>
      <c r="DYB858" s="399"/>
      <c r="DYC858" s="399"/>
      <c r="DYD858" s="399"/>
      <c r="DYE858" s="399"/>
      <c r="DYF858" s="399"/>
      <c r="DYG858" s="399"/>
      <c r="DYH858" s="399"/>
      <c r="DYI858" s="399"/>
      <c r="DYJ858" s="399"/>
      <c r="DYK858" s="399"/>
      <c r="DYL858" s="399"/>
      <c r="DYM858" s="399"/>
      <c r="DYN858" s="399"/>
      <c r="DYO858" s="399"/>
      <c r="DYP858" s="399"/>
      <c r="DYQ858" s="399"/>
      <c r="DYR858" s="399"/>
      <c r="DYS858" s="399"/>
      <c r="DYT858" s="399"/>
      <c r="DYU858" s="399"/>
      <c r="DYV858" s="399"/>
      <c r="DYW858" s="399"/>
      <c r="DYX858" s="399"/>
      <c r="DYY858" s="399"/>
      <c r="DYZ858" s="399"/>
      <c r="DZA858" s="399"/>
      <c r="DZB858" s="399"/>
      <c r="DZC858" s="399"/>
      <c r="DZD858" s="399"/>
      <c r="DZE858" s="399"/>
      <c r="DZF858" s="399"/>
      <c r="DZG858" s="399"/>
      <c r="DZH858" s="399"/>
      <c r="DZI858" s="399"/>
      <c r="DZJ858" s="399"/>
      <c r="DZK858" s="399"/>
      <c r="DZL858" s="399"/>
      <c r="DZM858" s="399"/>
      <c r="DZN858" s="399"/>
      <c r="DZO858" s="399"/>
      <c r="DZP858" s="399"/>
      <c r="DZQ858" s="399"/>
      <c r="DZR858" s="399"/>
      <c r="DZS858" s="399"/>
      <c r="DZT858" s="399"/>
      <c r="DZU858" s="399"/>
      <c r="DZV858" s="399"/>
      <c r="DZW858" s="399"/>
      <c r="DZX858" s="399"/>
      <c r="DZY858" s="399"/>
      <c r="DZZ858" s="399"/>
      <c r="EAA858" s="399"/>
      <c r="EAB858" s="399"/>
      <c r="EAC858" s="399"/>
      <c r="EAD858" s="399"/>
      <c r="EAE858" s="399"/>
      <c r="EAF858" s="399"/>
      <c r="EAG858" s="399"/>
      <c r="EAH858" s="399"/>
      <c r="EAI858" s="399"/>
      <c r="EAJ858" s="399"/>
      <c r="EAK858" s="399"/>
      <c r="EAL858" s="399"/>
      <c r="EAM858" s="399"/>
      <c r="EAN858" s="399"/>
      <c r="EAO858" s="399"/>
      <c r="EAP858" s="399"/>
      <c r="EAQ858" s="399"/>
      <c r="EAR858" s="399"/>
      <c r="EAS858" s="399"/>
      <c r="EAT858" s="399"/>
      <c r="EAU858" s="399"/>
      <c r="EAV858" s="399"/>
      <c r="EAW858" s="399"/>
      <c r="EAX858" s="399"/>
      <c r="EAY858" s="399"/>
      <c r="EAZ858" s="399"/>
      <c r="EBA858" s="399"/>
      <c r="EBB858" s="399"/>
      <c r="EBC858" s="399"/>
      <c r="EBD858" s="399"/>
      <c r="EBE858" s="399"/>
      <c r="EBF858" s="399"/>
      <c r="EBG858" s="399"/>
      <c r="EBH858" s="399"/>
      <c r="EBI858" s="399"/>
      <c r="EBJ858" s="399"/>
      <c r="EBK858" s="399"/>
      <c r="EBL858" s="399"/>
      <c r="EBM858" s="399"/>
      <c r="EBN858" s="399"/>
      <c r="EBO858" s="399"/>
      <c r="EBP858" s="399"/>
      <c r="EBQ858" s="399"/>
      <c r="EBR858" s="399"/>
      <c r="EBS858" s="399"/>
      <c r="EBT858" s="399"/>
      <c r="EBU858" s="399"/>
      <c r="EBV858" s="399"/>
      <c r="EBW858" s="399"/>
      <c r="EBX858" s="399"/>
      <c r="EBY858" s="399"/>
      <c r="EBZ858" s="399"/>
      <c r="ECA858" s="399"/>
      <c r="ECB858" s="399"/>
      <c r="ECC858" s="399"/>
      <c r="ECD858" s="399"/>
      <c r="ECE858" s="399"/>
      <c r="ECF858" s="399"/>
      <c r="ECG858" s="399"/>
      <c r="ECH858" s="399"/>
      <c r="ECI858" s="399"/>
      <c r="ECJ858" s="399"/>
      <c r="ECK858" s="399"/>
      <c r="ECL858" s="399"/>
      <c r="ECM858" s="399"/>
      <c r="ECN858" s="399"/>
      <c r="ECO858" s="399"/>
      <c r="ECP858" s="399"/>
      <c r="ECQ858" s="399"/>
      <c r="ECR858" s="399"/>
      <c r="ECS858" s="399"/>
      <c r="ECT858" s="399"/>
      <c r="ECU858" s="399"/>
      <c r="ECV858" s="399"/>
      <c r="ECW858" s="399"/>
      <c r="ECX858" s="399"/>
      <c r="ECY858" s="399"/>
      <c r="ECZ858" s="399"/>
      <c r="EDA858" s="399"/>
      <c r="EDB858" s="399"/>
      <c r="EDC858" s="399"/>
      <c r="EDD858" s="399"/>
      <c r="EDE858" s="399"/>
      <c r="EDF858" s="399"/>
      <c r="EDG858" s="399"/>
      <c r="EDH858" s="399"/>
      <c r="EDI858" s="399"/>
      <c r="EDJ858" s="399"/>
      <c r="EDK858" s="399"/>
      <c r="EDL858" s="399"/>
      <c r="EDM858" s="399"/>
      <c r="EDN858" s="399"/>
      <c r="EDO858" s="399"/>
      <c r="EDP858" s="399"/>
      <c r="EDQ858" s="399"/>
      <c r="EDR858" s="399"/>
      <c r="EDS858" s="399"/>
      <c r="EDT858" s="399"/>
      <c r="EDU858" s="399"/>
      <c r="EDV858" s="399"/>
      <c r="EDW858" s="399"/>
      <c r="EDX858" s="399"/>
      <c r="EDY858" s="399"/>
      <c r="EDZ858" s="399"/>
      <c r="EEA858" s="399"/>
      <c r="EEB858" s="399"/>
      <c r="EEC858" s="399"/>
      <c r="EED858" s="399"/>
      <c r="EEE858" s="399"/>
      <c r="EEF858" s="399"/>
      <c r="EEG858" s="399"/>
      <c r="EEH858" s="399"/>
      <c r="EEI858" s="399"/>
      <c r="EEJ858" s="399"/>
      <c r="EEK858" s="399"/>
      <c r="EEL858" s="399"/>
      <c r="EEM858" s="399"/>
      <c r="EEN858" s="399"/>
      <c r="EEO858" s="399"/>
      <c r="EEP858" s="399"/>
      <c r="EEQ858" s="399"/>
      <c r="EER858" s="399"/>
      <c r="EES858" s="399"/>
      <c r="EET858" s="399"/>
      <c r="EEU858" s="399"/>
      <c r="EEV858" s="399"/>
      <c r="EEW858" s="399"/>
      <c r="EEX858" s="399"/>
      <c r="EEY858" s="399"/>
      <c r="EEZ858" s="399"/>
      <c r="EFA858" s="399"/>
      <c r="EFB858" s="399"/>
      <c r="EFC858" s="399"/>
      <c r="EFD858" s="399"/>
      <c r="EFE858" s="399"/>
      <c r="EFF858" s="399"/>
      <c r="EFG858" s="399"/>
      <c r="EFH858" s="399"/>
      <c r="EFI858" s="399"/>
      <c r="EFJ858" s="399"/>
      <c r="EFK858" s="399"/>
      <c r="EFL858" s="399"/>
      <c r="EFM858" s="399"/>
      <c r="EFN858" s="399"/>
      <c r="EFO858" s="399"/>
      <c r="EFP858" s="399"/>
      <c r="EFQ858" s="399"/>
      <c r="EFR858" s="399"/>
      <c r="EFS858" s="399"/>
      <c r="EFT858" s="399"/>
      <c r="EFU858" s="399"/>
      <c r="EFV858" s="399"/>
      <c r="EFW858" s="399"/>
      <c r="EFX858" s="399"/>
      <c r="EFY858" s="399"/>
      <c r="EFZ858" s="399"/>
      <c r="EGA858" s="399"/>
      <c r="EGB858" s="399"/>
      <c r="EGC858" s="399"/>
      <c r="EGD858" s="399"/>
      <c r="EGE858" s="399"/>
      <c r="EGF858" s="399"/>
      <c r="EGG858" s="399"/>
      <c r="EGH858" s="399"/>
      <c r="EGI858" s="399"/>
      <c r="EGJ858" s="399"/>
      <c r="EGK858" s="399"/>
      <c r="EGL858" s="399"/>
      <c r="EGM858" s="399"/>
      <c r="EGN858" s="399"/>
      <c r="EGO858" s="399"/>
      <c r="EGP858" s="399"/>
      <c r="EGQ858" s="399"/>
      <c r="EGR858" s="399"/>
      <c r="EGS858" s="399"/>
      <c r="EGT858" s="399"/>
      <c r="EGU858" s="399"/>
      <c r="EGV858" s="399"/>
      <c r="EGW858" s="399"/>
      <c r="EGX858" s="399"/>
      <c r="EGY858" s="399"/>
      <c r="EGZ858" s="399"/>
      <c r="EHA858" s="399"/>
      <c r="EHB858" s="399"/>
      <c r="EHC858" s="399"/>
      <c r="EHD858" s="399"/>
      <c r="EHE858" s="399"/>
      <c r="EHF858" s="399"/>
      <c r="EHG858" s="399"/>
      <c r="EHH858" s="399"/>
      <c r="EHI858" s="399"/>
      <c r="EHJ858" s="399"/>
      <c r="EHK858" s="399"/>
      <c r="EHL858" s="399"/>
      <c r="EHM858" s="399"/>
      <c r="EHN858" s="399"/>
      <c r="EHO858" s="399"/>
      <c r="EHP858" s="399"/>
      <c r="EHQ858" s="399"/>
      <c r="EHR858" s="399"/>
      <c r="EHS858" s="399"/>
      <c r="EHT858" s="399"/>
      <c r="EHU858" s="399"/>
      <c r="EHV858" s="399"/>
      <c r="EHW858" s="399"/>
      <c r="EHX858" s="399"/>
      <c r="EHY858" s="399"/>
      <c r="EHZ858" s="399"/>
      <c r="EIA858" s="399"/>
      <c r="EIB858" s="399"/>
      <c r="EIC858" s="399"/>
      <c r="EID858" s="399"/>
      <c r="EIE858" s="399"/>
      <c r="EIF858" s="399"/>
      <c r="EIG858" s="399"/>
      <c r="EIH858" s="399"/>
      <c r="EII858" s="399"/>
      <c r="EIJ858" s="399"/>
      <c r="EIK858" s="399"/>
      <c r="EIL858" s="399"/>
      <c r="EIM858" s="399"/>
      <c r="EIN858" s="399"/>
      <c r="EIO858" s="399"/>
      <c r="EIP858" s="399"/>
      <c r="EIQ858" s="399"/>
      <c r="EIR858" s="399"/>
      <c r="EIS858" s="399"/>
      <c r="EIT858" s="399"/>
      <c r="EIU858" s="399"/>
      <c r="EIV858" s="399"/>
      <c r="EIW858" s="399"/>
      <c r="EIX858" s="399"/>
      <c r="EIY858" s="399"/>
      <c r="EIZ858" s="399"/>
      <c r="EJA858" s="399"/>
      <c r="EJB858" s="399"/>
      <c r="EJC858" s="399"/>
      <c r="EJD858" s="399"/>
      <c r="EJE858" s="399"/>
      <c r="EJF858" s="399"/>
      <c r="EJG858" s="399"/>
      <c r="EJH858" s="399"/>
      <c r="EJI858" s="399"/>
      <c r="EJJ858" s="399"/>
      <c r="EJK858" s="399"/>
      <c r="EJL858" s="399"/>
      <c r="EJM858" s="399"/>
      <c r="EJN858" s="399"/>
      <c r="EJO858" s="399"/>
      <c r="EJP858" s="399"/>
      <c r="EJQ858" s="399"/>
      <c r="EJR858" s="399"/>
      <c r="EJS858" s="399"/>
      <c r="EJT858" s="399"/>
      <c r="EJU858" s="399"/>
      <c r="EJV858" s="399"/>
      <c r="EJW858" s="399"/>
      <c r="EJX858" s="399"/>
      <c r="EJY858" s="399"/>
      <c r="EJZ858" s="399"/>
      <c r="EKA858" s="399"/>
      <c r="EKB858" s="399"/>
      <c r="EKC858" s="399"/>
      <c r="EKD858" s="399"/>
      <c r="EKE858" s="399"/>
      <c r="EKF858" s="399"/>
      <c r="EKG858" s="399"/>
      <c r="EKH858" s="399"/>
      <c r="EKI858" s="399"/>
      <c r="EKJ858" s="399"/>
      <c r="EKK858" s="399"/>
      <c r="EKL858" s="399"/>
      <c r="EKM858" s="399"/>
      <c r="EKN858" s="399"/>
      <c r="EKO858" s="399"/>
      <c r="EKP858" s="399"/>
      <c r="EKQ858" s="399"/>
      <c r="EKR858" s="399"/>
      <c r="EKS858" s="399"/>
      <c r="EKT858" s="399"/>
      <c r="EKU858" s="399"/>
      <c r="EKV858" s="399"/>
      <c r="EKW858" s="399"/>
      <c r="EKX858" s="399"/>
      <c r="EKY858" s="399"/>
      <c r="EKZ858" s="399"/>
      <c r="ELA858" s="399"/>
      <c r="ELB858" s="399"/>
      <c r="ELC858" s="399"/>
      <c r="ELD858" s="399"/>
      <c r="ELE858" s="399"/>
      <c r="ELF858" s="399"/>
      <c r="ELG858" s="399"/>
      <c r="ELH858" s="399"/>
      <c r="ELI858" s="399"/>
      <c r="ELJ858" s="399"/>
      <c r="ELK858" s="399"/>
      <c r="ELL858" s="399"/>
      <c r="ELM858" s="399"/>
      <c r="ELN858" s="399"/>
      <c r="ELO858" s="399"/>
      <c r="ELP858" s="399"/>
      <c r="ELQ858" s="399"/>
      <c r="ELR858" s="399"/>
      <c r="ELS858" s="399"/>
      <c r="ELT858" s="399"/>
      <c r="ELU858" s="399"/>
      <c r="ELV858" s="399"/>
      <c r="ELW858" s="399"/>
      <c r="ELX858" s="399"/>
      <c r="ELY858" s="399"/>
      <c r="ELZ858" s="399"/>
      <c r="EMA858" s="399"/>
      <c r="EMB858" s="399"/>
      <c r="EMC858" s="399"/>
      <c r="EMD858" s="399"/>
      <c r="EME858" s="399"/>
      <c r="EMF858" s="399"/>
      <c r="EMG858" s="399"/>
      <c r="EMH858" s="399"/>
      <c r="EMI858" s="399"/>
      <c r="EMJ858" s="399"/>
      <c r="EMK858" s="399"/>
      <c r="EML858" s="399"/>
      <c r="EMM858" s="399"/>
      <c r="EMN858" s="399"/>
      <c r="EMO858" s="399"/>
      <c r="EMP858" s="399"/>
      <c r="EMQ858" s="399"/>
      <c r="EMR858" s="399"/>
      <c r="EMS858" s="399"/>
      <c r="EMT858" s="399"/>
      <c r="EMU858" s="399"/>
      <c r="EMV858" s="399"/>
      <c r="EMW858" s="399"/>
      <c r="EMX858" s="399"/>
      <c r="EMY858" s="399"/>
      <c r="EMZ858" s="399"/>
      <c r="ENA858" s="399"/>
      <c r="ENB858" s="399"/>
      <c r="ENC858" s="399"/>
      <c r="END858" s="399"/>
      <c r="ENE858" s="399"/>
      <c r="ENF858" s="399"/>
      <c r="ENG858" s="399"/>
      <c r="ENH858" s="399"/>
      <c r="ENI858" s="399"/>
      <c r="ENJ858" s="399"/>
      <c r="ENK858" s="399"/>
      <c r="ENL858" s="399"/>
      <c r="ENM858" s="399"/>
      <c r="ENN858" s="399"/>
      <c r="ENO858" s="399"/>
      <c r="ENP858" s="399"/>
      <c r="ENQ858" s="399"/>
      <c r="ENR858" s="399"/>
      <c r="ENS858" s="399"/>
      <c r="ENT858" s="399"/>
      <c r="ENU858" s="399"/>
      <c r="ENV858" s="399"/>
      <c r="ENW858" s="399"/>
      <c r="ENX858" s="399"/>
      <c r="ENY858" s="399"/>
      <c r="ENZ858" s="399"/>
      <c r="EOA858" s="399"/>
      <c r="EOB858" s="399"/>
      <c r="EOC858" s="399"/>
      <c r="EOD858" s="399"/>
      <c r="EOE858" s="399"/>
      <c r="EOF858" s="399"/>
      <c r="EOG858" s="399"/>
      <c r="EOH858" s="399"/>
      <c r="EOI858" s="399"/>
      <c r="EOJ858" s="399"/>
      <c r="EOK858" s="399"/>
      <c r="EOL858" s="399"/>
      <c r="EOM858" s="399"/>
      <c r="EON858" s="399"/>
      <c r="EOO858" s="399"/>
      <c r="EOP858" s="399"/>
      <c r="EOQ858" s="399"/>
      <c r="EOR858" s="399"/>
      <c r="EOS858" s="399"/>
      <c r="EOT858" s="399"/>
      <c r="EOU858" s="399"/>
      <c r="EOV858" s="399"/>
      <c r="EOW858" s="399"/>
      <c r="EOX858" s="399"/>
      <c r="EOY858" s="399"/>
      <c r="EOZ858" s="399"/>
      <c r="EPA858" s="399"/>
      <c r="EPB858" s="399"/>
      <c r="EPC858" s="399"/>
      <c r="EPD858" s="399"/>
      <c r="EPE858" s="399"/>
      <c r="EPF858" s="399"/>
      <c r="EPG858" s="399"/>
      <c r="EPH858" s="399"/>
      <c r="EPI858" s="399"/>
      <c r="EPJ858" s="399"/>
      <c r="EPK858" s="399"/>
      <c r="EPL858" s="399"/>
      <c r="EPM858" s="399"/>
      <c r="EPN858" s="399"/>
      <c r="EPO858" s="399"/>
      <c r="EPP858" s="399"/>
      <c r="EPQ858" s="399"/>
      <c r="EPR858" s="399"/>
      <c r="EPS858" s="399"/>
      <c r="EPT858" s="399"/>
      <c r="EPU858" s="399"/>
      <c r="EPV858" s="399"/>
      <c r="EPW858" s="399"/>
      <c r="EPX858" s="399"/>
      <c r="EPY858" s="399"/>
      <c r="EPZ858" s="399"/>
      <c r="EQA858" s="399"/>
      <c r="EQB858" s="399"/>
      <c r="EQC858" s="399"/>
      <c r="EQD858" s="399"/>
      <c r="EQE858" s="399"/>
      <c r="EQF858" s="399"/>
      <c r="EQG858" s="399"/>
      <c r="EQH858" s="399"/>
      <c r="EQI858" s="399"/>
      <c r="EQJ858" s="399"/>
      <c r="EQK858" s="399"/>
      <c r="EQL858" s="399"/>
      <c r="EQM858" s="399"/>
      <c r="EQN858" s="399"/>
      <c r="EQO858" s="399"/>
      <c r="EQP858" s="399"/>
      <c r="EQQ858" s="399"/>
      <c r="EQR858" s="399"/>
      <c r="EQS858" s="399"/>
      <c r="EQT858" s="399"/>
      <c r="EQU858" s="399"/>
      <c r="EQV858" s="399"/>
      <c r="EQW858" s="399"/>
      <c r="EQX858" s="399"/>
      <c r="EQY858" s="399"/>
      <c r="EQZ858" s="399"/>
      <c r="ERA858" s="399"/>
      <c r="ERB858" s="399"/>
      <c r="ERC858" s="399"/>
      <c r="ERD858" s="399"/>
      <c r="ERE858" s="399"/>
      <c r="ERF858" s="399"/>
      <c r="ERG858" s="399"/>
      <c r="ERH858" s="399"/>
      <c r="ERI858" s="399"/>
      <c r="ERJ858" s="399"/>
      <c r="ERK858" s="399"/>
      <c r="ERL858" s="399"/>
      <c r="ERM858" s="399"/>
      <c r="ERN858" s="399"/>
      <c r="ERO858" s="399"/>
      <c r="ERP858" s="399"/>
      <c r="ERQ858" s="399"/>
      <c r="ERR858" s="399"/>
      <c r="ERS858" s="399"/>
      <c r="ERT858" s="399"/>
      <c r="ERU858" s="399"/>
      <c r="ERV858" s="399"/>
      <c r="ERW858" s="399"/>
      <c r="ERX858" s="399"/>
      <c r="ERY858" s="399"/>
      <c r="ERZ858" s="399"/>
      <c r="ESA858" s="399"/>
      <c r="ESB858" s="399"/>
      <c r="ESC858" s="399"/>
      <c r="ESD858" s="399"/>
      <c r="ESE858" s="399"/>
      <c r="ESF858" s="399"/>
      <c r="ESG858" s="399"/>
      <c r="ESH858" s="399"/>
      <c r="ESI858" s="399"/>
      <c r="ESJ858" s="399"/>
      <c r="ESK858" s="399"/>
      <c r="ESL858" s="399"/>
      <c r="ESM858" s="399"/>
      <c r="ESN858" s="399"/>
      <c r="ESO858" s="399"/>
      <c r="ESP858" s="399"/>
      <c r="ESQ858" s="399"/>
      <c r="ESR858" s="399"/>
      <c r="ESS858" s="399"/>
      <c r="EST858" s="399"/>
      <c r="ESU858" s="399"/>
      <c r="ESV858" s="399"/>
      <c r="ESW858" s="399"/>
      <c r="ESX858" s="399"/>
      <c r="ESY858" s="399"/>
      <c r="ESZ858" s="399"/>
      <c r="ETA858" s="399"/>
      <c r="ETB858" s="399"/>
      <c r="ETC858" s="399"/>
      <c r="ETD858" s="399"/>
      <c r="ETE858" s="399"/>
      <c r="ETF858" s="399"/>
      <c r="ETG858" s="399"/>
      <c r="ETH858" s="399"/>
      <c r="ETI858" s="399"/>
      <c r="ETJ858" s="399"/>
      <c r="ETK858" s="399"/>
      <c r="ETL858" s="399"/>
      <c r="ETM858" s="399"/>
      <c r="ETN858" s="399"/>
      <c r="ETO858" s="399"/>
      <c r="ETP858" s="399"/>
      <c r="ETQ858" s="399"/>
      <c r="ETR858" s="399"/>
      <c r="ETS858" s="399"/>
      <c r="ETT858" s="399"/>
      <c r="ETU858" s="399"/>
      <c r="ETV858" s="399"/>
      <c r="ETW858" s="399"/>
      <c r="ETX858" s="399"/>
      <c r="ETY858" s="399"/>
      <c r="ETZ858" s="399"/>
      <c r="EUA858" s="399"/>
      <c r="EUB858" s="399"/>
      <c r="EUC858" s="399"/>
      <c r="EUD858" s="399"/>
      <c r="EUE858" s="399"/>
      <c r="EUF858" s="399"/>
      <c r="EUG858" s="399"/>
      <c r="EUH858" s="399"/>
      <c r="EUI858" s="399"/>
      <c r="EUJ858" s="399"/>
      <c r="EUK858" s="399"/>
      <c r="EUL858" s="399"/>
      <c r="EUM858" s="399"/>
      <c r="EUN858" s="399"/>
      <c r="EUO858" s="399"/>
      <c r="EUP858" s="399"/>
      <c r="EUQ858" s="399"/>
      <c r="EUR858" s="399"/>
      <c r="EUS858" s="399"/>
      <c r="EUT858" s="399"/>
      <c r="EUU858" s="399"/>
      <c r="EUV858" s="399"/>
      <c r="EUW858" s="399"/>
      <c r="EUX858" s="399"/>
      <c r="EUY858" s="399"/>
      <c r="EUZ858" s="399"/>
      <c r="EVA858" s="399"/>
      <c r="EVB858" s="399"/>
      <c r="EVC858" s="399"/>
      <c r="EVD858" s="399"/>
      <c r="EVE858" s="399"/>
      <c r="EVF858" s="399"/>
      <c r="EVG858" s="399"/>
      <c r="EVH858" s="399"/>
      <c r="EVI858" s="399"/>
      <c r="EVJ858" s="399"/>
      <c r="EVK858" s="399"/>
      <c r="EVL858" s="399"/>
      <c r="EVM858" s="399"/>
      <c r="EVN858" s="399"/>
      <c r="EVO858" s="399"/>
      <c r="EVP858" s="399"/>
      <c r="EVQ858" s="399"/>
      <c r="EVR858" s="399"/>
      <c r="EVS858" s="399"/>
      <c r="EVT858" s="399"/>
      <c r="EVU858" s="399"/>
      <c r="EVV858" s="399"/>
      <c r="EVW858" s="399"/>
      <c r="EVX858" s="399"/>
      <c r="EVY858" s="399"/>
      <c r="EVZ858" s="399"/>
      <c r="EWA858" s="399"/>
      <c r="EWB858" s="399"/>
      <c r="EWC858" s="399"/>
      <c r="EWD858" s="399"/>
      <c r="EWE858" s="399"/>
      <c r="EWF858" s="399"/>
      <c r="EWG858" s="399"/>
      <c r="EWH858" s="399"/>
      <c r="EWI858" s="399"/>
      <c r="EWJ858" s="399"/>
      <c r="EWK858" s="399"/>
      <c r="EWL858" s="399"/>
      <c r="EWM858" s="399"/>
      <c r="EWN858" s="399"/>
      <c r="EWO858" s="399"/>
      <c r="EWP858" s="399"/>
      <c r="EWQ858" s="399"/>
      <c r="EWR858" s="399"/>
      <c r="EWS858" s="399"/>
      <c r="EWT858" s="399"/>
      <c r="EWU858" s="399"/>
      <c r="EWV858" s="399"/>
      <c r="EWW858" s="399"/>
      <c r="EWX858" s="399"/>
      <c r="EWY858" s="399"/>
      <c r="EWZ858" s="399"/>
      <c r="EXA858" s="399"/>
      <c r="EXB858" s="399"/>
      <c r="EXC858" s="399"/>
      <c r="EXD858" s="399"/>
      <c r="EXE858" s="399"/>
      <c r="EXF858" s="399"/>
      <c r="EXG858" s="399"/>
      <c r="EXH858" s="399"/>
      <c r="EXI858" s="399"/>
      <c r="EXJ858" s="399"/>
      <c r="EXK858" s="399"/>
      <c r="EXL858" s="399"/>
      <c r="EXM858" s="399"/>
      <c r="EXN858" s="399"/>
      <c r="EXO858" s="399"/>
      <c r="EXP858" s="399"/>
      <c r="EXQ858" s="399"/>
      <c r="EXR858" s="399"/>
      <c r="EXS858" s="399"/>
      <c r="EXT858" s="399"/>
      <c r="EXU858" s="399"/>
      <c r="EXV858" s="399"/>
      <c r="EXW858" s="399"/>
      <c r="EXX858" s="399"/>
      <c r="EXY858" s="399"/>
      <c r="EXZ858" s="399"/>
      <c r="EYA858" s="399"/>
      <c r="EYB858" s="399"/>
      <c r="EYC858" s="399"/>
      <c r="EYD858" s="399"/>
      <c r="EYE858" s="399"/>
      <c r="EYF858" s="399"/>
      <c r="EYG858" s="399"/>
      <c r="EYH858" s="399"/>
      <c r="EYI858" s="399"/>
      <c r="EYJ858" s="399"/>
      <c r="EYK858" s="399"/>
      <c r="EYL858" s="399"/>
      <c r="EYM858" s="399"/>
      <c r="EYN858" s="399"/>
      <c r="EYO858" s="399"/>
      <c r="EYP858" s="399"/>
      <c r="EYQ858" s="399"/>
      <c r="EYR858" s="399"/>
      <c r="EYS858" s="399"/>
      <c r="EYT858" s="399"/>
      <c r="EYU858" s="399"/>
      <c r="EYV858" s="399"/>
      <c r="EYW858" s="399"/>
      <c r="EYX858" s="399"/>
      <c r="EYY858" s="399"/>
      <c r="EYZ858" s="399"/>
      <c r="EZA858" s="399"/>
      <c r="EZB858" s="399"/>
      <c r="EZC858" s="399"/>
      <c r="EZD858" s="399"/>
      <c r="EZE858" s="399"/>
      <c r="EZF858" s="399"/>
      <c r="EZG858" s="399"/>
      <c r="EZH858" s="399"/>
      <c r="EZI858" s="399"/>
      <c r="EZJ858" s="399"/>
      <c r="EZK858" s="399"/>
      <c r="EZL858" s="399"/>
      <c r="EZM858" s="399"/>
      <c r="EZN858" s="399"/>
      <c r="EZO858" s="399"/>
      <c r="EZP858" s="399"/>
      <c r="EZQ858" s="399"/>
      <c r="EZR858" s="399"/>
      <c r="EZS858" s="399"/>
      <c r="EZT858" s="399"/>
      <c r="EZU858" s="399"/>
      <c r="EZV858" s="399"/>
      <c r="EZW858" s="399"/>
      <c r="EZX858" s="399"/>
      <c r="EZY858" s="399"/>
      <c r="EZZ858" s="399"/>
      <c r="FAA858" s="399"/>
      <c r="FAB858" s="399"/>
      <c r="FAC858" s="399"/>
      <c r="FAD858" s="399"/>
      <c r="FAE858" s="399"/>
      <c r="FAF858" s="399"/>
      <c r="FAG858" s="399"/>
      <c r="FAH858" s="399"/>
      <c r="FAI858" s="399"/>
      <c r="FAJ858" s="399"/>
      <c r="FAK858" s="399"/>
      <c r="FAL858" s="399"/>
      <c r="FAM858" s="399"/>
      <c r="FAN858" s="399"/>
      <c r="FAO858" s="399"/>
      <c r="FAP858" s="399"/>
      <c r="FAQ858" s="399"/>
      <c r="FAR858" s="399"/>
      <c r="FAS858" s="399"/>
      <c r="FAT858" s="399"/>
      <c r="FAU858" s="399"/>
      <c r="FAV858" s="399"/>
      <c r="FAW858" s="399"/>
      <c r="FAX858" s="399"/>
      <c r="FAY858" s="399"/>
      <c r="FAZ858" s="399"/>
      <c r="FBA858" s="399"/>
      <c r="FBB858" s="399"/>
      <c r="FBC858" s="399"/>
      <c r="FBD858" s="399"/>
      <c r="FBE858" s="399"/>
      <c r="FBF858" s="399"/>
      <c r="FBG858" s="399"/>
      <c r="FBH858" s="399"/>
      <c r="FBI858" s="399"/>
      <c r="FBJ858" s="399"/>
      <c r="FBK858" s="399"/>
      <c r="FBL858" s="399"/>
      <c r="FBM858" s="399"/>
      <c r="FBN858" s="399"/>
      <c r="FBO858" s="399"/>
      <c r="FBP858" s="399"/>
      <c r="FBQ858" s="399"/>
      <c r="FBR858" s="399"/>
      <c r="FBS858" s="399"/>
      <c r="FBT858" s="399"/>
      <c r="FBU858" s="399"/>
      <c r="FBV858" s="399"/>
      <c r="FBW858" s="399"/>
      <c r="FBX858" s="399"/>
      <c r="FBY858" s="399"/>
      <c r="FBZ858" s="399"/>
      <c r="FCA858" s="399"/>
      <c r="FCB858" s="399"/>
      <c r="FCC858" s="399"/>
      <c r="FCD858" s="399"/>
      <c r="FCE858" s="399"/>
      <c r="FCF858" s="399"/>
      <c r="FCG858" s="399"/>
      <c r="FCH858" s="399"/>
      <c r="FCI858" s="399"/>
      <c r="FCJ858" s="399"/>
      <c r="FCK858" s="399"/>
      <c r="FCL858" s="399"/>
      <c r="FCM858" s="399"/>
      <c r="FCN858" s="399"/>
      <c r="FCO858" s="399"/>
      <c r="FCP858" s="399"/>
      <c r="FCQ858" s="399"/>
      <c r="FCR858" s="399"/>
      <c r="FCS858" s="399"/>
      <c r="FCT858" s="399"/>
      <c r="FCU858" s="399"/>
      <c r="FCV858" s="399"/>
      <c r="FCW858" s="399"/>
      <c r="FCX858" s="399"/>
      <c r="FCY858" s="399"/>
      <c r="FCZ858" s="399"/>
      <c r="FDA858" s="399"/>
      <c r="FDB858" s="399"/>
      <c r="FDC858" s="399"/>
      <c r="FDD858" s="399"/>
      <c r="FDE858" s="399"/>
      <c r="FDF858" s="399"/>
      <c r="FDG858" s="399"/>
      <c r="FDH858" s="399"/>
      <c r="FDI858" s="399"/>
      <c r="FDJ858" s="399"/>
      <c r="FDK858" s="399"/>
      <c r="FDL858" s="399"/>
      <c r="FDM858" s="399"/>
      <c r="FDN858" s="399"/>
      <c r="FDO858" s="399"/>
      <c r="FDP858" s="399"/>
      <c r="FDQ858" s="399"/>
      <c r="FDR858" s="399"/>
      <c r="FDS858" s="399"/>
      <c r="FDT858" s="399"/>
      <c r="FDU858" s="399"/>
      <c r="FDV858" s="399"/>
      <c r="FDW858" s="399"/>
      <c r="FDX858" s="399"/>
      <c r="FDY858" s="399"/>
      <c r="FDZ858" s="399"/>
      <c r="FEA858" s="399"/>
      <c r="FEB858" s="399"/>
      <c r="FEC858" s="399"/>
      <c r="FED858" s="399"/>
      <c r="FEE858" s="399"/>
      <c r="FEF858" s="399"/>
      <c r="FEG858" s="399"/>
      <c r="FEH858" s="399"/>
      <c r="FEI858" s="399"/>
      <c r="FEJ858" s="399"/>
      <c r="FEK858" s="399"/>
      <c r="FEL858" s="399"/>
      <c r="FEM858" s="399"/>
      <c r="FEN858" s="399"/>
      <c r="FEO858" s="399"/>
      <c r="FEP858" s="399"/>
      <c r="FEQ858" s="399"/>
      <c r="FER858" s="399"/>
      <c r="FES858" s="399"/>
      <c r="FET858" s="399"/>
      <c r="FEU858" s="399"/>
      <c r="FEV858" s="399"/>
      <c r="FEW858" s="399"/>
      <c r="FEX858" s="399"/>
      <c r="FEY858" s="399"/>
      <c r="FEZ858" s="399"/>
      <c r="FFA858" s="399"/>
      <c r="FFB858" s="399"/>
      <c r="FFC858" s="399"/>
      <c r="FFD858" s="399"/>
      <c r="FFE858" s="399"/>
      <c r="FFF858" s="399"/>
      <c r="FFG858" s="399"/>
      <c r="FFH858" s="399"/>
      <c r="FFI858" s="399"/>
      <c r="FFJ858" s="399"/>
      <c r="FFK858" s="399"/>
      <c r="FFL858" s="399"/>
      <c r="FFM858" s="399"/>
      <c r="FFN858" s="399"/>
      <c r="FFO858" s="399"/>
      <c r="FFP858" s="399"/>
      <c r="FFQ858" s="399"/>
      <c r="FFR858" s="399"/>
      <c r="FFS858" s="399"/>
      <c r="FFT858" s="399"/>
      <c r="FFU858" s="399"/>
      <c r="FFV858" s="399"/>
      <c r="FFW858" s="399"/>
      <c r="FFX858" s="399"/>
      <c r="FFY858" s="399"/>
      <c r="FFZ858" s="399"/>
      <c r="FGA858" s="399"/>
      <c r="FGB858" s="399"/>
      <c r="FGC858" s="399"/>
      <c r="FGD858" s="399"/>
      <c r="FGE858" s="399"/>
      <c r="FGF858" s="399"/>
      <c r="FGG858" s="399"/>
      <c r="FGH858" s="399"/>
      <c r="FGI858" s="399"/>
      <c r="FGJ858" s="399"/>
      <c r="FGK858" s="399"/>
      <c r="FGL858" s="399"/>
      <c r="FGM858" s="399"/>
      <c r="FGN858" s="399"/>
      <c r="FGO858" s="399"/>
      <c r="FGP858" s="399"/>
      <c r="FGQ858" s="399"/>
      <c r="FGR858" s="399"/>
      <c r="FGS858" s="399"/>
      <c r="FGT858" s="399"/>
      <c r="FGU858" s="399"/>
      <c r="FGV858" s="399"/>
      <c r="FGW858" s="399"/>
      <c r="FGX858" s="399"/>
      <c r="FGY858" s="399"/>
      <c r="FGZ858" s="399"/>
      <c r="FHA858" s="399"/>
      <c r="FHB858" s="399"/>
      <c r="FHC858" s="399"/>
      <c r="FHD858" s="399"/>
      <c r="FHE858" s="399"/>
      <c r="FHF858" s="399"/>
      <c r="FHG858" s="399"/>
      <c r="FHH858" s="399"/>
      <c r="FHI858" s="399"/>
      <c r="FHJ858" s="399"/>
      <c r="FHK858" s="399"/>
      <c r="FHL858" s="399"/>
      <c r="FHM858" s="399"/>
      <c r="FHN858" s="399"/>
      <c r="FHO858" s="399"/>
      <c r="FHP858" s="399"/>
      <c r="FHQ858" s="399"/>
      <c r="FHR858" s="399"/>
      <c r="FHS858" s="399"/>
      <c r="FHT858" s="399"/>
      <c r="FHU858" s="399"/>
      <c r="FHV858" s="399"/>
      <c r="FHW858" s="399"/>
      <c r="FHX858" s="399"/>
      <c r="FHY858" s="399"/>
      <c r="FHZ858" s="399"/>
      <c r="FIA858" s="399"/>
      <c r="FIB858" s="399"/>
      <c r="FIC858" s="399"/>
      <c r="FID858" s="399"/>
      <c r="FIE858" s="399"/>
      <c r="FIF858" s="399"/>
      <c r="FIG858" s="399"/>
      <c r="FIH858" s="399"/>
      <c r="FII858" s="399"/>
      <c r="FIJ858" s="399"/>
      <c r="FIK858" s="399"/>
      <c r="FIL858" s="399"/>
      <c r="FIM858" s="399"/>
      <c r="FIN858" s="399"/>
      <c r="FIO858" s="399"/>
      <c r="FIP858" s="399"/>
      <c r="FIQ858" s="399"/>
      <c r="FIR858" s="399"/>
      <c r="FIS858" s="399"/>
      <c r="FIT858" s="399"/>
      <c r="FIU858" s="399"/>
      <c r="FIV858" s="399"/>
      <c r="FIW858" s="399"/>
      <c r="FIX858" s="399"/>
      <c r="FIY858" s="399"/>
      <c r="FIZ858" s="399"/>
      <c r="FJA858" s="399"/>
      <c r="FJB858" s="399"/>
      <c r="FJC858" s="399"/>
      <c r="FJD858" s="399"/>
      <c r="FJE858" s="399"/>
      <c r="FJF858" s="399"/>
      <c r="FJG858" s="399"/>
      <c r="FJH858" s="399"/>
      <c r="FJI858" s="399"/>
      <c r="FJJ858" s="399"/>
      <c r="FJK858" s="399"/>
      <c r="FJL858" s="399"/>
      <c r="FJM858" s="399"/>
      <c r="FJN858" s="399"/>
      <c r="FJO858" s="399"/>
      <c r="FJP858" s="399"/>
      <c r="FJQ858" s="399"/>
      <c r="FJR858" s="399"/>
      <c r="FJS858" s="399"/>
      <c r="FJT858" s="399"/>
      <c r="FJU858" s="399"/>
      <c r="FJV858" s="399"/>
      <c r="FJW858" s="399"/>
      <c r="FJX858" s="399"/>
      <c r="FJY858" s="399"/>
      <c r="FJZ858" s="399"/>
      <c r="FKA858" s="399"/>
      <c r="FKB858" s="399"/>
      <c r="FKC858" s="399"/>
      <c r="FKD858" s="399"/>
      <c r="FKE858" s="399"/>
      <c r="FKF858" s="399"/>
      <c r="FKG858" s="399"/>
      <c r="FKH858" s="399"/>
      <c r="FKI858" s="399"/>
      <c r="FKJ858" s="399"/>
      <c r="FKK858" s="399"/>
      <c r="FKL858" s="399"/>
      <c r="FKM858" s="399"/>
      <c r="FKN858" s="399"/>
      <c r="FKO858" s="399"/>
      <c r="FKP858" s="399"/>
      <c r="FKQ858" s="399"/>
      <c r="FKR858" s="399"/>
      <c r="FKS858" s="399"/>
      <c r="FKT858" s="399"/>
      <c r="FKU858" s="399"/>
      <c r="FKV858" s="399"/>
      <c r="FKW858" s="399"/>
      <c r="FKX858" s="399"/>
      <c r="FKY858" s="399"/>
      <c r="FKZ858" s="399"/>
      <c r="FLA858" s="399"/>
      <c r="FLB858" s="399"/>
      <c r="FLC858" s="399"/>
      <c r="FLD858" s="399"/>
      <c r="FLE858" s="399"/>
      <c r="FLF858" s="399"/>
      <c r="FLG858" s="399"/>
      <c r="FLH858" s="399"/>
      <c r="FLI858" s="399"/>
      <c r="FLJ858" s="399"/>
      <c r="FLK858" s="399"/>
      <c r="FLL858" s="399"/>
      <c r="FLM858" s="399"/>
      <c r="FLN858" s="399"/>
      <c r="FLO858" s="399"/>
      <c r="FLP858" s="399"/>
      <c r="FLQ858" s="399"/>
      <c r="FLR858" s="399"/>
      <c r="FLS858" s="399"/>
      <c r="FLT858" s="399"/>
      <c r="FLU858" s="399"/>
      <c r="FLV858" s="399"/>
      <c r="FLW858" s="399"/>
      <c r="FLX858" s="399"/>
      <c r="FLY858" s="399"/>
      <c r="FLZ858" s="399"/>
      <c r="FMA858" s="399"/>
      <c r="FMB858" s="399"/>
      <c r="FMC858" s="399"/>
      <c r="FMD858" s="399"/>
      <c r="FME858" s="399"/>
      <c r="FMF858" s="399"/>
      <c r="FMG858" s="399"/>
      <c r="FMH858" s="399"/>
      <c r="FMI858" s="399"/>
      <c r="FMJ858" s="399"/>
      <c r="FMK858" s="399"/>
      <c r="FML858" s="399"/>
      <c r="FMM858" s="399"/>
      <c r="FMN858" s="399"/>
      <c r="FMO858" s="399"/>
      <c r="FMP858" s="399"/>
      <c r="FMQ858" s="399"/>
      <c r="FMR858" s="399"/>
      <c r="FMS858" s="399"/>
      <c r="FMT858" s="399"/>
      <c r="FMU858" s="399"/>
      <c r="FMV858" s="399"/>
      <c r="FMW858" s="399"/>
      <c r="FMX858" s="399"/>
      <c r="FMY858" s="399"/>
      <c r="FMZ858" s="399"/>
      <c r="FNA858" s="399"/>
      <c r="FNB858" s="399"/>
      <c r="FNC858" s="399"/>
      <c r="FND858" s="399"/>
      <c r="FNE858" s="399"/>
      <c r="FNF858" s="399"/>
      <c r="FNG858" s="399"/>
      <c r="FNH858" s="399"/>
      <c r="FNI858" s="399"/>
      <c r="FNJ858" s="399"/>
      <c r="FNK858" s="399"/>
      <c r="FNL858" s="399"/>
      <c r="FNM858" s="399"/>
      <c r="FNN858" s="399"/>
      <c r="FNO858" s="399"/>
      <c r="FNP858" s="399"/>
      <c r="FNQ858" s="399"/>
      <c r="FNR858" s="399"/>
      <c r="FNS858" s="399"/>
      <c r="FNT858" s="399"/>
      <c r="FNU858" s="399"/>
      <c r="FNV858" s="399"/>
      <c r="FNW858" s="399"/>
      <c r="FNX858" s="399"/>
      <c r="FNY858" s="399"/>
      <c r="FNZ858" s="399"/>
      <c r="FOA858" s="399"/>
      <c r="FOB858" s="399"/>
      <c r="FOC858" s="399"/>
      <c r="FOD858" s="399"/>
      <c r="FOE858" s="399"/>
      <c r="FOF858" s="399"/>
      <c r="FOG858" s="399"/>
      <c r="FOH858" s="399"/>
      <c r="FOI858" s="399"/>
      <c r="FOJ858" s="399"/>
      <c r="FOK858" s="399"/>
      <c r="FOL858" s="399"/>
      <c r="FOM858" s="399"/>
      <c r="FON858" s="399"/>
      <c r="FOO858" s="399"/>
      <c r="FOP858" s="399"/>
      <c r="FOQ858" s="399"/>
      <c r="FOR858" s="399"/>
      <c r="FOS858" s="399"/>
      <c r="FOT858" s="399"/>
      <c r="FOU858" s="399"/>
      <c r="FOV858" s="399"/>
      <c r="FOW858" s="399"/>
      <c r="FOX858" s="399"/>
      <c r="FOY858" s="399"/>
      <c r="FOZ858" s="399"/>
      <c r="FPA858" s="399"/>
      <c r="FPB858" s="399"/>
      <c r="FPC858" s="399"/>
      <c r="FPD858" s="399"/>
      <c r="FPE858" s="399"/>
      <c r="FPF858" s="399"/>
      <c r="FPG858" s="399"/>
      <c r="FPH858" s="399"/>
      <c r="FPI858" s="399"/>
      <c r="FPJ858" s="399"/>
      <c r="FPK858" s="399"/>
      <c r="FPL858" s="399"/>
      <c r="FPM858" s="399"/>
      <c r="FPN858" s="399"/>
      <c r="FPO858" s="399"/>
      <c r="FPP858" s="399"/>
      <c r="FPQ858" s="399"/>
      <c r="FPR858" s="399"/>
      <c r="FPS858" s="399"/>
      <c r="FPT858" s="399"/>
      <c r="FPU858" s="399"/>
      <c r="FPV858" s="399"/>
      <c r="FPW858" s="399"/>
      <c r="FPX858" s="399"/>
      <c r="FPY858" s="399"/>
      <c r="FPZ858" s="399"/>
      <c r="FQA858" s="399"/>
      <c r="FQB858" s="399"/>
      <c r="FQC858" s="399"/>
      <c r="FQD858" s="399"/>
      <c r="FQE858" s="399"/>
      <c r="FQF858" s="399"/>
      <c r="FQG858" s="399"/>
      <c r="FQH858" s="399"/>
      <c r="FQI858" s="399"/>
      <c r="FQJ858" s="399"/>
      <c r="FQK858" s="399"/>
      <c r="FQL858" s="399"/>
      <c r="FQM858" s="399"/>
      <c r="FQN858" s="399"/>
      <c r="FQO858" s="399"/>
      <c r="FQP858" s="399"/>
      <c r="FQQ858" s="399"/>
      <c r="FQR858" s="399"/>
      <c r="FQS858" s="399"/>
      <c r="FQT858" s="399"/>
      <c r="FQU858" s="399"/>
      <c r="FQV858" s="399"/>
      <c r="FQW858" s="399"/>
      <c r="FQX858" s="399"/>
      <c r="FQY858" s="399"/>
      <c r="FQZ858" s="399"/>
      <c r="FRA858" s="399"/>
      <c r="FRB858" s="399"/>
      <c r="FRC858" s="399"/>
      <c r="FRD858" s="399"/>
      <c r="FRE858" s="399"/>
      <c r="FRF858" s="399"/>
      <c r="FRG858" s="399"/>
      <c r="FRH858" s="399"/>
      <c r="FRI858" s="399"/>
      <c r="FRJ858" s="399"/>
      <c r="FRK858" s="399"/>
      <c r="FRL858" s="399"/>
      <c r="FRM858" s="399"/>
      <c r="FRN858" s="399"/>
      <c r="FRO858" s="399"/>
      <c r="FRP858" s="399"/>
      <c r="FRQ858" s="399"/>
      <c r="FRR858" s="399"/>
      <c r="FRS858" s="399"/>
      <c r="FRT858" s="399"/>
      <c r="FRU858" s="399"/>
      <c r="FRV858" s="399"/>
      <c r="FRW858" s="399"/>
      <c r="FRX858" s="399"/>
      <c r="FRY858" s="399"/>
      <c r="FRZ858" s="399"/>
      <c r="FSA858" s="399"/>
      <c r="FSB858" s="399"/>
      <c r="FSC858" s="399"/>
      <c r="FSD858" s="399"/>
      <c r="FSE858" s="399"/>
      <c r="FSF858" s="399"/>
      <c r="FSG858" s="399"/>
      <c r="FSH858" s="399"/>
      <c r="FSI858" s="399"/>
      <c r="FSJ858" s="399"/>
      <c r="FSK858" s="399"/>
      <c r="FSL858" s="399"/>
      <c r="FSM858" s="399"/>
      <c r="FSN858" s="399"/>
      <c r="FSO858" s="399"/>
      <c r="FSP858" s="399"/>
      <c r="FSQ858" s="399"/>
      <c r="FSR858" s="399"/>
      <c r="FSS858" s="399"/>
      <c r="FST858" s="399"/>
      <c r="FSU858" s="399"/>
      <c r="FSV858" s="399"/>
      <c r="FSW858" s="399"/>
      <c r="FSX858" s="399"/>
      <c r="FSY858" s="399"/>
      <c r="FSZ858" s="399"/>
      <c r="FTA858" s="399"/>
      <c r="FTB858" s="399"/>
      <c r="FTC858" s="399"/>
      <c r="FTD858" s="399"/>
      <c r="FTE858" s="399"/>
      <c r="FTF858" s="399"/>
      <c r="FTG858" s="399"/>
      <c r="FTH858" s="399"/>
      <c r="FTI858" s="399"/>
      <c r="FTJ858" s="399"/>
      <c r="FTK858" s="399"/>
      <c r="FTL858" s="399"/>
      <c r="FTM858" s="399"/>
      <c r="FTN858" s="399"/>
      <c r="FTO858" s="399"/>
      <c r="FTP858" s="399"/>
      <c r="FTQ858" s="399"/>
      <c r="FTR858" s="399"/>
      <c r="FTS858" s="399"/>
      <c r="FTT858" s="399"/>
      <c r="FTU858" s="399"/>
      <c r="FTV858" s="399"/>
      <c r="FTW858" s="399"/>
      <c r="FTX858" s="399"/>
      <c r="FTY858" s="399"/>
      <c r="FTZ858" s="399"/>
      <c r="FUA858" s="399"/>
      <c r="FUB858" s="399"/>
      <c r="FUC858" s="399"/>
      <c r="FUD858" s="399"/>
      <c r="FUE858" s="399"/>
      <c r="FUF858" s="399"/>
      <c r="FUG858" s="399"/>
      <c r="FUH858" s="399"/>
      <c r="FUI858" s="399"/>
      <c r="FUJ858" s="399"/>
      <c r="FUK858" s="399"/>
      <c r="FUL858" s="399"/>
      <c r="FUM858" s="399"/>
      <c r="FUN858" s="399"/>
      <c r="FUO858" s="399"/>
      <c r="FUP858" s="399"/>
      <c r="FUQ858" s="399"/>
      <c r="FUR858" s="399"/>
      <c r="FUS858" s="399"/>
      <c r="FUT858" s="399"/>
      <c r="FUU858" s="399"/>
      <c r="FUV858" s="399"/>
      <c r="FUW858" s="399"/>
      <c r="FUX858" s="399"/>
      <c r="FUY858" s="399"/>
      <c r="FUZ858" s="399"/>
      <c r="FVA858" s="399"/>
      <c r="FVB858" s="399"/>
      <c r="FVC858" s="399"/>
      <c r="FVD858" s="399"/>
      <c r="FVE858" s="399"/>
      <c r="FVF858" s="399"/>
      <c r="FVG858" s="399"/>
      <c r="FVH858" s="399"/>
      <c r="FVI858" s="399"/>
      <c r="FVJ858" s="399"/>
      <c r="FVK858" s="399"/>
      <c r="FVL858" s="399"/>
      <c r="FVM858" s="399"/>
      <c r="FVN858" s="399"/>
      <c r="FVO858" s="399"/>
      <c r="FVP858" s="399"/>
      <c r="FVQ858" s="399"/>
      <c r="FVR858" s="399"/>
      <c r="FVS858" s="399"/>
      <c r="FVT858" s="399"/>
      <c r="FVU858" s="399"/>
      <c r="FVV858" s="399"/>
      <c r="FVW858" s="399"/>
      <c r="FVX858" s="399"/>
      <c r="FVY858" s="399"/>
      <c r="FVZ858" s="399"/>
      <c r="FWA858" s="399"/>
      <c r="FWB858" s="399"/>
      <c r="FWC858" s="399"/>
      <c r="FWD858" s="399"/>
      <c r="FWE858" s="399"/>
      <c r="FWF858" s="399"/>
      <c r="FWG858" s="399"/>
      <c r="FWH858" s="399"/>
      <c r="FWI858" s="399"/>
      <c r="FWJ858" s="399"/>
      <c r="FWK858" s="399"/>
      <c r="FWL858" s="399"/>
      <c r="FWM858" s="399"/>
      <c r="FWN858" s="399"/>
      <c r="FWO858" s="399"/>
      <c r="FWP858" s="399"/>
      <c r="FWQ858" s="399"/>
      <c r="FWR858" s="399"/>
      <c r="FWS858" s="399"/>
      <c r="FWT858" s="399"/>
      <c r="FWU858" s="399"/>
      <c r="FWV858" s="399"/>
      <c r="FWW858" s="399"/>
      <c r="FWX858" s="399"/>
      <c r="FWY858" s="399"/>
      <c r="FWZ858" s="399"/>
      <c r="FXA858" s="399"/>
      <c r="FXB858" s="399"/>
      <c r="FXC858" s="399"/>
      <c r="FXD858" s="399"/>
      <c r="FXE858" s="399"/>
      <c r="FXF858" s="399"/>
      <c r="FXG858" s="399"/>
      <c r="FXH858" s="399"/>
      <c r="FXI858" s="399"/>
      <c r="FXJ858" s="399"/>
      <c r="FXK858" s="399"/>
      <c r="FXL858" s="399"/>
      <c r="FXM858" s="399"/>
      <c r="FXN858" s="399"/>
      <c r="FXO858" s="399"/>
      <c r="FXP858" s="399"/>
      <c r="FXQ858" s="399"/>
      <c r="FXR858" s="399"/>
      <c r="FXS858" s="399"/>
      <c r="FXT858" s="399"/>
      <c r="FXU858" s="399"/>
      <c r="FXV858" s="399"/>
      <c r="FXW858" s="399"/>
      <c r="FXX858" s="399"/>
      <c r="FXY858" s="399"/>
      <c r="FXZ858" s="399"/>
      <c r="FYA858" s="399"/>
      <c r="FYB858" s="399"/>
      <c r="FYC858" s="399"/>
      <c r="FYD858" s="399"/>
      <c r="FYE858" s="399"/>
      <c r="FYF858" s="399"/>
      <c r="FYG858" s="399"/>
      <c r="FYH858" s="399"/>
      <c r="FYI858" s="399"/>
      <c r="FYJ858" s="399"/>
      <c r="FYK858" s="399"/>
      <c r="FYL858" s="399"/>
      <c r="FYM858" s="399"/>
      <c r="FYN858" s="399"/>
      <c r="FYO858" s="399"/>
      <c r="FYP858" s="399"/>
      <c r="FYQ858" s="399"/>
      <c r="FYR858" s="399"/>
      <c r="FYS858" s="399"/>
      <c r="FYT858" s="399"/>
      <c r="FYU858" s="399"/>
      <c r="FYV858" s="399"/>
      <c r="FYW858" s="399"/>
      <c r="FYX858" s="399"/>
      <c r="FYY858" s="399"/>
      <c r="FYZ858" s="399"/>
      <c r="FZA858" s="399"/>
      <c r="FZB858" s="399"/>
      <c r="FZC858" s="399"/>
      <c r="FZD858" s="399"/>
      <c r="FZE858" s="399"/>
      <c r="FZF858" s="399"/>
      <c r="FZG858" s="399"/>
      <c r="FZH858" s="399"/>
      <c r="FZI858" s="399"/>
      <c r="FZJ858" s="399"/>
      <c r="FZK858" s="399"/>
      <c r="FZL858" s="399"/>
      <c r="FZM858" s="399"/>
      <c r="FZN858" s="399"/>
      <c r="FZO858" s="399"/>
      <c r="FZP858" s="399"/>
      <c r="FZQ858" s="399"/>
      <c r="FZR858" s="399"/>
      <c r="FZS858" s="399"/>
      <c r="FZT858" s="399"/>
      <c r="FZU858" s="399"/>
      <c r="FZV858" s="399"/>
      <c r="FZW858" s="399"/>
      <c r="FZX858" s="399"/>
      <c r="FZY858" s="399"/>
      <c r="FZZ858" s="399"/>
      <c r="GAA858" s="399"/>
      <c r="GAB858" s="399"/>
      <c r="GAC858" s="399"/>
      <c r="GAD858" s="399"/>
      <c r="GAE858" s="399"/>
      <c r="GAF858" s="399"/>
      <c r="GAG858" s="399"/>
      <c r="GAH858" s="399"/>
      <c r="GAI858" s="399"/>
      <c r="GAJ858" s="399"/>
      <c r="GAK858" s="399"/>
      <c r="GAL858" s="399"/>
      <c r="GAM858" s="399"/>
      <c r="GAN858" s="399"/>
      <c r="GAO858" s="399"/>
      <c r="GAP858" s="399"/>
      <c r="GAQ858" s="399"/>
      <c r="GAR858" s="399"/>
      <c r="GAS858" s="399"/>
      <c r="GAT858" s="399"/>
      <c r="GAU858" s="399"/>
      <c r="GAV858" s="399"/>
      <c r="GAW858" s="399"/>
      <c r="GAX858" s="399"/>
      <c r="GAY858" s="399"/>
      <c r="GAZ858" s="399"/>
      <c r="GBA858" s="399"/>
      <c r="GBB858" s="399"/>
      <c r="GBC858" s="399"/>
      <c r="GBD858" s="399"/>
      <c r="GBE858" s="399"/>
      <c r="GBF858" s="399"/>
      <c r="GBG858" s="399"/>
      <c r="GBH858" s="399"/>
      <c r="GBI858" s="399"/>
      <c r="GBJ858" s="399"/>
      <c r="GBK858" s="399"/>
      <c r="GBL858" s="399"/>
      <c r="GBM858" s="399"/>
      <c r="GBN858" s="399"/>
      <c r="GBO858" s="399"/>
      <c r="GBP858" s="399"/>
      <c r="GBQ858" s="399"/>
      <c r="GBR858" s="399"/>
      <c r="GBS858" s="399"/>
      <c r="GBT858" s="399"/>
      <c r="GBU858" s="399"/>
      <c r="GBV858" s="399"/>
      <c r="GBW858" s="399"/>
      <c r="GBX858" s="399"/>
      <c r="GBY858" s="399"/>
      <c r="GBZ858" s="399"/>
      <c r="GCA858" s="399"/>
      <c r="GCB858" s="399"/>
      <c r="GCC858" s="399"/>
      <c r="GCD858" s="399"/>
      <c r="GCE858" s="399"/>
      <c r="GCF858" s="399"/>
      <c r="GCG858" s="399"/>
      <c r="GCH858" s="399"/>
      <c r="GCI858" s="399"/>
      <c r="GCJ858" s="399"/>
      <c r="GCK858" s="399"/>
      <c r="GCL858" s="399"/>
      <c r="GCM858" s="399"/>
      <c r="GCN858" s="399"/>
      <c r="GCO858" s="399"/>
      <c r="GCP858" s="399"/>
      <c r="GCQ858" s="399"/>
      <c r="GCR858" s="399"/>
      <c r="GCS858" s="399"/>
      <c r="GCT858" s="399"/>
      <c r="GCU858" s="399"/>
      <c r="GCV858" s="399"/>
      <c r="GCW858" s="399"/>
      <c r="GCX858" s="399"/>
      <c r="GCY858" s="399"/>
      <c r="GCZ858" s="399"/>
      <c r="GDA858" s="399"/>
      <c r="GDB858" s="399"/>
      <c r="GDC858" s="399"/>
      <c r="GDD858" s="399"/>
      <c r="GDE858" s="399"/>
      <c r="GDF858" s="399"/>
      <c r="GDG858" s="399"/>
      <c r="GDH858" s="399"/>
      <c r="GDI858" s="399"/>
      <c r="GDJ858" s="399"/>
      <c r="GDK858" s="399"/>
      <c r="GDL858" s="399"/>
      <c r="GDM858" s="399"/>
      <c r="GDN858" s="399"/>
      <c r="GDO858" s="399"/>
      <c r="GDP858" s="399"/>
      <c r="GDQ858" s="399"/>
      <c r="GDR858" s="399"/>
      <c r="GDS858" s="399"/>
      <c r="GDT858" s="399"/>
      <c r="GDU858" s="399"/>
      <c r="GDV858" s="399"/>
      <c r="GDW858" s="399"/>
      <c r="GDX858" s="399"/>
      <c r="GDY858" s="399"/>
      <c r="GDZ858" s="399"/>
      <c r="GEA858" s="399"/>
      <c r="GEB858" s="399"/>
      <c r="GEC858" s="399"/>
      <c r="GED858" s="399"/>
      <c r="GEE858" s="399"/>
      <c r="GEF858" s="399"/>
      <c r="GEG858" s="399"/>
      <c r="GEH858" s="399"/>
      <c r="GEI858" s="399"/>
      <c r="GEJ858" s="399"/>
      <c r="GEK858" s="399"/>
      <c r="GEL858" s="399"/>
      <c r="GEM858" s="399"/>
      <c r="GEN858" s="399"/>
      <c r="GEO858" s="399"/>
      <c r="GEP858" s="399"/>
      <c r="GEQ858" s="399"/>
      <c r="GER858" s="399"/>
      <c r="GES858" s="399"/>
      <c r="GET858" s="399"/>
      <c r="GEU858" s="399"/>
      <c r="GEV858" s="399"/>
      <c r="GEW858" s="399"/>
      <c r="GEX858" s="399"/>
      <c r="GEY858" s="399"/>
      <c r="GEZ858" s="399"/>
      <c r="GFA858" s="399"/>
      <c r="GFB858" s="399"/>
      <c r="GFC858" s="399"/>
      <c r="GFD858" s="399"/>
      <c r="GFE858" s="399"/>
      <c r="GFF858" s="399"/>
      <c r="GFG858" s="399"/>
      <c r="GFH858" s="399"/>
      <c r="GFI858" s="399"/>
      <c r="GFJ858" s="399"/>
      <c r="GFK858" s="399"/>
      <c r="GFL858" s="399"/>
      <c r="GFM858" s="399"/>
      <c r="GFN858" s="399"/>
      <c r="GFO858" s="399"/>
      <c r="GFP858" s="399"/>
      <c r="GFQ858" s="399"/>
      <c r="GFR858" s="399"/>
      <c r="GFS858" s="399"/>
      <c r="GFT858" s="399"/>
      <c r="GFU858" s="399"/>
      <c r="GFV858" s="399"/>
      <c r="GFW858" s="399"/>
      <c r="GFX858" s="399"/>
      <c r="GFY858" s="399"/>
      <c r="GFZ858" s="399"/>
      <c r="GGA858" s="399"/>
      <c r="GGB858" s="399"/>
      <c r="GGC858" s="399"/>
      <c r="GGD858" s="399"/>
      <c r="GGE858" s="399"/>
      <c r="GGF858" s="399"/>
      <c r="GGG858" s="399"/>
      <c r="GGH858" s="399"/>
      <c r="GGI858" s="399"/>
      <c r="GGJ858" s="399"/>
      <c r="GGK858" s="399"/>
      <c r="GGL858" s="399"/>
      <c r="GGM858" s="399"/>
      <c r="GGN858" s="399"/>
      <c r="GGO858" s="399"/>
      <c r="GGP858" s="399"/>
      <c r="GGQ858" s="399"/>
      <c r="GGR858" s="399"/>
      <c r="GGS858" s="399"/>
      <c r="GGT858" s="399"/>
      <c r="GGU858" s="399"/>
      <c r="GGV858" s="399"/>
      <c r="GGW858" s="399"/>
      <c r="GGX858" s="399"/>
      <c r="GGY858" s="399"/>
      <c r="GGZ858" s="399"/>
      <c r="GHA858" s="399"/>
      <c r="GHB858" s="399"/>
      <c r="GHC858" s="399"/>
      <c r="GHD858" s="399"/>
      <c r="GHE858" s="399"/>
      <c r="GHF858" s="399"/>
      <c r="GHG858" s="399"/>
      <c r="GHH858" s="399"/>
      <c r="GHI858" s="399"/>
      <c r="GHJ858" s="399"/>
      <c r="GHK858" s="399"/>
      <c r="GHL858" s="399"/>
      <c r="GHM858" s="399"/>
      <c r="GHN858" s="399"/>
      <c r="GHO858" s="399"/>
      <c r="GHP858" s="399"/>
      <c r="GHQ858" s="399"/>
      <c r="GHR858" s="399"/>
      <c r="GHS858" s="399"/>
      <c r="GHT858" s="399"/>
      <c r="GHU858" s="399"/>
      <c r="GHV858" s="399"/>
      <c r="GHW858" s="399"/>
      <c r="GHX858" s="399"/>
      <c r="GHY858" s="399"/>
      <c r="GHZ858" s="399"/>
      <c r="GIA858" s="399"/>
      <c r="GIB858" s="399"/>
      <c r="GIC858" s="399"/>
      <c r="GID858" s="399"/>
      <c r="GIE858" s="399"/>
      <c r="GIF858" s="399"/>
      <c r="GIG858" s="399"/>
      <c r="GIH858" s="399"/>
      <c r="GII858" s="399"/>
      <c r="GIJ858" s="399"/>
      <c r="GIK858" s="399"/>
      <c r="GIL858" s="399"/>
      <c r="GIM858" s="399"/>
      <c r="GIN858" s="399"/>
      <c r="GIO858" s="399"/>
      <c r="GIP858" s="399"/>
      <c r="GIQ858" s="399"/>
      <c r="GIR858" s="399"/>
      <c r="GIS858" s="399"/>
      <c r="GIT858" s="399"/>
      <c r="GIU858" s="399"/>
      <c r="GIV858" s="399"/>
      <c r="GIW858" s="399"/>
      <c r="GIX858" s="399"/>
      <c r="GIY858" s="399"/>
      <c r="GIZ858" s="399"/>
      <c r="GJA858" s="399"/>
      <c r="GJB858" s="399"/>
      <c r="GJC858" s="399"/>
      <c r="GJD858" s="399"/>
      <c r="GJE858" s="399"/>
      <c r="GJF858" s="399"/>
      <c r="GJG858" s="399"/>
      <c r="GJH858" s="399"/>
      <c r="GJI858" s="399"/>
      <c r="GJJ858" s="399"/>
      <c r="GJK858" s="399"/>
      <c r="GJL858" s="399"/>
      <c r="GJM858" s="399"/>
      <c r="GJN858" s="399"/>
      <c r="GJO858" s="399"/>
      <c r="GJP858" s="399"/>
      <c r="GJQ858" s="399"/>
      <c r="GJR858" s="399"/>
      <c r="GJS858" s="399"/>
      <c r="GJT858" s="399"/>
      <c r="GJU858" s="399"/>
      <c r="GJV858" s="399"/>
      <c r="GJW858" s="399"/>
      <c r="GJX858" s="399"/>
      <c r="GJY858" s="399"/>
      <c r="GJZ858" s="399"/>
      <c r="GKA858" s="399"/>
      <c r="GKB858" s="399"/>
      <c r="GKC858" s="399"/>
      <c r="GKD858" s="399"/>
      <c r="GKE858" s="399"/>
      <c r="GKF858" s="399"/>
      <c r="GKG858" s="399"/>
      <c r="GKH858" s="399"/>
      <c r="GKI858" s="399"/>
      <c r="GKJ858" s="399"/>
      <c r="GKK858" s="399"/>
      <c r="GKL858" s="399"/>
      <c r="GKM858" s="399"/>
      <c r="GKN858" s="399"/>
      <c r="GKO858" s="399"/>
      <c r="GKP858" s="399"/>
      <c r="GKQ858" s="399"/>
      <c r="GKR858" s="399"/>
      <c r="GKS858" s="399"/>
      <c r="GKT858" s="399"/>
      <c r="GKU858" s="399"/>
      <c r="GKV858" s="399"/>
      <c r="GKW858" s="399"/>
      <c r="GKX858" s="399"/>
      <c r="GKY858" s="399"/>
      <c r="GKZ858" s="399"/>
      <c r="GLA858" s="399"/>
      <c r="GLB858" s="399"/>
      <c r="GLC858" s="399"/>
      <c r="GLD858" s="399"/>
      <c r="GLE858" s="399"/>
      <c r="GLF858" s="399"/>
      <c r="GLG858" s="399"/>
      <c r="GLH858" s="399"/>
      <c r="GLI858" s="399"/>
      <c r="GLJ858" s="399"/>
      <c r="GLK858" s="399"/>
      <c r="GLL858" s="399"/>
      <c r="GLM858" s="399"/>
      <c r="GLN858" s="399"/>
      <c r="GLO858" s="399"/>
      <c r="GLP858" s="399"/>
      <c r="GLQ858" s="399"/>
      <c r="GLR858" s="399"/>
      <c r="GLS858" s="399"/>
      <c r="GLT858" s="399"/>
      <c r="GLU858" s="399"/>
      <c r="GLV858" s="399"/>
      <c r="GLW858" s="399"/>
      <c r="GLX858" s="399"/>
      <c r="GLY858" s="399"/>
      <c r="GLZ858" s="399"/>
      <c r="GMA858" s="399"/>
      <c r="GMB858" s="399"/>
      <c r="GMC858" s="399"/>
      <c r="GMD858" s="399"/>
      <c r="GME858" s="399"/>
      <c r="GMF858" s="399"/>
      <c r="GMG858" s="399"/>
      <c r="GMH858" s="399"/>
      <c r="GMI858" s="399"/>
      <c r="GMJ858" s="399"/>
      <c r="GMK858" s="399"/>
      <c r="GML858" s="399"/>
      <c r="GMM858" s="399"/>
      <c r="GMN858" s="399"/>
      <c r="GMO858" s="399"/>
      <c r="GMP858" s="399"/>
      <c r="GMQ858" s="399"/>
      <c r="GMR858" s="399"/>
      <c r="GMS858" s="399"/>
      <c r="GMT858" s="399"/>
      <c r="GMU858" s="399"/>
      <c r="GMV858" s="399"/>
      <c r="GMW858" s="399"/>
      <c r="GMX858" s="399"/>
      <c r="GMY858" s="399"/>
      <c r="GMZ858" s="399"/>
      <c r="GNA858" s="399"/>
      <c r="GNB858" s="399"/>
      <c r="GNC858" s="399"/>
      <c r="GND858" s="399"/>
      <c r="GNE858" s="399"/>
      <c r="GNF858" s="399"/>
      <c r="GNG858" s="399"/>
      <c r="GNH858" s="399"/>
      <c r="GNI858" s="399"/>
      <c r="GNJ858" s="399"/>
      <c r="GNK858" s="399"/>
      <c r="GNL858" s="399"/>
      <c r="GNM858" s="399"/>
      <c r="GNN858" s="399"/>
      <c r="GNO858" s="399"/>
      <c r="GNP858" s="399"/>
      <c r="GNQ858" s="399"/>
      <c r="GNR858" s="399"/>
      <c r="GNS858" s="399"/>
      <c r="GNT858" s="399"/>
      <c r="GNU858" s="399"/>
      <c r="GNV858" s="399"/>
      <c r="GNW858" s="399"/>
      <c r="GNX858" s="399"/>
      <c r="GNY858" s="399"/>
      <c r="GNZ858" s="399"/>
      <c r="GOA858" s="399"/>
      <c r="GOB858" s="399"/>
      <c r="GOC858" s="399"/>
      <c r="GOD858" s="399"/>
      <c r="GOE858" s="399"/>
      <c r="GOF858" s="399"/>
      <c r="GOG858" s="399"/>
      <c r="GOH858" s="399"/>
      <c r="GOI858" s="399"/>
      <c r="GOJ858" s="399"/>
      <c r="GOK858" s="399"/>
      <c r="GOL858" s="399"/>
      <c r="GOM858" s="399"/>
      <c r="GON858" s="399"/>
      <c r="GOO858" s="399"/>
      <c r="GOP858" s="399"/>
      <c r="GOQ858" s="399"/>
      <c r="GOR858" s="399"/>
      <c r="GOS858" s="399"/>
      <c r="GOT858" s="399"/>
      <c r="GOU858" s="399"/>
      <c r="GOV858" s="399"/>
      <c r="GOW858" s="399"/>
      <c r="GOX858" s="399"/>
      <c r="GOY858" s="399"/>
      <c r="GOZ858" s="399"/>
      <c r="GPA858" s="399"/>
      <c r="GPB858" s="399"/>
      <c r="GPC858" s="399"/>
      <c r="GPD858" s="399"/>
      <c r="GPE858" s="399"/>
      <c r="GPF858" s="399"/>
      <c r="GPG858" s="399"/>
      <c r="GPH858" s="399"/>
      <c r="GPI858" s="399"/>
      <c r="GPJ858" s="399"/>
      <c r="GPK858" s="399"/>
      <c r="GPL858" s="399"/>
      <c r="GPM858" s="399"/>
      <c r="GPN858" s="399"/>
      <c r="GPO858" s="399"/>
      <c r="GPP858" s="399"/>
      <c r="GPQ858" s="399"/>
      <c r="GPR858" s="399"/>
      <c r="GPS858" s="399"/>
      <c r="GPT858" s="399"/>
      <c r="GPU858" s="399"/>
      <c r="GPV858" s="399"/>
      <c r="GPW858" s="399"/>
      <c r="GPX858" s="399"/>
      <c r="GPY858" s="399"/>
      <c r="GPZ858" s="399"/>
      <c r="GQA858" s="399"/>
      <c r="GQB858" s="399"/>
      <c r="GQC858" s="399"/>
      <c r="GQD858" s="399"/>
      <c r="GQE858" s="399"/>
      <c r="GQF858" s="399"/>
      <c r="GQG858" s="399"/>
      <c r="GQH858" s="399"/>
      <c r="GQI858" s="399"/>
      <c r="GQJ858" s="399"/>
      <c r="GQK858" s="399"/>
      <c r="GQL858" s="399"/>
      <c r="GQM858" s="399"/>
      <c r="GQN858" s="399"/>
      <c r="GQO858" s="399"/>
      <c r="GQP858" s="399"/>
      <c r="GQQ858" s="399"/>
      <c r="GQR858" s="399"/>
      <c r="GQS858" s="399"/>
      <c r="GQT858" s="399"/>
      <c r="GQU858" s="399"/>
      <c r="GQV858" s="399"/>
      <c r="GQW858" s="399"/>
      <c r="GQX858" s="399"/>
      <c r="GQY858" s="399"/>
      <c r="GQZ858" s="399"/>
      <c r="GRA858" s="399"/>
      <c r="GRB858" s="399"/>
      <c r="GRC858" s="399"/>
      <c r="GRD858" s="399"/>
      <c r="GRE858" s="399"/>
      <c r="GRF858" s="399"/>
      <c r="GRG858" s="399"/>
      <c r="GRH858" s="399"/>
      <c r="GRI858" s="399"/>
      <c r="GRJ858" s="399"/>
      <c r="GRK858" s="399"/>
      <c r="GRL858" s="399"/>
      <c r="GRM858" s="399"/>
      <c r="GRN858" s="399"/>
      <c r="GRO858" s="399"/>
      <c r="GRP858" s="399"/>
      <c r="GRQ858" s="399"/>
      <c r="GRR858" s="399"/>
      <c r="GRS858" s="399"/>
      <c r="GRT858" s="399"/>
      <c r="GRU858" s="399"/>
      <c r="GRV858" s="399"/>
      <c r="GRW858" s="399"/>
      <c r="GRX858" s="399"/>
      <c r="GRY858" s="399"/>
      <c r="GRZ858" s="399"/>
      <c r="GSA858" s="399"/>
      <c r="GSB858" s="399"/>
      <c r="GSC858" s="399"/>
      <c r="GSD858" s="399"/>
      <c r="GSE858" s="399"/>
      <c r="GSF858" s="399"/>
      <c r="GSG858" s="399"/>
      <c r="GSH858" s="399"/>
      <c r="GSI858" s="399"/>
      <c r="GSJ858" s="399"/>
      <c r="GSK858" s="399"/>
      <c r="GSL858" s="399"/>
      <c r="GSM858" s="399"/>
      <c r="GSN858" s="399"/>
      <c r="GSO858" s="399"/>
      <c r="GSP858" s="399"/>
      <c r="GSQ858" s="399"/>
      <c r="GSR858" s="399"/>
      <c r="GSS858" s="399"/>
      <c r="GST858" s="399"/>
      <c r="GSU858" s="399"/>
      <c r="GSV858" s="399"/>
      <c r="GSW858" s="399"/>
      <c r="GSX858" s="399"/>
      <c r="GSY858" s="399"/>
      <c r="GSZ858" s="399"/>
      <c r="GTA858" s="399"/>
      <c r="GTB858" s="399"/>
      <c r="GTC858" s="399"/>
      <c r="GTD858" s="399"/>
      <c r="GTE858" s="399"/>
      <c r="GTF858" s="399"/>
      <c r="GTG858" s="399"/>
      <c r="GTH858" s="399"/>
      <c r="GTI858" s="399"/>
      <c r="GTJ858" s="399"/>
      <c r="GTK858" s="399"/>
      <c r="GTL858" s="399"/>
      <c r="GTM858" s="399"/>
      <c r="GTN858" s="399"/>
      <c r="GTO858" s="399"/>
      <c r="GTP858" s="399"/>
      <c r="GTQ858" s="399"/>
      <c r="GTR858" s="399"/>
      <c r="GTS858" s="399"/>
      <c r="GTT858" s="399"/>
      <c r="GTU858" s="399"/>
      <c r="GTV858" s="399"/>
      <c r="GTW858" s="399"/>
      <c r="GTX858" s="399"/>
      <c r="GTY858" s="399"/>
      <c r="GTZ858" s="399"/>
      <c r="GUA858" s="399"/>
      <c r="GUB858" s="399"/>
      <c r="GUC858" s="399"/>
      <c r="GUD858" s="399"/>
      <c r="GUE858" s="399"/>
      <c r="GUF858" s="399"/>
      <c r="GUG858" s="399"/>
      <c r="GUH858" s="399"/>
      <c r="GUI858" s="399"/>
      <c r="GUJ858" s="399"/>
      <c r="GUK858" s="399"/>
      <c r="GUL858" s="399"/>
      <c r="GUM858" s="399"/>
      <c r="GUN858" s="399"/>
      <c r="GUO858" s="399"/>
      <c r="GUP858" s="399"/>
      <c r="GUQ858" s="399"/>
      <c r="GUR858" s="399"/>
      <c r="GUS858" s="399"/>
      <c r="GUT858" s="399"/>
      <c r="GUU858" s="399"/>
      <c r="GUV858" s="399"/>
      <c r="GUW858" s="399"/>
      <c r="GUX858" s="399"/>
      <c r="GUY858" s="399"/>
      <c r="GUZ858" s="399"/>
      <c r="GVA858" s="399"/>
      <c r="GVB858" s="399"/>
      <c r="GVC858" s="399"/>
      <c r="GVD858" s="399"/>
      <c r="GVE858" s="399"/>
      <c r="GVF858" s="399"/>
      <c r="GVG858" s="399"/>
      <c r="GVH858" s="399"/>
      <c r="GVI858" s="399"/>
      <c r="GVJ858" s="399"/>
      <c r="GVK858" s="399"/>
      <c r="GVL858" s="399"/>
      <c r="GVM858" s="399"/>
      <c r="GVN858" s="399"/>
      <c r="GVO858" s="399"/>
      <c r="GVP858" s="399"/>
      <c r="GVQ858" s="399"/>
      <c r="GVR858" s="399"/>
      <c r="GVS858" s="399"/>
      <c r="GVT858" s="399"/>
      <c r="GVU858" s="399"/>
      <c r="GVV858" s="399"/>
      <c r="GVW858" s="399"/>
      <c r="GVX858" s="399"/>
      <c r="GVY858" s="399"/>
      <c r="GVZ858" s="399"/>
      <c r="GWA858" s="399"/>
      <c r="GWB858" s="399"/>
      <c r="GWC858" s="399"/>
      <c r="GWD858" s="399"/>
      <c r="GWE858" s="399"/>
      <c r="GWF858" s="399"/>
      <c r="GWG858" s="399"/>
      <c r="GWH858" s="399"/>
      <c r="GWI858" s="399"/>
      <c r="GWJ858" s="399"/>
      <c r="GWK858" s="399"/>
      <c r="GWL858" s="399"/>
      <c r="GWM858" s="399"/>
      <c r="GWN858" s="399"/>
      <c r="GWO858" s="399"/>
      <c r="GWP858" s="399"/>
      <c r="GWQ858" s="399"/>
      <c r="GWR858" s="399"/>
      <c r="GWS858" s="399"/>
      <c r="GWT858" s="399"/>
      <c r="GWU858" s="399"/>
      <c r="GWV858" s="399"/>
      <c r="GWW858" s="399"/>
      <c r="GWX858" s="399"/>
      <c r="GWY858" s="399"/>
      <c r="GWZ858" s="399"/>
      <c r="GXA858" s="399"/>
      <c r="GXB858" s="399"/>
      <c r="GXC858" s="399"/>
      <c r="GXD858" s="399"/>
      <c r="GXE858" s="399"/>
      <c r="GXF858" s="399"/>
      <c r="GXG858" s="399"/>
      <c r="GXH858" s="399"/>
      <c r="GXI858" s="399"/>
      <c r="GXJ858" s="399"/>
      <c r="GXK858" s="399"/>
      <c r="GXL858" s="399"/>
      <c r="GXM858" s="399"/>
      <c r="GXN858" s="399"/>
      <c r="GXO858" s="399"/>
      <c r="GXP858" s="399"/>
      <c r="GXQ858" s="399"/>
      <c r="GXR858" s="399"/>
      <c r="GXS858" s="399"/>
      <c r="GXT858" s="399"/>
      <c r="GXU858" s="399"/>
      <c r="GXV858" s="399"/>
      <c r="GXW858" s="399"/>
      <c r="GXX858" s="399"/>
      <c r="GXY858" s="399"/>
      <c r="GXZ858" s="399"/>
      <c r="GYA858" s="399"/>
      <c r="GYB858" s="399"/>
      <c r="GYC858" s="399"/>
      <c r="GYD858" s="399"/>
      <c r="GYE858" s="399"/>
      <c r="GYF858" s="399"/>
      <c r="GYG858" s="399"/>
      <c r="GYH858" s="399"/>
      <c r="GYI858" s="399"/>
      <c r="GYJ858" s="399"/>
      <c r="GYK858" s="399"/>
      <c r="GYL858" s="399"/>
      <c r="GYM858" s="399"/>
      <c r="GYN858" s="399"/>
      <c r="GYO858" s="399"/>
      <c r="GYP858" s="399"/>
      <c r="GYQ858" s="399"/>
      <c r="GYR858" s="399"/>
      <c r="GYS858" s="399"/>
      <c r="GYT858" s="399"/>
      <c r="GYU858" s="399"/>
      <c r="GYV858" s="399"/>
      <c r="GYW858" s="399"/>
      <c r="GYX858" s="399"/>
      <c r="GYY858" s="399"/>
      <c r="GYZ858" s="399"/>
      <c r="GZA858" s="399"/>
      <c r="GZB858" s="399"/>
      <c r="GZC858" s="399"/>
      <c r="GZD858" s="399"/>
      <c r="GZE858" s="399"/>
      <c r="GZF858" s="399"/>
      <c r="GZG858" s="399"/>
      <c r="GZH858" s="399"/>
      <c r="GZI858" s="399"/>
      <c r="GZJ858" s="399"/>
      <c r="GZK858" s="399"/>
      <c r="GZL858" s="399"/>
      <c r="GZM858" s="399"/>
      <c r="GZN858" s="399"/>
      <c r="GZO858" s="399"/>
      <c r="GZP858" s="399"/>
      <c r="GZQ858" s="399"/>
      <c r="GZR858" s="399"/>
      <c r="GZS858" s="399"/>
      <c r="GZT858" s="399"/>
      <c r="GZU858" s="399"/>
      <c r="GZV858" s="399"/>
      <c r="GZW858" s="399"/>
      <c r="GZX858" s="399"/>
      <c r="GZY858" s="399"/>
      <c r="GZZ858" s="399"/>
      <c r="HAA858" s="399"/>
      <c r="HAB858" s="399"/>
      <c r="HAC858" s="399"/>
      <c r="HAD858" s="399"/>
      <c r="HAE858" s="399"/>
      <c r="HAF858" s="399"/>
      <c r="HAG858" s="399"/>
      <c r="HAH858" s="399"/>
      <c r="HAI858" s="399"/>
      <c r="HAJ858" s="399"/>
      <c r="HAK858" s="399"/>
      <c r="HAL858" s="399"/>
      <c r="HAM858" s="399"/>
      <c r="HAN858" s="399"/>
      <c r="HAO858" s="399"/>
      <c r="HAP858" s="399"/>
      <c r="HAQ858" s="399"/>
      <c r="HAR858" s="399"/>
      <c r="HAS858" s="399"/>
      <c r="HAT858" s="399"/>
      <c r="HAU858" s="399"/>
      <c r="HAV858" s="399"/>
      <c r="HAW858" s="399"/>
      <c r="HAX858" s="399"/>
      <c r="HAY858" s="399"/>
      <c r="HAZ858" s="399"/>
      <c r="HBA858" s="399"/>
      <c r="HBB858" s="399"/>
      <c r="HBC858" s="399"/>
      <c r="HBD858" s="399"/>
      <c r="HBE858" s="399"/>
      <c r="HBF858" s="399"/>
      <c r="HBG858" s="399"/>
      <c r="HBH858" s="399"/>
      <c r="HBI858" s="399"/>
      <c r="HBJ858" s="399"/>
      <c r="HBK858" s="399"/>
      <c r="HBL858" s="399"/>
      <c r="HBM858" s="399"/>
      <c r="HBN858" s="399"/>
      <c r="HBO858" s="399"/>
      <c r="HBP858" s="399"/>
      <c r="HBQ858" s="399"/>
      <c r="HBR858" s="399"/>
      <c r="HBS858" s="399"/>
      <c r="HBT858" s="399"/>
      <c r="HBU858" s="399"/>
      <c r="HBV858" s="399"/>
      <c r="HBW858" s="399"/>
      <c r="HBX858" s="399"/>
      <c r="HBY858" s="399"/>
      <c r="HBZ858" s="399"/>
      <c r="HCA858" s="399"/>
      <c r="HCB858" s="399"/>
      <c r="HCC858" s="399"/>
      <c r="HCD858" s="399"/>
      <c r="HCE858" s="399"/>
      <c r="HCF858" s="399"/>
      <c r="HCG858" s="399"/>
      <c r="HCH858" s="399"/>
      <c r="HCI858" s="399"/>
      <c r="HCJ858" s="399"/>
      <c r="HCK858" s="399"/>
      <c r="HCL858" s="399"/>
      <c r="HCM858" s="399"/>
      <c r="HCN858" s="399"/>
      <c r="HCO858" s="399"/>
      <c r="HCP858" s="399"/>
      <c r="HCQ858" s="399"/>
      <c r="HCR858" s="399"/>
      <c r="HCS858" s="399"/>
      <c r="HCT858" s="399"/>
      <c r="HCU858" s="399"/>
      <c r="HCV858" s="399"/>
      <c r="HCW858" s="399"/>
      <c r="HCX858" s="399"/>
      <c r="HCY858" s="399"/>
      <c r="HCZ858" s="399"/>
      <c r="HDA858" s="399"/>
      <c r="HDB858" s="399"/>
      <c r="HDC858" s="399"/>
      <c r="HDD858" s="399"/>
      <c r="HDE858" s="399"/>
      <c r="HDF858" s="399"/>
      <c r="HDG858" s="399"/>
      <c r="HDH858" s="399"/>
      <c r="HDI858" s="399"/>
      <c r="HDJ858" s="399"/>
      <c r="HDK858" s="399"/>
      <c r="HDL858" s="399"/>
      <c r="HDM858" s="399"/>
      <c r="HDN858" s="399"/>
      <c r="HDO858" s="399"/>
      <c r="HDP858" s="399"/>
      <c r="HDQ858" s="399"/>
      <c r="HDR858" s="399"/>
      <c r="HDS858" s="399"/>
      <c r="HDT858" s="399"/>
      <c r="HDU858" s="399"/>
      <c r="HDV858" s="399"/>
      <c r="HDW858" s="399"/>
      <c r="HDX858" s="399"/>
      <c r="HDY858" s="399"/>
      <c r="HDZ858" s="399"/>
      <c r="HEA858" s="399"/>
      <c r="HEB858" s="399"/>
      <c r="HEC858" s="399"/>
      <c r="HED858" s="399"/>
      <c r="HEE858" s="399"/>
      <c r="HEF858" s="399"/>
      <c r="HEG858" s="399"/>
      <c r="HEH858" s="399"/>
      <c r="HEI858" s="399"/>
      <c r="HEJ858" s="399"/>
      <c r="HEK858" s="399"/>
      <c r="HEL858" s="399"/>
      <c r="HEM858" s="399"/>
      <c r="HEN858" s="399"/>
      <c r="HEO858" s="399"/>
      <c r="HEP858" s="399"/>
      <c r="HEQ858" s="399"/>
      <c r="HER858" s="399"/>
      <c r="HES858" s="399"/>
      <c r="HET858" s="399"/>
      <c r="HEU858" s="399"/>
      <c r="HEV858" s="399"/>
      <c r="HEW858" s="399"/>
      <c r="HEX858" s="399"/>
      <c r="HEY858" s="399"/>
      <c r="HEZ858" s="399"/>
      <c r="HFA858" s="399"/>
      <c r="HFB858" s="399"/>
      <c r="HFC858" s="399"/>
      <c r="HFD858" s="399"/>
      <c r="HFE858" s="399"/>
      <c r="HFF858" s="399"/>
      <c r="HFG858" s="399"/>
      <c r="HFH858" s="399"/>
      <c r="HFI858" s="399"/>
      <c r="HFJ858" s="399"/>
      <c r="HFK858" s="399"/>
      <c r="HFL858" s="399"/>
      <c r="HFM858" s="399"/>
      <c r="HFN858" s="399"/>
      <c r="HFO858" s="399"/>
      <c r="HFP858" s="399"/>
      <c r="HFQ858" s="399"/>
      <c r="HFR858" s="399"/>
      <c r="HFS858" s="399"/>
      <c r="HFT858" s="399"/>
      <c r="HFU858" s="399"/>
      <c r="HFV858" s="399"/>
      <c r="HFW858" s="399"/>
      <c r="HFX858" s="399"/>
      <c r="HFY858" s="399"/>
      <c r="HFZ858" s="399"/>
      <c r="HGA858" s="399"/>
      <c r="HGB858" s="399"/>
      <c r="HGC858" s="399"/>
      <c r="HGD858" s="399"/>
      <c r="HGE858" s="399"/>
      <c r="HGF858" s="399"/>
      <c r="HGG858" s="399"/>
      <c r="HGH858" s="399"/>
      <c r="HGI858" s="399"/>
      <c r="HGJ858" s="399"/>
      <c r="HGK858" s="399"/>
      <c r="HGL858" s="399"/>
      <c r="HGM858" s="399"/>
      <c r="HGN858" s="399"/>
      <c r="HGO858" s="399"/>
      <c r="HGP858" s="399"/>
      <c r="HGQ858" s="399"/>
      <c r="HGR858" s="399"/>
      <c r="HGS858" s="399"/>
      <c r="HGT858" s="399"/>
      <c r="HGU858" s="399"/>
      <c r="HGV858" s="399"/>
      <c r="HGW858" s="399"/>
      <c r="HGX858" s="399"/>
      <c r="HGY858" s="399"/>
      <c r="HGZ858" s="399"/>
      <c r="HHA858" s="399"/>
      <c r="HHB858" s="399"/>
      <c r="HHC858" s="399"/>
      <c r="HHD858" s="399"/>
      <c r="HHE858" s="399"/>
      <c r="HHF858" s="399"/>
      <c r="HHG858" s="399"/>
      <c r="HHH858" s="399"/>
      <c r="HHI858" s="399"/>
      <c r="HHJ858" s="399"/>
      <c r="HHK858" s="399"/>
      <c r="HHL858" s="399"/>
      <c r="HHM858" s="399"/>
      <c r="HHN858" s="399"/>
      <c r="HHO858" s="399"/>
      <c r="HHP858" s="399"/>
      <c r="HHQ858" s="399"/>
      <c r="HHR858" s="399"/>
      <c r="HHS858" s="399"/>
      <c r="HHT858" s="399"/>
      <c r="HHU858" s="399"/>
      <c r="HHV858" s="399"/>
      <c r="HHW858" s="399"/>
      <c r="HHX858" s="399"/>
      <c r="HHY858" s="399"/>
      <c r="HHZ858" s="399"/>
      <c r="HIA858" s="399"/>
      <c r="HIB858" s="399"/>
      <c r="HIC858" s="399"/>
      <c r="HID858" s="399"/>
      <c r="HIE858" s="399"/>
      <c r="HIF858" s="399"/>
      <c r="HIG858" s="399"/>
      <c r="HIH858" s="399"/>
      <c r="HII858" s="399"/>
      <c r="HIJ858" s="399"/>
      <c r="HIK858" s="399"/>
      <c r="HIL858" s="399"/>
      <c r="HIM858" s="399"/>
      <c r="HIN858" s="399"/>
      <c r="HIO858" s="399"/>
      <c r="HIP858" s="399"/>
      <c r="HIQ858" s="399"/>
      <c r="HIR858" s="399"/>
      <c r="HIS858" s="399"/>
      <c r="HIT858" s="399"/>
      <c r="HIU858" s="399"/>
      <c r="HIV858" s="399"/>
      <c r="HIW858" s="399"/>
      <c r="HIX858" s="399"/>
      <c r="HIY858" s="399"/>
      <c r="HIZ858" s="399"/>
      <c r="HJA858" s="399"/>
      <c r="HJB858" s="399"/>
      <c r="HJC858" s="399"/>
      <c r="HJD858" s="399"/>
      <c r="HJE858" s="399"/>
      <c r="HJF858" s="399"/>
      <c r="HJG858" s="399"/>
      <c r="HJH858" s="399"/>
      <c r="HJI858" s="399"/>
      <c r="HJJ858" s="399"/>
      <c r="HJK858" s="399"/>
      <c r="HJL858" s="399"/>
      <c r="HJM858" s="399"/>
      <c r="HJN858" s="399"/>
      <c r="HJO858" s="399"/>
      <c r="HJP858" s="399"/>
      <c r="HJQ858" s="399"/>
      <c r="HJR858" s="399"/>
      <c r="HJS858" s="399"/>
      <c r="HJT858" s="399"/>
      <c r="HJU858" s="399"/>
      <c r="HJV858" s="399"/>
      <c r="HJW858" s="399"/>
      <c r="HJX858" s="399"/>
      <c r="HJY858" s="399"/>
      <c r="HJZ858" s="399"/>
      <c r="HKA858" s="399"/>
      <c r="HKB858" s="399"/>
      <c r="HKC858" s="399"/>
      <c r="HKD858" s="399"/>
      <c r="HKE858" s="399"/>
      <c r="HKF858" s="399"/>
      <c r="HKG858" s="399"/>
      <c r="HKH858" s="399"/>
      <c r="HKI858" s="399"/>
      <c r="HKJ858" s="399"/>
      <c r="HKK858" s="399"/>
      <c r="HKL858" s="399"/>
      <c r="HKM858" s="399"/>
      <c r="HKN858" s="399"/>
      <c r="HKO858" s="399"/>
      <c r="HKP858" s="399"/>
      <c r="HKQ858" s="399"/>
      <c r="HKR858" s="399"/>
      <c r="HKS858" s="399"/>
      <c r="HKT858" s="399"/>
      <c r="HKU858" s="399"/>
      <c r="HKV858" s="399"/>
      <c r="HKW858" s="399"/>
      <c r="HKX858" s="399"/>
      <c r="HKY858" s="399"/>
      <c r="HKZ858" s="399"/>
      <c r="HLA858" s="399"/>
      <c r="HLB858" s="399"/>
      <c r="HLC858" s="399"/>
      <c r="HLD858" s="399"/>
      <c r="HLE858" s="399"/>
      <c r="HLF858" s="399"/>
      <c r="HLG858" s="399"/>
      <c r="HLH858" s="399"/>
      <c r="HLI858" s="399"/>
      <c r="HLJ858" s="399"/>
      <c r="HLK858" s="399"/>
      <c r="HLL858" s="399"/>
      <c r="HLM858" s="399"/>
      <c r="HLN858" s="399"/>
      <c r="HLO858" s="399"/>
      <c r="HLP858" s="399"/>
      <c r="HLQ858" s="399"/>
      <c r="HLR858" s="399"/>
      <c r="HLS858" s="399"/>
      <c r="HLT858" s="399"/>
      <c r="HLU858" s="399"/>
      <c r="HLV858" s="399"/>
      <c r="HLW858" s="399"/>
      <c r="HLX858" s="399"/>
      <c r="HLY858" s="399"/>
      <c r="HLZ858" s="399"/>
      <c r="HMA858" s="399"/>
      <c r="HMB858" s="399"/>
      <c r="HMC858" s="399"/>
      <c r="HMD858" s="399"/>
      <c r="HME858" s="399"/>
      <c r="HMF858" s="399"/>
      <c r="HMG858" s="399"/>
      <c r="HMH858" s="399"/>
      <c r="HMI858" s="399"/>
      <c r="HMJ858" s="399"/>
      <c r="HMK858" s="399"/>
      <c r="HML858" s="399"/>
      <c r="HMM858" s="399"/>
      <c r="HMN858" s="399"/>
      <c r="HMO858" s="399"/>
      <c r="HMP858" s="399"/>
      <c r="HMQ858" s="399"/>
      <c r="HMR858" s="399"/>
      <c r="HMS858" s="399"/>
      <c r="HMT858" s="399"/>
      <c r="HMU858" s="399"/>
      <c r="HMV858" s="399"/>
      <c r="HMW858" s="399"/>
      <c r="HMX858" s="399"/>
      <c r="HMY858" s="399"/>
      <c r="HMZ858" s="399"/>
      <c r="HNA858" s="399"/>
      <c r="HNB858" s="399"/>
      <c r="HNC858" s="399"/>
      <c r="HND858" s="399"/>
      <c r="HNE858" s="399"/>
      <c r="HNF858" s="399"/>
      <c r="HNG858" s="399"/>
      <c r="HNH858" s="399"/>
      <c r="HNI858" s="399"/>
      <c r="HNJ858" s="399"/>
      <c r="HNK858" s="399"/>
      <c r="HNL858" s="399"/>
      <c r="HNM858" s="399"/>
      <c r="HNN858" s="399"/>
      <c r="HNO858" s="399"/>
      <c r="HNP858" s="399"/>
      <c r="HNQ858" s="399"/>
      <c r="HNR858" s="399"/>
      <c r="HNS858" s="399"/>
      <c r="HNT858" s="399"/>
      <c r="HNU858" s="399"/>
      <c r="HNV858" s="399"/>
      <c r="HNW858" s="399"/>
      <c r="HNX858" s="399"/>
      <c r="HNY858" s="399"/>
      <c r="HNZ858" s="399"/>
      <c r="HOA858" s="399"/>
      <c r="HOB858" s="399"/>
      <c r="HOC858" s="399"/>
      <c r="HOD858" s="399"/>
      <c r="HOE858" s="399"/>
      <c r="HOF858" s="399"/>
      <c r="HOG858" s="399"/>
      <c r="HOH858" s="399"/>
      <c r="HOI858" s="399"/>
      <c r="HOJ858" s="399"/>
      <c r="HOK858" s="399"/>
      <c r="HOL858" s="399"/>
      <c r="HOM858" s="399"/>
      <c r="HON858" s="399"/>
      <c r="HOO858" s="399"/>
      <c r="HOP858" s="399"/>
      <c r="HOQ858" s="399"/>
      <c r="HOR858" s="399"/>
      <c r="HOS858" s="399"/>
      <c r="HOT858" s="399"/>
      <c r="HOU858" s="399"/>
      <c r="HOV858" s="399"/>
      <c r="HOW858" s="399"/>
      <c r="HOX858" s="399"/>
      <c r="HOY858" s="399"/>
      <c r="HOZ858" s="399"/>
      <c r="HPA858" s="399"/>
      <c r="HPB858" s="399"/>
      <c r="HPC858" s="399"/>
      <c r="HPD858" s="399"/>
      <c r="HPE858" s="399"/>
      <c r="HPF858" s="399"/>
      <c r="HPG858" s="399"/>
      <c r="HPH858" s="399"/>
      <c r="HPI858" s="399"/>
      <c r="HPJ858" s="399"/>
      <c r="HPK858" s="399"/>
      <c r="HPL858" s="399"/>
      <c r="HPM858" s="399"/>
      <c r="HPN858" s="399"/>
      <c r="HPO858" s="399"/>
      <c r="HPP858" s="399"/>
      <c r="HPQ858" s="399"/>
      <c r="HPR858" s="399"/>
      <c r="HPS858" s="399"/>
      <c r="HPT858" s="399"/>
      <c r="HPU858" s="399"/>
      <c r="HPV858" s="399"/>
      <c r="HPW858" s="399"/>
      <c r="HPX858" s="399"/>
      <c r="HPY858" s="399"/>
      <c r="HPZ858" s="399"/>
      <c r="HQA858" s="399"/>
      <c r="HQB858" s="399"/>
      <c r="HQC858" s="399"/>
      <c r="HQD858" s="399"/>
      <c r="HQE858" s="399"/>
      <c r="HQF858" s="399"/>
      <c r="HQG858" s="399"/>
      <c r="HQH858" s="399"/>
      <c r="HQI858" s="399"/>
      <c r="HQJ858" s="399"/>
      <c r="HQK858" s="399"/>
      <c r="HQL858" s="399"/>
      <c r="HQM858" s="399"/>
      <c r="HQN858" s="399"/>
      <c r="HQO858" s="399"/>
      <c r="HQP858" s="399"/>
      <c r="HQQ858" s="399"/>
      <c r="HQR858" s="399"/>
      <c r="HQS858" s="399"/>
      <c r="HQT858" s="399"/>
      <c r="HQU858" s="399"/>
      <c r="HQV858" s="399"/>
      <c r="HQW858" s="399"/>
      <c r="HQX858" s="399"/>
      <c r="HQY858" s="399"/>
      <c r="HQZ858" s="399"/>
      <c r="HRA858" s="399"/>
      <c r="HRB858" s="399"/>
      <c r="HRC858" s="399"/>
      <c r="HRD858" s="399"/>
      <c r="HRE858" s="399"/>
      <c r="HRF858" s="399"/>
      <c r="HRG858" s="399"/>
      <c r="HRH858" s="399"/>
      <c r="HRI858" s="399"/>
      <c r="HRJ858" s="399"/>
      <c r="HRK858" s="399"/>
      <c r="HRL858" s="399"/>
      <c r="HRM858" s="399"/>
      <c r="HRN858" s="399"/>
      <c r="HRO858" s="399"/>
      <c r="HRP858" s="399"/>
      <c r="HRQ858" s="399"/>
      <c r="HRR858" s="399"/>
      <c r="HRS858" s="399"/>
      <c r="HRT858" s="399"/>
      <c r="HRU858" s="399"/>
      <c r="HRV858" s="399"/>
      <c r="HRW858" s="399"/>
      <c r="HRX858" s="399"/>
      <c r="HRY858" s="399"/>
      <c r="HRZ858" s="399"/>
      <c r="HSA858" s="399"/>
      <c r="HSB858" s="399"/>
      <c r="HSC858" s="399"/>
      <c r="HSD858" s="399"/>
      <c r="HSE858" s="399"/>
      <c r="HSF858" s="399"/>
      <c r="HSG858" s="399"/>
      <c r="HSH858" s="399"/>
      <c r="HSI858" s="399"/>
      <c r="HSJ858" s="399"/>
      <c r="HSK858" s="399"/>
      <c r="HSL858" s="399"/>
      <c r="HSM858" s="399"/>
      <c r="HSN858" s="399"/>
      <c r="HSO858" s="399"/>
      <c r="HSP858" s="399"/>
      <c r="HSQ858" s="399"/>
      <c r="HSR858" s="399"/>
      <c r="HSS858" s="399"/>
      <c r="HST858" s="399"/>
      <c r="HSU858" s="399"/>
      <c r="HSV858" s="399"/>
      <c r="HSW858" s="399"/>
      <c r="HSX858" s="399"/>
      <c r="HSY858" s="399"/>
      <c r="HSZ858" s="399"/>
      <c r="HTA858" s="399"/>
      <c r="HTB858" s="399"/>
      <c r="HTC858" s="399"/>
      <c r="HTD858" s="399"/>
      <c r="HTE858" s="399"/>
      <c r="HTF858" s="399"/>
      <c r="HTG858" s="399"/>
      <c r="HTH858" s="399"/>
      <c r="HTI858" s="399"/>
      <c r="HTJ858" s="399"/>
      <c r="HTK858" s="399"/>
      <c r="HTL858" s="399"/>
      <c r="HTM858" s="399"/>
      <c r="HTN858" s="399"/>
      <c r="HTO858" s="399"/>
      <c r="HTP858" s="399"/>
      <c r="HTQ858" s="399"/>
      <c r="HTR858" s="399"/>
      <c r="HTS858" s="399"/>
      <c r="HTT858" s="399"/>
      <c r="HTU858" s="399"/>
      <c r="HTV858" s="399"/>
      <c r="HTW858" s="399"/>
      <c r="HTX858" s="399"/>
      <c r="HTY858" s="399"/>
      <c r="HTZ858" s="399"/>
      <c r="HUA858" s="399"/>
      <c r="HUB858" s="399"/>
      <c r="HUC858" s="399"/>
      <c r="HUD858" s="399"/>
      <c r="HUE858" s="399"/>
      <c r="HUF858" s="399"/>
      <c r="HUG858" s="399"/>
      <c r="HUH858" s="399"/>
      <c r="HUI858" s="399"/>
      <c r="HUJ858" s="399"/>
      <c r="HUK858" s="399"/>
      <c r="HUL858" s="399"/>
      <c r="HUM858" s="399"/>
      <c r="HUN858" s="399"/>
      <c r="HUO858" s="399"/>
      <c r="HUP858" s="399"/>
      <c r="HUQ858" s="399"/>
      <c r="HUR858" s="399"/>
      <c r="HUS858" s="399"/>
      <c r="HUT858" s="399"/>
      <c r="HUU858" s="399"/>
      <c r="HUV858" s="399"/>
      <c r="HUW858" s="399"/>
      <c r="HUX858" s="399"/>
      <c r="HUY858" s="399"/>
      <c r="HUZ858" s="399"/>
      <c r="HVA858" s="399"/>
      <c r="HVB858" s="399"/>
      <c r="HVC858" s="399"/>
      <c r="HVD858" s="399"/>
      <c r="HVE858" s="399"/>
      <c r="HVF858" s="399"/>
      <c r="HVG858" s="399"/>
      <c r="HVH858" s="399"/>
      <c r="HVI858" s="399"/>
      <c r="HVJ858" s="399"/>
      <c r="HVK858" s="399"/>
      <c r="HVL858" s="399"/>
      <c r="HVM858" s="399"/>
      <c r="HVN858" s="399"/>
      <c r="HVO858" s="399"/>
      <c r="HVP858" s="399"/>
      <c r="HVQ858" s="399"/>
      <c r="HVR858" s="399"/>
      <c r="HVS858" s="399"/>
      <c r="HVT858" s="399"/>
      <c r="HVU858" s="399"/>
      <c r="HVV858" s="399"/>
      <c r="HVW858" s="399"/>
      <c r="HVX858" s="399"/>
      <c r="HVY858" s="399"/>
      <c r="HVZ858" s="399"/>
      <c r="HWA858" s="399"/>
      <c r="HWB858" s="399"/>
      <c r="HWC858" s="399"/>
      <c r="HWD858" s="399"/>
      <c r="HWE858" s="399"/>
      <c r="HWF858" s="399"/>
      <c r="HWG858" s="399"/>
      <c r="HWH858" s="399"/>
      <c r="HWI858" s="399"/>
      <c r="HWJ858" s="399"/>
      <c r="HWK858" s="399"/>
      <c r="HWL858" s="399"/>
      <c r="HWM858" s="399"/>
      <c r="HWN858" s="399"/>
      <c r="HWO858" s="399"/>
      <c r="HWP858" s="399"/>
      <c r="HWQ858" s="399"/>
      <c r="HWR858" s="399"/>
      <c r="HWS858" s="399"/>
      <c r="HWT858" s="399"/>
      <c r="HWU858" s="399"/>
      <c r="HWV858" s="399"/>
      <c r="HWW858" s="399"/>
      <c r="HWX858" s="399"/>
      <c r="HWY858" s="399"/>
      <c r="HWZ858" s="399"/>
      <c r="HXA858" s="399"/>
      <c r="HXB858" s="399"/>
      <c r="HXC858" s="399"/>
      <c r="HXD858" s="399"/>
      <c r="HXE858" s="399"/>
      <c r="HXF858" s="399"/>
      <c r="HXG858" s="399"/>
      <c r="HXH858" s="399"/>
      <c r="HXI858" s="399"/>
      <c r="HXJ858" s="399"/>
      <c r="HXK858" s="399"/>
      <c r="HXL858" s="399"/>
      <c r="HXM858" s="399"/>
      <c r="HXN858" s="399"/>
      <c r="HXO858" s="399"/>
      <c r="HXP858" s="399"/>
      <c r="HXQ858" s="399"/>
      <c r="HXR858" s="399"/>
      <c r="HXS858" s="399"/>
      <c r="HXT858" s="399"/>
      <c r="HXU858" s="399"/>
      <c r="HXV858" s="399"/>
      <c r="HXW858" s="399"/>
      <c r="HXX858" s="399"/>
      <c r="HXY858" s="399"/>
      <c r="HXZ858" s="399"/>
      <c r="HYA858" s="399"/>
      <c r="HYB858" s="399"/>
      <c r="HYC858" s="399"/>
      <c r="HYD858" s="399"/>
      <c r="HYE858" s="399"/>
      <c r="HYF858" s="399"/>
      <c r="HYG858" s="399"/>
      <c r="HYH858" s="399"/>
      <c r="HYI858" s="399"/>
      <c r="HYJ858" s="399"/>
      <c r="HYK858" s="399"/>
      <c r="HYL858" s="399"/>
      <c r="HYM858" s="399"/>
      <c r="HYN858" s="399"/>
      <c r="HYO858" s="399"/>
      <c r="HYP858" s="399"/>
      <c r="HYQ858" s="399"/>
      <c r="HYR858" s="399"/>
      <c r="HYS858" s="399"/>
      <c r="HYT858" s="399"/>
      <c r="HYU858" s="399"/>
      <c r="HYV858" s="399"/>
      <c r="HYW858" s="399"/>
      <c r="HYX858" s="399"/>
      <c r="HYY858" s="399"/>
      <c r="HYZ858" s="399"/>
      <c r="HZA858" s="399"/>
      <c r="HZB858" s="399"/>
      <c r="HZC858" s="399"/>
      <c r="HZD858" s="399"/>
      <c r="HZE858" s="399"/>
      <c r="HZF858" s="399"/>
      <c r="HZG858" s="399"/>
      <c r="HZH858" s="399"/>
      <c r="HZI858" s="399"/>
      <c r="HZJ858" s="399"/>
      <c r="HZK858" s="399"/>
      <c r="HZL858" s="399"/>
      <c r="HZM858" s="399"/>
      <c r="HZN858" s="399"/>
      <c r="HZO858" s="399"/>
      <c r="HZP858" s="399"/>
      <c r="HZQ858" s="399"/>
      <c r="HZR858" s="399"/>
      <c r="HZS858" s="399"/>
      <c r="HZT858" s="399"/>
      <c r="HZU858" s="399"/>
      <c r="HZV858" s="399"/>
      <c r="HZW858" s="399"/>
      <c r="HZX858" s="399"/>
      <c r="HZY858" s="399"/>
      <c r="HZZ858" s="399"/>
      <c r="IAA858" s="399"/>
      <c r="IAB858" s="399"/>
      <c r="IAC858" s="399"/>
      <c r="IAD858" s="399"/>
      <c r="IAE858" s="399"/>
      <c r="IAF858" s="399"/>
      <c r="IAG858" s="399"/>
      <c r="IAH858" s="399"/>
      <c r="IAI858" s="399"/>
      <c r="IAJ858" s="399"/>
      <c r="IAK858" s="399"/>
      <c r="IAL858" s="399"/>
      <c r="IAM858" s="399"/>
      <c r="IAN858" s="399"/>
      <c r="IAO858" s="399"/>
      <c r="IAP858" s="399"/>
      <c r="IAQ858" s="399"/>
      <c r="IAR858" s="399"/>
      <c r="IAS858" s="399"/>
      <c r="IAT858" s="399"/>
      <c r="IAU858" s="399"/>
      <c r="IAV858" s="399"/>
      <c r="IAW858" s="399"/>
      <c r="IAX858" s="399"/>
      <c r="IAY858" s="399"/>
      <c r="IAZ858" s="399"/>
      <c r="IBA858" s="399"/>
      <c r="IBB858" s="399"/>
      <c r="IBC858" s="399"/>
      <c r="IBD858" s="399"/>
      <c r="IBE858" s="399"/>
      <c r="IBF858" s="399"/>
      <c r="IBG858" s="399"/>
      <c r="IBH858" s="399"/>
      <c r="IBI858" s="399"/>
      <c r="IBJ858" s="399"/>
      <c r="IBK858" s="399"/>
      <c r="IBL858" s="399"/>
      <c r="IBM858" s="399"/>
      <c r="IBN858" s="399"/>
      <c r="IBO858" s="399"/>
      <c r="IBP858" s="399"/>
      <c r="IBQ858" s="399"/>
      <c r="IBR858" s="399"/>
      <c r="IBS858" s="399"/>
      <c r="IBT858" s="399"/>
      <c r="IBU858" s="399"/>
      <c r="IBV858" s="399"/>
      <c r="IBW858" s="399"/>
      <c r="IBX858" s="399"/>
      <c r="IBY858" s="399"/>
      <c r="IBZ858" s="399"/>
      <c r="ICA858" s="399"/>
      <c r="ICB858" s="399"/>
      <c r="ICC858" s="399"/>
      <c r="ICD858" s="399"/>
      <c r="ICE858" s="399"/>
      <c r="ICF858" s="399"/>
      <c r="ICG858" s="399"/>
      <c r="ICH858" s="399"/>
      <c r="ICI858" s="399"/>
      <c r="ICJ858" s="399"/>
      <c r="ICK858" s="399"/>
      <c r="ICL858" s="399"/>
      <c r="ICM858" s="399"/>
      <c r="ICN858" s="399"/>
      <c r="ICO858" s="399"/>
      <c r="ICP858" s="399"/>
      <c r="ICQ858" s="399"/>
      <c r="ICR858" s="399"/>
      <c r="ICS858" s="399"/>
      <c r="ICT858" s="399"/>
      <c r="ICU858" s="399"/>
      <c r="ICV858" s="399"/>
      <c r="ICW858" s="399"/>
      <c r="ICX858" s="399"/>
      <c r="ICY858" s="399"/>
      <c r="ICZ858" s="399"/>
      <c r="IDA858" s="399"/>
      <c r="IDB858" s="399"/>
      <c r="IDC858" s="399"/>
      <c r="IDD858" s="399"/>
      <c r="IDE858" s="399"/>
      <c r="IDF858" s="399"/>
      <c r="IDG858" s="399"/>
      <c r="IDH858" s="399"/>
      <c r="IDI858" s="399"/>
      <c r="IDJ858" s="399"/>
      <c r="IDK858" s="399"/>
      <c r="IDL858" s="399"/>
      <c r="IDM858" s="399"/>
      <c r="IDN858" s="399"/>
      <c r="IDO858" s="399"/>
      <c r="IDP858" s="399"/>
      <c r="IDQ858" s="399"/>
      <c r="IDR858" s="399"/>
      <c r="IDS858" s="399"/>
      <c r="IDT858" s="399"/>
      <c r="IDU858" s="399"/>
      <c r="IDV858" s="399"/>
      <c r="IDW858" s="399"/>
      <c r="IDX858" s="399"/>
      <c r="IDY858" s="399"/>
      <c r="IDZ858" s="399"/>
      <c r="IEA858" s="399"/>
      <c r="IEB858" s="399"/>
      <c r="IEC858" s="399"/>
      <c r="IED858" s="399"/>
      <c r="IEE858" s="399"/>
      <c r="IEF858" s="399"/>
      <c r="IEG858" s="399"/>
      <c r="IEH858" s="399"/>
      <c r="IEI858" s="399"/>
      <c r="IEJ858" s="399"/>
      <c r="IEK858" s="399"/>
      <c r="IEL858" s="399"/>
      <c r="IEM858" s="399"/>
      <c r="IEN858" s="399"/>
      <c r="IEO858" s="399"/>
      <c r="IEP858" s="399"/>
      <c r="IEQ858" s="399"/>
      <c r="IER858" s="399"/>
      <c r="IES858" s="399"/>
      <c r="IET858" s="399"/>
      <c r="IEU858" s="399"/>
      <c r="IEV858" s="399"/>
      <c r="IEW858" s="399"/>
      <c r="IEX858" s="399"/>
      <c r="IEY858" s="399"/>
      <c r="IEZ858" s="399"/>
      <c r="IFA858" s="399"/>
      <c r="IFB858" s="399"/>
      <c r="IFC858" s="399"/>
      <c r="IFD858" s="399"/>
      <c r="IFE858" s="399"/>
      <c r="IFF858" s="399"/>
      <c r="IFG858" s="399"/>
      <c r="IFH858" s="399"/>
      <c r="IFI858" s="399"/>
      <c r="IFJ858" s="399"/>
      <c r="IFK858" s="399"/>
      <c r="IFL858" s="399"/>
      <c r="IFM858" s="399"/>
      <c r="IFN858" s="399"/>
      <c r="IFO858" s="399"/>
      <c r="IFP858" s="399"/>
      <c r="IFQ858" s="399"/>
      <c r="IFR858" s="399"/>
      <c r="IFS858" s="399"/>
      <c r="IFT858" s="399"/>
      <c r="IFU858" s="399"/>
      <c r="IFV858" s="399"/>
      <c r="IFW858" s="399"/>
      <c r="IFX858" s="399"/>
      <c r="IFY858" s="399"/>
      <c r="IFZ858" s="399"/>
      <c r="IGA858" s="399"/>
      <c r="IGB858" s="399"/>
      <c r="IGC858" s="399"/>
      <c r="IGD858" s="399"/>
      <c r="IGE858" s="399"/>
      <c r="IGF858" s="399"/>
      <c r="IGG858" s="399"/>
      <c r="IGH858" s="399"/>
      <c r="IGI858" s="399"/>
      <c r="IGJ858" s="399"/>
      <c r="IGK858" s="399"/>
      <c r="IGL858" s="399"/>
      <c r="IGM858" s="399"/>
      <c r="IGN858" s="399"/>
      <c r="IGO858" s="399"/>
      <c r="IGP858" s="399"/>
      <c r="IGQ858" s="399"/>
      <c r="IGR858" s="399"/>
      <c r="IGS858" s="399"/>
      <c r="IGT858" s="399"/>
      <c r="IGU858" s="399"/>
      <c r="IGV858" s="399"/>
      <c r="IGW858" s="399"/>
      <c r="IGX858" s="399"/>
      <c r="IGY858" s="399"/>
      <c r="IGZ858" s="399"/>
      <c r="IHA858" s="399"/>
      <c r="IHB858" s="399"/>
      <c r="IHC858" s="399"/>
      <c r="IHD858" s="399"/>
      <c r="IHE858" s="399"/>
      <c r="IHF858" s="399"/>
      <c r="IHG858" s="399"/>
      <c r="IHH858" s="399"/>
      <c r="IHI858" s="399"/>
      <c r="IHJ858" s="399"/>
      <c r="IHK858" s="399"/>
      <c r="IHL858" s="399"/>
      <c r="IHM858" s="399"/>
      <c r="IHN858" s="399"/>
      <c r="IHO858" s="399"/>
      <c r="IHP858" s="399"/>
      <c r="IHQ858" s="399"/>
      <c r="IHR858" s="399"/>
      <c r="IHS858" s="399"/>
      <c r="IHT858" s="399"/>
      <c r="IHU858" s="399"/>
      <c r="IHV858" s="399"/>
      <c r="IHW858" s="399"/>
      <c r="IHX858" s="399"/>
      <c r="IHY858" s="399"/>
      <c r="IHZ858" s="399"/>
      <c r="IIA858" s="399"/>
      <c r="IIB858" s="399"/>
      <c r="IIC858" s="399"/>
      <c r="IID858" s="399"/>
      <c r="IIE858" s="399"/>
      <c r="IIF858" s="399"/>
      <c r="IIG858" s="399"/>
      <c r="IIH858" s="399"/>
      <c r="III858" s="399"/>
      <c r="IIJ858" s="399"/>
      <c r="IIK858" s="399"/>
      <c r="IIL858" s="399"/>
      <c r="IIM858" s="399"/>
      <c r="IIN858" s="399"/>
      <c r="IIO858" s="399"/>
      <c r="IIP858" s="399"/>
      <c r="IIQ858" s="399"/>
      <c r="IIR858" s="399"/>
      <c r="IIS858" s="399"/>
      <c r="IIT858" s="399"/>
      <c r="IIU858" s="399"/>
      <c r="IIV858" s="399"/>
      <c r="IIW858" s="399"/>
      <c r="IIX858" s="399"/>
      <c r="IIY858" s="399"/>
      <c r="IIZ858" s="399"/>
      <c r="IJA858" s="399"/>
      <c r="IJB858" s="399"/>
      <c r="IJC858" s="399"/>
      <c r="IJD858" s="399"/>
      <c r="IJE858" s="399"/>
      <c r="IJF858" s="399"/>
      <c r="IJG858" s="399"/>
      <c r="IJH858" s="399"/>
      <c r="IJI858" s="399"/>
      <c r="IJJ858" s="399"/>
      <c r="IJK858" s="399"/>
      <c r="IJL858" s="399"/>
      <c r="IJM858" s="399"/>
      <c r="IJN858" s="399"/>
      <c r="IJO858" s="399"/>
      <c r="IJP858" s="399"/>
      <c r="IJQ858" s="399"/>
      <c r="IJR858" s="399"/>
      <c r="IJS858" s="399"/>
      <c r="IJT858" s="399"/>
      <c r="IJU858" s="399"/>
      <c r="IJV858" s="399"/>
      <c r="IJW858" s="399"/>
      <c r="IJX858" s="399"/>
      <c r="IJY858" s="399"/>
      <c r="IJZ858" s="399"/>
      <c r="IKA858" s="399"/>
      <c r="IKB858" s="399"/>
      <c r="IKC858" s="399"/>
      <c r="IKD858" s="399"/>
      <c r="IKE858" s="399"/>
      <c r="IKF858" s="399"/>
      <c r="IKG858" s="399"/>
      <c r="IKH858" s="399"/>
      <c r="IKI858" s="399"/>
      <c r="IKJ858" s="399"/>
      <c r="IKK858" s="399"/>
      <c r="IKL858" s="399"/>
      <c r="IKM858" s="399"/>
      <c r="IKN858" s="399"/>
      <c r="IKO858" s="399"/>
      <c r="IKP858" s="399"/>
      <c r="IKQ858" s="399"/>
      <c r="IKR858" s="399"/>
      <c r="IKS858" s="399"/>
      <c r="IKT858" s="399"/>
      <c r="IKU858" s="399"/>
      <c r="IKV858" s="399"/>
      <c r="IKW858" s="399"/>
      <c r="IKX858" s="399"/>
      <c r="IKY858" s="399"/>
      <c r="IKZ858" s="399"/>
      <c r="ILA858" s="399"/>
      <c r="ILB858" s="399"/>
      <c r="ILC858" s="399"/>
      <c r="ILD858" s="399"/>
      <c r="ILE858" s="399"/>
      <c r="ILF858" s="399"/>
      <c r="ILG858" s="399"/>
      <c r="ILH858" s="399"/>
      <c r="ILI858" s="399"/>
      <c r="ILJ858" s="399"/>
      <c r="ILK858" s="399"/>
      <c r="ILL858" s="399"/>
      <c r="ILM858" s="399"/>
      <c r="ILN858" s="399"/>
      <c r="ILO858" s="399"/>
      <c r="ILP858" s="399"/>
      <c r="ILQ858" s="399"/>
      <c r="ILR858" s="399"/>
      <c r="ILS858" s="399"/>
      <c r="ILT858" s="399"/>
      <c r="ILU858" s="399"/>
      <c r="ILV858" s="399"/>
      <c r="ILW858" s="399"/>
      <c r="ILX858" s="399"/>
      <c r="ILY858" s="399"/>
      <c r="ILZ858" s="399"/>
      <c r="IMA858" s="399"/>
      <c r="IMB858" s="399"/>
      <c r="IMC858" s="399"/>
      <c r="IMD858" s="399"/>
      <c r="IME858" s="399"/>
      <c r="IMF858" s="399"/>
      <c r="IMG858" s="399"/>
      <c r="IMH858" s="399"/>
      <c r="IMI858" s="399"/>
      <c r="IMJ858" s="399"/>
      <c r="IMK858" s="399"/>
      <c r="IML858" s="399"/>
      <c r="IMM858" s="399"/>
      <c r="IMN858" s="399"/>
      <c r="IMO858" s="399"/>
      <c r="IMP858" s="399"/>
      <c r="IMQ858" s="399"/>
      <c r="IMR858" s="399"/>
      <c r="IMS858" s="399"/>
      <c r="IMT858" s="399"/>
      <c r="IMU858" s="399"/>
      <c r="IMV858" s="399"/>
      <c r="IMW858" s="399"/>
      <c r="IMX858" s="399"/>
      <c r="IMY858" s="399"/>
      <c r="IMZ858" s="399"/>
      <c r="INA858" s="399"/>
      <c r="INB858" s="399"/>
      <c r="INC858" s="399"/>
      <c r="IND858" s="399"/>
      <c r="INE858" s="399"/>
      <c r="INF858" s="399"/>
      <c r="ING858" s="399"/>
      <c r="INH858" s="399"/>
      <c r="INI858" s="399"/>
      <c r="INJ858" s="399"/>
      <c r="INK858" s="399"/>
      <c r="INL858" s="399"/>
      <c r="INM858" s="399"/>
      <c r="INN858" s="399"/>
      <c r="INO858" s="399"/>
      <c r="INP858" s="399"/>
      <c r="INQ858" s="399"/>
      <c r="INR858" s="399"/>
      <c r="INS858" s="399"/>
      <c r="INT858" s="399"/>
      <c r="INU858" s="399"/>
      <c r="INV858" s="399"/>
      <c r="INW858" s="399"/>
      <c r="INX858" s="399"/>
      <c r="INY858" s="399"/>
      <c r="INZ858" s="399"/>
      <c r="IOA858" s="399"/>
      <c r="IOB858" s="399"/>
      <c r="IOC858" s="399"/>
      <c r="IOD858" s="399"/>
      <c r="IOE858" s="399"/>
      <c r="IOF858" s="399"/>
      <c r="IOG858" s="399"/>
      <c r="IOH858" s="399"/>
      <c r="IOI858" s="399"/>
      <c r="IOJ858" s="399"/>
      <c r="IOK858" s="399"/>
      <c r="IOL858" s="399"/>
      <c r="IOM858" s="399"/>
      <c r="ION858" s="399"/>
      <c r="IOO858" s="399"/>
      <c r="IOP858" s="399"/>
      <c r="IOQ858" s="399"/>
      <c r="IOR858" s="399"/>
      <c r="IOS858" s="399"/>
      <c r="IOT858" s="399"/>
      <c r="IOU858" s="399"/>
      <c r="IOV858" s="399"/>
      <c r="IOW858" s="399"/>
      <c r="IOX858" s="399"/>
      <c r="IOY858" s="399"/>
      <c r="IOZ858" s="399"/>
      <c r="IPA858" s="399"/>
      <c r="IPB858" s="399"/>
      <c r="IPC858" s="399"/>
      <c r="IPD858" s="399"/>
      <c r="IPE858" s="399"/>
      <c r="IPF858" s="399"/>
      <c r="IPG858" s="399"/>
      <c r="IPH858" s="399"/>
      <c r="IPI858" s="399"/>
      <c r="IPJ858" s="399"/>
      <c r="IPK858" s="399"/>
      <c r="IPL858" s="399"/>
      <c r="IPM858" s="399"/>
      <c r="IPN858" s="399"/>
      <c r="IPO858" s="399"/>
      <c r="IPP858" s="399"/>
      <c r="IPQ858" s="399"/>
      <c r="IPR858" s="399"/>
      <c r="IPS858" s="399"/>
      <c r="IPT858" s="399"/>
      <c r="IPU858" s="399"/>
      <c r="IPV858" s="399"/>
      <c r="IPW858" s="399"/>
      <c r="IPX858" s="399"/>
      <c r="IPY858" s="399"/>
      <c r="IPZ858" s="399"/>
      <c r="IQA858" s="399"/>
      <c r="IQB858" s="399"/>
      <c r="IQC858" s="399"/>
      <c r="IQD858" s="399"/>
      <c r="IQE858" s="399"/>
      <c r="IQF858" s="399"/>
      <c r="IQG858" s="399"/>
      <c r="IQH858" s="399"/>
      <c r="IQI858" s="399"/>
      <c r="IQJ858" s="399"/>
      <c r="IQK858" s="399"/>
      <c r="IQL858" s="399"/>
      <c r="IQM858" s="399"/>
      <c r="IQN858" s="399"/>
      <c r="IQO858" s="399"/>
      <c r="IQP858" s="399"/>
      <c r="IQQ858" s="399"/>
      <c r="IQR858" s="399"/>
      <c r="IQS858" s="399"/>
      <c r="IQT858" s="399"/>
      <c r="IQU858" s="399"/>
      <c r="IQV858" s="399"/>
      <c r="IQW858" s="399"/>
      <c r="IQX858" s="399"/>
      <c r="IQY858" s="399"/>
      <c r="IQZ858" s="399"/>
      <c r="IRA858" s="399"/>
      <c r="IRB858" s="399"/>
      <c r="IRC858" s="399"/>
      <c r="IRD858" s="399"/>
      <c r="IRE858" s="399"/>
      <c r="IRF858" s="399"/>
      <c r="IRG858" s="399"/>
      <c r="IRH858" s="399"/>
      <c r="IRI858" s="399"/>
      <c r="IRJ858" s="399"/>
      <c r="IRK858" s="399"/>
      <c r="IRL858" s="399"/>
      <c r="IRM858" s="399"/>
      <c r="IRN858" s="399"/>
      <c r="IRO858" s="399"/>
      <c r="IRP858" s="399"/>
      <c r="IRQ858" s="399"/>
      <c r="IRR858" s="399"/>
      <c r="IRS858" s="399"/>
      <c r="IRT858" s="399"/>
      <c r="IRU858" s="399"/>
      <c r="IRV858" s="399"/>
      <c r="IRW858" s="399"/>
      <c r="IRX858" s="399"/>
      <c r="IRY858" s="399"/>
      <c r="IRZ858" s="399"/>
      <c r="ISA858" s="399"/>
      <c r="ISB858" s="399"/>
      <c r="ISC858" s="399"/>
      <c r="ISD858" s="399"/>
      <c r="ISE858" s="399"/>
      <c r="ISF858" s="399"/>
      <c r="ISG858" s="399"/>
      <c r="ISH858" s="399"/>
      <c r="ISI858" s="399"/>
      <c r="ISJ858" s="399"/>
      <c r="ISK858" s="399"/>
      <c r="ISL858" s="399"/>
      <c r="ISM858" s="399"/>
      <c r="ISN858" s="399"/>
      <c r="ISO858" s="399"/>
      <c r="ISP858" s="399"/>
      <c r="ISQ858" s="399"/>
      <c r="ISR858" s="399"/>
      <c r="ISS858" s="399"/>
      <c r="IST858" s="399"/>
      <c r="ISU858" s="399"/>
      <c r="ISV858" s="399"/>
      <c r="ISW858" s="399"/>
      <c r="ISX858" s="399"/>
      <c r="ISY858" s="399"/>
      <c r="ISZ858" s="399"/>
      <c r="ITA858" s="399"/>
      <c r="ITB858" s="399"/>
      <c r="ITC858" s="399"/>
      <c r="ITD858" s="399"/>
      <c r="ITE858" s="399"/>
      <c r="ITF858" s="399"/>
      <c r="ITG858" s="399"/>
      <c r="ITH858" s="399"/>
      <c r="ITI858" s="399"/>
      <c r="ITJ858" s="399"/>
      <c r="ITK858" s="399"/>
      <c r="ITL858" s="399"/>
      <c r="ITM858" s="399"/>
      <c r="ITN858" s="399"/>
      <c r="ITO858" s="399"/>
      <c r="ITP858" s="399"/>
      <c r="ITQ858" s="399"/>
      <c r="ITR858" s="399"/>
      <c r="ITS858" s="399"/>
      <c r="ITT858" s="399"/>
      <c r="ITU858" s="399"/>
      <c r="ITV858" s="399"/>
      <c r="ITW858" s="399"/>
      <c r="ITX858" s="399"/>
      <c r="ITY858" s="399"/>
      <c r="ITZ858" s="399"/>
      <c r="IUA858" s="399"/>
      <c r="IUB858" s="399"/>
      <c r="IUC858" s="399"/>
      <c r="IUD858" s="399"/>
      <c r="IUE858" s="399"/>
      <c r="IUF858" s="399"/>
      <c r="IUG858" s="399"/>
      <c r="IUH858" s="399"/>
      <c r="IUI858" s="399"/>
      <c r="IUJ858" s="399"/>
      <c r="IUK858" s="399"/>
      <c r="IUL858" s="399"/>
      <c r="IUM858" s="399"/>
      <c r="IUN858" s="399"/>
      <c r="IUO858" s="399"/>
      <c r="IUP858" s="399"/>
      <c r="IUQ858" s="399"/>
      <c r="IUR858" s="399"/>
      <c r="IUS858" s="399"/>
      <c r="IUT858" s="399"/>
      <c r="IUU858" s="399"/>
      <c r="IUV858" s="399"/>
      <c r="IUW858" s="399"/>
      <c r="IUX858" s="399"/>
      <c r="IUY858" s="399"/>
      <c r="IUZ858" s="399"/>
      <c r="IVA858" s="399"/>
      <c r="IVB858" s="399"/>
      <c r="IVC858" s="399"/>
      <c r="IVD858" s="399"/>
      <c r="IVE858" s="399"/>
      <c r="IVF858" s="399"/>
      <c r="IVG858" s="399"/>
      <c r="IVH858" s="399"/>
      <c r="IVI858" s="399"/>
      <c r="IVJ858" s="399"/>
      <c r="IVK858" s="399"/>
      <c r="IVL858" s="399"/>
      <c r="IVM858" s="399"/>
      <c r="IVN858" s="399"/>
      <c r="IVO858" s="399"/>
      <c r="IVP858" s="399"/>
      <c r="IVQ858" s="399"/>
      <c r="IVR858" s="399"/>
      <c r="IVS858" s="399"/>
      <c r="IVT858" s="399"/>
      <c r="IVU858" s="399"/>
      <c r="IVV858" s="399"/>
      <c r="IVW858" s="399"/>
      <c r="IVX858" s="399"/>
      <c r="IVY858" s="399"/>
      <c r="IVZ858" s="399"/>
      <c r="IWA858" s="399"/>
      <c r="IWB858" s="399"/>
      <c r="IWC858" s="399"/>
      <c r="IWD858" s="399"/>
      <c r="IWE858" s="399"/>
      <c r="IWF858" s="399"/>
      <c r="IWG858" s="399"/>
      <c r="IWH858" s="399"/>
      <c r="IWI858" s="399"/>
      <c r="IWJ858" s="399"/>
      <c r="IWK858" s="399"/>
      <c r="IWL858" s="399"/>
      <c r="IWM858" s="399"/>
      <c r="IWN858" s="399"/>
      <c r="IWO858" s="399"/>
      <c r="IWP858" s="399"/>
      <c r="IWQ858" s="399"/>
      <c r="IWR858" s="399"/>
      <c r="IWS858" s="399"/>
      <c r="IWT858" s="399"/>
      <c r="IWU858" s="399"/>
      <c r="IWV858" s="399"/>
      <c r="IWW858" s="399"/>
      <c r="IWX858" s="399"/>
      <c r="IWY858" s="399"/>
      <c r="IWZ858" s="399"/>
      <c r="IXA858" s="399"/>
      <c r="IXB858" s="399"/>
      <c r="IXC858" s="399"/>
      <c r="IXD858" s="399"/>
      <c r="IXE858" s="399"/>
      <c r="IXF858" s="399"/>
      <c r="IXG858" s="399"/>
      <c r="IXH858" s="399"/>
      <c r="IXI858" s="399"/>
      <c r="IXJ858" s="399"/>
      <c r="IXK858" s="399"/>
      <c r="IXL858" s="399"/>
      <c r="IXM858" s="399"/>
      <c r="IXN858" s="399"/>
      <c r="IXO858" s="399"/>
      <c r="IXP858" s="399"/>
      <c r="IXQ858" s="399"/>
      <c r="IXR858" s="399"/>
      <c r="IXS858" s="399"/>
      <c r="IXT858" s="399"/>
      <c r="IXU858" s="399"/>
      <c r="IXV858" s="399"/>
      <c r="IXW858" s="399"/>
      <c r="IXX858" s="399"/>
      <c r="IXY858" s="399"/>
      <c r="IXZ858" s="399"/>
      <c r="IYA858" s="399"/>
      <c r="IYB858" s="399"/>
      <c r="IYC858" s="399"/>
      <c r="IYD858" s="399"/>
      <c r="IYE858" s="399"/>
      <c r="IYF858" s="399"/>
      <c r="IYG858" s="399"/>
      <c r="IYH858" s="399"/>
      <c r="IYI858" s="399"/>
      <c r="IYJ858" s="399"/>
      <c r="IYK858" s="399"/>
      <c r="IYL858" s="399"/>
      <c r="IYM858" s="399"/>
      <c r="IYN858" s="399"/>
      <c r="IYO858" s="399"/>
      <c r="IYP858" s="399"/>
      <c r="IYQ858" s="399"/>
      <c r="IYR858" s="399"/>
      <c r="IYS858" s="399"/>
      <c r="IYT858" s="399"/>
      <c r="IYU858" s="399"/>
      <c r="IYV858" s="399"/>
      <c r="IYW858" s="399"/>
      <c r="IYX858" s="399"/>
      <c r="IYY858" s="399"/>
      <c r="IYZ858" s="399"/>
      <c r="IZA858" s="399"/>
      <c r="IZB858" s="399"/>
      <c r="IZC858" s="399"/>
      <c r="IZD858" s="399"/>
      <c r="IZE858" s="399"/>
      <c r="IZF858" s="399"/>
      <c r="IZG858" s="399"/>
      <c r="IZH858" s="399"/>
      <c r="IZI858" s="399"/>
      <c r="IZJ858" s="399"/>
      <c r="IZK858" s="399"/>
      <c r="IZL858" s="399"/>
      <c r="IZM858" s="399"/>
      <c r="IZN858" s="399"/>
      <c r="IZO858" s="399"/>
      <c r="IZP858" s="399"/>
      <c r="IZQ858" s="399"/>
      <c r="IZR858" s="399"/>
      <c r="IZS858" s="399"/>
      <c r="IZT858" s="399"/>
      <c r="IZU858" s="399"/>
      <c r="IZV858" s="399"/>
      <c r="IZW858" s="399"/>
      <c r="IZX858" s="399"/>
      <c r="IZY858" s="399"/>
      <c r="IZZ858" s="399"/>
      <c r="JAA858" s="399"/>
      <c r="JAB858" s="399"/>
      <c r="JAC858" s="399"/>
      <c r="JAD858" s="399"/>
      <c r="JAE858" s="399"/>
      <c r="JAF858" s="399"/>
      <c r="JAG858" s="399"/>
      <c r="JAH858" s="399"/>
      <c r="JAI858" s="399"/>
      <c r="JAJ858" s="399"/>
      <c r="JAK858" s="399"/>
      <c r="JAL858" s="399"/>
      <c r="JAM858" s="399"/>
      <c r="JAN858" s="399"/>
      <c r="JAO858" s="399"/>
      <c r="JAP858" s="399"/>
      <c r="JAQ858" s="399"/>
      <c r="JAR858" s="399"/>
      <c r="JAS858" s="399"/>
      <c r="JAT858" s="399"/>
      <c r="JAU858" s="399"/>
      <c r="JAV858" s="399"/>
      <c r="JAW858" s="399"/>
      <c r="JAX858" s="399"/>
      <c r="JAY858" s="399"/>
      <c r="JAZ858" s="399"/>
      <c r="JBA858" s="399"/>
      <c r="JBB858" s="399"/>
      <c r="JBC858" s="399"/>
      <c r="JBD858" s="399"/>
      <c r="JBE858" s="399"/>
      <c r="JBF858" s="399"/>
      <c r="JBG858" s="399"/>
      <c r="JBH858" s="399"/>
      <c r="JBI858" s="399"/>
      <c r="JBJ858" s="399"/>
      <c r="JBK858" s="399"/>
      <c r="JBL858" s="399"/>
      <c r="JBM858" s="399"/>
      <c r="JBN858" s="399"/>
      <c r="JBO858" s="399"/>
      <c r="JBP858" s="399"/>
      <c r="JBQ858" s="399"/>
      <c r="JBR858" s="399"/>
      <c r="JBS858" s="399"/>
      <c r="JBT858" s="399"/>
      <c r="JBU858" s="399"/>
      <c r="JBV858" s="399"/>
      <c r="JBW858" s="399"/>
      <c r="JBX858" s="399"/>
      <c r="JBY858" s="399"/>
      <c r="JBZ858" s="399"/>
      <c r="JCA858" s="399"/>
      <c r="JCB858" s="399"/>
      <c r="JCC858" s="399"/>
      <c r="JCD858" s="399"/>
      <c r="JCE858" s="399"/>
      <c r="JCF858" s="399"/>
      <c r="JCG858" s="399"/>
      <c r="JCH858" s="399"/>
      <c r="JCI858" s="399"/>
      <c r="JCJ858" s="399"/>
      <c r="JCK858" s="399"/>
      <c r="JCL858" s="399"/>
      <c r="JCM858" s="399"/>
      <c r="JCN858" s="399"/>
      <c r="JCO858" s="399"/>
      <c r="JCP858" s="399"/>
      <c r="JCQ858" s="399"/>
      <c r="JCR858" s="399"/>
      <c r="JCS858" s="399"/>
      <c r="JCT858" s="399"/>
      <c r="JCU858" s="399"/>
      <c r="JCV858" s="399"/>
      <c r="JCW858" s="399"/>
      <c r="JCX858" s="399"/>
      <c r="JCY858" s="399"/>
      <c r="JCZ858" s="399"/>
      <c r="JDA858" s="399"/>
      <c r="JDB858" s="399"/>
      <c r="JDC858" s="399"/>
      <c r="JDD858" s="399"/>
      <c r="JDE858" s="399"/>
      <c r="JDF858" s="399"/>
      <c r="JDG858" s="399"/>
      <c r="JDH858" s="399"/>
      <c r="JDI858" s="399"/>
      <c r="JDJ858" s="399"/>
      <c r="JDK858" s="399"/>
      <c r="JDL858" s="399"/>
      <c r="JDM858" s="399"/>
      <c r="JDN858" s="399"/>
      <c r="JDO858" s="399"/>
      <c r="JDP858" s="399"/>
      <c r="JDQ858" s="399"/>
      <c r="JDR858" s="399"/>
      <c r="JDS858" s="399"/>
      <c r="JDT858" s="399"/>
      <c r="JDU858" s="399"/>
      <c r="JDV858" s="399"/>
      <c r="JDW858" s="399"/>
      <c r="JDX858" s="399"/>
      <c r="JDY858" s="399"/>
      <c r="JDZ858" s="399"/>
      <c r="JEA858" s="399"/>
      <c r="JEB858" s="399"/>
      <c r="JEC858" s="399"/>
      <c r="JED858" s="399"/>
      <c r="JEE858" s="399"/>
      <c r="JEF858" s="399"/>
      <c r="JEG858" s="399"/>
      <c r="JEH858" s="399"/>
      <c r="JEI858" s="399"/>
      <c r="JEJ858" s="399"/>
      <c r="JEK858" s="399"/>
      <c r="JEL858" s="399"/>
      <c r="JEM858" s="399"/>
      <c r="JEN858" s="399"/>
      <c r="JEO858" s="399"/>
      <c r="JEP858" s="399"/>
      <c r="JEQ858" s="399"/>
      <c r="JER858" s="399"/>
      <c r="JES858" s="399"/>
      <c r="JET858" s="399"/>
      <c r="JEU858" s="399"/>
      <c r="JEV858" s="399"/>
      <c r="JEW858" s="399"/>
      <c r="JEX858" s="399"/>
      <c r="JEY858" s="399"/>
      <c r="JEZ858" s="399"/>
      <c r="JFA858" s="399"/>
      <c r="JFB858" s="399"/>
      <c r="JFC858" s="399"/>
      <c r="JFD858" s="399"/>
      <c r="JFE858" s="399"/>
      <c r="JFF858" s="399"/>
      <c r="JFG858" s="399"/>
      <c r="JFH858" s="399"/>
      <c r="JFI858" s="399"/>
      <c r="JFJ858" s="399"/>
      <c r="JFK858" s="399"/>
      <c r="JFL858" s="399"/>
      <c r="JFM858" s="399"/>
      <c r="JFN858" s="399"/>
      <c r="JFO858" s="399"/>
      <c r="JFP858" s="399"/>
      <c r="JFQ858" s="399"/>
      <c r="JFR858" s="399"/>
      <c r="JFS858" s="399"/>
      <c r="JFT858" s="399"/>
      <c r="JFU858" s="399"/>
      <c r="JFV858" s="399"/>
      <c r="JFW858" s="399"/>
      <c r="JFX858" s="399"/>
      <c r="JFY858" s="399"/>
      <c r="JFZ858" s="399"/>
      <c r="JGA858" s="399"/>
      <c r="JGB858" s="399"/>
      <c r="JGC858" s="399"/>
      <c r="JGD858" s="399"/>
      <c r="JGE858" s="399"/>
      <c r="JGF858" s="399"/>
      <c r="JGG858" s="399"/>
      <c r="JGH858" s="399"/>
      <c r="JGI858" s="399"/>
      <c r="JGJ858" s="399"/>
      <c r="JGK858" s="399"/>
      <c r="JGL858" s="399"/>
      <c r="JGM858" s="399"/>
      <c r="JGN858" s="399"/>
      <c r="JGO858" s="399"/>
      <c r="JGP858" s="399"/>
      <c r="JGQ858" s="399"/>
      <c r="JGR858" s="399"/>
      <c r="JGS858" s="399"/>
      <c r="JGT858" s="399"/>
      <c r="JGU858" s="399"/>
      <c r="JGV858" s="399"/>
      <c r="JGW858" s="399"/>
      <c r="JGX858" s="399"/>
      <c r="JGY858" s="399"/>
      <c r="JGZ858" s="399"/>
      <c r="JHA858" s="399"/>
      <c r="JHB858" s="399"/>
      <c r="JHC858" s="399"/>
      <c r="JHD858" s="399"/>
      <c r="JHE858" s="399"/>
      <c r="JHF858" s="399"/>
      <c r="JHG858" s="399"/>
      <c r="JHH858" s="399"/>
      <c r="JHI858" s="399"/>
      <c r="JHJ858" s="399"/>
      <c r="JHK858" s="399"/>
      <c r="JHL858" s="399"/>
      <c r="JHM858" s="399"/>
      <c r="JHN858" s="399"/>
      <c r="JHO858" s="399"/>
      <c r="JHP858" s="399"/>
      <c r="JHQ858" s="399"/>
      <c r="JHR858" s="399"/>
      <c r="JHS858" s="399"/>
      <c r="JHT858" s="399"/>
      <c r="JHU858" s="399"/>
      <c r="JHV858" s="399"/>
      <c r="JHW858" s="399"/>
      <c r="JHX858" s="399"/>
      <c r="JHY858" s="399"/>
      <c r="JHZ858" s="399"/>
      <c r="JIA858" s="399"/>
      <c r="JIB858" s="399"/>
      <c r="JIC858" s="399"/>
      <c r="JID858" s="399"/>
      <c r="JIE858" s="399"/>
      <c r="JIF858" s="399"/>
      <c r="JIG858" s="399"/>
      <c r="JIH858" s="399"/>
      <c r="JII858" s="399"/>
      <c r="JIJ858" s="399"/>
      <c r="JIK858" s="399"/>
      <c r="JIL858" s="399"/>
      <c r="JIM858" s="399"/>
      <c r="JIN858" s="399"/>
      <c r="JIO858" s="399"/>
      <c r="JIP858" s="399"/>
      <c r="JIQ858" s="399"/>
      <c r="JIR858" s="399"/>
      <c r="JIS858" s="399"/>
      <c r="JIT858" s="399"/>
      <c r="JIU858" s="399"/>
      <c r="JIV858" s="399"/>
      <c r="JIW858" s="399"/>
      <c r="JIX858" s="399"/>
      <c r="JIY858" s="399"/>
      <c r="JIZ858" s="399"/>
      <c r="JJA858" s="399"/>
      <c r="JJB858" s="399"/>
      <c r="JJC858" s="399"/>
      <c r="JJD858" s="399"/>
      <c r="JJE858" s="399"/>
      <c r="JJF858" s="399"/>
      <c r="JJG858" s="399"/>
      <c r="JJH858" s="399"/>
      <c r="JJI858" s="399"/>
      <c r="JJJ858" s="399"/>
      <c r="JJK858" s="399"/>
      <c r="JJL858" s="399"/>
      <c r="JJM858" s="399"/>
      <c r="JJN858" s="399"/>
      <c r="JJO858" s="399"/>
      <c r="JJP858" s="399"/>
      <c r="JJQ858" s="399"/>
      <c r="JJR858" s="399"/>
      <c r="JJS858" s="399"/>
      <c r="JJT858" s="399"/>
      <c r="JJU858" s="399"/>
      <c r="JJV858" s="399"/>
      <c r="JJW858" s="399"/>
      <c r="JJX858" s="399"/>
      <c r="JJY858" s="399"/>
      <c r="JJZ858" s="399"/>
      <c r="JKA858" s="399"/>
      <c r="JKB858" s="399"/>
      <c r="JKC858" s="399"/>
      <c r="JKD858" s="399"/>
      <c r="JKE858" s="399"/>
      <c r="JKF858" s="399"/>
      <c r="JKG858" s="399"/>
      <c r="JKH858" s="399"/>
      <c r="JKI858" s="399"/>
      <c r="JKJ858" s="399"/>
      <c r="JKK858" s="399"/>
      <c r="JKL858" s="399"/>
      <c r="JKM858" s="399"/>
      <c r="JKN858" s="399"/>
      <c r="JKO858" s="399"/>
      <c r="JKP858" s="399"/>
      <c r="JKQ858" s="399"/>
      <c r="JKR858" s="399"/>
      <c r="JKS858" s="399"/>
      <c r="JKT858" s="399"/>
      <c r="JKU858" s="399"/>
      <c r="JKV858" s="399"/>
      <c r="JKW858" s="399"/>
      <c r="JKX858" s="399"/>
      <c r="JKY858" s="399"/>
      <c r="JKZ858" s="399"/>
      <c r="JLA858" s="399"/>
      <c r="JLB858" s="399"/>
      <c r="JLC858" s="399"/>
      <c r="JLD858" s="399"/>
      <c r="JLE858" s="399"/>
      <c r="JLF858" s="399"/>
      <c r="JLG858" s="399"/>
      <c r="JLH858" s="399"/>
      <c r="JLI858" s="399"/>
      <c r="JLJ858" s="399"/>
      <c r="JLK858" s="399"/>
      <c r="JLL858" s="399"/>
      <c r="JLM858" s="399"/>
      <c r="JLN858" s="399"/>
      <c r="JLO858" s="399"/>
      <c r="JLP858" s="399"/>
      <c r="JLQ858" s="399"/>
      <c r="JLR858" s="399"/>
      <c r="JLS858" s="399"/>
      <c r="JLT858" s="399"/>
      <c r="JLU858" s="399"/>
      <c r="JLV858" s="399"/>
      <c r="JLW858" s="399"/>
      <c r="JLX858" s="399"/>
      <c r="JLY858" s="399"/>
      <c r="JLZ858" s="399"/>
      <c r="JMA858" s="399"/>
      <c r="JMB858" s="399"/>
      <c r="JMC858" s="399"/>
      <c r="JMD858" s="399"/>
      <c r="JME858" s="399"/>
      <c r="JMF858" s="399"/>
      <c r="JMG858" s="399"/>
      <c r="JMH858" s="399"/>
      <c r="JMI858" s="399"/>
      <c r="JMJ858" s="399"/>
      <c r="JMK858" s="399"/>
      <c r="JML858" s="399"/>
      <c r="JMM858" s="399"/>
      <c r="JMN858" s="399"/>
      <c r="JMO858" s="399"/>
      <c r="JMP858" s="399"/>
      <c r="JMQ858" s="399"/>
      <c r="JMR858" s="399"/>
      <c r="JMS858" s="399"/>
      <c r="JMT858" s="399"/>
      <c r="JMU858" s="399"/>
      <c r="JMV858" s="399"/>
      <c r="JMW858" s="399"/>
      <c r="JMX858" s="399"/>
      <c r="JMY858" s="399"/>
      <c r="JMZ858" s="399"/>
      <c r="JNA858" s="399"/>
      <c r="JNB858" s="399"/>
      <c r="JNC858" s="399"/>
      <c r="JND858" s="399"/>
      <c r="JNE858" s="399"/>
      <c r="JNF858" s="399"/>
      <c r="JNG858" s="399"/>
      <c r="JNH858" s="399"/>
      <c r="JNI858" s="399"/>
      <c r="JNJ858" s="399"/>
      <c r="JNK858" s="399"/>
      <c r="JNL858" s="399"/>
      <c r="JNM858" s="399"/>
      <c r="JNN858" s="399"/>
      <c r="JNO858" s="399"/>
      <c r="JNP858" s="399"/>
      <c r="JNQ858" s="399"/>
      <c r="JNR858" s="399"/>
      <c r="JNS858" s="399"/>
      <c r="JNT858" s="399"/>
      <c r="JNU858" s="399"/>
      <c r="JNV858" s="399"/>
      <c r="JNW858" s="399"/>
      <c r="JNX858" s="399"/>
      <c r="JNY858" s="399"/>
      <c r="JNZ858" s="399"/>
      <c r="JOA858" s="399"/>
      <c r="JOB858" s="399"/>
      <c r="JOC858" s="399"/>
      <c r="JOD858" s="399"/>
      <c r="JOE858" s="399"/>
      <c r="JOF858" s="399"/>
      <c r="JOG858" s="399"/>
      <c r="JOH858" s="399"/>
      <c r="JOI858" s="399"/>
      <c r="JOJ858" s="399"/>
      <c r="JOK858" s="399"/>
      <c r="JOL858" s="399"/>
      <c r="JOM858" s="399"/>
      <c r="JON858" s="399"/>
      <c r="JOO858" s="399"/>
      <c r="JOP858" s="399"/>
      <c r="JOQ858" s="399"/>
      <c r="JOR858" s="399"/>
      <c r="JOS858" s="399"/>
      <c r="JOT858" s="399"/>
      <c r="JOU858" s="399"/>
      <c r="JOV858" s="399"/>
      <c r="JOW858" s="399"/>
      <c r="JOX858" s="399"/>
      <c r="JOY858" s="399"/>
      <c r="JOZ858" s="399"/>
      <c r="JPA858" s="399"/>
      <c r="JPB858" s="399"/>
      <c r="JPC858" s="399"/>
      <c r="JPD858" s="399"/>
      <c r="JPE858" s="399"/>
      <c r="JPF858" s="399"/>
      <c r="JPG858" s="399"/>
      <c r="JPH858" s="399"/>
      <c r="JPI858" s="399"/>
      <c r="JPJ858" s="399"/>
      <c r="JPK858" s="399"/>
      <c r="JPL858" s="399"/>
      <c r="JPM858" s="399"/>
      <c r="JPN858" s="399"/>
      <c r="JPO858" s="399"/>
      <c r="JPP858" s="399"/>
      <c r="JPQ858" s="399"/>
      <c r="JPR858" s="399"/>
      <c r="JPS858" s="399"/>
      <c r="JPT858" s="399"/>
      <c r="JPU858" s="399"/>
      <c r="JPV858" s="399"/>
      <c r="JPW858" s="399"/>
      <c r="JPX858" s="399"/>
      <c r="JPY858" s="399"/>
      <c r="JPZ858" s="399"/>
      <c r="JQA858" s="399"/>
      <c r="JQB858" s="399"/>
      <c r="JQC858" s="399"/>
      <c r="JQD858" s="399"/>
      <c r="JQE858" s="399"/>
      <c r="JQF858" s="399"/>
      <c r="JQG858" s="399"/>
      <c r="JQH858" s="399"/>
      <c r="JQI858" s="399"/>
      <c r="JQJ858" s="399"/>
      <c r="JQK858" s="399"/>
      <c r="JQL858" s="399"/>
      <c r="JQM858" s="399"/>
      <c r="JQN858" s="399"/>
      <c r="JQO858" s="399"/>
      <c r="JQP858" s="399"/>
      <c r="JQQ858" s="399"/>
      <c r="JQR858" s="399"/>
      <c r="JQS858" s="399"/>
      <c r="JQT858" s="399"/>
      <c r="JQU858" s="399"/>
      <c r="JQV858" s="399"/>
      <c r="JQW858" s="399"/>
      <c r="JQX858" s="399"/>
      <c r="JQY858" s="399"/>
      <c r="JQZ858" s="399"/>
      <c r="JRA858" s="399"/>
      <c r="JRB858" s="399"/>
      <c r="JRC858" s="399"/>
      <c r="JRD858" s="399"/>
      <c r="JRE858" s="399"/>
      <c r="JRF858" s="399"/>
      <c r="JRG858" s="399"/>
      <c r="JRH858" s="399"/>
      <c r="JRI858" s="399"/>
      <c r="JRJ858" s="399"/>
      <c r="JRK858" s="399"/>
      <c r="JRL858" s="399"/>
      <c r="JRM858" s="399"/>
      <c r="JRN858" s="399"/>
      <c r="JRO858" s="399"/>
      <c r="JRP858" s="399"/>
      <c r="JRQ858" s="399"/>
      <c r="JRR858" s="399"/>
      <c r="JRS858" s="399"/>
      <c r="JRT858" s="399"/>
      <c r="JRU858" s="399"/>
      <c r="JRV858" s="399"/>
      <c r="JRW858" s="399"/>
      <c r="JRX858" s="399"/>
      <c r="JRY858" s="399"/>
      <c r="JRZ858" s="399"/>
      <c r="JSA858" s="399"/>
      <c r="JSB858" s="399"/>
      <c r="JSC858" s="399"/>
      <c r="JSD858" s="399"/>
      <c r="JSE858" s="399"/>
      <c r="JSF858" s="399"/>
      <c r="JSG858" s="399"/>
      <c r="JSH858" s="399"/>
      <c r="JSI858" s="399"/>
      <c r="JSJ858" s="399"/>
      <c r="JSK858" s="399"/>
      <c r="JSL858" s="399"/>
      <c r="JSM858" s="399"/>
      <c r="JSN858" s="399"/>
      <c r="JSO858" s="399"/>
      <c r="JSP858" s="399"/>
      <c r="JSQ858" s="399"/>
      <c r="JSR858" s="399"/>
      <c r="JSS858" s="399"/>
      <c r="JST858" s="399"/>
      <c r="JSU858" s="399"/>
      <c r="JSV858" s="399"/>
      <c r="JSW858" s="399"/>
      <c r="JSX858" s="399"/>
      <c r="JSY858" s="399"/>
      <c r="JSZ858" s="399"/>
      <c r="JTA858" s="399"/>
      <c r="JTB858" s="399"/>
      <c r="JTC858" s="399"/>
      <c r="JTD858" s="399"/>
      <c r="JTE858" s="399"/>
      <c r="JTF858" s="399"/>
      <c r="JTG858" s="399"/>
      <c r="JTH858" s="399"/>
      <c r="JTI858" s="399"/>
      <c r="JTJ858" s="399"/>
      <c r="JTK858" s="399"/>
      <c r="JTL858" s="399"/>
      <c r="JTM858" s="399"/>
      <c r="JTN858" s="399"/>
      <c r="JTO858" s="399"/>
      <c r="JTP858" s="399"/>
      <c r="JTQ858" s="399"/>
      <c r="JTR858" s="399"/>
      <c r="JTS858" s="399"/>
      <c r="JTT858" s="399"/>
      <c r="JTU858" s="399"/>
      <c r="JTV858" s="399"/>
      <c r="JTW858" s="399"/>
      <c r="JTX858" s="399"/>
      <c r="JTY858" s="399"/>
      <c r="JTZ858" s="399"/>
      <c r="JUA858" s="399"/>
      <c r="JUB858" s="399"/>
      <c r="JUC858" s="399"/>
      <c r="JUD858" s="399"/>
      <c r="JUE858" s="399"/>
      <c r="JUF858" s="399"/>
      <c r="JUG858" s="399"/>
      <c r="JUH858" s="399"/>
      <c r="JUI858" s="399"/>
      <c r="JUJ858" s="399"/>
      <c r="JUK858" s="399"/>
      <c r="JUL858" s="399"/>
      <c r="JUM858" s="399"/>
      <c r="JUN858" s="399"/>
      <c r="JUO858" s="399"/>
      <c r="JUP858" s="399"/>
      <c r="JUQ858" s="399"/>
      <c r="JUR858" s="399"/>
      <c r="JUS858" s="399"/>
      <c r="JUT858" s="399"/>
      <c r="JUU858" s="399"/>
      <c r="JUV858" s="399"/>
      <c r="JUW858" s="399"/>
      <c r="JUX858" s="399"/>
      <c r="JUY858" s="399"/>
      <c r="JUZ858" s="399"/>
      <c r="JVA858" s="399"/>
      <c r="JVB858" s="399"/>
      <c r="JVC858" s="399"/>
      <c r="JVD858" s="399"/>
      <c r="JVE858" s="399"/>
      <c r="JVF858" s="399"/>
      <c r="JVG858" s="399"/>
      <c r="JVH858" s="399"/>
      <c r="JVI858" s="399"/>
      <c r="JVJ858" s="399"/>
      <c r="JVK858" s="399"/>
      <c r="JVL858" s="399"/>
      <c r="JVM858" s="399"/>
      <c r="JVN858" s="399"/>
      <c r="JVO858" s="399"/>
      <c r="JVP858" s="399"/>
      <c r="JVQ858" s="399"/>
      <c r="JVR858" s="399"/>
      <c r="JVS858" s="399"/>
      <c r="JVT858" s="399"/>
      <c r="JVU858" s="399"/>
      <c r="JVV858" s="399"/>
      <c r="JVW858" s="399"/>
      <c r="JVX858" s="399"/>
      <c r="JVY858" s="399"/>
      <c r="JVZ858" s="399"/>
      <c r="JWA858" s="399"/>
      <c r="JWB858" s="399"/>
      <c r="JWC858" s="399"/>
      <c r="JWD858" s="399"/>
      <c r="JWE858" s="399"/>
      <c r="JWF858" s="399"/>
      <c r="JWG858" s="399"/>
      <c r="JWH858" s="399"/>
      <c r="JWI858" s="399"/>
      <c r="JWJ858" s="399"/>
      <c r="JWK858" s="399"/>
      <c r="JWL858" s="399"/>
      <c r="JWM858" s="399"/>
      <c r="JWN858" s="399"/>
      <c r="JWO858" s="399"/>
      <c r="JWP858" s="399"/>
      <c r="JWQ858" s="399"/>
      <c r="JWR858" s="399"/>
      <c r="JWS858" s="399"/>
      <c r="JWT858" s="399"/>
      <c r="JWU858" s="399"/>
      <c r="JWV858" s="399"/>
      <c r="JWW858" s="399"/>
      <c r="JWX858" s="399"/>
      <c r="JWY858" s="399"/>
      <c r="JWZ858" s="399"/>
      <c r="JXA858" s="399"/>
      <c r="JXB858" s="399"/>
      <c r="JXC858" s="399"/>
      <c r="JXD858" s="399"/>
      <c r="JXE858" s="399"/>
      <c r="JXF858" s="399"/>
      <c r="JXG858" s="399"/>
      <c r="JXH858" s="399"/>
      <c r="JXI858" s="399"/>
      <c r="JXJ858" s="399"/>
      <c r="JXK858" s="399"/>
      <c r="JXL858" s="399"/>
      <c r="JXM858" s="399"/>
      <c r="JXN858" s="399"/>
      <c r="JXO858" s="399"/>
      <c r="JXP858" s="399"/>
      <c r="JXQ858" s="399"/>
      <c r="JXR858" s="399"/>
      <c r="JXS858" s="399"/>
      <c r="JXT858" s="399"/>
      <c r="JXU858" s="399"/>
      <c r="JXV858" s="399"/>
      <c r="JXW858" s="399"/>
      <c r="JXX858" s="399"/>
      <c r="JXY858" s="399"/>
      <c r="JXZ858" s="399"/>
      <c r="JYA858" s="399"/>
      <c r="JYB858" s="399"/>
      <c r="JYC858" s="399"/>
      <c r="JYD858" s="399"/>
      <c r="JYE858" s="399"/>
      <c r="JYF858" s="399"/>
      <c r="JYG858" s="399"/>
      <c r="JYH858" s="399"/>
      <c r="JYI858" s="399"/>
      <c r="JYJ858" s="399"/>
      <c r="JYK858" s="399"/>
      <c r="JYL858" s="399"/>
      <c r="JYM858" s="399"/>
      <c r="JYN858" s="399"/>
      <c r="JYO858" s="399"/>
      <c r="JYP858" s="399"/>
      <c r="JYQ858" s="399"/>
      <c r="JYR858" s="399"/>
      <c r="JYS858" s="399"/>
      <c r="JYT858" s="399"/>
      <c r="JYU858" s="399"/>
      <c r="JYV858" s="399"/>
      <c r="JYW858" s="399"/>
      <c r="JYX858" s="399"/>
      <c r="JYY858" s="399"/>
      <c r="JYZ858" s="399"/>
      <c r="JZA858" s="399"/>
      <c r="JZB858" s="399"/>
      <c r="JZC858" s="399"/>
      <c r="JZD858" s="399"/>
      <c r="JZE858" s="399"/>
      <c r="JZF858" s="399"/>
      <c r="JZG858" s="399"/>
      <c r="JZH858" s="399"/>
      <c r="JZI858" s="399"/>
      <c r="JZJ858" s="399"/>
      <c r="JZK858" s="399"/>
      <c r="JZL858" s="399"/>
      <c r="JZM858" s="399"/>
      <c r="JZN858" s="399"/>
      <c r="JZO858" s="399"/>
      <c r="JZP858" s="399"/>
      <c r="JZQ858" s="399"/>
      <c r="JZR858" s="399"/>
      <c r="JZS858" s="399"/>
      <c r="JZT858" s="399"/>
      <c r="JZU858" s="399"/>
      <c r="JZV858" s="399"/>
      <c r="JZW858" s="399"/>
      <c r="JZX858" s="399"/>
      <c r="JZY858" s="399"/>
      <c r="JZZ858" s="399"/>
      <c r="KAA858" s="399"/>
      <c r="KAB858" s="399"/>
      <c r="KAC858" s="399"/>
      <c r="KAD858" s="399"/>
      <c r="KAE858" s="399"/>
      <c r="KAF858" s="399"/>
      <c r="KAG858" s="399"/>
      <c r="KAH858" s="399"/>
      <c r="KAI858" s="399"/>
      <c r="KAJ858" s="399"/>
      <c r="KAK858" s="399"/>
      <c r="KAL858" s="399"/>
      <c r="KAM858" s="399"/>
      <c r="KAN858" s="399"/>
      <c r="KAO858" s="399"/>
      <c r="KAP858" s="399"/>
      <c r="KAQ858" s="399"/>
      <c r="KAR858" s="399"/>
      <c r="KAS858" s="399"/>
      <c r="KAT858" s="399"/>
      <c r="KAU858" s="399"/>
      <c r="KAV858" s="399"/>
      <c r="KAW858" s="399"/>
      <c r="KAX858" s="399"/>
      <c r="KAY858" s="399"/>
      <c r="KAZ858" s="399"/>
      <c r="KBA858" s="399"/>
      <c r="KBB858" s="399"/>
      <c r="KBC858" s="399"/>
      <c r="KBD858" s="399"/>
      <c r="KBE858" s="399"/>
      <c r="KBF858" s="399"/>
      <c r="KBG858" s="399"/>
      <c r="KBH858" s="399"/>
      <c r="KBI858" s="399"/>
      <c r="KBJ858" s="399"/>
      <c r="KBK858" s="399"/>
      <c r="KBL858" s="399"/>
      <c r="KBM858" s="399"/>
      <c r="KBN858" s="399"/>
      <c r="KBO858" s="399"/>
      <c r="KBP858" s="399"/>
      <c r="KBQ858" s="399"/>
      <c r="KBR858" s="399"/>
      <c r="KBS858" s="399"/>
      <c r="KBT858" s="399"/>
      <c r="KBU858" s="399"/>
      <c r="KBV858" s="399"/>
      <c r="KBW858" s="399"/>
      <c r="KBX858" s="399"/>
      <c r="KBY858" s="399"/>
      <c r="KBZ858" s="399"/>
      <c r="KCA858" s="399"/>
      <c r="KCB858" s="399"/>
      <c r="KCC858" s="399"/>
      <c r="KCD858" s="399"/>
      <c r="KCE858" s="399"/>
      <c r="KCF858" s="399"/>
      <c r="KCG858" s="399"/>
      <c r="KCH858" s="399"/>
      <c r="KCI858" s="399"/>
      <c r="KCJ858" s="399"/>
      <c r="KCK858" s="399"/>
      <c r="KCL858" s="399"/>
      <c r="KCM858" s="399"/>
      <c r="KCN858" s="399"/>
      <c r="KCO858" s="399"/>
      <c r="KCP858" s="399"/>
      <c r="KCQ858" s="399"/>
      <c r="KCR858" s="399"/>
      <c r="KCS858" s="399"/>
      <c r="KCT858" s="399"/>
      <c r="KCU858" s="399"/>
      <c r="KCV858" s="399"/>
      <c r="KCW858" s="399"/>
      <c r="KCX858" s="399"/>
      <c r="KCY858" s="399"/>
      <c r="KCZ858" s="399"/>
      <c r="KDA858" s="399"/>
      <c r="KDB858" s="399"/>
      <c r="KDC858" s="399"/>
      <c r="KDD858" s="399"/>
      <c r="KDE858" s="399"/>
      <c r="KDF858" s="399"/>
      <c r="KDG858" s="399"/>
      <c r="KDH858" s="399"/>
      <c r="KDI858" s="399"/>
      <c r="KDJ858" s="399"/>
      <c r="KDK858" s="399"/>
      <c r="KDL858" s="399"/>
      <c r="KDM858" s="399"/>
      <c r="KDN858" s="399"/>
      <c r="KDO858" s="399"/>
      <c r="KDP858" s="399"/>
      <c r="KDQ858" s="399"/>
      <c r="KDR858" s="399"/>
      <c r="KDS858" s="399"/>
      <c r="KDT858" s="399"/>
      <c r="KDU858" s="399"/>
      <c r="KDV858" s="399"/>
      <c r="KDW858" s="399"/>
      <c r="KDX858" s="399"/>
      <c r="KDY858" s="399"/>
      <c r="KDZ858" s="399"/>
      <c r="KEA858" s="399"/>
      <c r="KEB858" s="399"/>
      <c r="KEC858" s="399"/>
      <c r="KED858" s="399"/>
      <c r="KEE858" s="399"/>
      <c r="KEF858" s="399"/>
      <c r="KEG858" s="399"/>
      <c r="KEH858" s="399"/>
      <c r="KEI858" s="399"/>
      <c r="KEJ858" s="399"/>
      <c r="KEK858" s="399"/>
      <c r="KEL858" s="399"/>
      <c r="KEM858" s="399"/>
      <c r="KEN858" s="399"/>
      <c r="KEO858" s="399"/>
      <c r="KEP858" s="399"/>
      <c r="KEQ858" s="399"/>
      <c r="KER858" s="399"/>
      <c r="KES858" s="399"/>
      <c r="KET858" s="399"/>
      <c r="KEU858" s="399"/>
      <c r="KEV858" s="399"/>
      <c r="KEW858" s="399"/>
      <c r="KEX858" s="399"/>
      <c r="KEY858" s="399"/>
      <c r="KEZ858" s="399"/>
      <c r="KFA858" s="399"/>
      <c r="KFB858" s="399"/>
      <c r="KFC858" s="399"/>
      <c r="KFD858" s="399"/>
      <c r="KFE858" s="399"/>
      <c r="KFF858" s="399"/>
      <c r="KFG858" s="399"/>
      <c r="KFH858" s="399"/>
      <c r="KFI858" s="399"/>
      <c r="KFJ858" s="399"/>
      <c r="KFK858" s="399"/>
      <c r="KFL858" s="399"/>
      <c r="KFM858" s="399"/>
      <c r="KFN858" s="399"/>
      <c r="KFO858" s="399"/>
      <c r="KFP858" s="399"/>
      <c r="KFQ858" s="399"/>
      <c r="KFR858" s="399"/>
      <c r="KFS858" s="399"/>
      <c r="KFT858" s="399"/>
      <c r="KFU858" s="399"/>
      <c r="KFV858" s="399"/>
      <c r="KFW858" s="399"/>
      <c r="KFX858" s="399"/>
      <c r="KFY858" s="399"/>
      <c r="KFZ858" s="399"/>
      <c r="KGA858" s="399"/>
      <c r="KGB858" s="399"/>
      <c r="KGC858" s="399"/>
      <c r="KGD858" s="399"/>
      <c r="KGE858" s="399"/>
      <c r="KGF858" s="399"/>
      <c r="KGG858" s="399"/>
      <c r="KGH858" s="399"/>
      <c r="KGI858" s="399"/>
      <c r="KGJ858" s="399"/>
      <c r="KGK858" s="399"/>
      <c r="KGL858" s="399"/>
      <c r="KGM858" s="399"/>
      <c r="KGN858" s="399"/>
      <c r="KGO858" s="399"/>
      <c r="KGP858" s="399"/>
      <c r="KGQ858" s="399"/>
      <c r="KGR858" s="399"/>
      <c r="KGS858" s="399"/>
      <c r="KGT858" s="399"/>
      <c r="KGU858" s="399"/>
      <c r="KGV858" s="399"/>
      <c r="KGW858" s="399"/>
      <c r="KGX858" s="399"/>
      <c r="KGY858" s="399"/>
      <c r="KGZ858" s="399"/>
      <c r="KHA858" s="399"/>
      <c r="KHB858" s="399"/>
      <c r="KHC858" s="399"/>
      <c r="KHD858" s="399"/>
      <c r="KHE858" s="399"/>
      <c r="KHF858" s="399"/>
      <c r="KHG858" s="399"/>
      <c r="KHH858" s="399"/>
      <c r="KHI858" s="399"/>
      <c r="KHJ858" s="399"/>
      <c r="KHK858" s="399"/>
      <c r="KHL858" s="399"/>
      <c r="KHM858" s="399"/>
      <c r="KHN858" s="399"/>
      <c r="KHO858" s="399"/>
      <c r="KHP858" s="399"/>
      <c r="KHQ858" s="399"/>
      <c r="KHR858" s="399"/>
      <c r="KHS858" s="399"/>
      <c r="KHT858" s="399"/>
      <c r="KHU858" s="399"/>
      <c r="KHV858" s="399"/>
      <c r="KHW858" s="399"/>
      <c r="KHX858" s="399"/>
      <c r="KHY858" s="399"/>
      <c r="KHZ858" s="399"/>
      <c r="KIA858" s="399"/>
      <c r="KIB858" s="399"/>
      <c r="KIC858" s="399"/>
      <c r="KID858" s="399"/>
      <c r="KIE858" s="399"/>
      <c r="KIF858" s="399"/>
      <c r="KIG858" s="399"/>
      <c r="KIH858" s="399"/>
      <c r="KII858" s="399"/>
      <c r="KIJ858" s="399"/>
      <c r="KIK858" s="399"/>
      <c r="KIL858" s="399"/>
      <c r="KIM858" s="399"/>
      <c r="KIN858" s="399"/>
      <c r="KIO858" s="399"/>
      <c r="KIP858" s="399"/>
      <c r="KIQ858" s="399"/>
      <c r="KIR858" s="399"/>
      <c r="KIS858" s="399"/>
      <c r="KIT858" s="399"/>
      <c r="KIU858" s="399"/>
      <c r="KIV858" s="399"/>
      <c r="KIW858" s="399"/>
      <c r="KIX858" s="399"/>
      <c r="KIY858" s="399"/>
      <c r="KIZ858" s="399"/>
      <c r="KJA858" s="399"/>
      <c r="KJB858" s="399"/>
      <c r="KJC858" s="399"/>
      <c r="KJD858" s="399"/>
      <c r="KJE858" s="399"/>
      <c r="KJF858" s="399"/>
      <c r="KJG858" s="399"/>
      <c r="KJH858" s="399"/>
      <c r="KJI858" s="399"/>
      <c r="KJJ858" s="399"/>
      <c r="KJK858" s="399"/>
      <c r="KJL858" s="399"/>
      <c r="KJM858" s="399"/>
      <c r="KJN858" s="399"/>
      <c r="KJO858" s="399"/>
      <c r="KJP858" s="399"/>
      <c r="KJQ858" s="399"/>
      <c r="KJR858" s="399"/>
      <c r="KJS858" s="399"/>
      <c r="KJT858" s="399"/>
      <c r="KJU858" s="399"/>
      <c r="KJV858" s="399"/>
      <c r="KJW858" s="399"/>
      <c r="KJX858" s="399"/>
      <c r="KJY858" s="399"/>
      <c r="KJZ858" s="399"/>
      <c r="KKA858" s="399"/>
      <c r="KKB858" s="399"/>
      <c r="KKC858" s="399"/>
      <c r="KKD858" s="399"/>
      <c r="KKE858" s="399"/>
      <c r="KKF858" s="399"/>
      <c r="KKG858" s="399"/>
      <c r="KKH858" s="399"/>
      <c r="KKI858" s="399"/>
      <c r="KKJ858" s="399"/>
      <c r="KKK858" s="399"/>
      <c r="KKL858" s="399"/>
      <c r="KKM858" s="399"/>
      <c r="KKN858" s="399"/>
      <c r="KKO858" s="399"/>
      <c r="KKP858" s="399"/>
      <c r="KKQ858" s="399"/>
      <c r="KKR858" s="399"/>
      <c r="KKS858" s="399"/>
      <c r="KKT858" s="399"/>
      <c r="KKU858" s="399"/>
      <c r="KKV858" s="399"/>
      <c r="KKW858" s="399"/>
      <c r="KKX858" s="399"/>
      <c r="KKY858" s="399"/>
      <c r="KKZ858" s="399"/>
      <c r="KLA858" s="399"/>
      <c r="KLB858" s="399"/>
      <c r="KLC858" s="399"/>
      <c r="KLD858" s="399"/>
      <c r="KLE858" s="399"/>
      <c r="KLF858" s="399"/>
      <c r="KLG858" s="399"/>
      <c r="KLH858" s="399"/>
      <c r="KLI858" s="399"/>
      <c r="KLJ858" s="399"/>
      <c r="KLK858" s="399"/>
      <c r="KLL858" s="399"/>
      <c r="KLM858" s="399"/>
      <c r="KLN858" s="399"/>
      <c r="KLO858" s="399"/>
      <c r="KLP858" s="399"/>
      <c r="KLQ858" s="399"/>
      <c r="KLR858" s="399"/>
      <c r="KLS858" s="399"/>
      <c r="KLT858" s="399"/>
      <c r="KLU858" s="399"/>
      <c r="KLV858" s="399"/>
      <c r="KLW858" s="399"/>
      <c r="KLX858" s="399"/>
      <c r="KLY858" s="399"/>
      <c r="KLZ858" s="399"/>
      <c r="KMA858" s="399"/>
      <c r="KMB858" s="399"/>
      <c r="KMC858" s="399"/>
      <c r="KMD858" s="399"/>
      <c r="KME858" s="399"/>
      <c r="KMF858" s="399"/>
      <c r="KMG858" s="399"/>
      <c r="KMH858" s="399"/>
      <c r="KMI858" s="399"/>
      <c r="KMJ858" s="399"/>
      <c r="KMK858" s="399"/>
      <c r="KML858" s="399"/>
      <c r="KMM858" s="399"/>
      <c r="KMN858" s="399"/>
      <c r="KMO858" s="399"/>
      <c r="KMP858" s="399"/>
      <c r="KMQ858" s="399"/>
      <c r="KMR858" s="399"/>
      <c r="KMS858" s="399"/>
      <c r="KMT858" s="399"/>
      <c r="KMU858" s="399"/>
      <c r="KMV858" s="399"/>
      <c r="KMW858" s="399"/>
      <c r="KMX858" s="399"/>
      <c r="KMY858" s="399"/>
      <c r="KMZ858" s="399"/>
      <c r="KNA858" s="399"/>
      <c r="KNB858" s="399"/>
      <c r="KNC858" s="399"/>
      <c r="KND858" s="399"/>
      <c r="KNE858" s="399"/>
      <c r="KNF858" s="399"/>
      <c r="KNG858" s="399"/>
      <c r="KNH858" s="399"/>
      <c r="KNI858" s="399"/>
      <c r="KNJ858" s="399"/>
      <c r="KNK858" s="399"/>
      <c r="KNL858" s="399"/>
      <c r="KNM858" s="399"/>
      <c r="KNN858" s="399"/>
      <c r="KNO858" s="399"/>
      <c r="KNP858" s="399"/>
      <c r="KNQ858" s="399"/>
      <c r="KNR858" s="399"/>
      <c r="KNS858" s="399"/>
      <c r="KNT858" s="399"/>
      <c r="KNU858" s="399"/>
      <c r="KNV858" s="399"/>
      <c r="KNW858" s="399"/>
      <c r="KNX858" s="399"/>
      <c r="KNY858" s="399"/>
      <c r="KNZ858" s="399"/>
      <c r="KOA858" s="399"/>
      <c r="KOB858" s="399"/>
      <c r="KOC858" s="399"/>
      <c r="KOD858" s="399"/>
      <c r="KOE858" s="399"/>
      <c r="KOF858" s="399"/>
      <c r="KOG858" s="399"/>
      <c r="KOH858" s="399"/>
      <c r="KOI858" s="399"/>
      <c r="KOJ858" s="399"/>
      <c r="KOK858" s="399"/>
      <c r="KOL858" s="399"/>
      <c r="KOM858" s="399"/>
      <c r="KON858" s="399"/>
      <c r="KOO858" s="399"/>
      <c r="KOP858" s="399"/>
      <c r="KOQ858" s="399"/>
      <c r="KOR858" s="399"/>
      <c r="KOS858" s="399"/>
      <c r="KOT858" s="399"/>
      <c r="KOU858" s="399"/>
      <c r="KOV858" s="399"/>
      <c r="KOW858" s="399"/>
      <c r="KOX858" s="399"/>
      <c r="KOY858" s="399"/>
      <c r="KOZ858" s="399"/>
      <c r="KPA858" s="399"/>
      <c r="KPB858" s="399"/>
      <c r="KPC858" s="399"/>
      <c r="KPD858" s="399"/>
      <c r="KPE858" s="399"/>
      <c r="KPF858" s="399"/>
      <c r="KPG858" s="399"/>
      <c r="KPH858" s="399"/>
      <c r="KPI858" s="399"/>
      <c r="KPJ858" s="399"/>
      <c r="KPK858" s="399"/>
      <c r="KPL858" s="399"/>
      <c r="KPM858" s="399"/>
      <c r="KPN858" s="399"/>
      <c r="KPO858" s="399"/>
      <c r="KPP858" s="399"/>
      <c r="KPQ858" s="399"/>
      <c r="KPR858" s="399"/>
      <c r="KPS858" s="399"/>
      <c r="KPT858" s="399"/>
      <c r="KPU858" s="399"/>
      <c r="KPV858" s="399"/>
      <c r="KPW858" s="399"/>
      <c r="KPX858" s="399"/>
      <c r="KPY858" s="399"/>
      <c r="KPZ858" s="399"/>
      <c r="KQA858" s="399"/>
      <c r="KQB858" s="399"/>
      <c r="KQC858" s="399"/>
      <c r="KQD858" s="399"/>
      <c r="KQE858" s="399"/>
      <c r="KQF858" s="399"/>
      <c r="KQG858" s="399"/>
      <c r="KQH858" s="399"/>
      <c r="KQI858" s="399"/>
      <c r="KQJ858" s="399"/>
      <c r="KQK858" s="399"/>
      <c r="KQL858" s="399"/>
      <c r="KQM858" s="399"/>
      <c r="KQN858" s="399"/>
      <c r="KQO858" s="399"/>
      <c r="KQP858" s="399"/>
      <c r="KQQ858" s="399"/>
      <c r="KQR858" s="399"/>
      <c r="KQS858" s="399"/>
      <c r="KQT858" s="399"/>
      <c r="KQU858" s="399"/>
      <c r="KQV858" s="399"/>
      <c r="KQW858" s="399"/>
      <c r="KQX858" s="399"/>
      <c r="KQY858" s="399"/>
      <c r="KQZ858" s="399"/>
      <c r="KRA858" s="399"/>
      <c r="KRB858" s="399"/>
      <c r="KRC858" s="399"/>
      <c r="KRD858" s="399"/>
      <c r="KRE858" s="399"/>
      <c r="KRF858" s="399"/>
      <c r="KRG858" s="399"/>
      <c r="KRH858" s="399"/>
      <c r="KRI858" s="399"/>
      <c r="KRJ858" s="399"/>
      <c r="KRK858" s="399"/>
      <c r="KRL858" s="399"/>
      <c r="KRM858" s="399"/>
      <c r="KRN858" s="399"/>
      <c r="KRO858" s="399"/>
      <c r="KRP858" s="399"/>
      <c r="KRQ858" s="399"/>
      <c r="KRR858" s="399"/>
      <c r="KRS858" s="399"/>
      <c r="KRT858" s="399"/>
      <c r="KRU858" s="399"/>
      <c r="KRV858" s="399"/>
      <c r="KRW858" s="399"/>
      <c r="KRX858" s="399"/>
      <c r="KRY858" s="399"/>
      <c r="KRZ858" s="399"/>
      <c r="KSA858" s="399"/>
      <c r="KSB858" s="399"/>
      <c r="KSC858" s="399"/>
      <c r="KSD858" s="399"/>
      <c r="KSE858" s="399"/>
      <c r="KSF858" s="399"/>
      <c r="KSG858" s="399"/>
      <c r="KSH858" s="399"/>
      <c r="KSI858" s="399"/>
      <c r="KSJ858" s="399"/>
      <c r="KSK858" s="399"/>
      <c r="KSL858" s="399"/>
      <c r="KSM858" s="399"/>
      <c r="KSN858" s="399"/>
      <c r="KSO858" s="399"/>
      <c r="KSP858" s="399"/>
      <c r="KSQ858" s="399"/>
      <c r="KSR858" s="399"/>
      <c r="KSS858" s="399"/>
      <c r="KST858" s="399"/>
      <c r="KSU858" s="399"/>
      <c r="KSV858" s="399"/>
      <c r="KSW858" s="399"/>
      <c r="KSX858" s="399"/>
      <c r="KSY858" s="399"/>
      <c r="KSZ858" s="399"/>
      <c r="KTA858" s="399"/>
      <c r="KTB858" s="399"/>
      <c r="KTC858" s="399"/>
      <c r="KTD858" s="399"/>
      <c r="KTE858" s="399"/>
      <c r="KTF858" s="399"/>
      <c r="KTG858" s="399"/>
      <c r="KTH858" s="399"/>
      <c r="KTI858" s="399"/>
      <c r="KTJ858" s="399"/>
      <c r="KTK858" s="399"/>
      <c r="KTL858" s="399"/>
      <c r="KTM858" s="399"/>
      <c r="KTN858" s="399"/>
      <c r="KTO858" s="399"/>
      <c r="KTP858" s="399"/>
      <c r="KTQ858" s="399"/>
      <c r="KTR858" s="399"/>
      <c r="KTS858" s="399"/>
      <c r="KTT858" s="399"/>
      <c r="KTU858" s="399"/>
      <c r="KTV858" s="399"/>
      <c r="KTW858" s="399"/>
      <c r="KTX858" s="399"/>
      <c r="KTY858" s="399"/>
      <c r="KTZ858" s="399"/>
      <c r="KUA858" s="399"/>
      <c r="KUB858" s="399"/>
      <c r="KUC858" s="399"/>
      <c r="KUD858" s="399"/>
      <c r="KUE858" s="399"/>
      <c r="KUF858" s="399"/>
      <c r="KUG858" s="399"/>
      <c r="KUH858" s="399"/>
      <c r="KUI858" s="399"/>
      <c r="KUJ858" s="399"/>
      <c r="KUK858" s="399"/>
      <c r="KUL858" s="399"/>
      <c r="KUM858" s="399"/>
      <c r="KUN858" s="399"/>
      <c r="KUO858" s="399"/>
      <c r="KUP858" s="399"/>
      <c r="KUQ858" s="399"/>
      <c r="KUR858" s="399"/>
      <c r="KUS858" s="399"/>
      <c r="KUT858" s="399"/>
      <c r="KUU858" s="399"/>
      <c r="KUV858" s="399"/>
      <c r="KUW858" s="399"/>
      <c r="KUX858" s="399"/>
      <c r="KUY858" s="399"/>
      <c r="KUZ858" s="399"/>
      <c r="KVA858" s="399"/>
      <c r="KVB858" s="399"/>
      <c r="KVC858" s="399"/>
      <c r="KVD858" s="399"/>
      <c r="KVE858" s="399"/>
      <c r="KVF858" s="399"/>
      <c r="KVG858" s="399"/>
      <c r="KVH858" s="399"/>
      <c r="KVI858" s="399"/>
      <c r="KVJ858" s="399"/>
      <c r="KVK858" s="399"/>
      <c r="KVL858" s="399"/>
      <c r="KVM858" s="399"/>
      <c r="KVN858" s="399"/>
      <c r="KVO858" s="399"/>
      <c r="KVP858" s="399"/>
      <c r="KVQ858" s="399"/>
      <c r="KVR858" s="399"/>
      <c r="KVS858" s="399"/>
      <c r="KVT858" s="399"/>
      <c r="KVU858" s="399"/>
      <c r="KVV858" s="399"/>
      <c r="KVW858" s="399"/>
      <c r="KVX858" s="399"/>
      <c r="KVY858" s="399"/>
      <c r="KVZ858" s="399"/>
      <c r="KWA858" s="399"/>
      <c r="KWB858" s="399"/>
      <c r="KWC858" s="399"/>
      <c r="KWD858" s="399"/>
      <c r="KWE858" s="399"/>
      <c r="KWF858" s="399"/>
      <c r="KWG858" s="399"/>
      <c r="KWH858" s="399"/>
      <c r="KWI858" s="399"/>
      <c r="KWJ858" s="399"/>
      <c r="KWK858" s="399"/>
      <c r="KWL858" s="399"/>
      <c r="KWM858" s="399"/>
      <c r="KWN858" s="399"/>
      <c r="KWO858" s="399"/>
      <c r="KWP858" s="399"/>
      <c r="KWQ858" s="399"/>
      <c r="KWR858" s="399"/>
      <c r="KWS858" s="399"/>
      <c r="KWT858" s="399"/>
      <c r="KWU858" s="399"/>
      <c r="KWV858" s="399"/>
      <c r="KWW858" s="399"/>
      <c r="KWX858" s="399"/>
      <c r="KWY858" s="399"/>
      <c r="KWZ858" s="399"/>
      <c r="KXA858" s="399"/>
      <c r="KXB858" s="399"/>
      <c r="KXC858" s="399"/>
      <c r="KXD858" s="399"/>
      <c r="KXE858" s="399"/>
      <c r="KXF858" s="399"/>
      <c r="KXG858" s="399"/>
      <c r="KXH858" s="399"/>
      <c r="KXI858" s="399"/>
      <c r="KXJ858" s="399"/>
      <c r="KXK858" s="399"/>
      <c r="KXL858" s="399"/>
      <c r="KXM858" s="399"/>
      <c r="KXN858" s="399"/>
      <c r="KXO858" s="399"/>
      <c r="KXP858" s="399"/>
      <c r="KXQ858" s="399"/>
      <c r="KXR858" s="399"/>
      <c r="KXS858" s="399"/>
      <c r="KXT858" s="399"/>
      <c r="KXU858" s="399"/>
      <c r="KXV858" s="399"/>
      <c r="KXW858" s="399"/>
      <c r="KXX858" s="399"/>
      <c r="KXY858" s="399"/>
      <c r="KXZ858" s="399"/>
      <c r="KYA858" s="399"/>
      <c r="KYB858" s="399"/>
      <c r="KYC858" s="399"/>
      <c r="KYD858" s="399"/>
      <c r="KYE858" s="399"/>
      <c r="KYF858" s="399"/>
      <c r="KYG858" s="399"/>
      <c r="KYH858" s="399"/>
      <c r="KYI858" s="399"/>
      <c r="KYJ858" s="399"/>
      <c r="KYK858" s="399"/>
      <c r="KYL858" s="399"/>
      <c r="KYM858" s="399"/>
      <c r="KYN858" s="399"/>
      <c r="KYO858" s="399"/>
      <c r="KYP858" s="399"/>
      <c r="KYQ858" s="399"/>
      <c r="KYR858" s="399"/>
      <c r="KYS858" s="399"/>
      <c r="KYT858" s="399"/>
      <c r="KYU858" s="399"/>
      <c r="KYV858" s="399"/>
      <c r="KYW858" s="399"/>
      <c r="KYX858" s="399"/>
      <c r="KYY858" s="399"/>
      <c r="KYZ858" s="399"/>
      <c r="KZA858" s="399"/>
      <c r="KZB858" s="399"/>
      <c r="KZC858" s="399"/>
      <c r="KZD858" s="399"/>
      <c r="KZE858" s="399"/>
      <c r="KZF858" s="399"/>
      <c r="KZG858" s="399"/>
      <c r="KZH858" s="399"/>
      <c r="KZI858" s="399"/>
      <c r="KZJ858" s="399"/>
      <c r="KZK858" s="399"/>
      <c r="KZL858" s="399"/>
      <c r="KZM858" s="399"/>
      <c r="KZN858" s="399"/>
      <c r="KZO858" s="399"/>
      <c r="KZP858" s="399"/>
      <c r="KZQ858" s="399"/>
      <c r="KZR858" s="399"/>
      <c r="KZS858" s="399"/>
      <c r="KZT858" s="399"/>
      <c r="KZU858" s="399"/>
      <c r="KZV858" s="399"/>
      <c r="KZW858" s="399"/>
      <c r="KZX858" s="399"/>
      <c r="KZY858" s="399"/>
      <c r="KZZ858" s="399"/>
      <c r="LAA858" s="399"/>
      <c r="LAB858" s="399"/>
      <c r="LAC858" s="399"/>
      <c r="LAD858" s="399"/>
      <c r="LAE858" s="399"/>
      <c r="LAF858" s="399"/>
      <c r="LAG858" s="399"/>
      <c r="LAH858" s="399"/>
      <c r="LAI858" s="399"/>
      <c r="LAJ858" s="399"/>
      <c r="LAK858" s="399"/>
      <c r="LAL858" s="399"/>
      <c r="LAM858" s="399"/>
      <c r="LAN858" s="399"/>
      <c r="LAO858" s="399"/>
      <c r="LAP858" s="399"/>
      <c r="LAQ858" s="399"/>
      <c r="LAR858" s="399"/>
      <c r="LAS858" s="399"/>
      <c r="LAT858" s="399"/>
      <c r="LAU858" s="399"/>
      <c r="LAV858" s="399"/>
      <c r="LAW858" s="399"/>
      <c r="LAX858" s="399"/>
      <c r="LAY858" s="399"/>
      <c r="LAZ858" s="399"/>
      <c r="LBA858" s="399"/>
      <c r="LBB858" s="399"/>
      <c r="LBC858" s="399"/>
      <c r="LBD858" s="399"/>
      <c r="LBE858" s="399"/>
      <c r="LBF858" s="399"/>
      <c r="LBG858" s="399"/>
      <c r="LBH858" s="399"/>
      <c r="LBI858" s="399"/>
      <c r="LBJ858" s="399"/>
      <c r="LBK858" s="399"/>
      <c r="LBL858" s="399"/>
      <c r="LBM858" s="399"/>
      <c r="LBN858" s="399"/>
      <c r="LBO858" s="399"/>
      <c r="LBP858" s="399"/>
      <c r="LBQ858" s="399"/>
      <c r="LBR858" s="399"/>
      <c r="LBS858" s="399"/>
      <c r="LBT858" s="399"/>
      <c r="LBU858" s="399"/>
      <c r="LBV858" s="399"/>
      <c r="LBW858" s="399"/>
      <c r="LBX858" s="399"/>
      <c r="LBY858" s="399"/>
      <c r="LBZ858" s="399"/>
      <c r="LCA858" s="399"/>
      <c r="LCB858" s="399"/>
      <c r="LCC858" s="399"/>
      <c r="LCD858" s="399"/>
      <c r="LCE858" s="399"/>
      <c r="LCF858" s="399"/>
      <c r="LCG858" s="399"/>
      <c r="LCH858" s="399"/>
      <c r="LCI858" s="399"/>
      <c r="LCJ858" s="399"/>
      <c r="LCK858" s="399"/>
      <c r="LCL858" s="399"/>
      <c r="LCM858" s="399"/>
      <c r="LCN858" s="399"/>
      <c r="LCO858" s="399"/>
      <c r="LCP858" s="399"/>
      <c r="LCQ858" s="399"/>
      <c r="LCR858" s="399"/>
      <c r="LCS858" s="399"/>
      <c r="LCT858" s="399"/>
      <c r="LCU858" s="399"/>
      <c r="LCV858" s="399"/>
      <c r="LCW858" s="399"/>
      <c r="LCX858" s="399"/>
      <c r="LCY858" s="399"/>
      <c r="LCZ858" s="399"/>
      <c r="LDA858" s="399"/>
      <c r="LDB858" s="399"/>
      <c r="LDC858" s="399"/>
      <c r="LDD858" s="399"/>
      <c r="LDE858" s="399"/>
      <c r="LDF858" s="399"/>
      <c r="LDG858" s="399"/>
      <c r="LDH858" s="399"/>
      <c r="LDI858" s="399"/>
      <c r="LDJ858" s="399"/>
      <c r="LDK858" s="399"/>
      <c r="LDL858" s="399"/>
      <c r="LDM858" s="399"/>
      <c r="LDN858" s="399"/>
      <c r="LDO858" s="399"/>
      <c r="LDP858" s="399"/>
      <c r="LDQ858" s="399"/>
      <c r="LDR858" s="399"/>
      <c r="LDS858" s="399"/>
      <c r="LDT858" s="399"/>
      <c r="LDU858" s="399"/>
      <c r="LDV858" s="399"/>
      <c r="LDW858" s="399"/>
      <c r="LDX858" s="399"/>
      <c r="LDY858" s="399"/>
      <c r="LDZ858" s="399"/>
      <c r="LEA858" s="399"/>
      <c r="LEB858" s="399"/>
      <c r="LEC858" s="399"/>
      <c r="LED858" s="399"/>
      <c r="LEE858" s="399"/>
      <c r="LEF858" s="399"/>
      <c r="LEG858" s="399"/>
      <c r="LEH858" s="399"/>
      <c r="LEI858" s="399"/>
      <c r="LEJ858" s="399"/>
      <c r="LEK858" s="399"/>
      <c r="LEL858" s="399"/>
      <c r="LEM858" s="399"/>
      <c r="LEN858" s="399"/>
      <c r="LEO858" s="399"/>
      <c r="LEP858" s="399"/>
      <c r="LEQ858" s="399"/>
      <c r="LER858" s="399"/>
      <c r="LES858" s="399"/>
      <c r="LET858" s="399"/>
      <c r="LEU858" s="399"/>
      <c r="LEV858" s="399"/>
      <c r="LEW858" s="399"/>
      <c r="LEX858" s="399"/>
      <c r="LEY858" s="399"/>
      <c r="LEZ858" s="399"/>
      <c r="LFA858" s="399"/>
      <c r="LFB858" s="399"/>
      <c r="LFC858" s="399"/>
      <c r="LFD858" s="399"/>
      <c r="LFE858" s="399"/>
      <c r="LFF858" s="399"/>
      <c r="LFG858" s="399"/>
      <c r="LFH858" s="399"/>
      <c r="LFI858" s="399"/>
      <c r="LFJ858" s="399"/>
      <c r="LFK858" s="399"/>
      <c r="LFL858" s="399"/>
      <c r="LFM858" s="399"/>
      <c r="LFN858" s="399"/>
      <c r="LFO858" s="399"/>
      <c r="LFP858" s="399"/>
      <c r="LFQ858" s="399"/>
      <c r="LFR858" s="399"/>
      <c r="LFS858" s="399"/>
      <c r="LFT858" s="399"/>
      <c r="LFU858" s="399"/>
      <c r="LFV858" s="399"/>
      <c r="LFW858" s="399"/>
      <c r="LFX858" s="399"/>
      <c r="LFY858" s="399"/>
      <c r="LFZ858" s="399"/>
      <c r="LGA858" s="399"/>
      <c r="LGB858" s="399"/>
      <c r="LGC858" s="399"/>
      <c r="LGD858" s="399"/>
      <c r="LGE858" s="399"/>
      <c r="LGF858" s="399"/>
      <c r="LGG858" s="399"/>
      <c r="LGH858" s="399"/>
      <c r="LGI858" s="399"/>
      <c r="LGJ858" s="399"/>
      <c r="LGK858" s="399"/>
      <c r="LGL858" s="399"/>
      <c r="LGM858" s="399"/>
      <c r="LGN858" s="399"/>
      <c r="LGO858" s="399"/>
      <c r="LGP858" s="399"/>
      <c r="LGQ858" s="399"/>
      <c r="LGR858" s="399"/>
      <c r="LGS858" s="399"/>
      <c r="LGT858" s="399"/>
      <c r="LGU858" s="399"/>
      <c r="LGV858" s="399"/>
      <c r="LGW858" s="399"/>
      <c r="LGX858" s="399"/>
      <c r="LGY858" s="399"/>
      <c r="LGZ858" s="399"/>
      <c r="LHA858" s="399"/>
      <c r="LHB858" s="399"/>
      <c r="LHC858" s="399"/>
      <c r="LHD858" s="399"/>
      <c r="LHE858" s="399"/>
      <c r="LHF858" s="399"/>
      <c r="LHG858" s="399"/>
      <c r="LHH858" s="399"/>
      <c r="LHI858" s="399"/>
      <c r="LHJ858" s="399"/>
      <c r="LHK858" s="399"/>
      <c r="LHL858" s="399"/>
      <c r="LHM858" s="399"/>
      <c r="LHN858" s="399"/>
      <c r="LHO858" s="399"/>
      <c r="LHP858" s="399"/>
      <c r="LHQ858" s="399"/>
      <c r="LHR858" s="399"/>
      <c r="LHS858" s="399"/>
      <c r="LHT858" s="399"/>
      <c r="LHU858" s="399"/>
      <c r="LHV858" s="399"/>
      <c r="LHW858" s="399"/>
      <c r="LHX858" s="399"/>
      <c r="LHY858" s="399"/>
      <c r="LHZ858" s="399"/>
      <c r="LIA858" s="399"/>
      <c r="LIB858" s="399"/>
      <c r="LIC858" s="399"/>
      <c r="LID858" s="399"/>
      <c r="LIE858" s="399"/>
      <c r="LIF858" s="399"/>
      <c r="LIG858" s="399"/>
      <c r="LIH858" s="399"/>
      <c r="LII858" s="399"/>
      <c r="LIJ858" s="399"/>
      <c r="LIK858" s="399"/>
      <c r="LIL858" s="399"/>
      <c r="LIM858" s="399"/>
      <c r="LIN858" s="399"/>
      <c r="LIO858" s="399"/>
      <c r="LIP858" s="399"/>
      <c r="LIQ858" s="399"/>
      <c r="LIR858" s="399"/>
      <c r="LIS858" s="399"/>
      <c r="LIT858" s="399"/>
      <c r="LIU858" s="399"/>
      <c r="LIV858" s="399"/>
      <c r="LIW858" s="399"/>
      <c r="LIX858" s="399"/>
      <c r="LIY858" s="399"/>
      <c r="LIZ858" s="399"/>
      <c r="LJA858" s="399"/>
      <c r="LJB858" s="399"/>
      <c r="LJC858" s="399"/>
      <c r="LJD858" s="399"/>
      <c r="LJE858" s="399"/>
      <c r="LJF858" s="399"/>
      <c r="LJG858" s="399"/>
      <c r="LJH858" s="399"/>
      <c r="LJI858" s="399"/>
      <c r="LJJ858" s="399"/>
      <c r="LJK858" s="399"/>
      <c r="LJL858" s="399"/>
      <c r="LJM858" s="399"/>
      <c r="LJN858" s="399"/>
      <c r="LJO858" s="399"/>
      <c r="LJP858" s="399"/>
      <c r="LJQ858" s="399"/>
      <c r="LJR858" s="399"/>
      <c r="LJS858" s="399"/>
      <c r="LJT858" s="399"/>
      <c r="LJU858" s="399"/>
      <c r="LJV858" s="399"/>
      <c r="LJW858" s="399"/>
      <c r="LJX858" s="399"/>
      <c r="LJY858" s="399"/>
      <c r="LJZ858" s="399"/>
      <c r="LKA858" s="399"/>
      <c r="LKB858" s="399"/>
      <c r="LKC858" s="399"/>
      <c r="LKD858" s="399"/>
      <c r="LKE858" s="399"/>
      <c r="LKF858" s="399"/>
      <c r="LKG858" s="399"/>
      <c r="LKH858" s="399"/>
      <c r="LKI858" s="399"/>
      <c r="LKJ858" s="399"/>
      <c r="LKK858" s="399"/>
      <c r="LKL858" s="399"/>
      <c r="LKM858" s="399"/>
      <c r="LKN858" s="399"/>
      <c r="LKO858" s="399"/>
      <c r="LKP858" s="399"/>
      <c r="LKQ858" s="399"/>
      <c r="LKR858" s="399"/>
      <c r="LKS858" s="399"/>
      <c r="LKT858" s="399"/>
      <c r="LKU858" s="399"/>
      <c r="LKV858" s="399"/>
      <c r="LKW858" s="399"/>
      <c r="LKX858" s="399"/>
      <c r="LKY858" s="399"/>
      <c r="LKZ858" s="399"/>
      <c r="LLA858" s="399"/>
      <c r="LLB858" s="399"/>
      <c r="LLC858" s="399"/>
      <c r="LLD858" s="399"/>
      <c r="LLE858" s="399"/>
      <c r="LLF858" s="399"/>
      <c r="LLG858" s="399"/>
      <c r="LLH858" s="399"/>
      <c r="LLI858" s="399"/>
      <c r="LLJ858" s="399"/>
      <c r="LLK858" s="399"/>
      <c r="LLL858" s="399"/>
      <c r="LLM858" s="399"/>
      <c r="LLN858" s="399"/>
      <c r="LLO858" s="399"/>
      <c r="LLP858" s="399"/>
      <c r="LLQ858" s="399"/>
      <c r="LLR858" s="399"/>
      <c r="LLS858" s="399"/>
      <c r="LLT858" s="399"/>
      <c r="LLU858" s="399"/>
      <c r="LLV858" s="399"/>
      <c r="LLW858" s="399"/>
      <c r="LLX858" s="399"/>
      <c r="LLY858" s="399"/>
      <c r="LLZ858" s="399"/>
      <c r="LMA858" s="399"/>
      <c r="LMB858" s="399"/>
      <c r="LMC858" s="399"/>
      <c r="LMD858" s="399"/>
      <c r="LME858" s="399"/>
      <c r="LMF858" s="399"/>
      <c r="LMG858" s="399"/>
      <c r="LMH858" s="399"/>
      <c r="LMI858" s="399"/>
      <c r="LMJ858" s="399"/>
      <c r="LMK858" s="399"/>
      <c r="LML858" s="399"/>
      <c r="LMM858" s="399"/>
      <c r="LMN858" s="399"/>
      <c r="LMO858" s="399"/>
      <c r="LMP858" s="399"/>
      <c r="LMQ858" s="399"/>
      <c r="LMR858" s="399"/>
      <c r="LMS858" s="399"/>
      <c r="LMT858" s="399"/>
      <c r="LMU858" s="399"/>
      <c r="LMV858" s="399"/>
      <c r="LMW858" s="399"/>
      <c r="LMX858" s="399"/>
      <c r="LMY858" s="399"/>
      <c r="LMZ858" s="399"/>
      <c r="LNA858" s="399"/>
      <c r="LNB858" s="399"/>
      <c r="LNC858" s="399"/>
      <c r="LND858" s="399"/>
      <c r="LNE858" s="399"/>
      <c r="LNF858" s="399"/>
      <c r="LNG858" s="399"/>
      <c r="LNH858" s="399"/>
      <c r="LNI858" s="399"/>
      <c r="LNJ858" s="399"/>
      <c r="LNK858" s="399"/>
      <c r="LNL858" s="399"/>
      <c r="LNM858" s="399"/>
      <c r="LNN858" s="399"/>
      <c r="LNO858" s="399"/>
      <c r="LNP858" s="399"/>
      <c r="LNQ858" s="399"/>
      <c r="LNR858" s="399"/>
      <c r="LNS858" s="399"/>
      <c r="LNT858" s="399"/>
      <c r="LNU858" s="399"/>
      <c r="LNV858" s="399"/>
      <c r="LNW858" s="399"/>
      <c r="LNX858" s="399"/>
      <c r="LNY858" s="399"/>
      <c r="LNZ858" s="399"/>
      <c r="LOA858" s="399"/>
      <c r="LOB858" s="399"/>
      <c r="LOC858" s="399"/>
      <c r="LOD858" s="399"/>
      <c r="LOE858" s="399"/>
      <c r="LOF858" s="399"/>
      <c r="LOG858" s="399"/>
      <c r="LOH858" s="399"/>
      <c r="LOI858" s="399"/>
      <c r="LOJ858" s="399"/>
      <c r="LOK858" s="399"/>
      <c r="LOL858" s="399"/>
      <c r="LOM858" s="399"/>
      <c r="LON858" s="399"/>
      <c r="LOO858" s="399"/>
      <c r="LOP858" s="399"/>
      <c r="LOQ858" s="399"/>
      <c r="LOR858" s="399"/>
      <c r="LOS858" s="399"/>
      <c r="LOT858" s="399"/>
      <c r="LOU858" s="399"/>
      <c r="LOV858" s="399"/>
      <c r="LOW858" s="399"/>
      <c r="LOX858" s="399"/>
      <c r="LOY858" s="399"/>
      <c r="LOZ858" s="399"/>
      <c r="LPA858" s="399"/>
      <c r="LPB858" s="399"/>
      <c r="LPC858" s="399"/>
      <c r="LPD858" s="399"/>
      <c r="LPE858" s="399"/>
      <c r="LPF858" s="399"/>
      <c r="LPG858" s="399"/>
      <c r="LPH858" s="399"/>
      <c r="LPI858" s="399"/>
      <c r="LPJ858" s="399"/>
      <c r="LPK858" s="399"/>
      <c r="LPL858" s="399"/>
      <c r="LPM858" s="399"/>
      <c r="LPN858" s="399"/>
      <c r="LPO858" s="399"/>
      <c r="LPP858" s="399"/>
      <c r="LPQ858" s="399"/>
      <c r="LPR858" s="399"/>
      <c r="LPS858" s="399"/>
      <c r="LPT858" s="399"/>
      <c r="LPU858" s="399"/>
      <c r="LPV858" s="399"/>
      <c r="LPW858" s="399"/>
      <c r="LPX858" s="399"/>
      <c r="LPY858" s="399"/>
      <c r="LPZ858" s="399"/>
      <c r="LQA858" s="399"/>
      <c r="LQB858" s="399"/>
      <c r="LQC858" s="399"/>
      <c r="LQD858" s="399"/>
      <c r="LQE858" s="399"/>
      <c r="LQF858" s="399"/>
      <c r="LQG858" s="399"/>
      <c r="LQH858" s="399"/>
      <c r="LQI858" s="399"/>
      <c r="LQJ858" s="399"/>
      <c r="LQK858" s="399"/>
      <c r="LQL858" s="399"/>
      <c r="LQM858" s="399"/>
      <c r="LQN858" s="399"/>
      <c r="LQO858" s="399"/>
      <c r="LQP858" s="399"/>
      <c r="LQQ858" s="399"/>
      <c r="LQR858" s="399"/>
      <c r="LQS858" s="399"/>
      <c r="LQT858" s="399"/>
      <c r="LQU858" s="399"/>
      <c r="LQV858" s="399"/>
      <c r="LQW858" s="399"/>
      <c r="LQX858" s="399"/>
      <c r="LQY858" s="399"/>
      <c r="LQZ858" s="399"/>
      <c r="LRA858" s="399"/>
      <c r="LRB858" s="399"/>
      <c r="LRC858" s="399"/>
      <c r="LRD858" s="399"/>
      <c r="LRE858" s="399"/>
      <c r="LRF858" s="399"/>
      <c r="LRG858" s="399"/>
      <c r="LRH858" s="399"/>
      <c r="LRI858" s="399"/>
      <c r="LRJ858" s="399"/>
      <c r="LRK858" s="399"/>
      <c r="LRL858" s="399"/>
      <c r="LRM858" s="399"/>
      <c r="LRN858" s="399"/>
      <c r="LRO858" s="399"/>
      <c r="LRP858" s="399"/>
      <c r="LRQ858" s="399"/>
      <c r="LRR858" s="399"/>
      <c r="LRS858" s="399"/>
      <c r="LRT858" s="399"/>
      <c r="LRU858" s="399"/>
      <c r="LRV858" s="399"/>
      <c r="LRW858" s="399"/>
      <c r="LRX858" s="399"/>
      <c r="LRY858" s="399"/>
      <c r="LRZ858" s="399"/>
      <c r="LSA858" s="399"/>
      <c r="LSB858" s="399"/>
      <c r="LSC858" s="399"/>
      <c r="LSD858" s="399"/>
      <c r="LSE858" s="399"/>
      <c r="LSF858" s="399"/>
      <c r="LSG858" s="399"/>
      <c r="LSH858" s="399"/>
      <c r="LSI858" s="399"/>
      <c r="LSJ858" s="399"/>
      <c r="LSK858" s="399"/>
      <c r="LSL858" s="399"/>
      <c r="LSM858" s="399"/>
      <c r="LSN858" s="399"/>
      <c r="LSO858" s="399"/>
      <c r="LSP858" s="399"/>
      <c r="LSQ858" s="399"/>
      <c r="LSR858" s="399"/>
      <c r="LSS858" s="399"/>
      <c r="LST858" s="399"/>
      <c r="LSU858" s="399"/>
      <c r="LSV858" s="399"/>
      <c r="LSW858" s="399"/>
      <c r="LSX858" s="399"/>
      <c r="LSY858" s="399"/>
      <c r="LSZ858" s="399"/>
      <c r="LTA858" s="399"/>
      <c r="LTB858" s="399"/>
      <c r="LTC858" s="399"/>
      <c r="LTD858" s="399"/>
      <c r="LTE858" s="399"/>
      <c r="LTF858" s="399"/>
      <c r="LTG858" s="399"/>
      <c r="LTH858" s="399"/>
      <c r="LTI858" s="399"/>
      <c r="LTJ858" s="399"/>
      <c r="LTK858" s="399"/>
      <c r="LTL858" s="399"/>
      <c r="LTM858" s="399"/>
      <c r="LTN858" s="399"/>
      <c r="LTO858" s="399"/>
      <c r="LTP858" s="399"/>
      <c r="LTQ858" s="399"/>
      <c r="LTR858" s="399"/>
      <c r="LTS858" s="399"/>
      <c r="LTT858" s="399"/>
      <c r="LTU858" s="399"/>
      <c r="LTV858" s="399"/>
      <c r="LTW858" s="399"/>
      <c r="LTX858" s="399"/>
      <c r="LTY858" s="399"/>
      <c r="LTZ858" s="399"/>
      <c r="LUA858" s="399"/>
      <c r="LUB858" s="399"/>
      <c r="LUC858" s="399"/>
      <c r="LUD858" s="399"/>
      <c r="LUE858" s="399"/>
      <c r="LUF858" s="399"/>
      <c r="LUG858" s="399"/>
      <c r="LUH858" s="399"/>
      <c r="LUI858" s="399"/>
      <c r="LUJ858" s="399"/>
      <c r="LUK858" s="399"/>
      <c r="LUL858" s="399"/>
      <c r="LUM858" s="399"/>
      <c r="LUN858" s="399"/>
      <c r="LUO858" s="399"/>
      <c r="LUP858" s="399"/>
      <c r="LUQ858" s="399"/>
      <c r="LUR858" s="399"/>
      <c r="LUS858" s="399"/>
      <c r="LUT858" s="399"/>
      <c r="LUU858" s="399"/>
      <c r="LUV858" s="399"/>
      <c r="LUW858" s="399"/>
      <c r="LUX858" s="399"/>
      <c r="LUY858" s="399"/>
      <c r="LUZ858" s="399"/>
      <c r="LVA858" s="399"/>
      <c r="LVB858" s="399"/>
      <c r="LVC858" s="399"/>
      <c r="LVD858" s="399"/>
      <c r="LVE858" s="399"/>
      <c r="LVF858" s="399"/>
      <c r="LVG858" s="399"/>
      <c r="LVH858" s="399"/>
      <c r="LVI858" s="399"/>
      <c r="LVJ858" s="399"/>
      <c r="LVK858" s="399"/>
      <c r="LVL858" s="399"/>
      <c r="LVM858" s="399"/>
      <c r="LVN858" s="399"/>
      <c r="LVO858" s="399"/>
      <c r="LVP858" s="399"/>
      <c r="LVQ858" s="399"/>
      <c r="LVR858" s="399"/>
      <c r="LVS858" s="399"/>
      <c r="LVT858" s="399"/>
      <c r="LVU858" s="399"/>
      <c r="LVV858" s="399"/>
      <c r="LVW858" s="399"/>
      <c r="LVX858" s="399"/>
      <c r="LVY858" s="399"/>
      <c r="LVZ858" s="399"/>
      <c r="LWA858" s="399"/>
      <c r="LWB858" s="399"/>
      <c r="LWC858" s="399"/>
      <c r="LWD858" s="399"/>
      <c r="LWE858" s="399"/>
      <c r="LWF858" s="399"/>
      <c r="LWG858" s="399"/>
      <c r="LWH858" s="399"/>
      <c r="LWI858" s="399"/>
      <c r="LWJ858" s="399"/>
      <c r="LWK858" s="399"/>
      <c r="LWL858" s="399"/>
      <c r="LWM858" s="399"/>
      <c r="LWN858" s="399"/>
      <c r="LWO858" s="399"/>
      <c r="LWP858" s="399"/>
      <c r="LWQ858" s="399"/>
      <c r="LWR858" s="399"/>
      <c r="LWS858" s="399"/>
      <c r="LWT858" s="399"/>
      <c r="LWU858" s="399"/>
      <c r="LWV858" s="399"/>
      <c r="LWW858" s="399"/>
      <c r="LWX858" s="399"/>
      <c r="LWY858" s="399"/>
      <c r="LWZ858" s="399"/>
      <c r="LXA858" s="399"/>
      <c r="LXB858" s="399"/>
      <c r="LXC858" s="399"/>
      <c r="LXD858" s="399"/>
      <c r="LXE858" s="399"/>
      <c r="LXF858" s="399"/>
      <c r="LXG858" s="399"/>
      <c r="LXH858" s="399"/>
      <c r="LXI858" s="399"/>
      <c r="LXJ858" s="399"/>
      <c r="LXK858" s="399"/>
      <c r="LXL858" s="399"/>
      <c r="LXM858" s="399"/>
      <c r="LXN858" s="399"/>
      <c r="LXO858" s="399"/>
      <c r="LXP858" s="399"/>
      <c r="LXQ858" s="399"/>
      <c r="LXR858" s="399"/>
      <c r="LXS858" s="399"/>
      <c r="LXT858" s="399"/>
      <c r="LXU858" s="399"/>
      <c r="LXV858" s="399"/>
      <c r="LXW858" s="399"/>
      <c r="LXX858" s="399"/>
      <c r="LXY858" s="399"/>
      <c r="LXZ858" s="399"/>
      <c r="LYA858" s="399"/>
      <c r="LYB858" s="399"/>
      <c r="LYC858" s="399"/>
      <c r="LYD858" s="399"/>
      <c r="LYE858" s="399"/>
      <c r="LYF858" s="399"/>
      <c r="LYG858" s="399"/>
      <c r="LYH858" s="399"/>
      <c r="LYI858" s="399"/>
      <c r="LYJ858" s="399"/>
      <c r="LYK858" s="399"/>
      <c r="LYL858" s="399"/>
      <c r="LYM858" s="399"/>
      <c r="LYN858" s="399"/>
      <c r="LYO858" s="399"/>
      <c r="LYP858" s="399"/>
      <c r="LYQ858" s="399"/>
      <c r="LYR858" s="399"/>
      <c r="LYS858" s="399"/>
      <c r="LYT858" s="399"/>
      <c r="LYU858" s="399"/>
      <c r="LYV858" s="399"/>
      <c r="LYW858" s="399"/>
      <c r="LYX858" s="399"/>
      <c r="LYY858" s="399"/>
      <c r="LYZ858" s="399"/>
      <c r="LZA858" s="399"/>
      <c r="LZB858" s="399"/>
      <c r="LZC858" s="399"/>
      <c r="LZD858" s="399"/>
      <c r="LZE858" s="399"/>
      <c r="LZF858" s="399"/>
      <c r="LZG858" s="399"/>
      <c r="LZH858" s="399"/>
      <c r="LZI858" s="399"/>
      <c r="LZJ858" s="399"/>
      <c r="LZK858" s="399"/>
      <c r="LZL858" s="399"/>
      <c r="LZM858" s="399"/>
      <c r="LZN858" s="399"/>
      <c r="LZO858" s="399"/>
      <c r="LZP858" s="399"/>
      <c r="LZQ858" s="399"/>
      <c r="LZR858" s="399"/>
      <c r="LZS858" s="399"/>
      <c r="LZT858" s="399"/>
      <c r="LZU858" s="399"/>
      <c r="LZV858" s="399"/>
      <c r="LZW858" s="399"/>
      <c r="LZX858" s="399"/>
      <c r="LZY858" s="399"/>
      <c r="LZZ858" s="399"/>
      <c r="MAA858" s="399"/>
      <c r="MAB858" s="399"/>
      <c r="MAC858" s="399"/>
      <c r="MAD858" s="399"/>
      <c r="MAE858" s="399"/>
      <c r="MAF858" s="399"/>
      <c r="MAG858" s="399"/>
      <c r="MAH858" s="399"/>
      <c r="MAI858" s="399"/>
      <c r="MAJ858" s="399"/>
      <c r="MAK858" s="399"/>
      <c r="MAL858" s="399"/>
      <c r="MAM858" s="399"/>
      <c r="MAN858" s="399"/>
      <c r="MAO858" s="399"/>
      <c r="MAP858" s="399"/>
      <c r="MAQ858" s="399"/>
      <c r="MAR858" s="399"/>
      <c r="MAS858" s="399"/>
      <c r="MAT858" s="399"/>
      <c r="MAU858" s="399"/>
      <c r="MAV858" s="399"/>
      <c r="MAW858" s="399"/>
      <c r="MAX858" s="399"/>
      <c r="MAY858" s="399"/>
      <c r="MAZ858" s="399"/>
      <c r="MBA858" s="399"/>
      <c r="MBB858" s="399"/>
      <c r="MBC858" s="399"/>
      <c r="MBD858" s="399"/>
      <c r="MBE858" s="399"/>
      <c r="MBF858" s="399"/>
      <c r="MBG858" s="399"/>
      <c r="MBH858" s="399"/>
      <c r="MBI858" s="399"/>
      <c r="MBJ858" s="399"/>
      <c r="MBK858" s="399"/>
      <c r="MBL858" s="399"/>
      <c r="MBM858" s="399"/>
      <c r="MBN858" s="399"/>
      <c r="MBO858" s="399"/>
      <c r="MBP858" s="399"/>
      <c r="MBQ858" s="399"/>
      <c r="MBR858" s="399"/>
      <c r="MBS858" s="399"/>
      <c r="MBT858" s="399"/>
      <c r="MBU858" s="399"/>
      <c r="MBV858" s="399"/>
      <c r="MBW858" s="399"/>
      <c r="MBX858" s="399"/>
      <c r="MBY858" s="399"/>
      <c r="MBZ858" s="399"/>
      <c r="MCA858" s="399"/>
      <c r="MCB858" s="399"/>
      <c r="MCC858" s="399"/>
      <c r="MCD858" s="399"/>
      <c r="MCE858" s="399"/>
      <c r="MCF858" s="399"/>
      <c r="MCG858" s="399"/>
      <c r="MCH858" s="399"/>
      <c r="MCI858" s="399"/>
      <c r="MCJ858" s="399"/>
      <c r="MCK858" s="399"/>
      <c r="MCL858" s="399"/>
      <c r="MCM858" s="399"/>
      <c r="MCN858" s="399"/>
      <c r="MCO858" s="399"/>
      <c r="MCP858" s="399"/>
      <c r="MCQ858" s="399"/>
      <c r="MCR858" s="399"/>
      <c r="MCS858" s="399"/>
      <c r="MCT858" s="399"/>
      <c r="MCU858" s="399"/>
      <c r="MCV858" s="399"/>
      <c r="MCW858" s="399"/>
      <c r="MCX858" s="399"/>
      <c r="MCY858" s="399"/>
      <c r="MCZ858" s="399"/>
      <c r="MDA858" s="399"/>
      <c r="MDB858" s="399"/>
      <c r="MDC858" s="399"/>
      <c r="MDD858" s="399"/>
      <c r="MDE858" s="399"/>
      <c r="MDF858" s="399"/>
      <c r="MDG858" s="399"/>
      <c r="MDH858" s="399"/>
      <c r="MDI858" s="399"/>
      <c r="MDJ858" s="399"/>
      <c r="MDK858" s="399"/>
      <c r="MDL858" s="399"/>
      <c r="MDM858" s="399"/>
      <c r="MDN858" s="399"/>
      <c r="MDO858" s="399"/>
      <c r="MDP858" s="399"/>
      <c r="MDQ858" s="399"/>
      <c r="MDR858" s="399"/>
      <c r="MDS858" s="399"/>
      <c r="MDT858" s="399"/>
      <c r="MDU858" s="399"/>
      <c r="MDV858" s="399"/>
      <c r="MDW858" s="399"/>
      <c r="MDX858" s="399"/>
      <c r="MDY858" s="399"/>
      <c r="MDZ858" s="399"/>
      <c r="MEA858" s="399"/>
      <c r="MEB858" s="399"/>
      <c r="MEC858" s="399"/>
      <c r="MED858" s="399"/>
      <c r="MEE858" s="399"/>
      <c r="MEF858" s="399"/>
      <c r="MEG858" s="399"/>
      <c r="MEH858" s="399"/>
      <c r="MEI858" s="399"/>
      <c r="MEJ858" s="399"/>
      <c r="MEK858" s="399"/>
      <c r="MEL858" s="399"/>
      <c r="MEM858" s="399"/>
      <c r="MEN858" s="399"/>
      <c r="MEO858" s="399"/>
      <c r="MEP858" s="399"/>
      <c r="MEQ858" s="399"/>
      <c r="MER858" s="399"/>
      <c r="MES858" s="399"/>
      <c r="MET858" s="399"/>
      <c r="MEU858" s="399"/>
      <c r="MEV858" s="399"/>
      <c r="MEW858" s="399"/>
      <c r="MEX858" s="399"/>
      <c r="MEY858" s="399"/>
      <c r="MEZ858" s="399"/>
      <c r="MFA858" s="399"/>
      <c r="MFB858" s="399"/>
      <c r="MFC858" s="399"/>
      <c r="MFD858" s="399"/>
      <c r="MFE858" s="399"/>
      <c r="MFF858" s="399"/>
      <c r="MFG858" s="399"/>
      <c r="MFH858" s="399"/>
      <c r="MFI858" s="399"/>
      <c r="MFJ858" s="399"/>
      <c r="MFK858" s="399"/>
      <c r="MFL858" s="399"/>
      <c r="MFM858" s="399"/>
      <c r="MFN858" s="399"/>
      <c r="MFO858" s="399"/>
      <c r="MFP858" s="399"/>
      <c r="MFQ858" s="399"/>
      <c r="MFR858" s="399"/>
      <c r="MFS858" s="399"/>
      <c r="MFT858" s="399"/>
      <c r="MFU858" s="399"/>
      <c r="MFV858" s="399"/>
      <c r="MFW858" s="399"/>
      <c r="MFX858" s="399"/>
      <c r="MFY858" s="399"/>
      <c r="MFZ858" s="399"/>
      <c r="MGA858" s="399"/>
      <c r="MGB858" s="399"/>
      <c r="MGC858" s="399"/>
      <c r="MGD858" s="399"/>
      <c r="MGE858" s="399"/>
      <c r="MGF858" s="399"/>
      <c r="MGG858" s="399"/>
      <c r="MGH858" s="399"/>
      <c r="MGI858" s="399"/>
      <c r="MGJ858" s="399"/>
      <c r="MGK858" s="399"/>
      <c r="MGL858" s="399"/>
      <c r="MGM858" s="399"/>
      <c r="MGN858" s="399"/>
      <c r="MGO858" s="399"/>
      <c r="MGP858" s="399"/>
      <c r="MGQ858" s="399"/>
      <c r="MGR858" s="399"/>
      <c r="MGS858" s="399"/>
      <c r="MGT858" s="399"/>
      <c r="MGU858" s="399"/>
      <c r="MGV858" s="399"/>
      <c r="MGW858" s="399"/>
      <c r="MGX858" s="399"/>
      <c r="MGY858" s="399"/>
      <c r="MGZ858" s="399"/>
      <c r="MHA858" s="399"/>
      <c r="MHB858" s="399"/>
      <c r="MHC858" s="399"/>
      <c r="MHD858" s="399"/>
      <c r="MHE858" s="399"/>
      <c r="MHF858" s="399"/>
      <c r="MHG858" s="399"/>
      <c r="MHH858" s="399"/>
      <c r="MHI858" s="399"/>
      <c r="MHJ858" s="399"/>
      <c r="MHK858" s="399"/>
      <c r="MHL858" s="399"/>
      <c r="MHM858" s="399"/>
      <c r="MHN858" s="399"/>
      <c r="MHO858" s="399"/>
      <c r="MHP858" s="399"/>
      <c r="MHQ858" s="399"/>
      <c r="MHR858" s="399"/>
      <c r="MHS858" s="399"/>
      <c r="MHT858" s="399"/>
      <c r="MHU858" s="399"/>
      <c r="MHV858" s="399"/>
      <c r="MHW858" s="399"/>
      <c r="MHX858" s="399"/>
      <c r="MHY858" s="399"/>
      <c r="MHZ858" s="399"/>
      <c r="MIA858" s="399"/>
      <c r="MIB858" s="399"/>
      <c r="MIC858" s="399"/>
      <c r="MID858" s="399"/>
      <c r="MIE858" s="399"/>
      <c r="MIF858" s="399"/>
      <c r="MIG858" s="399"/>
      <c r="MIH858" s="399"/>
      <c r="MII858" s="399"/>
      <c r="MIJ858" s="399"/>
      <c r="MIK858" s="399"/>
      <c r="MIL858" s="399"/>
      <c r="MIM858" s="399"/>
      <c r="MIN858" s="399"/>
      <c r="MIO858" s="399"/>
      <c r="MIP858" s="399"/>
      <c r="MIQ858" s="399"/>
      <c r="MIR858" s="399"/>
      <c r="MIS858" s="399"/>
      <c r="MIT858" s="399"/>
      <c r="MIU858" s="399"/>
      <c r="MIV858" s="399"/>
      <c r="MIW858" s="399"/>
      <c r="MIX858" s="399"/>
      <c r="MIY858" s="399"/>
      <c r="MIZ858" s="399"/>
      <c r="MJA858" s="399"/>
      <c r="MJB858" s="399"/>
      <c r="MJC858" s="399"/>
      <c r="MJD858" s="399"/>
      <c r="MJE858" s="399"/>
      <c r="MJF858" s="399"/>
      <c r="MJG858" s="399"/>
      <c r="MJH858" s="399"/>
      <c r="MJI858" s="399"/>
      <c r="MJJ858" s="399"/>
      <c r="MJK858" s="399"/>
      <c r="MJL858" s="399"/>
      <c r="MJM858" s="399"/>
      <c r="MJN858" s="399"/>
      <c r="MJO858" s="399"/>
      <c r="MJP858" s="399"/>
      <c r="MJQ858" s="399"/>
      <c r="MJR858" s="399"/>
      <c r="MJS858" s="399"/>
      <c r="MJT858" s="399"/>
      <c r="MJU858" s="399"/>
      <c r="MJV858" s="399"/>
      <c r="MJW858" s="399"/>
      <c r="MJX858" s="399"/>
      <c r="MJY858" s="399"/>
      <c r="MJZ858" s="399"/>
      <c r="MKA858" s="399"/>
      <c r="MKB858" s="399"/>
      <c r="MKC858" s="399"/>
      <c r="MKD858" s="399"/>
      <c r="MKE858" s="399"/>
      <c r="MKF858" s="399"/>
      <c r="MKG858" s="399"/>
      <c r="MKH858" s="399"/>
      <c r="MKI858" s="399"/>
      <c r="MKJ858" s="399"/>
      <c r="MKK858" s="399"/>
      <c r="MKL858" s="399"/>
      <c r="MKM858" s="399"/>
      <c r="MKN858" s="399"/>
      <c r="MKO858" s="399"/>
      <c r="MKP858" s="399"/>
      <c r="MKQ858" s="399"/>
      <c r="MKR858" s="399"/>
      <c r="MKS858" s="399"/>
      <c r="MKT858" s="399"/>
      <c r="MKU858" s="399"/>
      <c r="MKV858" s="399"/>
      <c r="MKW858" s="399"/>
      <c r="MKX858" s="399"/>
      <c r="MKY858" s="399"/>
      <c r="MKZ858" s="399"/>
      <c r="MLA858" s="399"/>
      <c r="MLB858" s="399"/>
      <c r="MLC858" s="399"/>
      <c r="MLD858" s="399"/>
      <c r="MLE858" s="399"/>
      <c r="MLF858" s="399"/>
      <c r="MLG858" s="399"/>
      <c r="MLH858" s="399"/>
      <c r="MLI858" s="399"/>
      <c r="MLJ858" s="399"/>
      <c r="MLK858" s="399"/>
      <c r="MLL858" s="399"/>
      <c r="MLM858" s="399"/>
      <c r="MLN858" s="399"/>
      <c r="MLO858" s="399"/>
      <c r="MLP858" s="399"/>
      <c r="MLQ858" s="399"/>
      <c r="MLR858" s="399"/>
      <c r="MLS858" s="399"/>
      <c r="MLT858" s="399"/>
      <c r="MLU858" s="399"/>
      <c r="MLV858" s="399"/>
      <c r="MLW858" s="399"/>
      <c r="MLX858" s="399"/>
      <c r="MLY858" s="399"/>
      <c r="MLZ858" s="399"/>
      <c r="MMA858" s="399"/>
      <c r="MMB858" s="399"/>
      <c r="MMC858" s="399"/>
      <c r="MMD858" s="399"/>
      <c r="MME858" s="399"/>
      <c r="MMF858" s="399"/>
      <c r="MMG858" s="399"/>
      <c r="MMH858" s="399"/>
      <c r="MMI858" s="399"/>
      <c r="MMJ858" s="399"/>
      <c r="MMK858" s="399"/>
      <c r="MML858" s="399"/>
      <c r="MMM858" s="399"/>
      <c r="MMN858" s="399"/>
      <c r="MMO858" s="399"/>
      <c r="MMP858" s="399"/>
      <c r="MMQ858" s="399"/>
      <c r="MMR858" s="399"/>
      <c r="MMS858" s="399"/>
      <c r="MMT858" s="399"/>
      <c r="MMU858" s="399"/>
      <c r="MMV858" s="399"/>
      <c r="MMW858" s="399"/>
      <c r="MMX858" s="399"/>
      <c r="MMY858" s="399"/>
      <c r="MMZ858" s="399"/>
      <c r="MNA858" s="399"/>
      <c r="MNB858" s="399"/>
      <c r="MNC858" s="399"/>
      <c r="MND858" s="399"/>
      <c r="MNE858" s="399"/>
      <c r="MNF858" s="399"/>
      <c r="MNG858" s="399"/>
      <c r="MNH858" s="399"/>
      <c r="MNI858" s="399"/>
      <c r="MNJ858" s="399"/>
      <c r="MNK858" s="399"/>
      <c r="MNL858" s="399"/>
      <c r="MNM858" s="399"/>
      <c r="MNN858" s="399"/>
      <c r="MNO858" s="399"/>
      <c r="MNP858" s="399"/>
      <c r="MNQ858" s="399"/>
      <c r="MNR858" s="399"/>
      <c r="MNS858" s="399"/>
      <c r="MNT858" s="399"/>
      <c r="MNU858" s="399"/>
      <c r="MNV858" s="399"/>
      <c r="MNW858" s="399"/>
      <c r="MNX858" s="399"/>
      <c r="MNY858" s="399"/>
      <c r="MNZ858" s="399"/>
      <c r="MOA858" s="399"/>
      <c r="MOB858" s="399"/>
      <c r="MOC858" s="399"/>
      <c r="MOD858" s="399"/>
      <c r="MOE858" s="399"/>
      <c r="MOF858" s="399"/>
      <c r="MOG858" s="399"/>
      <c r="MOH858" s="399"/>
      <c r="MOI858" s="399"/>
      <c r="MOJ858" s="399"/>
      <c r="MOK858" s="399"/>
      <c r="MOL858" s="399"/>
      <c r="MOM858" s="399"/>
      <c r="MON858" s="399"/>
      <c r="MOO858" s="399"/>
      <c r="MOP858" s="399"/>
      <c r="MOQ858" s="399"/>
      <c r="MOR858" s="399"/>
      <c r="MOS858" s="399"/>
      <c r="MOT858" s="399"/>
      <c r="MOU858" s="399"/>
      <c r="MOV858" s="399"/>
      <c r="MOW858" s="399"/>
      <c r="MOX858" s="399"/>
      <c r="MOY858" s="399"/>
      <c r="MOZ858" s="399"/>
      <c r="MPA858" s="399"/>
      <c r="MPB858" s="399"/>
      <c r="MPC858" s="399"/>
      <c r="MPD858" s="399"/>
      <c r="MPE858" s="399"/>
      <c r="MPF858" s="399"/>
      <c r="MPG858" s="399"/>
      <c r="MPH858" s="399"/>
      <c r="MPI858" s="399"/>
      <c r="MPJ858" s="399"/>
      <c r="MPK858" s="399"/>
      <c r="MPL858" s="399"/>
      <c r="MPM858" s="399"/>
      <c r="MPN858" s="399"/>
      <c r="MPO858" s="399"/>
      <c r="MPP858" s="399"/>
      <c r="MPQ858" s="399"/>
      <c r="MPR858" s="399"/>
      <c r="MPS858" s="399"/>
      <c r="MPT858" s="399"/>
      <c r="MPU858" s="399"/>
      <c r="MPV858" s="399"/>
      <c r="MPW858" s="399"/>
      <c r="MPX858" s="399"/>
      <c r="MPY858" s="399"/>
      <c r="MPZ858" s="399"/>
      <c r="MQA858" s="399"/>
      <c r="MQB858" s="399"/>
      <c r="MQC858" s="399"/>
      <c r="MQD858" s="399"/>
      <c r="MQE858" s="399"/>
      <c r="MQF858" s="399"/>
      <c r="MQG858" s="399"/>
      <c r="MQH858" s="399"/>
      <c r="MQI858" s="399"/>
      <c r="MQJ858" s="399"/>
      <c r="MQK858" s="399"/>
      <c r="MQL858" s="399"/>
      <c r="MQM858" s="399"/>
      <c r="MQN858" s="399"/>
      <c r="MQO858" s="399"/>
      <c r="MQP858" s="399"/>
      <c r="MQQ858" s="399"/>
      <c r="MQR858" s="399"/>
      <c r="MQS858" s="399"/>
      <c r="MQT858" s="399"/>
      <c r="MQU858" s="399"/>
      <c r="MQV858" s="399"/>
      <c r="MQW858" s="399"/>
      <c r="MQX858" s="399"/>
      <c r="MQY858" s="399"/>
      <c r="MQZ858" s="399"/>
      <c r="MRA858" s="399"/>
      <c r="MRB858" s="399"/>
      <c r="MRC858" s="399"/>
      <c r="MRD858" s="399"/>
      <c r="MRE858" s="399"/>
      <c r="MRF858" s="399"/>
      <c r="MRG858" s="399"/>
      <c r="MRH858" s="399"/>
      <c r="MRI858" s="399"/>
      <c r="MRJ858" s="399"/>
      <c r="MRK858" s="399"/>
      <c r="MRL858" s="399"/>
      <c r="MRM858" s="399"/>
      <c r="MRN858" s="399"/>
      <c r="MRO858" s="399"/>
      <c r="MRP858" s="399"/>
      <c r="MRQ858" s="399"/>
      <c r="MRR858" s="399"/>
      <c r="MRS858" s="399"/>
      <c r="MRT858" s="399"/>
      <c r="MRU858" s="399"/>
      <c r="MRV858" s="399"/>
      <c r="MRW858" s="399"/>
      <c r="MRX858" s="399"/>
      <c r="MRY858" s="399"/>
      <c r="MRZ858" s="399"/>
      <c r="MSA858" s="399"/>
      <c r="MSB858" s="399"/>
      <c r="MSC858" s="399"/>
      <c r="MSD858" s="399"/>
      <c r="MSE858" s="399"/>
      <c r="MSF858" s="399"/>
      <c r="MSG858" s="399"/>
      <c r="MSH858" s="399"/>
      <c r="MSI858" s="399"/>
      <c r="MSJ858" s="399"/>
      <c r="MSK858" s="399"/>
      <c r="MSL858" s="399"/>
      <c r="MSM858" s="399"/>
      <c r="MSN858" s="399"/>
      <c r="MSO858" s="399"/>
      <c r="MSP858" s="399"/>
      <c r="MSQ858" s="399"/>
      <c r="MSR858" s="399"/>
      <c r="MSS858" s="399"/>
      <c r="MST858" s="399"/>
      <c r="MSU858" s="399"/>
      <c r="MSV858" s="399"/>
      <c r="MSW858" s="399"/>
      <c r="MSX858" s="399"/>
      <c r="MSY858" s="399"/>
      <c r="MSZ858" s="399"/>
      <c r="MTA858" s="399"/>
      <c r="MTB858" s="399"/>
      <c r="MTC858" s="399"/>
      <c r="MTD858" s="399"/>
      <c r="MTE858" s="399"/>
      <c r="MTF858" s="399"/>
      <c r="MTG858" s="399"/>
      <c r="MTH858" s="399"/>
      <c r="MTI858" s="399"/>
      <c r="MTJ858" s="399"/>
      <c r="MTK858" s="399"/>
      <c r="MTL858" s="399"/>
      <c r="MTM858" s="399"/>
      <c r="MTN858" s="399"/>
      <c r="MTO858" s="399"/>
      <c r="MTP858" s="399"/>
      <c r="MTQ858" s="399"/>
      <c r="MTR858" s="399"/>
      <c r="MTS858" s="399"/>
      <c r="MTT858" s="399"/>
      <c r="MTU858" s="399"/>
      <c r="MTV858" s="399"/>
      <c r="MTW858" s="399"/>
      <c r="MTX858" s="399"/>
      <c r="MTY858" s="399"/>
      <c r="MTZ858" s="399"/>
      <c r="MUA858" s="399"/>
      <c r="MUB858" s="399"/>
      <c r="MUC858" s="399"/>
      <c r="MUD858" s="399"/>
      <c r="MUE858" s="399"/>
      <c r="MUF858" s="399"/>
      <c r="MUG858" s="399"/>
      <c r="MUH858" s="399"/>
      <c r="MUI858" s="399"/>
      <c r="MUJ858" s="399"/>
      <c r="MUK858" s="399"/>
      <c r="MUL858" s="399"/>
      <c r="MUM858" s="399"/>
      <c r="MUN858" s="399"/>
      <c r="MUO858" s="399"/>
      <c r="MUP858" s="399"/>
      <c r="MUQ858" s="399"/>
      <c r="MUR858" s="399"/>
      <c r="MUS858" s="399"/>
      <c r="MUT858" s="399"/>
      <c r="MUU858" s="399"/>
      <c r="MUV858" s="399"/>
      <c r="MUW858" s="399"/>
      <c r="MUX858" s="399"/>
      <c r="MUY858" s="399"/>
      <c r="MUZ858" s="399"/>
      <c r="MVA858" s="399"/>
      <c r="MVB858" s="399"/>
      <c r="MVC858" s="399"/>
      <c r="MVD858" s="399"/>
      <c r="MVE858" s="399"/>
      <c r="MVF858" s="399"/>
      <c r="MVG858" s="399"/>
      <c r="MVH858" s="399"/>
      <c r="MVI858" s="399"/>
      <c r="MVJ858" s="399"/>
      <c r="MVK858" s="399"/>
      <c r="MVL858" s="399"/>
      <c r="MVM858" s="399"/>
      <c r="MVN858" s="399"/>
      <c r="MVO858" s="399"/>
      <c r="MVP858" s="399"/>
      <c r="MVQ858" s="399"/>
      <c r="MVR858" s="399"/>
      <c r="MVS858" s="399"/>
      <c r="MVT858" s="399"/>
      <c r="MVU858" s="399"/>
      <c r="MVV858" s="399"/>
      <c r="MVW858" s="399"/>
      <c r="MVX858" s="399"/>
      <c r="MVY858" s="399"/>
      <c r="MVZ858" s="399"/>
      <c r="MWA858" s="399"/>
      <c r="MWB858" s="399"/>
      <c r="MWC858" s="399"/>
      <c r="MWD858" s="399"/>
      <c r="MWE858" s="399"/>
      <c r="MWF858" s="399"/>
      <c r="MWG858" s="399"/>
      <c r="MWH858" s="399"/>
      <c r="MWI858" s="399"/>
      <c r="MWJ858" s="399"/>
      <c r="MWK858" s="399"/>
      <c r="MWL858" s="399"/>
      <c r="MWM858" s="399"/>
      <c r="MWN858" s="399"/>
      <c r="MWO858" s="399"/>
      <c r="MWP858" s="399"/>
      <c r="MWQ858" s="399"/>
      <c r="MWR858" s="399"/>
      <c r="MWS858" s="399"/>
      <c r="MWT858" s="399"/>
      <c r="MWU858" s="399"/>
      <c r="MWV858" s="399"/>
      <c r="MWW858" s="399"/>
      <c r="MWX858" s="399"/>
      <c r="MWY858" s="399"/>
      <c r="MWZ858" s="399"/>
      <c r="MXA858" s="399"/>
      <c r="MXB858" s="399"/>
      <c r="MXC858" s="399"/>
      <c r="MXD858" s="399"/>
      <c r="MXE858" s="399"/>
      <c r="MXF858" s="399"/>
      <c r="MXG858" s="399"/>
      <c r="MXH858" s="399"/>
      <c r="MXI858" s="399"/>
      <c r="MXJ858" s="399"/>
      <c r="MXK858" s="399"/>
      <c r="MXL858" s="399"/>
      <c r="MXM858" s="399"/>
      <c r="MXN858" s="399"/>
      <c r="MXO858" s="399"/>
      <c r="MXP858" s="399"/>
      <c r="MXQ858" s="399"/>
      <c r="MXR858" s="399"/>
      <c r="MXS858" s="399"/>
      <c r="MXT858" s="399"/>
      <c r="MXU858" s="399"/>
      <c r="MXV858" s="399"/>
      <c r="MXW858" s="399"/>
      <c r="MXX858" s="399"/>
      <c r="MXY858" s="399"/>
      <c r="MXZ858" s="399"/>
      <c r="MYA858" s="399"/>
      <c r="MYB858" s="399"/>
      <c r="MYC858" s="399"/>
      <c r="MYD858" s="399"/>
      <c r="MYE858" s="399"/>
      <c r="MYF858" s="399"/>
      <c r="MYG858" s="399"/>
      <c r="MYH858" s="399"/>
      <c r="MYI858" s="399"/>
      <c r="MYJ858" s="399"/>
      <c r="MYK858" s="399"/>
      <c r="MYL858" s="399"/>
      <c r="MYM858" s="399"/>
      <c r="MYN858" s="399"/>
      <c r="MYO858" s="399"/>
      <c r="MYP858" s="399"/>
      <c r="MYQ858" s="399"/>
      <c r="MYR858" s="399"/>
      <c r="MYS858" s="399"/>
      <c r="MYT858" s="399"/>
      <c r="MYU858" s="399"/>
      <c r="MYV858" s="399"/>
      <c r="MYW858" s="399"/>
      <c r="MYX858" s="399"/>
      <c r="MYY858" s="399"/>
      <c r="MYZ858" s="399"/>
      <c r="MZA858" s="399"/>
      <c r="MZB858" s="399"/>
      <c r="MZC858" s="399"/>
      <c r="MZD858" s="399"/>
      <c r="MZE858" s="399"/>
      <c r="MZF858" s="399"/>
      <c r="MZG858" s="399"/>
      <c r="MZH858" s="399"/>
      <c r="MZI858" s="399"/>
      <c r="MZJ858" s="399"/>
      <c r="MZK858" s="399"/>
      <c r="MZL858" s="399"/>
      <c r="MZM858" s="399"/>
      <c r="MZN858" s="399"/>
      <c r="MZO858" s="399"/>
      <c r="MZP858" s="399"/>
      <c r="MZQ858" s="399"/>
      <c r="MZR858" s="399"/>
      <c r="MZS858" s="399"/>
      <c r="MZT858" s="399"/>
      <c r="MZU858" s="399"/>
      <c r="MZV858" s="399"/>
      <c r="MZW858" s="399"/>
      <c r="MZX858" s="399"/>
      <c r="MZY858" s="399"/>
      <c r="MZZ858" s="399"/>
      <c r="NAA858" s="399"/>
      <c r="NAB858" s="399"/>
      <c r="NAC858" s="399"/>
      <c r="NAD858" s="399"/>
      <c r="NAE858" s="399"/>
      <c r="NAF858" s="399"/>
      <c r="NAG858" s="399"/>
      <c r="NAH858" s="399"/>
      <c r="NAI858" s="399"/>
      <c r="NAJ858" s="399"/>
      <c r="NAK858" s="399"/>
      <c r="NAL858" s="399"/>
      <c r="NAM858" s="399"/>
      <c r="NAN858" s="399"/>
      <c r="NAO858" s="399"/>
      <c r="NAP858" s="399"/>
      <c r="NAQ858" s="399"/>
      <c r="NAR858" s="399"/>
      <c r="NAS858" s="399"/>
      <c r="NAT858" s="399"/>
      <c r="NAU858" s="399"/>
      <c r="NAV858" s="399"/>
      <c r="NAW858" s="399"/>
      <c r="NAX858" s="399"/>
      <c r="NAY858" s="399"/>
      <c r="NAZ858" s="399"/>
      <c r="NBA858" s="399"/>
      <c r="NBB858" s="399"/>
      <c r="NBC858" s="399"/>
      <c r="NBD858" s="399"/>
      <c r="NBE858" s="399"/>
      <c r="NBF858" s="399"/>
      <c r="NBG858" s="399"/>
      <c r="NBH858" s="399"/>
      <c r="NBI858" s="399"/>
      <c r="NBJ858" s="399"/>
      <c r="NBK858" s="399"/>
      <c r="NBL858" s="399"/>
      <c r="NBM858" s="399"/>
      <c r="NBN858" s="399"/>
      <c r="NBO858" s="399"/>
      <c r="NBP858" s="399"/>
      <c r="NBQ858" s="399"/>
      <c r="NBR858" s="399"/>
      <c r="NBS858" s="399"/>
      <c r="NBT858" s="399"/>
      <c r="NBU858" s="399"/>
      <c r="NBV858" s="399"/>
      <c r="NBW858" s="399"/>
      <c r="NBX858" s="399"/>
      <c r="NBY858" s="399"/>
      <c r="NBZ858" s="399"/>
      <c r="NCA858" s="399"/>
      <c r="NCB858" s="399"/>
      <c r="NCC858" s="399"/>
      <c r="NCD858" s="399"/>
      <c r="NCE858" s="399"/>
      <c r="NCF858" s="399"/>
      <c r="NCG858" s="399"/>
      <c r="NCH858" s="399"/>
      <c r="NCI858" s="399"/>
      <c r="NCJ858" s="399"/>
      <c r="NCK858" s="399"/>
      <c r="NCL858" s="399"/>
      <c r="NCM858" s="399"/>
      <c r="NCN858" s="399"/>
      <c r="NCO858" s="399"/>
      <c r="NCP858" s="399"/>
      <c r="NCQ858" s="399"/>
      <c r="NCR858" s="399"/>
      <c r="NCS858" s="399"/>
      <c r="NCT858" s="399"/>
      <c r="NCU858" s="399"/>
      <c r="NCV858" s="399"/>
      <c r="NCW858" s="399"/>
      <c r="NCX858" s="399"/>
      <c r="NCY858" s="399"/>
      <c r="NCZ858" s="399"/>
      <c r="NDA858" s="399"/>
      <c r="NDB858" s="399"/>
      <c r="NDC858" s="399"/>
      <c r="NDD858" s="399"/>
      <c r="NDE858" s="399"/>
      <c r="NDF858" s="399"/>
      <c r="NDG858" s="399"/>
      <c r="NDH858" s="399"/>
      <c r="NDI858" s="399"/>
      <c r="NDJ858" s="399"/>
      <c r="NDK858" s="399"/>
      <c r="NDL858" s="399"/>
      <c r="NDM858" s="399"/>
      <c r="NDN858" s="399"/>
      <c r="NDO858" s="399"/>
      <c r="NDP858" s="399"/>
      <c r="NDQ858" s="399"/>
      <c r="NDR858" s="399"/>
      <c r="NDS858" s="399"/>
      <c r="NDT858" s="399"/>
      <c r="NDU858" s="399"/>
      <c r="NDV858" s="399"/>
      <c r="NDW858" s="399"/>
      <c r="NDX858" s="399"/>
      <c r="NDY858" s="399"/>
      <c r="NDZ858" s="399"/>
      <c r="NEA858" s="399"/>
      <c r="NEB858" s="399"/>
      <c r="NEC858" s="399"/>
      <c r="NED858" s="399"/>
      <c r="NEE858" s="399"/>
      <c r="NEF858" s="399"/>
      <c r="NEG858" s="399"/>
      <c r="NEH858" s="399"/>
      <c r="NEI858" s="399"/>
      <c r="NEJ858" s="399"/>
      <c r="NEK858" s="399"/>
      <c r="NEL858" s="399"/>
      <c r="NEM858" s="399"/>
      <c r="NEN858" s="399"/>
      <c r="NEO858" s="399"/>
      <c r="NEP858" s="399"/>
      <c r="NEQ858" s="399"/>
      <c r="NER858" s="399"/>
      <c r="NES858" s="399"/>
      <c r="NET858" s="399"/>
      <c r="NEU858" s="399"/>
      <c r="NEV858" s="399"/>
      <c r="NEW858" s="399"/>
      <c r="NEX858" s="399"/>
      <c r="NEY858" s="399"/>
      <c r="NEZ858" s="399"/>
      <c r="NFA858" s="399"/>
      <c r="NFB858" s="399"/>
      <c r="NFC858" s="399"/>
      <c r="NFD858" s="399"/>
      <c r="NFE858" s="399"/>
      <c r="NFF858" s="399"/>
      <c r="NFG858" s="399"/>
      <c r="NFH858" s="399"/>
      <c r="NFI858" s="399"/>
      <c r="NFJ858" s="399"/>
      <c r="NFK858" s="399"/>
      <c r="NFL858" s="399"/>
      <c r="NFM858" s="399"/>
      <c r="NFN858" s="399"/>
      <c r="NFO858" s="399"/>
      <c r="NFP858" s="399"/>
      <c r="NFQ858" s="399"/>
      <c r="NFR858" s="399"/>
      <c r="NFS858" s="399"/>
      <c r="NFT858" s="399"/>
      <c r="NFU858" s="399"/>
      <c r="NFV858" s="399"/>
      <c r="NFW858" s="399"/>
      <c r="NFX858" s="399"/>
      <c r="NFY858" s="399"/>
      <c r="NFZ858" s="399"/>
      <c r="NGA858" s="399"/>
      <c r="NGB858" s="399"/>
      <c r="NGC858" s="399"/>
      <c r="NGD858" s="399"/>
      <c r="NGE858" s="399"/>
      <c r="NGF858" s="399"/>
      <c r="NGG858" s="399"/>
      <c r="NGH858" s="399"/>
      <c r="NGI858" s="399"/>
      <c r="NGJ858" s="399"/>
      <c r="NGK858" s="399"/>
      <c r="NGL858" s="399"/>
      <c r="NGM858" s="399"/>
      <c r="NGN858" s="399"/>
      <c r="NGO858" s="399"/>
      <c r="NGP858" s="399"/>
      <c r="NGQ858" s="399"/>
      <c r="NGR858" s="399"/>
      <c r="NGS858" s="399"/>
      <c r="NGT858" s="399"/>
      <c r="NGU858" s="399"/>
      <c r="NGV858" s="399"/>
      <c r="NGW858" s="399"/>
      <c r="NGX858" s="399"/>
      <c r="NGY858" s="399"/>
      <c r="NGZ858" s="399"/>
      <c r="NHA858" s="399"/>
      <c r="NHB858" s="399"/>
      <c r="NHC858" s="399"/>
      <c r="NHD858" s="399"/>
      <c r="NHE858" s="399"/>
      <c r="NHF858" s="399"/>
      <c r="NHG858" s="399"/>
      <c r="NHH858" s="399"/>
      <c r="NHI858" s="399"/>
      <c r="NHJ858" s="399"/>
      <c r="NHK858" s="399"/>
      <c r="NHL858" s="399"/>
      <c r="NHM858" s="399"/>
      <c r="NHN858" s="399"/>
      <c r="NHO858" s="399"/>
      <c r="NHP858" s="399"/>
      <c r="NHQ858" s="399"/>
      <c r="NHR858" s="399"/>
      <c r="NHS858" s="399"/>
      <c r="NHT858" s="399"/>
      <c r="NHU858" s="399"/>
      <c r="NHV858" s="399"/>
      <c r="NHW858" s="399"/>
      <c r="NHX858" s="399"/>
      <c r="NHY858" s="399"/>
      <c r="NHZ858" s="399"/>
      <c r="NIA858" s="399"/>
      <c r="NIB858" s="399"/>
      <c r="NIC858" s="399"/>
      <c r="NID858" s="399"/>
      <c r="NIE858" s="399"/>
      <c r="NIF858" s="399"/>
      <c r="NIG858" s="399"/>
      <c r="NIH858" s="399"/>
      <c r="NII858" s="399"/>
      <c r="NIJ858" s="399"/>
      <c r="NIK858" s="399"/>
      <c r="NIL858" s="399"/>
      <c r="NIM858" s="399"/>
      <c r="NIN858" s="399"/>
      <c r="NIO858" s="399"/>
      <c r="NIP858" s="399"/>
      <c r="NIQ858" s="399"/>
      <c r="NIR858" s="399"/>
      <c r="NIS858" s="399"/>
      <c r="NIT858" s="399"/>
      <c r="NIU858" s="399"/>
      <c r="NIV858" s="399"/>
      <c r="NIW858" s="399"/>
      <c r="NIX858" s="399"/>
      <c r="NIY858" s="399"/>
      <c r="NIZ858" s="399"/>
      <c r="NJA858" s="399"/>
      <c r="NJB858" s="399"/>
      <c r="NJC858" s="399"/>
      <c r="NJD858" s="399"/>
      <c r="NJE858" s="399"/>
      <c r="NJF858" s="399"/>
      <c r="NJG858" s="399"/>
      <c r="NJH858" s="399"/>
      <c r="NJI858" s="399"/>
      <c r="NJJ858" s="399"/>
      <c r="NJK858" s="399"/>
      <c r="NJL858" s="399"/>
      <c r="NJM858" s="399"/>
      <c r="NJN858" s="399"/>
      <c r="NJO858" s="399"/>
      <c r="NJP858" s="399"/>
      <c r="NJQ858" s="399"/>
      <c r="NJR858" s="399"/>
      <c r="NJS858" s="399"/>
      <c r="NJT858" s="399"/>
      <c r="NJU858" s="399"/>
      <c r="NJV858" s="399"/>
      <c r="NJW858" s="399"/>
      <c r="NJX858" s="399"/>
      <c r="NJY858" s="399"/>
      <c r="NJZ858" s="399"/>
      <c r="NKA858" s="399"/>
      <c r="NKB858" s="399"/>
      <c r="NKC858" s="399"/>
      <c r="NKD858" s="399"/>
      <c r="NKE858" s="399"/>
      <c r="NKF858" s="399"/>
      <c r="NKG858" s="399"/>
      <c r="NKH858" s="399"/>
      <c r="NKI858" s="399"/>
      <c r="NKJ858" s="399"/>
      <c r="NKK858" s="399"/>
      <c r="NKL858" s="399"/>
      <c r="NKM858" s="399"/>
      <c r="NKN858" s="399"/>
      <c r="NKO858" s="399"/>
      <c r="NKP858" s="399"/>
      <c r="NKQ858" s="399"/>
      <c r="NKR858" s="399"/>
      <c r="NKS858" s="399"/>
      <c r="NKT858" s="399"/>
      <c r="NKU858" s="399"/>
      <c r="NKV858" s="399"/>
      <c r="NKW858" s="399"/>
      <c r="NKX858" s="399"/>
      <c r="NKY858" s="399"/>
      <c r="NKZ858" s="399"/>
      <c r="NLA858" s="399"/>
      <c r="NLB858" s="399"/>
      <c r="NLC858" s="399"/>
      <c r="NLD858" s="399"/>
      <c r="NLE858" s="399"/>
      <c r="NLF858" s="399"/>
      <c r="NLG858" s="399"/>
      <c r="NLH858" s="399"/>
      <c r="NLI858" s="399"/>
      <c r="NLJ858" s="399"/>
      <c r="NLK858" s="399"/>
      <c r="NLL858" s="399"/>
      <c r="NLM858" s="399"/>
      <c r="NLN858" s="399"/>
      <c r="NLO858" s="399"/>
      <c r="NLP858" s="399"/>
      <c r="NLQ858" s="399"/>
      <c r="NLR858" s="399"/>
      <c r="NLS858" s="399"/>
      <c r="NLT858" s="399"/>
      <c r="NLU858" s="399"/>
      <c r="NLV858" s="399"/>
      <c r="NLW858" s="399"/>
      <c r="NLX858" s="399"/>
      <c r="NLY858" s="399"/>
      <c r="NLZ858" s="399"/>
      <c r="NMA858" s="399"/>
      <c r="NMB858" s="399"/>
      <c r="NMC858" s="399"/>
      <c r="NMD858" s="399"/>
      <c r="NME858" s="399"/>
      <c r="NMF858" s="399"/>
      <c r="NMG858" s="399"/>
      <c r="NMH858" s="399"/>
      <c r="NMI858" s="399"/>
      <c r="NMJ858" s="399"/>
      <c r="NMK858" s="399"/>
      <c r="NML858" s="399"/>
      <c r="NMM858" s="399"/>
      <c r="NMN858" s="399"/>
      <c r="NMO858" s="399"/>
      <c r="NMP858" s="399"/>
      <c r="NMQ858" s="399"/>
      <c r="NMR858" s="399"/>
      <c r="NMS858" s="399"/>
      <c r="NMT858" s="399"/>
      <c r="NMU858" s="399"/>
      <c r="NMV858" s="399"/>
      <c r="NMW858" s="399"/>
      <c r="NMX858" s="399"/>
      <c r="NMY858" s="399"/>
      <c r="NMZ858" s="399"/>
      <c r="NNA858" s="399"/>
      <c r="NNB858" s="399"/>
      <c r="NNC858" s="399"/>
      <c r="NND858" s="399"/>
      <c r="NNE858" s="399"/>
      <c r="NNF858" s="399"/>
      <c r="NNG858" s="399"/>
      <c r="NNH858" s="399"/>
      <c r="NNI858" s="399"/>
      <c r="NNJ858" s="399"/>
      <c r="NNK858" s="399"/>
      <c r="NNL858" s="399"/>
      <c r="NNM858" s="399"/>
      <c r="NNN858" s="399"/>
      <c r="NNO858" s="399"/>
      <c r="NNP858" s="399"/>
      <c r="NNQ858" s="399"/>
      <c r="NNR858" s="399"/>
      <c r="NNS858" s="399"/>
      <c r="NNT858" s="399"/>
      <c r="NNU858" s="399"/>
      <c r="NNV858" s="399"/>
      <c r="NNW858" s="399"/>
      <c r="NNX858" s="399"/>
      <c r="NNY858" s="399"/>
      <c r="NNZ858" s="399"/>
      <c r="NOA858" s="399"/>
      <c r="NOB858" s="399"/>
      <c r="NOC858" s="399"/>
      <c r="NOD858" s="399"/>
      <c r="NOE858" s="399"/>
      <c r="NOF858" s="399"/>
      <c r="NOG858" s="399"/>
      <c r="NOH858" s="399"/>
      <c r="NOI858" s="399"/>
      <c r="NOJ858" s="399"/>
      <c r="NOK858" s="399"/>
      <c r="NOL858" s="399"/>
      <c r="NOM858" s="399"/>
      <c r="NON858" s="399"/>
      <c r="NOO858" s="399"/>
      <c r="NOP858" s="399"/>
      <c r="NOQ858" s="399"/>
      <c r="NOR858" s="399"/>
      <c r="NOS858" s="399"/>
      <c r="NOT858" s="399"/>
      <c r="NOU858" s="399"/>
      <c r="NOV858" s="399"/>
      <c r="NOW858" s="399"/>
      <c r="NOX858" s="399"/>
      <c r="NOY858" s="399"/>
      <c r="NOZ858" s="399"/>
      <c r="NPA858" s="399"/>
      <c r="NPB858" s="399"/>
      <c r="NPC858" s="399"/>
      <c r="NPD858" s="399"/>
      <c r="NPE858" s="399"/>
      <c r="NPF858" s="399"/>
      <c r="NPG858" s="399"/>
      <c r="NPH858" s="399"/>
      <c r="NPI858" s="399"/>
      <c r="NPJ858" s="399"/>
      <c r="NPK858" s="399"/>
      <c r="NPL858" s="399"/>
      <c r="NPM858" s="399"/>
      <c r="NPN858" s="399"/>
      <c r="NPO858" s="399"/>
      <c r="NPP858" s="399"/>
      <c r="NPQ858" s="399"/>
      <c r="NPR858" s="399"/>
      <c r="NPS858" s="399"/>
      <c r="NPT858" s="399"/>
      <c r="NPU858" s="399"/>
      <c r="NPV858" s="399"/>
      <c r="NPW858" s="399"/>
      <c r="NPX858" s="399"/>
      <c r="NPY858" s="399"/>
      <c r="NPZ858" s="399"/>
      <c r="NQA858" s="399"/>
      <c r="NQB858" s="399"/>
      <c r="NQC858" s="399"/>
      <c r="NQD858" s="399"/>
      <c r="NQE858" s="399"/>
      <c r="NQF858" s="399"/>
      <c r="NQG858" s="399"/>
      <c r="NQH858" s="399"/>
      <c r="NQI858" s="399"/>
      <c r="NQJ858" s="399"/>
      <c r="NQK858" s="399"/>
      <c r="NQL858" s="399"/>
      <c r="NQM858" s="399"/>
      <c r="NQN858" s="399"/>
      <c r="NQO858" s="399"/>
      <c r="NQP858" s="399"/>
      <c r="NQQ858" s="399"/>
      <c r="NQR858" s="399"/>
      <c r="NQS858" s="399"/>
      <c r="NQT858" s="399"/>
      <c r="NQU858" s="399"/>
      <c r="NQV858" s="399"/>
      <c r="NQW858" s="399"/>
      <c r="NQX858" s="399"/>
      <c r="NQY858" s="399"/>
      <c r="NQZ858" s="399"/>
      <c r="NRA858" s="399"/>
      <c r="NRB858" s="399"/>
      <c r="NRC858" s="399"/>
      <c r="NRD858" s="399"/>
      <c r="NRE858" s="399"/>
      <c r="NRF858" s="399"/>
      <c r="NRG858" s="399"/>
      <c r="NRH858" s="399"/>
      <c r="NRI858" s="399"/>
      <c r="NRJ858" s="399"/>
      <c r="NRK858" s="399"/>
      <c r="NRL858" s="399"/>
      <c r="NRM858" s="399"/>
      <c r="NRN858" s="399"/>
      <c r="NRO858" s="399"/>
      <c r="NRP858" s="399"/>
      <c r="NRQ858" s="399"/>
      <c r="NRR858" s="399"/>
      <c r="NRS858" s="399"/>
      <c r="NRT858" s="399"/>
      <c r="NRU858" s="399"/>
      <c r="NRV858" s="399"/>
      <c r="NRW858" s="399"/>
      <c r="NRX858" s="399"/>
      <c r="NRY858" s="399"/>
      <c r="NRZ858" s="399"/>
      <c r="NSA858" s="399"/>
      <c r="NSB858" s="399"/>
      <c r="NSC858" s="399"/>
      <c r="NSD858" s="399"/>
      <c r="NSE858" s="399"/>
      <c r="NSF858" s="399"/>
      <c r="NSG858" s="399"/>
      <c r="NSH858" s="399"/>
      <c r="NSI858" s="399"/>
      <c r="NSJ858" s="399"/>
      <c r="NSK858" s="399"/>
      <c r="NSL858" s="399"/>
      <c r="NSM858" s="399"/>
      <c r="NSN858" s="399"/>
      <c r="NSO858" s="399"/>
      <c r="NSP858" s="399"/>
      <c r="NSQ858" s="399"/>
      <c r="NSR858" s="399"/>
      <c r="NSS858" s="399"/>
      <c r="NST858" s="399"/>
      <c r="NSU858" s="399"/>
      <c r="NSV858" s="399"/>
      <c r="NSW858" s="399"/>
      <c r="NSX858" s="399"/>
      <c r="NSY858" s="399"/>
      <c r="NSZ858" s="399"/>
      <c r="NTA858" s="399"/>
      <c r="NTB858" s="399"/>
      <c r="NTC858" s="399"/>
      <c r="NTD858" s="399"/>
      <c r="NTE858" s="399"/>
      <c r="NTF858" s="399"/>
      <c r="NTG858" s="399"/>
      <c r="NTH858" s="399"/>
      <c r="NTI858" s="399"/>
      <c r="NTJ858" s="399"/>
      <c r="NTK858" s="399"/>
      <c r="NTL858" s="399"/>
      <c r="NTM858" s="399"/>
      <c r="NTN858" s="399"/>
      <c r="NTO858" s="399"/>
      <c r="NTP858" s="399"/>
      <c r="NTQ858" s="399"/>
      <c r="NTR858" s="399"/>
      <c r="NTS858" s="399"/>
      <c r="NTT858" s="399"/>
      <c r="NTU858" s="399"/>
      <c r="NTV858" s="399"/>
      <c r="NTW858" s="399"/>
      <c r="NTX858" s="399"/>
      <c r="NTY858" s="399"/>
      <c r="NTZ858" s="399"/>
      <c r="NUA858" s="399"/>
      <c r="NUB858" s="399"/>
      <c r="NUC858" s="399"/>
      <c r="NUD858" s="399"/>
      <c r="NUE858" s="399"/>
      <c r="NUF858" s="399"/>
      <c r="NUG858" s="399"/>
      <c r="NUH858" s="399"/>
      <c r="NUI858" s="399"/>
      <c r="NUJ858" s="399"/>
      <c r="NUK858" s="399"/>
      <c r="NUL858" s="399"/>
      <c r="NUM858" s="399"/>
      <c r="NUN858" s="399"/>
      <c r="NUO858" s="399"/>
      <c r="NUP858" s="399"/>
      <c r="NUQ858" s="399"/>
      <c r="NUR858" s="399"/>
      <c r="NUS858" s="399"/>
      <c r="NUT858" s="399"/>
      <c r="NUU858" s="399"/>
      <c r="NUV858" s="399"/>
      <c r="NUW858" s="399"/>
      <c r="NUX858" s="399"/>
      <c r="NUY858" s="399"/>
      <c r="NUZ858" s="399"/>
      <c r="NVA858" s="399"/>
      <c r="NVB858" s="399"/>
      <c r="NVC858" s="399"/>
      <c r="NVD858" s="399"/>
      <c r="NVE858" s="399"/>
      <c r="NVF858" s="399"/>
      <c r="NVG858" s="399"/>
      <c r="NVH858" s="399"/>
      <c r="NVI858" s="399"/>
      <c r="NVJ858" s="399"/>
      <c r="NVK858" s="399"/>
      <c r="NVL858" s="399"/>
      <c r="NVM858" s="399"/>
      <c r="NVN858" s="399"/>
      <c r="NVO858" s="399"/>
      <c r="NVP858" s="399"/>
      <c r="NVQ858" s="399"/>
      <c r="NVR858" s="399"/>
      <c r="NVS858" s="399"/>
      <c r="NVT858" s="399"/>
      <c r="NVU858" s="399"/>
      <c r="NVV858" s="399"/>
      <c r="NVW858" s="399"/>
      <c r="NVX858" s="399"/>
      <c r="NVY858" s="399"/>
      <c r="NVZ858" s="399"/>
      <c r="NWA858" s="399"/>
      <c r="NWB858" s="399"/>
      <c r="NWC858" s="399"/>
      <c r="NWD858" s="399"/>
      <c r="NWE858" s="399"/>
      <c r="NWF858" s="399"/>
      <c r="NWG858" s="399"/>
      <c r="NWH858" s="399"/>
      <c r="NWI858" s="399"/>
      <c r="NWJ858" s="399"/>
      <c r="NWK858" s="399"/>
      <c r="NWL858" s="399"/>
      <c r="NWM858" s="399"/>
      <c r="NWN858" s="399"/>
      <c r="NWO858" s="399"/>
      <c r="NWP858" s="399"/>
      <c r="NWQ858" s="399"/>
      <c r="NWR858" s="399"/>
      <c r="NWS858" s="399"/>
      <c r="NWT858" s="399"/>
      <c r="NWU858" s="399"/>
      <c r="NWV858" s="399"/>
      <c r="NWW858" s="399"/>
      <c r="NWX858" s="399"/>
      <c r="NWY858" s="399"/>
      <c r="NWZ858" s="399"/>
      <c r="NXA858" s="399"/>
      <c r="NXB858" s="399"/>
      <c r="NXC858" s="399"/>
      <c r="NXD858" s="399"/>
      <c r="NXE858" s="399"/>
      <c r="NXF858" s="399"/>
      <c r="NXG858" s="399"/>
      <c r="NXH858" s="399"/>
      <c r="NXI858" s="399"/>
      <c r="NXJ858" s="399"/>
      <c r="NXK858" s="399"/>
      <c r="NXL858" s="399"/>
      <c r="NXM858" s="399"/>
      <c r="NXN858" s="399"/>
      <c r="NXO858" s="399"/>
      <c r="NXP858" s="399"/>
      <c r="NXQ858" s="399"/>
      <c r="NXR858" s="399"/>
      <c r="NXS858" s="399"/>
      <c r="NXT858" s="399"/>
      <c r="NXU858" s="399"/>
      <c r="NXV858" s="399"/>
      <c r="NXW858" s="399"/>
      <c r="NXX858" s="399"/>
      <c r="NXY858" s="399"/>
      <c r="NXZ858" s="399"/>
      <c r="NYA858" s="399"/>
      <c r="NYB858" s="399"/>
      <c r="NYC858" s="399"/>
      <c r="NYD858" s="399"/>
      <c r="NYE858" s="399"/>
      <c r="NYF858" s="399"/>
      <c r="NYG858" s="399"/>
      <c r="NYH858" s="399"/>
      <c r="NYI858" s="399"/>
      <c r="NYJ858" s="399"/>
      <c r="NYK858" s="399"/>
      <c r="NYL858" s="399"/>
      <c r="NYM858" s="399"/>
      <c r="NYN858" s="399"/>
      <c r="NYO858" s="399"/>
      <c r="NYP858" s="399"/>
      <c r="NYQ858" s="399"/>
      <c r="NYR858" s="399"/>
      <c r="NYS858" s="399"/>
      <c r="NYT858" s="399"/>
      <c r="NYU858" s="399"/>
      <c r="NYV858" s="399"/>
      <c r="NYW858" s="399"/>
      <c r="NYX858" s="399"/>
      <c r="NYY858" s="399"/>
      <c r="NYZ858" s="399"/>
      <c r="NZA858" s="399"/>
      <c r="NZB858" s="399"/>
      <c r="NZC858" s="399"/>
      <c r="NZD858" s="399"/>
      <c r="NZE858" s="399"/>
      <c r="NZF858" s="399"/>
      <c r="NZG858" s="399"/>
      <c r="NZH858" s="399"/>
      <c r="NZI858" s="399"/>
      <c r="NZJ858" s="399"/>
      <c r="NZK858" s="399"/>
      <c r="NZL858" s="399"/>
      <c r="NZM858" s="399"/>
      <c r="NZN858" s="399"/>
      <c r="NZO858" s="399"/>
      <c r="NZP858" s="399"/>
      <c r="NZQ858" s="399"/>
      <c r="NZR858" s="399"/>
      <c r="NZS858" s="399"/>
      <c r="NZT858" s="399"/>
      <c r="NZU858" s="399"/>
      <c r="NZV858" s="399"/>
      <c r="NZW858" s="399"/>
      <c r="NZX858" s="399"/>
      <c r="NZY858" s="399"/>
      <c r="NZZ858" s="399"/>
      <c r="OAA858" s="399"/>
      <c r="OAB858" s="399"/>
      <c r="OAC858" s="399"/>
      <c r="OAD858" s="399"/>
      <c r="OAE858" s="399"/>
      <c r="OAF858" s="399"/>
      <c r="OAG858" s="399"/>
      <c r="OAH858" s="399"/>
      <c r="OAI858" s="399"/>
      <c r="OAJ858" s="399"/>
      <c r="OAK858" s="399"/>
      <c r="OAL858" s="399"/>
      <c r="OAM858" s="399"/>
      <c r="OAN858" s="399"/>
      <c r="OAO858" s="399"/>
      <c r="OAP858" s="399"/>
      <c r="OAQ858" s="399"/>
      <c r="OAR858" s="399"/>
      <c r="OAS858" s="399"/>
      <c r="OAT858" s="399"/>
      <c r="OAU858" s="399"/>
      <c r="OAV858" s="399"/>
      <c r="OAW858" s="399"/>
      <c r="OAX858" s="399"/>
      <c r="OAY858" s="399"/>
      <c r="OAZ858" s="399"/>
      <c r="OBA858" s="399"/>
      <c r="OBB858" s="399"/>
      <c r="OBC858" s="399"/>
      <c r="OBD858" s="399"/>
      <c r="OBE858" s="399"/>
      <c r="OBF858" s="399"/>
      <c r="OBG858" s="399"/>
      <c r="OBH858" s="399"/>
      <c r="OBI858" s="399"/>
      <c r="OBJ858" s="399"/>
      <c r="OBK858" s="399"/>
      <c r="OBL858" s="399"/>
      <c r="OBM858" s="399"/>
      <c r="OBN858" s="399"/>
      <c r="OBO858" s="399"/>
      <c r="OBP858" s="399"/>
      <c r="OBQ858" s="399"/>
      <c r="OBR858" s="399"/>
      <c r="OBS858" s="399"/>
      <c r="OBT858" s="399"/>
      <c r="OBU858" s="399"/>
      <c r="OBV858" s="399"/>
      <c r="OBW858" s="399"/>
      <c r="OBX858" s="399"/>
      <c r="OBY858" s="399"/>
      <c r="OBZ858" s="399"/>
      <c r="OCA858" s="399"/>
      <c r="OCB858" s="399"/>
      <c r="OCC858" s="399"/>
      <c r="OCD858" s="399"/>
      <c r="OCE858" s="399"/>
      <c r="OCF858" s="399"/>
      <c r="OCG858" s="399"/>
      <c r="OCH858" s="399"/>
      <c r="OCI858" s="399"/>
      <c r="OCJ858" s="399"/>
      <c r="OCK858" s="399"/>
      <c r="OCL858" s="399"/>
      <c r="OCM858" s="399"/>
      <c r="OCN858" s="399"/>
      <c r="OCO858" s="399"/>
      <c r="OCP858" s="399"/>
      <c r="OCQ858" s="399"/>
      <c r="OCR858" s="399"/>
      <c r="OCS858" s="399"/>
      <c r="OCT858" s="399"/>
      <c r="OCU858" s="399"/>
      <c r="OCV858" s="399"/>
      <c r="OCW858" s="399"/>
      <c r="OCX858" s="399"/>
      <c r="OCY858" s="399"/>
      <c r="OCZ858" s="399"/>
      <c r="ODA858" s="399"/>
      <c r="ODB858" s="399"/>
      <c r="ODC858" s="399"/>
      <c r="ODD858" s="399"/>
      <c r="ODE858" s="399"/>
      <c r="ODF858" s="399"/>
      <c r="ODG858" s="399"/>
      <c r="ODH858" s="399"/>
      <c r="ODI858" s="399"/>
      <c r="ODJ858" s="399"/>
      <c r="ODK858" s="399"/>
      <c r="ODL858" s="399"/>
      <c r="ODM858" s="399"/>
      <c r="ODN858" s="399"/>
      <c r="ODO858" s="399"/>
      <c r="ODP858" s="399"/>
      <c r="ODQ858" s="399"/>
      <c r="ODR858" s="399"/>
      <c r="ODS858" s="399"/>
      <c r="ODT858" s="399"/>
      <c r="ODU858" s="399"/>
      <c r="ODV858" s="399"/>
      <c r="ODW858" s="399"/>
      <c r="ODX858" s="399"/>
      <c r="ODY858" s="399"/>
      <c r="ODZ858" s="399"/>
      <c r="OEA858" s="399"/>
      <c r="OEB858" s="399"/>
      <c r="OEC858" s="399"/>
      <c r="OED858" s="399"/>
      <c r="OEE858" s="399"/>
      <c r="OEF858" s="399"/>
      <c r="OEG858" s="399"/>
      <c r="OEH858" s="399"/>
      <c r="OEI858" s="399"/>
      <c r="OEJ858" s="399"/>
      <c r="OEK858" s="399"/>
      <c r="OEL858" s="399"/>
      <c r="OEM858" s="399"/>
      <c r="OEN858" s="399"/>
      <c r="OEO858" s="399"/>
      <c r="OEP858" s="399"/>
      <c r="OEQ858" s="399"/>
      <c r="OER858" s="399"/>
      <c r="OES858" s="399"/>
      <c r="OET858" s="399"/>
      <c r="OEU858" s="399"/>
      <c r="OEV858" s="399"/>
      <c r="OEW858" s="399"/>
      <c r="OEX858" s="399"/>
      <c r="OEY858" s="399"/>
      <c r="OEZ858" s="399"/>
      <c r="OFA858" s="399"/>
      <c r="OFB858" s="399"/>
      <c r="OFC858" s="399"/>
      <c r="OFD858" s="399"/>
      <c r="OFE858" s="399"/>
      <c r="OFF858" s="399"/>
      <c r="OFG858" s="399"/>
      <c r="OFH858" s="399"/>
      <c r="OFI858" s="399"/>
      <c r="OFJ858" s="399"/>
      <c r="OFK858" s="399"/>
      <c r="OFL858" s="399"/>
      <c r="OFM858" s="399"/>
      <c r="OFN858" s="399"/>
      <c r="OFO858" s="399"/>
      <c r="OFP858" s="399"/>
      <c r="OFQ858" s="399"/>
      <c r="OFR858" s="399"/>
      <c r="OFS858" s="399"/>
      <c r="OFT858" s="399"/>
      <c r="OFU858" s="399"/>
      <c r="OFV858" s="399"/>
      <c r="OFW858" s="399"/>
      <c r="OFX858" s="399"/>
      <c r="OFY858" s="399"/>
      <c r="OFZ858" s="399"/>
      <c r="OGA858" s="399"/>
      <c r="OGB858" s="399"/>
      <c r="OGC858" s="399"/>
      <c r="OGD858" s="399"/>
      <c r="OGE858" s="399"/>
      <c r="OGF858" s="399"/>
      <c r="OGG858" s="399"/>
      <c r="OGH858" s="399"/>
      <c r="OGI858" s="399"/>
      <c r="OGJ858" s="399"/>
      <c r="OGK858" s="399"/>
      <c r="OGL858" s="399"/>
      <c r="OGM858" s="399"/>
      <c r="OGN858" s="399"/>
      <c r="OGO858" s="399"/>
      <c r="OGP858" s="399"/>
      <c r="OGQ858" s="399"/>
      <c r="OGR858" s="399"/>
      <c r="OGS858" s="399"/>
      <c r="OGT858" s="399"/>
      <c r="OGU858" s="399"/>
      <c r="OGV858" s="399"/>
      <c r="OGW858" s="399"/>
      <c r="OGX858" s="399"/>
      <c r="OGY858" s="399"/>
      <c r="OGZ858" s="399"/>
      <c r="OHA858" s="399"/>
      <c r="OHB858" s="399"/>
      <c r="OHC858" s="399"/>
      <c r="OHD858" s="399"/>
      <c r="OHE858" s="399"/>
      <c r="OHF858" s="399"/>
      <c r="OHG858" s="399"/>
      <c r="OHH858" s="399"/>
      <c r="OHI858" s="399"/>
      <c r="OHJ858" s="399"/>
      <c r="OHK858" s="399"/>
      <c r="OHL858" s="399"/>
      <c r="OHM858" s="399"/>
      <c r="OHN858" s="399"/>
      <c r="OHO858" s="399"/>
      <c r="OHP858" s="399"/>
      <c r="OHQ858" s="399"/>
      <c r="OHR858" s="399"/>
      <c r="OHS858" s="399"/>
      <c r="OHT858" s="399"/>
      <c r="OHU858" s="399"/>
      <c r="OHV858" s="399"/>
      <c r="OHW858" s="399"/>
      <c r="OHX858" s="399"/>
      <c r="OHY858" s="399"/>
      <c r="OHZ858" s="399"/>
      <c r="OIA858" s="399"/>
      <c r="OIB858" s="399"/>
      <c r="OIC858" s="399"/>
      <c r="OID858" s="399"/>
      <c r="OIE858" s="399"/>
      <c r="OIF858" s="399"/>
      <c r="OIG858" s="399"/>
      <c r="OIH858" s="399"/>
      <c r="OII858" s="399"/>
      <c r="OIJ858" s="399"/>
      <c r="OIK858" s="399"/>
      <c r="OIL858" s="399"/>
      <c r="OIM858" s="399"/>
      <c r="OIN858" s="399"/>
      <c r="OIO858" s="399"/>
      <c r="OIP858" s="399"/>
      <c r="OIQ858" s="399"/>
      <c r="OIR858" s="399"/>
      <c r="OIS858" s="399"/>
      <c r="OIT858" s="399"/>
      <c r="OIU858" s="399"/>
      <c r="OIV858" s="399"/>
      <c r="OIW858" s="399"/>
      <c r="OIX858" s="399"/>
      <c r="OIY858" s="399"/>
      <c r="OIZ858" s="399"/>
      <c r="OJA858" s="399"/>
      <c r="OJB858" s="399"/>
      <c r="OJC858" s="399"/>
      <c r="OJD858" s="399"/>
      <c r="OJE858" s="399"/>
      <c r="OJF858" s="399"/>
      <c r="OJG858" s="399"/>
      <c r="OJH858" s="399"/>
      <c r="OJI858" s="399"/>
      <c r="OJJ858" s="399"/>
      <c r="OJK858" s="399"/>
      <c r="OJL858" s="399"/>
      <c r="OJM858" s="399"/>
      <c r="OJN858" s="399"/>
      <c r="OJO858" s="399"/>
      <c r="OJP858" s="399"/>
      <c r="OJQ858" s="399"/>
      <c r="OJR858" s="399"/>
      <c r="OJS858" s="399"/>
      <c r="OJT858" s="399"/>
      <c r="OJU858" s="399"/>
      <c r="OJV858" s="399"/>
      <c r="OJW858" s="399"/>
      <c r="OJX858" s="399"/>
      <c r="OJY858" s="399"/>
      <c r="OJZ858" s="399"/>
      <c r="OKA858" s="399"/>
      <c r="OKB858" s="399"/>
      <c r="OKC858" s="399"/>
      <c r="OKD858" s="399"/>
      <c r="OKE858" s="399"/>
      <c r="OKF858" s="399"/>
      <c r="OKG858" s="399"/>
      <c r="OKH858" s="399"/>
      <c r="OKI858" s="399"/>
      <c r="OKJ858" s="399"/>
      <c r="OKK858" s="399"/>
      <c r="OKL858" s="399"/>
      <c r="OKM858" s="399"/>
      <c r="OKN858" s="399"/>
      <c r="OKO858" s="399"/>
      <c r="OKP858" s="399"/>
      <c r="OKQ858" s="399"/>
      <c r="OKR858" s="399"/>
      <c r="OKS858" s="399"/>
      <c r="OKT858" s="399"/>
      <c r="OKU858" s="399"/>
      <c r="OKV858" s="399"/>
      <c r="OKW858" s="399"/>
      <c r="OKX858" s="399"/>
      <c r="OKY858" s="399"/>
      <c r="OKZ858" s="399"/>
      <c r="OLA858" s="399"/>
      <c r="OLB858" s="399"/>
      <c r="OLC858" s="399"/>
      <c r="OLD858" s="399"/>
      <c r="OLE858" s="399"/>
      <c r="OLF858" s="399"/>
      <c r="OLG858" s="399"/>
      <c r="OLH858" s="399"/>
      <c r="OLI858" s="399"/>
      <c r="OLJ858" s="399"/>
      <c r="OLK858" s="399"/>
      <c r="OLL858" s="399"/>
      <c r="OLM858" s="399"/>
      <c r="OLN858" s="399"/>
      <c r="OLO858" s="399"/>
      <c r="OLP858" s="399"/>
      <c r="OLQ858" s="399"/>
      <c r="OLR858" s="399"/>
      <c r="OLS858" s="399"/>
      <c r="OLT858" s="399"/>
      <c r="OLU858" s="399"/>
      <c r="OLV858" s="399"/>
      <c r="OLW858" s="399"/>
      <c r="OLX858" s="399"/>
      <c r="OLY858" s="399"/>
      <c r="OLZ858" s="399"/>
      <c r="OMA858" s="399"/>
      <c r="OMB858" s="399"/>
      <c r="OMC858" s="399"/>
      <c r="OMD858" s="399"/>
      <c r="OME858" s="399"/>
      <c r="OMF858" s="399"/>
      <c r="OMG858" s="399"/>
      <c r="OMH858" s="399"/>
      <c r="OMI858" s="399"/>
      <c r="OMJ858" s="399"/>
      <c r="OMK858" s="399"/>
      <c r="OML858" s="399"/>
      <c r="OMM858" s="399"/>
      <c r="OMN858" s="399"/>
      <c r="OMO858" s="399"/>
      <c r="OMP858" s="399"/>
      <c r="OMQ858" s="399"/>
      <c r="OMR858" s="399"/>
      <c r="OMS858" s="399"/>
      <c r="OMT858" s="399"/>
      <c r="OMU858" s="399"/>
      <c r="OMV858" s="399"/>
      <c r="OMW858" s="399"/>
      <c r="OMX858" s="399"/>
      <c r="OMY858" s="399"/>
      <c r="OMZ858" s="399"/>
      <c r="ONA858" s="399"/>
      <c r="ONB858" s="399"/>
      <c r="ONC858" s="399"/>
      <c r="OND858" s="399"/>
      <c r="ONE858" s="399"/>
      <c r="ONF858" s="399"/>
      <c r="ONG858" s="399"/>
      <c r="ONH858" s="399"/>
      <c r="ONI858" s="399"/>
      <c r="ONJ858" s="399"/>
      <c r="ONK858" s="399"/>
      <c r="ONL858" s="399"/>
      <c r="ONM858" s="399"/>
      <c r="ONN858" s="399"/>
      <c r="ONO858" s="399"/>
      <c r="ONP858" s="399"/>
      <c r="ONQ858" s="399"/>
      <c r="ONR858" s="399"/>
      <c r="ONS858" s="399"/>
      <c r="ONT858" s="399"/>
      <c r="ONU858" s="399"/>
      <c r="ONV858" s="399"/>
      <c r="ONW858" s="399"/>
      <c r="ONX858" s="399"/>
      <c r="ONY858" s="399"/>
      <c r="ONZ858" s="399"/>
      <c r="OOA858" s="399"/>
      <c r="OOB858" s="399"/>
      <c r="OOC858" s="399"/>
      <c r="OOD858" s="399"/>
      <c r="OOE858" s="399"/>
      <c r="OOF858" s="399"/>
      <c r="OOG858" s="399"/>
      <c r="OOH858" s="399"/>
      <c r="OOI858" s="399"/>
      <c r="OOJ858" s="399"/>
      <c r="OOK858" s="399"/>
      <c r="OOL858" s="399"/>
      <c r="OOM858" s="399"/>
      <c r="OON858" s="399"/>
      <c r="OOO858" s="399"/>
      <c r="OOP858" s="399"/>
      <c r="OOQ858" s="399"/>
      <c r="OOR858" s="399"/>
      <c r="OOS858" s="399"/>
      <c r="OOT858" s="399"/>
      <c r="OOU858" s="399"/>
      <c r="OOV858" s="399"/>
      <c r="OOW858" s="399"/>
      <c r="OOX858" s="399"/>
      <c r="OOY858" s="399"/>
      <c r="OOZ858" s="399"/>
      <c r="OPA858" s="399"/>
      <c r="OPB858" s="399"/>
      <c r="OPC858" s="399"/>
      <c r="OPD858" s="399"/>
      <c r="OPE858" s="399"/>
      <c r="OPF858" s="399"/>
      <c r="OPG858" s="399"/>
      <c r="OPH858" s="399"/>
      <c r="OPI858" s="399"/>
      <c r="OPJ858" s="399"/>
      <c r="OPK858" s="399"/>
      <c r="OPL858" s="399"/>
      <c r="OPM858" s="399"/>
      <c r="OPN858" s="399"/>
      <c r="OPO858" s="399"/>
      <c r="OPP858" s="399"/>
      <c r="OPQ858" s="399"/>
      <c r="OPR858" s="399"/>
      <c r="OPS858" s="399"/>
      <c r="OPT858" s="399"/>
      <c r="OPU858" s="399"/>
      <c r="OPV858" s="399"/>
      <c r="OPW858" s="399"/>
      <c r="OPX858" s="399"/>
      <c r="OPY858" s="399"/>
      <c r="OPZ858" s="399"/>
      <c r="OQA858" s="399"/>
      <c r="OQB858" s="399"/>
      <c r="OQC858" s="399"/>
      <c r="OQD858" s="399"/>
      <c r="OQE858" s="399"/>
      <c r="OQF858" s="399"/>
      <c r="OQG858" s="399"/>
      <c r="OQH858" s="399"/>
      <c r="OQI858" s="399"/>
      <c r="OQJ858" s="399"/>
      <c r="OQK858" s="399"/>
      <c r="OQL858" s="399"/>
      <c r="OQM858" s="399"/>
      <c r="OQN858" s="399"/>
      <c r="OQO858" s="399"/>
      <c r="OQP858" s="399"/>
      <c r="OQQ858" s="399"/>
      <c r="OQR858" s="399"/>
      <c r="OQS858" s="399"/>
      <c r="OQT858" s="399"/>
      <c r="OQU858" s="399"/>
      <c r="OQV858" s="399"/>
      <c r="OQW858" s="399"/>
      <c r="OQX858" s="399"/>
      <c r="OQY858" s="399"/>
      <c r="OQZ858" s="399"/>
      <c r="ORA858" s="399"/>
      <c r="ORB858" s="399"/>
      <c r="ORC858" s="399"/>
      <c r="ORD858" s="399"/>
      <c r="ORE858" s="399"/>
      <c r="ORF858" s="399"/>
      <c r="ORG858" s="399"/>
      <c r="ORH858" s="399"/>
      <c r="ORI858" s="399"/>
      <c r="ORJ858" s="399"/>
      <c r="ORK858" s="399"/>
      <c r="ORL858" s="399"/>
      <c r="ORM858" s="399"/>
      <c r="ORN858" s="399"/>
      <c r="ORO858" s="399"/>
      <c r="ORP858" s="399"/>
      <c r="ORQ858" s="399"/>
      <c r="ORR858" s="399"/>
      <c r="ORS858" s="399"/>
      <c r="ORT858" s="399"/>
      <c r="ORU858" s="399"/>
      <c r="ORV858" s="399"/>
      <c r="ORW858" s="399"/>
      <c r="ORX858" s="399"/>
      <c r="ORY858" s="399"/>
      <c r="ORZ858" s="399"/>
      <c r="OSA858" s="399"/>
      <c r="OSB858" s="399"/>
      <c r="OSC858" s="399"/>
      <c r="OSD858" s="399"/>
      <c r="OSE858" s="399"/>
      <c r="OSF858" s="399"/>
      <c r="OSG858" s="399"/>
      <c r="OSH858" s="399"/>
      <c r="OSI858" s="399"/>
      <c r="OSJ858" s="399"/>
      <c r="OSK858" s="399"/>
      <c r="OSL858" s="399"/>
      <c r="OSM858" s="399"/>
      <c r="OSN858" s="399"/>
      <c r="OSO858" s="399"/>
      <c r="OSP858" s="399"/>
      <c r="OSQ858" s="399"/>
      <c r="OSR858" s="399"/>
      <c r="OSS858" s="399"/>
      <c r="OST858" s="399"/>
      <c r="OSU858" s="399"/>
      <c r="OSV858" s="399"/>
      <c r="OSW858" s="399"/>
      <c r="OSX858" s="399"/>
      <c r="OSY858" s="399"/>
      <c r="OSZ858" s="399"/>
      <c r="OTA858" s="399"/>
      <c r="OTB858" s="399"/>
      <c r="OTC858" s="399"/>
      <c r="OTD858" s="399"/>
      <c r="OTE858" s="399"/>
      <c r="OTF858" s="399"/>
      <c r="OTG858" s="399"/>
      <c r="OTH858" s="399"/>
      <c r="OTI858" s="399"/>
      <c r="OTJ858" s="399"/>
      <c r="OTK858" s="399"/>
      <c r="OTL858" s="399"/>
      <c r="OTM858" s="399"/>
      <c r="OTN858" s="399"/>
      <c r="OTO858" s="399"/>
      <c r="OTP858" s="399"/>
      <c r="OTQ858" s="399"/>
      <c r="OTR858" s="399"/>
      <c r="OTS858" s="399"/>
      <c r="OTT858" s="399"/>
      <c r="OTU858" s="399"/>
      <c r="OTV858" s="399"/>
      <c r="OTW858" s="399"/>
      <c r="OTX858" s="399"/>
      <c r="OTY858" s="399"/>
      <c r="OTZ858" s="399"/>
      <c r="OUA858" s="399"/>
      <c r="OUB858" s="399"/>
      <c r="OUC858" s="399"/>
      <c r="OUD858" s="399"/>
      <c r="OUE858" s="399"/>
      <c r="OUF858" s="399"/>
      <c r="OUG858" s="399"/>
      <c r="OUH858" s="399"/>
      <c r="OUI858" s="399"/>
      <c r="OUJ858" s="399"/>
      <c r="OUK858" s="399"/>
      <c r="OUL858" s="399"/>
      <c r="OUM858" s="399"/>
      <c r="OUN858" s="399"/>
      <c r="OUO858" s="399"/>
      <c r="OUP858" s="399"/>
      <c r="OUQ858" s="399"/>
      <c r="OUR858" s="399"/>
      <c r="OUS858" s="399"/>
      <c r="OUT858" s="399"/>
      <c r="OUU858" s="399"/>
      <c r="OUV858" s="399"/>
      <c r="OUW858" s="399"/>
      <c r="OUX858" s="399"/>
      <c r="OUY858" s="399"/>
      <c r="OUZ858" s="399"/>
      <c r="OVA858" s="399"/>
      <c r="OVB858" s="399"/>
      <c r="OVC858" s="399"/>
      <c r="OVD858" s="399"/>
      <c r="OVE858" s="399"/>
      <c r="OVF858" s="399"/>
      <c r="OVG858" s="399"/>
      <c r="OVH858" s="399"/>
      <c r="OVI858" s="399"/>
      <c r="OVJ858" s="399"/>
      <c r="OVK858" s="399"/>
      <c r="OVL858" s="399"/>
      <c r="OVM858" s="399"/>
      <c r="OVN858" s="399"/>
      <c r="OVO858" s="399"/>
      <c r="OVP858" s="399"/>
      <c r="OVQ858" s="399"/>
      <c r="OVR858" s="399"/>
      <c r="OVS858" s="399"/>
      <c r="OVT858" s="399"/>
      <c r="OVU858" s="399"/>
      <c r="OVV858" s="399"/>
      <c r="OVW858" s="399"/>
      <c r="OVX858" s="399"/>
      <c r="OVY858" s="399"/>
      <c r="OVZ858" s="399"/>
      <c r="OWA858" s="399"/>
      <c r="OWB858" s="399"/>
      <c r="OWC858" s="399"/>
      <c r="OWD858" s="399"/>
      <c r="OWE858" s="399"/>
      <c r="OWF858" s="399"/>
      <c r="OWG858" s="399"/>
      <c r="OWH858" s="399"/>
      <c r="OWI858" s="399"/>
      <c r="OWJ858" s="399"/>
      <c r="OWK858" s="399"/>
      <c r="OWL858" s="399"/>
      <c r="OWM858" s="399"/>
      <c r="OWN858" s="399"/>
      <c r="OWO858" s="399"/>
      <c r="OWP858" s="399"/>
      <c r="OWQ858" s="399"/>
      <c r="OWR858" s="399"/>
      <c r="OWS858" s="399"/>
      <c r="OWT858" s="399"/>
      <c r="OWU858" s="399"/>
      <c r="OWV858" s="399"/>
      <c r="OWW858" s="399"/>
      <c r="OWX858" s="399"/>
      <c r="OWY858" s="399"/>
      <c r="OWZ858" s="399"/>
      <c r="OXA858" s="399"/>
      <c r="OXB858" s="399"/>
      <c r="OXC858" s="399"/>
      <c r="OXD858" s="399"/>
      <c r="OXE858" s="399"/>
      <c r="OXF858" s="399"/>
      <c r="OXG858" s="399"/>
      <c r="OXH858" s="399"/>
      <c r="OXI858" s="399"/>
      <c r="OXJ858" s="399"/>
      <c r="OXK858" s="399"/>
      <c r="OXL858" s="399"/>
      <c r="OXM858" s="399"/>
      <c r="OXN858" s="399"/>
      <c r="OXO858" s="399"/>
      <c r="OXP858" s="399"/>
      <c r="OXQ858" s="399"/>
      <c r="OXR858" s="399"/>
      <c r="OXS858" s="399"/>
      <c r="OXT858" s="399"/>
      <c r="OXU858" s="399"/>
      <c r="OXV858" s="399"/>
      <c r="OXW858" s="399"/>
      <c r="OXX858" s="399"/>
      <c r="OXY858" s="399"/>
      <c r="OXZ858" s="399"/>
      <c r="OYA858" s="399"/>
      <c r="OYB858" s="399"/>
      <c r="OYC858" s="399"/>
      <c r="OYD858" s="399"/>
      <c r="OYE858" s="399"/>
      <c r="OYF858" s="399"/>
      <c r="OYG858" s="399"/>
      <c r="OYH858" s="399"/>
      <c r="OYI858" s="399"/>
      <c r="OYJ858" s="399"/>
      <c r="OYK858" s="399"/>
      <c r="OYL858" s="399"/>
      <c r="OYM858" s="399"/>
      <c r="OYN858" s="399"/>
      <c r="OYO858" s="399"/>
      <c r="OYP858" s="399"/>
      <c r="OYQ858" s="399"/>
      <c r="OYR858" s="399"/>
      <c r="OYS858" s="399"/>
      <c r="OYT858" s="399"/>
      <c r="OYU858" s="399"/>
      <c r="OYV858" s="399"/>
      <c r="OYW858" s="399"/>
      <c r="OYX858" s="399"/>
      <c r="OYY858" s="399"/>
      <c r="OYZ858" s="399"/>
      <c r="OZA858" s="399"/>
      <c r="OZB858" s="399"/>
      <c r="OZC858" s="399"/>
      <c r="OZD858" s="399"/>
      <c r="OZE858" s="399"/>
      <c r="OZF858" s="399"/>
      <c r="OZG858" s="399"/>
      <c r="OZH858" s="399"/>
      <c r="OZI858" s="399"/>
      <c r="OZJ858" s="399"/>
      <c r="OZK858" s="399"/>
      <c r="OZL858" s="399"/>
      <c r="OZM858" s="399"/>
      <c r="OZN858" s="399"/>
      <c r="OZO858" s="399"/>
      <c r="OZP858" s="399"/>
      <c r="OZQ858" s="399"/>
      <c r="OZR858" s="399"/>
      <c r="OZS858" s="399"/>
      <c r="OZT858" s="399"/>
      <c r="OZU858" s="399"/>
      <c r="OZV858" s="399"/>
      <c r="OZW858" s="399"/>
      <c r="OZX858" s="399"/>
      <c r="OZY858" s="399"/>
      <c r="OZZ858" s="399"/>
      <c r="PAA858" s="399"/>
      <c r="PAB858" s="399"/>
      <c r="PAC858" s="399"/>
      <c r="PAD858" s="399"/>
      <c r="PAE858" s="399"/>
      <c r="PAF858" s="399"/>
      <c r="PAG858" s="399"/>
      <c r="PAH858" s="399"/>
      <c r="PAI858" s="399"/>
      <c r="PAJ858" s="399"/>
      <c r="PAK858" s="399"/>
      <c r="PAL858" s="399"/>
      <c r="PAM858" s="399"/>
      <c r="PAN858" s="399"/>
      <c r="PAO858" s="399"/>
      <c r="PAP858" s="399"/>
      <c r="PAQ858" s="399"/>
      <c r="PAR858" s="399"/>
      <c r="PAS858" s="399"/>
      <c r="PAT858" s="399"/>
      <c r="PAU858" s="399"/>
      <c r="PAV858" s="399"/>
      <c r="PAW858" s="399"/>
      <c r="PAX858" s="399"/>
      <c r="PAY858" s="399"/>
      <c r="PAZ858" s="399"/>
      <c r="PBA858" s="399"/>
      <c r="PBB858" s="399"/>
      <c r="PBC858" s="399"/>
      <c r="PBD858" s="399"/>
      <c r="PBE858" s="399"/>
      <c r="PBF858" s="399"/>
      <c r="PBG858" s="399"/>
      <c r="PBH858" s="399"/>
      <c r="PBI858" s="399"/>
      <c r="PBJ858" s="399"/>
      <c r="PBK858" s="399"/>
      <c r="PBL858" s="399"/>
      <c r="PBM858" s="399"/>
      <c r="PBN858" s="399"/>
      <c r="PBO858" s="399"/>
      <c r="PBP858" s="399"/>
      <c r="PBQ858" s="399"/>
      <c r="PBR858" s="399"/>
      <c r="PBS858" s="399"/>
      <c r="PBT858" s="399"/>
      <c r="PBU858" s="399"/>
      <c r="PBV858" s="399"/>
      <c r="PBW858" s="399"/>
      <c r="PBX858" s="399"/>
      <c r="PBY858" s="399"/>
      <c r="PBZ858" s="399"/>
      <c r="PCA858" s="399"/>
      <c r="PCB858" s="399"/>
      <c r="PCC858" s="399"/>
      <c r="PCD858" s="399"/>
      <c r="PCE858" s="399"/>
      <c r="PCF858" s="399"/>
      <c r="PCG858" s="399"/>
      <c r="PCH858" s="399"/>
      <c r="PCI858" s="399"/>
      <c r="PCJ858" s="399"/>
      <c r="PCK858" s="399"/>
      <c r="PCL858" s="399"/>
      <c r="PCM858" s="399"/>
      <c r="PCN858" s="399"/>
      <c r="PCO858" s="399"/>
      <c r="PCP858" s="399"/>
      <c r="PCQ858" s="399"/>
      <c r="PCR858" s="399"/>
      <c r="PCS858" s="399"/>
      <c r="PCT858" s="399"/>
      <c r="PCU858" s="399"/>
      <c r="PCV858" s="399"/>
      <c r="PCW858" s="399"/>
      <c r="PCX858" s="399"/>
      <c r="PCY858" s="399"/>
      <c r="PCZ858" s="399"/>
      <c r="PDA858" s="399"/>
      <c r="PDB858" s="399"/>
      <c r="PDC858" s="399"/>
      <c r="PDD858" s="399"/>
      <c r="PDE858" s="399"/>
      <c r="PDF858" s="399"/>
      <c r="PDG858" s="399"/>
      <c r="PDH858" s="399"/>
      <c r="PDI858" s="399"/>
      <c r="PDJ858" s="399"/>
      <c r="PDK858" s="399"/>
      <c r="PDL858" s="399"/>
      <c r="PDM858" s="399"/>
      <c r="PDN858" s="399"/>
      <c r="PDO858" s="399"/>
      <c r="PDP858" s="399"/>
      <c r="PDQ858" s="399"/>
      <c r="PDR858" s="399"/>
      <c r="PDS858" s="399"/>
      <c r="PDT858" s="399"/>
      <c r="PDU858" s="399"/>
      <c r="PDV858" s="399"/>
      <c r="PDW858" s="399"/>
      <c r="PDX858" s="399"/>
      <c r="PDY858" s="399"/>
      <c r="PDZ858" s="399"/>
      <c r="PEA858" s="399"/>
      <c r="PEB858" s="399"/>
      <c r="PEC858" s="399"/>
      <c r="PED858" s="399"/>
      <c r="PEE858" s="399"/>
      <c r="PEF858" s="399"/>
      <c r="PEG858" s="399"/>
      <c r="PEH858" s="399"/>
      <c r="PEI858" s="399"/>
      <c r="PEJ858" s="399"/>
      <c r="PEK858" s="399"/>
      <c r="PEL858" s="399"/>
      <c r="PEM858" s="399"/>
      <c r="PEN858" s="399"/>
      <c r="PEO858" s="399"/>
      <c r="PEP858" s="399"/>
      <c r="PEQ858" s="399"/>
      <c r="PER858" s="399"/>
      <c r="PES858" s="399"/>
      <c r="PET858" s="399"/>
      <c r="PEU858" s="399"/>
      <c r="PEV858" s="399"/>
      <c r="PEW858" s="399"/>
      <c r="PEX858" s="399"/>
      <c r="PEY858" s="399"/>
      <c r="PEZ858" s="399"/>
      <c r="PFA858" s="399"/>
      <c r="PFB858" s="399"/>
      <c r="PFC858" s="399"/>
      <c r="PFD858" s="399"/>
      <c r="PFE858" s="399"/>
      <c r="PFF858" s="399"/>
      <c r="PFG858" s="399"/>
      <c r="PFH858" s="399"/>
      <c r="PFI858" s="399"/>
      <c r="PFJ858" s="399"/>
      <c r="PFK858" s="399"/>
      <c r="PFL858" s="399"/>
      <c r="PFM858" s="399"/>
      <c r="PFN858" s="399"/>
      <c r="PFO858" s="399"/>
      <c r="PFP858" s="399"/>
      <c r="PFQ858" s="399"/>
      <c r="PFR858" s="399"/>
      <c r="PFS858" s="399"/>
      <c r="PFT858" s="399"/>
      <c r="PFU858" s="399"/>
      <c r="PFV858" s="399"/>
      <c r="PFW858" s="399"/>
      <c r="PFX858" s="399"/>
      <c r="PFY858" s="399"/>
      <c r="PFZ858" s="399"/>
      <c r="PGA858" s="399"/>
      <c r="PGB858" s="399"/>
      <c r="PGC858" s="399"/>
      <c r="PGD858" s="399"/>
      <c r="PGE858" s="399"/>
      <c r="PGF858" s="399"/>
      <c r="PGG858" s="399"/>
      <c r="PGH858" s="399"/>
      <c r="PGI858" s="399"/>
      <c r="PGJ858" s="399"/>
      <c r="PGK858" s="399"/>
      <c r="PGL858" s="399"/>
      <c r="PGM858" s="399"/>
      <c r="PGN858" s="399"/>
      <c r="PGO858" s="399"/>
      <c r="PGP858" s="399"/>
      <c r="PGQ858" s="399"/>
      <c r="PGR858" s="399"/>
      <c r="PGS858" s="399"/>
      <c r="PGT858" s="399"/>
      <c r="PGU858" s="399"/>
      <c r="PGV858" s="399"/>
      <c r="PGW858" s="399"/>
      <c r="PGX858" s="399"/>
      <c r="PGY858" s="399"/>
      <c r="PGZ858" s="399"/>
      <c r="PHA858" s="399"/>
      <c r="PHB858" s="399"/>
      <c r="PHC858" s="399"/>
      <c r="PHD858" s="399"/>
      <c r="PHE858" s="399"/>
      <c r="PHF858" s="399"/>
      <c r="PHG858" s="399"/>
      <c r="PHH858" s="399"/>
      <c r="PHI858" s="399"/>
      <c r="PHJ858" s="399"/>
      <c r="PHK858" s="399"/>
      <c r="PHL858" s="399"/>
      <c r="PHM858" s="399"/>
      <c r="PHN858" s="399"/>
      <c r="PHO858" s="399"/>
      <c r="PHP858" s="399"/>
      <c r="PHQ858" s="399"/>
      <c r="PHR858" s="399"/>
      <c r="PHS858" s="399"/>
      <c r="PHT858" s="399"/>
      <c r="PHU858" s="399"/>
      <c r="PHV858" s="399"/>
      <c r="PHW858" s="399"/>
      <c r="PHX858" s="399"/>
      <c r="PHY858" s="399"/>
      <c r="PHZ858" s="399"/>
      <c r="PIA858" s="399"/>
      <c r="PIB858" s="399"/>
      <c r="PIC858" s="399"/>
      <c r="PID858" s="399"/>
      <c r="PIE858" s="399"/>
      <c r="PIF858" s="399"/>
      <c r="PIG858" s="399"/>
      <c r="PIH858" s="399"/>
      <c r="PII858" s="399"/>
      <c r="PIJ858" s="399"/>
      <c r="PIK858" s="399"/>
      <c r="PIL858" s="399"/>
      <c r="PIM858" s="399"/>
      <c r="PIN858" s="399"/>
      <c r="PIO858" s="399"/>
      <c r="PIP858" s="399"/>
      <c r="PIQ858" s="399"/>
      <c r="PIR858" s="399"/>
      <c r="PIS858" s="399"/>
      <c r="PIT858" s="399"/>
      <c r="PIU858" s="399"/>
      <c r="PIV858" s="399"/>
      <c r="PIW858" s="399"/>
      <c r="PIX858" s="399"/>
      <c r="PIY858" s="399"/>
      <c r="PIZ858" s="399"/>
      <c r="PJA858" s="399"/>
      <c r="PJB858" s="399"/>
      <c r="PJC858" s="399"/>
      <c r="PJD858" s="399"/>
      <c r="PJE858" s="399"/>
      <c r="PJF858" s="399"/>
      <c r="PJG858" s="399"/>
      <c r="PJH858" s="399"/>
      <c r="PJI858" s="399"/>
      <c r="PJJ858" s="399"/>
      <c r="PJK858" s="399"/>
      <c r="PJL858" s="399"/>
      <c r="PJM858" s="399"/>
      <c r="PJN858" s="399"/>
      <c r="PJO858" s="399"/>
      <c r="PJP858" s="399"/>
      <c r="PJQ858" s="399"/>
      <c r="PJR858" s="399"/>
      <c r="PJS858" s="399"/>
      <c r="PJT858" s="399"/>
      <c r="PJU858" s="399"/>
      <c r="PJV858" s="399"/>
      <c r="PJW858" s="399"/>
      <c r="PJX858" s="399"/>
      <c r="PJY858" s="399"/>
      <c r="PJZ858" s="399"/>
      <c r="PKA858" s="399"/>
      <c r="PKB858" s="399"/>
      <c r="PKC858" s="399"/>
      <c r="PKD858" s="399"/>
      <c r="PKE858" s="399"/>
      <c r="PKF858" s="399"/>
      <c r="PKG858" s="399"/>
      <c r="PKH858" s="399"/>
      <c r="PKI858" s="399"/>
      <c r="PKJ858" s="399"/>
      <c r="PKK858" s="399"/>
      <c r="PKL858" s="399"/>
      <c r="PKM858" s="399"/>
      <c r="PKN858" s="399"/>
      <c r="PKO858" s="399"/>
      <c r="PKP858" s="399"/>
      <c r="PKQ858" s="399"/>
      <c r="PKR858" s="399"/>
      <c r="PKS858" s="399"/>
      <c r="PKT858" s="399"/>
      <c r="PKU858" s="399"/>
      <c r="PKV858" s="399"/>
      <c r="PKW858" s="399"/>
      <c r="PKX858" s="399"/>
      <c r="PKY858" s="399"/>
      <c r="PKZ858" s="399"/>
      <c r="PLA858" s="399"/>
      <c r="PLB858" s="399"/>
      <c r="PLC858" s="399"/>
      <c r="PLD858" s="399"/>
      <c r="PLE858" s="399"/>
      <c r="PLF858" s="399"/>
      <c r="PLG858" s="399"/>
      <c r="PLH858" s="399"/>
      <c r="PLI858" s="399"/>
      <c r="PLJ858" s="399"/>
      <c r="PLK858" s="399"/>
      <c r="PLL858" s="399"/>
      <c r="PLM858" s="399"/>
      <c r="PLN858" s="399"/>
      <c r="PLO858" s="399"/>
      <c r="PLP858" s="399"/>
      <c r="PLQ858" s="399"/>
      <c r="PLR858" s="399"/>
      <c r="PLS858" s="399"/>
      <c r="PLT858" s="399"/>
      <c r="PLU858" s="399"/>
      <c r="PLV858" s="399"/>
      <c r="PLW858" s="399"/>
      <c r="PLX858" s="399"/>
      <c r="PLY858" s="399"/>
      <c r="PLZ858" s="399"/>
      <c r="PMA858" s="399"/>
      <c r="PMB858" s="399"/>
      <c r="PMC858" s="399"/>
      <c r="PMD858" s="399"/>
      <c r="PME858" s="399"/>
      <c r="PMF858" s="399"/>
      <c r="PMG858" s="399"/>
      <c r="PMH858" s="399"/>
      <c r="PMI858" s="399"/>
      <c r="PMJ858" s="399"/>
      <c r="PMK858" s="399"/>
      <c r="PML858" s="399"/>
      <c r="PMM858" s="399"/>
      <c r="PMN858" s="399"/>
      <c r="PMO858" s="399"/>
      <c r="PMP858" s="399"/>
      <c r="PMQ858" s="399"/>
      <c r="PMR858" s="399"/>
      <c r="PMS858" s="399"/>
      <c r="PMT858" s="399"/>
      <c r="PMU858" s="399"/>
      <c r="PMV858" s="399"/>
      <c r="PMW858" s="399"/>
      <c r="PMX858" s="399"/>
      <c r="PMY858" s="399"/>
      <c r="PMZ858" s="399"/>
      <c r="PNA858" s="399"/>
      <c r="PNB858" s="399"/>
      <c r="PNC858" s="399"/>
      <c r="PND858" s="399"/>
      <c r="PNE858" s="399"/>
      <c r="PNF858" s="399"/>
      <c r="PNG858" s="399"/>
      <c r="PNH858" s="399"/>
      <c r="PNI858" s="399"/>
      <c r="PNJ858" s="399"/>
      <c r="PNK858" s="399"/>
      <c r="PNL858" s="399"/>
      <c r="PNM858" s="399"/>
      <c r="PNN858" s="399"/>
      <c r="PNO858" s="399"/>
      <c r="PNP858" s="399"/>
      <c r="PNQ858" s="399"/>
      <c r="PNR858" s="399"/>
      <c r="PNS858" s="399"/>
      <c r="PNT858" s="399"/>
      <c r="PNU858" s="399"/>
      <c r="PNV858" s="399"/>
      <c r="PNW858" s="399"/>
      <c r="PNX858" s="399"/>
      <c r="PNY858" s="399"/>
      <c r="PNZ858" s="399"/>
      <c r="POA858" s="399"/>
      <c r="POB858" s="399"/>
      <c r="POC858" s="399"/>
      <c r="POD858" s="399"/>
      <c r="POE858" s="399"/>
      <c r="POF858" s="399"/>
      <c r="POG858" s="399"/>
      <c r="POH858" s="399"/>
      <c r="POI858" s="399"/>
      <c r="POJ858" s="399"/>
      <c r="POK858" s="399"/>
      <c r="POL858" s="399"/>
      <c r="POM858" s="399"/>
      <c r="PON858" s="399"/>
      <c r="POO858" s="399"/>
      <c r="POP858" s="399"/>
      <c r="POQ858" s="399"/>
      <c r="POR858" s="399"/>
      <c r="POS858" s="399"/>
      <c r="POT858" s="399"/>
      <c r="POU858" s="399"/>
      <c r="POV858" s="399"/>
      <c r="POW858" s="399"/>
      <c r="POX858" s="399"/>
      <c r="POY858" s="399"/>
      <c r="POZ858" s="399"/>
      <c r="PPA858" s="399"/>
      <c r="PPB858" s="399"/>
      <c r="PPC858" s="399"/>
      <c r="PPD858" s="399"/>
      <c r="PPE858" s="399"/>
      <c r="PPF858" s="399"/>
      <c r="PPG858" s="399"/>
      <c r="PPH858" s="399"/>
      <c r="PPI858" s="399"/>
      <c r="PPJ858" s="399"/>
      <c r="PPK858" s="399"/>
      <c r="PPL858" s="399"/>
      <c r="PPM858" s="399"/>
      <c r="PPN858" s="399"/>
      <c r="PPO858" s="399"/>
      <c r="PPP858" s="399"/>
      <c r="PPQ858" s="399"/>
      <c r="PPR858" s="399"/>
      <c r="PPS858" s="399"/>
      <c r="PPT858" s="399"/>
      <c r="PPU858" s="399"/>
      <c r="PPV858" s="399"/>
      <c r="PPW858" s="399"/>
      <c r="PPX858" s="399"/>
      <c r="PPY858" s="399"/>
      <c r="PPZ858" s="399"/>
      <c r="PQA858" s="399"/>
      <c r="PQB858" s="399"/>
      <c r="PQC858" s="399"/>
      <c r="PQD858" s="399"/>
      <c r="PQE858" s="399"/>
      <c r="PQF858" s="399"/>
      <c r="PQG858" s="399"/>
      <c r="PQH858" s="399"/>
      <c r="PQI858" s="399"/>
      <c r="PQJ858" s="399"/>
      <c r="PQK858" s="399"/>
      <c r="PQL858" s="399"/>
      <c r="PQM858" s="399"/>
      <c r="PQN858" s="399"/>
      <c r="PQO858" s="399"/>
      <c r="PQP858" s="399"/>
      <c r="PQQ858" s="399"/>
      <c r="PQR858" s="399"/>
      <c r="PQS858" s="399"/>
      <c r="PQT858" s="399"/>
      <c r="PQU858" s="399"/>
      <c r="PQV858" s="399"/>
      <c r="PQW858" s="399"/>
      <c r="PQX858" s="399"/>
      <c r="PQY858" s="399"/>
      <c r="PQZ858" s="399"/>
      <c r="PRA858" s="399"/>
      <c r="PRB858" s="399"/>
      <c r="PRC858" s="399"/>
      <c r="PRD858" s="399"/>
      <c r="PRE858" s="399"/>
      <c r="PRF858" s="399"/>
      <c r="PRG858" s="399"/>
      <c r="PRH858" s="399"/>
      <c r="PRI858" s="399"/>
      <c r="PRJ858" s="399"/>
      <c r="PRK858" s="399"/>
      <c r="PRL858" s="399"/>
      <c r="PRM858" s="399"/>
      <c r="PRN858" s="399"/>
      <c r="PRO858" s="399"/>
      <c r="PRP858" s="399"/>
      <c r="PRQ858" s="399"/>
      <c r="PRR858" s="399"/>
      <c r="PRS858" s="399"/>
      <c r="PRT858" s="399"/>
      <c r="PRU858" s="399"/>
      <c r="PRV858" s="399"/>
      <c r="PRW858" s="399"/>
      <c r="PRX858" s="399"/>
      <c r="PRY858" s="399"/>
      <c r="PRZ858" s="399"/>
      <c r="PSA858" s="399"/>
      <c r="PSB858" s="399"/>
      <c r="PSC858" s="399"/>
      <c r="PSD858" s="399"/>
      <c r="PSE858" s="399"/>
      <c r="PSF858" s="399"/>
      <c r="PSG858" s="399"/>
      <c r="PSH858" s="399"/>
      <c r="PSI858" s="399"/>
      <c r="PSJ858" s="399"/>
      <c r="PSK858" s="399"/>
      <c r="PSL858" s="399"/>
      <c r="PSM858" s="399"/>
      <c r="PSN858" s="399"/>
      <c r="PSO858" s="399"/>
      <c r="PSP858" s="399"/>
      <c r="PSQ858" s="399"/>
      <c r="PSR858" s="399"/>
      <c r="PSS858" s="399"/>
      <c r="PST858" s="399"/>
      <c r="PSU858" s="399"/>
      <c r="PSV858" s="399"/>
      <c r="PSW858" s="399"/>
      <c r="PSX858" s="399"/>
      <c r="PSY858" s="399"/>
      <c r="PSZ858" s="399"/>
      <c r="PTA858" s="399"/>
      <c r="PTB858" s="399"/>
      <c r="PTC858" s="399"/>
      <c r="PTD858" s="399"/>
      <c r="PTE858" s="399"/>
      <c r="PTF858" s="399"/>
      <c r="PTG858" s="399"/>
      <c r="PTH858" s="399"/>
      <c r="PTI858" s="399"/>
      <c r="PTJ858" s="399"/>
      <c r="PTK858" s="399"/>
      <c r="PTL858" s="399"/>
      <c r="PTM858" s="399"/>
      <c r="PTN858" s="399"/>
      <c r="PTO858" s="399"/>
      <c r="PTP858" s="399"/>
      <c r="PTQ858" s="399"/>
      <c r="PTR858" s="399"/>
      <c r="PTS858" s="399"/>
      <c r="PTT858" s="399"/>
      <c r="PTU858" s="399"/>
      <c r="PTV858" s="399"/>
      <c r="PTW858" s="399"/>
      <c r="PTX858" s="399"/>
      <c r="PTY858" s="399"/>
      <c r="PTZ858" s="399"/>
      <c r="PUA858" s="399"/>
      <c r="PUB858" s="399"/>
      <c r="PUC858" s="399"/>
      <c r="PUD858" s="399"/>
      <c r="PUE858" s="399"/>
      <c r="PUF858" s="399"/>
      <c r="PUG858" s="399"/>
      <c r="PUH858" s="399"/>
      <c r="PUI858" s="399"/>
      <c r="PUJ858" s="399"/>
      <c r="PUK858" s="399"/>
      <c r="PUL858" s="399"/>
      <c r="PUM858" s="399"/>
      <c r="PUN858" s="399"/>
      <c r="PUO858" s="399"/>
      <c r="PUP858" s="399"/>
      <c r="PUQ858" s="399"/>
      <c r="PUR858" s="399"/>
      <c r="PUS858" s="399"/>
      <c r="PUT858" s="399"/>
      <c r="PUU858" s="399"/>
      <c r="PUV858" s="399"/>
      <c r="PUW858" s="399"/>
      <c r="PUX858" s="399"/>
      <c r="PUY858" s="399"/>
      <c r="PUZ858" s="399"/>
      <c r="PVA858" s="399"/>
      <c r="PVB858" s="399"/>
      <c r="PVC858" s="399"/>
      <c r="PVD858" s="399"/>
      <c r="PVE858" s="399"/>
      <c r="PVF858" s="399"/>
      <c r="PVG858" s="399"/>
      <c r="PVH858" s="399"/>
      <c r="PVI858" s="399"/>
      <c r="PVJ858" s="399"/>
      <c r="PVK858" s="399"/>
      <c r="PVL858" s="399"/>
      <c r="PVM858" s="399"/>
      <c r="PVN858" s="399"/>
      <c r="PVO858" s="399"/>
      <c r="PVP858" s="399"/>
      <c r="PVQ858" s="399"/>
      <c r="PVR858" s="399"/>
      <c r="PVS858" s="399"/>
      <c r="PVT858" s="399"/>
      <c r="PVU858" s="399"/>
      <c r="PVV858" s="399"/>
      <c r="PVW858" s="399"/>
      <c r="PVX858" s="399"/>
      <c r="PVY858" s="399"/>
      <c r="PVZ858" s="399"/>
      <c r="PWA858" s="399"/>
      <c r="PWB858" s="399"/>
      <c r="PWC858" s="399"/>
      <c r="PWD858" s="399"/>
      <c r="PWE858" s="399"/>
      <c r="PWF858" s="399"/>
      <c r="PWG858" s="399"/>
      <c r="PWH858" s="399"/>
      <c r="PWI858" s="399"/>
      <c r="PWJ858" s="399"/>
      <c r="PWK858" s="399"/>
      <c r="PWL858" s="399"/>
      <c r="PWM858" s="399"/>
      <c r="PWN858" s="399"/>
      <c r="PWO858" s="399"/>
      <c r="PWP858" s="399"/>
      <c r="PWQ858" s="399"/>
      <c r="PWR858" s="399"/>
      <c r="PWS858" s="399"/>
      <c r="PWT858" s="399"/>
      <c r="PWU858" s="399"/>
      <c r="PWV858" s="399"/>
      <c r="PWW858" s="399"/>
      <c r="PWX858" s="399"/>
      <c r="PWY858" s="399"/>
      <c r="PWZ858" s="399"/>
      <c r="PXA858" s="399"/>
      <c r="PXB858" s="399"/>
      <c r="PXC858" s="399"/>
      <c r="PXD858" s="399"/>
      <c r="PXE858" s="399"/>
      <c r="PXF858" s="399"/>
      <c r="PXG858" s="399"/>
      <c r="PXH858" s="399"/>
      <c r="PXI858" s="399"/>
      <c r="PXJ858" s="399"/>
      <c r="PXK858" s="399"/>
      <c r="PXL858" s="399"/>
      <c r="PXM858" s="399"/>
      <c r="PXN858" s="399"/>
      <c r="PXO858" s="399"/>
      <c r="PXP858" s="399"/>
      <c r="PXQ858" s="399"/>
      <c r="PXR858" s="399"/>
      <c r="PXS858" s="399"/>
      <c r="PXT858" s="399"/>
      <c r="PXU858" s="399"/>
      <c r="PXV858" s="399"/>
      <c r="PXW858" s="399"/>
      <c r="PXX858" s="399"/>
      <c r="PXY858" s="399"/>
      <c r="PXZ858" s="399"/>
      <c r="PYA858" s="399"/>
      <c r="PYB858" s="399"/>
      <c r="PYC858" s="399"/>
      <c r="PYD858" s="399"/>
      <c r="PYE858" s="399"/>
      <c r="PYF858" s="399"/>
      <c r="PYG858" s="399"/>
      <c r="PYH858" s="399"/>
      <c r="PYI858" s="399"/>
      <c r="PYJ858" s="399"/>
      <c r="PYK858" s="399"/>
      <c r="PYL858" s="399"/>
      <c r="PYM858" s="399"/>
      <c r="PYN858" s="399"/>
      <c r="PYO858" s="399"/>
      <c r="PYP858" s="399"/>
      <c r="PYQ858" s="399"/>
      <c r="PYR858" s="399"/>
      <c r="PYS858" s="399"/>
      <c r="PYT858" s="399"/>
      <c r="PYU858" s="399"/>
      <c r="PYV858" s="399"/>
      <c r="PYW858" s="399"/>
      <c r="PYX858" s="399"/>
      <c r="PYY858" s="399"/>
      <c r="PYZ858" s="399"/>
      <c r="PZA858" s="399"/>
      <c r="PZB858" s="399"/>
      <c r="PZC858" s="399"/>
      <c r="PZD858" s="399"/>
      <c r="PZE858" s="399"/>
      <c r="PZF858" s="399"/>
      <c r="PZG858" s="399"/>
      <c r="PZH858" s="399"/>
      <c r="PZI858" s="399"/>
      <c r="PZJ858" s="399"/>
      <c r="PZK858" s="399"/>
      <c r="PZL858" s="399"/>
      <c r="PZM858" s="399"/>
      <c r="PZN858" s="399"/>
      <c r="PZO858" s="399"/>
      <c r="PZP858" s="399"/>
      <c r="PZQ858" s="399"/>
      <c r="PZR858" s="399"/>
      <c r="PZS858" s="399"/>
      <c r="PZT858" s="399"/>
      <c r="PZU858" s="399"/>
      <c r="PZV858" s="399"/>
      <c r="PZW858" s="399"/>
      <c r="PZX858" s="399"/>
      <c r="PZY858" s="399"/>
      <c r="PZZ858" s="399"/>
      <c r="QAA858" s="399"/>
      <c r="QAB858" s="399"/>
      <c r="QAC858" s="399"/>
      <c r="QAD858" s="399"/>
      <c r="QAE858" s="399"/>
      <c r="QAF858" s="399"/>
      <c r="QAG858" s="399"/>
      <c r="QAH858" s="399"/>
      <c r="QAI858" s="399"/>
      <c r="QAJ858" s="399"/>
      <c r="QAK858" s="399"/>
      <c r="QAL858" s="399"/>
      <c r="QAM858" s="399"/>
      <c r="QAN858" s="399"/>
      <c r="QAO858" s="399"/>
      <c r="QAP858" s="399"/>
      <c r="QAQ858" s="399"/>
      <c r="QAR858" s="399"/>
      <c r="QAS858" s="399"/>
      <c r="QAT858" s="399"/>
      <c r="QAU858" s="399"/>
      <c r="QAV858" s="399"/>
      <c r="QAW858" s="399"/>
      <c r="QAX858" s="399"/>
      <c r="QAY858" s="399"/>
      <c r="QAZ858" s="399"/>
      <c r="QBA858" s="399"/>
      <c r="QBB858" s="399"/>
      <c r="QBC858" s="399"/>
      <c r="QBD858" s="399"/>
      <c r="QBE858" s="399"/>
      <c r="QBF858" s="399"/>
      <c r="QBG858" s="399"/>
      <c r="QBH858" s="399"/>
      <c r="QBI858" s="399"/>
      <c r="QBJ858" s="399"/>
      <c r="QBK858" s="399"/>
      <c r="QBL858" s="399"/>
      <c r="QBM858" s="399"/>
      <c r="QBN858" s="399"/>
      <c r="QBO858" s="399"/>
      <c r="QBP858" s="399"/>
      <c r="QBQ858" s="399"/>
      <c r="QBR858" s="399"/>
      <c r="QBS858" s="399"/>
      <c r="QBT858" s="399"/>
      <c r="QBU858" s="399"/>
      <c r="QBV858" s="399"/>
      <c r="QBW858" s="399"/>
      <c r="QBX858" s="399"/>
      <c r="QBY858" s="399"/>
      <c r="QBZ858" s="399"/>
      <c r="QCA858" s="399"/>
      <c r="QCB858" s="399"/>
      <c r="QCC858" s="399"/>
      <c r="QCD858" s="399"/>
      <c r="QCE858" s="399"/>
      <c r="QCF858" s="399"/>
      <c r="QCG858" s="399"/>
      <c r="QCH858" s="399"/>
      <c r="QCI858" s="399"/>
      <c r="QCJ858" s="399"/>
      <c r="QCK858" s="399"/>
      <c r="QCL858" s="399"/>
      <c r="QCM858" s="399"/>
      <c r="QCN858" s="399"/>
      <c r="QCO858" s="399"/>
      <c r="QCP858" s="399"/>
      <c r="QCQ858" s="399"/>
      <c r="QCR858" s="399"/>
      <c r="QCS858" s="399"/>
      <c r="QCT858" s="399"/>
      <c r="QCU858" s="399"/>
      <c r="QCV858" s="399"/>
      <c r="QCW858" s="399"/>
      <c r="QCX858" s="399"/>
      <c r="QCY858" s="399"/>
      <c r="QCZ858" s="399"/>
      <c r="QDA858" s="399"/>
      <c r="QDB858" s="399"/>
      <c r="QDC858" s="399"/>
      <c r="QDD858" s="399"/>
      <c r="QDE858" s="399"/>
      <c r="QDF858" s="399"/>
      <c r="QDG858" s="399"/>
      <c r="QDH858" s="399"/>
      <c r="QDI858" s="399"/>
      <c r="QDJ858" s="399"/>
      <c r="QDK858" s="399"/>
      <c r="QDL858" s="399"/>
      <c r="QDM858" s="399"/>
      <c r="QDN858" s="399"/>
      <c r="QDO858" s="399"/>
      <c r="QDP858" s="399"/>
      <c r="QDQ858" s="399"/>
      <c r="QDR858" s="399"/>
      <c r="QDS858" s="399"/>
      <c r="QDT858" s="399"/>
      <c r="QDU858" s="399"/>
      <c r="QDV858" s="399"/>
      <c r="QDW858" s="399"/>
      <c r="QDX858" s="399"/>
      <c r="QDY858" s="399"/>
      <c r="QDZ858" s="399"/>
      <c r="QEA858" s="399"/>
      <c r="QEB858" s="399"/>
      <c r="QEC858" s="399"/>
      <c r="QED858" s="399"/>
      <c r="QEE858" s="399"/>
      <c r="QEF858" s="399"/>
      <c r="QEG858" s="399"/>
      <c r="QEH858" s="399"/>
      <c r="QEI858" s="399"/>
      <c r="QEJ858" s="399"/>
      <c r="QEK858" s="399"/>
      <c r="QEL858" s="399"/>
      <c r="QEM858" s="399"/>
      <c r="QEN858" s="399"/>
      <c r="QEO858" s="399"/>
      <c r="QEP858" s="399"/>
      <c r="QEQ858" s="399"/>
      <c r="QER858" s="399"/>
      <c r="QES858" s="399"/>
      <c r="QET858" s="399"/>
      <c r="QEU858" s="399"/>
      <c r="QEV858" s="399"/>
      <c r="QEW858" s="399"/>
      <c r="QEX858" s="399"/>
      <c r="QEY858" s="399"/>
      <c r="QEZ858" s="399"/>
      <c r="QFA858" s="399"/>
      <c r="QFB858" s="399"/>
      <c r="QFC858" s="399"/>
      <c r="QFD858" s="399"/>
      <c r="QFE858" s="399"/>
      <c r="QFF858" s="399"/>
      <c r="QFG858" s="399"/>
      <c r="QFH858" s="399"/>
      <c r="QFI858" s="399"/>
      <c r="QFJ858" s="399"/>
      <c r="QFK858" s="399"/>
      <c r="QFL858" s="399"/>
      <c r="QFM858" s="399"/>
      <c r="QFN858" s="399"/>
      <c r="QFO858" s="399"/>
      <c r="QFP858" s="399"/>
      <c r="QFQ858" s="399"/>
      <c r="QFR858" s="399"/>
      <c r="QFS858" s="399"/>
      <c r="QFT858" s="399"/>
      <c r="QFU858" s="399"/>
      <c r="QFV858" s="399"/>
      <c r="QFW858" s="399"/>
      <c r="QFX858" s="399"/>
      <c r="QFY858" s="399"/>
      <c r="QFZ858" s="399"/>
      <c r="QGA858" s="399"/>
      <c r="QGB858" s="399"/>
      <c r="QGC858" s="399"/>
      <c r="QGD858" s="399"/>
      <c r="QGE858" s="399"/>
      <c r="QGF858" s="399"/>
      <c r="QGG858" s="399"/>
      <c r="QGH858" s="399"/>
      <c r="QGI858" s="399"/>
      <c r="QGJ858" s="399"/>
      <c r="QGK858" s="399"/>
      <c r="QGL858" s="399"/>
      <c r="QGM858" s="399"/>
      <c r="QGN858" s="399"/>
      <c r="QGO858" s="399"/>
      <c r="QGP858" s="399"/>
      <c r="QGQ858" s="399"/>
      <c r="QGR858" s="399"/>
      <c r="QGS858" s="399"/>
      <c r="QGT858" s="399"/>
      <c r="QGU858" s="399"/>
      <c r="QGV858" s="399"/>
      <c r="QGW858" s="399"/>
      <c r="QGX858" s="399"/>
      <c r="QGY858" s="399"/>
      <c r="QGZ858" s="399"/>
      <c r="QHA858" s="399"/>
      <c r="QHB858" s="399"/>
      <c r="QHC858" s="399"/>
      <c r="QHD858" s="399"/>
      <c r="QHE858" s="399"/>
      <c r="QHF858" s="399"/>
      <c r="QHG858" s="399"/>
      <c r="QHH858" s="399"/>
      <c r="QHI858" s="399"/>
      <c r="QHJ858" s="399"/>
      <c r="QHK858" s="399"/>
      <c r="QHL858" s="399"/>
      <c r="QHM858" s="399"/>
      <c r="QHN858" s="399"/>
      <c r="QHO858" s="399"/>
      <c r="QHP858" s="399"/>
      <c r="QHQ858" s="399"/>
      <c r="QHR858" s="399"/>
      <c r="QHS858" s="399"/>
      <c r="QHT858" s="399"/>
      <c r="QHU858" s="399"/>
      <c r="QHV858" s="399"/>
      <c r="QHW858" s="399"/>
      <c r="QHX858" s="399"/>
      <c r="QHY858" s="399"/>
      <c r="QHZ858" s="399"/>
      <c r="QIA858" s="399"/>
      <c r="QIB858" s="399"/>
      <c r="QIC858" s="399"/>
      <c r="QID858" s="399"/>
      <c r="QIE858" s="399"/>
      <c r="QIF858" s="399"/>
      <c r="QIG858" s="399"/>
      <c r="QIH858" s="399"/>
      <c r="QII858" s="399"/>
      <c r="QIJ858" s="399"/>
      <c r="QIK858" s="399"/>
      <c r="QIL858" s="399"/>
      <c r="QIM858" s="399"/>
      <c r="QIN858" s="399"/>
      <c r="QIO858" s="399"/>
      <c r="QIP858" s="399"/>
      <c r="QIQ858" s="399"/>
      <c r="QIR858" s="399"/>
      <c r="QIS858" s="399"/>
      <c r="QIT858" s="399"/>
      <c r="QIU858" s="399"/>
      <c r="QIV858" s="399"/>
      <c r="QIW858" s="399"/>
      <c r="QIX858" s="399"/>
      <c r="QIY858" s="399"/>
      <c r="QIZ858" s="399"/>
      <c r="QJA858" s="399"/>
      <c r="QJB858" s="399"/>
      <c r="QJC858" s="399"/>
      <c r="QJD858" s="399"/>
      <c r="QJE858" s="399"/>
      <c r="QJF858" s="399"/>
      <c r="QJG858" s="399"/>
      <c r="QJH858" s="399"/>
      <c r="QJI858" s="399"/>
      <c r="QJJ858" s="399"/>
      <c r="QJK858" s="399"/>
      <c r="QJL858" s="399"/>
      <c r="QJM858" s="399"/>
      <c r="QJN858" s="399"/>
      <c r="QJO858" s="399"/>
      <c r="QJP858" s="399"/>
      <c r="QJQ858" s="399"/>
      <c r="QJR858" s="399"/>
      <c r="QJS858" s="399"/>
      <c r="QJT858" s="399"/>
      <c r="QJU858" s="399"/>
      <c r="QJV858" s="399"/>
      <c r="QJW858" s="399"/>
      <c r="QJX858" s="399"/>
      <c r="QJY858" s="399"/>
      <c r="QJZ858" s="399"/>
      <c r="QKA858" s="399"/>
      <c r="QKB858" s="399"/>
      <c r="QKC858" s="399"/>
      <c r="QKD858" s="399"/>
      <c r="QKE858" s="399"/>
      <c r="QKF858" s="399"/>
      <c r="QKG858" s="399"/>
      <c r="QKH858" s="399"/>
      <c r="QKI858" s="399"/>
      <c r="QKJ858" s="399"/>
      <c r="QKK858" s="399"/>
      <c r="QKL858" s="399"/>
      <c r="QKM858" s="399"/>
      <c r="QKN858" s="399"/>
      <c r="QKO858" s="399"/>
      <c r="QKP858" s="399"/>
      <c r="QKQ858" s="399"/>
      <c r="QKR858" s="399"/>
      <c r="QKS858" s="399"/>
      <c r="QKT858" s="399"/>
      <c r="QKU858" s="399"/>
      <c r="QKV858" s="399"/>
      <c r="QKW858" s="399"/>
      <c r="QKX858" s="399"/>
      <c r="QKY858" s="399"/>
      <c r="QKZ858" s="399"/>
      <c r="QLA858" s="399"/>
      <c r="QLB858" s="399"/>
      <c r="QLC858" s="399"/>
      <c r="QLD858" s="399"/>
      <c r="QLE858" s="399"/>
      <c r="QLF858" s="399"/>
      <c r="QLG858" s="399"/>
      <c r="QLH858" s="399"/>
      <c r="QLI858" s="399"/>
      <c r="QLJ858" s="399"/>
      <c r="QLK858" s="399"/>
      <c r="QLL858" s="399"/>
      <c r="QLM858" s="399"/>
      <c r="QLN858" s="399"/>
      <c r="QLO858" s="399"/>
      <c r="QLP858" s="399"/>
      <c r="QLQ858" s="399"/>
      <c r="QLR858" s="399"/>
      <c r="QLS858" s="399"/>
      <c r="QLT858" s="399"/>
      <c r="QLU858" s="399"/>
      <c r="QLV858" s="399"/>
      <c r="QLW858" s="399"/>
      <c r="QLX858" s="399"/>
      <c r="QLY858" s="399"/>
      <c r="QLZ858" s="399"/>
      <c r="QMA858" s="399"/>
      <c r="QMB858" s="399"/>
      <c r="QMC858" s="399"/>
      <c r="QMD858" s="399"/>
      <c r="QME858" s="399"/>
      <c r="QMF858" s="399"/>
      <c r="QMG858" s="399"/>
      <c r="QMH858" s="399"/>
      <c r="QMI858" s="399"/>
      <c r="QMJ858" s="399"/>
      <c r="QMK858" s="399"/>
      <c r="QML858" s="399"/>
      <c r="QMM858" s="399"/>
      <c r="QMN858" s="399"/>
      <c r="QMO858" s="399"/>
      <c r="QMP858" s="399"/>
      <c r="QMQ858" s="399"/>
      <c r="QMR858" s="399"/>
      <c r="QMS858" s="399"/>
      <c r="QMT858" s="399"/>
      <c r="QMU858" s="399"/>
      <c r="QMV858" s="399"/>
      <c r="QMW858" s="399"/>
      <c r="QMX858" s="399"/>
      <c r="QMY858" s="399"/>
      <c r="QMZ858" s="399"/>
      <c r="QNA858" s="399"/>
      <c r="QNB858" s="399"/>
      <c r="QNC858" s="399"/>
      <c r="QND858" s="399"/>
      <c r="QNE858" s="399"/>
      <c r="QNF858" s="399"/>
      <c r="QNG858" s="399"/>
      <c r="QNH858" s="399"/>
      <c r="QNI858" s="399"/>
      <c r="QNJ858" s="399"/>
      <c r="QNK858" s="399"/>
      <c r="QNL858" s="399"/>
      <c r="QNM858" s="399"/>
      <c r="QNN858" s="399"/>
      <c r="QNO858" s="399"/>
      <c r="QNP858" s="399"/>
      <c r="QNQ858" s="399"/>
      <c r="QNR858" s="399"/>
      <c r="QNS858" s="399"/>
      <c r="QNT858" s="399"/>
      <c r="QNU858" s="399"/>
      <c r="QNV858" s="399"/>
      <c r="QNW858" s="399"/>
      <c r="QNX858" s="399"/>
      <c r="QNY858" s="399"/>
      <c r="QNZ858" s="399"/>
      <c r="QOA858" s="399"/>
      <c r="QOB858" s="399"/>
      <c r="QOC858" s="399"/>
      <c r="QOD858" s="399"/>
      <c r="QOE858" s="399"/>
      <c r="QOF858" s="399"/>
      <c r="QOG858" s="399"/>
      <c r="QOH858" s="399"/>
      <c r="QOI858" s="399"/>
      <c r="QOJ858" s="399"/>
      <c r="QOK858" s="399"/>
      <c r="QOL858" s="399"/>
      <c r="QOM858" s="399"/>
      <c r="QON858" s="399"/>
      <c r="QOO858" s="399"/>
      <c r="QOP858" s="399"/>
      <c r="QOQ858" s="399"/>
      <c r="QOR858" s="399"/>
      <c r="QOS858" s="399"/>
      <c r="QOT858" s="399"/>
      <c r="QOU858" s="399"/>
      <c r="QOV858" s="399"/>
      <c r="QOW858" s="399"/>
      <c r="QOX858" s="399"/>
      <c r="QOY858" s="399"/>
      <c r="QOZ858" s="399"/>
      <c r="QPA858" s="399"/>
      <c r="QPB858" s="399"/>
      <c r="QPC858" s="399"/>
      <c r="QPD858" s="399"/>
      <c r="QPE858" s="399"/>
      <c r="QPF858" s="399"/>
      <c r="QPG858" s="399"/>
      <c r="QPH858" s="399"/>
      <c r="QPI858" s="399"/>
      <c r="QPJ858" s="399"/>
      <c r="QPK858" s="399"/>
      <c r="QPL858" s="399"/>
      <c r="QPM858" s="399"/>
      <c r="QPN858" s="399"/>
      <c r="QPO858" s="399"/>
      <c r="QPP858" s="399"/>
      <c r="QPQ858" s="399"/>
      <c r="QPR858" s="399"/>
      <c r="QPS858" s="399"/>
      <c r="QPT858" s="399"/>
      <c r="QPU858" s="399"/>
      <c r="QPV858" s="399"/>
      <c r="QPW858" s="399"/>
      <c r="QPX858" s="399"/>
      <c r="QPY858" s="399"/>
      <c r="QPZ858" s="399"/>
      <c r="QQA858" s="399"/>
      <c r="QQB858" s="399"/>
      <c r="QQC858" s="399"/>
      <c r="QQD858" s="399"/>
      <c r="QQE858" s="399"/>
      <c r="QQF858" s="399"/>
      <c r="QQG858" s="399"/>
      <c r="QQH858" s="399"/>
      <c r="QQI858" s="399"/>
      <c r="QQJ858" s="399"/>
      <c r="QQK858" s="399"/>
      <c r="QQL858" s="399"/>
      <c r="QQM858" s="399"/>
      <c r="QQN858" s="399"/>
      <c r="QQO858" s="399"/>
      <c r="QQP858" s="399"/>
      <c r="QQQ858" s="399"/>
      <c r="QQR858" s="399"/>
      <c r="QQS858" s="399"/>
      <c r="QQT858" s="399"/>
      <c r="QQU858" s="399"/>
      <c r="QQV858" s="399"/>
      <c r="QQW858" s="399"/>
      <c r="QQX858" s="399"/>
      <c r="QQY858" s="399"/>
      <c r="QQZ858" s="399"/>
      <c r="QRA858" s="399"/>
      <c r="QRB858" s="399"/>
      <c r="QRC858" s="399"/>
      <c r="QRD858" s="399"/>
      <c r="QRE858" s="399"/>
      <c r="QRF858" s="399"/>
      <c r="QRG858" s="399"/>
      <c r="QRH858" s="399"/>
      <c r="QRI858" s="399"/>
      <c r="QRJ858" s="399"/>
      <c r="QRK858" s="399"/>
      <c r="QRL858" s="399"/>
      <c r="QRM858" s="399"/>
      <c r="QRN858" s="399"/>
      <c r="QRO858" s="399"/>
      <c r="QRP858" s="399"/>
      <c r="QRQ858" s="399"/>
      <c r="QRR858" s="399"/>
      <c r="QRS858" s="399"/>
      <c r="QRT858" s="399"/>
      <c r="QRU858" s="399"/>
      <c r="QRV858" s="399"/>
      <c r="QRW858" s="399"/>
      <c r="QRX858" s="399"/>
      <c r="QRY858" s="399"/>
      <c r="QRZ858" s="399"/>
      <c r="QSA858" s="399"/>
      <c r="QSB858" s="399"/>
      <c r="QSC858" s="399"/>
      <c r="QSD858" s="399"/>
      <c r="QSE858" s="399"/>
      <c r="QSF858" s="399"/>
      <c r="QSG858" s="399"/>
      <c r="QSH858" s="399"/>
      <c r="QSI858" s="399"/>
      <c r="QSJ858" s="399"/>
      <c r="QSK858" s="399"/>
      <c r="QSL858" s="399"/>
      <c r="QSM858" s="399"/>
      <c r="QSN858" s="399"/>
      <c r="QSO858" s="399"/>
      <c r="QSP858" s="399"/>
      <c r="QSQ858" s="399"/>
      <c r="QSR858" s="399"/>
      <c r="QSS858" s="399"/>
      <c r="QST858" s="399"/>
      <c r="QSU858" s="399"/>
      <c r="QSV858" s="399"/>
      <c r="QSW858" s="399"/>
      <c r="QSX858" s="399"/>
      <c r="QSY858" s="399"/>
      <c r="QSZ858" s="399"/>
      <c r="QTA858" s="399"/>
      <c r="QTB858" s="399"/>
      <c r="QTC858" s="399"/>
      <c r="QTD858" s="399"/>
      <c r="QTE858" s="399"/>
      <c r="QTF858" s="399"/>
      <c r="QTG858" s="399"/>
      <c r="QTH858" s="399"/>
      <c r="QTI858" s="399"/>
      <c r="QTJ858" s="399"/>
      <c r="QTK858" s="399"/>
      <c r="QTL858" s="399"/>
      <c r="QTM858" s="399"/>
      <c r="QTN858" s="399"/>
      <c r="QTO858" s="399"/>
      <c r="QTP858" s="399"/>
      <c r="QTQ858" s="399"/>
      <c r="QTR858" s="399"/>
      <c r="QTS858" s="399"/>
      <c r="QTT858" s="399"/>
      <c r="QTU858" s="399"/>
      <c r="QTV858" s="399"/>
      <c r="QTW858" s="399"/>
      <c r="QTX858" s="399"/>
      <c r="QTY858" s="399"/>
      <c r="QTZ858" s="399"/>
      <c r="QUA858" s="399"/>
      <c r="QUB858" s="399"/>
      <c r="QUC858" s="399"/>
      <c r="QUD858" s="399"/>
      <c r="QUE858" s="399"/>
      <c r="QUF858" s="399"/>
      <c r="QUG858" s="399"/>
      <c r="QUH858" s="399"/>
      <c r="QUI858" s="399"/>
      <c r="QUJ858" s="399"/>
      <c r="QUK858" s="399"/>
      <c r="QUL858" s="399"/>
      <c r="QUM858" s="399"/>
      <c r="QUN858" s="399"/>
      <c r="QUO858" s="399"/>
      <c r="QUP858" s="399"/>
      <c r="QUQ858" s="399"/>
      <c r="QUR858" s="399"/>
      <c r="QUS858" s="399"/>
      <c r="QUT858" s="399"/>
      <c r="QUU858" s="399"/>
      <c r="QUV858" s="399"/>
      <c r="QUW858" s="399"/>
      <c r="QUX858" s="399"/>
      <c r="QUY858" s="399"/>
      <c r="QUZ858" s="399"/>
      <c r="QVA858" s="399"/>
      <c r="QVB858" s="399"/>
      <c r="QVC858" s="399"/>
      <c r="QVD858" s="399"/>
      <c r="QVE858" s="399"/>
      <c r="QVF858" s="399"/>
      <c r="QVG858" s="399"/>
      <c r="QVH858" s="399"/>
      <c r="QVI858" s="399"/>
      <c r="QVJ858" s="399"/>
      <c r="QVK858" s="399"/>
      <c r="QVL858" s="399"/>
      <c r="QVM858" s="399"/>
      <c r="QVN858" s="399"/>
      <c r="QVO858" s="399"/>
      <c r="QVP858" s="399"/>
      <c r="QVQ858" s="399"/>
      <c r="QVR858" s="399"/>
      <c r="QVS858" s="399"/>
      <c r="QVT858" s="399"/>
      <c r="QVU858" s="399"/>
      <c r="QVV858" s="399"/>
      <c r="QVW858" s="399"/>
      <c r="QVX858" s="399"/>
      <c r="QVY858" s="399"/>
      <c r="QVZ858" s="399"/>
      <c r="QWA858" s="399"/>
      <c r="QWB858" s="399"/>
      <c r="QWC858" s="399"/>
      <c r="QWD858" s="399"/>
      <c r="QWE858" s="399"/>
      <c r="QWF858" s="399"/>
      <c r="QWG858" s="399"/>
      <c r="QWH858" s="399"/>
      <c r="QWI858" s="399"/>
      <c r="QWJ858" s="399"/>
      <c r="QWK858" s="399"/>
      <c r="QWL858" s="399"/>
      <c r="QWM858" s="399"/>
      <c r="QWN858" s="399"/>
      <c r="QWO858" s="399"/>
      <c r="QWP858" s="399"/>
      <c r="QWQ858" s="399"/>
      <c r="QWR858" s="399"/>
      <c r="QWS858" s="399"/>
      <c r="QWT858" s="399"/>
      <c r="QWU858" s="399"/>
      <c r="QWV858" s="399"/>
      <c r="QWW858" s="399"/>
      <c r="QWX858" s="399"/>
      <c r="QWY858" s="399"/>
      <c r="QWZ858" s="399"/>
      <c r="QXA858" s="399"/>
      <c r="QXB858" s="399"/>
      <c r="QXC858" s="399"/>
      <c r="QXD858" s="399"/>
      <c r="QXE858" s="399"/>
      <c r="QXF858" s="399"/>
      <c r="QXG858" s="399"/>
      <c r="QXH858" s="399"/>
      <c r="QXI858" s="399"/>
      <c r="QXJ858" s="399"/>
      <c r="QXK858" s="399"/>
      <c r="QXL858" s="399"/>
      <c r="QXM858" s="399"/>
      <c r="QXN858" s="399"/>
      <c r="QXO858" s="399"/>
      <c r="QXP858" s="399"/>
      <c r="QXQ858" s="399"/>
      <c r="QXR858" s="399"/>
      <c r="QXS858" s="399"/>
      <c r="QXT858" s="399"/>
      <c r="QXU858" s="399"/>
      <c r="QXV858" s="399"/>
      <c r="QXW858" s="399"/>
      <c r="QXX858" s="399"/>
      <c r="QXY858" s="399"/>
      <c r="QXZ858" s="399"/>
      <c r="QYA858" s="399"/>
      <c r="QYB858" s="399"/>
      <c r="QYC858" s="399"/>
      <c r="QYD858" s="399"/>
      <c r="QYE858" s="399"/>
      <c r="QYF858" s="399"/>
      <c r="QYG858" s="399"/>
      <c r="QYH858" s="399"/>
      <c r="QYI858" s="399"/>
      <c r="QYJ858" s="399"/>
      <c r="QYK858" s="399"/>
      <c r="QYL858" s="399"/>
      <c r="QYM858" s="399"/>
      <c r="QYN858" s="399"/>
      <c r="QYO858" s="399"/>
      <c r="QYP858" s="399"/>
      <c r="QYQ858" s="399"/>
      <c r="QYR858" s="399"/>
      <c r="QYS858" s="399"/>
      <c r="QYT858" s="399"/>
      <c r="QYU858" s="399"/>
      <c r="QYV858" s="399"/>
      <c r="QYW858" s="399"/>
      <c r="QYX858" s="399"/>
      <c r="QYY858" s="399"/>
      <c r="QYZ858" s="399"/>
      <c r="QZA858" s="399"/>
      <c r="QZB858" s="399"/>
      <c r="QZC858" s="399"/>
      <c r="QZD858" s="399"/>
      <c r="QZE858" s="399"/>
      <c r="QZF858" s="399"/>
      <c r="QZG858" s="399"/>
      <c r="QZH858" s="399"/>
      <c r="QZI858" s="399"/>
      <c r="QZJ858" s="399"/>
      <c r="QZK858" s="399"/>
      <c r="QZL858" s="399"/>
      <c r="QZM858" s="399"/>
      <c r="QZN858" s="399"/>
      <c r="QZO858" s="399"/>
      <c r="QZP858" s="399"/>
      <c r="QZQ858" s="399"/>
      <c r="QZR858" s="399"/>
      <c r="QZS858" s="399"/>
      <c r="QZT858" s="399"/>
      <c r="QZU858" s="399"/>
      <c r="QZV858" s="399"/>
      <c r="QZW858" s="399"/>
      <c r="QZX858" s="399"/>
      <c r="QZY858" s="399"/>
      <c r="QZZ858" s="399"/>
      <c r="RAA858" s="399"/>
      <c r="RAB858" s="399"/>
      <c r="RAC858" s="399"/>
      <c r="RAD858" s="399"/>
      <c r="RAE858" s="399"/>
      <c r="RAF858" s="399"/>
      <c r="RAG858" s="399"/>
      <c r="RAH858" s="399"/>
      <c r="RAI858" s="399"/>
      <c r="RAJ858" s="399"/>
      <c r="RAK858" s="399"/>
      <c r="RAL858" s="399"/>
      <c r="RAM858" s="399"/>
      <c r="RAN858" s="399"/>
      <c r="RAO858" s="399"/>
      <c r="RAP858" s="399"/>
      <c r="RAQ858" s="399"/>
      <c r="RAR858" s="399"/>
      <c r="RAS858" s="399"/>
      <c r="RAT858" s="399"/>
      <c r="RAU858" s="399"/>
      <c r="RAV858" s="399"/>
      <c r="RAW858" s="399"/>
      <c r="RAX858" s="399"/>
      <c r="RAY858" s="399"/>
      <c r="RAZ858" s="399"/>
      <c r="RBA858" s="399"/>
      <c r="RBB858" s="399"/>
      <c r="RBC858" s="399"/>
      <c r="RBD858" s="399"/>
      <c r="RBE858" s="399"/>
      <c r="RBF858" s="399"/>
      <c r="RBG858" s="399"/>
      <c r="RBH858" s="399"/>
      <c r="RBI858" s="399"/>
      <c r="RBJ858" s="399"/>
      <c r="RBK858" s="399"/>
      <c r="RBL858" s="399"/>
      <c r="RBM858" s="399"/>
      <c r="RBN858" s="399"/>
      <c r="RBO858" s="399"/>
      <c r="RBP858" s="399"/>
      <c r="RBQ858" s="399"/>
      <c r="RBR858" s="399"/>
      <c r="RBS858" s="399"/>
      <c r="RBT858" s="399"/>
      <c r="RBU858" s="399"/>
      <c r="RBV858" s="399"/>
      <c r="RBW858" s="399"/>
      <c r="RBX858" s="399"/>
      <c r="RBY858" s="399"/>
      <c r="RBZ858" s="399"/>
      <c r="RCA858" s="399"/>
      <c r="RCB858" s="399"/>
      <c r="RCC858" s="399"/>
      <c r="RCD858" s="399"/>
      <c r="RCE858" s="399"/>
      <c r="RCF858" s="399"/>
      <c r="RCG858" s="399"/>
      <c r="RCH858" s="399"/>
      <c r="RCI858" s="399"/>
      <c r="RCJ858" s="399"/>
      <c r="RCK858" s="399"/>
      <c r="RCL858" s="399"/>
      <c r="RCM858" s="399"/>
      <c r="RCN858" s="399"/>
      <c r="RCO858" s="399"/>
      <c r="RCP858" s="399"/>
      <c r="RCQ858" s="399"/>
      <c r="RCR858" s="399"/>
      <c r="RCS858" s="399"/>
      <c r="RCT858" s="399"/>
      <c r="RCU858" s="399"/>
      <c r="RCV858" s="399"/>
      <c r="RCW858" s="399"/>
      <c r="RCX858" s="399"/>
      <c r="RCY858" s="399"/>
      <c r="RCZ858" s="399"/>
      <c r="RDA858" s="399"/>
      <c r="RDB858" s="399"/>
      <c r="RDC858" s="399"/>
      <c r="RDD858" s="399"/>
      <c r="RDE858" s="399"/>
      <c r="RDF858" s="399"/>
      <c r="RDG858" s="399"/>
      <c r="RDH858" s="399"/>
      <c r="RDI858" s="399"/>
      <c r="RDJ858" s="399"/>
      <c r="RDK858" s="399"/>
      <c r="RDL858" s="399"/>
      <c r="RDM858" s="399"/>
      <c r="RDN858" s="399"/>
      <c r="RDO858" s="399"/>
      <c r="RDP858" s="399"/>
      <c r="RDQ858" s="399"/>
      <c r="RDR858" s="399"/>
      <c r="RDS858" s="399"/>
      <c r="RDT858" s="399"/>
      <c r="RDU858" s="399"/>
      <c r="RDV858" s="399"/>
      <c r="RDW858" s="399"/>
      <c r="RDX858" s="399"/>
      <c r="RDY858" s="399"/>
      <c r="RDZ858" s="399"/>
      <c r="REA858" s="399"/>
      <c r="REB858" s="399"/>
      <c r="REC858" s="399"/>
      <c r="RED858" s="399"/>
      <c r="REE858" s="399"/>
      <c r="REF858" s="399"/>
      <c r="REG858" s="399"/>
      <c r="REH858" s="399"/>
      <c r="REI858" s="399"/>
      <c r="REJ858" s="399"/>
      <c r="REK858" s="399"/>
      <c r="REL858" s="399"/>
      <c r="REM858" s="399"/>
      <c r="REN858" s="399"/>
      <c r="REO858" s="399"/>
      <c r="REP858" s="399"/>
      <c r="REQ858" s="399"/>
      <c r="RER858" s="399"/>
      <c r="RES858" s="399"/>
      <c r="RET858" s="399"/>
      <c r="REU858" s="399"/>
      <c r="REV858" s="399"/>
      <c r="REW858" s="399"/>
      <c r="REX858" s="399"/>
      <c r="REY858" s="399"/>
      <c r="REZ858" s="399"/>
      <c r="RFA858" s="399"/>
      <c r="RFB858" s="399"/>
      <c r="RFC858" s="399"/>
      <c r="RFD858" s="399"/>
      <c r="RFE858" s="399"/>
      <c r="RFF858" s="399"/>
      <c r="RFG858" s="399"/>
      <c r="RFH858" s="399"/>
      <c r="RFI858" s="399"/>
      <c r="RFJ858" s="399"/>
      <c r="RFK858" s="399"/>
      <c r="RFL858" s="399"/>
      <c r="RFM858" s="399"/>
      <c r="RFN858" s="399"/>
      <c r="RFO858" s="399"/>
      <c r="RFP858" s="399"/>
      <c r="RFQ858" s="399"/>
      <c r="RFR858" s="399"/>
      <c r="RFS858" s="399"/>
      <c r="RFT858" s="399"/>
      <c r="RFU858" s="399"/>
      <c r="RFV858" s="399"/>
      <c r="RFW858" s="399"/>
      <c r="RFX858" s="399"/>
      <c r="RFY858" s="399"/>
      <c r="RFZ858" s="399"/>
      <c r="RGA858" s="399"/>
      <c r="RGB858" s="399"/>
      <c r="RGC858" s="399"/>
      <c r="RGD858" s="399"/>
      <c r="RGE858" s="399"/>
      <c r="RGF858" s="399"/>
      <c r="RGG858" s="399"/>
      <c r="RGH858" s="399"/>
      <c r="RGI858" s="399"/>
      <c r="RGJ858" s="399"/>
      <c r="RGK858" s="399"/>
      <c r="RGL858" s="399"/>
      <c r="RGM858" s="399"/>
      <c r="RGN858" s="399"/>
      <c r="RGO858" s="399"/>
      <c r="RGP858" s="399"/>
      <c r="RGQ858" s="399"/>
      <c r="RGR858" s="399"/>
      <c r="RGS858" s="399"/>
      <c r="RGT858" s="399"/>
      <c r="RGU858" s="399"/>
      <c r="RGV858" s="399"/>
      <c r="RGW858" s="399"/>
      <c r="RGX858" s="399"/>
      <c r="RGY858" s="399"/>
      <c r="RGZ858" s="399"/>
      <c r="RHA858" s="399"/>
      <c r="RHB858" s="399"/>
      <c r="RHC858" s="399"/>
      <c r="RHD858" s="399"/>
      <c r="RHE858" s="399"/>
      <c r="RHF858" s="399"/>
      <c r="RHG858" s="399"/>
      <c r="RHH858" s="399"/>
      <c r="RHI858" s="399"/>
      <c r="RHJ858" s="399"/>
      <c r="RHK858" s="399"/>
      <c r="RHL858" s="399"/>
      <c r="RHM858" s="399"/>
      <c r="RHN858" s="399"/>
      <c r="RHO858" s="399"/>
      <c r="RHP858" s="399"/>
      <c r="RHQ858" s="399"/>
      <c r="RHR858" s="399"/>
      <c r="RHS858" s="399"/>
      <c r="RHT858" s="399"/>
      <c r="RHU858" s="399"/>
      <c r="RHV858" s="399"/>
      <c r="RHW858" s="399"/>
      <c r="RHX858" s="399"/>
      <c r="RHY858" s="399"/>
      <c r="RHZ858" s="399"/>
      <c r="RIA858" s="399"/>
      <c r="RIB858" s="399"/>
      <c r="RIC858" s="399"/>
      <c r="RID858" s="399"/>
      <c r="RIE858" s="399"/>
      <c r="RIF858" s="399"/>
      <c r="RIG858" s="399"/>
      <c r="RIH858" s="399"/>
      <c r="RII858" s="399"/>
      <c r="RIJ858" s="399"/>
      <c r="RIK858" s="399"/>
      <c r="RIL858" s="399"/>
      <c r="RIM858" s="399"/>
      <c r="RIN858" s="399"/>
      <c r="RIO858" s="399"/>
      <c r="RIP858" s="399"/>
      <c r="RIQ858" s="399"/>
      <c r="RIR858" s="399"/>
      <c r="RIS858" s="399"/>
      <c r="RIT858" s="399"/>
      <c r="RIU858" s="399"/>
      <c r="RIV858" s="399"/>
      <c r="RIW858" s="399"/>
      <c r="RIX858" s="399"/>
      <c r="RIY858" s="399"/>
      <c r="RIZ858" s="399"/>
      <c r="RJA858" s="399"/>
      <c r="RJB858" s="399"/>
      <c r="RJC858" s="399"/>
      <c r="RJD858" s="399"/>
      <c r="RJE858" s="399"/>
      <c r="RJF858" s="399"/>
      <c r="RJG858" s="399"/>
      <c r="RJH858" s="399"/>
      <c r="RJI858" s="399"/>
      <c r="RJJ858" s="399"/>
      <c r="RJK858" s="399"/>
      <c r="RJL858" s="399"/>
      <c r="RJM858" s="399"/>
      <c r="RJN858" s="399"/>
      <c r="RJO858" s="399"/>
      <c r="RJP858" s="399"/>
      <c r="RJQ858" s="399"/>
      <c r="RJR858" s="399"/>
      <c r="RJS858" s="399"/>
      <c r="RJT858" s="399"/>
      <c r="RJU858" s="399"/>
      <c r="RJV858" s="399"/>
      <c r="RJW858" s="399"/>
      <c r="RJX858" s="399"/>
      <c r="RJY858" s="399"/>
      <c r="RJZ858" s="399"/>
      <c r="RKA858" s="399"/>
      <c r="RKB858" s="399"/>
      <c r="RKC858" s="399"/>
      <c r="RKD858" s="399"/>
      <c r="RKE858" s="399"/>
      <c r="RKF858" s="399"/>
      <c r="RKG858" s="399"/>
      <c r="RKH858" s="399"/>
      <c r="RKI858" s="399"/>
      <c r="RKJ858" s="399"/>
      <c r="RKK858" s="399"/>
      <c r="RKL858" s="399"/>
      <c r="RKM858" s="399"/>
      <c r="RKN858" s="399"/>
      <c r="RKO858" s="399"/>
      <c r="RKP858" s="399"/>
      <c r="RKQ858" s="399"/>
      <c r="RKR858" s="399"/>
      <c r="RKS858" s="399"/>
      <c r="RKT858" s="399"/>
      <c r="RKU858" s="399"/>
      <c r="RKV858" s="399"/>
      <c r="RKW858" s="399"/>
      <c r="RKX858" s="399"/>
      <c r="RKY858" s="399"/>
      <c r="RKZ858" s="399"/>
      <c r="RLA858" s="399"/>
      <c r="RLB858" s="399"/>
      <c r="RLC858" s="399"/>
      <c r="RLD858" s="399"/>
      <c r="RLE858" s="399"/>
      <c r="RLF858" s="399"/>
      <c r="RLG858" s="399"/>
      <c r="RLH858" s="399"/>
      <c r="RLI858" s="399"/>
      <c r="RLJ858" s="399"/>
      <c r="RLK858" s="399"/>
      <c r="RLL858" s="399"/>
      <c r="RLM858" s="399"/>
      <c r="RLN858" s="399"/>
      <c r="RLO858" s="399"/>
      <c r="RLP858" s="399"/>
      <c r="RLQ858" s="399"/>
      <c r="RLR858" s="399"/>
      <c r="RLS858" s="399"/>
      <c r="RLT858" s="399"/>
      <c r="RLU858" s="399"/>
      <c r="RLV858" s="399"/>
      <c r="RLW858" s="399"/>
      <c r="RLX858" s="399"/>
      <c r="RLY858" s="399"/>
      <c r="RLZ858" s="399"/>
      <c r="RMA858" s="399"/>
      <c r="RMB858" s="399"/>
      <c r="RMC858" s="399"/>
      <c r="RMD858" s="399"/>
      <c r="RME858" s="399"/>
      <c r="RMF858" s="399"/>
      <c r="RMG858" s="399"/>
      <c r="RMH858" s="399"/>
      <c r="RMI858" s="399"/>
      <c r="RMJ858" s="399"/>
      <c r="RMK858" s="399"/>
      <c r="RML858" s="399"/>
      <c r="RMM858" s="399"/>
      <c r="RMN858" s="399"/>
      <c r="RMO858" s="399"/>
      <c r="RMP858" s="399"/>
      <c r="RMQ858" s="399"/>
      <c r="RMR858" s="399"/>
      <c r="RMS858" s="399"/>
      <c r="RMT858" s="399"/>
      <c r="RMU858" s="399"/>
      <c r="RMV858" s="399"/>
      <c r="RMW858" s="399"/>
      <c r="RMX858" s="399"/>
      <c r="RMY858" s="399"/>
      <c r="RMZ858" s="399"/>
      <c r="RNA858" s="399"/>
      <c r="RNB858" s="399"/>
      <c r="RNC858" s="399"/>
      <c r="RND858" s="399"/>
      <c r="RNE858" s="399"/>
      <c r="RNF858" s="399"/>
      <c r="RNG858" s="399"/>
      <c r="RNH858" s="399"/>
      <c r="RNI858" s="399"/>
      <c r="RNJ858" s="399"/>
      <c r="RNK858" s="399"/>
      <c r="RNL858" s="399"/>
      <c r="RNM858" s="399"/>
      <c r="RNN858" s="399"/>
      <c r="RNO858" s="399"/>
      <c r="RNP858" s="399"/>
      <c r="RNQ858" s="399"/>
      <c r="RNR858" s="399"/>
      <c r="RNS858" s="399"/>
      <c r="RNT858" s="399"/>
      <c r="RNU858" s="399"/>
      <c r="RNV858" s="399"/>
      <c r="RNW858" s="399"/>
      <c r="RNX858" s="399"/>
      <c r="RNY858" s="399"/>
      <c r="RNZ858" s="399"/>
      <c r="ROA858" s="399"/>
      <c r="ROB858" s="399"/>
      <c r="ROC858" s="399"/>
      <c r="ROD858" s="399"/>
      <c r="ROE858" s="399"/>
      <c r="ROF858" s="399"/>
      <c r="ROG858" s="399"/>
      <c r="ROH858" s="399"/>
      <c r="ROI858" s="399"/>
      <c r="ROJ858" s="399"/>
      <c r="ROK858" s="399"/>
      <c r="ROL858" s="399"/>
      <c r="ROM858" s="399"/>
      <c r="RON858" s="399"/>
      <c r="ROO858" s="399"/>
      <c r="ROP858" s="399"/>
      <c r="ROQ858" s="399"/>
      <c r="ROR858" s="399"/>
      <c r="ROS858" s="399"/>
      <c r="ROT858" s="399"/>
      <c r="ROU858" s="399"/>
      <c r="ROV858" s="399"/>
      <c r="ROW858" s="399"/>
      <c r="ROX858" s="399"/>
      <c r="ROY858" s="399"/>
      <c r="ROZ858" s="399"/>
      <c r="RPA858" s="399"/>
      <c r="RPB858" s="399"/>
      <c r="RPC858" s="399"/>
      <c r="RPD858" s="399"/>
      <c r="RPE858" s="399"/>
      <c r="RPF858" s="399"/>
      <c r="RPG858" s="399"/>
      <c r="RPH858" s="399"/>
      <c r="RPI858" s="399"/>
      <c r="RPJ858" s="399"/>
      <c r="RPK858" s="399"/>
      <c r="RPL858" s="399"/>
      <c r="RPM858" s="399"/>
      <c r="RPN858" s="399"/>
      <c r="RPO858" s="399"/>
      <c r="RPP858" s="399"/>
      <c r="RPQ858" s="399"/>
      <c r="RPR858" s="399"/>
      <c r="RPS858" s="399"/>
      <c r="RPT858" s="399"/>
      <c r="RPU858" s="399"/>
      <c r="RPV858" s="399"/>
      <c r="RPW858" s="399"/>
      <c r="RPX858" s="399"/>
      <c r="RPY858" s="399"/>
      <c r="RPZ858" s="399"/>
      <c r="RQA858" s="399"/>
      <c r="RQB858" s="399"/>
      <c r="RQC858" s="399"/>
      <c r="RQD858" s="399"/>
      <c r="RQE858" s="399"/>
      <c r="RQF858" s="399"/>
      <c r="RQG858" s="399"/>
      <c r="RQH858" s="399"/>
      <c r="RQI858" s="399"/>
      <c r="RQJ858" s="399"/>
      <c r="RQK858" s="399"/>
      <c r="RQL858" s="399"/>
      <c r="RQM858" s="399"/>
      <c r="RQN858" s="399"/>
      <c r="RQO858" s="399"/>
      <c r="RQP858" s="399"/>
      <c r="RQQ858" s="399"/>
      <c r="RQR858" s="399"/>
      <c r="RQS858" s="399"/>
      <c r="RQT858" s="399"/>
      <c r="RQU858" s="399"/>
      <c r="RQV858" s="399"/>
      <c r="RQW858" s="399"/>
      <c r="RQX858" s="399"/>
      <c r="RQY858" s="399"/>
      <c r="RQZ858" s="399"/>
      <c r="RRA858" s="399"/>
      <c r="RRB858" s="399"/>
      <c r="RRC858" s="399"/>
      <c r="RRD858" s="399"/>
      <c r="RRE858" s="399"/>
      <c r="RRF858" s="399"/>
      <c r="RRG858" s="399"/>
      <c r="RRH858" s="399"/>
      <c r="RRI858" s="399"/>
      <c r="RRJ858" s="399"/>
      <c r="RRK858" s="399"/>
      <c r="RRL858" s="399"/>
      <c r="RRM858" s="399"/>
      <c r="RRN858" s="399"/>
      <c r="RRO858" s="399"/>
      <c r="RRP858" s="399"/>
      <c r="RRQ858" s="399"/>
      <c r="RRR858" s="399"/>
      <c r="RRS858" s="399"/>
      <c r="RRT858" s="399"/>
      <c r="RRU858" s="399"/>
      <c r="RRV858" s="399"/>
      <c r="RRW858" s="399"/>
      <c r="RRX858" s="399"/>
      <c r="RRY858" s="399"/>
      <c r="RRZ858" s="399"/>
      <c r="RSA858" s="399"/>
      <c r="RSB858" s="399"/>
      <c r="RSC858" s="399"/>
      <c r="RSD858" s="399"/>
      <c r="RSE858" s="399"/>
      <c r="RSF858" s="399"/>
      <c r="RSG858" s="399"/>
      <c r="RSH858" s="399"/>
      <c r="RSI858" s="399"/>
      <c r="RSJ858" s="399"/>
      <c r="RSK858" s="399"/>
      <c r="RSL858" s="399"/>
      <c r="RSM858" s="399"/>
      <c r="RSN858" s="399"/>
      <c r="RSO858" s="399"/>
      <c r="RSP858" s="399"/>
      <c r="RSQ858" s="399"/>
      <c r="RSR858" s="399"/>
      <c r="RSS858" s="399"/>
      <c r="RST858" s="399"/>
      <c r="RSU858" s="399"/>
      <c r="RSV858" s="399"/>
      <c r="RSW858" s="399"/>
      <c r="RSX858" s="399"/>
      <c r="RSY858" s="399"/>
      <c r="RSZ858" s="399"/>
      <c r="RTA858" s="399"/>
      <c r="RTB858" s="399"/>
      <c r="RTC858" s="399"/>
      <c r="RTD858" s="399"/>
      <c r="RTE858" s="399"/>
      <c r="RTF858" s="399"/>
      <c r="RTG858" s="399"/>
      <c r="RTH858" s="399"/>
      <c r="RTI858" s="399"/>
      <c r="RTJ858" s="399"/>
      <c r="RTK858" s="399"/>
      <c r="RTL858" s="399"/>
      <c r="RTM858" s="399"/>
      <c r="RTN858" s="399"/>
      <c r="RTO858" s="399"/>
      <c r="RTP858" s="399"/>
      <c r="RTQ858" s="399"/>
      <c r="RTR858" s="399"/>
      <c r="RTS858" s="399"/>
      <c r="RTT858" s="399"/>
      <c r="RTU858" s="399"/>
      <c r="RTV858" s="399"/>
      <c r="RTW858" s="399"/>
      <c r="RTX858" s="399"/>
      <c r="RTY858" s="399"/>
      <c r="RTZ858" s="399"/>
      <c r="RUA858" s="399"/>
      <c r="RUB858" s="399"/>
      <c r="RUC858" s="399"/>
      <c r="RUD858" s="399"/>
      <c r="RUE858" s="399"/>
      <c r="RUF858" s="399"/>
      <c r="RUG858" s="399"/>
      <c r="RUH858" s="399"/>
      <c r="RUI858" s="399"/>
      <c r="RUJ858" s="399"/>
      <c r="RUK858" s="399"/>
      <c r="RUL858" s="399"/>
      <c r="RUM858" s="399"/>
      <c r="RUN858" s="399"/>
      <c r="RUO858" s="399"/>
      <c r="RUP858" s="399"/>
      <c r="RUQ858" s="399"/>
      <c r="RUR858" s="399"/>
      <c r="RUS858" s="399"/>
      <c r="RUT858" s="399"/>
      <c r="RUU858" s="399"/>
      <c r="RUV858" s="399"/>
      <c r="RUW858" s="399"/>
      <c r="RUX858" s="399"/>
      <c r="RUY858" s="399"/>
      <c r="RUZ858" s="399"/>
      <c r="RVA858" s="399"/>
      <c r="RVB858" s="399"/>
      <c r="RVC858" s="399"/>
      <c r="RVD858" s="399"/>
      <c r="RVE858" s="399"/>
      <c r="RVF858" s="399"/>
      <c r="RVG858" s="399"/>
      <c r="RVH858" s="399"/>
      <c r="RVI858" s="399"/>
      <c r="RVJ858" s="399"/>
      <c r="RVK858" s="399"/>
      <c r="RVL858" s="399"/>
      <c r="RVM858" s="399"/>
      <c r="RVN858" s="399"/>
      <c r="RVO858" s="399"/>
      <c r="RVP858" s="399"/>
      <c r="RVQ858" s="399"/>
      <c r="RVR858" s="399"/>
      <c r="RVS858" s="399"/>
      <c r="RVT858" s="399"/>
      <c r="RVU858" s="399"/>
      <c r="RVV858" s="399"/>
      <c r="RVW858" s="399"/>
      <c r="RVX858" s="399"/>
      <c r="RVY858" s="399"/>
      <c r="RVZ858" s="399"/>
      <c r="RWA858" s="399"/>
      <c r="RWB858" s="399"/>
      <c r="RWC858" s="399"/>
      <c r="RWD858" s="399"/>
      <c r="RWE858" s="399"/>
      <c r="RWF858" s="399"/>
      <c r="RWG858" s="399"/>
      <c r="RWH858" s="399"/>
      <c r="RWI858" s="399"/>
      <c r="RWJ858" s="399"/>
      <c r="RWK858" s="399"/>
      <c r="RWL858" s="399"/>
      <c r="RWM858" s="399"/>
      <c r="RWN858" s="399"/>
      <c r="RWO858" s="399"/>
      <c r="RWP858" s="399"/>
      <c r="RWQ858" s="399"/>
      <c r="RWR858" s="399"/>
      <c r="RWS858" s="399"/>
      <c r="RWT858" s="399"/>
      <c r="RWU858" s="399"/>
      <c r="RWV858" s="399"/>
      <c r="RWW858" s="399"/>
      <c r="RWX858" s="399"/>
      <c r="RWY858" s="399"/>
      <c r="RWZ858" s="399"/>
      <c r="RXA858" s="399"/>
      <c r="RXB858" s="399"/>
      <c r="RXC858" s="399"/>
      <c r="RXD858" s="399"/>
      <c r="RXE858" s="399"/>
      <c r="RXF858" s="399"/>
      <c r="RXG858" s="399"/>
      <c r="RXH858" s="399"/>
      <c r="RXI858" s="399"/>
      <c r="RXJ858" s="399"/>
      <c r="RXK858" s="399"/>
      <c r="RXL858" s="399"/>
      <c r="RXM858" s="399"/>
      <c r="RXN858" s="399"/>
      <c r="RXO858" s="399"/>
      <c r="RXP858" s="399"/>
      <c r="RXQ858" s="399"/>
      <c r="RXR858" s="399"/>
      <c r="RXS858" s="399"/>
      <c r="RXT858" s="399"/>
      <c r="RXU858" s="399"/>
      <c r="RXV858" s="399"/>
      <c r="RXW858" s="399"/>
      <c r="RXX858" s="399"/>
      <c r="RXY858" s="399"/>
      <c r="RXZ858" s="399"/>
      <c r="RYA858" s="399"/>
      <c r="RYB858" s="399"/>
      <c r="RYC858" s="399"/>
      <c r="RYD858" s="399"/>
      <c r="RYE858" s="399"/>
      <c r="RYF858" s="399"/>
      <c r="RYG858" s="399"/>
      <c r="RYH858" s="399"/>
      <c r="RYI858" s="399"/>
      <c r="RYJ858" s="399"/>
      <c r="RYK858" s="399"/>
      <c r="RYL858" s="399"/>
      <c r="RYM858" s="399"/>
      <c r="RYN858" s="399"/>
      <c r="RYO858" s="399"/>
      <c r="RYP858" s="399"/>
      <c r="RYQ858" s="399"/>
      <c r="RYR858" s="399"/>
      <c r="RYS858" s="399"/>
      <c r="RYT858" s="399"/>
      <c r="RYU858" s="399"/>
      <c r="RYV858" s="399"/>
      <c r="RYW858" s="399"/>
      <c r="RYX858" s="399"/>
      <c r="RYY858" s="399"/>
      <c r="RYZ858" s="399"/>
      <c r="RZA858" s="399"/>
      <c r="RZB858" s="399"/>
      <c r="RZC858" s="399"/>
      <c r="RZD858" s="399"/>
      <c r="RZE858" s="399"/>
      <c r="RZF858" s="399"/>
      <c r="RZG858" s="399"/>
      <c r="RZH858" s="399"/>
      <c r="RZI858" s="399"/>
      <c r="RZJ858" s="399"/>
      <c r="RZK858" s="399"/>
      <c r="RZL858" s="399"/>
      <c r="RZM858" s="399"/>
      <c r="RZN858" s="399"/>
      <c r="RZO858" s="399"/>
      <c r="RZP858" s="399"/>
      <c r="RZQ858" s="399"/>
      <c r="RZR858" s="399"/>
      <c r="RZS858" s="399"/>
      <c r="RZT858" s="399"/>
      <c r="RZU858" s="399"/>
      <c r="RZV858" s="399"/>
      <c r="RZW858" s="399"/>
      <c r="RZX858" s="399"/>
      <c r="RZY858" s="399"/>
      <c r="RZZ858" s="399"/>
      <c r="SAA858" s="399"/>
      <c r="SAB858" s="399"/>
      <c r="SAC858" s="399"/>
      <c r="SAD858" s="399"/>
      <c r="SAE858" s="399"/>
      <c r="SAF858" s="399"/>
      <c r="SAG858" s="399"/>
      <c r="SAH858" s="399"/>
      <c r="SAI858" s="399"/>
      <c r="SAJ858" s="399"/>
      <c r="SAK858" s="399"/>
      <c r="SAL858" s="399"/>
      <c r="SAM858" s="399"/>
      <c r="SAN858" s="399"/>
      <c r="SAO858" s="399"/>
      <c r="SAP858" s="399"/>
      <c r="SAQ858" s="399"/>
      <c r="SAR858" s="399"/>
      <c r="SAS858" s="399"/>
      <c r="SAT858" s="399"/>
      <c r="SAU858" s="399"/>
      <c r="SAV858" s="399"/>
      <c r="SAW858" s="399"/>
      <c r="SAX858" s="399"/>
      <c r="SAY858" s="399"/>
      <c r="SAZ858" s="399"/>
      <c r="SBA858" s="399"/>
      <c r="SBB858" s="399"/>
      <c r="SBC858" s="399"/>
      <c r="SBD858" s="399"/>
      <c r="SBE858" s="399"/>
      <c r="SBF858" s="399"/>
      <c r="SBG858" s="399"/>
      <c r="SBH858" s="399"/>
      <c r="SBI858" s="399"/>
      <c r="SBJ858" s="399"/>
      <c r="SBK858" s="399"/>
      <c r="SBL858" s="399"/>
      <c r="SBM858" s="399"/>
      <c r="SBN858" s="399"/>
      <c r="SBO858" s="399"/>
      <c r="SBP858" s="399"/>
      <c r="SBQ858" s="399"/>
      <c r="SBR858" s="399"/>
      <c r="SBS858" s="399"/>
      <c r="SBT858" s="399"/>
      <c r="SBU858" s="399"/>
      <c r="SBV858" s="399"/>
      <c r="SBW858" s="399"/>
      <c r="SBX858" s="399"/>
      <c r="SBY858" s="399"/>
      <c r="SBZ858" s="399"/>
      <c r="SCA858" s="399"/>
      <c r="SCB858" s="399"/>
      <c r="SCC858" s="399"/>
      <c r="SCD858" s="399"/>
      <c r="SCE858" s="399"/>
      <c r="SCF858" s="399"/>
      <c r="SCG858" s="399"/>
      <c r="SCH858" s="399"/>
      <c r="SCI858" s="399"/>
      <c r="SCJ858" s="399"/>
      <c r="SCK858" s="399"/>
      <c r="SCL858" s="399"/>
      <c r="SCM858" s="399"/>
      <c r="SCN858" s="399"/>
      <c r="SCO858" s="399"/>
      <c r="SCP858" s="399"/>
      <c r="SCQ858" s="399"/>
      <c r="SCR858" s="399"/>
      <c r="SCS858" s="399"/>
      <c r="SCT858" s="399"/>
      <c r="SCU858" s="399"/>
      <c r="SCV858" s="399"/>
      <c r="SCW858" s="399"/>
      <c r="SCX858" s="399"/>
      <c r="SCY858" s="399"/>
      <c r="SCZ858" s="399"/>
      <c r="SDA858" s="399"/>
      <c r="SDB858" s="399"/>
      <c r="SDC858" s="399"/>
      <c r="SDD858" s="399"/>
      <c r="SDE858" s="399"/>
      <c r="SDF858" s="399"/>
      <c r="SDG858" s="399"/>
      <c r="SDH858" s="399"/>
      <c r="SDI858" s="399"/>
      <c r="SDJ858" s="399"/>
      <c r="SDK858" s="399"/>
      <c r="SDL858" s="399"/>
      <c r="SDM858" s="399"/>
      <c r="SDN858" s="399"/>
      <c r="SDO858" s="399"/>
      <c r="SDP858" s="399"/>
      <c r="SDQ858" s="399"/>
      <c r="SDR858" s="399"/>
      <c r="SDS858" s="399"/>
      <c r="SDT858" s="399"/>
      <c r="SDU858" s="399"/>
      <c r="SDV858" s="399"/>
      <c r="SDW858" s="399"/>
      <c r="SDX858" s="399"/>
      <c r="SDY858" s="399"/>
      <c r="SDZ858" s="399"/>
      <c r="SEA858" s="399"/>
      <c r="SEB858" s="399"/>
      <c r="SEC858" s="399"/>
      <c r="SED858" s="399"/>
      <c r="SEE858" s="399"/>
      <c r="SEF858" s="399"/>
      <c r="SEG858" s="399"/>
      <c r="SEH858" s="399"/>
      <c r="SEI858" s="399"/>
      <c r="SEJ858" s="399"/>
      <c r="SEK858" s="399"/>
      <c r="SEL858" s="399"/>
      <c r="SEM858" s="399"/>
      <c r="SEN858" s="399"/>
      <c r="SEO858" s="399"/>
      <c r="SEP858" s="399"/>
      <c r="SEQ858" s="399"/>
      <c r="SER858" s="399"/>
      <c r="SES858" s="399"/>
      <c r="SET858" s="399"/>
      <c r="SEU858" s="399"/>
      <c r="SEV858" s="399"/>
      <c r="SEW858" s="399"/>
      <c r="SEX858" s="399"/>
      <c r="SEY858" s="399"/>
      <c r="SEZ858" s="399"/>
      <c r="SFA858" s="399"/>
      <c r="SFB858" s="399"/>
      <c r="SFC858" s="399"/>
      <c r="SFD858" s="399"/>
      <c r="SFE858" s="399"/>
      <c r="SFF858" s="399"/>
      <c r="SFG858" s="399"/>
      <c r="SFH858" s="399"/>
      <c r="SFI858" s="399"/>
      <c r="SFJ858" s="399"/>
      <c r="SFK858" s="399"/>
      <c r="SFL858" s="399"/>
      <c r="SFM858" s="399"/>
      <c r="SFN858" s="399"/>
      <c r="SFO858" s="399"/>
      <c r="SFP858" s="399"/>
      <c r="SFQ858" s="399"/>
      <c r="SFR858" s="399"/>
      <c r="SFS858" s="399"/>
      <c r="SFT858" s="399"/>
      <c r="SFU858" s="399"/>
      <c r="SFV858" s="399"/>
      <c r="SFW858" s="399"/>
      <c r="SFX858" s="399"/>
      <c r="SFY858" s="399"/>
      <c r="SFZ858" s="399"/>
      <c r="SGA858" s="399"/>
      <c r="SGB858" s="399"/>
      <c r="SGC858" s="399"/>
      <c r="SGD858" s="399"/>
      <c r="SGE858" s="399"/>
      <c r="SGF858" s="399"/>
      <c r="SGG858" s="399"/>
      <c r="SGH858" s="399"/>
      <c r="SGI858" s="399"/>
      <c r="SGJ858" s="399"/>
      <c r="SGK858" s="399"/>
      <c r="SGL858" s="399"/>
      <c r="SGM858" s="399"/>
      <c r="SGN858" s="399"/>
      <c r="SGO858" s="399"/>
      <c r="SGP858" s="399"/>
      <c r="SGQ858" s="399"/>
      <c r="SGR858" s="399"/>
      <c r="SGS858" s="399"/>
      <c r="SGT858" s="399"/>
      <c r="SGU858" s="399"/>
      <c r="SGV858" s="399"/>
      <c r="SGW858" s="399"/>
      <c r="SGX858" s="399"/>
      <c r="SGY858" s="399"/>
      <c r="SGZ858" s="399"/>
      <c r="SHA858" s="399"/>
      <c r="SHB858" s="399"/>
      <c r="SHC858" s="399"/>
      <c r="SHD858" s="399"/>
      <c r="SHE858" s="399"/>
      <c r="SHF858" s="399"/>
      <c r="SHG858" s="399"/>
      <c r="SHH858" s="399"/>
      <c r="SHI858" s="399"/>
      <c r="SHJ858" s="399"/>
      <c r="SHK858" s="399"/>
      <c r="SHL858" s="399"/>
      <c r="SHM858" s="399"/>
      <c r="SHN858" s="399"/>
      <c r="SHO858" s="399"/>
      <c r="SHP858" s="399"/>
      <c r="SHQ858" s="399"/>
      <c r="SHR858" s="399"/>
      <c r="SHS858" s="399"/>
      <c r="SHT858" s="399"/>
      <c r="SHU858" s="399"/>
      <c r="SHV858" s="399"/>
      <c r="SHW858" s="399"/>
      <c r="SHX858" s="399"/>
      <c r="SHY858" s="399"/>
      <c r="SHZ858" s="399"/>
      <c r="SIA858" s="399"/>
      <c r="SIB858" s="399"/>
      <c r="SIC858" s="399"/>
      <c r="SID858" s="399"/>
      <c r="SIE858" s="399"/>
      <c r="SIF858" s="399"/>
      <c r="SIG858" s="399"/>
      <c r="SIH858" s="399"/>
      <c r="SII858" s="399"/>
      <c r="SIJ858" s="399"/>
      <c r="SIK858" s="399"/>
      <c r="SIL858" s="399"/>
      <c r="SIM858" s="399"/>
      <c r="SIN858" s="399"/>
      <c r="SIO858" s="399"/>
      <c r="SIP858" s="399"/>
      <c r="SIQ858" s="399"/>
      <c r="SIR858" s="399"/>
      <c r="SIS858" s="399"/>
      <c r="SIT858" s="399"/>
      <c r="SIU858" s="399"/>
      <c r="SIV858" s="399"/>
      <c r="SIW858" s="399"/>
      <c r="SIX858" s="399"/>
      <c r="SIY858" s="399"/>
      <c r="SIZ858" s="399"/>
      <c r="SJA858" s="399"/>
      <c r="SJB858" s="399"/>
      <c r="SJC858" s="399"/>
      <c r="SJD858" s="399"/>
      <c r="SJE858" s="399"/>
      <c r="SJF858" s="399"/>
      <c r="SJG858" s="399"/>
      <c r="SJH858" s="399"/>
      <c r="SJI858" s="399"/>
      <c r="SJJ858" s="399"/>
      <c r="SJK858" s="399"/>
      <c r="SJL858" s="399"/>
      <c r="SJM858" s="399"/>
      <c r="SJN858" s="399"/>
      <c r="SJO858" s="399"/>
      <c r="SJP858" s="399"/>
      <c r="SJQ858" s="399"/>
      <c r="SJR858" s="399"/>
      <c r="SJS858" s="399"/>
      <c r="SJT858" s="399"/>
      <c r="SJU858" s="399"/>
      <c r="SJV858" s="399"/>
      <c r="SJW858" s="399"/>
      <c r="SJX858" s="399"/>
      <c r="SJY858" s="399"/>
      <c r="SJZ858" s="399"/>
      <c r="SKA858" s="399"/>
      <c r="SKB858" s="399"/>
      <c r="SKC858" s="399"/>
      <c r="SKD858" s="399"/>
      <c r="SKE858" s="399"/>
      <c r="SKF858" s="399"/>
      <c r="SKG858" s="399"/>
      <c r="SKH858" s="399"/>
      <c r="SKI858" s="399"/>
      <c r="SKJ858" s="399"/>
      <c r="SKK858" s="399"/>
      <c r="SKL858" s="399"/>
      <c r="SKM858" s="399"/>
      <c r="SKN858" s="399"/>
      <c r="SKO858" s="399"/>
      <c r="SKP858" s="399"/>
      <c r="SKQ858" s="399"/>
      <c r="SKR858" s="399"/>
      <c r="SKS858" s="399"/>
      <c r="SKT858" s="399"/>
      <c r="SKU858" s="399"/>
      <c r="SKV858" s="399"/>
      <c r="SKW858" s="399"/>
      <c r="SKX858" s="399"/>
      <c r="SKY858" s="399"/>
      <c r="SKZ858" s="399"/>
      <c r="SLA858" s="399"/>
      <c r="SLB858" s="399"/>
      <c r="SLC858" s="399"/>
      <c r="SLD858" s="399"/>
      <c r="SLE858" s="399"/>
      <c r="SLF858" s="399"/>
      <c r="SLG858" s="399"/>
      <c r="SLH858" s="399"/>
      <c r="SLI858" s="399"/>
      <c r="SLJ858" s="399"/>
      <c r="SLK858" s="399"/>
      <c r="SLL858" s="399"/>
      <c r="SLM858" s="399"/>
      <c r="SLN858" s="399"/>
      <c r="SLO858" s="399"/>
      <c r="SLP858" s="399"/>
      <c r="SLQ858" s="399"/>
      <c r="SLR858" s="399"/>
      <c r="SLS858" s="399"/>
      <c r="SLT858" s="399"/>
      <c r="SLU858" s="399"/>
      <c r="SLV858" s="399"/>
      <c r="SLW858" s="399"/>
      <c r="SLX858" s="399"/>
      <c r="SLY858" s="399"/>
      <c r="SLZ858" s="399"/>
      <c r="SMA858" s="399"/>
      <c r="SMB858" s="399"/>
      <c r="SMC858" s="399"/>
      <c r="SMD858" s="399"/>
      <c r="SME858" s="399"/>
      <c r="SMF858" s="399"/>
      <c r="SMG858" s="399"/>
      <c r="SMH858" s="399"/>
      <c r="SMI858" s="399"/>
      <c r="SMJ858" s="399"/>
      <c r="SMK858" s="399"/>
      <c r="SML858" s="399"/>
      <c r="SMM858" s="399"/>
      <c r="SMN858" s="399"/>
      <c r="SMO858" s="399"/>
      <c r="SMP858" s="399"/>
      <c r="SMQ858" s="399"/>
      <c r="SMR858" s="399"/>
      <c r="SMS858" s="399"/>
      <c r="SMT858" s="399"/>
      <c r="SMU858" s="399"/>
      <c r="SMV858" s="399"/>
      <c r="SMW858" s="399"/>
      <c r="SMX858" s="399"/>
      <c r="SMY858" s="399"/>
      <c r="SMZ858" s="399"/>
      <c r="SNA858" s="399"/>
      <c r="SNB858" s="399"/>
      <c r="SNC858" s="399"/>
      <c r="SND858" s="399"/>
      <c r="SNE858" s="399"/>
      <c r="SNF858" s="399"/>
      <c r="SNG858" s="399"/>
      <c r="SNH858" s="399"/>
      <c r="SNI858" s="399"/>
      <c r="SNJ858" s="399"/>
      <c r="SNK858" s="399"/>
      <c r="SNL858" s="399"/>
      <c r="SNM858" s="399"/>
      <c r="SNN858" s="399"/>
      <c r="SNO858" s="399"/>
      <c r="SNP858" s="399"/>
      <c r="SNQ858" s="399"/>
      <c r="SNR858" s="399"/>
      <c r="SNS858" s="399"/>
      <c r="SNT858" s="399"/>
      <c r="SNU858" s="399"/>
      <c r="SNV858" s="399"/>
      <c r="SNW858" s="399"/>
      <c r="SNX858" s="399"/>
      <c r="SNY858" s="399"/>
      <c r="SNZ858" s="399"/>
      <c r="SOA858" s="399"/>
      <c r="SOB858" s="399"/>
      <c r="SOC858" s="399"/>
      <c r="SOD858" s="399"/>
      <c r="SOE858" s="399"/>
      <c r="SOF858" s="399"/>
      <c r="SOG858" s="399"/>
      <c r="SOH858" s="399"/>
      <c r="SOI858" s="399"/>
      <c r="SOJ858" s="399"/>
      <c r="SOK858" s="399"/>
      <c r="SOL858" s="399"/>
      <c r="SOM858" s="399"/>
      <c r="SON858" s="399"/>
      <c r="SOO858" s="399"/>
      <c r="SOP858" s="399"/>
      <c r="SOQ858" s="399"/>
      <c r="SOR858" s="399"/>
      <c r="SOS858" s="399"/>
      <c r="SOT858" s="399"/>
      <c r="SOU858" s="399"/>
      <c r="SOV858" s="399"/>
      <c r="SOW858" s="399"/>
      <c r="SOX858" s="399"/>
      <c r="SOY858" s="399"/>
      <c r="SOZ858" s="399"/>
      <c r="SPA858" s="399"/>
      <c r="SPB858" s="399"/>
      <c r="SPC858" s="399"/>
      <c r="SPD858" s="399"/>
      <c r="SPE858" s="399"/>
      <c r="SPF858" s="399"/>
      <c r="SPG858" s="399"/>
      <c r="SPH858" s="399"/>
      <c r="SPI858" s="399"/>
      <c r="SPJ858" s="399"/>
      <c r="SPK858" s="399"/>
      <c r="SPL858" s="399"/>
      <c r="SPM858" s="399"/>
      <c r="SPN858" s="399"/>
      <c r="SPO858" s="399"/>
      <c r="SPP858" s="399"/>
      <c r="SPQ858" s="399"/>
      <c r="SPR858" s="399"/>
      <c r="SPS858" s="399"/>
      <c r="SPT858" s="399"/>
      <c r="SPU858" s="399"/>
      <c r="SPV858" s="399"/>
      <c r="SPW858" s="399"/>
      <c r="SPX858" s="399"/>
      <c r="SPY858" s="399"/>
      <c r="SPZ858" s="399"/>
      <c r="SQA858" s="399"/>
      <c r="SQB858" s="399"/>
      <c r="SQC858" s="399"/>
      <c r="SQD858" s="399"/>
      <c r="SQE858" s="399"/>
      <c r="SQF858" s="399"/>
      <c r="SQG858" s="399"/>
      <c r="SQH858" s="399"/>
      <c r="SQI858" s="399"/>
      <c r="SQJ858" s="399"/>
      <c r="SQK858" s="399"/>
      <c r="SQL858" s="399"/>
      <c r="SQM858" s="399"/>
      <c r="SQN858" s="399"/>
      <c r="SQO858" s="399"/>
      <c r="SQP858" s="399"/>
      <c r="SQQ858" s="399"/>
      <c r="SQR858" s="399"/>
      <c r="SQS858" s="399"/>
      <c r="SQT858" s="399"/>
      <c r="SQU858" s="399"/>
      <c r="SQV858" s="399"/>
      <c r="SQW858" s="399"/>
      <c r="SQX858" s="399"/>
      <c r="SQY858" s="399"/>
      <c r="SQZ858" s="399"/>
      <c r="SRA858" s="399"/>
      <c r="SRB858" s="399"/>
      <c r="SRC858" s="399"/>
      <c r="SRD858" s="399"/>
      <c r="SRE858" s="399"/>
      <c r="SRF858" s="399"/>
      <c r="SRG858" s="399"/>
      <c r="SRH858" s="399"/>
      <c r="SRI858" s="399"/>
      <c r="SRJ858" s="399"/>
      <c r="SRK858" s="399"/>
      <c r="SRL858" s="399"/>
      <c r="SRM858" s="399"/>
      <c r="SRN858" s="399"/>
      <c r="SRO858" s="399"/>
      <c r="SRP858" s="399"/>
      <c r="SRQ858" s="399"/>
      <c r="SRR858" s="399"/>
      <c r="SRS858" s="399"/>
      <c r="SRT858" s="399"/>
      <c r="SRU858" s="399"/>
      <c r="SRV858" s="399"/>
      <c r="SRW858" s="399"/>
      <c r="SRX858" s="399"/>
      <c r="SRY858" s="399"/>
      <c r="SRZ858" s="399"/>
      <c r="SSA858" s="399"/>
      <c r="SSB858" s="399"/>
      <c r="SSC858" s="399"/>
      <c r="SSD858" s="399"/>
      <c r="SSE858" s="399"/>
      <c r="SSF858" s="399"/>
      <c r="SSG858" s="399"/>
      <c r="SSH858" s="399"/>
      <c r="SSI858" s="399"/>
      <c r="SSJ858" s="399"/>
      <c r="SSK858" s="399"/>
      <c r="SSL858" s="399"/>
      <c r="SSM858" s="399"/>
      <c r="SSN858" s="399"/>
      <c r="SSO858" s="399"/>
      <c r="SSP858" s="399"/>
      <c r="SSQ858" s="399"/>
      <c r="SSR858" s="399"/>
      <c r="SSS858" s="399"/>
      <c r="SST858" s="399"/>
      <c r="SSU858" s="399"/>
      <c r="SSV858" s="399"/>
      <c r="SSW858" s="399"/>
      <c r="SSX858" s="399"/>
      <c r="SSY858" s="399"/>
      <c r="SSZ858" s="399"/>
      <c r="STA858" s="399"/>
      <c r="STB858" s="399"/>
      <c r="STC858" s="399"/>
      <c r="STD858" s="399"/>
      <c r="STE858" s="399"/>
      <c r="STF858" s="399"/>
      <c r="STG858" s="399"/>
      <c r="STH858" s="399"/>
      <c r="STI858" s="399"/>
      <c r="STJ858" s="399"/>
      <c r="STK858" s="399"/>
      <c r="STL858" s="399"/>
      <c r="STM858" s="399"/>
      <c r="STN858" s="399"/>
      <c r="STO858" s="399"/>
      <c r="STP858" s="399"/>
      <c r="STQ858" s="399"/>
      <c r="STR858" s="399"/>
      <c r="STS858" s="399"/>
      <c r="STT858" s="399"/>
      <c r="STU858" s="399"/>
      <c r="STV858" s="399"/>
      <c r="STW858" s="399"/>
      <c r="STX858" s="399"/>
      <c r="STY858" s="399"/>
      <c r="STZ858" s="399"/>
      <c r="SUA858" s="399"/>
      <c r="SUB858" s="399"/>
      <c r="SUC858" s="399"/>
      <c r="SUD858" s="399"/>
      <c r="SUE858" s="399"/>
      <c r="SUF858" s="399"/>
      <c r="SUG858" s="399"/>
      <c r="SUH858" s="399"/>
      <c r="SUI858" s="399"/>
      <c r="SUJ858" s="399"/>
      <c r="SUK858" s="399"/>
      <c r="SUL858" s="399"/>
      <c r="SUM858" s="399"/>
      <c r="SUN858" s="399"/>
      <c r="SUO858" s="399"/>
      <c r="SUP858" s="399"/>
      <c r="SUQ858" s="399"/>
      <c r="SUR858" s="399"/>
      <c r="SUS858" s="399"/>
      <c r="SUT858" s="399"/>
      <c r="SUU858" s="399"/>
      <c r="SUV858" s="399"/>
      <c r="SUW858" s="399"/>
      <c r="SUX858" s="399"/>
      <c r="SUY858" s="399"/>
      <c r="SUZ858" s="399"/>
      <c r="SVA858" s="399"/>
      <c r="SVB858" s="399"/>
      <c r="SVC858" s="399"/>
      <c r="SVD858" s="399"/>
      <c r="SVE858" s="399"/>
      <c r="SVF858" s="399"/>
      <c r="SVG858" s="399"/>
      <c r="SVH858" s="399"/>
      <c r="SVI858" s="399"/>
      <c r="SVJ858" s="399"/>
      <c r="SVK858" s="399"/>
      <c r="SVL858" s="399"/>
      <c r="SVM858" s="399"/>
      <c r="SVN858" s="399"/>
      <c r="SVO858" s="399"/>
      <c r="SVP858" s="399"/>
      <c r="SVQ858" s="399"/>
      <c r="SVR858" s="399"/>
      <c r="SVS858" s="399"/>
      <c r="SVT858" s="399"/>
      <c r="SVU858" s="399"/>
      <c r="SVV858" s="399"/>
      <c r="SVW858" s="399"/>
      <c r="SVX858" s="399"/>
      <c r="SVY858" s="399"/>
      <c r="SVZ858" s="399"/>
      <c r="SWA858" s="399"/>
      <c r="SWB858" s="399"/>
      <c r="SWC858" s="399"/>
      <c r="SWD858" s="399"/>
      <c r="SWE858" s="399"/>
      <c r="SWF858" s="399"/>
      <c r="SWG858" s="399"/>
      <c r="SWH858" s="399"/>
      <c r="SWI858" s="399"/>
      <c r="SWJ858" s="399"/>
      <c r="SWK858" s="399"/>
      <c r="SWL858" s="399"/>
      <c r="SWM858" s="399"/>
      <c r="SWN858" s="399"/>
      <c r="SWO858" s="399"/>
      <c r="SWP858" s="399"/>
      <c r="SWQ858" s="399"/>
      <c r="SWR858" s="399"/>
      <c r="SWS858" s="399"/>
      <c r="SWT858" s="399"/>
      <c r="SWU858" s="399"/>
      <c r="SWV858" s="399"/>
      <c r="SWW858" s="399"/>
      <c r="SWX858" s="399"/>
      <c r="SWY858" s="399"/>
      <c r="SWZ858" s="399"/>
      <c r="SXA858" s="399"/>
      <c r="SXB858" s="399"/>
      <c r="SXC858" s="399"/>
      <c r="SXD858" s="399"/>
      <c r="SXE858" s="399"/>
      <c r="SXF858" s="399"/>
      <c r="SXG858" s="399"/>
      <c r="SXH858" s="399"/>
      <c r="SXI858" s="399"/>
      <c r="SXJ858" s="399"/>
      <c r="SXK858" s="399"/>
      <c r="SXL858" s="399"/>
      <c r="SXM858" s="399"/>
      <c r="SXN858" s="399"/>
      <c r="SXO858" s="399"/>
      <c r="SXP858" s="399"/>
      <c r="SXQ858" s="399"/>
      <c r="SXR858" s="399"/>
      <c r="SXS858" s="399"/>
      <c r="SXT858" s="399"/>
      <c r="SXU858" s="399"/>
      <c r="SXV858" s="399"/>
      <c r="SXW858" s="399"/>
      <c r="SXX858" s="399"/>
      <c r="SXY858" s="399"/>
      <c r="SXZ858" s="399"/>
      <c r="SYA858" s="399"/>
      <c r="SYB858" s="399"/>
      <c r="SYC858" s="399"/>
      <c r="SYD858" s="399"/>
      <c r="SYE858" s="399"/>
      <c r="SYF858" s="399"/>
      <c r="SYG858" s="399"/>
      <c r="SYH858" s="399"/>
      <c r="SYI858" s="399"/>
      <c r="SYJ858" s="399"/>
      <c r="SYK858" s="399"/>
      <c r="SYL858" s="399"/>
      <c r="SYM858" s="399"/>
      <c r="SYN858" s="399"/>
      <c r="SYO858" s="399"/>
      <c r="SYP858" s="399"/>
      <c r="SYQ858" s="399"/>
      <c r="SYR858" s="399"/>
      <c r="SYS858" s="399"/>
      <c r="SYT858" s="399"/>
      <c r="SYU858" s="399"/>
      <c r="SYV858" s="399"/>
      <c r="SYW858" s="399"/>
      <c r="SYX858" s="399"/>
      <c r="SYY858" s="399"/>
      <c r="SYZ858" s="399"/>
      <c r="SZA858" s="399"/>
      <c r="SZB858" s="399"/>
      <c r="SZC858" s="399"/>
      <c r="SZD858" s="399"/>
      <c r="SZE858" s="399"/>
      <c r="SZF858" s="399"/>
      <c r="SZG858" s="399"/>
      <c r="SZH858" s="399"/>
      <c r="SZI858" s="399"/>
      <c r="SZJ858" s="399"/>
      <c r="SZK858" s="399"/>
      <c r="SZL858" s="399"/>
      <c r="SZM858" s="399"/>
      <c r="SZN858" s="399"/>
      <c r="SZO858" s="399"/>
      <c r="SZP858" s="399"/>
      <c r="SZQ858" s="399"/>
      <c r="SZR858" s="399"/>
      <c r="SZS858" s="399"/>
      <c r="SZT858" s="399"/>
      <c r="SZU858" s="399"/>
      <c r="SZV858" s="399"/>
      <c r="SZW858" s="399"/>
      <c r="SZX858" s="399"/>
      <c r="SZY858" s="399"/>
      <c r="SZZ858" s="399"/>
      <c r="TAA858" s="399"/>
      <c r="TAB858" s="399"/>
      <c r="TAC858" s="399"/>
      <c r="TAD858" s="399"/>
      <c r="TAE858" s="399"/>
      <c r="TAF858" s="399"/>
      <c r="TAG858" s="399"/>
      <c r="TAH858" s="399"/>
      <c r="TAI858" s="399"/>
      <c r="TAJ858" s="399"/>
      <c r="TAK858" s="399"/>
      <c r="TAL858" s="399"/>
      <c r="TAM858" s="399"/>
      <c r="TAN858" s="399"/>
      <c r="TAO858" s="399"/>
      <c r="TAP858" s="399"/>
      <c r="TAQ858" s="399"/>
      <c r="TAR858" s="399"/>
      <c r="TAS858" s="399"/>
      <c r="TAT858" s="399"/>
      <c r="TAU858" s="399"/>
      <c r="TAV858" s="399"/>
      <c r="TAW858" s="399"/>
      <c r="TAX858" s="399"/>
      <c r="TAY858" s="399"/>
      <c r="TAZ858" s="399"/>
      <c r="TBA858" s="399"/>
      <c r="TBB858" s="399"/>
      <c r="TBC858" s="399"/>
      <c r="TBD858" s="399"/>
      <c r="TBE858" s="399"/>
      <c r="TBF858" s="399"/>
      <c r="TBG858" s="399"/>
      <c r="TBH858" s="399"/>
      <c r="TBI858" s="399"/>
      <c r="TBJ858" s="399"/>
      <c r="TBK858" s="399"/>
      <c r="TBL858" s="399"/>
      <c r="TBM858" s="399"/>
      <c r="TBN858" s="399"/>
      <c r="TBO858" s="399"/>
      <c r="TBP858" s="399"/>
      <c r="TBQ858" s="399"/>
      <c r="TBR858" s="399"/>
      <c r="TBS858" s="399"/>
      <c r="TBT858" s="399"/>
      <c r="TBU858" s="399"/>
      <c r="TBV858" s="399"/>
      <c r="TBW858" s="399"/>
      <c r="TBX858" s="399"/>
      <c r="TBY858" s="399"/>
      <c r="TBZ858" s="399"/>
      <c r="TCA858" s="399"/>
      <c r="TCB858" s="399"/>
      <c r="TCC858" s="399"/>
      <c r="TCD858" s="399"/>
      <c r="TCE858" s="399"/>
      <c r="TCF858" s="399"/>
      <c r="TCG858" s="399"/>
      <c r="TCH858" s="399"/>
      <c r="TCI858" s="399"/>
      <c r="TCJ858" s="399"/>
      <c r="TCK858" s="399"/>
      <c r="TCL858" s="399"/>
      <c r="TCM858" s="399"/>
      <c r="TCN858" s="399"/>
      <c r="TCO858" s="399"/>
      <c r="TCP858" s="399"/>
      <c r="TCQ858" s="399"/>
      <c r="TCR858" s="399"/>
      <c r="TCS858" s="399"/>
      <c r="TCT858" s="399"/>
      <c r="TCU858" s="399"/>
      <c r="TCV858" s="399"/>
      <c r="TCW858" s="399"/>
      <c r="TCX858" s="399"/>
      <c r="TCY858" s="399"/>
      <c r="TCZ858" s="399"/>
      <c r="TDA858" s="399"/>
      <c r="TDB858" s="399"/>
      <c r="TDC858" s="399"/>
      <c r="TDD858" s="399"/>
      <c r="TDE858" s="399"/>
      <c r="TDF858" s="399"/>
      <c r="TDG858" s="399"/>
      <c r="TDH858" s="399"/>
      <c r="TDI858" s="399"/>
      <c r="TDJ858" s="399"/>
      <c r="TDK858" s="399"/>
      <c r="TDL858" s="399"/>
      <c r="TDM858" s="399"/>
      <c r="TDN858" s="399"/>
      <c r="TDO858" s="399"/>
      <c r="TDP858" s="399"/>
      <c r="TDQ858" s="399"/>
      <c r="TDR858" s="399"/>
      <c r="TDS858" s="399"/>
      <c r="TDT858" s="399"/>
      <c r="TDU858" s="399"/>
      <c r="TDV858" s="399"/>
      <c r="TDW858" s="399"/>
      <c r="TDX858" s="399"/>
      <c r="TDY858" s="399"/>
      <c r="TDZ858" s="399"/>
      <c r="TEA858" s="399"/>
      <c r="TEB858" s="399"/>
      <c r="TEC858" s="399"/>
      <c r="TED858" s="399"/>
      <c r="TEE858" s="399"/>
      <c r="TEF858" s="399"/>
      <c r="TEG858" s="399"/>
      <c r="TEH858" s="399"/>
      <c r="TEI858" s="399"/>
      <c r="TEJ858" s="399"/>
      <c r="TEK858" s="399"/>
      <c r="TEL858" s="399"/>
      <c r="TEM858" s="399"/>
      <c r="TEN858" s="399"/>
      <c r="TEO858" s="399"/>
      <c r="TEP858" s="399"/>
      <c r="TEQ858" s="399"/>
      <c r="TER858" s="399"/>
      <c r="TES858" s="399"/>
      <c r="TET858" s="399"/>
      <c r="TEU858" s="399"/>
      <c r="TEV858" s="399"/>
      <c r="TEW858" s="399"/>
      <c r="TEX858" s="399"/>
      <c r="TEY858" s="399"/>
      <c r="TEZ858" s="399"/>
      <c r="TFA858" s="399"/>
      <c r="TFB858" s="399"/>
      <c r="TFC858" s="399"/>
      <c r="TFD858" s="399"/>
      <c r="TFE858" s="399"/>
      <c r="TFF858" s="399"/>
      <c r="TFG858" s="399"/>
      <c r="TFH858" s="399"/>
      <c r="TFI858" s="399"/>
      <c r="TFJ858" s="399"/>
      <c r="TFK858" s="399"/>
      <c r="TFL858" s="399"/>
      <c r="TFM858" s="399"/>
      <c r="TFN858" s="399"/>
      <c r="TFO858" s="399"/>
      <c r="TFP858" s="399"/>
      <c r="TFQ858" s="399"/>
      <c r="TFR858" s="399"/>
      <c r="TFS858" s="399"/>
      <c r="TFT858" s="399"/>
      <c r="TFU858" s="399"/>
      <c r="TFV858" s="399"/>
      <c r="TFW858" s="399"/>
      <c r="TFX858" s="399"/>
      <c r="TFY858" s="399"/>
      <c r="TFZ858" s="399"/>
      <c r="TGA858" s="399"/>
      <c r="TGB858" s="399"/>
      <c r="TGC858" s="399"/>
      <c r="TGD858" s="399"/>
      <c r="TGE858" s="399"/>
      <c r="TGF858" s="399"/>
      <c r="TGG858" s="399"/>
      <c r="TGH858" s="399"/>
      <c r="TGI858" s="399"/>
      <c r="TGJ858" s="399"/>
      <c r="TGK858" s="399"/>
      <c r="TGL858" s="399"/>
      <c r="TGM858" s="399"/>
      <c r="TGN858" s="399"/>
      <c r="TGO858" s="399"/>
      <c r="TGP858" s="399"/>
      <c r="TGQ858" s="399"/>
      <c r="TGR858" s="399"/>
      <c r="TGS858" s="399"/>
      <c r="TGT858" s="399"/>
      <c r="TGU858" s="399"/>
      <c r="TGV858" s="399"/>
      <c r="TGW858" s="399"/>
      <c r="TGX858" s="399"/>
      <c r="TGY858" s="399"/>
      <c r="TGZ858" s="399"/>
      <c r="THA858" s="399"/>
      <c r="THB858" s="399"/>
      <c r="THC858" s="399"/>
      <c r="THD858" s="399"/>
      <c r="THE858" s="399"/>
      <c r="THF858" s="399"/>
      <c r="THG858" s="399"/>
      <c r="THH858" s="399"/>
      <c r="THI858" s="399"/>
      <c r="THJ858" s="399"/>
      <c r="THK858" s="399"/>
      <c r="THL858" s="399"/>
      <c r="THM858" s="399"/>
      <c r="THN858" s="399"/>
      <c r="THO858" s="399"/>
      <c r="THP858" s="399"/>
      <c r="THQ858" s="399"/>
      <c r="THR858" s="399"/>
      <c r="THS858" s="399"/>
      <c r="THT858" s="399"/>
      <c r="THU858" s="399"/>
      <c r="THV858" s="399"/>
      <c r="THW858" s="399"/>
      <c r="THX858" s="399"/>
      <c r="THY858" s="399"/>
      <c r="THZ858" s="399"/>
      <c r="TIA858" s="399"/>
      <c r="TIB858" s="399"/>
      <c r="TIC858" s="399"/>
      <c r="TID858" s="399"/>
      <c r="TIE858" s="399"/>
      <c r="TIF858" s="399"/>
      <c r="TIG858" s="399"/>
      <c r="TIH858" s="399"/>
      <c r="TII858" s="399"/>
      <c r="TIJ858" s="399"/>
      <c r="TIK858" s="399"/>
      <c r="TIL858" s="399"/>
      <c r="TIM858" s="399"/>
      <c r="TIN858" s="399"/>
      <c r="TIO858" s="399"/>
      <c r="TIP858" s="399"/>
      <c r="TIQ858" s="399"/>
      <c r="TIR858" s="399"/>
      <c r="TIS858" s="399"/>
      <c r="TIT858" s="399"/>
      <c r="TIU858" s="399"/>
      <c r="TIV858" s="399"/>
      <c r="TIW858" s="399"/>
      <c r="TIX858" s="399"/>
      <c r="TIY858" s="399"/>
      <c r="TIZ858" s="399"/>
      <c r="TJA858" s="399"/>
      <c r="TJB858" s="399"/>
      <c r="TJC858" s="399"/>
      <c r="TJD858" s="399"/>
      <c r="TJE858" s="399"/>
      <c r="TJF858" s="399"/>
      <c r="TJG858" s="399"/>
      <c r="TJH858" s="399"/>
      <c r="TJI858" s="399"/>
      <c r="TJJ858" s="399"/>
      <c r="TJK858" s="399"/>
      <c r="TJL858" s="399"/>
      <c r="TJM858" s="399"/>
      <c r="TJN858" s="399"/>
      <c r="TJO858" s="399"/>
      <c r="TJP858" s="399"/>
      <c r="TJQ858" s="399"/>
      <c r="TJR858" s="399"/>
      <c r="TJS858" s="399"/>
      <c r="TJT858" s="399"/>
      <c r="TJU858" s="399"/>
      <c r="TJV858" s="399"/>
      <c r="TJW858" s="399"/>
      <c r="TJX858" s="399"/>
      <c r="TJY858" s="399"/>
      <c r="TJZ858" s="399"/>
      <c r="TKA858" s="399"/>
      <c r="TKB858" s="399"/>
      <c r="TKC858" s="399"/>
      <c r="TKD858" s="399"/>
      <c r="TKE858" s="399"/>
      <c r="TKF858" s="399"/>
      <c r="TKG858" s="399"/>
      <c r="TKH858" s="399"/>
      <c r="TKI858" s="399"/>
      <c r="TKJ858" s="399"/>
      <c r="TKK858" s="399"/>
      <c r="TKL858" s="399"/>
      <c r="TKM858" s="399"/>
      <c r="TKN858" s="399"/>
      <c r="TKO858" s="399"/>
      <c r="TKP858" s="399"/>
      <c r="TKQ858" s="399"/>
      <c r="TKR858" s="399"/>
      <c r="TKS858" s="399"/>
      <c r="TKT858" s="399"/>
      <c r="TKU858" s="399"/>
      <c r="TKV858" s="399"/>
      <c r="TKW858" s="399"/>
      <c r="TKX858" s="399"/>
      <c r="TKY858" s="399"/>
      <c r="TKZ858" s="399"/>
      <c r="TLA858" s="399"/>
      <c r="TLB858" s="399"/>
      <c r="TLC858" s="399"/>
      <c r="TLD858" s="399"/>
      <c r="TLE858" s="399"/>
      <c r="TLF858" s="399"/>
      <c r="TLG858" s="399"/>
      <c r="TLH858" s="399"/>
      <c r="TLI858" s="399"/>
      <c r="TLJ858" s="399"/>
      <c r="TLK858" s="399"/>
      <c r="TLL858" s="399"/>
      <c r="TLM858" s="399"/>
      <c r="TLN858" s="399"/>
      <c r="TLO858" s="399"/>
      <c r="TLP858" s="399"/>
      <c r="TLQ858" s="399"/>
      <c r="TLR858" s="399"/>
      <c r="TLS858" s="399"/>
      <c r="TLT858" s="399"/>
      <c r="TLU858" s="399"/>
      <c r="TLV858" s="399"/>
      <c r="TLW858" s="399"/>
      <c r="TLX858" s="399"/>
      <c r="TLY858" s="399"/>
      <c r="TLZ858" s="399"/>
      <c r="TMA858" s="399"/>
      <c r="TMB858" s="399"/>
      <c r="TMC858" s="399"/>
      <c r="TMD858" s="399"/>
      <c r="TME858" s="399"/>
      <c r="TMF858" s="399"/>
      <c r="TMG858" s="399"/>
      <c r="TMH858" s="399"/>
      <c r="TMI858" s="399"/>
      <c r="TMJ858" s="399"/>
      <c r="TMK858" s="399"/>
      <c r="TML858" s="399"/>
      <c r="TMM858" s="399"/>
      <c r="TMN858" s="399"/>
      <c r="TMO858" s="399"/>
      <c r="TMP858" s="399"/>
      <c r="TMQ858" s="399"/>
      <c r="TMR858" s="399"/>
      <c r="TMS858" s="399"/>
      <c r="TMT858" s="399"/>
      <c r="TMU858" s="399"/>
      <c r="TMV858" s="399"/>
      <c r="TMW858" s="399"/>
      <c r="TMX858" s="399"/>
      <c r="TMY858" s="399"/>
      <c r="TMZ858" s="399"/>
      <c r="TNA858" s="399"/>
      <c r="TNB858" s="399"/>
      <c r="TNC858" s="399"/>
      <c r="TND858" s="399"/>
      <c r="TNE858" s="399"/>
      <c r="TNF858" s="399"/>
      <c r="TNG858" s="399"/>
      <c r="TNH858" s="399"/>
      <c r="TNI858" s="399"/>
      <c r="TNJ858" s="399"/>
      <c r="TNK858" s="399"/>
      <c r="TNL858" s="399"/>
      <c r="TNM858" s="399"/>
      <c r="TNN858" s="399"/>
      <c r="TNO858" s="399"/>
      <c r="TNP858" s="399"/>
      <c r="TNQ858" s="399"/>
      <c r="TNR858" s="399"/>
      <c r="TNS858" s="399"/>
      <c r="TNT858" s="399"/>
      <c r="TNU858" s="399"/>
      <c r="TNV858" s="399"/>
      <c r="TNW858" s="399"/>
      <c r="TNX858" s="399"/>
      <c r="TNY858" s="399"/>
      <c r="TNZ858" s="399"/>
      <c r="TOA858" s="399"/>
      <c r="TOB858" s="399"/>
      <c r="TOC858" s="399"/>
      <c r="TOD858" s="399"/>
      <c r="TOE858" s="399"/>
      <c r="TOF858" s="399"/>
      <c r="TOG858" s="399"/>
      <c r="TOH858" s="399"/>
      <c r="TOI858" s="399"/>
      <c r="TOJ858" s="399"/>
      <c r="TOK858" s="399"/>
      <c r="TOL858" s="399"/>
      <c r="TOM858" s="399"/>
      <c r="TON858" s="399"/>
      <c r="TOO858" s="399"/>
      <c r="TOP858" s="399"/>
      <c r="TOQ858" s="399"/>
      <c r="TOR858" s="399"/>
      <c r="TOS858" s="399"/>
      <c r="TOT858" s="399"/>
      <c r="TOU858" s="399"/>
      <c r="TOV858" s="399"/>
      <c r="TOW858" s="399"/>
      <c r="TOX858" s="399"/>
      <c r="TOY858" s="399"/>
      <c r="TOZ858" s="399"/>
      <c r="TPA858" s="399"/>
      <c r="TPB858" s="399"/>
      <c r="TPC858" s="399"/>
      <c r="TPD858" s="399"/>
      <c r="TPE858" s="399"/>
      <c r="TPF858" s="399"/>
      <c r="TPG858" s="399"/>
      <c r="TPH858" s="399"/>
      <c r="TPI858" s="399"/>
      <c r="TPJ858" s="399"/>
      <c r="TPK858" s="399"/>
      <c r="TPL858" s="399"/>
      <c r="TPM858" s="399"/>
      <c r="TPN858" s="399"/>
      <c r="TPO858" s="399"/>
      <c r="TPP858" s="399"/>
      <c r="TPQ858" s="399"/>
      <c r="TPR858" s="399"/>
      <c r="TPS858" s="399"/>
      <c r="TPT858" s="399"/>
      <c r="TPU858" s="399"/>
      <c r="TPV858" s="399"/>
      <c r="TPW858" s="399"/>
      <c r="TPX858" s="399"/>
      <c r="TPY858" s="399"/>
      <c r="TPZ858" s="399"/>
      <c r="TQA858" s="399"/>
      <c r="TQB858" s="399"/>
      <c r="TQC858" s="399"/>
      <c r="TQD858" s="399"/>
      <c r="TQE858" s="399"/>
      <c r="TQF858" s="399"/>
      <c r="TQG858" s="399"/>
      <c r="TQH858" s="399"/>
      <c r="TQI858" s="399"/>
      <c r="TQJ858" s="399"/>
      <c r="TQK858" s="399"/>
      <c r="TQL858" s="399"/>
      <c r="TQM858" s="399"/>
      <c r="TQN858" s="399"/>
      <c r="TQO858" s="399"/>
      <c r="TQP858" s="399"/>
      <c r="TQQ858" s="399"/>
      <c r="TQR858" s="399"/>
      <c r="TQS858" s="399"/>
      <c r="TQT858" s="399"/>
      <c r="TQU858" s="399"/>
      <c r="TQV858" s="399"/>
      <c r="TQW858" s="399"/>
      <c r="TQX858" s="399"/>
      <c r="TQY858" s="399"/>
      <c r="TQZ858" s="399"/>
      <c r="TRA858" s="399"/>
      <c r="TRB858" s="399"/>
      <c r="TRC858" s="399"/>
      <c r="TRD858" s="399"/>
      <c r="TRE858" s="399"/>
      <c r="TRF858" s="399"/>
      <c r="TRG858" s="399"/>
      <c r="TRH858" s="399"/>
      <c r="TRI858" s="399"/>
      <c r="TRJ858" s="399"/>
      <c r="TRK858" s="399"/>
      <c r="TRL858" s="399"/>
      <c r="TRM858" s="399"/>
      <c r="TRN858" s="399"/>
      <c r="TRO858" s="399"/>
      <c r="TRP858" s="399"/>
      <c r="TRQ858" s="399"/>
      <c r="TRR858" s="399"/>
      <c r="TRS858" s="399"/>
      <c r="TRT858" s="399"/>
      <c r="TRU858" s="399"/>
      <c r="TRV858" s="399"/>
      <c r="TRW858" s="399"/>
      <c r="TRX858" s="399"/>
      <c r="TRY858" s="399"/>
      <c r="TRZ858" s="399"/>
      <c r="TSA858" s="399"/>
      <c r="TSB858" s="399"/>
      <c r="TSC858" s="399"/>
      <c r="TSD858" s="399"/>
      <c r="TSE858" s="399"/>
      <c r="TSF858" s="399"/>
      <c r="TSG858" s="399"/>
      <c r="TSH858" s="399"/>
      <c r="TSI858" s="399"/>
      <c r="TSJ858" s="399"/>
      <c r="TSK858" s="399"/>
      <c r="TSL858" s="399"/>
      <c r="TSM858" s="399"/>
      <c r="TSN858" s="399"/>
      <c r="TSO858" s="399"/>
      <c r="TSP858" s="399"/>
      <c r="TSQ858" s="399"/>
      <c r="TSR858" s="399"/>
      <c r="TSS858" s="399"/>
      <c r="TST858" s="399"/>
      <c r="TSU858" s="399"/>
      <c r="TSV858" s="399"/>
      <c r="TSW858" s="399"/>
      <c r="TSX858" s="399"/>
      <c r="TSY858" s="399"/>
      <c r="TSZ858" s="399"/>
      <c r="TTA858" s="399"/>
      <c r="TTB858" s="399"/>
      <c r="TTC858" s="399"/>
      <c r="TTD858" s="399"/>
      <c r="TTE858" s="399"/>
      <c r="TTF858" s="399"/>
      <c r="TTG858" s="399"/>
      <c r="TTH858" s="399"/>
      <c r="TTI858" s="399"/>
      <c r="TTJ858" s="399"/>
      <c r="TTK858" s="399"/>
      <c r="TTL858" s="399"/>
      <c r="TTM858" s="399"/>
      <c r="TTN858" s="399"/>
      <c r="TTO858" s="399"/>
      <c r="TTP858" s="399"/>
      <c r="TTQ858" s="399"/>
      <c r="TTR858" s="399"/>
      <c r="TTS858" s="399"/>
      <c r="TTT858" s="399"/>
      <c r="TTU858" s="399"/>
      <c r="TTV858" s="399"/>
      <c r="TTW858" s="399"/>
      <c r="TTX858" s="399"/>
      <c r="TTY858" s="399"/>
      <c r="TTZ858" s="399"/>
      <c r="TUA858" s="399"/>
      <c r="TUB858" s="399"/>
      <c r="TUC858" s="399"/>
      <c r="TUD858" s="399"/>
      <c r="TUE858" s="399"/>
      <c r="TUF858" s="399"/>
      <c r="TUG858" s="399"/>
      <c r="TUH858" s="399"/>
      <c r="TUI858" s="399"/>
      <c r="TUJ858" s="399"/>
      <c r="TUK858" s="399"/>
      <c r="TUL858" s="399"/>
      <c r="TUM858" s="399"/>
      <c r="TUN858" s="399"/>
      <c r="TUO858" s="399"/>
      <c r="TUP858" s="399"/>
      <c r="TUQ858" s="399"/>
      <c r="TUR858" s="399"/>
      <c r="TUS858" s="399"/>
      <c r="TUT858" s="399"/>
      <c r="TUU858" s="399"/>
      <c r="TUV858" s="399"/>
      <c r="TUW858" s="399"/>
      <c r="TUX858" s="399"/>
      <c r="TUY858" s="399"/>
      <c r="TUZ858" s="399"/>
      <c r="TVA858" s="399"/>
      <c r="TVB858" s="399"/>
      <c r="TVC858" s="399"/>
      <c r="TVD858" s="399"/>
      <c r="TVE858" s="399"/>
      <c r="TVF858" s="399"/>
      <c r="TVG858" s="399"/>
      <c r="TVH858" s="399"/>
      <c r="TVI858" s="399"/>
      <c r="TVJ858" s="399"/>
      <c r="TVK858" s="399"/>
      <c r="TVL858" s="399"/>
      <c r="TVM858" s="399"/>
      <c r="TVN858" s="399"/>
      <c r="TVO858" s="399"/>
      <c r="TVP858" s="399"/>
      <c r="TVQ858" s="399"/>
      <c r="TVR858" s="399"/>
      <c r="TVS858" s="399"/>
      <c r="TVT858" s="399"/>
      <c r="TVU858" s="399"/>
      <c r="TVV858" s="399"/>
      <c r="TVW858" s="399"/>
      <c r="TVX858" s="399"/>
      <c r="TVY858" s="399"/>
      <c r="TVZ858" s="399"/>
      <c r="TWA858" s="399"/>
      <c r="TWB858" s="399"/>
      <c r="TWC858" s="399"/>
      <c r="TWD858" s="399"/>
      <c r="TWE858" s="399"/>
      <c r="TWF858" s="399"/>
      <c r="TWG858" s="399"/>
      <c r="TWH858" s="399"/>
      <c r="TWI858" s="399"/>
      <c r="TWJ858" s="399"/>
      <c r="TWK858" s="399"/>
      <c r="TWL858" s="399"/>
      <c r="TWM858" s="399"/>
      <c r="TWN858" s="399"/>
      <c r="TWO858" s="399"/>
      <c r="TWP858" s="399"/>
      <c r="TWQ858" s="399"/>
      <c r="TWR858" s="399"/>
      <c r="TWS858" s="399"/>
      <c r="TWT858" s="399"/>
      <c r="TWU858" s="399"/>
      <c r="TWV858" s="399"/>
      <c r="TWW858" s="399"/>
      <c r="TWX858" s="399"/>
      <c r="TWY858" s="399"/>
      <c r="TWZ858" s="399"/>
      <c r="TXA858" s="399"/>
      <c r="TXB858" s="399"/>
      <c r="TXC858" s="399"/>
      <c r="TXD858" s="399"/>
      <c r="TXE858" s="399"/>
      <c r="TXF858" s="399"/>
      <c r="TXG858" s="399"/>
      <c r="TXH858" s="399"/>
      <c r="TXI858" s="399"/>
      <c r="TXJ858" s="399"/>
      <c r="TXK858" s="399"/>
      <c r="TXL858" s="399"/>
      <c r="TXM858" s="399"/>
      <c r="TXN858" s="399"/>
      <c r="TXO858" s="399"/>
      <c r="TXP858" s="399"/>
      <c r="TXQ858" s="399"/>
      <c r="TXR858" s="399"/>
      <c r="TXS858" s="399"/>
      <c r="TXT858" s="399"/>
      <c r="TXU858" s="399"/>
      <c r="TXV858" s="399"/>
      <c r="TXW858" s="399"/>
      <c r="TXX858" s="399"/>
      <c r="TXY858" s="399"/>
      <c r="TXZ858" s="399"/>
      <c r="TYA858" s="399"/>
      <c r="TYB858" s="399"/>
      <c r="TYC858" s="399"/>
      <c r="TYD858" s="399"/>
      <c r="TYE858" s="399"/>
      <c r="TYF858" s="399"/>
      <c r="TYG858" s="399"/>
      <c r="TYH858" s="399"/>
      <c r="TYI858" s="399"/>
      <c r="TYJ858" s="399"/>
      <c r="TYK858" s="399"/>
      <c r="TYL858" s="399"/>
      <c r="TYM858" s="399"/>
      <c r="TYN858" s="399"/>
      <c r="TYO858" s="399"/>
      <c r="TYP858" s="399"/>
      <c r="TYQ858" s="399"/>
      <c r="TYR858" s="399"/>
      <c r="TYS858" s="399"/>
      <c r="TYT858" s="399"/>
      <c r="TYU858" s="399"/>
      <c r="TYV858" s="399"/>
      <c r="TYW858" s="399"/>
      <c r="TYX858" s="399"/>
      <c r="TYY858" s="399"/>
      <c r="TYZ858" s="399"/>
      <c r="TZA858" s="399"/>
      <c r="TZB858" s="399"/>
      <c r="TZC858" s="399"/>
      <c r="TZD858" s="399"/>
      <c r="TZE858" s="399"/>
      <c r="TZF858" s="399"/>
      <c r="TZG858" s="399"/>
      <c r="TZH858" s="399"/>
      <c r="TZI858" s="399"/>
      <c r="TZJ858" s="399"/>
      <c r="TZK858" s="399"/>
      <c r="TZL858" s="399"/>
      <c r="TZM858" s="399"/>
      <c r="TZN858" s="399"/>
      <c r="TZO858" s="399"/>
      <c r="TZP858" s="399"/>
      <c r="TZQ858" s="399"/>
      <c r="TZR858" s="399"/>
      <c r="TZS858" s="399"/>
      <c r="TZT858" s="399"/>
      <c r="TZU858" s="399"/>
      <c r="TZV858" s="399"/>
      <c r="TZW858" s="399"/>
      <c r="TZX858" s="399"/>
      <c r="TZY858" s="399"/>
      <c r="TZZ858" s="399"/>
      <c r="UAA858" s="399"/>
      <c r="UAB858" s="399"/>
      <c r="UAC858" s="399"/>
      <c r="UAD858" s="399"/>
      <c r="UAE858" s="399"/>
      <c r="UAF858" s="399"/>
      <c r="UAG858" s="399"/>
      <c r="UAH858" s="399"/>
      <c r="UAI858" s="399"/>
      <c r="UAJ858" s="399"/>
      <c r="UAK858" s="399"/>
      <c r="UAL858" s="399"/>
      <c r="UAM858" s="399"/>
      <c r="UAN858" s="399"/>
      <c r="UAO858" s="399"/>
      <c r="UAP858" s="399"/>
      <c r="UAQ858" s="399"/>
      <c r="UAR858" s="399"/>
      <c r="UAS858" s="399"/>
      <c r="UAT858" s="399"/>
      <c r="UAU858" s="399"/>
      <c r="UAV858" s="399"/>
      <c r="UAW858" s="399"/>
      <c r="UAX858" s="399"/>
      <c r="UAY858" s="399"/>
      <c r="UAZ858" s="399"/>
      <c r="UBA858" s="399"/>
      <c r="UBB858" s="399"/>
      <c r="UBC858" s="399"/>
      <c r="UBD858" s="399"/>
      <c r="UBE858" s="399"/>
      <c r="UBF858" s="399"/>
      <c r="UBG858" s="399"/>
      <c r="UBH858" s="399"/>
      <c r="UBI858" s="399"/>
      <c r="UBJ858" s="399"/>
      <c r="UBK858" s="399"/>
      <c r="UBL858" s="399"/>
      <c r="UBM858" s="399"/>
      <c r="UBN858" s="399"/>
      <c r="UBO858" s="399"/>
      <c r="UBP858" s="399"/>
      <c r="UBQ858" s="399"/>
      <c r="UBR858" s="399"/>
      <c r="UBS858" s="399"/>
      <c r="UBT858" s="399"/>
      <c r="UBU858" s="399"/>
      <c r="UBV858" s="399"/>
      <c r="UBW858" s="399"/>
      <c r="UBX858" s="399"/>
      <c r="UBY858" s="399"/>
      <c r="UBZ858" s="399"/>
      <c r="UCA858" s="399"/>
      <c r="UCB858" s="399"/>
      <c r="UCC858" s="399"/>
      <c r="UCD858" s="399"/>
      <c r="UCE858" s="399"/>
      <c r="UCF858" s="399"/>
      <c r="UCG858" s="399"/>
      <c r="UCH858" s="399"/>
      <c r="UCI858" s="399"/>
      <c r="UCJ858" s="399"/>
      <c r="UCK858" s="399"/>
      <c r="UCL858" s="399"/>
      <c r="UCM858" s="399"/>
      <c r="UCN858" s="399"/>
      <c r="UCO858" s="399"/>
      <c r="UCP858" s="399"/>
      <c r="UCQ858" s="399"/>
      <c r="UCR858" s="399"/>
      <c r="UCS858" s="399"/>
      <c r="UCT858" s="399"/>
      <c r="UCU858" s="399"/>
      <c r="UCV858" s="399"/>
      <c r="UCW858" s="399"/>
      <c r="UCX858" s="399"/>
      <c r="UCY858" s="399"/>
      <c r="UCZ858" s="399"/>
      <c r="UDA858" s="399"/>
      <c r="UDB858" s="399"/>
      <c r="UDC858" s="399"/>
      <c r="UDD858" s="399"/>
      <c r="UDE858" s="399"/>
      <c r="UDF858" s="399"/>
      <c r="UDG858" s="399"/>
      <c r="UDH858" s="399"/>
      <c r="UDI858" s="399"/>
      <c r="UDJ858" s="399"/>
      <c r="UDK858" s="399"/>
      <c r="UDL858" s="399"/>
      <c r="UDM858" s="399"/>
      <c r="UDN858" s="399"/>
      <c r="UDO858" s="399"/>
      <c r="UDP858" s="399"/>
      <c r="UDQ858" s="399"/>
      <c r="UDR858" s="399"/>
      <c r="UDS858" s="399"/>
      <c r="UDT858" s="399"/>
      <c r="UDU858" s="399"/>
      <c r="UDV858" s="399"/>
      <c r="UDW858" s="399"/>
      <c r="UDX858" s="399"/>
      <c r="UDY858" s="399"/>
      <c r="UDZ858" s="399"/>
      <c r="UEA858" s="399"/>
      <c r="UEB858" s="399"/>
      <c r="UEC858" s="399"/>
      <c r="UED858" s="399"/>
      <c r="UEE858" s="399"/>
      <c r="UEF858" s="399"/>
      <c r="UEG858" s="399"/>
      <c r="UEH858" s="399"/>
      <c r="UEI858" s="399"/>
      <c r="UEJ858" s="399"/>
      <c r="UEK858" s="399"/>
      <c r="UEL858" s="399"/>
      <c r="UEM858" s="399"/>
      <c r="UEN858" s="399"/>
      <c r="UEO858" s="399"/>
      <c r="UEP858" s="399"/>
      <c r="UEQ858" s="399"/>
      <c r="UER858" s="399"/>
      <c r="UES858" s="399"/>
      <c r="UET858" s="399"/>
      <c r="UEU858" s="399"/>
      <c r="UEV858" s="399"/>
      <c r="UEW858" s="399"/>
      <c r="UEX858" s="399"/>
      <c r="UEY858" s="399"/>
      <c r="UEZ858" s="399"/>
      <c r="UFA858" s="399"/>
      <c r="UFB858" s="399"/>
      <c r="UFC858" s="399"/>
      <c r="UFD858" s="399"/>
      <c r="UFE858" s="399"/>
      <c r="UFF858" s="399"/>
      <c r="UFG858" s="399"/>
      <c r="UFH858" s="399"/>
      <c r="UFI858" s="399"/>
      <c r="UFJ858" s="399"/>
      <c r="UFK858" s="399"/>
      <c r="UFL858" s="399"/>
      <c r="UFM858" s="399"/>
      <c r="UFN858" s="399"/>
      <c r="UFO858" s="399"/>
      <c r="UFP858" s="399"/>
      <c r="UFQ858" s="399"/>
      <c r="UFR858" s="399"/>
      <c r="UFS858" s="399"/>
      <c r="UFT858" s="399"/>
      <c r="UFU858" s="399"/>
      <c r="UFV858" s="399"/>
      <c r="UFW858" s="399"/>
      <c r="UFX858" s="399"/>
      <c r="UFY858" s="399"/>
      <c r="UFZ858" s="399"/>
      <c r="UGA858" s="399"/>
      <c r="UGB858" s="399"/>
      <c r="UGC858" s="399"/>
      <c r="UGD858" s="399"/>
      <c r="UGE858" s="399"/>
      <c r="UGF858" s="399"/>
      <c r="UGG858" s="399"/>
      <c r="UGH858" s="399"/>
      <c r="UGI858" s="399"/>
      <c r="UGJ858" s="399"/>
      <c r="UGK858" s="399"/>
      <c r="UGL858" s="399"/>
      <c r="UGM858" s="399"/>
      <c r="UGN858" s="399"/>
      <c r="UGO858" s="399"/>
      <c r="UGP858" s="399"/>
      <c r="UGQ858" s="399"/>
      <c r="UGR858" s="399"/>
      <c r="UGS858" s="399"/>
      <c r="UGT858" s="399"/>
      <c r="UGU858" s="399"/>
      <c r="UGV858" s="399"/>
      <c r="UGW858" s="399"/>
      <c r="UGX858" s="399"/>
      <c r="UGY858" s="399"/>
      <c r="UGZ858" s="399"/>
      <c r="UHA858" s="399"/>
      <c r="UHB858" s="399"/>
      <c r="UHC858" s="399"/>
      <c r="UHD858" s="399"/>
      <c r="UHE858" s="399"/>
      <c r="UHF858" s="399"/>
      <c r="UHG858" s="399"/>
      <c r="UHH858" s="399"/>
      <c r="UHI858" s="399"/>
      <c r="UHJ858" s="399"/>
      <c r="UHK858" s="399"/>
      <c r="UHL858" s="399"/>
      <c r="UHM858" s="399"/>
      <c r="UHN858" s="399"/>
      <c r="UHO858" s="399"/>
      <c r="UHP858" s="399"/>
      <c r="UHQ858" s="399"/>
      <c r="UHR858" s="399"/>
      <c r="UHS858" s="399"/>
      <c r="UHT858" s="399"/>
      <c r="UHU858" s="399"/>
      <c r="UHV858" s="399"/>
      <c r="UHW858" s="399"/>
      <c r="UHX858" s="399"/>
      <c r="UHY858" s="399"/>
      <c r="UHZ858" s="399"/>
      <c r="UIA858" s="399"/>
      <c r="UIB858" s="399"/>
      <c r="UIC858" s="399"/>
      <c r="UID858" s="399"/>
      <c r="UIE858" s="399"/>
      <c r="UIF858" s="399"/>
      <c r="UIG858" s="399"/>
      <c r="UIH858" s="399"/>
      <c r="UII858" s="399"/>
      <c r="UIJ858" s="399"/>
      <c r="UIK858" s="399"/>
      <c r="UIL858" s="399"/>
      <c r="UIM858" s="399"/>
      <c r="UIN858" s="399"/>
      <c r="UIO858" s="399"/>
      <c r="UIP858" s="399"/>
      <c r="UIQ858" s="399"/>
      <c r="UIR858" s="399"/>
      <c r="UIS858" s="399"/>
      <c r="UIT858" s="399"/>
      <c r="UIU858" s="399"/>
      <c r="UIV858" s="399"/>
      <c r="UIW858" s="399"/>
      <c r="UIX858" s="399"/>
      <c r="UIY858" s="399"/>
      <c r="UIZ858" s="399"/>
      <c r="UJA858" s="399"/>
      <c r="UJB858" s="399"/>
      <c r="UJC858" s="399"/>
      <c r="UJD858" s="399"/>
      <c r="UJE858" s="399"/>
      <c r="UJF858" s="399"/>
      <c r="UJG858" s="399"/>
      <c r="UJH858" s="399"/>
      <c r="UJI858" s="399"/>
      <c r="UJJ858" s="399"/>
      <c r="UJK858" s="399"/>
      <c r="UJL858" s="399"/>
      <c r="UJM858" s="399"/>
      <c r="UJN858" s="399"/>
      <c r="UJO858" s="399"/>
      <c r="UJP858" s="399"/>
      <c r="UJQ858" s="399"/>
      <c r="UJR858" s="399"/>
      <c r="UJS858" s="399"/>
      <c r="UJT858" s="399"/>
      <c r="UJU858" s="399"/>
      <c r="UJV858" s="399"/>
      <c r="UJW858" s="399"/>
      <c r="UJX858" s="399"/>
      <c r="UJY858" s="399"/>
      <c r="UJZ858" s="399"/>
      <c r="UKA858" s="399"/>
      <c r="UKB858" s="399"/>
      <c r="UKC858" s="399"/>
      <c r="UKD858" s="399"/>
      <c r="UKE858" s="399"/>
      <c r="UKF858" s="399"/>
      <c r="UKG858" s="399"/>
      <c r="UKH858" s="399"/>
      <c r="UKI858" s="399"/>
      <c r="UKJ858" s="399"/>
      <c r="UKK858" s="399"/>
      <c r="UKL858" s="399"/>
      <c r="UKM858" s="399"/>
      <c r="UKN858" s="399"/>
      <c r="UKO858" s="399"/>
      <c r="UKP858" s="399"/>
      <c r="UKQ858" s="399"/>
      <c r="UKR858" s="399"/>
      <c r="UKS858" s="399"/>
      <c r="UKT858" s="399"/>
      <c r="UKU858" s="399"/>
      <c r="UKV858" s="399"/>
      <c r="UKW858" s="399"/>
      <c r="UKX858" s="399"/>
      <c r="UKY858" s="399"/>
      <c r="UKZ858" s="399"/>
      <c r="ULA858" s="399"/>
      <c r="ULB858" s="399"/>
      <c r="ULC858" s="399"/>
      <c r="ULD858" s="399"/>
      <c r="ULE858" s="399"/>
      <c r="ULF858" s="399"/>
      <c r="ULG858" s="399"/>
      <c r="ULH858" s="399"/>
      <c r="ULI858" s="399"/>
      <c r="ULJ858" s="399"/>
      <c r="ULK858" s="399"/>
      <c r="ULL858" s="399"/>
      <c r="ULM858" s="399"/>
      <c r="ULN858" s="399"/>
      <c r="ULO858" s="399"/>
      <c r="ULP858" s="399"/>
      <c r="ULQ858" s="399"/>
      <c r="ULR858" s="399"/>
      <c r="ULS858" s="399"/>
      <c r="ULT858" s="399"/>
      <c r="ULU858" s="399"/>
      <c r="ULV858" s="399"/>
      <c r="ULW858" s="399"/>
      <c r="ULX858" s="399"/>
      <c r="ULY858" s="399"/>
      <c r="ULZ858" s="399"/>
      <c r="UMA858" s="399"/>
      <c r="UMB858" s="399"/>
      <c r="UMC858" s="399"/>
      <c r="UMD858" s="399"/>
      <c r="UME858" s="399"/>
      <c r="UMF858" s="399"/>
      <c r="UMG858" s="399"/>
      <c r="UMH858" s="399"/>
      <c r="UMI858" s="399"/>
      <c r="UMJ858" s="399"/>
      <c r="UMK858" s="399"/>
      <c r="UML858" s="399"/>
      <c r="UMM858" s="399"/>
      <c r="UMN858" s="399"/>
      <c r="UMO858" s="399"/>
      <c r="UMP858" s="399"/>
      <c r="UMQ858" s="399"/>
      <c r="UMR858" s="399"/>
      <c r="UMS858" s="399"/>
      <c r="UMT858" s="399"/>
      <c r="UMU858" s="399"/>
      <c r="UMV858" s="399"/>
      <c r="UMW858" s="399"/>
      <c r="UMX858" s="399"/>
      <c r="UMY858" s="399"/>
      <c r="UMZ858" s="399"/>
      <c r="UNA858" s="399"/>
      <c r="UNB858" s="399"/>
      <c r="UNC858" s="399"/>
      <c r="UND858" s="399"/>
      <c r="UNE858" s="399"/>
      <c r="UNF858" s="399"/>
      <c r="UNG858" s="399"/>
      <c r="UNH858" s="399"/>
      <c r="UNI858" s="399"/>
      <c r="UNJ858" s="399"/>
      <c r="UNK858" s="399"/>
      <c r="UNL858" s="399"/>
      <c r="UNM858" s="399"/>
      <c r="UNN858" s="399"/>
      <c r="UNO858" s="399"/>
      <c r="UNP858" s="399"/>
      <c r="UNQ858" s="399"/>
      <c r="UNR858" s="399"/>
      <c r="UNS858" s="399"/>
      <c r="UNT858" s="399"/>
      <c r="UNU858" s="399"/>
      <c r="UNV858" s="399"/>
      <c r="UNW858" s="399"/>
      <c r="UNX858" s="399"/>
      <c r="UNY858" s="399"/>
      <c r="UNZ858" s="399"/>
      <c r="UOA858" s="399"/>
      <c r="UOB858" s="399"/>
      <c r="UOC858" s="399"/>
      <c r="UOD858" s="399"/>
      <c r="UOE858" s="399"/>
      <c r="UOF858" s="399"/>
      <c r="UOG858" s="399"/>
      <c r="UOH858" s="399"/>
      <c r="UOI858" s="399"/>
      <c r="UOJ858" s="399"/>
      <c r="UOK858" s="399"/>
      <c r="UOL858" s="399"/>
      <c r="UOM858" s="399"/>
      <c r="UON858" s="399"/>
      <c r="UOO858" s="399"/>
      <c r="UOP858" s="399"/>
      <c r="UOQ858" s="399"/>
      <c r="UOR858" s="399"/>
      <c r="UOS858" s="399"/>
      <c r="UOT858" s="399"/>
      <c r="UOU858" s="399"/>
      <c r="UOV858" s="399"/>
      <c r="UOW858" s="399"/>
      <c r="UOX858" s="399"/>
      <c r="UOY858" s="399"/>
      <c r="UOZ858" s="399"/>
      <c r="UPA858" s="399"/>
      <c r="UPB858" s="399"/>
      <c r="UPC858" s="399"/>
      <c r="UPD858" s="399"/>
      <c r="UPE858" s="399"/>
      <c r="UPF858" s="399"/>
      <c r="UPG858" s="399"/>
      <c r="UPH858" s="399"/>
      <c r="UPI858" s="399"/>
      <c r="UPJ858" s="399"/>
      <c r="UPK858" s="399"/>
      <c r="UPL858" s="399"/>
      <c r="UPM858" s="399"/>
      <c r="UPN858" s="399"/>
      <c r="UPO858" s="399"/>
      <c r="UPP858" s="399"/>
      <c r="UPQ858" s="399"/>
      <c r="UPR858" s="399"/>
      <c r="UPS858" s="399"/>
      <c r="UPT858" s="399"/>
      <c r="UPU858" s="399"/>
      <c r="UPV858" s="399"/>
      <c r="UPW858" s="399"/>
      <c r="UPX858" s="399"/>
      <c r="UPY858" s="399"/>
      <c r="UPZ858" s="399"/>
      <c r="UQA858" s="399"/>
      <c r="UQB858" s="399"/>
      <c r="UQC858" s="399"/>
      <c r="UQD858" s="399"/>
      <c r="UQE858" s="399"/>
      <c r="UQF858" s="399"/>
      <c r="UQG858" s="399"/>
      <c r="UQH858" s="399"/>
      <c r="UQI858" s="399"/>
      <c r="UQJ858" s="399"/>
      <c r="UQK858" s="399"/>
      <c r="UQL858" s="399"/>
      <c r="UQM858" s="399"/>
      <c r="UQN858" s="399"/>
      <c r="UQO858" s="399"/>
      <c r="UQP858" s="399"/>
      <c r="UQQ858" s="399"/>
      <c r="UQR858" s="399"/>
      <c r="UQS858" s="399"/>
      <c r="UQT858" s="399"/>
      <c r="UQU858" s="399"/>
      <c r="UQV858" s="399"/>
      <c r="UQW858" s="399"/>
      <c r="UQX858" s="399"/>
      <c r="UQY858" s="399"/>
      <c r="UQZ858" s="399"/>
      <c r="URA858" s="399"/>
      <c r="URB858" s="399"/>
      <c r="URC858" s="399"/>
      <c r="URD858" s="399"/>
      <c r="URE858" s="399"/>
      <c r="URF858" s="399"/>
      <c r="URG858" s="399"/>
      <c r="URH858" s="399"/>
      <c r="URI858" s="399"/>
      <c r="URJ858" s="399"/>
      <c r="URK858" s="399"/>
      <c r="URL858" s="399"/>
      <c r="URM858" s="399"/>
      <c r="URN858" s="399"/>
      <c r="URO858" s="399"/>
      <c r="URP858" s="399"/>
      <c r="URQ858" s="399"/>
      <c r="URR858" s="399"/>
      <c r="URS858" s="399"/>
      <c r="URT858" s="399"/>
      <c r="URU858" s="399"/>
      <c r="URV858" s="399"/>
      <c r="URW858" s="399"/>
      <c r="URX858" s="399"/>
      <c r="URY858" s="399"/>
      <c r="URZ858" s="399"/>
      <c r="USA858" s="399"/>
      <c r="USB858" s="399"/>
      <c r="USC858" s="399"/>
      <c r="USD858" s="399"/>
      <c r="USE858" s="399"/>
      <c r="USF858" s="399"/>
      <c r="USG858" s="399"/>
      <c r="USH858" s="399"/>
      <c r="USI858" s="399"/>
      <c r="USJ858" s="399"/>
      <c r="USK858" s="399"/>
      <c r="USL858" s="399"/>
      <c r="USM858" s="399"/>
      <c r="USN858" s="399"/>
      <c r="USO858" s="399"/>
      <c r="USP858" s="399"/>
      <c r="USQ858" s="399"/>
      <c r="USR858" s="399"/>
      <c r="USS858" s="399"/>
      <c r="UST858" s="399"/>
      <c r="USU858" s="399"/>
      <c r="USV858" s="399"/>
      <c r="USW858" s="399"/>
      <c r="USX858" s="399"/>
      <c r="USY858" s="399"/>
      <c r="USZ858" s="399"/>
      <c r="UTA858" s="399"/>
      <c r="UTB858" s="399"/>
      <c r="UTC858" s="399"/>
      <c r="UTD858" s="399"/>
      <c r="UTE858" s="399"/>
      <c r="UTF858" s="399"/>
      <c r="UTG858" s="399"/>
      <c r="UTH858" s="399"/>
      <c r="UTI858" s="399"/>
      <c r="UTJ858" s="399"/>
      <c r="UTK858" s="399"/>
      <c r="UTL858" s="399"/>
      <c r="UTM858" s="399"/>
      <c r="UTN858" s="399"/>
      <c r="UTO858" s="399"/>
      <c r="UTP858" s="399"/>
      <c r="UTQ858" s="399"/>
      <c r="UTR858" s="399"/>
      <c r="UTS858" s="399"/>
      <c r="UTT858" s="399"/>
      <c r="UTU858" s="399"/>
      <c r="UTV858" s="399"/>
      <c r="UTW858" s="399"/>
      <c r="UTX858" s="399"/>
      <c r="UTY858" s="399"/>
      <c r="UTZ858" s="399"/>
      <c r="UUA858" s="399"/>
      <c r="UUB858" s="399"/>
      <c r="UUC858" s="399"/>
      <c r="UUD858" s="399"/>
      <c r="UUE858" s="399"/>
      <c r="UUF858" s="399"/>
      <c r="UUG858" s="399"/>
      <c r="UUH858" s="399"/>
      <c r="UUI858" s="399"/>
      <c r="UUJ858" s="399"/>
      <c r="UUK858" s="399"/>
      <c r="UUL858" s="399"/>
      <c r="UUM858" s="399"/>
      <c r="UUN858" s="399"/>
      <c r="UUO858" s="399"/>
      <c r="UUP858" s="399"/>
      <c r="UUQ858" s="399"/>
      <c r="UUR858" s="399"/>
      <c r="UUS858" s="399"/>
      <c r="UUT858" s="399"/>
      <c r="UUU858" s="399"/>
      <c r="UUV858" s="399"/>
      <c r="UUW858" s="399"/>
      <c r="UUX858" s="399"/>
      <c r="UUY858" s="399"/>
      <c r="UUZ858" s="399"/>
      <c r="UVA858" s="399"/>
      <c r="UVB858" s="399"/>
      <c r="UVC858" s="399"/>
      <c r="UVD858" s="399"/>
      <c r="UVE858" s="399"/>
      <c r="UVF858" s="399"/>
      <c r="UVG858" s="399"/>
      <c r="UVH858" s="399"/>
      <c r="UVI858" s="399"/>
      <c r="UVJ858" s="399"/>
      <c r="UVK858" s="399"/>
      <c r="UVL858" s="399"/>
      <c r="UVM858" s="399"/>
      <c r="UVN858" s="399"/>
      <c r="UVO858" s="399"/>
      <c r="UVP858" s="399"/>
      <c r="UVQ858" s="399"/>
      <c r="UVR858" s="399"/>
      <c r="UVS858" s="399"/>
      <c r="UVT858" s="399"/>
      <c r="UVU858" s="399"/>
      <c r="UVV858" s="399"/>
      <c r="UVW858" s="399"/>
      <c r="UVX858" s="399"/>
      <c r="UVY858" s="399"/>
      <c r="UVZ858" s="399"/>
      <c r="UWA858" s="399"/>
      <c r="UWB858" s="399"/>
      <c r="UWC858" s="399"/>
      <c r="UWD858" s="399"/>
      <c r="UWE858" s="399"/>
      <c r="UWF858" s="399"/>
      <c r="UWG858" s="399"/>
      <c r="UWH858" s="399"/>
      <c r="UWI858" s="399"/>
      <c r="UWJ858" s="399"/>
      <c r="UWK858" s="399"/>
      <c r="UWL858" s="399"/>
      <c r="UWM858" s="399"/>
      <c r="UWN858" s="399"/>
      <c r="UWO858" s="399"/>
      <c r="UWP858" s="399"/>
      <c r="UWQ858" s="399"/>
      <c r="UWR858" s="399"/>
      <c r="UWS858" s="399"/>
      <c r="UWT858" s="399"/>
      <c r="UWU858" s="399"/>
      <c r="UWV858" s="399"/>
      <c r="UWW858" s="399"/>
      <c r="UWX858" s="399"/>
      <c r="UWY858" s="399"/>
      <c r="UWZ858" s="399"/>
      <c r="UXA858" s="399"/>
      <c r="UXB858" s="399"/>
      <c r="UXC858" s="399"/>
      <c r="UXD858" s="399"/>
      <c r="UXE858" s="399"/>
      <c r="UXF858" s="399"/>
      <c r="UXG858" s="399"/>
      <c r="UXH858" s="399"/>
      <c r="UXI858" s="399"/>
      <c r="UXJ858" s="399"/>
      <c r="UXK858" s="399"/>
      <c r="UXL858" s="399"/>
      <c r="UXM858" s="399"/>
      <c r="UXN858" s="399"/>
      <c r="UXO858" s="399"/>
      <c r="UXP858" s="399"/>
      <c r="UXQ858" s="399"/>
      <c r="UXR858" s="399"/>
      <c r="UXS858" s="399"/>
      <c r="UXT858" s="399"/>
      <c r="UXU858" s="399"/>
      <c r="UXV858" s="399"/>
      <c r="UXW858" s="399"/>
      <c r="UXX858" s="399"/>
      <c r="UXY858" s="399"/>
      <c r="UXZ858" s="399"/>
      <c r="UYA858" s="399"/>
      <c r="UYB858" s="399"/>
      <c r="UYC858" s="399"/>
      <c r="UYD858" s="399"/>
      <c r="UYE858" s="399"/>
      <c r="UYF858" s="399"/>
      <c r="UYG858" s="399"/>
      <c r="UYH858" s="399"/>
      <c r="UYI858" s="399"/>
      <c r="UYJ858" s="399"/>
      <c r="UYK858" s="399"/>
      <c r="UYL858" s="399"/>
      <c r="UYM858" s="399"/>
      <c r="UYN858" s="399"/>
      <c r="UYO858" s="399"/>
      <c r="UYP858" s="399"/>
      <c r="UYQ858" s="399"/>
      <c r="UYR858" s="399"/>
      <c r="UYS858" s="399"/>
      <c r="UYT858" s="399"/>
      <c r="UYU858" s="399"/>
      <c r="UYV858" s="399"/>
      <c r="UYW858" s="399"/>
      <c r="UYX858" s="399"/>
      <c r="UYY858" s="399"/>
      <c r="UYZ858" s="399"/>
      <c r="UZA858" s="399"/>
      <c r="UZB858" s="399"/>
      <c r="UZC858" s="399"/>
      <c r="UZD858" s="399"/>
      <c r="UZE858" s="399"/>
      <c r="UZF858" s="399"/>
      <c r="UZG858" s="399"/>
      <c r="UZH858" s="399"/>
      <c r="UZI858" s="399"/>
      <c r="UZJ858" s="399"/>
      <c r="UZK858" s="399"/>
      <c r="UZL858" s="399"/>
      <c r="UZM858" s="399"/>
      <c r="UZN858" s="399"/>
      <c r="UZO858" s="399"/>
      <c r="UZP858" s="399"/>
      <c r="UZQ858" s="399"/>
      <c r="UZR858" s="399"/>
      <c r="UZS858" s="399"/>
      <c r="UZT858" s="399"/>
      <c r="UZU858" s="399"/>
      <c r="UZV858" s="399"/>
      <c r="UZW858" s="399"/>
      <c r="UZX858" s="399"/>
      <c r="UZY858" s="399"/>
      <c r="UZZ858" s="399"/>
      <c r="VAA858" s="399"/>
      <c r="VAB858" s="399"/>
      <c r="VAC858" s="399"/>
      <c r="VAD858" s="399"/>
      <c r="VAE858" s="399"/>
      <c r="VAF858" s="399"/>
      <c r="VAG858" s="399"/>
      <c r="VAH858" s="399"/>
      <c r="VAI858" s="399"/>
      <c r="VAJ858" s="399"/>
      <c r="VAK858" s="399"/>
      <c r="VAL858" s="399"/>
      <c r="VAM858" s="399"/>
      <c r="VAN858" s="399"/>
      <c r="VAO858" s="399"/>
      <c r="VAP858" s="399"/>
      <c r="VAQ858" s="399"/>
      <c r="VAR858" s="399"/>
      <c r="VAS858" s="399"/>
      <c r="VAT858" s="399"/>
      <c r="VAU858" s="399"/>
      <c r="VAV858" s="399"/>
      <c r="VAW858" s="399"/>
      <c r="VAX858" s="399"/>
      <c r="VAY858" s="399"/>
      <c r="VAZ858" s="399"/>
      <c r="VBA858" s="399"/>
      <c r="VBB858" s="399"/>
      <c r="VBC858" s="399"/>
      <c r="VBD858" s="399"/>
      <c r="VBE858" s="399"/>
      <c r="VBF858" s="399"/>
      <c r="VBG858" s="399"/>
      <c r="VBH858" s="399"/>
      <c r="VBI858" s="399"/>
      <c r="VBJ858" s="399"/>
      <c r="VBK858" s="399"/>
      <c r="VBL858" s="399"/>
      <c r="VBM858" s="399"/>
      <c r="VBN858" s="399"/>
      <c r="VBO858" s="399"/>
      <c r="VBP858" s="399"/>
      <c r="VBQ858" s="399"/>
      <c r="VBR858" s="399"/>
      <c r="VBS858" s="399"/>
      <c r="VBT858" s="399"/>
      <c r="VBU858" s="399"/>
      <c r="VBV858" s="399"/>
      <c r="VBW858" s="399"/>
      <c r="VBX858" s="399"/>
      <c r="VBY858" s="399"/>
      <c r="VBZ858" s="399"/>
      <c r="VCA858" s="399"/>
      <c r="VCB858" s="399"/>
      <c r="VCC858" s="399"/>
      <c r="VCD858" s="399"/>
      <c r="VCE858" s="399"/>
      <c r="VCF858" s="399"/>
      <c r="VCG858" s="399"/>
      <c r="VCH858" s="399"/>
      <c r="VCI858" s="399"/>
      <c r="VCJ858" s="399"/>
      <c r="VCK858" s="399"/>
      <c r="VCL858" s="399"/>
      <c r="VCM858" s="399"/>
      <c r="VCN858" s="399"/>
      <c r="VCO858" s="399"/>
      <c r="VCP858" s="399"/>
      <c r="VCQ858" s="399"/>
      <c r="VCR858" s="399"/>
      <c r="VCS858" s="399"/>
      <c r="VCT858" s="399"/>
      <c r="VCU858" s="399"/>
      <c r="VCV858" s="399"/>
      <c r="VCW858" s="399"/>
      <c r="VCX858" s="399"/>
      <c r="VCY858" s="399"/>
      <c r="VCZ858" s="399"/>
      <c r="VDA858" s="399"/>
      <c r="VDB858" s="399"/>
      <c r="VDC858" s="399"/>
      <c r="VDD858" s="399"/>
      <c r="VDE858" s="399"/>
      <c r="VDF858" s="399"/>
      <c r="VDG858" s="399"/>
      <c r="VDH858" s="399"/>
      <c r="VDI858" s="399"/>
      <c r="VDJ858" s="399"/>
      <c r="VDK858" s="399"/>
      <c r="VDL858" s="399"/>
      <c r="VDM858" s="399"/>
      <c r="VDN858" s="399"/>
      <c r="VDO858" s="399"/>
      <c r="VDP858" s="399"/>
      <c r="VDQ858" s="399"/>
      <c r="VDR858" s="399"/>
      <c r="VDS858" s="399"/>
      <c r="VDT858" s="399"/>
      <c r="VDU858" s="399"/>
      <c r="VDV858" s="399"/>
      <c r="VDW858" s="399"/>
      <c r="VDX858" s="399"/>
      <c r="VDY858" s="399"/>
      <c r="VDZ858" s="399"/>
      <c r="VEA858" s="399"/>
      <c r="VEB858" s="399"/>
      <c r="VEC858" s="399"/>
      <c r="VED858" s="399"/>
      <c r="VEE858" s="399"/>
      <c r="VEF858" s="399"/>
      <c r="VEG858" s="399"/>
      <c r="VEH858" s="399"/>
      <c r="VEI858" s="399"/>
      <c r="VEJ858" s="399"/>
      <c r="VEK858" s="399"/>
      <c r="VEL858" s="399"/>
      <c r="VEM858" s="399"/>
      <c r="VEN858" s="399"/>
      <c r="VEO858" s="399"/>
      <c r="VEP858" s="399"/>
      <c r="VEQ858" s="399"/>
      <c r="VER858" s="399"/>
      <c r="VES858" s="399"/>
      <c r="VET858" s="399"/>
      <c r="VEU858" s="399"/>
      <c r="VEV858" s="399"/>
      <c r="VEW858" s="399"/>
      <c r="VEX858" s="399"/>
      <c r="VEY858" s="399"/>
      <c r="VEZ858" s="399"/>
      <c r="VFA858" s="399"/>
      <c r="VFB858" s="399"/>
      <c r="VFC858" s="399"/>
      <c r="VFD858" s="399"/>
      <c r="VFE858" s="399"/>
      <c r="VFF858" s="399"/>
      <c r="VFG858" s="399"/>
      <c r="VFH858" s="399"/>
      <c r="VFI858" s="399"/>
      <c r="VFJ858" s="399"/>
      <c r="VFK858" s="399"/>
      <c r="VFL858" s="399"/>
      <c r="VFM858" s="399"/>
      <c r="VFN858" s="399"/>
      <c r="VFO858" s="399"/>
      <c r="VFP858" s="399"/>
      <c r="VFQ858" s="399"/>
      <c r="VFR858" s="399"/>
      <c r="VFS858" s="399"/>
      <c r="VFT858" s="399"/>
      <c r="VFU858" s="399"/>
      <c r="VFV858" s="399"/>
      <c r="VFW858" s="399"/>
      <c r="VFX858" s="399"/>
      <c r="VFY858" s="399"/>
      <c r="VFZ858" s="399"/>
      <c r="VGA858" s="399"/>
      <c r="VGB858" s="399"/>
      <c r="VGC858" s="399"/>
      <c r="VGD858" s="399"/>
      <c r="VGE858" s="399"/>
      <c r="VGF858" s="399"/>
      <c r="VGG858" s="399"/>
      <c r="VGH858" s="399"/>
      <c r="VGI858" s="399"/>
      <c r="VGJ858" s="399"/>
      <c r="VGK858" s="399"/>
      <c r="VGL858" s="399"/>
      <c r="VGM858" s="399"/>
      <c r="VGN858" s="399"/>
      <c r="VGO858" s="399"/>
      <c r="VGP858" s="399"/>
      <c r="VGQ858" s="399"/>
      <c r="VGR858" s="399"/>
      <c r="VGS858" s="399"/>
      <c r="VGT858" s="399"/>
      <c r="VGU858" s="399"/>
      <c r="VGV858" s="399"/>
      <c r="VGW858" s="399"/>
      <c r="VGX858" s="399"/>
      <c r="VGY858" s="399"/>
      <c r="VGZ858" s="399"/>
      <c r="VHA858" s="399"/>
      <c r="VHB858" s="399"/>
      <c r="VHC858" s="399"/>
      <c r="VHD858" s="399"/>
      <c r="VHE858" s="399"/>
      <c r="VHF858" s="399"/>
      <c r="VHG858" s="399"/>
      <c r="VHH858" s="399"/>
      <c r="VHI858" s="399"/>
      <c r="VHJ858" s="399"/>
      <c r="VHK858" s="399"/>
      <c r="VHL858" s="399"/>
      <c r="VHM858" s="399"/>
      <c r="VHN858" s="399"/>
      <c r="VHO858" s="399"/>
      <c r="VHP858" s="399"/>
      <c r="VHQ858" s="399"/>
      <c r="VHR858" s="399"/>
      <c r="VHS858" s="399"/>
      <c r="VHT858" s="399"/>
      <c r="VHU858" s="399"/>
      <c r="VHV858" s="399"/>
      <c r="VHW858" s="399"/>
      <c r="VHX858" s="399"/>
      <c r="VHY858" s="399"/>
      <c r="VHZ858" s="399"/>
      <c r="VIA858" s="399"/>
      <c r="VIB858" s="399"/>
      <c r="VIC858" s="399"/>
      <c r="VID858" s="399"/>
      <c r="VIE858" s="399"/>
      <c r="VIF858" s="399"/>
      <c r="VIG858" s="399"/>
      <c r="VIH858" s="399"/>
      <c r="VII858" s="399"/>
      <c r="VIJ858" s="399"/>
      <c r="VIK858" s="399"/>
      <c r="VIL858" s="399"/>
      <c r="VIM858" s="399"/>
      <c r="VIN858" s="399"/>
      <c r="VIO858" s="399"/>
      <c r="VIP858" s="399"/>
      <c r="VIQ858" s="399"/>
      <c r="VIR858" s="399"/>
      <c r="VIS858" s="399"/>
      <c r="VIT858" s="399"/>
      <c r="VIU858" s="399"/>
      <c r="VIV858" s="399"/>
      <c r="VIW858" s="399"/>
      <c r="VIX858" s="399"/>
      <c r="VIY858" s="399"/>
      <c r="VIZ858" s="399"/>
      <c r="VJA858" s="399"/>
      <c r="VJB858" s="399"/>
      <c r="VJC858" s="399"/>
      <c r="VJD858" s="399"/>
      <c r="VJE858" s="399"/>
      <c r="VJF858" s="399"/>
      <c r="VJG858" s="399"/>
      <c r="VJH858" s="399"/>
      <c r="VJI858" s="399"/>
      <c r="VJJ858" s="399"/>
      <c r="VJK858" s="399"/>
      <c r="VJL858" s="399"/>
      <c r="VJM858" s="399"/>
      <c r="VJN858" s="399"/>
      <c r="VJO858" s="399"/>
      <c r="VJP858" s="399"/>
      <c r="VJQ858" s="399"/>
      <c r="VJR858" s="399"/>
      <c r="VJS858" s="399"/>
      <c r="VJT858" s="399"/>
      <c r="VJU858" s="399"/>
      <c r="VJV858" s="399"/>
      <c r="VJW858" s="399"/>
      <c r="VJX858" s="399"/>
      <c r="VJY858" s="399"/>
      <c r="VJZ858" s="399"/>
      <c r="VKA858" s="399"/>
      <c r="VKB858" s="399"/>
      <c r="VKC858" s="399"/>
      <c r="VKD858" s="399"/>
      <c r="VKE858" s="399"/>
      <c r="VKF858" s="399"/>
      <c r="VKG858" s="399"/>
      <c r="VKH858" s="399"/>
      <c r="VKI858" s="399"/>
      <c r="VKJ858" s="399"/>
      <c r="VKK858" s="399"/>
      <c r="VKL858" s="399"/>
      <c r="VKM858" s="399"/>
      <c r="VKN858" s="399"/>
      <c r="VKO858" s="399"/>
      <c r="VKP858" s="399"/>
      <c r="VKQ858" s="399"/>
      <c r="VKR858" s="399"/>
      <c r="VKS858" s="399"/>
      <c r="VKT858" s="399"/>
      <c r="VKU858" s="399"/>
      <c r="VKV858" s="399"/>
      <c r="VKW858" s="399"/>
      <c r="VKX858" s="399"/>
      <c r="VKY858" s="399"/>
      <c r="VKZ858" s="399"/>
      <c r="VLA858" s="399"/>
      <c r="VLB858" s="399"/>
      <c r="VLC858" s="399"/>
      <c r="VLD858" s="399"/>
      <c r="VLE858" s="399"/>
      <c r="VLF858" s="399"/>
      <c r="VLG858" s="399"/>
      <c r="VLH858" s="399"/>
      <c r="VLI858" s="399"/>
      <c r="VLJ858" s="399"/>
      <c r="VLK858" s="399"/>
      <c r="VLL858" s="399"/>
      <c r="VLM858" s="399"/>
      <c r="VLN858" s="399"/>
      <c r="VLO858" s="399"/>
      <c r="VLP858" s="399"/>
      <c r="VLQ858" s="399"/>
      <c r="VLR858" s="399"/>
      <c r="VLS858" s="399"/>
      <c r="VLT858" s="399"/>
      <c r="VLU858" s="399"/>
      <c r="VLV858" s="399"/>
      <c r="VLW858" s="399"/>
      <c r="VLX858" s="399"/>
      <c r="VLY858" s="399"/>
      <c r="VLZ858" s="399"/>
      <c r="VMA858" s="399"/>
      <c r="VMB858" s="399"/>
      <c r="VMC858" s="399"/>
      <c r="VMD858" s="399"/>
      <c r="VME858" s="399"/>
      <c r="VMF858" s="399"/>
      <c r="VMG858" s="399"/>
      <c r="VMH858" s="399"/>
      <c r="VMI858" s="399"/>
      <c r="VMJ858" s="399"/>
      <c r="VMK858" s="399"/>
      <c r="VML858" s="399"/>
      <c r="VMM858" s="399"/>
      <c r="VMN858" s="399"/>
      <c r="VMO858" s="399"/>
      <c r="VMP858" s="399"/>
      <c r="VMQ858" s="399"/>
      <c r="VMR858" s="399"/>
      <c r="VMS858" s="399"/>
      <c r="VMT858" s="399"/>
      <c r="VMU858" s="399"/>
      <c r="VMV858" s="399"/>
      <c r="VMW858" s="399"/>
      <c r="VMX858" s="399"/>
      <c r="VMY858" s="399"/>
      <c r="VMZ858" s="399"/>
      <c r="VNA858" s="399"/>
      <c r="VNB858" s="399"/>
      <c r="VNC858" s="399"/>
      <c r="VND858" s="399"/>
      <c r="VNE858" s="399"/>
      <c r="VNF858" s="399"/>
      <c r="VNG858" s="399"/>
      <c r="VNH858" s="399"/>
      <c r="VNI858" s="399"/>
      <c r="VNJ858" s="399"/>
      <c r="VNK858" s="399"/>
      <c r="VNL858" s="399"/>
      <c r="VNM858" s="399"/>
      <c r="VNN858" s="399"/>
      <c r="VNO858" s="399"/>
      <c r="VNP858" s="399"/>
      <c r="VNQ858" s="399"/>
      <c r="VNR858" s="399"/>
      <c r="VNS858" s="399"/>
      <c r="VNT858" s="399"/>
      <c r="VNU858" s="399"/>
      <c r="VNV858" s="399"/>
      <c r="VNW858" s="399"/>
      <c r="VNX858" s="399"/>
      <c r="VNY858" s="399"/>
      <c r="VNZ858" s="399"/>
      <c r="VOA858" s="399"/>
      <c r="VOB858" s="399"/>
      <c r="VOC858" s="399"/>
      <c r="VOD858" s="399"/>
      <c r="VOE858" s="399"/>
      <c r="VOF858" s="399"/>
      <c r="VOG858" s="399"/>
      <c r="VOH858" s="399"/>
      <c r="VOI858" s="399"/>
      <c r="VOJ858" s="399"/>
      <c r="VOK858" s="399"/>
      <c r="VOL858" s="399"/>
      <c r="VOM858" s="399"/>
      <c r="VON858" s="399"/>
      <c r="VOO858" s="399"/>
      <c r="VOP858" s="399"/>
      <c r="VOQ858" s="399"/>
      <c r="VOR858" s="399"/>
      <c r="VOS858" s="399"/>
      <c r="VOT858" s="399"/>
      <c r="VOU858" s="399"/>
      <c r="VOV858" s="399"/>
      <c r="VOW858" s="399"/>
      <c r="VOX858" s="399"/>
      <c r="VOY858" s="399"/>
      <c r="VOZ858" s="399"/>
      <c r="VPA858" s="399"/>
      <c r="VPB858" s="399"/>
      <c r="VPC858" s="399"/>
      <c r="VPD858" s="399"/>
      <c r="VPE858" s="399"/>
      <c r="VPF858" s="399"/>
      <c r="VPG858" s="399"/>
      <c r="VPH858" s="399"/>
      <c r="VPI858" s="399"/>
      <c r="VPJ858" s="399"/>
      <c r="VPK858" s="399"/>
      <c r="VPL858" s="399"/>
      <c r="VPM858" s="399"/>
      <c r="VPN858" s="399"/>
      <c r="VPO858" s="399"/>
      <c r="VPP858" s="399"/>
      <c r="VPQ858" s="399"/>
      <c r="VPR858" s="399"/>
      <c r="VPS858" s="399"/>
      <c r="VPT858" s="399"/>
      <c r="VPU858" s="399"/>
      <c r="VPV858" s="399"/>
      <c r="VPW858" s="399"/>
      <c r="VPX858" s="399"/>
      <c r="VPY858" s="399"/>
      <c r="VPZ858" s="399"/>
      <c r="VQA858" s="399"/>
      <c r="VQB858" s="399"/>
      <c r="VQC858" s="399"/>
      <c r="VQD858" s="399"/>
      <c r="VQE858" s="399"/>
      <c r="VQF858" s="399"/>
      <c r="VQG858" s="399"/>
      <c r="VQH858" s="399"/>
      <c r="VQI858" s="399"/>
      <c r="VQJ858" s="399"/>
      <c r="VQK858" s="399"/>
      <c r="VQL858" s="399"/>
      <c r="VQM858" s="399"/>
      <c r="VQN858" s="399"/>
      <c r="VQO858" s="399"/>
      <c r="VQP858" s="399"/>
      <c r="VQQ858" s="399"/>
      <c r="VQR858" s="399"/>
      <c r="VQS858" s="399"/>
      <c r="VQT858" s="399"/>
      <c r="VQU858" s="399"/>
      <c r="VQV858" s="399"/>
      <c r="VQW858" s="399"/>
      <c r="VQX858" s="399"/>
      <c r="VQY858" s="399"/>
      <c r="VQZ858" s="399"/>
      <c r="VRA858" s="399"/>
      <c r="VRB858" s="399"/>
      <c r="VRC858" s="399"/>
      <c r="VRD858" s="399"/>
      <c r="VRE858" s="399"/>
      <c r="VRF858" s="399"/>
      <c r="VRG858" s="399"/>
      <c r="VRH858" s="399"/>
      <c r="VRI858" s="399"/>
      <c r="VRJ858" s="399"/>
      <c r="VRK858" s="399"/>
      <c r="VRL858" s="399"/>
      <c r="VRM858" s="399"/>
      <c r="VRN858" s="399"/>
      <c r="VRO858" s="399"/>
      <c r="VRP858" s="399"/>
      <c r="VRQ858" s="399"/>
      <c r="VRR858" s="399"/>
      <c r="VRS858" s="399"/>
      <c r="VRT858" s="399"/>
      <c r="VRU858" s="399"/>
      <c r="VRV858" s="399"/>
      <c r="VRW858" s="399"/>
      <c r="VRX858" s="399"/>
      <c r="VRY858" s="399"/>
      <c r="VRZ858" s="399"/>
      <c r="VSA858" s="399"/>
      <c r="VSB858" s="399"/>
      <c r="VSC858" s="399"/>
      <c r="VSD858" s="399"/>
      <c r="VSE858" s="399"/>
      <c r="VSF858" s="399"/>
      <c r="VSG858" s="399"/>
      <c r="VSH858" s="399"/>
      <c r="VSI858" s="399"/>
      <c r="VSJ858" s="399"/>
      <c r="VSK858" s="399"/>
      <c r="VSL858" s="399"/>
      <c r="VSM858" s="399"/>
      <c r="VSN858" s="399"/>
      <c r="VSO858" s="399"/>
      <c r="VSP858" s="399"/>
      <c r="VSQ858" s="399"/>
      <c r="VSR858" s="399"/>
      <c r="VSS858" s="399"/>
      <c r="VST858" s="399"/>
      <c r="VSU858" s="399"/>
      <c r="VSV858" s="399"/>
      <c r="VSW858" s="399"/>
      <c r="VSX858" s="399"/>
      <c r="VSY858" s="399"/>
      <c r="VSZ858" s="399"/>
      <c r="VTA858" s="399"/>
      <c r="VTB858" s="399"/>
      <c r="VTC858" s="399"/>
      <c r="VTD858" s="399"/>
      <c r="VTE858" s="399"/>
      <c r="VTF858" s="399"/>
      <c r="VTG858" s="399"/>
      <c r="VTH858" s="399"/>
      <c r="VTI858" s="399"/>
      <c r="VTJ858" s="399"/>
      <c r="VTK858" s="399"/>
      <c r="VTL858" s="399"/>
      <c r="VTM858" s="399"/>
      <c r="VTN858" s="399"/>
      <c r="VTO858" s="399"/>
      <c r="VTP858" s="399"/>
      <c r="VTQ858" s="399"/>
      <c r="VTR858" s="399"/>
      <c r="VTS858" s="399"/>
      <c r="VTT858" s="399"/>
      <c r="VTU858" s="399"/>
      <c r="VTV858" s="399"/>
      <c r="VTW858" s="399"/>
      <c r="VTX858" s="399"/>
      <c r="VTY858" s="399"/>
      <c r="VTZ858" s="399"/>
      <c r="VUA858" s="399"/>
      <c r="VUB858" s="399"/>
      <c r="VUC858" s="399"/>
      <c r="VUD858" s="399"/>
      <c r="VUE858" s="399"/>
      <c r="VUF858" s="399"/>
      <c r="VUG858" s="399"/>
      <c r="VUH858" s="399"/>
      <c r="VUI858" s="399"/>
      <c r="VUJ858" s="399"/>
      <c r="VUK858" s="399"/>
      <c r="VUL858" s="399"/>
      <c r="VUM858" s="399"/>
      <c r="VUN858" s="399"/>
      <c r="VUO858" s="399"/>
      <c r="VUP858" s="399"/>
      <c r="VUQ858" s="399"/>
      <c r="VUR858" s="399"/>
      <c r="VUS858" s="399"/>
      <c r="VUT858" s="399"/>
      <c r="VUU858" s="399"/>
      <c r="VUV858" s="399"/>
      <c r="VUW858" s="399"/>
      <c r="VUX858" s="399"/>
      <c r="VUY858" s="399"/>
      <c r="VUZ858" s="399"/>
      <c r="VVA858" s="399"/>
      <c r="VVB858" s="399"/>
      <c r="VVC858" s="399"/>
      <c r="VVD858" s="399"/>
      <c r="VVE858" s="399"/>
      <c r="VVF858" s="399"/>
      <c r="VVG858" s="399"/>
      <c r="VVH858" s="399"/>
      <c r="VVI858" s="399"/>
      <c r="VVJ858" s="399"/>
      <c r="VVK858" s="399"/>
      <c r="VVL858" s="399"/>
      <c r="VVM858" s="399"/>
      <c r="VVN858" s="399"/>
      <c r="VVO858" s="399"/>
      <c r="VVP858" s="399"/>
      <c r="VVQ858" s="399"/>
      <c r="VVR858" s="399"/>
      <c r="VVS858" s="399"/>
      <c r="VVT858" s="399"/>
      <c r="VVU858" s="399"/>
      <c r="VVV858" s="399"/>
      <c r="VVW858" s="399"/>
      <c r="VVX858" s="399"/>
      <c r="VVY858" s="399"/>
      <c r="VVZ858" s="399"/>
      <c r="VWA858" s="399"/>
      <c r="VWB858" s="399"/>
      <c r="VWC858" s="399"/>
      <c r="VWD858" s="399"/>
      <c r="VWE858" s="399"/>
      <c r="VWF858" s="399"/>
      <c r="VWG858" s="399"/>
      <c r="VWH858" s="399"/>
      <c r="VWI858" s="399"/>
      <c r="VWJ858" s="399"/>
      <c r="VWK858" s="399"/>
      <c r="VWL858" s="399"/>
      <c r="VWM858" s="399"/>
      <c r="VWN858" s="399"/>
      <c r="VWO858" s="399"/>
      <c r="VWP858" s="399"/>
      <c r="VWQ858" s="399"/>
      <c r="VWR858" s="399"/>
      <c r="VWS858" s="399"/>
      <c r="VWT858" s="399"/>
      <c r="VWU858" s="399"/>
      <c r="VWV858" s="399"/>
      <c r="VWW858" s="399"/>
      <c r="VWX858" s="399"/>
      <c r="VWY858" s="399"/>
      <c r="VWZ858" s="399"/>
      <c r="VXA858" s="399"/>
      <c r="VXB858" s="399"/>
      <c r="VXC858" s="399"/>
      <c r="VXD858" s="399"/>
      <c r="VXE858" s="399"/>
      <c r="VXF858" s="399"/>
      <c r="VXG858" s="399"/>
      <c r="VXH858" s="399"/>
      <c r="VXI858" s="399"/>
      <c r="VXJ858" s="399"/>
      <c r="VXK858" s="399"/>
      <c r="VXL858" s="399"/>
      <c r="VXM858" s="399"/>
      <c r="VXN858" s="399"/>
      <c r="VXO858" s="399"/>
      <c r="VXP858" s="399"/>
      <c r="VXQ858" s="399"/>
      <c r="VXR858" s="399"/>
      <c r="VXS858" s="399"/>
      <c r="VXT858" s="399"/>
      <c r="VXU858" s="399"/>
      <c r="VXV858" s="399"/>
      <c r="VXW858" s="399"/>
      <c r="VXX858" s="399"/>
      <c r="VXY858" s="399"/>
      <c r="VXZ858" s="399"/>
      <c r="VYA858" s="399"/>
      <c r="VYB858" s="399"/>
      <c r="VYC858" s="399"/>
      <c r="VYD858" s="399"/>
      <c r="VYE858" s="399"/>
      <c r="VYF858" s="399"/>
      <c r="VYG858" s="399"/>
      <c r="VYH858" s="399"/>
      <c r="VYI858" s="399"/>
      <c r="VYJ858" s="399"/>
      <c r="VYK858" s="399"/>
      <c r="VYL858" s="399"/>
      <c r="VYM858" s="399"/>
      <c r="VYN858" s="399"/>
      <c r="VYO858" s="399"/>
      <c r="VYP858" s="399"/>
      <c r="VYQ858" s="399"/>
      <c r="VYR858" s="399"/>
      <c r="VYS858" s="399"/>
      <c r="VYT858" s="399"/>
      <c r="VYU858" s="399"/>
      <c r="VYV858" s="399"/>
      <c r="VYW858" s="399"/>
      <c r="VYX858" s="399"/>
      <c r="VYY858" s="399"/>
      <c r="VYZ858" s="399"/>
      <c r="VZA858" s="399"/>
      <c r="VZB858" s="399"/>
      <c r="VZC858" s="399"/>
      <c r="VZD858" s="399"/>
      <c r="VZE858" s="399"/>
      <c r="VZF858" s="399"/>
      <c r="VZG858" s="399"/>
      <c r="VZH858" s="399"/>
      <c r="VZI858" s="399"/>
      <c r="VZJ858" s="399"/>
      <c r="VZK858" s="399"/>
      <c r="VZL858" s="399"/>
      <c r="VZM858" s="399"/>
      <c r="VZN858" s="399"/>
      <c r="VZO858" s="399"/>
      <c r="VZP858" s="399"/>
      <c r="VZQ858" s="399"/>
      <c r="VZR858" s="399"/>
      <c r="VZS858" s="399"/>
      <c r="VZT858" s="399"/>
      <c r="VZU858" s="399"/>
      <c r="VZV858" s="399"/>
      <c r="VZW858" s="399"/>
      <c r="VZX858" s="399"/>
      <c r="VZY858" s="399"/>
      <c r="VZZ858" s="399"/>
      <c r="WAA858" s="399"/>
      <c r="WAB858" s="399"/>
      <c r="WAC858" s="399"/>
      <c r="WAD858" s="399"/>
      <c r="WAE858" s="399"/>
      <c r="WAF858" s="399"/>
      <c r="WAG858" s="399"/>
      <c r="WAH858" s="399"/>
      <c r="WAI858" s="399"/>
      <c r="WAJ858" s="399"/>
      <c r="WAK858" s="399"/>
      <c r="WAL858" s="399"/>
      <c r="WAM858" s="399"/>
      <c r="WAN858" s="399"/>
      <c r="WAO858" s="399"/>
      <c r="WAP858" s="399"/>
      <c r="WAQ858" s="399"/>
      <c r="WAR858" s="399"/>
      <c r="WAS858" s="399"/>
      <c r="WAT858" s="399"/>
      <c r="WAU858" s="399"/>
      <c r="WAV858" s="399"/>
      <c r="WAW858" s="399"/>
      <c r="WAX858" s="399"/>
      <c r="WAY858" s="399"/>
      <c r="WAZ858" s="399"/>
      <c r="WBA858" s="399"/>
      <c r="WBB858" s="399"/>
      <c r="WBC858" s="399"/>
      <c r="WBD858" s="399"/>
      <c r="WBE858" s="399"/>
      <c r="WBF858" s="399"/>
      <c r="WBG858" s="399"/>
      <c r="WBH858" s="399"/>
      <c r="WBI858" s="399"/>
      <c r="WBJ858" s="399"/>
      <c r="WBK858" s="399"/>
      <c r="WBL858" s="399"/>
      <c r="WBM858" s="399"/>
      <c r="WBN858" s="399"/>
      <c r="WBO858" s="399"/>
      <c r="WBP858" s="399"/>
      <c r="WBQ858" s="399"/>
      <c r="WBR858" s="399"/>
      <c r="WBS858" s="399"/>
      <c r="WBT858" s="399"/>
      <c r="WBU858" s="399"/>
      <c r="WBV858" s="399"/>
      <c r="WBW858" s="399"/>
      <c r="WBX858" s="399"/>
      <c r="WBY858" s="399"/>
      <c r="WBZ858" s="399"/>
      <c r="WCA858" s="399"/>
      <c r="WCB858" s="399"/>
      <c r="WCC858" s="399"/>
      <c r="WCD858" s="399"/>
      <c r="WCE858" s="399"/>
      <c r="WCF858" s="399"/>
      <c r="WCG858" s="399"/>
      <c r="WCH858" s="399"/>
      <c r="WCI858" s="399"/>
      <c r="WCJ858" s="399"/>
      <c r="WCK858" s="399"/>
      <c r="WCL858" s="399"/>
      <c r="WCM858" s="399"/>
      <c r="WCN858" s="399"/>
      <c r="WCO858" s="399"/>
      <c r="WCP858" s="399"/>
      <c r="WCQ858" s="399"/>
      <c r="WCR858" s="399"/>
      <c r="WCS858" s="399"/>
      <c r="WCT858" s="399"/>
      <c r="WCU858" s="399"/>
      <c r="WCV858" s="399"/>
      <c r="WCW858" s="399"/>
      <c r="WCX858" s="399"/>
      <c r="WCY858" s="399"/>
      <c r="WCZ858" s="399"/>
      <c r="WDA858" s="399"/>
      <c r="WDB858" s="399"/>
      <c r="WDC858" s="399"/>
      <c r="WDD858" s="399"/>
      <c r="WDE858" s="399"/>
      <c r="WDF858" s="399"/>
      <c r="WDG858" s="399"/>
      <c r="WDH858" s="399"/>
      <c r="WDI858" s="399"/>
      <c r="WDJ858" s="399"/>
      <c r="WDK858" s="399"/>
      <c r="WDL858" s="399"/>
      <c r="WDM858" s="399"/>
      <c r="WDN858" s="399"/>
      <c r="WDO858" s="399"/>
      <c r="WDP858" s="399"/>
      <c r="WDQ858" s="399"/>
      <c r="WDR858" s="399"/>
      <c r="WDS858" s="399"/>
      <c r="WDT858" s="399"/>
      <c r="WDU858" s="399"/>
      <c r="WDV858" s="399"/>
      <c r="WDW858" s="399"/>
      <c r="WDX858" s="399"/>
      <c r="WDY858" s="399"/>
      <c r="WDZ858" s="399"/>
      <c r="WEA858" s="399"/>
      <c r="WEB858" s="399"/>
      <c r="WEC858" s="399"/>
      <c r="WED858" s="399"/>
      <c r="WEE858" s="399"/>
      <c r="WEF858" s="399"/>
      <c r="WEG858" s="399"/>
      <c r="WEH858" s="399"/>
      <c r="WEI858" s="399"/>
      <c r="WEJ858" s="399"/>
      <c r="WEK858" s="399"/>
      <c r="WEL858" s="399"/>
      <c r="WEM858" s="399"/>
      <c r="WEN858" s="399"/>
      <c r="WEO858" s="399"/>
      <c r="WEP858" s="399"/>
      <c r="WEQ858" s="399"/>
      <c r="WER858" s="399"/>
      <c r="WES858" s="399"/>
      <c r="WET858" s="399"/>
      <c r="WEU858" s="399"/>
      <c r="WEV858" s="399"/>
      <c r="WEW858" s="399"/>
      <c r="WEX858" s="399"/>
      <c r="WEY858" s="399"/>
      <c r="WEZ858" s="399"/>
      <c r="WFA858" s="399"/>
      <c r="WFB858" s="399"/>
      <c r="WFC858" s="399"/>
      <c r="WFD858" s="399"/>
      <c r="WFE858" s="399"/>
      <c r="WFF858" s="399"/>
      <c r="WFG858" s="399"/>
      <c r="WFH858" s="399"/>
      <c r="WFI858" s="399"/>
      <c r="WFJ858" s="399"/>
      <c r="WFK858" s="399"/>
      <c r="WFL858" s="399"/>
      <c r="WFM858" s="399"/>
      <c r="WFN858" s="399"/>
      <c r="WFO858" s="399"/>
      <c r="WFP858" s="399"/>
      <c r="WFQ858" s="399"/>
      <c r="WFR858" s="399"/>
      <c r="WFS858" s="399"/>
      <c r="WFT858" s="399"/>
      <c r="WFU858" s="399"/>
      <c r="WFV858" s="399"/>
      <c r="WFW858" s="399"/>
      <c r="WFX858" s="399"/>
      <c r="WFY858" s="399"/>
      <c r="WFZ858" s="399"/>
      <c r="WGA858" s="399"/>
      <c r="WGB858" s="399"/>
      <c r="WGC858" s="399"/>
      <c r="WGD858" s="399"/>
      <c r="WGE858" s="399"/>
      <c r="WGF858" s="399"/>
      <c r="WGG858" s="399"/>
      <c r="WGH858" s="399"/>
      <c r="WGI858" s="399"/>
      <c r="WGJ858" s="399"/>
      <c r="WGK858" s="399"/>
      <c r="WGL858" s="399"/>
      <c r="WGM858" s="399"/>
      <c r="WGN858" s="399"/>
      <c r="WGO858" s="399"/>
      <c r="WGP858" s="399"/>
      <c r="WGQ858" s="399"/>
      <c r="WGR858" s="399"/>
      <c r="WGS858" s="399"/>
      <c r="WGT858" s="399"/>
      <c r="WGU858" s="399"/>
      <c r="WGV858" s="399"/>
      <c r="WGW858" s="399"/>
      <c r="WGX858" s="399"/>
      <c r="WGY858" s="399"/>
      <c r="WGZ858" s="399"/>
      <c r="WHA858" s="399"/>
      <c r="WHB858" s="399"/>
      <c r="WHC858" s="399"/>
      <c r="WHD858" s="399"/>
      <c r="WHE858" s="399"/>
      <c r="WHF858" s="399"/>
      <c r="WHG858" s="399"/>
      <c r="WHH858" s="399"/>
      <c r="WHI858" s="399"/>
      <c r="WHJ858" s="399"/>
      <c r="WHK858" s="399"/>
      <c r="WHL858" s="399"/>
      <c r="WHM858" s="399"/>
      <c r="WHN858" s="399"/>
      <c r="WHO858" s="399"/>
      <c r="WHP858" s="399"/>
      <c r="WHQ858" s="399"/>
      <c r="WHR858" s="399"/>
      <c r="WHS858" s="399"/>
      <c r="WHT858" s="399"/>
      <c r="WHU858" s="399"/>
      <c r="WHV858" s="399"/>
      <c r="WHW858" s="399"/>
      <c r="WHX858" s="399"/>
      <c r="WHY858" s="399"/>
      <c r="WHZ858" s="399"/>
      <c r="WIA858" s="399"/>
      <c r="WIB858" s="399"/>
      <c r="WIC858" s="399"/>
      <c r="WID858" s="399"/>
      <c r="WIE858" s="399"/>
      <c r="WIF858" s="399"/>
      <c r="WIG858" s="399"/>
      <c r="WIH858" s="399"/>
      <c r="WII858" s="399"/>
      <c r="WIJ858" s="399"/>
      <c r="WIK858" s="399"/>
      <c r="WIL858" s="399"/>
      <c r="WIM858" s="399"/>
      <c r="WIN858" s="399"/>
      <c r="WIO858" s="399"/>
      <c r="WIP858" s="399"/>
      <c r="WIQ858" s="399"/>
      <c r="WIR858" s="399"/>
      <c r="WIS858" s="399"/>
      <c r="WIT858" s="399"/>
      <c r="WIU858" s="399"/>
      <c r="WIV858" s="399"/>
      <c r="WIW858" s="399"/>
      <c r="WIX858" s="399"/>
      <c r="WIY858" s="399"/>
      <c r="WIZ858" s="399"/>
      <c r="WJA858" s="399"/>
      <c r="WJB858" s="399"/>
      <c r="WJC858" s="399"/>
      <c r="WJD858" s="399"/>
      <c r="WJE858" s="399"/>
      <c r="WJF858" s="399"/>
      <c r="WJG858" s="399"/>
      <c r="WJH858" s="399"/>
      <c r="WJI858" s="399"/>
      <c r="WJJ858" s="399"/>
      <c r="WJK858" s="399"/>
      <c r="WJL858" s="399"/>
      <c r="WJM858" s="399"/>
      <c r="WJN858" s="399"/>
      <c r="WJO858" s="399"/>
      <c r="WJP858" s="399"/>
      <c r="WJQ858" s="399"/>
      <c r="WJR858" s="399"/>
      <c r="WJS858" s="399"/>
      <c r="WJT858" s="399"/>
      <c r="WJU858" s="399"/>
      <c r="WJV858" s="399"/>
      <c r="WJW858" s="399"/>
      <c r="WJX858" s="399"/>
      <c r="WJY858" s="399"/>
      <c r="WJZ858" s="399"/>
      <c r="WKA858" s="399"/>
      <c r="WKB858" s="399"/>
      <c r="WKC858" s="399"/>
      <c r="WKD858" s="399"/>
      <c r="WKE858" s="399"/>
      <c r="WKF858" s="399"/>
      <c r="WKG858" s="399"/>
      <c r="WKH858" s="399"/>
      <c r="WKI858" s="399"/>
      <c r="WKJ858" s="399"/>
      <c r="WKK858" s="399"/>
      <c r="WKL858" s="399"/>
      <c r="WKM858" s="399"/>
      <c r="WKN858" s="399"/>
      <c r="WKO858" s="399"/>
      <c r="WKP858" s="399"/>
      <c r="WKQ858" s="399"/>
      <c r="WKR858" s="399"/>
      <c r="WKS858" s="399"/>
      <c r="WKT858" s="399"/>
      <c r="WKU858" s="399"/>
      <c r="WKV858" s="399"/>
      <c r="WKW858" s="399"/>
      <c r="WKX858" s="399"/>
      <c r="WKY858" s="399"/>
      <c r="WKZ858" s="399"/>
      <c r="WLA858" s="399"/>
      <c r="WLB858" s="399"/>
      <c r="WLC858" s="399"/>
      <c r="WLD858" s="399"/>
      <c r="WLE858" s="399"/>
      <c r="WLF858" s="399"/>
      <c r="WLG858" s="399"/>
      <c r="WLH858" s="399"/>
      <c r="WLI858" s="399"/>
      <c r="WLJ858" s="399"/>
      <c r="WLK858" s="399"/>
      <c r="WLL858" s="399"/>
      <c r="WLM858" s="399"/>
      <c r="WLN858" s="399"/>
      <c r="WLO858" s="399"/>
      <c r="WLP858" s="399"/>
      <c r="WLQ858" s="399"/>
      <c r="WLR858" s="399"/>
      <c r="WLS858" s="399"/>
      <c r="WLT858" s="399"/>
      <c r="WLU858" s="399"/>
      <c r="WLV858" s="399"/>
      <c r="WLW858" s="399"/>
      <c r="WLX858" s="399"/>
      <c r="WLY858" s="399"/>
      <c r="WLZ858" s="399"/>
      <c r="WMA858" s="399"/>
      <c r="WMB858" s="399"/>
      <c r="WMC858" s="399"/>
      <c r="WMD858" s="399"/>
      <c r="WME858" s="399"/>
      <c r="WMF858" s="399"/>
      <c r="WMG858" s="399"/>
      <c r="WMH858" s="399"/>
      <c r="WMI858" s="399"/>
      <c r="WMJ858" s="399"/>
      <c r="WMK858" s="399"/>
      <c r="WML858" s="399"/>
      <c r="WMM858" s="399"/>
      <c r="WMN858" s="399"/>
      <c r="WMO858" s="399"/>
      <c r="WMP858" s="399"/>
      <c r="WMQ858" s="399"/>
      <c r="WMR858" s="399"/>
      <c r="WMS858" s="399"/>
      <c r="WMT858" s="399"/>
      <c r="WMU858" s="399"/>
      <c r="WMV858" s="399"/>
      <c r="WMW858" s="399"/>
      <c r="WMX858" s="399"/>
      <c r="WMY858" s="399"/>
      <c r="WMZ858" s="399"/>
      <c r="WNA858" s="399"/>
      <c r="WNB858" s="399"/>
      <c r="WNC858" s="399"/>
      <c r="WND858" s="399"/>
      <c r="WNE858" s="399"/>
      <c r="WNF858" s="399"/>
      <c r="WNG858" s="399"/>
      <c r="WNH858" s="399"/>
      <c r="WNI858" s="399"/>
      <c r="WNJ858" s="399"/>
      <c r="WNK858" s="399"/>
      <c r="WNL858" s="399"/>
      <c r="WNM858" s="399"/>
      <c r="WNN858" s="399"/>
      <c r="WNO858" s="399"/>
      <c r="WNP858" s="399"/>
      <c r="WNQ858" s="399"/>
      <c r="WNR858" s="399"/>
      <c r="WNS858" s="399"/>
      <c r="WNT858" s="399"/>
      <c r="WNU858" s="399"/>
      <c r="WNV858" s="399"/>
      <c r="WNW858" s="399"/>
      <c r="WNX858" s="399"/>
      <c r="WNY858" s="399"/>
      <c r="WNZ858" s="399"/>
      <c r="WOA858" s="399"/>
      <c r="WOB858" s="399"/>
      <c r="WOC858" s="399"/>
      <c r="WOD858" s="399"/>
      <c r="WOE858" s="399"/>
      <c r="WOF858" s="399"/>
      <c r="WOG858" s="399"/>
      <c r="WOH858" s="399"/>
      <c r="WOI858" s="399"/>
      <c r="WOJ858" s="399"/>
      <c r="WOK858" s="399"/>
      <c r="WOL858" s="399"/>
      <c r="WOM858" s="399"/>
      <c r="WON858" s="399"/>
      <c r="WOO858" s="399"/>
      <c r="WOP858" s="399"/>
      <c r="WOQ858" s="399"/>
      <c r="WOR858" s="399"/>
      <c r="WOS858" s="399"/>
      <c r="WOT858" s="399"/>
      <c r="WOU858" s="399"/>
      <c r="WOV858" s="399"/>
      <c r="WOW858" s="399"/>
      <c r="WOX858" s="399"/>
      <c r="WOY858" s="399"/>
      <c r="WOZ858" s="399"/>
      <c r="WPA858" s="399"/>
      <c r="WPB858" s="399"/>
      <c r="WPC858" s="399"/>
      <c r="WPD858" s="399"/>
      <c r="WPE858" s="399"/>
      <c r="WPF858" s="399"/>
      <c r="WPG858" s="399"/>
      <c r="WPH858" s="399"/>
      <c r="WPI858" s="399"/>
      <c r="WPJ858" s="399"/>
      <c r="WPK858" s="399"/>
      <c r="WPL858" s="399"/>
      <c r="WPM858" s="399"/>
      <c r="WPN858" s="399"/>
      <c r="WPO858" s="399"/>
      <c r="WPP858" s="399"/>
      <c r="WPQ858" s="399"/>
      <c r="WPR858" s="399"/>
      <c r="WPS858" s="399"/>
      <c r="WPT858" s="399"/>
      <c r="WPU858" s="399"/>
      <c r="WPV858" s="399"/>
      <c r="WPW858" s="399"/>
      <c r="WPX858" s="399"/>
      <c r="WPY858" s="399"/>
      <c r="WPZ858" s="399"/>
      <c r="WQA858" s="399"/>
      <c r="WQB858" s="399"/>
      <c r="WQC858" s="399"/>
      <c r="WQD858" s="399"/>
      <c r="WQE858" s="399"/>
      <c r="WQF858" s="399"/>
      <c r="WQG858" s="399"/>
      <c r="WQH858" s="399"/>
      <c r="WQI858" s="399"/>
      <c r="WQJ858" s="399"/>
      <c r="WQK858" s="399"/>
      <c r="WQL858" s="399"/>
      <c r="WQM858" s="399"/>
      <c r="WQN858" s="399"/>
      <c r="WQO858" s="399"/>
      <c r="WQP858" s="399"/>
      <c r="WQQ858" s="399"/>
      <c r="WQR858" s="399"/>
      <c r="WQS858" s="399"/>
      <c r="WQT858" s="399"/>
      <c r="WQU858" s="399"/>
      <c r="WQV858" s="399"/>
      <c r="WQW858" s="399"/>
      <c r="WQX858" s="399"/>
      <c r="WQY858" s="399"/>
      <c r="WQZ858" s="399"/>
      <c r="WRA858" s="399"/>
      <c r="WRB858" s="399"/>
      <c r="WRC858" s="399"/>
      <c r="WRD858" s="399"/>
      <c r="WRE858" s="399"/>
      <c r="WRF858" s="399"/>
      <c r="WRG858" s="399"/>
      <c r="WRH858" s="399"/>
      <c r="WRI858" s="399"/>
      <c r="WRJ858" s="399"/>
      <c r="WRK858" s="399"/>
      <c r="WRL858" s="399"/>
      <c r="WRM858" s="399"/>
      <c r="WRN858" s="399"/>
      <c r="WRO858" s="399"/>
      <c r="WRP858" s="399"/>
      <c r="WRQ858" s="399"/>
      <c r="WRR858" s="399"/>
      <c r="WRS858" s="399"/>
      <c r="WRT858" s="399"/>
      <c r="WRU858" s="399"/>
      <c r="WRV858" s="399"/>
      <c r="WRW858" s="399"/>
      <c r="WRX858" s="399"/>
      <c r="WRY858" s="399"/>
      <c r="WRZ858" s="399"/>
      <c r="WSA858" s="399"/>
      <c r="WSB858" s="399"/>
      <c r="WSC858" s="399"/>
      <c r="WSD858" s="399"/>
      <c r="WSE858" s="399"/>
      <c r="WSF858" s="399"/>
      <c r="WSG858" s="399"/>
      <c r="WSH858" s="399"/>
      <c r="WSI858" s="399"/>
      <c r="WSJ858" s="399"/>
      <c r="WSK858" s="399"/>
      <c r="WSL858" s="399"/>
      <c r="WSM858" s="399"/>
      <c r="WSN858" s="399"/>
      <c r="WSO858" s="399"/>
      <c r="WSP858" s="399"/>
      <c r="WSQ858" s="399"/>
      <c r="WSR858" s="399"/>
      <c r="WSS858" s="399"/>
      <c r="WST858" s="399"/>
      <c r="WSU858" s="399"/>
      <c r="WSV858" s="399"/>
      <c r="WSW858" s="399"/>
      <c r="WSX858" s="399"/>
      <c r="WSY858" s="399"/>
      <c r="WSZ858" s="399"/>
      <c r="WTA858" s="399"/>
      <c r="WTB858" s="399"/>
      <c r="WTC858" s="399"/>
      <c r="WTD858" s="399"/>
      <c r="WTE858" s="399"/>
      <c r="WTF858" s="399"/>
      <c r="WTG858" s="399"/>
      <c r="WTH858" s="399"/>
      <c r="WTI858" s="399"/>
      <c r="WTJ858" s="399"/>
      <c r="WTK858" s="399"/>
      <c r="WTL858" s="399"/>
      <c r="WTM858" s="399"/>
      <c r="WTN858" s="399"/>
      <c r="WTO858" s="399"/>
      <c r="WTP858" s="399"/>
      <c r="WTQ858" s="399"/>
      <c r="WTR858" s="399"/>
      <c r="WTS858" s="399"/>
      <c r="WTT858" s="399"/>
      <c r="WTU858" s="399"/>
      <c r="WTV858" s="399"/>
      <c r="WTW858" s="399"/>
      <c r="WTX858" s="399"/>
      <c r="WTY858" s="399"/>
      <c r="WTZ858" s="399"/>
      <c r="WUA858" s="399"/>
      <c r="WUB858" s="399"/>
      <c r="WUC858" s="399"/>
      <c r="WUD858" s="399"/>
      <c r="WUE858" s="399"/>
      <c r="WUF858" s="399"/>
      <c r="WUG858" s="399"/>
      <c r="WUH858" s="399"/>
      <c r="WUI858" s="399"/>
      <c r="WUJ858" s="399"/>
      <c r="WUK858" s="399"/>
      <c r="WUL858" s="399"/>
      <c r="WUM858" s="399"/>
      <c r="WUN858" s="399"/>
      <c r="WUO858" s="399"/>
      <c r="WUP858" s="399"/>
      <c r="WUQ858" s="399"/>
      <c r="WUR858" s="399"/>
      <c r="WUS858" s="399"/>
      <c r="WUT858" s="399"/>
      <c r="WUU858" s="399"/>
      <c r="WUV858" s="399"/>
      <c r="WUW858" s="399"/>
      <c r="WUX858" s="399"/>
      <c r="WUY858" s="399"/>
      <c r="WUZ858" s="399"/>
      <c r="WVA858" s="399"/>
      <c r="WVB858" s="399"/>
      <c r="WVC858" s="399"/>
      <c r="WVD858" s="399"/>
      <c r="WVE858" s="399"/>
      <c r="WVF858" s="399"/>
      <c r="WVG858" s="399"/>
      <c r="WVH858" s="399"/>
      <c r="WVI858" s="399"/>
      <c r="WVJ858" s="399"/>
      <c r="WVK858" s="399"/>
      <c r="WVL858" s="399"/>
      <c r="WVM858" s="399"/>
      <c r="WVN858" s="399"/>
      <c r="WVO858" s="399"/>
      <c r="WVP858" s="399"/>
      <c r="WVQ858" s="399"/>
      <c r="WVR858" s="399"/>
      <c r="WVS858" s="399"/>
      <c r="WVT858" s="399"/>
      <c r="WVU858" s="399"/>
      <c r="WVV858" s="399"/>
      <c r="WVW858" s="399"/>
      <c r="WVX858" s="399"/>
      <c r="WVY858" s="399"/>
      <c r="WVZ858" s="399"/>
      <c r="WWA858" s="399"/>
      <c r="WWB858" s="399"/>
      <c r="WWC858" s="399"/>
      <c r="WWD858" s="399"/>
      <c r="WWE858" s="399"/>
      <c r="WWF858" s="399"/>
      <c r="WWG858" s="399"/>
      <c r="WWH858" s="399"/>
      <c r="WWI858" s="399"/>
      <c r="WWJ858" s="399"/>
      <c r="WWK858" s="399"/>
      <c r="WWL858" s="399"/>
      <c r="WWM858" s="399"/>
      <c r="WWN858" s="399"/>
      <c r="WWO858" s="399"/>
      <c r="WWP858" s="399"/>
      <c r="WWQ858" s="399"/>
      <c r="WWR858" s="399"/>
      <c r="WWS858" s="399"/>
      <c r="WWT858" s="399"/>
      <c r="WWU858" s="399"/>
      <c r="WWV858" s="399"/>
      <c r="WWW858" s="399"/>
      <c r="WWX858" s="399"/>
      <c r="WWY858" s="399"/>
      <c r="WWZ858" s="399"/>
      <c r="WXA858" s="399"/>
      <c r="WXB858" s="399"/>
      <c r="WXC858" s="399"/>
      <c r="WXD858" s="399"/>
      <c r="WXE858" s="399"/>
      <c r="WXF858" s="399"/>
      <c r="WXG858" s="399"/>
      <c r="WXH858" s="399"/>
      <c r="WXI858" s="399"/>
      <c r="WXJ858" s="399"/>
      <c r="WXK858" s="399"/>
      <c r="WXL858" s="399"/>
      <c r="WXM858" s="399"/>
      <c r="WXN858" s="399"/>
      <c r="WXO858" s="399"/>
      <c r="WXP858" s="399"/>
      <c r="WXQ858" s="399"/>
      <c r="WXR858" s="399"/>
      <c r="WXS858" s="399"/>
      <c r="WXT858" s="399"/>
      <c r="WXU858" s="399"/>
      <c r="WXV858" s="399"/>
      <c r="WXW858" s="399"/>
      <c r="WXX858" s="399"/>
      <c r="WXY858" s="399"/>
      <c r="WXZ858" s="399"/>
    </row>
    <row r="859" spans="2:16198" ht="35.25" x14ac:dyDescent="0.5">
      <c r="B859" s="400">
        <v>23</v>
      </c>
      <c r="C859" s="378" t="s">
        <v>10996</v>
      </c>
      <c r="D859" s="372">
        <v>1982</v>
      </c>
      <c r="E859" s="372"/>
      <c r="F859" s="358" t="s">
        <v>17189</v>
      </c>
      <c r="G859" s="372">
        <v>2</v>
      </c>
      <c r="H859" s="372">
        <v>3</v>
      </c>
      <c r="I859" s="373">
        <v>845.9</v>
      </c>
      <c r="J859" s="373">
        <v>488.5</v>
      </c>
      <c r="K859" s="373">
        <v>488.5</v>
      </c>
      <c r="L859" s="379">
        <v>48</v>
      </c>
      <c r="M859" s="372" t="s">
        <v>17048</v>
      </c>
      <c r="N859" s="372" t="s">
        <v>17064</v>
      </c>
      <c r="O859" s="372" t="s">
        <v>17454</v>
      </c>
      <c r="P859" s="373">
        <v>6560974.5800000001</v>
      </c>
      <c r="Q859" s="376"/>
      <c r="R859" s="373">
        <v>5623242.8499999996</v>
      </c>
      <c r="S859" s="373">
        <v>296994.19</v>
      </c>
      <c r="T859" s="373">
        <f>P859-R859-S859</f>
        <v>640737.5400000005</v>
      </c>
      <c r="U859" s="359">
        <f t="shared" si="477"/>
        <v>7756.2059108641688</v>
      </c>
      <c r="V859" s="376">
        <v>10856.24</v>
      </c>
    </row>
    <row r="860" spans="2:16198" ht="35.25" x14ac:dyDescent="0.25">
      <c r="B860" s="394" t="s">
        <v>17432</v>
      </c>
      <c r="C860" s="395"/>
      <c r="D860" s="395"/>
      <c r="E860" s="395"/>
      <c r="F860" s="395"/>
      <c r="G860" s="395"/>
      <c r="H860" s="395"/>
      <c r="I860" s="395"/>
      <c r="J860" s="395"/>
      <c r="K860" s="395"/>
      <c r="L860" s="395"/>
      <c r="M860" s="395"/>
      <c r="N860" s="395"/>
      <c r="O860" s="395"/>
      <c r="P860" s="395"/>
      <c r="Q860" s="395"/>
      <c r="R860" s="395"/>
      <c r="S860" s="395"/>
      <c r="T860" s="395"/>
      <c r="U860" s="395"/>
      <c r="V860" s="396"/>
    </row>
    <row r="861" spans="2:16198" s="398" customFormat="1" ht="35.25" x14ac:dyDescent="0.5">
      <c r="B861" s="367" t="s">
        <v>17319</v>
      </c>
      <c r="C861" s="385"/>
      <c r="D861" s="358" t="s">
        <v>17026</v>
      </c>
      <c r="E861" s="358" t="s">
        <v>17026</v>
      </c>
      <c r="F861" s="358" t="s">
        <v>17026</v>
      </c>
      <c r="G861" s="358" t="s">
        <v>17026</v>
      </c>
      <c r="H861" s="358" t="s">
        <v>17026</v>
      </c>
      <c r="I861" s="363">
        <f>I862</f>
        <v>37527.699999999997</v>
      </c>
      <c r="J861" s="363">
        <f t="shared" ref="J861:L861" si="504">J862</f>
        <v>30128.6</v>
      </c>
      <c r="K861" s="363">
        <f t="shared" si="504"/>
        <v>30128.6</v>
      </c>
      <c r="L861" s="364">
        <f t="shared" si="504"/>
        <v>1236</v>
      </c>
      <c r="M861" s="358" t="s">
        <v>17026</v>
      </c>
      <c r="N861" s="358" t="s">
        <v>17026</v>
      </c>
      <c r="O861" s="361" t="s">
        <v>17026</v>
      </c>
      <c r="P861" s="365">
        <f>P862</f>
        <v>28378044.662</v>
      </c>
      <c r="Q861" s="365">
        <f t="shared" ref="Q861:T861" si="505">Q862</f>
        <v>0</v>
      </c>
      <c r="R861" s="363">
        <f t="shared" si="505"/>
        <v>14032878.49</v>
      </c>
      <c r="S861" s="363">
        <f t="shared" si="505"/>
        <v>0</v>
      </c>
      <c r="T861" s="363">
        <f t="shared" si="505"/>
        <v>14345166.172</v>
      </c>
      <c r="U861" s="359">
        <f>P861/I861</f>
        <v>756.18928583419722</v>
      </c>
      <c r="V861" s="376">
        <f>MAX(V862:V868)</f>
        <v>1083.0899999999999</v>
      </c>
      <c r="W861" s="399"/>
      <c r="X861" s="399"/>
      <c r="Y861" s="399"/>
      <c r="Z861" s="399"/>
      <c r="AA861" s="399"/>
      <c r="AB861" s="399"/>
      <c r="AC861" s="399"/>
      <c r="AD861" s="399"/>
      <c r="AE861" s="399"/>
      <c r="AF861" s="399"/>
      <c r="AG861" s="399"/>
      <c r="AH861" s="399"/>
      <c r="AI861" s="399"/>
      <c r="AJ861" s="399"/>
      <c r="AK861" s="399"/>
      <c r="AL861" s="399"/>
      <c r="AM861" s="399"/>
      <c r="AN861" s="399"/>
      <c r="AO861" s="399"/>
      <c r="AP861" s="399"/>
      <c r="AQ861" s="399"/>
      <c r="AR861" s="399"/>
      <c r="AS861" s="399"/>
      <c r="AT861" s="399"/>
      <c r="AU861" s="399"/>
      <c r="AV861" s="399"/>
      <c r="AW861" s="399"/>
      <c r="AX861" s="399"/>
      <c r="AY861" s="399"/>
      <c r="AZ861" s="399"/>
      <c r="BA861" s="399"/>
      <c r="BB861" s="399"/>
      <c r="BC861" s="399"/>
      <c r="BD861" s="399"/>
      <c r="BE861" s="399"/>
      <c r="BF861" s="399"/>
      <c r="BG861" s="399"/>
      <c r="BH861" s="399"/>
      <c r="BI861" s="399"/>
      <c r="BJ861" s="399"/>
      <c r="BK861" s="399"/>
      <c r="BL861" s="399"/>
      <c r="BM861" s="399"/>
      <c r="BN861" s="399"/>
      <c r="BO861" s="399"/>
      <c r="BP861" s="399"/>
      <c r="BQ861" s="399"/>
      <c r="BR861" s="399"/>
      <c r="BS861" s="399"/>
      <c r="BT861" s="399"/>
      <c r="BU861" s="399"/>
      <c r="BV861" s="399"/>
      <c r="BW861" s="399"/>
      <c r="BX861" s="399"/>
      <c r="BY861" s="399"/>
      <c r="BZ861" s="399"/>
      <c r="CA861" s="399"/>
      <c r="CB861" s="399"/>
      <c r="CC861" s="399"/>
      <c r="CD861" s="399"/>
      <c r="CE861" s="399"/>
      <c r="CF861" s="399"/>
      <c r="CG861" s="399"/>
      <c r="CH861" s="399"/>
      <c r="CI861" s="399"/>
      <c r="CJ861" s="399"/>
      <c r="CK861" s="399"/>
      <c r="CL861" s="399"/>
      <c r="CM861" s="399"/>
      <c r="CN861" s="399"/>
      <c r="CO861" s="399"/>
      <c r="CP861" s="399"/>
      <c r="CQ861" s="399"/>
      <c r="CR861" s="399"/>
      <c r="CS861" s="399"/>
      <c r="CT861" s="399"/>
      <c r="CU861" s="399"/>
      <c r="CV861" s="399"/>
      <c r="CW861" s="399"/>
      <c r="CX861" s="399"/>
      <c r="CY861" s="399"/>
      <c r="CZ861" s="399"/>
      <c r="DA861" s="399"/>
      <c r="DB861" s="399"/>
      <c r="DC861" s="399"/>
      <c r="DD861" s="399"/>
      <c r="DE861" s="399"/>
      <c r="DF861" s="399"/>
      <c r="DG861" s="399"/>
      <c r="DH861" s="399"/>
      <c r="DI861" s="399"/>
      <c r="DJ861" s="399"/>
      <c r="DK861" s="399"/>
      <c r="DL861" s="399"/>
      <c r="DM861" s="399"/>
      <c r="DN861" s="399"/>
      <c r="DO861" s="399"/>
      <c r="DP861" s="399"/>
      <c r="DQ861" s="399"/>
      <c r="DR861" s="399"/>
      <c r="DS861" s="399"/>
      <c r="DT861" s="399"/>
      <c r="DU861" s="399"/>
      <c r="DV861" s="399"/>
      <c r="DW861" s="399"/>
      <c r="DX861" s="399"/>
      <c r="DY861" s="399"/>
      <c r="DZ861" s="399"/>
      <c r="EA861" s="399"/>
      <c r="EB861" s="399"/>
      <c r="EC861" s="399"/>
      <c r="ED861" s="399"/>
      <c r="EE861" s="399"/>
      <c r="EF861" s="399"/>
      <c r="EG861" s="399"/>
      <c r="EH861" s="399"/>
      <c r="EI861" s="399"/>
      <c r="EJ861" s="399"/>
      <c r="EK861" s="399"/>
      <c r="EL861" s="399"/>
      <c r="EM861" s="399"/>
      <c r="EN861" s="399"/>
      <c r="EO861" s="399"/>
      <c r="EP861" s="399"/>
      <c r="EQ861" s="399"/>
      <c r="ER861" s="399"/>
      <c r="ES861" s="399"/>
      <c r="ET861" s="399"/>
      <c r="EU861" s="399"/>
      <c r="EV861" s="399"/>
      <c r="EW861" s="399"/>
      <c r="EX861" s="399"/>
      <c r="EY861" s="399"/>
      <c r="EZ861" s="399"/>
      <c r="FA861" s="399"/>
      <c r="FB861" s="399"/>
      <c r="FC861" s="399"/>
      <c r="FD861" s="399"/>
      <c r="FE861" s="399"/>
      <c r="FF861" s="399"/>
      <c r="FG861" s="399"/>
      <c r="FH861" s="399"/>
      <c r="FI861" s="399"/>
      <c r="FJ861" s="399"/>
      <c r="FK861" s="399"/>
      <c r="FL861" s="399"/>
      <c r="FM861" s="399"/>
      <c r="FN861" s="399"/>
      <c r="FO861" s="399"/>
      <c r="FP861" s="399"/>
      <c r="FQ861" s="399"/>
      <c r="FR861" s="399"/>
      <c r="FS861" s="399"/>
      <c r="FT861" s="399"/>
      <c r="FU861" s="399"/>
      <c r="FV861" s="399"/>
      <c r="FW861" s="399"/>
      <c r="FX861" s="399"/>
      <c r="FY861" s="399"/>
      <c r="FZ861" s="399"/>
      <c r="GA861" s="399"/>
      <c r="GB861" s="399"/>
      <c r="GC861" s="399"/>
      <c r="GD861" s="399"/>
      <c r="GE861" s="399"/>
      <c r="GF861" s="399"/>
      <c r="GG861" s="399"/>
      <c r="GH861" s="399"/>
      <c r="GI861" s="399"/>
      <c r="GJ861" s="399"/>
      <c r="GK861" s="399"/>
      <c r="GL861" s="399"/>
      <c r="GM861" s="399"/>
      <c r="GN861" s="399"/>
      <c r="GO861" s="399"/>
      <c r="GP861" s="399"/>
      <c r="GQ861" s="399"/>
      <c r="GR861" s="399"/>
      <c r="GS861" s="399"/>
      <c r="GT861" s="399"/>
      <c r="GU861" s="399"/>
      <c r="GV861" s="399"/>
      <c r="GW861" s="399"/>
      <c r="GX861" s="399"/>
      <c r="GY861" s="399"/>
      <c r="GZ861" s="399"/>
      <c r="HA861" s="399"/>
      <c r="HB861" s="399"/>
      <c r="HC861" s="399"/>
      <c r="HD861" s="399"/>
      <c r="HE861" s="399"/>
      <c r="HF861" s="399"/>
      <c r="HG861" s="399"/>
      <c r="HH861" s="399"/>
      <c r="HI861" s="399"/>
      <c r="HJ861" s="399"/>
      <c r="HK861" s="399"/>
      <c r="HL861" s="399"/>
      <c r="HM861" s="399"/>
      <c r="HN861" s="399"/>
      <c r="HO861" s="399"/>
      <c r="HP861" s="399"/>
      <c r="HQ861" s="399"/>
      <c r="HR861" s="399"/>
      <c r="HS861" s="399"/>
      <c r="HT861" s="399"/>
      <c r="HU861" s="399"/>
      <c r="HV861" s="399"/>
      <c r="HW861" s="399"/>
      <c r="HX861" s="399"/>
      <c r="HY861" s="399"/>
      <c r="HZ861" s="399"/>
      <c r="IA861" s="399"/>
      <c r="IB861" s="399"/>
      <c r="IC861" s="399"/>
      <c r="ID861" s="399"/>
      <c r="IE861" s="399"/>
      <c r="IF861" s="399"/>
      <c r="IG861" s="399"/>
      <c r="IH861" s="399"/>
      <c r="II861" s="399"/>
      <c r="IJ861" s="399"/>
      <c r="IK861" s="399"/>
      <c r="IL861" s="399"/>
      <c r="IM861" s="399"/>
      <c r="IN861" s="399"/>
      <c r="IO861" s="399"/>
      <c r="IP861" s="399"/>
      <c r="IQ861" s="399"/>
      <c r="IR861" s="399"/>
      <c r="IS861" s="399"/>
      <c r="IT861" s="399"/>
      <c r="IU861" s="399"/>
      <c r="IV861" s="399"/>
      <c r="IW861" s="399"/>
      <c r="IX861" s="399"/>
      <c r="IY861" s="399"/>
      <c r="IZ861" s="399"/>
      <c r="JA861" s="399"/>
      <c r="JB861" s="399"/>
      <c r="JC861" s="399"/>
      <c r="JD861" s="399"/>
      <c r="JE861" s="399"/>
      <c r="JF861" s="399"/>
      <c r="JG861" s="399"/>
      <c r="JH861" s="399"/>
      <c r="JI861" s="399"/>
      <c r="JJ861" s="399"/>
      <c r="JK861" s="399"/>
      <c r="JL861" s="399"/>
      <c r="JM861" s="399"/>
      <c r="JN861" s="399"/>
      <c r="JO861" s="399"/>
      <c r="JP861" s="399"/>
      <c r="JQ861" s="399"/>
      <c r="JR861" s="399"/>
      <c r="JS861" s="399"/>
      <c r="JT861" s="399"/>
      <c r="JU861" s="399"/>
      <c r="JV861" s="399"/>
      <c r="JW861" s="399"/>
      <c r="JX861" s="399"/>
      <c r="JY861" s="399"/>
      <c r="JZ861" s="399"/>
      <c r="KA861" s="399"/>
      <c r="KB861" s="399"/>
      <c r="KC861" s="399"/>
      <c r="KD861" s="399"/>
      <c r="KE861" s="399"/>
      <c r="KF861" s="399"/>
      <c r="KG861" s="399"/>
      <c r="KH861" s="399"/>
      <c r="KI861" s="399"/>
      <c r="KJ861" s="399"/>
      <c r="KK861" s="399"/>
      <c r="KL861" s="399"/>
      <c r="KM861" s="399"/>
      <c r="KN861" s="399"/>
      <c r="KO861" s="399"/>
      <c r="KP861" s="399"/>
      <c r="KQ861" s="399"/>
      <c r="KR861" s="399"/>
      <c r="KS861" s="399"/>
      <c r="KT861" s="399"/>
      <c r="KU861" s="399"/>
      <c r="KV861" s="399"/>
      <c r="KW861" s="399"/>
      <c r="KX861" s="399"/>
      <c r="KY861" s="399"/>
      <c r="KZ861" s="399"/>
      <c r="LA861" s="399"/>
      <c r="LB861" s="399"/>
      <c r="LC861" s="399"/>
      <c r="LD861" s="399"/>
      <c r="LE861" s="399"/>
      <c r="LF861" s="399"/>
      <c r="LG861" s="399"/>
      <c r="LH861" s="399"/>
      <c r="LI861" s="399"/>
      <c r="LJ861" s="399"/>
      <c r="LK861" s="399"/>
      <c r="LL861" s="399"/>
      <c r="LM861" s="399"/>
      <c r="LN861" s="399"/>
      <c r="LO861" s="399"/>
      <c r="LP861" s="399"/>
      <c r="LQ861" s="399"/>
      <c r="LR861" s="399"/>
      <c r="LS861" s="399"/>
      <c r="LT861" s="399"/>
      <c r="LU861" s="399"/>
      <c r="LV861" s="399"/>
      <c r="LW861" s="399"/>
      <c r="LX861" s="399"/>
      <c r="LY861" s="399"/>
      <c r="LZ861" s="399"/>
      <c r="MA861" s="399"/>
      <c r="MB861" s="399"/>
      <c r="MC861" s="399"/>
      <c r="MD861" s="399"/>
      <c r="ME861" s="399"/>
      <c r="MF861" s="399"/>
      <c r="MG861" s="399"/>
      <c r="MH861" s="399"/>
      <c r="MI861" s="399"/>
      <c r="MJ861" s="399"/>
      <c r="MK861" s="399"/>
      <c r="ML861" s="399"/>
      <c r="MM861" s="399"/>
      <c r="MN861" s="399"/>
      <c r="MO861" s="399"/>
      <c r="MP861" s="399"/>
      <c r="MQ861" s="399"/>
      <c r="MR861" s="399"/>
      <c r="MS861" s="399"/>
      <c r="MT861" s="399"/>
      <c r="MU861" s="399"/>
      <c r="MV861" s="399"/>
      <c r="MW861" s="399"/>
      <c r="MX861" s="399"/>
      <c r="MY861" s="399"/>
      <c r="MZ861" s="399"/>
      <c r="NA861" s="399"/>
      <c r="NB861" s="399"/>
      <c r="NC861" s="399"/>
      <c r="ND861" s="399"/>
      <c r="NE861" s="399"/>
      <c r="NF861" s="399"/>
      <c r="NG861" s="399"/>
      <c r="NH861" s="399"/>
      <c r="NI861" s="399"/>
      <c r="NJ861" s="399"/>
      <c r="NK861" s="399"/>
      <c r="NL861" s="399"/>
      <c r="NM861" s="399"/>
      <c r="NN861" s="399"/>
      <c r="NO861" s="399"/>
      <c r="NP861" s="399"/>
      <c r="NQ861" s="399"/>
      <c r="NR861" s="399"/>
      <c r="NS861" s="399"/>
      <c r="NT861" s="399"/>
      <c r="NU861" s="399"/>
      <c r="NV861" s="399"/>
      <c r="NW861" s="399"/>
      <c r="NX861" s="399"/>
      <c r="NY861" s="399"/>
      <c r="NZ861" s="399"/>
      <c r="OA861" s="399"/>
      <c r="OB861" s="399"/>
      <c r="OC861" s="399"/>
      <c r="OD861" s="399"/>
      <c r="OE861" s="399"/>
      <c r="OF861" s="399"/>
      <c r="OG861" s="399"/>
      <c r="OH861" s="399"/>
      <c r="OI861" s="399"/>
      <c r="OJ861" s="399"/>
      <c r="OK861" s="399"/>
      <c r="OL861" s="399"/>
      <c r="OM861" s="399"/>
      <c r="ON861" s="399"/>
      <c r="OO861" s="399"/>
      <c r="OP861" s="399"/>
      <c r="OQ861" s="399"/>
      <c r="OR861" s="399"/>
      <c r="OS861" s="399"/>
      <c r="OT861" s="399"/>
      <c r="OU861" s="399"/>
      <c r="OV861" s="399"/>
      <c r="OW861" s="399"/>
      <c r="OX861" s="399"/>
      <c r="OY861" s="399"/>
      <c r="OZ861" s="399"/>
      <c r="PA861" s="399"/>
      <c r="PB861" s="399"/>
      <c r="PC861" s="399"/>
      <c r="PD861" s="399"/>
      <c r="PE861" s="399"/>
      <c r="PF861" s="399"/>
      <c r="PG861" s="399"/>
      <c r="PH861" s="399"/>
      <c r="PI861" s="399"/>
      <c r="PJ861" s="399"/>
      <c r="PK861" s="399"/>
      <c r="PL861" s="399"/>
      <c r="PM861" s="399"/>
      <c r="PN861" s="399"/>
      <c r="PO861" s="399"/>
      <c r="PP861" s="399"/>
      <c r="PQ861" s="399"/>
      <c r="PR861" s="399"/>
      <c r="PS861" s="399"/>
      <c r="PT861" s="399"/>
      <c r="PU861" s="399"/>
      <c r="PV861" s="399"/>
      <c r="PW861" s="399"/>
      <c r="PX861" s="399"/>
      <c r="PY861" s="399"/>
      <c r="PZ861" s="399"/>
      <c r="QA861" s="399"/>
      <c r="QB861" s="399"/>
      <c r="QC861" s="399"/>
      <c r="QD861" s="399"/>
      <c r="QE861" s="399"/>
      <c r="QF861" s="399"/>
      <c r="QG861" s="399"/>
      <c r="QH861" s="399"/>
      <c r="QI861" s="399"/>
      <c r="QJ861" s="399"/>
      <c r="QK861" s="399"/>
      <c r="QL861" s="399"/>
      <c r="QM861" s="399"/>
      <c r="QN861" s="399"/>
      <c r="QO861" s="399"/>
      <c r="QP861" s="399"/>
      <c r="QQ861" s="399"/>
      <c r="QR861" s="399"/>
      <c r="QS861" s="399"/>
      <c r="QT861" s="399"/>
      <c r="QU861" s="399"/>
      <c r="QV861" s="399"/>
      <c r="QW861" s="399"/>
      <c r="QX861" s="399"/>
      <c r="QY861" s="399"/>
      <c r="QZ861" s="399"/>
      <c r="RA861" s="399"/>
      <c r="RB861" s="399"/>
      <c r="RC861" s="399"/>
      <c r="RD861" s="399"/>
      <c r="RE861" s="399"/>
      <c r="RF861" s="399"/>
      <c r="RG861" s="399"/>
      <c r="RH861" s="399"/>
      <c r="RI861" s="399"/>
      <c r="RJ861" s="399"/>
      <c r="RK861" s="399"/>
      <c r="RL861" s="399"/>
      <c r="RM861" s="399"/>
      <c r="RN861" s="399"/>
      <c r="RO861" s="399"/>
      <c r="RP861" s="399"/>
      <c r="RQ861" s="399"/>
      <c r="RR861" s="399"/>
      <c r="RS861" s="399"/>
      <c r="RT861" s="399"/>
      <c r="RU861" s="399"/>
      <c r="RV861" s="399"/>
      <c r="RW861" s="399"/>
      <c r="RX861" s="399"/>
      <c r="RY861" s="399"/>
      <c r="RZ861" s="399"/>
      <c r="SA861" s="399"/>
      <c r="SB861" s="399"/>
      <c r="SC861" s="399"/>
      <c r="SD861" s="399"/>
      <c r="SE861" s="399"/>
      <c r="SF861" s="399"/>
      <c r="SG861" s="399"/>
      <c r="SH861" s="399"/>
      <c r="SI861" s="399"/>
      <c r="SJ861" s="399"/>
      <c r="SK861" s="399"/>
      <c r="SL861" s="399"/>
      <c r="SM861" s="399"/>
      <c r="SN861" s="399"/>
      <c r="SO861" s="399"/>
      <c r="SP861" s="399"/>
      <c r="SQ861" s="399"/>
      <c r="SR861" s="399"/>
      <c r="SS861" s="399"/>
      <c r="ST861" s="399"/>
      <c r="SU861" s="399"/>
      <c r="SV861" s="399"/>
      <c r="SW861" s="399"/>
      <c r="SX861" s="399"/>
      <c r="SY861" s="399"/>
      <c r="SZ861" s="399"/>
      <c r="TA861" s="399"/>
      <c r="TB861" s="399"/>
      <c r="TC861" s="399"/>
      <c r="TD861" s="399"/>
      <c r="TE861" s="399"/>
      <c r="TF861" s="399"/>
      <c r="TG861" s="399"/>
      <c r="TH861" s="399"/>
      <c r="TI861" s="399"/>
      <c r="TJ861" s="399"/>
      <c r="TK861" s="399"/>
      <c r="TL861" s="399"/>
      <c r="TM861" s="399"/>
      <c r="TN861" s="399"/>
      <c r="TO861" s="399"/>
      <c r="TP861" s="399"/>
      <c r="TQ861" s="399"/>
      <c r="TR861" s="399"/>
      <c r="TS861" s="399"/>
      <c r="TT861" s="399"/>
      <c r="TU861" s="399"/>
      <c r="TV861" s="399"/>
      <c r="TW861" s="399"/>
      <c r="TX861" s="399"/>
      <c r="TY861" s="399"/>
      <c r="TZ861" s="399"/>
      <c r="UA861" s="399"/>
      <c r="UB861" s="399"/>
      <c r="UC861" s="399"/>
      <c r="UD861" s="399"/>
      <c r="UE861" s="399"/>
      <c r="UF861" s="399"/>
      <c r="UG861" s="399"/>
      <c r="UH861" s="399"/>
      <c r="UI861" s="399"/>
      <c r="UJ861" s="399"/>
      <c r="UK861" s="399"/>
      <c r="UL861" s="399"/>
      <c r="UM861" s="399"/>
      <c r="UN861" s="399"/>
      <c r="UO861" s="399"/>
      <c r="UP861" s="399"/>
      <c r="UQ861" s="399"/>
      <c r="UR861" s="399"/>
      <c r="US861" s="399"/>
      <c r="UT861" s="399"/>
      <c r="UU861" s="399"/>
      <c r="UV861" s="399"/>
      <c r="UW861" s="399"/>
      <c r="UX861" s="399"/>
      <c r="UY861" s="399"/>
      <c r="UZ861" s="399"/>
      <c r="VA861" s="399"/>
      <c r="VB861" s="399"/>
      <c r="VC861" s="399"/>
      <c r="VD861" s="399"/>
      <c r="VE861" s="399"/>
      <c r="VF861" s="399"/>
      <c r="VG861" s="399"/>
      <c r="VH861" s="399"/>
      <c r="VI861" s="399"/>
      <c r="VJ861" s="399"/>
      <c r="VK861" s="399"/>
      <c r="VL861" s="399"/>
      <c r="VM861" s="399"/>
      <c r="VN861" s="399"/>
      <c r="VO861" s="399"/>
      <c r="VP861" s="399"/>
      <c r="VQ861" s="399"/>
      <c r="VR861" s="399"/>
      <c r="VS861" s="399"/>
      <c r="VT861" s="399"/>
      <c r="VU861" s="399"/>
      <c r="VV861" s="399"/>
      <c r="VW861" s="399"/>
      <c r="VX861" s="399"/>
      <c r="VY861" s="399"/>
      <c r="VZ861" s="399"/>
      <c r="WA861" s="399"/>
      <c r="WB861" s="399"/>
      <c r="WC861" s="399"/>
      <c r="WD861" s="399"/>
      <c r="WE861" s="399"/>
      <c r="WF861" s="399"/>
      <c r="WG861" s="399"/>
      <c r="WH861" s="399"/>
      <c r="WI861" s="399"/>
      <c r="WJ861" s="399"/>
      <c r="WK861" s="399"/>
      <c r="WL861" s="399"/>
      <c r="WM861" s="399"/>
      <c r="WN861" s="399"/>
      <c r="WO861" s="399"/>
      <c r="WP861" s="399"/>
      <c r="WQ861" s="399"/>
      <c r="WR861" s="399"/>
      <c r="WS861" s="399"/>
      <c r="WT861" s="399"/>
      <c r="WU861" s="399"/>
      <c r="WV861" s="399"/>
      <c r="WW861" s="399"/>
      <c r="WX861" s="399"/>
      <c r="WY861" s="399"/>
      <c r="WZ861" s="399"/>
      <c r="XA861" s="399"/>
      <c r="XB861" s="399"/>
      <c r="XC861" s="399"/>
      <c r="XD861" s="399"/>
      <c r="XE861" s="399"/>
      <c r="XF861" s="399"/>
      <c r="XG861" s="399"/>
      <c r="XH861" s="399"/>
      <c r="XI861" s="399"/>
      <c r="XJ861" s="399"/>
      <c r="XK861" s="399"/>
      <c r="XL861" s="399"/>
      <c r="XM861" s="399"/>
      <c r="XN861" s="399"/>
      <c r="XO861" s="399"/>
      <c r="XP861" s="399"/>
      <c r="XQ861" s="399"/>
      <c r="XR861" s="399"/>
      <c r="XS861" s="399"/>
      <c r="XT861" s="399"/>
      <c r="XU861" s="399"/>
      <c r="XV861" s="399"/>
      <c r="XW861" s="399"/>
      <c r="XX861" s="399"/>
      <c r="XY861" s="399"/>
      <c r="XZ861" s="399"/>
      <c r="YA861" s="399"/>
      <c r="YB861" s="399"/>
      <c r="YC861" s="399"/>
      <c r="YD861" s="399"/>
      <c r="YE861" s="399"/>
      <c r="YF861" s="399"/>
      <c r="YG861" s="399"/>
      <c r="YH861" s="399"/>
      <c r="YI861" s="399"/>
      <c r="YJ861" s="399"/>
      <c r="YK861" s="399"/>
      <c r="YL861" s="399"/>
      <c r="YM861" s="399"/>
      <c r="YN861" s="399"/>
      <c r="YO861" s="399"/>
      <c r="YP861" s="399"/>
      <c r="YQ861" s="399"/>
      <c r="YR861" s="399"/>
      <c r="YS861" s="399"/>
      <c r="YT861" s="399"/>
      <c r="YU861" s="399"/>
      <c r="YV861" s="399"/>
      <c r="YW861" s="399"/>
      <c r="YX861" s="399"/>
      <c r="YY861" s="399"/>
      <c r="YZ861" s="399"/>
      <c r="ZA861" s="399"/>
      <c r="ZB861" s="399"/>
      <c r="ZC861" s="399"/>
      <c r="ZD861" s="399"/>
      <c r="ZE861" s="399"/>
      <c r="ZF861" s="399"/>
      <c r="ZG861" s="399"/>
      <c r="ZH861" s="399"/>
      <c r="ZI861" s="399"/>
      <c r="ZJ861" s="399"/>
      <c r="ZK861" s="399"/>
      <c r="ZL861" s="399"/>
      <c r="ZM861" s="399"/>
      <c r="ZN861" s="399"/>
      <c r="ZO861" s="399"/>
      <c r="ZP861" s="399"/>
      <c r="ZQ861" s="399"/>
      <c r="ZR861" s="399"/>
      <c r="ZS861" s="399"/>
      <c r="ZT861" s="399"/>
      <c r="ZU861" s="399"/>
      <c r="ZV861" s="399"/>
      <c r="ZW861" s="399"/>
      <c r="ZX861" s="399"/>
      <c r="ZY861" s="399"/>
      <c r="ZZ861" s="399"/>
      <c r="AAA861" s="399"/>
      <c r="AAB861" s="399"/>
      <c r="AAC861" s="399"/>
      <c r="AAD861" s="399"/>
      <c r="AAE861" s="399"/>
      <c r="AAF861" s="399"/>
      <c r="AAG861" s="399"/>
      <c r="AAH861" s="399"/>
      <c r="AAI861" s="399"/>
      <c r="AAJ861" s="399"/>
      <c r="AAK861" s="399"/>
      <c r="AAL861" s="399"/>
      <c r="AAM861" s="399"/>
      <c r="AAN861" s="399"/>
      <c r="AAO861" s="399"/>
      <c r="AAP861" s="399"/>
      <c r="AAQ861" s="399"/>
      <c r="AAR861" s="399"/>
      <c r="AAS861" s="399"/>
      <c r="AAT861" s="399"/>
      <c r="AAU861" s="399"/>
      <c r="AAV861" s="399"/>
      <c r="AAW861" s="399"/>
      <c r="AAX861" s="399"/>
      <c r="AAY861" s="399"/>
      <c r="AAZ861" s="399"/>
      <c r="ABA861" s="399"/>
      <c r="ABB861" s="399"/>
      <c r="ABC861" s="399"/>
      <c r="ABD861" s="399"/>
      <c r="ABE861" s="399"/>
      <c r="ABF861" s="399"/>
      <c r="ABG861" s="399"/>
      <c r="ABH861" s="399"/>
      <c r="ABI861" s="399"/>
      <c r="ABJ861" s="399"/>
      <c r="ABK861" s="399"/>
      <c r="ABL861" s="399"/>
      <c r="ABM861" s="399"/>
      <c r="ABN861" s="399"/>
      <c r="ABO861" s="399"/>
      <c r="ABP861" s="399"/>
      <c r="ABQ861" s="399"/>
      <c r="ABR861" s="399"/>
      <c r="ABS861" s="399"/>
      <c r="ABT861" s="399"/>
      <c r="ABU861" s="399"/>
      <c r="ABV861" s="399"/>
      <c r="ABW861" s="399"/>
      <c r="ABX861" s="399"/>
      <c r="ABY861" s="399"/>
      <c r="ABZ861" s="399"/>
      <c r="ACA861" s="399"/>
      <c r="ACB861" s="399"/>
      <c r="ACC861" s="399"/>
      <c r="ACD861" s="399"/>
      <c r="ACE861" s="399"/>
      <c r="ACF861" s="399"/>
      <c r="ACG861" s="399"/>
      <c r="ACH861" s="399"/>
      <c r="ACI861" s="399"/>
      <c r="ACJ861" s="399"/>
      <c r="ACK861" s="399"/>
      <c r="ACL861" s="399"/>
      <c r="ACM861" s="399"/>
      <c r="ACN861" s="399"/>
      <c r="ACO861" s="399"/>
      <c r="ACP861" s="399"/>
      <c r="ACQ861" s="399"/>
      <c r="ACR861" s="399"/>
      <c r="ACS861" s="399"/>
      <c r="ACT861" s="399"/>
      <c r="ACU861" s="399"/>
      <c r="ACV861" s="399"/>
      <c r="ACW861" s="399"/>
      <c r="ACX861" s="399"/>
      <c r="ACY861" s="399"/>
      <c r="ACZ861" s="399"/>
      <c r="ADA861" s="399"/>
      <c r="ADB861" s="399"/>
      <c r="ADC861" s="399"/>
      <c r="ADD861" s="399"/>
      <c r="ADE861" s="399"/>
      <c r="ADF861" s="399"/>
      <c r="ADG861" s="399"/>
      <c r="ADH861" s="399"/>
      <c r="ADI861" s="399"/>
      <c r="ADJ861" s="399"/>
      <c r="ADK861" s="399"/>
      <c r="ADL861" s="399"/>
      <c r="ADM861" s="399"/>
      <c r="ADN861" s="399"/>
      <c r="ADO861" s="399"/>
      <c r="ADP861" s="399"/>
      <c r="ADQ861" s="399"/>
      <c r="ADR861" s="399"/>
      <c r="ADS861" s="399"/>
      <c r="ADT861" s="399"/>
      <c r="ADU861" s="399"/>
      <c r="ADV861" s="399"/>
      <c r="ADW861" s="399"/>
      <c r="ADX861" s="399"/>
      <c r="ADY861" s="399"/>
      <c r="ADZ861" s="399"/>
      <c r="AEA861" s="399"/>
      <c r="AEB861" s="399"/>
      <c r="AEC861" s="399"/>
      <c r="AED861" s="399"/>
      <c r="AEE861" s="399"/>
      <c r="AEF861" s="399"/>
      <c r="AEG861" s="399"/>
      <c r="AEH861" s="399"/>
      <c r="AEI861" s="399"/>
      <c r="AEJ861" s="399"/>
      <c r="AEK861" s="399"/>
      <c r="AEL861" s="399"/>
      <c r="AEM861" s="399"/>
      <c r="AEN861" s="399"/>
      <c r="AEO861" s="399"/>
      <c r="AEP861" s="399"/>
      <c r="AEQ861" s="399"/>
      <c r="AER861" s="399"/>
      <c r="AES861" s="399"/>
      <c r="AET861" s="399"/>
      <c r="AEU861" s="399"/>
      <c r="AEV861" s="399"/>
      <c r="AEW861" s="399"/>
      <c r="AEX861" s="399"/>
      <c r="AEY861" s="399"/>
      <c r="AEZ861" s="399"/>
      <c r="AFA861" s="399"/>
      <c r="AFB861" s="399"/>
      <c r="AFC861" s="399"/>
      <c r="AFD861" s="399"/>
      <c r="AFE861" s="399"/>
      <c r="AFF861" s="399"/>
      <c r="AFG861" s="399"/>
      <c r="AFH861" s="399"/>
      <c r="AFI861" s="399"/>
      <c r="AFJ861" s="399"/>
      <c r="AFK861" s="399"/>
      <c r="AFL861" s="399"/>
      <c r="AFM861" s="399"/>
      <c r="AFN861" s="399"/>
      <c r="AFO861" s="399"/>
      <c r="AFP861" s="399"/>
      <c r="AFQ861" s="399"/>
      <c r="AFR861" s="399"/>
      <c r="AFS861" s="399"/>
      <c r="AFT861" s="399"/>
      <c r="AFU861" s="399"/>
      <c r="AFV861" s="399"/>
      <c r="AFW861" s="399"/>
      <c r="AFX861" s="399"/>
      <c r="AFY861" s="399"/>
      <c r="AFZ861" s="399"/>
      <c r="AGA861" s="399"/>
      <c r="AGB861" s="399"/>
      <c r="AGC861" s="399"/>
      <c r="AGD861" s="399"/>
      <c r="AGE861" s="399"/>
      <c r="AGF861" s="399"/>
      <c r="AGG861" s="399"/>
      <c r="AGH861" s="399"/>
      <c r="AGI861" s="399"/>
      <c r="AGJ861" s="399"/>
      <c r="AGK861" s="399"/>
      <c r="AGL861" s="399"/>
      <c r="AGM861" s="399"/>
      <c r="AGN861" s="399"/>
      <c r="AGO861" s="399"/>
      <c r="AGP861" s="399"/>
      <c r="AGQ861" s="399"/>
      <c r="AGR861" s="399"/>
      <c r="AGS861" s="399"/>
      <c r="AGT861" s="399"/>
      <c r="AGU861" s="399"/>
      <c r="AGV861" s="399"/>
      <c r="AGW861" s="399"/>
      <c r="AGX861" s="399"/>
      <c r="AGY861" s="399"/>
      <c r="AGZ861" s="399"/>
      <c r="AHA861" s="399"/>
      <c r="AHB861" s="399"/>
      <c r="AHC861" s="399"/>
      <c r="AHD861" s="399"/>
      <c r="AHE861" s="399"/>
      <c r="AHF861" s="399"/>
      <c r="AHG861" s="399"/>
      <c r="AHH861" s="399"/>
      <c r="AHI861" s="399"/>
      <c r="AHJ861" s="399"/>
      <c r="AHK861" s="399"/>
      <c r="AHL861" s="399"/>
      <c r="AHM861" s="399"/>
      <c r="AHN861" s="399"/>
      <c r="AHO861" s="399"/>
      <c r="AHP861" s="399"/>
      <c r="AHQ861" s="399"/>
      <c r="AHR861" s="399"/>
      <c r="AHS861" s="399"/>
      <c r="AHT861" s="399"/>
      <c r="AHU861" s="399"/>
      <c r="AHV861" s="399"/>
      <c r="AHW861" s="399"/>
      <c r="AHX861" s="399"/>
      <c r="AHY861" s="399"/>
      <c r="AHZ861" s="399"/>
      <c r="AIA861" s="399"/>
      <c r="AIB861" s="399"/>
      <c r="AIC861" s="399"/>
      <c r="AID861" s="399"/>
      <c r="AIE861" s="399"/>
      <c r="AIF861" s="399"/>
      <c r="AIG861" s="399"/>
      <c r="AIH861" s="399"/>
      <c r="AII861" s="399"/>
      <c r="AIJ861" s="399"/>
      <c r="AIK861" s="399"/>
      <c r="AIL861" s="399"/>
      <c r="AIM861" s="399"/>
      <c r="AIN861" s="399"/>
      <c r="AIO861" s="399"/>
      <c r="AIP861" s="399"/>
      <c r="AIQ861" s="399"/>
      <c r="AIR861" s="399"/>
      <c r="AIS861" s="399"/>
      <c r="AIT861" s="399"/>
      <c r="AIU861" s="399"/>
      <c r="AIV861" s="399"/>
      <c r="AIW861" s="399"/>
      <c r="AIX861" s="399"/>
      <c r="AIY861" s="399"/>
      <c r="AIZ861" s="399"/>
      <c r="AJA861" s="399"/>
      <c r="AJB861" s="399"/>
      <c r="AJC861" s="399"/>
      <c r="AJD861" s="399"/>
      <c r="AJE861" s="399"/>
      <c r="AJF861" s="399"/>
      <c r="AJG861" s="399"/>
      <c r="AJH861" s="399"/>
      <c r="AJI861" s="399"/>
      <c r="AJJ861" s="399"/>
      <c r="AJK861" s="399"/>
      <c r="AJL861" s="399"/>
      <c r="AJM861" s="399"/>
      <c r="AJN861" s="399"/>
      <c r="AJO861" s="399"/>
      <c r="AJP861" s="399"/>
      <c r="AJQ861" s="399"/>
      <c r="AJR861" s="399"/>
      <c r="AJS861" s="399"/>
      <c r="AJT861" s="399"/>
      <c r="AJU861" s="399"/>
      <c r="AJV861" s="399"/>
      <c r="AJW861" s="399"/>
      <c r="AJX861" s="399"/>
      <c r="AJY861" s="399"/>
      <c r="AJZ861" s="399"/>
      <c r="AKA861" s="399"/>
      <c r="AKB861" s="399"/>
      <c r="AKC861" s="399"/>
      <c r="AKD861" s="399"/>
      <c r="AKE861" s="399"/>
      <c r="AKF861" s="399"/>
      <c r="AKG861" s="399"/>
      <c r="AKH861" s="399"/>
      <c r="AKI861" s="399"/>
      <c r="AKJ861" s="399"/>
      <c r="AKK861" s="399"/>
      <c r="AKL861" s="399"/>
      <c r="AKM861" s="399"/>
      <c r="AKN861" s="399"/>
      <c r="AKO861" s="399"/>
      <c r="AKP861" s="399"/>
      <c r="AKQ861" s="399"/>
      <c r="AKR861" s="399"/>
      <c r="AKS861" s="399"/>
      <c r="AKT861" s="399"/>
      <c r="AKU861" s="399"/>
      <c r="AKV861" s="399"/>
      <c r="AKW861" s="399"/>
      <c r="AKX861" s="399"/>
      <c r="AKY861" s="399"/>
      <c r="AKZ861" s="399"/>
      <c r="ALA861" s="399"/>
      <c r="ALB861" s="399"/>
      <c r="ALC861" s="399"/>
      <c r="ALD861" s="399"/>
      <c r="ALE861" s="399"/>
      <c r="ALF861" s="399"/>
      <c r="ALG861" s="399"/>
      <c r="ALH861" s="399"/>
      <c r="ALI861" s="399"/>
      <c r="ALJ861" s="399"/>
      <c r="ALK861" s="399"/>
      <c r="ALL861" s="399"/>
      <c r="ALM861" s="399"/>
      <c r="ALN861" s="399"/>
      <c r="ALO861" s="399"/>
      <c r="ALP861" s="399"/>
      <c r="ALQ861" s="399"/>
      <c r="ALR861" s="399"/>
      <c r="ALS861" s="399"/>
      <c r="ALT861" s="399"/>
      <c r="ALU861" s="399"/>
      <c r="ALV861" s="399"/>
      <c r="ALW861" s="399"/>
      <c r="ALX861" s="399"/>
      <c r="ALY861" s="399"/>
      <c r="ALZ861" s="399"/>
      <c r="AMA861" s="399"/>
      <c r="AMB861" s="399"/>
      <c r="AMC861" s="399"/>
      <c r="AMD861" s="399"/>
      <c r="AME861" s="399"/>
      <c r="AMF861" s="399"/>
      <c r="AMG861" s="399"/>
      <c r="AMH861" s="399"/>
      <c r="AMI861" s="399"/>
      <c r="AMJ861" s="399"/>
      <c r="AMK861" s="399"/>
      <c r="AML861" s="399"/>
      <c r="AMM861" s="399"/>
      <c r="AMN861" s="399"/>
      <c r="AMO861" s="399"/>
      <c r="AMP861" s="399"/>
      <c r="AMQ861" s="399"/>
      <c r="AMR861" s="399"/>
      <c r="AMS861" s="399"/>
      <c r="AMT861" s="399"/>
      <c r="AMU861" s="399"/>
      <c r="AMV861" s="399"/>
      <c r="AMW861" s="399"/>
      <c r="AMX861" s="399"/>
      <c r="AMY861" s="399"/>
      <c r="AMZ861" s="399"/>
      <c r="ANA861" s="399"/>
      <c r="ANB861" s="399"/>
      <c r="ANC861" s="399"/>
      <c r="AND861" s="399"/>
      <c r="ANE861" s="399"/>
      <c r="ANF861" s="399"/>
      <c r="ANG861" s="399"/>
      <c r="ANH861" s="399"/>
      <c r="ANI861" s="399"/>
      <c r="ANJ861" s="399"/>
      <c r="ANK861" s="399"/>
      <c r="ANL861" s="399"/>
      <c r="ANM861" s="399"/>
      <c r="ANN861" s="399"/>
      <c r="ANO861" s="399"/>
      <c r="ANP861" s="399"/>
      <c r="ANQ861" s="399"/>
      <c r="ANR861" s="399"/>
      <c r="ANS861" s="399"/>
      <c r="ANT861" s="399"/>
      <c r="ANU861" s="399"/>
      <c r="ANV861" s="399"/>
      <c r="ANW861" s="399"/>
      <c r="ANX861" s="399"/>
      <c r="ANY861" s="399"/>
      <c r="ANZ861" s="399"/>
      <c r="AOA861" s="399"/>
      <c r="AOB861" s="399"/>
      <c r="AOC861" s="399"/>
      <c r="AOD861" s="399"/>
      <c r="AOE861" s="399"/>
      <c r="AOF861" s="399"/>
      <c r="AOG861" s="399"/>
      <c r="AOH861" s="399"/>
      <c r="AOI861" s="399"/>
      <c r="AOJ861" s="399"/>
      <c r="AOK861" s="399"/>
      <c r="AOL861" s="399"/>
      <c r="AOM861" s="399"/>
      <c r="AON861" s="399"/>
      <c r="AOO861" s="399"/>
      <c r="AOP861" s="399"/>
      <c r="AOQ861" s="399"/>
      <c r="AOR861" s="399"/>
      <c r="AOS861" s="399"/>
      <c r="AOT861" s="399"/>
      <c r="AOU861" s="399"/>
      <c r="AOV861" s="399"/>
      <c r="AOW861" s="399"/>
      <c r="AOX861" s="399"/>
      <c r="AOY861" s="399"/>
      <c r="AOZ861" s="399"/>
      <c r="APA861" s="399"/>
      <c r="APB861" s="399"/>
      <c r="APC861" s="399"/>
      <c r="APD861" s="399"/>
      <c r="APE861" s="399"/>
      <c r="APF861" s="399"/>
      <c r="APG861" s="399"/>
      <c r="APH861" s="399"/>
      <c r="API861" s="399"/>
      <c r="APJ861" s="399"/>
      <c r="APK861" s="399"/>
      <c r="APL861" s="399"/>
      <c r="APM861" s="399"/>
      <c r="APN861" s="399"/>
      <c r="APO861" s="399"/>
      <c r="APP861" s="399"/>
      <c r="APQ861" s="399"/>
      <c r="APR861" s="399"/>
      <c r="APS861" s="399"/>
      <c r="APT861" s="399"/>
      <c r="APU861" s="399"/>
      <c r="APV861" s="399"/>
      <c r="APW861" s="399"/>
      <c r="APX861" s="399"/>
      <c r="APY861" s="399"/>
      <c r="APZ861" s="399"/>
      <c r="AQA861" s="399"/>
      <c r="AQB861" s="399"/>
      <c r="AQC861" s="399"/>
      <c r="AQD861" s="399"/>
      <c r="AQE861" s="399"/>
      <c r="AQF861" s="399"/>
      <c r="AQG861" s="399"/>
      <c r="AQH861" s="399"/>
      <c r="AQI861" s="399"/>
      <c r="AQJ861" s="399"/>
      <c r="AQK861" s="399"/>
      <c r="AQL861" s="399"/>
      <c r="AQM861" s="399"/>
      <c r="AQN861" s="399"/>
      <c r="AQO861" s="399"/>
      <c r="AQP861" s="399"/>
      <c r="AQQ861" s="399"/>
      <c r="AQR861" s="399"/>
      <c r="AQS861" s="399"/>
      <c r="AQT861" s="399"/>
      <c r="AQU861" s="399"/>
      <c r="AQV861" s="399"/>
      <c r="AQW861" s="399"/>
      <c r="AQX861" s="399"/>
      <c r="AQY861" s="399"/>
      <c r="AQZ861" s="399"/>
      <c r="ARA861" s="399"/>
      <c r="ARB861" s="399"/>
      <c r="ARC861" s="399"/>
      <c r="ARD861" s="399"/>
      <c r="ARE861" s="399"/>
      <c r="ARF861" s="399"/>
      <c r="ARG861" s="399"/>
      <c r="ARH861" s="399"/>
      <c r="ARI861" s="399"/>
      <c r="ARJ861" s="399"/>
      <c r="ARK861" s="399"/>
      <c r="ARL861" s="399"/>
      <c r="ARM861" s="399"/>
      <c r="ARN861" s="399"/>
      <c r="ARO861" s="399"/>
      <c r="ARP861" s="399"/>
      <c r="ARQ861" s="399"/>
      <c r="ARR861" s="399"/>
      <c r="ARS861" s="399"/>
      <c r="ART861" s="399"/>
      <c r="ARU861" s="399"/>
      <c r="ARV861" s="399"/>
      <c r="ARW861" s="399"/>
      <c r="ARX861" s="399"/>
      <c r="ARY861" s="399"/>
      <c r="ARZ861" s="399"/>
      <c r="ASA861" s="399"/>
      <c r="ASB861" s="399"/>
      <c r="ASC861" s="399"/>
      <c r="ASD861" s="399"/>
      <c r="ASE861" s="399"/>
      <c r="ASF861" s="399"/>
      <c r="ASG861" s="399"/>
      <c r="ASH861" s="399"/>
      <c r="ASI861" s="399"/>
      <c r="ASJ861" s="399"/>
      <c r="ASK861" s="399"/>
      <c r="ASL861" s="399"/>
      <c r="ASM861" s="399"/>
      <c r="ASN861" s="399"/>
      <c r="ASO861" s="399"/>
      <c r="ASP861" s="399"/>
      <c r="ASQ861" s="399"/>
      <c r="ASR861" s="399"/>
      <c r="ASS861" s="399"/>
      <c r="AST861" s="399"/>
      <c r="ASU861" s="399"/>
      <c r="ASV861" s="399"/>
      <c r="ASW861" s="399"/>
      <c r="ASX861" s="399"/>
      <c r="ASY861" s="399"/>
      <c r="ASZ861" s="399"/>
      <c r="ATA861" s="399"/>
      <c r="ATB861" s="399"/>
      <c r="ATC861" s="399"/>
      <c r="ATD861" s="399"/>
      <c r="ATE861" s="399"/>
      <c r="ATF861" s="399"/>
      <c r="ATG861" s="399"/>
      <c r="ATH861" s="399"/>
      <c r="ATI861" s="399"/>
      <c r="ATJ861" s="399"/>
      <c r="ATK861" s="399"/>
      <c r="ATL861" s="399"/>
      <c r="ATM861" s="399"/>
      <c r="ATN861" s="399"/>
      <c r="ATO861" s="399"/>
      <c r="ATP861" s="399"/>
      <c r="ATQ861" s="399"/>
      <c r="ATR861" s="399"/>
      <c r="ATS861" s="399"/>
      <c r="ATT861" s="399"/>
      <c r="ATU861" s="399"/>
      <c r="ATV861" s="399"/>
      <c r="ATW861" s="399"/>
      <c r="ATX861" s="399"/>
      <c r="ATY861" s="399"/>
      <c r="ATZ861" s="399"/>
      <c r="AUA861" s="399"/>
      <c r="AUB861" s="399"/>
      <c r="AUC861" s="399"/>
      <c r="AUD861" s="399"/>
      <c r="AUE861" s="399"/>
      <c r="AUF861" s="399"/>
      <c r="AUG861" s="399"/>
      <c r="AUH861" s="399"/>
      <c r="AUI861" s="399"/>
      <c r="AUJ861" s="399"/>
      <c r="AUK861" s="399"/>
      <c r="AUL861" s="399"/>
      <c r="AUM861" s="399"/>
      <c r="AUN861" s="399"/>
      <c r="AUO861" s="399"/>
      <c r="AUP861" s="399"/>
      <c r="AUQ861" s="399"/>
      <c r="AUR861" s="399"/>
      <c r="AUS861" s="399"/>
      <c r="AUT861" s="399"/>
      <c r="AUU861" s="399"/>
      <c r="AUV861" s="399"/>
      <c r="AUW861" s="399"/>
      <c r="AUX861" s="399"/>
      <c r="AUY861" s="399"/>
      <c r="AUZ861" s="399"/>
      <c r="AVA861" s="399"/>
      <c r="AVB861" s="399"/>
      <c r="AVC861" s="399"/>
      <c r="AVD861" s="399"/>
      <c r="AVE861" s="399"/>
      <c r="AVF861" s="399"/>
      <c r="AVG861" s="399"/>
      <c r="AVH861" s="399"/>
      <c r="AVI861" s="399"/>
      <c r="AVJ861" s="399"/>
      <c r="AVK861" s="399"/>
      <c r="AVL861" s="399"/>
      <c r="AVM861" s="399"/>
      <c r="AVN861" s="399"/>
      <c r="AVO861" s="399"/>
      <c r="AVP861" s="399"/>
      <c r="AVQ861" s="399"/>
      <c r="AVR861" s="399"/>
      <c r="AVS861" s="399"/>
      <c r="AVT861" s="399"/>
      <c r="AVU861" s="399"/>
      <c r="AVV861" s="399"/>
      <c r="AVW861" s="399"/>
      <c r="AVX861" s="399"/>
      <c r="AVY861" s="399"/>
      <c r="AVZ861" s="399"/>
      <c r="AWA861" s="399"/>
      <c r="AWB861" s="399"/>
      <c r="AWC861" s="399"/>
      <c r="AWD861" s="399"/>
      <c r="AWE861" s="399"/>
      <c r="AWF861" s="399"/>
      <c r="AWG861" s="399"/>
      <c r="AWH861" s="399"/>
      <c r="AWI861" s="399"/>
      <c r="AWJ861" s="399"/>
      <c r="AWK861" s="399"/>
      <c r="AWL861" s="399"/>
      <c r="AWM861" s="399"/>
      <c r="AWN861" s="399"/>
      <c r="AWO861" s="399"/>
      <c r="AWP861" s="399"/>
      <c r="AWQ861" s="399"/>
      <c r="AWR861" s="399"/>
      <c r="AWS861" s="399"/>
      <c r="AWT861" s="399"/>
      <c r="AWU861" s="399"/>
      <c r="AWV861" s="399"/>
      <c r="AWW861" s="399"/>
      <c r="AWX861" s="399"/>
      <c r="AWY861" s="399"/>
      <c r="AWZ861" s="399"/>
      <c r="AXA861" s="399"/>
      <c r="AXB861" s="399"/>
      <c r="AXC861" s="399"/>
      <c r="AXD861" s="399"/>
      <c r="AXE861" s="399"/>
      <c r="AXF861" s="399"/>
      <c r="AXG861" s="399"/>
      <c r="AXH861" s="399"/>
      <c r="AXI861" s="399"/>
      <c r="AXJ861" s="399"/>
      <c r="AXK861" s="399"/>
      <c r="AXL861" s="399"/>
      <c r="AXM861" s="399"/>
      <c r="AXN861" s="399"/>
      <c r="AXO861" s="399"/>
      <c r="AXP861" s="399"/>
      <c r="AXQ861" s="399"/>
      <c r="AXR861" s="399"/>
      <c r="AXS861" s="399"/>
      <c r="AXT861" s="399"/>
      <c r="AXU861" s="399"/>
      <c r="AXV861" s="399"/>
      <c r="AXW861" s="399"/>
      <c r="AXX861" s="399"/>
      <c r="AXY861" s="399"/>
      <c r="AXZ861" s="399"/>
      <c r="AYA861" s="399"/>
      <c r="AYB861" s="399"/>
      <c r="AYC861" s="399"/>
      <c r="AYD861" s="399"/>
      <c r="AYE861" s="399"/>
      <c r="AYF861" s="399"/>
      <c r="AYG861" s="399"/>
      <c r="AYH861" s="399"/>
      <c r="AYI861" s="399"/>
      <c r="AYJ861" s="399"/>
      <c r="AYK861" s="399"/>
      <c r="AYL861" s="399"/>
      <c r="AYM861" s="399"/>
      <c r="AYN861" s="399"/>
      <c r="AYO861" s="399"/>
      <c r="AYP861" s="399"/>
      <c r="AYQ861" s="399"/>
      <c r="AYR861" s="399"/>
      <c r="AYS861" s="399"/>
      <c r="AYT861" s="399"/>
      <c r="AYU861" s="399"/>
      <c r="AYV861" s="399"/>
      <c r="AYW861" s="399"/>
      <c r="AYX861" s="399"/>
      <c r="AYY861" s="399"/>
      <c r="AYZ861" s="399"/>
      <c r="AZA861" s="399"/>
      <c r="AZB861" s="399"/>
      <c r="AZC861" s="399"/>
      <c r="AZD861" s="399"/>
      <c r="AZE861" s="399"/>
      <c r="AZF861" s="399"/>
      <c r="AZG861" s="399"/>
      <c r="AZH861" s="399"/>
      <c r="AZI861" s="399"/>
      <c r="AZJ861" s="399"/>
      <c r="AZK861" s="399"/>
      <c r="AZL861" s="399"/>
      <c r="AZM861" s="399"/>
      <c r="AZN861" s="399"/>
      <c r="AZO861" s="399"/>
      <c r="AZP861" s="399"/>
      <c r="AZQ861" s="399"/>
      <c r="AZR861" s="399"/>
      <c r="AZS861" s="399"/>
      <c r="AZT861" s="399"/>
      <c r="AZU861" s="399"/>
      <c r="AZV861" s="399"/>
      <c r="AZW861" s="399"/>
      <c r="AZX861" s="399"/>
      <c r="AZY861" s="399"/>
      <c r="AZZ861" s="399"/>
      <c r="BAA861" s="399"/>
      <c r="BAB861" s="399"/>
      <c r="BAC861" s="399"/>
      <c r="BAD861" s="399"/>
      <c r="BAE861" s="399"/>
      <c r="BAF861" s="399"/>
      <c r="BAG861" s="399"/>
      <c r="BAH861" s="399"/>
      <c r="BAI861" s="399"/>
      <c r="BAJ861" s="399"/>
      <c r="BAK861" s="399"/>
      <c r="BAL861" s="399"/>
      <c r="BAM861" s="399"/>
      <c r="BAN861" s="399"/>
      <c r="BAO861" s="399"/>
      <c r="BAP861" s="399"/>
      <c r="BAQ861" s="399"/>
      <c r="BAR861" s="399"/>
      <c r="BAS861" s="399"/>
      <c r="BAT861" s="399"/>
      <c r="BAU861" s="399"/>
      <c r="BAV861" s="399"/>
      <c r="BAW861" s="399"/>
      <c r="BAX861" s="399"/>
      <c r="BAY861" s="399"/>
      <c r="BAZ861" s="399"/>
      <c r="BBA861" s="399"/>
      <c r="BBB861" s="399"/>
      <c r="BBC861" s="399"/>
      <c r="BBD861" s="399"/>
      <c r="BBE861" s="399"/>
      <c r="BBF861" s="399"/>
      <c r="BBG861" s="399"/>
      <c r="BBH861" s="399"/>
      <c r="BBI861" s="399"/>
      <c r="BBJ861" s="399"/>
      <c r="BBK861" s="399"/>
      <c r="BBL861" s="399"/>
      <c r="BBM861" s="399"/>
      <c r="BBN861" s="399"/>
      <c r="BBO861" s="399"/>
      <c r="BBP861" s="399"/>
      <c r="BBQ861" s="399"/>
      <c r="BBR861" s="399"/>
      <c r="BBS861" s="399"/>
      <c r="BBT861" s="399"/>
      <c r="BBU861" s="399"/>
      <c r="BBV861" s="399"/>
      <c r="BBW861" s="399"/>
      <c r="BBX861" s="399"/>
      <c r="BBY861" s="399"/>
      <c r="BBZ861" s="399"/>
      <c r="BCA861" s="399"/>
      <c r="BCB861" s="399"/>
      <c r="BCC861" s="399"/>
      <c r="BCD861" s="399"/>
      <c r="BCE861" s="399"/>
      <c r="BCF861" s="399"/>
      <c r="BCG861" s="399"/>
      <c r="BCH861" s="399"/>
      <c r="BCI861" s="399"/>
      <c r="BCJ861" s="399"/>
      <c r="BCK861" s="399"/>
      <c r="BCL861" s="399"/>
      <c r="BCM861" s="399"/>
      <c r="BCN861" s="399"/>
      <c r="BCO861" s="399"/>
      <c r="BCP861" s="399"/>
      <c r="BCQ861" s="399"/>
      <c r="BCR861" s="399"/>
      <c r="BCS861" s="399"/>
      <c r="BCT861" s="399"/>
      <c r="BCU861" s="399"/>
      <c r="BCV861" s="399"/>
      <c r="BCW861" s="399"/>
      <c r="BCX861" s="399"/>
      <c r="BCY861" s="399"/>
      <c r="BCZ861" s="399"/>
      <c r="BDA861" s="399"/>
      <c r="BDB861" s="399"/>
      <c r="BDC861" s="399"/>
      <c r="BDD861" s="399"/>
      <c r="BDE861" s="399"/>
      <c r="BDF861" s="399"/>
      <c r="BDG861" s="399"/>
      <c r="BDH861" s="399"/>
      <c r="BDI861" s="399"/>
      <c r="BDJ861" s="399"/>
      <c r="BDK861" s="399"/>
      <c r="BDL861" s="399"/>
      <c r="BDM861" s="399"/>
      <c r="BDN861" s="399"/>
      <c r="BDO861" s="399"/>
      <c r="BDP861" s="399"/>
      <c r="BDQ861" s="399"/>
      <c r="BDR861" s="399"/>
      <c r="BDS861" s="399"/>
      <c r="BDT861" s="399"/>
      <c r="BDU861" s="399"/>
      <c r="BDV861" s="399"/>
      <c r="BDW861" s="399"/>
      <c r="BDX861" s="399"/>
      <c r="BDY861" s="399"/>
      <c r="BDZ861" s="399"/>
      <c r="BEA861" s="399"/>
      <c r="BEB861" s="399"/>
      <c r="BEC861" s="399"/>
      <c r="BED861" s="399"/>
      <c r="BEE861" s="399"/>
      <c r="BEF861" s="399"/>
      <c r="BEG861" s="399"/>
      <c r="BEH861" s="399"/>
      <c r="BEI861" s="399"/>
      <c r="BEJ861" s="399"/>
      <c r="BEK861" s="399"/>
      <c r="BEL861" s="399"/>
      <c r="BEM861" s="399"/>
      <c r="BEN861" s="399"/>
      <c r="BEO861" s="399"/>
      <c r="BEP861" s="399"/>
      <c r="BEQ861" s="399"/>
      <c r="BER861" s="399"/>
      <c r="BES861" s="399"/>
      <c r="BET861" s="399"/>
      <c r="BEU861" s="399"/>
      <c r="BEV861" s="399"/>
      <c r="BEW861" s="399"/>
      <c r="BEX861" s="399"/>
      <c r="BEY861" s="399"/>
      <c r="BEZ861" s="399"/>
      <c r="BFA861" s="399"/>
      <c r="BFB861" s="399"/>
      <c r="BFC861" s="399"/>
      <c r="BFD861" s="399"/>
      <c r="BFE861" s="399"/>
      <c r="BFF861" s="399"/>
      <c r="BFG861" s="399"/>
      <c r="BFH861" s="399"/>
      <c r="BFI861" s="399"/>
      <c r="BFJ861" s="399"/>
      <c r="BFK861" s="399"/>
      <c r="BFL861" s="399"/>
      <c r="BFM861" s="399"/>
      <c r="BFN861" s="399"/>
      <c r="BFO861" s="399"/>
      <c r="BFP861" s="399"/>
      <c r="BFQ861" s="399"/>
      <c r="BFR861" s="399"/>
      <c r="BFS861" s="399"/>
      <c r="BFT861" s="399"/>
      <c r="BFU861" s="399"/>
      <c r="BFV861" s="399"/>
      <c r="BFW861" s="399"/>
      <c r="BFX861" s="399"/>
      <c r="BFY861" s="399"/>
      <c r="BFZ861" s="399"/>
      <c r="BGA861" s="399"/>
      <c r="BGB861" s="399"/>
      <c r="BGC861" s="399"/>
      <c r="BGD861" s="399"/>
      <c r="BGE861" s="399"/>
      <c r="BGF861" s="399"/>
      <c r="BGG861" s="399"/>
      <c r="BGH861" s="399"/>
      <c r="BGI861" s="399"/>
      <c r="BGJ861" s="399"/>
      <c r="BGK861" s="399"/>
      <c r="BGL861" s="399"/>
      <c r="BGM861" s="399"/>
      <c r="BGN861" s="399"/>
      <c r="BGO861" s="399"/>
      <c r="BGP861" s="399"/>
      <c r="BGQ861" s="399"/>
      <c r="BGR861" s="399"/>
      <c r="BGS861" s="399"/>
      <c r="BGT861" s="399"/>
      <c r="BGU861" s="399"/>
      <c r="BGV861" s="399"/>
      <c r="BGW861" s="399"/>
      <c r="BGX861" s="399"/>
      <c r="BGY861" s="399"/>
      <c r="BGZ861" s="399"/>
      <c r="BHA861" s="399"/>
      <c r="BHB861" s="399"/>
      <c r="BHC861" s="399"/>
      <c r="BHD861" s="399"/>
      <c r="BHE861" s="399"/>
      <c r="BHF861" s="399"/>
      <c r="BHG861" s="399"/>
      <c r="BHH861" s="399"/>
      <c r="BHI861" s="399"/>
      <c r="BHJ861" s="399"/>
      <c r="BHK861" s="399"/>
      <c r="BHL861" s="399"/>
      <c r="BHM861" s="399"/>
      <c r="BHN861" s="399"/>
      <c r="BHO861" s="399"/>
      <c r="BHP861" s="399"/>
      <c r="BHQ861" s="399"/>
      <c r="BHR861" s="399"/>
      <c r="BHS861" s="399"/>
      <c r="BHT861" s="399"/>
      <c r="BHU861" s="399"/>
      <c r="BHV861" s="399"/>
      <c r="BHW861" s="399"/>
      <c r="BHX861" s="399"/>
      <c r="BHY861" s="399"/>
      <c r="BHZ861" s="399"/>
      <c r="BIA861" s="399"/>
      <c r="BIB861" s="399"/>
      <c r="BIC861" s="399"/>
      <c r="BID861" s="399"/>
      <c r="BIE861" s="399"/>
      <c r="BIF861" s="399"/>
      <c r="BIG861" s="399"/>
      <c r="BIH861" s="399"/>
      <c r="BII861" s="399"/>
      <c r="BIJ861" s="399"/>
      <c r="BIK861" s="399"/>
      <c r="BIL861" s="399"/>
      <c r="BIM861" s="399"/>
      <c r="BIN861" s="399"/>
      <c r="BIO861" s="399"/>
      <c r="BIP861" s="399"/>
      <c r="BIQ861" s="399"/>
      <c r="BIR861" s="399"/>
      <c r="BIS861" s="399"/>
      <c r="BIT861" s="399"/>
      <c r="BIU861" s="399"/>
      <c r="BIV861" s="399"/>
      <c r="BIW861" s="399"/>
      <c r="BIX861" s="399"/>
      <c r="BIY861" s="399"/>
      <c r="BIZ861" s="399"/>
      <c r="BJA861" s="399"/>
      <c r="BJB861" s="399"/>
      <c r="BJC861" s="399"/>
      <c r="BJD861" s="399"/>
      <c r="BJE861" s="399"/>
      <c r="BJF861" s="399"/>
      <c r="BJG861" s="399"/>
      <c r="BJH861" s="399"/>
      <c r="BJI861" s="399"/>
      <c r="BJJ861" s="399"/>
      <c r="BJK861" s="399"/>
      <c r="BJL861" s="399"/>
      <c r="BJM861" s="399"/>
      <c r="BJN861" s="399"/>
      <c r="BJO861" s="399"/>
      <c r="BJP861" s="399"/>
      <c r="BJQ861" s="399"/>
      <c r="BJR861" s="399"/>
      <c r="BJS861" s="399"/>
      <c r="BJT861" s="399"/>
      <c r="BJU861" s="399"/>
      <c r="BJV861" s="399"/>
      <c r="BJW861" s="399"/>
      <c r="BJX861" s="399"/>
      <c r="BJY861" s="399"/>
      <c r="BJZ861" s="399"/>
      <c r="BKA861" s="399"/>
      <c r="BKB861" s="399"/>
      <c r="BKC861" s="399"/>
      <c r="BKD861" s="399"/>
      <c r="BKE861" s="399"/>
      <c r="BKF861" s="399"/>
      <c r="BKG861" s="399"/>
      <c r="BKH861" s="399"/>
      <c r="BKI861" s="399"/>
      <c r="BKJ861" s="399"/>
      <c r="BKK861" s="399"/>
      <c r="BKL861" s="399"/>
      <c r="BKM861" s="399"/>
      <c r="BKN861" s="399"/>
      <c r="BKO861" s="399"/>
      <c r="BKP861" s="399"/>
      <c r="BKQ861" s="399"/>
      <c r="BKR861" s="399"/>
      <c r="BKS861" s="399"/>
      <c r="BKT861" s="399"/>
      <c r="BKU861" s="399"/>
      <c r="BKV861" s="399"/>
      <c r="BKW861" s="399"/>
      <c r="BKX861" s="399"/>
      <c r="BKY861" s="399"/>
      <c r="BKZ861" s="399"/>
      <c r="BLA861" s="399"/>
      <c r="BLB861" s="399"/>
      <c r="BLC861" s="399"/>
      <c r="BLD861" s="399"/>
      <c r="BLE861" s="399"/>
      <c r="BLF861" s="399"/>
      <c r="BLG861" s="399"/>
      <c r="BLH861" s="399"/>
      <c r="BLI861" s="399"/>
      <c r="BLJ861" s="399"/>
      <c r="BLK861" s="399"/>
      <c r="BLL861" s="399"/>
      <c r="BLM861" s="399"/>
      <c r="BLN861" s="399"/>
      <c r="BLO861" s="399"/>
      <c r="BLP861" s="399"/>
      <c r="BLQ861" s="399"/>
      <c r="BLR861" s="399"/>
      <c r="BLS861" s="399"/>
      <c r="BLT861" s="399"/>
      <c r="BLU861" s="399"/>
      <c r="BLV861" s="399"/>
      <c r="BLW861" s="399"/>
      <c r="BLX861" s="399"/>
      <c r="BLY861" s="399"/>
      <c r="BLZ861" s="399"/>
      <c r="BMA861" s="399"/>
      <c r="BMB861" s="399"/>
      <c r="BMC861" s="399"/>
      <c r="BMD861" s="399"/>
      <c r="BME861" s="399"/>
      <c r="BMF861" s="399"/>
      <c r="BMG861" s="399"/>
      <c r="BMH861" s="399"/>
      <c r="BMI861" s="399"/>
      <c r="BMJ861" s="399"/>
      <c r="BMK861" s="399"/>
      <c r="BML861" s="399"/>
      <c r="BMM861" s="399"/>
      <c r="BMN861" s="399"/>
      <c r="BMO861" s="399"/>
      <c r="BMP861" s="399"/>
      <c r="BMQ861" s="399"/>
      <c r="BMR861" s="399"/>
      <c r="BMS861" s="399"/>
      <c r="BMT861" s="399"/>
      <c r="BMU861" s="399"/>
      <c r="BMV861" s="399"/>
      <c r="BMW861" s="399"/>
      <c r="BMX861" s="399"/>
      <c r="BMY861" s="399"/>
      <c r="BMZ861" s="399"/>
      <c r="BNA861" s="399"/>
      <c r="BNB861" s="399"/>
      <c r="BNC861" s="399"/>
      <c r="BND861" s="399"/>
      <c r="BNE861" s="399"/>
      <c r="BNF861" s="399"/>
      <c r="BNG861" s="399"/>
      <c r="BNH861" s="399"/>
      <c r="BNI861" s="399"/>
      <c r="BNJ861" s="399"/>
      <c r="BNK861" s="399"/>
      <c r="BNL861" s="399"/>
      <c r="BNM861" s="399"/>
      <c r="BNN861" s="399"/>
      <c r="BNO861" s="399"/>
      <c r="BNP861" s="399"/>
      <c r="BNQ861" s="399"/>
      <c r="BNR861" s="399"/>
      <c r="BNS861" s="399"/>
      <c r="BNT861" s="399"/>
      <c r="BNU861" s="399"/>
      <c r="BNV861" s="399"/>
      <c r="BNW861" s="399"/>
      <c r="BNX861" s="399"/>
      <c r="BNY861" s="399"/>
      <c r="BNZ861" s="399"/>
      <c r="BOA861" s="399"/>
      <c r="BOB861" s="399"/>
      <c r="BOC861" s="399"/>
      <c r="BOD861" s="399"/>
      <c r="BOE861" s="399"/>
      <c r="BOF861" s="399"/>
      <c r="BOG861" s="399"/>
      <c r="BOH861" s="399"/>
      <c r="BOI861" s="399"/>
      <c r="BOJ861" s="399"/>
      <c r="BOK861" s="399"/>
      <c r="BOL861" s="399"/>
      <c r="BOM861" s="399"/>
      <c r="BON861" s="399"/>
      <c r="BOO861" s="399"/>
      <c r="BOP861" s="399"/>
      <c r="BOQ861" s="399"/>
      <c r="BOR861" s="399"/>
      <c r="BOS861" s="399"/>
      <c r="BOT861" s="399"/>
      <c r="BOU861" s="399"/>
      <c r="BOV861" s="399"/>
      <c r="BOW861" s="399"/>
      <c r="BOX861" s="399"/>
      <c r="BOY861" s="399"/>
      <c r="BOZ861" s="399"/>
      <c r="BPA861" s="399"/>
      <c r="BPB861" s="399"/>
      <c r="BPC861" s="399"/>
      <c r="BPD861" s="399"/>
      <c r="BPE861" s="399"/>
      <c r="BPF861" s="399"/>
      <c r="BPG861" s="399"/>
      <c r="BPH861" s="399"/>
      <c r="BPI861" s="399"/>
      <c r="BPJ861" s="399"/>
      <c r="BPK861" s="399"/>
      <c r="BPL861" s="399"/>
      <c r="BPM861" s="399"/>
      <c r="BPN861" s="399"/>
      <c r="BPO861" s="399"/>
      <c r="BPP861" s="399"/>
      <c r="BPQ861" s="399"/>
      <c r="BPR861" s="399"/>
      <c r="BPS861" s="399"/>
      <c r="BPT861" s="399"/>
      <c r="BPU861" s="399"/>
      <c r="BPV861" s="399"/>
      <c r="BPW861" s="399"/>
      <c r="BPX861" s="399"/>
      <c r="BPY861" s="399"/>
      <c r="BPZ861" s="399"/>
      <c r="BQA861" s="399"/>
      <c r="BQB861" s="399"/>
      <c r="BQC861" s="399"/>
      <c r="BQD861" s="399"/>
      <c r="BQE861" s="399"/>
      <c r="BQF861" s="399"/>
      <c r="BQG861" s="399"/>
      <c r="BQH861" s="399"/>
      <c r="BQI861" s="399"/>
      <c r="BQJ861" s="399"/>
      <c r="BQK861" s="399"/>
      <c r="BQL861" s="399"/>
      <c r="BQM861" s="399"/>
      <c r="BQN861" s="399"/>
      <c r="BQO861" s="399"/>
      <c r="BQP861" s="399"/>
      <c r="BQQ861" s="399"/>
      <c r="BQR861" s="399"/>
      <c r="BQS861" s="399"/>
      <c r="BQT861" s="399"/>
      <c r="BQU861" s="399"/>
      <c r="BQV861" s="399"/>
      <c r="BQW861" s="399"/>
      <c r="BQX861" s="399"/>
      <c r="BQY861" s="399"/>
      <c r="BQZ861" s="399"/>
      <c r="BRA861" s="399"/>
      <c r="BRB861" s="399"/>
      <c r="BRC861" s="399"/>
      <c r="BRD861" s="399"/>
      <c r="BRE861" s="399"/>
      <c r="BRF861" s="399"/>
      <c r="BRG861" s="399"/>
      <c r="BRH861" s="399"/>
      <c r="BRI861" s="399"/>
      <c r="BRJ861" s="399"/>
      <c r="BRK861" s="399"/>
      <c r="BRL861" s="399"/>
      <c r="BRM861" s="399"/>
      <c r="BRN861" s="399"/>
      <c r="BRO861" s="399"/>
      <c r="BRP861" s="399"/>
      <c r="BRQ861" s="399"/>
      <c r="BRR861" s="399"/>
      <c r="BRS861" s="399"/>
      <c r="BRT861" s="399"/>
      <c r="BRU861" s="399"/>
      <c r="BRV861" s="399"/>
      <c r="BRW861" s="399"/>
      <c r="BRX861" s="399"/>
      <c r="BRY861" s="399"/>
      <c r="BRZ861" s="399"/>
      <c r="BSA861" s="399"/>
      <c r="BSB861" s="399"/>
      <c r="BSC861" s="399"/>
      <c r="BSD861" s="399"/>
      <c r="BSE861" s="399"/>
      <c r="BSF861" s="399"/>
      <c r="BSG861" s="399"/>
      <c r="BSH861" s="399"/>
      <c r="BSI861" s="399"/>
      <c r="BSJ861" s="399"/>
      <c r="BSK861" s="399"/>
      <c r="BSL861" s="399"/>
      <c r="BSM861" s="399"/>
      <c r="BSN861" s="399"/>
      <c r="BSO861" s="399"/>
      <c r="BSP861" s="399"/>
      <c r="BSQ861" s="399"/>
      <c r="BSR861" s="399"/>
      <c r="BSS861" s="399"/>
      <c r="BST861" s="399"/>
      <c r="BSU861" s="399"/>
      <c r="BSV861" s="399"/>
      <c r="BSW861" s="399"/>
      <c r="BSX861" s="399"/>
      <c r="BSY861" s="399"/>
      <c r="BSZ861" s="399"/>
      <c r="BTA861" s="399"/>
      <c r="BTB861" s="399"/>
      <c r="BTC861" s="399"/>
      <c r="BTD861" s="399"/>
      <c r="BTE861" s="399"/>
      <c r="BTF861" s="399"/>
      <c r="BTG861" s="399"/>
      <c r="BTH861" s="399"/>
      <c r="BTI861" s="399"/>
      <c r="BTJ861" s="399"/>
      <c r="BTK861" s="399"/>
      <c r="BTL861" s="399"/>
      <c r="BTM861" s="399"/>
      <c r="BTN861" s="399"/>
      <c r="BTO861" s="399"/>
      <c r="BTP861" s="399"/>
      <c r="BTQ861" s="399"/>
      <c r="BTR861" s="399"/>
      <c r="BTS861" s="399"/>
      <c r="BTT861" s="399"/>
      <c r="BTU861" s="399"/>
      <c r="BTV861" s="399"/>
      <c r="BTW861" s="399"/>
      <c r="BTX861" s="399"/>
      <c r="BTY861" s="399"/>
      <c r="BTZ861" s="399"/>
      <c r="BUA861" s="399"/>
      <c r="BUB861" s="399"/>
      <c r="BUC861" s="399"/>
      <c r="BUD861" s="399"/>
      <c r="BUE861" s="399"/>
      <c r="BUF861" s="399"/>
      <c r="BUG861" s="399"/>
      <c r="BUH861" s="399"/>
      <c r="BUI861" s="399"/>
      <c r="BUJ861" s="399"/>
      <c r="BUK861" s="399"/>
      <c r="BUL861" s="399"/>
      <c r="BUM861" s="399"/>
      <c r="BUN861" s="399"/>
      <c r="BUO861" s="399"/>
      <c r="BUP861" s="399"/>
      <c r="BUQ861" s="399"/>
      <c r="BUR861" s="399"/>
      <c r="BUS861" s="399"/>
      <c r="BUT861" s="399"/>
      <c r="BUU861" s="399"/>
      <c r="BUV861" s="399"/>
      <c r="BUW861" s="399"/>
      <c r="BUX861" s="399"/>
      <c r="BUY861" s="399"/>
      <c r="BUZ861" s="399"/>
      <c r="BVA861" s="399"/>
      <c r="BVB861" s="399"/>
      <c r="BVC861" s="399"/>
      <c r="BVD861" s="399"/>
      <c r="BVE861" s="399"/>
      <c r="BVF861" s="399"/>
      <c r="BVG861" s="399"/>
      <c r="BVH861" s="399"/>
      <c r="BVI861" s="399"/>
      <c r="BVJ861" s="399"/>
      <c r="BVK861" s="399"/>
      <c r="BVL861" s="399"/>
      <c r="BVM861" s="399"/>
      <c r="BVN861" s="399"/>
      <c r="BVO861" s="399"/>
      <c r="BVP861" s="399"/>
      <c r="BVQ861" s="399"/>
      <c r="BVR861" s="399"/>
      <c r="BVS861" s="399"/>
      <c r="BVT861" s="399"/>
      <c r="BVU861" s="399"/>
      <c r="BVV861" s="399"/>
      <c r="BVW861" s="399"/>
      <c r="BVX861" s="399"/>
      <c r="BVY861" s="399"/>
      <c r="BVZ861" s="399"/>
      <c r="BWA861" s="399"/>
      <c r="BWB861" s="399"/>
      <c r="BWC861" s="399"/>
      <c r="BWD861" s="399"/>
      <c r="BWE861" s="399"/>
      <c r="BWF861" s="399"/>
      <c r="BWG861" s="399"/>
      <c r="BWH861" s="399"/>
      <c r="BWI861" s="399"/>
      <c r="BWJ861" s="399"/>
      <c r="BWK861" s="399"/>
      <c r="BWL861" s="399"/>
      <c r="BWM861" s="399"/>
      <c r="BWN861" s="399"/>
      <c r="BWO861" s="399"/>
      <c r="BWP861" s="399"/>
      <c r="BWQ861" s="399"/>
      <c r="BWR861" s="399"/>
      <c r="BWS861" s="399"/>
      <c r="BWT861" s="399"/>
      <c r="BWU861" s="399"/>
      <c r="BWV861" s="399"/>
      <c r="BWW861" s="399"/>
      <c r="BWX861" s="399"/>
      <c r="BWY861" s="399"/>
      <c r="BWZ861" s="399"/>
      <c r="BXA861" s="399"/>
      <c r="BXB861" s="399"/>
      <c r="BXC861" s="399"/>
      <c r="BXD861" s="399"/>
      <c r="BXE861" s="399"/>
      <c r="BXF861" s="399"/>
      <c r="BXG861" s="399"/>
      <c r="BXH861" s="399"/>
      <c r="BXI861" s="399"/>
      <c r="BXJ861" s="399"/>
      <c r="BXK861" s="399"/>
      <c r="BXL861" s="399"/>
      <c r="BXM861" s="399"/>
      <c r="BXN861" s="399"/>
      <c r="BXO861" s="399"/>
      <c r="BXP861" s="399"/>
      <c r="BXQ861" s="399"/>
      <c r="BXR861" s="399"/>
      <c r="BXS861" s="399"/>
      <c r="BXT861" s="399"/>
      <c r="BXU861" s="399"/>
      <c r="BXV861" s="399"/>
      <c r="BXW861" s="399"/>
      <c r="BXX861" s="399"/>
      <c r="BXY861" s="399"/>
      <c r="BXZ861" s="399"/>
      <c r="BYA861" s="399"/>
      <c r="BYB861" s="399"/>
      <c r="BYC861" s="399"/>
      <c r="BYD861" s="399"/>
      <c r="BYE861" s="399"/>
      <c r="BYF861" s="399"/>
      <c r="BYG861" s="399"/>
      <c r="BYH861" s="399"/>
      <c r="BYI861" s="399"/>
      <c r="BYJ861" s="399"/>
      <c r="BYK861" s="399"/>
      <c r="BYL861" s="399"/>
      <c r="BYM861" s="399"/>
      <c r="BYN861" s="399"/>
      <c r="BYO861" s="399"/>
      <c r="BYP861" s="399"/>
      <c r="BYQ861" s="399"/>
      <c r="BYR861" s="399"/>
      <c r="BYS861" s="399"/>
      <c r="BYT861" s="399"/>
      <c r="BYU861" s="399"/>
      <c r="BYV861" s="399"/>
      <c r="BYW861" s="399"/>
      <c r="BYX861" s="399"/>
      <c r="BYY861" s="399"/>
      <c r="BYZ861" s="399"/>
      <c r="BZA861" s="399"/>
      <c r="BZB861" s="399"/>
      <c r="BZC861" s="399"/>
      <c r="BZD861" s="399"/>
      <c r="BZE861" s="399"/>
      <c r="BZF861" s="399"/>
      <c r="BZG861" s="399"/>
      <c r="BZH861" s="399"/>
      <c r="BZI861" s="399"/>
      <c r="BZJ861" s="399"/>
      <c r="BZK861" s="399"/>
      <c r="BZL861" s="399"/>
      <c r="BZM861" s="399"/>
      <c r="BZN861" s="399"/>
      <c r="BZO861" s="399"/>
      <c r="BZP861" s="399"/>
      <c r="BZQ861" s="399"/>
      <c r="BZR861" s="399"/>
      <c r="BZS861" s="399"/>
      <c r="BZT861" s="399"/>
      <c r="BZU861" s="399"/>
      <c r="BZV861" s="399"/>
      <c r="BZW861" s="399"/>
      <c r="BZX861" s="399"/>
      <c r="BZY861" s="399"/>
      <c r="BZZ861" s="399"/>
      <c r="CAA861" s="399"/>
      <c r="CAB861" s="399"/>
      <c r="CAC861" s="399"/>
      <c r="CAD861" s="399"/>
      <c r="CAE861" s="399"/>
      <c r="CAF861" s="399"/>
      <c r="CAG861" s="399"/>
      <c r="CAH861" s="399"/>
      <c r="CAI861" s="399"/>
      <c r="CAJ861" s="399"/>
      <c r="CAK861" s="399"/>
      <c r="CAL861" s="399"/>
      <c r="CAM861" s="399"/>
      <c r="CAN861" s="399"/>
      <c r="CAO861" s="399"/>
      <c r="CAP861" s="399"/>
      <c r="CAQ861" s="399"/>
      <c r="CAR861" s="399"/>
      <c r="CAS861" s="399"/>
      <c r="CAT861" s="399"/>
      <c r="CAU861" s="399"/>
      <c r="CAV861" s="399"/>
      <c r="CAW861" s="399"/>
      <c r="CAX861" s="399"/>
      <c r="CAY861" s="399"/>
      <c r="CAZ861" s="399"/>
      <c r="CBA861" s="399"/>
      <c r="CBB861" s="399"/>
      <c r="CBC861" s="399"/>
      <c r="CBD861" s="399"/>
      <c r="CBE861" s="399"/>
      <c r="CBF861" s="399"/>
      <c r="CBG861" s="399"/>
      <c r="CBH861" s="399"/>
      <c r="CBI861" s="399"/>
      <c r="CBJ861" s="399"/>
      <c r="CBK861" s="399"/>
      <c r="CBL861" s="399"/>
      <c r="CBM861" s="399"/>
      <c r="CBN861" s="399"/>
      <c r="CBO861" s="399"/>
      <c r="CBP861" s="399"/>
      <c r="CBQ861" s="399"/>
      <c r="CBR861" s="399"/>
      <c r="CBS861" s="399"/>
      <c r="CBT861" s="399"/>
      <c r="CBU861" s="399"/>
      <c r="CBV861" s="399"/>
      <c r="CBW861" s="399"/>
      <c r="CBX861" s="399"/>
      <c r="CBY861" s="399"/>
      <c r="CBZ861" s="399"/>
      <c r="CCA861" s="399"/>
      <c r="CCB861" s="399"/>
      <c r="CCC861" s="399"/>
      <c r="CCD861" s="399"/>
      <c r="CCE861" s="399"/>
      <c r="CCF861" s="399"/>
      <c r="CCG861" s="399"/>
      <c r="CCH861" s="399"/>
      <c r="CCI861" s="399"/>
      <c r="CCJ861" s="399"/>
      <c r="CCK861" s="399"/>
      <c r="CCL861" s="399"/>
      <c r="CCM861" s="399"/>
      <c r="CCN861" s="399"/>
      <c r="CCO861" s="399"/>
      <c r="CCP861" s="399"/>
      <c r="CCQ861" s="399"/>
      <c r="CCR861" s="399"/>
      <c r="CCS861" s="399"/>
      <c r="CCT861" s="399"/>
      <c r="CCU861" s="399"/>
      <c r="CCV861" s="399"/>
      <c r="CCW861" s="399"/>
      <c r="CCX861" s="399"/>
      <c r="CCY861" s="399"/>
      <c r="CCZ861" s="399"/>
      <c r="CDA861" s="399"/>
      <c r="CDB861" s="399"/>
      <c r="CDC861" s="399"/>
      <c r="CDD861" s="399"/>
      <c r="CDE861" s="399"/>
      <c r="CDF861" s="399"/>
      <c r="CDG861" s="399"/>
      <c r="CDH861" s="399"/>
      <c r="CDI861" s="399"/>
      <c r="CDJ861" s="399"/>
      <c r="CDK861" s="399"/>
      <c r="CDL861" s="399"/>
      <c r="CDM861" s="399"/>
      <c r="CDN861" s="399"/>
      <c r="CDO861" s="399"/>
      <c r="CDP861" s="399"/>
      <c r="CDQ861" s="399"/>
      <c r="CDR861" s="399"/>
      <c r="CDS861" s="399"/>
      <c r="CDT861" s="399"/>
      <c r="CDU861" s="399"/>
      <c r="CDV861" s="399"/>
      <c r="CDW861" s="399"/>
      <c r="CDX861" s="399"/>
      <c r="CDY861" s="399"/>
      <c r="CDZ861" s="399"/>
      <c r="CEA861" s="399"/>
      <c r="CEB861" s="399"/>
      <c r="CEC861" s="399"/>
      <c r="CED861" s="399"/>
      <c r="CEE861" s="399"/>
      <c r="CEF861" s="399"/>
      <c r="CEG861" s="399"/>
      <c r="CEH861" s="399"/>
      <c r="CEI861" s="399"/>
      <c r="CEJ861" s="399"/>
      <c r="CEK861" s="399"/>
      <c r="CEL861" s="399"/>
      <c r="CEM861" s="399"/>
      <c r="CEN861" s="399"/>
      <c r="CEO861" s="399"/>
      <c r="CEP861" s="399"/>
      <c r="CEQ861" s="399"/>
      <c r="CER861" s="399"/>
      <c r="CES861" s="399"/>
      <c r="CET861" s="399"/>
      <c r="CEU861" s="399"/>
      <c r="CEV861" s="399"/>
      <c r="CEW861" s="399"/>
      <c r="CEX861" s="399"/>
      <c r="CEY861" s="399"/>
      <c r="CEZ861" s="399"/>
      <c r="CFA861" s="399"/>
      <c r="CFB861" s="399"/>
      <c r="CFC861" s="399"/>
      <c r="CFD861" s="399"/>
      <c r="CFE861" s="399"/>
      <c r="CFF861" s="399"/>
      <c r="CFG861" s="399"/>
      <c r="CFH861" s="399"/>
      <c r="CFI861" s="399"/>
      <c r="CFJ861" s="399"/>
      <c r="CFK861" s="399"/>
      <c r="CFL861" s="399"/>
      <c r="CFM861" s="399"/>
      <c r="CFN861" s="399"/>
      <c r="CFO861" s="399"/>
      <c r="CFP861" s="399"/>
      <c r="CFQ861" s="399"/>
      <c r="CFR861" s="399"/>
      <c r="CFS861" s="399"/>
      <c r="CFT861" s="399"/>
      <c r="CFU861" s="399"/>
      <c r="CFV861" s="399"/>
      <c r="CFW861" s="399"/>
      <c r="CFX861" s="399"/>
      <c r="CFY861" s="399"/>
      <c r="CFZ861" s="399"/>
      <c r="CGA861" s="399"/>
      <c r="CGB861" s="399"/>
      <c r="CGC861" s="399"/>
      <c r="CGD861" s="399"/>
      <c r="CGE861" s="399"/>
      <c r="CGF861" s="399"/>
      <c r="CGG861" s="399"/>
      <c r="CGH861" s="399"/>
      <c r="CGI861" s="399"/>
      <c r="CGJ861" s="399"/>
      <c r="CGK861" s="399"/>
      <c r="CGL861" s="399"/>
      <c r="CGM861" s="399"/>
      <c r="CGN861" s="399"/>
      <c r="CGO861" s="399"/>
      <c r="CGP861" s="399"/>
      <c r="CGQ861" s="399"/>
      <c r="CGR861" s="399"/>
      <c r="CGS861" s="399"/>
      <c r="CGT861" s="399"/>
      <c r="CGU861" s="399"/>
      <c r="CGV861" s="399"/>
      <c r="CGW861" s="399"/>
      <c r="CGX861" s="399"/>
      <c r="CGY861" s="399"/>
      <c r="CGZ861" s="399"/>
      <c r="CHA861" s="399"/>
      <c r="CHB861" s="399"/>
      <c r="CHC861" s="399"/>
      <c r="CHD861" s="399"/>
      <c r="CHE861" s="399"/>
      <c r="CHF861" s="399"/>
      <c r="CHG861" s="399"/>
      <c r="CHH861" s="399"/>
      <c r="CHI861" s="399"/>
      <c r="CHJ861" s="399"/>
      <c r="CHK861" s="399"/>
      <c r="CHL861" s="399"/>
      <c r="CHM861" s="399"/>
      <c r="CHN861" s="399"/>
      <c r="CHO861" s="399"/>
      <c r="CHP861" s="399"/>
      <c r="CHQ861" s="399"/>
      <c r="CHR861" s="399"/>
      <c r="CHS861" s="399"/>
      <c r="CHT861" s="399"/>
      <c r="CHU861" s="399"/>
      <c r="CHV861" s="399"/>
      <c r="CHW861" s="399"/>
      <c r="CHX861" s="399"/>
      <c r="CHY861" s="399"/>
      <c r="CHZ861" s="399"/>
      <c r="CIA861" s="399"/>
      <c r="CIB861" s="399"/>
      <c r="CIC861" s="399"/>
      <c r="CID861" s="399"/>
      <c r="CIE861" s="399"/>
      <c r="CIF861" s="399"/>
      <c r="CIG861" s="399"/>
      <c r="CIH861" s="399"/>
      <c r="CII861" s="399"/>
      <c r="CIJ861" s="399"/>
      <c r="CIK861" s="399"/>
      <c r="CIL861" s="399"/>
      <c r="CIM861" s="399"/>
      <c r="CIN861" s="399"/>
      <c r="CIO861" s="399"/>
      <c r="CIP861" s="399"/>
      <c r="CIQ861" s="399"/>
      <c r="CIR861" s="399"/>
      <c r="CIS861" s="399"/>
      <c r="CIT861" s="399"/>
      <c r="CIU861" s="399"/>
      <c r="CIV861" s="399"/>
      <c r="CIW861" s="399"/>
      <c r="CIX861" s="399"/>
      <c r="CIY861" s="399"/>
      <c r="CIZ861" s="399"/>
      <c r="CJA861" s="399"/>
      <c r="CJB861" s="399"/>
      <c r="CJC861" s="399"/>
      <c r="CJD861" s="399"/>
      <c r="CJE861" s="399"/>
      <c r="CJF861" s="399"/>
      <c r="CJG861" s="399"/>
      <c r="CJH861" s="399"/>
      <c r="CJI861" s="399"/>
      <c r="CJJ861" s="399"/>
      <c r="CJK861" s="399"/>
      <c r="CJL861" s="399"/>
      <c r="CJM861" s="399"/>
      <c r="CJN861" s="399"/>
      <c r="CJO861" s="399"/>
      <c r="CJP861" s="399"/>
      <c r="CJQ861" s="399"/>
      <c r="CJR861" s="399"/>
      <c r="CJS861" s="399"/>
      <c r="CJT861" s="399"/>
      <c r="CJU861" s="399"/>
      <c r="CJV861" s="399"/>
      <c r="CJW861" s="399"/>
      <c r="CJX861" s="399"/>
      <c r="CJY861" s="399"/>
      <c r="CJZ861" s="399"/>
      <c r="CKA861" s="399"/>
      <c r="CKB861" s="399"/>
      <c r="CKC861" s="399"/>
      <c r="CKD861" s="399"/>
      <c r="CKE861" s="399"/>
      <c r="CKF861" s="399"/>
      <c r="CKG861" s="399"/>
      <c r="CKH861" s="399"/>
      <c r="CKI861" s="399"/>
      <c r="CKJ861" s="399"/>
      <c r="CKK861" s="399"/>
      <c r="CKL861" s="399"/>
      <c r="CKM861" s="399"/>
      <c r="CKN861" s="399"/>
      <c r="CKO861" s="399"/>
      <c r="CKP861" s="399"/>
      <c r="CKQ861" s="399"/>
      <c r="CKR861" s="399"/>
      <c r="CKS861" s="399"/>
      <c r="CKT861" s="399"/>
      <c r="CKU861" s="399"/>
      <c r="CKV861" s="399"/>
      <c r="CKW861" s="399"/>
      <c r="CKX861" s="399"/>
      <c r="CKY861" s="399"/>
      <c r="CKZ861" s="399"/>
      <c r="CLA861" s="399"/>
      <c r="CLB861" s="399"/>
      <c r="CLC861" s="399"/>
      <c r="CLD861" s="399"/>
      <c r="CLE861" s="399"/>
      <c r="CLF861" s="399"/>
      <c r="CLG861" s="399"/>
      <c r="CLH861" s="399"/>
      <c r="CLI861" s="399"/>
      <c r="CLJ861" s="399"/>
      <c r="CLK861" s="399"/>
      <c r="CLL861" s="399"/>
      <c r="CLM861" s="399"/>
      <c r="CLN861" s="399"/>
      <c r="CLO861" s="399"/>
      <c r="CLP861" s="399"/>
      <c r="CLQ861" s="399"/>
      <c r="CLR861" s="399"/>
      <c r="CLS861" s="399"/>
      <c r="CLT861" s="399"/>
      <c r="CLU861" s="399"/>
      <c r="CLV861" s="399"/>
      <c r="CLW861" s="399"/>
      <c r="CLX861" s="399"/>
      <c r="CLY861" s="399"/>
      <c r="CLZ861" s="399"/>
      <c r="CMA861" s="399"/>
      <c r="CMB861" s="399"/>
      <c r="CMC861" s="399"/>
      <c r="CMD861" s="399"/>
      <c r="CME861" s="399"/>
      <c r="CMF861" s="399"/>
      <c r="CMG861" s="399"/>
      <c r="CMH861" s="399"/>
      <c r="CMI861" s="399"/>
      <c r="CMJ861" s="399"/>
      <c r="CMK861" s="399"/>
      <c r="CML861" s="399"/>
      <c r="CMM861" s="399"/>
      <c r="CMN861" s="399"/>
      <c r="CMO861" s="399"/>
      <c r="CMP861" s="399"/>
      <c r="CMQ861" s="399"/>
      <c r="CMR861" s="399"/>
      <c r="CMS861" s="399"/>
      <c r="CMT861" s="399"/>
      <c r="CMU861" s="399"/>
      <c r="CMV861" s="399"/>
      <c r="CMW861" s="399"/>
      <c r="CMX861" s="399"/>
      <c r="CMY861" s="399"/>
      <c r="CMZ861" s="399"/>
      <c r="CNA861" s="399"/>
      <c r="CNB861" s="399"/>
      <c r="CNC861" s="399"/>
      <c r="CND861" s="399"/>
      <c r="CNE861" s="399"/>
      <c r="CNF861" s="399"/>
      <c r="CNG861" s="399"/>
      <c r="CNH861" s="399"/>
      <c r="CNI861" s="399"/>
      <c r="CNJ861" s="399"/>
      <c r="CNK861" s="399"/>
      <c r="CNL861" s="399"/>
      <c r="CNM861" s="399"/>
      <c r="CNN861" s="399"/>
      <c r="CNO861" s="399"/>
      <c r="CNP861" s="399"/>
      <c r="CNQ861" s="399"/>
      <c r="CNR861" s="399"/>
      <c r="CNS861" s="399"/>
      <c r="CNT861" s="399"/>
      <c r="CNU861" s="399"/>
      <c r="CNV861" s="399"/>
      <c r="CNW861" s="399"/>
      <c r="CNX861" s="399"/>
      <c r="CNY861" s="399"/>
      <c r="CNZ861" s="399"/>
      <c r="COA861" s="399"/>
      <c r="COB861" s="399"/>
      <c r="COC861" s="399"/>
      <c r="COD861" s="399"/>
      <c r="COE861" s="399"/>
      <c r="COF861" s="399"/>
      <c r="COG861" s="399"/>
      <c r="COH861" s="399"/>
      <c r="COI861" s="399"/>
      <c r="COJ861" s="399"/>
      <c r="COK861" s="399"/>
      <c r="COL861" s="399"/>
      <c r="COM861" s="399"/>
      <c r="CON861" s="399"/>
      <c r="COO861" s="399"/>
      <c r="COP861" s="399"/>
      <c r="COQ861" s="399"/>
      <c r="COR861" s="399"/>
      <c r="COS861" s="399"/>
      <c r="COT861" s="399"/>
      <c r="COU861" s="399"/>
      <c r="COV861" s="399"/>
      <c r="COW861" s="399"/>
      <c r="COX861" s="399"/>
      <c r="COY861" s="399"/>
      <c r="COZ861" s="399"/>
      <c r="CPA861" s="399"/>
      <c r="CPB861" s="399"/>
      <c r="CPC861" s="399"/>
      <c r="CPD861" s="399"/>
      <c r="CPE861" s="399"/>
      <c r="CPF861" s="399"/>
      <c r="CPG861" s="399"/>
      <c r="CPH861" s="399"/>
      <c r="CPI861" s="399"/>
      <c r="CPJ861" s="399"/>
      <c r="CPK861" s="399"/>
      <c r="CPL861" s="399"/>
      <c r="CPM861" s="399"/>
      <c r="CPN861" s="399"/>
      <c r="CPO861" s="399"/>
      <c r="CPP861" s="399"/>
      <c r="CPQ861" s="399"/>
      <c r="CPR861" s="399"/>
      <c r="CPS861" s="399"/>
      <c r="CPT861" s="399"/>
      <c r="CPU861" s="399"/>
      <c r="CPV861" s="399"/>
      <c r="CPW861" s="399"/>
      <c r="CPX861" s="399"/>
      <c r="CPY861" s="399"/>
      <c r="CPZ861" s="399"/>
      <c r="CQA861" s="399"/>
      <c r="CQB861" s="399"/>
      <c r="CQC861" s="399"/>
      <c r="CQD861" s="399"/>
      <c r="CQE861" s="399"/>
      <c r="CQF861" s="399"/>
      <c r="CQG861" s="399"/>
      <c r="CQH861" s="399"/>
      <c r="CQI861" s="399"/>
      <c r="CQJ861" s="399"/>
      <c r="CQK861" s="399"/>
      <c r="CQL861" s="399"/>
      <c r="CQM861" s="399"/>
      <c r="CQN861" s="399"/>
      <c r="CQO861" s="399"/>
      <c r="CQP861" s="399"/>
      <c r="CQQ861" s="399"/>
      <c r="CQR861" s="399"/>
      <c r="CQS861" s="399"/>
      <c r="CQT861" s="399"/>
      <c r="CQU861" s="399"/>
      <c r="CQV861" s="399"/>
      <c r="CQW861" s="399"/>
      <c r="CQX861" s="399"/>
      <c r="CQY861" s="399"/>
      <c r="CQZ861" s="399"/>
      <c r="CRA861" s="399"/>
      <c r="CRB861" s="399"/>
      <c r="CRC861" s="399"/>
      <c r="CRD861" s="399"/>
      <c r="CRE861" s="399"/>
      <c r="CRF861" s="399"/>
      <c r="CRG861" s="399"/>
      <c r="CRH861" s="399"/>
      <c r="CRI861" s="399"/>
      <c r="CRJ861" s="399"/>
      <c r="CRK861" s="399"/>
      <c r="CRL861" s="399"/>
      <c r="CRM861" s="399"/>
      <c r="CRN861" s="399"/>
      <c r="CRO861" s="399"/>
      <c r="CRP861" s="399"/>
      <c r="CRQ861" s="399"/>
      <c r="CRR861" s="399"/>
      <c r="CRS861" s="399"/>
      <c r="CRT861" s="399"/>
      <c r="CRU861" s="399"/>
      <c r="CRV861" s="399"/>
      <c r="CRW861" s="399"/>
      <c r="CRX861" s="399"/>
      <c r="CRY861" s="399"/>
      <c r="CRZ861" s="399"/>
      <c r="CSA861" s="399"/>
      <c r="CSB861" s="399"/>
      <c r="CSC861" s="399"/>
      <c r="CSD861" s="399"/>
      <c r="CSE861" s="399"/>
      <c r="CSF861" s="399"/>
      <c r="CSG861" s="399"/>
      <c r="CSH861" s="399"/>
      <c r="CSI861" s="399"/>
      <c r="CSJ861" s="399"/>
      <c r="CSK861" s="399"/>
      <c r="CSL861" s="399"/>
      <c r="CSM861" s="399"/>
      <c r="CSN861" s="399"/>
      <c r="CSO861" s="399"/>
      <c r="CSP861" s="399"/>
      <c r="CSQ861" s="399"/>
      <c r="CSR861" s="399"/>
      <c r="CSS861" s="399"/>
      <c r="CST861" s="399"/>
      <c r="CSU861" s="399"/>
      <c r="CSV861" s="399"/>
      <c r="CSW861" s="399"/>
      <c r="CSX861" s="399"/>
      <c r="CSY861" s="399"/>
      <c r="CSZ861" s="399"/>
      <c r="CTA861" s="399"/>
      <c r="CTB861" s="399"/>
      <c r="CTC861" s="399"/>
      <c r="CTD861" s="399"/>
      <c r="CTE861" s="399"/>
      <c r="CTF861" s="399"/>
      <c r="CTG861" s="399"/>
      <c r="CTH861" s="399"/>
      <c r="CTI861" s="399"/>
      <c r="CTJ861" s="399"/>
      <c r="CTK861" s="399"/>
      <c r="CTL861" s="399"/>
      <c r="CTM861" s="399"/>
      <c r="CTN861" s="399"/>
      <c r="CTO861" s="399"/>
      <c r="CTP861" s="399"/>
      <c r="CTQ861" s="399"/>
      <c r="CTR861" s="399"/>
      <c r="CTS861" s="399"/>
      <c r="CTT861" s="399"/>
      <c r="CTU861" s="399"/>
      <c r="CTV861" s="399"/>
      <c r="CTW861" s="399"/>
      <c r="CTX861" s="399"/>
      <c r="CTY861" s="399"/>
      <c r="CTZ861" s="399"/>
      <c r="CUA861" s="399"/>
      <c r="CUB861" s="399"/>
      <c r="CUC861" s="399"/>
      <c r="CUD861" s="399"/>
      <c r="CUE861" s="399"/>
      <c r="CUF861" s="399"/>
      <c r="CUG861" s="399"/>
      <c r="CUH861" s="399"/>
      <c r="CUI861" s="399"/>
      <c r="CUJ861" s="399"/>
      <c r="CUK861" s="399"/>
      <c r="CUL861" s="399"/>
      <c r="CUM861" s="399"/>
      <c r="CUN861" s="399"/>
      <c r="CUO861" s="399"/>
      <c r="CUP861" s="399"/>
      <c r="CUQ861" s="399"/>
      <c r="CUR861" s="399"/>
      <c r="CUS861" s="399"/>
      <c r="CUT861" s="399"/>
      <c r="CUU861" s="399"/>
      <c r="CUV861" s="399"/>
      <c r="CUW861" s="399"/>
      <c r="CUX861" s="399"/>
      <c r="CUY861" s="399"/>
      <c r="CUZ861" s="399"/>
      <c r="CVA861" s="399"/>
      <c r="CVB861" s="399"/>
      <c r="CVC861" s="399"/>
      <c r="CVD861" s="399"/>
      <c r="CVE861" s="399"/>
      <c r="CVF861" s="399"/>
      <c r="CVG861" s="399"/>
      <c r="CVH861" s="399"/>
      <c r="CVI861" s="399"/>
      <c r="CVJ861" s="399"/>
      <c r="CVK861" s="399"/>
      <c r="CVL861" s="399"/>
      <c r="CVM861" s="399"/>
      <c r="CVN861" s="399"/>
      <c r="CVO861" s="399"/>
      <c r="CVP861" s="399"/>
      <c r="CVQ861" s="399"/>
      <c r="CVR861" s="399"/>
      <c r="CVS861" s="399"/>
      <c r="CVT861" s="399"/>
      <c r="CVU861" s="399"/>
      <c r="CVV861" s="399"/>
      <c r="CVW861" s="399"/>
      <c r="CVX861" s="399"/>
      <c r="CVY861" s="399"/>
      <c r="CVZ861" s="399"/>
      <c r="CWA861" s="399"/>
      <c r="CWB861" s="399"/>
      <c r="CWC861" s="399"/>
      <c r="CWD861" s="399"/>
      <c r="CWE861" s="399"/>
      <c r="CWF861" s="399"/>
      <c r="CWG861" s="399"/>
      <c r="CWH861" s="399"/>
      <c r="CWI861" s="399"/>
      <c r="CWJ861" s="399"/>
      <c r="CWK861" s="399"/>
      <c r="CWL861" s="399"/>
      <c r="CWM861" s="399"/>
      <c r="CWN861" s="399"/>
      <c r="CWO861" s="399"/>
      <c r="CWP861" s="399"/>
      <c r="CWQ861" s="399"/>
      <c r="CWR861" s="399"/>
      <c r="CWS861" s="399"/>
      <c r="CWT861" s="399"/>
      <c r="CWU861" s="399"/>
      <c r="CWV861" s="399"/>
      <c r="CWW861" s="399"/>
      <c r="CWX861" s="399"/>
      <c r="CWY861" s="399"/>
      <c r="CWZ861" s="399"/>
      <c r="CXA861" s="399"/>
      <c r="CXB861" s="399"/>
      <c r="CXC861" s="399"/>
      <c r="CXD861" s="399"/>
      <c r="CXE861" s="399"/>
      <c r="CXF861" s="399"/>
      <c r="CXG861" s="399"/>
      <c r="CXH861" s="399"/>
      <c r="CXI861" s="399"/>
      <c r="CXJ861" s="399"/>
      <c r="CXK861" s="399"/>
      <c r="CXL861" s="399"/>
      <c r="CXM861" s="399"/>
      <c r="CXN861" s="399"/>
      <c r="CXO861" s="399"/>
      <c r="CXP861" s="399"/>
      <c r="CXQ861" s="399"/>
      <c r="CXR861" s="399"/>
      <c r="CXS861" s="399"/>
      <c r="CXT861" s="399"/>
      <c r="CXU861" s="399"/>
      <c r="CXV861" s="399"/>
      <c r="CXW861" s="399"/>
      <c r="CXX861" s="399"/>
      <c r="CXY861" s="399"/>
      <c r="CXZ861" s="399"/>
      <c r="CYA861" s="399"/>
      <c r="CYB861" s="399"/>
      <c r="CYC861" s="399"/>
      <c r="CYD861" s="399"/>
      <c r="CYE861" s="399"/>
      <c r="CYF861" s="399"/>
      <c r="CYG861" s="399"/>
      <c r="CYH861" s="399"/>
      <c r="CYI861" s="399"/>
      <c r="CYJ861" s="399"/>
      <c r="CYK861" s="399"/>
      <c r="CYL861" s="399"/>
      <c r="CYM861" s="399"/>
      <c r="CYN861" s="399"/>
      <c r="CYO861" s="399"/>
      <c r="CYP861" s="399"/>
      <c r="CYQ861" s="399"/>
      <c r="CYR861" s="399"/>
      <c r="CYS861" s="399"/>
      <c r="CYT861" s="399"/>
      <c r="CYU861" s="399"/>
      <c r="CYV861" s="399"/>
      <c r="CYW861" s="399"/>
      <c r="CYX861" s="399"/>
      <c r="CYY861" s="399"/>
      <c r="CYZ861" s="399"/>
      <c r="CZA861" s="399"/>
      <c r="CZB861" s="399"/>
      <c r="CZC861" s="399"/>
      <c r="CZD861" s="399"/>
      <c r="CZE861" s="399"/>
      <c r="CZF861" s="399"/>
      <c r="CZG861" s="399"/>
      <c r="CZH861" s="399"/>
      <c r="CZI861" s="399"/>
      <c r="CZJ861" s="399"/>
      <c r="CZK861" s="399"/>
      <c r="CZL861" s="399"/>
      <c r="CZM861" s="399"/>
      <c r="CZN861" s="399"/>
      <c r="CZO861" s="399"/>
      <c r="CZP861" s="399"/>
      <c r="CZQ861" s="399"/>
      <c r="CZR861" s="399"/>
      <c r="CZS861" s="399"/>
      <c r="CZT861" s="399"/>
      <c r="CZU861" s="399"/>
      <c r="CZV861" s="399"/>
      <c r="CZW861" s="399"/>
      <c r="CZX861" s="399"/>
      <c r="CZY861" s="399"/>
      <c r="CZZ861" s="399"/>
      <c r="DAA861" s="399"/>
      <c r="DAB861" s="399"/>
      <c r="DAC861" s="399"/>
      <c r="DAD861" s="399"/>
      <c r="DAE861" s="399"/>
      <c r="DAF861" s="399"/>
      <c r="DAG861" s="399"/>
      <c r="DAH861" s="399"/>
      <c r="DAI861" s="399"/>
      <c r="DAJ861" s="399"/>
      <c r="DAK861" s="399"/>
      <c r="DAL861" s="399"/>
      <c r="DAM861" s="399"/>
      <c r="DAN861" s="399"/>
      <c r="DAO861" s="399"/>
      <c r="DAP861" s="399"/>
      <c r="DAQ861" s="399"/>
      <c r="DAR861" s="399"/>
      <c r="DAS861" s="399"/>
      <c r="DAT861" s="399"/>
      <c r="DAU861" s="399"/>
      <c r="DAV861" s="399"/>
      <c r="DAW861" s="399"/>
      <c r="DAX861" s="399"/>
      <c r="DAY861" s="399"/>
      <c r="DAZ861" s="399"/>
      <c r="DBA861" s="399"/>
      <c r="DBB861" s="399"/>
      <c r="DBC861" s="399"/>
      <c r="DBD861" s="399"/>
      <c r="DBE861" s="399"/>
      <c r="DBF861" s="399"/>
      <c r="DBG861" s="399"/>
      <c r="DBH861" s="399"/>
      <c r="DBI861" s="399"/>
      <c r="DBJ861" s="399"/>
      <c r="DBK861" s="399"/>
      <c r="DBL861" s="399"/>
      <c r="DBM861" s="399"/>
      <c r="DBN861" s="399"/>
      <c r="DBO861" s="399"/>
      <c r="DBP861" s="399"/>
      <c r="DBQ861" s="399"/>
      <c r="DBR861" s="399"/>
      <c r="DBS861" s="399"/>
      <c r="DBT861" s="399"/>
      <c r="DBU861" s="399"/>
      <c r="DBV861" s="399"/>
      <c r="DBW861" s="399"/>
      <c r="DBX861" s="399"/>
      <c r="DBY861" s="399"/>
      <c r="DBZ861" s="399"/>
      <c r="DCA861" s="399"/>
      <c r="DCB861" s="399"/>
      <c r="DCC861" s="399"/>
      <c r="DCD861" s="399"/>
      <c r="DCE861" s="399"/>
      <c r="DCF861" s="399"/>
      <c r="DCG861" s="399"/>
      <c r="DCH861" s="399"/>
      <c r="DCI861" s="399"/>
      <c r="DCJ861" s="399"/>
      <c r="DCK861" s="399"/>
      <c r="DCL861" s="399"/>
      <c r="DCM861" s="399"/>
      <c r="DCN861" s="399"/>
      <c r="DCO861" s="399"/>
      <c r="DCP861" s="399"/>
      <c r="DCQ861" s="399"/>
      <c r="DCR861" s="399"/>
      <c r="DCS861" s="399"/>
      <c r="DCT861" s="399"/>
      <c r="DCU861" s="399"/>
      <c r="DCV861" s="399"/>
      <c r="DCW861" s="399"/>
      <c r="DCX861" s="399"/>
      <c r="DCY861" s="399"/>
      <c r="DCZ861" s="399"/>
      <c r="DDA861" s="399"/>
      <c r="DDB861" s="399"/>
      <c r="DDC861" s="399"/>
      <c r="DDD861" s="399"/>
      <c r="DDE861" s="399"/>
      <c r="DDF861" s="399"/>
      <c r="DDG861" s="399"/>
      <c r="DDH861" s="399"/>
      <c r="DDI861" s="399"/>
      <c r="DDJ861" s="399"/>
      <c r="DDK861" s="399"/>
      <c r="DDL861" s="399"/>
      <c r="DDM861" s="399"/>
      <c r="DDN861" s="399"/>
      <c r="DDO861" s="399"/>
      <c r="DDP861" s="399"/>
      <c r="DDQ861" s="399"/>
      <c r="DDR861" s="399"/>
      <c r="DDS861" s="399"/>
      <c r="DDT861" s="399"/>
      <c r="DDU861" s="399"/>
      <c r="DDV861" s="399"/>
      <c r="DDW861" s="399"/>
      <c r="DDX861" s="399"/>
      <c r="DDY861" s="399"/>
      <c r="DDZ861" s="399"/>
      <c r="DEA861" s="399"/>
      <c r="DEB861" s="399"/>
      <c r="DEC861" s="399"/>
      <c r="DED861" s="399"/>
      <c r="DEE861" s="399"/>
      <c r="DEF861" s="399"/>
      <c r="DEG861" s="399"/>
      <c r="DEH861" s="399"/>
      <c r="DEI861" s="399"/>
      <c r="DEJ861" s="399"/>
      <c r="DEK861" s="399"/>
      <c r="DEL861" s="399"/>
      <c r="DEM861" s="399"/>
      <c r="DEN861" s="399"/>
      <c r="DEO861" s="399"/>
      <c r="DEP861" s="399"/>
      <c r="DEQ861" s="399"/>
      <c r="DER861" s="399"/>
      <c r="DES861" s="399"/>
      <c r="DET861" s="399"/>
      <c r="DEU861" s="399"/>
      <c r="DEV861" s="399"/>
      <c r="DEW861" s="399"/>
      <c r="DEX861" s="399"/>
      <c r="DEY861" s="399"/>
      <c r="DEZ861" s="399"/>
      <c r="DFA861" s="399"/>
      <c r="DFB861" s="399"/>
      <c r="DFC861" s="399"/>
      <c r="DFD861" s="399"/>
      <c r="DFE861" s="399"/>
      <c r="DFF861" s="399"/>
      <c r="DFG861" s="399"/>
      <c r="DFH861" s="399"/>
      <c r="DFI861" s="399"/>
      <c r="DFJ861" s="399"/>
      <c r="DFK861" s="399"/>
      <c r="DFL861" s="399"/>
      <c r="DFM861" s="399"/>
      <c r="DFN861" s="399"/>
      <c r="DFO861" s="399"/>
      <c r="DFP861" s="399"/>
      <c r="DFQ861" s="399"/>
      <c r="DFR861" s="399"/>
      <c r="DFS861" s="399"/>
      <c r="DFT861" s="399"/>
      <c r="DFU861" s="399"/>
      <c r="DFV861" s="399"/>
      <c r="DFW861" s="399"/>
      <c r="DFX861" s="399"/>
      <c r="DFY861" s="399"/>
      <c r="DFZ861" s="399"/>
      <c r="DGA861" s="399"/>
      <c r="DGB861" s="399"/>
      <c r="DGC861" s="399"/>
      <c r="DGD861" s="399"/>
      <c r="DGE861" s="399"/>
      <c r="DGF861" s="399"/>
      <c r="DGG861" s="399"/>
      <c r="DGH861" s="399"/>
      <c r="DGI861" s="399"/>
      <c r="DGJ861" s="399"/>
      <c r="DGK861" s="399"/>
      <c r="DGL861" s="399"/>
      <c r="DGM861" s="399"/>
      <c r="DGN861" s="399"/>
      <c r="DGO861" s="399"/>
      <c r="DGP861" s="399"/>
      <c r="DGQ861" s="399"/>
      <c r="DGR861" s="399"/>
      <c r="DGS861" s="399"/>
      <c r="DGT861" s="399"/>
      <c r="DGU861" s="399"/>
      <c r="DGV861" s="399"/>
      <c r="DGW861" s="399"/>
      <c r="DGX861" s="399"/>
      <c r="DGY861" s="399"/>
      <c r="DGZ861" s="399"/>
      <c r="DHA861" s="399"/>
      <c r="DHB861" s="399"/>
      <c r="DHC861" s="399"/>
      <c r="DHD861" s="399"/>
      <c r="DHE861" s="399"/>
      <c r="DHF861" s="399"/>
      <c r="DHG861" s="399"/>
      <c r="DHH861" s="399"/>
      <c r="DHI861" s="399"/>
      <c r="DHJ861" s="399"/>
      <c r="DHK861" s="399"/>
      <c r="DHL861" s="399"/>
      <c r="DHM861" s="399"/>
      <c r="DHN861" s="399"/>
      <c r="DHO861" s="399"/>
      <c r="DHP861" s="399"/>
      <c r="DHQ861" s="399"/>
      <c r="DHR861" s="399"/>
      <c r="DHS861" s="399"/>
      <c r="DHT861" s="399"/>
      <c r="DHU861" s="399"/>
      <c r="DHV861" s="399"/>
      <c r="DHW861" s="399"/>
      <c r="DHX861" s="399"/>
      <c r="DHY861" s="399"/>
      <c r="DHZ861" s="399"/>
      <c r="DIA861" s="399"/>
      <c r="DIB861" s="399"/>
      <c r="DIC861" s="399"/>
      <c r="DID861" s="399"/>
      <c r="DIE861" s="399"/>
      <c r="DIF861" s="399"/>
      <c r="DIG861" s="399"/>
      <c r="DIH861" s="399"/>
      <c r="DII861" s="399"/>
      <c r="DIJ861" s="399"/>
      <c r="DIK861" s="399"/>
      <c r="DIL861" s="399"/>
      <c r="DIM861" s="399"/>
      <c r="DIN861" s="399"/>
      <c r="DIO861" s="399"/>
      <c r="DIP861" s="399"/>
      <c r="DIQ861" s="399"/>
      <c r="DIR861" s="399"/>
      <c r="DIS861" s="399"/>
      <c r="DIT861" s="399"/>
      <c r="DIU861" s="399"/>
      <c r="DIV861" s="399"/>
      <c r="DIW861" s="399"/>
      <c r="DIX861" s="399"/>
      <c r="DIY861" s="399"/>
      <c r="DIZ861" s="399"/>
      <c r="DJA861" s="399"/>
      <c r="DJB861" s="399"/>
      <c r="DJC861" s="399"/>
      <c r="DJD861" s="399"/>
      <c r="DJE861" s="399"/>
      <c r="DJF861" s="399"/>
      <c r="DJG861" s="399"/>
      <c r="DJH861" s="399"/>
      <c r="DJI861" s="399"/>
      <c r="DJJ861" s="399"/>
      <c r="DJK861" s="399"/>
      <c r="DJL861" s="399"/>
      <c r="DJM861" s="399"/>
      <c r="DJN861" s="399"/>
      <c r="DJO861" s="399"/>
      <c r="DJP861" s="399"/>
      <c r="DJQ861" s="399"/>
      <c r="DJR861" s="399"/>
      <c r="DJS861" s="399"/>
      <c r="DJT861" s="399"/>
      <c r="DJU861" s="399"/>
      <c r="DJV861" s="399"/>
      <c r="DJW861" s="399"/>
      <c r="DJX861" s="399"/>
      <c r="DJY861" s="399"/>
      <c r="DJZ861" s="399"/>
      <c r="DKA861" s="399"/>
      <c r="DKB861" s="399"/>
      <c r="DKC861" s="399"/>
      <c r="DKD861" s="399"/>
      <c r="DKE861" s="399"/>
      <c r="DKF861" s="399"/>
      <c r="DKG861" s="399"/>
      <c r="DKH861" s="399"/>
      <c r="DKI861" s="399"/>
      <c r="DKJ861" s="399"/>
      <c r="DKK861" s="399"/>
      <c r="DKL861" s="399"/>
      <c r="DKM861" s="399"/>
      <c r="DKN861" s="399"/>
      <c r="DKO861" s="399"/>
      <c r="DKP861" s="399"/>
      <c r="DKQ861" s="399"/>
      <c r="DKR861" s="399"/>
      <c r="DKS861" s="399"/>
      <c r="DKT861" s="399"/>
      <c r="DKU861" s="399"/>
      <c r="DKV861" s="399"/>
      <c r="DKW861" s="399"/>
      <c r="DKX861" s="399"/>
      <c r="DKY861" s="399"/>
      <c r="DKZ861" s="399"/>
      <c r="DLA861" s="399"/>
      <c r="DLB861" s="399"/>
      <c r="DLC861" s="399"/>
      <c r="DLD861" s="399"/>
      <c r="DLE861" s="399"/>
      <c r="DLF861" s="399"/>
      <c r="DLG861" s="399"/>
      <c r="DLH861" s="399"/>
      <c r="DLI861" s="399"/>
      <c r="DLJ861" s="399"/>
      <c r="DLK861" s="399"/>
      <c r="DLL861" s="399"/>
      <c r="DLM861" s="399"/>
      <c r="DLN861" s="399"/>
      <c r="DLO861" s="399"/>
      <c r="DLP861" s="399"/>
      <c r="DLQ861" s="399"/>
      <c r="DLR861" s="399"/>
      <c r="DLS861" s="399"/>
      <c r="DLT861" s="399"/>
      <c r="DLU861" s="399"/>
      <c r="DLV861" s="399"/>
      <c r="DLW861" s="399"/>
      <c r="DLX861" s="399"/>
      <c r="DLY861" s="399"/>
      <c r="DLZ861" s="399"/>
      <c r="DMA861" s="399"/>
      <c r="DMB861" s="399"/>
      <c r="DMC861" s="399"/>
      <c r="DMD861" s="399"/>
      <c r="DME861" s="399"/>
      <c r="DMF861" s="399"/>
      <c r="DMG861" s="399"/>
      <c r="DMH861" s="399"/>
      <c r="DMI861" s="399"/>
      <c r="DMJ861" s="399"/>
      <c r="DMK861" s="399"/>
      <c r="DML861" s="399"/>
      <c r="DMM861" s="399"/>
      <c r="DMN861" s="399"/>
      <c r="DMO861" s="399"/>
      <c r="DMP861" s="399"/>
      <c r="DMQ861" s="399"/>
      <c r="DMR861" s="399"/>
      <c r="DMS861" s="399"/>
      <c r="DMT861" s="399"/>
      <c r="DMU861" s="399"/>
      <c r="DMV861" s="399"/>
      <c r="DMW861" s="399"/>
      <c r="DMX861" s="399"/>
      <c r="DMY861" s="399"/>
      <c r="DMZ861" s="399"/>
      <c r="DNA861" s="399"/>
      <c r="DNB861" s="399"/>
      <c r="DNC861" s="399"/>
      <c r="DND861" s="399"/>
      <c r="DNE861" s="399"/>
      <c r="DNF861" s="399"/>
      <c r="DNG861" s="399"/>
      <c r="DNH861" s="399"/>
      <c r="DNI861" s="399"/>
      <c r="DNJ861" s="399"/>
      <c r="DNK861" s="399"/>
      <c r="DNL861" s="399"/>
      <c r="DNM861" s="399"/>
      <c r="DNN861" s="399"/>
      <c r="DNO861" s="399"/>
      <c r="DNP861" s="399"/>
      <c r="DNQ861" s="399"/>
      <c r="DNR861" s="399"/>
      <c r="DNS861" s="399"/>
      <c r="DNT861" s="399"/>
      <c r="DNU861" s="399"/>
      <c r="DNV861" s="399"/>
      <c r="DNW861" s="399"/>
      <c r="DNX861" s="399"/>
      <c r="DNY861" s="399"/>
      <c r="DNZ861" s="399"/>
      <c r="DOA861" s="399"/>
      <c r="DOB861" s="399"/>
      <c r="DOC861" s="399"/>
      <c r="DOD861" s="399"/>
      <c r="DOE861" s="399"/>
      <c r="DOF861" s="399"/>
      <c r="DOG861" s="399"/>
      <c r="DOH861" s="399"/>
      <c r="DOI861" s="399"/>
      <c r="DOJ861" s="399"/>
      <c r="DOK861" s="399"/>
      <c r="DOL861" s="399"/>
      <c r="DOM861" s="399"/>
      <c r="DON861" s="399"/>
      <c r="DOO861" s="399"/>
      <c r="DOP861" s="399"/>
      <c r="DOQ861" s="399"/>
      <c r="DOR861" s="399"/>
      <c r="DOS861" s="399"/>
      <c r="DOT861" s="399"/>
      <c r="DOU861" s="399"/>
      <c r="DOV861" s="399"/>
      <c r="DOW861" s="399"/>
      <c r="DOX861" s="399"/>
      <c r="DOY861" s="399"/>
      <c r="DOZ861" s="399"/>
      <c r="DPA861" s="399"/>
      <c r="DPB861" s="399"/>
      <c r="DPC861" s="399"/>
      <c r="DPD861" s="399"/>
      <c r="DPE861" s="399"/>
      <c r="DPF861" s="399"/>
      <c r="DPG861" s="399"/>
      <c r="DPH861" s="399"/>
      <c r="DPI861" s="399"/>
      <c r="DPJ861" s="399"/>
      <c r="DPK861" s="399"/>
      <c r="DPL861" s="399"/>
      <c r="DPM861" s="399"/>
      <c r="DPN861" s="399"/>
      <c r="DPO861" s="399"/>
      <c r="DPP861" s="399"/>
      <c r="DPQ861" s="399"/>
      <c r="DPR861" s="399"/>
      <c r="DPS861" s="399"/>
      <c r="DPT861" s="399"/>
      <c r="DPU861" s="399"/>
      <c r="DPV861" s="399"/>
      <c r="DPW861" s="399"/>
      <c r="DPX861" s="399"/>
      <c r="DPY861" s="399"/>
      <c r="DPZ861" s="399"/>
      <c r="DQA861" s="399"/>
      <c r="DQB861" s="399"/>
      <c r="DQC861" s="399"/>
      <c r="DQD861" s="399"/>
      <c r="DQE861" s="399"/>
      <c r="DQF861" s="399"/>
      <c r="DQG861" s="399"/>
      <c r="DQH861" s="399"/>
      <c r="DQI861" s="399"/>
      <c r="DQJ861" s="399"/>
      <c r="DQK861" s="399"/>
      <c r="DQL861" s="399"/>
      <c r="DQM861" s="399"/>
      <c r="DQN861" s="399"/>
      <c r="DQO861" s="399"/>
      <c r="DQP861" s="399"/>
      <c r="DQQ861" s="399"/>
      <c r="DQR861" s="399"/>
      <c r="DQS861" s="399"/>
      <c r="DQT861" s="399"/>
      <c r="DQU861" s="399"/>
      <c r="DQV861" s="399"/>
      <c r="DQW861" s="399"/>
      <c r="DQX861" s="399"/>
      <c r="DQY861" s="399"/>
      <c r="DQZ861" s="399"/>
      <c r="DRA861" s="399"/>
      <c r="DRB861" s="399"/>
      <c r="DRC861" s="399"/>
      <c r="DRD861" s="399"/>
      <c r="DRE861" s="399"/>
      <c r="DRF861" s="399"/>
      <c r="DRG861" s="399"/>
      <c r="DRH861" s="399"/>
      <c r="DRI861" s="399"/>
      <c r="DRJ861" s="399"/>
      <c r="DRK861" s="399"/>
      <c r="DRL861" s="399"/>
      <c r="DRM861" s="399"/>
      <c r="DRN861" s="399"/>
      <c r="DRO861" s="399"/>
      <c r="DRP861" s="399"/>
      <c r="DRQ861" s="399"/>
      <c r="DRR861" s="399"/>
      <c r="DRS861" s="399"/>
      <c r="DRT861" s="399"/>
      <c r="DRU861" s="399"/>
      <c r="DRV861" s="399"/>
      <c r="DRW861" s="399"/>
      <c r="DRX861" s="399"/>
      <c r="DRY861" s="399"/>
      <c r="DRZ861" s="399"/>
      <c r="DSA861" s="399"/>
      <c r="DSB861" s="399"/>
      <c r="DSC861" s="399"/>
      <c r="DSD861" s="399"/>
      <c r="DSE861" s="399"/>
      <c r="DSF861" s="399"/>
      <c r="DSG861" s="399"/>
      <c r="DSH861" s="399"/>
      <c r="DSI861" s="399"/>
      <c r="DSJ861" s="399"/>
      <c r="DSK861" s="399"/>
      <c r="DSL861" s="399"/>
      <c r="DSM861" s="399"/>
      <c r="DSN861" s="399"/>
      <c r="DSO861" s="399"/>
      <c r="DSP861" s="399"/>
      <c r="DSQ861" s="399"/>
      <c r="DSR861" s="399"/>
      <c r="DSS861" s="399"/>
      <c r="DST861" s="399"/>
      <c r="DSU861" s="399"/>
      <c r="DSV861" s="399"/>
      <c r="DSW861" s="399"/>
      <c r="DSX861" s="399"/>
      <c r="DSY861" s="399"/>
      <c r="DSZ861" s="399"/>
      <c r="DTA861" s="399"/>
      <c r="DTB861" s="399"/>
      <c r="DTC861" s="399"/>
      <c r="DTD861" s="399"/>
      <c r="DTE861" s="399"/>
      <c r="DTF861" s="399"/>
      <c r="DTG861" s="399"/>
      <c r="DTH861" s="399"/>
      <c r="DTI861" s="399"/>
      <c r="DTJ861" s="399"/>
      <c r="DTK861" s="399"/>
      <c r="DTL861" s="399"/>
      <c r="DTM861" s="399"/>
      <c r="DTN861" s="399"/>
      <c r="DTO861" s="399"/>
      <c r="DTP861" s="399"/>
      <c r="DTQ861" s="399"/>
      <c r="DTR861" s="399"/>
      <c r="DTS861" s="399"/>
      <c r="DTT861" s="399"/>
      <c r="DTU861" s="399"/>
      <c r="DTV861" s="399"/>
      <c r="DTW861" s="399"/>
      <c r="DTX861" s="399"/>
      <c r="DTY861" s="399"/>
      <c r="DTZ861" s="399"/>
      <c r="DUA861" s="399"/>
      <c r="DUB861" s="399"/>
      <c r="DUC861" s="399"/>
      <c r="DUD861" s="399"/>
      <c r="DUE861" s="399"/>
      <c r="DUF861" s="399"/>
      <c r="DUG861" s="399"/>
      <c r="DUH861" s="399"/>
      <c r="DUI861" s="399"/>
      <c r="DUJ861" s="399"/>
      <c r="DUK861" s="399"/>
      <c r="DUL861" s="399"/>
      <c r="DUM861" s="399"/>
      <c r="DUN861" s="399"/>
      <c r="DUO861" s="399"/>
      <c r="DUP861" s="399"/>
      <c r="DUQ861" s="399"/>
      <c r="DUR861" s="399"/>
      <c r="DUS861" s="399"/>
      <c r="DUT861" s="399"/>
      <c r="DUU861" s="399"/>
      <c r="DUV861" s="399"/>
      <c r="DUW861" s="399"/>
      <c r="DUX861" s="399"/>
      <c r="DUY861" s="399"/>
      <c r="DUZ861" s="399"/>
      <c r="DVA861" s="399"/>
      <c r="DVB861" s="399"/>
      <c r="DVC861" s="399"/>
      <c r="DVD861" s="399"/>
      <c r="DVE861" s="399"/>
      <c r="DVF861" s="399"/>
      <c r="DVG861" s="399"/>
      <c r="DVH861" s="399"/>
      <c r="DVI861" s="399"/>
      <c r="DVJ861" s="399"/>
      <c r="DVK861" s="399"/>
      <c r="DVL861" s="399"/>
      <c r="DVM861" s="399"/>
      <c r="DVN861" s="399"/>
      <c r="DVO861" s="399"/>
      <c r="DVP861" s="399"/>
      <c r="DVQ861" s="399"/>
      <c r="DVR861" s="399"/>
      <c r="DVS861" s="399"/>
      <c r="DVT861" s="399"/>
      <c r="DVU861" s="399"/>
      <c r="DVV861" s="399"/>
      <c r="DVW861" s="399"/>
      <c r="DVX861" s="399"/>
      <c r="DVY861" s="399"/>
      <c r="DVZ861" s="399"/>
      <c r="DWA861" s="399"/>
      <c r="DWB861" s="399"/>
      <c r="DWC861" s="399"/>
      <c r="DWD861" s="399"/>
      <c r="DWE861" s="399"/>
      <c r="DWF861" s="399"/>
      <c r="DWG861" s="399"/>
      <c r="DWH861" s="399"/>
      <c r="DWI861" s="399"/>
      <c r="DWJ861" s="399"/>
      <c r="DWK861" s="399"/>
      <c r="DWL861" s="399"/>
      <c r="DWM861" s="399"/>
      <c r="DWN861" s="399"/>
      <c r="DWO861" s="399"/>
      <c r="DWP861" s="399"/>
      <c r="DWQ861" s="399"/>
      <c r="DWR861" s="399"/>
      <c r="DWS861" s="399"/>
      <c r="DWT861" s="399"/>
      <c r="DWU861" s="399"/>
      <c r="DWV861" s="399"/>
      <c r="DWW861" s="399"/>
      <c r="DWX861" s="399"/>
      <c r="DWY861" s="399"/>
      <c r="DWZ861" s="399"/>
      <c r="DXA861" s="399"/>
      <c r="DXB861" s="399"/>
      <c r="DXC861" s="399"/>
      <c r="DXD861" s="399"/>
      <c r="DXE861" s="399"/>
      <c r="DXF861" s="399"/>
      <c r="DXG861" s="399"/>
      <c r="DXH861" s="399"/>
      <c r="DXI861" s="399"/>
      <c r="DXJ861" s="399"/>
      <c r="DXK861" s="399"/>
      <c r="DXL861" s="399"/>
      <c r="DXM861" s="399"/>
      <c r="DXN861" s="399"/>
      <c r="DXO861" s="399"/>
      <c r="DXP861" s="399"/>
      <c r="DXQ861" s="399"/>
      <c r="DXR861" s="399"/>
      <c r="DXS861" s="399"/>
      <c r="DXT861" s="399"/>
      <c r="DXU861" s="399"/>
      <c r="DXV861" s="399"/>
      <c r="DXW861" s="399"/>
      <c r="DXX861" s="399"/>
      <c r="DXY861" s="399"/>
      <c r="DXZ861" s="399"/>
      <c r="DYA861" s="399"/>
      <c r="DYB861" s="399"/>
      <c r="DYC861" s="399"/>
      <c r="DYD861" s="399"/>
      <c r="DYE861" s="399"/>
      <c r="DYF861" s="399"/>
      <c r="DYG861" s="399"/>
      <c r="DYH861" s="399"/>
      <c r="DYI861" s="399"/>
      <c r="DYJ861" s="399"/>
      <c r="DYK861" s="399"/>
      <c r="DYL861" s="399"/>
      <c r="DYM861" s="399"/>
      <c r="DYN861" s="399"/>
      <c r="DYO861" s="399"/>
      <c r="DYP861" s="399"/>
      <c r="DYQ861" s="399"/>
      <c r="DYR861" s="399"/>
      <c r="DYS861" s="399"/>
      <c r="DYT861" s="399"/>
      <c r="DYU861" s="399"/>
      <c r="DYV861" s="399"/>
      <c r="DYW861" s="399"/>
      <c r="DYX861" s="399"/>
      <c r="DYY861" s="399"/>
      <c r="DYZ861" s="399"/>
      <c r="DZA861" s="399"/>
      <c r="DZB861" s="399"/>
      <c r="DZC861" s="399"/>
      <c r="DZD861" s="399"/>
      <c r="DZE861" s="399"/>
      <c r="DZF861" s="399"/>
      <c r="DZG861" s="399"/>
      <c r="DZH861" s="399"/>
      <c r="DZI861" s="399"/>
      <c r="DZJ861" s="399"/>
      <c r="DZK861" s="399"/>
      <c r="DZL861" s="399"/>
      <c r="DZM861" s="399"/>
      <c r="DZN861" s="399"/>
      <c r="DZO861" s="399"/>
      <c r="DZP861" s="399"/>
      <c r="DZQ861" s="399"/>
      <c r="DZR861" s="399"/>
      <c r="DZS861" s="399"/>
      <c r="DZT861" s="399"/>
      <c r="DZU861" s="399"/>
      <c r="DZV861" s="399"/>
      <c r="DZW861" s="399"/>
      <c r="DZX861" s="399"/>
      <c r="DZY861" s="399"/>
      <c r="DZZ861" s="399"/>
      <c r="EAA861" s="399"/>
      <c r="EAB861" s="399"/>
      <c r="EAC861" s="399"/>
      <c r="EAD861" s="399"/>
      <c r="EAE861" s="399"/>
      <c r="EAF861" s="399"/>
      <c r="EAG861" s="399"/>
      <c r="EAH861" s="399"/>
      <c r="EAI861" s="399"/>
      <c r="EAJ861" s="399"/>
      <c r="EAK861" s="399"/>
      <c r="EAL861" s="399"/>
      <c r="EAM861" s="399"/>
      <c r="EAN861" s="399"/>
      <c r="EAO861" s="399"/>
      <c r="EAP861" s="399"/>
      <c r="EAQ861" s="399"/>
      <c r="EAR861" s="399"/>
      <c r="EAS861" s="399"/>
      <c r="EAT861" s="399"/>
      <c r="EAU861" s="399"/>
      <c r="EAV861" s="399"/>
      <c r="EAW861" s="399"/>
      <c r="EAX861" s="399"/>
      <c r="EAY861" s="399"/>
      <c r="EAZ861" s="399"/>
      <c r="EBA861" s="399"/>
      <c r="EBB861" s="399"/>
      <c r="EBC861" s="399"/>
      <c r="EBD861" s="399"/>
      <c r="EBE861" s="399"/>
      <c r="EBF861" s="399"/>
      <c r="EBG861" s="399"/>
      <c r="EBH861" s="399"/>
      <c r="EBI861" s="399"/>
      <c r="EBJ861" s="399"/>
      <c r="EBK861" s="399"/>
      <c r="EBL861" s="399"/>
      <c r="EBM861" s="399"/>
      <c r="EBN861" s="399"/>
      <c r="EBO861" s="399"/>
      <c r="EBP861" s="399"/>
      <c r="EBQ861" s="399"/>
      <c r="EBR861" s="399"/>
      <c r="EBS861" s="399"/>
      <c r="EBT861" s="399"/>
      <c r="EBU861" s="399"/>
      <c r="EBV861" s="399"/>
      <c r="EBW861" s="399"/>
      <c r="EBX861" s="399"/>
      <c r="EBY861" s="399"/>
      <c r="EBZ861" s="399"/>
      <c r="ECA861" s="399"/>
      <c r="ECB861" s="399"/>
      <c r="ECC861" s="399"/>
      <c r="ECD861" s="399"/>
      <c r="ECE861" s="399"/>
      <c r="ECF861" s="399"/>
      <c r="ECG861" s="399"/>
      <c r="ECH861" s="399"/>
      <c r="ECI861" s="399"/>
      <c r="ECJ861" s="399"/>
      <c r="ECK861" s="399"/>
      <c r="ECL861" s="399"/>
      <c r="ECM861" s="399"/>
      <c r="ECN861" s="399"/>
      <c r="ECO861" s="399"/>
      <c r="ECP861" s="399"/>
      <c r="ECQ861" s="399"/>
      <c r="ECR861" s="399"/>
      <c r="ECS861" s="399"/>
      <c r="ECT861" s="399"/>
      <c r="ECU861" s="399"/>
      <c r="ECV861" s="399"/>
      <c r="ECW861" s="399"/>
      <c r="ECX861" s="399"/>
      <c r="ECY861" s="399"/>
      <c r="ECZ861" s="399"/>
      <c r="EDA861" s="399"/>
      <c r="EDB861" s="399"/>
      <c r="EDC861" s="399"/>
      <c r="EDD861" s="399"/>
      <c r="EDE861" s="399"/>
      <c r="EDF861" s="399"/>
      <c r="EDG861" s="399"/>
      <c r="EDH861" s="399"/>
      <c r="EDI861" s="399"/>
      <c r="EDJ861" s="399"/>
      <c r="EDK861" s="399"/>
      <c r="EDL861" s="399"/>
      <c r="EDM861" s="399"/>
      <c r="EDN861" s="399"/>
      <c r="EDO861" s="399"/>
      <c r="EDP861" s="399"/>
      <c r="EDQ861" s="399"/>
      <c r="EDR861" s="399"/>
      <c r="EDS861" s="399"/>
      <c r="EDT861" s="399"/>
      <c r="EDU861" s="399"/>
      <c r="EDV861" s="399"/>
      <c r="EDW861" s="399"/>
      <c r="EDX861" s="399"/>
      <c r="EDY861" s="399"/>
      <c r="EDZ861" s="399"/>
      <c r="EEA861" s="399"/>
      <c r="EEB861" s="399"/>
      <c r="EEC861" s="399"/>
      <c r="EED861" s="399"/>
      <c r="EEE861" s="399"/>
      <c r="EEF861" s="399"/>
      <c r="EEG861" s="399"/>
      <c r="EEH861" s="399"/>
      <c r="EEI861" s="399"/>
      <c r="EEJ861" s="399"/>
      <c r="EEK861" s="399"/>
      <c r="EEL861" s="399"/>
      <c r="EEM861" s="399"/>
      <c r="EEN861" s="399"/>
      <c r="EEO861" s="399"/>
      <c r="EEP861" s="399"/>
      <c r="EEQ861" s="399"/>
      <c r="EER861" s="399"/>
      <c r="EES861" s="399"/>
      <c r="EET861" s="399"/>
      <c r="EEU861" s="399"/>
      <c r="EEV861" s="399"/>
      <c r="EEW861" s="399"/>
      <c r="EEX861" s="399"/>
      <c r="EEY861" s="399"/>
      <c r="EEZ861" s="399"/>
      <c r="EFA861" s="399"/>
      <c r="EFB861" s="399"/>
      <c r="EFC861" s="399"/>
      <c r="EFD861" s="399"/>
      <c r="EFE861" s="399"/>
      <c r="EFF861" s="399"/>
      <c r="EFG861" s="399"/>
      <c r="EFH861" s="399"/>
      <c r="EFI861" s="399"/>
      <c r="EFJ861" s="399"/>
      <c r="EFK861" s="399"/>
      <c r="EFL861" s="399"/>
      <c r="EFM861" s="399"/>
      <c r="EFN861" s="399"/>
      <c r="EFO861" s="399"/>
      <c r="EFP861" s="399"/>
      <c r="EFQ861" s="399"/>
      <c r="EFR861" s="399"/>
      <c r="EFS861" s="399"/>
      <c r="EFT861" s="399"/>
      <c r="EFU861" s="399"/>
      <c r="EFV861" s="399"/>
      <c r="EFW861" s="399"/>
      <c r="EFX861" s="399"/>
      <c r="EFY861" s="399"/>
      <c r="EFZ861" s="399"/>
      <c r="EGA861" s="399"/>
      <c r="EGB861" s="399"/>
      <c r="EGC861" s="399"/>
      <c r="EGD861" s="399"/>
      <c r="EGE861" s="399"/>
      <c r="EGF861" s="399"/>
      <c r="EGG861" s="399"/>
      <c r="EGH861" s="399"/>
      <c r="EGI861" s="399"/>
      <c r="EGJ861" s="399"/>
      <c r="EGK861" s="399"/>
      <c r="EGL861" s="399"/>
      <c r="EGM861" s="399"/>
      <c r="EGN861" s="399"/>
      <c r="EGO861" s="399"/>
      <c r="EGP861" s="399"/>
      <c r="EGQ861" s="399"/>
      <c r="EGR861" s="399"/>
      <c r="EGS861" s="399"/>
      <c r="EGT861" s="399"/>
      <c r="EGU861" s="399"/>
      <c r="EGV861" s="399"/>
      <c r="EGW861" s="399"/>
      <c r="EGX861" s="399"/>
      <c r="EGY861" s="399"/>
      <c r="EGZ861" s="399"/>
      <c r="EHA861" s="399"/>
      <c r="EHB861" s="399"/>
      <c r="EHC861" s="399"/>
      <c r="EHD861" s="399"/>
      <c r="EHE861" s="399"/>
      <c r="EHF861" s="399"/>
      <c r="EHG861" s="399"/>
      <c r="EHH861" s="399"/>
      <c r="EHI861" s="399"/>
      <c r="EHJ861" s="399"/>
      <c r="EHK861" s="399"/>
      <c r="EHL861" s="399"/>
      <c r="EHM861" s="399"/>
      <c r="EHN861" s="399"/>
      <c r="EHO861" s="399"/>
      <c r="EHP861" s="399"/>
      <c r="EHQ861" s="399"/>
      <c r="EHR861" s="399"/>
      <c r="EHS861" s="399"/>
      <c r="EHT861" s="399"/>
      <c r="EHU861" s="399"/>
      <c r="EHV861" s="399"/>
      <c r="EHW861" s="399"/>
      <c r="EHX861" s="399"/>
      <c r="EHY861" s="399"/>
      <c r="EHZ861" s="399"/>
      <c r="EIA861" s="399"/>
      <c r="EIB861" s="399"/>
      <c r="EIC861" s="399"/>
      <c r="EID861" s="399"/>
      <c r="EIE861" s="399"/>
      <c r="EIF861" s="399"/>
      <c r="EIG861" s="399"/>
      <c r="EIH861" s="399"/>
      <c r="EII861" s="399"/>
      <c r="EIJ861" s="399"/>
      <c r="EIK861" s="399"/>
      <c r="EIL861" s="399"/>
      <c r="EIM861" s="399"/>
      <c r="EIN861" s="399"/>
      <c r="EIO861" s="399"/>
      <c r="EIP861" s="399"/>
      <c r="EIQ861" s="399"/>
      <c r="EIR861" s="399"/>
      <c r="EIS861" s="399"/>
      <c r="EIT861" s="399"/>
      <c r="EIU861" s="399"/>
      <c r="EIV861" s="399"/>
      <c r="EIW861" s="399"/>
      <c r="EIX861" s="399"/>
      <c r="EIY861" s="399"/>
      <c r="EIZ861" s="399"/>
      <c r="EJA861" s="399"/>
      <c r="EJB861" s="399"/>
      <c r="EJC861" s="399"/>
      <c r="EJD861" s="399"/>
      <c r="EJE861" s="399"/>
      <c r="EJF861" s="399"/>
      <c r="EJG861" s="399"/>
      <c r="EJH861" s="399"/>
      <c r="EJI861" s="399"/>
      <c r="EJJ861" s="399"/>
      <c r="EJK861" s="399"/>
      <c r="EJL861" s="399"/>
      <c r="EJM861" s="399"/>
      <c r="EJN861" s="399"/>
      <c r="EJO861" s="399"/>
      <c r="EJP861" s="399"/>
      <c r="EJQ861" s="399"/>
      <c r="EJR861" s="399"/>
      <c r="EJS861" s="399"/>
      <c r="EJT861" s="399"/>
      <c r="EJU861" s="399"/>
      <c r="EJV861" s="399"/>
      <c r="EJW861" s="399"/>
      <c r="EJX861" s="399"/>
      <c r="EJY861" s="399"/>
      <c r="EJZ861" s="399"/>
      <c r="EKA861" s="399"/>
      <c r="EKB861" s="399"/>
      <c r="EKC861" s="399"/>
      <c r="EKD861" s="399"/>
      <c r="EKE861" s="399"/>
      <c r="EKF861" s="399"/>
      <c r="EKG861" s="399"/>
      <c r="EKH861" s="399"/>
      <c r="EKI861" s="399"/>
      <c r="EKJ861" s="399"/>
      <c r="EKK861" s="399"/>
      <c r="EKL861" s="399"/>
      <c r="EKM861" s="399"/>
      <c r="EKN861" s="399"/>
      <c r="EKO861" s="399"/>
      <c r="EKP861" s="399"/>
      <c r="EKQ861" s="399"/>
      <c r="EKR861" s="399"/>
      <c r="EKS861" s="399"/>
      <c r="EKT861" s="399"/>
      <c r="EKU861" s="399"/>
      <c r="EKV861" s="399"/>
      <c r="EKW861" s="399"/>
      <c r="EKX861" s="399"/>
      <c r="EKY861" s="399"/>
      <c r="EKZ861" s="399"/>
      <c r="ELA861" s="399"/>
      <c r="ELB861" s="399"/>
      <c r="ELC861" s="399"/>
      <c r="ELD861" s="399"/>
      <c r="ELE861" s="399"/>
      <c r="ELF861" s="399"/>
      <c r="ELG861" s="399"/>
      <c r="ELH861" s="399"/>
      <c r="ELI861" s="399"/>
      <c r="ELJ861" s="399"/>
      <c r="ELK861" s="399"/>
      <c r="ELL861" s="399"/>
      <c r="ELM861" s="399"/>
      <c r="ELN861" s="399"/>
      <c r="ELO861" s="399"/>
      <c r="ELP861" s="399"/>
      <c r="ELQ861" s="399"/>
      <c r="ELR861" s="399"/>
      <c r="ELS861" s="399"/>
      <c r="ELT861" s="399"/>
      <c r="ELU861" s="399"/>
      <c r="ELV861" s="399"/>
      <c r="ELW861" s="399"/>
      <c r="ELX861" s="399"/>
      <c r="ELY861" s="399"/>
      <c r="ELZ861" s="399"/>
      <c r="EMA861" s="399"/>
      <c r="EMB861" s="399"/>
      <c r="EMC861" s="399"/>
      <c r="EMD861" s="399"/>
      <c r="EME861" s="399"/>
      <c r="EMF861" s="399"/>
      <c r="EMG861" s="399"/>
      <c r="EMH861" s="399"/>
      <c r="EMI861" s="399"/>
      <c r="EMJ861" s="399"/>
      <c r="EMK861" s="399"/>
      <c r="EML861" s="399"/>
      <c r="EMM861" s="399"/>
      <c r="EMN861" s="399"/>
      <c r="EMO861" s="399"/>
      <c r="EMP861" s="399"/>
      <c r="EMQ861" s="399"/>
      <c r="EMR861" s="399"/>
      <c r="EMS861" s="399"/>
      <c r="EMT861" s="399"/>
      <c r="EMU861" s="399"/>
      <c r="EMV861" s="399"/>
      <c r="EMW861" s="399"/>
      <c r="EMX861" s="399"/>
      <c r="EMY861" s="399"/>
      <c r="EMZ861" s="399"/>
      <c r="ENA861" s="399"/>
      <c r="ENB861" s="399"/>
      <c r="ENC861" s="399"/>
      <c r="END861" s="399"/>
      <c r="ENE861" s="399"/>
      <c r="ENF861" s="399"/>
      <c r="ENG861" s="399"/>
      <c r="ENH861" s="399"/>
      <c r="ENI861" s="399"/>
      <c r="ENJ861" s="399"/>
      <c r="ENK861" s="399"/>
      <c r="ENL861" s="399"/>
      <c r="ENM861" s="399"/>
      <c r="ENN861" s="399"/>
      <c r="ENO861" s="399"/>
      <c r="ENP861" s="399"/>
      <c r="ENQ861" s="399"/>
      <c r="ENR861" s="399"/>
      <c r="ENS861" s="399"/>
      <c r="ENT861" s="399"/>
      <c r="ENU861" s="399"/>
      <c r="ENV861" s="399"/>
      <c r="ENW861" s="399"/>
      <c r="ENX861" s="399"/>
      <c r="ENY861" s="399"/>
      <c r="ENZ861" s="399"/>
      <c r="EOA861" s="399"/>
      <c r="EOB861" s="399"/>
      <c r="EOC861" s="399"/>
      <c r="EOD861" s="399"/>
      <c r="EOE861" s="399"/>
      <c r="EOF861" s="399"/>
      <c r="EOG861" s="399"/>
      <c r="EOH861" s="399"/>
      <c r="EOI861" s="399"/>
      <c r="EOJ861" s="399"/>
      <c r="EOK861" s="399"/>
      <c r="EOL861" s="399"/>
      <c r="EOM861" s="399"/>
      <c r="EON861" s="399"/>
      <c r="EOO861" s="399"/>
      <c r="EOP861" s="399"/>
      <c r="EOQ861" s="399"/>
      <c r="EOR861" s="399"/>
      <c r="EOS861" s="399"/>
      <c r="EOT861" s="399"/>
      <c r="EOU861" s="399"/>
      <c r="EOV861" s="399"/>
      <c r="EOW861" s="399"/>
      <c r="EOX861" s="399"/>
      <c r="EOY861" s="399"/>
      <c r="EOZ861" s="399"/>
      <c r="EPA861" s="399"/>
      <c r="EPB861" s="399"/>
      <c r="EPC861" s="399"/>
      <c r="EPD861" s="399"/>
      <c r="EPE861" s="399"/>
      <c r="EPF861" s="399"/>
      <c r="EPG861" s="399"/>
      <c r="EPH861" s="399"/>
      <c r="EPI861" s="399"/>
      <c r="EPJ861" s="399"/>
      <c r="EPK861" s="399"/>
      <c r="EPL861" s="399"/>
      <c r="EPM861" s="399"/>
      <c r="EPN861" s="399"/>
      <c r="EPO861" s="399"/>
      <c r="EPP861" s="399"/>
      <c r="EPQ861" s="399"/>
      <c r="EPR861" s="399"/>
      <c r="EPS861" s="399"/>
      <c r="EPT861" s="399"/>
      <c r="EPU861" s="399"/>
      <c r="EPV861" s="399"/>
      <c r="EPW861" s="399"/>
      <c r="EPX861" s="399"/>
      <c r="EPY861" s="399"/>
      <c r="EPZ861" s="399"/>
      <c r="EQA861" s="399"/>
      <c r="EQB861" s="399"/>
      <c r="EQC861" s="399"/>
      <c r="EQD861" s="399"/>
      <c r="EQE861" s="399"/>
      <c r="EQF861" s="399"/>
      <c r="EQG861" s="399"/>
      <c r="EQH861" s="399"/>
      <c r="EQI861" s="399"/>
      <c r="EQJ861" s="399"/>
      <c r="EQK861" s="399"/>
      <c r="EQL861" s="399"/>
      <c r="EQM861" s="399"/>
      <c r="EQN861" s="399"/>
      <c r="EQO861" s="399"/>
      <c r="EQP861" s="399"/>
      <c r="EQQ861" s="399"/>
      <c r="EQR861" s="399"/>
      <c r="EQS861" s="399"/>
      <c r="EQT861" s="399"/>
      <c r="EQU861" s="399"/>
      <c r="EQV861" s="399"/>
      <c r="EQW861" s="399"/>
      <c r="EQX861" s="399"/>
      <c r="EQY861" s="399"/>
      <c r="EQZ861" s="399"/>
      <c r="ERA861" s="399"/>
      <c r="ERB861" s="399"/>
      <c r="ERC861" s="399"/>
      <c r="ERD861" s="399"/>
      <c r="ERE861" s="399"/>
      <c r="ERF861" s="399"/>
      <c r="ERG861" s="399"/>
      <c r="ERH861" s="399"/>
      <c r="ERI861" s="399"/>
      <c r="ERJ861" s="399"/>
      <c r="ERK861" s="399"/>
      <c r="ERL861" s="399"/>
      <c r="ERM861" s="399"/>
      <c r="ERN861" s="399"/>
      <c r="ERO861" s="399"/>
      <c r="ERP861" s="399"/>
      <c r="ERQ861" s="399"/>
      <c r="ERR861" s="399"/>
      <c r="ERS861" s="399"/>
      <c r="ERT861" s="399"/>
      <c r="ERU861" s="399"/>
      <c r="ERV861" s="399"/>
      <c r="ERW861" s="399"/>
      <c r="ERX861" s="399"/>
      <c r="ERY861" s="399"/>
      <c r="ERZ861" s="399"/>
      <c r="ESA861" s="399"/>
      <c r="ESB861" s="399"/>
      <c r="ESC861" s="399"/>
      <c r="ESD861" s="399"/>
      <c r="ESE861" s="399"/>
      <c r="ESF861" s="399"/>
      <c r="ESG861" s="399"/>
      <c r="ESH861" s="399"/>
      <c r="ESI861" s="399"/>
      <c r="ESJ861" s="399"/>
      <c r="ESK861" s="399"/>
      <c r="ESL861" s="399"/>
      <c r="ESM861" s="399"/>
      <c r="ESN861" s="399"/>
      <c r="ESO861" s="399"/>
      <c r="ESP861" s="399"/>
      <c r="ESQ861" s="399"/>
      <c r="ESR861" s="399"/>
      <c r="ESS861" s="399"/>
      <c r="EST861" s="399"/>
      <c r="ESU861" s="399"/>
      <c r="ESV861" s="399"/>
      <c r="ESW861" s="399"/>
      <c r="ESX861" s="399"/>
      <c r="ESY861" s="399"/>
      <c r="ESZ861" s="399"/>
      <c r="ETA861" s="399"/>
      <c r="ETB861" s="399"/>
      <c r="ETC861" s="399"/>
      <c r="ETD861" s="399"/>
      <c r="ETE861" s="399"/>
      <c r="ETF861" s="399"/>
      <c r="ETG861" s="399"/>
      <c r="ETH861" s="399"/>
      <c r="ETI861" s="399"/>
      <c r="ETJ861" s="399"/>
      <c r="ETK861" s="399"/>
      <c r="ETL861" s="399"/>
      <c r="ETM861" s="399"/>
      <c r="ETN861" s="399"/>
      <c r="ETO861" s="399"/>
      <c r="ETP861" s="399"/>
      <c r="ETQ861" s="399"/>
      <c r="ETR861" s="399"/>
      <c r="ETS861" s="399"/>
      <c r="ETT861" s="399"/>
      <c r="ETU861" s="399"/>
      <c r="ETV861" s="399"/>
      <c r="ETW861" s="399"/>
      <c r="ETX861" s="399"/>
      <c r="ETY861" s="399"/>
      <c r="ETZ861" s="399"/>
      <c r="EUA861" s="399"/>
      <c r="EUB861" s="399"/>
      <c r="EUC861" s="399"/>
      <c r="EUD861" s="399"/>
      <c r="EUE861" s="399"/>
      <c r="EUF861" s="399"/>
      <c r="EUG861" s="399"/>
      <c r="EUH861" s="399"/>
      <c r="EUI861" s="399"/>
      <c r="EUJ861" s="399"/>
      <c r="EUK861" s="399"/>
      <c r="EUL861" s="399"/>
      <c r="EUM861" s="399"/>
      <c r="EUN861" s="399"/>
      <c r="EUO861" s="399"/>
      <c r="EUP861" s="399"/>
      <c r="EUQ861" s="399"/>
      <c r="EUR861" s="399"/>
      <c r="EUS861" s="399"/>
      <c r="EUT861" s="399"/>
      <c r="EUU861" s="399"/>
      <c r="EUV861" s="399"/>
      <c r="EUW861" s="399"/>
      <c r="EUX861" s="399"/>
      <c r="EUY861" s="399"/>
      <c r="EUZ861" s="399"/>
      <c r="EVA861" s="399"/>
      <c r="EVB861" s="399"/>
      <c r="EVC861" s="399"/>
      <c r="EVD861" s="399"/>
      <c r="EVE861" s="399"/>
      <c r="EVF861" s="399"/>
      <c r="EVG861" s="399"/>
      <c r="EVH861" s="399"/>
      <c r="EVI861" s="399"/>
      <c r="EVJ861" s="399"/>
      <c r="EVK861" s="399"/>
      <c r="EVL861" s="399"/>
      <c r="EVM861" s="399"/>
      <c r="EVN861" s="399"/>
      <c r="EVO861" s="399"/>
      <c r="EVP861" s="399"/>
      <c r="EVQ861" s="399"/>
      <c r="EVR861" s="399"/>
      <c r="EVS861" s="399"/>
      <c r="EVT861" s="399"/>
      <c r="EVU861" s="399"/>
      <c r="EVV861" s="399"/>
      <c r="EVW861" s="399"/>
      <c r="EVX861" s="399"/>
      <c r="EVY861" s="399"/>
      <c r="EVZ861" s="399"/>
      <c r="EWA861" s="399"/>
      <c r="EWB861" s="399"/>
      <c r="EWC861" s="399"/>
      <c r="EWD861" s="399"/>
      <c r="EWE861" s="399"/>
      <c r="EWF861" s="399"/>
      <c r="EWG861" s="399"/>
      <c r="EWH861" s="399"/>
      <c r="EWI861" s="399"/>
      <c r="EWJ861" s="399"/>
      <c r="EWK861" s="399"/>
      <c r="EWL861" s="399"/>
      <c r="EWM861" s="399"/>
      <c r="EWN861" s="399"/>
      <c r="EWO861" s="399"/>
      <c r="EWP861" s="399"/>
      <c r="EWQ861" s="399"/>
      <c r="EWR861" s="399"/>
      <c r="EWS861" s="399"/>
      <c r="EWT861" s="399"/>
      <c r="EWU861" s="399"/>
      <c r="EWV861" s="399"/>
      <c r="EWW861" s="399"/>
      <c r="EWX861" s="399"/>
      <c r="EWY861" s="399"/>
      <c r="EWZ861" s="399"/>
      <c r="EXA861" s="399"/>
      <c r="EXB861" s="399"/>
      <c r="EXC861" s="399"/>
      <c r="EXD861" s="399"/>
      <c r="EXE861" s="399"/>
      <c r="EXF861" s="399"/>
      <c r="EXG861" s="399"/>
      <c r="EXH861" s="399"/>
      <c r="EXI861" s="399"/>
      <c r="EXJ861" s="399"/>
      <c r="EXK861" s="399"/>
      <c r="EXL861" s="399"/>
      <c r="EXM861" s="399"/>
      <c r="EXN861" s="399"/>
      <c r="EXO861" s="399"/>
      <c r="EXP861" s="399"/>
      <c r="EXQ861" s="399"/>
      <c r="EXR861" s="399"/>
      <c r="EXS861" s="399"/>
      <c r="EXT861" s="399"/>
      <c r="EXU861" s="399"/>
      <c r="EXV861" s="399"/>
      <c r="EXW861" s="399"/>
      <c r="EXX861" s="399"/>
      <c r="EXY861" s="399"/>
      <c r="EXZ861" s="399"/>
      <c r="EYA861" s="399"/>
      <c r="EYB861" s="399"/>
      <c r="EYC861" s="399"/>
      <c r="EYD861" s="399"/>
      <c r="EYE861" s="399"/>
      <c r="EYF861" s="399"/>
      <c r="EYG861" s="399"/>
      <c r="EYH861" s="399"/>
      <c r="EYI861" s="399"/>
      <c r="EYJ861" s="399"/>
      <c r="EYK861" s="399"/>
      <c r="EYL861" s="399"/>
      <c r="EYM861" s="399"/>
      <c r="EYN861" s="399"/>
      <c r="EYO861" s="399"/>
      <c r="EYP861" s="399"/>
      <c r="EYQ861" s="399"/>
      <c r="EYR861" s="399"/>
      <c r="EYS861" s="399"/>
      <c r="EYT861" s="399"/>
      <c r="EYU861" s="399"/>
      <c r="EYV861" s="399"/>
      <c r="EYW861" s="399"/>
      <c r="EYX861" s="399"/>
      <c r="EYY861" s="399"/>
      <c r="EYZ861" s="399"/>
      <c r="EZA861" s="399"/>
      <c r="EZB861" s="399"/>
      <c r="EZC861" s="399"/>
      <c r="EZD861" s="399"/>
      <c r="EZE861" s="399"/>
      <c r="EZF861" s="399"/>
      <c r="EZG861" s="399"/>
      <c r="EZH861" s="399"/>
      <c r="EZI861" s="399"/>
      <c r="EZJ861" s="399"/>
      <c r="EZK861" s="399"/>
      <c r="EZL861" s="399"/>
      <c r="EZM861" s="399"/>
      <c r="EZN861" s="399"/>
      <c r="EZO861" s="399"/>
      <c r="EZP861" s="399"/>
      <c r="EZQ861" s="399"/>
      <c r="EZR861" s="399"/>
      <c r="EZS861" s="399"/>
      <c r="EZT861" s="399"/>
      <c r="EZU861" s="399"/>
      <c r="EZV861" s="399"/>
      <c r="EZW861" s="399"/>
      <c r="EZX861" s="399"/>
      <c r="EZY861" s="399"/>
      <c r="EZZ861" s="399"/>
      <c r="FAA861" s="399"/>
      <c r="FAB861" s="399"/>
      <c r="FAC861" s="399"/>
      <c r="FAD861" s="399"/>
      <c r="FAE861" s="399"/>
      <c r="FAF861" s="399"/>
      <c r="FAG861" s="399"/>
      <c r="FAH861" s="399"/>
      <c r="FAI861" s="399"/>
      <c r="FAJ861" s="399"/>
      <c r="FAK861" s="399"/>
      <c r="FAL861" s="399"/>
      <c r="FAM861" s="399"/>
      <c r="FAN861" s="399"/>
      <c r="FAO861" s="399"/>
      <c r="FAP861" s="399"/>
      <c r="FAQ861" s="399"/>
      <c r="FAR861" s="399"/>
      <c r="FAS861" s="399"/>
      <c r="FAT861" s="399"/>
      <c r="FAU861" s="399"/>
      <c r="FAV861" s="399"/>
      <c r="FAW861" s="399"/>
      <c r="FAX861" s="399"/>
      <c r="FAY861" s="399"/>
      <c r="FAZ861" s="399"/>
      <c r="FBA861" s="399"/>
      <c r="FBB861" s="399"/>
      <c r="FBC861" s="399"/>
      <c r="FBD861" s="399"/>
      <c r="FBE861" s="399"/>
      <c r="FBF861" s="399"/>
      <c r="FBG861" s="399"/>
      <c r="FBH861" s="399"/>
      <c r="FBI861" s="399"/>
      <c r="FBJ861" s="399"/>
      <c r="FBK861" s="399"/>
      <c r="FBL861" s="399"/>
      <c r="FBM861" s="399"/>
      <c r="FBN861" s="399"/>
      <c r="FBO861" s="399"/>
      <c r="FBP861" s="399"/>
      <c r="FBQ861" s="399"/>
      <c r="FBR861" s="399"/>
      <c r="FBS861" s="399"/>
      <c r="FBT861" s="399"/>
      <c r="FBU861" s="399"/>
      <c r="FBV861" s="399"/>
      <c r="FBW861" s="399"/>
      <c r="FBX861" s="399"/>
      <c r="FBY861" s="399"/>
      <c r="FBZ861" s="399"/>
      <c r="FCA861" s="399"/>
      <c r="FCB861" s="399"/>
      <c r="FCC861" s="399"/>
      <c r="FCD861" s="399"/>
      <c r="FCE861" s="399"/>
      <c r="FCF861" s="399"/>
      <c r="FCG861" s="399"/>
      <c r="FCH861" s="399"/>
      <c r="FCI861" s="399"/>
      <c r="FCJ861" s="399"/>
      <c r="FCK861" s="399"/>
      <c r="FCL861" s="399"/>
      <c r="FCM861" s="399"/>
      <c r="FCN861" s="399"/>
      <c r="FCO861" s="399"/>
      <c r="FCP861" s="399"/>
      <c r="FCQ861" s="399"/>
      <c r="FCR861" s="399"/>
      <c r="FCS861" s="399"/>
      <c r="FCT861" s="399"/>
      <c r="FCU861" s="399"/>
      <c r="FCV861" s="399"/>
      <c r="FCW861" s="399"/>
      <c r="FCX861" s="399"/>
      <c r="FCY861" s="399"/>
      <c r="FCZ861" s="399"/>
      <c r="FDA861" s="399"/>
      <c r="FDB861" s="399"/>
      <c r="FDC861" s="399"/>
      <c r="FDD861" s="399"/>
      <c r="FDE861" s="399"/>
      <c r="FDF861" s="399"/>
      <c r="FDG861" s="399"/>
      <c r="FDH861" s="399"/>
      <c r="FDI861" s="399"/>
      <c r="FDJ861" s="399"/>
      <c r="FDK861" s="399"/>
      <c r="FDL861" s="399"/>
      <c r="FDM861" s="399"/>
      <c r="FDN861" s="399"/>
      <c r="FDO861" s="399"/>
      <c r="FDP861" s="399"/>
      <c r="FDQ861" s="399"/>
      <c r="FDR861" s="399"/>
      <c r="FDS861" s="399"/>
      <c r="FDT861" s="399"/>
      <c r="FDU861" s="399"/>
      <c r="FDV861" s="399"/>
      <c r="FDW861" s="399"/>
      <c r="FDX861" s="399"/>
      <c r="FDY861" s="399"/>
      <c r="FDZ861" s="399"/>
      <c r="FEA861" s="399"/>
      <c r="FEB861" s="399"/>
      <c r="FEC861" s="399"/>
      <c r="FED861" s="399"/>
      <c r="FEE861" s="399"/>
      <c r="FEF861" s="399"/>
      <c r="FEG861" s="399"/>
      <c r="FEH861" s="399"/>
      <c r="FEI861" s="399"/>
      <c r="FEJ861" s="399"/>
      <c r="FEK861" s="399"/>
      <c r="FEL861" s="399"/>
      <c r="FEM861" s="399"/>
      <c r="FEN861" s="399"/>
      <c r="FEO861" s="399"/>
      <c r="FEP861" s="399"/>
      <c r="FEQ861" s="399"/>
      <c r="FER861" s="399"/>
      <c r="FES861" s="399"/>
      <c r="FET861" s="399"/>
      <c r="FEU861" s="399"/>
      <c r="FEV861" s="399"/>
      <c r="FEW861" s="399"/>
      <c r="FEX861" s="399"/>
      <c r="FEY861" s="399"/>
      <c r="FEZ861" s="399"/>
      <c r="FFA861" s="399"/>
      <c r="FFB861" s="399"/>
      <c r="FFC861" s="399"/>
      <c r="FFD861" s="399"/>
      <c r="FFE861" s="399"/>
      <c r="FFF861" s="399"/>
      <c r="FFG861" s="399"/>
      <c r="FFH861" s="399"/>
      <c r="FFI861" s="399"/>
      <c r="FFJ861" s="399"/>
      <c r="FFK861" s="399"/>
      <c r="FFL861" s="399"/>
      <c r="FFM861" s="399"/>
      <c r="FFN861" s="399"/>
      <c r="FFO861" s="399"/>
      <c r="FFP861" s="399"/>
      <c r="FFQ861" s="399"/>
      <c r="FFR861" s="399"/>
      <c r="FFS861" s="399"/>
      <c r="FFT861" s="399"/>
      <c r="FFU861" s="399"/>
      <c r="FFV861" s="399"/>
      <c r="FFW861" s="399"/>
      <c r="FFX861" s="399"/>
      <c r="FFY861" s="399"/>
      <c r="FFZ861" s="399"/>
      <c r="FGA861" s="399"/>
      <c r="FGB861" s="399"/>
      <c r="FGC861" s="399"/>
      <c r="FGD861" s="399"/>
      <c r="FGE861" s="399"/>
      <c r="FGF861" s="399"/>
      <c r="FGG861" s="399"/>
      <c r="FGH861" s="399"/>
      <c r="FGI861" s="399"/>
      <c r="FGJ861" s="399"/>
      <c r="FGK861" s="399"/>
      <c r="FGL861" s="399"/>
      <c r="FGM861" s="399"/>
      <c r="FGN861" s="399"/>
      <c r="FGO861" s="399"/>
      <c r="FGP861" s="399"/>
      <c r="FGQ861" s="399"/>
      <c r="FGR861" s="399"/>
      <c r="FGS861" s="399"/>
      <c r="FGT861" s="399"/>
      <c r="FGU861" s="399"/>
      <c r="FGV861" s="399"/>
      <c r="FGW861" s="399"/>
      <c r="FGX861" s="399"/>
      <c r="FGY861" s="399"/>
      <c r="FGZ861" s="399"/>
      <c r="FHA861" s="399"/>
      <c r="FHB861" s="399"/>
      <c r="FHC861" s="399"/>
      <c r="FHD861" s="399"/>
      <c r="FHE861" s="399"/>
      <c r="FHF861" s="399"/>
      <c r="FHG861" s="399"/>
      <c r="FHH861" s="399"/>
      <c r="FHI861" s="399"/>
      <c r="FHJ861" s="399"/>
      <c r="FHK861" s="399"/>
      <c r="FHL861" s="399"/>
      <c r="FHM861" s="399"/>
      <c r="FHN861" s="399"/>
      <c r="FHO861" s="399"/>
      <c r="FHP861" s="399"/>
      <c r="FHQ861" s="399"/>
      <c r="FHR861" s="399"/>
      <c r="FHS861" s="399"/>
      <c r="FHT861" s="399"/>
      <c r="FHU861" s="399"/>
      <c r="FHV861" s="399"/>
      <c r="FHW861" s="399"/>
      <c r="FHX861" s="399"/>
      <c r="FHY861" s="399"/>
      <c r="FHZ861" s="399"/>
      <c r="FIA861" s="399"/>
      <c r="FIB861" s="399"/>
      <c r="FIC861" s="399"/>
      <c r="FID861" s="399"/>
      <c r="FIE861" s="399"/>
      <c r="FIF861" s="399"/>
      <c r="FIG861" s="399"/>
      <c r="FIH861" s="399"/>
      <c r="FII861" s="399"/>
      <c r="FIJ861" s="399"/>
      <c r="FIK861" s="399"/>
      <c r="FIL861" s="399"/>
      <c r="FIM861" s="399"/>
      <c r="FIN861" s="399"/>
      <c r="FIO861" s="399"/>
      <c r="FIP861" s="399"/>
      <c r="FIQ861" s="399"/>
      <c r="FIR861" s="399"/>
      <c r="FIS861" s="399"/>
      <c r="FIT861" s="399"/>
      <c r="FIU861" s="399"/>
      <c r="FIV861" s="399"/>
      <c r="FIW861" s="399"/>
      <c r="FIX861" s="399"/>
      <c r="FIY861" s="399"/>
      <c r="FIZ861" s="399"/>
      <c r="FJA861" s="399"/>
      <c r="FJB861" s="399"/>
      <c r="FJC861" s="399"/>
      <c r="FJD861" s="399"/>
      <c r="FJE861" s="399"/>
      <c r="FJF861" s="399"/>
      <c r="FJG861" s="399"/>
      <c r="FJH861" s="399"/>
      <c r="FJI861" s="399"/>
      <c r="FJJ861" s="399"/>
      <c r="FJK861" s="399"/>
      <c r="FJL861" s="399"/>
      <c r="FJM861" s="399"/>
      <c r="FJN861" s="399"/>
      <c r="FJO861" s="399"/>
      <c r="FJP861" s="399"/>
      <c r="FJQ861" s="399"/>
      <c r="FJR861" s="399"/>
      <c r="FJS861" s="399"/>
      <c r="FJT861" s="399"/>
      <c r="FJU861" s="399"/>
      <c r="FJV861" s="399"/>
      <c r="FJW861" s="399"/>
      <c r="FJX861" s="399"/>
      <c r="FJY861" s="399"/>
      <c r="FJZ861" s="399"/>
      <c r="FKA861" s="399"/>
      <c r="FKB861" s="399"/>
      <c r="FKC861" s="399"/>
      <c r="FKD861" s="399"/>
      <c r="FKE861" s="399"/>
      <c r="FKF861" s="399"/>
      <c r="FKG861" s="399"/>
      <c r="FKH861" s="399"/>
      <c r="FKI861" s="399"/>
      <c r="FKJ861" s="399"/>
      <c r="FKK861" s="399"/>
      <c r="FKL861" s="399"/>
      <c r="FKM861" s="399"/>
      <c r="FKN861" s="399"/>
      <c r="FKO861" s="399"/>
      <c r="FKP861" s="399"/>
      <c r="FKQ861" s="399"/>
      <c r="FKR861" s="399"/>
      <c r="FKS861" s="399"/>
      <c r="FKT861" s="399"/>
      <c r="FKU861" s="399"/>
      <c r="FKV861" s="399"/>
      <c r="FKW861" s="399"/>
      <c r="FKX861" s="399"/>
      <c r="FKY861" s="399"/>
      <c r="FKZ861" s="399"/>
      <c r="FLA861" s="399"/>
      <c r="FLB861" s="399"/>
      <c r="FLC861" s="399"/>
      <c r="FLD861" s="399"/>
      <c r="FLE861" s="399"/>
      <c r="FLF861" s="399"/>
      <c r="FLG861" s="399"/>
      <c r="FLH861" s="399"/>
      <c r="FLI861" s="399"/>
      <c r="FLJ861" s="399"/>
      <c r="FLK861" s="399"/>
      <c r="FLL861" s="399"/>
      <c r="FLM861" s="399"/>
      <c r="FLN861" s="399"/>
      <c r="FLO861" s="399"/>
      <c r="FLP861" s="399"/>
      <c r="FLQ861" s="399"/>
      <c r="FLR861" s="399"/>
      <c r="FLS861" s="399"/>
      <c r="FLT861" s="399"/>
      <c r="FLU861" s="399"/>
      <c r="FLV861" s="399"/>
      <c r="FLW861" s="399"/>
      <c r="FLX861" s="399"/>
      <c r="FLY861" s="399"/>
      <c r="FLZ861" s="399"/>
      <c r="FMA861" s="399"/>
      <c r="FMB861" s="399"/>
      <c r="FMC861" s="399"/>
      <c r="FMD861" s="399"/>
      <c r="FME861" s="399"/>
      <c r="FMF861" s="399"/>
      <c r="FMG861" s="399"/>
      <c r="FMH861" s="399"/>
      <c r="FMI861" s="399"/>
      <c r="FMJ861" s="399"/>
      <c r="FMK861" s="399"/>
      <c r="FML861" s="399"/>
      <c r="FMM861" s="399"/>
      <c r="FMN861" s="399"/>
      <c r="FMO861" s="399"/>
      <c r="FMP861" s="399"/>
      <c r="FMQ861" s="399"/>
      <c r="FMR861" s="399"/>
      <c r="FMS861" s="399"/>
      <c r="FMT861" s="399"/>
      <c r="FMU861" s="399"/>
      <c r="FMV861" s="399"/>
      <c r="FMW861" s="399"/>
      <c r="FMX861" s="399"/>
      <c r="FMY861" s="399"/>
      <c r="FMZ861" s="399"/>
      <c r="FNA861" s="399"/>
      <c r="FNB861" s="399"/>
      <c r="FNC861" s="399"/>
      <c r="FND861" s="399"/>
      <c r="FNE861" s="399"/>
      <c r="FNF861" s="399"/>
      <c r="FNG861" s="399"/>
      <c r="FNH861" s="399"/>
      <c r="FNI861" s="399"/>
      <c r="FNJ861" s="399"/>
      <c r="FNK861" s="399"/>
      <c r="FNL861" s="399"/>
      <c r="FNM861" s="399"/>
      <c r="FNN861" s="399"/>
      <c r="FNO861" s="399"/>
      <c r="FNP861" s="399"/>
      <c r="FNQ861" s="399"/>
      <c r="FNR861" s="399"/>
      <c r="FNS861" s="399"/>
      <c r="FNT861" s="399"/>
      <c r="FNU861" s="399"/>
      <c r="FNV861" s="399"/>
      <c r="FNW861" s="399"/>
      <c r="FNX861" s="399"/>
      <c r="FNY861" s="399"/>
      <c r="FNZ861" s="399"/>
      <c r="FOA861" s="399"/>
      <c r="FOB861" s="399"/>
      <c r="FOC861" s="399"/>
      <c r="FOD861" s="399"/>
      <c r="FOE861" s="399"/>
      <c r="FOF861" s="399"/>
      <c r="FOG861" s="399"/>
      <c r="FOH861" s="399"/>
      <c r="FOI861" s="399"/>
      <c r="FOJ861" s="399"/>
      <c r="FOK861" s="399"/>
      <c r="FOL861" s="399"/>
      <c r="FOM861" s="399"/>
      <c r="FON861" s="399"/>
      <c r="FOO861" s="399"/>
      <c r="FOP861" s="399"/>
      <c r="FOQ861" s="399"/>
      <c r="FOR861" s="399"/>
      <c r="FOS861" s="399"/>
      <c r="FOT861" s="399"/>
      <c r="FOU861" s="399"/>
      <c r="FOV861" s="399"/>
      <c r="FOW861" s="399"/>
      <c r="FOX861" s="399"/>
      <c r="FOY861" s="399"/>
      <c r="FOZ861" s="399"/>
      <c r="FPA861" s="399"/>
      <c r="FPB861" s="399"/>
      <c r="FPC861" s="399"/>
      <c r="FPD861" s="399"/>
      <c r="FPE861" s="399"/>
      <c r="FPF861" s="399"/>
      <c r="FPG861" s="399"/>
      <c r="FPH861" s="399"/>
      <c r="FPI861" s="399"/>
      <c r="FPJ861" s="399"/>
      <c r="FPK861" s="399"/>
      <c r="FPL861" s="399"/>
      <c r="FPM861" s="399"/>
      <c r="FPN861" s="399"/>
      <c r="FPO861" s="399"/>
      <c r="FPP861" s="399"/>
      <c r="FPQ861" s="399"/>
      <c r="FPR861" s="399"/>
      <c r="FPS861" s="399"/>
      <c r="FPT861" s="399"/>
      <c r="FPU861" s="399"/>
      <c r="FPV861" s="399"/>
      <c r="FPW861" s="399"/>
      <c r="FPX861" s="399"/>
      <c r="FPY861" s="399"/>
      <c r="FPZ861" s="399"/>
      <c r="FQA861" s="399"/>
      <c r="FQB861" s="399"/>
      <c r="FQC861" s="399"/>
      <c r="FQD861" s="399"/>
      <c r="FQE861" s="399"/>
      <c r="FQF861" s="399"/>
      <c r="FQG861" s="399"/>
      <c r="FQH861" s="399"/>
      <c r="FQI861" s="399"/>
      <c r="FQJ861" s="399"/>
      <c r="FQK861" s="399"/>
      <c r="FQL861" s="399"/>
      <c r="FQM861" s="399"/>
      <c r="FQN861" s="399"/>
      <c r="FQO861" s="399"/>
      <c r="FQP861" s="399"/>
      <c r="FQQ861" s="399"/>
      <c r="FQR861" s="399"/>
      <c r="FQS861" s="399"/>
      <c r="FQT861" s="399"/>
      <c r="FQU861" s="399"/>
      <c r="FQV861" s="399"/>
      <c r="FQW861" s="399"/>
      <c r="FQX861" s="399"/>
      <c r="FQY861" s="399"/>
      <c r="FQZ861" s="399"/>
      <c r="FRA861" s="399"/>
      <c r="FRB861" s="399"/>
      <c r="FRC861" s="399"/>
      <c r="FRD861" s="399"/>
      <c r="FRE861" s="399"/>
      <c r="FRF861" s="399"/>
      <c r="FRG861" s="399"/>
      <c r="FRH861" s="399"/>
      <c r="FRI861" s="399"/>
      <c r="FRJ861" s="399"/>
      <c r="FRK861" s="399"/>
      <c r="FRL861" s="399"/>
      <c r="FRM861" s="399"/>
      <c r="FRN861" s="399"/>
      <c r="FRO861" s="399"/>
      <c r="FRP861" s="399"/>
      <c r="FRQ861" s="399"/>
      <c r="FRR861" s="399"/>
      <c r="FRS861" s="399"/>
      <c r="FRT861" s="399"/>
      <c r="FRU861" s="399"/>
      <c r="FRV861" s="399"/>
      <c r="FRW861" s="399"/>
      <c r="FRX861" s="399"/>
      <c r="FRY861" s="399"/>
      <c r="FRZ861" s="399"/>
      <c r="FSA861" s="399"/>
      <c r="FSB861" s="399"/>
      <c r="FSC861" s="399"/>
      <c r="FSD861" s="399"/>
      <c r="FSE861" s="399"/>
      <c r="FSF861" s="399"/>
      <c r="FSG861" s="399"/>
      <c r="FSH861" s="399"/>
      <c r="FSI861" s="399"/>
      <c r="FSJ861" s="399"/>
      <c r="FSK861" s="399"/>
      <c r="FSL861" s="399"/>
      <c r="FSM861" s="399"/>
      <c r="FSN861" s="399"/>
      <c r="FSO861" s="399"/>
      <c r="FSP861" s="399"/>
      <c r="FSQ861" s="399"/>
      <c r="FSR861" s="399"/>
      <c r="FSS861" s="399"/>
      <c r="FST861" s="399"/>
      <c r="FSU861" s="399"/>
      <c r="FSV861" s="399"/>
      <c r="FSW861" s="399"/>
      <c r="FSX861" s="399"/>
      <c r="FSY861" s="399"/>
      <c r="FSZ861" s="399"/>
      <c r="FTA861" s="399"/>
      <c r="FTB861" s="399"/>
      <c r="FTC861" s="399"/>
      <c r="FTD861" s="399"/>
      <c r="FTE861" s="399"/>
      <c r="FTF861" s="399"/>
      <c r="FTG861" s="399"/>
      <c r="FTH861" s="399"/>
      <c r="FTI861" s="399"/>
      <c r="FTJ861" s="399"/>
      <c r="FTK861" s="399"/>
      <c r="FTL861" s="399"/>
      <c r="FTM861" s="399"/>
      <c r="FTN861" s="399"/>
      <c r="FTO861" s="399"/>
      <c r="FTP861" s="399"/>
      <c r="FTQ861" s="399"/>
      <c r="FTR861" s="399"/>
      <c r="FTS861" s="399"/>
      <c r="FTT861" s="399"/>
      <c r="FTU861" s="399"/>
      <c r="FTV861" s="399"/>
      <c r="FTW861" s="399"/>
      <c r="FTX861" s="399"/>
      <c r="FTY861" s="399"/>
      <c r="FTZ861" s="399"/>
      <c r="FUA861" s="399"/>
      <c r="FUB861" s="399"/>
      <c r="FUC861" s="399"/>
      <c r="FUD861" s="399"/>
      <c r="FUE861" s="399"/>
      <c r="FUF861" s="399"/>
      <c r="FUG861" s="399"/>
      <c r="FUH861" s="399"/>
      <c r="FUI861" s="399"/>
      <c r="FUJ861" s="399"/>
      <c r="FUK861" s="399"/>
      <c r="FUL861" s="399"/>
      <c r="FUM861" s="399"/>
      <c r="FUN861" s="399"/>
      <c r="FUO861" s="399"/>
      <c r="FUP861" s="399"/>
      <c r="FUQ861" s="399"/>
      <c r="FUR861" s="399"/>
      <c r="FUS861" s="399"/>
      <c r="FUT861" s="399"/>
      <c r="FUU861" s="399"/>
      <c r="FUV861" s="399"/>
      <c r="FUW861" s="399"/>
      <c r="FUX861" s="399"/>
      <c r="FUY861" s="399"/>
      <c r="FUZ861" s="399"/>
      <c r="FVA861" s="399"/>
      <c r="FVB861" s="399"/>
      <c r="FVC861" s="399"/>
      <c r="FVD861" s="399"/>
      <c r="FVE861" s="399"/>
      <c r="FVF861" s="399"/>
      <c r="FVG861" s="399"/>
      <c r="FVH861" s="399"/>
      <c r="FVI861" s="399"/>
      <c r="FVJ861" s="399"/>
      <c r="FVK861" s="399"/>
      <c r="FVL861" s="399"/>
      <c r="FVM861" s="399"/>
      <c r="FVN861" s="399"/>
      <c r="FVO861" s="399"/>
      <c r="FVP861" s="399"/>
      <c r="FVQ861" s="399"/>
      <c r="FVR861" s="399"/>
      <c r="FVS861" s="399"/>
      <c r="FVT861" s="399"/>
      <c r="FVU861" s="399"/>
      <c r="FVV861" s="399"/>
      <c r="FVW861" s="399"/>
      <c r="FVX861" s="399"/>
      <c r="FVY861" s="399"/>
      <c r="FVZ861" s="399"/>
      <c r="FWA861" s="399"/>
      <c r="FWB861" s="399"/>
      <c r="FWC861" s="399"/>
      <c r="FWD861" s="399"/>
      <c r="FWE861" s="399"/>
      <c r="FWF861" s="399"/>
      <c r="FWG861" s="399"/>
      <c r="FWH861" s="399"/>
      <c r="FWI861" s="399"/>
      <c r="FWJ861" s="399"/>
      <c r="FWK861" s="399"/>
      <c r="FWL861" s="399"/>
      <c r="FWM861" s="399"/>
      <c r="FWN861" s="399"/>
      <c r="FWO861" s="399"/>
      <c r="FWP861" s="399"/>
      <c r="FWQ861" s="399"/>
      <c r="FWR861" s="399"/>
      <c r="FWS861" s="399"/>
      <c r="FWT861" s="399"/>
      <c r="FWU861" s="399"/>
      <c r="FWV861" s="399"/>
      <c r="FWW861" s="399"/>
      <c r="FWX861" s="399"/>
      <c r="FWY861" s="399"/>
      <c r="FWZ861" s="399"/>
      <c r="FXA861" s="399"/>
      <c r="FXB861" s="399"/>
      <c r="FXC861" s="399"/>
      <c r="FXD861" s="399"/>
      <c r="FXE861" s="399"/>
      <c r="FXF861" s="399"/>
      <c r="FXG861" s="399"/>
      <c r="FXH861" s="399"/>
      <c r="FXI861" s="399"/>
      <c r="FXJ861" s="399"/>
      <c r="FXK861" s="399"/>
      <c r="FXL861" s="399"/>
      <c r="FXM861" s="399"/>
      <c r="FXN861" s="399"/>
      <c r="FXO861" s="399"/>
      <c r="FXP861" s="399"/>
      <c r="FXQ861" s="399"/>
      <c r="FXR861" s="399"/>
      <c r="FXS861" s="399"/>
      <c r="FXT861" s="399"/>
      <c r="FXU861" s="399"/>
      <c r="FXV861" s="399"/>
      <c r="FXW861" s="399"/>
      <c r="FXX861" s="399"/>
      <c r="FXY861" s="399"/>
      <c r="FXZ861" s="399"/>
      <c r="FYA861" s="399"/>
      <c r="FYB861" s="399"/>
      <c r="FYC861" s="399"/>
      <c r="FYD861" s="399"/>
      <c r="FYE861" s="399"/>
      <c r="FYF861" s="399"/>
      <c r="FYG861" s="399"/>
      <c r="FYH861" s="399"/>
      <c r="FYI861" s="399"/>
      <c r="FYJ861" s="399"/>
      <c r="FYK861" s="399"/>
      <c r="FYL861" s="399"/>
      <c r="FYM861" s="399"/>
      <c r="FYN861" s="399"/>
      <c r="FYO861" s="399"/>
      <c r="FYP861" s="399"/>
      <c r="FYQ861" s="399"/>
      <c r="FYR861" s="399"/>
      <c r="FYS861" s="399"/>
      <c r="FYT861" s="399"/>
      <c r="FYU861" s="399"/>
      <c r="FYV861" s="399"/>
      <c r="FYW861" s="399"/>
      <c r="FYX861" s="399"/>
      <c r="FYY861" s="399"/>
      <c r="FYZ861" s="399"/>
      <c r="FZA861" s="399"/>
      <c r="FZB861" s="399"/>
      <c r="FZC861" s="399"/>
      <c r="FZD861" s="399"/>
      <c r="FZE861" s="399"/>
      <c r="FZF861" s="399"/>
      <c r="FZG861" s="399"/>
      <c r="FZH861" s="399"/>
      <c r="FZI861" s="399"/>
      <c r="FZJ861" s="399"/>
      <c r="FZK861" s="399"/>
      <c r="FZL861" s="399"/>
      <c r="FZM861" s="399"/>
      <c r="FZN861" s="399"/>
      <c r="FZO861" s="399"/>
      <c r="FZP861" s="399"/>
      <c r="FZQ861" s="399"/>
      <c r="FZR861" s="399"/>
      <c r="FZS861" s="399"/>
      <c r="FZT861" s="399"/>
      <c r="FZU861" s="399"/>
      <c r="FZV861" s="399"/>
      <c r="FZW861" s="399"/>
      <c r="FZX861" s="399"/>
      <c r="FZY861" s="399"/>
      <c r="FZZ861" s="399"/>
      <c r="GAA861" s="399"/>
      <c r="GAB861" s="399"/>
      <c r="GAC861" s="399"/>
      <c r="GAD861" s="399"/>
      <c r="GAE861" s="399"/>
      <c r="GAF861" s="399"/>
      <c r="GAG861" s="399"/>
      <c r="GAH861" s="399"/>
      <c r="GAI861" s="399"/>
      <c r="GAJ861" s="399"/>
      <c r="GAK861" s="399"/>
      <c r="GAL861" s="399"/>
      <c r="GAM861" s="399"/>
      <c r="GAN861" s="399"/>
      <c r="GAO861" s="399"/>
      <c r="GAP861" s="399"/>
      <c r="GAQ861" s="399"/>
      <c r="GAR861" s="399"/>
      <c r="GAS861" s="399"/>
      <c r="GAT861" s="399"/>
      <c r="GAU861" s="399"/>
      <c r="GAV861" s="399"/>
      <c r="GAW861" s="399"/>
      <c r="GAX861" s="399"/>
      <c r="GAY861" s="399"/>
      <c r="GAZ861" s="399"/>
      <c r="GBA861" s="399"/>
      <c r="GBB861" s="399"/>
      <c r="GBC861" s="399"/>
      <c r="GBD861" s="399"/>
      <c r="GBE861" s="399"/>
      <c r="GBF861" s="399"/>
      <c r="GBG861" s="399"/>
      <c r="GBH861" s="399"/>
      <c r="GBI861" s="399"/>
      <c r="GBJ861" s="399"/>
      <c r="GBK861" s="399"/>
      <c r="GBL861" s="399"/>
      <c r="GBM861" s="399"/>
      <c r="GBN861" s="399"/>
      <c r="GBO861" s="399"/>
      <c r="GBP861" s="399"/>
      <c r="GBQ861" s="399"/>
      <c r="GBR861" s="399"/>
      <c r="GBS861" s="399"/>
      <c r="GBT861" s="399"/>
      <c r="GBU861" s="399"/>
      <c r="GBV861" s="399"/>
      <c r="GBW861" s="399"/>
      <c r="GBX861" s="399"/>
      <c r="GBY861" s="399"/>
      <c r="GBZ861" s="399"/>
      <c r="GCA861" s="399"/>
      <c r="GCB861" s="399"/>
      <c r="GCC861" s="399"/>
      <c r="GCD861" s="399"/>
      <c r="GCE861" s="399"/>
      <c r="GCF861" s="399"/>
      <c r="GCG861" s="399"/>
      <c r="GCH861" s="399"/>
      <c r="GCI861" s="399"/>
      <c r="GCJ861" s="399"/>
      <c r="GCK861" s="399"/>
      <c r="GCL861" s="399"/>
      <c r="GCM861" s="399"/>
      <c r="GCN861" s="399"/>
      <c r="GCO861" s="399"/>
      <c r="GCP861" s="399"/>
      <c r="GCQ861" s="399"/>
      <c r="GCR861" s="399"/>
      <c r="GCS861" s="399"/>
      <c r="GCT861" s="399"/>
      <c r="GCU861" s="399"/>
      <c r="GCV861" s="399"/>
      <c r="GCW861" s="399"/>
      <c r="GCX861" s="399"/>
      <c r="GCY861" s="399"/>
      <c r="GCZ861" s="399"/>
      <c r="GDA861" s="399"/>
      <c r="GDB861" s="399"/>
      <c r="GDC861" s="399"/>
      <c r="GDD861" s="399"/>
      <c r="GDE861" s="399"/>
      <c r="GDF861" s="399"/>
      <c r="GDG861" s="399"/>
      <c r="GDH861" s="399"/>
      <c r="GDI861" s="399"/>
      <c r="GDJ861" s="399"/>
      <c r="GDK861" s="399"/>
      <c r="GDL861" s="399"/>
      <c r="GDM861" s="399"/>
      <c r="GDN861" s="399"/>
      <c r="GDO861" s="399"/>
      <c r="GDP861" s="399"/>
      <c r="GDQ861" s="399"/>
      <c r="GDR861" s="399"/>
      <c r="GDS861" s="399"/>
      <c r="GDT861" s="399"/>
      <c r="GDU861" s="399"/>
      <c r="GDV861" s="399"/>
      <c r="GDW861" s="399"/>
      <c r="GDX861" s="399"/>
      <c r="GDY861" s="399"/>
      <c r="GDZ861" s="399"/>
      <c r="GEA861" s="399"/>
      <c r="GEB861" s="399"/>
      <c r="GEC861" s="399"/>
      <c r="GED861" s="399"/>
      <c r="GEE861" s="399"/>
      <c r="GEF861" s="399"/>
      <c r="GEG861" s="399"/>
      <c r="GEH861" s="399"/>
      <c r="GEI861" s="399"/>
      <c r="GEJ861" s="399"/>
      <c r="GEK861" s="399"/>
      <c r="GEL861" s="399"/>
      <c r="GEM861" s="399"/>
      <c r="GEN861" s="399"/>
      <c r="GEO861" s="399"/>
      <c r="GEP861" s="399"/>
      <c r="GEQ861" s="399"/>
      <c r="GER861" s="399"/>
      <c r="GES861" s="399"/>
      <c r="GET861" s="399"/>
      <c r="GEU861" s="399"/>
      <c r="GEV861" s="399"/>
      <c r="GEW861" s="399"/>
      <c r="GEX861" s="399"/>
      <c r="GEY861" s="399"/>
      <c r="GEZ861" s="399"/>
      <c r="GFA861" s="399"/>
      <c r="GFB861" s="399"/>
      <c r="GFC861" s="399"/>
      <c r="GFD861" s="399"/>
      <c r="GFE861" s="399"/>
      <c r="GFF861" s="399"/>
      <c r="GFG861" s="399"/>
      <c r="GFH861" s="399"/>
      <c r="GFI861" s="399"/>
      <c r="GFJ861" s="399"/>
      <c r="GFK861" s="399"/>
      <c r="GFL861" s="399"/>
      <c r="GFM861" s="399"/>
      <c r="GFN861" s="399"/>
      <c r="GFO861" s="399"/>
      <c r="GFP861" s="399"/>
      <c r="GFQ861" s="399"/>
      <c r="GFR861" s="399"/>
      <c r="GFS861" s="399"/>
      <c r="GFT861" s="399"/>
      <c r="GFU861" s="399"/>
      <c r="GFV861" s="399"/>
      <c r="GFW861" s="399"/>
      <c r="GFX861" s="399"/>
      <c r="GFY861" s="399"/>
      <c r="GFZ861" s="399"/>
      <c r="GGA861" s="399"/>
      <c r="GGB861" s="399"/>
      <c r="GGC861" s="399"/>
      <c r="GGD861" s="399"/>
      <c r="GGE861" s="399"/>
      <c r="GGF861" s="399"/>
      <c r="GGG861" s="399"/>
      <c r="GGH861" s="399"/>
      <c r="GGI861" s="399"/>
      <c r="GGJ861" s="399"/>
      <c r="GGK861" s="399"/>
      <c r="GGL861" s="399"/>
      <c r="GGM861" s="399"/>
      <c r="GGN861" s="399"/>
      <c r="GGO861" s="399"/>
      <c r="GGP861" s="399"/>
      <c r="GGQ861" s="399"/>
      <c r="GGR861" s="399"/>
      <c r="GGS861" s="399"/>
      <c r="GGT861" s="399"/>
      <c r="GGU861" s="399"/>
      <c r="GGV861" s="399"/>
      <c r="GGW861" s="399"/>
      <c r="GGX861" s="399"/>
      <c r="GGY861" s="399"/>
      <c r="GGZ861" s="399"/>
      <c r="GHA861" s="399"/>
      <c r="GHB861" s="399"/>
      <c r="GHC861" s="399"/>
      <c r="GHD861" s="399"/>
      <c r="GHE861" s="399"/>
      <c r="GHF861" s="399"/>
      <c r="GHG861" s="399"/>
      <c r="GHH861" s="399"/>
      <c r="GHI861" s="399"/>
      <c r="GHJ861" s="399"/>
      <c r="GHK861" s="399"/>
      <c r="GHL861" s="399"/>
      <c r="GHM861" s="399"/>
      <c r="GHN861" s="399"/>
      <c r="GHO861" s="399"/>
      <c r="GHP861" s="399"/>
      <c r="GHQ861" s="399"/>
      <c r="GHR861" s="399"/>
      <c r="GHS861" s="399"/>
      <c r="GHT861" s="399"/>
      <c r="GHU861" s="399"/>
      <c r="GHV861" s="399"/>
      <c r="GHW861" s="399"/>
      <c r="GHX861" s="399"/>
      <c r="GHY861" s="399"/>
      <c r="GHZ861" s="399"/>
      <c r="GIA861" s="399"/>
      <c r="GIB861" s="399"/>
      <c r="GIC861" s="399"/>
      <c r="GID861" s="399"/>
      <c r="GIE861" s="399"/>
      <c r="GIF861" s="399"/>
      <c r="GIG861" s="399"/>
      <c r="GIH861" s="399"/>
      <c r="GII861" s="399"/>
      <c r="GIJ861" s="399"/>
      <c r="GIK861" s="399"/>
      <c r="GIL861" s="399"/>
      <c r="GIM861" s="399"/>
      <c r="GIN861" s="399"/>
      <c r="GIO861" s="399"/>
      <c r="GIP861" s="399"/>
      <c r="GIQ861" s="399"/>
      <c r="GIR861" s="399"/>
      <c r="GIS861" s="399"/>
      <c r="GIT861" s="399"/>
      <c r="GIU861" s="399"/>
      <c r="GIV861" s="399"/>
      <c r="GIW861" s="399"/>
      <c r="GIX861" s="399"/>
      <c r="GIY861" s="399"/>
      <c r="GIZ861" s="399"/>
      <c r="GJA861" s="399"/>
      <c r="GJB861" s="399"/>
      <c r="GJC861" s="399"/>
      <c r="GJD861" s="399"/>
      <c r="GJE861" s="399"/>
      <c r="GJF861" s="399"/>
      <c r="GJG861" s="399"/>
      <c r="GJH861" s="399"/>
      <c r="GJI861" s="399"/>
      <c r="GJJ861" s="399"/>
      <c r="GJK861" s="399"/>
      <c r="GJL861" s="399"/>
      <c r="GJM861" s="399"/>
      <c r="GJN861" s="399"/>
      <c r="GJO861" s="399"/>
      <c r="GJP861" s="399"/>
      <c r="GJQ861" s="399"/>
      <c r="GJR861" s="399"/>
      <c r="GJS861" s="399"/>
      <c r="GJT861" s="399"/>
      <c r="GJU861" s="399"/>
      <c r="GJV861" s="399"/>
      <c r="GJW861" s="399"/>
      <c r="GJX861" s="399"/>
      <c r="GJY861" s="399"/>
      <c r="GJZ861" s="399"/>
      <c r="GKA861" s="399"/>
      <c r="GKB861" s="399"/>
      <c r="GKC861" s="399"/>
      <c r="GKD861" s="399"/>
      <c r="GKE861" s="399"/>
      <c r="GKF861" s="399"/>
      <c r="GKG861" s="399"/>
      <c r="GKH861" s="399"/>
      <c r="GKI861" s="399"/>
      <c r="GKJ861" s="399"/>
      <c r="GKK861" s="399"/>
      <c r="GKL861" s="399"/>
      <c r="GKM861" s="399"/>
      <c r="GKN861" s="399"/>
      <c r="GKO861" s="399"/>
      <c r="GKP861" s="399"/>
      <c r="GKQ861" s="399"/>
      <c r="GKR861" s="399"/>
      <c r="GKS861" s="399"/>
      <c r="GKT861" s="399"/>
      <c r="GKU861" s="399"/>
      <c r="GKV861" s="399"/>
      <c r="GKW861" s="399"/>
      <c r="GKX861" s="399"/>
      <c r="GKY861" s="399"/>
      <c r="GKZ861" s="399"/>
      <c r="GLA861" s="399"/>
      <c r="GLB861" s="399"/>
      <c r="GLC861" s="399"/>
      <c r="GLD861" s="399"/>
      <c r="GLE861" s="399"/>
      <c r="GLF861" s="399"/>
      <c r="GLG861" s="399"/>
      <c r="GLH861" s="399"/>
      <c r="GLI861" s="399"/>
      <c r="GLJ861" s="399"/>
      <c r="GLK861" s="399"/>
      <c r="GLL861" s="399"/>
      <c r="GLM861" s="399"/>
      <c r="GLN861" s="399"/>
      <c r="GLO861" s="399"/>
      <c r="GLP861" s="399"/>
      <c r="GLQ861" s="399"/>
      <c r="GLR861" s="399"/>
      <c r="GLS861" s="399"/>
      <c r="GLT861" s="399"/>
      <c r="GLU861" s="399"/>
      <c r="GLV861" s="399"/>
      <c r="GLW861" s="399"/>
      <c r="GLX861" s="399"/>
      <c r="GLY861" s="399"/>
      <c r="GLZ861" s="399"/>
      <c r="GMA861" s="399"/>
      <c r="GMB861" s="399"/>
      <c r="GMC861" s="399"/>
      <c r="GMD861" s="399"/>
      <c r="GME861" s="399"/>
      <c r="GMF861" s="399"/>
      <c r="GMG861" s="399"/>
      <c r="GMH861" s="399"/>
      <c r="GMI861" s="399"/>
      <c r="GMJ861" s="399"/>
      <c r="GMK861" s="399"/>
      <c r="GML861" s="399"/>
      <c r="GMM861" s="399"/>
      <c r="GMN861" s="399"/>
      <c r="GMO861" s="399"/>
      <c r="GMP861" s="399"/>
      <c r="GMQ861" s="399"/>
      <c r="GMR861" s="399"/>
      <c r="GMS861" s="399"/>
      <c r="GMT861" s="399"/>
      <c r="GMU861" s="399"/>
      <c r="GMV861" s="399"/>
      <c r="GMW861" s="399"/>
      <c r="GMX861" s="399"/>
      <c r="GMY861" s="399"/>
      <c r="GMZ861" s="399"/>
      <c r="GNA861" s="399"/>
      <c r="GNB861" s="399"/>
      <c r="GNC861" s="399"/>
      <c r="GND861" s="399"/>
      <c r="GNE861" s="399"/>
      <c r="GNF861" s="399"/>
      <c r="GNG861" s="399"/>
      <c r="GNH861" s="399"/>
      <c r="GNI861" s="399"/>
      <c r="GNJ861" s="399"/>
      <c r="GNK861" s="399"/>
      <c r="GNL861" s="399"/>
      <c r="GNM861" s="399"/>
      <c r="GNN861" s="399"/>
      <c r="GNO861" s="399"/>
      <c r="GNP861" s="399"/>
      <c r="GNQ861" s="399"/>
      <c r="GNR861" s="399"/>
      <c r="GNS861" s="399"/>
      <c r="GNT861" s="399"/>
      <c r="GNU861" s="399"/>
      <c r="GNV861" s="399"/>
      <c r="GNW861" s="399"/>
      <c r="GNX861" s="399"/>
      <c r="GNY861" s="399"/>
      <c r="GNZ861" s="399"/>
      <c r="GOA861" s="399"/>
      <c r="GOB861" s="399"/>
      <c r="GOC861" s="399"/>
      <c r="GOD861" s="399"/>
      <c r="GOE861" s="399"/>
      <c r="GOF861" s="399"/>
      <c r="GOG861" s="399"/>
      <c r="GOH861" s="399"/>
      <c r="GOI861" s="399"/>
      <c r="GOJ861" s="399"/>
      <c r="GOK861" s="399"/>
      <c r="GOL861" s="399"/>
      <c r="GOM861" s="399"/>
      <c r="GON861" s="399"/>
      <c r="GOO861" s="399"/>
      <c r="GOP861" s="399"/>
      <c r="GOQ861" s="399"/>
      <c r="GOR861" s="399"/>
      <c r="GOS861" s="399"/>
      <c r="GOT861" s="399"/>
      <c r="GOU861" s="399"/>
      <c r="GOV861" s="399"/>
      <c r="GOW861" s="399"/>
      <c r="GOX861" s="399"/>
      <c r="GOY861" s="399"/>
      <c r="GOZ861" s="399"/>
      <c r="GPA861" s="399"/>
      <c r="GPB861" s="399"/>
      <c r="GPC861" s="399"/>
      <c r="GPD861" s="399"/>
      <c r="GPE861" s="399"/>
      <c r="GPF861" s="399"/>
      <c r="GPG861" s="399"/>
      <c r="GPH861" s="399"/>
      <c r="GPI861" s="399"/>
      <c r="GPJ861" s="399"/>
      <c r="GPK861" s="399"/>
      <c r="GPL861" s="399"/>
      <c r="GPM861" s="399"/>
      <c r="GPN861" s="399"/>
      <c r="GPO861" s="399"/>
      <c r="GPP861" s="399"/>
      <c r="GPQ861" s="399"/>
      <c r="GPR861" s="399"/>
      <c r="GPS861" s="399"/>
      <c r="GPT861" s="399"/>
      <c r="GPU861" s="399"/>
      <c r="GPV861" s="399"/>
      <c r="GPW861" s="399"/>
      <c r="GPX861" s="399"/>
      <c r="GPY861" s="399"/>
      <c r="GPZ861" s="399"/>
      <c r="GQA861" s="399"/>
      <c r="GQB861" s="399"/>
      <c r="GQC861" s="399"/>
      <c r="GQD861" s="399"/>
      <c r="GQE861" s="399"/>
      <c r="GQF861" s="399"/>
      <c r="GQG861" s="399"/>
      <c r="GQH861" s="399"/>
      <c r="GQI861" s="399"/>
      <c r="GQJ861" s="399"/>
      <c r="GQK861" s="399"/>
      <c r="GQL861" s="399"/>
      <c r="GQM861" s="399"/>
      <c r="GQN861" s="399"/>
      <c r="GQO861" s="399"/>
      <c r="GQP861" s="399"/>
      <c r="GQQ861" s="399"/>
      <c r="GQR861" s="399"/>
      <c r="GQS861" s="399"/>
      <c r="GQT861" s="399"/>
      <c r="GQU861" s="399"/>
      <c r="GQV861" s="399"/>
      <c r="GQW861" s="399"/>
      <c r="GQX861" s="399"/>
      <c r="GQY861" s="399"/>
      <c r="GQZ861" s="399"/>
      <c r="GRA861" s="399"/>
      <c r="GRB861" s="399"/>
      <c r="GRC861" s="399"/>
      <c r="GRD861" s="399"/>
      <c r="GRE861" s="399"/>
      <c r="GRF861" s="399"/>
      <c r="GRG861" s="399"/>
      <c r="GRH861" s="399"/>
      <c r="GRI861" s="399"/>
      <c r="GRJ861" s="399"/>
      <c r="GRK861" s="399"/>
      <c r="GRL861" s="399"/>
      <c r="GRM861" s="399"/>
      <c r="GRN861" s="399"/>
      <c r="GRO861" s="399"/>
      <c r="GRP861" s="399"/>
      <c r="GRQ861" s="399"/>
      <c r="GRR861" s="399"/>
      <c r="GRS861" s="399"/>
      <c r="GRT861" s="399"/>
      <c r="GRU861" s="399"/>
      <c r="GRV861" s="399"/>
      <c r="GRW861" s="399"/>
      <c r="GRX861" s="399"/>
      <c r="GRY861" s="399"/>
      <c r="GRZ861" s="399"/>
      <c r="GSA861" s="399"/>
      <c r="GSB861" s="399"/>
      <c r="GSC861" s="399"/>
      <c r="GSD861" s="399"/>
      <c r="GSE861" s="399"/>
      <c r="GSF861" s="399"/>
      <c r="GSG861" s="399"/>
      <c r="GSH861" s="399"/>
      <c r="GSI861" s="399"/>
      <c r="GSJ861" s="399"/>
      <c r="GSK861" s="399"/>
      <c r="GSL861" s="399"/>
      <c r="GSM861" s="399"/>
      <c r="GSN861" s="399"/>
      <c r="GSO861" s="399"/>
      <c r="GSP861" s="399"/>
      <c r="GSQ861" s="399"/>
      <c r="GSR861" s="399"/>
      <c r="GSS861" s="399"/>
      <c r="GST861" s="399"/>
      <c r="GSU861" s="399"/>
      <c r="GSV861" s="399"/>
      <c r="GSW861" s="399"/>
      <c r="GSX861" s="399"/>
      <c r="GSY861" s="399"/>
      <c r="GSZ861" s="399"/>
      <c r="GTA861" s="399"/>
      <c r="GTB861" s="399"/>
      <c r="GTC861" s="399"/>
      <c r="GTD861" s="399"/>
      <c r="GTE861" s="399"/>
      <c r="GTF861" s="399"/>
      <c r="GTG861" s="399"/>
      <c r="GTH861" s="399"/>
      <c r="GTI861" s="399"/>
      <c r="GTJ861" s="399"/>
      <c r="GTK861" s="399"/>
      <c r="GTL861" s="399"/>
      <c r="GTM861" s="399"/>
      <c r="GTN861" s="399"/>
      <c r="GTO861" s="399"/>
      <c r="GTP861" s="399"/>
      <c r="GTQ861" s="399"/>
      <c r="GTR861" s="399"/>
      <c r="GTS861" s="399"/>
      <c r="GTT861" s="399"/>
      <c r="GTU861" s="399"/>
      <c r="GTV861" s="399"/>
      <c r="GTW861" s="399"/>
      <c r="GTX861" s="399"/>
      <c r="GTY861" s="399"/>
      <c r="GTZ861" s="399"/>
      <c r="GUA861" s="399"/>
      <c r="GUB861" s="399"/>
      <c r="GUC861" s="399"/>
      <c r="GUD861" s="399"/>
      <c r="GUE861" s="399"/>
      <c r="GUF861" s="399"/>
      <c r="GUG861" s="399"/>
      <c r="GUH861" s="399"/>
      <c r="GUI861" s="399"/>
      <c r="GUJ861" s="399"/>
      <c r="GUK861" s="399"/>
      <c r="GUL861" s="399"/>
      <c r="GUM861" s="399"/>
      <c r="GUN861" s="399"/>
      <c r="GUO861" s="399"/>
      <c r="GUP861" s="399"/>
      <c r="GUQ861" s="399"/>
      <c r="GUR861" s="399"/>
      <c r="GUS861" s="399"/>
      <c r="GUT861" s="399"/>
      <c r="GUU861" s="399"/>
      <c r="GUV861" s="399"/>
      <c r="GUW861" s="399"/>
      <c r="GUX861" s="399"/>
      <c r="GUY861" s="399"/>
      <c r="GUZ861" s="399"/>
      <c r="GVA861" s="399"/>
      <c r="GVB861" s="399"/>
      <c r="GVC861" s="399"/>
      <c r="GVD861" s="399"/>
      <c r="GVE861" s="399"/>
      <c r="GVF861" s="399"/>
      <c r="GVG861" s="399"/>
      <c r="GVH861" s="399"/>
      <c r="GVI861" s="399"/>
      <c r="GVJ861" s="399"/>
      <c r="GVK861" s="399"/>
      <c r="GVL861" s="399"/>
      <c r="GVM861" s="399"/>
      <c r="GVN861" s="399"/>
      <c r="GVO861" s="399"/>
      <c r="GVP861" s="399"/>
      <c r="GVQ861" s="399"/>
      <c r="GVR861" s="399"/>
      <c r="GVS861" s="399"/>
      <c r="GVT861" s="399"/>
      <c r="GVU861" s="399"/>
      <c r="GVV861" s="399"/>
      <c r="GVW861" s="399"/>
      <c r="GVX861" s="399"/>
      <c r="GVY861" s="399"/>
      <c r="GVZ861" s="399"/>
      <c r="GWA861" s="399"/>
      <c r="GWB861" s="399"/>
      <c r="GWC861" s="399"/>
      <c r="GWD861" s="399"/>
      <c r="GWE861" s="399"/>
      <c r="GWF861" s="399"/>
      <c r="GWG861" s="399"/>
      <c r="GWH861" s="399"/>
      <c r="GWI861" s="399"/>
      <c r="GWJ861" s="399"/>
      <c r="GWK861" s="399"/>
      <c r="GWL861" s="399"/>
      <c r="GWM861" s="399"/>
      <c r="GWN861" s="399"/>
      <c r="GWO861" s="399"/>
      <c r="GWP861" s="399"/>
      <c r="GWQ861" s="399"/>
      <c r="GWR861" s="399"/>
      <c r="GWS861" s="399"/>
      <c r="GWT861" s="399"/>
      <c r="GWU861" s="399"/>
      <c r="GWV861" s="399"/>
      <c r="GWW861" s="399"/>
      <c r="GWX861" s="399"/>
      <c r="GWY861" s="399"/>
      <c r="GWZ861" s="399"/>
      <c r="GXA861" s="399"/>
      <c r="GXB861" s="399"/>
      <c r="GXC861" s="399"/>
      <c r="GXD861" s="399"/>
      <c r="GXE861" s="399"/>
      <c r="GXF861" s="399"/>
      <c r="GXG861" s="399"/>
      <c r="GXH861" s="399"/>
      <c r="GXI861" s="399"/>
      <c r="GXJ861" s="399"/>
      <c r="GXK861" s="399"/>
      <c r="GXL861" s="399"/>
      <c r="GXM861" s="399"/>
      <c r="GXN861" s="399"/>
      <c r="GXO861" s="399"/>
      <c r="GXP861" s="399"/>
      <c r="GXQ861" s="399"/>
      <c r="GXR861" s="399"/>
      <c r="GXS861" s="399"/>
      <c r="GXT861" s="399"/>
      <c r="GXU861" s="399"/>
      <c r="GXV861" s="399"/>
      <c r="GXW861" s="399"/>
      <c r="GXX861" s="399"/>
      <c r="GXY861" s="399"/>
      <c r="GXZ861" s="399"/>
      <c r="GYA861" s="399"/>
      <c r="GYB861" s="399"/>
      <c r="GYC861" s="399"/>
      <c r="GYD861" s="399"/>
      <c r="GYE861" s="399"/>
      <c r="GYF861" s="399"/>
      <c r="GYG861" s="399"/>
      <c r="GYH861" s="399"/>
      <c r="GYI861" s="399"/>
      <c r="GYJ861" s="399"/>
      <c r="GYK861" s="399"/>
      <c r="GYL861" s="399"/>
      <c r="GYM861" s="399"/>
      <c r="GYN861" s="399"/>
      <c r="GYO861" s="399"/>
      <c r="GYP861" s="399"/>
      <c r="GYQ861" s="399"/>
      <c r="GYR861" s="399"/>
      <c r="GYS861" s="399"/>
      <c r="GYT861" s="399"/>
      <c r="GYU861" s="399"/>
      <c r="GYV861" s="399"/>
      <c r="GYW861" s="399"/>
      <c r="GYX861" s="399"/>
      <c r="GYY861" s="399"/>
      <c r="GYZ861" s="399"/>
      <c r="GZA861" s="399"/>
      <c r="GZB861" s="399"/>
      <c r="GZC861" s="399"/>
      <c r="GZD861" s="399"/>
      <c r="GZE861" s="399"/>
      <c r="GZF861" s="399"/>
      <c r="GZG861" s="399"/>
      <c r="GZH861" s="399"/>
      <c r="GZI861" s="399"/>
      <c r="GZJ861" s="399"/>
      <c r="GZK861" s="399"/>
      <c r="GZL861" s="399"/>
      <c r="GZM861" s="399"/>
      <c r="GZN861" s="399"/>
      <c r="GZO861" s="399"/>
      <c r="GZP861" s="399"/>
      <c r="GZQ861" s="399"/>
      <c r="GZR861" s="399"/>
      <c r="GZS861" s="399"/>
      <c r="GZT861" s="399"/>
      <c r="GZU861" s="399"/>
      <c r="GZV861" s="399"/>
      <c r="GZW861" s="399"/>
      <c r="GZX861" s="399"/>
      <c r="GZY861" s="399"/>
      <c r="GZZ861" s="399"/>
      <c r="HAA861" s="399"/>
      <c r="HAB861" s="399"/>
      <c r="HAC861" s="399"/>
      <c r="HAD861" s="399"/>
      <c r="HAE861" s="399"/>
      <c r="HAF861" s="399"/>
      <c r="HAG861" s="399"/>
      <c r="HAH861" s="399"/>
      <c r="HAI861" s="399"/>
      <c r="HAJ861" s="399"/>
      <c r="HAK861" s="399"/>
      <c r="HAL861" s="399"/>
      <c r="HAM861" s="399"/>
      <c r="HAN861" s="399"/>
      <c r="HAO861" s="399"/>
      <c r="HAP861" s="399"/>
      <c r="HAQ861" s="399"/>
      <c r="HAR861" s="399"/>
      <c r="HAS861" s="399"/>
      <c r="HAT861" s="399"/>
      <c r="HAU861" s="399"/>
      <c r="HAV861" s="399"/>
      <c r="HAW861" s="399"/>
      <c r="HAX861" s="399"/>
      <c r="HAY861" s="399"/>
      <c r="HAZ861" s="399"/>
      <c r="HBA861" s="399"/>
      <c r="HBB861" s="399"/>
      <c r="HBC861" s="399"/>
      <c r="HBD861" s="399"/>
      <c r="HBE861" s="399"/>
      <c r="HBF861" s="399"/>
      <c r="HBG861" s="399"/>
      <c r="HBH861" s="399"/>
      <c r="HBI861" s="399"/>
      <c r="HBJ861" s="399"/>
      <c r="HBK861" s="399"/>
      <c r="HBL861" s="399"/>
      <c r="HBM861" s="399"/>
      <c r="HBN861" s="399"/>
      <c r="HBO861" s="399"/>
      <c r="HBP861" s="399"/>
      <c r="HBQ861" s="399"/>
      <c r="HBR861" s="399"/>
      <c r="HBS861" s="399"/>
      <c r="HBT861" s="399"/>
      <c r="HBU861" s="399"/>
      <c r="HBV861" s="399"/>
      <c r="HBW861" s="399"/>
      <c r="HBX861" s="399"/>
      <c r="HBY861" s="399"/>
      <c r="HBZ861" s="399"/>
      <c r="HCA861" s="399"/>
      <c r="HCB861" s="399"/>
      <c r="HCC861" s="399"/>
      <c r="HCD861" s="399"/>
      <c r="HCE861" s="399"/>
      <c r="HCF861" s="399"/>
      <c r="HCG861" s="399"/>
      <c r="HCH861" s="399"/>
      <c r="HCI861" s="399"/>
      <c r="HCJ861" s="399"/>
      <c r="HCK861" s="399"/>
      <c r="HCL861" s="399"/>
      <c r="HCM861" s="399"/>
      <c r="HCN861" s="399"/>
      <c r="HCO861" s="399"/>
      <c r="HCP861" s="399"/>
      <c r="HCQ861" s="399"/>
      <c r="HCR861" s="399"/>
      <c r="HCS861" s="399"/>
      <c r="HCT861" s="399"/>
      <c r="HCU861" s="399"/>
      <c r="HCV861" s="399"/>
      <c r="HCW861" s="399"/>
      <c r="HCX861" s="399"/>
      <c r="HCY861" s="399"/>
      <c r="HCZ861" s="399"/>
      <c r="HDA861" s="399"/>
      <c r="HDB861" s="399"/>
      <c r="HDC861" s="399"/>
      <c r="HDD861" s="399"/>
      <c r="HDE861" s="399"/>
      <c r="HDF861" s="399"/>
      <c r="HDG861" s="399"/>
      <c r="HDH861" s="399"/>
      <c r="HDI861" s="399"/>
      <c r="HDJ861" s="399"/>
      <c r="HDK861" s="399"/>
      <c r="HDL861" s="399"/>
      <c r="HDM861" s="399"/>
      <c r="HDN861" s="399"/>
      <c r="HDO861" s="399"/>
      <c r="HDP861" s="399"/>
      <c r="HDQ861" s="399"/>
      <c r="HDR861" s="399"/>
      <c r="HDS861" s="399"/>
      <c r="HDT861" s="399"/>
      <c r="HDU861" s="399"/>
      <c r="HDV861" s="399"/>
      <c r="HDW861" s="399"/>
      <c r="HDX861" s="399"/>
      <c r="HDY861" s="399"/>
      <c r="HDZ861" s="399"/>
      <c r="HEA861" s="399"/>
      <c r="HEB861" s="399"/>
      <c r="HEC861" s="399"/>
      <c r="HED861" s="399"/>
      <c r="HEE861" s="399"/>
      <c r="HEF861" s="399"/>
      <c r="HEG861" s="399"/>
      <c r="HEH861" s="399"/>
      <c r="HEI861" s="399"/>
      <c r="HEJ861" s="399"/>
      <c r="HEK861" s="399"/>
      <c r="HEL861" s="399"/>
      <c r="HEM861" s="399"/>
      <c r="HEN861" s="399"/>
      <c r="HEO861" s="399"/>
      <c r="HEP861" s="399"/>
      <c r="HEQ861" s="399"/>
      <c r="HER861" s="399"/>
      <c r="HES861" s="399"/>
      <c r="HET861" s="399"/>
      <c r="HEU861" s="399"/>
      <c r="HEV861" s="399"/>
      <c r="HEW861" s="399"/>
      <c r="HEX861" s="399"/>
      <c r="HEY861" s="399"/>
      <c r="HEZ861" s="399"/>
      <c r="HFA861" s="399"/>
      <c r="HFB861" s="399"/>
      <c r="HFC861" s="399"/>
      <c r="HFD861" s="399"/>
      <c r="HFE861" s="399"/>
      <c r="HFF861" s="399"/>
      <c r="HFG861" s="399"/>
      <c r="HFH861" s="399"/>
      <c r="HFI861" s="399"/>
      <c r="HFJ861" s="399"/>
      <c r="HFK861" s="399"/>
      <c r="HFL861" s="399"/>
      <c r="HFM861" s="399"/>
      <c r="HFN861" s="399"/>
      <c r="HFO861" s="399"/>
      <c r="HFP861" s="399"/>
      <c r="HFQ861" s="399"/>
      <c r="HFR861" s="399"/>
      <c r="HFS861" s="399"/>
      <c r="HFT861" s="399"/>
      <c r="HFU861" s="399"/>
      <c r="HFV861" s="399"/>
      <c r="HFW861" s="399"/>
      <c r="HFX861" s="399"/>
      <c r="HFY861" s="399"/>
      <c r="HFZ861" s="399"/>
      <c r="HGA861" s="399"/>
      <c r="HGB861" s="399"/>
      <c r="HGC861" s="399"/>
      <c r="HGD861" s="399"/>
      <c r="HGE861" s="399"/>
      <c r="HGF861" s="399"/>
      <c r="HGG861" s="399"/>
      <c r="HGH861" s="399"/>
      <c r="HGI861" s="399"/>
      <c r="HGJ861" s="399"/>
      <c r="HGK861" s="399"/>
      <c r="HGL861" s="399"/>
      <c r="HGM861" s="399"/>
      <c r="HGN861" s="399"/>
      <c r="HGO861" s="399"/>
      <c r="HGP861" s="399"/>
      <c r="HGQ861" s="399"/>
      <c r="HGR861" s="399"/>
      <c r="HGS861" s="399"/>
      <c r="HGT861" s="399"/>
      <c r="HGU861" s="399"/>
      <c r="HGV861" s="399"/>
      <c r="HGW861" s="399"/>
      <c r="HGX861" s="399"/>
      <c r="HGY861" s="399"/>
      <c r="HGZ861" s="399"/>
      <c r="HHA861" s="399"/>
      <c r="HHB861" s="399"/>
      <c r="HHC861" s="399"/>
      <c r="HHD861" s="399"/>
      <c r="HHE861" s="399"/>
      <c r="HHF861" s="399"/>
      <c r="HHG861" s="399"/>
      <c r="HHH861" s="399"/>
      <c r="HHI861" s="399"/>
      <c r="HHJ861" s="399"/>
      <c r="HHK861" s="399"/>
      <c r="HHL861" s="399"/>
      <c r="HHM861" s="399"/>
      <c r="HHN861" s="399"/>
      <c r="HHO861" s="399"/>
      <c r="HHP861" s="399"/>
      <c r="HHQ861" s="399"/>
      <c r="HHR861" s="399"/>
      <c r="HHS861" s="399"/>
      <c r="HHT861" s="399"/>
      <c r="HHU861" s="399"/>
      <c r="HHV861" s="399"/>
      <c r="HHW861" s="399"/>
      <c r="HHX861" s="399"/>
      <c r="HHY861" s="399"/>
      <c r="HHZ861" s="399"/>
      <c r="HIA861" s="399"/>
      <c r="HIB861" s="399"/>
      <c r="HIC861" s="399"/>
      <c r="HID861" s="399"/>
      <c r="HIE861" s="399"/>
      <c r="HIF861" s="399"/>
      <c r="HIG861" s="399"/>
      <c r="HIH861" s="399"/>
      <c r="HII861" s="399"/>
      <c r="HIJ861" s="399"/>
      <c r="HIK861" s="399"/>
      <c r="HIL861" s="399"/>
      <c r="HIM861" s="399"/>
      <c r="HIN861" s="399"/>
      <c r="HIO861" s="399"/>
      <c r="HIP861" s="399"/>
      <c r="HIQ861" s="399"/>
      <c r="HIR861" s="399"/>
      <c r="HIS861" s="399"/>
      <c r="HIT861" s="399"/>
      <c r="HIU861" s="399"/>
      <c r="HIV861" s="399"/>
      <c r="HIW861" s="399"/>
      <c r="HIX861" s="399"/>
      <c r="HIY861" s="399"/>
      <c r="HIZ861" s="399"/>
      <c r="HJA861" s="399"/>
      <c r="HJB861" s="399"/>
      <c r="HJC861" s="399"/>
      <c r="HJD861" s="399"/>
      <c r="HJE861" s="399"/>
      <c r="HJF861" s="399"/>
      <c r="HJG861" s="399"/>
      <c r="HJH861" s="399"/>
      <c r="HJI861" s="399"/>
      <c r="HJJ861" s="399"/>
      <c r="HJK861" s="399"/>
      <c r="HJL861" s="399"/>
      <c r="HJM861" s="399"/>
      <c r="HJN861" s="399"/>
      <c r="HJO861" s="399"/>
      <c r="HJP861" s="399"/>
      <c r="HJQ861" s="399"/>
      <c r="HJR861" s="399"/>
      <c r="HJS861" s="399"/>
      <c r="HJT861" s="399"/>
      <c r="HJU861" s="399"/>
      <c r="HJV861" s="399"/>
      <c r="HJW861" s="399"/>
      <c r="HJX861" s="399"/>
      <c r="HJY861" s="399"/>
      <c r="HJZ861" s="399"/>
      <c r="HKA861" s="399"/>
      <c r="HKB861" s="399"/>
      <c r="HKC861" s="399"/>
      <c r="HKD861" s="399"/>
      <c r="HKE861" s="399"/>
      <c r="HKF861" s="399"/>
      <c r="HKG861" s="399"/>
      <c r="HKH861" s="399"/>
      <c r="HKI861" s="399"/>
      <c r="HKJ861" s="399"/>
      <c r="HKK861" s="399"/>
      <c r="HKL861" s="399"/>
      <c r="HKM861" s="399"/>
      <c r="HKN861" s="399"/>
      <c r="HKO861" s="399"/>
      <c r="HKP861" s="399"/>
      <c r="HKQ861" s="399"/>
      <c r="HKR861" s="399"/>
      <c r="HKS861" s="399"/>
      <c r="HKT861" s="399"/>
      <c r="HKU861" s="399"/>
      <c r="HKV861" s="399"/>
      <c r="HKW861" s="399"/>
      <c r="HKX861" s="399"/>
      <c r="HKY861" s="399"/>
      <c r="HKZ861" s="399"/>
      <c r="HLA861" s="399"/>
      <c r="HLB861" s="399"/>
      <c r="HLC861" s="399"/>
      <c r="HLD861" s="399"/>
      <c r="HLE861" s="399"/>
      <c r="HLF861" s="399"/>
      <c r="HLG861" s="399"/>
      <c r="HLH861" s="399"/>
      <c r="HLI861" s="399"/>
      <c r="HLJ861" s="399"/>
      <c r="HLK861" s="399"/>
      <c r="HLL861" s="399"/>
      <c r="HLM861" s="399"/>
      <c r="HLN861" s="399"/>
      <c r="HLO861" s="399"/>
      <c r="HLP861" s="399"/>
      <c r="HLQ861" s="399"/>
      <c r="HLR861" s="399"/>
      <c r="HLS861" s="399"/>
      <c r="HLT861" s="399"/>
      <c r="HLU861" s="399"/>
      <c r="HLV861" s="399"/>
      <c r="HLW861" s="399"/>
      <c r="HLX861" s="399"/>
      <c r="HLY861" s="399"/>
      <c r="HLZ861" s="399"/>
      <c r="HMA861" s="399"/>
      <c r="HMB861" s="399"/>
      <c r="HMC861" s="399"/>
      <c r="HMD861" s="399"/>
      <c r="HME861" s="399"/>
      <c r="HMF861" s="399"/>
      <c r="HMG861" s="399"/>
      <c r="HMH861" s="399"/>
      <c r="HMI861" s="399"/>
      <c r="HMJ861" s="399"/>
      <c r="HMK861" s="399"/>
      <c r="HML861" s="399"/>
      <c r="HMM861" s="399"/>
      <c r="HMN861" s="399"/>
      <c r="HMO861" s="399"/>
      <c r="HMP861" s="399"/>
      <c r="HMQ861" s="399"/>
      <c r="HMR861" s="399"/>
      <c r="HMS861" s="399"/>
      <c r="HMT861" s="399"/>
      <c r="HMU861" s="399"/>
      <c r="HMV861" s="399"/>
      <c r="HMW861" s="399"/>
      <c r="HMX861" s="399"/>
      <c r="HMY861" s="399"/>
      <c r="HMZ861" s="399"/>
      <c r="HNA861" s="399"/>
      <c r="HNB861" s="399"/>
      <c r="HNC861" s="399"/>
      <c r="HND861" s="399"/>
      <c r="HNE861" s="399"/>
      <c r="HNF861" s="399"/>
      <c r="HNG861" s="399"/>
      <c r="HNH861" s="399"/>
      <c r="HNI861" s="399"/>
      <c r="HNJ861" s="399"/>
      <c r="HNK861" s="399"/>
      <c r="HNL861" s="399"/>
      <c r="HNM861" s="399"/>
      <c r="HNN861" s="399"/>
      <c r="HNO861" s="399"/>
      <c r="HNP861" s="399"/>
      <c r="HNQ861" s="399"/>
      <c r="HNR861" s="399"/>
      <c r="HNS861" s="399"/>
      <c r="HNT861" s="399"/>
      <c r="HNU861" s="399"/>
      <c r="HNV861" s="399"/>
      <c r="HNW861" s="399"/>
      <c r="HNX861" s="399"/>
      <c r="HNY861" s="399"/>
      <c r="HNZ861" s="399"/>
      <c r="HOA861" s="399"/>
      <c r="HOB861" s="399"/>
      <c r="HOC861" s="399"/>
      <c r="HOD861" s="399"/>
      <c r="HOE861" s="399"/>
      <c r="HOF861" s="399"/>
      <c r="HOG861" s="399"/>
      <c r="HOH861" s="399"/>
      <c r="HOI861" s="399"/>
      <c r="HOJ861" s="399"/>
      <c r="HOK861" s="399"/>
      <c r="HOL861" s="399"/>
      <c r="HOM861" s="399"/>
      <c r="HON861" s="399"/>
      <c r="HOO861" s="399"/>
      <c r="HOP861" s="399"/>
      <c r="HOQ861" s="399"/>
      <c r="HOR861" s="399"/>
      <c r="HOS861" s="399"/>
      <c r="HOT861" s="399"/>
      <c r="HOU861" s="399"/>
      <c r="HOV861" s="399"/>
      <c r="HOW861" s="399"/>
      <c r="HOX861" s="399"/>
      <c r="HOY861" s="399"/>
      <c r="HOZ861" s="399"/>
      <c r="HPA861" s="399"/>
      <c r="HPB861" s="399"/>
      <c r="HPC861" s="399"/>
      <c r="HPD861" s="399"/>
      <c r="HPE861" s="399"/>
      <c r="HPF861" s="399"/>
      <c r="HPG861" s="399"/>
      <c r="HPH861" s="399"/>
      <c r="HPI861" s="399"/>
      <c r="HPJ861" s="399"/>
      <c r="HPK861" s="399"/>
      <c r="HPL861" s="399"/>
      <c r="HPM861" s="399"/>
      <c r="HPN861" s="399"/>
      <c r="HPO861" s="399"/>
      <c r="HPP861" s="399"/>
      <c r="HPQ861" s="399"/>
      <c r="HPR861" s="399"/>
      <c r="HPS861" s="399"/>
      <c r="HPT861" s="399"/>
      <c r="HPU861" s="399"/>
      <c r="HPV861" s="399"/>
      <c r="HPW861" s="399"/>
      <c r="HPX861" s="399"/>
      <c r="HPY861" s="399"/>
      <c r="HPZ861" s="399"/>
      <c r="HQA861" s="399"/>
      <c r="HQB861" s="399"/>
      <c r="HQC861" s="399"/>
      <c r="HQD861" s="399"/>
      <c r="HQE861" s="399"/>
      <c r="HQF861" s="399"/>
      <c r="HQG861" s="399"/>
      <c r="HQH861" s="399"/>
      <c r="HQI861" s="399"/>
      <c r="HQJ861" s="399"/>
      <c r="HQK861" s="399"/>
      <c r="HQL861" s="399"/>
      <c r="HQM861" s="399"/>
      <c r="HQN861" s="399"/>
      <c r="HQO861" s="399"/>
      <c r="HQP861" s="399"/>
      <c r="HQQ861" s="399"/>
      <c r="HQR861" s="399"/>
      <c r="HQS861" s="399"/>
      <c r="HQT861" s="399"/>
      <c r="HQU861" s="399"/>
      <c r="HQV861" s="399"/>
      <c r="HQW861" s="399"/>
      <c r="HQX861" s="399"/>
      <c r="HQY861" s="399"/>
      <c r="HQZ861" s="399"/>
      <c r="HRA861" s="399"/>
      <c r="HRB861" s="399"/>
      <c r="HRC861" s="399"/>
      <c r="HRD861" s="399"/>
      <c r="HRE861" s="399"/>
      <c r="HRF861" s="399"/>
      <c r="HRG861" s="399"/>
      <c r="HRH861" s="399"/>
      <c r="HRI861" s="399"/>
      <c r="HRJ861" s="399"/>
      <c r="HRK861" s="399"/>
      <c r="HRL861" s="399"/>
      <c r="HRM861" s="399"/>
      <c r="HRN861" s="399"/>
      <c r="HRO861" s="399"/>
      <c r="HRP861" s="399"/>
      <c r="HRQ861" s="399"/>
      <c r="HRR861" s="399"/>
      <c r="HRS861" s="399"/>
      <c r="HRT861" s="399"/>
      <c r="HRU861" s="399"/>
      <c r="HRV861" s="399"/>
      <c r="HRW861" s="399"/>
      <c r="HRX861" s="399"/>
      <c r="HRY861" s="399"/>
      <c r="HRZ861" s="399"/>
      <c r="HSA861" s="399"/>
      <c r="HSB861" s="399"/>
      <c r="HSC861" s="399"/>
      <c r="HSD861" s="399"/>
      <c r="HSE861" s="399"/>
      <c r="HSF861" s="399"/>
      <c r="HSG861" s="399"/>
      <c r="HSH861" s="399"/>
      <c r="HSI861" s="399"/>
      <c r="HSJ861" s="399"/>
      <c r="HSK861" s="399"/>
      <c r="HSL861" s="399"/>
      <c r="HSM861" s="399"/>
      <c r="HSN861" s="399"/>
      <c r="HSO861" s="399"/>
      <c r="HSP861" s="399"/>
      <c r="HSQ861" s="399"/>
      <c r="HSR861" s="399"/>
      <c r="HSS861" s="399"/>
      <c r="HST861" s="399"/>
      <c r="HSU861" s="399"/>
      <c r="HSV861" s="399"/>
      <c r="HSW861" s="399"/>
      <c r="HSX861" s="399"/>
      <c r="HSY861" s="399"/>
      <c r="HSZ861" s="399"/>
      <c r="HTA861" s="399"/>
      <c r="HTB861" s="399"/>
      <c r="HTC861" s="399"/>
      <c r="HTD861" s="399"/>
      <c r="HTE861" s="399"/>
      <c r="HTF861" s="399"/>
      <c r="HTG861" s="399"/>
      <c r="HTH861" s="399"/>
      <c r="HTI861" s="399"/>
      <c r="HTJ861" s="399"/>
      <c r="HTK861" s="399"/>
      <c r="HTL861" s="399"/>
      <c r="HTM861" s="399"/>
      <c r="HTN861" s="399"/>
      <c r="HTO861" s="399"/>
      <c r="HTP861" s="399"/>
      <c r="HTQ861" s="399"/>
      <c r="HTR861" s="399"/>
      <c r="HTS861" s="399"/>
      <c r="HTT861" s="399"/>
      <c r="HTU861" s="399"/>
      <c r="HTV861" s="399"/>
      <c r="HTW861" s="399"/>
      <c r="HTX861" s="399"/>
      <c r="HTY861" s="399"/>
      <c r="HTZ861" s="399"/>
      <c r="HUA861" s="399"/>
      <c r="HUB861" s="399"/>
      <c r="HUC861" s="399"/>
      <c r="HUD861" s="399"/>
      <c r="HUE861" s="399"/>
      <c r="HUF861" s="399"/>
      <c r="HUG861" s="399"/>
      <c r="HUH861" s="399"/>
      <c r="HUI861" s="399"/>
      <c r="HUJ861" s="399"/>
      <c r="HUK861" s="399"/>
      <c r="HUL861" s="399"/>
      <c r="HUM861" s="399"/>
      <c r="HUN861" s="399"/>
      <c r="HUO861" s="399"/>
      <c r="HUP861" s="399"/>
      <c r="HUQ861" s="399"/>
      <c r="HUR861" s="399"/>
      <c r="HUS861" s="399"/>
      <c r="HUT861" s="399"/>
      <c r="HUU861" s="399"/>
      <c r="HUV861" s="399"/>
      <c r="HUW861" s="399"/>
      <c r="HUX861" s="399"/>
      <c r="HUY861" s="399"/>
      <c r="HUZ861" s="399"/>
      <c r="HVA861" s="399"/>
      <c r="HVB861" s="399"/>
      <c r="HVC861" s="399"/>
      <c r="HVD861" s="399"/>
      <c r="HVE861" s="399"/>
      <c r="HVF861" s="399"/>
      <c r="HVG861" s="399"/>
      <c r="HVH861" s="399"/>
      <c r="HVI861" s="399"/>
      <c r="HVJ861" s="399"/>
      <c r="HVK861" s="399"/>
      <c r="HVL861" s="399"/>
      <c r="HVM861" s="399"/>
      <c r="HVN861" s="399"/>
      <c r="HVO861" s="399"/>
      <c r="HVP861" s="399"/>
      <c r="HVQ861" s="399"/>
      <c r="HVR861" s="399"/>
      <c r="HVS861" s="399"/>
      <c r="HVT861" s="399"/>
      <c r="HVU861" s="399"/>
      <c r="HVV861" s="399"/>
      <c r="HVW861" s="399"/>
      <c r="HVX861" s="399"/>
      <c r="HVY861" s="399"/>
      <c r="HVZ861" s="399"/>
      <c r="HWA861" s="399"/>
      <c r="HWB861" s="399"/>
      <c r="HWC861" s="399"/>
      <c r="HWD861" s="399"/>
      <c r="HWE861" s="399"/>
      <c r="HWF861" s="399"/>
      <c r="HWG861" s="399"/>
      <c r="HWH861" s="399"/>
      <c r="HWI861" s="399"/>
      <c r="HWJ861" s="399"/>
      <c r="HWK861" s="399"/>
      <c r="HWL861" s="399"/>
      <c r="HWM861" s="399"/>
      <c r="HWN861" s="399"/>
      <c r="HWO861" s="399"/>
      <c r="HWP861" s="399"/>
      <c r="HWQ861" s="399"/>
      <c r="HWR861" s="399"/>
      <c r="HWS861" s="399"/>
      <c r="HWT861" s="399"/>
      <c r="HWU861" s="399"/>
      <c r="HWV861" s="399"/>
      <c r="HWW861" s="399"/>
      <c r="HWX861" s="399"/>
      <c r="HWY861" s="399"/>
      <c r="HWZ861" s="399"/>
      <c r="HXA861" s="399"/>
      <c r="HXB861" s="399"/>
      <c r="HXC861" s="399"/>
      <c r="HXD861" s="399"/>
      <c r="HXE861" s="399"/>
      <c r="HXF861" s="399"/>
      <c r="HXG861" s="399"/>
      <c r="HXH861" s="399"/>
      <c r="HXI861" s="399"/>
      <c r="HXJ861" s="399"/>
      <c r="HXK861" s="399"/>
      <c r="HXL861" s="399"/>
      <c r="HXM861" s="399"/>
      <c r="HXN861" s="399"/>
      <c r="HXO861" s="399"/>
      <c r="HXP861" s="399"/>
      <c r="HXQ861" s="399"/>
      <c r="HXR861" s="399"/>
      <c r="HXS861" s="399"/>
      <c r="HXT861" s="399"/>
      <c r="HXU861" s="399"/>
      <c r="HXV861" s="399"/>
      <c r="HXW861" s="399"/>
      <c r="HXX861" s="399"/>
      <c r="HXY861" s="399"/>
      <c r="HXZ861" s="399"/>
      <c r="HYA861" s="399"/>
      <c r="HYB861" s="399"/>
      <c r="HYC861" s="399"/>
      <c r="HYD861" s="399"/>
      <c r="HYE861" s="399"/>
      <c r="HYF861" s="399"/>
      <c r="HYG861" s="399"/>
      <c r="HYH861" s="399"/>
      <c r="HYI861" s="399"/>
      <c r="HYJ861" s="399"/>
      <c r="HYK861" s="399"/>
      <c r="HYL861" s="399"/>
      <c r="HYM861" s="399"/>
      <c r="HYN861" s="399"/>
      <c r="HYO861" s="399"/>
      <c r="HYP861" s="399"/>
      <c r="HYQ861" s="399"/>
      <c r="HYR861" s="399"/>
      <c r="HYS861" s="399"/>
      <c r="HYT861" s="399"/>
      <c r="HYU861" s="399"/>
      <c r="HYV861" s="399"/>
      <c r="HYW861" s="399"/>
      <c r="HYX861" s="399"/>
      <c r="HYY861" s="399"/>
      <c r="HYZ861" s="399"/>
      <c r="HZA861" s="399"/>
      <c r="HZB861" s="399"/>
      <c r="HZC861" s="399"/>
      <c r="HZD861" s="399"/>
      <c r="HZE861" s="399"/>
      <c r="HZF861" s="399"/>
      <c r="HZG861" s="399"/>
      <c r="HZH861" s="399"/>
      <c r="HZI861" s="399"/>
      <c r="HZJ861" s="399"/>
      <c r="HZK861" s="399"/>
      <c r="HZL861" s="399"/>
      <c r="HZM861" s="399"/>
      <c r="HZN861" s="399"/>
      <c r="HZO861" s="399"/>
      <c r="HZP861" s="399"/>
      <c r="HZQ861" s="399"/>
      <c r="HZR861" s="399"/>
      <c r="HZS861" s="399"/>
      <c r="HZT861" s="399"/>
      <c r="HZU861" s="399"/>
      <c r="HZV861" s="399"/>
      <c r="HZW861" s="399"/>
      <c r="HZX861" s="399"/>
      <c r="HZY861" s="399"/>
      <c r="HZZ861" s="399"/>
      <c r="IAA861" s="399"/>
      <c r="IAB861" s="399"/>
      <c r="IAC861" s="399"/>
      <c r="IAD861" s="399"/>
      <c r="IAE861" s="399"/>
      <c r="IAF861" s="399"/>
      <c r="IAG861" s="399"/>
      <c r="IAH861" s="399"/>
      <c r="IAI861" s="399"/>
      <c r="IAJ861" s="399"/>
      <c r="IAK861" s="399"/>
      <c r="IAL861" s="399"/>
      <c r="IAM861" s="399"/>
      <c r="IAN861" s="399"/>
      <c r="IAO861" s="399"/>
      <c r="IAP861" s="399"/>
      <c r="IAQ861" s="399"/>
      <c r="IAR861" s="399"/>
      <c r="IAS861" s="399"/>
      <c r="IAT861" s="399"/>
      <c r="IAU861" s="399"/>
      <c r="IAV861" s="399"/>
      <c r="IAW861" s="399"/>
      <c r="IAX861" s="399"/>
      <c r="IAY861" s="399"/>
      <c r="IAZ861" s="399"/>
      <c r="IBA861" s="399"/>
      <c r="IBB861" s="399"/>
      <c r="IBC861" s="399"/>
      <c r="IBD861" s="399"/>
      <c r="IBE861" s="399"/>
      <c r="IBF861" s="399"/>
      <c r="IBG861" s="399"/>
      <c r="IBH861" s="399"/>
      <c r="IBI861" s="399"/>
      <c r="IBJ861" s="399"/>
      <c r="IBK861" s="399"/>
      <c r="IBL861" s="399"/>
      <c r="IBM861" s="399"/>
      <c r="IBN861" s="399"/>
      <c r="IBO861" s="399"/>
      <c r="IBP861" s="399"/>
      <c r="IBQ861" s="399"/>
      <c r="IBR861" s="399"/>
      <c r="IBS861" s="399"/>
      <c r="IBT861" s="399"/>
      <c r="IBU861" s="399"/>
      <c r="IBV861" s="399"/>
      <c r="IBW861" s="399"/>
      <c r="IBX861" s="399"/>
      <c r="IBY861" s="399"/>
      <c r="IBZ861" s="399"/>
      <c r="ICA861" s="399"/>
      <c r="ICB861" s="399"/>
      <c r="ICC861" s="399"/>
      <c r="ICD861" s="399"/>
      <c r="ICE861" s="399"/>
      <c r="ICF861" s="399"/>
      <c r="ICG861" s="399"/>
      <c r="ICH861" s="399"/>
      <c r="ICI861" s="399"/>
      <c r="ICJ861" s="399"/>
      <c r="ICK861" s="399"/>
      <c r="ICL861" s="399"/>
      <c r="ICM861" s="399"/>
      <c r="ICN861" s="399"/>
      <c r="ICO861" s="399"/>
      <c r="ICP861" s="399"/>
      <c r="ICQ861" s="399"/>
      <c r="ICR861" s="399"/>
      <c r="ICS861" s="399"/>
      <c r="ICT861" s="399"/>
      <c r="ICU861" s="399"/>
      <c r="ICV861" s="399"/>
      <c r="ICW861" s="399"/>
      <c r="ICX861" s="399"/>
      <c r="ICY861" s="399"/>
      <c r="ICZ861" s="399"/>
      <c r="IDA861" s="399"/>
      <c r="IDB861" s="399"/>
      <c r="IDC861" s="399"/>
      <c r="IDD861" s="399"/>
      <c r="IDE861" s="399"/>
      <c r="IDF861" s="399"/>
      <c r="IDG861" s="399"/>
      <c r="IDH861" s="399"/>
      <c r="IDI861" s="399"/>
      <c r="IDJ861" s="399"/>
      <c r="IDK861" s="399"/>
      <c r="IDL861" s="399"/>
      <c r="IDM861" s="399"/>
      <c r="IDN861" s="399"/>
      <c r="IDO861" s="399"/>
      <c r="IDP861" s="399"/>
      <c r="IDQ861" s="399"/>
      <c r="IDR861" s="399"/>
      <c r="IDS861" s="399"/>
      <c r="IDT861" s="399"/>
      <c r="IDU861" s="399"/>
      <c r="IDV861" s="399"/>
      <c r="IDW861" s="399"/>
      <c r="IDX861" s="399"/>
      <c r="IDY861" s="399"/>
      <c r="IDZ861" s="399"/>
      <c r="IEA861" s="399"/>
      <c r="IEB861" s="399"/>
      <c r="IEC861" s="399"/>
      <c r="IED861" s="399"/>
      <c r="IEE861" s="399"/>
      <c r="IEF861" s="399"/>
      <c r="IEG861" s="399"/>
      <c r="IEH861" s="399"/>
      <c r="IEI861" s="399"/>
      <c r="IEJ861" s="399"/>
      <c r="IEK861" s="399"/>
      <c r="IEL861" s="399"/>
      <c r="IEM861" s="399"/>
      <c r="IEN861" s="399"/>
      <c r="IEO861" s="399"/>
      <c r="IEP861" s="399"/>
      <c r="IEQ861" s="399"/>
      <c r="IER861" s="399"/>
      <c r="IES861" s="399"/>
      <c r="IET861" s="399"/>
      <c r="IEU861" s="399"/>
      <c r="IEV861" s="399"/>
      <c r="IEW861" s="399"/>
      <c r="IEX861" s="399"/>
      <c r="IEY861" s="399"/>
      <c r="IEZ861" s="399"/>
      <c r="IFA861" s="399"/>
      <c r="IFB861" s="399"/>
      <c r="IFC861" s="399"/>
      <c r="IFD861" s="399"/>
      <c r="IFE861" s="399"/>
      <c r="IFF861" s="399"/>
      <c r="IFG861" s="399"/>
      <c r="IFH861" s="399"/>
      <c r="IFI861" s="399"/>
      <c r="IFJ861" s="399"/>
      <c r="IFK861" s="399"/>
      <c r="IFL861" s="399"/>
      <c r="IFM861" s="399"/>
      <c r="IFN861" s="399"/>
      <c r="IFO861" s="399"/>
      <c r="IFP861" s="399"/>
      <c r="IFQ861" s="399"/>
      <c r="IFR861" s="399"/>
      <c r="IFS861" s="399"/>
      <c r="IFT861" s="399"/>
      <c r="IFU861" s="399"/>
      <c r="IFV861" s="399"/>
      <c r="IFW861" s="399"/>
      <c r="IFX861" s="399"/>
      <c r="IFY861" s="399"/>
      <c r="IFZ861" s="399"/>
      <c r="IGA861" s="399"/>
      <c r="IGB861" s="399"/>
      <c r="IGC861" s="399"/>
      <c r="IGD861" s="399"/>
      <c r="IGE861" s="399"/>
      <c r="IGF861" s="399"/>
      <c r="IGG861" s="399"/>
      <c r="IGH861" s="399"/>
      <c r="IGI861" s="399"/>
      <c r="IGJ861" s="399"/>
      <c r="IGK861" s="399"/>
      <c r="IGL861" s="399"/>
      <c r="IGM861" s="399"/>
      <c r="IGN861" s="399"/>
      <c r="IGO861" s="399"/>
      <c r="IGP861" s="399"/>
      <c r="IGQ861" s="399"/>
      <c r="IGR861" s="399"/>
      <c r="IGS861" s="399"/>
      <c r="IGT861" s="399"/>
      <c r="IGU861" s="399"/>
      <c r="IGV861" s="399"/>
      <c r="IGW861" s="399"/>
      <c r="IGX861" s="399"/>
      <c r="IGY861" s="399"/>
      <c r="IGZ861" s="399"/>
      <c r="IHA861" s="399"/>
      <c r="IHB861" s="399"/>
      <c r="IHC861" s="399"/>
      <c r="IHD861" s="399"/>
      <c r="IHE861" s="399"/>
      <c r="IHF861" s="399"/>
      <c r="IHG861" s="399"/>
      <c r="IHH861" s="399"/>
      <c r="IHI861" s="399"/>
      <c r="IHJ861" s="399"/>
      <c r="IHK861" s="399"/>
      <c r="IHL861" s="399"/>
      <c r="IHM861" s="399"/>
      <c r="IHN861" s="399"/>
      <c r="IHO861" s="399"/>
      <c r="IHP861" s="399"/>
      <c r="IHQ861" s="399"/>
      <c r="IHR861" s="399"/>
      <c r="IHS861" s="399"/>
      <c r="IHT861" s="399"/>
      <c r="IHU861" s="399"/>
      <c r="IHV861" s="399"/>
      <c r="IHW861" s="399"/>
      <c r="IHX861" s="399"/>
      <c r="IHY861" s="399"/>
      <c r="IHZ861" s="399"/>
      <c r="IIA861" s="399"/>
      <c r="IIB861" s="399"/>
      <c r="IIC861" s="399"/>
      <c r="IID861" s="399"/>
      <c r="IIE861" s="399"/>
      <c r="IIF861" s="399"/>
      <c r="IIG861" s="399"/>
      <c r="IIH861" s="399"/>
      <c r="III861" s="399"/>
      <c r="IIJ861" s="399"/>
      <c r="IIK861" s="399"/>
      <c r="IIL861" s="399"/>
      <c r="IIM861" s="399"/>
      <c r="IIN861" s="399"/>
      <c r="IIO861" s="399"/>
      <c r="IIP861" s="399"/>
      <c r="IIQ861" s="399"/>
      <c r="IIR861" s="399"/>
      <c r="IIS861" s="399"/>
      <c r="IIT861" s="399"/>
      <c r="IIU861" s="399"/>
      <c r="IIV861" s="399"/>
      <c r="IIW861" s="399"/>
      <c r="IIX861" s="399"/>
      <c r="IIY861" s="399"/>
      <c r="IIZ861" s="399"/>
      <c r="IJA861" s="399"/>
      <c r="IJB861" s="399"/>
      <c r="IJC861" s="399"/>
      <c r="IJD861" s="399"/>
      <c r="IJE861" s="399"/>
      <c r="IJF861" s="399"/>
      <c r="IJG861" s="399"/>
      <c r="IJH861" s="399"/>
      <c r="IJI861" s="399"/>
      <c r="IJJ861" s="399"/>
      <c r="IJK861" s="399"/>
      <c r="IJL861" s="399"/>
      <c r="IJM861" s="399"/>
      <c r="IJN861" s="399"/>
      <c r="IJO861" s="399"/>
      <c r="IJP861" s="399"/>
      <c r="IJQ861" s="399"/>
      <c r="IJR861" s="399"/>
      <c r="IJS861" s="399"/>
      <c r="IJT861" s="399"/>
      <c r="IJU861" s="399"/>
      <c r="IJV861" s="399"/>
      <c r="IJW861" s="399"/>
      <c r="IJX861" s="399"/>
      <c r="IJY861" s="399"/>
      <c r="IJZ861" s="399"/>
      <c r="IKA861" s="399"/>
      <c r="IKB861" s="399"/>
      <c r="IKC861" s="399"/>
      <c r="IKD861" s="399"/>
      <c r="IKE861" s="399"/>
      <c r="IKF861" s="399"/>
      <c r="IKG861" s="399"/>
      <c r="IKH861" s="399"/>
      <c r="IKI861" s="399"/>
      <c r="IKJ861" s="399"/>
      <c r="IKK861" s="399"/>
      <c r="IKL861" s="399"/>
      <c r="IKM861" s="399"/>
      <c r="IKN861" s="399"/>
      <c r="IKO861" s="399"/>
      <c r="IKP861" s="399"/>
      <c r="IKQ861" s="399"/>
      <c r="IKR861" s="399"/>
      <c r="IKS861" s="399"/>
      <c r="IKT861" s="399"/>
      <c r="IKU861" s="399"/>
      <c r="IKV861" s="399"/>
      <c r="IKW861" s="399"/>
      <c r="IKX861" s="399"/>
      <c r="IKY861" s="399"/>
      <c r="IKZ861" s="399"/>
      <c r="ILA861" s="399"/>
      <c r="ILB861" s="399"/>
      <c r="ILC861" s="399"/>
      <c r="ILD861" s="399"/>
      <c r="ILE861" s="399"/>
      <c r="ILF861" s="399"/>
      <c r="ILG861" s="399"/>
      <c r="ILH861" s="399"/>
      <c r="ILI861" s="399"/>
      <c r="ILJ861" s="399"/>
      <c r="ILK861" s="399"/>
      <c r="ILL861" s="399"/>
      <c r="ILM861" s="399"/>
      <c r="ILN861" s="399"/>
      <c r="ILO861" s="399"/>
      <c r="ILP861" s="399"/>
      <c r="ILQ861" s="399"/>
      <c r="ILR861" s="399"/>
      <c r="ILS861" s="399"/>
      <c r="ILT861" s="399"/>
      <c r="ILU861" s="399"/>
      <c r="ILV861" s="399"/>
      <c r="ILW861" s="399"/>
      <c r="ILX861" s="399"/>
      <c r="ILY861" s="399"/>
      <c r="ILZ861" s="399"/>
      <c r="IMA861" s="399"/>
      <c r="IMB861" s="399"/>
      <c r="IMC861" s="399"/>
      <c r="IMD861" s="399"/>
      <c r="IME861" s="399"/>
      <c r="IMF861" s="399"/>
      <c r="IMG861" s="399"/>
      <c r="IMH861" s="399"/>
      <c r="IMI861" s="399"/>
      <c r="IMJ861" s="399"/>
      <c r="IMK861" s="399"/>
      <c r="IML861" s="399"/>
      <c r="IMM861" s="399"/>
      <c r="IMN861" s="399"/>
      <c r="IMO861" s="399"/>
      <c r="IMP861" s="399"/>
      <c r="IMQ861" s="399"/>
      <c r="IMR861" s="399"/>
      <c r="IMS861" s="399"/>
      <c r="IMT861" s="399"/>
      <c r="IMU861" s="399"/>
      <c r="IMV861" s="399"/>
      <c r="IMW861" s="399"/>
      <c r="IMX861" s="399"/>
      <c r="IMY861" s="399"/>
      <c r="IMZ861" s="399"/>
      <c r="INA861" s="399"/>
      <c r="INB861" s="399"/>
      <c r="INC861" s="399"/>
      <c r="IND861" s="399"/>
      <c r="INE861" s="399"/>
      <c r="INF861" s="399"/>
      <c r="ING861" s="399"/>
      <c r="INH861" s="399"/>
      <c r="INI861" s="399"/>
      <c r="INJ861" s="399"/>
      <c r="INK861" s="399"/>
      <c r="INL861" s="399"/>
      <c r="INM861" s="399"/>
      <c r="INN861" s="399"/>
      <c r="INO861" s="399"/>
      <c r="INP861" s="399"/>
      <c r="INQ861" s="399"/>
      <c r="INR861" s="399"/>
      <c r="INS861" s="399"/>
      <c r="INT861" s="399"/>
      <c r="INU861" s="399"/>
      <c r="INV861" s="399"/>
      <c r="INW861" s="399"/>
      <c r="INX861" s="399"/>
      <c r="INY861" s="399"/>
      <c r="INZ861" s="399"/>
      <c r="IOA861" s="399"/>
      <c r="IOB861" s="399"/>
      <c r="IOC861" s="399"/>
      <c r="IOD861" s="399"/>
      <c r="IOE861" s="399"/>
      <c r="IOF861" s="399"/>
      <c r="IOG861" s="399"/>
      <c r="IOH861" s="399"/>
      <c r="IOI861" s="399"/>
      <c r="IOJ861" s="399"/>
      <c r="IOK861" s="399"/>
      <c r="IOL861" s="399"/>
      <c r="IOM861" s="399"/>
      <c r="ION861" s="399"/>
      <c r="IOO861" s="399"/>
      <c r="IOP861" s="399"/>
      <c r="IOQ861" s="399"/>
      <c r="IOR861" s="399"/>
      <c r="IOS861" s="399"/>
      <c r="IOT861" s="399"/>
      <c r="IOU861" s="399"/>
      <c r="IOV861" s="399"/>
      <c r="IOW861" s="399"/>
      <c r="IOX861" s="399"/>
      <c r="IOY861" s="399"/>
      <c r="IOZ861" s="399"/>
      <c r="IPA861" s="399"/>
      <c r="IPB861" s="399"/>
      <c r="IPC861" s="399"/>
      <c r="IPD861" s="399"/>
      <c r="IPE861" s="399"/>
      <c r="IPF861" s="399"/>
      <c r="IPG861" s="399"/>
      <c r="IPH861" s="399"/>
      <c r="IPI861" s="399"/>
      <c r="IPJ861" s="399"/>
      <c r="IPK861" s="399"/>
      <c r="IPL861" s="399"/>
      <c r="IPM861" s="399"/>
      <c r="IPN861" s="399"/>
      <c r="IPO861" s="399"/>
      <c r="IPP861" s="399"/>
      <c r="IPQ861" s="399"/>
      <c r="IPR861" s="399"/>
      <c r="IPS861" s="399"/>
      <c r="IPT861" s="399"/>
      <c r="IPU861" s="399"/>
      <c r="IPV861" s="399"/>
      <c r="IPW861" s="399"/>
      <c r="IPX861" s="399"/>
      <c r="IPY861" s="399"/>
      <c r="IPZ861" s="399"/>
      <c r="IQA861" s="399"/>
      <c r="IQB861" s="399"/>
      <c r="IQC861" s="399"/>
      <c r="IQD861" s="399"/>
      <c r="IQE861" s="399"/>
      <c r="IQF861" s="399"/>
      <c r="IQG861" s="399"/>
      <c r="IQH861" s="399"/>
      <c r="IQI861" s="399"/>
      <c r="IQJ861" s="399"/>
      <c r="IQK861" s="399"/>
      <c r="IQL861" s="399"/>
      <c r="IQM861" s="399"/>
      <c r="IQN861" s="399"/>
      <c r="IQO861" s="399"/>
      <c r="IQP861" s="399"/>
      <c r="IQQ861" s="399"/>
      <c r="IQR861" s="399"/>
      <c r="IQS861" s="399"/>
      <c r="IQT861" s="399"/>
      <c r="IQU861" s="399"/>
      <c r="IQV861" s="399"/>
      <c r="IQW861" s="399"/>
      <c r="IQX861" s="399"/>
      <c r="IQY861" s="399"/>
      <c r="IQZ861" s="399"/>
      <c r="IRA861" s="399"/>
      <c r="IRB861" s="399"/>
      <c r="IRC861" s="399"/>
      <c r="IRD861" s="399"/>
      <c r="IRE861" s="399"/>
      <c r="IRF861" s="399"/>
      <c r="IRG861" s="399"/>
      <c r="IRH861" s="399"/>
      <c r="IRI861" s="399"/>
      <c r="IRJ861" s="399"/>
      <c r="IRK861" s="399"/>
      <c r="IRL861" s="399"/>
      <c r="IRM861" s="399"/>
      <c r="IRN861" s="399"/>
      <c r="IRO861" s="399"/>
      <c r="IRP861" s="399"/>
      <c r="IRQ861" s="399"/>
      <c r="IRR861" s="399"/>
      <c r="IRS861" s="399"/>
      <c r="IRT861" s="399"/>
      <c r="IRU861" s="399"/>
      <c r="IRV861" s="399"/>
      <c r="IRW861" s="399"/>
      <c r="IRX861" s="399"/>
      <c r="IRY861" s="399"/>
      <c r="IRZ861" s="399"/>
      <c r="ISA861" s="399"/>
      <c r="ISB861" s="399"/>
      <c r="ISC861" s="399"/>
      <c r="ISD861" s="399"/>
      <c r="ISE861" s="399"/>
      <c r="ISF861" s="399"/>
      <c r="ISG861" s="399"/>
      <c r="ISH861" s="399"/>
      <c r="ISI861" s="399"/>
      <c r="ISJ861" s="399"/>
      <c r="ISK861" s="399"/>
      <c r="ISL861" s="399"/>
      <c r="ISM861" s="399"/>
      <c r="ISN861" s="399"/>
      <c r="ISO861" s="399"/>
      <c r="ISP861" s="399"/>
      <c r="ISQ861" s="399"/>
      <c r="ISR861" s="399"/>
      <c r="ISS861" s="399"/>
      <c r="IST861" s="399"/>
      <c r="ISU861" s="399"/>
      <c r="ISV861" s="399"/>
      <c r="ISW861" s="399"/>
      <c r="ISX861" s="399"/>
      <c r="ISY861" s="399"/>
      <c r="ISZ861" s="399"/>
      <c r="ITA861" s="399"/>
      <c r="ITB861" s="399"/>
      <c r="ITC861" s="399"/>
      <c r="ITD861" s="399"/>
      <c r="ITE861" s="399"/>
      <c r="ITF861" s="399"/>
      <c r="ITG861" s="399"/>
      <c r="ITH861" s="399"/>
      <c r="ITI861" s="399"/>
      <c r="ITJ861" s="399"/>
      <c r="ITK861" s="399"/>
      <c r="ITL861" s="399"/>
      <c r="ITM861" s="399"/>
      <c r="ITN861" s="399"/>
      <c r="ITO861" s="399"/>
      <c r="ITP861" s="399"/>
      <c r="ITQ861" s="399"/>
      <c r="ITR861" s="399"/>
      <c r="ITS861" s="399"/>
      <c r="ITT861" s="399"/>
      <c r="ITU861" s="399"/>
      <c r="ITV861" s="399"/>
      <c r="ITW861" s="399"/>
      <c r="ITX861" s="399"/>
      <c r="ITY861" s="399"/>
      <c r="ITZ861" s="399"/>
      <c r="IUA861" s="399"/>
      <c r="IUB861" s="399"/>
      <c r="IUC861" s="399"/>
      <c r="IUD861" s="399"/>
      <c r="IUE861" s="399"/>
      <c r="IUF861" s="399"/>
      <c r="IUG861" s="399"/>
      <c r="IUH861" s="399"/>
      <c r="IUI861" s="399"/>
      <c r="IUJ861" s="399"/>
      <c r="IUK861" s="399"/>
      <c r="IUL861" s="399"/>
      <c r="IUM861" s="399"/>
      <c r="IUN861" s="399"/>
      <c r="IUO861" s="399"/>
      <c r="IUP861" s="399"/>
      <c r="IUQ861" s="399"/>
      <c r="IUR861" s="399"/>
      <c r="IUS861" s="399"/>
      <c r="IUT861" s="399"/>
      <c r="IUU861" s="399"/>
      <c r="IUV861" s="399"/>
      <c r="IUW861" s="399"/>
      <c r="IUX861" s="399"/>
      <c r="IUY861" s="399"/>
      <c r="IUZ861" s="399"/>
      <c r="IVA861" s="399"/>
      <c r="IVB861" s="399"/>
      <c r="IVC861" s="399"/>
      <c r="IVD861" s="399"/>
      <c r="IVE861" s="399"/>
      <c r="IVF861" s="399"/>
      <c r="IVG861" s="399"/>
      <c r="IVH861" s="399"/>
      <c r="IVI861" s="399"/>
      <c r="IVJ861" s="399"/>
      <c r="IVK861" s="399"/>
      <c r="IVL861" s="399"/>
      <c r="IVM861" s="399"/>
      <c r="IVN861" s="399"/>
      <c r="IVO861" s="399"/>
      <c r="IVP861" s="399"/>
      <c r="IVQ861" s="399"/>
      <c r="IVR861" s="399"/>
      <c r="IVS861" s="399"/>
      <c r="IVT861" s="399"/>
      <c r="IVU861" s="399"/>
      <c r="IVV861" s="399"/>
      <c r="IVW861" s="399"/>
      <c r="IVX861" s="399"/>
      <c r="IVY861" s="399"/>
      <c r="IVZ861" s="399"/>
      <c r="IWA861" s="399"/>
      <c r="IWB861" s="399"/>
      <c r="IWC861" s="399"/>
      <c r="IWD861" s="399"/>
      <c r="IWE861" s="399"/>
      <c r="IWF861" s="399"/>
      <c r="IWG861" s="399"/>
      <c r="IWH861" s="399"/>
      <c r="IWI861" s="399"/>
      <c r="IWJ861" s="399"/>
      <c r="IWK861" s="399"/>
      <c r="IWL861" s="399"/>
      <c r="IWM861" s="399"/>
      <c r="IWN861" s="399"/>
      <c r="IWO861" s="399"/>
      <c r="IWP861" s="399"/>
      <c r="IWQ861" s="399"/>
      <c r="IWR861" s="399"/>
      <c r="IWS861" s="399"/>
      <c r="IWT861" s="399"/>
      <c r="IWU861" s="399"/>
      <c r="IWV861" s="399"/>
      <c r="IWW861" s="399"/>
      <c r="IWX861" s="399"/>
      <c r="IWY861" s="399"/>
      <c r="IWZ861" s="399"/>
      <c r="IXA861" s="399"/>
      <c r="IXB861" s="399"/>
      <c r="IXC861" s="399"/>
      <c r="IXD861" s="399"/>
      <c r="IXE861" s="399"/>
      <c r="IXF861" s="399"/>
      <c r="IXG861" s="399"/>
      <c r="IXH861" s="399"/>
      <c r="IXI861" s="399"/>
      <c r="IXJ861" s="399"/>
      <c r="IXK861" s="399"/>
      <c r="IXL861" s="399"/>
      <c r="IXM861" s="399"/>
      <c r="IXN861" s="399"/>
      <c r="IXO861" s="399"/>
      <c r="IXP861" s="399"/>
      <c r="IXQ861" s="399"/>
      <c r="IXR861" s="399"/>
      <c r="IXS861" s="399"/>
      <c r="IXT861" s="399"/>
      <c r="IXU861" s="399"/>
      <c r="IXV861" s="399"/>
      <c r="IXW861" s="399"/>
      <c r="IXX861" s="399"/>
      <c r="IXY861" s="399"/>
      <c r="IXZ861" s="399"/>
      <c r="IYA861" s="399"/>
      <c r="IYB861" s="399"/>
      <c r="IYC861" s="399"/>
      <c r="IYD861" s="399"/>
      <c r="IYE861" s="399"/>
      <c r="IYF861" s="399"/>
      <c r="IYG861" s="399"/>
      <c r="IYH861" s="399"/>
      <c r="IYI861" s="399"/>
      <c r="IYJ861" s="399"/>
      <c r="IYK861" s="399"/>
      <c r="IYL861" s="399"/>
      <c r="IYM861" s="399"/>
      <c r="IYN861" s="399"/>
      <c r="IYO861" s="399"/>
      <c r="IYP861" s="399"/>
      <c r="IYQ861" s="399"/>
      <c r="IYR861" s="399"/>
      <c r="IYS861" s="399"/>
      <c r="IYT861" s="399"/>
      <c r="IYU861" s="399"/>
      <c r="IYV861" s="399"/>
      <c r="IYW861" s="399"/>
      <c r="IYX861" s="399"/>
      <c r="IYY861" s="399"/>
      <c r="IYZ861" s="399"/>
      <c r="IZA861" s="399"/>
      <c r="IZB861" s="399"/>
      <c r="IZC861" s="399"/>
      <c r="IZD861" s="399"/>
      <c r="IZE861" s="399"/>
      <c r="IZF861" s="399"/>
      <c r="IZG861" s="399"/>
      <c r="IZH861" s="399"/>
      <c r="IZI861" s="399"/>
      <c r="IZJ861" s="399"/>
      <c r="IZK861" s="399"/>
      <c r="IZL861" s="399"/>
      <c r="IZM861" s="399"/>
      <c r="IZN861" s="399"/>
      <c r="IZO861" s="399"/>
      <c r="IZP861" s="399"/>
      <c r="IZQ861" s="399"/>
      <c r="IZR861" s="399"/>
      <c r="IZS861" s="399"/>
      <c r="IZT861" s="399"/>
      <c r="IZU861" s="399"/>
      <c r="IZV861" s="399"/>
      <c r="IZW861" s="399"/>
      <c r="IZX861" s="399"/>
      <c r="IZY861" s="399"/>
      <c r="IZZ861" s="399"/>
      <c r="JAA861" s="399"/>
      <c r="JAB861" s="399"/>
      <c r="JAC861" s="399"/>
      <c r="JAD861" s="399"/>
      <c r="JAE861" s="399"/>
      <c r="JAF861" s="399"/>
      <c r="JAG861" s="399"/>
      <c r="JAH861" s="399"/>
      <c r="JAI861" s="399"/>
      <c r="JAJ861" s="399"/>
      <c r="JAK861" s="399"/>
      <c r="JAL861" s="399"/>
      <c r="JAM861" s="399"/>
      <c r="JAN861" s="399"/>
      <c r="JAO861" s="399"/>
      <c r="JAP861" s="399"/>
      <c r="JAQ861" s="399"/>
      <c r="JAR861" s="399"/>
      <c r="JAS861" s="399"/>
      <c r="JAT861" s="399"/>
      <c r="JAU861" s="399"/>
      <c r="JAV861" s="399"/>
      <c r="JAW861" s="399"/>
      <c r="JAX861" s="399"/>
      <c r="JAY861" s="399"/>
      <c r="JAZ861" s="399"/>
      <c r="JBA861" s="399"/>
      <c r="JBB861" s="399"/>
      <c r="JBC861" s="399"/>
      <c r="JBD861" s="399"/>
      <c r="JBE861" s="399"/>
      <c r="JBF861" s="399"/>
      <c r="JBG861" s="399"/>
      <c r="JBH861" s="399"/>
      <c r="JBI861" s="399"/>
      <c r="JBJ861" s="399"/>
      <c r="JBK861" s="399"/>
      <c r="JBL861" s="399"/>
      <c r="JBM861" s="399"/>
      <c r="JBN861" s="399"/>
      <c r="JBO861" s="399"/>
      <c r="JBP861" s="399"/>
      <c r="JBQ861" s="399"/>
      <c r="JBR861" s="399"/>
      <c r="JBS861" s="399"/>
      <c r="JBT861" s="399"/>
      <c r="JBU861" s="399"/>
      <c r="JBV861" s="399"/>
      <c r="JBW861" s="399"/>
      <c r="JBX861" s="399"/>
      <c r="JBY861" s="399"/>
      <c r="JBZ861" s="399"/>
      <c r="JCA861" s="399"/>
      <c r="JCB861" s="399"/>
      <c r="JCC861" s="399"/>
      <c r="JCD861" s="399"/>
      <c r="JCE861" s="399"/>
      <c r="JCF861" s="399"/>
      <c r="JCG861" s="399"/>
      <c r="JCH861" s="399"/>
      <c r="JCI861" s="399"/>
      <c r="JCJ861" s="399"/>
      <c r="JCK861" s="399"/>
      <c r="JCL861" s="399"/>
      <c r="JCM861" s="399"/>
      <c r="JCN861" s="399"/>
      <c r="JCO861" s="399"/>
      <c r="JCP861" s="399"/>
      <c r="JCQ861" s="399"/>
      <c r="JCR861" s="399"/>
      <c r="JCS861" s="399"/>
      <c r="JCT861" s="399"/>
      <c r="JCU861" s="399"/>
      <c r="JCV861" s="399"/>
      <c r="JCW861" s="399"/>
      <c r="JCX861" s="399"/>
      <c r="JCY861" s="399"/>
      <c r="JCZ861" s="399"/>
      <c r="JDA861" s="399"/>
      <c r="JDB861" s="399"/>
      <c r="JDC861" s="399"/>
      <c r="JDD861" s="399"/>
      <c r="JDE861" s="399"/>
      <c r="JDF861" s="399"/>
      <c r="JDG861" s="399"/>
      <c r="JDH861" s="399"/>
      <c r="JDI861" s="399"/>
      <c r="JDJ861" s="399"/>
      <c r="JDK861" s="399"/>
      <c r="JDL861" s="399"/>
      <c r="JDM861" s="399"/>
      <c r="JDN861" s="399"/>
      <c r="JDO861" s="399"/>
      <c r="JDP861" s="399"/>
      <c r="JDQ861" s="399"/>
      <c r="JDR861" s="399"/>
      <c r="JDS861" s="399"/>
      <c r="JDT861" s="399"/>
      <c r="JDU861" s="399"/>
      <c r="JDV861" s="399"/>
      <c r="JDW861" s="399"/>
      <c r="JDX861" s="399"/>
      <c r="JDY861" s="399"/>
      <c r="JDZ861" s="399"/>
      <c r="JEA861" s="399"/>
      <c r="JEB861" s="399"/>
      <c r="JEC861" s="399"/>
      <c r="JED861" s="399"/>
      <c r="JEE861" s="399"/>
      <c r="JEF861" s="399"/>
      <c r="JEG861" s="399"/>
      <c r="JEH861" s="399"/>
      <c r="JEI861" s="399"/>
      <c r="JEJ861" s="399"/>
      <c r="JEK861" s="399"/>
      <c r="JEL861" s="399"/>
      <c r="JEM861" s="399"/>
      <c r="JEN861" s="399"/>
      <c r="JEO861" s="399"/>
      <c r="JEP861" s="399"/>
      <c r="JEQ861" s="399"/>
      <c r="JER861" s="399"/>
      <c r="JES861" s="399"/>
      <c r="JET861" s="399"/>
      <c r="JEU861" s="399"/>
      <c r="JEV861" s="399"/>
      <c r="JEW861" s="399"/>
      <c r="JEX861" s="399"/>
      <c r="JEY861" s="399"/>
      <c r="JEZ861" s="399"/>
      <c r="JFA861" s="399"/>
      <c r="JFB861" s="399"/>
      <c r="JFC861" s="399"/>
      <c r="JFD861" s="399"/>
      <c r="JFE861" s="399"/>
      <c r="JFF861" s="399"/>
      <c r="JFG861" s="399"/>
      <c r="JFH861" s="399"/>
      <c r="JFI861" s="399"/>
      <c r="JFJ861" s="399"/>
      <c r="JFK861" s="399"/>
      <c r="JFL861" s="399"/>
      <c r="JFM861" s="399"/>
      <c r="JFN861" s="399"/>
      <c r="JFO861" s="399"/>
      <c r="JFP861" s="399"/>
      <c r="JFQ861" s="399"/>
      <c r="JFR861" s="399"/>
      <c r="JFS861" s="399"/>
      <c r="JFT861" s="399"/>
      <c r="JFU861" s="399"/>
      <c r="JFV861" s="399"/>
      <c r="JFW861" s="399"/>
      <c r="JFX861" s="399"/>
      <c r="JFY861" s="399"/>
      <c r="JFZ861" s="399"/>
      <c r="JGA861" s="399"/>
      <c r="JGB861" s="399"/>
      <c r="JGC861" s="399"/>
      <c r="JGD861" s="399"/>
      <c r="JGE861" s="399"/>
      <c r="JGF861" s="399"/>
      <c r="JGG861" s="399"/>
      <c r="JGH861" s="399"/>
      <c r="JGI861" s="399"/>
      <c r="JGJ861" s="399"/>
      <c r="JGK861" s="399"/>
      <c r="JGL861" s="399"/>
      <c r="JGM861" s="399"/>
      <c r="JGN861" s="399"/>
      <c r="JGO861" s="399"/>
      <c r="JGP861" s="399"/>
      <c r="JGQ861" s="399"/>
      <c r="JGR861" s="399"/>
      <c r="JGS861" s="399"/>
      <c r="JGT861" s="399"/>
      <c r="JGU861" s="399"/>
      <c r="JGV861" s="399"/>
      <c r="JGW861" s="399"/>
      <c r="JGX861" s="399"/>
      <c r="JGY861" s="399"/>
      <c r="JGZ861" s="399"/>
      <c r="JHA861" s="399"/>
      <c r="JHB861" s="399"/>
      <c r="JHC861" s="399"/>
      <c r="JHD861" s="399"/>
      <c r="JHE861" s="399"/>
      <c r="JHF861" s="399"/>
      <c r="JHG861" s="399"/>
      <c r="JHH861" s="399"/>
      <c r="JHI861" s="399"/>
      <c r="JHJ861" s="399"/>
      <c r="JHK861" s="399"/>
      <c r="JHL861" s="399"/>
      <c r="JHM861" s="399"/>
      <c r="JHN861" s="399"/>
      <c r="JHO861" s="399"/>
      <c r="JHP861" s="399"/>
      <c r="JHQ861" s="399"/>
      <c r="JHR861" s="399"/>
      <c r="JHS861" s="399"/>
      <c r="JHT861" s="399"/>
      <c r="JHU861" s="399"/>
      <c r="JHV861" s="399"/>
      <c r="JHW861" s="399"/>
      <c r="JHX861" s="399"/>
      <c r="JHY861" s="399"/>
      <c r="JHZ861" s="399"/>
      <c r="JIA861" s="399"/>
      <c r="JIB861" s="399"/>
      <c r="JIC861" s="399"/>
      <c r="JID861" s="399"/>
      <c r="JIE861" s="399"/>
      <c r="JIF861" s="399"/>
      <c r="JIG861" s="399"/>
      <c r="JIH861" s="399"/>
      <c r="JII861" s="399"/>
      <c r="JIJ861" s="399"/>
      <c r="JIK861" s="399"/>
      <c r="JIL861" s="399"/>
      <c r="JIM861" s="399"/>
      <c r="JIN861" s="399"/>
      <c r="JIO861" s="399"/>
      <c r="JIP861" s="399"/>
      <c r="JIQ861" s="399"/>
      <c r="JIR861" s="399"/>
      <c r="JIS861" s="399"/>
      <c r="JIT861" s="399"/>
      <c r="JIU861" s="399"/>
      <c r="JIV861" s="399"/>
      <c r="JIW861" s="399"/>
      <c r="JIX861" s="399"/>
      <c r="JIY861" s="399"/>
      <c r="JIZ861" s="399"/>
      <c r="JJA861" s="399"/>
      <c r="JJB861" s="399"/>
      <c r="JJC861" s="399"/>
      <c r="JJD861" s="399"/>
      <c r="JJE861" s="399"/>
      <c r="JJF861" s="399"/>
      <c r="JJG861" s="399"/>
      <c r="JJH861" s="399"/>
      <c r="JJI861" s="399"/>
      <c r="JJJ861" s="399"/>
      <c r="JJK861" s="399"/>
      <c r="JJL861" s="399"/>
      <c r="JJM861" s="399"/>
      <c r="JJN861" s="399"/>
      <c r="JJO861" s="399"/>
      <c r="JJP861" s="399"/>
      <c r="JJQ861" s="399"/>
      <c r="JJR861" s="399"/>
      <c r="JJS861" s="399"/>
      <c r="JJT861" s="399"/>
      <c r="JJU861" s="399"/>
      <c r="JJV861" s="399"/>
      <c r="JJW861" s="399"/>
      <c r="JJX861" s="399"/>
      <c r="JJY861" s="399"/>
      <c r="JJZ861" s="399"/>
      <c r="JKA861" s="399"/>
      <c r="JKB861" s="399"/>
      <c r="JKC861" s="399"/>
      <c r="JKD861" s="399"/>
      <c r="JKE861" s="399"/>
      <c r="JKF861" s="399"/>
      <c r="JKG861" s="399"/>
      <c r="JKH861" s="399"/>
      <c r="JKI861" s="399"/>
      <c r="JKJ861" s="399"/>
      <c r="JKK861" s="399"/>
      <c r="JKL861" s="399"/>
      <c r="JKM861" s="399"/>
      <c r="JKN861" s="399"/>
      <c r="JKO861" s="399"/>
      <c r="JKP861" s="399"/>
      <c r="JKQ861" s="399"/>
      <c r="JKR861" s="399"/>
      <c r="JKS861" s="399"/>
      <c r="JKT861" s="399"/>
      <c r="JKU861" s="399"/>
      <c r="JKV861" s="399"/>
      <c r="JKW861" s="399"/>
      <c r="JKX861" s="399"/>
      <c r="JKY861" s="399"/>
      <c r="JKZ861" s="399"/>
      <c r="JLA861" s="399"/>
      <c r="JLB861" s="399"/>
      <c r="JLC861" s="399"/>
      <c r="JLD861" s="399"/>
      <c r="JLE861" s="399"/>
      <c r="JLF861" s="399"/>
      <c r="JLG861" s="399"/>
      <c r="JLH861" s="399"/>
      <c r="JLI861" s="399"/>
      <c r="JLJ861" s="399"/>
      <c r="JLK861" s="399"/>
      <c r="JLL861" s="399"/>
      <c r="JLM861" s="399"/>
      <c r="JLN861" s="399"/>
      <c r="JLO861" s="399"/>
      <c r="JLP861" s="399"/>
      <c r="JLQ861" s="399"/>
      <c r="JLR861" s="399"/>
      <c r="JLS861" s="399"/>
      <c r="JLT861" s="399"/>
      <c r="JLU861" s="399"/>
      <c r="JLV861" s="399"/>
      <c r="JLW861" s="399"/>
      <c r="JLX861" s="399"/>
      <c r="JLY861" s="399"/>
      <c r="JLZ861" s="399"/>
      <c r="JMA861" s="399"/>
      <c r="JMB861" s="399"/>
      <c r="JMC861" s="399"/>
      <c r="JMD861" s="399"/>
      <c r="JME861" s="399"/>
      <c r="JMF861" s="399"/>
      <c r="JMG861" s="399"/>
      <c r="JMH861" s="399"/>
      <c r="JMI861" s="399"/>
      <c r="JMJ861" s="399"/>
      <c r="JMK861" s="399"/>
      <c r="JML861" s="399"/>
      <c r="JMM861" s="399"/>
      <c r="JMN861" s="399"/>
      <c r="JMO861" s="399"/>
      <c r="JMP861" s="399"/>
      <c r="JMQ861" s="399"/>
      <c r="JMR861" s="399"/>
      <c r="JMS861" s="399"/>
      <c r="JMT861" s="399"/>
      <c r="JMU861" s="399"/>
      <c r="JMV861" s="399"/>
      <c r="JMW861" s="399"/>
      <c r="JMX861" s="399"/>
      <c r="JMY861" s="399"/>
      <c r="JMZ861" s="399"/>
      <c r="JNA861" s="399"/>
      <c r="JNB861" s="399"/>
      <c r="JNC861" s="399"/>
      <c r="JND861" s="399"/>
      <c r="JNE861" s="399"/>
      <c r="JNF861" s="399"/>
      <c r="JNG861" s="399"/>
      <c r="JNH861" s="399"/>
      <c r="JNI861" s="399"/>
      <c r="JNJ861" s="399"/>
      <c r="JNK861" s="399"/>
      <c r="JNL861" s="399"/>
      <c r="JNM861" s="399"/>
      <c r="JNN861" s="399"/>
      <c r="JNO861" s="399"/>
      <c r="JNP861" s="399"/>
      <c r="JNQ861" s="399"/>
      <c r="JNR861" s="399"/>
      <c r="JNS861" s="399"/>
      <c r="JNT861" s="399"/>
      <c r="JNU861" s="399"/>
      <c r="JNV861" s="399"/>
      <c r="JNW861" s="399"/>
      <c r="JNX861" s="399"/>
      <c r="JNY861" s="399"/>
      <c r="JNZ861" s="399"/>
      <c r="JOA861" s="399"/>
      <c r="JOB861" s="399"/>
      <c r="JOC861" s="399"/>
      <c r="JOD861" s="399"/>
      <c r="JOE861" s="399"/>
      <c r="JOF861" s="399"/>
      <c r="JOG861" s="399"/>
      <c r="JOH861" s="399"/>
      <c r="JOI861" s="399"/>
      <c r="JOJ861" s="399"/>
      <c r="JOK861" s="399"/>
      <c r="JOL861" s="399"/>
      <c r="JOM861" s="399"/>
      <c r="JON861" s="399"/>
      <c r="JOO861" s="399"/>
      <c r="JOP861" s="399"/>
      <c r="JOQ861" s="399"/>
      <c r="JOR861" s="399"/>
      <c r="JOS861" s="399"/>
      <c r="JOT861" s="399"/>
      <c r="JOU861" s="399"/>
      <c r="JOV861" s="399"/>
      <c r="JOW861" s="399"/>
      <c r="JOX861" s="399"/>
      <c r="JOY861" s="399"/>
      <c r="JOZ861" s="399"/>
      <c r="JPA861" s="399"/>
      <c r="JPB861" s="399"/>
      <c r="JPC861" s="399"/>
      <c r="JPD861" s="399"/>
      <c r="JPE861" s="399"/>
      <c r="JPF861" s="399"/>
      <c r="JPG861" s="399"/>
      <c r="JPH861" s="399"/>
      <c r="JPI861" s="399"/>
      <c r="JPJ861" s="399"/>
      <c r="JPK861" s="399"/>
      <c r="JPL861" s="399"/>
      <c r="JPM861" s="399"/>
      <c r="JPN861" s="399"/>
      <c r="JPO861" s="399"/>
      <c r="JPP861" s="399"/>
      <c r="JPQ861" s="399"/>
      <c r="JPR861" s="399"/>
      <c r="JPS861" s="399"/>
      <c r="JPT861" s="399"/>
      <c r="JPU861" s="399"/>
      <c r="JPV861" s="399"/>
      <c r="JPW861" s="399"/>
      <c r="JPX861" s="399"/>
      <c r="JPY861" s="399"/>
      <c r="JPZ861" s="399"/>
      <c r="JQA861" s="399"/>
      <c r="JQB861" s="399"/>
      <c r="JQC861" s="399"/>
      <c r="JQD861" s="399"/>
      <c r="JQE861" s="399"/>
      <c r="JQF861" s="399"/>
      <c r="JQG861" s="399"/>
      <c r="JQH861" s="399"/>
      <c r="JQI861" s="399"/>
      <c r="JQJ861" s="399"/>
      <c r="JQK861" s="399"/>
      <c r="JQL861" s="399"/>
      <c r="JQM861" s="399"/>
      <c r="JQN861" s="399"/>
      <c r="JQO861" s="399"/>
      <c r="JQP861" s="399"/>
      <c r="JQQ861" s="399"/>
      <c r="JQR861" s="399"/>
      <c r="JQS861" s="399"/>
      <c r="JQT861" s="399"/>
      <c r="JQU861" s="399"/>
      <c r="JQV861" s="399"/>
      <c r="JQW861" s="399"/>
      <c r="JQX861" s="399"/>
      <c r="JQY861" s="399"/>
      <c r="JQZ861" s="399"/>
      <c r="JRA861" s="399"/>
      <c r="JRB861" s="399"/>
      <c r="JRC861" s="399"/>
      <c r="JRD861" s="399"/>
      <c r="JRE861" s="399"/>
      <c r="JRF861" s="399"/>
      <c r="JRG861" s="399"/>
      <c r="JRH861" s="399"/>
      <c r="JRI861" s="399"/>
      <c r="JRJ861" s="399"/>
      <c r="JRK861" s="399"/>
      <c r="JRL861" s="399"/>
      <c r="JRM861" s="399"/>
      <c r="JRN861" s="399"/>
      <c r="JRO861" s="399"/>
      <c r="JRP861" s="399"/>
      <c r="JRQ861" s="399"/>
      <c r="JRR861" s="399"/>
      <c r="JRS861" s="399"/>
      <c r="JRT861" s="399"/>
      <c r="JRU861" s="399"/>
      <c r="JRV861" s="399"/>
      <c r="JRW861" s="399"/>
      <c r="JRX861" s="399"/>
      <c r="JRY861" s="399"/>
      <c r="JRZ861" s="399"/>
      <c r="JSA861" s="399"/>
      <c r="JSB861" s="399"/>
      <c r="JSC861" s="399"/>
      <c r="JSD861" s="399"/>
      <c r="JSE861" s="399"/>
      <c r="JSF861" s="399"/>
      <c r="JSG861" s="399"/>
      <c r="JSH861" s="399"/>
      <c r="JSI861" s="399"/>
      <c r="JSJ861" s="399"/>
      <c r="JSK861" s="399"/>
      <c r="JSL861" s="399"/>
      <c r="JSM861" s="399"/>
      <c r="JSN861" s="399"/>
      <c r="JSO861" s="399"/>
      <c r="JSP861" s="399"/>
      <c r="JSQ861" s="399"/>
      <c r="JSR861" s="399"/>
      <c r="JSS861" s="399"/>
      <c r="JST861" s="399"/>
      <c r="JSU861" s="399"/>
      <c r="JSV861" s="399"/>
      <c r="JSW861" s="399"/>
      <c r="JSX861" s="399"/>
      <c r="JSY861" s="399"/>
      <c r="JSZ861" s="399"/>
      <c r="JTA861" s="399"/>
      <c r="JTB861" s="399"/>
      <c r="JTC861" s="399"/>
      <c r="JTD861" s="399"/>
      <c r="JTE861" s="399"/>
      <c r="JTF861" s="399"/>
      <c r="JTG861" s="399"/>
      <c r="JTH861" s="399"/>
      <c r="JTI861" s="399"/>
      <c r="JTJ861" s="399"/>
      <c r="JTK861" s="399"/>
      <c r="JTL861" s="399"/>
      <c r="JTM861" s="399"/>
      <c r="JTN861" s="399"/>
      <c r="JTO861" s="399"/>
      <c r="JTP861" s="399"/>
      <c r="JTQ861" s="399"/>
      <c r="JTR861" s="399"/>
      <c r="JTS861" s="399"/>
      <c r="JTT861" s="399"/>
      <c r="JTU861" s="399"/>
      <c r="JTV861" s="399"/>
      <c r="JTW861" s="399"/>
      <c r="JTX861" s="399"/>
      <c r="JTY861" s="399"/>
      <c r="JTZ861" s="399"/>
      <c r="JUA861" s="399"/>
      <c r="JUB861" s="399"/>
      <c r="JUC861" s="399"/>
      <c r="JUD861" s="399"/>
      <c r="JUE861" s="399"/>
      <c r="JUF861" s="399"/>
      <c r="JUG861" s="399"/>
      <c r="JUH861" s="399"/>
      <c r="JUI861" s="399"/>
      <c r="JUJ861" s="399"/>
      <c r="JUK861" s="399"/>
      <c r="JUL861" s="399"/>
      <c r="JUM861" s="399"/>
      <c r="JUN861" s="399"/>
      <c r="JUO861" s="399"/>
      <c r="JUP861" s="399"/>
      <c r="JUQ861" s="399"/>
      <c r="JUR861" s="399"/>
      <c r="JUS861" s="399"/>
      <c r="JUT861" s="399"/>
      <c r="JUU861" s="399"/>
      <c r="JUV861" s="399"/>
      <c r="JUW861" s="399"/>
      <c r="JUX861" s="399"/>
      <c r="JUY861" s="399"/>
      <c r="JUZ861" s="399"/>
      <c r="JVA861" s="399"/>
      <c r="JVB861" s="399"/>
      <c r="JVC861" s="399"/>
      <c r="JVD861" s="399"/>
      <c r="JVE861" s="399"/>
      <c r="JVF861" s="399"/>
      <c r="JVG861" s="399"/>
      <c r="JVH861" s="399"/>
      <c r="JVI861" s="399"/>
      <c r="JVJ861" s="399"/>
      <c r="JVK861" s="399"/>
      <c r="JVL861" s="399"/>
      <c r="JVM861" s="399"/>
      <c r="JVN861" s="399"/>
      <c r="JVO861" s="399"/>
      <c r="JVP861" s="399"/>
      <c r="JVQ861" s="399"/>
      <c r="JVR861" s="399"/>
      <c r="JVS861" s="399"/>
      <c r="JVT861" s="399"/>
      <c r="JVU861" s="399"/>
      <c r="JVV861" s="399"/>
      <c r="JVW861" s="399"/>
      <c r="JVX861" s="399"/>
      <c r="JVY861" s="399"/>
      <c r="JVZ861" s="399"/>
      <c r="JWA861" s="399"/>
      <c r="JWB861" s="399"/>
      <c r="JWC861" s="399"/>
      <c r="JWD861" s="399"/>
      <c r="JWE861" s="399"/>
      <c r="JWF861" s="399"/>
      <c r="JWG861" s="399"/>
      <c r="JWH861" s="399"/>
      <c r="JWI861" s="399"/>
      <c r="JWJ861" s="399"/>
      <c r="JWK861" s="399"/>
      <c r="JWL861" s="399"/>
      <c r="JWM861" s="399"/>
      <c r="JWN861" s="399"/>
      <c r="JWO861" s="399"/>
      <c r="JWP861" s="399"/>
      <c r="JWQ861" s="399"/>
      <c r="JWR861" s="399"/>
      <c r="JWS861" s="399"/>
      <c r="JWT861" s="399"/>
      <c r="JWU861" s="399"/>
      <c r="JWV861" s="399"/>
      <c r="JWW861" s="399"/>
      <c r="JWX861" s="399"/>
      <c r="JWY861" s="399"/>
      <c r="JWZ861" s="399"/>
      <c r="JXA861" s="399"/>
      <c r="JXB861" s="399"/>
      <c r="JXC861" s="399"/>
      <c r="JXD861" s="399"/>
      <c r="JXE861" s="399"/>
      <c r="JXF861" s="399"/>
      <c r="JXG861" s="399"/>
      <c r="JXH861" s="399"/>
      <c r="JXI861" s="399"/>
      <c r="JXJ861" s="399"/>
      <c r="JXK861" s="399"/>
      <c r="JXL861" s="399"/>
      <c r="JXM861" s="399"/>
      <c r="JXN861" s="399"/>
      <c r="JXO861" s="399"/>
      <c r="JXP861" s="399"/>
      <c r="JXQ861" s="399"/>
      <c r="JXR861" s="399"/>
      <c r="JXS861" s="399"/>
      <c r="JXT861" s="399"/>
      <c r="JXU861" s="399"/>
      <c r="JXV861" s="399"/>
      <c r="JXW861" s="399"/>
      <c r="JXX861" s="399"/>
      <c r="JXY861" s="399"/>
      <c r="JXZ861" s="399"/>
      <c r="JYA861" s="399"/>
      <c r="JYB861" s="399"/>
      <c r="JYC861" s="399"/>
      <c r="JYD861" s="399"/>
      <c r="JYE861" s="399"/>
      <c r="JYF861" s="399"/>
      <c r="JYG861" s="399"/>
      <c r="JYH861" s="399"/>
      <c r="JYI861" s="399"/>
      <c r="JYJ861" s="399"/>
      <c r="JYK861" s="399"/>
      <c r="JYL861" s="399"/>
      <c r="JYM861" s="399"/>
      <c r="JYN861" s="399"/>
      <c r="JYO861" s="399"/>
      <c r="JYP861" s="399"/>
      <c r="JYQ861" s="399"/>
      <c r="JYR861" s="399"/>
      <c r="JYS861" s="399"/>
      <c r="JYT861" s="399"/>
      <c r="JYU861" s="399"/>
      <c r="JYV861" s="399"/>
      <c r="JYW861" s="399"/>
      <c r="JYX861" s="399"/>
      <c r="JYY861" s="399"/>
      <c r="JYZ861" s="399"/>
      <c r="JZA861" s="399"/>
      <c r="JZB861" s="399"/>
      <c r="JZC861" s="399"/>
      <c r="JZD861" s="399"/>
      <c r="JZE861" s="399"/>
      <c r="JZF861" s="399"/>
      <c r="JZG861" s="399"/>
      <c r="JZH861" s="399"/>
      <c r="JZI861" s="399"/>
      <c r="JZJ861" s="399"/>
      <c r="JZK861" s="399"/>
      <c r="JZL861" s="399"/>
      <c r="JZM861" s="399"/>
      <c r="JZN861" s="399"/>
      <c r="JZO861" s="399"/>
      <c r="JZP861" s="399"/>
      <c r="JZQ861" s="399"/>
      <c r="JZR861" s="399"/>
      <c r="JZS861" s="399"/>
      <c r="JZT861" s="399"/>
      <c r="JZU861" s="399"/>
      <c r="JZV861" s="399"/>
      <c r="JZW861" s="399"/>
      <c r="JZX861" s="399"/>
      <c r="JZY861" s="399"/>
      <c r="JZZ861" s="399"/>
      <c r="KAA861" s="399"/>
      <c r="KAB861" s="399"/>
      <c r="KAC861" s="399"/>
      <c r="KAD861" s="399"/>
      <c r="KAE861" s="399"/>
      <c r="KAF861" s="399"/>
      <c r="KAG861" s="399"/>
      <c r="KAH861" s="399"/>
      <c r="KAI861" s="399"/>
      <c r="KAJ861" s="399"/>
      <c r="KAK861" s="399"/>
      <c r="KAL861" s="399"/>
      <c r="KAM861" s="399"/>
      <c r="KAN861" s="399"/>
      <c r="KAO861" s="399"/>
      <c r="KAP861" s="399"/>
      <c r="KAQ861" s="399"/>
      <c r="KAR861" s="399"/>
      <c r="KAS861" s="399"/>
      <c r="KAT861" s="399"/>
      <c r="KAU861" s="399"/>
      <c r="KAV861" s="399"/>
      <c r="KAW861" s="399"/>
      <c r="KAX861" s="399"/>
      <c r="KAY861" s="399"/>
      <c r="KAZ861" s="399"/>
      <c r="KBA861" s="399"/>
      <c r="KBB861" s="399"/>
      <c r="KBC861" s="399"/>
      <c r="KBD861" s="399"/>
      <c r="KBE861" s="399"/>
      <c r="KBF861" s="399"/>
      <c r="KBG861" s="399"/>
      <c r="KBH861" s="399"/>
      <c r="KBI861" s="399"/>
      <c r="KBJ861" s="399"/>
      <c r="KBK861" s="399"/>
      <c r="KBL861" s="399"/>
      <c r="KBM861" s="399"/>
      <c r="KBN861" s="399"/>
      <c r="KBO861" s="399"/>
      <c r="KBP861" s="399"/>
      <c r="KBQ861" s="399"/>
      <c r="KBR861" s="399"/>
      <c r="KBS861" s="399"/>
      <c r="KBT861" s="399"/>
      <c r="KBU861" s="399"/>
      <c r="KBV861" s="399"/>
      <c r="KBW861" s="399"/>
      <c r="KBX861" s="399"/>
      <c r="KBY861" s="399"/>
      <c r="KBZ861" s="399"/>
      <c r="KCA861" s="399"/>
      <c r="KCB861" s="399"/>
      <c r="KCC861" s="399"/>
      <c r="KCD861" s="399"/>
      <c r="KCE861" s="399"/>
      <c r="KCF861" s="399"/>
      <c r="KCG861" s="399"/>
      <c r="KCH861" s="399"/>
      <c r="KCI861" s="399"/>
      <c r="KCJ861" s="399"/>
      <c r="KCK861" s="399"/>
      <c r="KCL861" s="399"/>
      <c r="KCM861" s="399"/>
      <c r="KCN861" s="399"/>
      <c r="KCO861" s="399"/>
      <c r="KCP861" s="399"/>
      <c r="KCQ861" s="399"/>
      <c r="KCR861" s="399"/>
      <c r="KCS861" s="399"/>
      <c r="KCT861" s="399"/>
      <c r="KCU861" s="399"/>
      <c r="KCV861" s="399"/>
      <c r="KCW861" s="399"/>
      <c r="KCX861" s="399"/>
      <c r="KCY861" s="399"/>
      <c r="KCZ861" s="399"/>
      <c r="KDA861" s="399"/>
      <c r="KDB861" s="399"/>
      <c r="KDC861" s="399"/>
      <c r="KDD861" s="399"/>
      <c r="KDE861" s="399"/>
      <c r="KDF861" s="399"/>
      <c r="KDG861" s="399"/>
      <c r="KDH861" s="399"/>
      <c r="KDI861" s="399"/>
      <c r="KDJ861" s="399"/>
      <c r="KDK861" s="399"/>
      <c r="KDL861" s="399"/>
      <c r="KDM861" s="399"/>
      <c r="KDN861" s="399"/>
      <c r="KDO861" s="399"/>
      <c r="KDP861" s="399"/>
      <c r="KDQ861" s="399"/>
      <c r="KDR861" s="399"/>
      <c r="KDS861" s="399"/>
      <c r="KDT861" s="399"/>
      <c r="KDU861" s="399"/>
      <c r="KDV861" s="399"/>
      <c r="KDW861" s="399"/>
      <c r="KDX861" s="399"/>
      <c r="KDY861" s="399"/>
      <c r="KDZ861" s="399"/>
      <c r="KEA861" s="399"/>
      <c r="KEB861" s="399"/>
      <c r="KEC861" s="399"/>
      <c r="KED861" s="399"/>
      <c r="KEE861" s="399"/>
      <c r="KEF861" s="399"/>
      <c r="KEG861" s="399"/>
      <c r="KEH861" s="399"/>
      <c r="KEI861" s="399"/>
      <c r="KEJ861" s="399"/>
      <c r="KEK861" s="399"/>
      <c r="KEL861" s="399"/>
      <c r="KEM861" s="399"/>
      <c r="KEN861" s="399"/>
      <c r="KEO861" s="399"/>
      <c r="KEP861" s="399"/>
      <c r="KEQ861" s="399"/>
      <c r="KER861" s="399"/>
      <c r="KES861" s="399"/>
      <c r="KET861" s="399"/>
      <c r="KEU861" s="399"/>
      <c r="KEV861" s="399"/>
      <c r="KEW861" s="399"/>
      <c r="KEX861" s="399"/>
      <c r="KEY861" s="399"/>
      <c r="KEZ861" s="399"/>
      <c r="KFA861" s="399"/>
      <c r="KFB861" s="399"/>
      <c r="KFC861" s="399"/>
      <c r="KFD861" s="399"/>
      <c r="KFE861" s="399"/>
      <c r="KFF861" s="399"/>
      <c r="KFG861" s="399"/>
      <c r="KFH861" s="399"/>
      <c r="KFI861" s="399"/>
      <c r="KFJ861" s="399"/>
      <c r="KFK861" s="399"/>
      <c r="KFL861" s="399"/>
      <c r="KFM861" s="399"/>
      <c r="KFN861" s="399"/>
      <c r="KFO861" s="399"/>
      <c r="KFP861" s="399"/>
      <c r="KFQ861" s="399"/>
      <c r="KFR861" s="399"/>
      <c r="KFS861" s="399"/>
      <c r="KFT861" s="399"/>
      <c r="KFU861" s="399"/>
      <c r="KFV861" s="399"/>
      <c r="KFW861" s="399"/>
      <c r="KFX861" s="399"/>
      <c r="KFY861" s="399"/>
      <c r="KFZ861" s="399"/>
      <c r="KGA861" s="399"/>
      <c r="KGB861" s="399"/>
      <c r="KGC861" s="399"/>
      <c r="KGD861" s="399"/>
      <c r="KGE861" s="399"/>
      <c r="KGF861" s="399"/>
      <c r="KGG861" s="399"/>
      <c r="KGH861" s="399"/>
      <c r="KGI861" s="399"/>
      <c r="KGJ861" s="399"/>
      <c r="KGK861" s="399"/>
      <c r="KGL861" s="399"/>
      <c r="KGM861" s="399"/>
      <c r="KGN861" s="399"/>
      <c r="KGO861" s="399"/>
      <c r="KGP861" s="399"/>
      <c r="KGQ861" s="399"/>
      <c r="KGR861" s="399"/>
      <c r="KGS861" s="399"/>
      <c r="KGT861" s="399"/>
      <c r="KGU861" s="399"/>
      <c r="KGV861" s="399"/>
      <c r="KGW861" s="399"/>
      <c r="KGX861" s="399"/>
      <c r="KGY861" s="399"/>
      <c r="KGZ861" s="399"/>
      <c r="KHA861" s="399"/>
      <c r="KHB861" s="399"/>
      <c r="KHC861" s="399"/>
      <c r="KHD861" s="399"/>
      <c r="KHE861" s="399"/>
      <c r="KHF861" s="399"/>
      <c r="KHG861" s="399"/>
      <c r="KHH861" s="399"/>
      <c r="KHI861" s="399"/>
      <c r="KHJ861" s="399"/>
      <c r="KHK861" s="399"/>
      <c r="KHL861" s="399"/>
      <c r="KHM861" s="399"/>
      <c r="KHN861" s="399"/>
      <c r="KHO861" s="399"/>
      <c r="KHP861" s="399"/>
      <c r="KHQ861" s="399"/>
      <c r="KHR861" s="399"/>
      <c r="KHS861" s="399"/>
      <c r="KHT861" s="399"/>
      <c r="KHU861" s="399"/>
      <c r="KHV861" s="399"/>
      <c r="KHW861" s="399"/>
      <c r="KHX861" s="399"/>
      <c r="KHY861" s="399"/>
      <c r="KHZ861" s="399"/>
      <c r="KIA861" s="399"/>
      <c r="KIB861" s="399"/>
      <c r="KIC861" s="399"/>
      <c r="KID861" s="399"/>
      <c r="KIE861" s="399"/>
      <c r="KIF861" s="399"/>
      <c r="KIG861" s="399"/>
      <c r="KIH861" s="399"/>
      <c r="KII861" s="399"/>
      <c r="KIJ861" s="399"/>
      <c r="KIK861" s="399"/>
      <c r="KIL861" s="399"/>
      <c r="KIM861" s="399"/>
      <c r="KIN861" s="399"/>
      <c r="KIO861" s="399"/>
      <c r="KIP861" s="399"/>
      <c r="KIQ861" s="399"/>
      <c r="KIR861" s="399"/>
      <c r="KIS861" s="399"/>
      <c r="KIT861" s="399"/>
      <c r="KIU861" s="399"/>
      <c r="KIV861" s="399"/>
      <c r="KIW861" s="399"/>
      <c r="KIX861" s="399"/>
      <c r="KIY861" s="399"/>
      <c r="KIZ861" s="399"/>
      <c r="KJA861" s="399"/>
      <c r="KJB861" s="399"/>
      <c r="KJC861" s="399"/>
      <c r="KJD861" s="399"/>
      <c r="KJE861" s="399"/>
      <c r="KJF861" s="399"/>
      <c r="KJG861" s="399"/>
      <c r="KJH861" s="399"/>
      <c r="KJI861" s="399"/>
      <c r="KJJ861" s="399"/>
      <c r="KJK861" s="399"/>
      <c r="KJL861" s="399"/>
      <c r="KJM861" s="399"/>
      <c r="KJN861" s="399"/>
      <c r="KJO861" s="399"/>
      <c r="KJP861" s="399"/>
      <c r="KJQ861" s="399"/>
      <c r="KJR861" s="399"/>
      <c r="KJS861" s="399"/>
      <c r="KJT861" s="399"/>
      <c r="KJU861" s="399"/>
      <c r="KJV861" s="399"/>
      <c r="KJW861" s="399"/>
      <c r="KJX861" s="399"/>
      <c r="KJY861" s="399"/>
      <c r="KJZ861" s="399"/>
      <c r="KKA861" s="399"/>
      <c r="KKB861" s="399"/>
      <c r="KKC861" s="399"/>
      <c r="KKD861" s="399"/>
      <c r="KKE861" s="399"/>
      <c r="KKF861" s="399"/>
      <c r="KKG861" s="399"/>
      <c r="KKH861" s="399"/>
      <c r="KKI861" s="399"/>
      <c r="KKJ861" s="399"/>
      <c r="KKK861" s="399"/>
      <c r="KKL861" s="399"/>
      <c r="KKM861" s="399"/>
      <c r="KKN861" s="399"/>
      <c r="KKO861" s="399"/>
      <c r="KKP861" s="399"/>
      <c r="KKQ861" s="399"/>
      <c r="KKR861" s="399"/>
      <c r="KKS861" s="399"/>
      <c r="KKT861" s="399"/>
      <c r="KKU861" s="399"/>
      <c r="KKV861" s="399"/>
      <c r="KKW861" s="399"/>
      <c r="KKX861" s="399"/>
      <c r="KKY861" s="399"/>
      <c r="KKZ861" s="399"/>
      <c r="KLA861" s="399"/>
      <c r="KLB861" s="399"/>
      <c r="KLC861" s="399"/>
      <c r="KLD861" s="399"/>
      <c r="KLE861" s="399"/>
      <c r="KLF861" s="399"/>
      <c r="KLG861" s="399"/>
      <c r="KLH861" s="399"/>
      <c r="KLI861" s="399"/>
      <c r="KLJ861" s="399"/>
      <c r="KLK861" s="399"/>
      <c r="KLL861" s="399"/>
      <c r="KLM861" s="399"/>
      <c r="KLN861" s="399"/>
      <c r="KLO861" s="399"/>
      <c r="KLP861" s="399"/>
      <c r="KLQ861" s="399"/>
      <c r="KLR861" s="399"/>
      <c r="KLS861" s="399"/>
      <c r="KLT861" s="399"/>
      <c r="KLU861" s="399"/>
      <c r="KLV861" s="399"/>
      <c r="KLW861" s="399"/>
      <c r="KLX861" s="399"/>
      <c r="KLY861" s="399"/>
      <c r="KLZ861" s="399"/>
      <c r="KMA861" s="399"/>
      <c r="KMB861" s="399"/>
      <c r="KMC861" s="399"/>
      <c r="KMD861" s="399"/>
      <c r="KME861" s="399"/>
      <c r="KMF861" s="399"/>
      <c r="KMG861" s="399"/>
      <c r="KMH861" s="399"/>
      <c r="KMI861" s="399"/>
      <c r="KMJ861" s="399"/>
      <c r="KMK861" s="399"/>
      <c r="KML861" s="399"/>
      <c r="KMM861" s="399"/>
      <c r="KMN861" s="399"/>
      <c r="KMO861" s="399"/>
      <c r="KMP861" s="399"/>
      <c r="KMQ861" s="399"/>
      <c r="KMR861" s="399"/>
      <c r="KMS861" s="399"/>
      <c r="KMT861" s="399"/>
      <c r="KMU861" s="399"/>
      <c r="KMV861" s="399"/>
      <c r="KMW861" s="399"/>
      <c r="KMX861" s="399"/>
      <c r="KMY861" s="399"/>
      <c r="KMZ861" s="399"/>
      <c r="KNA861" s="399"/>
      <c r="KNB861" s="399"/>
      <c r="KNC861" s="399"/>
      <c r="KND861" s="399"/>
      <c r="KNE861" s="399"/>
      <c r="KNF861" s="399"/>
      <c r="KNG861" s="399"/>
      <c r="KNH861" s="399"/>
      <c r="KNI861" s="399"/>
      <c r="KNJ861" s="399"/>
      <c r="KNK861" s="399"/>
      <c r="KNL861" s="399"/>
      <c r="KNM861" s="399"/>
      <c r="KNN861" s="399"/>
      <c r="KNO861" s="399"/>
      <c r="KNP861" s="399"/>
      <c r="KNQ861" s="399"/>
      <c r="KNR861" s="399"/>
      <c r="KNS861" s="399"/>
      <c r="KNT861" s="399"/>
      <c r="KNU861" s="399"/>
      <c r="KNV861" s="399"/>
      <c r="KNW861" s="399"/>
      <c r="KNX861" s="399"/>
      <c r="KNY861" s="399"/>
      <c r="KNZ861" s="399"/>
      <c r="KOA861" s="399"/>
      <c r="KOB861" s="399"/>
      <c r="KOC861" s="399"/>
      <c r="KOD861" s="399"/>
      <c r="KOE861" s="399"/>
      <c r="KOF861" s="399"/>
      <c r="KOG861" s="399"/>
      <c r="KOH861" s="399"/>
      <c r="KOI861" s="399"/>
      <c r="KOJ861" s="399"/>
      <c r="KOK861" s="399"/>
      <c r="KOL861" s="399"/>
      <c r="KOM861" s="399"/>
      <c r="KON861" s="399"/>
      <c r="KOO861" s="399"/>
      <c r="KOP861" s="399"/>
      <c r="KOQ861" s="399"/>
      <c r="KOR861" s="399"/>
      <c r="KOS861" s="399"/>
      <c r="KOT861" s="399"/>
      <c r="KOU861" s="399"/>
      <c r="KOV861" s="399"/>
      <c r="KOW861" s="399"/>
      <c r="KOX861" s="399"/>
      <c r="KOY861" s="399"/>
      <c r="KOZ861" s="399"/>
      <c r="KPA861" s="399"/>
      <c r="KPB861" s="399"/>
      <c r="KPC861" s="399"/>
      <c r="KPD861" s="399"/>
      <c r="KPE861" s="399"/>
      <c r="KPF861" s="399"/>
      <c r="KPG861" s="399"/>
      <c r="KPH861" s="399"/>
      <c r="KPI861" s="399"/>
      <c r="KPJ861" s="399"/>
      <c r="KPK861" s="399"/>
      <c r="KPL861" s="399"/>
      <c r="KPM861" s="399"/>
      <c r="KPN861" s="399"/>
      <c r="KPO861" s="399"/>
      <c r="KPP861" s="399"/>
      <c r="KPQ861" s="399"/>
      <c r="KPR861" s="399"/>
      <c r="KPS861" s="399"/>
      <c r="KPT861" s="399"/>
      <c r="KPU861" s="399"/>
      <c r="KPV861" s="399"/>
      <c r="KPW861" s="399"/>
      <c r="KPX861" s="399"/>
      <c r="KPY861" s="399"/>
      <c r="KPZ861" s="399"/>
      <c r="KQA861" s="399"/>
      <c r="KQB861" s="399"/>
      <c r="KQC861" s="399"/>
      <c r="KQD861" s="399"/>
      <c r="KQE861" s="399"/>
      <c r="KQF861" s="399"/>
      <c r="KQG861" s="399"/>
      <c r="KQH861" s="399"/>
      <c r="KQI861" s="399"/>
      <c r="KQJ861" s="399"/>
      <c r="KQK861" s="399"/>
      <c r="KQL861" s="399"/>
      <c r="KQM861" s="399"/>
      <c r="KQN861" s="399"/>
      <c r="KQO861" s="399"/>
      <c r="KQP861" s="399"/>
      <c r="KQQ861" s="399"/>
      <c r="KQR861" s="399"/>
      <c r="KQS861" s="399"/>
      <c r="KQT861" s="399"/>
      <c r="KQU861" s="399"/>
      <c r="KQV861" s="399"/>
      <c r="KQW861" s="399"/>
      <c r="KQX861" s="399"/>
      <c r="KQY861" s="399"/>
      <c r="KQZ861" s="399"/>
      <c r="KRA861" s="399"/>
      <c r="KRB861" s="399"/>
      <c r="KRC861" s="399"/>
      <c r="KRD861" s="399"/>
      <c r="KRE861" s="399"/>
      <c r="KRF861" s="399"/>
      <c r="KRG861" s="399"/>
      <c r="KRH861" s="399"/>
      <c r="KRI861" s="399"/>
      <c r="KRJ861" s="399"/>
      <c r="KRK861" s="399"/>
      <c r="KRL861" s="399"/>
      <c r="KRM861" s="399"/>
      <c r="KRN861" s="399"/>
      <c r="KRO861" s="399"/>
      <c r="KRP861" s="399"/>
      <c r="KRQ861" s="399"/>
      <c r="KRR861" s="399"/>
      <c r="KRS861" s="399"/>
      <c r="KRT861" s="399"/>
      <c r="KRU861" s="399"/>
      <c r="KRV861" s="399"/>
      <c r="KRW861" s="399"/>
      <c r="KRX861" s="399"/>
      <c r="KRY861" s="399"/>
      <c r="KRZ861" s="399"/>
      <c r="KSA861" s="399"/>
      <c r="KSB861" s="399"/>
      <c r="KSC861" s="399"/>
      <c r="KSD861" s="399"/>
      <c r="KSE861" s="399"/>
      <c r="KSF861" s="399"/>
      <c r="KSG861" s="399"/>
      <c r="KSH861" s="399"/>
      <c r="KSI861" s="399"/>
      <c r="KSJ861" s="399"/>
      <c r="KSK861" s="399"/>
      <c r="KSL861" s="399"/>
      <c r="KSM861" s="399"/>
      <c r="KSN861" s="399"/>
      <c r="KSO861" s="399"/>
      <c r="KSP861" s="399"/>
      <c r="KSQ861" s="399"/>
      <c r="KSR861" s="399"/>
      <c r="KSS861" s="399"/>
      <c r="KST861" s="399"/>
      <c r="KSU861" s="399"/>
      <c r="KSV861" s="399"/>
      <c r="KSW861" s="399"/>
      <c r="KSX861" s="399"/>
      <c r="KSY861" s="399"/>
      <c r="KSZ861" s="399"/>
      <c r="KTA861" s="399"/>
      <c r="KTB861" s="399"/>
      <c r="KTC861" s="399"/>
      <c r="KTD861" s="399"/>
      <c r="KTE861" s="399"/>
      <c r="KTF861" s="399"/>
      <c r="KTG861" s="399"/>
      <c r="KTH861" s="399"/>
      <c r="KTI861" s="399"/>
      <c r="KTJ861" s="399"/>
      <c r="KTK861" s="399"/>
      <c r="KTL861" s="399"/>
      <c r="KTM861" s="399"/>
      <c r="KTN861" s="399"/>
      <c r="KTO861" s="399"/>
      <c r="KTP861" s="399"/>
      <c r="KTQ861" s="399"/>
      <c r="KTR861" s="399"/>
      <c r="KTS861" s="399"/>
      <c r="KTT861" s="399"/>
      <c r="KTU861" s="399"/>
      <c r="KTV861" s="399"/>
      <c r="KTW861" s="399"/>
      <c r="KTX861" s="399"/>
      <c r="KTY861" s="399"/>
      <c r="KTZ861" s="399"/>
      <c r="KUA861" s="399"/>
      <c r="KUB861" s="399"/>
      <c r="KUC861" s="399"/>
      <c r="KUD861" s="399"/>
      <c r="KUE861" s="399"/>
      <c r="KUF861" s="399"/>
      <c r="KUG861" s="399"/>
      <c r="KUH861" s="399"/>
      <c r="KUI861" s="399"/>
      <c r="KUJ861" s="399"/>
      <c r="KUK861" s="399"/>
      <c r="KUL861" s="399"/>
      <c r="KUM861" s="399"/>
      <c r="KUN861" s="399"/>
      <c r="KUO861" s="399"/>
      <c r="KUP861" s="399"/>
      <c r="KUQ861" s="399"/>
      <c r="KUR861" s="399"/>
      <c r="KUS861" s="399"/>
      <c r="KUT861" s="399"/>
      <c r="KUU861" s="399"/>
      <c r="KUV861" s="399"/>
      <c r="KUW861" s="399"/>
      <c r="KUX861" s="399"/>
      <c r="KUY861" s="399"/>
      <c r="KUZ861" s="399"/>
      <c r="KVA861" s="399"/>
      <c r="KVB861" s="399"/>
      <c r="KVC861" s="399"/>
      <c r="KVD861" s="399"/>
      <c r="KVE861" s="399"/>
      <c r="KVF861" s="399"/>
      <c r="KVG861" s="399"/>
      <c r="KVH861" s="399"/>
      <c r="KVI861" s="399"/>
      <c r="KVJ861" s="399"/>
      <c r="KVK861" s="399"/>
      <c r="KVL861" s="399"/>
      <c r="KVM861" s="399"/>
      <c r="KVN861" s="399"/>
      <c r="KVO861" s="399"/>
      <c r="KVP861" s="399"/>
      <c r="KVQ861" s="399"/>
      <c r="KVR861" s="399"/>
      <c r="KVS861" s="399"/>
      <c r="KVT861" s="399"/>
      <c r="KVU861" s="399"/>
      <c r="KVV861" s="399"/>
      <c r="KVW861" s="399"/>
      <c r="KVX861" s="399"/>
      <c r="KVY861" s="399"/>
      <c r="KVZ861" s="399"/>
      <c r="KWA861" s="399"/>
      <c r="KWB861" s="399"/>
      <c r="KWC861" s="399"/>
      <c r="KWD861" s="399"/>
      <c r="KWE861" s="399"/>
      <c r="KWF861" s="399"/>
      <c r="KWG861" s="399"/>
      <c r="KWH861" s="399"/>
      <c r="KWI861" s="399"/>
      <c r="KWJ861" s="399"/>
      <c r="KWK861" s="399"/>
      <c r="KWL861" s="399"/>
      <c r="KWM861" s="399"/>
      <c r="KWN861" s="399"/>
      <c r="KWO861" s="399"/>
      <c r="KWP861" s="399"/>
      <c r="KWQ861" s="399"/>
      <c r="KWR861" s="399"/>
      <c r="KWS861" s="399"/>
      <c r="KWT861" s="399"/>
      <c r="KWU861" s="399"/>
      <c r="KWV861" s="399"/>
      <c r="KWW861" s="399"/>
      <c r="KWX861" s="399"/>
      <c r="KWY861" s="399"/>
      <c r="KWZ861" s="399"/>
      <c r="KXA861" s="399"/>
      <c r="KXB861" s="399"/>
      <c r="KXC861" s="399"/>
      <c r="KXD861" s="399"/>
      <c r="KXE861" s="399"/>
      <c r="KXF861" s="399"/>
      <c r="KXG861" s="399"/>
      <c r="KXH861" s="399"/>
      <c r="KXI861" s="399"/>
      <c r="KXJ861" s="399"/>
      <c r="KXK861" s="399"/>
      <c r="KXL861" s="399"/>
      <c r="KXM861" s="399"/>
      <c r="KXN861" s="399"/>
      <c r="KXO861" s="399"/>
      <c r="KXP861" s="399"/>
      <c r="KXQ861" s="399"/>
      <c r="KXR861" s="399"/>
      <c r="KXS861" s="399"/>
      <c r="KXT861" s="399"/>
      <c r="KXU861" s="399"/>
      <c r="KXV861" s="399"/>
      <c r="KXW861" s="399"/>
      <c r="KXX861" s="399"/>
      <c r="KXY861" s="399"/>
      <c r="KXZ861" s="399"/>
      <c r="KYA861" s="399"/>
      <c r="KYB861" s="399"/>
      <c r="KYC861" s="399"/>
      <c r="KYD861" s="399"/>
      <c r="KYE861" s="399"/>
      <c r="KYF861" s="399"/>
      <c r="KYG861" s="399"/>
      <c r="KYH861" s="399"/>
      <c r="KYI861" s="399"/>
      <c r="KYJ861" s="399"/>
      <c r="KYK861" s="399"/>
      <c r="KYL861" s="399"/>
      <c r="KYM861" s="399"/>
      <c r="KYN861" s="399"/>
      <c r="KYO861" s="399"/>
      <c r="KYP861" s="399"/>
      <c r="KYQ861" s="399"/>
      <c r="KYR861" s="399"/>
      <c r="KYS861" s="399"/>
      <c r="KYT861" s="399"/>
      <c r="KYU861" s="399"/>
      <c r="KYV861" s="399"/>
      <c r="KYW861" s="399"/>
      <c r="KYX861" s="399"/>
      <c r="KYY861" s="399"/>
      <c r="KYZ861" s="399"/>
      <c r="KZA861" s="399"/>
      <c r="KZB861" s="399"/>
      <c r="KZC861" s="399"/>
      <c r="KZD861" s="399"/>
      <c r="KZE861" s="399"/>
      <c r="KZF861" s="399"/>
      <c r="KZG861" s="399"/>
      <c r="KZH861" s="399"/>
      <c r="KZI861" s="399"/>
      <c r="KZJ861" s="399"/>
      <c r="KZK861" s="399"/>
      <c r="KZL861" s="399"/>
      <c r="KZM861" s="399"/>
      <c r="KZN861" s="399"/>
      <c r="KZO861" s="399"/>
      <c r="KZP861" s="399"/>
      <c r="KZQ861" s="399"/>
      <c r="KZR861" s="399"/>
      <c r="KZS861" s="399"/>
      <c r="KZT861" s="399"/>
      <c r="KZU861" s="399"/>
      <c r="KZV861" s="399"/>
      <c r="KZW861" s="399"/>
      <c r="KZX861" s="399"/>
      <c r="KZY861" s="399"/>
      <c r="KZZ861" s="399"/>
      <c r="LAA861" s="399"/>
      <c r="LAB861" s="399"/>
      <c r="LAC861" s="399"/>
      <c r="LAD861" s="399"/>
      <c r="LAE861" s="399"/>
      <c r="LAF861" s="399"/>
      <c r="LAG861" s="399"/>
      <c r="LAH861" s="399"/>
      <c r="LAI861" s="399"/>
      <c r="LAJ861" s="399"/>
      <c r="LAK861" s="399"/>
      <c r="LAL861" s="399"/>
      <c r="LAM861" s="399"/>
      <c r="LAN861" s="399"/>
      <c r="LAO861" s="399"/>
      <c r="LAP861" s="399"/>
      <c r="LAQ861" s="399"/>
      <c r="LAR861" s="399"/>
      <c r="LAS861" s="399"/>
      <c r="LAT861" s="399"/>
      <c r="LAU861" s="399"/>
      <c r="LAV861" s="399"/>
      <c r="LAW861" s="399"/>
      <c r="LAX861" s="399"/>
      <c r="LAY861" s="399"/>
      <c r="LAZ861" s="399"/>
      <c r="LBA861" s="399"/>
      <c r="LBB861" s="399"/>
      <c r="LBC861" s="399"/>
      <c r="LBD861" s="399"/>
      <c r="LBE861" s="399"/>
      <c r="LBF861" s="399"/>
      <c r="LBG861" s="399"/>
      <c r="LBH861" s="399"/>
      <c r="LBI861" s="399"/>
      <c r="LBJ861" s="399"/>
      <c r="LBK861" s="399"/>
      <c r="LBL861" s="399"/>
      <c r="LBM861" s="399"/>
      <c r="LBN861" s="399"/>
      <c r="LBO861" s="399"/>
      <c r="LBP861" s="399"/>
      <c r="LBQ861" s="399"/>
      <c r="LBR861" s="399"/>
      <c r="LBS861" s="399"/>
      <c r="LBT861" s="399"/>
      <c r="LBU861" s="399"/>
      <c r="LBV861" s="399"/>
      <c r="LBW861" s="399"/>
      <c r="LBX861" s="399"/>
      <c r="LBY861" s="399"/>
      <c r="LBZ861" s="399"/>
      <c r="LCA861" s="399"/>
      <c r="LCB861" s="399"/>
      <c r="LCC861" s="399"/>
      <c r="LCD861" s="399"/>
      <c r="LCE861" s="399"/>
      <c r="LCF861" s="399"/>
      <c r="LCG861" s="399"/>
      <c r="LCH861" s="399"/>
      <c r="LCI861" s="399"/>
      <c r="LCJ861" s="399"/>
      <c r="LCK861" s="399"/>
      <c r="LCL861" s="399"/>
      <c r="LCM861" s="399"/>
      <c r="LCN861" s="399"/>
      <c r="LCO861" s="399"/>
      <c r="LCP861" s="399"/>
      <c r="LCQ861" s="399"/>
      <c r="LCR861" s="399"/>
      <c r="LCS861" s="399"/>
      <c r="LCT861" s="399"/>
      <c r="LCU861" s="399"/>
      <c r="LCV861" s="399"/>
      <c r="LCW861" s="399"/>
      <c r="LCX861" s="399"/>
      <c r="LCY861" s="399"/>
      <c r="LCZ861" s="399"/>
      <c r="LDA861" s="399"/>
      <c r="LDB861" s="399"/>
      <c r="LDC861" s="399"/>
      <c r="LDD861" s="399"/>
      <c r="LDE861" s="399"/>
      <c r="LDF861" s="399"/>
      <c r="LDG861" s="399"/>
      <c r="LDH861" s="399"/>
      <c r="LDI861" s="399"/>
      <c r="LDJ861" s="399"/>
      <c r="LDK861" s="399"/>
      <c r="LDL861" s="399"/>
      <c r="LDM861" s="399"/>
      <c r="LDN861" s="399"/>
      <c r="LDO861" s="399"/>
      <c r="LDP861" s="399"/>
      <c r="LDQ861" s="399"/>
      <c r="LDR861" s="399"/>
      <c r="LDS861" s="399"/>
      <c r="LDT861" s="399"/>
      <c r="LDU861" s="399"/>
      <c r="LDV861" s="399"/>
      <c r="LDW861" s="399"/>
      <c r="LDX861" s="399"/>
      <c r="LDY861" s="399"/>
      <c r="LDZ861" s="399"/>
      <c r="LEA861" s="399"/>
      <c r="LEB861" s="399"/>
      <c r="LEC861" s="399"/>
      <c r="LED861" s="399"/>
      <c r="LEE861" s="399"/>
      <c r="LEF861" s="399"/>
      <c r="LEG861" s="399"/>
      <c r="LEH861" s="399"/>
      <c r="LEI861" s="399"/>
      <c r="LEJ861" s="399"/>
      <c r="LEK861" s="399"/>
      <c r="LEL861" s="399"/>
      <c r="LEM861" s="399"/>
      <c r="LEN861" s="399"/>
      <c r="LEO861" s="399"/>
      <c r="LEP861" s="399"/>
      <c r="LEQ861" s="399"/>
      <c r="LER861" s="399"/>
      <c r="LES861" s="399"/>
      <c r="LET861" s="399"/>
      <c r="LEU861" s="399"/>
      <c r="LEV861" s="399"/>
      <c r="LEW861" s="399"/>
      <c r="LEX861" s="399"/>
      <c r="LEY861" s="399"/>
      <c r="LEZ861" s="399"/>
      <c r="LFA861" s="399"/>
      <c r="LFB861" s="399"/>
      <c r="LFC861" s="399"/>
      <c r="LFD861" s="399"/>
      <c r="LFE861" s="399"/>
      <c r="LFF861" s="399"/>
      <c r="LFG861" s="399"/>
      <c r="LFH861" s="399"/>
      <c r="LFI861" s="399"/>
      <c r="LFJ861" s="399"/>
      <c r="LFK861" s="399"/>
      <c r="LFL861" s="399"/>
      <c r="LFM861" s="399"/>
      <c r="LFN861" s="399"/>
      <c r="LFO861" s="399"/>
      <c r="LFP861" s="399"/>
      <c r="LFQ861" s="399"/>
      <c r="LFR861" s="399"/>
      <c r="LFS861" s="399"/>
      <c r="LFT861" s="399"/>
      <c r="LFU861" s="399"/>
      <c r="LFV861" s="399"/>
      <c r="LFW861" s="399"/>
      <c r="LFX861" s="399"/>
      <c r="LFY861" s="399"/>
      <c r="LFZ861" s="399"/>
      <c r="LGA861" s="399"/>
      <c r="LGB861" s="399"/>
      <c r="LGC861" s="399"/>
      <c r="LGD861" s="399"/>
      <c r="LGE861" s="399"/>
      <c r="LGF861" s="399"/>
      <c r="LGG861" s="399"/>
      <c r="LGH861" s="399"/>
      <c r="LGI861" s="399"/>
      <c r="LGJ861" s="399"/>
      <c r="LGK861" s="399"/>
      <c r="LGL861" s="399"/>
      <c r="LGM861" s="399"/>
      <c r="LGN861" s="399"/>
      <c r="LGO861" s="399"/>
      <c r="LGP861" s="399"/>
      <c r="LGQ861" s="399"/>
      <c r="LGR861" s="399"/>
      <c r="LGS861" s="399"/>
      <c r="LGT861" s="399"/>
      <c r="LGU861" s="399"/>
      <c r="LGV861" s="399"/>
      <c r="LGW861" s="399"/>
      <c r="LGX861" s="399"/>
      <c r="LGY861" s="399"/>
      <c r="LGZ861" s="399"/>
      <c r="LHA861" s="399"/>
      <c r="LHB861" s="399"/>
      <c r="LHC861" s="399"/>
      <c r="LHD861" s="399"/>
      <c r="LHE861" s="399"/>
      <c r="LHF861" s="399"/>
      <c r="LHG861" s="399"/>
      <c r="LHH861" s="399"/>
      <c r="LHI861" s="399"/>
      <c r="LHJ861" s="399"/>
      <c r="LHK861" s="399"/>
      <c r="LHL861" s="399"/>
      <c r="LHM861" s="399"/>
      <c r="LHN861" s="399"/>
      <c r="LHO861" s="399"/>
      <c r="LHP861" s="399"/>
      <c r="LHQ861" s="399"/>
      <c r="LHR861" s="399"/>
      <c r="LHS861" s="399"/>
      <c r="LHT861" s="399"/>
      <c r="LHU861" s="399"/>
      <c r="LHV861" s="399"/>
      <c r="LHW861" s="399"/>
      <c r="LHX861" s="399"/>
      <c r="LHY861" s="399"/>
      <c r="LHZ861" s="399"/>
      <c r="LIA861" s="399"/>
      <c r="LIB861" s="399"/>
      <c r="LIC861" s="399"/>
      <c r="LID861" s="399"/>
      <c r="LIE861" s="399"/>
      <c r="LIF861" s="399"/>
      <c r="LIG861" s="399"/>
      <c r="LIH861" s="399"/>
      <c r="LII861" s="399"/>
      <c r="LIJ861" s="399"/>
      <c r="LIK861" s="399"/>
      <c r="LIL861" s="399"/>
      <c r="LIM861" s="399"/>
      <c r="LIN861" s="399"/>
      <c r="LIO861" s="399"/>
      <c r="LIP861" s="399"/>
      <c r="LIQ861" s="399"/>
      <c r="LIR861" s="399"/>
      <c r="LIS861" s="399"/>
      <c r="LIT861" s="399"/>
      <c r="LIU861" s="399"/>
      <c r="LIV861" s="399"/>
      <c r="LIW861" s="399"/>
      <c r="LIX861" s="399"/>
      <c r="LIY861" s="399"/>
      <c r="LIZ861" s="399"/>
      <c r="LJA861" s="399"/>
      <c r="LJB861" s="399"/>
      <c r="LJC861" s="399"/>
      <c r="LJD861" s="399"/>
      <c r="LJE861" s="399"/>
      <c r="LJF861" s="399"/>
      <c r="LJG861" s="399"/>
      <c r="LJH861" s="399"/>
      <c r="LJI861" s="399"/>
      <c r="LJJ861" s="399"/>
      <c r="LJK861" s="399"/>
      <c r="LJL861" s="399"/>
      <c r="LJM861" s="399"/>
      <c r="LJN861" s="399"/>
      <c r="LJO861" s="399"/>
      <c r="LJP861" s="399"/>
      <c r="LJQ861" s="399"/>
      <c r="LJR861" s="399"/>
      <c r="LJS861" s="399"/>
      <c r="LJT861" s="399"/>
      <c r="LJU861" s="399"/>
      <c r="LJV861" s="399"/>
      <c r="LJW861" s="399"/>
      <c r="LJX861" s="399"/>
      <c r="LJY861" s="399"/>
      <c r="LJZ861" s="399"/>
      <c r="LKA861" s="399"/>
      <c r="LKB861" s="399"/>
      <c r="LKC861" s="399"/>
      <c r="LKD861" s="399"/>
      <c r="LKE861" s="399"/>
      <c r="LKF861" s="399"/>
      <c r="LKG861" s="399"/>
      <c r="LKH861" s="399"/>
      <c r="LKI861" s="399"/>
      <c r="LKJ861" s="399"/>
      <c r="LKK861" s="399"/>
      <c r="LKL861" s="399"/>
      <c r="LKM861" s="399"/>
      <c r="LKN861" s="399"/>
      <c r="LKO861" s="399"/>
      <c r="LKP861" s="399"/>
      <c r="LKQ861" s="399"/>
      <c r="LKR861" s="399"/>
      <c r="LKS861" s="399"/>
      <c r="LKT861" s="399"/>
      <c r="LKU861" s="399"/>
      <c r="LKV861" s="399"/>
      <c r="LKW861" s="399"/>
      <c r="LKX861" s="399"/>
      <c r="LKY861" s="399"/>
      <c r="LKZ861" s="399"/>
      <c r="LLA861" s="399"/>
      <c r="LLB861" s="399"/>
      <c r="LLC861" s="399"/>
      <c r="LLD861" s="399"/>
      <c r="LLE861" s="399"/>
      <c r="LLF861" s="399"/>
      <c r="LLG861" s="399"/>
      <c r="LLH861" s="399"/>
      <c r="LLI861" s="399"/>
      <c r="LLJ861" s="399"/>
      <c r="LLK861" s="399"/>
      <c r="LLL861" s="399"/>
      <c r="LLM861" s="399"/>
      <c r="LLN861" s="399"/>
      <c r="LLO861" s="399"/>
      <c r="LLP861" s="399"/>
      <c r="LLQ861" s="399"/>
      <c r="LLR861" s="399"/>
      <c r="LLS861" s="399"/>
      <c r="LLT861" s="399"/>
      <c r="LLU861" s="399"/>
      <c r="LLV861" s="399"/>
      <c r="LLW861" s="399"/>
      <c r="LLX861" s="399"/>
      <c r="LLY861" s="399"/>
      <c r="LLZ861" s="399"/>
      <c r="LMA861" s="399"/>
      <c r="LMB861" s="399"/>
      <c r="LMC861" s="399"/>
      <c r="LMD861" s="399"/>
      <c r="LME861" s="399"/>
      <c r="LMF861" s="399"/>
      <c r="LMG861" s="399"/>
      <c r="LMH861" s="399"/>
      <c r="LMI861" s="399"/>
      <c r="LMJ861" s="399"/>
      <c r="LMK861" s="399"/>
      <c r="LML861" s="399"/>
      <c r="LMM861" s="399"/>
      <c r="LMN861" s="399"/>
      <c r="LMO861" s="399"/>
      <c r="LMP861" s="399"/>
      <c r="LMQ861" s="399"/>
      <c r="LMR861" s="399"/>
      <c r="LMS861" s="399"/>
      <c r="LMT861" s="399"/>
      <c r="LMU861" s="399"/>
      <c r="LMV861" s="399"/>
      <c r="LMW861" s="399"/>
      <c r="LMX861" s="399"/>
      <c r="LMY861" s="399"/>
      <c r="LMZ861" s="399"/>
      <c r="LNA861" s="399"/>
      <c r="LNB861" s="399"/>
      <c r="LNC861" s="399"/>
      <c r="LND861" s="399"/>
      <c r="LNE861" s="399"/>
      <c r="LNF861" s="399"/>
      <c r="LNG861" s="399"/>
      <c r="LNH861" s="399"/>
      <c r="LNI861" s="399"/>
      <c r="LNJ861" s="399"/>
      <c r="LNK861" s="399"/>
      <c r="LNL861" s="399"/>
      <c r="LNM861" s="399"/>
      <c r="LNN861" s="399"/>
      <c r="LNO861" s="399"/>
      <c r="LNP861" s="399"/>
      <c r="LNQ861" s="399"/>
      <c r="LNR861" s="399"/>
      <c r="LNS861" s="399"/>
      <c r="LNT861" s="399"/>
      <c r="LNU861" s="399"/>
      <c r="LNV861" s="399"/>
      <c r="LNW861" s="399"/>
      <c r="LNX861" s="399"/>
      <c r="LNY861" s="399"/>
      <c r="LNZ861" s="399"/>
      <c r="LOA861" s="399"/>
      <c r="LOB861" s="399"/>
      <c r="LOC861" s="399"/>
      <c r="LOD861" s="399"/>
      <c r="LOE861" s="399"/>
      <c r="LOF861" s="399"/>
      <c r="LOG861" s="399"/>
      <c r="LOH861" s="399"/>
      <c r="LOI861" s="399"/>
      <c r="LOJ861" s="399"/>
      <c r="LOK861" s="399"/>
      <c r="LOL861" s="399"/>
      <c r="LOM861" s="399"/>
      <c r="LON861" s="399"/>
      <c r="LOO861" s="399"/>
      <c r="LOP861" s="399"/>
      <c r="LOQ861" s="399"/>
      <c r="LOR861" s="399"/>
      <c r="LOS861" s="399"/>
      <c r="LOT861" s="399"/>
      <c r="LOU861" s="399"/>
      <c r="LOV861" s="399"/>
      <c r="LOW861" s="399"/>
      <c r="LOX861" s="399"/>
      <c r="LOY861" s="399"/>
      <c r="LOZ861" s="399"/>
      <c r="LPA861" s="399"/>
      <c r="LPB861" s="399"/>
      <c r="LPC861" s="399"/>
      <c r="LPD861" s="399"/>
      <c r="LPE861" s="399"/>
      <c r="LPF861" s="399"/>
      <c r="LPG861" s="399"/>
      <c r="LPH861" s="399"/>
      <c r="LPI861" s="399"/>
      <c r="LPJ861" s="399"/>
      <c r="LPK861" s="399"/>
      <c r="LPL861" s="399"/>
      <c r="LPM861" s="399"/>
      <c r="LPN861" s="399"/>
      <c r="LPO861" s="399"/>
      <c r="LPP861" s="399"/>
      <c r="LPQ861" s="399"/>
      <c r="LPR861" s="399"/>
      <c r="LPS861" s="399"/>
      <c r="LPT861" s="399"/>
      <c r="LPU861" s="399"/>
      <c r="LPV861" s="399"/>
      <c r="LPW861" s="399"/>
      <c r="LPX861" s="399"/>
      <c r="LPY861" s="399"/>
      <c r="LPZ861" s="399"/>
      <c r="LQA861" s="399"/>
      <c r="LQB861" s="399"/>
      <c r="LQC861" s="399"/>
      <c r="LQD861" s="399"/>
      <c r="LQE861" s="399"/>
      <c r="LQF861" s="399"/>
      <c r="LQG861" s="399"/>
      <c r="LQH861" s="399"/>
      <c r="LQI861" s="399"/>
      <c r="LQJ861" s="399"/>
      <c r="LQK861" s="399"/>
      <c r="LQL861" s="399"/>
      <c r="LQM861" s="399"/>
      <c r="LQN861" s="399"/>
      <c r="LQO861" s="399"/>
      <c r="LQP861" s="399"/>
      <c r="LQQ861" s="399"/>
      <c r="LQR861" s="399"/>
      <c r="LQS861" s="399"/>
      <c r="LQT861" s="399"/>
      <c r="LQU861" s="399"/>
      <c r="LQV861" s="399"/>
      <c r="LQW861" s="399"/>
      <c r="LQX861" s="399"/>
      <c r="LQY861" s="399"/>
      <c r="LQZ861" s="399"/>
      <c r="LRA861" s="399"/>
      <c r="LRB861" s="399"/>
      <c r="LRC861" s="399"/>
      <c r="LRD861" s="399"/>
      <c r="LRE861" s="399"/>
      <c r="LRF861" s="399"/>
      <c r="LRG861" s="399"/>
      <c r="LRH861" s="399"/>
      <c r="LRI861" s="399"/>
      <c r="LRJ861" s="399"/>
      <c r="LRK861" s="399"/>
      <c r="LRL861" s="399"/>
      <c r="LRM861" s="399"/>
      <c r="LRN861" s="399"/>
      <c r="LRO861" s="399"/>
      <c r="LRP861" s="399"/>
      <c r="LRQ861" s="399"/>
      <c r="LRR861" s="399"/>
      <c r="LRS861" s="399"/>
      <c r="LRT861" s="399"/>
      <c r="LRU861" s="399"/>
      <c r="LRV861" s="399"/>
      <c r="LRW861" s="399"/>
      <c r="LRX861" s="399"/>
      <c r="LRY861" s="399"/>
      <c r="LRZ861" s="399"/>
      <c r="LSA861" s="399"/>
      <c r="LSB861" s="399"/>
      <c r="LSC861" s="399"/>
      <c r="LSD861" s="399"/>
      <c r="LSE861" s="399"/>
      <c r="LSF861" s="399"/>
      <c r="LSG861" s="399"/>
      <c r="LSH861" s="399"/>
      <c r="LSI861" s="399"/>
      <c r="LSJ861" s="399"/>
      <c r="LSK861" s="399"/>
      <c r="LSL861" s="399"/>
      <c r="LSM861" s="399"/>
      <c r="LSN861" s="399"/>
      <c r="LSO861" s="399"/>
      <c r="LSP861" s="399"/>
      <c r="LSQ861" s="399"/>
      <c r="LSR861" s="399"/>
      <c r="LSS861" s="399"/>
      <c r="LST861" s="399"/>
      <c r="LSU861" s="399"/>
      <c r="LSV861" s="399"/>
      <c r="LSW861" s="399"/>
      <c r="LSX861" s="399"/>
      <c r="LSY861" s="399"/>
      <c r="LSZ861" s="399"/>
      <c r="LTA861" s="399"/>
      <c r="LTB861" s="399"/>
      <c r="LTC861" s="399"/>
      <c r="LTD861" s="399"/>
      <c r="LTE861" s="399"/>
      <c r="LTF861" s="399"/>
      <c r="LTG861" s="399"/>
      <c r="LTH861" s="399"/>
      <c r="LTI861" s="399"/>
      <c r="LTJ861" s="399"/>
      <c r="LTK861" s="399"/>
      <c r="LTL861" s="399"/>
      <c r="LTM861" s="399"/>
      <c r="LTN861" s="399"/>
      <c r="LTO861" s="399"/>
      <c r="LTP861" s="399"/>
      <c r="LTQ861" s="399"/>
      <c r="LTR861" s="399"/>
      <c r="LTS861" s="399"/>
      <c r="LTT861" s="399"/>
      <c r="LTU861" s="399"/>
      <c r="LTV861" s="399"/>
      <c r="LTW861" s="399"/>
      <c r="LTX861" s="399"/>
      <c r="LTY861" s="399"/>
      <c r="LTZ861" s="399"/>
      <c r="LUA861" s="399"/>
      <c r="LUB861" s="399"/>
      <c r="LUC861" s="399"/>
      <c r="LUD861" s="399"/>
      <c r="LUE861" s="399"/>
      <c r="LUF861" s="399"/>
      <c r="LUG861" s="399"/>
      <c r="LUH861" s="399"/>
      <c r="LUI861" s="399"/>
      <c r="LUJ861" s="399"/>
      <c r="LUK861" s="399"/>
      <c r="LUL861" s="399"/>
      <c r="LUM861" s="399"/>
      <c r="LUN861" s="399"/>
      <c r="LUO861" s="399"/>
      <c r="LUP861" s="399"/>
      <c r="LUQ861" s="399"/>
      <c r="LUR861" s="399"/>
      <c r="LUS861" s="399"/>
      <c r="LUT861" s="399"/>
      <c r="LUU861" s="399"/>
      <c r="LUV861" s="399"/>
      <c r="LUW861" s="399"/>
      <c r="LUX861" s="399"/>
      <c r="LUY861" s="399"/>
      <c r="LUZ861" s="399"/>
      <c r="LVA861" s="399"/>
      <c r="LVB861" s="399"/>
      <c r="LVC861" s="399"/>
      <c r="LVD861" s="399"/>
      <c r="LVE861" s="399"/>
      <c r="LVF861" s="399"/>
      <c r="LVG861" s="399"/>
      <c r="LVH861" s="399"/>
      <c r="LVI861" s="399"/>
      <c r="LVJ861" s="399"/>
      <c r="LVK861" s="399"/>
      <c r="LVL861" s="399"/>
      <c r="LVM861" s="399"/>
      <c r="LVN861" s="399"/>
      <c r="LVO861" s="399"/>
      <c r="LVP861" s="399"/>
      <c r="LVQ861" s="399"/>
      <c r="LVR861" s="399"/>
      <c r="LVS861" s="399"/>
      <c r="LVT861" s="399"/>
      <c r="LVU861" s="399"/>
      <c r="LVV861" s="399"/>
      <c r="LVW861" s="399"/>
      <c r="LVX861" s="399"/>
      <c r="LVY861" s="399"/>
      <c r="LVZ861" s="399"/>
      <c r="LWA861" s="399"/>
      <c r="LWB861" s="399"/>
      <c r="LWC861" s="399"/>
      <c r="LWD861" s="399"/>
      <c r="LWE861" s="399"/>
      <c r="LWF861" s="399"/>
      <c r="LWG861" s="399"/>
      <c r="LWH861" s="399"/>
      <c r="LWI861" s="399"/>
      <c r="LWJ861" s="399"/>
      <c r="LWK861" s="399"/>
      <c r="LWL861" s="399"/>
      <c r="LWM861" s="399"/>
      <c r="LWN861" s="399"/>
      <c r="LWO861" s="399"/>
      <c r="LWP861" s="399"/>
      <c r="LWQ861" s="399"/>
      <c r="LWR861" s="399"/>
      <c r="LWS861" s="399"/>
      <c r="LWT861" s="399"/>
      <c r="LWU861" s="399"/>
      <c r="LWV861" s="399"/>
      <c r="LWW861" s="399"/>
      <c r="LWX861" s="399"/>
      <c r="LWY861" s="399"/>
      <c r="LWZ861" s="399"/>
      <c r="LXA861" s="399"/>
      <c r="LXB861" s="399"/>
      <c r="LXC861" s="399"/>
      <c r="LXD861" s="399"/>
      <c r="LXE861" s="399"/>
      <c r="LXF861" s="399"/>
      <c r="LXG861" s="399"/>
      <c r="LXH861" s="399"/>
      <c r="LXI861" s="399"/>
      <c r="LXJ861" s="399"/>
      <c r="LXK861" s="399"/>
      <c r="LXL861" s="399"/>
      <c r="LXM861" s="399"/>
      <c r="LXN861" s="399"/>
      <c r="LXO861" s="399"/>
      <c r="LXP861" s="399"/>
      <c r="LXQ861" s="399"/>
      <c r="LXR861" s="399"/>
      <c r="LXS861" s="399"/>
      <c r="LXT861" s="399"/>
      <c r="LXU861" s="399"/>
      <c r="LXV861" s="399"/>
      <c r="LXW861" s="399"/>
      <c r="LXX861" s="399"/>
      <c r="LXY861" s="399"/>
      <c r="LXZ861" s="399"/>
      <c r="LYA861" s="399"/>
      <c r="LYB861" s="399"/>
      <c r="LYC861" s="399"/>
      <c r="LYD861" s="399"/>
      <c r="LYE861" s="399"/>
      <c r="LYF861" s="399"/>
      <c r="LYG861" s="399"/>
      <c r="LYH861" s="399"/>
      <c r="LYI861" s="399"/>
      <c r="LYJ861" s="399"/>
      <c r="LYK861" s="399"/>
      <c r="LYL861" s="399"/>
      <c r="LYM861" s="399"/>
      <c r="LYN861" s="399"/>
      <c r="LYO861" s="399"/>
      <c r="LYP861" s="399"/>
      <c r="LYQ861" s="399"/>
      <c r="LYR861" s="399"/>
      <c r="LYS861" s="399"/>
      <c r="LYT861" s="399"/>
      <c r="LYU861" s="399"/>
      <c r="LYV861" s="399"/>
      <c r="LYW861" s="399"/>
      <c r="LYX861" s="399"/>
      <c r="LYY861" s="399"/>
      <c r="LYZ861" s="399"/>
      <c r="LZA861" s="399"/>
      <c r="LZB861" s="399"/>
      <c r="LZC861" s="399"/>
      <c r="LZD861" s="399"/>
      <c r="LZE861" s="399"/>
      <c r="LZF861" s="399"/>
      <c r="LZG861" s="399"/>
      <c r="LZH861" s="399"/>
      <c r="LZI861" s="399"/>
      <c r="LZJ861" s="399"/>
      <c r="LZK861" s="399"/>
      <c r="LZL861" s="399"/>
      <c r="LZM861" s="399"/>
      <c r="LZN861" s="399"/>
      <c r="LZO861" s="399"/>
      <c r="LZP861" s="399"/>
      <c r="LZQ861" s="399"/>
      <c r="LZR861" s="399"/>
      <c r="LZS861" s="399"/>
      <c r="LZT861" s="399"/>
      <c r="LZU861" s="399"/>
      <c r="LZV861" s="399"/>
      <c r="LZW861" s="399"/>
      <c r="LZX861" s="399"/>
      <c r="LZY861" s="399"/>
      <c r="LZZ861" s="399"/>
      <c r="MAA861" s="399"/>
      <c r="MAB861" s="399"/>
      <c r="MAC861" s="399"/>
      <c r="MAD861" s="399"/>
      <c r="MAE861" s="399"/>
      <c r="MAF861" s="399"/>
      <c r="MAG861" s="399"/>
      <c r="MAH861" s="399"/>
      <c r="MAI861" s="399"/>
      <c r="MAJ861" s="399"/>
      <c r="MAK861" s="399"/>
      <c r="MAL861" s="399"/>
      <c r="MAM861" s="399"/>
      <c r="MAN861" s="399"/>
      <c r="MAO861" s="399"/>
      <c r="MAP861" s="399"/>
      <c r="MAQ861" s="399"/>
      <c r="MAR861" s="399"/>
      <c r="MAS861" s="399"/>
      <c r="MAT861" s="399"/>
      <c r="MAU861" s="399"/>
      <c r="MAV861" s="399"/>
      <c r="MAW861" s="399"/>
      <c r="MAX861" s="399"/>
      <c r="MAY861" s="399"/>
      <c r="MAZ861" s="399"/>
      <c r="MBA861" s="399"/>
      <c r="MBB861" s="399"/>
      <c r="MBC861" s="399"/>
      <c r="MBD861" s="399"/>
      <c r="MBE861" s="399"/>
      <c r="MBF861" s="399"/>
      <c r="MBG861" s="399"/>
      <c r="MBH861" s="399"/>
      <c r="MBI861" s="399"/>
      <c r="MBJ861" s="399"/>
      <c r="MBK861" s="399"/>
      <c r="MBL861" s="399"/>
      <c r="MBM861" s="399"/>
      <c r="MBN861" s="399"/>
      <c r="MBO861" s="399"/>
      <c r="MBP861" s="399"/>
      <c r="MBQ861" s="399"/>
      <c r="MBR861" s="399"/>
      <c r="MBS861" s="399"/>
      <c r="MBT861" s="399"/>
      <c r="MBU861" s="399"/>
      <c r="MBV861" s="399"/>
      <c r="MBW861" s="399"/>
      <c r="MBX861" s="399"/>
      <c r="MBY861" s="399"/>
      <c r="MBZ861" s="399"/>
      <c r="MCA861" s="399"/>
      <c r="MCB861" s="399"/>
      <c r="MCC861" s="399"/>
      <c r="MCD861" s="399"/>
      <c r="MCE861" s="399"/>
      <c r="MCF861" s="399"/>
      <c r="MCG861" s="399"/>
      <c r="MCH861" s="399"/>
      <c r="MCI861" s="399"/>
      <c r="MCJ861" s="399"/>
      <c r="MCK861" s="399"/>
      <c r="MCL861" s="399"/>
      <c r="MCM861" s="399"/>
      <c r="MCN861" s="399"/>
      <c r="MCO861" s="399"/>
      <c r="MCP861" s="399"/>
      <c r="MCQ861" s="399"/>
      <c r="MCR861" s="399"/>
      <c r="MCS861" s="399"/>
      <c r="MCT861" s="399"/>
      <c r="MCU861" s="399"/>
      <c r="MCV861" s="399"/>
      <c r="MCW861" s="399"/>
      <c r="MCX861" s="399"/>
      <c r="MCY861" s="399"/>
      <c r="MCZ861" s="399"/>
      <c r="MDA861" s="399"/>
      <c r="MDB861" s="399"/>
      <c r="MDC861" s="399"/>
      <c r="MDD861" s="399"/>
      <c r="MDE861" s="399"/>
      <c r="MDF861" s="399"/>
      <c r="MDG861" s="399"/>
      <c r="MDH861" s="399"/>
      <c r="MDI861" s="399"/>
      <c r="MDJ861" s="399"/>
      <c r="MDK861" s="399"/>
      <c r="MDL861" s="399"/>
      <c r="MDM861" s="399"/>
      <c r="MDN861" s="399"/>
      <c r="MDO861" s="399"/>
      <c r="MDP861" s="399"/>
      <c r="MDQ861" s="399"/>
      <c r="MDR861" s="399"/>
      <c r="MDS861" s="399"/>
      <c r="MDT861" s="399"/>
      <c r="MDU861" s="399"/>
      <c r="MDV861" s="399"/>
      <c r="MDW861" s="399"/>
      <c r="MDX861" s="399"/>
      <c r="MDY861" s="399"/>
      <c r="MDZ861" s="399"/>
      <c r="MEA861" s="399"/>
      <c r="MEB861" s="399"/>
      <c r="MEC861" s="399"/>
      <c r="MED861" s="399"/>
      <c r="MEE861" s="399"/>
      <c r="MEF861" s="399"/>
      <c r="MEG861" s="399"/>
      <c r="MEH861" s="399"/>
      <c r="MEI861" s="399"/>
      <c r="MEJ861" s="399"/>
      <c r="MEK861" s="399"/>
      <c r="MEL861" s="399"/>
      <c r="MEM861" s="399"/>
      <c r="MEN861" s="399"/>
      <c r="MEO861" s="399"/>
      <c r="MEP861" s="399"/>
      <c r="MEQ861" s="399"/>
      <c r="MER861" s="399"/>
      <c r="MES861" s="399"/>
      <c r="MET861" s="399"/>
      <c r="MEU861" s="399"/>
      <c r="MEV861" s="399"/>
      <c r="MEW861" s="399"/>
      <c r="MEX861" s="399"/>
      <c r="MEY861" s="399"/>
      <c r="MEZ861" s="399"/>
      <c r="MFA861" s="399"/>
      <c r="MFB861" s="399"/>
      <c r="MFC861" s="399"/>
      <c r="MFD861" s="399"/>
      <c r="MFE861" s="399"/>
      <c r="MFF861" s="399"/>
      <c r="MFG861" s="399"/>
      <c r="MFH861" s="399"/>
      <c r="MFI861" s="399"/>
      <c r="MFJ861" s="399"/>
      <c r="MFK861" s="399"/>
      <c r="MFL861" s="399"/>
      <c r="MFM861" s="399"/>
      <c r="MFN861" s="399"/>
      <c r="MFO861" s="399"/>
      <c r="MFP861" s="399"/>
      <c r="MFQ861" s="399"/>
      <c r="MFR861" s="399"/>
      <c r="MFS861" s="399"/>
      <c r="MFT861" s="399"/>
      <c r="MFU861" s="399"/>
      <c r="MFV861" s="399"/>
      <c r="MFW861" s="399"/>
      <c r="MFX861" s="399"/>
      <c r="MFY861" s="399"/>
      <c r="MFZ861" s="399"/>
      <c r="MGA861" s="399"/>
      <c r="MGB861" s="399"/>
      <c r="MGC861" s="399"/>
      <c r="MGD861" s="399"/>
      <c r="MGE861" s="399"/>
      <c r="MGF861" s="399"/>
      <c r="MGG861" s="399"/>
      <c r="MGH861" s="399"/>
      <c r="MGI861" s="399"/>
      <c r="MGJ861" s="399"/>
      <c r="MGK861" s="399"/>
      <c r="MGL861" s="399"/>
      <c r="MGM861" s="399"/>
      <c r="MGN861" s="399"/>
      <c r="MGO861" s="399"/>
      <c r="MGP861" s="399"/>
      <c r="MGQ861" s="399"/>
      <c r="MGR861" s="399"/>
      <c r="MGS861" s="399"/>
      <c r="MGT861" s="399"/>
      <c r="MGU861" s="399"/>
      <c r="MGV861" s="399"/>
      <c r="MGW861" s="399"/>
      <c r="MGX861" s="399"/>
      <c r="MGY861" s="399"/>
      <c r="MGZ861" s="399"/>
      <c r="MHA861" s="399"/>
      <c r="MHB861" s="399"/>
      <c r="MHC861" s="399"/>
      <c r="MHD861" s="399"/>
      <c r="MHE861" s="399"/>
      <c r="MHF861" s="399"/>
      <c r="MHG861" s="399"/>
      <c r="MHH861" s="399"/>
      <c r="MHI861" s="399"/>
      <c r="MHJ861" s="399"/>
      <c r="MHK861" s="399"/>
      <c r="MHL861" s="399"/>
      <c r="MHM861" s="399"/>
      <c r="MHN861" s="399"/>
      <c r="MHO861" s="399"/>
      <c r="MHP861" s="399"/>
      <c r="MHQ861" s="399"/>
      <c r="MHR861" s="399"/>
      <c r="MHS861" s="399"/>
      <c r="MHT861" s="399"/>
      <c r="MHU861" s="399"/>
      <c r="MHV861" s="399"/>
      <c r="MHW861" s="399"/>
      <c r="MHX861" s="399"/>
      <c r="MHY861" s="399"/>
      <c r="MHZ861" s="399"/>
      <c r="MIA861" s="399"/>
      <c r="MIB861" s="399"/>
      <c r="MIC861" s="399"/>
      <c r="MID861" s="399"/>
      <c r="MIE861" s="399"/>
      <c r="MIF861" s="399"/>
      <c r="MIG861" s="399"/>
      <c r="MIH861" s="399"/>
      <c r="MII861" s="399"/>
      <c r="MIJ861" s="399"/>
      <c r="MIK861" s="399"/>
      <c r="MIL861" s="399"/>
      <c r="MIM861" s="399"/>
      <c r="MIN861" s="399"/>
      <c r="MIO861" s="399"/>
      <c r="MIP861" s="399"/>
      <c r="MIQ861" s="399"/>
      <c r="MIR861" s="399"/>
      <c r="MIS861" s="399"/>
      <c r="MIT861" s="399"/>
      <c r="MIU861" s="399"/>
      <c r="MIV861" s="399"/>
      <c r="MIW861" s="399"/>
      <c r="MIX861" s="399"/>
      <c r="MIY861" s="399"/>
      <c r="MIZ861" s="399"/>
      <c r="MJA861" s="399"/>
      <c r="MJB861" s="399"/>
      <c r="MJC861" s="399"/>
      <c r="MJD861" s="399"/>
      <c r="MJE861" s="399"/>
      <c r="MJF861" s="399"/>
      <c r="MJG861" s="399"/>
      <c r="MJH861" s="399"/>
      <c r="MJI861" s="399"/>
      <c r="MJJ861" s="399"/>
      <c r="MJK861" s="399"/>
      <c r="MJL861" s="399"/>
      <c r="MJM861" s="399"/>
      <c r="MJN861" s="399"/>
      <c r="MJO861" s="399"/>
      <c r="MJP861" s="399"/>
      <c r="MJQ861" s="399"/>
      <c r="MJR861" s="399"/>
      <c r="MJS861" s="399"/>
      <c r="MJT861" s="399"/>
      <c r="MJU861" s="399"/>
      <c r="MJV861" s="399"/>
      <c r="MJW861" s="399"/>
      <c r="MJX861" s="399"/>
      <c r="MJY861" s="399"/>
      <c r="MJZ861" s="399"/>
      <c r="MKA861" s="399"/>
      <c r="MKB861" s="399"/>
      <c r="MKC861" s="399"/>
      <c r="MKD861" s="399"/>
      <c r="MKE861" s="399"/>
      <c r="MKF861" s="399"/>
      <c r="MKG861" s="399"/>
      <c r="MKH861" s="399"/>
      <c r="MKI861" s="399"/>
      <c r="MKJ861" s="399"/>
      <c r="MKK861" s="399"/>
      <c r="MKL861" s="399"/>
      <c r="MKM861" s="399"/>
      <c r="MKN861" s="399"/>
      <c r="MKO861" s="399"/>
      <c r="MKP861" s="399"/>
      <c r="MKQ861" s="399"/>
      <c r="MKR861" s="399"/>
      <c r="MKS861" s="399"/>
      <c r="MKT861" s="399"/>
      <c r="MKU861" s="399"/>
      <c r="MKV861" s="399"/>
      <c r="MKW861" s="399"/>
      <c r="MKX861" s="399"/>
      <c r="MKY861" s="399"/>
      <c r="MKZ861" s="399"/>
      <c r="MLA861" s="399"/>
      <c r="MLB861" s="399"/>
      <c r="MLC861" s="399"/>
      <c r="MLD861" s="399"/>
      <c r="MLE861" s="399"/>
      <c r="MLF861" s="399"/>
      <c r="MLG861" s="399"/>
      <c r="MLH861" s="399"/>
      <c r="MLI861" s="399"/>
      <c r="MLJ861" s="399"/>
      <c r="MLK861" s="399"/>
      <c r="MLL861" s="399"/>
      <c r="MLM861" s="399"/>
      <c r="MLN861" s="399"/>
      <c r="MLO861" s="399"/>
      <c r="MLP861" s="399"/>
      <c r="MLQ861" s="399"/>
      <c r="MLR861" s="399"/>
      <c r="MLS861" s="399"/>
      <c r="MLT861" s="399"/>
      <c r="MLU861" s="399"/>
      <c r="MLV861" s="399"/>
      <c r="MLW861" s="399"/>
      <c r="MLX861" s="399"/>
      <c r="MLY861" s="399"/>
      <c r="MLZ861" s="399"/>
      <c r="MMA861" s="399"/>
      <c r="MMB861" s="399"/>
      <c r="MMC861" s="399"/>
      <c r="MMD861" s="399"/>
      <c r="MME861" s="399"/>
      <c r="MMF861" s="399"/>
      <c r="MMG861" s="399"/>
      <c r="MMH861" s="399"/>
      <c r="MMI861" s="399"/>
      <c r="MMJ861" s="399"/>
      <c r="MMK861" s="399"/>
      <c r="MML861" s="399"/>
      <c r="MMM861" s="399"/>
      <c r="MMN861" s="399"/>
      <c r="MMO861" s="399"/>
      <c r="MMP861" s="399"/>
      <c r="MMQ861" s="399"/>
      <c r="MMR861" s="399"/>
      <c r="MMS861" s="399"/>
      <c r="MMT861" s="399"/>
      <c r="MMU861" s="399"/>
      <c r="MMV861" s="399"/>
      <c r="MMW861" s="399"/>
      <c r="MMX861" s="399"/>
      <c r="MMY861" s="399"/>
      <c r="MMZ861" s="399"/>
      <c r="MNA861" s="399"/>
      <c r="MNB861" s="399"/>
      <c r="MNC861" s="399"/>
      <c r="MND861" s="399"/>
      <c r="MNE861" s="399"/>
      <c r="MNF861" s="399"/>
      <c r="MNG861" s="399"/>
      <c r="MNH861" s="399"/>
      <c r="MNI861" s="399"/>
      <c r="MNJ861" s="399"/>
      <c r="MNK861" s="399"/>
      <c r="MNL861" s="399"/>
      <c r="MNM861" s="399"/>
      <c r="MNN861" s="399"/>
      <c r="MNO861" s="399"/>
      <c r="MNP861" s="399"/>
      <c r="MNQ861" s="399"/>
      <c r="MNR861" s="399"/>
      <c r="MNS861" s="399"/>
      <c r="MNT861" s="399"/>
      <c r="MNU861" s="399"/>
      <c r="MNV861" s="399"/>
      <c r="MNW861" s="399"/>
      <c r="MNX861" s="399"/>
      <c r="MNY861" s="399"/>
      <c r="MNZ861" s="399"/>
      <c r="MOA861" s="399"/>
      <c r="MOB861" s="399"/>
      <c r="MOC861" s="399"/>
      <c r="MOD861" s="399"/>
      <c r="MOE861" s="399"/>
      <c r="MOF861" s="399"/>
      <c r="MOG861" s="399"/>
      <c r="MOH861" s="399"/>
      <c r="MOI861" s="399"/>
      <c r="MOJ861" s="399"/>
      <c r="MOK861" s="399"/>
      <c r="MOL861" s="399"/>
      <c r="MOM861" s="399"/>
      <c r="MON861" s="399"/>
      <c r="MOO861" s="399"/>
      <c r="MOP861" s="399"/>
      <c r="MOQ861" s="399"/>
      <c r="MOR861" s="399"/>
      <c r="MOS861" s="399"/>
      <c r="MOT861" s="399"/>
      <c r="MOU861" s="399"/>
      <c r="MOV861" s="399"/>
      <c r="MOW861" s="399"/>
      <c r="MOX861" s="399"/>
      <c r="MOY861" s="399"/>
      <c r="MOZ861" s="399"/>
      <c r="MPA861" s="399"/>
      <c r="MPB861" s="399"/>
      <c r="MPC861" s="399"/>
      <c r="MPD861" s="399"/>
      <c r="MPE861" s="399"/>
      <c r="MPF861" s="399"/>
      <c r="MPG861" s="399"/>
      <c r="MPH861" s="399"/>
      <c r="MPI861" s="399"/>
      <c r="MPJ861" s="399"/>
      <c r="MPK861" s="399"/>
      <c r="MPL861" s="399"/>
      <c r="MPM861" s="399"/>
      <c r="MPN861" s="399"/>
      <c r="MPO861" s="399"/>
      <c r="MPP861" s="399"/>
      <c r="MPQ861" s="399"/>
      <c r="MPR861" s="399"/>
      <c r="MPS861" s="399"/>
      <c r="MPT861" s="399"/>
      <c r="MPU861" s="399"/>
      <c r="MPV861" s="399"/>
      <c r="MPW861" s="399"/>
      <c r="MPX861" s="399"/>
      <c r="MPY861" s="399"/>
      <c r="MPZ861" s="399"/>
      <c r="MQA861" s="399"/>
      <c r="MQB861" s="399"/>
      <c r="MQC861" s="399"/>
      <c r="MQD861" s="399"/>
      <c r="MQE861" s="399"/>
      <c r="MQF861" s="399"/>
      <c r="MQG861" s="399"/>
      <c r="MQH861" s="399"/>
      <c r="MQI861" s="399"/>
      <c r="MQJ861" s="399"/>
      <c r="MQK861" s="399"/>
      <c r="MQL861" s="399"/>
      <c r="MQM861" s="399"/>
      <c r="MQN861" s="399"/>
      <c r="MQO861" s="399"/>
      <c r="MQP861" s="399"/>
      <c r="MQQ861" s="399"/>
      <c r="MQR861" s="399"/>
      <c r="MQS861" s="399"/>
      <c r="MQT861" s="399"/>
      <c r="MQU861" s="399"/>
      <c r="MQV861" s="399"/>
      <c r="MQW861" s="399"/>
      <c r="MQX861" s="399"/>
      <c r="MQY861" s="399"/>
      <c r="MQZ861" s="399"/>
      <c r="MRA861" s="399"/>
      <c r="MRB861" s="399"/>
      <c r="MRC861" s="399"/>
      <c r="MRD861" s="399"/>
      <c r="MRE861" s="399"/>
      <c r="MRF861" s="399"/>
      <c r="MRG861" s="399"/>
      <c r="MRH861" s="399"/>
      <c r="MRI861" s="399"/>
      <c r="MRJ861" s="399"/>
      <c r="MRK861" s="399"/>
      <c r="MRL861" s="399"/>
      <c r="MRM861" s="399"/>
      <c r="MRN861" s="399"/>
      <c r="MRO861" s="399"/>
      <c r="MRP861" s="399"/>
      <c r="MRQ861" s="399"/>
      <c r="MRR861" s="399"/>
      <c r="MRS861" s="399"/>
      <c r="MRT861" s="399"/>
      <c r="MRU861" s="399"/>
      <c r="MRV861" s="399"/>
      <c r="MRW861" s="399"/>
      <c r="MRX861" s="399"/>
      <c r="MRY861" s="399"/>
      <c r="MRZ861" s="399"/>
      <c r="MSA861" s="399"/>
      <c r="MSB861" s="399"/>
      <c r="MSC861" s="399"/>
      <c r="MSD861" s="399"/>
      <c r="MSE861" s="399"/>
      <c r="MSF861" s="399"/>
      <c r="MSG861" s="399"/>
      <c r="MSH861" s="399"/>
      <c r="MSI861" s="399"/>
      <c r="MSJ861" s="399"/>
      <c r="MSK861" s="399"/>
      <c r="MSL861" s="399"/>
      <c r="MSM861" s="399"/>
      <c r="MSN861" s="399"/>
      <c r="MSO861" s="399"/>
      <c r="MSP861" s="399"/>
      <c r="MSQ861" s="399"/>
      <c r="MSR861" s="399"/>
      <c r="MSS861" s="399"/>
      <c r="MST861" s="399"/>
      <c r="MSU861" s="399"/>
      <c r="MSV861" s="399"/>
      <c r="MSW861" s="399"/>
      <c r="MSX861" s="399"/>
      <c r="MSY861" s="399"/>
      <c r="MSZ861" s="399"/>
      <c r="MTA861" s="399"/>
      <c r="MTB861" s="399"/>
      <c r="MTC861" s="399"/>
      <c r="MTD861" s="399"/>
      <c r="MTE861" s="399"/>
      <c r="MTF861" s="399"/>
      <c r="MTG861" s="399"/>
      <c r="MTH861" s="399"/>
      <c r="MTI861" s="399"/>
      <c r="MTJ861" s="399"/>
      <c r="MTK861" s="399"/>
      <c r="MTL861" s="399"/>
      <c r="MTM861" s="399"/>
      <c r="MTN861" s="399"/>
      <c r="MTO861" s="399"/>
      <c r="MTP861" s="399"/>
      <c r="MTQ861" s="399"/>
      <c r="MTR861" s="399"/>
      <c r="MTS861" s="399"/>
      <c r="MTT861" s="399"/>
      <c r="MTU861" s="399"/>
      <c r="MTV861" s="399"/>
      <c r="MTW861" s="399"/>
      <c r="MTX861" s="399"/>
      <c r="MTY861" s="399"/>
      <c r="MTZ861" s="399"/>
      <c r="MUA861" s="399"/>
      <c r="MUB861" s="399"/>
      <c r="MUC861" s="399"/>
      <c r="MUD861" s="399"/>
      <c r="MUE861" s="399"/>
      <c r="MUF861" s="399"/>
      <c r="MUG861" s="399"/>
      <c r="MUH861" s="399"/>
      <c r="MUI861" s="399"/>
      <c r="MUJ861" s="399"/>
      <c r="MUK861" s="399"/>
      <c r="MUL861" s="399"/>
      <c r="MUM861" s="399"/>
      <c r="MUN861" s="399"/>
      <c r="MUO861" s="399"/>
      <c r="MUP861" s="399"/>
      <c r="MUQ861" s="399"/>
      <c r="MUR861" s="399"/>
      <c r="MUS861" s="399"/>
      <c r="MUT861" s="399"/>
      <c r="MUU861" s="399"/>
      <c r="MUV861" s="399"/>
      <c r="MUW861" s="399"/>
      <c r="MUX861" s="399"/>
      <c r="MUY861" s="399"/>
      <c r="MUZ861" s="399"/>
      <c r="MVA861" s="399"/>
      <c r="MVB861" s="399"/>
      <c r="MVC861" s="399"/>
      <c r="MVD861" s="399"/>
      <c r="MVE861" s="399"/>
      <c r="MVF861" s="399"/>
      <c r="MVG861" s="399"/>
      <c r="MVH861" s="399"/>
      <c r="MVI861" s="399"/>
      <c r="MVJ861" s="399"/>
      <c r="MVK861" s="399"/>
      <c r="MVL861" s="399"/>
      <c r="MVM861" s="399"/>
      <c r="MVN861" s="399"/>
      <c r="MVO861" s="399"/>
      <c r="MVP861" s="399"/>
      <c r="MVQ861" s="399"/>
      <c r="MVR861" s="399"/>
      <c r="MVS861" s="399"/>
      <c r="MVT861" s="399"/>
      <c r="MVU861" s="399"/>
      <c r="MVV861" s="399"/>
      <c r="MVW861" s="399"/>
      <c r="MVX861" s="399"/>
      <c r="MVY861" s="399"/>
      <c r="MVZ861" s="399"/>
      <c r="MWA861" s="399"/>
      <c r="MWB861" s="399"/>
      <c r="MWC861" s="399"/>
      <c r="MWD861" s="399"/>
      <c r="MWE861" s="399"/>
      <c r="MWF861" s="399"/>
      <c r="MWG861" s="399"/>
      <c r="MWH861" s="399"/>
      <c r="MWI861" s="399"/>
      <c r="MWJ861" s="399"/>
      <c r="MWK861" s="399"/>
      <c r="MWL861" s="399"/>
      <c r="MWM861" s="399"/>
      <c r="MWN861" s="399"/>
      <c r="MWO861" s="399"/>
      <c r="MWP861" s="399"/>
      <c r="MWQ861" s="399"/>
      <c r="MWR861" s="399"/>
      <c r="MWS861" s="399"/>
      <c r="MWT861" s="399"/>
      <c r="MWU861" s="399"/>
      <c r="MWV861" s="399"/>
      <c r="MWW861" s="399"/>
      <c r="MWX861" s="399"/>
      <c r="MWY861" s="399"/>
      <c r="MWZ861" s="399"/>
      <c r="MXA861" s="399"/>
      <c r="MXB861" s="399"/>
      <c r="MXC861" s="399"/>
      <c r="MXD861" s="399"/>
      <c r="MXE861" s="399"/>
      <c r="MXF861" s="399"/>
      <c r="MXG861" s="399"/>
      <c r="MXH861" s="399"/>
      <c r="MXI861" s="399"/>
      <c r="MXJ861" s="399"/>
      <c r="MXK861" s="399"/>
      <c r="MXL861" s="399"/>
      <c r="MXM861" s="399"/>
      <c r="MXN861" s="399"/>
      <c r="MXO861" s="399"/>
      <c r="MXP861" s="399"/>
      <c r="MXQ861" s="399"/>
      <c r="MXR861" s="399"/>
      <c r="MXS861" s="399"/>
      <c r="MXT861" s="399"/>
      <c r="MXU861" s="399"/>
      <c r="MXV861" s="399"/>
      <c r="MXW861" s="399"/>
      <c r="MXX861" s="399"/>
      <c r="MXY861" s="399"/>
      <c r="MXZ861" s="399"/>
      <c r="MYA861" s="399"/>
      <c r="MYB861" s="399"/>
      <c r="MYC861" s="399"/>
      <c r="MYD861" s="399"/>
      <c r="MYE861" s="399"/>
      <c r="MYF861" s="399"/>
      <c r="MYG861" s="399"/>
      <c r="MYH861" s="399"/>
      <c r="MYI861" s="399"/>
      <c r="MYJ861" s="399"/>
      <c r="MYK861" s="399"/>
      <c r="MYL861" s="399"/>
      <c r="MYM861" s="399"/>
      <c r="MYN861" s="399"/>
      <c r="MYO861" s="399"/>
      <c r="MYP861" s="399"/>
      <c r="MYQ861" s="399"/>
      <c r="MYR861" s="399"/>
      <c r="MYS861" s="399"/>
      <c r="MYT861" s="399"/>
      <c r="MYU861" s="399"/>
      <c r="MYV861" s="399"/>
      <c r="MYW861" s="399"/>
      <c r="MYX861" s="399"/>
      <c r="MYY861" s="399"/>
      <c r="MYZ861" s="399"/>
      <c r="MZA861" s="399"/>
      <c r="MZB861" s="399"/>
      <c r="MZC861" s="399"/>
      <c r="MZD861" s="399"/>
      <c r="MZE861" s="399"/>
      <c r="MZF861" s="399"/>
      <c r="MZG861" s="399"/>
      <c r="MZH861" s="399"/>
      <c r="MZI861" s="399"/>
      <c r="MZJ861" s="399"/>
      <c r="MZK861" s="399"/>
      <c r="MZL861" s="399"/>
      <c r="MZM861" s="399"/>
      <c r="MZN861" s="399"/>
      <c r="MZO861" s="399"/>
      <c r="MZP861" s="399"/>
      <c r="MZQ861" s="399"/>
      <c r="MZR861" s="399"/>
      <c r="MZS861" s="399"/>
      <c r="MZT861" s="399"/>
      <c r="MZU861" s="399"/>
      <c r="MZV861" s="399"/>
      <c r="MZW861" s="399"/>
      <c r="MZX861" s="399"/>
      <c r="MZY861" s="399"/>
      <c r="MZZ861" s="399"/>
      <c r="NAA861" s="399"/>
      <c r="NAB861" s="399"/>
      <c r="NAC861" s="399"/>
      <c r="NAD861" s="399"/>
      <c r="NAE861" s="399"/>
      <c r="NAF861" s="399"/>
      <c r="NAG861" s="399"/>
      <c r="NAH861" s="399"/>
      <c r="NAI861" s="399"/>
      <c r="NAJ861" s="399"/>
      <c r="NAK861" s="399"/>
      <c r="NAL861" s="399"/>
      <c r="NAM861" s="399"/>
      <c r="NAN861" s="399"/>
      <c r="NAO861" s="399"/>
      <c r="NAP861" s="399"/>
      <c r="NAQ861" s="399"/>
      <c r="NAR861" s="399"/>
      <c r="NAS861" s="399"/>
      <c r="NAT861" s="399"/>
      <c r="NAU861" s="399"/>
      <c r="NAV861" s="399"/>
      <c r="NAW861" s="399"/>
      <c r="NAX861" s="399"/>
      <c r="NAY861" s="399"/>
      <c r="NAZ861" s="399"/>
      <c r="NBA861" s="399"/>
      <c r="NBB861" s="399"/>
      <c r="NBC861" s="399"/>
      <c r="NBD861" s="399"/>
      <c r="NBE861" s="399"/>
      <c r="NBF861" s="399"/>
      <c r="NBG861" s="399"/>
      <c r="NBH861" s="399"/>
      <c r="NBI861" s="399"/>
      <c r="NBJ861" s="399"/>
      <c r="NBK861" s="399"/>
      <c r="NBL861" s="399"/>
      <c r="NBM861" s="399"/>
      <c r="NBN861" s="399"/>
      <c r="NBO861" s="399"/>
      <c r="NBP861" s="399"/>
      <c r="NBQ861" s="399"/>
      <c r="NBR861" s="399"/>
      <c r="NBS861" s="399"/>
      <c r="NBT861" s="399"/>
      <c r="NBU861" s="399"/>
      <c r="NBV861" s="399"/>
      <c r="NBW861" s="399"/>
      <c r="NBX861" s="399"/>
      <c r="NBY861" s="399"/>
      <c r="NBZ861" s="399"/>
      <c r="NCA861" s="399"/>
      <c r="NCB861" s="399"/>
      <c r="NCC861" s="399"/>
      <c r="NCD861" s="399"/>
      <c r="NCE861" s="399"/>
      <c r="NCF861" s="399"/>
      <c r="NCG861" s="399"/>
      <c r="NCH861" s="399"/>
      <c r="NCI861" s="399"/>
      <c r="NCJ861" s="399"/>
      <c r="NCK861" s="399"/>
      <c r="NCL861" s="399"/>
      <c r="NCM861" s="399"/>
      <c r="NCN861" s="399"/>
      <c r="NCO861" s="399"/>
      <c r="NCP861" s="399"/>
      <c r="NCQ861" s="399"/>
      <c r="NCR861" s="399"/>
      <c r="NCS861" s="399"/>
      <c r="NCT861" s="399"/>
      <c r="NCU861" s="399"/>
      <c r="NCV861" s="399"/>
      <c r="NCW861" s="399"/>
      <c r="NCX861" s="399"/>
      <c r="NCY861" s="399"/>
      <c r="NCZ861" s="399"/>
      <c r="NDA861" s="399"/>
      <c r="NDB861" s="399"/>
      <c r="NDC861" s="399"/>
      <c r="NDD861" s="399"/>
      <c r="NDE861" s="399"/>
      <c r="NDF861" s="399"/>
      <c r="NDG861" s="399"/>
      <c r="NDH861" s="399"/>
      <c r="NDI861" s="399"/>
      <c r="NDJ861" s="399"/>
      <c r="NDK861" s="399"/>
      <c r="NDL861" s="399"/>
      <c r="NDM861" s="399"/>
      <c r="NDN861" s="399"/>
      <c r="NDO861" s="399"/>
      <c r="NDP861" s="399"/>
      <c r="NDQ861" s="399"/>
      <c r="NDR861" s="399"/>
      <c r="NDS861" s="399"/>
      <c r="NDT861" s="399"/>
      <c r="NDU861" s="399"/>
      <c r="NDV861" s="399"/>
      <c r="NDW861" s="399"/>
      <c r="NDX861" s="399"/>
      <c r="NDY861" s="399"/>
      <c r="NDZ861" s="399"/>
      <c r="NEA861" s="399"/>
      <c r="NEB861" s="399"/>
      <c r="NEC861" s="399"/>
      <c r="NED861" s="399"/>
      <c r="NEE861" s="399"/>
      <c r="NEF861" s="399"/>
      <c r="NEG861" s="399"/>
      <c r="NEH861" s="399"/>
      <c r="NEI861" s="399"/>
      <c r="NEJ861" s="399"/>
      <c r="NEK861" s="399"/>
      <c r="NEL861" s="399"/>
      <c r="NEM861" s="399"/>
      <c r="NEN861" s="399"/>
      <c r="NEO861" s="399"/>
      <c r="NEP861" s="399"/>
      <c r="NEQ861" s="399"/>
      <c r="NER861" s="399"/>
      <c r="NES861" s="399"/>
      <c r="NET861" s="399"/>
      <c r="NEU861" s="399"/>
      <c r="NEV861" s="399"/>
      <c r="NEW861" s="399"/>
      <c r="NEX861" s="399"/>
      <c r="NEY861" s="399"/>
      <c r="NEZ861" s="399"/>
      <c r="NFA861" s="399"/>
      <c r="NFB861" s="399"/>
      <c r="NFC861" s="399"/>
      <c r="NFD861" s="399"/>
      <c r="NFE861" s="399"/>
      <c r="NFF861" s="399"/>
      <c r="NFG861" s="399"/>
      <c r="NFH861" s="399"/>
      <c r="NFI861" s="399"/>
      <c r="NFJ861" s="399"/>
      <c r="NFK861" s="399"/>
      <c r="NFL861" s="399"/>
      <c r="NFM861" s="399"/>
      <c r="NFN861" s="399"/>
      <c r="NFO861" s="399"/>
      <c r="NFP861" s="399"/>
      <c r="NFQ861" s="399"/>
      <c r="NFR861" s="399"/>
      <c r="NFS861" s="399"/>
      <c r="NFT861" s="399"/>
      <c r="NFU861" s="399"/>
      <c r="NFV861" s="399"/>
      <c r="NFW861" s="399"/>
      <c r="NFX861" s="399"/>
      <c r="NFY861" s="399"/>
      <c r="NFZ861" s="399"/>
      <c r="NGA861" s="399"/>
      <c r="NGB861" s="399"/>
      <c r="NGC861" s="399"/>
      <c r="NGD861" s="399"/>
      <c r="NGE861" s="399"/>
      <c r="NGF861" s="399"/>
      <c r="NGG861" s="399"/>
      <c r="NGH861" s="399"/>
      <c r="NGI861" s="399"/>
      <c r="NGJ861" s="399"/>
      <c r="NGK861" s="399"/>
      <c r="NGL861" s="399"/>
      <c r="NGM861" s="399"/>
      <c r="NGN861" s="399"/>
      <c r="NGO861" s="399"/>
      <c r="NGP861" s="399"/>
      <c r="NGQ861" s="399"/>
      <c r="NGR861" s="399"/>
      <c r="NGS861" s="399"/>
      <c r="NGT861" s="399"/>
      <c r="NGU861" s="399"/>
      <c r="NGV861" s="399"/>
      <c r="NGW861" s="399"/>
      <c r="NGX861" s="399"/>
      <c r="NGY861" s="399"/>
      <c r="NGZ861" s="399"/>
      <c r="NHA861" s="399"/>
      <c r="NHB861" s="399"/>
      <c r="NHC861" s="399"/>
      <c r="NHD861" s="399"/>
      <c r="NHE861" s="399"/>
      <c r="NHF861" s="399"/>
      <c r="NHG861" s="399"/>
      <c r="NHH861" s="399"/>
      <c r="NHI861" s="399"/>
      <c r="NHJ861" s="399"/>
      <c r="NHK861" s="399"/>
      <c r="NHL861" s="399"/>
      <c r="NHM861" s="399"/>
      <c r="NHN861" s="399"/>
      <c r="NHO861" s="399"/>
      <c r="NHP861" s="399"/>
      <c r="NHQ861" s="399"/>
      <c r="NHR861" s="399"/>
      <c r="NHS861" s="399"/>
      <c r="NHT861" s="399"/>
      <c r="NHU861" s="399"/>
      <c r="NHV861" s="399"/>
      <c r="NHW861" s="399"/>
      <c r="NHX861" s="399"/>
      <c r="NHY861" s="399"/>
      <c r="NHZ861" s="399"/>
      <c r="NIA861" s="399"/>
      <c r="NIB861" s="399"/>
      <c r="NIC861" s="399"/>
      <c r="NID861" s="399"/>
      <c r="NIE861" s="399"/>
      <c r="NIF861" s="399"/>
      <c r="NIG861" s="399"/>
      <c r="NIH861" s="399"/>
      <c r="NII861" s="399"/>
      <c r="NIJ861" s="399"/>
      <c r="NIK861" s="399"/>
      <c r="NIL861" s="399"/>
      <c r="NIM861" s="399"/>
      <c r="NIN861" s="399"/>
      <c r="NIO861" s="399"/>
      <c r="NIP861" s="399"/>
      <c r="NIQ861" s="399"/>
      <c r="NIR861" s="399"/>
      <c r="NIS861" s="399"/>
      <c r="NIT861" s="399"/>
      <c r="NIU861" s="399"/>
      <c r="NIV861" s="399"/>
      <c r="NIW861" s="399"/>
      <c r="NIX861" s="399"/>
      <c r="NIY861" s="399"/>
      <c r="NIZ861" s="399"/>
      <c r="NJA861" s="399"/>
      <c r="NJB861" s="399"/>
      <c r="NJC861" s="399"/>
      <c r="NJD861" s="399"/>
      <c r="NJE861" s="399"/>
      <c r="NJF861" s="399"/>
      <c r="NJG861" s="399"/>
      <c r="NJH861" s="399"/>
      <c r="NJI861" s="399"/>
      <c r="NJJ861" s="399"/>
      <c r="NJK861" s="399"/>
      <c r="NJL861" s="399"/>
      <c r="NJM861" s="399"/>
      <c r="NJN861" s="399"/>
      <c r="NJO861" s="399"/>
      <c r="NJP861" s="399"/>
      <c r="NJQ861" s="399"/>
      <c r="NJR861" s="399"/>
      <c r="NJS861" s="399"/>
      <c r="NJT861" s="399"/>
      <c r="NJU861" s="399"/>
      <c r="NJV861" s="399"/>
      <c r="NJW861" s="399"/>
      <c r="NJX861" s="399"/>
      <c r="NJY861" s="399"/>
      <c r="NJZ861" s="399"/>
      <c r="NKA861" s="399"/>
      <c r="NKB861" s="399"/>
      <c r="NKC861" s="399"/>
      <c r="NKD861" s="399"/>
      <c r="NKE861" s="399"/>
      <c r="NKF861" s="399"/>
      <c r="NKG861" s="399"/>
      <c r="NKH861" s="399"/>
      <c r="NKI861" s="399"/>
      <c r="NKJ861" s="399"/>
      <c r="NKK861" s="399"/>
      <c r="NKL861" s="399"/>
      <c r="NKM861" s="399"/>
      <c r="NKN861" s="399"/>
      <c r="NKO861" s="399"/>
      <c r="NKP861" s="399"/>
      <c r="NKQ861" s="399"/>
      <c r="NKR861" s="399"/>
      <c r="NKS861" s="399"/>
      <c r="NKT861" s="399"/>
      <c r="NKU861" s="399"/>
      <c r="NKV861" s="399"/>
      <c r="NKW861" s="399"/>
      <c r="NKX861" s="399"/>
      <c r="NKY861" s="399"/>
      <c r="NKZ861" s="399"/>
      <c r="NLA861" s="399"/>
      <c r="NLB861" s="399"/>
      <c r="NLC861" s="399"/>
      <c r="NLD861" s="399"/>
      <c r="NLE861" s="399"/>
      <c r="NLF861" s="399"/>
      <c r="NLG861" s="399"/>
      <c r="NLH861" s="399"/>
      <c r="NLI861" s="399"/>
      <c r="NLJ861" s="399"/>
      <c r="NLK861" s="399"/>
      <c r="NLL861" s="399"/>
      <c r="NLM861" s="399"/>
      <c r="NLN861" s="399"/>
      <c r="NLO861" s="399"/>
      <c r="NLP861" s="399"/>
      <c r="NLQ861" s="399"/>
      <c r="NLR861" s="399"/>
      <c r="NLS861" s="399"/>
      <c r="NLT861" s="399"/>
      <c r="NLU861" s="399"/>
      <c r="NLV861" s="399"/>
      <c r="NLW861" s="399"/>
      <c r="NLX861" s="399"/>
      <c r="NLY861" s="399"/>
      <c r="NLZ861" s="399"/>
      <c r="NMA861" s="399"/>
      <c r="NMB861" s="399"/>
      <c r="NMC861" s="399"/>
      <c r="NMD861" s="399"/>
      <c r="NME861" s="399"/>
      <c r="NMF861" s="399"/>
      <c r="NMG861" s="399"/>
      <c r="NMH861" s="399"/>
      <c r="NMI861" s="399"/>
      <c r="NMJ861" s="399"/>
      <c r="NMK861" s="399"/>
      <c r="NML861" s="399"/>
      <c r="NMM861" s="399"/>
      <c r="NMN861" s="399"/>
      <c r="NMO861" s="399"/>
      <c r="NMP861" s="399"/>
      <c r="NMQ861" s="399"/>
      <c r="NMR861" s="399"/>
      <c r="NMS861" s="399"/>
      <c r="NMT861" s="399"/>
      <c r="NMU861" s="399"/>
      <c r="NMV861" s="399"/>
      <c r="NMW861" s="399"/>
      <c r="NMX861" s="399"/>
      <c r="NMY861" s="399"/>
      <c r="NMZ861" s="399"/>
      <c r="NNA861" s="399"/>
      <c r="NNB861" s="399"/>
      <c r="NNC861" s="399"/>
      <c r="NND861" s="399"/>
      <c r="NNE861" s="399"/>
      <c r="NNF861" s="399"/>
      <c r="NNG861" s="399"/>
      <c r="NNH861" s="399"/>
      <c r="NNI861" s="399"/>
      <c r="NNJ861" s="399"/>
      <c r="NNK861" s="399"/>
      <c r="NNL861" s="399"/>
      <c r="NNM861" s="399"/>
      <c r="NNN861" s="399"/>
      <c r="NNO861" s="399"/>
      <c r="NNP861" s="399"/>
      <c r="NNQ861" s="399"/>
      <c r="NNR861" s="399"/>
      <c r="NNS861" s="399"/>
      <c r="NNT861" s="399"/>
      <c r="NNU861" s="399"/>
      <c r="NNV861" s="399"/>
      <c r="NNW861" s="399"/>
      <c r="NNX861" s="399"/>
      <c r="NNY861" s="399"/>
      <c r="NNZ861" s="399"/>
      <c r="NOA861" s="399"/>
      <c r="NOB861" s="399"/>
      <c r="NOC861" s="399"/>
      <c r="NOD861" s="399"/>
      <c r="NOE861" s="399"/>
      <c r="NOF861" s="399"/>
      <c r="NOG861" s="399"/>
      <c r="NOH861" s="399"/>
      <c r="NOI861" s="399"/>
      <c r="NOJ861" s="399"/>
      <c r="NOK861" s="399"/>
      <c r="NOL861" s="399"/>
      <c r="NOM861" s="399"/>
      <c r="NON861" s="399"/>
      <c r="NOO861" s="399"/>
      <c r="NOP861" s="399"/>
      <c r="NOQ861" s="399"/>
      <c r="NOR861" s="399"/>
      <c r="NOS861" s="399"/>
      <c r="NOT861" s="399"/>
      <c r="NOU861" s="399"/>
      <c r="NOV861" s="399"/>
      <c r="NOW861" s="399"/>
      <c r="NOX861" s="399"/>
      <c r="NOY861" s="399"/>
      <c r="NOZ861" s="399"/>
      <c r="NPA861" s="399"/>
      <c r="NPB861" s="399"/>
      <c r="NPC861" s="399"/>
      <c r="NPD861" s="399"/>
      <c r="NPE861" s="399"/>
      <c r="NPF861" s="399"/>
      <c r="NPG861" s="399"/>
      <c r="NPH861" s="399"/>
      <c r="NPI861" s="399"/>
      <c r="NPJ861" s="399"/>
      <c r="NPK861" s="399"/>
      <c r="NPL861" s="399"/>
      <c r="NPM861" s="399"/>
      <c r="NPN861" s="399"/>
      <c r="NPO861" s="399"/>
      <c r="NPP861" s="399"/>
      <c r="NPQ861" s="399"/>
      <c r="NPR861" s="399"/>
      <c r="NPS861" s="399"/>
      <c r="NPT861" s="399"/>
      <c r="NPU861" s="399"/>
      <c r="NPV861" s="399"/>
      <c r="NPW861" s="399"/>
      <c r="NPX861" s="399"/>
      <c r="NPY861" s="399"/>
      <c r="NPZ861" s="399"/>
      <c r="NQA861" s="399"/>
      <c r="NQB861" s="399"/>
      <c r="NQC861" s="399"/>
      <c r="NQD861" s="399"/>
      <c r="NQE861" s="399"/>
      <c r="NQF861" s="399"/>
      <c r="NQG861" s="399"/>
      <c r="NQH861" s="399"/>
      <c r="NQI861" s="399"/>
      <c r="NQJ861" s="399"/>
      <c r="NQK861" s="399"/>
      <c r="NQL861" s="399"/>
      <c r="NQM861" s="399"/>
      <c r="NQN861" s="399"/>
      <c r="NQO861" s="399"/>
      <c r="NQP861" s="399"/>
      <c r="NQQ861" s="399"/>
      <c r="NQR861" s="399"/>
      <c r="NQS861" s="399"/>
      <c r="NQT861" s="399"/>
      <c r="NQU861" s="399"/>
      <c r="NQV861" s="399"/>
      <c r="NQW861" s="399"/>
      <c r="NQX861" s="399"/>
      <c r="NQY861" s="399"/>
      <c r="NQZ861" s="399"/>
      <c r="NRA861" s="399"/>
      <c r="NRB861" s="399"/>
      <c r="NRC861" s="399"/>
      <c r="NRD861" s="399"/>
      <c r="NRE861" s="399"/>
      <c r="NRF861" s="399"/>
      <c r="NRG861" s="399"/>
      <c r="NRH861" s="399"/>
      <c r="NRI861" s="399"/>
      <c r="NRJ861" s="399"/>
      <c r="NRK861" s="399"/>
      <c r="NRL861" s="399"/>
      <c r="NRM861" s="399"/>
      <c r="NRN861" s="399"/>
      <c r="NRO861" s="399"/>
      <c r="NRP861" s="399"/>
      <c r="NRQ861" s="399"/>
      <c r="NRR861" s="399"/>
      <c r="NRS861" s="399"/>
      <c r="NRT861" s="399"/>
      <c r="NRU861" s="399"/>
      <c r="NRV861" s="399"/>
      <c r="NRW861" s="399"/>
      <c r="NRX861" s="399"/>
      <c r="NRY861" s="399"/>
      <c r="NRZ861" s="399"/>
      <c r="NSA861" s="399"/>
      <c r="NSB861" s="399"/>
      <c r="NSC861" s="399"/>
      <c r="NSD861" s="399"/>
      <c r="NSE861" s="399"/>
      <c r="NSF861" s="399"/>
      <c r="NSG861" s="399"/>
      <c r="NSH861" s="399"/>
      <c r="NSI861" s="399"/>
      <c r="NSJ861" s="399"/>
      <c r="NSK861" s="399"/>
      <c r="NSL861" s="399"/>
      <c r="NSM861" s="399"/>
      <c r="NSN861" s="399"/>
      <c r="NSO861" s="399"/>
      <c r="NSP861" s="399"/>
      <c r="NSQ861" s="399"/>
      <c r="NSR861" s="399"/>
      <c r="NSS861" s="399"/>
      <c r="NST861" s="399"/>
      <c r="NSU861" s="399"/>
      <c r="NSV861" s="399"/>
      <c r="NSW861" s="399"/>
      <c r="NSX861" s="399"/>
      <c r="NSY861" s="399"/>
      <c r="NSZ861" s="399"/>
      <c r="NTA861" s="399"/>
      <c r="NTB861" s="399"/>
      <c r="NTC861" s="399"/>
      <c r="NTD861" s="399"/>
      <c r="NTE861" s="399"/>
      <c r="NTF861" s="399"/>
      <c r="NTG861" s="399"/>
      <c r="NTH861" s="399"/>
      <c r="NTI861" s="399"/>
      <c r="NTJ861" s="399"/>
      <c r="NTK861" s="399"/>
      <c r="NTL861" s="399"/>
      <c r="NTM861" s="399"/>
      <c r="NTN861" s="399"/>
      <c r="NTO861" s="399"/>
      <c r="NTP861" s="399"/>
      <c r="NTQ861" s="399"/>
      <c r="NTR861" s="399"/>
      <c r="NTS861" s="399"/>
      <c r="NTT861" s="399"/>
      <c r="NTU861" s="399"/>
      <c r="NTV861" s="399"/>
      <c r="NTW861" s="399"/>
      <c r="NTX861" s="399"/>
      <c r="NTY861" s="399"/>
      <c r="NTZ861" s="399"/>
      <c r="NUA861" s="399"/>
      <c r="NUB861" s="399"/>
      <c r="NUC861" s="399"/>
      <c r="NUD861" s="399"/>
      <c r="NUE861" s="399"/>
      <c r="NUF861" s="399"/>
      <c r="NUG861" s="399"/>
      <c r="NUH861" s="399"/>
      <c r="NUI861" s="399"/>
      <c r="NUJ861" s="399"/>
      <c r="NUK861" s="399"/>
      <c r="NUL861" s="399"/>
      <c r="NUM861" s="399"/>
      <c r="NUN861" s="399"/>
      <c r="NUO861" s="399"/>
      <c r="NUP861" s="399"/>
      <c r="NUQ861" s="399"/>
      <c r="NUR861" s="399"/>
      <c r="NUS861" s="399"/>
      <c r="NUT861" s="399"/>
      <c r="NUU861" s="399"/>
      <c r="NUV861" s="399"/>
      <c r="NUW861" s="399"/>
      <c r="NUX861" s="399"/>
      <c r="NUY861" s="399"/>
      <c r="NUZ861" s="399"/>
      <c r="NVA861" s="399"/>
      <c r="NVB861" s="399"/>
      <c r="NVC861" s="399"/>
      <c r="NVD861" s="399"/>
      <c r="NVE861" s="399"/>
      <c r="NVF861" s="399"/>
      <c r="NVG861" s="399"/>
      <c r="NVH861" s="399"/>
      <c r="NVI861" s="399"/>
      <c r="NVJ861" s="399"/>
      <c r="NVK861" s="399"/>
      <c r="NVL861" s="399"/>
      <c r="NVM861" s="399"/>
      <c r="NVN861" s="399"/>
      <c r="NVO861" s="399"/>
      <c r="NVP861" s="399"/>
      <c r="NVQ861" s="399"/>
      <c r="NVR861" s="399"/>
      <c r="NVS861" s="399"/>
      <c r="NVT861" s="399"/>
      <c r="NVU861" s="399"/>
      <c r="NVV861" s="399"/>
      <c r="NVW861" s="399"/>
      <c r="NVX861" s="399"/>
      <c r="NVY861" s="399"/>
      <c r="NVZ861" s="399"/>
      <c r="NWA861" s="399"/>
      <c r="NWB861" s="399"/>
      <c r="NWC861" s="399"/>
      <c r="NWD861" s="399"/>
      <c r="NWE861" s="399"/>
      <c r="NWF861" s="399"/>
      <c r="NWG861" s="399"/>
      <c r="NWH861" s="399"/>
      <c r="NWI861" s="399"/>
      <c r="NWJ861" s="399"/>
      <c r="NWK861" s="399"/>
      <c r="NWL861" s="399"/>
      <c r="NWM861" s="399"/>
      <c r="NWN861" s="399"/>
      <c r="NWO861" s="399"/>
      <c r="NWP861" s="399"/>
      <c r="NWQ861" s="399"/>
      <c r="NWR861" s="399"/>
      <c r="NWS861" s="399"/>
      <c r="NWT861" s="399"/>
      <c r="NWU861" s="399"/>
      <c r="NWV861" s="399"/>
      <c r="NWW861" s="399"/>
      <c r="NWX861" s="399"/>
      <c r="NWY861" s="399"/>
      <c r="NWZ861" s="399"/>
      <c r="NXA861" s="399"/>
      <c r="NXB861" s="399"/>
      <c r="NXC861" s="399"/>
      <c r="NXD861" s="399"/>
      <c r="NXE861" s="399"/>
      <c r="NXF861" s="399"/>
      <c r="NXG861" s="399"/>
      <c r="NXH861" s="399"/>
      <c r="NXI861" s="399"/>
      <c r="NXJ861" s="399"/>
      <c r="NXK861" s="399"/>
      <c r="NXL861" s="399"/>
      <c r="NXM861" s="399"/>
      <c r="NXN861" s="399"/>
      <c r="NXO861" s="399"/>
      <c r="NXP861" s="399"/>
      <c r="NXQ861" s="399"/>
      <c r="NXR861" s="399"/>
      <c r="NXS861" s="399"/>
      <c r="NXT861" s="399"/>
      <c r="NXU861" s="399"/>
      <c r="NXV861" s="399"/>
      <c r="NXW861" s="399"/>
      <c r="NXX861" s="399"/>
      <c r="NXY861" s="399"/>
      <c r="NXZ861" s="399"/>
      <c r="NYA861" s="399"/>
      <c r="NYB861" s="399"/>
      <c r="NYC861" s="399"/>
      <c r="NYD861" s="399"/>
      <c r="NYE861" s="399"/>
      <c r="NYF861" s="399"/>
      <c r="NYG861" s="399"/>
      <c r="NYH861" s="399"/>
      <c r="NYI861" s="399"/>
      <c r="NYJ861" s="399"/>
      <c r="NYK861" s="399"/>
      <c r="NYL861" s="399"/>
      <c r="NYM861" s="399"/>
      <c r="NYN861" s="399"/>
      <c r="NYO861" s="399"/>
      <c r="NYP861" s="399"/>
      <c r="NYQ861" s="399"/>
      <c r="NYR861" s="399"/>
      <c r="NYS861" s="399"/>
      <c r="NYT861" s="399"/>
      <c r="NYU861" s="399"/>
      <c r="NYV861" s="399"/>
      <c r="NYW861" s="399"/>
      <c r="NYX861" s="399"/>
      <c r="NYY861" s="399"/>
      <c r="NYZ861" s="399"/>
      <c r="NZA861" s="399"/>
      <c r="NZB861" s="399"/>
      <c r="NZC861" s="399"/>
      <c r="NZD861" s="399"/>
      <c r="NZE861" s="399"/>
      <c r="NZF861" s="399"/>
      <c r="NZG861" s="399"/>
      <c r="NZH861" s="399"/>
      <c r="NZI861" s="399"/>
      <c r="NZJ861" s="399"/>
      <c r="NZK861" s="399"/>
      <c r="NZL861" s="399"/>
      <c r="NZM861" s="399"/>
      <c r="NZN861" s="399"/>
      <c r="NZO861" s="399"/>
      <c r="NZP861" s="399"/>
      <c r="NZQ861" s="399"/>
      <c r="NZR861" s="399"/>
      <c r="NZS861" s="399"/>
      <c r="NZT861" s="399"/>
      <c r="NZU861" s="399"/>
      <c r="NZV861" s="399"/>
      <c r="NZW861" s="399"/>
      <c r="NZX861" s="399"/>
      <c r="NZY861" s="399"/>
      <c r="NZZ861" s="399"/>
      <c r="OAA861" s="399"/>
      <c r="OAB861" s="399"/>
      <c r="OAC861" s="399"/>
      <c r="OAD861" s="399"/>
      <c r="OAE861" s="399"/>
      <c r="OAF861" s="399"/>
      <c r="OAG861" s="399"/>
      <c r="OAH861" s="399"/>
      <c r="OAI861" s="399"/>
      <c r="OAJ861" s="399"/>
      <c r="OAK861" s="399"/>
      <c r="OAL861" s="399"/>
      <c r="OAM861" s="399"/>
      <c r="OAN861" s="399"/>
      <c r="OAO861" s="399"/>
      <c r="OAP861" s="399"/>
      <c r="OAQ861" s="399"/>
      <c r="OAR861" s="399"/>
      <c r="OAS861" s="399"/>
      <c r="OAT861" s="399"/>
      <c r="OAU861" s="399"/>
      <c r="OAV861" s="399"/>
      <c r="OAW861" s="399"/>
      <c r="OAX861" s="399"/>
      <c r="OAY861" s="399"/>
      <c r="OAZ861" s="399"/>
      <c r="OBA861" s="399"/>
      <c r="OBB861" s="399"/>
      <c r="OBC861" s="399"/>
      <c r="OBD861" s="399"/>
      <c r="OBE861" s="399"/>
      <c r="OBF861" s="399"/>
      <c r="OBG861" s="399"/>
      <c r="OBH861" s="399"/>
      <c r="OBI861" s="399"/>
      <c r="OBJ861" s="399"/>
      <c r="OBK861" s="399"/>
      <c r="OBL861" s="399"/>
      <c r="OBM861" s="399"/>
      <c r="OBN861" s="399"/>
      <c r="OBO861" s="399"/>
      <c r="OBP861" s="399"/>
      <c r="OBQ861" s="399"/>
      <c r="OBR861" s="399"/>
      <c r="OBS861" s="399"/>
      <c r="OBT861" s="399"/>
      <c r="OBU861" s="399"/>
      <c r="OBV861" s="399"/>
      <c r="OBW861" s="399"/>
      <c r="OBX861" s="399"/>
      <c r="OBY861" s="399"/>
      <c r="OBZ861" s="399"/>
      <c r="OCA861" s="399"/>
      <c r="OCB861" s="399"/>
      <c r="OCC861" s="399"/>
      <c r="OCD861" s="399"/>
      <c r="OCE861" s="399"/>
      <c r="OCF861" s="399"/>
      <c r="OCG861" s="399"/>
      <c r="OCH861" s="399"/>
      <c r="OCI861" s="399"/>
      <c r="OCJ861" s="399"/>
      <c r="OCK861" s="399"/>
      <c r="OCL861" s="399"/>
      <c r="OCM861" s="399"/>
      <c r="OCN861" s="399"/>
      <c r="OCO861" s="399"/>
      <c r="OCP861" s="399"/>
      <c r="OCQ861" s="399"/>
      <c r="OCR861" s="399"/>
      <c r="OCS861" s="399"/>
      <c r="OCT861" s="399"/>
      <c r="OCU861" s="399"/>
      <c r="OCV861" s="399"/>
      <c r="OCW861" s="399"/>
      <c r="OCX861" s="399"/>
      <c r="OCY861" s="399"/>
      <c r="OCZ861" s="399"/>
      <c r="ODA861" s="399"/>
      <c r="ODB861" s="399"/>
      <c r="ODC861" s="399"/>
      <c r="ODD861" s="399"/>
      <c r="ODE861" s="399"/>
      <c r="ODF861" s="399"/>
      <c r="ODG861" s="399"/>
      <c r="ODH861" s="399"/>
      <c r="ODI861" s="399"/>
      <c r="ODJ861" s="399"/>
      <c r="ODK861" s="399"/>
      <c r="ODL861" s="399"/>
      <c r="ODM861" s="399"/>
      <c r="ODN861" s="399"/>
      <c r="ODO861" s="399"/>
      <c r="ODP861" s="399"/>
      <c r="ODQ861" s="399"/>
      <c r="ODR861" s="399"/>
      <c r="ODS861" s="399"/>
      <c r="ODT861" s="399"/>
      <c r="ODU861" s="399"/>
      <c r="ODV861" s="399"/>
      <c r="ODW861" s="399"/>
      <c r="ODX861" s="399"/>
      <c r="ODY861" s="399"/>
      <c r="ODZ861" s="399"/>
      <c r="OEA861" s="399"/>
      <c r="OEB861" s="399"/>
      <c r="OEC861" s="399"/>
      <c r="OED861" s="399"/>
      <c r="OEE861" s="399"/>
      <c r="OEF861" s="399"/>
      <c r="OEG861" s="399"/>
      <c r="OEH861" s="399"/>
      <c r="OEI861" s="399"/>
      <c r="OEJ861" s="399"/>
      <c r="OEK861" s="399"/>
      <c r="OEL861" s="399"/>
      <c r="OEM861" s="399"/>
      <c r="OEN861" s="399"/>
      <c r="OEO861" s="399"/>
      <c r="OEP861" s="399"/>
      <c r="OEQ861" s="399"/>
      <c r="OER861" s="399"/>
      <c r="OES861" s="399"/>
      <c r="OET861" s="399"/>
      <c r="OEU861" s="399"/>
      <c r="OEV861" s="399"/>
      <c r="OEW861" s="399"/>
      <c r="OEX861" s="399"/>
      <c r="OEY861" s="399"/>
      <c r="OEZ861" s="399"/>
      <c r="OFA861" s="399"/>
      <c r="OFB861" s="399"/>
      <c r="OFC861" s="399"/>
      <c r="OFD861" s="399"/>
      <c r="OFE861" s="399"/>
      <c r="OFF861" s="399"/>
      <c r="OFG861" s="399"/>
      <c r="OFH861" s="399"/>
      <c r="OFI861" s="399"/>
      <c r="OFJ861" s="399"/>
      <c r="OFK861" s="399"/>
      <c r="OFL861" s="399"/>
      <c r="OFM861" s="399"/>
      <c r="OFN861" s="399"/>
      <c r="OFO861" s="399"/>
      <c r="OFP861" s="399"/>
      <c r="OFQ861" s="399"/>
      <c r="OFR861" s="399"/>
      <c r="OFS861" s="399"/>
      <c r="OFT861" s="399"/>
      <c r="OFU861" s="399"/>
      <c r="OFV861" s="399"/>
      <c r="OFW861" s="399"/>
      <c r="OFX861" s="399"/>
      <c r="OFY861" s="399"/>
      <c r="OFZ861" s="399"/>
      <c r="OGA861" s="399"/>
      <c r="OGB861" s="399"/>
      <c r="OGC861" s="399"/>
      <c r="OGD861" s="399"/>
      <c r="OGE861" s="399"/>
      <c r="OGF861" s="399"/>
      <c r="OGG861" s="399"/>
      <c r="OGH861" s="399"/>
      <c r="OGI861" s="399"/>
      <c r="OGJ861" s="399"/>
      <c r="OGK861" s="399"/>
      <c r="OGL861" s="399"/>
      <c r="OGM861" s="399"/>
      <c r="OGN861" s="399"/>
      <c r="OGO861" s="399"/>
      <c r="OGP861" s="399"/>
      <c r="OGQ861" s="399"/>
      <c r="OGR861" s="399"/>
      <c r="OGS861" s="399"/>
      <c r="OGT861" s="399"/>
      <c r="OGU861" s="399"/>
      <c r="OGV861" s="399"/>
      <c r="OGW861" s="399"/>
      <c r="OGX861" s="399"/>
      <c r="OGY861" s="399"/>
      <c r="OGZ861" s="399"/>
      <c r="OHA861" s="399"/>
      <c r="OHB861" s="399"/>
      <c r="OHC861" s="399"/>
      <c r="OHD861" s="399"/>
      <c r="OHE861" s="399"/>
      <c r="OHF861" s="399"/>
      <c r="OHG861" s="399"/>
      <c r="OHH861" s="399"/>
      <c r="OHI861" s="399"/>
      <c r="OHJ861" s="399"/>
      <c r="OHK861" s="399"/>
      <c r="OHL861" s="399"/>
      <c r="OHM861" s="399"/>
      <c r="OHN861" s="399"/>
      <c r="OHO861" s="399"/>
      <c r="OHP861" s="399"/>
      <c r="OHQ861" s="399"/>
      <c r="OHR861" s="399"/>
      <c r="OHS861" s="399"/>
      <c r="OHT861" s="399"/>
      <c r="OHU861" s="399"/>
      <c r="OHV861" s="399"/>
      <c r="OHW861" s="399"/>
      <c r="OHX861" s="399"/>
      <c r="OHY861" s="399"/>
      <c r="OHZ861" s="399"/>
      <c r="OIA861" s="399"/>
      <c r="OIB861" s="399"/>
      <c r="OIC861" s="399"/>
      <c r="OID861" s="399"/>
      <c r="OIE861" s="399"/>
      <c r="OIF861" s="399"/>
      <c r="OIG861" s="399"/>
      <c r="OIH861" s="399"/>
      <c r="OII861" s="399"/>
      <c r="OIJ861" s="399"/>
      <c r="OIK861" s="399"/>
      <c r="OIL861" s="399"/>
      <c r="OIM861" s="399"/>
      <c r="OIN861" s="399"/>
      <c r="OIO861" s="399"/>
      <c r="OIP861" s="399"/>
      <c r="OIQ861" s="399"/>
      <c r="OIR861" s="399"/>
      <c r="OIS861" s="399"/>
      <c r="OIT861" s="399"/>
      <c r="OIU861" s="399"/>
      <c r="OIV861" s="399"/>
      <c r="OIW861" s="399"/>
      <c r="OIX861" s="399"/>
      <c r="OIY861" s="399"/>
      <c r="OIZ861" s="399"/>
      <c r="OJA861" s="399"/>
      <c r="OJB861" s="399"/>
      <c r="OJC861" s="399"/>
      <c r="OJD861" s="399"/>
      <c r="OJE861" s="399"/>
      <c r="OJF861" s="399"/>
      <c r="OJG861" s="399"/>
      <c r="OJH861" s="399"/>
      <c r="OJI861" s="399"/>
      <c r="OJJ861" s="399"/>
      <c r="OJK861" s="399"/>
      <c r="OJL861" s="399"/>
      <c r="OJM861" s="399"/>
      <c r="OJN861" s="399"/>
      <c r="OJO861" s="399"/>
      <c r="OJP861" s="399"/>
      <c r="OJQ861" s="399"/>
      <c r="OJR861" s="399"/>
      <c r="OJS861" s="399"/>
      <c r="OJT861" s="399"/>
      <c r="OJU861" s="399"/>
      <c r="OJV861" s="399"/>
      <c r="OJW861" s="399"/>
      <c r="OJX861" s="399"/>
      <c r="OJY861" s="399"/>
      <c r="OJZ861" s="399"/>
      <c r="OKA861" s="399"/>
      <c r="OKB861" s="399"/>
      <c r="OKC861" s="399"/>
      <c r="OKD861" s="399"/>
      <c r="OKE861" s="399"/>
      <c r="OKF861" s="399"/>
      <c r="OKG861" s="399"/>
      <c r="OKH861" s="399"/>
      <c r="OKI861" s="399"/>
      <c r="OKJ861" s="399"/>
      <c r="OKK861" s="399"/>
      <c r="OKL861" s="399"/>
      <c r="OKM861" s="399"/>
      <c r="OKN861" s="399"/>
      <c r="OKO861" s="399"/>
      <c r="OKP861" s="399"/>
      <c r="OKQ861" s="399"/>
      <c r="OKR861" s="399"/>
      <c r="OKS861" s="399"/>
      <c r="OKT861" s="399"/>
      <c r="OKU861" s="399"/>
      <c r="OKV861" s="399"/>
      <c r="OKW861" s="399"/>
      <c r="OKX861" s="399"/>
      <c r="OKY861" s="399"/>
      <c r="OKZ861" s="399"/>
      <c r="OLA861" s="399"/>
      <c r="OLB861" s="399"/>
      <c r="OLC861" s="399"/>
      <c r="OLD861" s="399"/>
      <c r="OLE861" s="399"/>
      <c r="OLF861" s="399"/>
      <c r="OLG861" s="399"/>
      <c r="OLH861" s="399"/>
      <c r="OLI861" s="399"/>
      <c r="OLJ861" s="399"/>
      <c r="OLK861" s="399"/>
      <c r="OLL861" s="399"/>
      <c r="OLM861" s="399"/>
      <c r="OLN861" s="399"/>
      <c r="OLO861" s="399"/>
      <c r="OLP861" s="399"/>
      <c r="OLQ861" s="399"/>
      <c r="OLR861" s="399"/>
      <c r="OLS861" s="399"/>
      <c r="OLT861" s="399"/>
      <c r="OLU861" s="399"/>
      <c r="OLV861" s="399"/>
      <c r="OLW861" s="399"/>
      <c r="OLX861" s="399"/>
      <c r="OLY861" s="399"/>
      <c r="OLZ861" s="399"/>
      <c r="OMA861" s="399"/>
      <c r="OMB861" s="399"/>
      <c r="OMC861" s="399"/>
      <c r="OMD861" s="399"/>
      <c r="OME861" s="399"/>
      <c r="OMF861" s="399"/>
      <c r="OMG861" s="399"/>
      <c r="OMH861" s="399"/>
      <c r="OMI861" s="399"/>
      <c r="OMJ861" s="399"/>
      <c r="OMK861" s="399"/>
      <c r="OML861" s="399"/>
      <c r="OMM861" s="399"/>
      <c r="OMN861" s="399"/>
      <c r="OMO861" s="399"/>
      <c r="OMP861" s="399"/>
      <c r="OMQ861" s="399"/>
      <c r="OMR861" s="399"/>
      <c r="OMS861" s="399"/>
      <c r="OMT861" s="399"/>
      <c r="OMU861" s="399"/>
      <c r="OMV861" s="399"/>
      <c r="OMW861" s="399"/>
      <c r="OMX861" s="399"/>
      <c r="OMY861" s="399"/>
      <c r="OMZ861" s="399"/>
      <c r="ONA861" s="399"/>
      <c r="ONB861" s="399"/>
      <c r="ONC861" s="399"/>
      <c r="OND861" s="399"/>
      <c r="ONE861" s="399"/>
      <c r="ONF861" s="399"/>
      <c r="ONG861" s="399"/>
      <c r="ONH861" s="399"/>
      <c r="ONI861" s="399"/>
      <c r="ONJ861" s="399"/>
      <c r="ONK861" s="399"/>
      <c r="ONL861" s="399"/>
      <c r="ONM861" s="399"/>
      <c r="ONN861" s="399"/>
      <c r="ONO861" s="399"/>
      <c r="ONP861" s="399"/>
      <c r="ONQ861" s="399"/>
      <c r="ONR861" s="399"/>
      <c r="ONS861" s="399"/>
      <c r="ONT861" s="399"/>
      <c r="ONU861" s="399"/>
      <c r="ONV861" s="399"/>
      <c r="ONW861" s="399"/>
      <c r="ONX861" s="399"/>
      <c r="ONY861" s="399"/>
      <c r="ONZ861" s="399"/>
      <c r="OOA861" s="399"/>
      <c r="OOB861" s="399"/>
      <c r="OOC861" s="399"/>
      <c r="OOD861" s="399"/>
      <c r="OOE861" s="399"/>
      <c r="OOF861" s="399"/>
      <c r="OOG861" s="399"/>
      <c r="OOH861" s="399"/>
      <c r="OOI861" s="399"/>
      <c r="OOJ861" s="399"/>
      <c r="OOK861" s="399"/>
      <c r="OOL861" s="399"/>
      <c r="OOM861" s="399"/>
      <c r="OON861" s="399"/>
      <c r="OOO861" s="399"/>
      <c r="OOP861" s="399"/>
      <c r="OOQ861" s="399"/>
      <c r="OOR861" s="399"/>
      <c r="OOS861" s="399"/>
      <c r="OOT861" s="399"/>
      <c r="OOU861" s="399"/>
      <c r="OOV861" s="399"/>
      <c r="OOW861" s="399"/>
      <c r="OOX861" s="399"/>
      <c r="OOY861" s="399"/>
      <c r="OOZ861" s="399"/>
      <c r="OPA861" s="399"/>
      <c r="OPB861" s="399"/>
      <c r="OPC861" s="399"/>
      <c r="OPD861" s="399"/>
      <c r="OPE861" s="399"/>
      <c r="OPF861" s="399"/>
      <c r="OPG861" s="399"/>
      <c r="OPH861" s="399"/>
      <c r="OPI861" s="399"/>
      <c r="OPJ861" s="399"/>
      <c r="OPK861" s="399"/>
      <c r="OPL861" s="399"/>
      <c r="OPM861" s="399"/>
      <c r="OPN861" s="399"/>
      <c r="OPO861" s="399"/>
      <c r="OPP861" s="399"/>
      <c r="OPQ861" s="399"/>
      <c r="OPR861" s="399"/>
      <c r="OPS861" s="399"/>
      <c r="OPT861" s="399"/>
      <c r="OPU861" s="399"/>
      <c r="OPV861" s="399"/>
      <c r="OPW861" s="399"/>
      <c r="OPX861" s="399"/>
      <c r="OPY861" s="399"/>
      <c r="OPZ861" s="399"/>
      <c r="OQA861" s="399"/>
      <c r="OQB861" s="399"/>
      <c r="OQC861" s="399"/>
      <c r="OQD861" s="399"/>
      <c r="OQE861" s="399"/>
      <c r="OQF861" s="399"/>
      <c r="OQG861" s="399"/>
      <c r="OQH861" s="399"/>
      <c r="OQI861" s="399"/>
      <c r="OQJ861" s="399"/>
      <c r="OQK861" s="399"/>
      <c r="OQL861" s="399"/>
      <c r="OQM861" s="399"/>
      <c r="OQN861" s="399"/>
      <c r="OQO861" s="399"/>
      <c r="OQP861" s="399"/>
      <c r="OQQ861" s="399"/>
      <c r="OQR861" s="399"/>
      <c r="OQS861" s="399"/>
      <c r="OQT861" s="399"/>
      <c r="OQU861" s="399"/>
      <c r="OQV861" s="399"/>
      <c r="OQW861" s="399"/>
      <c r="OQX861" s="399"/>
      <c r="OQY861" s="399"/>
      <c r="OQZ861" s="399"/>
      <c r="ORA861" s="399"/>
      <c r="ORB861" s="399"/>
      <c r="ORC861" s="399"/>
      <c r="ORD861" s="399"/>
      <c r="ORE861" s="399"/>
      <c r="ORF861" s="399"/>
      <c r="ORG861" s="399"/>
      <c r="ORH861" s="399"/>
      <c r="ORI861" s="399"/>
      <c r="ORJ861" s="399"/>
      <c r="ORK861" s="399"/>
      <c r="ORL861" s="399"/>
      <c r="ORM861" s="399"/>
      <c r="ORN861" s="399"/>
      <c r="ORO861" s="399"/>
      <c r="ORP861" s="399"/>
      <c r="ORQ861" s="399"/>
      <c r="ORR861" s="399"/>
      <c r="ORS861" s="399"/>
      <c r="ORT861" s="399"/>
      <c r="ORU861" s="399"/>
      <c r="ORV861" s="399"/>
      <c r="ORW861" s="399"/>
      <c r="ORX861" s="399"/>
      <c r="ORY861" s="399"/>
      <c r="ORZ861" s="399"/>
      <c r="OSA861" s="399"/>
      <c r="OSB861" s="399"/>
      <c r="OSC861" s="399"/>
      <c r="OSD861" s="399"/>
      <c r="OSE861" s="399"/>
      <c r="OSF861" s="399"/>
      <c r="OSG861" s="399"/>
      <c r="OSH861" s="399"/>
      <c r="OSI861" s="399"/>
      <c r="OSJ861" s="399"/>
      <c r="OSK861" s="399"/>
      <c r="OSL861" s="399"/>
      <c r="OSM861" s="399"/>
      <c r="OSN861" s="399"/>
      <c r="OSO861" s="399"/>
      <c r="OSP861" s="399"/>
      <c r="OSQ861" s="399"/>
      <c r="OSR861" s="399"/>
      <c r="OSS861" s="399"/>
      <c r="OST861" s="399"/>
      <c r="OSU861" s="399"/>
      <c r="OSV861" s="399"/>
      <c r="OSW861" s="399"/>
      <c r="OSX861" s="399"/>
      <c r="OSY861" s="399"/>
      <c r="OSZ861" s="399"/>
      <c r="OTA861" s="399"/>
      <c r="OTB861" s="399"/>
      <c r="OTC861" s="399"/>
      <c r="OTD861" s="399"/>
      <c r="OTE861" s="399"/>
      <c r="OTF861" s="399"/>
      <c r="OTG861" s="399"/>
      <c r="OTH861" s="399"/>
      <c r="OTI861" s="399"/>
      <c r="OTJ861" s="399"/>
      <c r="OTK861" s="399"/>
      <c r="OTL861" s="399"/>
      <c r="OTM861" s="399"/>
      <c r="OTN861" s="399"/>
      <c r="OTO861" s="399"/>
      <c r="OTP861" s="399"/>
      <c r="OTQ861" s="399"/>
      <c r="OTR861" s="399"/>
      <c r="OTS861" s="399"/>
      <c r="OTT861" s="399"/>
      <c r="OTU861" s="399"/>
      <c r="OTV861" s="399"/>
      <c r="OTW861" s="399"/>
      <c r="OTX861" s="399"/>
      <c r="OTY861" s="399"/>
      <c r="OTZ861" s="399"/>
      <c r="OUA861" s="399"/>
      <c r="OUB861" s="399"/>
      <c r="OUC861" s="399"/>
      <c r="OUD861" s="399"/>
      <c r="OUE861" s="399"/>
      <c r="OUF861" s="399"/>
      <c r="OUG861" s="399"/>
      <c r="OUH861" s="399"/>
      <c r="OUI861" s="399"/>
      <c r="OUJ861" s="399"/>
      <c r="OUK861" s="399"/>
      <c r="OUL861" s="399"/>
      <c r="OUM861" s="399"/>
      <c r="OUN861" s="399"/>
      <c r="OUO861" s="399"/>
      <c r="OUP861" s="399"/>
      <c r="OUQ861" s="399"/>
      <c r="OUR861" s="399"/>
      <c r="OUS861" s="399"/>
      <c r="OUT861" s="399"/>
      <c r="OUU861" s="399"/>
      <c r="OUV861" s="399"/>
      <c r="OUW861" s="399"/>
      <c r="OUX861" s="399"/>
      <c r="OUY861" s="399"/>
      <c r="OUZ861" s="399"/>
      <c r="OVA861" s="399"/>
      <c r="OVB861" s="399"/>
      <c r="OVC861" s="399"/>
      <c r="OVD861" s="399"/>
      <c r="OVE861" s="399"/>
      <c r="OVF861" s="399"/>
      <c r="OVG861" s="399"/>
      <c r="OVH861" s="399"/>
      <c r="OVI861" s="399"/>
      <c r="OVJ861" s="399"/>
      <c r="OVK861" s="399"/>
      <c r="OVL861" s="399"/>
      <c r="OVM861" s="399"/>
      <c r="OVN861" s="399"/>
      <c r="OVO861" s="399"/>
      <c r="OVP861" s="399"/>
      <c r="OVQ861" s="399"/>
      <c r="OVR861" s="399"/>
      <c r="OVS861" s="399"/>
      <c r="OVT861" s="399"/>
      <c r="OVU861" s="399"/>
      <c r="OVV861" s="399"/>
      <c r="OVW861" s="399"/>
      <c r="OVX861" s="399"/>
      <c r="OVY861" s="399"/>
      <c r="OVZ861" s="399"/>
      <c r="OWA861" s="399"/>
      <c r="OWB861" s="399"/>
      <c r="OWC861" s="399"/>
      <c r="OWD861" s="399"/>
      <c r="OWE861" s="399"/>
      <c r="OWF861" s="399"/>
      <c r="OWG861" s="399"/>
      <c r="OWH861" s="399"/>
      <c r="OWI861" s="399"/>
      <c r="OWJ861" s="399"/>
      <c r="OWK861" s="399"/>
      <c r="OWL861" s="399"/>
      <c r="OWM861" s="399"/>
      <c r="OWN861" s="399"/>
      <c r="OWO861" s="399"/>
      <c r="OWP861" s="399"/>
      <c r="OWQ861" s="399"/>
      <c r="OWR861" s="399"/>
      <c r="OWS861" s="399"/>
      <c r="OWT861" s="399"/>
      <c r="OWU861" s="399"/>
      <c r="OWV861" s="399"/>
      <c r="OWW861" s="399"/>
      <c r="OWX861" s="399"/>
      <c r="OWY861" s="399"/>
      <c r="OWZ861" s="399"/>
      <c r="OXA861" s="399"/>
      <c r="OXB861" s="399"/>
      <c r="OXC861" s="399"/>
      <c r="OXD861" s="399"/>
      <c r="OXE861" s="399"/>
      <c r="OXF861" s="399"/>
      <c r="OXG861" s="399"/>
      <c r="OXH861" s="399"/>
      <c r="OXI861" s="399"/>
      <c r="OXJ861" s="399"/>
      <c r="OXK861" s="399"/>
      <c r="OXL861" s="399"/>
      <c r="OXM861" s="399"/>
      <c r="OXN861" s="399"/>
      <c r="OXO861" s="399"/>
      <c r="OXP861" s="399"/>
      <c r="OXQ861" s="399"/>
      <c r="OXR861" s="399"/>
      <c r="OXS861" s="399"/>
      <c r="OXT861" s="399"/>
      <c r="OXU861" s="399"/>
      <c r="OXV861" s="399"/>
      <c r="OXW861" s="399"/>
      <c r="OXX861" s="399"/>
      <c r="OXY861" s="399"/>
      <c r="OXZ861" s="399"/>
      <c r="OYA861" s="399"/>
      <c r="OYB861" s="399"/>
      <c r="OYC861" s="399"/>
      <c r="OYD861" s="399"/>
      <c r="OYE861" s="399"/>
      <c r="OYF861" s="399"/>
      <c r="OYG861" s="399"/>
      <c r="OYH861" s="399"/>
      <c r="OYI861" s="399"/>
      <c r="OYJ861" s="399"/>
      <c r="OYK861" s="399"/>
      <c r="OYL861" s="399"/>
      <c r="OYM861" s="399"/>
      <c r="OYN861" s="399"/>
      <c r="OYO861" s="399"/>
      <c r="OYP861" s="399"/>
      <c r="OYQ861" s="399"/>
      <c r="OYR861" s="399"/>
      <c r="OYS861" s="399"/>
      <c r="OYT861" s="399"/>
      <c r="OYU861" s="399"/>
      <c r="OYV861" s="399"/>
      <c r="OYW861" s="399"/>
      <c r="OYX861" s="399"/>
      <c r="OYY861" s="399"/>
      <c r="OYZ861" s="399"/>
      <c r="OZA861" s="399"/>
      <c r="OZB861" s="399"/>
      <c r="OZC861" s="399"/>
      <c r="OZD861" s="399"/>
      <c r="OZE861" s="399"/>
      <c r="OZF861" s="399"/>
      <c r="OZG861" s="399"/>
      <c r="OZH861" s="399"/>
      <c r="OZI861" s="399"/>
      <c r="OZJ861" s="399"/>
      <c r="OZK861" s="399"/>
      <c r="OZL861" s="399"/>
      <c r="OZM861" s="399"/>
      <c r="OZN861" s="399"/>
      <c r="OZO861" s="399"/>
      <c r="OZP861" s="399"/>
      <c r="OZQ861" s="399"/>
      <c r="OZR861" s="399"/>
      <c r="OZS861" s="399"/>
      <c r="OZT861" s="399"/>
      <c r="OZU861" s="399"/>
      <c r="OZV861" s="399"/>
      <c r="OZW861" s="399"/>
      <c r="OZX861" s="399"/>
      <c r="OZY861" s="399"/>
      <c r="OZZ861" s="399"/>
      <c r="PAA861" s="399"/>
      <c r="PAB861" s="399"/>
      <c r="PAC861" s="399"/>
      <c r="PAD861" s="399"/>
      <c r="PAE861" s="399"/>
      <c r="PAF861" s="399"/>
      <c r="PAG861" s="399"/>
      <c r="PAH861" s="399"/>
      <c r="PAI861" s="399"/>
      <c r="PAJ861" s="399"/>
      <c r="PAK861" s="399"/>
      <c r="PAL861" s="399"/>
      <c r="PAM861" s="399"/>
      <c r="PAN861" s="399"/>
      <c r="PAO861" s="399"/>
      <c r="PAP861" s="399"/>
      <c r="PAQ861" s="399"/>
      <c r="PAR861" s="399"/>
      <c r="PAS861" s="399"/>
      <c r="PAT861" s="399"/>
      <c r="PAU861" s="399"/>
      <c r="PAV861" s="399"/>
      <c r="PAW861" s="399"/>
      <c r="PAX861" s="399"/>
      <c r="PAY861" s="399"/>
      <c r="PAZ861" s="399"/>
      <c r="PBA861" s="399"/>
      <c r="PBB861" s="399"/>
      <c r="PBC861" s="399"/>
      <c r="PBD861" s="399"/>
      <c r="PBE861" s="399"/>
      <c r="PBF861" s="399"/>
      <c r="PBG861" s="399"/>
      <c r="PBH861" s="399"/>
      <c r="PBI861" s="399"/>
      <c r="PBJ861" s="399"/>
      <c r="PBK861" s="399"/>
      <c r="PBL861" s="399"/>
      <c r="PBM861" s="399"/>
      <c r="PBN861" s="399"/>
      <c r="PBO861" s="399"/>
      <c r="PBP861" s="399"/>
      <c r="PBQ861" s="399"/>
      <c r="PBR861" s="399"/>
      <c r="PBS861" s="399"/>
      <c r="PBT861" s="399"/>
      <c r="PBU861" s="399"/>
      <c r="PBV861" s="399"/>
      <c r="PBW861" s="399"/>
      <c r="PBX861" s="399"/>
      <c r="PBY861" s="399"/>
      <c r="PBZ861" s="399"/>
      <c r="PCA861" s="399"/>
      <c r="PCB861" s="399"/>
      <c r="PCC861" s="399"/>
      <c r="PCD861" s="399"/>
      <c r="PCE861" s="399"/>
      <c r="PCF861" s="399"/>
      <c r="PCG861" s="399"/>
      <c r="PCH861" s="399"/>
      <c r="PCI861" s="399"/>
      <c r="PCJ861" s="399"/>
      <c r="PCK861" s="399"/>
      <c r="PCL861" s="399"/>
      <c r="PCM861" s="399"/>
      <c r="PCN861" s="399"/>
      <c r="PCO861" s="399"/>
      <c r="PCP861" s="399"/>
      <c r="PCQ861" s="399"/>
      <c r="PCR861" s="399"/>
      <c r="PCS861" s="399"/>
      <c r="PCT861" s="399"/>
      <c r="PCU861" s="399"/>
      <c r="PCV861" s="399"/>
      <c r="PCW861" s="399"/>
      <c r="PCX861" s="399"/>
      <c r="PCY861" s="399"/>
      <c r="PCZ861" s="399"/>
      <c r="PDA861" s="399"/>
      <c r="PDB861" s="399"/>
      <c r="PDC861" s="399"/>
      <c r="PDD861" s="399"/>
      <c r="PDE861" s="399"/>
      <c r="PDF861" s="399"/>
      <c r="PDG861" s="399"/>
      <c r="PDH861" s="399"/>
      <c r="PDI861" s="399"/>
      <c r="PDJ861" s="399"/>
      <c r="PDK861" s="399"/>
      <c r="PDL861" s="399"/>
      <c r="PDM861" s="399"/>
      <c r="PDN861" s="399"/>
      <c r="PDO861" s="399"/>
      <c r="PDP861" s="399"/>
      <c r="PDQ861" s="399"/>
      <c r="PDR861" s="399"/>
      <c r="PDS861" s="399"/>
      <c r="PDT861" s="399"/>
      <c r="PDU861" s="399"/>
      <c r="PDV861" s="399"/>
      <c r="PDW861" s="399"/>
      <c r="PDX861" s="399"/>
      <c r="PDY861" s="399"/>
      <c r="PDZ861" s="399"/>
      <c r="PEA861" s="399"/>
      <c r="PEB861" s="399"/>
      <c r="PEC861" s="399"/>
      <c r="PED861" s="399"/>
      <c r="PEE861" s="399"/>
      <c r="PEF861" s="399"/>
      <c r="PEG861" s="399"/>
      <c r="PEH861" s="399"/>
      <c r="PEI861" s="399"/>
      <c r="PEJ861" s="399"/>
      <c r="PEK861" s="399"/>
      <c r="PEL861" s="399"/>
      <c r="PEM861" s="399"/>
      <c r="PEN861" s="399"/>
      <c r="PEO861" s="399"/>
      <c r="PEP861" s="399"/>
      <c r="PEQ861" s="399"/>
      <c r="PER861" s="399"/>
      <c r="PES861" s="399"/>
      <c r="PET861" s="399"/>
      <c r="PEU861" s="399"/>
      <c r="PEV861" s="399"/>
      <c r="PEW861" s="399"/>
      <c r="PEX861" s="399"/>
      <c r="PEY861" s="399"/>
      <c r="PEZ861" s="399"/>
      <c r="PFA861" s="399"/>
      <c r="PFB861" s="399"/>
      <c r="PFC861" s="399"/>
      <c r="PFD861" s="399"/>
      <c r="PFE861" s="399"/>
      <c r="PFF861" s="399"/>
      <c r="PFG861" s="399"/>
      <c r="PFH861" s="399"/>
      <c r="PFI861" s="399"/>
      <c r="PFJ861" s="399"/>
      <c r="PFK861" s="399"/>
      <c r="PFL861" s="399"/>
      <c r="PFM861" s="399"/>
      <c r="PFN861" s="399"/>
      <c r="PFO861" s="399"/>
      <c r="PFP861" s="399"/>
      <c r="PFQ861" s="399"/>
      <c r="PFR861" s="399"/>
      <c r="PFS861" s="399"/>
      <c r="PFT861" s="399"/>
      <c r="PFU861" s="399"/>
      <c r="PFV861" s="399"/>
      <c r="PFW861" s="399"/>
      <c r="PFX861" s="399"/>
      <c r="PFY861" s="399"/>
      <c r="PFZ861" s="399"/>
      <c r="PGA861" s="399"/>
      <c r="PGB861" s="399"/>
      <c r="PGC861" s="399"/>
      <c r="PGD861" s="399"/>
      <c r="PGE861" s="399"/>
      <c r="PGF861" s="399"/>
      <c r="PGG861" s="399"/>
      <c r="PGH861" s="399"/>
      <c r="PGI861" s="399"/>
      <c r="PGJ861" s="399"/>
      <c r="PGK861" s="399"/>
      <c r="PGL861" s="399"/>
      <c r="PGM861" s="399"/>
      <c r="PGN861" s="399"/>
      <c r="PGO861" s="399"/>
      <c r="PGP861" s="399"/>
      <c r="PGQ861" s="399"/>
      <c r="PGR861" s="399"/>
      <c r="PGS861" s="399"/>
      <c r="PGT861" s="399"/>
      <c r="PGU861" s="399"/>
      <c r="PGV861" s="399"/>
      <c r="PGW861" s="399"/>
      <c r="PGX861" s="399"/>
      <c r="PGY861" s="399"/>
      <c r="PGZ861" s="399"/>
      <c r="PHA861" s="399"/>
      <c r="PHB861" s="399"/>
      <c r="PHC861" s="399"/>
      <c r="PHD861" s="399"/>
      <c r="PHE861" s="399"/>
      <c r="PHF861" s="399"/>
      <c r="PHG861" s="399"/>
      <c r="PHH861" s="399"/>
      <c r="PHI861" s="399"/>
      <c r="PHJ861" s="399"/>
      <c r="PHK861" s="399"/>
      <c r="PHL861" s="399"/>
      <c r="PHM861" s="399"/>
      <c r="PHN861" s="399"/>
      <c r="PHO861" s="399"/>
      <c r="PHP861" s="399"/>
      <c r="PHQ861" s="399"/>
      <c r="PHR861" s="399"/>
      <c r="PHS861" s="399"/>
      <c r="PHT861" s="399"/>
      <c r="PHU861" s="399"/>
      <c r="PHV861" s="399"/>
      <c r="PHW861" s="399"/>
      <c r="PHX861" s="399"/>
      <c r="PHY861" s="399"/>
      <c r="PHZ861" s="399"/>
      <c r="PIA861" s="399"/>
      <c r="PIB861" s="399"/>
      <c r="PIC861" s="399"/>
      <c r="PID861" s="399"/>
      <c r="PIE861" s="399"/>
      <c r="PIF861" s="399"/>
      <c r="PIG861" s="399"/>
      <c r="PIH861" s="399"/>
      <c r="PII861" s="399"/>
      <c r="PIJ861" s="399"/>
      <c r="PIK861" s="399"/>
      <c r="PIL861" s="399"/>
      <c r="PIM861" s="399"/>
      <c r="PIN861" s="399"/>
      <c r="PIO861" s="399"/>
      <c r="PIP861" s="399"/>
      <c r="PIQ861" s="399"/>
      <c r="PIR861" s="399"/>
      <c r="PIS861" s="399"/>
      <c r="PIT861" s="399"/>
      <c r="PIU861" s="399"/>
      <c r="PIV861" s="399"/>
      <c r="PIW861" s="399"/>
      <c r="PIX861" s="399"/>
      <c r="PIY861" s="399"/>
      <c r="PIZ861" s="399"/>
      <c r="PJA861" s="399"/>
      <c r="PJB861" s="399"/>
      <c r="PJC861" s="399"/>
      <c r="PJD861" s="399"/>
      <c r="PJE861" s="399"/>
      <c r="PJF861" s="399"/>
      <c r="PJG861" s="399"/>
      <c r="PJH861" s="399"/>
      <c r="PJI861" s="399"/>
      <c r="PJJ861" s="399"/>
      <c r="PJK861" s="399"/>
      <c r="PJL861" s="399"/>
      <c r="PJM861" s="399"/>
      <c r="PJN861" s="399"/>
      <c r="PJO861" s="399"/>
      <c r="PJP861" s="399"/>
      <c r="PJQ861" s="399"/>
      <c r="PJR861" s="399"/>
      <c r="PJS861" s="399"/>
      <c r="PJT861" s="399"/>
      <c r="PJU861" s="399"/>
      <c r="PJV861" s="399"/>
      <c r="PJW861" s="399"/>
      <c r="PJX861" s="399"/>
      <c r="PJY861" s="399"/>
      <c r="PJZ861" s="399"/>
      <c r="PKA861" s="399"/>
      <c r="PKB861" s="399"/>
      <c r="PKC861" s="399"/>
      <c r="PKD861" s="399"/>
      <c r="PKE861" s="399"/>
      <c r="PKF861" s="399"/>
      <c r="PKG861" s="399"/>
      <c r="PKH861" s="399"/>
      <c r="PKI861" s="399"/>
      <c r="PKJ861" s="399"/>
      <c r="PKK861" s="399"/>
      <c r="PKL861" s="399"/>
      <c r="PKM861" s="399"/>
      <c r="PKN861" s="399"/>
      <c r="PKO861" s="399"/>
      <c r="PKP861" s="399"/>
      <c r="PKQ861" s="399"/>
      <c r="PKR861" s="399"/>
      <c r="PKS861" s="399"/>
      <c r="PKT861" s="399"/>
      <c r="PKU861" s="399"/>
      <c r="PKV861" s="399"/>
      <c r="PKW861" s="399"/>
      <c r="PKX861" s="399"/>
      <c r="PKY861" s="399"/>
      <c r="PKZ861" s="399"/>
      <c r="PLA861" s="399"/>
      <c r="PLB861" s="399"/>
      <c r="PLC861" s="399"/>
      <c r="PLD861" s="399"/>
      <c r="PLE861" s="399"/>
      <c r="PLF861" s="399"/>
      <c r="PLG861" s="399"/>
      <c r="PLH861" s="399"/>
      <c r="PLI861" s="399"/>
      <c r="PLJ861" s="399"/>
      <c r="PLK861" s="399"/>
      <c r="PLL861" s="399"/>
      <c r="PLM861" s="399"/>
      <c r="PLN861" s="399"/>
      <c r="PLO861" s="399"/>
      <c r="PLP861" s="399"/>
      <c r="PLQ861" s="399"/>
      <c r="PLR861" s="399"/>
      <c r="PLS861" s="399"/>
      <c r="PLT861" s="399"/>
      <c r="PLU861" s="399"/>
      <c r="PLV861" s="399"/>
      <c r="PLW861" s="399"/>
      <c r="PLX861" s="399"/>
      <c r="PLY861" s="399"/>
      <c r="PLZ861" s="399"/>
      <c r="PMA861" s="399"/>
      <c r="PMB861" s="399"/>
      <c r="PMC861" s="399"/>
      <c r="PMD861" s="399"/>
      <c r="PME861" s="399"/>
      <c r="PMF861" s="399"/>
      <c r="PMG861" s="399"/>
      <c r="PMH861" s="399"/>
      <c r="PMI861" s="399"/>
      <c r="PMJ861" s="399"/>
      <c r="PMK861" s="399"/>
      <c r="PML861" s="399"/>
      <c r="PMM861" s="399"/>
      <c r="PMN861" s="399"/>
      <c r="PMO861" s="399"/>
      <c r="PMP861" s="399"/>
      <c r="PMQ861" s="399"/>
      <c r="PMR861" s="399"/>
      <c r="PMS861" s="399"/>
      <c r="PMT861" s="399"/>
      <c r="PMU861" s="399"/>
      <c r="PMV861" s="399"/>
      <c r="PMW861" s="399"/>
      <c r="PMX861" s="399"/>
      <c r="PMY861" s="399"/>
      <c r="PMZ861" s="399"/>
      <c r="PNA861" s="399"/>
      <c r="PNB861" s="399"/>
      <c r="PNC861" s="399"/>
      <c r="PND861" s="399"/>
      <c r="PNE861" s="399"/>
      <c r="PNF861" s="399"/>
      <c r="PNG861" s="399"/>
      <c r="PNH861" s="399"/>
      <c r="PNI861" s="399"/>
      <c r="PNJ861" s="399"/>
      <c r="PNK861" s="399"/>
      <c r="PNL861" s="399"/>
      <c r="PNM861" s="399"/>
      <c r="PNN861" s="399"/>
      <c r="PNO861" s="399"/>
      <c r="PNP861" s="399"/>
      <c r="PNQ861" s="399"/>
      <c r="PNR861" s="399"/>
      <c r="PNS861" s="399"/>
      <c r="PNT861" s="399"/>
      <c r="PNU861" s="399"/>
      <c r="PNV861" s="399"/>
      <c r="PNW861" s="399"/>
      <c r="PNX861" s="399"/>
      <c r="PNY861" s="399"/>
      <c r="PNZ861" s="399"/>
      <c r="POA861" s="399"/>
      <c r="POB861" s="399"/>
      <c r="POC861" s="399"/>
      <c r="POD861" s="399"/>
      <c r="POE861" s="399"/>
      <c r="POF861" s="399"/>
      <c r="POG861" s="399"/>
      <c r="POH861" s="399"/>
      <c r="POI861" s="399"/>
      <c r="POJ861" s="399"/>
      <c r="POK861" s="399"/>
      <c r="POL861" s="399"/>
      <c r="POM861" s="399"/>
      <c r="PON861" s="399"/>
      <c r="POO861" s="399"/>
      <c r="POP861" s="399"/>
      <c r="POQ861" s="399"/>
      <c r="POR861" s="399"/>
      <c r="POS861" s="399"/>
      <c r="POT861" s="399"/>
      <c r="POU861" s="399"/>
      <c r="POV861" s="399"/>
      <c r="POW861" s="399"/>
      <c r="POX861" s="399"/>
      <c r="POY861" s="399"/>
      <c r="POZ861" s="399"/>
      <c r="PPA861" s="399"/>
      <c r="PPB861" s="399"/>
      <c r="PPC861" s="399"/>
      <c r="PPD861" s="399"/>
      <c r="PPE861" s="399"/>
      <c r="PPF861" s="399"/>
      <c r="PPG861" s="399"/>
      <c r="PPH861" s="399"/>
      <c r="PPI861" s="399"/>
      <c r="PPJ861" s="399"/>
      <c r="PPK861" s="399"/>
      <c r="PPL861" s="399"/>
      <c r="PPM861" s="399"/>
      <c r="PPN861" s="399"/>
      <c r="PPO861" s="399"/>
      <c r="PPP861" s="399"/>
      <c r="PPQ861" s="399"/>
      <c r="PPR861" s="399"/>
      <c r="PPS861" s="399"/>
      <c r="PPT861" s="399"/>
      <c r="PPU861" s="399"/>
      <c r="PPV861" s="399"/>
      <c r="PPW861" s="399"/>
      <c r="PPX861" s="399"/>
      <c r="PPY861" s="399"/>
      <c r="PPZ861" s="399"/>
      <c r="PQA861" s="399"/>
      <c r="PQB861" s="399"/>
      <c r="PQC861" s="399"/>
      <c r="PQD861" s="399"/>
      <c r="PQE861" s="399"/>
      <c r="PQF861" s="399"/>
      <c r="PQG861" s="399"/>
      <c r="PQH861" s="399"/>
      <c r="PQI861" s="399"/>
      <c r="PQJ861" s="399"/>
      <c r="PQK861" s="399"/>
      <c r="PQL861" s="399"/>
      <c r="PQM861" s="399"/>
      <c r="PQN861" s="399"/>
      <c r="PQO861" s="399"/>
      <c r="PQP861" s="399"/>
      <c r="PQQ861" s="399"/>
      <c r="PQR861" s="399"/>
      <c r="PQS861" s="399"/>
      <c r="PQT861" s="399"/>
      <c r="PQU861" s="399"/>
      <c r="PQV861" s="399"/>
      <c r="PQW861" s="399"/>
      <c r="PQX861" s="399"/>
      <c r="PQY861" s="399"/>
      <c r="PQZ861" s="399"/>
      <c r="PRA861" s="399"/>
      <c r="PRB861" s="399"/>
      <c r="PRC861" s="399"/>
      <c r="PRD861" s="399"/>
      <c r="PRE861" s="399"/>
      <c r="PRF861" s="399"/>
      <c r="PRG861" s="399"/>
      <c r="PRH861" s="399"/>
      <c r="PRI861" s="399"/>
      <c r="PRJ861" s="399"/>
      <c r="PRK861" s="399"/>
      <c r="PRL861" s="399"/>
      <c r="PRM861" s="399"/>
      <c r="PRN861" s="399"/>
      <c r="PRO861" s="399"/>
      <c r="PRP861" s="399"/>
      <c r="PRQ861" s="399"/>
      <c r="PRR861" s="399"/>
      <c r="PRS861" s="399"/>
      <c r="PRT861" s="399"/>
      <c r="PRU861" s="399"/>
      <c r="PRV861" s="399"/>
      <c r="PRW861" s="399"/>
      <c r="PRX861" s="399"/>
      <c r="PRY861" s="399"/>
      <c r="PRZ861" s="399"/>
      <c r="PSA861" s="399"/>
      <c r="PSB861" s="399"/>
      <c r="PSC861" s="399"/>
      <c r="PSD861" s="399"/>
      <c r="PSE861" s="399"/>
      <c r="PSF861" s="399"/>
      <c r="PSG861" s="399"/>
      <c r="PSH861" s="399"/>
      <c r="PSI861" s="399"/>
      <c r="PSJ861" s="399"/>
      <c r="PSK861" s="399"/>
      <c r="PSL861" s="399"/>
      <c r="PSM861" s="399"/>
      <c r="PSN861" s="399"/>
      <c r="PSO861" s="399"/>
      <c r="PSP861" s="399"/>
      <c r="PSQ861" s="399"/>
      <c r="PSR861" s="399"/>
      <c r="PSS861" s="399"/>
      <c r="PST861" s="399"/>
      <c r="PSU861" s="399"/>
      <c r="PSV861" s="399"/>
      <c r="PSW861" s="399"/>
      <c r="PSX861" s="399"/>
      <c r="PSY861" s="399"/>
      <c r="PSZ861" s="399"/>
      <c r="PTA861" s="399"/>
      <c r="PTB861" s="399"/>
      <c r="PTC861" s="399"/>
      <c r="PTD861" s="399"/>
      <c r="PTE861" s="399"/>
      <c r="PTF861" s="399"/>
      <c r="PTG861" s="399"/>
      <c r="PTH861" s="399"/>
      <c r="PTI861" s="399"/>
      <c r="PTJ861" s="399"/>
      <c r="PTK861" s="399"/>
      <c r="PTL861" s="399"/>
      <c r="PTM861" s="399"/>
      <c r="PTN861" s="399"/>
      <c r="PTO861" s="399"/>
      <c r="PTP861" s="399"/>
      <c r="PTQ861" s="399"/>
      <c r="PTR861" s="399"/>
      <c r="PTS861" s="399"/>
      <c r="PTT861" s="399"/>
      <c r="PTU861" s="399"/>
      <c r="PTV861" s="399"/>
      <c r="PTW861" s="399"/>
      <c r="PTX861" s="399"/>
      <c r="PTY861" s="399"/>
      <c r="PTZ861" s="399"/>
      <c r="PUA861" s="399"/>
      <c r="PUB861" s="399"/>
      <c r="PUC861" s="399"/>
      <c r="PUD861" s="399"/>
      <c r="PUE861" s="399"/>
      <c r="PUF861" s="399"/>
      <c r="PUG861" s="399"/>
      <c r="PUH861" s="399"/>
      <c r="PUI861" s="399"/>
      <c r="PUJ861" s="399"/>
      <c r="PUK861" s="399"/>
      <c r="PUL861" s="399"/>
      <c r="PUM861" s="399"/>
      <c r="PUN861" s="399"/>
      <c r="PUO861" s="399"/>
      <c r="PUP861" s="399"/>
      <c r="PUQ861" s="399"/>
      <c r="PUR861" s="399"/>
      <c r="PUS861" s="399"/>
      <c r="PUT861" s="399"/>
      <c r="PUU861" s="399"/>
      <c r="PUV861" s="399"/>
      <c r="PUW861" s="399"/>
      <c r="PUX861" s="399"/>
      <c r="PUY861" s="399"/>
      <c r="PUZ861" s="399"/>
      <c r="PVA861" s="399"/>
      <c r="PVB861" s="399"/>
      <c r="PVC861" s="399"/>
      <c r="PVD861" s="399"/>
      <c r="PVE861" s="399"/>
      <c r="PVF861" s="399"/>
      <c r="PVG861" s="399"/>
      <c r="PVH861" s="399"/>
      <c r="PVI861" s="399"/>
      <c r="PVJ861" s="399"/>
      <c r="PVK861" s="399"/>
      <c r="PVL861" s="399"/>
      <c r="PVM861" s="399"/>
      <c r="PVN861" s="399"/>
      <c r="PVO861" s="399"/>
      <c r="PVP861" s="399"/>
      <c r="PVQ861" s="399"/>
      <c r="PVR861" s="399"/>
      <c r="PVS861" s="399"/>
      <c r="PVT861" s="399"/>
      <c r="PVU861" s="399"/>
      <c r="PVV861" s="399"/>
      <c r="PVW861" s="399"/>
      <c r="PVX861" s="399"/>
      <c r="PVY861" s="399"/>
      <c r="PVZ861" s="399"/>
      <c r="PWA861" s="399"/>
      <c r="PWB861" s="399"/>
      <c r="PWC861" s="399"/>
      <c r="PWD861" s="399"/>
      <c r="PWE861" s="399"/>
      <c r="PWF861" s="399"/>
      <c r="PWG861" s="399"/>
      <c r="PWH861" s="399"/>
      <c r="PWI861" s="399"/>
      <c r="PWJ861" s="399"/>
      <c r="PWK861" s="399"/>
      <c r="PWL861" s="399"/>
      <c r="PWM861" s="399"/>
      <c r="PWN861" s="399"/>
      <c r="PWO861" s="399"/>
      <c r="PWP861" s="399"/>
      <c r="PWQ861" s="399"/>
      <c r="PWR861" s="399"/>
      <c r="PWS861" s="399"/>
      <c r="PWT861" s="399"/>
      <c r="PWU861" s="399"/>
      <c r="PWV861" s="399"/>
      <c r="PWW861" s="399"/>
      <c r="PWX861" s="399"/>
      <c r="PWY861" s="399"/>
      <c r="PWZ861" s="399"/>
      <c r="PXA861" s="399"/>
      <c r="PXB861" s="399"/>
      <c r="PXC861" s="399"/>
      <c r="PXD861" s="399"/>
      <c r="PXE861" s="399"/>
      <c r="PXF861" s="399"/>
      <c r="PXG861" s="399"/>
      <c r="PXH861" s="399"/>
      <c r="PXI861" s="399"/>
      <c r="PXJ861" s="399"/>
      <c r="PXK861" s="399"/>
      <c r="PXL861" s="399"/>
      <c r="PXM861" s="399"/>
      <c r="PXN861" s="399"/>
      <c r="PXO861" s="399"/>
      <c r="PXP861" s="399"/>
      <c r="PXQ861" s="399"/>
      <c r="PXR861" s="399"/>
      <c r="PXS861" s="399"/>
      <c r="PXT861" s="399"/>
      <c r="PXU861" s="399"/>
      <c r="PXV861" s="399"/>
      <c r="PXW861" s="399"/>
      <c r="PXX861" s="399"/>
      <c r="PXY861" s="399"/>
      <c r="PXZ861" s="399"/>
      <c r="PYA861" s="399"/>
      <c r="PYB861" s="399"/>
      <c r="PYC861" s="399"/>
      <c r="PYD861" s="399"/>
      <c r="PYE861" s="399"/>
      <c r="PYF861" s="399"/>
      <c r="PYG861" s="399"/>
      <c r="PYH861" s="399"/>
      <c r="PYI861" s="399"/>
      <c r="PYJ861" s="399"/>
      <c r="PYK861" s="399"/>
      <c r="PYL861" s="399"/>
      <c r="PYM861" s="399"/>
      <c r="PYN861" s="399"/>
      <c r="PYO861" s="399"/>
      <c r="PYP861" s="399"/>
      <c r="PYQ861" s="399"/>
      <c r="PYR861" s="399"/>
      <c r="PYS861" s="399"/>
      <c r="PYT861" s="399"/>
      <c r="PYU861" s="399"/>
      <c r="PYV861" s="399"/>
      <c r="PYW861" s="399"/>
      <c r="PYX861" s="399"/>
      <c r="PYY861" s="399"/>
      <c r="PYZ861" s="399"/>
      <c r="PZA861" s="399"/>
      <c r="PZB861" s="399"/>
      <c r="PZC861" s="399"/>
      <c r="PZD861" s="399"/>
      <c r="PZE861" s="399"/>
      <c r="PZF861" s="399"/>
      <c r="PZG861" s="399"/>
      <c r="PZH861" s="399"/>
      <c r="PZI861" s="399"/>
      <c r="PZJ861" s="399"/>
      <c r="PZK861" s="399"/>
      <c r="PZL861" s="399"/>
      <c r="PZM861" s="399"/>
      <c r="PZN861" s="399"/>
      <c r="PZO861" s="399"/>
      <c r="PZP861" s="399"/>
      <c r="PZQ861" s="399"/>
      <c r="PZR861" s="399"/>
      <c r="PZS861" s="399"/>
      <c r="PZT861" s="399"/>
      <c r="PZU861" s="399"/>
      <c r="PZV861" s="399"/>
      <c r="PZW861" s="399"/>
      <c r="PZX861" s="399"/>
      <c r="PZY861" s="399"/>
      <c r="PZZ861" s="399"/>
      <c r="QAA861" s="399"/>
      <c r="QAB861" s="399"/>
      <c r="QAC861" s="399"/>
      <c r="QAD861" s="399"/>
      <c r="QAE861" s="399"/>
      <c r="QAF861" s="399"/>
      <c r="QAG861" s="399"/>
      <c r="QAH861" s="399"/>
      <c r="QAI861" s="399"/>
      <c r="QAJ861" s="399"/>
      <c r="QAK861" s="399"/>
      <c r="QAL861" s="399"/>
      <c r="QAM861" s="399"/>
      <c r="QAN861" s="399"/>
      <c r="QAO861" s="399"/>
      <c r="QAP861" s="399"/>
      <c r="QAQ861" s="399"/>
      <c r="QAR861" s="399"/>
      <c r="QAS861" s="399"/>
      <c r="QAT861" s="399"/>
      <c r="QAU861" s="399"/>
      <c r="QAV861" s="399"/>
      <c r="QAW861" s="399"/>
      <c r="QAX861" s="399"/>
      <c r="QAY861" s="399"/>
      <c r="QAZ861" s="399"/>
      <c r="QBA861" s="399"/>
      <c r="QBB861" s="399"/>
      <c r="QBC861" s="399"/>
      <c r="QBD861" s="399"/>
      <c r="QBE861" s="399"/>
      <c r="QBF861" s="399"/>
      <c r="QBG861" s="399"/>
      <c r="QBH861" s="399"/>
      <c r="QBI861" s="399"/>
      <c r="QBJ861" s="399"/>
      <c r="QBK861" s="399"/>
      <c r="QBL861" s="399"/>
      <c r="QBM861" s="399"/>
      <c r="QBN861" s="399"/>
      <c r="QBO861" s="399"/>
      <c r="QBP861" s="399"/>
      <c r="QBQ861" s="399"/>
      <c r="QBR861" s="399"/>
      <c r="QBS861" s="399"/>
      <c r="QBT861" s="399"/>
      <c r="QBU861" s="399"/>
      <c r="QBV861" s="399"/>
      <c r="QBW861" s="399"/>
      <c r="QBX861" s="399"/>
      <c r="QBY861" s="399"/>
      <c r="QBZ861" s="399"/>
      <c r="QCA861" s="399"/>
      <c r="QCB861" s="399"/>
      <c r="QCC861" s="399"/>
      <c r="QCD861" s="399"/>
      <c r="QCE861" s="399"/>
      <c r="QCF861" s="399"/>
      <c r="QCG861" s="399"/>
      <c r="QCH861" s="399"/>
      <c r="QCI861" s="399"/>
      <c r="QCJ861" s="399"/>
      <c r="QCK861" s="399"/>
      <c r="QCL861" s="399"/>
      <c r="QCM861" s="399"/>
      <c r="QCN861" s="399"/>
      <c r="QCO861" s="399"/>
      <c r="QCP861" s="399"/>
      <c r="QCQ861" s="399"/>
      <c r="QCR861" s="399"/>
      <c r="QCS861" s="399"/>
      <c r="QCT861" s="399"/>
      <c r="QCU861" s="399"/>
      <c r="QCV861" s="399"/>
      <c r="QCW861" s="399"/>
      <c r="QCX861" s="399"/>
      <c r="QCY861" s="399"/>
      <c r="QCZ861" s="399"/>
      <c r="QDA861" s="399"/>
      <c r="QDB861" s="399"/>
      <c r="QDC861" s="399"/>
      <c r="QDD861" s="399"/>
      <c r="QDE861" s="399"/>
      <c r="QDF861" s="399"/>
      <c r="QDG861" s="399"/>
      <c r="QDH861" s="399"/>
      <c r="QDI861" s="399"/>
      <c r="QDJ861" s="399"/>
      <c r="QDK861" s="399"/>
      <c r="QDL861" s="399"/>
      <c r="QDM861" s="399"/>
      <c r="QDN861" s="399"/>
      <c r="QDO861" s="399"/>
      <c r="QDP861" s="399"/>
      <c r="QDQ861" s="399"/>
      <c r="QDR861" s="399"/>
      <c r="QDS861" s="399"/>
      <c r="QDT861" s="399"/>
      <c r="QDU861" s="399"/>
      <c r="QDV861" s="399"/>
      <c r="QDW861" s="399"/>
      <c r="QDX861" s="399"/>
      <c r="QDY861" s="399"/>
      <c r="QDZ861" s="399"/>
      <c r="QEA861" s="399"/>
      <c r="QEB861" s="399"/>
      <c r="QEC861" s="399"/>
      <c r="QED861" s="399"/>
      <c r="QEE861" s="399"/>
      <c r="QEF861" s="399"/>
      <c r="QEG861" s="399"/>
      <c r="QEH861" s="399"/>
      <c r="QEI861" s="399"/>
      <c r="QEJ861" s="399"/>
      <c r="QEK861" s="399"/>
      <c r="QEL861" s="399"/>
      <c r="QEM861" s="399"/>
      <c r="QEN861" s="399"/>
      <c r="QEO861" s="399"/>
      <c r="QEP861" s="399"/>
      <c r="QEQ861" s="399"/>
      <c r="QER861" s="399"/>
      <c r="QES861" s="399"/>
      <c r="QET861" s="399"/>
      <c r="QEU861" s="399"/>
      <c r="QEV861" s="399"/>
      <c r="QEW861" s="399"/>
      <c r="QEX861" s="399"/>
      <c r="QEY861" s="399"/>
      <c r="QEZ861" s="399"/>
      <c r="QFA861" s="399"/>
      <c r="QFB861" s="399"/>
      <c r="QFC861" s="399"/>
      <c r="QFD861" s="399"/>
      <c r="QFE861" s="399"/>
      <c r="QFF861" s="399"/>
      <c r="QFG861" s="399"/>
      <c r="QFH861" s="399"/>
      <c r="QFI861" s="399"/>
      <c r="QFJ861" s="399"/>
      <c r="QFK861" s="399"/>
      <c r="QFL861" s="399"/>
      <c r="QFM861" s="399"/>
      <c r="QFN861" s="399"/>
      <c r="QFO861" s="399"/>
      <c r="QFP861" s="399"/>
      <c r="QFQ861" s="399"/>
      <c r="QFR861" s="399"/>
      <c r="QFS861" s="399"/>
      <c r="QFT861" s="399"/>
      <c r="QFU861" s="399"/>
      <c r="QFV861" s="399"/>
      <c r="QFW861" s="399"/>
      <c r="QFX861" s="399"/>
      <c r="QFY861" s="399"/>
      <c r="QFZ861" s="399"/>
      <c r="QGA861" s="399"/>
      <c r="QGB861" s="399"/>
      <c r="QGC861" s="399"/>
      <c r="QGD861" s="399"/>
      <c r="QGE861" s="399"/>
      <c r="QGF861" s="399"/>
      <c r="QGG861" s="399"/>
      <c r="QGH861" s="399"/>
      <c r="QGI861" s="399"/>
      <c r="QGJ861" s="399"/>
      <c r="QGK861" s="399"/>
      <c r="QGL861" s="399"/>
      <c r="QGM861" s="399"/>
      <c r="QGN861" s="399"/>
      <c r="QGO861" s="399"/>
      <c r="QGP861" s="399"/>
      <c r="QGQ861" s="399"/>
      <c r="QGR861" s="399"/>
      <c r="QGS861" s="399"/>
      <c r="QGT861" s="399"/>
      <c r="QGU861" s="399"/>
      <c r="QGV861" s="399"/>
      <c r="QGW861" s="399"/>
      <c r="QGX861" s="399"/>
      <c r="QGY861" s="399"/>
      <c r="QGZ861" s="399"/>
      <c r="QHA861" s="399"/>
      <c r="QHB861" s="399"/>
      <c r="QHC861" s="399"/>
      <c r="QHD861" s="399"/>
      <c r="QHE861" s="399"/>
      <c r="QHF861" s="399"/>
      <c r="QHG861" s="399"/>
      <c r="QHH861" s="399"/>
      <c r="QHI861" s="399"/>
      <c r="QHJ861" s="399"/>
      <c r="QHK861" s="399"/>
      <c r="QHL861" s="399"/>
      <c r="QHM861" s="399"/>
      <c r="QHN861" s="399"/>
      <c r="QHO861" s="399"/>
      <c r="QHP861" s="399"/>
      <c r="QHQ861" s="399"/>
      <c r="QHR861" s="399"/>
      <c r="QHS861" s="399"/>
      <c r="QHT861" s="399"/>
      <c r="QHU861" s="399"/>
      <c r="QHV861" s="399"/>
      <c r="QHW861" s="399"/>
      <c r="QHX861" s="399"/>
      <c r="QHY861" s="399"/>
      <c r="QHZ861" s="399"/>
      <c r="QIA861" s="399"/>
      <c r="QIB861" s="399"/>
      <c r="QIC861" s="399"/>
      <c r="QID861" s="399"/>
      <c r="QIE861" s="399"/>
      <c r="QIF861" s="399"/>
      <c r="QIG861" s="399"/>
      <c r="QIH861" s="399"/>
      <c r="QII861" s="399"/>
      <c r="QIJ861" s="399"/>
      <c r="QIK861" s="399"/>
      <c r="QIL861" s="399"/>
      <c r="QIM861" s="399"/>
      <c r="QIN861" s="399"/>
      <c r="QIO861" s="399"/>
      <c r="QIP861" s="399"/>
      <c r="QIQ861" s="399"/>
      <c r="QIR861" s="399"/>
      <c r="QIS861" s="399"/>
      <c r="QIT861" s="399"/>
      <c r="QIU861" s="399"/>
      <c r="QIV861" s="399"/>
      <c r="QIW861" s="399"/>
      <c r="QIX861" s="399"/>
      <c r="QIY861" s="399"/>
      <c r="QIZ861" s="399"/>
      <c r="QJA861" s="399"/>
      <c r="QJB861" s="399"/>
      <c r="QJC861" s="399"/>
      <c r="QJD861" s="399"/>
      <c r="QJE861" s="399"/>
      <c r="QJF861" s="399"/>
      <c r="QJG861" s="399"/>
      <c r="QJH861" s="399"/>
      <c r="QJI861" s="399"/>
      <c r="QJJ861" s="399"/>
      <c r="QJK861" s="399"/>
      <c r="QJL861" s="399"/>
      <c r="QJM861" s="399"/>
      <c r="QJN861" s="399"/>
      <c r="QJO861" s="399"/>
      <c r="QJP861" s="399"/>
      <c r="QJQ861" s="399"/>
      <c r="QJR861" s="399"/>
      <c r="QJS861" s="399"/>
      <c r="QJT861" s="399"/>
      <c r="QJU861" s="399"/>
      <c r="QJV861" s="399"/>
      <c r="QJW861" s="399"/>
      <c r="QJX861" s="399"/>
      <c r="QJY861" s="399"/>
      <c r="QJZ861" s="399"/>
      <c r="QKA861" s="399"/>
      <c r="QKB861" s="399"/>
      <c r="QKC861" s="399"/>
      <c r="QKD861" s="399"/>
      <c r="QKE861" s="399"/>
      <c r="QKF861" s="399"/>
      <c r="QKG861" s="399"/>
      <c r="QKH861" s="399"/>
      <c r="QKI861" s="399"/>
      <c r="QKJ861" s="399"/>
      <c r="QKK861" s="399"/>
      <c r="QKL861" s="399"/>
      <c r="QKM861" s="399"/>
      <c r="QKN861" s="399"/>
      <c r="QKO861" s="399"/>
      <c r="QKP861" s="399"/>
      <c r="QKQ861" s="399"/>
      <c r="QKR861" s="399"/>
      <c r="QKS861" s="399"/>
      <c r="QKT861" s="399"/>
      <c r="QKU861" s="399"/>
      <c r="QKV861" s="399"/>
      <c r="QKW861" s="399"/>
      <c r="QKX861" s="399"/>
      <c r="QKY861" s="399"/>
      <c r="QKZ861" s="399"/>
      <c r="QLA861" s="399"/>
      <c r="QLB861" s="399"/>
      <c r="QLC861" s="399"/>
      <c r="QLD861" s="399"/>
      <c r="QLE861" s="399"/>
      <c r="QLF861" s="399"/>
      <c r="QLG861" s="399"/>
      <c r="QLH861" s="399"/>
      <c r="QLI861" s="399"/>
      <c r="QLJ861" s="399"/>
      <c r="QLK861" s="399"/>
      <c r="QLL861" s="399"/>
      <c r="QLM861" s="399"/>
      <c r="QLN861" s="399"/>
      <c r="QLO861" s="399"/>
      <c r="QLP861" s="399"/>
      <c r="QLQ861" s="399"/>
      <c r="QLR861" s="399"/>
      <c r="QLS861" s="399"/>
      <c r="QLT861" s="399"/>
      <c r="QLU861" s="399"/>
      <c r="QLV861" s="399"/>
      <c r="QLW861" s="399"/>
      <c r="QLX861" s="399"/>
      <c r="QLY861" s="399"/>
      <c r="QLZ861" s="399"/>
      <c r="QMA861" s="399"/>
      <c r="QMB861" s="399"/>
      <c r="QMC861" s="399"/>
      <c r="QMD861" s="399"/>
      <c r="QME861" s="399"/>
      <c r="QMF861" s="399"/>
      <c r="QMG861" s="399"/>
      <c r="QMH861" s="399"/>
      <c r="QMI861" s="399"/>
      <c r="QMJ861" s="399"/>
      <c r="QMK861" s="399"/>
      <c r="QML861" s="399"/>
      <c r="QMM861" s="399"/>
      <c r="QMN861" s="399"/>
      <c r="QMO861" s="399"/>
      <c r="QMP861" s="399"/>
      <c r="QMQ861" s="399"/>
      <c r="QMR861" s="399"/>
      <c r="QMS861" s="399"/>
      <c r="QMT861" s="399"/>
      <c r="QMU861" s="399"/>
      <c r="QMV861" s="399"/>
      <c r="QMW861" s="399"/>
      <c r="QMX861" s="399"/>
      <c r="QMY861" s="399"/>
      <c r="QMZ861" s="399"/>
      <c r="QNA861" s="399"/>
      <c r="QNB861" s="399"/>
      <c r="QNC861" s="399"/>
      <c r="QND861" s="399"/>
      <c r="QNE861" s="399"/>
      <c r="QNF861" s="399"/>
      <c r="QNG861" s="399"/>
      <c r="QNH861" s="399"/>
      <c r="QNI861" s="399"/>
      <c r="QNJ861" s="399"/>
      <c r="QNK861" s="399"/>
      <c r="QNL861" s="399"/>
      <c r="QNM861" s="399"/>
      <c r="QNN861" s="399"/>
      <c r="QNO861" s="399"/>
      <c r="QNP861" s="399"/>
      <c r="QNQ861" s="399"/>
      <c r="QNR861" s="399"/>
      <c r="QNS861" s="399"/>
      <c r="QNT861" s="399"/>
      <c r="QNU861" s="399"/>
      <c r="QNV861" s="399"/>
      <c r="QNW861" s="399"/>
      <c r="QNX861" s="399"/>
      <c r="QNY861" s="399"/>
      <c r="QNZ861" s="399"/>
      <c r="QOA861" s="399"/>
      <c r="QOB861" s="399"/>
      <c r="QOC861" s="399"/>
      <c r="QOD861" s="399"/>
      <c r="QOE861" s="399"/>
      <c r="QOF861" s="399"/>
      <c r="QOG861" s="399"/>
      <c r="QOH861" s="399"/>
      <c r="QOI861" s="399"/>
      <c r="QOJ861" s="399"/>
      <c r="QOK861" s="399"/>
      <c r="QOL861" s="399"/>
      <c r="QOM861" s="399"/>
      <c r="QON861" s="399"/>
      <c r="QOO861" s="399"/>
      <c r="QOP861" s="399"/>
      <c r="QOQ861" s="399"/>
      <c r="QOR861" s="399"/>
      <c r="QOS861" s="399"/>
      <c r="QOT861" s="399"/>
      <c r="QOU861" s="399"/>
      <c r="QOV861" s="399"/>
      <c r="QOW861" s="399"/>
      <c r="QOX861" s="399"/>
      <c r="QOY861" s="399"/>
      <c r="QOZ861" s="399"/>
      <c r="QPA861" s="399"/>
      <c r="QPB861" s="399"/>
      <c r="QPC861" s="399"/>
      <c r="QPD861" s="399"/>
      <c r="QPE861" s="399"/>
      <c r="QPF861" s="399"/>
      <c r="QPG861" s="399"/>
      <c r="QPH861" s="399"/>
      <c r="QPI861" s="399"/>
      <c r="QPJ861" s="399"/>
      <c r="QPK861" s="399"/>
      <c r="QPL861" s="399"/>
      <c r="QPM861" s="399"/>
      <c r="QPN861" s="399"/>
      <c r="QPO861" s="399"/>
      <c r="QPP861" s="399"/>
      <c r="QPQ861" s="399"/>
      <c r="QPR861" s="399"/>
      <c r="QPS861" s="399"/>
      <c r="QPT861" s="399"/>
      <c r="QPU861" s="399"/>
      <c r="QPV861" s="399"/>
      <c r="QPW861" s="399"/>
      <c r="QPX861" s="399"/>
      <c r="QPY861" s="399"/>
      <c r="QPZ861" s="399"/>
      <c r="QQA861" s="399"/>
      <c r="QQB861" s="399"/>
      <c r="QQC861" s="399"/>
      <c r="QQD861" s="399"/>
      <c r="QQE861" s="399"/>
      <c r="QQF861" s="399"/>
      <c r="QQG861" s="399"/>
      <c r="QQH861" s="399"/>
      <c r="QQI861" s="399"/>
      <c r="QQJ861" s="399"/>
      <c r="QQK861" s="399"/>
      <c r="QQL861" s="399"/>
      <c r="QQM861" s="399"/>
      <c r="QQN861" s="399"/>
      <c r="QQO861" s="399"/>
      <c r="QQP861" s="399"/>
      <c r="QQQ861" s="399"/>
      <c r="QQR861" s="399"/>
      <c r="QQS861" s="399"/>
      <c r="QQT861" s="399"/>
      <c r="QQU861" s="399"/>
      <c r="QQV861" s="399"/>
      <c r="QQW861" s="399"/>
      <c r="QQX861" s="399"/>
      <c r="QQY861" s="399"/>
      <c r="QQZ861" s="399"/>
      <c r="QRA861" s="399"/>
      <c r="QRB861" s="399"/>
      <c r="QRC861" s="399"/>
      <c r="QRD861" s="399"/>
      <c r="QRE861" s="399"/>
      <c r="QRF861" s="399"/>
      <c r="QRG861" s="399"/>
      <c r="QRH861" s="399"/>
      <c r="QRI861" s="399"/>
      <c r="QRJ861" s="399"/>
      <c r="QRK861" s="399"/>
      <c r="QRL861" s="399"/>
      <c r="QRM861" s="399"/>
      <c r="QRN861" s="399"/>
      <c r="QRO861" s="399"/>
      <c r="QRP861" s="399"/>
      <c r="QRQ861" s="399"/>
      <c r="QRR861" s="399"/>
      <c r="QRS861" s="399"/>
      <c r="QRT861" s="399"/>
      <c r="QRU861" s="399"/>
      <c r="QRV861" s="399"/>
      <c r="QRW861" s="399"/>
      <c r="QRX861" s="399"/>
      <c r="QRY861" s="399"/>
      <c r="QRZ861" s="399"/>
      <c r="QSA861" s="399"/>
      <c r="QSB861" s="399"/>
      <c r="QSC861" s="399"/>
      <c r="QSD861" s="399"/>
      <c r="QSE861" s="399"/>
      <c r="QSF861" s="399"/>
      <c r="QSG861" s="399"/>
      <c r="QSH861" s="399"/>
      <c r="QSI861" s="399"/>
      <c r="QSJ861" s="399"/>
      <c r="QSK861" s="399"/>
      <c r="QSL861" s="399"/>
      <c r="QSM861" s="399"/>
      <c r="QSN861" s="399"/>
      <c r="QSO861" s="399"/>
      <c r="QSP861" s="399"/>
      <c r="QSQ861" s="399"/>
      <c r="QSR861" s="399"/>
      <c r="QSS861" s="399"/>
      <c r="QST861" s="399"/>
      <c r="QSU861" s="399"/>
      <c r="QSV861" s="399"/>
      <c r="QSW861" s="399"/>
      <c r="QSX861" s="399"/>
      <c r="QSY861" s="399"/>
      <c r="QSZ861" s="399"/>
      <c r="QTA861" s="399"/>
      <c r="QTB861" s="399"/>
      <c r="QTC861" s="399"/>
      <c r="QTD861" s="399"/>
      <c r="QTE861" s="399"/>
      <c r="QTF861" s="399"/>
      <c r="QTG861" s="399"/>
      <c r="QTH861" s="399"/>
      <c r="QTI861" s="399"/>
      <c r="QTJ861" s="399"/>
      <c r="QTK861" s="399"/>
      <c r="QTL861" s="399"/>
      <c r="QTM861" s="399"/>
      <c r="QTN861" s="399"/>
      <c r="QTO861" s="399"/>
      <c r="QTP861" s="399"/>
      <c r="QTQ861" s="399"/>
      <c r="QTR861" s="399"/>
      <c r="QTS861" s="399"/>
      <c r="QTT861" s="399"/>
      <c r="QTU861" s="399"/>
      <c r="QTV861" s="399"/>
      <c r="QTW861" s="399"/>
      <c r="QTX861" s="399"/>
      <c r="QTY861" s="399"/>
      <c r="QTZ861" s="399"/>
      <c r="QUA861" s="399"/>
      <c r="QUB861" s="399"/>
      <c r="QUC861" s="399"/>
      <c r="QUD861" s="399"/>
      <c r="QUE861" s="399"/>
      <c r="QUF861" s="399"/>
      <c r="QUG861" s="399"/>
      <c r="QUH861" s="399"/>
      <c r="QUI861" s="399"/>
      <c r="QUJ861" s="399"/>
      <c r="QUK861" s="399"/>
      <c r="QUL861" s="399"/>
      <c r="QUM861" s="399"/>
      <c r="QUN861" s="399"/>
      <c r="QUO861" s="399"/>
      <c r="QUP861" s="399"/>
      <c r="QUQ861" s="399"/>
      <c r="QUR861" s="399"/>
      <c r="QUS861" s="399"/>
      <c r="QUT861" s="399"/>
      <c r="QUU861" s="399"/>
      <c r="QUV861" s="399"/>
      <c r="QUW861" s="399"/>
      <c r="QUX861" s="399"/>
      <c r="QUY861" s="399"/>
      <c r="QUZ861" s="399"/>
      <c r="QVA861" s="399"/>
      <c r="QVB861" s="399"/>
      <c r="QVC861" s="399"/>
      <c r="QVD861" s="399"/>
      <c r="QVE861" s="399"/>
      <c r="QVF861" s="399"/>
      <c r="QVG861" s="399"/>
      <c r="QVH861" s="399"/>
      <c r="QVI861" s="399"/>
      <c r="QVJ861" s="399"/>
      <c r="QVK861" s="399"/>
      <c r="QVL861" s="399"/>
      <c r="QVM861" s="399"/>
      <c r="QVN861" s="399"/>
      <c r="QVO861" s="399"/>
      <c r="QVP861" s="399"/>
      <c r="QVQ861" s="399"/>
      <c r="QVR861" s="399"/>
      <c r="QVS861" s="399"/>
      <c r="QVT861" s="399"/>
      <c r="QVU861" s="399"/>
      <c r="QVV861" s="399"/>
      <c r="QVW861" s="399"/>
      <c r="QVX861" s="399"/>
      <c r="QVY861" s="399"/>
      <c r="QVZ861" s="399"/>
      <c r="QWA861" s="399"/>
      <c r="QWB861" s="399"/>
      <c r="QWC861" s="399"/>
      <c r="QWD861" s="399"/>
      <c r="QWE861" s="399"/>
      <c r="QWF861" s="399"/>
      <c r="QWG861" s="399"/>
      <c r="QWH861" s="399"/>
      <c r="QWI861" s="399"/>
      <c r="QWJ861" s="399"/>
      <c r="QWK861" s="399"/>
      <c r="QWL861" s="399"/>
      <c r="QWM861" s="399"/>
      <c r="QWN861" s="399"/>
      <c r="QWO861" s="399"/>
      <c r="QWP861" s="399"/>
      <c r="QWQ861" s="399"/>
      <c r="QWR861" s="399"/>
      <c r="QWS861" s="399"/>
      <c r="QWT861" s="399"/>
      <c r="QWU861" s="399"/>
      <c r="QWV861" s="399"/>
      <c r="QWW861" s="399"/>
      <c r="QWX861" s="399"/>
      <c r="QWY861" s="399"/>
      <c r="QWZ861" s="399"/>
      <c r="QXA861" s="399"/>
      <c r="QXB861" s="399"/>
      <c r="QXC861" s="399"/>
      <c r="QXD861" s="399"/>
      <c r="QXE861" s="399"/>
      <c r="QXF861" s="399"/>
      <c r="QXG861" s="399"/>
      <c r="QXH861" s="399"/>
      <c r="QXI861" s="399"/>
      <c r="QXJ861" s="399"/>
      <c r="QXK861" s="399"/>
      <c r="QXL861" s="399"/>
      <c r="QXM861" s="399"/>
      <c r="QXN861" s="399"/>
      <c r="QXO861" s="399"/>
      <c r="QXP861" s="399"/>
      <c r="QXQ861" s="399"/>
      <c r="QXR861" s="399"/>
      <c r="QXS861" s="399"/>
      <c r="QXT861" s="399"/>
      <c r="QXU861" s="399"/>
      <c r="QXV861" s="399"/>
      <c r="QXW861" s="399"/>
      <c r="QXX861" s="399"/>
      <c r="QXY861" s="399"/>
      <c r="QXZ861" s="399"/>
      <c r="QYA861" s="399"/>
      <c r="QYB861" s="399"/>
      <c r="QYC861" s="399"/>
      <c r="QYD861" s="399"/>
      <c r="QYE861" s="399"/>
      <c r="QYF861" s="399"/>
      <c r="QYG861" s="399"/>
      <c r="QYH861" s="399"/>
      <c r="QYI861" s="399"/>
      <c r="QYJ861" s="399"/>
      <c r="QYK861" s="399"/>
      <c r="QYL861" s="399"/>
      <c r="QYM861" s="399"/>
      <c r="QYN861" s="399"/>
      <c r="QYO861" s="399"/>
      <c r="QYP861" s="399"/>
      <c r="QYQ861" s="399"/>
      <c r="QYR861" s="399"/>
      <c r="QYS861" s="399"/>
      <c r="QYT861" s="399"/>
      <c r="QYU861" s="399"/>
      <c r="QYV861" s="399"/>
      <c r="QYW861" s="399"/>
      <c r="QYX861" s="399"/>
      <c r="QYY861" s="399"/>
      <c r="QYZ861" s="399"/>
      <c r="QZA861" s="399"/>
      <c r="QZB861" s="399"/>
      <c r="QZC861" s="399"/>
      <c r="QZD861" s="399"/>
      <c r="QZE861" s="399"/>
      <c r="QZF861" s="399"/>
      <c r="QZG861" s="399"/>
      <c r="QZH861" s="399"/>
      <c r="QZI861" s="399"/>
      <c r="QZJ861" s="399"/>
      <c r="QZK861" s="399"/>
      <c r="QZL861" s="399"/>
      <c r="QZM861" s="399"/>
      <c r="QZN861" s="399"/>
      <c r="QZO861" s="399"/>
      <c r="QZP861" s="399"/>
      <c r="QZQ861" s="399"/>
      <c r="QZR861" s="399"/>
      <c r="QZS861" s="399"/>
      <c r="QZT861" s="399"/>
      <c r="QZU861" s="399"/>
      <c r="QZV861" s="399"/>
      <c r="QZW861" s="399"/>
      <c r="QZX861" s="399"/>
      <c r="QZY861" s="399"/>
      <c r="QZZ861" s="399"/>
      <c r="RAA861" s="399"/>
      <c r="RAB861" s="399"/>
      <c r="RAC861" s="399"/>
      <c r="RAD861" s="399"/>
      <c r="RAE861" s="399"/>
      <c r="RAF861" s="399"/>
      <c r="RAG861" s="399"/>
      <c r="RAH861" s="399"/>
      <c r="RAI861" s="399"/>
      <c r="RAJ861" s="399"/>
      <c r="RAK861" s="399"/>
      <c r="RAL861" s="399"/>
      <c r="RAM861" s="399"/>
      <c r="RAN861" s="399"/>
      <c r="RAO861" s="399"/>
      <c r="RAP861" s="399"/>
      <c r="RAQ861" s="399"/>
      <c r="RAR861" s="399"/>
      <c r="RAS861" s="399"/>
      <c r="RAT861" s="399"/>
      <c r="RAU861" s="399"/>
      <c r="RAV861" s="399"/>
      <c r="RAW861" s="399"/>
      <c r="RAX861" s="399"/>
      <c r="RAY861" s="399"/>
      <c r="RAZ861" s="399"/>
      <c r="RBA861" s="399"/>
      <c r="RBB861" s="399"/>
      <c r="RBC861" s="399"/>
      <c r="RBD861" s="399"/>
      <c r="RBE861" s="399"/>
      <c r="RBF861" s="399"/>
      <c r="RBG861" s="399"/>
      <c r="RBH861" s="399"/>
      <c r="RBI861" s="399"/>
      <c r="RBJ861" s="399"/>
      <c r="RBK861" s="399"/>
      <c r="RBL861" s="399"/>
      <c r="RBM861" s="399"/>
      <c r="RBN861" s="399"/>
      <c r="RBO861" s="399"/>
      <c r="RBP861" s="399"/>
      <c r="RBQ861" s="399"/>
      <c r="RBR861" s="399"/>
      <c r="RBS861" s="399"/>
      <c r="RBT861" s="399"/>
      <c r="RBU861" s="399"/>
      <c r="RBV861" s="399"/>
      <c r="RBW861" s="399"/>
      <c r="RBX861" s="399"/>
      <c r="RBY861" s="399"/>
      <c r="RBZ861" s="399"/>
      <c r="RCA861" s="399"/>
      <c r="RCB861" s="399"/>
      <c r="RCC861" s="399"/>
      <c r="RCD861" s="399"/>
      <c r="RCE861" s="399"/>
      <c r="RCF861" s="399"/>
      <c r="RCG861" s="399"/>
      <c r="RCH861" s="399"/>
      <c r="RCI861" s="399"/>
      <c r="RCJ861" s="399"/>
      <c r="RCK861" s="399"/>
      <c r="RCL861" s="399"/>
      <c r="RCM861" s="399"/>
      <c r="RCN861" s="399"/>
      <c r="RCO861" s="399"/>
      <c r="RCP861" s="399"/>
      <c r="RCQ861" s="399"/>
      <c r="RCR861" s="399"/>
      <c r="RCS861" s="399"/>
      <c r="RCT861" s="399"/>
      <c r="RCU861" s="399"/>
      <c r="RCV861" s="399"/>
      <c r="RCW861" s="399"/>
      <c r="RCX861" s="399"/>
      <c r="RCY861" s="399"/>
      <c r="RCZ861" s="399"/>
      <c r="RDA861" s="399"/>
      <c r="RDB861" s="399"/>
      <c r="RDC861" s="399"/>
      <c r="RDD861" s="399"/>
      <c r="RDE861" s="399"/>
      <c r="RDF861" s="399"/>
      <c r="RDG861" s="399"/>
      <c r="RDH861" s="399"/>
      <c r="RDI861" s="399"/>
      <c r="RDJ861" s="399"/>
      <c r="RDK861" s="399"/>
      <c r="RDL861" s="399"/>
      <c r="RDM861" s="399"/>
      <c r="RDN861" s="399"/>
      <c r="RDO861" s="399"/>
      <c r="RDP861" s="399"/>
      <c r="RDQ861" s="399"/>
      <c r="RDR861" s="399"/>
      <c r="RDS861" s="399"/>
      <c r="RDT861" s="399"/>
      <c r="RDU861" s="399"/>
      <c r="RDV861" s="399"/>
      <c r="RDW861" s="399"/>
      <c r="RDX861" s="399"/>
      <c r="RDY861" s="399"/>
      <c r="RDZ861" s="399"/>
      <c r="REA861" s="399"/>
      <c r="REB861" s="399"/>
      <c r="REC861" s="399"/>
      <c r="RED861" s="399"/>
      <c r="REE861" s="399"/>
      <c r="REF861" s="399"/>
      <c r="REG861" s="399"/>
      <c r="REH861" s="399"/>
      <c r="REI861" s="399"/>
      <c r="REJ861" s="399"/>
      <c r="REK861" s="399"/>
      <c r="REL861" s="399"/>
      <c r="REM861" s="399"/>
      <c r="REN861" s="399"/>
      <c r="REO861" s="399"/>
      <c r="REP861" s="399"/>
      <c r="REQ861" s="399"/>
      <c r="RER861" s="399"/>
      <c r="RES861" s="399"/>
      <c r="RET861" s="399"/>
      <c r="REU861" s="399"/>
      <c r="REV861" s="399"/>
      <c r="REW861" s="399"/>
      <c r="REX861" s="399"/>
      <c r="REY861" s="399"/>
      <c r="REZ861" s="399"/>
      <c r="RFA861" s="399"/>
      <c r="RFB861" s="399"/>
      <c r="RFC861" s="399"/>
      <c r="RFD861" s="399"/>
      <c r="RFE861" s="399"/>
      <c r="RFF861" s="399"/>
      <c r="RFG861" s="399"/>
      <c r="RFH861" s="399"/>
      <c r="RFI861" s="399"/>
      <c r="RFJ861" s="399"/>
      <c r="RFK861" s="399"/>
      <c r="RFL861" s="399"/>
      <c r="RFM861" s="399"/>
      <c r="RFN861" s="399"/>
      <c r="RFO861" s="399"/>
      <c r="RFP861" s="399"/>
      <c r="RFQ861" s="399"/>
      <c r="RFR861" s="399"/>
      <c r="RFS861" s="399"/>
      <c r="RFT861" s="399"/>
      <c r="RFU861" s="399"/>
      <c r="RFV861" s="399"/>
      <c r="RFW861" s="399"/>
      <c r="RFX861" s="399"/>
      <c r="RFY861" s="399"/>
      <c r="RFZ861" s="399"/>
      <c r="RGA861" s="399"/>
      <c r="RGB861" s="399"/>
      <c r="RGC861" s="399"/>
      <c r="RGD861" s="399"/>
      <c r="RGE861" s="399"/>
      <c r="RGF861" s="399"/>
      <c r="RGG861" s="399"/>
      <c r="RGH861" s="399"/>
      <c r="RGI861" s="399"/>
      <c r="RGJ861" s="399"/>
      <c r="RGK861" s="399"/>
      <c r="RGL861" s="399"/>
      <c r="RGM861" s="399"/>
      <c r="RGN861" s="399"/>
      <c r="RGO861" s="399"/>
      <c r="RGP861" s="399"/>
      <c r="RGQ861" s="399"/>
      <c r="RGR861" s="399"/>
      <c r="RGS861" s="399"/>
      <c r="RGT861" s="399"/>
      <c r="RGU861" s="399"/>
      <c r="RGV861" s="399"/>
      <c r="RGW861" s="399"/>
      <c r="RGX861" s="399"/>
      <c r="RGY861" s="399"/>
      <c r="RGZ861" s="399"/>
      <c r="RHA861" s="399"/>
      <c r="RHB861" s="399"/>
      <c r="RHC861" s="399"/>
      <c r="RHD861" s="399"/>
      <c r="RHE861" s="399"/>
      <c r="RHF861" s="399"/>
      <c r="RHG861" s="399"/>
      <c r="RHH861" s="399"/>
      <c r="RHI861" s="399"/>
      <c r="RHJ861" s="399"/>
      <c r="RHK861" s="399"/>
      <c r="RHL861" s="399"/>
      <c r="RHM861" s="399"/>
      <c r="RHN861" s="399"/>
      <c r="RHO861" s="399"/>
      <c r="RHP861" s="399"/>
      <c r="RHQ861" s="399"/>
      <c r="RHR861" s="399"/>
      <c r="RHS861" s="399"/>
      <c r="RHT861" s="399"/>
      <c r="RHU861" s="399"/>
      <c r="RHV861" s="399"/>
      <c r="RHW861" s="399"/>
      <c r="RHX861" s="399"/>
      <c r="RHY861" s="399"/>
      <c r="RHZ861" s="399"/>
      <c r="RIA861" s="399"/>
      <c r="RIB861" s="399"/>
      <c r="RIC861" s="399"/>
      <c r="RID861" s="399"/>
      <c r="RIE861" s="399"/>
      <c r="RIF861" s="399"/>
      <c r="RIG861" s="399"/>
      <c r="RIH861" s="399"/>
      <c r="RII861" s="399"/>
      <c r="RIJ861" s="399"/>
      <c r="RIK861" s="399"/>
      <c r="RIL861" s="399"/>
      <c r="RIM861" s="399"/>
      <c r="RIN861" s="399"/>
      <c r="RIO861" s="399"/>
      <c r="RIP861" s="399"/>
      <c r="RIQ861" s="399"/>
      <c r="RIR861" s="399"/>
      <c r="RIS861" s="399"/>
      <c r="RIT861" s="399"/>
      <c r="RIU861" s="399"/>
      <c r="RIV861" s="399"/>
      <c r="RIW861" s="399"/>
      <c r="RIX861" s="399"/>
      <c r="RIY861" s="399"/>
      <c r="RIZ861" s="399"/>
      <c r="RJA861" s="399"/>
      <c r="RJB861" s="399"/>
      <c r="RJC861" s="399"/>
      <c r="RJD861" s="399"/>
      <c r="RJE861" s="399"/>
      <c r="RJF861" s="399"/>
      <c r="RJG861" s="399"/>
      <c r="RJH861" s="399"/>
      <c r="RJI861" s="399"/>
      <c r="RJJ861" s="399"/>
      <c r="RJK861" s="399"/>
      <c r="RJL861" s="399"/>
      <c r="RJM861" s="399"/>
      <c r="RJN861" s="399"/>
      <c r="RJO861" s="399"/>
      <c r="RJP861" s="399"/>
      <c r="RJQ861" s="399"/>
      <c r="RJR861" s="399"/>
      <c r="RJS861" s="399"/>
      <c r="RJT861" s="399"/>
      <c r="RJU861" s="399"/>
      <c r="RJV861" s="399"/>
      <c r="RJW861" s="399"/>
      <c r="RJX861" s="399"/>
      <c r="RJY861" s="399"/>
      <c r="RJZ861" s="399"/>
      <c r="RKA861" s="399"/>
      <c r="RKB861" s="399"/>
      <c r="RKC861" s="399"/>
      <c r="RKD861" s="399"/>
      <c r="RKE861" s="399"/>
      <c r="RKF861" s="399"/>
      <c r="RKG861" s="399"/>
      <c r="RKH861" s="399"/>
      <c r="RKI861" s="399"/>
      <c r="RKJ861" s="399"/>
      <c r="RKK861" s="399"/>
      <c r="RKL861" s="399"/>
      <c r="RKM861" s="399"/>
      <c r="RKN861" s="399"/>
      <c r="RKO861" s="399"/>
      <c r="RKP861" s="399"/>
      <c r="RKQ861" s="399"/>
      <c r="RKR861" s="399"/>
      <c r="RKS861" s="399"/>
      <c r="RKT861" s="399"/>
      <c r="RKU861" s="399"/>
      <c r="RKV861" s="399"/>
      <c r="RKW861" s="399"/>
      <c r="RKX861" s="399"/>
      <c r="RKY861" s="399"/>
      <c r="RKZ861" s="399"/>
      <c r="RLA861" s="399"/>
      <c r="RLB861" s="399"/>
      <c r="RLC861" s="399"/>
      <c r="RLD861" s="399"/>
      <c r="RLE861" s="399"/>
      <c r="RLF861" s="399"/>
      <c r="RLG861" s="399"/>
      <c r="RLH861" s="399"/>
      <c r="RLI861" s="399"/>
      <c r="RLJ861" s="399"/>
      <c r="RLK861" s="399"/>
      <c r="RLL861" s="399"/>
      <c r="RLM861" s="399"/>
      <c r="RLN861" s="399"/>
      <c r="RLO861" s="399"/>
      <c r="RLP861" s="399"/>
      <c r="RLQ861" s="399"/>
      <c r="RLR861" s="399"/>
      <c r="RLS861" s="399"/>
      <c r="RLT861" s="399"/>
      <c r="RLU861" s="399"/>
      <c r="RLV861" s="399"/>
      <c r="RLW861" s="399"/>
      <c r="RLX861" s="399"/>
      <c r="RLY861" s="399"/>
      <c r="RLZ861" s="399"/>
      <c r="RMA861" s="399"/>
      <c r="RMB861" s="399"/>
      <c r="RMC861" s="399"/>
      <c r="RMD861" s="399"/>
      <c r="RME861" s="399"/>
      <c r="RMF861" s="399"/>
      <c r="RMG861" s="399"/>
      <c r="RMH861" s="399"/>
      <c r="RMI861" s="399"/>
      <c r="RMJ861" s="399"/>
      <c r="RMK861" s="399"/>
      <c r="RML861" s="399"/>
      <c r="RMM861" s="399"/>
      <c r="RMN861" s="399"/>
      <c r="RMO861" s="399"/>
      <c r="RMP861" s="399"/>
      <c r="RMQ861" s="399"/>
      <c r="RMR861" s="399"/>
      <c r="RMS861" s="399"/>
      <c r="RMT861" s="399"/>
      <c r="RMU861" s="399"/>
      <c r="RMV861" s="399"/>
      <c r="RMW861" s="399"/>
      <c r="RMX861" s="399"/>
      <c r="RMY861" s="399"/>
      <c r="RMZ861" s="399"/>
      <c r="RNA861" s="399"/>
      <c r="RNB861" s="399"/>
      <c r="RNC861" s="399"/>
      <c r="RND861" s="399"/>
      <c r="RNE861" s="399"/>
      <c r="RNF861" s="399"/>
      <c r="RNG861" s="399"/>
      <c r="RNH861" s="399"/>
      <c r="RNI861" s="399"/>
      <c r="RNJ861" s="399"/>
      <c r="RNK861" s="399"/>
      <c r="RNL861" s="399"/>
      <c r="RNM861" s="399"/>
      <c r="RNN861" s="399"/>
      <c r="RNO861" s="399"/>
      <c r="RNP861" s="399"/>
      <c r="RNQ861" s="399"/>
      <c r="RNR861" s="399"/>
      <c r="RNS861" s="399"/>
      <c r="RNT861" s="399"/>
      <c r="RNU861" s="399"/>
      <c r="RNV861" s="399"/>
      <c r="RNW861" s="399"/>
      <c r="RNX861" s="399"/>
      <c r="RNY861" s="399"/>
      <c r="RNZ861" s="399"/>
      <c r="ROA861" s="399"/>
      <c r="ROB861" s="399"/>
      <c r="ROC861" s="399"/>
      <c r="ROD861" s="399"/>
      <c r="ROE861" s="399"/>
      <c r="ROF861" s="399"/>
      <c r="ROG861" s="399"/>
      <c r="ROH861" s="399"/>
      <c r="ROI861" s="399"/>
      <c r="ROJ861" s="399"/>
      <c r="ROK861" s="399"/>
      <c r="ROL861" s="399"/>
      <c r="ROM861" s="399"/>
      <c r="RON861" s="399"/>
      <c r="ROO861" s="399"/>
      <c r="ROP861" s="399"/>
      <c r="ROQ861" s="399"/>
      <c r="ROR861" s="399"/>
      <c r="ROS861" s="399"/>
      <c r="ROT861" s="399"/>
      <c r="ROU861" s="399"/>
      <c r="ROV861" s="399"/>
      <c r="ROW861" s="399"/>
      <c r="ROX861" s="399"/>
      <c r="ROY861" s="399"/>
      <c r="ROZ861" s="399"/>
      <c r="RPA861" s="399"/>
      <c r="RPB861" s="399"/>
      <c r="RPC861" s="399"/>
      <c r="RPD861" s="399"/>
      <c r="RPE861" s="399"/>
      <c r="RPF861" s="399"/>
      <c r="RPG861" s="399"/>
      <c r="RPH861" s="399"/>
      <c r="RPI861" s="399"/>
      <c r="RPJ861" s="399"/>
      <c r="RPK861" s="399"/>
      <c r="RPL861" s="399"/>
      <c r="RPM861" s="399"/>
      <c r="RPN861" s="399"/>
      <c r="RPO861" s="399"/>
      <c r="RPP861" s="399"/>
      <c r="RPQ861" s="399"/>
      <c r="RPR861" s="399"/>
      <c r="RPS861" s="399"/>
      <c r="RPT861" s="399"/>
      <c r="RPU861" s="399"/>
      <c r="RPV861" s="399"/>
      <c r="RPW861" s="399"/>
      <c r="RPX861" s="399"/>
      <c r="RPY861" s="399"/>
      <c r="RPZ861" s="399"/>
      <c r="RQA861" s="399"/>
      <c r="RQB861" s="399"/>
      <c r="RQC861" s="399"/>
      <c r="RQD861" s="399"/>
      <c r="RQE861" s="399"/>
      <c r="RQF861" s="399"/>
      <c r="RQG861" s="399"/>
      <c r="RQH861" s="399"/>
      <c r="RQI861" s="399"/>
      <c r="RQJ861" s="399"/>
      <c r="RQK861" s="399"/>
      <c r="RQL861" s="399"/>
      <c r="RQM861" s="399"/>
      <c r="RQN861" s="399"/>
      <c r="RQO861" s="399"/>
      <c r="RQP861" s="399"/>
      <c r="RQQ861" s="399"/>
      <c r="RQR861" s="399"/>
      <c r="RQS861" s="399"/>
      <c r="RQT861" s="399"/>
      <c r="RQU861" s="399"/>
      <c r="RQV861" s="399"/>
      <c r="RQW861" s="399"/>
      <c r="RQX861" s="399"/>
      <c r="RQY861" s="399"/>
      <c r="RQZ861" s="399"/>
      <c r="RRA861" s="399"/>
      <c r="RRB861" s="399"/>
      <c r="RRC861" s="399"/>
      <c r="RRD861" s="399"/>
      <c r="RRE861" s="399"/>
      <c r="RRF861" s="399"/>
      <c r="RRG861" s="399"/>
      <c r="RRH861" s="399"/>
      <c r="RRI861" s="399"/>
      <c r="RRJ861" s="399"/>
      <c r="RRK861" s="399"/>
      <c r="RRL861" s="399"/>
      <c r="RRM861" s="399"/>
      <c r="RRN861" s="399"/>
      <c r="RRO861" s="399"/>
      <c r="RRP861" s="399"/>
      <c r="RRQ861" s="399"/>
      <c r="RRR861" s="399"/>
      <c r="RRS861" s="399"/>
      <c r="RRT861" s="399"/>
      <c r="RRU861" s="399"/>
      <c r="RRV861" s="399"/>
      <c r="RRW861" s="399"/>
      <c r="RRX861" s="399"/>
      <c r="RRY861" s="399"/>
      <c r="RRZ861" s="399"/>
      <c r="RSA861" s="399"/>
      <c r="RSB861" s="399"/>
      <c r="RSC861" s="399"/>
      <c r="RSD861" s="399"/>
      <c r="RSE861" s="399"/>
      <c r="RSF861" s="399"/>
      <c r="RSG861" s="399"/>
      <c r="RSH861" s="399"/>
      <c r="RSI861" s="399"/>
      <c r="RSJ861" s="399"/>
      <c r="RSK861" s="399"/>
      <c r="RSL861" s="399"/>
      <c r="RSM861" s="399"/>
      <c r="RSN861" s="399"/>
      <c r="RSO861" s="399"/>
      <c r="RSP861" s="399"/>
      <c r="RSQ861" s="399"/>
      <c r="RSR861" s="399"/>
      <c r="RSS861" s="399"/>
      <c r="RST861" s="399"/>
      <c r="RSU861" s="399"/>
      <c r="RSV861" s="399"/>
      <c r="RSW861" s="399"/>
      <c r="RSX861" s="399"/>
      <c r="RSY861" s="399"/>
      <c r="RSZ861" s="399"/>
      <c r="RTA861" s="399"/>
      <c r="RTB861" s="399"/>
      <c r="RTC861" s="399"/>
      <c r="RTD861" s="399"/>
      <c r="RTE861" s="399"/>
      <c r="RTF861" s="399"/>
      <c r="RTG861" s="399"/>
      <c r="RTH861" s="399"/>
      <c r="RTI861" s="399"/>
      <c r="RTJ861" s="399"/>
      <c r="RTK861" s="399"/>
      <c r="RTL861" s="399"/>
      <c r="RTM861" s="399"/>
      <c r="RTN861" s="399"/>
      <c r="RTO861" s="399"/>
      <c r="RTP861" s="399"/>
      <c r="RTQ861" s="399"/>
      <c r="RTR861" s="399"/>
      <c r="RTS861" s="399"/>
      <c r="RTT861" s="399"/>
      <c r="RTU861" s="399"/>
      <c r="RTV861" s="399"/>
      <c r="RTW861" s="399"/>
      <c r="RTX861" s="399"/>
      <c r="RTY861" s="399"/>
      <c r="RTZ861" s="399"/>
      <c r="RUA861" s="399"/>
      <c r="RUB861" s="399"/>
      <c r="RUC861" s="399"/>
      <c r="RUD861" s="399"/>
      <c r="RUE861" s="399"/>
      <c r="RUF861" s="399"/>
      <c r="RUG861" s="399"/>
      <c r="RUH861" s="399"/>
      <c r="RUI861" s="399"/>
      <c r="RUJ861" s="399"/>
      <c r="RUK861" s="399"/>
      <c r="RUL861" s="399"/>
      <c r="RUM861" s="399"/>
      <c r="RUN861" s="399"/>
      <c r="RUO861" s="399"/>
      <c r="RUP861" s="399"/>
      <c r="RUQ861" s="399"/>
      <c r="RUR861" s="399"/>
      <c r="RUS861" s="399"/>
      <c r="RUT861" s="399"/>
      <c r="RUU861" s="399"/>
      <c r="RUV861" s="399"/>
      <c r="RUW861" s="399"/>
      <c r="RUX861" s="399"/>
      <c r="RUY861" s="399"/>
      <c r="RUZ861" s="399"/>
      <c r="RVA861" s="399"/>
      <c r="RVB861" s="399"/>
      <c r="RVC861" s="399"/>
      <c r="RVD861" s="399"/>
      <c r="RVE861" s="399"/>
      <c r="RVF861" s="399"/>
      <c r="RVG861" s="399"/>
      <c r="RVH861" s="399"/>
      <c r="RVI861" s="399"/>
      <c r="RVJ861" s="399"/>
      <c r="RVK861" s="399"/>
      <c r="RVL861" s="399"/>
      <c r="RVM861" s="399"/>
      <c r="RVN861" s="399"/>
      <c r="RVO861" s="399"/>
      <c r="RVP861" s="399"/>
      <c r="RVQ861" s="399"/>
      <c r="RVR861" s="399"/>
      <c r="RVS861" s="399"/>
      <c r="RVT861" s="399"/>
      <c r="RVU861" s="399"/>
      <c r="RVV861" s="399"/>
      <c r="RVW861" s="399"/>
      <c r="RVX861" s="399"/>
      <c r="RVY861" s="399"/>
      <c r="RVZ861" s="399"/>
      <c r="RWA861" s="399"/>
      <c r="RWB861" s="399"/>
      <c r="RWC861" s="399"/>
      <c r="RWD861" s="399"/>
      <c r="RWE861" s="399"/>
      <c r="RWF861" s="399"/>
      <c r="RWG861" s="399"/>
      <c r="RWH861" s="399"/>
      <c r="RWI861" s="399"/>
      <c r="RWJ861" s="399"/>
      <c r="RWK861" s="399"/>
      <c r="RWL861" s="399"/>
      <c r="RWM861" s="399"/>
      <c r="RWN861" s="399"/>
      <c r="RWO861" s="399"/>
      <c r="RWP861" s="399"/>
      <c r="RWQ861" s="399"/>
      <c r="RWR861" s="399"/>
      <c r="RWS861" s="399"/>
      <c r="RWT861" s="399"/>
      <c r="RWU861" s="399"/>
      <c r="RWV861" s="399"/>
      <c r="RWW861" s="399"/>
      <c r="RWX861" s="399"/>
      <c r="RWY861" s="399"/>
      <c r="RWZ861" s="399"/>
      <c r="RXA861" s="399"/>
      <c r="RXB861" s="399"/>
      <c r="RXC861" s="399"/>
      <c r="RXD861" s="399"/>
      <c r="RXE861" s="399"/>
      <c r="RXF861" s="399"/>
      <c r="RXG861" s="399"/>
      <c r="RXH861" s="399"/>
      <c r="RXI861" s="399"/>
      <c r="RXJ861" s="399"/>
      <c r="RXK861" s="399"/>
      <c r="RXL861" s="399"/>
      <c r="RXM861" s="399"/>
      <c r="RXN861" s="399"/>
      <c r="RXO861" s="399"/>
      <c r="RXP861" s="399"/>
      <c r="RXQ861" s="399"/>
      <c r="RXR861" s="399"/>
      <c r="RXS861" s="399"/>
      <c r="RXT861" s="399"/>
      <c r="RXU861" s="399"/>
      <c r="RXV861" s="399"/>
      <c r="RXW861" s="399"/>
      <c r="RXX861" s="399"/>
      <c r="RXY861" s="399"/>
      <c r="RXZ861" s="399"/>
      <c r="RYA861" s="399"/>
      <c r="RYB861" s="399"/>
      <c r="RYC861" s="399"/>
      <c r="RYD861" s="399"/>
      <c r="RYE861" s="399"/>
      <c r="RYF861" s="399"/>
      <c r="RYG861" s="399"/>
      <c r="RYH861" s="399"/>
      <c r="RYI861" s="399"/>
      <c r="RYJ861" s="399"/>
      <c r="RYK861" s="399"/>
      <c r="RYL861" s="399"/>
      <c r="RYM861" s="399"/>
      <c r="RYN861" s="399"/>
      <c r="RYO861" s="399"/>
      <c r="RYP861" s="399"/>
      <c r="RYQ861" s="399"/>
      <c r="RYR861" s="399"/>
      <c r="RYS861" s="399"/>
      <c r="RYT861" s="399"/>
      <c r="RYU861" s="399"/>
      <c r="RYV861" s="399"/>
      <c r="RYW861" s="399"/>
      <c r="RYX861" s="399"/>
      <c r="RYY861" s="399"/>
      <c r="RYZ861" s="399"/>
      <c r="RZA861" s="399"/>
      <c r="RZB861" s="399"/>
      <c r="RZC861" s="399"/>
      <c r="RZD861" s="399"/>
      <c r="RZE861" s="399"/>
      <c r="RZF861" s="399"/>
      <c r="RZG861" s="399"/>
      <c r="RZH861" s="399"/>
      <c r="RZI861" s="399"/>
      <c r="RZJ861" s="399"/>
      <c r="RZK861" s="399"/>
      <c r="RZL861" s="399"/>
      <c r="RZM861" s="399"/>
      <c r="RZN861" s="399"/>
      <c r="RZO861" s="399"/>
      <c r="RZP861" s="399"/>
      <c r="RZQ861" s="399"/>
      <c r="RZR861" s="399"/>
      <c r="RZS861" s="399"/>
      <c r="RZT861" s="399"/>
      <c r="RZU861" s="399"/>
      <c r="RZV861" s="399"/>
      <c r="RZW861" s="399"/>
      <c r="RZX861" s="399"/>
      <c r="RZY861" s="399"/>
      <c r="RZZ861" s="399"/>
      <c r="SAA861" s="399"/>
      <c r="SAB861" s="399"/>
      <c r="SAC861" s="399"/>
      <c r="SAD861" s="399"/>
      <c r="SAE861" s="399"/>
      <c r="SAF861" s="399"/>
      <c r="SAG861" s="399"/>
      <c r="SAH861" s="399"/>
      <c r="SAI861" s="399"/>
      <c r="SAJ861" s="399"/>
      <c r="SAK861" s="399"/>
      <c r="SAL861" s="399"/>
      <c r="SAM861" s="399"/>
      <c r="SAN861" s="399"/>
      <c r="SAO861" s="399"/>
      <c r="SAP861" s="399"/>
      <c r="SAQ861" s="399"/>
      <c r="SAR861" s="399"/>
      <c r="SAS861" s="399"/>
      <c r="SAT861" s="399"/>
      <c r="SAU861" s="399"/>
      <c r="SAV861" s="399"/>
      <c r="SAW861" s="399"/>
      <c r="SAX861" s="399"/>
      <c r="SAY861" s="399"/>
      <c r="SAZ861" s="399"/>
      <c r="SBA861" s="399"/>
      <c r="SBB861" s="399"/>
      <c r="SBC861" s="399"/>
      <c r="SBD861" s="399"/>
      <c r="SBE861" s="399"/>
      <c r="SBF861" s="399"/>
      <c r="SBG861" s="399"/>
      <c r="SBH861" s="399"/>
      <c r="SBI861" s="399"/>
      <c r="SBJ861" s="399"/>
      <c r="SBK861" s="399"/>
      <c r="SBL861" s="399"/>
      <c r="SBM861" s="399"/>
      <c r="SBN861" s="399"/>
      <c r="SBO861" s="399"/>
      <c r="SBP861" s="399"/>
      <c r="SBQ861" s="399"/>
      <c r="SBR861" s="399"/>
      <c r="SBS861" s="399"/>
      <c r="SBT861" s="399"/>
      <c r="SBU861" s="399"/>
      <c r="SBV861" s="399"/>
      <c r="SBW861" s="399"/>
      <c r="SBX861" s="399"/>
      <c r="SBY861" s="399"/>
      <c r="SBZ861" s="399"/>
      <c r="SCA861" s="399"/>
      <c r="SCB861" s="399"/>
      <c r="SCC861" s="399"/>
      <c r="SCD861" s="399"/>
      <c r="SCE861" s="399"/>
      <c r="SCF861" s="399"/>
      <c r="SCG861" s="399"/>
      <c r="SCH861" s="399"/>
      <c r="SCI861" s="399"/>
      <c r="SCJ861" s="399"/>
      <c r="SCK861" s="399"/>
      <c r="SCL861" s="399"/>
      <c r="SCM861" s="399"/>
      <c r="SCN861" s="399"/>
      <c r="SCO861" s="399"/>
      <c r="SCP861" s="399"/>
      <c r="SCQ861" s="399"/>
      <c r="SCR861" s="399"/>
      <c r="SCS861" s="399"/>
      <c r="SCT861" s="399"/>
      <c r="SCU861" s="399"/>
      <c r="SCV861" s="399"/>
      <c r="SCW861" s="399"/>
      <c r="SCX861" s="399"/>
      <c r="SCY861" s="399"/>
      <c r="SCZ861" s="399"/>
      <c r="SDA861" s="399"/>
      <c r="SDB861" s="399"/>
      <c r="SDC861" s="399"/>
      <c r="SDD861" s="399"/>
      <c r="SDE861" s="399"/>
      <c r="SDF861" s="399"/>
      <c r="SDG861" s="399"/>
      <c r="SDH861" s="399"/>
      <c r="SDI861" s="399"/>
      <c r="SDJ861" s="399"/>
      <c r="SDK861" s="399"/>
      <c r="SDL861" s="399"/>
      <c r="SDM861" s="399"/>
      <c r="SDN861" s="399"/>
      <c r="SDO861" s="399"/>
      <c r="SDP861" s="399"/>
      <c r="SDQ861" s="399"/>
      <c r="SDR861" s="399"/>
      <c r="SDS861" s="399"/>
      <c r="SDT861" s="399"/>
      <c r="SDU861" s="399"/>
      <c r="SDV861" s="399"/>
      <c r="SDW861" s="399"/>
      <c r="SDX861" s="399"/>
      <c r="SDY861" s="399"/>
      <c r="SDZ861" s="399"/>
      <c r="SEA861" s="399"/>
      <c r="SEB861" s="399"/>
      <c r="SEC861" s="399"/>
      <c r="SED861" s="399"/>
      <c r="SEE861" s="399"/>
      <c r="SEF861" s="399"/>
      <c r="SEG861" s="399"/>
      <c r="SEH861" s="399"/>
      <c r="SEI861" s="399"/>
      <c r="SEJ861" s="399"/>
      <c r="SEK861" s="399"/>
      <c r="SEL861" s="399"/>
      <c r="SEM861" s="399"/>
      <c r="SEN861" s="399"/>
      <c r="SEO861" s="399"/>
      <c r="SEP861" s="399"/>
      <c r="SEQ861" s="399"/>
      <c r="SER861" s="399"/>
      <c r="SES861" s="399"/>
      <c r="SET861" s="399"/>
      <c r="SEU861" s="399"/>
      <c r="SEV861" s="399"/>
      <c r="SEW861" s="399"/>
      <c r="SEX861" s="399"/>
      <c r="SEY861" s="399"/>
      <c r="SEZ861" s="399"/>
      <c r="SFA861" s="399"/>
      <c r="SFB861" s="399"/>
      <c r="SFC861" s="399"/>
      <c r="SFD861" s="399"/>
      <c r="SFE861" s="399"/>
      <c r="SFF861" s="399"/>
      <c r="SFG861" s="399"/>
      <c r="SFH861" s="399"/>
      <c r="SFI861" s="399"/>
      <c r="SFJ861" s="399"/>
      <c r="SFK861" s="399"/>
      <c r="SFL861" s="399"/>
      <c r="SFM861" s="399"/>
      <c r="SFN861" s="399"/>
      <c r="SFO861" s="399"/>
      <c r="SFP861" s="399"/>
      <c r="SFQ861" s="399"/>
      <c r="SFR861" s="399"/>
      <c r="SFS861" s="399"/>
      <c r="SFT861" s="399"/>
      <c r="SFU861" s="399"/>
      <c r="SFV861" s="399"/>
      <c r="SFW861" s="399"/>
      <c r="SFX861" s="399"/>
      <c r="SFY861" s="399"/>
      <c r="SFZ861" s="399"/>
      <c r="SGA861" s="399"/>
      <c r="SGB861" s="399"/>
      <c r="SGC861" s="399"/>
      <c r="SGD861" s="399"/>
      <c r="SGE861" s="399"/>
      <c r="SGF861" s="399"/>
      <c r="SGG861" s="399"/>
      <c r="SGH861" s="399"/>
      <c r="SGI861" s="399"/>
      <c r="SGJ861" s="399"/>
      <c r="SGK861" s="399"/>
      <c r="SGL861" s="399"/>
      <c r="SGM861" s="399"/>
      <c r="SGN861" s="399"/>
      <c r="SGO861" s="399"/>
      <c r="SGP861" s="399"/>
      <c r="SGQ861" s="399"/>
      <c r="SGR861" s="399"/>
      <c r="SGS861" s="399"/>
      <c r="SGT861" s="399"/>
      <c r="SGU861" s="399"/>
      <c r="SGV861" s="399"/>
      <c r="SGW861" s="399"/>
      <c r="SGX861" s="399"/>
      <c r="SGY861" s="399"/>
      <c r="SGZ861" s="399"/>
      <c r="SHA861" s="399"/>
      <c r="SHB861" s="399"/>
      <c r="SHC861" s="399"/>
      <c r="SHD861" s="399"/>
      <c r="SHE861" s="399"/>
      <c r="SHF861" s="399"/>
      <c r="SHG861" s="399"/>
      <c r="SHH861" s="399"/>
      <c r="SHI861" s="399"/>
      <c r="SHJ861" s="399"/>
      <c r="SHK861" s="399"/>
      <c r="SHL861" s="399"/>
      <c r="SHM861" s="399"/>
      <c r="SHN861" s="399"/>
      <c r="SHO861" s="399"/>
      <c r="SHP861" s="399"/>
      <c r="SHQ861" s="399"/>
      <c r="SHR861" s="399"/>
      <c r="SHS861" s="399"/>
      <c r="SHT861" s="399"/>
      <c r="SHU861" s="399"/>
      <c r="SHV861" s="399"/>
      <c r="SHW861" s="399"/>
      <c r="SHX861" s="399"/>
      <c r="SHY861" s="399"/>
      <c r="SHZ861" s="399"/>
      <c r="SIA861" s="399"/>
      <c r="SIB861" s="399"/>
      <c r="SIC861" s="399"/>
      <c r="SID861" s="399"/>
      <c r="SIE861" s="399"/>
      <c r="SIF861" s="399"/>
      <c r="SIG861" s="399"/>
      <c r="SIH861" s="399"/>
      <c r="SII861" s="399"/>
      <c r="SIJ861" s="399"/>
      <c r="SIK861" s="399"/>
      <c r="SIL861" s="399"/>
      <c r="SIM861" s="399"/>
      <c r="SIN861" s="399"/>
      <c r="SIO861" s="399"/>
      <c r="SIP861" s="399"/>
      <c r="SIQ861" s="399"/>
      <c r="SIR861" s="399"/>
      <c r="SIS861" s="399"/>
      <c r="SIT861" s="399"/>
      <c r="SIU861" s="399"/>
      <c r="SIV861" s="399"/>
      <c r="SIW861" s="399"/>
      <c r="SIX861" s="399"/>
      <c r="SIY861" s="399"/>
      <c r="SIZ861" s="399"/>
      <c r="SJA861" s="399"/>
      <c r="SJB861" s="399"/>
      <c r="SJC861" s="399"/>
      <c r="SJD861" s="399"/>
      <c r="SJE861" s="399"/>
      <c r="SJF861" s="399"/>
      <c r="SJG861" s="399"/>
      <c r="SJH861" s="399"/>
      <c r="SJI861" s="399"/>
      <c r="SJJ861" s="399"/>
      <c r="SJK861" s="399"/>
      <c r="SJL861" s="399"/>
      <c r="SJM861" s="399"/>
      <c r="SJN861" s="399"/>
      <c r="SJO861" s="399"/>
      <c r="SJP861" s="399"/>
      <c r="SJQ861" s="399"/>
      <c r="SJR861" s="399"/>
      <c r="SJS861" s="399"/>
      <c r="SJT861" s="399"/>
      <c r="SJU861" s="399"/>
      <c r="SJV861" s="399"/>
      <c r="SJW861" s="399"/>
      <c r="SJX861" s="399"/>
      <c r="SJY861" s="399"/>
      <c r="SJZ861" s="399"/>
      <c r="SKA861" s="399"/>
      <c r="SKB861" s="399"/>
      <c r="SKC861" s="399"/>
      <c r="SKD861" s="399"/>
      <c r="SKE861" s="399"/>
      <c r="SKF861" s="399"/>
      <c r="SKG861" s="399"/>
      <c r="SKH861" s="399"/>
      <c r="SKI861" s="399"/>
      <c r="SKJ861" s="399"/>
      <c r="SKK861" s="399"/>
      <c r="SKL861" s="399"/>
      <c r="SKM861" s="399"/>
      <c r="SKN861" s="399"/>
      <c r="SKO861" s="399"/>
      <c r="SKP861" s="399"/>
      <c r="SKQ861" s="399"/>
      <c r="SKR861" s="399"/>
      <c r="SKS861" s="399"/>
      <c r="SKT861" s="399"/>
      <c r="SKU861" s="399"/>
      <c r="SKV861" s="399"/>
      <c r="SKW861" s="399"/>
      <c r="SKX861" s="399"/>
      <c r="SKY861" s="399"/>
      <c r="SKZ861" s="399"/>
      <c r="SLA861" s="399"/>
      <c r="SLB861" s="399"/>
      <c r="SLC861" s="399"/>
      <c r="SLD861" s="399"/>
      <c r="SLE861" s="399"/>
      <c r="SLF861" s="399"/>
      <c r="SLG861" s="399"/>
      <c r="SLH861" s="399"/>
      <c r="SLI861" s="399"/>
      <c r="SLJ861" s="399"/>
      <c r="SLK861" s="399"/>
      <c r="SLL861" s="399"/>
      <c r="SLM861" s="399"/>
      <c r="SLN861" s="399"/>
      <c r="SLO861" s="399"/>
      <c r="SLP861" s="399"/>
      <c r="SLQ861" s="399"/>
      <c r="SLR861" s="399"/>
      <c r="SLS861" s="399"/>
      <c r="SLT861" s="399"/>
      <c r="SLU861" s="399"/>
      <c r="SLV861" s="399"/>
      <c r="SLW861" s="399"/>
      <c r="SLX861" s="399"/>
      <c r="SLY861" s="399"/>
      <c r="SLZ861" s="399"/>
      <c r="SMA861" s="399"/>
      <c r="SMB861" s="399"/>
      <c r="SMC861" s="399"/>
      <c r="SMD861" s="399"/>
      <c r="SME861" s="399"/>
      <c r="SMF861" s="399"/>
      <c r="SMG861" s="399"/>
      <c r="SMH861" s="399"/>
      <c r="SMI861" s="399"/>
      <c r="SMJ861" s="399"/>
      <c r="SMK861" s="399"/>
      <c r="SML861" s="399"/>
      <c r="SMM861" s="399"/>
      <c r="SMN861" s="399"/>
      <c r="SMO861" s="399"/>
      <c r="SMP861" s="399"/>
      <c r="SMQ861" s="399"/>
      <c r="SMR861" s="399"/>
      <c r="SMS861" s="399"/>
      <c r="SMT861" s="399"/>
      <c r="SMU861" s="399"/>
      <c r="SMV861" s="399"/>
      <c r="SMW861" s="399"/>
      <c r="SMX861" s="399"/>
      <c r="SMY861" s="399"/>
      <c r="SMZ861" s="399"/>
      <c r="SNA861" s="399"/>
      <c r="SNB861" s="399"/>
      <c r="SNC861" s="399"/>
      <c r="SND861" s="399"/>
      <c r="SNE861" s="399"/>
      <c r="SNF861" s="399"/>
      <c r="SNG861" s="399"/>
      <c r="SNH861" s="399"/>
      <c r="SNI861" s="399"/>
      <c r="SNJ861" s="399"/>
      <c r="SNK861" s="399"/>
      <c r="SNL861" s="399"/>
      <c r="SNM861" s="399"/>
      <c r="SNN861" s="399"/>
      <c r="SNO861" s="399"/>
      <c r="SNP861" s="399"/>
      <c r="SNQ861" s="399"/>
      <c r="SNR861" s="399"/>
      <c r="SNS861" s="399"/>
      <c r="SNT861" s="399"/>
      <c r="SNU861" s="399"/>
      <c r="SNV861" s="399"/>
      <c r="SNW861" s="399"/>
      <c r="SNX861" s="399"/>
      <c r="SNY861" s="399"/>
      <c r="SNZ861" s="399"/>
      <c r="SOA861" s="399"/>
      <c r="SOB861" s="399"/>
      <c r="SOC861" s="399"/>
      <c r="SOD861" s="399"/>
      <c r="SOE861" s="399"/>
      <c r="SOF861" s="399"/>
      <c r="SOG861" s="399"/>
      <c r="SOH861" s="399"/>
      <c r="SOI861" s="399"/>
      <c r="SOJ861" s="399"/>
      <c r="SOK861" s="399"/>
      <c r="SOL861" s="399"/>
      <c r="SOM861" s="399"/>
      <c r="SON861" s="399"/>
      <c r="SOO861" s="399"/>
      <c r="SOP861" s="399"/>
      <c r="SOQ861" s="399"/>
      <c r="SOR861" s="399"/>
      <c r="SOS861" s="399"/>
      <c r="SOT861" s="399"/>
      <c r="SOU861" s="399"/>
      <c r="SOV861" s="399"/>
      <c r="SOW861" s="399"/>
      <c r="SOX861" s="399"/>
      <c r="SOY861" s="399"/>
      <c r="SOZ861" s="399"/>
      <c r="SPA861" s="399"/>
      <c r="SPB861" s="399"/>
      <c r="SPC861" s="399"/>
      <c r="SPD861" s="399"/>
      <c r="SPE861" s="399"/>
      <c r="SPF861" s="399"/>
      <c r="SPG861" s="399"/>
      <c r="SPH861" s="399"/>
      <c r="SPI861" s="399"/>
      <c r="SPJ861" s="399"/>
      <c r="SPK861" s="399"/>
      <c r="SPL861" s="399"/>
      <c r="SPM861" s="399"/>
      <c r="SPN861" s="399"/>
      <c r="SPO861" s="399"/>
      <c r="SPP861" s="399"/>
      <c r="SPQ861" s="399"/>
      <c r="SPR861" s="399"/>
      <c r="SPS861" s="399"/>
      <c r="SPT861" s="399"/>
      <c r="SPU861" s="399"/>
      <c r="SPV861" s="399"/>
      <c r="SPW861" s="399"/>
      <c r="SPX861" s="399"/>
      <c r="SPY861" s="399"/>
      <c r="SPZ861" s="399"/>
      <c r="SQA861" s="399"/>
      <c r="SQB861" s="399"/>
      <c r="SQC861" s="399"/>
      <c r="SQD861" s="399"/>
      <c r="SQE861" s="399"/>
      <c r="SQF861" s="399"/>
      <c r="SQG861" s="399"/>
      <c r="SQH861" s="399"/>
      <c r="SQI861" s="399"/>
      <c r="SQJ861" s="399"/>
      <c r="SQK861" s="399"/>
      <c r="SQL861" s="399"/>
      <c r="SQM861" s="399"/>
      <c r="SQN861" s="399"/>
      <c r="SQO861" s="399"/>
      <c r="SQP861" s="399"/>
      <c r="SQQ861" s="399"/>
      <c r="SQR861" s="399"/>
      <c r="SQS861" s="399"/>
      <c r="SQT861" s="399"/>
      <c r="SQU861" s="399"/>
      <c r="SQV861" s="399"/>
      <c r="SQW861" s="399"/>
      <c r="SQX861" s="399"/>
      <c r="SQY861" s="399"/>
      <c r="SQZ861" s="399"/>
      <c r="SRA861" s="399"/>
      <c r="SRB861" s="399"/>
      <c r="SRC861" s="399"/>
      <c r="SRD861" s="399"/>
      <c r="SRE861" s="399"/>
      <c r="SRF861" s="399"/>
      <c r="SRG861" s="399"/>
      <c r="SRH861" s="399"/>
      <c r="SRI861" s="399"/>
      <c r="SRJ861" s="399"/>
      <c r="SRK861" s="399"/>
      <c r="SRL861" s="399"/>
      <c r="SRM861" s="399"/>
      <c r="SRN861" s="399"/>
      <c r="SRO861" s="399"/>
      <c r="SRP861" s="399"/>
      <c r="SRQ861" s="399"/>
      <c r="SRR861" s="399"/>
      <c r="SRS861" s="399"/>
      <c r="SRT861" s="399"/>
      <c r="SRU861" s="399"/>
      <c r="SRV861" s="399"/>
      <c r="SRW861" s="399"/>
      <c r="SRX861" s="399"/>
      <c r="SRY861" s="399"/>
      <c r="SRZ861" s="399"/>
      <c r="SSA861" s="399"/>
      <c r="SSB861" s="399"/>
      <c r="SSC861" s="399"/>
      <c r="SSD861" s="399"/>
      <c r="SSE861" s="399"/>
      <c r="SSF861" s="399"/>
      <c r="SSG861" s="399"/>
      <c r="SSH861" s="399"/>
      <c r="SSI861" s="399"/>
      <c r="SSJ861" s="399"/>
      <c r="SSK861" s="399"/>
      <c r="SSL861" s="399"/>
      <c r="SSM861" s="399"/>
      <c r="SSN861" s="399"/>
      <c r="SSO861" s="399"/>
      <c r="SSP861" s="399"/>
      <c r="SSQ861" s="399"/>
      <c r="SSR861" s="399"/>
      <c r="SSS861" s="399"/>
      <c r="SST861" s="399"/>
      <c r="SSU861" s="399"/>
      <c r="SSV861" s="399"/>
      <c r="SSW861" s="399"/>
      <c r="SSX861" s="399"/>
      <c r="SSY861" s="399"/>
      <c r="SSZ861" s="399"/>
      <c r="STA861" s="399"/>
      <c r="STB861" s="399"/>
      <c r="STC861" s="399"/>
      <c r="STD861" s="399"/>
      <c r="STE861" s="399"/>
      <c r="STF861" s="399"/>
      <c r="STG861" s="399"/>
      <c r="STH861" s="399"/>
      <c r="STI861" s="399"/>
      <c r="STJ861" s="399"/>
      <c r="STK861" s="399"/>
      <c r="STL861" s="399"/>
      <c r="STM861" s="399"/>
      <c r="STN861" s="399"/>
      <c r="STO861" s="399"/>
      <c r="STP861" s="399"/>
      <c r="STQ861" s="399"/>
      <c r="STR861" s="399"/>
      <c r="STS861" s="399"/>
      <c r="STT861" s="399"/>
      <c r="STU861" s="399"/>
      <c r="STV861" s="399"/>
      <c r="STW861" s="399"/>
      <c r="STX861" s="399"/>
      <c r="STY861" s="399"/>
      <c r="STZ861" s="399"/>
      <c r="SUA861" s="399"/>
      <c r="SUB861" s="399"/>
      <c r="SUC861" s="399"/>
      <c r="SUD861" s="399"/>
      <c r="SUE861" s="399"/>
      <c r="SUF861" s="399"/>
      <c r="SUG861" s="399"/>
      <c r="SUH861" s="399"/>
      <c r="SUI861" s="399"/>
      <c r="SUJ861" s="399"/>
      <c r="SUK861" s="399"/>
      <c r="SUL861" s="399"/>
      <c r="SUM861" s="399"/>
      <c r="SUN861" s="399"/>
      <c r="SUO861" s="399"/>
      <c r="SUP861" s="399"/>
      <c r="SUQ861" s="399"/>
      <c r="SUR861" s="399"/>
      <c r="SUS861" s="399"/>
      <c r="SUT861" s="399"/>
      <c r="SUU861" s="399"/>
      <c r="SUV861" s="399"/>
      <c r="SUW861" s="399"/>
      <c r="SUX861" s="399"/>
      <c r="SUY861" s="399"/>
      <c r="SUZ861" s="399"/>
      <c r="SVA861" s="399"/>
      <c r="SVB861" s="399"/>
      <c r="SVC861" s="399"/>
      <c r="SVD861" s="399"/>
      <c r="SVE861" s="399"/>
      <c r="SVF861" s="399"/>
      <c r="SVG861" s="399"/>
      <c r="SVH861" s="399"/>
      <c r="SVI861" s="399"/>
      <c r="SVJ861" s="399"/>
      <c r="SVK861" s="399"/>
      <c r="SVL861" s="399"/>
      <c r="SVM861" s="399"/>
      <c r="SVN861" s="399"/>
      <c r="SVO861" s="399"/>
      <c r="SVP861" s="399"/>
      <c r="SVQ861" s="399"/>
      <c r="SVR861" s="399"/>
      <c r="SVS861" s="399"/>
      <c r="SVT861" s="399"/>
      <c r="SVU861" s="399"/>
      <c r="SVV861" s="399"/>
      <c r="SVW861" s="399"/>
      <c r="SVX861" s="399"/>
      <c r="SVY861" s="399"/>
      <c r="SVZ861" s="399"/>
      <c r="SWA861" s="399"/>
      <c r="SWB861" s="399"/>
      <c r="SWC861" s="399"/>
      <c r="SWD861" s="399"/>
      <c r="SWE861" s="399"/>
      <c r="SWF861" s="399"/>
      <c r="SWG861" s="399"/>
      <c r="SWH861" s="399"/>
      <c r="SWI861" s="399"/>
      <c r="SWJ861" s="399"/>
      <c r="SWK861" s="399"/>
      <c r="SWL861" s="399"/>
      <c r="SWM861" s="399"/>
      <c r="SWN861" s="399"/>
      <c r="SWO861" s="399"/>
      <c r="SWP861" s="399"/>
      <c r="SWQ861" s="399"/>
      <c r="SWR861" s="399"/>
      <c r="SWS861" s="399"/>
      <c r="SWT861" s="399"/>
      <c r="SWU861" s="399"/>
      <c r="SWV861" s="399"/>
      <c r="SWW861" s="399"/>
      <c r="SWX861" s="399"/>
      <c r="SWY861" s="399"/>
      <c r="SWZ861" s="399"/>
      <c r="SXA861" s="399"/>
      <c r="SXB861" s="399"/>
      <c r="SXC861" s="399"/>
      <c r="SXD861" s="399"/>
      <c r="SXE861" s="399"/>
      <c r="SXF861" s="399"/>
      <c r="SXG861" s="399"/>
      <c r="SXH861" s="399"/>
      <c r="SXI861" s="399"/>
      <c r="SXJ861" s="399"/>
      <c r="SXK861" s="399"/>
      <c r="SXL861" s="399"/>
      <c r="SXM861" s="399"/>
      <c r="SXN861" s="399"/>
      <c r="SXO861" s="399"/>
      <c r="SXP861" s="399"/>
      <c r="SXQ861" s="399"/>
      <c r="SXR861" s="399"/>
      <c r="SXS861" s="399"/>
      <c r="SXT861" s="399"/>
      <c r="SXU861" s="399"/>
      <c r="SXV861" s="399"/>
      <c r="SXW861" s="399"/>
      <c r="SXX861" s="399"/>
      <c r="SXY861" s="399"/>
      <c r="SXZ861" s="399"/>
      <c r="SYA861" s="399"/>
      <c r="SYB861" s="399"/>
      <c r="SYC861" s="399"/>
      <c r="SYD861" s="399"/>
      <c r="SYE861" s="399"/>
      <c r="SYF861" s="399"/>
      <c r="SYG861" s="399"/>
      <c r="SYH861" s="399"/>
      <c r="SYI861" s="399"/>
      <c r="SYJ861" s="399"/>
      <c r="SYK861" s="399"/>
      <c r="SYL861" s="399"/>
      <c r="SYM861" s="399"/>
      <c r="SYN861" s="399"/>
      <c r="SYO861" s="399"/>
      <c r="SYP861" s="399"/>
      <c r="SYQ861" s="399"/>
      <c r="SYR861" s="399"/>
      <c r="SYS861" s="399"/>
      <c r="SYT861" s="399"/>
      <c r="SYU861" s="399"/>
      <c r="SYV861" s="399"/>
      <c r="SYW861" s="399"/>
      <c r="SYX861" s="399"/>
      <c r="SYY861" s="399"/>
      <c r="SYZ861" s="399"/>
      <c r="SZA861" s="399"/>
      <c r="SZB861" s="399"/>
      <c r="SZC861" s="399"/>
      <c r="SZD861" s="399"/>
      <c r="SZE861" s="399"/>
      <c r="SZF861" s="399"/>
      <c r="SZG861" s="399"/>
      <c r="SZH861" s="399"/>
      <c r="SZI861" s="399"/>
      <c r="SZJ861" s="399"/>
      <c r="SZK861" s="399"/>
      <c r="SZL861" s="399"/>
      <c r="SZM861" s="399"/>
      <c r="SZN861" s="399"/>
      <c r="SZO861" s="399"/>
      <c r="SZP861" s="399"/>
      <c r="SZQ861" s="399"/>
      <c r="SZR861" s="399"/>
      <c r="SZS861" s="399"/>
      <c r="SZT861" s="399"/>
      <c r="SZU861" s="399"/>
      <c r="SZV861" s="399"/>
      <c r="SZW861" s="399"/>
      <c r="SZX861" s="399"/>
      <c r="SZY861" s="399"/>
      <c r="SZZ861" s="399"/>
      <c r="TAA861" s="399"/>
      <c r="TAB861" s="399"/>
      <c r="TAC861" s="399"/>
      <c r="TAD861" s="399"/>
      <c r="TAE861" s="399"/>
      <c r="TAF861" s="399"/>
      <c r="TAG861" s="399"/>
      <c r="TAH861" s="399"/>
      <c r="TAI861" s="399"/>
      <c r="TAJ861" s="399"/>
      <c r="TAK861" s="399"/>
      <c r="TAL861" s="399"/>
      <c r="TAM861" s="399"/>
      <c r="TAN861" s="399"/>
      <c r="TAO861" s="399"/>
      <c r="TAP861" s="399"/>
      <c r="TAQ861" s="399"/>
      <c r="TAR861" s="399"/>
      <c r="TAS861" s="399"/>
      <c r="TAT861" s="399"/>
      <c r="TAU861" s="399"/>
      <c r="TAV861" s="399"/>
      <c r="TAW861" s="399"/>
      <c r="TAX861" s="399"/>
      <c r="TAY861" s="399"/>
      <c r="TAZ861" s="399"/>
      <c r="TBA861" s="399"/>
      <c r="TBB861" s="399"/>
      <c r="TBC861" s="399"/>
      <c r="TBD861" s="399"/>
      <c r="TBE861" s="399"/>
      <c r="TBF861" s="399"/>
      <c r="TBG861" s="399"/>
      <c r="TBH861" s="399"/>
      <c r="TBI861" s="399"/>
      <c r="TBJ861" s="399"/>
      <c r="TBK861" s="399"/>
      <c r="TBL861" s="399"/>
      <c r="TBM861" s="399"/>
      <c r="TBN861" s="399"/>
      <c r="TBO861" s="399"/>
      <c r="TBP861" s="399"/>
      <c r="TBQ861" s="399"/>
      <c r="TBR861" s="399"/>
      <c r="TBS861" s="399"/>
      <c r="TBT861" s="399"/>
      <c r="TBU861" s="399"/>
      <c r="TBV861" s="399"/>
      <c r="TBW861" s="399"/>
      <c r="TBX861" s="399"/>
      <c r="TBY861" s="399"/>
      <c r="TBZ861" s="399"/>
      <c r="TCA861" s="399"/>
      <c r="TCB861" s="399"/>
      <c r="TCC861" s="399"/>
      <c r="TCD861" s="399"/>
      <c r="TCE861" s="399"/>
      <c r="TCF861" s="399"/>
      <c r="TCG861" s="399"/>
      <c r="TCH861" s="399"/>
      <c r="TCI861" s="399"/>
      <c r="TCJ861" s="399"/>
      <c r="TCK861" s="399"/>
      <c r="TCL861" s="399"/>
      <c r="TCM861" s="399"/>
      <c r="TCN861" s="399"/>
      <c r="TCO861" s="399"/>
      <c r="TCP861" s="399"/>
      <c r="TCQ861" s="399"/>
      <c r="TCR861" s="399"/>
      <c r="TCS861" s="399"/>
      <c r="TCT861" s="399"/>
      <c r="TCU861" s="399"/>
      <c r="TCV861" s="399"/>
      <c r="TCW861" s="399"/>
      <c r="TCX861" s="399"/>
      <c r="TCY861" s="399"/>
      <c r="TCZ861" s="399"/>
      <c r="TDA861" s="399"/>
      <c r="TDB861" s="399"/>
      <c r="TDC861" s="399"/>
      <c r="TDD861" s="399"/>
      <c r="TDE861" s="399"/>
      <c r="TDF861" s="399"/>
      <c r="TDG861" s="399"/>
      <c r="TDH861" s="399"/>
      <c r="TDI861" s="399"/>
      <c r="TDJ861" s="399"/>
      <c r="TDK861" s="399"/>
      <c r="TDL861" s="399"/>
      <c r="TDM861" s="399"/>
      <c r="TDN861" s="399"/>
      <c r="TDO861" s="399"/>
      <c r="TDP861" s="399"/>
      <c r="TDQ861" s="399"/>
      <c r="TDR861" s="399"/>
      <c r="TDS861" s="399"/>
      <c r="TDT861" s="399"/>
      <c r="TDU861" s="399"/>
      <c r="TDV861" s="399"/>
      <c r="TDW861" s="399"/>
      <c r="TDX861" s="399"/>
      <c r="TDY861" s="399"/>
      <c r="TDZ861" s="399"/>
      <c r="TEA861" s="399"/>
      <c r="TEB861" s="399"/>
      <c r="TEC861" s="399"/>
      <c r="TED861" s="399"/>
      <c r="TEE861" s="399"/>
      <c r="TEF861" s="399"/>
      <c r="TEG861" s="399"/>
      <c r="TEH861" s="399"/>
      <c r="TEI861" s="399"/>
      <c r="TEJ861" s="399"/>
      <c r="TEK861" s="399"/>
      <c r="TEL861" s="399"/>
      <c r="TEM861" s="399"/>
      <c r="TEN861" s="399"/>
      <c r="TEO861" s="399"/>
      <c r="TEP861" s="399"/>
      <c r="TEQ861" s="399"/>
      <c r="TER861" s="399"/>
      <c r="TES861" s="399"/>
      <c r="TET861" s="399"/>
      <c r="TEU861" s="399"/>
      <c r="TEV861" s="399"/>
      <c r="TEW861" s="399"/>
      <c r="TEX861" s="399"/>
      <c r="TEY861" s="399"/>
      <c r="TEZ861" s="399"/>
      <c r="TFA861" s="399"/>
      <c r="TFB861" s="399"/>
      <c r="TFC861" s="399"/>
      <c r="TFD861" s="399"/>
      <c r="TFE861" s="399"/>
      <c r="TFF861" s="399"/>
      <c r="TFG861" s="399"/>
      <c r="TFH861" s="399"/>
      <c r="TFI861" s="399"/>
      <c r="TFJ861" s="399"/>
      <c r="TFK861" s="399"/>
      <c r="TFL861" s="399"/>
      <c r="TFM861" s="399"/>
      <c r="TFN861" s="399"/>
      <c r="TFO861" s="399"/>
      <c r="TFP861" s="399"/>
      <c r="TFQ861" s="399"/>
      <c r="TFR861" s="399"/>
      <c r="TFS861" s="399"/>
      <c r="TFT861" s="399"/>
      <c r="TFU861" s="399"/>
      <c r="TFV861" s="399"/>
      <c r="TFW861" s="399"/>
      <c r="TFX861" s="399"/>
      <c r="TFY861" s="399"/>
      <c r="TFZ861" s="399"/>
      <c r="TGA861" s="399"/>
      <c r="TGB861" s="399"/>
      <c r="TGC861" s="399"/>
      <c r="TGD861" s="399"/>
      <c r="TGE861" s="399"/>
      <c r="TGF861" s="399"/>
      <c r="TGG861" s="399"/>
      <c r="TGH861" s="399"/>
      <c r="TGI861" s="399"/>
      <c r="TGJ861" s="399"/>
      <c r="TGK861" s="399"/>
      <c r="TGL861" s="399"/>
      <c r="TGM861" s="399"/>
      <c r="TGN861" s="399"/>
      <c r="TGO861" s="399"/>
      <c r="TGP861" s="399"/>
      <c r="TGQ861" s="399"/>
      <c r="TGR861" s="399"/>
      <c r="TGS861" s="399"/>
      <c r="TGT861" s="399"/>
      <c r="TGU861" s="399"/>
      <c r="TGV861" s="399"/>
      <c r="TGW861" s="399"/>
      <c r="TGX861" s="399"/>
      <c r="TGY861" s="399"/>
      <c r="TGZ861" s="399"/>
      <c r="THA861" s="399"/>
      <c r="THB861" s="399"/>
      <c r="THC861" s="399"/>
      <c r="THD861" s="399"/>
      <c r="THE861" s="399"/>
      <c r="THF861" s="399"/>
      <c r="THG861" s="399"/>
      <c r="THH861" s="399"/>
      <c r="THI861" s="399"/>
      <c r="THJ861" s="399"/>
      <c r="THK861" s="399"/>
      <c r="THL861" s="399"/>
      <c r="THM861" s="399"/>
      <c r="THN861" s="399"/>
      <c r="THO861" s="399"/>
      <c r="THP861" s="399"/>
      <c r="THQ861" s="399"/>
      <c r="THR861" s="399"/>
      <c r="THS861" s="399"/>
      <c r="THT861" s="399"/>
      <c r="THU861" s="399"/>
      <c r="THV861" s="399"/>
      <c r="THW861" s="399"/>
      <c r="THX861" s="399"/>
      <c r="THY861" s="399"/>
      <c r="THZ861" s="399"/>
      <c r="TIA861" s="399"/>
      <c r="TIB861" s="399"/>
      <c r="TIC861" s="399"/>
      <c r="TID861" s="399"/>
      <c r="TIE861" s="399"/>
      <c r="TIF861" s="399"/>
      <c r="TIG861" s="399"/>
      <c r="TIH861" s="399"/>
      <c r="TII861" s="399"/>
      <c r="TIJ861" s="399"/>
      <c r="TIK861" s="399"/>
      <c r="TIL861" s="399"/>
      <c r="TIM861" s="399"/>
      <c r="TIN861" s="399"/>
      <c r="TIO861" s="399"/>
      <c r="TIP861" s="399"/>
      <c r="TIQ861" s="399"/>
      <c r="TIR861" s="399"/>
      <c r="TIS861" s="399"/>
      <c r="TIT861" s="399"/>
      <c r="TIU861" s="399"/>
      <c r="TIV861" s="399"/>
      <c r="TIW861" s="399"/>
      <c r="TIX861" s="399"/>
      <c r="TIY861" s="399"/>
      <c r="TIZ861" s="399"/>
      <c r="TJA861" s="399"/>
      <c r="TJB861" s="399"/>
      <c r="TJC861" s="399"/>
      <c r="TJD861" s="399"/>
      <c r="TJE861" s="399"/>
      <c r="TJF861" s="399"/>
      <c r="TJG861" s="399"/>
      <c r="TJH861" s="399"/>
      <c r="TJI861" s="399"/>
      <c r="TJJ861" s="399"/>
      <c r="TJK861" s="399"/>
      <c r="TJL861" s="399"/>
      <c r="TJM861" s="399"/>
      <c r="TJN861" s="399"/>
      <c r="TJO861" s="399"/>
      <c r="TJP861" s="399"/>
      <c r="TJQ861" s="399"/>
      <c r="TJR861" s="399"/>
      <c r="TJS861" s="399"/>
      <c r="TJT861" s="399"/>
      <c r="TJU861" s="399"/>
      <c r="TJV861" s="399"/>
      <c r="TJW861" s="399"/>
      <c r="TJX861" s="399"/>
      <c r="TJY861" s="399"/>
      <c r="TJZ861" s="399"/>
      <c r="TKA861" s="399"/>
      <c r="TKB861" s="399"/>
      <c r="TKC861" s="399"/>
      <c r="TKD861" s="399"/>
      <c r="TKE861" s="399"/>
      <c r="TKF861" s="399"/>
      <c r="TKG861" s="399"/>
      <c r="TKH861" s="399"/>
      <c r="TKI861" s="399"/>
      <c r="TKJ861" s="399"/>
      <c r="TKK861" s="399"/>
      <c r="TKL861" s="399"/>
      <c r="TKM861" s="399"/>
      <c r="TKN861" s="399"/>
      <c r="TKO861" s="399"/>
      <c r="TKP861" s="399"/>
      <c r="TKQ861" s="399"/>
      <c r="TKR861" s="399"/>
      <c r="TKS861" s="399"/>
      <c r="TKT861" s="399"/>
      <c r="TKU861" s="399"/>
      <c r="TKV861" s="399"/>
      <c r="TKW861" s="399"/>
      <c r="TKX861" s="399"/>
      <c r="TKY861" s="399"/>
      <c r="TKZ861" s="399"/>
      <c r="TLA861" s="399"/>
      <c r="TLB861" s="399"/>
      <c r="TLC861" s="399"/>
      <c r="TLD861" s="399"/>
      <c r="TLE861" s="399"/>
      <c r="TLF861" s="399"/>
      <c r="TLG861" s="399"/>
      <c r="TLH861" s="399"/>
      <c r="TLI861" s="399"/>
      <c r="TLJ861" s="399"/>
      <c r="TLK861" s="399"/>
      <c r="TLL861" s="399"/>
      <c r="TLM861" s="399"/>
      <c r="TLN861" s="399"/>
      <c r="TLO861" s="399"/>
      <c r="TLP861" s="399"/>
      <c r="TLQ861" s="399"/>
      <c r="TLR861" s="399"/>
      <c r="TLS861" s="399"/>
      <c r="TLT861" s="399"/>
      <c r="TLU861" s="399"/>
      <c r="TLV861" s="399"/>
      <c r="TLW861" s="399"/>
      <c r="TLX861" s="399"/>
      <c r="TLY861" s="399"/>
      <c r="TLZ861" s="399"/>
      <c r="TMA861" s="399"/>
      <c r="TMB861" s="399"/>
      <c r="TMC861" s="399"/>
      <c r="TMD861" s="399"/>
      <c r="TME861" s="399"/>
      <c r="TMF861" s="399"/>
      <c r="TMG861" s="399"/>
      <c r="TMH861" s="399"/>
      <c r="TMI861" s="399"/>
      <c r="TMJ861" s="399"/>
      <c r="TMK861" s="399"/>
      <c r="TML861" s="399"/>
      <c r="TMM861" s="399"/>
      <c r="TMN861" s="399"/>
      <c r="TMO861" s="399"/>
      <c r="TMP861" s="399"/>
      <c r="TMQ861" s="399"/>
      <c r="TMR861" s="399"/>
      <c r="TMS861" s="399"/>
      <c r="TMT861" s="399"/>
      <c r="TMU861" s="399"/>
      <c r="TMV861" s="399"/>
      <c r="TMW861" s="399"/>
      <c r="TMX861" s="399"/>
      <c r="TMY861" s="399"/>
      <c r="TMZ861" s="399"/>
      <c r="TNA861" s="399"/>
      <c r="TNB861" s="399"/>
      <c r="TNC861" s="399"/>
      <c r="TND861" s="399"/>
      <c r="TNE861" s="399"/>
      <c r="TNF861" s="399"/>
      <c r="TNG861" s="399"/>
      <c r="TNH861" s="399"/>
      <c r="TNI861" s="399"/>
      <c r="TNJ861" s="399"/>
      <c r="TNK861" s="399"/>
      <c r="TNL861" s="399"/>
      <c r="TNM861" s="399"/>
      <c r="TNN861" s="399"/>
      <c r="TNO861" s="399"/>
      <c r="TNP861" s="399"/>
      <c r="TNQ861" s="399"/>
      <c r="TNR861" s="399"/>
      <c r="TNS861" s="399"/>
      <c r="TNT861" s="399"/>
      <c r="TNU861" s="399"/>
      <c r="TNV861" s="399"/>
      <c r="TNW861" s="399"/>
      <c r="TNX861" s="399"/>
      <c r="TNY861" s="399"/>
      <c r="TNZ861" s="399"/>
      <c r="TOA861" s="399"/>
      <c r="TOB861" s="399"/>
      <c r="TOC861" s="399"/>
      <c r="TOD861" s="399"/>
      <c r="TOE861" s="399"/>
      <c r="TOF861" s="399"/>
      <c r="TOG861" s="399"/>
      <c r="TOH861" s="399"/>
      <c r="TOI861" s="399"/>
      <c r="TOJ861" s="399"/>
      <c r="TOK861" s="399"/>
      <c r="TOL861" s="399"/>
      <c r="TOM861" s="399"/>
      <c r="TON861" s="399"/>
      <c r="TOO861" s="399"/>
      <c r="TOP861" s="399"/>
      <c r="TOQ861" s="399"/>
      <c r="TOR861" s="399"/>
      <c r="TOS861" s="399"/>
      <c r="TOT861" s="399"/>
      <c r="TOU861" s="399"/>
      <c r="TOV861" s="399"/>
      <c r="TOW861" s="399"/>
      <c r="TOX861" s="399"/>
      <c r="TOY861" s="399"/>
      <c r="TOZ861" s="399"/>
      <c r="TPA861" s="399"/>
      <c r="TPB861" s="399"/>
      <c r="TPC861" s="399"/>
      <c r="TPD861" s="399"/>
      <c r="TPE861" s="399"/>
      <c r="TPF861" s="399"/>
      <c r="TPG861" s="399"/>
      <c r="TPH861" s="399"/>
      <c r="TPI861" s="399"/>
      <c r="TPJ861" s="399"/>
      <c r="TPK861" s="399"/>
      <c r="TPL861" s="399"/>
      <c r="TPM861" s="399"/>
      <c r="TPN861" s="399"/>
      <c r="TPO861" s="399"/>
      <c r="TPP861" s="399"/>
      <c r="TPQ861" s="399"/>
      <c r="TPR861" s="399"/>
      <c r="TPS861" s="399"/>
      <c r="TPT861" s="399"/>
      <c r="TPU861" s="399"/>
      <c r="TPV861" s="399"/>
      <c r="TPW861" s="399"/>
      <c r="TPX861" s="399"/>
      <c r="TPY861" s="399"/>
      <c r="TPZ861" s="399"/>
      <c r="TQA861" s="399"/>
      <c r="TQB861" s="399"/>
      <c r="TQC861" s="399"/>
      <c r="TQD861" s="399"/>
      <c r="TQE861" s="399"/>
      <c r="TQF861" s="399"/>
      <c r="TQG861" s="399"/>
      <c r="TQH861" s="399"/>
      <c r="TQI861" s="399"/>
      <c r="TQJ861" s="399"/>
      <c r="TQK861" s="399"/>
      <c r="TQL861" s="399"/>
      <c r="TQM861" s="399"/>
      <c r="TQN861" s="399"/>
      <c r="TQO861" s="399"/>
      <c r="TQP861" s="399"/>
      <c r="TQQ861" s="399"/>
      <c r="TQR861" s="399"/>
      <c r="TQS861" s="399"/>
      <c r="TQT861" s="399"/>
      <c r="TQU861" s="399"/>
      <c r="TQV861" s="399"/>
      <c r="TQW861" s="399"/>
      <c r="TQX861" s="399"/>
      <c r="TQY861" s="399"/>
      <c r="TQZ861" s="399"/>
      <c r="TRA861" s="399"/>
      <c r="TRB861" s="399"/>
      <c r="TRC861" s="399"/>
      <c r="TRD861" s="399"/>
      <c r="TRE861" s="399"/>
      <c r="TRF861" s="399"/>
      <c r="TRG861" s="399"/>
      <c r="TRH861" s="399"/>
      <c r="TRI861" s="399"/>
      <c r="TRJ861" s="399"/>
      <c r="TRK861" s="399"/>
      <c r="TRL861" s="399"/>
      <c r="TRM861" s="399"/>
      <c r="TRN861" s="399"/>
      <c r="TRO861" s="399"/>
      <c r="TRP861" s="399"/>
      <c r="TRQ861" s="399"/>
      <c r="TRR861" s="399"/>
      <c r="TRS861" s="399"/>
      <c r="TRT861" s="399"/>
      <c r="TRU861" s="399"/>
      <c r="TRV861" s="399"/>
      <c r="TRW861" s="399"/>
      <c r="TRX861" s="399"/>
      <c r="TRY861" s="399"/>
      <c r="TRZ861" s="399"/>
      <c r="TSA861" s="399"/>
      <c r="TSB861" s="399"/>
      <c r="TSC861" s="399"/>
      <c r="TSD861" s="399"/>
      <c r="TSE861" s="399"/>
      <c r="TSF861" s="399"/>
      <c r="TSG861" s="399"/>
      <c r="TSH861" s="399"/>
      <c r="TSI861" s="399"/>
      <c r="TSJ861" s="399"/>
      <c r="TSK861" s="399"/>
      <c r="TSL861" s="399"/>
      <c r="TSM861" s="399"/>
      <c r="TSN861" s="399"/>
      <c r="TSO861" s="399"/>
      <c r="TSP861" s="399"/>
      <c r="TSQ861" s="399"/>
      <c r="TSR861" s="399"/>
      <c r="TSS861" s="399"/>
      <c r="TST861" s="399"/>
      <c r="TSU861" s="399"/>
      <c r="TSV861" s="399"/>
      <c r="TSW861" s="399"/>
      <c r="TSX861" s="399"/>
      <c r="TSY861" s="399"/>
      <c r="TSZ861" s="399"/>
      <c r="TTA861" s="399"/>
      <c r="TTB861" s="399"/>
      <c r="TTC861" s="399"/>
      <c r="TTD861" s="399"/>
      <c r="TTE861" s="399"/>
      <c r="TTF861" s="399"/>
      <c r="TTG861" s="399"/>
      <c r="TTH861" s="399"/>
      <c r="TTI861" s="399"/>
      <c r="TTJ861" s="399"/>
      <c r="TTK861" s="399"/>
      <c r="TTL861" s="399"/>
      <c r="TTM861" s="399"/>
      <c r="TTN861" s="399"/>
      <c r="TTO861" s="399"/>
      <c r="TTP861" s="399"/>
      <c r="TTQ861" s="399"/>
      <c r="TTR861" s="399"/>
      <c r="TTS861" s="399"/>
      <c r="TTT861" s="399"/>
      <c r="TTU861" s="399"/>
      <c r="TTV861" s="399"/>
      <c r="TTW861" s="399"/>
      <c r="TTX861" s="399"/>
      <c r="TTY861" s="399"/>
      <c r="TTZ861" s="399"/>
      <c r="TUA861" s="399"/>
      <c r="TUB861" s="399"/>
      <c r="TUC861" s="399"/>
      <c r="TUD861" s="399"/>
      <c r="TUE861" s="399"/>
      <c r="TUF861" s="399"/>
      <c r="TUG861" s="399"/>
      <c r="TUH861" s="399"/>
      <c r="TUI861" s="399"/>
      <c r="TUJ861" s="399"/>
      <c r="TUK861" s="399"/>
      <c r="TUL861" s="399"/>
      <c r="TUM861" s="399"/>
      <c r="TUN861" s="399"/>
      <c r="TUO861" s="399"/>
      <c r="TUP861" s="399"/>
      <c r="TUQ861" s="399"/>
      <c r="TUR861" s="399"/>
      <c r="TUS861" s="399"/>
      <c r="TUT861" s="399"/>
      <c r="TUU861" s="399"/>
      <c r="TUV861" s="399"/>
      <c r="TUW861" s="399"/>
      <c r="TUX861" s="399"/>
      <c r="TUY861" s="399"/>
      <c r="TUZ861" s="399"/>
      <c r="TVA861" s="399"/>
      <c r="TVB861" s="399"/>
      <c r="TVC861" s="399"/>
      <c r="TVD861" s="399"/>
      <c r="TVE861" s="399"/>
      <c r="TVF861" s="399"/>
      <c r="TVG861" s="399"/>
      <c r="TVH861" s="399"/>
      <c r="TVI861" s="399"/>
      <c r="TVJ861" s="399"/>
      <c r="TVK861" s="399"/>
      <c r="TVL861" s="399"/>
      <c r="TVM861" s="399"/>
      <c r="TVN861" s="399"/>
      <c r="TVO861" s="399"/>
      <c r="TVP861" s="399"/>
      <c r="TVQ861" s="399"/>
      <c r="TVR861" s="399"/>
      <c r="TVS861" s="399"/>
      <c r="TVT861" s="399"/>
      <c r="TVU861" s="399"/>
      <c r="TVV861" s="399"/>
      <c r="TVW861" s="399"/>
      <c r="TVX861" s="399"/>
      <c r="TVY861" s="399"/>
      <c r="TVZ861" s="399"/>
      <c r="TWA861" s="399"/>
      <c r="TWB861" s="399"/>
      <c r="TWC861" s="399"/>
      <c r="TWD861" s="399"/>
      <c r="TWE861" s="399"/>
      <c r="TWF861" s="399"/>
      <c r="TWG861" s="399"/>
      <c r="TWH861" s="399"/>
      <c r="TWI861" s="399"/>
      <c r="TWJ861" s="399"/>
      <c r="TWK861" s="399"/>
      <c r="TWL861" s="399"/>
      <c r="TWM861" s="399"/>
      <c r="TWN861" s="399"/>
      <c r="TWO861" s="399"/>
      <c r="TWP861" s="399"/>
      <c r="TWQ861" s="399"/>
      <c r="TWR861" s="399"/>
      <c r="TWS861" s="399"/>
      <c r="TWT861" s="399"/>
      <c r="TWU861" s="399"/>
      <c r="TWV861" s="399"/>
      <c r="TWW861" s="399"/>
      <c r="TWX861" s="399"/>
      <c r="TWY861" s="399"/>
      <c r="TWZ861" s="399"/>
      <c r="TXA861" s="399"/>
      <c r="TXB861" s="399"/>
      <c r="TXC861" s="399"/>
      <c r="TXD861" s="399"/>
      <c r="TXE861" s="399"/>
      <c r="TXF861" s="399"/>
      <c r="TXG861" s="399"/>
      <c r="TXH861" s="399"/>
      <c r="TXI861" s="399"/>
      <c r="TXJ861" s="399"/>
      <c r="TXK861" s="399"/>
      <c r="TXL861" s="399"/>
      <c r="TXM861" s="399"/>
      <c r="TXN861" s="399"/>
      <c r="TXO861" s="399"/>
      <c r="TXP861" s="399"/>
      <c r="TXQ861" s="399"/>
      <c r="TXR861" s="399"/>
      <c r="TXS861" s="399"/>
      <c r="TXT861" s="399"/>
      <c r="TXU861" s="399"/>
      <c r="TXV861" s="399"/>
      <c r="TXW861" s="399"/>
      <c r="TXX861" s="399"/>
      <c r="TXY861" s="399"/>
      <c r="TXZ861" s="399"/>
      <c r="TYA861" s="399"/>
      <c r="TYB861" s="399"/>
      <c r="TYC861" s="399"/>
      <c r="TYD861" s="399"/>
      <c r="TYE861" s="399"/>
      <c r="TYF861" s="399"/>
      <c r="TYG861" s="399"/>
      <c r="TYH861" s="399"/>
      <c r="TYI861" s="399"/>
      <c r="TYJ861" s="399"/>
      <c r="TYK861" s="399"/>
      <c r="TYL861" s="399"/>
      <c r="TYM861" s="399"/>
      <c r="TYN861" s="399"/>
      <c r="TYO861" s="399"/>
      <c r="TYP861" s="399"/>
      <c r="TYQ861" s="399"/>
      <c r="TYR861" s="399"/>
      <c r="TYS861" s="399"/>
      <c r="TYT861" s="399"/>
      <c r="TYU861" s="399"/>
      <c r="TYV861" s="399"/>
      <c r="TYW861" s="399"/>
      <c r="TYX861" s="399"/>
      <c r="TYY861" s="399"/>
      <c r="TYZ861" s="399"/>
      <c r="TZA861" s="399"/>
      <c r="TZB861" s="399"/>
      <c r="TZC861" s="399"/>
      <c r="TZD861" s="399"/>
      <c r="TZE861" s="399"/>
      <c r="TZF861" s="399"/>
      <c r="TZG861" s="399"/>
      <c r="TZH861" s="399"/>
      <c r="TZI861" s="399"/>
      <c r="TZJ861" s="399"/>
      <c r="TZK861" s="399"/>
      <c r="TZL861" s="399"/>
      <c r="TZM861" s="399"/>
      <c r="TZN861" s="399"/>
      <c r="TZO861" s="399"/>
      <c r="TZP861" s="399"/>
      <c r="TZQ861" s="399"/>
      <c r="TZR861" s="399"/>
      <c r="TZS861" s="399"/>
      <c r="TZT861" s="399"/>
      <c r="TZU861" s="399"/>
      <c r="TZV861" s="399"/>
      <c r="TZW861" s="399"/>
      <c r="TZX861" s="399"/>
      <c r="TZY861" s="399"/>
      <c r="TZZ861" s="399"/>
      <c r="UAA861" s="399"/>
      <c r="UAB861" s="399"/>
      <c r="UAC861" s="399"/>
      <c r="UAD861" s="399"/>
      <c r="UAE861" s="399"/>
      <c r="UAF861" s="399"/>
      <c r="UAG861" s="399"/>
      <c r="UAH861" s="399"/>
      <c r="UAI861" s="399"/>
      <c r="UAJ861" s="399"/>
      <c r="UAK861" s="399"/>
      <c r="UAL861" s="399"/>
      <c r="UAM861" s="399"/>
      <c r="UAN861" s="399"/>
      <c r="UAO861" s="399"/>
      <c r="UAP861" s="399"/>
      <c r="UAQ861" s="399"/>
      <c r="UAR861" s="399"/>
      <c r="UAS861" s="399"/>
      <c r="UAT861" s="399"/>
      <c r="UAU861" s="399"/>
      <c r="UAV861" s="399"/>
      <c r="UAW861" s="399"/>
      <c r="UAX861" s="399"/>
      <c r="UAY861" s="399"/>
      <c r="UAZ861" s="399"/>
      <c r="UBA861" s="399"/>
      <c r="UBB861" s="399"/>
      <c r="UBC861" s="399"/>
      <c r="UBD861" s="399"/>
      <c r="UBE861" s="399"/>
      <c r="UBF861" s="399"/>
      <c r="UBG861" s="399"/>
      <c r="UBH861" s="399"/>
      <c r="UBI861" s="399"/>
      <c r="UBJ861" s="399"/>
      <c r="UBK861" s="399"/>
      <c r="UBL861" s="399"/>
      <c r="UBM861" s="399"/>
      <c r="UBN861" s="399"/>
      <c r="UBO861" s="399"/>
      <c r="UBP861" s="399"/>
      <c r="UBQ861" s="399"/>
      <c r="UBR861" s="399"/>
      <c r="UBS861" s="399"/>
      <c r="UBT861" s="399"/>
      <c r="UBU861" s="399"/>
      <c r="UBV861" s="399"/>
      <c r="UBW861" s="399"/>
      <c r="UBX861" s="399"/>
      <c r="UBY861" s="399"/>
      <c r="UBZ861" s="399"/>
      <c r="UCA861" s="399"/>
      <c r="UCB861" s="399"/>
      <c r="UCC861" s="399"/>
      <c r="UCD861" s="399"/>
      <c r="UCE861" s="399"/>
      <c r="UCF861" s="399"/>
      <c r="UCG861" s="399"/>
      <c r="UCH861" s="399"/>
      <c r="UCI861" s="399"/>
      <c r="UCJ861" s="399"/>
      <c r="UCK861" s="399"/>
      <c r="UCL861" s="399"/>
      <c r="UCM861" s="399"/>
      <c r="UCN861" s="399"/>
      <c r="UCO861" s="399"/>
      <c r="UCP861" s="399"/>
      <c r="UCQ861" s="399"/>
      <c r="UCR861" s="399"/>
      <c r="UCS861" s="399"/>
      <c r="UCT861" s="399"/>
      <c r="UCU861" s="399"/>
      <c r="UCV861" s="399"/>
      <c r="UCW861" s="399"/>
      <c r="UCX861" s="399"/>
      <c r="UCY861" s="399"/>
      <c r="UCZ861" s="399"/>
      <c r="UDA861" s="399"/>
      <c r="UDB861" s="399"/>
      <c r="UDC861" s="399"/>
      <c r="UDD861" s="399"/>
      <c r="UDE861" s="399"/>
      <c r="UDF861" s="399"/>
      <c r="UDG861" s="399"/>
      <c r="UDH861" s="399"/>
      <c r="UDI861" s="399"/>
      <c r="UDJ861" s="399"/>
      <c r="UDK861" s="399"/>
      <c r="UDL861" s="399"/>
      <c r="UDM861" s="399"/>
      <c r="UDN861" s="399"/>
      <c r="UDO861" s="399"/>
      <c r="UDP861" s="399"/>
      <c r="UDQ861" s="399"/>
      <c r="UDR861" s="399"/>
      <c r="UDS861" s="399"/>
      <c r="UDT861" s="399"/>
      <c r="UDU861" s="399"/>
      <c r="UDV861" s="399"/>
      <c r="UDW861" s="399"/>
      <c r="UDX861" s="399"/>
      <c r="UDY861" s="399"/>
      <c r="UDZ861" s="399"/>
      <c r="UEA861" s="399"/>
      <c r="UEB861" s="399"/>
      <c r="UEC861" s="399"/>
      <c r="UED861" s="399"/>
      <c r="UEE861" s="399"/>
      <c r="UEF861" s="399"/>
      <c r="UEG861" s="399"/>
      <c r="UEH861" s="399"/>
      <c r="UEI861" s="399"/>
      <c r="UEJ861" s="399"/>
      <c r="UEK861" s="399"/>
      <c r="UEL861" s="399"/>
      <c r="UEM861" s="399"/>
      <c r="UEN861" s="399"/>
      <c r="UEO861" s="399"/>
      <c r="UEP861" s="399"/>
      <c r="UEQ861" s="399"/>
      <c r="UER861" s="399"/>
      <c r="UES861" s="399"/>
      <c r="UET861" s="399"/>
      <c r="UEU861" s="399"/>
      <c r="UEV861" s="399"/>
      <c r="UEW861" s="399"/>
      <c r="UEX861" s="399"/>
      <c r="UEY861" s="399"/>
      <c r="UEZ861" s="399"/>
      <c r="UFA861" s="399"/>
      <c r="UFB861" s="399"/>
      <c r="UFC861" s="399"/>
      <c r="UFD861" s="399"/>
      <c r="UFE861" s="399"/>
      <c r="UFF861" s="399"/>
      <c r="UFG861" s="399"/>
      <c r="UFH861" s="399"/>
      <c r="UFI861" s="399"/>
      <c r="UFJ861" s="399"/>
      <c r="UFK861" s="399"/>
      <c r="UFL861" s="399"/>
      <c r="UFM861" s="399"/>
      <c r="UFN861" s="399"/>
      <c r="UFO861" s="399"/>
      <c r="UFP861" s="399"/>
      <c r="UFQ861" s="399"/>
      <c r="UFR861" s="399"/>
      <c r="UFS861" s="399"/>
      <c r="UFT861" s="399"/>
      <c r="UFU861" s="399"/>
      <c r="UFV861" s="399"/>
      <c r="UFW861" s="399"/>
      <c r="UFX861" s="399"/>
      <c r="UFY861" s="399"/>
      <c r="UFZ861" s="399"/>
      <c r="UGA861" s="399"/>
      <c r="UGB861" s="399"/>
      <c r="UGC861" s="399"/>
      <c r="UGD861" s="399"/>
      <c r="UGE861" s="399"/>
      <c r="UGF861" s="399"/>
      <c r="UGG861" s="399"/>
      <c r="UGH861" s="399"/>
      <c r="UGI861" s="399"/>
      <c r="UGJ861" s="399"/>
      <c r="UGK861" s="399"/>
      <c r="UGL861" s="399"/>
      <c r="UGM861" s="399"/>
      <c r="UGN861" s="399"/>
      <c r="UGO861" s="399"/>
      <c r="UGP861" s="399"/>
      <c r="UGQ861" s="399"/>
      <c r="UGR861" s="399"/>
      <c r="UGS861" s="399"/>
      <c r="UGT861" s="399"/>
      <c r="UGU861" s="399"/>
      <c r="UGV861" s="399"/>
      <c r="UGW861" s="399"/>
      <c r="UGX861" s="399"/>
      <c r="UGY861" s="399"/>
      <c r="UGZ861" s="399"/>
      <c r="UHA861" s="399"/>
      <c r="UHB861" s="399"/>
      <c r="UHC861" s="399"/>
      <c r="UHD861" s="399"/>
      <c r="UHE861" s="399"/>
      <c r="UHF861" s="399"/>
      <c r="UHG861" s="399"/>
      <c r="UHH861" s="399"/>
      <c r="UHI861" s="399"/>
      <c r="UHJ861" s="399"/>
      <c r="UHK861" s="399"/>
      <c r="UHL861" s="399"/>
      <c r="UHM861" s="399"/>
      <c r="UHN861" s="399"/>
      <c r="UHO861" s="399"/>
      <c r="UHP861" s="399"/>
      <c r="UHQ861" s="399"/>
      <c r="UHR861" s="399"/>
      <c r="UHS861" s="399"/>
      <c r="UHT861" s="399"/>
      <c r="UHU861" s="399"/>
      <c r="UHV861" s="399"/>
      <c r="UHW861" s="399"/>
      <c r="UHX861" s="399"/>
      <c r="UHY861" s="399"/>
      <c r="UHZ861" s="399"/>
      <c r="UIA861" s="399"/>
      <c r="UIB861" s="399"/>
      <c r="UIC861" s="399"/>
      <c r="UID861" s="399"/>
      <c r="UIE861" s="399"/>
      <c r="UIF861" s="399"/>
      <c r="UIG861" s="399"/>
      <c r="UIH861" s="399"/>
      <c r="UII861" s="399"/>
      <c r="UIJ861" s="399"/>
      <c r="UIK861" s="399"/>
      <c r="UIL861" s="399"/>
      <c r="UIM861" s="399"/>
      <c r="UIN861" s="399"/>
      <c r="UIO861" s="399"/>
      <c r="UIP861" s="399"/>
      <c r="UIQ861" s="399"/>
      <c r="UIR861" s="399"/>
      <c r="UIS861" s="399"/>
      <c r="UIT861" s="399"/>
      <c r="UIU861" s="399"/>
      <c r="UIV861" s="399"/>
      <c r="UIW861" s="399"/>
      <c r="UIX861" s="399"/>
      <c r="UIY861" s="399"/>
      <c r="UIZ861" s="399"/>
      <c r="UJA861" s="399"/>
      <c r="UJB861" s="399"/>
      <c r="UJC861" s="399"/>
      <c r="UJD861" s="399"/>
      <c r="UJE861" s="399"/>
      <c r="UJF861" s="399"/>
      <c r="UJG861" s="399"/>
      <c r="UJH861" s="399"/>
      <c r="UJI861" s="399"/>
      <c r="UJJ861" s="399"/>
      <c r="UJK861" s="399"/>
      <c r="UJL861" s="399"/>
      <c r="UJM861" s="399"/>
      <c r="UJN861" s="399"/>
      <c r="UJO861" s="399"/>
      <c r="UJP861" s="399"/>
      <c r="UJQ861" s="399"/>
      <c r="UJR861" s="399"/>
      <c r="UJS861" s="399"/>
      <c r="UJT861" s="399"/>
      <c r="UJU861" s="399"/>
      <c r="UJV861" s="399"/>
      <c r="UJW861" s="399"/>
      <c r="UJX861" s="399"/>
      <c r="UJY861" s="399"/>
      <c r="UJZ861" s="399"/>
      <c r="UKA861" s="399"/>
      <c r="UKB861" s="399"/>
      <c r="UKC861" s="399"/>
      <c r="UKD861" s="399"/>
      <c r="UKE861" s="399"/>
      <c r="UKF861" s="399"/>
      <c r="UKG861" s="399"/>
      <c r="UKH861" s="399"/>
      <c r="UKI861" s="399"/>
      <c r="UKJ861" s="399"/>
      <c r="UKK861" s="399"/>
      <c r="UKL861" s="399"/>
      <c r="UKM861" s="399"/>
      <c r="UKN861" s="399"/>
      <c r="UKO861" s="399"/>
      <c r="UKP861" s="399"/>
      <c r="UKQ861" s="399"/>
      <c r="UKR861" s="399"/>
      <c r="UKS861" s="399"/>
      <c r="UKT861" s="399"/>
      <c r="UKU861" s="399"/>
      <c r="UKV861" s="399"/>
      <c r="UKW861" s="399"/>
      <c r="UKX861" s="399"/>
      <c r="UKY861" s="399"/>
      <c r="UKZ861" s="399"/>
      <c r="ULA861" s="399"/>
      <c r="ULB861" s="399"/>
      <c r="ULC861" s="399"/>
      <c r="ULD861" s="399"/>
      <c r="ULE861" s="399"/>
      <c r="ULF861" s="399"/>
      <c r="ULG861" s="399"/>
      <c r="ULH861" s="399"/>
      <c r="ULI861" s="399"/>
      <c r="ULJ861" s="399"/>
      <c r="ULK861" s="399"/>
      <c r="ULL861" s="399"/>
      <c r="ULM861" s="399"/>
      <c r="ULN861" s="399"/>
      <c r="ULO861" s="399"/>
      <c r="ULP861" s="399"/>
      <c r="ULQ861" s="399"/>
      <c r="ULR861" s="399"/>
      <c r="ULS861" s="399"/>
      <c r="ULT861" s="399"/>
      <c r="ULU861" s="399"/>
      <c r="ULV861" s="399"/>
      <c r="ULW861" s="399"/>
      <c r="ULX861" s="399"/>
      <c r="ULY861" s="399"/>
      <c r="ULZ861" s="399"/>
      <c r="UMA861" s="399"/>
      <c r="UMB861" s="399"/>
      <c r="UMC861" s="399"/>
      <c r="UMD861" s="399"/>
      <c r="UME861" s="399"/>
      <c r="UMF861" s="399"/>
      <c r="UMG861" s="399"/>
      <c r="UMH861" s="399"/>
      <c r="UMI861" s="399"/>
      <c r="UMJ861" s="399"/>
      <c r="UMK861" s="399"/>
      <c r="UML861" s="399"/>
      <c r="UMM861" s="399"/>
      <c r="UMN861" s="399"/>
      <c r="UMO861" s="399"/>
      <c r="UMP861" s="399"/>
      <c r="UMQ861" s="399"/>
      <c r="UMR861" s="399"/>
      <c r="UMS861" s="399"/>
      <c r="UMT861" s="399"/>
      <c r="UMU861" s="399"/>
      <c r="UMV861" s="399"/>
      <c r="UMW861" s="399"/>
      <c r="UMX861" s="399"/>
      <c r="UMY861" s="399"/>
      <c r="UMZ861" s="399"/>
      <c r="UNA861" s="399"/>
      <c r="UNB861" s="399"/>
      <c r="UNC861" s="399"/>
      <c r="UND861" s="399"/>
      <c r="UNE861" s="399"/>
      <c r="UNF861" s="399"/>
      <c r="UNG861" s="399"/>
      <c r="UNH861" s="399"/>
      <c r="UNI861" s="399"/>
      <c r="UNJ861" s="399"/>
      <c r="UNK861" s="399"/>
      <c r="UNL861" s="399"/>
      <c r="UNM861" s="399"/>
      <c r="UNN861" s="399"/>
      <c r="UNO861" s="399"/>
      <c r="UNP861" s="399"/>
      <c r="UNQ861" s="399"/>
      <c r="UNR861" s="399"/>
      <c r="UNS861" s="399"/>
      <c r="UNT861" s="399"/>
      <c r="UNU861" s="399"/>
      <c r="UNV861" s="399"/>
      <c r="UNW861" s="399"/>
      <c r="UNX861" s="399"/>
      <c r="UNY861" s="399"/>
      <c r="UNZ861" s="399"/>
      <c r="UOA861" s="399"/>
      <c r="UOB861" s="399"/>
      <c r="UOC861" s="399"/>
      <c r="UOD861" s="399"/>
      <c r="UOE861" s="399"/>
      <c r="UOF861" s="399"/>
      <c r="UOG861" s="399"/>
      <c r="UOH861" s="399"/>
      <c r="UOI861" s="399"/>
      <c r="UOJ861" s="399"/>
      <c r="UOK861" s="399"/>
      <c r="UOL861" s="399"/>
      <c r="UOM861" s="399"/>
      <c r="UON861" s="399"/>
      <c r="UOO861" s="399"/>
      <c r="UOP861" s="399"/>
      <c r="UOQ861" s="399"/>
      <c r="UOR861" s="399"/>
      <c r="UOS861" s="399"/>
      <c r="UOT861" s="399"/>
      <c r="UOU861" s="399"/>
      <c r="UOV861" s="399"/>
      <c r="UOW861" s="399"/>
      <c r="UOX861" s="399"/>
      <c r="UOY861" s="399"/>
      <c r="UOZ861" s="399"/>
      <c r="UPA861" s="399"/>
      <c r="UPB861" s="399"/>
      <c r="UPC861" s="399"/>
      <c r="UPD861" s="399"/>
      <c r="UPE861" s="399"/>
      <c r="UPF861" s="399"/>
      <c r="UPG861" s="399"/>
      <c r="UPH861" s="399"/>
      <c r="UPI861" s="399"/>
      <c r="UPJ861" s="399"/>
      <c r="UPK861" s="399"/>
      <c r="UPL861" s="399"/>
      <c r="UPM861" s="399"/>
      <c r="UPN861" s="399"/>
      <c r="UPO861" s="399"/>
      <c r="UPP861" s="399"/>
      <c r="UPQ861" s="399"/>
      <c r="UPR861" s="399"/>
      <c r="UPS861" s="399"/>
      <c r="UPT861" s="399"/>
      <c r="UPU861" s="399"/>
      <c r="UPV861" s="399"/>
      <c r="UPW861" s="399"/>
      <c r="UPX861" s="399"/>
      <c r="UPY861" s="399"/>
      <c r="UPZ861" s="399"/>
      <c r="UQA861" s="399"/>
      <c r="UQB861" s="399"/>
      <c r="UQC861" s="399"/>
      <c r="UQD861" s="399"/>
      <c r="UQE861" s="399"/>
      <c r="UQF861" s="399"/>
      <c r="UQG861" s="399"/>
      <c r="UQH861" s="399"/>
      <c r="UQI861" s="399"/>
      <c r="UQJ861" s="399"/>
      <c r="UQK861" s="399"/>
      <c r="UQL861" s="399"/>
      <c r="UQM861" s="399"/>
      <c r="UQN861" s="399"/>
      <c r="UQO861" s="399"/>
      <c r="UQP861" s="399"/>
      <c r="UQQ861" s="399"/>
      <c r="UQR861" s="399"/>
      <c r="UQS861" s="399"/>
      <c r="UQT861" s="399"/>
      <c r="UQU861" s="399"/>
      <c r="UQV861" s="399"/>
      <c r="UQW861" s="399"/>
      <c r="UQX861" s="399"/>
      <c r="UQY861" s="399"/>
      <c r="UQZ861" s="399"/>
      <c r="URA861" s="399"/>
      <c r="URB861" s="399"/>
      <c r="URC861" s="399"/>
      <c r="URD861" s="399"/>
      <c r="URE861" s="399"/>
      <c r="URF861" s="399"/>
      <c r="URG861" s="399"/>
      <c r="URH861" s="399"/>
      <c r="URI861" s="399"/>
      <c r="URJ861" s="399"/>
      <c r="URK861" s="399"/>
      <c r="URL861" s="399"/>
      <c r="URM861" s="399"/>
      <c r="URN861" s="399"/>
      <c r="URO861" s="399"/>
      <c r="URP861" s="399"/>
      <c r="URQ861" s="399"/>
      <c r="URR861" s="399"/>
      <c r="URS861" s="399"/>
      <c r="URT861" s="399"/>
      <c r="URU861" s="399"/>
      <c r="URV861" s="399"/>
      <c r="URW861" s="399"/>
      <c r="URX861" s="399"/>
      <c r="URY861" s="399"/>
      <c r="URZ861" s="399"/>
      <c r="USA861" s="399"/>
      <c r="USB861" s="399"/>
      <c r="USC861" s="399"/>
      <c r="USD861" s="399"/>
      <c r="USE861" s="399"/>
      <c r="USF861" s="399"/>
      <c r="USG861" s="399"/>
      <c r="USH861" s="399"/>
      <c r="USI861" s="399"/>
      <c r="USJ861" s="399"/>
      <c r="USK861" s="399"/>
      <c r="USL861" s="399"/>
      <c r="USM861" s="399"/>
      <c r="USN861" s="399"/>
      <c r="USO861" s="399"/>
      <c r="USP861" s="399"/>
      <c r="USQ861" s="399"/>
      <c r="USR861" s="399"/>
      <c r="USS861" s="399"/>
      <c r="UST861" s="399"/>
      <c r="USU861" s="399"/>
      <c r="USV861" s="399"/>
      <c r="USW861" s="399"/>
      <c r="USX861" s="399"/>
      <c r="USY861" s="399"/>
      <c r="USZ861" s="399"/>
      <c r="UTA861" s="399"/>
      <c r="UTB861" s="399"/>
      <c r="UTC861" s="399"/>
      <c r="UTD861" s="399"/>
      <c r="UTE861" s="399"/>
      <c r="UTF861" s="399"/>
      <c r="UTG861" s="399"/>
      <c r="UTH861" s="399"/>
      <c r="UTI861" s="399"/>
      <c r="UTJ861" s="399"/>
      <c r="UTK861" s="399"/>
      <c r="UTL861" s="399"/>
      <c r="UTM861" s="399"/>
      <c r="UTN861" s="399"/>
      <c r="UTO861" s="399"/>
      <c r="UTP861" s="399"/>
      <c r="UTQ861" s="399"/>
      <c r="UTR861" s="399"/>
      <c r="UTS861" s="399"/>
      <c r="UTT861" s="399"/>
      <c r="UTU861" s="399"/>
      <c r="UTV861" s="399"/>
      <c r="UTW861" s="399"/>
      <c r="UTX861" s="399"/>
      <c r="UTY861" s="399"/>
      <c r="UTZ861" s="399"/>
      <c r="UUA861" s="399"/>
      <c r="UUB861" s="399"/>
      <c r="UUC861" s="399"/>
      <c r="UUD861" s="399"/>
      <c r="UUE861" s="399"/>
      <c r="UUF861" s="399"/>
      <c r="UUG861" s="399"/>
      <c r="UUH861" s="399"/>
      <c r="UUI861" s="399"/>
      <c r="UUJ861" s="399"/>
      <c r="UUK861" s="399"/>
      <c r="UUL861" s="399"/>
      <c r="UUM861" s="399"/>
      <c r="UUN861" s="399"/>
      <c r="UUO861" s="399"/>
      <c r="UUP861" s="399"/>
      <c r="UUQ861" s="399"/>
      <c r="UUR861" s="399"/>
      <c r="UUS861" s="399"/>
      <c r="UUT861" s="399"/>
      <c r="UUU861" s="399"/>
      <c r="UUV861" s="399"/>
      <c r="UUW861" s="399"/>
      <c r="UUX861" s="399"/>
      <c r="UUY861" s="399"/>
      <c r="UUZ861" s="399"/>
      <c r="UVA861" s="399"/>
      <c r="UVB861" s="399"/>
      <c r="UVC861" s="399"/>
      <c r="UVD861" s="399"/>
      <c r="UVE861" s="399"/>
      <c r="UVF861" s="399"/>
      <c r="UVG861" s="399"/>
      <c r="UVH861" s="399"/>
      <c r="UVI861" s="399"/>
      <c r="UVJ861" s="399"/>
      <c r="UVK861" s="399"/>
      <c r="UVL861" s="399"/>
      <c r="UVM861" s="399"/>
      <c r="UVN861" s="399"/>
      <c r="UVO861" s="399"/>
      <c r="UVP861" s="399"/>
      <c r="UVQ861" s="399"/>
      <c r="UVR861" s="399"/>
      <c r="UVS861" s="399"/>
      <c r="UVT861" s="399"/>
      <c r="UVU861" s="399"/>
      <c r="UVV861" s="399"/>
      <c r="UVW861" s="399"/>
      <c r="UVX861" s="399"/>
      <c r="UVY861" s="399"/>
      <c r="UVZ861" s="399"/>
      <c r="UWA861" s="399"/>
      <c r="UWB861" s="399"/>
      <c r="UWC861" s="399"/>
      <c r="UWD861" s="399"/>
      <c r="UWE861" s="399"/>
      <c r="UWF861" s="399"/>
      <c r="UWG861" s="399"/>
      <c r="UWH861" s="399"/>
      <c r="UWI861" s="399"/>
      <c r="UWJ861" s="399"/>
      <c r="UWK861" s="399"/>
      <c r="UWL861" s="399"/>
      <c r="UWM861" s="399"/>
      <c r="UWN861" s="399"/>
      <c r="UWO861" s="399"/>
      <c r="UWP861" s="399"/>
      <c r="UWQ861" s="399"/>
      <c r="UWR861" s="399"/>
      <c r="UWS861" s="399"/>
      <c r="UWT861" s="399"/>
      <c r="UWU861" s="399"/>
      <c r="UWV861" s="399"/>
      <c r="UWW861" s="399"/>
      <c r="UWX861" s="399"/>
      <c r="UWY861" s="399"/>
      <c r="UWZ861" s="399"/>
      <c r="UXA861" s="399"/>
      <c r="UXB861" s="399"/>
      <c r="UXC861" s="399"/>
      <c r="UXD861" s="399"/>
      <c r="UXE861" s="399"/>
      <c r="UXF861" s="399"/>
      <c r="UXG861" s="399"/>
      <c r="UXH861" s="399"/>
      <c r="UXI861" s="399"/>
      <c r="UXJ861" s="399"/>
      <c r="UXK861" s="399"/>
      <c r="UXL861" s="399"/>
      <c r="UXM861" s="399"/>
      <c r="UXN861" s="399"/>
      <c r="UXO861" s="399"/>
      <c r="UXP861" s="399"/>
      <c r="UXQ861" s="399"/>
      <c r="UXR861" s="399"/>
      <c r="UXS861" s="399"/>
      <c r="UXT861" s="399"/>
      <c r="UXU861" s="399"/>
      <c r="UXV861" s="399"/>
      <c r="UXW861" s="399"/>
      <c r="UXX861" s="399"/>
      <c r="UXY861" s="399"/>
      <c r="UXZ861" s="399"/>
      <c r="UYA861" s="399"/>
      <c r="UYB861" s="399"/>
      <c r="UYC861" s="399"/>
      <c r="UYD861" s="399"/>
      <c r="UYE861" s="399"/>
      <c r="UYF861" s="399"/>
      <c r="UYG861" s="399"/>
      <c r="UYH861" s="399"/>
      <c r="UYI861" s="399"/>
      <c r="UYJ861" s="399"/>
      <c r="UYK861" s="399"/>
      <c r="UYL861" s="399"/>
      <c r="UYM861" s="399"/>
      <c r="UYN861" s="399"/>
      <c r="UYO861" s="399"/>
      <c r="UYP861" s="399"/>
      <c r="UYQ861" s="399"/>
      <c r="UYR861" s="399"/>
      <c r="UYS861" s="399"/>
      <c r="UYT861" s="399"/>
      <c r="UYU861" s="399"/>
      <c r="UYV861" s="399"/>
      <c r="UYW861" s="399"/>
      <c r="UYX861" s="399"/>
      <c r="UYY861" s="399"/>
      <c r="UYZ861" s="399"/>
      <c r="UZA861" s="399"/>
      <c r="UZB861" s="399"/>
      <c r="UZC861" s="399"/>
      <c r="UZD861" s="399"/>
      <c r="UZE861" s="399"/>
      <c r="UZF861" s="399"/>
      <c r="UZG861" s="399"/>
      <c r="UZH861" s="399"/>
      <c r="UZI861" s="399"/>
      <c r="UZJ861" s="399"/>
      <c r="UZK861" s="399"/>
      <c r="UZL861" s="399"/>
      <c r="UZM861" s="399"/>
      <c r="UZN861" s="399"/>
      <c r="UZO861" s="399"/>
      <c r="UZP861" s="399"/>
      <c r="UZQ861" s="399"/>
      <c r="UZR861" s="399"/>
      <c r="UZS861" s="399"/>
      <c r="UZT861" s="399"/>
      <c r="UZU861" s="399"/>
      <c r="UZV861" s="399"/>
      <c r="UZW861" s="399"/>
      <c r="UZX861" s="399"/>
      <c r="UZY861" s="399"/>
      <c r="UZZ861" s="399"/>
      <c r="VAA861" s="399"/>
      <c r="VAB861" s="399"/>
      <c r="VAC861" s="399"/>
      <c r="VAD861" s="399"/>
      <c r="VAE861" s="399"/>
      <c r="VAF861" s="399"/>
      <c r="VAG861" s="399"/>
      <c r="VAH861" s="399"/>
      <c r="VAI861" s="399"/>
      <c r="VAJ861" s="399"/>
      <c r="VAK861" s="399"/>
      <c r="VAL861" s="399"/>
      <c r="VAM861" s="399"/>
      <c r="VAN861" s="399"/>
      <c r="VAO861" s="399"/>
      <c r="VAP861" s="399"/>
      <c r="VAQ861" s="399"/>
      <c r="VAR861" s="399"/>
      <c r="VAS861" s="399"/>
      <c r="VAT861" s="399"/>
      <c r="VAU861" s="399"/>
      <c r="VAV861" s="399"/>
      <c r="VAW861" s="399"/>
      <c r="VAX861" s="399"/>
      <c r="VAY861" s="399"/>
      <c r="VAZ861" s="399"/>
      <c r="VBA861" s="399"/>
      <c r="VBB861" s="399"/>
      <c r="VBC861" s="399"/>
      <c r="VBD861" s="399"/>
      <c r="VBE861" s="399"/>
      <c r="VBF861" s="399"/>
      <c r="VBG861" s="399"/>
      <c r="VBH861" s="399"/>
      <c r="VBI861" s="399"/>
      <c r="VBJ861" s="399"/>
      <c r="VBK861" s="399"/>
      <c r="VBL861" s="399"/>
      <c r="VBM861" s="399"/>
      <c r="VBN861" s="399"/>
      <c r="VBO861" s="399"/>
      <c r="VBP861" s="399"/>
      <c r="VBQ861" s="399"/>
      <c r="VBR861" s="399"/>
      <c r="VBS861" s="399"/>
      <c r="VBT861" s="399"/>
      <c r="VBU861" s="399"/>
      <c r="VBV861" s="399"/>
      <c r="VBW861" s="399"/>
      <c r="VBX861" s="399"/>
      <c r="VBY861" s="399"/>
      <c r="VBZ861" s="399"/>
      <c r="VCA861" s="399"/>
      <c r="VCB861" s="399"/>
      <c r="VCC861" s="399"/>
      <c r="VCD861" s="399"/>
      <c r="VCE861" s="399"/>
      <c r="VCF861" s="399"/>
      <c r="VCG861" s="399"/>
      <c r="VCH861" s="399"/>
      <c r="VCI861" s="399"/>
      <c r="VCJ861" s="399"/>
      <c r="VCK861" s="399"/>
      <c r="VCL861" s="399"/>
      <c r="VCM861" s="399"/>
      <c r="VCN861" s="399"/>
      <c r="VCO861" s="399"/>
      <c r="VCP861" s="399"/>
      <c r="VCQ861" s="399"/>
      <c r="VCR861" s="399"/>
      <c r="VCS861" s="399"/>
      <c r="VCT861" s="399"/>
      <c r="VCU861" s="399"/>
      <c r="VCV861" s="399"/>
      <c r="VCW861" s="399"/>
      <c r="VCX861" s="399"/>
      <c r="VCY861" s="399"/>
      <c r="VCZ861" s="399"/>
      <c r="VDA861" s="399"/>
      <c r="VDB861" s="399"/>
      <c r="VDC861" s="399"/>
      <c r="VDD861" s="399"/>
      <c r="VDE861" s="399"/>
      <c r="VDF861" s="399"/>
      <c r="VDG861" s="399"/>
      <c r="VDH861" s="399"/>
      <c r="VDI861" s="399"/>
      <c r="VDJ861" s="399"/>
      <c r="VDK861" s="399"/>
      <c r="VDL861" s="399"/>
      <c r="VDM861" s="399"/>
      <c r="VDN861" s="399"/>
      <c r="VDO861" s="399"/>
      <c r="VDP861" s="399"/>
      <c r="VDQ861" s="399"/>
      <c r="VDR861" s="399"/>
      <c r="VDS861" s="399"/>
      <c r="VDT861" s="399"/>
      <c r="VDU861" s="399"/>
      <c r="VDV861" s="399"/>
      <c r="VDW861" s="399"/>
      <c r="VDX861" s="399"/>
      <c r="VDY861" s="399"/>
      <c r="VDZ861" s="399"/>
      <c r="VEA861" s="399"/>
      <c r="VEB861" s="399"/>
      <c r="VEC861" s="399"/>
      <c r="VED861" s="399"/>
      <c r="VEE861" s="399"/>
      <c r="VEF861" s="399"/>
      <c r="VEG861" s="399"/>
      <c r="VEH861" s="399"/>
      <c r="VEI861" s="399"/>
      <c r="VEJ861" s="399"/>
      <c r="VEK861" s="399"/>
      <c r="VEL861" s="399"/>
      <c r="VEM861" s="399"/>
      <c r="VEN861" s="399"/>
      <c r="VEO861" s="399"/>
      <c r="VEP861" s="399"/>
      <c r="VEQ861" s="399"/>
      <c r="VER861" s="399"/>
      <c r="VES861" s="399"/>
      <c r="VET861" s="399"/>
      <c r="VEU861" s="399"/>
      <c r="VEV861" s="399"/>
      <c r="VEW861" s="399"/>
      <c r="VEX861" s="399"/>
      <c r="VEY861" s="399"/>
      <c r="VEZ861" s="399"/>
      <c r="VFA861" s="399"/>
      <c r="VFB861" s="399"/>
      <c r="VFC861" s="399"/>
      <c r="VFD861" s="399"/>
      <c r="VFE861" s="399"/>
      <c r="VFF861" s="399"/>
      <c r="VFG861" s="399"/>
      <c r="VFH861" s="399"/>
      <c r="VFI861" s="399"/>
      <c r="VFJ861" s="399"/>
      <c r="VFK861" s="399"/>
      <c r="VFL861" s="399"/>
      <c r="VFM861" s="399"/>
      <c r="VFN861" s="399"/>
      <c r="VFO861" s="399"/>
      <c r="VFP861" s="399"/>
      <c r="VFQ861" s="399"/>
      <c r="VFR861" s="399"/>
      <c r="VFS861" s="399"/>
      <c r="VFT861" s="399"/>
      <c r="VFU861" s="399"/>
      <c r="VFV861" s="399"/>
      <c r="VFW861" s="399"/>
      <c r="VFX861" s="399"/>
      <c r="VFY861" s="399"/>
      <c r="VFZ861" s="399"/>
      <c r="VGA861" s="399"/>
      <c r="VGB861" s="399"/>
      <c r="VGC861" s="399"/>
      <c r="VGD861" s="399"/>
      <c r="VGE861" s="399"/>
      <c r="VGF861" s="399"/>
      <c r="VGG861" s="399"/>
      <c r="VGH861" s="399"/>
      <c r="VGI861" s="399"/>
      <c r="VGJ861" s="399"/>
      <c r="VGK861" s="399"/>
      <c r="VGL861" s="399"/>
      <c r="VGM861" s="399"/>
      <c r="VGN861" s="399"/>
      <c r="VGO861" s="399"/>
      <c r="VGP861" s="399"/>
      <c r="VGQ861" s="399"/>
      <c r="VGR861" s="399"/>
      <c r="VGS861" s="399"/>
      <c r="VGT861" s="399"/>
      <c r="VGU861" s="399"/>
      <c r="VGV861" s="399"/>
      <c r="VGW861" s="399"/>
      <c r="VGX861" s="399"/>
      <c r="VGY861" s="399"/>
      <c r="VGZ861" s="399"/>
      <c r="VHA861" s="399"/>
      <c r="VHB861" s="399"/>
      <c r="VHC861" s="399"/>
      <c r="VHD861" s="399"/>
      <c r="VHE861" s="399"/>
      <c r="VHF861" s="399"/>
      <c r="VHG861" s="399"/>
      <c r="VHH861" s="399"/>
      <c r="VHI861" s="399"/>
      <c r="VHJ861" s="399"/>
      <c r="VHK861" s="399"/>
      <c r="VHL861" s="399"/>
      <c r="VHM861" s="399"/>
      <c r="VHN861" s="399"/>
      <c r="VHO861" s="399"/>
      <c r="VHP861" s="399"/>
      <c r="VHQ861" s="399"/>
      <c r="VHR861" s="399"/>
      <c r="VHS861" s="399"/>
      <c r="VHT861" s="399"/>
      <c r="VHU861" s="399"/>
      <c r="VHV861" s="399"/>
      <c r="VHW861" s="399"/>
      <c r="VHX861" s="399"/>
      <c r="VHY861" s="399"/>
      <c r="VHZ861" s="399"/>
      <c r="VIA861" s="399"/>
      <c r="VIB861" s="399"/>
      <c r="VIC861" s="399"/>
      <c r="VID861" s="399"/>
      <c r="VIE861" s="399"/>
      <c r="VIF861" s="399"/>
      <c r="VIG861" s="399"/>
      <c r="VIH861" s="399"/>
      <c r="VII861" s="399"/>
      <c r="VIJ861" s="399"/>
      <c r="VIK861" s="399"/>
      <c r="VIL861" s="399"/>
      <c r="VIM861" s="399"/>
      <c r="VIN861" s="399"/>
      <c r="VIO861" s="399"/>
      <c r="VIP861" s="399"/>
      <c r="VIQ861" s="399"/>
      <c r="VIR861" s="399"/>
      <c r="VIS861" s="399"/>
      <c r="VIT861" s="399"/>
      <c r="VIU861" s="399"/>
      <c r="VIV861" s="399"/>
      <c r="VIW861" s="399"/>
      <c r="VIX861" s="399"/>
      <c r="VIY861" s="399"/>
      <c r="VIZ861" s="399"/>
      <c r="VJA861" s="399"/>
      <c r="VJB861" s="399"/>
      <c r="VJC861" s="399"/>
      <c r="VJD861" s="399"/>
      <c r="VJE861" s="399"/>
      <c r="VJF861" s="399"/>
      <c r="VJG861" s="399"/>
      <c r="VJH861" s="399"/>
      <c r="VJI861" s="399"/>
      <c r="VJJ861" s="399"/>
      <c r="VJK861" s="399"/>
      <c r="VJL861" s="399"/>
      <c r="VJM861" s="399"/>
      <c r="VJN861" s="399"/>
      <c r="VJO861" s="399"/>
      <c r="VJP861" s="399"/>
      <c r="VJQ861" s="399"/>
      <c r="VJR861" s="399"/>
      <c r="VJS861" s="399"/>
      <c r="VJT861" s="399"/>
      <c r="VJU861" s="399"/>
      <c r="VJV861" s="399"/>
      <c r="VJW861" s="399"/>
      <c r="VJX861" s="399"/>
      <c r="VJY861" s="399"/>
      <c r="VJZ861" s="399"/>
      <c r="VKA861" s="399"/>
      <c r="VKB861" s="399"/>
      <c r="VKC861" s="399"/>
      <c r="VKD861" s="399"/>
      <c r="VKE861" s="399"/>
      <c r="VKF861" s="399"/>
      <c r="VKG861" s="399"/>
      <c r="VKH861" s="399"/>
      <c r="VKI861" s="399"/>
      <c r="VKJ861" s="399"/>
      <c r="VKK861" s="399"/>
      <c r="VKL861" s="399"/>
      <c r="VKM861" s="399"/>
      <c r="VKN861" s="399"/>
      <c r="VKO861" s="399"/>
      <c r="VKP861" s="399"/>
      <c r="VKQ861" s="399"/>
      <c r="VKR861" s="399"/>
      <c r="VKS861" s="399"/>
      <c r="VKT861" s="399"/>
      <c r="VKU861" s="399"/>
      <c r="VKV861" s="399"/>
      <c r="VKW861" s="399"/>
      <c r="VKX861" s="399"/>
      <c r="VKY861" s="399"/>
      <c r="VKZ861" s="399"/>
      <c r="VLA861" s="399"/>
      <c r="VLB861" s="399"/>
      <c r="VLC861" s="399"/>
      <c r="VLD861" s="399"/>
      <c r="VLE861" s="399"/>
      <c r="VLF861" s="399"/>
      <c r="VLG861" s="399"/>
      <c r="VLH861" s="399"/>
      <c r="VLI861" s="399"/>
      <c r="VLJ861" s="399"/>
      <c r="VLK861" s="399"/>
      <c r="VLL861" s="399"/>
      <c r="VLM861" s="399"/>
      <c r="VLN861" s="399"/>
      <c r="VLO861" s="399"/>
      <c r="VLP861" s="399"/>
      <c r="VLQ861" s="399"/>
      <c r="VLR861" s="399"/>
      <c r="VLS861" s="399"/>
      <c r="VLT861" s="399"/>
      <c r="VLU861" s="399"/>
      <c r="VLV861" s="399"/>
      <c r="VLW861" s="399"/>
      <c r="VLX861" s="399"/>
      <c r="VLY861" s="399"/>
      <c r="VLZ861" s="399"/>
      <c r="VMA861" s="399"/>
      <c r="VMB861" s="399"/>
      <c r="VMC861" s="399"/>
      <c r="VMD861" s="399"/>
      <c r="VME861" s="399"/>
      <c r="VMF861" s="399"/>
      <c r="VMG861" s="399"/>
      <c r="VMH861" s="399"/>
      <c r="VMI861" s="399"/>
      <c r="VMJ861" s="399"/>
      <c r="VMK861" s="399"/>
      <c r="VML861" s="399"/>
      <c r="VMM861" s="399"/>
      <c r="VMN861" s="399"/>
      <c r="VMO861" s="399"/>
      <c r="VMP861" s="399"/>
      <c r="VMQ861" s="399"/>
      <c r="VMR861" s="399"/>
      <c r="VMS861" s="399"/>
      <c r="VMT861" s="399"/>
      <c r="VMU861" s="399"/>
      <c r="VMV861" s="399"/>
      <c r="VMW861" s="399"/>
      <c r="VMX861" s="399"/>
      <c r="VMY861" s="399"/>
      <c r="VMZ861" s="399"/>
      <c r="VNA861" s="399"/>
      <c r="VNB861" s="399"/>
      <c r="VNC861" s="399"/>
      <c r="VND861" s="399"/>
      <c r="VNE861" s="399"/>
      <c r="VNF861" s="399"/>
      <c r="VNG861" s="399"/>
      <c r="VNH861" s="399"/>
      <c r="VNI861" s="399"/>
      <c r="VNJ861" s="399"/>
      <c r="VNK861" s="399"/>
      <c r="VNL861" s="399"/>
      <c r="VNM861" s="399"/>
      <c r="VNN861" s="399"/>
      <c r="VNO861" s="399"/>
      <c r="VNP861" s="399"/>
      <c r="VNQ861" s="399"/>
      <c r="VNR861" s="399"/>
      <c r="VNS861" s="399"/>
      <c r="VNT861" s="399"/>
      <c r="VNU861" s="399"/>
      <c r="VNV861" s="399"/>
      <c r="VNW861" s="399"/>
      <c r="VNX861" s="399"/>
      <c r="VNY861" s="399"/>
      <c r="VNZ861" s="399"/>
      <c r="VOA861" s="399"/>
      <c r="VOB861" s="399"/>
      <c r="VOC861" s="399"/>
      <c r="VOD861" s="399"/>
      <c r="VOE861" s="399"/>
      <c r="VOF861" s="399"/>
      <c r="VOG861" s="399"/>
      <c r="VOH861" s="399"/>
      <c r="VOI861" s="399"/>
      <c r="VOJ861" s="399"/>
      <c r="VOK861" s="399"/>
      <c r="VOL861" s="399"/>
      <c r="VOM861" s="399"/>
      <c r="VON861" s="399"/>
      <c r="VOO861" s="399"/>
      <c r="VOP861" s="399"/>
      <c r="VOQ861" s="399"/>
      <c r="VOR861" s="399"/>
      <c r="VOS861" s="399"/>
      <c r="VOT861" s="399"/>
      <c r="VOU861" s="399"/>
      <c r="VOV861" s="399"/>
      <c r="VOW861" s="399"/>
      <c r="VOX861" s="399"/>
      <c r="VOY861" s="399"/>
      <c r="VOZ861" s="399"/>
      <c r="VPA861" s="399"/>
      <c r="VPB861" s="399"/>
      <c r="VPC861" s="399"/>
      <c r="VPD861" s="399"/>
      <c r="VPE861" s="399"/>
      <c r="VPF861" s="399"/>
      <c r="VPG861" s="399"/>
      <c r="VPH861" s="399"/>
      <c r="VPI861" s="399"/>
      <c r="VPJ861" s="399"/>
      <c r="VPK861" s="399"/>
      <c r="VPL861" s="399"/>
      <c r="VPM861" s="399"/>
      <c r="VPN861" s="399"/>
      <c r="VPO861" s="399"/>
      <c r="VPP861" s="399"/>
      <c r="VPQ861" s="399"/>
      <c r="VPR861" s="399"/>
      <c r="VPS861" s="399"/>
      <c r="VPT861" s="399"/>
      <c r="VPU861" s="399"/>
      <c r="VPV861" s="399"/>
      <c r="VPW861" s="399"/>
      <c r="VPX861" s="399"/>
      <c r="VPY861" s="399"/>
      <c r="VPZ861" s="399"/>
      <c r="VQA861" s="399"/>
      <c r="VQB861" s="399"/>
      <c r="VQC861" s="399"/>
      <c r="VQD861" s="399"/>
      <c r="VQE861" s="399"/>
      <c r="VQF861" s="399"/>
      <c r="VQG861" s="399"/>
      <c r="VQH861" s="399"/>
      <c r="VQI861" s="399"/>
      <c r="VQJ861" s="399"/>
      <c r="VQK861" s="399"/>
      <c r="VQL861" s="399"/>
      <c r="VQM861" s="399"/>
      <c r="VQN861" s="399"/>
      <c r="VQO861" s="399"/>
      <c r="VQP861" s="399"/>
      <c r="VQQ861" s="399"/>
      <c r="VQR861" s="399"/>
      <c r="VQS861" s="399"/>
      <c r="VQT861" s="399"/>
      <c r="VQU861" s="399"/>
      <c r="VQV861" s="399"/>
      <c r="VQW861" s="399"/>
      <c r="VQX861" s="399"/>
      <c r="VQY861" s="399"/>
      <c r="VQZ861" s="399"/>
      <c r="VRA861" s="399"/>
      <c r="VRB861" s="399"/>
      <c r="VRC861" s="399"/>
      <c r="VRD861" s="399"/>
      <c r="VRE861" s="399"/>
      <c r="VRF861" s="399"/>
      <c r="VRG861" s="399"/>
      <c r="VRH861" s="399"/>
      <c r="VRI861" s="399"/>
      <c r="VRJ861" s="399"/>
      <c r="VRK861" s="399"/>
      <c r="VRL861" s="399"/>
      <c r="VRM861" s="399"/>
      <c r="VRN861" s="399"/>
      <c r="VRO861" s="399"/>
      <c r="VRP861" s="399"/>
      <c r="VRQ861" s="399"/>
      <c r="VRR861" s="399"/>
      <c r="VRS861" s="399"/>
      <c r="VRT861" s="399"/>
      <c r="VRU861" s="399"/>
      <c r="VRV861" s="399"/>
      <c r="VRW861" s="399"/>
      <c r="VRX861" s="399"/>
      <c r="VRY861" s="399"/>
      <c r="VRZ861" s="399"/>
      <c r="VSA861" s="399"/>
      <c r="VSB861" s="399"/>
      <c r="VSC861" s="399"/>
      <c r="VSD861" s="399"/>
      <c r="VSE861" s="399"/>
      <c r="VSF861" s="399"/>
      <c r="VSG861" s="399"/>
      <c r="VSH861" s="399"/>
      <c r="VSI861" s="399"/>
      <c r="VSJ861" s="399"/>
      <c r="VSK861" s="399"/>
      <c r="VSL861" s="399"/>
      <c r="VSM861" s="399"/>
      <c r="VSN861" s="399"/>
      <c r="VSO861" s="399"/>
      <c r="VSP861" s="399"/>
      <c r="VSQ861" s="399"/>
      <c r="VSR861" s="399"/>
      <c r="VSS861" s="399"/>
      <c r="VST861" s="399"/>
      <c r="VSU861" s="399"/>
      <c r="VSV861" s="399"/>
      <c r="VSW861" s="399"/>
      <c r="VSX861" s="399"/>
      <c r="VSY861" s="399"/>
      <c r="VSZ861" s="399"/>
      <c r="VTA861" s="399"/>
      <c r="VTB861" s="399"/>
      <c r="VTC861" s="399"/>
      <c r="VTD861" s="399"/>
      <c r="VTE861" s="399"/>
      <c r="VTF861" s="399"/>
      <c r="VTG861" s="399"/>
      <c r="VTH861" s="399"/>
      <c r="VTI861" s="399"/>
      <c r="VTJ861" s="399"/>
      <c r="VTK861" s="399"/>
      <c r="VTL861" s="399"/>
      <c r="VTM861" s="399"/>
      <c r="VTN861" s="399"/>
      <c r="VTO861" s="399"/>
      <c r="VTP861" s="399"/>
      <c r="VTQ861" s="399"/>
      <c r="VTR861" s="399"/>
      <c r="VTS861" s="399"/>
      <c r="VTT861" s="399"/>
      <c r="VTU861" s="399"/>
      <c r="VTV861" s="399"/>
      <c r="VTW861" s="399"/>
      <c r="VTX861" s="399"/>
      <c r="VTY861" s="399"/>
      <c r="VTZ861" s="399"/>
      <c r="VUA861" s="399"/>
      <c r="VUB861" s="399"/>
      <c r="VUC861" s="399"/>
      <c r="VUD861" s="399"/>
      <c r="VUE861" s="399"/>
      <c r="VUF861" s="399"/>
      <c r="VUG861" s="399"/>
      <c r="VUH861" s="399"/>
      <c r="VUI861" s="399"/>
      <c r="VUJ861" s="399"/>
      <c r="VUK861" s="399"/>
      <c r="VUL861" s="399"/>
      <c r="VUM861" s="399"/>
      <c r="VUN861" s="399"/>
      <c r="VUO861" s="399"/>
      <c r="VUP861" s="399"/>
      <c r="VUQ861" s="399"/>
      <c r="VUR861" s="399"/>
      <c r="VUS861" s="399"/>
      <c r="VUT861" s="399"/>
      <c r="VUU861" s="399"/>
      <c r="VUV861" s="399"/>
      <c r="VUW861" s="399"/>
      <c r="VUX861" s="399"/>
      <c r="VUY861" s="399"/>
      <c r="VUZ861" s="399"/>
      <c r="VVA861" s="399"/>
      <c r="VVB861" s="399"/>
      <c r="VVC861" s="399"/>
      <c r="VVD861" s="399"/>
      <c r="VVE861" s="399"/>
      <c r="VVF861" s="399"/>
      <c r="VVG861" s="399"/>
      <c r="VVH861" s="399"/>
      <c r="VVI861" s="399"/>
      <c r="VVJ861" s="399"/>
      <c r="VVK861" s="399"/>
      <c r="VVL861" s="399"/>
      <c r="VVM861" s="399"/>
      <c r="VVN861" s="399"/>
      <c r="VVO861" s="399"/>
      <c r="VVP861" s="399"/>
      <c r="VVQ861" s="399"/>
      <c r="VVR861" s="399"/>
      <c r="VVS861" s="399"/>
      <c r="VVT861" s="399"/>
      <c r="VVU861" s="399"/>
      <c r="VVV861" s="399"/>
      <c r="VVW861" s="399"/>
      <c r="VVX861" s="399"/>
      <c r="VVY861" s="399"/>
      <c r="VVZ861" s="399"/>
      <c r="VWA861" s="399"/>
      <c r="VWB861" s="399"/>
      <c r="VWC861" s="399"/>
      <c r="VWD861" s="399"/>
      <c r="VWE861" s="399"/>
      <c r="VWF861" s="399"/>
      <c r="VWG861" s="399"/>
      <c r="VWH861" s="399"/>
      <c r="VWI861" s="399"/>
      <c r="VWJ861" s="399"/>
      <c r="VWK861" s="399"/>
      <c r="VWL861" s="399"/>
      <c r="VWM861" s="399"/>
      <c r="VWN861" s="399"/>
      <c r="VWO861" s="399"/>
      <c r="VWP861" s="399"/>
      <c r="VWQ861" s="399"/>
      <c r="VWR861" s="399"/>
      <c r="VWS861" s="399"/>
      <c r="VWT861" s="399"/>
      <c r="VWU861" s="399"/>
      <c r="VWV861" s="399"/>
      <c r="VWW861" s="399"/>
      <c r="VWX861" s="399"/>
      <c r="VWY861" s="399"/>
      <c r="VWZ861" s="399"/>
      <c r="VXA861" s="399"/>
      <c r="VXB861" s="399"/>
      <c r="VXC861" s="399"/>
      <c r="VXD861" s="399"/>
      <c r="VXE861" s="399"/>
      <c r="VXF861" s="399"/>
      <c r="VXG861" s="399"/>
      <c r="VXH861" s="399"/>
      <c r="VXI861" s="399"/>
      <c r="VXJ861" s="399"/>
      <c r="VXK861" s="399"/>
      <c r="VXL861" s="399"/>
      <c r="VXM861" s="399"/>
      <c r="VXN861" s="399"/>
      <c r="VXO861" s="399"/>
      <c r="VXP861" s="399"/>
      <c r="VXQ861" s="399"/>
      <c r="VXR861" s="399"/>
      <c r="VXS861" s="399"/>
      <c r="VXT861" s="399"/>
      <c r="VXU861" s="399"/>
      <c r="VXV861" s="399"/>
      <c r="VXW861" s="399"/>
      <c r="VXX861" s="399"/>
      <c r="VXY861" s="399"/>
      <c r="VXZ861" s="399"/>
      <c r="VYA861" s="399"/>
      <c r="VYB861" s="399"/>
      <c r="VYC861" s="399"/>
      <c r="VYD861" s="399"/>
      <c r="VYE861" s="399"/>
      <c r="VYF861" s="399"/>
      <c r="VYG861" s="399"/>
      <c r="VYH861" s="399"/>
      <c r="VYI861" s="399"/>
      <c r="VYJ861" s="399"/>
      <c r="VYK861" s="399"/>
      <c r="VYL861" s="399"/>
      <c r="VYM861" s="399"/>
      <c r="VYN861" s="399"/>
      <c r="VYO861" s="399"/>
      <c r="VYP861" s="399"/>
      <c r="VYQ861" s="399"/>
      <c r="VYR861" s="399"/>
      <c r="VYS861" s="399"/>
      <c r="VYT861" s="399"/>
      <c r="VYU861" s="399"/>
      <c r="VYV861" s="399"/>
      <c r="VYW861" s="399"/>
      <c r="VYX861" s="399"/>
      <c r="VYY861" s="399"/>
      <c r="VYZ861" s="399"/>
      <c r="VZA861" s="399"/>
      <c r="VZB861" s="399"/>
      <c r="VZC861" s="399"/>
      <c r="VZD861" s="399"/>
      <c r="VZE861" s="399"/>
      <c r="VZF861" s="399"/>
      <c r="VZG861" s="399"/>
      <c r="VZH861" s="399"/>
      <c r="VZI861" s="399"/>
      <c r="VZJ861" s="399"/>
      <c r="VZK861" s="399"/>
      <c r="VZL861" s="399"/>
      <c r="VZM861" s="399"/>
      <c r="VZN861" s="399"/>
      <c r="VZO861" s="399"/>
      <c r="VZP861" s="399"/>
      <c r="VZQ861" s="399"/>
      <c r="VZR861" s="399"/>
      <c r="VZS861" s="399"/>
      <c r="VZT861" s="399"/>
      <c r="VZU861" s="399"/>
      <c r="VZV861" s="399"/>
      <c r="VZW861" s="399"/>
      <c r="VZX861" s="399"/>
      <c r="VZY861" s="399"/>
      <c r="VZZ861" s="399"/>
      <c r="WAA861" s="399"/>
      <c r="WAB861" s="399"/>
      <c r="WAC861" s="399"/>
      <c r="WAD861" s="399"/>
      <c r="WAE861" s="399"/>
      <c r="WAF861" s="399"/>
      <c r="WAG861" s="399"/>
      <c r="WAH861" s="399"/>
      <c r="WAI861" s="399"/>
      <c r="WAJ861" s="399"/>
      <c r="WAK861" s="399"/>
      <c r="WAL861" s="399"/>
      <c r="WAM861" s="399"/>
      <c r="WAN861" s="399"/>
      <c r="WAO861" s="399"/>
      <c r="WAP861" s="399"/>
      <c r="WAQ861" s="399"/>
      <c r="WAR861" s="399"/>
      <c r="WAS861" s="399"/>
      <c r="WAT861" s="399"/>
      <c r="WAU861" s="399"/>
      <c r="WAV861" s="399"/>
      <c r="WAW861" s="399"/>
      <c r="WAX861" s="399"/>
      <c r="WAY861" s="399"/>
      <c r="WAZ861" s="399"/>
      <c r="WBA861" s="399"/>
      <c r="WBB861" s="399"/>
      <c r="WBC861" s="399"/>
      <c r="WBD861" s="399"/>
      <c r="WBE861" s="399"/>
      <c r="WBF861" s="399"/>
      <c r="WBG861" s="399"/>
      <c r="WBH861" s="399"/>
      <c r="WBI861" s="399"/>
      <c r="WBJ861" s="399"/>
      <c r="WBK861" s="399"/>
      <c r="WBL861" s="399"/>
      <c r="WBM861" s="399"/>
      <c r="WBN861" s="399"/>
      <c r="WBO861" s="399"/>
      <c r="WBP861" s="399"/>
      <c r="WBQ861" s="399"/>
      <c r="WBR861" s="399"/>
      <c r="WBS861" s="399"/>
      <c r="WBT861" s="399"/>
      <c r="WBU861" s="399"/>
      <c r="WBV861" s="399"/>
      <c r="WBW861" s="399"/>
      <c r="WBX861" s="399"/>
      <c r="WBY861" s="399"/>
      <c r="WBZ861" s="399"/>
      <c r="WCA861" s="399"/>
      <c r="WCB861" s="399"/>
      <c r="WCC861" s="399"/>
      <c r="WCD861" s="399"/>
      <c r="WCE861" s="399"/>
      <c r="WCF861" s="399"/>
      <c r="WCG861" s="399"/>
      <c r="WCH861" s="399"/>
      <c r="WCI861" s="399"/>
      <c r="WCJ861" s="399"/>
      <c r="WCK861" s="399"/>
      <c r="WCL861" s="399"/>
      <c r="WCM861" s="399"/>
      <c r="WCN861" s="399"/>
      <c r="WCO861" s="399"/>
      <c r="WCP861" s="399"/>
      <c r="WCQ861" s="399"/>
      <c r="WCR861" s="399"/>
      <c r="WCS861" s="399"/>
      <c r="WCT861" s="399"/>
      <c r="WCU861" s="399"/>
      <c r="WCV861" s="399"/>
      <c r="WCW861" s="399"/>
      <c r="WCX861" s="399"/>
      <c r="WCY861" s="399"/>
      <c r="WCZ861" s="399"/>
      <c r="WDA861" s="399"/>
      <c r="WDB861" s="399"/>
      <c r="WDC861" s="399"/>
      <c r="WDD861" s="399"/>
      <c r="WDE861" s="399"/>
      <c r="WDF861" s="399"/>
      <c r="WDG861" s="399"/>
      <c r="WDH861" s="399"/>
      <c r="WDI861" s="399"/>
      <c r="WDJ861" s="399"/>
      <c r="WDK861" s="399"/>
      <c r="WDL861" s="399"/>
      <c r="WDM861" s="399"/>
      <c r="WDN861" s="399"/>
      <c r="WDO861" s="399"/>
      <c r="WDP861" s="399"/>
      <c r="WDQ861" s="399"/>
      <c r="WDR861" s="399"/>
      <c r="WDS861" s="399"/>
      <c r="WDT861" s="399"/>
      <c r="WDU861" s="399"/>
      <c r="WDV861" s="399"/>
      <c r="WDW861" s="399"/>
      <c r="WDX861" s="399"/>
      <c r="WDY861" s="399"/>
      <c r="WDZ861" s="399"/>
      <c r="WEA861" s="399"/>
      <c r="WEB861" s="399"/>
      <c r="WEC861" s="399"/>
      <c r="WED861" s="399"/>
      <c r="WEE861" s="399"/>
      <c r="WEF861" s="399"/>
      <c r="WEG861" s="399"/>
      <c r="WEH861" s="399"/>
      <c r="WEI861" s="399"/>
      <c r="WEJ861" s="399"/>
      <c r="WEK861" s="399"/>
      <c r="WEL861" s="399"/>
      <c r="WEM861" s="399"/>
      <c r="WEN861" s="399"/>
      <c r="WEO861" s="399"/>
      <c r="WEP861" s="399"/>
      <c r="WEQ861" s="399"/>
      <c r="WER861" s="399"/>
      <c r="WES861" s="399"/>
      <c r="WET861" s="399"/>
      <c r="WEU861" s="399"/>
      <c r="WEV861" s="399"/>
      <c r="WEW861" s="399"/>
      <c r="WEX861" s="399"/>
      <c r="WEY861" s="399"/>
      <c r="WEZ861" s="399"/>
      <c r="WFA861" s="399"/>
      <c r="WFB861" s="399"/>
      <c r="WFC861" s="399"/>
      <c r="WFD861" s="399"/>
      <c r="WFE861" s="399"/>
      <c r="WFF861" s="399"/>
      <c r="WFG861" s="399"/>
      <c r="WFH861" s="399"/>
      <c r="WFI861" s="399"/>
      <c r="WFJ861" s="399"/>
      <c r="WFK861" s="399"/>
      <c r="WFL861" s="399"/>
      <c r="WFM861" s="399"/>
      <c r="WFN861" s="399"/>
      <c r="WFO861" s="399"/>
      <c r="WFP861" s="399"/>
      <c r="WFQ861" s="399"/>
      <c r="WFR861" s="399"/>
      <c r="WFS861" s="399"/>
      <c r="WFT861" s="399"/>
      <c r="WFU861" s="399"/>
      <c r="WFV861" s="399"/>
      <c r="WFW861" s="399"/>
      <c r="WFX861" s="399"/>
      <c r="WFY861" s="399"/>
      <c r="WFZ861" s="399"/>
      <c r="WGA861" s="399"/>
      <c r="WGB861" s="399"/>
      <c r="WGC861" s="399"/>
      <c r="WGD861" s="399"/>
      <c r="WGE861" s="399"/>
      <c r="WGF861" s="399"/>
      <c r="WGG861" s="399"/>
      <c r="WGH861" s="399"/>
      <c r="WGI861" s="399"/>
      <c r="WGJ861" s="399"/>
      <c r="WGK861" s="399"/>
      <c r="WGL861" s="399"/>
      <c r="WGM861" s="399"/>
      <c r="WGN861" s="399"/>
      <c r="WGO861" s="399"/>
      <c r="WGP861" s="399"/>
      <c r="WGQ861" s="399"/>
      <c r="WGR861" s="399"/>
      <c r="WGS861" s="399"/>
      <c r="WGT861" s="399"/>
      <c r="WGU861" s="399"/>
      <c r="WGV861" s="399"/>
      <c r="WGW861" s="399"/>
      <c r="WGX861" s="399"/>
      <c r="WGY861" s="399"/>
      <c r="WGZ861" s="399"/>
      <c r="WHA861" s="399"/>
      <c r="WHB861" s="399"/>
      <c r="WHC861" s="399"/>
      <c r="WHD861" s="399"/>
      <c r="WHE861" s="399"/>
      <c r="WHF861" s="399"/>
      <c r="WHG861" s="399"/>
      <c r="WHH861" s="399"/>
      <c r="WHI861" s="399"/>
      <c r="WHJ861" s="399"/>
      <c r="WHK861" s="399"/>
      <c r="WHL861" s="399"/>
      <c r="WHM861" s="399"/>
      <c r="WHN861" s="399"/>
      <c r="WHO861" s="399"/>
      <c r="WHP861" s="399"/>
      <c r="WHQ861" s="399"/>
      <c r="WHR861" s="399"/>
      <c r="WHS861" s="399"/>
      <c r="WHT861" s="399"/>
      <c r="WHU861" s="399"/>
      <c r="WHV861" s="399"/>
      <c r="WHW861" s="399"/>
      <c r="WHX861" s="399"/>
      <c r="WHY861" s="399"/>
      <c r="WHZ861" s="399"/>
      <c r="WIA861" s="399"/>
      <c r="WIB861" s="399"/>
      <c r="WIC861" s="399"/>
      <c r="WID861" s="399"/>
      <c r="WIE861" s="399"/>
      <c r="WIF861" s="399"/>
      <c r="WIG861" s="399"/>
      <c r="WIH861" s="399"/>
      <c r="WII861" s="399"/>
      <c r="WIJ861" s="399"/>
      <c r="WIK861" s="399"/>
      <c r="WIL861" s="399"/>
      <c r="WIM861" s="399"/>
      <c r="WIN861" s="399"/>
      <c r="WIO861" s="399"/>
      <c r="WIP861" s="399"/>
      <c r="WIQ861" s="399"/>
      <c r="WIR861" s="399"/>
      <c r="WIS861" s="399"/>
      <c r="WIT861" s="399"/>
      <c r="WIU861" s="399"/>
      <c r="WIV861" s="399"/>
      <c r="WIW861" s="399"/>
      <c r="WIX861" s="399"/>
      <c r="WIY861" s="399"/>
      <c r="WIZ861" s="399"/>
      <c r="WJA861" s="399"/>
      <c r="WJB861" s="399"/>
      <c r="WJC861" s="399"/>
      <c r="WJD861" s="399"/>
      <c r="WJE861" s="399"/>
      <c r="WJF861" s="399"/>
      <c r="WJG861" s="399"/>
      <c r="WJH861" s="399"/>
      <c r="WJI861" s="399"/>
      <c r="WJJ861" s="399"/>
      <c r="WJK861" s="399"/>
      <c r="WJL861" s="399"/>
      <c r="WJM861" s="399"/>
      <c r="WJN861" s="399"/>
      <c r="WJO861" s="399"/>
      <c r="WJP861" s="399"/>
      <c r="WJQ861" s="399"/>
      <c r="WJR861" s="399"/>
      <c r="WJS861" s="399"/>
      <c r="WJT861" s="399"/>
      <c r="WJU861" s="399"/>
      <c r="WJV861" s="399"/>
      <c r="WJW861" s="399"/>
      <c r="WJX861" s="399"/>
      <c r="WJY861" s="399"/>
      <c r="WJZ861" s="399"/>
      <c r="WKA861" s="399"/>
      <c r="WKB861" s="399"/>
      <c r="WKC861" s="399"/>
      <c r="WKD861" s="399"/>
      <c r="WKE861" s="399"/>
      <c r="WKF861" s="399"/>
      <c r="WKG861" s="399"/>
      <c r="WKH861" s="399"/>
      <c r="WKI861" s="399"/>
      <c r="WKJ861" s="399"/>
      <c r="WKK861" s="399"/>
      <c r="WKL861" s="399"/>
      <c r="WKM861" s="399"/>
      <c r="WKN861" s="399"/>
      <c r="WKO861" s="399"/>
      <c r="WKP861" s="399"/>
      <c r="WKQ861" s="399"/>
      <c r="WKR861" s="399"/>
      <c r="WKS861" s="399"/>
      <c r="WKT861" s="399"/>
      <c r="WKU861" s="399"/>
      <c r="WKV861" s="399"/>
      <c r="WKW861" s="399"/>
      <c r="WKX861" s="399"/>
      <c r="WKY861" s="399"/>
      <c r="WKZ861" s="399"/>
      <c r="WLA861" s="399"/>
      <c r="WLB861" s="399"/>
      <c r="WLC861" s="399"/>
      <c r="WLD861" s="399"/>
      <c r="WLE861" s="399"/>
      <c r="WLF861" s="399"/>
      <c r="WLG861" s="399"/>
      <c r="WLH861" s="399"/>
      <c r="WLI861" s="399"/>
      <c r="WLJ861" s="399"/>
      <c r="WLK861" s="399"/>
      <c r="WLL861" s="399"/>
      <c r="WLM861" s="399"/>
      <c r="WLN861" s="399"/>
      <c r="WLO861" s="399"/>
      <c r="WLP861" s="399"/>
      <c r="WLQ861" s="399"/>
      <c r="WLR861" s="399"/>
      <c r="WLS861" s="399"/>
      <c r="WLT861" s="399"/>
      <c r="WLU861" s="399"/>
      <c r="WLV861" s="399"/>
      <c r="WLW861" s="399"/>
      <c r="WLX861" s="399"/>
      <c r="WLY861" s="399"/>
      <c r="WLZ861" s="399"/>
      <c r="WMA861" s="399"/>
      <c r="WMB861" s="399"/>
      <c r="WMC861" s="399"/>
      <c r="WMD861" s="399"/>
      <c r="WME861" s="399"/>
      <c r="WMF861" s="399"/>
      <c r="WMG861" s="399"/>
      <c r="WMH861" s="399"/>
      <c r="WMI861" s="399"/>
      <c r="WMJ861" s="399"/>
      <c r="WMK861" s="399"/>
      <c r="WML861" s="399"/>
      <c r="WMM861" s="399"/>
      <c r="WMN861" s="399"/>
      <c r="WMO861" s="399"/>
      <c r="WMP861" s="399"/>
      <c r="WMQ861" s="399"/>
      <c r="WMR861" s="399"/>
      <c r="WMS861" s="399"/>
      <c r="WMT861" s="399"/>
      <c r="WMU861" s="399"/>
      <c r="WMV861" s="399"/>
      <c r="WMW861" s="399"/>
      <c r="WMX861" s="399"/>
      <c r="WMY861" s="399"/>
      <c r="WMZ861" s="399"/>
      <c r="WNA861" s="399"/>
      <c r="WNB861" s="399"/>
      <c r="WNC861" s="399"/>
      <c r="WND861" s="399"/>
      <c r="WNE861" s="399"/>
      <c r="WNF861" s="399"/>
      <c r="WNG861" s="399"/>
      <c r="WNH861" s="399"/>
      <c r="WNI861" s="399"/>
      <c r="WNJ861" s="399"/>
      <c r="WNK861" s="399"/>
      <c r="WNL861" s="399"/>
      <c r="WNM861" s="399"/>
      <c r="WNN861" s="399"/>
      <c r="WNO861" s="399"/>
      <c r="WNP861" s="399"/>
      <c r="WNQ861" s="399"/>
      <c r="WNR861" s="399"/>
      <c r="WNS861" s="399"/>
      <c r="WNT861" s="399"/>
      <c r="WNU861" s="399"/>
      <c r="WNV861" s="399"/>
      <c r="WNW861" s="399"/>
      <c r="WNX861" s="399"/>
      <c r="WNY861" s="399"/>
      <c r="WNZ861" s="399"/>
      <c r="WOA861" s="399"/>
      <c r="WOB861" s="399"/>
      <c r="WOC861" s="399"/>
      <c r="WOD861" s="399"/>
      <c r="WOE861" s="399"/>
      <c r="WOF861" s="399"/>
      <c r="WOG861" s="399"/>
      <c r="WOH861" s="399"/>
      <c r="WOI861" s="399"/>
      <c r="WOJ861" s="399"/>
      <c r="WOK861" s="399"/>
      <c r="WOL861" s="399"/>
      <c r="WOM861" s="399"/>
      <c r="WON861" s="399"/>
      <c r="WOO861" s="399"/>
      <c r="WOP861" s="399"/>
      <c r="WOQ861" s="399"/>
      <c r="WOR861" s="399"/>
      <c r="WOS861" s="399"/>
      <c r="WOT861" s="399"/>
      <c r="WOU861" s="399"/>
      <c r="WOV861" s="399"/>
      <c r="WOW861" s="399"/>
      <c r="WOX861" s="399"/>
      <c r="WOY861" s="399"/>
      <c r="WOZ861" s="399"/>
      <c r="WPA861" s="399"/>
      <c r="WPB861" s="399"/>
      <c r="WPC861" s="399"/>
      <c r="WPD861" s="399"/>
      <c r="WPE861" s="399"/>
      <c r="WPF861" s="399"/>
      <c r="WPG861" s="399"/>
      <c r="WPH861" s="399"/>
      <c r="WPI861" s="399"/>
      <c r="WPJ861" s="399"/>
      <c r="WPK861" s="399"/>
      <c r="WPL861" s="399"/>
      <c r="WPM861" s="399"/>
      <c r="WPN861" s="399"/>
      <c r="WPO861" s="399"/>
      <c r="WPP861" s="399"/>
      <c r="WPQ861" s="399"/>
      <c r="WPR861" s="399"/>
      <c r="WPS861" s="399"/>
      <c r="WPT861" s="399"/>
      <c r="WPU861" s="399"/>
      <c r="WPV861" s="399"/>
      <c r="WPW861" s="399"/>
      <c r="WPX861" s="399"/>
      <c r="WPY861" s="399"/>
      <c r="WPZ861" s="399"/>
      <c r="WQA861" s="399"/>
      <c r="WQB861" s="399"/>
      <c r="WQC861" s="399"/>
      <c r="WQD861" s="399"/>
      <c r="WQE861" s="399"/>
      <c r="WQF861" s="399"/>
      <c r="WQG861" s="399"/>
      <c r="WQH861" s="399"/>
      <c r="WQI861" s="399"/>
      <c r="WQJ861" s="399"/>
      <c r="WQK861" s="399"/>
      <c r="WQL861" s="399"/>
      <c r="WQM861" s="399"/>
      <c r="WQN861" s="399"/>
      <c r="WQO861" s="399"/>
      <c r="WQP861" s="399"/>
      <c r="WQQ861" s="399"/>
      <c r="WQR861" s="399"/>
      <c r="WQS861" s="399"/>
      <c r="WQT861" s="399"/>
      <c r="WQU861" s="399"/>
      <c r="WQV861" s="399"/>
      <c r="WQW861" s="399"/>
      <c r="WQX861" s="399"/>
      <c r="WQY861" s="399"/>
      <c r="WQZ861" s="399"/>
      <c r="WRA861" s="399"/>
      <c r="WRB861" s="399"/>
      <c r="WRC861" s="399"/>
      <c r="WRD861" s="399"/>
      <c r="WRE861" s="399"/>
      <c r="WRF861" s="399"/>
      <c r="WRG861" s="399"/>
      <c r="WRH861" s="399"/>
      <c r="WRI861" s="399"/>
      <c r="WRJ861" s="399"/>
      <c r="WRK861" s="399"/>
      <c r="WRL861" s="399"/>
      <c r="WRM861" s="399"/>
      <c r="WRN861" s="399"/>
      <c r="WRO861" s="399"/>
      <c r="WRP861" s="399"/>
      <c r="WRQ861" s="399"/>
      <c r="WRR861" s="399"/>
      <c r="WRS861" s="399"/>
      <c r="WRT861" s="399"/>
      <c r="WRU861" s="399"/>
      <c r="WRV861" s="399"/>
      <c r="WRW861" s="399"/>
      <c r="WRX861" s="399"/>
      <c r="WRY861" s="399"/>
      <c r="WRZ861" s="399"/>
      <c r="WSA861" s="399"/>
      <c r="WSB861" s="399"/>
      <c r="WSC861" s="399"/>
      <c r="WSD861" s="399"/>
      <c r="WSE861" s="399"/>
      <c r="WSF861" s="399"/>
      <c r="WSG861" s="399"/>
      <c r="WSH861" s="399"/>
      <c r="WSI861" s="399"/>
      <c r="WSJ861" s="399"/>
      <c r="WSK861" s="399"/>
      <c r="WSL861" s="399"/>
      <c r="WSM861" s="399"/>
      <c r="WSN861" s="399"/>
      <c r="WSO861" s="399"/>
      <c r="WSP861" s="399"/>
      <c r="WSQ861" s="399"/>
      <c r="WSR861" s="399"/>
      <c r="WSS861" s="399"/>
      <c r="WST861" s="399"/>
      <c r="WSU861" s="399"/>
      <c r="WSV861" s="399"/>
      <c r="WSW861" s="399"/>
      <c r="WSX861" s="399"/>
      <c r="WSY861" s="399"/>
      <c r="WSZ861" s="399"/>
      <c r="WTA861" s="399"/>
      <c r="WTB861" s="399"/>
      <c r="WTC861" s="399"/>
      <c r="WTD861" s="399"/>
      <c r="WTE861" s="399"/>
      <c r="WTF861" s="399"/>
      <c r="WTG861" s="399"/>
      <c r="WTH861" s="399"/>
      <c r="WTI861" s="399"/>
      <c r="WTJ861" s="399"/>
      <c r="WTK861" s="399"/>
      <c r="WTL861" s="399"/>
      <c r="WTM861" s="399"/>
      <c r="WTN861" s="399"/>
      <c r="WTO861" s="399"/>
      <c r="WTP861" s="399"/>
      <c r="WTQ861" s="399"/>
      <c r="WTR861" s="399"/>
      <c r="WTS861" s="399"/>
      <c r="WTT861" s="399"/>
      <c r="WTU861" s="399"/>
      <c r="WTV861" s="399"/>
      <c r="WTW861" s="399"/>
      <c r="WTX861" s="399"/>
      <c r="WTY861" s="399"/>
      <c r="WTZ861" s="399"/>
      <c r="WUA861" s="399"/>
      <c r="WUB861" s="399"/>
      <c r="WUC861" s="399"/>
      <c r="WUD861" s="399"/>
      <c r="WUE861" s="399"/>
      <c r="WUF861" s="399"/>
      <c r="WUG861" s="399"/>
      <c r="WUH861" s="399"/>
      <c r="WUI861" s="399"/>
      <c r="WUJ861" s="399"/>
      <c r="WUK861" s="399"/>
      <c r="WUL861" s="399"/>
      <c r="WUM861" s="399"/>
      <c r="WUN861" s="399"/>
      <c r="WUO861" s="399"/>
      <c r="WUP861" s="399"/>
      <c r="WUQ861" s="399"/>
      <c r="WUR861" s="399"/>
      <c r="WUS861" s="399"/>
      <c r="WUT861" s="399"/>
      <c r="WUU861" s="399"/>
      <c r="WUV861" s="399"/>
      <c r="WUW861" s="399"/>
      <c r="WUX861" s="399"/>
      <c r="WUY861" s="399"/>
      <c r="WUZ861" s="399"/>
      <c r="WVA861" s="399"/>
      <c r="WVB861" s="399"/>
      <c r="WVC861" s="399"/>
      <c r="WVD861" s="399"/>
      <c r="WVE861" s="399"/>
      <c r="WVF861" s="399"/>
      <c r="WVG861" s="399"/>
      <c r="WVH861" s="399"/>
      <c r="WVI861" s="399"/>
      <c r="WVJ861" s="399"/>
      <c r="WVK861" s="399"/>
      <c r="WVL861" s="399"/>
      <c r="WVM861" s="399"/>
      <c r="WVN861" s="399"/>
      <c r="WVO861" s="399"/>
      <c r="WVP861" s="399"/>
      <c r="WVQ861" s="399"/>
      <c r="WVR861" s="399"/>
      <c r="WVS861" s="399"/>
      <c r="WVT861" s="399"/>
      <c r="WVU861" s="399"/>
      <c r="WVV861" s="399"/>
      <c r="WVW861" s="399"/>
      <c r="WVX861" s="399"/>
      <c r="WVY861" s="399"/>
      <c r="WVZ861" s="399"/>
      <c r="WWA861" s="399"/>
      <c r="WWB861" s="399"/>
      <c r="WWC861" s="399"/>
      <c r="WWD861" s="399"/>
      <c r="WWE861" s="399"/>
      <c r="WWF861" s="399"/>
      <c r="WWG861" s="399"/>
      <c r="WWH861" s="399"/>
      <c r="WWI861" s="399"/>
      <c r="WWJ861" s="399"/>
      <c r="WWK861" s="399"/>
      <c r="WWL861" s="399"/>
      <c r="WWM861" s="399"/>
      <c r="WWN861" s="399"/>
      <c r="WWO861" s="399"/>
      <c r="WWP861" s="399"/>
      <c r="WWQ861" s="399"/>
      <c r="WWR861" s="399"/>
      <c r="WWS861" s="399"/>
      <c r="WWT861" s="399"/>
      <c r="WWU861" s="399"/>
      <c r="WWV861" s="399"/>
      <c r="WWW861" s="399"/>
      <c r="WWX861" s="399"/>
      <c r="WWY861" s="399"/>
      <c r="WWZ861" s="399"/>
      <c r="WXA861" s="399"/>
      <c r="WXB861" s="399"/>
      <c r="WXC861" s="399"/>
      <c r="WXD861" s="399"/>
      <c r="WXE861" s="399"/>
      <c r="WXF861" s="399"/>
      <c r="WXG861" s="399"/>
      <c r="WXH861" s="399"/>
      <c r="WXI861" s="399"/>
      <c r="WXJ861" s="399"/>
      <c r="WXK861" s="399"/>
      <c r="WXL861" s="399"/>
      <c r="WXM861" s="399"/>
      <c r="WXN861" s="399"/>
      <c r="WXO861" s="399"/>
      <c r="WXP861" s="399"/>
      <c r="WXQ861" s="399"/>
      <c r="WXR861" s="399"/>
      <c r="WXS861" s="399"/>
      <c r="WXT861" s="399"/>
      <c r="WXU861" s="399"/>
      <c r="WXV861" s="399"/>
      <c r="WXW861" s="399"/>
      <c r="WXX861" s="399"/>
      <c r="WXY861" s="399"/>
      <c r="WXZ861" s="399"/>
    </row>
    <row r="862" spans="2:16198" s="398" customFormat="1" ht="35.25" x14ac:dyDescent="0.5">
      <c r="B862" s="367" t="s">
        <v>17320</v>
      </c>
      <c r="C862" s="385"/>
      <c r="D862" s="358" t="s">
        <v>17026</v>
      </c>
      <c r="E862" s="358" t="s">
        <v>17026</v>
      </c>
      <c r="F862" s="358" t="s">
        <v>17026</v>
      </c>
      <c r="G862" s="358" t="s">
        <v>17026</v>
      </c>
      <c r="H862" s="358" t="s">
        <v>17026</v>
      </c>
      <c r="I862" s="363">
        <f>I863+I865+I867</f>
        <v>37527.699999999997</v>
      </c>
      <c r="J862" s="363">
        <f t="shared" ref="J862:L862" si="506">J863+J865+J867</f>
        <v>30128.6</v>
      </c>
      <c r="K862" s="363">
        <f t="shared" si="506"/>
        <v>30128.6</v>
      </c>
      <c r="L862" s="364">
        <f t="shared" si="506"/>
        <v>1236</v>
      </c>
      <c r="M862" s="358" t="s">
        <v>17026</v>
      </c>
      <c r="N862" s="358" t="s">
        <v>17026</v>
      </c>
      <c r="O862" s="361" t="s">
        <v>17026</v>
      </c>
      <c r="P862" s="365">
        <f>P863+P865+P867</f>
        <v>28378044.662</v>
      </c>
      <c r="Q862" s="365">
        <f t="shared" ref="Q862:T862" si="507">Q863+Q865+Q867</f>
        <v>0</v>
      </c>
      <c r="R862" s="363">
        <f t="shared" si="507"/>
        <v>14032878.49</v>
      </c>
      <c r="S862" s="363">
        <f t="shared" si="507"/>
        <v>0</v>
      </c>
      <c r="T862" s="363">
        <f t="shared" si="507"/>
        <v>14345166.172</v>
      </c>
      <c r="U862" s="359">
        <f t="shared" ref="U862:U868" si="508">P862/I862</f>
        <v>756.18928583419722</v>
      </c>
      <c r="V862" s="376">
        <f>MAX(V863:V868)</f>
        <v>1083.0899999999999</v>
      </c>
      <c r="W862" s="399"/>
      <c r="X862" s="399"/>
      <c r="Y862" s="399"/>
      <c r="Z862" s="399"/>
      <c r="AA862" s="399"/>
      <c r="AB862" s="399"/>
      <c r="AC862" s="399"/>
      <c r="AD862" s="399"/>
      <c r="AE862" s="399"/>
      <c r="AF862" s="399"/>
      <c r="AG862" s="399"/>
      <c r="AH862" s="399"/>
      <c r="AI862" s="399"/>
      <c r="AJ862" s="399"/>
      <c r="AK862" s="399"/>
      <c r="AL862" s="399"/>
      <c r="AM862" s="399"/>
      <c r="AN862" s="399"/>
      <c r="AO862" s="399"/>
      <c r="AP862" s="399"/>
      <c r="AQ862" s="399"/>
      <c r="AR862" s="399"/>
      <c r="AS862" s="399"/>
      <c r="AT862" s="399"/>
      <c r="AU862" s="399"/>
      <c r="AV862" s="399"/>
      <c r="AW862" s="399"/>
      <c r="AX862" s="399"/>
      <c r="AY862" s="399"/>
      <c r="AZ862" s="399"/>
      <c r="BA862" s="399"/>
      <c r="BB862" s="399"/>
      <c r="BC862" s="399"/>
      <c r="BD862" s="399"/>
      <c r="BE862" s="399"/>
      <c r="BF862" s="399"/>
      <c r="BG862" s="399"/>
      <c r="BH862" s="399"/>
      <c r="BI862" s="399"/>
      <c r="BJ862" s="399"/>
      <c r="BK862" s="399"/>
      <c r="BL862" s="399"/>
      <c r="BM862" s="399"/>
      <c r="BN862" s="399"/>
      <c r="BO862" s="399"/>
      <c r="BP862" s="399"/>
      <c r="BQ862" s="399"/>
      <c r="BR862" s="399"/>
      <c r="BS862" s="399"/>
      <c r="BT862" s="399"/>
      <c r="BU862" s="399"/>
      <c r="BV862" s="399"/>
      <c r="BW862" s="399"/>
      <c r="BX862" s="399"/>
      <c r="BY862" s="399"/>
      <c r="BZ862" s="399"/>
      <c r="CA862" s="399"/>
      <c r="CB862" s="399"/>
      <c r="CC862" s="399"/>
      <c r="CD862" s="399"/>
      <c r="CE862" s="399"/>
      <c r="CF862" s="399"/>
      <c r="CG862" s="399"/>
      <c r="CH862" s="399"/>
      <c r="CI862" s="399"/>
      <c r="CJ862" s="399"/>
      <c r="CK862" s="399"/>
      <c r="CL862" s="399"/>
      <c r="CM862" s="399"/>
      <c r="CN862" s="399"/>
      <c r="CO862" s="399"/>
      <c r="CP862" s="399"/>
      <c r="CQ862" s="399"/>
      <c r="CR862" s="399"/>
      <c r="CS862" s="399"/>
      <c r="CT862" s="399"/>
      <c r="CU862" s="399"/>
      <c r="CV862" s="399"/>
      <c r="CW862" s="399"/>
      <c r="CX862" s="399"/>
      <c r="CY862" s="399"/>
      <c r="CZ862" s="399"/>
      <c r="DA862" s="399"/>
      <c r="DB862" s="399"/>
      <c r="DC862" s="399"/>
      <c r="DD862" s="399"/>
      <c r="DE862" s="399"/>
      <c r="DF862" s="399"/>
      <c r="DG862" s="399"/>
      <c r="DH862" s="399"/>
      <c r="DI862" s="399"/>
      <c r="DJ862" s="399"/>
      <c r="DK862" s="399"/>
      <c r="DL862" s="399"/>
      <c r="DM862" s="399"/>
      <c r="DN862" s="399"/>
      <c r="DO862" s="399"/>
      <c r="DP862" s="399"/>
      <c r="DQ862" s="399"/>
      <c r="DR862" s="399"/>
      <c r="DS862" s="399"/>
      <c r="DT862" s="399"/>
      <c r="DU862" s="399"/>
      <c r="DV862" s="399"/>
      <c r="DW862" s="399"/>
      <c r="DX862" s="399"/>
      <c r="DY862" s="399"/>
      <c r="DZ862" s="399"/>
      <c r="EA862" s="399"/>
      <c r="EB862" s="399"/>
      <c r="EC862" s="399"/>
      <c r="ED862" s="399"/>
      <c r="EE862" s="399"/>
      <c r="EF862" s="399"/>
      <c r="EG862" s="399"/>
      <c r="EH862" s="399"/>
      <c r="EI862" s="399"/>
      <c r="EJ862" s="399"/>
      <c r="EK862" s="399"/>
      <c r="EL862" s="399"/>
      <c r="EM862" s="399"/>
      <c r="EN862" s="399"/>
      <c r="EO862" s="399"/>
      <c r="EP862" s="399"/>
      <c r="EQ862" s="399"/>
      <c r="ER862" s="399"/>
      <c r="ES862" s="399"/>
      <c r="ET862" s="399"/>
      <c r="EU862" s="399"/>
      <c r="EV862" s="399"/>
      <c r="EW862" s="399"/>
      <c r="EX862" s="399"/>
      <c r="EY862" s="399"/>
      <c r="EZ862" s="399"/>
      <c r="FA862" s="399"/>
      <c r="FB862" s="399"/>
      <c r="FC862" s="399"/>
      <c r="FD862" s="399"/>
      <c r="FE862" s="399"/>
      <c r="FF862" s="399"/>
      <c r="FG862" s="399"/>
      <c r="FH862" s="399"/>
      <c r="FI862" s="399"/>
      <c r="FJ862" s="399"/>
      <c r="FK862" s="399"/>
      <c r="FL862" s="399"/>
      <c r="FM862" s="399"/>
      <c r="FN862" s="399"/>
      <c r="FO862" s="399"/>
      <c r="FP862" s="399"/>
      <c r="FQ862" s="399"/>
      <c r="FR862" s="399"/>
      <c r="FS862" s="399"/>
      <c r="FT862" s="399"/>
      <c r="FU862" s="399"/>
      <c r="FV862" s="399"/>
      <c r="FW862" s="399"/>
      <c r="FX862" s="399"/>
      <c r="FY862" s="399"/>
      <c r="FZ862" s="399"/>
      <c r="GA862" s="399"/>
      <c r="GB862" s="399"/>
      <c r="GC862" s="399"/>
      <c r="GD862" s="399"/>
      <c r="GE862" s="399"/>
      <c r="GF862" s="399"/>
      <c r="GG862" s="399"/>
      <c r="GH862" s="399"/>
      <c r="GI862" s="399"/>
      <c r="GJ862" s="399"/>
      <c r="GK862" s="399"/>
      <c r="GL862" s="399"/>
      <c r="GM862" s="399"/>
      <c r="GN862" s="399"/>
      <c r="GO862" s="399"/>
      <c r="GP862" s="399"/>
      <c r="GQ862" s="399"/>
      <c r="GR862" s="399"/>
      <c r="GS862" s="399"/>
      <c r="GT862" s="399"/>
      <c r="GU862" s="399"/>
      <c r="GV862" s="399"/>
      <c r="GW862" s="399"/>
      <c r="GX862" s="399"/>
      <c r="GY862" s="399"/>
      <c r="GZ862" s="399"/>
      <c r="HA862" s="399"/>
      <c r="HB862" s="399"/>
      <c r="HC862" s="399"/>
      <c r="HD862" s="399"/>
      <c r="HE862" s="399"/>
      <c r="HF862" s="399"/>
      <c r="HG862" s="399"/>
      <c r="HH862" s="399"/>
      <c r="HI862" s="399"/>
      <c r="HJ862" s="399"/>
      <c r="HK862" s="399"/>
      <c r="HL862" s="399"/>
      <c r="HM862" s="399"/>
      <c r="HN862" s="399"/>
      <c r="HO862" s="399"/>
      <c r="HP862" s="399"/>
      <c r="HQ862" s="399"/>
      <c r="HR862" s="399"/>
      <c r="HS862" s="399"/>
      <c r="HT862" s="399"/>
      <c r="HU862" s="399"/>
      <c r="HV862" s="399"/>
      <c r="HW862" s="399"/>
      <c r="HX862" s="399"/>
      <c r="HY862" s="399"/>
      <c r="HZ862" s="399"/>
      <c r="IA862" s="399"/>
      <c r="IB862" s="399"/>
      <c r="IC862" s="399"/>
      <c r="ID862" s="399"/>
      <c r="IE862" s="399"/>
      <c r="IF862" s="399"/>
      <c r="IG862" s="399"/>
      <c r="IH862" s="399"/>
      <c r="II862" s="399"/>
      <c r="IJ862" s="399"/>
      <c r="IK862" s="399"/>
      <c r="IL862" s="399"/>
      <c r="IM862" s="399"/>
      <c r="IN862" s="399"/>
      <c r="IO862" s="399"/>
      <c r="IP862" s="399"/>
      <c r="IQ862" s="399"/>
      <c r="IR862" s="399"/>
      <c r="IS862" s="399"/>
      <c r="IT862" s="399"/>
      <c r="IU862" s="399"/>
      <c r="IV862" s="399"/>
      <c r="IW862" s="399"/>
      <c r="IX862" s="399"/>
      <c r="IY862" s="399"/>
      <c r="IZ862" s="399"/>
      <c r="JA862" s="399"/>
      <c r="JB862" s="399"/>
      <c r="JC862" s="399"/>
      <c r="JD862" s="399"/>
      <c r="JE862" s="399"/>
      <c r="JF862" s="399"/>
      <c r="JG862" s="399"/>
      <c r="JH862" s="399"/>
      <c r="JI862" s="399"/>
      <c r="JJ862" s="399"/>
      <c r="JK862" s="399"/>
      <c r="JL862" s="399"/>
      <c r="JM862" s="399"/>
      <c r="JN862" s="399"/>
      <c r="JO862" s="399"/>
      <c r="JP862" s="399"/>
      <c r="JQ862" s="399"/>
      <c r="JR862" s="399"/>
      <c r="JS862" s="399"/>
      <c r="JT862" s="399"/>
      <c r="JU862" s="399"/>
      <c r="JV862" s="399"/>
      <c r="JW862" s="399"/>
      <c r="JX862" s="399"/>
      <c r="JY862" s="399"/>
      <c r="JZ862" s="399"/>
      <c r="KA862" s="399"/>
      <c r="KB862" s="399"/>
      <c r="KC862" s="399"/>
      <c r="KD862" s="399"/>
      <c r="KE862" s="399"/>
      <c r="KF862" s="399"/>
      <c r="KG862" s="399"/>
      <c r="KH862" s="399"/>
      <c r="KI862" s="399"/>
      <c r="KJ862" s="399"/>
      <c r="KK862" s="399"/>
      <c r="KL862" s="399"/>
      <c r="KM862" s="399"/>
      <c r="KN862" s="399"/>
      <c r="KO862" s="399"/>
      <c r="KP862" s="399"/>
      <c r="KQ862" s="399"/>
      <c r="KR862" s="399"/>
      <c r="KS862" s="399"/>
      <c r="KT862" s="399"/>
      <c r="KU862" s="399"/>
      <c r="KV862" s="399"/>
      <c r="KW862" s="399"/>
      <c r="KX862" s="399"/>
      <c r="KY862" s="399"/>
      <c r="KZ862" s="399"/>
      <c r="LA862" s="399"/>
      <c r="LB862" s="399"/>
      <c r="LC862" s="399"/>
      <c r="LD862" s="399"/>
      <c r="LE862" s="399"/>
      <c r="LF862" s="399"/>
      <c r="LG862" s="399"/>
      <c r="LH862" s="399"/>
      <c r="LI862" s="399"/>
      <c r="LJ862" s="399"/>
      <c r="LK862" s="399"/>
      <c r="LL862" s="399"/>
      <c r="LM862" s="399"/>
      <c r="LN862" s="399"/>
      <c r="LO862" s="399"/>
      <c r="LP862" s="399"/>
      <c r="LQ862" s="399"/>
      <c r="LR862" s="399"/>
      <c r="LS862" s="399"/>
      <c r="LT862" s="399"/>
      <c r="LU862" s="399"/>
      <c r="LV862" s="399"/>
      <c r="LW862" s="399"/>
      <c r="LX862" s="399"/>
      <c r="LY862" s="399"/>
      <c r="LZ862" s="399"/>
      <c r="MA862" s="399"/>
      <c r="MB862" s="399"/>
      <c r="MC862" s="399"/>
      <c r="MD862" s="399"/>
      <c r="ME862" s="399"/>
      <c r="MF862" s="399"/>
      <c r="MG862" s="399"/>
      <c r="MH862" s="399"/>
      <c r="MI862" s="399"/>
      <c r="MJ862" s="399"/>
      <c r="MK862" s="399"/>
      <c r="ML862" s="399"/>
      <c r="MM862" s="399"/>
      <c r="MN862" s="399"/>
      <c r="MO862" s="399"/>
      <c r="MP862" s="399"/>
      <c r="MQ862" s="399"/>
      <c r="MR862" s="399"/>
      <c r="MS862" s="399"/>
      <c r="MT862" s="399"/>
      <c r="MU862" s="399"/>
      <c r="MV862" s="399"/>
      <c r="MW862" s="399"/>
      <c r="MX862" s="399"/>
      <c r="MY862" s="399"/>
      <c r="MZ862" s="399"/>
      <c r="NA862" s="399"/>
      <c r="NB862" s="399"/>
      <c r="NC862" s="399"/>
      <c r="ND862" s="399"/>
      <c r="NE862" s="399"/>
      <c r="NF862" s="399"/>
      <c r="NG862" s="399"/>
      <c r="NH862" s="399"/>
      <c r="NI862" s="399"/>
      <c r="NJ862" s="399"/>
      <c r="NK862" s="399"/>
      <c r="NL862" s="399"/>
      <c r="NM862" s="399"/>
      <c r="NN862" s="399"/>
      <c r="NO862" s="399"/>
      <c r="NP862" s="399"/>
      <c r="NQ862" s="399"/>
      <c r="NR862" s="399"/>
      <c r="NS862" s="399"/>
      <c r="NT862" s="399"/>
      <c r="NU862" s="399"/>
      <c r="NV862" s="399"/>
      <c r="NW862" s="399"/>
      <c r="NX862" s="399"/>
      <c r="NY862" s="399"/>
      <c r="NZ862" s="399"/>
      <c r="OA862" s="399"/>
      <c r="OB862" s="399"/>
      <c r="OC862" s="399"/>
      <c r="OD862" s="399"/>
      <c r="OE862" s="399"/>
      <c r="OF862" s="399"/>
      <c r="OG862" s="399"/>
      <c r="OH862" s="399"/>
      <c r="OI862" s="399"/>
      <c r="OJ862" s="399"/>
      <c r="OK862" s="399"/>
      <c r="OL862" s="399"/>
      <c r="OM862" s="399"/>
      <c r="ON862" s="399"/>
      <c r="OO862" s="399"/>
      <c r="OP862" s="399"/>
      <c r="OQ862" s="399"/>
      <c r="OR862" s="399"/>
      <c r="OS862" s="399"/>
      <c r="OT862" s="399"/>
      <c r="OU862" s="399"/>
      <c r="OV862" s="399"/>
      <c r="OW862" s="399"/>
      <c r="OX862" s="399"/>
      <c r="OY862" s="399"/>
      <c r="OZ862" s="399"/>
      <c r="PA862" s="399"/>
      <c r="PB862" s="399"/>
      <c r="PC862" s="399"/>
      <c r="PD862" s="399"/>
      <c r="PE862" s="399"/>
      <c r="PF862" s="399"/>
      <c r="PG862" s="399"/>
      <c r="PH862" s="399"/>
      <c r="PI862" s="399"/>
      <c r="PJ862" s="399"/>
      <c r="PK862" s="399"/>
      <c r="PL862" s="399"/>
      <c r="PM862" s="399"/>
      <c r="PN862" s="399"/>
      <c r="PO862" s="399"/>
      <c r="PP862" s="399"/>
      <c r="PQ862" s="399"/>
      <c r="PR862" s="399"/>
      <c r="PS862" s="399"/>
      <c r="PT862" s="399"/>
      <c r="PU862" s="399"/>
      <c r="PV862" s="399"/>
      <c r="PW862" s="399"/>
      <c r="PX862" s="399"/>
      <c r="PY862" s="399"/>
      <c r="PZ862" s="399"/>
      <c r="QA862" s="399"/>
      <c r="QB862" s="399"/>
      <c r="QC862" s="399"/>
      <c r="QD862" s="399"/>
      <c r="QE862" s="399"/>
      <c r="QF862" s="399"/>
      <c r="QG862" s="399"/>
      <c r="QH862" s="399"/>
      <c r="QI862" s="399"/>
      <c r="QJ862" s="399"/>
      <c r="QK862" s="399"/>
      <c r="QL862" s="399"/>
      <c r="QM862" s="399"/>
      <c r="QN862" s="399"/>
      <c r="QO862" s="399"/>
      <c r="QP862" s="399"/>
      <c r="QQ862" s="399"/>
      <c r="QR862" s="399"/>
      <c r="QS862" s="399"/>
      <c r="QT862" s="399"/>
      <c r="QU862" s="399"/>
      <c r="QV862" s="399"/>
      <c r="QW862" s="399"/>
      <c r="QX862" s="399"/>
      <c r="QY862" s="399"/>
      <c r="QZ862" s="399"/>
      <c r="RA862" s="399"/>
      <c r="RB862" s="399"/>
      <c r="RC862" s="399"/>
      <c r="RD862" s="399"/>
      <c r="RE862" s="399"/>
      <c r="RF862" s="399"/>
      <c r="RG862" s="399"/>
      <c r="RH862" s="399"/>
      <c r="RI862" s="399"/>
      <c r="RJ862" s="399"/>
      <c r="RK862" s="399"/>
      <c r="RL862" s="399"/>
      <c r="RM862" s="399"/>
      <c r="RN862" s="399"/>
      <c r="RO862" s="399"/>
      <c r="RP862" s="399"/>
      <c r="RQ862" s="399"/>
      <c r="RR862" s="399"/>
      <c r="RS862" s="399"/>
      <c r="RT862" s="399"/>
      <c r="RU862" s="399"/>
      <c r="RV862" s="399"/>
      <c r="RW862" s="399"/>
      <c r="RX862" s="399"/>
      <c r="RY862" s="399"/>
      <c r="RZ862" s="399"/>
      <c r="SA862" s="399"/>
      <c r="SB862" s="399"/>
      <c r="SC862" s="399"/>
      <c r="SD862" s="399"/>
      <c r="SE862" s="399"/>
      <c r="SF862" s="399"/>
      <c r="SG862" s="399"/>
      <c r="SH862" s="399"/>
      <c r="SI862" s="399"/>
      <c r="SJ862" s="399"/>
      <c r="SK862" s="399"/>
      <c r="SL862" s="399"/>
      <c r="SM862" s="399"/>
      <c r="SN862" s="399"/>
      <c r="SO862" s="399"/>
      <c r="SP862" s="399"/>
      <c r="SQ862" s="399"/>
      <c r="SR862" s="399"/>
      <c r="SS862" s="399"/>
      <c r="ST862" s="399"/>
      <c r="SU862" s="399"/>
      <c r="SV862" s="399"/>
      <c r="SW862" s="399"/>
      <c r="SX862" s="399"/>
      <c r="SY862" s="399"/>
      <c r="SZ862" s="399"/>
      <c r="TA862" s="399"/>
      <c r="TB862" s="399"/>
      <c r="TC862" s="399"/>
      <c r="TD862" s="399"/>
      <c r="TE862" s="399"/>
      <c r="TF862" s="399"/>
      <c r="TG862" s="399"/>
      <c r="TH862" s="399"/>
      <c r="TI862" s="399"/>
      <c r="TJ862" s="399"/>
      <c r="TK862" s="399"/>
      <c r="TL862" s="399"/>
      <c r="TM862" s="399"/>
      <c r="TN862" s="399"/>
      <c r="TO862" s="399"/>
      <c r="TP862" s="399"/>
      <c r="TQ862" s="399"/>
      <c r="TR862" s="399"/>
      <c r="TS862" s="399"/>
      <c r="TT862" s="399"/>
      <c r="TU862" s="399"/>
      <c r="TV862" s="399"/>
      <c r="TW862" s="399"/>
      <c r="TX862" s="399"/>
      <c r="TY862" s="399"/>
      <c r="TZ862" s="399"/>
      <c r="UA862" s="399"/>
      <c r="UB862" s="399"/>
      <c r="UC862" s="399"/>
      <c r="UD862" s="399"/>
      <c r="UE862" s="399"/>
      <c r="UF862" s="399"/>
      <c r="UG862" s="399"/>
      <c r="UH862" s="399"/>
      <c r="UI862" s="399"/>
      <c r="UJ862" s="399"/>
      <c r="UK862" s="399"/>
      <c r="UL862" s="399"/>
      <c r="UM862" s="399"/>
      <c r="UN862" s="399"/>
      <c r="UO862" s="399"/>
      <c r="UP862" s="399"/>
      <c r="UQ862" s="399"/>
      <c r="UR862" s="399"/>
      <c r="US862" s="399"/>
      <c r="UT862" s="399"/>
      <c r="UU862" s="399"/>
      <c r="UV862" s="399"/>
      <c r="UW862" s="399"/>
      <c r="UX862" s="399"/>
      <c r="UY862" s="399"/>
      <c r="UZ862" s="399"/>
      <c r="VA862" s="399"/>
      <c r="VB862" s="399"/>
      <c r="VC862" s="399"/>
      <c r="VD862" s="399"/>
      <c r="VE862" s="399"/>
      <c r="VF862" s="399"/>
      <c r="VG862" s="399"/>
      <c r="VH862" s="399"/>
      <c r="VI862" s="399"/>
      <c r="VJ862" s="399"/>
      <c r="VK862" s="399"/>
      <c r="VL862" s="399"/>
      <c r="VM862" s="399"/>
      <c r="VN862" s="399"/>
      <c r="VO862" s="399"/>
      <c r="VP862" s="399"/>
      <c r="VQ862" s="399"/>
      <c r="VR862" s="399"/>
      <c r="VS862" s="399"/>
      <c r="VT862" s="399"/>
      <c r="VU862" s="399"/>
      <c r="VV862" s="399"/>
      <c r="VW862" s="399"/>
      <c r="VX862" s="399"/>
      <c r="VY862" s="399"/>
      <c r="VZ862" s="399"/>
      <c r="WA862" s="399"/>
      <c r="WB862" s="399"/>
      <c r="WC862" s="399"/>
      <c r="WD862" s="399"/>
      <c r="WE862" s="399"/>
      <c r="WF862" s="399"/>
      <c r="WG862" s="399"/>
      <c r="WH862" s="399"/>
      <c r="WI862" s="399"/>
      <c r="WJ862" s="399"/>
      <c r="WK862" s="399"/>
      <c r="WL862" s="399"/>
      <c r="WM862" s="399"/>
      <c r="WN862" s="399"/>
      <c r="WO862" s="399"/>
      <c r="WP862" s="399"/>
      <c r="WQ862" s="399"/>
      <c r="WR862" s="399"/>
      <c r="WS862" s="399"/>
      <c r="WT862" s="399"/>
      <c r="WU862" s="399"/>
      <c r="WV862" s="399"/>
      <c r="WW862" s="399"/>
      <c r="WX862" s="399"/>
      <c r="WY862" s="399"/>
      <c r="WZ862" s="399"/>
      <c r="XA862" s="399"/>
      <c r="XB862" s="399"/>
      <c r="XC862" s="399"/>
      <c r="XD862" s="399"/>
      <c r="XE862" s="399"/>
      <c r="XF862" s="399"/>
      <c r="XG862" s="399"/>
      <c r="XH862" s="399"/>
      <c r="XI862" s="399"/>
      <c r="XJ862" s="399"/>
      <c r="XK862" s="399"/>
      <c r="XL862" s="399"/>
      <c r="XM862" s="399"/>
      <c r="XN862" s="399"/>
      <c r="XO862" s="399"/>
      <c r="XP862" s="399"/>
      <c r="XQ862" s="399"/>
      <c r="XR862" s="399"/>
      <c r="XS862" s="399"/>
      <c r="XT862" s="399"/>
      <c r="XU862" s="399"/>
      <c r="XV862" s="399"/>
      <c r="XW862" s="399"/>
      <c r="XX862" s="399"/>
      <c r="XY862" s="399"/>
      <c r="XZ862" s="399"/>
      <c r="YA862" s="399"/>
      <c r="YB862" s="399"/>
      <c r="YC862" s="399"/>
      <c r="YD862" s="399"/>
      <c r="YE862" s="399"/>
      <c r="YF862" s="399"/>
      <c r="YG862" s="399"/>
      <c r="YH862" s="399"/>
      <c r="YI862" s="399"/>
      <c r="YJ862" s="399"/>
      <c r="YK862" s="399"/>
      <c r="YL862" s="399"/>
      <c r="YM862" s="399"/>
      <c r="YN862" s="399"/>
      <c r="YO862" s="399"/>
      <c r="YP862" s="399"/>
      <c r="YQ862" s="399"/>
      <c r="YR862" s="399"/>
      <c r="YS862" s="399"/>
      <c r="YT862" s="399"/>
      <c r="YU862" s="399"/>
      <c r="YV862" s="399"/>
      <c r="YW862" s="399"/>
      <c r="YX862" s="399"/>
      <c r="YY862" s="399"/>
      <c r="YZ862" s="399"/>
      <c r="ZA862" s="399"/>
      <c r="ZB862" s="399"/>
      <c r="ZC862" s="399"/>
      <c r="ZD862" s="399"/>
      <c r="ZE862" s="399"/>
      <c r="ZF862" s="399"/>
      <c r="ZG862" s="399"/>
      <c r="ZH862" s="399"/>
      <c r="ZI862" s="399"/>
      <c r="ZJ862" s="399"/>
      <c r="ZK862" s="399"/>
      <c r="ZL862" s="399"/>
      <c r="ZM862" s="399"/>
      <c r="ZN862" s="399"/>
      <c r="ZO862" s="399"/>
      <c r="ZP862" s="399"/>
      <c r="ZQ862" s="399"/>
      <c r="ZR862" s="399"/>
      <c r="ZS862" s="399"/>
      <c r="ZT862" s="399"/>
      <c r="ZU862" s="399"/>
      <c r="ZV862" s="399"/>
      <c r="ZW862" s="399"/>
      <c r="ZX862" s="399"/>
      <c r="ZY862" s="399"/>
      <c r="ZZ862" s="399"/>
      <c r="AAA862" s="399"/>
      <c r="AAB862" s="399"/>
      <c r="AAC862" s="399"/>
      <c r="AAD862" s="399"/>
      <c r="AAE862" s="399"/>
      <c r="AAF862" s="399"/>
      <c r="AAG862" s="399"/>
      <c r="AAH862" s="399"/>
      <c r="AAI862" s="399"/>
      <c r="AAJ862" s="399"/>
      <c r="AAK862" s="399"/>
      <c r="AAL862" s="399"/>
      <c r="AAM862" s="399"/>
      <c r="AAN862" s="399"/>
      <c r="AAO862" s="399"/>
      <c r="AAP862" s="399"/>
      <c r="AAQ862" s="399"/>
      <c r="AAR862" s="399"/>
      <c r="AAS862" s="399"/>
      <c r="AAT862" s="399"/>
      <c r="AAU862" s="399"/>
      <c r="AAV862" s="399"/>
      <c r="AAW862" s="399"/>
      <c r="AAX862" s="399"/>
      <c r="AAY862" s="399"/>
      <c r="AAZ862" s="399"/>
      <c r="ABA862" s="399"/>
      <c r="ABB862" s="399"/>
      <c r="ABC862" s="399"/>
      <c r="ABD862" s="399"/>
      <c r="ABE862" s="399"/>
      <c r="ABF862" s="399"/>
      <c r="ABG862" s="399"/>
      <c r="ABH862" s="399"/>
      <c r="ABI862" s="399"/>
      <c r="ABJ862" s="399"/>
      <c r="ABK862" s="399"/>
      <c r="ABL862" s="399"/>
      <c r="ABM862" s="399"/>
      <c r="ABN862" s="399"/>
      <c r="ABO862" s="399"/>
      <c r="ABP862" s="399"/>
      <c r="ABQ862" s="399"/>
      <c r="ABR862" s="399"/>
      <c r="ABS862" s="399"/>
      <c r="ABT862" s="399"/>
      <c r="ABU862" s="399"/>
      <c r="ABV862" s="399"/>
      <c r="ABW862" s="399"/>
      <c r="ABX862" s="399"/>
      <c r="ABY862" s="399"/>
      <c r="ABZ862" s="399"/>
      <c r="ACA862" s="399"/>
      <c r="ACB862" s="399"/>
      <c r="ACC862" s="399"/>
      <c r="ACD862" s="399"/>
      <c r="ACE862" s="399"/>
      <c r="ACF862" s="399"/>
      <c r="ACG862" s="399"/>
      <c r="ACH862" s="399"/>
      <c r="ACI862" s="399"/>
      <c r="ACJ862" s="399"/>
      <c r="ACK862" s="399"/>
      <c r="ACL862" s="399"/>
      <c r="ACM862" s="399"/>
      <c r="ACN862" s="399"/>
      <c r="ACO862" s="399"/>
      <c r="ACP862" s="399"/>
      <c r="ACQ862" s="399"/>
      <c r="ACR862" s="399"/>
      <c r="ACS862" s="399"/>
      <c r="ACT862" s="399"/>
      <c r="ACU862" s="399"/>
      <c r="ACV862" s="399"/>
      <c r="ACW862" s="399"/>
      <c r="ACX862" s="399"/>
      <c r="ACY862" s="399"/>
      <c r="ACZ862" s="399"/>
      <c r="ADA862" s="399"/>
      <c r="ADB862" s="399"/>
      <c r="ADC862" s="399"/>
      <c r="ADD862" s="399"/>
      <c r="ADE862" s="399"/>
      <c r="ADF862" s="399"/>
      <c r="ADG862" s="399"/>
      <c r="ADH862" s="399"/>
      <c r="ADI862" s="399"/>
      <c r="ADJ862" s="399"/>
      <c r="ADK862" s="399"/>
      <c r="ADL862" s="399"/>
      <c r="ADM862" s="399"/>
      <c r="ADN862" s="399"/>
      <c r="ADO862" s="399"/>
      <c r="ADP862" s="399"/>
      <c r="ADQ862" s="399"/>
      <c r="ADR862" s="399"/>
      <c r="ADS862" s="399"/>
      <c r="ADT862" s="399"/>
      <c r="ADU862" s="399"/>
      <c r="ADV862" s="399"/>
      <c r="ADW862" s="399"/>
      <c r="ADX862" s="399"/>
      <c r="ADY862" s="399"/>
      <c r="ADZ862" s="399"/>
      <c r="AEA862" s="399"/>
      <c r="AEB862" s="399"/>
      <c r="AEC862" s="399"/>
      <c r="AED862" s="399"/>
      <c r="AEE862" s="399"/>
      <c r="AEF862" s="399"/>
      <c r="AEG862" s="399"/>
      <c r="AEH862" s="399"/>
      <c r="AEI862" s="399"/>
      <c r="AEJ862" s="399"/>
      <c r="AEK862" s="399"/>
      <c r="AEL862" s="399"/>
      <c r="AEM862" s="399"/>
      <c r="AEN862" s="399"/>
      <c r="AEO862" s="399"/>
      <c r="AEP862" s="399"/>
      <c r="AEQ862" s="399"/>
      <c r="AER862" s="399"/>
      <c r="AES862" s="399"/>
      <c r="AET862" s="399"/>
      <c r="AEU862" s="399"/>
      <c r="AEV862" s="399"/>
      <c r="AEW862" s="399"/>
      <c r="AEX862" s="399"/>
      <c r="AEY862" s="399"/>
      <c r="AEZ862" s="399"/>
      <c r="AFA862" s="399"/>
      <c r="AFB862" s="399"/>
      <c r="AFC862" s="399"/>
      <c r="AFD862" s="399"/>
      <c r="AFE862" s="399"/>
      <c r="AFF862" s="399"/>
      <c r="AFG862" s="399"/>
      <c r="AFH862" s="399"/>
      <c r="AFI862" s="399"/>
      <c r="AFJ862" s="399"/>
      <c r="AFK862" s="399"/>
      <c r="AFL862" s="399"/>
      <c r="AFM862" s="399"/>
      <c r="AFN862" s="399"/>
      <c r="AFO862" s="399"/>
      <c r="AFP862" s="399"/>
      <c r="AFQ862" s="399"/>
      <c r="AFR862" s="399"/>
      <c r="AFS862" s="399"/>
      <c r="AFT862" s="399"/>
      <c r="AFU862" s="399"/>
      <c r="AFV862" s="399"/>
      <c r="AFW862" s="399"/>
      <c r="AFX862" s="399"/>
      <c r="AFY862" s="399"/>
      <c r="AFZ862" s="399"/>
      <c r="AGA862" s="399"/>
      <c r="AGB862" s="399"/>
      <c r="AGC862" s="399"/>
      <c r="AGD862" s="399"/>
      <c r="AGE862" s="399"/>
      <c r="AGF862" s="399"/>
      <c r="AGG862" s="399"/>
      <c r="AGH862" s="399"/>
      <c r="AGI862" s="399"/>
      <c r="AGJ862" s="399"/>
      <c r="AGK862" s="399"/>
      <c r="AGL862" s="399"/>
      <c r="AGM862" s="399"/>
      <c r="AGN862" s="399"/>
      <c r="AGO862" s="399"/>
      <c r="AGP862" s="399"/>
      <c r="AGQ862" s="399"/>
      <c r="AGR862" s="399"/>
      <c r="AGS862" s="399"/>
      <c r="AGT862" s="399"/>
      <c r="AGU862" s="399"/>
      <c r="AGV862" s="399"/>
      <c r="AGW862" s="399"/>
      <c r="AGX862" s="399"/>
      <c r="AGY862" s="399"/>
      <c r="AGZ862" s="399"/>
      <c r="AHA862" s="399"/>
      <c r="AHB862" s="399"/>
      <c r="AHC862" s="399"/>
      <c r="AHD862" s="399"/>
      <c r="AHE862" s="399"/>
      <c r="AHF862" s="399"/>
      <c r="AHG862" s="399"/>
      <c r="AHH862" s="399"/>
      <c r="AHI862" s="399"/>
      <c r="AHJ862" s="399"/>
      <c r="AHK862" s="399"/>
      <c r="AHL862" s="399"/>
      <c r="AHM862" s="399"/>
      <c r="AHN862" s="399"/>
      <c r="AHO862" s="399"/>
      <c r="AHP862" s="399"/>
      <c r="AHQ862" s="399"/>
      <c r="AHR862" s="399"/>
      <c r="AHS862" s="399"/>
      <c r="AHT862" s="399"/>
      <c r="AHU862" s="399"/>
      <c r="AHV862" s="399"/>
      <c r="AHW862" s="399"/>
      <c r="AHX862" s="399"/>
      <c r="AHY862" s="399"/>
      <c r="AHZ862" s="399"/>
      <c r="AIA862" s="399"/>
      <c r="AIB862" s="399"/>
      <c r="AIC862" s="399"/>
      <c r="AID862" s="399"/>
      <c r="AIE862" s="399"/>
      <c r="AIF862" s="399"/>
      <c r="AIG862" s="399"/>
      <c r="AIH862" s="399"/>
      <c r="AII862" s="399"/>
      <c r="AIJ862" s="399"/>
      <c r="AIK862" s="399"/>
      <c r="AIL862" s="399"/>
      <c r="AIM862" s="399"/>
      <c r="AIN862" s="399"/>
      <c r="AIO862" s="399"/>
      <c r="AIP862" s="399"/>
      <c r="AIQ862" s="399"/>
      <c r="AIR862" s="399"/>
      <c r="AIS862" s="399"/>
      <c r="AIT862" s="399"/>
      <c r="AIU862" s="399"/>
      <c r="AIV862" s="399"/>
      <c r="AIW862" s="399"/>
      <c r="AIX862" s="399"/>
      <c r="AIY862" s="399"/>
      <c r="AIZ862" s="399"/>
      <c r="AJA862" s="399"/>
      <c r="AJB862" s="399"/>
      <c r="AJC862" s="399"/>
      <c r="AJD862" s="399"/>
      <c r="AJE862" s="399"/>
      <c r="AJF862" s="399"/>
      <c r="AJG862" s="399"/>
      <c r="AJH862" s="399"/>
      <c r="AJI862" s="399"/>
      <c r="AJJ862" s="399"/>
      <c r="AJK862" s="399"/>
      <c r="AJL862" s="399"/>
      <c r="AJM862" s="399"/>
      <c r="AJN862" s="399"/>
      <c r="AJO862" s="399"/>
      <c r="AJP862" s="399"/>
      <c r="AJQ862" s="399"/>
      <c r="AJR862" s="399"/>
      <c r="AJS862" s="399"/>
      <c r="AJT862" s="399"/>
      <c r="AJU862" s="399"/>
      <c r="AJV862" s="399"/>
      <c r="AJW862" s="399"/>
      <c r="AJX862" s="399"/>
      <c r="AJY862" s="399"/>
      <c r="AJZ862" s="399"/>
      <c r="AKA862" s="399"/>
      <c r="AKB862" s="399"/>
      <c r="AKC862" s="399"/>
      <c r="AKD862" s="399"/>
      <c r="AKE862" s="399"/>
      <c r="AKF862" s="399"/>
      <c r="AKG862" s="399"/>
      <c r="AKH862" s="399"/>
      <c r="AKI862" s="399"/>
      <c r="AKJ862" s="399"/>
      <c r="AKK862" s="399"/>
      <c r="AKL862" s="399"/>
      <c r="AKM862" s="399"/>
      <c r="AKN862" s="399"/>
      <c r="AKO862" s="399"/>
      <c r="AKP862" s="399"/>
      <c r="AKQ862" s="399"/>
      <c r="AKR862" s="399"/>
      <c r="AKS862" s="399"/>
      <c r="AKT862" s="399"/>
      <c r="AKU862" s="399"/>
      <c r="AKV862" s="399"/>
      <c r="AKW862" s="399"/>
      <c r="AKX862" s="399"/>
      <c r="AKY862" s="399"/>
      <c r="AKZ862" s="399"/>
      <c r="ALA862" s="399"/>
      <c r="ALB862" s="399"/>
      <c r="ALC862" s="399"/>
      <c r="ALD862" s="399"/>
      <c r="ALE862" s="399"/>
      <c r="ALF862" s="399"/>
      <c r="ALG862" s="399"/>
      <c r="ALH862" s="399"/>
      <c r="ALI862" s="399"/>
      <c r="ALJ862" s="399"/>
      <c r="ALK862" s="399"/>
      <c r="ALL862" s="399"/>
      <c r="ALM862" s="399"/>
      <c r="ALN862" s="399"/>
      <c r="ALO862" s="399"/>
      <c r="ALP862" s="399"/>
      <c r="ALQ862" s="399"/>
      <c r="ALR862" s="399"/>
      <c r="ALS862" s="399"/>
      <c r="ALT862" s="399"/>
      <c r="ALU862" s="399"/>
      <c r="ALV862" s="399"/>
      <c r="ALW862" s="399"/>
      <c r="ALX862" s="399"/>
      <c r="ALY862" s="399"/>
      <c r="ALZ862" s="399"/>
      <c r="AMA862" s="399"/>
      <c r="AMB862" s="399"/>
      <c r="AMC862" s="399"/>
      <c r="AMD862" s="399"/>
      <c r="AME862" s="399"/>
      <c r="AMF862" s="399"/>
      <c r="AMG862" s="399"/>
      <c r="AMH862" s="399"/>
      <c r="AMI862" s="399"/>
      <c r="AMJ862" s="399"/>
      <c r="AMK862" s="399"/>
      <c r="AML862" s="399"/>
      <c r="AMM862" s="399"/>
      <c r="AMN862" s="399"/>
      <c r="AMO862" s="399"/>
      <c r="AMP862" s="399"/>
      <c r="AMQ862" s="399"/>
      <c r="AMR862" s="399"/>
      <c r="AMS862" s="399"/>
      <c r="AMT862" s="399"/>
      <c r="AMU862" s="399"/>
      <c r="AMV862" s="399"/>
      <c r="AMW862" s="399"/>
      <c r="AMX862" s="399"/>
      <c r="AMY862" s="399"/>
      <c r="AMZ862" s="399"/>
      <c r="ANA862" s="399"/>
      <c r="ANB862" s="399"/>
      <c r="ANC862" s="399"/>
      <c r="AND862" s="399"/>
      <c r="ANE862" s="399"/>
      <c r="ANF862" s="399"/>
      <c r="ANG862" s="399"/>
      <c r="ANH862" s="399"/>
      <c r="ANI862" s="399"/>
      <c r="ANJ862" s="399"/>
      <c r="ANK862" s="399"/>
      <c r="ANL862" s="399"/>
      <c r="ANM862" s="399"/>
      <c r="ANN862" s="399"/>
      <c r="ANO862" s="399"/>
      <c r="ANP862" s="399"/>
      <c r="ANQ862" s="399"/>
      <c r="ANR862" s="399"/>
      <c r="ANS862" s="399"/>
      <c r="ANT862" s="399"/>
      <c r="ANU862" s="399"/>
      <c r="ANV862" s="399"/>
      <c r="ANW862" s="399"/>
      <c r="ANX862" s="399"/>
      <c r="ANY862" s="399"/>
      <c r="ANZ862" s="399"/>
      <c r="AOA862" s="399"/>
      <c r="AOB862" s="399"/>
      <c r="AOC862" s="399"/>
      <c r="AOD862" s="399"/>
      <c r="AOE862" s="399"/>
      <c r="AOF862" s="399"/>
      <c r="AOG862" s="399"/>
      <c r="AOH862" s="399"/>
      <c r="AOI862" s="399"/>
      <c r="AOJ862" s="399"/>
      <c r="AOK862" s="399"/>
      <c r="AOL862" s="399"/>
      <c r="AOM862" s="399"/>
      <c r="AON862" s="399"/>
      <c r="AOO862" s="399"/>
      <c r="AOP862" s="399"/>
      <c r="AOQ862" s="399"/>
      <c r="AOR862" s="399"/>
      <c r="AOS862" s="399"/>
      <c r="AOT862" s="399"/>
      <c r="AOU862" s="399"/>
      <c r="AOV862" s="399"/>
      <c r="AOW862" s="399"/>
      <c r="AOX862" s="399"/>
      <c r="AOY862" s="399"/>
      <c r="AOZ862" s="399"/>
      <c r="APA862" s="399"/>
      <c r="APB862" s="399"/>
      <c r="APC862" s="399"/>
      <c r="APD862" s="399"/>
      <c r="APE862" s="399"/>
      <c r="APF862" s="399"/>
      <c r="APG862" s="399"/>
      <c r="APH862" s="399"/>
      <c r="API862" s="399"/>
      <c r="APJ862" s="399"/>
      <c r="APK862" s="399"/>
      <c r="APL862" s="399"/>
      <c r="APM862" s="399"/>
      <c r="APN862" s="399"/>
      <c r="APO862" s="399"/>
      <c r="APP862" s="399"/>
      <c r="APQ862" s="399"/>
      <c r="APR862" s="399"/>
      <c r="APS862" s="399"/>
      <c r="APT862" s="399"/>
      <c r="APU862" s="399"/>
      <c r="APV862" s="399"/>
      <c r="APW862" s="399"/>
      <c r="APX862" s="399"/>
      <c r="APY862" s="399"/>
      <c r="APZ862" s="399"/>
      <c r="AQA862" s="399"/>
      <c r="AQB862" s="399"/>
      <c r="AQC862" s="399"/>
      <c r="AQD862" s="399"/>
      <c r="AQE862" s="399"/>
      <c r="AQF862" s="399"/>
      <c r="AQG862" s="399"/>
      <c r="AQH862" s="399"/>
      <c r="AQI862" s="399"/>
      <c r="AQJ862" s="399"/>
      <c r="AQK862" s="399"/>
      <c r="AQL862" s="399"/>
      <c r="AQM862" s="399"/>
      <c r="AQN862" s="399"/>
      <c r="AQO862" s="399"/>
      <c r="AQP862" s="399"/>
      <c r="AQQ862" s="399"/>
      <c r="AQR862" s="399"/>
      <c r="AQS862" s="399"/>
      <c r="AQT862" s="399"/>
      <c r="AQU862" s="399"/>
      <c r="AQV862" s="399"/>
      <c r="AQW862" s="399"/>
      <c r="AQX862" s="399"/>
      <c r="AQY862" s="399"/>
      <c r="AQZ862" s="399"/>
      <c r="ARA862" s="399"/>
      <c r="ARB862" s="399"/>
      <c r="ARC862" s="399"/>
      <c r="ARD862" s="399"/>
      <c r="ARE862" s="399"/>
      <c r="ARF862" s="399"/>
      <c r="ARG862" s="399"/>
      <c r="ARH862" s="399"/>
      <c r="ARI862" s="399"/>
      <c r="ARJ862" s="399"/>
      <c r="ARK862" s="399"/>
      <c r="ARL862" s="399"/>
      <c r="ARM862" s="399"/>
      <c r="ARN862" s="399"/>
      <c r="ARO862" s="399"/>
      <c r="ARP862" s="399"/>
      <c r="ARQ862" s="399"/>
      <c r="ARR862" s="399"/>
      <c r="ARS862" s="399"/>
      <c r="ART862" s="399"/>
      <c r="ARU862" s="399"/>
      <c r="ARV862" s="399"/>
      <c r="ARW862" s="399"/>
      <c r="ARX862" s="399"/>
      <c r="ARY862" s="399"/>
      <c r="ARZ862" s="399"/>
      <c r="ASA862" s="399"/>
      <c r="ASB862" s="399"/>
      <c r="ASC862" s="399"/>
      <c r="ASD862" s="399"/>
      <c r="ASE862" s="399"/>
      <c r="ASF862" s="399"/>
      <c r="ASG862" s="399"/>
      <c r="ASH862" s="399"/>
      <c r="ASI862" s="399"/>
      <c r="ASJ862" s="399"/>
      <c r="ASK862" s="399"/>
      <c r="ASL862" s="399"/>
      <c r="ASM862" s="399"/>
      <c r="ASN862" s="399"/>
      <c r="ASO862" s="399"/>
      <c r="ASP862" s="399"/>
      <c r="ASQ862" s="399"/>
      <c r="ASR862" s="399"/>
      <c r="ASS862" s="399"/>
      <c r="AST862" s="399"/>
      <c r="ASU862" s="399"/>
      <c r="ASV862" s="399"/>
      <c r="ASW862" s="399"/>
      <c r="ASX862" s="399"/>
      <c r="ASY862" s="399"/>
      <c r="ASZ862" s="399"/>
      <c r="ATA862" s="399"/>
      <c r="ATB862" s="399"/>
      <c r="ATC862" s="399"/>
      <c r="ATD862" s="399"/>
      <c r="ATE862" s="399"/>
      <c r="ATF862" s="399"/>
      <c r="ATG862" s="399"/>
      <c r="ATH862" s="399"/>
      <c r="ATI862" s="399"/>
      <c r="ATJ862" s="399"/>
      <c r="ATK862" s="399"/>
      <c r="ATL862" s="399"/>
      <c r="ATM862" s="399"/>
      <c r="ATN862" s="399"/>
      <c r="ATO862" s="399"/>
      <c r="ATP862" s="399"/>
      <c r="ATQ862" s="399"/>
      <c r="ATR862" s="399"/>
      <c r="ATS862" s="399"/>
      <c r="ATT862" s="399"/>
      <c r="ATU862" s="399"/>
      <c r="ATV862" s="399"/>
      <c r="ATW862" s="399"/>
      <c r="ATX862" s="399"/>
      <c r="ATY862" s="399"/>
      <c r="ATZ862" s="399"/>
      <c r="AUA862" s="399"/>
      <c r="AUB862" s="399"/>
      <c r="AUC862" s="399"/>
      <c r="AUD862" s="399"/>
      <c r="AUE862" s="399"/>
      <c r="AUF862" s="399"/>
      <c r="AUG862" s="399"/>
      <c r="AUH862" s="399"/>
      <c r="AUI862" s="399"/>
      <c r="AUJ862" s="399"/>
      <c r="AUK862" s="399"/>
      <c r="AUL862" s="399"/>
      <c r="AUM862" s="399"/>
      <c r="AUN862" s="399"/>
      <c r="AUO862" s="399"/>
      <c r="AUP862" s="399"/>
      <c r="AUQ862" s="399"/>
      <c r="AUR862" s="399"/>
      <c r="AUS862" s="399"/>
      <c r="AUT862" s="399"/>
      <c r="AUU862" s="399"/>
      <c r="AUV862" s="399"/>
      <c r="AUW862" s="399"/>
      <c r="AUX862" s="399"/>
      <c r="AUY862" s="399"/>
      <c r="AUZ862" s="399"/>
      <c r="AVA862" s="399"/>
      <c r="AVB862" s="399"/>
      <c r="AVC862" s="399"/>
      <c r="AVD862" s="399"/>
      <c r="AVE862" s="399"/>
      <c r="AVF862" s="399"/>
      <c r="AVG862" s="399"/>
      <c r="AVH862" s="399"/>
      <c r="AVI862" s="399"/>
      <c r="AVJ862" s="399"/>
      <c r="AVK862" s="399"/>
      <c r="AVL862" s="399"/>
      <c r="AVM862" s="399"/>
      <c r="AVN862" s="399"/>
      <c r="AVO862" s="399"/>
      <c r="AVP862" s="399"/>
      <c r="AVQ862" s="399"/>
      <c r="AVR862" s="399"/>
      <c r="AVS862" s="399"/>
      <c r="AVT862" s="399"/>
      <c r="AVU862" s="399"/>
      <c r="AVV862" s="399"/>
      <c r="AVW862" s="399"/>
      <c r="AVX862" s="399"/>
      <c r="AVY862" s="399"/>
      <c r="AVZ862" s="399"/>
      <c r="AWA862" s="399"/>
      <c r="AWB862" s="399"/>
      <c r="AWC862" s="399"/>
      <c r="AWD862" s="399"/>
      <c r="AWE862" s="399"/>
      <c r="AWF862" s="399"/>
      <c r="AWG862" s="399"/>
      <c r="AWH862" s="399"/>
      <c r="AWI862" s="399"/>
      <c r="AWJ862" s="399"/>
      <c r="AWK862" s="399"/>
      <c r="AWL862" s="399"/>
      <c r="AWM862" s="399"/>
      <c r="AWN862" s="399"/>
      <c r="AWO862" s="399"/>
      <c r="AWP862" s="399"/>
      <c r="AWQ862" s="399"/>
      <c r="AWR862" s="399"/>
      <c r="AWS862" s="399"/>
      <c r="AWT862" s="399"/>
      <c r="AWU862" s="399"/>
      <c r="AWV862" s="399"/>
      <c r="AWW862" s="399"/>
      <c r="AWX862" s="399"/>
      <c r="AWY862" s="399"/>
      <c r="AWZ862" s="399"/>
      <c r="AXA862" s="399"/>
      <c r="AXB862" s="399"/>
      <c r="AXC862" s="399"/>
      <c r="AXD862" s="399"/>
      <c r="AXE862" s="399"/>
      <c r="AXF862" s="399"/>
      <c r="AXG862" s="399"/>
      <c r="AXH862" s="399"/>
      <c r="AXI862" s="399"/>
      <c r="AXJ862" s="399"/>
      <c r="AXK862" s="399"/>
      <c r="AXL862" s="399"/>
      <c r="AXM862" s="399"/>
      <c r="AXN862" s="399"/>
      <c r="AXO862" s="399"/>
      <c r="AXP862" s="399"/>
      <c r="AXQ862" s="399"/>
      <c r="AXR862" s="399"/>
      <c r="AXS862" s="399"/>
      <c r="AXT862" s="399"/>
      <c r="AXU862" s="399"/>
      <c r="AXV862" s="399"/>
      <c r="AXW862" s="399"/>
      <c r="AXX862" s="399"/>
      <c r="AXY862" s="399"/>
      <c r="AXZ862" s="399"/>
      <c r="AYA862" s="399"/>
      <c r="AYB862" s="399"/>
      <c r="AYC862" s="399"/>
      <c r="AYD862" s="399"/>
      <c r="AYE862" s="399"/>
      <c r="AYF862" s="399"/>
      <c r="AYG862" s="399"/>
      <c r="AYH862" s="399"/>
      <c r="AYI862" s="399"/>
      <c r="AYJ862" s="399"/>
      <c r="AYK862" s="399"/>
      <c r="AYL862" s="399"/>
      <c r="AYM862" s="399"/>
      <c r="AYN862" s="399"/>
      <c r="AYO862" s="399"/>
      <c r="AYP862" s="399"/>
      <c r="AYQ862" s="399"/>
      <c r="AYR862" s="399"/>
      <c r="AYS862" s="399"/>
      <c r="AYT862" s="399"/>
      <c r="AYU862" s="399"/>
      <c r="AYV862" s="399"/>
      <c r="AYW862" s="399"/>
      <c r="AYX862" s="399"/>
      <c r="AYY862" s="399"/>
      <c r="AYZ862" s="399"/>
      <c r="AZA862" s="399"/>
      <c r="AZB862" s="399"/>
      <c r="AZC862" s="399"/>
      <c r="AZD862" s="399"/>
      <c r="AZE862" s="399"/>
      <c r="AZF862" s="399"/>
      <c r="AZG862" s="399"/>
      <c r="AZH862" s="399"/>
      <c r="AZI862" s="399"/>
      <c r="AZJ862" s="399"/>
      <c r="AZK862" s="399"/>
      <c r="AZL862" s="399"/>
      <c r="AZM862" s="399"/>
      <c r="AZN862" s="399"/>
      <c r="AZO862" s="399"/>
      <c r="AZP862" s="399"/>
      <c r="AZQ862" s="399"/>
      <c r="AZR862" s="399"/>
      <c r="AZS862" s="399"/>
      <c r="AZT862" s="399"/>
      <c r="AZU862" s="399"/>
      <c r="AZV862" s="399"/>
      <c r="AZW862" s="399"/>
      <c r="AZX862" s="399"/>
      <c r="AZY862" s="399"/>
      <c r="AZZ862" s="399"/>
      <c r="BAA862" s="399"/>
      <c r="BAB862" s="399"/>
      <c r="BAC862" s="399"/>
      <c r="BAD862" s="399"/>
      <c r="BAE862" s="399"/>
      <c r="BAF862" s="399"/>
      <c r="BAG862" s="399"/>
      <c r="BAH862" s="399"/>
      <c r="BAI862" s="399"/>
      <c r="BAJ862" s="399"/>
      <c r="BAK862" s="399"/>
      <c r="BAL862" s="399"/>
      <c r="BAM862" s="399"/>
      <c r="BAN862" s="399"/>
      <c r="BAO862" s="399"/>
      <c r="BAP862" s="399"/>
      <c r="BAQ862" s="399"/>
      <c r="BAR862" s="399"/>
      <c r="BAS862" s="399"/>
      <c r="BAT862" s="399"/>
      <c r="BAU862" s="399"/>
      <c r="BAV862" s="399"/>
      <c r="BAW862" s="399"/>
      <c r="BAX862" s="399"/>
      <c r="BAY862" s="399"/>
      <c r="BAZ862" s="399"/>
      <c r="BBA862" s="399"/>
      <c r="BBB862" s="399"/>
      <c r="BBC862" s="399"/>
      <c r="BBD862" s="399"/>
      <c r="BBE862" s="399"/>
      <c r="BBF862" s="399"/>
      <c r="BBG862" s="399"/>
      <c r="BBH862" s="399"/>
      <c r="BBI862" s="399"/>
      <c r="BBJ862" s="399"/>
      <c r="BBK862" s="399"/>
      <c r="BBL862" s="399"/>
      <c r="BBM862" s="399"/>
      <c r="BBN862" s="399"/>
      <c r="BBO862" s="399"/>
      <c r="BBP862" s="399"/>
      <c r="BBQ862" s="399"/>
      <c r="BBR862" s="399"/>
      <c r="BBS862" s="399"/>
      <c r="BBT862" s="399"/>
      <c r="BBU862" s="399"/>
      <c r="BBV862" s="399"/>
      <c r="BBW862" s="399"/>
      <c r="BBX862" s="399"/>
      <c r="BBY862" s="399"/>
      <c r="BBZ862" s="399"/>
      <c r="BCA862" s="399"/>
      <c r="BCB862" s="399"/>
      <c r="BCC862" s="399"/>
      <c r="BCD862" s="399"/>
      <c r="BCE862" s="399"/>
      <c r="BCF862" s="399"/>
      <c r="BCG862" s="399"/>
      <c r="BCH862" s="399"/>
      <c r="BCI862" s="399"/>
      <c r="BCJ862" s="399"/>
      <c r="BCK862" s="399"/>
      <c r="BCL862" s="399"/>
      <c r="BCM862" s="399"/>
      <c r="BCN862" s="399"/>
      <c r="BCO862" s="399"/>
      <c r="BCP862" s="399"/>
      <c r="BCQ862" s="399"/>
      <c r="BCR862" s="399"/>
      <c r="BCS862" s="399"/>
      <c r="BCT862" s="399"/>
      <c r="BCU862" s="399"/>
      <c r="BCV862" s="399"/>
      <c r="BCW862" s="399"/>
      <c r="BCX862" s="399"/>
      <c r="BCY862" s="399"/>
      <c r="BCZ862" s="399"/>
      <c r="BDA862" s="399"/>
      <c r="BDB862" s="399"/>
      <c r="BDC862" s="399"/>
      <c r="BDD862" s="399"/>
      <c r="BDE862" s="399"/>
      <c r="BDF862" s="399"/>
      <c r="BDG862" s="399"/>
      <c r="BDH862" s="399"/>
      <c r="BDI862" s="399"/>
      <c r="BDJ862" s="399"/>
      <c r="BDK862" s="399"/>
      <c r="BDL862" s="399"/>
      <c r="BDM862" s="399"/>
      <c r="BDN862" s="399"/>
      <c r="BDO862" s="399"/>
      <c r="BDP862" s="399"/>
      <c r="BDQ862" s="399"/>
      <c r="BDR862" s="399"/>
      <c r="BDS862" s="399"/>
      <c r="BDT862" s="399"/>
      <c r="BDU862" s="399"/>
      <c r="BDV862" s="399"/>
      <c r="BDW862" s="399"/>
      <c r="BDX862" s="399"/>
      <c r="BDY862" s="399"/>
      <c r="BDZ862" s="399"/>
      <c r="BEA862" s="399"/>
      <c r="BEB862" s="399"/>
      <c r="BEC862" s="399"/>
      <c r="BED862" s="399"/>
      <c r="BEE862" s="399"/>
      <c r="BEF862" s="399"/>
      <c r="BEG862" s="399"/>
      <c r="BEH862" s="399"/>
      <c r="BEI862" s="399"/>
      <c r="BEJ862" s="399"/>
      <c r="BEK862" s="399"/>
      <c r="BEL862" s="399"/>
      <c r="BEM862" s="399"/>
      <c r="BEN862" s="399"/>
      <c r="BEO862" s="399"/>
      <c r="BEP862" s="399"/>
      <c r="BEQ862" s="399"/>
      <c r="BER862" s="399"/>
      <c r="BES862" s="399"/>
      <c r="BET862" s="399"/>
      <c r="BEU862" s="399"/>
      <c r="BEV862" s="399"/>
      <c r="BEW862" s="399"/>
      <c r="BEX862" s="399"/>
      <c r="BEY862" s="399"/>
      <c r="BEZ862" s="399"/>
      <c r="BFA862" s="399"/>
      <c r="BFB862" s="399"/>
      <c r="BFC862" s="399"/>
      <c r="BFD862" s="399"/>
      <c r="BFE862" s="399"/>
      <c r="BFF862" s="399"/>
      <c r="BFG862" s="399"/>
      <c r="BFH862" s="399"/>
      <c r="BFI862" s="399"/>
      <c r="BFJ862" s="399"/>
      <c r="BFK862" s="399"/>
      <c r="BFL862" s="399"/>
      <c r="BFM862" s="399"/>
      <c r="BFN862" s="399"/>
      <c r="BFO862" s="399"/>
      <c r="BFP862" s="399"/>
      <c r="BFQ862" s="399"/>
      <c r="BFR862" s="399"/>
      <c r="BFS862" s="399"/>
      <c r="BFT862" s="399"/>
      <c r="BFU862" s="399"/>
      <c r="BFV862" s="399"/>
      <c r="BFW862" s="399"/>
      <c r="BFX862" s="399"/>
      <c r="BFY862" s="399"/>
      <c r="BFZ862" s="399"/>
      <c r="BGA862" s="399"/>
      <c r="BGB862" s="399"/>
      <c r="BGC862" s="399"/>
      <c r="BGD862" s="399"/>
      <c r="BGE862" s="399"/>
      <c r="BGF862" s="399"/>
      <c r="BGG862" s="399"/>
      <c r="BGH862" s="399"/>
      <c r="BGI862" s="399"/>
      <c r="BGJ862" s="399"/>
      <c r="BGK862" s="399"/>
      <c r="BGL862" s="399"/>
      <c r="BGM862" s="399"/>
      <c r="BGN862" s="399"/>
      <c r="BGO862" s="399"/>
      <c r="BGP862" s="399"/>
      <c r="BGQ862" s="399"/>
      <c r="BGR862" s="399"/>
      <c r="BGS862" s="399"/>
      <c r="BGT862" s="399"/>
      <c r="BGU862" s="399"/>
      <c r="BGV862" s="399"/>
      <c r="BGW862" s="399"/>
      <c r="BGX862" s="399"/>
      <c r="BGY862" s="399"/>
      <c r="BGZ862" s="399"/>
      <c r="BHA862" s="399"/>
      <c r="BHB862" s="399"/>
      <c r="BHC862" s="399"/>
      <c r="BHD862" s="399"/>
      <c r="BHE862" s="399"/>
      <c r="BHF862" s="399"/>
      <c r="BHG862" s="399"/>
      <c r="BHH862" s="399"/>
      <c r="BHI862" s="399"/>
      <c r="BHJ862" s="399"/>
      <c r="BHK862" s="399"/>
      <c r="BHL862" s="399"/>
      <c r="BHM862" s="399"/>
      <c r="BHN862" s="399"/>
      <c r="BHO862" s="399"/>
      <c r="BHP862" s="399"/>
      <c r="BHQ862" s="399"/>
      <c r="BHR862" s="399"/>
      <c r="BHS862" s="399"/>
      <c r="BHT862" s="399"/>
      <c r="BHU862" s="399"/>
      <c r="BHV862" s="399"/>
      <c r="BHW862" s="399"/>
      <c r="BHX862" s="399"/>
      <c r="BHY862" s="399"/>
      <c r="BHZ862" s="399"/>
      <c r="BIA862" s="399"/>
      <c r="BIB862" s="399"/>
      <c r="BIC862" s="399"/>
      <c r="BID862" s="399"/>
      <c r="BIE862" s="399"/>
      <c r="BIF862" s="399"/>
      <c r="BIG862" s="399"/>
      <c r="BIH862" s="399"/>
      <c r="BII862" s="399"/>
      <c r="BIJ862" s="399"/>
      <c r="BIK862" s="399"/>
      <c r="BIL862" s="399"/>
      <c r="BIM862" s="399"/>
      <c r="BIN862" s="399"/>
      <c r="BIO862" s="399"/>
      <c r="BIP862" s="399"/>
      <c r="BIQ862" s="399"/>
      <c r="BIR862" s="399"/>
      <c r="BIS862" s="399"/>
      <c r="BIT862" s="399"/>
      <c r="BIU862" s="399"/>
      <c r="BIV862" s="399"/>
      <c r="BIW862" s="399"/>
      <c r="BIX862" s="399"/>
      <c r="BIY862" s="399"/>
      <c r="BIZ862" s="399"/>
      <c r="BJA862" s="399"/>
      <c r="BJB862" s="399"/>
      <c r="BJC862" s="399"/>
      <c r="BJD862" s="399"/>
      <c r="BJE862" s="399"/>
      <c r="BJF862" s="399"/>
      <c r="BJG862" s="399"/>
      <c r="BJH862" s="399"/>
      <c r="BJI862" s="399"/>
      <c r="BJJ862" s="399"/>
      <c r="BJK862" s="399"/>
      <c r="BJL862" s="399"/>
      <c r="BJM862" s="399"/>
      <c r="BJN862" s="399"/>
      <c r="BJO862" s="399"/>
      <c r="BJP862" s="399"/>
      <c r="BJQ862" s="399"/>
      <c r="BJR862" s="399"/>
      <c r="BJS862" s="399"/>
      <c r="BJT862" s="399"/>
      <c r="BJU862" s="399"/>
      <c r="BJV862" s="399"/>
      <c r="BJW862" s="399"/>
      <c r="BJX862" s="399"/>
      <c r="BJY862" s="399"/>
      <c r="BJZ862" s="399"/>
      <c r="BKA862" s="399"/>
      <c r="BKB862" s="399"/>
      <c r="BKC862" s="399"/>
      <c r="BKD862" s="399"/>
      <c r="BKE862" s="399"/>
      <c r="BKF862" s="399"/>
      <c r="BKG862" s="399"/>
      <c r="BKH862" s="399"/>
      <c r="BKI862" s="399"/>
      <c r="BKJ862" s="399"/>
      <c r="BKK862" s="399"/>
      <c r="BKL862" s="399"/>
      <c r="BKM862" s="399"/>
      <c r="BKN862" s="399"/>
      <c r="BKO862" s="399"/>
      <c r="BKP862" s="399"/>
      <c r="BKQ862" s="399"/>
      <c r="BKR862" s="399"/>
      <c r="BKS862" s="399"/>
      <c r="BKT862" s="399"/>
      <c r="BKU862" s="399"/>
      <c r="BKV862" s="399"/>
      <c r="BKW862" s="399"/>
      <c r="BKX862" s="399"/>
      <c r="BKY862" s="399"/>
      <c r="BKZ862" s="399"/>
      <c r="BLA862" s="399"/>
      <c r="BLB862" s="399"/>
      <c r="BLC862" s="399"/>
      <c r="BLD862" s="399"/>
      <c r="BLE862" s="399"/>
      <c r="BLF862" s="399"/>
      <c r="BLG862" s="399"/>
      <c r="BLH862" s="399"/>
      <c r="BLI862" s="399"/>
      <c r="BLJ862" s="399"/>
      <c r="BLK862" s="399"/>
      <c r="BLL862" s="399"/>
      <c r="BLM862" s="399"/>
      <c r="BLN862" s="399"/>
      <c r="BLO862" s="399"/>
      <c r="BLP862" s="399"/>
      <c r="BLQ862" s="399"/>
      <c r="BLR862" s="399"/>
      <c r="BLS862" s="399"/>
      <c r="BLT862" s="399"/>
      <c r="BLU862" s="399"/>
      <c r="BLV862" s="399"/>
      <c r="BLW862" s="399"/>
      <c r="BLX862" s="399"/>
      <c r="BLY862" s="399"/>
      <c r="BLZ862" s="399"/>
      <c r="BMA862" s="399"/>
      <c r="BMB862" s="399"/>
      <c r="BMC862" s="399"/>
      <c r="BMD862" s="399"/>
      <c r="BME862" s="399"/>
      <c r="BMF862" s="399"/>
      <c r="BMG862" s="399"/>
      <c r="BMH862" s="399"/>
      <c r="BMI862" s="399"/>
      <c r="BMJ862" s="399"/>
      <c r="BMK862" s="399"/>
      <c r="BML862" s="399"/>
      <c r="BMM862" s="399"/>
      <c r="BMN862" s="399"/>
      <c r="BMO862" s="399"/>
      <c r="BMP862" s="399"/>
      <c r="BMQ862" s="399"/>
      <c r="BMR862" s="399"/>
      <c r="BMS862" s="399"/>
      <c r="BMT862" s="399"/>
      <c r="BMU862" s="399"/>
      <c r="BMV862" s="399"/>
      <c r="BMW862" s="399"/>
      <c r="BMX862" s="399"/>
      <c r="BMY862" s="399"/>
      <c r="BMZ862" s="399"/>
      <c r="BNA862" s="399"/>
      <c r="BNB862" s="399"/>
      <c r="BNC862" s="399"/>
      <c r="BND862" s="399"/>
      <c r="BNE862" s="399"/>
      <c r="BNF862" s="399"/>
      <c r="BNG862" s="399"/>
      <c r="BNH862" s="399"/>
      <c r="BNI862" s="399"/>
      <c r="BNJ862" s="399"/>
      <c r="BNK862" s="399"/>
      <c r="BNL862" s="399"/>
      <c r="BNM862" s="399"/>
      <c r="BNN862" s="399"/>
      <c r="BNO862" s="399"/>
      <c r="BNP862" s="399"/>
      <c r="BNQ862" s="399"/>
      <c r="BNR862" s="399"/>
      <c r="BNS862" s="399"/>
      <c r="BNT862" s="399"/>
      <c r="BNU862" s="399"/>
      <c r="BNV862" s="399"/>
      <c r="BNW862" s="399"/>
      <c r="BNX862" s="399"/>
      <c r="BNY862" s="399"/>
      <c r="BNZ862" s="399"/>
      <c r="BOA862" s="399"/>
      <c r="BOB862" s="399"/>
      <c r="BOC862" s="399"/>
      <c r="BOD862" s="399"/>
      <c r="BOE862" s="399"/>
      <c r="BOF862" s="399"/>
      <c r="BOG862" s="399"/>
      <c r="BOH862" s="399"/>
      <c r="BOI862" s="399"/>
      <c r="BOJ862" s="399"/>
      <c r="BOK862" s="399"/>
      <c r="BOL862" s="399"/>
      <c r="BOM862" s="399"/>
      <c r="BON862" s="399"/>
      <c r="BOO862" s="399"/>
      <c r="BOP862" s="399"/>
      <c r="BOQ862" s="399"/>
      <c r="BOR862" s="399"/>
      <c r="BOS862" s="399"/>
      <c r="BOT862" s="399"/>
      <c r="BOU862" s="399"/>
      <c r="BOV862" s="399"/>
      <c r="BOW862" s="399"/>
      <c r="BOX862" s="399"/>
      <c r="BOY862" s="399"/>
      <c r="BOZ862" s="399"/>
      <c r="BPA862" s="399"/>
      <c r="BPB862" s="399"/>
      <c r="BPC862" s="399"/>
      <c r="BPD862" s="399"/>
      <c r="BPE862" s="399"/>
      <c r="BPF862" s="399"/>
      <c r="BPG862" s="399"/>
      <c r="BPH862" s="399"/>
      <c r="BPI862" s="399"/>
      <c r="BPJ862" s="399"/>
      <c r="BPK862" s="399"/>
      <c r="BPL862" s="399"/>
      <c r="BPM862" s="399"/>
      <c r="BPN862" s="399"/>
      <c r="BPO862" s="399"/>
      <c r="BPP862" s="399"/>
      <c r="BPQ862" s="399"/>
      <c r="BPR862" s="399"/>
      <c r="BPS862" s="399"/>
      <c r="BPT862" s="399"/>
      <c r="BPU862" s="399"/>
      <c r="BPV862" s="399"/>
      <c r="BPW862" s="399"/>
      <c r="BPX862" s="399"/>
      <c r="BPY862" s="399"/>
      <c r="BPZ862" s="399"/>
      <c r="BQA862" s="399"/>
      <c r="BQB862" s="399"/>
      <c r="BQC862" s="399"/>
      <c r="BQD862" s="399"/>
      <c r="BQE862" s="399"/>
      <c r="BQF862" s="399"/>
      <c r="BQG862" s="399"/>
      <c r="BQH862" s="399"/>
      <c r="BQI862" s="399"/>
      <c r="BQJ862" s="399"/>
      <c r="BQK862" s="399"/>
      <c r="BQL862" s="399"/>
      <c r="BQM862" s="399"/>
      <c r="BQN862" s="399"/>
      <c r="BQO862" s="399"/>
      <c r="BQP862" s="399"/>
      <c r="BQQ862" s="399"/>
      <c r="BQR862" s="399"/>
      <c r="BQS862" s="399"/>
      <c r="BQT862" s="399"/>
      <c r="BQU862" s="399"/>
      <c r="BQV862" s="399"/>
      <c r="BQW862" s="399"/>
      <c r="BQX862" s="399"/>
      <c r="BQY862" s="399"/>
      <c r="BQZ862" s="399"/>
      <c r="BRA862" s="399"/>
      <c r="BRB862" s="399"/>
      <c r="BRC862" s="399"/>
      <c r="BRD862" s="399"/>
      <c r="BRE862" s="399"/>
      <c r="BRF862" s="399"/>
      <c r="BRG862" s="399"/>
      <c r="BRH862" s="399"/>
      <c r="BRI862" s="399"/>
      <c r="BRJ862" s="399"/>
      <c r="BRK862" s="399"/>
      <c r="BRL862" s="399"/>
      <c r="BRM862" s="399"/>
      <c r="BRN862" s="399"/>
      <c r="BRO862" s="399"/>
      <c r="BRP862" s="399"/>
      <c r="BRQ862" s="399"/>
      <c r="BRR862" s="399"/>
      <c r="BRS862" s="399"/>
      <c r="BRT862" s="399"/>
      <c r="BRU862" s="399"/>
      <c r="BRV862" s="399"/>
      <c r="BRW862" s="399"/>
      <c r="BRX862" s="399"/>
      <c r="BRY862" s="399"/>
      <c r="BRZ862" s="399"/>
      <c r="BSA862" s="399"/>
      <c r="BSB862" s="399"/>
      <c r="BSC862" s="399"/>
      <c r="BSD862" s="399"/>
      <c r="BSE862" s="399"/>
      <c r="BSF862" s="399"/>
      <c r="BSG862" s="399"/>
      <c r="BSH862" s="399"/>
      <c r="BSI862" s="399"/>
      <c r="BSJ862" s="399"/>
      <c r="BSK862" s="399"/>
      <c r="BSL862" s="399"/>
      <c r="BSM862" s="399"/>
      <c r="BSN862" s="399"/>
      <c r="BSO862" s="399"/>
      <c r="BSP862" s="399"/>
      <c r="BSQ862" s="399"/>
      <c r="BSR862" s="399"/>
      <c r="BSS862" s="399"/>
      <c r="BST862" s="399"/>
      <c r="BSU862" s="399"/>
      <c r="BSV862" s="399"/>
      <c r="BSW862" s="399"/>
      <c r="BSX862" s="399"/>
      <c r="BSY862" s="399"/>
      <c r="BSZ862" s="399"/>
      <c r="BTA862" s="399"/>
      <c r="BTB862" s="399"/>
      <c r="BTC862" s="399"/>
      <c r="BTD862" s="399"/>
      <c r="BTE862" s="399"/>
      <c r="BTF862" s="399"/>
      <c r="BTG862" s="399"/>
      <c r="BTH862" s="399"/>
      <c r="BTI862" s="399"/>
      <c r="BTJ862" s="399"/>
      <c r="BTK862" s="399"/>
      <c r="BTL862" s="399"/>
      <c r="BTM862" s="399"/>
      <c r="BTN862" s="399"/>
      <c r="BTO862" s="399"/>
      <c r="BTP862" s="399"/>
      <c r="BTQ862" s="399"/>
      <c r="BTR862" s="399"/>
      <c r="BTS862" s="399"/>
      <c r="BTT862" s="399"/>
      <c r="BTU862" s="399"/>
      <c r="BTV862" s="399"/>
      <c r="BTW862" s="399"/>
      <c r="BTX862" s="399"/>
      <c r="BTY862" s="399"/>
      <c r="BTZ862" s="399"/>
      <c r="BUA862" s="399"/>
      <c r="BUB862" s="399"/>
      <c r="BUC862" s="399"/>
      <c r="BUD862" s="399"/>
      <c r="BUE862" s="399"/>
      <c r="BUF862" s="399"/>
      <c r="BUG862" s="399"/>
      <c r="BUH862" s="399"/>
      <c r="BUI862" s="399"/>
      <c r="BUJ862" s="399"/>
      <c r="BUK862" s="399"/>
      <c r="BUL862" s="399"/>
      <c r="BUM862" s="399"/>
      <c r="BUN862" s="399"/>
      <c r="BUO862" s="399"/>
      <c r="BUP862" s="399"/>
      <c r="BUQ862" s="399"/>
      <c r="BUR862" s="399"/>
      <c r="BUS862" s="399"/>
      <c r="BUT862" s="399"/>
      <c r="BUU862" s="399"/>
      <c r="BUV862" s="399"/>
      <c r="BUW862" s="399"/>
      <c r="BUX862" s="399"/>
      <c r="BUY862" s="399"/>
      <c r="BUZ862" s="399"/>
      <c r="BVA862" s="399"/>
      <c r="BVB862" s="399"/>
      <c r="BVC862" s="399"/>
      <c r="BVD862" s="399"/>
      <c r="BVE862" s="399"/>
      <c r="BVF862" s="399"/>
      <c r="BVG862" s="399"/>
      <c r="BVH862" s="399"/>
      <c r="BVI862" s="399"/>
      <c r="BVJ862" s="399"/>
      <c r="BVK862" s="399"/>
      <c r="BVL862" s="399"/>
      <c r="BVM862" s="399"/>
      <c r="BVN862" s="399"/>
      <c r="BVO862" s="399"/>
      <c r="BVP862" s="399"/>
      <c r="BVQ862" s="399"/>
      <c r="BVR862" s="399"/>
      <c r="BVS862" s="399"/>
      <c r="BVT862" s="399"/>
      <c r="BVU862" s="399"/>
      <c r="BVV862" s="399"/>
      <c r="BVW862" s="399"/>
      <c r="BVX862" s="399"/>
      <c r="BVY862" s="399"/>
      <c r="BVZ862" s="399"/>
      <c r="BWA862" s="399"/>
      <c r="BWB862" s="399"/>
      <c r="BWC862" s="399"/>
      <c r="BWD862" s="399"/>
      <c r="BWE862" s="399"/>
      <c r="BWF862" s="399"/>
      <c r="BWG862" s="399"/>
      <c r="BWH862" s="399"/>
      <c r="BWI862" s="399"/>
      <c r="BWJ862" s="399"/>
      <c r="BWK862" s="399"/>
      <c r="BWL862" s="399"/>
      <c r="BWM862" s="399"/>
      <c r="BWN862" s="399"/>
      <c r="BWO862" s="399"/>
      <c r="BWP862" s="399"/>
      <c r="BWQ862" s="399"/>
      <c r="BWR862" s="399"/>
      <c r="BWS862" s="399"/>
      <c r="BWT862" s="399"/>
      <c r="BWU862" s="399"/>
      <c r="BWV862" s="399"/>
      <c r="BWW862" s="399"/>
      <c r="BWX862" s="399"/>
      <c r="BWY862" s="399"/>
      <c r="BWZ862" s="399"/>
      <c r="BXA862" s="399"/>
      <c r="BXB862" s="399"/>
      <c r="BXC862" s="399"/>
      <c r="BXD862" s="399"/>
      <c r="BXE862" s="399"/>
      <c r="BXF862" s="399"/>
      <c r="BXG862" s="399"/>
      <c r="BXH862" s="399"/>
      <c r="BXI862" s="399"/>
      <c r="BXJ862" s="399"/>
      <c r="BXK862" s="399"/>
      <c r="BXL862" s="399"/>
      <c r="BXM862" s="399"/>
      <c r="BXN862" s="399"/>
      <c r="BXO862" s="399"/>
      <c r="BXP862" s="399"/>
      <c r="BXQ862" s="399"/>
      <c r="BXR862" s="399"/>
      <c r="BXS862" s="399"/>
      <c r="BXT862" s="399"/>
      <c r="BXU862" s="399"/>
      <c r="BXV862" s="399"/>
      <c r="BXW862" s="399"/>
      <c r="BXX862" s="399"/>
      <c r="BXY862" s="399"/>
      <c r="BXZ862" s="399"/>
      <c r="BYA862" s="399"/>
      <c r="BYB862" s="399"/>
      <c r="BYC862" s="399"/>
      <c r="BYD862" s="399"/>
      <c r="BYE862" s="399"/>
      <c r="BYF862" s="399"/>
      <c r="BYG862" s="399"/>
      <c r="BYH862" s="399"/>
      <c r="BYI862" s="399"/>
      <c r="BYJ862" s="399"/>
      <c r="BYK862" s="399"/>
      <c r="BYL862" s="399"/>
      <c r="BYM862" s="399"/>
      <c r="BYN862" s="399"/>
      <c r="BYO862" s="399"/>
      <c r="BYP862" s="399"/>
      <c r="BYQ862" s="399"/>
      <c r="BYR862" s="399"/>
      <c r="BYS862" s="399"/>
      <c r="BYT862" s="399"/>
      <c r="BYU862" s="399"/>
      <c r="BYV862" s="399"/>
      <c r="BYW862" s="399"/>
      <c r="BYX862" s="399"/>
      <c r="BYY862" s="399"/>
      <c r="BYZ862" s="399"/>
      <c r="BZA862" s="399"/>
      <c r="BZB862" s="399"/>
      <c r="BZC862" s="399"/>
      <c r="BZD862" s="399"/>
      <c r="BZE862" s="399"/>
      <c r="BZF862" s="399"/>
      <c r="BZG862" s="399"/>
      <c r="BZH862" s="399"/>
      <c r="BZI862" s="399"/>
      <c r="BZJ862" s="399"/>
      <c r="BZK862" s="399"/>
      <c r="BZL862" s="399"/>
      <c r="BZM862" s="399"/>
      <c r="BZN862" s="399"/>
      <c r="BZO862" s="399"/>
      <c r="BZP862" s="399"/>
      <c r="BZQ862" s="399"/>
      <c r="BZR862" s="399"/>
      <c r="BZS862" s="399"/>
      <c r="BZT862" s="399"/>
      <c r="BZU862" s="399"/>
      <c r="BZV862" s="399"/>
      <c r="BZW862" s="399"/>
      <c r="BZX862" s="399"/>
      <c r="BZY862" s="399"/>
      <c r="BZZ862" s="399"/>
      <c r="CAA862" s="399"/>
      <c r="CAB862" s="399"/>
      <c r="CAC862" s="399"/>
      <c r="CAD862" s="399"/>
      <c r="CAE862" s="399"/>
      <c r="CAF862" s="399"/>
      <c r="CAG862" s="399"/>
      <c r="CAH862" s="399"/>
      <c r="CAI862" s="399"/>
      <c r="CAJ862" s="399"/>
      <c r="CAK862" s="399"/>
      <c r="CAL862" s="399"/>
      <c r="CAM862" s="399"/>
      <c r="CAN862" s="399"/>
      <c r="CAO862" s="399"/>
      <c r="CAP862" s="399"/>
      <c r="CAQ862" s="399"/>
      <c r="CAR862" s="399"/>
      <c r="CAS862" s="399"/>
      <c r="CAT862" s="399"/>
      <c r="CAU862" s="399"/>
      <c r="CAV862" s="399"/>
      <c r="CAW862" s="399"/>
      <c r="CAX862" s="399"/>
      <c r="CAY862" s="399"/>
      <c r="CAZ862" s="399"/>
      <c r="CBA862" s="399"/>
      <c r="CBB862" s="399"/>
      <c r="CBC862" s="399"/>
      <c r="CBD862" s="399"/>
      <c r="CBE862" s="399"/>
      <c r="CBF862" s="399"/>
      <c r="CBG862" s="399"/>
      <c r="CBH862" s="399"/>
      <c r="CBI862" s="399"/>
      <c r="CBJ862" s="399"/>
      <c r="CBK862" s="399"/>
      <c r="CBL862" s="399"/>
      <c r="CBM862" s="399"/>
      <c r="CBN862" s="399"/>
      <c r="CBO862" s="399"/>
      <c r="CBP862" s="399"/>
      <c r="CBQ862" s="399"/>
      <c r="CBR862" s="399"/>
      <c r="CBS862" s="399"/>
      <c r="CBT862" s="399"/>
      <c r="CBU862" s="399"/>
      <c r="CBV862" s="399"/>
      <c r="CBW862" s="399"/>
      <c r="CBX862" s="399"/>
      <c r="CBY862" s="399"/>
      <c r="CBZ862" s="399"/>
      <c r="CCA862" s="399"/>
      <c r="CCB862" s="399"/>
      <c r="CCC862" s="399"/>
      <c r="CCD862" s="399"/>
      <c r="CCE862" s="399"/>
      <c r="CCF862" s="399"/>
      <c r="CCG862" s="399"/>
      <c r="CCH862" s="399"/>
      <c r="CCI862" s="399"/>
      <c r="CCJ862" s="399"/>
      <c r="CCK862" s="399"/>
      <c r="CCL862" s="399"/>
      <c r="CCM862" s="399"/>
      <c r="CCN862" s="399"/>
      <c r="CCO862" s="399"/>
      <c r="CCP862" s="399"/>
      <c r="CCQ862" s="399"/>
      <c r="CCR862" s="399"/>
      <c r="CCS862" s="399"/>
      <c r="CCT862" s="399"/>
      <c r="CCU862" s="399"/>
      <c r="CCV862" s="399"/>
      <c r="CCW862" s="399"/>
      <c r="CCX862" s="399"/>
      <c r="CCY862" s="399"/>
      <c r="CCZ862" s="399"/>
      <c r="CDA862" s="399"/>
      <c r="CDB862" s="399"/>
      <c r="CDC862" s="399"/>
      <c r="CDD862" s="399"/>
      <c r="CDE862" s="399"/>
      <c r="CDF862" s="399"/>
      <c r="CDG862" s="399"/>
      <c r="CDH862" s="399"/>
      <c r="CDI862" s="399"/>
      <c r="CDJ862" s="399"/>
      <c r="CDK862" s="399"/>
      <c r="CDL862" s="399"/>
      <c r="CDM862" s="399"/>
      <c r="CDN862" s="399"/>
      <c r="CDO862" s="399"/>
      <c r="CDP862" s="399"/>
      <c r="CDQ862" s="399"/>
      <c r="CDR862" s="399"/>
      <c r="CDS862" s="399"/>
      <c r="CDT862" s="399"/>
      <c r="CDU862" s="399"/>
      <c r="CDV862" s="399"/>
      <c r="CDW862" s="399"/>
      <c r="CDX862" s="399"/>
      <c r="CDY862" s="399"/>
      <c r="CDZ862" s="399"/>
      <c r="CEA862" s="399"/>
      <c r="CEB862" s="399"/>
      <c r="CEC862" s="399"/>
      <c r="CED862" s="399"/>
      <c r="CEE862" s="399"/>
      <c r="CEF862" s="399"/>
      <c r="CEG862" s="399"/>
      <c r="CEH862" s="399"/>
      <c r="CEI862" s="399"/>
      <c r="CEJ862" s="399"/>
      <c r="CEK862" s="399"/>
      <c r="CEL862" s="399"/>
      <c r="CEM862" s="399"/>
      <c r="CEN862" s="399"/>
      <c r="CEO862" s="399"/>
      <c r="CEP862" s="399"/>
      <c r="CEQ862" s="399"/>
      <c r="CER862" s="399"/>
      <c r="CES862" s="399"/>
      <c r="CET862" s="399"/>
      <c r="CEU862" s="399"/>
      <c r="CEV862" s="399"/>
      <c r="CEW862" s="399"/>
      <c r="CEX862" s="399"/>
      <c r="CEY862" s="399"/>
      <c r="CEZ862" s="399"/>
      <c r="CFA862" s="399"/>
      <c r="CFB862" s="399"/>
      <c r="CFC862" s="399"/>
      <c r="CFD862" s="399"/>
      <c r="CFE862" s="399"/>
      <c r="CFF862" s="399"/>
      <c r="CFG862" s="399"/>
      <c r="CFH862" s="399"/>
      <c r="CFI862" s="399"/>
      <c r="CFJ862" s="399"/>
      <c r="CFK862" s="399"/>
      <c r="CFL862" s="399"/>
      <c r="CFM862" s="399"/>
      <c r="CFN862" s="399"/>
      <c r="CFO862" s="399"/>
      <c r="CFP862" s="399"/>
      <c r="CFQ862" s="399"/>
      <c r="CFR862" s="399"/>
      <c r="CFS862" s="399"/>
      <c r="CFT862" s="399"/>
      <c r="CFU862" s="399"/>
      <c r="CFV862" s="399"/>
      <c r="CFW862" s="399"/>
      <c r="CFX862" s="399"/>
      <c r="CFY862" s="399"/>
      <c r="CFZ862" s="399"/>
      <c r="CGA862" s="399"/>
      <c r="CGB862" s="399"/>
      <c r="CGC862" s="399"/>
      <c r="CGD862" s="399"/>
      <c r="CGE862" s="399"/>
      <c r="CGF862" s="399"/>
      <c r="CGG862" s="399"/>
      <c r="CGH862" s="399"/>
      <c r="CGI862" s="399"/>
      <c r="CGJ862" s="399"/>
      <c r="CGK862" s="399"/>
      <c r="CGL862" s="399"/>
      <c r="CGM862" s="399"/>
      <c r="CGN862" s="399"/>
      <c r="CGO862" s="399"/>
      <c r="CGP862" s="399"/>
      <c r="CGQ862" s="399"/>
      <c r="CGR862" s="399"/>
      <c r="CGS862" s="399"/>
      <c r="CGT862" s="399"/>
      <c r="CGU862" s="399"/>
      <c r="CGV862" s="399"/>
      <c r="CGW862" s="399"/>
      <c r="CGX862" s="399"/>
      <c r="CGY862" s="399"/>
      <c r="CGZ862" s="399"/>
      <c r="CHA862" s="399"/>
      <c r="CHB862" s="399"/>
      <c r="CHC862" s="399"/>
      <c r="CHD862" s="399"/>
      <c r="CHE862" s="399"/>
      <c r="CHF862" s="399"/>
      <c r="CHG862" s="399"/>
      <c r="CHH862" s="399"/>
      <c r="CHI862" s="399"/>
      <c r="CHJ862" s="399"/>
      <c r="CHK862" s="399"/>
      <c r="CHL862" s="399"/>
      <c r="CHM862" s="399"/>
      <c r="CHN862" s="399"/>
      <c r="CHO862" s="399"/>
      <c r="CHP862" s="399"/>
      <c r="CHQ862" s="399"/>
      <c r="CHR862" s="399"/>
      <c r="CHS862" s="399"/>
      <c r="CHT862" s="399"/>
      <c r="CHU862" s="399"/>
      <c r="CHV862" s="399"/>
      <c r="CHW862" s="399"/>
      <c r="CHX862" s="399"/>
      <c r="CHY862" s="399"/>
      <c r="CHZ862" s="399"/>
      <c r="CIA862" s="399"/>
      <c r="CIB862" s="399"/>
      <c r="CIC862" s="399"/>
      <c r="CID862" s="399"/>
      <c r="CIE862" s="399"/>
      <c r="CIF862" s="399"/>
      <c r="CIG862" s="399"/>
      <c r="CIH862" s="399"/>
      <c r="CII862" s="399"/>
      <c r="CIJ862" s="399"/>
      <c r="CIK862" s="399"/>
      <c r="CIL862" s="399"/>
      <c r="CIM862" s="399"/>
      <c r="CIN862" s="399"/>
      <c r="CIO862" s="399"/>
      <c r="CIP862" s="399"/>
      <c r="CIQ862" s="399"/>
      <c r="CIR862" s="399"/>
      <c r="CIS862" s="399"/>
      <c r="CIT862" s="399"/>
      <c r="CIU862" s="399"/>
      <c r="CIV862" s="399"/>
      <c r="CIW862" s="399"/>
      <c r="CIX862" s="399"/>
      <c r="CIY862" s="399"/>
      <c r="CIZ862" s="399"/>
      <c r="CJA862" s="399"/>
      <c r="CJB862" s="399"/>
      <c r="CJC862" s="399"/>
      <c r="CJD862" s="399"/>
      <c r="CJE862" s="399"/>
      <c r="CJF862" s="399"/>
      <c r="CJG862" s="399"/>
      <c r="CJH862" s="399"/>
      <c r="CJI862" s="399"/>
      <c r="CJJ862" s="399"/>
      <c r="CJK862" s="399"/>
      <c r="CJL862" s="399"/>
      <c r="CJM862" s="399"/>
      <c r="CJN862" s="399"/>
      <c r="CJO862" s="399"/>
      <c r="CJP862" s="399"/>
      <c r="CJQ862" s="399"/>
      <c r="CJR862" s="399"/>
      <c r="CJS862" s="399"/>
      <c r="CJT862" s="399"/>
      <c r="CJU862" s="399"/>
      <c r="CJV862" s="399"/>
      <c r="CJW862" s="399"/>
      <c r="CJX862" s="399"/>
      <c r="CJY862" s="399"/>
      <c r="CJZ862" s="399"/>
      <c r="CKA862" s="399"/>
      <c r="CKB862" s="399"/>
      <c r="CKC862" s="399"/>
      <c r="CKD862" s="399"/>
      <c r="CKE862" s="399"/>
      <c r="CKF862" s="399"/>
      <c r="CKG862" s="399"/>
      <c r="CKH862" s="399"/>
      <c r="CKI862" s="399"/>
      <c r="CKJ862" s="399"/>
      <c r="CKK862" s="399"/>
      <c r="CKL862" s="399"/>
      <c r="CKM862" s="399"/>
      <c r="CKN862" s="399"/>
      <c r="CKO862" s="399"/>
      <c r="CKP862" s="399"/>
      <c r="CKQ862" s="399"/>
      <c r="CKR862" s="399"/>
      <c r="CKS862" s="399"/>
      <c r="CKT862" s="399"/>
      <c r="CKU862" s="399"/>
      <c r="CKV862" s="399"/>
      <c r="CKW862" s="399"/>
      <c r="CKX862" s="399"/>
      <c r="CKY862" s="399"/>
      <c r="CKZ862" s="399"/>
      <c r="CLA862" s="399"/>
      <c r="CLB862" s="399"/>
      <c r="CLC862" s="399"/>
      <c r="CLD862" s="399"/>
      <c r="CLE862" s="399"/>
      <c r="CLF862" s="399"/>
      <c r="CLG862" s="399"/>
      <c r="CLH862" s="399"/>
      <c r="CLI862" s="399"/>
      <c r="CLJ862" s="399"/>
      <c r="CLK862" s="399"/>
      <c r="CLL862" s="399"/>
      <c r="CLM862" s="399"/>
      <c r="CLN862" s="399"/>
      <c r="CLO862" s="399"/>
      <c r="CLP862" s="399"/>
      <c r="CLQ862" s="399"/>
      <c r="CLR862" s="399"/>
      <c r="CLS862" s="399"/>
      <c r="CLT862" s="399"/>
      <c r="CLU862" s="399"/>
      <c r="CLV862" s="399"/>
      <c r="CLW862" s="399"/>
      <c r="CLX862" s="399"/>
      <c r="CLY862" s="399"/>
      <c r="CLZ862" s="399"/>
      <c r="CMA862" s="399"/>
      <c r="CMB862" s="399"/>
      <c r="CMC862" s="399"/>
      <c r="CMD862" s="399"/>
      <c r="CME862" s="399"/>
      <c r="CMF862" s="399"/>
      <c r="CMG862" s="399"/>
      <c r="CMH862" s="399"/>
      <c r="CMI862" s="399"/>
      <c r="CMJ862" s="399"/>
      <c r="CMK862" s="399"/>
      <c r="CML862" s="399"/>
      <c r="CMM862" s="399"/>
      <c r="CMN862" s="399"/>
      <c r="CMO862" s="399"/>
      <c r="CMP862" s="399"/>
      <c r="CMQ862" s="399"/>
      <c r="CMR862" s="399"/>
      <c r="CMS862" s="399"/>
      <c r="CMT862" s="399"/>
      <c r="CMU862" s="399"/>
      <c r="CMV862" s="399"/>
      <c r="CMW862" s="399"/>
      <c r="CMX862" s="399"/>
      <c r="CMY862" s="399"/>
      <c r="CMZ862" s="399"/>
      <c r="CNA862" s="399"/>
      <c r="CNB862" s="399"/>
      <c r="CNC862" s="399"/>
      <c r="CND862" s="399"/>
      <c r="CNE862" s="399"/>
      <c r="CNF862" s="399"/>
      <c r="CNG862" s="399"/>
      <c r="CNH862" s="399"/>
      <c r="CNI862" s="399"/>
      <c r="CNJ862" s="399"/>
      <c r="CNK862" s="399"/>
      <c r="CNL862" s="399"/>
      <c r="CNM862" s="399"/>
      <c r="CNN862" s="399"/>
      <c r="CNO862" s="399"/>
      <c r="CNP862" s="399"/>
      <c r="CNQ862" s="399"/>
      <c r="CNR862" s="399"/>
      <c r="CNS862" s="399"/>
      <c r="CNT862" s="399"/>
      <c r="CNU862" s="399"/>
      <c r="CNV862" s="399"/>
      <c r="CNW862" s="399"/>
      <c r="CNX862" s="399"/>
      <c r="CNY862" s="399"/>
      <c r="CNZ862" s="399"/>
      <c r="COA862" s="399"/>
      <c r="COB862" s="399"/>
      <c r="COC862" s="399"/>
      <c r="COD862" s="399"/>
      <c r="COE862" s="399"/>
      <c r="COF862" s="399"/>
      <c r="COG862" s="399"/>
      <c r="COH862" s="399"/>
      <c r="COI862" s="399"/>
      <c r="COJ862" s="399"/>
      <c r="COK862" s="399"/>
      <c r="COL862" s="399"/>
      <c r="COM862" s="399"/>
      <c r="CON862" s="399"/>
      <c r="COO862" s="399"/>
      <c r="COP862" s="399"/>
      <c r="COQ862" s="399"/>
      <c r="COR862" s="399"/>
      <c r="COS862" s="399"/>
      <c r="COT862" s="399"/>
      <c r="COU862" s="399"/>
      <c r="COV862" s="399"/>
      <c r="COW862" s="399"/>
      <c r="COX862" s="399"/>
      <c r="COY862" s="399"/>
      <c r="COZ862" s="399"/>
      <c r="CPA862" s="399"/>
      <c r="CPB862" s="399"/>
      <c r="CPC862" s="399"/>
      <c r="CPD862" s="399"/>
      <c r="CPE862" s="399"/>
      <c r="CPF862" s="399"/>
      <c r="CPG862" s="399"/>
      <c r="CPH862" s="399"/>
      <c r="CPI862" s="399"/>
      <c r="CPJ862" s="399"/>
      <c r="CPK862" s="399"/>
      <c r="CPL862" s="399"/>
      <c r="CPM862" s="399"/>
      <c r="CPN862" s="399"/>
      <c r="CPO862" s="399"/>
      <c r="CPP862" s="399"/>
      <c r="CPQ862" s="399"/>
      <c r="CPR862" s="399"/>
      <c r="CPS862" s="399"/>
      <c r="CPT862" s="399"/>
      <c r="CPU862" s="399"/>
      <c r="CPV862" s="399"/>
      <c r="CPW862" s="399"/>
      <c r="CPX862" s="399"/>
      <c r="CPY862" s="399"/>
      <c r="CPZ862" s="399"/>
      <c r="CQA862" s="399"/>
      <c r="CQB862" s="399"/>
      <c r="CQC862" s="399"/>
      <c r="CQD862" s="399"/>
      <c r="CQE862" s="399"/>
      <c r="CQF862" s="399"/>
      <c r="CQG862" s="399"/>
      <c r="CQH862" s="399"/>
      <c r="CQI862" s="399"/>
      <c r="CQJ862" s="399"/>
      <c r="CQK862" s="399"/>
      <c r="CQL862" s="399"/>
      <c r="CQM862" s="399"/>
      <c r="CQN862" s="399"/>
      <c r="CQO862" s="399"/>
      <c r="CQP862" s="399"/>
      <c r="CQQ862" s="399"/>
      <c r="CQR862" s="399"/>
      <c r="CQS862" s="399"/>
      <c r="CQT862" s="399"/>
      <c r="CQU862" s="399"/>
      <c r="CQV862" s="399"/>
      <c r="CQW862" s="399"/>
      <c r="CQX862" s="399"/>
      <c r="CQY862" s="399"/>
      <c r="CQZ862" s="399"/>
      <c r="CRA862" s="399"/>
      <c r="CRB862" s="399"/>
      <c r="CRC862" s="399"/>
      <c r="CRD862" s="399"/>
      <c r="CRE862" s="399"/>
      <c r="CRF862" s="399"/>
      <c r="CRG862" s="399"/>
      <c r="CRH862" s="399"/>
      <c r="CRI862" s="399"/>
      <c r="CRJ862" s="399"/>
      <c r="CRK862" s="399"/>
      <c r="CRL862" s="399"/>
      <c r="CRM862" s="399"/>
      <c r="CRN862" s="399"/>
      <c r="CRO862" s="399"/>
      <c r="CRP862" s="399"/>
      <c r="CRQ862" s="399"/>
      <c r="CRR862" s="399"/>
      <c r="CRS862" s="399"/>
      <c r="CRT862" s="399"/>
      <c r="CRU862" s="399"/>
      <c r="CRV862" s="399"/>
      <c r="CRW862" s="399"/>
      <c r="CRX862" s="399"/>
      <c r="CRY862" s="399"/>
      <c r="CRZ862" s="399"/>
      <c r="CSA862" s="399"/>
      <c r="CSB862" s="399"/>
      <c r="CSC862" s="399"/>
      <c r="CSD862" s="399"/>
      <c r="CSE862" s="399"/>
      <c r="CSF862" s="399"/>
      <c r="CSG862" s="399"/>
      <c r="CSH862" s="399"/>
      <c r="CSI862" s="399"/>
      <c r="CSJ862" s="399"/>
      <c r="CSK862" s="399"/>
      <c r="CSL862" s="399"/>
      <c r="CSM862" s="399"/>
      <c r="CSN862" s="399"/>
      <c r="CSO862" s="399"/>
      <c r="CSP862" s="399"/>
      <c r="CSQ862" s="399"/>
      <c r="CSR862" s="399"/>
      <c r="CSS862" s="399"/>
      <c r="CST862" s="399"/>
      <c r="CSU862" s="399"/>
      <c r="CSV862" s="399"/>
      <c r="CSW862" s="399"/>
      <c r="CSX862" s="399"/>
      <c r="CSY862" s="399"/>
      <c r="CSZ862" s="399"/>
      <c r="CTA862" s="399"/>
      <c r="CTB862" s="399"/>
      <c r="CTC862" s="399"/>
      <c r="CTD862" s="399"/>
      <c r="CTE862" s="399"/>
      <c r="CTF862" s="399"/>
      <c r="CTG862" s="399"/>
      <c r="CTH862" s="399"/>
      <c r="CTI862" s="399"/>
      <c r="CTJ862" s="399"/>
      <c r="CTK862" s="399"/>
      <c r="CTL862" s="399"/>
      <c r="CTM862" s="399"/>
      <c r="CTN862" s="399"/>
      <c r="CTO862" s="399"/>
      <c r="CTP862" s="399"/>
      <c r="CTQ862" s="399"/>
      <c r="CTR862" s="399"/>
      <c r="CTS862" s="399"/>
      <c r="CTT862" s="399"/>
      <c r="CTU862" s="399"/>
      <c r="CTV862" s="399"/>
      <c r="CTW862" s="399"/>
      <c r="CTX862" s="399"/>
      <c r="CTY862" s="399"/>
      <c r="CTZ862" s="399"/>
      <c r="CUA862" s="399"/>
      <c r="CUB862" s="399"/>
      <c r="CUC862" s="399"/>
      <c r="CUD862" s="399"/>
      <c r="CUE862" s="399"/>
      <c r="CUF862" s="399"/>
      <c r="CUG862" s="399"/>
      <c r="CUH862" s="399"/>
      <c r="CUI862" s="399"/>
      <c r="CUJ862" s="399"/>
      <c r="CUK862" s="399"/>
      <c r="CUL862" s="399"/>
      <c r="CUM862" s="399"/>
      <c r="CUN862" s="399"/>
      <c r="CUO862" s="399"/>
      <c r="CUP862" s="399"/>
      <c r="CUQ862" s="399"/>
      <c r="CUR862" s="399"/>
      <c r="CUS862" s="399"/>
      <c r="CUT862" s="399"/>
      <c r="CUU862" s="399"/>
      <c r="CUV862" s="399"/>
      <c r="CUW862" s="399"/>
      <c r="CUX862" s="399"/>
      <c r="CUY862" s="399"/>
      <c r="CUZ862" s="399"/>
      <c r="CVA862" s="399"/>
      <c r="CVB862" s="399"/>
      <c r="CVC862" s="399"/>
      <c r="CVD862" s="399"/>
      <c r="CVE862" s="399"/>
      <c r="CVF862" s="399"/>
      <c r="CVG862" s="399"/>
      <c r="CVH862" s="399"/>
      <c r="CVI862" s="399"/>
      <c r="CVJ862" s="399"/>
      <c r="CVK862" s="399"/>
      <c r="CVL862" s="399"/>
      <c r="CVM862" s="399"/>
      <c r="CVN862" s="399"/>
      <c r="CVO862" s="399"/>
      <c r="CVP862" s="399"/>
      <c r="CVQ862" s="399"/>
      <c r="CVR862" s="399"/>
      <c r="CVS862" s="399"/>
      <c r="CVT862" s="399"/>
      <c r="CVU862" s="399"/>
      <c r="CVV862" s="399"/>
      <c r="CVW862" s="399"/>
      <c r="CVX862" s="399"/>
      <c r="CVY862" s="399"/>
      <c r="CVZ862" s="399"/>
      <c r="CWA862" s="399"/>
      <c r="CWB862" s="399"/>
      <c r="CWC862" s="399"/>
      <c r="CWD862" s="399"/>
      <c r="CWE862" s="399"/>
      <c r="CWF862" s="399"/>
      <c r="CWG862" s="399"/>
      <c r="CWH862" s="399"/>
      <c r="CWI862" s="399"/>
      <c r="CWJ862" s="399"/>
      <c r="CWK862" s="399"/>
      <c r="CWL862" s="399"/>
      <c r="CWM862" s="399"/>
      <c r="CWN862" s="399"/>
      <c r="CWO862" s="399"/>
      <c r="CWP862" s="399"/>
      <c r="CWQ862" s="399"/>
      <c r="CWR862" s="399"/>
      <c r="CWS862" s="399"/>
      <c r="CWT862" s="399"/>
      <c r="CWU862" s="399"/>
      <c r="CWV862" s="399"/>
      <c r="CWW862" s="399"/>
      <c r="CWX862" s="399"/>
      <c r="CWY862" s="399"/>
      <c r="CWZ862" s="399"/>
      <c r="CXA862" s="399"/>
      <c r="CXB862" s="399"/>
      <c r="CXC862" s="399"/>
      <c r="CXD862" s="399"/>
      <c r="CXE862" s="399"/>
      <c r="CXF862" s="399"/>
      <c r="CXG862" s="399"/>
      <c r="CXH862" s="399"/>
      <c r="CXI862" s="399"/>
      <c r="CXJ862" s="399"/>
      <c r="CXK862" s="399"/>
      <c r="CXL862" s="399"/>
      <c r="CXM862" s="399"/>
      <c r="CXN862" s="399"/>
      <c r="CXO862" s="399"/>
      <c r="CXP862" s="399"/>
      <c r="CXQ862" s="399"/>
      <c r="CXR862" s="399"/>
      <c r="CXS862" s="399"/>
      <c r="CXT862" s="399"/>
      <c r="CXU862" s="399"/>
      <c r="CXV862" s="399"/>
      <c r="CXW862" s="399"/>
      <c r="CXX862" s="399"/>
      <c r="CXY862" s="399"/>
      <c r="CXZ862" s="399"/>
      <c r="CYA862" s="399"/>
      <c r="CYB862" s="399"/>
      <c r="CYC862" s="399"/>
      <c r="CYD862" s="399"/>
      <c r="CYE862" s="399"/>
      <c r="CYF862" s="399"/>
      <c r="CYG862" s="399"/>
      <c r="CYH862" s="399"/>
      <c r="CYI862" s="399"/>
      <c r="CYJ862" s="399"/>
      <c r="CYK862" s="399"/>
      <c r="CYL862" s="399"/>
      <c r="CYM862" s="399"/>
      <c r="CYN862" s="399"/>
      <c r="CYO862" s="399"/>
      <c r="CYP862" s="399"/>
      <c r="CYQ862" s="399"/>
      <c r="CYR862" s="399"/>
      <c r="CYS862" s="399"/>
      <c r="CYT862" s="399"/>
      <c r="CYU862" s="399"/>
      <c r="CYV862" s="399"/>
      <c r="CYW862" s="399"/>
      <c r="CYX862" s="399"/>
      <c r="CYY862" s="399"/>
      <c r="CYZ862" s="399"/>
      <c r="CZA862" s="399"/>
      <c r="CZB862" s="399"/>
      <c r="CZC862" s="399"/>
      <c r="CZD862" s="399"/>
      <c r="CZE862" s="399"/>
      <c r="CZF862" s="399"/>
      <c r="CZG862" s="399"/>
      <c r="CZH862" s="399"/>
      <c r="CZI862" s="399"/>
      <c r="CZJ862" s="399"/>
      <c r="CZK862" s="399"/>
      <c r="CZL862" s="399"/>
      <c r="CZM862" s="399"/>
      <c r="CZN862" s="399"/>
      <c r="CZO862" s="399"/>
      <c r="CZP862" s="399"/>
      <c r="CZQ862" s="399"/>
      <c r="CZR862" s="399"/>
      <c r="CZS862" s="399"/>
      <c r="CZT862" s="399"/>
      <c r="CZU862" s="399"/>
      <c r="CZV862" s="399"/>
      <c r="CZW862" s="399"/>
      <c r="CZX862" s="399"/>
      <c r="CZY862" s="399"/>
      <c r="CZZ862" s="399"/>
      <c r="DAA862" s="399"/>
      <c r="DAB862" s="399"/>
      <c r="DAC862" s="399"/>
      <c r="DAD862" s="399"/>
      <c r="DAE862" s="399"/>
      <c r="DAF862" s="399"/>
      <c r="DAG862" s="399"/>
      <c r="DAH862" s="399"/>
      <c r="DAI862" s="399"/>
      <c r="DAJ862" s="399"/>
      <c r="DAK862" s="399"/>
      <c r="DAL862" s="399"/>
      <c r="DAM862" s="399"/>
      <c r="DAN862" s="399"/>
      <c r="DAO862" s="399"/>
      <c r="DAP862" s="399"/>
      <c r="DAQ862" s="399"/>
      <c r="DAR862" s="399"/>
      <c r="DAS862" s="399"/>
      <c r="DAT862" s="399"/>
      <c r="DAU862" s="399"/>
      <c r="DAV862" s="399"/>
      <c r="DAW862" s="399"/>
      <c r="DAX862" s="399"/>
      <c r="DAY862" s="399"/>
      <c r="DAZ862" s="399"/>
      <c r="DBA862" s="399"/>
      <c r="DBB862" s="399"/>
      <c r="DBC862" s="399"/>
      <c r="DBD862" s="399"/>
      <c r="DBE862" s="399"/>
      <c r="DBF862" s="399"/>
      <c r="DBG862" s="399"/>
      <c r="DBH862" s="399"/>
      <c r="DBI862" s="399"/>
      <c r="DBJ862" s="399"/>
      <c r="DBK862" s="399"/>
      <c r="DBL862" s="399"/>
      <c r="DBM862" s="399"/>
      <c r="DBN862" s="399"/>
      <c r="DBO862" s="399"/>
      <c r="DBP862" s="399"/>
      <c r="DBQ862" s="399"/>
      <c r="DBR862" s="399"/>
      <c r="DBS862" s="399"/>
      <c r="DBT862" s="399"/>
      <c r="DBU862" s="399"/>
      <c r="DBV862" s="399"/>
      <c r="DBW862" s="399"/>
      <c r="DBX862" s="399"/>
      <c r="DBY862" s="399"/>
      <c r="DBZ862" s="399"/>
      <c r="DCA862" s="399"/>
      <c r="DCB862" s="399"/>
      <c r="DCC862" s="399"/>
      <c r="DCD862" s="399"/>
      <c r="DCE862" s="399"/>
      <c r="DCF862" s="399"/>
      <c r="DCG862" s="399"/>
      <c r="DCH862" s="399"/>
      <c r="DCI862" s="399"/>
      <c r="DCJ862" s="399"/>
      <c r="DCK862" s="399"/>
      <c r="DCL862" s="399"/>
      <c r="DCM862" s="399"/>
      <c r="DCN862" s="399"/>
      <c r="DCO862" s="399"/>
      <c r="DCP862" s="399"/>
      <c r="DCQ862" s="399"/>
      <c r="DCR862" s="399"/>
      <c r="DCS862" s="399"/>
      <c r="DCT862" s="399"/>
      <c r="DCU862" s="399"/>
      <c r="DCV862" s="399"/>
      <c r="DCW862" s="399"/>
      <c r="DCX862" s="399"/>
      <c r="DCY862" s="399"/>
      <c r="DCZ862" s="399"/>
      <c r="DDA862" s="399"/>
      <c r="DDB862" s="399"/>
      <c r="DDC862" s="399"/>
      <c r="DDD862" s="399"/>
      <c r="DDE862" s="399"/>
      <c r="DDF862" s="399"/>
      <c r="DDG862" s="399"/>
      <c r="DDH862" s="399"/>
      <c r="DDI862" s="399"/>
      <c r="DDJ862" s="399"/>
      <c r="DDK862" s="399"/>
      <c r="DDL862" s="399"/>
      <c r="DDM862" s="399"/>
      <c r="DDN862" s="399"/>
      <c r="DDO862" s="399"/>
      <c r="DDP862" s="399"/>
      <c r="DDQ862" s="399"/>
      <c r="DDR862" s="399"/>
      <c r="DDS862" s="399"/>
      <c r="DDT862" s="399"/>
      <c r="DDU862" s="399"/>
      <c r="DDV862" s="399"/>
      <c r="DDW862" s="399"/>
      <c r="DDX862" s="399"/>
      <c r="DDY862" s="399"/>
      <c r="DDZ862" s="399"/>
      <c r="DEA862" s="399"/>
      <c r="DEB862" s="399"/>
      <c r="DEC862" s="399"/>
      <c r="DED862" s="399"/>
      <c r="DEE862" s="399"/>
      <c r="DEF862" s="399"/>
      <c r="DEG862" s="399"/>
      <c r="DEH862" s="399"/>
      <c r="DEI862" s="399"/>
      <c r="DEJ862" s="399"/>
      <c r="DEK862" s="399"/>
      <c r="DEL862" s="399"/>
      <c r="DEM862" s="399"/>
      <c r="DEN862" s="399"/>
      <c r="DEO862" s="399"/>
      <c r="DEP862" s="399"/>
      <c r="DEQ862" s="399"/>
      <c r="DER862" s="399"/>
      <c r="DES862" s="399"/>
      <c r="DET862" s="399"/>
      <c r="DEU862" s="399"/>
      <c r="DEV862" s="399"/>
      <c r="DEW862" s="399"/>
      <c r="DEX862" s="399"/>
      <c r="DEY862" s="399"/>
      <c r="DEZ862" s="399"/>
      <c r="DFA862" s="399"/>
      <c r="DFB862" s="399"/>
      <c r="DFC862" s="399"/>
      <c r="DFD862" s="399"/>
      <c r="DFE862" s="399"/>
      <c r="DFF862" s="399"/>
      <c r="DFG862" s="399"/>
      <c r="DFH862" s="399"/>
      <c r="DFI862" s="399"/>
      <c r="DFJ862" s="399"/>
      <c r="DFK862" s="399"/>
      <c r="DFL862" s="399"/>
      <c r="DFM862" s="399"/>
      <c r="DFN862" s="399"/>
      <c r="DFO862" s="399"/>
      <c r="DFP862" s="399"/>
      <c r="DFQ862" s="399"/>
      <c r="DFR862" s="399"/>
      <c r="DFS862" s="399"/>
      <c r="DFT862" s="399"/>
      <c r="DFU862" s="399"/>
      <c r="DFV862" s="399"/>
      <c r="DFW862" s="399"/>
      <c r="DFX862" s="399"/>
      <c r="DFY862" s="399"/>
      <c r="DFZ862" s="399"/>
      <c r="DGA862" s="399"/>
      <c r="DGB862" s="399"/>
      <c r="DGC862" s="399"/>
      <c r="DGD862" s="399"/>
      <c r="DGE862" s="399"/>
      <c r="DGF862" s="399"/>
      <c r="DGG862" s="399"/>
      <c r="DGH862" s="399"/>
      <c r="DGI862" s="399"/>
      <c r="DGJ862" s="399"/>
      <c r="DGK862" s="399"/>
      <c r="DGL862" s="399"/>
      <c r="DGM862" s="399"/>
      <c r="DGN862" s="399"/>
      <c r="DGO862" s="399"/>
      <c r="DGP862" s="399"/>
      <c r="DGQ862" s="399"/>
      <c r="DGR862" s="399"/>
      <c r="DGS862" s="399"/>
      <c r="DGT862" s="399"/>
      <c r="DGU862" s="399"/>
      <c r="DGV862" s="399"/>
      <c r="DGW862" s="399"/>
      <c r="DGX862" s="399"/>
      <c r="DGY862" s="399"/>
      <c r="DGZ862" s="399"/>
      <c r="DHA862" s="399"/>
      <c r="DHB862" s="399"/>
      <c r="DHC862" s="399"/>
      <c r="DHD862" s="399"/>
      <c r="DHE862" s="399"/>
      <c r="DHF862" s="399"/>
      <c r="DHG862" s="399"/>
      <c r="DHH862" s="399"/>
      <c r="DHI862" s="399"/>
      <c r="DHJ862" s="399"/>
      <c r="DHK862" s="399"/>
      <c r="DHL862" s="399"/>
      <c r="DHM862" s="399"/>
      <c r="DHN862" s="399"/>
      <c r="DHO862" s="399"/>
      <c r="DHP862" s="399"/>
      <c r="DHQ862" s="399"/>
      <c r="DHR862" s="399"/>
      <c r="DHS862" s="399"/>
      <c r="DHT862" s="399"/>
      <c r="DHU862" s="399"/>
      <c r="DHV862" s="399"/>
      <c r="DHW862" s="399"/>
      <c r="DHX862" s="399"/>
      <c r="DHY862" s="399"/>
      <c r="DHZ862" s="399"/>
      <c r="DIA862" s="399"/>
      <c r="DIB862" s="399"/>
      <c r="DIC862" s="399"/>
      <c r="DID862" s="399"/>
      <c r="DIE862" s="399"/>
      <c r="DIF862" s="399"/>
      <c r="DIG862" s="399"/>
      <c r="DIH862" s="399"/>
      <c r="DII862" s="399"/>
      <c r="DIJ862" s="399"/>
      <c r="DIK862" s="399"/>
      <c r="DIL862" s="399"/>
      <c r="DIM862" s="399"/>
      <c r="DIN862" s="399"/>
      <c r="DIO862" s="399"/>
      <c r="DIP862" s="399"/>
      <c r="DIQ862" s="399"/>
      <c r="DIR862" s="399"/>
      <c r="DIS862" s="399"/>
      <c r="DIT862" s="399"/>
      <c r="DIU862" s="399"/>
      <c r="DIV862" s="399"/>
      <c r="DIW862" s="399"/>
      <c r="DIX862" s="399"/>
      <c r="DIY862" s="399"/>
      <c r="DIZ862" s="399"/>
      <c r="DJA862" s="399"/>
      <c r="DJB862" s="399"/>
      <c r="DJC862" s="399"/>
      <c r="DJD862" s="399"/>
      <c r="DJE862" s="399"/>
      <c r="DJF862" s="399"/>
      <c r="DJG862" s="399"/>
      <c r="DJH862" s="399"/>
      <c r="DJI862" s="399"/>
      <c r="DJJ862" s="399"/>
      <c r="DJK862" s="399"/>
      <c r="DJL862" s="399"/>
      <c r="DJM862" s="399"/>
      <c r="DJN862" s="399"/>
      <c r="DJO862" s="399"/>
      <c r="DJP862" s="399"/>
      <c r="DJQ862" s="399"/>
      <c r="DJR862" s="399"/>
      <c r="DJS862" s="399"/>
      <c r="DJT862" s="399"/>
      <c r="DJU862" s="399"/>
      <c r="DJV862" s="399"/>
      <c r="DJW862" s="399"/>
      <c r="DJX862" s="399"/>
      <c r="DJY862" s="399"/>
      <c r="DJZ862" s="399"/>
      <c r="DKA862" s="399"/>
      <c r="DKB862" s="399"/>
      <c r="DKC862" s="399"/>
      <c r="DKD862" s="399"/>
      <c r="DKE862" s="399"/>
      <c r="DKF862" s="399"/>
      <c r="DKG862" s="399"/>
      <c r="DKH862" s="399"/>
      <c r="DKI862" s="399"/>
      <c r="DKJ862" s="399"/>
      <c r="DKK862" s="399"/>
      <c r="DKL862" s="399"/>
      <c r="DKM862" s="399"/>
      <c r="DKN862" s="399"/>
      <c r="DKO862" s="399"/>
      <c r="DKP862" s="399"/>
      <c r="DKQ862" s="399"/>
      <c r="DKR862" s="399"/>
      <c r="DKS862" s="399"/>
      <c r="DKT862" s="399"/>
      <c r="DKU862" s="399"/>
      <c r="DKV862" s="399"/>
      <c r="DKW862" s="399"/>
      <c r="DKX862" s="399"/>
      <c r="DKY862" s="399"/>
      <c r="DKZ862" s="399"/>
      <c r="DLA862" s="399"/>
      <c r="DLB862" s="399"/>
      <c r="DLC862" s="399"/>
      <c r="DLD862" s="399"/>
      <c r="DLE862" s="399"/>
      <c r="DLF862" s="399"/>
      <c r="DLG862" s="399"/>
      <c r="DLH862" s="399"/>
      <c r="DLI862" s="399"/>
      <c r="DLJ862" s="399"/>
      <c r="DLK862" s="399"/>
      <c r="DLL862" s="399"/>
      <c r="DLM862" s="399"/>
      <c r="DLN862" s="399"/>
      <c r="DLO862" s="399"/>
      <c r="DLP862" s="399"/>
      <c r="DLQ862" s="399"/>
      <c r="DLR862" s="399"/>
      <c r="DLS862" s="399"/>
      <c r="DLT862" s="399"/>
      <c r="DLU862" s="399"/>
      <c r="DLV862" s="399"/>
      <c r="DLW862" s="399"/>
      <c r="DLX862" s="399"/>
      <c r="DLY862" s="399"/>
      <c r="DLZ862" s="399"/>
      <c r="DMA862" s="399"/>
      <c r="DMB862" s="399"/>
      <c r="DMC862" s="399"/>
      <c r="DMD862" s="399"/>
      <c r="DME862" s="399"/>
      <c r="DMF862" s="399"/>
      <c r="DMG862" s="399"/>
      <c r="DMH862" s="399"/>
      <c r="DMI862" s="399"/>
      <c r="DMJ862" s="399"/>
      <c r="DMK862" s="399"/>
      <c r="DML862" s="399"/>
      <c r="DMM862" s="399"/>
      <c r="DMN862" s="399"/>
      <c r="DMO862" s="399"/>
      <c r="DMP862" s="399"/>
      <c r="DMQ862" s="399"/>
      <c r="DMR862" s="399"/>
      <c r="DMS862" s="399"/>
      <c r="DMT862" s="399"/>
      <c r="DMU862" s="399"/>
      <c r="DMV862" s="399"/>
      <c r="DMW862" s="399"/>
      <c r="DMX862" s="399"/>
      <c r="DMY862" s="399"/>
      <c r="DMZ862" s="399"/>
      <c r="DNA862" s="399"/>
      <c r="DNB862" s="399"/>
      <c r="DNC862" s="399"/>
      <c r="DND862" s="399"/>
      <c r="DNE862" s="399"/>
      <c r="DNF862" s="399"/>
      <c r="DNG862" s="399"/>
      <c r="DNH862" s="399"/>
      <c r="DNI862" s="399"/>
      <c r="DNJ862" s="399"/>
      <c r="DNK862" s="399"/>
      <c r="DNL862" s="399"/>
      <c r="DNM862" s="399"/>
      <c r="DNN862" s="399"/>
      <c r="DNO862" s="399"/>
      <c r="DNP862" s="399"/>
      <c r="DNQ862" s="399"/>
      <c r="DNR862" s="399"/>
      <c r="DNS862" s="399"/>
      <c r="DNT862" s="399"/>
      <c r="DNU862" s="399"/>
      <c r="DNV862" s="399"/>
      <c r="DNW862" s="399"/>
      <c r="DNX862" s="399"/>
      <c r="DNY862" s="399"/>
      <c r="DNZ862" s="399"/>
      <c r="DOA862" s="399"/>
      <c r="DOB862" s="399"/>
      <c r="DOC862" s="399"/>
      <c r="DOD862" s="399"/>
      <c r="DOE862" s="399"/>
      <c r="DOF862" s="399"/>
      <c r="DOG862" s="399"/>
      <c r="DOH862" s="399"/>
      <c r="DOI862" s="399"/>
      <c r="DOJ862" s="399"/>
      <c r="DOK862" s="399"/>
      <c r="DOL862" s="399"/>
      <c r="DOM862" s="399"/>
      <c r="DON862" s="399"/>
      <c r="DOO862" s="399"/>
      <c r="DOP862" s="399"/>
      <c r="DOQ862" s="399"/>
      <c r="DOR862" s="399"/>
      <c r="DOS862" s="399"/>
      <c r="DOT862" s="399"/>
      <c r="DOU862" s="399"/>
      <c r="DOV862" s="399"/>
      <c r="DOW862" s="399"/>
      <c r="DOX862" s="399"/>
      <c r="DOY862" s="399"/>
      <c r="DOZ862" s="399"/>
      <c r="DPA862" s="399"/>
      <c r="DPB862" s="399"/>
      <c r="DPC862" s="399"/>
      <c r="DPD862" s="399"/>
      <c r="DPE862" s="399"/>
      <c r="DPF862" s="399"/>
      <c r="DPG862" s="399"/>
      <c r="DPH862" s="399"/>
      <c r="DPI862" s="399"/>
      <c r="DPJ862" s="399"/>
      <c r="DPK862" s="399"/>
      <c r="DPL862" s="399"/>
      <c r="DPM862" s="399"/>
      <c r="DPN862" s="399"/>
      <c r="DPO862" s="399"/>
      <c r="DPP862" s="399"/>
      <c r="DPQ862" s="399"/>
      <c r="DPR862" s="399"/>
      <c r="DPS862" s="399"/>
      <c r="DPT862" s="399"/>
      <c r="DPU862" s="399"/>
      <c r="DPV862" s="399"/>
      <c r="DPW862" s="399"/>
      <c r="DPX862" s="399"/>
      <c r="DPY862" s="399"/>
      <c r="DPZ862" s="399"/>
      <c r="DQA862" s="399"/>
      <c r="DQB862" s="399"/>
      <c r="DQC862" s="399"/>
      <c r="DQD862" s="399"/>
      <c r="DQE862" s="399"/>
      <c r="DQF862" s="399"/>
      <c r="DQG862" s="399"/>
      <c r="DQH862" s="399"/>
      <c r="DQI862" s="399"/>
      <c r="DQJ862" s="399"/>
      <c r="DQK862" s="399"/>
      <c r="DQL862" s="399"/>
      <c r="DQM862" s="399"/>
      <c r="DQN862" s="399"/>
      <c r="DQO862" s="399"/>
      <c r="DQP862" s="399"/>
      <c r="DQQ862" s="399"/>
      <c r="DQR862" s="399"/>
      <c r="DQS862" s="399"/>
      <c r="DQT862" s="399"/>
      <c r="DQU862" s="399"/>
      <c r="DQV862" s="399"/>
      <c r="DQW862" s="399"/>
      <c r="DQX862" s="399"/>
      <c r="DQY862" s="399"/>
      <c r="DQZ862" s="399"/>
      <c r="DRA862" s="399"/>
      <c r="DRB862" s="399"/>
      <c r="DRC862" s="399"/>
      <c r="DRD862" s="399"/>
      <c r="DRE862" s="399"/>
      <c r="DRF862" s="399"/>
      <c r="DRG862" s="399"/>
      <c r="DRH862" s="399"/>
      <c r="DRI862" s="399"/>
      <c r="DRJ862" s="399"/>
      <c r="DRK862" s="399"/>
      <c r="DRL862" s="399"/>
      <c r="DRM862" s="399"/>
      <c r="DRN862" s="399"/>
      <c r="DRO862" s="399"/>
      <c r="DRP862" s="399"/>
      <c r="DRQ862" s="399"/>
      <c r="DRR862" s="399"/>
      <c r="DRS862" s="399"/>
      <c r="DRT862" s="399"/>
      <c r="DRU862" s="399"/>
      <c r="DRV862" s="399"/>
      <c r="DRW862" s="399"/>
      <c r="DRX862" s="399"/>
      <c r="DRY862" s="399"/>
      <c r="DRZ862" s="399"/>
      <c r="DSA862" s="399"/>
      <c r="DSB862" s="399"/>
      <c r="DSC862" s="399"/>
      <c r="DSD862" s="399"/>
      <c r="DSE862" s="399"/>
      <c r="DSF862" s="399"/>
      <c r="DSG862" s="399"/>
      <c r="DSH862" s="399"/>
      <c r="DSI862" s="399"/>
      <c r="DSJ862" s="399"/>
      <c r="DSK862" s="399"/>
      <c r="DSL862" s="399"/>
      <c r="DSM862" s="399"/>
      <c r="DSN862" s="399"/>
      <c r="DSO862" s="399"/>
      <c r="DSP862" s="399"/>
      <c r="DSQ862" s="399"/>
      <c r="DSR862" s="399"/>
      <c r="DSS862" s="399"/>
      <c r="DST862" s="399"/>
      <c r="DSU862" s="399"/>
      <c r="DSV862" s="399"/>
      <c r="DSW862" s="399"/>
      <c r="DSX862" s="399"/>
      <c r="DSY862" s="399"/>
      <c r="DSZ862" s="399"/>
      <c r="DTA862" s="399"/>
      <c r="DTB862" s="399"/>
      <c r="DTC862" s="399"/>
      <c r="DTD862" s="399"/>
      <c r="DTE862" s="399"/>
      <c r="DTF862" s="399"/>
      <c r="DTG862" s="399"/>
      <c r="DTH862" s="399"/>
      <c r="DTI862" s="399"/>
      <c r="DTJ862" s="399"/>
      <c r="DTK862" s="399"/>
      <c r="DTL862" s="399"/>
      <c r="DTM862" s="399"/>
      <c r="DTN862" s="399"/>
      <c r="DTO862" s="399"/>
      <c r="DTP862" s="399"/>
      <c r="DTQ862" s="399"/>
      <c r="DTR862" s="399"/>
      <c r="DTS862" s="399"/>
      <c r="DTT862" s="399"/>
      <c r="DTU862" s="399"/>
      <c r="DTV862" s="399"/>
      <c r="DTW862" s="399"/>
      <c r="DTX862" s="399"/>
      <c r="DTY862" s="399"/>
      <c r="DTZ862" s="399"/>
      <c r="DUA862" s="399"/>
      <c r="DUB862" s="399"/>
      <c r="DUC862" s="399"/>
      <c r="DUD862" s="399"/>
      <c r="DUE862" s="399"/>
      <c r="DUF862" s="399"/>
      <c r="DUG862" s="399"/>
      <c r="DUH862" s="399"/>
      <c r="DUI862" s="399"/>
      <c r="DUJ862" s="399"/>
      <c r="DUK862" s="399"/>
      <c r="DUL862" s="399"/>
      <c r="DUM862" s="399"/>
      <c r="DUN862" s="399"/>
      <c r="DUO862" s="399"/>
      <c r="DUP862" s="399"/>
      <c r="DUQ862" s="399"/>
      <c r="DUR862" s="399"/>
      <c r="DUS862" s="399"/>
      <c r="DUT862" s="399"/>
      <c r="DUU862" s="399"/>
      <c r="DUV862" s="399"/>
      <c r="DUW862" s="399"/>
      <c r="DUX862" s="399"/>
      <c r="DUY862" s="399"/>
      <c r="DUZ862" s="399"/>
      <c r="DVA862" s="399"/>
      <c r="DVB862" s="399"/>
      <c r="DVC862" s="399"/>
      <c r="DVD862" s="399"/>
      <c r="DVE862" s="399"/>
      <c r="DVF862" s="399"/>
      <c r="DVG862" s="399"/>
      <c r="DVH862" s="399"/>
      <c r="DVI862" s="399"/>
      <c r="DVJ862" s="399"/>
      <c r="DVK862" s="399"/>
      <c r="DVL862" s="399"/>
      <c r="DVM862" s="399"/>
      <c r="DVN862" s="399"/>
      <c r="DVO862" s="399"/>
      <c r="DVP862" s="399"/>
      <c r="DVQ862" s="399"/>
      <c r="DVR862" s="399"/>
      <c r="DVS862" s="399"/>
      <c r="DVT862" s="399"/>
      <c r="DVU862" s="399"/>
      <c r="DVV862" s="399"/>
      <c r="DVW862" s="399"/>
      <c r="DVX862" s="399"/>
      <c r="DVY862" s="399"/>
      <c r="DVZ862" s="399"/>
      <c r="DWA862" s="399"/>
      <c r="DWB862" s="399"/>
      <c r="DWC862" s="399"/>
      <c r="DWD862" s="399"/>
      <c r="DWE862" s="399"/>
      <c r="DWF862" s="399"/>
      <c r="DWG862" s="399"/>
      <c r="DWH862" s="399"/>
      <c r="DWI862" s="399"/>
      <c r="DWJ862" s="399"/>
      <c r="DWK862" s="399"/>
      <c r="DWL862" s="399"/>
      <c r="DWM862" s="399"/>
      <c r="DWN862" s="399"/>
      <c r="DWO862" s="399"/>
      <c r="DWP862" s="399"/>
      <c r="DWQ862" s="399"/>
      <c r="DWR862" s="399"/>
      <c r="DWS862" s="399"/>
      <c r="DWT862" s="399"/>
      <c r="DWU862" s="399"/>
      <c r="DWV862" s="399"/>
      <c r="DWW862" s="399"/>
      <c r="DWX862" s="399"/>
      <c r="DWY862" s="399"/>
      <c r="DWZ862" s="399"/>
      <c r="DXA862" s="399"/>
      <c r="DXB862" s="399"/>
      <c r="DXC862" s="399"/>
      <c r="DXD862" s="399"/>
      <c r="DXE862" s="399"/>
      <c r="DXF862" s="399"/>
      <c r="DXG862" s="399"/>
      <c r="DXH862" s="399"/>
      <c r="DXI862" s="399"/>
      <c r="DXJ862" s="399"/>
      <c r="DXK862" s="399"/>
      <c r="DXL862" s="399"/>
      <c r="DXM862" s="399"/>
      <c r="DXN862" s="399"/>
      <c r="DXO862" s="399"/>
      <c r="DXP862" s="399"/>
      <c r="DXQ862" s="399"/>
      <c r="DXR862" s="399"/>
      <c r="DXS862" s="399"/>
      <c r="DXT862" s="399"/>
      <c r="DXU862" s="399"/>
      <c r="DXV862" s="399"/>
      <c r="DXW862" s="399"/>
      <c r="DXX862" s="399"/>
      <c r="DXY862" s="399"/>
      <c r="DXZ862" s="399"/>
      <c r="DYA862" s="399"/>
      <c r="DYB862" s="399"/>
      <c r="DYC862" s="399"/>
      <c r="DYD862" s="399"/>
      <c r="DYE862" s="399"/>
      <c r="DYF862" s="399"/>
      <c r="DYG862" s="399"/>
      <c r="DYH862" s="399"/>
      <c r="DYI862" s="399"/>
      <c r="DYJ862" s="399"/>
      <c r="DYK862" s="399"/>
      <c r="DYL862" s="399"/>
      <c r="DYM862" s="399"/>
      <c r="DYN862" s="399"/>
      <c r="DYO862" s="399"/>
      <c r="DYP862" s="399"/>
      <c r="DYQ862" s="399"/>
      <c r="DYR862" s="399"/>
      <c r="DYS862" s="399"/>
      <c r="DYT862" s="399"/>
      <c r="DYU862" s="399"/>
      <c r="DYV862" s="399"/>
      <c r="DYW862" s="399"/>
      <c r="DYX862" s="399"/>
      <c r="DYY862" s="399"/>
      <c r="DYZ862" s="399"/>
      <c r="DZA862" s="399"/>
      <c r="DZB862" s="399"/>
      <c r="DZC862" s="399"/>
      <c r="DZD862" s="399"/>
      <c r="DZE862" s="399"/>
      <c r="DZF862" s="399"/>
      <c r="DZG862" s="399"/>
      <c r="DZH862" s="399"/>
      <c r="DZI862" s="399"/>
      <c r="DZJ862" s="399"/>
      <c r="DZK862" s="399"/>
      <c r="DZL862" s="399"/>
      <c r="DZM862" s="399"/>
      <c r="DZN862" s="399"/>
      <c r="DZO862" s="399"/>
      <c r="DZP862" s="399"/>
      <c r="DZQ862" s="399"/>
      <c r="DZR862" s="399"/>
      <c r="DZS862" s="399"/>
      <c r="DZT862" s="399"/>
      <c r="DZU862" s="399"/>
      <c r="DZV862" s="399"/>
      <c r="DZW862" s="399"/>
      <c r="DZX862" s="399"/>
      <c r="DZY862" s="399"/>
      <c r="DZZ862" s="399"/>
      <c r="EAA862" s="399"/>
      <c r="EAB862" s="399"/>
      <c r="EAC862" s="399"/>
      <c r="EAD862" s="399"/>
      <c r="EAE862" s="399"/>
      <c r="EAF862" s="399"/>
      <c r="EAG862" s="399"/>
      <c r="EAH862" s="399"/>
      <c r="EAI862" s="399"/>
      <c r="EAJ862" s="399"/>
      <c r="EAK862" s="399"/>
      <c r="EAL862" s="399"/>
      <c r="EAM862" s="399"/>
      <c r="EAN862" s="399"/>
      <c r="EAO862" s="399"/>
      <c r="EAP862" s="399"/>
      <c r="EAQ862" s="399"/>
      <c r="EAR862" s="399"/>
      <c r="EAS862" s="399"/>
      <c r="EAT862" s="399"/>
      <c r="EAU862" s="399"/>
      <c r="EAV862" s="399"/>
      <c r="EAW862" s="399"/>
      <c r="EAX862" s="399"/>
      <c r="EAY862" s="399"/>
      <c r="EAZ862" s="399"/>
      <c r="EBA862" s="399"/>
      <c r="EBB862" s="399"/>
      <c r="EBC862" s="399"/>
      <c r="EBD862" s="399"/>
      <c r="EBE862" s="399"/>
      <c r="EBF862" s="399"/>
      <c r="EBG862" s="399"/>
      <c r="EBH862" s="399"/>
      <c r="EBI862" s="399"/>
      <c r="EBJ862" s="399"/>
      <c r="EBK862" s="399"/>
      <c r="EBL862" s="399"/>
      <c r="EBM862" s="399"/>
      <c r="EBN862" s="399"/>
      <c r="EBO862" s="399"/>
      <c r="EBP862" s="399"/>
      <c r="EBQ862" s="399"/>
      <c r="EBR862" s="399"/>
      <c r="EBS862" s="399"/>
      <c r="EBT862" s="399"/>
      <c r="EBU862" s="399"/>
      <c r="EBV862" s="399"/>
      <c r="EBW862" s="399"/>
      <c r="EBX862" s="399"/>
      <c r="EBY862" s="399"/>
      <c r="EBZ862" s="399"/>
      <c r="ECA862" s="399"/>
      <c r="ECB862" s="399"/>
      <c r="ECC862" s="399"/>
      <c r="ECD862" s="399"/>
      <c r="ECE862" s="399"/>
      <c r="ECF862" s="399"/>
      <c r="ECG862" s="399"/>
      <c r="ECH862" s="399"/>
      <c r="ECI862" s="399"/>
      <c r="ECJ862" s="399"/>
      <c r="ECK862" s="399"/>
      <c r="ECL862" s="399"/>
      <c r="ECM862" s="399"/>
      <c r="ECN862" s="399"/>
      <c r="ECO862" s="399"/>
      <c r="ECP862" s="399"/>
      <c r="ECQ862" s="399"/>
      <c r="ECR862" s="399"/>
      <c r="ECS862" s="399"/>
      <c r="ECT862" s="399"/>
      <c r="ECU862" s="399"/>
      <c r="ECV862" s="399"/>
      <c r="ECW862" s="399"/>
      <c r="ECX862" s="399"/>
      <c r="ECY862" s="399"/>
      <c r="ECZ862" s="399"/>
      <c r="EDA862" s="399"/>
      <c r="EDB862" s="399"/>
      <c r="EDC862" s="399"/>
      <c r="EDD862" s="399"/>
      <c r="EDE862" s="399"/>
      <c r="EDF862" s="399"/>
      <c r="EDG862" s="399"/>
      <c r="EDH862" s="399"/>
      <c r="EDI862" s="399"/>
      <c r="EDJ862" s="399"/>
      <c r="EDK862" s="399"/>
      <c r="EDL862" s="399"/>
      <c r="EDM862" s="399"/>
      <c r="EDN862" s="399"/>
      <c r="EDO862" s="399"/>
      <c r="EDP862" s="399"/>
      <c r="EDQ862" s="399"/>
      <c r="EDR862" s="399"/>
      <c r="EDS862" s="399"/>
      <c r="EDT862" s="399"/>
      <c r="EDU862" s="399"/>
      <c r="EDV862" s="399"/>
      <c r="EDW862" s="399"/>
      <c r="EDX862" s="399"/>
      <c r="EDY862" s="399"/>
      <c r="EDZ862" s="399"/>
      <c r="EEA862" s="399"/>
      <c r="EEB862" s="399"/>
      <c r="EEC862" s="399"/>
      <c r="EED862" s="399"/>
      <c r="EEE862" s="399"/>
      <c r="EEF862" s="399"/>
      <c r="EEG862" s="399"/>
      <c r="EEH862" s="399"/>
      <c r="EEI862" s="399"/>
      <c r="EEJ862" s="399"/>
      <c r="EEK862" s="399"/>
      <c r="EEL862" s="399"/>
      <c r="EEM862" s="399"/>
      <c r="EEN862" s="399"/>
      <c r="EEO862" s="399"/>
      <c r="EEP862" s="399"/>
      <c r="EEQ862" s="399"/>
      <c r="EER862" s="399"/>
      <c r="EES862" s="399"/>
      <c r="EET862" s="399"/>
      <c r="EEU862" s="399"/>
      <c r="EEV862" s="399"/>
      <c r="EEW862" s="399"/>
      <c r="EEX862" s="399"/>
      <c r="EEY862" s="399"/>
      <c r="EEZ862" s="399"/>
      <c r="EFA862" s="399"/>
      <c r="EFB862" s="399"/>
      <c r="EFC862" s="399"/>
      <c r="EFD862" s="399"/>
      <c r="EFE862" s="399"/>
      <c r="EFF862" s="399"/>
      <c r="EFG862" s="399"/>
      <c r="EFH862" s="399"/>
      <c r="EFI862" s="399"/>
      <c r="EFJ862" s="399"/>
      <c r="EFK862" s="399"/>
      <c r="EFL862" s="399"/>
      <c r="EFM862" s="399"/>
      <c r="EFN862" s="399"/>
      <c r="EFO862" s="399"/>
      <c r="EFP862" s="399"/>
      <c r="EFQ862" s="399"/>
      <c r="EFR862" s="399"/>
      <c r="EFS862" s="399"/>
      <c r="EFT862" s="399"/>
      <c r="EFU862" s="399"/>
      <c r="EFV862" s="399"/>
      <c r="EFW862" s="399"/>
      <c r="EFX862" s="399"/>
      <c r="EFY862" s="399"/>
      <c r="EFZ862" s="399"/>
      <c r="EGA862" s="399"/>
      <c r="EGB862" s="399"/>
      <c r="EGC862" s="399"/>
      <c r="EGD862" s="399"/>
      <c r="EGE862" s="399"/>
      <c r="EGF862" s="399"/>
      <c r="EGG862" s="399"/>
      <c r="EGH862" s="399"/>
      <c r="EGI862" s="399"/>
      <c r="EGJ862" s="399"/>
      <c r="EGK862" s="399"/>
      <c r="EGL862" s="399"/>
      <c r="EGM862" s="399"/>
      <c r="EGN862" s="399"/>
      <c r="EGO862" s="399"/>
      <c r="EGP862" s="399"/>
      <c r="EGQ862" s="399"/>
      <c r="EGR862" s="399"/>
      <c r="EGS862" s="399"/>
      <c r="EGT862" s="399"/>
      <c r="EGU862" s="399"/>
      <c r="EGV862" s="399"/>
      <c r="EGW862" s="399"/>
      <c r="EGX862" s="399"/>
      <c r="EGY862" s="399"/>
      <c r="EGZ862" s="399"/>
      <c r="EHA862" s="399"/>
      <c r="EHB862" s="399"/>
      <c r="EHC862" s="399"/>
      <c r="EHD862" s="399"/>
      <c r="EHE862" s="399"/>
      <c r="EHF862" s="399"/>
      <c r="EHG862" s="399"/>
      <c r="EHH862" s="399"/>
      <c r="EHI862" s="399"/>
      <c r="EHJ862" s="399"/>
      <c r="EHK862" s="399"/>
      <c r="EHL862" s="399"/>
      <c r="EHM862" s="399"/>
      <c r="EHN862" s="399"/>
      <c r="EHO862" s="399"/>
      <c r="EHP862" s="399"/>
      <c r="EHQ862" s="399"/>
      <c r="EHR862" s="399"/>
      <c r="EHS862" s="399"/>
      <c r="EHT862" s="399"/>
      <c r="EHU862" s="399"/>
      <c r="EHV862" s="399"/>
      <c r="EHW862" s="399"/>
      <c r="EHX862" s="399"/>
      <c r="EHY862" s="399"/>
      <c r="EHZ862" s="399"/>
      <c r="EIA862" s="399"/>
      <c r="EIB862" s="399"/>
      <c r="EIC862" s="399"/>
      <c r="EID862" s="399"/>
      <c r="EIE862" s="399"/>
      <c r="EIF862" s="399"/>
      <c r="EIG862" s="399"/>
      <c r="EIH862" s="399"/>
      <c r="EII862" s="399"/>
      <c r="EIJ862" s="399"/>
      <c r="EIK862" s="399"/>
      <c r="EIL862" s="399"/>
      <c r="EIM862" s="399"/>
      <c r="EIN862" s="399"/>
      <c r="EIO862" s="399"/>
      <c r="EIP862" s="399"/>
      <c r="EIQ862" s="399"/>
      <c r="EIR862" s="399"/>
      <c r="EIS862" s="399"/>
      <c r="EIT862" s="399"/>
      <c r="EIU862" s="399"/>
      <c r="EIV862" s="399"/>
      <c r="EIW862" s="399"/>
      <c r="EIX862" s="399"/>
      <c r="EIY862" s="399"/>
      <c r="EIZ862" s="399"/>
      <c r="EJA862" s="399"/>
      <c r="EJB862" s="399"/>
      <c r="EJC862" s="399"/>
      <c r="EJD862" s="399"/>
      <c r="EJE862" s="399"/>
      <c r="EJF862" s="399"/>
      <c r="EJG862" s="399"/>
      <c r="EJH862" s="399"/>
      <c r="EJI862" s="399"/>
      <c r="EJJ862" s="399"/>
      <c r="EJK862" s="399"/>
      <c r="EJL862" s="399"/>
      <c r="EJM862" s="399"/>
      <c r="EJN862" s="399"/>
      <c r="EJO862" s="399"/>
      <c r="EJP862" s="399"/>
      <c r="EJQ862" s="399"/>
      <c r="EJR862" s="399"/>
      <c r="EJS862" s="399"/>
      <c r="EJT862" s="399"/>
      <c r="EJU862" s="399"/>
      <c r="EJV862" s="399"/>
      <c r="EJW862" s="399"/>
      <c r="EJX862" s="399"/>
      <c r="EJY862" s="399"/>
      <c r="EJZ862" s="399"/>
      <c r="EKA862" s="399"/>
      <c r="EKB862" s="399"/>
      <c r="EKC862" s="399"/>
      <c r="EKD862" s="399"/>
      <c r="EKE862" s="399"/>
      <c r="EKF862" s="399"/>
      <c r="EKG862" s="399"/>
      <c r="EKH862" s="399"/>
      <c r="EKI862" s="399"/>
      <c r="EKJ862" s="399"/>
      <c r="EKK862" s="399"/>
      <c r="EKL862" s="399"/>
      <c r="EKM862" s="399"/>
      <c r="EKN862" s="399"/>
      <c r="EKO862" s="399"/>
      <c r="EKP862" s="399"/>
      <c r="EKQ862" s="399"/>
      <c r="EKR862" s="399"/>
      <c r="EKS862" s="399"/>
      <c r="EKT862" s="399"/>
      <c r="EKU862" s="399"/>
      <c r="EKV862" s="399"/>
      <c r="EKW862" s="399"/>
      <c r="EKX862" s="399"/>
      <c r="EKY862" s="399"/>
      <c r="EKZ862" s="399"/>
      <c r="ELA862" s="399"/>
      <c r="ELB862" s="399"/>
      <c r="ELC862" s="399"/>
      <c r="ELD862" s="399"/>
      <c r="ELE862" s="399"/>
      <c r="ELF862" s="399"/>
      <c r="ELG862" s="399"/>
      <c r="ELH862" s="399"/>
      <c r="ELI862" s="399"/>
      <c r="ELJ862" s="399"/>
      <c r="ELK862" s="399"/>
      <c r="ELL862" s="399"/>
      <c r="ELM862" s="399"/>
      <c r="ELN862" s="399"/>
      <c r="ELO862" s="399"/>
      <c r="ELP862" s="399"/>
      <c r="ELQ862" s="399"/>
      <c r="ELR862" s="399"/>
      <c r="ELS862" s="399"/>
      <c r="ELT862" s="399"/>
      <c r="ELU862" s="399"/>
      <c r="ELV862" s="399"/>
      <c r="ELW862" s="399"/>
      <c r="ELX862" s="399"/>
      <c r="ELY862" s="399"/>
      <c r="ELZ862" s="399"/>
      <c r="EMA862" s="399"/>
      <c r="EMB862" s="399"/>
      <c r="EMC862" s="399"/>
      <c r="EMD862" s="399"/>
      <c r="EME862" s="399"/>
      <c r="EMF862" s="399"/>
      <c r="EMG862" s="399"/>
      <c r="EMH862" s="399"/>
      <c r="EMI862" s="399"/>
      <c r="EMJ862" s="399"/>
      <c r="EMK862" s="399"/>
      <c r="EML862" s="399"/>
      <c r="EMM862" s="399"/>
      <c r="EMN862" s="399"/>
      <c r="EMO862" s="399"/>
      <c r="EMP862" s="399"/>
      <c r="EMQ862" s="399"/>
      <c r="EMR862" s="399"/>
      <c r="EMS862" s="399"/>
      <c r="EMT862" s="399"/>
      <c r="EMU862" s="399"/>
      <c r="EMV862" s="399"/>
      <c r="EMW862" s="399"/>
      <c r="EMX862" s="399"/>
      <c r="EMY862" s="399"/>
      <c r="EMZ862" s="399"/>
      <c r="ENA862" s="399"/>
      <c r="ENB862" s="399"/>
      <c r="ENC862" s="399"/>
      <c r="END862" s="399"/>
      <c r="ENE862" s="399"/>
      <c r="ENF862" s="399"/>
      <c r="ENG862" s="399"/>
      <c r="ENH862" s="399"/>
      <c r="ENI862" s="399"/>
      <c r="ENJ862" s="399"/>
      <c r="ENK862" s="399"/>
      <c r="ENL862" s="399"/>
      <c r="ENM862" s="399"/>
      <c r="ENN862" s="399"/>
      <c r="ENO862" s="399"/>
      <c r="ENP862" s="399"/>
      <c r="ENQ862" s="399"/>
      <c r="ENR862" s="399"/>
      <c r="ENS862" s="399"/>
      <c r="ENT862" s="399"/>
      <c r="ENU862" s="399"/>
      <c r="ENV862" s="399"/>
      <c r="ENW862" s="399"/>
      <c r="ENX862" s="399"/>
      <c r="ENY862" s="399"/>
      <c r="ENZ862" s="399"/>
      <c r="EOA862" s="399"/>
      <c r="EOB862" s="399"/>
      <c r="EOC862" s="399"/>
      <c r="EOD862" s="399"/>
      <c r="EOE862" s="399"/>
      <c r="EOF862" s="399"/>
      <c r="EOG862" s="399"/>
      <c r="EOH862" s="399"/>
      <c r="EOI862" s="399"/>
      <c r="EOJ862" s="399"/>
      <c r="EOK862" s="399"/>
      <c r="EOL862" s="399"/>
      <c r="EOM862" s="399"/>
      <c r="EON862" s="399"/>
      <c r="EOO862" s="399"/>
      <c r="EOP862" s="399"/>
      <c r="EOQ862" s="399"/>
      <c r="EOR862" s="399"/>
      <c r="EOS862" s="399"/>
      <c r="EOT862" s="399"/>
      <c r="EOU862" s="399"/>
      <c r="EOV862" s="399"/>
      <c r="EOW862" s="399"/>
      <c r="EOX862" s="399"/>
      <c r="EOY862" s="399"/>
      <c r="EOZ862" s="399"/>
      <c r="EPA862" s="399"/>
      <c r="EPB862" s="399"/>
      <c r="EPC862" s="399"/>
      <c r="EPD862" s="399"/>
      <c r="EPE862" s="399"/>
      <c r="EPF862" s="399"/>
      <c r="EPG862" s="399"/>
      <c r="EPH862" s="399"/>
      <c r="EPI862" s="399"/>
      <c r="EPJ862" s="399"/>
      <c r="EPK862" s="399"/>
      <c r="EPL862" s="399"/>
      <c r="EPM862" s="399"/>
      <c r="EPN862" s="399"/>
      <c r="EPO862" s="399"/>
      <c r="EPP862" s="399"/>
      <c r="EPQ862" s="399"/>
      <c r="EPR862" s="399"/>
      <c r="EPS862" s="399"/>
      <c r="EPT862" s="399"/>
      <c r="EPU862" s="399"/>
      <c r="EPV862" s="399"/>
      <c r="EPW862" s="399"/>
      <c r="EPX862" s="399"/>
      <c r="EPY862" s="399"/>
      <c r="EPZ862" s="399"/>
      <c r="EQA862" s="399"/>
      <c r="EQB862" s="399"/>
      <c r="EQC862" s="399"/>
      <c r="EQD862" s="399"/>
      <c r="EQE862" s="399"/>
      <c r="EQF862" s="399"/>
      <c r="EQG862" s="399"/>
      <c r="EQH862" s="399"/>
      <c r="EQI862" s="399"/>
      <c r="EQJ862" s="399"/>
      <c r="EQK862" s="399"/>
      <c r="EQL862" s="399"/>
      <c r="EQM862" s="399"/>
      <c r="EQN862" s="399"/>
      <c r="EQO862" s="399"/>
      <c r="EQP862" s="399"/>
      <c r="EQQ862" s="399"/>
      <c r="EQR862" s="399"/>
      <c r="EQS862" s="399"/>
      <c r="EQT862" s="399"/>
      <c r="EQU862" s="399"/>
      <c r="EQV862" s="399"/>
      <c r="EQW862" s="399"/>
      <c r="EQX862" s="399"/>
      <c r="EQY862" s="399"/>
      <c r="EQZ862" s="399"/>
      <c r="ERA862" s="399"/>
      <c r="ERB862" s="399"/>
      <c r="ERC862" s="399"/>
      <c r="ERD862" s="399"/>
      <c r="ERE862" s="399"/>
      <c r="ERF862" s="399"/>
      <c r="ERG862" s="399"/>
      <c r="ERH862" s="399"/>
      <c r="ERI862" s="399"/>
      <c r="ERJ862" s="399"/>
      <c r="ERK862" s="399"/>
      <c r="ERL862" s="399"/>
      <c r="ERM862" s="399"/>
      <c r="ERN862" s="399"/>
      <c r="ERO862" s="399"/>
      <c r="ERP862" s="399"/>
      <c r="ERQ862" s="399"/>
      <c r="ERR862" s="399"/>
      <c r="ERS862" s="399"/>
      <c r="ERT862" s="399"/>
      <c r="ERU862" s="399"/>
      <c r="ERV862" s="399"/>
      <c r="ERW862" s="399"/>
      <c r="ERX862" s="399"/>
      <c r="ERY862" s="399"/>
      <c r="ERZ862" s="399"/>
      <c r="ESA862" s="399"/>
      <c r="ESB862" s="399"/>
      <c r="ESC862" s="399"/>
      <c r="ESD862" s="399"/>
      <c r="ESE862" s="399"/>
      <c r="ESF862" s="399"/>
      <c r="ESG862" s="399"/>
      <c r="ESH862" s="399"/>
      <c r="ESI862" s="399"/>
      <c r="ESJ862" s="399"/>
      <c r="ESK862" s="399"/>
      <c r="ESL862" s="399"/>
      <c r="ESM862" s="399"/>
      <c r="ESN862" s="399"/>
      <c r="ESO862" s="399"/>
      <c r="ESP862" s="399"/>
      <c r="ESQ862" s="399"/>
      <c r="ESR862" s="399"/>
      <c r="ESS862" s="399"/>
      <c r="EST862" s="399"/>
      <c r="ESU862" s="399"/>
      <c r="ESV862" s="399"/>
      <c r="ESW862" s="399"/>
      <c r="ESX862" s="399"/>
      <c r="ESY862" s="399"/>
      <c r="ESZ862" s="399"/>
      <c r="ETA862" s="399"/>
      <c r="ETB862" s="399"/>
      <c r="ETC862" s="399"/>
      <c r="ETD862" s="399"/>
      <c r="ETE862" s="399"/>
      <c r="ETF862" s="399"/>
      <c r="ETG862" s="399"/>
      <c r="ETH862" s="399"/>
      <c r="ETI862" s="399"/>
      <c r="ETJ862" s="399"/>
      <c r="ETK862" s="399"/>
      <c r="ETL862" s="399"/>
      <c r="ETM862" s="399"/>
      <c r="ETN862" s="399"/>
      <c r="ETO862" s="399"/>
      <c r="ETP862" s="399"/>
      <c r="ETQ862" s="399"/>
      <c r="ETR862" s="399"/>
      <c r="ETS862" s="399"/>
      <c r="ETT862" s="399"/>
      <c r="ETU862" s="399"/>
      <c r="ETV862" s="399"/>
      <c r="ETW862" s="399"/>
      <c r="ETX862" s="399"/>
      <c r="ETY862" s="399"/>
      <c r="ETZ862" s="399"/>
      <c r="EUA862" s="399"/>
      <c r="EUB862" s="399"/>
      <c r="EUC862" s="399"/>
      <c r="EUD862" s="399"/>
      <c r="EUE862" s="399"/>
      <c r="EUF862" s="399"/>
      <c r="EUG862" s="399"/>
      <c r="EUH862" s="399"/>
      <c r="EUI862" s="399"/>
      <c r="EUJ862" s="399"/>
      <c r="EUK862" s="399"/>
      <c r="EUL862" s="399"/>
      <c r="EUM862" s="399"/>
      <c r="EUN862" s="399"/>
      <c r="EUO862" s="399"/>
      <c r="EUP862" s="399"/>
      <c r="EUQ862" s="399"/>
      <c r="EUR862" s="399"/>
      <c r="EUS862" s="399"/>
      <c r="EUT862" s="399"/>
      <c r="EUU862" s="399"/>
      <c r="EUV862" s="399"/>
      <c r="EUW862" s="399"/>
      <c r="EUX862" s="399"/>
      <c r="EUY862" s="399"/>
      <c r="EUZ862" s="399"/>
      <c r="EVA862" s="399"/>
      <c r="EVB862" s="399"/>
      <c r="EVC862" s="399"/>
      <c r="EVD862" s="399"/>
      <c r="EVE862" s="399"/>
      <c r="EVF862" s="399"/>
      <c r="EVG862" s="399"/>
      <c r="EVH862" s="399"/>
      <c r="EVI862" s="399"/>
      <c r="EVJ862" s="399"/>
      <c r="EVK862" s="399"/>
      <c r="EVL862" s="399"/>
      <c r="EVM862" s="399"/>
      <c r="EVN862" s="399"/>
      <c r="EVO862" s="399"/>
      <c r="EVP862" s="399"/>
      <c r="EVQ862" s="399"/>
      <c r="EVR862" s="399"/>
      <c r="EVS862" s="399"/>
      <c r="EVT862" s="399"/>
      <c r="EVU862" s="399"/>
      <c r="EVV862" s="399"/>
      <c r="EVW862" s="399"/>
      <c r="EVX862" s="399"/>
      <c r="EVY862" s="399"/>
      <c r="EVZ862" s="399"/>
      <c r="EWA862" s="399"/>
      <c r="EWB862" s="399"/>
      <c r="EWC862" s="399"/>
      <c r="EWD862" s="399"/>
      <c r="EWE862" s="399"/>
      <c r="EWF862" s="399"/>
      <c r="EWG862" s="399"/>
      <c r="EWH862" s="399"/>
      <c r="EWI862" s="399"/>
      <c r="EWJ862" s="399"/>
      <c r="EWK862" s="399"/>
      <c r="EWL862" s="399"/>
      <c r="EWM862" s="399"/>
      <c r="EWN862" s="399"/>
      <c r="EWO862" s="399"/>
      <c r="EWP862" s="399"/>
      <c r="EWQ862" s="399"/>
      <c r="EWR862" s="399"/>
      <c r="EWS862" s="399"/>
      <c r="EWT862" s="399"/>
      <c r="EWU862" s="399"/>
      <c r="EWV862" s="399"/>
      <c r="EWW862" s="399"/>
      <c r="EWX862" s="399"/>
      <c r="EWY862" s="399"/>
      <c r="EWZ862" s="399"/>
      <c r="EXA862" s="399"/>
      <c r="EXB862" s="399"/>
      <c r="EXC862" s="399"/>
      <c r="EXD862" s="399"/>
      <c r="EXE862" s="399"/>
      <c r="EXF862" s="399"/>
      <c r="EXG862" s="399"/>
      <c r="EXH862" s="399"/>
      <c r="EXI862" s="399"/>
      <c r="EXJ862" s="399"/>
      <c r="EXK862" s="399"/>
      <c r="EXL862" s="399"/>
      <c r="EXM862" s="399"/>
      <c r="EXN862" s="399"/>
      <c r="EXO862" s="399"/>
      <c r="EXP862" s="399"/>
      <c r="EXQ862" s="399"/>
      <c r="EXR862" s="399"/>
      <c r="EXS862" s="399"/>
      <c r="EXT862" s="399"/>
      <c r="EXU862" s="399"/>
      <c r="EXV862" s="399"/>
      <c r="EXW862" s="399"/>
      <c r="EXX862" s="399"/>
      <c r="EXY862" s="399"/>
      <c r="EXZ862" s="399"/>
      <c r="EYA862" s="399"/>
      <c r="EYB862" s="399"/>
      <c r="EYC862" s="399"/>
      <c r="EYD862" s="399"/>
      <c r="EYE862" s="399"/>
      <c r="EYF862" s="399"/>
      <c r="EYG862" s="399"/>
      <c r="EYH862" s="399"/>
      <c r="EYI862" s="399"/>
      <c r="EYJ862" s="399"/>
      <c r="EYK862" s="399"/>
      <c r="EYL862" s="399"/>
      <c r="EYM862" s="399"/>
      <c r="EYN862" s="399"/>
      <c r="EYO862" s="399"/>
      <c r="EYP862" s="399"/>
      <c r="EYQ862" s="399"/>
      <c r="EYR862" s="399"/>
      <c r="EYS862" s="399"/>
      <c r="EYT862" s="399"/>
      <c r="EYU862" s="399"/>
      <c r="EYV862" s="399"/>
      <c r="EYW862" s="399"/>
      <c r="EYX862" s="399"/>
      <c r="EYY862" s="399"/>
      <c r="EYZ862" s="399"/>
      <c r="EZA862" s="399"/>
      <c r="EZB862" s="399"/>
      <c r="EZC862" s="399"/>
      <c r="EZD862" s="399"/>
      <c r="EZE862" s="399"/>
      <c r="EZF862" s="399"/>
      <c r="EZG862" s="399"/>
      <c r="EZH862" s="399"/>
      <c r="EZI862" s="399"/>
      <c r="EZJ862" s="399"/>
      <c r="EZK862" s="399"/>
      <c r="EZL862" s="399"/>
      <c r="EZM862" s="399"/>
      <c r="EZN862" s="399"/>
      <c r="EZO862" s="399"/>
      <c r="EZP862" s="399"/>
      <c r="EZQ862" s="399"/>
      <c r="EZR862" s="399"/>
      <c r="EZS862" s="399"/>
      <c r="EZT862" s="399"/>
      <c r="EZU862" s="399"/>
      <c r="EZV862" s="399"/>
      <c r="EZW862" s="399"/>
      <c r="EZX862" s="399"/>
      <c r="EZY862" s="399"/>
      <c r="EZZ862" s="399"/>
      <c r="FAA862" s="399"/>
      <c r="FAB862" s="399"/>
      <c r="FAC862" s="399"/>
      <c r="FAD862" s="399"/>
      <c r="FAE862" s="399"/>
      <c r="FAF862" s="399"/>
      <c r="FAG862" s="399"/>
      <c r="FAH862" s="399"/>
      <c r="FAI862" s="399"/>
      <c r="FAJ862" s="399"/>
      <c r="FAK862" s="399"/>
      <c r="FAL862" s="399"/>
      <c r="FAM862" s="399"/>
      <c r="FAN862" s="399"/>
      <c r="FAO862" s="399"/>
      <c r="FAP862" s="399"/>
      <c r="FAQ862" s="399"/>
      <c r="FAR862" s="399"/>
      <c r="FAS862" s="399"/>
      <c r="FAT862" s="399"/>
      <c r="FAU862" s="399"/>
      <c r="FAV862" s="399"/>
      <c r="FAW862" s="399"/>
      <c r="FAX862" s="399"/>
      <c r="FAY862" s="399"/>
      <c r="FAZ862" s="399"/>
      <c r="FBA862" s="399"/>
      <c r="FBB862" s="399"/>
      <c r="FBC862" s="399"/>
      <c r="FBD862" s="399"/>
      <c r="FBE862" s="399"/>
      <c r="FBF862" s="399"/>
      <c r="FBG862" s="399"/>
      <c r="FBH862" s="399"/>
      <c r="FBI862" s="399"/>
      <c r="FBJ862" s="399"/>
      <c r="FBK862" s="399"/>
      <c r="FBL862" s="399"/>
      <c r="FBM862" s="399"/>
      <c r="FBN862" s="399"/>
      <c r="FBO862" s="399"/>
      <c r="FBP862" s="399"/>
      <c r="FBQ862" s="399"/>
      <c r="FBR862" s="399"/>
      <c r="FBS862" s="399"/>
      <c r="FBT862" s="399"/>
      <c r="FBU862" s="399"/>
      <c r="FBV862" s="399"/>
      <c r="FBW862" s="399"/>
      <c r="FBX862" s="399"/>
      <c r="FBY862" s="399"/>
      <c r="FBZ862" s="399"/>
      <c r="FCA862" s="399"/>
      <c r="FCB862" s="399"/>
      <c r="FCC862" s="399"/>
      <c r="FCD862" s="399"/>
      <c r="FCE862" s="399"/>
      <c r="FCF862" s="399"/>
      <c r="FCG862" s="399"/>
      <c r="FCH862" s="399"/>
      <c r="FCI862" s="399"/>
      <c r="FCJ862" s="399"/>
      <c r="FCK862" s="399"/>
      <c r="FCL862" s="399"/>
      <c r="FCM862" s="399"/>
      <c r="FCN862" s="399"/>
      <c r="FCO862" s="399"/>
      <c r="FCP862" s="399"/>
      <c r="FCQ862" s="399"/>
      <c r="FCR862" s="399"/>
      <c r="FCS862" s="399"/>
      <c r="FCT862" s="399"/>
      <c r="FCU862" s="399"/>
      <c r="FCV862" s="399"/>
      <c r="FCW862" s="399"/>
      <c r="FCX862" s="399"/>
      <c r="FCY862" s="399"/>
      <c r="FCZ862" s="399"/>
      <c r="FDA862" s="399"/>
      <c r="FDB862" s="399"/>
      <c r="FDC862" s="399"/>
      <c r="FDD862" s="399"/>
      <c r="FDE862" s="399"/>
      <c r="FDF862" s="399"/>
      <c r="FDG862" s="399"/>
      <c r="FDH862" s="399"/>
      <c r="FDI862" s="399"/>
      <c r="FDJ862" s="399"/>
      <c r="FDK862" s="399"/>
      <c r="FDL862" s="399"/>
      <c r="FDM862" s="399"/>
      <c r="FDN862" s="399"/>
      <c r="FDO862" s="399"/>
      <c r="FDP862" s="399"/>
      <c r="FDQ862" s="399"/>
      <c r="FDR862" s="399"/>
      <c r="FDS862" s="399"/>
      <c r="FDT862" s="399"/>
      <c r="FDU862" s="399"/>
      <c r="FDV862" s="399"/>
      <c r="FDW862" s="399"/>
      <c r="FDX862" s="399"/>
      <c r="FDY862" s="399"/>
      <c r="FDZ862" s="399"/>
      <c r="FEA862" s="399"/>
      <c r="FEB862" s="399"/>
      <c r="FEC862" s="399"/>
      <c r="FED862" s="399"/>
      <c r="FEE862" s="399"/>
      <c r="FEF862" s="399"/>
      <c r="FEG862" s="399"/>
      <c r="FEH862" s="399"/>
      <c r="FEI862" s="399"/>
      <c r="FEJ862" s="399"/>
      <c r="FEK862" s="399"/>
      <c r="FEL862" s="399"/>
      <c r="FEM862" s="399"/>
      <c r="FEN862" s="399"/>
      <c r="FEO862" s="399"/>
      <c r="FEP862" s="399"/>
      <c r="FEQ862" s="399"/>
      <c r="FER862" s="399"/>
      <c r="FES862" s="399"/>
      <c r="FET862" s="399"/>
      <c r="FEU862" s="399"/>
      <c r="FEV862" s="399"/>
      <c r="FEW862" s="399"/>
      <c r="FEX862" s="399"/>
      <c r="FEY862" s="399"/>
      <c r="FEZ862" s="399"/>
      <c r="FFA862" s="399"/>
      <c r="FFB862" s="399"/>
      <c r="FFC862" s="399"/>
      <c r="FFD862" s="399"/>
      <c r="FFE862" s="399"/>
      <c r="FFF862" s="399"/>
      <c r="FFG862" s="399"/>
      <c r="FFH862" s="399"/>
      <c r="FFI862" s="399"/>
      <c r="FFJ862" s="399"/>
      <c r="FFK862" s="399"/>
      <c r="FFL862" s="399"/>
      <c r="FFM862" s="399"/>
      <c r="FFN862" s="399"/>
      <c r="FFO862" s="399"/>
      <c r="FFP862" s="399"/>
      <c r="FFQ862" s="399"/>
      <c r="FFR862" s="399"/>
      <c r="FFS862" s="399"/>
      <c r="FFT862" s="399"/>
      <c r="FFU862" s="399"/>
      <c r="FFV862" s="399"/>
      <c r="FFW862" s="399"/>
      <c r="FFX862" s="399"/>
      <c r="FFY862" s="399"/>
      <c r="FFZ862" s="399"/>
      <c r="FGA862" s="399"/>
      <c r="FGB862" s="399"/>
      <c r="FGC862" s="399"/>
      <c r="FGD862" s="399"/>
      <c r="FGE862" s="399"/>
      <c r="FGF862" s="399"/>
      <c r="FGG862" s="399"/>
      <c r="FGH862" s="399"/>
      <c r="FGI862" s="399"/>
      <c r="FGJ862" s="399"/>
      <c r="FGK862" s="399"/>
      <c r="FGL862" s="399"/>
      <c r="FGM862" s="399"/>
      <c r="FGN862" s="399"/>
      <c r="FGO862" s="399"/>
      <c r="FGP862" s="399"/>
      <c r="FGQ862" s="399"/>
      <c r="FGR862" s="399"/>
      <c r="FGS862" s="399"/>
      <c r="FGT862" s="399"/>
      <c r="FGU862" s="399"/>
      <c r="FGV862" s="399"/>
      <c r="FGW862" s="399"/>
      <c r="FGX862" s="399"/>
      <c r="FGY862" s="399"/>
      <c r="FGZ862" s="399"/>
      <c r="FHA862" s="399"/>
      <c r="FHB862" s="399"/>
      <c r="FHC862" s="399"/>
      <c r="FHD862" s="399"/>
      <c r="FHE862" s="399"/>
      <c r="FHF862" s="399"/>
      <c r="FHG862" s="399"/>
      <c r="FHH862" s="399"/>
      <c r="FHI862" s="399"/>
      <c r="FHJ862" s="399"/>
      <c r="FHK862" s="399"/>
      <c r="FHL862" s="399"/>
      <c r="FHM862" s="399"/>
      <c r="FHN862" s="399"/>
      <c r="FHO862" s="399"/>
      <c r="FHP862" s="399"/>
      <c r="FHQ862" s="399"/>
      <c r="FHR862" s="399"/>
      <c r="FHS862" s="399"/>
      <c r="FHT862" s="399"/>
      <c r="FHU862" s="399"/>
      <c r="FHV862" s="399"/>
      <c r="FHW862" s="399"/>
      <c r="FHX862" s="399"/>
      <c r="FHY862" s="399"/>
      <c r="FHZ862" s="399"/>
      <c r="FIA862" s="399"/>
      <c r="FIB862" s="399"/>
      <c r="FIC862" s="399"/>
      <c r="FID862" s="399"/>
      <c r="FIE862" s="399"/>
      <c r="FIF862" s="399"/>
      <c r="FIG862" s="399"/>
      <c r="FIH862" s="399"/>
      <c r="FII862" s="399"/>
      <c r="FIJ862" s="399"/>
      <c r="FIK862" s="399"/>
      <c r="FIL862" s="399"/>
      <c r="FIM862" s="399"/>
      <c r="FIN862" s="399"/>
      <c r="FIO862" s="399"/>
      <c r="FIP862" s="399"/>
      <c r="FIQ862" s="399"/>
      <c r="FIR862" s="399"/>
      <c r="FIS862" s="399"/>
      <c r="FIT862" s="399"/>
      <c r="FIU862" s="399"/>
      <c r="FIV862" s="399"/>
      <c r="FIW862" s="399"/>
      <c r="FIX862" s="399"/>
      <c r="FIY862" s="399"/>
      <c r="FIZ862" s="399"/>
      <c r="FJA862" s="399"/>
      <c r="FJB862" s="399"/>
      <c r="FJC862" s="399"/>
      <c r="FJD862" s="399"/>
      <c r="FJE862" s="399"/>
      <c r="FJF862" s="399"/>
      <c r="FJG862" s="399"/>
      <c r="FJH862" s="399"/>
      <c r="FJI862" s="399"/>
      <c r="FJJ862" s="399"/>
      <c r="FJK862" s="399"/>
      <c r="FJL862" s="399"/>
      <c r="FJM862" s="399"/>
      <c r="FJN862" s="399"/>
      <c r="FJO862" s="399"/>
      <c r="FJP862" s="399"/>
      <c r="FJQ862" s="399"/>
      <c r="FJR862" s="399"/>
      <c r="FJS862" s="399"/>
      <c r="FJT862" s="399"/>
      <c r="FJU862" s="399"/>
      <c r="FJV862" s="399"/>
      <c r="FJW862" s="399"/>
      <c r="FJX862" s="399"/>
      <c r="FJY862" s="399"/>
      <c r="FJZ862" s="399"/>
      <c r="FKA862" s="399"/>
      <c r="FKB862" s="399"/>
      <c r="FKC862" s="399"/>
      <c r="FKD862" s="399"/>
      <c r="FKE862" s="399"/>
      <c r="FKF862" s="399"/>
      <c r="FKG862" s="399"/>
      <c r="FKH862" s="399"/>
      <c r="FKI862" s="399"/>
      <c r="FKJ862" s="399"/>
      <c r="FKK862" s="399"/>
      <c r="FKL862" s="399"/>
      <c r="FKM862" s="399"/>
      <c r="FKN862" s="399"/>
      <c r="FKO862" s="399"/>
      <c r="FKP862" s="399"/>
      <c r="FKQ862" s="399"/>
      <c r="FKR862" s="399"/>
      <c r="FKS862" s="399"/>
      <c r="FKT862" s="399"/>
      <c r="FKU862" s="399"/>
      <c r="FKV862" s="399"/>
      <c r="FKW862" s="399"/>
      <c r="FKX862" s="399"/>
      <c r="FKY862" s="399"/>
      <c r="FKZ862" s="399"/>
      <c r="FLA862" s="399"/>
      <c r="FLB862" s="399"/>
      <c r="FLC862" s="399"/>
      <c r="FLD862" s="399"/>
      <c r="FLE862" s="399"/>
      <c r="FLF862" s="399"/>
      <c r="FLG862" s="399"/>
      <c r="FLH862" s="399"/>
      <c r="FLI862" s="399"/>
      <c r="FLJ862" s="399"/>
      <c r="FLK862" s="399"/>
      <c r="FLL862" s="399"/>
      <c r="FLM862" s="399"/>
      <c r="FLN862" s="399"/>
      <c r="FLO862" s="399"/>
      <c r="FLP862" s="399"/>
      <c r="FLQ862" s="399"/>
      <c r="FLR862" s="399"/>
      <c r="FLS862" s="399"/>
      <c r="FLT862" s="399"/>
      <c r="FLU862" s="399"/>
      <c r="FLV862" s="399"/>
      <c r="FLW862" s="399"/>
      <c r="FLX862" s="399"/>
      <c r="FLY862" s="399"/>
      <c r="FLZ862" s="399"/>
      <c r="FMA862" s="399"/>
      <c r="FMB862" s="399"/>
      <c r="FMC862" s="399"/>
      <c r="FMD862" s="399"/>
      <c r="FME862" s="399"/>
      <c r="FMF862" s="399"/>
      <c r="FMG862" s="399"/>
      <c r="FMH862" s="399"/>
      <c r="FMI862" s="399"/>
      <c r="FMJ862" s="399"/>
      <c r="FMK862" s="399"/>
      <c r="FML862" s="399"/>
      <c r="FMM862" s="399"/>
      <c r="FMN862" s="399"/>
      <c r="FMO862" s="399"/>
      <c r="FMP862" s="399"/>
      <c r="FMQ862" s="399"/>
      <c r="FMR862" s="399"/>
      <c r="FMS862" s="399"/>
      <c r="FMT862" s="399"/>
      <c r="FMU862" s="399"/>
      <c r="FMV862" s="399"/>
      <c r="FMW862" s="399"/>
      <c r="FMX862" s="399"/>
      <c r="FMY862" s="399"/>
      <c r="FMZ862" s="399"/>
      <c r="FNA862" s="399"/>
      <c r="FNB862" s="399"/>
      <c r="FNC862" s="399"/>
      <c r="FND862" s="399"/>
      <c r="FNE862" s="399"/>
      <c r="FNF862" s="399"/>
      <c r="FNG862" s="399"/>
      <c r="FNH862" s="399"/>
      <c r="FNI862" s="399"/>
      <c r="FNJ862" s="399"/>
      <c r="FNK862" s="399"/>
      <c r="FNL862" s="399"/>
      <c r="FNM862" s="399"/>
      <c r="FNN862" s="399"/>
      <c r="FNO862" s="399"/>
      <c r="FNP862" s="399"/>
      <c r="FNQ862" s="399"/>
      <c r="FNR862" s="399"/>
      <c r="FNS862" s="399"/>
      <c r="FNT862" s="399"/>
      <c r="FNU862" s="399"/>
      <c r="FNV862" s="399"/>
      <c r="FNW862" s="399"/>
      <c r="FNX862" s="399"/>
      <c r="FNY862" s="399"/>
      <c r="FNZ862" s="399"/>
      <c r="FOA862" s="399"/>
      <c r="FOB862" s="399"/>
      <c r="FOC862" s="399"/>
      <c r="FOD862" s="399"/>
      <c r="FOE862" s="399"/>
      <c r="FOF862" s="399"/>
      <c r="FOG862" s="399"/>
      <c r="FOH862" s="399"/>
      <c r="FOI862" s="399"/>
      <c r="FOJ862" s="399"/>
      <c r="FOK862" s="399"/>
      <c r="FOL862" s="399"/>
      <c r="FOM862" s="399"/>
      <c r="FON862" s="399"/>
      <c r="FOO862" s="399"/>
      <c r="FOP862" s="399"/>
      <c r="FOQ862" s="399"/>
      <c r="FOR862" s="399"/>
      <c r="FOS862" s="399"/>
      <c r="FOT862" s="399"/>
      <c r="FOU862" s="399"/>
      <c r="FOV862" s="399"/>
      <c r="FOW862" s="399"/>
      <c r="FOX862" s="399"/>
      <c r="FOY862" s="399"/>
      <c r="FOZ862" s="399"/>
      <c r="FPA862" s="399"/>
      <c r="FPB862" s="399"/>
      <c r="FPC862" s="399"/>
      <c r="FPD862" s="399"/>
      <c r="FPE862" s="399"/>
      <c r="FPF862" s="399"/>
      <c r="FPG862" s="399"/>
      <c r="FPH862" s="399"/>
      <c r="FPI862" s="399"/>
      <c r="FPJ862" s="399"/>
      <c r="FPK862" s="399"/>
      <c r="FPL862" s="399"/>
      <c r="FPM862" s="399"/>
      <c r="FPN862" s="399"/>
      <c r="FPO862" s="399"/>
      <c r="FPP862" s="399"/>
      <c r="FPQ862" s="399"/>
      <c r="FPR862" s="399"/>
      <c r="FPS862" s="399"/>
      <c r="FPT862" s="399"/>
      <c r="FPU862" s="399"/>
      <c r="FPV862" s="399"/>
      <c r="FPW862" s="399"/>
      <c r="FPX862" s="399"/>
      <c r="FPY862" s="399"/>
      <c r="FPZ862" s="399"/>
      <c r="FQA862" s="399"/>
      <c r="FQB862" s="399"/>
      <c r="FQC862" s="399"/>
      <c r="FQD862" s="399"/>
      <c r="FQE862" s="399"/>
      <c r="FQF862" s="399"/>
      <c r="FQG862" s="399"/>
      <c r="FQH862" s="399"/>
      <c r="FQI862" s="399"/>
      <c r="FQJ862" s="399"/>
      <c r="FQK862" s="399"/>
      <c r="FQL862" s="399"/>
      <c r="FQM862" s="399"/>
      <c r="FQN862" s="399"/>
      <c r="FQO862" s="399"/>
      <c r="FQP862" s="399"/>
      <c r="FQQ862" s="399"/>
      <c r="FQR862" s="399"/>
      <c r="FQS862" s="399"/>
      <c r="FQT862" s="399"/>
      <c r="FQU862" s="399"/>
      <c r="FQV862" s="399"/>
      <c r="FQW862" s="399"/>
      <c r="FQX862" s="399"/>
      <c r="FQY862" s="399"/>
      <c r="FQZ862" s="399"/>
      <c r="FRA862" s="399"/>
      <c r="FRB862" s="399"/>
      <c r="FRC862" s="399"/>
      <c r="FRD862" s="399"/>
      <c r="FRE862" s="399"/>
      <c r="FRF862" s="399"/>
      <c r="FRG862" s="399"/>
      <c r="FRH862" s="399"/>
      <c r="FRI862" s="399"/>
      <c r="FRJ862" s="399"/>
      <c r="FRK862" s="399"/>
      <c r="FRL862" s="399"/>
      <c r="FRM862" s="399"/>
      <c r="FRN862" s="399"/>
      <c r="FRO862" s="399"/>
      <c r="FRP862" s="399"/>
      <c r="FRQ862" s="399"/>
      <c r="FRR862" s="399"/>
      <c r="FRS862" s="399"/>
      <c r="FRT862" s="399"/>
      <c r="FRU862" s="399"/>
      <c r="FRV862" s="399"/>
      <c r="FRW862" s="399"/>
      <c r="FRX862" s="399"/>
      <c r="FRY862" s="399"/>
      <c r="FRZ862" s="399"/>
      <c r="FSA862" s="399"/>
      <c r="FSB862" s="399"/>
      <c r="FSC862" s="399"/>
      <c r="FSD862" s="399"/>
      <c r="FSE862" s="399"/>
      <c r="FSF862" s="399"/>
      <c r="FSG862" s="399"/>
      <c r="FSH862" s="399"/>
      <c r="FSI862" s="399"/>
      <c r="FSJ862" s="399"/>
      <c r="FSK862" s="399"/>
      <c r="FSL862" s="399"/>
      <c r="FSM862" s="399"/>
      <c r="FSN862" s="399"/>
      <c r="FSO862" s="399"/>
      <c r="FSP862" s="399"/>
      <c r="FSQ862" s="399"/>
      <c r="FSR862" s="399"/>
      <c r="FSS862" s="399"/>
      <c r="FST862" s="399"/>
      <c r="FSU862" s="399"/>
      <c r="FSV862" s="399"/>
      <c r="FSW862" s="399"/>
      <c r="FSX862" s="399"/>
      <c r="FSY862" s="399"/>
      <c r="FSZ862" s="399"/>
      <c r="FTA862" s="399"/>
      <c r="FTB862" s="399"/>
      <c r="FTC862" s="399"/>
      <c r="FTD862" s="399"/>
      <c r="FTE862" s="399"/>
      <c r="FTF862" s="399"/>
      <c r="FTG862" s="399"/>
      <c r="FTH862" s="399"/>
      <c r="FTI862" s="399"/>
      <c r="FTJ862" s="399"/>
      <c r="FTK862" s="399"/>
      <c r="FTL862" s="399"/>
      <c r="FTM862" s="399"/>
      <c r="FTN862" s="399"/>
      <c r="FTO862" s="399"/>
      <c r="FTP862" s="399"/>
      <c r="FTQ862" s="399"/>
      <c r="FTR862" s="399"/>
      <c r="FTS862" s="399"/>
      <c r="FTT862" s="399"/>
      <c r="FTU862" s="399"/>
      <c r="FTV862" s="399"/>
      <c r="FTW862" s="399"/>
      <c r="FTX862" s="399"/>
      <c r="FTY862" s="399"/>
      <c r="FTZ862" s="399"/>
      <c r="FUA862" s="399"/>
      <c r="FUB862" s="399"/>
      <c r="FUC862" s="399"/>
      <c r="FUD862" s="399"/>
      <c r="FUE862" s="399"/>
      <c r="FUF862" s="399"/>
      <c r="FUG862" s="399"/>
      <c r="FUH862" s="399"/>
      <c r="FUI862" s="399"/>
      <c r="FUJ862" s="399"/>
      <c r="FUK862" s="399"/>
      <c r="FUL862" s="399"/>
      <c r="FUM862" s="399"/>
      <c r="FUN862" s="399"/>
      <c r="FUO862" s="399"/>
      <c r="FUP862" s="399"/>
      <c r="FUQ862" s="399"/>
      <c r="FUR862" s="399"/>
      <c r="FUS862" s="399"/>
      <c r="FUT862" s="399"/>
      <c r="FUU862" s="399"/>
      <c r="FUV862" s="399"/>
      <c r="FUW862" s="399"/>
      <c r="FUX862" s="399"/>
      <c r="FUY862" s="399"/>
      <c r="FUZ862" s="399"/>
      <c r="FVA862" s="399"/>
      <c r="FVB862" s="399"/>
      <c r="FVC862" s="399"/>
      <c r="FVD862" s="399"/>
      <c r="FVE862" s="399"/>
      <c r="FVF862" s="399"/>
      <c r="FVG862" s="399"/>
      <c r="FVH862" s="399"/>
      <c r="FVI862" s="399"/>
      <c r="FVJ862" s="399"/>
      <c r="FVK862" s="399"/>
      <c r="FVL862" s="399"/>
      <c r="FVM862" s="399"/>
      <c r="FVN862" s="399"/>
      <c r="FVO862" s="399"/>
      <c r="FVP862" s="399"/>
      <c r="FVQ862" s="399"/>
      <c r="FVR862" s="399"/>
      <c r="FVS862" s="399"/>
      <c r="FVT862" s="399"/>
      <c r="FVU862" s="399"/>
      <c r="FVV862" s="399"/>
      <c r="FVW862" s="399"/>
      <c r="FVX862" s="399"/>
      <c r="FVY862" s="399"/>
      <c r="FVZ862" s="399"/>
      <c r="FWA862" s="399"/>
      <c r="FWB862" s="399"/>
      <c r="FWC862" s="399"/>
      <c r="FWD862" s="399"/>
      <c r="FWE862" s="399"/>
      <c r="FWF862" s="399"/>
      <c r="FWG862" s="399"/>
      <c r="FWH862" s="399"/>
      <c r="FWI862" s="399"/>
      <c r="FWJ862" s="399"/>
      <c r="FWK862" s="399"/>
      <c r="FWL862" s="399"/>
      <c r="FWM862" s="399"/>
      <c r="FWN862" s="399"/>
      <c r="FWO862" s="399"/>
      <c r="FWP862" s="399"/>
      <c r="FWQ862" s="399"/>
      <c r="FWR862" s="399"/>
      <c r="FWS862" s="399"/>
      <c r="FWT862" s="399"/>
      <c r="FWU862" s="399"/>
      <c r="FWV862" s="399"/>
      <c r="FWW862" s="399"/>
      <c r="FWX862" s="399"/>
      <c r="FWY862" s="399"/>
      <c r="FWZ862" s="399"/>
      <c r="FXA862" s="399"/>
      <c r="FXB862" s="399"/>
      <c r="FXC862" s="399"/>
      <c r="FXD862" s="399"/>
      <c r="FXE862" s="399"/>
      <c r="FXF862" s="399"/>
      <c r="FXG862" s="399"/>
      <c r="FXH862" s="399"/>
      <c r="FXI862" s="399"/>
      <c r="FXJ862" s="399"/>
      <c r="FXK862" s="399"/>
      <c r="FXL862" s="399"/>
      <c r="FXM862" s="399"/>
      <c r="FXN862" s="399"/>
      <c r="FXO862" s="399"/>
      <c r="FXP862" s="399"/>
      <c r="FXQ862" s="399"/>
      <c r="FXR862" s="399"/>
      <c r="FXS862" s="399"/>
      <c r="FXT862" s="399"/>
      <c r="FXU862" s="399"/>
      <c r="FXV862" s="399"/>
      <c r="FXW862" s="399"/>
      <c r="FXX862" s="399"/>
      <c r="FXY862" s="399"/>
      <c r="FXZ862" s="399"/>
      <c r="FYA862" s="399"/>
      <c r="FYB862" s="399"/>
      <c r="FYC862" s="399"/>
      <c r="FYD862" s="399"/>
      <c r="FYE862" s="399"/>
      <c r="FYF862" s="399"/>
      <c r="FYG862" s="399"/>
      <c r="FYH862" s="399"/>
      <c r="FYI862" s="399"/>
      <c r="FYJ862" s="399"/>
      <c r="FYK862" s="399"/>
      <c r="FYL862" s="399"/>
      <c r="FYM862" s="399"/>
      <c r="FYN862" s="399"/>
      <c r="FYO862" s="399"/>
      <c r="FYP862" s="399"/>
      <c r="FYQ862" s="399"/>
      <c r="FYR862" s="399"/>
      <c r="FYS862" s="399"/>
      <c r="FYT862" s="399"/>
      <c r="FYU862" s="399"/>
      <c r="FYV862" s="399"/>
      <c r="FYW862" s="399"/>
      <c r="FYX862" s="399"/>
      <c r="FYY862" s="399"/>
      <c r="FYZ862" s="399"/>
      <c r="FZA862" s="399"/>
      <c r="FZB862" s="399"/>
      <c r="FZC862" s="399"/>
      <c r="FZD862" s="399"/>
      <c r="FZE862" s="399"/>
      <c r="FZF862" s="399"/>
      <c r="FZG862" s="399"/>
      <c r="FZH862" s="399"/>
      <c r="FZI862" s="399"/>
      <c r="FZJ862" s="399"/>
      <c r="FZK862" s="399"/>
      <c r="FZL862" s="399"/>
      <c r="FZM862" s="399"/>
      <c r="FZN862" s="399"/>
      <c r="FZO862" s="399"/>
      <c r="FZP862" s="399"/>
      <c r="FZQ862" s="399"/>
      <c r="FZR862" s="399"/>
      <c r="FZS862" s="399"/>
      <c r="FZT862" s="399"/>
      <c r="FZU862" s="399"/>
      <c r="FZV862" s="399"/>
      <c r="FZW862" s="399"/>
      <c r="FZX862" s="399"/>
      <c r="FZY862" s="399"/>
      <c r="FZZ862" s="399"/>
      <c r="GAA862" s="399"/>
      <c r="GAB862" s="399"/>
      <c r="GAC862" s="399"/>
      <c r="GAD862" s="399"/>
      <c r="GAE862" s="399"/>
      <c r="GAF862" s="399"/>
      <c r="GAG862" s="399"/>
      <c r="GAH862" s="399"/>
      <c r="GAI862" s="399"/>
      <c r="GAJ862" s="399"/>
      <c r="GAK862" s="399"/>
      <c r="GAL862" s="399"/>
      <c r="GAM862" s="399"/>
      <c r="GAN862" s="399"/>
      <c r="GAO862" s="399"/>
      <c r="GAP862" s="399"/>
      <c r="GAQ862" s="399"/>
      <c r="GAR862" s="399"/>
      <c r="GAS862" s="399"/>
      <c r="GAT862" s="399"/>
      <c r="GAU862" s="399"/>
      <c r="GAV862" s="399"/>
      <c r="GAW862" s="399"/>
      <c r="GAX862" s="399"/>
      <c r="GAY862" s="399"/>
      <c r="GAZ862" s="399"/>
      <c r="GBA862" s="399"/>
      <c r="GBB862" s="399"/>
      <c r="GBC862" s="399"/>
      <c r="GBD862" s="399"/>
      <c r="GBE862" s="399"/>
      <c r="GBF862" s="399"/>
      <c r="GBG862" s="399"/>
      <c r="GBH862" s="399"/>
      <c r="GBI862" s="399"/>
      <c r="GBJ862" s="399"/>
      <c r="GBK862" s="399"/>
      <c r="GBL862" s="399"/>
      <c r="GBM862" s="399"/>
      <c r="GBN862" s="399"/>
      <c r="GBO862" s="399"/>
      <c r="GBP862" s="399"/>
      <c r="GBQ862" s="399"/>
      <c r="GBR862" s="399"/>
      <c r="GBS862" s="399"/>
      <c r="GBT862" s="399"/>
      <c r="GBU862" s="399"/>
      <c r="GBV862" s="399"/>
      <c r="GBW862" s="399"/>
      <c r="GBX862" s="399"/>
      <c r="GBY862" s="399"/>
      <c r="GBZ862" s="399"/>
      <c r="GCA862" s="399"/>
      <c r="GCB862" s="399"/>
      <c r="GCC862" s="399"/>
      <c r="GCD862" s="399"/>
      <c r="GCE862" s="399"/>
      <c r="GCF862" s="399"/>
      <c r="GCG862" s="399"/>
      <c r="GCH862" s="399"/>
      <c r="GCI862" s="399"/>
      <c r="GCJ862" s="399"/>
      <c r="GCK862" s="399"/>
      <c r="GCL862" s="399"/>
      <c r="GCM862" s="399"/>
      <c r="GCN862" s="399"/>
      <c r="GCO862" s="399"/>
      <c r="GCP862" s="399"/>
      <c r="GCQ862" s="399"/>
      <c r="GCR862" s="399"/>
      <c r="GCS862" s="399"/>
      <c r="GCT862" s="399"/>
      <c r="GCU862" s="399"/>
      <c r="GCV862" s="399"/>
      <c r="GCW862" s="399"/>
      <c r="GCX862" s="399"/>
      <c r="GCY862" s="399"/>
      <c r="GCZ862" s="399"/>
      <c r="GDA862" s="399"/>
      <c r="GDB862" s="399"/>
      <c r="GDC862" s="399"/>
      <c r="GDD862" s="399"/>
      <c r="GDE862" s="399"/>
      <c r="GDF862" s="399"/>
      <c r="GDG862" s="399"/>
      <c r="GDH862" s="399"/>
      <c r="GDI862" s="399"/>
      <c r="GDJ862" s="399"/>
      <c r="GDK862" s="399"/>
      <c r="GDL862" s="399"/>
      <c r="GDM862" s="399"/>
      <c r="GDN862" s="399"/>
      <c r="GDO862" s="399"/>
      <c r="GDP862" s="399"/>
      <c r="GDQ862" s="399"/>
      <c r="GDR862" s="399"/>
      <c r="GDS862" s="399"/>
      <c r="GDT862" s="399"/>
      <c r="GDU862" s="399"/>
      <c r="GDV862" s="399"/>
      <c r="GDW862" s="399"/>
      <c r="GDX862" s="399"/>
      <c r="GDY862" s="399"/>
      <c r="GDZ862" s="399"/>
      <c r="GEA862" s="399"/>
      <c r="GEB862" s="399"/>
      <c r="GEC862" s="399"/>
      <c r="GED862" s="399"/>
      <c r="GEE862" s="399"/>
      <c r="GEF862" s="399"/>
      <c r="GEG862" s="399"/>
      <c r="GEH862" s="399"/>
      <c r="GEI862" s="399"/>
      <c r="GEJ862" s="399"/>
      <c r="GEK862" s="399"/>
      <c r="GEL862" s="399"/>
      <c r="GEM862" s="399"/>
      <c r="GEN862" s="399"/>
      <c r="GEO862" s="399"/>
      <c r="GEP862" s="399"/>
      <c r="GEQ862" s="399"/>
      <c r="GER862" s="399"/>
      <c r="GES862" s="399"/>
      <c r="GET862" s="399"/>
      <c r="GEU862" s="399"/>
      <c r="GEV862" s="399"/>
      <c r="GEW862" s="399"/>
      <c r="GEX862" s="399"/>
      <c r="GEY862" s="399"/>
      <c r="GEZ862" s="399"/>
      <c r="GFA862" s="399"/>
      <c r="GFB862" s="399"/>
      <c r="GFC862" s="399"/>
      <c r="GFD862" s="399"/>
      <c r="GFE862" s="399"/>
      <c r="GFF862" s="399"/>
      <c r="GFG862" s="399"/>
      <c r="GFH862" s="399"/>
      <c r="GFI862" s="399"/>
      <c r="GFJ862" s="399"/>
      <c r="GFK862" s="399"/>
      <c r="GFL862" s="399"/>
      <c r="GFM862" s="399"/>
      <c r="GFN862" s="399"/>
      <c r="GFO862" s="399"/>
      <c r="GFP862" s="399"/>
      <c r="GFQ862" s="399"/>
      <c r="GFR862" s="399"/>
      <c r="GFS862" s="399"/>
      <c r="GFT862" s="399"/>
      <c r="GFU862" s="399"/>
      <c r="GFV862" s="399"/>
      <c r="GFW862" s="399"/>
      <c r="GFX862" s="399"/>
      <c r="GFY862" s="399"/>
      <c r="GFZ862" s="399"/>
      <c r="GGA862" s="399"/>
      <c r="GGB862" s="399"/>
      <c r="GGC862" s="399"/>
      <c r="GGD862" s="399"/>
      <c r="GGE862" s="399"/>
      <c r="GGF862" s="399"/>
      <c r="GGG862" s="399"/>
      <c r="GGH862" s="399"/>
      <c r="GGI862" s="399"/>
      <c r="GGJ862" s="399"/>
      <c r="GGK862" s="399"/>
      <c r="GGL862" s="399"/>
      <c r="GGM862" s="399"/>
      <c r="GGN862" s="399"/>
      <c r="GGO862" s="399"/>
      <c r="GGP862" s="399"/>
      <c r="GGQ862" s="399"/>
      <c r="GGR862" s="399"/>
      <c r="GGS862" s="399"/>
      <c r="GGT862" s="399"/>
      <c r="GGU862" s="399"/>
      <c r="GGV862" s="399"/>
      <c r="GGW862" s="399"/>
      <c r="GGX862" s="399"/>
      <c r="GGY862" s="399"/>
      <c r="GGZ862" s="399"/>
      <c r="GHA862" s="399"/>
      <c r="GHB862" s="399"/>
      <c r="GHC862" s="399"/>
      <c r="GHD862" s="399"/>
      <c r="GHE862" s="399"/>
      <c r="GHF862" s="399"/>
      <c r="GHG862" s="399"/>
      <c r="GHH862" s="399"/>
      <c r="GHI862" s="399"/>
      <c r="GHJ862" s="399"/>
      <c r="GHK862" s="399"/>
      <c r="GHL862" s="399"/>
      <c r="GHM862" s="399"/>
      <c r="GHN862" s="399"/>
      <c r="GHO862" s="399"/>
      <c r="GHP862" s="399"/>
      <c r="GHQ862" s="399"/>
      <c r="GHR862" s="399"/>
      <c r="GHS862" s="399"/>
      <c r="GHT862" s="399"/>
      <c r="GHU862" s="399"/>
      <c r="GHV862" s="399"/>
      <c r="GHW862" s="399"/>
      <c r="GHX862" s="399"/>
      <c r="GHY862" s="399"/>
      <c r="GHZ862" s="399"/>
      <c r="GIA862" s="399"/>
      <c r="GIB862" s="399"/>
      <c r="GIC862" s="399"/>
      <c r="GID862" s="399"/>
      <c r="GIE862" s="399"/>
      <c r="GIF862" s="399"/>
      <c r="GIG862" s="399"/>
      <c r="GIH862" s="399"/>
      <c r="GII862" s="399"/>
      <c r="GIJ862" s="399"/>
      <c r="GIK862" s="399"/>
      <c r="GIL862" s="399"/>
      <c r="GIM862" s="399"/>
      <c r="GIN862" s="399"/>
      <c r="GIO862" s="399"/>
      <c r="GIP862" s="399"/>
      <c r="GIQ862" s="399"/>
      <c r="GIR862" s="399"/>
      <c r="GIS862" s="399"/>
      <c r="GIT862" s="399"/>
      <c r="GIU862" s="399"/>
      <c r="GIV862" s="399"/>
      <c r="GIW862" s="399"/>
      <c r="GIX862" s="399"/>
      <c r="GIY862" s="399"/>
      <c r="GIZ862" s="399"/>
      <c r="GJA862" s="399"/>
      <c r="GJB862" s="399"/>
      <c r="GJC862" s="399"/>
      <c r="GJD862" s="399"/>
      <c r="GJE862" s="399"/>
      <c r="GJF862" s="399"/>
      <c r="GJG862" s="399"/>
      <c r="GJH862" s="399"/>
      <c r="GJI862" s="399"/>
      <c r="GJJ862" s="399"/>
      <c r="GJK862" s="399"/>
      <c r="GJL862" s="399"/>
      <c r="GJM862" s="399"/>
      <c r="GJN862" s="399"/>
      <c r="GJO862" s="399"/>
      <c r="GJP862" s="399"/>
      <c r="GJQ862" s="399"/>
      <c r="GJR862" s="399"/>
      <c r="GJS862" s="399"/>
      <c r="GJT862" s="399"/>
      <c r="GJU862" s="399"/>
      <c r="GJV862" s="399"/>
      <c r="GJW862" s="399"/>
      <c r="GJX862" s="399"/>
      <c r="GJY862" s="399"/>
      <c r="GJZ862" s="399"/>
      <c r="GKA862" s="399"/>
      <c r="GKB862" s="399"/>
      <c r="GKC862" s="399"/>
      <c r="GKD862" s="399"/>
      <c r="GKE862" s="399"/>
      <c r="GKF862" s="399"/>
      <c r="GKG862" s="399"/>
      <c r="GKH862" s="399"/>
      <c r="GKI862" s="399"/>
      <c r="GKJ862" s="399"/>
      <c r="GKK862" s="399"/>
      <c r="GKL862" s="399"/>
      <c r="GKM862" s="399"/>
      <c r="GKN862" s="399"/>
      <c r="GKO862" s="399"/>
      <c r="GKP862" s="399"/>
      <c r="GKQ862" s="399"/>
      <c r="GKR862" s="399"/>
      <c r="GKS862" s="399"/>
      <c r="GKT862" s="399"/>
      <c r="GKU862" s="399"/>
      <c r="GKV862" s="399"/>
      <c r="GKW862" s="399"/>
      <c r="GKX862" s="399"/>
      <c r="GKY862" s="399"/>
      <c r="GKZ862" s="399"/>
      <c r="GLA862" s="399"/>
      <c r="GLB862" s="399"/>
      <c r="GLC862" s="399"/>
      <c r="GLD862" s="399"/>
      <c r="GLE862" s="399"/>
      <c r="GLF862" s="399"/>
      <c r="GLG862" s="399"/>
      <c r="GLH862" s="399"/>
      <c r="GLI862" s="399"/>
      <c r="GLJ862" s="399"/>
      <c r="GLK862" s="399"/>
      <c r="GLL862" s="399"/>
      <c r="GLM862" s="399"/>
      <c r="GLN862" s="399"/>
      <c r="GLO862" s="399"/>
      <c r="GLP862" s="399"/>
      <c r="GLQ862" s="399"/>
      <c r="GLR862" s="399"/>
      <c r="GLS862" s="399"/>
      <c r="GLT862" s="399"/>
      <c r="GLU862" s="399"/>
      <c r="GLV862" s="399"/>
      <c r="GLW862" s="399"/>
      <c r="GLX862" s="399"/>
      <c r="GLY862" s="399"/>
      <c r="GLZ862" s="399"/>
      <c r="GMA862" s="399"/>
      <c r="GMB862" s="399"/>
      <c r="GMC862" s="399"/>
      <c r="GMD862" s="399"/>
      <c r="GME862" s="399"/>
      <c r="GMF862" s="399"/>
      <c r="GMG862" s="399"/>
      <c r="GMH862" s="399"/>
      <c r="GMI862" s="399"/>
      <c r="GMJ862" s="399"/>
      <c r="GMK862" s="399"/>
      <c r="GML862" s="399"/>
      <c r="GMM862" s="399"/>
      <c r="GMN862" s="399"/>
      <c r="GMO862" s="399"/>
      <c r="GMP862" s="399"/>
      <c r="GMQ862" s="399"/>
      <c r="GMR862" s="399"/>
      <c r="GMS862" s="399"/>
      <c r="GMT862" s="399"/>
      <c r="GMU862" s="399"/>
      <c r="GMV862" s="399"/>
      <c r="GMW862" s="399"/>
      <c r="GMX862" s="399"/>
      <c r="GMY862" s="399"/>
      <c r="GMZ862" s="399"/>
      <c r="GNA862" s="399"/>
      <c r="GNB862" s="399"/>
      <c r="GNC862" s="399"/>
      <c r="GND862" s="399"/>
      <c r="GNE862" s="399"/>
      <c r="GNF862" s="399"/>
      <c r="GNG862" s="399"/>
      <c r="GNH862" s="399"/>
      <c r="GNI862" s="399"/>
      <c r="GNJ862" s="399"/>
      <c r="GNK862" s="399"/>
      <c r="GNL862" s="399"/>
      <c r="GNM862" s="399"/>
      <c r="GNN862" s="399"/>
      <c r="GNO862" s="399"/>
      <c r="GNP862" s="399"/>
      <c r="GNQ862" s="399"/>
      <c r="GNR862" s="399"/>
      <c r="GNS862" s="399"/>
      <c r="GNT862" s="399"/>
      <c r="GNU862" s="399"/>
      <c r="GNV862" s="399"/>
      <c r="GNW862" s="399"/>
      <c r="GNX862" s="399"/>
      <c r="GNY862" s="399"/>
      <c r="GNZ862" s="399"/>
      <c r="GOA862" s="399"/>
      <c r="GOB862" s="399"/>
      <c r="GOC862" s="399"/>
      <c r="GOD862" s="399"/>
      <c r="GOE862" s="399"/>
      <c r="GOF862" s="399"/>
      <c r="GOG862" s="399"/>
      <c r="GOH862" s="399"/>
      <c r="GOI862" s="399"/>
      <c r="GOJ862" s="399"/>
      <c r="GOK862" s="399"/>
      <c r="GOL862" s="399"/>
      <c r="GOM862" s="399"/>
      <c r="GON862" s="399"/>
      <c r="GOO862" s="399"/>
      <c r="GOP862" s="399"/>
      <c r="GOQ862" s="399"/>
      <c r="GOR862" s="399"/>
      <c r="GOS862" s="399"/>
      <c r="GOT862" s="399"/>
      <c r="GOU862" s="399"/>
      <c r="GOV862" s="399"/>
      <c r="GOW862" s="399"/>
      <c r="GOX862" s="399"/>
      <c r="GOY862" s="399"/>
      <c r="GOZ862" s="399"/>
      <c r="GPA862" s="399"/>
      <c r="GPB862" s="399"/>
      <c r="GPC862" s="399"/>
      <c r="GPD862" s="399"/>
      <c r="GPE862" s="399"/>
      <c r="GPF862" s="399"/>
      <c r="GPG862" s="399"/>
      <c r="GPH862" s="399"/>
      <c r="GPI862" s="399"/>
      <c r="GPJ862" s="399"/>
      <c r="GPK862" s="399"/>
      <c r="GPL862" s="399"/>
      <c r="GPM862" s="399"/>
      <c r="GPN862" s="399"/>
      <c r="GPO862" s="399"/>
      <c r="GPP862" s="399"/>
      <c r="GPQ862" s="399"/>
      <c r="GPR862" s="399"/>
      <c r="GPS862" s="399"/>
      <c r="GPT862" s="399"/>
      <c r="GPU862" s="399"/>
      <c r="GPV862" s="399"/>
      <c r="GPW862" s="399"/>
      <c r="GPX862" s="399"/>
      <c r="GPY862" s="399"/>
      <c r="GPZ862" s="399"/>
      <c r="GQA862" s="399"/>
      <c r="GQB862" s="399"/>
      <c r="GQC862" s="399"/>
      <c r="GQD862" s="399"/>
      <c r="GQE862" s="399"/>
      <c r="GQF862" s="399"/>
      <c r="GQG862" s="399"/>
      <c r="GQH862" s="399"/>
      <c r="GQI862" s="399"/>
      <c r="GQJ862" s="399"/>
      <c r="GQK862" s="399"/>
      <c r="GQL862" s="399"/>
      <c r="GQM862" s="399"/>
      <c r="GQN862" s="399"/>
      <c r="GQO862" s="399"/>
      <c r="GQP862" s="399"/>
      <c r="GQQ862" s="399"/>
      <c r="GQR862" s="399"/>
      <c r="GQS862" s="399"/>
      <c r="GQT862" s="399"/>
      <c r="GQU862" s="399"/>
      <c r="GQV862" s="399"/>
      <c r="GQW862" s="399"/>
      <c r="GQX862" s="399"/>
      <c r="GQY862" s="399"/>
      <c r="GQZ862" s="399"/>
      <c r="GRA862" s="399"/>
      <c r="GRB862" s="399"/>
      <c r="GRC862" s="399"/>
      <c r="GRD862" s="399"/>
      <c r="GRE862" s="399"/>
      <c r="GRF862" s="399"/>
      <c r="GRG862" s="399"/>
      <c r="GRH862" s="399"/>
      <c r="GRI862" s="399"/>
      <c r="GRJ862" s="399"/>
      <c r="GRK862" s="399"/>
      <c r="GRL862" s="399"/>
      <c r="GRM862" s="399"/>
      <c r="GRN862" s="399"/>
      <c r="GRO862" s="399"/>
      <c r="GRP862" s="399"/>
      <c r="GRQ862" s="399"/>
      <c r="GRR862" s="399"/>
      <c r="GRS862" s="399"/>
      <c r="GRT862" s="399"/>
      <c r="GRU862" s="399"/>
      <c r="GRV862" s="399"/>
      <c r="GRW862" s="399"/>
      <c r="GRX862" s="399"/>
      <c r="GRY862" s="399"/>
      <c r="GRZ862" s="399"/>
      <c r="GSA862" s="399"/>
      <c r="GSB862" s="399"/>
      <c r="GSC862" s="399"/>
      <c r="GSD862" s="399"/>
      <c r="GSE862" s="399"/>
      <c r="GSF862" s="399"/>
      <c r="GSG862" s="399"/>
      <c r="GSH862" s="399"/>
      <c r="GSI862" s="399"/>
      <c r="GSJ862" s="399"/>
      <c r="GSK862" s="399"/>
      <c r="GSL862" s="399"/>
      <c r="GSM862" s="399"/>
      <c r="GSN862" s="399"/>
      <c r="GSO862" s="399"/>
      <c r="GSP862" s="399"/>
      <c r="GSQ862" s="399"/>
      <c r="GSR862" s="399"/>
      <c r="GSS862" s="399"/>
      <c r="GST862" s="399"/>
      <c r="GSU862" s="399"/>
      <c r="GSV862" s="399"/>
      <c r="GSW862" s="399"/>
      <c r="GSX862" s="399"/>
      <c r="GSY862" s="399"/>
      <c r="GSZ862" s="399"/>
      <c r="GTA862" s="399"/>
      <c r="GTB862" s="399"/>
      <c r="GTC862" s="399"/>
      <c r="GTD862" s="399"/>
      <c r="GTE862" s="399"/>
      <c r="GTF862" s="399"/>
      <c r="GTG862" s="399"/>
      <c r="GTH862" s="399"/>
      <c r="GTI862" s="399"/>
      <c r="GTJ862" s="399"/>
      <c r="GTK862" s="399"/>
      <c r="GTL862" s="399"/>
      <c r="GTM862" s="399"/>
      <c r="GTN862" s="399"/>
      <c r="GTO862" s="399"/>
      <c r="GTP862" s="399"/>
      <c r="GTQ862" s="399"/>
      <c r="GTR862" s="399"/>
      <c r="GTS862" s="399"/>
      <c r="GTT862" s="399"/>
      <c r="GTU862" s="399"/>
      <c r="GTV862" s="399"/>
      <c r="GTW862" s="399"/>
      <c r="GTX862" s="399"/>
      <c r="GTY862" s="399"/>
      <c r="GTZ862" s="399"/>
      <c r="GUA862" s="399"/>
      <c r="GUB862" s="399"/>
      <c r="GUC862" s="399"/>
      <c r="GUD862" s="399"/>
      <c r="GUE862" s="399"/>
      <c r="GUF862" s="399"/>
      <c r="GUG862" s="399"/>
      <c r="GUH862" s="399"/>
      <c r="GUI862" s="399"/>
      <c r="GUJ862" s="399"/>
      <c r="GUK862" s="399"/>
      <c r="GUL862" s="399"/>
      <c r="GUM862" s="399"/>
      <c r="GUN862" s="399"/>
      <c r="GUO862" s="399"/>
      <c r="GUP862" s="399"/>
      <c r="GUQ862" s="399"/>
      <c r="GUR862" s="399"/>
      <c r="GUS862" s="399"/>
      <c r="GUT862" s="399"/>
      <c r="GUU862" s="399"/>
      <c r="GUV862" s="399"/>
      <c r="GUW862" s="399"/>
      <c r="GUX862" s="399"/>
      <c r="GUY862" s="399"/>
      <c r="GUZ862" s="399"/>
      <c r="GVA862" s="399"/>
      <c r="GVB862" s="399"/>
      <c r="GVC862" s="399"/>
      <c r="GVD862" s="399"/>
      <c r="GVE862" s="399"/>
      <c r="GVF862" s="399"/>
      <c r="GVG862" s="399"/>
      <c r="GVH862" s="399"/>
      <c r="GVI862" s="399"/>
      <c r="GVJ862" s="399"/>
      <c r="GVK862" s="399"/>
      <c r="GVL862" s="399"/>
      <c r="GVM862" s="399"/>
      <c r="GVN862" s="399"/>
      <c r="GVO862" s="399"/>
      <c r="GVP862" s="399"/>
      <c r="GVQ862" s="399"/>
      <c r="GVR862" s="399"/>
      <c r="GVS862" s="399"/>
      <c r="GVT862" s="399"/>
      <c r="GVU862" s="399"/>
      <c r="GVV862" s="399"/>
      <c r="GVW862" s="399"/>
      <c r="GVX862" s="399"/>
      <c r="GVY862" s="399"/>
      <c r="GVZ862" s="399"/>
      <c r="GWA862" s="399"/>
      <c r="GWB862" s="399"/>
      <c r="GWC862" s="399"/>
      <c r="GWD862" s="399"/>
      <c r="GWE862" s="399"/>
      <c r="GWF862" s="399"/>
      <c r="GWG862" s="399"/>
      <c r="GWH862" s="399"/>
      <c r="GWI862" s="399"/>
      <c r="GWJ862" s="399"/>
      <c r="GWK862" s="399"/>
      <c r="GWL862" s="399"/>
      <c r="GWM862" s="399"/>
      <c r="GWN862" s="399"/>
      <c r="GWO862" s="399"/>
      <c r="GWP862" s="399"/>
      <c r="GWQ862" s="399"/>
      <c r="GWR862" s="399"/>
      <c r="GWS862" s="399"/>
      <c r="GWT862" s="399"/>
      <c r="GWU862" s="399"/>
      <c r="GWV862" s="399"/>
      <c r="GWW862" s="399"/>
      <c r="GWX862" s="399"/>
      <c r="GWY862" s="399"/>
      <c r="GWZ862" s="399"/>
      <c r="GXA862" s="399"/>
      <c r="GXB862" s="399"/>
      <c r="GXC862" s="399"/>
      <c r="GXD862" s="399"/>
      <c r="GXE862" s="399"/>
      <c r="GXF862" s="399"/>
      <c r="GXG862" s="399"/>
      <c r="GXH862" s="399"/>
      <c r="GXI862" s="399"/>
      <c r="GXJ862" s="399"/>
      <c r="GXK862" s="399"/>
      <c r="GXL862" s="399"/>
      <c r="GXM862" s="399"/>
      <c r="GXN862" s="399"/>
      <c r="GXO862" s="399"/>
      <c r="GXP862" s="399"/>
      <c r="GXQ862" s="399"/>
      <c r="GXR862" s="399"/>
      <c r="GXS862" s="399"/>
      <c r="GXT862" s="399"/>
      <c r="GXU862" s="399"/>
      <c r="GXV862" s="399"/>
      <c r="GXW862" s="399"/>
      <c r="GXX862" s="399"/>
      <c r="GXY862" s="399"/>
      <c r="GXZ862" s="399"/>
      <c r="GYA862" s="399"/>
      <c r="GYB862" s="399"/>
      <c r="GYC862" s="399"/>
      <c r="GYD862" s="399"/>
      <c r="GYE862" s="399"/>
      <c r="GYF862" s="399"/>
      <c r="GYG862" s="399"/>
      <c r="GYH862" s="399"/>
      <c r="GYI862" s="399"/>
      <c r="GYJ862" s="399"/>
      <c r="GYK862" s="399"/>
      <c r="GYL862" s="399"/>
      <c r="GYM862" s="399"/>
      <c r="GYN862" s="399"/>
      <c r="GYO862" s="399"/>
      <c r="GYP862" s="399"/>
      <c r="GYQ862" s="399"/>
      <c r="GYR862" s="399"/>
      <c r="GYS862" s="399"/>
      <c r="GYT862" s="399"/>
      <c r="GYU862" s="399"/>
      <c r="GYV862" s="399"/>
      <c r="GYW862" s="399"/>
      <c r="GYX862" s="399"/>
      <c r="GYY862" s="399"/>
      <c r="GYZ862" s="399"/>
      <c r="GZA862" s="399"/>
      <c r="GZB862" s="399"/>
      <c r="GZC862" s="399"/>
      <c r="GZD862" s="399"/>
      <c r="GZE862" s="399"/>
      <c r="GZF862" s="399"/>
      <c r="GZG862" s="399"/>
      <c r="GZH862" s="399"/>
      <c r="GZI862" s="399"/>
      <c r="GZJ862" s="399"/>
      <c r="GZK862" s="399"/>
      <c r="GZL862" s="399"/>
      <c r="GZM862" s="399"/>
      <c r="GZN862" s="399"/>
      <c r="GZO862" s="399"/>
      <c r="GZP862" s="399"/>
      <c r="GZQ862" s="399"/>
      <c r="GZR862" s="399"/>
      <c r="GZS862" s="399"/>
      <c r="GZT862" s="399"/>
      <c r="GZU862" s="399"/>
      <c r="GZV862" s="399"/>
      <c r="GZW862" s="399"/>
      <c r="GZX862" s="399"/>
      <c r="GZY862" s="399"/>
      <c r="GZZ862" s="399"/>
      <c r="HAA862" s="399"/>
      <c r="HAB862" s="399"/>
      <c r="HAC862" s="399"/>
      <c r="HAD862" s="399"/>
      <c r="HAE862" s="399"/>
      <c r="HAF862" s="399"/>
      <c r="HAG862" s="399"/>
      <c r="HAH862" s="399"/>
      <c r="HAI862" s="399"/>
      <c r="HAJ862" s="399"/>
      <c r="HAK862" s="399"/>
      <c r="HAL862" s="399"/>
      <c r="HAM862" s="399"/>
      <c r="HAN862" s="399"/>
      <c r="HAO862" s="399"/>
      <c r="HAP862" s="399"/>
      <c r="HAQ862" s="399"/>
      <c r="HAR862" s="399"/>
      <c r="HAS862" s="399"/>
      <c r="HAT862" s="399"/>
      <c r="HAU862" s="399"/>
      <c r="HAV862" s="399"/>
      <c r="HAW862" s="399"/>
      <c r="HAX862" s="399"/>
      <c r="HAY862" s="399"/>
      <c r="HAZ862" s="399"/>
      <c r="HBA862" s="399"/>
      <c r="HBB862" s="399"/>
      <c r="HBC862" s="399"/>
      <c r="HBD862" s="399"/>
      <c r="HBE862" s="399"/>
      <c r="HBF862" s="399"/>
      <c r="HBG862" s="399"/>
      <c r="HBH862" s="399"/>
      <c r="HBI862" s="399"/>
      <c r="HBJ862" s="399"/>
      <c r="HBK862" s="399"/>
      <c r="HBL862" s="399"/>
      <c r="HBM862" s="399"/>
      <c r="HBN862" s="399"/>
      <c r="HBO862" s="399"/>
      <c r="HBP862" s="399"/>
      <c r="HBQ862" s="399"/>
      <c r="HBR862" s="399"/>
      <c r="HBS862" s="399"/>
      <c r="HBT862" s="399"/>
      <c r="HBU862" s="399"/>
      <c r="HBV862" s="399"/>
      <c r="HBW862" s="399"/>
      <c r="HBX862" s="399"/>
      <c r="HBY862" s="399"/>
      <c r="HBZ862" s="399"/>
      <c r="HCA862" s="399"/>
      <c r="HCB862" s="399"/>
      <c r="HCC862" s="399"/>
      <c r="HCD862" s="399"/>
      <c r="HCE862" s="399"/>
      <c r="HCF862" s="399"/>
      <c r="HCG862" s="399"/>
      <c r="HCH862" s="399"/>
      <c r="HCI862" s="399"/>
      <c r="HCJ862" s="399"/>
      <c r="HCK862" s="399"/>
      <c r="HCL862" s="399"/>
      <c r="HCM862" s="399"/>
      <c r="HCN862" s="399"/>
      <c r="HCO862" s="399"/>
      <c r="HCP862" s="399"/>
      <c r="HCQ862" s="399"/>
      <c r="HCR862" s="399"/>
      <c r="HCS862" s="399"/>
      <c r="HCT862" s="399"/>
      <c r="HCU862" s="399"/>
      <c r="HCV862" s="399"/>
      <c r="HCW862" s="399"/>
      <c r="HCX862" s="399"/>
      <c r="HCY862" s="399"/>
      <c r="HCZ862" s="399"/>
      <c r="HDA862" s="399"/>
      <c r="HDB862" s="399"/>
      <c r="HDC862" s="399"/>
      <c r="HDD862" s="399"/>
      <c r="HDE862" s="399"/>
      <c r="HDF862" s="399"/>
      <c r="HDG862" s="399"/>
      <c r="HDH862" s="399"/>
      <c r="HDI862" s="399"/>
      <c r="HDJ862" s="399"/>
      <c r="HDK862" s="399"/>
      <c r="HDL862" s="399"/>
      <c r="HDM862" s="399"/>
      <c r="HDN862" s="399"/>
      <c r="HDO862" s="399"/>
      <c r="HDP862" s="399"/>
      <c r="HDQ862" s="399"/>
      <c r="HDR862" s="399"/>
      <c r="HDS862" s="399"/>
      <c r="HDT862" s="399"/>
      <c r="HDU862" s="399"/>
      <c r="HDV862" s="399"/>
      <c r="HDW862" s="399"/>
      <c r="HDX862" s="399"/>
      <c r="HDY862" s="399"/>
      <c r="HDZ862" s="399"/>
      <c r="HEA862" s="399"/>
      <c r="HEB862" s="399"/>
      <c r="HEC862" s="399"/>
      <c r="HED862" s="399"/>
      <c r="HEE862" s="399"/>
      <c r="HEF862" s="399"/>
      <c r="HEG862" s="399"/>
      <c r="HEH862" s="399"/>
      <c r="HEI862" s="399"/>
      <c r="HEJ862" s="399"/>
      <c r="HEK862" s="399"/>
      <c r="HEL862" s="399"/>
      <c r="HEM862" s="399"/>
      <c r="HEN862" s="399"/>
      <c r="HEO862" s="399"/>
      <c r="HEP862" s="399"/>
      <c r="HEQ862" s="399"/>
      <c r="HER862" s="399"/>
      <c r="HES862" s="399"/>
      <c r="HET862" s="399"/>
      <c r="HEU862" s="399"/>
      <c r="HEV862" s="399"/>
      <c r="HEW862" s="399"/>
      <c r="HEX862" s="399"/>
      <c r="HEY862" s="399"/>
      <c r="HEZ862" s="399"/>
      <c r="HFA862" s="399"/>
      <c r="HFB862" s="399"/>
      <c r="HFC862" s="399"/>
      <c r="HFD862" s="399"/>
      <c r="HFE862" s="399"/>
      <c r="HFF862" s="399"/>
      <c r="HFG862" s="399"/>
      <c r="HFH862" s="399"/>
      <c r="HFI862" s="399"/>
      <c r="HFJ862" s="399"/>
      <c r="HFK862" s="399"/>
      <c r="HFL862" s="399"/>
      <c r="HFM862" s="399"/>
      <c r="HFN862" s="399"/>
      <c r="HFO862" s="399"/>
      <c r="HFP862" s="399"/>
      <c r="HFQ862" s="399"/>
      <c r="HFR862" s="399"/>
      <c r="HFS862" s="399"/>
      <c r="HFT862" s="399"/>
      <c r="HFU862" s="399"/>
      <c r="HFV862" s="399"/>
      <c r="HFW862" s="399"/>
      <c r="HFX862" s="399"/>
      <c r="HFY862" s="399"/>
      <c r="HFZ862" s="399"/>
      <c r="HGA862" s="399"/>
      <c r="HGB862" s="399"/>
      <c r="HGC862" s="399"/>
      <c r="HGD862" s="399"/>
      <c r="HGE862" s="399"/>
      <c r="HGF862" s="399"/>
      <c r="HGG862" s="399"/>
      <c r="HGH862" s="399"/>
      <c r="HGI862" s="399"/>
      <c r="HGJ862" s="399"/>
      <c r="HGK862" s="399"/>
      <c r="HGL862" s="399"/>
      <c r="HGM862" s="399"/>
      <c r="HGN862" s="399"/>
      <c r="HGO862" s="399"/>
      <c r="HGP862" s="399"/>
      <c r="HGQ862" s="399"/>
      <c r="HGR862" s="399"/>
      <c r="HGS862" s="399"/>
      <c r="HGT862" s="399"/>
      <c r="HGU862" s="399"/>
      <c r="HGV862" s="399"/>
      <c r="HGW862" s="399"/>
      <c r="HGX862" s="399"/>
      <c r="HGY862" s="399"/>
      <c r="HGZ862" s="399"/>
      <c r="HHA862" s="399"/>
      <c r="HHB862" s="399"/>
      <c r="HHC862" s="399"/>
      <c r="HHD862" s="399"/>
      <c r="HHE862" s="399"/>
      <c r="HHF862" s="399"/>
      <c r="HHG862" s="399"/>
      <c r="HHH862" s="399"/>
      <c r="HHI862" s="399"/>
      <c r="HHJ862" s="399"/>
      <c r="HHK862" s="399"/>
      <c r="HHL862" s="399"/>
      <c r="HHM862" s="399"/>
      <c r="HHN862" s="399"/>
      <c r="HHO862" s="399"/>
      <c r="HHP862" s="399"/>
      <c r="HHQ862" s="399"/>
      <c r="HHR862" s="399"/>
      <c r="HHS862" s="399"/>
      <c r="HHT862" s="399"/>
      <c r="HHU862" s="399"/>
      <c r="HHV862" s="399"/>
      <c r="HHW862" s="399"/>
      <c r="HHX862" s="399"/>
      <c r="HHY862" s="399"/>
      <c r="HHZ862" s="399"/>
      <c r="HIA862" s="399"/>
      <c r="HIB862" s="399"/>
      <c r="HIC862" s="399"/>
      <c r="HID862" s="399"/>
      <c r="HIE862" s="399"/>
      <c r="HIF862" s="399"/>
      <c r="HIG862" s="399"/>
      <c r="HIH862" s="399"/>
      <c r="HII862" s="399"/>
      <c r="HIJ862" s="399"/>
      <c r="HIK862" s="399"/>
      <c r="HIL862" s="399"/>
      <c r="HIM862" s="399"/>
      <c r="HIN862" s="399"/>
      <c r="HIO862" s="399"/>
      <c r="HIP862" s="399"/>
      <c r="HIQ862" s="399"/>
      <c r="HIR862" s="399"/>
      <c r="HIS862" s="399"/>
      <c r="HIT862" s="399"/>
      <c r="HIU862" s="399"/>
      <c r="HIV862" s="399"/>
      <c r="HIW862" s="399"/>
      <c r="HIX862" s="399"/>
      <c r="HIY862" s="399"/>
      <c r="HIZ862" s="399"/>
      <c r="HJA862" s="399"/>
      <c r="HJB862" s="399"/>
      <c r="HJC862" s="399"/>
      <c r="HJD862" s="399"/>
      <c r="HJE862" s="399"/>
      <c r="HJF862" s="399"/>
      <c r="HJG862" s="399"/>
      <c r="HJH862" s="399"/>
      <c r="HJI862" s="399"/>
      <c r="HJJ862" s="399"/>
      <c r="HJK862" s="399"/>
      <c r="HJL862" s="399"/>
      <c r="HJM862" s="399"/>
      <c r="HJN862" s="399"/>
      <c r="HJO862" s="399"/>
      <c r="HJP862" s="399"/>
      <c r="HJQ862" s="399"/>
      <c r="HJR862" s="399"/>
      <c r="HJS862" s="399"/>
      <c r="HJT862" s="399"/>
      <c r="HJU862" s="399"/>
      <c r="HJV862" s="399"/>
      <c r="HJW862" s="399"/>
      <c r="HJX862" s="399"/>
      <c r="HJY862" s="399"/>
      <c r="HJZ862" s="399"/>
      <c r="HKA862" s="399"/>
      <c r="HKB862" s="399"/>
      <c r="HKC862" s="399"/>
      <c r="HKD862" s="399"/>
      <c r="HKE862" s="399"/>
      <c r="HKF862" s="399"/>
      <c r="HKG862" s="399"/>
      <c r="HKH862" s="399"/>
      <c r="HKI862" s="399"/>
      <c r="HKJ862" s="399"/>
      <c r="HKK862" s="399"/>
      <c r="HKL862" s="399"/>
      <c r="HKM862" s="399"/>
      <c r="HKN862" s="399"/>
      <c r="HKO862" s="399"/>
      <c r="HKP862" s="399"/>
      <c r="HKQ862" s="399"/>
      <c r="HKR862" s="399"/>
      <c r="HKS862" s="399"/>
      <c r="HKT862" s="399"/>
      <c r="HKU862" s="399"/>
      <c r="HKV862" s="399"/>
      <c r="HKW862" s="399"/>
      <c r="HKX862" s="399"/>
      <c r="HKY862" s="399"/>
      <c r="HKZ862" s="399"/>
      <c r="HLA862" s="399"/>
      <c r="HLB862" s="399"/>
      <c r="HLC862" s="399"/>
      <c r="HLD862" s="399"/>
      <c r="HLE862" s="399"/>
      <c r="HLF862" s="399"/>
      <c r="HLG862" s="399"/>
      <c r="HLH862" s="399"/>
      <c r="HLI862" s="399"/>
      <c r="HLJ862" s="399"/>
      <c r="HLK862" s="399"/>
      <c r="HLL862" s="399"/>
      <c r="HLM862" s="399"/>
      <c r="HLN862" s="399"/>
      <c r="HLO862" s="399"/>
      <c r="HLP862" s="399"/>
      <c r="HLQ862" s="399"/>
      <c r="HLR862" s="399"/>
      <c r="HLS862" s="399"/>
      <c r="HLT862" s="399"/>
      <c r="HLU862" s="399"/>
      <c r="HLV862" s="399"/>
      <c r="HLW862" s="399"/>
      <c r="HLX862" s="399"/>
      <c r="HLY862" s="399"/>
      <c r="HLZ862" s="399"/>
      <c r="HMA862" s="399"/>
      <c r="HMB862" s="399"/>
      <c r="HMC862" s="399"/>
      <c r="HMD862" s="399"/>
      <c r="HME862" s="399"/>
      <c r="HMF862" s="399"/>
      <c r="HMG862" s="399"/>
      <c r="HMH862" s="399"/>
      <c r="HMI862" s="399"/>
      <c r="HMJ862" s="399"/>
      <c r="HMK862" s="399"/>
      <c r="HML862" s="399"/>
      <c r="HMM862" s="399"/>
      <c r="HMN862" s="399"/>
      <c r="HMO862" s="399"/>
      <c r="HMP862" s="399"/>
      <c r="HMQ862" s="399"/>
      <c r="HMR862" s="399"/>
      <c r="HMS862" s="399"/>
      <c r="HMT862" s="399"/>
      <c r="HMU862" s="399"/>
      <c r="HMV862" s="399"/>
      <c r="HMW862" s="399"/>
      <c r="HMX862" s="399"/>
      <c r="HMY862" s="399"/>
      <c r="HMZ862" s="399"/>
      <c r="HNA862" s="399"/>
      <c r="HNB862" s="399"/>
      <c r="HNC862" s="399"/>
      <c r="HND862" s="399"/>
      <c r="HNE862" s="399"/>
      <c r="HNF862" s="399"/>
      <c r="HNG862" s="399"/>
      <c r="HNH862" s="399"/>
      <c r="HNI862" s="399"/>
      <c r="HNJ862" s="399"/>
      <c r="HNK862" s="399"/>
      <c r="HNL862" s="399"/>
      <c r="HNM862" s="399"/>
      <c r="HNN862" s="399"/>
      <c r="HNO862" s="399"/>
      <c r="HNP862" s="399"/>
      <c r="HNQ862" s="399"/>
      <c r="HNR862" s="399"/>
      <c r="HNS862" s="399"/>
      <c r="HNT862" s="399"/>
      <c r="HNU862" s="399"/>
      <c r="HNV862" s="399"/>
      <c r="HNW862" s="399"/>
      <c r="HNX862" s="399"/>
      <c r="HNY862" s="399"/>
      <c r="HNZ862" s="399"/>
      <c r="HOA862" s="399"/>
      <c r="HOB862" s="399"/>
      <c r="HOC862" s="399"/>
      <c r="HOD862" s="399"/>
      <c r="HOE862" s="399"/>
      <c r="HOF862" s="399"/>
      <c r="HOG862" s="399"/>
      <c r="HOH862" s="399"/>
      <c r="HOI862" s="399"/>
      <c r="HOJ862" s="399"/>
      <c r="HOK862" s="399"/>
      <c r="HOL862" s="399"/>
      <c r="HOM862" s="399"/>
      <c r="HON862" s="399"/>
      <c r="HOO862" s="399"/>
      <c r="HOP862" s="399"/>
      <c r="HOQ862" s="399"/>
      <c r="HOR862" s="399"/>
      <c r="HOS862" s="399"/>
      <c r="HOT862" s="399"/>
      <c r="HOU862" s="399"/>
      <c r="HOV862" s="399"/>
      <c r="HOW862" s="399"/>
      <c r="HOX862" s="399"/>
      <c r="HOY862" s="399"/>
      <c r="HOZ862" s="399"/>
      <c r="HPA862" s="399"/>
      <c r="HPB862" s="399"/>
      <c r="HPC862" s="399"/>
      <c r="HPD862" s="399"/>
      <c r="HPE862" s="399"/>
      <c r="HPF862" s="399"/>
      <c r="HPG862" s="399"/>
      <c r="HPH862" s="399"/>
      <c r="HPI862" s="399"/>
      <c r="HPJ862" s="399"/>
      <c r="HPK862" s="399"/>
      <c r="HPL862" s="399"/>
      <c r="HPM862" s="399"/>
      <c r="HPN862" s="399"/>
      <c r="HPO862" s="399"/>
      <c r="HPP862" s="399"/>
      <c r="HPQ862" s="399"/>
      <c r="HPR862" s="399"/>
      <c r="HPS862" s="399"/>
      <c r="HPT862" s="399"/>
      <c r="HPU862" s="399"/>
      <c r="HPV862" s="399"/>
      <c r="HPW862" s="399"/>
      <c r="HPX862" s="399"/>
      <c r="HPY862" s="399"/>
      <c r="HPZ862" s="399"/>
      <c r="HQA862" s="399"/>
      <c r="HQB862" s="399"/>
      <c r="HQC862" s="399"/>
      <c r="HQD862" s="399"/>
      <c r="HQE862" s="399"/>
      <c r="HQF862" s="399"/>
      <c r="HQG862" s="399"/>
      <c r="HQH862" s="399"/>
      <c r="HQI862" s="399"/>
      <c r="HQJ862" s="399"/>
      <c r="HQK862" s="399"/>
      <c r="HQL862" s="399"/>
      <c r="HQM862" s="399"/>
      <c r="HQN862" s="399"/>
      <c r="HQO862" s="399"/>
      <c r="HQP862" s="399"/>
      <c r="HQQ862" s="399"/>
      <c r="HQR862" s="399"/>
      <c r="HQS862" s="399"/>
      <c r="HQT862" s="399"/>
      <c r="HQU862" s="399"/>
      <c r="HQV862" s="399"/>
      <c r="HQW862" s="399"/>
      <c r="HQX862" s="399"/>
      <c r="HQY862" s="399"/>
      <c r="HQZ862" s="399"/>
      <c r="HRA862" s="399"/>
      <c r="HRB862" s="399"/>
      <c r="HRC862" s="399"/>
      <c r="HRD862" s="399"/>
      <c r="HRE862" s="399"/>
      <c r="HRF862" s="399"/>
      <c r="HRG862" s="399"/>
      <c r="HRH862" s="399"/>
      <c r="HRI862" s="399"/>
      <c r="HRJ862" s="399"/>
      <c r="HRK862" s="399"/>
      <c r="HRL862" s="399"/>
      <c r="HRM862" s="399"/>
      <c r="HRN862" s="399"/>
      <c r="HRO862" s="399"/>
      <c r="HRP862" s="399"/>
      <c r="HRQ862" s="399"/>
      <c r="HRR862" s="399"/>
      <c r="HRS862" s="399"/>
      <c r="HRT862" s="399"/>
      <c r="HRU862" s="399"/>
      <c r="HRV862" s="399"/>
      <c r="HRW862" s="399"/>
      <c r="HRX862" s="399"/>
      <c r="HRY862" s="399"/>
      <c r="HRZ862" s="399"/>
      <c r="HSA862" s="399"/>
      <c r="HSB862" s="399"/>
      <c r="HSC862" s="399"/>
      <c r="HSD862" s="399"/>
      <c r="HSE862" s="399"/>
      <c r="HSF862" s="399"/>
      <c r="HSG862" s="399"/>
      <c r="HSH862" s="399"/>
      <c r="HSI862" s="399"/>
      <c r="HSJ862" s="399"/>
      <c r="HSK862" s="399"/>
      <c r="HSL862" s="399"/>
      <c r="HSM862" s="399"/>
      <c r="HSN862" s="399"/>
      <c r="HSO862" s="399"/>
      <c r="HSP862" s="399"/>
      <c r="HSQ862" s="399"/>
      <c r="HSR862" s="399"/>
      <c r="HSS862" s="399"/>
      <c r="HST862" s="399"/>
      <c r="HSU862" s="399"/>
      <c r="HSV862" s="399"/>
      <c r="HSW862" s="399"/>
      <c r="HSX862" s="399"/>
      <c r="HSY862" s="399"/>
      <c r="HSZ862" s="399"/>
      <c r="HTA862" s="399"/>
      <c r="HTB862" s="399"/>
      <c r="HTC862" s="399"/>
      <c r="HTD862" s="399"/>
      <c r="HTE862" s="399"/>
      <c r="HTF862" s="399"/>
      <c r="HTG862" s="399"/>
      <c r="HTH862" s="399"/>
      <c r="HTI862" s="399"/>
      <c r="HTJ862" s="399"/>
      <c r="HTK862" s="399"/>
      <c r="HTL862" s="399"/>
      <c r="HTM862" s="399"/>
      <c r="HTN862" s="399"/>
      <c r="HTO862" s="399"/>
      <c r="HTP862" s="399"/>
      <c r="HTQ862" s="399"/>
      <c r="HTR862" s="399"/>
      <c r="HTS862" s="399"/>
      <c r="HTT862" s="399"/>
      <c r="HTU862" s="399"/>
      <c r="HTV862" s="399"/>
      <c r="HTW862" s="399"/>
      <c r="HTX862" s="399"/>
      <c r="HTY862" s="399"/>
      <c r="HTZ862" s="399"/>
      <c r="HUA862" s="399"/>
      <c r="HUB862" s="399"/>
      <c r="HUC862" s="399"/>
      <c r="HUD862" s="399"/>
      <c r="HUE862" s="399"/>
      <c r="HUF862" s="399"/>
      <c r="HUG862" s="399"/>
      <c r="HUH862" s="399"/>
      <c r="HUI862" s="399"/>
      <c r="HUJ862" s="399"/>
      <c r="HUK862" s="399"/>
      <c r="HUL862" s="399"/>
      <c r="HUM862" s="399"/>
      <c r="HUN862" s="399"/>
      <c r="HUO862" s="399"/>
      <c r="HUP862" s="399"/>
      <c r="HUQ862" s="399"/>
      <c r="HUR862" s="399"/>
      <c r="HUS862" s="399"/>
      <c r="HUT862" s="399"/>
      <c r="HUU862" s="399"/>
      <c r="HUV862" s="399"/>
      <c r="HUW862" s="399"/>
      <c r="HUX862" s="399"/>
      <c r="HUY862" s="399"/>
      <c r="HUZ862" s="399"/>
      <c r="HVA862" s="399"/>
      <c r="HVB862" s="399"/>
      <c r="HVC862" s="399"/>
      <c r="HVD862" s="399"/>
      <c r="HVE862" s="399"/>
      <c r="HVF862" s="399"/>
      <c r="HVG862" s="399"/>
      <c r="HVH862" s="399"/>
      <c r="HVI862" s="399"/>
      <c r="HVJ862" s="399"/>
      <c r="HVK862" s="399"/>
      <c r="HVL862" s="399"/>
      <c r="HVM862" s="399"/>
      <c r="HVN862" s="399"/>
      <c r="HVO862" s="399"/>
      <c r="HVP862" s="399"/>
      <c r="HVQ862" s="399"/>
      <c r="HVR862" s="399"/>
      <c r="HVS862" s="399"/>
      <c r="HVT862" s="399"/>
      <c r="HVU862" s="399"/>
      <c r="HVV862" s="399"/>
      <c r="HVW862" s="399"/>
      <c r="HVX862" s="399"/>
      <c r="HVY862" s="399"/>
      <c r="HVZ862" s="399"/>
      <c r="HWA862" s="399"/>
      <c r="HWB862" s="399"/>
      <c r="HWC862" s="399"/>
      <c r="HWD862" s="399"/>
      <c r="HWE862" s="399"/>
      <c r="HWF862" s="399"/>
      <c r="HWG862" s="399"/>
      <c r="HWH862" s="399"/>
      <c r="HWI862" s="399"/>
      <c r="HWJ862" s="399"/>
      <c r="HWK862" s="399"/>
      <c r="HWL862" s="399"/>
      <c r="HWM862" s="399"/>
      <c r="HWN862" s="399"/>
      <c r="HWO862" s="399"/>
      <c r="HWP862" s="399"/>
      <c r="HWQ862" s="399"/>
      <c r="HWR862" s="399"/>
      <c r="HWS862" s="399"/>
      <c r="HWT862" s="399"/>
      <c r="HWU862" s="399"/>
      <c r="HWV862" s="399"/>
      <c r="HWW862" s="399"/>
      <c r="HWX862" s="399"/>
      <c r="HWY862" s="399"/>
      <c r="HWZ862" s="399"/>
      <c r="HXA862" s="399"/>
      <c r="HXB862" s="399"/>
      <c r="HXC862" s="399"/>
      <c r="HXD862" s="399"/>
      <c r="HXE862" s="399"/>
      <c r="HXF862" s="399"/>
      <c r="HXG862" s="399"/>
      <c r="HXH862" s="399"/>
      <c r="HXI862" s="399"/>
      <c r="HXJ862" s="399"/>
      <c r="HXK862" s="399"/>
      <c r="HXL862" s="399"/>
      <c r="HXM862" s="399"/>
      <c r="HXN862" s="399"/>
      <c r="HXO862" s="399"/>
      <c r="HXP862" s="399"/>
      <c r="HXQ862" s="399"/>
      <c r="HXR862" s="399"/>
      <c r="HXS862" s="399"/>
      <c r="HXT862" s="399"/>
      <c r="HXU862" s="399"/>
      <c r="HXV862" s="399"/>
      <c r="HXW862" s="399"/>
      <c r="HXX862" s="399"/>
      <c r="HXY862" s="399"/>
      <c r="HXZ862" s="399"/>
      <c r="HYA862" s="399"/>
      <c r="HYB862" s="399"/>
      <c r="HYC862" s="399"/>
      <c r="HYD862" s="399"/>
      <c r="HYE862" s="399"/>
      <c r="HYF862" s="399"/>
      <c r="HYG862" s="399"/>
      <c r="HYH862" s="399"/>
      <c r="HYI862" s="399"/>
      <c r="HYJ862" s="399"/>
      <c r="HYK862" s="399"/>
      <c r="HYL862" s="399"/>
      <c r="HYM862" s="399"/>
      <c r="HYN862" s="399"/>
      <c r="HYO862" s="399"/>
      <c r="HYP862" s="399"/>
      <c r="HYQ862" s="399"/>
      <c r="HYR862" s="399"/>
      <c r="HYS862" s="399"/>
      <c r="HYT862" s="399"/>
      <c r="HYU862" s="399"/>
      <c r="HYV862" s="399"/>
      <c r="HYW862" s="399"/>
      <c r="HYX862" s="399"/>
      <c r="HYY862" s="399"/>
      <c r="HYZ862" s="399"/>
      <c r="HZA862" s="399"/>
      <c r="HZB862" s="399"/>
      <c r="HZC862" s="399"/>
      <c r="HZD862" s="399"/>
      <c r="HZE862" s="399"/>
      <c r="HZF862" s="399"/>
      <c r="HZG862" s="399"/>
      <c r="HZH862" s="399"/>
      <c r="HZI862" s="399"/>
      <c r="HZJ862" s="399"/>
      <c r="HZK862" s="399"/>
      <c r="HZL862" s="399"/>
      <c r="HZM862" s="399"/>
      <c r="HZN862" s="399"/>
      <c r="HZO862" s="399"/>
      <c r="HZP862" s="399"/>
      <c r="HZQ862" s="399"/>
      <c r="HZR862" s="399"/>
      <c r="HZS862" s="399"/>
      <c r="HZT862" s="399"/>
      <c r="HZU862" s="399"/>
      <c r="HZV862" s="399"/>
      <c r="HZW862" s="399"/>
      <c r="HZX862" s="399"/>
      <c r="HZY862" s="399"/>
      <c r="HZZ862" s="399"/>
      <c r="IAA862" s="399"/>
      <c r="IAB862" s="399"/>
      <c r="IAC862" s="399"/>
      <c r="IAD862" s="399"/>
      <c r="IAE862" s="399"/>
      <c r="IAF862" s="399"/>
      <c r="IAG862" s="399"/>
      <c r="IAH862" s="399"/>
      <c r="IAI862" s="399"/>
      <c r="IAJ862" s="399"/>
      <c r="IAK862" s="399"/>
      <c r="IAL862" s="399"/>
      <c r="IAM862" s="399"/>
      <c r="IAN862" s="399"/>
      <c r="IAO862" s="399"/>
      <c r="IAP862" s="399"/>
      <c r="IAQ862" s="399"/>
      <c r="IAR862" s="399"/>
      <c r="IAS862" s="399"/>
      <c r="IAT862" s="399"/>
      <c r="IAU862" s="399"/>
      <c r="IAV862" s="399"/>
      <c r="IAW862" s="399"/>
      <c r="IAX862" s="399"/>
      <c r="IAY862" s="399"/>
      <c r="IAZ862" s="399"/>
      <c r="IBA862" s="399"/>
      <c r="IBB862" s="399"/>
      <c r="IBC862" s="399"/>
      <c r="IBD862" s="399"/>
      <c r="IBE862" s="399"/>
      <c r="IBF862" s="399"/>
      <c r="IBG862" s="399"/>
      <c r="IBH862" s="399"/>
      <c r="IBI862" s="399"/>
      <c r="IBJ862" s="399"/>
      <c r="IBK862" s="399"/>
      <c r="IBL862" s="399"/>
      <c r="IBM862" s="399"/>
      <c r="IBN862" s="399"/>
      <c r="IBO862" s="399"/>
      <c r="IBP862" s="399"/>
      <c r="IBQ862" s="399"/>
      <c r="IBR862" s="399"/>
      <c r="IBS862" s="399"/>
      <c r="IBT862" s="399"/>
      <c r="IBU862" s="399"/>
      <c r="IBV862" s="399"/>
      <c r="IBW862" s="399"/>
      <c r="IBX862" s="399"/>
      <c r="IBY862" s="399"/>
      <c r="IBZ862" s="399"/>
      <c r="ICA862" s="399"/>
      <c r="ICB862" s="399"/>
      <c r="ICC862" s="399"/>
      <c r="ICD862" s="399"/>
      <c r="ICE862" s="399"/>
      <c r="ICF862" s="399"/>
      <c r="ICG862" s="399"/>
      <c r="ICH862" s="399"/>
      <c r="ICI862" s="399"/>
      <c r="ICJ862" s="399"/>
      <c r="ICK862" s="399"/>
      <c r="ICL862" s="399"/>
      <c r="ICM862" s="399"/>
      <c r="ICN862" s="399"/>
      <c r="ICO862" s="399"/>
      <c r="ICP862" s="399"/>
      <c r="ICQ862" s="399"/>
      <c r="ICR862" s="399"/>
      <c r="ICS862" s="399"/>
      <c r="ICT862" s="399"/>
      <c r="ICU862" s="399"/>
      <c r="ICV862" s="399"/>
      <c r="ICW862" s="399"/>
      <c r="ICX862" s="399"/>
      <c r="ICY862" s="399"/>
      <c r="ICZ862" s="399"/>
      <c r="IDA862" s="399"/>
      <c r="IDB862" s="399"/>
      <c r="IDC862" s="399"/>
      <c r="IDD862" s="399"/>
      <c r="IDE862" s="399"/>
      <c r="IDF862" s="399"/>
      <c r="IDG862" s="399"/>
      <c r="IDH862" s="399"/>
      <c r="IDI862" s="399"/>
      <c r="IDJ862" s="399"/>
      <c r="IDK862" s="399"/>
      <c r="IDL862" s="399"/>
      <c r="IDM862" s="399"/>
      <c r="IDN862" s="399"/>
      <c r="IDO862" s="399"/>
      <c r="IDP862" s="399"/>
      <c r="IDQ862" s="399"/>
      <c r="IDR862" s="399"/>
      <c r="IDS862" s="399"/>
      <c r="IDT862" s="399"/>
      <c r="IDU862" s="399"/>
      <c r="IDV862" s="399"/>
      <c r="IDW862" s="399"/>
      <c r="IDX862" s="399"/>
      <c r="IDY862" s="399"/>
      <c r="IDZ862" s="399"/>
      <c r="IEA862" s="399"/>
      <c r="IEB862" s="399"/>
      <c r="IEC862" s="399"/>
      <c r="IED862" s="399"/>
      <c r="IEE862" s="399"/>
      <c r="IEF862" s="399"/>
      <c r="IEG862" s="399"/>
      <c r="IEH862" s="399"/>
      <c r="IEI862" s="399"/>
      <c r="IEJ862" s="399"/>
      <c r="IEK862" s="399"/>
      <c r="IEL862" s="399"/>
      <c r="IEM862" s="399"/>
      <c r="IEN862" s="399"/>
      <c r="IEO862" s="399"/>
      <c r="IEP862" s="399"/>
      <c r="IEQ862" s="399"/>
      <c r="IER862" s="399"/>
      <c r="IES862" s="399"/>
      <c r="IET862" s="399"/>
      <c r="IEU862" s="399"/>
      <c r="IEV862" s="399"/>
      <c r="IEW862" s="399"/>
      <c r="IEX862" s="399"/>
      <c r="IEY862" s="399"/>
      <c r="IEZ862" s="399"/>
      <c r="IFA862" s="399"/>
      <c r="IFB862" s="399"/>
      <c r="IFC862" s="399"/>
      <c r="IFD862" s="399"/>
      <c r="IFE862" s="399"/>
      <c r="IFF862" s="399"/>
      <c r="IFG862" s="399"/>
      <c r="IFH862" s="399"/>
      <c r="IFI862" s="399"/>
      <c r="IFJ862" s="399"/>
      <c r="IFK862" s="399"/>
      <c r="IFL862" s="399"/>
      <c r="IFM862" s="399"/>
      <c r="IFN862" s="399"/>
      <c r="IFO862" s="399"/>
      <c r="IFP862" s="399"/>
      <c r="IFQ862" s="399"/>
      <c r="IFR862" s="399"/>
      <c r="IFS862" s="399"/>
      <c r="IFT862" s="399"/>
      <c r="IFU862" s="399"/>
      <c r="IFV862" s="399"/>
      <c r="IFW862" s="399"/>
      <c r="IFX862" s="399"/>
      <c r="IFY862" s="399"/>
      <c r="IFZ862" s="399"/>
      <c r="IGA862" s="399"/>
      <c r="IGB862" s="399"/>
      <c r="IGC862" s="399"/>
      <c r="IGD862" s="399"/>
      <c r="IGE862" s="399"/>
      <c r="IGF862" s="399"/>
      <c r="IGG862" s="399"/>
      <c r="IGH862" s="399"/>
      <c r="IGI862" s="399"/>
      <c r="IGJ862" s="399"/>
      <c r="IGK862" s="399"/>
      <c r="IGL862" s="399"/>
      <c r="IGM862" s="399"/>
      <c r="IGN862" s="399"/>
      <c r="IGO862" s="399"/>
      <c r="IGP862" s="399"/>
      <c r="IGQ862" s="399"/>
      <c r="IGR862" s="399"/>
      <c r="IGS862" s="399"/>
      <c r="IGT862" s="399"/>
      <c r="IGU862" s="399"/>
      <c r="IGV862" s="399"/>
      <c r="IGW862" s="399"/>
      <c r="IGX862" s="399"/>
      <c r="IGY862" s="399"/>
      <c r="IGZ862" s="399"/>
      <c r="IHA862" s="399"/>
      <c r="IHB862" s="399"/>
      <c r="IHC862" s="399"/>
      <c r="IHD862" s="399"/>
      <c r="IHE862" s="399"/>
      <c r="IHF862" s="399"/>
      <c r="IHG862" s="399"/>
      <c r="IHH862" s="399"/>
      <c r="IHI862" s="399"/>
      <c r="IHJ862" s="399"/>
      <c r="IHK862" s="399"/>
      <c r="IHL862" s="399"/>
      <c r="IHM862" s="399"/>
      <c r="IHN862" s="399"/>
      <c r="IHO862" s="399"/>
      <c r="IHP862" s="399"/>
      <c r="IHQ862" s="399"/>
      <c r="IHR862" s="399"/>
      <c r="IHS862" s="399"/>
      <c r="IHT862" s="399"/>
      <c r="IHU862" s="399"/>
      <c r="IHV862" s="399"/>
      <c r="IHW862" s="399"/>
      <c r="IHX862" s="399"/>
      <c r="IHY862" s="399"/>
      <c r="IHZ862" s="399"/>
      <c r="IIA862" s="399"/>
      <c r="IIB862" s="399"/>
      <c r="IIC862" s="399"/>
      <c r="IID862" s="399"/>
      <c r="IIE862" s="399"/>
      <c r="IIF862" s="399"/>
      <c r="IIG862" s="399"/>
      <c r="IIH862" s="399"/>
      <c r="III862" s="399"/>
      <c r="IIJ862" s="399"/>
      <c r="IIK862" s="399"/>
      <c r="IIL862" s="399"/>
      <c r="IIM862" s="399"/>
      <c r="IIN862" s="399"/>
      <c r="IIO862" s="399"/>
      <c r="IIP862" s="399"/>
      <c r="IIQ862" s="399"/>
      <c r="IIR862" s="399"/>
      <c r="IIS862" s="399"/>
      <c r="IIT862" s="399"/>
      <c r="IIU862" s="399"/>
      <c r="IIV862" s="399"/>
      <c r="IIW862" s="399"/>
      <c r="IIX862" s="399"/>
      <c r="IIY862" s="399"/>
      <c r="IIZ862" s="399"/>
      <c r="IJA862" s="399"/>
      <c r="IJB862" s="399"/>
      <c r="IJC862" s="399"/>
      <c r="IJD862" s="399"/>
      <c r="IJE862" s="399"/>
      <c r="IJF862" s="399"/>
      <c r="IJG862" s="399"/>
      <c r="IJH862" s="399"/>
      <c r="IJI862" s="399"/>
      <c r="IJJ862" s="399"/>
      <c r="IJK862" s="399"/>
      <c r="IJL862" s="399"/>
      <c r="IJM862" s="399"/>
      <c r="IJN862" s="399"/>
      <c r="IJO862" s="399"/>
      <c r="IJP862" s="399"/>
      <c r="IJQ862" s="399"/>
      <c r="IJR862" s="399"/>
      <c r="IJS862" s="399"/>
      <c r="IJT862" s="399"/>
      <c r="IJU862" s="399"/>
      <c r="IJV862" s="399"/>
      <c r="IJW862" s="399"/>
      <c r="IJX862" s="399"/>
      <c r="IJY862" s="399"/>
      <c r="IJZ862" s="399"/>
      <c r="IKA862" s="399"/>
      <c r="IKB862" s="399"/>
      <c r="IKC862" s="399"/>
      <c r="IKD862" s="399"/>
      <c r="IKE862" s="399"/>
      <c r="IKF862" s="399"/>
      <c r="IKG862" s="399"/>
      <c r="IKH862" s="399"/>
      <c r="IKI862" s="399"/>
      <c r="IKJ862" s="399"/>
      <c r="IKK862" s="399"/>
      <c r="IKL862" s="399"/>
      <c r="IKM862" s="399"/>
      <c r="IKN862" s="399"/>
      <c r="IKO862" s="399"/>
      <c r="IKP862" s="399"/>
      <c r="IKQ862" s="399"/>
      <c r="IKR862" s="399"/>
      <c r="IKS862" s="399"/>
      <c r="IKT862" s="399"/>
      <c r="IKU862" s="399"/>
      <c r="IKV862" s="399"/>
      <c r="IKW862" s="399"/>
      <c r="IKX862" s="399"/>
      <c r="IKY862" s="399"/>
      <c r="IKZ862" s="399"/>
      <c r="ILA862" s="399"/>
      <c r="ILB862" s="399"/>
      <c r="ILC862" s="399"/>
      <c r="ILD862" s="399"/>
      <c r="ILE862" s="399"/>
      <c r="ILF862" s="399"/>
      <c r="ILG862" s="399"/>
      <c r="ILH862" s="399"/>
      <c r="ILI862" s="399"/>
      <c r="ILJ862" s="399"/>
      <c r="ILK862" s="399"/>
      <c r="ILL862" s="399"/>
      <c r="ILM862" s="399"/>
      <c r="ILN862" s="399"/>
      <c r="ILO862" s="399"/>
      <c r="ILP862" s="399"/>
      <c r="ILQ862" s="399"/>
      <c r="ILR862" s="399"/>
      <c r="ILS862" s="399"/>
      <c r="ILT862" s="399"/>
      <c r="ILU862" s="399"/>
      <c r="ILV862" s="399"/>
      <c r="ILW862" s="399"/>
      <c r="ILX862" s="399"/>
      <c r="ILY862" s="399"/>
      <c r="ILZ862" s="399"/>
      <c r="IMA862" s="399"/>
      <c r="IMB862" s="399"/>
      <c r="IMC862" s="399"/>
      <c r="IMD862" s="399"/>
      <c r="IME862" s="399"/>
      <c r="IMF862" s="399"/>
      <c r="IMG862" s="399"/>
      <c r="IMH862" s="399"/>
      <c r="IMI862" s="399"/>
      <c r="IMJ862" s="399"/>
      <c r="IMK862" s="399"/>
      <c r="IML862" s="399"/>
      <c r="IMM862" s="399"/>
      <c r="IMN862" s="399"/>
      <c r="IMO862" s="399"/>
      <c r="IMP862" s="399"/>
      <c r="IMQ862" s="399"/>
      <c r="IMR862" s="399"/>
      <c r="IMS862" s="399"/>
      <c r="IMT862" s="399"/>
      <c r="IMU862" s="399"/>
      <c r="IMV862" s="399"/>
      <c r="IMW862" s="399"/>
      <c r="IMX862" s="399"/>
      <c r="IMY862" s="399"/>
      <c r="IMZ862" s="399"/>
      <c r="INA862" s="399"/>
      <c r="INB862" s="399"/>
      <c r="INC862" s="399"/>
      <c r="IND862" s="399"/>
      <c r="INE862" s="399"/>
      <c r="INF862" s="399"/>
      <c r="ING862" s="399"/>
      <c r="INH862" s="399"/>
      <c r="INI862" s="399"/>
      <c r="INJ862" s="399"/>
      <c r="INK862" s="399"/>
      <c r="INL862" s="399"/>
      <c r="INM862" s="399"/>
      <c r="INN862" s="399"/>
      <c r="INO862" s="399"/>
      <c r="INP862" s="399"/>
      <c r="INQ862" s="399"/>
      <c r="INR862" s="399"/>
      <c r="INS862" s="399"/>
      <c r="INT862" s="399"/>
      <c r="INU862" s="399"/>
      <c r="INV862" s="399"/>
      <c r="INW862" s="399"/>
      <c r="INX862" s="399"/>
      <c r="INY862" s="399"/>
      <c r="INZ862" s="399"/>
      <c r="IOA862" s="399"/>
      <c r="IOB862" s="399"/>
      <c r="IOC862" s="399"/>
      <c r="IOD862" s="399"/>
      <c r="IOE862" s="399"/>
      <c r="IOF862" s="399"/>
      <c r="IOG862" s="399"/>
      <c r="IOH862" s="399"/>
      <c r="IOI862" s="399"/>
      <c r="IOJ862" s="399"/>
      <c r="IOK862" s="399"/>
      <c r="IOL862" s="399"/>
      <c r="IOM862" s="399"/>
      <c r="ION862" s="399"/>
      <c r="IOO862" s="399"/>
      <c r="IOP862" s="399"/>
      <c r="IOQ862" s="399"/>
      <c r="IOR862" s="399"/>
      <c r="IOS862" s="399"/>
      <c r="IOT862" s="399"/>
      <c r="IOU862" s="399"/>
      <c r="IOV862" s="399"/>
      <c r="IOW862" s="399"/>
      <c r="IOX862" s="399"/>
      <c r="IOY862" s="399"/>
      <c r="IOZ862" s="399"/>
      <c r="IPA862" s="399"/>
      <c r="IPB862" s="399"/>
      <c r="IPC862" s="399"/>
      <c r="IPD862" s="399"/>
      <c r="IPE862" s="399"/>
      <c r="IPF862" s="399"/>
      <c r="IPG862" s="399"/>
      <c r="IPH862" s="399"/>
      <c r="IPI862" s="399"/>
      <c r="IPJ862" s="399"/>
      <c r="IPK862" s="399"/>
      <c r="IPL862" s="399"/>
      <c r="IPM862" s="399"/>
      <c r="IPN862" s="399"/>
      <c r="IPO862" s="399"/>
      <c r="IPP862" s="399"/>
      <c r="IPQ862" s="399"/>
      <c r="IPR862" s="399"/>
      <c r="IPS862" s="399"/>
      <c r="IPT862" s="399"/>
      <c r="IPU862" s="399"/>
      <c r="IPV862" s="399"/>
      <c r="IPW862" s="399"/>
      <c r="IPX862" s="399"/>
      <c r="IPY862" s="399"/>
      <c r="IPZ862" s="399"/>
      <c r="IQA862" s="399"/>
      <c r="IQB862" s="399"/>
      <c r="IQC862" s="399"/>
      <c r="IQD862" s="399"/>
      <c r="IQE862" s="399"/>
      <c r="IQF862" s="399"/>
      <c r="IQG862" s="399"/>
      <c r="IQH862" s="399"/>
      <c r="IQI862" s="399"/>
      <c r="IQJ862" s="399"/>
      <c r="IQK862" s="399"/>
      <c r="IQL862" s="399"/>
      <c r="IQM862" s="399"/>
      <c r="IQN862" s="399"/>
      <c r="IQO862" s="399"/>
      <c r="IQP862" s="399"/>
      <c r="IQQ862" s="399"/>
      <c r="IQR862" s="399"/>
      <c r="IQS862" s="399"/>
      <c r="IQT862" s="399"/>
      <c r="IQU862" s="399"/>
      <c r="IQV862" s="399"/>
      <c r="IQW862" s="399"/>
      <c r="IQX862" s="399"/>
      <c r="IQY862" s="399"/>
      <c r="IQZ862" s="399"/>
      <c r="IRA862" s="399"/>
      <c r="IRB862" s="399"/>
      <c r="IRC862" s="399"/>
      <c r="IRD862" s="399"/>
      <c r="IRE862" s="399"/>
      <c r="IRF862" s="399"/>
      <c r="IRG862" s="399"/>
      <c r="IRH862" s="399"/>
      <c r="IRI862" s="399"/>
      <c r="IRJ862" s="399"/>
      <c r="IRK862" s="399"/>
      <c r="IRL862" s="399"/>
      <c r="IRM862" s="399"/>
      <c r="IRN862" s="399"/>
      <c r="IRO862" s="399"/>
      <c r="IRP862" s="399"/>
      <c r="IRQ862" s="399"/>
      <c r="IRR862" s="399"/>
      <c r="IRS862" s="399"/>
      <c r="IRT862" s="399"/>
      <c r="IRU862" s="399"/>
      <c r="IRV862" s="399"/>
      <c r="IRW862" s="399"/>
      <c r="IRX862" s="399"/>
      <c r="IRY862" s="399"/>
      <c r="IRZ862" s="399"/>
      <c r="ISA862" s="399"/>
      <c r="ISB862" s="399"/>
      <c r="ISC862" s="399"/>
      <c r="ISD862" s="399"/>
      <c r="ISE862" s="399"/>
      <c r="ISF862" s="399"/>
      <c r="ISG862" s="399"/>
      <c r="ISH862" s="399"/>
      <c r="ISI862" s="399"/>
      <c r="ISJ862" s="399"/>
      <c r="ISK862" s="399"/>
      <c r="ISL862" s="399"/>
      <c r="ISM862" s="399"/>
      <c r="ISN862" s="399"/>
      <c r="ISO862" s="399"/>
      <c r="ISP862" s="399"/>
      <c r="ISQ862" s="399"/>
      <c r="ISR862" s="399"/>
      <c r="ISS862" s="399"/>
      <c r="IST862" s="399"/>
      <c r="ISU862" s="399"/>
      <c r="ISV862" s="399"/>
      <c r="ISW862" s="399"/>
      <c r="ISX862" s="399"/>
      <c r="ISY862" s="399"/>
      <c r="ISZ862" s="399"/>
      <c r="ITA862" s="399"/>
      <c r="ITB862" s="399"/>
      <c r="ITC862" s="399"/>
      <c r="ITD862" s="399"/>
      <c r="ITE862" s="399"/>
      <c r="ITF862" s="399"/>
      <c r="ITG862" s="399"/>
      <c r="ITH862" s="399"/>
      <c r="ITI862" s="399"/>
      <c r="ITJ862" s="399"/>
      <c r="ITK862" s="399"/>
      <c r="ITL862" s="399"/>
      <c r="ITM862" s="399"/>
      <c r="ITN862" s="399"/>
      <c r="ITO862" s="399"/>
      <c r="ITP862" s="399"/>
      <c r="ITQ862" s="399"/>
      <c r="ITR862" s="399"/>
      <c r="ITS862" s="399"/>
      <c r="ITT862" s="399"/>
      <c r="ITU862" s="399"/>
      <c r="ITV862" s="399"/>
      <c r="ITW862" s="399"/>
      <c r="ITX862" s="399"/>
      <c r="ITY862" s="399"/>
      <c r="ITZ862" s="399"/>
      <c r="IUA862" s="399"/>
      <c r="IUB862" s="399"/>
      <c r="IUC862" s="399"/>
      <c r="IUD862" s="399"/>
      <c r="IUE862" s="399"/>
      <c r="IUF862" s="399"/>
      <c r="IUG862" s="399"/>
      <c r="IUH862" s="399"/>
      <c r="IUI862" s="399"/>
      <c r="IUJ862" s="399"/>
      <c r="IUK862" s="399"/>
      <c r="IUL862" s="399"/>
      <c r="IUM862" s="399"/>
      <c r="IUN862" s="399"/>
      <c r="IUO862" s="399"/>
      <c r="IUP862" s="399"/>
      <c r="IUQ862" s="399"/>
      <c r="IUR862" s="399"/>
      <c r="IUS862" s="399"/>
      <c r="IUT862" s="399"/>
      <c r="IUU862" s="399"/>
      <c r="IUV862" s="399"/>
      <c r="IUW862" s="399"/>
      <c r="IUX862" s="399"/>
      <c r="IUY862" s="399"/>
      <c r="IUZ862" s="399"/>
      <c r="IVA862" s="399"/>
      <c r="IVB862" s="399"/>
      <c r="IVC862" s="399"/>
      <c r="IVD862" s="399"/>
      <c r="IVE862" s="399"/>
      <c r="IVF862" s="399"/>
      <c r="IVG862" s="399"/>
      <c r="IVH862" s="399"/>
      <c r="IVI862" s="399"/>
      <c r="IVJ862" s="399"/>
      <c r="IVK862" s="399"/>
      <c r="IVL862" s="399"/>
      <c r="IVM862" s="399"/>
      <c r="IVN862" s="399"/>
      <c r="IVO862" s="399"/>
      <c r="IVP862" s="399"/>
      <c r="IVQ862" s="399"/>
      <c r="IVR862" s="399"/>
      <c r="IVS862" s="399"/>
      <c r="IVT862" s="399"/>
      <c r="IVU862" s="399"/>
      <c r="IVV862" s="399"/>
      <c r="IVW862" s="399"/>
      <c r="IVX862" s="399"/>
      <c r="IVY862" s="399"/>
      <c r="IVZ862" s="399"/>
      <c r="IWA862" s="399"/>
      <c r="IWB862" s="399"/>
      <c r="IWC862" s="399"/>
      <c r="IWD862" s="399"/>
      <c r="IWE862" s="399"/>
      <c r="IWF862" s="399"/>
      <c r="IWG862" s="399"/>
      <c r="IWH862" s="399"/>
      <c r="IWI862" s="399"/>
      <c r="IWJ862" s="399"/>
      <c r="IWK862" s="399"/>
      <c r="IWL862" s="399"/>
      <c r="IWM862" s="399"/>
      <c r="IWN862" s="399"/>
      <c r="IWO862" s="399"/>
      <c r="IWP862" s="399"/>
      <c r="IWQ862" s="399"/>
      <c r="IWR862" s="399"/>
      <c r="IWS862" s="399"/>
      <c r="IWT862" s="399"/>
      <c r="IWU862" s="399"/>
      <c r="IWV862" s="399"/>
      <c r="IWW862" s="399"/>
      <c r="IWX862" s="399"/>
      <c r="IWY862" s="399"/>
      <c r="IWZ862" s="399"/>
      <c r="IXA862" s="399"/>
      <c r="IXB862" s="399"/>
      <c r="IXC862" s="399"/>
      <c r="IXD862" s="399"/>
      <c r="IXE862" s="399"/>
      <c r="IXF862" s="399"/>
      <c r="IXG862" s="399"/>
      <c r="IXH862" s="399"/>
      <c r="IXI862" s="399"/>
      <c r="IXJ862" s="399"/>
      <c r="IXK862" s="399"/>
      <c r="IXL862" s="399"/>
      <c r="IXM862" s="399"/>
      <c r="IXN862" s="399"/>
      <c r="IXO862" s="399"/>
      <c r="IXP862" s="399"/>
      <c r="IXQ862" s="399"/>
      <c r="IXR862" s="399"/>
      <c r="IXS862" s="399"/>
      <c r="IXT862" s="399"/>
      <c r="IXU862" s="399"/>
      <c r="IXV862" s="399"/>
      <c r="IXW862" s="399"/>
      <c r="IXX862" s="399"/>
      <c r="IXY862" s="399"/>
      <c r="IXZ862" s="399"/>
      <c r="IYA862" s="399"/>
      <c r="IYB862" s="399"/>
      <c r="IYC862" s="399"/>
      <c r="IYD862" s="399"/>
      <c r="IYE862" s="399"/>
      <c r="IYF862" s="399"/>
      <c r="IYG862" s="399"/>
      <c r="IYH862" s="399"/>
      <c r="IYI862" s="399"/>
      <c r="IYJ862" s="399"/>
      <c r="IYK862" s="399"/>
      <c r="IYL862" s="399"/>
      <c r="IYM862" s="399"/>
      <c r="IYN862" s="399"/>
      <c r="IYO862" s="399"/>
      <c r="IYP862" s="399"/>
      <c r="IYQ862" s="399"/>
      <c r="IYR862" s="399"/>
      <c r="IYS862" s="399"/>
      <c r="IYT862" s="399"/>
      <c r="IYU862" s="399"/>
      <c r="IYV862" s="399"/>
      <c r="IYW862" s="399"/>
      <c r="IYX862" s="399"/>
      <c r="IYY862" s="399"/>
      <c r="IYZ862" s="399"/>
      <c r="IZA862" s="399"/>
      <c r="IZB862" s="399"/>
      <c r="IZC862" s="399"/>
      <c r="IZD862" s="399"/>
      <c r="IZE862" s="399"/>
      <c r="IZF862" s="399"/>
      <c r="IZG862" s="399"/>
      <c r="IZH862" s="399"/>
      <c r="IZI862" s="399"/>
      <c r="IZJ862" s="399"/>
      <c r="IZK862" s="399"/>
      <c r="IZL862" s="399"/>
      <c r="IZM862" s="399"/>
      <c r="IZN862" s="399"/>
      <c r="IZO862" s="399"/>
      <c r="IZP862" s="399"/>
      <c r="IZQ862" s="399"/>
      <c r="IZR862" s="399"/>
      <c r="IZS862" s="399"/>
      <c r="IZT862" s="399"/>
      <c r="IZU862" s="399"/>
      <c r="IZV862" s="399"/>
      <c r="IZW862" s="399"/>
      <c r="IZX862" s="399"/>
      <c r="IZY862" s="399"/>
      <c r="IZZ862" s="399"/>
      <c r="JAA862" s="399"/>
      <c r="JAB862" s="399"/>
      <c r="JAC862" s="399"/>
      <c r="JAD862" s="399"/>
      <c r="JAE862" s="399"/>
      <c r="JAF862" s="399"/>
      <c r="JAG862" s="399"/>
      <c r="JAH862" s="399"/>
      <c r="JAI862" s="399"/>
      <c r="JAJ862" s="399"/>
      <c r="JAK862" s="399"/>
      <c r="JAL862" s="399"/>
      <c r="JAM862" s="399"/>
      <c r="JAN862" s="399"/>
      <c r="JAO862" s="399"/>
      <c r="JAP862" s="399"/>
      <c r="JAQ862" s="399"/>
      <c r="JAR862" s="399"/>
      <c r="JAS862" s="399"/>
      <c r="JAT862" s="399"/>
      <c r="JAU862" s="399"/>
      <c r="JAV862" s="399"/>
      <c r="JAW862" s="399"/>
      <c r="JAX862" s="399"/>
      <c r="JAY862" s="399"/>
      <c r="JAZ862" s="399"/>
      <c r="JBA862" s="399"/>
      <c r="JBB862" s="399"/>
      <c r="JBC862" s="399"/>
      <c r="JBD862" s="399"/>
      <c r="JBE862" s="399"/>
      <c r="JBF862" s="399"/>
      <c r="JBG862" s="399"/>
      <c r="JBH862" s="399"/>
      <c r="JBI862" s="399"/>
      <c r="JBJ862" s="399"/>
      <c r="JBK862" s="399"/>
      <c r="JBL862" s="399"/>
      <c r="JBM862" s="399"/>
      <c r="JBN862" s="399"/>
      <c r="JBO862" s="399"/>
      <c r="JBP862" s="399"/>
      <c r="JBQ862" s="399"/>
      <c r="JBR862" s="399"/>
      <c r="JBS862" s="399"/>
      <c r="JBT862" s="399"/>
      <c r="JBU862" s="399"/>
      <c r="JBV862" s="399"/>
      <c r="JBW862" s="399"/>
      <c r="JBX862" s="399"/>
      <c r="JBY862" s="399"/>
      <c r="JBZ862" s="399"/>
      <c r="JCA862" s="399"/>
      <c r="JCB862" s="399"/>
      <c r="JCC862" s="399"/>
      <c r="JCD862" s="399"/>
      <c r="JCE862" s="399"/>
      <c r="JCF862" s="399"/>
      <c r="JCG862" s="399"/>
      <c r="JCH862" s="399"/>
      <c r="JCI862" s="399"/>
      <c r="JCJ862" s="399"/>
      <c r="JCK862" s="399"/>
      <c r="JCL862" s="399"/>
      <c r="JCM862" s="399"/>
      <c r="JCN862" s="399"/>
      <c r="JCO862" s="399"/>
      <c r="JCP862" s="399"/>
      <c r="JCQ862" s="399"/>
      <c r="JCR862" s="399"/>
      <c r="JCS862" s="399"/>
      <c r="JCT862" s="399"/>
      <c r="JCU862" s="399"/>
      <c r="JCV862" s="399"/>
      <c r="JCW862" s="399"/>
      <c r="JCX862" s="399"/>
      <c r="JCY862" s="399"/>
      <c r="JCZ862" s="399"/>
      <c r="JDA862" s="399"/>
      <c r="JDB862" s="399"/>
      <c r="JDC862" s="399"/>
      <c r="JDD862" s="399"/>
      <c r="JDE862" s="399"/>
      <c r="JDF862" s="399"/>
      <c r="JDG862" s="399"/>
      <c r="JDH862" s="399"/>
      <c r="JDI862" s="399"/>
      <c r="JDJ862" s="399"/>
      <c r="JDK862" s="399"/>
      <c r="JDL862" s="399"/>
      <c r="JDM862" s="399"/>
      <c r="JDN862" s="399"/>
      <c r="JDO862" s="399"/>
      <c r="JDP862" s="399"/>
      <c r="JDQ862" s="399"/>
      <c r="JDR862" s="399"/>
      <c r="JDS862" s="399"/>
      <c r="JDT862" s="399"/>
      <c r="JDU862" s="399"/>
      <c r="JDV862" s="399"/>
      <c r="JDW862" s="399"/>
      <c r="JDX862" s="399"/>
      <c r="JDY862" s="399"/>
      <c r="JDZ862" s="399"/>
      <c r="JEA862" s="399"/>
      <c r="JEB862" s="399"/>
      <c r="JEC862" s="399"/>
      <c r="JED862" s="399"/>
      <c r="JEE862" s="399"/>
      <c r="JEF862" s="399"/>
      <c r="JEG862" s="399"/>
      <c r="JEH862" s="399"/>
      <c r="JEI862" s="399"/>
      <c r="JEJ862" s="399"/>
      <c r="JEK862" s="399"/>
      <c r="JEL862" s="399"/>
      <c r="JEM862" s="399"/>
      <c r="JEN862" s="399"/>
      <c r="JEO862" s="399"/>
      <c r="JEP862" s="399"/>
      <c r="JEQ862" s="399"/>
      <c r="JER862" s="399"/>
      <c r="JES862" s="399"/>
      <c r="JET862" s="399"/>
      <c r="JEU862" s="399"/>
      <c r="JEV862" s="399"/>
      <c r="JEW862" s="399"/>
      <c r="JEX862" s="399"/>
      <c r="JEY862" s="399"/>
      <c r="JEZ862" s="399"/>
      <c r="JFA862" s="399"/>
      <c r="JFB862" s="399"/>
      <c r="JFC862" s="399"/>
      <c r="JFD862" s="399"/>
      <c r="JFE862" s="399"/>
      <c r="JFF862" s="399"/>
      <c r="JFG862" s="399"/>
      <c r="JFH862" s="399"/>
      <c r="JFI862" s="399"/>
      <c r="JFJ862" s="399"/>
      <c r="JFK862" s="399"/>
      <c r="JFL862" s="399"/>
      <c r="JFM862" s="399"/>
      <c r="JFN862" s="399"/>
      <c r="JFO862" s="399"/>
      <c r="JFP862" s="399"/>
      <c r="JFQ862" s="399"/>
      <c r="JFR862" s="399"/>
      <c r="JFS862" s="399"/>
      <c r="JFT862" s="399"/>
      <c r="JFU862" s="399"/>
      <c r="JFV862" s="399"/>
      <c r="JFW862" s="399"/>
      <c r="JFX862" s="399"/>
      <c r="JFY862" s="399"/>
      <c r="JFZ862" s="399"/>
      <c r="JGA862" s="399"/>
      <c r="JGB862" s="399"/>
      <c r="JGC862" s="399"/>
      <c r="JGD862" s="399"/>
      <c r="JGE862" s="399"/>
      <c r="JGF862" s="399"/>
      <c r="JGG862" s="399"/>
      <c r="JGH862" s="399"/>
      <c r="JGI862" s="399"/>
      <c r="JGJ862" s="399"/>
      <c r="JGK862" s="399"/>
      <c r="JGL862" s="399"/>
      <c r="JGM862" s="399"/>
      <c r="JGN862" s="399"/>
      <c r="JGO862" s="399"/>
      <c r="JGP862" s="399"/>
      <c r="JGQ862" s="399"/>
      <c r="JGR862" s="399"/>
      <c r="JGS862" s="399"/>
      <c r="JGT862" s="399"/>
      <c r="JGU862" s="399"/>
      <c r="JGV862" s="399"/>
      <c r="JGW862" s="399"/>
      <c r="JGX862" s="399"/>
      <c r="JGY862" s="399"/>
      <c r="JGZ862" s="399"/>
      <c r="JHA862" s="399"/>
      <c r="JHB862" s="399"/>
      <c r="JHC862" s="399"/>
      <c r="JHD862" s="399"/>
      <c r="JHE862" s="399"/>
      <c r="JHF862" s="399"/>
      <c r="JHG862" s="399"/>
      <c r="JHH862" s="399"/>
      <c r="JHI862" s="399"/>
      <c r="JHJ862" s="399"/>
      <c r="JHK862" s="399"/>
      <c r="JHL862" s="399"/>
      <c r="JHM862" s="399"/>
      <c r="JHN862" s="399"/>
      <c r="JHO862" s="399"/>
      <c r="JHP862" s="399"/>
      <c r="JHQ862" s="399"/>
      <c r="JHR862" s="399"/>
      <c r="JHS862" s="399"/>
      <c r="JHT862" s="399"/>
      <c r="JHU862" s="399"/>
      <c r="JHV862" s="399"/>
      <c r="JHW862" s="399"/>
      <c r="JHX862" s="399"/>
      <c r="JHY862" s="399"/>
      <c r="JHZ862" s="399"/>
      <c r="JIA862" s="399"/>
      <c r="JIB862" s="399"/>
      <c r="JIC862" s="399"/>
      <c r="JID862" s="399"/>
      <c r="JIE862" s="399"/>
      <c r="JIF862" s="399"/>
      <c r="JIG862" s="399"/>
      <c r="JIH862" s="399"/>
      <c r="JII862" s="399"/>
      <c r="JIJ862" s="399"/>
      <c r="JIK862" s="399"/>
      <c r="JIL862" s="399"/>
      <c r="JIM862" s="399"/>
      <c r="JIN862" s="399"/>
      <c r="JIO862" s="399"/>
      <c r="JIP862" s="399"/>
      <c r="JIQ862" s="399"/>
      <c r="JIR862" s="399"/>
      <c r="JIS862" s="399"/>
      <c r="JIT862" s="399"/>
      <c r="JIU862" s="399"/>
      <c r="JIV862" s="399"/>
      <c r="JIW862" s="399"/>
      <c r="JIX862" s="399"/>
      <c r="JIY862" s="399"/>
      <c r="JIZ862" s="399"/>
      <c r="JJA862" s="399"/>
      <c r="JJB862" s="399"/>
      <c r="JJC862" s="399"/>
      <c r="JJD862" s="399"/>
      <c r="JJE862" s="399"/>
      <c r="JJF862" s="399"/>
      <c r="JJG862" s="399"/>
      <c r="JJH862" s="399"/>
      <c r="JJI862" s="399"/>
      <c r="JJJ862" s="399"/>
      <c r="JJK862" s="399"/>
      <c r="JJL862" s="399"/>
      <c r="JJM862" s="399"/>
      <c r="JJN862" s="399"/>
      <c r="JJO862" s="399"/>
      <c r="JJP862" s="399"/>
      <c r="JJQ862" s="399"/>
      <c r="JJR862" s="399"/>
      <c r="JJS862" s="399"/>
      <c r="JJT862" s="399"/>
      <c r="JJU862" s="399"/>
      <c r="JJV862" s="399"/>
      <c r="JJW862" s="399"/>
      <c r="JJX862" s="399"/>
      <c r="JJY862" s="399"/>
      <c r="JJZ862" s="399"/>
      <c r="JKA862" s="399"/>
      <c r="JKB862" s="399"/>
      <c r="JKC862" s="399"/>
      <c r="JKD862" s="399"/>
      <c r="JKE862" s="399"/>
      <c r="JKF862" s="399"/>
      <c r="JKG862" s="399"/>
      <c r="JKH862" s="399"/>
      <c r="JKI862" s="399"/>
      <c r="JKJ862" s="399"/>
      <c r="JKK862" s="399"/>
      <c r="JKL862" s="399"/>
      <c r="JKM862" s="399"/>
      <c r="JKN862" s="399"/>
      <c r="JKO862" s="399"/>
      <c r="JKP862" s="399"/>
      <c r="JKQ862" s="399"/>
      <c r="JKR862" s="399"/>
      <c r="JKS862" s="399"/>
      <c r="JKT862" s="399"/>
      <c r="JKU862" s="399"/>
      <c r="JKV862" s="399"/>
      <c r="JKW862" s="399"/>
      <c r="JKX862" s="399"/>
      <c r="JKY862" s="399"/>
      <c r="JKZ862" s="399"/>
      <c r="JLA862" s="399"/>
      <c r="JLB862" s="399"/>
      <c r="JLC862" s="399"/>
      <c r="JLD862" s="399"/>
      <c r="JLE862" s="399"/>
      <c r="JLF862" s="399"/>
      <c r="JLG862" s="399"/>
      <c r="JLH862" s="399"/>
      <c r="JLI862" s="399"/>
      <c r="JLJ862" s="399"/>
      <c r="JLK862" s="399"/>
      <c r="JLL862" s="399"/>
      <c r="JLM862" s="399"/>
      <c r="JLN862" s="399"/>
      <c r="JLO862" s="399"/>
      <c r="JLP862" s="399"/>
      <c r="JLQ862" s="399"/>
      <c r="JLR862" s="399"/>
      <c r="JLS862" s="399"/>
      <c r="JLT862" s="399"/>
      <c r="JLU862" s="399"/>
      <c r="JLV862" s="399"/>
      <c r="JLW862" s="399"/>
      <c r="JLX862" s="399"/>
      <c r="JLY862" s="399"/>
      <c r="JLZ862" s="399"/>
      <c r="JMA862" s="399"/>
      <c r="JMB862" s="399"/>
      <c r="JMC862" s="399"/>
      <c r="JMD862" s="399"/>
      <c r="JME862" s="399"/>
      <c r="JMF862" s="399"/>
      <c r="JMG862" s="399"/>
      <c r="JMH862" s="399"/>
      <c r="JMI862" s="399"/>
      <c r="JMJ862" s="399"/>
      <c r="JMK862" s="399"/>
      <c r="JML862" s="399"/>
      <c r="JMM862" s="399"/>
      <c r="JMN862" s="399"/>
      <c r="JMO862" s="399"/>
      <c r="JMP862" s="399"/>
      <c r="JMQ862" s="399"/>
      <c r="JMR862" s="399"/>
      <c r="JMS862" s="399"/>
      <c r="JMT862" s="399"/>
      <c r="JMU862" s="399"/>
      <c r="JMV862" s="399"/>
      <c r="JMW862" s="399"/>
      <c r="JMX862" s="399"/>
      <c r="JMY862" s="399"/>
      <c r="JMZ862" s="399"/>
      <c r="JNA862" s="399"/>
      <c r="JNB862" s="399"/>
      <c r="JNC862" s="399"/>
      <c r="JND862" s="399"/>
      <c r="JNE862" s="399"/>
      <c r="JNF862" s="399"/>
      <c r="JNG862" s="399"/>
      <c r="JNH862" s="399"/>
      <c r="JNI862" s="399"/>
      <c r="JNJ862" s="399"/>
      <c r="JNK862" s="399"/>
      <c r="JNL862" s="399"/>
      <c r="JNM862" s="399"/>
      <c r="JNN862" s="399"/>
      <c r="JNO862" s="399"/>
      <c r="JNP862" s="399"/>
      <c r="JNQ862" s="399"/>
      <c r="JNR862" s="399"/>
      <c r="JNS862" s="399"/>
      <c r="JNT862" s="399"/>
      <c r="JNU862" s="399"/>
      <c r="JNV862" s="399"/>
      <c r="JNW862" s="399"/>
      <c r="JNX862" s="399"/>
      <c r="JNY862" s="399"/>
      <c r="JNZ862" s="399"/>
      <c r="JOA862" s="399"/>
      <c r="JOB862" s="399"/>
      <c r="JOC862" s="399"/>
      <c r="JOD862" s="399"/>
      <c r="JOE862" s="399"/>
      <c r="JOF862" s="399"/>
      <c r="JOG862" s="399"/>
      <c r="JOH862" s="399"/>
      <c r="JOI862" s="399"/>
      <c r="JOJ862" s="399"/>
      <c r="JOK862" s="399"/>
      <c r="JOL862" s="399"/>
      <c r="JOM862" s="399"/>
      <c r="JON862" s="399"/>
      <c r="JOO862" s="399"/>
      <c r="JOP862" s="399"/>
      <c r="JOQ862" s="399"/>
      <c r="JOR862" s="399"/>
      <c r="JOS862" s="399"/>
      <c r="JOT862" s="399"/>
      <c r="JOU862" s="399"/>
      <c r="JOV862" s="399"/>
      <c r="JOW862" s="399"/>
      <c r="JOX862" s="399"/>
      <c r="JOY862" s="399"/>
      <c r="JOZ862" s="399"/>
      <c r="JPA862" s="399"/>
      <c r="JPB862" s="399"/>
      <c r="JPC862" s="399"/>
      <c r="JPD862" s="399"/>
      <c r="JPE862" s="399"/>
      <c r="JPF862" s="399"/>
      <c r="JPG862" s="399"/>
      <c r="JPH862" s="399"/>
      <c r="JPI862" s="399"/>
      <c r="JPJ862" s="399"/>
      <c r="JPK862" s="399"/>
      <c r="JPL862" s="399"/>
      <c r="JPM862" s="399"/>
      <c r="JPN862" s="399"/>
      <c r="JPO862" s="399"/>
      <c r="JPP862" s="399"/>
      <c r="JPQ862" s="399"/>
      <c r="JPR862" s="399"/>
      <c r="JPS862" s="399"/>
      <c r="JPT862" s="399"/>
      <c r="JPU862" s="399"/>
      <c r="JPV862" s="399"/>
      <c r="JPW862" s="399"/>
      <c r="JPX862" s="399"/>
      <c r="JPY862" s="399"/>
      <c r="JPZ862" s="399"/>
      <c r="JQA862" s="399"/>
      <c r="JQB862" s="399"/>
      <c r="JQC862" s="399"/>
      <c r="JQD862" s="399"/>
      <c r="JQE862" s="399"/>
      <c r="JQF862" s="399"/>
      <c r="JQG862" s="399"/>
      <c r="JQH862" s="399"/>
      <c r="JQI862" s="399"/>
      <c r="JQJ862" s="399"/>
      <c r="JQK862" s="399"/>
      <c r="JQL862" s="399"/>
      <c r="JQM862" s="399"/>
      <c r="JQN862" s="399"/>
      <c r="JQO862" s="399"/>
      <c r="JQP862" s="399"/>
      <c r="JQQ862" s="399"/>
      <c r="JQR862" s="399"/>
      <c r="JQS862" s="399"/>
      <c r="JQT862" s="399"/>
      <c r="JQU862" s="399"/>
      <c r="JQV862" s="399"/>
      <c r="JQW862" s="399"/>
      <c r="JQX862" s="399"/>
      <c r="JQY862" s="399"/>
      <c r="JQZ862" s="399"/>
      <c r="JRA862" s="399"/>
      <c r="JRB862" s="399"/>
      <c r="JRC862" s="399"/>
      <c r="JRD862" s="399"/>
      <c r="JRE862" s="399"/>
      <c r="JRF862" s="399"/>
      <c r="JRG862" s="399"/>
      <c r="JRH862" s="399"/>
      <c r="JRI862" s="399"/>
      <c r="JRJ862" s="399"/>
      <c r="JRK862" s="399"/>
      <c r="JRL862" s="399"/>
      <c r="JRM862" s="399"/>
      <c r="JRN862" s="399"/>
      <c r="JRO862" s="399"/>
      <c r="JRP862" s="399"/>
      <c r="JRQ862" s="399"/>
      <c r="JRR862" s="399"/>
      <c r="JRS862" s="399"/>
      <c r="JRT862" s="399"/>
      <c r="JRU862" s="399"/>
      <c r="JRV862" s="399"/>
      <c r="JRW862" s="399"/>
      <c r="JRX862" s="399"/>
      <c r="JRY862" s="399"/>
      <c r="JRZ862" s="399"/>
      <c r="JSA862" s="399"/>
      <c r="JSB862" s="399"/>
      <c r="JSC862" s="399"/>
      <c r="JSD862" s="399"/>
      <c r="JSE862" s="399"/>
      <c r="JSF862" s="399"/>
      <c r="JSG862" s="399"/>
      <c r="JSH862" s="399"/>
      <c r="JSI862" s="399"/>
      <c r="JSJ862" s="399"/>
      <c r="JSK862" s="399"/>
      <c r="JSL862" s="399"/>
      <c r="JSM862" s="399"/>
      <c r="JSN862" s="399"/>
      <c r="JSO862" s="399"/>
      <c r="JSP862" s="399"/>
      <c r="JSQ862" s="399"/>
      <c r="JSR862" s="399"/>
      <c r="JSS862" s="399"/>
      <c r="JST862" s="399"/>
      <c r="JSU862" s="399"/>
      <c r="JSV862" s="399"/>
      <c r="JSW862" s="399"/>
      <c r="JSX862" s="399"/>
      <c r="JSY862" s="399"/>
      <c r="JSZ862" s="399"/>
      <c r="JTA862" s="399"/>
      <c r="JTB862" s="399"/>
      <c r="JTC862" s="399"/>
      <c r="JTD862" s="399"/>
      <c r="JTE862" s="399"/>
      <c r="JTF862" s="399"/>
      <c r="JTG862" s="399"/>
      <c r="JTH862" s="399"/>
      <c r="JTI862" s="399"/>
      <c r="JTJ862" s="399"/>
      <c r="JTK862" s="399"/>
      <c r="JTL862" s="399"/>
      <c r="JTM862" s="399"/>
      <c r="JTN862" s="399"/>
      <c r="JTO862" s="399"/>
      <c r="JTP862" s="399"/>
      <c r="JTQ862" s="399"/>
      <c r="JTR862" s="399"/>
      <c r="JTS862" s="399"/>
      <c r="JTT862" s="399"/>
      <c r="JTU862" s="399"/>
      <c r="JTV862" s="399"/>
      <c r="JTW862" s="399"/>
      <c r="JTX862" s="399"/>
      <c r="JTY862" s="399"/>
      <c r="JTZ862" s="399"/>
      <c r="JUA862" s="399"/>
      <c r="JUB862" s="399"/>
      <c r="JUC862" s="399"/>
      <c r="JUD862" s="399"/>
      <c r="JUE862" s="399"/>
      <c r="JUF862" s="399"/>
      <c r="JUG862" s="399"/>
      <c r="JUH862" s="399"/>
      <c r="JUI862" s="399"/>
      <c r="JUJ862" s="399"/>
      <c r="JUK862" s="399"/>
      <c r="JUL862" s="399"/>
      <c r="JUM862" s="399"/>
      <c r="JUN862" s="399"/>
      <c r="JUO862" s="399"/>
      <c r="JUP862" s="399"/>
      <c r="JUQ862" s="399"/>
      <c r="JUR862" s="399"/>
      <c r="JUS862" s="399"/>
      <c r="JUT862" s="399"/>
      <c r="JUU862" s="399"/>
      <c r="JUV862" s="399"/>
      <c r="JUW862" s="399"/>
      <c r="JUX862" s="399"/>
      <c r="JUY862" s="399"/>
      <c r="JUZ862" s="399"/>
      <c r="JVA862" s="399"/>
      <c r="JVB862" s="399"/>
      <c r="JVC862" s="399"/>
      <c r="JVD862" s="399"/>
      <c r="JVE862" s="399"/>
      <c r="JVF862" s="399"/>
      <c r="JVG862" s="399"/>
      <c r="JVH862" s="399"/>
      <c r="JVI862" s="399"/>
      <c r="JVJ862" s="399"/>
      <c r="JVK862" s="399"/>
      <c r="JVL862" s="399"/>
      <c r="JVM862" s="399"/>
      <c r="JVN862" s="399"/>
      <c r="JVO862" s="399"/>
      <c r="JVP862" s="399"/>
      <c r="JVQ862" s="399"/>
      <c r="JVR862" s="399"/>
      <c r="JVS862" s="399"/>
      <c r="JVT862" s="399"/>
      <c r="JVU862" s="399"/>
      <c r="JVV862" s="399"/>
      <c r="JVW862" s="399"/>
      <c r="JVX862" s="399"/>
      <c r="JVY862" s="399"/>
      <c r="JVZ862" s="399"/>
      <c r="JWA862" s="399"/>
      <c r="JWB862" s="399"/>
      <c r="JWC862" s="399"/>
      <c r="JWD862" s="399"/>
      <c r="JWE862" s="399"/>
      <c r="JWF862" s="399"/>
      <c r="JWG862" s="399"/>
      <c r="JWH862" s="399"/>
      <c r="JWI862" s="399"/>
      <c r="JWJ862" s="399"/>
      <c r="JWK862" s="399"/>
      <c r="JWL862" s="399"/>
      <c r="JWM862" s="399"/>
      <c r="JWN862" s="399"/>
      <c r="JWO862" s="399"/>
      <c r="JWP862" s="399"/>
      <c r="JWQ862" s="399"/>
      <c r="JWR862" s="399"/>
      <c r="JWS862" s="399"/>
      <c r="JWT862" s="399"/>
      <c r="JWU862" s="399"/>
      <c r="JWV862" s="399"/>
      <c r="JWW862" s="399"/>
      <c r="JWX862" s="399"/>
      <c r="JWY862" s="399"/>
      <c r="JWZ862" s="399"/>
      <c r="JXA862" s="399"/>
      <c r="JXB862" s="399"/>
      <c r="JXC862" s="399"/>
      <c r="JXD862" s="399"/>
      <c r="JXE862" s="399"/>
      <c r="JXF862" s="399"/>
      <c r="JXG862" s="399"/>
      <c r="JXH862" s="399"/>
      <c r="JXI862" s="399"/>
      <c r="JXJ862" s="399"/>
      <c r="JXK862" s="399"/>
      <c r="JXL862" s="399"/>
      <c r="JXM862" s="399"/>
      <c r="JXN862" s="399"/>
      <c r="JXO862" s="399"/>
      <c r="JXP862" s="399"/>
      <c r="JXQ862" s="399"/>
      <c r="JXR862" s="399"/>
      <c r="JXS862" s="399"/>
      <c r="JXT862" s="399"/>
      <c r="JXU862" s="399"/>
      <c r="JXV862" s="399"/>
      <c r="JXW862" s="399"/>
      <c r="JXX862" s="399"/>
      <c r="JXY862" s="399"/>
      <c r="JXZ862" s="399"/>
      <c r="JYA862" s="399"/>
      <c r="JYB862" s="399"/>
      <c r="JYC862" s="399"/>
      <c r="JYD862" s="399"/>
      <c r="JYE862" s="399"/>
      <c r="JYF862" s="399"/>
      <c r="JYG862" s="399"/>
      <c r="JYH862" s="399"/>
      <c r="JYI862" s="399"/>
      <c r="JYJ862" s="399"/>
      <c r="JYK862" s="399"/>
      <c r="JYL862" s="399"/>
      <c r="JYM862" s="399"/>
      <c r="JYN862" s="399"/>
      <c r="JYO862" s="399"/>
      <c r="JYP862" s="399"/>
      <c r="JYQ862" s="399"/>
      <c r="JYR862" s="399"/>
      <c r="JYS862" s="399"/>
      <c r="JYT862" s="399"/>
      <c r="JYU862" s="399"/>
      <c r="JYV862" s="399"/>
      <c r="JYW862" s="399"/>
      <c r="JYX862" s="399"/>
      <c r="JYY862" s="399"/>
      <c r="JYZ862" s="399"/>
      <c r="JZA862" s="399"/>
      <c r="JZB862" s="399"/>
      <c r="JZC862" s="399"/>
      <c r="JZD862" s="399"/>
      <c r="JZE862" s="399"/>
      <c r="JZF862" s="399"/>
      <c r="JZG862" s="399"/>
      <c r="JZH862" s="399"/>
      <c r="JZI862" s="399"/>
      <c r="JZJ862" s="399"/>
      <c r="JZK862" s="399"/>
      <c r="JZL862" s="399"/>
      <c r="JZM862" s="399"/>
      <c r="JZN862" s="399"/>
      <c r="JZO862" s="399"/>
      <c r="JZP862" s="399"/>
      <c r="JZQ862" s="399"/>
      <c r="JZR862" s="399"/>
      <c r="JZS862" s="399"/>
      <c r="JZT862" s="399"/>
      <c r="JZU862" s="399"/>
      <c r="JZV862" s="399"/>
      <c r="JZW862" s="399"/>
      <c r="JZX862" s="399"/>
      <c r="JZY862" s="399"/>
      <c r="JZZ862" s="399"/>
      <c r="KAA862" s="399"/>
      <c r="KAB862" s="399"/>
      <c r="KAC862" s="399"/>
      <c r="KAD862" s="399"/>
      <c r="KAE862" s="399"/>
      <c r="KAF862" s="399"/>
      <c r="KAG862" s="399"/>
      <c r="KAH862" s="399"/>
      <c r="KAI862" s="399"/>
      <c r="KAJ862" s="399"/>
      <c r="KAK862" s="399"/>
      <c r="KAL862" s="399"/>
      <c r="KAM862" s="399"/>
      <c r="KAN862" s="399"/>
      <c r="KAO862" s="399"/>
      <c r="KAP862" s="399"/>
      <c r="KAQ862" s="399"/>
      <c r="KAR862" s="399"/>
      <c r="KAS862" s="399"/>
      <c r="KAT862" s="399"/>
      <c r="KAU862" s="399"/>
      <c r="KAV862" s="399"/>
      <c r="KAW862" s="399"/>
      <c r="KAX862" s="399"/>
      <c r="KAY862" s="399"/>
      <c r="KAZ862" s="399"/>
      <c r="KBA862" s="399"/>
      <c r="KBB862" s="399"/>
      <c r="KBC862" s="399"/>
      <c r="KBD862" s="399"/>
      <c r="KBE862" s="399"/>
      <c r="KBF862" s="399"/>
      <c r="KBG862" s="399"/>
      <c r="KBH862" s="399"/>
      <c r="KBI862" s="399"/>
      <c r="KBJ862" s="399"/>
      <c r="KBK862" s="399"/>
      <c r="KBL862" s="399"/>
      <c r="KBM862" s="399"/>
      <c r="KBN862" s="399"/>
      <c r="KBO862" s="399"/>
      <c r="KBP862" s="399"/>
      <c r="KBQ862" s="399"/>
      <c r="KBR862" s="399"/>
      <c r="KBS862" s="399"/>
      <c r="KBT862" s="399"/>
      <c r="KBU862" s="399"/>
      <c r="KBV862" s="399"/>
      <c r="KBW862" s="399"/>
      <c r="KBX862" s="399"/>
      <c r="KBY862" s="399"/>
      <c r="KBZ862" s="399"/>
      <c r="KCA862" s="399"/>
      <c r="KCB862" s="399"/>
      <c r="KCC862" s="399"/>
      <c r="KCD862" s="399"/>
      <c r="KCE862" s="399"/>
      <c r="KCF862" s="399"/>
      <c r="KCG862" s="399"/>
      <c r="KCH862" s="399"/>
      <c r="KCI862" s="399"/>
      <c r="KCJ862" s="399"/>
      <c r="KCK862" s="399"/>
      <c r="KCL862" s="399"/>
      <c r="KCM862" s="399"/>
      <c r="KCN862" s="399"/>
      <c r="KCO862" s="399"/>
      <c r="KCP862" s="399"/>
      <c r="KCQ862" s="399"/>
      <c r="KCR862" s="399"/>
      <c r="KCS862" s="399"/>
      <c r="KCT862" s="399"/>
      <c r="KCU862" s="399"/>
      <c r="KCV862" s="399"/>
      <c r="KCW862" s="399"/>
      <c r="KCX862" s="399"/>
      <c r="KCY862" s="399"/>
      <c r="KCZ862" s="399"/>
      <c r="KDA862" s="399"/>
      <c r="KDB862" s="399"/>
      <c r="KDC862" s="399"/>
      <c r="KDD862" s="399"/>
      <c r="KDE862" s="399"/>
      <c r="KDF862" s="399"/>
      <c r="KDG862" s="399"/>
      <c r="KDH862" s="399"/>
      <c r="KDI862" s="399"/>
      <c r="KDJ862" s="399"/>
      <c r="KDK862" s="399"/>
      <c r="KDL862" s="399"/>
      <c r="KDM862" s="399"/>
      <c r="KDN862" s="399"/>
      <c r="KDO862" s="399"/>
      <c r="KDP862" s="399"/>
      <c r="KDQ862" s="399"/>
      <c r="KDR862" s="399"/>
      <c r="KDS862" s="399"/>
      <c r="KDT862" s="399"/>
      <c r="KDU862" s="399"/>
      <c r="KDV862" s="399"/>
      <c r="KDW862" s="399"/>
      <c r="KDX862" s="399"/>
      <c r="KDY862" s="399"/>
      <c r="KDZ862" s="399"/>
      <c r="KEA862" s="399"/>
      <c r="KEB862" s="399"/>
      <c r="KEC862" s="399"/>
      <c r="KED862" s="399"/>
      <c r="KEE862" s="399"/>
      <c r="KEF862" s="399"/>
      <c r="KEG862" s="399"/>
      <c r="KEH862" s="399"/>
      <c r="KEI862" s="399"/>
      <c r="KEJ862" s="399"/>
      <c r="KEK862" s="399"/>
      <c r="KEL862" s="399"/>
      <c r="KEM862" s="399"/>
      <c r="KEN862" s="399"/>
      <c r="KEO862" s="399"/>
      <c r="KEP862" s="399"/>
      <c r="KEQ862" s="399"/>
      <c r="KER862" s="399"/>
      <c r="KES862" s="399"/>
      <c r="KET862" s="399"/>
      <c r="KEU862" s="399"/>
      <c r="KEV862" s="399"/>
      <c r="KEW862" s="399"/>
      <c r="KEX862" s="399"/>
      <c r="KEY862" s="399"/>
      <c r="KEZ862" s="399"/>
      <c r="KFA862" s="399"/>
      <c r="KFB862" s="399"/>
      <c r="KFC862" s="399"/>
      <c r="KFD862" s="399"/>
      <c r="KFE862" s="399"/>
      <c r="KFF862" s="399"/>
      <c r="KFG862" s="399"/>
      <c r="KFH862" s="399"/>
      <c r="KFI862" s="399"/>
      <c r="KFJ862" s="399"/>
      <c r="KFK862" s="399"/>
      <c r="KFL862" s="399"/>
      <c r="KFM862" s="399"/>
      <c r="KFN862" s="399"/>
      <c r="KFO862" s="399"/>
      <c r="KFP862" s="399"/>
      <c r="KFQ862" s="399"/>
      <c r="KFR862" s="399"/>
      <c r="KFS862" s="399"/>
      <c r="KFT862" s="399"/>
      <c r="KFU862" s="399"/>
      <c r="KFV862" s="399"/>
      <c r="KFW862" s="399"/>
      <c r="KFX862" s="399"/>
      <c r="KFY862" s="399"/>
      <c r="KFZ862" s="399"/>
      <c r="KGA862" s="399"/>
      <c r="KGB862" s="399"/>
      <c r="KGC862" s="399"/>
      <c r="KGD862" s="399"/>
      <c r="KGE862" s="399"/>
      <c r="KGF862" s="399"/>
      <c r="KGG862" s="399"/>
      <c r="KGH862" s="399"/>
      <c r="KGI862" s="399"/>
      <c r="KGJ862" s="399"/>
      <c r="KGK862" s="399"/>
      <c r="KGL862" s="399"/>
      <c r="KGM862" s="399"/>
      <c r="KGN862" s="399"/>
      <c r="KGO862" s="399"/>
      <c r="KGP862" s="399"/>
      <c r="KGQ862" s="399"/>
      <c r="KGR862" s="399"/>
      <c r="KGS862" s="399"/>
      <c r="KGT862" s="399"/>
      <c r="KGU862" s="399"/>
      <c r="KGV862" s="399"/>
      <c r="KGW862" s="399"/>
      <c r="KGX862" s="399"/>
      <c r="KGY862" s="399"/>
      <c r="KGZ862" s="399"/>
      <c r="KHA862" s="399"/>
      <c r="KHB862" s="399"/>
      <c r="KHC862" s="399"/>
      <c r="KHD862" s="399"/>
      <c r="KHE862" s="399"/>
      <c r="KHF862" s="399"/>
      <c r="KHG862" s="399"/>
      <c r="KHH862" s="399"/>
      <c r="KHI862" s="399"/>
      <c r="KHJ862" s="399"/>
      <c r="KHK862" s="399"/>
      <c r="KHL862" s="399"/>
      <c r="KHM862" s="399"/>
      <c r="KHN862" s="399"/>
      <c r="KHO862" s="399"/>
      <c r="KHP862" s="399"/>
      <c r="KHQ862" s="399"/>
      <c r="KHR862" s="399"/>
      <c r="KHS862" s="399"/>
      <c r="KHT862" s="399"/>
      <c r="KHU862" s="399"/>
      <c r="KHV862" s="399"/>
      <c r="KHW862" s="399"/>
      <c r="KHX862" s="399"/>
      <c r="KHY862" s="399"/>
      <c r="KHZ862" s="399"/>
      <c r="KIA862" s="399"/>
      <c r="KIB862" s="399"/>
      <c r="KIC862" s="399"/>
      <c r="KID862" s="399"/>
      <c r="KIE862" s="399"/>
      <c r="KIF862" s="399"/>
      <c r="KIG862" s="399"/>
      <c r="KIH862" s="399"/>
      <c r="KII862" s="399"/>
      <c r="KIJ862" s="399"/>
      <c r="KIK862" s="399"/>
      <c r="KIL862" s="399"/>
      <c r="KIM862" s="399"/>
      <c r="KIN862" s="399"/>
      <c r="KIO862" s="399"/>
      <c r="KIP862" s="399"/>
      <c r="KIQ862" s="399"/>
      <c r="KIR862" s="399"/>
      <c r="KIS862" s="399"/>
      <c r="KIT862" s="399"/>
      <c r="KIU862" s="399"/>
      <c r="KIV862" s="399"/>
      <c r="KIW862" s="399"/>
      <c r="KIX862" s="399"/>
      <c r="KIY862" s="399"/>
      <c r="KIZ862" s="399"/>
      <c r="KJA862" s="399"/>
      <c r="KJB862" s="399"/>
      <c r="KJC862" s="399"/>
      <c r="KJD862" s="399"/>
      <c r="KJE862" s="399"/>
      <c r="KJF862" s="399"/>
      <c r="KJG862" s="399"/>
      <c r="KJH862" s="399"/>
      <c r="KJI862" s="399"/>
      <c r="KJJ862" s="399"/>
      <c r="KJK862" s="399"/>
      <c r="KJL862" s="399"/>
      <c r="KJM862" s="399"/>
      <c r="KJN862" s="399"/>
      <c r="KJO862" s="399"/>
      <c r="KJP862" s="399"/>
      <c r="KJQ862" s="399"/>
      <c r="KJR862" s="399"/>
      <c r="KJS862" s="399"/>
      <c r="KJT862" s="399"/>
      <c r="KJU862" s="399"/>
      <c r="KJV862" s="399"/>
      <c r="KJW862" s="399"/>
      <c r="KJX862" s="399"/>
      <c r="KJY862" s="399"/>
      <c r="KJZ862" s="399"/>
      <c r="KKA862" s="399"/>
      <c r="KKB862" s="399"/>
      <c r="KKC862" s="399"/>
      <c r="KKD862" s="399"/>
      <c r="KKE862" s="399"/>
      <c r="KKF862" s="399"/>
      <c r="KKG862" s="399"/>
      <c r="KKH862" s="399"/>
      <c r="KKI862" s="399"/>
      <c r="KKJ862" s="399"/>
      <c r="KKK862" s="399"/>
      <c r="KKL862" s="399"/>
      <c r="KKM862" s="399"/>
      <c r="KKN862" s="399"/>
      <c r="KKO862" s="399"/>
      <c r="KKP862" s="399"/>
      <c r="KKQ862" s="399"/>
      <c r="KKR862" s="399"/>
      <c r="KKS862" s="399"/>
      <c r="KKT862" s="399"/>
      <c r="KKU862" s="399"/>
      <c r="KKV862" s="399"/>
      <c r="KKW862" s="399"/>
      <c r="KKX862" s="399"/>
      <c r="KKY862" s="399"/>
      <c r="KKZ862" s="399"/>
      <c r="KLA862" s="399"/>
      <c r="KLB862" s="399"/>
      <c r="KLC862" s="399"/>
      <c r="KLD862" s="399"/>
      <c r="KLE862" s="399"/>
      <c r="KLF862" s="399"/>
      <c r="KLG862" s="399"/>
      <c r="KLH862" s="399"/>
      <c r="KLI862" s="399"/>
      <c r="KLJ862" s="399"/>
      <c r="KLK862" s="399"/>
      <c r="KLL862" s="399"/>
      <c r="KLM862" s="399"/>
      <c r="KLN862" s="399"/>
      <c r="KLO862" s="399"/>
      <c r="KLP862" s="399"/>
      <c r="KLQ862" s="399"/>
      <c r="KLR862" s="399"/>
      <c r="KLS862" s="399"/>
      <c r="KLT862" s="399"/>
      <c r="KLU862" s="399"/>
      <c r="KLV862" s="399"/>
      <c r="KLW862" s="399"/>
      <c r="KLX862" s="399"/>
      <c r="KLY862" s="399"/>
      <c r="KLZ862" s="399"/>
      <c r="KMA862" s="399"/>
      <c r="KMB862" s="399"/>
      <c r="KMC862" s="399"/>
      <c r="KMD862" s="399"/>
      <c r="KME862" s="399"/>
      <c r="KMF862" s="399"/>
      <c r="KMG862" s="399"/>
      <c r="KMH862" s="399"/>
      <c r="KMI862" s="399"/>
      <c r="KMJ862" s="399"/>
      <c r="KMK862" s="399"/>
      <c r="KML862" s="399"/>
      <c r="KMM862" s="399"/>
      <c r="KMN862" s="399"/>
      <c r="KMO862" s="399"/>
      <c r="KMP862" s="399"/>
      <c r="KMQ862" s="399"/>
      <c r="KMR862" s="399"/>
      <c r="KMS862" s="399"/>
      <c r="KMT862" s="399"/>
      <c r="KMU862" s="399"/>
      <c r="KMV862" s="399"/>
      <c r="KMW862" s="399"/>
      <c r="KMX862" s="399"/>
      <c r="KMY862" s="399"/>
      <c r="KMZ862" s="399"/>
      <c r="KNA862" s="399"/>
      <c r="KNB862" s="399"/>
      <c r="KNC862" s="399"/>
      <c r="KND862" s="399"/>
      <c r="KNE862" s="399"/>
      <c r="KNF862" s="399"/>
      <c r="KNG862" s="399"/>
      <c r="KNH862" s="399"/>
      <c r="KNI862" s="399"/>
      <c r="KNJ862" s="399"/>
      <c r="KNK862" s="399"/>
      <c r="KNL862" s="399"/>
      <c r="KNM862" s="399"/>
      <c r="KNN862" s="399"/>
      <c r="KNO862" s="399"/>
      <c r="KNP862" s="399"/>
      <c r="KNQ862" s="399"/>
      <c r="KNR862" s="399"/>
      <c r="KNS862" s="399"/>
      <c r="KNT862" s="399"/>
      <c r="KNU862" s="399"/>
      <c r="KNV862" s="399"/>
      <c r="KNW862" s="399"/>
      <c r="KNX862" s="399"/>
      <c r="KNY862" s="399"/>
      <c r="KNZ862" s="399"/>
      <c r="KOA862" s="399"/>
      <c r="KOB862" s="399"/>
      <c r="KOC862" s="399"/>
      <c r="KOD862" s="399"/>
      <c r="KOE862" s="399"/>
      <c r="KOF862" s="399"/>
      <c r="KOG862" s="399"/>
      <c r="KOH862" s="399"/>
      <c r="KOI862" s="399"/>
      <c r="KOJ862" s="399"/>
      <c r="KOK862" s="399"/>
      <c r="KOL862" s="399"/>
      <c r="KOM862" s="399"/>
      <c r="KON862" s="399"/>
      <c r="KOO862" s="399"/>
      <c r="KOP862" s="399"/>
      <c r="KOQ862" s="399"/>
      <c r="KOR862" s="399"/>
      <c r="KOS862" s="399"/>
      <c r="KOT862" s="399"/>
      <c r="KOU862" s="399"/>
      <c r="KOV862" s="399"/>
      <c r="KOW862" s="399"/>
      <c r="KOX862" s="399"/>
      <c r="KOY862" s="399"/>
      <c r="KOZ862" s="399"/>
      <c r="KPA862" s="399"/>
      <c r="KPB862" s="399"/>
      <c r="KPC862" s="399"/>
      <c r="KPD862" s="399"/>
      <c r="KPE862" s="399"/>
      <c r="KPF862" s="399"/>
      <c r="KPG862" s="399"/>
      <c r="KPH862" s="399"/>
      <c r="KPI862" s="399"/>
      <c r="KPJ862" s="399"/>
      <c r="KPK862" s="399"/>
      <c r="KPL862" s="399"/>
      <c r="KPM862" s="399"/>
      <c r="KPN862" s="399"/>
      <c r="KPO862" s="399"/>
      <c r="KPP862" s="399"/>
      <c r="KPQ862" s="399"/>
      <c r="KPR862" s="399"/>
      <c r="KPS862" s="399"/>
      <c r="KPT862" s="399"/>
      <c r="KPU862" s="399"/>
      <c r="KPV862" s="399"/>
      <c r="KPW862" s="399"/>
      <c r="KPX862" s="399"/>
      <c r="KPY862" s="399"/>
      <c r="KPZ862" s="399"/>
      <c r="KQA862" s="399"/>
      <c r="KQB862" s="399"/>
      <c r="KQC862" s="399"/>
      <c r="KQD862" s="399"/>
      <c r="KQE862" s="399"/>
      <c r="KQF862" s="399"/>
      <c r="KQG862" s="399"/>
      <c r="KQH862" s="399"/>
      <c r="KQI862" s="399"/>
      <c r="KQJ862" s="399"/>
      <c r="KQK862" s="399"/>
      <c r="KQL862" s="399"/>
      <c r="KQM862" s="399"/>
      <c r="KQN862" s="399"/>
      <c r="KQO862" s="399"/>
      <c r="KQP862" s="399"/>
      <c r="KQQ862" s="399"/>
      <c r="KQR862" s="399"/>
      <c r="KQS862" s="399"/>
      <c r="KQT862" s="399"/>
      <c r="KQU862" s="399"/>
      <c r="KQV862" s="399"/>
      <c r="KQW862" s="399"/>
      <c r="KQX862" s="399"/>
      <c r="KQY862" s="399"/>
      <c r="KQZ862" s="399"/>
      <c r="KRA862" s="399"/>
      <c r="KRB862" s="399"/>
      <c r="KRC862" s="399"/>
      <c r="KRD862" s="399"/>
      <c r="KRE862" s="399"/>
      <c r="KRF862" s="399"/>
      <c r="KRG862" s="399"/>
      <c r="KRH862" s="399"/>
      <c r="KRI862" s="399"/>
      <c r="KRJ862" s="399"/>
      <c r="KRK862" s="399"/>
      <c r="KRL862" s="399"/>
      <c r="KRM862" s="399"/>
      <c r="KRN862" s="399"/>
      <c r="KRO862" s="399"/>
      <c r="KRP862" s="399"/>
      <c r="KRQ862" s="399"/>
      <c r="KRR862" s="399"/>
      <c r="KRS862" s="399"/>
      <c r="KRT862" s="399"/>
      <c r="KRU862" s="399"/>
      <c r="KRV862" s="399"/>
      <c r="KRW862" s="399"/>
      <c r="KRX862" s="399"/>
      <c r="KRY862" s="399"/>
      <c r="KRZ862" s="399"/>
      <c r="KSA862" s="399"/>
      <c r="KSB862" s="399"/>
      <c r="KSC862" s="399"/>
      <c r="KSD862" s="399"/>
      <c r="KSE862" s="399"/>
      <c r="KSF862" s="399"/>
      <c r="KSG862" s="399"/>
      <c r="KSH862" s="399"/>
      <c r="KSI862" s="399"/>
      <c r="KSJ862" s="399"/>
      <c r="KSK862" s="399"/>
      <c r="KSL862" s="399"/>
      <c r="KSM862" s="399"/>
      <c r="KSN862" s="399"/>
      <c r="KSO862" s="399"/>
      <c r="KSP862" s="399"/>
      <c r="KSQ862" s="399"/>
      <c r="KSR862" s="399"/>
      <c r="KSS862" s="399"/>
      <c r="KST862" s="399"/>
      <c r="KSU862" s="399"/>
      <c r="KSV862" s="399"/>
      <c r="KSW862" s="399"/>
      <c r="KSX862" s="399"/>
      <c r="KSY862" s="399"/>
      <c r="KSZ862" s="399"/>
      <c r="KTA862" s="399"/>
      <c r="KTB862" s="399"/>
      <c r="KTC862" s="399"/>
      <c r="KTD862" s="399"/>
      <c r="KTE862" s="399"/>
      <c r="KTF862" s="399"/>
      <c r="KTG862" s="399"/>
      <c r="KTH862" s="399"/>
      <c r="KTI862" s="399"/>
      <c r="KTJ862" s="399"/>
      <c r="KTK862" s="399"/>
      <c r="KTL862" s="399"/>
      <c r="KTM862" s="399"/>
      <c r="KTN862" s="399"/>
      <c r="KTO862" s="399"/>
      <c r="KTP862" s="399"/>
      <c r="KTQ862" s="399"/>
      <c r="KTR862" s="399"/>
      <c r="KTS862" s="399"/>
      <c r="KTT862" s="399"/>
      <c r="KTU862" s="399"/>
      <c r="KTV862" s="399"/>
      <c r="KTW862" s="399"/>
      <c r="KTX862" s="399"/>
      <c r="KTY862" s="399"/>
      <c r="KTZ862" s="399"/>
      <c r="KUA862" s="399"/>
      <c r="KUB862" s="399"/>
      <c r="KUC862" s="399"/>
      <c r="KUD862" s="399"/>
      <c r="KUE862" s="399"/>
      <c r="KUF862" s="399"/>
      <c r="KUG862" s="399"/>
      <c r="KUH862" s="399"/>
      <c r="KUI862" s="399"/>
      <c r="KUJ862" s="399"/>
      <c r="KUK862" s="399"/>
      <c r="KUL862" s="399"/>
      <c r="KUM862" s="399"/>
      <c r="KUN862" s="399"/>
      <c r="KUO862" s="399"/>
      <c r="KUP862" s="399"/>
      <c r="KUQ862" s="399"/>
      <c r="KUR862" s="399"/>
      <c r="KUS862" s="399"/>
      <c r="KUT862" s="399"/>
      <c r="KUU862" s="399"/>
      <c r="KUV862" s="399"/>
      <c r="KUW862" s="399"/>
      <c r="KUX862" s="399"/>
      <c r="KUY862" s="399"/>
      <c r="KUZ862" s="399"/>
      <c r="KVA862" s="399"/>
      <c r="KVB862" s="399"/>
      <c r="KVC862" s="399"/>
      <c r="KVD862" s="399"/>
      <c r="KVE862" s="399"/>
      <c r="KVF862" s="399"/>
      <c r="KVG862" s="399"/>
      <c r="KVH862" s="399"/>
      <c r="KVI862" s="399"/>
      <c r="KVJ862" s="399"/>
      <c r="KVK862" s="399"/>
      <c r="KVL862" s="399"/>
      <c r="KVM862" s="399"/>
      <c r="KVN862" s="399"/>
      <c r="KVO862" s="399"/>
      <c r="KVP862" s="399"/>
      <c r="KVQ862" s="399"/>
      <c r="KVR862" s="399"/>
      <c r="KVS862" s="399"/>
      <c r="KVT862" s="399"/>
      <c r="KVU862" s="399"/>
      <c r="KVV862" s="399"/>
      <c r="KVW862" s="399"/>
      <c r="KVX862" s="399"/>
      <c r="KVY862" s="399"/>
      <c r="KVZ862" s="399"/>
      <c r="KWA862" s="399"/>
      <c r="KWB862" s="399"/>
      <c r="KWC862" s="399"/>
      <c r="KWD862" s="399"/>
      <c r="KWE862" s="399"/>
      <c r="KWF862" s="399"/>
      <c r="KWG862" s="399"/>
      <c r="KWH862" s="399"/>
      <c r="KWI862" s="399"/>
      <c r="KWJ862" s="399"/>
      <c r="KWK862" s="399"/>
      <c r="KWL862" s="399"/>
      <c r="KWM862" s="399"/>
      <c r="KWN862" s="399"/>
      <c r="KWO862" s="399"/>
      <c r="KWP862" s="399"/>
      <c r="KWQ862" s="399"/>
      <c r="KWR862" s="399"/>
      <c r="KWS862" s="399"/>
      <c r="KWT862" s="399"/>
      <c r="KWU862" s="399"/>
      <c r="KWV862" s="399"/>
      <c r="KWW862" s="399"/>
      <c r="KWX862" s="399"/>
      <c r="KWY862" s="399"/>
      <c r="KWZ862" s="399"/>
      <c r="KXA862" s="399"/>
      <c r="KXB862" s="399"/>
      <c r="KXC862" s="399"/>
      <c r="KXD862" s="399"/>
      <c r="KXE862" s="399"/>
      <c r="KXF862" s="399"/>
      <c r="KXG862" s="399"/>
      <c r="KXH862" s="399"/>
      <c r="KXI862" s="399"/>
      <c r="KXJ862" s="399"/>
      <c r="KXK862" s="399"/>
      <c r="KXL862" s="399"/>
      <c r="KXM862" s="399"/>
      <c r="KXN862" s="399"/>
      <c r="KXO862" s="399"/>
      <c r="KXP862" s="399"/>
      <c r="KXQ862" s="399"/>
      <c r="KXR862" s="399"/>
      <c r="KXS862" s="399"/>
      <c r="KXT862" s="399"/>
      <c r="KXU862" s="399"/>
      <c r="KXV862" s="399"/>
      <c r="KXW862" s="399"/>
      <c r="KXX862" s="399"/>
      <c r="KXY862" s="399"/>
      <c r="KXZ862" s="399"/>
      <c r="KYA862" s="399"/>
      <c r="KYB862" s="399"/>
      <c r="KYC862" s="399"/>
      <c r="KYD862" s="399"/>
      <c r="KYE862" s="399"/>
      <c r="KYF862" s="399"/>
      <c r="KYG862" s="399"/>
      <c r="KYH862" s="399"/>
      <c r="KYI862" s="399"/>
      <c r="KYJ862" s="399"/>
      <c r="KYK862" s="399"/>
      <c r="KYL862" s="399"/>
      <c r="KYM862" s="399"/>
      <c r="KYN862" s="399"/>
      <c r="KYO862" s="399"/>
      <c r="KYP862" s="399"/>
      <c r="KYQ862" s="399"/>
      <c r="KYR862" s="399"/>
      <c r="KYS862" s="399"/>
      <c r="KYT862" s="399"/>
      <c r="KYU862" s="399"/>
      <c r="KYV862" s="399"/>
      <c r="KYW862" s="399"/>
      <c r="KYX862" s="399"/>
      <c r="KYY862" s="399"/>
      <c r="KYZ862" s="399"/>
      <c r="KZA862" s="399"/>
      <c r="KZB862" s="399"/>
      <c r="KZC862" s="399"/>
      <c r="KZD862" s="399"/>
      <c r="KZE862" s="399"/>
      <c r="KZF862" s="399"/>
      <c r="KZG862" s="399"/>
      <c r="KZH862" s="399"/>
      <c r="KZI862" s="399"/>
      <c r="KZJ862" s="399"/>
      <c r="KZK862" s="399"/>
      <c r="KZL862" s="399"/>
      <c r="KZM862" s="399"/>
      <c r="KZN862" s="399"/>
      <c r="KZO862" s="399"/>
      <c r="KZP862" s="399"/>
      <c r="KZQ862" s="399"/>
      <c r="KZR862" s="399"/>
      <c r="KZS862" s="399"/>
      <c r="KZT862" s="399"/>
      <c r="KZU862" s="399"/>
      <c r="KZV862" s="399"/>
      <c r="KZW862" s="399"/>
      <c r="KZX862" s="399"/>
      <c r="KZY862" s="399"/>
      <c r="KZZ862" s="399"/>
      <c r="LAA862" s="399"/>
      <c r="LAB862" s="399"/>
      <c r="LAC862" s="399"/>
      <c r="LAD862" s="399"/>
      <c r="LAE862" s="399"/>
      <c r="LAF862" s="399"/>
      <c r="LAG862" s="399"/>
      <c r="LAH862" s="399"/>
      <c r="LAI862" s="399"/>
      <c r="LAJ862" s="399"/>
      <c r="LAK862" s="399"/>
      <c r="LAL862" s="399"/>
      <c r="LAM862" s="399"/>
      <c r="LAN862" s="399"/>
      <c r="LAO862" s="399"/>
      <c r="LAP862" s="399"/>
      <c r="LAQ862" s="399"/>
      <c r="LAR862" s="399"/>
      <c r="LAS862" s="399"/>
      <c r="LAT862" s="399"/>
      <c r="LAU862" s="399"/>
      <c r="LAV862" s="399"/>
      <c r="LAW862" s="399"/>
      <c r="LAX862" s="399"/>
      <c r="LAY862" s="399"/>
      <c r="LAZ862" s="399"/>
      <c r="LBA862" s="399"/>
      <c r="LBB862" s="399"/>
      <c r="LBC862" s="399"/>
      <c r="LBD862" s="399"/>
      <c r="LBE862" s="399"/>
      <c r="LBF862" s="399"/>
      <c r="LBG862" s="399"/>
      <c r="LBH862" s="399"/>
      <c r="LBI862" s="399"/>
      <c r="LBJ862" s="399"/>
      <c r="LBK862" s="399"/>
      <c r="LBL862" s="399"/>
      <c r="LBM862" s="399"/>
      <c r="LBN862" s="399"/>
      <c r="LBO862" s="399"/>
      <c r="LBP862" s="399"/>
      <c r="LBQ862" s="399"/>
      <c r="LBR862" s="399"/>
      <c r="LBS862" s="399"/>
      <c r="LBT862" s="399"/>
      <c r="LBU862" s="399"/>
      <c r="LBV862" s="399"/>
      <c r="LBW862" s="399"/>
      <c r="LBX862" s="399"/>
      <c r="LBY862" s="399"/>
      <c r="LBZ862" s="399"/>
      <c r="LCA862" s="399"/>
      <c r="LCB862" s="399"/>
      <c r="LCC862" s="399"/>
      <c r="LCD862" s="399"/>
      <c r="LCE862" s="399"/>
      <c r="LCF862" s="399"/>
      <c r="LCG862" s="399"/>
      <c r="LCH862" s="399"/>
      <c r="LCI862" s="399"/>
      <c r="LCJ862" s="399"/>
      <c r="LCK862" s="399"/>
      <c r="LCL862" s="399"/>
      <c r="LCM862" s="399"/>
      <c r="LCN862" s="399"/>
      <c r="LCO862" s="399"/>
      <c r="LCP862" s="399"/>
      <c r="LCQ862" s="399"/>
      <c r="LCR862" s="399"/>
      <c r="LCS862" s="399"/>
      <c r="LCT862" s="399"/>
      <c r="LCU862" s="399"/>
      <c r="LCV862" s="399"/>
      <c r="LCW862" s="399"/>
      <c r="LCX862" s="399"/>
      <c r="LCY862" s="399"/>
      <c r="LCZ862" s="399"/>
      <c r="LDA862" s="399"/>
      <c r="LDB862" s="399"/>
      <c r="LDC862" s="399"/>
      <c r="LDD862" s="399"/>
      <c r="LDE862" s="399"/>
      <c r="LDF862" s="399"/>
      <c r="LDG862" s="399"/>
      <c r="LDH862" s="399"/>
      <c r="LDI862" s="399"/>
      <c r="LDJ862" s="399"/>
      <c r="LDK862" s="399"/>
      <c r="LDL862" s="399"/>
      <c r="LDM862" s="399"/>
      <c r="LDN862" s="399"/>
      <c r="LDO862" s="399"/>
      <c r="LDP862" s="399"/>
      <c r="LDQ862" s="399"/>
      <c r="LDR862" s="399"/>
      <c r="LDS862" s="399"/>
      <c r="LDT862" s="399"/>
      <c r="LDU862" s="399"/>
      <c r="LDV862" s="399"/>
      <c r="LDW862" s="399"/>
      <c r="LDX862" s="399"/>
      <c r="LDY862" s="399"/>
      <c r="LDZ862" s="399"/>
      <c r="LEA862" s="399"/>
      <c r="LEB862" s="399"/>
      <c r="LEC862" s="399"/>
      <c r="LED862" s="399"/>
      <c r="LEE862" s="399"/>
      <c r="LEF862" s="399"/>
      <c r="LEG862" s="399"/>
      <c r="LEH862" s="399"/>
      <c r="LEI862" s="399"/>
      <c r="LEJ862" s="399"/>
      <c r="LEK862" s="399"/>
      <c r="LEL862" s="399"/>
      <c r="LEM862" s="399"/>
      <c r="LEN862" s="399"/>
      <c r="LEO862" s="399"/>
      <c r="LEP862" s="399"/>
      <c r="LEQ862" s="399"/>
      <c r="LER862" s="399"/>
      <c r="LES862" s="399"/>
      <c r="LET862" s="399"/>
      <c r="LEU862" s="399"/>
      <c r="LEV862" s="399"/>
      <c r="LEW862" s="399"/>
      <c r="LEX862" s="399"/>
      <c r="LEY862" s="399"/>
      <c r="LEZ862" s="399"/>
      <c r="LFA862" s="399"/>
      <c r="LFB862" s="399"/>
      <c r="LFC862" s="399"/>
      <c r="LFD862" s="399"/>
      <c r="LFE862" s="399"/>
      <c r="LFF862" s="399"/>
      <c r="LFG862" s="399"/>
      <c r="LFH862" s="399"/>
      <c r="LFI862" s="399"/>
      <c r="LFJ862" s="399"/>
      <c r="LFK862" s="399"/>
      <c r="LFL862" s="399"/>
      <c r="LFM862" s="399"/>
      <c r="LFN862" s="399"/>
      <c r="LFO862" s="399"/>
      <c r="LFP862" s="399"/>
      <c r="LFQ862" s="399"/>
      <c r="LFR862" s="399"/>
      <c r="LFS862" s="399"/>
      <c r="LFT862" s="399"/>
      <c r="LFU862" s="399"/>
      <c r="LFV862" s="399"/>
      <c r="LFW862" s="399"/>
      <c r="LFX862" s="399"/>
      <c r="LFY862" s="399"/>
      <c r="LFZ862" s="399"/>
      <c r="LGA862" s="399"/>
      <c r="LGB862" s="399"/>
      <c r="LGC862" s="399"/>
      <c r="LGD862" s="399"/>
      <c r="LGE862" s="399"/>
      <c r="LGF862" s="399"/>
      <c r="LGG862" s="399"/>
      <c r="LGH862" s="399"/>
      <c r="LGI862" s="399"/>
      <c r="LGJ862" s="399"/>
      <c r="LGK862" s="399"/>
      <c r="LGL862" s="399"/>
      <c r="LGM862" s="399"/>
      <c r="LGN862" s="399"/>
      <c r="LGO862" s="399"/>
      <c r="LGP862" s="399"/>
      <c r="LGQ862" s="399"/>
      <c r="LGR862" s="399"/>
      <c r="LGS862" s="399"/>
      <c r="LGT862" s="399"/>
      <c r="LGU862" s="399"/>
      <c r="LGV862" s="399"/>
      <c r="LGW862" s="399"/>
      <c r="LGX862" s="399"/>
      <c r="LGY862" s="399"/>
      <c r="LGZ862" s="399"/>
      <c r="LHA862" s="399"/>
      <c r="LHB862" s="399"/>
      <c r="LHC862" s="399"/>
      <c r="LHD862" s="399"/>
      <c r="LHE862" s="399"/>
      <c r="LHF862" s="399"/>
      <c r="LHG862" s="399"/>
      <c r="LHH862" s="399"/>
      <c r="LHI862" s="399"/>
      <c r="LHJ862" s="399"/>
      <c r="LHK862" s="399"/>
      <c r="LHL862" s="399"/>
      <c r="LHM862" s="399"/>
      <c r="LHN862" s="399"/>
      <c r="LHO862" s="399"/>
      <c r="LHP862" s="399"/>
      <c r="LHQ862" s="399"/>
      <c r="LHR862" s="399"/>
      <c r="LHS862" s="399"/>
      <c r="LHT862" s="399"/>
      <c r="LHU862" s="399"/>
      <c r="LHV862" s="399"/>
      <c r="LHW862" s="399"/>
      <c r="LHX862" s="399"/>
      <c r="LHY862" s="399"/>
      <c r="LHZ862" s="399"/>
      <c r="LIA862" s="399"/>
      <c r="LIB862" s="399"/>
      <c r="LIC862" s="399"/>
      <c r="LID862" s="399"/>
      <c r="LIE862" s="399"/>
      <c r="LIF862" s="399"/>
      <c r="LIG862" s="399"/>
      <c r="LIH862" s="399"/>
      <c r="LII862" s="399"/>
      <c r="LIJ862" s="399"/>
      <c r="LIK862" s="399"/>
      <c r="LIL862" s="399"/>
      <c r="LIM862" s="399"/>
      <c r="LIN862" s="399"/>
      <c r="LIO862" s="399"/>
      <c r="LIP862" s="399"/>
      <c r="LIQ862" s="399"/>
      <c r="LIR862" s="399"/>
      <c r="LIS862" s="399"/>
      <c r="LIT862" s="399"/>
      <c r="LIU862" s="399"/>
      <c r="LIV862" s="399"/>
      <c r="LIW862" s="399"/>
      <c r="LIX862" s="399"/>
      <c r="LIY862" s="399"/>
      <c r="LIZ862" s="399"/>
      <c r="LJA862" s="399"/>
      <c r="LJB862" s="399"/>
      <c r="LJC862" s="399"/>
      <c r="LJD862" s="399"/>
      <c r="LJE862" s="399"/>
      <c r="LJF862" s="399"/>
      <c r="LJG862" s="399"/>
      <c r="LJH862" s="399"/>
      <c r="LJI862" s="399"/>
      <c r="LJJ862" s="399"/>
      <c r="LJK862" s="399"/>
      <c r="LJL862" s="399"/>
      <c r="LJM862" s="399"/>
      <c r="LJN862" s="399"/>
      <c r="LJO862" s="399"/>
      <c r="LJP862" s="399"/>
      <c r="LJQ862" s="399"/>
      <c r="LJR862" s="399"/>
      <c r="LJS862" s="399"/>
      <c r="LJT862" s="399"/>
      <c r="LJU862" s="399"/>
      <c r="LJV862" s="399"/>
      <c r="LJW862" s="399"/>
      <c r="LJX862" s="399"/>
      <c r="LJY862" s="399"/>
      <c r="LJZ862" s="399"/>
      <c r="LKA862" s="399"/>
      <c r="LKB862" s="399"/>
      <c r="LKC862" s="399"/>
      <c r="LKD862" s="399"/>
      <c r="LKE862" s="399"/>
      <c r="LKF862" s="399"/>
      <c r="LKG862" s="399"/>
      <c r="LKH862" s="399"/>
      <c r="LKI862" s="399"/>
      <c r="LKJ862" s="399"/>
      <c r="LKK862" s="399"/>
      <c r="LKL862" s="399"/>
      <c r="LKM862" s="399"/>
      <c r="LKN862" s="399"/>
      <c r="LKO862" s="399"/>
      <c r="LKP862" s="399"/>
      <c r="LKQ862" s="399"/>
      <c r="LKR862" s="399"/>
      <c r="LKS862" s="399"/>
      <c r="LKT862" s="399"/>
      <c r="LKU862" s="399"/>
      <c r="LKV862" s="399"/>
      <c r="LKW862" s="399"/>
      <c r="LKX862" s="399"/>
      <c r="LKY862" s="399"/>
      <c r="LKZ862" s="399"/>
      <c r="LLA862" s="399"/>
      <c r="LLB862" s="399"/>
      <c r="LLC862" s="399"/>
      <c r="LLD862" s="399"/>
      <c r="LLE862" s="399"/>
      <c r="LLF862" s="399"/>
      <c r="LLG862" s="399"/>
      <c r="LLH862" s="399"/>
      <c r="LLI862" s="399"/>
      <c r="LLJ862" s="399"/>
      <c r="LLK862" s="399"/>
      <c r="LLL862" s="399"/>
      <c r="LLM862" s="399"/>
      <c r="LLN862" s="399"/>
      <c r="LLO862" s="399"/>
      <c r="LLP862" s="399"/>
      <c r="LLQ862" s="399"/>
      <c r="LLR862" s="399"/>
      <c r="LLS862" s="399"/>
      <c r="LLT862" s="399"/>
      <c r="LLU862" s="399"/>
      <c r="LLV862" s="399"/>
      <c r="LLW862" s="399"/>
      <c r="LLX862" s="399"/>
      <c r="LLY862" s="399"/>
      <c r="LLZ862" s="399"/>
      <c r="LMA862" s="399"/>
      <c r="LMB862" s="399"/>
      <c r="LMC862" s="399"/>
      <c r="LMD862" s="399"/>
      <c r="LME862" s="399"/>
      <c r="LMF862" s="399"/>
      <c r="LMG862" s="399"/>
      <c r="LMH862" s="399"/>
      <c r="LMI862" s="399"/>
      <c r="LMJ862" s="399"/>
      <c r="LMK862" s="399"/>
      <c r="LML862" s="399"/>
      <c r="LMM862" s="399"/>
      <c r="LMN862" s="399"/>
      <c r="LMO862" s="399"/>
      <c r="LMP862" s="399"/>
      <c r="LMQ862" s="399"/>
      <c r="LMR862" s="399"/>
      <c r="LMS862" s="399"/>
      <c r="LMT862" s="399"/>
      <c r="LMU862" s="399"/>
      <c r="LMV862" s="399"/>
      <c r="LMW862" s="399"/>
      <c r="LMX862" s="399"/>
      <c r="LMY862" s="399"/>
      <c r="LMZ862" s="399"/>
      <c r="LNA862" s="399"/>
      <c r="LNB862" s="399"/>
      <c r="LNC862" s="399"/>
      <c r="LND862" s="399"/>
      <c r="LNE862" s="399"/>
      <c r="LNF862" s="399"/>
      <c r="LNG862" s="399"/>
      <c r="LNH862" s="399"/>
      <c r="LNI862" s="399"/>
      <c r="LNJ862" s="399"/>
      <c r="LNK862" s="399"/>
      <c r="LNL862" s="399"/>
      <c r="LNM862" s="399"/>
      <c r="LNN862" s="399"/>
      <c r="LNO862" s="399"/>
      <c r="LNP862" s="399"/>
      <c r="LNQ862" s="399"/>
      <c r="LNR862" s="399"/>
      <c r="LNS862" s="399"/>
      <c r="LNT862" s="399"/>
      <c r="LNU862" s="399"/>
      <c r="LNV862" s="399"/>
      <c r="LNW862" s="399"/>
      <c r="LNX862" s="399"/>
      <c r="LNY862" s="399"/>
      <c r="LNZ862" s="399"/>
      <c r="LOA862" s="399"/>
      <c r="LOB862" s="399"/>
      <c r="LOC862" s="399"/>
      <c r="LOD862" s="399"/>
      <c r="LOE862" s="399"/>
      <c r="LOF862" s="399"/>
      <c r="LOG862" s="399"/>
      <c r="LOH862" s="399"/>
      <c r="LOI862" s="399"/>
      <c r="LOJ862" s="399"/>
      <c r="LOK862" s="399"/>
      <c r="LOL862" s="399"/>
      <c r="LOM862" s="399"/>
      <c r="LON862" s="399"/>
      <c r="LOO862" s="399"/>
      <c r="LOP862" s="399"/>
      <c r="LOQ862" s="399"/>
      <c r="LOR862" s="399"/>
      <c r="LOS862" s="399"/>
      <c r="LOT862" s="399"/>
      <c r="LOU862" s="399"/>
      <c r="LOV862" s="399"/>
      <c r="LOW862" s="399"/>
      <c r="LOX862" s="399"/>
      <c r="LOY862" s="399"/>
      <c r="LOZ862" s="399"/>
      <c r="LPA862" s="399"/>
      <c r="LPB862" s="399"/>
      <c r="LPC862" s="399"/>
      <c r="LPD862" s="399"/>
      <c r="LPE862" s="399"/>
      <c r="LPF862" s="399"/>
      <c r="LPG862" s="399"/>
      <c r="LPH862" s="399"/>
      <c r="LPI862" s="399"/>
      <c r="LPJ862" s="399"/>
      <c r="LPK862" s="399"/>
      <c r="LPL862" s="399"/>
      <c r="LPM862" s="399"/>
      <c r="LPN862" s="399"/>
      <c r="LPO862" s="399"/>
      <c r="LPP862" s="399"/>
      <c r="LPQ862" s="399"/>
      <c r="LPR862" s="399"/>
      <c r="LPS862" s="399"/>
      <c r="LPT862" s="399"/>
      <c r="LPU862" s="399"/>
      <c r="LPV862" s="399"/>
      <c r="LPW862" s="399"/>
      <c r="LPX862" s="399"/>
      <c r="LPY862" s="399"/>
      <c r="LPZ862" s="399"/>
      <c r="LQA862" s="399"/>
      <c r="LQB862" s="399"/>
      <c r="LQC862" s="399"/>
      <c r="LQD862" s="399"/>
      <c r="LQE862" s="399"/>
      <c r="LQF862" s="399"/>
      <c r="LQG862" s="399"/>
      <c r="LQH862" s="399"/>
      <c r="LQI862" s="399"/>
      <c r="LQJ862" s="399"/>
      <c r="LQK862" s="399"/>
      <c r="LQL862" s="399"/>
      <c r="LQM862" s="399"/>
      <c r="LQN862" s="399"/>
      <c r="LQO862" s="399"/>
      <c r="LQP862" s="399"/>
      <c r="LQQ862" s="399"/>
      <c r="LQR862" s="399"/>
      <c r="LQS862" s="399"/>
      <c r="LQT862" s="399"/>
      <c r="LQU862" s="399"/>
      <c r="LQV862" s="399"/>
      <c r="LQW862" s="399"/>
      <c r="LQX862" s="399"/>
      <c r="LQY862" s="399"/>
      <c r="LQZ862" s="399"/>
      <c r="LRA862" s="399"/>
      <c r="LRB862" s="399"/>
      <c r="LRC862" s="399"/>
      <c r="LRD862" s="399"/>
      <c r="LRE862" s="399"/>
      <c r="LRF862" s="399"/>
      <c r="LRG862" s="399"/>
      <c r="LRH862" s="399"/>
      <c r="LRI862" s="399"/>
      <c r="LRJ862" s="399"/>
      <c r="LRK862" s="399"/>
      <c r="LRL862" s="399"/>
      <c r="LRM862" s="399"/>
      <c r="LRN862" s="399"/>
      <c r="LRO862" s="399"/>
      <c r="LRP862" s="399"/>
      <c r="LRQ862" s="399"/>
      <c r="LRR862" s="399"/>
      <c r="LRS862" s="399"/>
      <c r="LRT862" s="399"/>
      <c r="LRU862" s="399"/>
      <c r="LRV862" s="399"/>
      <c r="LRW862" s="399"/>
      <c r="LRX862" s="399"/>
      <c r="LRY862" s="399"/>
      <c r="LRZ862" s="399"/>
      <c r="LSA862" s="399"/>
      <c r="LSB862" s="399"/>
      <c r="LSC862" s="399"/>
      <c r="LSD862" s="399"/>
      <c r="LSE862" s="399"/>
      <c r="LSF862" s="399"/>
      <c r="LSG862" s="399"/>
      <c r="LSH862" s="399"/>
      <c r="LSI862" s="399"/>
      <c r="LSJ862" s="399"/>
      <c r="LSK862" s="399"/>
      <c r="LSL862" s="399"/>
      <c r="LSM862" s="399"/>
      <c r="LSN862" s="399"/>
      <c r="LSO862" s="399"/>
      <c r="LSP862" s="399"/>
      <c r="LSQ862" s="399"/>
      <c r="LSR862" s="399"/>
      <c r="LSS862" s="399"/>
      <c r="LST862" s="399"/>
      <c r="LSU862" s="399"/>
      <c r="LSV862" s="399"/>
      <c r="LSW862" s="399"/>
      <c r="LSX862" s="399"/>
      <c r="LSY862" s="399"/>
      <c r="LSZ862" s="399"/>
      <c r="LTA862" s="399"/>
      <c r="LTB862" s="399"/>
      <c r="LTC862" s="399"/>
      <c r="LTD862" s="399"/>
      <c r="LTE862" s="399"/>
      <c r="LTF862" s="399"/>
      <c r="LTG862" s="399"/>
      <c r="LTH862" s="399"/>
      <c r="LTI862" s="399"/>
      <c r="LTJ862" s="399"/>
      <c r="LTK862" s="399"/>
      <c r="LTL862" s="399"/>
      <c r="LTM862" s="399"/>
      <c r="LTN862" s="399"/>
      <c r="LTO862" s="399"/>
      <c r="LTP862" s="399"/>
      <c r="LTQ862" s="399"/>
      <c r="LTR862" s="399"/>
      <c r="LTS862" s="399"/>
      <c r="LTT862" s="399"/>
      <c r="LTU862" s="399"/>
      <c r="LTV862" s="399"/>
      <c r="LTW862" s="399"/>
      <c r="LTX862" s="399"/>
      <c r="LTY862" s="399"/>
      <c r="LTZ862" s="399"/>
      <c r="LUA862" s="399"/>
      <c r="LUB862" s="399"/>
      <c r="LUC862" s="399"/>
      <c r="LUD862" s="399"/>
      <c r="LUE862" s="399"/>
      <c r="LUF862" s="399"/>
      <c r="LUG862" s="399"/>
      <c r="LUH862" s="399"/>
      <c r="LUI862" s="399"/>
      <c r="LUJ862" s="399"/>
      <c r="LUK862" s="399"/>
      <c r="LUL862" s="399"/>
      <c r="LUM862" s="399"/>
      <c r="LUN862" s="399"/>
      <c r="LUO862" s="399"/>
      <c r="LUP862" s="399"/>
      <c r="LUQ862" s="399"/>
      <c r="LUR862" s="399"/>
      <c r="LUS862" s="399"/>
      <c r="LUT862" s="399"/>
      <c r="LUU862" s="399"/>
      <c r="LUV862" s="399"/>
      <c r="LUW862" s="399"/>
      <c r="LUX862" s="399"/>
      <c r="LUY862" s="399"/>
      <c r="LUZ862" s="399"/>
      <c r="LVA862" s="399"/>
      <c r="LVB862" s="399"/>
      <c r="LVC862" s="399"/>
      <c r="LVD862" s="399"/>
      <c r="LVE862" s="399"/>
      <c r="LVF862" s="399"/>
      <c r="LVG862" s="399"/>
      <c r="LVH862" s="399"/>
      <c r="LVI862" s="399"/>
      <c r="LVJ862" s="399"/>
      <c r="LVK862" s="399"/>
      <c r="LVL862" s="399"/>
      <c r="LVM862" s="399"/>
      <c r="LVN862" s="399"/>
      <c r="LVO862" s="399"/>
      <c r="LVP862" s="399"/>
      <c r="LVQ862" s="399"/>
      <c r="LVR862" s="399"/>
      <c r="LVS862" s="399"/>
      <c r="LVT862" s="399"/>
      <c r="LVU862" s="399"/>
      <c r="LVV862" s="399"/>
      <c r="LVW862" s="399"/>
      <c r="LVX862" s="399"/>
      <c r="LVY862" s="399"/>
      <c r="LVZ862" s="399"/>
      <c r="LWA862" s="399"/>
      <c r="LWB862" s="399"/>
      <c r="LWC862" s="399"/>
      <c r="LWD862" s="399"/>
      <c r="LWE862" s="399"/>
      <c r="LWF862" s="399"/>
      <c r="LWG862" s="399"/>
      <c r="LWH862" s="399"/>
      <c r="LWI862" s="399"/>
      <c r="LWJ862" s="399"/>
      <c r="LWK862" s="399"/>
      <c r="LWL862" s="399"/>
      <c r="LWM862" s="399"/>
      <c r="LWN862" s="399"/>
      <c r="LWO862" s="399"/>
      <c r="LWP862" s="399"/>
      <c r="LWQ862" s="399"/>
      <c r="LWR862" s="399"/>
      <c r="LWS862" s="399"/>
      <c r="LWT862" s="399"/>
      <c r="LWU862" s="399"/>
      <c r="LWV862" s="399"/>
      <c r="LWW862" s="399"/>
      <c r="LWX862" s="399"/>
      <c r="LWY862" s="399"/>
      <c r="LWZ862" s="399"/>
      <c r="LXA862" s="399"/>
      <c r="LXB862" s="399"/>
      <c r="LXC862" s="399"/>
      <c r="LXD862" s="399"/>
      <c r="LXE862" s="399"/>
      <c r="LXF862" s="399"/>
      <c r="LXG862" s="399"/>
      <c r="LXH862" s="399"/>
      <c r="LXI862" s="399"/>
      <c r="LXJ862" s="399"/>
      <c r="LXK862" s="399"/>
      <c r="LXL862" s="399"/>
      <c r="LXM862" s="399"/>
      <c r="LXN862" s="399"/>
      <c r="LXO862" s="399"/>
      <c r="LXP862" s="399"/>
      <c r="LXQ862" s="399"/>
      <c r="LXR862" s="399"/>
      <c r="LXS862" s="399"/>
      <c r="LXT862" s="399"/>
      <c r="LXU862" s="399"/>
      <c r="LXV862" s="399"/>
      <c r="LXW862" s="399"/>
      <c r="LXX862" s="399"/>
      <c r="LXY862" s="399"/>
      <c r="LXZ862" s="399"/>
      <c r="LYA862" s="399"/>
      <c r="LYB862" s="399"/>
      <c r="LYC862" s="399"/>
      <c r="LYD862" s="399"/>
      <c r="LYE862" s="399"/>
      <c r="LYF862" s="399"/>
      <c r="LYG862" s="399"/>
      <c r="LYH862" s="399"/>
      <c r="LYI862" s="399"/>
      <c r="LYJ862" s="399"/>
      <c r="LYK862" s="399"/>
      <c r="LYL862" s="399"/>
      <c r="LYM862" s="399"/>
      <c r="LYN862" s="399"/>
      <c r="LYO862" s="399"/>
      <c r="LYP862" s="399"/>
      <c r="LYQ862" s="399"/>
      <c r="LYR862" s="399"/>
      <c r="LYS862" s="399"/>
      <c r="LYT862" s="399"/>
      <c r="LYU862" s="399"/>
      <c r="LYV862" s="399"/>
      <c r="LYW862" s="399"/>
      <c r="LYX862" s="399"/>
      <c r="LYY862" s="399"/>
      <c r="LYZ862" s="399"/>
      <c r="LZA862" s="399"/>
      <c r="LZB862" s="399"/>
      <c r="LZC862" s="399"/>
      <c r="LZD862" s="399"/>
      <c r="LZE862" s="399"/>
      <c r="LZF862" s="399"/>
      <c r="LZG862" s="399"/>
      <c r="LZH862" s="399"/>
      <c r="LZI862" s="399"/>
      <c r="LZJ862" s="399"/>
      <c r="LZK862" s="399"/>
      <c r="LZL862" s="399"/>
      <c r="LZM862" s="399"/>
      <c r="LZN862" s="399"/>
      <c r="LZO862" s="399"/>
      <c r="LZP862" s="399"/>
      <c r="LZQ862" s="399"/>
      <c r="LZR862" s="399"/>
      <c r="LZS862" s="399"/>
      <c r="LZT862" s="399"/>
      <c r="LZU862" s="399"/>
      <c r="LZV862" s="399"/>
      <c r="LZW862" s="399"/>
      <c r="LZX862" s="399"/>
      <c r="LZY862" s="399"/>
      <c r="LZZ862" s="399"/>
      <c r="MAA862" s="399"/>
      <c r="MAB862" s="399"/>
      <c r="MAC862" s="399"/>
      <c r="MAD862" s="399"/>
      <c r="MAE862" s="399"/>
      <c r="MAF862" s="399"/>
      <c r="MAG862" s="399"/>
      <c r="MAH862" s="399"/>
      <c r="MAI862" s="399"/>
      <c r="MAJ862" s="399"/>
      <c r="MAK862" s="399"/>
      <c r="MAL862" s="399"/>
      <c r="MAM862" s="399"/>
      <c r="MAN862" s="399"/>
      <c r="MAO862" s="399"/>
      <c r="MAP862" s="399"/>
      <c r="MAQ862" s="399"/>
      <c r="MAR862" s="399"/>
      <c r="MAS862" s="399"/>
      <c r="MAT862" s="399"/>
      <c r="MAU862" s="399"/>
      <c r="MAV862" s="399"/>
      <c r="MAW862" s="399"/>
      <c r="MAX862" s="399"/>
      <c r="MAY862" s="399"/>
      <c r="MAZ862" s="399"/>
      <c r="MBA862" s="399"/>
      <c r="MBB862" s="399"/>
      <c r="MBC862" s="399"/>
      <c r="MBD862" s="399"/>
      <c r="MBE862" s="399"/>
      <c r="MBF862" s="399"/>
      <c r="MBG862" s="399"/>
      <c r="MBH862" s="399"/>
      <c r="MBI862" s="399"/>
      <c r="MBJ862" s="399"/>
      <c r="MBK862" s="399"/>
      <c r="MBL862" s="399"/>
      <c r="MBM862" s="399"/>
      <c r="MBN862" s="399"/>
      <c r="MBO862" s="399"/>
      <c r="MBP862" s="399"/>
      <c r="MBQ862" s="399"/>
      <c r="MBR862" s="399"/>
      <c r="MBS862" s="399"/>
      <c r="MBT862" s="399"/>
      <c r="MBU862" s="399"/>
      <c r="MBV862" s="399"/>
      <c r="MBW862" s="399"/>
      <c r="MBX862" s="399"/>
      <c r="MBY862" s="399"/>
      <c r="MBZ862" s="399"/>
      <c r="MCA862" s="399"/>
      <c r="MCB862" s="399"/>
      <c r="MCC862" s="399"/>
      <c r="MCD862" s="399"/>
      <c r="MCE862" s="399"/>
      <c r="MCF862" s="399"/>
      <c r="MCG862" s="399"/>
      <c r="MCH862" s="399"/>
      <c r="MCI862" s="399"/>
      <c r="MCJ862" s="399"/>
      <c r="MCK862" s="399"/>
      <c r="MCL862" s="399"/>
      <c r="MCM862" s="399"/>
      <c r="MCN862" s="399"/>
      <c r="MCO862" s="399"/>
      <c r="MCP862" s="399"/>
      <c r="MCQ862" s="399"/>
      <c r="MCR862" s="399"/>
      <c r="MCS862" s="399"/>
      <c r="MCT862" s="399"/>
      <c r="MCU862" s="399"/>
      <c r="MCV862" s="399"/>
      <c r="MCW862" s="399"/>
      <c r="MCX862" s="399"/>
      <c r="MCY862" s="399"/>
      <c r="MCZ862" s="399"/>
      <c r="MDA862" s="399"/>
      <c r="MDB862" s="399"/>
      <c r="MDC862" s="399"/>
      <c r="MDD862" s="399"/>
      <c r="MDE862" s="399"/>
      <c r="MDF862" s="399"/>
      <c r="MDG862" s="399"/>
      <c r="MDH862" s="399"/>
      <c r="MDI862" s="399"/>
      <c r="MDJ862" s="399"/>
      <c r="MDK862" s="399"/>
      <c r="MDL862" s="399"/>
      <c r="MDM862" s="399"/>
      <c r="MDN862" s="399"/>
      <c r="MDO862" s="399"/>
      <c r="MDP862" s="399"/>
      <c r="MDQ862" s="399"/>
      <c r="MDR862" s="399"/>
      <c r="MDS862" s="399"/>
      <c r="MDT862" s="399"/>
      <c r="MDU862" s="399"/>
      <c r="MDV862" s="399"/>
      <c r="MDW862" s="399"/>
      <c r="MDX862" s="399"/>
      <c r="MDY862" s="399"/>
      <c r="MDZ862" s="399"/>
      <c r="MEA862" s="399"/>
      <c r="MEB862" s="399"/>
      <c r="MEC862" s="399"/>
      <c r="MED862" s="399"/>
      <c r="MEE862" s="399"/>
      <c r="MEF862" s="399"/>
      <c r="MEG862" s="399"/>
      <c r="MEH862" s="399"/>
      <c r="MEI862" s="399"/>
      <c r="MEJ862" s="399"/>
      <c r="MEK862" s="399"/>
      <c r="MEL862" s="399"/>
      <c r="MEM862" s="399"/>
      <c r="MEN862" s="399"/>
      <c r="MEO862" s="399"/>
      <c r="MEP862" s="399"/>
      <c r="MEQ862" s="399"/>
      <c r="MER862" s="399"/>
      <c r="MES862" s="399"/>
      <c r="MET862" s="399"/>
      <c r="MEU862" s="399"/>
      <c r="MEV862" s="399"/>
      <c r="MEW862" s="399"/>
      <c r="MEX862" s="399"/>
      <c r="MEY862" s="399"/>
      <c r="MEZ862" s="399"/>
      <c r="MFA862" s="399"/>
      <c r="MFB862" s="399"/>
      <c r="MFC862" s="399"/>
      <c r="MFD862" s="399"/>
      <c r="MFE862" s="399"/>
      <c r="MFF862" s="399"/>
      <c r="MFG862" s="399"/>
      <c r="MFH862" s="399"/>
      <c r="MFI862" s="399"/>
      <c r="MFJ862" s="399"/>
      <c r="MFK862" s="399"/>
      <c r="MFL862" s="399"/>
      <c r="MFM862" s="399"/>
      <c r="MFN862" s="399"/>
      <c r="MFO862" s="399"/>
      <c r="MFP862" s="399"/>
      <c r="MFQ862" s="399"/>
      <c r="MFR862" s="399"/>
      <c r="MFS862" s="399"/>
      <c r="MFT862" s="399"/>
      <c r="MFU862" s="399"/>
      <c r="MFV862" s="399"/>
      <c r="MFW862" s="399"/>
      <c r="MFX862" s="399"/>
      <c r="MFY862" s="399"/>
      <c r="MFZ862" s="399"/>
      <c r="MGA862" s="399"/>
      <c r="MGB862" s="399"/>
      <c r="MGC862" s="399"/>
      <c r="MGD862" s="399"/>
      <c r="MGE862" s="399"/>
      <c r="MGF862" s="399"/>
      <c r="MGG862" s="399"/>
      <c r="MGH862" s="399"/>
      <c r="MGI862" s="399"/>
      <c r="MGJ862" s="399"/>
      <c r="MGK862" s="399"/>
      <c r="MGL862" s="399"/>
      <c r="MGM862" s="399"/>
      <c r="MGN862" s="399"/>
      <c r="MGO862" s="399"/>
      <c r="MGP862" s="399"/>
      <c r="MGQ862" s="399"/>
      <c r="MGR862" s="399"/>
      <c r="MGS862" s="399"/>
      <c r="MGT862" s="399"/>
      <c r="MGU862" s="399"/>
      <c r="MGV862" s="399"/>
      <c r="MGW862" s="399"/>
      <c r="MGX862" s="399"/>
      <c r="MGY862" s="399"/>
      <c r="MGZ862" s="399"/>
      <c r="MHA862" s="399"/>
      <c r="MHB862" s="399"/>
      <c r="MHC862" s="399"/>
      <c r="MHD862" s="399"/>
      <c r="MHE862" s="399"/>
      <c r="MHF862" s="399"/>
      <c r="MHG862" s="399"/>
      <c r="MHH862" s="399"/>
      <c r="MHI862" s="399"/>
      <c r="MHJ862" s="399"/>
      <c r="MHK862" s="399"/>
      <c r="MHL862" s="399"/>
      <c r="MHM862" s="399"/>
      <c r="MHN862" s="399"/>
      <c r="MHO862" s="399"/>
      <c r="MHP862" s="399"/>
      <c r="MHQ862" s="399"/>
      <c r="MHR862" s="399"/>
      <c r="MHS862" s="399"/>
      <c r="MHT862" s="399"/>
      <c r="MHU862" s="399"/>
      <c r="MHV862" s="399"/>
      <c r="MHW862" s="399"/>
      <c r="MHX862" s="399"/>
      <c r="MHY862" s="399"/>
      <c r="MHZ862" s="399"/>
      <c r="MIA862" s="399"/>
      <c r="MIB862" s="399"/>
      <c r="MIC862" s="399"/>
      <c r="MID862" s="399"/>
      <c r="MIE862" s="399"/>
      <c r="MIF862" s="399"/>
      <c r="MIG862" s="399"/>
      <c r="MIH862" s="399"/>
      <c r="MII862" s="399"/>
      <c r="MIJ862" s="399"/>
      <c r="MIK862" s="399"/>
      <c r="MIL862" s="399"/>
      <c r="MIM862" s="399"/>
      <c r="MIN862" s="399"/>
      <c r="MIO862" s="399"/>
      <c r="MIP862" s="399"/>
      <c r="MIQ862" s="399"/>
      <c r="MIR862" s="399"/>
      <c r="MIS862" s="399"/>
      <c r="MIT862" s="399"/>
      <c r="MIU862" s="399"/>
      <c r="MIV862" s="399"/>
      <c r="MIW862" s="399"/>
      <c r="MIX862" s="399"/>
      <c r="MIY862" s="399"/>
      <c r="MIZ862" s="399"/>
      <c r="MJA862" s="399"/>
      <c r="MJB862" s="399"/>
      <c r="MJC862" s="399"/>
      <c r="MJD862" s="399"/>
      <c r="MJE862" s="399"/>
      <c r="MJF862" s="399"/>
      <c r="MJG862" s="399"/>
      <c r="MJH862" s="399"/>
      <c r="MJI862" s="399"/>
      <c r="MJJ862" s="399"/>
      <c r="MJK862" s="399"/>
      <c r="MJL862" s="399"/>
      <c r="MJM862" s="399"/>
      <c r="MJN862" s="399"/>
      <c r="MJO862" s="399"/>
      <c r="MJP862" s="399"/>
      <c r="MJQ862" s="399"/>
      <c r="MJR862" s="399"/>
      <c r="MJS862" s="399"/>
      <c r="MJT862" s="399"/>
      <c r="MJU862" s="399"/>
      <c r="MJV862" s="399"/>
      <c r="MJW862" s="399"/>
      <c r="MJX862" s="399"/>
      <c r="MJY862" s="399"/>
      <c r="MJZ862" s="399"/>
      <c r="MKA862" s="399"/>
      <c r="MKB862" s="399"/>
      <c r="MKC862" s="399"/>
      <c r="MKD862" s="399"/>
      <c r="MKE862" s="399"/>
      <c r="MKF862" s="399"/>
      <c r="MKG862" s="399"/>
      <c r="MKH862" s="399"/>
      <c r="MKI862" s="399"/>
      <c r="MKJ862" s="399"/>
      <c r="MKK862" s="399"/>
      <c r="MKL862" s="399"/>
      <c r="MKM862" s="399"/>
      <c r="MKN862" s="399"/>
      <c r="MKO862" s="399"/>
      <c r="MKP862" s="399"/>
      <c r="MKQ862" s="399"/>
      <c r="MKR862" s="399"/>
      <c r="MKS862" s="399"/>
      <c r="MKT862" s="399"/>
      <c r="MKU862" s="399"/>
      <c r="MKV862" s="399"/>
      <c r="MKW862" s="399"/>
      <c r="MKX862" s="399"/>
      <c r="MKY862" s="399"/>
      <c r="MKZ862" s="399"/>
      <c r="MLA862" s="399"/>
      <c r="MLB862" s="399"/>
      <c r="MLC862" s="399"/>
      <c r="MLD862" s="399"/>
      <c r="MLE862" s="399"/>
      <c r="MLF862" s="399"/>
      <c r="MLG862" s="399"/>
      <c r="MLH862" s="399"/>
      <c r="MLI862" s="399"/>
      <c r="MLJ862" s="399"/>
      <c r="MLK862" s="399"/>
      <c r="MLL862" s="399"/>
      <c r="MLM862" s="399"/>
      <c r="MLN862" s="399"/>
      <c r="MLO862" s="399"/>
      <c r="MLP862" s="399"/>
      <c r="MLQ862" s="399"/>
      <c r="MLR862" s="399"/>
      <c r="MLS862" s="399"/>
      <c r="MLT862" s="399"/>
      <c r="MLU862" s="399"/>
      <c r="MLV862" s="399"/>
      <c r="MLW862" s="399"/>
      <c r="MLX862" s="399"/>
      <c r="MLY862" s="399"/>
      <c r="MLZ862" s="399"/>
      <c r="MMA862" s="399"/>
      <c r="MMB862" s="399"/>
      <c r="MMC862" s="399"/>
      <c r="MMD862" s="399"/>
      <c r="MME862" s="399"/>
      <c r="MMF862" s="399"/>
      <c r="MMG862" s="399"/>
      <c r="MMH862" s="399"/>
      <c r="MMI862" s="399"/>
      <c r="MMJ862" s="399"/>
      <c r="MMK862" s="399"/>
      <c r="MML862" s="399"/>
      <c r="MMM862" s="399"/>
      <c r="MMN862" s="399"/>
      <c r="MMO862" s="399"/>
      <c r="MMP862" s="399"/>
      <c r="MMQ862" s="399"/>
      <c r="MMR862" s="399"/>
      <c r="MMS862" s="399"/>
      <c r="MMT862" s="399"/>
      <c r="MMU862" s="399"/>
      <c r="MMV862" s="399"/>
      <c r="MMW862" s="399"/>
      <c r="MMX862" s="399"/>
      <c r="MMY862" s="399"/>
      <c r="MMZ862" s="399"/>
      <c r="MNA862" s="399"/>
      <c r="MNB862" s="399"/>
      <c r="MNC862" s="399"/>
      <c r="MND862" s="399"/>
      <c r="MNE862" s="399"/>
      <c r="MNF862" s="399"/>
      <c r="MNG862" s="399"/>
      <c r="MNH862" s="399"/>
      <c r="MNI862" s="399"/>
      <c r="MNJ862" s="399"/>
      <c r="MNK862" s="399"/>
      <c r="MNL862" s="399"/>
      <c r="MNM862" s="399"/>
      <c r="MNN862" s="399"/>
      <c r="MNO862" s="399"/>
      <c r="MNP862" s="399"/>
      <c r="MNQ862" s="399"/>
      <c r="MNR862" s="399"/>
      <c r="MNS862" s="399"/>
      <c r="MNT862" s="399"/>
      <c r="MNU862" s="399"/>
      <c r="MNV862" s="399"/>
      <c r="MNW862" s="399"/>
      <c r="MNX862" s="399"/>
      <c r="MNY862" s="399"/>
      <c r="MNZ862" s="399"/>
      <c r="MOA862" s="399"/>
      <c r="MOB862" s="399"/>
      <c r="MOC862" s="399"/>
      <c r="MOD862" s="399"/>
      <c r="MOE862" s="399"/>
      <c r="MOF862" s="399"/>
      <c r="MOG862" s="399"/>
      <c r="MOH862" s="399"/>
      <c r="MOI862" s="399"/>
      <c r="MOJ862" s="399"/>
      <c r="MOK862" s="399"/>
      <c r="MOL862" s="399"/>
      <c r="MOM862" s="399"/>
      <c r="MON862" s="399"/>
      <c r="MOO862" s="399"/>
      <c r="MOP862" s="399"/>
      <c r="MOQ862" s="399"/>
      <c r="MOR862" s="399"/>
      <c r="MOS862" s="399"/>
      <c r="MOT862" s="399"/>
      <c r="MOU862" s="399"/>
      <c r="MOV862" s="399"/>
      <c r="MOW862" s="399"/>
      <c r="MOX862" s="399"/>
      <c r="MOY862" s="399"/>
      <c r="MOZ862" s="399"/>
      <c r="MPA862" s="399"/>
      <c r="MPB862" s="399"/>
      <c r="MPC862" s="399"/>
      <c r="MPD862" s="399"/>
      <c r="MPE862" s="399"/>
      <c r="MPF862" s="399"/>
      <c r="MPG862" s="399"/>
      <c r="MPH862" s="399"/>
      <c r="MPI862" s="399"/>
      <c r="MPJ862" s="399"/>
      <c r="MPK862" s="399"/>
      <c r="MPL862" s="399"/>
      <c r="MPM862" s="399"/>
      <c r="MPN862" s="399"/>
      <c r="MPO862" s="399"/>
      <c r="MPP862" s="399"/>
      <c r="MPQ862" s="399"/>
      <c r="MPR862" s="399"/>
      <c r="MPS862" s="399"/>
      <c r="MPT862" s="399"/>
      <c r="MPU862" s="399"/>
      <c r="MPV862" s="399"/>
      <c r="MPW862" s="399"/>
      <c r="MPX862" s="399"/>
      <c r="MPY862" s="399"/>
      <c r="MPZ862" s="399"/>
      <c r="MQA862" s="399"/>
      <c r="MQB862" s="399"/>
      <c r="MQC862" s="399"/>
      <c r="MQD862" s="399"/>
      <c r="MQE862" s="399"/>
      <c r="MQF862" s="399"/>
      <c r="MQG862" s="399"/>
      <c r="MQH862" s="399"/>
      <c r="MQI862" s="399"/>
      <c r="MQJ862" s="399"/>
      <c r="MQK862" s="399"/>
      <c r="MQL862" s="399"/>
      <c r="MQM862" s="399"/>
      <c r="MQN862" s="399"/>
      <c r="MQO862" s="399"/>
      <c r="MQP862" s="399"/>
      <c r="MQQ862" s="399"/>
      <c r="MQR862" s="399"/>
      <c r="MQS862" s="399"/>
      <c r="MQT862" s="399"/>
      <c r="MQU862" s="399"/>
      <c r="MQV862" s="399"/>
      <c r="MQW862" s="399"/>
      <c r="MQX862" s="399"/>
      <c r="MQY862" s="399"/>
      <c r="MQZ862" s="399"/>
      <c r="MRA862" s="399"/>
      <c r="MRB862" s="399"/>
      <c r="MRC862" s="399"/>
      <c r="MRD862" s="399"/>
      <c r="MRE862" s="399"/>
      <c r="MRF862" s="399"/>
      <c r="MRG862" s="399"/>
      <c r="MRH862" s="399"/>
      <c r="MRI862" s="399"/>
      <c r="MRJ862" s="399"/>
      <c r="MRK862" s="399"/>
      <c r="MRL862" s="399"/>
      <c r="MRM862" s="399"/>
      <c r="MRN862" s="399"/>
      <c r="MRO862" s="399"/>
      <c r="MRP862" s="399"/>
      <c r="MRQ862" s="399"/>
      <c r="MRR862" s="399"/>
      <c r="MRS862" s="399"/>
      <c r="MRT862" s="399"/>
      <c r="MRU862" s="399"/>
      <c r="MRV862" s="399"/>
      <c r="MRW862" s="399"/>
      <c r="MRX862" s="399"/>
      <c r="MRY862" s="399"/>
      <c r="MRZ862" s="399"/>
      <c r="MSA862" s="399"/>
      <c r="MSB862" s="399"/>
      <c r="MSC862" s="399"/>
      <c r="MSD862" s="399"/>
      <c r="MSE862" s="399"/>
      <c r="MSF862" s="399"/>
      <c r="MSG862" s="399"/>
      <c r="MSH862" s="399"/>
      <c r="MSI862" s="399"/>
      <c r="MSJ862" s="399"/>
      <c r="MSK862" s="399"/>
      <c r="MSL862" s="399"/>
      <c r="MSM862" s="399"/>
      <c r="MSN862" s="399"/>
      <c r="MSO862" s="399"/>
      <c r="MSP862" s="399"/>
      <c r="MSQ862" s="399"/>
      <c r="MSR862" s="399"/>
      <c r="MSS862" s="399"/>
      <c r="MST862" s="399"/>
      <c r="MSU862" s="399"/>
      <c r="MSV862" s="399"/>
      <c r="MSW862" s="399"/>
      <c r="MSX862" s="399"/>
      <c r="MSY862" s="399"/>
      <c r="MSZ862" s="399"/>
      <c r="MTA862" s="399"/>
      <c r="MTB862" s="399"/>
      <c r="MTC862" s="399"/>
      <c r="MTD862" s="399"/>
      <c r="MTE862" s="399"/>
      <c r="MTF862" s="399"/>
      <c r="MTG862" s="399"/>
      <c r="MTH862" s="399"/>
      <c r="MTI862" s="399"/>
      <c r="MTJ862" s="399"/>
      <c r="MTK862" s="399"/>
      <c r="MTL862" s="399"/>
      <c r="MTM862" s="399"/>
      <c r="MTN862" s="399"/>
      <c r="MTO862" s="399"/>
      <c r="MTP862" s="399"/>
      <c r="MTQ862" s="399"/>
      <c r="MTR862" s="399"/>
      <c r="MTS862" s="399"/>
      <c r="MTT862" s="399"/>
      <c r="MTU862" s="399"/>
      <c r="MTV862" s="399"/>
      <c r="MTW862" s="399"/>
      <c r="MTX862" s="399"/>
      <c r="MTY862" s="399"/>
      <c r="MTZ862" s="399"/>
      <c r="MUA862" s="399"/>
      <c r="MUB862" s="399"/>
      <c r="MUC862" s="399"/>
      <c r="MUD862" s="399"/>
      <c r="MUE862" s="399"/>
      <c r="MUF862" s="399"/>
      <c r="MUG862" s="399"/>
      <c r="MUH862" s="399"/>
      <c r="MUI862" s="399"/>
      <c r="MUJ862" s="399"/>
      <c r="MUK862" s="399"/>
      <c r="MUL862" s="399"/>
      <c r="MUM862" s="399"/>
      <c r="MUN862" s="399"/>
      <c r="MUO862" s="399"/>
      <c r="MUP862" s="399"/>
      <c r="MUQ862" s="399"/>
      <c r="MUR862" s="399"/>
      <c r="MUS862" s="399"/>
      <c r="MUT862" s="399"/>
      <c r="MUU862" s="399"/>
      <c r="MUV862" s="399"/>
      <c r="MUW862" s="399"/>
      <c r="MUX862" s="399"/>
      <c r="MUY862" s="399"/>
      <c r="MUZ862" s="399"/>
      <c r="MVA862" s="399"/>
      <c r="MVB862" s="399"/>
      <c r="MVC862" s="399"/>
      <c r="MVD862" s="399"/>
      <c r="MVE862" s="399"/>
      <c r="MVF862" s="399"/>
      <c r="MVG862" s="399"/>
      <c r="MVH862" s="399"/>
      <c r="MVI862" s="399"/>
      <c r="MVJ862" s="399"/>
      <c r="MVK862" s="399"/>
      <c r="MVL862" s="399"/>
      <c r="MVM862" s="399"/>
      <c r="MVN862" s="399"/>
      <c r="MVO862" s="399"/>
      <c r="MVP862" s="399"/>
      <c r="MVQ862" s="399"/>
      <c r="MVR862" s="399"/>
      <c r="MVS862" s="399"/>
      <c r="MVT862" s="399"/>
      <c r="MVU862" s="399"/>
      <c r="MVV862" s="399"/>
      <c r="MVW862" s="399"/>
      <c r="MVX862" s="399"/>
      <c r="MVY862" s="399"/>
      <c r="MVZ862" s="399"/>
      <c r="MWA862" s="399"/>
      <c r="MWB862" s="399"/>
      <c r="MWC862" s="399"/>
      <c r="MWD862" s="399"/>
      <c r="MWE862" s="399"/>
      <c r="MWF862" s="399"/>
      <c r="MWG862" s="399"/>
      <c r="MWH862" s="399"/>
      <c r="MWI862" s="399"/>
      <c r="MWJ862" s="399"/>
      <c r="MWK862" s="399"/>
      <c r="MWL862" s="399"/>
      <c r="MWM862" s="399"/>
      <c r="MWN862" s="399"/>
      <c r="MWO862" s="399"/>
      <c r="MWP862" s="399"/>
      <c r="MWQ862" s="399"/>
      <c r="MWR862" s="399"/>
      <c r="MWS862" s="399"/>
      <c r="MWT862" s="399"/>
      <c r="MWU862" s="399"/>
      <c r="MWV862" s="399"/>
      <c r="MWW862" s="399"/>
      <c r="MWX862" s="399"/>
      <c r="MWY862" s="399"/>
      <c r="MWZ862" s="399"/>
      <c r="MXA862" s="399"/>
      <c r="MXB862" s="399"/>
      <c r="MXC862" s="399"/>
      <c r="MXD862" s="399"/>
      <c r="MXE862" s="399"/>
      <c r="MXF862" s="399"/>
      <c r="MXG862" s="399"/>
      <c r="MXH862" s="399"/>
      <c r="MXI862" s="399"/>
      <c r="MXJ862" s="399"/>
      <c r="MXK862" s="399"/>
      <c r="MXL862" s="399"/>
      <c r="MXM862" s="399"/>
      <c r="MXN862" s="399"/>
      <c r="MXO862" s="399"/>
      <c r="MXP862" s="399"/>
      <c r="MXQ862" s="399"/>
      <c r="MXR862" s="399"/>
      <c r="MXS862" s="399"/>
      <c r="MXT862" s="399"/>
      <c r="MXU862" s="399"/>
      <c r="MXV862" s="399"/>
      <c r="MXW862" s="399"/>
      <c r="MXX862" s="399"/>
      <c r="MXY862" s="399"/>
      <c r="MXZ862" s="399"/>
      <c r="MYA862" s="399"/>
      <c r="MYB862" s="399"/>
      <c r="MYC862" s="399"/>
      <c r="MYD862" s="399"/>
      <c r="MYE862" s="399"/>
      <c r="MYF862" s="399"/>
      <c r="MYG862" s="399"/>
      <c r="MYH862" s="399"/>
      <c r="MYI862" s="399"/>
      <c r="MYJ862" s="399"/>
      <c r="MYK862" s="399"/>
      <c r="MYL862" s="399"/>
      <c r="MYM862" s="399"/>
      <c r="MYN862" s="399"/>
      <c r="MYO862" s="399"/>
      <c r="MYP862" s="399"/>
      <c r="MYQ862" s="399"/>
      <c r="MYR862" s="399"/>
      <c r="MYS862" s="399"/>
      <c r="MYT862" s="399"/>
      <c r="MYU862" s="399"/>
      <c r="MYV862" s="399"/>
      <c r="MYW862" s="399"/>
      <c r="MYX862" s="399"/>
      <c r="MYY862" s="399"/>
      <c r="MYZ862" s="399"/>
      <c r="MZA862" s="399"/>
      <c r="MZB862" s="399"/>
      <c r="MZC862" s="399"/>
      <c r="MZD862" s="399"/>
      <c r="MZE862" s="399"/>
      <c r="MZF862" s="399"/>
      <c r="MZG862" s="399"/>
      <c r="MZH862" s="399"/>
      <c r="MZI862" s="399"/>
      <c r="MZJ862" s="399"/>
      <c r="MZK862" s="399"/>
      <c r="MZL862" s="399"/>
      <c r="MZM862" s="399"/>
      <c r="MZN862" s="399"/>
      <c r="MZO862" s="399"/>
      <c r="MZP862" s="399"/>
      <c r="MZQ862" s="399"/>
      <c r="MZR862" s="399"/>
      <c r="MZS862" s="399"/>
      <c r="MZT862" s="399"/>
      <c r="MZU862" s="399"/>
      <c r="MZV862" s="399"/>
      <c r="MZW862" s="399"/>
      <c r="MZX862" s="399"/>
      <c r="MZY862" s="399"/>
      <c r="MZZ862" s="399"/>
      <c r="NAA862" s="399"/>
      <c r="NAB862" s="399"/>
      <c r="NAC862" s="399"/>
      <c r="NAD862" s="399"/>
      <c r="NAE862" s="399"/>
      <c r="NAF862" s="399"/>
      <c r="NAG862" s="399"/>
      <c r="NAH862" s="399"/>
      <c r="NAI862" s="399"/>
      <c r="NAJ862" s="399"/>
      <c r="NAK862" s="399"/>
      <c r="NAL862" s="399"/>
      <c r="NAM862" s="399"/>
      <c r="NAN862" s="399"/>
      <c r="NAO862" s="399"/>
      <c r="NAP862" s="399"/>
      <c r="NAQ862" s="399"/>
      <c r="NAR862" s="399"/>
      <c r="NAS862" s="399"/>
      <c r="NAT862" s="399"/>
      <c r="NAU862" s="399"/>
      <c r="NAV862" s="399"/>
      <c r="NAW862" s="399"/>
      <c r="NAX862" s="399"/>
      <c r="NAY862" s="399"/>
      <c r="NAZ862" s="399"/>
      <c r="NBA862" s="399"/>
      <c r="NBB862" s="399"/>
      <c r="NBC862" s="399"/>
      <c r="NBD862" s="399"/>
      <c r="NBE862" s="399"/>
      <c r="NBF862" s="399"/>
      <c r="NBG862" s="399"/>
      <c r="NBH862" s="399"/>
      <c r="NBI862" s="399"/>
      <c r="NBJ862" s="399"/>
      <c r="NBK862" s="399"/>
      <c r="NBL862" s="399"/>
      <c r="NBM862" s="399"/>
      <c r="NBN862" s="399"/>
      <c r="NBO862" s="399"/>
      <c r="NBP862" s="399"/>
      <c r="NBQ862" s="399"/>
      <c r="NBR862" s="399"/>
      <c r="NBS862" s="399"/>
      <c r="NBT862" s="399"/>
      <c r="NBU862" s="399"/>
      <c r="NBV862" s="399"/>
      <c r="NBW862" s="399"/>
      <c r="NBX862" s="399"/>
      <c r="NBY862" s="399"/>
      <c r="NBZ862" s="399"/>
      <c r="NCA862" s="399"/>
      <c r="NCB862" s="399"/>
      <c r="NCC862" s="399"/>
      <c r="NCD862" s="399"/>
      <c r="NCE862" s="399"/>
      <c r="NCF862" s="399"/>
      <c r="NCG862" s="399"/>
      <c r="NCH862" s="399"/>
      <c r="NCI862" s="399"/>
      <c r="NCJ862" s="399"/>
      <c r="NCK862" s="399"/>
      <c r="NCL862" s="399"/>
      <c r="NCM862" s="399"/>
      <c r="NCN862" s="399"/>
      <c r="NCO862" s="399"/>
      <c r="NCP862" s="399"/>
      <c r="NCQ862" s="399"/>
      <c r="NCR862" s="399"/>
      <c r="NCS862" s="399"/>
      <c r="NCT862" s="399"/>
      <c r="NCU862" s="399"/>
      <c r="NCV862" s="399"/>
      <c r="NCW862" s="399"/>
      <c r="NCX862" s="399"/>
      <c r="NCY862" s="399"/>
      <c r="NCZ862" s="399"/>
      <c r="NDA862" s="399"/>
      <c r="NDB862" s="399"/>
      <c r="NDC862" s="399"/>
      <c r="NDD862" s="399"/>
      <c r="NDE862" s="399"/>
      <c r="NDF862" s="399"/>
      <c r="NDG862" s="399"/>
      <c r="NDH862" s="399"/>
      <c r="NDI862" s="399"/>
      <c r="NDJ862" s="399"/>
      <c r="NDK862" s="399"/>
      <c r="NDL862" s="399"/>
      <c r="NDM862" s="399"/>
      <c r="NDN862" s="399"/>
      <c r="NDO862" s="399"/>
      <c r="NDP862" s="399"/>
      <c r="NDQ862" s="399"/>
      <c r="NDR862" s="399"/>
      <c r="NDS862" s="399"/>
      <c r="NDT862" s="399"/>
      <c r="NDU862" s="399"/>
      <c r="NDV862" s="399"/>
      <c r="NDW862" s="399"/>
      <c r="NDX862" s="399"/>
      <c r="NDY862" s="399"/>
      <c r="NDZ862" s="399"/>
      <c r="NEA862" s="399"/>
      <c r="NEB862" s="399"/>
      <c r="NEC862" s="399"/>
      <c r="NED862" s="399"/>
      <c r="NEE862" s="399"/>
      <c r="NEF862" s="399"/>
      <c r="NEG862" s="399"/>
      <c r="NEH862" s="399"/>
      <c r="NEI862" s="399"/>
      <c r="NEJ862" s="399"/>
      <c r="NEK862" s="399"/>
      <c r="NEL862" s="399"/>
      <c r="NEM862" s="399"/>
      <c r="NEN862" s="399"/>
      <c r="NEO862" s="399"/>
      <c r="NEP862" s="399"/>
      <c r="NEQ862" s="399"/>
      <c r="NER862" s="399"/>
      <c r="NES862" s="399"/>
      <c r="NET862" s="399"/>
      <c r="NEU862" s="399"/>
      <c r="NEV862" s="399"/>
      <c r="NEW862" s="399"/>
      <c r="NEX862" s="399"/>
      <c r="NEY862" s="399"/>
      <c r="NEZ862" s="399"/>
      <c r="NFA862" s="399"/>
      <c r="NFB862" s="399"/>
      <c r="NFC862" s="399"/>
      <c r="NFD862" s="399"/>
      <c r="NFE862" s="399"/>
      <c r="NFF862" s="399"/>
      <c r="NFG862" s="399"/>
      <c r="NFH862" s="399"/>
      <c r="NFI862" s="399"/>
      <c r="NFJ862" s="399"/>
      <c r="NFK862" s="399"/>
      <c r="NFL862" s="399"/>
      <c r="NFM862" s="399"/>
      <c r="NFN862" s="399"/>
      <c r="NFO862" s="399"/>
      <c r="NFP862" s="399"/>
      <c r="NFQ862" s="399"/>
      <c r="NFR862" s="399"/>
      <c r="NFS862" s="399"/>
      <c r="NFT862" s="399"/>
      <c r="NFU862" s="399"/>
      <c r="NFV862" s="399"/>
      <c r="NFW862" s="399"/>
      <c r="NFX862" s="399"/>
      <c r="NFY862" s="399"/>
      <c r="NFZ862" s="399"/>
      <c r="NGA862" s="399"/>
      <c r="NGB862" s="399"/>
      <c r="NGC862" s="399"/>
      <c r="NGD862" s="399"/>
      <c r="NGE862" s="399"/>
      <c r="NGF862" s="399"/>
      <c r="NGG862" s="399"/>
      <c r="NGH862" s="399"/>
      <c r="NGI862" s="399"/>
      <c r="NGJ862" s="399"/>
      <c r="NGK862" s="399"/>
      <c r="NGL862" s="399"/>
      <c r="NGM862" s="399"/>
      <c r="NGN862" s="399"/>
      <c r="NGO862" s="399"/>
      <c r="NGP862" s="399"/>
      <c r="NGQ862" s="399"/>
      <c r="NGR862" s="399"/>
      <c r="NGS862" s="399"/>
      <c r="NGT862" s="399"/>
      <c r="NGU862" s="399"/>
      <c r="NGV862" s="399"/>
      <c r="NGW862" s="399"/>
      <c r="NGX862" s="399"/>
      <c r="NGY862" s="399"/>
      <c r="NGZ862" s="399"/>
      <c r="NHA862" s="399"/>
      <c r="NHB862" s="399"/>
      <c r="NHC862" s="399"/>
      <c r="NHD862" s="399"/>
      <c r="NHE862" s="399"/>
      <c r="NHF862" s="399"/>
      <c r="NHG862" s="399"/>
      <c r="NHH862" s="399"/>
      <c r="NHI862" s="399"/>
      <c r="NHJ862" s="399"/>
      <c r="NHK862" s="399"/>
      <c r="NHL862" s="399"/>
      <c r="NHM862" s="399"/>
      <c r="NHN862" s="399"/>
      <c r="NHO862" s="399"/>
      <c r="NHP862" s="399"/>
      <c r="NHQ862" s="399"/>
      <c r="NHR862" s="399"/>
      <c r="NHS862" s="399"/>
      <c r="NHT862" s="399"/>
      <c r="NHU862" s="399"/>
      <c r="NHV862" s="399"/>
      <c r="NHW862" s="399"/>
      <c r="NHX862" s="399"/>
      <c r="NHY862" s="399"/>
      <c r="NHZ862" s="399"/>
      <c r="NIA862" s="399"/>
      <c r="NIB862" s="399"/>
      <c r="NIC862" s="399"/>
      <c r="NID862" s="399"/>
      <c r="NIE862" s="399"/>
      <c r="NIF862" s="399"/>
      <c r="NIG862" s="399"/>
      <c r="NIH862" s="399"/>
      <c r="NII862" s="399"/>
      <c r="NIJ862" s="399"/>
      <c r="NIK862" s="399"/>
      <c r="NIL862" s="399"/>
      <c r="NIM862" s="399"/>
      <c r="NIN862" s="399"/>
      <c r="NIO862" s="399"/>
      <c r="NIP862" s="399"/>
      <c r="NIQ862" s="399"/>
      <c r="NIR862" s="399"/>
      <c r="NIS862" s="399"/>
      <c r="NIT862" s="399"/>
      <c r="NIU862" s="399"/>
      <c r="NIV862" s="399"/>
      <c r="NIW862" s="399"/>
      <c r="NIX862" s="399"/>
      <c r="NIY862" s="399"/>
      <c r="NIZ862" s="399"/>
      <c r="NJA862" s="399"/>
      <c r="NJB862" s="399"/>
      <c r="NJC862" s="399"/>
      <c r="NJD862" s="399"/>
      <c r="NJE862" s="399"/>
      <c r="NJF862" s="399"/>
      <c r="NJG862" s="399"/>
      <c r="NJH862" s="399"/>
      <c r="NJI862" s="399"/>
      <c r="NJJ862" s="399"/>
      <c r="NJK862" s="399"/>
      <c r="NJL862" s="399"/>
      <c r="NJM862" s="399"/>
      <c r="NJN862" s="399"/>
      <c r="NJO862" s="399"/>
      <c r="NJP862" s="399"/>
      <c r="NJQ862" s="399"/>
      <c r="NJR862" s="399"/>
      <c r="NJS862" s="399"/>
      <c r="NJT862" s="399"/>
      <c r="NJU862" s="399"/>
      <c r="NJV862" s="399"/>
      <c r="NJW862" s="399"/>
      <c r="NJX862" s="399"/>
      <c r="NJY862" s="399"/>
      <c r="NJZ862" s="399"/>
      <c r="NKA862" s="399"/>
      <c r="NKB862" s="399"/>
      <c r="NKC862" s="399"/>
      <c r="NKD862" s="399"/>
      <c r="NKE862" s="399"/>
      <c r="NKF862" s="399"/>
      <c r="NKG862" s="399"/>
      <c r="NKH862" s="399"/>
      <c r="NKI862" s="399"/>
      <c r="NKJ862" s="399"/>
      <c r="NKK862" s="399"/>
      <c r="NKL862" s="399"/>
      <c r="NKM862" s="399"/>
      <c r="NKN862" s="399"/>
      <c r="NKO862" s="399"/>
      <c r="NKP862" s="399"/>
      <c r="NKQ862" s="399"/>
      <c r="NKR862" s="399"/>
      <c r="NKS862" s="399"/>
      <c r="NKT862" s="399"/>
      <c r="NKU862" s="399"/>
      <c r="NKV862" s="399"/>
      <c r="NKW862" s="399"/>
      <c r="NKX862" s="399"/>
      <c r="NKY862" s="399"/>
      <c r="NKZ862" s="399"/>
      <c r="NLA862" s="399"/>
      <c r="NLB862" s="399"/>
      <c r="NLC862" s="399"/>
      <c r="NLD862" s="399"/>
      <c r="NLE862" s="399"/>
      <c r="NLF862" s="399"/>
      <c r="NLG862" s="399"/>
      <c r="NLH862" s="399"/>
      <c r="NLI862" s="399"/>
      <c r="NLJ862" s="399"/>
      <c r="NLK862" s="399"/>
      <c r="NLL862" s="399"/>
      <c r="NLM862" s="399"/>
      <c r="NLN862" s="399"/>
      <c r="NLO862" s="399"/>
      <c r="NLP862" s="399"/>
      <c r="NLQ862" s="399"/>
      <c r="NLR862" s="399"/>
      <c r="NLS862" s="399"/>
      <c r="NLT862" s="399"/>
      <c r="NLU862" s="399"/>
      <c r="NLV862" s="399"/>
      <c r="NLW862" s="399"/>
      <c r="NLX862" s="399"/>
      <c r="NLY862" s="399"/>
      <c r="NLZ862" s="399"/>
      <c r="NMA862" s="399"/>
      <c r="NMB862" s="399"/>
      <c r="NMC862" s="399"/>
      <c r="NMD862" s="399"/>
      <c r="NME862" s="399"/>
      <c r="NMF862" s="399"/>
      <c r="NMG862" s="399"/>
      <c r="NMH862" s="399"/>
      <c r="NMI862" s="399"/>
      <c r="NMJ862" s="399"/>
      <c r="NMK862" s="399"/>
      <c r="NML862" s="399"/>
      <c r="NMM862" s="399"/>
      <c r="NMN862" s="399"/>
      <c r="NMO862" s="399"/>
      <c r="NMP862" s="399"/>
      <c r="NMQ862" s="399"/>
      <c r="NMR862" s="399"/>
      <c r="NMS862" s="399"/>
      <c r="NMT862" s="399"/>
      <c r="NMU862" s="399"/>
      <c r="NMV862" s="399"/>
      <c r="NMW862" s="399"/>
      <c r="NMX862" s="399"/>
      <c r="NMY862" s="399"/>
      <c r="NMZ862" s="399"/>
      <c r="NNA862" s="399"/>
      <c r="NNB862" s="399"/>
      <c r="NNC862" s="399"/>
      <c r="NND862" s="399"/>
      <c r="NNE862" s="399"/>
      <c r="NNF862" s="399"/>
      <c r="NNG862" s="399"/>
      <c r="NNH862" s="399"/>
      <c r="NNI862" s="399"/>
      <c r="NNJ862" s="399"/>
      <c r="NNK862" s="399"/>
      <c r="NNL862" s="399"/>
      <c r="NNM862" s="399"/>
      <c r="NNN862" s="399"/>
      <c r="NNO862" s="399"/>
      <c r="NNP862" s="399"/>
      <c r="NNQ862" s="399"/>
      <c r="NNR862" s="399"/>
      <c r="NNS862" s="399"/>
      <c r="NNT862" s="399"/>
      <c r="NNU862" s="399"/>
      <c r="NNV862" s="399"/>
      <c r="NNW862" s="399"/>
      <c r="NNX862" s="399"/>
      <c r="NNY862" s="399"/>
      <c r="NNZ862" s="399"/>
      <c r="NOA862" s="399"/>
      <c r="NOB862" s="399"/>
      <c r="NOC862" s="399"/>
      <c r="NOD862" s="399"/>
      <c r="NOE862" s="399"/>
      <c r="NOF862" s="399"/>
      <c r="NOG862" s="399"/>
      <c r="NOH862" s="399"/>
      <c r="NOI862" s="399"/>
      <c r="NOJ862" s="399"/>
      <c r="NOK862" s="399"/>
      <c r="NOL862" s="399"/>
      <c r="NOM862" s="399"/>
      <c r="NON862" s="399"/>
      <c r="NOO862" s="399"/>
      <c r="NOP862" s="399"/>
      <c r="NOQ862" s="399"/>
      <c r="NOR862" s="399"/>
      <c r="NOS862" s="399"/>
      <c r="NOT862" s="399"/>
      <c r="NOU862" s="399"/>
      <c r="NOV862" s="399"/>
      <c r="NOW862" s="399"/>
      <c r="NOX862" s="399"/>
      <c r="NOY862" s="399"/>
      <c r="NOZ862" s="399"/>
      <c r="NPA862" s="399"/>
      <c r="NPB862" s="399"/>
      <c r="NPC862" s="399"/>
      <c r="NPD862" s="399"/>
      <c r="NPE862" s="399"/>
      <c r="NPF862" s="399"/>
      <c r="NPG862" s="399"/>
      <c r="NPH862" s="399"/>
      <c r="NPI862" s="399"/>
      <c r="NPJ862" s="399"/>
      <c r="NPK862" s="399"/>
      <c r="NPL862" s="399"/>
      <c r="NPM862" s="399"/>
      <c r="NPN862" s="399"/>
      <c r="NPO862" s="399"/>
      <c r="NPP862" s="399"/>
      <c r="NPQ862" s="399"/>
      <c r="NPR862" s="399"/>
      <c r="NPS862" s="399"/>
      <c r="NPT862" s="399"/>
      <c r="NPU862" s="399"/>
      <c r="NPV862" s="399"/>
      <c r="NPW862" s="399"/>
      <c r="NPX862" s="399"/>
      <c r="NPY862" s="399"/>
      <c r="NPZ862" s="399"/>
      <c r="NQA862" s="399"/>
      <c r="NQB862" s="399"/>
      <c r="NQC862" s="399"/>
      <c r="NQD862" s="399"/>
      <c r="NQE862" s="399"/>
      <c r="NQF862" s="399"/>
      <c r="NQG862" s="399"/>
      <c r="NQH862" s="399"/>
      <c r="NQI862" s="399"/>
      <c r="NQJ862" s="399"/>
      <c r="NQK862" s="399"/>
      <c r="NQL862" s="399"/>
      <c r="NQM862" s="399"/>
      <c r="NQN862" s="399"/>
      <c r="NQO862" s="399"/>
      <c r="NQP862" s="399"/>
      <c r="NQQ862" s="399"/>
      <c r="NQR862" s="399"/>
      <c r="NQS862" s="399"/>
      <c r="NQT862" s="399"/>
      <c r="NQU862" s="399"/>
      <c r="NQV862" s="399"/>
      <c r="NQW862" s="399"/>
      <c r="NQX862" s="399"/>
      <c r="NQY862" s="399"/>
      <c r="NQZ862" s="399"/>
      <c r="NRA862" s="399"/>
      <c r="NRB862" s="399"/>
      <c r="NRC862" s="399"/>
      <c r="NRD862" s="399"/>
      <c r="NRE862" s="399"/>
      <c r="NRF862" s="399"/>
      <c r="NRG862" s="399"/>
      <c r="NRH862" s="399"/>
      <c r="NRI862" s="399"/>
      <c r="NRJ862" s="399"/>
      <c r="NRK862" s="399"/>
      <c r="NRL862" s="399"/>
      <c r="NRM862" s="399"/>
      <c r="NRN862" s="399"/>
      <c r="NRO862" s="399"/>
      <c r="NRP862" s="399"/>
      <c r="NRQ862" s="399"/>
      <c r="NRR862" s="399"/>
      <c r="NRS862" s="399"/>
      <c r="NRT862" s="399"/>
      <c r="NRU862" s="399"/>
      <c r="NRV862" s="399"/>
      <c r="NRW862" s="399"/>
      <c r="NRX862" s="399"/>
      <c r="NRY862" s="399"/>
      <c r="NRZ862" s="399"/>
      <c r="NSA862" s="399"/>
      <c r="NSB862" s="399"/>
      <c r="NSC862" s="399"/>
      <c r="NSD862" s="399"/>
      <c r="NSE862" s="399"/>
      <c r="NSF862" s="399"/>
      <c r="NSG862" s="399"/>
      <c r="NSH862" s="399"/>
      <c r="NSI862" s="399"/>
      <c r="NSJ862" s="399"/>
      <c r="NSK862" s="399"/>
      <c r="NSL862" s="399"/>
      <c r="NSM862" s="399"/>
      <c r="NSN862" s="399"/>
      <c r="NSO862" s="399"/>
      <c r="NSP862" s="399"/>
      <c r="NSQ862" s="399"/>
      <c r="NSR862" s="399"/>
      <c r="NSS862" s="399"/>
      <c r="NST862" s="399"/>
      <c r="NSU862" s="399"/>
      <c r="NSV862" s="399"/>
      <c r="NSW862" s="399"/>
      <c r="NSX862" s="399"/>
      <c r="NSY862" s="399"/>
      <c r="NSZ862" s="399"/>
      <c r="NTA862" s="399"/>
      <c r="NTB862" s="399"/>
      <c r="NTC862" s="399"/>
      <c r="NTD862" s="399"/>
      <c r="NTE862" s="399"/>
      <c r="NTF862" s="399"/>
      <c r="NTG862" s="399"/>
      <c r="NTH862" s="399"/>
      <c r="NTI862" s="399"/>
      <c r="NTJ862" s="399"/>
      <c r="NTK862" s="399"/>
      <c r="NTL862" s="399"/>
      <c r="NTM862" s="399"/>
      <c r="NTN862" s="399"/>
      <c r="NTO862" s="399"/>
      <c r="NTP862" s="399"/>
      <c r="NTQ862" s="399"/>
      <c r="NTR862" s="399"/>
      <c r="NTS862" s="399"/>
      <c r="NTT862" s="399"/>
      <c r="NTU862" s="399"/>
      <c r="NTV862" s="399"/>
      <c r="NTW862" s="399"/>
      <c r="NTX862" s="399"/>
      <c r="NTY862" s="399"/>
      <c r="NTZ862" s="399"/>
      <c r="NUA862" s="399"/>
      <c r="NUB862" s="399"/>
      <c r="NUC862" s="399"/>
      <c r="NUD862" s="399"/>
      <c r="NUE862" s="399"/>
      <c r="NUF862" s="399"/>
      <c r="NUG862" s="399"/>
      <c r="NUH862" s="399"/>
      <c r="NUI862" s="399"/>
      <c r="NUJ862" s="399"/>
      <c r="NUK862" s="399"/>
      <c r="NUL862" s="399"/>
      <c r="NUM862" s="399"/>
      <c r="NUN862" s="399"/>
      <c r="NUO862" s="399"/>
      <c r="NUP862" s="399"/>
      <c r="NUQ862" s="399"/>
      <c r="NUR862" s="399"/>
      <c r="NUS862" s="399"/>
      <c r="NUT862" s="399"/>
      <c r="NUU862" s="399"/>
      <c r="NUV862" s="399"/>
      <c r="NUW862" s="399"/>
      <c r="NUX862" s="399"/>
      <c r="NUY862" s="399"/>
      <c r="NUZ862" s="399"/>
      <c r="NVA862" s="399"/>
      <c r="NVB862" s="399"/>
      <c r="NVC862" s="399"/>
      <c r="NVD862" s="399"/>
      <c r="NVE862" s="399"/>
      <c r="NVF862" s="399"/>
      <c r="NVG862" s="399"/>
      <c r="NVH862" s="399"/>
      <c r="NVI862" s="399"/>
      <c r="NVJ862" s="399"/>
      <c r="NVK862" s="399"/>
      <c r="NVL862" s="399"/>
      <c r="NVM862" s="399"/>
      <c r="NVN862" s="399"/>
      <c r="NVO862" s="399"/>
      <c r="NVP862" s="399"/>
      <c r="NVQ862" s="399"/>
      <c r="NVR862" s="399"/>
      <c r="NVS862" s="399"/>
      <c r="NVT862" s="399"/>
      <c r="NVU862" s="399"/>
      <c r="NVV862" s="399"/>
      <c r="NVW862" s="399"/>
      <c r="NVX862" s="399"/>
      <c r="NVY862" s="399"/>
      <c r="NVZ862" s="399"/>
      <c r="NWA862" s="399"/>
      <c r="NWB862" s="399"/>
      <c r="NWC862" s="399"/>
      <c r="NWD862" s="399"/>
      <c r="NWE862" s="399"/>
      <c r="NWF862" s="399"/>
      <c r="NWG862" s="399"/>
      <c r="NWH862" s="399"/>
      <c r="NWI862" s="399"/>
      <c r="NWJ862" s="399"/>
      <c r="NWK862" s="399"/>
      <c r="NWL862" s="399"/>
      <c r="NWM862" s="399"/>
      <c r="NWN862" s="399"/>
      <c r="NWO862" s="399"/>
      <c r="NWP862" s="399"/>
      <c r="NWQ862" s="399"/>
      <c r="NWR862" s="399"/>
      <c r="NWS862" s="399"/>
      <c r="NWT862" s="399"/>
      <c r="NWU862" s="399"/>
      <c r="NWV862" s="399"/>
      <c r="NWW862" s="399"/>
      <c r="NWX862" s="399"/>
      <c r="NWY862" s="399"/>
      <c r="NWZ862" s="399"/>
      <c r="NXA862" s="399"/>
      <c r="NXB862" s="399"/>
      <c r="NXC862" s="399"/>
      <c r="NXD862" s="399"/>
      <c r="NXE862" s="399"/>
      <c r="NXF862" s="399"/>
      <c r="NXG862" s="399"/>
      <c r="NXH862" s="399"/>
      <c r="NXI862" s="399"/>
      <c r="NXJ862" s="399"/>
      <c r="NXK862" s="399"/>
      <c r="NXL862" s="399"/>
      <c r="NXM862" s="399"/>
      <c r="NXN862" s="399"/>
      <c r="NXO862" s="399"/>
      <c r="NXP862" s="399"/>
      <c r="NXQ862" s="399"/>
      <c r="NXR862" s="399"/>
      <c r="NXS862" s="399"/>
      <c r="NXT862" s="399"/>
      <c r="NXU862" s="399"/>
      <c r="NXV862" s="399"/>
      <c r="NXW862" s="399"/>
      <c r="NXX862" s="399"/>
      <c r="NXY862" s="399"/>
      <c r="NXZ862" s="399"/>
      <c r="NYA862" s="399"/>
      <c r="NYB862" s="399"/>
      <c r="NYC862" s="399"/>
      <c r="NYD862" s="399"/>
      <c r="NYE862" s="399"/>
      <c r="NYF862" s="399"/>
      <c r="NYG862" s="399"/>
      <c r="NYH862" s="399"/>
      <c r="NYI862" s="399"/>
      <c r="NYJ862" s="399"/>
      <c r="NYK862" s="399"/>
      <c r="NYL862" s="399"/>
      <c r="NYM862" s="399"/>
      <c r="NYN862" s="399"/>
      <c r="NYO862" s="399"/>
      <c r="NYP862" s="399"/>
      <c r="NYQ862" s="399"/>
      <c r="NYR862" s="399"/>
      <c r="NYS862" s="399"/>
      <c r="NYT862" s="399"/>
      <c r="NYU862" s="399"/>
      <c r="NYV862" s="399"/>
      <c r="NYW862" s="399"/>
      <c r="NYX862" s="399"/>
      <c r="NYY862" s="399"/>
      <c r="NYZ862" s="399"/>
      <c r="NZA862" s="399"/>
      <c r="NZB862" s="399"/>
      <c r="NZC862" s="399"/>
      <c r="NZD862" s="399"/>
      <c r="NZE862" s="399"/>
      <c r="NZF862" s="399"/>
      <c r="NZG862" s="399"/>
      <c r="NZH862" s="399"/>
      <c r="NZI862" s="399"/>
      <c r="NZJ862" s="399"/>
      <c r="NZK862" s="399"/>
      <c r="NZL862" s="399"/>
      <c r="NZM862" s="399"/>
      <c r="NZN862" s="399"/>
      <c r="NZO862" s="399"/>
      <c r="NZP862" s="399"/>
      <c r="NZQ862" s="399"/>
      <c r="NZR862" s="399"/>
      <c r="NZS862" s="399"/>
      <c r="NZT862" s="399"/>
      <c r="NZU862" s="399"/>
      <c r="NZV862" s="399"/>
      <c r="NZW862" s="399"/>
      <c r="NZX862" s="399"/>
      <c r="NZY862" s="399"/>
      <c r="NZZ862" s="399"/>
      <c r="OAA862" s="399"/>
      <c r="OAB862" s="399"/>
      <c r="OAC862" s="399"/>
      <c r="OAD862" s="399"/>
      <c r="OAE862" s="399"/>
      <c r="OAF862" s="399"/>
      <c r="OAG862" s="399"/>
      <c r="OAH862" s="399"/>
      <c r="OAI862" s="399"/>
      <c r="OAJ862" s="399"/>
      <c r="OAK862" s="399"/>
      <c r="OAL862" s="399"/>
      <c r="OAM862" s="399"/>
      <c r="OAN862" s="399"/>
      <c r="OAO862" s="399"/>
      <c r="OAP862" s="399"/>
      <c r="OAQ862" s="399"/>
      <c r="OAR862" s="399"/>
      <c r="OAS862" s="399"/>
      <c r="OAT862" s="399"/>
      <c r="OAU862" s="399"/>
      <c r="OAV862" s="399"/>
      <c r="OAW862" s="399"/>
      <c r="OAX862" s="399"/>
      <c r="OAY862" s="399"/>
      <c r="OAZ862" s="399"/>
      <c r="OBA862" s="399"/>
      <c r="OBB862" s="399"/>
      <c r="OBC862" s="399"/>
      <c r="OBD862" s="399"/>
      <c r="OBE862" s="399"/>
      <c r="OBF862" s="399"/>
      <c r="OBG862" s="399"/>
      <c r="OBH862" s="399"/>
      <c r="OBI862" s="399"/>
      <c r="OBJ862" s="399"/>
      <c r="OBK862" s="399"/>
      <c r="OBL862" s="399"/>
      <c r="OBM862" s="399"/>
      <c r="OBN862" s="399"/>
      <c r="OBO862" s="399"/>
      <c r="OBP862" s="399"/>
      <c r="OBQ862" s="399"/>
      <c r="OBR862" s="399"/>
      <c r="OBS862" s="399"/>
      <c r="OBT862" s="399"/>
      <c r="OBU862" s="399"/>
      <c r="OBV862" s="399"/>
      <c r="OBW862" s="399"/>
      <c r="OBX862" s="399"/>
      <c r="OBY862" s="399"/>
      <c r="OBZ862" s="399"/>
      <c r="OCA862" s="399"/>
      <c r="OCB862" s="399"/>
      <c r="OCC862" s="399"/>
      <c r="OCD862" s="399"/>
      <c r="OCE862" s="399"/>
      <c r="OCF862" s="399"/>
      <c r="OCG862" s="399"/>
      <c r="OCH862" s="399"/>
      <c r="OCI862" s="399"/>
      <c r="OCJ862" s="399"/>
      <c r="OCK862" s="399"/>
      <c r="OCL862" s="399"/>
      <c r="OCM862" s="399"/>
      <c r="OCN862" s="399"/>
      <c r="OCO862" s="399"/>
      <c r="OCP862" s="399"/>
      <c r="OCQ862" s="399"/>
      <c r="OCR862" s="399"/>
      <c r="OCS862" s="399"/>
      <c r="OCT862" s="399"/>
      <c r="OCU862" s="399"/>
      <c r="OCV862" s="399"/>
      <c r="OCW862" s="399"/>
      <c r="OCX862" s="399"/>
      <c r="OCY862" s="399"/>
      <c r="OCZ862" s="399"/>
      <c r="ODA862" s="399"/>
      <c r="ODB862" s="399"/>
      <c r="ODC862" s="399"/>
      <c r="ODD862" s="399"/>
      <c r="ODE862" s="399"/>
      <c r="ODF862" s="399"/>
      <c r="ODG862" s="399"/>
      <c r="ODH862" s="399"/>
      <c r="ODI862" s="399"/>
      <c r="ODJ862" s="399"/>
      <c r="ODK862" s="399"/>
      <c r="ODL862" s="399"/>
      <c r="ODM862" s="399"/>
      <c r="ODN862" s="399"/>
      <c r="ODO862" s="399"/>
      <c r="ODP862" s="399"/>
      <c r="ODQ862" s="399"/>
      <c r="ODR862" s="399"/>
      <c r="ODS862" s="399"/>
      <c r="ODT862" s="399"/>
      <c r="ODU862" s="399"/>
      <c r="ODV862" s="399"/>
      <c r="ODW862" s="399"/>
      <c r="ODX862" s="399"/>
      <c r="ODY862" s="399"/>
      <c r="ODZ862" s="399"/>
      <c r="OEA862" s="399"/>
      <c r="OEB862" s="399"/>
      <c r="OEC862" s="399"/>
      <c r="OED862" s="399"/>
      <c r="OEE862" s="399"/>
      <c r="OEF862" s="399"/>
      <c r="OEG862" s="399"/>
      <c r="OEH862" s="399"/>
      <c r="OEI862" s="399"/>
      <c r="OEJ862" s="399"/>
      <c r="OEK862" s="399"/>
      <c r="OEL862" s="399"/>
      <c r="OEM862" s="399"/>
      <c r="OEN862" s="399"/>
      <c r="OEO862" s="399"/>
      <c r="OEP862" s="399"/>
      <c r="OEQ862" s="399"/>
      <c r="OER862" s="399"/>
      <c r="OES862" s="399"/>
      <c r="OET862" s="399"/>
      <c r="OEU862" s="399"/>
      <c r="OEV862" s="399"/>
      <c r="OEW862" s="399"/>
      <c r="OEX862" s="399"/>
      <c r="OEY862" s="399"/>
      <c r="OEZ862" s="399"/>
      <c r="OFA862" s="399"/>
      <c r="OFB862" s="399"/>
      <c r="OFC862" s="399"/>
      <c r="OFD862" s="399"/>
      <c r="OFE862" s="399"/>
      <c r="OFF862" s="399"/>
      <c r="OFG862" s="399"/>
      <c r="OFH862" s="399"/>
      <c r="OFI862" s="399"/>
      <c r="OFJ862" s="399"/>
      <c r="OFK862" s="399"/>
      <c r="OFL862" s="399"/>
      <c r="OFM862" s="399"/>
      <c r="OFN862" s="399"/>
      <c r="OFO862" s="399"/>
      <c r="OFP862" s="399"/>
      <c r="OFQ862" s="399"/>
      <c r="OFR862" s="399"/>
      <c r="OFS862" s="399"/>
      <c r="OFT862" s="399"/>
      <c r="OFU862" s="399"/>
      <c r="OFV862" s="399"/>
      <c r="OFW862" s="399"/>
      <c r="OFX862" s="399"/>
      <c r="OFY862" s="399"/>
      <c r="OFZ862" s="399"/>
      <c r="OGA862" s="399"/>
      <c r="OGB862" s="399"/>
      <c r="OGC862" s="399"/>
      <c r="OGD862" s="399"/>
      <c r="OGE862" s="399"/>
      <c r="OGF862" s="399"/>
      <c r="OGG862" s="399"/>
      <c r="OGH862" s="399"/>
      <c r="OGI862" s="399"/>
      <c r="OGJ862" s="399"/>
      <c r="OGK862" s="399"/>
      <c r="OGL862" s="399"/>
      <c r="OGM862" s="399"/>
      <c r="OGN862" s="399"/>
      <c r="OGO862" s="399"/>
      <c r="OGP862" s="399"/>
      <c r="OGQ862" s="399"/>
      <c r="OGR862" s="399"/>
      <c r="OGS862" s="399"/>
      <c r="OGT862" s="399"/>
      <c r="OGU862" s="399"/>
      <c r="OGV862" s="399"/>
      <c r="OGW862" s="399"/>
      <c r="OGX862" s="399"/>
      <c r="OGY862" s="399"/>
      <c r="OGZ862" s="399"/>
      <c r="OHA862" s="399"/>
      <c r="OHB862" s="399"/>
      <c r="OHC862" s="399"/>
      <c r="OHD862" s="399"/>
      <c r="OHE862" s="399"/>
      <c r="OHF862" s="399"/>
      <c r="OHG862" s="399"/>
      <c r="OHH862" s="399"/>
      <c r="OHI862" s="399"/>
      <c r="OHJ862" s="399"/>
      <c r="OHK862" s="399"/>
      <c r="OHL862" s="399"/>
      <c r="OHM862" s="399"/>
      <c r="OHN862" s="399"/>
      <c r="OHO862" s="399"/>
      <c r="OHP862" s="399"/>
      <c r="OHQ862" s="399"/>
      <c r="OHR862" s="399"/>
      <c r="OHS862" s="399"/>
      <c r="OHT862" s="399"/>
      <c r="OHU862" s="399"/>
      <c r="OHV862" s="399"/>
      <c r="OHW862" s="399"/>
      <c r="OHX862" s="399"/>
      <c r="OHY862" s="399"/>
      <c r="OHZ862" s="399"/>
      <c r="OIA862" s="399"/>
      <c r="OIB862" s="399"/>
      <c r="OIC862" s="399"/>
      <c r="OID862" s="399"/>
      <c r="OIE862" s="399"/>
      <c r="OIF862" s="399"/>
      <c r="OIG862" s="399"/>
      <c r="OIH862" s="399"/>
      <c r="OII862" s="399"/>
      <c r="OIJ862" s="399"/>
      <c r="OIK862" s="399"/>
      <c r="OIL862" s="399"/>
      <c r="OIM862" s="399"/>
      <c r="OIN862" s="399"/>
      <c r="OIO862" s="399"/>
      <c r="OIP862" s="399"/>
      <c r="OIQ862" s="399"/>
      <c r="OIR862" s="399"/>
      <c r="OIS862" s="399"/>
      <c r="OIT862" s="399"/>
      <c r="OIU862" s="399"/>
      <c r="OIV862" s="399"/>
      <c r="OIW862" s="399"/>
      <c r="OIX862" s="399"/>
      <c r="OIY862" s="399"/>
      <c r="OIZ862" s="399"/>
      <c r="OJA862" s="399"/>
      <c r="OJB862" s="399"/>
      <c r="OJC862" s="399"/>
      <c r="OJD862" s="399"/>
      <c r="OJE862" s="399"/>
      <c r="OJF862" s="399"/>
      <c r="OJG862" s="399"/>
      <c r="OJH862" s="399"/>
      <c r="OJI862" s="399"/>
      <c r="OJJ862" s="399"/>
      <c r="OJK862" s="399"/>
      <c r="OJL862" s="399"/>
      <c r="OJM862" s="399"/>
      <c r="OJN862" s="399"/>
      <c r="OJO862" s="399"/>
      <c r="OJP862" s="399"/>
      <c r="OJQ862" s="399"/>
      <c r="OJR862" s="399"/>
      <c r="OJS862" s="399"/>
      <c r="OJT862" s="399"/>
      <c r="OJU862" s="399"/>
      <c r="OJV862" s="399"/>
      <c r="OJW862" s="399"/>
      <c r="OJX862" s="399"/>
      <c r="OJY862" s="399"/>
      <c r="OJZ862" s="399"/>
      <c r="OKA862" s="399"/>
      <c r="OKB862" s="399"/>
      <c r="OKC862" s="399"/>
      <c r="OKD862" s="399"/>
      <c r="OKE862" s="399"/>
      <c r="OKF862" s="399"/>
      <c r="OKG862" s="399"/>
      <c r="OKH862" s="399"/>
      <c r="OKI862" s="399"/>
      <c r="OKJ862" s="399"/>
      <c r="OKK862" s="399"/>
      <c r="OKL862" s="399"/>
      <c r="OKM862" s="399"/>
      <c r="OKN862" s="399"/>
      <c r="OKO862" s="399"/>
      <c r="OKP862" s="399"/>
      <c r="OKQ862" s="399"/>
      <c r="OKR862" s="399"/>
      <c r="OKS862" s="399"/>
      <c r="OKT862" s="399"/>
      <c r="OKU862" s="399"/>
      <c r="OKV862" s="399"/>
      <c r="OKW862" s="399"/>
      <c r="OKX862" s="399"/>
      <c r="OKY862" s="399"/>
      <c r="OKZ862" s="399"/>
      <c r="OLA862" s="399"/>
      <c r="OLB862" s="399"/>
      <c r="OLC862" s="399"/>
      <c r="OLD862" s="399"/>
      <c r="OLE862" s="399"/>
      <c r="OLF862" s="399"/>
      <c r="OLG862" s="399"/>
      <c r="OLH862" s="399"/>
      <c r="OLI862" s="399"/>
      <c r="OLJ862" s="399"/>
      <c r="OLK862" s="399"/>
      <c r="OLL862" s="399"/>
      <c r="OLM862" s="399"/>
      <c r="OLN862" s="399"/>
      <c r="OLO862" s="399"/>
      <c r="OLP862" s="399"/>
      <c r="OLQ862" s="399"/>
      <c r="OLR862" s="399"/>
      <c r="OLS862" s="399"/>
      <c r="OLT862" s="399"/>
      <c r="OLU862" s="399"/>
      <c r="OLV862" s="399"/>
      <c r="OLW862" s="399"/>
      <c r="OLX862" s="399"/>
      <c r="OLY862" s="399"/>
      <c r="OLZ862" s="399"/>
      <c r="OMA862" s="399"/>
      <c r="OMB862" s="399"/>
      <c r="OMC862" s="399"/>
      <c r="OMD862" s="399"/>
      <c r="OME862" s="399"/>
      <c r="OMF862" s="399"/>
      <c r="OMG862" s="399"/>
      <c r="OMH862" s="399"/>
      <c r="OMI862" s="399"/>
      <c r="OMJ862" s="399"/>
      <c r="OMK862" s="399"/>
      <c r="OML862" s="399"/>
      <c r="OMM862" s="399"/>
      <c r="OMN862" s="399"/>
      <c r="OMO862" s="399"/>
      <c r="OMP862" s="399"/>
      <c r="OMQ862" s="399"/>
      <c r="OMR862" s="399"/>
      <c r="OMS862" s="399"/>
      <c r="OMT862" s="399"/>
      <c r="OMU862" s="399"/>
      <c r="OMV862" s="399"/>
      <c r="OMW862" s="399"/>
      <c r="OMX862" s="399"/>
      <c r="OMY862" s="399"/>
      <c r="OMZ862" s="399"/>
      <c r="ONA862" s="399"/>
      <c r="ONB862" s="399"/>
      <c r="ONC862" s="399"/>
      <c r="OND862" s="399"/>
      <c r="ONE862" s="399"/>
      <c r="ONF862" s="399"/>
      <c r="ONG862" s="399"/>
      <c r="ONH862" s="399"/>
      <c r="ONI862" s="399"/>
      <c r="ONJ862" s="399"/>
      <c r="ONK862" s="399"/>
      <c r="ONL862" s="399"/>
      <c r="ONM862" s="399"/>
      <c r="ONN862" s="399"/>
      <c r="ONO862" s="399"/>
      <c r="ONP862" s="399"/>
      <c r="ONQ862" s="399"/>
      <c r="ONR862" s="399"/>
      <c r="ONS862" s="399"/>
      <c r="ONT862" s="399"/>
      <c r="ONU862" s="399"/>
      <c r="ONV862" s="399"/>
      <c r="ONW862" s="399"/>
      <c r="ONX862" s="399"/>
      <c r="ONY862" s="399"/>
      <c r="ONZ862" s="399"/>
      <c r="OOA862" s="399"/>
      <c r="OOB862" s="399"/>
      <c r="OOC862" s="399"/>
      <c r="OOD862" s="399"/>
      <c r="OOE862" s="399"/>
      <c r="OOF862" s="399"/>
      <c r="OOG862" s="399"/>
      <c r="OOH862" s="399"/>
      <c r="OOI862" s="399"/>
      <c r="OOJ862" s="399"/>
      <c r="OOK862" s="399"/>
      <c r="OOL862" s="399"/>
      <c r="OOM862" s="399"/>
      <c r="OON862" s="399"/>
      <c r="OOO862" s="399"/>
      <c r="OOP862" s="399"/>
      <c r="OOQ862" s="399"/>
      <c r="OOR862" s="399"/>
      <c r="OOS862" s="399"/>
      <c r="OOT862" s="399"/>
      <c r="OOU862" s="399"/>
      <c r="OOV862" s="399"/>
      <c r="OOW862" s="399"/>
      <c r="OOX862" s="399"/>
      <c r="OOY862" s="399"/>
      <c r="OOZ862" s="399"/>
      <c r="OPA862" s="399"/>
      <c r="OPB862" s="399"/>
      <c r="OPC862" s="399"/>
      <c r="OPD862" s="399"/>
      <c r="OPE862" s="399"/>
      <c r="OPF862" s="399"/>
      <c r="OPG862" s="399"/>
      <c r="OPH862" s="399"/>
      <c r="OPI862" s="399"/>
      <c r="OPJ862" s="399"/>
      <c r="OPK862" s="399"/>
      <c r="OPL862" s="399"/>
      <c r="OPM862" s="399"/>
      <c r="OPN862" s="399"/>
      <c r="OPO862" s="399"/>
      <c r="OPP862" s="399"/>
      <c r="OPQ862" s="399"/>
      <c r="OPR862" s="399"/>
      <c r="OPS862" s="399"/>
      <c r="OPT862" s="399"/>
      <c r="OPU862" s="399"/>
      <c r="OPV862" s="399"/>
      <c r="OPW862" s="399"/>
      <c r="OPX862" s="399"/>
      <c r="OPY862" s="399"/>
      <c r="OPZ862" s="399"/>
      <c r="OQA862" s="399"/>
      <c r="OQB862" s="399"/>
      <c r="OQC862" s="399"/>
      <c r="OQD862" s="399"/>
      <c r="OQE862" s="399"/>
      <c r="OQF862" s="399"/>
      <c r="OQG862" s="399"/>
      <c r="OQH862" s="399"/>
      <c r="OQI862" s="399"/>
      <c r="OQJ862" s="399"/>
      <c r="OQK862" s="399"/>
      <c r="OQL862" s="399"/>
      <c r="OQM862" s="399"/>
      <c r="OQN862" s="399"/>
      <c r="OQO862" s="399"/>
      <c r="OQP862" s="399"/>
      <c r="OQQ862" s="399"/>
      <c r="OQR862" s="399"/>
      <c r="OQS862" s="399"/>
      <c r="OQT862" s="399"/>
      <c r="OQU862" s="399"/>
      <c r="OQV862" s="399"/>
      <c r="OQW862" s="399"/>
      <c r="OQX862" s="399"/>
      <c r="OQY862" s="399"/>
      <c r="OQZ862" s="399"/>
      <c r="ORA862" s="399"/>
      <c r="ORB862" s="399"/>
      <c r="ORC862" s="399"/>
      <c r="ORD862" s="399"/>
      <c r="ORE862" s="399"/>
      <c r="ORF862" s="399"/>
      <c r="ORG862" s="399"/>
      <c r="ORH862" s="399"/>
      <c r="ORI862" s="399"/>
      <c r="ORJ862" s="399"/>
      <c r="ORK862" s="399"/>
      <c r="ORL862" s="399"/>
      <c r="ORM862" s="399"/>
      <c r="ORN862" s="399"/>
      <c r="ORO862" s="399"/>
      <c r="ORP862" s="399"/>
      <c r="ORQ862" s="399"/>
      <c r="ORR862" s="399"/>
      <c r="ORS862" s="399"/>
      <c r="ORT862" s="399"/>
      <c r="ORU862" s="399"/>
      <c r="ORV862" s="399"/>
      <c r="ORW862" s="399"/>
      <c r="ORX862" s="399"/>
      <c r="ORY862" s="399"/>
      <c r="ORZ862" s="399"/>
      <c r="OSA862" s="399"/>
      <c r="OSB862" s="399"/>
      <c r="OSC862" s="399"/>
      <c r="OSD862" s="399"/>
      <c r="OSE862" s="399"/>
      <c r="OSF862" s="399"/>
      <c r="OSG862" s="399"/>
      <c r="OSH862" s="399"/>
      <c r="OSI862" s="399"/>
      <c r="OSJ862" s="399"/>
      <c r="OSK862" s="399"/>
      <c r="OSL862" s="399"/>
      <c r="OSM862" s="399"/>
      <c r="OSN862" s="399"/>
      <c r="OSO862" s="399"/>
      <c r="OSP862" s="399"/>
      <c r="OSQ862" s="399"/>
      <c r="OSR862" s="399"/>
      <c r="OSS862" s="399"/>
      <c r="OST862" s="399"/>
      <c r="OSU862" s="399"/>
      <c r="OSV862" s="399"/>
      <c r="OSW862" s="399"/>
      <c r="OSX862" s="399"/>
      <c r="OSY862" s="399"/>
      <c r="OSZ862" s="399"/>
      <c r="OTA862" s="399"/>
      <c r="OTB862" s="399"/>
      <c r="OTC862" s="399"/>
      <c r="OTD862" s="399"/>
      <c r="OTE862" s="399"/>
      <c r="OTF862" s="399"/>
      <c r="OTG862" s="399"/>
      <c r="OTH862" s="399"/>
      <c r="OTI862" s="399"/>
      <c r="OTJ862" s="399"/>
      <c r="OTK862" s="399"/>
      <c r="OTL862" s="399"/>
      <c r="OTM862" s="399"/>
      <c r="OTN862" s="399"/>
      <c r="OTO862" s="399"/>
      <c r="OTP862" s="399"/>
      <c r="OTQ862" s="399"/>
      <c r="OTR862" s="399"/>
      <c r="OTS862" s="399"/>
      <c r="OTT862" s="399"/>
      <c r="OTU862" s="399"/>
      <c r="OTV862" s="399"/>
      <c r="OTW862" s="399"/>
      <c r="OTX862" s="399"/>
      <c r="OTY862" s="399"/>
      <c r="OTZ862" s="399"/>
      <c r="OUA862" s="399"/>
      <c r="OUB862" s="399"/>
      <c r="OUC862" s="399"/>
      <c r="OUD862" s="399"/>
      <c r="OUE862" s="399"/>
      <c r="OUF862" s="399"/>
      <c r="OUG862" s="399"/>
      <c r="OUH862" s="399"/>
      <c r="OUI862" s="399"/>
      <c r="OUJ862" s="399"/>
      <c r="OUK862" s="399"/>
      <c r="OUL862" s="399"/>
      <c r="OUM862" s="399"/>
      <c r="OUN862" s="399"/>
      <c r="OUO862" s="399"/>
      <c r="OUP862" s="399"/>
      <c r="OUQ862" s="399"/>
      <c r="OUR862" s="399"/>
      <c r="OUS862" s="399"/>
      <c r="OUT862" s="399"/>
      <c r="OUU862" s="399"/>
      <c r="OUV862" s="399"/>
      <c r="OUW862" s="399"/>
      <c r="OUX862" s="399"/>
      <c r="OUY862" s="399"/>
      <c r="OUZ862" s="399"/>
      <c r="OVA862" s="399"/>
      <c r="OVB862" s="399"/>
      <c r="OVC862" s="399"/>
      <c r="OVD862" s="399"/>
      <c r="OVE862" s="399"/>
      <c r="OVF862" s="399"/>
      <c r="OVG862" s="399"/>
      <c r="OVH862" s="399"/>
      <c r="OVI862" s="399"/>
      <c r="OVJ862" s="399"/>
      <c r="OVK862" s="399"/>
      <c r="OVL862" s="399"/>
      <c r="OVM862" s="399"/>
      <c r="OVN862" s="399"/>
      <c r="OVO862" s="399"/>
      <c r="OVP862" s="399"/>
      <c r="OVQ862" s="399"/>
      <c r="OVR862" s="399"/>
      <c r="OVS862" s="399"/>
      <c r="OVT862" s="399"/>
      <c r="OVU862" s="399"/>
      <c r="OVV862" s="399"/>
      <c r="OVW862" s="399"/>
      <c r="OVX862" s="399"/>
      <c r="OVY862" s="399"/>
      <c r="OVZ862" s="399"/>
      <c r="OWA862" s="399"/>
      <c r="OWB862" s="399"/>
      <c r="OWC862" s="399"/>
      <c r="OWD862" s="399"/>
      <c r="OWE862" s="399"/>
      <c r="OWF862" s="399"/>
      <c r="OWG862" s="399"/>
      <c r="OWH862" s="399"/>
      <c r="OWI862" s="399"/>
      <c r="OWJ862" s="399"/>
      <c r="OWK862" s="399"/>
      <c r="OWL862" s="399"/>
      <c r="OWM862" s="399"/>
      <c r="OWN862" s="399"/>
      <c r="OWO862" s="399"/>
      <c r="OWP862" s="399"/>
      <c r="OWQ862" s="399"/>
      <c r="OWR862" s="399"/>
      <c r="OWS862" s="399"/>
      <c r="OWT862" s="399"/>
      <c r="OWU862" s="399"/>
      <c r="OWV862" s="399"/>
      <c r="OWW862" s="399"/>
      <c r="OWX862" s="399"/>
      <c r="OWY862" s="399"/>
      <c r="OWZ862" s="399"/>
      <c r="OXA862" s="399"/>
      <c r="OXB862" s="399"/>
      <c r="OXC862" s="399"/>
      <c r="OXD862" s="399"/>
      <c r="OXE862" s="399"/>
      <c r="OXF862" s="399"/>
      <c r="OXG862" s="399"/>
      <c r="OXH862" s="399"/>
      <c r="OXI862" s="399"/>
      <c r="OXJ862" s="399"/>
      <c r="OXK862" s="399"/>
      <c r="OXL862" s="399"/>
      <c r="OXM862" s="399"/>
      <c r="OXN862" s="399"/>
      <c r="OXO862" s="399"/>
      <c r="OXP862" s="399"/>
      <c r="OXQ862" s="399"/>
      <c r="OXR862" s="399"/>
      <c r="OXS862" s="399"/>
      <c r="OXT862" s="399"/>
      <c r="OXU862" s="399"/>
      <c r="OXV862" s="399"/>
      <c r="OXW862" s="399"/>
      <c r="OXX862" s="399"/>
      <c r="OXY862" s="399"/>
      <c r="OXZ862" s="399"/>
      <c r="OYA862" s="399"/>
      <c r="OYB862" s="399"/>
      <c r="OYC862" s="399"/>
      <c r="OYD862" s="399"/>
      <c r="OYE862" s="399"/>
      <c r="OYF862" s="399"/>
      <c r="OYG862" s="399"/>
      <c r="OYH862" s="399"/>
      <c r="OYI862" s="399"/>
      <c r="OYJ862" s="399"/>
      <c r="OYK862" s="399"/>
      <c r="OYL862" s="399"/>
      <c r="OYM862" s="399"/>
      <c r="OYN862" s="399"/>
      <c r="OYO862" s="399"/>
      <c r="OYP862" s="399"/>
      <c r="OYQ862" s="399"/>
      <c r="OYR862" s="399"/>
      <c r="OYS862" s="399"/>
      <c r="OYT862" s="399"/>
      <c r="OYU862" s="399"/>
      <c r="OYV862" s="399"/>
      <c r="OYW862" s="399"/>
      <c r="OYX862" s="399"/>
      <c r="OYY862" s="399"/>
      <c r="OYZ862" s="399"/>
      <c r="OZA862" s="399"/>
      <c r="OZB862" s="399"/>
      <c r="OZC862" s="399"/>
      <c r="OZD862" s="399"/>
      <c r="OZE862" s="399"/>
      <c r="OZF862" s="399"/>
      <c r="OZG862" s="399"/>
      <c r="OZH862" s="399"/>
      <c r="OZI862" s="399"/>
      <c r="OZJ862" s="399"/>
      <c r="OZK862" s="399"/>
      <c r="OZL862" s="399"/>
      <c r="OZM862" s="399"/>
      <c r="OZN862" s="399"/>
      <c r="OZO862" s="399"/>
      <c r="OZP862" s="399"/>
      <c r="OZQ862" s="399"/>
      <c r="OZR862" s="399"/>
      <c r="OZS862" s="399"/>
      <c r="OZT862" s="399"/>
      <c r="OZU862" s="399"/>
      <c r="OZV862" s="399"/>
      <c r="OZW862" s="399"/>
      <c r="OZX862" s="399"/>
      <c r="OZY862" s="399"/>
      <c r="OZZ862" s="399"/>
      <c r="PAA862" s="399"/>
      <c r="PAB862" s="399"/>
      <c r="PAC862" s="399"/>
      <c r="PAD862" s="399"/>
      <c r="PAE862" s="399"/>
      <c r="PAF862" s="399"/>
      <c r="PAG862" s="399"/>
      <c r="PAH862" s="399"/>
      <c r="PAI862" s="399"/>
      <c r="PAJ862" s="399"/>
      <c r="PAK862" s="399"/>
      <c r="PAL862" s="399"/>
      <c r="PAM862" s="399"/>
      <c r="PAN862" s="399"/>
      <c r="PAO862" s="399"/>
      <c r="PAP862" s="399"/>
      <c r="PAQ862" s="399"/>
      <c r="PAR862" s="399"/>
      <c r="PAS862" s="399"/>
      <c r="PAT862" s="399"/>
      <c r="PAU862" s="399"/>
      <c r="PAV862" s="399"/>
      <c r="PAW862" s="399"/>
      <c r="PAX862" s="399"/>
      <c r="PAY862" s="399"/>
      <c r="PAZ862" s="399"/>
      <c r="PBA862" s="399"/>
      <c r="PBB862" s="399"/>
      <c r="PBC862" s="399"/>
      <c r="PBD862" s="399"/>
      <c r="PBE862" s="399"/>
      <c r="PBF862" s="399"/>
      <c r="PBG862" s="399"/>
      <c r="PBH862" s="399"/>
      <c r="PBI862" s="399"/>
      <c r="PBJ862" s="399"/>
      <c r="PBK862" s="399"/>
      <c r="PBL862" s="399"/>
      <c r="PBM862" s="399"/>
      <c r="PBN862" s="399"/>
      <c r="PBO862" s="399"/>
      <c r="PBP862" s="399"/>
      <c r="PBQ862" s="399"/>
      <c r="PBR862" s="399"/>
      <c r="PBS862" s="399"/>
      <c r="PBT862" s="399"/>
      <c r="PBU862" s="399"/>
      <c r="PBV862" s="399"/>
      <c r="PBW862" s="399"/>
      <c r="PBX862" s="399"/>
      <c r="PBY862" s="399"/>
      <c r="PBZ862" s="399"/>
      <c r="PCA862" s="399"/>
      <c r="PCB862" s="399"/>
      <c r="PCC862" s="399"/>
      <c r="PCD862" s="399"/>
      <c r="PCE862" s="399"/>
      <c r="PCF862" s="399"/>
      <c r="PCG862" s="399"/>
      <c r="PCH862" s="399"/>
      <c r="PCI862" s="399"/>
      <c r="PCJ862" s="399"/>
      <c r="PCK862" s="399"/>
      <c r="PCL862" s="399"/>
      <c r="PCM862" s="399"/>
      <c r="PCN862" s="399"/>
      <c r="PCO862" s="399"/>
      <c r="PCP862" s="399"/>
      <c r="PCQ862" s="399"/>
      <c r="PCR862" s="399"/>
      <c r="PCS862" s="399"/>
      <c r="PCT862" s="399"/>
      <c r="PCU862" s="399"/>
      <c r="PCV862" s="399"/>
      <c r="PCW862" s="399"/>
      <c r="PCX862" s="399"/>
      <c r="PCY862" s="399"/>
      <c r="PCZ862" s="399"/>
      <c r="PDA862" s="399"/>
      <c r="PDB862" s="399"/>
      <c r="PDC862" s="399"/>
      <c r="PDD862" s="399"/>
      <c r="PDE862" s="399"/>
      <c r="PDF862" s="399"/>
      <c r="PDG862" s="399"/>
      <c r="PDH862" s="399"/>
      <c r="PDI862" s="399"/>
      <c r="PDJ862" s="399"/>
      <c r="PDK862" s="399"/>
      <c r="PDL862" s="399"/>
      <c r="PDM862" s="399"/>
      <c r="PDN862" s="399"/>
      <c r="PDO862" s="399"/>
      <c r="PDP862" s="399"/>
      <c r="PDQ862" s="399"/>
      <c r="PDR862" s="399"/>
      <c r="PDS862" s="399"/>
      <c r="PDT862" s="399"/>
      <c r="PDU862" s="399"/>
      <c r="PDV862" s="399"/>
      <c r="PDW862" s="399"/>
      <c r="PDX862" s="399"/>
      <c r="PDY862" s="399"/>
      <c r="PDZ862" s="399"/>
      <c r="PEA862" s="399"/>
      <c r="PEB862" s="399"/>
      <c r="PEC862" s="399"/>
      <c r="PED862" s="399"/>
      <c r="PEE862" s="399"/>
      <c r="PEF862" s="399"/>
      <c r="PEG862" s="399"/>
      <c r="PEH862" s="399"/>
      <c r="PEI862" s="399"/>
      <c r="PEJ862" s="399"/>
      <c r="PEK862" s="399"/>
      <c r="PEL862" s="399"/>
      <c r="PEM862" s="399"/>
      <c r="PEN862" s="399"/>
      <c r="PEO862" s="399"/>
      <c r="PEP862" s="399"/>
      <c r="PEQ862" s="399"/>
      <c r="PER862" s="399"/>
      <c r="PES862" s="399"/>
      <c r="PET862" s="399"/>
      <c r="PEU862" s="399"/>
      <c r="PEV862" s="399"/>
      <c r="PEW862" s="399"/>
      <c r="PEX862" s="399"/>
      <c r="PEY862" s="399"/>
      <c r="PEZ862" s="399"/>
      <c r="PFA862" s="399"/>
      <c r="PFB862" s="399"/>
      <c r="PFC862" s="399"/>
      <c r="PFD862" s="399"/>
      <c r="PFE862" s="399"/>
      <c r="PFF862" s="399"/>
      <c r="PFG862" s="399"/>
      <c r="PFH862" s="399"/>
      <c r="PFI862" s="399"/>
      <c r="PFJ862" s="399"/>
      <c r="PFK862" s="399"/>
      <c r="PFL862" s="399"/>
      <c r="PFM862" s="399"/>
      <c r="PFN862" s="399"/>
      <c r="PFO862" s="399"/>
      <c r="PFP862" s="399"/>
      <c r="PFQ862" s="399"/>
      <c r="PFR862" s="399"/>
      <c r="PFS862" s="399"/>
      <c r="PFT862" s="399"/>
      <c r="PFU862" s="399"/>
      <c r="PFV862" s="399"/>
      <c r="PFW862" s="399"/>
      <c r="PFX862" s="399"/>
      <c r="PFY862" s="399"/>
      <c r="PFZ862" s="399"/>
      <c r="PGA862" s="399"/>
      <c r="PGB862" s="399"/>
      <c r="PGC862" s="399"/>
      <c r="PGD862" s="399"/>
      <c r="PGE862" s="399"/>
      <c r="PGF862" s="399"/>
      <c r="PGG862" s="399"/>
      <c r="PGH862" s="399"/>
      <c r="PGI862" s="399"/>
      <c r="PGJ862" s="399"/>
      <c r="PGK862" s="399"/>
      <c r="PGL862" s="399"/>
      <c r="PGM862" s="399"/>
      <c r="PGN862" s="399"/>
      <c r="PGO862" s="399"/>
      <c r="PGP862" s="399"/>
      <c r="PGQ862" s="399"/>
      <c r="PGR862" s="399"/>
      <c r="PGS862" s="399"/>
      <c r="PGT862" s="399"/>
      <c r="PGU862" s="399"/>
      <c r="PGV862" s="399"/>
      <c r="PGW862" s="399"/>
      <c r="PGX862" s="399"/>
      <c r="PGY862" s="399"/>
      <c r="PGZ862" s="399"/>
      <c r="PHA862" s="399"/>
      <c r="PHB862" s="399"/>
      <c r="PHC862" s="399"/>
      <c r="PHD862" s="399"/>
      <c r="PHE862" s="399"/>
      <c r="PHF862" s="399"/>
      <c r="PHG862" s="399"/>
      <c r="PHH862" s="399"/>
      <c r="PHI862" s="399"/>
      <c r="PHJ862" s="399"/>
      <c r="PHK862" s="399"/>
      <c r="PHL862" s="399"/>
      <c r="PHM862" s="399"/>
      <c r="PHN862" s="399"/>
      <c r="PHO862" s="399"/>
      <c r="PHP862" s="399"/>
      <c r="PHQ862" s="399"/>
      <c r="PHR862" s="399"/>
      <c r="PHS862" s="399"/>
      <c r="PHT862" s="399"/>
      <c r="PHU862" s="399"/>
      <c r="PHV862" s="399"/>
      <c r="PHW862" s="399"/>
      <c r="PHX862" s="399"/>
      <c r="PHY862" s="399"/>
      <c r="PHZ862" s="399"/>
      <c r="PIA862" s="399"/>
      <c r="PIB862" s="399"/>
      <c r="PIC862" s="399"/>
      <c r="PID862" s="399"/>
      <c r="PIE862" s="399"/>
      <c r="PIF862" s="399"/>
      <c r="PIG862" s="399"/>
      <c r="PIH862" s="399"/>
      <c r="PII862" s="399"/>
      <c r="PIJ862" s="399"/>
      <c r="PIK862" s="399"/>
      <c r="PIL862" s="399"/>
      <c r="PIM862" s="399"/>
      <c r="PIN862" s="399"/>
      <c r="PIO862" s="399"/>
      <c r="PIP862" s="399"/>
      <c r="PIQ862" s="399"/>
      <c r="PIR862" s="399"/>
      <c r="PIS862" s="399"/>
      <c r="PIT862" s="399"/>
      <c r="PIU862" s="399"/>
      <c r="PIV862" s="399"/>
      <c r="PIW862" s="399"/>
      <c r="PIX862" s="399"/>
      <c r="PIY862" s="399"/>
      <c r="PIZ862" s="399"/>
      <c r="PJA862" s="399"/>
      <c r="PJB862" s="399"/>
      <c r="PJC862" s="399"/>
      <c r="PJD862" s="399"/>
      <c r="PJE862" s="399"/>
      <c r="PJF862" s="399"/>
      <c r="PJG862" s="399"/>
      <c r="PJH862" s="399"/>
      <c r="PJI862" s="399"/>
      <c r="PJJ862" s="399"/>
      <c r="PJK862" s="399"/>
      <c r="PJL862" s="399"/>
      <c r="PJM862" s="399"/>
      <c r="PJN862" s="399"/>
      <c r="PJO862" s="399"/>
      <c r="PJP862" s="399"/>
      <c r="PJQ862" s="399"/>
      <c r="PJR862" s="399"/>
      <c r="PJS862" s="399"/>
      <c r="PJT862" s="399"/>
      <c r="PJU862" s="399"/>
      <c r="PJV862" s="399"/>
      <c r="PJW862" s="399"/>
      <c r="PJX862" s="399"/>
      <c r="PJY862" s="399"/>
      <c r="PJZ862" s="399"/>
      <c r="PKA862" s="399"/>
      <c r="PKB862" s="399"/>
      <c r="PKC862" s="399"/>
      <c r="PKD862" s="399"/>
      <c r="PKE862" s="399"/>
      <c r="PKF862" s="399"/>
      <c r="PKG862" s="399"/>
      <c r="PKH862" s="399"/>
      <c r="PKI862" s="399"/>
      <c r="PKJ862" s="399"/>
      <c r="PKK862" s="399"/>
      <c r="PKL862" s="399"/>
      <c r="PKM862" s="399"/>
      <c r="PKN862" s="399"/>
      <c r="PKO862" s="399"/>
      <c r="PKP862" s="399"/>
      <c r="PKQ862" s="399"/>
      <c r="PKR862" s="399"/>
      <c r="PKS862" s="399"/>
      <c r="PKT862" s="399"/>
      <c r="PKU862" s="399"/>
      <c r="PKV862" s="399"/>
      <c r="PKW862" s="399"/>
      <c r="PKX862" s="399"/>
      <c r="PKY862" s="399"/>
      <c r="PKZ862" s="399"/>
      <c r="PLA862" s="399"/>
      <c r="PLB862" s="399"/>
      <c r="PLC862" s="399"/>
      <c r="PLD862" s="399"/>
      <c r="PLE862" s="399"/>
      <c r="PLF862" s="399"/>
      <c r="PLG862" s="399"/>
      <c r="PLH862" s="399"/>
      <c r="PLI862" s="399"/>
      <c r="PLJ862" s="399"/>
      <c r="PLK862" s="399"/>
      <c r="PLL862" s="399"/>
      <c r="PLM862" s="399"/>
      <c r="PLN862" s="399"/>
      <c r="PLO862" s="399"/>
      <c r="PLP862" s="399"/>
      <c r="PLQ862" s="399"/>
      <c r="PLR862" s="399"/>
      <c r="PLS862" s="399"/>
      <c r="PLT862" s="399"/>
      <c r="PLU862" s="399"/>
      <c r="PLV862" s="399"/>
      <c r="PLW862" s="399"/>
      <c r="PLX862" s="399"/>
      <c r="PLY862" s="399"/>
      <c r="PLZ862" s="399"/>
      <c r="PMA862" s="399"/>
      <c r="PMB862" s="399"/>
      <c r="PMC862" s="399"/>
      <c r="PMD862" s="399"/>
      <c r="PME862" s="399"/>
      <c r="PMF862" s="399"/>
      <c r="PMG862" s="399"/>
      <c r="PMH862" s="399"/>
      <c r="PMI862" s="399"/>
      <c r="PMJ862" s="399"/>
      <c r="PMK862" s="399"/>
      <c r="PML862" s="399"/>
      <c r="PMM862" s="399"/>
      <c r="PMN862" s="399"/>
      <c r="PMO862" s="399"/>
      <c r="PMP862" s="399"/>
      <c r="PMQ862" s="399"/>
      <c r="PMR862" s="399"/>
      <c r="PMS862" s="399"/>
      <c r="PMT862" s="399"/>
      <c r="PMU862" s="399"/>
      <c r="PMV862" s="399"/>
      <c r="PMW862" s="399"/>
      <c r="PMX862" s="399"/>
      <c r="PMY862" s="399"/>
      <c r="PMZ862" s="399"/>
      <c r="PNA862" s="399"/>
      <c r="PNB862" s="399"/>
      <c r="PNC862" s="399"/>
      <c r="PND862" s="399"/>
      <c r="PNE862" s="399"/>
      <c r="PNF862" s="399"/>
      <c r="PNG862" s="399"/>
      <c r="PNH862" s="399"/>
      <c r="PNI862" s="399"/>
      <c r="PNJ862" s="399"/>
      <c r="PNK862" s="399"/>
      <c r="PNL862" s="399"/>
      <c r="PNM862" s="399"/>
      <c r="PNN862" s="399"/>
      <c r="PNO862" s="399"/>
      <c r="PNP862" s="399"/>
      <c r="PNQ862" s="399"/>
      <c r="PNR862" s="399"/>
      <c r="PNS862" s="399"/>
      <c r="PNT862" s="399"/>
      <c r="PNU862" s="399"/>
      <c r="PNV862" s="399"/>
      <c r="PNW862" s="399"/>
      <c r="PNX862" s="399"/>
      <c r="PNY862" s="399"/>
      <c r="PNZ862" s="399"/>
      <c r="POA862" s="399"/>
      <c r="POB862" s="399"/>
      <c r="POC862" s="399"/>
      <c r="POD862" s="399"/>
      <c r="POE862" s="399"/>
      <c r="POF862" s="399"/>
      <c r="POG862" s="399"/>
      <c r="POH862" s="399"/>
      <c r="POI862" s="399"/>
      <c r="POJ862" s="399"/>
      <c r="POK862" s="399"/>
      <c r="POL862" s="399"/>
      <c r="POM862" s="399"/>
      <c r="PON862" s="399"/>
      <c r="POO862" s="399"/>
      <c r="POP862" s="399"/>
      <c r="POQ862" s="399"/>
      <c r="POR862" s="399"/>
      <c r="POS862" s="399"/>
      <c r="POT862" s="399"/>
      <c r="POU862" s="399"/>
      <c r="POV862" s="399"/>
      <c r="POW862" s="399"/>
      <c r="POX862" s="399"/>
      <c r="POY862" s="399"/>
      <c r="POZ862" s="399"/>
      <c r="PPA862" s="399"/>
      <c r="PPB862" s="399"/>
      <c r="PPC862" s="399"/>
      <c r="PPD862" s="399"/>
      <c r="PPE862" s="399"/>
      <c r="PPF862" s="399"/>
      <c r="PPG862" s="399"/>
      <c r="PPH862" s="399"/>
      <c r="PPI862" s="399"/>
      <c r="PPJ862" s="399"/>
      <c r="PPK862" s="399"/>
      <c r="PPL862" s="399"/>
      <c r="PPM862" s="399"/>
      <c r="PPN862" s="399"/>
      <c r="PPO862" s="399"/>
      <c r="PPP862" s="399"/>
      <c r="PPQ862" s="399"/>
      <c r="PPR862" s="399"/>
      <c r="PPS862" s="399"/>
      <c r="PPT862" s="399"/>
      <c r="PPU862" s="399"/>
      <c r="PPV862" s="399"/>
      <c r="PPW862" s="399"/>
      <c r="PPX862" s="399"/>
      <c r="PPY862" s="399"/>
      <c r="PPZ862" s="399"/>
      <c r="PQA862" s="399"/>
      <c r="PQB862" s="399"/>
      <c r="PQC862" s="399"/>
      <c r="PQD862" s="399"/>
      <c r="PQE862" s="399"/>
      <c r="PQF862" s="399"/>
      <c r="PQG862" s="399"/>
      <c r="PQH862" s="399"/>
      <c r="PQI862" s="399"/>
      <c r="PQJ862" s="399"/>
      <c r="PQK862" s="399"/>
      <c r="PQL862" s="399"/>
      <c r="PQM862" s="399"/>
      <c r="PQN862" s="399"/>
      <c r="PQO862" s="399"/>
      <c r="PQP862" s="399"/>
      <c r="PQQ862" s="399"/>
      <c r="PQR862" s="399"/>
      <c r="PQS862" s="399"/>
      <c r="PQT862" s="399"/>
      <c r="PQU862" s="399"/>
      <c r="PQV862" s="399"/>
      <c r="PQW862" s="399"/>
      <c r="PQX862" s="399"/>
      <c r="PQY862" s="399"/>
      <c r="PQZ862" s="399"/>
      <c r="PRA862" s="399"/>
      <c r="PRB862" s="399"/>
      <c r="PRC862" s="399"/>
      <c r="PRD862" s="399"/>
      <c r="PRE862" s="399"/>
      <c r="PRF862" s="399"/>
      <c r="PRG862" s="399"/>
      <c r="PRH862" s="399"/>
      <c r="PRI862" s="399"/>
      <c r="PRJ862" s="399"/>
      <c r="PRK862" s="399"/>
      <c r="PRL862" s="399"/>
      <c r="PRM862" s="399"/>
      <c r="PRN862" s="399"/>
      <c r="PRO862" s="399"/>
      <c r="PRP862" s="399"/>
      <c r="PRQ862" s="399"/>
      <c r="PRR862" s="399"/>
      <c r="PRS862" s="399"/>
      <c r="PRT862" s="399"/>
      <c r="PRU862" s="399"/>
      <c r="PRV862" s="399"/>
      <c r="PRW862" s="399"/>
      <c r="PRX862" s="399"/>
      <c r="PRY862" s="399"/>
      <c r="PRZ862" s="399"/>
      <c r="PSA862" s="399"/>
      <c r="PSB862" s="399"/>
      <c r="PSC862" s="399"/>
      <c r="PSD862" s="399"/>
      <c r="PSE862" s="399"/>
      <c r="PSF862" s="399"/>
      <c r="PSG862" s="399"/>
      <c r="PSH862" s="399"/>
      <c r="PSI862" s="399"/>
      <c r="PSJ862" s="399"/>
      <c r="PSK862" s="399"/>
      <c r="PSL862" s="399"/>
      <c r="PSM862" s="399"/>
      <c r="PSN862" s="399"/>
      <c r="PSO862" s="399"/>
      <c r="PSP862" s="399"/>
      <c r="PSQ862" s="399"/>
      <c r="PSR862" s="399"/>
      <c r="PSS862" s="399"/>
      <c r="PST862" s="399"/>
      <c r="PSU862" s="399"/>
      <c r="PSV862" s="399"/>
      <c r="PSW862" s="399"/>
      <c r="PSX862" s="399"/>
      <c r="PSY862" s="399"/>
      <c r="PSZ862" s="399"/>
      <c r="PTA862" s="399"/>
      <c r="PTB862" s="399"/>
      <c r="PTC862" s="399"/>
      <c r="PTD862" s="399"/>
      <c r="PTE862" s="399"/>
      <c r="PTF862" s="399"/>
      <c r="PTG862" s="399"/>
      <c r="PTH862" s="399"/>
      <c r="PTI862" s="399"/>
      <c r="PTJ862" s="399"/>
      <c r="PTK862" s="399"/>
      <c r="PTL862" s="399"/>
      <c r="PTM862" s="399"/>
      <c r="PTN862" s="399"/>
      <c r="PTO862" s="399"/>
      <c r="PTP862" s="399"/>
      <c r="PTQ862" s="399"/>
      <c r="PTR862" s="399"/>
      <c r="PTS862" s="399"/>
      <c r="PTT862" s="399"/>
      <c r="PTU862" s="399"/>
      <c r="PTV862" s="399"/>
      <c r="PTW862" s="399"/>
      <c r="PTX862" s="399"/>
      <c r="PTY862" s="399"/>
      <c r="PTZ862" s="399"/>
      <c r="PUA862" s="399"/>
      <c r="PUB862" s="399"/>
      <c r="PUC862" s="399"/>
      <c r="PUD862" s="399"/>
      <c r="PUE862" s="399"/>
      <c r="PUF862" s="399"/>
      <c r="PUG862" s="399"/>
      <c r="PUH862" s="399"/>
      <c r="PUI862" s="399"/>
      <c r="PUJ862" s="399"/>
      <c r="PUK862" s="399"/>
      <c r="PUL862" s="399"/>
      <c r="PUM862" s="399"/>
      <c r="PUN862" s="399"/>
      <c r="PUO862" s="399"/>
      <c r="PUP862" s="399"/>
      <c r="PUQ862" s="399"/>
      <c r="PUR862" s="399"/>
      <c r="PUS862" s="399"/>
      <c r="PUT862" s="399"/>
      <c r="PUU862" s="399"/>
      <c r="PUV862" s="399"/>
      <c r="PUW862" s="399"/>
      <c r="PUX862" s="399"/>
      <c r="PUY862" s="399"/>
      <c r="PUZ862" s="399"/>
      <c r="PVA862" s="399"/>
      <c r="PVB862" s="399"/>
      <c r="PVC862" s="399"/>
      <c r="PVD862" s="399"/>
      <c r="PVE862" s="399"/>
      <c r="PVF862" s="399"/>
      <c r="PVG862" s="399"/>
      <c r="PVH862" s="399"/>
      <c r="PVI862" s="399"/>
      <c r="PVJ862" s="399"/>
      <c r="PVK862" s="399"/>
      <c r="PVL862" s="399"/>
      <c r="PVM862" s="399"/>
      <c r="PVN862" s="399"/>
      <c r="PVO862" s="399"/>
      <c r="PVP862" s="399"/>
      <c r="PVQ862" s="399"/>
      <c r="PVR862" s="399"/>
      <c r="PVS862" s="399"/>
      <c r="PVT862" s="399"/>
      <c r="PVU862" s="399"/>
      <c r="PVV862" s="399"/>
      <c r="PVW862" s="399"/>
      <c r="PVX862" s="399"/>
      <c r="PVY862" s="399"/>
      <c r="PVZ862" s="399"/>
      <c r="PWA862" s="399"/>
      <c r="PWB862" s="399"/>
      <c r="PWC862" s="399"/>
      <c r="PWD862" s="399"/>
      <c r="PWE862" s="399"/>
      <c r="PWF862" s="399"/>
      <c r="PWG862" s="399"/>
      <c r="PWH862" s="399"/>
      <c r="PWI862" s="399"/>
      <c r="PWJ862" s="399"/>
      <c r="PWK862" s="399"/>
      <c r="PWL862" s="399"/>
      <c r="PWM862" s="399"/>
      <c r="PWN862" s="399"/>
      <c r="PWO862" s="399"/>
      <c r="PWP862" s="399"/>
      <c r="PWQ862" s="399"/>
      <c r="PWR862" s="399"/>
      <c r="PWS862" s="399"/>
      <c r="PWT862" s="399"/>
      <c r="PWU862" s="399"/>
      <c r="PWV862" s="399"/>
      <c r="PWW862" s="399"/>
      <c r="PWX862" s="399"/>
      <c r="PWY862" s="399"/>
      <c r="PWZ862" s="399"/>
      <c r="PXA862" s="399"/>
      <c r="PXB862" s="399"/>
      <c r="PXC862" s="399"/>
      <c r="PXD862" s="399"/>
      <c r="PXE862" s="399"/>
      <c r="PXF862" s="399"/>
      <c r="PXG862" s="399"/>
      <c r="PXH862" s="399"/>
      <c r="PXI862" s="399"/>
      <c r="PXJ862" s="399"/>
      <c r="PXK862" s="399"/>
      <c r="PXL862" s="399"/>
      <c r="PXM862" s="399"/>
      <c r="PXN862" s="399"/>
      <c r="PXO862" s="399"/>
      <c r="PXP862" s="399"/>
      <c r="PXQ862" s="399"/>
      <c r="PXR862" s="399"/>
      <c r="PXS862" s="399"/>
      <c r="PXT862" s="399"/>
      <c r="PXU862" s="399"/>
      <c r="PXV862" s="399"/>
      <c r="PXW862" s="399"/>
      <c r="PXX862" s="399"/>
      <c r="PXY862" s="399"/>
      <c r="PXZ862" s="399"/>
      <c r="PYA862" s="399"/>
      <c r="PYB862" s="399"/>
      <c r="PYC862" s="399"/>
      <c r="PYD862" s="399"/>
      <c r="PYE862" s="399"/>
      <c r="PYF862" s="399"/>
      <c r="PYG862" s="399"/>
      <c r="PYH862" s="399"/>
      <c r="PYI862" s="399"/>
      <c r="PYJ862" s="399"/>
      <c r="PYK862" s="399"/>
      <c r="PYL862" s="399"/>
      <c r="PYM862" s="399"/>
      <c r="PYN862" s="399"/>
      <c r="PYO862" s="399"/>
      <c r="PYP862" s="399"/>
      <c r="PYQ862" s="399"/>
      <c r="PYR862" s="399"/>
      <c r="PYS862" s="399"/>
      <c r="PYT862" s="399"/>
      <c r="PYU862" s="399"/>
      <c r="PYV862" s="399"/>
      <c r="PYW862" s="399"/>
      <c r="PYX862" s="399"/>
      <c r="PYY862" s="399"/>
      <c r="PYZ862" s="399"/>
      <c r="PZA862" s="399"/>
      <c r="PZB862" s="399"/>
      <c r="PZC862" s="399"/>
      <c r="PZD862" s="399"/>
      <c r="PZE862" s="399"/>
      <c r="PZF862" s="399"/>
      <c r="PZG862" s="399"/>
      <c r="PZH862" s="399"/>
      <c r="PZI862" s="399"/>
      <c r="PZJ862" s="399"/>
      <c r="PZK862" s="399"/>
      <c r="PZL862" s="399"/>
      <c r="PZM862" s="399"/>
      <c r="PZN862" s="399"/>
      <c r="PZO862" s="399"/>
      <c r="PZP862" s="399"/>
      <c r="PZQ862" s="399"/>
      <c r="PZR862" s="399"/>
      <c r="PZS862" s="399"/>
      <c r="PZT862" s="399"/>
      <c r="PZU862" s="399"/>
      <c r="PZV862" s="399"/>
      <c r="PZW862" s="399"/>
      <c r="PZX862" s="399"/>
      <c r="PZY862" s="399"/>
      <c r="PZZ862" s="399"/>
      <c r="QAA862" s="399"/>
      <c r="QAB862" s="399"/>
      <c r="QAC862" s="399"/>
      <c r="QAD862" s="399"/>
      <c r="QAE862" s="399"/>
      <c r="QAF862" s="399"/>
      <c r="QAG862" s="399"/>
      <c r="QAH862" s="399"/>
      <c r="QAI862" s="399"/>
      <c r="QAJ862" s="399"/>
      <c r="QAK862" s="399"/>
      <c r="QAL862" s="399"/>
      <c r="QAM862" s="399"/>
      <c r="QAN862" s="399"/>
      <c r="QAO862" s="399"/>
      <c r="QAP862" s="399"/>
      <c r="QAQ862" s="399"/>
      <c r="QAR862" s="399"/>
      <c r="QAS862" s="399"/>
      <c r="QAT862" s="399"/>
      <c r="QAU862" s="399"/>
      <c r="QAV862" s="399"/>
      <c r="QAW862" s="399"/>
      <c r="QAX862" s="399"/>
      <c r="QAY862" s="399"/>
      <c r="QAZ862" s="399"/>
      <c r="QBA862" s="399"/>
      <c r="QBB862" s="399"/>
      <c r="QBC862" s="399"/>
      <c r="QBD862" s="399"/>
      <c r="QBE862" s="399"/>
      <c r="QBF862" s="399"/>
      <c r="QBG862" s="399"/>
      <c r="QBH862" s="399"/>
      <c r="QBI862" s="399"/>
      <c r="QBJ862" s="399"/>
      <c r="QBK862" s="399"/>
      <c r="QBL862" s="399"/>
      <c r="QBM862" s="399"/>
      <c r="QBN862" s="399"/>
      <c r="QBO862" s="399"/>
      <c r="QBP862" s="399"/>
      <c r="QBQ862" s="399"/>
      <c r="QBR862" s="399"/>
      <c r="QBS862" s="399"/>
      <c r="QBT862" s="399"/>
      <c r="QBU862" s="399"/>
      <c r="QBV862" s="399"/>
      <c r="QBW862" s="399"/>
      <c r="QBX862" s="399"/>
      <c r="QBY862" s="399"/>
      <c r="QBZ862" s="399"/>
      <c r="QCA862" s="399"/>
      <c r="QCB862" s="399"/>
      <c r="QCC862" s="399"/>
      <c r="QCD862" s="399"/>
      <c r="QCE862" s="399"/>
      <c r="QCF862" s="399"/>
      <c r="QCG862" s="399"/>
      <c r="QCH862" s="399"/>
      <c r="QCI862" s="399"/>
      <c r="QCJ862" s="399"/>
      <c r="QCK862" s="399"/>
      <c r="QCL862" s="399"/>
      <c r="QCM862" s="399"/>
      <c r="QCN862" s="399"/>
      <c r="QCO862" s="399"/>
      <c r="QCP862" s="399"/>
      <c r="QCQ862" s="399"/>
      <c r="QCR862" s="399"/>
      <c r="QCS862" s="399"/>
      <c r="QCT862" s="399"/>
      <c r="QCU862" s="399"/>
      <c r="QCV862" s="399"/>
      <c r="QCW862" s="399"/>
      <c r="QCX862" s="399"/>
      <c r="QCY862" s="399"/>
      <c r="QCZ862" s="399"/>
      <c r="QDA862" s="399"/>
      <c r="QDB862" s="399"/>
      <c r="QDC862" s="399"/>
      <c r="QDD862" s="399"/>
      <c r="QDE862" s="399"/>
      <c r="QDF862" s="399"/>
      <c r="QDG862" s="399"/>
      <c r="QDH862" s="399"/>
      <c r="QDI862" s="399"/>
      <c r="QDJ862" s="399"/>
      <c r="QDK862" s="399"/>
      <c r="QDL862" s="399"/>
      <c r="QDM862" s="399"/>
      <c r="QDN862" s="399"/>
      <c r="QDO862" s="399"/>
      <c r="QDP862" s="399"/>
      <c r="QDQ862" s="399"/>
      <c r="QDR862" s="399"/>
      <c r="QDS862" s="399"/>
      <c r="QDT862" s="399"/>
      <c r="QDU862" s="399"/>
      <c r="QDV862" s="399"/>
      <c r="QDW862" s="399"/>
      <c r="QDX862" s="399"/>
      <c r="QDY862" s="399"/>
      <c r="QDZ862" s="399"/>
      <c r="QEA862" s="399"/>
      <c r="QEB862" s="399"/>
      <c r="QEC862" s="399"/>
      <c r="QED862" s="399"/>
      <c r="QEE862" s="399"/>
      <c r="QEF862" s="399"/>
      <c r="QEG862" s="399"/>
      <c r="QEH862" s="399"/>
      <c r="QEI862" s="399"/>
      <c r="QEJ862" s="399"/>
      <c r="QEK862" s="399"/>
      <c r="QEL862" s="399"/>
      <c r="QEM862" s="399"/>
      <c r="QEN862" s="399"/>
      <c r="QEO862" s="399"/>
      <c r="QEP862" s="399"/>
      <c r="QEQ862" s="399"/>
      <c r="QER862" s="399"/>
      <c r="QES862" s="399"/>
      <c r="QET862" s="399"/>
      <c r="QEU862" s="399"/>
      <c r="QEV862" s="399"/>
      <c r="QEW862" s="399"/>
      <c r="QEX862" s="399"/>
      <c r="QEY862" s="399"/>
      <c r="QEZ862" s="399"/>
      <c r="QFA862" s="399"/>
      <c r="QFB862" s="399"/>
      <c r="QFC862" s="399"/>
      <c r="QFD862" s="399"/>
      <c r="QFE862" s="399"/>
      <c r="QFF862" s="399"/>
      <c r="QFG862" s="399"/>
      <c r="QFH862" s="399"/>
      <c r="QFI862" s="399"/>
      <c r="QFJ862" s="399"/>
      <c r="QFK862" s="399"/>
      <c r="QFL862" s="399"/>
      <c r="QFM862" s="399"/>
      <c r="QFN862" s="399"/>
      <c r="QFO862" s="399"/>
      <c r="QFP862" s="399"/>
      <c r="QFQ862" s="399"/>
      <c r="QFR862" s="399"/>
      <c r="QFS862" s="399"/>
      <c r="QFT862" s="399"/>
      <c r="QFU862" s="399"/>
      <c r="QFV862" s="399"/>
      <c r="QFW862" s="399"/>
      <c r="QFX862" s="399"/>
      <c r="QFY862" s="399"/>
      <c r="QFZ862" s="399"/>
      <c r="QGA862" s="399"/>
      <c r="QGB862" s="399"/>
      <c r="QGC862" s="399"/>
      <c r="QGD862" s="399"/>
      <c r="QGE862" s="399"/>
      <c r="QGF862" s="399"/>
      <c r="QGG862" s="399"/>
      <c r="QGH862" s="399"/>
      <c r="QGI862" s="399"/>
      <c r="QGJ862" s="399"/>
      <c r="QGK862" s="399"/>
      <c r="QGL862" s="399"/>
      <c r="QGM862" s="399"/>
      <c r="QGN862" s="399"/>
      <c r="QGO862" s="399"/>
      <c r="QGP862" s="399"/>
      <c r="QGQ862" s="399"/>
      <c r="QGR862" s="399"/>
      <c r="QGS862" s="399"/>
      <c r="QGT862" s="399"/>
      <c r="QGU862" s="399"/>
      <c r="QGV862" s="399"/>
      <c r="QGW862" s="399"/>
      <c r="QGX862" s="399"/>
      <c r="QGY862" s="399"/>
      <c r="QGZ862" s="399"/>
      <c r="QHA862" s="399"/>
      <c r="QHB862" s="399"/>
      <c r="QHC862" s="399"/>
      <c r="QHD862" s="399"/>
      <c r="QHE862" s="399"/>
      <c r="QHF862" s="399"/>
      <c r="QHG862" s="399"/>
      <c r="QHH862" s="399"/>
      <c r="QHI862" s="399"/>
      <c r="QHJ862" s="399"/>
      <c r="QHK862" s="399"/>
      <c r="QHL862" s="399"/>
      <c r="QHM862" s="399"/>
      <c r="QHN862" s="399"/>
      <c r="QHO862" s="399"/>
      <c r="QHP862" s="399"/>
      <c r="QHQ862" s="399"/>
      <c r="QHR862" s="399"/>
      <c r="QHS862" s="399"/>
      <c r="QHT862" s="399"/>
      <c r="QHU862" s="399"/>
      <c r="QHV862" s="399"/>
      <c r="QHW862" s="399"/>
      <c r="QHX862" s="399"/>
      <c r="QHY862" s="399"/>
      <c r="QHZ862" s="399"/>
      <c r="QIA862" s="399"/>
      <c r="QIB862" s="399"/>
      <c r="QIC862" s="399"/>
      <c r="QID862" s="399"/>
      <c r="QIE862" s="399"/>
      <c r="QIF862" s="399"/>
      <c r="QIG862" s="399"/>
      <c r="QIH862" s="399"/>
      <c r="QII862" s="399"/>
      <c r="QIJ862" s="399"/>
      <c r="QIK862" s="399"/>
      <c r="QIL862" s="399"/>
      <c r="QIM862" s="399"/>
      <c r="QIN862" s="399"/>
      <c r="QIO862" s="399"/>
      <c r="QIP862" s="399"/>
      <c r="QIQ862" s="399"/>
      <c r="QIR862" s="399"/>
      <c r="QIS862" s="399"/>
      <c r="QIT862" s="399"/>
      <c r="QIU862" s="399"/>
      <c r="QIV862" s="399"/>
      <c r="QIW862" s="399"/>
      <c r="QIX862" s="399"/>
      <c r="QIY862" s="399"/>
      <c r="QIZ862" s="399"/>
      <c r="QJA862" s="399"/>
      <c r="QJB862" s="399"/>
      <c r="QJC862" s="399"/>
      <c r="QJD862" s="399"/>
      <c r="QJE862" s="399"/>
      <c r="QJF862" s="399"/>
      <c r="QJG862" s="399"/>
      <c r="QJH862" s="399"/>
      <c r="QJI862" s="399"/>
      <c r="QJJ862" s="399"/>
      <c r="QJK862" s="399"/>
      <c r="QJL862" s="399"/>
      <c r="QJM862" s="399"/>
      <c r="QJN862" s="399"/>
      <c r="QJO862" s="399"/>
      <c r="QJP862" s="399"/>
      <c r="QJQ862" s="399"/>
      <c r="QJR862" s="399"/>
      <c r="QJS862" s="399"/>
      <c r="QJT862" s="399"/>
      <c r="QJU862" s="399"/>
      <c r="QJV862" s="399"/>
      <c r="QJW862" s="399"/>
      <c r="QJX862" s="399"/>
      <c r="QJY862" s="399"/>
      <c r="QJZ862" s="399"/>
      <c r="QKA862" s="399"/>
      <c r="QKB862" s="399"/>
      <c r="QKC862" s="399"/>
      <c r="QKD862" s="399"/>
      <c r="QKE862" s="399"/>
      <c r="QKF862" s="399"/>
      <c r="QKG862" s="399"/>
      <c r="QKH862" s="399"/>
      <c r="QKI862" s="399"/>
      <c r="QKJ862" s="399"/>
      <c r="QKK862" s="399"/>
      <c r="QKL862" s="399"/>
      <c r="QKM862" s="399"/>
      <c r="QKN862" s="399"/>
      <c r="QKO862" s="399"/>
      <c r="QKP862" s="399"/>
      <c r="QKQ862" s="399"/>
      <c r="QKR862" s="399"/>
      <c r="QKS862" s="399"/>
      <c r="QKT862" s="399"/>
      <c r="QKU862" s="399"/>
      <c r="QKV862" s="399"/>
      <c r="QKW862" s="399"/>
      <c r="QKX862" s="399"/>
      <c r="QKY862" s="399"/>
      <c r="QKZ862" s="399"/>
      <c r="QLA862" s="399"/>
      <c r="QLB862" s="399"/>
      <c r="QLC862" s="399"/>
      <c r="QLD862" s="399"/>
      <c r="QLE862" s="399"/>
      <c r="QLF862" s="399"/>
      <c r="QLG862" s="399"/>
      <c r="QLH862" s="399"/>
      <c r="QLI862" s="399"/>
      <c r="QLJ862" s="399"/>
      <c r="QLK862" s="399"/>
      <c r="QLL862" s="399"/>
      <c r="QLM862" s="399"/>
      <c r="QLN862" s="399"/>
      <c r="QLO862" s="399"/>
      <c r="QLP862" s="399"/>
      <c r="QLQ862" s="399"/>
      <c r="QLR862" s="399"/>
      <c r="QLS862" s="399"/>
      <c r="QLT862" s="399"/>
      <c r="QLU862" s="399"/>
      <c r="QLV862" s="399"/>
      <c r="QLW862" s="399"/>
      <c r="QLX862" s="399"/>
      <c r="QLY862" s="399"/>
      <c r="QLZ862" s="399"/>
      <c r="QMA862" s="399"/>
      <c r="QMB862" s="399"/>
      <c r="QMC862" s="399"/>
      <c r="QMD862" s="399"/>
      <c r="QME862" s="399"/>
      <c r="QMF862" s="399"/>
      <c r="QMG862" s="399"/>
      <c r="QMH862" s="399"/>
      <c r="QMI862" s="399"/>
      <c r="QMJ862" s="399"/>
      <c r="QMK862" s="399"/>
      <c r="QML862" s="399"/>
      <c r="QMM862" s="399"/>
      <c r="QMN862" s="399"/>
      <c r="QMO862" s="399"/>
      <c r="QMP862" s="399"/>
      <c r="QMQ862" s="399"/>
      <c r="QMR862" s="399"/>
      <c r="QMS862" s="399"/>
      <c r="QMT862" s="399"/>
      <c r="QMU862" s="399"/>
      <c r="QMV862" s="399"/>
      <c r="QMW862" s="399"/>
      <c r="QMX862" s="399"/>
      <c r="QMY862" s="399"/>
      <c r="QMZ862" s="399"/>
      <c r="QNA862" s="399"/>
      <c r="QNB862" s="399"/>
      <c r="QNC862" s="399"/>
      <c r="QND862" s="399"/>
      <c r="QNE862" s="399"/>
      <c r="QNF862" s="399"/>
      <c r="QNG862" s="399"/>
      <c r="QNH862" s="399"/>
      <c r="QNI862" s="399"/>
      <c r="QNJ862" s="399"/>
      <c r="QNK862" s="399"/>
      <c r="QNL862" s="399"/>
      <c r="QNM862" s="399"/>
      <c r="QNN862" s="399"/>
      <c r="QNO862" s="399"/>
      <c r="QNP862" s="399"/>
      <c r="QNQ862" s="399"/>
      <c r="QNR862" s="399"/>
      <c r="QNS862" s="399"/>
      <c r="QNT862" s="399"/>
      <c r="QNU862" s="399"/>
      <c r="QNV862" s="399"/>
      <c r="QNW862" s="399"/>
      <c r="QNX862" s="399"/>
      <c r="QNY862" s="399"/>
      <c r="QNZ862" s="399"/>
      <c r="QOA862" s="399"/>
      <c r="QOB862" s="399"/>
      <c r="QOC862" s="399"/>
      <c r="QOD862" s="399"/>
      <c r="QOE862" s="399"/>
      <c r="QOF862" s="399"/>
      <c r="QOG862" s="399"/>
      <c r="QOH862" s="399"/>
      <c r="QOI862" s="399"/>
      <c r="QOJ862" s="399"/>
      <c r="QOK862" s="399"/>
      <c r="QOL862" s="399"/>
      <c r="QOM862" s="399"/>
      <c r="QON862" s="399"/>
      <c r="QOO862" s="399"/>
      <c r="QOP862" s="399"/>
      <c r="QOQ862" s="399"/>
      <c r="QOR862" s="399"/>
      <c r="QOS862" s="399"/>
      <c r="QOT862" s="399"/>
      <c r="QOU862" s="399"/>
      <c r="QOV862" s="399"/>
      <c r="QOW862" s="399"/>
      <c r="QOX862" s="399"/>
      <c r="QOY862" s="399"/>
      <c r="QOZ862" s="399"/>
      <c r="QPA862" s="399"/>
      <c r="QPB862" s="399"/>
      <c r="QPC862" s="399"/>
      <c r="QPD862" s="399"/>
      <c r="QPE862" s="399"/>
      <c r="QPF862" s="399"/>
      <c r="QPG862" s="399"/>
      <c r="QPH862" s="399"/>
      <c r="QPI862" s="399"/>
      <c r="QPJ862" s="399"/>
      <c r="QPK862" s="399"/>
      <c r="QPL862" s="399"/>
      <c r="QPM862" s="399"/>
      <c r="QPN862" s="399"/>
      <c r="QPO862" s="399"/>
      <c r="QPP862" s="399"/>
      <c r="QPQ862" s="399"/>
      <c r="QPR862" s="399"/>
      <c r="QPS862" s="399"/>
      <c r="QPT862" s="399"/>
      <c r="QPU862" s="399"/>
      <c r="QPV862" s="399"/>
      <c r="QPW862" s="399"/>
      <c r="QPX862" s="399"/>
      <c r="QPY862" s="399"/>
      <c r="QPZ862" s="399"/>
      <c r="QQA862" s="399"/>
      <c r="QQB862" s="399"/>
      <c r="QQC862" s="399"/>
      <c r="QQD862" s="399"/>
      <c r="QQE862" s="399"/>
      <c r="QQF862" s="399"/>
      <c r="QQG862" s="399"/>
      <c r="QQH862" s="399"/>
      <c r="QQI862" s="399"/>
      <c r="QQJ862" s="399"/>
      <c r="QQK862" s="399"/>
      <c r="QQL862" s="399"/>
      <c r="QQM862" s="399"/>
      <c r="QQN862" s="399"/>
      <c r="QQO862" s="399"/>
      <c r="QQP862" s="399"/>
      <c r="QQQ862" s="399"/>
      <c r="QQR862" s="399"/>
      <c r="QQS862" s="399"/>
      <c r="QQT862" s="399"/>
      <c r="QQU862" s="399"/>
      <c r="QQV862" s="399"/>
      <c r="QQW862" s="399"/>
      <c r="QQX862" s="399"/>
      <c r="QQY862" s="399"/>
      <c r="QQZ862" s="399"/>
      <c r="QRA862" s="399"/>
      <c r="QRB862" s="399"/>
      <c r="QRC862" s="399"/>
      <c r="QRD862" s="399"/>
      <c r="QRE862" s="399"/>
      <c r="QRF862" s="399"/>
      <c r="QRG862" s="399"/>
      <c r="QRH862" s="399"/>
      <c r="QRI862" s="399"/>
      <c r="QRJ862" s="399"/>
      <c r="QRK862" s="399"/>
      <c r="QRL862" s="399"/>
      <c r="QRM862" s="399"/>
      <c r="QRN862" s="399"/>
      <c r="QRO862" s="399"/>
      <c r="QRP862" s="399"/>
      <c r="QRQ862" s="399"/>
      <c r="QRR862" s="399"/>
      <c r="QRS862" s="399"/>
      <c r="QRT862" s="399"/>
      <c r="QRU862" s="399"/>
      <c r="QRV862" s="399"/>
      <c r="QRW862" s="399"/>
      <c r="QRX862" s="399"/>
      <c r="QRY862" s="399"/>
      <c r="QRZ862" s="399"/>
      <c r="QSA862" s="399"/>
      <c r="QSB862" s="399"/>
      <c r="QSC862" s="399"/>
      <c r="QSD862" s="399"/>
      <c r="QSE862" s="399"/>
      <c r="QSF862" s="399"/>
      <c r="QSG862" s="399"/>
      <c r="QSH862" s="399"/>
      <c r="QSI862" s="399"/>
      <c r="QSJ862" s="399"/>
      <c r="QSK862" s="399"/>
      <c r="QSL862" s="399"/>
      <c r="QSM862" s="399"/>
      <c r="QSN862" s="399"/>
      <c r="QSO862" s="399"/>
      <c r="QSP862" s="399"/>
      <c r="QSQ862" s="399"/>
      <c r="QSR862" s="399"/>
      <c r="QSS862" s="399"/>
      <c r="QST862" s="399"/>
      <c r="QSU862" s="399"/>
      <c r="QSV862" s="399"/>
      <c r="QSW862" s="399"/>
      <c r="QSX862" s="399"/>
      <c r="QSY862" s="399"/>
      <c r="QSZ862" s="399"/>
      <c r="QTA862" s="399"/>
      <c r="QTB862" s="399"/>
      <c r="QTC862" s="399"/>
      <c r="QTD862" s="399"/>
      <c r="QTE862" s="399"/>
      <c r="QTF862" s="399"/>
      <c r="QTG862" s="399"/>
      <c r="QTH862" s="399"/>
      <c r="QTI862" s="399"/>
      <c r="QTJ862" s="399"/>
      <c r="QTK862" s="399"/>
      <c r="QTL862" s="399"/>
      <c r="QTM862" s="399"/>
      <c r="QTN862" s="399"/>
      <c r="QTO862" s="399"/>
      <c r="QTP862" s="399"/>
      <c r="QTQ862" s="399"/>
      <c r="QTR862" s="399"/>
      <c r="QTS862" s="399"/>
      <c r="QTT862" s="399"/>
      <c r="QTU862" s="399"/>
      <c r="QTV862" s="399"/>
      <c r="QTW862" s="399"/>
      <c r="QTX862" s="399"/>
      <c r="QTY862" s="399"/>
      <c r="QTZ862" s="399"/>
      <c r="QUA862" s="399"/>
      <c r="QUB862" s="399"/>
      <c r="QUC862" s="399"/>
      <c r="QUD862" s="399"/>
      <c r="QUE862" s="399"/>
      <c r="QUF862" s="399"/>
      <c r="QUG862" s="399"/>
      <c r="QUH862" s="399"/>
      <c r="QUI862" s="399"/>
      <c r="QUJ862" s="399"/>
      <c r="QUK862" s="399"/>
      <c r="QUL862" s="399"/>
      <c r="QUM862" s="399"/>
      <c r="QUN862" s="399"/>
      <c r="QUO862" s="399"/>
      <c r="QUP862" s="399"/>
      <c r="QUQ862" s="399"/>
      <c r="QUR862" s="399"/>
      <c r="QUS862" s="399"/>
      <c r="QUT862" s="399"/>
      <c r="QUU862" s="399"/>
      <c r="QUV862" s="399"/>
      <c r="QUW862" s="399"/>
      <c r="QUX862" s="399"/>
      <c r="QUY862" s="399"/>
      <c r="QUZ862" s="399"/>
      <c r="QVA862" s="399"/>
      <c r="QVB862" s="399"/>
      <c r="QVC862" s="399"/>
      <c r="QVD862" s="399"/>
      <c r="QVE862" s="399"/>
      <c r="QVF862" s="399"/>
      <c r="QVG862" s="399"/>
      <c r="QVH862" s="399"/>
      <c r="QVI862" s="399"/>
      <c r="QVJ862" s="399"/>
      <c r="QVK862" s="399"/>
      <c r="QVL862" s="399"/>
      <c r="QVM862" s="399"/>
      <c r="QVN862" s="399"/>
      <c r="QVO862" s="399"/>
      <c r="QVP862" s="399"/>
      <c r="QVQ862" s="399"/>
      <c r="QVR862" s="399"/>
      <c r="QVS862" s="399"/>
      <c r="QVT862" s="399"/>
      <c r="QVU862" s="399"/>
      <c r="QVV862" s="399"/>
      <c r="QVW862" s="399"/>
      <c r="QVX862" s="399"/>
      <c r="QVY862" s="399"/>
      <c r="QVZ862" s="399"/>
      <c r="QWA862" s="399"/>
      <c r="QWB862" s="399"/>
      <c r="QWC862" s="399"/>
      <c r="QWD862" s="399"/>
      <c r="QWE862" s="399"/>
      <c r="QWF862" s="399"/>
      <c r="QWG862" s="399"/>
      <c r="QWH862" s="399"/>
      <c r="QWI862" s="399"/>
      <c r="QWJ862" s="399"/>
      <c r="QWK862" s="399"/>
      <c r="QWL862" s="399"/>
      <c r="QWM862" s="399"/>
      <c r="QWN862" s="399"/>
      <c r="QWO862" s="399"/>
      <c r="QWP862" s="399"/>
      <c r="QWQ862" s="399"/>
      <c r="QWR862" s="399"/>
      <c r="QWS862" s="399"/>
      <c r="QWT862" s="399"/>
      <c r="QWU862" s="399"/>
      <c r="QWV862" s="399"/>
      <c r="QWW862" s="399"/>
      <c r="QWX862" s="399"/>
      <c r="QWY862" s="399"/>
      <c r="QWZ862" s="399"/>
      <c r="QXA862" s="399"/>
      <c r="QXB862" s="399"/>
      <c r="QXC862" s="399"/>
      <c r="QXD862" s="399"/>
      <c r="QXE862" s="399"/>
      <c r="QXF862" s="399"/>
      <c r="QXG862" s="399"/>
      <c r="QXH862" s="399"/>
      <c r="QXI862" s="399"/>
      <c r="QXJ862" s="399"/>
      <c r="QXK862" s="399"/>
      <c r="QXL862" s="399"/>
      <c r="QXM862" s="399"/>
      <c r="QXN862" s="399"/>
      <c r="QXO862" s="399"/>
      <c r="QXP862" s="399"/>
      <c r="QXQ862" s="399"/>
      <c r="QXR862" s="399"/>
      <c r="QXS862" s="399"/>
      <c r="QXT862" s="399"/>
      <c r="QXU862" s="399"/>
      <c r="QXV862" s="399"/>
      <c r="QXW862" s="399"/>
      <c r="QXX862" s="399"/>
      <c r="QXY862" s="399"/>
      <c r="QXZ862" s="399"/>
      <c r="QYA862" s="399"/>
      <c r="QYB862" s="399"/>
      <c r="QYC862" s="399"/>
      <c r="QYD862" s="399"/>
      <c r="QYE862" s="399"/>
      <c r="QYF862" s="399"/>
      <c r="QYG862" s="399"/>
      <c r="QYH862" s="399"/>
      <c r="QYI862" s="399"/>
      <c r="QYJ862" s="399"/>
      <c r="QYK862" s="399"/>
      <c r="QYL862" s="399"/>
      <c r="QYM862" s="399"/>
      <c r="QYN862" s="399"/>
      <c r="QYO862" s="399"/>
      <c r="QYP862" s="399"/>
      <c r="QYQ862" s="399"/>
      <c r="QYR862" s="399"/>
      <c r="QYS862" s="399"/>
      <c r="QYT862" s="399"/>
      <c r="QYU862" s="399"/>
      <c r="QYV862" s="399"/>
      <c r="QYW862" s="399"/>
      <c r="QYX862" s="399"/>
      <c r="QYY862" s="399"/>
      <c r="QYZ862" s="399"/>
      <c r="QZA862" s="399"/>
      <c r="QZB862" s="399"/>
      <c r="QZC862" s="399"/>
      <c r="QZD862" s="399"/>
      <c r="QZE862" s="399"/>
      <c r="QZF862" s="399"/>
      <c r="QZG862" s="399"/>
      <c r="QZH862" s="399"/>
      <c r="QZI862" s="399"/>
      <c r="QZJ862" s="399"/>
      <c r="QZK862" s="399"/>
      <c r="QZL862" s="399"/>
      <c r="QZM862" s="399"/>
      <c r="QZN862" s="399"/>
      <c r="QZO862" s="399"/>
      <c r="QZP862" s="399"/>
      <c r="QZQ862" s="399"/>
      <c r="QZR862" s="399"/>
      <c r="QZS862" s="399"/>
      <c r="QZT862" s="399"/>
      <c r="QZU862" s="399"/>
      <c r="QZV862" s="399"/>
      <c r="QZW862" s="399"/>
      <c r="QZX862" s="399"/>
      <c r="QZY862" s="399"/>
      <c r="QZZ862" s="399"/>
      <c r="RAA862" s="399"/>
      <c r="RAB862" s="399"/>
      <c r="RAC862" s="399"/>
      <c r="RAD862" s="399"/>
      <c r="RAE862" s="399"/>
      <c r="RAF862" s="399"/>
      <c r="RAG862" s="399"/>
      <c r="RAH862" s="399"/>
      <c r="RAI862" s="399"/>
      <c r="RAJ862" s="399"/>
      <c r="RAK862" s="399"/>
      <c r="RAL862" s="399"/>
      <c r="RAM862" s="399"/>
      <c r="RAN862" s="399"/>
      <c r="RAO862" s="399"/>
      <c r="RAP862" s="399"/>
      <c r="RAQ862" s="399"/>
      <c r="RAR862" s="399"/>
      <c r="RAS862" s="399"/>
      <c r="RAT862" s="399"/>
      <c r="RAU862" s="399"/>
      <c r="RAV862" s="399"/>
      <c r="RAW862" s="399"/>
      <c r="RAX862" s="399"/>
      <c r="RAY862" s="399"/>
      <c r="RAZ862" s="399"/>
      <c r="RBA862" s="399"/>
      <c r="RBB862" s="399"/>
      <c r="RBC862" s="399"/>
      <c r="RBD862" s="399"/>
      <c r="RBE862" s="399"/>
      <c r="RBF862" s="399"/>
      <c r="RBG862" s="399"/>
      <c r="RBH862" s="399"/>
      <c r="RBI862" s="399"/>
      <c r="RBJ862" s="399"/>
      <c r="RBK862" s="399"/>
      <c r="RBL862" s="399"/>
      <c r="RBM862" s="399"/>
      <c r="RBN862" s="399"/>
      <c r="RBO862" s="399"/>
      <c r="RBP862" s="399"/>
      <c r="RBQ862" s="399"/>
      <c r="RBR862" s="399"/>
      <c r="RBS862" s="399"/>
      <c r="RBT862" s="399"/>
      <c r="RBU862" s="399"/>
      <c r="RBV862" s="399"/>
      <c r="RBW862" s="399"/>
      <c r="RBX862" s="399"/>
      <c r="RBY862" s="399"/>
      <c r="RBZ862" s="399"/>
      <c r="RCA862" s="399"/>
      <c r="RCB862" s="399"/>
      <c r="RCC862" s="399"/>
      <c r="RCD862" s="399"/>
      <c r="RCE862" s="399"/>
      <c r="RCF862" s="399"/>
      <c r="RCG862" s="399"/>
      <c r="RCH862" s="399"/>
      <c r="RCI862" s="399"/>
      <c r="RCJ862" s="399"/>
      <c r="RCK862" s="399"/>
      <c r="RCL862" s="399"/>
      <c r="RCM862" s="399"/>
      <c r="RCN862" s="399"/>
      <c r="RCO862" s="399"/>
      <c r="RCP862" s="399"/>
      <c r="RCQ862" s="399"/>
      <c r="RCR862" s="399"/>
      <c r="RCS862" s="399"/>
      <c r="RCT862" s="399"/>
      <c r="RCU862" s="399"/>
      <c r="RCV862" s="399"/>
      <c r="RCW862" s="399"/>
      <c r="RCX862" s="399"/>
      <c r="RCY862" s="399"/>
      <c r="RCZ862" s="399"/>
      <c r="RDA862" s="399"/>
      <c r="RDB862" s="399"/>
      <c r="RDC862" s="399"/>
      <c r="RDD862" s="399"/>
      <c r="RDE862" s="399"/>
      <c r="RDF862" s="399"/>
      <c r="RDG862" s="399"/>
      <c r="RDH862" s="399"/>
      <c r="RDI862" s="399"/>
      <c r="RDJ862" s="399"/>
      <c r="RDK862" s="399"/>
      <c r="RDL862" s="399"/>
      <c r="RDM862" s="399"/>
      <c r="RDN862" s="399"/>
      <c r="RDO862" s="399"/>
      <c r="RDP862" s="399"/>
      <c r="RDQ862" s="399"/>
      <c r="RDR862" s="399"/>
      <c r="RDS862" s="399"/>
      <c r="RDT862" s="399"/>
      <c r="RDU862" s="399"/>
      <c r="RDV862" s="399"/>
      <c r="RDW862" s="399"/>
      <c r="RDX862" s="399"/>
      <c r="RDY862" s="399"/>
      <c r="RDZ862" s="399"/>
      <c r="REA862" s="399"/>
      <c r="REB862" s="399"/>
      <c r="REC862" s="399"/>
      <c r="RED862" s="399"/>
      <c r="REE862" s="399"/>
      <c r="REF862" s="399"/>
      <c r="REG862" s="399"/>
      <c r="REH862" s="399"/>
      <c r="REI862" s="399"/>
      <c r="REJ862" s="399"/>
      <c r="REK862" s="399"/>
      <c r="REL862" s="399"/>
      <c r="REM862" s="399"/>
      <c r="REN862" s="399"/>
      <c r="REO862" s="399"/>
      <c r="REP862" s="399"/>
      <c r="REQ862" s="399"/>
      <c r="RER862" s="399"/>
      <c r="RES862" s="399"/>
      <c r="RET862" s="399"/>
      <c r="REU862" s="399"/>
      <c r="REV862" s="399"/>
      <c r="REW862" s="399"/>
      <c r="REX862" s="399"/>
      <c r="REY862" s="399"/>
      <c r="REZ862" s="399"/>
      <c r="RFA862" s="399"/>
      <c r="RFB862" s="399"/>
      <c r="RFC862" s="399"/>
      <c r="RFD862" s="399"/>
      <c r="RFE862" s="399"/>
      <c r="RFF862" s="399"/>
      <c r="RFG862" s="399"/>
      <c r="RFH862" s="399"/>
      <c r="RFI862" s="399"/>
      <c r="RFJ862" s="399"/>
      <c r="RFK862" s="399"/>
      <c r="RFL862" s="399"/>
      <c r="RFM862" s="399"/>
      <c r="RFN862" s="399"/>
      <c r="RFO862" s="399"/>
      <c r="RFP862" s="399"/>
      <c r="RFQ862" s="399"/>
      <c r="RFR862" s="399"/>
      <c r="RFS862" s="399"/>
      <c r="RFT862" s="399"/>
      <c r="RFU862" s="399"/>
      <c r="RFV862" s="399"/>
      <c r="RFW862" s="399"/>
      <c r="RFX862" s="399"/>
      <c r="RFY862" s="399"/>
      <c r="RFZ862" s="399"/>
      <c r="RGA862" s="399"/>
      <c r="RGB862" s="399"/>
      <c r="RGC862" s="399"/>
      <c r="RGD862" s="399"/>
      <c r="RGE862" s="399"/>
      <c r="RGF862" s="399"/>
      <c r="RGG862" s="399"/>
      <c r="RGH862" s="399"/>
      <c r="RGI862" s="399"/>
      <c r="RGJ862" s="399"/>
      <c r="RGK862" s="399"/>
      <c r="RGL862" s="399"/>
      <c r="RGM862" s="399"/>
      <c r="RGN862" s="399"/>
      <c r="RGO862" s="399"/>
      <c r="RGP862" s="399"/>
      <c r="RGQ862" s="399"/>
      <c r="RGR862" s="399"/>
      <c r="RGS862" s="399"/>
      <c r="RGT862" s="399"/>
      <c r="RGU862" s="399"/>
      <c r="RGV862" s="399"/>
      <c r="RGW862" s="399"/>
      <c r="RGX862" s="399"/>
      <c r="RGY862" s="399"/>
      <c r="RGZ862" s="399"/>
      <c r="RHA862" s="399"/>
      <c r="RHB862" s="399"/>
      <c r="RHC862" s="399"/>
      <c r="RHD862" s="399"/>
      <c r="RHE862" s="399"/>
      <c r="RHF862" s="399"/>
      <c r="RHG862" s="399"/>
      <c r="RHH862" s="399"/>
      <c r="RHI862" s="399"/>
      <c r="RHJ862" s="399"/>
      <c r="RHK862" s="399"/>
      <c r="RHL862" s="399"/>
      <c r="RHM862" s="399"/>
      <c r="RHN862" s="399"/>
      <c r="RHO862" s="399"/>
      <c r="RHP862" s="399"/>
      <c r="RHQ862" s="399"/>
      <c r="RHR862" s="399"/>
      <c r="RHS862" s="399"/>
      <c r="RHT862" s="399"/>
      <c r="RHU862" s="399"/>
      <c r="RHV862" s="399"/>
      <c r="RHW862" s="399"/>
      <c r="RHX862" s="399"/>
      <c r="RHY862" s="399"/>
      <c r="RHZ862" s="399"/>
      <c r="RIA862" s="399"/>
      <c r="RIB862" s="399"/>
      <c r="RIC862" s="399"/>
      <c r="RID862" s="399"/>
      <c r="RIE862" s="399"/>
      <c r="RIF862" s="399"/>
      <c r="RIG862" s="399"/>
      <c r="RIH862" s="399"/>
      <c r="RII862" s="399"/>
      <c r="RIJ862" s="399"/>
      <c r="RIK862" s="399"/>
      <c r="RIL862" s="399"/>
      <c r="RIM862" s="399"/>
      <c r="RIN862" s="399"/>
      <c r="RIO862" s="399"/>
      <c r="RIP862" s="399"/>
      <c r="RIQ862" s="399"/>
      <c r="RIR862" s="399"/>
      <c r="RIS862" s="399"/>
      <c r="RIT862" s="399"/>
      <c r="RIU862" s="399"/>
      <c r="RIV862" s="399"/>
      <c r="RIW862" s="399"/>
      <c r="RIX862" s="399"/>
      <c r="RIY862" s="399"/>
      <c r="RIZ862" s="399"/>
      <c r="RJA862" s="399"/>
      <c r="RJB862" s="399"/>
      <c r="RJC862" s="399"/>
      <c r="RJD862" s="399"/>
      <c r="RJE862" s="399"/>
      <c r="RJF862" s="399"/>
      <c r="RJG862" s="399"/>
      <c r="RJH862" s="399"/>
      <c r="RJI862" s="399"/>
      <c r="RJJ862" s="399"/>
      <c r="RJK862" s="399"/>
      <c r="RJL862" s="399"/>
      <c r="RJM862" s="399"/>
      <c r="RJN862" s="399"/>
      <c r="RJO862" s="399"/>
      <c r="RJP862" s="399"/>
      <c r="RJQ862" s="399"/>
      <c r="RJR862" s="399"/>
      <c r="RJS862" s="399"/>
      <c r="RJT862" s="399"/>
      <c r="RJU862" s="399"/>
      <c r="RJV862" s="399"/>
      <c r="RJW862" s="399"/>
      <c r="RJX862" s="399"/>
      <c r="RJY862" s="399"/>
      <c r="RJZ862" s="399"/>
      <c r="RKA862" s="399"/>
      <c r="RKB862" s="399"/>
      <c r="RKC862" s="399"/>
      <c r="RKD862" s="399"/>
      <c r="RKE862" s="399"/>
      <c r="RKF862" s="399"/>
      <c r="RKG862" s="399"/>
      <c r="RKH862" s="399"/>
      <c r="RKI862" s="399"/>
      <c r="RKJ862" s="399"/>
      <c r="RKK862" s="399"/>
      <c r="RKL862" s="399"/>
      <c r="RKM862" s="399"/>
      <c r="RKN862" s="399"/>
      <c r="RKO862" s="399"/>
      <c r="RKP862" s="399"/>
      <c r="RKQ862" s="399"/>
      <c r="RKR862" s="399"/>
      <c r="RKS862" s="399"/>
      <c r="RKT862" s="399"/>
      <c r="RKU862" s="399"/>
      <c r="RKV862" s="399"/>
      <c r="RKW862" s="399"/>
      <c r="RKX862" s="399"/>
      <c r="RKY862" s="399"/>
      <c r="RKZ862" s="399"/>
      <c r="RLA862" s="399"/>
      <c r="RLB862" s="399"/>
      <c r="RLC862" s="399"/>
      <c r="RLD862" s="399"/>
      <c r="RLE862" s="399"/>
      <c r="RLF862" s="399"/>
      <c r="RLG862" s="399"/>
      <c r="RLH862" s="399"/>
      <c r="RLI862" s="399"/>
      <c r="RLJ862" s="399"/>
      <c r="RLK862" s="399"/>
      <c r="RLL862" s="399"/>
      <c r="RLM862" s="399"/>
      <c r="RLN862" s="399"/>
      <c r="RLO862" s="399"/>
      <c r="RLP862" s="399"/>
      <c r="RLQ862" s="399"/>
      <c r="RLR862" s="399"/>
      <c r="RLS862" s="399"/>
      <c r="RLT862" s="399"/>
      <c r="RLU862" s="399"/>
      <c r="RLV862" s="399"/>
      <c r="RLW862" s="399"/>
      <c r="RLX862" s="399"/>
      <c r="RLY862" s="399"/>
      <c r="RLZ862" s="399"/>
      <c r="RMA862" s="399"/>
      <c r="RMB862" s="399"/>
      <c r="RMC862" s="399"/>
      <c r="RMD862" s="399"/>
      <c r="RME862" s="399"/>
      <c r="RMF862" s="399"/>
      <c r="RMG862" s="399"/>
      <c r="RMH862" s="399"/>
      <c r="RMI862" s="399"/>
      <c r="RMJ862" s="399"/>
      <c r="RMK862" s="399"/>
      <c r="RML862" s="399"/>
      <c r="RMM862" s="399"/>
      <c r="RMN862" s="399"/>
      <c r="RMO862" s="399"/>
      <c r="RMP862" s="399"/>
      <c r="RMQ862" s="399"/>
      <c r="RMR862" s="399"/>
      <c r="RMS862" s="399"/>
      <c r="RMT862" s="399"/>
      <c r="RMU862" s="399"/>
      <c r="RMV862" s="399"/>
      <c r="RMW862" s="399"/>
      <c r="RMX862" s="399"/>
      <c r="RMY862" s="399"/>
      <c r="RMZ862" s="399"/>
      <c r="RNA862" s="399"/>
      <c r="RNB862" s="399"/>
      <c r="RNC862" s="399"/>
      <c r="RND862" s="399"/>
      <c r="RNE862" s="399"/>
      <c r="RNF862" s="399"/>
      <c r="RNG862" s="399"/>
      <c r="RNH862" s="399"/>
      <c r="RNI862" s="399"/>
      <c r="RNJ862" s="399"/>
      <c r="RNK862" s="399"/>
      <c r="RNL862" s="399"/>
      <c r="RNM862" s="399"/>
      <c r="RNN862" s="399"/>
      <c r="RNO862" s="399"/>
      <c r="RNP862" s="399"/>
      <c r="RNQ862" s="399"/>
      <c r="RNR862" s="399"/>
      <c r="RNS862" s="399"/>
      <c r="RNT862" s="399"/>
      <c r="RNU862" s="399"/>
      <c r="RNV862" s="399"/>
      <c r="RNW862" s="399"/>
      <c r="RNX862" s="399"/>
      <c r="RNY862" s="399"/>
      <c r="RNZ862" s="399"/>
      <c r="ROA862" s="399"/>
      <c r="ROB862" s="399"/>
      <c r="ROC862" s="399"/>
      <c r="ROD862" s="399"/>
      <c r="ROE862" s="399"/>
      <c r="ROF862" s="399"/>
      <c r="ROG862" s="399"/>
      <c r="ROH862" s="399"/>
      <c r="ROI862" s="399"/>
      <c r="ROJ862" s="399"/>
      <c r="ROK862" s="399"/>
      <c r="ROL862" s="399"/>
      <c r="ROM862" s="399"/>
      <c r="RON862" s="399"/>
      <c r="ROO862" s="399"/>
      <c r="ROP862" s="399"/>
      <c r="ROQ862" s="399"/>
      <c r="ROR862" s="399"/>
      <c r="ROS862" s="399"/>
      <c r="ROT862" s="399"/>
      <c r="ROU862" s="399"/>
      <c r="ROV862" s="399"/>
      <c r="ROW862" s="399"/>
      <c r="ROX862" s="399"/>
      <c r="ROY862" s="399"/>
      <c r="ROZ862" s="399"/>
      <c r="RPA862" s="399"/>
      <c r="RPB862" s="399"/>
      <c r="RPC862" s="399"/>
      <c r="RPD862" s="399"/>
      <c r="RPE862" s="399"/>
      <c r="RPF862" s="399"/>
      <c r="RPG862" s="399"/>
      <c r="RPH862" s="399"/>
      <c r="RPI862" s="399"/>
      <c r="RPJ862" s="399"/>
      <c r="RPK862" s="399"/>
      <c r="RPL862" s="399"/>
      <c r="RPM862" s="399"/>
      <c r="RPN862" s="399"/>
      <c r="RPO862" s="399"/>
      <c r="RPP862" s="399"/>
      <c r="RPQ862" s="399"/>
      <c r="RPR862" s="399"/>
      <c r="RPS862" s="399"/>
      <c r="RPT862" s="399"/>
      <c r="RPU862" s="399"/>
      <c r="RPV862" s="399"/>
      <c r="RPW862" s="399"/>
      <c r="RPX862" s="399"/>
      <c r="RPY862" s="399"/>
      <c r="RPZ862" s="399"/>
      <c r="RQA862" s="399"/>
      <c r="RQB862" s="399"/>
      <c r="RQC862" s="399"/>
      <c r="RQD862" s="399"/>
      <c r="RQE862" s="399"/>
      <c r="RQF862" s="399"/>
      <c r="RQG862" s="399"/>
      <c r="RQH862" s="399"/>
      <c r="RQI862" s="399"/>
      <c r="RQJ862" s="399"/>
      <c r="RQK862" s="399"/>
      <c r="RQL862" s="399"/>
      <c r="RQM862" s="399"/>
      <c r="RQN862" s="399"/>
      <c r="RQO862" s="399"/>
      <c r="RQP862" s="399"/>
      <c r="RQQ862" s="399"/>
      <c r="RQR862" s="399"/>
      <c r="RQS862" s="399"/>
      <c r="RQT862" s="399"/>
      <c r="RQU862" s="399"/>
      <c r="RQV862" s="399"/>
      <c r="RQW862" s="399"/>
      <c r="RQX862" s="399"/>
      <c r="RQY862" s="399"/>
      <c r="RQZ862" s="399"/>
      <c r="RRA862" s="399"/>
      <c r="RRB862" s="399"/>
      <c r="RRC862" s="399"/>
      <c r="RRD862" s="399"/>
      <c r="RRE862" s="399"/>
      <c r="RRF862" s="399"/>
      <c r="RRG862" s="399"/>
      <c r="RRH862" s="399"/>
      <c r="RRI862" s="399"/>
      <c r="RRJ862" s="399"/>
      <c r="RRK862" s="399"/>
      <c r="RRL862" s="399"/>
      <c r="RRM862" s="399"/>
      <c r="RRN862" s="399"/>
      <c r="RRO862" s="399"/>
      <c r="RRP862" s="399"/>
      <c r="RRQ862" s="399"/>
      <c r="RRR862" s="399"/>
      <c r="RRS862" s="399"/>
      <c r="RRT862" s="399"/>
      <c r="RRU862" s="399"/>
      <c r="RRV862" s="399"/>
      <c r="RRW862" s="399"/>
      <c r="RRX862" s="399"/>
      <c r="RRY862" s="399"/>
      <c r="RRZ862" s="399"/>
      <c r="RSA862" s="399"/>
      <c r="RSB862" s="399"/>
      <c r="RSC862" s="399"/>
      <c r="RSD862" s="399"/>
      <c r="RSE862" s="399"/>
      <c r="RSF862" s="399"/>
      <c r="RSG862" s="399"/>
      <c r="RSH862" s="399"/>
      <c r="RSI862" s="399"/>
      <c r="RSJ862" s="399"/>
      <c r="RSK862" s="399"/>
      <c r="RSL862" s="399"/>
      <c r="RSM862" s="399"/>
      <c r="RSN862" s="399"/>
      <c r="RSO862" s="399"/>
      <c r="RSP862" s="399"/>
      <c r="RSQ862" s="399"/>
      <c r="RSR862" s="399"/>
      <c r="RSS862" s="399"/>
      <c r="RST862" s="399"/>
      <c r="RSU862" s="399"/>
      <c r="RSV862" s="399"/>
      <c r="RSW862" s="399"/>
      <c r="RSX862" s="399"/>
      <c r="RSY862" s="399"/>
      <c r="RSZ862" s="399"/>
      <c r="RTA862" s="399"/>
      <c r="RTB862" s="399"/>
      <c r="RTC862" s="399"/>
      <c r="RTD862" s="399"/>
      <c r="RTE862" s="399"/>
      <c r="RTF862" s="399"/>
      <c r="RTG862" s="399"/>
      <c r="RTH862" s="399"/>
      <c r="RTI862" s="399"/>
      <c r="RTJ862" s="399"/>
      <c r="RTK862" s="399"/>
      <c r="RTL862" s="399"/>
      <c r="RTM862" s="399"/>
      <c r="RTN862" s="399"/>
      <c r="RTO862" s="399"/>
      <c r="RTP862" s="399"/>
      <c r="RTQ862" s="399"/>
      <c r="RTR862" s="399"/>
      <c r="RTS862" s="399"/>
      <c r="RTT862" s="399"/>
      <c r="RTU862" s="399"/>
      <c r="RTV862" s="399"/>
      <c r="RTW862" s="399"/>
      <c r="RTX862" s="399"/>
      <c r="RTY862" s="399"/>
      <c r="RTZ862" s="399"/>
      <c r="RUA862" s="399"/>
      <c r="RUB862" s="399"/>
      <c r="RUC862" s="399"/>
      <c r="RUD862" s="399"/>
      <c r="RUE862" s="399"/>
      <c r="RUF862" s="399"/>
      <c r="RUG862" s="399"/>
      <c r="RUH862" s="399"/>
      <c r="RUI862" s="399"/>
      <c r="RUJ862" s="399"/>
      <c r="RUK862" s="399"/>
      <c r="RUL862" s="399"/>
      <c r="RUM862" s="399"/>
      <c r="RUN862" s="399"/>
      <c r="RUO862" s="399"/>
      <c r="RUP862" s="399"/>
      <c r="RUQ862" s="399"/>
      <c r="RUR862" s="399"/>
      <c r="RUS862" s="399"/>
      <c r="RUT862" s="399"/>
      <c r="RUU862" s="399"/>
      <c r="RUV862" s="399"/>
      <c r="RUW862" s="399"/>
      <c r="RUX862" s="399"/>
      <c r="RUY862" s="399"/>
      <c r="RUZ862" s="399"/>
      <c r="RVA862" s="399"/>
      <c r="RVB862" s="399"/>
      <c r="RVC862" s="399"/>
      <c r="RVD862" s="399"/>
      <c r="RVE862" s="399"/>
      <c r="RVF862" s="399"/>
      <c r="RVG862" s="399"/>
      <c r="RVH862" s="399"/>
      <c r="RVI862" s="399"/>
      <c r="RVJ862" s="399"/>
      <c r="RVK862" s="399"/>
      <c r="RVL862" s="399"/>
      <c r="RVM862" s="399"/>
      <c r="RVN862" s="399"/>
      <c r="RVO862" s="399"/>
      <c r="RVP862" s="399"/>
      <c r="RVQ862" s="399"/>
      <c r="RVR862" s="399"/>
      <c r="RVS862" s="399"/>
      <c r="RVT862" s="399"/>
      <c r="RVU862" s="399"/>
      <c r="RVV862" s="399"/>
      <c r="RVW862" s="399"/>
      <c r="RVX862" s="399"/>
      <c r="RVY862" s="399"/>
      <c r="RVZ862" s="399"/>
      <c r="RWA862" s="399"/>
      <c r="RWB862" s="399"/>
      <c r="RWC862" s="399"/>
      <c r="RWD862" s="399"/>
      <c r="RWE862" s="399"/>
      <c r="RWF862" s="399"/>
      <c r="RWG862" s="399"/>
      <c r="RWH862" s="399"/>
      <c r="RWI862" s="399"/>
      <c r="RWJ862" s="399"/>
      <c r="RWK862" s="399"/>
      <c r="RWL862" s="399"/>
      <c r="RWM862" s="399"/>
      <c r="RWN862" s="399"/>
      <c r="RWO862" s="399"/>
      <c r="RWP862" s="399"/>
      <c r="RWQ862" s="399"/>
      <c r="RWR862" s="399"/>
      <c r="RWS862" s="399"/>
      <c r="RWT862" s="399"/>
      <c r="RWU862" s="399"/>
      <c r="RWV862" s="399"/>
      <c r="RWW862" s="399"/>
      <c r="RWX862" s="399"/>
      <c r="RWY862" s="399"/>
      <c r="RWZ862" s="399"/>
      <c r="RXA862" s="399"/>
      <c r="RXB862" s="399"/>
      <c r="RXC862" s="399"/>
      <c r="RXD862" s="399"/>
      <c r="RXE862" s="399"/>
      <c r="RXF862" s="399"/>
      <c r="RXG862" s="399"/>
      <c r="RXH862" s="399"/>
      <c r="RXI862" s="399"/>
      <c r="RXJ862" s="399"/>
      <c r="RXK862" s="399"/>
      <c r="RXL862" s="399"/>
      <c r="RXM862" s="399"/>
      <c r="RXN862" s="399"/>
      <c r="RXO862" s="399"/>
      <c r="RXP862" s="399"/>
      <c r="RXQ862" s="399"/>
      <c r="RXR862" s="399"/>
      <c r="RXS862" s="399"/>
      <c r="RXT862" s="399"/>
      <c r="RXU862" s="399"/>
      <c r="RXV862" s="399"/>
      <c r="RXW862" s="399"/>
      <c r="RXX862" s="399"/>
      <c r="RXY862" s="399"/>
      <c r="RXZ862" s="399"/>
      <c r="RYA862" s="399"/>
      <c r="RYB862" s="399"/>
      <c r="RYC862" s="399"/>
      <c r="RYD862" s="399"/>
      <c r="RYE862" s="399"/>
      <c r="RYF862" s="399"/>
      <c r="RYG862" s="399"/>
      <c r="RYH862" s="399"/>
      <c r="RYI862" s="399"/>
      <c r="RYJ862" s="399"/>
      <c r="RYK862" s="399"/>
      <c r="RYL862" s="399"/>
      <c r="RYM862" s="399"/>
      <c r="RYN862" s="399"/>
      <c r="RYO862" s="399"/>
      <c r="RYP862" s="399"/>
      <c r="RYQ862" s="399"/>
      <c r="RYR862" s="399"/>
      <c r="RYS862" s="399"/>
      <c r="RYT862" s="399"/>
      <c r="RYU862" s="399"/>
      <c r="RYV862" s="399"/>
      <c r="RYW862" s="399"/>
      <c r="RYX862" s="399"/>
      <c r="RYY862" s="399"/>
      <c r="RYZ862" s="399"/>
      <c r="RZA862" s="399"/>
      <c r="RZB862" s="399"/>
      <c r="RZC862" s="399"/>
      <c r="RZD862" s="399"/>
      <c r="RZE862" s="399"/>
      <c r="RZF862" s="399"/>
      <c r="RZG862" s="399"/>
      <c r="RZH862" s="399"/>
      <c r="RZI862" s="399"/>
      <c r="RZJ862" s="399"/>
      <c r="RZK862" s="399"/>
      <c r="RZL862" s="399"/>
      <c r="RZM862" s="399"/>
      <c r="RZN862" s="399"/>
      <c r="RZO862" s="399"/>
      <c r="RZP862" s="399"/>
      <c r="RZQ862" s="399"/>
      <c r="RZR862" s="399"/>
      <c r="RZS862" s="399"/>
      <c r="RZT862" s="399"/>
      <c r="RZU862" s="399"/>
      <c r="RZV862" s="399"/>
      <c r="RZW862" s="399"/>
      <c r="RZX862" s="399"/>
      <c r="RZY862" s="399"/>
      <c r="RZZ862" s="399"/>
      <c r="SAA862" s="399"/>
      <c r="SAB862" s="399"/>
      <c r="SAC862" s="399"/>
      <c r="SAD862" s="399"/>
      <c r="SAE862" s="399"/>
      <c r="SAF862" s="399"/>
      <c r="SAG862" s="399"/>
      <c r="SAH862" s="399"/>
      <c r="SAI862" s="399"/>
      <c r="SAJ862" s="399"/>
      <c r="SAK862" s="399"/>
      <c r="SAL862" s="399"/>
      <c r="SAM862" s="399"/>
      <c r="SAN862" s="399"/>
      <c r="SAO862" s="399"/>
      <c r="SAP862" s="399"/>
      <c r="SAQ862" s="399"/>
      <c r="SAR862" s="399"/>
      <c r="SAS862" s="399"/>
      <c r="SAT862" s="399"/>
      <c r="SAU862" s="399"/>
      <c r="SAV862" s="399"/>
      <c r="SAW862" s="399"/>
      <c r="SAX862" s="399"/>
      <c r="SAY862" s="399"/>
      <c r="SAZ862" s="399"/>
      <c r="SBA862" s="399"/>
      <c r="SBB862" s="399"/>
      <c r="SBC862" s="399"/>
      <c r="SBD862" s="399"/>
      <c r="SBE862" s="399"/>
      <c r="SBF862" s="399"/>
      <c r="SBG862" s="399"/>
      <c r="SBH862" s="399"/>
      <c r="SBI862" s="399"/>
      <c r="SBJ862" s="399"/>
      <c r="SBK862" s="399"/>
      <c r="SBL862" s="399"/>
      <c r="SBM862" s="399"/>
      <c r="SBN862" s="399"/>
      <c r="SBO862" s="399"/>
      <c r="SBP862" s="399"/>
      <c r="SBQ862" s="399"/>
      <c r="SBR862" s="399"/>
      <c r="SBS862" s="399"/>
      <c r="SBT862" s="399"/>
      <c r="SBU862" s="399"/>
      <c r="SBV862" s="399"/>
      <c r="SBW862" s="399"/>
      <c r="SBX862" s="399"/>
      <c r="SBY862" s="399"/>
      <c r="SBZ862" s="399"/>
      <c r="SCA862" s="399"/>
      <c r="SCB862" s="399"/>
      <c r="SCC862" s="399"/>
      <c r="SCD862" s="399"/>
      <c r="SCE862" s="399"/>
      <c r="SCF862" s="399"/>
      <c r="SCG862" s="399"/>
      <c r="SCH862" s="399"/>
      <c r="SCI862" s="399"/>
      <c r="SCJ862" s="399"/>
      <c r="SCK862" s="399"/>
      <c r="SCL862" s="399"/>
      <c r="SCM862" s="399"/>
      <c r="SCN862" s="399"/>
      <c r="SCO862" s="399"/>
      <c r="SCP862" s="399"/>
      <c r="SCQ862" s="399"/>
      <c r="SCR862" s="399"/>
      <c r="SCS862" s="399"/>
      <c r="SCT862" s="399"/>
      <c r="SCU862" s="399"/>
      <c r="SCV862" s="399"/>
      <c r="SCW862" s="399"/>
      <c r="SCX862" s="399"/>
      <c r="SCY862" s="399"/>
      <c r="SCZ862" s="399"/>
      <c r="SDA862" s="399"/>
      <c r="SDB862" s="399"/>
      <c r="SDC862" s="399"/>
      <c r="SDD862" s="399"/>
      <c r="SDE862" s="399"/>
      <c r="SDF862" s="399"/>
      <c r="SDG862" s="399"/>
      <c r="SDH862" s="399"/>
      <c r="SDI862" s="399"/>
      <c r="SDJ862" s="399"/>
      <c r="SDK862" s="399"/>
      <c r="SDL862" s="399"/>
      <c r="SDM862" s="399"/>
      <c r="SDN862" s="399"/>
      <c r="SDO862" s="399"/>
      <c r="SDP862" s="399"/>
      <c r="SDQ862" s="399"/>
      <c r="SDR862" s="399"/>
      <c r="SDS862" s="399"/>
      <c r="SDT862" s="399"/>
      <c r="SDU862" s="399"/>
      <c r="SDV862" s="399"/>
      <c r="SDW862" s="399"/>
      <c r="SDX862" s="399"/>
      <c r="SDY862" s="399"/>
      <c r="SDZ862" s="399"/>
      <c r="SEA862" s="399"/>
      <c r="SEB862" s="399"/>
      <c r="SEC862" s="399"/>
      <c r="SED862" s="399"/>
      <c r="SEE862" s="399"/>
      <c r="SEF862" s="399"/>
      <c r="SEG862" s="399"/>
      <c r="SEH862" s="399"/>
      <c r="SEI862" s="399"/>
      <c r="SEJ862" s="399"/>
      <c r="SEK862" s="399"/>
      <c r="SEL862" s="399"/>
      <c r="SEM862" s="399"/>
      <c r="SEN862" s="399"/>
      <c r="SEO862" s="399"/>
      <c r="SEP862" s="399"/>
      <c r="SEQ862" s="399"/>
      <c r="SER862" s="399"/>
      <c r="SES862" s="399"/>
      <c r="SET862" s="399"/>
      <c r="SEU862" s="399"/>
      <c r="SEV862" s="399"/>
      <c r="SEW862" s="399"/>
      <c r="SEX862" s="399"/>
      <c r="SEY862" s="399"/>
      <c r="SEZ862" s="399"/>
      <c r="SFA862" s="399"/>
      <c r="SFB862" s="399"/>
      <c r="SFC862" s="399"/>
      <c r="SFD862" s="399"/>
      <c r="SFE862" s="399"/>
      <c r="SFF862" s="399"/>
      <c r="SFG862" s="399"/>
      <c r="SFH862" s="399"/>
      <c r="SFI862" s="399"/>
      <c r="SFJ862" s="399"/>
      <c r="SFK862" s="399"/>
      <c r="SFL862" s="399"/>
      <c r="SFM862" s="399"/>
      <c r="SFN862" s="399"/>
      <c r="SFO862" s="399"/>
      <c r="SFP862" s="399"/>
      <c r="SFQ862" s="399"/>
      <c r="SFR862" s="399"/>
      <c r="SFS862" s="399"/>
      <c r="SFT862" s="399"/>
      <c r="SFU862" s="399"/>
      <c r="SFV862" s="399"/>
      <c r="SFW862" s="399"/>
      <c r="SFX862" s="399"/>
      <c r="SFY862" s="399"/>
      <c r="SFZ862" s="399"/>
      <c r="SGA862" s="399"/>
      <c r="SGB862" s="399"/>
      <c r="SGC862" s="399"/>
      <c r="SGD862" s="399"/>
      <c r="SGE862" s="399"/>
      <c r="SGF862" s="399"/>
      <c r="SGG862" s="399"/>
      <c r="SGH862" s="399"/>
      <c r="SGI862" s="399"/>
      <c r="SGJ862" s="399"/>
      <c r="SGK862" s="399"/>
      <c r="SGL862" s="399"/>
      <c r="SGM862" s="399"/>
      <c r="SGN862" s="399"/>
      <c r="SGO862" s="399"/>
      <c r="SGP862" s="399"/>
      <c r="SGQ862" s="399"/>
      <c r="SGR862" s="399"/>
      <c r="SGS862" s="399"/>
      <c r="SGT862" s="399"/>
      <c r="SGU862" s="399"/>
      <c r="SGV862" s="399"/>
      <c r="SGW862" s="399"/>
      <c r="SGX862" s="399"/>
      <c r="SGY862" s="399"/>
      <c r="SGZ862" s="399"/>
      <c r="SHA862" s="399"/>
      <c r="SHB862" s="399"/>
      <c r="SHC862" s="399"/>
      <c r="SHD862" s="399"/>
      <c r="SHE862" s="399"/>
      <c r="SHF862" s="399"/>
      <c r="SHG862" s="399"/>
      <c r="SHH862" s="399"/>
      <c r="SHI862" s="399"/>
      <c r="SHJ862" s="399"/>
      <c r="SHK862" s="399"/>
      <c r="SHL862" s="399"/>
      <c r="SHM862" s="399"/>
      <c r="SHN862" s="399"/>
      <c r="SHO862" s="399"/>
      <c r="SHP862" s="399"/>
      <c r="SHQ862" s="399"/>
      <c r="SHR862" s="399"/>
      <c r="SHS862" s="399"/>
      <c r="SHT862" s="399"/>
      <c r="SHU862" s="399"/>
      <c r="SHV862" s="399"/>
      <c r="SHW862" s="399"/>
      <c r="SHX862" s="399"/>
      <c r="SHY862" s="399"/>
      <c r="SHZ862" s="399"/>
      <c r="SIA862" s="399"/>
      <c r="SIB862" s="399"/>
      <c r="SIC862" s="399"/>
      <c r="SID862" s="399"/>
      <c r="SIE862" s="399"/>
      <c r="SIF862" s="399"/>
      <c r="SIG862" s="399"/>
      <c r="SIH862" s="399"/>
      <c r="SII862" s="399"/>
      <c r="SIJ862" s="399"/>
      <c r="SIK862" s="399"/>
      <c r="SIL862" s="399"/>
      <c r="SIM862" s="399"/>
      <c r="SIN862" s="399"/>
      <c r="SIO862" s="399"/>
      <c r="SIP862" s="399"/>
      <c r="SIQ862" s="399"/>
      <c r="SIR862" s="399"/>
      <c r="SIS862" s="399"/>
      <c r="SIT862" s="399"/>
      <c r="SIU862" s="399"/>
      <c r="SIV862" s="399"/>
      <c r="SIW862" s="399"/>
      <c r="SIX862" s="399"/>
      <c r="SIY862" s="399"/>
      <c r="SIZ862" s="399"/>
      <c r="SJA862" s="399"/>
      <c r="SJB862" s="399"/>
      <c r="SJC862" s="399"/>
      <c r="SJD862" s="399"/>
      <c r="SJE862" s="399"/>
      <c r="SJF862" s="399"/>
      <c r="SJG862" s="399"/>
      <c r="SJH862" s="399"/>
      <c r="SJI862" s="399"/>
      <c r="SJJ862" s="399"/>
      <c r="SJK862" s="399"/>
      <c r="SJL862" s="399"/>
      <c r="SJM862" s="399"/>
      <c r="SJN862" s="399"/>
      <c r="SJO862" s="399"/>
      <c r="SJP862" s="399"/>
      <c r="SJQ862" s="399"/>
      <c r="SJR862" s="399"/>
      <c r="SJS862" s="399"/>
      <c r="SJT862" s="399"/>
      <c r="SJU862" s="399"/>
      <c r="SJV862" s="399"/>
      <c r="SJW862" s="399"/>
      <c r="SJX862" s="399"/>
      <c r="SJY862" s="399"/>
      <c r="SJZ862" s="399"/>
      <c r="SKA862" s="399"/>
      <c r="SKB862" s="399"/>
      <c r="SKC862" s="399"/>
      <c r="SKD862" s="399"/>
      <c r="SKE862" s="399"/>
      <c r="SKF862" s="399"/>
      <c r="SKG862" s="399"/>
      <c r="SKH862" s="399"/>
      <c r="SKI862" s="399"/>
      <c r="SKJ862" s="399"/>
      <c r="SKK862" s="399"/>
      <c r="SKL862" s="399"/>
      <c r="SKM862" s="399"/>
      <c r="SKN862" s="399"/>
      <c r="SKO862" s="399"/>
      <c r="SKP862" s="399"/>
      <c r="SKQ862" s="399"/>
      <c r="SKR862" s="399"/>
      <c r="SKS862" s="399"/>
      <c r="SKT862" s="399"/>
      <c r="SKU862" s="399"/>
      <c r="SKV862" s="399"/>
      <c r="SKW862" s="399"/>
      <c r="SKX862" s="399"/>
      <c r="SKY862" s="399"/>
      <c r="SKZ862" s="399"/>
      <c r="SLA862" s="399"/>
      <c r="SLB862" s="399"/>
      <c r="SLC862" s="399"/>
      <c r="SLD862" s="399"/>
      <c r="SLE862" s="399"/>
      <c r="SLF862" s="399"/>
      <c r="SLG862" s="399"/>
      <c r="SLH862" s="399"/>
      <c r="SLI862" s="399"/>
      <c r="SLJ862" s="399"/>
      <c r="SLK862" s="399"/>
      <c r="SLL862" s="399"/>
      <c r="SLM862" s="399"/>
      <c r="SLN862" s="399"/>
      <c r="SLO862" s="399"/>
      <c r="SLP862" s="399"/>
      <c r="SLQ862" s="399"/>
      <c r="SLR862" s="399"/>
      <c r="SLS862" s="399"/>
      <c r="SLT862" s="399"/>
      <c r="SLU862" s="399"/>
      <c r="SLV862" s="399"/>
      <c r="SLW862" s="399"/>
      <c r="SLX862" s="399"/>
      <c r="SLY862" s="399"/>
      <c r="SLZ862" s="399"/>
      <c r="SMA862" s="399"/>
      <c r="SMB862" s="399"/>
      <c r="SMC862" s="399"/>
      <c r="SMD862" s="399"/>
      <c r="SME862" s="399"/>
      <c r="SMF862" s="399"/>
      <c r="SMG862" s="399"/>
      <c r="SMH862" s="399"/>
      <c r="SMI862" s="399"/>
      <c r="SMJ862" s="399"/>
      <c r="SMK862" s="399"/>
      <c r="SML862" s="399"/>
      <c r="SMM862" s="399"/>
      <c r="SMN862" s="399"/>
      <c r="SMO862" s="399"/>
      <c r="SMP862" s="399"/>
      <c r="SMQ862" s="399"/>
      <c r="SMR862" s="399"/>
      <c r="SMS862" s="399"/>
      <c r="SMT862" s="399"/>
      <c r="SMU862" s="399"/>
      <c r="SMV862" s="399"/>
      <c r="SMW862" s="399"/>
      <c r="SMX862" s="399"/>
      <c r="SMY862" s="399"/>
      <c r="SMZ862" s="399"/>
      <c r="SNA862" s="399"/>
      <c r="SNB862" s="399"/>
      <c r="SNC862" s="399"/>
      <c r="SND862" s="399"/>
      <c r="SNE862" s="399"/>
      <c r="SNF862" s="399"/>
      <c r="SNG862" s="399"/>
      <c r="SNH862" s="399"/>
      <c r="SNI862" s="399"/>
      <c r="SNJ862" s="399"/>
      <c r="SNK862" s="399"/>
      <c r="SNL862" s="399"/>
      <c r="SNM862" s="399"/>
      <c r="SNN862" s="399"/>
      <c r="SNO862" s="399"/>
      <c r="SNP862" s="399"/>
      <c r="SNQ862" s="399"/>
      <c r="SNR862" s="399"/>
      <c r="SNS862" s="399"/>
      <c r="SNT862" s="399"/>
      <c r="SNU862" s="399"/>
      <c r="SNV862" s="399"/>
      <c r="SNW862" s="399"/>
      <c r="SNX862" s="399"/>
      <c r="SNY862" s="399"/>
      <c r="SNZ862" s="399"/>
      <c r="SOA862" s="399"/>
      <c r="SOB862" s="399"/>
      <c r="SOC862" s="399"/>
      <c r="SOD862" s="399"/>
      <c r="SOE862" s="399"/>
      <c r="SOF862" s="399"/>
      <c r="SOG862" s="399"/>
      <c r="SOH862" s="399"/>
      <c r="SOI862" s="399"/>
      <c r="SOJ862" s="399"/>
      <c r="SOK862" s="399"/>
      <c r="SOL862" s="399"/>
      <c r="SOM862" s="399"/>
      <c r="SON862" s="399"/>
      <c r="SOO862" s="399"/>
      <c r="SOP862" s="399"/>
      <c r="SOQ862" s="399"/>
      <c r="SOR862" s="399"/>
      <c r="SOS862" s="399"/>
      <c r="SOT862" s="399"/>
      <c r="SOU862" s="399"/>
      <c r="SOV862" s="399"/>
      <c r="SOW862" s="399"/>
      <c r="SOX862" s="399"/>
      <c r="SOY862" s="399"/>
      <c r="SOZ862" s="399"/>
      <c r="SPA862" s="399"/>
      <c r="SPB862" s="399"/>
      <c r="SPC862" s="399"/>
      <c r="SPD862" s="399"/>
      <c r="SPE862" s="399"/>
      <c r="SPF862" s="399"/>
      <c r="SPG862" s="399"/>
      <c r="SPH862" s="399"/>
      <c r="SPI862" s="399"/>
      <c r="SPJ862" s="399"/>
      <c r="SPK862" s="399"/>
      <c r="SPL862" s="399"/>
      <c r="SPM862" s="399"/>
      <c r="SPN862" s="399"/>
      <c r="SPO862" s="399"/>
      <c r="SPP862" s="399"/>
      <c r="SPQ862" s="399"/>
      <c r="SPR862" s="399"/>
      <c r="SPS862" s="399"/>
      <c r="SPT862" s="399"/>
      <c r="SPU862" s="399"/>
      <c r="SPV862" s="399"/>
      <c r="SPW862" s="399"/>
      <c r="SPX862" s="399"/>
      <c r="SPY862" s="399"/>
      <c r="SPZ862" s="399"/>
      <c r="SQA862" s="399"/>
      <c r="SQB862" s="399"/>
      <c r="SQC862" s="399"/>
      <c r="SQD862" s="399"/>
      <c r="SQE862" s="399"/>
      <c r="SQF862" s="399"/>
      <c r="SQG862" s="399"/>
      <c r="SQH862" s="399"/>
      <c r="SQI862" s="399"/>
      <c r="SQJ862" s="399"/>
      <c r="SQK862" s="399"/>
      <c r="SQL862" s="399"/>
      <c r="SQM862" s="399"/>
      <c r="SQN862" s="399"/>
      <c r="SQO862" s="399"/>
      <c r="SQP862" s="399"/>
      <c r="SQQ862" s="399"/>
      <c r="SQR862" s="399"/>
      <c r="SQS862" s="399"/>
      <c r="SQT862" s="399"/>
      <c r="SQU862" s="399"/>
      <c r="SQV862" s="399"/>
      <c r="SQW862" s="399"/>
      <c r="SQX862" s="399"/>
      <c r="SQY862" s="399"/>
      <c r="SQZ862" s="399"/>
      <c r="SRA862" s="399"/>
      <c r="SRB862" s="399"/>
      <c r="SRC862" s="399"/>
      <c r="SRD862" s="399"/>
      <c r="SRE862" s="399"/>
      <c r="SRF862" s="399"/>
      <c r="SRG862" s="399"/>
      <c r="SRH862" s="399"/>
      <c r="SRI862" s="399"/>
      <c r="SRJ862" s="399"/>
      <c r="SRK862" s="399"/>
      <c r="SRL862" s="399"/>
      <c r="SRM862" s="399"/>
      <c r="SRN862" s="399"/>
      <c r="SRO862" s="399"/>
      <c r="SRP862" s="399"/>
      <c r="SRQ862" s="399"/>
      <c r="SRR862" s="399"/>
      <c r="SRS862" s="399"/>
      <c r="SRT862" s="399"/>
      <c r="SRU862" s="399"/>
      <c r="SRV862" s="399"/>
      <c r="SRW862" s="399"/>
      <c r="SRX862" s="399"/>
      <c r="SRY862" s="399"/>
      <c r="SRZ862" s="399"/>
      <c r="SSA862" s="399"/>
      <c r="SSB862" s="399"/>
      <c r="SSC862" s="399"/>
      <c r="SSD862" s="399"/>
      <c r="SSE862" s="399"/>
      <c r="SSF862" s="399"/>
      <c r="SSG862" s="399"/>
      <c r="SSH862" s="399"/>
      <c r="SSI862" s="399"/>
      <c r="SSJ862" s="399"/>
      <c r="SSK862" s="399"/>
      <c r="SSL862" s="399"/>
      <c r="SSM862" s="399"/>
      <c r="SSN862" s="399"/>
      <c r="SSO862" s="399"/>
      <c r="SSP862" s="399"/>
      <c r="SSQ862" s="399"/>
      <c r="SSR862" s="399"/>
      <c r="SSS862" s="399"/>
      <c r="SST862" s="399"/>
      <c r="SSU862" s="399"/>
      <c r="SSV862" s="399"/>
      <c r="SSW862" s="399"/>
      <c r="SSX862" s="399"/>
      <c r="SSY862" s="399"/>
      <c r="SSZ862" s="399"/>
      <c r="STA862" s="399"/>
      <c r="STB862" s="399"/>
      <c r="STC862" s="399"/>
      <c r="STD862" s="399"/>
      <c r="STE862" s="399"/>
      <c r="STF862" s="399"/>
      <c r="STG862" s="399"/>
      <c r="STH862" s="399"/>
      <c r="STI862" s="399"/>
      <c r="STJ862" s="399"/>
      <c r="STK862" s="399"/>
      <c r="STL862" s="399"/>
      <c r="STM862" s="399"/>
      <c r="STN862" s="399"/>
      <c r="STO862" s="399"/>
      <c r="STP862" s="399"/>
      <c r="STQ862" s="399"/>
      <c r="STR862" s="399"/>
      <c r="STS862" s="399"/>
      <c r="STT862" s="399"/>
      <c r="STU862" s="399"/>
      <c r="STV862" s="399"/>
      <c r="STW862" s="399"/>
      <c r="STX862" s="399"/>
      <c r="STY862" s="399"/>
      <c r="STZ862" s="399"/>
      <c r="SUA862" s="399"/>
      <c r="SUB862" s="399"/>
      <c r="SUC862" s="399"/>
      <c r="SUD862" s="399"/>
      <c r="SUE862" s="399"/>
      <c r="SUF862" s="399"/>
      <c r="SUG862" s="399"/>
      <c r="SUH862" s="399"/>
      <c r="SUI862" s="399"/>
      <c r="SUJ862" s="399"/>
      <c r="SUK862" s="399"/>
      <c r="SUL862" s="399"/>
      <c r="SUM862" s="399"/>
      <c r="SUN862" s="399"/>
      <c r="SUO862" s="399"/>
      <c r="SUP862" s="399"/>
      <c r="SUQ862" s="399"/>
      <c r="SUR862" s="399"/>
      <c r="SUS862" s="399"/>
      <c r="SUT862" s="399"/>
      <c r="SUU862" s="399"/>
      <c r="SUV862" s="399"/>
      <c r="SUW862" s="399"/>
      <c r="SUX862" s="399"/>
      <c r="SUY862" s="399"/>
      <c r="SUZ862" s="399"/>
      <c r="SVA862" s="399"/>
      <c r="SVB862" s="399"/>
      <c r="SVC862" s="399"/>
      <c r="SVD862" s="399"/>
      <c r="SVE862" s="399"/>
      <c r="SVF862" s="399"/>
      <c r="SVG862" s="399"/>
      <c r="SVH862" s="399"/>
      <c r="SVI862" s="399"/>
      <c r="SVJ862" s="399"/>
      <c r="SVK862" s="399"/>
      <c r="SVL862" s="399"/>
      <c r="SVM862" s="399"/>
      <c r="SVN862" s="399"/>
      <c r="SVO862" s="399"/>
      <c r="SVP862" s="399"/>
      <c r="SVQ862" s="399"/>
      <c r="SVR862" s="399"/>
      <c r="SVS862" s="399"/>
      <c r="SVT862" s="399"/>
      <c r="SVU862" s="399"/>
      <c r="SVV862" s="399"/>
      <c r="SVW862" s="399"/>
      <c r="SVX862" s="399"/>
      <c r="SVY862" s="399"/>
      <c r="SVZ862" s="399"/>
      <c r="SWA862" s="399"/>
      <c r="SWB862" s="399"/>
      <c r="SWC862" s="399"/>
      <c r="SWD862" s="399"/>
      <c r="SWE862" s="399"/>
      <c r="SWF862" s="399"/>
      <c r="SWG862" s="399"/>
      <c r="SWH862" s="399"/>
      <c r="SWI862" s="399"/>
      <c r="SWJ862" s="399"/>
      <c r="SWK862" s="399"/>
      <c r="SWL862" s="399"/>
      <c r="SWM862" s="399"/>
      <c r="SWN862" s="399"/>
      <c r="SWO862" s="399"/>
      <c r="SWP862" s="399"/>
      <c r="SWQ862" s="399"/>
      <c r="SWR862" s="399"/>
      <c r="SWS862" s="399"/>
      <c r="SWT862" s="399"/>
      <c r="SWU862" s="399"/>
      <c r="SWV862" s="399"/>
      <c r="SWW862" s="399"/>
      <c r="SWX862" s="399"/>
      <c r="SWY862" s="399"/>
      <c r="SWZ862" s="399"/>
      <c r="SXA862" s="399"/>
      <c r="SXB862" s="399"/>
      <c r="SXC862" s="399"/>
      <c r="SXD862" s="399"/>
      <c r="SXE862" s="399"/>
      <c r="SXF862" s="399"/>
      <c r="SXG862" s="399"/>
      <c r="SXH862" s="399"/>
      <c r="SXI862" s="399"/>
      <c r="SXJ862" s="399"/>
      <c r="SXK862" s="399"/>
      <c r="SXL862" s="399"/>
      <c r="SXM862" s="399"/>
      <c r="SXN862" s="399"/>
      <c r="SXO862" s="399"/>
      <c r="SXP862" s="399"/>
      <c r="SXQ862" s="399"/>
      <c r="SXR862" s="399"/>
      <c r="SXS862" s="399"/>
      <c r="SXT862" s="399"/>
      <c r="SXU862" s="399"/>
      <c r="SXV862" s="399"/>
      <c r="SXW862" s="399"/>
      <c r="SXX862" s="399"/>
      <c r="SXY862" s="399"/>
      <c r="SXZ862" s="399"/>
      <c r="SYA862" s="399"/>
      <c r="SYB862" s="399"/>
      <c r="SYC862" s="399"/>
      <c r="SYD862" s="399"/>
      <c r="SYE862" s="399"/>
      <c r="SYF862" s="399"/>
      <c r="SYG862" s="399"/>
      <c r="SYH862" s="399"/>
      <c r="SYI862" s="399"/>
      <c r="SYJ862" s="399"/>
      <c r="SYK862" s="399"/>
      <c r="SYL862" s="399"/>
      <c r="SYM862" s="399"/>
      <c r="SYN862" s="399"/>
      <c r="SYO862" s="399"/>
      <c r="SYP862" s="399"/>
      <c r="SYQ862" s="399"/>
      <c r="SYR862" s="399"/>
      <c r="SYS862" s="399"/>
      <c r="SYT862" s="399"/>
      <c r="SYU862" s="399"/>
      <c r="SYV862" s="399"/>
      <c r="SYW862" s="399"/>
      <c r="SYX862" s="399"/>
      <c r="SYY862" s="399"/>
      <c r="SYZ862" s="399"/>
      <c r="SZA862" s="399"/>
      <c r="SZB862" s="399"/>
      <c r="SZC862" s="399"/>
      <c r="SZD862" s="399"/>
      <c r="SZE862" s="399"/>
      <c r="SZF862" s="399"/>
      <c r="SZG862" s="399"/>
      <c r="SZH862" s="399"/>
      <c r="SZI862" s="399"/>
      <c r="SZJ862" s="399"/>
      <c r="SZK862" s="399"/>
      <c r="SZL862" s="399"/>
      <c r="SZM862" s="399"/>
      <c r="SZN862" s="399"/>
      <c r="SZO862" s="399"/>
      <c r="SZP862" s="399"/>
      <c r="SZQ862" s="399"/>
      <c r="SZR862" s="399"/>
      <c r="SZS862" s="399"/>
      <c r="SZT862" s="399"/>
      <c r="SZU862" s="399"/>
      <c r="SZV862" s="399"/>
      <c r="SZW862" s="399"/>
      <c r="SZX862" s="399"/>
      <c r="SZY862" s="399"/>
      <c r="SZZ862" s="399"/>
      <c r="TAA862" s="399"/>
      <c r="TAB862" s="399"/>
      <c r="TAC862" s="399"/>
      <c r="TAD862" s="399"/>
      <c r="TAE862" s="399"/>
      <c r="TAF862" s="399"/>
      <c r="TAG862" s="399"/>
      <c r="TAH862" s="399"/>
      <c r="TAI862" s="399"/>
      <c r="TAJ862" s="399"/>
      <c r="TAK862" s="399"/>
      <c r="TAL862" s="399"/>
      <c r="TAM862" s="399"/>
      <c r="TAN862" s="399"/>
      <c r="TAO862" s="399"/>
      <c r="TAP862" s="399"/>
      <c r="TAQ862" s="399"/>
      <c r="TAR862" s="399"/>
      <c r="TAS862" s="399"/>
      <c r="TAT862" s="399"/>
      <c r="TAU862" s="399"/>
      <c r="TAV862" s="399"/>
      <c r="TAW862" s="399"/>
      <c r="TAX862" s="399"/>
      <c r="TAY862" s="399"/>
      <c r="TAZ862" s="399"/>
      <c r="TBA862" s="399"/>
      <c r="TBB862" s="399"/>
      <c r="TBC862" s="399"/>
      <c r="TBD862" s="399"/>
      <c r="TBE862" s="399"/>
      <c r="TBF862" s="399"/>
      <c r="TBG862" s="399"/>
      <c r="TBH862" s="399"/>
      <c r="TBI862" s="399"/>
      <c r="TBJ862" s="399"/>
      <c r="TBK862" s="399"/>
      <c r="TBL862" s="399"/>
      <c r="TBM862" s="399"/>
      <c r="TBN862" s="399"/>
      <c r="TBO862" s="399"/>
      <c r="TBP862" s="399"/>
      <c r="TBQ862" s="399"/>
      <c r="TBR862" s="399"/>
      <c r="TBS862" s="399"/>
      <c r="TBT862" s="399"/>
      <c r="TBU862" s="399"/>
      <c r="TBV862" s="399"/>
      <c r="TBW862" s="399"/>
      <c r="TBX862" s="399"/>
      <c r="TBY862" s="399"/>
      <c r="TBZ862" s="399"/>
      <c r="TCA862" s="399"/>
      <c r="TCB862" s="399"/>
      <c r="TCC862" s="399"/>
      <c r="TCD862" s="399"/>
      <c r="TCE862" s="399"/>
      <c r="TCF862" s="399"/>
      <c r="TCG862" s="399"/>
      <c r="TCH862" s="399"/>
      <c r="TCI862" s="399"/>
      <c r="TCJ862" s="399"/>
      <c r="TCK862" s="399"/>
      <c r="TCL862" s="399"/>
      <c r="TCM862" s="399"/>
      <c r="TCN862" s="399"/>
      <c r="TCO862" s="399"/>
      <c r="TCP862" s="399"/>
      <c r="TCQ862" s="399"/>
      <c r="TCR862" s="399"/>
      <c r="TCS862" s="399"/>
      <c r="TCT862" s="399"/>
      <c r="TCU862" s="399"/>
      <c r="TCV862" s="399"/>
      <c r="TCW862" s="399"/>
      <c r="TCX862" s="399"/>
      <c r="TCY862" s="399"/>
      <c r="TCZ862" s="399"/>
      <c r="TDA862" s="399"/>
      <c r="TDB862" s="399"/>
      <c r="TDC862" s="399"/>
      <c r="TDD862" s="399"/>
      <c r="TDE862" s="399"/>
      <c r="TDF862" s="399"/>
      <c r="TDG862" s="399"/>
      <c r="TDH862" s="399"/>
      <c r="TDI862" s="399"/>
      <c r="TDJ862" s="399"/>
      <c r="TDK862" s="399"/>
      <c r="TDL862" s="399"/>
      <c r="TDM862" s="399"/>
      <c r="TDN862" s="399"/>
      <c r="TDO862" s="399"/>
      <c r="TDP862" s="399"/>
      <c r="TDQ862" s="399"/>
      <c r="TDR862" s="399"/>
      <c r="TDS862" s="399"/>
      <c r="TDT862" s="399"/>
      <c r="TDU862" s="399"/>
      <c r="TDV862" s="399"/>
      <c r="TDW862" s="399"/>
      <c r="TDX862" s="399"/>
      <c r="TDY862" s="399"/>
      <c r="TDZ862" s="399"/>
      <c r="TEA862" s="399"/>
      <c r="TEB862" s="399"/>
      <c r="TEC862" s="399"/>
      <c r="TED862" s="399"/>
      <c r="TEE862" s="399"/>
      <c r="TEF862" s="399"/>
      <c r="TEG862" s="399"/>
      <c r="TEH862" s="399"/>
      <c r="TEI862" s="399"/>
      <c r="TEJ862" s="399"/>
      <c r="TEK862" s="399"/>
      <c r="TEL862" s="399"/>
      <c r="TEM862" s="399"/>
      <c r="TEN862" s="399"/>
      <c r="TEO862" s="399"/>
      <c r="TEP862" s="399"/>
      <c r="TEQ862" s="399"/>
      <c r="TER862" s="399"/>
      <c r="TES862" s="399"/>
      <c r="TET862" s="399"/>
      <c r="TEU862" s="399"/>
      <c r="TEV862" s="399"/>
      <c r="TEW862" s="399"/>
      <c r="TEX862" s="399"/>
      <c r="TEY862" s="399"/>
      <c r="TEZ862" s="399"/>
      <c r="TFA862" s="399"/>
      <c r="TFB862" s="399"/>
      <c r="TFC862" s="399"/>
      <c r="TFD862" s="399"/>
      <c r="TFE862" s="399"/>
      <c r="TFF862" s="399"/>
      <c r="TFG862" s="399"/>
      <c r="TFH862" s="399"/>
      <c r="TFI862" s="399"/>
      <c r="TFJ862" s="399"/>
      <c r="TFK862" s="399"/>
      <c r="TFL862" s="399"/>
      <c r="TFM862" s="399"/>
      <c r="TFN862" s="399"/>
      <c r="TFO862" s="399"/>
      <c r="TFP862" s="399"/>
      <c r="TFQ862" s="399"/>
      <c r="TFR862" s="399"/>
      <c r="TFS862" s="399"/>
      <c r="TFT862" s="399"/>
      <c r="TFU862" s="399"/>
      <c r="TFV862" s="399"/>
      <c r="TFW862" s="399"/>
      <c r="TFX862" s="399"/>
      <c r="TFY862" s="399"/>
      <c r="TFZ862" s="399"/>
      <c r="TGA862" s="399"/>
      <c r="TGB862" s="399"/>
      <c r="TGC862" s="399"/>
      <c r="TGD862" s="399"/>
      <c r="TGE862" s="399"/>
      <c r="TGF862" s="399"/>
      <c r="TGG862" s="399"/>
      <c r="TGH862" s="399"/>
      <c r="TGI862" s="399"/>
      <c r="TGJ862" s="399"/>
      <c r="TGK862" s="399"/>
      <c r="TGL862" s="399"/>
      <c r="TGM862" s="399"/>
      <c r="TGN862" s="399"/>
      <c r="TGO862" s="399"/>
      <c r="TGP862" s="399"/>
      <c r="TGQ862" s="399"/>
      <c r="TGR862" s="399"/>
      <c r="TGS862" s="399"/>
      <c r="TGT862" s="399"/>
      <c r="TGU862" s="399"/>
      <c r="TGV862" s="399"/>
      <c r="TGW862" s="399"/>
      <c r="TGX862" s="399"/>
      <c r="TGY862" s="399"/>
      <c r="TGZ862" s="399"/>
      <c r="THA862" s="399"/>
      <c r="THB862" s="399"/>
      <c r="THC862" s="399"/>
      <c r="THD862" s="399"/>
      <c r="THE862" s="399"/>
      <c r="THF862" s="399"/>
      <c r="THG862" s="399"/>
      <c r="THH862" s="399"/>
      <c r="THI862" s="399"/>
      <c r="THJ862" s="399"/>
      <c r="THK862" s="399"/>
      <c r="THL862" s="399"/>
      <c r="THM862" s="399"/>
      <c r="THN862" s="399"/>
      <c r="THO862" s="399"/>
      <c r="THP862" s="399"/>
      <c r="THQ862" s="399"/>
      <c r="THR862" s="399"/>
      <c r="THS862" s="399"/>
      <c r="THT862" s="399"/>
      <c r="THU862" s="399"/>
      <c r="THV862" s="399"/>
      <c r="THW862" s="399"/>
      <c r="THX862" s="399"/>
      <c r="THY862" s="399"/>
      <c r="THZ862" s="399"/>
      <c r="TIA862" s="399"/>
      <c r="TIB862" s="399"/>
      <c r="TIC862" s="399"/>
      <c r="TID862" s="399"/>
      <c r="TIE862" s="399"/>
      <c r="TIF862" s="399"/>
      <c r="TIG862" s="399"/>
      <c r="TIH862" s="399"/>
      <c r="TII862" s="399"/>
      <c r="TIJ862" s="399"/>
      <c r="TIK862" s="399"/>
      <c r="TIL862" s="399"/>
      <c r="TIM862" s="399"/>
      <c r="TIN862" s="399"/>
      <c r="TIO862" s="399"/>
      <c r="TIP862" s="399"/>
      <c r="TIQ862" s="399"/>
      <c r="TIR862" s="399"/>
      <c r="TIS862" s="399"/>
      <c r="TIT862" s="399"/>
      <c r="TIU862" s="399"/>
      <c r="TIV862" s="399"/>
      <c r="TIW862" s="399"/>
      <c r="TIX862" s="399"/>
      <c r="TIY862" s="399"/>
      <c r="TIZ862" s="399"/>
      <c r="TJA862" s="399"/>
      <c r="TJB862" s="399"/>
      <c r="TJC862" s="399"/>
      <c r="TJD862" s="399"/>
      <c r="TJE862" s="399"/>
      <c r="TJF862" s="399"/>
      <c r="TJG862" s="399"/>
      <c r="TJH862" s="399"/>
      <c r="TJI862" s="399"/>
      <c r="TJJ862" s="399"/>
      <c r="TJK862" s="399"/>
      <c r="TJL862" s="399"/>
      <c r="TJM862" s="399"/>
      <c r="TJN862" s="399"/>
      <c r="TJO862" s="399"/>
      <c r="TJP862" s="399"/>
      <c r="TJQ862" s="399"/>
      <c r="TJR862" s="399"/>
      <c r="TJS862" s="399"/>
      <c r="TJT862" s="399"/>
      <c r="TJU862" s="399"/>
      <c r="TJV862" s="399"/>
      <c r="TJW862" s="399"/>
      <c r="TJX862" s="399"/>
      <c r="TJY862" s="399"/>
      <c r="TJZ862" s="399"/>
      <c r="TKA862" s="399"/>
      <c r="TKB862" s="399"/>
      <c r="TKC862" s="399"/>
      <c r="TKD862" s="399"/>
      <c r="TKE862" s="399"/>
      <c r="TKF862" s="399"/>
      <c r="TKG862" s="399"/>
      <c r="TKH862" s="399"/>
      <c r="TKI862" s="399"/>
      <c r="TKJ862" s="399"/>
      <c r="TKK862" s="399"/>
      <c r="TKL862" s="399"/>
      <c r="TKM862" s="399"/>
      <c r="TKN862" s="399"/>
      <c r="TKO862" s="399"/>
      <c r="TKP862" s="399"/>
      <c r="TKQ862" s="399"/>
      <c r="TKR862" s="399"/>
      <c r="TKS862" s="399"/>
      <c r="TKT862" s="399"/>
      <c r="TKU862" s="399"/>
      <c r="TKV862" s="399"/>
      <c r="TKW862" s="399"/>
      <c r="TKX862" s="399"/>
      <c r="TKY862" s="399"/>
      <c r="TKZ862" s="399"/>
      <c r="TLA862" s="399"/>
      <c r="TLB862" s="399"/>
      <c r="TLC862" s="399"/>
      <c r="TLD862" s="399"/>
      <c r="TLE862" s="399"/>
      <c r="TLF862" s="399"/>
      <c r="TLG862" s="399"/>
      <c r="TLH862" s="399"/>
      <c r="TLI862" s="399"/>
      <c r="TLJ862" s="399"/>
      <c r="TLK862" s="399"/>
      <c r="TLL862" s="399"/>
      <c r="TLM862" s="399"/>
      <c r="TLN862" s="399"/>
      <c r="TLO862" s="399"/>
      <c r="TLP862" s="399"/>
      <c r="TLQ862" s="399"/>
      <c r="TLR862" s="399"/>
      <c r="TLS862" s="399"/>
      <c r="TLT862" s="399"/>
      <c r="TLU862" s="399"/>
      <c r="TLV862" s="399"/>
      <c r="TLW862" s="399"/>
      <c r="TLX862" s="399"/>
      <c r="TLY862" s="399"/>
      <c r="TLZ862" s="399"/>
      <c r="TMA862" s="399"/>
      <c r="TMB862" s="399"/>
      <c r="TMC862" s="399"/>
      <c r="TMD862" s="399"/>
      <c r="TME862" s="399"/>
      <c r="TMF862" s="399"/>
      <c r="TMG862" s="399"/>
      <c r="TMH862" s="399"/>
      <c r="TMI862" s="399"/>
      <c r="TMJ862" s="399"/>
      <c r="TMK862" s="399"/>
      <c r="TML862" s="399"/>
      <c r="TMM862" s="399"/>
      <c r="TMN862" s="399"/>
      <c r="TMO862" s="399"/>
      <c r="TMP862" s="399"/>
      <c r="TMQ862" s="399"/>
      <c r="TMR862" s="399"/>
      <c r="TMS862" s="399"/>
      <c r="TMT862" s="399"/>
      <c r="TMU862" s="399"/>
      <c r="TMV862" s="399"/>
      <c r="TMW862" s="399"/>
      <c r="TMX862" s="399"/>
      <c r="TMY862" s="399"/>
      <c r="TMZ862" s="399"/>
      <c r="TNA862" s="399"/>
      <c r="TNB862" s="399"/>
      <c r="TNC862" s="399"/>
      <c r="TND862" s="399"/>
      <c r="TNE862" s="399"/>
      <c r="TNF862" s="399"/>
      <c r="TNG862" s="399"/>
      <c r="TNH862" s="399"/>
      <c r="TNI862" s="399"/>
      <c r="TNJ862" s="399"/>
      <c r="TNK862" s="399"/>
      <c r="TNL862" s="399"/>
      <c r="TNM862" s="399"/>
      <c r="TNN862" s="399"/>
      <c r="TNO862" s="399"/>
      <c r="TNP862" s="399"/>
      <c r="TNQ862" s="399"/>
      <c r="TNR862" s="399"/>
      <c r="TNS862" s="399"/>
      <c r="TNT862" s="399"/>
      <c r="TNU862" s="399"/>
      <c r="TNV862" s="399"/>
      <c r="TNW862" s="399"/>
      <c r="TNX862" s="399"/>
      <c r="TNY862" s="399"/>
      <c r="TNZ862" s="399"/>
      <c r="TOA862" s="399"/>
      <c r="TOB862" s="399"/>
      <c r="TOC862" s="399"/>
      <c r="TOD862" s="399"/>
      <c r="TOE862" s="399"/>
      <c r="TOF862" s="399"/>
      <c r="TOG862" s="399"/>
      <c r="TOH862" s="399"/>
      <c r="TOI862" s="399"/>
      <c r="TOJ862" s="399"/>
      <c r="TOK862" s="399"/>
      <c r="TOL862" s="399"/>
      <c r="TOM862" s="399"/>
      <c r="TON862" s="399"/>
      <c r="TOO862" s="399"/>
      <c r="TOP862" s="399"/>
      <c r="TOQ862" s="399"/>
      <c r="TOR862" s="399"/>
      <c r="TOS862" s="399"/>
      <c r="TOT862" s="399"/>
      <c r="TOU862" s="399"/>
      <c r="TOV862" s="399"/>
      <c r="TOW862" s="399"/>
      <c r="TOX862" s="399"/>
      <c r="TOY862" s="399"/>
      <c r="TOZ862" s="399"/>
      <c r="TPA862" s="399"/>
      <c r="TPB862" s="399"/>
      <c r="TPC862" s="399"/>
      <c r="TPD862" s="399"/>
      <c r="TPE862" s="399"/>
      <c r="TPF862" s="399"/>
      <c r="TPG862" s="399"/>
      <c r="TPH862" s="399"/>
      <c r="TPI862" s="399"/>
      <c r="TPJ862" s="399"/>
      <c r="TPK862" s="399"/>
      <c r="TPL862" s="399"/>
      <c r="TPM862" s="399"/>
      <c r="TPN862" s="399"/>
      <c r="TPO862" s="399"/>
      <c r="TPP862" s="399"/>
      <c r="TPQ862" s="399"/>
      <c r="TPR862" s="399"/>
      <c r="TPS862" s="399"/>
      <c r="TPT862" s="399"/>
      <c r="TPU862" s="399"/>
      <c r="TPV862" s="399"/>
      <c r="TPW862" s="399"/>
      <c r="TPX862" s="399"/>
      <c r="TPY862" s="399"/>
      <c r="TPZ862" s="399"/>
      <c r="TQA862" s="399"/>
      <c r="TQB862" s="399"/>
      <c r="TQC862" s="399"/>
      <c r="TQD862" s="399"/>
      <c r="TQE862" s="399"/>
      <c r="TQF862" s="399"/>
      <c r="TQG862" s="399"/>
      <c r="TQH862" s="399"/>
      <c r="TQI862" s="399"/>
      <c r="TQJ862" s="399"/>
      <c r="TQK862" s="399"/>
      <c r="TQL862" s="399"/>
      <c r="TQM862" s="399"/>
      <c r="TQN862" s="399"/>
      <c r="TQO862" s="399"/>
      <c r="TQP862" s="399"/>
      <c r="TQQ862" s="399"/>
      <c r="TQR862" s="399"/>
      <c r="TQS862" s="399"/>
      <c r="TQT862" s="399"/>
      <c r="TQU862" s="399"/>
      <c r="TQV862" s="399"/>
      <c r="TQW862" s="399"/>
      <c r="TQX862" s="399"/>
      <c r="TQY862" s="399"/>
      <c r="TQZ862" s="399"/>
      <c r="TRA862" s="399"/>
      <c r="TRB862" s="399"/>
      <c r="TRC862" s="399"/>
      <c r="TRD862" s="399"/>
      <c r="TRE862" s="399"/>
      <c r="TRF862" s="399"/>
      <c r="TRG862" s="399"/>
      <c r="TRH862" s="399"/>
      <c r="TRI862" s="399"/>
      <c r="TRJ862" s="399"/>
      <c r="TRK862" s="399"/>
      <c r="TRL862" s="399"/>
      <c r="TRM862" s="399"/>
      <c r="TRN862" s="399"/>
      <c r="TRO862" s="399"/>
      <c r="TRP862" s="399"/>
      <c r="TRQ862" s="399"/>
      <c r="TRR862" s="399"/>
      <c r="TRS862" s="399"/>
      <c r="TRT862" s="399"/>
      <c r="TRU862" s="399"/>
      <c r="TRV862" s="399"/>
      <c r="TRW862" s="399"/>
      <c r="TRX862" s="399"/>
      <c r="TRY862" s="399"/>
      <c r="TRZ862" s="399"/>
      <c r="TSA862" s="399"/>
      <c r="TSB862" s="399"/>
      <c r="TSC862" s="399"/>
      <c r="TSD862" s="399"/>
      <c r="TSE862" s="399"/>
      <c r="TSF862" s="399"/>
      <c r="TSG862" s="399"/>
      <c r="TSH862" s="399"/>
      <c r="TSI862" s="399"/>
      <c r="TSJ862" s="399"/>
      <c r="TSK862" s="399"/>
      <c r="TSL862" s="399"/>
      <c r="TSM862" s="399"/>
      <c r="TSN862" s="399"/>
      <c r="TSO862" s="399"/>
      <c r="TSP862" s="399"/>
      <c r="TSQ862" s="399"/>
      <c r="TSR862" s="399"/>
      <c r="TSS862" s="399"/>
      <c r="TST862" s="399"/>
      <c r="TSU862" s="399"/>
      <c r="TSV862" s="399"/>
      <c r="TSW862" s="399"/>
      <c r="TSX862" s="399"/>
      <c r="TSY862" s="399"/>
      <c r="TSZ862" s="399"/>
      <c r="TTA862" s="399"/>
      <c r="TTB862" s="399"/>
      <c r="TTC862" s="399"/>
      <c r="TTD862" s="399"/>
      <c r="TTE862" s="399"/>
      <c r="TTF862" s="399"/>
      <c r="TTG862" s="399"/>
      <c r="TTH862" s="399"/>
      <c r="TTI862" s="399"/>
      <c r="TTJ862" s="399"/>
      <c r="TTK862" s="399"/>
      <c r="TTL862" s="399"/>
      <c r="TTM862" s="399"/>
      <c r="TTN862" s="399"/>
      <c r="TTO862" s="399"/>
      <c r="TTP862" s="399"/>
      <c r="TTQ862" s="399"/>
      <c r="TTR862" s="399"/>
      <c r="TTS862" s="399"/>
      <c r="TTT862" s="399"/>
      <c r="TTU862" s="399"/>
      <c r="TTV862" s="399"/>
      <c r="TTW862" s="399"/>
      <c r="TTX862" s="399"/>
      <c r="TTY862" s="399"/>
      <c r="TTZ862" s="399"/>
      <c r="TUA862" s="399"/>
      <c r="TUB862" s="399"/>
      <c r="TUC862" s="399"/>
      <c r="TUD862" s="399"/>
      <c r="TUE862" s="399"/>
      <c r="TUF862" s="399"/>
      <c r="TUG862" s="399"/>
      <c r="TUH862" s="399"/>
      <c r="TUI862" s="399"/>
      <c r="TUJ862" s="399"/>
      <c r="TUK862" s="399"/>
      <c r="TUL862" s="399"/>
      <c r="TUM862" s="399"/>
      <c r="TUN862" s="399"/>
      <c r="TUO862" s="399"/>
      <c r="TUP862" s="399"/>
      <c r="TUQ862" s="399"/>
      <c r="TUR862" s="399"/>
      <c r="TUS862" s="399"/>
      <c r="TUT862" s="399"/>
      <c r="TUU862" s="399"/>
      <c r="TUV862" s="399"/>
      <c r="TUW862" s="399"/>
      <c r="TUX862" s="399"/>
      <c r="TUY862" s="399"/>
      <c r="TUZ862" s="399"/>
      <c r="TVA862" s="399"/>
      <c r="TVB862" s="399"/>
      <c r="TVC862" s="399"/>
      <c r="TVD862" s="399"/>
      <c r="TVE862" s="399"/>
      <c r="TVF862" s="399"/>
      <c r="TVG862" s="399"/>
      <c r="TVH862" s="399"/>
      <c r="TVI862" s="399"/>
      <c r="TVJ862" s="399"/>
      <c r="TVK862" s="399"/>
      <c r="TVL862" s="399"/>
      <c r="TVM862" s="399"/>
      <c r="TVN862" s="399"/>
      <c r="TVO862" s="399"/>
      <c r="TVP862" s="399"/>
      <c r="TVQ862" s="399"/>
      <c r="TVR862" s="399"/>
      <c r="TVS862" s="399"/>
      <c r="TVT862" s="399"/>
      <c r="TVU862" s="399"/>
      <c r="TVV862" s="399"/>
      <c r="TVW862" s="399"/>
      <c r="TVX862" s="399"/>
      <c r="TVY862" s="399"/>
      <c r="TVZ862" s="399"/>
      <c r="TWA862" s="399"/>
      <c r="TWB862" s="399"/>
      <c r="TWC862" s="399"/>
      <c r="TWD862" s="399"/>
      <c r="TWE862" s="399"/>
      <c r="TWF862" s="399"/>
      <c r="TWG862" s="399"/>
      <c r="TWH862" s="399"/>
      <c r="TWI862" s="399"/>
      <c r="TWJ862" s="399"/>
      <c r="TWK862" s="399"/>
      <c r="TWL862" s="399"/>
      <c r="TWM862" s="399"/>
      <c r="TWN862" s="399"/>
      <c r="TWO862" s="399"/>
      <c r="TWP862" s="399"/>
      <c r="TWQ862" s="399"/>
      <c r="TWR862" s="399"/>
      <c r="TWS862" s="399"/>
      <c r="TWT862" s="399"/>
      <c r="TWU862" s="399"/>
      <c r="TWV862" s="399"/>
      <c r="TWW862" s="399"/>
      <c r="TWX862" s="399"/>
      <c r="TWY862" s="399"/>
      <c r="TWZ862" s="399"/>
      <c r="TXA862" s="399"/>
      <c r="TXB862" s="399"/>
      <c r="TXC862" s="399"/>
      <c r="TXD862" s="399"/>
      <c r="TXE862" s="399"/>
      <c r="TXF862" s="399"/>
      <c r="TXG862" s="399"/>
      <c r="TXH862" s="399"/>
      <c r="TXI862" s="399"/>
      <c r="TXJ862" s="399"/>
      <c r="TXK862" s="399"/>
      <c r="TXL862" s="399"/>
      <c r="TXM862" s="399"/>
      <c r="TXN862" s="399"/>
      <c r="TXO862" s="399"/>
      <c r="TXP862" s="399"/>
      <c r="TXQ862" s="399"/>
      <c r="TXR862" s="399"/>
      <c r="TXS862" s="399"/>
      <c r="TXT862" s="399"/>
      <c r="TXU862" s="399"/>
      <c r="TXV862" s="399"/>
      <c r="TXW862" s="399"/>
      <c r="TXX862" s="399"/>
      <c r="TXY862" s="399"/>
      <c r="TXZ862" s="399"/>
      <c r="TYA862" s="399"/>
      <c r="TYB862" s="399"/>
      <c r="TYC862" s="399"/>
      <c r="TYD862" s="399"/>
      <c r="TYE862" s="399"/>
      <c r="TYF862" s="399"/>
      <c r="TYG862" s="399"/>
      <c r="TYH862" s="399"/>
      <c r="TYI862" s="399"/>
      <c r="TYJ862" s="399"/>
      <c r="TYK862" s="399"/>
      <c r="TYL862" s="399"/>
      <c r="TYM862" s="399"/>
      <c r="TYN862" s="399"/>
      <c r="TYO862" s="399"/>
      <c r="TYP862" s="399"/>
      <c r="TYQ862" s="399"/>
      <c r="TYR862" s="399"/>
      <c r="TYS862" s="399"/>
      <c r="TYT862" s="399"/>
      <c r="TYU862" s="399"/>
      <c r="TYV862" s="399"/>
      <c r="TYW862" s="399"/>
      <c r="TYX862" s="399"/>
      <c r="TYY862" s="399"/>
      <c r="TYZ862" s="399"/>
      <c r="TZA862" s="399"/>
      <c r="TZB862" s="399"/>
      <c r="TZC862" s="399"/>
      <c r="TZD862" s="399"/>
      <c r="TZE862" s="399"/>
      <c r="TZF862" s="399"/>
      <c r="TZG862" s="399"/>
      <c r="TZH862" s="399"/>
      <c r="TZI862" s="399"/>
      <c r="TZJ862" s="399"/>
      <c r="TZK862" s="399"/>
      <c r="TZL862" s="399"/>
      <c r="TZM862" s="399"/>
      <c r="TZN862" s="399"/>
      <c r="TZO862" s="399"/>
      <c r="TZP862" s="399"/>
      <c r="TZQ862" s="399"/>
      <c r="TZR862" s="399"/>
      <c r="TZS862" s="399"/>
      <c r="TZT862" s="399"/>
      <c r="TZU862" s="399"/>
      <c r="TZV862" s="399"/>
      <c r="TZW862" s="399"/>
      <c r="TZX862" s="399"/>
      <c r="TZY862" s="399"/>
      <c r="TZZ862" s="399"/>
      <c r="UAA862" s="399"/>
      <c r="UAB862" s="399"/>
      <c r="UAC862" s="399"/>
      <c r="UAD862" s="399"/>
      <c r="UAE862" s="399"/>
      <c r="UAF862" s="399"/>
      <c r="UAG862" s="399"/>
      <c r="UAH862" s="399"/>
      <c r="UAI862" s="399"/>
      <c r="UAJ862" s="399"/>
      <c r="UAK862" s="399"/>
      <c r="UAL862" s="399"/>
      <c r="UAM862" s="399"/>
      <c r="UAN862" s="399"/>
      <c r="UAO862" s="399"/>
      <c r="UAP862" s="399"/>
      <c r="UAQ862" s="399"/>
      <c r="UAR862" s="399"/>
      <c r="UAS862" s="399"/>
      <c r="UAT862" s="399"/>
      <c r="UAU862" s="399"/>
      <c r="UAV862" s="399"/>
      <c r="UAW862" s="399"/>
      <c r="UAX862" s="399"/>
      <c r="UAY862" s="399"/>
      <c r="UAZ862" s="399"/>
      <c r="UBA862" s="399"/>
      <c r="UBB862" s="399"/>
      <c r="UBC862" s="399"/>
      <c r="UBD862" s="399"/>
      <c r="UBE862" s="399"/>
      <c r="UBF862" s="399"/>
      <c r="UBG862" s="399"/>
      <c r="UBH862" s="399"/>
      <c r="UBI862" s="399"/>
      <c r="UBJ862" s="399"/>
      <c r="UBK862" s="399"/>
      <c r="UBL862" s="399"/>
      <c r="UBM862" s="399"/>
      <c r="UBN862" s="399"/>
      <c r="UBO862" s="399"/>
      <c r="UBP862" s="399"/>
      <c r="UBQ862" s="399"/>
      <c r="UBR862" s="399"/>
      <c r="UBS862" s="399"/>
      <c r="UBT862" s="399"/>
      <c r="UBU862" s="399"/>
      <c r="UBV862" s="399"/>
      <c r="UBW862" s="399"/>
      <c r="UBX862" s="399"/>
      <c r="UBY862" s="399"/>
      <c r="UBZ862" s="399"/>
      <c r="UCA862" s="399"/>
      <c r="UCB862" s="399"/>
      <c r="UCC862" s="399"/>
      <c r="UCD862" s="399"/>
      <c r="UCE862" s="399"/>
      <c r="UCF862" s="399"/>
      <c r="UCG862" s="399"/>
      <c r="UCH862" s="399"/>
      <c r="UCI862" s="399"/>
      <c r="UCJ862" s="399"/>
      <c r="UCK862" s="399"/>
      <c r="UCL862" s="399"/>
      <c r="UCM862" s="399"/>
      <c r="UCN862" s="399"/>
      <c r="UCO862" s="399"/>
      <c r="UCP862" s="399"/>
      <c r="UCQ862" s="399"/>
      <c r="UCR862" s="399"/>
      <c r="UCS862" s="399"/>
      <c r="UCT862" s="399"/>
      <c r="UCU862" s="399"/>
      <c r="UCV862" s="399"/>
      <c r="UCW862" s="399"/>
      <c r="UCX862" s="399"/>
      <c r="UCY862" s="399"/>
      <c r="UCZ862" s="399"/>
      <c r="UDA862" s="399"/>
      <c r="UDB862" s="399"/>
      <c r="UDC862" s="399"/>
      <c r="UDD862" s="399"/>
      <c r="UDE862" s="399"/>
      <c r="UDF862" s="399"/>
      <c r="UDG862" s="399"/>
      <c r="UDH862" s="399"/>
      <c r="UDI862" s="399"/>
      <c r="UDJ862" s="399"/>
      <c r="UDK862" s="399"/>
      <c r="UDL862" s="399"/>
      <c r="UDM862" s="399"/>
      <c r="UDN862" s="399"/>
      <c r="UDO862" s="399"/>
      <c r="UDP862" s="399"/>
      <c r="UDQ862" s="399"/>
      <c r="UDR862" s="399"/>
      <c r="UDS862" s="399"/>
      <c r="UDT862" s="399"/>
      <c r="UDU862" s="399"/>
      <c r="UDV862" s="399"/>
      <c r="UDW862" s="399"/>
      <c r="UDX862" s="399"/>
      <c r="UDY862" s="399"/>
      <c r="UDZ862" s="399"/>
      <c r="UEA862" s="399"/>
      <c r="UEB862" s="399"/>
      <c r="UEC862" s="399"/>
      <c r="UED862" s="399"/>
      <c r="UEE862" s="399"/>
      <c r="UEF862" s="399"/>
      <c r="UEG862" s="399"/>
      <c r="UEH862" s="399"/>
      <c r="UEI862" s="399"/>
      <c r="UEJ862" s="399"/>
      <c r="UEK862" s="399"/>
      <c r="UEL862" s="399"/>
      <c r="UEM862" s="399"/>
      <c r="UEN862" s="399"/>
      <c r="UEO862" s="399"/>
      <c r="UEP862" s="399"/>
      <c r="UEQ862" s="399"/>
      <c r="UER862" s="399"/>
      <c r="UES862" s="399"/>
      <c r="UET862" s="399"/>
      <c r="UEU862" s="399"/>
      <c r="UEV862" s="399"/>
      <c r="UEW862" s="399"/>
      <c r="UEX862" s="399"/>
      <c r="UEY862" s="399"/>
      <c r="UEZ862" s="399"/>
      <c r="UFA862" s="399"/>
      <c r="UFB862" s="399"/>
      <c r="UFC862" s="399"/>
      <c r="UFD862" s="399"/>
      <c r="UFE862" s="399"/>
      <c r="UFF862" s="399"/>
      <c r="UFG862" s="399"/>
      <c r="UFH862" s="399"/>
      <c r="UFI862" s="399"/>
      <c r="UFJ862" s="399"/>
      <c r="UFK862" s="399"/>
      <c r="UFL862" s="399"/>
      <c r="UFM862" s="399"/>
      <c r="UFN862" s="399"/>
      <c r="UFO862" s="399"/>
      <c r="UFP862" s="399"/>
      <c r="UFQ862" s="399"/>
      <c r="UFR862" s="399"/>
      <c r="UFS862" s="399"/>
      <c r="UFT862" s="399"/>
      <c r="UFU862" s="399"/>
      <c r="UFV862" s="399"/>
      <c r="UFW862" s="399"/>
      <c r="UFX862" s="399"/>
      <c r="UFY862" s="399"/>
      <c r="UFZ862" s="399"/>
      <c r="UGA862" s="399"/>
      <c r="UGB862" s="399"/>
      <c r="UGC862" s="399"/>
      <c r="UGD862" s="399"/>
      <c r="UGE862" s="399"/>
      <c r="UGF862" s="399"/>
      <c r="UGG862" s="399"/>
      <c r="UGH862" s="399"/>
      <c r="UGI862" s="399"/>
      <c r="UGJ862" s="399"/>
      <c r="UGK862" s="399"/>
      <c r="UGL862" s="399"/>
      <c r="UGM862" s="399"/>
      <c r="UGN862" s="399"/>
      <c r="UGO862" s="399"/>
      <c r="UGP862" s="399"/>
      <c r="UGQ862" s="399"/>
      <c r="UGR862" s="399"/>
      <c r="UGS862" s="399"/>
      <c r="UGT862" s="399"/>
      <c r="UGU862" s="399"/>
      <c r="UGV862" s="399"/>
      <c r="UGW862" s="399"/>
      <c r="UGX862" s="399"/>
      <c r="UGY862" s="399"/>
      <c r="UGZ862" s="399"/>
      <c r="UHA862" s="399"/>
      <c r="UHB862" s="399"/>
      <c r="UHC862" s="399"/>
      <c r="UHD862" s="399"/>
      <c r="UHE862" s="399"/>
      <c r="UHF862" s="399"/>
      <c r="UHG862" s="399"/>
      <c r="UHH862" s="399"/>
      <c r="UHI862" s="399"/>
      <c r="UHJ862" s="399"/>
      <c r="UHK862" s="399"/>
      <c r="UHL862" s="399"/>
      <c r="UHM862" s="399"/>
      <c r="UHN862" s="399"/>
      <c r="UHO862" s="399"/>
      <c r="UHP862" s="399"/>
      <c r="UHQ862" s="399"/>
      <c r="UHR862" s="399"/>
      <c r="UHS862" s="399"/>
      <c r="UHT862" s="399"/>
      <c r="UHU862" s="399"/>
      <c r="UHV862" s="399"/>
      <c r="UHW862" s="399"/>
      <c r="UHX862" s="399"/>
      <c r="UHY862" s="399"/>
      <c r="UHZ862" s="399"/>
      <c r="UIA862" s="399"/>
      <c r="UIB862" s="399"/>
      <c r="UIC862" s="399"/>
      <c r="UID862" s="399"/>
      <c r="UIE862" s="399"/>
      <c r="UIF862" s="399"/>
      <c r="UIG862" s="399"/>
      <c r="UIH862" s="399"/>
      <c r="UII862" s="399"/>
      <c r="UIJ862" s="399"/>
      <c r="UIK862" s="399"/>
      <c r="UIL862" s="399"/>
      <c r="UIM862" s="399"/>
      <c r="UIN862" s="399"/>
      <c r="UIO862" s="399"/>
      <c r="UIP862" s="399"/>
      <c r="UIQ862" s="399"/>
      <c r="UIR862" s="399"/>
      <c r="UIS862" s="399"/>
      <c r="UIT862" s="399"/>
      <c r="UIU862" s="399"/>
      <c r="UIV862" s="399"/>
      <c r="UIW862" s="399"/>
      <c r="UIX862" s="399"/>
      <c r="UIY862" s="399"/>
      <c r="UIZ862" s="399"/>
      <c r="UJA862" s="399"/>
      <c r="UJB862" s="399"/>
      <c r="UJC862" s="399"/>
      <c r="UJD862" s="399"/>
      <c r="UJE862" s="399"/>
      <c r="UJF862" s="399"/>
      <c r="UJG862" s="399"/>
      <c r="UJH862" s="399"/>
      <c r="UJI862" s="399"/>
      <c r="UJJ862" s="399"/>
      <c r="UJK862" s="399"/>
      <c r="UJL862" s="399"/>
      <c r="UJM862" s="399"/>
      <c r="UJN862" s="399"/>
      <c r="UJO862" s="399"/>
      <c r="UJP862" s="399"/>
      <c r="UJQ862" s="399"/>
      <c r="UJR862" s="399"/>
      <c r="UJS862" s="399"/>
      <c r="UJT862" s="399"/>
      <c r="UJU862" s="399"/>
      <c r="UJV862" s="399"/>
      <c r="UJW862" s="399"/>
      <c r="UJX862" s="399"/>
      <c r="UJY862" s="399"/>
      <c r="UJZ862" s="399"/>
      <c r="UKA862" s="399"/>
      <c r="UKB862" s="399"/>
      <c r="UKC862" s="399"/>
      <c r="UKD862" s="399"/>
      <c r="UKE862" s="399"/>
      <c r="UKF862" s="399"/>
      <c r="UKG862" s="399"/>
      <c r="UKH862" s="399"/>
      <c r="UKI862" s="399"/>
      <c r="UKJ862" s="399"/>
      <c r="UKK862" s="399"/>
      <c r="UKL862" s="399"/>
      <c r="UKM862" s="399"/>
      <c r="UKN862" s="399"/>
      <c r="UKO862" s="399"/>
      <c r="UKP862" s="399"/>
      <c r="UKQ862" s="399"/>
      <c r="UKR862" s="399"/>
      <c r="UKS862" s="399"/>
      <c r="UKT862" s="399"/>
      <c r="UKU862" s="399"/>
      <c r="UKV862" s="399"/>
      <c r="UKW862" s="399"/>
      <c r="UKX862" s="399"/>
      <c r="UKY862" s="399"/>
      <c r="UKZ862" s="399"/>
      <c r="ULA862" s="399"/>
      <c r="ULB862" s="399"/>
      <c r="ULC862" s="399"/>
      <c r="ULD862" s="399"/>
      <c r="ULE862" s="399"/>
      <c r="ULF862" s="399"/>
      <c r="ULG862" s="399"/>
      <c r="ULH862" s="399"/>
      <c r="ULI862" s="399"/>
      <c r="ULJ862" s="399"/>
      <c r="ULK862" s="399"/>
      <c r="ULL862" s="399"/>
      <c r="ULM862" s="399"/>
      <c r="ULN862" s="399"/>
      <c r="ULO862" s="399"/>
      <c r="ULP862" s="399"/>
      <c r="ULQ862" s="399"/>
      <c r="ULR862" s="399"/>
      <c r="ULS862" s="399"/>
      <c r="ULT862" s="399"/>
      <c r="ULU862" s="399"/>
      <c r="ULV862" s="399"/>
      <c r="ULW862" s="399"/>
      <c r="ULX862" s="399"/>
      <c r="ULY862" s="399"/>
      <c r="ULZ862" s="399"/>
      <c r="UMA862" s="399"/>
      <c r="UMB862" s="399"/>
      <c r="UMC862" s="399"/>
      <c r="UMD862" s="399"/>
      <c r="UME862" s="399"/>
      <c r="UMF862" s="399"/>
      <c r="UMG862" s="399"/>
      <c r="UMH862" s="399"/>
      <c r="UMI862" s="399"/>
      <c r="UMJ862" s="399"/>
      <c r="UMK862" s="399"/>
      <c r="UML862" s="399"/>
      <c r="UMM862" s="399"/>
      <c r="UMN862" s="399"/>
      <c r="UMO862" s="399"/>
      <c r="UMP862" s="399"/>
      <c r="UMQ862" s="399"/>
      <c r="UMR862" s="399"/>
      <c r="UMS862" s="399"/>
      <c r="UMT862" s="399"/>
      <c r="UMU862" s="399"/>
      <c r="UMV862" s="399"/>
      <c r="UMW862" s="399"/>
      <c r="UMX862" s="399"/>
      <c r="UMY862" s="399"/>
      <c r="UMZ862" s="399"/>
      <c r="UNA862" s="399"/>
      <c r="UNB862" s="399"/>
      <c r="UNC862" s="399"/>
      <c r="UND862" s="399"/>
      <c r="UNE862" s="399"/>
      <c r="UNF862" s="399"/>
      <c r="UNG862" s="399"/>
      <c r="UNH862" s="399"/>
      <c r="UNI862" s="399"/>
      <c r="UNJ862" s="399"/>
      <c r="UNK862" s="399"/>
      <c r="UNL862" s="399"/>
      <c r="UNM862" s="399"/>
      <c r="UNN862" s="399"/>
      <c r="UNO862" s="399"/>
      <c r="UNP862" s="399"/>
      <c r="UNQ862" s="399"/>
      <c r="UNR862" s="399"/>
      <c r="UNS862" s="399"/>
      <c r="UNT862" s="399"/>
      <c r="UNU862" s="399"/>
      <c r="UNV862" s="399"/>
      <c r="UNW862" s="399"/>
      <c r="UNX862" s="399"/>
      <c r="UNY862" s="399"/>
      <c r="UNZ862" s="399"/>
      <c r="UOA862" s="399"/>
      <c r="UOB862" s="399"/>
      <c r="UOC862" s="399"/>
      <c r="UOD862" s="399"/>
      <c r="UOE862" s="399"/>
      <c r="UOF862" s="399"/>
      <c r="UOG862" s="399"/>
      <c r="UOH862" s="399"/>
      <c r="UOI862" s="399"/>
      <c r="UOJ862" s="399"/>
      <c r="UOK862" s="399"/>
      <c r="UOL862" s="399"/>
      <c r="UOM862" s="399"/>
      <c r="UON862" s="399"/>
      <c r="UOO862" s="399"/>
      <c r="UOP862" s="399"/>
      <c r="UOQ862" s="399"/>
      <c r="UOR862" s="399"/>
      <c r="UOS862" s="399"/>
      <c r="UOT862" s="399"/>
      <c r="UOU862" s="399"/>
      <c r="UOV862" s="399"/>
      <c r="UOW862" s="399"/>
      <c r="UOX862" s="399"/>
      <c r="UOY862" s="399"/>
      <c r="UOZ862" s="399"/>
      <c r="UPA862" s="399"/>
      <c r="UPB862" s="399"/>
      <c r="UPC862" s="399"/>
      <c r="UPD862" s="399"/>
      <c r="UPE862" s="399"/>
      <c r="UPF862" s="399"/>
      <c r="UPG862" s="399"/>
      <c r="UPH862" s="399"/>
      <c r="UPI862" s="399"/>
      <c r="UPJ862" s="399"/>
      <c r="UPK862" s="399"/>
      <c r="UPL862" s="399"/>
      <c r="UPM862" s="399"/>
      <c r="UPN862" s="399"/>
      <c r="UPO862" s="399"/>
      <c r="UPP862" s="399"/>
      <c r="UPQ862" s="399"/>
      <c r="UPR862" s="399"/>
      <c r="UPS862" s="399"/>
      <c r="UPT862" s="399"/>
      <c r="UPU862" s="399"/>
      <c r="UPV862" s="399"/>
      <c r="UPW862" s="399"/>
      <c r="UPX862" s="399"/>
      <c r="UPY862" s="399"/>
      <c r="UPZ862" s="399"/>
      <c r="UQA862" s="399"/>
      <c r="UQB862" s="399"/>
      <c r="UQC862" s="399"/>
      <c r="UQD862" s="399"/>
      <c r="UQE862" s="399"/>
      <c r="UQF862" s="399"/>
      <c r="UQG862" s="399"/>
      <c r="UQH862" s="399"/>
      <c r="UQI862" s="399"/>
      <c r="UQJ862" s="399"/>
      <c r="UQK862" s="399"/>
      <c r="UQL862" s="399"/>
      <c r="UQM862" s="399"/>
      <c r="UQN862" s="399"/>
      <c r="UQO862" s="399"/>
      <c r="UQP862" s="399"/>
      <c r="UQQ862" s="399"/>
      <c r="UQR862" s="399"/>
      <c r="UQS862" s="399"/>
      <c r="UQT862" s="399"/>
      <c r="UQU862" s="399"/>
      <c r="UQV862" s="399"/>
      <c r="UQW862" s="399"/>
      <c r="UQX862" s="399"/>
      <c r="UQY862" s="399"/>
      <c r="UQZ862" s="399"/>
      <c r="URA862" s="399"/>
      <c r="URB862" s="399"/>
      <c r="URC862" s="399"/>
      <c r="URD862" s="399"/>
      <c r="URE862" s="399"/>
      <c r="URF862" s="399"/>
      <c r="URG862" s="399"/>
      <c r="URH862" s="399"/>
      <c r="URI862" s="399"/>
      <c r="URJ862" s="399"/>
      <c r="URK862" s="399"/>
      <c r="URL862" s="399"/>
      <c r="URM862" s="399"/>
      <c r="URN862" s="399"/>
      <c r="URO862" s="399"/>
      <c r="URP862" s="399"/>
      <c r="URQ862" s="399"/>
      <c r="URR862" s="399"/>
      <c r="URS862" s="399"/>
      <c r="URT862" s="399"/>
      <c r="URU862" s="399"/>
      <c r="URV862" s="399"/>
      <c r="URW862" s="399"/>
      <c r="URX862" s="399"/>
      <c r="URY862" s="399"/>
      <c r="URZ862" s="399"/>
      <c r="USA862" s="399"/>
      <c r="USB862" s="399"/>
      <c r="USC862" s="399"/>
      <c r="USD862" s="399"/>
      <c r="USE862" s="399"/>
      <c r="USF862" s="399"/>
      <c r="USG862" s="399"/>
      <c r="USH862" s="399"/>
      <c r="USI862" s="399"/>
      <c r="USJ862" s="399"/>
      <c r="USK862" s="399"/>
      <c r="USL862" s="399"/>
      <c r="USM862" s="399"/>
      <c r="USN862" s="399"/>
      <c r="USO862" s="399"/>
      <c r="USP862" s="399"/>
      <c r="USQ862" s="399"/>
      <c r="USR862" s="399"/>
      <c r="USS862" s="399"/>
      <c r="UST862" s="399"/>
      <c r="USU862" s="399"/>
      <c r="USV862" s="399"/>
      <c r="USW862" s="399"/>
      <c r="USX862" s="399"/>
      <c r="USY862" s="399"/>
      <c r="USZ862" s="399"/>
      <c r="UTA862" s="399"/>
      <c r="UTB862" s="399"/>
      <c r="UTC862" s="399"/>
      <c r="UTD862" s="399"/>
      <c r="UTE862" s="399"/>
      <c r="UTF862" s="399"/>
      <c r="UTG862" s="399"/>
      <c r="UTH862" s="399"/>
      <c r="UTI862" s="399"/>
      <c r="UTJ862" s="399"/>
      <c r="UTK862" s="399"/>
      <c r="UTL862" s="399"/>
      <c r="UTM862" s="399"/>
      <c r="UTN862" s="399"/>
      <c r="UTO862" s="399"/>
      <c r="UTP862" s="399"/>
      <c r="UTQ862" s="399"/>
      <c r="UTR862" s="399"/>
      <c r="UTS862" s="399"/>
      <c r="UTT862" s="399"/>
      <c r="UTU862" s="399"/>
      <c r="UTV862" s="399"/>
      <c r="UTW862" s="399"/>
      <c r="UTX862" s="399"/>
      <c r="UTY862" s="399"/>
      <c r="UTZ862" s="399"/>
      <c r="UUA862" s="399"/>
      <c r="UUB862" s="399"/>
      <c r="UUC862" s="399"/>
      <c r="UUD862" s="399"/>
      <c r="UUE862" s="399"/>
      <c r="UUF862" s="399"/>
      <c r="UUG862" s="399"/>
      <c r="UUH862" s="399"/>
      <c r="UUI862" s="399"/>
      <c r="UUJ862" s="399"/>
      <c r="UUK862" s="399"/>
      <c r="UUL862" s="399"/>
      <c r="UUM862" s="399"/>
      <c r="UUN862" s="399"/>
      <c r="UUO862" s="399"/>
      <c r="UUP862" s="399"/>
      <c r="UUQ862" s="399"/>
      <c r="UUR862" s="399"/>
      <c r="UUS862" s="399"/>
      <c r="UUT862" s="399"/>
      <c r="UUU862" s="399"/>
      <c r="UUV862" s="399"/>
      <c r="UUW862" s="399"/>
      <c r="UUX862" s="399"/>
      <c r="UUY862" s="399"/>
      <c r="UUZ862" s="399"/>
      <c r="UVA862" s="399"/>
      <c r="UVB862" s="399"/>
      <c r="UVC862" s="399"/>
      <c r="UVD862" s="399"/>
      <c r="UVE862" s="399"/>
      <c r="UVF862" s="399"/>
      <c r="UVG862" s="399"/>
      <c r="UVH862" s="399"/>
      <c r="UVI862" s="399"/>
      <c r="UVJ862" s="399"/>
      <c r="UVK862" s="399"/>
      <c r="UVL862" s="399"/>
      <c r="UVM862" s="399"/>
      <c r="UVN862" s="399"/>
      <c r="UVO862" s="399"/>
      <c r="UVP862" s="399"/>
      <c r="UVQ862" s="399"/>
      <c r="UVR862" s="399"/>
      <c r="UVS862" s="399"/>
      <c r="UVT862" s="399"/>
      <c r="UVU862" s="399"/>
      <c r="UVV862" s="399"/>
      <c r="UVW862" s="399"/>
      <c r="UVX862" s="399"/>
      <c r="UVY862" s="399"/>
      <c r="UVZ862" s="399"/>
      <c r="UWA862" s="399"/>
      <c r="UWB862" s="399"/>
      <c r="UWC862" s="399"/>
      <c r="UWD862" s="399"/>
      <c r="UWE862" s="399"/>
      <c r="UWF862" s="399"/>
      <c r="UWG862" s="399"/>
      <c r="UWH862" s="399"/>
      <c r="UWI862" s="399"/>
      <c r="UWJ862" s="399"/>
      <c r="UWK862" s="399"/>
      <c r="UWL862" s="399"/>
      <c r="UWM862" s="399"/>
      <c r="UWN862" s="399"/>
      <c r="UWO862" s="399"/>
      <c r="UWP862" s="399"/>
      <c r="UWQ862" s="399"/>
      <c r="UWR862" s="399"/>
      <c r="UWS862" s="399"/>
      <c r="UWT862" s="399"/>
      <c r="UWU862" s="399"/>
      <c r="UWV862" s="399"/>
      <c r="UWW862" s="399"/>
      <c r="UWX862" s="399"/>
      <c r="UWY862" s="399"/>
      <c r="UWZ862" s="399"/>
      <c r="UXA862" s="399"/>
      <c r="UXB862" s="399"/>
      <c r="UXC862" s="399"/>
      <c r="UXD862" s="399"/>
      <c r="UXE862" s="399"/>
      <c r="UXF862" s="399"/>
      <c r="UXG862" s="399"/>
      <c r="UXH862" s="399"/>
      <c r="UXI862" s="399"/>
      <c r="UXJ862" s="399"/>
      <c r="UXK862" s="399"/>
      <c r="UXL862" s="399"/>
      <c r="UXM862" s="399"/>
      <c r="UXN862" s="399"/>
      <c r="UXO862" s="399"/>
      <c r="UXP862" s="399"/>
      <c r="UXQ862" s="399"/>
      <c r="UXR862" s="399"/>
      <c r="UXS862" s="399"/>
      <c r="UXT862" s="399"/>
      <c r="UXU862" s="399"/>
      <c r="UXV862" s="399"/>
      <c r="UXW862" s="399"/>
      <c r="UXX862" s="399"/>
      <c r="UXY862" s="399"/>
      <c r="UXZ862" s="399"/>
      <c r="UYA862" s="399"/>
      <c r="UYB862" s="399"/>
      <c r="UYC862" s="399"/>
      <c r="UYD862" s="399"/>
      <c r="UYE862" s="399"/>
      <c r="UYF862" s="399"/>
      <c r="UYG862" s="399"/>
      <c r="UYH862" s="399"/>
      <c r="UYI862" s="399"/>
      <c r="UYJ862" s="399"/>
      <c r="UYK862" s="399"/>
      <c r="UYL862" s="399"/>
      <c r="UYM862" s="399"/>
      <c r="UYN862" s="399"/>
      <c r="UYO862" s="399"/>
      <c r="UYP862" s="399"/>
      <c r="UYQ862" s="399"/>
      <c r="UYR862" s="399"/>
      <c r="UYS862" s="399"/>
      <c r="UYT862" s="399"/>
      <c r="UYU862" s="399"/>
      <c r="UYV862" s="399"/>
      <c r="UYW862" s="399"/>
      <c r="UYX862" s="399"/>
      <c r="UYY862" s="399"/>
      <c r="UYZ862" s="399"/>
      <c r="UZA862" s="399"/>
      <c r="UZB862" s="399"/>
      <c r="UZC862" s="399"/>
      <c r="UZD862" s="399"/>
      <c r="UZE862" s="399"/>
      <c r="UZF862" s="399"/>
      <c r="UZG862" s="399"/>
      <c r="UZH862" s="399"/>
      <c r="UZI862" s="399"/>
      <c r="UZJ862" s="399"/>
      <c r="UZK862" s="399"/>
      <c r="UZL862" s="399"/>
      <c r="UZM862" s="399"/>
      <c r="UZN862" s="399"/>
      <c r="UZO862" s="399"/>
      <c r="UZP862" s="399"/>
      <c r="UZQ862" s="399"/>
      <c r="UZR862" s="399"/>
      <c r="UZS862" s="399"/>
      <c r="UZT862" s="399"/>
      <c r="UZU862" s="399"/>
      <c r="UZV862" s="399"/>
      <c r="UZW862" s="399"/>
      <c r="UZX862" s="399"/>
      <c r="UZY862" s="399"/>
      <c r="UZZ862" s="399"/>
      <c r="VAA862" s="399"/>
      <c r="VAB862" s="399"/>
      <c r="VAC862" s="399"/>
      <c r="VAD862" s="399"/>
      <c r="VAE862" s="399"/>
      <c r="VAF862" s="399"/>
      <c r="VAG862" s="399"/>
      <c r="VAH862" s="399"/>
      <c r="VAI862" s="399"/>
      <c r="VAJ862" s="399"/>
      <c r="VAK862" s="399"/>
      <c r="VAL862" s="399"/>
      <c r="VAM862" s="399"/>
      <c r="VAN862" s="399"/>
      <c r="VAO862" s="399"/>
      <c r="VAP862" s="399"/>
      <c r="VAQ862" s="399"/>
      <c r="VAR862" s="399"/>
      <c r="VAS862" s="399"/>
      <c r="VAT862" s="399"/>
      <c r="VAU862" s="399"/>
      <c r="VAV862" s="399"/>
      <c r="VAW862" s="399"/>
      <c r="VAX862" s="399"/>
      <c r="VAY862" s="399"/>
      <c r="VAZ862" s="399"/>
      <c r="VBA862" s="399"/>
      <c r="VBB862" s="399"/>
      <c r="VBC862" s="399"/>
      <c r="VBD862" s="399"/>
      <c r="VBE862" s="399"/>
      <c r="VBF862" s="399"/>
      <c r="VBG862" s="399"/>
      <c r="VBH862" s="399"/>
      <c r="VBI862" s="399"/>
      <c r="VBJ862" s="399"/>
      <c r="VBK862" s="399"/>
      <c r="VBL862" s="399"/>
      <c r="VBM862" s="399"/>
      <c r="VBN862" s="399"/>
      <c r="VBO862" s="399"/>
      <c r="VBP862" s="399"/>
      <c r="VBQ862" s="399"/>
      <c r="VBR862" s="399"/>
      <c r="VBS862" s="399"/>
      <c r="VBT862" s="399"/>
      <c r="VBU862" s="399"/>
      <c r="VBV862" s="399"/>
      <c r="VBW862" s="399"/>
      <c r="VBX862" s="399"/>
      <c r="VBY862" s="399"/>
      <c r="VBZ862" s="399"/>
      <c r="VCA862" s="399"/>
      <c r="VCB862" s="399"/>
      <c r="VCC862" s="399"/>
      <c r="VCD862" s="399"/>
      <c r="VCE862" s="399"/>
      <c r="VCF862" s="399"/>
      <c r="VCG862" s="399"/>
      <c r="VCH862" s="399"/>
      <c r="VCI862" s="399"/>
      <c r="VCJ862" s="399"/>
      <c r="VCK862" s="399"/>
      <c r="VCL862" s="399"/>
      <c r="VCM862" s="399"/>
      <c r="VCN862" s="399"/>
      <c r="VCO862" s="399"/>
      <c r="VCP862" s="399"/>
      <c r="VCQ862" s="399"/>
      <c r="VCR862" s="399"/>
      <c r="VCS862" s="399"/>
      <c r="VCT862" s="399"/>
      <c r="VCU862" s="399"/>
      <c r="VCV862" s="399"/>
      <c r="VCW862" s="399"/>
      <c r="VCX862" s="399"/>
      <c r="VCY862" s="399"/>
      <c r="VCZ862" s="399"/>
      <c r="VDA862" s="399"/>
      <c r="VDB862" s="399"/>
      <c r="VDC862" s="399"/>
      <c r="VDD862" s="399"/>
      <c r="VDE862" s="399"/>
      <c r="VDF862" s="399"/>
      <c r="VDG862" s="399"/>
      <c r="VDH862" s="399"/>
      <c r="VDI862" s="399"/>
      <c r="VDJ862" s="399"/>
      <c r="VDK862" s="399"/>
      <c r="VDL862" s="399"/>
      <c r="VDM862" s="399"/>
      <c r="VDN862" s="399"/>
      <c r="VDO862" s="399"/>
      <c r="VDP862" s="399"/>
      <c r="VDQ862" s="399"/>
      <c r="VDR862" s="399"/>
      <c r="VDS862" s="399"/>
      <c r="VDT862" s="399"/>
      <c r="VDU862" s="399"/>
      <c r="VDV862" s="399"/>
      <c r="VDW862" s="399"/>
      <c r="VDX862" s="399"/>
      <c r="VDY862" s="399"/>
      <c r="VDZ862" s="399"/>
      <c r="VEA862" s="399"/>
      <c r="VEB862" s="399"/>
      <c r="VEC862" s="399"/>
      <c r="VED862" s="399"/>
      <c r="VEE862" s="399"/>
      <c r="VEF862" s="399"/>
      <c r="VEG862" s="399"/>
      <c r="VEH862" s="399"/>
      <c r="VEI862" s="399"/>
      <c r="VEJ862" s="399"/>
      <c r="VEK862" s="399"/>
      <c r="VEL862" s="399"/>
      <c r="VEM862" s="399"/>
      <c r="VEN862" s="399"/>
      <c r="VEO862" s="399"/>
      <c r="VEP862" s="399"/>
      <c r="VEQ862" s="399"/>
      <c r="VER862" s="399"/>
      <c r="VES862" s="399"/>
      <c r="VET862" s="399"/>
      <c r="VEU862" s="399"/>
      <c r="VEV862" s="399"/>
      <c r="VEW862" s="399"/>
      <c r="VEX862" s="399"/>
      <c r="VEY862" s="399"/>
      <c r="VEZ862" s="399"/>
      <c r="VFA862" s="399"/>
      <c r="VFB862" s="399"/>
      <c r="VFC862" s="399"/>
      <c r="VFD862" s="399"/>
      <c r="VFE862" s="399"/>
      <c r="VFF862" s="399"/>
      <c r="VFG862" s="399"/>
      <c r="VFH862" s="399"/>
      <c r="VFI862" s="399"/>
      <c r="VFJ862" s="399"/>
      <c r="VFK862" s="399"/>
      <c r="VFL862" s="399"/>
      <c r="VFM862" s="399"/>
      <c r="VFN862" s="399"/>
      <c r="VFO862" s="399"/>
      <c r="VFP862" s="399"/>
      <c r="VFQ862" s="399"/>
      <c r="VFR862" s="399"/>
      <c r="VFS862" s="399"/>
      <c r="VFT862" s="399"/>
      <c r="VFU862" s="399"/>
      <c r="VFV862" s="399"/>
      <c r="VFW862" s="399"/>
      <c r="VFX862" s="399"/>
      <c r="VFY862" s="399"/>
      <c r="VFZ862" s="399"/>
      <c r="VGA862" s="399"/>
      <c r="VGB862" s="399"/>
      <c r="VGC862" s="399"/>
      <c r="VGD862" s="399"/>
      <c r="VGE862" s="399"/>
      <c r="VGF862" s="399"/>
      <c r="VGG862" s="399"/>
      <c r="VGH862" s="399"/>
      <c r="VGI862" s="399"/>
      <c r="VGJ862" s="399"/>
      <c r="VGK862" s="399"/>
      <c r="VGL862" s="399"/>
      <c r="VGM862" s="399"/>
      <c r="VGN862" s="399"/>
      <c r="VGO862" s="399"/>
      <c r="VGP862" s="399"/>
      <c r="VGQ862" s="399"/>
      <c r="VGR862" s="399"/>
      <c r="VGS862" s="399"/>
      <c r="VGT862" s="399"/>
      <c r="VGU862" s="399"/>
      <c r="VGV862" s="399"/>
      <c r="VGW862" s="399"/>
      <c r="VGX862" s="399"/>
      <c r="VGY862" s="399"/>
      <c r="VGZ862" s="399"/>
      <c r="VHA862" s="399"/>
      <c r="VHB862" s="399"/>
      <c r="VHC862" s="399"/>
      <c r="VHD862" s="399"/>
      <c r="VHE862" s="399"/>
      <c r="VHF862" s="399"/>
      <c r="VHG862" s="399"/>
      <c r="VHH862" s="399"/>
      <c r="VHI862" s="399"/>
      <c r="VHJ862" s="399"/>
      <c r="VHK862" s="399"/>
      <c r="VHL862" s="399"/>
      <c r="VHM862" s="399"/>
      <c r="VHN862" s="399"/>
      <c r="VHO862" s="399"/>
      <c r="VHP862" s="399"/>
      <c r="VHQ862" s="399"/>
      <c r="VHR862" s="399"/>
      <c r="VHS862" s="399"/>
      <c r="VHT862" s="399"/>
      <c r="VHU862" s="399"/>
      <c r="VHV862" s="399"/>
      <c r="VHW862" s="399"/>
      <c r="VHX862" s="399"/>
      <c r="VHY862" s="399"/>
      <c r="VHZ862" s="399"/>
      <c r="VIA862" s="399"/>
      <c r="VIB862" s="399"/>
      <c r="VIC862" s="399"/>
      <c r="VID862" s="399"/>
      <c r="VIE862" s="399"/>
      <c r="VIF862" s="399"/>
      <c r="VIG862" s="399"/>
      <c r="VIH862" s="399"/>
      <c r="VII862" s="399"/>
      <c r="VIJ862" s="399"/>
      <c r="VIK862" s="399"/>
      <c r="VIL862" s="399"/>
      <c r="VIM862" s="399"/>
      <c r="VIN862" s="399"/>
      <c r="VIO862" s="399"/>
      <c r="VIP862" s="399"/>
      <c r="VIQ862" s="399"/>
      <c r="VIR862" s="399"/>
      <c r="VIS862" s="399"/>
      <c r="VIT862" s="399"/>
      <c r="VIU862" s="399"/>
      <c r="VIV862" s="399"/>
      <c r="VIW862" s="399"/>
      <c r="VIX862" s="399"/>
      <c r="VIY862" s="399"/>
      <c r="VIZ862" s="399"/>
      <c r="VJA862" s="399"/>
      <c r="VJB862" s="399"/>
      <c r="VJC862" s="399"/>
      <c r="VJD862" s="399"/>
      <c r="VJE862" s="399"/>
      <c r="VJF862" s="399"/>
      <c r="VJG862" s="399"/>
      <c r="VJH862" s="399"/>
      <c r="VJI862" s="399"/>
      <c r="VJJ862" s="399"/>
      <c r="VJK862" s="399"/>
      <c r="VJL862" s="399"/>
      <c r="VJM862" s="399"/>
      <c r="VJN862" s="399"/>
      <c r="VJO862" s="399"/>
      <c r="VJP862" s="399"/>
      <c r="VJQ862" s="399"/>
      <c r="VJR862" s="399"/>
      <c r="VJS862" s="399"/>
      <c r="VJT862" s="399"/>
      <c r="VJU862" s="399"/>
      <c r="VJV862" s="399"/>
      <c r="VJW862" s="399"/>
      <c r="VJX862" s="399"/>
      <c r="VJY862" s="399"/>
      <c r="VJZ862" s="399"/>
      <c r="VKA862" s="399"/>
      <c r="VKB862" s="399"/>
      <c r="VKC862" s="399"/>
      <c r="VKD862" s="399"/>
      <c r="VKE862" s="399"/>
      <c r="VKF862" s="399"/>
      <c r="VKG862" s="399"/>
      <c r="VKH862" s="399"/>
      <c r="VKI862" s="399"/>
      <c r="VKJ862" s="399"/>
      <c r="VKK862" s="399"/>
      <c r="VKL862" s="399"/>
      <c r="VKM862" s="399"/>
      <c r="VKN862" s="399"/>
      <c r="VKO862" s="399"/>
      <c r="VKP862" s="399"/>
      <c r="VKQ862" s="399"/>
      <c r="VKR862" s="399"/>
      <c r="VKS862" s="399"/>
      <c r="VKT862" s="399"/>
      <c r="VKU862" s="399"/>
      <c r="VKV862" s="399"/>
      <c r="VKW862" s="399"/>
      <c r="VKX862" s="399"/>
      <c r="VKY862" s="399"/>
      <c r="VKZ862" s="399"/>
      <c r="VLA862" s="399"/>
      <c r="VLB862" s="399"/>
      <c r="VLC862" s="399"/>
      <c r="VLD862" s="399"/>
      <c r="VLE862" s="399"/>
      <c r="VLF862" s="399"/>
      <c r="VLG862" s="399"/>
      <c r="VLH862" s="399"/>
      <c r="VLI862" s="399"/>
      <c r="VLJ862" s="399"/>
      <c r="VLK862" s="399"/>
      <c r="VLL862" s="399"/>
      <c r="VLM862" s="399"/>
      <c r="VLN862" s="399"/>
      <c r="VLO862" s="399"/>
      <c r="VLP862" s="399"/>
      <c r="VLQ862" s="399"/>
      <c r="VLR862" s="399"/>
      <c r="VLS862" s="399"/>
      <c r="VLT862" s="399"/>
      <c r="VLU862" s="399"/>
      <c r="VLV862" s="399"/>
      <c r="VLW862" s="399"/>
      <c r="VLX862" s="399"/>
      <c r="VLY862" s="399"/>
      <c r="VLZ862" s="399"/>
      <c r="VMA862" s="399"/>
      <c r="VMB862" s="399"/>
      <c r="VMC862" s="399"/>
      <c r="VMD862" s="399"/>
      <c r="VME862" s="399"/>
      <c r="VMF862" s="399"/>
      <c r="VMG862" s="399"/>
      <c r="VMH862" s="399"/>
      <c r="VMI862" s="399"/>
      <c r="VMJ862" s="399"/>
      <c r="VMK862" s="399"/>
      <c r="VML862" s="399"/>
      <c r="VMM862" s="399"/>
      <c r="VMN862" s="399"/>
      <c r="VMO862" s="399"/>
      <c r="VMP862" s="399"/>
      <c r="VMQ862" s="399"/>
      <c r="VMR862" s="399"/>
      <c r="VMS862" s="399"/>
      <c r="VMT862" s="399"/>
      <c r="VMU862" s="399"/>
      <c r="VMV862" s="399"/>
      <c r="VMW862" s="399"/>
      <c r="VMX862" s="399"/>
      <c r="VMY862" s="399"/>
      <c r="VMZ862" s="399"/>
      <c r="VNA862" s="399"/>
      <c r="VNB862" s="399"/>
      <c r="VNC862" s="399"/>
      <c r="VND862" s="399"/>
      <c r="VNE862" s="399"/>
      <c r="VNF862" s="399"/>
      <c r="VNG862" s="399"/>
      <c r="VNH862" s="399"/>
      <c r="VNI862" s="399"/>
      <c r="VNJ862" s="399"/>
      <c r="VNK862" s="399"/>
      <c r="VNL862" s="399"/>
      <c r="VNM862" s="399"/>
      <c r="VNN862" s="399"/>
      <c r="VNO862" s="399"/>
      <c r="VNP862" s="399"/>
      <c r="VNQ862" s="399"/>
      <c r="VNR862" s="399"/>
      <c r="VNS862" s="399"/>
      <c r="VNT862" s="399"/>
      <c r="VNU862" s="399"/>
      <c r="VNV862" s="399"/>
      <c r="VNW862" s="399"/>
      <c r="VNX862" s="399"/>
      <c r="VNY862" s="399"/>
      <c r="VNZ862" s="399"/>
      <c r="VOA862" s="399"/>
      <c r="VOB862" s="399"/>
      <c r="VOC862" s="399"/>
      <c r="VOD862" s="399"/>
      <c r="VOE862" s="399"/>
      <c r="VOF862" s="399"/>
      <c r="VOG862" s="399"/>
      <c r="VOH862" s="399"/>
      <c r="VOI862" s="399"/>
      <c r="VOJ862" s="399"/>
      <c r="VOK862" s="399"/>
      <c r="VOL862" s="399"/>
      <c r="VOM862" s="399"/>
      <c r="VON862" s="399"/>
      <c r="VOO862" s="399"/>
      <c r="VOP862" s="399"/>
      <c r="VOQ862" s="399"/>
      <c r="VOR862" s="399"/>
      <c r="VOS862" s="399"/>
      <c r="VOT862" s="399"/>
      <c r="VOU862" s="399"/>
      <c r="VOV862" s="399"/>
      <c r="VOW862" s="399"/>
      <c r="VOX862" s="399"/>
      <c r="VOY862" s="399"/>
      <c r="VOZ862" s="399"/>
      <c r="VPA862" s="399"/>
      <c r="VPB862" s="399"/>
      <c r="VPC862" s="399"/>
      <c r="VPD862" s="399"/>
      <c r="VPE862" s="399"/>
      <c r="VPF862" s="399"/>
      <c r="VPG862" s="399"/>
      <c r="VPH862" s="399"/>
      <c r="VPI862" s="399"/>
      <c r="VPJ862" s="399"/>
      <c r="VPK862" s="399"/>
      <c r="VPL862" s="399"/>
      <c r="VPM862" s="399"/>
      <c r="VPN862" s="399"/>
      <c r="VPO862" s="399"/>
      <c r="VPP862" s="399"/>
      <c r="VPQ862" s="399"/>
      <c r="VPR862" s="399"/>
      <c r="VPS862" s="399"/>
      <c r="VPT862" s="399"/>
      <c r="VPU862" s="399"/>
      <c r="VPV862" s="399"/>
      <c r="VPW862" s="399"/>
      <c r="VPX862" s="399"/>
      <c r="VPY862" s="399"/>
      <c r="VPZ862" s="399"/>
      <c r="VQA862" s="399"/>
      <c r="VQB862" s="399"/>
      <c r="VQC862" s="399"/>
      <c r="VQD862" s="399"/>
      <c r="VQE862" s="399"/>
      <c r="VQF862" s="399"/>
      <c r="VQG862" s="399"/>
      <c r="VQH862" s="399"/>
      <c r="VQI862" s="399"/>
      <c r="VQJ862" s="399"/>
      <c r="VQK862" s="399"/>
      <c r="VQL862" s="399"/>
      <c r="VQM862" s="399"/>
      <c r="VQN862" s="399"/>
      <c r="VQO862" s="399"/>
      <c r="VQP862" s="399"/>
      <c r="VQQ862" s="399"/>
      <c r="VQR862" s="399"/>
      <c r="VQS862" s="399"/>
      <c r="VQT862" s="399"/>
      <c r="VQU862" s="399"/>
      <c r="VQV862" s="399"/>
      <c r="VQW862" s="399"/>
      <c r="VQX862" s="399"/>
      <c r="VQY862" s="399"/>
      <c r="VQZ862" s="399"/>
      <c r="VRA862" s="399"/>
      <c r="VRB862" s="399"/>
      <c r="VRC862" s="399"/>
      <c r="VRD862" s="399"/>
      <c r="VRE862" s="399"/>
      <c r="VRF862" s="399"/>
      <c r="VRG862" s="399"/>
      <c r="VRH862" s="399"/>
      <c r="VRI862" s="399"/>
      <c r="VRJ862" s="399"/>
      <c r="VRK862" s="399"/>
      <c r="VRL862" s="399"/>
      <c r="VRM862" s="399"/>
      <c r="VRN862" s="399"/>
      <c r="VRO862" s="399"/>
      <c r="VRP862" s="399"/>
      <c r="VRQ862" s="399"/>
      <c r="VRR862" s="399"/>
      <c r="VRS862" s="399"/>
      <c r="VRT862" s="399"/>
      <c r="VRU862" s="399"/>
      <c r="VRV862" s="399"/>
      <c r="VRW862" s="399"/>
      <c r="VRX862" s="399"/>
      <c r="VRY862" s="399"/>
      <c r="VRZ862" s="399"/>
      <c r="VSA862" s="399"/>
      <c r="VSB862" s="399"/>
      <c r="VSC862" s="399"/>
      <c r="VSD862" s="399"/>
      <c r="VSE862" s="399"/>
      <c r="VSF862" s="399"/>
      <c r="VSG862" s="399"/>
      <c r="VSH862" s="399"/>
      <c r="VSI862" s="399"/>
      <c r="VSJ862" s="399"/>
      <c r="VSK862" s="399"/>
      <c r="VSL862" s="399"/>
      <c r="VSM862" s="399"/>
      <c r="VSN862" s="399"/>
      <c r="VSO862" s="399"/>
      <c r="VSP862" s="399"/>
      <c r="VSQ862" s="399"/>
      <c r="VSR862" s="399"/>
      <c r="VSS862" s="399"/>
      <c r="VST862" s="399"/>
      <c r="VSU862" s="399"/>
      <c r="VSV862" s="399"/>
      <c r="VSW862" s="399"/>
      <c r="VSX862" s="399"/>
      <c r="VSY862" s="399"/>
      <c r="VSZ862" s="399"/>
      <c r="VTA862" s="399"/>
      <c r="VTB862" s="399"/>
      <c r="VTC862" s="399"/>
      <c r="VTD862" s="399"/>
      <c r="VTE862" s="399"/>
      <c r="VTF862" s="399"/>
      <c r="VTG862" s="399"/>
      <c r="VTH862" s="399"/>
      <c r="VTI862" s="399"/>
      <c r="VTJ862" s="399"/>
      <c r="VTK862" s="399"/>
      <c r="VTL862" s="399"/>
      <c r="VTM862" s="399"/>
      <c r="VTN862" s="399"/>
      <c r="VTO862" s="399"/>
      <c r="VTP862" s="399"/>
      <c r="VTQ862" s="399"/>
      <c r="VTR862" s="399"/>
      <c r="VTS862" s="399"/>
      <c r="VTT862" s="399"/>
      <c r="VTU862" s="399"/>
      <c r="VTV862" s="399"/>
      <c r="VTW862" s="399"/>
      <c r="VTX862" s="399"/>
      <c r="VTY862" s="399"/>
      <c r="VTZ862" s="399"/>
      <c r="VUA862" s="399"/>
      <c r="VUB862" s="399"/>
      <c r="VUC862" s="399"/>
      <c r="VUD862" s="399"/>
      <c r="VUE862" s="399"/>
      <c r="VUF862" s="399"/>
      <c r="VUG862" s="399"/>
      <c r="VUH862" s="399"/>
      <c r="VUI862" s="399"/>
      <c r="VUJ862" s="399"/>
      <c r="VUK862" s="399"/>
      <c r="VUL862" s="399"/>
      <c r="VUM862" s="399"/>
      <c r="VUN862" s="399"/>
      <c r="VUO862" s="399"/>
      <c r="VUP862" s="399"/>
      <c r="VUQ862" s="399"/>
      <c r="VUR862" s="399"/>
      <c r="VUS862" s="399"/>
      <c r="VUT862" s="399"/>
      <c r="VUU862" s="399"/>
      <c r="VUV862" s="399"/>
      <c r="VUW862" s="399"/>
      <c r="VUX862" s="399"/>
      <c r="VUY862" s="399"/>
      <c r="VUZ862" s="399"/>
      <c r="VVA862" s="399"/>
      <c r="VVB862" s="399"/>
      <c r="VVC862" s="399"/>
      <c r="VVD862" s="399"/>
      <c r="VVE862" s="399"/>
      <c r="VVF862" s="399"/>
      <c r="VVG862" s="399"/>
      <c r="VVH862" s="399"/>
      <c r="VVI862" s="399"/>
      <c r="VVJ862" s="399"/>
      <c r="VVK862" s="399"/>
      <c r="VVL862" s="399"/>
      <c r="VVM862" s="399"/>
      <c r="VVN862" s="399"/>
      <c r="VVO862" s="399"/>
      <c r="VVP862" s="399"/>
      <c r="VVQ862" s="399"/>
      <c r="VVR862" s="399"/>
      <c r="VVS862" s="399"/>
      <c r="VVT862" s="399"/>
      <c r="VVU862" s="399"/>
      <c r="VVV862" s="399"/>
      <c r="VVW862" s="399"/>
      <c r="VVX862" s="399"/>
      <c r="VVY862" s="399"/>
      <c r="VVZ862" s="399"/>
      <c r="VWA862" s="399"/>
      <c r="VWB862" s="399"/>
      <c r="VWC862" s="399"/>
      <c r="VWD862" s="399"/>
      <c r="VWE862" s="399"/>
      <c r="VWF862" s="399"/>
      <c r="VWG862" s="399"/>
      <c r="VWH862" s="399"/>
      <c r="VWI862" s="399"/>
      <c r="VWJ862" s="399"/>
      <c r="VWK862" s="399"/>
      <c r="VWL862" s="399"/>
      <c r="VWM862" s="399"/>
      <c r="VWN862" s="399"/>
      <c r="VWO862" s="399"/>
      <c r="VWP862" s="399"/>
      <c r="VWQ862" s="399"/>
      <c r="VWR862" s="399"/>
      <c r="VWS862" s="399"/>
      <c r="VWT862" s="399"/>
      <c r="VWU862" s="399"/>
      <c r="VWV862" s="399"/>
      <c r="VWW862" s="399"/>
      <c r="VWX862" s="399"/>
      <c r="VWY862" s="399"/>
      <c r="VWZ862" s="399"/>
      <c r="VXA862" s="399"/>
      <c r="VXB862" s="399"/>
      <c r="VXC862" s="399"/>
      <c r="VXD862" s="399"/>
      <c r="VXE862" s="399"/>
      <c r="VXF862" s="399"/>
      <c r="VXG862" s="399"/>
      <c r="VXH862" s="399"/>
      <c r="VXI862" s="399"/>
      <c r="VXJ862" s="399"/>
      <c r="VXK862" s="399"/>
      <c r="VXL862" s="399"/>
      <c r="VXM862" s="399"/>
      <c r="VXN862" s="399"/>
      <c r="VXO862" s="399"/>
      <c r="VXP862" s="399"/>
      <c r="VXQ862" s="399"/>
      <c r="VXR862" s="399"/>
      <c r="VXS862" s="399"/>
      <c r="VXT862" s="399"/>
      <c r="VXU862" s="399"/>
      <c r="VXV862" s="399"/>
      <c r="VXW862" s="399"/>
      <c r="VXX862" s="399"/>
      <c r="VXY862" s="399"/>
      <c r="VXZ862" s="399"/>
      <c r="VYA862" s="399"/>
      <c r="VYB862" s="399"/>
      <c r="VYC862" s="399"/>
      <c r="VYD862" s="399"/>
      <c r="VYE862" s="399"/>
      <c r="VYF862" s="399"/>
      <c r="VYG862" s="399"/>
      <c r="VYH862" s="399"/>
      <c r="VYI862" s="399"/>
      <c r="VYJ862" s="399"/>
      <c r="VYK862" s="399"/>
      <c r="VYL862" s="399"/>
      <c r="VYM862" s="399"/>
      <c r="VYN862" s="399"/>
      <c r="VYO862" s="399"/>
      <c r="VYP862" s="399"/>
      <c r="VYQ862" s="399"/>
      <c r="VYR862" s="399"/>
      <c r="VYS862" s="399"/>
      <c r="VYT862" s="399"/>
      <c r="VYU862" s="399"/>
      <c r="VYV862" s="399"/>
      <c r="VYW862" s="399"/>
      <c r="VYX862" s="399"/>
      <c r="VYY862" s="399"/>
      <c r="VYZ862" s="399"/>
      <c r="VZA862" s="399"/>
      <c r="VZB862" s="399"/>
      <c r="VZC862" s="399"/>
      <c r="VZD862" s="399"/>
      <c r="VZE862" s="399"/>
      <c r="VZF862" s="399"/>
      <c r="VZG862" s="399"/>
      <c r="VZH862" s="399"/>
      <c r="VZI862" s="399"/>
      <c r="VZJ862" s="399"/>
      <c r="VZK862" s="399"/>
      <c r="VZL862" s="399"/>
      <c r="VZM862" s="399"/>
      <c r="VZN862" s="399"/>
      <c r="VZO862" s="399"/>
      <c r="VZP862" s="399"/>
      <c r="VZQ862" s="399"/>
      <c r="VZR862" s="399"/>
      <c r="VZS862" s="399"/>
      <c r="VZT862" s="399"/>
      <c r="VZU862" s="399"/>
      <c r="VZV862" s="399"/>
      <c r="VZW862" s="399"/>
      <c r="VZX862" s="399"/>
      <c r="VZY862" s="399"/>
      <c r="VZZ862" s="399"/>
      <c r="WAA862" s="399"/>
      <c r="WAB862" s="399"/>
      <c r="WAC862" s="399"/>
      <c r="WAD862" s="399"/>
      <c r="WAE862" s="399"/>
      <c r="WAF862" s="399"/>
      <c r="WAG862" s="399"/>
      <c r="WAH862" s="399"/>
      <c r="WAI862" s="399"/>
      <c r="WAJ862" s="399"/>
      <c r="WAK862" s="399"/>
      <c r="WAL862" s="399"/>
      <c r="WAM862" s="399"/>
      <c r="WAN862" s="399"/>
      <c r="WAO862" s="399"/>
      <c r="WAP862" s="399"/>
      <c r="WAQ862" s="399"/>
      <c r="WAR862" s="399"/>
      <c r="WAS862" s="399"/>
      <c r="WAT862" s="399"/>
      <c r="WAU862" s="399"/>
      <c r="WAV862" s="399"/>
      <c r="WAW862" s="399"/>
      <c r="WAX862" s="399"/>
      <c r="WAY862" s="399"/>
      <c r="WAZ862" s="399"/>
      <c r="WBA862" s="399"/>
      <c r="WBB862" s="399"/>
      <c r="WBC862" s="399"/>
      <c r="WBD862" s="399"/>
      <c r="WBE862" s="399"/>
      <c r="WBF862" s="399"/>
      <c r="WBG862" s="399"/>
      <c r="WBH862" s="399"/>
      <c r="WBI862" s="399"/>
      <c r="WBJ862" s="399"/>
      <c r="WBK862" s="399"/>
      <c r="WBL862" s="399"/>
      <c r="WBM862" s="399"/>
      <c r="WBN862" s="399"/>
      <c r="WBO862" s="399"/>
      <c r="WBP862" s="399"/>
      <c r="WBQ862" s="399"/>
      <c r="WBR862" s="399"/>
      <c r="WBS862" s="399"/>
      <c r="WBT862" s="399"/>
      <c r="WBU862" s="399"/>
      <c r="WBV862" s="399"/>
      <c r="WBW862" s="399"/>
      <c r="WBX862" s="399"/>
      <c r="WBY862" s="399"/>
      <c r="WBZ862" s="399"/>
      <c r="WCA862" s="399"/>
      <c r="WCB862" s="399"/>
      <c r="WCC862" s="399"/>
      <c r="WCD862" s="399"/>
      <c r="WCE862" s="399"/>
      <c r="WCF862" s="399"/>
      <c r="WCG862" s="399"/>
      <c r="WCH862" s="399"/>
      <c r="WCI862" s="399"/>
      <c r="WCJ862" s="399"/>
      <c r="WCK862" s="399"/>
      <c r="WCL862" s="399"/>
      <c r="WCM862" s="399"/>
      <c r="WCN862" s="399"/>
      <c r="WCO862" s="399"/>
      <c r="WCP862" s="399"/>
      <c r="WCQ862" s="399"/>
      <c r="WCR862" s="399"/>
      <c r="WCS862" s="399"/>
      <c r="WCT862" s="399"/>
      <c r="WCU862" s="399"/>
      <c r="WCV862" s="399"/>
      <c r="WCW862" s="399"/>
      <c r="WCX862" s="399"/>
      <c r="WCY862" s="399"/>
      <c r="WCZ862" s="399"/>
      <c r="WDA862" s="399"/>
      <c r="WDB862" s="399"/>
      <c r="WDC862" s="399"/>
      <c r="WDD862" s="399"/>
      <c r="WDE862" s="399"/>
      <c r="WDF862" s="399"/>
      <c r="WDG862" s="399"/>
      <c r="WDH862" s="399"/>
      <c r="WDI862" s="399"/>
      <c r="WDJ862" s="399"/>
      <c r="WDK862" s="399"/>
      <c r="WDL862" s="399"/>
      <c r="WDM862" s="399"/>
      <c r="WDN862" s="399"/>
      <c r="WDO862" s="399"/>
      <c r="WDP862" s="399"/>
      <c r="WDQ862" s="399"/>
      <c r="WDR862" s="399"/>
      <c r="WDS862" s="399"/>
      <c r="WDT862" s="399"/>
      <c r="WDU862" s="399"/>
      <c r="WDV862" s="399"/>
      <c r="WDW862" s="399"/>
      <c r="WDX862" s="399"/>
      <c r="WDY862" s="399"/>
      <c r="WDZ862" s="399"/>
      <c r="WEA862" s="399"/>
      <c r="WEB862" s="399"/>
      <c r="WEC862" s="399"/>
      <c r="WED862" s="399"/>
      <c r="WEE862" s="399"/>
      <c r="WEF862" s="399"/>
      <c r="WEG862" s="399"/>
      <c r="WEH862" s="399"/>
      <c r="WEI862" s="399"/>
      <c r="WEJ862" s="399"/>
      <c r="WEK862" s="399"/>
      <c r="WEL862" s="399"/>
      <c r="WEM862" s="399"/>
      <c r="WEN862" s="399"/>
      <c r="WEO862" s="399"/>
      <c r="WEP862" s="399"/>
      <c r="WEQ862" s="399"/>
      <c r="WER862" s="399"/>
      <c r="WES862" s="399"/>
      <c r="WET862" s="399"/>
      <c r="WEU862" s="399"/>
      <c r="WEV862" s="399"/>
      <c r="WEW862" s="399"/>
      <c r="WEX862" s="399"/>
      <c r="WEY862" s="399"/>
      <c r="WEZ862" s="399"/>
      <c r="WFA862" s="399"/>
      <c r="WFB862" s="399"/>
      <c r="WFC862" s="399"/>
      <c r="WFD862" s="399"/>
      <c r="WFE862" s="399"/>
      <c r="WFF862" s="399"/>
      <c r="WFG862" s="399"/>
      <c r="WFH862" s="399"/>
      <c r="WFI862" s="399"/>
      <c r="WFJ862" s="399"/>
      <c r="WFK862" s="399"/>
      <c r="WFL862" s="399"/>
      <c r="WFM862" s="399"/>
      <c r="WFN862" s="399"/>
      <c r="WFO862" s="399"/>
      <c r="WFP862" s="399"/>
      <c r="WFQ862" s="399"/>
      <c r="WFR862" s="399"/>
      <c r="WFS862" s="399"/>
      <c r="WFT862" s="399"/>
      <c r="WFU862" s="399"/>
      <c r="WFV862" s="399"/>
      <c r="WFW862" s="399"/>
      <c r="WFX862" s="399"/>
      <c r="WFY862" s="399"/>
      <c r="WFZ862" s="399"/>
      <c r="WGA862" s="399"/>
      <c r="WGB862" s="399"/>
      <c r="WGC862" s="399"/>
      <c r="WGD862" s="399"/>
      <c r="WGE862" s="399"/>
      <c r="WGF862" s="399"/>
      <c r="WGG862" s="399"/>
      <c r="WGH862" s="399"/>
      <c r="WGI862" s="399"/>
      <c r="WGJ862" s="399"/>
      <c r="WGK862" s="399"/>
      <c r="WGL862" s="399"/>
      <c r="WGM862" s="399"/>
      <c r="WGN862" s="399"/>
      <c r="WGO862" s="399"/>
      <c r="WGP862" s="399"/>
      <c r="WGQ862" s="399"/>
      <c r="WGR862" s="399"/>
      <c r="WGS862" s="399"/>
      <c r="WGT862" s="399"/>
      <c r="WGU862" s="399"/>
      <c r="WGV862" s="399"/>
      <c r="WGW862" s="399"/>
      <c r="WGX862" s="399"/>
      <c r="WGY862" s="399"/>
      <c r="WGZ862" s="399"/>
      <c r="WHA862" s="399"/>
      <c r="WHB862" s="399"/>
      <c r="WHC862" s="399"/>
      <c r="WHD862" s="399"/>
      <c r="WHE862" s="399"/>
      <c r="WHF862" s="399"/>
      <c r="WHG862" s="399"/>
      <c r="WHH862" s="399"/>
      <c r="WHI862" s="399"/>
      <c r="WHJ862" s="399"/>
      <c r="WHK862" s="399"/>
      <c r="WHL862" s="399"/>
      <c r="WHM862" s="399"/>
      <c r="WHN862" s="399"/>
      <c r="WHO862" s="399"/>
      <c r="WHP862" s="399"/>
      <c r="WHQ862" s="399"/>
      <c r="WHR862" s="399"/>
      <c r="WHS862" s="399"/>
      <c r="WHT862" s="399"/>
      <c r="WHU862" s="399"/>
      <c r="WHV862" s="399"/>
      <c r="WHW862" s="399"/>
      <c r="WHX862" s="399"/>
      <c r="WHY862" s="399"/>
      <c r="WHZ862" s="399"/>
      <c r="WIA862" s="399"/>
      <c r="WIB862" s="399"/>
      <c r="WIC862" s="399"/>
      <c r="WID862" s="399"/>
      <c r="WIE862" s="399"/>
      <c r="WIF862" s="399"/>
      <c r="WIG862" s="399"/>
      <c r="WIH862" s="399"/>
      <c r="WII862" s="399"/>
      <c r="WIJ862" s="399"/>
      <c r="WIK862" s="399"/>
      <c r="WIL862" s="399"/>
      <c r="WIM862" s="399"/>
      <c r="WIN862" s="399"/>
      <c r="WIO862" s="399"/>
      <c r="WIP862" s="399"/>
      <c r="WIQ862" s="399"/>
      <c r="WIR862" s="399"/>
      <c r="WIS862" s="399"/>
      <c r="WIT862" s="399"/>
      <c r="WIU862" s="399"/>
      <c r="WIV862" s="399"/>
      <c r="WIW862" s="399"/>
      <c r="WIX862" s="399"/>
      <c r="WIY862" s="399"/>
      <c r="WIZ862" s="399"/>
      <c r="WJA862" s="399"/>
      <c r="WJB862" s="399"/>
      <c r="WJC862" s="399"/>
      <c r="WJD862" s="399"/>
      <c r="WJE862" s="399"/>
      <c r="WJF862" s="399"/>
      <c r="WJG862" s="399"/>
      <c r="WJH862" s="399"/>
      <c r="WJI862" s="399"/>
      <c r="WJJ862" s="399"/>
      <c r="WJK862" s="399"/>
      <c r="WJL862" s="399"/>
      <c r="WJM862" s="399"/>
      <c r="WJN862" s="399"/>
      <c r="WJO862" s="399"/>
      <c r="WJP862" s="399"/>
      <c r="WJQ862" s="399"/>
      <c r="WJR862" s="399"/>
      <c r="WJS862" s="399"/>
      <c r="WJT862" s="399"/>
      <c r="WJU862" s="399"/>
      <c r="WJV862" s="399"/>
      <c r="WJW862" s="399"/>
      <c r="WJX862" s="399"/>
      <c r="WJY862" s="399"/>
      <c r="WJZ862" s="399"/>
      <c r="WKA862" s="399"/>
      <c r="WKB862" s="399"/>
      <c r="WKC862" s="399"/>
      <c r="WKD862" s="399"/>
      <c r="WKE862" s="399"/>
      <c r="WKF862" s="399"/>
      <c r="WKG862" s="399"/>
      <c r="WKH862" s="399"/>
      <c r="WKI862" s="399"/>
      <c r="WKJ862" s="399"/>
      <c r="WKK862" s="399"/>
      <c r="WKL862" s="399"/>
      <c r="WKM862" s="399"/>
      <c r="WKN862" s="399"/>
      <c r="WKO862" s="399"/>
      <c r="WKP862" s="399"/>
      <c r="WKQ862" s="399"/>
      <c r="WKR862" s="399"/>
      <c r="WKS862" s="399"/>
      <c r="WKT862" s="399"/>
      <c r="WKU862" s="399"/>
      <c r="WKV862" s="399"/>
      <c r="WKW862" s="399"/>
      <c r="WKX862" s="399"/>
      <c r="WKY862" s="399"/>
      <c r="WKZ862" s="399"/>
      <c r="WLA862" s="399"/>
      <c r="WLB862" s="399"/>
      <c r="WLC862" s="399"/>
      <c r="WLD862" s="399"/>
      <c r="WLE862" s="399"/>
      <c r="WLF862" s="399"/>
      <c r="WLG862" s="399"/>
      <c r="WLH862" s="399"/>
      <c r="WLI862" s="399"/>
      <c r="WLJ862" s="399"/>
      <c r="WLK862" s="399"/>
      <c r="WLL862" s="399"/>
      <c r="WLM862" s="399"/>
      <c r="WLN862" s="399"/>
      <c r="WLO862" s="399"/>
      <c r="WLP862" s="399"/>
      <c r="WLQ862" s="399"/>
      <c r="WLR862" s="399"/>
      <c r="WLS862" s="399"/>
      <c r="WLT862" s="399"/>
      <c r="WLU862" s="399"/>
      <c r="WLV862" s="399"/>
      <c r="WLW862" s="399"/>
      <c r="WLX862" s="399"/>
      <c r="WLY862" s="399"/>
      <c r="WLZ862" s="399"/>
      <c r="WMA862" s="399"/>
      <c r="WMB862" s="399"/>
      <c r="WMC862" s="399"/>
      <c r="WMD862" s="399"/>
      <c r="WME862" s="399"/>
      <c r="WMF862" s="399"/>
      <c r="WMG862" s="399"/>
      <c r="WMH862" s="399"/>
      <c r="WMI862" s="399"/>
      <c r="WMJ862" s="399"/>
      <c r="WMK862" s="399"/>
      <c r="WML862" s="399"/>
      <c r="WMM862" s="399"/>
      <c r="WMN862" s="399"/>
      <c r="WMO862" s="399"/>
      <c r="WMP862" s="399"/>
      <c r="WMQ862" s="399"/>
      <c r="WMR862" s="399"/>
      <c r="WMS862" s="399"/>
      <c r="WMT862" s="399"/>
      <c r="WMU862" s="399"/>
      <c r="WMV862" s="399"/>
      <c r="WMW862" s="399"/>
      <c r="WMX862" s="399"/>
      <c r="WMY862" s="399"/>
      <c r="WMZ862" s="399"/>
      <c r="WNA862" s="399"/>
      <c r="WNB862" s="399"/>
      <c r="WNC862" s="399"/>
      <c r="WND862" s="399"/>
      <c r="WNE862" s="399"/>
      <c r="WNF862" s="399"/>
      <c r="WNG862" s="399"/>
      <c r="WNH862" s="399"/>
      <c r="WNI862" s="399"/>
      <c r="WNJ862" s="399"/>
      <c r="WNK862" s="399"/>
      <c r="WNL862" s="399"/>
      <c r="WNM862" s="399"/>
      <c r="WNN862" s="399"/>
      <c r="WNO862" s="399"/>
      <c r="WNP862" s="399"/>
      <c r="WNQ862" s="399"/>
      <c r="WNR862" s="399"/>
      <c r="WNS862" s="399"/>
      <c r="WNT862" s="399"/>
      <c r="WNU862" s="399"/>
      <c r="WNV862" s="399"/>
      <c r="WNW862" s="399"/>
      <c r="WNX862" s="399"/>
      <c r="WNY862" s="399"/>
      <c r="WNZ862" s="399"/>
      <c r="WOA862" s="399"/>
      <c r="WOB862" s="399"/>
      <c r="WOC862" s="399"/>
      <c r="WOD862" s="399"/>
      <c r="WOE862" s="399"/>
      <c r="WOF862" s="399"/>
      <c r="WOG862" s="399"/>
      <c r="WOH862" s="399"/>
      <c r="WOI862" s="399"/>
      <c r="WOJ862" s="399"/>
      <c r="WOK862" s="399"/>
      <c r="WOL862" s="399"/>
      <c r="WOM862" s="399"/>
      <c r="WON862" s="399"/>
      <c r="WOO862" s="399"/>
      <c r="WOP862" s="399"/>
      <c r="WOQ862" s="399"/>
      <c r="WOR862" s="399"/>
      <c r="WOS862" s="399"/>
      <c r="WOT862" s="399"/>
      <c r="WOU862" s="399"/>
      <c r="WOV862" s="399"/>
      <c r="WOW862" s="399"/>
      <c r="WOX862" s="399"/>
      <c r="WOY862" s="399"/>
      <c r="WOZ862" s="399"/>
      <c r="WPA862" s="399"/>
      <c r="WPB862" s="399"/>
      <c r="WPC862" s="399"/>
      <c r="WPD862" s="399"/>
      <c r="WPE862" s="399"/>
      <c r="WPF862" s="399"/>
      <c r="WPG862" s="399"/>
      <c r="WPH862" s="399"/>
      <c r="WPI862" s="399"/>
      <c r="WPJ862" s="399"/>
      <c r="WPK862" s="399"/>
      <c r="WPL862" s="399"/>
      <c r="WPM862" s="399"/>
      <c r="WPN862" s="399"/>
      <c r="WPO862" s="399"/>
      <c r="WPP862" s="399"/>
      <c r="WPQ862" s="399"/>
      <c r="WPR862" s="399"/>
      <c r="WPS862" s="399"/>
      <c r="WPT862" s="399"/>
      <c r="WPU862" s="399"/>
      <c r="WPV862" s="399"/>
      <c r="WPW862" s="399"/>
      <c r="WPX862" s="399"/>
      <c r="WPY862" s="399"/>
      <c r="WPZ862" s="399"/>
      <c r="WQA862" s="399"/>
      <c r="WQB862" s="399"/>
      <c r="WQC862" s="399"/>
      <c r="WQD862" s="399"/>
      <c r="WQE862" s="399"/>
      <c r="WQF862" s="399"/>
      <c r="WQG862" s="399"/>
      <c r="WQH862" s="399"/>
      <c r="WQI862" s="399"/>
      <c r="WQJ862" s="399"/>
      <c r="WQK862" s="399"/>
      <c r="WQL862" s="399"/>
      <c r="WQM862" s="399"/>
      <c r="WQN862" s="399"/>
      <c r="WQO862" s="399"/>
      <c r="WQP862" s="399"/>
      <c r="WQQ862" s="399"/>
      <c r="WQR862" s="399"/>
      <c r="WQS862" s="399"/>
      <c r="WQT862" s="399"/>
      <c r="WQU862" s="399"/>
      <c r="WQV862" s="399"/>
      <c r="WQW862" s="399"/>
      <c r="WQX862" s="399"/>
      <c r="WQY862" s="399"/>
      <c r="WQZ862" s="399"/>
      <c r="WRA862" s="399"/>
      <c r="WRB862" s="399"/>
      <c r="WRC862" s="399"/>
      <c r="WRD862" s="399"/>
      <c r="WRE862" s="399"/>
      <c r="WRF862" s="399"/>
      <c r="WRG862" s="399"/>
      <c r="WRH862" s="399"/>
      <c r="WRI862" s="399"/>
      <c r="WRJ862" s="399"/>
      <c r="WRK862" s="399"/>
      <c r="WRL862" s="399"/>
      <c r="WRM862" s="399"/>
      <c r="WRN862" s="399"/>
      <c r="WRO862" s="399"/>
      <c r="WRP862" s="399"/>
      <c r="WRQ862" s="399"/>
      <c r="WRR862" s="399"/>
      <c r="WRS862" s="399"/>
      <c r="WRT862" s="399"/>
      <c r="WRU862" s="399"/>
      <c r="WRV862" s="399"/>
      <c r="WRW862" s="399"/>
      <c r="WRX862" s="399"/>
      <c r="WRY862" s="399"/>
      <c r="WRZ862" s="399"/>
      <c r="WSA862" s="399"/>
      <c r="WSB862" s="399"/>
      <c r="WSC862" s="399"/>
      <c r="WSD862" s="399"/>
      <c r="WSE862" s="399"/>
      <c r="WSF862" s="399"/>
      <c r="WSG862" s="399"/>
      <c r="WSH862" s="399"/>
      <c r="WSI862" s="399"/>
      <c r="WSJ862" s="399"/>
      <c r="WSK862" s="399"/>
      <c r="WSL862" s="399"/>
      <c r="WSM862" s="399"/>
      <c r="WSN862" s="399"/>
      <c r="WSO862" s="399"/>
      <c r="WSP862" s="399"/>
      <c r="WSQ862" s="399"/>
      <c r="WSR862" s="399"/>
      <c r="WSS862" s="399"/>
      <c r="WST862" s="399"/>
      <c r="WSU862" s="399"/>
      <c r="WSV862" s="399"/>
      <c r="WSW862" s="399"/>
      <c r="WSX862" s="399"/>
      <c r="WSY862" s="399"/>
      <c r="WSZ862" s="399"/>
      <c r="WTA862" s="399"/>
      <c r="WTB862" s="399"/>
      <c r="WTC862" s="399"/>
      <c r="WTD862" s="399"/>
      <c r="WTE862" s="399"/>
      <c r="WTF862" s="399"/>
      <c r="WTG862" s="399"/>
      <c r="WTH862" s="399"/>
      <c r="WTI862" s="399"/>
      <c r="WTJ862" s="399"/>
      <c r="WTK862" s="399"/>
      <c r="WTL862" s="399"/>
      <c r="WTM862" s="399"/>
      <c r="WTN862" s="399"/>
      <c r="WTO862" s="399"/>
      <c r="WTP862" s="399"/>
      <c r="WTQ862" s="399"/>
      <c r="WTR862" s="399"/>
      <c r="WTS862" s="399"/>
      <c r="WTT862" s="399"/>
      <c r="WTU862" s="399"/>
      <c r="WTV862" s="399"/>
      <c r="WTW862" s="399"/>
      <c r="WTX862" s="399"/>
      <c r="WTY862" s="399"/>
      <c r="WTZ862" s="399"/>
      <c r="WUA862" s="399"/>
      <c r="WUB862" s="399"/>
      <c r="WUC862" s="399"/>
      <c r="WUD862" s="399"/>
      <c r="WUE862" s="399"/>
      <c r="WUF862" s="399"/>
      <c r="WUG862" s="399"/>
      <c r="WUH862" s="399"/>
      <c r="WUI862" s="399"/>
      <c r="WUJ862" s="399"/>
      <c r="WUK862" s="399"/>
      <c r="WUL862" s="399"/>
      <c r="WUM862" s="399"/>
      <c r="WUN862" s="399"/>
      <c r="WUO862" s="399"/>
      <c r="WUP862" s="399"/>
      <c r="WUQ862" s="399"/>
      <c r="WUR862" s="399"/>
      <c r="WUS862" s="399"/>
      <c r="WUT862" s="399"/>
      <c r="WUU862" s="399"/>
      <c r="WUV862" s="399"/>
      <c r="WUW862" s="399"/>
      <c r="WUX862" s="399"/>
      <c r="WUY862" s="399"/>
      <c r="WUZ862" s="399"/>
      <c r="WVA862" s="399"/>
      <c r="WVB862" s="399"/>
      <c r="WVC862" s="399"/>
      <c r="WVD862" s="399"/>
      <c r="WVE862" s="399"/>
      <c r="WVF862" s="399"/>
      <c r="WVG862" s="399"/>
      <c r="WVH862" s="399"/>
      <c r="WVI862" s="399"/>
      <c r="WVJ862" s="399"/>
      <c r="WVK862" s="399"/>
      <c r="WVL862" s="399"/>
      <c r="WVM862" s="399"/>
      <c r="WVN862" s="399"/>
      <c r="WVO862" s="399"/>
      <c r="WVP862" s="399"/>
      <c r="WVQ862" s="399"/>
      <c r="WVR862" s="399"/>
      <c r="WVS862" s="399"/>
      <c r="WVT862" s="399"/>
      <c r="WVU862" s="399"/>
      <c r="WVV862" s="399"/>
      <c r="WVW862" s="399"/>
      <c r="WVX862" s="399"/>
      <c r="WVY862" s="399"/>
      <c r="WVZ862" s="399"/>
      <c r="WWA862" s="399"/>
      <c r="WWB862" s="399"/>
      <c r="WWC862" s="399"/>
      <c r="WWD862" s="399"/>
      <c r="WWE862" s="399"/>
      <c r="WWF862" s="399"/>
      <c r="WWG862" s="399"/>
      <c r="WWH862" s="399"/>
      <c r="WWI862" s="399"/>
      <c r="WWJ862" s="399"/>
      <c r="WWK862" s="399"/>
      <c r="WWL862" s="399"/>
      <c r="WWM862" s="399"/>
      <c r="WWN862" s="399"/>
      <c r="WWO862" s="399"/>
      <c r="WWP862" s="399"/>
      <c r="WWQ862" s="399"/>
      <c r="WWR862" s="399"/>
      <c r="WWS862" s="399"/>
      <c r="WWT862" s="399"/>
      <c r="WWU862" s="399"/>
      <c r="WWV862" s="399"/>
      <c r="WWW862" s="399"/>
      <c r="WWX862" s="399"/>
      <c r="WWY862" s="399"/>
      <c r="WWZ862" s="399"/>
      <c r="WXA862" s="399"/>
      <c r="WXB862" s="399"/>
      <c r="WXC862" s="399"/>
      <c r="WXD862" s="399"/>
      <c r="WXE862" s="399"/>
      <c r="WXF862" s="399"/>
      <c r="WXG862" s="399"/>
      <c r="WXH862" s="399"/>
      <c r="WXI862" s="399"/>
      <c r="WXJ862" s="399"/>
      <c r="WXK862" s="399"/>
      <c r="WXL862" s="399"/>
      <c r="WXM862" s="399"/>
      <c r="WXN862" s="399"/>
      <c r="WXO862" s="399"/>
      <c r="WXP862" s="399"/>
      <c r="WXQ862" s="399"/>
      <c r="WXR862" s="399"/>
      <c r="WXS862" s="399"/>
      <c r="WXT862" s="399"/>
      <c r="WXU862" s="399"/>
      <c r="WXV862" s="399"/>
      <c r="WXW862" s="399"/>
      <c r="WXX862" s="399"/>
      <c r="WXY862" s="399"/>
      <c r="WXZ862" s="399"/>
    </row>
    <row r="863" spans="2:16198" s="398" customFormat="1" ht="35.25" x14ac:dyDescent="0.5">
      <c r="B863" s="367" t="s">
        <v>199</v>
      </c>
      <c r="C863" s="385"/>
      <c r="D863" s="358" t="s">
        <v>17026</v>
      </c>
      <c r="E863" s="358" t="s">
        <v>17026</v>
      </c>
      <c r="F863" s="358" t="s">
        <v>17026</v>
      </c>
      <c r="G863" s="358" t="s">
        <v>17026</v>
      </c>
      <c r="H863" s="358" t="s">
        <v>17026</v>
      </c>
      <c r="I863" s="363">
        <f>I864</f>
        <v>7374.3</v>
      </c>
      <c r="J863" s="363">
        <f t="shared" ref="J863:L863" si="509">J864</f>
        <v>5734</v>
      </c>
      <c r="K863" s="363">
        <f t="shared" si="509"/>
        <v>5734</v>
      </c>
      <c r="L863" s="364">
        <f t="shared" si="509"/>
        <v>257</v>
      </c>
      <c r="M863" s="358" t="s">
        <v>17026</v>
      </c>
      <c r="N863" s="358" t="s">
        <v>17026</v>
      </c>
      <c r="O863" s="361" t="s">
        <v>17026</v>
      </c>
      <c r="P863" s="365">
        <f>P864</f>
        <v>5650813.9919999996</v>
      </c>
      <c r="Q863" s="365">
        <f t="shared" ref="Q863:T863" si="510">Q864</f>
        <v>0</v>
      </c>
      <c r="R863" s="363">
        <f t="shared" si="510"/>
        <v>2806575.7</v>
      </c>
      <c r="S863" s="363">
        <f t="shared" si="510"/>
        <v>0</v>
      </c>
      <c r="T863" s="363">
        <f t="shared" si="510"/>
        <v>2844238.2919999994</v>
      </c>
      <c r="U863" s="359">
        <f t="shared" si="508"/>
        <v>766.28479882836325</v>
      </c>
      <c r="V863" s="376">
        <f>V864</f>
        <v>880.54</v>
      </c>
      <c r="W863" s="399"/>
      <c r="X863" s="399"/>
      <c r="Y863" s="399"/>
      <c r="Z863" s="399"/>
      <c r="AA863" s="399"/>
      <c r="AB863" s="399"/>
      <c r="AC863" s="399"/>
      <c r="AD863" s="399"/>
      <c r="AE863" s="399"/>
      <c r="AF863" s="399"/>
      <c r="AG863" s="399"/>
      <c r="AH863" s="399"/>
      <c r="AI863" s="399"/>
      <c r="AJ863" s="399"/>
      <c r="AK863" s="399"/>
      <c r="AL863" s="399"/>
      <c r="AM863" s="399"/>
      <c r="AN863" s="399"/>
      <c r="AO863" s="399"/>
      <c r="AP863" s="399"/>
      <c r="AQ863" s="399"/>
      <c r="AR863" s="399"/>
      <c r="AS863" s="399"/>
      <c r="AT863" s="399"/>
      <c r="AU863" s="399"/>
      <c r="AV863" s="399"/>
      <c r="AW863" s="399"/>
      <c r="AX863" s="399"/>
      <c r="AY863" s="399"/>
      <c r="AZ863" s="399"/>
      <c r="BA863" s="399"/>
      <c r="BB863" s="399"/>
      <c r="BC863" s="399"/>
      <c r="BD863" s="399"/>
      <c r="BE863" s="399"/>
      <c r="BF863" s="399"/>
      <c r="BG863" s="399"/>
      <c r="BH863" s="399"/>
      <c r="BI863" s="399"/>
      <c r="BJ863" s="399"/>
      <c r="BK863" s="399"/>
      <c r="BL863" s="399"/>
      <c r="BM863" s="399"/>
      <c r="BN863" s="399"/>
      <c r="BO863" s="399"/>
      <c r="BP863" s="399"/>
      <c r="BQ863" s="399"/>
      <c r="BR863" s="399"/>
      <c r="BS863" s="399"/>
      <c r="BT863" s="399"/>
      <c r="BU863" s="399"/>
      <c r="BV863" s="399"/>
      <c r="BW863" s="399"/>
      <c r="BX863" s="399"/>
      <c r="BY863" s="399"/>
      <c r="BZ863" s="399"/>
      <c r="CA863" s="399"/>
      <c r="CB863" s="399"/>
      <c r="CC863" s="399"/>
      <c r="CD863" s="399"/>
      <c r="CE863" s="399"/>
      <c r="CF863" s="399"/>
      <c r="CG863" s="399"/>
      <c r="CH863" s="399"/>
      <c r="CI863" s="399"/>
      <c r="CJ863" s="399"/>
      <c r="CK863" s="399"/>
      <c r="CL863" s="399"/>
      <c r="CM863" s="399"/>
      <c r="CN863" s="399"/>
      <c r="CO863" s="399"/>
      <c r="CP863" s="399"/>
      <c r="CQ863" s="399"/>
      <c r="CR863" s="399"/>
      <c r="CS863" s="399"/>
      <c r="CT863" s="399"/>
      <c r="CU863" s="399"/>
      <c r="CV863" s="399"/>
      <c r="CW863" s="399"/>
      <c r="CX863" s="399"/>
      <c r="CY863" s="399"/>
      <c r="CZ863" s="399"/>
      <c r="DA863" s="399"/>
      <c r="DB863" s="399"/>
      <c r="DC863" s="399"/>
      <c r="DD863" s="399"/>
      <c r="DE863" s="399"/>
      <c r="DF863" s="399"/>
      <c r="DG863" s="399"/>
      <c r="DH863" s="399"/>
      <c r="DI863" s="399"/>
      <c r="DJ863" s="399"/>
      <c r="DK863" s="399"/>
      <c r="DL863" s="399"/>
      <c r="DM863" s="399"/>
      <c r="DN863" s="399"/>
      <c r="DO863" s="399"/>
      <c r="DP863" s="399"/>
      <c r="DQ863" s="399"/>
      <c r="DR863" s="399"/>
      <c r="DS863" s="399"/>
      <c r="DT863" s="399"/>
      <c r="DU863" s="399"/>
      <c r="DV863" s="399"/>
      <c r="DW863" s="399"/>
      <c r="DX863" s="399"/>
      <c r="DY863" s="399"/>
      <c r="DZ863" s="399"/>
      <c r="EA863" s="399"/>
      <c r="EB863" s="399"/>
      <c r="EC863" s="399"/>
      <c r="ED863" s="399"/>
      <c r="EE863" s="399"/>
      <c r="EF863" s="399"/>
      <c r="EG863" s="399"/>
      <c r="EH863" s="399"/>
      <c r="EI863" s="399"/>
      <c r="EJ863" s="399"/>
      <c r="EK863" s="399"/>
      <c r="EL863" s="399"/>
      <c r="EM863" s="399"/>
      <c r="EN863" s="399"/>
      <c r="EO863" s="399"/>
      <c r="EP863" s="399"/>
      <c r="EQ863" s="399"/>
      <c r="ER863" s="399"/>
      <c r="ES863" s="399"/>
      <c r="ET863" s="399"/>
      <c r="EU863" s="399"/>
      <c r="EV863" s="399"/>
      <c r="EW863" s="399"/>
      <c r="EX863" s="399"/>
      <c r="EY863" s="399"/>
      <c r="EZ863" s="399"/>
      <c r="FA863" s="399"/>
      <c r="FB863" s="399"/>
      <c r="FC863" s="399"/>
      <c r="FD863" s="399"/>
      <c r="FE863" s="399"/>
      <c r="FF863" s="399"/>
      <c r="FG863" s="399"/>
      <c r="FH863" s="399"/>
      <c r="FI863" s="399"/>
      <c r="FJ863" s="399"/>
      <c r="FK863" s="399"/>
      <c r="FL863" s="399"/>
      <c r="FM863" s="399"/>
      <c r="FN863" s="399"/>
      <c r="FO863" s="399"/>
      <c r="FP863" s="399"/>
      <c r="FQ863" s="399"/>
      <c r="FR863" s="399"/>
      <c r="FS863" s="399"/>
      <c r="FT863" s="399"/>
      <c r="FU863" s="399"/>
      <c r="FV863" s="399"/>
      <c r="FW863" s="399"/>
      <c r="FX863" s="399"/>
      <c r="FY863" s="399"/>
      <c r="FZ863" s="399"/>
      <c r="GA863" s="399"/>
      <c r="GB863" s="399"/>
      <c r="GC863" s="399"/>
      <c r="GD863" s="399"/>
      <c r="GE863" s="399"/>
      <c r="GF863" s="399"/>
      <c r="GG863" s="399"/>
      <c r="GH863" s="399"/>
      <c r="GI863" s="399"/>
      <c r="GJ863" s="399"/>
      <c r="GK863" s="399"/>
      <c r="GL863" s="399"/>
      <c r="GM863" s="399"/>
      <c r="GN863" s="399"/>
      <c r="GO863" s="399"/>
      <c r="GP863" s="399"/>
      <c r="GQ863" s="399"/>
      <c r="GR863" s="399"/>
      <c r="GS863" s="399"/>
      <c r="GT863" s="399"/>
      <c r="GU863" s="399"/>
      <c r="GV863" s="399"/>
      <c r="GW863" s="399"/>
      <c r="GX863" s="399"/>
      <c r="GY863" s="399"/>
      <c r="GZ863" s="399"/>
      <c r="HA863" s="399"/>
      <c r="HB863" s="399"/>
      <c r="HC863" s="399"/>
      <c r="HD863" s="399"/>
      <c r="HE863" s="399"/>
      <c r="HF863" s="399"/>
      <c r="HG863" s="399"/>
      <c r="HH863" s="399"/>
      <c r="HI863" s="399"/>
      <c r="HJ863" s="399"/>
      <c r="HK863" s="399"/>
      <c r="HL863" s="399"/>
      <c r="HM863" s="399"/>
      <c r="HN863" s="399"/>
      <c r="HO863" s="399"/>
      <c r="HP863" s="399"/>
      <c r="HQ863" s="399"/>
      <c r="HR863" s="399"/>
      <c r="HS863" s="399"/>
      <c r="HT863" s="399"/>
      <c r="HU863" s="399"/>
      <c r="HV863" s="399"/>
      <c r="HW863" s="399"/>
      <c r="HX863" s="399"/>
      <c r="HY863" s="399"/>
      <c r="HZ863" s="399"/>
      <c r="IA863" s="399"/>
      <c r="IB863" s="399"/>
      <c r="IC863" s="399"/>
      <c r="ID863" s="399"/>
      <c r="IE863" s="399"/>
      <c r="IF863" s="399"/>
      <c r="IG863" s="399"/>
      <c r="IH863" s="399"/>
      <c r="II863" s="399"/>
      <c r="IJ863" s="399"/>
      <c r="IK863" s="399"/>
      <c r="IL863" s="399"/>
      <c r="IM863" s="399"/>
      <c r="IN863" s="399"/>
      <c r="IO863" s="399"/>
      <c r="IP863" s="399"/>
      <c r="IQ863" s="399"/>
      <c r="IR863" s="399"/>
      <c r="IS863" s="399"/>
      <c r="IT863" s="399"/>
      <c r="IU863" s="399"/>
      <c r="IV863" s="399"/>
      <c r="IW863" s="399"/>
      <c r="IX863" s="399"/>
      <c r="IY863" s="399"/>
      <c r="IZ863" s="399"/>
      <c r="JA863" s="399"/>
      <c r="JB863" s="399"/>
      <c r="JC863" s="399"/>
      <c r="JD863" s="399"/>
      <c r="JE863" s="399"/>
      <c r="JF863" s="399"/>
      <c r="JG863" s="399"/>
      <c r="JH863" s="399"/>
      <c r="JI863" s="399"/>
      <c r="JJ863" s="399"/>
      <c r="JK863" s="399"/>
      <c r="JL863" s="399"/>
      <c r="JM863" s="399"/>
      <c r="JN863" s="399"/>
      <c r="JO863" s="399"/>
      <c r="JP863" s="399"/>
      <c r="JQ863" s="399"/>
      <c r="JR863" s="399"/>
      <c r="JS863" s="399"/>
      <c r="JT863" s="399"/>
      <c r="JU863" s="399"/>
      <c r="JV863" s="399"/>
      <c r="JW863" s="399"/>
      <c r="JX863" s="399"/>
      <c r="JY863" s="399"/>
      <c r="JZ863" s="399"/>
      <c r="KA863" s="399"/>
      <c r="KB863" s="399"/>
      <c r="KC863" s="399"/>
      <c r="KD863" s="399"/>
      <c r="KE863" s="399"/>
      <c r="KF863" s="399"/>
      <c r="KG863" s="399"/>
      <c r="KH863" s="399"/>
      <c r="KI863" s="399"/>
      <c r="KJ863" s="399"/>
      <c r="KK863" s="399"/>
      <c r="KL863" s="399"/>
      <c r="KM863" s="399"/>
      <c r="KN863" s="399"/>
      <c r="KO863" s="399"/>
      <c r="KP863" s="399"/>
      <c r="KQ863" s="399"/>
      <c r="KR863" s="399"/>
      <c r="KS863" s="399"/>
      <c r="KT863" s="399"/>
      <c r="KU863" s="399"/>
      <c r="KV863" s="399"/>
      <c r="KW863" s="399"/>
      <c r="KX863" s="399"/>
      <c r="KY863" s="399"/>
      <c r="KZ863" s="399"/>
      <c r="LA863" s="399"/>
      <c r="LB863" s="399"/>
      <c r="LC863" s="399"/>
      <c r="LD863" s="399"/>
      <c r="LE863" s="399"/>
      <c r="LF863" s="399"/>
      <c r="LG863" s="399"/>
      <c r="LH863" s="399"/>
      <c r="LI863" s="399"/>
      <c r="LJ863" s="399"/>
      <c r="LK863" s="399"/>
      <c r="LL863" s="399"/>
      <c r="LM863" s="399"/>
      <c r="LN863" s="399"/>
      <c r="LO863" s="399"/>
      <c r="LP863" s="399"/>
      <c r="LQ863" s="399"/>
      <c r="LR863" s="399"/>
      <c r="LS863" s="399"/>
      <c r="LT863" s="399"/>
      <c r="LU863" s="399"/>
      <c r="LV863" s="399"/>
      <c r="LW863" s="399"/>
      <c r="LX863" s="399"/>
      <c r="LY863" s="399"/>
      <c r="LZ863" s="399"/>
      <c r="MA863" s="399"/>
      <c r="MB863" s="399"/>
      <c r="MC863" s="399"/>
      <c r="MD863" s="399"/>
      <c r="ME863" s="399"/>
      <c r="MF863" s="399"/>
      <c r="MG863" s="399"/>
      <c r="MH863" s="399"/>
      <c r="MI863" s="399"/>
      <c r="MJ863" s="399"/>
      <c r="MK863" s="399"/>
      <c r="ML863" s="399"/>
      <c r="MM863" s="399"/>
      <c r="MN863" s="399"/>
      <c r="MO863" s="399"/>
      <c r="MP863" s="399"/>
      <c r="MQ863" s="399"/>
      <c r="MR863" s="399"/>
      <c r="MS863" s="399"/>
      <c r="MT863" s="399"/>
      <c r="MU863" s="399"/>
      <c r="MV863" s="399"/>
      <c r="MW863" s="399"/>
      <c r="MX863" s="399"/>
      <c r="MY863" s="399"/>
      <c r="MZ863" s="399"/>
      <c r="NA863" s="399"/>
      <c r="NB863" s="399"/>
      <c r="NC863" s="399"/>
      <c r="ND863" s="399"/>
      <c r="NE863" s="399"/>
      <c r="NF863" s="399"/>
      <c r="NG863" s="399"/>
      <c r="NH863" s="399"/>
      <c r="NI863" s="399"/>
      <c r="NJ863" s="399"/>
      <c r="NK863" s="399"/>
      <c r="NL863" s="399"/>
      <c r="NM863" s="399"/>
      <c r="NN863" s="399"/>
      <c r="NO863" s="399"/>
      <c r="NP863" s="399"/>
      <c r="NQ863" s="399"/>
      <c r="NR863" s="399"/>
      <c r="NS863" s="399"/>
      <c r="NT863" s="399"/>
      <c r="NU863" s="399"/>
      <c r="NV863" s="399"/>
      <c r="NW863" s="399"/>
      <c r="NX863" s="399"/>
      <c r="NY863" s="399"/>
      <c r="NZ863" s="399"/>
      <c r="OA863" s="399"/>
      <c r="OB863" s="399"/>
      <c r="OC863" s="399"/>
      <c r="OD863" s="399"/>
      <c r="OE863" s="399"/>
      <c r="OF863" s="399"/>
      <c r="OG863" s="399"/>
      <c r="OH863" s="399"/>
      <c r="OI863" s="399"/>
      <c r="OJ863" s="399"/>
      <c r="OK863" s="399"/>
      <c r="OL863" s="399"/>
      <c r="OM863" s="399"/>
      <c r="ON863" s="399"/>
      <c r="OO863" s="399"/>
      <c r="OP863" s="399"/>
      <c r="OQ863" s="399"/>
      <c r="OR863" s="399"/>
      <c r="OS863" s="399"/>
      <c r="OT863" s="399"/>
      <c r="OU863" s="399"/>
      <c r="OV863" s="399"/>
      <c r="OW863" s="399"/>
      <c r="OX863" s="399"/>
      <c r="OY863" s="399"/>
      <c r="OZ863" s="399"/>
      <c r="PA863" s="399"/>
      <c r="PB863" s="399"/>
      <c r="PC863" s="399"/>
      <c r="PD863" s="399"/>
      <c r="PE863" s="399"/>
      <c r="PF863" s="399"/>
      <c r="PG863" s="399"/>
      <c r="PH863" s="399"/>
      <c r="PI863" s="399"/>
      <c r="PJ863" s="399"/>
      <c r="PK863" s="399"/>
      <c r="PL863" s="399"/>
      <c r="PM863" s="399"/>
      <c r="PN863" s="399"/>
      <c r="PO863" s="399"/>
      <c r="PP863" s="399"/>
      <c r="PQ863" s="399"/>
      <c r="PR863" s="399"/>
      <c r="PS863" s="399"/>
      <c r="PT863" s="399"/>
      <c r="PU863" s="399"/>
      <c r="PV863" s="399"/>
      <c r="PW863" s="399"/>
      <c r="PX863" s="399"/>
      <c r="PY863" s="399"/>
      <c r="PZ863" s="399"/>
      <c r="QA863" s="399"/>
      <c r="QB863" s="399"/>
      <c r="QC863" s="399"/>
      <c r="QD863" s="399"/>
      <c r="QE863" s="399"/>
      <c r="QF863" s="399"/>
      <c r="QG863" s="399"/>
      <c r="QH863" s="399"/>
      <c r="QI863" s="399"/>
      <c r="QJ863" s="399"/>
      <c r="QK863" s="399"/>
      <c r="QL863" s="399"/>
      <c r="QM863" s="399"/>
      <c r="QN863" s="399"/>
      <c r="QO863" s="399"/>
      <c r="QP863" s="399"/>
      <c r="QQ863" s="399"/>
      <c r="QR863" s="399"/>
      <c r="QS863" s="399"/>
      <c r="QT863" s="399"/>
      <c r="QU863" s="399"/>
      <c r="QV863" s="399"/>
      <c r="QW863" s="399"/>
      <c r="QX863" s="399"/>
      <c r="QY863" s="399"/>
      <c r="QZ863" s="399"/>
      <c r="RA863" s="399"/>
      <c r="RB863" s="399"/>
      <c r="RC863" s="399"/>
      <c r="RD863" s="399"/>
      <c r="RE863" s="399"/>
      <c r="RF863" s="399"/>
      <c r="RG863" s="399"/>
      <c r="RH863" s="399"/>
      <c r="RI863" s="399"/>
      <c r="RJ863" s="399"/>
      <c r="RK863" s="399"/>
      <c r="RL863" s="399"/>
      <c r="RM863" s="399"/>
      <c r="RN863" s="399"/>
      <c r="RO863" s="399"/>
      <c r="RP863" s="399"/>
      <c r="RQ863" s="399"/>
      <c r="RR863" s="399"/>
      <c r="RS863" s="399"/>
      <c r="RT863" s="399"/>
      <c r="RU863" s="399"/>
      <c r="RV863" s="399"/>
      <c r="RW863" s="399"/>
      <c r="RX863" s="399"/>
      <c r="RY863" s="399"/>
      <c r="RZ863" s="399"/>
      <c r="SA863" s="399"/>
      <c r="SB863" s="399"/>
      <c r="SC863" s="399"/>
      <c r="SD863" s="399"/>
      <c r="SE863" s="399"/>
      <c r="SF863" s="399"/>
      <c r="SG863" s="399"/>
      <c r="SH863" s="399"/>
      <c r="SI863" s="399"/>
      <c r="SJ863" s="399"/>
      <c r="SK863" s="399"/>
      <c r="SL863" s="399"/>
      <c r="SM863" s="399"/>
      <c r="SN863" s="399"/>
      <c r="SO863" s="399"/>
      <c r="SP863" s="399"/>
      <c r="SQ863" s="399"/>
      <c r="SR863" s="399"/>
      <c r="SS863" s="399"/>
      <c r="ST863" s="399"/>
      <c r="SU863" s="399"/>
      <c r="SV863" s="399"/>
      <c r="SW863" s="399"/>
      <c r="SX863" s="399"/>
      <c r="SY863" s="399"/>
      <c r="SZ863" s="399"/>
      <c r="TA863" s="399"/>
      <c r="TB863" s="399"/>
      <c r="TC863" s="399"/>
      <c r="TD863" s="399"/>
      <c r="TE863" s="399"/>
      <c r="TF863" s="399"/>
      <c r="TG863" s="399"/>
      <c r="TH863" s="399"/>
      <c r="TI863" s="399"/>
      <c r="TJ863" s="399"/>
      <c r="TK863" s="399"/>
      <c r="TL863" s="399"/>
      <c r="TM863" s="399"/>
      <c r="TN863" s="399"/>
      <c r="TO863" s="399"/>
      <c r="TP863" s="399"/>
      <c r="TQ863" s="399"/>
      <c r="TR863" s="399"/>
      <c r="TS863" s="399"/>
      <c r="TT863" s="399"/>
      <c r="TU863" s="399"/>
      <c r="TV863" s="399"/>
      <c r="TW863" s="399"/>
      <c r="TX863" s="399"/>
      <c r="TY863" s="399"/>
      <c r="TZ863" s="399"/>
      <c r="UA863" s="399"/>
      <c r="UB863" s="399"/>
      <c r="UC863" s="399"/>
      <c r="UD863" s="399"/>
      <c r="UE863" s="399"/>
      <c r="UF863" s="399"/>
      <c r="UG863" s="399"/>
      <c r="UH863" s="399"/>
      <c r="UI863" s="399"/>
      <c r="UJ863" s="399"/>
      <c r="UK863" s="399"/>
      <c r="UL863" s="399"/>
      <c r="UM863" s="399"/>
      <c r="UN863" s="399"/>
      <c r="UO863" s="399"/>
      <c r="UP863" s="399"/>
      <c r="UQ863" s="399"/>
      <c r="UR863" s="399"/>
      <c r="US863" s="399"/>
      <c r="UT863" s="399"/>
      <c r="UU863" s="399"/>
      <c r="UV863" s="399"/>
      <c r="UW863" s="399"/>
      <c r="UX863" s="399"/>
      <c r="UY863" s="399"/>
      <c r="UZ863" s="399"/>
      <c r="VA863" s="399"/>
      <c r="VB863" s="399"/>
      <c r="VC863" s="399"/>
      <c r="VD863" s="399"/>
      <c r="VE863" s="399"/>
      <c r="VF863" s="399"/>
      <c r="VG863" s="399"/>
      <c r="VH863" s="399"/>
      <c r="VI863" s="399"/>
      <c r="VJ863" s="399"/>
      <c r="VK863" s="399"/>
      <c r="VL863" s="399"/>
      <c r="VM863" s="399"/>
      <c r="VN863" s="399"/>
      <c r="VO863" s="399"/>
      <c r="VP863" s="399"/>
      <c r="VQ863" s="399"/>
      <c r="VR863" s="399"/>
      <c r="VS863" s="399"/>
      <c r="VT863" s="399"/>
      <c r="VU863" s="399"/>
      <c r="VV863" s="399"/>
      <c r="VW863" s="399"/>
      <c r="VX863" s="399"/>
      <c r="VY863" s="399"/>
      <c r="VZ863" s="399"/>
      <c r="WA863" s="399"/>
      <c r="WB863" s="399"/>
      <c r="WC863" s="399"/>
      <c r="WD863" s="399"/>
      <c r="WE863" s="399"/>
      <c r="WF863" s="399"/>
      <c r="WG863" s="399"/>
      <c r="WH863" s="399"/>
      <c r="WI863" s="399"/>
      <c r="WJ863" s="399"/>
      <c r="WK863" s="399"/>
      <c r="WL863" s="399"/>
      <c r="WM863" s="399"/>
      <c r="WN863" s="399"/>
      <c r="WO863" s="399"/>
      <c r="WP863" s="399"/>
      <c r="WQ863" s="399"/>
      <c r="WR863" s="399"/>
      <c r="WS863" s="399"/>
      <c r="WT863" s="399"/>
      <c r="WU863" s="399"/>
      <c r="WV863" s="399"/>
      <c r="WW863" s="399"/>
      <c r="WX863" s="399"/>
      <c r="WY863" s="399"/>
      <c r="WZ863" s="399"/>
      <c r="XA863" s="399"/>
      <c r="XB863" s="399"/>
      <c r="XC863" s="399"/>
      <c r="XD863" s="399"/>
      <c r="XE863" s="399"/>
      <c r="XF863" s="399"/>
      <c r="XG863" s="399"/>
      <c r="XH863" s="399"/>
      <c r="XI863" s="399"/>
      <c r="XJ863" s="399"/>
      <c r="XK863" s="399"/>
      <c r="XL863" s="399"/>
      <c r="XM863" s="399"/>
      <c r="XN863" s="399"/>
      <c r="XO863" s="399"/>
      <c r="XP863" s="399"/>
      <c r="XQ863" s="399"/>
      <c r="XR863" s="399"/>
      <c r="XS863" s="399"/>
      <c r="XT863" s="399"/>
      <c r="XU863" s="399"/>
      <c r="XV863" s="399"/>
      <c r="XW863" s="399"/>
      <c r="XX863" s="399"/>
      <c r="XY863" s="399"/>
      <c r="XZ863" s="399"/>
      <c r="YA863" s="399"/>
      <c r="YB863" s="399"/>
      <c r="YC863" s="399"/>
      <c r="YD863" s="399"/>
      <c r="YE863" s="399"/>
      <c r="YF863" s="399"/>
      <c r="YG863" s="399"/>
      <c r="YH863" s="399"/>
      <c r="YI863" s="399"/>
      <c r="YJ863" s="399"/>
      <c r="YK863" s="399"/>
      <c r="YL863" s="399"/>
      <c r="YM863" s="399"/>
      <c r="YN863" s="399"/>
      <c r="YO863" s="399"/>
      <c r="YP863" s="399"/>
      <c r="YQ863" s="399"/>
      <c r="YR863" s="399"/>
      <c r="YS863" s="399"/>
      <c r="YT863" s="399"/>
      <c r="YU863" s="399"/>
      <c r="YV863" s="399"/>
      <c r="YW863" s="399"/>
      <c r="YX863" s="399"/>
      <c r="YY863" s="399"/>
      <c r="YZ863" s="399"/>
      <c r="ZA863" s="399"/>
      <c r="ZB863" s="399"/>
      <c r="ZC863" s="399"/>
      <c r="ZD863" s="399"/>
      <c r="ZE863" s="399"/>
      <c r="ZF863" s="399"/>
      <c r="ZG863" s="399"/>
      <c r="ZH863" s="399"/>
      <c r="ZI863" s="399"/>
      <c r="ZJ863" s="399"/>
      <c r="ZK863" s="399"/>
      <c r="ZL863" s="399"/>
      <c r="ZM863" s="399"/>
      <c r="ZN863" s="399"/>
      <c r="ZO863" s="399"/>
      <c r="ZP863" s="399"/>
      <c r="ZQ863" s="399"/>
      <c r="ZR863" s="399"/>
      <c r="ZS863" s="399"/>
      <c r="ZT863" s="399"/>
      <c r="ZU863" s="399"/>
      <c r="ZV863" s="399"/>
      <c r="ZW863" s="399"/>
      <c r="ZX863" s="399"/>
      <c r="ZY863" s="399"/>
      <c r="ZZ863" s="399"/>
      <c r="AAA863" s="399"/>
      <c r="AAB863" s="399"/>
      <c r="AAC863" s="399"/>
      <c r="AAD863" s="399"/>
      <c r="AAE863" s="399"/>
      <c r="AAF863" s="399"/>
      <c r="AAG863" s="399"/>
      <c r="AAH863" s="399"/>
      <c r="AAI863" s="399"/>
      <c r="AAJ863" s="399"/>
      <c r="AAK863" s="399"/>
      <c r="AAL863" s="399"/>
      <c r="AAM863" s="399"/>
      <c r="AAN863" s="399"/>
      <c r="AAO863" s="399"/>
      <c r="AAP863" s="399"/>
      <c r="AAQ863" s="399"/>
      <c r="AAR863" s="399"/>
      <c r="AAS863" s="399"/>
      <c r="AAT863" s="399"/>
      <c r="AAU863" s="399"/>
      <c r="AAV863" s="399"/>
      <c r="AAW863" s="399"/>
      <c r="AAX863" s="399"/>
      <c r="AAY863" s="399"/>
      <c r="AAZ863" s="399"/>
      <c r="ABA863" s="399"/>
      <c r="ABB863" s="399"/>
      <c r="ABC863" s="399"/>
      <c r="ABD863" s="399"/>
      <c r="ABE863" s="399"/>
      <c r="ABF863" s="399"/>
      <c r="ABG863" s="399"/>
      <c r="ABH863" s="399"/>
      <c r="ABI863" s="399"/>
      <c r="ABJ863" s="399"/>
      <c r="ABK863" s="399"/>
      <c r="ABL863" s="399"/>
      <c r="ABM863" s="399"/>
      <c r="ABN863" s="399"/>
      <c r="ABO863" s="399"/>
      <c r="ABP863" s="399"/>
      <c r="ABQ863" s="399"/>
      <c r="ABR863" s="399"/>
      <c r="ABS863" s="399"/>
      <c r="ABT863" s="399"/>
      <c r="ABU863" s="399"/>
      <c r="ABV863" s="399"/>
      <c r="ABW863" s="399"/>
      <c r="ABX863" s="399"/>
      <c r="ABY863" s="399"/>
      <c r="ABZ863" s="399"/>
      <c r="ACA863" s="399"/>
      <c r="ACB863" s="399"/>
      <c r="ACC863" s="399"/>
      <c r="ACD863" s="399"/>
      <c r="ACE863" s="399"/>
      <c r="ACF863" s="399"/>
      <c r="ACG863" s="399"/>
      <c r="ACH863" s="399"/>
      <c r="ACI863" s="399"/>
      <c r="ACJ863" s="399"/>
      <c r="ACK863" s="399"/>
      <c r="ACL863" s="399"/>
      <c r="ACM863" s="399"/>
      <c r="ACN863" s="399"/>
      <c r="ACO863" s="399"/>
      <c r="ACP863" s="399"/>
      <c r="ACQ863" s="399"/>
      <c r="ACR863" s="399"/>
      <c r="ACS863" s="399"/>
      <c r="ACT863" s="399"/>
      <c r="ACU863" s="399"/>
      <c r="ACV863" s="399"/>
      <c r="ACW863" s="399"/>
      <c r="ACX863" s="399"/>
      <c r="ACY863" s="399"/>
      <c r="ACZ863" s="399"/>
      <c r="ADA863" s="399"/>
      <c r="ADB863" s="399"/>
      <c r="ADC863" s="399"/>
      <c r="ADD863" s="399"/>
      <c r="ADE863" s="399"/>
      <c r="ADF863" s="399"/>
      <c r="ADG863" s="399"/>
      <c r="ADH863" s="399"/>
      <c r="ADI863" s="399"/>
      <c r="ADJ863" s="399"/>
      <c r="ADK863" s="399"/>
      <c r="ADL863" s="399"/>
      <c r="ADM863" s="399"/>
      <c r="ADN863" s="399"/>
      <c r="ADO863" s="399"/>
      <c r="ADP863" s="399"/>
      <c r="ADQ863" s="399"/>
      <c r="ADR863" s="399"/>
      <c r="ADS863" s="399"/>
      <c r="ADT863" s="399"/>
      <c r="ADU863" s="399"/>
      <c r="ADV863" s="399"/>
      <c r="ADW863" s="399"/>
      <c r="ADX863" s="399"/>
      <c r="ADY863" s="399"/>
      <c r="ADZ863" s="399"/>
      <c r="AEA863" s="399"/>
      <c r="AEB863" s="399"/>
      <c r="AEC863" s="399"/>
      <c r="AED863" s="399"/>
      <c r="AEE863" s="399"/>
      <c r="AEF863" s="399"/>
      <c r="AEG863" s="399"/>
      <c r="AEH863" s="399"/>
      <c r="AEI863" s="399"/>
      <c r="AEJ863" s="399"/>
      <c r="AEK863" s="399"/>
      <c r="AEL863" s="399"/>
      <c r="AEM863" s="399"/>
      <c r="AEN863" s="399"/>
      <c r="AEO863" s="399"/>
      <c r="AEP863" s="399"/>
      <c r="AEQ863" s="399"/>
      <c r="AER863" s="399"/>
      <c r="AES863" s="399"/>
      <c r="AET863" s="399"/>
      <c r="AEU863" s="399"/>
      <c r="AEV863" s="399"/>
      <c r="AEW863" s="399"/>
      <c r="AEX863" s="399"/>
      <c r="AEY863" s="399"/>
      <c r="AEZ863" s="399"/>
      <c r="AFA863" s="399"/>
      <c r="AFB863" s="399"/>
      <c r="AFC863" s="399"/>
      <c r="AFD863" s="399"/>
      <c r="AFE863" s="399"/>
      <c r="AFF863" s="399"/>
      <c r="AFG863" s="399"/>
      <c r="AFH863" s="399"/>
      <c r="AFI863" s="399"/>
      <c r="AFJ863" s="399"/>
      <c r="AFK863" s="399"/>
      <c r="AFL863" s="399"/>
      <c r="AFM863" s="399"/>
      <c r="AFN863" s="399"/>
      <c r="AFO863" s="399"/>
      <c r="AFP863" s="399"/>
      <c r="AFQ863" s="399"/>
      <c r="AFR863" s="399"/>
      <c r="AFS863" s="399"/>
      <c r="AFT863" s="399"/>
      <c r="AFU863" s="399"/>
      <c r="AFV863" s="399"/>
      <c r="AFW863" s="399"/>
      <c r="AFX863" s="399"/>
      <c r="AFY863" s="399"/>
      <c r="AFZ863" s="399"/>
      <c r="AGA863" s="399"/>
      <c r="AGB863" s="399"/>
      <c r="AGC863" s="399"/>
      <c r="AGD863" s="399"/>
      <c r="AGE863" s="399"/>
      <c r="AGF863" s="399"/>
      <c r="AGG863" s="399"/>
      <c r="AGH863" s="399"/>
      <c r="AGI863" s="399"/>
      <c r="AGJ863" s="399"/>
      <c r="AGK863" s="399"/>
      <c r="AGL863" s="399"/>
      <c r="AGM863" s="399"/>
      <c r="AGN863" s="399"/>
      <c r="AGO863" s="399"/>
      <c r="AGP863" s="399"/>
      <c r="AGQ863" s="399"/>
      <c r="AGR863" s="399"/>
      <c r="AGS863" s="399"/>
      <c r="AGT863" s="399"/>
      <c r="AGU863" s="399"/>
      <c r="AGV863" s="399"/>
      <c r="AGW863" s="399"/>
      <c r="AGX863" s="399"/>
      <c r="AGY863" s="399"/>
      <c r="AGZ863" s="399"/>
      <c r="AHA863" s="399"/>
      <c r="AHB863" s="399"/>
      <c r="AHC863" s="399"/>
      <c r="AHD863" s="399"/>
      <c r="AHE863" s="399"/>
      <c r="AHF863" s="399"/>
      <c r="AHG863" s="399"/>
      <c r="AHH863" s="399"/>
      <c r="AHI863" s="399"/>
      <c r="AHJ863" s="399"/>
      <c r="AHK863" s="399"/>
      <c r="AHL863" s="399"/>
      <c r="AHM863" s="399"/>
      <c r="AHN863" s="399"/>
      <c r="AHO863" s="399"/>
      <c r="AHP863" s="399"/>
      <c r="AHQ863" s="399"/>
      <c r="AHR863" s="399"/>
      <c r="AHS863" s="399"/>
      <c r="AHT863" s="399"/>
      <c r="AHU863" s="399"/>
      <c r="AHV863" s="399"/>
      <c r="AHW863" s="399"/>
      <c r="AHX863" s="399"/>
      <c r="AHY863" s="399"/>
      <c r="AHZ863" s="399"/>
      <c r="AIA863" s="399"/>
      <c r="AIB863" s="399"/>
      <c r="AIC863" s="399"/>
      <c r="AID863" s="399"/>
      <c r="AIE863" s="399"/>
      <c r="AIF863" s="399"/>
      <c r="AIG863" s="399"/>
      <c r="AIH863" s="399"/>
      <c r="AII863" s="399"/>
      <c r="AIJ863" s="399"/>
      <c r="AIK863" s="399"/>
      <c r="AIL863" s="399"/>
      <c r="AIM863" s="399"/>
      <c r="AIN863" s="399"/>
      <c r="AIO863" s="399"/>
      <c r="AIP863" s="399"/>
      <c r="AIQ863" s="399"/>
      <c r="AIR863" s="399"/>
      <c r="AIS863" s="399"/>
      <c r="AIT863" s="399"/>
      <c r="AIU863" s="399"/>
      <c r="AIV863" s="399"/>
      <c r="AIW863" s="399"/>
      <c r="AIX863" s="399"/>
      <c r="AIY863" s="399"/>
      <c r="AIZ863" s="399"/>
      <c r="AJA863" s="399"/>
      <c r="AJB863" s="399"/>
      <c r="AJC863" s="399"/>
      <c r="AJD863" s="399"/>
      <c r="AJE863" s="399"/>
      <c r="AJF863" s="399"/>
      <c r="AJG863" s="399"/>
      <c r="AJH863" s="399"/>
      <c r="AJI863" s="399"/>
      <c r="AJJ863" s="399"/>
      <c r="AJK863" s="399"/>
      <c r="AJL863" s="399"/>
      <c r="AJM863" s="399"/>
      <c r="AJN863" s="399"/>
      <c r="AJO863" s="399"/>
      <c r="AJP863" s="399"/>
      <c r="AJQ863" s="399"/>
      <c r="AJR863" s="399"/>
      <c r="AJS863" s="399"/>
      <c r="AJT863" s="399"/>
      <c r="AJU863" s="399"/>
      <c r="AJV863" s="399"/>
      <c r="AJW863" s="399"/>
      <c r="AJX863" s="399"/>
      <c r="AJY863" s="399"/>
      <c r="AJZ863" s="399"/>
      <c r="AKA863" s="399"/>
      <c r="AKB863" s="399"/>
      <c r="AKC863" s="399"/>
      <c r="AKD863" s="399"/>
      <c r="AKE863" s="399"/>
      <c r="AKF863" s="399"/>
      <c r="AKG863" s="399"/>
      <c r="AKH863" s="399"/>
      <c r="AKI863" s="399"/>
      <c r="AKJ863" s="399"/>
      <c r="AKK863" s="399"/>
      <c r="AKL863" s="399"/>
      <c r="AKM863" s="399"/>
      <c r="AKN863" s="399"/>
      <c r="AKO863" s="399"/>
      <c r="AKP863" s="399"/>
      <c r="AKQ863" s="399"/>
      <c r="AKR863" s="399"/>
      <c r="AKS863" s="399"/>
      <c r="AKT863" s="399"/>
      <c r="AKU863" s="399"/>
      <c r="AKV863" s="399"/>
      <c r="AKW863" s="399"/>
      <c r="AKX863" s="399"/>
      <c r="AKY863" s="399"/>
      <c r="AKZ863" s="399"/>
      <c r="ALA863" s="399"/>
      <c r="ALB863" s="399"/>
      <c r="ALC863" s="399"/>
      <c r="ALD863" s="399"/>
      <c r="ALE863" s="399"/>
      <c r="ALF863" s="399"/>
      <c r="ALG863" s="399"/>
      <c r="ALH863" s="399"/>
      <c r="ALI863" s="399"/>
      <c r="ALJ863" s="399"/>
      <c r="ALK863" s="399"/>
      <c r="ALL863" s="399"/>
      <c r="ALM863" s="399"/>
      <c r="ALN863" s="399"/>
      <c r="ALO863" s="399"/>
      <c r="ALP863" s="399"/>
      <c r="ALQ863" s="399"/>
      <c r="ALR863" s="399"/>
      <c r="ALS863" s="399"/>
      <c r="ALT863" s="399"/>
      <c r="ALU863" s="399"/>
      <c r="ALV863" s="399"/>
      <c r="ALW863" s="399"/>
      <c r="ALX863" s="399"/>
      <c r="ALY863" s="399"/>
      <c r="ALZ863" s="399"/>
      <c r="AMA863" s="399"/>
      <c r="AMB863" s="399"/>
      <c r="AMC863" s="399"/>
      <c r="AMD863" s="399"/>
      <c r="AME863" s="399"/>
      <c r="AMF863" s="399"/>
      <c r="AMG863" s="399"/>
      <c r="AMH863" s="399"/>
      <c r="AMI863" s="399"/>
      <c r="AMJ863" s="399"/>
      <c r="AMK863" s="399"/>
      <c r="AML863" s="399"/>
      <c r="AMM863" s="399"/>
      <c r="AMN863" s="399"/>
      <c r="AMO863" s="399"/>
      <c r="AMP863" s="399"/>
      <c r="AMQ863" s="399"/>
      <c r="AMR863" s="399"/>
      <c r="AMS863" s="399"/>
      <c r="AMT863" s="399"/>
      <c r="AMU863" s="399"/>
      <c r="AMV863" s="399"/>
      <c r="AMW863" s="399"/>
      <c r="AMX863" s="399"/>
      <c r="AMY863" s="399"/>
      <c r="AMZ863" s="399"/>
      <c r="ANA863" s="399"/>
      <c r="ANB863" s="399"/>
      <c r="ANC863" s="399"/>
      <c r="AND863" s="399"/>
      <c r="ANE863" s="399"/>
      <c r="ANF863" s="399"/>
      <c r="ANG863" s="399"/>
      <c r="ANH863" s="399"/>
      <c r="ANI863" s="399"/>
      <c r="ANJ863" s="399"/>
      <c r="ANK863" s="399"/>
      <c r="ANL863" s="399"/>
      <c r="ANM863" s="399"/>
      <c r="ANN863" s="399"/>
      <c r="ANO863" s="399"/>
      <c r="ANP863" s="399"/>
      <c r="ANQ863" s="399"/>
      <c r="ANR863" s="399"/>
      <c r="ANS863" s="399"/>
      <c r="ANT863" s="399"/>
      <c r="ANU863" s="399"/>
      <c r="ANV863" s="399"/>
      <c r="ANW863" s="399"/>
      <c r="ANX863" s="399"/>
      <c r="ANY863" s="399"/>
      <c r="ANZ863" s="399"/>
      <c r="AOA863" s="399"/>
      <c r="AOB863" s="399"/>
      <c r="AOC863" s="399"/>
      <c r="AOD863" s="399"/>
      <c r="AOE863" s="399"/>
      <c r="AOF863" s="399"/>
      <c r="AOG863" s="399"/>
      <c r="AOH863" s="399"/>
      <c r="AOI863" s="399"/>
      <c r="AOJ863" s="399"/>
      <c r="AOK863" s="399"/>
      <c r="AOL863" s="399"/>
      <c r="AOM863" s="399"/>
      <c r="AON863" s="399"/>
      <c r="AOO863" s="399"/>
      <c r="AOP863" s="399"/>
      <c r="AOQ863" s="399"/>
      <c r="AOR863" s="399"/>
      <c r="AOS863" s="399"/>
      <c r="AOT863" s="399"/>
      <c r="AOU863" s="399"/>
      <c r="AOV863" s="399"/>
      <c r="AOW863" s="399"/>
      <c r="AOX863" s="399"/>
      <c r="AOY863" s="399"/>
      <c r="AOZ863" s="399"/>
      <c r="APA863" s="399"/>
      <c r="APB863" s="399"/>
      <c r="APC863" s="399"/>
      <c r="APD863" s="399"/>
      <c r="APE863" s="399"/>
      <c r="APF863" s="399"/>
      <c r="APG863" s="399"/>
      <c r="APH863" s="399"/>
      <c r="API863" s="399"/>
      <c r="APJ863" s="399"/>
      <c r="APK863" s="399"/>
      <c r="APL863" s="399"/>
      <c r="APM863" s="399"/>
      <c r="APN863" s="399"/>
      <c r="APO863" s="399"/>
      <c r="APP863" s="399"/>
      <c r="APQ863" s="399"/>
      <c r="APR863" s="399"/>
      <c r="APS863" s="399"/>
      <c r="APT863" s="399"/>
      <c r="APU863" s="399"/>
      <c r="APV863" s="399"/>
      <c r="APW863" s="399"/>
      <c r="APX863" s="399"/>
      <c r="APY863" s="399"/>
      <c r="APZ863" s="399"/>
      <c r="AQA863" s="399"/>
      <c r="AQB863" s="399"/>
      <c r="AQC863" s="399"/>
      <c r="AQD863" s="399"/>
      <c r="AQE863" s="399"/>
      <c r="AQF863" s="399"/>
      <c r="AQG863" s="399"/>
      <c r="AQH863" s="399"/>
      <c r="AQI863" s="399"/>
      <c r="AQJ863" s="399"/>
      <c r="AQK863" s="399"/>
      <c r="AQL863" s="399"/>
      <c r="AQM863" s="399"/>
      <c r="AQN863" s="399"/>
      <c r="AQO863" s="399"/>
      <c r="AQP863" s="399"/>
      <c r="AQQ863" s="399"/>
      <c r="AQR863" s="399"/>
      <c r="AQS863" s="399"/>
      <c r="AQT863" s="399"/>
      <c r="AQU863" s="399"/>
      <c r="AQV863" s="399"/>
      <c r="AQW863" s="399"/>
      <c r="AQX863" s="399"/>
      <c r="AQY863" s="399"/>
      <c r="AQZ863" s="399"/>
      <c r="ARA863" s="399"/>
      <c r="ARB863" s="399"/>
      <c r="ARC863" s="399"/>
      <c r="ARD863" s="399"/>
      <c r="ARE863" s="399"/>
      <c r="ARF863" s="399"/>
      <c r="ARG863" s="399"/>
      <c r="ARH863" s="399"/>
      <c r="ARI863" s="399"/>
      <c r="ARJ863" s="399"/>
      <c r="ARK863" s="399"/>
      <c r="ARL863" s="399"/>
      <c r="ARM863" s="399"/>
      <c r="ARN863" s="399"/>
      <c r="ARO863" s="399"/>
      <c r="ARP863" s="399"/>
      <c r="ARQ863" s="399"/>
      <c r="ARR863" s="399"/>
      <c r="ARS863" s="399"/>
      <c r="ART863" s="399"/>
      <c r="ARU863" s="399"/>
      <c r="ARV863" s="399"/>
      <c r="ARW863" s="399"/>
      <c r="ARX863" s="399"/>
      <c r="ARY863" s="399"/>
      <c r="ARZ863" s="399"/>
      <c r="ASA863" s="399"/>
      <c r="ASB863" s="399"/>
      <c r="ASC863" s="399"/>
      <c r="ASD863" s="399"/>
      <c r="ASE863" s="399"/>
      <c r="ASF863" s="399"/>
      <c r="ASG863" s="399"/>
      <c r="ASH863" s="399"/>
      <c r="ASI863" s="399"/>
      <c r="ASJ863" s="399"/>
      <c r="ASK863" s="399"/>
      <c r="ASL863" s="399"/>
      <c r="ASM863" s="399"/>
      <c r="ASN863" s="399"/>
      <c r="ASO863" s="399"/>
      <c r="ASP863" s="399"/>
      <c r="ASQ863" s="399"/>
      <c r="ASR863" s="399"/>
      <c r="ASS863" s="399"/>
      <c r="AST863" s="399"/>
      <c r="ASU863" s="399"/>
      <c r="ASV863" s="399"/>
      <c r="ASW863" s="399"/>
      <c r="ASX863" s="399"/>
      <c r="ASY863" s="399"/>
      <c r="ASZ863" s="399"/>
      <c r="ATA863" s="399"/>
      <c r="ATB863" s="399"/>
      <c r="ATC863" s="399"/>
      <c r="ATD863" s="399"/>
      <c r="ATE863" s="399"/>
      <c r="ATF863" s="399"/>
      <c r="ATG863" s="399"/>
      <c r="ATH863" s="399"/>
      <c r="ATI863" s="399"/>
      <c r="ATJ863" s="399"/>
      <c r="ATK863" s="399"/>
      <c r="ATL863" s="399"/>
      <c r="ATM863" s="399"/>
      <c r="ATN863" s="399"/>
      <c r="ATO863" s="399"/>
      <c r="ATP863" s="399"/>
      <c r="ATQ863" s="399"/>
      <c r="ATR863" s="399"/>
      <c r="ATS863" s="399"/>
      <c r="ATT863" s="399"/>
      <c r="ATU863" s="399"/>
      <c r="ATV863" s="399"/>
      <c r="ATW863" s="399"/>
      <c r="ATX863" s="399"/>
      <c r="ATY863" s="399"/>
      <c r="ATZ863" s="399"/>
      <c r="AUA863" s="399"/>
      <c r="AUB863" s="399"/>
      <c r="AUC863" s="399"/>
      <c r="AUD863" s="399"/>
      <c r="AUE863" s="399"/>
      <c r="AUF863" s="399"/>
      <c r="AUG863" s="399"/>
      <c r="AUH863" s="399"/>
      <c r="AUI863" s="399"/>
      <c r="AUJ863" s="399"/>
      <c r="AUK863" s="399"/>
      <c r="AUL863" s="399"/>
      <c r="AUM863" s="399"/>
      <c r="AUN863" s="399"/>
      <c r="AUO863" s="399"/>
      <c r="AUP863" s="399"/>
      <c r="AUQ863" s="399"/>
      <c r="AUR863" s="399"/>
      <c r="AUS863" s="399"/>
      <c r="AUT863" s="399"/>
      <c r="AUU863" s="399"/>
      <c r="AUV863" s="399"/>
      <c r="AUW863" s="399"/>
      <c r="AUX863" s="399"/>
      <c r="AUY863" s="399"/>
      <c r="AUZ863" s="399"/>
      <c r="AVA863" s="399"/>
      <c r="AVB863" s="399"/>
      <c r="AVC863" s="399"/>
      <c r="AVD863" s="399"/>
      <c r="AVE863" s="399"/>
      <c r="AVF863" s="399"/>
      <c r="AVG863" s="399"/>
      <c r="AVH863" s="399"/>
      <c r="AVI863" s="399"/>
      <c r="AVJ863" s="399"/>
      <c r="AVK863" s="399"/>
      <c r="AVL863" s="399"/>
      <c r="AVM863" s="399"/>
      <c r="AVN863" s="399"/>
      <c r="AVO863" s="399"/>
      <c r="AVP863" s="399"/>
      <c r="AVQ863" s="399"/>
      <c r="AVR863" s="399"/>
      <c r="AVS863" s="399"/>
      <c r="AVT863" s="399"/>
      <c r="AVU863" s="399"/>
      <c r="AVV863" s="399"/>
      <c r="AVW863" s="399"/>
      <c r="AVX863" s="399"/>
      <c r="AVY863" s="399"/>
      <c r="AVZ863" s="399"/>
      <c r="AWA863" s="399"/>
      <c r="AWB863" s="399"/>
      <c r="AWC863" s="399"/>
      <c r="AWD863" s="399"/>
      <c r="AWE863" s="399"/>
      <c r="AWF863" s="399"/>
      <c r="AWG863" s="399"/>
      <c r="AWH863" s="399"/>
      <c r="AWI863" s="399"/>
      <c r="AWJ863" s="399"/>
      <c r="AWK863" s="399"/>
      <c r="AWL863" s="399"/>
      <c r="AWM863" s="399"/>
      <c r="AWN863" s="399"/>
      <c r="AWO863" s="399"/>
      <c r="AWP863" s="399"/>
      <c r="AWQ863" s="399"/>
      <c r="AWR863" s="399"/>
      <c r="AWS863" s="399"/>
      <c r="AWT863" s="399"/>
      <c r="AWU863" s="399"/>
      <c r="AWV863" s="399"/>
      <c r="AWW863" s="399"/>
      <c r="AWX863" s="399"/>
      <c r="AWY863" s="399"/>
      <c r="AWZ863" s="399"/>
      <c r="AXA863" s="399"/>
      <c r="AXB863" s="399"/>
      <c r="AXC863" s="399"/>
      <c r="AXD863" s="399"/>
      <c r="AXE863" s="399"/>
      <c r="AXF863" s="399"/>
      <c r="AXG863" s="399"/>
      <c r="AXH863" s="399"/>
      <c r="AXI863" s="399"/>
      <c r="AXJ863" s="399"/>
      <c r="AXK863" s="399"/>
      <c r="AXL863" s="399"/>
      <c r="AXM863" s="399"/>
      <c r="AXN863" s="399"/>
      <c r="AXO863" s="399"/>
      <c r="AXP863" s="399"/>
      <c r="AXQ863" s="399"/>
      <c r="AXR863" s="399"/>
      <c r="AXS863" s="399"/>
      <c r="AXT863" s="399"/>
      <c r="AXU863" s="399"/>
      <c r="AXV863" s="399"/>
      <c r="AXW863" s="399"/>
      <c r="AXX863" s="399"/>
      <c r="AXY863" s="399"/>
      <c r="AXZ863" s="399"/>
      <c r="AYA863" s="399"/>
      <c r="AYB863" s="399"/>
      <c r="AYC863" s="399"/>
      <c r="AYD863" s="399"/>
      <c r="AYE863" s="399"/>
      <c r="AYF863" s="399"/>
      <c r="AYG863" s="399"/>
      <c r="AYH863" s="399"/>
      <c r="AYI863" s="399"/>
      <c r="AYJ863" s="399"/>
      <c r="AYK863" s="399"/>
      <c r="AYL863" s="399"/>
      <c r="AYM863" s="399"/>
      <c r="AYN863" s="399"/>
      <c r="AYO863" s="399"/>
      <c r="AYP863" s="399"/>
      <c r="AYQ863" s="399"/>
      <c r="AYR863" s="399"/>
      <c r="AYS863" s="399"/>
      <c r="AYT863" s="399"/>
      <c r="AYU863" s="399"/>
      <c r="AYV863" s="399"/>
      <c r="AYW863" s="399"/>
      <c r="AYX863" s="399"/>
      <c r="AYY863" s="399"/>
      <c r="AYZ863" s="399"/>
      <c r="AZA863" s="399"/>
      <c r="AZB863" s="399"/>
      <c r="AZC863" s="399"/>
      <c r="AZD863" s="399"/>
      <c r="AZE863" s="399"/>
      <c r="AZF863" s="399"/>
      <c r="AZG863" s="399"/>
      <c r="AZH863" s="399"/>
      <c r="AZI863" s="399"/>
      <c r="AZJ863" s="399"/>
      <c r="AZK863" s="399"/>
      <c r="AZL863" s="399"/>
      <c r="AZM863" s="399"/>
      <c r="AZN863" s="399"/>
      <c r="AZO863" s="399"/>
      <c r="AZP863" s="399"/>
      <c r="AZQ863" s="399"/>
      <c r="AZR863" s="399"/>
      <c r="AZS863" s="399"/>
      <c r="AZT863" s="399"/>
      <c r="AZU863" s="399"/>
      <c r="AZV863" s="399"/>
      <c r="AZW863" s="399"/>
      <c r="AZX863" s="399"/>
      <c r="AZY863" s="399"/>
      <c r="AZZ863" s="399"/>
      <c r="BAA863" s="399"/>
      <c r="BAB863" s="399"/>
      <c r="BAC863" s="399"/>
      <c r="BAD863" s="399"/>
      <c r="BAE863" s="399"/>
      <c r="BAF863" s="399"/>
      <c r="BAG863" s="399"/>
      <c r="BAH863" s="399"/>
      <c r="BAI863" s="399"/>
      <c r="BAJ863" s="399"/>
      <c r="BAK863" s="399"/>
      <c r="BAL863" s="399"/>
      <c r="BAM863" s="399"/>
      <c r="BAN863" s="399"/>
      <c r="BAO863" s="399"/>
      <c r="BAP863" s="399"/>
      <c r="BAQ863" s="399"/>
      <c r="BAR863" s="399"/>
      <c r="BAS863" s="399"/>
      <c r="BAT863" s="399"/>
      <c r="BAU863" s="399"/>
      <c r="BAV863" s="399"/>
      <c r="BAW863" s="399"/>
      <c r="BAX863" s="399"/>
      <c r="BAY863" s="399"/>
      <c r="BAZ863" s="399"/>
      <c r="BBA863" s="399"/>
      <c r="BBB863" s="399"/>
      <c r="BBC863" s="399"/>
      <c r="BBD863" s="399"/>
      <c r="BBE863" s="399"/>
      <c r="BBF863" s="399"/>
      <c r="BBG863" s="399"/>
      <c r="BBH863" s="399"/>
      <c r="BBI863" s="399"/>
      <c r="BBJ863" s="399"/>
      <c r="BBK863" s="399"/>
      <c r="BBL863" s="399"/>
      <c r="BBM863" s="399"/>
      <c r="BBN863" s="399"/>
      <c r="BBO863" s="399"/>
      <c r="BBP863" s="399"/>
      <c r="BBQ863" s="399"/>
      <c r="BBR863" s="399"/>
      <c r="BBS863" s="399"/>
      <c r="BBT863" s="399"/>
      <c r="BBU863" s="399"/>
      <c r="BBV863" s="399"/>
      <c r="BBW863" s="399"/>
      <c r="BBX863" s="399"/>
      <c r="BBY863" s="399"/>
      <c r="BBZ863" s="399"/>
      <c r="BCA863" s="399"/>
      <c r="BCB863" s="399"/>
      <c r="BCC863" s="399"/>
      <c r="BCD863" s="399"/>
      <c r="BCE863" s="399"/>
      <c r="BCF863" s="399"/>
      <c r="BCG863" s="399"/>
      <c r="BCH863" s="399"/>
      <c r="BCI863" s="399"/>
      <c r="BCJ863" s="399"/>
      <c r="BCK863" s="399"/>
      <c r="BCL863" s="399"/>
      <c r="BCM863" s="399"/>
      <c r="BCN863" s="399"/>
      <c r="BCO863" s="399"/>
      <c r="BCP863" s="399"/>
      <c r="BCQ863" s="399"/>
      <c r="BCR863" s="399"/>
      <c r="BCS863" s="399"/>
      <c r="BCT863" s="399"/>
      <c r="BCU863" s="399"/>
      <c r="BCV863" s="399"/>
      <c r="BCW863" s="399"/>
      <c r="BCX863" s="399"/>
      <c r="BCY863" s="399"/>
      <c r="BCZ863" s="399"/>
      <c r="BDA863" s="399"/>
      <c r="BDB863" s="399"/>
      <c r="BDC863" s="399"/>
      <c r="BDD863" s="399"/>
      <c r="BDE863" s="399"/>
      <c r="BDF863" s="399"/>
      <c r="BDG863" s="399"/>
      <c r="BDH863" s="399"/>
      <c r="BDI863" s="399"/>
      <c r="BDJ863" s="399"/>
      <c r="BDK863" s="399"/>
      <c r="BDL863" s="399"/>
      <c r="BDM863" s="399"/>
      <c r="BDN863" s="399"/>
      <c r="BDO863" s="399"/>
      <c r="BDP863" s="399"/>
      <c r="BDQ863" s="399"/>
      <c r="BDR863" s="399"/>
      <c r="BDS863" s="399"/>
      <c r="BDT863" s="399"/>
      <c r="BDU863" s="399"/>
      <c r="BDV863" s="399"/>
      <c r="BDW863" s="399"/>
      <c r="BDX863" s="399"/>
      <c r="BDY863" s="399"/>
      <c r="BDZ863" s="399"/>
      <c r="BEA863" s="399"/>
      <c r="BEB863" s="399"/>
      <c r="BEC863" s="399"/>
      <c r="BED863" s="399"/>
      <c r="BEE863" s="399"/>
      <c r="BEF863" s="399"/>
      <c r="BEG863" s="399"/>
      <c r="BEH863" s="399"/>
      <c r="BEI863" s="399"/>
      <c r="BEJ863" s="399"/>
      <c r="BEK863" s="399"/>
      <c r="BEL863" s="399"/>
      <c r="BEM863" s="399"/>
      <c r="BEN863" s="399"/>
      <c r="BEO863" s="399"/>
      <c r="BEP863" s="399"/>
      <c r="BEQ863" s="399"/>
      <c r="BER863" s="399"/>
      <c r="BES863" s="399"/>
      <c r="BET863" s="399"/>
      <c r="BEU863" s="399"/>
      <c r="BEV863" s="399"/>
      <c r="BEW863" s="399"/>
      <c r="BEX863" s="399"/>
      <c r="BEY863" s="399"/>
      <c r="BEZ863" s="399"/>
      <c r="BFA863" s="399"/>
      <c r="BFB863" s="399"/>
      <c r="BFC863" s="399"/>
      <c r="BFD863" s="399"/>
      <c r="BFE863" s="399"/>
      <c r="BFF863" s="399"/>
      <c r="BFG863" s="399"/>
      <c r="BFH863" s="399"/>
      <c r="BFI863" s="399"/>
      <c r="BFJ863" s="399"/>
      <c r="BFK863" s="399"/>
      <c r="BFL863" s="399"/>
      <c r="BFM863" s="399"/>
      <c r="BFN863" s="399"/>
      <c r="BFO863" s="399"/>
      <c r="BFP863" s="399"/>
      <c r="BFQ863" s="399"/>
      <c r="BFR863" s="399"/>
      <c r="BFS863" s="399"/>
      <c r="BFT863" s="399"/>
      <c r="BFU863" s="399"/>
      <c r="BFV863" s="399"/>
      <c r="BFW863" s="399"/>
      <c r="BFX863" s="399"/>
      <c r="BFY863" s="399"/>
      <c r="BFZ863" s="399"/>
      <c r="BGA863" s="399"/>
      <c r="BGB863" s="399"/>
      <c r="BGC863" s="399"/>
      <c r="BGD863" s="399"/>
      <c r="BGE863" s="399"/>
      <c r="BGF863" s="399"/>
      <c r="BGG863" s="399"/>
      <c r="BGH863" s="399"/>
      <c r="BGI863" s="399"/>
      <c r="BGJ863" s="399"/>
      <c r="BGK863" s="399"/>
      <c r="BGL863" s="399"/>
      <c r="BGM863" s="399"/>
      <c r="BGN863" s="399"/>
      <c r="BGO863" s="399"/>
      <c r="BGP863" s="399"/>
      <c r="BGQ863" s="399"/>
      <c r="BGR863" s="399"/>
      <c r="BGS863" s="399"/>
      <c r="BGT863" s="399"/>
      <c r="BGU863" s="399"/>
      <c r="BGV863" s="399"/>
      <c r="BGW863" s="399"/>
      <c r="BGX863" s="399"/>
      <c r="BGY863" s="399"/>
      <c r="BGZ863" s="399"/>
      <c r="BHA863" s="399"/>
      <c r="BHB863" s="399"/>
      <c r="BHC863" s="399"/>
      <c r="BHD863" s="399"/>
      <c r="BHE863" s="399"/>
      <c r="BHF863" s="399"/>
      <c r="BHG863" s="399"/>
      <c r="BHH863" s="399"/>
      <c r="BHI863" s="399"/>
      <c r="BHJ863" s="399"/>
      <c r="BHK863" s="399"/>
      <c r="BHL863" s="399"/>
      <c r="BHM863" s="399"/>
      <c r="BHN863" s="399"/>
      <c r="BHO863" s="399"/>
      <c r="BHP863" s="399"/>
      <c r="BHQ863" s="399"/>
      <c r="BHR863" s="399"/>
      <c r="BHS863" s="399"/>
      <c r="BHT863" s="399"/>
      <c r="BHU863" s="399"/>
      <c r="BHV863" s="399"/>
      <c r="BHW863" s="399"/>
      <c r="BHX863" s="399"/>
      <c r="BHY863" s="399"/>
      <c r="BHZ863" s="399"/>
      <c r="BIA863" s="399"/>
      <c r="BIB863" s="399"/>
      <c r="BIC863" s="399"/>
      <c r="BID863" s="399"/>
      <c r="BIE863" s="399"/>
      <c r="BIF863" s="399"/>
      <c r="BIG863" s="399"/>
      <c r="BIH863" s="399"/>
      <c r="BII863" s="399"/>
      <c r="BIJ863" s="399"/>
      <c r="BIK863" s="399"/>
      <c r="BIL863" s="399"/>
      <c r="BIM863" s="399"/>
      <c r="BIN863" s="399"/>
      <c r="BIO863" s="399"/>
      <c r="BIP863" s="399"/>
      <c r="BIQ863" s="399"/>
      <c r="BIR863" s="399"/>
      <c r="BIS863" s="399"/>
      <c r="BIT863" s="399"/>
      <c r="BIU863" s="399"/>
      <c r="BIV863" s="399"/>
      <c r="BIW863" s="399"/>
      <c r="BIX863" s="399"/>
      <c r="BIY863" s="399"/>
      <c r="BIZ863" s="399"/>
      <c r="BJA863" s="399"/>
      <c r="BJB863" s="399"/>
      <c r="BJC863" s="399"/>
      <c r="BJD863" s="399"/>
      <c r="BJE863" s="399"/>
      <c r="BJF863" s="399"/>
      <c r="BJG863" s="399"/>
      <c r="BJH863" s="399"/>
      <c r="BJI863" s="399"/>
      <c r="BJJ863" s="399"/>
      <c r="BJK863" s="399"/>
      <c r="BJL863" s="399"/>
      <c r="BJM863" s="399"/>
      <c r="BJN863" s="399"/>
      <c r="BJO863" s="399"/>
      <c r="BJP863" s="399"/>
      <c r="BJQ863" s="399"/>
      <c r="BJR863" s="399"/>
      <c r="BJS863" s="399"/>
      <c r="BJT863" s="399"/>
      <c r="BJU863" s="399"/>
      <c r="BJV863" s="399"/>
      <c r="BJW863" s="399"/>
      <c r="BJX863" s="399"/>
      <c r="BJY863" s="399"/>
      <c r="BJZ863" s="399"/>
      <c r="BKA863" s="399"/>
      <c r="BKB863" s="399"/>
      <c r="BKC863" s="399"/>
      <c r="BKD863" s="399"/>
      <c r="BKE863" s="399"/>
      <c r="BKF863" s="399"/>
      <c r="BKG863" s="399"/>
      <c r="BKH863" s="399"/>
      <c r="BKI863" s="399"/>
      <c r="BKJ863" s="399"/>
      <c r="BKK863" s="399"/>
      <c r="BKL863" s="399"/>
      <c r="BKM863" s="399"/>
      <c r="BKN863" s="399"/>
      <c r="BKO863" s="399"/>
      <c r="BKP863" s="399"/>
      <c r="BKQ863" s="399"/>
      <c r="BKR863" s="399"/>
      <c r="BKS863" s="399"/>
      <c r="BKT863" s="399"/>
      <c r="BKU863" s="399"/>
      <c r="BKV863" s="399"/>
      <c r="BKW863" s="399"/>
      <c r="BKX863" s="399"/>
      <c r="BKY863" s="399"/>
      <c r="BKZ863" s="399"/>
      <c r="BLA863" s="399"/>
      <c r="BLB863" s="399"/>
      <c r="BLC863" s="399"/>
      <c r="BLD863" s="399"/>
      <c r="BLE863" s="399"/>
      <c r="BLF863" s="399"/>
      <c r="BLG863" s="399"/>
      <c r="BLH863" s="399"/>
      <c r="BLI863" s="399"/>
      <c r="BLJ863" s="399"/>
      <c r="BLK863" s="399"/>
      <c r="BLL863" s="399"/>
      <c r="BLM863" s="399"/>
      <c r="BLN863" s="399"/>
      <c r="BLO863" s="399"/>
      <c r="BLP863" s="399"/>
      <c r="BLQ863" s="399"/>
      <c r="BLR863" s="399"/>
      <c r="BLS863" s="399"/>
      <c r="BLT863" s="399"/>
      <c r="BLU863" s="399"/>
      <c r="BLV863" s="399"/>
      <c r="BLW863" s="399"/>
      <c r="BLX863" s="399"/>
      <c r="BLY863" s="399"/>
      <c r="BLZ863" s="399"/>
      <c r="BMA863" s="399"/>
      <c r="BMB863" s="399"/>
      <c r="BMC863" s="399"/>
      <c r="BMD863" s="399"/>
      <c r="BME863" s="399"/>
      <c r="BMF863" s="399"/>
      <c r="BMG863" s="399"/>
      <c r="BMH863" s="399"/>
      <c r="BMI863" s="399"/>
      <c r="BMJ863" s="399"/>
      <c r="BMK863" s="399"/>
      <c r="BML863" s="399"/>
      <c r="BMM863" s="399"/>
      <c r="BMN863" s="399"/>
      <c r="BMO863" s="399"/>
      <c r="BMP863" s="399"/>
      <c r="BMQ863" s="399"/>
      <c r="BMR863" s="399"/>
      <c r="BMS863" s="399"/>
      <c r="BMT863" s="399"/>
      <c r="BMU863" s="399"/>
      <c r="BMV863" s="399"/>
      <c r="BMW863" s="399"/>
      <c r="BMX863" s="399"/>
      <c r="BMY863" s="399"/>
      <c r="BMZ863" s="399"/>
      <c r="BNA863" s="399"/>
      <c r="BNB863" s="399"/>
      <c r="BNC863" s="399"/>
      <c r="BND863" s="399"/>
      <c r="BNE863" s="399"/>
      <c r="BNF863" s="399"/>
      <c r="BNG863" s="399"/>
      <c r="BNH863" s="399"/>
      <c r="BNI863" s="399"/>
      <c r="BNJ863" s="399"/>
      <c r="BNK863" s="399"/>
      <c r="BNL863" s="399"/>
      <c r="BNM863" s="399"/>
      <c r="BNN863" s="399"/>
      <c r="BNO863" s="399"/>
      <c r="BNP863" s="399"/>
      <c r="BNQ863" s="399"/>
      <c r="BNR863" s="399"/>
      <c r="BNS863" s="399"/>
      <c r="BNT863" s="399"/>
      <c r="BNU863" s="399"/>
      <c r="BNV863" s="399"/>
      <c r="BNW863" s="399"/>
      <c r="BNX863" s="399"/>
      <c r="BNY863" s="399"/>
      <c r="BNZ863" s="399"/>
      <c r="BOA863" s="399"/>
      <c r="BOB863" s="399"/>
      <c r="BOC863" s="399"/>
      <c r="BOD863" s="399"/>
      <c r="BOE863" s="399"/>
      <c r="BOF863" s="399"/>
      <c r="BOG863" s="399"/>
      <c r="BOH863" s="399"/>
      <c r="BOI863" s="399"/>
      <c r="BOJ863" s="399"/>
      <c r="BOK863" s="399"/>
      <c r="BOL863" s="399"/>
      <c r="BOM863" s="399"/>
      <c r="BON863" s="399"/>
      <c r="BOO863" s="399"/>
      <c r="BOP863" s="399"/>
      <c r="BOQ863" s="399"/>
      <c r="BOR863" s="399"/>
      <c r="BOS863" s="399"/>
      <c r="BOT863" s="399"/>
      <c r="BOU863" s="399"/>
      <c r="BOV863" s="399"/>
      <c r="BOW863" s="399"/>
      <c r="BOX863" s="399"/>
      <c r="BOY863" s="399"/>
      <c r="BOZ863" s="399"/>
      <c r="BPA863" s="399"/>
      <c r="BPB863" s="399"/>
      <c r="BPC863" s="399"/>
      <c r="BPD863" s="399"/>
      <c r="BPE863" s="399"/>
      <c r="BPF863" s="399"/>
      <c r="BPG863" s="399"/>
      <c r="BPH863" s="399"/>
      <c r="BPI863" s="399"/>
      <c r="BPJ863" s="399"/>
      <c r="BPK863" s="399"/>
      <c r="BPL863" s="399"/>
      <c r="BPM863" s="399"/>
      <c r="BPN863" s="399"/>
      <c r="BPO863" s="399"/>
      <c r="BPP863" s="399"/>
      <c r="BPQ863" s="399"/>
      <c r="BPR863" s="399"/>
      <c r="BPS863" s="399"/>
      <c r="BPT863" s="399"/>
      <c r="BPU863" s="399"/>
      <c r="BPV863" s="399"/>
      <c r="BPW863" s="399"/>
      <c r="BPX863" s="399"/>
      <c r="BPY863" s="399"/>
      <c r="BPZ863" s="399"/>
      <c r="BQA863" s="399"/>
      <c r="BQB863" s="399"/>
      <c r="BQC863" s="399"/>
      <c r="BQD863" s="399"/>
      <c r="BQE863" s="399"/>
      <c r="BQF863" s="399"/>
      <c r="BQG863" s="399"/>
      <c r="BQH863" s="399"/>
      <c r="BQI863" s="399"/>
      <c r="BQJ863" s="399"/>
      <c r="BQK863" s="399"/>
      <c r="BQL863" s="399"/>
      <c r="BQM863" s="399"/>
      <c r="BQN863" s="399"/>
      <c r="BQO863" s="399"/>
      <c r="BQP863" s="399"/>
      <c r="BQQ863" s="399"/>
      <c r="BQR863" s="399"/>
      <c r="BQS863" s="399"/>
      <c r="BQT863" s="399"/>
      <c r="BQU863" s="399"/>
      <c r="BQV863" s="399"/>
      <c r="BQW863" s="399"/>
      <c r="BQX863" s="399"/>
      <c r="BQY863" s="399"/>
      <c r="BQZ863" s="399"/>
      <c r="BRA863" s="399"/>
      <c r="BRB863" s="399"/>
      <c r="BRC863" s="399"/>
      <c r="BRD863" s="399"/>
      <c r="BRE863" s="399"/>
      <c r="BRF863" s="399"/>
      <c r="BRG863" s="399"/>
      <c r="BRH863" s="399"/>
      <c r="BRI863" s="399"/>
      <c r="BRJ863" s="399"/>
      <c r="BRK863" s="399"/>
      <c r="BRL863" s="399"/>
      <c r="BRM863" s="399"/>
      <c r="BRN863" s="399"/>
      <c r="BRO863" s="399"/>
      <c r="BRP863" s="399"/>
      <c r="BRQ863" s="399"/>
      <c r="BRR863" s="399"/>
      <c r="BRS863" s="399"/>
      <c r="BRT863" s="399"/>
      <c r="BRU863" s="399"/>
      <c r="BRV863" s="399"/>
      <c r="BRW863" s="399"/>
      <c r="BRX863" s="399"/>
      <c r="BRY863" s="399"/>
      <c r="BRZ863" s="399"/>
      <c r="BSA863" s="399"/>
      <c r="BSB863" s="399"/>
      <c r="BSC863" s="399"/>
      <c r="BSD863" s="399"/>
      <c r="BSE863" s="399"/>
      <c r="BSF863" s="399"/>
      <c r="BSG863" s="399"/>
      <c r="BSH863" s="399"/>
      <c r="BSI863" s="399"/>
      <c r="BSJ863" s="399"/>
      <c r="BSK863" s="399"/>
      <c r="BSL863" s="399"/>
      <c r="BSM863" s="399"/>
      <c r="BSN863" s="399"/>
      <c r="BSO863" s="399"/>
      <c r="BSP863" s="399"/>
      <c r="BSQ863" s="399"/>
      <c r="BSR863" s="399"/>
      <c r="BSS863" s="399"/>
      <c r="BST863" s="399"/>
      <c r="BSU863" s="399"/>
      <c r="BSV863" s="399"/>
      <c r="BSW863" s="399"/>
      <c r="BSX863" s="399"/>
      <c r="BSY863" s="399"/>
      <c r="BSZ863" s="399"/>
      <c r="BTA863" s="399"/>
      <c r="BTB863" s="399"/>
      <c r="BTC863" s="399"/>
      <c r="BTD863" s="399"/>
      <c r="BTE863" s="399"/>
      <c r="BTF863" s="399"/>
      <c r="BTG863" s="399"/>
      <c r="BTH863" s="399"/>
      <c r="BTI863" s="399"/>
      <c r="BTJ863" s="399"/>
      <c r="BTK863" s="399"/>
      <c r="BTL863" s="399"/>
      <c r="BTM863" s="399"/>
      <c r="BTN863" s="399"/>
      <c r="BTO863" s="399"/>
      <c r="BTP863" s="399"/>
      <c r="BTQ863" s="399"/>
      <c r="BTR863" s="399"/>
      <c r="BTS863" s="399"/>
      <c r="BTT863" s="399"/>
      <c r="BTU863" s="399"/>
      <c r="BTV863" s="399"/>
      <c r="BTW863" s="399"/>
      <c r="BTX863" s="399"/>
      <c r="BTY863" s="399"/>
      <c r="BTZ863" s="399"/>
      <c r="BUA863" s="399"/>
      <c r="BUB863" s="399"/>
      <c r="BUC863" s="399"/>
      <c r="BUD863" s="399"/>
      <c r="BUE863" s="399"/>
      <c r="BUF863" s="399"/>
      <c r="BUG863" s="399"/>
      <c r="BUH863" s="399"/>
      <c r="BUI863" s="399"/>
      <c r="BUJ863" s="399"/>
      <c r="BUK863" s="399"/>
      <c r="BUL863" s="399"/>
      <c r="BUM863" s="399"/>
      <c r="BUN863" s="399"/>
      <c r="BUO863" s="399"/>
      <c r="BUP863" s="399"/>
      <c r="BUQ863" s="399"/>
      <c r="BUR863" s="399"/>
      <c r="BUS863" s="399"/>
      <c r="BUT863" s="399"/>
      <c r="BUU863" s="399"/>
      <c r="BUV863" s="399"/>
      <c r="BUW863" s="399"/>
      <c r="BUX863" s="399"/>
      <c r="BUY863" s="399"/>
      <c r="BUZ863" s="399"/>
      <c r="BVA863" s="399"/>
      <c r="BVB863" s="399"/>
      <c r="BVC863" s="399"/>
      <c r="BVD863" s="399"/>
      <c r="BVE863" s="399"/>
      <c r="BVF863" s="399"/>
      <c r="BVG863" s="399"/>
      <c r="BVH863" s="399"/>
      <c r="BVI863" s="399"/>
      <c r="BVJ863" s="399"/>
      <c r="BVK863" s="399"/>
      <c r="BVL863" s="399"/>
      <c r="BVM863" s="399"/>
      <c r="BVN863" s="399"/>
      <c r="BVO863" s="399"/>
      <c r="BVP863" s="399"/>
      <c r="BVQ863" s="399"/>
      <c r="BVR863" s="399"/>
      <c r="BVS863" s="399"/>
      <c r="BVT863" s="399"/>
      <c r="BVU863" s="399"/>
      <c r="BVV863" s="399"/>
      <c r="BVW863" s="399"/>
      <c r="BVX863" s="399"/>
      <c r="BVY863" s="399"/>
      <c r="BVZ863" s="399"/>
      <c r="BWA863" s="399"/>
      <c r="BWB863" s="399"/>
      <c r="BWC863" s="399"/>
      <c r="BWD863" s="399"/>
      <c r="BWE863" s="399"/>
      <c r="BWF863" s="399"/>
      <c r="BWG863" s="399"/>
      <c r="BWH863" s="399"/>
      <c r="BWI863" s="399"/>
      <c r="BWJ863" s="399"/>
      <c r="BWK863" s="399"/>
      <c r="BWL863" s="399"/>
      <c r="BWM863" s="399"/>
      <c r="BWN863" s="399"/>
      <c r="BWO863" s="399"/>
      <c r="BWP863" s="399"/>
      <c r="BWQ863" s="399"/>
      <c r="BWR863" s="399"/>
      <c r="BWS863" s="399"/>
      <c r="BWT863" s="399"/>
      <c r="BWU863" s="399"/>
      <c r="BWV863" s="399"/>
      <c r="BWW863" s="399"/>
      <c r="BWX863" s="399"/>
      <c r="BWY863" s="399"/>
      <c r="BWZ863" s="399"/>
      <c r="BXA863" s="399"/>
      <c r="BXB863" s="399"/>
      <c r="BXC863" s="399"/>
      <c r="BXD863" s="399"/>
      <c r="BXE863" s="399"/>
      <c r="BXF863" s="399"/>
      <c r="BXG863" s="399"/>
      <c r="BXH863" s="399"/>
      <c r="BXI863" s="399"/>
      <c r="BXJ863" s="399"/>
      <c r="BXK863" s="399"/>
      <c r="BXL863" s="399"/>
      <c r="BXM863" s="399"/>
      <c r="BXN863" s="399"/>
      <c r="BXO863" s="399"/>
      <c r="BXP863" s="399"/>
      <c r="BXQ863" s="399"/>
      <c r="BXR863" s="399"/>
      <c r="BXS863" s="399"/>
      <c r="BXT863" s="399"/>
      <c r="BXU863" s="399"/>
      <c r="BXV863" s="399"/>
      <c r="BXW863" s="399"/>
      <c r="BXX863" s="399"/>
      <c r="BXY863" s="399"/>
      <c r="BXZ863" s="399"/>
      <c r="BYA863" s="399"/>
      <c r="BYB863" s="399"/>
      <c r="BYC863" s="399"/>
      <c r="BYD863" s="399"/>
      <c r="BYE863" s="399"/>
      <c r="BYF863" s="399"/>
      <c r="BYG863" s="399"/>
      <c r="BYH863" s="399"/>
      <c r="BYI863" s="399"/>
      <c r="BYJ863" s="399"/>
      <c r="BYK863" s="399"/>
      <c r="BYL863" s="399"/>
      <c r="BYM863" s="399"/>
      <c r="BYN863" s="399"/>
      <c r="BYO863" s="399"/>
      <c r="BYP863" s="399"/>
      <c r="BYQ863" s="399"/>
      <c r="BYR863" s="399"/>
      <c r="BYS863" s="399"/>
      <c r="BYT863" s="399"/>
      <c r="BYU863" s="399"/>
      <c r="BYV863" s="399"/>
      <c r="BYW863" s="399"/>
      <c r="BYX863" s="399"/>
      <c r="BYY863" s="399"/>
      <c r="BYZ863" s="399"/>
      <c r="BZA863" s="399"/>
      <c r="BZB863" s="399"/>
      <c r="BZC863" s="399"/>
      <c r="BZD863" s="399"/>
      <c r="BZE863" s="399"/>
      <c r="BZF863" s="399"/>
      <c r="BZG863" s="399"/>
      <c r="BZH863" s="399"/>
      <c r="BZI863" s="399"/>
      <c r="BZJ863" s="399"/>
      <c r="BZK863" s="399"/>
      <c r="BZL863" s="399"/>
      <c r="BZM863" s="399"/>
      <c r="BZN863" s="399"/>
      <c r="BZO863" s="399"/>
      <c r="BZP863" s="399"/>
      <c r="BZQ863" s="399"/>
      <c r="BZR863" s="399"/>
      <c r="BZS863" s="399"/>
      <c r="BZT863" s="399"/>
      <c r="BZU863" s="399"/>
      <c r="BZV863" s="399"/>
      <c r="BZW863" s="399"/>
      <c r="BZX863" s="399"/>
      <c r="BZY863" s="399"/>
      <c r="BZZ863" s="399"/>
      <c r="CAA863" s="399"/>
      <c r="CAB863" s="399"/>
      <c r="CAC863" s="399"/>
      <c r="CAD863" s="399"/>
      <c r="CAE863" s="399"/>
      <c r="CAF863" s="399"/>
      <c r="CAG863" s="399"/>
      <c r="CAH863" s="399"/>
      <c r="CAI863" s="399"/>
      <c r="CAJ863" s="399"/>
      <c r="CAK863" s="399"/>
      <c r="CAL863" s="399"/>
      <c r="CAM863" s="399"/>
      <c r="CAN863" s="399"/>
      <c r="CAO863" s="399"/>
      <c r="CAP863" s="399"/>
      <c r="CAQ863" s="399"/>
      <c r="CAR863" s="399"/>
      <c r="CAS863" s="399"/>
      <c r="CAT863" s="399"/>
      <c r="CAU863" s="399"/>
      <c r="CAV863" s="399"/>
      <c r="CAW863" s="399"/>
      <c r="CAX863" s="399"/>
      <c r="CAY863" s="399"/>
      <c r="CAZ863" s="399"/>
      <c r="CBA863" s="399"/>
      <c r="CBB863" s="399"/>
      <c r="CBC863" s="399"/>
      <c r="CBD863" s="399"/>
      <c r="CBE863" s="399"/>
      <c r="CBF863" s="399"/>
      <c r="CBG863" s="399"/>
      <c r="CBH863" s="399"/>
      <c r="CBI863" s="399"/>
      <c r="CBJ863" s="399"/>
      <c r="CBK863" s="399"/>
      <c r="CBL863" s="399"/>
      <c r="CBM863" s="399"/>
      <c r="CBN863" s="399"/>
      <c r="CBO863" s="399"/>
      <c r="CBP863" s="399"/>
      <c r="CBQ863" s="399"/>
      <c r="CBR863" s="399"/>
      <c r="CBS863" s="399"/>
      <c r="CBT863" s="399"/>
      <c r="CBU863" s="399"/>
      <c r="CBV863" s="399"/>
      <c r="CBW863" s="399"/>
      <c r="CBX863" s="399"/>
      <c r="CBY863" s="399"/>
      <c r="CBZ863" s="399"/>
      <c r="CCA863" s="399"/>
      <c r="CCB863" s="399"/>
      <c r="CCC863" s="399"/>
      <c r="CCD863" s="399"/>
      <c r="CCE863" s="399"/>
      <c r="CCF863" s="399"/>
      <c r="CCG863" s="399"/>
      <c r="CCH863" s="399"/>
      <c r="CCI863" s="399"/>
      <c r="CCJ863" s="399"/>
      <c r="CCK863" s="399"/>
      <c r="CCL863" s="399"/>
      <c r="CCM863" s="399"/>
      <c r="CCN863" s="399"/>
      <c r="CCO863" s="399"/>
      <c r="CCP863" s="399"/>
      <c r="CCQ863" s="399"/>
      <c r="CCR863" s="399"/>
      <c r="CCS863" s="399"/>
      <c r="CCT863" s="399"/>
      <c r="CCU863" s="399"/>
      <c r="CCV863" s="399"/>
      <c r="CCW863" s="399"/>
      <c r="CCX863" s="399"/>
      <c r="CCY863" s="399"/>
      <c r="CCZ863" s="399"/>
      <c r="CDA863" s="399"/>
      <c r="CDB863" s="399"/>
      <c r="CDC863" s="399"/>
      <c r="CDD863" s="399"/>
      <c r="CDE863" s="399"/>
      <c r="CDF863" s="399"/>
      <c r="CDG863" s="399"/>
      <c r="CDH863" s="399"/>
      <c r="CDI863" s="399"/>
      <c r="CDJ863" s="399"/>
      <c r="CDK863" s="399"/>
      <c r="CDL863" s="399"/>
      <c r="CDM863" s="399"/>
      <c r="CDN863" s="399"/>
      <c r="CDO863" s="399"/>
      <c r="CDP863" s="399"/>
      <c r="CDQ863" s="399"/>
      <c r="CDR863" s="399"/>
      <c r="CDS863" s="399"/>
      <c r="CDT863" s="399"/>
      <c r="CDU863" s="399"/>
      <c r="CDV863" s="399"/>
      <c r="CDW863" s="399"/>
      <c r="CDX863" s="399"/>
      <c r="CDY863" s="399"/>
      <c r="CDZ863" s="399"/>
      <c r="CEA863" s="399"/>
      <c r="CEB863" s="399"/>
      <c r="CEC863" s="399"/>
      <c r="CED863" s="399"/>
      <c r="CEE863" s="399"/>
      <c r="CEF863" s="399"/>
      <c r="CEG863" s="399"/>
      <c r="CEH863" s="399"/>
      <c r="CEI863" s="399"/>
      <c r="CEJ863" s="399"/>
      <c r="CEK863" s="399"/>
      <c r="CEL863" s="399"/>
      <c r="CEM863" s="399"/>
      <c r="CEN863" s="399"/>
      <c r="CEO863" s="399"/>
      <c r="CEP863" s="399"/>
      <c r="CEQ863" s="399"/>
      <c r="CER863" s="399"/>
      <c r="CES863" s="399"/>
      <c r="CET863" s="399"/>
      <c r="CEU863" s="399"/>
      <c r="CEV863" s="399"/>
      <c r="CEW863" s="399"/>
      <c r="CEX863" s="399"/>
      <c r="CEY863" s="399"/>
      <c r="CEZ863" s="399"/>
      <c r="CFA863" s="399"/>
      <c r="CFB863" s="399"/>
      <c r="CFC863" s="399"/>
      <c r="CFD863" s="399"/>
      <c r="CFE863" s="399"/>
      <c r="CFF863" s="399"/>
      <c r="CFG863" s="399"/>
      <c r="CFH863" s="399"/>
      <c r="CFI863" s="399"/>
      <c r="CFJ863" s="399"/>
      <c r="CFK863" s="399"/>
      <c r="CFL863" s="399"/>
      <c r="CFM863" s="399"/>
      <c r="CFN863" s="399"/>
      <c r="CFO863" s="399"/>
      <c r="CFP863" s="399"/>
      <c r="CFQ863" s="399"/>
      <c r="CFR863" s="399"/>
      <c r="CFS863" s="399"/>
      <c r="CFT863" s="399"/>
      <c r="CFU863" s="399"/>
      <c r="CFV863" s="399"/>
      <c r="CFW863" s="399"/>
      <c r="CFX863" s="399"/>
      <c r="CFY863" s="399"/>
      <c r="CFZ863" s="399"/>
      <c r="CGA863" s="399"/>
      <c r="CGB863" s="399"/>
      <c r="CGC863" s="399"/>
      <c r="CGD863" s="399"/>
      <c r="CGE863" s="399"/>
      <c r="CGF863" s="399"/>
      <c r="CGG863" s="399"/>
      <c r="CGH863" s="399"/>
      <c r="CGI863" s="399"/>
      <c r="CGJ863" s="399"/>
      <c r="CGK863" s="399"/>
      <c r="CGL863" s="399"/>
      <c r="CGM863" s="399"/>
      <c r="CGN863" s="399"/>
      <c r="CGO863" s="399"/>
      <c r="CGP863" s="399"/>
      <c r="CGQ863" s="399"/>
      <c r="CGR863" s="399"/>
      <c r="CGS863" s="399"/>
      <c r="CGT863" s="399"/>
      <c r="CGU863" s="399"/>
      <c r="CGV863" s="399"/>
      <c r="CGW863" s="399"/>
      <c r="CGX863" s="399"/>
      <c r="CGY863" s="399"/>
      <c r="CGZ863" s="399"/>
      <c r="CHA863" s="399"/>
      <c r="CHB863" s="399"/>
      <c r="CHC863" s="399"/>
      <c r="CHD863" s="399"/>
      <c r="CHE863" s="399"/>
      <c r="CHF863" s="399"/>
      <c r="CHG863" s="399"/>
      <c r="CHH863" s="399"/>
      <c r="CHI863" s="399"/>
      <c r="CHJ863" s="399"/>
      <c r="CHK863" s="399"/>
      <c r="CHL863" s="399"/>
      <c r="CHM863" s="399"/>
      <c r="CHN863" s="399"/>
      <c r="CHO863" s="399"/>
      <c r="CHP863" s="399"/>
      <c r="CHQ863" s="399"/>
      <c r="CHR863" s="399"/>
      <c r="CHS863" s="399"/>
      <c r="CHT863" s="399"/>
      <c r="CHU863" s="399"/>
      <c r="CHV863" s="399"/>
      <c r="CHW863" s="399"/>
      <c r="CHX863" s="399"/>
      <c r="CHY863" s="399"/>
      <c r="CHZ863" s="399"/>
      <c r="CIA863" s="399"/>
      <c r="CIB863" s="399"/>
      <c r="CIC863" s="399"/>
      <c r="CID863" s="399"/>
      <c r="CIE863" s="399"/>
      <c r="CIF863" s="399"/>
      <c r="CIG863" s="399"/>
      <c r="CIH863" s="399"/>
      <c r="CII863" s="399"/>
      <c r="CIJ863" s="399"/>
      <c r="CIK863" s="399"/>
      <c r="CIL863" s="399"/>
      <c r="CIM863" s="399"/>
      <c r="CIN863" s="399"/>
      <c r="CIO863" s="399"/>
      <c r="CIP863" s="399"/>
      <c r="CIQ863" s="399"/>
      <c r="CIR863" s="399"/>
      <c r="CIS863" s="399"/>
      <c r="CIT863" s="399"/>
      <c r="CIU863" s="399"/>
      <c r="CIV863" s="399"/>
      <c r="CIW863" s="399"/>
      <c r="CIX863" s="399"/>
      <c r="CIY863" s="399"/>
      <c r="CIZ863" s="399"/>
      <c r="CJA863" s="399"/>
      <c r="CJB863" s="399"/>
      <c r="CJC863" s="399"/>
      <c r="CJD863" s="399"/>
      <c r="CJE863" s="399"/>
      <c r="CJF863" s="399"/>
      <c r="CJG863" s="399"/>
      <c r="CJH863" s="399"/>
      <c r="CJI863" s="399"/>
      <c r="CJJ863" s="399"/>
      <c r="CJK863" s="399"/>
      <c r="CJL863" s="399"/>
      <c r="CJM863" s="399"/>
      <c r="CJN863" s="399"/>
      <c r="CJO863" s="399"/>
      <c r="CJP863" s="399"/>
      <c r="CJQ863" s="399"/>
      <c r="CJR863" s="399"/>
      <c r="CJS863" s="399"/>
      <c r="CJT863" s="399"/>
      <c r="CJU863" s="399"/>
      <c r="CJV863" s="399"/>
      <c r="CJW863" s="399"/>
      <c r="CJX863" s="399"/>
      <c r="CJY863" s="399"/>
      <c r="CJZ863" s="399"/>
      <c r="CKA863" s="399"/>
      <c r="CKB863" s="399"/>
      <c r="CKC863" s="399"/>
      <c r="CKD863" s="399"/>
      <c r="CKE863" s="399"/>
      <c r="CKF863" s="399"/>
      <c r="CKG863" s="399"/>
      <c r="CKH863" s="399"/>
      <c r="CKI863" s="399"/>
      <c r="CKJ863" s="399"/>
      <c r="CKK863" s="399"/>
      <c r="CKL863" s="399"/>
      <c r="CKM863" s="399"/>
      <c r="CKN863" s="399"/>
      <c r="CKO863" s="399"/>
      <c r="CKP863" s="399"/>
      <c r="CKQ863" s="399"/>
      <c r="CKR863" s="399"/>
      <c r="CKS863" s="399"/>
      <c r="CKT863" s="399"/>
      <c r="CKU863" s="399"/>
      <c r="CKV863" s="399"/>
      <c r="CKW863" s="399"/>
      <c r="CKX863" s="399"/>
      <c r="CKY863" s="399"/>
      <c r="CKZ863" s="399"/>
      <c r="CLA863" s="399"/>
      <c r="CLB863" s="399"/>
      <c r="CLC863" s="399"/>
      <c r="CLD863" s="399"/>
      <c r="CLE863" s="399"/>
      <c r="CLF863" s="399"/>
      <c r="CLG863" s="399"/>
      <c r="CLH863" s="399"/>
      <c r="CLI863" s="399"/>
      <c r="CLJ863" s="399"/>
      <c r="CLK863" s="399"/>
      <c r="CLL863" s="399"/>
      <c r="CLM863" s="399"/>
      <c r="CLN863" s="399"/>
      <c r="CLO863" s="399"/>
      <c r="CLP863" s="399"/>
      <c r="CLQ863" s="399"/>
      <c r="CLR863" s="399"/>
      <c r="CLS863" s="399"/>
      <c r="CLT863" s="399"/>
      <c r="CLU863" s="399"/>
      <c r="CLV863" s="399"/>
      <c r="CLW863" s="399"/>
      <c r="CLX863" s="399"/>
      <c r="CLY863" s="399"/>
      <c r="CLZ863" s="399"/>
      <c r="CMA863" s="399"/>
      <c r="CMB863" s="399"/>
      <c r="CMC863" s="399"/>
      <c r="CMD863" s="399"/>
      <c r="CME863" s="399"/>
      <c r="CMF863" s="399"/>
      <c r="CMG863" s="399"/>
      <c r="CMH863" s="399"/>
      <c r="CMI863" s="399"/>
      <c r="CMJ863" s="399"/>
      <c r="CMK863" s="399"/>
      <c r="CML863" s="399"/>
      <c r="CMM863" s="399"/>
      <c r="CMN863" s="399"/>
      <c r="CMO863" s="399"/>
      <c r="CMP863" s="399"/>
      <c r="CMQ863" s="399"/>
      <c r="CMR863" s="399"/>
      <c r="CMS863" s="399"/>
      <c r="CMT863" s="399"/>
      <c r="CMU863" s="399"/>
      <c r="CMV863" s="399"/>
      <c r="CMW863" s="399"/>
      <c r="CMX863" s="399"/>
      <c r="CMY863" s="399"/>
      <c r="CMZ863" s="399"/>
      <c r="CNA863" s="399"/>
      <c r="CNB863" s="399"/>
      <c r="CNC863" s="399"/>
      <c r="CND863" s="399"/>
      <c r="CNE863" s="399"/>
      <c r="CNF863" s="399"/>
      <c r="CNG863" s="399"/>
      <c r="CNH863" s="399"/>
      <c r="CNI863" s="399"/>
      <c r="CNJ863" s="399"/>
      <c r="CNK863" s="399"/>
      <c r="CNL863" s="399"/>
      <c r="CNM863" s="399"/>
      <c r="CNN863" s="399"/>
      <c r="CNO863" s="399"/>
      <c r="CNP863" s="399"/>
      <c r="CNQ863" s="399"/>
      <c r="CNR863" s="399"/>
      <c r="CNS863" s="399"/>
      <c r="CNT863" s="399"/>
      <c r="CNU863" s="399"/>
      <c r="CNV863" s="399"/>
      <c r="CNW863" s="399"/>
      <c r="CNX863" s="399"/>
      <c r="CNY863" s="399"/>
      <c r="CNZ863" s="399"/>
      <c r="COA863" s="399"/>
      <c r="COB863" s="399"/>
      <c r="COC863" s="399"/>
      <c r="COD863" s="399"/>
      <c r="COE863" s="399"/>
      <c r="COF863" s="399"/>
      <c r="COG863" s="399"/>
      <c r="COH863" s="399"/>
      <c r="COI863" s="399"/>
      <c r="COJ863" s="399"/>
      <c r="COK863" s="399"/>
      <c r="COL863" s="399"/>
      <c r="COM863" s="399"/>
      <c r="CON863" s="399"/>
      <c r="COO863" s="399"/>
      <c r="COP863" s="399"/>
      <c r="COQ863" s="399"/>
      <c r="COR863" s="399"/>
      <c r="COS863" s="399"/>
      <c r="COT863" s="399"/>
      <c r="COU863" s="399"/>
      <c r="COV863" s="399"/>
      <c r="COW863" s="399"/>
      <c r="COX863" s="399"/>
      <c r="COY863" s="399"/>
      <c r="COZ863" s="399"/>
      <c r="CPA863" s="399"/>
      <c r="CPB863" s="399"/>
      <c r="CPC863" s="399"/>
      <c r="CPD863" s="399"/>
      <c r="CPE863" s="399"/>
      <c r="CPF863" s="399"/>
      <c r="CPG863" s="399"/>
      <c r="CPH863" s="399"/>
      <c r="CPI863" s="399"/>
      <c r="CPJ863" s="399"/>
      <c r="CPK863" s="399"/>
      <c r="CPL863" s="399"/>
      <c r="CPM863" s="399"/>
      <c r="CPN863" s="399"/>
      <c r="CPO863" s="399"/>
      <c r="CPP863" s="399"/>
      <c r="CPQ863" s="399"/>
      <c r="CPR863" s="399"/>
      <c r="CPS863" s="399"/>
      <c r="CPT863" s="399"/>
      <c r="CPU863" s="399"/>
      <c r="CPV863" s="399"/>
      <c r="CPW863" s="399"/>
      <c r="CPX863" s="399"/>
      <c r="CPY863" s="399"/>
      <c r="CPZ863" s="399"/>
      <c r="CQA863" s="399"/>
      <c r="CQB863" s="399"/>
      <c r="CQC863" s="399"/>
      <c r="CQD863" s="399"/>
      <c r="CQE863" s="399"/>
      <c r="CQF863" s="399"/>
      <c r="CQG863" s="399"/>
      <c r="CQH863" s="399"/>
      <c r="CQI863" s="399"/>
      <c r="CQJ863" s="399"/>
      <c r="CQK863" s="399"/>
      <c r="CQL863" s="399"/>
      <c r="CQM863" s="399"/>
      <c r="CQN863" s="399"/>
      <c r="CQO863" s="399"/>
      <c r="CQP863" s="399"/>
      <c r="CQQ863" s="399"/>
      <c r="CQR863" s="399"/>
      <c r="CQS863" s="399"/>
      <c r="CQT863" s="399"/>
      <c r="CQU863" s="399"/>
      <c r="CQV863" s="399"/>
      <c r="CQW863" s="399"/>
      <c r="CQX863" s="399"/>
      <c r="CQY863" s="399"/>
      <c r="CQZ863" s="399"/>
      <c r="CRA863" s="399"/>
      <c r="CRB863" s="399"/>
      <c r="CRC863" s="399"/>
      <c r="CRD863" s="399"/>
      <c r="CRE863" s="399"/>
      <c r="CRF863" s="399"/>
      <c r="CRG863" s="399"/>
      <c r="CRH863" s="399"/>
      <c r="CRI863" s="399"/>
      <c r="CRJ863" s="399"/>
      <c r="CRK863" s="399"/>
      <c r="CRL863" s="399"/>
      <c r="CRM863" s="399"/>
      <c r="CRN863" s="399"/>
      <c r="CRO863" s="399"/>
      <c r="CRP863" s="399"/>
      <c r="CRQ863" s="399"/>
      <c r="CRR863" s="399"/>
      <c r="CRS863" s="399"/>
      <c r="CRT863" s="399"/>
      <c r="CRU863" s="399"/>
      <c r="CRV863" s="399"/>
      <c r="CRW863" s="399"/>
      <c r="CRX863" s="399"/>
      <c r="CRY863" s="399"/>
      <c r="CRZ863" s="399"/>
      <c r="CSA863" s="399"/>
      <c r="CSB863" s="399"/>
      <c r="CSC863" s="399"/>
      <c r="CSD863" s="399"/>
      <c r="CSE863" s="399"/>
      <c r="CSF863" s="399"/>
      <c r="CSG863" s="399"/>
      <c r="CSH863" s="399"/>
      <c r="CSI863" s="399"/>
      <c r="CSJ863" s="399"/>
      <c r="CSK863" s="399"/>
      <c r="CSL863" s="399"/>
      <c r="CSM863" s="399"/>
      <c r="CSN863" s="399"/>
      <c r="CSO863" s="399"/>
      <c r="CSP863" s="399"/>
      <c r="CSQ863" s="399"/>
      <c r="CSR863" s="399"/>
      <c r="CSS863" s="399"/>
      <c r="CST863" s="399"/>
      <c r="CSU863" s="399"/>
      <c r="CSV863" s="399"/>
      <c r="CSW863" s="399"/>
      <c r="CSX863" s="399"/>
      <c r="CSY863" s="399"/>
      <c r="CSZ863" s="399"/>
      <c r="CTA863" s="399"/>
      <c r="CTB863" s="399"/>
      <c r="CTC863" s="399"/>
      <c r="CTD863" s="399"/>
      <c r="CTE863" s="399"/>
      <c r="CTF863" s="399"/>
      <c r="CTG863" s="399"/>
      <c r="CTH863" s="399"/>
      <c r="CTI863" s="399"/>
      <c r="CTJ863" s="399"/>
      <c r="CTK863" s="399"/>
      <c r="CTL863" s="399"/>
      <c r="CTM863" s="399"/>
      <c r="CTN863" s="399"/>
      <c r="CTO863" s="399"/>
      <c r="CTP863" s="399"/>
      <c r="CTQ863" s="399"/>
      <c r="CTR863" s="399"/>
      <c r="CTS863" s="399"/>
      <c r="CTT863" s="399"/>
      <c r="CTU863" s="399"/>
      <c r="CTV863" s="399"/>
      <c r="CTW863" s="399"/>
      <c r="CTX863" s="399"/>
      <c r="CTY863" s="399"/>
      <c r="CTZ863" s="399"/>
      <c r="CUA863" s="399"/>
      <c r="CUB863" s="399"/>
      <c r="CUC863" s="399"/>
      <c r="CUD863" s="399"/>
      <c r="CUE863" s="399"/>
      <c r="CUF863" s="399"/>
      <c r="CUG863" s="399"/>
      <c r="CUH863" s="399"/>
      <c r="CUI863" s="399"/>
      <c r="CUJ863" s="399"/>
      <c r="CUK863" s="399"/>
      <c r="CUL863" s="399"/>
      <c r="CUM863" s="399"/>
      <c r="CUN863" s="399"/>
      <c r="CUO863" s="399"/>
      <c r="CUP863" s="399"/>
      <c r="CUQ863" s="399"/>
      <c r="CUR863" s="399"/>
      <c r="CUS863" s="399"/>
      <c r="CUT863" s="399"/>
      <c r="CUU863" s="399"/>
      <c r="CUV863" s="399"/>
      <c r="CUW863" s="399"/>
      <c r="CUX863" s="399"/>
      <c r="CUY863" s="399"/>
      <c r="CUZ863" s="399"/>
      <c r="CVA863" s="399"/>
      <c r="CVB863" s="399"/>
      <c r="CVC863" s="399"/>
      <c r="CVD863" s="399"/>
      <c r="CVE863" s="399"/>
      <c r="CVF863" s="399"/>
      <c r="CVG863" s="399"/>
      <c r="CVH863" s="399"/>
      <c r="CVI863" s="399"/>
      <c r="CVJ863" s="399"/>
      <c r="CVK863" s="399"/>
      <c r="CVL863" s="399"/>
      <c r="CVM863" s="399"/>
      <c r="CVN863" s="399"/>
      <c r="CVO863" s="399"/>
      <c r="CVP863" s="399"/>
      <c r="CVQ863" s="399"/>
      <c r="CVR863" s="399"/>
      <c r="CVS863" s="399"/>
      <c r="CVT863" s="399"/>
      <c r="CVU863" s="399"/>
      <c r="CVV863" s="399"/>
      <c r="CVW863" s="399"/>
      <c r="CVX863" s="399"/>
      <c r="CVY863" s="399"/>
      <c r="CVZ863" s="399"/>
      <c r="CWA863" s="399"/>
      <c r="CWB863" s="399"/>
      <c r="CWC863" s="399"/>
      <c r="CWD863" s="399"/>
      <c r="CWE863" s="399"/>
      <c r="CWF863" s="399"/>
      <c r="CWG863" s="399"/>
      <c r="CWH863" s="399"/>
      <c r="CWI863" s="399"/>
      <c r="CWJ863" s="399"/>
      <c r="CWK863" s="399"/>
      <c r="CWL863" s="399"/>
      <c r="CWM863" s="399"/>
      <c r="CWN863" s="399"/>
      <c r="CWO863" s="399"/>
      <c r="CWP863" s="399"/>
      <c r="CWQ863" s="399"/>
      <c r="CWR863" s="399"/>
      <c r="CWS863" s="399"/>
      <c r="CWT863" s="399"/>
      <c r="CWU863" s="399"/>
      <c r="CWV863" s="399"/>
      <c r="CWW863" s="399"/>
      <c r="CWX863" s="399"/>
      <c r="CWY863" s="399"/>
      <c r="CWZ863" s="399"/>
      <c r="CXA863" s="399"/>
      <c r="CXB863" s="399"/>
      <c r="CXC863" s="399"/>
      <c r="CXD863" s="399"/>
      <c r="CXE863" s="399"/>
      <c r="CXF863" s="399"/>
      <c r="CXG863" s="399"/>
      <c r="CXH863" s="399"/>
      <c r="CXI863" s="399"/>
      <c r="CXJ863" s="399"/>
      <c r="CXK863" s="399"/>
      <c r="CXL863" s="399"/>
      <c r="CXM863" s="399"/>
      <c r="CXN863" s="399"/>
      <c r="CXO863" s="399"/>
      <c r="CXP863" s="399"/>
      <c r="CXQ863" s="399"/>
      <c r="CXR863" s="399"/>
      <c r="CXS863" s="399"/>
      <c r="CXT863" s="399"/>
      <c r="CXU863" s="399"/>
      <c r="CXV863" s="399"/>
      <c r="CXW863" s="399"/>
      <c r="CXX863" s="399"/>
      <c r="CXY863" s="399"/>
      <c r="CXZ863" s="399"/>
      <c r="CYA863" s="399"/>
      <c r="CYB863" s="399"/>
      <c r="CYC863" s="399"/>
      <c r="CYD863" s="399"/>
      <c r="CYE863" s="399"/>
      <c r="CYF863" s="399"/>
      <c r="CYG863" s="399"/>
      <c r="CYH863" s="399"/>
      <c r="CYI863" s="399"/>
      <c r="CYJ863" s="399"/>
      <c r="CYK863" s="399"/>
      <c r="CYL863" s="399"/>
      <c r="CYM863" s="399"/>
      <c r="CYN863" s="399"/>
      <c r="CYO863" s="399"/>
      <c r="CYP863" s="399"/>
      <c r="CYQ863" s="399"/>
      <c r="CYR863" s="399"/>
      <c r="CYS863" s="399"/>
      <c r="CYT863" s="399"/>
      <c r="CYU863" s="399"/>
      <c r="CYV863" s="399"/>
      <c r="CYW863" s="399"/>
      <c r="CYX863" s="399"/>
      <c r="CYY863" s="399"/>
      <c r="CYZ863" s="399"/>
      <c r="CZA863" s="399"/>
      <c r="CZB863" s="399"/>
      <c r="CZC863" s="399"/>
      <c r="CZD863" s="399"/>
      <c r="CZE863" s="399"/>
      <c r="CZF863" s="399"/>
      <c r="CZG863" s="399"/>
      <c r="CZH863" s="399"/>
      <c r="CZI863" s="399"/>
      <c r="CZJ863" s="399"/>
      <c r="CZK863" s="399"/>
      <c r="CZL863" s="399"/>
      <c r="CZM863" s="399"/>
      <c r="CZN863" s="399"/>
      <c r="CZO863" s="399"/>
      <c r="CZP863" s="399"/>
      <c r="CZQ863" s="399"/>
      <c r="CZR863" s="399"/>
      <c r="CZS863" s="399"/>
      <c r="CZT863" s="399"/>
      <c r="CZU863" s="399"/>
      <c r="CZV863" s="399"/>
      <c r="CZW863" s="399"/>
      <c r="CZX863" s="399"/>
      <c r="CZY863" s="399"/>
      <c r="CZZ863" s="399"/>
      <c r="DAA863" s="399"/>
      <c r="DAB863" s="399"/>
      <c r="DAC863" s="399"/>
      <c r="DAD863" s="399"/>
      <c r="DAE863" s="399"/>
      <c r="DAF863" s="399"/>
      <c r="DAG863" s="399"/>
      <c r="DAH863" s="399"/>
      <c r="DAI863" s="399"/>
      <c r="DAJ863" s="399"/>
      <c r="DAK863" s="399"/>
      <c r="DAL863" s="399"/>
      <c r="DAM863" s="399"/>
      <c r="DAN863" s="399"/>
      <c r="DAO863" s="399"/>
      <c r="DAP863" s="399"/>
      <c r="DAQ863" s="399"/>
      <c r="DAR863" s="399"/>
      <c r="DAS863" s="399"/>
      <c r="DAT863" s="399"/>
      <c r="DAU863" s="399"/>
      <c r="DAV863" s="399"/>
      <c r="DAW863" s="399"/>
      <c r="DAX863" s="399"/>
      <c r="DAY863" s="399"/>
      <c r="DAZ863" s="399"/>
      <c r="DBA863" s="399"/>
      <c r="DBB863" s="399"/>
      <c r="DBC863" s="399"/>
      <c r="DBD863" s="399"/>
      <c r="DBE863" s="399"/>
      <c r="DBF863" s="399"/>
      <c r="DBG863" s="399"/>
      <c r="DBH863" s="399"/>
      <c r="DBI863" s="399"/>
      <c r="DBJ863" s="399"/>
      <c r="DBK863" s="399"/>
      <c r="DBL863" s="399"/>
      <c r="DBM863" s="399"/>
      <c r="DBN863" s="399"/>
      <c r="DBO863" s="399"/>
      <c r="DBP863" s="399"/>
      <c r="DBQ863" s="399"/>
      <c r="DBR863" s="399"/>
      <c r="DBS863" s="399"/>
      <c r="DBT863" s="399"/>
      <c r="DBU863" s="399"/>
      <c r="DBV863" s="399"/>
      <c r="DBW863" s="399"/>
      <c r="DBX863" s="399"/>
      <c r="DBY863" s="399"/>
      <c r="DBZ863" s="399"/>
      <c r="DCA863" s="399"/>
      <c r="DCB863" s="399"/>
      <c r="DCC863" s="399"/>
      <c r="DCD863" s="399"/>
      <c r="DCE863" s="399"/>
      <c r="DCF863" s="399"/>
      <c r="DCG863" s="399"/>
      <c r="DCH863" s="399"/>
      <c r="DCI863" s="399"/>
      <c r="DCJ863" s="399"/>
      <c r="DCK863" s="399"/>
      <c r="DCL863" s="399"/>
      <c r="DCM863" s="399"/>
      <c r="DCN863" s="399"/>
      <c r="DCO863" s="399"/>
      <c r="DCP863" s="399"/>
      <c r="DCQ863" s="399"/>
      <c r="DCR863" s="399"/>
      <c r="DCS863" s="399"/>
      <c r="DCT863" s="399"/>
      <c r="DCU863" s="399"/>
      <c r="DCV863" s="399"/>
      <c r="DCW863" s="399"/>
      <c r="DCX863" s="399"/>
      <c r="DCY863" s="399"/>
      <c r="DCZ863" s="399"/>
      <c r="DDA863" s="399"/>
      <c r="DDB863" s="399"/>
      <c r="DDC863" s="399"/>
      <c r="DDD863" s="399"/>
      <c r="DDE863" s="399"/>
      <c r="DDF863" s="399"/>
      <c r="DDG863" s="399"/>
      <c r="DDH863" s="399"/>
      <c r="DDI863" s="399"/>
      <c r="DDJ863" s="399"/>
      <c r="DDK863" s="399"/>
      <c r="DDL863" s="399"/>
      <c r="DDM863" s="399"/>
      <c r="DDN863" s="399"/>
      <c r="DDO863" s="399"/>
      <c r="DDP863" s="399"/>
      <c r="DDQ863" s="399"/>
      <c r="DDR863" s="399"/>
      <c r="DDS863" s="399"/>
      <c r="DDT863" s="399"/>
      <c r="DDU863" s="399"/>
      <c r="DDV863" s="399"/>
      <c r="DDW863" s="399"/>
      <c r="DDX863" s="399"/>
      <c r="DDY863" s="399"/>
      <c r="DDZ863" s="399"/>
      <c r="DEA863" s="399"/>
      <c r="DEB863" s="399"/>
      <c r="DEC863" s="399"/>
      <c r="DED863" s="399"/>
      <c r="DEE863" s="399"/>
      <c r="DEF863" s="399"/>
      <c r="DEG863" s="399"/>
      <c r="DEH863" s="399"/>
      <c r="DEI863" s="399"/>
      <c r="DEJ863" s="399"/>
      <c r="DEK863" s="399"/>
      <c r="DEL863" s="399"/>
      <c r="DEM863" s="399"/>
      <c r="DEN863" s="399"/>
      <c r="DEO863" s="399"/>
      <c r="DEP863" s="399"/>
      <c r="DEQ863" s="399"/>
      <c r="DER863" s="399"/>
      <c r="DES863" s="399"/>
      <c r="DET863" s="399"/>
      <c r="DEU863" s="399"/>
      <c r="DEV863" s="399"/>
      <c r="DEW863" s="399"/>
      <c r="DEX863" s="399"/>
      <c r="DEY863" s="399"/>
      <c r="DEZ863" s="399"/>
      <c r="DFA863" s="399"/>
      <c r="DFB863" s="399"/>
      <c r="DFC863" s="399"/>
      <c r="DFD863" s="399"/>
      <c r="DFE863" s="399"/>
      <c r="DFF863" s="399"/>
      <c r="DFG863" s="399"/>
      <c r="DFH863" s="399"/>
      <c r="DFI863" s="399"/>
      <c r="DFJ863" s="399"/>
      <c r="DFK863" s="399"/>
      <c r="DFL863" s="399"/>
      <c r="DFM863" s="399"/>
      <c r="DFN863" s="399"/>
      <c r="DFO863" s="399"/>
      <c r="DFP863" s="399"/>
      <c r="DFQ863" s="399"/>
      <c r="DFR863" s="399"/>
      <c r="DFS863" s="399"/>
      <c r="DFT863" s="399"/>
      <c r="DFU863" s="399"/>
      <c r="DFV863" s="399"/>
      <c r="DFW863" s="399"/>
      <c r="DFX863" s="399"/>
      <c r="DFY863" s="399"/>
      <c r="DFZ863" s="399"/>
      <c r="DGA863" s="399"/>
      <c r="DGB863" s="399"/>
      <c r="DGC863" s="399"/>
      <c r="DGD863" s="399"/>
      <c r="DGE863" s="399"/>
      <c r="DGF863" s="399"/>
      <c r="DGG863" s="399"/>
      <c r="DGH863" s="399"/>
      <c r="DGI863" s="399"/>
      <c r="DGJ863" s="399"/>
      <c r="DGK863" s="399"/>
      <c r="DGL863" s="399"/>
      <c r="DGM863" s="399"/>
      <c r="DGN863" s="399"/>
      <c r="DGO863" s="399"/>
      <c r="DGP863" s="399"/>
      <c r="DGQ863" s="399"/>
      <c r="DGR863" s="399"/>
      <c r="DGS863" s="399"/>
      <c r="DGT863" s="399"/>
      <c r="DGU863" s="399"/>
      <c r="DGV863" s="399"/>
      <c r="DGW863" s="399"/>
      <c r="DGX863" s="399"/>
      <c r="DGY863" s="399"/>
      <c r="DGZ863" s="399"/>
      <c r="DHA863" s="399"/>
      <c r="DHB863" s="399"/>
      <c r="DHC863" s="399"/>
      <c r="DHD863" s="399"/>
      <c r="DHE863" s="399"/>
      <c r="DHF863" s="399"/>
      <c r="DHG863" s="399"/>
      <c r="DHH863" s="399"/>
      <c r="DHI863" s="399"/>
      <c r="DHJ863" s="399"/>
      <c r="DHK863" s="399"/>
      <c r="DHL863" s="399"/>
      <c r="DHM863" s="399"/>
      <c r="DHN863" s="399"/>
      <c r="DHO863" s="399"/>
      <c r="DHP863" s="399"/>
      <c r="DHQ863" s="399"/>
      <c r="DHR863" s="399"/>
      <c r="DHS863" s="399"/>
      <c r="DHT863" s="399"/>
      <c r="DHU863" s="399"/>
      <c r="DHV863" s="399"/>
      <c r="DHW863" s="399"/>
      <c r="DHX863" s="399"/>
      <c r="DHY863" s="399"/>
      <c r="DHZ863" s="399"/>
      <c r="DIA863" s="399"/>
      <c r="DIB863" s="399"/>
      <c r="DIC863" s="399"/>
      <c r="DID863" s="399"/>
      <c r="DIE863" s="399"/>
      <c r="DIF863" s="399"/>
      <c r="DIG863" s="399"/>
      <c r="DIH863" s="399"/>
      <c r="DII863" s="399"/>
      <c r="DIJ863" s="399"/>
      <c r="DIK863" s="399"/>
      <c r="DIL863" s="399"/>
      <c r="DIM863" s="399"/>
      <c r="DIN863" s="399"/>
      <c r="DIO863" s="399"/>
      <c r="DIP863" s="399"/>
      <c r="DIQ863" s="399"/>
      <c r="DIR863" s="399"/>
      <c r="DIS863" s="399"/>
      <c r="DIT863" s="399"/>
      <c r="DIU863" s="399"/>
      <c r="DIV863" s="399"/>
      <c r="DIW863" s="399"/>
      <c r="DIX863" s="399"/>
      <c r="DIY863" s="399"/>
      <c r="DIZ863" s="399"/>
      <c r="DJA863" s="399"/>
      <c r="DJB863" s="399"/>
      <c r="DJC863" s="399"/>
      <c r="DJD863" s="399"/>
      <c r="DJE863" s="399"/>
      <c r="DJF863" s="399"/>
      <c r="DJG863" s="399"/>
      <c r="DJH863" s="399"/>
      <c r="DJI863" s="399"/>
      <c r="DJJ863" s="399"/>
      <c r="DJK863" s="399"/>
      <c r="DJL863" s="399"/>
      <c r="DJM863" s="399"/>
      <c r="DJN863" s="399"/>
      <c r="DJO863" s="399"/>
      <c r="DJP863" s="399"/>
      <c r="DJQ863" s="399"/>
      <c r="DJR863" s="399"/>
      <c r="DJS863" s="399"/>
      <c r="DJT863" s="399"/>
      <c r="DJU863" s="399"/>
      <c r="DJV863" s="399"/>
      <c r="DJW863" s="399"/>
      <c r="DJX863" s="399"/>
      <c r="DJY863" s="399"/>
      <c r="DJZ863" s="399"/>
      <c r="DKA863" s="399"/>
      <c r="DKB863" s="399"/>
      <c r="DKC863" s="399"/>
      <c r="DKD863" s="399"/>
      <c r="DKE863" s="399"/>
      <c r="DKF863" s="399"/>
      <c r="DKG863" s="399"/>
      <c r="DKH863" s="399"/>
      <c r="DKI863" s="399"/>
      <c r="DKJ863" s="399"/>
      <c r="DKK863" s="399"/>
      <c r="DKL863" s="399"/>
      <c r="DKM863" s="399"/>
      <c r="DKN863" s="399"/>
      <c r="DKO863" s="399"/>
      <c r="DKP863" s="399"/>
      <c r="DKQ863" s="399"/>
      <c r="DKR863" s="399"/>
      <c r="DKS863" s="399"/>
      <c r="DKT863" s="399"/>
      <c r="DKU863" s="399"/>
      <c r="DKV863" s="399"/>
      <c r="DKW863" s="399"/>
      <c r="DKX863" s="399"/>
      <c r="DKY863" s="399"/>
      <c r="DKZ863" s="399"/>
      <c r="DLA863" s="399"/>
      <c r="DLB863" s="399"/>
      <c r="DLC863" s="399"/>
      <c r="DLD863" s="399"/>
      <c r="DLE863" s="399"/>
      <c r="DLF863" s="399"/>
      <c r="DLG863" s="399"/>
      <c r="DLH863" s="399"/>
      <c r="DLI863" s="399"/>
      <c r="DLJ863" s="399"/>
      <c r="DLK863" s="399"/>
      <c r="DLL863" s="399"/>
      <c r="DLM863" s="399"/>
      <c r="DLN863" s="399"/>
      <c r="DLO863" s="399"/>
      <c r="DLP863" s="399"/>
      <c r="DLQ863" s="399"/>
      <c r="DLR863" s="399"/>
      <c r="DLS863" s="399"/>
      <c r="DLT863" s="399"/>
      <c r="DLU863" s="399"/>
      <c r="DLV863" s="399"/>
      <c r="DLW863" s="399"/>
      <c r="DLX863" s="399"/>
      <c r="DLY863" s="399"/>
      <c r="DLZ863" s="399"/>
      <c r="DMA863" s="399"/>
      <c r="DMB863" s="399"/>
      <c r="DMC863" s="399"/>
      <c r="DMD863" s="399"/>
      <c r="DME863" s="399"/>
      <c r="DMF863" s="399"/>
      <c r="DMG863" s="399"/>
      <c r="DMH863" s="399"/>
      <c r="DMI863" s="399"/>
      <c r="DMJ863" s="399"/>
      <c r="DMK863" s="399"/>
      <c r="DML863" s="399"/>
      <c r="DMM863" s="399"/>
      <c r="DMN863" s="399"/>
      <c r="DMO863" s="399"/>
      <c r="DMP863" s="399"/>
      <c r="DMQ863" s="399"/>
      <c r="DMR863" s="399"/>
      <c r="DMS863" s="399"/>
      <c r="DMT863" s="399"/>
      <c r="DMU863" s="399"/>
      <c r="DMV863" s="399"/>
      <c r="DMW863" s="399"/>
      <c r="DMX863" s="399"/>
      <c r="DMY863" s="399"/>
      <c r="DMZ863" s="399"/>
      <c r="DNA863" s="399"/>
      <c r="DNB863" s="399"/>
      <c r="DNC863" s="399"/>
      <c r="DND863" s="399"/>
      <c r="DNE863" s="399"/>
      <c r="DNF863" s="399"/>
      <c r="DNG863" s="399"/>
      <c r="DNH863" s="399"/>
      <c r="DNI863" s="399"/>
      <c r="DNJ863" s="399"/>
      <c r="DNK863" s="399"/>
      <c r="DNL863" s="399"/>
      <c r="DNM863" s="399"/>
      <c r="DNN863" s="399"/>
      <c r="DNO863" s="399"/>
      <c r="DNP863" s="399"/>
      <c r="DNQ863" s="399"/>
      <c r="DNR863" s="399"/>
      <c r="DNS863" s="399"/>
      <c r="DNT863" s="399"/>
      <c r="DNU863" s="399"/>
      <c r="DNV863" s="399"/>
      <c r="DNW863" s="399"/>
      <c r="DNX863" s="399"/>
      <c r="DNY863" s="399"/>
      <c r="DNZ863" s="399"/>
      <c r="DOA863" s="399"/>
      <c r="DOB863" s="399"/>
      <c r="DOC863" s="399"/>
      <c r="DOD863" s="399"/>
      <c r="DOE863" s="399"/>
      <c r="DOF863" s="399"/>
      <c r="DOG863" s="399"/>
      <c r="DOH863" s="399"/>
      <c r="DOI863" s="399"/>
      <c r="DOJ863" s="399"/>
      <c r="DOK863" s="399"/>
      <c r="DOL863" s="399"/>
      <c r="DOM863" s="399"/>
      <c r="DON863" s="399"/>
      <c r="DOO863" s="399"/>
      <c r="DOP863" s="399"/>
      <c r="DOQ863" s="399"/>
      <c r="DOR863" s="399"/>
      <c r="DOS863" s="399"/>
      <c r="DOT863" s="399"/>
      <c r="DOU863" s="399"/>
      <c r="DOV863" s="399"/>
      <c r="DOW863" s="399"/>
      <c r="DOX863" s="399"/>
      <c r="DOY863" s="399"/>
      <c r="DOZ863" s="399"/>
      <c r="DPA863" s="399"/>
      <c r="DPB863" s="399"/>
      <c r="DPC863" s="399"/>
      <c r="DPD863" s="399"/>
      <c r="DPE863" s="399"/>
      <c r="DPF863" s="399"/>
      <c r="DPG863" s="399"/>
      <c r="DPH863" s="399"/>
      <c r="DPI863" s="399"/>
      <c r="DPJ863" s="399"/>
      <c r="DPK863" s="399"/>
      <c r="DPL863" s="399"/>
      <c r="DPM863" s="399"/>
      <c r="DPN863" s="399"/>
      <c r="DPO863" s="399"/>
      <c r="DPP863" s="399"/>
      <c r="DPQ863" s="399"/>
      <c r="DPR863" s="399"/>
      <c r="DPS863" s="399"/>
      <c r="DPT863" s="399"/>
      <c r="DPU863" s="399"/>
      <c r="DPV863" s="399"/>
      <c r="DPW863" s="399"/>
      <c r="DPX863" s="399"/>
      <c r="DPY863" s="399"/>
      <c r="DPZ863" s="399"/>
      <c r="DQA863" s="399"/>
      <c r="DQB863" s="399"/>
      <c r="DQC863" s="399"/>
      <c r="DQD863" s="399"/>
      <c r="DQE863" s="399"/>
      <c r="DQF863" s="399"/>
      <c r="DQG863" s="399"/>
      <c r="DQH863" s="399"/>
      <c r="DQI863" s="399"/>
      <c r="DQJ863" s="399"/>
      <c r="DQK863" s="399"/>
      <c r="DQL863" s="399"/>
      <c r="DQM863" s="399"/>
      <c r="DQN863" s="399"/>
      <c r="DQO863" s="399"/>
      <c r="DQP863" s="399"/>
      <c r="DQQ863" s="399"/>
      <c r="DQR863" s="399"/>
      <c r="DQS863" s="399"/>
      <c r="DQT863" s="399"/>
      <c r="DQU863" s="399"/>
      <c r="DQV863" s="399"/>
      <c r="DQW863" s="399"/>
      <c r="DQX863" s="399"/>
      <c r="DQY863" s="399"/>
      <c r="DQZ863" s="399"/>
      <c r="DRA863" s="399"/>
      <c r="DRB863" s="399"/>
      <c r="DRC863" s="399"/>
      <c r="DRD863" s="399"/>
      <c r="DRE863" s="399"/>
      <c r="DRF863" s="399"/>
      <c r="DRG863" s="399"/>
      <c r="DRH863" s="399"/>
      <c r="DRI863" s="399"/>
      <c r="DRJ863" s="399"/>
      <c r="DRK863" s="399"/>
      <c r="DRL863" s="399"/>
      <c r="DRM863" s="399"/>
      <c r="DRN863" s="399"/>
      <c r="DRO863" s="399"/>
      <c r="DRP863" s="399"/>
      <c r="DRQ863" s="399"/>
      <c r="DRR863" s="399"/>
      <c r="DRS863" s="399"/>
      <c r="DRT863" s="399"/>
      <c r="DRU863" s="399"/>
      <c r="DRV863" s="399"/>
      <c r="DRW863" s="399"/>
      <c r="DRX863" s="399"/>
      <c r="DRY863" s="399"/>
      <c r="DRZ863" s="399"/>
      <c r="DSA863" s="399"/>
      <c r="DSB863" s="399"/>
      <c r="DSC863" s="399"/>
      <c r="DSD863" s="399"/>
      <c r="DSE863" s="399"/>
      <c r="DSF863" s="399"/>
      <c r="DSG863" s="399"/>
      <c r="DSH863" s="399"/>
      <c r="DSI863" s="399"/>
      <c r="DSJ863" s="399"/>
      <c r="DSK863" s="399"/>
      <c r="DSL863" s="399"/>
      <c r="DSM863" s="399"/>
      <c r="DSN863" s="399"/>
      <c r="DSO863" s="399"/>
      <c r="DSP863" s="399"/>
      <c r="DSQ863" s="399"/>
      <c r="DSR863" s="399"/>
      <c r="DSS863" s="399"/>
      <c r="DST863" s="399"/>
      <c r="DSU863" s="399"/>
      <c r="DSV863" s="399"/>
      <c r="DSW863" s="399"/>
      <c r="DSX863" s="399"/>
      <c r="DSY863" s="399"/>
      <c r="DSZ863" s="399"/>
      <c r="DTA863" s="399"/>
      <c r="DTB863" s="399"/>
      <c r="DTC863" s="399"/>
      <c r="DTD863" s="399"/>
      <c r="DTE863" s="399"/>
      <c r="DTF863" s="399"/>
      <c r="DTG863" s="399"/>
      <c r="DTH863" s="399"/>
      <c r="DTI863" s="399"/>
      <c r="DTJ863" s="399"/>
      <c r="DTK863" s="399"/>
      <c r="DTL863" s="399"/>
      <c r="DTM863" s="399"/>
      <c r="DTN863" s="399"/>
      <c r="DTO863" s="399"/>
      <c r="DTP863" s="399"/>
      <c r="DTQ863" s="399"/>
      <c r="DTR863" s="399"/>
      <c r="DTS863" s="399"/>
      <c r="DTT863" s="399"/>
      <c r="DTU863" s="399"/>
      <c r="DTV863" s="399"/>
      <c r="DTW863" s="399"/>
      <c r="DTX863" s="399"/>
      <c r="DTY863" s="399"/>
      <c r="DTZ863" s="399"/>
      <c r="DUA863" s="399"/>
      <c r="DUB863" s="399"/>
      <c r="DUC863" s="399"/>
      <c r="DUD863" s="399"/>
      <c r="DUE863" s="399"/>
      <c r="DUF863" s="399"/>
      <c r="DUG863" s="399"/>
      <c r="DUH863" s="399"/>
      <c r="DUI863" s="399"/>
      <c r="DUJ863" s="399"/>
      <c r="DUK863" s="399"/>
      <c r="DUL863" s="399"/>
      <c r="DUM863" s="399"/>
      <c r="DUN863" s="399"/>
      <c r="DUO863" s="399"/>
      <c r="DUP863" s="399"/>
      <c r="DUQ863" s="399"/>
      <c r="DUR863" s="399"/>
      <c r="DUS863" s="399"/>
      <c r="DUT863" s="399"/>
      <c r="DUU863" s="399"/>
      <c r="DUV863" s="399"/>
      <c r="DUW863" s="399"/>
      <c r="DUX863" s="399"/>
      <c r="DUY863" s="399"/>
      <c r="DUZ863" s="399"/>
      <c r="DVA863" s="399"/>
      <c r="DVB863" s="399"/>
      <c r="DVC863" s="399"/>
      <c r="DVD863" s="399"/>
      <c r="DVE863" s="399"/>
      <c r="DVF863" s="399"/>
      <c r="DVG863" s="399"/>
      <c r="DVH863" s="399"/>
      <c r="DVI863" s="399"/>
      <c r="DVJ863" s="399"/>
      <c r="DVK863" s="399"/>
      <c r="DVL863" s="399"/>
      <c r="DVM863" s="399"/>
      <c r="DVN863" s="399"/>
      <c r="DVO863" s="399"/>
      <c r="DVP863" s="399"/>
      <c r="DVQ863" s="399"/>
      <c r="DVR863" s="399"/>
      <c r="DVS863" s="399"/>
      <c r="DVT863" s="399"/>
      <c r="DVU863" s="399"/>
      <c r="DVV863" s="399"/>
      <c r="DVW863" s="399"/>
      <c r="DVX863" s="399"/>
      <c r="DVY863" s="399"/>
      <c r="DVZ863" s="399"/>
      <c r="DWA863" s="399"/>
      <c r="DWB863" s="399"/>
      <c r="DWC863" s="399"/>
      <c r="DWD863" s="399"/>
      <c r="DWE863" s="399"/>
      <c r="DWF863" s="399"/>
      <c r="DWG863" s="399"/>
      <c r="DWH863" s="399"/>
      <c r="DWI863" s="399"/>
      <c r="DWJ863" s="399"/>
      <c r="DWK863" s="399"/>
      <c r="DWL863" s="399"/>
      <c r="DWM863" s="399"/>
      <c r="DWN863" s="399"/>
      <c r="DWO863" s="399"/>
      <c r="DWP863" s="399"/>
      <c r="DWQ863" s="399"/>
      <c r="DWR863" s="399"/>
      <c r="DWS863" s="399"/>
      <c r="DWT863" s="399"/>
      <c r="DWU863" s="399"/>
      <c r="DWV863" s="399"/>
      <c r="DWW863" s="399"/>
      <c r="DWX863" s="399"/>
      <c r="DWY863" s="399"/>
      <c r="DWZ863" s="399"/>
      <c r="DXA863" s="399"/>
      <c r="DXB863" s="399"/>
      <c r="DXC863" s="399"/>
      <c r="DXD863" s="399"/>
      <c r="DXE863" s="399"/>
      <c r="DXF863" s="399"/>
      <c r="DXG863" s="399"/>
      <c r="DXH863" s="399"/>
      <c r="DXI863" s="399"/>
      <c r="DXJ863" s="399"/>
      <c r="DXK863" s="399"/>
      <c r="DXL863" s="399"/>
      <c r="DXM863" s="399"/>
      <c r="DXN863" s="399"/>
      <c r="DXO863" s="399"/>
      <c r="DXP863" s="399"/>
      <c r="DXQ863" s="399"/>
      <c r="DXR863" s="399"/>
      <c r="DXS863" s="399"/>
      <c r="DXT863" s="399"/>
      <c r="DXU863" s="399"/>
      <c r="DXV863" s="399"/>
      <c r="DXW863" s="399"/>
      <c r="DXX863" s="399"/>
      <c r="DXY863" s="399"/>
      <c r="DXZ863" s="399"/>
      <c r="DYA863" s="399"/>
      <c r="DYB863" s="399"/>
      <c r="DYC863" s="399"/>
      <c r="DYD863" s="399"/>
      <c r="DYE863" s="399"/>
      <c r="DYF863" s="399"/>
      <c r="DYG863" s="399"/>
      <c r="DYH863" s="399"/>
      <c r="DYI863" s="399"/>
      <c r="DYJ863" s="399"/>
      <c r="DYK863" s="399"/>
      <c r="DYL863" s="399"/>
      <c r="DYM863" s="399"/>
      <c r="DYN863" s="399"/>
      <c r="DYO863" s="399"/>
      <c r="DYP863" s="399"/>
      <c r="DYQ863" s="399"/>
      <c r="DYR863" s="399"/>
      <c r="DYS863" s="399"/>
      <c r="DYT863" s="399"/>
      <c r="DYU863" s="399"/>
      <c r="DYV863" s="399"/>
      <c r="DYW863" s="399"/>
      <c r="DYX863" s="399"/>
      <c r="DYY863" s="399"/>
      <c r="DYZ863" s="399"/>
      <c r="DZA863" s="399"/>
      <c r="DZB863" s="399"/>
      <c r="DZC863" s="399"/>
      <c r="DZD863" s="399"/>
      <c r="DZE863" s="399"/>
      <c r="DZF863" s="399"/>
      <c r="DZG863" s="399"/>
      <c r="DZH863" s="399"/>
      <c r="DZI863" s="399"/>
      <c r="DZJ863" s="399"/>
      <c r="DZK863" s="399"/>
      <c r="DZL863" s="399"/>
      <c r="DZM863" s="399"/>
      <c r="DZN863" s="399"/>
      <c r="DZO863" s="399"/>
      <c r="DZP863" s="399"/>
      <c r="DZQ863" s="399"/>
      <c r="DZR863" s="399"/>
      <c r="DZS863" s="399"/>
      <c r="DZT863" s="399"/>
      <c r="DZU863" s="399"/>
      <c r="DZV863" s="399"/>
      <c r="DZW863" s="399"/>
      <c r="DZX863" s="399"/>
      <c r="DZY863" s="399"/>
      <c r="DZZ863" s="399"/>
      <c r="EAA863" s="399"/>
      <c r="EAB863" s="399"/>
      <c r="EAC863" s="399"/>
      <c r="EAD863" s="399"/>
      <c r="EAE863" s="399"/>
      <c r="EAF863" s="399"/>
      <c r="EAG863" s="399"/>
      <c r="EAH863" s="399"/>
      <c r="EAI863" s="399"/>
      <c r="EAJ863" s="399"/>
      <c r="EAK863" s="399"/>
      <c r="EAL863" s="399"/>
      <c r="EAM863" s="399"/>
      <c r="EAN863" s="399"/>
      <c r="EAO863" s="399"/>
      <c r="EAP863" s="399"/>
      <c r="EAQ863" s="399"/>
      <c r="EAR863" s="399"/>
      <c r="EAS863" s="399"/>
      <c r="EAT863" s="399"/>
      <c r="EAU863" s="399"/>
      <c r="EAV863" s="399"/>
      <c r="EAW863" s="399"/>
      <c r="EAX863" s="399"/>
      <c r="EAY863" s="399"/>
      <c r="EAZ863" s="399"/>
      <c r="EBA863" s="399"/>
      <c r="EBB863" s="399"/>
      <c r="EBC863" s="399"/>
      <c r="EBD863" s="399"/>
      <c r="EBE863" s="399"/>
      <c r="EBF863" s="399"/>
      <c r="EBG863" s="399"/>
      <c r="EBH863" s="399"/>
      <c r="EBI863" s="399"/>
      <c r="EBJ863" s="399"/>
      <c r="EBK863" s="399"/>
      <c r="EBL863" s="399"/>
      <c r="EBM863" s="399"/>
      <c r="EBN863" s="399"/>
      <c r="EBO863" s="399"/>
      <c r="EBP863" s="399"/>
      <c r="EBQ863" s="399"/>
      <c r="EBR863" s="399"/>
      <c r="EBS863" s="399"/>
      <c r="EBT863" s="399"/>
      <c r="EBU863" s="399"/>
      <c r="EBV863" s="399"/>
      <c r="EBW863" s="399"/>
      <c r="EBX863" s="399"/>
      <c r="EBY863" s="399"/>
      <c r="EBZ863" s="399"/>
      <c r="ECA863" s="399"/>
      <c r="ECB863" s="399"/>
      <c r="ECC863" s="399"/>
      <c r="ECD863" s="399"/>
      <c r="ECE863" s="399"/>
      <c r="ECF863" s="399"/>
      <c r="ECG863" s="399"/>
      <c r="ECH863" s="399"/>
      <c r="ECI863" s="399"/>
      <c r="ECJ863" s="399"/>
      <c r="ECK863" s="399"/>
      <c r="ECL863" s="399"/>
      <c r="ECM863" s="399"/>
      <c r="ECN863" s="399"/>
      <c r="ECO863" s="399"/>
      <c r="ECP863" s="399"/>
      <c r="ECQ863" s="399"/>
      <c r="ECR863" s="399"/>
      <c r="ECS863" s="399"/>
      <c r="ECT863" s="399"/>
      <c r="ECU863" s="399"/>
      <c r="ECV863" s="399"/>
      <c r="ECW863" s="399"/>
      <c r="ECX863" s="399"/>
      <c r="ECY863" s="399"/>
      <c r="ECZ863" s="399"/>
      <c r="EDA863" s="399"/>
      <c r="EDB863" s="399"/>
      <c r="EDC863" s="399"/>
      <c r="EDD863" s="399"/>
      <c r="EDE863" s="399"/>
      <c r="EDF863" s="399"/>
      <c r="EDG863" s="399"/>
      <c r="EDH863" s="399"/>
      <c r="EDI863" s="399"/>
      <c r="EDJ863" s="399"/>
      <c r="EDK863" s="399"/>
      <c r="EDL863" s="399"/>
      <c r="EDM863" s="399"/>
      <c r="EDN863" s="399"/>
      <c r="EDO863" s="399"/>
      <c r="EDP863" s="399"/>
      <c r="EDQ863" s="399"/>
      <c r="EDR863" s="399"/>
      <c r="EDS863" s="399"/>
      <c r="EDT863" s="399"/>
      <c r="EDU863" s="399"/>
      <c r="EDV863" s="399"/>
      <c r="EDW863" s="399"/>
      <c r="EDX863" s="399"/>
      <c r="EDY863" s="399"/>
      <c r="EDZ863" s="399"/>
      <c r="EEA863" s="399"/>
      <c r="EEB863" s="399"/>
      <c r="EEC863" s="399"/>
      <c r="EED863" s="399"/>
      <c r="EEE863" s="399"/>
      <c r="EEF863" s="399"/>
      <c r="EEG863" s="399"/>
      <c r="EEH863" s="399"/>
      <c r="EEI863" s="399"/>
      <c r="EEJ863" s="399"/>
      <c r="EEK863" s="399"/>
      <c r="EEL863" s="399"/>
      <c r="EEM863" s="399"/>
      <c r="EEN863" s="399"/>
      <c r="EEO863" s="399"/>
      <c r="EEP863" s="399"/>
      <c r="EEQ863" s="399"/>
      <c r="EER863" s="399"/>
      <c r="EES863" s="399"/>
      <c r="EET863" s="399"/>
      <c r="EEU863" s="399"/>
      <c r="EEV863" s="399"/>
      <c r="EEW863" s="399"/>
      <c r="EEX863" s="399"/>
      <c r="EEY863" s="399"/>
      <c r="EEZ863" s="399"/>
      <c r="EFA863" s="399"/>
      <c r="EFB863" s="399"/>
      <c r="EFC863" s="399"/>
      <c r="EFD863" s="399"/>
      <c r="EFE863" s="399"/>
      <c r="EFF863" s="399"/>
      <c r="EFG863" s="399"/>
      <c r="EFH863" s="399"/>
      <c r="EFI863" s="399"/>
      <c r="EFJ863" s="399"/>
      <c r="EFK863" s="399"/>
      <c r="EFL863" s="399"/>
      <c r="EFM863" s="399"/>
      <c r="EFN863" s="399"/>
      <c r="EFO863" s="399"/>
      <c r="EFP863" s="399"/>
      <c r="EFQ863" s="399"/>
      <c r="EFR863" s="399"/>
      <c r="EFS863" s="399"/>
      <c r="EFT863" s="399"/>
      <c r="EFU863" s="399"/>
      <c r="EFV863" s="399"/>
      <c r="EFW863" s="399"/>
      <c r="EFX863" s="399"/>
      <c r="EFY863" s="399"/>
      <c r="EFZ863" s="399"/>
      <c r="EGA863" s="399"/>
      <c r="EGB863" s="399"/>
      <c r="EGC863" s="399"/>
      <c r="EGD863" s="399"/>
      <c r="EGE863" s="399"/>
      <c r="EGF863" s="399"/>
      <c r="EGG863" s="399"/>
      <c r="EGH863" s="399"/>
      <c r="EGI863" s="399"/>
      <c r="EGJ863" s="399"/>
      <c r="EGK863" s="399"/>
      <c r="EGL863" s="399"/>
      <c r="EGM863" s="399"/>
      <c r="EGN863" s="399"/>
      <c r="EGO863" s="399"/>
      <c r="EGP863" s="399"/>
      <c r="EGQ863" s="399"/>
      <c r="EGR863" s="399"/>
      <c r="EGS863" s="399"/>
      <c r="EGT863" s="399"/>
      <c r="EGU863" s="399"/>
      <c r="EGV863" s="399"/>
      <c r="EGW863" s="399"/>
      <c r="EGX863" s="399"/>
      <c r="EGY863" s="399"/>
      <c r="EGZ863" s="399"/>
      <c r="EHA863" s="399"/>
      <c r="EHB863" s="399"/>
      <c r="EHC863" s="399"/>
      <c r="EHD863" s="399"/>
      <c r="EHE863" s="399"/>
      <c r="EHF863" s="399"/>
      <c r="EHG863" s="399"/>
      <c r="EHH863" s="399"/>
      <c r="EHI863" s="399"/>
      <c r="EHJ863" s="399"/>
      <c r="EHK863" s="399"/>
      <c r="EHL863" s="399"/>
      <c r="EHM863" s="399"/>
      <c r="EHN863" s="399"/>
      <c r="EHO863" s="399"/>
      <c r="EHP863" s="399"/>
      <c r="EHQ863" s="399"/>
      <c r="EHR863" s="399"/>
      <c r="EHS863" s="399"/>
      <c r="EHT863" s="399"/>
      <c r="EHU863" s="399"/>
      <c r="EHV863" s="399"/>
      <c r="EHW863" s="399"/>
      <c r="EHX863" s="399"/>
      <c r="EHY863" s="399"/>
      <c r="EHZ863" s="399"/>
      <c r="EIA863" s="399"/>
      <c r="EIB863" s="399"/>
      <c r="EIC863" s="399"/>
      <c r="EID863" s="399"/>
      <c r="EIE863" s="399"/>
      <c r="EIF863" s="399"/>
      <c r="EIG863" s="399"/>
      <c r="EIH863" s="399"/>
      <c r="EII863" s="399"/>
      <c r="EIJ863" s="399"/>
      <c r="EIK863" s="399"/>
      <c r="EIL863" s="399"/>
      <c r="EIM863" s="399"/>
      <c r="EIN863" s="399"/>
      <c r="EIO863" s="399"/>
      <c r="EIP863" s="399"/>
      <c r="EIQ863" s="399"/>
      <c r="EIR863" s="399"/>
      <c r="EIS863" s="399"/>
      <c r="EIT863" s="399"/>
      <c r="EIU863" s="399"/>
      <c r="EIV863" s="399"/>
      <c r="EIW863" s="399"/>
      <c r="EIX863" s="399"/>
      <c r="EIY863" s="399"/>
      <c r="EIZ863" s="399"/>
      <c r="EJA863" s="399"/>
      <c r="EJB863" s="399"/>
      <c r="EJC863" s="399"/>
      <c r="EJD863" s="399"/>
      <c r="EJE863" s="399"/>
      <c r="EJF863" s="399"/>
      <c r="EJG863" s="399"/>
      <c r="EJH863" s="399"/>
      <c r="EJI863" s="399"/>
      <c r="EJJ863" s="399"/>
      <c r="EJK863" s="399"/>
      <c r="EJL863" s="399"/>
      <c r="EJM863" s="399"/>
      <c r="EJN863" s="399"/>
      <c r="EJO863" s="399"/>
      <c r="EJP863" s="399"/>
      <c r="EJQ863" s="399"/>
      <c r="EJR863" s="399"/>
      <c r="EJS863" s="399"/>
      <c r="EJT863" s="399"/>
      <c r="EJU863" s="399"/>
      <c r="EJV863" s="399"/>
      <c r="EJW863" s="399"/>
      <c r="EJX863" s="399"/>
      <c r="EJY863" s="399"/>
      <c r="EJZ863" s="399"/>
      <c r="EKA863" s="399"/>
      <c r="EKB863" s="399"/>
      <c r="EKC863" s="399"/>
      <c r="EKD863" s="399"/>
      <c r="EKE863" s="399"/>
      <c r="EKF863" s="399"/>
      <c r="EKG863" s="399"/>
      <c r="EKH863" s="399"/>
      <c r="EKI863" s="399"/>
      <c r="EKJ863" s="399"/>
      <c r="EKK863" s="399"/>
      <c r="EKL863" s="399"/>
      <c r="EKM863" s="399"/>
      <c r="EKN863" s="399"/>
      <c r="EKO863" s="399"/>
      <c r="EKP863" s="399"/>
      <c r="EKQ863" s="399"/>
      <c r="EKR863" s="399"/>
      <c r="EKS863" s="399"/>
      <c r="EKT863" s="399"/>
      <c r="EKU863" s="399"/>
      <c r="EKV863" s="399"/>
      <c r="EKW863" s="399"/>
      <c r="EKX863" s="399"/>
      <c r="EKY863" s="399"/>
      <c r="EKZ863" s="399"/>
      <c r="ELA863" s="399"/>
      <c r="ELB863" s="399"/>
      <c r="ELC863" s="399"/>
      <c r="ELD863" s="399"/>
      <c r="ELE863" s="399"/>
      <c r="ELF863" s="399"/>
      <c r="ELG863" s="399"/>
      <c r="ELH863" s="399"/>
      <c r="ELI863" s="399"/>
      <c r="ELJ863" s="399"/>
      <c r="ELK863" s="399"/>
      <c r="ELL863" s="399"/>
      <c r="ELM863" s="399"/>
      <c r="ELN863" s="399"/>
      <c r="ELO863" s="399"/>
      <c r="ELP863" s="399"/>
      <c r="ELQ863" s="399"/>
      <c r="ELR863" s="399"/>
      <c r="ELS863" s="399"/>
      <c r="ELT863" s="399"/>
      <c r="ELU863" s="399"/>
      <c r="ELV863" s="399"/>
      <c r="ELW863" s="399"/>
      <c r="ELX863" s="399"/>
      <c r="ELY863" s="399"/>
      <c r="ELZ863" s="399"/>
      <c r="EMA863" s="399"/>
      <c r="EMB863" s="399"/>
      <c r="EMC863" s="399"/>
      <c r="EMD863" s="399"/>
      <c r="EME863" s="399"/>
      <c r="EMF863" s="399"/>
      <c r="EMG863" s="399"/>
      <c r="EMH863" s="399"/>
      <c r="EMI863" s="399"/>
      <c r="EMJ863" s="399"/>
      <c r="EMK863" s="399"/>
      <c r="EML863" s="399"/>
      <c r="EMM863" s="399"/>
      <c r="EMN863" s="399"/>
      <c r="EMO863" s="399"/>
      <c r="EMP863" s="399"/>
      <c r="EMQ863" s="399"/>
      <c r="EMR863" s="399"/>
      <c r="EMS863" s="399"/>
      <c r="EMT863" s="399"/>
      <c r="EMU863" s="399"/>
      <c r="EMV863" s="399"/>
      <c r="EMW863" s="399"/>
      <c r="EMX863" s="399"/>
      <c r="EMY863" s="399"/>
      <c r="EMZ863" s="399"/>
      <c r="ENA863" s="399"/>
      <c r="ENB863" s="399"/>
      <c r="ENC863" s="399"/>
      <c r="END863" s="399"/>
      <c r="ENE863" s="399"/>
      <c r="ENF863" s="399"/>
      <c r="ENG863" s="399"/>
      <c r="ENH863" s="399"/>
      <c r="ENI863" s="399"/>
      <c r="ENJ863" s="399"/>
      <c r="ENK863" s="399"/>
      <c r="ENL863" s="399"/>
      <c r="ENM863" s="399"/>
      <c r="ENN863" s="399"/>
      <c r="ENO863" s="399"/>
      <c r="ENP863" s="399"/>
      <c r="ENQ863" s="399"/>
      <c r="ENR863" s="399"/>
      <c r="ENS863" s="399"/>
      <c r="ENT863" s="399"/>
      <c r="ENU863" s="399"/>
      <c r="ENV863" s="399"/>
      <c r="ENW863" s="399"/>
      <c r="ENX863" s="399"/>
      <c r="ENY863" s="399"/>
      <c r="ENZ863" s="399"/>
      <c r="EOA863" s="399"/>
      <c r="EOB863" s="399"/>
      <c r="EOC863" s="399"/>
      <c r="EOD863" s="399"/>
      <c r="EOE863" s="399"/>
      <c r="EOF863" s="399"/>
      <c r="EOG863" s="399"/>
      <c r="EOH863" s="399"/>
      <c r="EOI863" s="399"/>
      <c r="EOJ863" s="399"/>
      <c r="EOK863" s="399"/>
      <c r="EOL863" s="399"/>
      <c r="EOM863" s="399"/>
      <c r="EON863" s="399"/>
      <c r="EOO863" s="399"/>
      <c r="EOP863" s="399"/>
      <c r="EOQ863" s="399"/>
      <c r="EOR863" s="399"/>
      <c r="EOS863" s="399"/>
      <c r="EOT863" s="399"/>
      <c r="EOU863" s="399"/>
      <c r="EOV863" s="399"/>
      <c r="EOW863" s="399"/>
      <c r="EOX863" s="399"/>
      <c r="EOY863" s="399"/>
      <c r="EOZ863" s="399"/>
      <c r="EPA863" s="399"/>
      <c r="EPB863" s="399"/>
      <c r="EPC863" s="399"/>
      <c r="EPD863" s="399"/>
      <c r="EPE863" s="399"/>
      <c r="EPF863" s="399"/>
      <c r="EPG863" s="399"/>
      <c r="EPH863" s="399"/>
      <c r="EPI863" s="399"/>
      <c r="EPJ863" s="399"/>
      <c r="EPK863" s="399"/>
      <c r="EPL863" s="399"/>
      <c r="EPM863" s="399"/>
      <c r="EPN863" s="399"/>
      <c r="EPO863" s="399"/>
      <c r="EPP863" s="399"/>
      <c r="EPQ863" s="399"/>
      <c r="EPR863" s="399"/>
      <c r="EPS863" s="399"/>
      <c r="EPT863" s="399"/>
      <c r="EPU863" s="399"/>
      <c r="EPV863" s="399"/>
      <c r="EPW863" s="399"/>
      <c r="EPX863" s="399"/>
      <c r="EPY863" s="399"/>
      <c r="EPZ863" s="399"/>
      <c r="EQA863" s="399"/>
      <c r="EQB863" s="399"/>
      <c r="EQC863" s="399"/>
      <c r="EQD863" s="399"/>
      <c r="EQE863" s="399"/>
      <c r="EQF863" s="399"/>
      <c r="EQG863" s="399"/>
      <c r="EQH863" s="399"/>
      <c r="EQI863" s="399"/>
      <c r="EQJ863" s="399"/>
      <c r="EQK863" s="399"/>
      <c r="EQL863" s="399"/>
      <c r="EQM863" s="399"/>
      <c r="EQN863" s="399"/>
      <c r="EQO863" s="399"/>
      <c r="EQP863" s="399"/>
      <c r="EQQ863" s="399"/>
      <c r="EQR863" s="399"/>
      <c r="EQS863" s="399"/>
      <c r="EQT863" s="399"/>
      <c r="EQU863" s="399"/>
      <c r="EQV863" s="399"/>
      <c r="EQW863" s="399"/>
      <c r="EQX863" s="399"/>
      <c r="EQY863" s="399"/>
      <c r="EQZ863" s="399"/>
      <c r="ERA863" s="399"/>
      <c r="ERB863" s="399"/>
      <c r="ERC863" s="399"/>
      <c r="ERD863" s="399"/>
      <c r="ERE863" s="399"/>
      <c r="ERF863" s="399"/>
      <c r="ERG863" s="399"/>
      <c r="ERH863" s="399"/>
      <c r="ERI863" s="399"/>
      <c r="ERJ863" s="399"/>
      <c r="ERK863" s="399"/>
      <c r="ERL863" s="399"/>
      <c r="ERM863" s="399"/>
      <c r="ERN863" s="399"/>
      <c r="ERO863" s="399"/>
      <c r="ERP863" s="399"/>
      <c r="ERQ863" s="399"/>
      <c r="ERR863" s="399"/>
      <c r="ERS863" s="399"/>
      <c r="ERT863" s="399"/>
      <c r="ERU863" s="399"/>
      <c r="ERV863" s="399"/>
      <c r="ERW863" s="399"/>
      <c r="ERX863" s="399"/>
      <c r="ERY863" s="399"/>
      <c r="ERZ863" s="399"/>
      <c r="ESA863" s="399"/>
      <c r="ESB863" s="399"/>
      <c r="ESC863" s="399"/>
      <c r="ESD863" s="399"/>
      <c r="ESE863" s="399"/>
      <c r="ESF863" s="399"/>
      <c r="ESG863" s="399"/>
      <c r="ESH863" s="399"/>
      <c r="ESI863" s="399"/>
      <c r="ESJ863" s="399"/>
      <c r="ESK863" s="399"/>
      <c r="ESL863" s="399"/>
      <c r="ESM863" s="399"/>
      <c r="ESN863" s="399"/>
      <c r="ESO863" s="399"/>
      <c r="ESP863" s="399"/>
      <c r="ESQ863" s="399"/>
      <c r="ESR863" s="399"/>
      <c r="ESS863" s="399"/>
      <c r="EST863" s="399"/>
      <c r="ESU863" s="399"/>
      <c r="ESV863" s="399"/>
      <c r="ESW863" s="399"/>
      <c r="ESX863" s="399"/>
      <c r="ESY863" s="399"/>
      <c r="ESZ863" s="399"/>
      <c r="ETA863" s="399"/>
      <c r="ETB863" s="399"/>
      <c r="ETC863" s="399"/>
      <c r="ETD863" s="399"/>
      <c r="ETE863" s="399"/>
      <c r="ETF863" s="399"/>
      <c r="ETG863" s="399"/>
      <c r="ETH863" s="399"/>
      <c r="ETI863" s="399"/>
      <c r="ETJ863" s="399"/>
      <c r="ETK863" s="399"/>
      <c r="ETL863" s="399"/>
      <c r="ETM863" s="399"/>
      <c r="ETN863" s="399"/>
      <c r="ETO863" s="399"/>
      <c r="ETP863" s="399"/>
      <c r="ETQ863" s="399"/>
      <c r="ETR863" s="399"/>
      <c r="ETS863" s="399"/>
      <c r="ETT863" s="399"/>
      <c r="ETU863" s="399"/>
      <c r="ETV863" s="399"/>
      <c r="ETW863" s="399"/>
      <c r="ETX863" s="399"/>
      <c r="ETY863" s="399"/>
      <c r="ETZ863" s="399"/>
      <c r="EUA863" s="399"/>
      <c r="EUB863" s="399"/>
      <c r="EUC863" s="399"/>
      <c r="EUD863" s="399"/>
      <c r="EUE863" s="399"/>
      <c r="EUF863" s="399"/>
      <c r="EUG863" s="399"/>
      <c r="EUH863" s="399"/>
      <c r="EUI863" s="399"/>
      <c r="EUJ863" s="399"/>
      <c r="EUK863" s="399"/>
      <c r="EUL863" s="399"/>
      <c r="EUM863" s="399"/>
      <c r="EUN863" s="399"/>
      <c r="EUO863" s="399"/>
      <c r="EUP863" s="399"/>
      <c r="EUQ863" s="399"/>
      <c r="EUR863" s="399"/>
      <c r="EUS863" s="399"/>
      <c r="EUT863" s="399"/>
      <c r="EUU863" s="399"/>
      <c r="EUV863" s="399"/>
      <c r="EUW863" s="399"/>
      <c r="EUX863" s="399"/>
      <c r="EUY863" s="399"/>
      <c r="EUZ863" s="399"/>
      <c r="EVA863" s="399"/>
      <c r="EVB863" s="399"/>
      <c r="EVC863" s="399"/>
      <c r="EVD863" s="399"/>
      <c r="EVE863" s="399"/>
      <c r="EVF863" s="399"/>
      <c r="EVG863" s="399"/>
      <c r="EVH863" s="399"/>
      <c r="EVI863" s="399"/>
      <c r="EVJ863" s="399"/>
      <c r="EVK863" s="399"/>
      <c r="EVL863" s="399"/>
      <c r="EVM863" s="399"/>
      <c r="EVN863" s="399"/>
      <c r="EVO863" s="399"/>
      <c r="EVP863" s="399"/>
      <c r="EVQ863" s="399"/>
      <c r="EVR863" s="399"/>
      <c r="EVS863" s="399"/>
      <c r="EVT863" s="399"/>
      <c r="EVU863" s="399"/>
      <c r="EVV863" s="399"/>
      <c r="EVW863" s="399"/>
      <c r="EVX863" s="399"/>
      <c r="EVY863" s="399"/>
      <c r="EVZ863" s="399"/>
      <c r="EWA863" s="399"/>
      <c r="EWB863" s="399"/>
      <c r="EWC863" s="399"/>
      <c r="EWD863" s="399"/>
      <c r="EWE863" s="399"/>
      <c r="EWF863" s="399"/>
      <c r="EWG863" s="399"/>
      <c r="EWH863" s="399"/>
      <c r="EWI863" s="399"/>
      <c r="EWJ863" s="399"/>
      <c r="EWK863" s="399"/>
      <c r="EWL863" s="399"/>
      <c r="EWM863" s="399"/>
      <c r="EWN863" s="399"/>
      <c r="EWO863" s="399"/>
      <c r="EWP863" s="399"/>
      <c r="EWQ863" s="399"/>
      <c r="EWR863" s="399"/>
      <c r="EWS863" s="399"/>
      <c r="EWT863" s="399"/>
      <c r="EWU863" s="399"/>
      <c r="EWV863" s="399"/>
      <c r="EWW863" s="399"/>
      <c r="EWX863" s="399"/>
      <c r="EWY863" s="399"/>
      <c r="EWZ863" s="399"/>
      <c r="EXA863" s="399"/>
      <c r="EXB863" s="399"/>
      <c r="EXC863" s="399"/>
      <c r="EXD863" s="399"/>
      <c r="EXE863" s="399"/>
      <c r="EXF863" s="399"/>
      <c r="EXG863" s="399"/>
      <c r="EXH863" s="399"/>
      <c r="EXI863" s="399"/>
      <c r="EXJ863" s="399"/>
      <c r="EXK863" s="399"/>
      <c r="EXL863" s="399"/>
      <c r="EXM863" s="399"/>
      <c r="EXN863" s="399"/>
      <c r="EXO863" s="399"/>
      <c r="EXP863" s="399"/>
      <c r="EXQ863" s="399"/>
      <c r="EXR863" s="399"/>
      <c r="EXS863" s="399"/>
      <c r="EXT863" s="399"/>
      <c r="EXU863" s="399"/>
      <c r="EXV863" s="399"/>
      <c r="EXW863" s="399"/>
      <c r="EXX863" s="399"/>
      <c r="EXY863" s="399"/>
      <c r="EXZ863" s="399"/>
      <c r="EYA863" s="399"/>
      <c r="EYB863" s="399"/>
      <c r="EYC863" s="399"/>
      <c r="EYD863" s="399"/>
      <c r="EYE863" s="399"/>
      <c r="EYF863" s="399"/>
      <c r="EYG863" s="399"/>
      <c r="EYH863" s="399"/>
      <c r="EYI863" s="399"/>
      <c r="EYJ863" s="399"/>
      <c r="EYK863" s="399"/>
      <c r="EYL863" s="399"/>
      <c r="EYM863" s="399"/>
      <c r="EYN863" s="399"/>
      <c r="EYO863" s="399"/>
      <c r="EYP863" s="399"/>
      <c r="EYQ863" s="399"/>
      <c r="EYR863" s="399"/>
      <c r="EYS863" s="399"/>
      <c r="EYT863" s="399"/>
      <c r="EYU863" s="399"/>
      <c r="EYV863" s="399"/>
      <c r="EYW863" s="399"/>
      <c r="EYX863" s="399"/>
      <c r="EYY863" s="399"/>
      <c r="EYZ863" s="399"/>
      <c r="EZA863" s="399"/>
      <c r="EZB863" s="399"/>
      <c r="EZC863" s="399"/>
      <c r="EZD863" s="399"/>
      <c r="EZE863" s="399"/>
      <c r="EZF863" s="399"/>
      <c r="EZG863" s="399"/>
      <c r="EZH863" s="399"/>
      <c r="EZI863" s="399"/>
      <c r="EZJ863" s="399"/>
      <c r="EZK863" s="399"/>
      <c r="EZL863" s="399"/>
      <c r="EZM863" s="399"/>
      <c r="EZN863" s="399"/>
      <c r="EZO863" s="399"/>
      <c r="EZP863" s="399"/>
      <c r="EZQ863" s="399"/>
      <c r="EZR863" s="399"/>
      <c r="EZS863" s="399"/>
      <c r="EZT863" s="399"/>
      <c r="EZU863" s="399"/>
      <c r="EZV863" s="399"/>
      <c r="EZW863" s="399"/>
      <c r="EZX863" s="399"/>
      <c r="EZY863" s="399"/>
      <c r="EZZ863" s="399"/>
      <c r="FAA863" s="399"/>
      <c r="FAB863" s="399"/>
      <c r="FAC863" s="399"/>
      <c r="FAD863" s="399"/>
      <c r="FAE863" s="399"/>
      <c r="FAF863" s="399"/>
      <c r="FAG863" s="399"/>
      <c r="FAH863" s="399"/>
      <c r="FAI863" s="399"/>
      <c r="FAJ863" s="399"/>
      <c r="FAK863" s="399"/>
      <c r="FAL863" s="399"/>
      <c r="FAM863" s="399"/>
      <c r="FAN863" s="399"/>
      <c r="FAO863" s="399"/>
      <c r="FAP863" s="399"/>
      <c r="FAQ863" s="399"/>
      <c r="FAR863" s="399"/>
      <c r="FAS863" s="399"/>
      <c r="FAT863" s="399"/>
      <c r="FAU863" s="399"/>
      <c r="FAV863" s="399"/>
      <c r="FAW863" s="399"/>
      <c r="FAX863" s="399"/>
      <c r="FAY863" s="399"/>
      <c r="FAZ863" s="399"/>
      <c r="FBA863" s="399"/>
      <c r="FBB863" s="399"/>
      <c r="FBC863" s="399"/>
      <c r="FBD863" s="399"/>
      <c r="FBE863" s="399"/>
      <c r="FBF863" s="399"/>
      <c r="FBG863" s="399"/>
      <c r="FBH863" s="399"/>
      <c r="FBI863" s="399"/>
      <c r="FBJ863" s="399"/>
      <c r="FBK863" s="399"/>
      <c r="FBL863" s="399"/>
      <c r="FBM863" s="399"/>
      <c r="FBN863" s="399"/>
      <c r="FBO863" s="399"/>
      <c r="FBP863" s="399"/>
      <c r="FBQ863" s="399"/>
      <c r="FBR863" s="399"/>
      <c r="FBS863" s="399"/>
      <c r="FBT863" s="399"/>
      <c r="FBU863" s="399"/>
      <c r="FBV863" s="399"/>
      <c r="FBW863" s="399"/>
      <c r="FBX863" s="399"/>
      <c r="FBY863" s="399"/>
      <c r="FBZ863" s="399"/>
      <c r="FCA863" s="399"/>
      <c r="FCB863" s="399"/>
      <c r="FCC863" s="399"/>
      <c r="FCD863" s="399"/>
      <c r="FCE863" s="399"/>
      <c r="FCF863" s="399"/>
      <c r="FCG863" s="399"/>
      <c r="FCH863" s="399"/>
      <c r="FCI863" s="399"/>
      <c r="FCJ863" s="399"/>
      <c r="FCK863" s="399"/>
      <c r="FCL863" s="399"/>
      <c r="FCM863" s="399"/>
      <c r="FCN863" s="399"/>
      <c r="FCO863" s="399"/>
      <c r="FCP863" s="399"/>
      <c r="FCQ863" s="399"/>
      <c r="FCR863" s="399"/>
      <c r="FCS863" s="399"/>
      <c r="FCT863" s="399"/>
      <c r="FCU863" s="399"/>
      <c r="FCV863" s="399"/>
      <c r="FCW863" s="399"/>
      <c r="FCX863" s="399"/>
      <c r="FCY863" s="399"/>
      <c r="FCZ863" s="399"/>
      <c r="FDA863" s="399"/>
      <c r="FDB863" s="399"/>
      <c r="FDC863" s="399"/>
      <c r="FDD863" s="399"/>
      <c r="FDE863" s="399"/>
      <c r="FDF863" s="399"/>
      <c r="FDG863" s="399"/>
      <c r="FDH863" s="399"/>
      <c r="FDI863" s="399"/>
      <c r="FDJ863" s="399"/>
      <c r="FDK863" s="399"/>
      <c r="FDL863" s="399"/>
      <c r="FDM863" s="399"/>
      <c r="FDN863" s="399"/>
      <c r="FDO863" s="399"/>
      <c r="FDP863" s="399"/>
      <c r="FDQ863" s="399"/>
      <c r="FDR863" s="399"/>
      <c r="FDS863" s="399"/>
      <c r="FDT863" s="399"/>
      <c r="FDU863" s="399"/>
      <c r="FDV863" s="399"/>
      <c r="FDW863" s="399"/>
      <c r="FDX863" s="399"/>
      <c r="FDY863" s="399"/>
      <c r="FDZ863" s="399"/>
      <c r="FEA863" s="399"/>
      <c r="FEB863" s="399"/>
      <c r="FEC863" s="399"/>
      <c r="FED863" s="399"/>
      <c r="FEE863" s="399"/>
      <c r="FEF863" s="399"/>
      <c r="FEG863" s="399"/>
      <c r="FEH863" s="399"/>
      <c r="FEI863" s="399"/>
      <c r="FEJ863" s="399"/>
      <c r="FEK863" s="399"/>
      <c r="FEL863" s="399"/>
      <c r="FEM863" s="399"/>
      <c r="FEN863" s="399"/>
      <c r="FEO863" s="399"/>
      <c r="FEP863" s="399"/>
      <c r="FEQ863" s="399"/>
      <c r="FER863" s="399"/>
      <c r="FES863" s="399"/>
      <c r="FET863" s="399"/>
      <c r="FEU863" s="399"/>
      <c r="FEV863" s="399"/>
      <c r="FEW863" s="399"/>
      <c r="FEX863" s="399"/>
      <c r="FEY863" s="399"/>
      <c r="FEZ863" s="399"/>
      <c r="FFA863" s="399"/>
      <c r="FFB863" s="399"/>
      <c r="FFC863" s="399"/>
      <c r="FFD863" s="399"/>
      <c r="FFE863" s="399"/>
      <c r="FFF863" s="399"/>
      <c r="FFG863" s="399"/>
      <c r="FFH863" s="399"/>
      <c r="FFI863" s="399"/>
      <c r="FFJ863" s="399"/>
      <c r="FFK863" s="399"/>
      <c r="FFL863" s="399"/>
      <c r="FFM863" s="399"/>
      <c r="FFN863" s="399"/>
      <c r="FFO863" s="399"/>
      <c r="FFP863" s="399"/>
      <c r="FFQ863" s="399"/>
      <c r="FFR863" s="399"/>
      <c r="FFS863" s="399"/>
      <c r="FFT863" s="399"/>
      <c r="FFU863" s="399"/>
      <c r="FFV863" s="399"/>
      <c r="FFW863" s="399"/>
      <c r="FFX863" s="399"/>
      <c r="FFY863" s="399"/>
      <c r="FFZ863" s="399"/>
      <c r="FGA863" s="399"/>
      <c r="FGB863" s="399"/>
      <c r="FGC863" s="399"/>
      <c r="FGD863" s="399"/>
      <c r="FGE863" s="399"/>
      <c r="FGF863" s="399"/>
      <c r="FGG863" s="399"/>
      <c r="FGH863" s="399"/>
      <c r="FGI863" s="399"/>
      <c r="FGJ863" s="399"/>
      <c r="FGK863" s="399"/>
      <c r="FGL863" s="399"/>
      <c r="FGM863" s="399"/>
      <c r="FGN863" s="399"/>
      <c r="FGO863" s="399"/>
      <c r="FGP863" s="399"/>
      <c r="FGQ863" s="399"/>
      <c r="FGR863" s="399"/>
      <c r="FGS863" s="399"/>
      <c r="FGT863" s="399"/>
      <c r="FGU863" s="399"/>
      <c r="FGV863" s="399"/>
      <c r="FGW863" s="399"/>
      <c r="FGX863" s="399"/>
      <c r="FGY863" s="399"/>
      <c r="FGZ863" s="399"/>
      <c r="FHA863" s="399"/>
      <c r="FHB863" s="399"/>
      <c r="FHC863" s="399"/>
      <c r="FHD863" s="399"/>
      <c r="FHE863" s="399"/>
      <c r="FHF863" s="399"/>
      <c r="FHG863" s="399"/>
      <c r="FHH863" s="399"/>
      <c r="FHI863" s="399"/>
      <c r="FHJ863" s="399"/>
      <c r="FHK863" s="399"/>
      <c r="FHL863" s="399"/>
      <c r="FHM863" s="399"/>
      <c r="FHN863" s="399"/>
      <c r="FHO863" s="399"/>
      <c r="FHP863" s="399"/>
      <c r="FHQ863" s="399"/>
      <c r="FHR863" s="399"/>
      <c r="FHS863" s="399"/>
      <c r="FHT863" s="399"/>
      <c r="FHU863" s="399"/>
      <c r="FHV863" s="399"/>
      <c r="FHW863" s="399"/>
      <c r="FHX863" s="399"/>
      <c r="FHY863" s="399"/>
      <c r="FHZ863" s="399"/>
      <c r="FIA863" s="399"/>
      <c r="FIB863" s="399"/>
      <c r="FIC863" s="399"/>
      <c r="FID863" s="399"/>
      <c r="FIE863" s="399"/>
      <c r="FIF863" s="399"/>
      <c r="FIG863" s="399"/>
      <c r="FIH863" s="399"/>
      <c r="FII863" s="399"/>
      <c r="FIJ863" s="399"/>
      <c r="FIK863" s="399"/>
      <c r="FIL863" s="399"/>
      <c r="FIM863" s="399"/>
      <c r="FIN863" s="399"/>
      <c r="FIO863" s="399"/>
      <c r="FIP863" s="399"/>
      <c r="FIQ863" s="399"/>
      <c r="FIR863" s="399"/>
      <c r="FIS863" s="399"/>
      <c r="FIT863" s="399"/>
      <c r="FIU863" s="399"/>
      <c r="FIV863" s="399"/>
      <c r="FIW863" s="399"/>
      <c r="FIX863" s="399"/>
      <c r="FIY863" s="399"/>
      <c r="FIZ863" s="399"/>
      <c r="FJA863" s="399"/>
      <c r="FJB863" s="399"/>
      <c r="FJC863" s="399"/>
      <c r="FJD863" s="399"/>
      <c r="FJE863" s="399"/>
      <c r="FJF863" s="399"/>
      <c r="FJG863" s="399"/>
      <c r="FJH863" s="399"/>
      <c r="FJI863" s="399"/>
      <c r="FJJ863" s="399"/>
      <c r="FJK863" s="399"/>
      <c r="FJL863" s="399"/>
      <c r="FJM863" s="399"/>
      <c r="FJN863" s="399"/>
      <c r="FJO863" s="399"/>
      <c r="FJP863" s="399"/>
      <c r="FJQ863" s="399"/>
      <c r="FJR863" s="399"/>
      <c r="FJS863" s="399"/>
      <c r="FJT863" s="399"/>
      <c r="FJU863" s="399"/>
      <c r="FJV863" s="399"/>
      <c r="FJW863" s="399"/>
      <c r="FJX863" s="399"/>
      <c r="FJY863" s="399"/>
      <c r="FJZ863" s="399"/>
      <c r="FKA863" s="399"/>
      <c r="FKB863" s="399"/>
      <c r="FKC863" s="399"/>
      <c r="FKD863" s="399"/>
      <c r="FKE863" s="399"/>
      <c r="FKF863" s="399"/>
      <c r="FKG863" s="399"/>
      <c r="FKH863" s="399"/>
      <c r="FKI863" s="399"/>
      <c r="FKJ863" s="399"/>
      <c r="FKK863" s="399"/>
      <c r="FKL863" s="399"/>
      <c r="FKM863" s="399"/>
      <c r="FKN863" s="399"/>
      <c r="FKO863" s="399"/>
      <c r="FKP863" s="399"/>
      <c r="FKQ863" s="399"/>
      <c r="FKR863" s="399"/>
      <c r="FKS863" s="399"/>
      <c r="FKT863" s="399"/>
      <c r="FKU863" s="399"/>
      <c r="FKV863" s="399"/>
      <c r="FKW863" s="399"/>
      <c r="FKX863" s="399"/>
      <c r="FKY863" s="399"/>
      <c r="FKZ863" s="399"/>
      <c r="FLA863" s="399"/>
      <c r="FLB863" s="399"/>
      <c r="FLC863" s="399"/>
      <c r="FLD863" s="399"/>
      <c r="FLE863" s="399"/>
      <c r="FLF863" s="399"/>
      <c r="FLG863" s="399"/>
      <c r="FLH863" s="399"/>
      <c r="FLI863" s="399"/>
      <c r="FLJ863" s="399"/>
      <c r="FLK863" s="399"/>
      <c r="FLL863" s="399"/>
      <c r="FLM863" s="399"/>
      <c r="FLN863" s="399"/>
      <c r="FLO863" s="399"/>
      <c r="FLP863" s="399"/>
      <c r="FLQ863" s="399"/>
      <c r="FLR863" s="399"/>
      <c r="FLS863" s="399"/>
      <c r="FLT863" s="399"/>
      <c r="FLU863" s="399"/>
      <c r="FLV863" s="399"/>
      <c r="FLW863" s="399"/>
      <c r="FLX863" s="399"/>
      <c r="FLY863" s="399"/>
      <c r="FLZ863" s="399"/>
      <c r="FMA863" s="399"/>
      <c r="FMB863" s="399"/>
      <c r="FMC863" s="399"/>
      <c r="FMD863" s="399"/>
      <c r="FME863" s="399"/>
      <c r="FMF863" s="399"/>
      <c r="FMG863" s="399"/>
      <c r="FMH863" s="399"/>
      <c r="FMI863" s="399"/>
      <c r="FMJ863" s="399"/>
      <c r="FMK863" s="399"/>
      <c r="FML863" s="399"/>
      <c r="FMM863" s="399"/>
      <c r="FMN863" s="399"/>
      <c r="FMO863" s="399"/>
      <c r="FMP863" s="399"/>
      <c r="FMQ863" s="399"/>
      <c r="FMR863" s="399"/>
      <c r="FMS863" s="399"/>
      <c r="FMT863" s="399"/>
      <c r="FMU863" s="399"/>
      <c r="FMV863" s="399"/>
      <c r="FMW863" s="399"/>
      <c r="FMX863" s="399"/>
      <c r="FMY863" s="399"/>
      <c r="FMZ863" s="399"/>
      <c r="FNA863" s="399"/>
      <c r="FNB863" s="399"/>
      <c r="FNC863" s="399"/>
      <c r="FND863" s="399"/>
      <c r="FNE863" s="399"/>
      <c r="FNF863" s="399"/>
      <c r="FNG863" s="399"/>
      <c r="FNH863" s="399"/>
      <c r="FNI863" s="399"/>
      <c r="FNJ863" s="399"/>
      <c r="FNK863" s="399"/>
      <c r="FNL863" s="399"/>
      <c r="FNM863" s="399"/>
      <c r="FNN863" s="399"/>
      <c r="FNO863" s="399"/>
      <c r="FNP863" s="399"/>
      <c r="FNQ863" s="399"/>
      <c r="FNR863" s="399"/>
      <c r="FNS863" s="399"/>
      <c r="FNT863" s="399"/>
      <c r="FNU863" s="399"/>
      <c r="FNV863" s="399"/>
      <c r="FNW863" s="399"/>
      <c r="FNX863" s="399"/>
      <c r="FNY863" s="399"/>
      <c r="FNZ863" s="399"/>
      <c r="FOA863" s="399"/>
      <c r="FOB863" s="399"/>
      <c r="FOC863" s="399"/>
      <c r="FOD863" s="399"/>
      <c r="FOE863" s="399"/>
      <c r="FOF863" s="399"/>
      <c r="FOG863" s="399"/>
      <c r="FOH863" s="399"/>
      <c r="FOI863" s="399"/>
      <c r="FOJ863" s="399"/>
      <c r="FOK863" s="399"/>
      <c r="FOL863" s="399"/>
      <c r="FOM863" s="399"/>
      <c r="FON863" s="399"/>
      <c r="FOO863" s="399"/>
      <c r="FOP863" s="399"/>
      <c r="FOQ863" s="399"/>
      <c r="FOR863" s="399"/>
      <c r="FOS863" s="399"/>
      <c r="FOT863" s="399"/>
      <c r="FOU863" s="399"/>
      <c r="FOV863" s="399"/>
      <c r="FOW863" s="399"/>
      <c r="FOX863" s="399"/>
      <c r="FOY863" s="399"/>
      <c r="FOZ863" s="399"/>
      <c r="FPA863" s="399"/>
      <c r="FPB863" s="399"/>
      <c r="FPC863" s="399"/>
      <c r="FPD863" s="399"/>
      <c r="FPE863" s="399"/>
      <c r="FPF863" s="399"/>
      <c r="FPG863" s="399"/>
      <c r="FPH863" s="399"/>
      <c r="FPI863" s="399"/>
      <c r="FPJ863" s="399"/>
      <c r="FPK863" s="399"/>
      <c r="FPL863" s="399"/>
      <c r="FPM863" s="399"/>
      <c r="FPN863" s="399"/>
      <c r="FPO863" s="399"/>
      <c r="FPP863" s="399"/>
      <c r="FPQ863" s="399"/>
      <c r="FPR863" s="399"/>
      <c r="FPS863" s="399"/>
      <c r="FPT863" s="399"/>
      <c r="FPU863" s="399"/>
      <c r="FPV863" s="399"/>
      <c r="FPW863" s="399"/>
      <c r="FPX863" s="399"/>
      <c r="FPY863" s="399"/>
      <c r="FPZ863" s="399"/>
      <c r="FQA863" s="399"/>
      <c r="FQB863" s="399"/>
      <c r="FQC863" s="399"/>
      <c r="FQD863" s="399"/>
      <c r="FQE863" s="399"/>
      <c r="FQF863" s="399"/>
      <c r="FQG863" s="399"/>
      <c r="FQH863" s="399"/>
      <c r="FQI863" s="399"/>
      <c r="FQJ863" s="399"/>
      <c r="FQK863" s="399"/>
      <c r="FQL863" s="399"/>
      <c r="FQM863" s="399"/>
      <c r="FQN863" s="399"/>
      <c r="FQO863" s="399"/>
      <c r="FQP863" s="399"/>
      <c r="FQQ863" s="399"/>
      <c r="FQR863" s="399"/>
      <c r="FQS863" s="399"/>
      <c r="FQT863" s="399"/>
      <c r="FQU863" s="399"/>
      <c r="FQV863" s="399"/>
      <c r="FQW863" s="399"/>
      <c r="FQX863" s="399"/>
      <c r="FQY863" s="399"/>
      <c r="FQZ863" s="399"/>
      <c r="FRA863" s="399"/>
      <c r="FRB863" s="399"/>
      <c r="FRC863" s="399"/>
      <c r="FRD863" s="399"/>
      <c r="FRE863" s="399"/>
      <c r="FRF863" s="399"/>
      <c r="FRG863" s="399"/>
      <c r="FRH863" s="399"/>
      <c r="FRI863" s="399"/>
      <c r="FRJ863" s="399"/>
      <c r="FRK863" s="399"/>
      <c r="FRL863" s="399"/>
      <c r="FRM863" s="399"/>
      <c r="FRN863" s="399"/>
      <c r="FRO863" s="399"/>
      <c r="FRP863" s="399"/>
      <c r="FRQ863" s="399"/>
      <c r="FRR863" s="399"/>
      <c r="FRS863" s="399"/>
      <c r="FRT863" s="399"/>
      <c r="FRU863" s="399"/>
      <c r="FRV863" s="399"/>
      <c r="FRW863" s="399"/>
      <c r="FRX863" s="399"/>
      <c r="FRY863" s="399"/>
      <c r="FRZ863" s="399"/>
      <c r="FSA863" s="399"/>
      <c r="FSB863" s="399"/>
      <c r="FSC863" s="399"/>
      <c r="FSD863" s="399"/>
      <c r="FSE863" s="399"/>
      <c r="FSF863" s="399"/>
      <c r="FSG863" s="399"/>
      <c r="FSH863" s="399"/>
      <c r="FSI863" s="399"/>
      <c r="FSJ863" s="399"/>
      <c r="FSK863" s="399"/>
      <c r="FSL863" s="399"/>
      <c r="FSM863" s="399"/>
      <c r="FSN863" s="399"/>
      <c r="FSO863" s="399"/>
      <c r="FSP863" s="399"/>
      <c r="FSQ863" s="399"/>
      <c r="FSR863" s="399"/>
      <c r="FSS863" s="399"/>
      <c r="FST863" s="399"/>
      <c r="FSU863" s="399"/>
      <c r="FSV863" s="399"/>
      <c r="FSW863" s="399"/>
      <c r="FSX863" s="399"/>
      <c r="FSY863" s="399"/>
      <c r="FSZ863" s="399"/>
      <c r="FTA863" s="399"/>
      <c r="FTB863" s="399"/>
      <c r="FTC863" s="399"/>
      <c r="FTD863" s="399"/>
      <c r="FTE863" s="399"/>
      <c r="FTF863" s="399"/>
      <c r="FTG863" s="399"/>
      <c r="FTH863" s="399"/>
      <c r="FTI863" s="399"/>
      <c r="FTJ863" s="399"/>
      <c r="FTK863" s="399"/>
      <c r="FTL863" s="399"/>
      <c r="FTM863" s="399"/>
      <c r="FTN863" s="399"/>
      <c r="FTO863" s="399"/>
      <c r="FTP863" s="399"/>
      <c r="FTQ863" s="399"/>
      <c r="FTR863" s="399"/>
      <c r="FTS863" s="399"/>
      <c r="FTT863" s="399"/>
      <c r="FTU863" s="399"/>
      <c r="FTV863" s="399"/>
      <c r="FTW863" s="399"/>
      <c r="FTX863" s="399"/>
      <c r="FTY863" s="399"/>
      <c r="FTZ863" s="399"/>
      <c r="FUA863" s="399"/>
      <c r="FUB863" s="399"/>
      <c r="FUC863" s="399"/>
      <c r="FUD863" s="399"/>
      <c r="FUE863" s="399"/>
      <c r="FUF863" s="399"/>
      <c r="FUG863" s="399"/>
      <c r="FUH863" s="399"/>
      <c r="FUI863" s="399"/>
      <c r="FUJ863" s="399"/>
      <c r="FUK863" s="399"/>
      <c r="FUL863" s="399"/>
      <c r="FUM863" s="399"/>
      <c r="FUN863" s="399"/>
      <c r="FUO863" s="399"/>
      <c r="FUP863" s="399"/>
      <c r="FUQ863" s="399"/>
      <c r="FUR863" s="399"/>
      <c r="FUS863" s="399"/>
      <c r="FUT863" s="399"/>
      <c r="FUU863" s="399"/>
      <c r="FUV863" s="399"/>
      <c r="FUW863" s="399"/>
      <c r="FUX863" s="399"/>
      <c r="FUY863" s="399"/>
      <c r="FUZ863" s="399"/>
      <c r="FVA863" s="399"/>
      <c r="FVB863" s="399"/>
      <c r="FVC863" s="399"/>
      <c r="FVD863" s="399"/>
      <c r="FVE863" s="399"/>
      <c r="FVF863" s="399"/>
      <c r="FVG863" s="399"/>
      <c r="FVH863" s="399"/>
      <c r="FVI863" s="399"/>
      <c r="FVJ863" s="399"/>
      <c r="FVK863" s="399"/>
      <c r="FVL863" s="399"/>
      <c r="FVM863" s="399"/>
      <c r="FVN863" s="399"/>
      <c r="FVO863" s="399"/>
      <c r="FVP863" s="399"/>
      <c r="FVQ863" s="399"/>
      <c r="FVR863" s="399"/>
      <c r="FVS863" s="399"/>
      <c r="FVT863" s="399"/>
      <c r="FVU863" s="399"/>
      <c r="FVV863" s="399"/>
      <c r="FVW863" s="399"/>
      <c r="FVX863" s="399"/>
      <c r="FVY863" s="399"/>
      <c r="FVZ863" s="399"/>
      <c r="FWA863" s="399"/>
      <c r="FWB863" s="399"/>
      <c r="FWC863" s="399"/>
      <c r="FWD863" s="399"/>
      <c r="FWE863" s="399"/>
      <c r="FWF863" s="399"/>
      <c r="FWG863" s="399"/>
      <c r="FWH863" s="399"/>
      <c r="FWI863" s="399"/>
      <c r="FWJ863" s="399"/>
      <c r="FWK863" s="399"/>
      <c r="FWL863" s="399"/>
      <c r="FWM863" s="399"/>
      <c r="FWN863" s="399"/>
      <c r="FWO863" s="399"/>
      <c r="FWP863" s="399"/>
      <c r="FWQ863" s="399"/>
      <c r="FWR863" s="399"/>
      <c r="FWS863" s="399"/>
      <c r="FWT863" s="399"/>
      <c r="FWU863" s="399"/>
      <c r="FWV863" s="399"/>
      <c r="FWW863" s="399"/>
      <c r="FWX863" s="399"/>
      <c r="FWY863" s="399"/>
      <c r="FWZ863" s="399"/>
      <c r="FXA863" s="399"/>
      <c r="FXB863" s="399"/>
      <c r="FXC863" s="399"/>
      <c r="FXD863" s="399"/>
      <c r="FXE863" s="399"/>
      <c r="FXF863" s="399"/>
      <c r="FXG863" s="399"/>
      <c r="FXH863" s="399"/>
      <c r="FXI863" s="399"/>
      <c r="FXJ863" s="399"/>
      <c r="FXK863" s="399"/>
      <c r="FXL863" s="399"/>
      <c r="FXM863" s="399"/>
      <c r="FXN863" s="399"/>
      <c r="FXO863" s="399"/>
      <c r="FXP863" s="399"/>
      <c r="FXQ863" s="399"/>
      <c r="FXR863" s="399"/>
      <c r="FXS863" s="399"/>
      <c r="FXT863" s="399"/>
      <c r="FXU863" s="399"/>
      <c r="FXV863" s="399"/>
      <c r="FXW863" s="399"/>
      <c r="FXX863" s="399"/>
      <c r="FXY863" s="399"/>
      <c r="FXZ863" s="399"/>
      <c r="FYA863" s="399"/>
      <c r="FYB863" s="399"/>
      <c r="FYC863" s="399"/>
      <c r="FYD863" s="399"/>
      <c r="FYE863" s="399"/>
      <c r="FYF863" s="399"/>
      <c r="FYG863" s="399"/>
      <c r="FYH863" s="399"/>
      <c r="FYI863" s="399"/>
      <c r="FYJ863" s="399"/>
      <c r="FYK863" s="399"/>
      <c r="FYL863" s="399"/>
      <c r="FYM863" s="399"/>
      <c r="FYN863" s="399"/>
      <c r="FYO863" s="399"/>
      <c r="FYP863" s="399"/>
      <c r="FYQ863" s="399"/>
      <c r="FYR863" s="399"/>
      <c r="FYS863" s="399"/>
      <c r="FYT863" s="399"/>
      <c r="FYU863" s="399"/>
      <c r="FYV863" s="399"/>
      <c r="FYW863" s="399"/>
      <c r="FYX863" s="399"/>
      <c r="FYY863" s="399"/>
      <c r="FYZ863" s="399"/>
      <c r="FZA863" s="399"/>
      <c r="FZB863" s="399"/>
      <c r="FZC863" s="399"/>
      <c r="FZD863" s="399"/>
      <c r="FZE863" s="399"/>
      <c r="FZF863" s="399"/>
      <c r="FZG863" s="399"/>
      <c r="FZH863" s="399"/>
      <c r="FZI863" s="399"/>
      <c r="FZJ863" s="399"/>
      <c r="FZK863" s="399"/>
      <c r="FZL863" s="399"/>
      <c r="FZM863" s="399"/>
      <c r="FZN863" s="399"/>
      <c r="FZO863" s="399"/>
      <c r="FZP863" s="399"/>
      <c r="FZQ863" s="399"/>
      <c r="FZR863" s="399"/>
      <c r="FZS863" s="399"/>
      <c r="FZT863" s="399"/>
      <c r="FZU863" s="399"/>
      <c r="FZV863" s="399"/>
      <c r="FZW863" s="399"/>
      <c r="FZX863" s="399"/>
      <c r="FZY863" s="399"/>
      <c r="FZZ863" s="399"/>
      <c r="GAA863" s="399"/>
      <c r="GAB863" s="399"/>
      <c r="GAC863" s="399"/>
      <c r="GAD863" s="399"/>
      <c r="GAE863" s="399"/>
      <c r="GAF863" s="399"/>
      <c r="GAG863" s="399"/>
      <c r="GAH863" s="399"/>
      <c r="GAI863" s="399"/>
      <c r="GAJ863" s="399"/>
      <c r="GAK863" s="399"/>
      <c r="GAL863" s="399"/>
      <c r="GAM863" s="399"/>
      <c r="GAN863" s="399"/>
      <c r="GAO863" s="399"/>
      <c r="GAP863" s="399"/>
      <c r="GAQ863" s="399"/>
      <c r="GAR863" s="399"/>
      <c r="GAS863" s="399"/>
      <c r="GAT863" s="399"/>
      <c r="GAU863" s="399"/>
      <c r="GAV863" s="399"/>
      <c r="GAW863" s="399"/>
      <c r="GAX863" s="399"/>
      <c r="GAY863" s="399"/>
      <c r="GAZ863" s="399"/>
      <c r="GBA863" s="399"/>
      <c r="GBB863" s="399"/>
      <c r="GBC863" s="399"/>
      <c r="GBD863" s="399"/>
      <c r="GBE863" s="399"/>
      <c r="GBF863" s="399"/>
      <c r="GBG863" s="399"/>
      <c r="GBH863" s="399"/>
      <c r="GBI863" s="399"/>
      <c r="GBJ863" s="399"/>
      <c r="GBK863" s="399"/>
      <c r="GBL863" s="399"/>
      <c r="GBM863" s="399"/>
      <c r="GBN863" s="399"/>
      <c r="GBO863" s="399"/>
      <c r="GBP863" s="399"/>
      <c r="GBQ863" s="399"/>
      <c r="GBR863" s="399"/>
      <c r="GBS863" s="399"/>
      <c r="GBT863" s="399"/>
      <c r="GBU863" s="399"/>
      <c r="GBV863" s="399"/>
      <c r="GBW863" s="399"/>
      <c r="GBX863" s="399"/>
      <c r="GBY863" s="399"/>
      <c r="GBZ863" s="399"/>
      <c r="GCA863" s="399"/>
      <c r="GCB863" s="399"/>
      <c r="GCC863" s="399"/>
      <c r="GCD863" s="399"/>
      <c r="GCE863" s="399"/>
      <c r="GCF863" s="399"/>
      <c r="GCG863" s="399"/>
      <c r="GCH863" s="399"/>
      <c r="GCI863" s="399"/>
      <c r="GCJ863" s="399"/>
      <c r="GCK863" s="399"/>
      <c r="GCL863" s="399"/>
      <c r="GCM863" s="399"/>
      <c r="GCN863" s="399"/>
      <c r="GCO863" s="399"/>
      <c r="GCP863" s="399"/>
      <c r="GCQ863" s="399"/>
      <c r="GCR863" s="399"/>
      <c r="GCS863" s="399"/>
      <c r="GCT863" s="399"/>
      <c r="GCU863" s="399"/>
      <c r="GCV863" s="399"/>
      <c r="GCW863" s="399"/>
      <c r="GCX863" s="399"/>
      <c r="GCY863" s="399"/>
      <c r="GCZ863" s="399"/>
      <c r="GDA863" s="399"/>
      <c r="GDB863" s="399"/>
      <c r="GDC863" s="399"/>
      <c r="GDD863" s="399"/>
      <c r="GDE863" s="399"/>
      <c r="GDF863" s="399"/>
      <c r="GDG863" s="399"/>
      <c r="GDH863" s="399"/>
      <c r="GDI863" s="399"/>
      <c r="GDJ863" s="399"/>
      <c r="GDK863" s="399"/>
      <c r="GDL863" s="399"/>
      <c r="GDM863" s="399"/>
      <c r="GDN863" s="399"/>
      <c r="GDO863" s="399"/>
      <c r="GDP863" s="399"/>
      <c r="GDQ863" s="399"/>
      <c r="GDR863" s="399"/>
      <c r="GDS863" s="399"/>
      <c r="GDT863" s="399"/>
      <c r="GDU863" s="399"/>
      <c r="GDV863" s="399"/>
      <c r="GDW863" s="399"/>
      <c r="GDX863" s="399"/>
      <c r="GDY863" s="399"/>
      <c r="GDZ863" s="399"/>
      <c r="GEA863" s="399"/>
      <c r="GEB863" s="399"/>
      <c r="GEC863" s="399"/>
      <c r="GED863" s="399"/>
      <c r="GEE863" s="399"/>
      <c r="GEF863" s="399"/>
      <c r="GEG863" s="399"/>
      <c r="GEH863" s="399"/>
      <c r="GEI863" s="399"/>
      <c r="GEJ863" s="399"/>
      <c r="GEK863" s="399"/>
      <c r="GEL863" s="399"/>
      <c r="GEM863" s="399"/>
      <c r="GEN863" s="399"/>
      <c r="GEO863" s="399"/>
      <c r="GEP863" s="399"/>
      <c r="GEQ863" s="399"/>
      <c r="GER863" s="399"/>
      <c r="GES863" s="399"/>
      <c r="GET863" s="399"/>
      <c r="GEU863" s="399"/>
      <c r="GEV863" s="399"/>
      <c r="GEW863" s="399"/>
      <c r="GEX863" s="399"/>
      <c r="GEY863" s="399"/>
      <c r="GEZ863" s="399"/>
      <c r="GFA863" s="399"/>
      <c r="GFB863" s="399"/>
      <c r="GFC863" s="399"/>
      <c r="GFD863" s="399"/>
      <c r="GFE863" s="399"/>
      <c r="GFF863" s="399"/>
      <c r="GFG863" s="399"/>
      <c r="GFH863" s="399"/>
      <c r="GFI863" s="399"/>
      <c r="GFJ863" s="399"/>
      <c r="GFK863" s="399"/>
      <c r="GFL863" s="399"/>
      <c r="GFM863" s="399"/>
      <c r="GFN863" s="399"/>
      <c r="GFO863" s="399"/>
      <c r="GFP863" s="399"/>
      <c r="GFQ863" s="399"/>
      <c r="GFR863" s="399"/>
      <c r="GFS863" s="399"/>
      <c r="GFT863" s="399"/>
      <c r="GFU863" s="399"/>
      <c r="GFV863" s="399"/>
      <c r="GFW863" s="399"/>
      <c r="GFX863" s="399"/>
      <c r="GFY863" s="399"/>
      <c r="GFZ863" s="399"/>
      <c r="GGA863" s="399"/>
      <c r="GGB863" s="399"/>
      <c r="GGC863" s="399"/>
      <c r="GGD863" s="399"/>
      <c r="GGE863" s="399"/>
      <c r="GGF863" s="399"/>
      <c r="GGG863" s="399"/>
      <c r="GGH863" s="399"/>
      <c r="GGI863" s="399"/>
      <c r="GGJ863" s="399"/>
      <c r="GGK863" s="399"/>
      <c r="GGL863" s="399"/>
      <c r="GGM863" s="399"/>
      <c r="GGN863" s="399"/>
      <c r="GGO863" s="399"/>
      <c r="GGP863" s="399"/>
      <c r="GGQ863" s="399"/>
      <c r="GGR863" s="399"/>
      <c r="GGS863" s="399"/>
      <c r="GGT863" s="399"/>
      <c r="GGU863" s="399"/>
      <c r="GGV863" s="399"/>
      <c r="GGW863" s="399"/>
      <c r="GGX863" s="399"/>
      <c r="GGY863" s="399"/>
      <c r="GGZ863" s="399"/>
      <c r="GHA863" s="399"/>
      <c r="GHB863" s="399"/>
      <c r="GHC863" s="399"/>
      <c r="GHD863" s="399"/>
      <c r="GHE863" s="399"/>
      <c r="GHF863" s="399"/>
      <c r="GHG863" s="399"/>
      <c r="GHH863" s="399"/>
      <c r="GHI863" s="399"/>
      <c r="GHJ863" s="399"/>
      <c r="GHK863" s="399"/>
      <c r="GHL863" s="399"/>
      <c r="GHM863" s="399"/>
      <c r="GHN863" s="399"/>
      <c r="GHO863" s="399"/>
      <c r="GHP863" s="399"/>
      <c r="GHQ863" s="399"/>
      <c r="GHR863" s="399"/>
      <c r="GHS863" s="399"/>
      <c r="GHT863" s="399"/>
      <c r="GHU863" s="399"/>
      <c r="GHV863" s="399"/>
      <c r="GHW863" s="399"/>
      <c r="GHX863" s="399"/>
      <c r="GHY863" s="399"/>
      <c r="GHZ863" s="399"/>
      <c r="GIA863" s="399"/>
      <c r="GIB863" s="399"/>
      <c r="GIC863" s="399"/>
      <c r="GID863" s="399"/>
      <c r="GIE863" s="399"/>
      <c r="GIF863" s="399"/>
      <c r="GIG863" s="399"/>
      <c r="GIH863" s="399"/>
      <c r="GII863" s="399"/>
      <c r="GIJ863" s="399"/>
      <c r="GIK863" s="399"/>
      <c r="GIL863" s="399"/>
      <c r="GIM863" s="399"/>
      <c r="GIN863" s="399"/>
      <c r="GIO863" s="399"/>
      <c r="GIP863" s="399"/>
      <c r="GIQ863" s="399"/>
      <c r="GIR863" s="399"/>
      <c r="GIS863" s="399"/>
      <c r="GIT863" s="399"/>
      <c r="GIU863" s="399"/>
      <c r="GIV863" s="399"/>
      <c r="GIW863" s="399"/>
      <c r="GIX863" s="399"/>
      <c r="GIY863" s="399"/>
      <c r="GIZ863" s="399"/>
      <c r="GJA863" s="399"/>
      <c r="GJB863" s="399"/>
      <c r="GJC863" s="399"/>
      <c r="GJD863" s="399"/>
      <c r="GJE863" s="399"/>
      <c r="GJF863" s="399"/>
      <c r="GJG863" s="399"/>
      <c r="GJH863" s="399"/>
      <c r="GJI863" s="399"/>
      <c r="GJJ863" s="399"/>
      <c r="GJK863" s="399"/>
      <c r="GJL863" s="399"/>
      <c r="GJM863" s="399"/>
      <c r="GJN863" s="399"/>
      <c r="GJO863" s="399"/>
      <c r="GJP863" s="399"/>
      <c r="GJQ863" s="399"/>
      <c r="GJR863" s="399"/>
      <c r="GJS863" s="399"/>
      <c r="GJT863" s="399"/>
      <c r="GJU863" s="399"/>
      <c r="GJV863" s="399"/>
      <c r="GJW863" s="399"/>
      <c r="GJX863" s="399"/>
      <c r="GJY863" s="399"/>
      <c r="GJZ863" s="399"/>
      <c r="GKA863" s="399"/>
      <c r="GKB863" s="399"/>
      <c r="GKC863" s="399"/>
      <c r="GKD863" s="399"/>
      <c r="GKE863" s="399"/>
      <c r="GKF863" s="399"/>
      <c r="GKG863" s="399"/>
      <c r="GKH863" s="399"/>
      <c r="GKI863" s="399"/>
      <c r="GKJ863" s="399"/>
      <c r="GKK863" s="399"/>
      <c r="GKL863" s="399"/>
      <c r="GKM863" s="399"/>
      <c r="GKN863" s="399"/>
      <c r="GKO863" s="399"/>
      <c r="GKP863" s="399"/>
      <c r="GKQ863" s="399"/>
      <c r="GKR863" s="399"/>
      <c r="GKS863" s="399"/>
      <c r="GKT863" s="399"/>
      <c r="GKU863" s="399"/>
      <c r="GKV863" s="399"/>
      <c r="GKW863" s="399"/>
      <c r="GKX863" s="399"/>
      <c r="GKY863" s="399"/>
      <c r="GKZ863" s="399"/>
      <c r="GLA863" s="399"/>
      <c r="GLB863" s="399"/>
      <c r="GLC863" s="399"/>
      <c r="GLD863" s="399"/>
      <c r="GLE863" s="399"/>
      <c r="GLF863" s="399"/>
      <c r="GLG863" s="399"/>
      <c r="GLH863" s="399"/>
      <c r="GLI863" s="399"/>
      <c r="GLJ863" s="399"/>
      <c r="GLK863" s="399"/>
      <c r="GLL863" s="399"/>
      <c r="GLM863" s="399"/>
      <c r="GLN863" s="399"/>
      <c r="GLO863" s="399"/>
      <c r="GLP863" s="399"/>
      <c r="GLQ863" s="399"/>
      <c r="GLR863" s="399"/>
      <c r="GLS863" s="399"/>
      <c r="GLT863" s="399"/>
      <c r="GLU863" s="399"/>
      <c r="GLV863" s="399"/>
      <c r="GLW863" s="399"/>
      <c r="GLX863" s="399"/>
      <c r="GLY863" s="399"/>
      <c r="GLZ863" s="399"/>
      <c r="GMA863" s="399"/>
      <c r="GMB863" s="399"/>
      <c r="GMC863" s="399"/>
      <c r="GMD863" s="399"/>
      <c r="GME863" s="399"/>
      <c r="GMF863" s="399"/>
      <c r="GMG863" s="399"/>
      <c r="GMH863" s="399"/>
      <c r="GMI863" s="399"/>
      <c r="GMJ863" s="399"/>
      <c r="GMK863" s="399"/>
      <c r="GML863" s="399"/>
      <c r="GMM863" s="399"/>
      <c r="GMN863" s="399"/>
      <c r="GMO863" s="399"/>
      <c r="GMP863" s="399"/>
      <c r="GMQ863" s="399"/>
      <c r="GMR863" s="399"/>
      <c r="GMS863" s="399"/>
      <c r="GMT863" s="399"/>
      <c r="GMU863" s="399"/>
      <c r="GMV863" s="399"/>
      <c r="GMW863" s="399"/>
      <c r="GMX863" s="399"/>
      <c r="GMY863" s="399"/>
      <c r="GMZ863" s="399"/>
      <c r="GNA863" s="399"/>
      <c r="GNB863" s="399"/>
      <c r="GNC863" s="399"/>
      <c r="GND863" s="399"/>
      <c r="GNE863" s="399"/>
      <c r="GNF863" s="399"/>
      <c r="GNG863" s="399"/>
      <c r="GNH863" s="399"/>
      <c r="GNI863" s="399"/>
      <c r="GNJ863" s="399"/>
      <c r="GNK863" s="399"/>
      <c r="GNL863" s="399"/>
      <c r="GNM863" s="399"/>
      <c r="GNN863" s="399"/>
      <c r="GNO863" s="399"/>
      <c r="GNP863" s="399"/>
      <c r="GNQ863" s="399"/>
      <c r="GNR863" s="399"/>
      <c r="GNS863" s="399"/>
      <c r="GNT863" s="399"/>
      <c r="GNU863" s="399"/>
      <c r="GNV863" s="399"/>
      <c r="GNW863" s="399"/>
      <c r="GNX863" s="399"/>
      <c r="GNY863" s="399"/>
      <c r="GNZ863" s="399"/>
      <c r="GOA863" s="399"/>
      <c r="GOB863" s="399"/>
      <c r="GOC863" s="399"/>
      <c r="GOD863" s="399"/>
      <c r="GOE863" s="399"/>
      <c r="GOF863" s="399"/>
      <c r="GOG863" s="399"/>
      <c r="GOH863" s="399"/>
      <c r="GOI863" s="399"/>
      <c r="GOJ863" s="399"/>
      <c r="GOK863" s="399"/>
      <c r="GOL863" s="399"/>
      <c r="GOM863" s="399"/>
      <c r="GON863" s="399"/>
      <c r="GOO863" s="399"/>
      <c r="GOP863" s="399"/>
      <c r="GOQ863" s="399"/>
      <c r="GOR863" s="399"/>
      <c r="GOS863" s="399"/>
      <c r="GOT863" s="399"/>
      <c r="GOU863" s="399"/>
      <c r="GOV863" s="399"/>
      <c r="GOW863" s="399"/>
      <c r="GOX863" s="399"/>
      <c r="GOY863" s="399"/>
      <c r="GOZ863" s="399"/>
      <c r="GPA863" s="399"/>
      <c r="GPB863" s="399"/>
      <c r="GPC863" s="399"/>
      <c r="GPD863" s="399"/>
      <c r="GPE863" s="399"/>
      <c r="GPF863" s="399"/>
      <c r="GPG863" s="399"/>
      <c r="GPH863" s="399"/>
      <c r="GPI863" s="399"/>
      <c r="GPJ863" s="399"/>
      <c r="GPK863" s="399"/>
      <c r="GPL863" s="399"/>
      <c r="GPM863" s="399"/>
      <c r="GPN863" s="399"/>
      <c r="GPO863" s="399"/>
      <c r="GPP863" s="399"/>
      <c r="GPQ863" s="399"/>
      <c r="GPR863" s="399"/>
      <c r="GPS863" s="399"/>
      <c r="GPT863" s="399"/>
      <c r="GPU863" s="399"/>
      <c r="GPV863" s="399"/>
      <c r="GPW863" s="399"/>
      <c r="GPX863" s="399"/>
      <c r="GPY863" s="399"/>
      <c r="GPZ863" s="399"/>
      <c r="GQA863" s="399"/>
      <c r="GQB863" s="399"/>
      <c r="GQC863" s="399"/>
      <c r="GQD863" s="399"/>
      <c r="GQE863" s="399"/>
      <c r="GQF863" s="399"/>
      <c r="GQG863" s="399"/>
      <c r="GQH863" s="399"/>
      <c r="GQI863" s="399"/>
      <c r="GQJ863" s="399"/>
      <c r="GQK863" s="399"/>
      <c r="GQL863" s="399"/>
      <c r="GQM863" s="399"/>
      <c r="GQN863" s="399"/>
      <c r="GQO863" s="399"/>
      <c r="GQP863" s="399"/>
      <c r="GQQ863" s="399"/>
      <c r="GQR863" s="399"/>
      <c r="GQS863" s="399"/>
      <c r="GQT863" s="399"/>
      <c r="GQU863" s="399"/>
      <c r="GQV863" s="399"/>
      <c r="GQW863" s="399"/>
      <c r="GQX863" s="399"/>
      <c r="GQY863" s="399"/>
      <c r="GQZ863" s="399"/>
      <c r="GRA863" s="399"/>
      <c r="GRB863" s="399"/>
      <c r="GRC863" s="399"/>
      <c r="GRD863" s="399"/>
      <c r="GRE863" s="399"/>
      <c r="GRF863" s="399"/>
      <c r="GRG863" s="399"/>
      <c r="GRH863" s="399"/>
      <c r="GRI863" s="399"/>
      <c r="GRJ863" s="399"/>
      <c r="GRK863" s="399"/>
      <c r="GRL863" s="399"/>
      <c r="GRM863" s="399"/>
      <c r="GRN863" s="399"/>
      <c r="GRO863" s="399"/>
      <c r="GRP863" s="399"/>
      <c r="GRQ863" s="399"/>
      <c r="GRR863" s="399"/>
      <c r="GRS863" s="399"/>
      <c r="GRT863" s="399"/>
      <c r="GRU863" s="399"/>
      <c r="GRV863" s="399"/>
      <c r="GRW863" s="399"/>
      <c r="GRX863" s="399"/>
      <c r="GRY863" s="399"/>
      <c r="GRZ863" s="399"/>
      <c r="GSA863" s="399"/>
      <c r="GSB863" s="399"/>
      <c r="GSC863" s="399"/>
      <c r="GSD863" s="399"/>
      <c r="GSE863" s="399"/>
      <c r="GSF863" s="399"/>
      <c r="GSG863" s="399"/>
      <c r="GSH863" s="399"/>
      <c r="GSI863" s="399"/>
      <c r="GSJ863" s="399"/>
      <c r="GSK863" s="399"/>
      <c r="GSL863" s="399"/>
      <c r="GSM863" s="399"/>
      <c r="GSN863" s="399"/>
      <c r="GSO863" s="399"/>
      <c r="GSP863" s="399"/>
      <c r="GSQ863" s="399"/>
      <c r="GSR863" s="399"/>
      <c r="GSS863" s="399"/>
      <c r="GST863" s="399"/>
      <c r="GSU863" s="399"/>
      <c r="GSV863" s="399"/>
      <c r="GSW863" s="399"/>
      <c r="GSX863" s="399"/>
      <c r="GSY863" s="399"/>
      <c r="GSZ863" s="399"/>
      <c r="GTA863" s="399"/>
      <c r="GTB863" s="399"/>
      <c r="GTC863" s="399"/>
      <c r="GTD863" s="399"/>
      <c r="GTE863" s="399"/>
      <c r="GTF863" s="399"/>
      <c r="GTG863" s="399"/>
      <c r="GTH863" s="399"/>
      <c r="GTI863" s="399"/>
      <c r="GTJ863" s="399"/>
      <c r="GTK863" s="399"/>
      <c r="GTL863" s="399"/>
      <c r="GTM863" s="399"/>
      <c r="GTN863" s="399"/>
      <c r="GTO863" s="399"/>
      <c r="GTP863" s="399"/>
      <c r="GTQ863" s="399"/>
      <c r="GTR863" s="399"/>
      <c r="GTS863" s="399"/>
      <c r="GTT863" s="399"/>
      <c r="GTU863" s="399"/>
      <c r="GTV863" s="399"/>
      <c r="GTW863" s="399"/>
      <c r="GTX863" s="399"/>
      <c r="GTY863" s="399"/>
      <c r="GTZ863" s="399"/>
      <c r="GUA863" s="399"/>
      <c r="GUB863" s="399"/>
      <c r="GUC863" s="399"/>
      <c r="GUD863" s="399"/>
      <c r="GUE863" s="399"/>
      <c r="GUF863" s="399"/>
      <c r="GUG863" s="399"/>
      <c r="GUH863" s="399"/>
      <c r="GUI863" s="399"/>
      <c r="GUJ863" s="399"/>
      <c r="GUK863" s="399"/>
      <c r="GUL863" s="399"/>
      <c r="GUM863" s="399"/>
      <c r="GUN863" s="399"/>
      <c r="GUO863" s="399"/>
      <c r="GUP863" s="399"/>
      <c r="GUQ863" s="399"/>
      <c r="GUR863" s="399"/>
      <c r="GUS863" s="399"/>
      <c r="GUT863" s="399"/>
      <c r="GUU863" s="399"/>
      <c r="GUV863" s="399"/>
      <c r="GUW863" s="399"/>
      <c r="GUX863" s="399"/>
      <c r="GUY863" s="399"/>
      <c r="GUZ863" s="399"/>
      <c r="GVA863" s="399"/>
      <c r="GVB863" s="399"/>
      <c r="GVC863" s="399"/>
      <c r="GVD863" s="399"/>
      <c r="GVE863" s="399"/>
      <c r="GVF863" s="399"/>
      <c r="GVG863" s="399"/>
      <c r="GVH863" s="399"/>
      <c r="GVI863" s="399"/>
      <c r="GVJ863" s="399"/>
      <c r="GVK863" s="399"/>
      <c r="GVL863" s="399"/>
      <c r="GVM863" s="399"/>
      <c r="GVN863" s="399"/>
      <c r="GVO863" s="399"/>
      <c r="GVP863" s="399"/>
      <c r="GVQ863" s="399"/>
      <c r="GVR863" s="399"/>
      <c r="GVS863" s="399"/>
      <c r="GVT863" s="399"/>
      <c r="GVU863" s="399"/>
      <c r="GVV863" s="399"/>
      <c r="GVW863" s="399"/>
      <c r="GVX863" s="399"/>
      <c r="GVY863" s="399"/>
      <c r="GVZ863" s="399"/>
      <c r="GWA863" s="399"/>
      <c r="GWB863" s="399"/>
      <c r="GWC863" s="399"/>
      <c r="GWD863" s="399"/>
      <c r="GWE863" s="399"/>
      <c r="GWF863" s="399"/>
      <c r="GWG863" s="399"/>
      <c r="GWH863" s="399"/>
      <c r="GWI863" s="399"/>
      <c r="GWJ863" s="399"/>
      <c r="GWK863" s="399"/>
      <c r="GWL863" s="399"/>
      <c r="GWM863" s="399"/>
      <c r="GWN863" s="399"/>
      <c r="GWO863" s="399"/>
      <c r="GWP863" s="399"/>
      <c r="GWQ863" s="399"/>
      <c r="GWR863" s="399"/>
      <c r="GWS863" s="399"/>
      <c r="GWT863" s="399"/>
      <c r="GWU863" s="399"/>
      <c r="GWV863" s="399"/>
      <c r="GWW863" s="399"/>
      <c r="GWX863" s="399"/>
      <c r="GWY863" s="399"/>
      <c r="GWZ863" s="399"/>
      <c r="GXA863" s="399"/>
      <c r="GXB863" s="399"/>
      <c r="GXC863" s="399"/>
      <c r="GXD863" s="399"/>
      <c r="GXE863" s="399"/>
      <c r="GXF863" s="399"/>
      <c r="GXG863" s="399"/>
      <c r="GXH863" s="399"/>
      <c r="GXI863" s="399"/>
      <c r="GXJ863" s="399"/>
      <c r="GXK863" s="399"/>
      <c r="GXL863" s="399"/>
      <c r="GXM863" s="399"/>
      <c r="GXN863" s="399"/>
      <c r="GXO863" s="399"/>
      <c r="GXP863" s="399"/>
      <c r="GXQ863" s="399"/>
      <c r="GXR863" s="399"/>
      <c r="GXS863" s="399"/>
      <c r="GXT863" s="399"/>
      <c r="GXU863" s="399"/>
      <c r="GXV863" s="399"/>
      <c r="GXW863" s="399"/>
      <c r="GXX863" s="399"/>
      <c r="GXY863" s="399"/>
      <c r="GXZ863" s="399"/>
      <c r="GYA863" s="399"/>
      <c r="GYB863" s="399"/>
      <c r="GYC863" s="399"/>
      <c r="GYD863" s="399"/>
      <c r="GYE863" s="399"/>
      <c r="GYF863" s="399"/>
      <c r="GYG863" s="399"/>
      <c r="GYH863" s="399"/>
      <c r="GYI863" s="399"/>
      <c r="GYJ863" s="399"/>
      <c r="GYK863" s="399"/>
      <c r="GYL863" s="399"/>
      <c r="GYM863" s="399"/>
      <c r="GYN863" s="399"/>
      <c r="GYO863" s="399"/>
      <c r="GYP863" s="399"/>
      <c r="GYQ863" s="399"/>
      <c r="GYR863" s="399"/>
      <c r="GYS863" s="399"/>
      <c r="GYT863" s="399"/>
      <c r="GYU863" s="399"/>
      <c r="GYV863" s="399"/>
      <c r="GYW863" s="399"/>
      <c r="GYX863" s="399"/>
      <c r="GYY863" s="399"/>
      <c r="GYZ863" s="399"/>
      <c r="GZA863" s="399"/>
      <c r="GZB863" s="399"/>
      <c r="GZC863" s="399"/>
      <c r="GZD863" s="399"/>
      <c r="GZE863" s="399"/>
      <c r="GZF863" s="399"/>
      <c r="GZG863" s="399"/>
      <c r="GZH863" s="399"/>
      <c r="GZI863" s="399"/>
      <c r="GZJ863" s="399"/>
      <c r="GZK863" s="399"/>
      <c r="GZL863" s="399"/>
      <c r="GZM863" s="399"/>
      <c r="GZN863" s="399"/>
      <c r="GZO863" s="399"/>
      <c r="GZP863" s="399"/>
      <c r="GZQ863" s="399"/>
      <c r="GZR863" s="399"/>
      <c r="GZS863" s="399"/>
      <c r="GZT863" s="399"/>
      <c r="GZU863" s="399"/>
      <c r="GZV863" s="399"/>
      <c r="GZW863" s="399"/>
      <c r="GZX863" s="399"/>
      <c r="GZY863" s="399"/>
      <c r="GZZ863" s="399"/>
      <c r="HAA863" s="399"/>
      <c r="HAB863" s="399"/>
      <c r="HAC863" s="399"/>
      <c r="HAD863" s="399"/>
      <c r="HAE863" s="399"/>
      <c r="HAF863" s="399"/>
      <c r="HAG863" s="399"/>
      <c r="HAH863" s="399"/>
      <c r="HAI863" s="399"/>
      <c r="HAJ863" s="399"/>
      <c r="HAK863" s="399"/>
      <c r="HAL863" s="399"/>
      <c r="HAM863" s="399"/>
      <c r="HAN863" s="399"/>
      <c r="HAO863" s="399"/>
      <c r="HAP863" s="399"/>
      <c r="HAQ863" s="399"/>
      <c r="HAR863" s="399"/>
      <c r="HAS863" s="399"/>
      <c r="HAT863" s="399"/>
      <c r="HAU863" s="399"/>
      <c r="HAV863" s="399"/>
      <c r="HAW863" s="399"/>
      <c r="HAX863" s="399"/>
      <c r="HAY863" s="399"/>
      <c r="HAZ863" s="399"/>
      <c r="HBA863" s="399"/>
      <c r="HBB863" s="399"/>
      <c r="HBC863" s="399"/>
      <c r="HBD863" s="399"/>
      <c r="HBE863" s="399"/>
      <c r="HBF863" s="399"/>
      <c r="HBG863" s="399"/>
      <c r="HBH863" s="399"/>
      <c r="HBI863" s="399"/>
      <c r="HBJ863" s="399"/>
      <c r="HBK863" s="399"/>
      <c r="HBL863" s="399"/>
      <c r="HBM863" s="399"/>
      <c r="HBN863" s="399"/>
      <c r="HBO863" s="399"/>
      <c r="HBP863" s="399"/>
      <c r="HBQ863" s="399"/>
      <c r="HBR863" s="399"/>
      <c r="HBS863" s="399"/>
      <c r="HBT863" s="399"/>
      <c r="HBU863" s="399"/>
      <c r="HBV863" s="399"/>
      <c r="HBW863" s="399"/>
      <c r="HBX863" s="399"/>
      <c r="HBY863" s="399"/>
      <c r="HBZ863" s="399"/>
      <c r="HCA863" s="399"/>
      <c r="HCB863" s="399"/>
      <c r="HCC863" s="399"/>
      <c r="HCD863" s="399"/>
      <c r="HCE863" s="399"/>
      <c r="HCF863" s="399"/>
      <c r="HCG863" s="399"/>
      <c r="HCH863" s="399"/>
      <c r="HCI863" s="399"/>
      <c r="HCJ863" s="399"/>
      <c r="HCK863" s="399"/>
      <c r="HCL863" s="399"/>
      <c r="HCM863" s="399"/>
      <c r="HCN863" s="399"/>
      <c r="HCO863" s="399"/>
      <c r="HCP863" s="399"/>
      <c r="HCQ863" s="399"/>
      <c r="HCR863" s="399"/>
      <c r="HCS863" s="399"/>
      <c r="HCT863" s="399"/>
      <c r="HCU863" s="399"/>
      <c r="HCV863" s="399"/>
      <c r="HCW863" s="399"/>
      <c r="HCX863" s="399"/>
      <c r="HCY863" s="399"/>
      <c r="HCZ863" s="399"/>
      <c r="HDA863" s="399"/>
      <c r="HDB863" s="399"/>
      <c r="HDC863" s="399"/>
      <c r="HDD863" s="399"/>
      <c r="HDE863" s="399"/>
      <c r="HDF863" s="399"/>
      <c r="HDG863" s="399"/>
      <c r="HDH863" s="399"/>
      <c r="HDI863" s="399"/>
      <c r="HDJ863" s="399"/>
      <c r="HDK863" s="399"/>
      <c r="HDL863" s="399"/>
      <c r="HDM863" s="399"/>
      <c r="HDN863" s="399"/>
      <c r="HDO863" s="399"/>
      <c r="HDP863" s="399"/>
      <c r="HDQ863" s="399"/>
      <c r="HDR863" s="399"/>
      <c r="HDS863" s="399"/>
      <c r="HDT863" s="399"/>
      <c r="HDU863" s="399"/>
      <c r="HDV863" s="399"/>
      <c r="HDW863" s="399"/>
      <c r="HDX863" s="399"/>
      <c r="HDY863" s="399"/>
      <c r="HDZ863" s="399"/>
      <c r="HEA863" s="399"/>
      <c r="HEB863" s="399"/>
      <c r="HEC863" s="399"/>
      <c r="HED863" s="399"/>
      <c r="HEE863" s="399"/>
      <c r="HEF863" s="399"/>
      <c r="HEG863" s="399"/>
      <c r="HEH863" s="399"/>
      <c r="HEI863" s="399"/>
      <c r="HEJ863" s="399"/>
      <c r="HEK863" s="399"/>
      <c r="HEL863" s="399"/>
      <c r="HEM863" s="399"/>
      <c r="HEN863" s="399"/>
      <c r="HEO863" s="399"/>
      <c r="HEP863" s="399"/>
      <c r="HEQ863" s="399"/>
      <c r="HER863" s="399"/>
      <c r="HES863" s="399"/>
      <c r="HET863" s="399"/>
      <c r="HEU863" s="399"/>
      <c r="HEV863" s="399"/>
      <c r="HEW863" s="399"/>
      <c r="HEX863" s="399"/>
      <c r="HEY863" s="399"/>
      <c r="HEZ863" s="399"/>
      <c r="HFA863" s="399"/>
      <c r="HFB863" s="399"/>
      <c r="HFC863" s="399"/>
      <c r="HFD863" s="399"/>
      <c r="HFE863" s="399"/>
      <c r="HFF863" s="399"/>
      <c r="HFG863" s="399"/>
      <c r="HFH863" s="399"/>
      <c r="HFI863" s="399"/>
      <c r="HFJ863" s="399"/>
      <c r="HFK863" s="399"/>
      <c r="HFL863" s="399"/>
      <c r="HFM863" s="399"/>
      <c r="HFN863" s="399"/>
      <c r="HFO863" s="399"/>
      <c r="HFP863" s="399"/>
      <c r="HFQ863" s="399"/>
      <c r="HFR863" s="399"/>
      <c r="HFS863" s="399"/>
      <c r="HFT863" s="399"/>
      <c r="HFU863" s="399"/>
      <c r="HFV863" s="399"/>
      <c r="HFW863" s="399"/>
      <c r="HFX863" s="399"/>
      <c r="HFY863" s="399"/>
      <c r="HFZ863" s="399"/>
      <c r="HGA863" s="399"/>
      <c r="HGB863" s="399"/>
      <c r="HGC863" s="399"/>
      <c r="HGD863" s="399"/>
      <c r="HGE863" s="399"/>
      <c r="HGF863" s="399"/>
      <c r="HGG863" s="399"/>
      <c r="HGH863" s="399"/>
      <c r="HGI863" s="399"/>
      <c r="HGJ863" s="399"/>
      <c r="HGK863" s="399"/>
      <c r="HGL863" s="399"/>
      <c r="HGM863" s="399"/>
      <c r="HGN863" s="399"/>
      <c r="HGO863" s="399"/>
      <c r="HGP863" s="399"/>
      <c r="HGQ863" s="399"/>
      <c r="HGR863" s="399"/>
      <c r="HGS863" s="399"/>
      <c r="HGT863" s="399"/>
      <c r="HGU863" s="399"/>
      <c r="HGV863" s="399"/>
      <c r="HGW863" s="399"/>
      <c r="HGX863" s="399"/>
      <c r="HGY863" s="399"/>
      <c r="HGZ863" s="399"/>
      <c r="HHA863" s="399"/>
      <c r="HHB863" s="399"/>
      <c r="HHC863" s="399"/>
      <c r="HHD863" s="399"/>
      <c r="HHE863" s="399"/>
      <c r="HHF863" s="399"/>
      <c r="HHG863" s="399"/>
      <c r="HHH863" s="399"/>
      <c r="HHI863" s="399"/>
      <c r="HHJ863" s="399"/>
      <c r="HHK863" s="399"/>
      <c r="HHL863" s="399"/>
      <c r="HHM863" s="399"/>
      <c r="HHN863" s="399"/>
      <c r="HHO863" s="399"/>
      <c r="HHP863" s="399"/>
      <c r="HHQ863" s="399"/>
      <c r="HHR863" s="399"/>
      <c r="HHS863" s="399"/>
      <c r="HHT863" s="399"/>
      <c r="HHU863" s="399"/>
      <c r="HHV863" s="399"/>
      <c r="HHW863" s="399"/>
      <c r="HHX863" s="399"/>
      <c r="HHY863" s="399"/>
      <c r="HHZ863" s="399"/>
      <c r="HIA863" s="399"/>
      <c r="HIB863" s="399"/>
      <c r="HIC863" s="399"/>
      <c r="HID863" s="399"/>
      <c r="HIE863" s="399"/>
      <c r="HIF863" s="399"/>
      <c r="HIG863" s="399"/>
      <c r="HIH863" s="399"/>
      <c r="HII863" s="399"/>
      <c r="HIJ863" s="399"/>
      <c r="HIK863" s="399"/>
      <c r="HIL863" s="399"/>
      <c r="HIM863" s="399"/>
      <c r="HIN863" s="399"/>
      <c r="HIO863" s="399"/>
      <c r="HIP863" s="399"/>
      <c r="HIQ863" s="399"/>
      <c r="HIR863" s="399"/>
      <c r="HIS863" s="399"/>
      <c r="HIT863" s="399"/>
      <c r="HIU863" s="399"/>
      <c r="HIV863" s="399"/>
      <c r="HIW863" s="399"/>
      <c r="HIX863" s="399"/>
      <c r="HIY863" s="399"/>
      <c r="HIZ863" s="399"/>
      <c r="HJA863" s="399"/>
      <c r="HJB863" s="399"/>
      <c r="HJC863" s="399"/>
      <c r="HJD863" s="399"/>
      <c r="HJE863" s="399"/>
      <c r="HJF863" s="399"/>
      <c r="HJG863" s="399"/>
      <c r="HJH863" s="399"/>
      <c r="HJI863" s="399"/>
      <c r="HJJ863" s="399"/>
      <c r="HJK863" s="399"/>
      <c r="HJL863" s="399"/>
      <c r="HJM863" s="399"/>
      <c r="HJN863" s="399"/>
      <c r="HJO863" s="399"/>
      <c r="HJP863" s="399"/>
      <c r="HJQ863" s="399"/>
      <c r="HJR863" s="399"/>
      <c r="HJS863" s="399"/>
      <c r="HJT863" s="399"/>
      <c r="HJU863" s="399"/>
      <c r="HJV863" s="399"/>
      <c r="HJW863" s="399"/>
      <c r="HJX863" s="399"/>
      <c r="HJY863" s="399"/>
      <c r="HJZ863" s="399"/>
      <c r="HKA863" s="399"/>
      <c r="HKB863" s="399"/>
      <c r="HKC863" s="399"/>
      <c r="HKD863" s="399"/>
      <c r="HKE863" s="399"/>
      <c r="HKF863" s="399"/>
      <c r="HKG863" s="399"/>
      <c r="HKH863" s="399"/>
      <c r="HKI863" s="399"/>
      <c r="HKJ863" s="399"/>
      <c r="HKK863" s="399"/>
      <c r="HKL863" s="399"/>
      <c r="HKM863" s="399"/>
      <c r="HKN863" s="399"/>
      <c r="HKO863" s="399"/>
      <c r="HKP863" s="399"/>
      <c r="HKQ863" s="399"/>
      <c r="HKR863" s="399"/>
      <c r="HKS863" s="399"/>
      <c r="HKT863" s="399"/>
      <c r="HKU863" s="399"/>
      <c r="HKV863" s="399"/>
      <c r="HKW863" s="399"/>
      <c r="HKX863" s="399"/>
      <c r="HKY863" s="399"/>
      <c r="HKZ863" s="399"/>
      <c r="HLA863" s="399"/>
      <c r="HLB863" s="399"/>
      <c r="HLC863" s="399"/>
      <c r="HLD863" s="399"/>
      <c r="HLE863" s="399"/>
      <c r="HLF863" s="399"/>
      <c r="HLG863" s="399"/>
      <c r="HLH863" s="399"/>
      <c r="HLI863" s="399"/>
      <c r="HLJ863" s="399"/>
      <c r="HLK863" s="399"/>
      <c r="HLL863" s="399"/>
      <c r="HLM863" s="399"/>
      <c r="HLN863" s="399"/>
      <c r="HLO863" s="399"/>
      <c r="HLP863" s="399"/>
      <c r="HLQ863" s="399"/>
      <c r="HLR863" s="399"/>
      <c r="HLS863" s="399"/>
      <c r="HLT863" s="399"/>
      <c r="HLU863" s="399"/>
      <c r="HLV863" s="399"/>
      <c r="HLW863" s="399"/>
      <c r="HLX863" s="399"/>
      <c r="HLY863" s="399"/>
      <c r="HLZ863" s="399"/>
      <c r="HMA863" s="399"/>
      <c r="HMB863" s="399"/>
      <c r="HMC863" s="399"/>
      <c r="HMD863" s="399"/>
      <c r="HME863" s="399"/>
      <c r="HMF863" s="399"/>
      <c r="HMG863" s="399"/>
      <c r="HMH863" s="399"/>
      <c r="HMI863" s="399"/>
      <c r="HMJ863" s="399"/>
      <c r="HMK863" s="399"/>
      <c r="HML863" s="399"/>
      <c r="HMM863" s="399"/>
      <c r="HMN863" s="399"/>
      <c r="HMO863" s="399"/>
      <c r="HMP863" s="399"/>
      <c r="HMQ863" s="399"/>
      <c r="HMR863" s="399"/>
      <c r="HMS863" s="399"/>
      <c r="HMT863" s="399"/>
      <c r="HMU863" s="399"/>
      <c r="HMV863" s="399"/>
      <c r="HMW863" s="399"/>
      <c r="HMX863" s="399"/>
      <c r="HMY863" s="399"/>
      <c r="HMZ863" s="399"/>
      <c r="HNA863" s="399"/>
      <c r="HNB863" s="399"/>
      <c r="HNC863" s="399"/>
      <c r="HND863" s="399"/>
      <c r="HNE863" s="399"/>
      <c r="HNF863" s="399"/>
      <c r="HNG863" s="399"/>
      <c r="HNH863" s="399"/>
      <c r="HNI863" s="399"/>
      <c r="HNJ863" s="399"/>
      <c r="HNK863" s="399"/>
      <c r="HNL863" s="399"/>
      <c r="HNM863" s="399"/>
      <c r="HNN863" s="399"/>
      <c r="HNO863" s="399"/>
      <c r="HNP863" s="399"/>
      <c r="HNQ863" s="399"/>
      <c r="HNR863" s="399"/>
      <c r="HNS863" s="399"/>
      <c r="HNT863" s="399"/>
      <c r="HNU863" s="399"/>
      <c r="HNV863" s="399"/>
      <c r="HNW863" s="399"/>
      <c r="HNX863" s="399"/>
      <c r="HNY863" s="399"/>
      <c r="HNZ863" s="399"/>
      <c r="HOA863" s="399"/>
      <c r="HOB863" s="399"/>
      <c r="HOC863" s="399"/>
      <c r="HOD863" s="399"/>
      <c r="HOE863" s="399"/>
      <c r="HOF863" s="399"/>
      <c r="HOG863" s="399"/>
      <c r="HOH863" s="399"/>
      <c r="HOI863" s="399"/>
      <c r="HOJ863" s="399"/>
      <c r="HOK863" s="399"/>
      <c r="HOL863" s="399"/>
      <c r="HOM863" s="399"/>
      <c r="HON863" s="399"/>
      <c r="HOO863" s="399"/>
      <c r="HOP863" s="399"/>
      <c r="HOQ863" s="399"/>
      <c r="HOR863" s="399"/>
      <c r="HOS863" s="399"/>
      <c r="HOT863" s="399"/>
      <c r="HOU863" s="399"/>
      <c r="HOV863" s="399"/>
      <c r="HOW863" s="399"/>
      <c r="HOX863" s="399"/>
      <c r="HOY863" s="399"/>
      <c r="HOZ863" s="399"/>
      <c r="HPA863" s="399"/>
      <c r="HPB863" s="399"/>
      <c r="HPC863" s="399"/>
      <c r="HPD863" s="399"/>
      <c r="HPE863" s="399"/>
      <c r="HPF863" s="399"/>
      <c r="HPG863" s="399"/>
      <c r="HPH863" s="399"/>
      <c r="HPI863" s="399"/>
      <c r="HPJ863" s="399"/>
      <c r="HPK863" s="399"/>
      <c r="HPL863" s="399"/>
      <c r="HPM863" s="399"/>
      <c r="HPN863" s="399"/>
      <c r="HPO863" s="399"/>
      <c r="HPP863" s="399"/>
      <c r="HPQ863" s="399"/>
      <c r="HPR863" s="399"/>
      <c r="HPS863" s="399"/>
      <c r="HPT863" s="399"/>
      <c r="HPU863" s="399"/>
      <c r="HPV863" s="399"/>
      <c r="HPW863" s="399"/>
      <c r="HPX863" s="399"/>
      <c r="HPY863" s="399"/>
      <c r="HPZ863" s="399"/>
      <c r="HQA863" s="399"/>
      <c r="HQB863" s="399"/>
      <c r="HQC863" s="399"/>
      <c r="HQD863" s="399"/>
      <c r="HQE863" s="399"/>
      <c r="HQF863" s="399"/>
      <c r="HQG863" s="399"/>
      <c r="HQH863" s="399"/>
      <c r="HQI863" s="399"/>
      <c r="HQJ863" s="399"/>
      <c r="HQK863" s="399"/>
      <c r="HQL863" s="399"/>
      <c r="HQM863" s="399"/>
      <c r="HQN863" s="399"/>
      <c r="HQO863" s="399"/>
      <c r="HQP863" s="399"/>
      <c r="HQQ863" s="399"/>
      <c r="HQR863" s="399"/>
      <c r="HQS863" s="399"/>
      <c r="HQT863" s="399"/>
      <c r="HQU863" s="399"/>
      <c r="HQV863" s="399"/>
      <c r="HQW863" s="399"/>
      <c r="HQX863" s="399"/>
      <c r="HQY863" s="399"/>
      <c r="HQZ863" s="399"/>
      <c r="HRA863" s="399"/>
      <c r="HRB863" s="399"/>
      <c r="HRC863" s="399"/>
      <c r="HRD863" s="399"/>
      <c r="HRE863" s="399"/>
      <c r="HRF863" s="399"/>
      <c r="HRG863" s="399"/>
      <c r="HRH863" s="399"/>
      <c r="HRI863" s="399"/>
      <c r="HRJ863" s="399"/>
      <c r="HRK863" s="399"/>
      <c r="HRL863" s="399"/>
      <c r="HRM863" s="399"/>
      <c r="HRN863" s="399"/>
      <c r="HRO863" s="399"/>
      <c r="HRP863" s="399"/>
      <c r="HRQ863" s="399"/>
      <c r="HRR863" s="399"/>
      <c r="HRS863" s="399"/>
      <c r="HRT863" s="399"/>
      <c r="HRU863" s="399"/>
      <c r="HRV863" s="399"/>
      <c r="HRW863" s="399"/>
      <c r="HRX863" s="399"/>
      <c r="HRY863" s="399"/>
      <c r="HRZ863" s="399"/>
      <c r="HSA863" s="399"/>
      <c r="HSB863" s="399"/>
      <c r="HSC863" s="399"/>
      <c r="HSD863" s="399"/>
      <c r="HSE863" s="399"/>
      <c r="HSF863" s="399"/>
      <c r="HSG863" s="399"/>
      <c r="HSH863" s="399"/>
      <c r="HSI863" s="399"/>
      <c r="HSJ863" s="399"/>
      <c r="HSK863" s="399"/>
      <c r="HSL863" s="399"/>
      <c r="HSM863" s="399"/>
      <c r="HSN863" s="399"/>
      <c r="HSO863" s="399"/>
      <c r="HSP863" s="399"/>
      <c r="HSQ863" s="399"/>
      <c r="HSR863" s="399"/>
      <c r="HSS863" s="399"/>
      <c r="HST863" s="399"/>
      <c r="HSU863" s="399"/>
      <c r="HSV863" s="399"/>
      <c r="HSW863" s="399"/>
      <c r="HSX863" s="399"/>
      <c r="HSY863" s="399"/>
      <c r="HSZ863" s="399"/>
      <c r="HTA863" s="399"/>
      <c r="HTB863" s="399"/>
      <c r="HTC863" s="399"/>
      <c r="HTD863" s="399"/>
      <c r="HTE863" s="399"/>
      <c r="HTF863" s="399"/>
      <c r="HTG863" s="399"/>
      <c r="HTH863" s="399"/>
      <c r="HTI863" s="399"/>
      <c r="HTJ863" s="399"/>
      <c r="HTK863" s="399"/>
      <c r="HTL863" s="399"/>
      <c r="HTM863" s="399"/>
      <c r="HTN863" s="399"/>
      <c r="HTO863" s="399"/>
      <c r="HTP863" s="399"/>
      <c r="HTQ863" s="399"/>
      <c r="HTR863" s="399"/>
      <c r="HTS863" s="399"/>
      <c r="HTT863" s="399"/>
      <c r="HTU863" s="399"/>
      <c r="HTV863" s="399"/>
      <c r="HTW863" s="399"/>
      <c r="HTX863" s="399"/>
      <c r="HTY863" s="399"/>
      <c r="HTZ863" s="399"/>
      <c r="HUA863" s="399"/>
      <c r="HUB863" s="399"/>
      <c r="HUC863" s="399"/>
      <c r="HUD863" s="399"/>
      <c r="HUE863" s="399"/>
      <c r="HUF863" s="399"/>
      <c r="HUG863" s="399"/>
      <c r="HUH863" s="399"/>
      <c r="HUI863" s="399"/>
      <c r="HUJ863" s="399"/>
      <c r="HUK863" s="399"/>
      <c r="HUL863" s="399"/>
      <c r="HUM863" s="399"/>
      <c r="HUN863" s="399"/>
      <c r="HUO863" s="399"/>
      <c r="HUP863" s="399"/>
      <c r="HUQ863" s="399"/>
      <c r="HUR863" s="399"/>
      <c r="HUS863" s="399"/>
      <c r="HUT863" s="399"/>
      <c r="HUU863" s="399"/>
      <c r="HUV863" s="399"/>
      <c r="HUW863" s="399"/>
      <c r="HUX863" s="399"/>
      <c r="HUY863" s="399"/>
      <c r="HUZ863" s="399"/>
      <c r="HVA863" s="399"/>
      <c r="HVB863" s="399"/>
      <c r="HVC863" s="399"/>
      <c r="HVD863" s="399"/>
      <c r="HVE863" s="399"/>
      <c r="HVF863" s="399"/>
      <c r="HVG863" s="399"/>
      <c r="HVH863" s="399"/>
      <c r="HVI863" s="399"/>
      <c r="HVJ863" s="399"/>
      <c r="HVK863" s="399"/>
      <c r="HVL863" s="399"/>
      <c r="HVM863" s="399"/>
      <c r="HVN863" s="399"/>
      <c r="HVO863" s="399"/>
      <c r="HVP863" s="399"/>
      <c r="HVQ863" s="399"/>
      <c r="HVR863" s="399"/>
      <c r="HVS863" s="399"/>
      <c r="HVT863" s="399"/>
      <c r="HVU863" s="399"/>
      <c r="HVV863" s="399"/>
      <c r="HVW863" s="399"/>
      <c r="HVX863" s="399"/>
      <c r="HVY863" s="399"/>
      <c r="HVZ863" s="399"/>
      <c r="HWA863" s="399"/>
      <c r="HWB863" s="399"/>
      <c r="HWC863" s="399"/>
      <c r="HWD863" s="399"/>
      <c r="HWE863" s="399"/>
      <c r="HWF863" s="399"/>
      <c r="HWG863" s="399"/>
      <c r="HWH863" s="399"/>
      <c r="HWI863" s="399"/>
      <c r="HWJ863" s="399"/>
      <c r="HWK863" s="399"/>
      <c r="HWL863" s="399"/>
      <c r="HWM863" s="399"/>
      <c r="HWN863" s="399"/>
      <c r="HWO863" s="399"/>
      <c r="HWP863" s="399"/>
      <c r="HWQ863" s="399"/>
      <c r="HWR863" s="399"/>
      <c r="HWS863" s="399"/>
      <c r="HWT863" s="399"/>
      <c r="HWU863" s="399"/>
      <c r="HWV863" s="399"/>
      <c r="HWW863" s="399"/>
      <c r="HWX863" s="399"/>
      <c r="HWY863" s="399"/>
      <c r="HWZ863" s="399"/>
      <c r="HXA863" s="399"/>
      <c r="HXB863" s="399"/>
      <c r="HXC863" s="399"/>
      <c r="HXD863" s="399"/>
      <c r="HXE863" s="399"/>
      <c r="HXF863" s="399"/>
      <c r="HXG863" s="399"/>
      <c r="HXH863" s="399"/>
      <c r="HXI863" s="399"/>
      <c r="HXJ863" s="399"/>
      <c r="HXK863" s="399"/>
      <c r="HXL863" s="399"/>
      <c r="HXM863" s="399"/>
      <c r="HXN863" s="399"/>
      <c r="HXO863" s="399"/>
      <c r="HXP863" s="399"/>
      <c r="HXQ863" s="399"/>
      <c r="HXR863" s="399"/>
      <c r="HXS863" s="399"/>
      <c r="HXT863" s="399"/>
      <c r="HXU863" s="399"/>
      <c r="HXV863" s="399"/>
      <c r="HXW863" s="399"/>
      <c r="HXX863" s="399"/>
      <c r="HXY863" s="399"/>
      <c r="HXZ863" s="399"/>
      <c r="HYA863" s="399"/>
      <c r="HYB863" s="399"/>
      <c r="HYC863" s="399"/>
      <c r="HYD863" s="399"/>
      <c r="HYE863" s="399"/>
      <c r="HYF863" s="399"/>
      <c r="HYG863" s="399"/>
      <c r="HYH863" s="399"/>
      <c r="HYI863" s="399"/>
      <c r="HYJ863" s="399"/>
      <c r="HYK863" s="399"/>
      <c r="HYL863" s="399"/>
      <c r="HYM863" s="399"/>
      <c r="HYN863" s="399"/>
      <c r="HYO863" s="399"/>
      <c r="HYP863" s="399"/>
      <c r="HYQ863" s="399"/>
      <c r="HYR863" s="399"/>
      <c r="HYS863" s="399"/>
      <c r="HYT863" s="399"/>
      <c r="HYU863" s="399"/>
      <c r="HYV863" s="399"/>
      <c r="HYW863" s="399"/>
      <c r="HYX863" s="399"/>
      <c r="HYY863" s="399"/>
      <c r="HYZ863" s="399"/>
      <c r="HZA863" s="399"/>
      <c r="HZB863" s="399"/>
      <c r="HZC863" s="399"/>
      <c r="HZD863" s="399"/>
      <c r="HZE863" s="399"/>
      <c r="HZF863" s="399"/>
      <c r="HZG863" s="399"/>
      <c r="HZH863" s="399"/>
      <c r="HZI863" s="399"/>
      <c r="HZJ863" s="399"/>
      <c r="HZK863" s="399"/>
      <c r="HZL863" s="399"/>
      <c r="HZM863" s="399"/>
      <c r="HZN863" s="399"/>
      <c r="HZO863" s="399"/>
      <c r="HZP863" s="399"/>
      <c r="HZQ863" s="399"/>
      <c r="HZR863" s="399"/>
      <c r="HZS863" s="399"/>
      <c r="HZT863" s="399"/>
      <c r="HZU863" s="399"/>
      <c r="HZV863" s="399"/>
      <c r="HZW863" s="399"/>
      <c r="HZX863" s="399"/>
      <c r="HZY863" s="399"/>
      <c r="HZZ863" s="399"/>
      <c r="IAA863" s="399"/>
      <c r="IAB863" s="399"/>
      <c r="IAC863" s="399"/>
      <c r="IAD863" s="399"/>
      <c r="IAE863" s="399"/>
      <c r="IAF863" s="399"/>
      <c r="IAG863" s="399"/>
      <c r="IAH863" s="399"/>
      <c r="IAI863" s="399"/>
      <c r="IAJ863" s="399"/>
      <c r="IAK863" s="399"/>
      <c r="IAL863" s="399"/>
      <c r="IAM863" s="399"/>
      <c r="IAN863" s="399"/>
      <c r="IAO863" s="399"/>
      <c r="IAP863" s="399"/>
      <c r="IAQ863" s="399"/>
      <c r="IAR863" s="399"/>
      <c r="IAS863" s="399"/>
      <c r="IAT863" s="399"/>
      <c r="IAU863" s="399"/>
      <c r="IAV863" s="399"/>
      <c r="IAW863" s="399"/>
      <c r="IAX863" s="399"/>
      <c r="IAY863" s="399"/>
      <c r="IAZ863" s="399"/>
      <c r="IBA863" s="399"/>
      <c r="IBB863" s="399"/>
      <c r="IBC863" s="399"/>
      <c r="IBD863" s="399"/>
      <c r="IBE863" s="399"/>
      <c r="IBF863" s="399"/>
      <c r="IBG863" s="399"/>
      <c r="IBH863" s="399"/>
      <c r="IBI863" s="399"/>
      <c r="IBJ863" s="399"/>
      <c r="IBK863" s="399"/>
      <c r="IBL863" s="399"/>
      <c r="IBM863" s="399"/>
      <c r="IBN863" s="399"/>
      <c r="IBO863" s="399"/>
      <c r="IBP863" s="399"/>
      <c r="IBQ863" s="399"/>
      <c r="IBR863" s="399"/>
      <c r="IBS863" s="399"/>
      <c r="IBT863" s="399"/>
      <c r="IBU863" s="399"/>
      <c r="IBV863" s="399"/>
      <c r="IBW863" s="399"/>
      <c r="IBX863" s="399"/>
      <c r="IBY863" s="399"/>
      <c r="IBZ863" s="399"/>
      <c r="ICA863" s="399"/>
      <c r="ICB863" s="399"/>
      <c r="ICC863" s="399"/>
      <c r="ICD863" s="399"/>
      <c r="ICE863" s="399"/>
      <c r="ICF863" s="399"/>
      <c r="ICG863" s="399"/>
      <c r="ICH863" s="399"/>
      <c r="ICI863" s="399"/>
      <c r="ICJ863" s="399"/>
      <c r="ICK863" s="399"/>
      <c r="ICL863" s="399"/>
      <c r="ICM863" s="399"/>
      <c r="ICN863" s="399"/>
      <c r="ICO863" s="399"/>
      <c r="ICP863" s="399"/>
      <c r="ICQ863" s="399"/>
      <c r="ICR863" s="399"/>
      <c r="ICS863" s="399"/>
      <c r="ICT863" s="399"/>
      <c r="ICU863" s="399"/>
      <c r="ICV863" s="399"/>
      <c r="ICW863" s="399"/>
      <c r="ICX863" s="399"/>
      <c r="ICY863" s="399"/>
      <c r="ICZ863" s="399"/>
      <c r="IDA863" s="399"/>
      <c r="IDB863" s="399"/>
      <c r="IDC863" s="399"/>
      <c r="IDD863" s="399"/>
      <c r="IDE863" s="399"/>
      <c r="IDF863" s="399"/>
      <c r="IDG863" s="399"/>
      <c r="IDH863" s="399"/>
      <c r="IDI863" s="399"/>
      <c r="IDJ863" s="399"/>
      <c r="IDK863" s="399"/>
      <c r="IDL863" s="399"/>
      <c r="IDM863" s="399"/>
      <c r="IDN863" s="399"/>
      <c r="IDO863" s="399"/>
      <c r="IDP863" s="399"/>
      <c r="IDQ863" s="399"/>
      <c r="IDR863" s="399"/>
      <c r="IDS863" s="399"/>
      <c r="IDT863" s="399"/>
      <c r="IDU863" s="399"/>
      <c r="IDV863" s="399"/>
      <c r="IDW863" s="399"/>
      <c r="IDX863" s="399"/>
      <c r="IDY863" s="399"/>
      <c r="IDZ863" s="399"/>
      <c r="IEA863" s="399"/>
      <c r="IEB863" s="399"/>
      <c r="IEC863" s="399"/>
      <c r="IED863" s="399"/>
      <c r="IEE863" s="399"/>
      <c r="IEF863" s="399"/>
      <c r="IEG863" s="399"/>
      <c r="IEH863" s="399"/>
      <c r="IEI863" s="399"/>
      <c r="IEJ863" s="399"/>
      <c r="IEK863" s="399"/>
      <c r="IEL863" s="399"/>
      <c r="IEM863" s="399"/>
      <c r="IEN863" s="399"/>
      <c r="IEO863" s="399"/>
      <c r="IEP863" s="399"/>
      <c r="IEQ863" s="399"/>
      <c r="IER863" s="399"/>
      <c r="IES863" s="399"/>
      <c r="IET863" s="399"/>
      <c r="IEU863" s="399"/>
      <c r="IEV863" s="399"/>
      <c r="IEW863" s="399"/>
      <c r="IEX863" s="399"/>
      <c r="IEY863" s="399"/>
      <c r="IEZ863" s="399"/>
      <c r="IFA863" s="399"/>
      <c r="IFB863" s="399"/>
      <c r="IFC863" s="399"/>
      <c r="IFD863" s="399"/>
      <c r="IFE863" s="399"/>
      <c r="IFF863" s="399"/>
      <c r="IFG863" s="399"/>
      <c r="IFH863" s="399"/>
      <c r="IFI863" s="399"/>
      <c r="IFJ863" s="399"/>
      <c r="IFK863" s="399"/>
      <c r="IFL863" s="399"/>
      <c r="IFM863" s="399"/>
      <c r="IFN863" s="399"/>
      <c r="IFO863" s="399"/>
      <c r="IFP863" s="399"/>
      <c r="IFQ863" s="399"/>
      <c r="IFR863" s="399"/>
      <c r="IFS863" s="399"/>
      <c r="IFT863" s="399"/>
      <c r="IFU863" s="399"/>
      <c r="IFV863" s="399"/>
      <c r="IFW863" s="399"/>
      <c r="IFX863" s="399"/>
      <c r="IFY863" s="399"/>
      <c r="IFZ863" s="399"/>
      <c r="IGA863" s="399"/>
      <c r="IGB863" s="399"/>
      <c r="IGC863" s="399"/>
      <c r="IGD863" s="399"/>
      <c r="IGE863" s="399"/>
      <c r="IGF863" s="399"/>
      <c r="IGG863" s="399"/>
      <c r="IGH863" s="399"/>
      <c r="IGI863" s="399"/>
      <c r="IGJ863" s="399"/>
      <c r="IGK863" s="399"/>
      <c r="IGL863" s="399"/>
      <c r="IGM863" s="399"/>
      <c r="IGN863" s="399"/>
      <c r="IGO863" s="399"/>
      <c r="IGP863" s="399"/>
      <c r="IGQ863" s="399"/>
      <c r="IGR863" s="399"/>
      <c r="IGS863" s="399"/>
      <c r="IGT863" s="399"/>
      <c r="IGU863" s="399"/>
      <c r="IGV863" s="399"/>
      <c r="IGW863" s="399"/>
      <c r="IGX863" s="399"/>
      <c r="IGY863" s="399"/>
      <c r="IGZ863" s="399"/>
      <c r="IHA863" s="399"/>
      <c r="IHB863" s="399"/>
      <c r="IHC863" s="399"/>
      <c r="IHD863" s="399"/>
      <c r="IHE863" s="399"/>
      <c r="IHF863" s="399"/>
      <c r="IHG863" s="399"/>
      <c r="IHH863" s="399"/>
      <c r="IHI863" s="399"/>
      <c r="IHJ863" s="399"/>
      <c r="IHK863" s="399"/>
      <c r="IHL863" s="399"/>
      <c r="IHM863" s="399"/>
      <c r="IHN863" s="399"/>
      <c r="IHO863" s="399"/>
      <c r="IHP863" s="399"/>
      <c r="IHQ863" s="399"/>
      <c r="IHR863" s="399"/>
      <c r="IHS863" s="399"/>
      <c r="IHT863" s="399"/>
      <c r="IHU863" s="399"/>
      <c r="IHV863" s="399"/>
      <c r="IHW863" s="399"/>
      <c r="IHX863" s="399"/>
      <c r="IHY863" s="399"/>
      <c r="IHZ863" s="399"/>
      <c r="IIA863" s="399"/>
      <c r="IIB863" s="399"/>
      <c r="IIC863" s="399"/>
      <c r="IID863" s="399"/>
      <c r="IIE863" s="399"/>
      <c r="IIF863" s="399"/>
      <c r="IIG863" s="399"/>
      <c r="IIH863" s="399"/>
      <c r="III863" s="399"/>
      <c r="IIJ863" s="399"/>
      <c r="IIK863" s="399"/>
      <c r="IIL863" s="399"/>
      <c r="IIM863" s="399"/>
      <c r="IIN863" s="399"/>
      <c r="IIO863" s="399"/>
      <c r="IIP863" s="399"/>
      <c r="IIQ863" s="399"/>
      <c r="IIR863" s="399"/>
      <c r="IIS863" s="399"/>
      <c r="IIT863" s="399"/>
      <c r="IIU863" s="399"/>
      <c r="IIV863" s="399"/>
      <c r="IIW863" s="399"/>
      <c r="IIX863" s="399"/>
      <c r="IIY863" s="399"/>
      <c r="IIZ863" s="399"/>
      <c r="IJA863" s="399"/>
      <c r="IJB863" s="399"/>
      <c r="IJC863" s="399"/>
      <c r="IJD863" s="399"/>
      <c r="IJE863" s="399"/>
      <c r="IJF863" s="399"/>
      <c r="IJG863" s="399"/>
      <c r="IJH863" s="399"/>
      <c r="IJI863" s="399"/>
      <c r="IJJ863" s="399"/>
      <c r="IJK863" s="399"/>
      <c r="IJL863" s="399"/>
      <c r="IJM863" s="399"/>
      <c r="IJN863" s="399"/>
      <c r="IJO863" s="399"/>
      <c r="IJP863" s="399"/>
      <c r="IJQ863" s="399"/>
      <c r="IJR863" s="399"/>
      <c r="IJS863" s="399"/>
      <c r="IJT863" s="399"/>
      <c r="IJU863" s="399"/>
      <c r="IJV863" s="399"/>
      <c r="IJW863" s="399"/>
      <c r="IJX863" s="399"/>
      <c r="IJY863" s="399"/>
      <c r="IJZ863" s="399"/>
      <c r="IKA863" s="399"/>
      <c r="IKB863" s="399"/>
      <c r="IKC863" s="399"/>
      <c r="IKD863" s="399"/>
      <c r="IKE863" s="399"/>
      <c r="IKF863" s="399"/>
      <c r="IKG863" s="399"/>
      <c r="IKH863" s="399"/>
      <c r="IKI863" s="399"/>
      <c r="IKJ863" s="399"/>
      <c r="IKK863" s="399"/>
      <c r="IKL863" s="399"/>
      <c r="IKM863" s="399"/>
      <c r="IKN863" s="399"/>
      <c r="IKO863" s="399"/>
      <c r="IKP863" s="399"/>
      <c r="IKQ863" s="399"/>
      <c r="IKR863" s="399"/>
      <c r="IKS863" s="399"/>
      <c r="IKT863" s="399"/>
      <c r="IKU863" s="399"/>
      <c r="IKV863" s="399"/>
      <c r="IKW863" s="399"/>
      <c r="IKX863" s="399"/>
      <c r="IKY863" s="399"/>
      <c r="IKZ863" s="399"/>
      <c r="ILA863" s="399"/>
      <c r="ILB863" s="399"/>
      <c r="ILC863" s="399"/>
      <c r="ILD863" s="399"/>
      <c r="ILE863" s="399"/>
      <c r="ILF863" s="399"/>
      <c r="ILG863" s="399"/>
      <c r="ILH863" s="399"/>
      <c r="ILI863" s="399"/>
      <c r="ILJ863" s="399"/>
      <c r="ILK863" s="399"/>
      <c r="ILL863" s="399"/>
      <c r="ILM863" s="399"/>
      <c r="ILN863" s="399"/>
      <c r="ILO863" s="399"/>
      <c r="ILP863" s="399"/>
      <c r="ILQ863" s="399"/>
      <c r="ILR863" s="399"/>
      <c r="ILS863" s="399"/>
      <c r="ILT863" s="399"/>
      <c r="ILU863" s="399"/>
      <c r="ILV863" s="399"/>
      <c r="ILW863" s="399"/>
      <c r="ILX863" s="399"/>
      <c r="ILY863" s="399"/>
      <c r="ILZ863" s="399"/>
      <c r="IMA863" s="399"/>
      <c r="IMB863" s="399"/>
      <c r="IMC863" s="399"/>
      <c r="IMD863" s="399"/>
      <c r="IME863" s="399"/>
      <c r="IMF863" s="399"/>
      <c r="IMG863" s="399"/>
      <c r="IMH863" s="399"/>
      <c r="IMI863" s="399"/>
      <c r="IMJ863" s="399"/>
      <c r="IMK863" s="399"/>
      <c r="IML863" s="399"/>
      <c r="IMM863" s="399"/>
      <c r="IMN863" s="399"/>
      <c r="IMO863" s="399"/>
      <c r="IMP863" s="399"/>
      <c r="IMQ863" s="399"/>
      <c r="IMR863" s="399"/>
      <c r="IMS863" s="399"/>
      <c r="IMT863" s="399"/>
      <c r="IMU863" s="399"/>
      <c r="IMV863" s="399"/>
      <c r="IMW863" s="399"/>
      <c r="IMX863" s="399"/>
      <c r="IMY863" s="399"/>
      <c r="IMZ863" s="399"/>
      <c r="INA863" s="399"/>
      <c r="INB863" s="399"/>
      <c r="INC863" s="399"/>
      <c r="IND863" s="399"/>
      <c r="INE863" s="399"/>
      <c r="INF863" s="399"/>
      <c r="ING863" s="399"/>
      <c r="INH863" s="399"/>
      <c r="INI863" s="399"/>
      <c r="INJ863" s="399"/>
      <c r="INK863" s="399"/>
      <c r="INL863" s="399"/>
      <c r="INM863" s="399"/>
      <c r="INN863" s="399"/>
      <c r="INO863" s="399"/>
      <c r="INP863" s="399"/>
      <c r="INQ863" s="399"/>
      <c r="INR863" s="399"/>
      <c r="INS863" s="399"/>
      <c r="INT863" s="399"/>
      <c r="INU863" s="399"/>
      <c r="INV863" s="399"/>
      <c r="INW863" s="399"/>
      <c r="INX863" s="399"/>
      <c r="INY863" s="399"/>
      <c r="INZ863" s="399"/>
      <c r="IOA863" s="399"/>
      <c r="IOB863" s="399"/>
      <c r="IOC863" s="399"/>
      <c r="IOD863" s="399"/>
      <c r="IOE863" s="399"/>
      <c r="IOF863" s="399"/>
      <c r="IOG863" s="399"/>
      <c r="IOH863" s="399"/>
      <c r="IOI863" s="399"/>
      <c r="IOJ863" s="399"/>
      <c r="IOK863" s="399"/>
      <c r="IOL863" s="399"/>
      <c r="IOM863" s="399"/>
      <c r="ION863" s="399"/>
      <c r="IOO863" s="399"/>
      <c r="IOP863" s="399"/>
      <c r="IOQ863" s="399"/>
      <c r="IOR863" s="399"/>
      <c r="IOS863" s="399"/>
      <c r="IOT863" s="399"/>
      <c r="IOU863" s="399"/>
      <c r="IOV863" s="399"/>
      <c r="IOW863" s="399"/>
      <c r="IOX863" s="399"/>
      <c r="IOY863" s="399"/>
      <c r="IOZ863" s="399"/>
      <c r="IPA863" s="399"/>
      <c r="IPB863" s="399"/>
      <c r="IPC863" s="399"/>
      <c r="IPD863" s="399"/>
      <c r="IPE863" s="399"/>
      <c r="IPF863" s="399"/>
      <c r="IPG863" s="399"/>
      <c r="IPH863" s="399"/>
      <c r="IPI863" s="399"/>
      <c r="IPJ863" s="399"/>
      <c r="IPK863" s="399"/>
      <c r="IPL863" s="399"/>
      <c r="IPM863" s="399"/>
      <c r="IPN863" s="399"/>
      <c r="IPO863" s="399"/>
      <c r="IPP863" s="399"/>
      <c r="IPQ863" s="399"/>
      <c r="IPR863" s="399"/>
      <c r="IPS863" s="399"/>
      <c r="IPT863" s="399"/>
      <c r="IPU863" s="399"/>
      <c r="IPV863" s="399"/>
      <c r="IPW863" s="399"/>
      <c r="IPX863" s="399"/>
      <c r="IPY863" s="399"/>
      <c r="IPZ863" s="399"/>
      <c r="IQA863" s="399"/>
      <c r="IQB863" s="399"/>
      <c r="IQC863" s="399"/>
      <c r="IQD863" s="399"/>
      <c r="IQE863" s="399"/>
      <c r="IQF863" s="399"/>
      <c r="IQG863" s="399"/>
      <c r="IQH863" s="399"/>
      <c r="IQI863" s="399"/>
      <c r="IQJ863" s="399"/>
      <c r="IQK863" s="399"/>
      <c r="IQL863" s="399"/>
      <c r="IQM863" s="399"/>
      <c r="IQN863" s="399"/>
      <c r="IQO863" s="399"/>
      <c r="IQP863" s="399"/>
      <c r="IQQ863" s="399"/>
      <c r="IQR863" s="399"/>
      <c r="IQS863" s="399"/>
      <c r="IQT863" s="399"/>
      <c r="IQU863" s="399"/>
      <c r="IQV863" s="399"/>
      <c r="IQW863" s="399"/>
      <c r="IQX863" s="399"/>
      <c r="IQY863" s="399"/>
      <c r="IQZ863" s="399"/>
      <c r="IRA863" s="399"/>
      <c r="IRB863" s="399"/>
      <c r="IRC863" s="399"/>
      <c r="IRD863" s="399"/>
      <c r="IRE863" s="399"/>
      <c r="IRF863" s="399"/>
      <c r="IRG863" s="399"/>
      <c r="IRH863" s="399"/>
      <c r="IRI863" s="399"/>
      <c r="IRJ863" s="399"/>
      <c r="IRK863" s="399"/>
      <c r="IRL863" s="399"/>
      <c r="IRM863" s="399"/>
      <c r="IRN863" s="399"/>
      <c r="IRO863" s="399"/>
      <c r="IRP863" s="399"/>
      <c r="IRQ863" s="399"/>
      <c r="IRR863" s="399"/>
      <c r="IRS863" s="399"/>
      <c r="IRT863" s="399"/>
      <c r="IRU863" s="399"/>
      <c r="IRV863" s="399"/>
      <c r="IRW863" s="399"/>
      <c r="IRX863" s="399"/>
      <c r="IRY863" s="399"/>
      <c r="IRZ863" s="399"/>
      <c r="ISA863" s="399"/>
      <c r="ISB863" s="399"/>
      <c r="ISC863" s="399"/>
      <c r="ISD863" s="399"/>
      <c r="ISE863" s="399"/>
      <c r="ISF863" s="399"/>
      <c r="ISG863" s="399"/>
      <c r="ISH863" s="399"/>
      <c r="ISI863" s="399"/>
      <c r="ISJ863" s="399"/>
      <c r="ISK863" s="399"/>
      <c r="ISL863" s="399"/>
      <c r="ISM863" s="399"/>
      <c r="ISN863" s="399"/>
      <c r="ISO863" s="399"/>
      <c r="ISP863" s="399"/>
      <c r="ISQ863" s="399"/>
      <c r="ISR863" s="399"/>
      <c r="ISS863" s="399"/>
      <c r="IST863" s="399"/>
      <c r="ISU863" s="399"/>
      <c r="ISV863" s="399"/>
      <c r="ISW863" s="399"/>
      <c r="ISX863" s="399"/>
      <c r="ISY863" s="399"/>
      <c r="ISZ863" s="399"/>
      <c r="ITA863" s="399"/>
      <c r="ITB863" s="399"/>
      <c r="ITC863" s="399"/>
      <c r="ITD863" s="399"/>
      <c r="ITE863" s="399"/>
      <c r="ITF863" s="399"/>
      <c r="ITG863" s="399"/>
      <c r="ITH863" s="399"/>
      <c r="ITI863" s="399"/>
      <c r="ITJ863" s="399"/>
      <c r="ITK863" s="399"/>
      <c r="ITL863" s="399"/>
      <c r="ITM863" s="399"/>
      <c r="ITN863" s="399"/>
      <c r="ITO863" s="399"/>
      <c r="ITP863" s="399"/>
      <c r="ITQ863" s="399"/>
      <c r="ITR863" s="399"/>
      <c r="ITS863" s="399"/>
      <c r="ITT863" s="399"/>
      <c r="ITU863" s="399"/>
      <c r="ITV863" s="399"/>
      <c r="ITW863" s="399"/>
      <c r="ITX863" s="399"/>
      <c r="ITY863" s="399"/>
      <c r="ITZ863" s="399"/>
      <c r="IUA863" s="399"/>
      <c r="IUB863" s="399"/>
      <c r="IUC863" s="399"/>
      <c r="IUD863" s="399"/>
      <c r="IUE863" s="399"/>
      <c r="IUF863" s="399"/>
      <c r="IUG863" s="399"/>
      <c r="IUH863" s="399"/>
      <c r="IUI863" s="399"/>
      <c r="IUJ863" s="399"/>
      <c r="IUK863" s="399"/>
      <c r="IUL863" s="399"/>
      <c r="IUM863" s="399"/>
      <c r="IUN863" s="399"/>
      <c r="IUO863" s="399"/>
      <c r="IUP863" s="399"/>
      <c r="IUQ863" s="399"/>
      <c r="IUR863" s="399"/>
      <c r="IUS863" s="399"/>
      <c r="IUT863" s="399"/>
      <c r="IUU863" s="399"/>
      <c r="IUV863" s="399"/>
      <c r="IUW863" s="399"/>
      <c r="IUX863" s="399"/>
      <c r="IUY863" s="399"/>
      <c r="IUZ863" s="399"/>
      <c r="IVA863" s="399"/>
      <c r="IVB863" s="399"/>
      <c r="IVC863" s="399"/>
      <c r="IVD863" s="399"/>
      <c r="IVE863" s="399"/>
      <c r="IVF863" s="399"/>
      <c r="IVG863" s="399"/>
      <c r="IVH863" s="399"/>
      <c r="IVI863" s="399"/>
      <c r="IVJ863" s="399"/>
      <c r="IVK863" s="399"/>
      <c r="IVL863" s="399"/>
      <c r="IVM863" s="399"/>
      <c r="IVN863" s="399"/>
      <c r="IVO863" s="399"/>
      <c r="IVP863" s="399"/>
      <c r="IVQ863" s="399"/>
      <c r="IVR863" s="399"/>
      <c r="IVS863" s="399"/>
      <c r="IVT863" s="399"/>
      <c r="IVU863" s="399"/>
      <c r="IVV863" s="399"/>
      <c r="IVW863" s="399"/>
      <c r="IVX863" s="399"/>
      <c r="IVY863" s="399"/>
      <c r="IVZ863" s="399"/>
      <c r="IWA863" s="399"/>
      <c r="IWB863" s="399"/>
      <c r="IWC863" s="399"/>
      <c r="IWD863" s="399"/>
      <c r="IWE863" s="399"/>
      <c r="IWF863" s="399"/>
      <c r="IWG863" s="399"/>
      <c r="IWH863" s="399"/>
      <c r="IWI863" s="399"/>
      <c r="IWJ863" s="399"/>
      <c r="IWK863" s="399"/>
      <c r="IWL863" s="399"/>
      <c r="IWM863" s="399"/>
      <c r="IWN863" s="399"/>
      <c r="IWO863" s="399"/>
      <c r="IWP863" s="399"/>
      <c r="IWQ863" s="399"/>
      <c r="IWR863" s="399"/>
      <c r="IWS863" s="399"/>
      <c r="IWT863" s="399"/>
      <c r="IWU863" s="399"/>
      <c r="IWV863" s="399"/>
      <c r="IWW863" s="399"/>
      <c r="IWX863" s="399"/>
      <c r="IWY863" s="399"/>
      <c r="IWZ863" s="399"/>
      <c r="IXA863" s="399"/>
      <c r="IXB863" s="399"/>
      <c r="IXC863" s="399"/>
      <c r="IXD863" s="399"/>
      <c r="IXE863" s="399"/>
      <c r="IXF863" s="399"/>
      <c r="IXG863" s="399"/>
      <c r="IXH863" s="399"/>
      <c r="IXI863" s="399"/>
      <c r="IXJ863" s="399"/>
      <c r="IXK863" s="399"/>
      <c r="IXL863" s="399"/>
      <c r="IXM863" s="399"/>
      <c r="IXN863" s="399"/>
      <c r="IXO863" s="399"/>
      <c r="IXP863" s="399"/>
      <c r="IXQ863" s="399"/>
      <c r="IXR863" s="399"/>
      <c r="IXS863" s="399"/>
      <c r="IXT863" s="399"/>
      <c r="IXU863" s="399"/>
      <c r="IXV863" s="399"/>
      <c r="IXW863" s="399"/>
      <c r="IXX863" s="399"/>
      <c r="IXY863" s="399"/>
      <c r="IXZ863" s="399"/>
      <c r="IYA863" s="399"/>
      <c r="IYB863" s="399"/>
      <c r="IYC863" s="399"/>
      <c r="IYD863" s="399"/>
      <c r="IYE863" s="399"/>
      <c r="IYF863" s="399"/>
      <c r="IYG863" s="399"/>
      <c r="IYH863" s="399"/>
      <c r="IYI863" s="399"/>
      <c r="IYJ863" s="399"/>
      <c r="IYK863" s="399"/>
      <c r="IYL863" s="399"/>
      <c r="IYM863" s="399"/>
      <c r="IYN863" s="399"/>
      <c r="IYO863" s="399"/>
      <c r="IYP863" s="399"/>
      <c r="IYQ863" s="399"/>
      <c r="IYR863" s="399"/>
      <c r="IYS863" s="399"/>
      <c r="IYT863" s="399"/>
      <c r="IYU863" s="399"/>
      <c r="IYV863" s="399"/>
      <c r="IYW863" s="399"/>
      <c r="IYX863" s="399"/>
      <c r="IYY863" s="399"/>
      <c r="IYZ863" s="399"/>
      <c r="IZA863" s="399"/>
      <c r="IZB863" s="399"/>
      <c r="IZC863" s="399"/>
      <c r="IZD863" s="399"/>
      <c r="IZE863" s="399"/>
      <c r="IZF863" s="399"/>
      <c r="IZG863" s="399"/>
      <c r="IZH863" s="399"/>
      <c r="IZI863" s="399"/>
      <c r="IZJ863" s="399"/>
      <c r="IZK863" s="399"/>
      <c r="IZL863" s="399"/>
      <c r="IZM863" s="399"/>
      <c r="IZN863" s="399"/>
      <c r="IZO863" s="399"/>
      <c r="IZP863" s="399"/>
      <c r="IZQ863" s="399"/>
      <c r="IZR863" s="399"/>
      <c r="IZS863" s="399"/>
      <c r="IZT863" s="399"/>
      <c r="IZU863" s="399"/>
      <c r="IZV863" s="399"/>
      <c r="IZW863" s="399"/>
      <c r="IZX863" s="399"/>
      <c r="IZY863" s="399"/>
      <c r="IZZ863" s="399"/>
      <c r="JAA863" s="399"/>
      <c r="JAB863" s="399"/>
      <c r="JAC863" s="399"/>
      <c r="JAD863" s="399"/>
      <c r="JAE863" s="399"/>
      <c r="JAF863" s="399"/>
      <c r="JAG863" s="399"/>
      <c r="JAH863" s="399"/>
      <c r="JAI863" s="399"/>
      <c r="JAJ863" s="399"/>
      <c r="JAK863" s="399"/>
      <c r="JAL863" s="399"/>
      <c r="JAM863" s="399"/>
      <c r="JAN863" s="399"/>
      <c r="JAO863" s="399"/>
      <c r="JAP863" s="399"/>
      <c r="JAQ863" s="399"/>
      <c r="JAR863" s="399"/>
      <c r="JAS863" s="399"/>
      <c r="JAT863" s="399"/>
      <c r="JAU863" s="399"/>
      <c r="JAV863" s="399"/>
      <c r="JAW863" s="399"/>
      <c r="JAX863" s="399"/>
      <c r="JAY863" s="399"/>
      <c r="JAZ863" s="399"/>
      <c r="JBA863" s="399"/>
      <c r="JBB863" s="399"/>
      <c r="JBC863" s="399"/>
      <c r="JBD863" s="399"/>
      <c r="JBE863" s="399"/>
      <c r="JBF863" s="399"/>
      <c r="JBG863" s="399"/>
      <c r="JBH863" s="399"/>
      <c r="JBI863" s="399"/>
      <c r="JBJ863" s="399"/>
      <c r="JBK863" s="399"/>
      <c r="JBL863" s="399"/>
      <c r="JBM863" s="399"/>
      <c r="JBN863" s="399"/>
      <c r="JBO863" s="399"/>
      <c r="JBP863" s="399"/>
      <c r="JBQ863" s="399"/>
      <c r="JBR863" s="399"/>
      <c r="JBS863" s="399"/>
      <c r="JBT863" s="399"/>
      <c r="JBU863" s="399"/>
      <c r="JBV863" s="399"/>
      <c r="JBW863" s="399"/>
      <c r="JBX863" s="399"/>
      <c r="JBY863" s="399"/>
      <c r="JBZ863" s="399"/>
      <c r="JCA863" s="399"/>
      <c r="JCB863" s="399"/>
      <c r="JCC863" s="399"/>
      <c r="JCD863" s="399"/>
      <c r="JCE863" s="399"/>
      <c r="JCF863" s="399"/>
      <c r="JCG863" s="399"/>
      <c r="JCH863" s="399"/>
      <c r="JCI863" s="399"/>
      <c r="JCJ863" s="399"/>
      <c r="JCK863" s="399"/>
      <c r="JCL863" s="399"/>
      <c r="JCM863" s="399"/>
      <c r="JCN863" s="399"/>
      <c r="JCO863" s="399"/>
      <c r="JCP863" s="399"/>
      <c r="JCQ863" s="399"/>
      <c r="JCR863" s="399"/>
      <c r="JCS863" s="399"/>
      <c r="JCT863" s="399"/>
      <c r="JCU863" s="399"/>
      <c r="JCV863" s="399"/>
      <c r="JCW863" s="399"/>
      <c r="JCX863" s="399"/>
      <c r="JCY863" s="399"/>
      <c r="JCZ863" s="399"/>
      <c r="JDA863" s="399"/>
      <c r="JDB863" s="399"/>
      <c r="JDC863" s="399"/>
      <c r="JDD863" s="399"/>
      <c r="JDE863" s="399"/>
      <c r="JDF863" s="399"/>
      <c r="JDG863" s="399"/>
      <c r="JDH863" s="399"/>
      <c r="JDI863" s="399"/>
      <c r="JDJ863" s="399"/>
      <c r="JDK863" s="399"/>
      <c r="JDL863" s="399"/>
      <c r="JDM863" s="399"/>
      <c r="JDN863" s="399"/>
      <c r="JDO863" s="399"/>
      <c r="JDP863" s="399"/>
      <c r="JDQ863" s="399"/>
      <c r="JDR863" s="399"/>
      <c r="JDS863" s="399"/>
      <c r="JDT863" s="399"/>
      <c r="JDU863" s="399"/>
      <c r="JDV863" s="399"/>
      <c r="JDW863" s="399"/>
      <c r="JDX863" s="399"/>
      <c r="JDY863" s="399"/>
      <c r="JDZ863" s="399"/>
      <c r="JEA863" s="399"/>
      <c r="JEB863" s="399"/>
      <c r="JEC863" s="399"/>
      <c r="JED863" s="399"/>
      <c r="JEE863" s="399"/>
      <c r="JEF863" s="399"/>
      <c r="JEG863" s="399"/>
      <c r="JEH863" s="399"/>
      <c r="JEI863" s="399"/>
      <c r="JEJ863" s="399"/>
      <c r="JEK863" s="399"/>
      <c r="JEL863" s="399"/>
      <c r="JEM863" s="399"/>
      <c r="JEN863" s="399"/>
      <c r="JEO863" s="399"/>
      <c r="JEP863" s="399"/>
      <c r="JEQ863" s="399"/>
      <c r="JER863" s="399"/>
      <c r="JES863" s="399"/>
      <c r="JET863" s="399"/>
      <c r="JEU863" s="399"/>
      <c r="JEV863" s="399"/>
      <c r="JEW863" s="399"/>
      <c r="JEX863" s="399"/>
      <c r="JEY863" s="399"/>
      <c r="JEZ863" s="399"/>
      <c r="JFA863" s="399"/>
      <c r="JFB863" s="399"/>
      <c r="JFC863" s="399"/>
      <c r="JFD863" s="399"/>
      <c r="JFE863" s="399"/>
      <c r="JFF863" s="399"/>
      <c r="JFG863" s="399"/>
      <c r="JFH863" s="399"/>
      <c r="JFI863" s="399"/>
      <c r="JFJ863" s="399"/>
      <c r="JFK863" s="399"/>
      <c r="JFL863" s="399"/>
      <c r="JFM863" s="399"/>
      <c r="JFN863" s="399"/>
      <c r="JFO863" s="399"/>
      <c r="JFP863" s="399"/>
      <c r="JFQ863" s="399"/>
      <c r="JFR863" s="399"/>
      <c r="JFS863" s="399"/>
      <c r="JFT863" s="399"/>
      <c r="JFU863" s="399"/>
      <c r="JFV863" s="399"/>
      <c r="JFW863" s="399"/>
      <c r="JFX863" s="399"/>
      <c r="JFY863" s="399"/>
      <c r="JFZ863" s="399"/>
      <c r="JGA863" s="399"/>
      <c r="JGB863" s="399"/>
      <c r="JGC863" s="399"/>
      <c r="JGD863" s="399"/>
      <c r="JGE863" s="399"/>
      <c r="JGF863" s="399"/>
      <c r="JGG863" s="399"/>
      <c r="JGH863" s="399"/>
      <c r="JGI863" s="399"/>
      <c r="JGJ863" s="399"/>
      <c r="JGK863" s="399"/>
      <c r="JGL863" s="399"/>
      <c r="JGM863" s="399"/>
      <c r="JGN863" s="399"/>
      <c r="JGO863" s="399"/>
      <c r="JGP863" s="399"/>
      <c r="JGQ863" s="399"/>
      <c r="JGR863" s="399"/>
      <c r="JGS863" s="399"/>
      <c r="JGT863" s="399"/>
      <c r="JGU863" s="399"/>
      <c r="JGV863" s="399"/>
      <c r="JGW863" s="399"/>
      <c r="JGX863" s="399"/>
      <c r="JGY863" s="399"/>
      <c r="JGZ863" s="399"/>
      <c r="JHA863" s="399"/>
      <c r="JHB863" s="399"/>
      <c r="JHC863" s="399"/>
      <c r="JHD863" s="399"/>
      <c r="JHE863" s="399"/>
      <c r="JHF863" s="399"/>
      <c r="JHG863" s="399"/>
      <c r="JHH863" s="399"/>
      <c r="JHI863" s="399"/>
      <c r="JHJ863" s="399"/>
      <c r="JHK863" s="399"/>
      <c r="JHL863" s="399"/>
      <c r="JHM863" s="399"/>
      <c r="JHN863" s="399"/>
      <c r="JHO863" s="399"/>
      <c r="JHP863" s="399"/>
      <c r="JHQ863" s="399"/>
      <c r="JHR863" s="399"/>
      <c r="JHS863" s="399"/>
      <c r="JHT863" s="399"/>
      <c r="JHU863" s="399"/>
      <c r="JHV863" s="399"/>
      <c r="JHW863" s="399"/>
      <c r="JHX863" s="399"/>
      <c r="JHY863" s="399"/>
      <c r="JHZ863" s="399"/>
      <c r="JIA863" s="399"/>
      <c r="JIB863" s="399"/>
      <c r="JIC863" s="399"/>
      <c r="JID863" s="399"/>
      <c r="JIE863" s="399"/>
      <c r="JIF863" s="399"/>
      <c r="JIG863" s="399"/>
      <c r="JIH863" s="399"/>
      <c r="JII863" s="399"/>
      <c r="JIJ863" s="399"/>
      <c r="JIK863" s="399"/>
      <c r="JIL863" s="399"/>
      <c r="JIM863" s="399"/>
      <c r="JIN863" s="399"/>
      <c r="JIO863" s="399"/>
      <c r="JIP863" s="399"/>
      <c r="JIQ863" s="399"/>
      <c r="JIR863" s="399"/>
      <c r="JIS863" s="399"/>
      <c r="JIT863" s="399"/>
      <c r="JIU863" s="399"/>
      <c r="JIV863" s="399"/>
      <c r="JIW863" s="399"/>
      <c r="JIX863" s="399"/>
      <c r="JIY863" s="399"/>
      <c r="JIZ863" s="399"/>
      <c r="JJA863" s="399"/>
      <c r="JJB863" s="399"/>
      <c r="JJC863" s="399"/>
      <c r="JJD863" s="399"/>
      <c r="JJE863" s="399"/>
      <c r="JJF863" s="399"/>
      <c r="JJG863" s="399"/>
      <c r="JJH863" s="399"/>
      <c r="JJI863" s="399"/>
      <c r="JJJ863" s="399"/>
      <c r="JJK863" s="399"/>
      <c r="JJL863" s="399"/>
      <c r="JJM863" s="399"/>
      <c r="JJN863" s="399"/>
      <c r="JJO863" s="399"/>
      <c r="JJP863" s="399"/>
      <c r="JJQ863" s="399"/>
      <c r="JJR863" s="399"/>
      <c r="JJS863" s="399"/>
      <c r="JJT863" s="399"/>
      <c r="JJU863" s="399"/>
      <c r="JJV863" s="399"/>
      <c r="JJW863" s="399"/>
      <c r="JJX863" s="399"/>
      <c r="JJY863" s="399"/>
      <c r="JJZ863" s="399"/>
      <c r="JKA863" s="399"/>
      <c r="JKB863" s="399"/>
      <c r="JKC863" s="399"/>
      <c r="JKD863" s="399"/>
      <c r="JKE863" s="399"/>
      <c r="JKF863" s="399"/>
      <c r="JKG863" s="399"/>
      <c r="JKH863" s="399"/>
      <c r="JKI863" s="399"/>
      <c r="JKJ863" s="399"/>
      <c r="JKK863" s="399"/>
      <c r="JKL863" s="399"/>
      <c r="JKM863" s="399"/>
      <c r="JKN863" s="399"/>
      <c r="JKO863" s="399"/>
      <c r="JKP863" s="399"/>
      <c r="JKQ863" s="399"/>
      <c r="JKR863" s="399"/>
      <c r="JKS863" s="399"/>
      <c r="JKT863" s="399"/>
      <c r="JKU863" s="399"/>
      <c r="JKV863" s="399"/>
      <c r="JKW863" s="399"/>
      <c r="JKX863" s="399"/>
      <c r="JKY863" s="399"/>
      <c r="JKZ863" s="399"/>
      <c r="JLA863" s="399"/>
      <c r="JLB863" s="399"/>
      <c r="JLC863" s="399"/>
      <c r="JLD863" s="399"/>
      <c r="JLE863" s="399"/>
      <c r="JLF863" s="399"/>
      <c r="JLG863" s="399"/>
      <c r="JLH863" s="399"/>
      <c r="JLI863" s="399"/>
      <c r="JLJ863" s="399"/>
      <c r="JLK863" s="399"/>
      <c r="JLL863" s="399"/>
      <c r="JLM863" s="399"/>
      <c r="JLN863" s="399"/>
      <c r="JLO863" s="399"/>
      <c r="JLP863" s="399"/>
      <c r="JLQ863" s="399"/>
      <c r="JLR863" s="399"/>
      <c r="JLS863" s="399"/>
      <c r="JLT863" s="399"/>
      <c r="JLU863" s="399"/>
      <c r="JLV863" s="399"/>
      <c r="JLW863" s="399"/>
      <c r="JLX863" s="399"/>
      <c r="JLY863" s="399"/>
      <c r="JLZ863" s="399"/>
      <c r="JMA863" s="399"/>
      <c r="JMB863" s="399"/>
      <c r="JMC863" s="399"/>
      <c r="JMD863" s="399"/>
      <c r="JME863" s="399"/>
      <c r="JMF863" s="399"/>
      <c r="JMG863" s="399"/>
      <c r="JMH863" s="399"/>
      <c r="JMI863" s="399"/>
      <c r="JMJ863" s="399"/>
      <c r="JMK863" s="399"/>
      <c r="JML863" s="399"/>
      <c r="JMM863" s="399"/>
      <c r="JMN863" s="399"/>
      <c r="JMO863" s="399"/>
      <c r="JMP863" s="399"/>
      <c r="JMQ863" s="399"/>
      <c r="JMR863" s="399"/>
      <c r="JMS863" s="399"/>
      <c r="JMT863" s="399"/>
      <c r="JMU863" s="399"/>
      <c r="JMV863" s="399"/>
      <c r="JMW863" s="399"/>
      <c r="JMX863" s="399"/>
      <c r="JMY863" s="399"/>
      <c r="JMZ863" s="399"/>
      <c r="JNA863" s="399"/>
      <c r="JNB863" s="399"/>
      <c r="JNC863" s="399"/>
      <c r="JND863" s="399"/>
      <c r="JNE863" s="399"/>
      <c r="JNF863" s="399"/>
      <c r="JNG863" s="399"/>
      <c r="JNH863" s="399"/>
      <c r="JNI863" s="399"/>
      <c r="JNJ863" s="399"/>
      <c r="JNK863" s="399"/>
      <c r="JNL863" s="399"/>
      <c r="JNM863" s="399"/>
      <c r="JNN863" s="399"/>
      <c r="JNO863" s="399"/>
      <c r="JNP863" s="399"/>
      <c r="JNQ863" s="399"/>
      <c r="JNR863" s="399"/>
      <c r="JNS863" s="399"/>
      <c r="JNT863" s="399"/>
      <c r="JNU863" s="399"/>
      <c r="JNV863" s="399"/>
      <c r="JNW863" s="399"/>
      <c r="JNX863" s="399"/>
      <c r="JNY863" s="399"/>
      <c r="JNZ863" s="399"/>
      <c r="JOA863" s="399"/>
      <c r="JOB863" s="399"/>
      <c r="JOC863" s="399"/>
      <c r="JOD863" s="399"/>
      <c r="JOE863" s="399"/>
      <c r="JOF863" s="399"/>
      <c r="JOG863" s="399"/>
      <c r="JOH863" s="399"/>
      <c r="JOI863" s="399"/>
      <c r="JOJ863" s="399"/>
      <c r="JOK863" s="399"/>
      <c r="JOL863" s="399"/>
      <c r="JOM863" s="399"/>
      <c r="JON863" s="399"/>
      <c r="JOO863" s="399"/>
      <c r="JOP863" s="399"/>
      <c r="JOQ863" s="399"/>
      <c r="JOR863" s="399"/>
      <c r="JOS863" s="399"/>
      <c r="JOT863" s="399"/>
      <c r="JOU863" s="399"/>
      <c r="JOV863" s="399"/>
      <c r="JOW863" s="399"/>
      <c r="JOX863" s="399"/>
      <c r="JOY863" s="399"/>
      <c r="JOZ863" s="399"/>
      <c r="JPA863" s="399"/>
      <c r="JPB863" s="399"/>
      <c r="JPC863" s="399"/>
      <c r="JPD863" s="399"/>
      <c r="JPE863" s="399"/>
      <c r="JPF863" s="399"/>
      <c r="JPG863" s="399"/>
      <c r="JPH863" s="399"/>
      <c r="JPI863" s="399"/>
      <c r="JPJ863" s="399"/>
      <c r="JPK863" s="399"/>
      <c r="JPL863" s="399"/>
      <c r="JPM863" s="399"/>
      <c r="JPN863" s="399"/>
      <c r="JPO863" s="399"/>
      <c r="JPP863" s="399"/>
      <c r="JPQ863" s="399"/>
      <c r="JPR863" s="399"/>
      <c r="JPS863" s="399"/>
      <c r="JPT863" s="399"/>
      <c r="JPU863" s="399"/>
      <c r="JPV863" s="399"/>
      <c r="JPW863" s="399"/>
      <c r="JPX863" s="399"/>
      <c r="JPY863" s="399"/>
      <c r="JPZ863" s="399"/>
      <c r="JQA863" s="399"/>
      <c r="JQB863" s="399"/>
      <c r="JQC863" s="399"/>
      <c r="JQD863" s="399"/>
      <c r="JQE863" s="399"/>
      <c r="JQF863" s="399"/>
      <c r="JQG863" s="399"/>
      <c r="JQH863" s="399"/>
      <c r="JQI863" s="399"/>
      <c r="JQJ863" s="399"/>
      <c r="JQK863" s="399"/>
      <c r="JQL863" s="399"/>
      <c r="JQM863" s="399"/>
      <c r="JQN863" s="399"/>
      <c r="JQO863" s="399"/>
      <c r="JQP863" s="399"/>
      <c r="JQQ863" s="399"/>
      <c r="JQR863" s="399"/>
      <c r="JQS863" s="399"/>
      <c r="JQT863" s="399"/>
      <c r="JQU863" s="399"/>
      <c r="JQV863" s="399"/>
      <c r="JQW863" s="399"/>
      <c r="JQX863" s="399"/>
      <c r="JQY863" s="399"/>
      <c r="JQZ863" s="399"/>
      <c r="JRA863" s="399"/>
      <c r="JRB863" s="399"/>
      <c r="JRC863" s="399"/>
      <c r="JRD863" s="399"/>
      <c r="JRE863" s="399"/>
      <c r="JRF863" s="399"/>
      <c r="JRG863" s="399"/>
      <c r="JRH863" s="399"/>
      <c r="JRI863" s="399"/>
      <c r="JRJ863" s="399"/>
      <c r="JRK863" s="399"/>
      <c r="JRL863" s="399"/>
      <c r="JRM863" s="399"/>
      <c r="JRN863" s="399"/>
      <c r="JRO863" s="399"/>
      <c r="JRP863" s="399"/>
      <c r="JRQ863" s="399"/>
      <c r="JRR863" s="399"/>
      <c r="JRS863" s="399"/>
      <c r="JRT863" s="399"/>
      <c r="JRU863" s="399"/>
      <c r="JRV863" s="399"/>
      <c r="JRW863" s="399"/>
      <c r="JRX863" s="399"/>
      <c r="JRY863" s="399"/>
      <c r="JRZ863" s="399"/>
      <c r="JSA863" s="399"/>
      <c r="JSB863" s="399"/>
      <c r="JSC863" s="399"/>
      <c r="JSD863" s="399"/>
      <c r="JSE863" s="399"/>
      <c r="JSF863" s="399"/>
      <c r="JSG863" s="399"/>
      <c r="JSH863" s="399"/>
      <c r="JSI863" s="399"/>
      <c r="JSJ863" s="399"/>
      <c r="JSK863" s="399"/>
      <c r="JSL863" s="399"/>
      <c r="JSM863" s="399"/>
      <c r="JSN863" s="399"/>
      <c r="JSO863" s="399"/>
      <c r="JSP863" s="399"/>
      <c r="JSQ863" s="399"/>
      <c r="JSR863" s="399"/>
      <c r="JSS863" s="399"/>
      <c r="JST863" s="399"/>
      <c r="JSU863" s="399"/>
      <c r="JSV863" s="399"/>
      <c r="JSW863" s="399"/>
      <c r="JSX863" s="399"/>
      <c r="JSY863" s="399"/>
      <c r="JSZ863" s="399"/>
      <c r="JTA863" s="399"/>
      <c r="JTB863" s="399"/>
      <c r="JTC863" s="399"/>
      <c r="JTD863" s="399"/>
      <c r="JTE863" s="399"/>
      <c r="JTF863" s="399"/>
      <c r="JTG863" s="399"/>
      <c r="JTH863" s="399"/>
      <c r="JTI863" s="399"/>
      <c r="JTJ863" s="399"/>
      <c r="JTK863" s="399"/>
      <c r="JTL863" s="399"/>
      <c r="JTM863" s="399"/>
      <c r="JTN863" s="399"/>
      <c r="JTO863" s="399"/>
      <c r="JTP863" s="399"/>
      <c r="JTQ863" s="399"/>
      <c r="JTR863" s="399"/>
      <c r="JTS863" s="399"/>
      <c r="JTT863" s="399"/>
      <c r="JTU863" s="399"/>
      <c r="JTV863" s="399"/>
      <c r="JTW863" s="399"/>
      <c r="JTX863" s="399"/>
      <c r="JTY863" s="399"/>
      <c r="JTZ863" s="399"/>
      <c r="JUA863" s="399"/>
      <c r="JUB863" s="399"/>
      <c r="JUC863" s="399"/>
      <c r="JUD863" s="399"/>
      <c r="JUE863" s="399"/>
      <c r="JUF863" s="399"/>
      <c r="JUG863" s="399"/>
      <c r="JUH863" s="399"/>
      <c r="JUI863" s="399"/>
      <c r="JUJ863" s="399"/>
      <c r="JUK863" s="399"/>
      <c r="JUL863" s="399"/>
      <c r="JUM863" s="399"/>
      <c r="JUN863" s="399"/>
      <c r="JUO863" s="399"/>
      <c r="JUP863" s="399"/>
      <c r="JUQ863" s="399"/>
      <c r="JUR863" s="399"/>
      <c r="JUS863" s="399"/>
      <c r="JUT863" s="399"/>
      <c r="JUU863" s="399"/>
      <c r="JUV863" s="399"/>
      <c r="JUW863" s="399"/>
      <c r="JUX863" s="399"/>
      <c r="JUY863" s="399"/>
      <c r="JUZ863" s="399"/>
      <c r="JVA863" s="399"/>
      <c r="JVB863" s="399"/>
      <c r="JVC863" s="399"/>
      <c r="JVD863" s="399"/>
      <c r="JVE863" s="399"/>
      <c r="JVF863" s="399"/>
      <c r="JVG863" s="399"/>
      <c r="JVH863" s="399"/>
      <c r="JVI863" s="399"/>
      <c r="JVJ863" s="399"/>
      <c r="JVK863" s="399"/>
      <c r="JVL863" s="399"/>
      <c r="JVM863" s="399"/>
      <c r="JVN863" s="399"/>
      <c r="JVO863" s="399"/>
      <c r="JVP863" s="399"/>
      <c r="JVQ863" s="399"/>
      <c r="JVR863" s="399"/>
      <c r="JVS863" s="399"/>
      <c r="JVT863" s="399"/>
      <c r="JVU863" s="399"/>
      <c r="JVV863" s="399"/>
      <c r="JVW863" s="399"/>
      <c r="JVX863" s="399"/>
      <c r="JVY863" s="399"/>
      <c r="JVZ863" s="399"/>
      <c r="JWA863" s="399"/>
      <c r="JWB863" s="399"/>
      <c r="JWC863" s="399"/>
      <c r="JWD863" s="399"/>
      <c r="JWE863" s="399"/>
      <c r="JWF863" s="399"/>
      <c r="JWG863" s="399"/>
      <c r="JWH863" s="399"/>
      <c r="JWI863" s="399"/>
      <c r="JWJ863" s="399"/>
      <c r="JWK863" s="399"/>
      <c r="JWL863" s="399"/>
      <c r="JWM863" s="399"/>
      <c r="JWN863" s="399"/>
      <c r="JWO863" s="399"/>
      <c r="JWP863" s="399"/>
      <c r="JWQ863" s="399"/>
      <c r="JWR863" s="399"/>
      <c r="JWS863" s="399"/>
      <c r="JWT863" s="399"/>
      <c r="JWU863" s="399"/>
      <c r="JWV863" s="399"/>
      <c r="JWW863" s="399"/>
      <c r="JWX863" s="399"/>
      <c r="JWY863" s="399"/>
      <c r="JWZ863" s="399"/>
      <c r="JXA863" s="399"/>
      <c r="JXB863" s="399"/>
      <c r="JXC863" s="399"/>
      <c r="JXD863" s="399"/>
      <c r="JXE863" s="399"/>
      <c r="JXF863" s="399"/>
      <c r="JXG863" s="399"/>
      <c r="JXH863" s="399"/>
      <c r="JXI863" s="399"/>
      <c r="JXJ863" s="399"/>
      <c r="JXK863" s="399"/>
      <c r="JXL863" s="399"/>
      <c r="JXM863" s="399"/>
      <c r="JXN863" s="399"/>
      <c r="JXO863" s="399"/>
      <c r="JXP863" s="399"/>
      <c r="JXQ863" s="399"/>
      <c r="JXR863" s="399"/>
      <c r="JXS863" s="399"/>
      <c r="JXT863" s="399"/>
      <c r="JXU863" s="399"/>
      <c r="JXV863" s="399"/>
      <c r="JXW863" s="399"/>
      <c r="JXX863" s="399"/>
      <c r="JXY863" s="399"/>
      <c r="JXZ863" s="399"/>
      <c r="JYA863" s="399"/>
      <c r="JYB863" s="399"/>
      <c r="JYC863" s="399"/>
      <c r="JYD863" s="399"/>
      <c r="JYE863" s="399"/>
      <c r="JYF863" s="399"/>
      <c r="JYG863" s="399"/>
      <c r="JYH863" s="399"/>
      <c r="JYI863" s="399"/>
      <c r="JYJ863" s="399"/>
      <c r="JYK863" s="399"/>
      <c r="JYL863" s="399"/>
      <c r="JYM863" s="399"/>
      <c r="JYN863" s="399"/>
      <c r="JYO863" s="399"/>
      <c r="JYP863" s="399"/>
      <c r="JYQ863" s="399"/>
      <c r="JYR863" s="399"/>
      <c r="JYS863" s="399"/>
      <c r="JYT863" s="399"/>
      <c r="JYU863" s="399"/>
      <c r="JYV863" s="399"/>
      <c r="JYW863" s="399"/>
      <c r="JYX863" s="399"/>
      <c r="JYY863" s="399"/>
      <c r="JYZ863" s="399"/>
      <c r="JZA863" s="399"/>
      <c r="JZB863" s="399"/>
      <c r="JZC863" s="399"/>
      <c r="JZD863" s="399"/>
      <c r="JZE863" s="399"/>
      <c r="JZF863" s="399"/>
      <c r="JZG863" s="399"/>
      <c r="JZH863" s="399"/>
      <c r="JZI863" s="399"/>
      <c r="JZJ863" s="399"/>
      <c r="JZK863" s="399"/>
      <c r="JZL863" s="399"/>
      <c r="JZM863" s="399"/>
      <c r="JZN863" s="399"/>
      <c r="JZO863" s="399"/>
      <c r="JZP863" s="399"/>
      <c r="JZQ863" s="399"/>
      <c r="JZR863" s="399"/>
      <c r="JZS863" s="399"/>
      <c r="JZT863" s="399"/>
      <c r="JZU863" s="399"/>
      <c r="JZV863" s="399"/>
      <c r="JZW863" s="399"/>
      <c r="JZX863" s="399"/>
      <c r="JZY863" s="399"/>
      <c r="JZZ863" s="399"/>
      <c r="KAA863" s="399"/>
      <c r="KAB863" s="399"/>
      <c r="KAC863" s="399"/>
      <c r="KAD863" s="399"/>
      <c r="KAE863" s="399"/>
      <c r="KAF863" s="399"/>
      <c r="KAG863" s="399"/>
      <c r="KAH863" s="399"/>
      <c r="KAI863" s="399"/>
      <c r="KAJ863" s="399"/>
      <c r="KAK863" s="399"/>
      <c r="KAL863" s="399"/>
      <c r="KAM863" s="399"/>
      <c r="KAN863" s="399"/>
      <c r="KAO863" s="399"/>
      <c r="KAP863" s="399"/>
      <c r="KAQ863" s="399"/>
      <c r="KAR863" s="399"/>
      <c r="KAS863" s="399"/>
      <c r="KAT863" s="399"/>
      <c r="KAU863" s="399"/>
      <c r="KAV863" s="399"/>
      <c r="KAW863" s="399"/>
      <c r="KAX863" s="399"/>
      <c r="KAY863" s="399"/>
      <c r="KAZ863" s="399"/>
      <c r="KBA863" s="399"/>
      <c r="KBB863" s="399"/>
      <c r="KBC863" s="399"/>
      <c r="KBD863" s="399"/>
      <c r="KBE863" s="399"/>
      <c r="KBF863" s="399"/>
      <c r="KBG863" s="399"/>
      <c r="KBH863" s="399"/>
      <c r="KBI863" s="399"/>
      <c r="KBJ863" s="399"/>
      <c r="KBK863" s="399"/>
      <c r="KBL863" s="399"/>
      <c r="KBM863" s="399"/>
      <c r="KBN863" s="399"/>
      <c r="KBO863" s="399"/>
      <c r="KBP863" s="399"/>
      <c r="KBQ863" s="399"/>
      <c r="KBR863" s="399"/>
      <c r="KBS863" s="399"/>
      <c r="KBT863" s="399"/>
      <c r="KBU863" s="399"/>
      <c r="KBV863" s="399"/>
      <c r="KBW863" s="399"/>
      <c r="KBX863" s="399"/>
      <c r="KBY863" s="399"/>
      <c r="KBZ863" s="399"/>
      <c r="KCA863" s="399"/>
      <c r="KCB863" s="399"/>
      <c r="KCC863" s="399"/>
      <c r="KCD863" s="399"/>
      <c r="KCE863" s="399"/>
      <c r="KCF863" s="399"/>
      <c r="KCG863" s="399"/>
      <c r="KCH863" s="399"/>
      <c r="KCI863" s="399"/>
      <c r="KCJ863" s="399"/>
      <c r="KCK863" s="399"/>
      <c r="KCL863" s="399"/>
      <c r="KCM863" s="399"/>
      <c r="KCN863" s="399"/>
      <c r="KCO863" s="399"/>
      <c r="KCP863" s="399"/>
      <c r="KCQ863" s="399"/>
      <c r="KCR863" s="399"/>
      <c r="KCS863" s="399"/>
      <c r="KCT863" s="399"/>
      <c r="KCU863" s="399"/>
      <c r="KCV863" s="399"/>
      <c r="KCW863" s="399"/>
      <c r="KCX863" s="399"/>
      <c r="KCY863" s="399"/>
      <c r="KCZ863" s="399"/>
      <c r="KDA863" s="399"/>
      <c r="KDB863" s="399"/>
      <c r="KDC863" s="399"/>
      <c r="KDD863" s="399"/>
      <c r="KDE863" s="399"/>
      <c r="KDF863" s="399"/>
      <c r="KDG863" s="399"/>
      <c r="KDH863" s="399"/>
      <c r="KDI863" s="399"/>
      <c r="KDJ863" s="399"/>
      <c r="KDK863" s="399"/>
      <c r="KDL863" s="399"/>
      <c r="KDM863" s="399"/>
      <c r="KDN863" s="399"/>
      <c r="KDO863" s="399"/>
      <c r="KDP863" s="399"/>
      <c r="KDQ863" s="399"/>
      <c r="KDR863" s="399"/>
      <c r="KDS863" s="399"/>
      <c r="KDT863" s="399"/>
      <c r="KDU863" s="399"/>
      <c r="KDV863" s="399"/>
      <c r="KDW863" s="399"/>
      <c r="KDX863" s="399"/>
      <c r="KDY863" s="399"/>
      <c r="KDZ863" s="399"/>
      <c r="KEA863" s="399"/>
      <c r="KEB863" s="399"/>
      <c r="KEC863" s="399"/>
      <c r="KED863" s="399"/>
      <c r="KEE863" s="399"/>
      <c r="KEF863" s="399"/>
      <c r="KEG863" s="399"/>
      <c r="KEH863" s="399"/>
      <c r="KEI863" s="399"/>
      <c r="KEJ863" s="399"/>
      <c r="KEK863" s="399"/>
      <c r="KEL863" s="399"/>
      <c r="KEM863" s="399"/>
      <c r="KEN863" s="399"/>
      <c r="KEO863" s="399"/>
      <c r="KEP863" s="399"/>
      <c r="KEQ863" s="399"/>
      <c r="KER863" s="399"/>
      <c r="KES863" s="399"/>
      <c r="KET863" s="399"/>
      <c r="KEU863" s="399"/>
      <c r="KEV863" s="399"/>
      <c r="KEW863" s="399"/>
      <c r="KEX863" s="399"/>
      <c r="KEY863" s="399"/>
      <c r="KEZ863" s="399"/>
      <c r="KFA863" s="399"/>
      <c r="KFB863" s="399"/>
      <c r="KFC863" s="399"/>
      <c r="KFD863" s="399"/>
      <c r="KFE863" s="399"/>
      <c r="KFF863" s="399"/>
      <c r="KFG863" s="399"/>
      <c r="KFH863" s="399"/>
      <c r="KFI863" s="399"/>
      <c r="KFJ863" s="399"/>
      <c r="KFK863" s="399"/>
      <c r="KFL863" s="399"/>
      <c r="KFM863" s="399"/>
      <c r="KFN863" s="399"/>
      <c r="KFO863" s="399"/>
      <c r="KFP863" s="399"/>
      <c r="KFQ863" s="399"/>
      <c r="KFR863" s="399"/>
      <c r="KFS863" s="399"/>
      <c r="KFT863" s="399"/>
      <c r="KFU863" s="399"/>
      <c r="KFV863" s="399"/>
      <c r="KFW863" s="399"/>
      <c r="KFX863" s="399"/>
      <c r="KFY863" s="399"/>
      <c r="KFZ863" s="399"/>
      <c r="KGA863" s="399"/>
      <c r="KGB863" s="399"/>
      <c r="KGC863" s="399"/>
      <c r="KGD863" s="399"/>
      <c r="KGE863" s="399"/>
      <c r="KGF863" s="399"/>
      <c r="KGG863" s="399"/>
      <c r="KGH863" s="399"/>
      <c r="KGI863" s="399"/>
      <c r="KGJ863" s="399"/>
      <c r="KGK863" s="399"/>
      <c r="KGL863" s="399"/>
      <c r="KGM863" s="399"/>
      <c r="KGN863" s="399"/>
      <c r="KGO863" s="399"/>
      <c r="KGP863" s="399"/>
      <c r="KGQ863" s="399"/>
      <c r="KGR863" s="399"/>
      <c r="KGS863" s="399"/>
      <c r="KGT863" s="399"/>
      <c r="KGU863" s="399"/>
      <c r="KGV863" s="399"/>
      <c r="KGW863" s="399"/>
      <c r="KGX863" s="399"/>
      <c r="KGY863" s="399"/>
      <c r="KGZ863" s="399"/>
      <c r="KHA863" s="399"/>
      <c r="KHB863" s="399"/>
      <c r="KHC863" s="399"/>
      <c r="KHD863" s="399"/>
      <c r="KHE863" s="399"/>
      <c r="KHF863" s="399"/>
      <c r="KHG863" s="399"/>
      <c r="KHH863" s="399"/>
      <c r="KHI863" s="399"/>
      <c r="KHJ863" s="399"/>
      <c r="KHK863" s="399"/>
      <c r="KHL863" s="399"/>
      <c r="KHM863" s="399"/>
      <c r="KHN863" s="399"/>
      <c r="KHO863" s="399"/>
      <c r="KHP863" s="399"/>
      <c r="KHQ863" s="399"/>
      <c r="KHR863" s="399"/>
      <c r="KHS863" s="399"/>
      <c r="KHT863" s="399"/>
      <c r="KHU863" s="399"/>
      <c r="KHV863" s="399"/>
      <c r="KHW863" s="399"/>
      <c r="KHX863" s="399"/>
      <c r="KHY863" s="399"/>
      <c r="KHZ863" s="399"/>
      <c r="KIA863" s="399"/>
      <c r="KIB863" s="399"/>
      <c r="KIC863" s="399"/>
      <c r="KID863" s="399"/>
      <c r="KIE863" s="399"/>
      <c r="KIF863" s="399"/>
      <c r="KIG863" s="399"/>
      <c r="KIH863" s="399"/>
      <c r="KII863" s="399"/>
      <c r="KIJ863" s="399"/>
      <c r="KIK863" s="399"/>
      <c r="KIL863" s="399"/>
      <c r="KIM863" s="399"/>
      <c r="KIN863" s="399"/>
      <c r="KIO863" s="399"/>
      <c r="KIP863" s="399"/>
      <c r="KIQ863" s="399"/>
      <c r="KIR863" s="399"/>
      <c r="KIS863" s="399"/>
      <c r="KIT863" s="399"/>
      <c r="KIU863" s="399"/>
      <c r="KIV863" s="399"/>
      <c r="KIW863" s="399"/>
      <c r="KIX863" s="399"/>
      <c r="KIY863" s="399"/>
      <c r="KIZ863" s="399"/>
      <c r="KJA863" s="399"/>
      <c r="KJB863" s="399"/>
      <c r="KJC863" s="399"/>
      <c r="KJD863" s="399"/>
      <c r="KJE863" s="399"/>
      <c r="KJF863" s="399"/>
      <c r="KJG863" s="399"/>
      <c r="KJH863" s="399"/>
      <c r="KJI863" s="399"/>
      <c r="KJJ863" s="399"/>
      <c r="KJK863" s="399"/>
      <c r="KJL863" s="399"/>
      <c r="KJM863" s="399"/>
      <c r="KJN863" s="399"/>
      <c r="KJO863" s="399"/>
      <c r="KJP863" s="399"/>
      <c r="KJQ863" s="399"/>
      <c r="KJR863" s="399"/>
      <c r="KJS863" s="399"/>
      <c r="KJT863" s="399"/>
      <c r="KJU863" s="399"/>
      <c r="KJV863" s="399"/>
      <c r="KJW863" s="399"/>
      <c r="KJX863" s="399"/>
      <c r="KJY863" s="399"/>
      <c r="KJZ863" s="399"/>
      <c r="KKA863" s="399"/>
      <c r="KKB863" s="399"/>
      <c r="KKC863" s="399"/>
      <c r="KKD863" s="399"/>
      <c r="KKE863" s="399"/>
      <c r="KKF863" s="399"/>
      <c r="KKG863" s="399"/>
      <c r="KKH863" s="399"/>
      <c r="KKI863" s="399"/>
      <c r="KKJ863" s="399"/>
      <c r="KKK863" s="399"/>
      <c r="KKL863" s="399"/>
      <c r="KKM863" s="399"/>
      <c r="KKN863" s="399"/>
      <c r="KKO863" s="399"/>
      <c r="KKP863" s="399"/>
      <c r="KKQ863" s="399"/>
      <c r="KKR863" s="399"/>
      <c r="KKS863" s="399"/>
      <c r="KKT863" s="399"/>
      <c r="KKU863" s="399"/>
      <c r="KKV863" s="399"/>
      <c r="KKW863" s="399"/>
      <c r="KKX863" s="399"/>
      <c r="KKY863" s="399"/>
      <c r="KKZ863" s="399"/>
      <c r="KLA863" s="399"/>
      <c r="KLB863" s="399"/>
      <c r="KLC863" s="399"/>
      <c r="KLD863" s="399"/>
      <c r="KLE863" s="399"/>
      <c r="KLF863" s="399"/>
      <c r="KLG863" s="399"/>
      <c r="KLH863" s="399"/>
      <c r="KLI863" s="399"/>
      <c r="KLJ863" s="399"/>
      <c r="KLK863" s="399"/>
      <c r="KLL863" s="399"/>
      <c r="KLM863" s="399"/>
      <c r="KLN863" s="399"/>
      <c r="KLO863" s="399"/>
      <c r="KLP863" s="399"/>
      <c r="KLQ863" s="399"/>
      <c r="KLR863" s="399"/>
      <c r="KLS863" s="399"/>
      <c r="KLT863" s="399"/>
      <c r="KLU863" s="399"/>
      <c r="KLV863" s="399"/>
      <c r="KLW863" s="399"/>
      <c r="KLX863" s="399"/>
      <c r="KLY863" s="399"/>
      <c r="KLZ863" s="399"/>
      <c r="KMA863" s="399"/>
      <c r="KMB863" s="399"/>
      <c r="KMC863" s="399"/>
      <c r="KMD863" s="399"/>
      <c r="KME863" s="399"/>
      <c r="KMF863" s="399"/>
      <c r="KMG863" s="399"/>
      <c r="KMH863" s="399"/>
      <c r="KMI863" s="399"/>
      <c r="KMJ863" s="399"/>
      <c r="KMK863" s="399"/>
      <c r="KML863" s="399"/>
      <c r="KMM863" s="399"/>
      <c r="KMN863" s="399"/>
      <c r="KMO863" s="399"/>
      <c r="KMP863" s="399"/>
      <c r="KMQ863" s="399"/>
      <c r="KMR863" s="399"/>
      <c r="KMS863" s="399"/>
      <c r="KMT863" s="399"/>
      <c r="KMU863" s="399"/>
      <c r="KMV863" s="399"/>
      <c r="KMW863" s="399"/>
      <c r="KMX863" s="399"/>
      <c r="KMY863" s="399"/>
      <c r="KMZ863" s="399"/>
      <c r="KNA863" s="399"/>
      <c r="KNB863" s="399"/>
      <c r="KNC863" s="399"/>
      <c r="KND863" s="399"/>
      <c r="KNE863" s="399"/>
      <c r="KNF863" s="399"/>
      <c r="KNG863" s="399"/>
      <c r="KNH863" s="399"/>
      <c r="KNI863" s="399"/>
      <c r="KNJ863" s="399"/>
      <c r="KNK863" s="399"/>
      <c r="KNL863" s="399"/>
      <c r="KNM863" s="399"/>
      <c r="KNN863" s="399"/>
      <c r="KNO863" s="399"/>
      <c r="KNP863" s="399"/>
      <c r="KNQ863" s="399"/>
      <c r="KNR863" s="399"/>
      <c r="KNS863" s="399"/>
      <c r="KNT863" s="399"/>
      <c r="KNU863" s="399"/>
      <c r="KNV863" s="399"/>
      <c r="KNW863" s="399"/>
      <c r="KNX863" s="399"/>
      <c r="KNY863" s="399"/>
      <c r="KNZ863" s="399"/>
      <c r="KOA863" s="399"/>
      <c r="KOB863" s="399"/>
      <c r="KOC863" s="399"/>
      <c r="KOD863" s="399"/>
      <c r="KOE863" s="399"/>
      <c r="KOF863" s="399"/>
      <c r="KOG863" s="399"/>
      <c r="KOH863" s="399"/>
      <c r="KOI863" s="399"/>
      <c r="KOJ863" s="399"/>
      <c r="KOK863" s="399"/>
      <c r="KOL863" s="399"/>
      <c r="KOM863" s="399"/>
      <c r="KON863" s="399"/>
      <c r="KOO863" s="399"/>
      <c r="KOP863" s="399"/>
      <c r="KOQ863" s="399"/>
      <c r="KOR863" s="399"/>
      <c r="KOS863" s="399"/>
      <c r="KOT863" s="399"/>
      <c r="KOU863" s="399"/>
      <c r="KOV863" s="399"/>
      <c r="KOW863" s="399"/>
      <c r="KOX863" s="399"/>
      <c r="KOY863" s="399"/>
      <c r="KOZ863" s="399"/>
      <c r="KPA863" s="399"/>
      <c r="KPB863" s="399"/>
      <c r="KPC863" s="399"/>
      <c r="KPD863" s="399"/>
      <c r="KPE863" s="399"/>
      <c r="KPF863" s="399"/>
      <c r="KPG863" s="399"/>
      <c r="KPH863" s="399"/>
      <c r="KPI863" s="399"/>
      <c r="KPJ863" s="399"/>
      <c r="KPK863" s="399"/>
      <c r="KPL863" s="399"/>
      <c r="KPM863" s="399"/>
      <c r="KPN863" s="399"/>
      <c r="KPO863" s="399"/>
      <c r="KPP863" s="399"/>
      <c r="KPQ863" s="399"/>
      <c r="KPR863" s="399"/>
      <c r="KPS863" s="399"/>
      <c r="KPT863" s="399"/>
      <c r="KPU863" s="399"/>
      <c r="KPV863" s="399"/>
      <c r="KPW863" s="399"/>
      <c r="KPX863" s="399"/>
      <c r="KPY863" s="399"/>
      <c r="KPZ863" s="399"/>
      <c r="KQA863" s="399"/>
      <c r="KQB863" s="399"/>
      <c r="KQC863" s="399"/>
      <c r="KQD863" s="399"/>
      <c r="KQE863" s="399"/>
      <c r="KQF863" s="399"/>
      <c r="KQG863" s="399"/>
      <c r="KQH863" s="399"/>
      <c r="KQI863" s="399"/>
      <c r="KQJ863" s="399"/>
      <c r="KQK863" s="399"/>
      <c r="KQL863" s="399"/>
      <c r="KQM863" s="399"/>
      <c r="KQN863" s="399"/>
      <c r="KQO863" s="399"/>
      <c r="KQP863" s="399"/>
      <c r="KQQ863" s="399"/>
      <c r="KQR863" s="399"/>
      <c r="KQS863" s="399"/>
      <c r="KQT863" s="399"/>
      <c r="KQU863" s="399"/>
      <c r="KQV863" s="399"/>
      <c r="KQW863" s="399"/>
      <c r="KQX863" s="399"/>
      <c r="KQY863" s="399"/>
      <c r="KQZ863" s="399"/>
      <c r="KRA863" s="399"/>
      <c r="KRB863" s="399"/>
      <c r="KRC863" s="399"/>
      <c r="KRD863" s="399"/>
      <c r="KRE863" s="399"/>
      <c r="KRF863" s="399"/>
      <c r="KRG863" s="399"/>
      <c r="KRH863" s="399"/>
      <c r="KRI863" s="399"/>
      <c r="KRJ863" s="399"/>
      <c r="KRK863" s="399"/>
      <c r="KRL863" s="399"/>
      <c r="KRM863" s="399"/>
      <c r="KRN863" s="399"/>
      <c r="KRO863" s="399"/>
      <c r="KRP863" s="399"/>
      <c r="KRQ863" s="399"/>
      <c r="KRR863" s="399"/>
      <c r="KRS863" s="399"/>
      <c r="KRT863" s="399"/>
      <c r="KRU863" s="399"/>
      <c r="KRV863" s="399"/>
      <c r="KRW863" s="399"/>
      <c r="KRX863" s="399"/>
      <c r="KRY863" s="399"/>
      <c r="KRZ863" s="399"/>
      <c r="KSA863" s="399"/>
      <c r="KSB863" s="399"/>
      <c r="KSC863" s="399"/>
      <c r="KSD863" s="399"/>
      <c r="KSE863" s="399"/>
      <c r="KSF863" s="399"/>
      <c r="KSG863" s="399"/>
      <c r="KSH863" s="399"/>
      <c r="KSI863" s="399"/>
      <c r="KSJ863" s="399"/>
      <c r="KSK863" s="399"/>
      <c r="KSL863" s="399"/>
      <c r="KSM863" s="399"/>
      <c r="KSN863" s="399"/>
      <c r="KSO863" s="399"/>
      <c r="KSP863" s="399"/>
      <c r="KSQ863" s="399"/>
      <c r="KSR863" s="399"/>
      <c r="KSS863" s="399"/>
      <c r="KST863" s="399"/>
      <c r="KSU863" s="399"/>
      <c r="KSV863" s="399"/>
      <c r="KSW863" s="399"/>
      <c r="KSX863" s="399"/>
      <c r="KSY863" s="399"/>
      <c r="KSZ863" s="399"/>
      <c r="KTA863" s="399"/>
      <c r="KTB863" s="399"/>
      <c r="KTC863" s="399"/>
      <c r="KTD863" s="399"/>
      <c r="KTE863" s="399"/>
      <c r="KTF863" s="399"/>
      <c r="KTG863" s="399"/>
      <c r="KTH863" s="399"/>
      <c r="KTI863" s="399"/>
      <c r="KTJ863" s="399"/>
      <c r="KTK863" s="399"/>
      <c r="KTL863" s="399"/>
      <c r="KTM863" s="399"/>
      <c r="KTN863" s="399"/>
      <c r="KTO863" s="399"/>
      <c r="KTP863" s="399"/>
      <c r="KTQ863" s="399"/>
      <c r="KTR863" s="399"/>
      <c r="KTS863" s="399"/>
      <c r="KTT863" s="399"/>
      <c r="KTU863" s="399"/>
      <c r="KTV863" s="399"/>
      <c r="KTW863" s="399"/>
      <c r="KTX863" s="399"/>
      <c r="KTY863" s="399"/>
      <c r="KTZ863" s="399"/>
      <c r="KUA863" s="399"/>
      <c r="KUB863" s="399"/>
      <c r="KUC863" s="399"/>
      <c r="KUD863" s="399"/>
      <c r="KUE863" s="399"/>
      <c r="KUF863" s="399"/>
      <c r="KUG863" s="399"/>
      <c r="KUH863" s="399"/>
      <c r="KUI863" s="399"/>
      <c r="KUJ863" s="399"/>
      <c r="KUK863" s="399"/>
      <c r="KUL863" s="399"/>
      <c r="KUM863" s="399"/>
      <c r="KUN863" s="399"/>
      <c r="KUO863" s="399"/>
      <c r="KUP863" s="399"/>
      <c r="KUQ863" s="399"/>
      <c r="KUR863" s="399"/>
      <c r="KUS863" s="399"/>
      <c r="KUT863" s="399"/>
      <c r="KUU863" s="399"/>
      <c r="KUV863" s="399"/>
      <c r="KUW863" s="399"/>
      <c r="KUX863" s="399"/>
      <c r="KUY863" s="399"/>
      <c r="KUZ863" s="399"/>
      <c r="KVA863" s="399"/>
      <c r="KVB863" s="399"/>
      <c r="KVC863" s="399"/>
      <c r="KVD863" s="399"/>
      <c r="KVE863" s="399"/>
      <c r="KVF863" s="399"/>
      <c r="KVG863" s="399"/>
      <c r="KVH863" s="399"/>
      <c r="KVI863" s="399"/>
      <c r="KVJ863" s="399"/>
      <c r="KVK863" s="399"/>
      <c r="KVL863" s="399"/>
      <c r="KVM863" s="399"/>
      <c r="KVN863" s="399"/>
      <c r="KVO863" s="399"/>
      <c r="KVP863" s="399"/>
      <c r="KVQ863" s="399"/>
      <c r="KVR863" s="399"/>
      <c r="KVS863" s="399"/>
      <c r="KVT863" s="399"/>
      <c r="KVU863" s="399"/>
      <c r="KVV863" s="399"/>
      <c r="KVW863" s="399"/>
      <c r="KVX863" s="399"/>
      <c r="KVY863" s="399"/>
      <c r="KVZ863" s="399"/>
      <c r="KWA863" s="399"/>
      <c r="KWB863" s="399"/>
      <c r="KWC863" s="399"/>
      <c r="KWD863" s="399"/>
      <c r="KWE863" s="399"/>
      <c r="KWF863" s="399"/>
      <c r="KWG863" s="399"/>
      <c r="KWH863" s="399"/>
      <c r="KWI863" s="399"/>
      <c r="KWJ863" s="399"/>
      <c r="KWK863" s="399"/>
      <c r="KWL863" s="399"/>
      <c r="KWM863" s="399"/>
      <c r="KWN863" s="399"/>
      <c r="KWO863" s="399"/>
      <c r="KWP863" s="399"/>
      <c r="KWQ863" s="399"/>
      <c r="KWR863" s="399"/>
      <c r="KWS863" s="399"/>
      <c r="KWT863" s="399"/>
      <c r="KWU863" s="399"/>
      <c r="KWV863" s="399"/>
      <c r="KWW863" s="399"/>
      <c r="KWX863" s="399"/>
      <c r="KWY863" s="399"/>
      <c r="KWZ863" s="399"/>
      <c r="KXA863" s="399"/>
      <c r="KXB863" s="399"/>
      <c r="KXC863" s="399"/>
      <c r="KXD863" s="399"/>
      <c r="KXE863" s="399"/>
      <c r="KXF863" s="399"/>
      <c r="KXG863" s="399"/>
      <c r="KXH863" s="399"/>
      <c r="KXI863" s="399"/>
      <c r="KXJ863" s="399"/>
      <c r="KXK863" s="399"/>
      <c r="KXL863" s="399"/>
      <c r="KXM863" s="399"/>
      <c r="KXN863" s="399"/>
      <c r="KXO863" s="399"/>
      <c r="KXP863" s="399"/>
      <c r="KXQ863" s="399"/>
      <c r="KXR863" s="399"/>
      <c r="KXS863" s="399"/>
      <c r="KXT863" s="399"/>
      <c r="KXU863" s="399"/>
      <c r="KXV863" s="399"/>
      <c r="KXW863" s="399"/>
      <c r="KXX863" s="399"/>
      <c r="KXY863" s="399"/>
      <c r="KXZ863" s="399"/>
      <c r="KYA863" s="399"/>
      <c r="KYB863" s="399"/>
      <c r="KYC863" s="399"/>
      <c r="KYD863" s="399"/>
      <c r="KYE863" s="399"/>
      <c r="KYF863" s="399"/>
      <c r="KYG863" s="399"/>
      <c r="KYH863" s="399"/>
      <c r="KYI863" s="399"/>
      <c r="KYJ863" s="399"/>
      <c r="KYK863" s="399"/>
      <c r="KYL863" s="399"/>
      <c r="KYM863" s="399"/>
      <c r="KYN863" s="399"/>
      <c r="KYO863" s="399"/>
      <c r="KYP863" s="399"/>
      <c r="KYQ863" s="399"/>
      <c r="KYR863" s="399"/>
      <c r="KYS863" s="399"/>
      <c r="KYT863" s="399"/>
      <c r="KYU863" s="399"/>
      <c r="KYV863" s="399"/>
      <c r="KYW863" s="399"/>
      <c r="KYX863" s="399"/>
      <c r="KYY863" s="399"/>
      <c r="KYZ863" s="399"/>
      <c r="KZA863" s="399"/>
      <c r="KZB863" s="399"/>
      <c r="KZC863" s="399"/>
      <c r="KZD863" s="399"/>
      <c r="KZE863" s="399"/>
      <c r="KZF863" s="399"/>
      <c r="KZG863" s="399"/>
      <c r="KZH863" s="399"/>
      <c r="KZI863" s="399"/>
      <c r="KZJ863" s="399"/>
      <c r="KZK863" s="399"/>
      <c r="KZL863" s="399"/>
      <c r="KZM863" s="399"/>
      <c r="KZN863" s="399"/>
      <c r="KZO863" s="399"/>
      <c r="KZP863" s="399"/>
      <c r="KZQ863" s="399"/>
      <c r="KZR863" s="399"/>
      <c r="KZS863" s="399"/>
      <c r="KZT863" s="399"/>
      <c r="KZU863" s="399"/>
      <c r="KZV863" s="399"/>
      <c r="KZW863" s="399"/>
      <c r="KZX863" s="399"/>
      <c r="KZY863" s="399"/>
      <c r="KZZ863" s="399"/>
      <c r="LAA863" s="399"/>
      <c r="LAB863" s="399"/>
      <c r="LAC863" s="399"/>
      <c r="LAD863" s="399"/>
      <c r="LAE863" s="399"/>
      <c r="LAF863" s="399"/>
      <c r="LAG863" s="399"/>
      <c r="LAH863" s="399"/>
      <c r="LAI863" s="399"/>
      <c r="LAJ863" s="399"/>
      <c r="LAK863" s="399"/>
      <c r="LAL863" s="399"/>
      <c r="LAM863" s="399"/>
      <c r="LAN863" s="399"/>
      <c r="LAO863" s="399"/>
      <c r="LAP863" s="399"/>
      <c r="LAQ863" s="399"/>
      <c r="LAR863" s="399"/>
      <c r="LAS863" s="399"/>
      <c r="LAT863" s="399"/>
      <c r="LAU863" s="399"/>
      <c r="LAV863" s="399"/>
      <c r="LAW863" s="399"/>
      <c r="LAX863" s="399"/>
      <c r="LAY863" s="399"/>
      <c r="LAZ863" s="399"/>
      <c r="LBA863" s="399"/>
      <c r="LBB863" s="399"/>
      <c r="LBC863" s="399"/>
      <c r="LBD863" s="399"/>
      <c r="LBE863" s="399"/>
      <c r="LBF863" s="399"/>
      <c r="LBG863" s="399"/>
      <c r="LBH863" s="399"/>
      <c r="LBI863" s="399"/>
      <c r="LBJ863" s="399"/>
      <c r="LBK863" s="399"/>
      <c r="LBL863" s="399"/>
      <c r="LBM863" s="399"/>
      <c r="LBN863" s="399"/>
      <c r="LBO863" s="399"/>
      <c r="LBP863" s="399"/>
      <c r="LBQ863" s="399"/>
      <c r="LBR863" s="399"/>
      <c r="LBS863" s="399"/>
      <c r="LBT863" s="399"/>
      <c r="LBU863" s="399"/>
      <c r="LBV863" s="399"/>
      <c r="LBW863" s="399"/>
      <c r="LBX863" s="399"/>
      <c r="LBY863" s="399"/>
      <c r="LBZ863" s="399"/>
      <c r="LCA863" s="399"/>
      <c r="LCB863" s="399"/>
      <c r="LCC863" s="399"/>
      <c r="LCD863" s="399"/>
      <c r="LCE863" s="399"/>
      <c r="LCF863" s="399"/>
      <c r="LCG863" s="399"/>
      <c r="LCH863" s="399"/>
      <c r="LCI863" s="399"/>
      <c r="LCJ863" s="399"/>
      <c r="LCK863" s="399"/>
      <c r="LCL863" s="399"/>
      <c r="LCM863" s="399"/>
      <c r="LCN863" s="399"/>
      <c r="LCO863" s="399"/>
      <c r="LCP863" s="399"/>
      <c r="LCQ863" s="399"/>
      <c r="LCR863" s="399"/>
      <c r="LCS863" s="399"/>
      <c r="LCT863" s="399"/>
      <c r="LCU863" s="399"/>
      <c r="LCV863" s="399"/>
      <c r="LCW863" s="399"/>
      <c r="LCX863" s="399"/>
      <c r="LCY863" s="399"/>
      <c r="LCZ863" s="399"/>
      <c r="LDA863" s="399"/>
      <c r="LDB863" s="399"/>
      <c r="LDC863" s="399"/>
      <c r="LDD863" s="399"/>
      <c r="LDE863" s="399"/>
      <c r="LDF863" s="399"/>
      <c r="LDG863" s="399"/>
      <c r="LDH863" s="399"/>
      <c r="LDI863" s="399"/>
      <c r="LDJ863" s="399"/>
      <c r="LDK863" s="399"/>
      <c r="LDL863" s="399"/>
      <c r="LDM863" s="399"/>
      <c r="LDN863" s="399"/>
      <c r="LDO863" s="399"/>
      <c r="LDP863" s="399"/>
      <c r="LDQ863" s="399"/>
      <c r="LDR863" s="399"/>
      <c r="LDS863" s="399"/>
      <c r="LDT863" s="399"/>
      <c r="LDU863" s="399"/>
      <c r="LDV863" s="399"/>
      <c r="LDW863" s="399"/>
      <c r="LDX863" s="399"/>
      <c r="LDY863" s="399"/>
      <c r="LDZ863" s="399"/>
      <c r="LEA863" s="399"/>
      <c r="LEB863" s="399"/>
      <c r="LEC863" s="399"/>
      <c r="LED863" s="399"/>
      <c r="LEE863" s="399"/>
      <c r="LEF863" s="399"/>
      <c r="LEG863" s="399"/>
      <c r="LEH863" s="399"/>
      <c r="LEI863" s="399"/>
      <c r="LEJ863" s="399"/>
      <c r="LEK863" s="399"/>
      <c r="LEL863" s="399"/>
      <c r="LEM863" s="399"/>
      <c r="LEN863" s="399"/>
      <c r="LEO863" s="399"/>
      <c r="LEP863" s="399"/>
      <c r="LEQ863" s="399"/>
      <c r="LER863" s="399"/>
      <c r="LES863" s="399"/>
      <c r="LET863" s="399"/>
      <c r="LEU863" s="399"/>
      <c r="LEV863" s="399"/>
      <c r="LEW863" s="399"/>
      <c r="LEX863" s="399"/>
      <c r="LEY863" s="399"/>
      <c r="LEZ863" s="399"/>
      <c r="LFA863" s="399"/>
      <c r="LFB863" s="399"/>
      <c r="LFC863" s="399"/>
      <c r="LFD863" s="399"/>
      <c r="LFE863" s="399"/>
      <c r="LFF863" s="399"/>
      <c r="LFG863" s="399"/>
      <c r="LFH863" s="399"/>
      <c r="LFI863" s="399"/>
      <c r="LFJ863" s="399"/>
      <c r="LFK863" s="399"/>
      <c r="LFL863" s="399"/>
      <c r="LFM863" s="399"/>
      <c r="LFN863" s="399"/>
      <c r="LFO863" s="399"/>
      <c r="LFP863" s="399"/>
      <c r="LFQ863" s="399"/>
      <c r="LFR863" s="399"/>
      <c r="LFS863" s="399"/>
      <c r="LFT863" s="399"/>
      <c r="LFU863" s="399"/>
      <c r="LFV863" s="399"/>
      <c r="LFW863" s="399"/>
      <c r="LFX863" s="399"/>
      <c r="LFY863" s="399"/>
      <c r="LFZ863" s="399"/>
      <c r="LGA863" s="399"/>
      <c r="LGB863" s="399"/>
      <c r="LGC863" s="399"/>
      <c r="LGD863" s="399"/>
      <c r="LGE863" s="399"/>
      <c r="LGF863" s="399"/>
      <c r="LGG863" s="399"/>
      <c r="LGH863" s="399"/>
      <c r="LGI863" s="399"/>
      <c r="LGJ863" s="399"/>
      <c r="LGK863" s="399"/>
      <c r="LGL863" s="399"/>
      <c r="LGM863" s="399"/>
      <c r="LGN863" s="399"/>
      <c r="LGO863" s="399"/>
      <c r="LGP863" s="399"/>
      <c r="LGQ863" s="399"/>
      <c r="LGR863" s="399"/>
      <c r="LGS863" s="399"/>
      <c r="LGT863" s="399"/>
      <c r="LGU863" s="399"/>
      <c r="LGV863" s="399"/>
      <c r="LGW863" s="399"/>
      <c r="LGX863" s="399"/>
      <c r="LGY863" s="399"/>
      <c r="LGZ863" s="399"/>
      <c r="LHA863" s="399"/>
      <c r="LHB863" s="399"/>
      <c r="LHC863" s="399"/>
      <c r="LHD863" s="399"/>
      <c r="LHE863" s="399"/>
      <c r="LHF863" s="399"/>
      <c r="LHG863" s="399"/>
      <c r="LHH863" s="399"/>
      <c r="LHI863" s="399"/>
      <c r="LHJ863" s="399"/>
      <c r="LHK863" s="399"/>
      <c r="LHL863" s="399"/>
      <c r="LHM863" s="399"/>
      <c r="LHN863" s="399"/>
      <c r="LHO863" s="399"/>
      <c r="LHP863" s="399"/>
      <c r="LHQ863" s="399"/>
      <c r="LHR863" s="399"/>
      <c r="LHS863" s="399"/>
      <c r="LHT863" s="399"/>
      <c r="LHU863" s="399"/>
      <c r="LHV863" s="399"/>
      <c r="LHW863" s="399"/>
      <c r="LHX863" s="399"/>
      <c r="LHY863" s="399"/>
      <c r="LHZ863" s="399"/>
      <c r="LIA863" s="399"/>
      <c r="LIB863" s="399"/>
      <c r="LIC863" s="399"/>
      <c r="LID863" s="399"/>
      <c r="LIE863" s="399"/>
      <c r="LIF863" s="399"/>
      <c r="LIG863" s="399"/>
      <c r="LIH863" s="399"/>
      <c r="LII863" s="399"/>
      <c r="LIJ863" s="399"/>
      <c r="LIK863" s="399"/>
      <c r="LIL863" s="399"/>
      <c r="LIM863" s="399"/>
      <c r="LIN863" s="399"/>
      <c r="LIO863" s="399"/>
      <c r="LIP863" s="399"/>
      <c r="LIQ863" s="399"/>
      <c r="LIR863" s="399"/>
      <c r="LIS863" s="399"/>
      <c r="LIT863" s="399"/>
      <c r="LIU863" s="399"/>
      <c r="LIV863" s="399"/>
      <c r="LIW863" s="399"/>
      <c r="LIX863" s="399"/>
      <c r="LIY863" s="399"/>
      <c r="LIZ863" s="399"/>
      <c r="LJA863" s="399"/>
      <c r="LJB863" s="399"/>
      <c r="LJC863" s="399"/>
      <c r="LJD863" s="399"/>
      <c r="LJE863" s="399"/>
      <c r="LJF863" s="399"/>
      <c r="LJG863" s="399"/>
      <c r="LJH863" s="399"/>
      <c r="LJI863" s="399"/>
      <c r="LJJ863" s="399"/>
      <c r="LJK863" s="399"/>
      <c r="LJL863" s="399"/>
      <c r="LJM863" s="399"/>
      <c r="LJN863" s="399"/>
      <c r="LJO863" s="399"/>
      <c r="LJP863" s="399"/>
      <c r="LJQ863" s="399"/>
      <c r="LJR863" s="399"/>
      <c r="LJS863" s="399"/>
      <c r="LJT863" s="399"/>
      <c r="LJU863" s="399"/>
      <c r="LJV863" s="399"/>
      <c r="LJW863" s="399"/>
      <c r="LJX863" s="399"/>
      <c r="LJY863" s="399"/>
      <c r="LJZ863" s="399"/>
      <c r="LKA863" s="399"/>
      <c r="LKB863" s="399"/>
      <c r="LKC863" s="399"/>
      <c r="LKD863" s="399"/>
      <c r="LKE863" s="399"/>
      <c r="LKF863" s="399"/>
      <c r="LKG863" s="399"/>
      <c r="LKH863" s="399"/>
      <c r="LKI863" s="399"/>
      <c r="LKJ863" s="399"/>
      <c r="LKK863" s="399"/>
      <c r="LKL863" s="399"/>
      <c r="LKM863" s="399"/>
      <c r="LKN863" s="399"/>
      <c r="LKO863" s="399"/>
      <c r="LKP863" s="399"/>
      <c r="LKQ863" s="399"/>
      <c r="LKR863" s="399"/>
      <c r="LKS863" s="399"/>
      <c r="LKT863" s="399"/>
      <c r="LKU863" s="399"/>
      <c r="LKV863" s="399"/>
      <c r="LKW863" s="399"/>
      <c r="LKX863" s="399"/>
      <c r="LKY863" s="399"/>
      <c r="LKZ863" s="399"/>
      <c r="LLA863" s="399"/>
      <c r="LLB863" s="399"/>
      <c r="LLC863" s="399"/>
      <c r="LLD863" s="399"/>
      <c r="LLE863" s="399"/>
      <c r="LLF863" s="399"/>
      <c r="LLG863" s="399"/>
      <c r="LLH863" s="399"/>
      <c r="LLI863" s="399"/>
      <c r="LLJ863" s="399"/>
      <c r="LLK863" s="399"/>
      <c r="LLL863" s="399"/>
      <c r="LLM863" s="399"/>
      <c r="LLN863" s="399"/>
      <c r="LLO863" s="399"/>
      <c r="LLP863" s="399"/>
      <c r="LLQ863" s="399"/>
      <c r="LLR863" s="399"/>
      <c r="LLS863" s="399"/>
      <c r="LLT863" s="399"/>
      <c r="LLU863" s="399"/>
      <c r="LLV863" s="399"/>
      <c r="LLW863" s="399"/>
      <c r="LLX863" s="399"/>
      <c r="LLY863" s="399"/>
      <c r="LLZ863" s="399"/>
      <c r="LMA863" s="399"/>
      <c r="LMB863" s="399"/>
      <c r="LMC863" s="399"/>
      <c r="LMD863" s="399"/>
      <c r="LME863" s="399"/>
      <c r="LMF863" s="399"/>
      <c r="LMG863" s="399"/>
      <c r="LMH863" s="399"/>
      <c r="LMI863" s="399"/>
      <c r="LMJ863" s="399"/>
      <c r="LMK863" s="399"/>
      <c r="LML863" s="399"/>
      <c r="LMM863" s="399"/>
      <c r="LMN863" s="399"/>
      <c r="LMO863" s="399"/>
      <c r="LMP863" s="399"/>
      <c r="LMQ863" s="399"/>
      <c r="LMR863" s="399"/>
      <c r="LMS863" s="399"/>
      <c r="LMT863" s="399"/>
      <c r="LMU863" s="399"/>
      <c r="LMV863" s="399"/>
      <c r="LMW863" s="399"/>
      <c r="LMX863" s="399"/>
      <c r="LMY863" s="399"/>
      <c r="LMZ863" s="399"/>
      <c r="LNA863" s="399"/>
      <c r="LNB863" s="399"/>
      <c r="LNC863" s="399"/>
      <c r="LND863" s="399"/>
      <c r="LNE863" s="399"/>
      <c r="LNF863" s="399"/>
      <c r="LNG863" s="399"/>
      <c r="LNH863" s="399"/>
      <c r="LNI863" s="399"/>
      <c r="LNJ863" s="399"/>
      <c r="LNK863" s="399"/>
      <c r="LNL863" s="399"/>
      <c r="LNM863" s="399"/>
      <c r="LNN863" s="399"/>
      <c r="LNO863" s="399"/>
      <c r="LNP863" s="399"/>
      <c r="LNQ863" s="399"/>
      <c r="LNR863" s="399"/>
      <c r="LNS863" s="399"/>
      <c r="LNT863" s="399"/>
      <c r="LNU863" s="399"/>
      <c r="LNV863" s="399"/>
      <c r="LNW863" s="399"/>
      <c r="LNX863" s="399"/>
      <c r="LNY863" s="399"/>
      <c r="LNZ863" s="399"/>
      <c r="LOA863" s="399"/>
      <c r="LOB863" s="399"/>
      <c r="LOC863" s="399"/>
      <c r="LOD863" s="399"/>
      <c r="LOE863" s="399"/>
      <c r="LOF863" s="399"/>
      <c r="LOG863" s="399"/>
      <c r="LOH863" s="399"/>
      <c r="LOI863" s="399"/>
      <c r="LOJ863" s="399"/>
      <c r="LOK863" s="399"/>
      <c r="LOL863" s="399"/>
      <c r="LOM863" s="399"/>
      <c r="LON863" s="399"/>
      <c r="LOO863" s="399"/>
      <c r="LOP863" s="399"/>
      <c r="LOQ863" s="399"/>
      <c r="LOR863" s="399"/>
      <c r="LOS863" s="399"/>
      <c r="LOT863" s="399"/>
      <c r="LOU863" s="399"/>
      <c r="LOV863" s="399"/>
      <c r="LOW863" s="399"/>
      <c r="LOX863" s="399"/>
      <c r="LOY863" s="399"/>
      <c r="LOZ863" s="399"/>
      <c r="LPA863" s="399"/>
      <c r="LPB863" s="399"/>
      <c r="LPC863" s="399"/>
      <c r="LPD863" s="399"/>
      <c r="LPE863" s="399"/>
      <c r="LPF863" s="399"/>
      <c r="LPG863" s="399"/>
      <c r="LPH863" s="399"/>
      <c r="LPI863" s="399"/>
      <c r="LPJ863" s="399"/>
      <c r="LPK863" s="399"/>
      <c r="LPL863" s="399"/>
      <c r="LPM863" s="399"/>
      <c r="LPN863" s="399"/>
      <c r="LPO863" s="399"/>
      <c r="LPP863" s="399"/>
      <c r="LPQ863" s="399"/>
      <c r="LPR863" s="399"/>
      <c r="LPS863" s="399"/>
      <c r="LPT863" s="399"/>
      <c r="LPU863" s="399"/>
      <c r="LPV863" s="399"/>
      <c r="LPW863" s="399"/>
      <c r="LPX863" s="399"/>
      <c r="LPY863" s="399"/>
      <c r="LPZ863" s="399"/>
      <c r="LQA863" s="399"/>
      <c r="LQB863" s="399"/>
      <c r="LQC863" s="399"/>
      <c r="LQD863" s="399"/>
      <c r="LQE863" s="399"/>
      <c r="LQF863" s="399"/>
      <c r="LQG863" s="399"/>
      <c r="LQH863" s="399"/>
      <c r="LQI863" s="399"/>
      <c r="LQJ863" s="399"/>
      <c r="LQK863" s="399"/>
      <c r="LQL863" s="399"/>
      <c r="LQM863" s="399"/>
      <c r="LQN863" s="399"/>
      <c r="LQO863" s="399"/>
      <c r="LQP863" s="399"/>
      <c r="LQQ863" s="399"/>
      <c r="LQR863" s="399"/>
      <c r="LQS863" s="399"/>
      <c r="LQT863" s="399"/>
      <c r="LQU863" s="399"/>
      <c r="LQV863" s="399"/>
      <c r="LQW863" s="399"/>
      <c r="LQX863" s="399"/>
      <c r="LQY863" s="399"/>
      <c r="LQZ863" s="399"/>
      <c r="LRA863" s="399"/>
      <c r="LRB863" s="399"/>
      <c r="LRC863" s="399"/>
      <c r="LRD863" s="399"/>
      <c r="LRE863" s="399"/>
      <c r="LRF863" s="399"/>
      <c r="LRG863" s="399"/>
      <c r="LRH863" s="399"/>
      <c r="LRI863" s="399"/>
      <c r="LRJ863" s="399"/>
      <c r="LRK863" s="399"/>
      <c r="LRL863" s="399"/>
      <c r="LRM863" s="399"/>
      <c r="LRN863" s="399"/>
      <c r="LRO863" s="399"/>
      <c r="LRP863" s="399"/>
      <c r="LRQ863" s="399"/>
      <c r="LRR863" s="399"/>
      <c r="LRS863" s="399"/>
      <c r="LRT863" s="399"/>
      <c r="LRU863" s="399"/>
      <c r="LRV863" s="399"/>
      <c r="LRW863" s="399"/>
      <c r="LRX863" s="399"/>
      <c r="LRY863" s="399"/>
      <c r="LRZ863" s="399"/>
      <c r="LSA863" s="399"/>
      <c r="LSB863" s="399"/>
      <c r="LSC863" s="399"/>
      <c r="LSD863" s="399"/>
      <c r="LSE863" s="399"/>
      <c r="LSF863" s="399"/>
      <c r="LSG863" s="399"/>
      <c r="LSH863" s="399"/>
      <c r="LSI863" s="399"/>
      <c r="LSJ863" s="399"/>
      <c r="LSK863" s="399"/>
      <c r="LSL863" s="399"/>
      <c r="LSM863" s="399"/>
      <c r="LSN863" s="399"/>
      <c r="LSO863" s="399"/>
      <c r="LSP863" s="399"/>
      <c r="LSQ863" s="399"/>
      <c r="LSR863" s="399"/>
      <c r="LSS863" s="399"/>
      <c r="LST863" s="399"/>
      <c r="LSU863" s="399"/>
      <c r="LSV863" s="399"/>
      <c r="LSW863" s="399"/>
      <c r="LSX863" s="399"/>
      <c r="LSY863" s="399"/>
      <c r="LSZ863" s="399"/>
      <c r="LTA863" s="399"/>
      <c r="LTB863" s="399"/>
      <c r="LTC863" s="399"/>
      <c r="LTD863" s="399"/>
      <c r="LTE863" s="399"/>
      <c r="LTF863" s="399"/>
      <c r="LTG863" s="399"/>
      <c r="LTH863" s="399"/>
      <c r="LTI863" s="399"/>
      <c r="LTJ863" s="399"/>
      <c r="LTK863" s="399"/>
      <c r="LTL863" s="399"/>
      <c r="LTM863" s="399"/>
      <c r="LTN863" s="399"/>
      <c r="LTO863" s="399"/>
      <c r="LTP863" s="399"/>
      <c r="LTQ863" s="399"/>
      <c r="LTR863" s="399"/>
      <c r="LTS863" s="399"/>
      <c r="LTT863" s="399"/>
      <c r="LTU863" s="399"/>
      <c r="LTV863" s="399"/>
      <c r="LTW863" s="399"/>
      <c r="LTX863" s="399"/>
      <c r="LTY863" s="399"/>
      <c r="LTZ863" s="399"/>
      <c r="LUA863" s="399"/>
      <c r="LUB863" s="399"/>
      <c r="LUC863" s="399"/>
      <c r="LUD863" s="399"/>
      <c r="LUE863" s="399"/>
      <c r="LUF863" s="399"/>
      <c r="LUG863" s="399"/>
      <c r="LUH863" s="399"/>
      <c r="LUI863" s="399"/>
      <c r="LUJ863" s="399"/>
      <c r="LUK863" s="399"/>
      <c r="LUL863" s="399"/>
      <c r="LUM863" s="399"/>
      <c r="LUN863" s="399"/>
      <c r="LUO863" s="399"/>
      <c r="LUP863" s="399"/>
      <c r="LUQ863" s="399"/>
      <c r="LUR863" s="399"/>
      <c r="LUS863" s="399"/>
      <c r="LUT863" s="399"/>
      <c r="LUU863" s="399"/>
      <c r="LUV863" s="399"/>
      <c r="LUW863" s="399"/>
      <c r="LUX863" s="399"/>
      <c r="LUY863" s="399"/>
      <c r="LUZ863" s="399"/>
      <c r="LVA863" s="399"/>
      <c r="LVB863" s="399"/>
      <c r="LVC863" s="399"/>
      <c r="LVD863" s="399"/>
      <c r="LVE863" s="399"/>
      <c r="LVF863" s="399"/>
      <c r="LVG863" s="399"/>
      <c r="LVH863" s="399"/>
      <c r="LVI863" s="399"/>
      <c r="LVJ863" s="399"/>
      <c r="LVK863" s="399"/>
      <c r="LVL863" s="399"/>
      <c r="LVM863" s="399"/>
      <c r="LVN863" s="399"/>
      <c r="LVO863" s="399"/>
      <c r="LVP863" s="399"/>
      <c r="LVQ863" s="399"/>
      <c r="LVR863" s="399"/>
      <c r="LVS863" s="399"/>
      <c r="LVT863" s="399"/>
      <c r="LVU863" s="399"/>
      <c r="LVV863" s="399"/>
      <c r="LVW863" s="399"/>
      <c r="LVX863" s="399"/>
      <c r="LVY863" s="399"/>
      <c r="LVZ863" s="399"/>
      <c r="LWA863" s="399"/>
      <c r="LWB863" s="399"/>
      <c r="LWC863" s="399"/>
      <c r="LWD863" s="399"/>
      <c r="LWE863" s="399"/>
      <c r="LWF863" s="399"/>
      <c r="LWG863" s="399"/>
      <c r="LWH863" s="399"/>
      <c r="LWI863" s="399"/>
      <c r="LWJ863" s="399"/>
      <c r="LWK863" s="399"/>
      <c r="LWL863" s="399"/>
      <c r="LWM863" s="399"/>
      <c r="LWN863" s="399"/>
      <c r="LWO863" s="399"/>
      <c r="LWP863" s="399"/>
      <c r="LWQ863" s="399"/>
      <c r="LWR863" s="399"/>
      <c r="LWS863" s="399"/>
      <c r="LWT863" s="399"/>
      <c r="LWU863" s="399"/>
      <c r="LWV863" s="399"/>
      <c r="LWW863" s="399"/>
      <c r="LWX863" s="399"/>
      <c r="LWY863" s="399"/>
      <c r="LWZ863" s="399"/>
      <c r="LXA863" s="399"/>
      <c r="LXB863" s="399"/>
      <c r="LXC863" s="399"/>
      <c r="LXD863" s="399"/>
      <c r="LXE863" s="399"/>
      <c r="LXF863" s="399"/>
      <c r="LXG863" s="399"/>
      <c r="LXH863" s="399"/>
      <c r="LXI863" s="399"/>
      <c r="LXJ863" s="399"/>
      <c r="LXK863" s="399"/>
      <c r="LXL863" s="399"/>
      <c r="LXM863" s="399"/>
      <c r="LXN863" s="399"/>
      <c r="LXO863" s="399"/>
      <c r="LXP863" s="399"/>
      <c r="LXQ863" s="399"/>
      <c r="LXR863" s="399"/>
      <c r="LXS863" s="399"/>
      <c r="LXT863" s="399"/>
      <c r="LXU863" s="399"/>
      <c r="LXV863" s="399"/>
      <c r="LXW863" s="399"/>
      <c r="LXX863" s="399"/>
      <c r="LXY863" s="399"/>
      <c r="LXZ863" s="399"/>
      <c r="LYA863" s="399"/>
      <c r="LYB863" s="399"/>
      <c r="LYC863" s="399"/>
      <c r="LYD863" s="399"/>
      <c r="LYE863" s="399"/>
      <c r="LYF863" s="399"/>
      <c r="LYG863" s="399"/>
      <c r="LYH863" s="399"/>
      <c r="LYI863" s="399"/>
      <c r="LYJ863" s="399"/>
      <c r="LYK863" s="399"/>
      <c r="LYL863" s="399"/>
      <c r="LYM863" s="399"/>
      <c r="LYN863" s="399"/>
      <c r="LYO863" s="399"/>
      <c r="LYP863" s="399"/>
      <c r="LYQ863" s="399"/>
      <c r="LYR863" s="399"/>
      <c r="LYS863" s="399"/>
      <c r="LYT863" s="399"/>
      <c r="LYU863" s="399"/>
      <c r="LYV863" s="399"/>
      <c r="LYW863" s="399"/>
      <c r="LYX863" s="399"/>
      <c r="LYY863" s="399"/>
      <c r="LYZ863" s="399"/>
      <c r="LZA863" s="399"/>
      <c r="LZB863" s="399"/>
      <c r="LZC863" s="399"/>
      <c r="LZD863" s="399"/>
      <c r="LZE863" s="399"/>
      <c r="LZF863" s="399"/>
      <c r="LZG863" s="399"/>
      <c r="LZH863" s="399"/>
      <c r="LZI863" s="399"/>
      <c r="LZJ863" s="399"/>
      <c r="LZK863" s="399"/>
      <c r="LZL863" s="399"/>
      <c r="LZM863" s="399"/>
      <c r="LZN863" s="399"/>
      <c r="LZO863" s="399"/>
      <c r="LZP863" s="399"/>
      <c r="LZQ863" s="399"/>
      <c r="LZR863" s="399"/>
      <c r="LZS863" s="399"/>
      <c r="LZT863" s="399"/>
      <c r="LZU863" s="399"/>
      <c r="LZV863" s="399"/>
      <c r="LZW863" s="399"/>
      <c r="LZX863" s="399"/>
      <c r="LZY863" s="399"/>
      <c r="LZZ863" s="399"/>
      <c r="MAA863" s="399"/>
      <c r="MAB863" s="399"/>
      <c r="MAC863" s="399"/>
      <c r="MAD863" s="399"/>
      <c r="MAE863" s="399"/>
      <c r="MAF863" s="399"/>
      <c r="MAG863" s="399"/>
      <c r="MAH863" s="399"/>
      <c r="MAI863" s="399"/>
      <c r="MAJ863" s="399"/>
      <c r="MAK863" s="399"/>
      <c r="MAL863" s="399"/>
      <c r="MAM863" s="399"/>
      <c r="MAN863" s="399"/>
      <c r="MAO863" s="399"/>
      <c r="MAP863" s="399"/>
      <c r="MAQ863" s="399"/>
      <c r="MAR863" s="399"/>
      <c r="MAS863" s="399"/>
      <c r="MAT863" s="399"/>
      <c r="MAU863" s="399"/>
      <c r="MAV863" s="399"/>
      <c r="MAW863" s="399"/>
      <c r="MAX863" s="399"/>
      <c r="MAY863" s="399"/>
      <c r="MAZ863" s="399"/>
      <c r="MBA863" s="399"/>
      <c r="MBB863" s="399"/>
      <c r="MBC863" s="399"/>
      <c r="MBD863" s="399"/>
      <c r="MBE863" s="399"/>
      <c r="MBF863" s="399"/>
      <c r="MBG863" s="399"/>
      <c r="MBH863" s="399"/>
      <c r="MBI863" s="399"/>
      <c r="MBJ863" s="399"/>
      <c r="MBK863" s="399"/>
      <c r="MBL863" s="399"/>
      <c r="MBM863" s="399"/>
      <c r="MBN863" s="399"/>
      <c r="MBO863" s="399"/>
      <c r="MBP863" s="399"/>
      <c r="MBQ863" s="399"/>
      <c r="MBR863" s="399"/>
      <c r="MBS863" s="399"/>
      <c r="MBT863" s="399"/>
      <c r="MBU863" s="399"/>
      <c r="MBV863" s="399"/>
      <c r="MBW863" s="399"/>
      <c r="MBX863" s="399"/>
      <c r="MBY863" s="399"/>
      <c r="MBZ863" s="399"/>
      <c r="MCA863" s="399"/>
      <c r="MCB863" s="399"/>
      <c r="MCC863" s="399"/>
      <c r="MCD863" s="399"/>
      <c r="MCE863" s="399"/>
      <c r="MCF863" s="399"/>
      <c r="MCG863" s="399"/>
      <c r="MCH863" s="399"/>
      <c r="MCI863" s="399"/>
      <c r="MCJ863" s="399"/>
      <c r="MCK863" s="399"/>
      <c r="MCL863" s="399"/>
      <c r="MCM863" s="399"/>
      <c r="MCN863" s="399"/>
      <c r="MCO863" s="399"/>
      <c r="MCP863" s="399"/>
      <c r="MCQ863" s="399"/>
      <c r="MCR863" s="399"/>
      <c r="MCS863" s="399"/>
      <c r="MCT863" s="399"/>
      <c r="MCU863" s="399"/>
      <c r="MCV863" s="399"/>
      <c r="MCW863" s="399"/>
      <c r="MCX863" s="399"/>
      <c r="MCY863" s="399"/>
      <c r="MCZ863" s="399"/>
      <c r="MDA863" s="399"/>
      <c r="MDB863" s="399"/>
      <c r="MDC863" s="399"/>
      <c r="MDD863" s="399"/>
      <c r="MDE863" s="399"/>
      <c r="MDF863" s="399"/>
      <c r="MDG863" s="399"/>
      <c r="MDH863" s="399"/>
      <c r="MDI863" s="399"/>
      <c r="MDJ863" s="399"/>
      <c r="MDK863" s="399"/>
      <c r="MDL863" s="399"/>
      <c r="MDM863" s="399"/>
      <c r="MDN863" s="399"/>
      <c r="MDO863" s="399"/>
      <c r="MDP863" s="399"/>
      <c r="MDQ863" s="399"/>
      <c r="MDR863" s="399"/>
      <c r="MDS863" s="399"/>
      <c r="MDT863" s="399"/>
      <c r="MDU863" s="399"/>
      <c r="MDV863" s="399"/>
      <c r="MDW863" s="399"/>
      <c r="MDX863" s="399"/>
      <c r="MDY863" s="399"/>
      <c r="MDZ863" s="399"/>
      <c r="MEA863" s="399"/>
      <c r="MEB863" s="399"/>
      <c r="MEC863" s="399"/>
      <c r="MED863" s="399"/>
      <c r="MEE863" s="399"/>
      <c r="MEF863" s="399"/>
      <c r="MEG863" s="399"/>
      <c r="MEH863" s="399"/>
      <c r="MEI863" s="399"/>
      <c r="MEJ863" s="399"/>
      <c r="MEK863" s="399"/>
      <c r="MEL863" s="399"/>
      <c r="MEM863" s="399"/>
      <c r="MEN863" s="399"/>
      <c r="MEO863" s="399"/>
      <c r="MEP863" s="399"/>
      <c r="MEQ863" s="399"/>
      <c r="MER863" s="399"/>
      <c r="MES863" s="399"/>
      <c r="MET863" s="399"/>
      <c r="MEU863" s="399"/>
      <c r="MEV863" s="399"/>
      <c r="MEW863" s="399"/>
      <c r="MEX863" s="399"/>
      <c r="MEY863" s="399"/>
      <c r="MEZ863" s="399"/>
      <c r="MFA863" s="399"/>
      <c r="MFB863" s="399"/>
      <c r="MFC863" s="399"/>
      <c r="MFD863" s="399"/>
      <c r="MFE863" s="399"/>
      <c r="MFF863" s="399"/>
      <c r="MFG863" s="399"/>
      <c r="MFH863" s="399"/>
      <c r="MFI863" s="399"/>
      <c r="MFJ863" s="399"/>
      <c r="MFK863" s="399"/>
      <c r="MFL863" s="399"/>
      <c r="MFM863" s="399"/>
      <c r="MFN863" s="399"/>
      <c r="MFO863" s="399"/>
      <c r="MFP863" s="399"/>
      <c r="MFQ863" s="399"/>
      <c r="MFR863" s="399"/>
      <c r="MFS863" s="399"/>
      <c r="MFT863" s="399"/>
      <c r="MFU863" s="399"/>
      <c r="MFV863" s="399"/>
      <c r="MFW863" s="399"/>
      <c r="MFX863" s="399"/>
      <c r="MFY863" s="399"/>
      <c r="MFZ863" s="399"/>
      <c r="MGA863" s="399"/>
      <c r="MGB863" s="399"/>
      <c r="MGC863" s="399"/>
      <c r="MGD863" s="399"/>
      <c r="MGE863" s="399"/>
      <c r="MGF863" s="399"/>
      <c r="MGG863" s="399"/>
      <c r="MGH863" s="399"/>
      <c r="MGI863" s="399"/>
      <c r="MGJ863" s="399"/>
      <c r="MGK863" s="399"/>
      <c r="MGL863" s="399"/>
      <c r="MGM863" s="399"/>
      <c r="MGN863" s="399"/>
      <c r="MGO863" s="399"/>
      <c r="MGP863" s="399"/>
      <c r="MGQ863" s="399"/>
      <c r="MGR863" s="399"/>
      <c r="MGS863" s="399"/>
      <c r="MGT863" s="399"/>
      <c r="MGU863" s="399"/>
      <c r="MGV863" s="399"/>
      <c r="MGW863" s="399"/>
      <c r="MGX863" s="399"/>
      <c r="MGY863" s="399"/>
      <c r="MGZ863" s="399"/>
      <c r="MHA863" s="399"/>
      <c r="MHB863" s="399"/>
      <c r="MHC863" s="399"/>
      <c r="MHD863" s="399"/>
      <c r="MHE863" s="399"/>
      <c r="MHF863" s="399"/>
      <c r="MHG863" s="399"/>
      <c r="MHH863" s="399"/>
      <c r="MHI863" s="399"/>
      <c r="MHJ863" s="399"/>
      <c r="MHK863" s="399"/>
      <c r="MHL863" s="399"/>
      <c r="MHM863" s="399"/>
      <c r="MHN863" s="399"/>
      <c r="MHO863" s="399"/>
      <c r="MHP863" s="399"/>
      <c r="MHQ863" s="399"/>
      <c r="MHR863" s="399"/>
      <c r="MHS863" s="399"/>
      <c r="MHT863" s="399"/>
      <c r="MHU863" s="399"/>
      <c r="MHV863" s="399"/>
      <c r="MHW863" s="399"/>
      <c r="MHX863" s="399"/>
      <c r="MHY863" s="399"/>
      <c r="MHZ863" s="399"/>
      <c r="MIA863" s="399"/>
      <c r="MIB863" s="399"/>
      <c r="MIC863" s="399"/>
      <c r="MID863" s="399"/>
      <c r="MIE863" s="399"/>
      <c r="MIF863" s="399"/>
      <c r="MIG863" s="399"/>
      <c r="MIH863" s="399"/>
      <c r="MII863" s="399"/>
      <c r="MIJ863" s="399"/>
      <c r="MIK863" s="399"/>
      <c r="MIL863" s="399"/>
      <c r="MIM863" s="399"/>
      <c r="MIN863" s="399"/>
      <c r="MIO863" s="399"/>
      <c r="MIP863" s="399"/>
      <c r="MIQ863" s="399"/>
      <c r="MIR863" s="399"/>
      <c r="MIS863" s="399"/>
      <c r="MIT863" s="399"/>
      <c r="MIU863" s="399"/>
      <c r="MIV863" s="399"/>
      <c r="MIW863" s="399"/>
      <c r="MIX863" s="399"/>
      <c r="MIY863" s="399"/>
      <c r="MIZ863" s="399"/>
      <c r="MJA863" s="399"/>
      <c r="MJB863" s="399"/>
      <c r="MJC863" s="399"/>
      <c r="MJD863" s="399"/>
      <c r="MJE863" s="399"/>
      <c r="MJF863" s="399"/>
      <c r="MJG863" s="399"/>
      <c r="MJH863" s="399"/>
      <c r="MJI863" s="399"/>
      <c r="MJJ863" s="399"/>
      <c r="MJK863" s="399"/>
      <c r="MJL863" s="399"/>
      <c r="MJM863" s="399"/>
      <c r="MJN863" s="399"/>
      <c r="MJO863" s="399"/>
      <c r="MJP863" s="399"/>
      <c r="MJQ863" s="399"/>
      <c r="MJR863" s="399"/>
      <c r="MJS863" s="399"/>
      <c r="MJT863" s="399"/>
      <c r="MJU863" s="399"/>
      <c r="MJV863" s="399"/>
      <c r="MJW863" s="399"/>
      <c r="MJX863" s="399"/>
      <c r="MJY863" s="399"/>
      <c r="MJZ863" s="399"/>
      <c r="MKA863" s="399"/>
      <c r="MKB863" s="399"/>
      <c r="MKC863" s="399"/>
      <c r="MKD863" s="399"/>
      <c r="MKE863" s="399"/>
      <c r="MKF863" s="399"/>
      <c r="MKG863" s="399"/>
      <c r="MKH863" s="399"/>
      <c r="MKI863" s="399"/>
      <c r="MKJ863" s="399"/>
      <c r="MKK863" s="399"/>
      <c r="MKL863" s="399"/>
      <c r="MKM863" s="399"/>
      <c r="MKN863" s="399"/>
      <c r="MKO863" s="399"/>
      <c r="MKP863" s="399"/>
      <c r="MKQ863" s="399"/>
      <c r="MKR863" s="399"/>
      <c r="MKS863" s="399"/>
      <c r="MKT863" s="399"/>
      <c r="MKU863" s="399"/>
      <c r="MKV863" s="399"/>
      <c r="MKW863" s="399"/>
      <c r="MKX863" s="399"/>
      <c r="MKY863" s="399"/>
      <c r="MKZ863" s="399"/>
      <c r="MLA863" s="399"/>
      <c r="MLB863" s="399"/>
      <c r="MLC863" s="399"/>
      <c r="MLD863" s="399"/>
      <c r="MLE863" s="399"/>
      <c r="MLF863" s="399"/>
      <c r="MLG863" s="399"/>
      <c r="MLH863" s="399"/>
      <c r="MLI863" s="399"/>
      <c r="MLJ863" s="399"/>
      <c r="MLK863" s="399"/>
      <c r="MLL863" s="399"/>
      <c r="MLM863" s="399"/>
      <c r="MLN863" s="399"/>
      <c r="MLO863" s="399"/>
      <c r="MLP863" s="399"/>
      <c r="MLQ863" s="399"/>
      <c r="MLR863" s="399"/>
      <c r="MLS863" s="399"/>
      <c r="MLT863" s="399"/>
      <c r="MLU863" s="399"/>
      <c r="MLV863" s="399"/>
      <c r="MLW863" s="399"/>
      <c r="MLX863" s="399"/>
      <c r="MLY863" s="399"/>
      <c r="MLZ863" s="399"/>
      <c r="MMA863" s="399"/>
      <c r="MMB863" s="399"/>
      <c r="MMC863" s="399"/>
      <c r="MMD863" s="399"/>
      <c r="MME863" s="399"/>
      <c r="MMF863" s="399"/>
      <c r="MMG863" s="399"/>
      <c r="MMH863" s="399"/>
      <c r="MMI863" s="399"/>
      <c r="MMJ863" s="399"/>
      <c r="MMK863" s="399"/>
      <c r="MML863" s="399"/>
      <c r="MMM863" s="399"/>
      <c r="MMN863" s="399"/>
      <c r="MMO863" s="399"/>
      <c r="MMP863" s="399"/>
      <c r="MMQ863" s="399"/>
      <c r="MMR863" s="399"/>
      <c r="MMS863" s="399"/>
      <c r="MMT863" s="399"/>
      <c r="MMU863" s="399"/>
      <c r="MMV863" s="399"/>
      <c r="MMW863" s="399"/>
      <c r="MMX863" s="399"/>
      <c r="MMY863" s="399"/>
      <c r="MMZ863" s="399"/>
      <c r="MNA863" s="399"/>
      <c r="MNB863" s="399"/>
      <c r="MNC863" s="399"/>
      <c r="MND863" s="399"/>
      <c r="MNE863" s="399"/>
      <c r="MNF863" s="399"/>
      <c r="MNG863" s="399"/>
      <c r="MNH863" s="399"/>
      <c r="MNI863" s="399"/>
      <c r="MNJ863" s="399"/>
      <c r="MNK863" s="399"/>
      <c r="MNL863" s="399"/>
      <c r="MNM863" s="399"/>
      <c r="MNN863" s="399"/>
      <c r="MNO863" s="399"/>
      <c r="MNP863" s="399"/>
      <c r="MNQ863" s="399"/>
      <c r="MNR863" s="399"/>
      <c r="MNS863" s="399"/>
      <c r="MNT863" s="399"/>
      <c r="MNU863" s="399"/>
      <c r="MNV863" s="399"/>
      <c r="MNW863" s="399"/>
      <c r="MNX863" s="399"/>
      <c r="MNY863" s="399"/>
      <c r="MNZ863" s="399"/>
      <c r="MOA863" s="399"/>
      <c r="MOB863" s="399"/>
      <c r="MOC863" s="399"/>
      <c r="MOD863" s="399"/>
      <c r="MOE863" s="399"/>
      <c r="MOF863" s="399"/>
      <c r="MOG863" s="399"/>
      <c r="MOH863" s="399"/>
      <c r="MOI863" s="399"/>
      <c r="MOJ863" s="399"/>
      <c r="MOK863" s="399"/>
      <c r="MOL863" s="399"/>
      <c r="MOM863" s="399"/>
      <c r="MON863" s="399"/>
      <c r="MOO863" s="399"/>
      <c r="MOP863" s="399"/>
      <c r="MOQ863" s="399"/>
      <c r="MOR863" s="399"/>
      <c r="MOS863" s="399"/>
      <c r="MOT863" s="399"/>
      <c r="MOU863" s="399"/>
      <c r="MOV863" s="399"/>
      <c r="MOW863" s="399"/>
      <c r="MOX863" s="399"/>
      <c r="MOY863" s="399"/>
      <c r="MOZ863" s="399"/>
      <c r="MPA863" s="399"/>
      <c r="MPB863" s="399"/>
      <c r="MPC863" s="399"/>
      <c r="MPD863" s="399"/>
      <c r="MPE863" s="399"/>
      <c r="MPF863" s="399"/>
      <c r="MPG863" s="399"/>
      <c r="MPH863" s="399"/>
      <c r="MPI863" s="399"/>
      <c r="MPJ863" s="399"/>
      <c r="MPK863" s="399"/>
      <c r="MPL863" s="399"/>
      <c r="MPM863" s="399"/>
      <c r="MPN863" s="399"/>
      <c r="MPO863" s="399"/>
      <c r="MPP863" s="399"/>
      <c r="MPQ863" s="399"/>
      <c r="MPR863" s="399"/>
      <c r="MPS863" s="399"/>
      <c r="MPT863" s="399"/>
      <c r="MPU863" s="399"/>
      <c r="MPV863" s="399"/>
      <c r="MPW863" s="399"/>
      <c r="MPX863" s="399"/>
      <c r="MPY863" s="399"/>
      <c r="MPZ863" s="399"/>
      <c r="MQA863" s="399"/>
      <c r="MQB863" s="399"/>
      <c r="MQC863" s="399"/>
      <c r="MQD863" s="399"/>
      <c r="MQE863" s="399"/>
      <c r="MQF863" s="399"/>
      <c r="MQG863" s="399"/>
      <c r="MQH863" s="399"/>
      <c r="MQI863" s="399"/>
      <c r="MQJ863" s="399"/>
      <c r="MQK863" s="399"/>
      <c r="MQL863" s="399"/>
      <c r="MQM863" s="399"/>
      <c r="MQN863" s="399"/>
      <c r="MQO863" s="399"/>
      <c r="MQP863" s="399"/>
      <c r="MQQ863" s="399"/>
      <c r="MQR863" s="399"/>
      <c r="MQS863" s="399"/>
      <c r="MQT863" s="399"/>
      <c r="MQU863" s="399"/>
      <c r="MQV863" s="399"/>
      <c r="MQW863" s="399"/>
      <c r="MQX863" s="399"/>
      <c r="MQY863" s="399"/>
      <c r="MQZ863" s="399"/>
      <c r="MRA863" s="399"/>
      <c r="MRB863" s="399"/>
      <c r="MRC863" s="399"/>
      <c r="MRD863" s="399"/>
      <c r="MRE863" s="399"/>
      <c r="MRF863" s="399"/>
      <c r="MRG863" s="399"/>
      <c r="MRH863" s="399"/>
      <c r="MRI863" s="399"/>
      <c r="MRJ863" s="399"/>
      <c r="MRK863" s="399"/>
      <c r="MRL863" s="399"/>
      <c r="MRM863" s="399"/>
      <c r="MRN863" s="399"/>
      <c r="MRO863" s="399"/>
      <c r="MRP863" s="399"/>
      <c r="MRQ863" s="399"/>
      <c r="MRR863" s="399"/>
      <c r="MRS863" s="399"/>
      <c r="MRT863" s="399"/>
      <c r="MRU863" s="399"/>
      <c r="MRV863" s="399"/>
      <c r="MRW863" s="399"/>
      <c r="MRX863" s="399"/>
      <c r="MRY863" s="399"/>
      <c r="MRZ863" s="399"/>
      <c r="MSA863" s="399"/>
      <c r="MSB863" s="399"/>
      <c r="MSC863" s="399"/>
      <c r="MSD863" s="399"/>
      <c r="MSE863" s="399"/>
      <c r="MSF863" s="399"/>
      <c r="MSG863" s="399"/>
      <c r="MSH863" s="399"/>
      <c r="MSI863" s="399"/>
      <c r="MSJ863" s="399"/>
      <c r="MSK863" s="399"/>
      <c r="MSL863" s="399"/>
      <c r="MSM863" s="399"/>
      <c r="MSN863" s="399"/>
      <c r="MSO863" s="399"/>
      <c r="MSP863" s="399"/>
      <c r="MSQ863" s="399"/>
      <c r="MSR863" s="399"/>
      <c r="MSS863" s="399"/>
      <c r="MST863" s="399"/>
      <c r="MSU863" s="399"/>
      <c r="MSV863" s="399"/>
      <c r="MSW863" s="399"/>
      <c r="MSX863" s="399"/>
      <c r="MSY863" s="399"/>
      <c r="MSZ863" s="399"/>
      <c r="MTA863" s="399"/>
      <c r="MTB863" s="399"/>
      <c r="MTC863" s="399"/>
      <c r="MTD863" s="399"/>
      <c r="MTE863" s="399"/>
      <c r="MTF863" s="399"/>
      <c r="MTG863" s="399"/>
      <c r="MTH863" s="399"/>
      <c r="MTI863" s="399"/>
      <c r="MTJ863" s="399"/>
      <c r="MTK863" s="399"/>
      <c r="MTL863" s="399"/>
      <c r="MTM863" s="399"/>
      <c r="MTN863" s="399"/>
      <c r="MTO863" s="399"/>
      <c r="MTP863" s="399"/>
      <c r="MTQ863" s="399"/>
      <c r="MTR863" s="399"/>
      <c r="MTS863" s="399"/>
      <c r="MTT863" s="399"/>
      <c r="MTU863" s="399"/>
      <c r="MTV863" s="399"/>
      <c r="MTW863" s="399"/>
      <c r="MTX863" s="399"/>
      <c r="MTY863" s="399"/>
      <c r="MTZ863" s="399"/>
      <c r="MUA863" s="399"/>
      <c r="MUB863" s="399"/>
      <c r="MUC863" s="399"/>
      <c r="MUD863" s="399"/>
      <c r="MUE863" s="399"/>
      <c r="MUF863" s="399"/>
      <c r="MUG863" s="399"/>
      <c r="MUH863" s="399"/>
      <c r="MUI863" s="399"/>
      <c r="MUJ863" s="399"/>
      <c r="MUK863" s="399"/>
      <c r="MUL863" s="399"/>
      <c r="MUM863" s="399"/>
      <c r="MUN863" s="399"/>
      <c r="MUO863" s="399"/>
      <c r="MUP863" s="399"/>
      <c r="MUQ863" s="399"/>
      <c r="MUR863" s="399"/>
      <c r="MUS863" s="399"/>
      <c r="MUT863" s="399"/>
      <c r="MUU863" s="399"/>
      <c r="MUV863" s="399"/>
      <c r="MUW863" s="399"/>
      <c r="MUX863" s="399"/>
      <c r="MUY863" s="399"/>
      <c r="MUZ863" s="399"/>
      <c r="MVA863" s="399"/>
      <c r="MVB863" s="399"/>
      <c r="MVC863" s="399"/>
      <c r="MVD863" s="399"/>
      <c r="MVE863" s="399"/>
      <c r="MVF863" s="399"/>
      <c r="MVG863" s="399"/>
      <c r="MVH863" s="399"/>
      <c r="MVI863" s="399"/>
      <c r="MVJ863" s="399"/>
      <c r="MVK863" s="399"/>
      <c r="MVL863" s="399"/>
      <c r="MVM863" s="399"/>
      <c r="MVN863" s="399"/>
      <c r="MVO863" s="399"/>
      <c r="MVP863" s="399"/>
      <c r="MVQ863" s="399"/>
      <c r="MVR863" s="399"/>
      <c r="MVS863" s="399"/>
      <c r="MVT863" s="399"/>
      <c r="MVU863" s="399"/>
      <c r="MVV863" s="399"/>
      <c r="MVW863" s="399"/>
      <c r="MVX863" s="399"/>
      <c r="MVY863" s="399"/>
      <c r="MVZ863" s="399"/>
      <c r="MWA863" s="399"/>
      <c r="MWB863" s="399"/>
      <c r="MWC863" s="399"/>
      <c r="MWD863" s="399"/>
      <c r="MWE863" s="399"/>
      <c r="MWF863" s="399"/>
      <c r="MWG863" s="399"/>
      <c r="MWH863" s="399"/>
      <c r="MWI863" s="399"/>
      <c r="MWJ863" s="399"/>
      <c r="MWK863" s="399"/>
      <c r="MWL863" s="399"/>
      <c r="MWM863" s="399"/>
      <c r="MWN863" s="399"/>
      <c r="MWO863" s="399"/>
      <c r="MWP863" s="399"/>
      <c r="MWQ863" s="399"/>
      <c r="MWR863" s="399"/>
      <c r="MWS863" s="399"/>
      <c r="MWT863" s="399"/>
      <c r="MWU863" s="399"/>
      <c r="MWV863" s="399"/>
      <c r="MWW863" s="399"/>
      <c r="MWX863" s="399"/>
      <c r="MWY863" s="399"/>
      <c r="MWZ863" s="399"/>
      <c r="MXA863" s="399"/>
      <c r="MXB863" s="399"/>
      <c r="MXC863" s="399"/>
      <c r="MXD863" s="399"/>
      <c r="MXE863" s="399"/>
      <c r="MXF863" s="399"/>
      <c r="MXG863" s="399"/>
      <c r="MXH863" s="399"/>
      <c r="MXI863" s="399"/>
      <c r="MXJ863" s="399"/>
      <c r="MXK863" s="399"/>
      <c r="MXL863" s="399"/>
      <c r="MXM863" s="399"/>
      <c r="MXN863" s="399"/>
      <c r="MXO863" s="399"/>
      <c r="MXP863" s="399"/>
      <c r="MXQ863" s="399"/>
      <c r="MXR863" s="399"/>
      <c r="MXS863" s="399"/>
      <c r="MXT863" s="399"/>
      <c r="MXU863" s="399"/>
      <c r="MXV863" s="399"/>
      <c r="MXW863" s="399"/>
      <c r="MXX863" s="399"/>
      <c r="MXY863" s="399"/>
      <c r="MXZ863" s="399"/>
      <c r="MYA863" s="399"/>
      <c r="MYB863" s="399"/>
      <c r="MYC863" s="399"/>
      <c r="MYD863" s="399"/>
      <c r="MYE863" s="399"/>
      <c r="MYF863" s="399"/>
      <c r="MYG863" s="399"/>
      <c r="MYH863" s="399"/>
      <c r="MYI863" s="399"/>
      <c r="MYJ863" s="399"/>
      <c r="MYK863" s="399"/>
      <c r="MYL863" s="399"/>
      <c r="MYM863" s="399"/>
      <c r="MYN863" s="399"/>
      <c r="MYO863" s="399"/>
      <c r="MYP863" s="399"/>
      <c r="MYQ863" s="399"/>
      <c r="MYR863" s="399"/>
      <c r="MYS863" s="399"/>
      <c r="MYT863" s="399"/>
      <c r="MYU863" s="399"/>
      <c r="MYV863" s="399"/>
      <c r="MYW863" s="399"/>
      <c r="MYX863" s="399"/>
      <c r="MYY863" s="399"/>
      <c r="MYZ863" s="399"/>
      <c r="MZA863" s="399"/>
      <c r="MZB863" s="399"/>
      <c r="MZC863" s="399"/>
      <c r="MZD863" s="399"/>
      <c r="MZE863" s="399"/>
      <c r="MZF863" s="399"/>
      <c r="MZG863" s="399"/>
      <c r="MZH863" s="399"/>
      <c r="MZI863" s="399"/>
      <c r="MZJ863" s="399"/>
      <c r="MZK863" s="399"/>
      <c r="MZL863" s="399"/>
      <c r="MZM863" s="399"/>
      <c r="MZN863" s="399"/>
      <c r="MZO863" s="399"/>
      <c r="MZP863" s="399"/>
      <c r="MZQ863" s="399"/>
      <c r="MZR863" s="399"/>
      <c r="MZS863" s="399"/>
      <c r="MZT863" s="399"/>
      <c r="MZU863" s="399"/>
      <c r="MZV863" s="399"/>
      <c r="MZW863" s="399"/>
      <c r="MZX863" s="399"/>
      <c r="MZY863" s="399"/>
      <c r="MZZ863" s="399"/>
      <c r="NAA863" s="399"/>
      <c r="NAB863" s="399"/>
      <c r="NAC863" s="399"/>
      <c r="NAD863" s="399"/>
      <c r="NAE863" s="399"/>
      <c r="NAF863" s="399"/>
      <c r="NAG863" s="399"/>
      <c r="NAH863" s="399"/>
      <c r="NAI863" s="399"/>
      <c r="NAJ863" s="399"/>
      <c r="NAK863" s="399"/>
      <c r="NAL863" s="399"/>
      <c r="NAM863" s="399"/>
      <c r="NAN863" s="399"/>
      <c r="NAO863" s="399"/>
      <c r="NAP863" s="399"/>
      <c r="NAQ863" s="399"/>
      <c r="NAR863" s="399"/>
      <c r="NAS863" s="399"/>
      <c r="NAT863" s="399"/>
      <c r="NAU863" s="399"/>
      <c r="NAV863" s="399"/>
      <c r="NAW863" s="399"/>
      <c r="NAX863" s="399"/>
      <c r="NAY863" s="399"/>
      <c r="NAZ863" s="399"/>
      <c r="NBA863" s="399"/>
      <c r="NBB863" s="399"/>
      <c r="NBC863" s="399"/>
      <c r="NBD863" s="399"/>
      <c r="NBE863" s="399"/>
      <c r="NBF863" s="399"/>
      <c r="NBG863" s="399"/>
      <c r="NBH863" s="399"/>
      <c r="NBI863" s="399"/>
      <c r="NBJ863" s="399"/>
      <c r="NBK863" s="399"/>
      <c r="NBL863" s="399"/>
      <c r="NBM863" s="399"/>
      <c r="NBN863" s="399"/>
      <c r="NBO863" s="399"/>
      <c r="NBP863" s="399"/>
      <c r="NBQ863" s="399"/>
      <c r="NBR863" s="399"/>
      <c r="NBS863" s="399"/>
      <c r="NBT863" s="399"/>
      <c r="NBU863" s="399"/>
      <c r="NBV863" s="399"/>
      <c r="NBW863" s="399"/>
      <c r="NBX863" s="399"/>
      <c r="NBY863" s="399"/>
      <c r="NBZ863" s="399"/>
      <c r="NCA863" s="399"/>
      <c r="NCB863" s="399"/>
      <c r="NCC863" s="399"/>
      <c r="NCD863" s="399"/>
      <c r="NCE863" s="399"/>
      <c r="NCF863" s="399"/>
      <c r="NCG863" s="399"/>
      <c r="NCH863" s="399"/>
      <c r="NCI863" s="399"/>
      <c r="NCJ863" s="399"/>
      <c r="NCK863" s="399"/>
      <c r="NCL863" s="399"/>
      <c r="NCM863" s="399"/>
      <c r="NCN863" s="399"/>
      <c r="NCO863" s="399"/>
      <c r="NCP863" s="399"/>
      <c r="NCQ863" s="399"/>
      <c r="NCR863" s="399"/>
      <c r="NCS863" s="399"/>
      <c r="NCT863" s="399"/>
      <c r="NCU863" s="399"/>
      <c r="NCV863" s="399"/>
      <c r="NCW863" s="399"/>
      <c r="NCX863" s="399"/>
      <c r="NCY863" s="399"/>
      <c r="NCZ863" s="399"/>
      <c r="NDA863" s="399"/>
      <c r="NDB863" s="399"/>
      <c r="NDC863" s="399"/>
      <c r="NDD863" s="399"/>
      <c r="NDE863" s="399"/>
      <c r="NDF863" s="399"/>
      <c r="NDG863" s="399"/>
      <c r="NDH863" s="399"/>
      <c r="NDI863" s="399"/>
      <c r="NDJ863" s="399"/>
      <c r="NDK863" s="399"/>
      <c r="NDL863" s="399"/>
      <c r="NDM863" s="399"/>
      <c r="NDN863" s="399"/>
      <c r="NDO863" s="399"/>
      <c r="NDP863" s="399"/>
      <c r="NDQ863" s="399"/>
      <c r="NDR863" s="399"/>
      <c r="NDS863" s="399"/>
      <c r="NDT863" s="399"/>
      <c r="NDU863" s="399"/>
      <c r="NDV863" s="399"/>
      <c r="NDW863" s="399"/>
      <c r="NDX863" s="399"/>
      <c r="NDY863" s="399"/>
      <c r="NDZ863" s="399"/>
      <c r="NEA863" s="399"/>
      <c r="NEB863" s="399"/>
      <c r="NEC863" s="399"/>
      <c r="NED863" s="399"/>
      <c r="NEE863" s="399"/>
      <c r="NEF863" s="399"/>
      <c r="NEG863" s="399"/>
      <c r="NEH863" s="399"/>
      <c r="NEI863" s="399"/>
      <c r="NEJ863" s="399"/>
      <c r="NEK863" s="399"/>
      <c r="NEL863" s="399"/>
      <c r="NEM863" s="399"/>
      <c r="NEN863" s="399"/>
      <c r="NEO863" s="399"/>
      <c r="NEP863" s="399"/>
      <c r="NEQ863" s="399"/>
      <c r="NER863" s="399"/>
      <c r="NES863" s="399"/>
      <c r="NET863" s="399"/>
      <c r="NEU863" s="399"/>
      <c r="NEV863" s="399"/>
      <c r="NEW863" s="399"/>
      <c r="NEX863" s="399"/>
      <c r="NEY863" s="399"/>
      <c r="NEZ863" s="399"/>
      <c r="NFA863" s="399"/>
      <c r="NFB863" s="399"/>
      <c r="NFC863" s="399"/>
      <c r="NFD863" s="399"/>
      <c r="NFE863" s="399"/>
      <c r="NFF863" s="399"/>
      <c r="NFG863" s="399"/>
      <c r="NFH863" s="399"/>
      <c r="NFI863" s="399"/>
      <c r="NFJ863" s="399"/>
      <c r="NFK863" s="399"/>
      <c r="NFL863" s="399"/>
      <c r="NFM863" s="399"/>
      <c r="NFN863" s="399"/>
      <c r="NFO863" s="399"/>
      <c r="NFP863" s="399"/>
      <c r="NFQ863" s="399"/>
      <c r="NFR863" s="399"/>
      <c r="NFS863" s="399"/>
      <c r="NFT863" s="399"/>
      <c r="NFU863" s="399"/>
      <c r="NFV863" s="399"/>
      <c r="NFW863" s="399"/>
      <c r="NFX863" s="399"/>
      <c r="NFY863" s="399"/>
      <c r="NFZ863" s="399"/>
      <c r="NGA863" s="399"/>
      <c r="NGB863" s="399"/>
      <c r="NGC863" s="399"/>
      <c r="NGD863" s="399"/>
      <c r="NGE863" s="399"/>
      <c r="NGF863" s="399"/>
      <c r="NGG863" s="399"/>
      <c r="NGH863" s="399"/>
      <c r="NGI863" s="399"/>
      <c r="NGJ863" s="399"/>
      <c r="NGK863" s="399"/>
      <c r="NGL863" s="399"/>
      <c r="NGM863" s="399"/>
      <c r="NGN863" s="399"/>
      <c r="NGO863" s="399"/>
      <c r="NGP863" s="399"/>
      <c r="NGQ863" s="399"/>
      <c r="NGR863" s="399"/>
      <c r="NGS863" s="399"/>
      <c r="NGT863" s="399"/>
      <c r="NGU863" s="399"/>
      <c r="NGV863" s="399"/>
      <c r="NGW863" s="399"/>
      <c r="NGX863" s="399"/>
      <c r="NGY863" s="399"/>
      <c r="NGZ863" s="399"/>
      <c r="NHA863" s="399"/>
      <c r="NHB863" s="399"/>
      <c r="NHC863" s="399"/>
      <c r="NHD863" s="399"/>
      <c r="NHE863" s="399"/>
      <c r="NHF863" s="399"/>
      <c r="NHG863" s="399"/>
      <c r="NHH863" s="399"/>
      <c r="NHI863" s="399"/>
      <c r="NHJ863" s="399"/>
      <c r="NHK863" s="399"/>
      <c r="NHL863" s="399"/>
      <c r="NHM863" s="399"/>
      <c r="NHN863" s="399"/>
      <c r="NHO863" s="399"/>
      <c r="NHP863" s="399"/>
      <c r="NHQ863" s="399"/>
      <c r="NHR863" s="399"/>
      <c r="NHS863" s="399"/>
      <c r="NHT863" s="399"/>
      <c r="NHU863" s="399"/>
      <c r="NHV863" s="399"/>
      <c r="NHW863" s="399"/>
      <c r="NHX863" s="399"/>
      <c r="NHY863" s="399"/>
      <c r="NHZ863" s="399"/>
      <c r="NIA863" s="399"/>
      <c r="NIB863" s="399"/>
      <c r="NIC863" s="399"/>
      <c r="NID863" s="399"/>
      <c r="NIE863" s="399"/>
      <c r="NIF863" s="399"/>
      <c r="NIG863" s="399"/>
      <c r="NIH863" s="399"/>
      <c r="NII863" s="399"/>
      <c r="NIJ863" s="399"/>
      <c r="NIK863" s="399"/>
      <c r="NIL863" s="399"/>
      <c r="NIM863" s="399"/>
      <c r="NIN863" s="399"/>
      <c r="NIO863" s="399"/>
      <c r="NIP863" s="399"/>
      <c r="NIQ863" s="399"/>
      <c r="NIR863" s="399"/>
      <c r="NIS863" s="399"/>
      <c r="NIT863" s="399"/>
      <c r="NIU863" s="399"/>
      <c r="NIV863" s="399"/>
      <c r="NIW863" s="399"/>
      <c r="NIX863" s="399"/>
      <c r="NIY863" s="399"/>
      <c r="NIZ863" s="399"/>
      <c r="NJA863" s="399"/>
      <c r="NJB863" s="399"/>
      <c r="NJC863" s="399"/>
      <c r="NJD863" s="399"/>
      <c r="NJE863" s="399"/>
      <c r="NJF863" s="399"/>
      <c r="NJG863" s="399"/>
      <c r="NJH863" s="399"/>
      <c r="NJI863" s="399"/>
      <c r="NJJ863" s="399"/>
      <c r="NJK863" s="399"/>
      <c r="NJL863" s="399"/>
      <c r="NJM863" s="399"/>
      <c r="NJN863" s="399"/>
      <c r="NJO863" s="399"/>
      <c r="NJP863" s="399"/>
      <c r="NJQ863" s="399"/>
      <c r="NJR863" s="399"/>
      <c r="NJS863" s="399"/>
      <c r="NJT863" s="399"/>
      <c r="NJU863" s="399"/>
      <c r="NJV863" s="399"/>
      <c r="NJW863" s="399"/>
      <c r="NJX863" s="399"/>
      <c r="NJY863" s="399"/>
      <c r="NJZ863" s="399"/>
      <c r="NKA863" s="399"/>
      <c r="NKB863" s="399"/>
      <c r="NKC863" s="399"/>
      <c r="NKD863" s="399"/>
      <c r="NKE863" s="399"/>
      <c r="NKF863" s="399"/>
      <c r="NKG863" s="399"/>
      <c r="NKH863" s="399"/>
      <c r="NKI863" s="399"/>
      <c r="NKJ863" s="399"/>
      <c r="NKK863" s="399"/>
      <c r="NKL863" s="399"/>
      <c r="NKM863" s="399"/>
      <c r="NKN863" s="399"/>
      <c r="NKO863" s="399"/>
      <c r="NKP863" s="399"/>
      <c r="NKQ863" s="399"/>
      <c r="NKR863" s="399"/>
      <c r="NKS863" s="399"/>
      <c r="NKT863" s="399"/>
      <c r="NKU863" s="399"/>
      <c r="NKV863" s="399"/>
      <c r="NKW863" s="399"/>
      <c r="NKX863" s="399"/>
      <c r="NKY863" s="399"/>
      <c r="NKZ863" s="399"/>
      <c r="NLA863" s="399"/>
      <c r="NLB863" s="399"/>
      <c r="NLC863" s="399"/>
      <c r="NLD863" s="399"/>
      <c r="NLE863" s="399"/>
      <c r="NLF863" s="399"/>
      <c r="NLG863" s="399"/>
      <c r="NLH863" s="399"/>
      <c r="NLI863" s="399"/>
      <c r="NLJ863" s="399"/>
      <c r="NLK863" s="399"/>
      <c r="NLL863" s="399"/>
      <c r="NLM863" s="399"/>
      <c r="NLN863" s="399"/>
      <c r="NLO863" s="399"/>
      <c r="NLP863" s="399"/>
      <c r="NLQ863" s="399"/>
      <c r="NLR863" s="399"/>
      <c r="NLS863" s="399"/>
      <c r="NLT863" s="399"/>
      <c r="NLU863" s="399"/>
      <c r="NLV863" s="399"/>
      <c r="NLW863" s="399"/>
      <c r="NLX863" s="399"/>
      <c r="NLY863" s="399"/>
      <c r="NLZ863" s="399"/>
      <c r="NMA863" s="399"/>
      <c r="NMB863" s="399"/>
      <c r="NMC863" s="399"/>
      <c r="NMD863" s="399"/>
      <c r="NME863" s="399"/>
      <c r="NMF863" s="399"/>
      <c r="NMG863" s="399"/>
      <c r="NMH863" s="399"/>
      <c r="NMI863" s="399"/>
      <c r="NMJ863" s="399"/>
      <c r="NMK863" s="399"/>
      <c r="NML863" s="399"/>
      <c r="NMM863" s="399"/>
      <c r="NMN863" s="399"/>
      <c r="NMO863" s="399"/>
      <c r="NMP863" s="399"/>
      <c r="NMQ863" s="399"/>
      <c r="NMR863" s="399"/>
      <c r="NMS863" s="399"/>
      <c r="NMT863" s="399"/>
      <c r="NMU863" s="399"/>
      <c r="NMV863" s="399"/>
      <c r="NMW863" s="399"/>
      <c r="NMX863" s="399"/>
      <c r="NMY863" s="399"/>
      <c r="NMZ863" s="399"/>
      <c r="NNA863" s="399"/>
      <c r="NNB863" s="399"/>
      <c r="NNC863" s="399"/>
      <c r="NND863" s="399"/>
      <c r="NNE863" s="399"/>
      <c r="NNF863" s="399"/>
      <c r="NNG863" s="399"/>
      <c r="NNH863" s="399"/>
      <c r="NNI863" s="399"/>
      <c r="NNJ863" s="399"/>
      <c r="NNK863" s="399"/>
      <c r="NNL863" s="399"/>
      <c r="NNM863" s="399"/>
      <c r="NNN863" s="399"/>
      <c r="NNO863" s="399"/>
      <c r="NNP863" s="399"/>
      <c r="NNQ863" s="399"/>
      <c r="NNR863" s="399"/>
      <c r="NNS863" s="399"/>
      <c r="NNT863" s="399"/>
      <c r="NNU863" s="399"/>
      <c r="NNV863" s="399"/>
      <c r="NNW863" s="399"/>
      <c r="NNX863" s="399"/>
      <c r="NNY863" s="399"/>
      <c r="NNZ863" s="399"/>
      <c r="NOA863" s="399"/>
      <c r="NOB863" s="399"/>
      <c r="NOC863" s="399"/>
      <c r="NOD863" s="399"/>
      <c r="NOE863" s="399"/>
      <c r="NOF863" s="399"/>
      <c r="NOG863" s="399"/>
      <c r="NOH863" s="399"/>
      <c r="NOI863" s="399"/>
      <c r="NOJ863" s="399"/>
      <c r="NOK863" s="399"/>
      <c r="NOL863" s="399"/>
      <c r="NOM863" s="399"/>
      <c r="NON863" s="399"/>
      <c r="NOO863" s="399"/>
      <c r="NOP863" s="399"/>
      <c r="NOQ863" s="399"/>
      <c r="NOR863" s="399"/>
      <c r="NOS863" s="399"/>
      <c r="NOT863" s="399"/>
      <c r="NOU863" s="399"/>
      <c r="NOV863" s="399"/>
      <c r="NOW863" s="399"/>
      <c r="NOX863" s="399"/>
      <c r="NOY863" s="399"/>
      <c r="NOZ863" s="399"/>
      <c r="NPA863" s="399"/>
      <c r="NPB863" s="399"/>
      <c r="NPC863" s="399"/>
      <c r="NPD863" s="399"/>
      <c r="NPE863" s="399"/>
      <c r="NPF863" s="399"/>
      <c r="NPG863" s="399"/>
      <c r="NPH863" s="399"/>
      <c r="NPI863" s="399"/>
      <c r="NPJ863" s="399"/>
      <c r="NPK863" s="399"/>
      <c r="NPL863" s="399"/>
      <c r="NPM863" s="399"/>
      <c r="NPN863" s="399"/>
      <c r="NPO863" s="399"/>
      <c r="NPP863" s="399"/>
      <c r="NPQ863" s="399"/>
      <c r="NPR863" s="399"/>
      <c r="NPS863" s="399"/>
      <c r="NPT863" s="399"/>
      <c r="NPU863" s="399"/>
      <c r="NPV863" s="399"/>
      <c r="NPW863" s="399"/>
      <c r="NPX863" s="399"/>
      <c r="NPY863" s="399"/>
      <c r="NPZ863" s="399"/>
      <c r="NQA863" s="399"/>
      <c r="NQB863" s="399"/>
      <c r="NQC863" s="399"/>
      <c r="NQD863" s="399"/>
      <c r="NQE863" s="399"/>
      <c r="NQF863" s="399"/>
      <c r="NQG863" s="399"/>
      <c r="NQH863" s="399"/>
      <c r="NQI863" s="399"/>
      <c r="NQJ863" s="399"/>
      <c r="NQK863" s="399"/>
      <c r="NQL863" s="399"/>
      <c r="NQM863" s="399"/>
      <c r="NQN863" s="399"/>
      <c r="NQO863" s="399"/>
      <c r="NQP863" s="399"/>
      <c r="NQQ863" s="399"/>
      <c r="NQR863" s="399"/>
      <c r="NQS863" s="399"/>
      <c r="NQT863" s="399"/>
      <c r="NQU863" s="399"/>
      <c r="NQV863" s="399"/>
      <c r="NQW863" s="399"/>
      <c r="NQX863" s="399"/>
      <c r="NQY863" s="399"/>
      <c r="NQZ863" s="399"/>
      <c r="NRA863" s="399"/>
      <c r="NRB863" s="399"/>
      <c r="NRC863" s="399"/>
      <c r="NRD863" s="399"/>
      <c r="NRE863" s="399"/>
      <c r="NRF863" s="399"/>
      <c r="NRG863" s="399"/>
      <c r="NRH863" s="399"/>
      <c r="NRI863" s="399"/>
      <c r="NRJ863" s="399"/>
      <c r="NRK863" s="399"/>
      <c r="NRL863" s="399"/>
      <c r="NRM863" s="399"/>
      <c r="NRN863" s="399"/>
      <c r="NRO863" s="399"/>
      <c r="NRP863" s="399"/>
      <c r="NRQ863" s="399"/>
      <c r="NRR863" s="399"/>
      <c r="NRS863" s="399"/>
      <c r="NRT863" s="399"/>
      <c r="NRU863" s="399"/>
      <c r="NRV863" s="399"/>
      <c r="NRW863" s="399"/>
      <c r="NRX863" s="399"/>
      <c r="NRY863" s="399"/>
      <c r="NRZ863" s="399"/>
      <c r="NSA863" s="399"/>
      <c r="NSB863" s="399"/>
      <c r="NSC863" s="399"/>
      <c r="NSD863" s="399"/>
      <c r="NSE863" s="399"/>
      <c r="NSF863" s="399"/>
      <c r="NSG863" s="399"/>
      <c r="NSH863" s="399"/>
      <c r="NSI863" s="399"/>
      <c r="NSJ863" s="399"/>
      <c r="NSK863" s="399"/>
      <c r="NSL863" s="399"/>
      <c r="NSM863" s="399"/>
      <c r="NSN863" s="399"/>
      <c r="NSO863" s="399"/>
      <c r="NSP863" s="399"/>
      <c r="NSQ863" s="399"/>
      <c r="NSR863" s="399"/>
      <c r="NSS863" s="399"/>
      <c r="NST863" s="399"/>
      <c r="NSU863" s="399"/>
      <c r="NSV863" s="399"/>
      <c r="NSW863" s="399"/>
      <c r="NSX863" s="399"/>
      <c r="NSY863" s="399"/>
      <c r="NSZ863" s="399"/>
      <c r="NTA863" s="399"/>
      <c r="NTB863" s="399"/>
      <c r="NTC863" s="399"/>
      <c r="NTD863" s="399"/>
      <c r="NTE863" s="399"/>
      <c r="NTF863" s="399"/>
      <c r="NTG863" s="399"/>
      <c r="NTH863" s="399"/>
      <c r="NTI863" s="399"/>
      <c r="NTJ863" s="399"/>
      <c r="NTK863" s="399"/>
      <c r="NTL863" s="399"/>
      <c r="NTM863" s="399"/>
      <c r="NTN863" s="399"/>
      <c r="NTO863" s="399"/>
      <c r="NTP863" s="399"/>
      <c r="NTQ863" s="399"/>
      <c r="NTR863" s="399"/>
      <c r="NTS863" s="399"/>
      <c r="NTT863" s="399"/>
      <c r="NTU863" s="399"/>
      <c r="NTV863" s="399"/>
      <c r="NTW863" s="399"/>
      <c r="NTX863" s="399"/>
      <c r="NTY863" s="399"/>
      <c r="NTZ863" s="399"/>
      <c r="NUA863" s="399"/>
      <c r="NUB863" s="399"/>
      <c r="NUC863" s="399"/>
      <c r="NUD863" s="399"/>
      <c r="NUE863" s="399"/>
      <c r="NUF863" s="399"/>
      <c r="NUG863" s="399"/>
      <c r="NUH863" s="399"/>
      <c r="NUI863" s="399"/>
      <c r="NUJ863" s="399"/>
      <c r="NUK863" s="399"/>
      <c r="NUL863" s="399"/>
      <c r="NUM863" s="399"/>
      <c r="NUN863" s="399"/>
      <c r="NUO863" s="399"/>
      <c r="NUP863" s="399"/>
      <c r="NUQ863" s="399"/>
      <c r="NUR863" s="399"/>
      <c r="NUS863" s="399"/>
      <c r="NUT863" s="399"/>
      <c r="NUU863" s="399"/>
      <c r="NUV863" s="399"/>
      <c r="NUW863" s="399"/>
      <c r="NUX863" s="399"/>
      <c r="NUY863" s="399"/>
      <c r="NUZ863" s="399"/>
      <c r="NVA863" s="399"/>
      <c r="NVB863" s="399"/>
      <c r="NVC863" s="399"/>
      <c r="NVD863" s="399"/>
      <c r="NVE863" s="399"/>
      <c r="NVF863" s="399"/>
      <c r="NVG863" s="399"/>
      <c r="NVH863" s="399"/>
      <c r="NVI863" s="399"/>
      <c r="NVJ863" s="399"/>
      <c r="NVK863" s="399"/>
      <c r="NVL863" s="399"/>
      <c r="NVM863" s="399"/>
      <c r="NVN863" s="399"/>
      <c r="NVO863" s="399"/>
      <c r="NVP863" s="399"/>
      <c r="NVQ863" s="399"/>
      <c r="NVR863" s="399"/>
      <c r="NVS863" s="399"/>
      <c r="NVT863" s="399"/>
      <c r="NVU863" s="399"/>
      <c r="NVV863" s="399"/>
      <c r="NVW863" s="399"/>
      <c r="NVX863" s="399"/>
      <c r="NVY863" s="399"/>
      <c r="NVZ863" s="399"/>
      <c r="NWA863" s="399"/>
      <c r="NWB863" s="399"/>
      <c r="NWC863" s="399"/>
      <c r="NWD863" s="399"/>
      <c r="NWE863" s="399"/>
      <c r="NWF863" s="399"/>
      <c r="NWG863" s="399"/>
      <c r="NWH863" s="399"/>
      <c r="NWI863" s="399"/>
      <c r="NWJ863" s="399"/>
      <c r="NWK863" s="399"/>
      <c r="NWL863" s="399"/>
      <c r="NWM863" s="399"/>
      <c r="NWN863" s="399"/>
      <c r="NWO863" s="399"/>
      <c r="NWP863" s="399"/>
      <c r="NWQ863" s="399"/>
      <c r="NWR863" s="399"/>
      <c r="NWS863" s="399"/>
      <c r="NWT863" s="399"/>
      <c r="NWU863" s="399"/>
      <c r="NWV863" s="399"/>
      <c r="NWW863" s="399"/>
      <c r="NWX863" s="399"/>
      <c r="NWY863" s="399"/>
      <c r="NWZ863" s="399"/>
      <c r="NXA863" s="399"/>
      <c r="NXB863" s="399"/>
      <c r="NXC863" s="399"/>
      <c r="NXD863" s="399"/>
      <c r="NXE863" s="399"/>
      <c r="NXF863" s="399"/>
      <c r="NXG863" s="399"/>
      <c r="NXH863" s="399"/>
      <c r="NXI863" s="399"/>
      <c r="NXJ863" s="399"/>
      <c r="NXK863" s="399"/>
      <c r="NXL863" s="399"/>
      <c r="NXM863" s="399"/>
      <c r="NXN863" s="399"/>
      <c r="NXO863" s="399"/>
      <c r="NXP863" s="399"/>
      <c r="NXQ863" s="399"/>
      <c r="NXR863" s="399"/>
      <c r="NXS863" s="399"/>
      <c r="NXT863" s="399"/>
      <c r="NXU863" s="399"/>
      <c r="NXV863" s="399"/>
      <c r="NXW863" s="399"/>
      <c r="NXX863" s="399"/>
      <c r="NXY863" s="399"/>
      <c r="NXZ863" s="399"/>
      <c r="NYA863" s="399"/>
      <c r="NYB863" s="399"/>
      <c r="NYC863" s="399"/>
      <c r="NYD863" s="399"/>
      <c r="NYE863" s="399"/>
      <c r="NYF863" s="399"/>
      <c r="NYG863" s="399"/>
      <c r="NYH863" s="399"/>
      <c r="NYI863" s="399"/>
      <c r="NYJ863" s="399"/>
      <c r="NYK863" s="399"/>
      <c r="NYL863" s="399"/>
      <c r="NYM863" s="399"/>
      <c r="NYN863" s="399"/>
      <c r="NYO863" s="399"/>
      <c r="NYP863" s="399"/>
      <c r="NYQ863" s="399"/>
      <c r="NYR863" s="399"/>
      <c r="NYS863" s="399"/>
      <c r="NYT863" s="399"/>
      <c r="NYU863" s="399"/>
      <c r="NYV863" s="399"/>
      <c r="NYW863" s="399"/>
      <c r="NYX863" s="399"/>
      <c r="NYY863" s="399"/>
      <c r="NYZ863" s="399"/>
      <c r="NZA863" s="399"/>
      <c r="NZB863" s="399"/>
      <c r="NZC863" s="399"/>
      <c r="NZD863" s="399"/>
      <c r="NZE863" s="399"/>
      <c r="NZF863" s="399"/>
      <c r="NZG863" s="399"/>
      <c r="NZH863" s="399"/>
      <c r="NZI863" s="399"/>
      <c r="NZJ863" s="399"/>
      <c r="NZK863" s="399"/>
      <c r="NZL863" s="399"/>
      <c r="NZM863" s="399"/>
      <c r="NZN863" s="399"/>
      <c r="NZO863" s="399"/>
      <c r="NZP863" s="399"/>
      <c r="NZQ863" s="399"/>
      <c r="NZR863" s="399"/>
      <c r="NZS863" s="399"/>
      <c r="NZT863" s="399"/>
      <c r="NZU863" s="399"/>
      <c r="NZV863" s="399"/>
      <c r="NZW863" s="399"/>
      <c r="NZX863" s="399"/>
      <c r="NZY863" s="399"/>
      <c r="NZZ863" s="399"/>
      <c r="OAA863" s="399"/>
      <c r="OAB863" s="399"/>
      <c r="OAC863" s="399"/>
      <c r="OAD863" s="399"/>
      <c r="OAE863" s="399"/>
      <c r="OAF863" s="399"/>
      <c r="OAG863" s="399"/>
      <c r="OAH863" s="399"/>
      <c r="OAI863" s="399"/>
      <c r="OAJ863" s="399"/>
      <c r="OAK863" s="399"/>
      <c r="OAL863" s="399"/>
      <c r="OAM863" s="399"/>
      <c r="OAN863" s="399"/>
      <c r="OAO863" s="399"/>
      <c r="OAP863" s="399"/>
      <c r="OAQ863" s="399"/>
      <c r="OAR863" s="399"/>
      <c r="OAS863" s="399"/>
      <c r="OAT863" s="399"/>
      <c r="OAU863" s="399"/>
      <c r="OAV863" s="399"/>
      <c r="OAW863" s="399"/>
      <c r="OAX863" s="399"/>
      <c r="OAY863" s="399"/>
      <c r="OAZ863" s="399"/>
      <c r="OBA863" s="399"/>
      <c r="OBB863" s="399"/>
      <c r="OBC863" s="399"/>
      <c r="OBD863" s="399"/>
      <c r="OBE863" s="399"/>
      <c r="OBF863" s="399"/>
      <c r="OBG863" s="399"/>
      <c r="OBH863" s="399"/>
      <c r="OBI863" s="399"/>
      <c r="OBJ863" s="399"/>
      <c r="OBK863" s="399"/>
      <c r="OBL863" s="399"/>
      <c r="OBM863" s="399"/>
      <c r="OBN863" s="399"/>
      <c r="OBO863" s="399"/>
      <c r="OBP863" s="399"/>
      <c r="OBQ863" s="399"/>
      <c r="OBR863" s="399"/>
      <c r="OBS863" s="399"/>
      <c r="OBT863" s="399"/>
      <c r="OBU863" s="399"/>
      <c r="OBV863" s="399"/>
      <c r="OBW863" s="399"/>
      <c r="OBX863" s="399"/>
      <c r="OBY863" s="399"/>
      <c r="OBZ863" s="399"/>
      <c r="OCA863" s="399"/>
      <c r="OCB863" s="399"/>
      <c r="OCC863" s="399"/>
      <c r="OCD863" s="399"/>
      <c r="OCE863" s="399"/>
      <c r="OCF863" s="399"/>
      <c r="OCG863" s="399"/>
      <c r="OCH863" s="399"/>
      <c r="OCI863" s="399"/>
      <c r="OCJ863" s="399"/>
      <c r="OCK863" s="399"/>
      <c r="OCL863" s="399"/>
      <c r="OCM863" s="399"/>
      <c r="OCN863" s="399"/>
      <c r="OCO863" s="399"/>
      <c r="OCP863" s="399"/>
      <c r="OCQ863" s="399"/>
      <c r="OCR863" s="399"/>
      <c r="OCS863" s="399"/>
      <c r="OCT863" s="399"/>
      <c r="OCU863" s="399"/>
      <c r="OCV863" s="399"/>
      <c r="OCW863" s="399"/>
      <c r="OCX863" s="399"/>
      <c r="OCY863" s="399"/>
      <c r="OCZ863" s="399"/>
      <c r="ODA863" s="399"/>
      <c r="ODB863" s="399"/>
      <c r="ODC863" s="399"/>
      <c r="ODD863" s="399"/>
      <c r="ODE863" s="399"/>
      <c r="ODF863" s="399"/>
      <c r="ODG863" s="399"/>
      <c r="ODH863" s="399"/>
      <c r="ODI863" s="399"/>
      <c r="ODJ863" s="399"/>
      <c r="ODK863" s="399"/>
      <c r="ODL863" s="399"/>
      <c r="ODM863" s="399"/>
      <c r="ODN863" s="399"/>
      <c r="ODO863" s="399"/>
      <c r="ODP863" s="399"/>
      <c r="ODQ863" s="399"/>
      <c r="ODR863" s="399"/>
      <c r="ODS863" s="399"/>
      <c r="ODT863" s="399"/>
      <c r="ODU863" s="399"/>
      <c r="ODV863" s="399"/>
      <c r="ODW863" s="399"/>
      <c r="ODX863" s="399"/>
      <c r="ODY863" s="399"/>
      <c r="ODZ863" s="399"/>
      <c r="OEA863" s="399"/>
      <c r="OEB863" s="399"/>
      <c r="OEC863" s="399"/>
      <c r="OED863" s="399"/>
      <c r="OEE863" s="399"/>
      <c r="OEF863" s="399"/>
      <c r="OEG863" s="399"/>
      <c r="OEH863" s="399"/>
      <c r="OEI863" s="399"/>
      <c r="OEJ863" s="399"/>
      <c r="OEK863" s="399"/>
      <c r="OEL863" s="399"/>
      <c r="OEM863" s="399"/>
      <c r="OEN863" s="399"/>
      <c r="OEO863" s="399"/>
      <c r="OEP863" s="399"/>
      <c r="OEQ863" s="399"/>
      <c r="OER863" s="399"/>
      <c r="OES863" s="399"/>
      <c r="OET863" s="399"/>
      <c r="OEU863" s="399"/>
      <c r="OEV863" s="399"/>
      <c r="OEW863" s="399"/>
      <c r="OEX863" s="399"/>
      <c r="OEY863" s="399"/>
      <c r="OEZ863" s="399"/>
      <c r="OFA863" s="399"/>
      <c r="OFB863" s="399"/>
      <c r="OFC863" s="399"/>
      <c r="OFD863" s="399"/>
      <c r="OFE863" s="399"/>
      <c r="OFF863" s="399"/>
      <c r="OFG863" s="399"/>
      <c r="OFH863" s="399"/>
      <c r="OFI863" s="399"/>
      <c r="OFJ863" s="399"/>
      <c r="OFK863" s="399"/>
      <c r="OFL863" s="399"/>
      <c r="OFM863" s="399"/>
      <c r="OFN863" s="399"/>
      <c r="OFO863" s="399"/>
      <c r="OFP863" s="399"/>
      <c r="OFQ863" s="399"/>
      <c r="OFR863" s="399"/>
      <c r="OFS863" s="399"/>
      <c r="OFT863" s="399"/>
      <c r="OFU863" s="399"/>
      <c r="OFV863" s="399"/>
      <c r="OFW863" s="399"/>
      <c r="OFX863" s="399"/>
      <c r="OFY863" s="399"/>
      <c r="OFZ863" s="399"/>
      <c r="OGA863" s="399"/>
      <c r="OGB863" s="399"/>
      <c r="OGC863" s="399"/>
      <c r="OGD863" s="399"/>
      <c r="OGE863" s="399"/>
      <c r="OGF863" s="399"/>
      <c r="OGG863" s="399"/>
      <c r="OGH863" s="399"/>
      <c r="OGI863" s="399"/>
      <c r="OGJ863" s="399"/>
      <c r="OGK863" s="399"/>
      <c r="OGL863" s="399"/>
      <c r="OGM863" s="399"/>
      <c r="OGN863" s="399"/>
      <c r="OGO863" s="399"/>
      <c r="OGP863" s="399"/>
      <c r="OGQ863" s="399"/>
      <c r="OGR863" s="399"/>
      <c r="OGS863" s="399"/>
      <c r="OGT863" s="399"/>
      <c r="OGU863" s="399"/>
      <c r="OGV863" s="399"/>
      <c r="OGW863" s="399"/>
      <c r="OGX863" s="399"/>
      <c r="OGY863" s="399"/>
      <c r="OGZ863" s="399"/>
      <c r="OHA863" s="399"/>
      <c r="OHB863" s="399"/>
      <c r="OHC863" s="399"/>
      <c r="OHD863" s="399"/>
      <c r="OHE863" s="399"/>
      <c r="OHF863" s="399"/>
      <c r="OHG863" s="399"/>
      <c r="OHH863" s="399"/>
      <c r="OHI863" s="399"/>
      <c r="OHJ863" s="399"/>
      <c r="OHK863" s="399"/>
      <c r="OHL863" s="399"/>
      <c r="OHM863" s="399"/>
      <c r="OHN863" s="399"/>
      <c r="OHO863" s="399"/>
      <c r="OHP863" s="399"/>
      <c r="OHQ863" s="399"/>
      <c r="OHR863" s="399"/>
      <c r="OHS863" s="399"/>
      <c r="OHT863" s="399"/>
      <c r="OHU863" s="399"/>
      <c r="OHV863" s="399"/>
      <c r="OHW863" s="399"/>
      <c r="OHX863" s="399"/>
      <c r="OHY863" s="399"/>
      <c r="OHZ863" s="399"/>
      <c r="OIA863" s="399"/>
      <c r="OIB863" s="399"/>
      <c r="OIC863" s="399"/>
      <c r="OID863" s="399"/>
      <c r="OIE863" s="399"/>
      <c r="OIF863" s="399"/>
      <c r="OIG863" s="399"/>
      <c r="OIH863" s="399"/>
      <c r="OII863" s="399"/>
      <c r="OIJ863" s="399"/>
      <c r="OIK863" s="399"/>
      <c r="OIL863" s="399"/>
      <c r="OIM863" s="399"/>
      <c r="OIN863" s="399"/>
      <c r="OIO863" s="399"/>
      <c r="OIP863" s="399"/>
      <c r="OIQ863" s="399"/>
      <c r="OIR863" s="399"/>
      <c r="OIS863" s="399"/>
      <c r="OIT863" s="399"/>
      <c r="OIU863" s="399"/>
      <c r="OIV863" s="399"/>
      <c r="OIW863" s="399"/>
      <c r="OIX863" s="399"/>
      <c r="OIY863" s="399"/>
      <c r="OIZ863" s="399"/>
      <c r="OJA863" s="399"/>
      <c r="OJB863" s="399"/>
      <c r="OJC863" s="399"/>
      <c r="OJD863" s="399"/>
      <c r="OJE863" s="399"/>
      <c r="OJF863" s="399"/>
      <c r="OJG863" s="399"/>
      <c r="OJH863" s="399"/>
      <c r="OJI863" s="399"/>
      <c r="OJJ863" s="399"/>
      <c r="OJK863" s="399"/>
      <c r="OJL863" s="399"/>
      <c r="OJM863" s="399"/>
      <c r="OJN863" s="399"/>
      <c r="OJO863" s="399"/>
      <c r="OJP863" s="399"/>
      <c r="OJQ863" s="399"/>
      <c r="OJR863" s="399"/>
      <c r="OJS863" s="399"/>
      <c r="OJT863" s="399"/>
      <c r="OJU863" s="399"/>
      <c r="OJV863" s="399"/>
      <c r="OJW863" s="399"/>
      <c r="OJX863" s="399"/>
      <c r="OJY863" s="399"/>
      <c r="OJZ863" s="399"/>
      <c r="OKA863" s="399"/>
      <c r="OKB863" s="399"/>
      <c r="OKC863" s="399"/>
      <c r="OKD863" s="399"/>
      <c r="OKE863" s="399"/>
      <c r="OKF863" s="399"/>
      <c r="OKG863" s="399"/>
      <c r="OKH863" s="399"/>
      <c r="OKI863" s="399"/>
      <c r="OKJ863" s="399"/>
      <c r="OKK863" s="399"/>
      <c r="OKL863" s="399"/>
      <c r="OKM863" s="399"/>
      <c r="OKN863" s="399"/>
      <c r="OKO863" s="399"/>
      <c r="OKP863" s="399"/>
      <c r="OKQ863" s="399"/>
      <c r="OKR863" s="399"/>
      <c r="OKS863" s="399"/>
      <c r="OKT863" s="399"/>
      <c r="OKU863" s="399"/>
      <c r="OKV863" s="399"/>
      <c r="OKW863" s="399"/>
      <c r="OKX863" s="399"/>
      <c r="OKY863" s="399"/>
      <c r="OKZ863" s="399"/>
      <c r="OLA863" s="399"/>
      <c r="OLB863" s="399"/>
      <c r="OLC863" s="399"/>
      <c r="OLD863" s="399"/>
      <c r="OLE863" s="399"/>
      <c r="OLF863" s="399"/>
      <c r="OLG863" s="399"/>
      <c r="OLH863" s="399"/>
      <c r="OLI863" s="399"/>
      <c r="OLJ863" s="399"/>
      <c r="OLK863" s="399"/>
      <c r="OLL863" s="399"/>
      <c r="OLM863" s="399"/>
      <c r="OLN863" s="399"/>
      <c r="OLO863" s="399"/>
      <c r="OLP863" s="399"/>
      <c r="OLQ863" s="399"/>
      <c r="OLR863" s="399"/>
      <c r="OLS863" s="399"/>
      <c r="OLT863" s="399"/>
      <c r="OLU863" s="399"/>
      <c r="OLV863" s="399"/>
      <c r="OLW863" s="399"/>
      <c r="OLX863" s="399"/>
      <c r="OLY863" s="399"/>
      <c r="OLZ863" s="399"/>
      <c r="OMA863" s="399"/>
      <c r="OMB863" s="399"/>
      <c r="OMC863" s="399"/>
      <c r="OMD863" s="399"/>
      <c r="OME863" s="399"/>
      <c r="OMF863" s="399"/>
      <c r="OMG863" s="399"/>
      <c r="OMH863" s="399"/>
      <c r="OMI863" s="399"/>
      <c r="OMJ863" s="399"/>
      <c r="OMK863" s="399"/>
      <c r="OML863" s="399"/>
      <c r="OMM863" s="399"/>
      <c r="OMN863" s="399"/>
      <c r="OMO863" s="399"/>
      <c r="OMP863" s="399"/>
      <c r="OMQ863" s="399"/>
      <c r="OMR863" s="399"/>
      <c r="OMS863" s="399"/>
      <c r="OMT863" s="399"/>
      <c r="OMU863" s="399"/>
      <c r="OMV863" s="399"/>
      <c r="OMW863" s="399"/>
      <c r="OMX863" s="399"/>
      <c r="OMY863" s="399"/>
      <c r="OMZ863" s="399"/>
      <c r="ONA863" s="399"/>
      <c r="ONB863" s="399"/>
      <c r="ONC863" s="399"/>
      <c r="OND863" s="399"/>
      <c r="ONE863" s="399"/>
      <c r="ONF863" s="399"/>
      <c r="ONG863" s="399"/>
      <c r="ONH863" s="399"/>
      <c r="ONI863" s="399"/>
      <c r="ONJ863" s="399"/>
      <c r="ONK863" s="399"/>
      <c r="ONL863" s="399"/>
      <c r="ONM863" s="399"/>
      <c r="ONN863" s="399"/>
      <c r="ONO863" s="399"/>
      <c r="ONP863" s="399"/>
      <c r="ONQ863" s="399"/>
      <c r="ONR863" s="399"/>
      <c r="ONS863" s="399"/>
      <c r="ONT863" s="399"/>
      <c r="ONU863" s="399"/>
      <c r="ONV863" s="399"/>
      <c r="ONW863" s="399"/>
      <c r="ONX863" s="399"/>
      <c r="ONY863" s="399"/>
      <c r="ONZ863" s="399"/>
      <c r="OOA863" s="399"/>
      <c r="OOB863" s="399"/>
      <c r="OOC863" s="399"/>
      <c r="OOD863" s="399"/>
      <c r="OOE863" s="399"/>
      <c r="OOF863" s="399"/>
      <c r="OOG863" s="399"/>
      <c r="OOH863" s="399"/>
      <c r="OOI863" s="399"/>
      <c r="OOJ863" s="399"/>
      <c r="OOK863" s="399"/>
      <c r="OOL863" s="399"/>
      <c r="OOM863" s="399"/>
      <c r="OON863" s="399"/>
      <c r="OOO863" s="399"/>
      <c r="OOP863" s="399"/>
      <c r="OOQ863" s="399"/>
      <c r="OOR863" s="399"/>
      <c r="OOS863" s="399"/>
      <c r="OOT863" s="399"/>
      <c r="OOU863" s="399"/>
      <c r="OOV863" s="399"/>
      <c r="OOW863" s="399"/>
      <c r="OOX863" s="399"/>
      <c r="OOY863" s="399"/>
      <c r="OOZ863" s="399"/>
      <c r="OPA863" s="399"/>
      <c r="OPB863" s="399"/>
      <c r="OPC863" s="399"/>
      <c r="OPD863" s="399"/>
      <c r="OPE863" s="399"/>
      <c r="OPF863" s="399"/>
      <c r="OPG863" s="399"/>
      <c r="OPH863" s="399"/>
      <c r="OPI863" s="399"/>
      <c r="OPJ863" s="399"/>
      <c r="OPK863" s="399"/>
      <c r="OPL863" s="399"/>
      <c r="OPM863" s="399"/>
      <c r="OPN863" s="399"/>
      <c r="OPO863" s="399"/>
      <c r="OPP863" s="399"/>
      <c r="OPQ863" s="399"/>
      <c r="OPR863" s="399"/>
      <c r="OPS863" s="399"/>
      <c r="OPT863" s="399"/>
      <c r="OPU863" s="399"/>
      <c r="OPV863" s="399"/>
      <c r="OPW863" s="399"/>
      <c r="OPX863" s="399"/>
      <c r="OPY863" s="399"/>
      <c r="OPZ863" s="399"/>
      <c r="OQA863" s="399"/>
      <c r="OQB863" s="399"/>
      <c r="OQC863" s="399"/>
      <c r="OQD863" s="399"/>
      <c r="OQE863" s="399"/>
      <c r="OQF863" s="399"/>
      <c r="OQG863" s="399"/>
      <c r="OQH863" s="399"/>
      <c r="OQI863" s="399"/>
      <c r="OQJ863" s="399"/>
      <c r="OQK863" s="399"/>
      <c r="OQL863" s="399"/>
      <c r="OQM863" s="399"/>
      <c r="OQN863" s="399"/>
      <c r="OQO863" s="399"/>
      <c r="OQP863" s="399"/>
      <c r="OQQ863" s="399"/>
      <c r="OQR863" s="399"/>
      <c r="OQS863" s="399"/>
      <c r="OQT863" s="399"/>
      <c r="OQU863" s="399"/>
      <c r="OQV863" s="399"/>
      <c r="OQW863" s="399"/>
      <c r="OQX863" s="399"/>
      <c r="OQY863" s="399"/>
      <c r="OQZ863" s="399"/>
      <c r="ORA863" s="399"/>
      <c r="ORB863" s="399"/>
      <c r="ORC863" s="399"/>
      <c r="ORD863" s="399"/>
      <c r="ORE863" s="399"/>
      <c r="ORF863" s="399"/>
      <c r="ORG863" s="399"/>
      <c r="ORH863" s="399"/>
      <c r="ORI863" s="399"/>
      <c r="ORJ863" s="399"/>
      <c r="ORK863" s="399"/>
      <c r="ORL863" s="399"/>
      <c r="ORM863" s="399"/>
      <c r="ORN863" s="399"/>
      <c r="ORO863" s="399"/>
      <c r="ORP863" s="399"/>
      <c r="ORQ863" s="399"/>
      <c r="ORR863" s="399"/>
      <c r="ORS863" s="399"/>
      <c r="ORT863" s="399"/>
      <c r="ORU863" s="399"/>
      <c r="ORV863" s="399"/>
      <c r="ORW863" s="399"/>
      <c r="ORX863" s="399"/>
      <c r="ORY863" s="399"/>
      <c r="ORZ863" s="399"/>
      <c r="OSA863" s="399"/>
      <c r="OSB863" s="399"/>
      <c r="OSC863" s="399"/>
      <c r="OSD863" s="399"/>
      <c r="OSE863" s="399"/>
      <c r="OSF863" s="399"/>
      <c r="OSG863" s="399"/>
      <c r="OSH863" s="399"/>
      <c r="OSI863" s="399"/>
      <c r="OSJ863" s="399"/>
      <c r="OSK863" s="399"/>
      <c r="OSL863" s="399"/>
      <c r="OSM863" s="399"/>
      <c r="OSN863" s="399"/>
      <c r="OSO863" s="399"/>
      <c r="OSP863" s="399"/>
      <c r="OSQ863" s="399"/>
      <c r="OSR863" s="399"/>
      <c r="OSS863" s="399"/>
      <c r="OST863" s="399"/>
      <c r="OSU863" s="399"/>
      <c r="OSV863" s="399"/>
      <c r="OSW863" s="399"/>
      <c r="OSX863" s="399"/>
      <c r="OSY863" s="399"/>
      <c r="OSZ863" s="399"/>
      <c r="OTA863" s="399"/>
      <c r="OTB863" s="399"/>
      <c r="OTC863" s="399"/>
      <c r="OTD863" s="399"/>
      <c r="OTE863" s="399"/>
      <c r="OTF863" s="399"/>
      <c r="OTG863" s="399"/>
      <c r="OTH863" s="399"/>
      <c r="OTI863" s="399"/>
      <c r="OTJ863" s="399"/>
      <c r="OTK863" s="399"/>
      <c r="OTL863" s="399"/>
      <c r="OTM863" s="399"/>
      <c r="OTN863" s="399"/>
      <c r="OTO863" s="399"/>
      <c r="OTP863" s="399"/>
      <c r="OTQ863" s="399"/>
      <c r="OTR863" s="399"/>
      <c r="OTS863" s="399"/>
      <c r="OTT863" s="399"/>
      <c r="OTU863" s="399"/>
      <c r="OTV863" s="399"/>
      <c r="OTW863" s="399"/>
      <c r="OTX863" s="399"/>
      <c r="OTY863" s="399"/>
      <c r="OTZ863" s="399"/>
      <c r="OUA863" s="399"/>
      <c r="OUB863" s="399"/>
      <c r="OUC863" s="399"/>
      <c r="OUD863" s="399"/>
      <c r="OUE863" s="399"/>
      <c r="OUF863" s="399"/>
      <c r="OUG863" s="399"/>
      <c r="OUH863" s="399"/>
      <c r="OUI863" s="399"/>
      <c r="OUJ863" s="399"/>
      <c r="OUK863" s="399"/>
      <c r="OUL863" s="399"/>
      <c r="OUM863" s="399"/>
      <c r="OUN863" s="399"/>
      <c r="OUO863" s="399"/>
      <c r="OUP863" s="399"/>
      <c r="OUQ863" s="399"/>
      <c r="OUR863" s="399"/>
      <c r="OUS863" s="399"/>
      <c r="OUT863" s="399"/>
      <c r="OUU863" s="399"/>
      <c r="OUV863" s="399"/>
      <c r="OUW863" s="399"/>
      <c r="OUX863" s="399"/>
      <c r="OUY863" s="399"/>
      <c r="OUZ863" s="399"/>
      <c r="OVA863" s="399"/>
      <c r="OVB863" s="399"/>
      <c r="OVC863" s="399"/>
      <c r="OVD863" s="399"/>
      <c r="OVE863" s="399"/>
      <c r="OVF863" s="399"/>
      <c r="OVG863" s="399"/>
      <c r="OVH863" s="399"/>
      <c r="OVI863" s="399"/>
      <c r="OVJ863" s="399"/>
      <c r="OVK863" s="399"/>
      <c r="OVL863" s="399"/>
      <c r="OVM863" s="399"/>
      <c r="OVN863" s="399"/>
      <c r="OVO863" s="399"/>
      <c r="OVP863" s="399"/>
      <c r="OVQ863" s="399"/>
      <c r="OVR863" s="399"/>
      <c r="OVS863" s="399"/>
      <c r="OVT863" s="399"/>
      <c r="OVU863" s="399"/>
      <c r="OVV863" s="399"/>
      <c r="OVW863" s="399"/>
      <c r="OVX863" s="399"/>
      <c r="OVY863" s="399"/>
      <c r="OVZ863" s="399"/>
      <c r="OWA863" s="399"/>
      <c r="OWB863" s="399"/>
      <c r="OWC863" s="399"/>
      <c r="OWD863" s="399"/>
      <c r="OWE863" s="399"/>
      <c r="OWF863" s="399"/>
      <c r="OWG863" s="399"/>
      <c r="OWH863" s="399"/>
      <c r="OWI863" s="399"/>
      <c r="OWJ863" s="399"/>
      <c r="OWK863" s="399"/>
      <c r="OWL863" s="399"/>
      <c r="OWM863" s="399"/>
      <c r="OWN863" s="399"/>
      <c r="OWO863" s="399"/>
      <c r="OWP863" s="399"/>
      <c r="OWQ863" s="399"/>
      <c r="OWR863" s="399"/>
      <c r="OWS863" s="399"/>
      <c r="OWT863" s="399"/>
      <c r="OWU863" s="399"/>
      <c r="OWV863" s="399"/>
      <c r="OWW863" s="399"/>
      <c r="OWX863" s="399"/>
      <c r="OWY863" s="399"/>
      <c r="OWZ863" s="399"/>
      <c r="OXA863" s="399"/>
      <c r="OXB863" s="399"/>
      <c r="OXC863" s="399"/>
      <c r="OXD863" s="399"/>
      <c r="OXE863" s="399"/>
      <c r="OXF863" s="399"/>
      <c r="OXG863" s="399"/>
      <c r="OXH863" s="399"/>
      <c r="OXI863" s="399"/>
      <c r="OXJ863" s="399"/>
      <c r="OXK863" s="399"/>
      <c r="OXL863" s="399"/>
      <c r="OXM863" s="399"/>
      <c r="OXN863" s="399"/>
      <c r="OXO863" s="399"/>
      <c r="OXP863" s="399"/>
      <c r="OXQ863" s="399"/>
      <c r="OXR863" s="399"/>
      <c r="OXS863" s="399"/>
      <c r="OXT863" s="399"/>
      <c r="OXU863" s="399"/>
      <c r="OXV863" s="399"/>
      <c r="OXW863" s="399"/>
      <c r="OXX863" s="399"/>
      <c r="OXY863" s="399"/>
      <c r="OXZ863" s="399"/>
      <c r="OYA863" s="399"/>
      <c r="OYB863" s="399"/>
      <c r="OYC863" s="399"/>
      <c r="OYD863" s="399"/>
      <c r="OYE863" s="399"/>
      <c r="OYF863" s="399"/>
      <c r="OYG863" s="399"/>
      <c r="OYH863" s="399"/>
      <c r="OYI863" s="399"/>
      <c r="OYJ863" s="399"/>
      <c r="OYK863" s="399"/>
      <c r="OYL863" s="399"/>
      <c r="OYM863" s="399"/>
      <c r="OYN863" s="399"/>
      <c r="OYO863" s="399"/>
      <c r="OYP863" s="399"/>
      <c r="OYQ863" s="399"/>
      <c r="OYR863" s="399"/>
      <c r="OYS863" s="399"/>
      <c r="OYT863" s="399"/>
      <c r="OYU863" s="399"/>
      <c r="OYV863" s="399"/>
      <c r="OYW863" s="399"/>
      <c r="OYX863" s="399"/>
      <c r="OYY863" s="399"/>
      <c r="OYZ863" s="399"/>
      <c r="OZA863" s="399"/>
      <c r="OZB863" s="399"/>
      <c r="OZC863" s="399"/>
      <c r="OZD863" s="399"/>
      <c r="OZE863" s="399"/>
      <c r="OZF863" s="399"/>
      <c r="OZG863" s="399"/>
      <c r="OZH863" s="399"/>
      <c r="OZI863" s="399"/>
      <c r="OZJ863" s="399"/>
      <c r="OZK863" s="399"/>
      <c r="OZL863" s="399"/>
      <c r="OZM863" s="399"/>
      <c r="OZN863" s="399"/>
      <c r="OZO863" s="399"/>
      <c r="OZP863" s="399"/>
      <c r="OZQ863" s="399"/>
      <c r="OZR863" s="399"/>
      <c r="OZS863" s="399"/>
      <c r="OZT863" s="399"/>
      <c r="OZU863" s="399"/>
      <c r="OZV863" s="399"/>
      <c r="OZW863" s="399"/>
      <c r="OZX863" s="399"/>
      <c r="OZY863" s="399"/>
      <c r="OZZ863" s="399"/>
      <c r="PAA863" s="399"/>
      <c r="PAB863" s="399"/>
      <c r="PAC863" s="399"/>
      <c r="PAD863" s="399"/>
      <c r="PAE863" s="399"/>
      <c r="PAF863" s="399"/>
      <c r="PAG863" s="399"/>
      <c r="PAH863" s="399"/>
      <c r="PAI863" s="399"/>
      <c r="PAJ863" s="399"/>
      <c r="PAK863" s="399"/>
      <c r="PAL863" s="399"/>
      <c r="PAM863" s="399"/>
      <c r="PAN863" s="399"/>
      <c r="PAO863" s="399"/>
      <c r="PAP863" s="399"/>
      <c r="PAQ863" s="399"/>
      <c r="PAR863" s="399"/>
      <c r="PAS863" s="399"/>
      <c r="PAT863" s="399"/>
      <c r="PAU863" s="399"/>
      <c r="PAV863" s="399"/>
      <c r="PAW863" s="399"/>
      <c r="PAX863" s="399"/>
      <c r="PAY863" s="399"/>
      <c r="PAZ863" s="399"/>
      <c r="PBA863" s="399"/>
      <c r="PBB863" s="399"/>
      <c r="PBC863" s="399"/>
      <c r="PBD863" s="399"/>
      <c r="PBE863" s="399"/>
      <c r="PBF863" s="399"/>
      <c r="PBG863" s="399"/>
      <c r="PBH863" s="399"/>
      <c r="PBI863" s="399"/>
      <c r="PBJ863" s="399"/>
      <c r="PBK863" s="399"/>
      <c r="PBL863" s="399"/>
      <c r="PBM863" s="399"/>
      <c r="PBN863" s="399"/>
      <c r="PBO863" s="399"/>
      <c r="PBP863" s="399"/>
      <c r="PBQ863" s="399"/>
      <c r="PBR863" s="399"/>
      <c r="PBS863" s="399"/>
      <c r="PBT863" s="399"/>
      <c r="PBU863" s="399"/>
      <c r="PBV863" s="399"/>
      <c r="PBW863" s="399"/>
      <c r="PBX863" s="399"/>
      <c r="PBY863" s="399"/>
      <c r="PBZ863" s="399"/>
      <c r="PCA863" s="399"/>
      <c r="PCB863" s="399"/>
      <c r="PCC863" s="399"/>
      <c r="PCD863" s="399"/>
      <c r="PCE863" s="399"/>
      <c r="PCF863" s="399"/>
      <c r="PCG863" s="399"/>
      <c r="PCH863" s="399"/>
      <c r="PCI863" s="399"/>
      <c r="PCJ863" s="399"/>
      <c r="PCK863" s="399"/>
      <c r="PCL863" s="399"/>
      <c r="PCM863" s="399"/>
      <c r="PCN863" s="399"/>
      <c r="PCO863" s="399"/>
      <c r="PCP863" s="399"/>
      <c r="PCQ863" s="399"/>
      <c r="PCR863" s="399"/>
      <c r="PCS863" s="399"/>
      <c r="PCT863" s="399"/>
      <c r="PCU863" s="399"/>
      <c r="PCV863" s="399"/>
      <c r="PCW863" s="399"/>
      <c r="PCX863" s="399"/>
      <c r="PCY863" s="399"/>
      <c r="PCZ863" s="399"/>
      <c r="PDA863" s="399"/>
      <c r="PDB863" s="399"/>
      <c r="PDC863" s="399"/>
      <c r="PDD863" s="399"/>
      <c r="PDE863" s="399"/>
      <c r="PDF863" s="399"/>
      <c r="PDG863" s="399"/>
      <c r="PDH863" s="399"/>
      <c r="PDI863" s="399"/>
      <c r="PDJ863" s="399"/>
      <c r="PDK863" s="399"/>
      <c r="PDL863" s="399"/>
      <c r="PDM863" s="399"/>
      <c r="PDN863" s="399"/>
      <c r="PDO863" s="399"/>
      <c r="PDP863" s="399"/>
      <c r="PDQ863" s="399"/>
      <c r="PDR863" s="399"/>
      <c r="PDS863" s="399"/>
      <c r="PDT863" s="399"/>
      <c r="PDU863" s="399"/>
      <c r="PDV863" s="399"/>
      <c r="PDW863" s="399"/>
      <c r="PDX863" s="399"/>
      <c r="PDY863" s="399"/>
      <c r="PDZ863" s="399"/>
      <c r="PEA863" s="399"/>
      <c r="PEB863" s="399"/>
      <c r="PEC863" s="399"/>
      <c r="PED863" s="399"/>
      <c r="PEE863" s="399"/>
      <c r="PEF863" s="399"/>
      <c r="PEG863" s="399"/>
      <c r="PEH863" s="399"/>
      <c r="PEI863" s="399"/>
      <c r="PEJ863" s="399"/>
      <c r="PEK863" s="399"/>
      <c r="PEL863" s="399"/>
      <c r="PEM863" s="399"/>
      <c r="PEN863" s="399"/>
      <c r="PEO863" s="399"/>
      <c r="PEP863" s="399"/>
      <c r="PEQ863" s="399"/>
      <c r="PER863" s="399"/>
      <c r="PES863" s="399"/>
      <c r="PET863" s="399"/>
      <c r="PEU863" s="399"/>
      <c r="PEV863" s="399"/>
      <c r="PEW863" s="399"/>
      <c r="PEX863" s="399"/>
      <c r="PEY863" s="399"/>
      <c r="PEZ863" s="399"/>
      <c r="PFA863" s="399"/>
      <c r="PFB863" s="399"/>
      <c r="PFC863" s="399"/>
      <c r="PFD863" s="399"/>
      <c r="PFE863" s="399"/>
      <c r="PFF863" s="399"/>
      <c r="PFG863" s="399"/>
      <c r="PFH863" s="399"/>
      <c r="PFI863" s="399"/>
      <c r="PFJ863" s="399"/>
      <c r="PFK863" s="399"/>
      <c r="PFL863" s="399"/>
      <c r="PFM863" s="399"/>
      <c r="PFN863" s="399"/>
      <c r="PFO863" s="399"/>
      <c r="PFP863" s="399"/>
      <c r="PFQ863" s="399"/>
      <c r="PFR863" s="399"/>
      <c r="PFS863" s="399"/>
      <c r="PFT863" s="399"/>
      <c r="PFU863" s="399"/>
      <c r="PFV863" s="399"/>
      <c r="PFW863" s="399"/>
      <c r="PFX863" s="399"/>
      <c r="PFY863" s="399"/>
      <c r="PFZ863" s="399"/>
      <c r="PGA863" s="399"/>
      <c r="PGB863" s="399"/>
      <c r="PGC863" s="399"/>
      <c r="PGD863" s="399"/>
      <c r="PGE863" s="399"/>
      <c r="PGF863" s="399"/>
      <c r="PGG863" s="399"/>
      <c r="PGH863" s="399"/>
      <c r="PGI863" s="399"/>
      <c r="PGJ863" s="399"/>
      <c r="PGK863" s="399"/>
      <c r="PGL863" s="399"/>
      <c r="PGM863" s="399"/>
      <c r="PGN863" s="399"/>
      <c r="PGO863" s="399"/>
      <c r="PGP863" s="399"/>
      <c r="PGQ863" s="399"/>
      <c r="PGR863" s="399"/>
      <c r="PGS863" s="399"/>
      <c r="PGT863" s="399"/>
      <c r="PGU863" s="399"/>
      <c r="PGV863" s="399"/>
      <c r="PGW863" s="399"/>
      <c r="PGX863" s="399"/>
      <c r="PGY863" s="399"/>
      <c r="PGZ863" s="399"/>
      <c r="PHA863" s="399"/>
      <c r="PHB863" s="399"/>
      <c r="PHC863" s="399"/>
      <c r="PHD863" s="399"/>
      <c r="PHE863" s="399"/>
      <c r="PHF863" s="399"/>
      <c r="PHG863" s="399"/>
      <c r="PHH863" s="399"/>
      <c r="PHI863" s="399"/>
      <c r="PHJ863" s="399"/>
      <c r="PHK863" s="399"/>
      <c r="PHL863" s="399"/>
      <c r="PHM863" s="399"/>
      <c r="PHN863" s="399"/>
      <c r="PHO863" s="399"/>
      <c r="PHP863" s="399"/>
      <c r="PHQ863" s="399"/>
      <c r="PHR863" s="399"/>
      <c r="PHS863" s="399"/>
      <c r="PHT863" s="399"/>
      <c r="PHU863" s="399"/>
      <c r="PHV863" s="399"/>
      <c r="PHW863" s="399"/>
      <c r="PHX863" s="399"/>
      <c r="PHY863" s="399"/>
      <c r="PHZ863" s="399"/>
      <c r="PIA863" s="399"/>
      <c r="PIB863" s="399"/>
      <c r="PIC863" s="399"/>
      <c r="PID863" s="399"/>
      <c r="PIE863" s="399"/>
      <c r="PIF863" s="399"/>
      <c r="PIG863" s="399"/>
      <c r="PIH863" s="399"/>
      <c r="PII863" s="399"/>
      <c r="PIJ863" s="399"/>
      <c r="PIK863" s="399"/>
      <c r="PIL863" s="399"/>
      <c r="PIM863" s="399"/>
      <c r="PIN863" s="399"/>
      <c r="PIO863" s="399"/>
      <c r="PIP863" s="399"/>
      <c r="PIQ863" s="399"/>
      <c r="PIR863" s="399"/>
      <c r="PIS863" s="399"/>
      <c r="PIT863" s="399"/>
      <c r="PIU863" s="399"/>
      <c r="PIV863" s="399"/>
      <c r="PIW863" s="399"/>
      <c r="PIX863" s="399"/>
      <c r="PIY863" s="399"/>
      <c r="PIZ863" s="399"/>
      <c r="PJA863" s="399"/>
      <c r="PJB863" s="399"/>
      <c r="PJC863" s="399"/>
      <c r="PJD863" s="399"/>
      <c r="PJE863" s="399"/>
      <c r="PJF863" s="399"/>
      <c r="PJG863" s="399"/>
      <c r="PJH863" s="399"/>
      <c r="PJI863" s="399"/>
      <c r="PJJ863" s="399"/>
      <c r="PJK863" s="399"/>
      <c r="PJL863" s="399"/>
      <c r="PJM863" s="399"/>
      <c r="PJN863" s="399"/>
      <c r="PJO863" s="399"/>
      <c r="PJP863" s="399"/>
      <c r="PJQ863" s="399"/>
      <c r="PJR863" s="399"/>
      <c r="PJS863" s="399"/>
      <c r="PJT863" s="399"/>
      <c r="PJU863" s="399"/>
      <c r="PJV863" s="399"/>
      <c r="PJW863" s="399"/>
      <c r="PJX863" s="399"/>
      <c r="PJY863" s="399"/>
      <c r="PJZ863" s="399"/>
      <c r="PKA863" s="399"/>
      <c r="PKB863" s="399"/>
      <c r="PKC863" s="399"/>
      <c r="PKD863" s="399"/>
      <c r="PKE863" s="399"/>
      <c r="PKF863" s="399"/>
      <c r="PKG863" s="399"/>
      <c r="PKH863" s="399"/>
      <c r="PKI863" s="399"/>
      <c r="PKJ863" s="399"/>
      <c r="PKK863" s="399"/>
      <c r="PKL863" s="399"/>
      <c r="PKM863" s="399"/>
      <c r="PKN863" s="399"/>
      <c r="PKO863" s="399"/>
      <c r="PKP863" s="399"/>
      <c r="PKQ863" s="399"/>
      <c r="PKR863" s="399"/>
      <c r="PKS863" s="399"/>
      <c r="PKT863" s="399"/>
      <c r="PKU863" s="399"/>
      <c r="PKV863" s="399"/>
      <c r="PKW863" s="399"/>
      <c r="PKX863" s="399"/>
      <c r="PKY863" s="399"/>
      <c r="PKZ863" s="399"/>
      <c r="PLA863" s="399"/>
      <c r="PLB863" s="399"/>
      <c r="PLC863" s="399"/>
      <c r="PLD863" s="399"/>
      <c r="PLE863" s="399"/>
      <c r="PLF863" s="399"/>
      <c r="PLG863" s="399"/>
      <c r="PLH863" s="399"/>
      <c r="PLI863" s="399"/>
      <c r="PLJ863" s="399"/>
      <c r="PLK863" s="399"/>
      <c r="PLL863" s="399"/>
      <c r="PLM863" s="399"/>
      <c r="PLN863" s="399"/>
      <c r="PLO863" s="399"/>
      <c r="PLP863" s="399"/>
      <c r="PLQ863" s="399"/>
      <c r="PLR863" s="399"/>
      <c r="PLS863" s="399"/>
      <c r="PLT863" s="399"/>
      <c r="PLU863" s="399"/>
      <c r="PLV863" s="399"/>
      <c r="PLW863" s="399"/>
      <c r="PLX863" s="399"/>
      <c r="PLY863" s="399"/>
      <c r="PLZ863" s="399"/>
      <c r="PMA863" s="399"/>
      <c r="PMB863" s="399"/>
      <c r="PMC863" s="399"/>
      <c r="PMD863" s="399"/>
      <c r="PME863" s="399"/>
      <c r="PMF863" s="399"/>
      <c r="PMG863" s="399"/>
      <c r="PMH863" s="399"/>
      <c r="PMI863" s="399"/>
      <c r="PMJ863" s="399"/>
      <c r="PMK863" s="399"/>
      <c r="PML863" s="399"/>
      <c r="PMM863" s="399"/>
      <c r="PMN863" s="399"/>
      <c r="PMO863" s="399"/>
      <c r="PMP863" s="399"/>
      <c r="PMQ863" s="399"/>
      <c r="PMR863" s="399"/>
      <c r="PMS863" s="399"/>
      <c r="PMT863" s="399"/>
      <c r="PMU863" s="399"/>
      <c r="PMV863" s="399"/>
      <c r="PMW863" s="399"/>
      <c r="PMX863" s="399"/>
      <c r="PMY863" s="399"/>
      <c r="PMZ863" s="399"/>
      <c r="PNA863" s="399"/>
      <c r="PNB863" s="399"/>
      <c r="PNC863" s="399"/>
      <c r="PND863" s="399"/>
      <c r="PNE863" s="399"/>
      <c r="PNF863" s="399"/>
      <c r="PNG863" s="399"/>
      <c r="PNH863" s="399"/>
      <c r="PNI863" s="399"/>
      <c r="PNJ863" s="399"/>
      <c r="PNK863" s="399"/>
      <c r="PNL863" s="399"/>
      <c r="PNM863" s="399"/>
      <c r="PNN863" s="399"/>
      <c r="PNO863" s="399"/>
      <c r="PNP863" s="399"/>
      <c r="PNQ863" s="399"/>
      <c r="PNR863" s="399"/>
      <c r="PNS863" s="399"/>
      <c r="PNT863" s="399"/>
      <c r="PNU863" s="399"/>
      <c r="PNV863" s="399"/>
      <c r="PNW863" s="399"/>
      <c r="PNX863" s="399"/>
      <c r="PNY863" s="399"/>
      <c r="PNZ863" s="399"/>
      <c r="POA863" s="399"/>
      <c r="POB863" s="399"/>
      <c r="POC863" s="399"/>
      <c r="POD863" s="399"/>
      <c r="POE863" s="399"/>
      <c r="POF863" s="399"/>
      <c r="POG863" s="399"/>
      <c r="POH863" s="399"/>
      <c r="POI863" s="399"/>
      <c r="POJ863" s="399"/>
      <c r="POK863" s="399"/>
      <c r="POL863" s="399"/>
      <c r="POM863" s="399"/>
      <c r="PON863" s="399"/>
      <c r="POO863" s="399"/>
      <c r="POP863" s="399"/>
      <c r="POQ863" s="399"/>
      <c r="POR863" s="399"/>
      <c r="POS863" s="399"/>
      <c r="POT863" s="399"/>
      <c r="POU863" s="399"/>
      <c r="POV863" s="399"/>
      <c r="POW863" s="399"/>
      <c r="POX863" s="399"/>
      <c r="POY863" s="399"/>
      <c r="POZ863" s="399"/>
      <c r="PPA863" s="399"/>
      <c r="PPB863" s="399"/>
      <c r="PPC863" s="399"/>
      <c r="PPD863" s="399"/>
      <c r="PPE863" s="399"/>
      <c r="PPF863" s="399"/>
      <c r="PPG863" s="399"/>
      <c r="PPH863" s="399"/>
      <c r="PPI863" s="399"/>
      <c r="PPJ863" s="399"/>
      <c r="PPK863" s="399"/>
      <c r="PPL863" s="399"/>
      <c r="PPM863" s="399"/>
      <c r="PPN863" s="399"/>
      <c r="PPO863" s="399"/>
      <c r="PPP863" s="399"/>
      <c r="PPQ863" s="399"/>
      <c r="PPR863" s="399"/>
      <c r="PPS863" s="399"/>
      <c r="PPT863" s="399"/>
      <c r="PPU863" s="399"/>
      <c r="PPV863" s="399"/>
      <c r="PPW863" s="399"/>
      <c r="PPX863" s="399"/>
      <c r="PPY863" s="399"/>
      <c r="PPZ863" s="399"/>
      <c r="PQA863" s="399"/>
      <c r="PQB863" s="399"/>
      <c r="PQC863" s="399"/>
      <c r="PQD863" s="399"/>
      <c r="PQE863" s="399"/>
      <c r="PQF863" s="399"/>
      <c r="PQG863" s="399"/>
      <c r="PQH863" s="399"/>
      <c r="PQI863" s="399"/>
      <c r="PQJ863" s="399"/>
      <c r="PQK863" s="399"/>
      <c r="PQL863" s="399"/>
      <c r="PQM863" s="399"/>
      <c r="PQN863" s="399"/>
      <c r="PQO863" s="399"/>
      <c r="PQP863" s="399"/>
      <c r="PQQ863" s="399"/>
      <c r="PQR863" s="399"/>
      <c r="PQS863" s="399"/>
      <c r="PQT863" s="399"/>
      <c r="PQU863" s="399"/>
      <c r="PQV863" s="399"/>
      <c r="PQW863" s="399"/>
      <c r="PQX863" s="399"/>
      <c r="PQY863" s="399"/>
      <c r="PQZ863" s="399"/>
      <c r="PRA863" s="399"/>
      <c r="PRB863" s="399"/>
      <c r="PRC863" s="399"/>
      <c r="PRD863" s="399"/>
      <c r="PRE863" s="399"/>
      <c r="PRF863" s="399"/>
      <c r="PRG863" s="399"/>
      <c r="PRH863" s="399"/>
      <c r="PRI863" s="399"/>
      <c r="PRJ863" s="399"/>
      <c r="PRK863" s="399"/>
      <c r="PRL863" s="399"/>
      <c r="PRM863" s="399"/>
      <c r="PRN863" s="399"/>
      <c r="PRO863" s="399"/>
      <c r="PRP863" s="399"/>
      <c r="PRQ863" s="399"/>
      <c r="PRR863" s="399"/>
      <c r="PRS863" s="399"/>
      <c r="PRT863" s="399"/>
      <c r="PRU863" s="399"/>
      <c r="PRV863" s="399"/>
      <c r="PRW863" s="399"/>
      <c r="PRX863" s="399"/>
      <c r="PRY863" s="399"/>
      <c r="PRZ863" s="399"/>
      <c r="PSA863" s="399"/>
      <c r="PSB863" s="399"/>
      <c r="PSC863" s="399"/>
      <c r="PSD863" s="399"/>
      <c r="PSE863" s="399"/>
      <c r="PSF863" s="399"/>
      <c r="PSG863" s="399"/>
      <c r="PSH863" s="399"/>
      <c r="PSI863" s="399"/>
      <c r="PSJ863" s="399"/>
      <c r="PSK863" s="399"/>
      <c r="PSL863" s="399"/>
      <c r="PSM863" s="399"/>
      <c r="PSN863" s="399"/>
      <c r="PSO863" s="399"/>
      <c r="PSP863" s="399"/>
      <c r="PSQ863" s="399"/>
      <c r="PSR863" s="399"/>
      <c r="PSS863" s="399"/>
      <c r="PST863" s="399"/>
      <c r="PSU863" s="399"/>
      <c r="PSV863" s="399"/>
      <c r="PSW863" s="399"/>
      <c r="PSX863" s="399"/>
      <c r="PSY863" s="399"/>
      <c r="PSZ863" s="399"/>
      <c r="PTA863" s="399"/>
      <c r="PTB863" s="399"/>
      <c r="PTC863" s="399"/>
      <c r="PTD863" s="399"/>
      <c r="PTE863" s="399"/>
      <c r="PTF863" s="399"/>
      <c r="PTG863" s="399"/>
      <c r="PTH863" s="399"/>
      <c r="PTI863" s="399"/>
      <c r="PTJ863" s="399"/>
      <c r="PTK863" s="399"/>
      <c r="PTL863" s="399"/>
      <c r="PTM863" s="399"/>
      <c r="PTN863" s="399"/>
      <c r="PTO863" s="399"/>
      <c r="PTP863" s="399"/>
      <c r="PTQ863" s="399"/>
      <c r="PTR863" s="399"/>
      <c r="PTS863" s="399"/>
      <c r="PTT863" s="399"/>
      <c r="PTU863" s="399"/>
      <c r="PTV863" s="399"/>
      <c r="PTW863" s="399"/>
      <c r="PTX863" s="399"/>
      <c r="PTY863" s="399"/>
      <c r="PTZ863" s="399"/>
      <c r="PUA863" s="399"/>
      <c r="PUB863" s="399"/>
      <c r="PUC863" s="399"/>
      <c r="PUD863" s="399"/>
      <c r="PUE863" s="399"/>
      <c r="PUF863" s="399"/>
      <c r="PUG863" s="399"/>
      <c r="PUH863" s="399"/>
      <c r="PUI863" s="399"/>
      <c r="PUJ863" s="399"/>
      <c r="PUK863" s="399"/>
      <c r="PUL863" s="399"/>
      <c r="PUM863" s="399"/>
      <c r="PUN863" s="399"/>
      <c r="PUO863" s="399"/>
      <c r="PUP863" s="399"/>
      <c r="PUQ863" s="399"/>
      <c r="PUR863" s="399"/>
      <c r="PUS863" s="399"/>
      <c r="PUT863" s="399"/>
      <c r="PUU863" s="399"/>
      <c r="PUV863" s="399"/>
      <c r="PUW863" s="399"/>
      <c r="PUX863" s="399"/>
      <c r="PUY863" s="399"/>
      <c r="PUZ863" s="399"/>
      <c r="PVA863" s="399"/>
      <c r="PVB863" s="399"/>
      <c r="PVC863" s="399"/>
      <c r="PVD863" s="399"/>
      <c r="PVE863" s="399"/>
      <c r="PVF863" s="399"/>
      <c r="PVG863" s="399"/>
      <c r="PVH863" s="399"/>
      <c r="PVI863" s="399"/>
      <c r="PVJ863" s="399"/>
      <c r="PVK863" s="399"/>
      <c r="PVL863" s="399"/>
      <c r="PVM863" s="399"/>
      <c r="PVN863" s="399"/>
      <c r="PVO863" s="399"/>
      <c r="PVP863" s="399"/>
      <c r="PVQ863" s="399"/>
      <c r="PVR863" s="399"/>
      <c r="PVS863" s="399"/>
      <c r="PVT863" s="399"/>
      <c r="PVU863" s="399"/>
      <c r="PVV863" s="399"/>
      <c r="PVW863" s="399"/>
      <c r="PVX863" s="399"/>
      <c r="PVY863" s="399"/>
      <c r="PVZ863" s="399"/>
      <c r="PWA863" s="399"/>
      <c r="PWB863" s="399"/>
      <c r="PWC863" s="399"/>
      <c r="PWD863" s="399"/>
      <c r="PWE863" s="399"/>
      <c r="PWF863" s="399"/>
      <c r="PWG863" s="399"/>
      <c r="PWH863" s="399"/>
      <c r="PWI863" s="399"/>
      <c r="PWJ863" s="399"/>
      <c r="PWK863" s="399"/>
      <c r="PWL863" s="399"/>
      <c r="PWM863" s="399"/>
      <c r="PWN863" s="399"/>
      <c r="PWO863" s="399"/>
      <c r="PWP863" s="399"/>
      <c r="PWQ863" s="399"/>
      <c r="PWR863" s="399"/>
      <c r="PWS863" s="399"/>
      <c r="PWT863" s="399"/>
      <c r="PWU863" s="399"/>
      <c r="PWV863" s="399"/>
      <c r="PWW863" s="399"/>
      <c r="PWX863" s="399"/>
      <c r="PWY863" s="399"/>
      <c r="PWZ863" s="399"/>
      <c r="PXA863" s="399"/>
      <c r="PXB863" s="399"/>
      <c r="PXC863" s="399"/>
      <c r="PXD863" s="399"/>
      <c r="PXE863" s="399"/>
      <c r="PXF863" s="399"/>
      <c r="PXG863" s="399"/>
      <c r="PXH863" s="399"/>
      <c r="PXI863" s="399"/>
      <c r="PXJ863" s="399"/>
      <c r="PXK863" s="399"/>
      <c r="PXL863" s="399"/>
      <c r="PXM863" s="399"/>
      <c r="PXN863" s="399"/>
      <c r="PXO863" s="399"/>
      <c r="PXP863" s="399"/>
      <c r="PXQ863" s="399"/>
      <c r="PXR863" s="399"/>
      <c r="PXS863" s="399"/>
      <c r="PXT863" s="399"/>
      <c r="PXU863" s="399"/>
      <c r="PXV863" s="399"/>
      <c r="PXW863" s="399"/>
      <c r="PXX863" s="399"/>
      <c r="PXY863" s="399"/>
      <c r="PXZ863" s="399"/>
      <c r="PYA863" s="399"/>
      <c r="PYB863" s="399"/>
      <c r="PYC863" s="399"/>
      <c r="PYD863" s="399"/>
      <c r="PYE863" s="399"/>
      <c r="PYF863" s="399"/>
      <c r="PYG863" s="399"/>
      <c r="PYH863" s="399"/>
      <c r="PYI863" s="399"/>
      <c r="PYJ863" s="399"/>
      <c r="PYK863" s="399"/>
      <c r="PYL863" s="399"/>
      <c r="PYM863" s="399"/>
      <c r="PYN863" s="399"/>
      <c r="PYO863" s="399"/>
      <c r="PYP863" s="399"/>
      <c r="PYQ863" s="399"/>
      <c r="PYR863" s="399"/>
      <c r="PYS863" s="399"/>
      <c r="PYT863" s="399"/>
      <c r="PYU863" s="399"/>
      <c r="PYV863" s="399"/>
      <c r="PYW863" s="399"/>
      <c r="PYX863" s="399"/>
      <c r="PYY863" s="399"/>
      <c r="PYZ863" s="399"/>
      <c r="PZA863" s="399"/>
      <c r="PZB863" s="399"/>
      <c r="PZC863" s="399"/>
      <c r="PZD863" s="399"/>
      <c r="PZE863" s="399"/>
      <c r="PZF863" s="399"/>
      <c r="PZG863" s="399"/>
      <c r="PZH863" s="399"/>
      <c r="PZI863" s="399"/>
      <c r="PZJ863" s="399"/>
      <c r="PZK863" s="399"/>
      <c r="PZL863" s="399"/>
      <c r="PZM863" s="399"/>
      <c r="PZN863" s="399"/>
      <c r="PZO863" s="399"/>
      <c r="PZP863" s="399"/>
      <c r="PZQ863" s="399"/>
      <c r="PZR863" s="399"/>
      <c r="PZS863" s="399"/>
      <c r="PZT863" s="399"/>
      <c r="PZU863" s="399"/>
      <c r="PZV863" s="399"/>
      <c r="PZW863" s="399"/>
      <c r="PZX863" s="399"/>
      <c r="PZY863" s="399"/>
      <c r="PZZ863" s="399"/>
      <c r="QAA863" s="399"/>
      <c r="QAB863" s="399"/>
      <c r="QAC863" s="399"/>
      <c r="QAD863" s="399"/>
      <c r="QAE863" s="399"/>
      <c r="QAF863" s="399"/>
      <c r="QAG863" s="399"/>
      <c r="QAH863" s="399"/>
      <c r="QAI863" s="399"/>
      <c r="QAJ863" s="399"/>
      <c r="QAK863" s="399"/>
      <c r="QAL863" s="399"/>
      <c r="QAM863" s="399"/>
      <c r="QAN863" s="399"/>
      <c r="QAO863" s="399"/>
      <c r="QAP863" s="399"/>
      <c r="QAQ863" s="399"/>
      <c r="QAR863" s="399"/>
      <c r="QAS863" s="399"/>
      <c r="QAT863" s="399"/>
      <c r="QAU863" s="399"/>
      <c r="QAV863" s="399"/>
      <c r="QAW863" s="399"/>
      <c r="QAX863" s="399"/>
      <c r="QAY863" s="399"/>
      <c r="QAZ863" s="399"/>
      <c r="QBA863" s="399"/>
      <c r="QBB863" s="399"/>
      <c r="QBC863" s="399"/>
      <c r="QBD863" s="399"/>
      <c r="QBE863" s="399"/>
      <c r="QBF863" s="399"/>
      <c r="QBG863" s="399"/>
      <c r="QBH863" s="399"/>
      <c r="QBI863" s="399"/>
      <c r="QBJ863" s="399"/>
      <c r="QBK863" s="399"/>
      <c r="QBL863" s="399"/>
      <c r="QBM863" s="399"/>
      <c r="QBN863" s="399"/>
      <c r="QBO863" s="399"/>
      <c r="QBP863" s="399"/>
      <c r="QBQ863" s="399"/>
      <c r="QBR863" s="399"/>
      <c r="QBS863" s="399"/>
      <c r="QBT863" s="399"/>
      <c r="QBU863" s="399"/>
      <c r="QBV863" s="399"/>
      <c r="QBW863" s="399"/>
      <c r="QBX863" s="399"/>
      <c r="QBY863" s="399"/>
      <c r="QBZ863" s="399"/>
      <c r="QCA863" s="399"/>
      <c r="QCB863" s="399"/>
      <c r="QCC863" s="399"/>
      <c r="QCD863" s="399"/>
      <c r="QCE863" s="399"/>
      <c r="QCF863" s="399"/>
      <c r="QCG863" s="399"/>
      <c r="QCH863" s="399"/>
      <c r="QCI863" s="399"/>
      <c r="QCJ863" s="399"/>
      <c r="QCK863" s="399"/>
      <c r="QCL863" s="399"/>
      <c r="QCM863" s="399"/>
      <c r="QCN863" s="399"/>
      <c r="QCO863" s="399"/>
      <c r="QCP863" s="399"/>
      <c r="QCQ863" s="399"/>
      <c r="QCR863" s="399"/>
      <c r="QCS863" s="399"/>
      <c r="QCT863" s="399"/>
      <c r="QCU863" s="399"/>
      <c r="QCV863" s="399"/>
      <c r="QCW863" s="399"/>
      <c r="QCX863" s="399"/>
      <c r="QCY863" s="399"/>
      <c r="QCZ863" s="399"/>
      <c r="QDA863" s="399"/>
      <c r="QDB863" s="399"/>
      <c r="QDC863" s="399"/>
      <c r="QDD863" s="399"/>
      <c r="QDE863" s="399"/>
      <c r="QDF863" s="399"/>
      <c r="QDG863" s="399"/>
      <c r="QDH863" s="399"/>
      <c r="QDI863" s="399"/>
      <c r="QDJ863" s="399"/>
      <c r="QDK863" s="399"/>
      <c r="QDL863" s="399"/>
      <c r="QDM863" s="399"/>
      <c r="QDN863" s="399"/>
      <c r="QDO863" s="399"/>
      <c r="QDP863" s="399"/>
      <c r="QDQ863" s="399"/>
      <c r="QDR863" s="399"/>
      <c r="QDS863" s="399"/>
      <c r="QDT863" s="399"/>
      <c r="QDU863" s="399"/>
      <c r="QDV863" s="399"/>
      <c r="QDW863" s="399"/>
      <c r="QDX863" s="399"/>
      <c r="QDY863" s="399"/>
      <c r="QDZ863" s="399"/>
      <c r="QEA863" s="399"/>
      <c r="QEB863" s="399"/>
      <c r="QEC863" s="399"/>
      <c r="QED863" s="399"/>
      <c r="QEE863" s="399"/>
      <c r="QEF863" s="399"/>
      <c r="QEG863" s="399"/>
      <c r="QEH863" s="399"/>
      <c r="QEI863" s="399"/>
      <c r="QEJ863" s="399"/>
      <c r="QEK863" s="399"/>
      <c r="QEL863" s="399"/>
      <c r="QEM863" s="399"/>
      <c r="QEN863" s="399"/>
      <c r="QEO863" s="399"/>
      <c r="QEP863" s="399"/>
      <c r="QEQ863" s="399"/>
      <c r="QER863" s="399"/>
      <c r="QES863" s="399"/>
      <c r="QET863" s="399"/>
      <c r="QEU863" s="399"/>
      <c r="QEV863" s="399"/>
      <c r="QEW863" s="399"/>
      <c r="QEX863" s="399"/>
      <c r="QEY863" s="399"/>
      <c r="QEZ863" s="399"/>
      <c r="QFA863" s="399"/>
      <c r="QFB863" s="399"/>
      <c r="QFC863" s="399"/>
      <c r="QFD863" s="399"/>
      <c r="QFE863" s="399"/>
      <c r="QFF863" s="399"/>
      <c r="QFG863" s="399"/>
      <c r="QFH863" s="399"/>
      <c r="QFI863" s="399"/>
      <c r="QFJ863" s="399"/>
      <c r="QFK863" s="399"/>
      <c r="QFL863" s="399"/>
      <c r="QFM863" s="399"/>
      <c r="QFN863" s="399"/>
      <c r="QFO863" s="399"/>
      <c r="QFP863" s="399"/>
      <c r="QFQ863" s="399"/>
      <c r="QFR863" s="399"/>
      <c r="QFS863" s="399"/>
      <c r="QFT863" s="399"/>
      <c r="QFU863" s="399"/>
      <c r="QFV863" s="399"/>
      <c r="QFW863" s="399"/>
      <c r="QFX863" s="399"/>
      <c r="QFY863" s="399"/>
      <c r="QFZ863" s="399"/>
      <c r="QGA863" s="399"/>
      <c r="QGB863" s="399"/>
      <c r="QGC863" s="399"/>
      <c r="QGD863" s="399"/>
      <c r="QGE863" s="399"/>
      <c r="QGF863" s="399"/>
      <c r="QGG863" s="399"/>
      <c r="QGH863" s="399"/>
      <c r="QGI863" s="399"/>
      <c r="QGJ863" s="399"/>
      <c r="QGK863" s="399"/>
      <c r="QGL863" s="399"/>
      <c r="QGM863" s="399"/>
      <c r="QGN863" s="399"/>
      <c r="QGO863" s="399"/>
      <c r="QGP863" s="399"/>
      <c r="QGQ863" s="399"/>
      <c r="QGR863" s="399"/>
      <c r="QGS863" s="399"/>
      <c r="QGT863" s="399"/>
      <c r="QGU863" s="399"/>
      <c r="QGV863" s="399"/>
      <c r="QGW863" s="399"/>
      <c r="QGX863" s="399"/>
      <c r="QGY863" s="399"/>
      <c r="QGZ863" s="399"/>
      <c r="QHA863" s="399"/>
      <c r="QHB863" s="399"/>
      <c r="QHC863" s="399"/>
      <c r="QHD863" s="399"/>
      <c r="QHE863" s="399"/>
      <c r="QHF863" s="399"/>
      <c r="QHG863" s="399"/>
      <c r="QHH863" s="399"/>
      <c r="QHI863" s="399"/>
      <c r="QHJ863" s="399"/>
      <c r="QHK863" s="399"/>
      <c r="QHL863" s="399"/>
      <c r="QHM863" s="399"/>
      <c r="QHN863" s="399"/>
      <c r="QHO863" s="399"/>
      <c r="QHP863" s="399"/>
      <c r="QHQ863" s="399"/>
      <c r="QHR863" s="399"/>
      <c r="QHS863" s="399"/>
      <c r="QHT863" s="399"/>
      <c r="QHU863" s="399"/>
      <c r="QHV863" s="399"/>
      <c r="QHW863" s="399"/>
      <c r="QHX863" s="399"/>
      <c r="QHY863" s="399"/>
      <c r="QHZ863" s="399"/>
      <c r="QIA863" s="399"/>
      <c r="QIB863" s="399"/>
      <c r="QIC863" s="399"/>
      <c r="QID863" s="399"/>
      <c r="QIE863" s="399"/>
      <c r="QIF863" s="399"/>
      <c r="QIG863" s="399"/>
      <c r="QIH863" s="399"/>
      <c r="QII863" s="399"/>
      <c r="QIJ863" s="399"/>
      <c r="QIK863" s="399"/>
      <c r="QIL863" s="399"/>
      <c r="QIM863" s="399"/>
      <c r="QIN863" s="399"/>
      <c r="QIO863" s="399"/>
      <c r="QIP863" s="399"/>
      <c r="QIQ863" s="399"/>
      <c r="QIR863" s="399"/>
      <c r="QIS863" s="399"/>
      <c r="QIT863" s="399"/>
      <c r="QIU863" s="399"/>
      <c r="QIV863" s="399"/>
      <c r="QIW863" s="399"/>
      <c r="QIX863" s="399"/>
      <c r="QIY863" s="399"/>
      <c r="QIZ863" s="399"/>
      <c r="QJA863" s="399"/>
      <c r="QJB863" s="399"/>
      <c r="QJC863" s="399"/>
      <c r="QJD863" s="399"/>
      <c r="QJE863" s="399"/>
      <c r="QJF863" s="399"/>
      <c r="QJG863" s="399"/>
      <c r="QJH863" s="399"/>
      <c r="QJI863" s="399"/>
      <c r="QJJ863" s="399"/>
      <c r="QJK863" s="399"/>
      <c r="QJL863" s="399"/>
      <c r="QJM863" s="399"/>
      <c r="QJN863" s="399"/>
      <c r="QJO863" s="399"/>
      <c r="QJP863" s="399"/>
      <c r="QJQ863" s="399"/>
      <c r="QJR863" s="399"/>
      <c r="QJS863" s="399"/>
      <c r="QJT863" s="399"/>
      <c r="QJU863" s="399"/>
      <c r="QJV863" s="399"/>
      <c r="QJW863" s="399"/>
      <c r="QJX863" s="399"/>
      <c r="QJY863" s="399"/>
      <c r="QJZ863" s="399"/>
      <c r="QKA863" s="399"/>
      <c r="QKB863" s="399"/>
      <c r="QKC863" s="399"/>
      <c r="QKD863" s="399"/>
      <c r="QKE863" s="399"/>
      <c r="QKF863" s="399"/>
      <c r="QKG863" s="399"/>
      <c r="QKH863" s="399"/>
      <c r="QKI863" s="399"/>
      <c r="QKJ863" s="399"/>
      <c r="QKK863" s="399"/>
      <c r="QKL863" s="399"/>
      <c r="QKM863" s="399"/>
      <c r="QKN863" s="399"/>
      <c r="QKO863" s="399"/>
      <c r="QKP863" s="399"/>
      <c r="QKQ863" s="399"/>
      <c r="QKR863" s="399"/>
      <c r="QKS863" s="399"/>
      <c r="QKT863" s="399"/>
      <c r="QKU863" s="399"/>
      <c r="QKV863" s="399"/>
      <c r="QKW863" s="399"/>
      <c r="QKX863" s="399"/>
      <c r="QKY863" s="399"/>
      <c r="QKZ863" s="399"/>
      <c r="QLA863" s="399"/>
      <c r="QLB863" s="399"/>
      <c r="QLC863" s="399"/>
      <c r="QLD863" s="399"/>
      <c r="QLE863" s="399"/>
      <c r="QLF863" s="399"/>
      <c r="QLG863" s="399"/>
      <c r="QLH863" s="399"/>
      <c r="QLI863" s="399"/>
      <c r="QLJ863" s="399"/>
      <c r="QLK863" s="399"/>
      <c r="QLL863" s="399"/>
      <c r="QLM863" s="399"/>
      <c r="QLN863" s="399"/>
      <c r="QLO863" s="399"/>
      <c r="QLP863" s="399"/>
      <c r="QLQ863" s="399"/>
      <c r="QLR863" s="399"/>
      <c r="QLS863" s="399"/>
      <c r="QLT863" s="399"/>
      <c r="QLU863" s="399"/>
      <c r="QLV863" s="399"/>
      <c r="QLW863" s="399"/>
      <c r="QLX863" s="399"/>
      <c r="QLY863" s="399"/>
      <c r="QLZ863" s="399"/>
      <c r="QMA863" s="399"/>
      <c r="QMB863" s="399"/>
      <c r="QMC863" s="399"/>
      <c r="QMD863" s="399"/>
      <c r="QME863" s="399"/>
      <c r="QMF863" s="399"/>
      <c r="QMG863" s="399"/>
      <c r="QMH863" s="399"/>
      <c r="QMI863" s="399"/>
      <c r="QMJ863" s="399"/>
      <c r="QMK863" s="399"/>
      <c r="QML863" s="399"/>
      <c r="QMM863" s="399"/>
      <c r="QMN863" s="399"/>
      <c r="QMO863" s="399"/>
      <c r="QMP863" s="399"/>
      <c r="QMQ863" s="399"/>
      <c r="QMR863" s="399"/>
      <c r="QMS863" s="399"/>
      <c r="QMT863" s="399"/>
      <c r="QMU863" s="399"/>
      <c r="QMV863" s="399"/>
      <c r="QMW863" s="399"/>
      <c r="QMX863" s="399"/>
      <c r="QMY863" s="399"/>
      <c r="QMZ863" s="399"/>
      <c r="QNA863" s="399"/>
      <c r="QNB863" s="399"/>
      <c r="QNC863" s="399"/>
      <c r="QND863" s="399"/>
      <c r="QNE863" s="399"/>
      <c r="QNF863" s="399"/>
      <c r="QNG863" s="399"/>
      <c r="QNH863" s="399"/>
      <c r="QNI863" s="399"/>
      <c r="QNJ863" s="399"/>
      <c r="QNK863" s="399"/>
      <c r="QNL863" s="399"/>
      <c r="QNM863" s="399"/>
      <c r="QNN863" s="399"/>
      <c r="QNO863" s="399"/>
      <c r="QNP863" s="399"/>
      <c r="QNQ863" s="399"/>
      <c r="QNR863" s="399"/>
      <c r="QNS863" s="399"/>
      <c r="QNT863" s="399"/>
      <c r="QNU863" s="399"/>
      <c r="QNV863" s="399"/>
      <c r="QNW863" s="399"/>
      <c r="QNX863" s="399"/>
      <c r="QNY863" s="399"/>
      <c r="QNZ863" s="399"/>
      <c r="QOA863" s="399"/>
      <c r="QOB863" s="399"/>
      <c r="QOC863" s="399"/>
      <c r="QOD863" s="399"/>
      <c r="QOE863" s="399"/>
      <c r="QOF863" s="399"/>
      <c r="QOG863" s="399"/>
      <c r="QOH863" s="399"/>
      <c r="QOI863" s="399"/>
      <c r="QOJ863" s="399"/>
      <c r="QOK863" s="399"/>
      <c r="QOL863" s="399"/>
      <c r="QOM863" s="399"/>
      <c r="QON863" s="399"/>
      <c r="QOO863" s="399"/>
      <c r="QOP863" s="399"/>
      <c r="QOQ863" s="399"/>
      <c r="QOR863" s="399"/>
      <c r="QOS863" s="399"/>
      <c r="QOT863" s="399"/>
      <c r="QOU863" s="399"/>
      <c r="QOV863" s="399"/>
      <c r="QOW863" s="399"/>
      <c r="QOX863" s="399"/>
      <c r="QOY863" s="399"/>
      <c r="QOZ863" s="399"/>
      <c r="QPA863" s="399"/>
      <c r="QPB863" s="399"/>
      <c r="QPC863" s="399"/>
      <c r="QPD863" s="399"/>
      <c r="QPE863" s="399"/>
      <c r="QPF863" s="399"/>
      <c r="QPG863" s="399"/>
      <c r="QPH863" s="399"/>
      <c r="QPI863" s="399"/>
      <c r="QPJ863" s="399"/>
      <c r="QPK863" s="399"/>
      <c r="QPL863" s="399"/>
      <c r="QPM863" s="399"/>
      <c r="QPN863" s="399"/>
      <c r="QPO863" s="399"/>
      <c r="QPP863" s="399"/>
      <c r="QPQ863" s="399"/>
      <c r="QPR863" s="399"/>
      <c r="QPS863" s="399"/>
      <c r="QPT863" s="399"/>
      <c r="QPU863" s="399"/>
      <c r="QPV863" s="399"/>
      <c r="QPW863" s="399"/>
      <c r="QPX863" s="399"/>
      <c r="QPY863" s="399"/>
      <c r="QPZ863" s="399"/>
      <c r="QQA863" s="399"/>
      <c r="QQB863" s="399"/>
      <c r="QQC863" s="399"/>
      <c r="QQD863" s="399"/>
      <c r="QQE863" s="399"/>
      <c r="QQF863" s="399"/>
      <c r="QQG863" s="399"/>
      <c r="QQH863" s="399"/>
      <c r="QQI863" s="399"/>
      <c r="QQJ863" s="399"/>
      <c r="QQK863" s="399"/>
      <c r="QQL863" s="399"/>
      <c r="QQM863" s="399"/>
      <c r="QQN863" s="399"/>
      <c r="QQO863" s="399"/>
      <c r="QQP863" s="399"/>
      <c r="QQQ863" s="399"/>
      <c r="QQR863" s="399"/>
      <c r="QQS863" s="399"/>
      <c r="QQT863" s="399"/>
      <c r="QQU863" s="399"/>
      <c r="QQV863" s="399"/>
      <c r="QQW863" s="399"/>
      <c r="QQX863" s="399"/>
      <c r="QQY863" s="399"/>
      <c r="QQZ863" s="399"/>
      <c r="QRA863" s="399"/>
      <c r="QRB863" s="399"/>
      <c r="QRC863" s="399"/>
      <c r="QRD863" s="399"/>
      <c r="QRE863" s="399"/>
      <c r="QRF863" s="399"/>
      <c r="QRG863" s="399"/>
      <c r="QRH863" s="399"/>
      <c r="QRI863" s="399"/>
      <c r="QRJ863" s="399"/>
      <c r="QRK863" s="399"/>
      <c r="QRL863" s="399"/>
      <c r="QRM863" s="399"/>
      <c r="QRN863" s="399"/>
      <c r="QRO863" s="399"/>
      <c r="QRP863" s="399"/>
      <c r="QRQ863" s="399"/>
      <c r="QRR863" s="399"/>
      <c r="QRS863" s="399"/>
      <c r="QRT863" s="399"/>
      <c r="QRU863" s="399"/>
      <c r="QRV863" s="399"/>
      <c r="QRW863" s="399"/>
      <c r="QRX863" s="399"/>
      <c r="QRY863" s="399"/>
      <c r="QRZ863" s="399"/>
      <c r="QSA863" s="399"/>
      <c r="QSB863" s="399"/>
      <c r="QSC863" s="399"/>
      <c r="QSD863" s="399"/>
      <c r="QSE863" s="399"/>
      <c r="QSF863" s="399"/>
      <c r="QSG863" s="399"/>
      <c r="QSH863" s="399"/>
      <c r="QSI863" s="399"/>
      <c r="QSJ863" s="399"/>
      <c r="QSK863" s="399"/>
      <c r="QSL863" s="399"/>
      <c r="QSM863" s="399"/>
      <c r="QSN863" s="399"/>
      <c r="QSO863" s="399"/>
      <c r="QSP863" s="399"/>
      <c r="QSQ863" s="399"/>
      <c r="QSR863" s="399"/>
      <c r="QSS863" s="399"/>
      <c r="QST863" s="399"/>
      <c r="QSU863" s="399"/>
      <c r="QSV863" s="399"/>
      <c r="QSW863" s="399"/>
      <c r="QSX863" s="399"/>
      <c r="QSY863" s="399"/>
      <c r="QSZ863" s="399"/>
      <c r="QTA863" s="399"/>
      <c r="QTB863" s="399"/>
      <c r="QTC863" s="399"/>
      <c r="QTD863" s="399"/>
      <c r="QTE863" s="399"/>
      <c r="QTF863" s="399"/>
      <c r="QTG863" s="399"/>
      <c r="QTH863" s="399"/>
      <c r="QTI863" s="399"/>
      <c r="QTJ863" s="399"/>
      <c r="QTK863" s="399"/>
      <c r="QTL863" s="399"/>
      <c r="QTM863" s="399"/>
      <c r="QTN863" s="399"/>
      <c r="QTO863" s="399"/>
      <c r="QTP863" s="399"/>
      <c r="QTQ863" s="399"/>
      <c r="QTR863" s="399"/>
      <c r="QTS863" s="399"/>
      <c r="QTT863" s="399"/>
      <c r="QTU863" s="399"/>
      <c r="QTV863" s="399"/>
      <c r="QTW863" s="399"/>
      <c r="QTX863" s="399"/>
      <c r="QTY863" s="399"/>
      <c r="QTZ863" s="399"/>
      <c r="QUA863" s="399"/>
      <c r="QUB863" s="399"/>
      <c r="QUC863" s="399"/>
      <c r="QUD863" s="399"/>
      <c r="QUE863" s="399"/>
      <c r="QUF863" s="399"/>
      <c r="QUG863" s="399"/>
      <c r="QUH863" s="399"/>
      <c r="QUI863" s="399"/>
      <c r="QUJ863" s="399"/>
      <c r="QUK863" s="399"/>
      <c r="QUL863" s="399"/>
      <c r="QUM863" s="399"/>
      <c r="QUN863" s="399"/>
      <c r="QUO863" s="399"/>
      <c r="QUP863" s="399"/>
      <c r="QUQ863" s="399"/>
      <c r="QUR863" s="399"/>
      <c r="QUS863" s="399"/>
      <c r="QUT863" s="399"/>
      <c r="QUU863" s="399"/>
      <c r="QUV863" s="399"/>
      <c r="QUW863" s="399"/>
      <c r="QUX863" s="399"/>
      <c r="QUY863" s="399"/>
      <c r="QUZ863" s="399"/>
      <c r="QVA863" s="399"/>
      <c r="QVB863" s="399"/>
      <c r="QVC863" s="399"/>
      <c r="QVD863" s="399"/>
      <c r="QVE863" s="399"/>
      <c r="QVF863" s="399"/>
      <c r="QVG863" s="399"/>
      <c r="QVH863" s="399"/>
      <c r="QVI863" s="399"/>
      <c r="QVJ863" s="399"/>
      <c r="QVK863" s="399"/>
      <c r="QVL863" s="399"/>
      <c r="QVM863" s="399"/>
      <c r="QVN863" s="399"/>
      <c r="QVO863" s="399"/>
      <c r="QVP863" s="399"/>
      <c r="QVQ863" s="399"/>
      <c r="QVR863" s="399"/>
      <c r="QVS863" s="399"/>
      <c r="QVT863" s="399"/>
      <c r="QVU863" s="399"/>
      <c r="QVV863" s="399"/>
      <c r="QVW863" s="399"/>
      <c r="QVX863" s="399"/>
      <c r="QVY863" s="399"/>
      <c r="QVZ863" s="399"/>
      <c r="QWA863" s="399"/>
      <c r="QWB863" s="399"/>
      <c r="QWC863" s="399"/>
      <c r="QWD863" s="399"/>
      <c r="QWE863" s="399"/>
      <c r="QWF863" s="399"/>
      <c r="QWG863" s="399"/>
      <c r="QWH863" s="399"/>
      <c r="QWI863" s="399"/>
      <c r="QWJ863" s="399"/>
      <c r="QWK863" s="399"/>
      <c r="QWL863" s="399"/>
      <c r="QWM863" s="399"/>
      <c r="QWN863" s="399"/>
      <c r="QWO863" s="399"/>
      <c r="QWP863" s="399"/>
      <c r="QWQ863" s="399"/>
      <c r="QWR863" s="399"/>
      <c r="QWS863" s="399"/>
      <c r="QWT863" s="399"/>
      <c r="QWU863" s="399"/>
      <c r="QWV863" s="399"/>
      <c r="QWW863" s="399"/>
      <c r="QWX863" s="399"/>
      <c r="QWY863" s="399"/>
      <c r="QWZ863" s="399"/>
      <c r="QXA863" s="399"/>
      <c r="QXB863" s="399"/>
      <c r="QXC863" s="399"/>
      <c r="QXD863" s="399"/>
      <c r="QXE863" s="399"/>
      <c r="QXF863" s="399"/>
      <c r="QXG863" s="399"/>
      <c r="QXH863" s="399"/>
      <c r="QXI863" s="399"/>
      <c r="QXJ863" s="399"/>
      <c r="QXK863" s="399"/>
      <c r="QXL863" s="399"/>
      <c r="QXM863" s="399"/>
      <c r="QXN863" s="399"/>
      <c r="QXO863" s="399"/>
      <c r="QXP863" s="399"/>
      <c r="QXQ863" s="399"/>
      <c r="QXR863" s="399"/>
      <c r="QXS863" s="399"/>
      <c r="QXT863" s="399"/>
      <c r="QXU863" s="399"/>
      <c r="QXV863" s="399"/>
      <c r="QXW863" s="399"/>
      <c r="QXX863" s="399"/>
      <c r="QXY863" s="399"/>
      <c r="QXZ863" s="399"/>
      <c r="QYA863" s="399"/>
      <c r="QYB863" s="399"/>
      <c r="QYC863" s="399"/>
      <c r="QYD863" s="399"/>
      <c r="QYE863" s="399"/>
      <c r="QYF863" s="399"/>
      <c r="QYG863" s="399"/>
      <c r="QYH863" s="399"/>
      <c r="QYI863" s="399"/>
      <c r="QYJ863" s="399"/>
      <c r="QYK863" s="399"/>
      <c r="QYL863" s="399"/>
      <c r="QYM863" s="399"/>
      <c r="QYN863" s="399"/>
      <c r="QYO863" s="399"/>
      <c r="QYP863" s="399"/>
      <c r="QYQ863" s="399"/>
      <c r="QYR863" s="399"/>
      <c r="QYS863" s="399"/>
      <c r="QYT863" s="399"/>
      <c r="QYU863" s="399"/>
      <c r="QYV863" s="399"/>
      <c r="QYW863" s="399"/>
      <c r="QYX863" s="399"/>
      <c r="QYY863" s="399"/>
      <c r="QYZ863" s="399"/>
      <c r="QZA863" s="399"/>
      <c r="QZB863" s="399"/>
      <c r="QZC863" s="399"/>
      <c r="QZD863" s="399"/>
      <c r="QZE863" s="399"/>
      <c r="QZF863" s="399"/>
      <c r="QZG863" s="399"/>
      <c r="QZH863" s="399"/>
      <c r="QZI863" s="399"/>
      <c r="QZJ863" s="399"/>
      <c r="QZK863" s="399"/>
      <c r="QZL863" s="399"/>
      <c r="QZM863" s="399"/>
      <c r="QZN863" s="399"/>
      <c r="QZO863" s="399"/>
      <c r="QZP863" s="399"/>
      <c r="QZQ863" s="399"/>
      <c r="QZR863" s="399"/>
      <c r="QZS863" s="399"/>
      <c r="QZT863" s="399"/>
      <c r="QZU863" s="399"/>
      <c r="QZV863" s="399"/>
      <c r="QZW863" s="399"/>
      <c r="QZX863" s="399"/>
      <c r="QZY863" s="399"/>
      <c r="QZZ863" s="399"/>
      <c r="RAA863" s="399"/>
      <c r="RAB863" s="399"/>
      <c r="RAC863" s="399"/>
      <c r="RAD863" s="399"/>
      <c r="RAE863" s="399"/>
      <c r="RAF863" s="399"/>
      <c r="RAG863" s="399"/>
      <c r="RAH863" s="399"/>
      <c r="RAI863" s="399"/>
      <c r="RAJ863" s="399"/>
      <c r="RAK863" s="399"/>
      <c r="RAL863" s="399"/>
      <c r="RAM863" s="399"/>
      <c r="RAN863" s="399"/>
      <c r="RAO863" s="399"/>
      <c r="RAP863" s="399"/>
      <c r="RAQ863" s="399"/>
      <c r="RAR863" s="399"/>
      <c r="RAS863" s="399"/>
      <c r="RAT863" s="399"/>
      <c r="RAU863" s="399"/>
      <c r="RAV863" s="399"/>
      <c r="RAW863" s="399"/>
      <c r="RAX863" s="399"/>
      <c r="RAY863" s="399"/>
      <c r="RAZ863" s="399"/>
      <c r="RBA863" s="399"/>
      <c r="RBB863" s="399"/>
      <c r="RBC863" s="399"/>
      <c r="RBD863" s="399"/>
      <c r="RBE863" s="399"/>
      <c r="RBF863" s="399"/>
      <c r="RBG863" s="399"/>
      <c r="RBH863" s="399"/>
      <c r="RBI863" s="399"/>
      <c r="RBJ863" s="399"/>
      <c r="RBK863" s="399"/>
      <c r="RBL863" s="399"/>
      <c r="RBM863" s="399"/>
      <c r="RBN863" s="399"/>
      <c r="RBO863" s="399"/>
      <c r="RBP863" s="399"/>
      <c r="RBQ863" s="399"/>
      <c r="RBR863" s="399"/>
      <c r="RBS863" s="399"/>
      <c r="RBT863" s="399"/>
      <c r="RBU863" s="399"/>
      <c r="RBV863" s="399"/>
      <c r="RBW863" s="399"/>
      <c r="RBX863" s="399"/>
      <c r="RBY863" s="399"/>
      <c r="RBZ863" s="399"/>
      <c r="RCA863" s="399"/>
      <c r="RCB863" s="399"/>
      <c r="RCC863" s="399"/>
      <c r="RCD863" s="399"/>
      <c r="RCE863" s="399"/>
      <c r="RCF863" s="399"/>
      <c r="RCG863" s="399"/>
      <c r="RCH863" s="399"/>
      <c r="RCI863" s="399"/>
      <c r="RCJ863" s="399"/>
      <c r="RCK863" s="399"/>
      <c r="RCL863" s="399"/>
      <c r="RCM863" s="399"/>
      <c r="RCN863" s="399"/>
      <c r="RCO863" s="399"/>
      <c r="RCP863" s="399"/>
      <c r="RCQ863" s="399"/>
      <c r="RCR863" s="399"/>
      <c r="RCS863" s="399"/>
      <c r="RCT863" s="399"/>
      <c r="RCU863" s="399"/>
      <c r="RCV863" s="399"/>
      <c r="RCW863" s="399"/>
      <c r="RCX863" s="399"/>
      <c r="RCY863" s="399"/>
      <c r="RCZ863" s="399"/>
      <c r="RDA863" s="399"/>
      <c r="RDB863" s="399"/>
      <c r="RDC863" s="399"/>
      <c r="RDD863" s="399"/>
      <c r="RDE863" s="399"/>
      <c r="RDF863" s="399"/>
      <c r="RDG863" s="399"/>
      <c r="RDH863" s="399"/>
      <c r="RDI863" s="399"/>
      <c r="RDJ863" s="399"/>
      <c r="RDK863" s="399"/>
      <c r="RDL863" s="399"/>
      <c r="RDM863" s="399"/>
      <c r="RDN863" s="399"/>
      <c r="RDO863" s="399"/>
      <c r="RDP863" s="399"/>
      <c r="RDQ863" s="399"/>
      <c r="RDR863" s="399"/>
      <c r="RDS863" s="399"/>
      <c r="RDT863" s="399"/>
      <c r="RDU863" s="399"/>
      <c r="RDV863" s="399"/>
      <c r="RDW863" s="399"/>
      <c r="RDX863" s="399"/>
      <c r="RDY863" s="399"/>
      <c r="RDZ863" s="399"/>
      <c r="REA863" s="399"/>
      <c r="REB863" s="399"/>
      <c r="REC863" s="399"/>
      <c r="RED863" s="399"/>
      <c r="REE863" s="399"/>
      <c r="REF863" s="399"/>
      <c r="REG863" s="399"/>
      <c r="REH863" s="399"/>
      <c r="REI863" s="399"/>
      <c r="REJ863" s="399"/>
      <c r="REK863" s="399"/>
      <c r="REL863" s="399"/>
      <c r="REM863" s="399"/>
      <c r="REN863" s="399"/>
      <c r="REO863" s="399"/>
      <c r="REP863" s="399"/>
      <c r="REQ863" s="399"/>
      <c r="RER863" s="399"/>
      <c r="RES863" s="399"/>
      <c r="RET863" s="399"/>
      <c r="REU863" s="399"/>
      <c r="REV863" s="399"/>
      <c r="REW863" s="399"/>
      <c r="REX863" s="399"/>
      <c r="REY863" s="399"/>
      <c r="REZ863" s="399"/>
      <c r="RFA863" s="399"/>
      <c r="RFB863" s="399"/>
      <c r="RFC863" s="399"/>
      <c r="RFD863" s="399"/>
      <c r="RFE863" s="399"/>
      <c r="RFF863" s="399"/>
      <c r="RFG863" s="399"/>
      <c r="RFH863" s="399"/>
      <c r="RFI863" s="399"/>
      <c r="RFJ863" s="399"/>
      <c r="RFK863" s="399"/>
      <c r="RFL863" s="399"/>
      <c r="RFM863" s="399"/>
      <c r="RFN863" s="399"/>
      <c r="RFO863" s="399"/>
      <c r="RFP863" s="399"/>
      <c r="RFQ863" s="399"/>
      <c r="RFR863" s="399"/>
      <c r="RFS863" s="399"/>
      <c r="RFT863" s="399"/>
      <c r="RFU863" s="399"/>
      <c r="RFV863" s="399"/>
      <c r="RFW863" s="399"/>
      <c r="RFX863" s="399"/>
      <c r="RFY863" s="399"/>
      <c r="RFZ863" s="399"/>
      <c r="RGA863" s="399"/>
      <c r="RGB863" s="399"/>
      <c r="RGC863" s="399"/>
      <c r="RGD863" s="399"/>
      <c r="RGE863" s="399"/>
      <c r="RGF863" s="399"/>
      <c r="RGG863" s="399"/>
      <c r="RGH863" s="399"/>
      <c r="RGI863" s="399"/>
      <c r="RGJ863" s="399"/>
      <c r="RGK863" s="399"/>
      <c r="RGL863" s="399"/>
      <c r="RGM863" s="399"/>
      <c r="RGN863" s="399"/>
      <c r="RGO863" s="399"/>
      <c r="RGP863" s="399"/>
      <c r="RGQ863" s="399"/>
      <c r="RGR863" s="399"/>
      <c r="RGS863" s="399"/>
      <c r="RGT863" s="399"/>
      <c r="RGU863" s="399"/>
      <c r="RGV863" s="399"/>
      <c r="RGW863" s="399"/>
      <c r="RGX863" s="399"/>
      <c r="RGY863" s="399"/>
      <c r="RGZ863" s="399"/>
      <c r="RHA863" s="399"/>
      <c r="RHB863" s="399"/>
      <c r="RHC863" s="399"/>
      <c r="RHD863" s="399"/>
      <c r="RHE863" s="399"/>
      <c r="RHF863" s="399"/>
      <c r="RHG863" s="399"/>
      <c r="RHH863" s="399"/>
      <c r="RHI863" s="399"/>
      <c r="RHJ863" s="399"/>
      <c r="RHK863" s="399"/>
      <c r="RHL863" s="399"/>
      <c r="RHM863" s="399"/>
      <c r="RHN863" s="399"/>
      <c r="RHO863" s="399"/>
      <c r="RHP863" s="399"/>
      <c r="RHQ863" s="399"/>
      <c r="RHR863" s="399"/>
      <c r="RHS863" s="399"/>
      <c r="RHT863" s="399"/>
      <c r="RHU863" s="399"/>
      <c r="RHV863" s="399"/>
      <c r="RHW863" s="399"/>
      <c r="RHX863" s="399"/>
      <c r="RHY863" s="399"/>
      <c r="RHZ863" s="399"/>
      <c r="RIA863" s="399"/>
      <c r="RIB863" s="399"/>
      <c r="RIC863" s="399"/>
      <c r="RID863" s="399"/>
      <c r="RIE863" s="399"/>
      <c r="RIF863" s="399"/>
      <c r="RIG863" s="399"/>
      <c r="RIH863" s="399"/>
      <c r="RII863" s="399"/>
      <c r="RIJ863" s="399"/>
      <c r="RIK863" s="399"/>
      <c r="RIL863" s="399"/>
      <c r="RIM863" s="399"/>
      <c r="RIN863" s="399"/>
      <c r="RIO863" s="399"/>
      <c r="RIP863" s="399"/>
      <c r="RIQ863" s="399"/>
      <c r="RIR863" s="399"/>
      <c r="RIS863" s="399"/>
      <c r="RIT863" s="399"/>
      <c r="RIU863" s="399"/>
      <c r="RIV863" s="399"/>
      <c r="RIW863" s="399"/>
      <c r="RIX863" s="399"/>
      <c r="RIY863" s="399"/>
      <c r="RIZ863" s="399"/>
      <c r="RJA863" s="399"/>
      <c r="RJB863" s="399"/>
      <c r="RJC863" s="399"/>
      <c r="RJD863" s="399"/>
      <c r="RJE863" s="399"/>
      <c r="RJF863" s="399"/>
      <c r="RJG863" s="399"/>
      <c r="RJH863" s="399"/>
      <c r="RJI863" s="399"/>
      <c r="RJJ863" s="399"/>
      <c r="RJK863" s="399"/>
      <c r="RJL863" s="399"/>
      <c r="RJM863" s="399"/>
      <c r="RJN863" s="399"/>
      <c r="RJO863" s="399"/>
      <c r="RJP863" s="399"/>
      <c r="RJQ863" s="399"/>
      <c r="RJR863" s="399"/>
      <c r="RJS863" s="399"/>
      <c r="RJT863" s="399"/>
      <c r="RJU863" s="399"/>
      <c r="RJV863" s="399"/>
      <c r="RJW863" s="399"/>
      <c r="RJX863" s="399"/>
      <c r="RJY863" s="399"/>
      <c r="RJZ863" s="399"/>
      <c r="RKA863" s="399"/>
      <c r="RKB863" s="399"/>
      <c r="RKC863" s="399"/>
      <c r="RKD863" s="399"/>
      <c r="RKE863" s="399"/>
      <c r="RKF863" s="399"/>
      <c r="RKG863" s="399"/>
      <c r="RKH863" s="399"/>
      <c r="RKI863" s="399"/>
      <c r="RKJ863" s="399"/>
      <c r="RKK863" s="399"/>
      <c r="RKL863" s="399"/>
      <c r="RKM863" s="399"/>
      <c r="RKN863" s="399"/>
      <c r="RKO863" s="399"/>
      <c r="RKP863" s="399"/>
      <c r="RKQ863" s="399"/>
      <c r="RKR863" s="399"/>
      <c r="RKS863" s="399"/>
      <c r="RKT863" s="399"/>
      <c r="RKU863" s="399"/>
      <c r="RKV863" s="399"/>
      <c r="RKW863" s="399"/>
      <c r="RKX863" s="399"/>
      <c r="RKY863" s="399"/>
      <c r="RKZ863" s="399"/>
      <c r="RLA863" s="399"/>
      <c r="RLB863" s="399"/>
      <c r="RLC863" s="399"/>
      <c r="RLD863" s="399"/>
      <c r="RLE863" s="399"/>
      <c r="RLF863" s="399"/>
      <c r="RLG863" s="399"/>
      <c r="RLH863" s="399"/>
      <c r="RLI863" s="399"/>
      <c r="RLJ863" s="399"/>
      <c r="RLK863" s="399"/>
      <c r="RLL863" s="399"/>
      <c r="RLM863" s="399"/>
      <c r="RLN863" s="399"/>
      <c r="RLO863" s="399"/>
      <c r="RLP863" s="399"/>
      <c r="RLQ863" s="399"/>
      <c r="RLR863" s="399"/>
      <c r="RLS863" s="399"/>
      <c r="RLT863" s="399"/>
      <c r="RLU863" s="399"/>
      <c r="RLV863" s="399"/>
      <c r="RLW863" s="399"/>
      <c r="RLX863" s="399"/>
      <c r="RLY863" s="399"/>
      <c r="RLZ863" s="399"/>
      <c r="RMA863" s="399"/>
      <c r="RMB863" s="399"/>
      <c r="RMC863" s="399"/>
      <c r="RMD863" s="399"/>
      <c r="RME863" s="399"/>
      <c r="RMF863" s="399"/>
      <c r="RMG863" s="399"/>
      <c r="RMH863" s="399"/>
      <c r="RMI863" s="399"/>
      <c r="RMJ863" s="399"/>
      <c r="RMK863" s="399"/>
      <c r="RML863" s="399"/>
      <c r="RMM863" s="399"/>
      <c r="RMN863" s="399"/>
      <c r="RMO863" s="399"/>
      <c r="RMP863" s="399"/>
      <c r="RMQ863" s="399"/>
      <c r="RMR863" s="399"/>
      <c r="RMS863" s="399"/>
      <c r="RMT863" s="399"/>
      <c r="RMU863" s="399"/>
      <c r="RMV863" s="399"/>
      <c r="RMW863" s="399"/>
      <c r="RMX863" s="399"/>
      <c r="RMY863" s="399"/>
      <c r="RMZ863" s="399"/>
      <c r="RNA863" s="399"/>
      <c r="RNB863" s="399"/>
      <c r="RNC863" s="399"/>
      <c r="RND863" s="399"/>
      <c r="RNE863" s="399"/>
      <c r="RNF863" s="399"/>
      <c r="RNG863" s="399"/>
      <c r="RNH863" s="399"/>
      <c r="RNI863" s="399"/>
      <c r="RNJ863" s="399"/>
      <c r="RNK863" s="399"/>
      <c r="RNL863" s="399"/>
      <c r="RNM863" s="399"/>
      <c r="RNN863" s="399"/>
      <c r="RNO863" s="399"/>
      <c r="RNP863" s="399"/>
      <c r="RNQ863" s="399"/>
      <c r="RNR863" s="399"/>
      <c r="RNS863" s="399"/>
      <c r="RNT863" s="399"/>
      <c r="RNU863" s="399"/>
      <c r="RNV863" s="399"/>
      <c r="RNW863" s="399"/>
      <c r="RNX863" s="399"/>
      <c r="RNY863" s="399"/>
      <c r="RNZ863" s="399"/>
      <c r="ROA863" s="399"/>
      <c r="ROB863" s="399"/>
      <c r="ROC863" s="399"/>
      <c r="ROD863" s="399"/>
      <c r="ROE863" s="399"/>
      <c r="ROF863" s="399"/>
      <c r="ROG863" s="399"/>
      <c r="ROH863" s="399"/>
      <c r="ROI863" s="399"/>
      <c r="ROJ863" s="399"/>
      <c r="ROK863" s="399"/>
      <c r="ROL863" s="399"/>
      <c r="ROM863" s="399"/>
      <c r="RON863" s="399"/>
      <c r="ROO863" s="399"/>
      <c r="ROP863" s="399"/>
      <c r="ROQ863" s="399"/>
      <c r="ROR863" s="399"/>
      <c r="ROS863" s="399"/>
      <c r="ROT863" s="399"/>
      <c r="ROU863" s="399"/>
      <c r="ROV863" s="399"/>
      <c r="ROW863" s="399"/>
      <c r="ROX863" s="399"/>
      <c r="ROY863" s="399"/>
      <c r="ROZ863" s="399"/>
      <c r="RPA863" s="399"/>
      <c r="RPB863" s="399"/>
      <c r="RPC863" s="399"/>
      <c r="RPD863" s="399"/>
      <c r="RPE863" s="399"/>
      <c r="RPF863" s="399"/>
      <c r="RPG863" s="399"/>
      <c r="RPH863" s="399"/>
      <c r="RPI863" s="399"/>
      <c r="RPJ863" s="399"/>
      <c r="RPK863" s="399"/>
      <c r="RPL863" s="399"/>
      <c r="RPM863" s="399"/>
      <c r="RPN863" s="399"/>
      <c r="RPO863" s="399"/>
      <c r="RPP863" s="399"/>
      <c r="RPQ863" s="399"/>
      <c r="RPR863" s="399"/>
      <c r="RPS863" s="399"/>
      <c r="RPT863" s="399"/>
      <c r="RPU863" s="399"/>
      <c r="RPV863" s="399"/>
      <c r="RPW863" s="399"/>
      <c r="RPX863" s="399"/>
      <c r="RPY863" s="399"/>
      <c r="RPZ863" s="399"/>
      <c r="RQA863" s="399"/>
      <c r="RQB863" s="399"/>
      <c r="RQC863" s="399"/>
      <c r="RQD863" s="399"/>
      <c r="RQE863" s="399"/>
      <c r="RQF863" s="399"/>
      <c r="RQG863" s="399"/>
      <c r="RQH863" s="399"/>
      <c r="RQI863" s="399"/>
      <c r="RQJ863" s="399"/>
      <c r="RQK863" s="399"/>
      <c r="RQL863" s="399"/>
      <c r="RQM863" s="399"/>
      <c r="RQN863" s="399"/>
      <c r="RQO863" s="399"/>
      <c r="RQP863" s="399"/>
      <c r="RQQ863" s="399"/>
      <c r="RQR863" s="399"/>
      <c r="RQS863" s="399"/>
      <c r="RQT863" s="399"/>
      <c r="RQU863" s="399"/>
      <c r="RQV863" s="399"/>
      <c r="RQW863" s="399"/>
      <c r="RQX863" s="399"/>
      <c r="RQY863" s="399"/>
      <c r="RQZ863" s="399"/>
      <c r="RRA863" s="399"/>
      <c r="RRB863" s="399"/>
      <c r="RRC863" s="399"/>
      <c r="RRD863" s="399"/>
      <c r="RRE863" s="399"/>
      <c r="RRF863" s="399"/>
      <c r="RRG863" s="399"/>
      <c r="RRH863" s="399"/>
      <c r="RRI863" s="399"/>
      <c r="RRJ863" s="399"/>
      <c r="RRK863" s="399"/>
      <c r="RRL863" s="399"/>
      <c r="RRM863" s="399"/>
      <c r="RRN863" s="399"/>
      <c r="RRO863" s="399"/>
      <c r="RRP863" s="399"/>
      <c r="RRQ863" s="399"/>
      <c r="RRR863" s="399"/>
      <c r="RRS863" s="399"/>
      <c r="RRT863" s="399"/>
      <c r="RRU863" s="399"/>
      <c r="RRV863" s="399"/>
      <c r="RRW863" s="399"/>
      <c r="RRX863" s="399"/>
      <c r="RRY863" s="399"/>
      <c r="RRZ863" s="399"/>
      <c r="RSA863" s="399"/>
      <c r="RSB863" s="399"/>
      <c r="RSC863" s="399"/>
      <c r="RSD863" s="399"/>
      <c r="RSE863" s="399"/>
      <c r="RSF863" s="399"/>
      <c r="RSG863" s="399"/>
      <c r="RSH863" s="399"/>
      <c r="RSI863" s="399"/>
      <c r="RSJ863" s="399"/>
      <c r="RSK863" s="399"/>
      <c r="RSL863" s="399"/>
      <c r="RSM863" s="399"/>
      <c r="RSN863" s="399"/>
      <c r="RSO863" s="399"/>
      <c r="RSP863" s="399"/>
      <c r="RSQ863" s="399"/>
      <c r="RSR863" s="399"/>
      <c r="RSS863" s="399"/>
      <c r="RST863" s="399"/>
      <c r="RSU863" s="399"/>
      <c r="RSV863" s="399"/>
      <c r="RSW863" s="399"/>
      <c r="RSX863" s="399"/>
      <c r="RSY863" s="399"/>
      <c r="RSZ863" s="399"/>
      <c r="RTA863" s="399"/>
      <c r="RTB863" s="399"/>
      <c r="RTC863" s="399"/>
      <c r="RTD863" s="399"/>
      <c r="RTE863" s="399"/>
      <c r="RTF863" s="399"/>
      <c r="RTG863" s="399"/>
      <c r="RTH863" s="399"/>
      <c r="RTI863" s="399"/>
      <c r="RTJ863" s="399"/>
      <c r="RTK863" s="399"/>
      <c r="RTL863" s="399"/>
      <c r="RTM863" s="399"/>
      <c r="RTN863" s="399"/>
      <c r="RTO863" s="399"/>
      <c r="RTP863" s="399"/>
      <c r="RTQ863" s="399"/>
      <c r="RTR863" s="399"/>
      <c r="RTS863" s="399"/>
      <c r="RTT863" s="399"/>
      <c r="RTU863" s="399"/>
      <c r="RTV863" s="399"/>
      <c r="RTW863" s="399"/>
      <c r="RTX863" s="399"/>
      <c r="RTY863" s="399"/>
      <c r="RTZ863" s="399"/>
      <c r="RUA863" s="399"/>
      <c r="RUB863" s="399"/>
      <c r="RUC863" s="399"/>
      <c r="RUD863" s="399"/>
      <c r="RUE863" s="399"/>
      <c r="RUF863" s="399"/>
      <c r="RUG863" s="399"/>
      <c r="RUH863" s="399"/>
      <c r="RUI863" s="399"/>
      <c r="RUJ863" s="399"/>
      <c r="RUK863" s="399"/>
      <c r="RUL863" s="399"/>
      <c r="RUM863" s="399"/>
      <c r="RUN863" s="399"/>
      <c r="RUO863" s="399"/>
      <c r="RUP863" s="399"/>
      <c r="RUQ863" s="399"/>
      <c r="RUR863" s="399"/>
      <c r="RUS863" s="399"/>
      <c r="RUT863" s="399"/>
      <c r="RUU863" s="399"/>
      <c r="RUV863" s="399"/>
      <c r="RUW863" s="399"/>
      <c r="RUX863" s="399"/>
      <c r="RUY863" s="399"/>
      <c r="RUZ863" s="399"/>
      <c r="RVA863" s="399"/>
      <c r="RVB863" s="399"/>
      <c r="RVC863" s="399"/>
      <c r="RVD863" s="399"/>
      <c r="RVE863" s="399"/>
      <c r="RVF863" s="399"/>
      <c r="RVG863" s="399"/>
      <c r="RVH863" s="399"/>
      <c r="RVI863" s="399"/>
      <c r="RVJ863" s="399"/>
      <c r="RVK863" s="399"/>
      <c r="RVL863" s="399"/>
      <c r="RVM863" s="399"/>
      <c r="RVN863" s="399"/>
      <c r="RVO863" s="399"/>
      <c r="RVP863" s="399"/>
      <c r="RVQ863" s="399"/>
      <c r="RVR863" s="399"/>
      <c r="RVS863" s="399"/>
      <c r="RVT863" s="399"/>
      <c r="RVU863" s="399"/>
      <c r="RVV863" s="399"/>
      <c r="RVW863" s="399"/>
      <c r="RVX863" s="399"/>
      <c r="RVY863" s="399"/>
      <c r="RVZ863" s="399"/>
      <c r="RWA863" s="399"/>
      <c r="RWB863" s="399"/>
      <c r="RWC863" s="399"/>
      <c r="RWD863" s="399"/>
      <c r="RWE863" s="399"/>
      <c r="RWF863" s="399"/>
      <c r="RWG863" s="399"/>
      <c r="RWH863" s="399"/>
      <c r="RWI863" s="399"/>
      <c r="RWJ863" s="399"/>
      <c r="RWK863" s="399"/>
      <c r="RWL863" s="399"/>
      <c r="RWM863" s="399"/>
      <c r="RWN863" s="399"/>
      <c r="RWO863" s="399"/>
      <c r="RWP863" s="399"/>
      <c r="RWQ863" s="399"/>
      <c r="RWR863" s="399"/>
      <c r="RWS863" s="399"/>
      <c r="RWT863" s="399"/>
      <c r="RWU863" s="399"/>
      <c r="RWV863" s="399"/>
      <c r="RWW863" s="399"/>
      <c r="RWX863" s="399"/>
      <c r="RWY863" s="399"/>
      <c r="RWZ863" s="399"/>
      <c r="RXA863" s="399"/>
      <c r="RXB863" s="399"/>
      <c r="RXC863" s="399"/>
      <c r="RXD863" s="399"/>
      <c r="RXE863" s="399"/>
      <c r="RXF863" s="399"/>
      <c r="RXG863" s="399"/>
      <c r="RXH863" s="399"/>
      <c r="RXI863" s="399"/>
      <c r="RXJ863" s="399"/>
      <c r="RXK863" s="399"/>
      <c r="RXL863" s="399"/>
      <c r="RXM863" s="399"/>
      <c r="RXN863" s="399"/>
      <c r="RXO863" s="399"/>
      <c r="RXP863" s="399"/>
      <c r="RXQ863" s="399"/>
      <c r="RXR863" s="399"/>
      <c r="RXS863" s="399"/>
      <c r="RXT863" s="399"/>
      <c r="RXU863" s="399"/>
      <c r="RXV863" s="399"/>
      <c r="RXW863" s="399"/>
      <c r="RXX863" s="399"/>
      <c r="RXY863" s="399"/>
      <c r="RXZ863" s="399"/>
      <c r="RYA863" s="399"/>
      <c r="RYB863" s="399"/>
      <c r="RYC863" s="399"/>
      <c r="RYD863" s="399"/>
      <c r="RYE863" s="399"/>
      <c r="RYF863" s="399"/>
      <c r="RYG863" s="399"/>
      <c r="RYH863" s="399"/>
      <c r="RYI863" s="399"/>
      <c r="RYJ863" s="399"/>
      <c r="RYK863" s="399"/>
      <c r="RYL863" s="399"/>
      <c r="RYM863" s="399"/>
      <c r="RYN863" s="399"/>
      <c r="RYO863" s="399"/>
      <c r="RYP863" s="399"/>
      <c r="RYQ863" s="399"/>
      <c r="RYR863" s="399"/>
      <c r="RYS863" s="399"/>
      <c r="RYT863" s="399"/>
      <c r="RYU863" s="399"/>
      <c r="RYV863" s="399"/>
      <c r="RYW863" s="399"/>
      <c r="RYX863" s="399"/>
      <c r="RYY863" s="399"/>
      <c r="RYZ863" s="399"/>
      <c r="RZA863" s="399"/>
      <c r="RZB863" s="399"/>
      <c r="RZC863" s="399"/>
      <c r="RZD863" s="399"/>
      <c r="RZE863" s="399"/>
      <c r="RZF863" s="399"/>
      <c r="RZG863" s="399"/>
      <c r="RZH863" s="399"/>
      <c r="RZI863" s="399"/>
      <c r="RZJ863" s="399"/>
      <c r="RZK863" s="399"/>
      <c r="RZL863" s="399"/>
      <c r="RZM863" s="399"/>
      <c r="RZN863" s="399"/>
      <c r="RZO863" s="399"/>
      <c r="RZP863" s="399"/>
      <c r="RZQ863" s="399"/>
      <c r="RZR863" s="399"/>
      <c r="RZS863" s="399"/>
      <c r="RZT863" s="399"/>
      <c r="RZU863" s="399"/>
      <c r="RZV863" s="399"/>
      <c r="RZW863" s="399"/>
      <c r="RZX863" s="399"/>
      <c r="RZY863" s="399"/>
      <c r="RZZ863" s="399"/>
      <c r="SAA863" s="399"/>
      <c r="SAB863" s="399"/>
      <c r="SAC863" s="399"/>
      <c r="SAD863" s="399"/>
      <c r="SAE863" s="399"/>
      <c r="SAF863" s="399"/>
      <c r="SAG863" s="399"/>
      <c r="SAH863" s="399"/>
      <c r="SAI863" s="399"/>
      <c r="SAJ863" s="399"/>
      <c r="SAK863" s="399"/>
      <c r="SAL863" s="399"/>
      <c r="SAM863" s="399"/>
      <c r="SAN863" s="399"/>
      <c r="SAO863" s="399"/>
      <c r="SAP863" s="399"/>
      <c r="SAQ863" s="399"/>
      <c r="SAR863" s="399"/>
      <c r="SAS863" s="399"/>
      <c r="SAT863" s="399"/>
      <c r="SAU863" s="399"/>
      <c r="SAV863" s="399"/>
      <c r="SAW863" s="399"/>
      <c r="SAX863" s="399"/>
      <c r="SAY863" s="399"/>
      <c r="SAZ863" s="399"/>
      <c r="SBA863" s="399"/>
      <c r="SBB863" s="399"/>
      <c r="SBC863" s="399"/>
      <c r="SBD863" s="399"/>
      <c r="SBE863" s="399"/>
      <c r="SBF863" s="399"/>
      <c r="SBG863" s="399"/>
      <c r="SBH863" s="399"/>
      <c r="SBI863" s="399"/>
      <c r="SBJ863" s="399"/>
      <c r="SBK863" s="399"/>
      <c r="SBL863" s="399"/>
      <c r="SBM863" s="399"/>
      <c r="SBN863" s="399"/>
      <c r="SBO863" s="399"/>
      <c r="SBP863" s="399"/>
      <c r="SBQ863" s="399"/>
      <c r="SBR863" s="399"/>
      <c r="SBS863" s="399"/>
      <c r="SBT863" s="399"/>
      <c r="SBU863" s="399"/>
      <c r="SBV863" s="399"/>
      <c r="SBW863" s="399"/>
      <c r="SBX863" s="399"/>
      <c r="SBY863" s="399"/>
      <c r="SBZ863" s="399"/>
      <c r="SCA863" s="399"/>
      <c r="SCB863" s="399"/>
      <c r="SCC863" s="399"/>
      <c r="SCD863" s="399"/>
      <c r="SCE863" s="399"/>
      <c r="SCF863" s="399"/>
      <c r="SCG863" s="399"/>
      <c r="SCH863" s="399"/>
      <c r="SCI863" s="399"/>
      <c r="SCJ863" s="399"/>
      <c r="SCK863" s="399"/>
      <c r="SCL863" s="399"/>
      <c r="SCM863" s="399"/>
      <c r="SCN863" s="399"/>
      <c r="SCO863" s="399"/>
      <c r="SCP863" s="399"/>
      <c r="SCQ863" s="399"/>
      <c r="SCR863" s="399"/>
      <c r="SCS863" s="399"/>
      <c r="SCT863" s="399"/>
      <c r="SCU863" s="399"/>
      <c r="SCV863" s="399"/>
      <c r="SCW863" s="399"/>
      <c r="SCX863" s="399"/>
      <c r="SCY863" s="399"/>
      <c r="SCZ863" s="399"/>
      <c r="SDA863" s="399"/>
      <c r="SDB863" s="399"/>
      <c r="SDC863" s="399"/>
      <c r="SDD863" s="399"/>
      <c r="SDE863" s="399"/>
      <c r="SDF863" s="399"/>
      <c r="SDG863" s="399"/>
      <c r="SDH863" s="399"/>
      <c r="SDI863" s="399"/>
      <c r="SDJ863" s="399"/>
      <c r="SDK863" s="399"/>
      <c r="SDL863" s="399"/>
      <c r="SDM863" s="399"/>
      <c r="SDN863" s="399"/>
      <c r="SDO863" s="399"/>
      <c r="SDP863" s="399"/>
      <c r="SDQ863" s="399"/>
      <c r="SDR863" s="399"/>
      <c r="SDS863" s="399"/>
      <c r="SDT863" s="399"/>
      <c r="SDU863" s="399"/>
      <c r="SDV863" s="399"/>
      <c r="SDW863" s="399"/>
      <c r="SDX863" s="399"/>
      <c r="SDY863" s="399"/>
      <c r="SDZ863" s="399"/>
      <c r="SEA863" s="399"/>
      <c r="SEB863" s="399"/>
      <c r="SEC863" s="399"/>
      <c r="SED863" s="399"/>
      <c r="SEE863" s="399"/>
      <c r="SEF863" s="399"/>
      <c r="SEG863" s="399"/>
      <c r="SEH863" s="399"/>
      <c r="SEI863" s="399"/>
      <c r="SEJ863" s="399"/>
      <c r="SEK863" s="399"/>
      <c r="SEL863" s="399"/>
      <c r="SEM863" s="399"/>
      <c r="SEN863" s="399"/>
      <c r="SEO863" s="399"/>
      <c r="SEP863" s="399"/>
      <c r="SEQ863" s="399"/>
      <c r="SER863" s="399"/>
      <c r="SES863" s="399"/>
      <c r="SET863" s="399"/>
      <c r="SEU863" s="399"/>
      <c r="SEV863" s="399"/>
      <c r="SEW863" s="399"/>
      <c r="SEX863" s="399"/>
      <c r="SEY863" s="399"/>
      <c r="SEZ863" s="399"/>
      <c r="SFA863" s="399"/>
      <c r="SFB863" s="399"/>
      <c r="SFC863" s="399"/>
      <c r="SFD863" s="399"/>
      <c r="SFE863" s="399"/>
      <c r="SFF863" s="399"/>
      <c r="SFG863" s="399"/>
      <c r="SFH863" s="399"/>
      <c r="SFI863" s="399"/>
      <c r="SFJ863" s="399"/>
      <c r="SFK863" s="399"/>
      <c r="SFL863" s="399"/>
      <c r="SFM863" s="399"/>
      <c r="SFN863" s="399"/>
      <c r="SFO863" s="399"/>
      <c r="SFP863" s="399"/>
      <c r="SFQ863" s="399"/>
      <c r="SFR863" s="399"/>
      <c r="SFS863" s="399"/>
      <c r="SFT863" s="399"/>
      <c r="SFU863" s="399"/>
      <c r="SFV863" s="399"/>
      <c r="SFW863" s="399"/>
      <c r="SFX863" s="399"/>
      <c r="SFY863" s="399"/>
      <c r="SFZ863" s="399"/>
      <c r="SGA863" s="399"/>
      <c r="SGB863" s="399"/>
      <c r="SGC863" s="399"/>
      <c r="SGD863" s="399"/>
      <c r="SGE863" s="399"/>
      <c r="SGF863" s="399"/>
      <c r="SGG863" s="399"/>
      <c r="SGH863" s="399"/>
      <c r="SGI863" s="399"/>
      <c r="SGJ863" s="399"/>
      <c r="SGK863" s="399"/>
      <c r="SGL863" s="399"/>
      <c r="SGM863" s="399"/>
      <c r="SGN863" s="399"/>
      <c r="SGO863" s="399"/>
      <c r="SGP863" s="399"/>
      <c r="SGQ863" s="399"/>
      <c r="SGR863" s="399"/>
      <c r="SGS863" s="399"/>
      <c r="SGT863" s="399"/>
      <c r="SGU863" s="399"/>
      <c r="SGV863" s="399"/>
      <c r="SGW863" s="399"/>
      <c r="SGX863" s="399"/>
      <c r="SGY863" s="399"/>
      <c r="SGZ863" s="399"/>
      <c r="SHA863" s="399"/>
      <c r="SHB863" s="399"/>
      <c r="SHC863" s="399"/>
      <c r="SHD863" s="399"/>
      <c r="SHE863" s="399"/>
      <c r="SHF863" s="399"/>
      <c r="SHG863" s="399"/>
      <c r="SHH863" s="399"/>
      <c r="SHI863" s="399"/>
      <c r="SHJ863" s="399"/>
      <c r="SHK863" s="399"/>
      <c r="SHL863" s="399"/>
      <c r="SHM863" s="399"/>
      <c r="SHN863" s="399"/>
      <c r="SHO863" s="399"/>
      <c r="SHP863" s="399"/>
      <c r="SHQ863" s="399"/>
      <c r="SHR863" s="399"/>
      <c r="SHS863" s="399"/>
      <c r="SHT863" s="399"/>
      <c r="SHU863" s="399"/>
      <c r="SHV863" s="399"/>
      <c r="SHW863" s="399"/>
      <c r="SHX863" s="399"/>
      <c r="SHY863" s="399"/>
      <c r="SHZ863" s="399"/>
      <c r="SIA863" s="399"/>
      <c r="SIB863" s="399"/>
      <c r="SIC863" s="399"/>
      <c r="SID863" s="399"/>
      <c r="SIE863" s="399"/>
      <c r="SIF863" s="399"/>
      <c r="SIG863" s="399"/>
      <c r="SIH863" s="399"/>
      <c r="SII863" s="399"/>
      <c r="SIJ863" s="399"/>
      <c r="SIK863" s="399"/>
      <c r="SIL863" s="399"/>
      <c r="SIM863" s="399"/>
      <c r="SIN863" s="399"/>
      <c r="SIO863" s="399"/>
      <c r="SIP863" s="399"/>
      <c r="SIQ863" s="399"/>
      <c r="SIR863" s="399"/>
      <c r="SIS863" s="399"/>
      <c r="SIT863" s="399"/>
      <c r="SIU863" s="399"/>
      <c r="SIV863" s="399"/>
      <c r="SIW863" s="399"/>
      <c r="SIX863" s="399"/>
      <c r="SIY863" s="399"/>
      <c r="SIZ863" s="399"/>
      <c r="SJA863" s="399"/>
      <c r="SJB863" s="399"/>
      <c r="SJC863" s="399"/>
      <c r="SJD863" s="399"/>
      <c r="SJE863" s="399"/>
      <c r="SJF863" s="399"/>
      <c r="SJG863" s="399"/>
      <c r="SJH863" s="399"/>
      <c r="SJI863" s="399"/>
      <c r="SJJ863" s="399"/>
      <c r="SJK863" s="399"/>
      <c r="SJL863" s="399"/>
      <c r="SJM863" s="399"/>
      <c r="SJN863" s="399"/>
      <c r="SJO863" s="399"/>
      <c r="SJP863" s="399"/>
      <c r="SJQ863" s="399"/>
      <c r="SJR863" s="399"/>
      <c r="SJS863" s="399"/>
      <c r="SJT863" s="399"/>
      <c r="SJU863" s="399"/>
      <c r="SJV863" s="399"/>
      <c r="SJW863" s="399"/>
      <c r="SJX863" s="399"/>
      <c r="SJY863" s="399"/>
      <c r="SJZ863" s="399"/>
      <c r="SKA863" s="399"/>
      <c r="SKB863" s="399"/>
      <c r="SKC863" s="399"/>
      <c r="SKD863" s="399"/>
      <c r="SKE863" s="399"/>
      <c r="SKF863" s="399"/>
      <c r="SKG863" s="399"/>
      <c r="SKH863" s="399"/>
      <c r="SKI863" s="399"/>
      <c r="SKJ863" s="399"/>
      <c r="SKK863" s="399"/>
      <c r="SKL863" s="399"/>
      <c r="SKM863" s="399"/>
      <c r="SKN863" s="399"/>
      <c r="SKO863" s="399"/>
      <c r="SKP863" s="399"/>
      <c r="SKQ863" s="399"/>
      <c r="SKR863" s="399"/>
      <c r="SKS863" s="399"/>
      <c r="SKT863" s="399"/>
      <c r="SKU863" s="399"/>
      <c r="SKV863" s="399"/>
      <c r="SKW863" s="399"/>
      <c r="SKX863" s="399"/>
      <c r="SKY863" s="399"/>
      <c r="SKZ863" s="399"/>
      <c r="SLA863" s="399"/>
      <c r="SLB863" s="399"/>
      <c r="SLC863" s="399"/>
      <c r="SLD863" s="399"/>
      <c r="SLE863" s="399"/>
      <c r="SLF863" s="399"/>
      <c r="SLG863" s="399"/>
      <c r="SLH863" s="399"/>
      <c r="SLI863" s="399"/>
      <c r="SLJ863" s="399"/>
      <c r="SLK863" s="399"/>
      <c r="SLL863" s="399"/>
      <c r="SLM863" s="399"/>
      <c r="SLN863" s="399"/>
      <c r="SLO863" s="399"/>
      <c r="SLP863" s="399"/>
      <c r="SLQ863" s="399"/>
      <c r="SLR863" s="399"/>
      <c r="SLS863" s="399"/>
      <c r="SLT863" s="399"/>
      <c r="SLU863" s="399"/>
      <c r="SLV863" s="399"/>
      <c r="SLW863" s="399"/>
      <c r="SLX863" s="399"/>
      <c r="SLY863" s="399"/>
      <c r="SLZ863" s="399"/>
      <c r="SMA863" s="399"/>
      <c r="SMB863" s="399"/>
      <c r="SMC863" s="399"/>
      <c r="SMD863" s="399"/>
      <c r="SME863" s="399"/>
      <c r="SMF863" s="399"/>
      <c r="SMG863" s="399"/>
      <c r="SMH863" s="399"/>
      <c r="SMI863" s="399"/>
      <c r="SMJ863" s="399"/>
      <c r="SMK863" s="399"/>
      <c r="SML863" s="399"/>
      <c r="SMM863" s="399"/>
      <c r="SMN863" s="399"/>
      <c r="SMO863" s="399"/>
      <c r="SMP863" s="399"/>
      <c r="SMQ863" s="399"/>
      <c r="SMR863" s="399"/>
      <c r="SMS863" s="399"/>
      <c r="SMT863" s="399"/>
      <c r="SMU863" s="399"/>
      <c r="SMV863" s="399"/>
      <c r="SMW863" s="399"/>
      <c r="SMX863" s="399"/>
      <c r="SMY863" s="399"/>
      <c r="SMZ863" s="399"/>
      <c r="SNA863" s="399"/>
      <c r="SNB863" s="399"/>
      <c r="SNC863" s="399"/>
      <c r="SND863" s="399"/>
      <c r="SNE863" s="399"/>
      <c r="SNF863" s="399"/>
      <c r="SNG863" s="399"/>
      <c r="SNH863" s="399"/>
      <c r="SNI863" s="399"/>
      <c r="SNJ863" s="399"/>
      <c r="SNK863" s="399"/>
      <c r="SNL863" s="399"/>
      <c r="SNM863" s="399"/>
      <c r="SNN863" s="399"/>
      <c r="SNO863" s="399"/>
      <c r="SNP863" s="399"/>
      <c r="SNQ863" s="399"/>
      <c r="SNR863" s="399"/>
      <c r="SNS863" s="399"/>
      <c r="SNT863" s="399"/>
      <c r="SNU863" s="399"/>
      <c r="SNV863" s="399"/>
      <c r="SNW863" s="399"/>
      <c r="SNX863" s="399"/>
      <c r="SNY863" s="399"/>
      <c r="SNZ863" s="399"/>
      <c r="SOA863" s="399"/>
      <c r="SOB863" s="399"/>
      <c r="SOC863" s="399"/>
      <c r="SOD863" s="399"/>
      <c r="SOE863" s="399"/>
      <c r="SOF863" s="399"/>
      <c r="SOG863" s="399"/>
      <c r="SOH863" s="399"/>
      <c r="SOI863" s="399"/>
      <c r="SOJ863" s="399"/>
      <c r="SOK863" s="399"/>
      <c r="SOL863" s="399"/>
      <c r="SOM863" s="399"/>
      <c r="SON863" s="399"/>
      <c r="SOO863" s="399"/>
      <c r="SOP863" s="399"/>
      <c r="SOQ863" s="399"/>
      <c r="SOR863" s="399"/>
      <c r="SOS863" s="399"/>
      <c r="SOT863" s="399"/>
      <c r="SOU863" s="399"/>
      <c r="SOV863" s="399"/>
      <c r="SOW863" s="399"/>
      <c r="SOX863" s="399"/>
      <c r="SOY863" s="399"/>
      <c r="SOZ863" s="399"/>
      <c r="SPA863" s="399"/>
      <c r="SPB863" s="399"/>
      <c r="SPC863" s="399"/>
      <c r="SPD863" s="399"/>
      <c r="SPE863" s="399"/>
      <c r="SPF863" s="399"/>
      <c r="SPG863" s="399"/>
      <c r="SPH863" s="399"/>
      <c r="SPI863" s="399"/>
      <c r="SPJ863" s="399"/>
      <c r="SPK863" s="399"/>
      <c r="SPL863" s="399"/>
      <c r="SPM863" s="399"/>
      <c r="SPN863" s="399"/>
      <c r="SPO863" s="399"/>
      <c r="SPP863" s="399"/>
      <c r="SPQ863" s="399"/>
      <c r="SPR863" s="399"/>
      <c r="SPS863" s="399"/>
      <c r="SPT863" s="399"/>
      <c r="SPU863" s="399"/>
      <c r="SPV863" s="399"/>
      <c r="SPW863" s="399"/>
      <c r="SPX863" s="399"/>
      <c r="SPY863" s="399"/>
      <c r="SPZ863" s="399"/>
      <c r="SQA863" s="399"/>
      <c r="SQB863" s="399"/>
      <c r="SQC863" s="399"/>
      <c r="SQD863" s="399"/>
      <c r="SQE863" s="399"/>
      <c r="SQF863" s="399"/>
      <c r="SQG863" s="399"/>
      <c r="SQH863" s="399"/>
      <c r="SQI863" s="399"/>
      <c r="SQJ863" s="399"/>
      <c r="SQK863" s="399"/>
      <c r="SQL863" s="399"/>
      <c r="SQM863" s="399"/>
      <c r="SQN863" s="399"/>
      <c r="SQO863" s="399"/>
      <c r="SQP863" s="399"/>
      <c r="SQQ863" s="399"/>
      <c r="SQR863" s="399"/>
      <c r="SQS863" s="399"/>
      <c r="SQT863" s="399"/>
      <c r="SQU863" s="399"/>
      <c r="SQV863" s="399"/>
      <c r="SQW863" s="399"/>
      <c r="SQX863" s="399"/>
      <c r="SQY863" s="399"/>
      <c r="SQZ863" s="399"/>
      <c r="SRA863" s="399"/>
      <c r="SRB863" s="399"/>
      <c r="SRC863" s="399"/>
      <c r="SRD863" s="399"/>
      <c r="SRE863" s="399"/>
      <c r="SRF863" s="399"/>
      <c r="SRG863" s="399"/>
      <c r="SRH863" s="399"/>
      <c r="SRI863" s="399"/>
      <c r="SRJ863" s="399"/>
      <c r="SRK863" s="399"/>
      <c r="SRL863" s="399"/>
      <c r="SRM863" s="399"/>
      <c r="SRN863" s="399"/>
      <c r="SRO863" s="399"/>
      <c r="SRP863" s="399"/>
      <c r="SRQ863" s="399"/>
      <c r="SRR863" s="399"/>
      <c r="SRS863" s="399"/>
      <c r="SRT863" s="399"/>
      <c r="SRU863" s="399"/>
      <c r="SRV863" s="399"/>
      <c r="SRW863" s="399"/>
      <c r="SRX863" s="399"/>
      <c r="SRY863" s="399"/>
      <c r="SRZ863" s="399"/>
      <c r="SSA863" s="399"/>
      <c r="SSB863" s="399"/>
      <c r="SSC863" s="399"/>
      <c r="SSD863" s="399"/>
      <c r="SSE863" s="399"/>
      <c r="SSF863" s="399"/>
      <c r="SSG863" s="399"/>
      <c r="SSH863" s="399"/>
      <c r="SSI863" s="399"/>
      <c r="SSJ863" s="399"/>
      <c r="SSK863" s="399"/>
      <c r="SSL863" s="399"/>
      <c r="SSM863" s="399"/>
      <c r="SSN863" s="399"/>
      <c r="SSO863" s="399"/>
      <c r="SSP863" s="399"/>
      <c r="SSQ863" s="399"/>
      <c r="SSR863" s="399"/>
      <c r="SSS863" s="399"/>
      <c r="SST863" s="399"/>
      <c r="SSU863" s="399"/>
      <c r="SSV863" s="399"/>
      <c r="SSW863" s="399"/>
      <c r="SSX863" s="399"/>
      <c r="SSY863" s="399"/>
      <c r="SSZ863" s="399"/>
      <c r="STA863" s="399"/>
      <c r="STB863" s="399"/>
      <c r="STC863" s="399"/>
      <c r="STD863" s="399"/>
      <c r="STE863" s="399"/>
      <c r="STF863" s="399"/>
      <c r="STG863" s="399"/>
      <c r="STH863" s="399"/>
      <c r="STI863" s="399"/>
      <c r="STJ863" s="399"/>
      <c r="STK863" s="399"/>
      <c r="STL863" s="399"/>
      <c r="STM863" s="399"/>
      <c r="STN863" s="399"/>
      <c r="STO863" s="399"/>
      <c r="STP863" s="399"/>
      <c r="STQ863" s="399"/>
      <c r="STR863" s="399"/>
      <c r="STS863" s="399"/>
      <c r="STT863" s="399"/>
      <c r="STU863" s="399"/>
      <c r="STV863" s="399"/>
      <c r="STW863" s="399"/>
      <c r="STX863" s="399"/>
      <c r="STY863" s="399"/>
      <c r="STZ863" s="399"/>
      <c r="SUA863" s="399"/>
      <c r="SUB863" s="399"/>
      <c r="SUC863" s="399"/>
      <c r="SUD863" s="399"/>
      <c r="SUE863" s="399"/>
      <c r="SUF863" s="399"/>
      <c r="SUG863" s="399"/>
      <c r="SUH863" s="399"/>
      <c r="SUI863" s="399"/>
      <c r="SUJ863" s="399"/>
      <c r="SUK863" s="399"/>
      <c r="SUL863" s="399"/>
      <c r="SUM863" s="399"/>
      <c r="SUN863" s="399"/>
      <c r="SUO863" s="399"/>
      <c r="SUP863" s="399"/>
      <c r="SUQ863" s="399"/>
      <c r="SUR863" s="399"/>
      <c r="SUS863" s="399"/>
      <c r="SUT863" s="399"/>
      <c r="SUU863" s="399"/>
      <c r="SUV863" s="399"/>
      <c r="SUW863" s="399"/>
      <c r="SUX863" s="399"/>
      <c r="SUY863" s="399"/>
      <c r="SUZ863" s="399"/>
      <c r="SVA863" s="399"/>
      <c r="SVB863" s="399"/>
      <c r="SVC863" s="399"/>
      <c r="SVD863" s="399"/>
      <c r="SVE863" s="399"/>
      <c r="SVF863" s="399"/>
      <c r="SVG863" s="399"/>
      <c r="SVH863" s="399"/>
      <c r="SVI863" s="399"/>
      <c r="SVJ863" s="399"/>
      <c r="SVK863" s="399"/>
      <c r="SVL863" s="399"/>
      <c r="SVM863" s="399"/>
      <c r="SVN863" s="399"/>
      <c r="SVO863" s="399"/>
      <c r="SVP863" s="399"/>
      <c r="SVQ863" s="399"/>
      <c r="SVR863" s="399"/>
      <c r="SVS863" s="399"/>
      <c r="SVT863" s="399"/>
      <c r="SVU863" s="399"/>
      <c r="SVV863" s="399"/>
      <c r="SVW863" s="399"/>
      <c r="SVX863" s="399"/>
      <c r="SVY863" s="399"/>
      <c r="SVZ863" s="399"/>
      <c r="SWA863" s="399"/>
      <c r="SWB863" s="399"/>
      <c r="SWC863" s="399"/>
      <c r="SWD863" s="399"/>
      <c r="SWE863" s="399"/>
      <c r="SWF863" s="399"/>
      <c r="SWG863" s="399"/>
      <c r="SWH863" s="399"/>
      <c r="SWI863" s="399"/>
      <c r="SWJ863" s="399"/>
      <c r="SWK863" s="399"/>
      <c r="SWL863" s="399"/>
      <c r="SWM863" s="399"/>
      <c r="SWN863" s="399"/>
      <c r="SWO863" s="399"/>
      <c r="SWP863" s="399"/>
      <c r="SWQ863" s="399"/>
      <c r="SWR863" s="399"/>
      <c r="SWS863" s="399"/>
      <c r="SWT863" s="399"/>
      <c r="SWU863" s="399"/>
      <c r="SWV863" s="399"/>
      <c r="SWW863" s="399"/>
      <c r="SWX863" s="399"/>
      <c r="SWY863" s="399"/>
      <c r="SWZ863" s="399"/>
      <c r="SXA863" s="399"/>
      <c r="SXB863" s="399"/>
      <c r="SXC863" s="399"/>
      <c r="SXD863" s="399"/>
      <c r="SXE863" s="399"/>
      <c r="SXF863" s="399"/>
      <c r="SXG863" s="399"/>
      <c r="SXH863" s="399"/>
      <c r="SXI863" s="399"/>
      <c r="SXJ863" s="399"/>
      <c r="SXK863" s="399"/>
      <c r="SXL863" s="399"/>
      <c r="SXM863" s="399"/>
      <c r="SXN863" s="399"/>
      <c r="SXO863" s="399"/>
      <c r="SXP863" s="399"/>
      <c r="SXQ863" s="399"/>
      <c r="SXR863" s="399"/>
      <c r="SXS863" s="399"/>
      <c r="SXT863" s="399"/>
      <c r="SXU863" s="399"/>
      <c r="SXV863" s="399"/>
      <c r="SXW863" s="399"/>
      <c r="SXX863" s="399"/>
      <c r="SXY863" s="399"/>
      <c r="SXZ863" s="399"/>
      <c r="SYA863" s="399"/>
      <c r="SYB863" s="399"/>
      <c r="SYC863" s="399"/>
      <c r="SYD863" s="399"/>
      <c r="SYE863" s="399"/>
      <c r="SYF863" s="399"/>
      <c r="SYG863" s="399"/>
      <c r="SYH863" s="399"/>
      <c r="SYI863" s="399"/>
      <c r="SYJ863" s="399"/>
      <c r="SYK863" s="399"/>
      <c r="SYL863" s="399"/>
      <c r="SYM863" s="399"/>
      <c r="SYN863" s="399"/>
      <c r="SYO863" s="399"/>
      <c r="SYP863" s="399"/>
      <c r="SYQ863" s="399"/>
      <c r="SYR863" s="399"/>
      <c r="SYS863" s="399"/>
      <c r="SYT863" s="399"/>
      <c r="SYU863" s="399"/>
      <c r="SYV863" s="399"/>
      <c r="SYW863" s="399"/>
      <c r="SYX863" s="399"/>
      <c r="SYY863" s="399"/>
      <c r="SYZ863" s="399"/>
      <c r="SZA863" s="399"/>
      <c r="SZB863" s="399"/>
      <c r="SZC863" s="399"/>
      <c r="SZD863" s="399"/>
      <c r="SZE863" s="399"/>
      <c r="SZF863" s="399"/>
      <c r="SZG863" s="399"/>
      <c r="SZH863" s="399"/>
      <c r="SZI863" s="399"/>
      <c r="SZJ863" s="399"/>
      <c r="SZK863" s="399"/>
      <c r="SZL863" s="399"/>
      <c r="SZM863" s="399"/>
      <c r="SZN863" s="399"/>
      <c r="SZO863" s="399"/>
      <c r="SZP863" s="399"/>
      <c r="SZQ863" s="399"/>
      <c r="SZR863" s="399"/>
      <c r="SZS863" s="399"/>
      <c r="SZT863" s="399"/>
      <c r="SZU863" s="399"/>
      <c r="SZV863" s="399"/>
      <c r="SZW863" s="399"/>
      <c r="SZX863" s="399"/>
      <c r="SZY863" s="399"/>
      <c r="SZZ863" s="399"/>
      <c r="TAA863" s="399"/>
      <c r="TAB863" s="399"/>
      <c r="TAC863" s="399"/>
      <c r="TAD863" s="399"/>
      <c r="TAE863" s="399"/>
      <c r="TAF863" s="399"/>
      <c r="TAG863" s="399"/>
      <c r="TAH863" s="399"/>
      <c r="TAI863" s="399"/>
      <c r="TAJ863" s="399"/>
      <c r="TAK863" s="399"/>
      <c r="TAL863" s="399"/>
      <c r="TAM863" s="399"/>
      <c r="TAN863" s="399"/>
      <c r="TAO863" s="399"/>
      <c r="TAP863" s="399"/>
      <c r="TAQ863" s="399"/>
      <c r="TAR863" s="399"/>
      <c r="TAS863" s="399"/>
      <c r="TAT863" s="399"/>
      <c r="TAU863" s="399"/>
      <c r="TAV863" s="399"/>
      <c r="TAW863" s="399"/>
      <c r="TAX863" s="399"/>
      <c r="TAY863" s="399"/>
      <c r="TAZ863" s="399"/>
      <c r="TBA863" s="399"/>
      <c r="TBB863" s="399"/>
      <c r="TBC863" s="399"/>
      <c r="TBD863" s="399"/>
      <c r="TBE863" s="399"/>
      <c r="TBF863" s="399"/>
      <c r="TBG863" s="399"/>
      <c r="TBH863" s="399"/>
      <c r="TBI863" s="399"/>
      <c r="TBJ863" s="399"/>
      <c r="TBK863" s="399"/>
      <c r="TBL863" s="399"/>
      <c r="TBM863" s="399"/>
      <c r="TBN863" s="399"/>
      <c r="TBO863" s="399"/>
      <c r="TBP863" s="399"/>
      <c r="TBQ863" s="399"/>
      <c r="TBR863" s="399"/>
      <c r="TBS863" s="399"/>
      <c r="TBT863" s="399"/>
      <c r="TBU863" s="399"/>
      <c r="TBV863" s="399"/>
      <c r="TBW863" s="399"/>
      <c r="TBX863" s="399"/>
      <c r="TBY863" s="399"/>
      <c r="TBZ863" s="399"/>
      <c r="TCA863" s="399"/>
      <c r="TCB863" s="399"/>
      <c r="TCC863" s="399"/>
      <c r="TCD863" s="399"/>
      <c r="TCE863" s="399"/>
      <c r="TCF863" s="399"/>
      <c r="TCG863" s="399"/>
      <c r="TCH863" s="399"/>
      <c r="TCI863" s="399"/>
      <c r="TCJ863" s="399"/>
      <c r="TCK863" s="399"/>
      <c r="TCL863" s="399"/>
      <c r="TCM863" s="399"/>
      <c r="TCN863" s="399"/>
      <c r="TCO863" s="399"/>
      <c r="TCP863" s="399"/>
      <c r="TCQ863" s="399"/>
      <c r="TCR863" s="399"/>
      <c r="TCS863" s="399"/>
      <c r="TCT863" s="399"/>
      <c r="TCU863" s="399"/>
      <c r="TCV863" s="399"/>
      <c r="TCW863" s="399"/>
      <c r="TCX863" s="399"/>
      <c r="TCY863" s="399"/>
      <c r="TCZ863" s="399"/>
      <c r="TDA863" s="399"/>
      <c r="TDB863" s="399"/>
      <c r="TDC863" s="399"/>
      <c r="TDD863" s="399"/>
      <c r="TDE863" s="399"/>
      <c r="TDF863" s="399"/>
      <c r="TDG863" s="399"/>
      <c r="TDH863" s="399"/>
      <c r="TDI863" s="399"/>
      <c r="TDJ863" s="399"/>
      <c r="TDK863" s="399"/>
      <c r="TDL863" s="399"/>
      <c r="TDM863" s="399"/>
      <c r="TDN863" s="399"/>
      <c r="TDO863" s="399"/>
      <c r="TDP863" s="399"/>
      <c r="TDQ863" s="399"/>
      <c r="TDR863" s="399"/>
      <c r="TDS863" s="399"/>
      <c r="TDT863" s="399"/>
      <c r="TDU863" s="399"/>
      <c r="TDV863" s="399"/>
      <c r="TDW863" s="399"/>
      <c r="TDX863" s="399"/>
      <c r="TDY863" s="399"/>
      <c r="TDZ863" s="399"/>
      <c r="TEA863" s="399"/>
      <c r="TEB863" s="399"/>
      <c r="TEC863" s="399"/>
      <c r="TED863" s="399"/>
      <c r="TEE863" s="399"/>
      <c r="TEF863" s="399"/>
      <c r="TEG863" s="399"/>
      <c r="TEH863" s="399"/>
      <c r="TEI863" s="399"/>
      <c r="TEJ863" s="399"/>
      <c r="TEK863" s="399"/>
      <c r="TEL863" s="399"/>
      <c r="TEM863" s="399"/>
      <c r="TEN863" s="399"/>
      <c r="TEO863" s="399"/>
      <c r="TEP863" s="399"/>
      <c r="TEQ863" s="399"/>
      <c r="TER863" s="399"/>
      <c r="TES863" s="399"/>
      <c r="TET863" s="399"/>
      <c r="TEU863" s="399"/>
      <c r="TEV863" s="399"/>
      <c r="TEW863" s="399"/>
      <c r="TEX863" s="399"/>
      <c r="TEY863" s="399"/>
      <c r="TEZ863" s="399"/>
      <c r="TFA863" s="399"/>
      <c r="TFB863" s="399"/>
      <c r="TFC863" s="399"/>
      <c r="TFD863" s="399"/>
      <c r="TFE863" s="399"/>
      <c r="TFF863" s="399"/>
      <c r="TFG863" s="399"/>
      <c r="TFH863" s="399"/>
      <c r="TFI863" s="399"/>
      <c r="TFJ863" s="399"/>
      <c r="TFK863" s="399"/>
      <c r="TFL863" s="399"/>
      <c r="TFM863" s="399"/>
      <c r="TFN863" s="399"/>
      <c r="TFO863" s="399"/>
      <c r="TFP863" s="399"/>
      <c r="TFQ863" s="399"/>
      <c r="TFR863" s="399"/>
      <c r="TFS863" s="399"/>
      <c r="TFT863" s="399"/>
      <c r="TFU863" s="399"/>
      <c r="TFV863" s="399"/>
      <c r="TFW863" s="399"/>
      <c r="TFX863" s="399"/>
      <c r="TFY863" s="399"/>
      <c r="TFZ863" s="399"/>
      <c r="TGA863" s="399"/>
      <c r="TGB863" s="399"/>
      <c r="TGC863" s="399"/>
      <c r="TGD863" s="399"/>
      <c r="TGE863" s="399"/>
      <c r="TGF863" s="399"/>
      <c r="TGG863" s="399"/>
      <c r="TGH863" s="399"/>
      <c r="TGI863" s="399"/>
      <c r="TGJ863" s="399"/>
      <c r="TGK863" s="399"/>
      <c r="TGL863" s="399"/>
      <c r="TGM863" s="399"/>
      <c r="TGN863" s="399"/>
      <c r="TGO863" s="399"/>
      <c r="TGP863" s="399"/>
      <c r="TGQ863" s="399"/>
      <c r="TGR863" s="399"/>
      <c r="TGS863" s="399"/>
      <c r="TGT863" s="399"/>
      <c r="TGU863" s="399"/>
      <c r="TGV863" s="399"/>
      <c r="TGW863" s="399"/>
      <c r="TGX863" s="399"/>
      <c r="TGY863" s="399"/>
      <c r="TGZ863" s="399"/>
      <c r="THA863" s="399"/>
      <c r="THB863" s="399"/>
      <c r="THC863" s="399"/>
      <c r="THD863" s="399"/>
      <c r="THE863" s="399"/>
      <c r="THF863" s="399"/>
      <c r="THG863" s="399"/>
      <c r="THH863" s="399"/>
      <c r="THI863" s="399"/>
      <c r="THJ863" s="399"/>
      <c r="THK863" s="399"/>
      <c r="THL863" s="399"/>
      <c r="THM863" s="399"/>
      <c r="THN863" s="399"/>
      <c r="THO863" s="399"/>
      <c r="THP863" s="399"/>
      <c r="THQ863" s="399"/>
      <c r="THR863" s="399"/>
      <c r="THS863" s="399"/>
      <c r="THT863" s="399"/>
      <c r="THU863" s="399"/>
      <c r="THV863" s="399"/>
      <c r="THW863" s="399"/>
      <c r="THX863" s="399"/>
      <c r="THY863" s="399"/>
      <c r="THZ863" s="399"/>
      <c r="TIA863" s="399"/>
      <c r="TIB863" s="399"/>
      <c r="TIC863" s="399"/>
      <c r="TID863" s="399"/>
      <c r="TIE863" s="399"/>
      <c r="TIF863" s="399"/>
      <c r="TIG863" s="399"/>
      <c r="TIH863" s="399"/>
      <c r="TII863" s="399"/>
      <c r="TIJ863" s="399"/>
      <c r="TIK863" s="399"/>
      <c r="TIL863" s="399"/>
      <c r="TIM863" s="399"/>
      <c r="TIN863" s="399"/>
      <c r="TIO863" s="399"/>
      <c r="TIP863" s="399"/>
      <c r="TIQ863" s="399"/>
      <c r="TIR863" s="399"/>
      <c r="TIS863" s="399"/>
      <c r="TIT863" s="399"/>
      <c r="TIU863" s="399"/>
      <c r="TIV863" s="399"/>
      <c r="TIW863" s="399"/>
      <c r="TIX863" s="399"/>
      <c r="TIY863" s="399"/>
      <c r="TIZ863" s="399"/>
      <c r="TJA863" s="399"/>
      <c r="TJB863" s="399"/>
      <c r="TJC863" s="399"/>
      <c r="TJD863" s="399"/>
      <c r="TJE863" s="399"/>
      <c r="TJF863" s="399"/>
      <c r="TJG863" s="399"/>
      <c r="TJH863" s="399"/>
      <c r="TJI863" s="399"/>
      <c r="TJJ863" s="399"/>
      <c r="TJK863" s="399"/>
      <c r="TJL863" s="399"/>
      <c r="TJM863" s="399"/>
      <c r="TJN863" s="399"/>
      <c r="TJO863" s="399"/>
      <c r="TJP863" s="399"/>
      <c r="TJQ863" s="399"/>
      <c r="TJR863" s="399"/>
      <c r="TJS863" s="399"/>
      <c r="TJT863" s="399"/>
      <c r="TJU863" s="399"/>
      <c r="TJV863" s="399"/>
      <c r="TJW863" s="399"/>
      <c r="TJX863" s="399"/>
      <c r="TJY863" s="399"/>
      <c r="TJZ863" s="399"/>
      <c r="TKA863" s="399"/>
      <c r="TKB863" s="399"/>
      <c r="TKC863" s="399"/>
      <c r="TKD863" s="399"/>
      <c r="TKE863" s="399"/>
      <c r="TKF863" s="399"/>
      <c r="TKG863" s="399"/>
      <c r="TKH863" s="399"/>
      <c r="TKI863" s="399"/>
      <c r="TKJ863" s="399"/>
      <c r="TKK863" s="399"/>
      <c r="TKL863" s="399"/>
      <c r="TKM863" s="399"/>
      <c r="TKN863" s="399"/>
      <c r="TKO863" s="399"/>
      <c r="TKP863" s="399"/>
      <c r="TKQ863" s="399"/>
      <c r="TKR863" s="399"/>
      <c r="TKS863" s="399"/>
      <c r="TKT863" s="399"/>
      <c r="TKU863" s="399"/>
      <c r="TKV863" s="399"/>
      <c r="TKW863" s="399"/>
      <c r="TKX863" s="399"/>
      <c r="TKY863" s="399"/>
      <c r="TKZ863" s="399"/>
      <c r="TLA863" s="399"/>
      <c r="TLB863" s="399"/>
      <c r="TLC863" s="399"/>
      <c r="TLD863" s="399"/>
      <c r="TLE863" s="399"/>
      <c r="TLF863" s="399"/>
      <c r="TLG863" s="399"/>
      <c r="TLH863" s="399"/>
      <c r="TLI863" s="399"/>
      <c r="TLJ863" s="399"/>
      <c r="TLK863" s="399"/>
      <c r="TLL863" s="399"/>
      <c r="TLM863" s="399"/>
      <c r="TLN863" s="399"/>
      <c r="TLO863" s="399"/>
      <c r="TLP863" s="399"/>
      <c r="TLQ863" s="399"/>
      <c r="TLR863" s="399"/>
      <c r="TLS863" s="399"/>
      <c r="TLT863" s="399"/>
      <c r="TLU863" s="399"/>
      <c r="TLV863" s="399"/>
      <c r="TLW863" s="399"/>
      <c r="TLX863" s="399"/>
      <c r="TLY863" s="399"/>
      <c r="TLZ863" s="399"/>
      <c r="TMA863" s="399"/>
      <c r="TMB863" s="399"/>
      <c r="TMC863" s="399"/>
      <c r="TMD863" s="399"/>
      <c r="TME863" s="399"/>
      <c r="TMF863" s="399"/>
      <c r="TMG863" s="399"/>
      <c r="TMH863" s="399"/>
      <c r="TMI863" s="399"/>
      <c r="TMJ863" s="399"/>
      <c r="TMK863" s="399"/>
      <c r="TML863" s="399"/>
      <c r="TMM863" s="399"/>
      <c r="TMN863" s="399"/>
      <c r="TMO863" s="399"/>
      <c r="TMP863" s="399"/>
      <c r="TMQ863" s="399"/>
      <c r="TMR863" s="399"/>
      <c r="TMS863" s="399"/>
      <c r="TMT863" s="399"/>
      <c r="TMU863" s="399"/>
      <c r="TMV863" s="399"/>
      <c r="TMW863" s="399"/>
      <c r="TMX863" s="399"/>
      <c r="TMY863" s="399"/>
      <c r="TMZ863" s="399"/>
      <c r="TNA863" s="399"/>
      <c r="TNB863" s="399"/>
      <c r="TNC863" s="399"/>
      <c r="TND863" s="399"/>
      <c r="TNE863" s="399"/>
      <c r="TNF863" s="399"/>
      <c r="TNG863" s="399"/>
      <c r="TNH863" s="399"/>
      <c r="TNI863" s="399"/>
      <c r="TNJ863" s="399"/>
      <c r="TNK863" s="399"/>
      <c r="TNL863" s="399"/>
      <c r="TNM863" s="399"/>
      <c r="TNN863" s="399"/>
      <c r="TNO863" s="399"/>
      <c r="TNP863" s="399"/>
      <c r="TNQ863" s="399"/>
      <c r="TNR863" s="399"/>
      <c r="TNS863" s="399"/>
      <c r="TNT863" s="399"/>
      <c r="TNU863" s="399"/>
      <c r="TNV863" s="399"/>
      <c r="TNW863" s="399"/>
      <c r="TNX863" s="399"/>
      <c r="TNY863" s="399"/>
      <c r="TNZ863" s="399"/>
      <c r="TOA863" s="399"/>
      <c r="TOB863" s="399"/>
      <c r="TOC863" s="399"/>
      <c r="TOD863" s="399"/>
      <c r="TOE863" s="399"/>
      <c r="TOF863" s="399"/>
      <c r="TOG863" s="399"/>
      <c r="TOH863" s="399"/>
      <c r="TOI863" s="399"/>
      <c r="TOJ863" s="399"/>
      <c r="TOK863" s="399"/>
      <c r="TOL863" s="399"/>
      <c r="TOM863" s="399"/>
      <c r="TON863" s="399"/>
      <c r="TOO863" s="399"/>
      <c r="TOP863" s="399"/>
      <c r="TOQ863" s="399"/>
      <c r="TOR863" s="399"/>
      <c r="TOS863" s="399"/>
      <c r="TOT863" s="399"/>
      <c r="TOU863" s="399"/>
      <c r="TOV863" s="399"/>
      <c r="TOW863" s="399"/>
      <c r="TOX863" s="399"/>
      <c r="TOY863" s="399"/>
      <c r="TOZ863" s="399"/>
      <c r="TPA863" s="399"/>
      <c r="TPB863" s="399"/>
      <c r="TPC863" s="399"/>
      <c r="TPD863" s="399"/>
      <c r="TPE863" s="399"/>
      <c r="TPF863" s="399"/>
      <c r="TPG863" s="399"/>
      <c r="TPH863" s="399"/>
      <c r="TPI863" s="399"/>
      <c r="TPJ863" s="399"/>
      <c r="TPK863" s="399"/>
      <c r="TPL863" s="399"/>
      <c r="TPM863" s="399"/>
      <c r="TPN863" s="399"/>
      <c r="TPO863" s="399"/>
      <c r="TPP863" s="399"/>
      <c r="TPQ863" s="399"/>
      <c r="TPR863" s="399"/>
      <c r="TPS863" s="399"/>
      <c r="TPT863" s="399"/>
      <c r="TPU863" s="399"/>
      <c r="TPV863" s="399"/>
      <c r="TPW863" s="399"/>
      <c r="TPX863" s="399"/>
      <c r="TPY863" s="399"/>
      <c r="TPZ863" s="399"/>
      <c r="TQA863" s="399"/>
      <c r="TQB863" s="399"/>
      <c r="TQC863" s="399"/>
      <c r="TQD863" s="399"/>
      <c r="TQE863" s="399"/>
      <c r="TQF863" s="399"/>
      <c r="TQG863" s="399"/>
      <c r="TQH863" s="399"/>
      <c r="TQI863" s="399"/>
      <c r="TQJ863" s="399"/>
      <c r="TQK863" s="399"/>
      <c r="TQL863" s="399"/>
      <c r="TQM863" s="399"/>
      <c r="TQN863" s="399"/>
      <c r="TQO863" s="399"/>
      <c r="TQP863" s="399"/>
      <c r="TQQ863" s="399"/>
      <c r="TQR863" s="399"/>
      <c r="TQS863" s="399"/>
      <c r="TQT863" s="399"/>
      <c r="TQU863" s="399"/>
      <c r="TQV863" s="399"/>
      <c r="TQW863" s="399"/>
      <c r="TQX863" s="399"/>
      <c r="TQY863" s="399"/>
      <c r="TQZ863" s="399"/>
      <c r="TRA863" s="399"/>
      <c r="TRB863" s="399"/>
      <c r="TRC863" s="399"/>
      <c r="TRD863" s="399"/>
      <c r="TRE863" s="399"/>
      <c r="TRF863" s="399"/>
      <c r="TRG863" s="399"/>
      <c r="TRH863" s="399"/>
      <c r="TRI863" s="399"/>
      <c r="TRJ863" s="399"/>
      <c r="TRK863" s="399"/>
      <c r="TRL863" s="399"/>
      <c r="TRM863" s="399"/>
      <c r="TRN863" s="399"/>
      <c r="TRO863" s="399"/>
      <c r="TRP863" s="399"/>
      <c r="TRQ863" s="399"/>
      <c r="TRR863" s="399"/>
      <c r="TRS863" s="399"/>
      <c r="TRT863" s="399"/>
      <c r="TRU863" s="399"/>
      <c r="TRV863" s="399"/>
      <c r="TRW863" s="399"/>
      <c r="TRX863" s="399"/>
      <c r="TRY863" s="399"/>
      <c r="TRZ863" s="399"/>
      <c r="TSA863" s="399"/>
      <c r="TSB863" s="399"/>
      <c r="TSC863" s="399"/>
      <c r="TSD863" s="399"/>
      <c r="TSE863" s="399"/>
      <c r="TSF863" s="399"/>
      <c r="TSG863" s="399"/>
      <c r="TSH863" s="399"/>
      <c r="TSI863" s="399"/>
      <c r="TSJ863" s="399"/>
      <c r="TSK863" s="399"/>
      <c r="TSL863" s="399"/>
      <c r="TSM863" s="399"/>
      <c r="TSN863" s="399"/>
      <c r="TSO863" s="399"/>
      <c r="TSP863" s="399"/>
      <c r="TSQ863" s="399"/>
      <c r="TSR863" s="399"/>
      <c r="TSS863" s="399"/>
      <c r="TST863" s="399"/>
      <c r="TSU863" s="399"/>
      <c r="TSV863" s="399"/>
      <c r="TSW863" s="399"/>
      <c r="TSX863" s="399"/>
      <c r="TSY863" s="399"/>
      <c r="TSZ863" s="399"/>
      <c r="TTA863" s="399"/>
      <c r="TTB863" s="399"/>
      <c r="TTC863" s="399"/>
      <c r="TTD863" s="399"/>
      <c r="TTE863" s="399"/>
      <c r="TTF863" s="399"/>
      <c r="TTG863" s="399"/>
      <c r="TTH863" s="399"/>
      <c r="TTI863" s="399"/>
      <c r="TTJ863" s="399"/>
      <c r="TTK863" s="399"/>
      <c r="TTL863" s="399"/>
      <c r="TTM863" s="399"/>
      <c r="TTN863" s="399"/>
      <c r="TTO863" s="399"/>
      <c r="TTP863" s="399"/>
      <c r="TTQ863" s="399"/>
      <c r="TTR863" s="399"/>
      <c r="TTS863" s="399"/>
      <c r="TTT863" s="399"/>
      <c r="TTU863" s="399"/>
      <c r="TTV863" s="399"/>
      <c r="TTW863" s="399"/>
      <c r="TTX863" s="399"/>
      <c r="TTY863" s="399"/>
      <c r="TTZ863" s="399"/>
      <c r="TUA863" s="399"/>
      <c r="TUB863" s="399"/>
      <c r="TUC863" s="399"/>
      <c r="TUD863" s="399"/>
      <c r="TUE863" s="399"/>
      <c r="TUF863" s="399"/>
      <c r="TUG863" s="399"/>
      <c r="TUH863" s="399"/>
      <c r="TUI863" s="399"/>
      <c r="TUJ863" s="399"/>
      <c r="TUK863" s="399"/>
      <c r="TUL863" s="399"/>
      <c r="TUM863" s="399"/>
      <c r="TUN863" s="399"/>
      <c r="TUO863" s="399"/>
      <c r="TUP863" s="399"/>
      <c r="TUQ863" s="399"/>
      <c r="TUR863" s="399"/>
      <c r="TUS863" s="399"/>
      <c r="TUT863" s="399"/>
      <c r="TUU863" s="399"/>
      <c r="TUV863" s="399"/>
      <c r="TUW863" s="399"/>
      <c r="TUX863" s="399"/>
      <c r="TUY863" s="399"/>
      <c r="TUZ863" s="399"/>
      <c r="TVA863" s="399"/>
      <c r="TVB863" s="399"/>
      <c r="TVC863" s="399"/>
      <c r="TVD863" s="399"/>
      <c r="TVE863" s="399"/>
      <c r="TVF863" s="399"/>
      <c r="TVG863" s="399"/>
      <c r="TVH863" s="399"/>
      <c r="TVI863" s="399"/>
      <c r="TVJ863" s="399"/>
      <c r="TVK863" s="399"/>
      <c r="TVL863" s="399"/>
      <c r="TVM863" s="399"/>
      <c r="TVN863" s="399"/>
      <c r="TVO863" s="399"/>
      <c r="TVP863" s="399"/>
      <c r="TVQ863" s="399"/>
      <c r="TVR863" s="399"/>
      <c r="TVS863" s="399"/>
      <c r="TVT863" s="399"/>
      <c r="TVU863" s="399"/>
      <c r="TVV863" s="399"/>
      <c r="TVW863" s="399"/>
      <c r="TVX863" s="399"/>
      <c r="TVY863" s="399"/>
      <c r="TVZ863" s="399"/>
      <c r="TWA863" s="399"/>
      <c r="TWB863" s="399"/>
      <c r="TWC863" s="399"/>
      <c r="TWD863" s="399"/>
      <c r="TWE863" s="399"/>
      <c r="TWF863" s="399"/>
      <c r="TWG863" s="399"/>
      <c r="TWH863" s="399"/>
      <c r="TWI863" s="399"/>
      <c r="TWJ863" s="399"/>
      <c r="TWK863" s="399"/>
      <c r="TWL863" s="399"/>
      <c r="TWM863" s="399"/>
      <c r="TWN863" s="399"/>
      <c r="TWO863" s="399"/>
      <c r="TWP863" s="399"/>
      <c r="TWQ863" s="399"/>
      <c r="TWR863" s="399"/>
      <c r="TWS863" s="399"/>
      <c r="TWT863" s="399"/>
      <c r="TWU863" s="399"/>
      <c r="TWV863" s="399"/>
      <c r="TWW863" s="399"/>
      <c r="TWX863" s="399"/>
      <c r="TWY863" s="399"/>
      <c r="TWZ863" s="399"/>
      <c r="TXA863" s="399"/>
      <c r="TXB863" s="399"/>
      <c r="TXC863" s="399"/>
      <c r="TXD863" s="399"/>
      <c r="TXE863" s="399"/>
      <c r="TXF863" s="399"/>
      <c r="TXG863" s="399"/>
      <c r="TXH863" s="399"/>
      <c r="TXI863" s="399"/>
      <c r="TXJ863" s="399"/>
      <c r="TXK863" s="399"/>
      <c r="TXL863" s="399"/>
      <c r="TXM863" s="399"/>
      <c r="TXN863" s="399"/>
      <c r="TXO863" s="399"/>
      <c r="TXP863" s="399"/>
      <c r="TXQ863" s="399"/>
      <c r="TXR863" s="399"/>
      <c r="TXS863" s="399"/>
      <c r="TXT863" s="399"/>
      <c r="TXU863" s="399"/>
      <c r="TXV863" s="399"/>
      <c r="TXW863" s="399"/>
      <c r="TXX863" s="399"/>
      <c r="TXY863" s="399"/>
      <c r="TXZ863" s="399"/>
      <c r="TYA863" s="399"/>
      <c r="TYB863" s="399"/>
      <c r="TYC863" s="399"/>
      <c r="TYD863" s="399"/>
      <c r="TYE863" s="399"/>
      <c r="TYF863" s="399"/>
      <c r="TYG863" s="399"/>
      <c r="TYH863" s="399"/>
      <c r="TYI863" s="399"/>
      <c r="TYJ863" s="399"/>
      <c r="TYK863" s="399"/>
      <c r="TYL863" s="399"/>
      <c r="TYM863" s="399"/>
      <c r="TYN863" s="399"/>
      <c r="TYO863" s="399"/>
      <c r="TYP863" s="399"/>
      <c r="TYQ863" s="399"/>
      <c r="TYR863" s="399"/>
      <c r="TYS863" s="399"/>
      <c r="TYT863" s="399"/>
      <c r="TYU863" s="399"/>
      <c r="TYV863" s="399"/>
      <c r="TYW863" s="399"/>
      <c r="TYX863" s="399"/>
      <c r="TYY863" s="399"/>
      <c r="TYZ863" s="399"/>
      <c r="TZA863" s="399"/>
      <c r="TZB863" s="399"/>
      <c r="TZC863" s="399"/>
      <c r="TZD863" s="399"/>
      <c r="TZE863" s="399"/>
      <c r="TZF863" s="399"/>
      <c r="TZG863" s="399"/>
      <c r="TZH863" s="399"/>
      <c r="TZI863" s="399"/>
      <c r="TZJ863" s="399"/>
      <c r="TZK863" s="399"/>
      <c r="TZL863" s="399"/>
      <c r="TZM863" s="399"/>
      <c r="TZN863" s="399"/>
      <c r="TZO863" s="399"/>
      <c r="TZP863" s="399"/>
      <c r="TZQ863" s="399"/>
      <c r="TZR863" s="399"/>
      <c r="TZS863" s="399"/>
      <c r="TZT863" s="399"/>
      <c r="TZU863" s="399"/>
      <c r="TZV863" s="399"/>
      <c r="TZW863" s="399"/>
      <c r="TZX863" s="399"/>
      <c r="TZY863" s="399"/>
      <c r="TZZ863" s="399"/>
      <c r="UAA863" s="399"/>
      <c r="UAB863" s="399"/>
      <c r="UAC863" s="399"/>
      <c r="UAD863" s="399"/>
      <c r="UAE863" s="399"/>
      <c r="UAF863" s="399"/>
      <c r="UAG863" s="399"/>
      <c r="UAH863" s="399"/>
      <c r="UAI863" s="399"/>
      <c r="UAJ863" s="399"/>
      <c r="UAK863" s="399"/>
      <c r="UAL863" s="399"/>
      <c r="UAM863" s="399"/>
      <c r="UAN863" s="399"/>
      <c r="UAO863" s="399"/>
      <c r="UAP863" s="399"/>
      <c r="UAQ863" s="399"/>
      <c r="UAR863" s="399"/>
      <c r="UAS863" s="399"/>
      <c r="UAT863" s="399"/>
      <c r="UAU863" s="399"/>
      <c r="UAV863" s="399"/>
      <c r="UAW863" s="399"/>
      <c r="UAX863" s="399"/>
      <c r="UAY863" s="399"/>
      <c r="UAZ863" s="399"/>
      <c r="UBA863" s="399"/>
      <c r="UBB863" s="399"/>
      <c r="UBC863" s="399"/>
      <c r="UBD863" s="399"/>
      <c r="UBE863" s="399"/>
      <c r="UBF863" s="399"/>
      <c r="UBG863" s="399"/>
      <c r="UBH863" s="399"/>
      <c r="UBI863" s="399"/>
      <c r="UBJ863" s="399"/>
      <c r="UBK863" s="399"/>
      <c r="UBL863" s="399"/>
      <c r="UBM863" s="399"/>
      <c r="UBN863" s="399"/>
      <c r="UBO863" s="399"/>
      <c r="UBP863" s="399"/>
      <c r="UBQ863" s="399"/>
      <c r="UBR863" s="399"/>
      <c r="UBS863" s="399"/>
      <c r="UBT863" s="399"/>
      <c r="UBU863" s="399"/>
      <c r="UBV863" s="399"/>
      <c r="UBW863" s="399"/>
      <c r="UBX863" s="399"/>
      <c r="UBY863" s="399"/>
      <c r="UBZ863" s="399"/>
      <c r="UCA863" s="399"/>
      <c r="UCB863" s="399"/>
      <c r="UCC863" s="399"/>
      <c r="UCD863" s="399"/>
      <c r="UCE863" s="399"/>
      <c r="UCF863" s="399"/>
      <c r="UCG863" s="399"/>
      <c r="UCH863" s="399"/>
      <c r="UCI863" s="399"/>
      <c r="UCJ863" s="399"/>
      <c r="UCK863" s="399"/>
      <c r="UCL863" s="399"/>
      <c r="UCM863" s="399"/>
      <c r="UCN863" s="399"/>
      <c r="UCO863" s="399"/>
      <c r="UCP863" s="399"/>
      <c r="UCQ863" s="399"/>
      <c r="UCR863" s="399"/>
      <c r="UCS863" s="399"/>
      <c r="UCT863" s="399"/>
      <c r="UCU863" s="399"/>
      <c r="UCV863" s="399"/>
      <c r="UCW863" s="399"/>
      <c r="UCX863" s="399"/>
      <c r="UCY863" s="399"/>
      <c r="UCZ863" s="399"/>
      <c r="UDA863" s="399"/>
      <c r="UDB863" s="399"/>
      <c r="UDC863" s="399"/>
      <c r="UDD863" s="399"/>
      <c r="UDE863" s="399"/>
      <c r="UDF863" s="399"/>
      <c r="UDG863" s="399"/>
      <c r="UDH863" s="399"/>
      <c r="UDI863" s="399"/>
      <c r="UDJ863" s="399"/>
      <c r="UDK863" s="399"/>
      <c r="UDL863" s="399"/>
      <c r="UDM863" s="399"/>
      <c r="UDN863" s="399"/>
      <c r="UDO863" s="399"/>
      <c r="UDP863" s="399"/>
      <c r="UDQ863" s="399"/>
      <c r="UDR863" s="399"/>
      <c r="UDS863" s="399"/>
      <c r="UDT863" s="399"/>
      <c r="UDU863" s="399"/>
      <c r="UDV863" s="399"/>
      <c r="UDW863" s="399"/>
      <c r="UDX863" s="399"/>
      <c r="UDY863" s="399"/>
      <c r="UDZ863" s="399"/>
      <c r="UEA863" s="399"/>
      <c r="UEB863" s="399"/>
      <c r="UEC863" s="399"/>
      <c r="UED863" s="399"/>
      <c r="UEE863" s="399"/>
      <c r="UEF863" s="399"/>
      <c r="UEG863" s="399"/>
      <c r="UEH863" s="399"/>
      <c r="UEI863" s="399"/>
      <c r="UEJ863" s="399"/>
      <c r="UEK863" s="399"/>
      <c r="UEL863" s="399"/>
      <c r="UEM863" s="399"/>
      <c r="UEN863" s="399"/>
      <c r="UEO863" s="399"/>
      <c r="UEP863" s="399"/>
      <c r="UEQ863" s="399"/>
      <c r="UER863" s="399"/>
      <c r="UES863" s="399"/>
      <c r="UET863" s="399"/>
      <c r="UEU863" s="399"/>
      <c r="UEV863" s="399"/>
      <c r="UEW863" s="399"/>
      <c r="UEX863" s="399"/>
      <c r="UEY863" s="399"/>
      <c r="UEZ863" s="399"/>
      <c r="UFA863" s="399"/>
      <c r="UFB863" s="399"/>
      <c r="UFC863" s="399"/>
      <c r="UFD863" s="399"/>
      <c r="UFE863" s="399"/>
      <c r="UFF863" s="399"/>
      <c r="UFG863" s="399"/>
      <c r="UFH863" s="399"/>
      <c r="UFI863" s="399"/>
      <c r="UFJ863" s="399"/>
      <c r="UFK863" s="399"/>
      <c r="UFL863" s="399"/>
      <c r="UFM863" s="399"/>
      <c r="UFN863" s="399"/>
      <c r="UFO863" s="399"/>
      <c r="UFP863" s="399"/>
      <c r="UFQ863" s="399"/>
      <c r="UFR863" s="399"/>
      <c r="UFS863" s="399"/>
      <c r="UFT863" s="399"/>
      <c r="UFU863" s="399"/>
      <c r="UFV863" s="399"/>
      <c r="UFW863" s="399"/>
      <c r="UFX863" s="399"/>
      <c r="UFY863" s="399"/>
      <c r="UFZ863" s="399"/>
      <c r="UGA863" s="399"/>
      <c r="UGB863" s="399"/>
      <c r="UGC863" s="399"/>
      <c r="UGD863" s="399"/>
      <c r="UGE863" s="399"/>
      <c r="UGF863" s="399"/>
      <c r="UGG863" s="399"/>
      <c r="UGH863" s="399"/>
      <c r="UGI863" s="399"/>
      <c r="UGJ863" s="399"/>
      <c r="UGK863" s="399"/>
      <c r="UGL863" s="399"/>
      <c r="UGM863" s="399"/>
      <c r="UGN863" s="399"/>
      <c r="UGO863" s="399"/>
      <c r="UGP863" s="399"/>
      <c r="UGQ863" s="399"/>
      <c r="UGR863" s="399"/>
      <c r="UGS863" s="399"/>
      <c r="UGT863" s="399"/>
      <c r="UGU863" s="399"/>
      <c r="UGV863" s="399"/>
      <c r="UGW863" s="399"/>
      <c r="UGX863" s="399"/>
      <c r="UGY863" s="399"/>
      <c r="UGZ863" s="399"/>
      <c r="UHA863" s="399"/>
      <c r="UHB863" s="399"/>
      <c r="UHC863" s="399"/>
      <c r="UHD863" s="399"/>
      <c r="UHE863" s="399"/>
      <c r="UHF863" s="399"/>
      <c r="UHG863" s="399"/>
      <c r="UHH863" s="399"/>
      <c r="UHI863" s="399"/>
      <c r="UHJ863" s="399"/>
      <c r="UHK863" s="399"/>
      <c r="UHL863" s="399"/>
      <c r="UHM863" s="399"/>
      <c r="UHN863" s="399"/>
      <c r="UHO863" s="399"/>
      <c r="UHP863" s="399"/>
      <c r="UHQ863" s="399"/>
      <c r="UHR863" s="399"/>
      <c r="UHS863" s="399"/>
      <c r="UHT863" s="399"/>
      <c r="UHU863" s="399"/>
      <c r="UHV863" s="399"/>
      <c r="UHW863" s="399"/>
      <c r="UHX863" s="399"/>
      <c r="UHY863" s="399"/>
      <c r="UHZ863" s="399"/>
      <c r="UIA863" s="399"/>
      <c r="UIB863" s="399"/>
      <c r="UIC863" s="399"/>
      <c r="UID863" s="399"/>
      <c r="UIE863" s="399"/>
      <c r="UIF863" s="399"/>
      <c r="UIG863" s="399"/>
      <c r="UIH863" s="399"/>
      <c r="UII863" s="399"/>
      <c r="UIJ863" s="399"/>
      <c r="UIK863" s="399"/>
      <c r="UIL863" s="399"/>
      <c r="UIM863" s="399"/>
      <c r="UIN863" s="399"/>
      <c r="UIO863" s="399"/>
      <c r="UIP863" s="399"/>
      <c r="UIQ863" s="399"/>
      <c r="UIR863" s="399"/>
      <c r="UIS863" s="399"/>
      <c r="UIT863" s="399"/>
      <c r="UIU863" s="399"/>
      <c r="UIV863" s="399"/>
      <c r="UIW863" s="399"/>
      <c r="UIX863" s="399"/>
      <c r="UIY863" s="399"/>
      <c r="UIZ863" s="399"/>
      <c r="UJA863" s="399"/>
      <c r="UJB863" s="399"/>
      <c r="UJC863" s="399"/>
      <c r="UJD863" s="399"/>
      <c r="UJE863" s="399"/>
      <c r="UJF863" s="399"/>
      <c r="UJG863" s="399"/>
      <c r="UJH863" s="399"/>
      <c r="UJI863" s="399"/>
      <c r="UJJ863" s="399"/>
      <c r="UJK863" s="399"/>
      <c r="UJL863" s="399"/>
      <c r="UJM863" s="399"/>
      <c r="UJN863" s="399"/>
      <c r="UJO863" s="399"/>
      <c r="UJP863" s="399"/>
      <c r="UJQ863" s="399"/>
      <c r="UJR863" s="399"/>
      <c r="UJS863" s="399"/>
      <c r="UJT863" s="399"/>
      <c r="UJU863" s="399"/>
      <c r="UJV863" s="399"/>
      <c r="UJW863" s="399"/>
      <c r="UJX863" s="399"/>
      <c r="UJY863" s="399"/>
      <c r="UJZ863" s="399"/>
      <c r="UKA863" s="399"/>
      <c r="UKB863" s="399"/>
      <c r="UKC863" s="399"/>
      <c r="UKD863" s="399"/>
      <c r="UKE863" s="399"/>
      <c r="UKF863" s="399"/>
      <c r="UKG863" s="399"/>
      <c r="UKH863" s="399"/>
      <c r="UKI863" s="399"/>
      <c r="UKJ863" s="399"/>
      <c r="UKK863" s="399"/>
      <c r="UKL863" s="399"/>
      <c r="UKM863" s="399"/>
      <c r="UKN863" s="399"/>
      <c r="UKO863" s="399"/>
      <c r="UKP863" s="399"/>
      <c r="UKQ863" s="399"/>
      <c r="UKR863" s="399"/>
      <c r="UKS863" s="399"/>
      <c r="UKT863" s="399"/>
      <c r="UKU863" s="399"/>
      <c r="UKV863" s="399"/>
      <c r="UKW863" s="399"/>
      <c r="UKX863" s="399"/>
      <c r="UKY863" s="399"/>
      <c r="UKZ863" s="399"/>
      <c r="ULA863" s="399"/>
      <c r="ULB863" s="399"/>
      <c r="ULC863" s="399"/>
      <c r="ULD863" s="399"/>
      <c r="ULE863" s="399"/>
      <c r="ULF863" s="399"/>
      <c r="ULG863" s="399"/>
      <c r="ULH863" s="399"/>
      <c r="ULI863" s="399"/>
      <c r="ULJ863" s="399"/>
      <c r="ULK863" s="399"/>
      <c r="ULL863" s="399"/>
      <c r="ULM863" s="399"/>
      <c r="ULN863" s="399"/>
      <c r="ULO863" s="399"/>
      <c r="ULP863" s="399"/>
      <c r="ULQ863" s="399"/>
      <c r="ULR863" s="399"/>
      <c r="ULS863" s="399"/>
      <c r="ULT863" s="399"/>
      <c r="ULU863" s="399"/>
      <c r="ULV863" s="399"/>
      <c r="ULW863" s="399"/>
      <c r="ULX863" s="399"/>
      <c r="ULY863" s="399"/>
      <c r="ULZ863" s="399"/>
      <c r="UMA863" s="399"/>
      <c r="UMB863" s="399"/>
      <c r="UMC863" s="399"/>
      <c r="UMD863" s="399"/>
      <c r="UME863" s="399"/>
      <c r="UMF863" s="399"/>
      <c r="UMG863" s="399"/>
      <c r="UMH863" s="399"/>
      <c r="UMI863" s="399"/>
      <c r="UMJ863" s="399"/>
      <c r="UMK863" s="399"/>
      <c r="UML863" s="399"/>
      <c r="UMM863" s="399"/>
      <c r="UMN863" s="399"/>
      <c r="UMO863" s="399"/>
      <c r="UMP863" s="399"/>
      <c r="UMQ863" s="399"/>
      <c r="UMR863" s="399"/>
      <c r="UMS863" s="399"/>
      <c r="UMT863" s="399"/>
      <c r="UMU863" s="399"/>
      <c r="UMV863" s="399"/>
      <c r="UMW863" s="399"/>
      <c r="UMX863" s="399"/>
      <c r="UMY863" s="399"/>
      <c r="UMZ863" s="399"/>
      <c r="UNA863" s="399"/>
      <c r="UNB863" s="399"/>
      <c r="UNC863" s="399"/>
      <c r="UND863" s="399"/>
      <c r="UNE863" s="399"/>
      <c r="UNF863" s="399"/>
      <c r="UNG863" s="399"/>
      <c r="UNH863" s="399"/>
      <c r="UNI863" s="399"/>
      <c r="UNJ863" s="399"/>
      <c r="UNK863" s="399"/>
      <c r="UNL863" s="399"/>
      <c r="UNM863" s="399"/>
      <c r="UNN863" s="399"/>
      <c r="UNO863" s="399"/>
      <c r="UNP863" s="399"/>
      <c r="UNQ863" s="399"/>
      <c r="UNR863" s="399"/>
      <c r="UNS863" s="399"/>
      <c r="UNT863" s="399"/>
      <c r="UNU863" s="399"/>
      <c r="UNV863" s="399"/>
      <c r="UNW863" s="399"/>
      <c r="UNX863" s="399"/>
      <c r="UNY863" s="399"/>
      <c r="UNZ863" s="399"/>
      <c r="UOA863" s="399"/>
      <c r="UOB863" s="399"/>
      <c r="UOC863" s="399"/>
      <c r="UOD863" s="399"/>
      <c r="UOE863" s="399"/>
      <c r="UOF863" s="399"/>
      <c r="UOG863" s="399"/>
      <c r="UOH863" s="399"/>
      <c r="UOI863" s="399"/>
      <c r="UOJ863" s="399"/>
      <c r="UOK863" s="399"/>
      <c r="UOL863" s="399"/>
      <c r="UOM863" s="399"/>
      <c r="UON863" s="399"/>
      <c r="UOO863" s="399"/>
      <c r="UOP863" s="399"/>
      <c r="UOQ863" s="399"/>
      <c r="UOR863" s="399"/>
      <c r="UOS863" s="399"/>
      <c r="UOT863" s="399"/>
      <c r="UOU863" s="399"/>
      <c r="UOV863" s="399"/>
      <c r="UOW863" s="399"/>
      <c r="UOX863" s="399"/>
      <c r="UOY863" s="399"/>
      <c r="UOZ863" s="399"/>
      <c r="UPA863" s="399"/>
      <c r="UPB863" s="399"/>
      <c r="UPC863" s="399"/>
      <c r="UPD863" s="399"/>
      <c r="UPE863" s="399"/>
      <c r="UPF863" s="399"/>
      <c r="UPG863" s="399"/>
      <c r="UPH863" s="399"/>
      <c r="UPI863" s="399"/>
      <c r="UPJ863" s="399"/>
      <c r="UPK863" s="399"/>
      <c r="UPL863" s="399"/>
      <c r="UPM863" s="399"/>
      <c r="UPN863" s="399"/>
      <c r="UPO863" s="399"/>
      <c r="UPP863" s="399"/>
      <c r="UPQ863" s="399"/>
      <c r="UPR863" s="399"/>
      <c r="UPS863" s="399"/>
      <c r="UPT863" s="399"/>
      <c r="UPU863" s="399"/>
      <c r="UPV863" s="399"/>
      <c r="UPW863" s="399"/>
      <c r="UPX863" s="399"/>
      <c r="UPY863" s="399"/>
      <c r="UPZ863" s="399"/>
      <c r="UQA863" s="399"/>
      <c r="UQB863" s="399"/>
      <c r="UQC863" s="399"/>
      <c r="UQD863" s="399"/>
      <c r="UQE863" s="399"/>
      <c r="UQF863" s="399"/>
      <c r="UQG863" s="399"/>
      <c r="UQH863" s="399"/>
      <c r="UQI863" s="399"/>
      <c r="UQJ863" s="399"/>
      <c r="UQK863" s="399"/>
      <c r="UQL863" s="399"/>
      <c r="UQM863" s="399"/>
      <c r="UQN863" s="399"/>
      <c r="UQO863" s="399"/>
      <c r="UQP863" s="399"/>
      <c r="UQQ863" s="399"/>
      <c r="UQR863" s="399"/>
      <c r="UQS863" s="399"/>
      <c r="UQT863" s="399"/>
      <c r="UQU863" s="399"/>
      <c r="UQV863" s="399"/>
      <c r="UQW863" s="399"/>
      <c r="UQX863" s="399"/>
      <c r="UQY863" s="399"/>
      <c r="UQZ863" s="399"/>
      <c r="URA863" s="399"/>
      <c r="URB863" s="399"/>
      <c r="URC863" s="399"/>
      <c r="URD863" s="399"/>
      <c r="URE863" s="399"/>
      <c r="URF863" s="399"/>
      <c r="URG863" s="399"/>
      <c r="URH863" s="399"/>
      <c r="URI863" s="399"/>
      <c r="URJ863" s="399"/>
      <c r="URK863" s="399"/>
      <c r="URL863" s="399"/>
      <c r="URM863" s="399"/>
      <c r="URN863" s="399"/>
      <c r="URO863" s="399"/>
      <c r="URP863" s="399"/>
      <c r="URQ863" s="399"/>
      <c r="URR863" s="399"/>
      <c r="URS863" s="399"/>
      <c r="URT863" s="399"/>
      <c r="URU863" s="399"/>
      <c r="URV863" s="399"/>
      <c r="URW863" s="399"/>
      <c r="URX863" s="399"/>
      <c r="URY863" s="399"/>
      <c r="URZ863" s="399"/>
      <c r="USA863" s="399"/>
      <c r="USB863" s="399"/>
      <c r="USC863" s="399"/>
      <c r="USD863" s="399"/>
      <c r="USE863" s="399"/>
      <c r="USF863" s="399"/>
      <c r="USG863" s="399"/>
      <c r="USH863" s="399"/>
      <c r="USI863" s="399"/>
      <c r="USJ863" s="399"/>
      <c r="USK863" s="399"/>
      <c r="USL863" s="399"/>
      <c r="USM863" s="399"/>
      <c r="USN863" s="399"/>
      <c r="USO863" s="399"/>
      <c r="USP863" s="399"/>
      <c r="USQ863" s="399"/>
      <c r="USR863" s="399"/>
      <c r="USS863" s="399"/>
      <c r="UST863" s="399"/>
      <c r="USU863" s="399"/>
      <c r="USV863" s="399"/>
      <c r="USW863" s="399"/>
      <c r="USX863" s="399"/>
      <c r="USY863" s="399"/>
      <c r="USZ863" s="399"/>
      <c r="UTA863" s="399"/>
      <c r="UTB863" s="399"/>
      <c r="UTC863" s="399"/>
      <c r="UTD863" s="399"/>
      <c r="UTE863" s="399"/>
      <c r="UTF863" s="399"/>
      <c r="UTG863" s="399"/>
      <c r="UTH863" s="399"/>
      <c r="UTI863" s="399"/>
      <c r="UTJ863" s="399"/>
      <c r="UTK863" s="399"/>
      <c r="UTL863" s="399"/>
      <c r="UTM863" s="399"/>
      <c r="UTN863" s="399"/>
      <c r="UTO863" s="399"/>
      <c r="UTP863" s="399"/>
      <c r="UTQ863" s="399"/>
      <c r="UTR863" s="399"/>
      <c r="UTS863" s="399"/>
      <c r="UTT863" s="399"/>
      <c r="UTU863" s="399"/>
      <c r="UTV863" s="399"/>
      <c r="UTW863" s="399"/>
      <c r="UTX863" s="399"/>
      <c r="UTY863" s="399"/>
      <c r="UTZ863" s="399"/>
      <c r="UUA863" s="399"/>
      <c r="UUB863" s="399"/>
      <c r="UUC863" s="399"/>
      <c r="UUD863" s="399"/>
      <c r="UUE863" s="399"/>
      <c r="UUF863" s="399"/>
      <c r="UUG863" s="399"/>
      <c r="UUH863" s="399"/>
      <c r="UUI863" s="399"/>
      <c r="UUJ863" s="399"/>
      <c r="UUK863" s="399"/>
      <c r="UUL863" s="399"/>
      <c r="UUM863" s="399"/>
      <c r="UUN863" s="399"/>
      <c r="UUO863" s="399"/>
      <c r="UUP863" s="399"/>
      <c r="UUQ863" s="399"/>
      <c r="UUR863" s="399"/>
      <c r="UUS863" s="399"/>
      <c r="UUT863" s="399"/>
      <c r="UUU863" s="399"/>
      <c r="UUV863" s="399"/>
      <c r="UUW863" s="399"/>
      <c r="UUX863" s="399"/>
      <c r="UUY863" s="399"/>
      <c r="UUZ863" s="399"/>
      <c r="UVA863" s="399"/>
      <c r="UVB863" s="399"/>
      <c r="UVC863" s="399"/>
      <c r="UVD863" s="399"/>
      <c r="UVE863" s="399"/>
      <c r="UVF863" s="399"/>
      <c r="UVG863" s="399"/>
      <c r="UVH863" s="399"/>
      <c r="UVI863" s="399"/>
      <c r="UVJ863" s="399"/>
      <c r="UVK863" s="399"/>
      <c r="UVL863" s="399"/>
      <c r="UVM863" s="399"/>
      <c r="UVN863" s="399"/>
      <c r="UVO863" s="399"/>
      <c r="UVP863" s="399"/>
      <c r="UVQ863" s="399"/>
      <c r="UVR863" s="399"/>
      <c r="UVS863" s="399"/>
      <c r="UVT863" s="399"/>
      <c r="UVU863" s="399"/>
      <c r="UVV863" s="399"/>
      <c r="UVW863" s="399"/>
      <c r="UVX863" s="399"/>
      <c r="UVY863" s="399"/>
      <c r="UVZ863" s="399"/>
      <c r="UWA863" s="399"/>
      <c r="UWB863" s="399"/>
      <c r="UWC863" s="399"/>
      <c r="UWD863" s="399"/>
      <c r="UWE863" s="399"/>
      <c r="UWF863" s="399"/>
      <c r="UWG863" s="399"/>
      <c r="UWH863" s="399"/>
      <c r="UWI863" s="399"/>
      <c r="UWJ863" s="399"/>
      <c r="UWK863" s="399"/>
      <c r="UWL863" s="399"/>
      <c r="UWM863" s="399"/>
      <c r="UWN863" s="399"/>
      <c r="UWO863" s="399"/>
      <c r="UWP863" s="399"/>
      <c r="UWQ863" s="399"/>
      <c r="UWR863" s="399"/>
      <c r="UWS863" s="399"/>
      <c r="UWT863" s="399"/>
      <c r="UWU863" s="399"/>
      <c r="UWV863" s="399"/>
      <c r="UWW863" s="399"/>
      <c r="UWX863" s="399"/>
      <c r="UWY863" s="399"/>
      <c r="UWZ863" s="399"/>
      <c r="UXA863" s="399"/>
      <c r="UXB863" s="399"/>
      <c r="UXC863" s="399"/>
      <c r="UXD863" s="399"/>
      <c r="UXE863" s="399"/>
      <c r="UXF863" s="399"/>
      <c r="UXG863" s="399"/>
      <c r="UXH863" s="399"/>
      <c r="UXI863" s="399"/>
      <c r="UXJ863" s="399"/>
      <c r="UXK863" s="399"/>
      <c r="UXL863" s="399"/>
      <c r="UXM863" s="399"/>
      <c r="UXN863" s="399"/>
      <c r="UXO863" s="399"/>
      <c r="UXP863" s="399"/>
      <c r="UXQ863" s="399"/>
      <c r="UXR863" s="399"/>
      <c r="UXS863" s="399"/>
      <c r="UXT863" s="399"/>
      <c r="UXU863" s="399"/>
      <c r="UXV863" s="399"/>
      <c r="UXW863" s="399"/>
      <c r="UXX863" s="399"/>
      <c r="UXY863" s="399"/>
      <c r="UXZ863" s="399"/>
      <c r="UYA863" s="399"/>
      <c r="UYB863" s="399"/>
      <c r="UYC863" s="399"/>
      <c r="UYD863" s="399"/>
      <c r="UYE863" s="399"/>
      <c r="UYF863" s="399"/>
      <c r="UYG863" s="399"/>
      <c r="UYH863" s="399"/>
      <c r="UYI863" s="399"/>
      <c r="UYJ863" s="399"/>
      <c r="UYK863" s="399"/>
      <c r="UYL863" s="399"/>
      <c r="UYM863" s="399"/>
      <c r="UYN863" s="399"/>
      <c r="UYO863" s="399"/>
      <c r="UYP863" s="399"/>
      <c r="UYQ863" s="399"/>
      <c r="UYR863" s="399"/>
      <c r="UYS863" s="399"/>
      <c r="UYT863" s="399"/>
      <c r="UYU863" s="399"/>
      <c r="UYV863" s="399"/>
      <c r="UYW863" s="399"/>
      <c r="UYX863" s="399"/>
      <c r="UYY863" s="399"/>
      <c r="UYZ863" s="399"/>
      <c r="UZA863" s="399"/>
      <c r="UZB863" s="399"/>
      <c r="UZC863" s="399"/>
      <c r="UZD863" s="399"/>
      <c r="UZE863" s="399"/>
      <c r="UZF863" s="399"/>
      <c r="UZG863" s="399"/>
      <c r="UZH863" s="399"/>
      <c r="UZI863" s="399"/>
      <c r="UZJ863" s="399"/>
      <c r="UZK863" s="399"/>
      <c r="UZL863" s="399"/>
      <c r="UZM863" s="399"/>
      <c r="UZN863" s="399"/>
      <c r="UZO863" s="399"/>
      <c r="UZP863" s="399"/>
      <c r="UZQ863" s="399"/>
      <c r="UZR863" s="399"/>
      <c r="UZS863" s="399"/>
      <c r="UZT863" s="399"/>
      <c r="UZU863" s="399"/>
      <c r="UZV863" s="399"/>
      <c r="UZW863" s="399"/>
      <c r="UZX863" s="399"/>
      <c r="UZY863" s="399"/>
      <c r="UZZ863" s="399"/>
      <c r="VAA863" s="399"/>
      <c r="VAB863" s="399"/>
      <c r="VAC863" s="399"/>
      <c r="VAD863" s="399"/>
      <c r="VAE863" s="399"/>
      <c r="VAF863" s="399"/>
      <c r="VAG863" s="399"/>
      <c r="VAH863" s="399"/>
      <c r="VAI863" s="399"/>
      <c r="VAJ863" s="399"/>
      <c r="VAK863" s="399"/>
      <c r="VAL863" s="399"/>
      <c r="VAM863" s="399"/>
      <c r="VAN863" s="399"/>
      <c r="VAO863" s="399"/>
      <c r="VAP863" s="399"/>
      <c r="VAQ863" s="399"/>
      <c r="VAR863" s="399"/>
      <c r="VAS863" s="399"/>
      <c r="VAT863" s="399"/>
      <c r="VAU863" s="399"/>
      <c r="VAV863" s="399"/>
      <c r="VAW863" s="399"/>
      <c r="VAX863" s="399"/>
      <c r="VAY863" s="399"/>
      <c r="VAZ863" s="399"/>
      <c r="VBA863" s="399"/>
      <c r="VBB863" s="399"/>
      <c r="VBC863" s="399"/>
      <c r="VBD863" s="399"/>
      <c r="VBE863" s="399"/>
      <c r="VBF863" s="399"/>
      <c r="VBG863" s="399"/>
      <c r="VBH863" s="399"/>
      <c r="VBI863" s="399"/>
      <c r="VBJ863" s="399"/>
      <c r="VBK863" s="399"/>
      <c r="VBL863" s="399"/>
      <c r="VBM863" s="399"/>
      <c r="VBN863" s="399"/>
      <c r="VBO863" s="399"/>
      <c r="VBP863" s="399"/>
      <c r="VBQ863" s="399"/>
      <c r="VBR863" s="399"/>
      <c r="VBS863" s="399"/>
      <c r="VBT863" s="399"/>
      <c r="VBU863" s="399"/>
      <c r="VBV863" s="399"/>
      <c r="VBW863" s="399"/>
      <c r="VBX863" s="399"/>
      <c r="VBY863" s="399"/>
      <c r="VBZ863" s="399"/>
      <c r="VCA863" s="399"/>
      <c r="VCB863" s="399"/>
      <c r="VCC863" s="399"/>
      <c r="VCD863" s="399"/>
      <c r="VCE863" s="399"/>
      <c r="VCF863" s="399"/>
      <c r="VCG863" s="399"/>
      <c r="VCH863" s="399"/>
      <c r="VCI863" s="399"/>
      <c r="VCJ863" s="399"/>
      <c r="VCK863" s="399"/>
      <c r="VCL863" s="399"/>
      <c r="VCM863" s="399"/>
      <c r="VCN863" s="399"/>
      <c r="VCO863" s="399"/>
      <c r="VCP863" s="399"/>
      <c r="VCQ863" s="399"/>
      <c r="VCR863" s="399"/>
      <c r="VCS863" s="399"/>
      <c r="VCT863" s="399"/>
      <c r="VCU863" s="399"/>
      <c r="VCV863" s="399"/>
      <c r="VCW863" s="399"/>
      <c r="VCX863" s="399"/>
      <c r="VCY863" s="399"/>
      <c r="VCZ863" s="399"/>
      <c r="VDA863" s="399"/>
      <c r="VDB863" s="399"/>
      <c r="VDC863" s="399"/>
      <c r="VDD863" s="399"/>
      <c r="VDE863" s="399"/>
      <c r="VDF863" s="399"/>
      <c r="VDG863" s="399"/>
      <c r="VDH863" s="399"/>
      <c r="VDI863" s="399"/>
      <c r="VDJ863" s="399"/>
      <c r="VDK863" s="399"/>
      <c r="VDL863" s="399"/>
      <c r="VDM863" s="399"/>
      <c r="VDN863" s="399"/>
      <c r="VDO863" s="399"/>
      <c r="VDP863" s="399"/>
      <c r="VDQ863" s="399"/>
      <c r="VDR863" s="399"/>
      <c r="VDS863" s="399"/>
      <c r="VDT863" s="399"/>
      <c r="VDU863" s="399"/>
      <c r="VDV863" s="399"/>
      <c r="VDW863" s="399"/>
      <c r="VDX863" s="399"/>
      <c r="VDY863" s="399"/>
      <c r="VDZ863" s="399"/>
      <c r="VEA863" s="399"/>
      <c r="VEB863" s="399"/>
      <c r="VEC863" s="399"/>
      <c r="VED863" s="399"/>
      <c r="VEE863" s="399"/>
      <c r="VEF863" s="399"/>
      <c r="VEG863" s="399"/>
      <c r="VEH863" s="399"/>
      <c r="VEI863" s="399"/>
      <c r="VEJ863" s="399"/>
      <c r="VEK863" s="399"/>
      <c r="VEL863" s="399"/>
      <c r="VEM863" s="399"/>
      <c r="VEN863" s="399"/>
      <c r="VEO863" s="399"/>
      <c r="VEP863" s="399"/>
      <c r="VEQ863" s="399"/>
      <c r="VER863" s="399"/>
      <c r="VES863" s="399"/>
      <c r="VET863" s="399"/>
      <c r="VEU863" s="399"/>
      <c r="VEV863" s="399"/>
      <c r="VEW863" s="399"/>
      <c r="VEX863" s="399"/>
      <c r="VEY863" s="399"/>
      <c r="VEZ863" s="399"/>
      <c r="VFA863" s="399"/>
      <c r="VFB863" s="399"/>
      <c r="VFC863" s="399"/>
      <c r="VFD863" s="399"/>
      <c r="VFE863" s="399"/>
      <c r="VFF863" s="399"/>
      <c r="VFG863" s="399"/>
      <c r="VFH863" s="399"/>
      <c r="VFI863" s="399"/>
      <c r="VFJ863" s="399"/>
      <c r="VFK863" s="399"/>
      <c r="VFL863" s="399"/>
      <c r="VFM863" s="399"/>
      <c r="VFN863" s="399"/>
      <c r="VFO863" s="399"/>
      <c r="VFP863" s="399"/>
      <c r="VFQ863" s="399"/>
      <c r="VFR863" s="399"/>
      <c r="VFS863" s="399"/>
      <c r="VFT863" s="399"/>
      <c r="VFU863" s="399"/>
      <c r="VFV863" s="399"/>
      <c r="VFW863" s="399"/>
      <c r="VFX863" s="399"/>
      <c r="VFY863" s="399"/>
      <c r="VFZ863" s="399"/>
      <c r="VGA863" s="399"/>
      <c r="VGB863" s="399"/>
      <c r="VGC863" s="399"/>
      <c r="VGD863" s="399"/>
      <c r="VGE863" s="399"/>
      <c r="VGF863" s="399"/>
      <c r="VGG863" s="399"/>
      <c r="VGH863" s="399"/>
      <c r="VGI863" s="399"/>
      <c r="VGJ863" s="399"/>
      <c r="VGK863" s="399"/>
      <c r="VGL863" s="399"/>
      <c r="VGM863" s="399"/>
      <c r="VGN863" s="399"/>
      <c r="VGO863" s="399"/>
      <c r="VGP863" s="399"/>
      <c r="VGQ863" s="399"/>
      <c r="VGR863" s="399"/>
      <c r="VGS863" s="399"/>
      <c r="VGT863" s="399"/>
      <c r="VGU863" s="399"/>
      <c r="VGV863" s="399"/>
      <c r="VGW863" s="399"/>
      <c r="VGX863" s="399"/>
      <c r="VGY863" s="399"/>
      <c r="VGZ863" s="399"/>
      <c r="VHA863" s="399"/>
      <c r="VHB863" s="399"/>
      <c r="VHC863" s="399"/>
      <c r="VHD863" s="399"/>
      <c r="VHE863" s="399"/>
      <c r="VHF863" s="399"/>
      <c r="VHG863" s="399"/>
      <c r="VHH863" s="399"/>
      <c r="VHI863" s="399"/>
      <c r="VHJ863" s="399"/>
      <c r="VHK863" s="399"/>
      <c r="VHL863" s="399"/>
      <c r="VHM863" s="399"/>
      <c r="VHN863" s="399"/>
      <c r="VHO863" s="399"/>
      <c r="VHP863" s="399"/>
      <c r="VHQ863" s="399"/>
      <c r="VHR863" s="399"/>
      <c r="VHS863" s="399"/>
      <c r="VHT863" s="399"/>
      <c r="VHU863" s="399"/>
      <c r="VHV863" s="399"/>
      <c r="VHW863" s="399"/>
      <c r="VHX863" s="399"/>
      <c r="VHY863" s="399"/>
      <c r="VHZ863" s="399"/>
      <c r="VIA863" s="399"/>
      <c r="VIB863" s="399"/>
      <c r="VIC863" s="399"/>
      <c r="VID863" s="399"/>
      <c r="VIE863" s="399"/>
      <c r="VIF863" s="399"/>
      <c r="VIG863" s="399"/>
      <c r="VIH863" s="399"/>
      <c r="VII863" s="399"/>
      <c r="VIJ863" s="399"/>
      <c r="VIK863" s="399"/>
      <c r="VIL863" s="399"/>
      <c r="VIM863" s="399"/>
      <c r="VIN863" s="399"/>
      <c r="VIO863" s="399"/>
      <c r="VIP863" s="399"/>
      <c r="VIQ863" s="399"/>
      <c r="VIR863" s="399"/>
      <c r="VIS863" s="399"/>
      <c r="VIT863" s="399"/>
      <c r="VIU863" s="399"/>
      <c r="VIV863" s="399"/>
      <c r="VIW863" s="399"/>
      <c r="VIX863" s="399"/>
      <c r="VIY863" s="399"/>
      <c r="VIZ863" s="399"/>
      <c r="VJA863" s="399"/>
      <c r="VJB863" s="399"/>
      <c r="VJC863" s="399"/>
      <c r="VJD863" s="399"/>
      <c r="VJE863" s="399"/>
      <c r="VJF863" s="399"/>
      <c r="VJG863" s="399"/>
      <c r="VJH863" s="399"/>
      <c r="VJI863" s="399"/>
      <c r="VJJ863" s="399"/>
      <c r="VJK863" s="399"/>
      <c r="VJL863" s="399"/>
      <c r="VJM863" s="399"/>
      <c r="VJN863" s="399"/>
      <c r="VJO863" s="399"/>
      <c r="VJP863" s="399"/>
      <c r="VJQ863" s="399"/>
      <c r="VJR863" s="399"/>
      <c r="VJS863" s="399"/>
      <c r="VJT863" s="399"/>
      <c r="VJU863" s="399"/>
      <c r="VJV863" s="399"/>
      <c r="VJW863" s="399"/>
      <c r="VJX863" s="399"/>
      <c r="VJY863" s="399"/>
      <c r="VJZ863" s="399"/>
      <c r="VKA863" s="399"/>
      <c r="VKB863" s="399"/>
      <c r="VKC863" s="399"/>
      <c r="VKD863" s="399"/>
      <c r="VKE863" s="399"/>
      <c r="VKF863" s="399"/>
      <c r="VKG863" s="399"/>
      <c r="VKH863" s="399"/>
      <c r="VKI863" s="399"/>
      <c r="VKJ863" s="399"/>
      <c r="VKK863" s="399"/>
      <c r="VKL863" s="399"/>
      <c r="VKM863" s="399"/>
      <c r="VKN863" s="399"/>
      <c r="VKO863" s="399"/>
      <c r="VKP863" s="399"/>
      <c r="VKQ863" s="399"/>
      <c r="VKR863" s="399"/>
      <c r="VKS863" s="399"/>
      <c r="VKT863" s="399"/>
      <c r="VKU863" s="399"/>
      <c r="VKV863" s="399"/>
      <c r="VKW863" s="399"/>
      <c r="VKX863" s="399"/>
      <c r="VKY863" s="399"/>
      <c r="VKZ863" s="399"/>
      <c r="VLA863" s="399"/>
      <c r="VLB863" s="399"/>
      <c r="VLC863" s="399"/>
      <c r="VLD863" s="399"/>
      <c r="VLE863" s="399"/>
      <c r="VLF863" s="399"/>
      <c r="VLG863" s="399"/>
      <c r="VLH863" s="399"/>
      <c r="VLI863" s="399"/>
      <c r="VLJ863" s="399"/>
      <c r="VLK863" s="399"/>
      <c r="VLL863" s="399"/>
      <c r="VLM863" s="399"/>
      <c r="VLN863" s="399"/>
      <c r="VLO863" s="399"/>
      <c r="VLP863" s="399"/>
      <c r="VLQ863" s="399"/>
      <c r="VLR863" s="399"/>
      <c r="VLS863" s="399"/>
      <c r="VLT863" s="399"/>
      <c r="VLU863" s="399"/>
      <c r="VLV863" s="399"/>
      <c r="VLW863" s="399"/>
      <c r="VLX863" s="399"/>
      <c r="VLY863" s="399"/>
      <c r="VLZ863" s="399"/>
      <c r="VMA863" s="399"/>
      <c r="VMB863" s="399"/>
      <c r="VMC863" s="399"/>
      <c r="VMD863" s="399"/>
      <c r="VME863" s="399"/>
      <c r="VMF863" s="399"/>
      <c r="VMG863" s="399"/>
      <c r="VMH863" s="399"/>
      <c r="VMI863" s="399"/>
      <c r="VMJ863" s="399"/>
      <c r="VMK863" s="399"/>
      <c r="VML863" s="399"/>
      <c r="VMM863" s="399"/>
      <c r="VMN863" s="399"/>
      <c r="VMO863" s="399"/>
      <c r="VMP863" s="399"/>
      <c r="VMQ863" s="399"/>
      <c r="VMR863" s="399"/>
      <c r="VMS863" s="399"/>
      <c r="VMT863" s="399"/>
      <c r="VMU863" s="399"/>
      <c r="VMV863" s="399"/>
      <c r="VMW863" s="399"/>
      <c r="VMX863" s="399"/>
      <c r="VMY863" s="399"/>
      <c r="VMZ863" s="399"/>
      <c r="VNA863" s="399"/>
      <c r="VNB863" s="399"/>
      <c r="VNC863" s="399"/>
      <c r="VND863" s="399"/>
      <c r="VNE863" s="399"/>
      <c r="VNF863" s="399"/>
      <c r="VNG863" s="399"/>
      <c r="VNH863" s="399"/>
      <c r="VNI863" s="399"/>
      <c r="VNJ863" s="399"/>
      <c r="VNK863" s="399"/>
      <c r="VNL863" s="399"/>
      <c r="VNM863" s="399"/>
      <c r="VNN863" s="399"/>
      <c r="VNO863" s="399"/>
      <c r="VNP863" s="399"/>
      <c r="VNQ863" s="399"/>
      <c r="VNR863" s="399"/>
      <c r="VNS863" s="399"/>
      <c r="VNT863" s="399"/>
      <c r="VNU863" s="399"/>
      <c r="VNV863" s="399"/>
      <c r="VNW863" s="399"/>
      <c r="VNX863" s="399"/>
      <c r="VNY863" s="399"/>
      <c r="VNZ863" s="399"/>
      <c r="VOA863" s="399"/>
      <c r="VOB863" s="399"/>
      <c r="VOC863" s="399"/>
      <c r="VOD863" s="399"/>
      <c r="VOE863" s="399"/>
      <c r="VOF863" s="399"/>
      <c r="VOG863" s="399"/>
      <c r="VOH863" s="399"/>
      <c r="VOI863" s="399"/>
      <c r="VOJ863" s="399"/>
      <c r="VOK863" s="399"/>
      <c r="VOL863" s="399"/>
      <c r="VOM863" s="399"/>
      <c r="VON863" s="399"/>
      <c r="VOO863" s="399"/>
      <c r="VOP863" s="399"/>
      <c r="VOQ863" s="399"/>
      <c r="VOR863" s="399"/>
      <c r="VOS863" s="399"/>
      <c r="VOT863" s="399"/>
      <c r="VOU863" s="399"/>
      <c r="VOV863" s="399"/>
      <c r="VOW863" s="399"/>
      <c r="VOX863" s="399"/>
      <c r="VOY863" s="399"/>
      <c r="VOZ863" s="399"/>
      <c r="VPA863" s="399"/>
      <c r="VPB863" s="399"/>
      <c r="VPC863" s="399"/>
      <c r="VPD863" s="399"/>
      <c r="VPE863" s="399"/>
      <c r="VPF863" s="399"/>
      <c r="VPG863" s="399"/>
      <c r="VPH863" s="399"/>
      <c r="VPI863" s="399"/>
      <c r="VPJ863" s="399"/>
      <c r="VPK863" s="399"/>
      <c r="VPL863" s="399"/>
      <c r="VPM863" s="399"/>
      <c r="VPN863" s="399"/>
      <c r="VPO863" s="399"/>
      <c r="VPP863" s="399"/>
      <c r="VPQ863" s="399"/>
      <c r="VPR863" s="399"/>
      <c r="VPS863" s="399"/>
      <c r="VPT863" s="399"/>
      <c r="VPU863" s="399"/>
      <c r="VPV863" s="399"/>
      <c r="VPW863" s="399"/>
      <c r="VPX863" s="399"/>
      <c r="VPY863" s="399"/>
      <c r="VPZ863" s="399"/>
      <c r="VQA863" s="399"/>
      <c r="VQB863" s="399"/>
      <c r="VQC863" s="399"/>
      <c r="VQD863" s="399"/>
      <c r="VQE863" s="399"/>
      <c r="VQF863" s="399"/>
      <c r="VQG863" s="399"/>
      <c r="VQH863" s="399"/>
      <c r="VQI863" s="399"/>
      <c r="VQJ863" s="399"/>
      <c r="VQK863" s="399"/>
      <c r="VQL863" s="399"/>
      <c r="VQM863" s="399"/>
      <c r="VQN863" s="399"/>
      <c r="VQO863" s="399"/>
      <c r="VQP863" s="399"/>
      <c r="VQQ863" s="399"/>
      <c r="VQR863" s="399"/>
      <c r="VQS863" s="399"/>
      <c r="VQT863" s="399"/>
      <c r="VQU863" s="399"/>
      <c r="VQV863" s="399"/>
      <c r="VQW863" s="399"/>
      <c r="VQX863" s="399"/>
      <c r="VQY863" s="399"/>
      <c r="VQZ863" s="399"/>
      <c r="VRA863" s="399"/>
      <c r="VRB863" s="399"/>
      <c r="VRC863" s="399"/>
      <c r="VRD863" s="399"/>
      <c r="VRE863" s="399"/>
      <c r="VRF863" s="399"/>
      <c r="VRG863" s="399"/>
      <c r="VRH863" s="399"/>
      <c r="VRI863" s="399"/>
      <c r="VRJ863" s="399"/>
      <c r="VRK863" s="399"/>
      <c r="VRL863" s="399"/>
      <c r="VRM863" s="399"/>
      <c r="VRN863" s="399"/>
      <c r="VRO863" s="399"/>
      <c r="VRP863" s="399"/>
      <c r="VRQ863" s="399"/>
      <c r="VRR863" s="399"/>
      <c r="VRS863" s="399"/>
      <c r="VRT863" s="399"/>
      <c r="VRU863" s="399"/>
      <c r="VRV863" s="399"/>
      <c r="VRW863" s="399"/>
      <c r="VRX863" s="399"/>
      <c r="VRY863" s="399"/>
      <c r="VRZ863" s="399"/>
      <c r="VSA863" s="399"/>
      <c r="VSB863" s="399"/>
      <c r="VSC863" s="399"/>
      <c r="VSD863" s="399"/>
      <c r="VSE863" s="399"/>
      <c r="VSF863" s="399"/>
      <c r="VSG863" s="399"/>
      <c r="VSH863" s="399"/>
      <c r="VSI863" s="399"/>
      <c r="VSJ863" s="399"/>
      <c r="VSK863" s="399"/>
      <c r="VSL863" s="399"/>
      <c r="VSM863" s="399"/>
      <c r="VSN863" s="399"/>
      <c r="VSO863" s="399"/>
      <c r="VSP863" s="399"/>
      <c r="VSQ863" s="399"/>
      <c r="VSR863" s="399"/>
      <c r="VSS863" s="399"/>
      <c r="VST863" s="399"/>
      <c r="VSU863" s="399"/>
      <c r="VSV863" s="399"/>
      <c r="VSW863" s="399"/>
      <c r="VSX863" s="399"/>
      <c r="VSY863" s="399"/>
      <c r="VSZ863" s="399"/>
      <c r="VTA863" s="399"/>
      <c r="VTB863" s="399"/>
      <c r="VTC863" s="399"/>
      <c r="VTD863" s="399"/>
      <c r="VTE863" s="399"/>
      <c r="VTF863" s="399"/>
      <c r="VTG863" s="399"/>
      <c r="VTH863" s="399"/>
      <c r="VTI863" s="399"/>
      <c r="VTJ863" s="399"/>
      <c r="VTK863" s="399"/>
      <c r="VTL863" s="399"/>
      <c r="VTM863" s="399"/>
      <c r="VTN863" s="399"/>
      <c r="VTO863" s="399"/>
      <c r="VTP863" s="399"/>
      <c r="VTQ863" s="399"/>
      <c r="VTR863" s="399"/>
      <c r="VTS863" s="399"/>
      <c r="VTT863" s="399"/>
      <c r="VTU863" s="399"/>
      <c r="VTV863" s="399"/>
      <c r="VTW863" s="399"/>
      <c r="VTX863" s="399"/>
      <c r="VTY863" s="399"/>
      <c r="VTZ863" s="399"/>
      <c r="VUA863" s="399"/>
      <c r="VUB863" s="399"/>
      <c r="VUC863" s="399"/>
      <c r="VUD863" s="399"/>
      <c r="VUE863" s="399"/>
      <c r="VUF863" s="399"/>
      <c r="VUG863" s="399"/>
      <c r="VUH863" s="399"/>
      <c r="VUI863" s="399"/>
      <c r="VUJ863" s="399"/>
      <c r="VUK863" s="399"/>
      <c r="VUL863" s="399"/>
      <c r="VUM863" s="399"/>
      <c r="VUN863" s="399"/>
      <c r="VUO863" s="399"/>
      <c r="VUP863" s="399"/>
      <c r="VUQ863" s="399"/>
      <c r="VUR863" s="399"/>
      <c r="VUS863" s="399"/>
      <c r="VUT863" s="399"/>
      <c r="VUU863" s="399"/>
      <c r="VUV863" s="399"/>
      <c r="VUW863" s="399"/>
      <c r="VUX863" s="399"/>
      <c r="VUY863" s="399"/>
      <c r="VUZ863" s="399"/>
      <c r="VVA863" s="399"/>
      <c r="VVB863" s="399"/>
      <c r="VVC863" s="399"/>
      <c r="VVD863" s="399"/>
      <c r="VVE863" s="399"/>
      <c r="VVF863" s="399"/>
      <c r="VVG863" s="399"/>
      <c r="VVH863" s="399"/>
      <c r="VVI863" s="399"/>
      <c r="VVJ863" s="399"/>
      <c r="VVK863" s="399"/>
      <c r="VVL863" s="399"/>
      <c r="VVM863" s="399"/>
      <c r="VVN863" s="399"/>
      <c r="VVO863" s="399"/>
      <c r="VVP863" s="399"/>
      <c r="VVQ863" s="399"/>
      <c r="VVR863" s="399"/>
      <c r="VVS863" s="399"/>
      <c r="VVT863" s="399"/>
      <c r="VVU863" s="399"/>
      <c r="VVV863" s="399"/>
      <c r="VVW863" s="399"/>
      <c r="VVX863" s="399"/>
      <c r="VVY863" s="399"/>
      <c r="VVZ863" s="399"/>
      <c r="VWA863" s="399"/>
      <c r="VWB863" s="399"/>
      <c r="VWC863" s="399"/>
      <c r="VWD863" s="399"/>
      <c r="VWE863" s="399"/>
      <c r="VWF863" s="399"/>
      <c r="VWG863" s="399"/>
      <c r="VWH863" s="399"/>
      <c r="VWI863" s="399"/>
      <c r="VWJ863" s="399"/>
      <c r="VWK863" s="399"/>
      <c r="VWL863" s="399"/>
      <c r="VWM863" s="399"/>
      <c r="VWN863" s="399"/>
      <c r="VWO863" s="399"/>
      <c r="VWP863" s="399"/>
      <c r="VWQ863" s="399"/>
      <c r="VWR863" s="399"/>
      <c r="VWS863" s="399"/>
      <c r="VWT863" s="399"/>
      <c r="VWU863" s="399"/>
      <c r="VWV863" s="399"/>
      <c r="VWW863" s="399"/>
      <c r="VWX863" s="399"/>
      <c r="VWY863" s="399"/>
      <c r="VWZ863" s="399"/>
      <c r="VXA863" s="399"/>
      <c r="VXB863" s="399"/>
      <c r="VXC863" s="399"/>
      <c r="VXD863" s="399"/>
      <c r="VXE863" s="399"/>
      <c r="VXF863" s="399"/>
      <c r="VXG863" s="399"/>
      <c r="VXH863" s="399"/>
      <c r="VXI863" s="399"/>
      <c r="VXJ863" s="399"/>
      <c r="VXK863" s="399"/>
      <c r="VXL863" s="399"/>
      <c r="VXM863" s="399"/>
      <c r="VXN863" s="399"/>
      <c r="VXO863" s="399"/>
      <c r="VXP863" s="399"/>
      <c r="VXQ863" s="399"/>
      <c r="VXR863" s="399"/>
      <c r="VXS863" s="399"/>
      <c r="VXT863" s="399"/>
      <c r="VXU863" s="399"/>
      <c r="VXV863" s="399"/>
      <c r="VXW863" s="399"/>
      <c r="VXX863" s="399"/>
      <c r="VXY863" s="399"/>
      <c r="VXZ863" s="399"/>
      <c r="VYA863" s="399"/>
      <c r="VYB863" s="399"/>
      <c r="VYC863" s="399"/>
      <c r="VYD863" s="399"/>
      <c r="VYE863" s="399"/>
      <c r="VYF863" s="399"/>
      <c r="VYG863" s="399"/>
      <c r="VYH863" s="399"/>
      <c r="VYI863" s="399"/>
      <c r="VYJ863" s="399"/>
      <c r="VYK863" s="399"/>
      <c r="VYL863" s="399"/>
      <c r="VYM863" s="399"/>
      <c r="VYN863" s="399"/>
      <c r="VYO863" s="399"/>
      <c r="VYP863" s="399"/>
      <c r="VYQ863" s="399"/>
      <c r="VYR863" s="399"/>
      <c r="VYS863" s="399"/>
      <c r="VYT863" s="399"/>
      <c r="VYU863" s="399"/>
      <c r="VYV863" s="399"/>
      <c r="VYW863" s="399"/>
      <c r="VYX863" s="399"/>
      <c r="VYY863" s="399"/>
      <c r="VYZ863" s="399"/>
      <c r="VZA863" s="399"/>
      <c r="VZB863" s="399"/>
      <c r="VZC863" s="399"/>
      <c r="VZD863" s="399"/>
      <c r="VZE863" s="399"/>
      <c r="VZF863" s="399"/>
      <c r="VZG863" s="399"/>
      <c r="VZH863" s="399"/>
      <c r="VZI863" s="399"/>
      <c r="VZJ863" s="399"/>
      <c r="VZK863" s="399"/>
      <c r="VZL863" s="399"/>
      <c r="VZM863" s="399"/>
      <c r="VZN863" s="399"/>
      <c r="VZO863" s="399"/>
      <c r="VZP863" s="399"/>
      <c r="VZQ863" s="399"/>
      <c r="VZR863" s="399"/>
      <c r="VZS863" s="399"/>
      <c r="VZT863" s="399"/>
      <c r="VZU863" s="399"/>
      <c r="VZV863" s="399"/>
      <c r="VZW863" s="399"/>
      <c r="VZX863" s="399"/>
      <c r="VZY863" s="399"/>
      <c r="VZZ863" s="399"/>
      <c r="WAA863" s="399"/>
      <c r="WAB863" s="399"/>
      <c r="WAC863" s="399"/>
      <c r="WAD863" s="399"/>
      <c r="WAE863" s="399"/>
      <c r="WAF863" s="399"/>
      <c r="WAG863" s="399"/>
      <c r="WAH863" s="399"/>
      <c r="WAI863" s="399"/>
      <c r="WAJ863" s="399"/>
      <c r="WAK863" s="399"/>
      <c r="WAL863" s="399"/>
      <c r="WAM863" s="399"/>
      <c r="WAN863" s="399"/>
      <c r="WAO863" s="399"/>
      <c r="WAP863" s="399"/>
      <c r="WAQ863" s="399"/>
      <c r="WAR863" s="399"/>
      <c r="WAS863" s="399"/>
      <c r="WAT863" s="399"/>
      <c r="WAU863" s="399"/>
      <c r="WAV863" s="399"/>
      <c r="WAW863" s="399"/>
      <c r="WAX863" s="399"/>
      <c r="WAY863" s="399"/>
      <c r="WAZ863" s="399"/>
      <c r="WBA863" s="399"/>
      <c r="WBB863" s="399"/>
      <c r="WBC863" s="399"/>
      <c r="WBD863" s="399"/>
      <c r="WBE863" s="399"/>
      <c r="WBF863" s="399"/>
      <c r="WBG863" s="399"/>
      <c r="WBH863" s="399"/>
      <c r="WBI863" s="399"/>
      <c r="WBJ863" s="399"/>
      <c r="WBK863" s="399"/>
      <c r="WBL863" s="399"/>
      <c r="WBM863" s="399"/>
      <c r="WBN863" s="399"/>
      <c r="WBO863" s="399"/>
      <c r="WBP863" s="399"/>
      <c r="WBQ863" s="399"/>
      <c r="WBR863" s="399"/>
      <c r="WBS863" s="399"/>
      <c r="WBT863" s="399"/>
      <c r="WBU863" s="399"/>
      <c r="WBV863" s="399"/>
      <c r="WBW863" s="399"/>
      <c r="WBX863" s="399"/>
      <c r="WBY863" s="399"/>
      <c r="WBZ863" s="399"/>
      <c r="WCA863" s="399"/>
      <c r="WCB863" s="399"/>
      <c r="WCC863" s="399"/>
      <c r="WCD863" s="399"/>
      <c r="WCE863" s="399"/>
      <c r="WCF863" s="399"/>
      <c r="WCG863" s="399"/>
      <c r="WCH863" s="399"/>
      <c r="WCI863" s="399"/>
      <c r="WCJ863" s="399"/>
      <c r="WCK863" s="399"/>
      <c r="WCL863" s="399"/>
      <c r="WCM863" s="399"/>
      <c r="WCN863" s="399"/>
      <c r="WCO863" s="399"/>
      <c r="WCP863" s="399"/>
      <c r="WCQ863" s="399"/>
      <c r="WCR863" s="399"/>
      <c r="WCS863" s="399"/>
      <c r="WCT863" s="399"/>
      <c r="WCU863" s="399"/>
      <c r="WCV863" s="399"/>
      <c r="WCW863" s="399"/>
      <c r="WCX863" s="399"/>
      <c r="WCY863" s="399"/>
      <c r="WCZ863" s="399"/>
      <c r="WDA863" s="399"/>
      <c r="WDB863" s="399"/>
      <c r="WDC863" s="399"/>
      <c r="WDD863" s="399"/>
      <c r="WDE863" s="399"/>
      <c r="WDF863" s="399"/>
      <c r="WDG863" s="399"/>
      <c r="WDH863" s="399"/>
      <c r="WDI863" s="399"/>
      <c r="WDJ863" s="399"/>
      <c r="WDK863" s="399"/>
      <c r="WDL863" s="399"/>
      <c r="WDM863" s="399"/>
      <c r="WDN863" s="399"/>
      <c r="WDO863" s="399"/>
      <c r="WDP863" s="399"/>
      <c r="WDQ863" s="399"/>
      <c r="WDR863" s="399"/>
      <c r="WDS863" s="399"/>
      <c r="WDT863" s="399"/>
      <c r="WDU863" s="399"/>
      <c r="WDV863" s="399"/>
      <c r="WDW863" s="399"/>
      <c r="WDX863" s="399"/>
      <c r="WDY863" s="399"/>
      <c r="WDZ863" s="399"/>
      <c r="WEA863" s="399"/>
      <c r="WEB863" s="399"/>
      <c r="WEC863" s="399"/>
      <c r="WED863" s="399"/>
      <c r="WEE863" s="399"/>
      <c r="WEF863" s="399"/>
      <c r="WEG863" s="399"/>
      <c r="WEH863" s="399"/>
      <c r="WEI863" s="399"/>
      <c r="WEJ863" s="399"/>
      <c r="WEK863" s="399"/>
      <c r="WEL863" s="399"/>
      <c r="WEM863" s="399"/>
      <c r="WEN863" s="399"/>
      <c r="WEO863" s="399"/>
      <c r="WEP863" s="399"/>
      <c r="WEQ863" s="399"/>
      <c r="WER863" s="399"/>
      <c r="WES863" s="399"/>
      <c r="WET863" s="399"/>
      <c r="WEU863" s="399"/>
      <c r="WEV863" s="399"/>
      <c r="WEW863" s="399"/>
      <c r="WEX863" s="399"/>
      <c r="WEY863" s="399"/>
      <c r="WEZ863" s="399"/>
      <c r="WFA863" s="399"/>
      <c r="WFB863" s="399"/>
      <c r="WFC863" s="399"/>
      <c r="WFD863" s="399"/>
      <c r="WFE863" s="399"/>
      <c r="WFF863" s="399"/>
      <c r="WFG863" s="399"/>
      <c r="WFH863" s="399"/>
      <c r="WFI863" s="399"/>
      <c r="WFJ863" s="399"/>
      <c r="WFK863" s="399"/>
      <c r="WFL863" s="399"/>
      <c r="WFM863" s="399"/>
      <c r="WFN863" s="399"/>
      <c r="WFO863" s="399"/>
      <c r="WFP863" s="399"/>
      <c r="WFQ863" s="399"/>
      <c r="WFR863" s="399"/>
      <c r="WFS863" s="399"/>
      <c r="WFT863" s="399"/>
      <c r="WFU863" s="399"/>
      <c r="WFV863" s="399"/>
      <c r="WFW863" s="399"/>
      <c r="WFX863" s="399"/>
      <c r="WFY863" s="399"/>
      <c r="WFZ863" s="399"/>
      <c r="WGA863" s="399"/>
      <c r="WGB863" s="399"/>
      <c r="WGC863" s="399"/>
      <c r="WGD863" s="399"/>
      <c r="WGE863" s="399"/>
      <c r="WGF863" s="399"/>
      <c r="WGG863" s="399"/>
      <c r="WGH863" s="399"/>
      <c r="WGI863" s="399"/>
      <c r="WGJ863" s="399"/>
      <c r="WGK863" s="399"/>
      <c r="WGL863" s="399"/>
      <c r="WGM863" s="399"/>
      <c r="WGN863" s="399"/>
      <c r="WGO863" s="399"/>
      <c r="WGP863" s="399"/>
      <c r="WGQ863" s="399"/>
      <c r="WGR863" s="399"/>
      <c r="WGS863" s="399"/>
      <c r="WGT863" s="399"/>
      <c r="WGU863" s="399"/>
      <c r="WGV863" s="399"/>
      <c r="WGW863" s="399"/>
      <c r="WGX863" s="399"/>
      <c r="WGY863" s="399"/>
      <c r="WGZ863" s="399"/>
      <c r="WHA863" s="399"/>
      <c r="WHB863" s="399"/>
      <c r="WHC863" s="399"/>
      <c r="WHD863" s="399"/>
      <c r="WHE863" s="399"/>
      <c r="WHF863" s="399"/>
      <c r="WHG863" s="399"/>
      <c r="WHH863" s="399"/>
      <c r="WHI863" s="399"/>
      <c r="WHJ863" s="399"/>
      <c r="WHK863" s="399"/>
      <c r="WHL863" s="399"/>
      <c r="WHM863" s="399"/>
      <c r="WHN863" s="399"/>
      <c r="WHO863" s="399"/>
      <c r="WHP863" s="399"/>
      <c r="WHQ863" s="399"/>
      <c r="WHR863" s="399"/>
      <c r="WHS863" s="399"/>
      <c r="WHT863" s="399"/>
      <c r="WHU863" s="399"/>
      <c r="WHV863" s="399"/>
      <c r="WHW863" s="399"/>
      <c r="WHX863" s="399"/>
      <c r="WHY863" s="399"/>
      <c r="WHZ863" s="399"/>
      <c r="WIA863" s="399"/>
      <c r="WIB863" s="399"/>
      <c r="WIC863" s="399"/>
      <c r="WID863" s="399"/>
      <c r="WIE863" s="399"/>
      <c r="WIF863" s="399"/>
      <c r="WIG863" s="399"/>
      <c r="WIH863" s="399"/>
      <c r="WII863" s="399"/>
      <c r="WIJ863" s="399"/>
      <c r="WIK863" s="399"/>
      <c r="WIL863" s="399"/>
      <c r="WIM863" s="399"/>
      <c r="WIN863" s="399"/>
      <c r="WIO863" s="399"/>
      <c r="WIP863" s="399"/>
      <c r="WIQ863" s="399"/>
      <c r="WIR863" s="399"/>
      <c r="WIS863" s="399"/>
      <c r="WIT863" s="399"/>
      <c r="WIU863" s="399"/>
      <c r="WIV863" s="399"/>
      <c r="WIW863" s="399"/>
      <c r="WIX863" s="399"/>
      <c r="WIY863" s="399"/>
      <c r="WIZ863" s="399"/>
      <c r="WJA863" s="399"/>
      <c r="WJB863" s="399"/>
      <c r="WJC863" s="399"/>
      <c r="WJD863" s="399"/>
      <c r="WJE863" s="399"/>
      <c r="WJF863" s="399"/>
      <c r="WJG863" s="399"/>
      <c r="WJH863" s="399"/>
      <c r="WJI863" s="399"/>
      <c r="WJJ863" s="399"/>
      <c r="WJK863" s="399"/>
      <c r="WJL863" s="399"/>
      <c r="WJM863" s="399"/>
      <c r="WJN863" s="399"/>
      <c r="WJO863" s="399"/>
      <c r="WJP863" s="399"/>
      <c r="WJQ863" s="399"/>
      <c r="WJR863" s="399"/>
      <c r="WJS863" s="399"/>
      <c r="WJT863" s="399"/>
      <c r="WJU863" s="399"/>
      <c r="WJV863" s="399"/>
      <c r="WJW863" s="399"/>
      <c r="WJX863" s="399"/>
      <c r="WJY863" s="399"/>
      <c r="WJZ863" s="399"/>
      <c r="WKA863" s="399"/>
      <c r="WKB863" s="399"/>
      <c r="WKC863" s="399"/>
      <c r="WKD863" s="399"/>
      <c r="WKE863" s="399"/>
      <c r="WKF863" s="399"/>
      <c r="WKG863" s="399"/>
      <c r="WKH863" s="399"/>
      <c r="WKI863" s="399"/>
      <c r="WKJ863" s="399"/>
      <c r="WKK863" s="399"/>
      <c r="WKL863" s="399"/>
      <c r="WKM863" s="399"/>
      <c r="WKN863" s="399"/>
      <c r="WKO863" s="399"/>
      <c r="WKP863" s="399"/>
      <c r="WKQ863" s="399"/>
      <c r="WKR863" s="399"/>
      <c r="WKS863" s="399"/>
      <c r="WKT863" s="399"/>
      <c r="WKU863" s="399"/>
      <c r="WKV863" s="399"/>
      <c r="WKW863" s="399"/>
      <c r="WKX863" s="399"/>
      <c r="WKY863" s="399"/>
      <c r="WKZ863" s="399"/>
      <c r="WLA863" s="399"/>
      <c r="WLB863" s="399"/>
      <c r="WLC863" s="399"/>
      <c r="WLD863" s="399"/>
      <c r="WLE863" s="399"/>
      <c r="WLF863" s="399"/>
      <c r="WLG863" s="399"/>
      <c r="WLH863" s="399"/>
      <c r="WLI863" s="399"/>
      <c r="WLJ863" s="399"/>
      <c r="WLK863" s="399"/>
      <c r="WLL863" s="399"/>
      <c r="WLM863" s="399"/>
      <c r="WLN863" s="399"/>
      <c r="WLO863" s="399"/>
      <c r="WLP863" s="399"/>
      <c r="WLQ863" s="399"/>
      <c r="WLR863" s="399"/>
      <c r="WLS863" s="399"/>
      <c r="WLT863" s="399"/>
      <c r="WLU863" s="399"/>
      <c r="WLV863" s="399"/>
      <c r="WLW863" s="399"/>
      <c r="WLX863" s="399"/>
      <c r="WLY863" s="399"/>
      <c r="WLZ863" s="399"/>
      <c r="WMA863" s="399"/>
      <c r="WMB863" s="399"/>
      <c r="WMC863" s="399"/>
      <c r="WMD863" s="399"/>
      <c r="WME863" s="399"/>
      <c r="WMF863" s="399"/>
      <c r="WMG863" s="399"/>
      <c r="WMH863" s="399"/>
      <c r="WMI863" s="399"/>
      <c r="WMJ863" s="399"/>
      <c r="WMK863" s="399"/>
      <c r="WML863" s="399"/>
      <c r="WMM863" s="399"/>
      <c r="WMN863" s="399"/>
      <c r="WMO863" s="399"/>
      <c r="WMP863" s="399"/>
      <c r="WMQ863" s="399"/>
      <c r="WMR863" s="399"/>
      <c r="WMS863" s="399"/>
      <c r="WMT863" s="399"/>
      <c r="WMU863" s="399"/>
      <c r="WMV863" s="399"/>
      <c r="WMW863" s="399"/>
      <c r="WMX863" s="399"/>
      <c r="WMY863" s="399"/>
      <c r="WMZ863" s="399"/>
      <c r="WNA863" s="399"/>
      <c r="WNB863" s="399"/>
      <c r="WNC863" s="399"/>
      <c r="WND863" s="399"/>
      <c r="WNE863" s="399"/>
      <c r="WNF863" s="399"/>
      <c r="WNG863" s="399"/>
      <c r="WNH863" s="399"/>
      <c r="WNI863" s="399"/>
      <c r="WNJ863" s="399"/>
      <c r="WNK863" s="399"/>
      <c r="WNL863" s="399"/>
      <c r="WNM863" s="399"/>
      <c r="WNN863" s="399"/>
      <c r="WNO863" s="399"/>
      <c r="WNP863" s="399"/>
      <c r="WNQ863" s="399"/>
      <c r="WNR863" s="399"/>
      <c r="WNS863" s="399"/>
      <c r="WNT863" s="399"/>
      <c r="WNU863" s="399"/>
      <c r="WNV863" s="399"/>
      <c r="WNW863" s="399"/>
      <c r="WNX863" s="399"/>
      <c r="WNY863" s="399"/>
      <c r="WNZ863" s="399"/>
      <c r="WOA863" s="399"/>
      <c r="WOB863" s="399"/>
      <c r="WOC863" s="399"/>
      <c r="WOD863" s="399"/>
      <c r="WOE863" s="399"/>
      <c r="WOF863" s="399"/>
      <c r="WOG863" s="399"/>
      <c r="WOH863" s="399"/>
      <c r="WOI863" s="399"/>
      <c r="WOJ863" s="399"/>
      <c r="WOK863" s="399"/>
      <c r="WOL863" s="399"/>
      <c r="WOM863" s="399"/>
      <c r="WON863" s="399"/>
      <c r="WOO863" s="399"/>
      <c r="WOP863" s="399"/>
      <c r="WOQ863" s="399"/>
      <c r="WOR863" s="399"/>
      <c r="WOS863" s="399"/>
      <c r="WOT863" s="399"/>
      <c r="WOU863" s="399"/>
      <c r="WOV863" s="399"/>
      <c r="WOW863" s="399"/>
      <c r="WOX863" s="399"/>
      <c r="WOY863" s="399"/>
      <c r="WOZ863" s="399"/>
      <c r="WPA863" s="399"/>
      <c r="WPB863" s="399"/>
      <c r="WPC863" s="399"/>
      <c r="WPD863" s="399"/>
      <c r="WPE863" s="399"/>
      <c r="WPF863" s="399"/>
      <c r="WPG863" s="399"/>
      <c r="WPH863" s="399"/>
      <c r="WPI863" s="399"/>
      <c r="WPJ863" s="399"/>
      <c r="WPK863" s="399"/>
      <c r="WPL863" s="399"/>
      <c r="WPM863" s="399"/>
      <c r="WPN863" s="399"/>
      <c r="WPO863" s="399"/>
      <c r="WPP863" s="399"/>
      <c r="WPQ863" s="399"/>
      <c r="WPR863" s="399"/>
      <c r="WPS863" s="399"/>
      <c r="WPT863" s="399"/>
      <c r="WPU863" s="399"/>
      <c r="WPV863" s="399"/>
      <c r="WPW863" s="399"/>
      <c r="WPX863" s="399"/>
      <c r="WPY863" s="399"/>
      <c r="WPZ863" s="399"/>
      <c r="WQA863" s="399"/>
      <c r="WQB863" s="399"/>
      <c r="WQC863" s="399"/>
      <c r="WQD863" s="399"/>
      <c r="WQE863" s="399"/>
      <c r="WQF863" s="399"/>
      <c r="WQG863" s="399"/>
      <c r="WQH863" s="399"/>
      <c r="WQI863" s="399"/>
      <c r="WQJ863" s="399"/>
      <c r="WQK863" s="399"/>
      <c r="WQL863" s="399"/>
      <c r="WQM863" s="399"/>
      <c r="WQN863" s="399"/>
      <c r="WQO863" s="399"/>
      <c r="WQP863" s="399"/>
      <c r="WQQ863" s="399"/>
      <c r="WQR863" s="399"/>
      <c r="WQS863" s="399"/>
      <c r="WQT863" s="399"/>
      <c r="WQU863" s="399"/>
      <c r="WQV863" s="399"/>
      <c r="WQW863" s="399"/>
      <c r="WQX863" s="399"/>
      <c r="WQY863" s="399"/>
      <c r="WQZ863" s="399"/>
      <c r="WRA863" s="399"/>
      <c r="WRB863" s="399"/>
      <c r="WRC863" s="399"/>
      <c r="WRD863" s="399"/>
      <c r="WRE863" s="399"/>
      <c r="WRF863" s="399"/>
      <c r="WRG863" s="399"/>
      <c r="WRH863" s="399"/>
      <c r="WRI863" s="399"/>
      <c r="WRJ863" s="399"/>
      <c r="WRK863" s="399"/>
      <c r="WRL863" s="399"/>
      <c r="WRM863" s="399"/>
      <c r="WRN863" s="399"/>
      <c r="WRO863" s="399"/>
      <c r="WRP863" s="399"/>
      <c r="WRQ863" s="399"/>
      <c r="WRR863" s="399"/>
      <c r="WRS863" s="399"/>
      <c r="WRT863" s="399"/>
      <c r="WRU863" s="399"/>
      <c r="WRV863" s="399"/>
      <c r="WRW863" s="399"/>
      <c r="WRX863" s="399"/>
      <c r="WRY863" s="399"/>
      <c r="WRZ863" s="399"/>
      <c r="WSA863" s="399"/>
      <c r="WSB863" s="399"/>
      <c r="WSC863" s="399"/>
      <c r="WSD863" s="399"/>
      <c r="WSE863" s="399"/>
      <c r="WSF863" s="399"/>
      <c r="WSG863" s="399"/>
      <c r="WSH863" s="399"/>
      <c r="WSI863" s="399"/>
      <c r="WSJ863" s="399"/>
      <c r="WSK863" s="399"/>
      <c r="WSL863" s="399"/>
      <c r="WSM863" s="399"/>
      <c r="WSN863" s="399"/>
      <c r="WSO863" s="399"/>
      <c r="WSP863" s="399"/>
      <c r="WSQ863" s="399"/>
      <c r="WSR863" s="399"/>
      <c r="WSS863" s="399"/>
      <c r="WST863" s="399"/>
      <c r="WSU863" s="399"/>
      <c r="WSV863" s="399"/>
      <c r="WSW863" s="399"/>
      <c r="WSX863" s="399"/>
      <c r="WSY863" s="399"/>
      <c r="WSZ863" s="399"/>
      <c r="WTA863" s="399"/>
      <c r="WTB863" s="399"/>
      <c r="WTC863" s="399"/>
      <c r="WTD863" s="399"/>
      <c r="WTE863" s="399"/>
      <c r="WTF863" s="399"/>
      <c r="WTG863" s="399"/>
      <c r="WTH863" s="399"/>
      <c r="WTI863" s="399"/>
      <c r="WTJ863" s="399"/>
      <c r="WTK863" s="399"/>
      <c r="WTL863" s="399"/>
      <c r="WTM863" s="399"/>
      <c r="WTN863" s="399"/>
      <c r="WTO863" s="399"/>
      <c r="WTP863" s="399"/>
      <c r="WTQ863" s="399"/>
      <c r="WTR863" s="399"/>
      <c r="WTS863" s="399"/>
      <c r="WTT863" s="399"/>
      <c r="WTU863" s="399"/>
      <c r="WTV863" s="399"/>
      <c r="WTW863" s="399"/>
      <c r="WTX863" s="399"/>
      <c r="WTY863" s="399"/>
      <c r="WTZ863" s="399"/>
      <c r="WUA863" s="399"/>
      <c r="WUB863" s="399"/>
      <c r="WUC863" s="399"/>
      <c r="WUD863" s="399"/>
      <c r="WUE863" s="399"/>
      <c r="WUF863" s="399"/>
      <c r="WUG863" s="399"/>
      <c r="WUH863" s="399"/>
      <c r="WUI863" s="399"/>
      <c r="WUJ863" s="399"/>
      <c r="WUK863" s="399"/>
      <c r="WUL863" s="399"/>
      <c r="WUM863" s="399"/>
      <c r="WUN863" s="399"/>
      <c r="WUO863" s="399"/>
      <c r="WUP863" s="399"/>
      <c r="WUQ863" s="399"/>
      <c r="WUR863" s="399"/>
      <c r="WUS863" s="399"/>
      <c r="WUT863" s="399"/>
      <c r="WUU863" s="399"/>
      <c r="WUV863" s="399"/>
      <c r="WUW863" s="399"/>
      <c r="WUX863" s="399"/>
      <c r="WUY863" s="399"/>
      <c r="WUZ863" s="399"/>
      <c r="WVA863" s="399"/>
      <c r="WVB863" s="399"/>
      <c r="WVC863" s="399"/>
      <c r="WVD863" s="399"/>
      <c r="WVE863" s="399"/>
      <c r="WVF863" s="399"/>
      <c r="WVG863" s="399"/>
      <c r="WVH863" s="399"/>
      <c r="WVI863" s="399"/>
      <c r="WVJ863" s="399"/>
      <c r="WVK863" s="399"/>
      <c r="WVL863" s="399"/>
      <c r="WVM863" s="399"/>
      <c r="WVN863" s="399"/>
      <c r="WVO863" s="399"/>
      <c r="WVP863" s="399"/>
      <c r="WVQ863" s="399"/>
      <c r="WVR863" s="399"/>
      <c r="WVS863" s="399"/>
      <c r="WVT863" s="399"/>
      <c r="WVU863" s="399"/>
      <c r="WVV863" s="399"/>
      <c r="WVW863" s="399"/>
      <c r="WVX863" s="399"/>
      <c r="WVY863" s="399"/>
      <c r="WVZ863" s="399"/>
      <c r="WWA863" s="399"/>
      <c r="WWB863" s="399"/>
      <c r="WWC863" s="399"/>
      <c r="WWD863" s="399"/>
      <c r="WWE863" s="399"/>
      <c r="WWF863" s="399"/>
      <c r="WWG863" s="399"/>
      <c r="WWH863" s="399"/>
      <c r="WWI863" s="399"/>
      <c r="WWJ863" s="399"/>
      <c r="WWK863" s="399"/>
      <c r="WWL863" s="399"/>
      <c r="WWM863" s="399"/>
      <c r="WWN863" s="399"/>
      <c r="WWO863" s="399"/>
      <c r="WWP863" s="399"/>
      <c r="WWQ863" s="399"/>
      <c r="WWR863" s="399"/>
      <c r="WWS863" s="399"/>
      <c r="WWT863" s="399"/>
      <c r="WWU863" s="399"/>
      <c r="WWV863" s="399"/>
      <c r="WWW863" s="399"/>
      <c r="WWX863" s="399"/>
      <c r="WWY863" s="399"/>
      <c r="WWZ863" s="399"/>
      <c r="WXA863" s="399"/>
      <c r="WXB863" s="399"/>
      <c r="WXC863" s="399"/>
      <c r="WXD863" s="399"/>
      <c r="WXE863" s="399"/>
      <c r="WXF863" s="399"/>
      <c r="WXG863" s="399"/>
      <c r="WXH863" s="399"/>
      <c r="WXI863" s="399"/>
      <c r="WXJ863" s="399"/>
      <c r="WXK863" s="399"/>
      <c r="WXL863" s="399"/>
      <c r="WXM863" s="399"/>
      <c r="WXN863" s="399"/>
      <c r="WXO863" s="399"/>
      <c r="WXP863" s="399"/>
      <c r="WXQ863" s="399"/>
      <c r="WXR863" s="399"/>
      <c r="WXS863" s="399"/>
      <c r="WXT863" s="399"/>
      <c r="WXU863" s="399"/>
      <c r="WXV863" s="399"/>
      <c r="WXW863" s="399"/>
      <c r="WXX863" s="399"/>
      <c r="WXY863" s="399"/>
      <c r="WXZ863" s="399"/>
    </row>
    <row r="864" spans="2:16198" ht="35.25" x14ac:dyDescent="0.5">
      <c r="B864" s="400">
        <v>1</v>
      </c>
      <c r="C864" s="378" t="s">
        <v>2327</v>
      </c>
      <c r="D864" s="372">
        <v>1990</v>
      </c>
      <c r="E864" s="372"/>
      <c r="F864" s="358" t="s">
        <v>17053</v>
      </c>
      <c r="G864" s="372">
        <v>9</v>
      </c>
      <c r="H864" s="372">
        <v>3</v>
      </c>
      <c r="I864" s="373">
        <v>7374.3</v>
      </c>
      <c r="J864" s="373">
        <v>5734</v>
      </c>
      <c r="K864" s="373">
        <v>5734</v>
      </c>
      <c r="L864" s="364">
        <v>257</v>
      </c>
      <c r="M864" s="372" t="s">
        <v>17433</v>
      </c>
      <c r="N864" s="372" t="s">
        <v>17106</v>
      </c>
      <c r="O864" s="372" t="s">
        <v>17434</v>
      </c>
      <c r="P864" s="373">
        <v>5650813.9919999996</v>
      </c>
      <c r="Q864" s="376"/>
      <c r="R864" s="373">
        <v>2806575.7</v>
      </c>
      <c r="S864" s="373">
        <v>0</v>
      </c>
      <c r="T864" s="373">
        <f>P864-R864-S864</f>
        <v>2844238.2919999994</v>
      </c>
      <c r="U864" s="359">
        <f t="shared" si="508"/>
        <v>766.28479882836325</v>
      </c>
      <c r="V864" s="376">
        <v>880.54</v>
      </c>
    </row>
    <row r="865" spans="2:16198" s="398" customFormat="1" ht="35.25" x14ac:dyDescent="0.5">
      <c r="B865" s="367" t="s">
        <v>71</v>
      </c>
      <c r="C865" s="385"/>
      <c r="D865" s="358" t="s">
        <v>17026</v>
      </c>
      <c r="E865" s="358" t="s">
        <v>17026</v>
      </c>
      <c r="F865" s="358" t="s">
        <v>17026</v>
      </c>
      <c r="G865" s="358" t="s">
        <v>17026</v>
      </c>
      <c r="H865" s="358" t="s">
        <v>17026</v>
      </c>
      <c r="I865" s="363">
        <f>I866</f>
        <v>9170</v>
      </c>
      <c r="J865" s="363">
        <f t="shared" ref="J865:L865" si="511">J866</f>
        <v>8062</v>
      </c>
      <c r="K865" s="363">
        <f t="shared" si="511"/>
        <v>8062</v>
      </c>
      <c r="L865" s="364">
        <f t="shared" si="511"/>
        <v>368</v>
      </c>
      <c r="M865" s="358" t="s">
        <v>17026</v>
      </c>
      <c r="N865" s="358" t="s">
        <v>17026</v>
      </c>
      <c r="O865" s="361" t="s">
        <v>17026</v>
      </c>
      <c r="P865" s="365">
        <f>P866</f>
        <v>2825382.83</v>
      </c>
      <c r="Q865" s="365">
        <f t="shared" ref="Q865:T865" si="512">Q866</f>
        <v>0</v>
      </c>
      <c r="R865" s="363">
        <f t="shared" si="512"/>
        <v>1403287.85</v>
      </c>
      <c r="S865" s="363">
        <f t="shared" si="512"/>
        <v>0</v>
      </c>
      <c r="T865" s="363">
        <f t="shared" si="512"/>
        <v>1422094.98</v>
      </c>
      <c r="U865" s="359">
        <f t="shared" si="508"/>
        <v>308.1115408942203</v>
      </c>
      <c r="V865" s="376">
        <f>V866</f>
        <v>354.06</v>
      </c>
      <c r="W865" s="399"/>
      <c r="X865" s="399"/>
      <c r="Y865" s="399"/>
      <c r="Z865" s="399"/>
      <c r="AA865" s="399"/>
      <c r="AB865" s="399"/>
      <c r="AC865" s="399"/>
      <c r="AD865" s="399"/>
      <c r="AE865" s="399"/>
      <c r="AF865" s="399"/>
      <c r="AG865" s="399"/>
      <c r="AH865" s="399"/>
      <c r="AI865" s="399"/>
      <c r="AJ865" s="399"/>
      <c r="AK865" s="399"/>
      <c r="AL865" s="399"/>
      <c r="AM865" s="399"/>
      <c r="AN865" s="399"/>
      <c r="AO865" s="399"/>
      <c r="AP865" s="399"/>
      <c r="AQ865" s="399"/>
      <c r="AR865" s="399"/>
      <c r="AS865" s="399"/>
      <c r="AT865" s="399"/>
      <c r="AU865" s="399"/>
      <c r="AV865" s="399"/>
      <c r="AW865" s="399"/>
      <c r="AX865" s="399"/>
      <c r="AY865" s="399"/>
      <c r="AZ865" s="399"/>
      <c r="BA865" s="399"/>
      <c r="BB865" s="399"/>
      <c r="BC865" s="399"/>
      <c r="BD865" s="399"/>
      <c r="BE865" s="399"/>
      <c r="BF865" s="399"/>
      <c r="BG865" s="399"/>
      <c r="BH865" s="399"/>
      <c r="BI865" s="399"/>
      <c r="BJ865" s="399"/>
      <c r="BK865" s="399"/>
      <c r="BL865" s="399"/>
      <c r="BM865" s="399"/>
      <c r="BN865" s="399"/>
      <c r="BO865" s="399"/>
      <c r="BP865" s="399"/>
      <c r="BQ865" s="399"/>
      <c r="BR865" s="399"/>
      <c r="BS865" s="399"/>
      <c r="BT865" s="399"/>
      <c r="BU865" s="399"/>
      <c r="BV865" s="399"/>
      <c r="BW865" s="399"/>
      <c r="BX865" s="399"/>
      <c r="BY865" s="399"/>
      <c r="BZ865" s="399"/>
      <c r="CA865" s="399"/>
      <c r="CB865" s="399"/>
      <c r="CC865" s="399"/>
      <c r="CD865" s="399"/>
      <c r="CE865" s="399"/>
      <c r="CF865" s="399"/>
      <c r="CG865" s="399"/>
      <c r="CH865" s="399"/>
      <c r="CI865" s="399"/>
      <c r="CJ865" s="399"/>
      <c r="CK865" s="399"/>
      <c r="CL865" s="399"/>
      <c r="CM865" s="399"/>
      <c r="CN865" s="399"/>
      <c r="CO865" s="399"/>
      <c r="CP865" s="399"/>
      <c r="CQ865" s="399"/>
      <c r="CR865" s="399"/>
      <c r="CS865" s="399"/>
      <c r="CT865" s="399"/>
      <c r="CU865" s="399"/>
      <c r="CV865" s="399"/>
      <c r="CW865" s="399"/>
      <c r="CX865" s="399"/>
      <c r="CY865" s="399"/>
      <c r="CZ865" s="399"/>
      <c r="DA865" s="399"/>
      <c r="DB865" s="399"/>
      <c r="DC865" s="399"/>
      <c r="DD865" s="399"/>
      <c r="DE865" s="399"/>
      <c r="DF865" s="399"/>
      <c r="DG865" s="399"/>
      <c r="DH865" s="399"/>
      <c r="DI865" s="399"/>
      <c r="DJ865" s="399"/>
      <c r="DK865" s="399"/>
      <c r="DL865" s="399"/>
      <c r="DM865" s="399"/>
      <c r="DN865" s="399"/>
      <c r="DO865" s="399"/>
      <c r="DP865" s="399"/>
      <c r="DQ865" s="399"/>
      <c r="DR865" s="399"/>
      <c r="DS865" s="399"/>
      <c r="DT865" s="399"/>
      <c r="DU865" s="399"/>
      <c r="DV865" s="399"/>
      <c r="DW865" s="399"/>
      <c r="DX865" s="399"/>
      <c r="DY865" s="399"/>
      <c r="DZ865" s="399"/>
      <c r="EA865" s="399"/>
      <c r="EB865" s="399"/>
      <c r="EC865" s="399"/>
      <c r="ED865" s="399"/>
      <c r="EE865" s="399"/>
      <c r="EF865" s="399"/>
      <c r="EG865" s="399"/>
      <c r="EH865" s="399"/>
      <c r="EI865" s="399"/>
      <c r="EJ865" s="399"/>
      <c r="EK865" s="399"/>
      <c r="EL865" s="399"/>
      <c r="EM865" s="399"/>
      <c r="EN865" s="399"/>
      <c r="EO865" s="399"/>
      <c r="EP865" s="399"/>
      <c r="EQ865" s="399"/>
      <c r="ER865" s="399"/>
      <c r="ES865" s="399"/>
      <c r="ET865" s="399"/>
      <c r="EU865" s="399"/>
      <c r="EV865" s="399"/>
      <c r="EW865" s="399"/>
      <c r="EX865" s="399"/>
      <c r="EY865" s="399"/>
      <c r="EZ865" s="399"/>
      <c r="FA865" s="399"/>
      <c r="FB865" s="399"/>
      <c r="FC865" s="399"/>
      <c r="FD865" s="399"/>
      <c r="FE865" s="399"/>
      <c r="FF865" s="399"/>
      <c r="FG865" s="399"/>
      <c r="FH865" s="399"/>
      <c r="FI865" s="399"/>
      <c r="FJ865" s="399"/>
      <c r="FK865" s="399"/>
      <c r="FL865" s="399"/>
      <c r="FM865" s="399"/>
      <c r="FN865" s="399"/>
      <c r="FO865" s="399"/>
      <c r="FP865" s="399"/>
      <c r="FQ865" s="399"/>
      <c r="FR865" s="399"/>
      <c r="FS865" s="399"/>
      <c r="FT865" s="399"/>
      <c r="FU865" s="399"/>
      <c r="FV865" s="399"/>
      <c r="FW865" s="399"/>
      <c r="FX865" s="399"/>
      <c r="FY865" s="399"/>
      <c r="FZ865" s="399"/>
      <c r="GA865" s="399"/>
      <c r="GB865" s="399"/>
      <c r="GC865" s="399"/>
      <c r="GD865" s="399"/>
      <c r="GE865" s="399"/>
      <c r="GF865" s="399"/>
      <c r="GG865" s="399"/>
      <c r="GH865" s="399"/>
      <c r="GI865" s="399"/>
      <c r="GJ865" s="399"/>
      <c r="GK865" s="399"/>
      <c r="GL865" s="399"/>
      <c r="GM865" s="399"/>
      <c r="GN865" s="399"/>
      <c r="GO865" s="399"/>
      <c r="GP865" s="399"/>
      <c r="GQ865" s="399"/>
      <c r="GR865" s="399"/>
      <c r="GS865" s="399"/>
      <c r="GT865" s="399"/>
      <c r="GU865" s="399"/>
      <c r="GV865" s="399"/>
      <c r="GW865" s="399"/>
      <c r="GX865" s="399"/>
      <c r="GY865" s="399"/>
      <c r="GZ865" s="399"/>
      <c r="HA865" s="399"/>
      <c r="HB865" s="399"/>
      <c r="HC865" s="399"/>
      <c r="HD865" s="399"/>
      <c r="HE865" s="399"/>
      <c r="HF865" s="399"/>
      <c r="HG865" s="399"/>
      <c r="HH865" s="399"/>
      <c r="HI865" s="399"/>
      <c r="HJ865" s="399"/>
      <c r="HK865" s="399"/>
      <c r="HL865" s="399"/>
      <c r="HM865" s="399"/>
      <c r="HN865" s="399"/>
      <c r="HO865" s="399"/>
      <c r="HP865" s="399"/>
      <c r="HQ865" s="399"/>
      <c r="HR865" s="399"/>
      <c r="HS865" s="399"/>
      <c r="HT865" s="399"/>
      <c r="HU865" s="399"/>
      <c r="HV865" s="399"/>
      <c r="HW865" s="399"/>
      <c r="HX865" s="399"/>
      <c r="HY865" s="399"/>
      <c r="HZ865" s="399"/>
      <c r="IA865" s="399"/>
      <c r="IB865" s="399"/>
      <c r="IC865" s="399"/>
      <c r="ID865" s="399"/>
      <c r="IE865" s="399"/>
      <c r="IF865" s="399"/>
      <c r="IG865" s="399"/>
      <c r="IH865" s="399"/>
      <c r="II865" s="399"/>
      <c r="IJ865" s="399"/>
      <c r="IK865" s="399"/>
      <c r="IL865" s="399"/>
      <c r="IM865" s="399"/>
      <c r="IN865" s="399"/>
      <c r="IO865" s="399"/>
      <c r="IP865" s="399"/>
      <c r="IQ865" s="399"/>
      <c r="IR865" s="399"/>
      <c r="IS865" s="399"/>
      <c r="IT865" s="399"/>
      <c r="IU865" s="399"/>
      <c r="IV865" s="399"/>
      <c r="IW865" s="399"/>
      <c r="IX865" s="399"/>
      <c r="IY865" s="399"/>
      <c r="IZ865" s="399"/>
      <c r="JA865" s="399"/>
      <c r="JB865" s="399"/>
      <c r="JC865" s="399"/>
      <c r="JD865" s="399"/>
      <c r="JE865" s="399"/>
      <c r="JF865" s="399"/>
      <c r="JG865" s="399"/>
      <c r="JH865" s="399"/>
      <c r="JI865" s="399"/>
      <c r="JJ865" s="399"/>
      <c r="JK865" s="399"/>
      <c r="JL865" s="399"/>
      <c r="JM865" s="399"/>
      <c r="JN865" s="399"/>
      <c r="JO865" s="399"/>
      <c r="JP865" s="399"/>
      <c r="JQ865" s="399"/>
      <c r="JR865" s="399"/>
      <c r="JS865" s="399"/>
      <c r="JT865" s="399"/>
      <c r="JU865" s="399"/>
      <c r="JV865" s="399"/>
      <c r="JW865" s="399"/>
      <c r="JX865" s="399"/>
      <c r="JY865" s="399"/>
      <c r="JZ865" s="399"/>
      <c r="KA865" s="399"/>
      <c r="KB865" s="399"/>
      <c r="KC865" s="399"/>
      <c r="KD865" s="399"/>
      <c r="KE865" s="399"/>
      <c r="KF865" s="399"/>
      <c r="KG865" s="399"/>
      <c r="KH865" s="399"/>
      <c r="KI865" s="399"/>
      <c r="KJ865" s="399"/>
      <c r="KK865" s="399"/>
      <c r="KL865" s="399"/>
      <c r="KM865" s="399"/>
      <c r="KN865" s="399"/>
      <c r="KO865" s="399"/>
      <c r="KP865" s="399"/>
      <c r="KQ865" s="399"/>
      <c r="KR865" s="399"/>
      <c r="KS865" s="399"/>
      <c r="KT865" s="399"/>
      <c r="KU865" s="399"/>
      <c r="KV865" s="399"/>
      <c r="KW865" s="399"/>
      <c r="KX865" s="399"/>
      <c r="KY865" s="399"/>
      <c r="KZ865" s="399"/>
      <c r="LA865" s="399"/>
      <c r="LB865" s="399"/>
      <c r="LC865" s="399"/>
      <c r="LD865" s="399"/>
      <c r="LE865" s="399"/>
      <c r="LF865" s="399"/>
      <c r="LG865" s="399"/>
      <c r="LH865" s="399"/>
      <c r="LI865" s="399"/>
      <c r="LJ865" s="399"/>
      <c r="LK865" s="399"/>
      <c r="LL865" s="399"/>
      <c r="LM865" s="399"/>
      <c r="LN865" s="399"/>
      <c r="LO865" s="399"/>
      <c r="LP865" s="399"/>
      <c r="LQ865" s="399"/>
      <c r="LR865" s="399"/>
      <c r="LS865" s="399"/>
      <c r="LT865" s="399"/>
      <c r="LU865" s="399"/>
      <c r="LV865" s="399"/>
      <c r="LW865" s="399"/>
      <c r="LX865" s="399"/>
      <c r="LY865" s="399"/>
      <c r="LZ865" s="399"/>
      <c r="MA865" s="399"/>
      <c r="MB865" s="399"/>
      <c r="MC865" s="399"/>
      <c r="MD865" s="399"/>
      <c r="ME865" s="399"/>
      <c r="MF865" s="399"/>
      <c r="MG865" s="399"/>
      <c r="MH865" s="399"/>
      <c r="MI865" s="399"/>
      <c r="MJ865" s="399"/>
      <c r="MK865" s="399"/>
      <c r="ML865" s="399"/>
      <c r="MM865" s="399"/>
      <c r="MN865" s="399"/>
      <c r="MO865" s="399"/>
      <c r="MP865" s="399"/>
      <c r="MQ865" s="399"/>
      <c r="MR865" s="399"/>
      <c r="MS865" s="399"/>
      <c r="MT865" s="399"/>
      <c r="MU865" s="399"/>
      <c r="MV865" s="399"/>
      <c r="MW865" s="399"/>
      <c r="MX865" s="399"/>
      <c r="MY865" s="399"/>
      <c r="MZ865" s="399"/>
      <c r="NA865" s="399"/>
      <c r="NB865" s="399"/>
      <c r="NC865" s="399"/>
      <c r="ND865" s="399"/>
      <c r="NE865" s="399"/>
      <c r="NF865" s="399"/>
      <c r="NG865" s="399"/>
      <c r="NH865" s="399"/>
      <c r="NI865" s="399"/>
      <c r="NJ865" s="399"/>
      <c r="NK865" s="399"/>
      <c r="NL865" s="399"/>
      <c r="NM865" s="399"/>
      <c r="NN865" s="399"/>
      <c r="NO865" s="399"/>
      <c r="NP865" s="399"/>
      <c r="NQ865" s="399"/>
      <c r="NR865" s="399"/>
      <c r="NS865" s="399"/>
      <c r="NT865" s="399"/>
      <c r="NU865" s="399"/>
      <c r="NV865" s="399"/>
      <c r="NW865" s="399"/>
      <c r="NX865" s="399"/>
      <c r="NY865" s="399"/>
      <c r="NZ865" s="399"/>
      <c r="OA865" s="399"/>
      <c r="OB865" s="399"/>
      <c r="OC865" s="399"/>
      <c r="OD865" s="399"/>
      <c r="OE865" s="399"/>
      <c r="OF865" s="399"/>
      <c r="OG865" s="399"/>
      <c r="OH865" s="399"/>
      <c r="OI865" s="399"/>
      <c r="OJ865" s="399"/>
      <c r="OK865" s="399"/>
      <c r="OL865" s="399"/>
      <c r="OM865" s="399"/>
      <c r="ON865" s="399"/>
      <c r="OO865" s="399"/>
      <c r="OP865" s="399"/>
      <c r="OQ865" s="399"/>
      <c r="OR865" s="399"/>
      <c r="OS865" s="399"/>
      <c r="OT865" s="399"/>
      <c r="OU865" s="399"/>
      <c r="OV865" s="399"/>
      <c r="OW865" s="399"/>
      <c r="OX865" s="399"/>
      <c r="OY865" s="399"/>
      <c r="OZ865" s="399"/>
      <c r="PA865" s="399"/>
      <c r="PB865" s="399"/>
      <c r="PC865" s="399"/>
      <c r="PD865" s="399"/>
      <c r="PE865" s="399"/>
      <c r="PF865" s="399"/>
      <c r="PG865" s="399"/>
      <c r="PH865" s="399"/>
      <c r="PI865" s="399"/>
      <c r="PJ865" s="399"/>
      <c r="PK865" s="399"/>
      <c r="PL865" s="399"/>
      <c r="PM865" s="399"/>
      <c r="PN865" s="399"/>
      <c r="PO865" s="399"/>
      <c r="PP865" s="399"/>
      <c r="PQ865" s="399"/>
      <c r="PR865" s="399"/>
      <c r="PS865" s="399"/>
      <c r="PT865" s="399"/>
      <c r="PU865" s="399"/>
      <c r="PV865" s="399"/>
      <c r="PW865" s="399"/>
      <c r="PX865" s="399"/>
      <c r="PY865" s="399"/>
      <c r="PZ865" s="399"/>
      <c r="QA865" s="399"/>
      <c r="QB865" s="399"/>
      <c r="QC865" s="399"/>
      <c r="QD865" s="399"/>
      <c r="QE865" s="399"/>
      <c r="QF865" s="399"/>
      <c r="QG865" s="399"/>
      <c r="QH865" s="399"/>
      <c r="QI865" s="399"/>
      <c r="QJ865" s="399"/>
      <c r="QK865" s="399"/>
      <c r="QL865" s="399"/>
      <c r="QM865" s="399"/>
      <c r="QN865" s="399"/>
      <c r="QO865" s="399"/>
      <c r="QP865" s="399"/>
      <c r="QQ865" s="399"/>
      <c r="QR865" s="399"/>
      <c r="QS865" s="399"/>
      <c r="QT865" s="399"/>
      <c r="QU865" s="399"/>
      <c r="QV865" s="399"/>
      <c r="QW865" s="399"/>
      <c r="QX865" s="399"/>
      <c r="QY865" s="399"/>
      <c r="QZ865" s="399"/>
      <c r="RA865" s="399"/>
      <c r="RB865" s="399"/>
      <c r="RC865" s="399"/>
      <c r="RD865" s="399"/>
      <c r="RE865" s="399"/>
      <c r="RF865" s="399"/>
      <c r="RG865" s="399"/>
      <c r="RH865" s="399"/>
      <c r="RI865" s="399"/>
      <c r="RJ865" s="399"/>
      <c r="RK865" s="399"/>
      <c r="RL865" s="399"/>
      <c r="RM865" s="399"/>
      <c r="RN865" s="399"/>
      <c r="RO865" s="399"/>
      <c r="RP865" s="399"/>
      <c r="RQ865" s="399"/>
      <c r="RR865" s="399"/>
      <c r="RS865" s="399"/>
      <c r="RT865" s="399"/>
      <c r="RU865" s="399"/>
      <c r="RV865" s="399"/>
      <c r="RW865" s="399"/>
      <c r="RX865" s="399"/>
      <c r="RY865" s="399"/>
      <c r="RZ865" s="399"/>
      <c r="SA865" s="399"/>
      <c r="SB865" s="399"/>
      <c r="SC865" s="399"/>
      <c r="SD865" s="399"/>
      <c r="SE865" s="399"/>
      <c r="SF865" s="399"/>
      <c r="SG865" s="399"/>
      <c r="SH865" s="399"/>
      <c r="SI865" s="399"/>
      <c r="SJ865" s="399"/>
      <c r="SK865" s="399"/>
      <c r="SL865" s="399"/>
      <c r="SM865" s="399"/>
      <c r="SN865" s="399"/>
      <c r="SO865" s="399"/>
      <c r="SP865" s="399"/>
      <c r="SQ865" s="399"/>
      <c r="SR865" s="399"/>
      <c r="SS865" s="399"/>
      <c r="ST865" s="399"/>
      <c r="SU865" s="399"/>
      <c r="SV865" s="399"/>
      <c r="SW865" s="399"/>
      <c r="SX865" s="399"/>
      <c r="SY865" s="399"/>
      <c r="SZ865" s="399"/>
      <c r="TA865" s="399"/>
      <c r="TB865" s="399"/>
      <c r="TC865" s="399"/>
      <c r="TD865" s="399"/>
      <c r="TE865" s="399"/>
      <c r="TF865" s="399"/>
      <c r="TG865" s="399"/>
      <c r="TH865" s="399"/>
      <c r="TI865" s="399"/>
      <c r="TJ865" s="399"/>
      <c r="TK865" s="399"/>
      <c r="TL865" s="399"/>
      <c r="TM865" s="399"/>
      <c r="TN865" s="399"/>
      <c r="TO865" s="399"/>
      <c r="TP865" s="399"/>
      <c r="TQ865" s="399"/>
      <c r="TR865" s="399"/>
      <c r="TS865" s="399"/>
      <c r="TT865" s="399"/>
      <c r="TU865" s="399"/>
      <c r="TV865" s="399"/>
      <c r="TW865" s="399"/>
      <c r="TX865" s="399"/>
      <c r="TY865" s="399"/>
      <c r="TZ865" s="399"/>
      <c r="UA865" s="399"/>
      <c r="UB865" s="399"/>
      <c r="UC865" s="399"/>
      <c r="UD865" s="399"/>
      <c r="UE865" s="399"/>
      <c r="UF865" s="399"/>
      <c r="UG865" s="399"/>
      <c r="UH865" s="399"/>
      <c r="UI865" s="399"/>
      <c r="UJ865" s="399"/>
      <c r="UK865" s="399"/>
      <c r="UL865" s="399"/>
      <c r="UM865" s="399"/>
      <c r="UN865" s="399"/>
      <c r="UO865" s="399"/>
      <c r="UP865" s="399"/>
      <c r="UQ865" s="399"/>
      <c r="UR865" s="399"/>
      <c r="US865" s="399"/>
      <c r="UT865" s="399"/>
      <c r="UU865" s="399"/>
      <c r="UV865" s="399"/>
      <c r="UW865" s="399"/>
      <c r="UX865" s="399"/>
      <c r="UY865" s="399"/>
      <c r="UZ865" s="399"/>
      <c r="VA865" s="399"/>
      <c r="VB865" s="399"/>
      <c r="VC865" s="399"/>
      <c r="VD865" s="399"/>
      <c r="VE865" s="399"/>
      <c r="VF865" s="399"/>
      <c r="VG865" s="399"/>
      <c r="VH865" s="399"/>
      <c r="VI865" s="399"/>
      <c r="VJ865" s="399"/>
      <c r="VK865" s="399"/>
      <c r="VL865" s="399"/>
      <c r="VM865" s="399"/>
      <c r="VN865" s="399"/>
      <c r="VO865" s="399"/>
      <c r="VP865" s="399"/>
      <c r="VQ865" s="399"/>
      <c r="VR865" s="399"/>
      <c r="VS865" s="399"/>
      <c r="VT865" s="399"/>
      <c r="VU865" s="399"/>
      <c r="VV865" s="399"/>
      <c r="VW865" s="399"/>
      <c r="VX865" s="399"/>
      <c r="VY865" s="399"/>
      <c r="VZ865" s="399"/>
      <c r="WA865" s="399"/>
      <c r="WB865" s="399"/>
      <c r="WC865" s="399"/>
      <c r="WD865" s="399"/>
      <c r="WE865" s="399"/>
      <c r="WF865" s="399"/>
      <c r="WG865" s="399"/>
      <c r="WH865" s="399"/>
      <c r="WI865" s="399"/>
      <c r="WJ865" s="399"/>
      <c r="WK865" s="399"/>
      <c r="WL865" s="399"/>
      <c r="WM865" s="399"/>
      <c r="WN865" s="399"/>
      <c r="WO865" s="399"/>
      <c r="WP865" s="399"/>
      <c r="WQ865" s="399"/>
      <c r="WR865" s="399"/>
      <c r="WS865" s="399"/>
      <c r="WT865" s="399"/>
      <c r="WU865" s="399"/>
      <c r="WV865" s="399"/>
      <c r="WW865" s="399"/>
      <c r="WX865" s="399"/>
      <c r="WY865" s="399"/>
      <c r="WZ865" s="399"/>
      <c r="XA865" s="399"/>
      <c r="XB865" s="399"/>
      <c r="XC865" s="399"/>
      <c r="XD865" s="399"/>
      <c r="XE865" s="399"/>
      <c r="XF865" s="399"/>
      <c r="XG865" s="399"/>
      <c r="XH865" s="399"/>
      <c r="XI865" s="399"/>
      <c r="XJ865" s="399"/>
      <c r="XK865" s="399"/>
      <c r="XL865" s="399"/>
      <c r="XM865" s="399"/>
      <c r="XN865" s="399"/>
      <c r="XO865" s="399"/>
      <c r="XP865" s="399"/>
      <c r="XQ865" s="399"/>
      <c r="XR865" s="399"/>
      <c r="XS865" s="399"/>
      <c r="XT865" s="399"/>
      <c r="XU865" s="399"/>
      <c r="XV865" s="399"/>
      <c r="XW865" s="399"/>
      <c r="XX865" s="399"/>
      <c r="XY865" s="399"/>
      <c r="XZ865" s="399"/>
      <c r="YA865" s="399"/>
      <c r="YB865" s="399"/>
      <c r="YC865" s="399"/>
      <c r="YD865" s="399"/>
      <c r="YE865" s="399"/>
      <c r="YF865" s="399"/>
      <c r="YG865" s="399"/>
      <c r="YH865" s="399"/>
      <c r="YI865" s="399"/>
      <c r="YJ865" s="399"/>
      <c r="YK865" s="399"/>
      <c r="YL865" s="399"/>
      <c r="YM865" s="399"/>
      <c r="YN865" s="399"/>
      <c r="YO865" s="399"/>
      <c r="YP865" s="399"/>
      <c r="YQ865" s="399"/>
      <c r="YR865" s="399"/>
      <c r="YS865" s="399"/>
      <c r="YT865" s="399"/>
      <c r="YU865" s="399"/>
      <c r="YV865" s="399"/>
      <c r="YW865" s="399"/>
      <c r="YX865" s="399"/>
      <c r="YY865" s="399"/>
      <c r="YZ865" s="399"/>
      <c r="ZA865" s="399"/>
      <c r="ZB865" s="399"/>
      <c r="ZC865" s="399"/>
      <c r="ZD865" s="399"/>
      <c r="ZE865" s="399"/>
      <c r="ZF865" s="399"/>
      <c r="ZG865" s="399"/>
      <c r="ZH865" s="399"/>
      <c r="ZI865" s="399"/>
      <c r="ZJ865" s="399"/>
      <c r="ZK865" s="399"/>
      <c r="ZL865" s="399"/>
      <c r="ZM865" s="399"/>
      <c r="ZN865" s="399"/>
      <c r="ZO865" s="399"/>
      <c r="ZP865" s="399"/>
      <c r="ZQ865" s="399"/>
      <c r="ZR865" s="399"/>
      <c r="ZS865" s="399"/>
      <c r="ZT865" s="399"/>
      <c r="ZU865" s="399"/>
      <c r="ZV865" s="399"/>
      <c r="ZW865" s="399"/>
      <c r="ZX865" s="399"/>
      <c r="ZY865" s="399"/>
      <c r="ZZ865" s="399"/>
      <c r="AAA865" s="399"/>
      <c r="AAB865" s="399"/>
      <c r="AAC865" s="399"/>
      <c r="AAD865" s="399"/>
      <c r="AAE865" s="399"/>
      <c r="AAF865" s="399"/>
      <c r="AAG865" s="399"/>
      <c r="AAH865" s="399"/>
      <c r="AAI865" s="399"/>
      <c r="AAJ865" s="399"/>
      <c r="AAK865" s="399"/>
      <c r="AAL865" s="399"/>
      <c r="AAM865" s="399"/>
      <c r="AAN865" s="399"/>
      <c r="AAO865" s="399"/>
      <c r="AAP865" s="399"/>
      <c r="AAQ865" s="399"/>
      <c r="AAR865" s="399"/>
      <c r="AAS865" s="399"/>
      <c r="AAT865" s="399"/>
      <c r="AAU865" s="399"/>
      <c r="AAV865" s="399"/>
      <c r="AAW865" s="399"/>
      <c r="AAX865" s="399"/>
      <c r="AAY865" s="399"/>
      <c r="AAZ865" s="399"/>
      <c r="ABA865" s="399"/>
      <c r="ABB865" s="399"/>
      <c r="ABC865" s="399"/>
      <c r="ABD865" s="399"/>
      <c r="ABE865" s="399"/>
      <c r="ABF865" s="399"/>
      <c r="ABG865" s="399"/>
      <c r="ABH865" s="399"/>
      <c r="ABI865" s="399"/>
      <c r="ABJ865" s="399"/>
      <c r="ABK865" s="399"/>
      <c r="ABL865" s="399"/>
      <c r="ABM865" s="399"/>
      <c r="ABN865" s="399"/>
      <c r="ABO865" s="399"/>
      <c r="ABP865" s="399"/>
      <c r="ABQ865" s="399"/>
      <c r="ABR865" s="399"/>
      <c r="ABS865" s="399"/>
      <c r="ABT865" s="399"/>
      <c r="ABU865" s="399"/>
      <c r="ABV865" s="399"/>
      <c r="ABW865" s="399"/>
      <c r="ABX865" s="399"/>
      <c r="ABY865" s="399"/>
      <c r="ABZ865" s="399"/>
      <c r="ACA865" s="399"/>
      <c r="ACB865" s="399"/>
      <c r="ACC865" s="399"/>
      <c r="ACD865" s="399"/>
      <c r="ACE865" s="399"/>
      <c r="ACF865" s="399"/>
      <c r="ACG865" s="399"/>
      <c r="ACH865" s="399"/>
      <c r="ACI865" s="399"/>
      <c r="ACJ865" s="399"/>
      <c r="ACK865" s="399"/>
      <c r="ACL865" s="399"/>
      <c r="ACM865" s="399"/>
      <c r="ACN865" s="399"/>
      <c r="ACO865" s="399"/>
      <c r="ACP865" s="399"/>
      <c r="ACQ865" s="399"/>
      <c r="ACR865" s="399"/>
      <c r="ACS865" s="399"/>
      <c r="ACT865" s="399"/>
      <c r="ACU865" s="399"/>
      <c r="ACV865" s="399"/>
      <c r="ACW865" s="399"/>
      <c r="ACX865" s="399"/>
      <c r="ACY865" s="399"/>
      <c r="ACZ865" s="399"/>
      <c r="ADA865" s="399"/>
      <c r="ADB865" s="399"/>
      <c r="ADC865" s="399"/>
      <c r="ADD865" s="399"/>
      <c r="ADE865" s="399"/>
      <c r="ADF865" s="399"/>
      <c r="ADG865" s="399"/>
      <c r="ADH865" s="399"/>
      <c r="ADI865" s="399"/>
      <c r="ADJ865" s="399"/>
      <c r="ADK865" s="399"/>
      <c r="ADL865" s="399"/>
      <c r="ADM865" s="399"/>
      <c r="ADN865" s="399"/>
      <c r="ADO865" s="399"/>
      <c r="ADP865" s="399"/>
      <c r="ADQ865" s="399"/>
      <c r="ADR865" s="399"/>
      <c r="ADS865" s="399"/>
      <c r="ADT865" s="399"/>
      <c r="ADU865" s="399"/>
      <c r="ADV865" s="399"/>
      <c r="ADW865" s="399"/>
      <c r="ADX865" s="399"/>
      <c r="ADY865" s="399"/>
      <c r="ADZ865" s="399"/>
      <c r="AEA865" s="399"/>
      <c r="AEB865" s="399"/>
      <c r="AEC865" s="399"/>
      <c r="AED865" s="399"/>
      <c r="AEE865" s="399"/>
      <c r="AEF865" s="399"/>
      <c r="AEG865" s="399"/>
      <c r="AEH865" s="399"/>
      <c r="AEI865" s="399"/>
      <c r="AEJ865" s="399"/>
      <c r="AEK865" s="399"/>
      <c r="AEL865" s="399"/>
      <c r="AEM865" s="399"/>
      <c r="AEN865" s="399"/>
      <c r="AEO865" s="399"/>
      <c r="AEP865" s="399"/>
      <c r="AEQ865" s="399"/>
      <c r="AER865" s="399"/>
      <c r="AES865" s="399"/>
      <c r="AET865" s="399"/>
      <c r="AEU865" s="399"/>
      <c r="AEV865" s="399"/>
      <c r="AEW865" s="399"/>
      <c r="AEX865" s="399"/>
      <c r="AEY865" s="399"/>
      <c r="AEZ865" s="399"/>
      <c r="AFA865" s="399"/>
      <c r="AFB865" s="399"/>
      <c r="AFC865" s="399"/>
      <c r="AFD865" s="399"/>
      <c r="AFE865" s="399"/>
      <c r="AFF865" s="399"/>
      <c r="AFG865" s="399"/>
      <c r="AFH865" s="399"/>
      <c r="AFI865" s="399"/>
      <c r="AFJ865" s="399"/>
      <c r="AFK865" s="399"/>
      <c r="AFL865" s="399"/>
      <c r="AFM865" s="399"/>
      <c r="AFN865" s="399"/>
      <c r="AFO865" s="399"/>
      <c r="AFP865" s="399"/>
      <c r="AFQ865" s="399"/>
      <c r="AFR865" s="399"/>
      <c r="AFS865" s="399"/>
      <c r="AFT865" s="399"/>
      <c r="AFU865" s="399"/>
      <c r="AFV865" s="399"/>
      <c r="AFW865" s="399"/>
      <c r="AFX865" s="399"/>
      <c r="AFY865" s="399"/>
      <c r="AFZ865" s="399"/>
      <c r="AGA865" s="399"/>
      <c r="AGB865" s="399"/>
      <c r="AGC865" s="399"/>
      <c r="AGD865" s="399"/>
      <c r="AGE865" s="399"/>
      <c r="AGF865" s="399"/>
      <c r="AGG865" s="399"/>
      <c r="AGH865" s="399"/>
      <c r="AGI865" s="399"/>
      <c r="AGJ865" s="399"/>
      <c r="AGK865" s="399"/>
      <c r="AGL865" s="399"/>
      <c r="AGM865" s="399"/>
      <c r="AGN865" s="399"/>
      <c r="AGO865" s="399"/>
      <c r="AGP865" s="399"/>
      <c r="AGQ865" s="399"/>
      <c r="AGR865" s="399"/>
      <c r="AGS865" s="399"/>
      <c r="AGT865" s="399"/>
      <c r="AGU865" s="399"/>
      <c r="AGV865" s="399"/>
      <c r="AGW865" s="399"/>
      <c r="AGX865" s="399"/>
      <c r="AGY865" s="399"/>
      <c r="AGZ865" s="399"/>
      <c r="AHA865" s="399"/>
      <c r="AHB865" s="399"/>
      <c r="AHC865" s="399"/>
      <c r="AHD865" s="399"/>
      <c r="AHE865" s="399"/>
      <c r="AHF865" s="399"/>
      <c r="AHG865" s="399"/>
      <c r="AHH865" s="399"/>
      <c r="AHI865" s="399"/>
      <c r="AHJ865" s="399"/>
      <c r="AHK865" s="399"/>
      <c r="AHL865" s="399"/>
      <c r="AHM865" s="399"/>
      <c r="AHN865" s="399"/>
      <c r="AHO865" s="399"/>
      <c r="AHP865" s="399"/>
      <c r="AHQ865" s="399"/>
      <c r="AHR865" s="399"/>
      <c r="AHS865" s="399"/>
      <c r="AHT865" s="399"/>
      <c r="AHU865" s="399"/>
      <c r="AHV865" s="399"/>
      <c r="AHW865" s="399"/>
      <c r="AHX865" s="399"/>
      <c r="AHY865" s="399"/>
      <c r="AHZ865" s="399"/>
      <c r="AIA865" s="399"/>
      <c r="AIB865" s="399"/>
      <c r="AIC865" s="399"/>
      <c r="AID865" s="399"/>
      <c r="AIE865" s="399"/>
      <c r="AIF865" s="399"/>
      <c r="AIG865" s="399"/>
      <c r="AIH865" s="399"/>
      <c r="AII865" s="399"/>
      <c r="AIJ865" s="399"/>
      <c r="AIK865" s="399"/>
      <c r="AIL865" s="399"/>
      <c r="AIM865" s="399"/>
      <c r="AIN865" s="399"/>
      <c r="AIO865" s="399"/>
      <c r="AIP865" s="399"/>
      <c r="AIQ865" s="399"/>
      <c r="AIR865" s="399"/>
      <c r="AIS865" s="399"/>
      <c r="AIT865" s="399"/>
      <c r="AIU865" s="399"/>
      <c r="AIV865" s="399"/>
      <c r="AIW865" s="399"/>
      <c r="AIX865" s="399"/>
      <c r="AIY865" s="399"/>
      <c r="AIZ865" s="399"/>
      <c r="AJA865" s="399"/>
      <c r="AJB865" s="399"/>
      <c r="AJC865" s="399"/>
      <c r="AJD865" s="399"/>
      <c r="AJE865" s="399"/>
      <c r="AJF865" s="399"/>
      <c r="AJG865" s="399"/>
      <c r="AJH865" s="399"/>
      <c r="AJI865" s="399"/>
      <c r="AJJ865" s="399"/>
      <c r="AJK865" s="399"/>
      <c r="AJL865" s="399"/>
      <c r="AJM865" s="399"/>
      <c r="AJN865" s="399"/>
      <c r="AJO865" s="399"/>
      <c r="AJP865" s="399"/>
      <c r="AJQ865" s="399"/>
      <c r="AJR865" s="399"/>
      <c r="AJS865" s="399"/>
      <c r="AJT865" s="399"/>
      <c r="AJU865" s="399"/>
      <c r="AJV865" s="399"/>
      <c r="AJW865" s="399"/>
      <c r="AJX865" s="399"/>
      <c r="AJY865" s="399"/>
      <c r="AJZ865" s="399"/>
      <c r="AKA865" s="399"/>
      <c r="AKB865" s="399"/>
      <c r="AKC865" s="399"/>
      <c r="AKD865" s="399"/>
      <c r="AKE865" s="399"/>
      <c r="AKF865" s="399"/>
      <c r="AKG865" s="399"/>
      <c r="AKH865" s="399"/>
      <c r="AKI865" s="399"/>
      <c r="AKJ865" s="399"/>
      <c r="AKK865" s="399"/>
      <c r="AKL865" s="399"/>
      <c r="AKM865" s="399"/>
      <c r="AKN865" s="399"/>
      <c r="AKO865" s="399"/>
      <c r="AKP865" s="399"/>
      <c r="AKQ865" s="399"/>
      <c r="AKR865" s="399"/>
      <c r="AKS865" s="399"/>
      <c r="AKT865" s="399"/>
      <c r="AKU865" s="399"/>
      <c r="AKV865" s="399"/>
      <c r="AKW865" s="399"/>
      <c r="AKX865" s="399"/>
      <c r="AKY865" s="399"/>
      <c r="AKZ865" s="399"/>
      <c r="ALA865" s="399"/>
      <c r="ALB865" s="399"/>
      <c r="ALC865" s="399"/>
      <c r="ALD865" s="399"/>
      <c r="ALE865" s="399"/>
      <c r="ALF865" s="399"/>
      <c r="ALG865" s="399"/>
      <c r="ALH865" s="399"/>
      <c r="ALI865" s="399"/>
      <c r="ALJ865" s="399"/>
      <c r="ALK865" s="399"/>
      <c r="ALL865" s="399"/>
      <c r="ALM865" s="399"/>
      <c r="ALN865" s="399"/>
      <c r="ALO865" s="399"/>
      <c r="ALP865" s="399"/>
      <c r="ALQ865" s="399"/>
      <c r="ALR865" s="399"/>
      <c r="ALS865" s="399"/>
      <c r="ALT865" s="399"/>
      <c r="ALU865" s="399"/>
      <c r="ALV865" s="399"/>
      <c r="ALW865" s="399"/>
      <c r="ALX865" s="399"/>
      <c r="ALY865" s="399"/>
      <c r="ALZ865" s="399"/>
      <c r="AMA865" s="399"/>
      <c r="AMB865" s="399"/>
      <c r="AMC865" s="399"/>
      <c r="AMD865" s="399"/>
      <c r="AME865" s="399"/>
      <c r="AMF865" s="399"/>
      <c r="AMG865" s="399"/>
      <c r="AMH865" s="399"/>
      <c r="AMI865" s="399"/>
      <c r="AMJ865" s="399"/>
      <c r="AMK865" s="399"/>
      <c r="AML865" s="399"/>
      <c r="AMM865" s="399"/>
      <c r="AMN865" s="399"/>
      <c r="AMO865" s="399"/>
      <c r="AMP865" s="399"/>
      <c r="AMQ865" s="399"/>
      <c r="AMR865" s="399"/>
      <c r="AMS865" s="399"/>
      <c r="AMT865" s="399"/>
      <c r="AMU865" s="399"/>
      <c r="AMV865" s="399"/>
      <c r="AMW865" s="399"/>
      <c r="AMX865" s="399"/>
      <c r="AMY865" s="399"/>
      <c r="AMZ865" s="399"/>
      <c r="ANA865" s="399"/>
      <c r="ANB865" s="399"/>
      <c r="ANC865" s="399"/>
      <c r="AND865" s="399"/>
      <c r="ANE865" s="399"/>
      <c r="ANF865" s="399"/>
      <c r="ANG865" s="399"/>
      <c r="ANH865" s="399"/>
      <c r="ANI865" s="399"/>
      <c r="ANJ865" s="399"/>
      <c r="ANK865" s="399"/>
      <c r="ANL865" s="399"/>
      <c r="ANM865" s="399"/>
      <c r="ANN865" s="399"/>
      <c r="ANO865" s="399"/>
      <c r="ANP865" s="399"/>
      <c r="ANQ865" s="399"/>
      <c r="ANR865" s="399"/>
      <c r="ANS865" s="399"/>
      <c r="ANT865" s="399"/>
      <c r="ANU865" s="399"/>
      <c r="ANV865" s="399"/>
      <c r="ANW865" s="399"/>
      <c r="ANX865" s="399"/>
      <c r="ANY865" s="399"/>
      <c r="ANZ865" s="399"/>
      <c r="AOA865" s="399"/>
      <c r="AOB865" s="399"/>
      <c r="AOC865" s="399"/>
      <c r="AOD865" s="399"/>
      <c r="AOE865" s="399"/>
      <c r="AOF865" s="399"/>
      <c r="AOG865" s="399"/>
      <c r="AOH865" s="399"/>
      <c r="AOI865" s="399"/>
      <c r="AOJ865" s="399"/>
      <c r="AOK865" s="399"/>
      <c r="AOL865" s="399"/>
      <c r="AOM865" s="399"/>
      <c r="AON865" s="399"/>
      <c r="AOO865" s="399"/>
      <c r="AOP865" s="399"/>
      <c r="AOQ865" s="399"/>
      <c r="AOR865" s="399"/>
      <c r="AOS865" s="399"/>
      <c r="AOT865" s="399"/>
      <c r="AOU865" s="399"/>
      <c r="AOV865" s="399"/>
      <c r="AOW865" s="399"/>
      <c r="AOX865" s="399"/>
      <c r="AOY865" s="399"/>
      <c r="AOZ865" s="399"/>
      <c r="APA865" s="399"/>
      <c r="APB865" s="399"/>
      <c r="APC865" s="399"/>
      <c r="APD865" s="399"/>
      <c r="APE865" s="399"/>
      <c r="APF865" s="399"/>
      <c r="APG865" s="399"/>
      <c r="APH865" s="399"/>
      <c r="API865" s="399"/>
      <c r="APJ865" s="399"/>
      <c r="APK865" s="399"/>
      <c r="APL865" s="399"/>
      <c r="APM865" s="399"/>
      <c r="APN865" s="399"/>
      <c r="APO865" s="399"/>
      <c r="APP865" s="399"/>
      <c r="APQ865" s="399"/>
      <c r="APR865" s="399"/>
      <c r="APS865" s="399"/>
      <c r="APT865" s="399"/>
      <c r="APU865" s="399"/>
      <c r="APV865" s="399"/>
      <c r="APW865" s="399"/>
      <c r="APX865" s="399"/>
      <c r="APY865" s="399"/>
      <c r="APZ865" s="399"/>
      <c r="AQA865" s="399"/>
      <c r="AQB865" s="399"/>
      <c r="AQC865" s="399"/>
      <c r="AQD865" s="399"/>
      <c r="AQE865" s="399"/>
      <c r="AQF865" s="399"/>
      <c r="AQG865" s="399"/>
      <c r="AQH865" s="399"/>
      <c r="AQI865" s="399"/>
      <c r="AQJ865" s="399"/>
      <c r="AQK865" s="399"/>
      <c r="AQL865" s="399"/>
      <c r="AQM865" s="399"/>
      <c r="AQN865" s="399"/>
      <c r="AQO865" s="399"/>
      <c r="AQP865" s="399"/>
      <c r="AQQ865" s="399"/>
      <c r="AQR865" s="399"/>
      <c r="AQS865" s="399"/>
      <c r="AQT865" s="399"/>
      <c r="AQU865" s="399"/>
      <c r="AQV865" s="399"/>
      <c r="AQW865" s="399"/>
      <c r="AQX865" s="399"/>
      <c r="AQY865" s="399"/>
      <c r="AQZ865" s="399"/>
      <c r="ARA865" s="399"/>
      <c r="ARB865" s="399"/>
      <c r="ARC865" s="399"/>
      <c r="ARD865" s="399"/>
      <c r="ARE865" s="399"/>
      <c r="ARF865" s="399"/>
      <c r="ARG865" s="399"/>
      <c r="ARH865" s="399"/>
      <c r="ARI865" s="399"/>
      <c r="ARJ865" s="399"/>
      <c r="ARK865" s="399"/>
      <c r="ARL865" s="399"/>
      <c r="ARM865" s="399"/>
      <c r="ARN865" s="399"/>
      <c r="ARO865" s="399"/>
      <c r="ARP865" s="399"/>
      <c r="ARQ865" s="399"/>
      <c r="ARR865" s="399"/>
      <c r="ARS865" s="399"/>
      <c r="ART865" s="399"/>
      <c r="ARU865" s="399"/>
      <c r="ARV865" s="399"/>
      <c r="ARW865" s="399"/>
      <c r="ARX865" s="399"/>
      <c r="ARY865" s="399"/>
      <c r="ARZ865" s="399"/>
      <c r="ASA865" s="399"/>
      <c r="ASB865" s="399"/>
      <c r="ASC865" s="399"/>
      <c r="ASD865" s="399"/>
      <c r="ASE865" s="399"/>
      <c r="ASF865" s="399"/>
      <c r="ASG865" s="399"/>
      <c r="ASH865" s="399"/>
      <c r="ASI865" s="399"/>
      <c r="ASJ865" s="399"/>
      <c r="ASK865" s="399"/>
      <c r="ASL865" s="399"/>
      <c r="ASM865" s="399"/>
      <c r="ASN865" s="399"/>
      <c r="ASO865" s="399"/>
      <c r="ASP865" s="399"/>
      <c r="ASQ865" s="399"/>
      <c r="ASR865" s="399"/>
      <c r="ASS865" s="399"/>
      <c r="AST865" s="399"/>
      <c r="ASU865" s="399"/>
      <c r="ASV865" s="399"/>
      <c r="ASW865" s="399"/>
      <c r="ASX865" s="399"/>
      <c r="ASY865" s="399"/>
      <c r="ASZ865" s="399"/>
      <c r="ATA865" s="399"/>
      <c r="ATB865" s="399"/>
      <c r="ATC865" s="399"/>
      <c r="ATD865" s="399"/>
      <c r="ATE865" s="399"/>
      <c r="ATF865" s="399"/>
      <c r="ATG865" s="399"/>
      <c r="ATH865" s="399"/>
      <c r="ATI865" s="399"/>
      <c r="ATJ865" s="399"/>
      <c r="ATK865" s="399"/>
      <c r="ATL865" s="399"/>
      <c r="ATM865" s="399"/>
      <c r="ATN865" s="399"/>
      <c r="ATO865" s="399"/>
      <c r="ATP865" s="399"/>
      <c r="ATQ865" s="399"/>
      <c r="ATR865" s="399"/>
      <c r="ATS865" s="399"/>
      <c r="ATT865" s="399"/>
      <c r="ATU865" s="399"/>
      <c r="ATV865" s="399"/>
      <c r="ATW865" s="399"/>
      <c r="ATX865" s="399"/>
      <c r="ATY865" s="399"/>
      <c r="ATZ865" s="399"/>
      <c r="AUA865" s="399"/>
      <c r="AUB865" s="399"/>
      <c r="AUC865" s="399"/>
      <c r="AUD865" s="399"/>
      <c r="AUE865" s="399"/>
      <c r="AUF865" s="399"/>
      <c r="AUG865" s="399"/>
      <c r="AUH865" s="399"/>
      <c r="AUI865" s="399"/>
      <c r="AUJ865" s="399"/>
      <c r="AUK865" s="399"/>
      <c r="AUL865" s="399"/>
      <c r="AUM865" s="399"/>
      <c r="AUN865" s="399"/>
      <c r="AUO865" s="399"/>
      <c r="AUP865" s="399"/>
      <c r="AUQ865" s="399"/>
      <c r="AUR865" s="399"/>
      <c r="AUS865" s="399"/>
      <c r="AUT865" s="399"/>
      <c r="AUU865" s="399"/>
      <c r="AUV865" s="399"/>
      <c r="AUW865" s="399"/>
      <c r="AUX865" s="399"/>
      <c r="AUY865" s="399"/>
      <c r="AUZ865" s="399"/>
      <c r="AVA865" s="399"/>
      <c r="AVB865" s="399"/>
      <c r="AVC865" s="399"/>
      <c r="AVD865" s="399"/>
      <c r="AVE865" s="399"/>
      <c r="AVF865" s="399"/>
      <c r="AVG865" s="399"/>
      <c r="AVH865" s="399"/>
      <c r="AVI865" s="399"/>
      <c r="AVJ865" s="399"/>
      <c r="AVK865" s="399"/>
      <c r="AVL865" s="399"/>
      <c r="AVM865" s="399"/>
      <c r="AVN865" s="399"/>
      <c r="AVO865" s="399"/>
      <c r="AVP865" s="399"/>
      <c r="AVQ865" s="399"/>
      <c r="AVR865" s="399"/>
      <c r="AVS865" s="399"/>
      <c r="AVT865" s="399"/>
      <c r="AVU865" s="399"/>
      <c r="AVV865" s="399"/>
      <c r="AVW865" s="399"/>
      <c r="AVX865" s="399"/>
      <c r="AVY865" s="399"/>
      <c r="AVZ865" s="399"/>
      <c r="AWA865" s="399"/>
      <c r="AWB865" s="399"/>
      <c r="AWC865" s="399"/>
      <c r="AWD865" s="399"/>
      <c r="AWE865" s="399"/>
      <c r="AWF865" s="399"/>
      <c r="AWG865" s="399"/>
      <c r="AWH865" s="399"/>
      <c r="AWI865" s="399"/>
      <c r="AWJ865" s="399"/>
      <c r="AWK865" s="399"/>
      <c r="AWL865" s="399"/>
      <c r="AWM865" s="399"/>
      <c r="AWN865" s="399"/>
      <c r="AWO865" s="399"/>
      <c r="AWP865" s="399"/>
      <c r="AWQ865" s="399"/>
      <c r="AWR865" s="399"/>
      <c r="AWS865" s="399"/>
      <c r="AWT865" s="399"/>
      <c r="AWU865" s="399"/>
      <c r="AWV865" s="399"/>
      <c r="AWW865" s="399"/>
      <c r="AWX865" s="399"/>
      <c r="AWY865" s="399"/>
      <c r="AWZ865" s="399"/>
      <c r="AXA865" s="399"/>
      <c r="AXB865" s="399"/>
      <c r="AXC865" s="399"/>
      <c r="AXD865" s="399"/>
      <c r="AXE865" s="399"/>
      <c r="AXF865" s="399"/>
      <c r="AXG865" s="399"/>
      <c r="AXH865" s="399"/>
      <c r="AXI865" s="399"/>
      <c r="AXJ865" s="399"/>
      <c r="AXK865" s="399"/>
      <c r="AXL865" s="399"/>
      <c r="AXM865" s="399"/>
      <c r="AXN865" s="399"/>
      <c r="AXO865" s="399"/>
      <c r="AXP865" s="399"/>
      <c r="AXQ865" s="399"/>
      <c r="AXR865" s="399"/>
      <c r="AXS865" s="399"/>
      <c r="AXT865" s="399"/>
      <c r="AXU865" s="399"/>
      <c r="AXV865" s="399"/>
      <c r="AXW865" s="399"/>
      <c r="AXX865" s="399"/>
      <c r="AXY865" s="399"/>
      <c r="AXZ865" s="399"/>
      <c r="AYA865" s="399"/>
      <c r="AYB865" s="399"/>
      <c r="AYC865" s="399"/>
      <c r="AYD865" s="399"/>
      <c r="AYE865" s="399"/>
      <c r="AYF865" s="399"/>
      <c r="AYG865" s="399"/>
      <c r="AYH865" s="399"/>
      <c r="AYI865" s="399"/>
      <c r="AYJ865" s="399"/>
      <c r="AYK865" s="399"/>
      <c r="AYL865" s="399"/>
      <c r="AYM865" s="399"/>
      <c r="AYN865" s="399"/>
      <c r="AYO865" s="399"/>
      <c r="AYP865" s="399"/>
      <c r="AYQ865" s="399"/>
      <c r="AYR865" s="399"/>
      <c r="AYS865" s="399"/>
      <c r="AYT865" s="399"/>
      <c r="AYU865" s="399"/>
      <c r="AYV865" s="399"/>
      <c r="AYW865" s="399"/>
      <c r="AYX865" s="399"/>
      <c r="AYY865" s="399"/>
      <c r="AYZ865" s="399"/>
      <c r="AZA865" s="399"/>
      <c r="AZB865" s="399"/>
      <c r="AZC865" s="399"/>
      <c r="AZD865" s="399"/>
      <c r="AZE865" s="399"/>
      <c r="AZF865" s="399"/>
      <c r="AZG865" s="399"/>
      <c r="AZH865" s="399"/>
      <c r="AZI865" s="399"/>
      <c r="AZJ865" s="399"/>
      <c r="AZK865" s="399"/>
      <c r="AZL865" s="399"/>
      <c r="AZM865" s="399"/>
      <c r="AZN865" s="399"/>
      <c r="AZO865" s="399"/>
      <c r="AZP865" s="399"/>
      <c r="AZQ865" s="399"/>
      <c r="AZR865" s="399"/>
      <c r="AZS865" s="399"/>
      <c r="AZT865" s="399"/>
      <c r="AZU865" s="399"/>
      <c r="AZV865" s="399"/>
      <c r="AZW865" s="399"/>
      <c r="AZX865" s="399"/>
      <c r="AZY865" s="399"/>
      <c r="AZZ865" s="399"/>
      <c r="BAA865" s="399"/>
      <c r="BAB865" s="399"/>
      <c r="BAC865" s="399"/>
      <c r="BAD865" s="399"/>
      <c r="BAE865" s="399"/>
      <c r="BAF865" s="399"/>
      <c r="BAG865" s="399"/>
      <c r="BAH865" s="399"/>
      <c r="BAI865" s="399"/>
      <c r="BAJ865" s="399"/>
      <c r="BAK865" s="399"/>
      <c r="BAL865" s="399"/>
      <c r="BAM865" s="399"/>
      <c r="BAN865" s="399"/>
      <c r="BAO865" s="399"/>
      <c r="BAP865" s="399"/>
      <c r="BAQ865" s="399"/>
      <c r="BAR865" s="399"/>
      <c r="BAS865" s="399"/>
      <c r="BAT865" s="399"/>
      <c r="BAU865" s="399"/>
      <c r="BAV865" s="399"/>
      <c r="BAW865" s="399"/>
      <c r="BAX865" s="399"/>
      <c r="BAY865" s="399"/>
      <c r="BAZ865" s="399"/>
      <c r="BBA865" s="399"/>
      <c r="BBB865" s="399"/>
      <c r="BBC865" s="399"/>
      <c r="BBD865" s="399"/>
      <c r="BBE865" s="399"/>
      <c r="BBF865" s="399"/>
      <c r="BBG865" s="399"/>
      <c r="BBH865" s="399"/>
      <c r="BBI865" s="399"/>
      <c r="BBJ865" s="399"/>
      <c r="BBK865" s="399"/>
      <c r="BBL865" s="399"/>
      <c r="BBM865" s="399"/>
      <c r="BBN865" s="399"/>
      <c r="BBO865" s="399"/>
      <c r="BBP865" s="399"/>
      <c r="BBQ865" s="399"/>
      <c r="BBR865" s="399"/>
      <c r="BBS865" s="399"/>
      <c r="BBT865" s="399"/>
      <c r="BBU865" s="399"/>
      <c r="BBV865" s="399"/>
      <c r="BBW865" s="399"/>
      <c r="BBX865" s="399"/>
      <c r="BBY865" s="399"/>
      <c r="BBZ865" s="399"/>
      <c r="BCA865" s="399"/>
      <c r="BCB865" s="399"/>
      <c r="BCC865" s="399"/>
      <c r="BCD865" s="399"/>
      <c r="BCE865" s="399"/>
      <c r="BCF865" s="399"/>
      <c r="BCG865" s="399"/>
      <c r="BCH865" s="399"/>
      <c r="BCI865" s="399"/>
      <c r="BCJ865" s="399"/>
      <c r="BCK865" s="399"/>
      <c r="BCL865" s="399"/>
      <c r="BCM865" s="399"/>
      <c r="BCN865" s="399"/>
      <c r="BCO865" s="399"/>
      <c r="BCP865" s="399"/>
      <c r="BCQ865" s="399"/>
      <c r="BCR865" s="399"/>
      <c r="BCS865" s="399"/>
      <c r="BCT865" s="399"/>
      <c r="BCU865" s="399"/>
      <c r="BCV865" s="399"/>
      <c r="BCW865" s="399"/>
      <c r="BCX865" s="399"/>
      <c r="BCY865" s="399"/>
      <c r="BCZ865" s="399"/>
      <c r="BDA865" s="399"/>
      <c r="BDB865" s="399"/>
      <c r="BDC865" s="399"/>
      <c r="BDD865" s="399"/>
      <c r="BDE865" s="399"/>
      <c r="BDF865" s="399"/>
      <c r="BDG865" s="399"/>
      <c r="BDH865" s="399"/>
      <c r="BDI865" s="399"/>
      <c r="BDJ865" s="399"/>
      <c r="BDK865" s="399"/>
      <c r="BDL865" s="399"/>
      <c r="BDM865" s="399"/>
      <c r="BDN865" s="399"/>
      <c r="BDO865" s="399"/>
      <c r="BDP865" s="399"/>
      <c r="BDQ865" s="399"/>
      <c r="BDR865" s="399"/>
      <c r="BDS865" s="399"/>
      <c r="BDT865" s="399"/>
      <c r="BDU865" s="399"/>
      <c r="BDV865" s="399"/>
      <c r="BDW865" s="399"/>
      <c r="BDX865" s="399"/>
      <c r="BDY865" s="399"/>
      <c r="BDZ865" s="399"/>
      <c r="BEA865" s="399"/>
      <c r="BEB865" s="399"/>
      <c r="BEC865" s="399"/>
      <c r="BED865" s="399"/>
      <c r="BEE865" s="399"/>
      <c r="BEF865" s="399"/>
      <c r="BEG865" s="399"/>
      <c r="BEH865" s="399"/>
      <c r="BEI865" s="399"/>
      <c r="BEJ865" s="399"/>
      <c r="BEK865" s="399"/>
      <c r="BEL865" s="399"/>
      <c r="BEM865" s="399"/>
      <c r="BEN865" s="399"/>
      <c r="BEO865" s="399"/>
      <c r="BEP865" s="399"/>
      <c r="BEQ865" s="399"/>
      <c r="BER865" s="399"/>
      <c r="BES865" s="399"/>
      <c r="BET865" s="399"/>
      <c r="BEU865" s="399"/>
      <c r="BEV865" s="399"/>
      <c r="BEW865" s="399"/>
      <c r="BEX865" s="399"/>
      <c r="BEY865" s="399"/>
      <c r="BEZ865" s="399"/>
      <c r="BFA865" s="399"/>
      <c r="BFB865" s="399"/>
      <c r="BFC865" s="399"/>
      <c r="BFD865" s="399"/>
      <c r="BFE865" s="399"/>
      <c r="BFF865" s="399"/>
      <c r="BFG865" s="399"/>
      <c r="BFH865" s="399"/>
      <c r="BFI865" s="399"/>
      <c r="BFJ865" s="399"/>
      <c r="BFK865" s="399"/>
      <c r="BFL865" s="399"/>
      <c r="BFM865" s="399"/>
      <c r="BFN865" s="399"/>
      <c r="BFO865" s="399"/>
      <c r="BFP865" s="399"/>
      <c r="BFQ865" s="399"/>
      <c r="BFR865" s="399"/>
      <c r="BFS865" s="399"/>
      <c r="BFT865" s="399"/>
      <c r="BFU865" s="399"/>
      <c r="BFV865" s="399"/>
      <c r="BFW865" s="399"/>
      <c r="BFX865" s="399"/>
      <c r="BFY865" s="399"/>
      <c r="BFZ865" s="399"/>
      <c r="BGA865" s="399"/>
      <c r="BGB865" s="399"/>
      <c r="BGC865" s="399"/>
      <c r="BGD865" s="399"/>
      <c r="BGE865" s="399"/>
      <c r="BGF865" s="399"/>
      <c r="BGG865" s="399"/>
      <c r="BGH865" s="399"/>
      <c r="BGI865" s="399"/>
      <c r="BGJ865" s="399"/>
      <c r="BGK865" s="399"/>
      <c r="BGL865" s="399"/>
      <c r="BGM865" s="399"/>
      <c r="BGN865" s="399"/>
      <c r="BGO865" s="399"/>
      <c r="BGP865" s="399"/>
      <c r="BGQ865" s="399"/>
      <c r="BGR865" s="399"/>
      <c r="BGS865" s="399"/>
      <c r="BGT865" s="399"/>
      <c r="BGU865" s="399"/>
      <c r="BGV865" s="399"/>
      <c r="BGW865" s="399"/>
      <c r="BGX865" s="399"/>
      <c r="BGY865" s="399"/>
      <c r="BGZ865" s="399"/>
      <c r="BHA865" s="399"/>
      <c r="BHB865" s="399"/>
      <c r="BHC865" s="399"/>
      <c r="BHD865" s="399"/>
      <c r="BHE865" s="399"/>
      <c r="BHF865" s="399"/>
      <c r="BHG865" s="399"/>
      <c r="BHH865" s="399"/>
      <c r="BHI865" s="399"/>
      <c r="BHJ865" s="399"/>
      <c r="BHK865" s="399"/>
      <c r="BHL865" s="399"/>
      <c r="BHM865" s="399"/>
      <c r="BHN865" s="399"/>
      <c r="BHO865" s="399"/>
      <c r="BHP865" s="399"/>
      <c r="BHQ865" s="399"/>
      <c r="BHR865" s="399"/>
      <c r="BHS865" s="399"/>
      <c r="BHT865" s="399"/>
      <c r="BHU865" s="399"/>
      <c r="BHV865" s="399"/>
      <c r="BHW865" s="399"/>
      <c r="BHX865" s="399"/>
      <c r="BHY865" s="399"/>
      <c r="BHZ865" s="399"/>
      <c r="BIA865" s="399"/>
      <c r="BIB865" s="399"/>
      <c r="BIC865" s="399"/>
      <c r="BID865" s="399"/>
      <c r="BIE865" s="399"/>
      <c r="BIF865" s="399"/>
      <c r="BIG865" s="399"/>
      <c r="BIH865" s="399"/>
      <c r="BII865" s="399"/>
      <c r="BIJ865" s="399"/>
      <c r="BIK865" s="399"/>
      <c r="BIL865" s="399"/>
      <c r="BIM865" s="399"/>
      <c r="BIN865" s="399"/>
      <c r="BIO865" s="399"/>
      <c r="BIP865" s="399"/>
      <c r="BIQ865" s="399"/>
      <c r="BIR865" s="399"/>
      <c r="BIS865" s="399"/>
      <c r="BIT865" s="399"/>
      <c r="BIU865" s="399"/>
      <c r="BIV865" s="399"/>
      <c r="BIW865" s="399"/>
      <c r="BIX865" s="399"/>
      <c r="BIY865" s="399"/>
      <c r="BIZ865" s="399"/>
      <c r="BJA865" s="399"/>
      <c r="BJB865" s="399"/>
      <c r="BJC865" s="399"/>
      <c r="BJD865" s="399"/>
      <c r="BJE865" s="399"/>
      <c r="BJF865" s="399"/>
      <c r="BJG865" s="399"/>
      <c r="BJH865" s="399"/>
      <c r="BJI865" s="399"/>
      <c r="BJJ865" s="399"/>
      <c r="BJK865" s="399"/>
      <c r="BJL865" s="399"/>
      <c r="BJM865" s="399"/>
      <c r="BJN865" s="399"/>
      <c r="BJO865" s="399"/>
      <c r="BJP865" s="399"/>
      <c r="BJQ865" s="399"/>
      <c r="BJR865" s="399"/>
      <c r="BJS865" s="399"/>
      <c r="BJT865" s="399"/>
      <c r="BJU865" s="399"/>
      <c r="BJV865" s="399"/>
      <c r="BJW865" s="399"/>
      <c r="BJX865" s="399"/>
      <c r="BJY865" s="399"/>
      <c r="BJZ865" s="399"/>
      <c r="BKA865" s="399"/>
      <c r="BKB865" s="399"/>
      <c r="BKC865" s="399"/>
      <c r="BKD865" s="399"/>
      <c r="BKE865" s="399"/>
      <c r="BKF865" s="399"/>
      <c r="BKG865" s="399"/>
      <c r="BKH865" s="399"/>
      <c r="BKI865" s="399"/>
      <c r="BKJ865" s="399"/>
      <c r="BKK865" s="399"/>
      <c r="BKL865" s="399"/>
      <c r="BKM865" s="399"/>
      <c r="BKN865" s="399"/>
      <c r="BKO865" s="399"/>
      <c r="BKP865" s="399"/>
      <c r="BKQ865" s="399"/>
      <c r="BKR865" s="399"/>
      <c r="BKS865" s="399"/>
      <c r="BKT865" s="399"/>
      <c r="BKU865" s="399"/>
      <c r="BKV865" s="399"/>
      <c r="BKW865" s="399"/>
      <c r="BKX865" s="399"/>
      <c r="BKY865" s="399"/>
      <c r="BKZ865" s="399"/>
      <c r="BLA865" s="399"/>
      <c r="BLB865" s="399"/>
      <c r="BLC865" s="399"/>
      <c r="BLD865" s="399"/>
      <c r="BLE865" s="399"/>
      <c r="BLF865" s="399"/>
      <c r="BLG865" s="399"/>
      <c r="BLH865" s="399"/>
      <c r="BLI865" s="399"/>
      <c r="BLJ865" s="399"/>
      <c r="BLK865" s="399"/>
      <c r="BLL865" s="399"/>
      <c r="BLM865" s="399"/>
      <c r="BLN865" s="399"/>
      <c r="BLO865" s="399"/>
      <c r="BLP865" s="399"/>
      <c r="BLQ865" s="399"/>
      <c r="BLR865" s="399"/>
      <c r="BLS865" s="399"/>
      <c r="BLT865" s="399"/>
      <c r="BLU865" s="399"/>
      <c r="BLV865" s="399"/>
      <c r="BLW865" s="399"/>
      <c r="BLX865" s="399"/>
      <c r="BLY865" s="399"/>
      <c r="BLZ865" s="399"/>
      <c r="BMA865" s="399"/>
      <c r="BMB865" s="399"/>
      <c r="BMC865" s="399"/>
      <c r="BMD865" s="399"/>
      <c r="BME865" s="399"/>
      <c r="BMF865" s="399"/>
      <c r="BMG865" s="399"/>
      <c r="BMH865" s="399"/>
      <c r="BMI865" s="399"/>
      <c r="BMJ865" s="399"/>
      <c r="BMK865" s="399"/>
      <c r="BML865" s="399"/>
      <c r="BMM865" s="399"/>
      <c r="BMN865" s="399"/>
      <c r="BMO865" s="399"/>
      <c r="BMP865" s="399"/>
      <c r="BMQ865" s="399"/>
      <c r="BMR865" s="399"/>
      <c r="BMS865" s="399"/>
      <c r="BMT865" s="399"/>
      <c r="BMU865" s="399"/>
      <c r="BMV865" s="399"/>
      <c r="BMW865" s="399"/>
      <c r="BMX865" s="399"/>
      <c r="BMY865" s="399"/>
      <c r="BMZ865" s="399"/>
      <c r="BNA865" s="399"/>
      <c r="BNB865" s="399"/>
      <c r="BNC865" s="399"/>
      <c r="BND865" s="399"/>
      <c r="BNE865" s="399"/>
      <c r="BNF865" s="399"/>
      <c r="BNG865" s="399"/>
      <c r="BNH865" s="399"/>
      <c r="BNI865" s="399"/>
      <c r="BNJ865" s="399"/>
      <c r="BNK865" s="399"/>
      <c r="BNL865" s="399"/>
      <c r="BNM865" s="399"/>
      <c r="BNN865" s="399"/>
      <c r="BNO865" s="399"/>
      <c r="BNP865" s="399"/>
      <c r="BNQ865" s="399"/>
      <c r="BNR865" s="399"/>
      <c r="BNS865" s="399"/>
      <c r="BNT865" s="399"/>
      <c r="BNU865" s="399"/>
      <c r="BNV865" s="399"/>
      <c r="BNW865" s="399"/>
      <c r="BNX865" s="399"/>
      <c r="BNY865" s="399"/>
      <c r="BNZ865" s="399"/>
      <c r="BOA865" s="399"/>
      <c r="BOB865" s="399"/>
      <c r="BOC865" s="399"/>
      <c r="BOD865" s="399"/>
      <c r="BOE865" s="399"/>
      <c r="BOF865" s="399"/>
      <c r="BOG865" s="399"/>
      <c r="BOH865" s="399"/>
      <c r="BOI865" s="399"/>
      <c r="BOJ865" s="399"/>
      <c r="BOK865" s="399"/>
      <c r="BOL865" s="399"/>
      <c r="BOM865" s="399"/>
      <c r="BON865" s="399"/>
      <c r="BOO865" s="399"/>
      <c r="BOP865" s="399"/>
      <c r="BOQ865" s="399"/>
      <c r="BOR865" s="399"/>
      <c r="BOS865" s="399"/>
      <c r="BOT865" s="399"/>
      <c r="BOU865" s="399"/>
      <c r="BOV865" s="399"/>
      <c r="BOW865" s="399"/>
      <c r="BOX865" s="399"/>
      <c r="BOY865" s="399"/>
      <c r="BOZ865" s="399"/>
      <c r="BPA865" s="399"/>
      <c r="BPB865" s="399"/>
      <c r="BPC865" s="399"/>
      <c r="BPD865" s="399"/>
      <c r="BPE865" s="399"/>
      <c r="BPF865" s="399"/>
      <c r="BPG865" s="399"/>
      <c r="BPH865" s="399"/>
      <c r="BPI865" s="399"/>
      <c r="BPJ865" s="399"/>
      <c r="BPK865" s="399"/>
      <c r="BPL865" s="399"/>
      <c r="BPM865" s="399"/>
      <c r="BPN865" s="399"/>
      <c r="BPO865" s="399"/>
      <c r="BPP865" s="399"/>
      <c r="BPQ865" s="399"/>
      <c r="BPR865" s="399"/>
      <c r="BPS865" s="399"/>
      <c r="BPT865" s="399"/>
      <c r="BPU865" s="399"/>
      <c r="BPV865" s="399"/>
      <c r="BPW865" s="399"/>
      <c r="BPX865" s="399"/>
      <c r="BPY865" s="399"/>
      <c r="BPZ865" s="399"/>
      <c r="BQA865" s="399"/>
      <c r="BQB865" s="399"/>
      <c r="BQC865" s="399"/>
      <c r="BQD865" s="399"/>
      <c r="BQE865" s="399"/>
      <c r="BQF865" s="399"/>
      <c r="BQG865" s="399"/>
      <c r="BQH865" s="399"/>
      <c r="BQI865" s="399"/>
      <c r="BQJ865" s="399"/>
      <c r="BQK865" s="399"/>
      <c r="BQL865" s="399"/>
      <c r="BQM865" s="399"/>
      <c r="BQN865" s="399"/>
      <c r="BQO865" s="399"/>
      <c r="BQP865" s="399"/>
      <c r="BQQ865" s="399"/>
      <c r="BQR865" s="399"/>
      <c r="BQS865" s="399"/>
      <c r="BQT865" s="399"/>
      <c r="BQU865" s="399"/>
      <c r="BQV865" s="399"/>
      <c r="BQW865" s="399"/>
      <c r="BQX865" s="399"/>
      <c r="BQY865" s="399"/>
      <c r="BQZ865" s="399"/>
      <c r="BRA865" s="399"/>
      <c r="BRB865" s="399"/>
      <c r="BRC865" s="399"/>
      <c r="BRD865" s="399"/>
      <c r="BRE865" s="399"/>
      <c r="BRF865" s="399"/>
      <c r="BRG865" s="399"/>
      <c r="BRH865" s="399"/>
      <c r="BRI865" s="399"/>
      <c r="BRJ865" s="399"/>
      <c r="BRK865" s="399"/>
      <c r="BRL865" s="399"/>
      <c r="BRM865" s="399"/>
      <c r="BRN865" s="399"/>
      <c r="BRO865" s="399"/>
      <c r="BRP865" s="399"/>
      <c r="BRQ865" s="399"/>
      <c r="BRR865" s="399"/>
      <c r="BRS865" s="399"/>
      <c r="BRT865" s="399"/>
      <c r="BRU865" s="399"/>
      <c r="BRV865" s="399"/>
      <c r="BRW865" s="399"/>
      <c r="BRX865" s="399"/>
      <c r="BRY865" s="399"/>
      <c r="BRZ865" s="399"/>
      <c r="BSA865" s="399"/>
      <c r="BSB865" s="399"/>
      <c r="BSC865" s="399"/>
      <c r="BSD865" s="399"/>
      <c r="BSE865" s="399"/>
      <c r="BSF865" s="399"/>
      <c r="BSG865" s="399"/>
      <c r="BSH865" s="399"/>
      <c r="BSI865" s="399"/>
      <c r="BSJ865" s="399"/>
      <c r="BSK865" s="399"/>
      <c r="BSL865" s="399"/>
      <c r="BSM865" s="399"/>
      <c r="BSN865" s="399"/>
      <c r="BSO865" s="399"/>
      <c r="BSP865" s="399"/>
      <c r="BSQ865" s="399"/>
      <c r="BSR865" s="399"/>
      <c r="BSS865" s="399"/>
      <c r="BST865" s="399"/>
      <c r="BSU865" s="399"/>
      <c r="BSV865" s="399"/>
      <c r="BSW865" s="399"/>
      <c r="BSX865" s="399"/>
      <c r="BSY865" s="399"/>
      <c r="BSZ865" s="399"/>
      <c r="BTA865" s="399"/>
      <c r="BTB865" s="399"/>
      <c r="BTC865" s="399"/>
      <c r="BTD865" s="399"/>
      <c r="BTE865" s="399"/>
      <c r="BTF865" s="399"/>
      <c r="BTG865" s="399"/>
      <c r="BTH865" s="399"/>
      <c r="BTI865" s="399"/>
      <c r="BTJ865" s="399"/>
      <c r="BTK865" s="399"/>
      <c r="BTL865" s="399"/>
      <c r="BTM865" s="399"/>
      <c r="BTN865" s="399"/>
      <c r="BTO865" s="399"/>
      <c r="BTP865" s="399"/>
      <c r="BTQ865" s="399"/>
      <c r="BTR865" s="399"/>
      <c r="BTS865" s="399"/>
      <c r="BTT865" s="399"/>
      <c r="BTU865" s="399"/>
      <c r="BTV865" s="399"/>
      <c r="BTW865" s="399"/>
      <c r="BTX865" s="399"/>
      <c r="BTY865" s="399"/>
      <c r="BTZ865" s="399"/>
      <c r="BUA865" s="399"/>
      <c r="BUB865" s="399"/>
      <c r="BUC865" s="399"/>
      <c r="BUD865" s="399"/>
      <c r="BUE865" s="399"/>
      <c r="BUF865" s="399"/>
      <c r="BUG865" s="399"/>
      <c r="BUH865" s="399"/>
      <c r="BUI865" s="399"/>
      <c r="BUJ865" s="399"/>
      <c r="BUK865" s="399"/>
      <c r="BUL865" s="399"/>
      <c r="BUM865" s="399"/>
      <c r="BUN865" s="399"/>
      <c r="BUO865" s="399"/>
      <c r="BUP865" s="399"/>
      <c r="BUQ865" s="399"/>
      <c r="BUR865" s="399"/>
      <c r="BUS865" s="399"/>
      <c r="BUT865" s="399"/>
      <c r="BUU865" s="399"/>
      <c r="BUV865" s="399"/>
      <c r="BUW865" s="399"/>
      <c r="BUX865" s="399"/>
      <c r="BUY865" s="399"/>
      <c r="BUZ865" s="399"/>
      <c r="BVA865" s="399"/>
      <c r="BVB865" s="399"/>
      <c r="BVC865" s="399"/>
      <c r="BVD865" s="399"/>
      <c r="BVE865" s="399"/>
      <c r="BVF865" s="399"/>
      <c r="BVG865" s="399"/>
      <c r="BVH865" s="399"/>
      <c r="BVI865" s="399"/>
      <c r="BVJ865" s="399"/>
      <c r="BVK865" s="399"/>
      <c r="BVL865" s="399"/>
      <c r="BVM865" s="399"/>
      <c r="BVN865" s="399"/>
      <c r="BVO865" s="399"/>
      <c r="BVP865" s="399"/>
      <c r="BVQ865" s="399"/>
      <c r="BVR865" s="399"/>
      <c r="BVS865" s="399"/>
      <c r="BVT865" s="399"/>
      <c r="BVU865" s="399"/>
      <c r="BVV865" s="399"/>
      <c r="BVW865" s="399"/>
      <c r="BVX865" s="399"/>
      <c r="BVY865" s="399"/>
      <c r="BVZ865" s="399"/>
      <c r="BWA865" s="399"/>
      <c r="BWB865" s="399"/>
      <c r="BWC865" s="399"/>
      <c r="BWD865" s="399"/>
      <c r="BWE865" s="399"/>
      <c r="BWF865" s="399"/>
      <c r="BWG865" s="399"/>
      <c r="BWH865" s="399"/>
      <c r="BWI865" s="399"/>
      <c r="BWJ865" s="399"/>
      <c r="BWK865" s="399"/>
      <c r="BWL865" s="399"/>
      <c r="BWM865" s="399"/>
      <c r="BWN865" s="399"/>
      <c r="BWO865" s="399"/>
      <c r="BWP865" s="399"/>
      <c r="BWQ865" s="399"/>
      <c r="BWR865" s="399"/>
      <c r="BWS865" s="399"/>
      <c r="BWT865" s="399"/>
      <c r="BWU865" s="399"/>
      <c r="BWV865" s="399"/>
      <c r="BWW865" s="399"/>
      <c r="BWX865" s="399"/>
      <c r="BWY865" s="399"/>
      <c r="BWZ865" s="399"/>
      <c r="BXA865" s="399"/>
      <c r="BXB865" s="399"/>
      <c r="BXC865" s="399"/>
      <c r="BXD865" s="399"/>
      <c r="BXE865" s="399"/>
      <c r="BXF865" s="399"/>
      <c r="BXG865" s="399"/>
      <c r="BXH865" s="399"/>
      <c r="BXI865" s="399"/>
      <c r="BXJ865" s="399"/>
      <c r="BXK865" s="399"/>
      <c r="BXL865" s="399"/>
      <c r="BXM865" s="399"/>
      <c r="BXN865" s="399"/>
      <c r="BXO865" s="399"/>
      <c r="BXP865" s="399"/>
      <c r="BXQ865" s="399"/>
      <c r="BXR865" s="399"/>
      <c r="BXS865" s="399"/>
      <c r="BXT865" s="399"/>
      <c r="BXU865" s="399"/>
      <c r="BXV865" s="399"/>
      <c r="BXW865" s="399"/>
      <c r="BXX865" s="399"/>
      <c r="BXY865" s="399"/>
      <c r="BXZ865" s="399"/>
      <c r="BYA865" s="399"/>
      <c r="BYB865" s="399"/>
      <c r="BYC865" s="399"/>
      <c r="BYD865" s="399"/>
      <c r="BYE865" s="399"/>
      <c r="BYF865" s="399"/>
      <c r="BYG865" s="399"/>
      <c r="BYH865" s="399"/>
      <c r="BYI865" s="399"/>
      <c r="BYJ865" s="399"/>
      <c r="BYK865" s="399"/>
      <c r="BYL865" s="399"/>
      <c r="BYM865" s="399"/>
      <c r="BYN865" s="399"/>
      <c r="BYO865" s="399"/>
      <c r="BYP865" s="399"/>
      <c r="BYQ865" s="399"/>
      <c r="BYR865" s="399"/>
      <c r="BYS865" s="399"/>
      <c r="BYT865" s="399"/>
      <c r="BYU865" s="399"/>
      <c r="BYV865" s="399"/>
      <c r="BYW865" s="399"/>
      <c r="BYX865" s="399"/>
      <c r="BYY865" s="399"/>
      <c r="BYZ865" s="399"/>
      <c r="BZA865" s="399"/>
      <c r="BZB865" s="399"/>
      <c r="BZC865" s="399"/>
      <c r="BZD865" s="399"/>
      <c r="BZE865" s="399"/>
      <c r="BZF865" s="399"/>
      <c r="BZG865" s="399"/>
      <c r="BZH865" s="399"/>
      <c r="BZI865" s="399"/>
      <c r="BZJ865" s="399"/>
      <c r="BZK865" s="399"/>
      <c r="BZL865" s="399"/>
      <c r="BZM865" s="399"/>
      <c r="BZN865" s="399"/>
      <c r="BZO865" s="399"/>
      <c r="BZP865" s="399"/>
      <c r="BZQ865" s="399"/>
      <c r="BZR865" s="399"/>
      <c r="BZS865" s="399"/>
      <c r="BZT865" s="399"/>
      <c r="BZU865" s="399"/>
      <c r="BZV865" s="399"/>
      <c r="BZW865" s="399"/>
      <c r="BZX865" s="399"/>
      <c r="BZY865" s="399"/>
      <c r="BZZ865" s="399"/>
      <c r="CAA865" s="399"/>
      <c r="CAB865" s="399"/>
      <c r="CAC865" s="399"/>
      <c r="CAD865" s="399"/>
      <c r="CAE865" s="399"/>
      <c r="CAF865" s="399"/>
      <c r="CAG865" s="399"/>
      <c r="CAH865" s="399"/>
      <c r="CAI865" s="399"/>
      <c r="CAJ865" s="399"/>
      <c r="CAK865" s="399"/>
      <c r="CAL865" s="399"/>
      <c r="CAM865" s="399"/>
      <c r="CAN865" s="399"/>
      <c r="CAO865" s="399"/>
      <c r="CAP865" s="399"/>
      <c r="CAQ865" s="399"/>
      <c r="CAR865" s="399"/>
      <c r="CAS865" s="399"/>
      <c r="CAT865" s="399"/>
      <c r="CAU865" s="399"/>
      <c r="CAV865" s="399"/>
      <c r="CAW865" s="399"/>
      <c r="CAX865" s="399"/>
      <c r="CAY865" s="399"/>
      <c r="CAZ865" s="399"/>
      <c r="CBA865" s="399"/>
      <c r="CBB865" s="399"/>
      <c r="CBC865" s="399"/>
      <c r="CBD865" s="399"/>
      <c r="CBE865" s="399"/>
      <c r="CBF865" s="399"/>
      <c r="CBG865" s="399"/>
      <c r="CBH865" s="399"/>
      <c r="CBI865" s="399"/>
      <c r="CBJ865" s="399"/>
      <c r="CBK865" s="399"/>
      <c r="CBL865" s="399"/>
      <c r="CBM865" s="399"/>
      <c r="CBN865" s="399"/>
      <c r="CBO865" s="399"/>
      <c r="CBP865" s="399"/>
      <c r="CBQ865" s="399"/>
      <c r="CBR865" s="399"/>
      <c r="CBS865" s="399"/>
      <c r="CBT865" s="399"/>
      <c r="CBU865" s="399"/>
      <c r="CBV865" s="399"/>
      <c r="CBW865" s="399"/>
      <c r="CBX865" s="399"/>
      <c r="CBY865" s="399"/>
      <c r="CBZ865" s="399"/>
      <c r="CCA865" s="399"/>
      <c r="CCB865" s="399"/>
      <c r="CCC865" s="399"/>
      <c r="CCD865" s="399"/>
      <c r="CCE865" s="399"/>
      <c r="CCF865" s="399"/>
      <c r="CCG865" s="399"/>
      <c r="CCH865" s="399"/>
      <c r="CCI865" s="399"/>
      <c r="CCJ865" s="399"/>
      <c r="CCK865" s="399"/>
      <c r="CCL865" s="399"/>
      <c r="CCM865" s="399"/>
      <c r="CCN865" s="399"/>
      <c r="CCO865" s="399"/>
      <c r="CCP865" s="399"/>
      <c r="CCQ865" s="399"/>
      <c r="CCR865" s="399"/>
      <c r="CCS865" s="399"/>
      <c r="CCT865" s="399"/>
      <c r="CCU865" s="399"/>
      <c r="CCV865" s="399"/>
      <c r="CCW865" s="399"/>
      <c r="CCX865" s="399"/>
      <c r="CCY865" s="399"/>
      <c r="CCZ865" s="399"/>
      <c r="CDA865" s="399"/>
      <c r="CDB865" s="399"/>
      <c r="CDC865" s="399"/>
      <c r="CDD865" s="399"/>
      <c r="CDE865" s="399"/>
      <c r="CDF865" s="399"/>
      <c r="CDG865" s="399"/>
      <c r="CDH865" s="399"/>
      <c r="CDI865" s="399"/>
      <c r="CDJ865" s="399"/>
      <c r="CDK865" s="399"/>
      <c r="CDL865" s="399"/>
      <c r="CDM865" s="399"/>
      <c r="CDN865" s="399"/>
      <c r="CDO865" s="399"/>
      <c r="CDP865" s="399"/>
      <c r="CDQ865" s="399"/>
      <c r="CDR865" s="399"/>
      <c r="CDS865" s="399"/>
      <c r="CDT865" s="399"/>
      <c r="CDU865" s="399"/>
      <c r="CDV865" s="399"/>
      <c r="CDW865" s="399"/>
      <c r="CDX865" s="399"/>
      <c r="CDY865" s="399"/>
      <c r="CDZ865" s="399"/>
      <c r="CEA865" s="399"/>
      <c r="CEB865" s="399"/>
      <c r="CEC865" s="399"/>
      <c r="CED865" s="399"/>
      <c r="CEE865" s="399"/>
      <c r="CEF865" s="399"/>
      <c r="CEG865" s="399"/>
      <c r="CEH865" s="399"/>
      <c r="CEI865" s="399"/>
      <c r="CEJ865" s="399"/>
      <c r="CEK865" s="399"/>
      <c r="CEL865" s="399"/>
      <c r="CEM865" s="399"/>
      <c r="CEN865" s="399"/>
      <c r="CEO865" s="399"/>
      <c r="CEP865" s="399"/>
      <c r="CEQ865" s="399"/>
      <c r="CER865" s="399"/>
      <c r="CES865" s="399"/>
      <c r="CET865" s="399"/>
      <c r="CEU865" s="399"/>
      <c r="CEV865" s="399"/>
      <c r="CEW865" s="399"/>
      <c r="CEX865" s="399"/>
      <c r="CEY865" s="399"/>
      <c r="CEZ865" s="399"/>
      <c r="CFA865" s="399"/>
      <c r="CFB865" s="399"/>
      <c r="CFC865" s="399"/>
      <c r="CFD865" s="399"/>
      <c r="CFE865" s="399"/>
      <c r="CFF865" s="399"/>
      <c r="CFG865" s="399"/>
      <c r="CFH865" s="399"/>
      <c r="CFI865" s="399"/>
      <c r="CFJ865" s="399"/>
      <c r="CFK865" s="399"/>
      <c r="CFL865" s="399"/>
      <c r="CFM865" s="399"/>
      <c r="CFN865" s="399"/>
      <c r="CFO865" s="399"/>
      <c r="CFP865" s="399"/>
      <c r="CFQ865" s="399"/>
      <c r="CFR865" s="399"/>
      <c r="CFS865" s="399"/>
      <c r="CFT865" s="399"/>
      <c r="CFU865" s="399"/>
      <c r="CFV865" s="399"/>
      <c r="CFW865" s="399"/>
      <c r="CFX865" s="399"/>
      <c r="CFY865" s="399"/>
      <c r="CFZ865" s="399"/>
      <c r="CGA865" s="399"/>
      <c r="CGB865" s="399"/>
      <c r="CGC865" s="399"/>
      <c r="CGD865" s="399"/>
      <c r="CGE865" s="399"/>
      <c r="CGF865" s="399"/>
      <c r="CGG865" s="399"/>
      <c r="CGH865" s="399"/>
      <c r="CGI865" s="399"/>
      <c r="CGJ865" s="399"/>
      <c r="CGK865" s="399"/>
      <c r="CGL865" s="399"/>
      <c r="CGM865" s="399"/>
      <c r="CGN865" s="399"/>
      <c r="CGO865" s="399"/>
      <c r="CGP865" s="399"/>
      <c r="CGQ865" s="399"/>
      <c r="CGR865" s="399"/>
      <c r="CGS865" s="399"/>
      <c r="CGT865" s="399"/>
      <c r="CGU865" s="399"/>
      <c r="CGV865" s="399"/>
      <c r="CGW865" s="399"/>
      <c r="CGX865" s="399"/>
      <c r="CGY865" s="399"/>
      <c r="CGZ865" s="399"/>
      <c r="CHA865" s="399"/>
      <c r="CHB865" s="399"/>
      <c r="CHC865" s="399"/>
      <c r="CHD865" s="399"/>
      <c r="CHE865" s="399"/>
      <c r="CHF865" s="399"/>
      <c r="CHG865" s="399"/>
      <c r="CHH865" s="399"/>
      <c r="CHI865" s="399"/>
      <c r="CHJ865" s="399"/>
      <c r="CHK865" s="399"/>
      <c r="CHL865" s="399"/>
      <c r="CHM865" s="399"/>
      <c r="CHN865" s="399"/>
      <c r="CHO865" s="399"/>
      <c r="CHP865" s="399"/>
      <c r="CHQ865" s="399"/>
      <c r="CHR865" s="399"/>
      <c r="CHS865" s="399"/>
      <c r="CHT865" s="399"/>
      <c r="CHU865" s="399"/>
      <c r="CHV865" s="399"/>
      <c r="CHW865" s="399"/>
      <c r="CHX865" s="399"/>
      <c r="CHY865" s="399"/>
      <c r="CHZ865" s="399"/>
      <c r="CIA865" s="399"/>
      <c r="CIB865" s="399"/>
      <c r="CIC865" s="399"/>
      <c r="CID865" s="399"/>
      <c r="CIE865" s="399"/>
      <c r="CIF865" s="399"/>
      <c r="CIG865" s="399"/>
      <c r="CIH865" s="399"/>
      <c r="CII865" s="399"/>
      <c r="CIJ865" s="399"/>
      <c r="CIK865" s="399"/>
      <c r="CIL865" s="399"/>
      <c r="CIM865" s="399"/>
      <c r="CIN865" s="399"/>
      <c r="CIO865" s="399"/>
      <c r="CIP865" s="399"/>
      <c r="CIQ865" s="399"/>
      <c r="CIR865" s="399"/>
      <c r="CIS865" s="399"/>
      <c r="CIT865" s="399"/>
      <c r="CIU865" s="399"/>
      <c r="CIV865" s="399"/>
      <c r="CIW865" s="399"/>
      <c r="CIX865" s="399"/>
      <c r="CIY865" s="399"/>
      <c r="CIZ865" s="399"/>
      <c r="CJA865" s="399"/>
      <c r="CJB865" s="399"/>
      <c r="CJC865" s="399"/>
      <c r="CJD865" s="399"/>
      <c r="CJE865" s="399"/>
      <c r="CJF865" s="399"/>
      <c r="CJG865" s="399"/>
      <c r="CJH865" s="399"/>
      <c r="CJI865" s="399"/>
      <c r="CJJ865" s="399"/>
      <c r="CJK865" s="399"/>
      <c r="CJL865" s="399"/>
      <c r="CJM865" s="399"/>
      <c r="CJN865" s="399"/>
      <c r="CJO865" s="399"/>
      <c r="CJP865" s="399"/>
      <c r="CJQ865" s="399"/>
      <c r="CJR865" s="399"/>
      <c r="CJS865" s="399"/>
      <c r="CJT865" s="399"/>
      <c r="CJU865" s="399"/>
      <c r="CJV865" s="399"/>
      <c r="CJW865" s="399"/>
      <c r="CJX865" s="399"/>
      <c r="CJY865" s="399"/>
      <c r="CJZ865" s="399"/>
      <c r="CKA865" s="399"/>
      <c r="CKB865" s="399"/>
      <c r="CKC865" s="399"/>
      <c r="CKD865" s="399"/>
      <c r="CKE865" s="399"/>
      <c r="CKF865" s="399"/>
      <c r="CKG865" s="399"/>
      <c r="CKH865" s="399"/>
      <c r="CKI865" s="399"/>
      <c r="CKJ865" s="399"/>
      <c r="CKK865" s="399"/>
      <c r="CKL865" s="399"/>
      <c r="CKM865" s="399"/>
      <c r="CKN865" s="399"/>
      <c r="CKO865" s="399"/>
      <c r="CKP865" s="399"/>
      <c r="CKQ865" s="399"/>
      <c r="CKR865" s="399"/>
      <c r="CKS865" s="399"/>
      <c r="CKT865" s="399"/>
      <c r="CKU865" s="399"/>
      <c r="CKV865" s="399"/>
      <c r="CKW865" s="399"/>
      <c r="CKX865" s="399"/>
      <c r="CKY865" s="399"/>
      <c r="CKZ865" s="399"/>
      <c r="CLA865" s="399"/>
      <c r="CLB865" s="399"/>
      <c r="CLC865" s="399"/>
      <c r="CLD865" s="399"/>
      <c r="CLE865" s="399"/>
      <c r="CLF865" s="399"/>
      <c r="CLG865" s="399"/>
      <c r="CLH865" s="399"/>
      <c r="CLI865" s="399"/>
      <c r="CLJ865" s="399"/>
      <c r="CLK865" s="399"/>
      <c r="CLL865" s="399"/>
      <c r="CLM865" s="399"/>
      <c r="CLN865" s="399"/>
      <c r="CLO865" s="399"/>
      <c r="CLP865" s="399"/>
      <c r="CLQ865" s="399"/>
      <c r="CLR865" s="399"/>
      <c r="CLS865" s="399"/>
      <c r="CLT865" s="399"/>
      <c r="CLU865" s="399"/>
      <c r="CLV865" s="399"/>
      <c r="CLW865" s="399"/>
      <c r="CLX865" s="399"/>
      <c r="CLY865" s="399"/>
      <c r="CLZ865" s="399"/>
      <c r="CMA865" s="399"/>
      <c r="CMB865" s="399"/>
      <c r="CMC865" s="399"/>
      <c r="CMD865" s="399"/>
      <c r="CME865" s="399"/>
      <c r="CMF865" s="399"/>
      <c r="CMG865" s="399"/>
      <c r="CMH865" s="399"/>
      <c r="CMI865" s="399"/>
      <c r="CMJ865" s="399"/>
      <c r="CMK865" s="399"/>
      <c r="CML865" s="399"/>
      <c r="CMM865" s="399"/>
      <c r="CMN865" s="399"/>
      <c r="CMO865" s="399"/>
      <c r="CMP865" s="399"/>
      <c r="CMQ865" s="399"/>
      <c r="CMR865" s="399"/>
      <c r="CMS865" s="399"/>
      <c r="CMT865" s="399"/>
      <c r="CMU865" s="399"/>
      <c r="CMV865" s="399"/>
      <c r="CMW865" s="399"/>
      <c r="CMX865" s="399"/>
      <c r="CMY865" s="399"/>
      <c r="CMZ865" s="399"/>
      <c r="CNA865" s="399"/>
      <c r="CNB865" s="399"/>
      <c r="CNC865" s="399"/>
      <c r="CND865" s="399"/>
      <c r="CNE865" s="399"/>
      <c r="CNF865" s="399"/>
      <c r="CNG865" s="399"/>
      <c r="CNH865" s="399"/>
      <c r="CNI865" s="399"/>
      <c r="CNJ865" s="399"/>
      <c r="CNK865" s="399"/>
      <c r="CNL865" s="399"/>
      <c r="CNM865" s="399"/>
      <c r="CNN865" s="399"/>
      <c r="CNO865" s="399"/>
      <c r="CNP865" s="399"/>
      <c r="CNQ865" s="399"/>
      <c r="CNR865" s="399"/>
      <c r="CNS865" s="399"/>
      <c r="CNT865" s="399"/>
      <c r="CNU865" s="399"/>
      <c r="CNV865" s="399"/>
      <c r="CNW865" s="399"/>
      <c r="CNX865" s="399"/>
      <c r="CNY865" s="399"/>
      <c r="CNZ865" s="399"/>
      <c r="COA865" s="399"/>
      <c r="COB865" s="399"/>
      <c r="COC865" s="399"/>
      <c r="COD865" s="399"/>
      <c r="COE865" s="399"/>
      <c r="COF865" s="399"/>
      <c r="COG865" s="399"/>
      <c r="COH865" s="399"/>
      <c r="COI865" s="399"/>
      <c r="COJ865" s="399"/>
      <c r="COK865" s="399"/>
      <c r="COL865" s="399"/>
      <c r="COM865" s="399"/>
      <c r="CON865" s="399"/>
      <c r="COO865" s="399"/>
      <c r="COP865" s="399"/>
      <c r="COQ865" s="399"/>
      <c r="COR865" s="399"/>
      <c r="COS865" s="399"/>
      <c r="COT865" s="399"/>
      <c r="COU865" s="399"/>
      <c r="COV865" s="399"/>
      <c r="COW865" s="399"/>
      <c r="COX865" s="399"/>
      <c r="COY865" s="399"/>
      <c r="COZ865" s="399"/>
      <c r="CPA865" s="399"/>
      <c r="CPB865" s="399"/>
      <c r="CPC865" s="399"/>
      <c r="CPD865" s="399"/>
      <c r="CPE865" s="399"/>
      <c r="CPF865" s="399"/>
      <c r="CPG865" s="399"/>
      <c r="CPH865" s="399"/>
      <c r="CPI865" s="399"/>
      <c r="CPJ865" s="399"/>
      <c r="CPK865" s="399"/>
      <c r="CPL865" s="399"/>
      <c r="CPM865" s="399"/>
      <c r="CPN865" s="399"/>
      <c r="CPO865" s="399"/>
      <c r="CPP865" s="399"/>
      <c r="CPQ865" s="399"/>
      <c r="CPR865" s="399"/>
      <c r="CPS865" s="399"/>
      <c r="CPT865" s="399"/>
      <c r="CPU865" s="399"/>
      <c r="CPV865" s="399"/>
      <c r="CPW865" s="399"/>
      <c r="CPX865" s="399"/>
      <c r="CPY865" s="399"/>
      <c r="CPZ865" s="399"/>
      <c r="CQA865" s="399"/>
      <c r="CQB865" s="399"/>
      <c r="CQC865" s="399"/>
      <c r="CQD865" s="399"/>
      <c r="CQE865" s="399"/>
      <c r="CQF865" s="399"/>
      <c r="CQG865" s="399"/>
      <c r="CQH865" s="399"/>
      <c r="CQI865" s="399"/>
      <c r="CQJ865" s="399"/>
      <c r="CQK865" s="399"/>
      <c r="CQL865" s="399"/>
      <c r="CQM865" s="399"/>
      <c r="CQN865" s="399"/>
      <c r="CQO865" s="399"/>
      <c r="CQP865" s="399"/>
      <c r="CQQ865" s="399"/>
      <c r="CQR865" s="399"/>
      <c r="CQS865" s="399"/>
      <c r="CQT865" s="399"/>
      <c r="CQU865" s="399"/>
      <c r="CQV865" s="399"/>
      <c r="CQW865" s="399"/>
      <c r="CQX865" s="399"/>
      <c r="CQY865" s="399"/>
      <c r="CQZ865" s="399"/>
      <c r="CRA865" s="399"/>
      <c r="CRB865" s="399"/>
      <c r="CRC865" s="399"/>
      <c r="CRD865" s="399"/>
      <c r="CRE865" s="399"/>
      <c r="CRF865" s="399"/>
      <c r="CRG865" s="399"/>
      <c r="CRH865" s="399"/>
      <c r="CRI865" s="399"/>
      <c r="CRJ865" s="399"/>
      <c r="CRK865" s="399"/>
      <c r="CRL865" s="399"/>
      <c r="CRM865" s="399"/>
      <c r="CRN865" s="399"/>
      <c r="CRO865" s="399"/>
      <c r="CRP865" s="399"/>
      <c r="CRQ865" s="399"/>
      <c r="CRR865" s="399"/>
      <c r="CRS865" s="399"/>
      <c r="CRT865" s="399"/>
      <c r="CRU865" s="399"/>
      <c r="CRV865" s="399"/>
      <c r="CRW865" s="399"/>
      <c r="CRX865" s="399"/>
      <c r="CRY865" s="399"/>
      <c r="CRZ865" s="399"/>
      <c r="CSA865" s="399"/>
      <c r="CSB865" s="399"/>
      <c r="CSC865" s="399"/>
      <c r="CSD865" s="399"/>
      <c r="CSE865" s="399"/>
      <c r="CSF865" s="399"/>
      <c r="CSG865" s="399"/>
      <c r="CSH865" s="399"/>
      <c r="CSI865" s="399"/>
      <c r="CSJ865" s="399"/>
      <c r="CSK865" s="399"/>
      <c r="CSL865" s="399"/>
      <c r="CSM865" s="399"/>
      <c r="CSN865" s="399"/>
      <c r="CSO865" s="399"/>
      <c r="CSP865" s="399"/>
      <c r="CSQ865" s="399"/>
      <c r="CSR865" s="399"/>
      <c r="CSS865" s="399"/>
      <c r="CST865" s="399"/>
      <c r="CSU865" s="399"/>
      <c r="CSV865" s="399"/>
      <c r="CSW865" s="399"/>
      <c r="CSX865" s="399"/>
      <c r="CSY865" s="399"/>
      <c r="CSZ865" s="399"/>
      <c r="CTA865" s="399"/>
      <c r="CTB865" s="399"/>
      <c r="CTC865" s="399"/>
      <c r="CTD865" s="399"/>
      <c r="CTE865" s="399"/>
      <c r="CTF865" s="399"/>
      <c r="CTG865" s="399"/>
      <c r="CTH865" s="399"/>
      <c r="CTI865" s="399"/>
      <c r="CTJ865" s="399"/>
      <c r="CTK865" s="399"/>
      <c r="CTL865" s="399"/>
      <c r="CTM865" s="399"/>
      <c r="CTN865" s="399"/>
      <c r="CTO865" s="399"/>
      <c r="CTP865" s="399"/>
      <c r="CTQ865" s="399"/>
      <c r="CTR865" s="399"/>
      <c r="CTS865" s="399"/>
      <c r="CTT865" s="399"/>
      <c r="CTU865" s="399"/>
      <c r="CTV865" s="399"/>
      <c r="CTW865" s="399"/>
      <c r="CTX865" s="399"/>
      <c r="CTY865" s="399"/>
      <c r="CTZ865" s="399"/>
      <c r="CUA865" s="399"/>
      <c r="CUB865" s="399"/>
      <c r="CUC865" s="399"/>
      <c r="CUD865" s="399"/>
      <c r="CUE865" s="399"/>
      <c r="CUF865" s="399"/>
      <c r="CUG865" s="399"/>
      <c r="CUH865" s="399"/>
      <c r="CUI865" s="399"/>
      <c r="CUJ865" s="399"/>
      <c r="CUK865" s="399"/>
      <c r="CUL865" s="399"/>
      <c r="CUM865" s="399"/>
      <c r="CUN865" s="399"/>
      <c r="CUO865" s="399"/>
      <c r="CUP865" s="399"/>
      <c r="CUQ865" s="399"/>
      <c r="CUR865" s="399"/>
      <c r="CUS865" s="399"/>
      <c r="CUT865" s="399"/>
      <c r="CUU865" s="399"/>
      <c r="CUV865" s="399"/>
      <c r="CUW865" s="399"/>
      <c r="CUX865" s="399"/>
      <c r="CUY865" s="399"/>
      <c r="CUZ865" s="399"/>
      <c r="CVA865" s="399"/>
      <c r="CVB865" s="399"/>
      <c r="CVC865" s="399"/>
      <c r="CVD865" s="399"/>
      <c r="CVE865" s="399"/>
      <c r="CVF865" s="399"/>
      <c r="CVG865" s="399"/>
      <c r="CVH865" s="399"/>
      <c r="CVI865" s="399"/>
      <c r="CVJ865" s="399"/>
      <c r="CVK865" s="399"/>
      <c r="CVL865" s="399"/>
      <c r="CVM865" s="399"/>
      <c r="CVN865" s="399"/>
      <c r="CVO865" s="399"/>
      <c r="CVP865" s="399"/>
      <c r="CVQ865" s="399"/>
      <c r="CVR865" s="399"/>
      <c r="CVS865" s="399"/>
      <c r="CVT865" s="399"/>
      <c r="CVU865" s="399"/>
      <c r="CVV865" s="399"/>
      <c r="CVW865" s="399"/>
      <c r="CVX865" s="399"/>
      <c r="CVY865" s="399"/>
      <c r="CVZ865" s="399"/>
      <c r="CWA865" s="399"/>
      <c r="CWB865" s="399"/>
      <c r="CWC865" s="399"/>
      <c r="CWD865" s="399"/>
      <c r="CWE865" s="399"/>
      <c r="CWF865" s="399"/>
      <c r="CWG865" s="399"/>
      <c r="CWH865" s="399"/>
      <c r="CWI865" s="399"/>
      <c r="CWJ865" s="399"/>
      <c r="CWK865" s="399"/>
      <c r="CWL865" s="399"/>
      <c r="CWM865" s="399"/>
      <c r="CWN865" s="399"/>
      <c r="CWO865" s="399"/>
      <c r="CWP865" s="399"/>
      <c r="CWQ865" s="399"/>
      <c r="CWR865" s="399"/>
      <c r="CWS865" s="399"/>
      <c r="CWT865" s="399"/>
      <c r="CWU865" s="399"/>
      <c r="CWV865" s="399"/>
      <c r="CWW865" s="399"/>
      <c r="CWX865" s="399"/>
      <c r="CWY865" s="399"/>
      <c r="CWZ865" s="399"/>
      <c r="CXA865" s="399"/>
      <c r="CXB865" s="399"/>
      <c r="CXC865" s="399"/>
      <c r="CXD865" s="399"/>
      <c r="CXE865" s="399"/>
      <c r="CXF865" s="399"/>
      <c r="CXG865" s="399"/>
      <c r="CXH865" s="399"/>
      <c r="CXI865" s="399"/>
      <c r="CXJ865" s="399"/>
      <c r="CXK865" s="399"/>
      <c r="CXL865" s="399"/>
      <c r="CXM865" s="399"/>
      <c r="CXN865" s="399"/>
      <c r="CXO865" s="399"/>
      <c r="CXP865" s="399"/>
      <c r="CXQ865" s="399"/>
      <c r="CXR865" s="399"/>
      <c r="CXS865" s="399"/>
      <c r="CXT865" s="399"/>
      <c r="CXU865" s="399"/>
      <c r="CXV865" s="399"/>
      <c r="CXW865" s="399"/>
      <c r="CXX865" s="399"/>
      <c r="CXY865" s="399"/>
      <c r="CXZ865" s="399"/>
      <c r="CYA865" s="399"/>
      <c r="CYB865" s="399"/>
      <c r="CYC865" s="399"/>
      <c r="CYD865" s="399"/>
      <c r="CYE865" s="399"/>
      <c r="CYF865" s="399"/>
      <c r="CYG865" s="399"/>
      <c r="CYH865" s="399"/>
      <c r="CYI865" s="399"/>
      <c r="CYJ865" s="399"/>
      <c r="CYK865" s="399"/>
      <c r="CYL865" s="399"/>
      <c r="CYM865" s="399"/>
      <c r="CYN865" s="399"/>
      <c r="CYO865" s="399"/>
      <c r="CYP865" s="399"/>
      <c r="CYQ865" s="399"/>
      <c r="CYR865" s="399"/>
      <c r="CYS865" s="399"/>
      <c r="CYT865" s="399"/>
      <c r="CYU865" s="399"/>
      <c r="CYV865" s="399"/>
      <c r="CYW865" s="399"/>
      <c r="CYX865" s="399"/>
      <c r="CYY865" s="399"/>
      <c r="CYZ865" s="399"/>
      <c r="CZA865" s="399"/>
      <c r="CZB865" s="399"/>
      <c r="CZC865" s="399"/>
      <c r="CZD865" s="399"/>
      <c r="CZE865" s="399"/>
      <c r="CZF865" s="399"/>
      <c r="CZG865" s="399"/>
      <c r="CZH865" s="399"/>
      <c r="CZI865" s="399"/>
      <c r="CZJ865" s="399"/>
      <c r="CZK865" s="399"/>
      <c r="CZL865" s="399"/>
      <c r="CZM865" s="399"/>
      <c r="CZN865" s="399"/>
      <c r="CZO865" s="399"/>
      <c r="CZP865" s="399"/>
      <c r="CZQ865" s="399"/>
      <c r="CZR865" s="399"/>
      <c r="CZS865" s="399"/>
      <c r="CZT865" s="399"/>
      <c r="CZU865" s="399"/>
      <c r="CZV865" s="399"/>
      <c r="CZW865" s="399"/>
      <c r="CZX865" s="399"/>
      <c r="CZY865" s="399"/>
      <c r="CZZ865" s="399"/>
      <c r="DAA865" s="399"/>
      <c r="DAB865" s="399"/>
      <c r="DAC865" s="399"/>
      <c r="DAD865" s="399"/>
      <c r="DAE865" s="399"/>
      <c r="DAF865" s="399"/>
      <c r="DAG865" s="399"/>
      <c r="DAH865" s="399"/>
      <c r="DAI865" s="399"/>
      <c r="DAJ865" s="399"/>
      <c r="DAK865" s="399"/>
      <c r="DAL865" s="399"/>
      <c r="DAM865" s="399"/>
      <c r="DAN865" s="399"/>
      <c r="DAO865" s="399"/>
      <c r="DAP865" s="399"/>
      <c r="DAQ865" s="399"/>
      <c r="DAR865" s="399"/>
      <c r="DAS865" s="399"/>
      <c r="DAT865" s="399"/>
      <c r="DAU865" s="399"/>
      <c r="DAV865" s="399"/>
      <c r="DAW865" s="399"/>
      <c r="DAX865" s="399"/>
      <c r="DAY865" s="399"/>
      <c r="DAZ865" s="399"/>
      <c r="DBA865" s="399"/>
      <c r="DBB865" s="399"/>
      <c r="DBC865" s="399"/>
      <c r="DBD865" s="399"/>
      <c r="DBE865" s="399"/>
      <c r="DBF865" s="399"/>
      <c r="DBG865" s="399"/>
      <c r="DBH865" s="399"/>
      <c r="DBI865" s="399"/>
      <c r="DBJ865" s="399"/>
      <c r="DBK865" s="399"/>
      <c r="DBL865" s="399"/>
      <c r="DBM865" s="399"/>
      <c r="DBN865" s="399"/>
      <c r="DBO865" s="399"/>
      <c r="DBP865" s="399"/>
      <c r="DBQ865" s="399"/>
      <c r="DBR865" s="399"/>
      <c r="DBS865" s="399"/>
      <c r="DBT865" s="399"/>
      <c r="DBU865" s="399"/>
      <c r="DBV865" s="399"/>
      <c r="DBW865" s="399"/>
      <c r="DBX865" s="399"/>
      <c r="DBY865" s="399"/>
      <c r="DBZ865" s="399"/>
      <c r="DCA865" s="399"/>
      <c r="DCB865" s="399"/>
      <c r="DCC865" s="399"/>
      <c r="DCD865" s="399"/>
      <c r="DCE865" s="399"/>
      <c r="DCF865" s="399"/>
      <c r="DCG865" s="399"/>
      <c r="DCH865" s="399"/>
      <c r="DCI865" s="399"/>
      <c r="DCJ865" s="399"/>
      <c r="DCK865" s="399"/>
      <c r="DCL865" s="399"/>
      <c r="DCM865" s="399"/>
      <c r="DCN865" s="399"/>
      <c r="DCO865" s="399"/>
      <c r="DCP865" s="399"/>
      <c r="DCQ865" s="399"/>
      <c r="DCR865" s="399"/>
      <c r="DCS865" s="399"/>
      <c r="DCT865" s="399"/>
      <c r="DCU865" s="399"/>
      <c r="DCV865" s="399"/>
      <c r="DCW865" s="399"/>
      <c r="DCX865" s="399"/>
      <c r="DCY865" s="399"/>
      <c r="DCZ865" s="399"/>
      <c r="DDA865" s="399"/>
      <c r="DDB865" s="399"/>
      <c r="DDC865" s="399"/>
      <c r="DDD865" s="399"/>
      <c r="DDE865" s="399"/>
      <c r="DDF865" s="399"/>
      <c r="DDG865" s="399"/>
      <c r="DDH865" s="399"/>
      <c r="DDI865" s="399"/>
      <c r="DDJ865" s="399"/>
      <c r="DDK865" s="399"/>
      <c r="DDL865" s="399"/>
      <c r="DDM865" s="399"/>
      <c r="DDN865" s="399"/>
      <c r="DDO865" s="399"/>
      <c r="DDP865" s="399"/>
      <c r="DDQ865" s="399"/>
      <c r="DDR865" s="399"/>
      <c r="DDS865" s="399"/>
      <c r="DDT865" s="399"/>
      <c r="DDU865" s="399"/>
      <c r="DDV865" s="399"/>
      <c r="DDW865" s="399"/>
      <c r="DDX865" s="399"/>
      <c r="DDY865" s="399"/>
      <c r="DDZ865" s="399"/>
      <c r="DEA865" s="399"/>
      <c r="DEB865" s="399"/>
      <c r="DEC865" s="399"/>
      <c r="DED865" s="399"/>
      <c r="DEE865" s="399"/>
      <c r="DEF865" s="399"/>
      <c r="DEG865" s="399"/>
      <c r="DEH865" s="399"/>
      <c r="DEI865" s="399"/>
      <c r="DEJ865" s="399"/>
      <c r="DEK865" s="399"/>
      <c r="DEL865" s="399"/>
      <c r="DEM865" s="399"/>
      <c r="DEN865" s="399"/>
      <c r="DEO865" s="399"/>
      <c r="DEP865" s="399"/>
      <c r="DEQ865" s="399"/>
      <c r="DER865" s="399"/>
      <c r="DES865" s="399"/>
      <c r="DET865" s="399"/>
      <c r="DEU865" s="399"/>
      <c r="DEV865" s="399"/>
      <c r="DEW865" s="399"/>
      <c r="DEX865" s="399"/>
      <c r="DEY865" s="399"/>
      <c r="DEZ865" s="399"/>
      <c r="DFA865" s="399"/>
      <c r="DFB865" s="399"/>
      <c r="DFC865" s="399"/>
      <c r="DFD865" s="399"/>
      <c r="DFE865" s="399"/>
      <c r="DFF865" s="399"/>
      <c r="DFG865" s="399"/>
      <c r="DFH865" s="399"/>
      <c r="DFI865" s="399"/>
      <c r="DFJ865" s="399"/>
      <c r="DFK865" s="399"/>
      <c r="DFL865" s="399"/>
      <c r="DFM865" s="399"/>
      <c r="DFN865" s="399"/>
      <c r="DFO865" s="399"/>
      <c r="DFP865" s="399"/>
      <c r="DFQ865" s="399"/>
      <c r="DFR865" s="399"/>
      <c r="DFS865" s="399"/>
      <c r="DFT865" s="399"/>
      <c r="DFU865" s="399"/>
      <c r="DFV865" s="399"/>
      <c r="DFW865" s="399"/>
      <c r="DFX865" s="399"/>
      <c r="DFY865" s="399"/>
      <c r="DFZ865" s="399"/>
      <c r="DGA865" s="399"/>
      <c r="DGB865" s="399"/>
      <c r="DGC865" s="399"/>
      <c r="DGD865" s="399"/>
      <c r="DGE865" s="399"/>
      <c r="DGF865" s="399"/>
      <c r="DGG865" s="399"/>
      <c r="DGH865" s="399"/>
      <c r="DGI865" s="399"/>
      <c r="DGJ865" s="399"/>
      <c r="DGK865" s="399"/>
      <c r="DGL865" s="399"/>
      <c r="DGM865" s="399"/>
      <c r="DGN865" s="399"/>
      <c r="DGO865" s="399"/>
      <c r="DGP865" s="399"/>
      <c r="DGQ865" s="399"/>
      <c r="DGR865" s="399"/>
      <c r="DGS865" s="399"/>
      <c r="DGT865" s="399"/>
      <c r="DGU865" s="399"/>
      <c r="DGV865" s="399"/>
      <c r="DGW865" s="399"/>
      <c r="DGX865" s="399"/>
      <c r="DGY865" s="399"/>
      <c r="DGZ865" s="399"/>
      <c r="DHA865" s="399"/>
      <c r="DHB865" s="399"/>
      <c r="DHC865" s="399"/>
      <c r="DHD865" s="399"/>
      <c r="DHE865" s="399"/>
      <c r="DHF865" s="399"/>
      <c r="DHG865" s="399"/>
      <c r="DHH865" s="399"/>
      <c r="DHI865" s="399"/>
      <c r="DHJ865" s="399"/>
      <c r="DHK865" s="399"/>
      <c r="DHL865" s="399"/>
      <c r="DHM865" s="399"/>
      <c r="DHN865" s="399"/>
      <c r="DHO865" s="399"/>
      <c r="DHP865" s="399"/>
      <c r="DHQ865" s="399"/>
      <c r="DHR865" s="399"/>
      <c r="DHS865" s="399"/>
      <c r="DHT865" s="399"/>
      <c r="DHU865" s="399"/>
      <c r="DHV865" s="399"/>
      <c r="DHW865" s="399"/>
      <c r="DHX865" s="399"/>
      <c r="DHY865" s="399"/>
      <c r="DHZ865" s="399"/>
      <c r="DIA865" s="399"/>
      <c r="DIB865" s="399"/>
      <c r="DIC865" s="399"/>
      <c r="DID865" s="399"/>
      <c r="DIE865" s="399"/>
      <c r="DIF865" s="399"/>
      <c r="DIG865" s="399"/>
      <c r="DIH865" s="399"/>
      <c r="DII865" s="399"/>
      <c r="DIJ865" s="399"/>
      <c r="DIK865" s="399"/>
      <c r="DIL865" s="399"/>
      <c r="DIM865" s="399"/>
      <c r="DIN865" s="399"/>
      <c r="DIO865" s="399"/>
      <c r="DIP865" s="399"/>
      <c r="DIQ865" s="399"/>
      <c r="DIR865" s="399"/>
      <c r="DIS865" s="399"/>
      <c r="DIT865" s="399"/>
      <c r="DIU865" s="399"/>
      <c r="DIV865" s="399"/>
      <c r="DIW865" s="399"/>
      <c r="DIX865" s="399"/>
      <c r="DIY865" s="399"/>
      <c r="DIZ865" s="399"/>
      <c r="DJA865" s="399"/>
      <c r="DJB865" s="399"/>
      <c r="DJC865" s="399"/>
      <c r="DJD865" s="399"/>
      <c r="DJE865" s="399"/>
      <c r="DJF865" s="399"/>
      <c r="DJG865" s="399"/>
      <c r="DJH865" s="399"/>
      <c r="DJI865" s="399"/>
      <c r="DJJ865" s="399"/>
      <c r="DJK865" s="399"/>
      <c r="DJL865" s="399"/>
      <c r="DJM865" s="399"/>
      <c r="DJN865" s="399"/>
      <c r="DJO865" s="399"/>
      <c r="DJP865" s="399"/>
      <c r="DJQ865" s="399"/>
      <c r="DJR865" s="399"/>
      <c r="DJS865" s="399"/>
      <c r="DJT865" s="399"/>
      <c r="DJU865" s="399"/>
      <c r="DJV865" s="399"/>
      <c r="DJW865" s="399"/>
      <c r="DJX865" s="399"/>
      <c r="DJY865" s="399"/>
      <c r="DJZ865" s="399"/>
      <c r="DKA865" s="399"/>
      <c r="DKB865" s="399"/>
      <c r="DKC865" s="399"/>
      <c r="DKD865" s="399"/>
      <c r="DKE865" s="399"/>
      <c r="DKF865" s="399"/>
      <c r="DKG865" s="399"/>
      <c r="DKH865" s="399"/>
      <c r="DKI865" s="399"/>
      <c r="DKJ865" s="399"/>
      <c r="DKK865" s="399"/>
      <c r="DKL865" s="399"/>
      <c r="DKM865" s="399"/>
      <c r="DKN865" s="399"/>
      <c r="DKO865" s="399"/>
      <c r="DKP865" s="399"/>
      <c r="DKQ865" s="399"/>
      <c r="DKR865" s="399"/>
      <c r="DKS865" s="399"/>
      <c r="DKT865" s="399"/>
      <c r="DKU865" s="399"/>
      <c r="DKV865" s="399"/>
      <c r="DKW865" s="399"/>
      <c r="DKX865" s="399"/>
      <c r="DKY865" s="399"/>
      <c r="DKZ865" s="399"/>
      <c r="DLA865" s="399"/>
      <c r="DLB865" s="399"/>
      <c r="DLC865" s="399"/>
      <c r="DLD865" s="399"/>
      <c r="DLE865" s="399"/>
      <c r="DLF865" s="399"/>
      <c r="DLG865" s="399"/>
      <c r="DLH865" s="399"/>
      <c r="DLI865" s="399"/>
      <c r="DLJ865" s="399"/>
      <c r="DLK865" s="399"/>
      <c r="DLL865" s="399"/>
      <c r="DLM865" s="399"/>
      <c r="DLN865" s="399"/>
      <c r="DLO865" s="399"/>
      <c r="DLP865" s="399"/>
      <c r="DLQ865" s="399"/>
      <c r="DLR865" s="399"/>
      <c r="DLS865" s="399"/>
      <c r="DLT865" s="399"/>
      <c r="DLU865" s="399"/>
      <c r="DLV865" s="399"/>
      <c r="DLW865" s="399"/>
      <c r="DLX865" s="399"/>
      <c r="DLY865" s="399"/>
      <c r="DLZ865" s="399"/>
      <c r="DMA865" s="399"/>
      <c r="DMB865" s="399"/>
      <c r="DMC865" s="399"/>
      <c r="DMD865" s="399"/>
      <c r="DME865" s="399"/>
      <c r="DMF865" s="399"/>
      <c r="DMG865" s="399"/>
      <c r="DMH865" s="399"/>
      <c r="DMI865" s="399"/>
      <c r="DMJ865" s="399"/>
      <c r="DMK865" s="399"/>
      <c r="DML865" s="399"/>
      <c r="DMM865" s="399"/>
      <c r="DMN865" s="399"/>
      <c r="DMO865" s="399"/>
      <c r="DMP865" s="399"/>
      <c r="DMQ865" s="399"/>
      <c r="DMR865" s="399"/>
      <c r="DMS865" s="399"/>
      <c r="DMT865" s="399"/>
      <c r="DMU865" s="399"/>
      <c r="DMV865" s="399"/>
      <c r="DMW865" s="399"/>
      <c r="DMX865" s="399"/>
      <c r="DMY865" s="399"/>
      <c r="DMZ865" s="399"/>
      <c r="DNA865" s="399"/>
      <c r="DNB865" s="399"/>
      <c r="DNC865" s="399"/>
      <c r="DND865" s="399"/>
      <c r="DNE865" s="399"/>
      <c r="DNF865" s="399"/>
      <c r="DNG865" s="399"/>
      <c r="DNH865" s="399"/>
      <c r="DNI865" s="399"/>
      <c r="DNJ865" s="399"/>
      <c r="DNK865" s="399"/>
      <c r="DNL865" s="399"/>
      <c r="DNM865" s="399"/>
      <c r="DNN865" s="399"/>
      <c r="DNO865" s="399"/>
      <c r="DNP865" s="399"/>
      <c r="DNQ865" s="399"/>
      <c r="DNR865" s="399"/>
      <c r="DNS865" s="399"/>
      <c r="DNT865" s="399"/>
      <c r="DNU865" s="399"/>
      <c r="DNV865" s="399"/>
      <c r="DNW865" s="399"/>
      <c r="DNX865" s="399"/>
      <c r="DNY865" s="399"/>
      <c r="DNZ865" s="399"/>
      <c r="DOA865" s="399"/>
      <c r="DOB865" s="399"/>
      <c r="DOC865" s="399"/>
      <c r="DOD865" s="399"/>
      <c r="DOE865" s="399"/>
      <c r="DOF865" s="399"/>
      <c r="DOG865" s="399"/>
      <c r="DOH865" s="399"/>
      <c r="DOI865" s="399"/>
      <c r="DOJ865" s="399"/>
      <c r="DOK865" s="399"/>
      <c r="DOL865" s="399"/>
      <c r="DOM865" s="399"/>
      <c r="DON865" s="399"/>
      <c r="DOO865" s="399"/>
      <c r="DOP865" s="399"/>
      <c r="DOQ865" s="399"/>
      <c r="DOR865" s="399"/>
      <c r="DOS865" s="399"/>
      <c r="DOT865" s="399"/>
      <c r="DOU865" s="399"/>
      <c r="DOV865" s="399"/>
      <c r="DOW865" s="399"/>
      <c r="DOX865" s="399"/>
      <c r="DOY865" s="399"/>
      <c r="DOZ865" s="399"/>
      <c r="DPA865" s="399"/>
      <c r="DPB865" s="399"/>
      <c r="DPC865" s="399"/>
      <c r="DPD865" s="399"/>
      <c r="DPE865" s="399"/>
      <c r="DPF865" s="399"/>
      <c r="DPG865" s="399"/>
      <c r="DPH865" s="399"/>
      <c r="DPI865" s="399"/>
      <c r="DPJ865" s="399"/>
      <c r="DPK865" s="399"/>
      <c r="DPL865" s="399"/>
      <c r="DPM865" s="399"/>
      <c r="DPN865" s="399"/>
      <c r="DPO865" s="399"/>
      <c r="DPP865" s="399"/>
      <c r="DPQ865" s="399"/>
      <c r="DPR865" s="399"/>
      <c r="DPS865" s="399"/>
      <c r="DPT865" s="399"/>
      <c r="DPU865" s="399"/>
      <c r="DPV865" s="399"/>
      <c r="DPW865" s="399"/>
      <c r="DPX865" s="399"/>
      <c r="DPY865" s="399"/>
      <c r="DPZ865" s="399"/>
      <c r="DQA865" s="399"/>
      <c r="DQB865" s="399"/>
      <c r="DQC865" s="399"/>
      <c r="DQD865" s="399"/>
      <c r="DQE865" s="399"/>
      <c r="DQF865" s="399"/>
      <c r="DQG865" s="399"/>
      <c r="DQH865" s="399"/>
      <c r="DQI865" s="399"/>
      <c r="DQJ865" s="399"/>
      <c r="DQK865" s="399"/>
      <c r="DQL865" s="399"/>
      <c r="DQM865" s="399"/>
      <c r="DQN865" s="399"/>
      <c r="DQO865" s="399"/>
      <c r="DQP865" s="399"/>
      <c r="DQQ865" s="399"/>
      <c r="DQR865" s="399"/>
      <c r="DQS865" s="399"/>
      <c r="DQT865" s="399"/>
      <c r="DQU865" s="399"/>
      <c r="DQV865" s="399"/>
      <c r="DQW865" s="399"/>
      <c r="DQX865" s="399"/>
      <c r="DQY865" s="399"/>
      <c r="DQZ865" s="399"/>
      <c r="DRA865" s="399"/>
      <c r="DRB865" s="399"/>
      <c r="DRC865" s="399"/>
      <c r="DRD865" s="399"/>
      <c r="DRE865" s="399"/>
      <c r="DRF865" s="399"/>
      <c r="DRG865" s="399"/>
      <c r="DRH865" s="399"/>
      <c r="DRI865" s="399"/>
      <c r="DRJ865" s="399"/>
      <c r="DRK865" s="399"/>
      <c r="DRL865" s="399"/>
      <c r="DRM865" s="399"/>
      <c r="DRN865" s="399"/>
      <c r="DRO865" s="399"/>
      <c r="DRP865" s="399"/>
      <c r="DRQ865" s="399"/>
      <c r="DRR865" s="399"/>
      <c r="DRS865" s="399"/>
      <c r="DRT865" s="399"/>
      <c r="DRU865" s="399"/>
      <c r="DRV865" s="399"/>
      <c r="DRW865" s="399"/>
      <c r="DRX865" s="399"/>
      <c r="DRY865" s="399"/>
      <c r="DRZ865" s="399"/>
      <c r="DSA865" s="399"/>
      <c r="DSB865" s="399"/>
      <c r="DSC865" s="399"/>
      <c r="DSD865" s="399"/>
      <c r="DSE865" s="399"/>
      <c r="DSF865" s="399"/>
      <c r="DSG865" s="399"/>
      <c r="DSH865" s="399"/>
      <c r="DSI865" s="399"/>
      <c r="DSJ865" s="399"/>
      <c r="DSK865" s="399"/>
      <c r="DSL865" s="399"/>
      <c r="DSM865" s="399"/>
      <c r="DSN865" s="399"/>
      <c r="DSO865" s="399"/>
      <c r="DSP865" s="399"/>
      <c r="DSQ865" s="399"/>
      <c r="DSR865" s="399"/>
      <c r="DSS865" s="399"/>
      <c r="DST865" s="399"/>
      <c r="DSU865" s="399"/>
      <c r="DSV865" s="399"/>
      <c r="DSW865" s="399"/>
      <c r="DSX865" s="399"/>
      <c r="DSY865" s="399"/>
      <c r="DSZ865" s="399"/>
      <c r="DTA865" s="399"/>
      <c r="DTB865" s="399"/>
      <c r="DTC865" s="399"/>
      <c r="DTD865" s="399"/>
      <c r="DTE865" s="399"/>
      <c r="DTF865" s="399"/>
      <c r="DTG865" s="399"/>
      <c r="DTH865" s="399"/>
      <c r="DTI865" s="399"/>
      <c r="DTJ865" s="399"/>
      <c r="DTK865" s="399"/>
      <c r="DTL865" s="399"/>
      <c r="DTM865" s="399"/>
      <c r="DTN865" s="399"/>
      <c r="DTO865" s="399"/>
      <c r="DTP865" s="399"/>
      <c r="DTQ865" s="399"/>
      <c r="DTR865" s="399"/>
      <c r="DTS865" s="399"/>
      <c r="DTT865" s="399"/>
      <c r="DTU865" s="399"/>
      <c r="DTV865" s="399"/>
      <c r="DTW865" s="399"/>
      <c r="DTX865" s="399"/>
      <c r="DTY865" s="399"/>
      <c r="DTZ865" s="399"/>
      <c r="DUA865" s="399"/>
      <c r="DUB865" s="399"/>
      <c r="DUC865" s="399"/>
      <c r="DUD865" s="399"/>
      <c r="DUE865" s="399"/>
      <c r="DUF865" s="399"/>
      <c r="DUG865" s="399"/>
      <c r="DUH865" s="399"/>
      <c r="DUI865" s="399"/>
      <c r="DUJ865" s="399"/>
      <c r="DUK865" s="399"/>
      <c r="DUL865" s="399"/>
      <c r="DUM865" s="399"/>
      <c r="DUN865" s="399"/>
      <c r="DUO865" s="399"/>
      <c r="DUP865" s="399"/>
      <c r="DUQ865" s="399"/>
      <c r="DUR865" s="399"/>
      <c r="DUS865" s="399"/>
      <c r="DUT865" s="399"/>
      <c r="DUU865" s="399"/>
      <c r="DUV865" s="399"/>
      <c r="DUW865" s="399"/>
      <c r="DUX865" s="399"/>
      <c r="DUY865" s="399"/>
      <c r="DUZ865" s="399"/>
      <c r="DVA865" s="399"/>
      <c r="DVB865" s="399"/>
      <c r="DVC865" s="399"/>
      <c r="DVD865" s="399"/>
      <c r="DVE865" s="399"/>
      <c r="DVF865" s="399"/>
      <c r="DVG865" s="399"/>
      <c r="DVH865" s="399"/>
      <c r="DVI865" s="399"/>
      <c r="DVJ865" s="399"/>
      <c r="DVK865" s="399"/>
      <c r="DVL865" s="399"/>
      <c r="DVM865" s="399"/>
      <c r="DVN865" s="399"/>
      <c r="DVO865" s="399"/>
      <c r="DVP865" s="399"/>
      <c r="DVQ865" s="399"/>
      <c r="DVR865" s="399"/>
      <c r="DVS865" s="399"/>
      <c r="DVT865" s="399"/>
      <c r="DVU865" s="399"/>
      <c r="DVV865" s="399"/>
      <c r="DVW865" s="399"/>
      <c r="DVX865" s="399"/>
      <c r="DVY865" s="399"/>
      <c r="DVZ865" s="399"/>
      <c r="DWA865" s="399"/>
      <c r="DWB865" s="399"/>
      <c r="DWC865" s="399"/>
      <c r="DWD865" s="399"/>
      <c r="DWE865" s="399"/>
      <c r="DWF865" s="399"/>
      <c r="DWG865" s="399"/>
      <c r="DWH865" s="399"/>
      <c r="DWI865" s="399"/>
      <c r="DWJ865" s="399"/>
      <c r="DWK865" s="399"/>
      <c r="DWL865" s="399"/>
      <c r="DWM865" s="399"/>
      <c r="DWN865" s="399"/>
      <c r="DWO865" s="399"/>
      <c r="DWP865" s="399"/>
      <c r="DWQ865" s="399"/>
      <c r="DWR865" s="399"/>
      <c r="DWS865" s="399"/>
      <c r="DWT865" s="399"/>
      <c r="DWU865" s="399"/>
      <c r="DWV865" s="399"/>
      <c r="DWW865" s="399"/>
      <c r="DWX865" s="399"/>
      <c r="DWY865" s="399"/>
      <c r="DWZ865" s="399"/>
      <c r="DXA865" s="399"/>
      <c r="DXB865" s="399"/>
      <c r="DXC865" s="399"/>
      <c r="DXD865" s="399"/>
      <c r="DXE865" s="399"/>
      <c r="DXF865" s="399"/>
      <c r="DXG865" s="399"/>
      <c r="DXH865" s="399"/>
      <c r="DXI865" s="399"/>
      <c r="DXJ865" s="399"/>
      <c r="DXK865" s="399"/>
      <c r="DXL865" s="399"/>
      <c r="DXM865" s="399"/>
      <c r="DXN865" s="399"/>
      <c r="DXO865" s="399"/>
      <c r="DXP865" s="399"/>
      <c r="DXQ865" s="399"/>
      <c r="DXR865" s="399"/>
      <c r="DXS865" s="399"/>
      <c r="DXT865" s="399"/>
      <c r="DXU865" s="399"/>
      <c r="DXV865" s="399"/>
      <c r="DXW865" s="399"/>
      <c r="DXX865" s="399"/>
      <c r="DXY865" s="399"/>
      <c r="DXZ865" s="399"/>
      <c r="DYA865" s="399"/>
      <c r="DYB865" s="399"/>
      <c r="DYC865" s="399"/>
      <c r="DYD865" s="399"/>
      <c r="DYE865" s="399"/>
      <c r="DYF865" s="399"/>
      <c r="DYG865" s="399"/>
      <c r="DYH865" s="399"/>
      <c r="DYI865" s="399"/>
      <c r="DYJ865" s="399"/>
      <c r="DYK865" s="399"/>
      <c r="DYL865" s="399"/>
      <c r="DYM865" s="399"/>
      <c r="DYN865" s="399"/>
      <c r="DYO865" s="399"/>
      <c r="DYP865" s="399"/>
      <c r="DYQ865" s="399"/>
      <c r="DYR865" s="399"/>
      <c r="DYS865" s="399"/>
      <c r="DYT865" s="399"/>
      <c r="DYU865" s="399"/>
      <c r="DYV865" s="399"/>
      <c r="DYW865" s="399"/>
      <c r="DYX865" s="399"/>
      <c r="DYY865" s="399"/>
      <c r="DYZ865" s="399"/>
      <c r="DZA865" s="399"/>
      <c r="DZB865" s="399"/>
      <c r="DZC865" s="399"/>
      <c r="DZD865" s="399"/>
      <c r="DZE865" s="399"/>
      <c r="DZF865" s="399"/>
      <c r="DZG865" s="399"/>
      <c r="DZH865" s="399"/>
      <c r="DZI865" s="399"/>
      <c r="DZJ865" s="399"/>
      <c r="DZK865" s="399"/>
      <c r="DZL865" s="399"/>
      <c r="DZM865" s="399"/>
      <c r="DZN865" s="399"/>
      <c r="DZO865" s="399"/>
      <c r="DZP865" s="399"/>
      <c r="DZQ865" s="399"/>
      <c r="DZR865" s="399"/>
      <c r="DZS865" s="399"/>
      <c r="DZT865" s="399"/>
      <c r="DZU865" s="399"/>
      <c r="DZV865" s="399"/>
      <c r="DZW865" s="399"/>
      <c r="DZX865" s="399"/>
      <c r="DZY865" s="399"/>
      <c r="DZZ865" s="399"/>
      <c r="EAA865" s="399"/>
      <c r="EAB865" s="399"/>
      <c r="EAC865" s="399"/>
      <c r="EAD865" s="399"/>
      <c r="EAE865" s="399"/>
      <c r="EAF865" s="399"/>
      <c r="EAG865" s="399"/>
      <c r="EAH865" s="399"/>
      <c r="EAI865" s="399"/>
      <c r="EAJ865" s="399"/>
      <c r="EAK865" s="399"/>
      <c r="EAL865" s="399"/>
      <c r="EAM865" s="399"/>
      <c r="EAN865" s="399"/>
      <c r="EAO865" s="399"/>
      <c r="EAP865" s="399"/>
      <c r="EAQ865" s="399"/>
      <c r="EAR865" s="399"/>
      <c r="EAS865" s="399"/>
      <c r="EAT865" s="399"/>
      <c r="EAU865" s="399"/>
      <c r="EAV865" s="399"/>
      <c r="EAW865" s="399"/>
      <c r="EAX865" s="399"/>
      <c r="EAY865" s="399"/>
      <c r="EAZ865" s="399"/>
      <c r="EBA865" s="399"/>
      <c r="EBB865" s="399"/>
      <c r="EBC865" s="399"/>
      <c r="EBD865" s="399"/>
      <c r="EBE865" s="399"/>
      <c r="EBF865" s="399"/>
      <c r="EBG865" s="399"/>
      <c r="EBH865" s="399"/>
      <c r="EBI865" s="399"/>
      <c r="EBJ865" s="399"/>
      <c r="EBK865" s="399"/>
      <c r="EBL865" s="399"/>
      <c r="EBM865" s="399"/>
      <c r="EBN865" s="399"/>
      <c r="EBO865" s="399"/>
      <c r="EBP865" s="399"/>
      <c r="EBQ865" s="399"/>
      <c r="EBR865" s="399"/>
      <c r="EBS865" s="399"/>
      <c r="EBT865" s="399"/>
      <c r="EBU865" s="399"/>
      <c r="EBV865" s="399"/>
      <c r="EBW865" s="399"/>
      <c r="EBX865" s="399"/>
      <c r="EBY865" s="399"/>
      <c r="EBZ865" s="399"/>
      <c r="ECA865" s="399"/>
      <c r="ECB865" s="399"/>
      <c r="ECC865" s="399"/>
      <c r="ECD865" s="399"/>
      <c r="ECE865" s="399"/>
      <c r="ECF865" s="399"/>
      <c r="ECG865" s="399"/>
      <c r="ECH865" s="399"/>
      <c r="ECI865" s="399"/>
      <c r="ECJ865" s="399"/>
      <c r="ECK865" s="399"/>
      <c r="ECL865" s="399"/>
      <c r="ECM865" s="399"/>
      <c r="ECN865" s="399"/>
      <c r="ECO865" s="399"/>
      <c r="ECP865" s="399"/>
      <c r="ECQ865" s="399"/>
      <c r="ECR865" s="399"/>
      <c r="ECS865" s="399"/>
      <c r="ECT865" s="399"/>
      <c r="ECU865" s="399"/>
      <c r="ECV865" s="399"/>
      <c r="ECW865" s="399"/>
      <c r="ECX865" s="399"/>
      <c r="ECY865" s="399"/>
      <c r="ECZ865" s="399"/>
      <c r="EDA865" s="399"/>
      <c r="EDB865" s="399"/>
      <c r="EDC865" s="399"/>
      <c r="EDD865" s="399"/>
      <c r="EDE865" s="399"/>
      <c r="EDF865" s="399"/>
      <c r="EDG865" s="399"/>
      <c r="EDH865" s="399"/>
      <c r="EDI865" s="399"/>
      <c r="EDJ865" s="399"/>
      <c r="EDK865" s="399"/>
      <c r="EDL865" s="399"/>
      <c r="EDM865" s="399"/>
      <c r="EDN865" s="399"/>
      <c r="EDO865" s="399"/>
      <c r="EDP865" s="399"/>
      <c r="EDQ865" s="399"/>
      <c r="EDR865" s="399"/>
      <c r="EDS865" s="399"/>
      <c r="EDT865" s="399"/>
      <c r="EDU865" s="399"/>
      <c r="EDV865" s="399"/>
      <c r="EDW865" s="399"/>
      <c r="EDX865" s="399"/>
      <c r="EDY865" s="399"/>
      <c r="EDZ865" s="399"/>
      <c r="EEA865" s="399"/>
      <c r="EEB865" s="399"/>
      <c r="EEC865" s="399"/>
      <c r="EED865" s="399"/>
      <c r="EEE865" s="399"/>
      <c r="EEF865" s="399"/>
      <c r="EEG865" s="399"/>
      <c r="EEH865" s="399"/>
      <c r="EEI865" s="399"/>
      <c r="EEJ865" s="399"/>
      <c r="EEK865" s="399"/>
      <c r="EEL865" s="399"/>
      <c r="EEM865" s="399"/>
      <c r="EEN865" s="399"/>
      <c r="EEO865" s="399"/>
      <c r="EEP865" s="399"/>
      <c r="EEQ865" s="399"/>
      <c r="EER865" s="399"/>
      <c r="EES865" s="399"/>
      <c r="EET865" s="399"/>
      <c r="EEU865" s="399"/>
      <c r="EEV865" s="399"/>
      <c r="EEW865" s="399"/>
      <c r="EEX865" s="399"/>
      <c r="EEY865" s="399"/>
      <c r="EEZ865" s="399"/>
      <c r="EFA865" s="399"/>
      <c r="EFB865" s="399"/>
      <c r="EFC865" s="399"/>
      <c r="EFD865" s="399"/>
      <c r="EFE865" s="399"/>
      <c r="EFF865" s="399"/>
      <c r="EFG865" s="399"/>
      <c r="EFH865" s="399"/>
      <c r="EFI865" s="399"/>
      <c r="EFJ865" s="399"/>
      <c r="EFK865" s="399"/>
      <c r="EFL865" s="399"/>
      <c r="EFM865" s="399"/>
      <c r="EFN865" s="399"/>
      <c r="EFO865" s="399"/>
      <c r="EFP865" s="399"/>
      <c r="EFQ865" s="399"/>
      <c r="EFR865" s="399"/>
      <c r="EFS865" s="399"/>
      <c r="EFT865" s="399"/>
      <c r="EFU865" s="399"/>
      <c r="EFV865" s="399"/>
      <c r="EFW865" s="399"/>
      <c r="EFX865" s="399"/>
      <c r="EFY865" s="399"/>
      <c r="EFZ865" s="399"/>
      <c r="EGA865" s="399"/>
      <c r="EGB865" s="399"/>
      <c r="EGC865" s="399"/>
      <c r="EGD865" s="399"/>
      <c r="EGE865" s="399"/>
      <c r="EGF865" s="399"/>
      <c r="EGG865" s="399"/>
      <c r="EGH865" s="399"/>
      <c r="EGI865" s="399"/>
      <c r="EGJ865" s="399"/>
      <c r="EGK865" s="399"/>
      <c r="EGL865" s="399"/>
      <c r="EGM865" s="399"/>
      <c r="EGN865" s="399"/>
      <c r="EGO865" s="399"/>
      <c r="EGP865" s="399"/>
      <c r="EGQ865" s="399"/>
      <c r="EGR865" s="399"/>
      <c r="EGS865" s="399"/>
      <c r="EGT865" s="399"/>
      <c r="EGU865" s="399"/>
      <c r="EGV865" s="399"/>
      <c r="EGW865" s="399"/>
      <c r="EGX865" s="399"/>
      <c r="EGY865" s="399"/>
      <c r="EGZ865" s="399"/>
      <c r="EHA865" s="399"/>
      <c r="EHB865" s="399"/>
      <c r="EHC865" s="399"/>
      <c r="EHD865" s="399"/>
      <c r="EHE865" s="399"/>
      <c r="EHF865" s="399"/>
      <c r="EHG865" s="399"/>
      <c r="EHH865" s="399"/>
      <c r="EHI865" s="399"/>
      <c r="EHJ865" s="399"/>
      <c r="EHK865" s="399"/>
      <c r="EHL865" s="399"/>
      <c r="EHM865" s="399"/>
      <c r="EHN865" s="399"/>
      <c r="EHO865" s="399"/>
      <c r="EHP865" s="399"/>
      <c r="EHQ865" s="399"/>
      <c r="EHR865" s="399"/>
      <c r="EHS865" s="399"/>
      <c r="EHT865" s="399"/>
      <c r="EHU865" s="399"/>
      <c r="EHV865" s="399"/>
      <c r="EHW865" s="399"/>
      <c r="EHX865" s="399"/>
      <c r="EHY865" s="399"/>
      <c r="EHZ865" s="399"/>
      <c r="EIA865" s="399"/>
      <c r="EIB865" s="399"/>
      <c r="EIC865" s="399"/>
      <c r="EID865" s="399"/>
      <c r="EIE865" s="399"/>
      <c r="EIF865" s="399"/>
      <c r="EIG865" s="399"/>
      <c r="EIH865" s="399"/>
      <c r="EII865" s="399"/>
      <c r="EIJ865" s="399"/>
      <c r="EIK865" s="399"/>
      <c r="EIL865" s="399"/>
      <c r="EIM865" s="399"/>
      <c r="EIN865" s="399"/>
      <c r="EIO865" s="399"/>
      <c r="EIP865" s="399"/>
      <c r="EIQ865" s="399"/>
      <c r="EIR865" s="399"/>
      <c r="EIS865" s="399"/>
      <c r="EIT865" s="399"/>
      <c r="EIU865" s="399"/>
      <c r="EIV865" s="399"/>
      <c r="EIW865" s="399"/>
      <c r="EIX865" s="399"/>
      <c r="EIY865" s="399"/>
      <c r="EIZ865" s="399"/>
      <c r="EJA865" s="399"/>
      <c r="EJB865" s="399"/>
      <c r="EJC865" s="399"/>
      <c r="EJD865" s="399"/>
      <c r="EJE865" s="399"/>
      <c r="EJF865" s="399"/>
      <c r="EJG865" s="399"/>
      <c r="EJH865" s="399"/>
      <c r="EJI865" s="399"/>
      <c r="EJJ865" s="399"/>
      <c r="EJK865" s="399"/>
      <c r="EJL865" s="399"/>
      <c r="EJM865" s="399"/>
      <c r="EJN865" s="399"/>
      <c r="EJO865" s="399"/>
      <c r="EJP865" s="399"/>
      <c r="EJQ865" s="399"/>
      <c r="EJR865" s="399"/>
      <c r="EJS865" s="399"/>
      <c r="EJT865" s="399"/>
      <c r="EJU865" s="399"/>
      <c r="EJV865" s="399"/>
      <c r="EJW865" s="399"/>
      <c r="EJX865" s="399"/>
      <c r="EJY865" s="399"/>
      <c r="EJZ865" s="399"/>
      <c r="EKA865" s="399"/>
      <c r="EKB865" s="399"/>
      <c r="EKC865" s="399"/>
      <c r="EKD865" s="399"/>
      <c r="EKE865" s="399"/>
      <c r="EKF865" s="399"/>
      <c r="EKG865" s="399"/>
      <c r="EKH865" s="399"/>
      <c r="EKI865" s="399"/>
      <c r="EKJ865" s="399"/>
      <c r="EKK865" s="399"/>
      <c r="EKL865" s="399"/>
      <c r="EKM865" s="399"/>
      <c r="EKN865" s="399"/>
      <c r="EKO865" s="399"/>
      <c r="EKP865" s="399"/>
      <c r="EKQ865" s="399"/>
      <c r="EKR865" s="399"/>
      <c r="EKS865" s="399"/>
      <c r="EKT865" s="399"/>
      <c r="EKU865" s="399"/>
      <c r="EKV865" s="399"/>
      <c r="EKW865" s="399"/>
      <c r="EKX865" s="399"/>
      <c r="EKY865" s="399"/>
      <c r="EKZ865" s="399"/>
      <c r="ELA865" s="399"/>
      <c r="ELB865" s="399"/>
      <c r="ELC865" s="399"/>
      <c r="ELD865" s="399"/>
      <c r="ELE865" s="399"/>
      <c r="ELF865" s="399"/>
      <c r="ELG865" s="399"/>
      <c r="ELH865" s="399"/>
      <c r="ELI865" s="399"/>
      <c r="ELJ865" s="399"/>
      <c r="ELK865" s="399"/>
      <c r="ELL865" s="399"/>
      <c r="ELM865" s="399"/>
      <c r="ELN865" s="399"/>
      <c r="ELO865" s="399"/>
      <c r="ELP865" s="399"/>
      <c r="ELQ865" s="399"/>
      <c r="ELR865" s="399"/>
      <c r="ELS865" s="399"/>
      <c r="ELT865" s="399"/>
      <c r="ELU865" s="399"/>
      <c r="ELV865" s="399"/>
      <c r="ELW865" s="399"/>
      <c r="ELX865" s="399"/>
      <c r="ELY865" s="399"/>
      <c r="ELZ865" s="399"/>
      <c r="EMA865" s="399"/>
      <c r="EMB865" s="399"/>
      <c r="EMC865" s="399"/>
      <c r="EMD865" s="399"/>
      <c r="EME865" s="399"/>
      <c r="EMF865" s="399"/>
      <c r="EMG865" s="399"/>
      <c r="EMH865" s="399"/>
      <c r="EMI865" s="399"/>
      <c r="EMJ865" s="399"/>
      <c r="EMK865" s="399"/>
      <c r="EML865" s="399"/>
      <c r="EMM865" s="399"/>
      <c r="EMN865" s="399"/>
      <c r="EMO865" s="399"/>
      <c r="EMP865" s="399"/>
      <c r="EMQ865" s="399"/>
      <c r="EMR865" s="399"/>
      <c r="EMS865" s="399"/>
      <c r="EMT865" s="399"/>
      <c r="EMU865" s="399"/>
      <c r="EMV865" s="399"/>
      <c r="EMW865" s="399"/>
      <c r="EMX865" s="399"/>
      <c r="EMY865" s="399"/>
      <c r="EMZ865" s="399"/>
      <c r="ENA865" s="399"/>
      <c r="ENB865" s="399"/>
      <c r="ENC865" s="399"/>
      <c r="END865" s="399"/>
      <c r="ENE865" s="399"/>
      <c r="ENF865" s="399"/>
      <c r="ENG865" s="399"/>
      <c r="ENH865" s="399"/>
      <c r="ENI865" s="399"/>
      <c r="ENJ865" s="399"/>
      <c r="ENK865" s="399"/>
      <c r="ENL865" s="399"/>
      <c r="ENM865" s="399"/>
      <c r="ENN865" s="399"/>
      <c r="ENO865" s="399"/>
      <c r="ENP865" s="399"/>
      <c r="ENQ865" s="399"/>
      <c r="ENR865" s="399"/>
      <c r="ENS865" s="399"/>
      <c r="ENT865" s="399"/>
      <c r="ENU865" s="399"/>
      <c r="ENV865" s="399"/>
      <c r="ENW865" s="399"/>
      <c r="ENX865" s="399"/>
      <c r="ENY865" s="399"/>
      <c r="ENZ865" s="399"/>
      <c r="EOA865" s="399"/>
      <c r="EOB865" s="399"/>
      <c r="EOC865" s="399"/>
      <c r="EOD865" s="399"/>
      <c r="EOE865" s="399"/>
      <c r="EOF865" s="399"/>
      <c r="EOG865" s="399"/>
      <c r="EOH865" s="399"/>
      <c r="EOI865" s="399"/>
      <c r="EOJ865" s="399"/>
      <c r="EOK865" s="399"/>
      <c r="EOL865" s="399"/>
      <c r="EOM865" s="399"/>
      <c r="EON865" s="399"/>
      <c r="EOO865" s="399"/>
      <c r="EOP865" s="399"/>
      <c r="EOQ865" s="399"/>
      <c r="EOR865" s="399"/>
      <c r="EOS865" s="399"/>
      <c r="EOT865" s="399"/>
      <c r="EOU865" s="399"/>
      <c r="EOV865" s="399"/>
      <c r="EOW865" s="399"/>
      <c r="EOX865" s="399"/>
      <c r="EOY865" s="399"/>
      <c r="EOZ865" s="399"/>
      <c r="EPA865" s="399"/>
      <c r="EPB865" s="399"/>
      <c r="EPC865" s="399"/>
      <c r="EPD865" s="399"/>
      <c r="EPE865" s="399"/>
      <c r="EPF865" s="399"/>
      <c r="EPG865" s="399"/>
      <c r="EPH865" s="399"/>
      <c r="EPI865" s="399"/>
      <c r="EPJ865" s="399"/>
      <c r="EPK865" s="399"/>
      <c r="EPL865" s="399"/>
      <c r="EPM865" s="399"/>
      <c r="EPN865" s="399"/>
      <c r="EPO865" s="399"/>
      <c r="EPP865" s="399"/>
      <c r="EPQ865" s="399"/>
      <c r="EPR865" s="399"/>
      <c r="EPS865" s="399"/>
      <c r="EPT865" s="399"/>
      <c r="EPU865" s="399"/>
      <c r="EPV865" s="399"/>
      <c r="EPW865" s="399"/>
      <c r="EPX865" s="399"/>
      <c r="EPY865" s="399"/>
      <c r="EPZ865" s="399"/>
      <c r="EQA865" s="399"/>
      <c r="EQB865" s="399"/>
      <c r="EQC865" s="399"/>
      <c r="EQD865" s="399"/>
      <c r="EQE865" s="399"/>
      <c r="EQF865" s="399"/>
      <c r="EQG865" s="399"/>
      <c r="EQH865" s="399"/>
      <c r="EQI865" s="399"/>
      <c r="EQJ865" s="399"/>
      <c r="EQK865" s="399"/>
      <c r="EQL865" s="399"/>
      <c r="EQM865" s="399"/>
      <c r="EQN865" s="399"/>
      <c r="EQO865" s="399"/>
      <c r="EQP865" s="399"/>
      <c r="EQQ865" s="399"/>
      <c r="EQR865" s="399"/>
      <c r="EQS865" s="399"/>
      <c r="EQT865" s="399"/>
      <c r="EQU865" s="399"/>
      <c r="EQV865" s="399"/>
      <c r="EQW865" s="399"/>
      <c r="EQX865" s="399"/>
      <c r="EQY865" s="399"/>
      <c r="EQZ865" s="399"/>
      <c r="ERA865" s="399"/>
      <c r="ERB865" s="399"/>
      <c r="ERC865" s="399"/>
      <c r="ERD865" s="399"/>
      <c r="ERE865" s="399"/>
      <c r="ERF865" s="399"/>
      <c r="ERG865" s="399"/>
      <c r="ERH865" s="399"/>
      <c r="ERI865" s="399"/>
      <c r="ERJ865" s="399"/>
      <c r="ERK865" s="399"/>
      <c r="ERL865" s="399"/>
      <c r="ERM865" s="399"/>
      <c r="ERN865" s="399"/>
      <c r="ERO865" s="399"/>
      <c r="ERP865" s="399"/>
      <c r="ERQ865" s="399"/>
      <c r="ERR865" s="399"/>
      <c r="ERS865" s="399"/>
      <c r="ERT865" s="399"/>
      <c r="ERU865" s="399"/>
      <c r="ERV865" s="399"/>
      <c r="ERW865" s="399"/>
      <c r="ERX865" s="399"/>
      <c r="ERY865" s="399"/>
      <c r="ERZ865" s="399"/>
      <c r="ESA865" s="399"/>
      <c r="ESB865" s="399"/>
      <c r="ESC865" s="399"/>
      <c r="ESD865" s="399"/>
      <c r="ESE865" s="399"/>
      <c r="ESF865" s="399"/>
      <c r="ESG865" s="399"/>
      <c r="ESH865" s="399"/>
      <c r="ESI865" s="399"/>
      <c r="ESJ865" s="399"/>
      <c r="ESK865" s="399"/>
      <c r="ESL865" s="399"/>
      <c r="ESM865" s="399"/>
      <c r="ESN865" s="399"/>
      <c r="ESO865" s="399"/>
      <c r="ESP865" s="399"/>
      <c r="ESQ865" s="399"/>
      <c r="ESR865" s="399"/>
      <c r="ESS865" s="399"/>
      <c r="EST865" s="399"/>
      <c r="ESU865" s="399"/>
      <c r="ESV865" s="399"/>
      <c r="ESW865" s="399"/>
      <c r="ESX865" s="399"/>
      <c r="ESY865" s="399"/>
      <c r="ESZ865" s="399"/>
      <c r="ETA865" s="399"/>
      <c r="ETB865" s="399"/>
      <c r="ETC865" s="399"/>
      <c r="ETD865" s="399"/>
      <c r="ETE865" s="399"/>
      <c r="ETF865" s="399"/>
      <c r="ETG865" s="399"/>
      <c r="ETH865" s="399"/>
      <c r="ETI865" s="399"/>
      <c r="ETJ865" s="399"/>
      <c r="ETK865" s="399"/>
      <c r="ETL865" s="399"/>
      <c r="ETM865" s="399"/>
      <c r="ETN865" s="399"/>
      <c r="ETO865" s="399"/>
      <c r="ETP865" s="399"/>
      <c r="ETQ865" s="399"/>
      <c r="ETR865" s="399"/>
      <c r="ETS865" s="399"/>
      <c r="ETT865" s="399"/>
      <c r="ETU865" s="399"/>
      <c r="ETV865" s="399"/>
      <c r="ETW865" s="399"/>
      <c r="ETX865" s="399"/>
      <c r="ETY865" s="399"/>
      <c r="ETZ865" s="399"/>
      <c r="EUA865" s="399"/>
      <c r="EUB865" s="399"/>
      <c r="EUC865" s="399"/>
      <c r="EUD865" s="399"/>
      <c r="EUE865" s="399"/>
      <c r="EUF865" s="399"/>
      <c r="EUG865" s="399"/>
      <c r="EUH865" s="399"/>
      <c r="EUI865" s="399"/>
      <c r="EUJ865" s="399"/>
      <c r="EUK865" s="399"/>
      <c r="EUL865" s="399"/>
      <c r="EUM865" s="399"/>
      <c r="EUN865" s="399"/>
      <c r="EUO865" s="399"/>
      <c r="EUP865" s="399"/>
      <c r="EUQ865" s="399"/>
      <c r="EUR865" s="399"/>
      <c r="EUS865" s="399"/>
      <c r="EUT865" s="399"/>
      <c r="EUU865" s="399"/>
      <c r="EUV865" s="399"/>
      <c r="EUW865" s="399"/>
      <c r="EUX865" s="399"/>
      <c r="EUY865" s="399"/>
      <c r="EUZ865" s="399"/>
      <c r="EVA865" s="399"/>
      <c r="EVB865" s="399"/>
      <c r="EVC865" s="399"/>
      <c r="EVD865" s="399"/>
      <c r="EVE865" s="399"/>
      <c r="EVF865" s="399"/>
      <c r="EVG865" s="399"/>
      <c r="EVH865" s="399"/>
      <c r="EVI865" s="399"/>
      <c r="EVJ865" s="399"/>
      <c r="EVK865" s="399"/>
      <c r="EVL865" s="399"/>
      <c r="EVM865" s="399"/>
      <c r="EVN865" s="399"/>
      <c r="EVO865" s="399"/>
      <c r="EVP865" s="399"/>
      <c r="EVQ865" s="399"/>
      <c r="EVR865" s="399"/>
      <c r="EVS865" s="399"/>
      <c r="EVT865" s="399"/>
      <c r="EVU865" s="399"/>
      <c r="EVV865" s="399"/>
      <c r="EVW865" s="399"/>
      <c r="EVX865" s="399"/>
      <c r="EVY865" s="399"/>
      <c r="EVZ865" s="399"/>
      <c r="EWA865" s="399"/>
      <c r="EWB865" s="399"/>
      <c r="EWC865" s="399"/>
      <c r="EWD865" s="399"/>
      <c r="EWE865" s="399"/>
      <c r="EWF865" s="399"/>
      <c r="EWG865" s="399"/>
      <c r="EWH865" s="399"/>
      <c r="EWI865" s="399"/>
      <c r="EWJ865" s="399"/>
      <c r="EWK865" s="399"/>
      <c r="EWL865" s="399"/>
      <c r="EWM865" s="399"/>
      <c r="EWN865" s="399"/>
      <c r="EWO865" s="399"/>
      <c r="EWP865" s="399"/>
      <c r="EWQ865" s="399"/>
      <c r="EWR865" s="399"/>
      <c r="EWS865" s="399"/>
      <c r="EWT865" s="399"/>
      <c r="EWU865" s="399"/>
      <c r="EWV865" s="399"/>
      <c r="EWW865" s="399"/>
      <c r="EWX865" s="399"/>
      <c r="EWY865" s="399"/>
      <c r="EWZ865" s="399"/>
      <c r="EXA865" s="399"/>
      <c r="EXB865" s="399"/>
      <c r="EXC865" s="399"/>
      <c r="EXD865" s="399"/>
      <c r="EXE865" s="399"/>
      <c r="EXF865" s="399"/>
      <c r="EXG865" s="399"/>
      <c r="EXH865" s="399"/>
      <c r="EXI865" s="399"/>
      <c r="EXJ865" s="399"/>
      <c r="EXK865" s="399"/>
      <c r="EXL865" s="399"/>
      <c r="EXM865" s="399"/>
      <c r="EXN865" s="399"/>
      <c r="EXO865" s="399"/>
      <c r="EXP865" s="399"/>
      <c r="EXQ865" s="399"/>
      <c r="EXR865" s="399"/>
      <c r="EXS865" s="399"/>
      <c r="EXT865" s="399"/>
      <c r="EXU865" s="399"/>
      <c r="EXV865" s="399"/>
      <c r="EXW865" s="399"/>
      <c r="EXX865" s="399"/>
      <c r="EXY865" s="399"/>
      <c r="EXZ865" s="399"/>
      <c r="EYA865" s="399"/>
      <c r="EYB865" s="399"/>
      <c r="EYC865" s="399"/>
      <c r="EYD865" s="399"/>
      <c r="EYE865" s="399"/>
      <c r="EYF865" s="399"/>
      <c r="EYG865" s="399"/>
      <c r="EYH865" s="399"/>
      <c r="EYI865" s="399"/>
      <c r="EYJ865" s="399"/>
      <c r="EYK865" s="399"/>
      <c r="EYL865" s="399"/>
      <c r="EYM865" s="399"/>
      <c r="EYN865" s="399"/>
      <c r="EYO865" s="399"/>
      <c r="EYP865" s="399"/>
      <c r="EYQ865" s="399"/>
      <c r="EYR865" s="399"/>
      <c r="EYS865" s="399"/>
      <c r="EYT865" s="399"/>
      <c r="EYU865" s="399"/>
      <c r="EYV865" s="399"/>
      <c r="EYW865" s="399"/>
      <c r="EYX865" s="399"/>
      <c r="EYY865" s="399"/>
      <c r="EYZ865" s="399"/>
      <c r="EZA865" s="399"/>
      <c r="EZB865" s="399"/>
      <c r="EZC865" s="399"/>
      <c r="EZD865" s="399"/>
      <c r="EZE865" s="399"/>
      <c r="EZF865" s="399"/>
      <c r="EZG865" s="399"/>
      <c r="EZH865" s="399"/>
      <c r="EZI865" s="399"/>
      <c r="EZJ865" s="399"/>
      <c r="EZK865" s="399"/>
      <c r="EZL865" s="399"/>
      <c r="EZM865" s="399"/>
      <c r="EZN865" s="399"/>
      <c r="EZO865" s="399"/>
      <c r="EZP865" s="399"/>
      <c r="EZQ865" s="399"/>
      <c r="EZR865" s="399"/>
      <c r="EZS865" s="399"/>
      <c r="EZT865" s="399"/>
      <c r="EZU865" s="399"/>
      <c r="EZV865" s="399"/>
      <c r="EZW865" s="399"/>
      <c r="EZX865" s="399"/>
      <c r="EZY865" s="399"/>
      <c r="EZZ865" s="399"/>
      <c r="FAA865" s="399"/>
      <c r="FAB865" s="399"/>
      <c r="FAC865" s="399"/>
      <c r="FAD865" s="399"/>
      <c r="FAE865" s="399"/>
      <c r="FAF865" s="399"/>
      <c r="FAG865" s="399"/>
      <c r="FAH865" s="399"/>
      <c r="FAI865" s="399"/>
      <c r="FAJ865" s="399"/>
      <c r="FAK865" s="399"/>
      <c r="FAL865" s="399"/>
      <c r="FAM865" s="399"/>
      <c r="FAN865" s="399"/>
      <c r="FAO865" s="399"/>
      <c r="FAP865" s="399"/>
      <c r="FAQ865" s="399"/>
      <c r="FAR865" s="399"/>
      <c r="FAS865" s="399"/>
      <c r="FAT865" s="399"/>
      <c r="FAU865" s="399"/>
      <c r="FAV865" s="399"/>
      <c r="FAW865" s="399"/>
      <c r="FAX865" s="399"/>
      <c r="FAY865" s="399"/>
      <c r="FAZ865" s="399"/>
      <c r="FBA865" s="399"/>
      <c r="FBB865" s="399"/>
      <c r="FBC865" s="399"/>
      <c r="FBD865" s="399"/>
      <c r="FBE865" s="399"/>
      <c r="FBF865" s="399"/>
      <c r="FBG865" s="399"/>
      <c r="FBH865" s="399"/>
      <c r="FBI865" s="399"/>
      <c r="FBJ865" s="399"/>
      <c r="FBK865" s="399"/>
      <c r="FBL865" s="399"/>
      <c r="FBM865" s="399"/>
      <c r="FBN865" s="399"/>
      <c r="FBO865" s="399"/>
      <c r="FBP865" s="399"/>
      <c r="FBQ865" s="399"/>
      <c r="FBR865" s="399"/>
      <c r="FBS865" s="399"/>
      <c r="FBT865" s="399"/>
      <c r="FBU865" s="399"/>
      <c r="FBV865" s="399"/>
      <c r="FBW865" s="399"/>
      <c r="FBX865" s="399"/>
      <c r="FBY865" s="399"/>
      <c r="FBZ865" s="399"/>
      <c r="FCA865" s="399"/>
      <c r="FCB865" s="399"/>
      <c r="FCC865" s="399"/>
      <c r="FCD865" s="399"/>
      <c r="FCE865" s="399"/>
      <c r="FCF865" s="399"/>
      <c r="FCG865" s="399"/>
      <c r="FCH865" s="399"/>
      <c r="FCI865" s="399"/>
      <c r="FCJ865" s="399"/>
      <c r="FCK865" s="399"/>
      <c r="FCL865" s="399"/>
      <c r="FCM865" s="399"/>
      <c r="FCN865" s="399"/>
      <c r="FCO865" s="399"/>
      <c r="FCP865" s="399"/>
      <c r="FCQ865" s="399"/>
      <c r="FCR865" s="399"/>
      <c r="FCS865" s="399"/>
      <c r="FCT865" s="399"/>
      <c r="FCU865" s="399"/>
      <c r="FCV865" s="399"/>
      <c r="FCW865" s="399"/>
      <c r="FCX865" s="399"/>
      <c r="FCY865" s="399"/>
      <c r="FCZ865" s="399"/>
      <c r="FDA865" s="399"/>
      <c r="FDB865" s="399"/>
      <c r="FDC865" s="399"/>
      <c r="FDD865" s="399"/>
      <c r="FDE865" s="399"/>
      <c r="FDF865" s="399"/>
      <c r="FDG865" s="399"/>
      <c r="FDH865" s="399"/>
      <c r="FDI865" s="399"/>
      <c r="FDJ865" s="399"/>
      <c r="FDK865" s="399"/>
      <c r="FDL865" s="399"/>
      <c r="FDM865" s="399"/>
      <c r="FDN865" s="399"/>
      <c r="FDO865" s="399"/>
      <c r="FDP865" s="399"/>
      <c r="FDQ865" s="399"/>
      <c r="FDR865" s="399"/>
      <c r="FDS865" s="399"/>
      <c r="FDT865" s="399"/>
      <c r="FDU865" s="399"/>
      <c r="FDV865" s="399"/>
      <c r="FDW865" s="399"/>
      <c r="FDX865" s="399"/>
      <c r="FDY865" s="399"/>
      <c r="FDZ865" s="399"/>
      <c r="FEA865" s="399"/>
      <c r="FEB865" s="399"/>
      <c r="FEC865" s="399"/>
      <c r="FED865" s="399"/>
      <c r="FEE865" s="399"/>
      <c r="FEF865" s="399"/>
      <c r="FEG865" s="399"/>
      <c r="FEH865" s="399"/>
      <c r="FEI865" s="399"/>
      <c r="FEJ865" s="399"/>
      <c r="FEK865" s="399"/>
      <c r="FEL865" s="399"/>
      <c r="FEM865" s="399"/>
      <c r="FEN865" s="399"/>
      <c r="FEO865" s="399"/>
      <c r="FEP865" s="399"/>
      <c r="FEQ865" s="399"/>
      <c r="FER865" s="399"/>
      <c r="FES865" s="399"/>
      <c r="FET865" s="399"/>
      <c r="FEU865" s="399"/>
      <c r="FEV865" s="399"/>
      <c r="FEW865" s="399"/>
      <c r="FEX865" s="399"/>
      <c r="FEY865" s="399"/>
      <c r="FEZ865" s="399"/>
      <c r="FFA865" s="399"/>
      <c r="FFB865" s="399"/>
      <c r="FFC865" s="399"/>
      <c r="FFD865" s="399"/>
      <c r="FFE865" s="399"/>
      <c r="FFF865" s="399"/>
      <c r="FFG865" s="399"/>
      <c r="FFH865" s="399"/>
      <c r="FFI865" s="399"/>
      <c r="FFJ865" s="399"/>
      <c r="FFK865" s="399"/>
      <c r="FFL865" s="399"/>
      <c r="FFM865" s="399"/>
      <c r="FFN865" s="399"/>
      <c r="FFO865" s="399"/>
      <c r="FFP865" s="399"/>
      <c r="FFQ865" s="399"/>
      <c r="FFR865" s="399"/>
      <c r="FFS865" s="399"/>
      <c r="FFT865" s="399"/>
      <c r="FFU865" s="399"/>
      <c r="FFV865" s="399"/>
      <c r="FFW865" s="399"/>
      <c r="FFX865" s="399"/>
      <c r="FFY865" s="399"/>
      <c r="FFZ865" s="399"/>
      <c r="FGA865" s="399"/>
      <c r="FGB865" s="399"/>
      <c r="FGC865" s="399"/>
      <c r="FGD865" s="399"/>
      <c r="FGE865" s="399"/>
      <c r="FGF865" s="399"/>
      <c r="FGG865" s="399"/>
      <c r="FGH865" s="399"/>
      <c r="FGI865" s="399"/>
      <c r="FGJ865" s="399"/>
      <c r="FGK865" s="399"/>
      <c r="FGL865" s="399"/>
      <c r="FGM865" s="399"/>
      <c r="FGN865" s="399"/>
      <c r="FGO865" s="399"/>
      <c r="FGP865" s="399"/>
      <c r="FGQ865" s="399"/>
      <c r="FGR865" s="399"/>
      <c r="FGS865" s="399"/>
      <c r="FGT865" s="399"/>
      <c r="FGU865" s="399"/>
      <c r="FGV865" s="399"/>
      <c r="FGW865" s="399"/>
      <c r="FGX865" s="399"/>
      <c r="FGY865" s="399"/>
      <c r="FGZ865" s="399"/>
      <c r="FHA865" s="399"/>
      <c r="FHB865" s="399"/>
      <c r="FHC865" s="399"/>
      <c r="FHD865" s="399"/>
      <c r="FHE865" s="399"/>
      <c r="FHF865" s="399"/>
      <c r="FHG865" s="399"/>
      <c r="FHH865" s="399"/>
      <c r="FHI865" s="399"/>
      <c r="FHJ865" s="399"/>
      <c r="FHK865" s="399"/>
      <c r="FHL865" s="399"/>
      <c r="FHM865" s="399"/>
      <c r="FHN865" s="399"/>
      <c r="FHO865" s="399"/>
      <c r="FHP865" s="399"/>
      <c r="FHQ865" s="399"/>
      <c r="FHR865" s="399"/>
      <c r="FHS865" s="399"/>
      <c r="FHT865" s="399"/>
      <c r="FHU865" s="399"/>
      <c r="FHV865" s="399"/>
      <c r="FHW865" s="399"/>
      <c r="FHX865" s="399"/>
      <c r="FHY865" s="399"/>
      <c r="FHZ865" s="399"/>
      <c r="FIA865" s="399"/>
      <c r="FIB865" s="399"/>
      <c r="FIC865" s="399"/>
      <c r="FID865" s="399"/>
      <c r="FIE865" s="399"/>
      <c r="FIF865" s="399"/>
      <c r="FIG865" s="399"/>
      <c r="FIH865" s="399"/>
      <c r="FII865" s="399"/>
      <c r="FIJ865" s="399"/>
      <c r="FIK865" s="399"/>
      <c r="FIL865" s="399"/>
      <c r="FIM865" s="399"/>
      <c r="FIN865" s="399"/>
      <c r="FIO865" s="399"/>
      <c r="FIP865" s="399"/>
      <c r="FIQ865" s="399"/>
      <c r="FIR865" s="399"/>
      <c r="FIS865" s="399"/>
      <c r="FIT865" s="399"/>
      <c r="FIU865" s="399"/>
      <c r="FIV865" s="399"/>
      <c r="FIW865" s="399"/>
      <c r="FIX865" s="399"/>
      <c r="FIY865" s="399"/>
      <c r="FIZ865" s="399"/>
      <c r="FJA865" s="399"/>
      <c r="FJB865" s="399"/>
      <c r="FJC865" s="399"/>
      <c r="FJD865" s="399"/>
      <c r="FJE865" s="399"/>
      <c r="FJF865" s="399"/>
      <c r="FJG865" s="399"/>
      <c r="FJH865" s="399"/>
      <c r="FJI865" s="399"/>
      <c r="FJJ865" s="399"/>
      <c r="FJK865" s="399"/>
      <c r="FJL865" s="399"/>
      <c r="FJM865" s="399"/>
      <c r="FJN865" s="399"/>
      <c r="FJO865" s="399"/>
      <c r="FJP865" s="399"/>
      <c r="FJQ865" s="399"/>
      <c r="FJR865" s="399"/>
      <c r="FJS865" s="399"/>
      <c r="FJT865" s="399"/>
      <c r="FJU865" s="399"/>
      <c r="FJV865" s="399"/>
      <c r="FJW865" s="399"/>
      <c r="FJX865" s="399"/>
      <c r="FJY865" s="399"/>
      <c r="FJZ865" s="399"/>
      <c r="FKA865" s="399"/>
      <c r="FKB865" s="399"/>
      <c r="FKC865" s="399"/>
      <c r="FKD865" s="399"/>
      <c r="FKE865" s="399"/>
      <c r="FKF865" s="399"/>
      <c r="FKG865" s="399"/>
      <c r="FKH865" s="399"/>
      <c r="FKI865" s="399"/>
      <c r="FKJ865" s="399"/>
      <c r="FKK865" s="399"/>
      <c r="FKL865" s="399"/>
      <c r="FKM865" s="399"/>
      <c r="FKN865" s="399"/>
      <c r="FKO865" s="399"/>
      <c r="FKP865" s="399"/>
      <c r="FKQ865" s="399"/>
      <c r="FKR865" s="399"/>
      <c r="FKS865" s="399"/>
      <c r="FKT865" s="399"/>
      <c r="FKU865" s="399"/>
      <c r="FKV865" s="399"/>
      <c r="FKW865" s="399"/>
      <c r="FKX865" s="399"/>
      <c r="FKY865" s="399"/>
      <c r="FKZ865" s="399"/>
      <c r="FLA865" s="399"/>
      <c r="FLB865" s="399"/>
      <c r="FLC865" s="399"/>
      <c r="FLD865" s="399"/>
      <c r="FLE865" s="399"/>
      <c r="FLF865" s="399"/>
      <c r="FLG865" s="399"/>
      <c r="FLH865" s="399"/>
      <c r="FLI865" s="399"/>
      <c r="FLJ865" s="399"/>
      <c r="FLK865" s="399"/>
      <c r="FLL865" s="399"/>
      <c r="FLM865" s="399"/>
      <c r="FLN865" s="399"/>
      <c r="FLO865" s="399"/>
      <c r="FLP865" s="399"/>
      <c r="FLQ865" s="399"/>
      <c r="FLR865" s="399"/>
      <c r="FLS865" s="399"/>
      <c r="FLT865" s="399"/>
      <c r="FLU865" s="399"/>
      <c r="FLV865" s="399"/>
      <c r="FLW865" s="399"/>
      <c r="FLX865" s="399"/>
      <c r="FLY865" s="399"/>
      <c r="FLZ865" s="399"/>
      <c r="FMA865" s="399"/>
      <c r="FMB865" s="399"/>
      <c r="FMC865" s="399"/>
      <c r="FMD865" s="399"/>
      <c r="FME865" s="399"/>
      <c r="FMF865" s="399"/>
      <c r="FMG865" s="399"/>
      <c r="FMH865" s="399"/>
      <c r="FMI865" s="399"/>
      <c r="FMJ865" s="399"/>
      <c r="FMK865" s="399"/>
      <c r="FML865" s="399"/>
      <c r="FMM865" s="399"/>
      <c r="FMN865" s="399"/>
      <c r="FMO865" s="399"/>
      <c r="FMP865" s="399"/>
      <c r="FMQ865" s="399"/>
      <c r="FMR865" s="399"/>
      <c r="FMS865" s="399"/>
      <c r="FMT865" s="399"/>
      <c r="FMU865" s="399"/>
      <c r="FMV865" s="399"/>
      <c r="FMW865" s="399"/>
      <c r="FMX865" s="399"/>
      <c r="FMY865" s="399"/>
      <c r="FMZ865" s="399"/>
      <c r="FNA865" s="399"/>
      <c r="FNB865" s="399"/>
      <c r="FNC865" s="399"/>
      <c r="FND865" s="399"/>
      <c r="FNE865" s="399"/>
      <c r="FNF865" s="399"/>
      <c r="FNG865" s="399"/>
      <c r="FNH865" s="399"/>
      <c r="FNI865" s="399"/>
      <c r="FNJ865" s="399"/>
      <c r="FNK865" s="399"/>
      <c r="FNL865" s="399"/>
      <c r="FNM865" s="399"/>
      <c r="FNN865" s="399"/>
      <c r="FNO865" s="399"/>
      <c r="FNP865" s="399"/>
      <c r="FNQ865" s="399"/>
      <c r="FNR865" s="399"/>
      <c r="FNS865" s="399"/>
      <c r="FNT865" s="399"/>
      <c r="FNU865" s="399"/>
      <c r="FNV865" s="399"/>
      <c r="FNW865" s="399"/>
      <c r="FNX865" s="399"/>
      <c r="FNY865" s="399"/>
      <c r="FNZ865" s="399"/>
      <c r="FOA865" s="399"/>
      <c r="FOB865" s="399"/>
      <c r="FOC865" s="399"/>
      <c r="FOD865" s="399"/>
      <c r="FOE865" s="399"/>
      <c r="FOF865" s="399"/>
      <c r="FOG865" s="399"/>
      <c r="FOH865" s="399"/>
      <c r="FOI865" s="399"/>
      <c r="FOJ865" s="399"/>
      <c r="FOK865" s="399"/>
      <c r="FOL865" s="399"/>
      <c r="FOM865" s="399"/>
      <c r="FON865" s="399"/>
      <c r="FOO865" s="399"/>
      <c r="FOP865" s="399"/>
      <c r="FOQ865" s="399"/>
      <c r="FOR865" s="399"/>
      <c r="FOS865" s="399"/>
      <c r="FOT865" s="399"/>
      <c r="FOU865" s="399"/>
      <c r="FOV865" s="399"/>
      <c r="FOW865" s="399"/>
      <c r="FOX865" s="399"/>
      <c r="FOY865" s="399"/>
      <c r="FOZ865" s="399"/>
      <c r="FPA865" s="399"/>
      <c r="FPB865" s="399"/>
      <c r="FPC865" s="399"/>
      <c r="FPD865" s="399"/>
      <c r="FPE865" s="399"/>
      <c r="FPF865" s="399"/>
      <c r="FPG865" s="399"/>
      <c r="FPH865" s="399"/>
      <c r="FPI865" s="399"/>
      <c r="FPJ865" s="399"/>
      <c r="FPK865" s="399"/>
      <c r="FPL865" s="399"/>
      <c r="FPM865" s="399"/>
      <c r="FPN865" s="399"/>
      <c r="FPO865" s="399"/>
      <c r="FPP865" s="399"/>
      <c r="FPQ865" s="399"/>
      <c r="FPR865" s="399"/>
      <c r="FPS865" s="399"/>
      <c r="FPT865" s="399"/>
      <c r="FPU865" s="399"/>
      <c r="FPV865" s="399"/>
      <c r="FPW865" s="399"/>
      <c r="FPX865" s="399"/>
      <c r="FPY865" s="399"/>
      <c r="FPZ865" s="399"/>
      <c r="FQA865" s="399"/>
      <c r="FQB865" s="399"/>
      <c r="FQC865" s="399"/>
      <c r="FQD865" s="399"/>
      <c r="FQE865" s="399"/>
      <c r="FQF865" s="399"/>
      <c r="FQG865" s="399"/>
      <c r="FQH865" s="399"/>
      <c r="FQI865" s="399"/>
      <c r="FQJ865" s="399"/>
      <c r="FQK865" s="399"/>
      <c r="FQL865" s="399"/>
      <c r="FQM865" s="399"/>
      <c r="FQN865" s="399"/>
      <c r="FQO865" s="399"/>
      <c r="FQP865" s="399"/>
      <c r="FQQ865" s="399"/>
      <c r="FQR865" s="399"/>
      <c r="FQS865" s="399"/>
      <c r="FQT865" s="399"/>
      <c r="FQU865" s="399"/>
      <c r="FQV865" s="399"/>
      <c r="FQW865" s="399"/>
      <c r="FQX865" s="399"/>
      <c r="FQY865" s="399"/>
      <c r="FQZ865" s="399"/>
      <c r="FRA865" s="399"/>
      <c r="FRB865" s="399"/>
      <c r="FRC865" s="399"/>
      <c r="FRD865" s="399"/>
      <c r="FRE865" s="399"/>
      <c r="FRF865" s="399"/>
      <c r="FRG865" s="399"/>
      <c r="FRH865" s="399"/>
      <c r="FRI865" s="399"/>
      <c r="FRJ865" s="399"/>
      <c r="FRK865" s="399"/>
      <c r="FRL865" s="399"/>
      <c r="FRM865" s="399"/>
      <c r="FRN865" s="399"/>
      <c r="FRO865" s="399"/>
      <c r="FRP865" s="399"/>
      <c r="FRQ865" s="399"/>
      <c r="FRR865" s="399"/>
      <c r="FRS865" s="399"/>
      <c r="FRT865" s="399"/>
      <c r="FRU865" s="399"/>
      <c r="FRV865" s="399"/>
      <c r="FRW865" s="399"/>
      <c r="FRX865" s="399"/>
      <c r="FRY865" s="399"/>
      <c r="FRZ865" s="399"/>
      <c r="FSA865" s="399"/>
      <c r="FSB865" s="399"/>
      <c r="FSC865" s="399"/>
      <c r="FSD865" s="399"/>
      <c r="FSE865" s="399"/>
      <c r="FSF865" s="399"/>
      <c r="FSG865" s="399"/>
      <c r="FSH865" s="399"/>
      <c r="FSI865" s="399"/>
      <c r="FSJ865" s="399"/>
      <c r="FSK865" s="399"/>
      <c r="FSL865" s="399"/>
      <c r="FSM865" s="399"/>
      <c r="FSN865" s="399"/>
      <c r="FSO865" s="399"/>
      <c r="FSP865" s="399"/>
      <c r="FSQ865" s="399"/>
      <c r="FSR865" s="399"/>
      <c r="FSS865" s="399"/>
      <c r="FST865" s="399"/>
      <c r="FSU865" s="399"/>
      <c r="FSV865" s="399"/>
      <c r="FSW865" s="399"/>
      <c r="FSX865" s="399"/>
      <c r="FSY865" s="399"/>
      <c r="FSZ865" s="399"/>
      <c r="FTA865" s="399"/>
      <c r="FTB865" s="399"/>
      <c r="FTC865" s="399"/>
      <c r="FTD865" s="399"/>
      <c r="FTE865" s="399"/>
      <c r="FTF865" s="399"/>
      <c r="FTG865" s="399"/>
      <c r="FTH865" s="399"/>
      <c r="FTI865" s="399"/>
      <c r="FTJ865" s="399"/>
      <c r="FTK865" s="399"/>
      <c r="FTL865" s="399"/>
      <c r="FTM865" s="399"/>
      <c r="FTN865" s="399"/>
      <c r="FTO865" s="399"/>
      <c r="FTP865" s="399"/>
      <c r="FTQ865" s="399"/>
      <c r="FTR865" s="399"/>
      <c r="FTS865" s="399"/>
      <c r="FTT865" s="399"/>
      <c r="FTU865" s="399"/>
      <c r="FTV865" s="399"/>
      <c r="FTW865" s="399"/>
      <c r="FTX865" s="399"/>
      <c r="FTY865" s="399"/>
      <c r="FTZ865" s="399"/>
      <c r="FUA865" s="399"/>
      <c r="FUB865" s="399"/>
      <c r="FUC865" s="399"/>
      <c r="FUD865" s="399"/>
      <c r="FUE865" s="399"/>
      <c r="FUF865" s="399"/>
      <c r="FUG865" s="399"/>
      <c r="FUH865" s="399"/>
      <c r="FUI865" s="399"/>
      <c r="FUJ865" s="399"/>
      <c r="FUK865" s="399"/>
      <c r="FUL865" s="399"/>
      <c r="FUM865" s="399"/>
      <c r="FUN865" s="399"/>
      <c r="FUO865" s="399"/>
      <c r="FUP865" s="399"/>
      <c r="FUQ865" s="399"/>
      <c r="FUR865" s="399"/>
      <c r="FUS865" s="399"/>
      <c r="FUT865" s="399"/>
      <c r="FUU865" s="399"/>
      <c r="FUV865" s="399"/>
      <c r="FUW865" s="399"/>
      <c r="FUX865" s="399"/>
      <c r="FUY865" s="399"/>
      <c r="FUZ865" s="399"/>
      <c r="FVA865" s="399"/>
      <c r="FVB865" s="399"/>
      <c r="FVC865" s="399"/>
      <c r="FVD865" s="399"/>
      <c r="FVE865" s="399"/>
      <c r="FVF865" s="399"/>
      <c r="FVG865" s="399"/>
      <c r="FVH865" s="399"/>
      <c r="FVI865" s="399"/>
      <c r="FVJ865" s="399"/>
      <c r="FVK865" s="399"/>
      <c r="FVL865" s="399"/>
      <c r="FVM865" s="399"/>
      <c r="FVN865" s="399"/>
      <c r="FVO865" s="399"/>
      <c r="FVP865" s="399"/>
      <c r="FVQ865" s="399"/>
      <c r="FVR865" s="399"/>
      <c r="FVS865" s="399"/>
      <c r="FVT865" s="399"/>
      <c r="FVU865" s="399"/>
      <c r="FVV865" s="399"/>
      <c r="FVW865" s="399"/>
      <c r="FVX865" s="399"/>
      <c r="FVY865" s="399"/>
      <c r="FVZ865" s="399"/>
      <c r="FWA865" s="399"/>
      <c r="FWB865" s="399"/>
      <c r="FWC865" s="399"/>
      <c r="FWD865" s="399"/>
      <c r="FWE865" s="399"/>
      <c r="FWF865" s="399"/>
      <c r="FWG865" s="399"/>
      <c r="FWH865" s="399"/>
      <c r="FWI865" s="399"/>
      <c r="FWJ865" s="399"/>
      <c r="FWK865" s="399"/>
      <c r="FWL865" s="399"/>
      <c r="FWM865" s="399"/>
      <c r="FWN865" s="399"/>
      <c r="FWO865" s="399"/>
      <c r="FWP865" s="399"/>
      <c r="FWQ865" s="399"/>
      <c r="FWR865" s="399"/>
      <c r="FWS865" s="399"/>
      <c r="FWT865" s="399"/>
      <c r="FWU865" s="399"/>
      <c r="FWV865" s="399"/>
      <c r="FWW865" s="399"/>
      <c r="FWX865" s="399"/>
      <c r="FWY865" s="399"/>
      <c r="FWZ865" s="399"/>
      <c r="FXA865" s="399"/>
      <c r="FXB865" s="399"/>
      <c r="FXC865" s="399"/>
      <c r="FXD865" s="399"/>
      <c r="FXE865" s="399"/>
      <c r="FXF865" s="399"/>
      <c r="FXG865" s="399"/>
      <c r="FXH865" s="399"/>
      <c r="FXI865" s="399"/>
      <c r="FXJ865" s="399"/>
      <c r="FXK865" s="399"/>
      <c r="FXL865" s="399"/>
      <c r="FXM865" s="399"/>
      <c r="FXN865" s="399"/>
      <c r="FXO865" s="399"/>
      <c r="FXP865" s="399"/>
      <c r="FXQ865" s="399"/>
      <c r="FXR865" s="399"/>
      <c r="FXS865" s="399"/>
      <c r="FXT865" s="399"/>
      <c r="FXU865" s="399"/>
      <c r="FXV865" s="399"/>
      <c r="FXW865" s="399"/>
      <c r="FXX865" s="399"/>
      <c r="FXY865" s="399"/>
      <c r="FXZ865" s="399"/>
      <c r="FYA865" s="399"/>
      <c r="FYB865" s="399"/>
      <c r="FYC865" s="399"/>
      <c r="FYD865" s="399"/>
      <c r="FYE865" s="399"/>
      <c r="FYF865" s="399"/>
      <c r="FYG865" s="399"/>
      <c r="FYH865" s="399"/>
      <c r="FYI865" s="399"/>
      <c r="FYJ865" s="399"/>
      <c r="FYK865" s="399"/>
      <c r="FYL865" s="399"/>
      <c r="FYM865" s="399"/>
      <c r="FYN865" s="399"/>
      <c r="FYO865" s="399"/>
      <c r="FYP865" s="399"/>
      <c r="FYQ865" s="399"/>
      <c r="FYR865" s="399"/>
      <c r="FYS865" s="399"/>
      <c r="FYT865" s="399"/>
      <c r="FYU865" s="399"/>
      <c r="FYV865" s="399"/>
      <c r="FYW865" s="399"/>
      <c r="FYX865" s="399"/>
      <c r="FYY865" s="399"/>
      <c r="FYZ865" s="399"/>
      <c r="FZA865" s="399"/>
      <c r="FZB865" s="399"/>
      <c r="FZC865" s="399"/>
      <c r="FZD865" s="399"/>
      <c r="FZE865" s="399"/>
      <c r="FZF865" s="399"/>
      <c r="FZG865" s="399"/>
      <c r="FZH865" s="399"/>
      <c r="FZI865" s="399"/>
      <c r="FZJ865" s="399"/>
      <c r="FZK865" s="399"/>
      <c r="FZL865" s="399"/>
      <c r="FZM865" s="399"/>
      <c r="FZN865" s="399"/>
      <c r="FZO865" s="399"/>
      <c r="FZP865" s="399"/>
      <c r="FZQ865" s="399"/>
      <c r="FZR865" s="399"/>
      <c r="FZS865" s="399"/>
      <c r="FZT865" s="399"/>
      <c r="FZU865" s="399"/>
      <c r="FZV865" s="399"/>
      <c r="FZW865" s="399"/>
      <c r="FZX865" s="399"/>
      <c r="FZY865" s="399"/>
      <c r="FZZ865" s="399"/>
      <c r="GAA865" s="399"/>
      <c r="GAB865" s="399"/>
      <c r="GAC865" s="399"/>
      <c r="GAD865" s="399"/>
      <c r="GAE865" s="399"/>
      <c r="GAF865" s="399"/>
      <c r="GAG865" s="399"/>
      <c r="GAH865" s="399"/>
      <c r="GAI865" s="399"/>
      <c r="GAJ865" s="399"/>
      <c r="GAK865" s="399"/>
      <c r="GAL865" s="399"/>
      <c r="GAM865" s="399"/>
      <c r="GAN865" s="399"/>
      <c r="GAO865" s="399"/>
      <c r="GAP865" s="399"/>
      <c r="GAQ865" s="399"/>
      <c r="GAR865" s="399"/>
      <c r="GAS865" s="399"/>
      <c r="GAT865" s="399"/>
      <c r="GAU865" s="399"/>
      <c r="GAV865" s="399"/>
      <c r="GAW865" s="399"/>
      <c r="GAX865" s="399"/>
      <c r="GAY865" s="399"/>
      <c r="GAZ865" s="399"/>
      <c r="GBA865" s="399"/>
      <c r="GBB865" s="399"/>
      <c r="GBC865" s="399"/>
      <c r="GBD865" s="399"/>
      <c r="GBE865" s="399"/>
      <c r="GBF865" s="399"/>
      <c r="GBG865" s="399"/>
      <c r="GBH865" s="399"/>
      <c r="GBI865" s="399"/>
      <c r="GBJ865" s="399"/>
      <c r="GBK865" s="399"/>
      <c r="GBL865" s="399"/>
      <c r="GBM865" s="399"/>
      <c r="GBN865" s="399"/>
      <c r="GBO865" s="399"/>
      <c r="GBP865" s="399"/>
      <c r="GBQ865" s="399"/>
      <c r="GBR865" s="399"/>
      <c r="GBS865" s="399"/>
      <c r="GBT865" s="399"/>
      <c r="GBU865" s="399"/>
      <c r="GBV865" s="399"/>
      <c r="GBW865" s="399"/>
      <c r="GBX865" s="399"/>
      <c r="GBY865" s="399"/>
      <c r="GBZ865" s="399"/>
      <c r="GCA865" s="399"/>
      <c r="GCB865" s="399"/>
      <c r="GCC865" s="399"/>
      <c r="GCD865" s="399"/>
      <c r="GCE865" s="399"/>
      <c r="GCF865" s="399"/>
      <c r="GCG865" s="399"/>
      <c r="GCH865" s="399"/>
      <c r="GCI865" s="399"/>
      <c r="GCJ865" s="399"/>
      <c r="GCK865" s="399"/>
      <c r="GCL865" s="399"/>
      <c r="GCM865" s="399"/>
      <c r="GCN865" s="399"/>
      <c r="GCO865" s="399"/>
      <c r="GCP865" s="399"/>
      <c r="GCQ865" s="399"/>
      <c r="GCR865" s="399"/>
      <c r="GCS865" s="399"/>
      <c r="GCT865" s="399"/>
      <c r="GCU865" s="399"/>
      <c r="GCV865" s="399"/>
      <c r="GCW865" s="399"/>
      <c r="GCX865" s="399"/>
      <c r="GCY865" s="399"/>
      <c r="GCZ865" s="399"/>
      <c r="GDA865" s="399"/>
      <c r="GDB865" s="399"/>
      <c r="GDC865" s="399"/>
      <c r="GDD865" s="399"/>
      <c r="GDE865" s="399"/>
      <c r="GDF865" s="399"/>
      <c r="GDG865" s="399"/>
      <c r="GDH865" s="399"/>
      <c r="GDI865" s="399"/>
      <c r="GDJ865" s="399"/>
      <c r="GDK865" s="399"/>
      <c r="GDL865" s="399"/>
      <c r="GDM865" s="399"/>
      <c r="GDN865" s="399"/>
      <c r="GDO865" s="399"/>
      <c r="GDP865" s="399"/>
      <c r="GDQ865" s="399"/>
      <c r="GDR865" s="399"/>
      <c r="GDS865" s="399"/>
      <c r="GDT865" s="399"/>
      <c r="GDU865" s="399"/>
      <c r="GDV865" s="399"/>
      <c r="GDW865" s="399"/>
      <c r="GDX865" s="399"/>
      <c r="GDY865" s="399"/>
      <c r="GDZ865" s="399"/>
      <c r="GEA865" s="399"/>
      <c r="GEB865" s="399"/>
      <c r="GEC865" s="399"/>
      <c r="GED865" s="399"/>
      <c r="GEE865" s="399"/>
      <c r="GEF865" s="399"/>
      <c r="GEG865" s="399"/>
      <c r="GEH865" s="399"/>
      <c r="GEI865" s="399"/>
      <c r="GEJ865" s="399"/>
      <c r="GEK865" s="399"/>
      <c r="GEL865" s="399"/>
      <c r="GEM865" s="399"/>
      <c r="GEN865" s="399"/>
      <c r="GEO865" s="399"/>
      <c r="GEP865" s="399"/>
      <c r="GEQ865" s="399"/>
      <c r="GER865" s="399"/>
      <c r="GES865" s="399"/>
      <c r="GET865" s="399"/>
      <c r="GEU865" s="399"/>
      <c r="GEV865" s="399"/>
      <c r="GEW865" s="399"/>
      <c r="GEX865" s="399"/>
      <c r="GEY865" s="399"/>
      <c r="GEZ865" s="399"/>
      <c r="GFA865" s="399"/>
      <c r="GFB865" s="399"/>
      <c r="GFC865" s="399"/>
      <c r="GFD865" s="399"/>
      <c r="GFE865" s="399"/>
      <c r="GFF865" s="399"/>
      <c r="GFG865" s="399"/>
      <c r="GFH865" s="399"/>
      <c r="GFI865" s="399"/>
      <c r="GFJ865" s="399"/>
      <c r="GFK865" s="399"/>
      <c r="GFL865" s="399"/>
      <c r="GFM865" s="399"/>
      <c r="GFN865" s="399"/>
      <c r="GFO865" s="399"/>
      <c r="GFP865" s="399"/>
      <c r="GFQ865" s="399"/>
      <c r="GFR865" s="399"/>
      <c r="GFS865" s="399"/>
      <c r="GFT865" s="399"/>
      <c r="GFU865" s="399"/>
      <c r="GFV865" s="399"/>
      <c r="GFW865" s="399"/>
      <c r="GFX865" s="399"/>
      <c r="GFY865" s="399"/>
      <c r="GFZ865" s="399"/>
      <c r="GGA865" s="399"/>
      <c r="GGB865" s="399"/>
      <c r="GGC865" s="399"/>
      <c r="GGD865" s="399"/>
      <c r="GGE865" s="399"/>
      <c r="GGF865" s="399"/>
      <c r="GGG865" s="399"/>
      <c r="GGH865" s="399"/>
      <c r="GGI865" s="399"/>
      <c r="GGJ865" s="399"/>
      <c r="GGK865" s="399"/>
      <c r="GGL865" s="399"/>
      <c r="GGM865" s="399"/>
      <c r="GGN865" s="399"/>
      <c r="GGO865" s="399"/>
      <c r="GGP865" s="399"/>
      <c r="GGQ865" s="399"/>
      <c r="GGR865" s="399"/>
      <c r="GGS865" s="399"/>
      <c r="GGT865" s="399"/>
      <c r="GGU865" s="399"/>
      <c r="GGV865" s="399"/>
      <c r="GGW865" s="399"/>
      <c r="GGX865" s="399"/>
      <c r="GGY865" s="399"/>
      <c r="GGZ865" s="399"/>
      <c r="GHA865" s="399"/>
      <c r="GHB865" s="399"/>
      <c r="GHC865" s="399"/>
      <c r="GHD865" s="399"/>
      <c r="GHE865" s="399"/>
      <c r="GHF865" s="399"/>
      <c r="GHG865" s="399"/>
      <c r="GHH865" s="399"/>
      <c r="GHI865" s="399"/>
      <c r="GHJ865" s="399"/>
      <c r="GHK865" s="399"/>
      <c r="GHL865" s="399"/>
      <c r="GHM865" s="399"/>
      <c r="GHN865" s="399"/>
      <c r="GHO865" s="399"/>
      <c r="GHP865" s="399"/>
      <c r="GHQ865" s="399"/>
      <c r="GHR865" s="399"/>
      <c r="GHS865" s="399"/>
      <c r="GHT865" s="399"/>
      <c r="GHU865" s="399"/>
      <c r="GHV865" s="399"/>
      <c r="GHW865" s="399"/>
      <c r="GHX865" s="399"/>
      <c r="GHY865" s="399"/>
      <c r="GHZ865" s="399"/>
      <c r="GIA865" s="399"/>
      <c r="GIB865" s="399"/>
      <c r="GIC865" s="399"/>
      <c r="GID865" s="399"/>
      <c r="GIE865" s="399"/>
      <c r="GIF865" s="399"/>
      <c r="GIG865" s="399"/>
      <c r="GIH865" s="399"/>
      <c r="GII865" s="399"/>
      <c r="GIJ865" s="399"/>
      <c r="GIK865" s="399"/>
      <c r="GIL865" s="399"/>
      <c r="GIM865" s="399"/>
      <c r="GIN865" s="399"/>
      <c r="GIO865" s="399"/>
      <c r="GIP865" s="399"/>
      <c r="GIQ865" s="399"/>
      <c r="GIR865" s="399"/>
      <c r="GIS865" s="399"/>
      <c r="GIT865" s="399"/>
      <c r="GIU865" s="399"/>
      <c r="GIV865" s="399"/>
      <c r="GIW865" s="399"/>
      <c r="GIX865" s="399"/>
      <c r="GIY865" s="399"/>
      <c r="GIZ865" s="399"/>
      <c r="GJA865" s="399"/>
      <c r="GJB865" s="399"/>
      <c r="GJC865" s="399"/>
      <c r="GJD865" s="399"/>
      <c r="GJE865" s="399"/>
      <c r="GJF865" s="399"/>
      <c r="GJG865" s="399"/>
      <c r="GJH865" s="399"/>
      <c r="GJI865" s="399"/>
      <c r="GJJ865" s="399"/>
      <c r="GJK865" s="399"/>
      <c r="GJL865" s="399"/>
      <c r="GJM865" s="399"/>
      <c r="GJN865" s="399"/>
      <c r="GJO865" s="399"/>
      <c r="GJP865" s="399"/>
      <c r="GJQ865" s="399"/>
      <c r="GJR865" s="399"/>
      <c r="GJS865" s="399"/>
      <c r="GJT865" s="399"/>
      <c r="GJU865" s="399"/>
      <c r="GJV865" s="399"/>
      <c r="GJW865" s="399"/>
      <c r="GJX865" s="399"/>
      <c r="GJY865" s="399"/>
      <c r="GJZ865" s="399"/>
      <c r="GKA865" s="399"/>
      <c r="GKB865" s="399"/>
      <c r="GKC865" s="399"/>
      <c r="GKD865" s="399"/>
      <c r="GKE865" s="399"/>
      <c r="GKF865" s="399"/>
      <c r="GKG865" s="399"/>
      <c r="GKH865" s="399"/>
      <c r="GKI865" s="399"/>
      <c r="GKJ865" s="399"/>
      <c r="GKK865" s="399"/>
      <c r="GKL865" s="399"/>
      <c r="GKM865" s="399"/>
      <c r="GKN865" s="399"/>
      <c r="GKO865" s="399"/>
      <c r="GKP865" s="399"/>
      <c r="GKQ865" s="399"/>
      <c r="GKR865" s="399"/>
      <c r="GKS865" s="399"/>
      <c r="GKT865" s="399"/>
      <c r="GKU865" s="399"/>
      <c r="GKV865" s="399"/>
      <c r="GKW865" s="399"/>
      <c r="GKX865" s="399"/>
      <c r="GKY865" s="399"/>
      <c r="GKZ865" s="399"/>
      <c r="GLA865" s="399"/>
      <c r="GLB865" s="399"/>
      <c r="GLC865" s="399"/>
      <c r="GLD865" s="399"/>
      <c r="GLE865" s="399"/>
      <c r="GLF865" s="399"/>
      <c r="GLG865" s="399"/>
      <c r="GLH865" s="399"/>
      <c r="GLI865" s="399"/>
      <c r="GLJ865" s="399"/>
      <c r="GLK865" s="399"/>
      <c r="GLL865" s="399"/>
      <c r="GLM865" s="399"/>
      <c r="GLN865" s="399"/>
      <c r="GLO865" s="399"/>
      <c r="GLP865" s="399"/>
      <c r="GLQ865" s="399"/>
      <c r="GLR865" s="399"/>
      <c r="GLS865" s="399"/>
      <c r="GLT865" s="399"/>
      <c r="GLU865" s="399"/>
      <c r="GLV865" s="399"/>
      <c r="GLW865" s="399"/>
      <c r="GLX865" s="399"/>
      <c r="GLY865" s="399"/>
      <c r="GLZ865" s="399"/>
      <c r="GMA865" s="399"/>
      <c r="GMB865" s="399"/>
      <c r="GMC865" s="399"/>
      <c r="GMD865" s="399"/>
      <c r="GME865" s="399"/>
      <c r="GMF865" s="399"/>
      <c r="GMG865" s="399"/>
      <c r="GMH865" s="399"/>
      <c r="GMI865" s="399"/>
      <c r="GMJ865" s="399"/>
      <c r="GMK865" s="399"/>
      <c r="GML865" s="399"/>
      <c r="GMM865" s="399"/>
      <c r="GMN865" s="399"/>
      <c r="GMO865" s="399"/>
      <c r="GMP865" s="399"/>
      <c r="GMQ865" s="399"/>
      <c r="GMR865" s="399"/>
      <c r="GMS865" s="399"/>
      <c r="GMT865" s="399"/>
      <c r="GMU865" s="399"/>
      <c r="GMV865" s="399"/>
      <c r="GMW865" s="399"/>
      <c r="GMX865" s="399"/>
      <c r="GMY865" s="399"/>
      <c r="GMZ865" s="399"/>
      <c r="GNA865" s="399"/>
      <c r="GNB865" s="399"/>
      <c r="GNC865" s="399"/>
      <c r="GND865" s="399"/>
      <c r="GNE865" s="399"/>
      <c r="GNF865" s="399"/>
      <c r="GNG865" s="399"/>
      <c r="GNH865" s="399"/>
      <c r="GNI865" s="399"/>
      <c r="GNJ865" s="399"/>
      <c r="GNK865" s="399"/>
      <c r="GNL865" s="399"/>
      <c r="GNM865" s="399"/>
      <c r="GNN865" s="399"/>
      <c r="GNO865" s="399"/>
      <c r="GNP865" s="399"/>
      <c r="GNQ865" s="399"/>
      <c r="GNR865" s="399"/>
      <c r="GNS865" s="399"/>
      <c r="GNT865" s="399"/>
      <c r="GNU865" s="399"/>
      <c r="GNV865" s="399"/>
      <c r="GNW865" s="399"/>
      <c r="GNX865" s="399"/>
      <c r="GNY865" s="399"/>
      <c r="GNZ865" s="399"/>
      <c r="GOA865" s="399"/>
      <c r="GOB865" s="399"/>
      <c r="GOC865" s="399"/>
      <c r="GOD865" s="399"/>
      <c r="GOE865" s="399"/>
      <c r="GOF865" s="399"/>
      <c r="GOG865" s="399"/>
      <c r="GOH865" s="399"/>
      <c r="GOI865" s="399"/>
      <c r="GOJ865" s="399"/>
      <c r="GOK865" s="399"/>
      <c r="GOL865" s="399"/>
      <c r="GOM865" s="399"/>
      <c r="GON865" s="399"/>
      <c r="GOO865" s="399"/>
      <c r="GOP865" s="399"/>
      <c r="GOQ865" s="399"/>
      <c r="GOR865" s="399"/>
      <c r="GOS865" s="399"/>
      <c r="GOT865" s="399"/>
      <c r="GOU865" s="399"/>
      <c r="GOV865" s="399"/>
      <c r="GOW865" s="399"/>
      <c r="GOX865" s="399"/>
      <c r="GOY865" s="399"/>
      <c r="GOZ865" s="399"/>
      <c r="GPA865" s="399"/>
      <c r="GPB865" s="399"/>
      <c r="GPC865" s="399"/>
      <c r="GPD865" s="399"/>
      <c r="GPE865" s="399"/>
      <c r="GPF865" s="399"/>
      <c r="GPG865" s="399"/>
      <c r="GPH865" s="399"/>
      <c r="GPI865" s="399"/>
      <c r="GPJ865" s="399"/>
      <c r="GPK865" s="399"/>
      <c r="GPL865" s="399"/>
      <c r="GPM865" s="399"/>
      <c r="GPN865" s="399"/>
      <c r="GPO865" s="399"/>
      <c r="GPP865" s="399"/>
      <c r="GPQ865" s="399"/>
      <c r="GPR865" s="399"/>
      <c r="GPS865" s="399"/>
      <c r="GPT865" s="399"/>
      <c r="GPU865" s="399"/>
      <c r="GPV865" s="399"/>
      <c r="GPW865" s="399"/>
      <c r="GPX865" s="399"/>
      <c r="GPY865" s="399"/>
      <c r="GPZ865" s="399"/>
      <c r="GQA865" s="399"/>
      <c r="GQB865" s="399"/>
      <c r="GQC865" s="399"/>
      <c r="GQD865" s="399"/>
      <c r="GQE865" s="399"/>
      <c r="GQF865" s="399"/>
      <c r="GQG865" s="399"/>
      <c r="GQH865" s="399"/>
      <c r="GQI865" s="399"/>
      <c r="GQJ865" s="399"/>
      <c r="GQK865" s="399"/>
      <c r="GQL865" s="399"/>
      <c r="GQM865" s="399"/>
      <c r="GQN865" s="399"/>
      <c r="GQO865" s="399"/>
      <c r="GQP865" s="399"/>
      <c r="GQQ865" s="399"/>
      <c r="GQR865" s="399"/>
      <c r="GQS865" s="399"/>
      <c r="GQT865" s="399"/>
      <c r="GQU865" s="399"/>
      <c r="GQV865" s="399"/>
      <c r="GQW865" s="399"/>
      <c r="GQX865" s="399"/>
      <c r="GQY865" s="399"/>
      <c r="GQZ865" s="399"/>
      <c r="GRA865" s="399"/>
      <c r="GRB865" s="399"/>
      <c r="GRC865" s="399"/>
      <c r="GRD865" s="399"/>
      <c r="GRE865" s="399"/>
      <c r="GRF865" s="399"/>
      <c r="GRG865" s="399"/>
      <c r="GRH865" s="399"/>
      <c r="GRI865" s="399"/>
      <c r="GRJ865" s="399"/>
      <c r="GRK865" s="399"/>
      <c r="GRL865" s="399"/>
      <c r="GRM865" s="399"/>
      <c r="GRN865" s="399"/>
      <c r="GRO865" s="399"/>
      <c r="GRP865" s="399"/>
      <c r="GRQ865" s="399"/>
      <c r="GRR865" s="399"/>
      <c r="GRS865" s="399"/>
      <c r="GRT865" s="399"/>
      <c r="GRU865" s="399"/>
      <c r="GRV865" s="399"/>
      <c r="GRW865" s="399"/>
      <c r="GRX865" s="399"/>
      <c r="GRY865" s="399"/>
      <c r="GRZ865" s="399"/>
      <c r="GSA865" s="399"/>
      <c r="GSB865" s="399"/>
      <c r="GSC865" s="399"/>
      <c r="GSD865" s="399"/>
      <c r="GSE865" s="399"/>
      <c r="GSF865" s="399"/>
      <c r="GSG865" s="399"/>
      <c r="GSH865" s="399"/>
      <c r="GSI865" s="399"/>
      <c r="GSJ865" s="399"/>
      <c r="GSK865" s="399"/>
      <c r="GSL865" s="399"/>
      <c r="GSM865" s="399"/>
      <c r="GSN865" s="399"/>
      <c r="GSO865" s="399"/>
      <c r="GSP865" s="399"/>
      <c r="GSQ865" s="399"/>
      <c r="GSR865" s="399"/>
      <c r="GSS865" s="399"/>
      <c r="GST865" s="399"/>
      <c r="GSU865" s="399"/>
      <c r="GSV865" s="399"/>
      <c r="GSW865" s="399"/>
      <c r="GSX865" s="399"/>
      <c r="GSY865" s="399"/>
      <c r="GSZ865" s="399"/>
      <c r="GTA865" s="399"/>
      <c r="GTB865" s="399"/>
      <c r="GTC865" s="399"/>
      <c r="GTD865" s="399"/>
      <c r="GTE865" s="399"/>
      <c r="GTF865" s="399"/>
      <c r="GTG865" s="399"/>
      <c r="GTH865" s="399"/>
      <c r="GTI865" s="399"/>
      <c r="GTJ865" s="399"/>
      <c r="GTK865" s="399"/>
      <c r="GTL865" s="399"/>
      <c r="GTM865" s="399"/>
      <c r="GTN865" s="399"/>
      <c r="GTO865" s="399"/>
      <c r="GTP865" s="399"/>
      <c r="GTQ865" s="399"/>
      <c r="GTR865" s="399"/>
      <c r="GTS865" s="399"/>
      <c r="GTT865" s="399"/>
      <c r="GTU865" s="399"/>
      <c r="GTV865" s="399"/>
      <c r="GTW865" s="399"/>
      <c r="GTX865" s="399"/>
      <c r="GTY865" s="399"/>
      <c r="GTZ865" s="399"/>
      <c r="GUA865" s="399"/>
      <c r="GUB865" s="399"/>
      <c r="GUC865" s="399"/>
      <c r="GUD865" s="399"/>
      <c r="GUE865" s="399"/>
      <c r="GUF865" s="399"/>
      <c r="GUG865" s="399"/>
      <c r="GUH865" s="399"/>
      <c r="GUI865" s="399"/>
      <c r="GUJ865" s="399"/>
      <c r="GUK865" s="399"/>
      <c r="GUL865" s="399"/>
      <c r="GUM865" s="399"/>
      <c r="GUN865" s="399"/>
      <c r="GUO865" s="399"/>
      <c r="GUP865" s="399"/>
      <c r="GUQ865" s="399"/>
      <c r="GUR865" s="399"/>
      <c r="GUS865" s="399"/>
      <c r="GUT865" s="399"/>
      <c r="GUU865" s="399"/>
      <c r="GUV865" s="399"/>
      <c r="GUW865" s="399"/>
      <c r="GUX865" s="399"/>
      <c r="GUY865" s="399"/>
      <c r="GUZ865" s="399"/>
      <c r="GVA865" s="399"/>
      <c r="GVB865" s="399"/>
      <c r="GVC865" s="399"/>
      <c r="GVD865" s="399"/>
      <c r="GVE865" s="399"/>
      <c r="GVF865" s="399"/>
      <c r="GVG865" s="399"/>
      <c r="GVH865" s="399"/>
      <c r="GVI865" s="399"/>
      <c r="GVJ865" s="399"/>
      <c r="GVK865" s="399"/>
      <c r="GVL865" s="399"/>
      <c r="GVM865" s="399"/>
      <c r="GVN865" s="399"/>
      <c r="GVO865" s="399"/>
      <c r="GVP865" s="399"/>
      <c r="GVQ865" s="399"/>
      <c r="GVR865" s="399"/>
      <c r="GVS865" s="399"/>
      <c r="GVT865" s="399"/>
      <c r="GVU865" s="399"/>
      <c r="GVV865" s="399"/>
      <c r="GVW865" s="399"/>
      <c r="GVX865" s="399"/>
      <c r="GVY865" s="399"/>
      <c r="GVZ865" s="399"/>
      <c r="GWA865" s="399"/>
      <c r="GWB865" s="399"/>
      <c r="GWC865" s="399"/>
      <c r="GWD865" s="399"/>
      <c r="GWE865" s="399"/>
      <c r="GWF865" s="399"/>
      <c r="GWG865" s="399"/>
      <c r="GWH865" s="399"/>
      <c r="GWI865" s="399"/>
      <c r="GWJ865" s="399"/>
      <c r="GWK865" s="399"/>
      <c r="GWL865" s="399"/>
      <c r="GWM865" s="399"/>
      <c r="GWN865" s="399"/>
      <c r="GWO865" s="399"/>
      <c r="GWP865" s="399"/>
      <c r="GWQ865" s="399"/>
      <c r="GWR865" s="399"/>
      <c r="GWS865" s="399"/>
      <c r="GWT865" s="399"/>
      <c r="GWU865" s="399"/>
      <c r="GWV865" s="399"/>
      <c r="GWW865" s="399"/>
      <c r="GWX865" s="399"/>
      <c r="GWY865" s="399"/>
      <c r="GWZ865" s="399"/>
      <c r="GXA865" s="399"/>
      <c r="GXB865" s="399"/>
      <c r="GXC865" s="399"/>
      <c r="GXD865" s="399"/>
      <c r="GXE865" s="399"/>
      <c r="GXF865" s="399"/>
      <c r="GXG865" s="399"/>
      <c r="GXH865" s="399"/>
      <c r="GXI865" s="399"/>
      <c r="GXJ865" s="399"/>
      <c r="GXK865" s="399"/>
      <c r="GXL865" s="399"/>
      <c r="GXM865" s="399"/>
      <c r="GXN865" s="399"/>
      <c r="GXO865" s="399"/>
      <c r="GXP865" s="399"/>
      <c r="GXQ865" s="399"/>
      <c r="GXR865" s="399"/>
      <c r="GXS865" s="399"/>
      <c r="GXT865" s="399"/>
      <c r="GXU865" s="399"/>
      <c r="GXV865" s="399"/>
      <c r="GXW865" s="399"/>
      <c r="GXX865" s="399"/>
      <c r="GXY865" s="399"/>
      <c r="GXZ865" s="399"/>
      <c r="GYA865" s="399"/>
      <c r="GYB865" s="399"/>
      <c r="GYC865" s="399"/>
      <c r="GYD865" s="399"/>
      <c r="GYE865" s="399"/>
      <c r="GYF865" s="399"/>
      <c r="GYG865" s="399"/>
      <c r="GYH865" s="399"/>
      <c r="GYI865" s="399"/>
      <c r="GYJ865" s="399"/>
      <c r="GYK865" s="399"/>
      <c r="GYL865" s="399"/>
      <c r="GYM865" s="399"/>
      <c r="GYN865" s="399"/>
      <c r="GYO865" s="399"/>
      <c r="GYP865" s="399"/>
      <c r="GYQ865" s="399"/>
      <c r="GYR865" s="399"/>
      <c r="GYS865" s="399"/>
      <c r="GYT865" s="399"/>
      <c r="GYU865" s="399"/>
      <c r="GYV865" s="399"/>
      <c r="GYW865" s="399"/>
      <c r="GYX865" s="399"/>
      <c r="GYY865" s="399"/>
      <c r="GYZ865" s="399"/>
      <c r="GZA865" s="399"/>
      <c r="GZB865" s="399"/>
      <c r="GZC865" s="399"/>
      <c r="GZD865" s="399"/>
      <c r="GZE865" s="399"/>
      <c r="GZF865" s="399"/>
      <c r="GZG865" s="399"/>
      <c r="GZH865" s="399"/>
      <c r="GZI865" s="399"/>
      <c r="GZJ865" s="399"/>
      <c r="GZK865" s="399"/>
      <c r="GZL865" s="399"/>
      <c r="GZM865" s="399"/>
      <c r="GZN865" s="399"/>
      <c r="GZO865" s="399"/>
      <c r="GZP865" s="399"/>
      <c r="GZQ865" s="399"/>
      <c r="GZR865" s="399"/>
      <c r="GZS865" s="399"/>
      <c r="GZT865" s="399"/>
      <c r="GZU865" s="399"/>
      <c r="GZV865" s="399"/>
      <c r="GZW865" s="399"/>
      <c r="GZX865" s="399"/>
      <c r="GZY865" s="399"/>
      <c r="GZZ865" s="399"/>
      <c r="HAA865" s="399"/>
      <c r="HAB865" s="399"/>
      <c r="HAC865" s="399"/>
      <c r="HAD865" s="399"/>
      <c r="HAE865" s="399"/>
      <c r="HAF865" s="399"/>
      <c r="HAG865" s="399"/>
      <c r="HAH865" s="399"/>
      <c r="HAI865" s="399"/>
      <c r="HAJ865" s="399"/>
      <c r="HAK865" s="399"/>
      <c r="HAL865" s="399"/>
      <c r="HAM865" s="399"/>
      <c r="HAN865" s="399"/>
      <c r="HAO865" s="399"/>
      <c r="HAP865" s="399"/>
      <c r="HAQ865" s="399"/>
      <c r="HAR865" s="399"/>
      <c r="HAS865" s="399"/>
      <c r="HAT865" s="399"/>
      <c r="HAU865" s="399"/>
      <c r="HAV865" s="399"/>
      <c r="HAW865" s="399"/>
      <c r="HAX865" s="399"/>
      <c r="HAY865" s="399"/>
      <c r="HAZ865" s="399"/>
      <c r="HBA865" s="399"/>
      <c r="HBB865" s="399"/>
      <c r="HBC865" s="399"/>
      <c r="HBD865" s="399"/>
      <c r="HBE865" s="399"/>
      <c r="HBF865" s="399"/>
      <c r="HBG865" s="399"/>
      <c r="HBH865" s="399"/>
      <c r="HBI865" s="399"/>
      <c r="HBJ865" s="399"/>
      <c r="HBK865" s="399"/>
      <c r="HBL865" s="399"/>
      <c r="HBM865" s="399"/>
      <c r="HBN865" s="399"/>
      <c r="HBO865" s="399"/>
      <c r="HBP865" s="399"/>
      <c r="HBQ865" s="399"/>
      <c r="HBR865" s="399"/>
      <c r="HBS865" s="399"/>
      <c r="HBT865" s="399"/>
      <c r="HBU865" s="399"/>
      <c r="HBV865" s="399"/>
      <c r="HBW865" s="399"/>
      <c r="HBX865" s="399"/>
      <c r="HBY865" s="399"/>
      <c r="HBZ865" s="399"/>
      <c r="HCA865" s="399"/>
      <c r="HCB865" s="399"/>
      <c r="HCC865" s="399"/>
      <c r="HCD865" s="399"/>
      <c r="HCE865" s="399"/>
      <c r="HCF865" s="399"/>
      <c r="HCG865" s="399"/>
      <c r="HCH865" s="399"/>
      <c r="HCI865" s="399"/>
      <c r="HCJ865" s="399"/>
      <c r="HCK865" s="399"/>
      <c r="HCL865" s="399"/>
      <c r="HCM865" s="399"/>
      <c r="HCN865" s="399"/>
      <c r="HCO865" s="399"/>
      <c r="HCP865" s="399"/>
      <c r="HCQ865" s="399"/>
      <c r="HCR865" s="399"/>
      <c r="HCS865" s="399"/>
      <c r="HCT865" s="399"/>
      <c r="HCU865" s="399"/>
      <c r="HCV865" s="399"/>
      <c r="HCW865" s="399"/>
      <c r="HCX865" s="399"/>
      <c r="HCY865" s="399"/>
      <c r="HCZ865" s="399"/>
      <c r="HDA865" s="399"/>
      <c r="HDB865" s="399"/>
      <c r="HDC865" s="399"/>
      <c r="HDD865" s="399"/>
      <c r="HDE865" s="399"/>
      <c r="HDF865" s="399"/>
      <c r="HDG865" s="399"/>
      <c r="HDH865" s="399"/>
      <c r="HDI865" s="399"/>
      <c r="HDJ865" s="399"/>
      <c r="HDK865" s="399"/>
      <c r="HDL865" s="399"/>
      <c r="HDM865" s="399"/>
      <c r="HDN865" s="399"/>
      <c r="HDO865" s="399"/>
      <c r="HDP865" s="399"/>
      <c r="HDQ865" s="399"/>
      <c r="HDR865" s="399"/>
      <c r="HDS865" s="399"/>
      <c r="HDT865" s="399"/>
      <c r="HDU865" s="399"/>
      <c r="HDV865" s="399"/>
      <c r="HDW865" s="399"/>
      <c r="HDX865" s="399"/>
      <c r="HDY865" s="399"/>
      <c r="HDZ865" s="399"/>
      <c r="HEA865" s="399"/>
      <c r="HEB865" s="399"/>
      <c r="HEC865" s="399"/>
      <c r="HED865" s="399"/>
      <c r="HEE865" s="399"/>
      <c r="HEF865" s="399"/>
      <c r="HEG865" s="399"/>
      <c r="HEH865" s="399"/>
      <c r="HEI865" s="399"/>
      <c r="HEJ865" s="399"/>
      <c r="HEK865" s="399"/>
      <c r="HEL865" s="399"/>
      <c r="HEM865" s="399"/>
      <c r="HEN865" s="399"/>
      <c r="HEO865" s="399"/>
      <c r="HEP865" s="399"/>
      <c r="HEQ865" s="399"/>
      <c r="HER865" s="399"/>
      <c r="HES865" s="399"/>
      <c r="HET865" s="399"/>
      <c r="HEU865" s="399"/>
      <c r="HEV865" s="399"/>
      <c r="HEW865" s="399"/>
      <c r="HEX865" s="399"/>
      <c r="HEY865" s="399"/>
      <c r="HEZ865" s="399"/>
      <c r="HFA865" s="399"/>
      <c r="HFB865" s="399"/>
      <c r="HFC865" s="399"/>
      <c r="HFD865" s="399"/>
      <c r="HFE865" s="399"/>
      <c r="HFF865" s="399"/>
      <c r="HFG865" s="399"/>
      <c r="HFH865" s="399"/>
      <c r="HFI865" s="399"/>
      <c r="HFJ865" s="399"/>
      <c r="HFK865" s="399"/>
      <c r="HFL865" s="399"/>
      <c r="HFM865" s="399"/>
      <c r="HFN865" s="399"/>
      <c r="HFO865" s="399"/>
      <c r="HFP865" s="399"/>
      <c r="HFQ865" s="399"/>
      <c r="HFR865" s="399"/>
      <c r="HFS865" s="399"/>
      <c r="HFT865" s="399"/>
      <c r="HFU865" s="399"/>
      <c r="HFV865" s="399"/>
      <c r="HFW865" s="399"/>
      <c r="HFX865" s="399"/>
      <c r="HFY865" s="399"/>
      <c r="HFZ865" s="399"/>
      <c r="HGA865" s="399"/>
      <c r="HGB865" s="399"/>
      <c r="HGC865" s="399"/>
      <c r="HGD865" s="399"/>
      <c r="HGE865" s="399"/>
      <c r="HGF865" s="399"/>
      <c r="HGG865" s="399"/>
      <c r="HGH865" s="399"/>
      <c r="HGI865" s="399"/>
      <c r="HGJ865" s="399"/>
      <c r="HGK865" s="399"/>
      <c r="HGL865" s="399"/>
      <c r="HGM865" s="399"/>
      <c r="HGN865" s="399"/>
      <c r="HGO865" s="399"/>
      <c r="HGP865" s="399"/>
      <c r="HGQ865" s="399"/>
      <c r="HGR865" s="399"/>
      <c r="HGS865" s="399"/>
      <c r="HGT865" s="399"/>
      <c r="HGU865" s="399"/>
      <c r="HGV865" s="399"/>
      <c r="HGW865" s="399"/>
      <c r="HGX865" s="399"/>
      <c r="HGY865" s="399"/>
      <c r="HGZ865" s="399"/>
      <c r="HHA865" s="399"/>
      <c r="HHB865" s="399"/>
      <c r="HHC865" s="399"/>
      <c r="HHD865" s="399"/>
      <c r="HHE865" s="399"/>
      <c r="HHF865" s="399"/>
      <c r="HHG865" s="399"/>
      <c r="HHH865" s="399"/>
      <c r="HHI865" s="399"/>
      <c r="HHJ865" s="399"/>
      <c r="HHK865" s="399"/>
      <c r="HHL865" s="399"/>
      <c r="HHM865" s="399"/>
      <c r="HHN865" s="399"/>
      <c r="HHO865" s="399"/>
      <c r="HHP865" s="399"/>
      <c r="HHQ865" s="399"/>
      <c r="HHR865" s="399"/>
      <c r="HHS865" s="399"/>
      <c r="HHT865" s="399"/>
      <c r="HHU865" s="399"/>
      <c r="HHV865" s="399"/>
      <c r="HHW865" s="399"/>
      <c r="HHX865" s="399"/>
      <c r="HHY865" s="399"/>
      <c r="HHZ865" s="399"/>
      <c r="HIA865" s="399"/>
      <c r="HIB865" s="399"/>
      <c r="HIC865" s="399"/>
      <c r="HID865" s="399"/>
      <c r="HIE865" s="399"/>
      <c r="HIF865" s="399"/>
      <c r="HIG865" s="399"/>
      <c r="HIH865" s="399"/>
      <c r="HII865" s="399"/>
      <c r="HIJ865" s="399"/>
      <c r="HIK865" s="399"/>
      <c r="HIL865" s="399"/>
      <c r="HIM865" s="399"/>
      <c r="HIN865" s="399"/>
      <c r="HIO865" s="399"/>
      <c r="HIP865" s="399"/>
      <c r="HIQ865" s="399"/>
      <c r="HIR865" s="399"/>
      <c r="HIS865" s="399"/>
      <c r="HIT865" s="399"/>
      <c r="HIU865" s="399"/>
      <c r="HIV865" s="399"/>
      <c r="HIW865" s="399"/>
      <c r="HIX865" s="399"/>
      <c r="HIY865" s="399"/>
      <c r="HIZ865" s="399"/>
      <c r="HJA865" s="399"/>
      <c r="HJB865" s="399"/>
      <c r="HJC865" s="399"/>
      <c r="HJD865" s="399"/>
      <c r="HJE865" s="399"/>
      <c r="HJF865" s="399"/>
      <c r="HJG865" s="399"/>
      <c r="HJH865" s="399"/>
      <c r="HJI865" s="399"/>
      <c r="HJJ865" s="399"/>
      <c r="HJK865" s="399"/>
      <c r="HJL865" s="399"/>
      <c r="HJM865" s="399"/>
      <c r="HJN865" s="399"/>
      <c r="HJO865" s="399"/>
      <c r="HJP865" s="399"/>
      <c r="HJQ865" s="399"/>
      <c r="HJR865" s="399"/>
      <c r="HJS865" s="399"/>
      <c r="HJT865" s="399"/>
      <c r="HJU865" s="399"/>
      <c r="HJV865" s="399"/>
      <c r="HJW865" s="399"/>
      <c r="HJX865" s="399"/>
      <c r="HJY865" s="399"/>
      <c r="HJZ865" s="399"/>
      <c r="HKA865" s="399"/>
      <c r="HKB865" s="399"/>
      <c r="HKC865" s="399"/>
      <c r="HKD865" s="399"/>
      <c r="HKE865" s="399"/>
      <c r="HKF865" s="399"/>
      <c r="HKG865" s="399"/>
      <c r="HKH865" s="399"/>
      <c r="HKI865" s="399"/>
      <c r="HKJ865" s="399"/>
      <c r="HKK865" s="399"/>
      <c r="HKL865" s="399"/>
      <c r="HKM865" s="399"/>
      <c r="HKN865" s="399"/>
      <c r="HKO865" s="399"/>
      <c r="HKP865" s="399"/>
      <c r="HKQ865" s="399"/>
      <c r="HKR865" s="399"/>
      <c r="HKS865" s="399"/>
      <c r="HKT865" s="399"/>
      <c r="HKU865" s="399"/>
      <c r="HKV865" s="399"/>
      <c r="HKW865" s="399"/>
      <c r="HKX865" s="399"/>
      <c r="HKY865" s="399"/>
      <c r="HKZ865" s="399"/>
      <c r="HLA865" s="399"/>
      <c r="HLB865" s="399"/>
      <c r="HLC865" s="399"/>
      <c r="HLD865" s="399"/>
      <c r="HLE865" s="399"/>
      <c r="HLF865" s="399"/>
      <c r="HLG865" s="399"/>
      <c r="HLH865" s="399"/>
      <c r="HLI865" s="399"/>
      <c r="HLJ865" s="399"/>
      <c r="HLK865" s="399"/>
      <c r="HLL865" s="399"/>
      <c r="HLM865" s="399"/>
      <c r="HLN865" s="399"/>
      <c r="HLO865" s="399"/>
      <c r="HLP865" s="399"/>
      <c r="HLQ865" s="399"/>
      <c r="HLR865" s="399"/>
      <c r="HLS865" s="399"/>
      <c r="HLT865" s="399"/>
      <c r="HLU865" s="399"/>
      <c r="HLV865" s="399"/>
      <c r="HLW865" s="399"/>
      <c r="HLX865" s="399"/>
      <c r="HLY865" s="399"/>
      <c r="HLZ865" s="399"/>
      <c r="HMA865" s="399"/>
      <c r="HMB865" s="399"/>
      <c r="HMC865" s="399"/>
      <c r="HMD865" s="399"/>
      <c r="HME865" s="399"/>
      <c r="HMF865" s="399"/>
      <c r="HMG865" s="399"/>
      <c r="HMH865" s="399"/>
      <c r="HMI865" s="399"/>
      <c r="HMJ865" s="399"/>
      <c r="HMK865" s="399"/>
      <c r="HML865" s="399"/>
      <c r="HMM865" s="399"/>
      <c r="HMN865" s="399"/>
      <c r="HMO865" s="399"/>
      <c r="HMP865" s="399"/>
      <c r="HMQ865" s="399"/>
      <c r="HMR865" s="399"/>
      <c r="HMS865" s="399"/>
      <c r="HMT865" s="399"/>
      <c r="HMU865" s="399"/>
      <c r="HMV865" s="399"/>
      <c r="HMW865" s="399"/>
      <c r="HMX865" s="399"/>
      <c r="HMY865" s="399"/>
      <c r="HMZ865" s="399"/>
      <c r="HNA865" s="399"/>
      <c r="HNB865" s="399"/>
      <c r="HNC865" s="399"/>
      <c r="HND865" s="399"/>
      <c r="HNE865" s="399"/>
      <c r="HNF865" s="399"/>
      <c r="HNG865" s="399"/>
      <c r="HNH865" s="399"/>
      <c r="HNI865" s="399"/>
      <c r="HNJ865" s="399"/>
      <c r="HNK865" s="399"/>
      <c r="HNL865" s="399"/>
      <c r="HNM865" s="399"/>
      <c r="HNN865" s="399"/>
      <c r="HNO865" s="399"/>
      <c r="HNP865" s="399"/>
      <c r="HNQ865" s="399"/>
      <c r="HNR865" s="399"/>
      <c r="HNS865" s="399"/>
      <c r="HNT865" s="399"/>
      <c r="HNU865" s="399"/>
      <c r="HNV865" s="399"/>
      <c r="HNW865" s="399"/>
      <c r="HNX865" s="399"/>
      <c r="HNY865" s="399"/>
      <c r="HNZ865" s="399"/>
      <c r="HOA865" s="399"/>
      <c r="HOB865" s="399"/>
      <c r="HOC865" s="399"/>
      <c r="HOD865" s="399"/>
      <c r="HOE865" s="399"/>
      <c r="HOF865" s="399"/>
      <c r="HOG865" s="399"/>
      <c r="HOH865" s="399"/>
      <c r="HOI865" s="399"/>
      <c r="HOJ865" s="399"/>
      <c r="HOK865" s="399"/>
      <c r="HOL865" s="399"/>
      <c r="HOM865" s="399"/>
      <c r="HON865" s="399"/>
      <c r="HOO865" s="399"/>
      <c r="HOP865" s="399"/>
      <c r="HOQ865" s="399"/>
      <c r="HOR865" s="399"/>
      <c r="HOS865" s="399"/>
      <c r="HOT865" s="399"/>
      <c r="HOU865" s="399"/>
      <c r="HOV865" s="399"/>
      <c r="HOW865" s="399"/>
      <c r="HOX865" s="399"/>
      <c r="HOY865" s="399"/>
      <c r="HOZ865" s="399"/>
      <c r="HPA865" s="399"/>
      <c r="HPB865" s="399"/>
      <c r="HPC865" s="399"/>
      <c r="HPD865" s="399"/>
      <c r="HPE865" s="399"/>
      <c r="HPF865" s="399"/>
      <c r="HPG865" s="399"/>
      <c r="HPH865" s="399"/>
      <c r="HPI865" s="399"/>
      <c r="HPJ865" s="399"/>
      <c r="HPK865" s="399"/>
      <c r="HPL865" s="399"/>
      <c r="HPM865" s="399"/>
      <c r="HPN865" s="399"/>
      <c r="HPO865" s="399"/>
      <c r="HPP865" s="399"/>
      <c r="HPQ865" s="399"/>
      <c r="HPR865" s="399"/>
      <c r="HPS865" s="399"/>
      <c r="HPT865" s="399"/>
      <c r="HPU865" s="399"/>
      <c r="HPV865" s="399"/>
      <c r="HPW865" s="399"/>
      <c r="HPX865" s="399"/>
      <c r="HPY865" s="399"/>
      <c r="HPZ865" s="399"/>
      <c r="HQA865" s="399"/>
      <c r="HQB865" s="399"/>
      <c r="HQC865" s="399"/>
      <c r="HQD865" s="399"/>
      <c r="HQE865" s="399"/>
      <c r="HQF865" s="399"/>
      <c r="HQG865" s="399"/>
      <c r="HQH865" s="399"/>
      <c r="HQI865" s="399"/>
      <c r="HQJ865" s="399"/>
      <c r="HQK865" s="399"/>
      <c r="HQL865" s="399"/>
      <c r="HQM865" s="399"/>
      <c r="HQN865" s="399"/>
      <c r="HQO865" s="399"/>
      <c r="HQP865" s="399"/>
      <c r="HQQ865" s="399"/>
      <c r="HQR865" s="399"/>
      <c r="HQS865" s="399"/>
      <c r="HQT865" s="399"/>
      <c r="HQU865" s="399"/>
      <c r="HQV865" s="399"/>
      <c r="HQW865" s="399"/>
      <c r="HQX865" s="399"/>
      <c r="HQY865" s="399"/>
      <c r="HQZ865" s="399"/>
      <c r="HRA865" s="399"/>
      <c r="HRB865" s="399"/>
      <c r="HRC865" s="399"/>
      <c r="HRD865" s="399"/>
      <c r="HRE865" s="399"/>
      <c r="HRF865" s="399"/>
      <c r="HRG865" s="399"/>
      <c r="HRH865" s="399"/>
      <c r="HRI865" s="399"/>
      <c r="HRJ865" s="399"/>
      <c r="HRK865" s="399"/>
      <c r="HRL865" s="399"/>
      <c r="HRM865" s="399"/>
      <c r="HRN865" s="399"/>
      <c r="HRO865" s="399"/>
      <c r="HRP865" s="399"/>
      <c r="HRQ865" s="399"/>
      <c r="HRR865" s="399"/>
      <c r="HRS865" s="399"/>
      <c r="HRT865" s="399"/>
      <c r="HRU865" s="399"/>
      <c r="HRV865" s="399"/>
      <c r="HRW865" s="399"/>
      <c r="HRX865" s="399"/>
      <c r="HRY865" s="399"/>
      <c r="HRZ865" s="399"/>
      <c r="HSA865" s="399"/>
      <c r="HSB865" s="399"/>
      <c r="HSC865" s="399"/>
      <c r="HSD865" s="399"/>
      <c r="HSE865" s="399"/>
      <c r="HSF865" s="399"/>
      <c r="HSG865" s="399"/>
      <c r="HSH865" s="399"/>
      <c r="HSI865" s="399"/>
      <c r="HSJ865" s="399"/>
      <c r="HSK865" s="399"/>
      <c r="HSL865" s="399"/>
      <c r="HSM865" s="399"/>
      <c r="HSN865" s="399"/>
      <c r="HSO865" s="399"/>
      <c r="HSP865" s="399"/>
      <c r="HSQ865" s="399"/>
      <c r="HSR865" s="399"/>
      <c r="HSS865" s="399"/>
      <c r="HST865" s="399"/>
      <c r="HSU865" s="399"/>
      <c r="HSV865" s="399"/>
      <c r="HSW865" s="399"/>
      <c r="HSX865" s="399"/>
      <c r="HSY865" s="399"/>
      <c r="HSZ865" s="399"/>
      <c r="HTA865" s="399"/>
      <c r="HTB865" s="399"/>
      <c r="HTC865" s="399"/>
      <c r="HTD865" s="399"/>
      <c r="HTE865" s="399"/>
      <c r="HTF865" s="399"/>
      <c r="HTG865" s="399"/>
      <c r="HTH865" s="399"/>
      <c r="HTI865" s="399"/>
      <c r="HTJ865" s="399"/>
      <c r="HTK865" s="399"/>
      <c r="HTL865" s="399"/>
      <c r="HTM865" s="399"/>
      <c r="HTN865" s="399"/>
      <c r="HTO865" s="399"/>
      <c r="HTP865" s="399"/>
      <c r="HTQ865" s="399"/>
      <c r="HTR865" s="399"/>
      <c r="HTS865" s="399"/>
      <c r="HTT865" s="399"/>
      <c r="HTU865" s="399"/>
      <c r="HTV865" s="399"/>
      <c r="HTW865" s="399"/>
      <c r="HTX865" s="399"/>
      <c r="HTY865" s="399"/>
      <c r="HTZ865" s="399"/>
      <c r="HUA865" s="399"/>
      <c r="HUB865" s="399"/>
      <c r="HUC865" s="399"/>
      <c r="HUD865" s="399"/>
      <c r="HUE865" s="399"/>
      <c r="HUF865" s="399"/>
      <c r="HUG865" s="399"/>
      <c r="HUH865" s="399"/>
      <c r="HUI865" s="399"/>
      <c r="HUJ865" s="399"/>
      <c r="HUK865" s="399"/>
      <c r="HUL865" s="399"/>
      <c r="HUM865" s="399"/>
      <c r="HUN865" s="399"/>
      <c r="HUO865" s="399"/>
      <c r="HUP865" s="399"/>
      <c r="HUQ865" s="399"/>
      <c r="HUR865" s="399"/>
      <c r="HUS865" s="399"/>
      <c r="HUT865" s="399"/>
      <c r="HUU865" s="399"/>
      <c r="HUV865" s="399"/>
      <c r="HUW865" s="399"/>
      <c r="HUX865" s="399"/>
      <c r="HUY865" s="399"/>
      <c r="HUZ865" s="399"/>
      <c r="HVA865" s="399"/>
      <c r="HVB865" s="399"/>
      <c r="HVC865" s="399"/>
      <c r="HVD865" s="399"/>
      <c r="HVE865" s="399"/>
      <c r="HVF865" s="399"/>
      <c r="HVG865" s="399"/>
      <c r="HVH865" s="399"/>
      <c r="HVI865" s="399"/>
      <c r="HVJ865" s="399"/>
      <c r="HVK865" s="399"/>
      <c r="HVL865" s="399"/>
      <c r="HVM865" s="399"/>
      <c r="HVN865" s="399"/>
      <c r="HVO865" s="399"/>
      <c r="HVP865" s="399"/>
      <c r="HVQ865" s="399"/>
      <c r="HVR865" s="399"/>
      <c r="HVS865" s="399"/>
      <c r="HVT865" s="399"/>
      <c r="HVU865" s="399"/>
      <c r="HVV865" s="399"/>
      <c r="HVW865" s="399"/>
      <c r="HVX865" s="399"/>
      <c r="HVY865" s="399"/>
      <c r="HVZ865" s="399"/>
      <c r="HWA865" s="399"/>
      <c r="HWB865" s="399"/>
      <c r="HWC865" s="399"/>
      <c r="HWD865" s="399"/>
      <c r="HWE865" s="399"/>
      <c r="HWF865" s="399"/>
      <c r="HWG865" s="399"/>
      <c r="HWH865" s="399"/>
      <c r="HWI865" s="399"/>
      <c r="HWJ865" s="399"/>
      <c r="HWK865" s="399"/>
      <c r="HWL865" s="399"/>
      <c r="HWM865" s="399"/>
      <c r="HWN865" s="399"/>
      <c r="HWO865" s="399"/>
      <c r="HWP865" s="399"/>
      <c r="HWQ865" s="399"/>
      <c r="HWR865" s="399"/>
      <c r="HWS865" s="399"/>
      <c r="HWT865" s="399"/>
      <c r="HWU865" s="399"/>
      <c r="HWV865" s="399"/>
      <c r="HWW865" s="399"/>
      <c r="HWX865" s="399"/>
      <c r="HWY865" s="399"/>
      <c r="HWZ865" s="399"/>
      <c r="HXA865" s="399"/>
      <c r="HXB865" s="399"/>
      <c r="HXC865" s="399"/>
      <c r="HXD865" s="399"/>
      <c r="HXE865" s="399"/>
      <c r="HXF865" s="399"/>
      <c r="HXG865" s="399"/>
      <c r="HXH865" s="399"/>
      <c r="HXI865" s="399"/>
      <c r="HXJ865" s="399"/>
      <c r="HXK865" s="399"/>
      <c r="HXL865" s="399"/>
      <c r="HXM865" s="399"/>
      <c r="HXN865" s="399"/>
      <c r="HXO865" s="399"/>
      <c r="HXP865" s="399"/>
      <c r="HXQ865" s="399"/>
      <c r="HXR865" s="399"/>
      <c r="HXS865" s="399"/>
      <c r="HXT865" s="399"/>
      <c r="HXU865" s="399"/>
      <c r="HXV865" s="399"/>
      <c r="HXW865" s="399"/>
      <c r="HXX865" s="399"/>
      <c r="HXY865" s="399"/>
      <c r="HXZ865" s="399"/>
      <c r="HYA865" s="399"/>
      <c r="HYB865" s="399"/>
      <c r="HYC865" s="399"/>
      <c r="HYD865" s="399"/>
      <c r="HYE865" s="399"/>
      <c r="HYF865" s="399"/>
      <c r="HYG865" s="399"/>
      <c r="HYH865" s="399"/>
      <c r="HYI865" s="399"/>
      <c r="HYJ865" s="399"/>
      <c r="HYK865" s="399"/>
      <c r="HYL865" s="399"/>
      <c r="HYM865" s="399"/>
      <c r="HYN865" s="399"/>
      <c r="HYO865" s="399"/>
      <c r="HYP865" s="399"/>
      <c r="HYQ865" s="399"/>
      <c r="HYR865" s="399"/>
      <c r="HYS865" s="399"/>
      <c r="HYT865" s="399"/>
      <c r="HYU865" s="399"/>
      <c r="HYV865" s="399"/>
      <c r="HYW865" s="399"/>
      <c r="HYX865" s="399"/>
      <c r="HYY865" s="399"/>
      <c r="HYZ865" s="399"/>
      <c r="HZA865" s="399"/>
      <c r="HZB865" s="399"/>
      <c r="HZC865" s="399"/>
      <c r="HZD865" s="399"/>
      <c r="HZE865" s="399"/>
      <c r="HZF865" s="399"/>
      <c r="HZG865" s="399"/>
      <c r="HZH865" s="399"/>
      <c r="HZI865" s="399"/>
      <c r="HZJ865" s="399"/>
      <c r="HZK865" s="399"/>
      <c r="HZL865" s="399"/>
      <c r="HZM865" s="399"/>
      <c r="HZN865" s="399"/>
      <c r="HZO865" s="399"/>
      <c r="HZP865" s="399"/>
      <c r="HZQ865" s="399"/>
      <c r="HZR865" s="399"/>
      <c r="HZS865" s="399"/>
      <c r="HZT865" s="399"/>
      <c r="HZU865" s="399"/>
      <c r="HZV865" s="399"/>
      <c r="HZW865" s="399"/>
      <c r="HZX865" s="399"/>
      <c r="HZY865" s="399"/>
      <c r="HZZ865" s="399"/>
      <c r="IAA865" s="399"/>
      <c r="IAB865" s="399"/>
      <c r="IAC865" s="399"/>
      <c r="IAD865" s="399"/>
      <c r="IAE865" s="399"/>
      <c r="IAF865" s="399"/>
      <c r="IAG865" s="399"/>
      <c r="IAH865" s="399"/>
      <c r="IAI865" s="399"/>
      <c r="IAJ865" s="399"/>
      <c r="IAK865" s="399"/>
      <c r="IAL865" s="399"/>
      <c r="IAM865" s="399"/>
      <c r="IAN865" s="399"/>
      <c r="IAO865" s="399"/>
      <c r="IAP865" s="399"/>
      <c r="IAQ865" s="399"/>
      <c r="IAR865" s="399"/>
      <c r="IAS865" s="399"/>
      <c r="IAT865" s="399"/>
      <c r="IAU865" s="399"/>
      <c r="IAV865" s="399"/>
      <c r="IAW865" s="399"/>
      <c r="IAX865" s="399"/>
      <c r="IAY865" s="399"/>
      <c r="IAZ865" s="399"/>
      <c r="IBA865" s="399"/>
      <c r="IBB865" s="399"/>
      <c r="IBC865" s="399"/>
      <c r="IBD865" s="399"/>
      <c r="IBE865" s="399"/>
      <c r="IBF865" s="399"/>
      <c r="IBG865" s="399"/>
      <c r="IBH865" s="399"/>
      <c r="IBI865" s="399"/>
      <c r="IBJ865" s="399"/>
      <c r="IBK865" s="399"/>
      <c r="IBL865" s="399"/>
      <c r="IBM865" s="399"/>
      <c r="IBN865" s="399"/>
      <c r="IBO865" s="399"/>
      <c r="IBP865" s="399"/>
      <c r="IBQ865" s="399"/>
      <c r="IBR865" s="399"/>
      <c r="IBS865" s="399"/>
      <c r="IBT865" s="399"/>
      <c r="IBU865" s="399"/>
      <c r="IBV865" s="399"/>
      <c r="IBW865" s="399"/>
      <c r="IBX865" s="399"/>
      <c r="IBY865" s="399"/>
      <c r="IBZ865" s="399"/>
      <c r="ICA865" s="399"/>
      <c r="ICB865" s="399"/>
      <c r="ICC865" s="399"/>
      <c r="ICD865" s="399"/>
      <c r="ICE865" s="399"/>
      <c r="ICF865" s="399"/>
      <c r="ICG865" s="399"/>
      <c r="ICH865" s="399"/>
      <c r="ICI865" s="399"/>
      <c r="ICJ865" s="399"/>
      <c r="ICK865" s="399"/>
      <c r="ICL865" s="399"/>
      <c r="ICM865" s="399"/>
      <c r="ICN865" s="399"/>
      <c r="ICO865" s="399"/>
      <c r="ICP865" s="399"/>
      <c r="ICQ865" s="399"/>
      <c r="ICR865" s="399"/>
      <c r="ICS865" s="399"/>
      <c r="ICT865" s="399"/>
      <c r="ICU865" s="399"/>
      <c r="ICV865" s="399"/>
      <c r="ICW865" s="399"/>
      <c r="ICX865" s="399"/>
      <c r="ICY865" s="399"/>
      <c r="ICZ865" s="399"/>
      <c r="IDA865" s="399"/>
      <c r="IDB865" s="399"/>
      <c r="IDC865" s="399"/>
      <c r="IDD865" s="399"/>
      <c r="IDE865" s="399"/>
      <c r="IDF865" s="399"/>
      <c r="IDG865" s="399"/>
      <c r="IDH865" s="399"/>
      <c r="IDI865" s="399"/>
      <c r="IDJ865" s="399"/>
      <c r="IDK865" s="399"/>
      <c r="IDL865" s="399"/>
      <c r="IDM865" s="399"/>
      <c r="IDN865" s="399"/>
      <c r="IDO865" s="399"/>
      <c r="IDP865" s="399"/>
      <c r="IDQ865" s="399"/>
      <c r="IDR865" s="399"/>
      <c r="IDS865" s="399"/>
      <c r="IDT865" s="399"/>
      <c r="IDU865" s="399"/>
      <c r="IDV865" s="399"/>
      <c r="IDW865" s="399"/>
      <c r="IDX865" s="399"/>
      <c r="IDY865" s="399"/>
      <c r="IDZ865" s="399"/>
      <c r="IEA865" s="399"/>
      <c r="IEB865" s="399"/>
      <c r="IEC865" s="399"/>
      <c r="IED865" s="399"/>
      <c r="IEE865" s="399"/>
      <c r="IEF865" s="399"/>
      <c r="IEG865" s="399"/>
      <c r="IEH865" s="399"/>
      <c r="IEI865" s="399"/>
      <c r="IEJ865" s="399"/>
      <c r="IEK865" s="399"/>
      <c r="IEL865" s="399"/>
      <c r="IEM865" s="399"/>
      <c r="IEN865" s="399"/>
      <c r="IEO865" s="399"/>
      <c r="IEP865" s="399"/>
      <c r="IEQ865" s="399"/>
      <c r="IER865" s="399"/>
      <c r="IES865" s="399"/>
      <c r="IET865" s="399"/>
      <c r="IEU865" s="399"/>
      <c r="IEV865" s="399"/>
      <c r="IEW865" s="399"/>
      <c r="IEX865" s="399"/>
      <c r="IEY865" s="399"/>
      <c r="IEZ865" s="399"/>
      <c r="IFA865" s="399"/>
      <c r="IFB865" s="399"/>
      <c r="IFC865" s="399"/>
      <c r="IFD865" s="399"/>
      <c r="IFE865" s="399"/>
      <c r="IFF865" s="399"/>
      <c r="IFG865" s="399"/>
      <c r="IFH865" s="399"/>
      <c r="IFI865" s="399"/>
      <c r="IFJ865" s="399"/>
      <c r="IFK865" s="399"/>
      <c r="IFL865" s="399"/>
      <c r="IFM865" s="399"/>
      <c r="IFN865" s="399"/>
      <c r="IFO865" s="399"/>
      <c r="IFP865" s="399"/>
      <c r="IFQ865" s="399"/>
      <c r="IFR865" s="399"/>
      <c r="IFS865" s="399"/>
      <c r="IFT865" s="399"/>
      <c r="IFU865" s="399"/>
      <c r="IFV865" s="399"/>
      <c r="IFW865" s="399"/>
      <c r="IFX865" s="399"/>
      <c r="IFY865" s="399"/>
      <c r="IFZ865" s="399"/>
      <c r="IGA865" s="399"/>
      <c r="IGB865" s="399"/>
      <c r="IGC865" s="399"/>
      <c r="IGD865" s="399"/>
      <c r="IGE865" s="399"/>
      <c r="IGF865" s="399"/>
      <c r="IGG865" s="399"/>
      <c r="IGH865" s="399"/>
      <c r="IGI865" s="399"/>
      <c r="IGJ865" s="399"/>
      <c r="IGK865" s="399"/>
      <c r="IGL865" s="399"/>
      <c r="IGM865" s="399"/>
      <c r="IGN865" s="399"/>
      <c r="IGO865" s="399"/>
      <c r="IGP865" s="399"/>
      <c r="IGQ865" s="399"/>
      <c r="IGR865" s="399"/>
      <c r="IGS865" s="399"/>
      <c r="IGT865" s="399"/>
      <c r="IGU865" s="399"/>
      <c r="IGV865" s="399"/>
      <c r="IGW865" s="399"/>
      <c r="IGX865" s="399"/>
      <c r="IGY865" s="399"/>
      <c r="IGZ865" s="399"/>
      <c r="IHA865" s="399"/>
      <c r="IHB865" s="399"/>
      <c r="IHC865" s="399"/>
      <c r="IHD865" s="399"/>
      <c r="IHE865" s="399"/>
      <c r="IHF865" s="399"/>
      <c r="IHG865" s="399"/>
      <c r="IHH865" s="399"/>
      <c r="IHI865" s="399"/>
      <c r="IHJ865" s="399"/>
      <c r="IHK865" s="399"/>
      <c r="IHL865" s="399"/>
      <c r="IHM865" s="399"/>
      <c r="IHN865" s="399"/>
      <c r="IHO865" s="399"/>
      <c r="IHP865" s="399"/>
      <c r="IHQ865" s="399"/>
      <c r="IHR865" s="399"/>
      <c r="IHS865" s="399"/>
      <c r="IHT865" s="399"/>
      <c r="IHU865" s="399"/>
      <c r="IHV865" s="399"/>
      <c r="IHW865" s="399"/>
      <c r="IHX865" s="399"/>
      <c r="IHY865" s="399"/>
      <c r="IHZ865" s="399"/>
      <c r="IIA865" s="399"/>
      <c r="IIB865" s="399"/>
      <c r="IIC865" s="399"/>
      <c r="IID865" s="399"/>
      <c r="IIE865" s="399"/>
      <c r="IIF865" s="399"/>
      <c r="IIG865" s="399"/>
      <c r="IIH865" s="399"/>
      <c r="III865" s="399"/>
      <c r="IIJ865" s="399"/>
      <c r="IIK865" s="399"/>
      <c r="IIL865" s="399"/>
      <c r="IIM865" s="399"/>
      <c r="IIN865" s="399"/>
      <c r="IIO865" s="399"/>
      <c r="IIP865" s="399"/>
      <c r="IIQ865" s="399"/>
      <c r="IIR865" s="399"/>
      <c r="IIS865" s="399"/>
      <c r="IIT865" s="399"/>
      <c r="IIU865" s="399"/>
      <c r="IIV865" s="399"/>
      <c r="IIW865" s="399"/>
      <c r="IIX865" s="399"/>
      <c r="IIY865" s="399"/>
      <c r="IIZ865" s="399"/>
      <c r="IJA865" s="399"/>
      <c r="IJB865" s="399"/>
      <c r="IJC865" s="399"/>
      <c r="IJD865" s="399"/>
      <c r="IJE865" s="399"/>
      <c r="IJF865" s="399"/>
      <c r="IJG865" s="399"/>
      <c r="IJH865" s="399"/>
      <c r="IJI865" s="399"/>
      <c r="IJJ865" s="399"/>
      <c r="IJK865" s="399"/>
      <c r="IJL865" s="399"/>
      <c r="IJM865" s="399"/>
      <c r="IJN865" s="399"/>
      <c r="IJO865" s="399"/>
      <c r="IJP865" s="399"/>
      <c r="IJQ865" s="399"/>
      <c r="IJR865" s="399"/>
      <c r="IJS865" s="399"/>
      <c r="IJT865" s="399"/>
      <c r="IJU865" s="399"/>
      <c r="IJV865" s="399"/>
      <c r="IJW865" s="399"/>
      <c r="IJX865" s="399"/>
      <c r="IJY865" s="399"/>
      <c r="IJZ865" s="399"/>
      <c r="IKA865" s="399"/>
      <c r="IKB865" s="399"/>
      <c r="IKC865" s="399"/>
      <c r="IKD865" s="399"/>
      <c r="IKE865" s="399"/>
      <c r="IKF865" s="399"/>
      <c r="IKG865" s="399"/>
      <c r="IKH865" s="399"/>
      <c r="IKI865" s="399"/>
      <c r="IKJ865" s="399"/>
      <c r="IKK865" s="399"/>
      <c r="IKL865" s="399"/>
      <c r="IKM865" s="399"/>
      <c r="IKN865" s="399"/>
      <c r="IKO865" s="399"/>
      <c r="IKP865" s="399"/>
      <c r="IKQ865" s="399"/>
      <c r="IKR865" s="399"/>
      <c r="IKS865" s="399"/>
      <c r="IKT865" s="399"/>
      <c r="IKU865" s="399"/>
      <c r="IKV865" s="399"/>
      <c r="IKW865" s="399"/>
      <c r="IKX865" s="399"/>
      <c r="IKY865" s="399"/>
      <c r="IKZ865" s="399"/>
      <c r="ILA865" s="399"/>
      <c r="ILB865" s="399"/>
      <c r="ILC865" s="399"/>
      <c r="ILD865" s="399"/>
      <c r="ILE865" s="399"/>
      <c r="ILF865" s="399"/>
      <c r="ILG865" s="399"/>
      <c r="ILH865" s="399"/>
      <c r="ILI865" s="399"/>
      <c r="ILJ865" s="399"/>
      <c r="ILK865" s="399"/>
      <c r="ILL865" s="399"/>
      <c r="ILM865" s="399"/>
      <c r="ILN865" s="399"/>
      <c r="ILO865" s="399"/>
      <c r="ILP865" s="399"/>
      <c r="ILQ865" s="399"/>
      <c r="ILR865" s="399"/>
      <c r="ILS865" s="399"/>
      <c r="ILT865" s="399"/>
      <c r="ILU865" s="399"/>
      <c r="ILV865" s="399"/>
      <c r="ILW865" s="399"/>
      <c r="ILX865" s="399"/>
      <c r="ILY865" s="399"/>
      <c r="ILZ865" s="399"/>
      <c r="IMA865" s="399"/>
      <c r="IMB865" s="399"/>
      <c r="IMC865" s="399"/>
      <c r="IMD865" s="399"/>
      <c r="IME865" s="399"/>
      <c r="IMF865" s="399"/>
      <c r="IMG865" s="399"/>
      <c r="IMH865" s="399"/>
      <c r="IMI865" s="399"/>
      <c r="IMJ865" s="399"/>
      <c r="IMK865" s="399"/>
      <c r="IML865" s="399"/>
      <c r="IMM865" s="399"/>
      <c r="IMN865" s="399"/>
      <c r="IMO865" s="399"/>
      <c r="IMP865" s="399"/>
      <c r="IMQ865" s="399"/>
      <c r="IMR865" s="399"/>
      <c r="IMS865" s="399"/>
      <c r="IMT865" s="399"/>
      <c r="IMU865" s="399"/>
      <c r="IMV865" s="399"/>
      <c r="IMW865" s="399"/>
      <c r="IMX865" s="399"/>
      <c r="IMY865" s="399"/>
      <c r="IMZ865" s="399"/>
      <c r="INA865" s="399"/>
      <c r="INB865" s="399"/>
      <c r="INC865" s="399"/>
      <c r="IND865" s="399"/>
      <c r="INE865" s="399"/>
      <c r="INF865" s="399"/>
      <c r="ING865" s="399"/>
      <c r="INH865" s="399"/>
      <c r="INI865" s="399"/>
      <c r="INJ865" s="399"/>
      <c r="INK865" s="399"/>
      <c r="INL865" s="399"/>
      <c r="INM865" s="399"/>
      <c r="INN865" s="399"/>
      <c r="INO865" s="399"/>
      <c r="INP865" s="399"/>
      <c r="INQ865" s="399"/>
      <c r="INR865" s="399"/>
      <c r="INS865" s="399"/>
      <c r="INT865" s="399"/>
      <c r="INU865" s="399"/>
      <c r="INV865" s="399"/>
      <c r="INW865" s="399"/>
      <c r="INX865" s="399"/>
      <c r="INY865" s="399"/>
      <c r="INZ865" s="399"/>
      <c r="IOA865" s="399"/>
      <c r="IOB865" s="399"/>
      <c r="IOC865" s="399"/>
      <c r="IOD865" s="399"/>
      <c r="IOE865" s="399"/>
      <c r="IOF865" s="399"/>
      <c r="IOG865" s="399"/>
      <c r="IOH865" s="399"/>
      <c r="IOI865" s="399"/>
      <c r="IOJ865" s="399"/>
      <c r="IOK865" s="399"/>
      <c r="IOL865" s="399"/>
      <c r="IOM865" s="399"/>
      <c r="ION865" s="399"/>
      <c r="IOO865" s="399"/>
      <c r="IOP865" s="399"/>
      <c r="IOQ865" s="399"/>
      <c r="IOR865" s="399"/>
      <c r="IOS865" s="399"/>
      <c r="IOT865" s="399"/>
      <c r="IOU865" s="399"/>
      <c r="IOV865" s="399"/>
      <c r="IOW865" s="399"/>
      <c r="IOX865" s="399"/>
      <c r="IOY865" s="399"/>
      <c r="IOZ865" s="399"/>
      <c r="IPA865" s="399"/>
      <c r="IPB865" s="399"/>
      <c r="IPC865" s="399"/>
      <c r="IPD865" s="399"/>
      <c r="IPE865" s="399"/>
      <c r="IPF865" s="399"/>
      <c r="IPG865" s="399"/>
      <c r="IPH865" s="399"/>
      <c r="IPI865" s="399"/>
      <c r="IPJ865" s="399"/>
      <c r="IPK865" s="399"/>
      <c r="IPL865" s="399"/>
      <c r="IPM865" s="399"/>
      <c r="IPN865" s="399"/>
      <c r="IPO865" s="399"/>
      <c r="IPP865" s="399"/>
      <c r="IPQ865" s="399"/>
      <c r="IPR865" s="399"/>
      <c r="IPS865" s="399"/>
      <c r="IPT865" s="399"/>
      <c r="IPU865" s="399"/>
      <c r="IPV865" s="399"/>
      <c r="IPW865" s="399"/>
      <c r="IPX865" s="399"/>
      <c r="IPY865" s="399"/>
      <c r="IPZ865" s="399"/>
      <c r="IQA865" s="399"/>
      <c r="IQB865" s="399"/>
      <c r="IQC865" s="399"/>
      <c r="IQD865" s="399"/>
      <c r="IQE865" s="399"/>
      <c r="IQF865" s="399"/>
      <c r="IQG865" s="399"/>
      <c r="IQH865" s="399"/>
      <c r="IQI865" s="399"/>
      <c r="IQJ865" s="399"/>
      <c r="IQK865" s="399"/>
      <c r="IQL865" s="399"/>
      <c r="IQM865" s="399"/>
      <c r="IQN865" s="399"/>
      <c r="IQO865" s="399"/>
      <c r="IQP865" s="399"/>
      <c r="IQQ865" s="399"/>
      <c r="IQR865" s="399"/>
      <c r="IQS865" s="399"/>
      <c r="IQT865" s="399"/>
      <c r="IQU865" s="399"/>
      <c r="IQV865" s="399"/>
      <c r="IQW865" s="399"/>
      <c r="IQX865" s="399"/>
      <c r="IQY865" s="399"/>
      <c r="IQZ865" s="399"/>
      <c r="IRA865" s="399"/>
      <c r="IRB865" s="399"/>
      <c r="IRC865" s="399"/>
      <c r="IRD865" s="399"/>
      <c r="IRE865" s="399"/>
      <c r="IRF865" s="399"/>
      <c r="IRG865" s="399"/>
      <c r="IRH865" s="399"/>
      <c r="IRI865" s="399"/>
      <c r="IRJ865" s="399"/>
      <c r="IRK865" s="399"/>
      <c r="IRL865" s="399"/>
      <c r="IRM865" s="399"/>
      <c r="IRN865" s="399"/>
      <c r="IRO865" s="399"/>
      <c r="IRP865" s="399"/>
      <c r="IRQ865" s="399"/>
      <c r="IRR865" s="399"/>
      <c r="IRS865" s="399"/>
      <c r="IRT865" s="399"/>
      <c r="IRU865" s="399"/>
      <c r="IRV865" s="399"/>
      <c r="IRW865" s="399"/>
      <c r="IRX865" s="399"/>
      <c r="IRY865" s="399"/>
      <c r="IRZ865" s="399"/>
      <c r="ISA865" s="399"/>
      <c r="ISB865" s="399"/>
      <c r="ISC865" s="399"/>
      <c r="ISD865" s="399"/>
      <c r="ISE865" s="399"/>
      <c r="ISF865" s="399"/>
      <c r="ISG865" s="399"/>
      <c r="ISH865" s="399"/>
      <c r="ISI865" s="399"/>
      <c r="ISJ865" s="399"/>
      <c r="ISK865" s="399"/>
      <c r="ISL865" s="399"/>
      <c r="ISM865" s="399"/>
      <c r="ISN865" s="399"/>
      <c r="ISO865" s="399"/>
      <c r="ISP865" s="399"/>
      <c r="ISQ865" s="399"/>
      <c r="ISR865" s="399"/>
      <c r="ISS865" s="399"/>
      <c r="IST865" s="399"/>
      <c r="ISU865" s="399"/>
      <c r="ISV865" s="399"/>
      <c r="ISW865" s="399"/>
      <c r="ISX865" s="399"/>
      <c r="ISY865" s="399"/>
      <c r="ISZ865" s="399"/>
      <c r="ITA865" s="399"/>
      <c r="ITB865" s="399"/>
      <c r="ITC865" s="399"/>
      <c r="ITD865" s="399"/>
      <c r="ITE865" s="399"/>
      <c r="ITF865" s="399"/>
      <c r="ITG865" s="399"/>
      <c r="ITH865" s="399"/>
      <c r="ITI865" s="399"/>
      <c r="ITJ865" s="399"/>
      <c r="ITK865" s="399"/>
      <c r="ITL865" s="399"/>
      <c r="ITM865" s="399"/>
      <c r="ITN865" s="399"/>
      <c r="ITO865" s="399"/>
      <c r="ITP865" s="399"/>
      <c r="ITQ865" s="399"/>
      <c r="ITR865" s="399"/>
      <c r="ITS865" s="399"/>
      <c r="ITT865" s="399"/>
      <c r="ITU865" s="399"/>
      <c r="ITV865" s="399"/>
      <c r="ITW865" s="399"/>
      <c r="ITX865" s="399"/>
      <c r="ITY865" s="399"/>
      <c r="ITZ865" s="399"/>
      <c r="IUA865" s="399"/>
      <c r="IUB865" s="399"/>
      <c r="IUC865" s="399"/>
      <c r="IUD865" s="399"/>
      <c r="IUE865" s="399"/>
      <c r="IUF865" s="399"/>
      <c r="IUG865" s="399"/>
      <c r="IUH865" s="399"/>
      <c r="IUI865" s="399"/>
      <c r="IUJ865" s="399"/>
      <c r="IUK865" s="399"/>
      <c r="IUL865" s="399"/>
      <c r="IUM865" s="399"/>
      <c r="IUN865" s="399"/>
      <c r="IUO865" s="399"/>
      <c r="IUP865" s="399"/>
      <c r="IUQ865" s="399"/>
      <c r="IUR865" s="399"/>
      <c r="IUS865" s="399"/>
      <c r="IUT865" s="399"/>
      <c r="IUU865" s="399"/>
      <c r="IUV865" s="399"/>
      <c r="IUW865" s="399"/>
      <c r="IUX865" s="399"/>
      <c r="IUY865" s="399"/>
      <c r="IUZ865" s="399"/>
      <c r="IVA865" s="399"/>
      <c r="IVB865" s="399"/>
      <c r="IVC865" s="399"/>
      <c r="IVD865" s="399"/>
      <c r="IVE865" s="399"/>
      <c r="IVF865" s="399"/>
      <c r="IVG865" s="399"/>
      <c r="IVH865" s="399"/>
      <c r="IVI865" s="399"/>
      <c r="IVJ865" s="399"/>
      <c r="IVK865" s="399"/>
      <c r="IVL865" s="399"/>
      <c r="IVM865" s="399"/>
      <c r="IVN865" s="399"/>
      <c r="IVO865" s="399"/>
      <c r="IVP865" s="399"/>
      <c r="IVQ865" s="399"/>
      <c r="IVR865" s="399"/>
      <c r="IVS865" s="399"/>
      <c r="IVT865" s="399"/>
      <c r="IVU865" s="399"/>
      <c r="IVV865" s="399"/>
      <c r="IVW865" s="399"/>
      <c r="IVX865" s="399"/>
      <c r="IVY865" s="399"/>
      <c r="IVZ865" s="399"/>
      <c r="IWA865" s="399"/>
      <c r="IWB865" s="399"/>
      <c r="IWC865" s="399"/>
      <c r="IWD865" s="399"/>
      <c r="IWE865" s="399"/>
      <c r="IWF865" s="399"/>
      <c r="IWG865" s="399"/>
      <c r="IWH865" s="399"/>
      <c r="IWI865" s="399"/>
      <c r="IWJ865" s="399"/>
      <c r="IWK865" s="399"/>
      <c r="IWL865" s="399"/>
      <c r="IWM865" s="399"/>
      <c r="IWN865" s="399"/>
      <c r="IWO865" s="399"/>
      <c r="IWP865" s="399"/>
      <c r="IWQ865" s="399"/>
      <c r="IWR865" s="399"/>
      <c r="IWS865" s="399"/>
      <c r="IWT865" s="399"/>
      <c r="IWU865" s="399"/>
      <c r="IWV865" s="399"/>
      <c r="IWW865" s="399"/>
      <c r="IWX865" s="399"/>
      <c r="IWY865" s="399"/>
      <c r="IWZ865" s="399"/>
      <c r="IXA865" s="399"/>
      <c r="IXB865" s="399"/>
      <c r="IXC865" s="399"/>
      <c r="IXD865" s="399"/>
      <c r="IXE865" s="399"/>
      <c r="IXF865" s="399"/>
      <c r="IXG865" s="399"/>
      <c r="IXH865" s="399"/>
      <c r="IXI865" s="399"/>
      <c r="IXJ865" s="399"/>
      <c r="IXK865" s="399"/>
      <c r="IXL865" s="399"/>
      <c r="IXM865" s="399"/>
      <c r="IXN865" s="399"/>
      <c r="IXO865" s="399"/>
      <c r="IXP865" s="399"/>
      <c r="IXQ865" s="399"/>
      <c r="IXR865" s="399"/>
      <c r="IXS865" s="399"/>
      <c r="IXT865" s="399"/>
      <c r="IXU865" s="399"/>
      <c r="IXV865" s="399"/>
      <c r="IXW865" s="399"/>
      <c r="IXX865" s="399"/>
      <c r="IXY865" s="399"/>
      <c r="IXZ865" s="399"/>
      <c r="IYA865" s="399"/>
      <c r="IYB865" s="399"/>
      <c r="IYC865" s="399"/>
      <c r="IYD865" s="399"/>
      <c r="IYE865" s="399"/>
      <c r="IYF865" s="399"/>
      <c r="IYG865" s="399"/>
      <c r="IYH865" s="399"/>
      <c r="IYI865" s="399"/>
      <c r="IYJ865" s="399"/>
      <c r="IYK865" s="399"/>
      <c r="IYL865" s="399"/>
      <c r="IYM865" s="399"/>
      <c r="IYN865" s="399"/>
      <c r="IYO865" s="399"/>
      <c r="IYP865" s="399"/>
      <c r="IYQ865" s="399"/>
      <c r="IYR865" s="399"/>
      <c r="IYS865" s="399"/>
      <c r="IYT865" s="399"/>
      <c r="IYU865" s="399"/>
      <c r="IYV865" s="399"/>
      <c r="IYW865" s="399"/>
      <c r="IYX865" s="399"/>
      <c r="IYY865" s="399"/>
      <c r="IYZ865" s="399"/>
      <c r="IZA865" s="399"/>
      <c r="IZB865" s="399"/>
      <c r="IZC865" s="399"/>
      <c r="IZD865" s="399"/>
      <c r="IZE865" s="399"/>
      <c r="IZF865" s="399"/>
      <c r="IZG865" s="399"/>
      <c r="IZH865" s="399"/>
      <c r="IZI865" s="399"/>
      <c r="IZJ865" s="399"/>
      <c r="IZK865" s="399"/>
      <c r="IZL865" s="399"/>
      <c r="IZM865" s="399"/>
      <c r="IZN865" s="399"/>
      <c r="IZO865" s="399"/>
      <c r="IZP865" s="399"/>
      <c r="IZQ865" s="399"/>
      <c r="IZR865" s="399"/>
      <c r="IZS865" s="399"/>
      <c r="IZT865" s="399"/>
      <c r="IZU865" s="399"/>
      <c r="IZV865" s="399"/>
      <c r="IZW865" s="399"/>
      <c r="IZX865" s="399"/>
      <c r="IZY865" s="399"/>
      <c r="IZZ865" s="399"/>
      <c r="JAA865" s="399"/>
      <c r="JAB865" s="399"/>
      <c r="JAC865" s="399"/>
      <c r="JAD865" s="399"/>
      <c r="JAE865" s="399"/>
      <c r="JAF865" s="399"/>
      <c r="JAG865" s="399"/>
      <c r="JAH865" s="399"/>
      <c r="JAI865" s="399"/>
      <c r="JAJ865" s="399"/>
      <c r="JAK865" s="399"/>
      <c r="JAL865" s="399"/>
      <c r="JAM865" s="399"/>
      <c r="JAN865" s="399"/>
      <c r="JAO865" s="399"/>
      <c r="JAP865" s="399"/>
      <c r="JAQ865" s="399"/>
      <c r="JAR865" s="399"/>
      <c r="JAS865" s="399"/>
      <c r="JAT865" s="399"/>
      <c r="JAU865" s="399"/>
      <c r="JAV865" s="399"/>
      <c r="JAW865" s="399"/>
      <c r="JAX865" s="399"/>
      <c r="JAY865" s="399"/>
      <c r="JAZ865" s="399"/>
      <c r="JBA865" s="399"/>
      <c r="JBB865" s="399"/>
      <c r="JBC865" s="399"/>
      <c r="JBD865" s="399"/>
      <c r="JBE865" s="399"/>
      <c r="JBF865" s="399"/>
      <c r="JBG865" s="399"/>
      <c r="JBH865" s="399"/>
      <c r="JBI865" s="399"/>
      <c r="JBJ865" s="399"/>
      <c r="JBK865" s="399"/>
      <c r="JBL865" s="399"/>
      <c r="JBM865" s="399"/>
      <c r="JBN865" s="399"/>
      <c r="JBO865" s="399"/>
      <c r="JBP865" s="399"/>
      <c r="JBQ865" s="399"/>
      <c r="JBR865" s="399"/>
      <c r="JBS865" s="399"/>
      <c r="JBT865" s="399"/>
      <c r="JBU865" s="399"/>
      <c r="JBV865" s="399"/>
      <c r="JBW865" s="399"/>
      <c r="JBX865" s="399"/>
      <c r="JBY865" s="399"/>
      <c r="JBZ865" s="399"/>
      <c r="JCA865" s="399"/>
      <c r="JCB865" s="399"/>
      <c r="JCC865" s="399"/>
      <c r="JCD865" s="399"/>
      <c r="JCE865" s="399"/>
      <c r="JCF865" s="399"/>
      <c r="JCG865" s="399"/>
      <c r="JCH865" s="399"/>
      <c r="JCI865" s="399"/>
      <c r="JCJ865" s="399"/>
      <c r="JCK865" s="399"/>
      <c r="JCL865" s="399"/>
      <c r="JCM865" s="399"/>
      <c r="JCN865" s="399"/>
      <c r="JCO865" s="399"/>
      <c r="JCP865" s="399"/>
      <c r="JCQ865" s="399"/>
      <c r="JCR865" s="399"/>
      <c r="JCS865" s="399"/>
      <c r="JCT865" s="399"/>
      <c r="JCU865" s="399"/>
      <c r="JCV865" s="399"/>
      <c r="JCW865" s="399"/>
      <c r="JCX865" s="399"/>
      <c r="JCY865" s="399"/>
      <c r="JCZ865" s="399"/>
      <c r="JDA865" s="399"/>
      <c r="JDB865" s="399"/>
      <c r="JDC865" s="399"/>
      <c r="JDD865" s="399"/>
      <c r="JDE865" s="399"/>
      <c r="JDF865" s="399"/>
      <c r="JDG865" s="399"/>
      <c r="JDH865" s="399"/>
      <c r="JDI865" s="399"/>
      <c r="JDJ865" s="399"/>
      <c r="JDK865" s="399"/>
      <c r="JDL865" s="399"/>
      <c r="JDM865" s="399"/>
      <c r="JDN865" s="399"/>
      <c r="JDO865" s="399"/>
      <c r="JDP865" s="399"/>
      <c r="JDQ865" s="399"/>
      <c r="JDR865" s="399"/>
      <c r="JDS865" s="399"/>
      <c r="JDT865" s="399"/>
      <c r="JDU865" s="399"/>
      <c r="JDV865" s="399"/>
      <c r="JDW865" s="399"/>
      <c r="JDX865" s="399"/>
      <c r="JDY865" s="399"/>
      <c r="JDZ865" s="399"/>
      <c r="JEA865" s="399"/>
      <c r="JEB865" s="399"/>
      <c r="JEC865" s="399"/>
      <c r="JED865" s="399"/>
      <c r="JEE865" s="399"/>
      <c r="JEF865" s="399"/>
      <c r="JEG865" s="399"/>
      <c r="JEH865" s="399"/>
      <c r="JEI865" s="399"/>
      <c r="JEJ865" s="399"/>
      <c r="JEK865" s="399"/>
      <c r="JEL865" s="399"/>
      <c r="JEM865" s="399"/>
      <c r="JEN865" s="399"/>
      <c r="JEO865" s="399"/>
      <c r="JEP865" s="399"/>
      <c r="JEQ865" s="399"/>
      <c r="JER865" s="399"/>
      <c r="JES865" s="399"/>
      <c r="JET865" s="399"/>
      <c r="JEU865" s="399"/>
      <c r="JEV865" s="399"/>
      <c r="JEW865" s="399"/>
      <c r="JEX865" s="399"/>
      <c r="JEY865" s="399"/>
      <c r="JEZ865" s="399"/>
      <c r="JFA865" s="399"/>
      <c r="JFB865" s="399"/>
      <c r="JFC865" s="399"/>
      <c r="JFD865" s="399"/>
      <c r="JFE865" s="399"/>
      <c r="JFF865" s="399"/>
      <c r="JFG865" s="399"/>
      <c r="JFH865" s="399"/>
      <c r="JFI865" s="399"/>
      <c r="JFJ865" s="399"/>
      <c r="JFK865" s="399"/>
      <c r="JFL865" s="399"/>
      <c r="JFM865" s="399"/>
      <c r="JFN865" s="399"/>
      <c r="JFO865" s="399"/>
      <c r="JFP865" s="399"/>
      <c r="JFQ865" s="399"/>
      <c r="JFR865" s="399"/>
      <c r="JFS865" s="399"/>
      <c r="JFT865" s="399"/>
      <c r="JFU865" s="399"/>
      <c r="JFV865" s="399"/>
      <c r="JFW865" s="399"/>
      <c r="JFX865" s="399"/>
      <c r="JFY865" s="399"/>
      <c r="JFZ865" s="399"/>
      <c r="JGA865" s="399"/>
      <c r="JGB865" s="399"/>
      <c r="JGC865" s="399"/>
      <c r="JGD865" s="399"/>
      <c r="JGE865" s="399"/>
      <c r="JGF865" s="399"/>
      <c r="JGG865" s="399"/>
      <c r="JGH865" s="399"/>
      <c r="JGI865" s="399"/>
      <c r="JGJ865" s="399"/>
      <c r="JGK865" s="399"/>
      <c r="JGL865" s="399"/>
      <c r="JGM865" s="399"/>
      <c r="JGN865" s="399"/>
      <c r="JGO865" s="399"/>
      <c r="JGP865" s="399"/>
      <c r="JGQ865" s="399"/>
      <c r="JGR865" s="399"/>
      <c r="JGS865" s="399"/>
      <c r="JGT865" s="399"/>
      <c r="JGU865" s="399"/>
      <c r="JGV865" s="399"/>
      <c r="JGW865" s="399"/>
      <c r="JGX865" s="399"/>
      <c r="JGY865" s="399"/>
      <c r="JGZ865" s="399"/>
      <c r="JHA865" s="399"/>
      <c r="JHB865" s="399"/>
      <c r="JHC865" s="399"/>
      <c r="JHD865" s="399"/>
      <c r="JHE865" s="399"/>
      <c r="JHF865" s="399"/>
      <c r="JHG865" s="399"/>
      <c r="JHH865" s="399"/>
      <c r="JHI865" s="399"/>
      <c r="JHJ865" s="399"/>
      <c r="JHK865" s="399"/>
      <c r="JHL865" s="399"/>
      <c r="JHM865" s="399"/>
      <c r="JHN865" s="399"/>
      <c r="JHO865" s="399"/>
      <c r="JHP865" s="399"/>
      <c r="JHQ865" s="399"/>
      <c r="JHR865" s="399"/>
      <c r="JHS865" s="399"/>
      <c r="JHT865" s="399"/>
      <c r="JHU865" s="399"/>
      <c r="JHV865" s="399"/>
      <c r="JHW865" s="399"/>
      <c r="JHX865" s="399"/>
      <c r="JHY865" s="399"/>
      <c r="JHZ865" s="399"/>
      <c r="JIA865" s="399"/>
      <c r="JIB865" s="399"/>
      <c r="JIC865" s="399"/>
      <c r="JID865" s="399"/>
      <c r="JIE865" s="399"/>
      <c r="JIF865" s="399"/>
      <c r="JIG865" s="399"/>
      <c r="JIH865" s="399"/>
      <c r="JII865" s="399"/>
      <c r="JIJ865" s="399"/>
      <c r="JIK865" s="399"/>
      <c r="JIL865" s="399"/>
      <c r="JIM865" s="399"/>
      <c r="JIN865" s="399"/>
      <c r="JIO865" s="399"/>
      <c r="JIP865" s="399"/>
      <c r="JIQ865" s="399"/>
      <c r="JIR865" s="399"/>
      <c r="JIS865" s="399"/>
      <c r="JIT865" s="399"/>
      <c r="JIU865" s="399"/>
      <c r="JIV865" s="399"/>
      <c r="JIW865" s="399"/>
      <c r="JIX865" s="399"/>
      <c r="JIY865" s="399"/>
      <c r="JIZ865" s="399"/>
      <c r="JJA865" s="399"/>
      <c r="JJB865" s="399"/>
      <c r="JJC865" s="399"/>
      <c r="JJD865" s="399"/>
      <c r="JJE865" s="399"/>
      <c r="JJF865" s="399"/>
      <c r="JJG865" s="399"/>
      <c r="JJH865" s="399"/>
      <c r="JJI865" s="399"/>
      <c r="JJJ865" s="399"/>
      <c r="JJK865" s="399"/>
      <c r="JJL865" s="399"/>
      <c r="JJM865" s="399"/>
      <c r="JJN865" s="399"/>
      <c r="JJO865" s="399"/>
      <c r="JJP865" s="399"/>
      <c r="JJQ865" s="399"/>
      <c r="JJR865" s="399"/>
      <c r="JJS865" s="399"/>
      <c r="JJT865" s="399"/>
      <c r="JJU865" s="399"/>
      <c r="JJV865" s="399"/>
      <c r="JJW865" s="399"/>
      <c r="JJX865" s="399"/>
      <c r="JJY865" s="399"/>
      <c r="JJZ865" s="399"/>
      <c r="JKA865" s="399"/>
      <c r="JKB865" s="399"/>
      <c r="JKC865" s="399"/>
      <c r="JKD865" s="399"/>
      <c r="JKE865" s="399"/>
      <c r="JKF865" s="399"/>
      <c r="JKG865" s="399"/>
      <c r="JKH865" s="399"/>
      <c r="JKI865" s="399"/>
      <c r="JKJ865" s="399"/>
      <c r="JKK865" s="399"/>
      <c r="JKL865" s="399"/>
      <c r="JKM865" s="399"/>
      <c r="JKN865" s="399"/>
      <c r="JKO865" s="399"/>
      <c r="JKP865" s="399"/>
      <c r="JKQ865" s="399"/>
      <c r="JKR865" s="399"/>
      <c r="JKS865" s="399"/>
      <c r="JKT865" s="399"/>
      <c r="JKU865" s="399"/>
      <c r="JKV865" s="399"/>
      <c r="JKW865" s="399"/>
      <c r="JKX865" s="399"/>
      <c r="JKY865" s="399"/>
      <c r="JKZ865" s="399"/>
      <c r="JLA865" s="399"/>
      <c r="JLB865" s="399"/>
      <c r="JLC865" s="399"/>
      <c r="JLD865" s="399"/>
      <c r="JLE865" s="399"/>
      <c r="JLF865" s="399"/>
      <c r="JLG865" s="399"/>
      <c r="JLH865" s="399"/>
      <c r="JLI865" s="399"/>
      <c r="JLJ865" s="399"/>
      <c r="JLK865" s="399"/>
      <c r="JLL865" s="399"/>
      <c r="JLM865" s="399"/>
      <c r="JLN865" s="399"/>
      <c r="JLO865" s="399"/>
      <c r="JLP865" s="399"/>
      <c r="JLQ865" s="399"/>
      <c r="JLR865" s="399"/>
      <c r="JLS865" s="399"/>
      <c r="JLT865" s="399"/>
      <c r="JLU865" s="399"/>
      <c r="JLV865" s="399"/>
      <c r="JLW865" s="399"/>
      <c r="JLX865" s="399"/>
      <c r="JLY865" s="399"/>
      <c r="JLZ865" s="399"/>
      <c r="JMA865" s="399"/>
      <c r="JMB865" s="399"/>
      <c r="JMC865" s="399"/>
      <c r="JMD865" s="399"/>
      <c r="JME865" s="399"/>
      <c r="JMF865" s="399"/>
      <c r="JMG865" s="399"/>
      <c r="JMH865" s="399"/>
      <c r="JMI865" s="399"/>
      <c r="JMJ865" s="399"/>
      <c r="JMK865" s="399"/>
      <c r="JML865" s="399"/>
      <c r="JMM865" s="399"/>
      <c r="JMN865" s="399"/>
      <c r="JMO865" s="399"/>
      <c r="JMP865" s="399"/>
      <c r="JMQ865" s="399"/>
      <c r="JMR865" s="399"/>
      <c r="JMS865" s="399"/>
      <c r="JMT865" s="399"/>
      <c r="JMU865" s="399"/>
      <c r="JMV865" s="399"/>
      <c r="JMW865" s="399"/>
      <c r="JMX865" s="399"/>
      <c r="JMY865" s="399"/>
      <c r="JMZ865" s="399"/>
      <c r="JNA865" s="399"/>
      <c r="JNB865" s="399"/>
      <c r="JNC865" s="399"/>
      <c r="JND865" s="399"/>
      <c r="JNE865" s="399"/>
      <c r="JNF865" s="399"/>
      <c r="JNG865" s="399"/>
      <c r="JNH865" s="399"/>
      <c r="JNI865" s="399"/>
      <c r="JNJ865" s="399"/>
      <c r="JNK865" s="399"/>
      <c r="JNL865" s="399"/>
      <c r="JNM865" s="399"/>
      <c r="JNN865" s="399"/>
      <c r="JNO865" s="399"/>
      <c r="JNP865" s="399"/>
      <c r="JNQ865" s="399"/>
      <c r="JNR865" s="399"/>
      <c r="JNS865" s="399"/>
      <c r="JNT865" s="399"/>
      <c r="JNU865" s="399"/>
      <c r="JNV865" s="399"/>
      <c r="JNW865" s="399"/>
      <c r="JNX865" s="399"/>
      <c r="JNY865" s="399"/>
      <c r="JNZ865" s="399"/>
      <c r="JOA865" s="399"/>
      <c r="JOB865" s="399"/>
      <c r="JOC865" s="399"/>
      <c r="JOD865" s="399"/>
      <c r="JOE865" s="399"/>
      <c r="JOF865" s="399"/>
      <c r="JOG865" s="399"/>
      <c r="JOH865" s="399"/>
      <c r="JOI865" s="399"/>
      <c r="JOJ865" s="399"/>
      <c r="JOK865" s="399"/>
      <c r="JOL865" s="399"/>
      <c r="JOM865" s="399"/>
      <c r="JON865" s="399"/>
      <c r="JOO865" s="399"/>
      <c r="JOP865" s="399"/>
      <c r="JOQ865" s="399"/>
      <c r="JOR865" s="399"/>
      <c r="JOS865" s="399"/>
      <c r="JOT865" s="399"/>
      <c r="JOU865" s="399"/>
      <c r="JOV865" s="399"/>
      <c r="JOW865" s="399"/>
      <c r="JOX865" s="399"/>
      <c r="JOY865" s="399"/>
      <c r="JOZ865" s="399"/>
      <c r="JPA865" s="399"/>
      <c r="JPB865" s="399"/>
      <c r="JPC865" s="399"/>
      <c r="JPD865" s="399"/>
      <c r="JPE865" s="399"/>
      <c r="JPF865" s="399"/>
      <c r="JPG865" s="399"/>
      <c r="JPH865" s="399"/>
      <c r="JPI865" s="399"/>
      <c r="JPJ865" s="399"/>
      <c r="JPK865" s="399"/>
      <c r="JPL865" s="399"/>
      <c r="JPM865" s="399"/>
      <c r="JPN865" s="399"/>
      <c r="JPO865" s="399"/>
      <c r="JPP865" s="399"/>
      <c r="JPQ865" s="399"/>
      <c r="JPR865" s="399"/>
      <c r="JPS865" s="399"/>
      <c r="JPT865" s="399"/>
      <c r="JPU865" s="399"/>
      <c r="JPV865" s="399"/>
      <c r="JPW865" s="399"/>
      <c r="JPX865" s="399"/>
      <c r="JPY865" s="399"/>
      <c r="JPZ865" s="399"/>
      <c r="JQA865" s="399"/>
      <c r="JQB865" s="399"/>
      <c r="JQC865" s="399"/>
      <c r="JQD865" s="399"/>
      <c r="JQE865" s="399"/>
      <c r="JQF865" s="399"/>
      <c r="JQG865" s="399"/>
      <c r="JQH865" s="399"/>
      <c r="JQI865" s="399"/>
      <c r="JQJ865" s="399"/>
      <c r="JQK865" s="399"/>
      <c r="JQL865" s="399"/>
      <c r="JQM865" s="399"/>
      <c r="JQN865" s="399"/>
      <c r="JQO865" s="399"/>
      <c r="JQP865" s="399"/>
      <c r="JQQ865" s="399"/>
      <c r="JQR865" s="399"/>
      <c r="JQS865" s="399"/>
      <c r="JQT865" s="399"/>
      <c r="JQU865" s="399"/>
      <c r="JQV865" s="399"/>
      <c r="JQW865" s="399"/>
      <c r="JQX865" s="399"/>
      <c r="JQY865" s="399"/>
      <c r="JQZ865" s="399"/>
      <c r="JRA865" s="399"/>
      <c r="JRB865" s="399"/>
      <c r="JRC865" s="399"/>
      <c r="JRD865" s="399"/>
      <c r="JRE865" s="399"/>
      <c r="JRF865" s="399"/>
      <c r="JRG865" s="399"/>
      <c r="JRH865" s="399"/>
      <c r="JRI865" s="399"/>
      <c r="JRJ865" s="399"/>
      <c r="JRK865" s="399"/>
      <c r="JRL865" s="399"/>
      <c r="JRM865" s="399"/>
      <c r="JRN865" s="399"/>
      <c r="JRO865" s="399"/>
      <c r="JRP865" s="399"/>
      <c r="JRQ865" s="399"/>
      <c r="JRR865" s="399"/>
      <c r="JRS865" s="399"/>
      <c r="JRT865" s="399"/>
      <c r="JRU865" s="399"/>
      <c r="JRV865" s="399"/>
      <c r="JRW865" s="399"/>
      <c r="JRX865" s="399"/>
      <c r="JRY865" s="399"/>
      <c r="JRZ865" s="399"/>
      <c r="JSA865" s="399"/>
      <c r="JSB865" s="399"/>
      <c r="JSC865" s="399"/>
      <c r="JSD865" s="399"/>
      <c r="JSE865" s="399"/>
      <c r="JSF865" s="399"/>
      <c r="JSG865" s="399"/>
      <c r="JSH865" s="399"/>
      <c r="JSI865" s="399"/>
      <c r="JSJ865" s="399"/>
      <c r="JSK865" s="399"/>
      <c r="JSL865" s="399"/>
      <c r="JSM865" s="399"/>
      <c r="JSN865" s="399"/>
      <c r="JSO865" s="399"/>
      <c r="JSP865" s="399"/>
      <c r="JSQ865" s="399"/>
      <c r="JSR865" s="399"/>
      <c r="JSS865" s="399"/>
      <c r="JST865" s="399"/>
      <c r="JSU865" s="399"/>
      <c r="JSV865" s="399"/>
      <c r="JSW865" s="399"/>
      <c r="JSX865" s="399"/>
      <c r="JSY865" s="399"/>
      <c r="JSZ865" s="399"/>
      <c r="JTA865" s="399"/>
      <c r="JTB865" s="399"/>
      <c r="JTC865" s="399"/>
      <c r="JTD865" s="399"/>
      <c r="JTE865" s="399"/>
      <c r="JTF865" s="399"/>
      <c r="JTG865" s="399"/>
      <c r="JTH865" s="399"/>
      <c r="JTI865" s="399"/>
      <c r="JTJ865" s="399"/>
      <c r="JTK865" s="399"/>
      <c r="JTL865" s="399"/>
      <c r="JTM865" s="399"/>
      <c r="JTN865" s="399"/>
      <c r="JTO865" s="399"/>
      <c r="JTP865" s="399"/>
      <c r="JTQ865" s="399"/>
      <c r="JTR865" s="399"/>
      <c r="JTS865" s="399"/>
      <c r="JTT865" s="399"/>
      <c r="JTU865" s="399"/>
      <c r="JTV865" s="399"/>
      <c r="JTW865" s="399"/>
      <c r="JTX865" s="399"/>
      <c r="JTY865" s="399"/>
      <c r="JTZ865" s="399"/>
      <c r="JUA865" s="399"/>
      <c r="JUB865" s="399"/>
      <c r="JUC865" s="399"/>
      <c r="JUD865" s="399"/>
      <c r="JUE865" s="399"/>
      <c r="JUF865" s="399"/>
      <c r="JUG865" s="399"/>
      <c r="JUH865" s="399"/>
      <c r="JUI865" s="399"/>
      <c r="JUJ865" s="399"/>
      <c r="JUK865" s="399"/>
      <c r="JUL865" s="399"/>
      <c r="JUM865" s="399"/>
      <c r="JUN865" s="399"/>
      <c r="JUO865" s="399"/>
      <c r="JUP865" s="399"/>
      <c r="JUQ865" s="399"/>
      <c r="JUR865" s="399"/>
      <c r="JUS865" s="399"/>
      <c r="JUT865" s="399"/>
      <c r="JUU865" s="399"/>
      <c r="JUV865" s="399"/>
      <c r="JUW865" s="399"/>
      <c r="JUX865" s="399"/>
      <c r="JUY865" s="399"/>
      <c r="JUZ865" s="399"/>
      <c r="JVA865" s="399"/>
      <c r="JVB865" s="399"/>
      <c r="JVC865" s="399"/>
      <c r="JVD865" s="399"/>
      <c r="JVE865" s="399"/>
      <c r="JVF865" s="399"/>
      <c r="JVG865" s="399"/>
      <c r="JVH865" s="399"/>
      <c r="JVI865" s="399"/>
      <c r="JVJ865" s="399"/>
      <c r="JVK865" s="399"/>
      <c r="JVL865" s="399"/>
      <c r="JVM865" s="399"/>
      <c r="JVN865" s="399"/>
      <c r="JVO865" s="399"/>
      <c r="JVP865" s="399"/>
      <c r="JVQ865" s="399"/>
      <c r="JVR865" s="399"/>
      <c r="JVS865" s="399"/>
      <c r="JVT865" s="399"/>
      <c r="JVU865" s="399"/>
      <c r="JVV865" s="399"/>
      <c r="JVW865" s="399"/>
      <c r="JVX865" s="399"/>
      <c r="JVY865" s="399"/>
      <c r="JVZ865" s="399"/>
      <c r="JWA865" s="399"/>
      <c r="JWB865" s="399"/>
      <c r="JWC865" s="399"/>
      <c r="JWD865" s="399"/>
      <c r="JWE865" s="399"/>
      <c r="JWF865" s="399"/>
      <c r="JWG865" s="399"/>
      <c r="JWH865" s="399"/>
      <c r="JWI865" s="399"/>
      <c r="JWJ865" s="399"/>
      <c r="JWK865" s="399"/>
      <c r="JWL865" s="399"/>
      <c r="JWM865" s="399"/>
      <c r="JWN865" s="399"/>
      <c r="JWO865" s="399"/>
      <c r="JWP865" s="399"/>
      <c r="JWQ865" s="399"/>
      <c r="JWR865" s="399"/>
      <c r="JWS865" s="399"/>
      <c r="JWT865" s="399"/>
      <c r="JWU865" s="399"/>
      <c r="JWV865" s="399"/>
      <c r="JWW865" s="399"/>
      <c r="JWX865" s="399"/>
      <c r="JWY865" s="399"/>
      <c r="JWZ865" s="399"/>
      <c r="JXA865" s="399"/>
      <c r="JXB865" s="399"/>
      <c r="JXC865" s="399"/>
      <c r="JXD865" s="399"/>
      <c r="JXE865" s="399"/>
      <c r="JXF865" s="399"/>
      <c r="JXG865" s="399"/>
      <c r="JXH865" s="399"/>
      <c r="JXI865" s="399"/>
      <c r="JXJ865" s="399"/>
      <c r="JXK865" s="399"/>
      <c r="JXL865" s="399"/>
      <c r="JXM865" s="399"/>
      <c r="JXN865" s="399"/>
      <c r="JXO865" s="399"/>
      <c r="JXP865" s="399"/>
      <c r="JXQ865" s="399"/>
      <c r="JXR865" s="399"/>
      <c r="JXS865" s="399"/>
      <c r="JXT865" s="399"/>
      <c r="JXU865" s="399"/>
      <c r="JXV865" s="399"/>
      <c r="JXW865" s="399"/>
      <c r="JXX865" s="399"/>
      <c r="JXY865" s="399"/>
      <c r="JXZ865" s="399"/>
      <c r="JYA865" s="399"/>
      <c r="JYB865" s="399"/>
      <c r="JYC865" s="399"/>
      <c r="JYD865" s="399"/>
      <c r="JYE865" s="399"/>
      <c r="JYF865" s="399"/>
      <c r="JYG865" s="399"/>
      <c r="JYH865" s="399"/>
      <c r="JYI865" s="399"/>
      <c r="JYJ865" s="399"/>
      <c r="JYK865" s="399"/>
      <c r="JYL865" s="399"/>
      <c r="JYM865" s="399"/>
      <c r="JYN865" s="399"/>
      <c r="JYO865" s="399"/>
      <c r="JYP865" s="399"/>
      <c r="JYQ865" s="399"/>
      <c r="JYR865" s="399"/>
      <c r="JYS865" s="399"/>
      <c r="JYT865" s="399"/>
      <c r="JYU865" s="399"/>
      <c r="JYV865" s="399"/>
      <c r="JYW865" s="399"/>
      <c r="JYX865" s="399"/>
      <c r="JYY865" s="399"/>
      <c r="JYZ865" s="399"/>
      <c r="JZA865" s="399"/>
      <c r="JZB865" s="399"/>
      <c r="JZC865" s="399"/>
      <c r="JZD865" s="399"/>
      <c r="JZE865" s="399"/>
      <c r="JZF865" s="399"/>
      <c r="JZG865" s="399"/>
      <c r="JZH865" s="399"/>
      <c r="JZI865" s="399"/>
      <c r="JZJ865" s="399"/>
      <c r="JZK865" s="399"/>
      <c r="JZL865" s="399"/>
      <c r="JZM865" s="399"/>
      <c r="JZN865" s="399"/>
      <c r="JZO865" s="399"/>
      <c r="JZP865" s="399"/>
      <c r="JZQ865" s="399"/>
      <c r="JZR865" s="399"/>
      <c r="JZS865" s="399"/>
      <c r="JZT865" s="399"/>
      <c r="JZU865" s="399"/>
      <c r="JZV865" s="399"/>
      <c r="JZW865" s="399"/>
      <c r="JZX865" s="399"/>
      <c r="JZY865" s="399"/>
      <c r="JZZ865" s="399"/>
      <c r="KAA865" s="399"/>
      <c r="KAB865" s="399"/>
      <c r="KAC865" s="399"/>
      <c r="KAD865" s="399"/>
      <c r="KAE865" s="399"/>
      <c r="KAF865" s="399"/>
      <c r="KAG865" s="399"/>
      <c r="KAH865" s="399"/>
      <c r="KAI865" s="399"/>
      <c r="KAJ865" s="399"/>
      <c r="KAK865" s="399"/>
      <c r="KAL865" s="399"/>
      <c r="KAM865" s="399"/>
      <c r="KAN865" s="399"/>
      <c r="KAO865" s="399"/>
      <c r="KAP865" s="399"/>
      <c r="KAQ865" s="399"/>
      <c r="KAR865" s="399"/>
      <c r="KAS865" s="399"/>
      <c r="KAT865" s="399"/>
      <c r="KAU865" s="399"/>
      <c r="KAV865" s="399"/>
      <c r="KAW865" s="399"/>
      <c r="KAX865" s="399"/>
      <c r="KAY865" s="399"/>
      <c r="KAZ865" s="399"/>
      <c r="KBA865" s="399"/>
      <c r="KBB865" s="399"/>
      <c r="KBC865" s="399"/>
      <c r="KBD865" s="399"/>
      <c r="KBE865" s="399"/>
      <c r="KBF865" s="399"/>
      <c r="KBG865" s="399"/>
      <c r="KBH865" s="399"/>
      <c r="KBI865" s="399"/>
      <c r="KBJ865" s="399"/>
      <c r="KBK865" s="399"/>
      <c r="KBL865" s="399"/>
      <c r="KBM865" s="399"/>
      <c r="KBN865" s="399"/>
      <c r="KBO865" s="399"/>
      <c r="KBP865" s="399"/>
      <c r="KBQ865" s="399"/>
      <c r="KBR865" s="399"/>
      <c r="KBS865" s="399"/>
      <c r="KBT865" s="399"/>
      <c r="KBU865" s="399"/>
      <c r="KBV865" s="399"/>
      <c r="KBW865" s="399"/>
      <c r="KBX865" s="399"/>
      <c r="KBY865" s="399"/>
      <c r="KBZ865" s="399"/>
      <c r="KCA865" s="399"/>
      <c r="KCB865" s="399"/>
      <c r="KCC865" s="399"/>
      <c r="KCD865" s="399"/>
      <c r="KCE865" s="399"/>
      <c r="KCF865" s="399"/>
      <c r="KCG865" s="399"/>
      <c r="KCH865" s="399"/>
      <c r="KCI865" s="399"/>
      <c r="KCJ865" s="399"/>
      <c r="KCK865" s="399"/>
      <c r="KCL865" s="399"/>
      <c r="KCM865" s="399"/>
      <c r="KCN865" s="399"/>
      <c r="KCO865" s="399"/>
      <c r="KCP865" s="399"/>
      <c r="KCQ865" s="399"/>
      <c r="KCR865" s="399"/>
      <c r="KCS865" s="399"/>
      <c r="KCT865" s="399"/>
      <c r="KCU865" s="399"/>
      <c r="KCV865" s="399"/>
      <c r="KCW865" s="399"/>
      <c r="KCX865" s="399"/>
      <c r="KCY865" s="399"/>
      <c r="KCZ865" s="399"/>
      <c r="KDA865" s="399"/>
      <c r="KDB865" s="399"/>
      <c r="KDC865" s="399"/>
      <c r="KDD865" s="399"/>
      <c r="KDE865" s="399"/>
      <c r="KDF865" s="399"/>
      <c r="KDG865" s="399"/>
      <c r="KDH865" s="399"/>
      <c r="KDI865" s="399"/>
      <c r="KDJ865" s="399"/>
      <c r="KDK865" s="399"/>
      <c r="KDL865" s="399"/>
      <c r="KDM865" s="399"/>
      <c r="KDN865" s="399"/>
      <c r="KDO865" s="399"/>
      <c r="KDP865" s="399"/>
      <c r="KDQ865" s="399"/>
      <c r="KDR865" s="399"/>
      <c r="KDS865" s="399"/>
      <c r="KDT865" s="399"/>
      <c r="KDU865" s="399"/>
      <c r="KDV865" s="399"/>
      <c r="KDW865" s="399"/>
      <c r="KDX865" s="399"/>
      <c r="KDY865" s="399"/>
      <c r="KDZ865" s="399"/>
      <c r="KEA865" s="399"/>
      <c r="KEB865" s="399"/>
      <c r="KEC865" s="399"/>
      <c r="KED865" s="399"/>
      <c r="KEE865" s="399"/>
      <c r="KEF865" s="399"/>
      <c r="KEG865" s="399"/>
      <c r="KEH865" s="399"/>
      <c r="KEI865" s="399"/>
      <c r="KEJ865" s="399"/>
      <c r="KEK865" s="399"/>
      <c r="KEL865" s="399"/>
      <c r="KEM865" s="399"/>
      <c r="KEN865" s="399"/>
      <c r="KEO865" s="399"/>
      <c r="KEP865" s="399"/>
      <c r="KEQ865" s="399"/>
      <c r="KER865" s="399"/>
      <c r="KES865" s="399"/>
      <c r="KET865" s="399"/>
      <c r="KEU865" s="399"/>
      <c r="KEV865" s="399"/>
      <c r="KEW865" s="399"/>
      <c r="KEX865" s="399"/>
      <c r="KEY865" s="399"/>
      <c r="KEZ865" s="399"/>
      <c r="KFA865" s="399"/>
      <c r="KFB865" s="399"/>
      <c r="KFC865" s="399"/>
      <c r="KFD865" s="399"/>
      <c r="KFE865" s="399"/>
      <c r="KFF865" s="399"/>
      <c r="KFG865" s="399"/>
      <c r="KFH865" s="399"/>
      <c r="KFI865" s="399"/>
      <c r="KFJ865" s="399"/>
      <c r="KFK865" s="399"/>
      <c r="KFL865" s="399"/>
      <c r="KFM865" s="399"/>
      <c r="KFN865" s="399"/>
      <c r="KFO865" s="399"/>
      <c r="KFP865" s="399"/>
      <c r="KFQ865" s="399"/>
      <c r="KFR865" s="399"/>
      <c r="KFS865" s="399"/>
      <c r="KFT865" s="399"/>
      <c r="KFU865" s="399"/>
      <c r="KFV865" s="399"/>
      <c r="KFW865" s="399"/>
      <c r="KFX865" s="399"/>
      <c r="KFY865" s="399"/>
      <c r="KFZ865" s="399"/>
      <c r="KGA865" s="399"/>
      <c r="KGB865" s="399"/>
      <c r="KGC865" s="399"/>
      <c r="KGD865" s="399"/>
      <c r="KGE865" s="399"/>
      <c r="KGF865" s="399"/>
      <c r="KGG865" s="399"/>
      <c r="KGH865" s="399"/>
      <c r="KGI865" s="399"/>
      <c r="KGJ865" s="399"/>
      <c r="KGK865" s="399"/>
      <c r="KGL865" s="399"/>
      <c r="KGM865" s="399"/>
      <c r="KGN865" s="399"/>
      <c r="KGO865" s="399"/>
      <c r="KGP865" s="399"/>
      <c r="KGQ865" s="399"/>
      <c r="KGR865" s="399"/>
      <c r="KGS865" s="399"/>
      <c r="KGT865" s="399"/>
      <c r="KGU865" s="399"/>
      <c r="KGV865" s="399"/>
      <c r="KGW865" s="399"/>
      <c r="KGX865" s="399"/>
      <c r="KGY865" s="399"/>
      <c r="KGZ865" s="399"/>
      <c r="KHA865" s="399"/>
      <c r="KHB865" s="399"/>
      <c r="KHC865" s="399"/>
      <c r="KHD865" s="399"/>
      <c r="KHE865" s="399"/>
      <c r="KHF865" s="399"/>
      <c r="KHG865" s="399"/>
      <c r="KHH865" s="399"/>
      <c r="KHI865" s="399"/>
      <c r="KHJ865" s="399"/>
      <c r="KHK865" s="399"/>
      <c r="KHL865" s="399"/>
      <c r="KHM865" s="399"/>
      <c r="KHN865" s="399"/>
      <c r="KHO865" s="399"/>
      <c r="KHP865" s="399"/>
      <c r="KHQ865" s="399"/>
      <c r="KHR865" s="399"/>
      <c r="KHS865" s="399"/>
      <c r="KHT865" s="399"/>
      <c r="KHU865" s="399"/>
      <c r="KHV865" s="399"/>
      <c r="KHW865" s="399"/>
      <c r="KHX865" s="399"/>
      <c r="KHY865" s="399"/>
      <c r="KHZ865" s="399"/>
      <c r="KIA865" s="399"/>
      <c r="KIB865" s="399"/>
      <c r="KIC865" s="399"/>
      <c r="KID865" s="399"/>
      <c r="KIE865" s="399"/>
      <c r="KIF865" s="399"/>
      <c r="KIG865" s="399"/>
      <c r="KIH865" s="399"/>
      <c r="KII865" s="399"/>
      <c r="KIJ865" s="399"/>
      <c r="KIK865" s="399"/>
      <c r="KIL865" s="399"/>
      <c r="KIM865" s="399"/>
      <c r="KIN865" s="399"/>
      <c r="KIO865" s="399"/>
      <c r="KIP865" s="399"/>
      <c r="KIQ865" s="399"/>
      <c r="KIR865" s="399"/>
      <c r="KIS865" s="399"/>
      <c r="KIT865" s="399"/>
      <c r="KIU865" s="399"/>
      <c r="KIV865" s="399"/>
      <c r="KIW865" s="399"/>
      <c r="KIX865" s="399"/>
      <c r="KIY865" s="399"/>
      <c r="KIZ865" s="399"/>
      <c r="KJA865" s="399"/>
      <c r="KJB865" s="399"/>
      <c r="KJC865" s="399"/>
      <c r="KJD865" s="399"/>
      <c r="KJE865" s="399"/>
      <c r="KJF865" s="399"/>
      <c r="KJG865" s="399"/>
      <c r="KJH865" s="399"/>
      <c r="KJI865" s="399"/>
      <c r="KJJ865" s="399"/>
      <c r="KJK865" s="399"/>
      <c r="KJL865" s="399"/>
      <c r="KJM865" s="399"/>
      <c r="KJN865" s="399"/>
      <c r="KJO865" s="399"/>
      <c r="KJP865" s="399"/>
      <c r="KJQ865" s="399"/>
      <c r="KJR865" s="399"/>
      <c r="KJS865" s="399"/>
      <c r="KJT865" s="399"/>
      <c r="KJU865" s="399"/>
      <c r="KJV865" s="399"/>
      <c r="KJW865" s="399"/>
      <c r="KJX865" s="399"/>
      <c r="KJY865" s="399"/>
      <c r="KJZ865" s="399"/>
      <c r="KKA865" s="399"/>
      <c r="KKB865" s="399"/>
      <c r="KKC865" s="399"/>
      <c r="KKD865" s="399"/>
      <c r="KKE865" s="399"/>
      <c r="KKF865" s="399"/>
      <c r="KKG865" s="399"/>
      <c r="KKH865" s="399"/>
      <c r="KKI865" s="399"/>
      <c r="KKJ865" s="399"/>
      <c r="KKK865" s="399"/>
      <c r="KKL865" s="399"/>
      <c r="KKM865" s="399"/>
      <c r="KKN865" s="399"/>
      <c r="KKO865" s="399"/>
      <c r="KKP865" s="399"/>
      <c r="KKQ865" s="399"/>
      <c r="KKR865" s="399"/>
      <c r="KKS865" s="399"/>
      <c r="KKT865" s="399"/>
      <c r="KKU865" s="399"/>
      <c r="KKV865" s="399"/>
      <c r="KKW865" s="399"/>
      <c r="KKX865" s="399"/>
      <c r="KKY865" s="399"/>
      <c r="KKZ865" s="399"/>
      <c r="KLA865" s="399"/>
      <c r="KLB865" s="399"/>
      <c r="KLC865" s="399"/>
      <c r="KLD865" s="399"/>
      <c r="KLE865" s="399"/>
      <c r="KLF865" s="399"/>
      <c r="KLG865" s="399"/>
      <c r="KLH865" s="399"/>
      <c r="KLI865" s="399"/>
      <c r="KLJ865" s="399"/>
      <c r="KLK865" s="399"/>
      <c r="KLL865" s="399"/>
      <c r="KLM865" s="399"/>
      <c r="KLN865" s="399"/>
      <c r="KLO865" s="399"/>
      <c r="KLP865" s="399"/>
      <c r="KLQ865" s="399"/>
      <c r="KLR865" s="399"/>
      <c r="KLS865" s="399"/>
      <c r="KLT865" s="399"/>
      <c r="KLU865" s="399"/>
      <c r="KLV865" s="399"/>
      <c r="KLW865" s="399"/>
      <c r="KLX865" s="399"/>
      <c r="KLY865" s="399"/>
      <c r="KLZ865" s="399"/>
      <c r="KMA865" s="399"/>
      <c r="KMB865" s="399"/>
      <c r="KMC865" s="399"/>
      <c r="KMD865" s="399"/>
      <c r="KME865" s="399"/>
      <c r="KMF865" s="399"/>
      <c r="KMG865" s="399"/>
      <c r="KMH865" s="399"/>
      <c r="KMI865" s="399"/>
      <c r="KMJ865" s="399"/>
      <c r="KMK865" s="399"/>
      <c r="KML865" s="399"/>
      <c r="KMM865" s="399"/>
      <c r="KMN865" s="399"/>
      <c r="KMO865" s="399"/>
      <c r="KMP865" s="399"/>
      <c r="KMQ865" s="399"/>
      <c r="KMR865" s="399"/>
      <c r="KMS865" s="399"/>
      <c r="KMT865" s="399"/>
      <c r="KMU865" s="399"/>
      <c r="KMV865" s="399"/>
      <c r="KMW865" s="399"/>
      <c r="KMX865" s="399"/>
      <c r="KMY865" s="399"/>
      <c r="KMZ865" s="399"/>
      <c r="KNA865" s="399"/>
      <c r="KNB865" s="399"/>
      <c r="KNC865" s="399"/>
      <c r="KND865" s="399"/>
      <c r="KNE865" s="399"/>
      <c r="KNF865" s="399"/>
      <c r="KNG865" s="399"/>
      <c r="KNH865" s="399"/>
      <c r="KNI865" s="399"/>
      <c r="KNJ865" s="399"/>
      <c r="KNK865" s="399"/>
      <c r="KNL865" s="399"/>
      <c r="KNM865" s="399"/>
      <c r="KNN865" s="399"/>
      <c r="KNO865" s="399"/>
      <c r="KNP865" s="399"/>
      <c r="KNQ865" s="399"/>
      <c r="KNR865" s="399"/>
      <c r="KNS865" s="399"/>
      <c r="KNT865" s="399"/>
      <c r="KNU865" s="399"/>
      <c r="KNV865" s="399"/>
      <c r="KNW865" s="399"/>
      <c r="KNX865" s="399"/>
      <c r="KNY865" s="399"/>
      <c r="KNZ865" s="399"/>
      <c r="KOA865" s="399"/>
      <c r="KOB865" s="399"/>
      <c r="KOC865" s="399"/>
      <c r="KOD865" s="399"/>
      <c r="KOE865" s="399"/>
      <c r="KOF865" s="399"/>
      <c r="KOG865" s="399"/>
      <c r="KOH865" s="399"/>
      <c r="KOI865" s="399"/>
      <c r="KOJ865" s="399"/>
      <c r="KOK865" s="399"/>
      <c r="KOL865" s="399"/>
      <c r="KOM865" s="399"/>
      <c r="KON865" s="399"/>
      <c r="KOO865" s="399"/>
      <c r="KOP865" s="399"/>
      <c r="KOQ865" s="399"/>
      <c r="KOR865" s="399"/>
      <c r="KOS865" s="399"/>
      <c r="KOT865" s="399"/>
      <c r="KOU865" s="399"/>
      <c r="KOV865" s="399"/>
      <c r="KOW865" s="399"/>
      <c r="KOX865" s="399"/>
      <c r="KOY865" s="399"/>
      <c r="KOZ865" s="399"/>
      <c r="KPA865" s="399"/>
      <c r="KPB865" s="399"/>
      <c r="KPC865" s="399"/>
      <c r="KPD865" s="399"/>
      <c r="KPE865" s="399"/>
      <c r="KPF865" s="399"/>
      <c r="KPG865" s="399"/>
      <c r="KPH865" s="399"/>
      <c r="KPI865" s="399"/>
      <c r="KPJ865" s="399"/>
      <c r="KPK865" s="399"/>
      <c r="KPL865" s="399"/>
      <c r="KPM865" s="399"/>
      <c r="KPN865" s="399"/>
      <c r="KPO865" s="399"/>
      <c r="KPP865" s="399"/>
      <c r="KPQ865" s="399"/>
      <c r="KPR865" s="399"/>
      <c r="KPS865" s="399"/>
      <c r="KPT865" s="399"/>
      <c r="KPU865" s="399"/>
      <c r="KPV865" s="399"/>
      <c r="KPW865" s="399"/>
      <c r="KPX865" s="399"/>
      <c r="KPY865" s="399"/>
      <c r="KPZ865" s="399"/>
      <c r="KQA865" s="399"/>
      <c r="KQB865" s="399"/>
      <c r="KQC865" s="399"/>
      <c r="KQD865" s="399"/>
      <c r="KQE865" s="399"/>
      <c r="KQF865" s="399"/>
      <c r="KQG865" s="399"/>
      <c r="KQH865" s="399"/>
      <c r="KQI865" s="399"/>
      <c r="KQJ865" s="399"/>
      <c r="KQK865" s="399"/>
      <c r="KQL865" s="399"/>
      <c r="KQM865" s="399"/>
      <c r="KQN865" s="399"/>
      <c r="KQO865" s="399"/>
      <c r="KQP865" s="399"/>
      <c r="KQQ865" s="399"/>
      <c r="KQR865" s="399"/>
      <c r="KQS865" s="399"/>
      <c r="KQT865" s="399"/>
      <c r="KQU865" s="399"/>
      <c r="KQV865" s="399"/>
      <c r="KQW865" s="399"/>
      <c r="KQX865" s="399"/>
      <c r="KQY865" s="399"/>
      <c r="KQZ865" s="399"/>
      <c r="KRA865" s="399"/>
      <c r="KRB865" s="399"/>
      <c r="KRC865" s="399"/>
      <c r="KRD865" s="399"/>
      <c r="KRE865" s="399"/>
      <c r="KRF865" s="399"/>
      <c r="KRG865" s="399"/>
      <c r="KRH865" s="399"/>
      <c r="KRI865" s="399"/>
      <c r="KRJ865" s="399"/>
      <c r="KRK865" s="399"/>
      <c r="KRL865" s="399"/>
      <c r="KRM865" s="399"/>
      <c r="KRN865" s="399"/>
      <c r="KRO865" s="399"/>
      <c r="KRP865" s="399"/>
      <c r="KRQ865" s="399"/>
      <c r="KRR865" s="399"/>
      <c r="KRS865" s="399"/>
      <c r="KRT865" s="399"/>
      <c r="KRU865" s="399"/>
      <c r="KRV865" s="399"/>
      <c r="KRW865" s="399"/>
      <c r="KRX865" s="399"/>
      <c r="KRY865" s="399"/>
      <c r="KRZ865" s="399"/>
      <c r="KSA865" s="399"/>
      <c r="KSB865" s="399"/>
      <c r="KSC865" s="399"/>
      <c r="KSD865" s="399"/>
      <c r="KSE865" s="399"/>
      <c r="KSF865" s="399"/>
      <c r="KSG865" s="399"/>
      <c r="KSH865" s="399"/>
      <c r="KSI865" s="399"/>
      <c r="KSJ865" s="399"/>
      <c r="KSK865" s="399"/>
      <c r="KSL865" s="399"/>
      <c r="KSM865" s="399"/>
      <c r="KSN865" s="399"/>
      <c r="KSO865" s="399"/>
      <c r="KSP865" s="399"/>
      <c r="KSQ865" s="399"/>
      <c r="KSR865" s="399"/>
      <c r="KSS865" s="399"/>
      <c r="KST865" s="399"/>
      <c r="KSU865" s="399"/>
      <c r="KSV865" s="399"/>
      <c r="KSW865" s="399"/>
      <c r="KSX865" s="399"/>
      <c r="KSY865" s="399"/>
      <c r="KSZ865" s="399"/>
      <c r="KTA865" s="399"/>
      <c r="KTB865" s="399"/>
      <c r="KTC865" s="399"/>
      <c r="KTD865" s="399"/>
      <c r="KTE865" s="399"/>
      <c r="KTF865" s="399"/>
      <c r="KTG865" s="399"/>
      <c r="KTH865" s="399"/>
      <c r="KTI865" s="399"/>
      <c r="KTJ865" s="399"/>
      <c r="KTK865" s="399"/>
      <c r="KTL865" s="399"/>
      <c r="KTM865" s="399"/>
      <c r="KTN865" s="399"/>
      <c r="KTO865" s="399"/>
      <c r="KTP865" s="399"/>
      <c r="KTQ865" s="399"/>
      <c r="KTR865" s="399"/>
      <c r="KTS865" s="399"/>
      <c r="KTT865" s="399"/>
      <c r="KTU865" s="399"/>
      <c r="KTV865" s="399"/>
      <c r="KTW865" s="399"/>
      <c r="KTX865" s="399"/>
      <c r="KTY865" s="399"/>
      <c r="KTZ865" s="399"/>
      <c r="KUA865" s="399"/>
      <c r="KUB865" s="399"/>
      <c r="KUC865" s="399"/>
      <c r="KUD865" s="399"/>
      <c r="KUE865" s="399"/>
      <c r="KUF865" s="399"/>
      <c r="KUG865" s="399"/>
      <c r="KUH865" s="399"/>
      <c r="KUI865" s="399"/>
      <c r="KUJ865" s="399"/>
      <c r="KUK865" s="399"/>
      <c r="KUL865" s="399"/>
      <c r="KUM865" s="399"/>
      <c r="KUN865" s="399"/>
      <c r="KUO865" s="399"/>
      <c r="KUP865" s="399"/>
      <c r="KUQ865" s="399"/>
      <c r="KUR865" s="399"/>
      <c r="KUS865" s="399"/>
      <c r="KUT865" s="399"/>
      <c r="KUU865" s="399"/>
      <c r="KUV865" s="399"/>
      <c r="KUW865" s="399"/>
      <c r="KUX865" s="399"/>
      <c r="KUY865" s="399"/>
      <c r="KUZ865" s="399"/>
      <c r="KVA865" s="399"/>
      <c r="KVB865" s="399"/>
      <c r="KVC865" s="399"/>
      <c r="KVD865" s="399"/>
      <c r="KVE865" s="399"/>
      <c r="KVF865" s="399"/>
      <c r="KVG865" s="399"/>
      <c r="KVH865" s="399"/>
      <c r="KVI865" s="399"/>
      <c r="KVJ865" s="399"/>
      <c r="KVK865" s="399"/>
      <c r="KVL865" s="399"/>
      <c r="KVM865" s="399"/>
      <c r="KVN865" s="399"/>
      <c r="KVO865" s="399"/>
      <c r="KVP865" s="399"/>
      <c r="KVQ865" s="399"/>
      <c r="KVR865" s="399"/>
      <c r="KVS865" s="399"/>
      <c r="KVT865" s="399"/>
      <c r="KVU865" s="399"/>
      <c r="KVV865" s="399"/>
      <c r="KVW865" s="399"/>
      <c r="KVX865" s="399"/>
      <c r="KVY865" s="399"/>
      <c r="KVZ865" s="399"/>
      <c r="KWA865" s="399"/>
      <c r="KWB865" s="399"/>
      <c r="KWC865" s="399"/>
      <c r="KWD865" s="399"/>
      <c r="KWE865" s="399"/>
      <c r="KWF865" s="399"/>
      <c r="KWG865" s="399"/>
      <c r="KWH865" s="399"/>
      <c r="KWI865" s="399"/>
      <c r="KWJ865" s="399"/>
      <c r="KWK865" s="399"/>
      <c r="KWL865" s="399"/>
      <c r="KWM865" s="399"/>
      <c r="KWN865" s="399"/>
      <c r="KWO865" s="399"/>
      <c r="KWP865" s="399"/>
      <c r="KWQ865" s="399"/>
      <c r="KWR865" s="399"/>
      <c r="KWS865" s="399"/>
      <c r="KWT865" s="399"/>
      <c r="KWU865" s="399"/>
      <c r="KWV865" s="399"/>
      <c r="KWW865" s="399"/>
      <c r="KWX865" s="399"/>
      <c r="KWY865" s="399"/>
      <c r="KWZ865" s="399"/>
      <c r="KXA865" s="399"/>
      <c r="KXB865" s="399"/>
      <c r="KXC865" s="399"/>
      <c r="KXD865" s="399"/>
      <c r="KXE865" s="399"/>
      <c r="KXF865" s="399"/>
      <c r="KXG865" s="399"/>
      <c r="KXH865" s="399"/>
      <c r="KXI865" s="399"/>
      <c r="KXJ865" s="399"/>
      <c r="KXK865" s="399"/>
      <c r="KXL865" s="399"/>
      <c r="KXM865" s="399"/>
      <c r="KXN865" s="399"/>
      <c r="KXO865" s="399"/>
      <c r="KXP865" s="399"/>
      <c r="KXQ865" s="399"/>
      <c r="KXR865" s="399"/>
      <c r="KXS865" s="399"/>
      <c r="KXT865" s="399"/>
      <c r="KXU865" s="399"/>
      <c r="KXV865" s="399"/>
      <c r="KXW865" s="399"/>
      <c r="KXX865" s="399"/>
      <c r="KXY865" s="399"/>
      <c r="KXZ865" s="399"/>
      <c r="KYA865" s="399"/>
      <c r="KYB865" s="399"/>
      <c r="KYC865" s="399"/>
      <c r="KYD865" s="399"/>
      <c r="KYE865" s="399"/>
      <c r="KYF865" s="399"/>
      <c r="KYG865" s="399"/>
      <c r="KYH865" s="399"/>
      <c r="KYI865" s="399"/>
      <c r="KYJ865" s="399"/>
      <c r="KYK865" s="399"/>
      <c r="KYL865" s="399"/>
      <c r="KYM865" s="399"/>
      <c r="KYN865" s="399"/>
      <c r="KYO865" s="399"/>
      <c r="KYP865" s="399"/>
      <c r="KYQ865" s="399"/>
      <c r="KYR865" s="399"/>
      <c r="KYS865" s="399"/>
      <c r="KYT865" s="399"/>
      <c r="KYU865" s="399"/>
      <c r="KYV865" s="399"/>
      <c r="KYW865" s="399"/>
      <c r="KYX865" s="399"/>
      <c r="KYY865" s="399"/>
      <c r="KYZ865" s="399"/>
      <c r="KZA865" s="399"/>
      <c r="KZB865" s="399"/>
      <c r="KZC865" s="399"/>
      <c r="KZD865" s="399"/>
      <c r="KZE865" s="399"/>
      <c r="KZF865" s="399"/>
      <c r="KZG865" s="399"/>
      <c r="KZH865" s="399"/>
      <c r="KZI865" s="399"/>
      <c r="KZJ865" s="399"/>
      <c r="KZK865" s="399"/>
      <c r="KZL865" s="399"/>
      <c r="KZM865" s="399"/>
      <c r="KZN865" s="399"/>
      <c r="KZO865" s="399"/>
      <c r="KZP865" s="399"/>
      <c r="KZQ865" s="399"/>
      <c r="KZR865" s="399"/>
      <c r="KZS865" s="399"/>
      <c r="KZT865" s="399"/>
      <c r="KZU865" s="399"/>
      <c r="KZV865" s="399"/>
      <c r="KZW865" s="399"/>
      <c r="KZX865" s="399"/>
      <c r="KZY865" s="399"/>
      <c r="KZZ865" s="399"/>
      <c r="LAA865" s="399"/>
      <c r="LAB865" s="399"/>
      <c r="LAC865" s="399"/>
      <c r="LAD865" s="399"/>
      <c r="LAE865" s="399"/>
      <c r="LAF865" s="399"/>
      <c r="LAG865" s="399"/>
      <c r="LAH865" s="399"/>
      <c r="LAI865" s="399"/>
      <c r="LAJ865" s="399"/>
      <c r="LAK865" s="399"/>
      <c r="LAL865" s="399"/>
      <c r="LAM865" s="399"/>
      <c r="LAN865" s="399"/>
      <c r="LAO865" s="399"/>
      <c r="LAP865" s="399"/>
      <c r="LAQ865" s="399"/>
      <c r="LAR865" s="399"/>
      <c r="LAS865" s="399"/>
      <c r="LAT865" s="399"/>
      <c r="LAU865" s="399"/>
      <c r="LAV865" s="399"/>
      <c r="LAW865" s="399"/>
      <c r="LAX865" s="399"/>
      <c r="LAY865" s="399"/>
      <c r="LAZ865" s="399"/>
      <c r="LBA865" s="399"/>
      <c r="LBB865" s="399"/>
      <c r="LBC865" s="399"/>
      <c r="LBD865" s="399"/>
      <c r="LBE865" s="399"/>
      <c r="LBF865" s="399"/>
      <c r="LBG865" s="399"/>
      <c r="LBH865" s="399"/>
      <c r="LBI865" s="399"/>
      <c r="LBJ865" s="399"/>
      <c r="LBK865" s="399"/>
      <c r="LBL865" s="399"/>
      <c r="LBM865" s="399"/>
      <c r="LBN865" s="399"/>
      <c r="LBO865" s="399"/>
      <c r="LBP865" s="399"/>
      <c r="LBQ865" s="399"/>
      <c r="LBR865" s="399"/>
      <c r="LBS865" s="399"/>
      <c r="LBT865" s="399"/>
      <c r="LBU865" s="399"/>
      <c r="LBV865" s="399"/>
      <c r="LBW865" s="399"/>
      <c r="LBX865" s="399"/>
      <c r="LBY865" s="399"/>
      <c r="LBZ865" s="399"/>
      <c r="LCA865" s="399"/>
      <c r="LCB865" s="399"/>
      <c r="LCC865" s="399"/>
      <c r="LCD865" s="399"/>
      <c r="LCE865" s="399"/>
      <c r="LCF865" s="399"/>
      <c r="LCG865" s="399"/>
      <c r="LCH865" s="399"/>
      <c r="LCI865" s="399"/>
      <c r="LCJ865" s="399"/>
      <c r="LCK865" s="399"/>
      <c r="LCL865" s="399"/>
      <c r="LCM865" s="399"/>
      <c r="LCN865" s="399"/>
      <c r="LCO865" s="399"/>
      <c r="LCP865" s="399"/>
      <c r="LCQ865" s="399"/>
      <c r="LCR865" s="399"/>
      <c r="LCS865" s="399"/>
      <c r="LCT865" s="399"/>
      <c r="LCU865" s="399"/>
      <c r="LCV865" s="399"/>
      <c r="LCW865" s="399"/>
      <c r="LCX865" s="399"/>
      <c r="LCY865" s="399"/>
      <c r="LCZ865" s="399"/>
      <c r="LDA865" s="399"/>
      <c r="LDB865" s="399"/>
      <c r="LDC865" s="399"/>
      <c r="LDD865" s="399"/>
      <c r="LDE865" s="399"/>
      <c r="LDF865" s="399"/>
      <c r="LDG865" s="399"/>
      <c r="LDH865" s="399"/>
      <c r="LDI865" s="399"/>
      <c r="LDJ865" s="399"/>
      <c r="LDK865" s="399"/>
      <c r="LDL865" s="399"/>
      <c r="LDM865" s="399"/>
      <c r="LDN865" s="399"/>
      <c r="LDO865" s="399"/>
      <c r="LDP865" s="399"/>
      <c r="LDQ865" s="399"/>
      <c r="LDR865" s="399"/>
      <c r="LDS865" s="399"/>
      <c r="LDT865" s="399"/>
      <c r="LDU865" s="399"/>
      <c r="LDV865" s="399"/>
      <c r="LDW865" s="399"/>
      <c r="LDX865" s="399"/>
      <c r="LDY865" s="399"/>
      <c r="LDZ865" s="399"/>
      <c r="LEA865" s="399"/>
      <c r="LEB865" s="399"/>
      <c r="LEC865" s="399"/>
      <c r="LED865" s="399"/>
      <c r="LEE865" s="399"/>
      <c r="LEF865" s="399"/>
      <c r="LEG865" s="399"/>
      <c r="LEH865" s="399"/>
      <c r="LEI865" s="399"/>
      <c r="LEJ865" s="399"/>
      <c r="LEK865" s="399"/>
      <c r="LEL865" s="399"/>
      <c r="LEM865" s="399"/>
      <c r="LEN865" s="399"/>
      <c r="LEO865" s="399"/>
      <c r="LEP865" s="399"/>
      <c r="LEQ865" s="399"/>
      <c r="LER865" s="399"/>
      <c r="LES865" s="399"/>
      <c r="LET865" s="399"/>
      <c r="LEU865" s="399"/>
      <c r="LEV865" s="399"/>
      <c r="LEW865" s="399"/>
      <c r="LEX865" s="399"/>
      <c r="LEY865" s="399"/>
      <c r="LEZ865" s="399"/>
      <c r="LFA865" s="399"/>
      <c r="LFB865" s="399"/>
      <c r="LFC865" s="399"/>
      <c r="LFD865" s="399"/>
      <c r="LFE865" s="399"/>
      <c r="LFF865" s="399"/>
      <c r="LFG865" s="399"/>
      <c r="LFH865" s="399"/>
      <c r="LFI865" s="399"/>
      <c r="LFJ865" s="399"/>
      <c r="LFK865" s="399"/>
      <c r="LFL865" s="399"/>
      <c r="LFM865" s="399"/>
      <c r="LFN865" s="399"/>
      <c r="LFO865" s="399"/>
      <c r="LFP865" s="399"/>
      <c r="LFQ865" s="399"/>
      <c r="LFR865" s="399"/>
      <c r="LFS865" s="399"/>
      <c r="LFT865" s="399"/>
      <c r="LFU865" s="399"/>
      <c r="LFV865" s="399"/>
      <c r="LFW865" s="399"/>
      <c r="LFX865" s="399"/>
      <c r="LFY865" s="399"/>
      <c r="LFZ865" s="399"/>
      <c r="LGA865" s="399"/>
      <c r="LGB865" s="399"/>
      <c r="LGC865" s="399"/>
      <c r="LGD865" s="399"/>
      <c r="LGE865" s="399"/>
      <c r="LGF865" s="399"/>
      <c r="LGG865" s="399"/>
      <c r="LGH865" s="399"/>
      <c r="LGI865" s="399"/>
      <c r="LGJ865" s="399"/>
      <c r="LGK865" s="399"/>
      <c r="LGL865" s="399"/>
      <c r="LGM865" s="399"/>
      <c r="LGN865" s="399"/>
      <c r="LGO865" s="399"/>
      <c r="LGP865" s="399"/>
      <c r="LGQ865" s="399"/>
      <c r="LGR865" s="399"/>
      <c r="LGS865" s="399"/>
      <c r="LGT865" s="399"/>
      <c r="LGU865" s="399"/>
      <c r="LGV865" s="399"/>
      <c r="LGW865" s="399"/>
      <c r="LGX865" s="399"/>
      <c r="LGY865" s="399"/>
      <c r="LGZ865" s="399"/>
      <c r="LHA865" s="399"/>
      <c r="LHB865" s="399"/>
      <c r="LHC865" s="399"/>
      <c r="LHD865" s="399"/>
      <c r="LHE865" s="399"/>
      <c r="LHF865" s="399"/>
      <c r="LHG865" s="399"/>
      <c r="LHH865" s="399"/>
      <c r="LHI865" s="399"/>
      <c r="LHJ865" s="399"/>
      <c r="LHK865" s="399"/>
      <c r="LHL865" s="399"/>
      <c r="LHM865" s="399"/>
      <c r="LHN865" s="399"/>
      <c r="LHO865" s="399"/>
      <c r="LHP865" s="399"/>
      <c r="LHQ865" s="399"/>
      <c r="LHR865" s="399"/>
      <c r="LHS865" s="399"/>
      <c r="LHT865" s="399"/>
      <c r="LHU865" s="399"/>
      <c r="LHV865" s="399"/>
      <c r="LHW865" s="399"/>
      <c r="LHX865" s="399"/>
      <c r="LHY865" s="399"/>
      <c r="LHZ865" s="399"/>
      <c r="LIA865" s="399"/>
      <c r="LIB865" s="399"/>
      <c r="LIC865" s="399"/>
      <c r="LID865" s="399"/>
      <c r="LIE865" s="399"/>
      <c r="LIF865" s="399"/>
      <c r="LIG865" s="399"/>
      <c r="LIH865" s="399"/>
      <c r="LII865" s="399"/>
      <c r="LIJ865" s="399"/>
      <c r="LIK865" s="399"/>
      <c r="LIL865" s="399"/>
      <c r="LIM865" s="399"/>
      <c r="LIN865" s="399"/>
      <c r="LIO865" s="399"/>
      <c r="LIP865" s="399"/>
      <c r="LIQ865" s="399"/>
      <c r="LIR865" s="399"/>
      <c r="LIS865" s="399"/>
      <c r="LIT865" s="399"/>
      <c r="LIU865" s="399"/>
      <c r="LIV865" s="399"/>
      <c r="LIW865" s="399"/>
      <c r="LIX865" s="399"/>
      <c r="LIY865" s="399"/>
      <c r="LIZ865" s="399"/>
      <c r="LJA865" s="399"/>
      <c r="LJB865" s="399"/>
      <c r="LJC865" s="399"/>
      <c r="LJD865" s="399"/>
      <c r="LJE865" s="399"/>
      <c r="LJF865" s="399"/>
      <c r="LJG865" s="399"/>
      <c r="LJH865" s="399"/>
      <c r="LJI865" s="399"/>
      <c r="LJJ865" s="399"/>
      <c r="LJK865" s="399"/>
      <c r="LJL865" s="399"/>
      <c r="LJM865" s="399"/>
      <c r="LJN865" s="399"/>
      <c r="LJO865" s="399"/>
      <c r="LJP865" s="399"/>
      <c r="LJQ865" s="399"/>
      <c r="LJR865" s="399"/>
      <c r="LJS865" s="399"/>
      <c r="LJT865" s="399"/>
      <c r="LJU865" s="399"/>
      <c r="LJV865" s="399"/>
      <c r="LJW865" s="399"/>
      <c r="LJX865" s="399"/>
      <c r="LJY865" s="399"/>
      <c r="LJZ865" s="399"/>
      <c r="LKA865" s="399"/>
      <c r="LKB865" s="399"/>
      <c r="LKC865" s="399"/>
      <c r="LKD865" s="399"/>
      <c r="LKE865" s="399"/>
      <c r="LKF865" s="399"/>
      <c r="LKG865" s="399"/>
      <c r="LKH865" s="399"/>
      <c r="LKI865" s="399"/>
      <c r="LKJ865" s="399"/>
      <c r="LKK865" s="399"/>
      <c r="LKL865" s="399"/>
      <c r="LKM865" s="399"/>
      <c r="LKN865" s="399"/>
      <c r="LKO865" s="399"/>
      <c r="LKP865" s="399"/>
      <c r="LKQ865" s="399"/>
      <c r="LKR865" s="399"/>
      <c r="LKS865" s="399"/>
      <c r="LKT865" s="399"/>
      <c r="LKU865" s="399"/>
      <c r="LKV865" s="399"/>
      <c r="LKW865" s="399"/>
      <c r="LKX865" s="399"/>
      <c r="LKY865" s="399"/>
      <c r="LKZ865" s="399"/>
      <c r="LLA865" s="399"/>
      <c r="LLB865" s="399"/>
      <c r="LLC865" s="399"/>
      <c r="LLD865" s="399"/>
      <c r="LLE865" s="399"/>
      <c r="LLF865" s="399"/>
      <c r="LLG865" s="399"/>
      <c r="LLH865" s="399"/>
      <c r="LLI865" s="399"/>
      <c r="LLJ865" s="399"/>
      <c r="LLK865" s="399"/>
      <c r="LLL865" s="399"/>
      <c r="LLM865" s="399"/>
      <c r="LLN865" s="399"/>
      <c r="LLO865" s="399"/>
      <c r="LLP865" s="399"/>
      <c r="LLQ865" s="399"/>
      <c r="LLR865" s="399"/>
      <c r="LLS865" s="399"/>
      <c r="LLT865" s="399"/>
      <c r="LLU865" s="399"/>
      <c r="LLV865" s="399"/>
      <c r="LLW865" s="399"/>
      <c r="LLX865" s="399"/>
      <c r="LLY865" s="399"/>
      <c r="LLZ865" s="399"/>
      <c r="LMA865" s="399"/>
      <c r="LMB865" s="399"/>
      <c r="LMC865" s="399"/>
      <c r="LMD865" s="399"/>
      <c r="LME865" s="399"/>
      <c r="LMF865" s="399"/>
      <c r="LMG865" s="399"/>
      <c r="LMH865" s="399"/>
      <c r="LMI865" s="399"/>
      <c r="LMJ865" s="399"/>
      <c r="LMK865" s="399"/>
      <c r="LML865" s="399"/>
      <c r="LMM865" s="399"/>
      <c r="LMN865" s="399"/>
      <c r="LMO865" s="399"/>
      <c r="LMP865" s="399"/>
      <c r="LMQ865" s="399"/>
      <c r="LMR865" s="399"/>
      <c r="LMS865" s="399"/>
      <c r="LMT865" s="399"/>
      <c r="LMU865" s="399"/>
      <c r="LMV865" s="399"/>
      <c r="LMW865" s="399"/>
      <c r="LMX865" s="399"/>
      <c r="LMY865" s="399"/>
      <c r="LMZ865" s="399"/>
      <c r="LNA865" s="399"/>
      <c r="LNB865" s="399"/>
      <c r="LNC865" s="399"/>
      <c r="LND865" s="399"/>
      <c r="LNE865" s="399"/>
      <c r="LNF865" s="399"/>
      <c r="LNG865" s="399"/>
      <c r="LNH865" s="399"/>
      <c r="LNI865" s="399"/>
      <c r="LNJ865" s="399"/>
      <c r="LNK865" s="399"/>
      <c r="LNL865" s="399"/>
      <c r="LNM865" s="399"/>
      <c r="LNN865" s="399"/>
      <c r="LNO865" s="399"/>
      <c r="LNP865" s="399"/>
      <c r="LNQ865" s="399"/>
      <c r="LNR865" s="399"/>
      <c r="LNS865" s="399"/>
      <c r="LNT865" s="399"/>
      <c r="LNU865" s="399"/>
      <c r="LNV865" s="399"/>
      <c r="LNW865" s="399"/>
      <c r="LNX865" s="399"/>
      <c r="LNY865" s="399"/>
      <c r="LNZ865" s="399"/>
      <c r="LOA865" s="399"/>
      <c r="LOB865" s="399"/>
      <c r="LOC865" s="399"/>
      <c r="LOD865" s="399"/>
      <c r="LOE865" s="399"/>
      <c r="LOF865" s="399"/>
      <c r="LOG865" s="399"/>
      <c r="LOH865" s="399"/>
      <c r="LOI865" s="399"/>
      <c r="LOJ865" s="399"/>
      <c r="LOK865" s="399"/>
      <c r="LOL865" s="399"/>
      <c r="LOM865" s="399"/>
      <c r="LON865" s="399"/>
      <c r="LOO865" s="399"/>
      <c r="LOP865" s="399"/>
      <c r="LOQ865" s="399"/>
      <c r="LOR865" s="399"/>
      <c r="LOS865" s="399"/>
      <c r="LOT865" s="399"/>
      <c r="LOU865" s="399"/>
      <c r="LOV865" s="399"/>
      <c r="LOW865" s="399"/>
      <c r="LOX865" s="399"/>
      <c r="LOY865" s="399"/>
      <c r="LOZ865" s="399"/>
      <c r="LPA865" s="399"/>
      <c r="LPB865" s="399"/>
      <c r="LPC865" s="399"/>
      <c r="LPD865" s="399"/>
      <c r="LPE865" s="399"/>
      <c r="LPF865" s="399"/>
      <c r="LPG865" s="399"/>
      <c r="LPH865" s="399"/>
      <c r="LPI865" s="399"/>
      <c r="LPJ865" s="399"/>
      <c r="LPK865" s="399"/>
      <c r="LPL865" s="399"/>
      <c r="LPM865" s="399"/>
      <c r="LPN865" s="399"/>
      <c r="LPO865" s="399"/>
      <c r="LPP865" s="399"/>
      <c r="LPQ865" s="399"/>
      <c r="LPR865" s="399"/>
      <c r="LPS865" s="399"/>
      <c r="LPT865" s="399"/>
      <c r="LPU865" s="399"/>
      <c r="LPV865" s="399"/>
      <c r="LPW865" s="399"/>
      <c r="LPX865" s="399"/>
      <c r="LPY865" s="399"/>
      <c r="LPZ865" s="399"/>
      <c r="LQA865" s="399"/>
      <c r="LQB865" s="399"/>
      <c r="LQC865" s="399"/>
      <c r="LQD865" s="399"/>
      <c r="LQE865" s="399"/>
      <c r="LQF865" s="399"/>
      <c r="LQG865" s="399"/>
      <c r="LQH865" s="399"/>
      <c r="LQI865" s="399"/>
      <c r="LQJ865" s="399"/>
      <c r="LQK865" s="399"/>
      <c r="LQL865" s="399"/>
      <c r="LQM865" s="399"/>
      <c r="LQN865" s="399"/>
      <c r="LQO865" s="399"/>
      <c r="LQP865" s="399"/>
      <c r="LQQ865" s="399"/>
      <c r="LQR865" s="399"/>
      <c r="LQS865" s="399"/>
      <c r="LQT865" s="399"/>
      <c r="LQU865" s="399"/>
      <c r="LQV865" s="399"/>
      <c r="LQW865" s="399"/>
      <c r="LQX865" s="399"/>
      <c r="LQY865" s="399"/>
      <c r="LQZ865" s="399"/>
      <c r="LRA865" s="399"/>
      <c r="LRB865" s="399"/>
      <c r="LRC865" s="399"/>
      <c r="LRD865" s="399"/>
      <c r="LRE865" s="399"/>
      <c r="LRF865" s="399"/>
      <c r="LRG865" s="399"/>
      <c r="LRH865" s="399"/>
      <c r="LRI865" s="399"/>
      <c r="LRJ865" s="399"/>
      <c r="LRK865" s="399"/>
      <c r="LRL865" s="399"/>
      <c r="LRM865" s="399"/>
      <c r="LRN865" s="399"/>
      <c r="LRO865" s="399"/>
      <c r="LRP865" s="399"/>
      <c r="LRQ865" s="399"/>
      <c r="LRR865" s="399"/>
      <c r="LRS865" s="399"/>
      <c r="LRT865" s="399"/>
      <c r="LRU865" s="399"/>
      <c r="LRV865" s="399"/>
      <c r="LRW865" s="399"/>
      <c r="LRX865" s="399"/>
      <c r="LRY865" s="399"/>
      <c r="LRZ865" s="399"/>
      <c r="LSA865" s="399"/>
      <c r="LSB865" s="399"/>
      <c r="LSC865" s="399"/>
      <c r="LSD865" s="399"/>
      <c r="LSE865" s="399"/>
      <c r="LSF865" s="399"/>
      <c r="LSG865" s="399"/>
      <c r="LSH865" s="399"/>
      <c r="LSI865" s="399"/>
      <c r="LSJ865" s="399"/>
      <c r="LSK865" s="399"/>
      <c r="LSL865" s="399"/>
      <c r="LSM865" s="399"/>
      <c r="LSN865" s="399"/>
      <c r="LSO865" s="399"/>
      <c r="LSP865" s="399"/>
      <c r="LSQ865" s="399"/>
      <c r="LSR865" s="399"/>
      <c r="LSS865" s="399"/>
      <c r="LST865" s="399"/>
      <c r="LSU865" s="399"/>
      <c r="LSV865" s="399"/>
      <c r="LSW865" s="399"/>
      <c r="LSX865" s="399"/>
      <c r="LSY865" s="399"/>
      <c r="LSZ865" s="399"/>
      <c r="LTA865" s="399"/>
      <c r="LTB865" s="399"/>
      <c r="LTC865" s="399"/>
      <c r="LTD865" s="399"/>
      <c r="LTE865" s="399"/>
      <c r="LTF865" s="399"/>
      <c r="LTG865" s="399"/>
      <c r="LTH865" s="399"/>
      <c r="LTI865" s="399"/>
      <c r="LTJ865" s="399"/>
      <c r="LTK865" s="399"/>
      <c r="LTL865" s="399"/>
      <c r="LTM865" s="399"/>
      <c r="LTN865" s="399"/>
      <c r="LTO865" s="399"/>
      <c r="LTP865" s="399"/>
      <c r="LTQ865" s="399"/>
      <c r="LTR865" s="399"/>
      <c r="LTS865" s="399"/>
      <c r="LTT865" s="399"/>
      <c r="LTU865" s="399"/>
      <c r="LTV865" s="399"/>
      <c r="LTW865" s="399"/>
      <c r="LTX865" s="399"/>
      <c r="LTY865" s="399"/>
      <c r="LTZ865" s="399"/>
      <c r="LUA865" s="399"/>
      <c r="LUB865" s="399"/>
      <c r="LUC865" s="399"/>
      <c r="LUD865" s="399"/>
      <c r="LUE865" s="399"/>
      <c r="LUF865" s="399"/>
      <c r="LUG865" s="399"/>
      <c r="LUH865" s="399"/>
      <c r="LUI865" s="399"/>
      <c r="LUJ865" s="399"/>
      <c r="LUK865" s="399"/>
      <c r="LUL865" s="399"/>
      <c r="LUM865" s="399"/>
      <c r="LUN865" s="399"/>
      <c r="LUO865" s="399"/>
      <c r="LUP865" s="399"/>
      <c r="LUQ865" s="399"/>
      <c r="LUR865" s="399"/>
      <c r="LUS865" s="399"/>
      <c r="LUT865" s="399"/>
      <c r="LUU865" s="399"/>
      <c r="LUV865" s="399"/>
      <c r="LUW865" s="399"/>
      <c r="LUX865" s="399"/>
      <c r="LUY865" s="399"/>
      <c r="LUZ865" s="399"/>
      <c r="LVA865" s="399"/>
      <c r="LVB865" s="399"/>
      <c r="LVC865" s="399"/>
      <c r="LVD865" s="399"/>
      <c r="LVE865" s="399"/>
      <c r="LVF865" s="399"/>
      <c r="LVG865" s="399"/>
      <c r="LVH865" s="399"/>
      <c r="LVI865" s="399"/>
      <c r="LVJ865" s="399"/>
      <c r="LVK865" s="399"/>
      <c r="LVL865" s="399"/>
      <c r="LVM865" s="399"/>
      <c r="LVN865" s="399"/>
      <c r="LVO865" s="399"/>
      <c r="LVP865" s="399"/>
      <c r="LVQ865" s="399"/>
      <c r="LVR865" s="399"/>
      <c r="LVS865" s="399"/>
      <c r="LVT865" s="399"/>
      <c r="LVU865" s="399"/>
      <c r="LVV865" s="399"/>
      <c r="LVW865" s="399"/>
      <c r="LVX865" s="399"/>
      <c r="LVY865" s="399"/>
      <c r="LVZ865" s="399"/>
      <c r="LWA865" s="399"/>
      <c r="LWB865" s="399"/>
      <c r="LWC865" s="399"/>
      <c r="LWD865" s="399"/>
      <c r="LWE865" s="399"/>
      <c r="LWF865" s="399"/>
      <c r="LWG865" s="399"/>
      <c r="LWH865" s="399"/>
      <c r="LWI865" s="399"/>
      <c r="LWJ865" s="399"/>
      <c r="LWK865" s="399"/>
      <c r="LWL865" s="399"/>
      <c r="LWM865" s="399"/>
      <c r="LWN865" s="399"/>
      <c r="LWO865" s="399"/>
      <c r="LWP865" s="399"/>
      <c r="LWQ865" s="399"/>
      <c r="LWR865" s="399"/>
      <c r="LWS865" s="399"/>
      <c r="LWT865" s="399"/>
      <c r="LWU865" s="399"/>
      <c r="LWV865" s="399"/>
      <c r="LWW865" s="399"/>
      <c r="LWX865" s="399"/>
      <c r="LWY865" s="399"/>
      <c r="LWZ865" s="399"/>
      <c r="LXA865" s="399"/>
      <c r="LXB865" s="399"/>
      <c r="LXC865" s="399"/>
      <c r="LXD865" s="399"/>
      <c r="LXE865" s="399"/>
      <c r="LXF865" s="399"/>
      <c r="LXG865" s="399"/>
      <c r="LXH865" s="399"/>
      <c r="LXI865" s="399"/>
      <c r="LXJ865" s="399"/>
      <c r="LXK865" s="399"/>
      <c r="LXL865" s="399"/>
      <c r="LXM865" s="399"/>
      <c r="LXN865" s="399"/>
      <c r="LXO865" s="399"/>
      <c r="LXP865" s="399"/>
      <c r="LXQ865" s="399"/>
      <c r="LXR865" s="399"/>
      <c r="LXS865" s="399"/>
      <c r="LXT865" s="399"/>
      <c r="LXU865" s="399"/>
      <c r="LXV865" s="399"/>
      <c r="LXW865" s="399"/>
      <c r="LXX865" s="399"/>
      <c r="LXY865" s="399"/>
      <c r="LXZ865" s="399"/>
      <c r="LYA865" s="399"/>
      <c r="LYB865" s="399"/>
      <c r="LYC865" s="399"/>
      <c r="LYD865" s="399"/>
      <c r="LYE865" s="399"/>
      <c r="LYF865" s="399"/>
      <c r="LYG865" s="399"/>
      <c r="LYH865" s="399"/>
      <c r="LYI865" s="399"/>
      <c r="LYJ865" s="399"/>
      <c r="LYK865" s="399"/>
      <c r="LYL865" s="399"/>
      <c r="LYM865" s="399"/>
      <c r="LYN865" s="399"/>
      <c r="LYO865" s="399"/>
      <c r="LYP865" s="399"/>
      <c r="LYQ865" s="399"/>
      <c r="LYR865" s="399"/>
      <c r="LYS865" s="399"/>
      <c r="LYT865" s="399"/>
      <c r="LYU865" s="399"/>
      <c r="LYV865" s="399"/>
      <c r="LYW865" s="399"/>
      <c r="LYX865" s="399"/>
      <c r="LYY865" s="399"/>
      <c r="LYZ865" s="399"/>
      <c r="LZA865" s="399"/>
      <c r="LZB865" s="399"/>
      <c r="LZC865" s="399"/>
      <c r="LZD865" s="399"/>
      <c r="LZE865" s="399"/>
      <c r="LZF865" s="399"/>
      <c r="LZG865" s="399"/>
      <c r="LZH865" s="399"/>
      <c r="LZI865" s="399"/>
      <c r="LZJ865" s="399"/>
      <c r="LZK865" s="399"/>
      <c r="LZL865" s="399"/>
      <c r="LZM865" s="399"/>
      <c r="LZN865" s="399"/>
      <c r="LZO865" s="399"/>
      <c r="LZP865" s="399"/>
      <c r="LZQ865" s="399"/>
      <c r="LZR865" s="399"/>
      <c r="LZS865" s="399"/>
      <c r="LZT865" s="399"/>
      <c r="LZU865" s="399"/>
      <c r="LZV865" s="399"/>
      <c r="LZW865" s="399"/>
      <c r="LZX865" s="399"/>
      <c r="LZY865" s="399"/>
      <c r="LZZ865" s="399"/>
      <c r="MAA865" s="399"/>
      <c r="MAB865" s="399"/>
      <c r="MAC865" s="399"/>
      <c r="MAD865" s="399"/>
      <c r="MAE865" s="399"/>
      <c r="MAF865" s="399"/>
      <c r="MAG865" s="399"/>
      <c r="MAH865" s="399"/>
      <c r="MAI865" s="399"/>
      <c r="MAJ865" s="399"/>
      <c r="MAK865" s="399"/>
      <c r="MAL865" s="399"/>
      <c r="MAM865" s="399"/>
      <c r="MAN865" s="399"/>
      <c r="MAO865" s="399"/>
      <c r="MAP865" s="399"/>
      <c r="MAQ865" s="399"/>
      <c r="MAR865" s="399"/>
      <c r="MAS865" s="399"/>
      <c r="MAT865" s="399"/>
      <c r="MAU865" s="399"/>
      <c r="MAV865" s="399"/>
      <c r="MAW865" s="399"/>
      <c r="MAX865" s="399"/>
      <c r="MAY865" s="399"/>
      <c r="MAZ865" s="399"/>
      <c r="MBA865" s="399"/>
      <c r="MBB865" s="399"/>
      <c r="MBC865" s="399"/>
      <c r="MBD865" s="399"/>
      <c r="MBE865" s="399"/>
      <c r="MBF865" s="399"/>
      <c r="MBG865" s="399"/>
      <c r="MBH865" s="399"/>
      <c r="MBI865" s="399"/>
      <c r="MBJ865" s="399"/>
      <c r="MBK865" s="399"/>
      <c r="MBL865" s="399"/>
      <c r="MBM865" s="399"/>
      <c r="MBN865" s="399"/>
      <c r="MBO865" s="399"/>
      <c r="MBP865" s="399"/>
      <c r="MBQ865" s="399"/>
      <c r="MBR865" s="399"/>
      <c r="MBS865" s="399"/>
      <c r="MBT865" s="399"/>
      <c r="MBU865" s="399"/>
      <c r="MBV865" s="399"/>
      <c r="MBW865" s="399"/>
      <c r="MBX865" s="399"/>
      <c r="MBY865" s="399"/>
      <c r="MBZ865" s="399"/>
      <c r="MCA865" s="399"/>
      <c r="MCB865" s="399"/>
      <c r="MCC865" s="399"/>
      <c r="MCD865" s="399"/>
      <c r="MCE865" s="399"/>
      <c r="MCF865" s="399"/>
      <c r="MCG865" s="399"/>
      <c r="MCH865" s="399"/>
      <c r="MCI865" s="399"/>
      <c r="MCJ865" s="399"/>
      <c r="MCK865" s="399"/>
      <c r="MCL865" s="399"/>
      <c r="MCM865" s="399"/>
      <c r="MCN865" s="399"/>
      <c r="MCO865" s="399"/>
      <c r="MCP865" s="399"/>
      <c r="MCQ865" s="399"/>
      <c r="MCR865" s="399"/>
      <c r="MCS865" s="399"/>
      <c r="MCT865" s="399"/>
      <c r="MCU865" s="399"/>
      <c r="MCV865" s="399"/>
      <c r="MCW865" s="399"/>
      <c r="MCX865" s="399"/>
      <c r="MCY865" s="399"/>
      <c r="MCZ865" s="399"/>
      <c r="MDA865" s="399"/>
      <c r="MDB865" s="399"/>
      <c r="MDC865" s="399"/>
      <c r="MDD865" s="399"/>
      <c r="MDE865" s="399"/>
      <c r="MDF865" s="399"/>
      <c r="MDG865" s="399"/>
      <c r="MDH865" s="399"/>
      <c r="MDI865" s="399"/>
      <c r="MDJ865" s="399"/>
      <c r="MDK865" s="399"/>
      <c r="MDL865" s="399"/>
      <c r="MDM865" s="399"/>
      <c r="MDN865" s="399"/>
      <c r="MDO865" s="399"/>
      <c r="MDP865" s="399"/>
      <c r="MDQ865" s="399"/>
      <c r="MDR865" s="399"/>
      <c r="MDS865" s="399"/>
      <c r="MDT865" s="399"/>
      <c r="MDU865" s="399"/>
      <c r="MDV865" s="399"/>
      <c r="MDW865" s="399"/>
      <c r="MDX865" s="399"/>
      <c r="MDY865" s="399"/>
      <c r="MDZ865" s="399"/>
      <c r="MEA865" s="399"/>
      <c r="MEB865" s="399"/>
      <c r="MEC865" s="399"/>
      <c r="MED865" s="399"/>
      <c r="MEE865" s="399"/>
      <c r="MEF865" s="399"/>
      <c r="MEG865" s="399"/>
      <c r="MEH865" s="399"/>
      <c r="MEI865" s="399"/>
      <c r="MEJ865" s="399"/>
      <c r="MEK865" s="399"/>
      <c r="MEL865" s="399"/>
      <c r="MEM865" s="399"/>
      <c r="MEN865" s="399"/>
      <c r="MEO865" s="399"/>
      <c r="MEP865" s="399"/>
      <c r="MEQ865" s="399"/>
      <c r="MER865" s="399"/>
      <c r="MES865" s="399"/>
      <c r="MET865" s="399"/>
      <c r="MEU865" s="399"/>
      <c r="MEV865" s="399"/>
      <c r="MEW865" s="399"/>
      <c r="MEX865" s="399"/>
      <c r="MEY865" s="399"/>
      <c r="MEZ865" s="399"/>
      <c r="MFA865" s="399"/>
      <c r="MFB865" s="399"/>
      <c r="MFC865" s="399"/>
      <c r="MFD865" s="399"/>
      <c r="MFE865" s="399"/>
      <c r="MFF865" s="399"/>
      <c r="MFG865" s="399"/>
      <c r="MFH865" s="399"/>
      <c r="MFI865" s="399"/>
      <c r="MFJ865" s="399"/>
      <c r="MFK865" s="399"/>
      <c r="MFL865" s="399"/>
      <c r="MFM865" s="399"/>
      <c r="MFN865" s="399"/>
      <c r="MFO865" s="399"/>
      <c r="MFP865" s="399"/>
      <c r="MFQ865" s="399"/>
      <c r="MFR865" s="399"/>
      <c r="MFS865" s="399"/>
      <c r="MFT865" s="399"/>
      <c r="MFU865" s="399"/>
      <c r="MFV865" s="399"/>
      <c r="MFW865" s="399"/>
      <c r="MFX865" s="399"/>
      <c r="MFY865" s="399"/>
      <c r="MFZ865" s="399"/>
      <c r="MGA865" s="399"/>
      <c r="MGB865" s="399"/>
      <c r="MGC865" s="399"/>
      <c r="MGD865" s="399"/>
      <c r="MGE865" s="399"/>
      <c r="MGF865" s="399"/>
      <c r="MGG865" s="399"/>
      <c r="MGH865" s="399"/>
      <c r="MGI865" s="399"/>
      <c r="MGJ865" s="399"/>
      <c r="MGK865" s="399"/>
      <c r="MGL865" s="399"/>
      <c r="MGM865" s="399"/>
      <c r="MGN865" s="399"/>
      <c r="MGO865" s="399"/>
      <c r="MGP865" s="399"/>
      <c r="MGQ865" s="399"/>
      <c r="MGR865" s="399"/>
      <c r="MGS865" s="399"/>
      <c r="MGT865" s="399"/>
      <c r="MGU865" s="399"/>
      <c r="MGV865" s="399"/>
      <c r="MGW865" s="399"/>
      <c r="MGX865" s="399"/>
      <c r="MGY865" s="399"/>
      <c r="MGZ865" s="399"/>
      <c r="MHA865" s="399"/>
      <c r="MHB865" s="399"/>
      <c r="MHC865" s="399"/>
      <c r="MHD865" s="399"/>
      <c r="MHE865" s="399"/>
      <c r="MHF865" s="399"/>
      <c r="MHG865" s="399"/>
      <c r="MHH865" s="399"/>
      <c r="MHI865" s="399"/>
      <c r="MHJ865" s="399"/>
      <c r="MHK865" s="399"/>
      <c r="MHL865" s="399"/>
      <c r="MHM865" s="399"/>
      <c r="MHN865" s="399"/>
      <c r="MHO865" s="399"/>
      <c r="MHP865" s="399"/>
      <c r="MHQ865" s="399"/>
      <c r="MHR865" s="399"/>
      <c r="MHS865" s="399"/>
      <c r="MHT865" s="399"/>
      <c r="MHU865" s="399"/>
      <c r="MHV865" s="399"/>
      <c r="MHW865" s="399"/>
      <c r="MHX865" s="399"/>
      <c r="MHY865" s="399"/>
      <c r="MHZ865" s="399"/>
      <c r="MIA865" s="399"/>
      <c r="MIB865" s="399"/>
      <c r="MIC865" s="399"/>
      <c r="MID865" s="399"/>
      <c r="MIE865" s="399"/>
      <c r="MIF865" s="399"/>
      <c r="MIG865" s="399"/>
      <c r="MIH865" s="399"/>
      <c r="MII865" s="399"/>
      <c r="MIJ865" s="399"/>
      <c r="MIK865" s="399"/>
      <c r="MIL865" s="399"/>
      <c r="MIM865" s="399"/>
      <c r="MIN865" s="399"/>
      <c r="MIO865" s="399"/>
      <c r="MIP865" s="399"/>
      <c r="MIQ865" s="399"/>
      <c r="MIR865" s="399"/>
      <c r="MIS865" s="399"/>
      <c r="MIT865" s="399"/>
      <c r="MIU865" s="399"/>
      <c r="MIV865" s="399"/>
      <c r="MIW865" s="399"/>
      <c r="MIX865" s="399"/>
      <c r="MIY865" s="399"/>
      <c r="MIZ865" s="399"/>
      <c r="MJA865" s="399"/>
      <c r="MJB865" s="399"/>
      <c r="MJC865" s="399"/>
      <c r="MJD865" s="399"/>
      <c r="MJE865" s="399"/>
      <c r="MJF865" s="399"/>
      <c r="MJG865" s="399"/>
      <c r="MJH865" s="399"/>
      <c r="MJI865" s="399"/>
      <c r="MJJ865" s="399"/>
      <c r="MJK865" s="399"/>
      <c r="MJL865" s="399"/>
      <c r="MJM865" s="399"/>
      <c r="MJN865" s="399"/>
      <c r="MJO865" s="399"/>
      <c r="MJP865" s="399"/>
      <c r="MJQ865" s="399"/>
      <c r="MJR865" s="399"/>
      <c r="MJS865" s="399"/>
      <c r="MJT865" s="399"/>
      <c r="MJU865" s="399"/>
      <c r="MJV865" s="399"/>
      <c r="MJW865" s="399"/>
      <c r="MJX865" s="399"/>
      <c r="MJY865" s="399"/>
      <c r="MJZ865" s="399"/>
      <c r="MKA865" s="399"/>
      <c r="MKB865" s="399"/>
      <c r="MKC865" s="399"/>
      <c r="MKD865" s="399"/>
      <c r="MKE865" s="399"/>
      <c r="MKF865" s="399"/>
      <c r="MKG865" s="399"/>
      <c r="MKH865" s="399"/>
      <c r="MKI865" s="399"/>
      <c r="MKJ865" s="399"/>
      <c r="MKK865" s="399"/>
      <c r="MKL865" s="399"/>
      <c r="MKM865" s="399"/>
      <c r="MKN865" s="399"/>
      <c r="MKO865" s="399"/>
      <c r="MKP865" s="399"/>
      <c r="MKQ865" s="399"/>
      <c r="MKR865" s="399"/>
      <c r="MKS865" s="399"/>
      <c r="MKT865" s="399"/>
      <c r="MKU865" s="399"/>
      <c r="MKV865" s="399"/>
      <c r="MKW865" s="399"/>
      <c r="MKX865" s="399"/>
      <c r="MKY865" s="399"/>
      <c r="MKZ865" s="399"/>
      <c r="MLA865" s="399"/>
      <c r="MLB865" s="399"/>
      <c r="MLC865" s="399"/>
      <c r="MLD865" s="399"/>
      <c r="MLE865" s="399"/>
      <c r="MLF865" s="399"/>
      <c r="MLG865" s="399"/>
      <c r="MLH865" s="399"/>
      <c r="MLI865" s="399"/>
      <c r="MLJ865" s="399"/>
      <c r="MLK865" s="399"/>
      <c r="MLL865" s="399"/>
      <c r="MLM865" s="399"/>
      <c r="MLN865" s="399"/>
      <c r="MLO865" s="399"/>
      <c r="MLP865" s="399"/>
      <c r="MLQ865" s="399"/>
      <c r="MLR865" s="399"/>
      <c r="MLS865" s="399"/>
      <c r="MLT865" s="399"/>
      <c r="MLU865" s="399"/>
      <c r="MLV865" s="399"/>
      <c r="MLW865" s="399"/>
      <c r="MLX865" s="399"/>
      <c r="MLY865" s="399"/>
      <c r="MLZ865" s="399"/>
      <c r="MMA865" s="399"/>
      <c r="MMB865" s="399"/>
      <c r="MMC865" s="399"/>
      <c r="MMD865" s="399"/>
      <c r="MME865" s="399"/>
      <c r="MMF865" s="399"/>
      <c r="MMG865" s="399"/>
      <c r="MMH865" s="399"/>
      <c r="MMI865" s="399"/>
      <c r="MMJ865" s="399"/>
      <c r="MMK865" s="399"/>
      <c r="MML865" s="399"/>
      <c r="MMM865" s="399"/>
      <c r="MMN865" s="399"/>
      <c r="MMO865" s="399"/>
      <c r="MMP865" s="399"/>
      <c r="MMQ865" s="399"/>
      <c r="MMR865" s="399"/>
      <c r="MMS865" s="399"/>
      <c r="MMT865" s="399"/>
      <c r="MMU865" s="399"/>
      <c r="MMV865" s="399"/>
      <c r="MMW865" s="399"/>
      <c r="MMX865" s="399"/>
      <c r="MMY865" s="399"/>
      <c r="MMZ865" s="399"/>
      <c r="MNA865" s="399"/>
      <c r="MNB865" s="399"/>
      <c r="MNC865" s="399"/>
      <c r="MND865" s="399"/>
      <c r="MNE865" s="399"/>
      <c r="MNF865" s="399"/>
      <c r="MNG865" s="399"/>
      <c r="MNH865" s="399"/>
      <c r="MNI865" s="399"/>
      <c r="MNJ865" s="399"/>
      <c r="MNK865" s="399"/>
      <c r="MNL865" s="399"/>
      <c r="MNM865" s="399"/>
      <c r="MNN865" s="399"/>
      <c r="MNO865" s="399"/>
      <c r="MNP865" s="399"/>
      <c r="MNQ865" s="399"/>
      <c r="MNR865" s="399"/>
      <c r="MNS865" s="399"/>
      <c r="MNT865" s="399"/>
      <c r="MNU865" s="399"/>
      <c r="MNV865" s="399"/>
      <c r="MNW865" s="399"/>
      <c r="MNX865" s="399"/>
      <c r="MNY865" s="399"/>
      <c r="MNZ865" s="399"/>
      <c r="MOA865" s="399"/>
      <c r="MOB865" s="399"/>
      <c r="MOC865" s="399"/>
      <c r="MOD865" s="399"/>
      <c r="MOE865" s="399"/>
      <c r="MOF865" s="399"/>
      <c r="MOG865" s="399"/>
      <c r="MOH865" s="399"/>
      <c r="MOI865" s="399"/>
      <c r="MOJ865" s="399"/>
      <c r="MOK865" s="399"/>
      <c r="MOL865" s="399"/>
      <c r="MOM865" s="399"/>
      <c r="MON865" s="399"/>
      <c r="MOO865" s="399"/>
      <c r="MOP865" s="399"/>
      <c r="MOQ865" s="399"/>
      <c r="MOR865" s="399"/>
      <c r="MOS865" s="399"/>
      <c r="MOT865" s="399"/>
      <c r="MOU865" s="399"/>
      <c r="MOV865" s="399"/>
      <c r="MOW865" s="399"/>
      <c r="MOX865" s="399"/>
      <c r="MOY865" s="399"/>
      <c r="MOZ865" s="399"/>
      <c r="MPA865" s="399"/>
      <c r="MPB865" s="399"/>
      <c r="MPC865" s="399"/>
      <c r="MPD865" s="399"/>
      <c r="MPE865" s="399"/>
      <c r="MPF865" s="399"/>
      <c r="MPG865" s="399"/>
      <c r="MPH865" s="399"/>
      <c r="MPI865" s="399"/>
      <c r="MPJ865" s="399"/>
      <c r="MPK865" s="399"/>
      <c r="MPL865" s="399"/>
      <c r="MPM865" s="399"/>
      <c r="MPN865" s="399"/>
      <c r="MPO865" s="399"/>
      <c r="MPP865" s="399"/>
      <c r="MPQ865" s="399"/>
      <c r="MPR865" s="399"/>
      <c r="MPS865" s="399"/>
      <c r="MPT865" s="399"/>
      <c r="MPU865" s="399"/>
      <c r="MPV865" s="399"/>
      <c r="MPW865" s="399"/>
      <c r="MPX865" s="399"/>
      <c r="MPY865" s="399"/>
      <c r="MPZ865" s="399"/>
      <c r="MQA865" s="399"/>
      <c r="MQB865" s="399"/>
      <c r="MQC865" s="399"/>
      <c r="MQD865" s="399"/>
      <c r="MQE865" s="399"/>
      <c r="MQF865" s="399"/>
      <c r="MQG865" s="399"/>
      <c r="MQH865" s="399"/>
      <c r="MQI865" s="399"/>
      <c r="MQJ865" s="399"/>
      <c r="MQK865" s="399"/>
      <c r="MQL865" s="399"/>
      <c r="MQM865" s="399"/>
      <c r="MQN865" s="399"/>
      <c r="MQO865" s="399"/>
      <c r="MQP865" s="399"/>
      <c r="MQQ865" s="399"/>
      <c r="MQR865" s="399"/>
      <c r="MQS865" s="399"/>
      <c r="MQT865" s="399"/>
      <c r="MQU865" s="399"/>
      <c r="MQV865" s="399"/>
      <c r="MQW865" s="399"/>
      <c r="MQX865" s="399"/>
      <c r="MQY865" s="399"/>
      <c r="MQZ865" s="399"/>
      <c r="MRA865" s="399"/>
      <c r="MRB865" s="399"/>
      <c r="MRC865" s="399"/>
      <c r="MRD865" s="399"/>
      <c r="MRE865" s="399"/>
      <c r="MRF865" s="399"/>
      <c r="MRG865" s="399"/>
      <c r="MRH865" s="399"/>
      <c r="MRI865" s="399"/>
      <c r="MRJ865" s="399"/>
      <c r="MRK865" s="399"/>
      <c r="MRL865" s="399"/>
      <c r="MRM865" s="399"/>
      <c r="MRN865" s="399"/>
      <c r="MRO865" s="399"/>
      <c r="MRP865" s="399"/>
      <c r="MRQ865" s="399"/>
      <c r="MRR865" s="399"/>
      <c r="MRS865" s="399"/>
      <c r="MRT865" s="399"/>
      <c r="MRU865" s="399"/>
      <c r="MRV865" s="399"/>
      <c r="MRW865" s="399"/>
      <c r="MRX865" s="399"/>
      <c r="MRY865" s="399"/>
      <c r="MRZ865" s="399"/>
      <c r="MSA865" s="399"/>
      <c r="MSB865" s="399"/>
      <c r="MSC865" s="399"/>
      <c r="MSD865" s="399"/>
      <c r="MSE865" s="399"/>
      <c r="MSF865" s="399"/>
      <c r="MSG865" s="399"/>
      <c r="MSH865" s="399"/>
      <c r="MSI865" s="399"/>
      <c r="MSJ865" s="399"/>
      <c r="MSK865" s="399"/>
      <c r="MSL865" s="399"/>
      <c r="MSM865" s="399"/>
      <c r="MSN865" s="399"/>
      <c r="MSO865" s="399"/>
      <c r="MSP865" s="399"/>
      <c r="MSQ865" s="399"/>
      <c r="MSR865" s="399"/>
      <c r="MSS865" s="399"/>
      <c r="MST865" s="399"/>
      <c r="MSU865" s="399"/>
      <c r="MSV865" s="399"/>
      <c r="MSW865" s="399"/>
      <c r="MSX865" s="399"/>
      <c r="MSY865" s="399"/>
      <c r="MSZ865" s="399"/>
      <c r="MTA865" s="399"/>
      <c r="MTB865" s="399"/>
      <c r="MTC865" s="399"/>
      <c r="MTD865" s="399"/>
      <c r="MTE865" s="399"/>
      <c r="MTF865" s="399"/>
      <c r="MTG865" s="399"/>
      <c r="MTH865" s="399"/>
      <c r="MTI865" s="399"/>
      <c r="MTJ865" s="399"/>
      <c r="MTK865" s="399"/>
      <c r="MTL865" s="399"/>
      <c r="MTM865" s="399"/>
      <c r="MTN865" s="399"/>
      <c r="MTO865" s="399"/>
      <c r="MTP865" s="399"/>
      <c r="MTQ865" s="399"/>
      <c r="MTR865" s="399"/>
      <c r="MTS865" s="399"/>
      <c r="MTT865" s="399"/>
      <c r="MTU865" s="399"/>
      <c r="MTV865" s="399"/>
      <c r="MTW865" s="399"/>
      <c r="MTX865" s="399"/>
      <c r="MTY865" s="399"/>
      <c r="MTZ865" s="399"/>
      <c r="MUA865" s="399"/>
      <c r="MUB865" s="399"/>
      <c r="MUC865" s="399"/>
      <c r="MUD865" s="399"/>
      <c r="MUE865" s="399"/>
      <c r="MUF865" s="399"/>
      <c r="MUG865" s="399"/>
      <c r="MUH865" s="399"/>
      <c r="MUI865" s="399"/>
      <c r="MUJ865" s="399"/>
      <c r="MUK865" s="399"/>
      <c r="MUL865" s="399"/>
      <c r="MUM865" s="399"/>
      <c r="MUN865" s="399"/>
      <c r="MUO865" s="399"/>
      <c r="MUP865" s="399"/>
      <c r="MUQ865" s="399"/>
      <c r="MUR865" s="399"/>
      <c r="MUS865" s="399"/>
      <c r="MUT865" s="399"/>
      <c r="MUU865" s="399"/>
      <c r="MUV865" s="399"/>
      <c r="MUW865" s="399"/>
      <c r="MUX865" s="399"/>
      <c r="MUY865" s="399"/>
      <c r="MUZ865" s="399"/>
      <c r="MVA865" s="399"/>
      <c r="MVB865" s="399"/>
      <c r="MVC865" s="399"/>
      <c r="MVD865" s="399"/>
      <c r="MVE865" s="399"/>
      <c r="MVF865" s="399"/>
      <c r="MVG865" s="399"/>
      <c r="MVH865" s="399"/>
      <c r="MVI865" s="399"/>
      <c r="MVJ865" s="399"/>
      <c r="MVK865" s="399"/>
      <c r="MVL865" s="399"/>
      <c r="MVM865" s="399"/>
      <c r="MVN865" s="399"/>
      <c r="MVO865" s="399"/>
      <c r="MVP865" s="399"/>
      <c r="MVQ865" s="399"/>
      <c r="MVR865" s="399"/>
      <c r="MVS865" s="399"/>
      <c r="MVT865" s="399"/>
      <c r="MVU865" s="399"/>
      <c r="MVV865" s="399"/>
      <c r="MVW865" s="399"/>
      <c r="MVX865" s="399"/>
      <c r="MVY865" s="399"/>
      <c r="MVZ865" s="399"/>
      <c r="MWA865" s="399"/>
      <c r="MWB865" s="399"/>
      <c r="MWC865" s="399"/>
      <c r="MWD865" s="399"/>
      <c r="MWE865" s="399"/>
      <c r="MWF865" s="399"/>
      <c r="MWG865" s="399"/>
      <c r="MWH865" s="399"/>
      <c r="MWI865" s="399"/>
      <c r="MWJ865" s="399"/>
      <c r="MWK865" s="399"/>
      <c r="MWL865" s="399"/>
      <c r="MWM865" s="399"/>
      <c r="MWN865" s="399"/>
      <c r="MWO865" s="399"/>
      <c r="MWP865" s="399"/>
      <c r="MWQ865" s="399"/>
      <c r="MWR865" s="399"/>
      <c r="MWS865" s="399"/>
      <c r="MWT865" s="399"/>
      <c r="MWU865" s="399"/>
      <c r="MWV865" s="399"/>
      <c r="MWW865" s="399"/>
      <c r="MWX865" s="399"/>
      <c r="MWY865" s="399"/>
      <c r="MWZ865" s="399"/>
      <c r="MXA865" s="399"/>
      <c r="MXB865" s="399"/>
      <c r="MXC865" s="399"/>
      <c r="MXD865" s="399"/>
      <c r="MXE865" s="399"/>
      <c r="MXF865" s="399"/>
      <c r="MXG865" s="399"/>
      <c r="MXH865" s="399"/>
      <c r="MXI865" s="399"/>
      <c r="MXJ865" s="399"/>
      <c r="MXK865" s="399"/>
      <c r="MXL865" s="399"/>
      <c r="MXM865" s="399"/>
      <c r="MXN865" s="399"/>
      <c r="MXO865" s="399"/>
      <c r="MXP865" s="399"/>
      <c r="MXQ865" s="399"/>
      <c r="MXR865" s="399"/>
      <c r="MXS865" s="399"/>
      <c r="MXT865" s="399"/>
      <c r="MXU865" s="399"/>
      <c r="MXV865" s="399"/>
      <c r="MXW865" s="399"/>
      <c r="MXX865" s="399"/>
      <c r="MXY865" s="399"/>
      <c r="MXZ865" s="399"/>
      <c r="MYA865" s="399"/>
      <c r="MYB865" s="399"/>
      <c r="MYC865" s="399"/>
      <c r="MYD865" s="399"/>
      <c r="MYE865" s="399"/>
      <c r="MYF865" s="399"/>
      <c r="MYG865" s="399"/>
      <c r="MYH865" s="399"/>
      <c r="MYI865" s="399"/>
      <c r="MYJ865" s="399"/>
      <c r="MYK865" s="399"/>
      <c r="MYL865" s="399"/>
      <c r="MYM865" s="399"/>
      <c r="MYN865" s="399"/>
      <c r="MYO865" s="399"/>
      <c r="MYP865" s="399"/>
      <c r="MYQ865" s="399"/>
      <c r="MYR865" s="399"/>
      <c r="MYS865" s="399"/>
      <c r="MYT865" s="399"/>
      <c r="MYU865" s="399"/>
      <c r="MYV865" s="399"/>
      <c r="MYW865" s="399"/>
      <c r="MYX865" s="399"/>
      <c r="MYY865" s="399"/>
      <c r="MYZ865" s="399"/>
      <c r="MZA865" s="399"/>
      <c r="MZB865" s="399"/>
      <c r="MZC865" s="399"/>
      <c r="MZD865" s="399"/>
      <c r="MZE865" s="399"/>
      <c r="MZF865" s="399"/>
      <c r="MZG865" s="399"/>
      <c r="MZH865" s="399"/>
      <c r="MZI865" s="399"/>
      <c r="MZJ865" s="399"/>
      <c r="MZK865" s="399"/>
      <c r="MZL865" s="399"/>
      <c r="MZM865" s="399"/>
      <c r="MZN865" s="399"/>
      <c r="MZO865" s="399"/>
      <c r="MZP865" s="399"/>
      <c r="MZQ865" s="399"/>
      <c r="MZR865" s="399"/>
      <c r="MZS865" s="399"/>
      <c r="MZT865" s="399"/>
      <c r="MZU865" s="399"/>
      <c r="MZV865" s="399"/>
      <c r="MZW865" s="399"/>
      <c r="MZX865" s="399"/>
      <c r="MZY865" s="399"/>
      <c r="MZZ865" s="399"/>
      <c r="NAA865" s="399"/>
      <c r="NAB865" s="399"/>
      <c r="NAC865" s="399"/>
      <c r="NAD865" s="399"/>
      <c r="NAE865" s="399"/>
      <c r="NAF865" s="399"/>
      <c r="NAG865" s="399"/>
      <c r="NAH865" s="399"/>
      <c r="NAI865" s="399"/>
      <c r="NAJ865" s="399"/>
      <c r="NAK865" s="399"/>
      <c r="NAL865" s="399"/>
      <c r="NAM865" s="399"/>
      <c r="NAN865" s="399"/>
      <c r="NAO865" s="399"/>
      <c r="NAP865" s="399"/>
      <c r="NAQ865" s="399"/>
      <c r="NAR865" s="399"/>
      <c r="NAS865" s="399"/>
      <c r="NAT865" s="399"/>
      <c r="NAU865" s="399"/>
      <c r="NAV865" s="399"/>
      <c r="NAW865" s="399"/>
      <c r="NAX865" s="399"/>
      <c r="NAY865" s="399"/>
      <c r="NAZ865" s="399"/>
      <c r="NBA865" s="399"/>
      <c r="NBB865" s="399"/>
      <c r="NBC865" s="399"/>
      <c r="NBD865" s="399"/>
      <c r="NBE865" s="399"/>
      <c r="NBF865" s="399"/>
      <c r="NBG865" s="399"/>
      <c r="NBH865" s="399"/>
      <c r="NBI865" s="399"/>
      <c r="NBJ865" s="399"/>
      <c r="NBK865" s="399"/>
      <c r="NBL865" s="399"/>
      <c r="NBM865" s="399"/>
      <c r="NBN865" s="399"/>
      <c r="NBO865" s="399"/>
      <c r="NBP865" s="399"/>
      <c r="NBQ865" s="399"/>
      <c r="NBR865" s="399"/>
      <c r="NBS865" s="399"/>
      <c r="NBT865" s="399"/>
      <c r="NBU865" s="399"/>
      <c r="NBV865" s="399"/>
      <c r="NBW865" s="399"/>
      <c r="NBX865" s="399"/>
      <c r="NBY865" s="399"/>
      <c r="NBZ865" s="399"/>
      <c r="NCA865" s="399"/>
      <c r="NCB865" s="399"/>
      <c r="NCC865" s="399"/>
      <c r="NCD865" s="399"/>
      <c r="NCE865" s="399"/>
      <c r="NCF865" s="399"/>
      <c r="NCG865" s="399"/>
      <c r="NCH865" s="399"/>
      <c r="NCI865" s="399"/>
      <c r="NCJ865" s="399"/>
      <c r="NCK865" s="399"/>
      <c r="NCL865" s="399"/>
      <c r="NCM865" s="399"/>
      <c r="NCN865" s="399"/>
      <c r="NCO865" s="399"/>
      <c r="NCP865" s="399"/>
      <c r="NCQ865" s="399"/>
      <c r="NCR865" s="399"/>
      <c r="NCS865" s="399"/>
      <c r="NCT865" s="399"/>
      <c r="NCU865" s="399"/>
      <c r="NCV865" s="399"/>
      <c r="NCW865" s="399"/>
      <c r="NCX865" s="399"/>
      <c r="NCY865" s="399"/>
      <c r="NCZ865" s="399"/>
      <c r="NDA865" s="399"/>
      <c r="NDB865" s="399"/>
      <c r="NDC865" s="399"/>
      <c r="NDD865" s="399"/>
      <c r="NDE865" s="399"/>
      <c r="NDF865" s="399"/>
      <c r="NDG865" s="399"/>
      <c r="NDH865" s="399"/>
      <c r="NDI865" s="399"/>
      <c r="NDJ865" s="399"/>
      <c r="NDK865" s="399"/>
      <c r="NDL865" s="399"/>
      <c r="NDM865" s="399"/>
      <c r="NDN865" s="399"/>
      <c r="NDO865" s="399"/>
      <c r="NDP865" s="399"/>
      <c r="NDQ865" s="399"/>
      <c r="NDR865" s="399"/>
      <c r="NDS865" s="399"/>
      <c r="NDT865" s="399"/>
      <c r="NDU865" s="399"/>
      <c r="NDV865" s="399"/>
      <c r="NDW865" s="399"/>
      <c r="NDX865" s="399"/>
      <c r="NDY865" s="399"/>
      <c r="NDZ865" s="399"/>
      <c r="NEA865" s="399"/>
      <c r="NEB865" s="399"/>
      <c r="NEC865" s="399"/>
      <c r="NED865" s="399"/>
      <c r="NEE865" s="399"/>
      <c r="NEF865" s="399"/>
      <c r="NEG865" s="399"/>
      <c r="NEH865" s="399"/>
      <c r="NEI865" s="399"/>
      <c r="NEJ865" s="399"/>
      <c r="NEK865" s="399"/>
      <c r="NEL865" s="399"/>
      <c r="NEM865" s="399"/>
      <c r="NEN865" s="399"/>
      <c r="NEO865" s="399"/>
      <c r="NEP865" s="399"/>
      <c r="NEQ865" s="399"/>
      <c r="NER865" s="399"/>
      <c r="NES865" s="399"/>
      <c r="NET865" s="399"/>
      <c r="NEU865" s="399"/>
      <c r="NEV865" s="399"/>
      <c r="NEW865" s="399"/>
      <c r="NEX865" s="399"/>
      <c r="NEY865" s="399"/>
      <c r="NEZ865" s="399"/>
      <c r="NFA865" s="399"/>
      <c r="NFB865" s="399"/>
      <c r="NFC865" s="399"/>
      <c r="NFD865" s="399"/>
      <c r="NFE865" s="399"/>
      <c r="NFF865" s="399"/>
      <c r="NFG865" s="399"/>
      <c r="NFH865" s="399"/>
      <c r="NFI865" s="399"/>
      <c r="NFJ865" s="399"/>
      <c r="NFK865" s="399"/>
      <c r="NFL865" s="399"/>
      <c r="NFM865" s="399"/>
      <c r="NFN865" s="399"/>
      <c r="NFO865" s="399"/>
      <c r="NFP865" s="399"/>
      <c r="NFQ865" s="399"/>
      <c r="NFR865" s="399"/>
      <c r="NFS865" s="399"/>
      <c r="NFT865" s="399"/>
      <c r="NFU865" s="399"/>
      <c r="NFV865" s="399"/>
      <c r="NFW865" s="399"/>
      <c r="NFX865" s="399"/>
      <c r="NFY865" s="399"/>
      <c r="NFZ865" s="399"/>
      <c r="NGA865" s="399"/>
      <c r="NGB865" s="399"/>
      <c r="NGC865" s="399"/>
      <c r="NGD865" s="399"/>
      <c r="NGE865" s="399"/>
      <c r="NGF865" s="399"/>
      <c r="NGG865" s="399"/>
      <c r="NGH865" s="399"/>
      <c r="NGI865" s="399"/>
      <c r="NGJ865" s="399"/>
      <c r="NGK865" s="399"/>
      <c r="NGL865" s="399"/>
      <c r="NGM865" s="399"/>
      <c r="NGN865" s="399"/>
      <c r="NGO865" s="399"/>
      <c r="NGP865" s="399"/>
      <c r="NGQ865" s="399"/>
      <c r="NGR865" s="399"/>
      <c r="NGS865" s="399"/>
      <c r="NGT865" s="399"/>
      <c r="NGU865" s="399"/>
      <c r="NGV865" s="399"/>
      <c r="NGW865" s="399"/>
      <c r="NGX865" s="399"/>
      <c r="NGY865" s="399"/>
      <c r="NGZ865" s="399"/>
      <c r="NHA865" s="399"/>
      <c r="NHB865" s="399"/>
      <c r="NHC865" s="399"/>
      <c r="NHD865" s="399"/>
      <c r="NHE865" s="399"/>
      <c r="NHF865" s="399"/>
      <c r="NHG865" s="399"/>
      <c r="NHH865" s="399"/>
      <c r="NHI865" s="399"/>
      <c r="NHJ865" s="399"/>
      <c r="NHK865" s="399"/>
      <c r="NHL865" s="399"/>
      <c r="NHM865" s="399"/>
      <c r="NHN865" s="399"/>
      <c r="NHO865" s="399"/>
      <c r="NHP865" s="399"/>
      <c r="NHQ865" s="399"/>
      <c r="NHR865" s="399"/>
      <c r="NHS865" s="399"/>
      <c r="NHT865" s="399"/>
      <c r="NHU865" s="399"/>
      <c r="NHV865" s="399"/>
      <c r="NHW865" s="399"/>
      <c r="NHX865" s="399"/>
      <c r="NHY865" s="399"/>
      <c r="NHZ865" s="399"/>
      <c r="NIA865" s="399"/>
      <c r="NIB865" s="399"/>
      <c r="NIC865" s="399"/>
      <c r="NID865" s="399"/>
      <c r="NIE865" s="399"/>
      <c r="NIF865" s="399"/>
      <c r="NIG865" s="399"/>
      <c r="NIH865" s="399"/>
      <c r="NII865" s="399"/>
      <c r="NIJ865" s="399"/>
      <c r="NIK865" s="399"/>
      <c r="NIL865" s="399"/>
      <c r="NIM865" s="399"/>
      <c r="NIN865" s="399"/>
      <c r="NIO865" s="399"/>
      <c r="NIP865" s="399"/>
      <c r="NIQ865" s="399"/>
      <c r="NIR865" s="399"/>
      <c r="NIS865" s="399"/>
      <c r="NIT865" s="399"/>
      <c r="NIU865" s="399"/>
      <c r="NIV865" s="399"/>
      <c r="NIW865" s="399"/>
      <c r="NIX865" s="399"/>
      <c r="NIY865" s="399"/>
      <c r="NIZ865" s="399"/>
      <c r="NJA865" s="399"/>
      <c r="NJB865" s="399"/>
      <c r="NJC865" s="399"/>
      <c r="NJD865" s="399"/>
      <c r="NJE865" s="399"/>
      <c r="NJF865" s="399"/>
      <c r="NJG865" s="399"/>
      <c r="NJH865" s="399"/>
      <c r="NJI865" s="399"/>
      <c r="NJJ865" s="399"/>
      <c r="NJK865" s="399"/>
      <c r="NJL865" s="399"/>
      <c r="NJM865" s="399"/>
      <c r="NJN865" s="399"/>
      <c r="NJO865" s="399"/>
      <c r="NJP865" s="399"/>
      <c r="NJQ865" s="399"/>
      <c r="NJR865" s="399"/>
      <c r="NJS865" s="399"/>
      <c r="NJT865" s="399"/>
      <c r="NJU865" s="399"/>
      <c r="NJV865" s="399"/>
      <c r="NJW865" s="399"/>
      <c r="NJX865" s="399"/>
      <c r="NJY865" s="399"/>
      <c r="NJZ865" s="399"/>
      <c r="NKA865" s="399"/>
      <c r="NKB865" s="399"/>
      <c r="NKC865" s="399"/>
      <c r="NKD865" s="399"/>
      <c r="NKE865" s="399"/>
      <c r="NKF865" s="399"/>
      <c r="NKG865" s="399"/>
      <c r="NKH865" s="399"/>
      <c r="NKI865" s="399"/>
      <c r="NKJ865" s="399"/>
      <c r="NKK865" s="399"/>
      <c r="NKL865" s="399"/>
      <c r="NKM865" s="399"/>
      <c r="NKN865" s="399"/>
      <c r="NKO865" s="399"/>
      <c r="NKP865" s="399"/>
      <c r="NKQ865" s="399"/>
      <c r="NKR865" s="399"/>
      <c r="NKS865" s="399"/>
      <c r="NKT865" s="399"/>
      <c r="NKU865" s="399"/>
      <c r="NKV865" s="399"/>
      <c r="NKW865" s="399"/>
      <c r="NKX865" s="399"/>
      <c r="NKY865" s="399"/>
      <c r="NKZ865" s="399"/>
      <c r="NLA865" s="399"/>
      <c r="NLB865" s="399"/>
      <c r="NLC865" s="399"/>
      <c r="NLD865" s="399"/>
      <c r="NLE865" s="399"/>
      <c r="NLF865" s="399"/>
      <c r="NLG865" s="399"/>
      <c r="NLH865" s="399"/>
      <c r="NLI865" s="399"/>
      <c r="NLJ865" s="399"/>
      <c r="NLK865" s="399"/>
      <c r="NLL865" s="399"/>
      <c r="NLM865" s="399"/>
      <c r="NLN865" s="399"/>
      <c r="NLO865" s="399"/>
      <c r="NLP865" s="399"/>
      <c r="NLQ865" s="399"/>
      <c r="NLR865" s="399"/>
      <c r="NLS865" s="399"/>
      <c r="NLT865" s="399"/>
      <c r="NLU865" s="399"/>
      <c r="NLV865" s="399"/>
      <c r="NLW865" s="399"/>
      <c r="NLX865" s="399"/>
      <c r="NLY865" s="399"/>
      <c r="NLZ865" s="399"/>
      <c r="NMA865" s="399"/>
      <c r="NMB865" s="399"/>
      <c r="NMC865" s="399"/>
      <c r="NMD865" s="399"/>
      <c r="NME865" s="399"/>
      <c r="NMF865" s="399"/>
      <c r="NMG865" s="399"/>
      <c r="NMH865" s="399"/>
      <c r="NMI865" s="399"/>
      <c r="NMJ865" s="399"/>
      <c r="NMK865" s="399"/>
      <c r="NML865" s="399"/>
      <c r="NMM865" s="399"/>
      <c r="NMN865" s="399"/>
      <c r="NMO865" s="399"/>
      <c r="NMP865" s="399"/>
      <c r="NMQ865" s="399"/>
      <c r="NMR865" s="399"/>
      <c r="NMS865" s="399"/>
      <c r="NMT865" s="399"/>
      <c r="NMU865" s="399"/>
      <c r="NMV865" s="399"/>
      <c r="NMW865" s="399"/>
      <c r="NMX865" s="399"/>
      <c r="NMY865" s="399"/>
      <c r="NMZ865" s="399"/>
      <c r="NNA865" s="399"/>
      <c r="NNB865" s="399"/>
      <c r="NNC865" s="399"/>
      <c r="NND865" s="399"/>
      <c r="NNE865" s="399"/>
      <c r="NNF865" s="399"/>
      <c r="NNG865" s="399"/>
      <c r="NNH865" s="399"/>
      <c r="NNI865" s="399"/>
      <c r="NNJ865" s="399"/>
      <c r="NNK865" s="399"/>
      <c r="NNL865" s="399"/>
      <c r="NNM865" s="399"/>
      <c r="NNN865" s="399"/>
      <c r="NNO865" s="399"/>
      <c r="NNP865" s="399"/>
      <c r="NNQ865" s="399"/>
      <c r="NNR865" s="399"/>
      <c r="NNS865" s="399"/>
      <c r="NNT865" s="399"/>
      <c r="NNU865" s="399"/>
      <c r="NNV865" s="399"/>
      <c r="NNW865" s="399"/>
      <c r="NNX865" s="399"/>
      <c r="NNY865" s="399"/>
      <c r="NNZ865" s="399"/>
      <c r="NOA865" s="399"/>
      <c r="NOB865" s="399"/>
      <c r="NOC865" s="399"/>
      <c r="NOD865" s="399"/>
      <c r="NOE865" s="399"/>
      <c r="NOF865" s="399"/>
      <c r="NOG865" s="399"/>
      <c r="NOH865" s="399"/>
      <c r="NOI865" s="399"/>
      <c r="NOJ865" s="399"/>
      <c r="NOK865" s="399"/>
      <c r="NOL865" s="399"/>
      <c r="NOM865" s="399"/>
      <c r="NON865" s="399"/>
      <c r="NOO865" s="399"/>
      <c r="NOP865" s="399"/>
      <c r="NOQ865" s="399"/>
      <c r="NOR865" s="399"/>
      <c r="NOS865" s="399"/>
      <c r="NOT865" s="399"/>
      <c r="NOU865" s="399"/>
      <c r="NOV865" s="399"/>
      <c r="NOW865" s="399"/>
      <c r="NOX865" s="399"/>
      <c r="NOY865" s="399"/>
      <c r="NOZ865" s="399"/>
      <c r="NPA865" s="399"/>
      <c r="NPB865" s="399"/>
      <c r="NPC865" s="399"/>
      <c r="NPD865" s="399"/>
      <c r="NPE865" s="399"/>
      <c r="NPF865" s="399"/>
      <c r="NPG865" s="399"/>
      <c r="NPH865" s="399"/>
      <c r="NPI865" s="399"/>
      <c r="NPJ865" s="399"/>
      <c r="NPK865" s="399"/>
      <c r="NPL865" s="399"/>
      <c r="NPM865" s="399"/>
      <c r="NPN865" s="399"/>
      <c r="NPO865" s="399"/>
      <c r="NPP865" s="399"/>
      <c r="NPQ865" s="399"/>
      <c r="NPR865" s="399"/>
      <c r="NPS865" s="399"/>
      <c r="NPT865" s="399"/>
      <c r="NPU865" s="399"/>
      <c r="NPV865" s="399"/>
      <c r="NPW865" s="399"/>
      <c r="NPX865" s="399"/>
      <c r="NPY865" s="399"/>
      <c r="NPZ865" s="399"/>
      <c r="NQA865" s="399"/>
      <c r="NQB865" s="399"/>
      <c r="NQC865" s="399"/>
      <c r="NQD865" s="399"/>
      <c r="NQE865" s="399"/>
      <c r="NQF865" s="399"/>
      <c r="NQG865" s="399"/>
      <c r="NQH865" s="399"/>
      <c r="NQI865" s="399"/>
      <c r="NQJ865" s="399"/>
      <c r="NQK865" s="399"/>
      <c r="NQL865" s="399"/>
      <c r="NQM865" s="399"/>
      <c r="NQN865" s="399"/>
      <c r="NQO865" s="399"/>
      <c r="NQP865" s="399"/>
      <c r="NQQ865" s="399"/>
      <c r="NQR865" s="399"/>
      <c r="NQS865" s="399"/>
      <c r="NQT865" s="399"/>
      <c r="NQU865" s="399"/>
      <c r="NQV865" s="399"/>
      <c r="NQW865" s="399"/>
      <c r="NQX865" s="399"/>
      <c r="NQY865" s="399"/>
      <c r="NQZ865" s="399"/>
      <c r="NRA865" s="399"/>
      <c r="NRB865" s="399"/>
      <c r="NRC865" s="399"/>
      <c r="NRD865" s="399"/>
      <c r="NRE865" s="399"/>
      <c r="NRF865" s="399"/>
      <c r="NRG865" s="399"/>
      <c r="NRH865" s="399"/>
      <c r="NRI865" s="399"/>
      <c r="NRJ865" s="399"/>
      <c r="NRK865" s="399"/>
      <c r="NRL865" s="399"/>
      <c r="NRM865" s="399"/>
      <c r="NRN865" s="399"/>
      <c r="NRO865" s="399"/>
      <c r="NRP865" s="399"/>
      <c r="NRQ865" s="399"/>
      <c r="NRR865" s="399"/>
      <c r="NRS865" s="399"/>
      <c r="NRT865" s="399"/>
      <c r="NRU865" s="399"/>
      <c r="NRV865" s="399"/>
      <c r="NRW865" s="399"/>
      <c r="NRX865" s="399"/>
      <c r="NRY865" s="399"/>
      <c r="NRZ865" s="399"/>
      <c r="NSA865" s="399"/>
      <c r="NSB865" s="399"/>
      <c r="NSC865" s="399"/>
      <c r="NSD865" s="399"/>
      <c r="NSE865" s="399"/>
      <c r="NSF865" s="399"/>
      <c r="NSG865" s="399"/>
      <c r="NSH865" s="399"/>
      <c r="NSI865" s="399"/>
      <c r="NSJ865" s="399"/>
      <c r="NSK865" s="399"/>
      <c r="NSL865" s="399"/>
      <c r="NSM865" s="399"/>
      <c r="NSN865" s="399"/>
      <c r="NSO865" s="399"/>
      <c r="NSP865" s="399"/>
      <c r="NSQ865" s="399"/>
      <c r="NSR865" s="399"/>
      <c r="NSS865" s="399"/>
      <c r="NST865" s="399"/>
      <c r="NSU865" s="399"/>
      <c r="NSV865" s="399"/>
      <c r="NSW865" s="399"/>
      <c r="NSX865" s="399"/>
      <c r="NSY865" s="399"/>
      <c r="NSZ865" s="399"/>
      <c r="NTA865" s="399"/>
      <c r="NTB865" s="399"/>
      <c r="NTC865" s="399"/>
      <c r="NTD865" s="399"/>
      <c r="NTE865" s="399"/>
      <c r="NTF865" s="399"/>
      <c r="NTG865" s="399"/>
      <c r="NTH865" s="399"/>
      <c r="NTI865" s="399"/>
      <c r="NTJ865" s="399"/>
      <c r="NTK865" s="399"/>
      <c r="NTL865" s="399"/>
      <c r="NTM865" s="399"/>
      <c r="NTN865" s="399"/>
      <c r="NTO865" s="399"/>
      <c r="NTP865" s="399"/>
      <c r="NTQ865" s="399"/>
      <c r="NTR865" s="399"/>
      <c r="NTS865" s="399"/>
      <c r="NTT865" s="399"/>
      <c r="NTU865" s="399"/>
      <c r="NTV865" s="399"/>
      <c r="NTW865" s="399"/>
      <c r="NTX865" s="399"/>
      <c r="NTY865" s="399"/>
      <c r="NTZ865" s="399"/>
      <c r="NUA865" s="399"/>
      <c r="NUB865" s="399"/>
      <c r="NUC865" s="399"/>
      <c r="NUD865" s="399"/>
      <c r="NUE865" s="399"/>
      <c r="NUF865" s="399"/>
      <c r="NUG865" s="399"/>
      <c r="NUH865" s="399"/>
      <c r="NUI865" s="399"/>
      <c r="NUJ865" s="399"/>
      <c r="NUK865" s="399"/>
      <c r="NUL865" s="399"/>
      <c r="NUM865" s="399"/>
      <c r="NUN865" s="399"/>
      <c r="NUO865" s="399"/>
      <c r="NUP865" s="399"/>
      <c r="NUQ865" s="399"/>
      <c r="NUR865" s="399"/>
      <c r="NUS865" s="399"/>
      <c r="NUT865" s="399"/>
      <c r="NUU865" s="399"/>
      <c r="NUV865" s="399"/>
      <c r="NUW865" s="399"/>
      <c r="NUX865" s="399"/>
      <c r="NUY865" s="399"/>
      <c r="NUZ865" s="399"/>
      <c r="NVA865" s="399"/>
      <c r="NVB865" s="399"/>
      <c r="NVC865" s="399"/>
      <c r="NVD865" s="399"/>
      <c r="NVE865" s="399"/>
      <c r="NVF865" s="399"/>
      <c r="NVG865" s="399"/>
      <c r="NVH865" s="399"/>
      <c r="NVI865" s="399"/>
      <c r="NVJ865" s="399"/>
      <c r="NVK865" s="399"/>
      <c r="NVL865" s="399"/>
      <c r="NVM865" s="399"/>
      <c r="NVN865" s="399"/>
      <c r="NVO865" s="399"/>
      <c r="NVP865" s="399"/>
      <c r="NVQ865" s="399"/>
      <c r="NVR865" s="399"/>
      <c r="NVS865" s="399"/>
      <c r="NVT865" s="399"/>
      <c r="NVU865" s="399"/>
      <c r="NVV865" s="399"/>
      <c r="NVW865" s="399"/>
      <c r="NVX865" s="399"/>
      <c r="NVY865" s="399"/>
      <c r="NVZ865" s="399"/>
      <c r="NWA865" s="399"/>
      <c r="NWB865" s="399"/>
      <c r="NWC865" s="399"/>
      <c r="NWD865" s="399"/>
      <c r="NWE865" s="399"/>
      <c r="NWF865" s="399"/>
      <c r="NWG865" s="399"/>
      <c r="NWH865" s="399"/>
      <c r="NWI865" s="399"/>
      <c r="NWJ865" s="399"/>
      <c r="NWK865" s="399"/>
      <c r="NWL865" s="399"/>
      <c r="NWM865" s="399"/>
      <c r="NWN865" s="399"/>
      <c r="NWO865" s="399"/>
      <c r="NWP865" s="399"/>
      <c r="NWQ865" s="399"/>
      <c r="NWR865" s="399"/>
      <c r="NWS865" s="399"/>
      <c r="NWT865" s="399"/>
      <c r="NWU865" s="399"/>
      <c r="NWV865" s="399"/>
      <c r="NWW865" s="399"/>
      <c r="NWX865" s="399"/>
      <c r="NWY865" s="399"/>
      <c r="NWZ865" s="399"/>
      <c r="NXA865" s="399"/>
      <c r="NXB865" s="399"/>
      <c r="NXC865" s="399"/>
      <c r="NXD865" s="399"/>
      <c r="NXE865" s="399"/>
      <c r="NXF865" s="399"/>
      <c r="NXG865" s="399"/>
      <c r="NXH865" s="399"/>
      <c r="NXI865" s="399"/>
      <c r="NXJ865" s="399"/>
      <c r="NXK865" s="399"/>
      <c r="NXL865" s="399"/>
      <c r="NXM865" s="399"/>
      <c r="NXN865" s="399"/>
      <c r="NXO865" s="399"/>
      <c r="NXP865" s="399"/>
      <c r="NXQ865" s="399"/>
      <c r="NXR865" s="399"/>
      <c r="NXS865" s="399"/>
      <c r="NXT865" s="399"/>
      <c r="NXU865" s="399"/>
      <c r="NXV865" s="399"/>
      <c r="NXW865" s="399"/>
      <c r="NXX865" s="399"/>
      <c r="NXY865" s="399"/>
      <c r="NXZ865" s="399"/>
      <c r="NYA865" s="399"/>
      <c r="NYB865" s="399"/>
      <c r="NYC865" s="399"/>
      <c r="NYD865" s="399"/>
      <c r="NYE865" s="399"/>
      <c r="NYF865" s="399"/>
      <c r="NYG865" s="399"/>
      <c r="NYH865" s="399"/>
      <c r="NYI865" s="399"/>
      <c r="NYJ865" s="399"/>
      <c r="NYK865" s="399"/>
      <c r="NYL865" s="399"/>
      <c r="NYM865" s="399"/>
      <c r="NYN865" s="399"/>
      <c r="NYO865" s="399"/>
      <c r="NYP865" s="399"/>
      <c r="NYQ865" s="399"/>
      <c r="NYR865" s="399"/>
      <c r="NYS865" s="399"/>
      <c r="NYT865" s="399"/>
      <c r="NYU865" s="399"/>
      <c r="NYV865" s="399"/>
      <c r="NYW865" s="399"/>
      <c r="NYX865" s="399"/>
      <c r="NYY865" s="399"/>
      <c r="NYZ865" s="399"/>
      <c r="NZA865" s="399"/>
      <c r="NZB865" s="399"/>
      <c r="NZC865" s="399"/>
      <c r="NZD865" s="399"/>
      <c r="NZE865" s="399"/>
      <c r="NZF865" s="399"/>
      <c r="NZG865" s="399"/>
      <c r="NZH865" s="399"/>
      <c r="NZI865" s="399"/>
      <c r="NZJ865" s="399"/>
      <c r="NZK865" s="399"/>
      <c r="NZL865" s="399"/>
      <c r="NZM865" s="399"/>
      <c r="NZN865" s="399"/>
      <c r="NZO865" s="399"/>
      <c r="NZP865" s="399"/>
      <c r="NZQ865" s="399"/>
      <c r="NZR865" s="399"/>
      <c r="NZS865" s="399"/>
      <c r="NZT865" s="399"/>
      <c r="NZU865" s="399"/>
      <c r="NZV865" s="399"/>
      <c r="NZW865" s="399"/>
      <c r="NZX865" s="399"/>
      <c r="NZY865" s="399"/>
      <c r="NZZ865" s="399"/>
      <c r="OAA865" s="399"/>
      <c r="OAB865" s="399"/>
      <c r="OAC865" s="399"/>
      <c r="OAD865" s="399"/>
      <c r="OAE865" s="399"/>
      <c r="OAF865" s="399"/>
      <c r="OAG865" s="399"/>
      <c r="OAH865" s="399"/>
      <c r="OAI865" s="399"/>
      <c r="OAJ865" s="399"/>
      <c r="OAK865" s="399"/>
      <c r="OAL865" s="399"/>
      <c r="OAM865" s="399"/>
      <c r="OAN865" s="399"/>
      <c r="OAO865" s="399"/>
      <c r="OAP865" s="399"/>
      <c r="OAQ865" s="399"/>
      <c r="OAR865" s="399"/>
      <c r="OAS865" s="399"/>
      <c r="OAT865" s="399"/>
      <c r="OAU865" s="399"/>
      <c r="OAV865" s="399"/>
      <c r="OAW865" s="399"/>
      <c r="OAX865" s="399"/>
      <c r="OAY865" s="399"/>
      <c r="OAZ865" s="399"/>
      <c r="OBA865" s="399"/>
      <c r="OBB865" s="399"/>
      <c r="OBC865" s="399"/>
      <c r="OBD865" s="399"/>
      <c r="OBE865" s="399"/>
      <c r="OBF865" s="399"/>
      <c r="OBG865" s="399"/>
      <c r="OBH865" s="399"/>
      <c r="OBI865" s="399"/>
      <c r="OBJ865" s="399"/>
      <c r="OBK865" s="399"/>
      <c r="OBL865" s="399"/>
      <c r="OBM865" s="399"/>
      <c r="OBN865" s="399"/>
      <c r="OBO865" s="399"/>
      <c r="OBP865" s="399"/>
      <c r="OBQ865" s="399"/>
      <c r="OBR865" s="399"/>
      <c r="OBS865" s="399"/>
      <c r="OBT865" s="399"/>
      <c r="OBU865" s="399"/>
      <c r="OBV865" s="399"/>
      <c r="OBW865" s="399"/>
      <c r="OBX865" s="399"/>
      <c r="OBY865" s="399"/>
      <c r="OBZ865" s="399"/>
      <c r="OCA865" s="399"/>
      <c r="OCB865" s="399"/>
      <c r="OCC865" s="399"/>
      <c r="OCD865" s="399"/>
      <c r="OCE865" s="399"/>
      <c r="OCF865" s="399"/>
      <c r="OCG865" s="399"/>
      <c r="OCH865" s="399"/>
      <c r="OCI865" s="399"/>
      <c r="OCJ865" s="399"/>
      <c r="OCK865" s="399"/>
      <c r="OCL865" s="399"/>
      <c r="OCM865" s="399"/>
      <c r="OCN865" s="399"/>
      <c r="OCO865" s="399"/>
      <c r="OCP865" s="399"/>
      <c r="OCQ865" s="399"/>
      <c r="OCR865" s="399"/>
      <c r="OCS865" s="399"/>
      <c r="OCT865" s="399"/>
      <c r="OCU865" s="399"/>
      <c r="OCV865" s="399"/>
      <c r="OCW865" s="399"/>
      <c r="OCX865" s="399"/>
      <c r="OCY865" s="399"/>
      <c r="OCZ865" s="399"/>
      <c r="ODA865" s="399"/>
      <c r="ODB865" s="399"/>
      <c r="ODC865" s="399"/>
      <c r="ODD865" s="399"/>
      <c r="ODE865" s="399"/>
      <c r="ODF865" s="399"/>
      <c r="ODG865" s="399"/>
      <c r="ODH865" s="399"/>
      <c r="ODI865" s="399"/>
      <c r="ODJ865" s="399"/>
      <c r="ODK865" s="399"/>
      <c r="ODL865" s="399"/>
      <c r="ODM865" s="399"/>
      <c r="ODN865" s="399"/>
      <c r="ODO865" s="399"/>
      <c r="ODP865" s="399"/>
      <c r="ODQ865" s="399"/>
      <c r="ODR865" s="399"/>
      <c r="ODS865" s="399"/>
      <c r="ODT865" s="399"/>
      <c r="ODU865" s="399"/>
      <c r="ODV865" s="399"/>
      <c r="ODW865" s="399"/>
      <c r="ODX865" s="399"/>
      <c r="ODY865" s="399"/>
      <c r="ODZ865" s="399"/>
      <c r="OEA865" s="399"/>
      <c r="OEB865" s="399"/>
      <c r="OEC865" s="399"/>
      <c r="OED865" s="399"/>
      <c r="OEE865" s="399"/>
      <c r="OEF865" s="399"/>
      <c r="OEG865" s="399"/>
      <c r="OEH865" s="399"/>
      <c r="OEI865" s="399"/>
      <c r="OEJ865" s="399"/>
      <c r="OEK865" s="399"/>
      <c r="OEL865" s="399"/>
      <c r="OEM865" s="399"/>
      <c r="OEN865" s="399"/>
      <c r="OEO865" s="399"/>
      <c r="OEP865" s="399"/>
      <c r="OEQ865" s="399"/>
      <c r="OER865" s="399"/>
      <c r="OES865" s="399"/>
      <c r="OET865" s="399"/>
      <c r="OEU865" s="399"/>
      <c r="OEV865" s="399"/>
      <c r="OEW865" s="399"/>
      <c r="OEX865" s="399"/>
      <c r="OEY865" s="399"/>
      <c r="OEZ865" s="399"/>
      <c r="OFA865" s="399"/>
      <c r="OFB865" s="399"/>
      <c r="OFC865" s="399"/>
      <c r="OFD865" s="399"/>
      <c r="OFE865" s="399"/>
      <c r="OFF865" s="399"/>
      <c r="OFG865" s="399"/>
      <c r="OFH865" s="399"/>
      <c r="OFI865" s="399"/>
      <c r="OFJ865" s="399"/>
      <c r="OFK865" s="399"/>
      <c r="OFL865" s="399"/>
      <c r="OFM865" s="399"/>
      <c r="OFN865" s="399"/>
      <c r="OFO865" s="399"/>
      <c r="OFP865" s="399"/>
      <c r="OFQ865" s="399"/>
      <c r="OFR865" s="399"/>
      <c r="OFS865" s="399"/>
      <c r="OFT865" s="399"/>
      <c r="OFU865" s="399"/>
      <c r="OFV865" s="399"/>
      <c r="OFW865" s="399"/>
      <c r="OFX865" s="399"/>
      <c r="OFY865" s="399"/>
      <c r="OFZ865" s="399"/>
      <c r="OGA865" s="399"/>
      <c r="OGB865" s="399"/>
      <c r="OGC865" s="399"/>
      <c r="OGD865" s="399"/>
      <c r="OGE865" s="399"/>
      <c r="OGF865" s="399"/>
      <c r="OGG865" s="399"/>
      <c r="OGH865" s="399"/>
      <c r="OGI865" s="399"/>
      <c r="OGJ865" s="399"/>
      <c r="OGK865" s="399"/>
      <c r="OGL865" s="399"/>
      <c r="OGM865" s="399"/>
      <c r="OGN865" s="399"/>
      <c r="OGO865" s="399"/>
      <c r="OGP865" s="399"/>
      <c r="OGQ865" s="399"/>
      <c r="OGR865" s="399"/>
      <c r="OGS865" s="399"/>
      <c r="OGT865" s="399"/>
      <c r="OGU865" s="399"/>
      <c r="OGV865" s="399"/>
      <c r="OGW865" s="399"/>
      <c r="OGX865" s="399"/>
      <c r="OGY865" s="399"/>
      <c r="OGZ865" s="399"/>
      <c r="OHA865" s="399"/>
      <c r="OHB865" s="399"/>
      <c r="OHC865" s="399"/>
      <c r="OHD865" s="399"/>
      <c r="OHE865" s="399"/>
      <c r="OHF865" s="399"/>
      <c r="OHG865" s="399"/>
      <c r="OHH865" s="399"/>
      <c r="OHI865" s="399"/>
      <c r="OHJ865" s="399"/>
      <c r="OHK865" s="399"/>
      <c r="OHL865" s="399"/>
      <c r="OHM865" s="399"/>
      <c r="OHN865" s="399"/>
      <c r="OHO865" s="399"/>
      <c r="OHP865" s="399"/>
      <c r="OHQ865" s="399"/>
      <c r="OHR865" s="399"/>
      <c r="OHS865" s="399"/>
      <c r="OHT865" s="399"/>
      <c r="OHU865" s="399"/>
      <c r="OHV865" s="399"/>
      <c r="OHW865" s="399"/>
      <c r="OHX865" s="399"/>
      <c r="OHY865" s="399"/>
      <c r="OHZ865" s="399"/>
      <c r="OIA865" s="399"/>
      <c r="OIB865" s="399"/>
      <c r="OIC865" s="399"/>
      <c r="OID865" s="399"/>
      <c r="OIE865" s="399"/>
      <c r="OIF865" s="399"/>
      <c r="OIG865" s="399"/>
      <c r="OIH865" s="399"/>
      <c r="OII865" s="399"/>
      <c r="OIJ865" s="399"/>
      <c r="OIK865" s="399"/>
      <c r="OIL865" s="399"/>
      <c r="OIM865" s="399"/>
      <c r="OIN865" s="399"/>
      <c r="OIO865" s="399"/>
      <c r="OIP865" s="399"/>
      <c r="OIQ865" s="399"/>
      <c r="OIR865" s="399"/>
      <c r="OIS865" s="399"/>
      <c r="OIT865" s="399"/>
      <c r="OIU865" s="399"/>
      <c r="OIV865" s="399"/>
      <c r="OIW865" s="399"/>
      <c r="OIX865" s="399"/>
      <c r="OIY865" s="399"/>
      <c r="OIZ865" s="399"/>
      <c r="OJA865" s="399"/>
      <c r="OJB865" s="399"/>
      <c r="OJC865" s="399"/>
      <c r="OJD865" s="399"/>
      <c r="OJE865" s="399"/>
      <c r="OJF865" s="399"/>
      <c r="OJG865" s="399"/>
      <c r="OJH865" s="399"/>
      <c r="OJI865" s="399"/>
      <c r="OJJ865" s="399"/>
      <c r="OJK865" s="399"/>
      <c r="OJL865" s="399"/>
      <c r="OJM865" s="399"/>
      <c r="OJN865" s="399"/>
      <c r="OJO865" s="399"/>
      <c r="OJP865" s="399"/>
      <c r="OJQ865" s="399"/>
      <c r="OJR865" s="399"/>
      <c r="OJS865" s="399"/>
      <c r="OJT865" s="399"/>
      <c r="OJU865" s="399"/>
      <c r="OJV865" s="399"/>
      <c r="OJW865" s="399"/>
      <c r="OJX865" s="399"/>
      <c r="OJY865" s="399"/>
      <c r="OJZ865" s="399"/>
      <c r="OKA865" s="399"/>
      <c r="OKB865" s="399"/>
      <c r="OKC865" s="399"/>
      <c r="OKD865" s="399"/>
      <c r="OKE865" s="399"/>
      <c r="OKF865" s="399"/>
      <c r="OKG865" s="399"/>
      <c r="OKH865" s="399"/>
      <c r="OKI865" s="399"/>
      <c r="OKJ865" s="399"/>
      <c r="OKK865" s="399"/>
      <c r="OKL865" s="399"/>
      <c r="OKM865" s="399"/>
      <c r="OKN865" s="399"/>
      <c r="OKO865" s="399"/>
      <c r="OKP865" s="399"/>
      <c r="OKQ865" s="399"/>
      <c r="OKR865" s="399"/>
      <c r="OKS865" s="399"/>
      <c r="OKT865" s="399"/>
      <c r="OKU865" s="399"/>
      <c r="OKV865" s="399"/>
      <c r="OKW865" s="399"/>
      <c r="OKX865" s="399"/>
      <c r="OKY865" s="399"/>
      <c r="OKZ865" s="399"/>
      <c r="OLA865" s="399"/>
      <c r="OLB865" s="399"/>
      <c r="OLC865" s="399"/>
      <c r="OLD865" s="399"/>
      <c r="OLE865" s="399"/>
      <c r="OLF865" s="399"/>
      <c r="OLG865" s="399"/>
      <c r="OLH865" s="399"/>
      <c r="OLI865" s="399"/>
      <c r="OLJ865" s="399"/>
      <c r="OLK865" s="399"/>
      <c r="OLL865" s="399"/>
      <c r="OLM865" s="399"/>
      <c r="OLN865" s="399"/>
      <c r="OLO865" s="399"/>
      <c r="OLP865" s="399"/>
      <c r="OLQ865" s="399"/>
      <c r="OLR865" s="399"/>
      <c r="OLS865" s="399"/>
      <c r="OLT865" s="399"/>
      <c r="OLU865" s="399"/>
      <c r="OLV865" s="399"/>
      <c r="OLW865" s="399"/>
      <c r="OLX865" s="399"/>
      <c r="OLY865" s="399"/>
      <c r="OLZ865" s="399"/>
      <c r="OMA865" s="399"/>
      <c r="OMB865" s="399"/>
      <c r="OMC865" s="399"/>
      <c r="OMD865" s="399"/>
      <c r="OME865" s="399"/>
      <c r="OMF865" s="399"/>
      <c r="OMG865" s="399"/>
      <c r="OMH865" s="399"/>
      <c r="OMI865" s="399"/>
      <c r="OMJ865" s="399"/>
      <c r="OMK865" s="399"/>
      <c r="OML865" s="399"/>
      <c r="OMM865" s="399"/>
      <c r="OMN865" s="399"/>
      <c r="OMO865" s="399"/>
      <c r="OMP865" s="399"/>
      <c r="OMQ865" s="399"/>
      <c r="OMR865" s="399"/>
      <c r="OMS865" s="399"/>
      <c r="OMT865" s="399"/>
      <c r="OMU865" s="399"/>
      <c r="OMV865" s="399"/>
      <c r="OMW865" s="399"/>
      <c r="OMX865" s="399"/>
      <c r="OMY865" s="399"/>
      <c r="OMZ865" s="399"/>
      <c r="ONA865" s="399"/>
      <c r="ONB865" s="399"/>
      <c r="ONC865" s="399"/>
      <c r="OND865" s="399"/>
      <c r="ONE865" s="399"/>
      <c r="ONF865" s="399"/>
      <c r="ONG865" s="399"/>
      <c r="ONH865" s="399"/>
      <c r="ONI865" s="399"/>
      <c r="ONJ865" s="399"/>
      <c r="ONK865" s="399"/>
      <c r="ONL865" s="399"/>
      <c r="ONM865" s="399"/>
      <c r="ONN865" s="399"/>
      <c r="ONO865" s="399"/>
      <c r="ONP865" s="399"/>
      <c r="ONQ865" s="399"/>
      <c r="ONR865" s="399"/>
      <c r="ONS865" s="399"/>
      <c r="ONT865" s="399"/>
      <c r="ONU865" s="399"/>
      <c r="ONV865" s="399"/>
      <c r="ONW865" s="399"/>
      <c r="ONX865" s="399"/>
      <c r="ONY865" s="399"/>
      <c r="ONZ865" s="399"/>
      <c r="OOA865" s="399"/>
      <c r="OOB865" s="399"/>
      <c r="OOC865" s="399"/>
      <c r="OOD865" s="399"/>
      <c r="OOE865" s="399"/>
      <c r="OOF865" s="399"/>
      <c r="OOG865" s="399"/>
      <c r="OOH865" s="399"/>
      <c r="OOI865" s="399"/>
      <c r="OOJ865" s="399"/>
      <c r="OOK865" s="399"/>
      <c r="OOL865" s="399"/>
      <c r="OOM865" s="399"/>
      <c r="OON865" s="399"/>
      <c r="OOO865" s="399"/>
      <c r="OOP865" s="399"/>
      <c r="OOQ865" s="399"/>
      <c r="OOR865" s="399"/>
      <c r="OOS865" s="399"/>
      <c r="OOT865" s="399"/>
      <c r="OOU865" s="399"/>
      <c r="OOV865" s="399"/>
      <c r="OOW865" s="399"/>
      <c r="OOX865" s="399"/>
      <c r="OOY865" s="399"/>
      <c r="OOZ865" s="399"/>
      <c r="OPA865" s="399"/>
      <c r="OPB865" s="399"/>
      <c r="OPC865" s="399"/>
      <c r="OPD865" s="399"/>
      <c r="OPE865" s="399"/>
      <c r="OPF865" s="399"/>
      <c r="OPG865" s="399"/>
      <c r="OPH865" s="399"/>
      <c r="OPI865" s="399"/>
      <c r="OPJ865" s="399"/>
      <c r="OPK865" s="399"/>
      <c r="OPL865" s="399"/>
      <c r="OPM865" s="399"/>
      <c r="OPN865" s="399"/>
      <c r="OPO865" s="399"/>
      <c r="OPP865" s="399"/>
      <c r="OPQ865" s="399"/>
      <c r="OPR865" s="399"/>
      <c r="OPS865" s="399"/>
      <c r="OPT865" s="399"/>
      <c r="OPU865" s="399"/>
      <c r="OPV865" s="399"/>
      <c r="OPW865" s="399"/>
      <c r="OPX865" s="399"/>
      <c r="OPY865" s="399"/>
      <c r="OPZ865" s="399"/>
      <c r="OQA865" s="399"/>
      <c r="OQB865" s="399"/>
      <c r="OQC865" s="399"/>
      <c r="OQD865" s="399"/>
      <c r="OQE865" s="399"/>
      <c r="OQF865" s="399"/>
      <c r="OQG865" s="399"/>
      <c r="OQH865" s="399"/>
      <c r="OQI865" s="399"/>
      <c r="OQJ865" s="399"/>
      <c r="OQK865" s="399"/>
      <c r="OQL865" s="399"/>
      <c r="OQM865" s="399"/>
      <c r="OQN865" s="399"/>
      <c r="OQO865" s="399"/>
      <c r="OQP865" s="399"/>
      <c r="OQQ865" s="399"/>
      <c r="OQR865" s="399"/>
      <c r="OQS865" s="399"/>
      <c r="OQT865" s="399"/>
      <c r="OQU865" s="399"/>
      <c r="OQV865" s="399"/>
      <c r="OQW865" s="399"/>
      <c r="OQX865" s="399"/>
      <c r="OQY865" s="399"/>
      <c r="OQZ865" s="399"/>
      <c r="ORA865" s="399"/>
      <c r="ORB865" s="399"/>
      <c r="ORC865" s="399"/>
      <c r="ORD865" s="399"/>
      <c r="ORE865" s="399"/>
      <c r="ORF865" s="399"/>
      <c r="ORG865" s="399"/>
      <c r="ORH865" s="399"/>
      <c r="ORI865" s="399"/>
      <c r="ORJ865" s="399"/>
      <c r="ORK865" s="399"/>
      <c r="ORL865" s="399"/>
      <c r="ORM865" s="399"/>
      <c r="ORN865" s="399"/>
      <c r="ORO865" s="399"/>
      <c r="ORP865" s="399"/>
      <c r="ORQ865" s="399"/>
      <c r="ORR865" s="399"/>
      <c r="ORS865" s="399"/>
      <c r="ORT865" s="399"/>
      <c r="ORU865" s="399"/>
      <c r="ORV865" s="399"/>
      <c r="ORW865" s="399"/>
      <c r="ORX865" s="399"/>
      <c r="ORY865" s="399"/>
      <c r="ORZ865" s="399"/>
      <c r="OSA865" s="399"/>
      <c r="OSB865" s="399"/>
      <c r="OSC865" s="399"/>
      <c r="OSD865" s="399"/>
      <c r="OSE865" s="399"/>
      <c r="OSF865" s="399"/>
      <c r="OSG865" s="399"/>
      <c r="OSH865" s="399"/>
      <c r="OSI865" s="399"/>
      <c r="OSJ865" s="399"/>
      <c r="OSK865" s="399"/>
      <c r="OSL865" s="399"/>
      <c r="OSM865" s="399"/>
      <c r="OSN865" s="399"/>
      <c r="OSO865" s="399"/>
      <c r="OSP865" s="399"/>
      <c r="OSQ865" s="399"/>
      <c r="OSR865" s="399"/>
      <c r="OSS865" s="399"/>
      <c r="OST865" s="399"/>
      <c r="OSU865" s="399"/>
      <c r="OSV865" s="399"/>
      <c r="OSW865" s="399"/>
      <c r="OSX865" s="399"/>
      <c r="OSY865" s="399"/>
      <c r="OSZ865" s="399"/>
      <c r="OTA865" s="399"/>
      <c r="OTB865" s="399"/>
      <c r="OTC865" s="399"/>
      <c r="OTD865" s="399"/>
      <c r="OTE865" s="399"/>
      <c r="OTF865" s="399"/>
      <c r="OTG865" s="399"/>
      <c r="OTH865" s="399"/>
      <c r="OTI865" s="399"/>
      <c r="OTJ865" s="399"/>
      <c r="OTK865" s="399"/>
      <c r="OTL865" s="399"/>
      <c r="OTM865" s="399"/>
      <c r="OTN865" s="399"/>
      <c r="OTO865" s="399"/>
      <c r="OTP865" s="399"/>
      <c r="OTQ865" s="399"/>
      <c r="OTR865" s="399"/>
      <c r="OTS865" s="399"/>
      <c r="OTT865" s="399"/>
      <c r="OTU865" s="399"/>
      <c r="OTV865" s="399"/>
      <c r="OTW865" s="399"/>
      <c r="OTX865" s="399"/>
      <c r="OTY865" s="399"/>
      <c r="OTZ865" s="399"/>
      <c r="OUA865" s="399"/>
      <c r="OUB865" s="399"/>
      <c r="OUC865" s="399"/>
      <c r="OUD865" s="399"/>
      <c r="OUE865" s="399"/>
      <c r="OUF865" s="399"/>
      <c r="OUG865" s="399"/>
      <c r="OUH865" s="399"/>
      <c r="OUI865" s="399"/>
      <c r="OUJ865" s="399"/>
      <c r="OUK865" s="399"/>
      <c r="OUL865" s="399"/>
      <c r="OUM865" s="399"/>
      <c r="OUN865" s="399"/>
      <c r="OUO865" s="399"/>
      <c r="OUP865" s="399"/>
      <c r="OUQ865" s="399"/>
      <c r="OUR865" s="399"/>
      <c r="OUS865" s="399"/>
      <c r="OUT865" s="399"/>
      <c r="OUU865" s="399"/>
      <c r="OUV865" s="399"/>
      <c r="OUW865" s="399"/>
      <c r="OUX865" s="399"/>
      <c r="OUY865" s="399"/>
      <c r="OUZ865" s="399"/>
      <c r="OVA865" s="399"/>
      <c r="OVB865" s="399"/>
      <c r="OVC865" s="399"/>
      <c r="OVD865" s="399"/>
      <c r="OVE865" s="399"/>
      <c r="OVF865" s="399"/>
      <c r="OVG865" s="399"/>
      <c r="OVH865" s="399"/>
      <c r="OVI865" s="399"/>
      <c r="OVJ865" s="399"/>
      <c r="OVK865" s="399"/>
      <c r="OVL865" s="399"/>
      <c r="OVM865" s="399"/>
      <c r="OVN865" s="399"/>
      <c r="OVO865" s="399"/>
      <c r="OVP865" s="399"/>
      <c r="OVQ865" s="399"/>
      <c r="OVR865" s="399"/>
      <c r="OVS865" s="399"/>
      <c r="OVT865" s="399"/>
      <c r="OVU865" s="399"/>
      <c r="OVV865" s="399"/>
      <c r="OVW865" s="399"/>
      <c r="OVX865" s="399"/>
      <c r="OVY865" s="399"/>
      <c r="OVZ865" s="399"/>
      <c r="OWA865" s="399"/>
      <c r="OWB865" s="399"/>
      <c r="OWC865" s="399"/>
      <c r="OWD865" s="399"/>
      <c r="OWE865" s="399"/>
      <c r="OWF865" s="399"/>
      <c r="OWG865" s="399"/>
      <c r="OWH865" s="399"/>
      <c r="OWI865" s="399"/>
      <c r="OWJ865" s="399"/>
      <c r="OWK865" s="399"/>
      <c r="OWL865" s="399"/>
      <c r="OWM865" s="399"/>
      <c r="OWN865" s="399"/>
      <c r="OWO865" s="399"/>
      <c r="OWP865" s="399"/>
      <c r="OWQ865" s="399"/>
      <c r="OWR865" s="399"/>
      <c r="OWS865" s="399"/>
      <c r="OWT865" s="399"/>
      <c r="OWU865" s="399"/>
      <c r="OWV865" s="399"/>
      <c r="OWW865" s="399"/>
      <c r="OWX865" s="399"/>
      <c r="OWY865" s="399"/>
      <c r="OWZ865" s="399"/>
      <c r="OXA865" s="399"/>
      <c r="OXB865" s="399"/>
      <c r="OXC865" s="399"/>
      <c r="OXD865" s="399"/>
      <c r="OXE865" s="399"/>
      <c r="OXF865" s="399"/>
      <c r="OXG865" s="399"/>
      <c r="OXH865" s="399"/>
      <c r="OXI865" s="399"/>
      <c r="OXJ865" s="399"/>
      <c r="OXK865" s="399"/>
      <c r="OXL865" s="399"/>
      <c r="OXM865" s="399"/>
      <c r="OXN865" s="399"/>
      <c r="OXO865" s="399"/>
      <c r="OXP865" s="399"/>
      <c r="OXQ865" s="399"/>
      <c r="OXR865" s="399"/>
      <c r="OXS865" s="399"/>
      <c r="OXT865" s="399"/>
      <c r="OXU865" s="399"/>
      <c r="OXV865" s="399"/>
      <c r="OXW865" s="399"/>
      <c r="OXX865" s="399"/>
      <c r="OXY865" s="399"/>
      <c r="OXZ865" s="399"/>
      <c r="OYA865" s="399"/>
      <c r="OYB865" s="399"/>
      <c r="OYC865" s="399"/>
      <c r="OYD865" s="399"/>
      <c r="OYE865" s="399"/>
      <c r="OYF865" s="399"/>
      <c r="OYG865" s="399"/>
      <c r="OYH865" s="399"/>
      <c r="OYI865" s="399"/>
      <c r="OYJ865" s="399"/>
      <c r="OYK865" s="399"/>
      <c r="OYL865" s="399"/>
      <c r="OYM865" s="399"/>
      <c r="OYN865" s="399"/>
      <c r="OYO865" s="399"/>
      <c r="OYP865" s="399"/>
      <c r="OYQ865" s="399"/>
      <c r="OYR865" s="399"/>
      <c r="OYS865" s="399"/>
      <c r="OYT865" s="399"/>
      <c r="OYU865" s="399"/>
      <c r="OYV865" s="399"/>
      <c r="OYW865" s="399"/>
      <c r="OYX865" s="399"/>
      <c r="OYY865" s="399"/>
      <c r="OYZ865" s="399"/>
      <c r="OZA865" s="399"/>
      <c r="OZB865" s="399"/>
      <c r="OZC865" s="399"/>
      <c r="OZD865" s="399"/>
      <c r="OZE865" s="399"/>
      <c r="OZF865" s="399"/>
      <c r="OZG865" s="399"/>
      <c r="OZH865" s="399"/>
      <c r="OZI865" s="399"/>
      <c r="OZJ865" s="399"/>
      <c r="OZK865" s="399"/>
      <c r="OZL865" s="399"/>
      <c r="OZM865" s="399"/>
      <c r="OZN865" s="399"/>
      <c r="OZO865" s="399"/>
      <c r="OZP865" s="399"/>
      <c r="OZQ865" s="399"/>
      <c r="OZR865" s="399"/>
      <c r="OZS865" s="399"/>
      <c r="OZT865" s="399"/>
      <c r="OZU865" s="399"/>
      <c r="OZV865" s="399"/>
      <c r="OZW865" s="399"/>
      <c r="OZX865" s="399"/>
      <c r="OZY865" s="399"/>
      <c r="OZZ865" s="399"/>
      <c r="PAA865" s="399"/>
      <c r="PAB865" s="399"/>
      <c r="PAC865" s="399"/>
      <c r="PAD865" s="399"/>
      <c r="PAE865" s="399"/>
      <c r="PAF865" s="399"/>
      <c r="PAG865" s="399"/>
      <c r="PAH865" s="399"/>
      <c r="PAI865" s="399"/>
      <c r="PAJ865" s="399"/>
      <c r="PAK865" s="399"/>
      <c r="PAL865" s="399"/>
      <c r="PAM865" s="399"/>
      <c r="PAN865" s="399"/>
      <c r="PAO865" s="399"/>
      <c r="PAP865" s="399"/>
      <c r="PAQ865" s="399"/>
      <c r="PAR865" s="399"/>
      <c r="PAS865" s="399"/>
      <c r="PAT865" s="399"/>
      <c r="PAU865" s="399"/>
      <c r="PAV865" s="399"/>
      <c r="PAW865" s="399"/>
      <c r="PAX865" s="399"/>
      <c r="PAY865" s="399"/>
      <c r="PAZ865" s="399"/>
      <c r="PBA865" s="399"/>
      <c r="PBB865" s="399"/>
      <c r="PBC865" s="399"/>
      <c r="PBD865" s="399"/>
      <c r="PBE865" s="399"/>
      <c r="PBF865" s="399"/>
      <c r="PBG865" s="399"/>
      <c r="PBH865" s="399"/>
      <c r="PBI865" s="399"/>
      <c r="PBJ865" s="399"/>
      <c r="PBK865" s="399"/>
      <c r="PBL865" s="399"/>
      <c r="PBM865" s="399"/>
      <c r="PBN865" s="399"/>
      <c r="PBO865" s="399"/>
      <c r="PBP865" s="399"/>
      <c r="PBQ865" s="399"/>
      <c r="PBR865" s="399"/>
      <c r="PBS865" s="399"/>
      <c r="PBT865" s="399"/>
      <c r="PBU865" s="399"/>
      <c r="PBV865" s="399"/>
      <c r="PBW865" s="399"/>
      <c r="PBX865" s="399"/>
      <c r="PBY865" s="399"/>
      <c r="PBZ865" s="399"/>
      <c r="PCA865" s="399"/>
      <c r="PCB865" s="399"/>
      <c r="PCC865" s="399"/>
      <c r="PCD865" s="399"/>
      <c r="PCE865" s="399"/>
      <c r="PCF865" s="399"/>
      <c r="PCG865" s="399"/>
      <c r="PCH865" s="399"/>
      <c r="PCI865" s="399"/>
      <c r="PCJ865" s="399"/>
      <c r="PCK865" s="399"/>
      <c r="PCL865" s="399"/>
      <c r="PCM865" s="399"/>
      <c r="PCN865" s="399"/>
      <c r="PCO865" s="399"/>
      <c r="PCP865" s="399"/>
      <c r="PCQ865" s="399"/>
      <c r="PCR865" s="399"/>
      <c r="PCS865" s="399"/>
      <c r="PCT865" s="399"/>
      <c r="PCU865" s="399"/>
      <c r="PCV865" s="399"/>
      <c r="PCW865" s="399"/>
      <c r="PCX865" s="399"/>
      <c r="PCY865" s="399"/>
      <c r="PCZ865" s="399"/>
      <c r="PDA865" s="399"/>
      <c r="PDB865" s="399"/>
      <c r="PDC865" s="399"/>
      <c r="PDD865" s="399"/>
      <c r="PDE865" s="399"/>
      <c r="PDF865" s="399"/>
      <c r="PDG865" s="399"/>
      <c r="PDH865" s="399"/>
      <c r="PDI865" s="399"/>
      <c r="PDJ865" s="399"/>
      <c r="PDK865" s="399"/>
      <c r="PDL865" s="399"/>
      <c r="PDM865" s="399"/>
      <c r="PDN865" s="399"/>
      <c r="PDO865" s="399"/>
      <c r="PDP865" s="399"/>
      <c r="PDQ865" s="399"/>
      <c r="PDR865" s="399"/>
      <c r="PDS865" s="399"/>
      <c r="PDT865" s="399"/>
      <c r="PDU865" s="399"/>
      <c r="PDV865" s="399"/>
      <c r="PDW865" s="399"/>
      <c r="PDX865" s="399"/>
      <c r="PDY865" s="399"/>
      <c r="PDZ865" s="399"/>
      <c r="PEA865" s="399"/>
      <c r="PEB865" s="399"/>
      <c r="PEC865" s="399"/>
      <c r="PED865" s="399"/>
      <c r="PEE865" s="399"/>
      <c r="PEF865" s="399"/>
      <c r="PEG865" s="399"/>
      <c r="PEH865" s="399"/>
      <c r="PEI865" s="399"/>
      <c r="PEJ865" s="399"/>
      <c r="PEK865" s="399"/>
      <c r="PEL865" s="399"/>
      <c r="PEM865" s="399"/>
      <c r="PEN865" s="399"/>
      <c r="PEO865" s="399"/>
      <c r="PEP865" s="399"/>
      <c r="PEQ865" s="399"/>
      <c r="PER865" s="399"/>
      <c r="PES865" s="399"/>
      <c r="PET865" s="399"/>
      <c r="PEU865" s="399"/>
      <c r="PEV865" s="399"/>
      <c r="PEW865" s="399"/>
      <c r="PEX865" s="399"/>
      <c r="PEY865" s="399"/>
      <c r="PEZ865" s="399"/>
      <c r="PFA865" s="399"/>
      <c r="PFB865" s="399"/>
      <c r="PFC865" s="399"/>
      <c r="PFD865" s="399"/>
      <c r="PFE865" s="399"/>
      <c r="PFF865" s="399"/>
      <c r="PFG865" s="399"/>
      <c r="PFH865" s="399"/>
      <c r="PFI865" s="399"/>
      <c r="PFJ865" s="399"/>
      <c r="PFK865" s="399"/>
      <c r="PFL865" s="399"/>
      <c r="PFM865" s="399"/>
      <c r="PFN865" s="399"/>
      <c r="PFO865" s="399"/>
      <c r="PFP865" s="399"/>
      <c r="PFQ865" s="399"/>
      <c r="PFR865" s="399"/>
      <c r="PFS865" s="399"/>
      <c r="PFT865" s="399"/>
      <c r="PFU865" s="399"/>
      <c r="PFV865" s="399"/>
      <c r="PFW865" s="399"/>
      <c r="PFX865" s="399"/>
      <c r="PFY865" s="399"/>
      <c r="PFZ865" s="399"/>
      <c r="PGA865" s="399"/>
      <c r="PGB865" s="399"/>
      <c r="PGC865" s="399"/>
      <c r="PGD865" s="399"/>
      <c r="PGE865" s="399"/>
      <c r="PGF865" s="399"/>
      <c r="PGG865" s="399"/>
      <c r="PGH865" s="399"/>
      <c r="PGI865" s="399"/>
      <c r="PGJ865" s="399"/>
      <c r="PGK865" s="399"/>
      <c r="PGL865" s="399"/>
      <c r="PGM865" s="399"/>
      <c r="PGN865" s="399"/>
      <c r="PGO865" s="399"/>
      <c r="PGP865" s="399"/>
      <c r="PGQ865" s="399"/>
      <c r="PGR865" s="399"/>
      <c r="PGS865" s="399"/>
      <c r="PGT865" s="399"/>
      <c r="PGU865" s="399"/>
      <c r="PGV865" s="399"/>
      <c r="PGW865" s="399"/>
      <c r="PGX865" s="399"/>
      <c r="PGY865" s="399"/>
      <c r="PGZ865" s="399"/>
      <c r="PHA865" s="399"/>
      <c r="PHB865" s="399"/>
      <c r="PHC865" s="399"/>
      <c r="PHD865" s="399"/>
      <c r="PHE865" s="399"/>
      <c r="PHF865" s="399"/>
      <c r="PHG865" s="399"/>
      <c r="PHH865" s="399"/>
      <c r="PHI865" s="399"/>
      <c r="PHJ865" s="399"/>
      <c r="PHK865" s="399"/>
      <c r="PHL865" s="399"/>
      <c r="PHM865" s="399"/>
      <c r="PHN865" s="399"/>
      <c r="PHO865" s="399"/>
      <c r="PHP865" s="399"/>
      <c r="PHQ865" s="399"/>
      <c r="PHR865" s="399"/>
      <c r="PHS865" s="399"/>
      <c r="PHT865" s="399"/>
      <c r="PHU865" s="399"/>
      <c r="PHV865" s="399"/>
      <c r="PHW865" s="399"/>
      <c r="PHX865" s="399"/>
      <c r="PHY865" s="399"/>
      <c r="PHZ865" s="399"/>
      <c r="PIA865" s="399"/>
      <c r="PIB865" s="399"/>
      <c r="PIC865" s="399"/>
      <c r="PID865" s="399"/>
      <c r="PIE865" s="399"/>
      <c r="PIF865" s="399"/>
      <c r="PIG865" s="399"/>
      <c r="PIH865" s="399"/>
      <c r="PII865" s="399"/>
      <c r="PIJ865" s="399"/>
      <c r="PIK865" s="399"/>
      <c r="PIL865" s="399"/>
      <c r="PIM865" s="399"/>
      <c r="PIN865" s="399"/>
      <c r="PIO865" s="399"/>
      <c r="PIP865" s="399"/>
      <c r="PIQ865" s="399"/>
      <c r="PIR865" s="399"/>
      <c r="PIS865" s="399"/>
      <c r="PIT865" s="399"/>
      <c r="PIU865" s="399"/>
      <c r="PIV865" s="399"/>
      <c r="PIW865" s="399"/>
      <c r="PIX865" s="399"/>
      <c r="PIY865" s="399"/>
      <c r="PIZ865" s="399"/>
      <c r="PJA865" s="399"/>
      <c r="PJB865" s="399"/>
      <c r="PJC865" s="399"/>
      <c r="PJD865" s="399"/>
      <c r="PJE865" s="399"/>
      <c r="PJF865" s="399"/>
      <c r="PJG865" s="399"/>
      <c r="PJH865" s="399"/>
      <c r="PJI865" s="399"/>
      <c r="PJJ865" s="399"/>
      <c r="PJK865" s="399"/>
      <c r="PJL865" s="399"/>
      <c r="PJM865" s="399"/>
      <c r="PJN865" s="399"/>
      <c r="PJO865" s="399"/>
      <c r="PJP865" s="399"/>
      <c r="PJQ865" s="399"/>
      <c r="PJR865" s="399"/>
      <c r="PJS865" s="399"/>
      <c r="PJT865" s="399"/>
      <c r="PJU865" s="399"/>
      <c r="PJV865" s="399"/>
      <c r="PJW865" s="399"/>
      <c r="PJX865" s="399"/>
      <c r="PJY865" s="399"/>
      <c r="PJZ865" s="399"/>
      <c r="PKA865" s="399"/>
      <c r="PKB865" s="399"/>
      <c r="PKC865" s="399"/>
      <c r="PKD865" s="399"/>
      <c r="PKE865" s="399"/>
      <c r="PKF865" s="399"/>
      <c r="PKG865" s="399"/>
      <c r="PKH865" s="399"/>
      <c r="PKI865" s="399"/>
      <c r="PKJ865" s="399"/>
      <c r="PKK865" s="399"/>
      <c r="PKL865" s="399"/>
      <c r="PKM865" s="399"/>
      <c r="PKN865" s="399"/>
      <c r="PKO865" s="399"/>
      <c r="PKP865" s="399"/>
      <c r="PKQ865" s="399"/>
      <c r="PKR865" s="399"/>
      <c r="PKS865" s="399"/>
      <c r="PKT865" s="399"/>
      <c r="PKU865" s="399"/>
      <c r="PKV865" s="399"/>
      <c r="PKW865" s="399"/>
      <c r="PKX865" s="399"/>
      <c r="PKY865" s="399"/>
      <c r="PKZ865" s="399"/>
      <c r="PLA865" s="399"/>
      <c r="PLB865" s="399"/>
      <c r="PLC865" s="399"/>
      <c r="PLD865" s="399"/>
      <c r="PLE865" s="399"/>
      <c r="PLF865" s="399"/>
      <c r="PLG865" s="399"/>
      <c r="PLH865" s="399"/>
      <c r="PLI865" s="399"/>
      <c r="PLJ865" s="399"/>
      <c r="PLK865" s="399"/>
      <c r="PLL865" s="399"/>
      <c r="PLM865" s="399"/>
      <c r="PLN865" s="399"/>
      <c r="PLO865" s="399"/>
      <c r="PLP865" s="399"/>
      <c r="PLQ865" s="399"/>
      <c r="PLR865" s="399"/>
      <c r="PLS865" s="399"/>
      <c r="PLT865" s="399"/>
      <c r="PLU865" s="399"/>
      <c r="PLV865" s="399"/>
      <c r="PLW865" s="399"/>
      <c r="PLX865" s="399"/>
      <c r="PLY865" s="399"/>
      <c r="PLZ865" s="399"/>
      <c r="PMA865" s="399"/>
      <c r="PMB865" s="399"/>
      <c r="PMC865" s="399"/>
      <c r="PMD865" s="399"/>
      <c r="PME865" s="399"/>
      <c r="PMF865" s="399"/>
      <c r="PMG865" s="399"/>
      <c r="PMH865" s="399"/>
      <c r="PMI865" s="399"/>
      <c r="PMJ865" s="399"/>
      <c r="PMK865" s="399"/>
      <c r="PML865" s="399"/>
      <c r="PMM865" s="399"/>
      <c r="PMN865" s="399"/>
      <c r="PMO865" s="399"/>
      <c r="PMP865" s="399"/>
      <c r="PMQ865" s="399"/>
      <c r="PMR865" s="399"/>
      <c r="PMS865" s="399"/>
      <c r="PMT865" s="399"/>
      <c r="PMU865" s="399"/>
      <c r="PMV865" s="399"/>
      <c r="PMW865" s="399"/>
      <c r="PMX865" s="399"/>
      <c r="PMY865" s="399"/>
      <c r="PMZ865" s="399"/>
      <c r="PNA865" s="399"/>
      <c r="PNB865" s="399"/>
      <c r="PNC865" s="399"/>
      <c r="PND865" s="399"/>
      <c r="PNE865" s="399"/>
      <c r="PNF865" s="399"/>
      <c r="PNG865" s="399"/>
      <c r="PNH865" s="399"/>
      <c r="PNI865" s="399"/>
      <c r="PNJ865" s="399"/>
      <c r="PNK865" s="399"/>
      <c r="PNL865" s="399"/>
      <c r="PNM865" s="399"/>
      <c r="PNN865" s="399"/>
      <c r="PNO865" s="399"/>
      <c r="PNP865" s="399"/>
      <c r="PNQ865" s="399"/>
      <c r="PNR865" s="399"/>
      <c r="PNS865" s="399"/>
      <c r="PNT865" s="399"/>
      <c r="PNU865" s="399"/>
      <c r="PNV865" s="399"/>
      <c r="PNW865" s="399"/>
      <c r="PNX865" s="399"/>
      <c r="PNY865" s="399"/>
      <c r="PNZ865" s="399"/>
      <c r="POA865" s="399"/>
      <c r="POB865" s="399"/>
      <c r="POC865" s="399"/>
      <c r="POD865" s="399"/>
      <c r="POE865" s="399"/>
      <c r="POF865" s="399"/>
      <c r="POG865" s="399"/>
      <c r="POH865" s="399"/>
      <c r="POI865" s="399"/>
      <c r="POJ865" s="399"/>
      <c r="POK865" s="399"/>
      <c r="POL865" s="399"/>
      <c r="POM865" s="399"/>
      <c r="PON865" s="399"/>
      <c r="POO865" s="399"/>
      <c r="POP865" s="399"/>
      <c r="POQ865" s="399"/>
      <c r="POR865" s="399"/>
      <c r="POS865" s="399"/>
      <c r="POT865" s="399"/>
      <c r="POU865" s="399"/>
      <c r="POV865" s="399"/>
      <c r="POW865" s="399"/>
      <c r="POX865" s="399"/>
      <c r="POY865" s="399"/>
      <c r="POZ865" s="399"/>
      <c r="PPA865" s="399"/>
      <c r="PPB865" s="399"/>
      <c r="PPC865" s="399"/>
      <c r="PPD865" s="399"/>
      <c r="PPE865" s="399"/>
      <c r="PPF865" s="399"/>
      <c r="PPG865" s="399"/>
      <c r="PPH865" s="399"/>
      <c r="PPI865" s="399"/>
      <c r="PPJ865" s="399"/>
      <c r="PPK865" s="399"/>
      <c r="PPL865" s="399"/>
      <c r="PPM865" s="399"/>
      <c r="PPN865" s="399"/>
      <c r="PPO865" s="399"/>
      <c r="PPP865" s="399"/>
      <c r="PPQ865" s="399"/>
      <c r="PPR865" s="399"/>
      <c r="PPS865" s="399"/>
      <c r="PPT865" s="399"/>
      <c r="PPU865" s="399"/>
      <c r="PPV865" s="399"/>
      <c r="PPW865" s="399"/>
      <c r="PPX865" s="399"/>
      <c r="PPY865" s="399"/>
      <c r="PPZ865" s="399"/>
      <c r="PQA865" s="399"/>
      <c r="PQB865" s="399"/>
      <c r="PQC865" s="399"/>
      <c r="PQD865" s="399"/>
      <c r="PQE865" s="399"/>
      <c r="PQF865" s="399"/>
      <c r="PQG865" s="399"/>
      <c r="PQH865" s="399"/>
      <c r="PQI865" s="399"/>
      <c r="PQJ865" s="399"/>
      <c r="PQK865" s="399"/>
      <c r="PQL865" s="399"/>
      <c r="PQM865" s="399"/>
      <c r="PQN865" s="399"/>
      <c r="PQO865" s="399"/>
      <c r="PQP865" s="399"/>
      <c r="PQQ865" s="399"/>
      <c r="PQR865" s="399"/>
      <c r="PQS865" s="399"/>
      <c r="PQT865" s="399"/>
      <c r="PQU865" s="399"/>
      <c r="PQV865" s="399"/>
      <c r="PQW865" s="399"/>
      <c r="PQX865" s="399"/>
      <c r="PQY865" s="399"/>
      <c r="PQZ865" s="399"/>
      <c r="PRA865" s="399"/>
      <c r="PRB865" s="399"/>
      <c r="PRC865" s="399"/>
      <c r="PRD865" s="399"/>
      <c r="PRE865" s="399"/>
      <c r="PRF865" s="399"/>
      <c r="PRG865" s="399"/>
      <c r="PRH865" s="399"/>
      <c r="PRI865" s="399"/>
      <c r="PRJ865" s="399"/>
      <c r="PRK865" s="399"/>
      <c r="PRL865" s="399"/>
      <c r="PRM865" s="399"/>
      <c r="PRN865" s="399"/>
      <c r="PRO865" s="399"/>
      <c r="PRP865" s="399"/>
      <c r="PRQ865" s="399"/>
      <c r="PRR865" s="399"/>
      <c r="PRS865" s="399"/>
      <c r="PRT865" s="399"/>
      <c r="PRU865" s="399"/>
      <c r="PRV865" s="399"/>
      <c r="PRW865" s="399"/>
      <c r="PRX865" s="399"/>
      <c r="PRY865" s="399"/>
      <c r="PRZ865" s="399"/>
      <c r="PSA865" s="399"/>
      <c r="PSB865" s="399"/>
      <c r="PSC865" s="399"/>
      <c r="PSD865" s="399"/>
      <c r="PSE865" s="399"/>
      <c r="PSF865" s="399"/>
      <c r="PSG865" s="399"/>
      <c r="PSH865" s="399"/>
      <c r="PSI865" s="399"/>
      <c r="PSJ865" s="399"/>
      <c r="PSK865" s="399"/>
      <c r="PSL865" s="399"/>
      <c r="PSM865" s="399"/>
      <c r="PSN865" s="399"/>
      <c r="PSO865" s="399"/>
      <c r="PSP865" s="399"/>
      <c r="PSQ865" s="399"/>
      <c r="PSR865" s="399"/>
      <c r="PSS865" s="399"/>
      <c r="PST865" s="399"/>
      <c r="PSU865" s="399"/>
      <c r="PSV865" s="399"/>
      <c r="PSW865" s="399"/>
      <c r="PSX865" s="399"/>
      <c r="PSY865" s="399"/>
      <c r="PSZ865" s="399"/>
      <c r="PTA865" s="399"/>
      <c r="PTB865" s="399"/>
      <c r="PTC865" s="399"/>
      <c r="PTD865" s="399"/>
      <c r="PTE865" s="399"/>
      <c r="PTF865" s="399"/>
      <c r="PTG865" s="399"/>
      <c r="PTH865" s="399"/>
      <c r="PTI865" s="399"/>
      <c r="PTJ865" s="399"/>
      <c r="PTK865" s="399"/>
      <c r="PTL865" s="399"/>
      <c r="PTM865" s="399"/>
      <c r="PTN865" s="399"/>
      <c r="PTO865" s="399"/>
      <c r="PTP865" s="399"/>
      <c r="PTQ865" s="399"/>
      <c r="PTR865" s="399"/>
      <c r="PTS865" s="399"/>
      <c r="PTT865" s="399"/>
      <c r="PTU865" s="399"/>
      <c r="PTV865" s="399"/>
      <c r="PTW865" s="399"/>
      <c r="PTX865" s="399"/>
      <c r="PTY865" s="399"/>
      <c r="PTZ865" s="399"/>
      <c r="PUA865" s="399"/>
      <c r="PUB865" s="399"/>
      <c r="PUC865" s="399"/>
      <c r="PUD865" s="399"/>
      <c r="PUE865" s="399"/>
      <c r="PUF865" s="399"/>
      <c r="PUG865" s="399"/>
      <c r="PUH865" s="399"/>
      <c r="PUI865" s="399"/>
      <c r="PUJ865" s="399"/>
      <c r="PUK865" s="399"/>
      <c r="PUL865" s="399"/>
      <c r="PUM865" s="399"/>
      <c r="PUN865" s="399"/>
      <c r="PUO865" s="399"/>
      <c r="PUP865" s="399"/>
      <c r="PUQ865" s="399"/>
      <c r="PUR865" s="399"/>
      <c r="PUS865" s="399"/>
      <c r="PUT865" s="399"/>
      <c r="PUU865" s="399"/>
      <c r="PUV865" s="399"/>
      <c r="PUW865" s="399"/>
      <c r="PUX865" s="399"/>
      <c r="PUY865" s="399"/>
      <c r="PUZ865" s="399"/>
      <c r="PVA865" s="399"/>
      <c r="PVB865" s="399"/>
      <c r="PVC865" s="399"/>
      <c r="PVD865" s="399"/>
      <c r="PVE865" s="399"/>
      <c r="PVF865" s="399"/>
      <c r="PVG865" s="399"/>
      <c r="PVH865" s="399"/>
      <c r="PVI865" s="399"/>
      <c r="PVJ865" s="399"/>
      <c r="PVK865" s="399"/>
      <c r="PVL865" s="399"/>
      <c r="PVM865" s="399"/>
      <c r="PVN865" s="399"/>
      <c r="PVO865" s="399"/>
      <c r="PVP865" s="399"/>
      <c r="PVQ865" s="399"/>
      <c r="PVR865" s="399"/>
      <c r="PVS865" s="399"/>
      <c r="PVT865" s="399"/>
      <c r="PVU865" s="399"/>
      <c r="PVV865" s="399"/>
      <c r="PVW865" s="399"/>
      <c r="PVX865" s="399"/>
      <c r="PVY865" s="399"/>
      <c r="PVZ865" s="399"/>
      <c r="PWA865" s="399"/>
      <c r="PWB865" s="399"/>
      <c r="PWC865" s="399"/>
      <c r="PWD865" s="399"/>
      <c r="PWE865" s="399"/>
      <c r="PWF865" s="399"/>
      <c r="PWG865" s="399"/>
      <c r="PWH865" s="399"/>
      <c r="PWI865" s="399"/>
      <c r="PWJ865" s="399"/>
      <c r="PWK865" s="399"/>
      <c r="PWL865" s="399"/>
      <c r="PWM865" s="399"/>
      <c r="PWN865" s="399"/>
      <c r="PWO865" s="399"/>
      <c r="PWP865" s="399"/>
      <c r="PWQ865" s="399"/>
      <c r="PWR865" s="399"/>
      <c r="PWS865" s="399"/>
      <c r="PWT865" s="399"/>
      <c r="PWU865" s="399"/>
      <c r="PWV865" s="399"/>
      <c r="PWW865" s="399"/>
      <c r="PWX865" s="399"/>
      <c r="PWY865" s="399"/>
      <c r="PWZ865" s="399"/>
      <c r="PXA865" s="399"/>
      <c r="PXB865" s="399"/>
      <c r="PXC865" s="399"/>
      <c r="PXD865" s="399"/>
      <c r="PXE865" s="399"/>
      <c r="PXF865" s="399"/>
      <c r="PXG865" s="399"/>
      <c r="PXH865" s="399"/>
      <c r="PXI865" s="399"/>
      <c r="PXJ865" s="399"/>
      <c r="PXK865" s="399"/>
      <c r="PXL865" s="399"/>
      <c r="PXM865" s="399"/>
      <c r="PXN865" s="399"/>
      <c r="PXO865" s="399"/>
      <c r="PXP865" s="399"/>
      <c r="PXQ865" s="399"/>
      <c r="PXR865" s="399"/>
      <c r="PXS865" s="399"/>
      <c r="PXT865" s="399"/>
      <c r="PXU865" s="399"/>
      <c r="PXV865" s="399"/>
      <c r="PXW865" s="399"/>
      <c r="PXX865" s="399"/>
      <c r="PXY865" s="399"/>
      <c r="PXZ865" s="399"/>
      <c r="PYA865" s="399"/>
      <c r="PYB865" s="399"/>
      <c r="PYC865" s="399"/>
      <c r="PYD865" s="399"/>
      <c r="PYE865" s="399"/>
      <c r="PYF865" s="399"/>
      <c r="PYG865" s="399"/>
      <c r="PYH865" s="399"/>
      <c r="PYI865" s="399"/>
      <c r="PYJ865" s="399"/>
      <c r="PYK865" s="399"/>
      <c r="PYL865" s="399"/>
      <c r="PYM865" s="399"/>
      <c r="PYN865" s="399"/>
      <c r="PYO865" s="399"/>
      <c r="PYP865" s="399"/>
      <c r="PYQ865" s="399"/>
      <c r="PYR865" s="399"/>
      <c r="PYS865" s="399"/>
      <c r="PYT865" s="399"/>
      <c r="PYU865" s="399"/>
      <c r="PYV865" s="399"/>
      <c r="PYW865" s="399"/>
      <c r="PYX865" s="399"/>
      <c r="PYY865" s="399"/>
      <c r="PYZ865" s="399"/>
      <c r="PZA865" s="399"/>
      <c r="PZB865" s="399"/>
      <c r="PZC865" s="399"/>
      <c r="PZD865" s="399"/>
      <c r="PZE865" s="399"/>
      <c r="PZF865" s="399"/>
      <c r="PZG865" s="399"/>
      <c r="PZH865" s="399"/>
      <c r="PZI865" s="399"/>
      <c r="PZJ865" s="399"/>
      <c r="PZK865" s="399"/>
      <c r="PZL865" s="399"/>
      <c r="PZM865" s="399"/>
      <c r="PZN865" s="399"/>
      <c r="PZO865" s="399"/>
      <c r="PZP865" s="399"/>
      <c r="PZQ865" s="399"/>
      <c r="PZR865" s="399"/>
      <c r="PZS865" s="399"/>
      <c r="PZT865" s="399"/>
      <c r="PZU865" s="399"/>
      <c r="PZV865" s="399"/>
      <c r="PZW865" s="399"/>
      <c r="PZX865" s="399"/>
      <c r="PZY865" s="399"/>
      <c r="PZZ865" s="399"/>
      <c r="QAA865" s="399"/>
      <c r="QAB865" s="399"/>
      <c r="QAC865" s="399"/>
      <c r="QAD865" s="399"/>
      <c r="QAE865" s="399"/>
      <c r="QAF865" s="399"/>
      <c r="QAG865" s="399"/>
      <c r="QAH865" s="399"/>
      <c r="QAI865" s="399"/>
      <c r="QAJ865" s="399"/>
      <c r="QAK865" s="399"/>
      <c r="QAL865" s="399"/>
      <c r="QAM865" s="399"/>
      <c r="QAN865" s="399"/>
      <c r="QAO865" s="399"/>
      <c r="QAP865" s="399"/>
      <c r="QAQ865" s="399"/>
      <c r="QAR865" s="399"/>
      <c r="QAS865" s="399"/>
      <c r="QAT865" s="399"/>
      <c r="QAU865" s="399"/>
      <c r="QAV865" s="399"/>
      <c r="QAW865" s="399"/>
      <c r="QAX865" s="399"/>
      <c r="QAY865" s="399"/>
      <c r="QAZ865" s="399"/>
      <c r="QBA865" s="399"/>
      <c r="QBB865" s="399"/>
      <c r="QBC865" s="399"/>
      <c r="QBD865" s="399"/>
      <c r="QBE865" s="399"/>
      <c r="QBF865" s="399"/>
      <c r="QBG865" s="399"/>
      <c r="QBH865" s="399"/>
      <c r="QBI865" s="399"/>
      <c r="QBJ865" s="399"/>
      <c r="QBK865" s="399"/>
      <c r="QBL865" s="399"/>
      <c r="QBM865" s="399"/>
      <c r="QBN865" s="399"/>
      <c r="QBO865" s="399"/>
      <c r="QBP865" s="399"/>
      <c r="QBQ865" s="399"/>
      <c r="QBR865" s="399"/>
      <c r="QBS865" s="399"/>
      <c r="QBT865" s="399"/>
      <c r="QBU865" s="399"/>
      <c r="QBV865" s="399"/>
      <c r="QBW865" s="399"/>
      <c r="QBX865" s="399"/>
      <c r="QBY865" s="399"/>
      <c r="QBZ865" s="399"/>
      <c r="QCA865" s="399"/>
      <c r="QCB865" s="399"/>
      <c r="QCC865" s="399"/>
      <c r="QCD865" s="399"/>
      <c r="QCE865" s="399"/>
      <c r="QCF865" s="399"/>
      <c r="QCG865" s="399"/>
      <c r="QCH865" s="399"/>
      <c r="QCI865" s="399"/>
      <c r="QCJ865" s="399"/>
      <c r="QCK865" s="399"/>
      <c r="QCL865" s="399"/>
      <c r="QCM865" s="399"/>
      <c r="QCN865" s="399"/>
      <c r="QCO865" s="399"/>
      <c r="QCP865" s="399"/>
      <c r="QCQ865" s="399"/>
      <c r="QCR865" s="399"/>
      <c r="QCS865" s="399"/>
      <c r="QCT865" s="399"/>
      <c r="QCU865" s="399"/>
      <c r="QCV865" s="399"/>
      <c r="QCW865" s="399"/>
      <c r="QCX865" s="399"/>
      <c r="QCY865" s="399"/>
      <c r="QCZ865" s="399"/>
      <c r="QDA865" s="399"/>
      <c r="QDB865" s="399"/>
      <c r="QDC865" s="399"/>
      <c r="QDD865" s="399"/>
      <c r="QDE865" s="399"/>
      <c r="QDF865" s="399"/>
      <c r="QDG865" s="399"/>
      <c r="QDH865" s="399"/>
      <c r="QDI865" s="399"/>
      <c r="QDJ865" s="399"/>
      <c r="QDK865" s="399"/>
      <c r="QDL865" s="399"/>
      <c r="QDM865" s="399"/>
      <c r="QDN865" s="399"/>
      <c r="QDO865" s="399"/>
      <c r="QDP865" s="399"/>
      <c r="QDQ865" s="399"/>
      <c r="QDR865" s="399"/>
      <c r="QDS865" s="399"/>
      <c r="QDT865" s="399"/>
      <c r="QDU865" s="399"/>
      <c r="QDV865" s="399"/>
      <c r="QDW865" s="399"/>
      <c r="QDX865" s="399"/>
      <c r="QDY865" s="399"/>
      <c r="QDZ865" s="399"/>
      <c r="QEA865" s="399"/>
      <c r="QEB865" s="399"/>
      <c r="QEC865" s="399"/>
      <c r="QED865" s="399"/>
      <c r="QEE865" s="399"/>
      <c r="QEF865" s="399"/>
      <c r="QEG865" s="399"/>
      <c r="QEH865" s="399"/>
      <c r="QEI865" s="399"/>
      <c r="QEJ865" s="399"/>
      <c r="QEK865" s="399"/>
      <c r="QEL865" s="399"/>
      <c r="QEM865" s="399"/>
      <c r="QEN865" s="399"/>
      <c r="QEO865" s="399"/>
      <c r="QEP865" s="399"/>
      <c r="QEQ865" s="399"/>
      <c r="QER865" s="399"/>
      <c r="QES865" s="399"/>
      <c r="QET865" s="399"/>
      <c r="QEU865" s="399"/>
      <c r="QEV865" s="399"/>
      <c r="QEW865" s="399"/>
      <c r="QEX865" s="399"/>
      <c r="QEY865" s="399"/>
      <c r="QEZ865" s="399"/>
      <c r="QFA865" s="399"/>
      <c r="QFB865" s="399"/>
      <c r="QFC865" s="399"/>
      <c r="QFD865" s="399"/>
      <c r="QFE865" s="399"/>
      <c r="QFF865" s="399"/>
      <c r="QFG865" s="399"/>
      <c r="QFH865" s="399"/>
      <c r="QFI865" s="399"/>
      <c r="QFJ865" s="399"/>
      <c r="QFK865" s="399"/>
      <c r="QFL865" s="399"/>
      <c r="QFM865" s="399"/>
      <c r="QFN865" s="399"/>
      <c r="QFO865" s="399"/>
      <c r="QFP865" s="399"/>
      <c r="QFQ865" s="399"/>
      <c r="QFR865" s="399"/>
      <c r="QFS865" s="399"/>
      <c r="QFT865" s="399"/>
      <c r="QFU865" s="399"/>
      <c r="QFV865" s="399"/>
      <c r="QFW865" s="399"/>
      <c r="QFX865" s="399"/>
      <c r="QFY865" s="399"/>
      <c r="QFZ865" s="399"/>
      <c r="QGA865" s="399"/>
      <c r="QGB865" s="399"/>
      <c r="QGC865" s="399"/>
      <c r="QGD865" s="399"/>
      <c r="QGE865" s="399"/>
      <c r="QGF865" s="399"/>
      <c r="QGG865" s="399"/>
      <c r="QGH865" s="399"/>
      <c r="QGI865" s="399"/>
      <c r="QGJ865" s="399"/>
      <c r="QGK865" s="399"/>
      <c r="QGL865" s="399"/>
      <c r="QGM865" s="399"/>
      <c r="QGN865" s="399"/>
      <c r="QGO865" s="399"/>
      <c r="QGP865" s="399"/>
      <c r="QGQ865" s="399"/>
      <c r="QGR865" s="399"/>
      <c r="QGS865" s="399"/>
      <c r="QGT865" s="399"/>
      <c r="QGU865" s="399"/>
      <c r="QGV865" s="399"/>
      <c r="QGW865" s="399"/>
      <c r="QGX865" s="399"/>
      <c r="QGY865" s="399"/>
      <c r="QGZ865" s="399"/>
      <c r="QHA865" s="399"/>
      <c r="QHB865" s="399"/>
      <c r="QHC865" s="399"/>
      <c r="QHD865" s="399"/>
      <c r="QHE865" s="399"/>
      <c r="QHF865" s="399"/>
      <c r="QHG865" s="399"/>
      <c r="QHH865" s="399"/>
      <c r="QHI865" s="399"/>
      <c r="QHJ865" s="399"/>
      <c r="QHK865" s="399"/>
      <c r="QHL865" s="399"/>
      <c r="QHM865" s="399"/>
      <c r="QHN865" s="399"/>
      <c r="QHO865" s="399"/>
      <c r="QHP865" s="399"/>
      <c r="QHQ865" s="399"/>
      <c r="QHR865" s="399"/>
      <c r="QHS865" s="399"/>
      <c r="QHT865" s="399"/>
      <c r="QHU865" s="399"/>
      <c r="QHV865" s="399"/>
      <c r="QHW865" s="399"/>
      <c r="QHX865" s="399"/>
      <c r="QHY865" s="399"/>
      <c r="QHZ865" s="399"/>
      <c r="QIA865" s="399"/>
      <c r="QIB865" s="399"/>
      <c r="QIC865" s="399"/>
      <c r="QID865" s="399"/>
      <c r="QIE865" s="399"/>
      <c r="QIF865" s="399"/>
      <c r="QIG865" s="399"/>
      <c r="QIH865" s="399"/>
      <c r="QII865" s="399"/>
      <c r="QIJ865" s="399"/>
      <c r="QIK865" s="399"/>
      <c r="QIL865" s="399"/>
      <c r="QIM865" s="399"/>
      <c r="QIN865" s="399"/>
      <c r="QIO865" s="399"/>
      <c r="QIP865" s="399"/>
      <c r="QIQ865" s="399"/>
      <c r="QIR865" s="399"/>
      <c r="QIS865" s="399"/>
      <c r="QIT865" s="399"/>
      <c r="QIU865" s="399"/>
      <c r="QIV865" s="399"/>
      <c r="QIW865" s="399"/>
      <c r="QIX865" s="399"/>
      <c r="QIY865" s="399"/>
      <c r="QIZ865" s="399"/>
      <c r="QJA865" s="399"/>
      <c r="QJB865" s="399"/>
      <c r="QJC865" s="399"/>
      <c r="QJD865" s="399"/>
      <c r="QJE865" s="399"/>
      <c r="QJF865" s="399"/>
      <c r="QJG865" s="399"/>
      <c r="QJH865" s="399"/>
      <c r="QJI865" s="399"/>
      <c r="QJJ865" s="399"/>
      <c r="QJK865" s="399"/>
      <c r="QJL865" s="399"/>
      <c r="QJM865" s="399"/>
      <c r="QJN865" s="399"/>
      <c r="QJO865" s="399"/>
      <c r="QJP865" s="399"/>
      <c r="QJQ865" s="399"/>
      <c r="QJR865" s="399"/>
      <c r="QJS865" s="399"/>
      <c r="QJT865" s="399"/>
      <c r="QJU865" s="399"/>
      <c r="QJV865" s="399"/>
      <c r="QJW865" s="399"/>
      <c r="QJX865" s="399"/>
      <c r="QJY865" s="399"/>
      <c r="QJZ865" s="399"/>
      <c r="QKA865" s="399"/>
      <c r="QKB865" s="399"/>
      <c r="QKC865" s="399"/>
      <c r="QKD865" s="399"/>
      <c r="QKE865" s="399"/>
      <c r="QKF865" s="399"/>
      <c r="QKG865" s="399"/>
      <c r="QKH865" s="399"/>
      <c r="QKI865" s="399"/>
      <c r="QKJ865" s="399"/>
      <c r="QKK865" s="399"/>
      <c r="QKL865" s="399"/>
      <c r="QKM865" s="399"/>
      <c r="QKN865" s="399"/>
      <c r="QKO865" s="399"/>
      <c r="QKP865" s="399"/>
      <c r="QKQ865" s="399"/>
      <c r="QKR865" s="399"/>
      <c r="QKS865" s="399"/>
      <c r="QKT865" s="399"/>
      <c r="QKU865" s="399"/>
      <c r="QKV865" s="399"/>
      <c r="QKW865" s="399"/>
      <c r="QKX865" s="399"/>
      <c r="QKY865" s="399"/>
      <c r="QKZ865" s="399"/>
      <c r="QLA865" s="399"/>
      <c r="QLB865" s="399"/>
      <c r="QLC865" s="399"/>
      <c r="QLD865" s="399"/>
      <c r="QLE865" s="399"/>
      <c r="QLF865" s="399"/>
      <c r="QLG865" s="399"/>
      <c r="QLH865" s="399"/>
      <c r="QLI865" s="399"/>
      <c r="QLJ865" s="399"/>
      <c r="QLK865" s="399"/>
      <c r="QLL865" s="399"/>
      <c r="QLM865" s="399"/>
      <c r="QLN865" s="399"/>
      <c r="QLO865" s="399"/>
      <c r="QLP865" s="399"/>
      <c r="QLQ865" s="399"/>
      <c r="QLR865" s="399"/>
      <c r="QLS865" s="399"/>
      <c r="QLT865" s="399"/>
      <c r="QLU865" s="399"/>
      <c r="QLV865" s="399"/>
      <c r="QLW865" s="399"/>
      <c r="QLX865" s="399"/>
      <c r="QLY865" s="399"/>
      <c r="QLZ865" s="399"/>
      <c r="QMA865" s="399"/>
      <c r="QMB865" s="399"/>
      <c r="QMC865" s="399"/>
      <c r="QMD865" s="399"/>
      <c r="QME865" s="399"/>
      <c r="QMF865" s="399"/>
      <c r="QMG865" s="399"/>
      <c r="QMH865" s="399"/>
      <c r="QMI865" s="399"/>
      <c r="QMJ865" s="399"/>
      <c r="QMK865" s="399"/>
      <c r="QML865" s="399"/>
      <c r="QMM865" s="399"/>
      <c r="QMN865" s="399"/>
      <c r="QMO865" s="399"/>
      <c r="QMP865" s="399"/>
      <c r="QMQ865" s="399"/>
      <c r="QMR865" s="399"/>
      <c r="QMS865" s="399"/>
      <c r="QMT865" s="399"/>
      <c r="QMU865" s="399"/>
      <c r="QMV865" s="399"/>
      <c r="QMW865" s="399"/>
      <c r="QMX865" s="399"/>
      <c r="QMY865" s="399"/>
      <c r="QMZ865" s="399"/>
      <c r="QNA865" s="399"/>
      <c r="QNB865" s="399"/>
      <c r="QNC865" s="399"/>
      <c r="QND865" s="399"/>
      <c r="QNE865" s="399"/>
      <c r="QNF865" s="399"/>
      <c r="QNG865" s="399"/>
      <c r="QNH865" s="399"/>
      <c r="QNI865" s="399"/>
      <c r="QNJ865" s="399"/>
      <c r="QNK865" s="399"/>
      <c r="QNL865" s="399"/>
      <c r="QNM865" s="399"/>
      <c r="QNN865" s="399"/>
      <c r="QNO865" s="399"/>
      <c r="QNP865" s="399"/>
      <c r="QNQ865" s="399"/>
      <c r="QNR865" s="399"/>
      <c r="QNS865" s="399"/>
      <c r="QNT865" s="399"/>
      <c r="QNU865" s="399"/>
      <c r="QNV865" s="399"/>
      <c r="QNW865" s="399"/>
      <c r="QNX865" s="399"/>
      <c r="QNY865" s="399"/>
      <c r="QNZ865" s="399"/>
      <c r="QOA865" s="399"/>
      <c r="QOB865" s="399"/>
      <c r="QOC865" s="399"/>
      <c r="QOD865" s="399"/>
      <c r="QOE865" s="399"/>
      <c r="QOF865" s="399"/>
      <c r="QOG865" s="399"/>
      <c r="QOH865" s="399"/>
      <c r="QOI865" s="399"/>
      <c r="QOJ865" s="399"/>
      <c r="QOK865" s="399"/>
      <c r="QOL865" s="399"/>
      <c r="QOM865" s="399"/>
      <c r="QON865" s="399"/>
      <c r="QOO865" s="399"/>
      <c r="QOP865" s="399"/>
      <c r="QOQ865" s="399"/>
      <c r="QOR865" s="399"/>
      <c r="QOS865" s="399"/>
      <c r="QOT865" s="399"/>
      <c r="QOU865" s="399"/>
      <c r="QOV865" s="399"/>
      <c r="QOW865" s="399"/>
      <c r="QOX865" s="399"/>
      <c r="QOY865" s="399"/>
      <c r="QOZ865" s="399"/>
      <c r="QPA865" s="399"/>
      <c r="QPB865" s="399"/>
      <c r="QPC865" s="399"/>
      <c r="QPD865" s="399"/>
      <c r="QPE865" s="399"/>
      <c r="QPF865" s="399"/>
      <c r="QPG865" s="399"/>
      <c r="QPH865" s="399"/>
      <c r="QPI865" s="399"/>
      <c r="QPJ865" s="399"/>
      <c r="QPK865" s="399"/>
      <c r="QPL865" s="399"/>
      <c r="QPM865" s="399"/>
      <c r="QPN865" s="399"/>
      <c r="QPO865" s="399"/>
      <c r="QPP865" s="399"/>
      <c r="QPQ865" s="399"/>
      <c r="QPR865" s="399"/>
      <c r="QPS865" s="399"/>
      <c r="QPT865" s="399"/>
      <c r="QPU865" s="399"/>
      <c r="QPV865" s="399"/>
      <c r="QPW865" s="399"/>
      <c r="QPX865" s="399"/>
      <c r="QPY865" s="399"/>
      <c r="QPZ865" s="399"/>
      <c r="QQA865" s="399"/>
      <c r="QQB865" s="399"/>
      <c r="QQC865" s="399"/>
      <c r="QQD865" s="399"/>
      <c r="QQE865" s="399"/>
      <c r="QQF865" s="399"/>
      <c r="QQG865" s="399"/>
      <c r="QQH865" s="399"/>
      <c r="QQI865" s="399"/>
      <c r="QQJ865" s="399"/>
      <c r="QQK865" s="399"/>
      <c r="QQL865" s="399"/>
      <c r="QQM865" s="399"/>
      <c r="QQN865" s="399"/>
      <c r="QQO865" s="399"/>
      <c r="QQP865" s="399"/>
      <c r="QQQ865" s="399"/>
      <c r="QQR865" s="399"/>
      <c r="QQS865" s="399"/>
      <c r="QQT865" s="399"/>
      <c r="QQU865" s="399"/>
      <c r="QQV865" s="399"/>
      <c r="QQW865" s="399"/>
      <c r="QQX865" s="399"/>
      <c r="QQY865" s="399"/>
      <c r="QQZ865" s="399"/>
      <c r="QRA865" s="399"/>
      <c r="QRB865" s="399"/>
      <c r="QRC865" s="399"/>
      <c r="QRD865" s="399"/>
      <c r="QRE865" s="399"/>
      <c r="QRF865" s="399"/>
      <c r="QRG865" s="399"/>
      <c r="QRH865" s="399"/>
      <c r="QRI865" s="399"/>
      <c r="QRJ865" s="399"/>
      <c r="QRK865" s="399"/>
      <c r="QRL865" s="399"/>
      <c r="QRM865" s="399"/>
      <c r="QRN865" s="399"/>
      <c r="QRO865" s="399"/>
      <c r="QRP865" s="399"/>
      <c r="QRQ865" s="399"/>
      <c r="QRR865" s="399"/>
      <c r="QRS865" s="399"/>
      <c r="QRT865" s="399"/>
      <c r="QRU865" s="399"/>
      <c r="QRV865" s="399"/>
      <c r="QRW865" s="399"/>
      <c r="QRX865" s="399"/>
      <c r="QRY865" s="399"/>
      <c r="QRZ865" s="399"/>
      <c r="QSA865" s="399"/>
      <c r="QSB865" s="399"/>
      <c r="QSC865" s="399"/>
      <c r="QSD865" s="399"/>
      <c r="QSE865" s="399"/>
      <c r="QSF865" s="399"/>
      <c r="QSG865" s="399"/>
      <c r="QSH865" s="399"/>
      <c r="QSI865" s="399"/>
      <c r="QSJ865" s="399"/>
      <c r="QSK865" s="399"/>
      <c r="QSL865" s="399"/>
      <c r="QSM865" s="399"/>
      <c r="QSN865" s="399"/>
      <c r="QSO865" s="399"/>
      <c r="QSP865" s="399"/>
      <c r="QSQ865" s="399"/>
      <c r="QSR865" s="399"/>
      <c r="QSS865" s="399"/>
      <c r="QST865" s="399"/>
      <c r="QSU865" s="399"/>
      <c r="QSV865" s="399"/>
      <c r="QSW865" s="399"/>
      <c r="QSX865" s="399"/>
      <c r="QSY865" s="399"/>
      <c r="QSZ865" s="399"/>
      <c r="QTA865" s="399"/>
      <c r="QTB865" s="399"/>
      <c r="QTC865" s="399"/>
      <c r="QTD865" s="399"/>
      <c r="QTE865" s="399"/>
      <c r="QTF865" s="399"/>
      <c r="QTG865" s="399"/>
      <c r="QTH865" s="399"/>
      <c r="QTI865" s="399"/>
      <c r="QTJ865" s="399"/>
      <c r="QTK865" s="399"/>
      <c r="QTL865" s="399"/>
      <c r="QTM865" s="399"/>
      <c r="QTN865" s="399"/>
      <c r="QTO865" s="399"/>
      <c r="QTP865" s="399"/>
      <c r="QTQ865" s="399"/>
      <c r="QTR865" s="399"/>
      <c r="QTS865" s="399"/>
      <c r="QTT865" s="399"/>
      <c r="QTU865" s="399"/>
      <c r="QTV865" s="399"/>
      <c r="QTW865" s="399"/>
      <c r="QTX865" s="399"/>
      <c r="QTY865" s="399"/>
      <c r="QTZ865" s="399"/>
      <c r="QUA865" s="399"/>
      <c r="QUB865" s="399"/>
      <c r="QUC865" s="399"/>
      <c r="QUD865" s="399"/>
      <c r="QUE865" s="399"/>
      <c r="QUF865" s="399"/>
      <c r="QUG865" s="399"/>
      <c r="QUH865" s="399"/>
      <c r="QUI865" s="399"/>
      <c r="QUJ865" s="399"/>
      <c r="QUK865" s="399"/>
      <c r="QUL865" s="399"/>
      <c r="QUM865" s="399"/>
      <c r="QUN865" s="399"/>
      <c r="QUO865" s="399"/>
      <c r="QUP865" s="399"/>
      <c r="QUQ865" s="399"/>
      <c r="QUR865" s="399"/>
      <c r="QUS865" s="399"/>
      <c r="QUT865" s="399"/>
      <c r="QUU865" s="399"/>
      <c r="QUV865" s="399"/>
      <c r="QUW865" s="399"/>
      <c r="QUX865" s="399"/>
      <c r="QUY865" s="399"/>
      <c r="QUZ865" s="399"/>
      <c r="QVA865" s="399"/>
      <c r="QVB865" s="399"/>
      <c r="QVC865" s="399"/>
      <c r="QVD865" s="399"/>
      <c r="QVE865" s="399"/>
      <c r="QVF865" s="399"/>
      <c r="QVG865" s="399"/>
      <c r="QVH865" s="399"/>
      <c r="QVI865" s="399"/>
      <c r="QVJ865" s="399"/>
      <c r="QVK865" s="399"/>
      <c r="QVL865" s="399"/>
      <c r="QVM865" s="399"/>
      <c r="QVN865" s="399"/>
      <c r="QVO865" s="399"/>
      <c r="QVP865" s="399"/>
      <c r="QVQ865" s="399"/>
      <c r="QVR865" s="399"/>
      <c r="QVS865" s="399"/>
      <c r="QVT865" s="399"/>
      <c r="QVU865" s="399"/>
      <c r="QVV865" s="399"/>
      <c r="QVW865" s="399"/>
      <c r="QVX865" s="399"/>
      <c r="QVY865" s="399"/>
      <c r="QVZ865" s="399"/>
      <c r="QWA865" s="399"/>
      <c r="QWB865" s="399"/>
      <c r="QWC865" s="399"/>
      <c r="QWD865" s="399"/>
      <c r="QWE865" s="399"/>
      <c r="QWF865" s="399"/>
      <c r="QWG865" s="399"/>
      <c r="QWH865" s="399"/>
      <c r="QWI865" s="399"/>
      <c r="QWJ865" s="399"/>
      <c r="QWK865" s="399"/>
      <c r="QWL865" s="399"/>
      <c r="QWM865" s="399"/>
      <c r="QWN865" s="399"/>
      <c r="QWO865" s="399"/>
      <c r="QWP865" s="399"/>
      <c r="QWQ865" s="399"/>
      <c r="QWR865" s="399"/>
      <c r="QWS865" s="399"/>
      <c r="QWT865" s="399"/>
      <c r="QWU865" s="399"/>
      <c r="QWV865" s="399"/>
      <c r="QWW865" s="399"/>
      <c r="QWX865" s="399"/>
      <c r="QWY865" s="399"/>
      <c r="QWZ865" s="399"/>
      <c r="QXA865" s="399"/>
      <c r="QXB865" s="399"/>
      <c r="QXC865" s="399"/>
      <c r="QXD865" s="399"/>
      <c r="QXE865" s="399"/>
      <c r="QXF865" s="399"/>
      <c r="QXG865" s="399"/>
      <c r="QXH865" s="399"/>
      <c r="QXI865" s="399"/>
      <c r="QXJ865" s="399"/>
      <c r="QXK865" s="399"/>
      <c r="QXL865" s="399"/>
      <c r="QXM865" s="399"/>
      <c r="QXN865" s="399"/>
      <c r="QXO865" s="399"/>
      <c r="QXP865" s="399"/>
      <c r="QXQ865" s="399"/>
      <c r="QXR865" s="399"/>
      <c r="QXS865" s="399"/>
      <c r="QXT865" s="399"/>
      <c r="QXU865" s="399"/>
      <c r="QXV865" s="399"/>
      <c r="QXW865" s="399"/>
      <c r="QXX865" s="399"/>
      <c r="QXY865" s="399"/>
      <c r="QXZ865" s="399"/>
      <c r="QYA865" s="399"/>
      <c r="QYB865" s="399"/>
      <c r="QYC865" s="399"/>
      <c r="QYD865" s="399"/>
      <c r="QYE865" s="399"/>
      <c r="QYF865" s="399"/>
      <c r="QYG865" s="399"/>
      <c r="QYH865" s="399"/>
      <c r="QYI865" s="399"/>
      <c r="QYJ865" s="399"/>
      <c r="QYK865" s="399"/>
      <c r="QYL865" s="399"/>
      <c r="QYM865" s="399"/>
      <c r="QYN865" s="399"/>
      <c r="QYO865" s="399"/>
      <c r="QYP865" s="399"/>
      <c r="QYQ865" s="399"/>
      <c r="QYR865" s="399"/>
      <c r="QYS865" s="399"/>
      <c r="QYT865" s="399"/>
      <c r="QYU865" s="399"/>
      <c r="QYV865" s="399"/>
      <c r="QYW865" s="399"/>
      <c r="QYX865" s="399"/>
      <c r="QYY865" s="399"/>
      <c r="QYZ865" s="399"/>
      <c r="QZA865" s="399"/>
      <c r="QZB865" s="399"/>
      <c r="QZC865" s="399"/>
      <c r="QZD865" s="399"/>
      <c r="QZE865" s="399"/>
      <c r="QZF865" s="399"/>
      <c r="QZG865" s="399"/>
      <c r="QZH865" s="399"/>
      <c r="QZI865" s="399"/>
      <c r="QZJ865" s="399"/>
      <c r="QZK865" s="399"/>
      <c r="QZL865" s="399"/>
      <c r="QZM865" s="399"/>
      <c r="QZN865" s="399"/>
      <c r="QZO865" s="399"/>
      <c r="QZP865" s="399"/>
      <c r="QZQ865" s="399"/>
      <c r="QZR865" s="399"/>
      <c r="QZS865" s="399"/>
      <c r="QZT865" s="399"/>
      <c r="QZU865" s="399"/>
      <c r="QZV865" s="399"/>
      <c r="QZW865" s="399"/>
      <c r="QZX865" s="399"/>
      <c r="QZY865" s="399"/>
      <c r="QZZ865" s="399"/>
      <c r="RAA865" s="399"/>
      <c r="RAB865" s="399"/>
      <c r="RAC865" s="399"/>
      <c r="RAD865" s="399"/>
      <c r="RAE865" s="399"/>
      <c r="RAF865" s="399"/>
      <c r="RAG865" s="399"/>
      <c r="RAH865" s="399"/>
      <c r="RAI865" s="399"/>
      <c r="RAJ865" s="399"/>
      <c r="RAK865" s="399"/>
      <c r="RAL865" s="399"/>
      <c r="RAM865" s="399"/>
      <c r="RAN865" s="399"/>
      <c r="RAO865" s="399"/>
      <c r="RAP865" s="399"/>
      <c r="RAQ865" s="399"/>
      <c r="RAR865" s="399"/>
      <c r="RAS865" s="399"/>
      <c r="RAT865" s="399"/>
      <c r="RAU865" s="399"/>
      <c r="RAV865" s="399"/>
      <c r="RAW865" s="399"/>
      <c r="RAX865" s="399"/>
      <c r="RAY865" s="399"/>
      <c r="RAZ865" s="399"/>
      <c r="RBA865" s="399"/>
      <c r="RBB865" s="399"/>
      <c r="RBC865" s="399"/>
      <c r="RBD865" s="399"/>
      <c r="RBE865" s="399"/>
      <c r="RBF865" s="399"/>
      <c r="RBG865" s="399"/>
      <c r="RBH865" s="399"/>
      <c r="RBI865" s="399"/>
      <c r="RBJ865" s="399"/>
      <c r="RBK865" s="399"/>
      <c r="RBL865" s="399"/>
      <c r="RBM865" s="399"/>
      <c r="RBN865" s="399"/>
      <c r="RBO865" s="399"/>
      <c r="RBP865" s="399"/>
      <c r="RBQ865" s="399"/>
      <c r="RBR865" s="399"/>
      <c r="RBS865" s="399"/>
      <c r="RBT865" s="399"/>
      <c r="RBU865" s="399"/>
      <c r="RBV865" s="399"/>
      <c r="RBW865" s="399"/>
      <c r="RBX865" s="399"/>
      <c r="RBY865" s="399"/>
      <c r="RBZ865" s="399"/>
      <c r="RCA865" s="399"/>
      <c r="RCB865" s="399"/>
      <c r="RCC865" s="399"/>
      <c r="RCD865" s="399"/>
      <c r="RCE865" s="399"/>
      <c r="RCF865" s="399"/>
      <c r="RCG865" s="399"/>
      <c r="RCH865" s="399"/>
      <c r="RCI865" s="399"/>
      <c r="RCJ865" s="399"/>
      <c r="RCK865" s="399"/>
      <c r="RCL865" s="399"/>
      <c r="RCM865" s="399"/>
      <c r="RCN865" s="399"/>
      <c r="RCO865" s="399"/>
      <c r="RCP865" s="399"/>
      <c r="RCQ865" s="399"/>
      <c r="RCR865" s="399"/>
      <c r="RCS865" s="399"/>
      <c r="RCT865" s="399"/>
      <c r="RCU865" s="399"/>
      <c r="RCV865" s="399"/>
      <c r="RCW865" s="399"/>
      <c r="RCX865" s="399"/>
      <c r="RCY865" s="399"/>
      <c r="RCZ865" s="399"/>
      <c r="RDA865" s="399"/>
      <c r="RDB865" s="399"/>
      <c r="RDC865" s="399"/>
      <c r="RDD865" s="399"/>
      <c r="RDE865" s="399"/>
      <c r="RDF865" s="399"/>
      <c r="RDG865" s="399"/>
      <c r="RDH865" s="399"/>
      <c r="RDI865" s="399"/>
      <c r="RDJ865" s="399"/>
      <c r="RDK865" s="399"/>
      <c r="RDL865" s="399"/>
      <c r="RDM865" s="399"/>
      <c r="RDN865" s="399"/>
      <c r="RDO865" s="399"/>
      <c r="RDP865" s="399"/>
      <c r="RDQ865" s="399"/>
      <c r="RDR865" s="399"/>
      <c r="RDS865" s="399"/>
      <c r="RDT865" s="399"/>
      <c r="RDU865" s="399"/>
      <c r="RDV865" s="399"/>
      <c r="RDW865" s="399"/>
      <c r="RDX865" s="399"/>
      <c r="RDY865" s="399"/>
      <c r="RDZ865" s="399"/>
      <c r="REA865" s="399"/>
      <c r="REB865" s="399"/>
      <c r="REC865" s="399"/>
      <c r="RED865" s="399"/>
      <c r="REE865" s="399"/>
      <c r="REF865" s="399"/>
      <c r="REG865" s="399"/>
      <c r="REH865" s="399"/>
      <c r="REI865" s="399"/>
      <c r="REJ865" s="399"/>
      <c r="REK865" s="399"/>
      <c r="REL865" s="399"/>
      <c r="REM865" s="399"/>
      <c r="REN865" s="399"/>
      <c r="REO865" s="399"/>
      <c r="REP865" s="399"/>
      <c r="REQ865" s="399"/>
      <c r="RER865" s="399"/>
      <c r="RES865" s="399"/>
      <c r="RET865" s="399"/>
      <c r="REU865" s="399"/>
      <c r="REV865" s="399"/>
      <c r="REW865" s="399"/>
      <c r="REX865" s="399"/>
      <c r="REY865" s="399"/>
      <c r="REZ865" s="399"/>
      <c r="RFA865" s="399"/>
      <c r="RFB865" s="399"/>
      <c r="RFC865" s="399"/>
      <c r="RFD865" s="399"/>
      <c r="RFE865" s="399"/>
      <c r="RFF865" s="399"/>
      <c r="RFG865" s="399"/>
      <c r="RFH865" s="399"/>
      <c r="RFI865" s="399"/>
      <c r="RFJ865" s="399"/>
      <c r="RFK865" s="399"/>
      <c r="RFL865" s="399"/>
      <c r="RFM865" s="399"/>
      <c r="RFN865" s="399"/>
      <c r="RFO865" s="399"/>
      <c r="RFP865" s="399"/>
      <c r="RFQ865" s="399"/>
      <c r="RFR865" s="399"/>
      <c r="RFS865" s="399"/>
      <c r="RFT865" s="399"/>
      <c r="RFU865" s="399"/>
      <c r="RFV865" s="399"/>
      <c r="RFW865" s="399"/>
      <c r="RFX865" s="399"/>
      <c r="RFY865" s="399"/>
      <c r="RFZ865" s="399"/>
      <c r="RGA865" s="399"/>
      <c r="RGB865" s="399"/>
      <c r="RGC865" s="399"/>
      <c r="RGD865" s="399"/>
      <c r="RGE865" s="399"/>
      <c r="RGF865" s="399"/>
      <c r="RGG865" s="399"/>
      <c r="RGH865" s="399"/>
      <c r="RGI865" s="399"/>
      <c r="RGJ865" s="399"/>
      <c r="RGK865" s="399"/>
      <c r="RGL865" s="399"/>
      <c r="RGM865" s="399"/>
      <c r="RGN865" s="399"/>
      <c r="RGO865" s="399"/>
      <c r="RGP865" s="399"/>
      <c r="RGQ865" s="399"/>
      <c r="RGR865" s="399"/>
      <c r="RGS865" s="399"/>
      <c r="RGT865" s="399"/>
      <c r="RGU865" s="399"/>
      <c r="RGV865" s="399"/>
      <c r="RGW865" s="399"/>
      <c r="RGX865" s="399"/>
      <c r="RGY865" s="399"/>
      <c r="RGZ865" s="399"/>
      <c r="RHA865" s="399"/>
      <c r="RHB865" s="399"/>
      <c r="RHC865" s="399"/>
      <c r="RHD865" s="399"/>
      <c r="RHE865" s="399"/>
      <c r="RHF865" s="399"/>
      <c r="RHG865" s="399"/>
      <c r="RHH865" s="399"/>
      <c r="RHI865" s="399"/>
      <c r="RHJ865" s="399"/>
      <c r="RHK865" s="399"/>
      <c r="RHL865" s="399"/>
      <c r="RHM865" s="399"/>
      <c r="RHN865" s="399"/>
      <c r="RHO865" s="399"/>
      <c r="RHP865" s="399"/>
      <c r="RHQ865" s="399"/>
      <c r="RHR865" s="399"/>
      <c r="RHS865" s="399"/>
      <c r="RHT865" s="399"/>
      <c r="RHU865" s="399"/>
      <c r="RHV865" s="399"/>
      <c r="RHW865" s="399"/>
      <c r="RHX865" s="399"/>
      <c r="RHY865" s="399"/>
      <c r="RHZ865" s="399"/>
      <c r="RIA865" s="399"/>
      <c r="RIB865" s="399"/>
      <c r="RIC865" s="399"/>
      <c r="RID865" s="399"/>
      <c r="RIE865" s="399"/>
      <c r="RIF865" s="399"/>
      <c r="RIG865" s="399"/>
      <c r="RIH865" s="399"/>
      <c r="RII865" s="399"/>
      <c r="RIJ865" s="399"/>
      <c r="RIK865" s="399"/>
      <c r="RIL865" s="399"/>
      <c r="RIM865" s="399"/>
      <c r="RIN865" s="399"/>
      <c r="RIO865" s="399"/>
      <c r="RIP865" s="399"/>
      <c r="RIQ865" s="399"/>
      <c r="RIR865" s="399"/>
      <c r="RIS865" s="399"/>
      <c r="RIT865" s="399"/>
      <c r="RIU865" s="399"/>
      <c r="RIV865" s="399"/>
      <c r="RIW865" s="399"/>
      <c r="RIX865" s="399"/>
      <c r="RIY865" s="399"/>
      <c r="RIZ865" s="399"/>
      <c r="RJA865" s="399"/>
      <c r="RJB865" s="399"/>
      <c r="RJC865" s="399"/>
      <c r="RJD865" s="399"/>
      <c r="RJE865" s="399"/>
      <c r="RJF865" s="399"/>
      <c r="RJG865" s="399"/>
      <c r="RJH865" s="399"/>
      <c r="RJI865" s="399"/>
      <c r="RJJ865" s="399"/>
      <c r="RJK865" s="399"/>
      <c r="RJL865" s="399"/>
      <c r="RJM865" s="399"/>
      <c r="RJN865" s="399"/>
      <c r="RJO865" s="399"/>
      <c r="RJP865" s="399"/>
      <c r="RJQ865" s="399"/>
      <c r="RJR865" s="399"/>
      <c r="RJS865" s="399"/>
      <c r="RJT865" s="399"/>
      <c r="RJU865" s="399"/>
      <c r="RJV865" s="399"/>
      <c r="RJW865" s="399"/>
      <c r="RJX865" s="399"/>
      <c r="RJY865" s="399"/>
      <c r="RJZ865" s="399"/>
      <c r="RKA865" s="399"/>
      <c r="RKB865" s="399"/>
      <c r="RKC865" s="399"/>
      <c r="RKD865" s="399"/>
      <c r="RKE865" s="399"/>
      <c r="RKF865" s="399"/>
      <c r="RKG865" s="399"/>
      <c r="RKH865" s="399"/>
      <c r="RKI865" s="399"/>
      <c r="RKJ865" s="399"/>
      <c r="RKK865" s="399"/>
      <c r="RKL865" s="399"/>
      <c r="RKM865" s="399"/>
      <c r="RKN865" s="399"/>
      <c r="RKO865" s="399"/>
      <c r="RKP865" s="399"/>
      <c r="RKQ865" s="399"/>
      <c r="RKR865" s="399"/>
      <c r="RKS865" s="399"/>
      <c r="RKT865" s="399"/>
      <c r="RKU865" s="399"/>
      <c r="RKV865" s="399"/>
      <c r="RKW865" s="399"/>
      <c r="RKX865" s="399"/>
      <c r="RKY865" s="399"/>
      <c r="RKZ865" s="399"/>
      <c r="RLA865" s="399"/>
      <c r="RLB865" s="399"/>
      <c r="RLC865" s="399"/>
      <c r="RLD865" s="399"/>
      <c r="RLE865" s="399"/>
      <c r="RLF865" s="399"/>
      <c r="RLG865" s="399"/>
      <c r="RLH865" s="399"/>
      <c r="RLI865" s="399"/>
      <c r="RLJ865" s="399"/>
      <c r="RLK865" s="399"/>
      <c r="RLL865" s="399"/>
      <c r="RLM865" s="399"/>
      <c r="RLN865" s="399"/>
      <c r="RLO865" s="399"/>
      <c r="RLP865" s="399"/>
      <c r="RLQ865" s="399"/>
      <c r="RLR865" s="399"/>
      <c r="RLS865" s="399"/>
      <c r="RLT865" s="399"/>
      <c r="RLU865" s="399"/>
      <c r="RLV865" s="399"/>
      <c r="RLW865" s="399"/>
      <c r="RLX865" s="399"/>
      <c r="RLY865" s="399"/>
      <c r="RLZ865" s="399"/>
      <c r="RMA865" s="399"/>
      <c r="RMB865" s="399"/>
      <c r="RMC865" s="399"/>
      <c r="RMD865" s="399"/>
      <c r="RME865" s="399"/>
      <c r="RMF865" s="399"/>
      <c r="RMG865" s="399"/>
      <c r="RMH865" s="399"/>
      <c r="RMI865" s="399"/>
      <c r="RMJ865" s="399"/>
      <c r="RMK865" s="399"/>
      <c r="RML865" s="399"/>
      <c r="RMM865" s="399"/>
      <c r="RMN865" s="399"/>
      <c r="RMO865" s="399"/>
      <c r="RMP865" s="399"/>
      <c r="RMQ865" s="399"/>
      <c r="RMR865" s="399"/>
      <c r="RMS865" s="399"/>
      <c r="RMT865" s="399"/>
      <c r="RMU865" s="399"/>
      <c r="RMV865" s="399"/>
      <c r="RMW865" s="399"/>
      <c r="RMX865" s="399"/>
      <c r="RMY865" s="399"/>
      <c r="RMZ865" s="399"/>
      <c r="RNA865" s="399"/>
      <c r="RNB865" s="399"/>
      <c r="RNC865" s="399"/>
      <c r="RND865" s="399"/>
      <c r="RNE865" s="399"/>
      <c r="RNF865" s="399"/>
      <c r="RNG865" s="399"/>
      <c r="RNH865" s="399"/>
      <c r="RNI865" s="399"/>
      <c r="RNJ865" s="399"/>
      <c r="RNK865" s="399"/>
      <c r="RNL865" s="399"/>
      <c r="RNM865" s="399"/>
      <c r="RNN865" s="399"/>
      <c r="RNO865" s="399"/>
      <c r="RNP865" s="399"/>
      <c r="RNQ865" s="399"/>
      <c r="RNR865" s="399"/>
      <c r="RNS865" s="399"/>
      <c r="RNT865" s="399"/>
      <c r="RNU865" s="399"/>
      <c r="RNV865" s="399"/>
      <c r="RNW865" s="399"/>
      <c r="RNX865" s="399"/>
      <c r="RNY865" s="399"/>
      <c r="RNZ865" s="399"/>
      <c r="ROA865" s="399"/>
      <c r="ROB865" s="399"/>
      <c r="ROC865" s="399"/>
      <c r="ROD865" s="399"/>
      <c r="ROE865" s="399"/>
      <c r="ROF865" s="399"/>
      <c r="ROG865" s="399"/>
      <c r="ROH865" s="399"/>
      <c r="ROI865" s="399"/>
      <c r="ROJ865" s="399"/>
      <c r="ROK865" s="399"/>
      <c r="ROL865" s="399"/>
      <c r="ROM865" s="399"/>
      <c r="RON865" s="399"/>
      <c r="ROO865" s="399"/>
      <c r="ROP865" s="399"/>
      <c r="ROQ865" s="399"/>
      <c r="ROR865" s="399"/>
      <c r="ROS865" s="399"/>
      <c r="ROT865" s="399"/>
      <c r="ROU865" s="399"/>
      <c r="ROV865" s="399"/>
      <c r="ROW865" s="399"/>
      <c r="ROX865" s="399"/>
      <c r="ROY865" s="399"/>
      <c r="ROZ865" s="399"/>
      <c r="RPA865" s="399"/>
      <c r="RPB865" s="399"/>
      <c r="RPC865" s="399"/>
      <c r="RPD865" s="399"/>
      <c r="RPE865" s="399"/>
      <c r="RPF865" s="399"/>
      <c r="RPG865" s="399"/>
      <c r="RPH865" s="399"/>
      <c r="RPI865" s="399"/>
      <c r="RPJ865" s="399"/>
      <c r="RPK865" s="399"/>
      <c r="RPL865" s="399"/>
      <c r="RPM865" s="399"/>
      <c r="RPN865" s="399"/>
      <c r="RPO865" s="399"/>
      <c r="RPP865" s="399"/>
      <c r="RPQ865" s="399"/>
      <c r="RPR865" s="399"/>
      <c r="RPS865" s="399"/>
      <c r="RPT865" s="399"/>
      <c r="RPU865" s="399"/>
      <c r="RPV865" s="399"/>
      <c r="RPW865" s="399"/>
      <c r="RPX865" s="399"/>
      <c r="RPY865" s="399"/>
      <c r="RPZ865" s="399"/>
      <c r="RQA865" s="399"/>
      <c r="RQB865" s="399"/>
      <c r="RQC865" s="399"/>
      <c r="RQD865" s="399"/>
      <c r="RQE865" s="399"/>
      <c r="RQF865" s="399"/>
      <c r="RQG865" s="399"/>
      <c r="RQH865" s="399"/>
      <c r="RQI865" s="399"/>
      <c r="RQJ865" s="399"/>
      <c r="RQK865" s="399"/>
      <c r="RQL865" s="399"/>
      <c r="RQM865" s="399"/>
      <c r="RQN865" s="399"/>
      <c r="RQO865" s="399"/>
      <c r="RQP865" s="399"/>
      <c r="RQQ865" s="399"/>
      <c r="RQR865" s="399"/>
      <c r="RQS865" s="399"/>
      <c r="RQT865" s="399"/>
      <c r="RQU865" s="399"/>
      <c r="RQV865" s="399"/>
      <c r="RQW865" s="399"/>
      <c r="RQX865" s="399"/>
      <c r="RQY865" s="399"/>
      <c r="RQZ865" s="399"/>
      <c r="RRA865" s="399"/>
      <c r="RRB865" s="399"/>
      <c r="RRC865" s="399"/>
      <c r="RRD865" s="399"/>
      <c r="RRE865" s="399"/>
      <c r="RRF865" s="399"/>
      <c r="RRG865" s="399"/>
      <c r="RRH865" s="399"/>
      <c r="RRI865" s="399"/>
      <c r="RRJ865" s="399"/>
      <c r="RRK865" s="399"/>
      <c r="RRL865" s="399"/>
      <c r="RRM865" s="399"/>
      <c r="RRN865" s="399"/>
      <c r="RRO865" s="399"/>
      <c r="RRP865" s="399"/>
      <c r="RRQ865" s="399"/>
      <c r="RRR865" s="399"/>
      <c r="RRS865" s="399"/>
      <c r="RRT865" s="399"/>
      <c r="RRU865" s="399"/>
      <c r="RRV865" s="399"/>
      <c r="RRW865" s="399"/>
      <c r="RRX865" s="399"/>
      <c r="RRY865" s="399"/>
      <c r="RRZ865" s="399"/>
      <c r="RSA865" s="399"/>
      <c r="RSB865" s="399"/>
      <c r="RSC865" s="399"/>
      <c r="RSD865" s="399"/>
      <c r="RSE865" s="399"/>
      <c r="RSF865" s="399"/>
      <c r="RSG865" s="399"/>
      <c r="RSH865" s="399"/>
      <c r="RSI865" s="399"/>
      <c r="RSJ865" s="399"/>
      <c r="RSK865" s="399"/>
      <c r="RSL865" s="399"/>
      <c r="RSM865" s="399"/>
      <c r="RSN865" s="399"/>
      <c r="RSO865" s="399"/>
      <c r="RSP865" s="399"/>
      <c r="RSQ865" s="399"/>
      <c r="RSR865" s="399"/>
      <c r="RSS865" s="399"/>
      <c r="RST865" s="399"/>
      <c r="RSU865" s="399"/>
      <c r="RSV865" s="399"/>
      <c r="RSW865" s="399"/>
      <c r="RSX865" s="399"/>
      <c r="RSY865" s="399"/>
      <c r="RSZ865" s="399"/>
      <c r="RTA865" s="399"/>
      <c r="RTB865" s="399"/>
      <c r="RTC865" s="399"/>
      <c r="RTD865" s="399"/>
      <c r="RTE865" s="399"/>
      <c r="RTF865" s="399"/>
      <c r="RTG865" s="399"/>
      <c r="RTH865" s="399"/>
      <c r="RTI865" s="399"/>
      <c r="RTJ865" s="399"/>
      <c r="RTK865" s="399"/>
      <c r="RTL865" s="399"/>
      <c r="RTM865" s="399"/>
      <c r="RTN865" s="399"/>
      <c r="RTO865" s="399"/>
      <c r="RTP865" s="399"/>
      <c r="RTQ865" s="399"/>
      <c r="RTR865" s="399"/>
      <c r="RTS865" s="399"/>
      <c r="RTT865" s="399"/>
      <c r="RTU865" s="399"/>
      <c r="RTV865" s="399"/>
      <c r="RTW865" s="399"/>
      <c r="RTX865" s="399"/>
      <c r="RTY865" s="399"/>
      <c r="RTZ865" s="399"/>
      <c r="RUA865" s="399"/>
      <c r="RUB865" s="399"/>
      <c r="RUC865" s="399"/>
      <c r="RUD865" s="399"/>
      <c r="RUE865" s="399"/>
      <c r="RUF865" s="399"/>
      <c r="RUG865" s="399"/>
      <c r="RUH865" s="399"/>
      <c r="RUI865" s="399"/>
      <c r="RUJ865" s="399"/>
      <c r="RUK865" s="399"/>
      <c r="RUL865" s="399"/>
      <c r="RUM865" s="399"/>
      <c r="RUN865" s="399"/>
      <c r="RUO865" s="399"/>
      <c r="RUP865" s="399"/>
      <c r="RUQ865" s="399"/>
      <c r="RUR865" s="399"/>
      <c r="RUS865" s="399"/>
      <c r="RUT865" s="399"/>
      <c r="RUU865" s="399"/>
      <c r="RUV865" s="399"/>
      <c r="RUW865" s="399"/>
      <c r="RUX865" s="399"/>
      <c r="RUY865" s="399"/>
      <c r="RUZ865" s="399"/>
      <c r="RVA865" s="399"/>
      <c r="RVB865" s="399"/>
      <c r="RVC865" s="399"/>
      <c r="RVD865" s="399"/>
      <c r="RVE865" s="399"/>
      <c r="RVF865" s="399"/>
      <c r="RVG865" s="399"/>
      <c r="RVH865" s="399"/>
      <c r="RVI865" s="399"/>
      <c r="RVJ865" s="399"/>
      <c r="RVK865" s="399"/>
      <c r="RVL865" s="399"/>
      <c r="RVM865" s="399"/>
      <c r="RVN865" s="399"/>
      <c r="RVO865" s="399"/>
      <c r="RVP865" s="399"/>
      <c r="RVQ865" s="399"/>
      <c r="RVR865" s="399"/>
      <c r="RVS865" s="399"/>
      <c r="RVT865" s="399"/>
      <c r="RVU865" s="399"/>
      <c r="RVV865" s="399"/>
      <c r="RVW865" s="399"/>
      <c r="RVX865" s="399"/>
      <c r="RVY865" s="399"/>
      <c r="RVZ865" s="399"/>
      <c r="RWA865" s="399"/>
      <c r="RWB865" s="399"/>
      <c r="RWC865" s="399"/>
      <c r="RWD865" s="399"/>
      <c r="RWE865" s="399"/>
      <c r="RWF865" s="399"/>
      <c r="RWG865" s="399"/>
      <c r="RWH865" s="399"/>
      <c r="RWI865" s="399"/>
      <c r="RWJ865" s="399"/>
      <c r="RWK865" s="399"/>
      <c r="RWL865" s="399"/>
      <c r="RWM865" s="399"/>
      <c r="RWN865" s="399"/>
      <c r="RWO865" s="399"/>
      <c r="RWP865" s="399"/>
      <c r="RWQ865" s="399"/>
      <c r="RWR865" s="399"/>
      <c r="RWS865" s="399"/>
      <c r="RWT865" s="399"/>
      <c r="RWU865" s="399"/>
      <c r="RWV865" s="399"/>
      <c r="RWW865" s="399"/>
      <c r="RWX865" s="399"/>
      <c r="RWY865" s="399"/>
      <c r="RWZ865" s="399"/>
      <c r="RXA865" s="399"/>
      <c r="RXB865" s="399"/>
      <c r="RXC865" s="399"/>
      <c r="RXD865" s="399"/>
      <c r="RXE865" s="399"/>
      <c r="RXF865" s="399"/>
      <c r="RXG865" s="399"/>
      <c r="RXH865" s="399"/>
      <c r="RXI865" s="399"/>
      <c r="RXJ865" s="399"/>
      <c r="RXK865" s="399"/>
      <c r="RXL865" s="399"/>
      <c r="RXM865" s="399"/>
      <c r="RXN865" s="399"/>
      <c r="RXO865" s="399"/>
      <c r="RXP865" s="399"/>
      <c r="RXQ865" s="399"/>
      <c r="RXR865" s="399"/>
      <c r="RXS865" s="399"/>
      <c r="RXT865" s="399"/>
      <c r="RXU865" s="399"/>
      <c r="RXV865" s="399"/>
      <c r="RXW865" s="399"/>
      <c r="RXX865" s="399"/>
      <c r="RXY865" s="399"/>
      <c r="RXZ865" s="399"/>
      <c r="RYA865" s="399"/>
      <c r="RYB865" s="399"/>
      <c r="RYC865" s="399"/>
      <c r="RYD865" s="399"/>
      <c r="RYE865" s="399"/>
      <c r="RYF865" s="399"/>
      <c r="RYG865" s="399"/>
      <c r="RYH865" s="399"/>
      <c r="RYI865" s="399"/>
      <c r="RYJ865" s="399"/>
      <c r="RYK865" s="399"/>
      <c r="RYL865" s="399"/>
      <c r="RYM865" s="399"/>
      <c r="RYN865" s="399"/>
      <c r="RYO865" s="399"/>
      <c r="RYP865" s="399"/>
      <c r="RYQ865" s="399"/>
      <c r="RYR865" s="399"/>
      <c r="RYS865" s="399"/>
      <c r="RYT865" s="399"/>
      <c r="RYU865" s="399"/>
      <c r="RYV865" s="399"/>
      <c r="RYW865" s="399"/>
      <c r="RYX865" s="399"/>
      <c r="RYY865" s="399"/>
      <c r="RYZ865" s="399"/>
      <c r="RZA865" s="399"/>
      <c r="RZB865" s="399"/>
      <c r="RZC865" s="399"/>
      <c r="RZD865" s="399"/>
      <c r="RZE865" s="399"/>
      <c r="RZF865" s="399"/>
      <c r="RZG865" s="399"/>
      <c r="RZH865" s="399"/>
      <c r="RZI865" s="399"/>
      <c r="RZJ865" s="399"/>
      <c r="RZK865" s="399"/>
      <c r="RZL865" s="399"/>
      <c r="RZM865" s="399"/>
      <c r="RZN865" s="399"/>
      <c r="RZO865" s="399"/>
      <c r="RZP865" s="399"/>
      <c r="RZQ865" s="399"/>
      <c r="RZR865" s="399"/>
      <c r="RZS865" s="399"/>
      <c r="RZT865" s="399"/>
      <c r="RZU865" s="399"/>
      <c r="RZV865" s="399"/>
      <c r="RZW865" s="399"/>
      <c r="RZX865" s="399"/>
      <c r="RZY865" s="399"/>
      <c r="RZZ865" s="399"/>
      <c r="SAA865" s="399"/>
      <c r="SAB865" s="399"/>
      <c r="SAC865" s="399"/>
      <c r="SAD865" s="399"/>
      <c r="SAE865" s="399"/>
      <c r="SAF865" s="399"/>
      <c r="SAG865" s="399"/>
      <c r="SAH865" s="399"/>
      <c r="SAI865" s="399"/>
      <c r="SAJ865" s="399"/>
      <c r="SAK865" s="399"/>
      <c r="SAL865" s="399"/>
      <c r="SAM865" s="399"/>
      <c r="SAN865" s="399"/>
      <c r="SAO865" s="399"/>
      <c r="SAP865" s="399"/>
      <c r="SAQ865" s="399"/>
      <c r="SAR865" s="399"/>
      <c r="SAS865" s="399"/>
      <c r="SAT865" s="399"/>
      <c r="SAU865" s="399"/>
      <c r="SAV865" s="399"/>
      <c r="SAW865" s="399"/>
      <c r="SAX865" s="399"/>
      <c r="SAY865" s="399"/>
      <c r="SAZ865" s="399"/>
      <c r="SBA865" s="399"/>
      <c r="SBB865" s="399"/>
      <c r="SBC865" s="399"/>
      <c r="SBD865" s="399"/>
      <c r="SBE865" s="399"/>
      <c r="SBF865" s="399"/>
      <c r="SBG865" s="399"/>
      <c r="SBH865" s="399"/>
      <c r="SBI865" s="399"/>
      <c r="SBJ865" s="399"/>
      <c r="SBK865" s="399"/>
      <c r="SBL865" s="399"/>
      <c r="SBM865" s="399"/>
      <c r="SBN865" s="399"/>
      <c r="SBO865" s="399"/>
      <c r="SBP865" s="399"/>
      <c r="SBQ865" s="399"/>
      <c r="SBR865" s="399"/>
      <c r="SBS865" s="399"/>
      <c r="SBT865" s="399"/>
      <c r="SBU865" s="399"/>
      <c r="SBV865" s="399"/>
      <c r="SBW865" s="399"/>
      <c r="SBX865" s="399"/>
      <c r="SBY865" s="399"/>
      <c r="SBZ865" s="399"/>
      <c r="SCA865" s="399"/>
      <c r="SCB865" s="399"/>
      <c r="SCC865" s="399"/>
      <c r="SCD865" s="399"/>
      <c r="SCE865" s="399"/>
      <c r="SCF865" s="399"/>
      <c r="SCG865" s="399"/>
      <c r="SCH865" s="399"/>
      <c r="SCI865" s="399"/>
      <c r="SCJ865" s="399"/>
      <c r="SCK865" s="399"/>
      <c r="SCL865" s="399"/>
      <c r="SCM865" s="399"/>
      <c r="SCN865" s="399"/>
      <c r="SCO865" s="399"/>
      <c r="SCP865" s="399"/>
      <c r="SCQ865" s="399"/>
      <c r="SCR865" s="399"/>
      <c r="SCS865" s="399"/>
      <c r="SCT865" s="399"/>
      <c r="SCU865" s="399"/>
      <c r="SCV865" s="399"/>
      <c r="SCW865" s="399"/>
      <c r="SCX865" s="399"/>
      <c r="SCY865" s="399"/>
      <c r="SCZ865" s="399"/>
      <c r="SDA865" s="399"/>
      <c r="SDB865" s="399"/>
      <c r="SDC865" s="399"/>
      <c r="SDD865" s="399"/>
      <c r="SDE865" s="399"/>
      <c r="SDF865" s="399"/>
      <c r="SDG865" s="399"/>
      <c r="SDH865" s="399"/>
      <c r="SDI865" s="399"/>
      <c r="SDJ865" s="399"/>
      <c r="SDK865" s="399"/>
      <c r="SDL865" s="399"/>
      <c r="SDM865" s="399"/>
      <c r="SDN865" s="399"/>
      <c r="SDO865" s="399"/>
      <c r="SDP865" s="399"/>
      <c r="SDQ865" s="399"/>
      <c r="SDR865" s="399"/>
      <c r="SDS865" s="399"/>
      <c r="SDT865" s="399"/>
      <c r="SDU865" s="399"/>
      <c r="SDV865" s="399"/>
      <c r="SDW865" s="399"/>
      <c r="SDX865" s="399"/>
      <c r="SDY865" s="399"/>
      <c r="SDZ865" s="399"/>
      <c r="SEA865" s="399"/>
      <c r="SEB865" s="399"/>
      <c r="SEC865" s="399"/>
      <c r="SED865" s="399"/>
      <c r="SEE865" s="399"/>
      <c r="SEF865" s="399"/>
      <c r="SEG865" s="399"/>
      <c r="SEH865" s="399"/>
      <c r="SEI865" s="399"/>
      <c r="SEJ865" s="399"/>
      <c r="SEK865" s="399"/>
      <c r="SEL865" s="399"/>
      <c r="SEM865" s="399"/>
      <c r="SEN865" s="399"/>
      <c r="SEO865" s="399"/>
      <c r="SEP865" s="399"/>
      <c r="SEQ865" s="399"/>
      <c r="SER865" s="399"/>
      <c r="SES865" s="399"/>
      <c r="SET865" s="399"/>
      <c r="SEU865" s="399"/>
      <c r="SEV865" s="399"/>
      <c r="SEW865" s="399"/>
      <c r="SEX865" s="399"/>
      <c r="SEY865" s="399"/>
      <c r="SEZ865" s="399"/>
      <c r="SFA865" s="399"/>
      <c r="SFB865" s="399"/>
      <c r="SFC865" s="399"/>
      <c r="SFD865" s="399"/>
      <c r="SFE865" s="399"/>
      <c r="SFF865" s="399"/>
      <c r="SFG865" s="399"/>
      <c r="SFH865" s="399"/>
      <c r="SFI865" s="399"/>
      <c r="SFJ865" s="399"/>
      <c r="SFK865" s="399"/>
      <c r="SFL865" s="399"/>
      <c r="SFM865" s="399"/>
      <c r="SFN865" s="399"/>
      <c r="SFO865" s="399"/>
      <c r="SFP865" s="399"/>
      <c r="SFQ865" s="399"/>
      <c r="SFR865" s="399"/>
      <c r="SFS865" s="399"/>
      <c r="SFT865" s="399"/>
      <c r="SFU865" s="399"/>
      <c r="SFV865" s="399"/>
      <c r="SFW865" s="399"/>
      <c r="SFX865" s="399"/>
      <c r="SFY865" s="399"/>
      <c r="SFZ865" s="399"/>
      <c r="SGA865" s="399"/>
      <c r="SGB865" s="399"/>
      <c r="SGC865" s="399"/>
      <c r="SGD865" s="399"/>
      <c r="SGE865" s="399"/>
      <c r="SGF865" s="399"/>
      <c r="SGG865" s="399"/>
      <c r="SGH865" s="399"/>
      <c r="SGI865" s="399"/>
      <c r="SGJ865" s="399"/>
      <c r="SGK865" s="399"/>
      <c r="SGL865" s="399"/>
      <c r="SGM865" s="399"/>
      <c r="SGN865" s="399"/>
      <c r="SGO865" s="399"/>
      <c r="SGP865" s="399"/>
      <c r="SGQ865" s="399"/>
      <c r="SGR865" s="399"/>
      <c r="SGS865" s="399"/>
      <c r="SGT865" s="399"/>
      <c r="SGU865" s="399"/>
      <c r="SGV865" s="399"/>
      <c r="SGW865" s="399"/>
      <c r="SGX865" s="399"/>
      <c r="SGY865" s="399"/>
      <c r="SGZ865" s="399"/>
      <c r="SHA865" s="399"/>
      <c r="SHB865" s="399"/>
      <c r="SHC865" s="399"/>
      <c r="SHD865" s="399"/>
      <c r="SHE865" s="399"/>
      <c r="SHF865" s="399"/>
      <c r="SHG865" s="399"/>
      <c r="SHH865" s="399"/>
      <c r="SHI865" s="399"/>
      <c r="SHJ865" s="399"/>
      <c r="SHK865" s="399"/>
      <c r="SHL865" s="399"/>
      <c r="SHM865" s="399"/>
      <c r="SHN865" s="399"/>
      <c r="SHO865" s="399"/>
      <c r="SHP865" s="399"/>
      <c r="SHQ865" s="399"/>
      <c r="SHR865" s="399"/>
      <c r="SHS865" s="399"/>
      <c r="SHT865" s="399"/>
      <c r="SHU865" s="399"/>
      <c r="SHV865" s="399"/>
      <c r="SHW865" s="399"/>
      <c r="SHX865" s="399"/>
      <c r="SHY865" s="399"/>
      <c r="SHZ865" s="399"/>
      <c r="SIA865" s="399"/>
      <c r="SIB865" s="399"/>
      <c r="SIC865" s="399"/>
      <c r="SID865" s="399"/>
      <c r="SIE865" s="399"/>
      <c r="SIF865" s="399"/>
      <c r="SIG865" s="399"/>
      <c r="SIH865" s="399"/>
      <c r="SII865" s="399"/>
      <c r="SIJ865" s="399"/>
      <c r="SIK865" s="399"/>
      <c r="SIL865" s="399"/>
      <c r="SIM865" s="399"/>
      <c r="SIN865" s="399"/>
      <c r="SIO865" s="399"/>
      <c r="SIP865" s="399"/>
      <c r="SIQ865" s="399"/>
      <c r="SIR865" s="399"/>
      <c r="SIS865" s="399"/>
      <c r="SIT865" s="399"/>
      <c r="SIU865" s="399"/>
      <c r="SIV865" s="399"/>
      <c r="SIW865" s="399"/>
      <c r="SIX865" s="399"/>
      <c r="SIY865" s="399"/>
      <c r="SIZ865" s="399"/>
      <c r="SJA865" s="399"/>
      <c r="SJB865" s="399"/>
      <c r="SJC865" s="399"/>
      <c r="SJD865" s="399"/>
      <c r="SJE865" s="399"/>
      <c r="SJF865" s="399"/>
      <c r="SJG865" s="399"/>
      <c r="SJH865" s="399"/>
      <c r="SJI865" s="399"/>
      <c r="SJJ865" s="399"/>
      <c r="SJK865" s="399"/>
      <c r="SJL865" s="399"/>
      <c r="SJM865" s="399"/>
      <c r="SJN865" s="399"/>
      <c r="SJO865" s="399"/>
      <c r="SJP865" s="399"/>
      <c r="SJQ865" s="399"/>
      <c r="SJR865" s="399"/>
      <c r="SJS865" s="399"/>
      <c r="SJT865" s="399"/>
      <c r="SJU865" s="399"/>
      <c r="SJV865" s="399"/>
      <c r="SJW865" s="399"/>
      <c r="SJX865" s="399"/>
      <c r="SJY865" s="399"/>
      <c r="SJZ865" s="399"/>
      <c r="SKA865" s="399"/>
      <c r="SKB865" s="399"/>
      <c r="SKC865" s="399"/>
      <c r="SKD865" s="399"/>
      <c r="SKE865" s="399"/>
      <c r="SKF865" s="399"/>
      <c r="SKG865" s="399"/>
      <c r="SKH865" s="399"/>
      <c r="SKI865" s="399"/>
      <c r="SKJ865" s="399"/>
      <c r="SKK865" s="399"/>
      <c r="SKL865" s="399"/>
      <c r="SKM865" s="399"/>
      <c r="SKN865" s="399"/>
      <c r="SKO865" s="399"/>
      <c r="SKP865" s="399"/>
      <c r="SKQ865" s="399"/>
      <c r="SKR865" s="399"/>
      <c r="SKS865" s="399"/>
      <c r="SKT865" s="399"/>
      <c r="SKU865" s="399"/>
      <c r="SKV865" s="399"/>
      <c r="SKW865" s="399"/>
      <c r="SKX865" s="399"/>
      <c r="SKY865" s="399"/>
      <c r="SKZ865" s="399"/>
      <c r="SLA865" s="399"/>
      <c r="SLB865" s="399"/>
      <c r="SLC865" s="399"/>
      <c r="SLD865" s="399"/>
      <c r="SLE865" s="399"/>
      <c r="SLF865" s="399"/>
      <c r="SLG865" s="399"/>
      <c r="SLH865" s="399"/>
      <c r="SLI865" s="399"/>
      <c r="SLJ865" s="399"/>
      <c r="SLK865" s="399"/>
      <c r="SLL865" s="399"/>
      <c r="SLM865" s="399"/>
      <c r="SLN865" s="399"/>
      <c r="SLO865" s="399"/>
      <c r="SLP865" s="399"/>
      <c r="SLQ865" s="399"/>
      <c r="SLR865" s="399"/>
      <c r="SLS865" s="399"/>
      <c r="SLT865" s="399"/>
      <c r="SLU865" s="399"/>
      <c r="SLV865" s="399"/>
      <c r="SLW865" s="399"/>
      <c r="SLX865" s="399"/>
      <c r="SLY865" s="399"/>
      <c r="SLZ865" s="399"/>
      <c r="SMA865" s="399"/>
      <c r="SMB865" s="399"/>
      <c r="SMC865" s="399"/>
      <c r="SMD865" s="399"/>
      <c r="SME865" s="399"/>
      <c r="SMF865" s="399"/>
      <c r="SMG865" s="399"/>
      <c r="SMH865" s="399"/>
      <c r="SMI865" s="399"/>
      <c r="SMJ865" s="399"/>
      <c r="SMK865" s="399"/>
      <c r="SML865" s="399"/>
      <c r="SMM865" s="399"/>
      <c r="SMN865" s="399"/>
      <c r="SMO865" s="399"/>
      <c r="SMP865" s="399"/>
      <c r="SMQ865" s="399"/>
      <c r="SMR865" s="399"/>
      <c r="SMS865" s="399"/>
      <c r="SMT865" s="399"/>
      <c r="SMU865" s="399"/>
      <c r="SMV865" s="399"/>
      <c r="SMW865" s="399"/>
      <c r="SMX865" s="399"/>
      <c r="SMY865" s="399"/>
      <c r="SMZ865" s="399"/>
      <c r="SNA865" s="399"/>
      <c r="SNB865" s="399"/>
      <c r="SNC865" s="399"/>
      <c r="SND865" s="399"/>
      <c r="SNE865" s="399"/>
      <c r="SNF865" s="399"/>
      <c r="SNG865" s="399"/>
      <c r="SNH865" s="399"/>
      <c r="SNI865" s="399"/>
      <c r="SNJ865" s="399"/>
      <c r="SNK865" s="399"/>
      <c r="SNL865" s="399"/>
      <c r="SNM865" s="399"/>
      <c r="SNN865" s="399"/>
      <c r="SNO865" s="399"/>
      <c r="SNP865" s="399"/>
      <c r="SNQ865" s="399"/>
      <c r="SNR865" s="399"/>
      <c r="SNS865" s="399"/>
      <c r="SNT865" s="399"/>
      <c r="SNU865" s="399"/>
      <c r="SNV865" s="399"/>
      <c r="SNW865" s="399"/>
      <c r="SNX865" s="399"/>
      <c r="SNY865" s="399"/>
      <c r="SNZ865" s="399"/>
      <c r="SOA865" s="399"/>
      <c r="SOB865" s="399"/>
      <c r="SOC865" s="399"/>
      <c r="SOD865" s="399"/>
      <c r="SOE865" s="399"/>
      <c r="SOF865" s="399"/>
      <c r="SOG865" s="399"/>
      <c r="SOH865" s="399"/>
      <c r="SOI865" s="399"/>
      <c r="SOJ865" s="399"/>
      <c r="SOK865" s="399"/>
      <c r="SOL865" s="399"/>
      <c r="SOM865" s="399"/>
      <c r="SON865" s="399"/>
      <c r="SOO865" s="399"/>
      <c r="SOP865" s="399"/>
      <c r="SOQ865" s="399"/>
      <c r="SOR865" s="399"/>
      <c r="SOS865" s="399"/>
      <c r="SOT865" s="399"/>
      <c r="SOU865" s="399"/>
      <c r="SOV865" s="399"/>
      <c r="SOW865" s="399"/>
      <c r="SOX865" s="399"/>
      <c r="SOY865" s="399"/>
      <c r="SOZ865" s="399"/>
      <c r="SPA865" s="399"/>
      <c r="SPB865" s="399"/>
      <c r="SPC865" s="399"/>
      <c r="SPD865" s="399"/>
      <c r="SPE865" s="399"/>
      <c r="SPF865" s="399"/>
      <c r="SPG865" s="399"/>
      <c r="SPH865" s="399"/>
      <c r="SPI865" s="399"/>
      <c r="SPJ865" s="399"/>
      <c r="SPK865" s="399"/>
      <c r="SPL865" s="399"/>
      <c r="SPM865" s="399"/>
      <c r="SPN865" s="399"/>
      <c r="SPO865" s="399"/>
      <c r="SPP865" s="399"/>
      <c r="SPQ865" s="399"/>
      <c r="SPR865" s="399"/>
      <c r="SPS865" s="399"/>
      <c r="SPT865" s="399"/>
      <c r="SPU865" s="399"/>
      <c r="SPV865" s="399"/>
      <c r="SPW865" s="399"/>
      <c r="SPX865" s="399"/>
      <c r="SPY865" s="399"/>
      <c r="SPZ865" s="399"/>
      <c r="SQA865" s="399"/>
      <c r="SQB865" s="399"/>
      <c r="SQC865" s="399"/>
      <c r="SQD865" s="399"/>
      <c r="SQE865" s="399"/>
      <c r="SQF865" s="399"/>
      <c r="SQG865" s="399"/>
      <c r="SQH865" s="399"/>
      <c r="SQI865" s="399"/>
      <c r="SQJ865" s="399"/>
      <c r="SQK865" s="399"/>
      <c r="SQL865" s="399"/>
      <c r="SQM865" s="399"/>
      <c r="SQN865" s="399"/>
      <c r="SQO865" s="399"/>
      <c r="SQP865" s="399"/>
      <c r="SQQ865" s="399"/>
      <c r="SQR865" s="399"/>
      <c r="SQS865" s="399"/>
      <c r="SQT865" s="399"/>
      <c r="SQU865" s="399"/>
      <c r="SQV865" s="399"/>
      <c r="SQW865" s="399"/>
      <c r="SQX865" s="399"/>
      <c r="SQY865" s="399"/>
      <c r="SQZ865" s="399"/>
      <c r="SRA865" s="399"/>
      <c r="SRB865" s="399"/>
      <c r="SRC865" s="399"/>
      <c r="SRD865" s="399"/>
      <c r="SRE865" s="399"/>
      <c r="SRF865" s="399"/>
      <c r="SRG865" s="399"/>
      <c r="SRH865" s="399"/>
      <c r="SRI865" s="399"/>
      <c r="SRJ865" s="399"/>
      <c r="SRK865" s="399"/>
      <c r="SRL865" s="399"/>
      <c r="SRM865" s="399"/>
      <c r="SRN865" s="399"/>
      <c r="SRO865" s="399"/>
      <c r="SRP865" s="399"/>
      <c r="SRQ865" s="399"/>
      <c r="SRR865" s="399"/>
      <c r="SRS865" s="399"/>
      <c r="SRT865" s="399"/>
      <c r="SRU865" s="399"/>
      <c r="SRV865" s="399"/>
      <c r="SRW865" s="399"/>
      <c r="SRX865" s="399"/>
      <c r="SRY865" s="399"/>
      <c r="SRZ865" s="399"/>
      <c r="SSA865" s="399"/>
      <c r="SSB865" s="399"/>
      <c r="SSC865" s="399"/>
      <c r="SSD865" s="399"/>
      <c r="SSE865" s="399"/>
      <c r="SSF865" s="399"/>
      <c r="SSG865" s="399"/>
      <c r="SSH865" s="399"/>
      <c r="SSI865" s="399"/>
      <c r="SSJ865" s="399"/>
      <c r="SSK865" s="399"/>
      <c r="SSL865" s="399"/>
      <c r="SSM865" s="399"/>
      <c r="SSN865" s="399"/>
      <c r="SSO865" s="399"/>
      <c r="SSP865" s="399"/>
      <c r="SSQ865" s="399"/>
      <c r="SSR865" s="399"/>
      <c r="SSS865" s="399"/>
      <c r="SST865" s="399"/>
      <c r="SSU865" s="399"/>
      <c r="SSV865" s="399"/>
      <c r="SSW865" s="399"/>
      <c r="SSX865" s="399"/>
      <c r="SSY865" s="399"/>
      <c r="SSZ865" s="399"/>
      <c r="STA865" s="399"/>
      <c r="STB865" s="399"/>
      <c r="STC865" s="399"/>
      <c r="STD865" s="399"/>
      <c r="STE865" s="399"/>
      <c r="STF865" s="399"/>
      <c r="STG865" s="399"/>
      <c r="STH865" s="399"/>
      <c r="STI865" s="399"/>
      <c r="STJ865" s="399"/>
      <c r="STK865" s="399"/>
      <c r="STL865" s="399"/>
      <c r="STM865" s="399"/>
      <c r="STN865" s="399"/>
      <c r="STO865" s="399"/>
      <c r="STP865" s="399"/>
      <c r="STQ865" s="399"/>
      <c r="STR865" s="399"/>
      <c r="STS865" s="399"/>
      <c r="STT865" s="399"/>
      <c r="STU865" s="399"/>
      <c r="STV865" s="399"/>
      <c r="STW865" s="399"/>
      <c r="STX865" s="399"/>
      <c r="STY865" s="399"/>
      <c r="STZ865" s="399"/>
      <c r="SUA865" s="399"/>
      <c r="SUB865" s="399"/>
      <c r="SUC865" s="399"/>
      <c r="SUD865" s="399"/>
      <c r="SUE865" s="399"/>
      <c r="SUF865" s="399"/>
      <c r="SUG865" s="399"/>
      <c r="SUH865" s="399"/>
      <c r="SUI865" s="399"/>
      <c r="SUJ865" s="399"/>
      <c r="SUK865" s="399"/>
      <c r="SUL865" s="399"/>
      <c r="SUM865" s="399"/>
      <c r="SUN865" s="399"/>
      <c r="SUO865" s="399"/>
      <c r="SUP865" s="399"/>
      <c r="SUQ865" s="399"/>
      <c r="SUR865" s="399"/>
      <c r="SUS865" s="399"/>
      <c r="SUT865" s="399"/>
      <c r="SUU865" s="399"/>
      <c r="SUV865" s="399"/>
      <c r="SUW865" s="399"/>
      <c r="SUX865" s="399"/>
      <c r="SUY865" s="399"/>
      <c r="SUZ865" s="399"/>
      <c r="SVA865" s="399"/>
      <c r="SVB865" s="399"/>
      <c r="SVC865" s="399"/>
      <c r="SVD865" s="399"/>
      <c r="SVE865" s="399"/>
      <c r="SVF865" s="399"/>
      <c r="SVG865" s="399"/>
      <c r="SVH865" s="399"/>
      <c r="SVI865" s="399"/>
      <c r="SVJ865" s="399"/>
      <c r="SVK865" s="399"/>
      <c r="SVL865" s="399"/>
      <c r="SVM865" s="399"/>
      <c r="SVN865" s="399"/>
      <c r="SVO865" s="399"/>
      <c r="SVP865" s="399"/>
      <c r="SVQ865" s="399"/>
      <c r="SVR865" s="399"/>
      <c r="SVS865" s="399"/>
      <c r="SVT865" s="399"/>
      <c r="SVU865" s="399"/>
      <c r="SVV865" s="399"/>
      <c r="SVW865" s="399"/>
      <c r="SVX865" s="399"/>
      <c r="SVY865" s="399"/>
      <c r="SVZ865" s="399"/>
      <c r="SWA865" s="399"/>
      <c r="SWB865" s="399"/>
      <c r="SWC865" s="399"/>
      <c r="SWD865" s="399"/>
      <c r="SWE865" s="399"/>
      <c r="SWF865" s="399"/>
      <c r="SWG865" s="399"/>
      <c r="SWH865" s="399"/>
      <c r="SWI865" s="399"/>
      <c r="SWJ865" s="399"/>
      <c r="SWK865" s="399"/>
      <c r="SWL865" s="399"/>
      <c r="SWM865" s="399"/>
      <c r="SWN865" s="399"/>
      <c r="SWO865" s="399"/>
      <c r="SWP865" s="399"/>
      <c r="SWQ865" s="399"/>
      <c r="SWR865" s="399"/>
      <c r="SWS865" s="399"/>
      <c r="SWT865" s="399"/>
      <c r="SWU865" s="399"/>
      <c r="SWV865" s="399"/>
      <c r="SWW865" s="399"/>
      <c r="SWX865" s="399"/>
      <c r="SWY865" s="399"/>
      <c r="SWZ865" s="399"/>
      <c r="SXA865" s="399"/>
      <c r="SXB865" s="399"/>
      <c r="SXC865" s="399"/>
      <c r="SXD865" s="399"/>
      <c r="SXE865" s="399"/>
      <c r="SXF865" s="399"/>
      <c r="SXG865" s="399"/>
      <c r="SXH865" s="399"/>
      <c r="SXI865" s="399"/>
      <c r="SXJ865" s="399"/>
      <c r="SXK865" s="399"/>
      <c r="SXL865" s="399"/>
      <c r="SXM865" s="399"/>
      <c r="SXN865" s="399"/>
      <c r="SXO865" s="399"/>
      <c r="SXP865" s="399"/>
      <c r="SXQ865" s="399"/>
      <c r="SXR865" s="399"/>
      <c r="SXS865" s="399"/>
      <c r="SXT865" s="399"/>
      <c r="SXU865" s="399"/>
      <c r="SXV865" s="399"/>
      <c r="SXW865" s="399"/>
      <c r="SXX865" s="399"/>
      <c r="SXY865" s="399"/>
      <c r="SXZ865" s="399"/>
      <c r="SYA865" s="399"/>
      <c r="SYB865" s="399"/>
      <c r="SYC865" s="399"/>
      <c r="SYD865" s="399"/>
      <c r="SYE865" s="399"/>
      <c r="SYF865" s="399"/>
      <c r="SYG865" s="399"/>
      <c r="SYH865" s="399"/>
      <c r="SYI865" s="399"/>
      <c r="SYJ865" s="399"/>
      <c r="SYK865" s="399"/>
      <c r="SYL865" s="399"/>
      <c r="SYM865" s="399"/>
      <c r="SYN865" s="399"/>
      <c r="SYO865" s="399"/>
      <c r="SYP865" s="399"/>
      <c r="SYQ865" s="399"/>
      <c r="SYR865" s="399"/>
      <c r="SYS865" s="399"/>
      <c r="SYT865" s="399"/>
      <c r="SYU865" s="399"/>
      <c r="SYV865" s="399"/>
      <c r="SYW865" s="399"/>
      <c r="SYX865" s="399"/>
      <c r="SYY865" s="399"/>
      <c r="SYZ865" s="399"/>
      <c r="SZA865" s="399"/>
      <c r="SZB865" s="399"/>
      <c r="SZC865" s="399"/>
      <c r="SZD865" s="399"/>
      <c r="SZE865" s="399"/>
      <c r="SZF865" s="399"/>
      <c r="SZG865" s="399"/>
      <c r="SZH865" s="399"/>
      <c r="SZI865" s="399"/>
      <c r="SZJ865" s="399"/>
      <c r="SZK865" s="399"/>
      <c r="SZL865" s="399"/>
      <c r="SZM865" s="399"/>
      <c r="SZN865" s="399"/>
      <c r="SZO865" s="399"/>
      <c r="SZP865" s="399"/>
      <c r="SZQ865" s="399"/>
      <c r="SZR865" s="399"/>
      <c r="SZS865" s="399"/>
      <c r="SZT865" s="399"/>
      <c r="SZU865" s="399"/>
      <c r="SZV865" s="399"/>
      <c r="SZW865" s="399"/>
      <c r="SZX865" s="399"/>
      <c r="SZY865" s="399"/>
      <c r="SZZ865" s="399"/>
      <c r="TAA865" s="399"/>
      <c r="TAB865" s="399"/>
      <c r="TAC865" s="399"/>
      <c r="TAD865" s="399"/>
      <c r="TAE865" s="399"/>
      <c r="TAF865" s="399"/>
      <c r="TAG865" s="399"/>
      <c r="TAH865" s="399"/>
      <c r="TAI865" s="399"/>
      <c r="TAJ865" s="399"/>
      <c r="TAK865" s="399"/>
      <c r="TAL865" s="399"/>
      <c r="TAM865" s="399"/>
      <c r="TAN865" s="399"/>
      <c r="TAO865" s="399"/>
      <c r="TAP865" s="399"/>
      <c r="TAQ865" s="399"/>
      <c r="TAR865" s="399"/>
      <c r="TAS865" s="399"/>
      <c r="TAT865" s="399"/>
      <c r="TAU865" s="399"/>
      <c r="TAV865" s="399"/>
      <c r="TAW865" s="399"/>
      <c r="TAX865" s="399"/>
      <c r="TAY865" s="399"/>
      <c r="TAZ865" s="399"/>
      <c r="TBA865" s="399"/>
      <c r="TBB865" s="399"/>
      <c r="TBC865" s="399"/>
      <c r="TBD865" s="399"/>
      <c r="TBE865" s="399"/>
      <c r="TBF865" s="399"/>
      <c r="TBG865" s="399"/>
      <c r="TBH865" s="399"/>
      <c r="TBI865" s="399"/>
      <c r="TBJ865" s="399"/>
      <c r="TBK865" s="399"/>
      <c r="TBL865" s="399"/>
      <c r="TBM865" s="399"/>
      <c r="TBN865" s="399"/>
      <c r="TBO865" s="399"/>
      <c r="TBP865" s="399"/>
      <c r="TBQ865" s="399"/>
      <c r="TBR865" s="399"/>
      <c r="TBS865" s="399"/>
      <c r="TBT865" s="399"/>
      <c r="TBU865" s="399"/>
      <c r="TBV865" s="399"/>
      <c r="TBW865" s="399"/>
      <c r="TBX865" s="399"/>
      <c r="TBY865" s="399"/>
      <c r="TBZ865" s="399"/>
      <c r="TCA865" s="399"/>
      <c r="TCB865" s="399"/>
      <c r="TCC865" s="399"/>
      <c r="TCD865" s="399"/>
      <c r="TCE865" s="399"/>
      <c r="TCF865" s="399"/>
      <c r="TCG865" s="399"/>
      <c r="TCH865" s="399"/>
      <c r="TCI865" s="399"/>
      <c r="TCJ865" s="399"/>
      <c r="TCK865" s="399"/>
      <c r="TCL865" s="399"/>
      <c r="TCM865" s="399"/>
      <c r="TCN865" s="399"/>
      <c r="TCO865" s="399"/>
      <c r="TCP865" s="399"/>
      <c r="TCQ865" s="399"/>
      <c r="TCR865" s="399"/>
      <c r="TCS865" s="399"/>
      <c r="TCT865" s="399"/>
      <c r="TCU865" s="399"/>
      <c r="TCV865" s="399"/>
      <c r="TCW865" s="399"/>
      <c r="TCX865" s="399"/>
      <c r="TCY865" s="399"/>
      <c r="TCZ865" s="399"/>
      <c r="TDA865" s="399"/>
      <c r="TDB865" s="399"/>
      <c r="TDC865" s="399"/>
      <c r="TDD865" s="399"/>
      <c r="TDE865" s="399"/>
      <c r="TDF865" s="399"/>
      <c r="TDG865" s="399"/>
      <c r="TDH865" s="399"/>
      <c r="TDI865" s="399"/>
      <c r="TDJ865" s="399"/>
      <c r="TDK865" s="399"/>
      <c r="TDL865" s="399"/>
      <c r="TDM865" s="399"/>
      <c r="TDN865" s="399"/>
      <c r="TDO865" s="399"/>
      <c r="TDP865" s="399"/>
      <c r="TDQ865" s="399"/>
      <c r="TDR865" s="399"/>
      <c r="TDS865" s="399"/>
      <c r="TDT865" s="399"/>
      <c r="TDU865" s="399"/>
      <c r="TDV865" s="399"/>
      <c r="TDW865" s="399"/>
      <c r="TDX865" s="399"/>
      <c r="TDY865" s="399"/>
      <c r="TDZ865" s="399"/>
      <c r="TEA865" s="399"/>
      <c r="TEB865" s="399"/>
      <c r="TEC865" s="399"/>
      <c r="TED865" s="399"/>
      <c r="TEE865" s="399"/>
      <c r="TEF865" s="399"/>
      <c r="TEG865" s="399"/>
      <c r="TEH865" s="399"/>
      <c r="TEI865" s="399"/>
      <c r="TEJ865" s="399"/>
      <c r="TEK865" s="399"/>
      <c r="TEL865" s="399"/>
      <c r="TEM865" s="399"/>
      <c r="TEN865" s="399"/>
      <c r="TEO865" s="399"/>
      <c r="TEP865" s="399"/>
      <c r="TEQ865" s="399"/>
      <c r="TER865" s="399"/>
      <c r="TES865" s="399"/>
      <c r="TET865" s="399"/>
      <c r="TEU865" s="399"/>
      <c r="TEV865" s="399"/>
      <c r="TEW865" s="399"/>
      <c r="TEX865" s="399"/>
      <c r="TEY865" s="399"/>
      <c r="TEZ865" s="399"/>
      <c r="TFA865" s="399"/>
      <c r="TFB865" s="399"/>
      <c r="TFC865" s="399"/>
      <c r="TFD865" s="399"/>
      <c r="TFE865" s="399"/>
      <c r="TFF865" s="399"/>
      <c r="TFG865" s="399"/>
      <c r="TFH865" s="399"/>
      <c r="TFI865" s="399"/>
      <c r="TFJ865" s="399"/>
      <c r="TFK865" s="399"/>
      <c r="TFL865" s="399"/>
      <c r="TFM865" s="399"/>
      <c r="TFN865" s="399"/>
      <c r="TFO865" s="399"/>
      <c r="TFP865" s="399"/>
      <c r="TFQ865" s="399"/>
      <c r="TFR865" s="399"/>
      <c r="TFS865" s="399"/>
      <c r="TFT865" s="399"/>
      <c r="TFU865" s="399"/>
      <c r="TFV865" s="399"/>
      <c r="TFW865" s="399"/>
      <c r="TFX865" s="399"/>
      <c r="TFY865" s="399"/>
      <c r="TFZ865" s="399"/>
      <c r="TGA865" s="399"/>
      <c r="TGB865" s="399"/>
      <c r="TGC865" s="399"/>
      <c r="TGD865" s="399"/>
      <c r="TGE865" s="399"/>
      <c r="TGF865" s="399"/>
      <c r="TGG865" s="399"/>
      <c r="TGH865" s="399"/>
      <c r="TGI865" s="399"/>
      <c r="TGJ865" s="399"/>
      <c r="TGK865" s="399"/>
      <c r="TGL865" s="399"/>
      <c r="TGM865" s="399"/>
      <c r="TGN865" s="399"/>
      <c r="TGO865" s="399"/>
      <c r="TGP865" s="399"/>
      <c r="TGQ865" s="399"/>
      <c r="TGR865" s="399"/>
      <c r="TGS865" s="399"/>
      <c r="TGT865" s="399"/>
      <c r="TGU865" s="399"/>
      <c r="TGV865" s="399"/>
      <c r="TGW865" s="399"/>
      <c r="TGX865" s="399"/>
      <c r="TGY865" s="399"/>
      <c r="TGZ865" s="399"/>
      <c r="THA865" s="399"/>
      <c r="THB865" s="399"/>
      <c r="THC865" s="399"/>
      <c r="THD865" s="399"/>
      <c r="THE865" s="399"/>
      <c r="THF865" s="399"/>
      <c r="THG865" s="399"/>
      <c r="THH865" s="399"/>
      <c r="THI865" s="399"/>
      <c r="THJ865" s="399"/>
      <c r="THK865" s="399"/>
      <c r="THL865" s="399"/>
      <c r="THM865" s="399"/>
      <c r="THN865" s="399"/>
      <c r="THO865" s="399"/>
      <c r="THP865" s="399"/>
      <c r="THQ865" s="399"/>
      <c r="THR865" s="399"/>
      <c r="THS865" s="399"/>
      <c r="THT865" s="399"/>
      <c r="THU865" s="399"/>
      <c r="THV865" s="399"/>
      <c r="THW865" s="399"/>
      <c r="THX865" s="399"/>
      <c r="THY865" s="399"/>
      <c r="THZ865" s="399"/>
      <c r="TIA865" s="399"/>
      <c r="TIB865" s="399"/>
      <c r="TIC865" s="399"/>
      <c r="TID865" s="399"/>
      <c r="TIE865" s="399"/>
      <c r="TIF865" s="399"/>
      <c r="TIG865" s="399"/>
      <c r="TIH865" s="399"/>
      <c r="TII865" s="399"/>
      <c r="TIJ865" s="399"/>
      <c r="TIK865" s="399"/>
      <c r="TIL865" s="399"/>
      <c r="TIM865" s="399"/>
      <c r="TIN865" s="399"/>
      <c r="TIO865" s="399"/>
      <c r="TIP865" s="399"/>
      <c r="TIQ865" s="399"/>
      <c r="TIR865" s="399"/>
      <c r="TIS865" s="399"/>
      <c r="TIT865" s="399"/>
      <c r="TIU865" s="399"/>
      <c r="TIV865" s="399"/>
      <c r="TIW865" s="399"/>
      <c r="TIX865" s="399"/>
      <c r="TIY865" s="399"/>
      <c r="TIZ865" s="399"/>
      <c r="TJA865" s="399"/>
      <c r="TJB865" s="399"/>
      <c r="TJC865" s="399"/>
      <c r="TJD865" s="399"/>
      <c r="TJE865" s="399"/>
      <c r="TJF865" s="399"/>
      <c r="TJG865" s="399"/>
      <c r="TJH865" s="399"/>
      <c r="TJI865" s="399"/>
      <c r="TJJ865" s="399"/>
      <c r="TJK865" s="399"/>
      <c r="TJL865" s="399"/>
      <c r="TJM865" s="399"/>
      <c r="TJN865" s="399"/>
      <c r="TJO865" s="399"/>
      <c r="TJP865" s="399"/>
      <c r="TJQ865" s="399"/>
      <c r="TJR865" s="399"/>
      <c r="TJS865" s="399"/>
      <c r="TJT865" s="399"/>
      <c r="TJU865" s="399"/>
      <c r="TJV865" s="399"/>
      <c r="TJW865" s="399"/>
      <c r="TJX865" s="399"/>
      <c r="TJY865" s="399"/>
      <c r="TJZ865" s="399"/>
      <c r="TKA865" s="399"/>
      <c r="TKB865" s="399"/>
      <c r="TKC865" s="399"/>
      <c r="TKD865" s="399"/>
      <c r="TKE865" s="399"/>
      <c r="TKF865" s="399"/>
      <c r="TKG865" s="399"/>
      <c r="TKH865" s="399"/>
      <c r="TKI865" s="399"/>
      <c r="TKJ865" s="399"/>
      <c r="TKK865" s="399"/>
      <c r="TKL865" s="399"/>
      <c r="TKM865" s="399"/>
      <c r="TKN865" s="399"/>
      <c r="TKO865" s="399"/>
      <c r="TKP865" s="399"/>
      <c r="TKQ865" s="399"/>
      <c r="TKR865" s="399"/>
      <c r="TKS865" s="399"/>
      <c r="TKT865" s="399"/>
      <c r="TKU865" s="399"/>
      <c r="TKV865" s="399"/>
      <c r="TKW865" s="399"/>
      <c r="TKX865" s="399"/>
      <c r="TKY865" s="399"/>
      <c r="TKZ865" s="399"/>
      <c r="TLA865" s="399"/>
      <c r="TLB865" s="399"/>
      <c r="TLC865" s="399"/>
      <c r="TLD865" s="399"/>
      <c r="TLE865" s="399"/>
      <c r="TLF865" s="399"/>
      <c r="TLG865" s="399"/>
      <c r="TLH865" s="399"/>
      <c r="TLI865" s="399"/>
      <c r="TLJ865" s="399"/>
      <c r="TLK865" s="399"/>
      <c r="TLL865" s="399"/>
      <c r="TLM865" s="399"/>
      <c r="TLN865" s="399"/>
      <c r="TLO865" s="399"/>
      <c r="TLP865" s="399"/>
      <c r="TLQ865" s="399"/>
      <c r="TLR865" s="399"/>
      <c r="TLS865" s="399"/>
      <c r="TLT865" s="399"/>
      <c r="TLU865" s="399"/>
      <c r="TLV865" s="399"/>
      <c r="TLW865" s="399"/>
      <c r="TLX865" s="399"/>
      <c r="TLY865" s="399"/>
      <c r="TLZ865" s="399"/>
      <c r="TMA865" s="399"/>
      <c r="TMB865" s="399"/>
      <c r="TMC865" s="399"/>
      <c r="TMD865" s="399"/>
      <c r="TME865" s="399"/>
      <c r="TMF865" s="399"/>
      <c r="TMG865" s="399"/>
      <c r="TMH865" s="399"/>
      <c r="TMI865" s="399"/>
      <c r="TMJ865" s="399"/>
      <c r="TMK865" s="399"/>
      <c r="TML865" s="399"/>
      <c r="TMM865" s="399"/>
      <c r="TMN865" s="399"/>
      <c r="TMO865" s="399"/>
      <c r="TMP865" s="399"/>
      <c r="TMQ865" s="399"/>
      <c r="TMR865" s="399"/>
      <c r="TMS865" s="399"/>
      <c r="TMT865" s="399"/>
      <c r="TMU865" s="399"/>
      <c r="TMV865" s="399"/>
      <c r="TMW865" s="399"/>
      <c r="TMX865" s="399"/>
      <c r="TMY865" s="399"/>
      <c r="TMZ865" s="399"/>
      <c r="TNA865" s="399"/>
      <c r="TNB865" s="399"/>
      <c r="TNC865" s="399"/>
      <c r="TND865" s="399"/>
      <c r="TNE865" s="399"/>
      <c r="TNF865" s="399"/>
      <c r="TNG865" s="399"/>
      <c r="TNH865" s="399"/>
      <c r="TNI865" s="399"/>
      <c r="TNJ865" s="399"/>
      <c r="TNK865" s="399"/>
      <c r="TNL865" s="399"/>
      <c r="TNM865" s="399"/>
      <c r="TNN865" s="399"/>
      <c r="TNO865" s="399"/>
      <c r="TNP865" s="399"/>
      <c r="TNQ865" s="399"/>
      <c r="TNR865" s="399"/>
      <c r="TNS865" s="399"/>
      <c r="TNT865" s="399"/>
      <c r="TNU865" s="399"/>
      <c r="TNV865" s="399"/>
      <c r="TNW865" s="399"/>
      <c r="TNX865" s="399"/>
      <c r="TNY865" s="399"/>
      <c r="TNZ865" s="399"/>
      <c r="TOA865" s="399"/>
      <c r="TOB865" s="399"/>
      <c r="TOC865" s="399"/>
      <c r="TOD865" s="399"/>
      <c r="TOE865" s="399"/>
      <c r="TOF865" s="399"/>
      <c r="TOG865" s="399"/>
      <c r="TOH865" s="399"/>
      <c r="TOI865" s="399"/>
      <c r="TOJ865" s="399"/>
      <c r="TOK865" s="399"/>
      <c r="TOL865" s="399"/>
      <c r="TOM865" s="399"/>
      <c r="TON865" s="399"/>
      <c r="TOO865" s="399"/>
      <c r="TOP865" s="399"/>
      <c r="TOQ865" s="399"/>
      <c r="TOR865" s="399"/>
      <c r="TOS865" s="399"/>
      <c r="TOT865" s="399"/>
      <c r="TOU865" s="399"/>
      <c r="TOV865" s="399"/>
      <c r="TOW865" s="399"/>
      <c r="TOX865" s="399"/>
      <c r="TOY865" s="399"/>
      <c r="TOZ865" s="399"/>
      <c r="TPA865" s="399"/>
      <c r="TPB865" s="399"/>
      <c r="TPC865" s="399"/>
      <c r="TPD865" s="399"/>
      <c r="TPE865" s="399"/>
      <c r="TPF865" s="399"/>
      <c r="TPG865" s="399"/>
      <c r="TPH865" s="399"/>
      <c r="TPI865" s="399"/>
      <c r="TPJ865" s="399"/>
      <c r="TPK865" s="399"/>
      <c r="TPL865" s="399"/>
      <c r="TPM865" s="399"/>
      <c r="TPN865" s="399"/>
      <c r="TPO865" s="399"/>
      <c r="TPP865" s="399"/>
      <c r="TPQ865" s="399"/>
      <c r="TPR865" s="399"/>
      <c r="TPS865" s="399"/>
      <c r="TPT865" s="399"/>
      <c r="TPU865" s="399"/>
      <c r="TPV865" s="399"/>
      <c r="TPW865" s="399"/>
      <c r="TPX865" s="399"/>
      <c r="TPY865" s="399"/>
      <c r="TPZ865" s="399"/>
      <c r="TQA865" s="399"/>
      <c r="TQB865" s="399"/>
      <c r="TQC865" s="399"/>
      <c r="TQD865" s="399"/>
      <c r="TQE865" s="399"/>
      <c r="TQF865" s="399"/>
      <c r="TQG865" s="399"/>
      <c r="TQH865" s="399"/>
      <c r="TQI865" s="399"/>
      <c r="TQJ865" s="399"/>
      <c r="TQK865" s="399"/>
      <c r="TQL865" s="399"/>
      <c r="TQM865" s="399"/>
      <c r="TQN865" s="399"/>
      <c r="TQO865" s="399"/>
      <c r="TQP865" s="399"/>
      <c r="TQQ865" s="399"/>
      <c r="TQR865" s="399"/>
      <c r="TQS865" s="399"/>
      <c r="TQT865" s="399"/>
      <c r="TQU865" s="399"/>
      <c r="TQV865" s="399"/>
      <c r="TQW865" s="399"/>
      <c r="TQX865" s="399"/>
      <c r="TQY865" s="399"/>
      <c r="TQZ865" s="399"/>
      <c r="TRA865" s="399"/>
      <c r="TRB865" s="399"/>
      <c r="TRC865" s="399"/>
      <c r="TRD865" s="399"/>
      <c r="TRE865" s="399"/>
      <c r="TRF865" s="399"/>
      <c r="TRG865" s="399"/>
      <c r="TRH865" s="399"/>
      <c r="TRI865" s="399"/>
      <c r="TRJ865" s="399"/>
      <c r="TRK865" s="399"/>
      <c r="TRL865" s="399"/>
      <c r="TRM865" s="399"/>
      <c r="TRN865" s="399"/>
      <c r="TRO865" s="399"/>
      <c r="TRP865" s="399"/>
      <c r="TRQ865" s="399"/>
      <c r="TRR865" s="399"/>
      <c r="TRS865" s="399"/>
      <c r="TRT865" s="399"/>
      <c r="TRU865" s="399"/>
      <c r="TRV865" s="399"/>
      <c r="TRW865" s="399"/>
      <c r="TRX865" s="399"/>
      <c r="TRY865" s="399"/>
      <c r="TRZ865" s="399"/>
      <c r="TSA865" s="399"/>
      <c r="TSB865" s="399"/>
      <c r="TSC865" s="399"/>
      <c r="TSD865" s="399"/>
      <c r="TSE865" s="399"/>
      <c r="TSF865" s="399"/>
      <c r="TSG865" s="399"/>
      <c r="TSH865" s="399"/>
      <c r="TSI865" s="399"/>
      <c r="TSJ865" s="399"/>
      <c r="TSK865" s="399"/>
      <c r="TSL865" s="399"/>
      <c r="TSM865" s="399"/>
      <c r="TSN865" s="399"/>
      <c r="TSO865" s="399"/>
      <c r="TSP865" s="399"/>
      <c r="TSQ865" s="399"/>
      <c r="TSR865" s="399"/>
      <c r="TSS865" s="399"/>
      <c r="TST865" s="399"/>
      <c r="TSU865" s="399"/>
      <c r="TSV865" s="399"/>
      <c r="TSW865" s="399"/>
      <c r="TSX865" s="399"/>
      <c r="TSY865" s="399"/>
      <c r="TSZ865" s="399"/>
      <c r="TTA865" s="399"/>
      <c r="TTB865" s="399"/>
      <c r="TTC865" s="399"/>
      <c r="TTD865" s="399"/>
      <c r="TTE865" s="399"/>
      <c r="TTF865" s="399"/>
      <c r="TTG865" s="399"/>
      <c r="TTH865" s="399"/>
      <c r="TTI865" s="399"/>
      <c r="TTJ865" s="399"/>
      <c r="TTK865" s="399"/>
      <c r="TTL865" s="399"/>
      <c r="TTM865" s="399"/>
      <c r="TTN865" s="399"/>
      <c r="TTO865" s="399"/>
      <c r="TTP865" s="399"/>
      <c r="TTQ865" s="399"/>
      <c r="TTR865" s="399"/>
      <c r="TTS865" s="399"/>
      <c r="TTT865" s="399"/>
      <c r="TTU865" s="399"/>
      <c r="TTV865" s="399"/>
      <c r="TTW865" s="399"/>
      <c r="TTX865" s="399"/>
      <c r="TTY865" s="399"/>
      <c r="TTZ865" s="399"/>
      <c r="TUA865" s="399"/>
      <c r="TUB865" s="399"/>
      <c r="TUC865" s="399"/>
      <c r="TUD865" s="399"/>
      <c r="TUE865" s="399"/>
      <c r="TUF865" s="399"/>
      <c r="TUG865" s="399"/>
      <c r="TUH865" s="399"/>
      <c r="TUI865" s="399"/>
      <c r="TUJ865" s="399"/>
      <c r="TUK865" s="399"/>
      <c r="TUL865" s="399"/>
      <c r="TUM865" s="399"/>
      <c r="TUN865" s="399"/>
      <c r="TUO865" s="399"/>
      <c r="TUP865" s="399"/>
      <c r="TUQ865" s="399"/>
      <c r="TUR865" s="399"/>
      <c r="TUS865" s="399"/>
      <c r="TUT865" s="399"/>
      <c r="TUU865" s="399"/>
      <c r="TUV865" s="399"/>
      <c r="TUW865" s="399"/>
      <c r="TUX865" s="399"/>
      <c r="TUY865" s="399"/>
      <c r="TUZ865" s="399"/>
      <c r="TVA865" s="399"/>
      <c r="TVB865" s="399"/>
      <c r="TVC865" s="399"/>
      <c r="TVD865" s="399"/>
      <c r="TVE865" s="399"/>
      <c r="TVF865" s="399"/>
      <c r="TVG865" s="399"/>
      <c r="TVH865" s="399"/>
      <c r="TVI865" s="399"/>
      <c r="TVJ865" s="399"/>
      <c r="TVK865" s="399"/>
      <c r="TVL865" s="399"/>
      <c r="TVM865" s="399"/>
      <c r="TVN865" s="399"/>
      <c r="TVO865" s="399"/>
      <c r="TVP865" s="399"/>
      <c r="TVQ865" s="399"/>
      <c r="TVR865" s="399"/>
      <c r="TVS865" s="399"/>
      <c r="TVT865" s="399"/>
      <c r="TVU865" s="399"/>
      <c r="TVV865" s="399"/>
      <c r="TVW865" s="399"/>
      <c r="TVX865" s="399"/>
      <c r="TVY865" s="399"/>
      <c r="TVZ865" s="399"/>
      <c r="TWA865" s="399"/>
      <c r="TWB865" s="399"/>
      <c r="TWC865" s="399"/>
      <c r="TWD865" s="399"/>
      <c r="TWE865" s="399"/>
      <c r="TWF865" s="399"/>
      <c r="TWG865" s="399"/>
      <c r="TWH865" s="399"/>
      <c r="TWI865" s="399"/>
      <c r="TWJ865" s="399"/>
      <c r="TWK865" s="399"/>
      <c r="TWL865" s="399"/>
      <c r="TWM865" s="399"/>
      <c r="TWN865" s="399"/>
      <c r="TWO865" s="399"/>
      <c r="TWP865" s="399"/>
      <c r="TWQ865" s="399"/>
      <c r="TWR865" s="399"/>
      <c r="TWS865" s="399"/>
      <c r="TWT865" s="399"/>
      <c r="TWU865" s="399"/>
      <c r="TWV865" s="399"/>
      <c r="TWW865" s="399"/>
      <c r="TWX865" s="399"/>
      <c r="TWY865" s="399"/>
      <c r="TWZ865" s="399"/>
      <c r="TXA865" s="399"/>
      <c r="TXB865" s="399"/>
      <c r="TXC865" s="399"/>
      <c r="TXD865" s="399"/>
      <c r="TXE865" s="399"/>
      <c r="TXF865" s="399"/>
      <c r="TXG865" s="399"/>
      <c r="TXH865" s="399"/>
      <c r="TXI865" s="399"/>
      <c r="TXJ865" s="399"/>
      <c r="TXK865" s="399"/>
      <c r="TXL865" s="399"/>
      <c r="TXM865" s="399"/>
      <c r="TXN865" s="399"/>
      <c r="TXO865" s="399"/>
      <c r="TXP865" s="399"/>
      <c r="TXQ865" s="399"/>
      <c r="TXR865" s="399"/>
      <c r="TXS865" s="399"/>
      <c r="TXT865" s="399"/>
      <c r="TXU865" s="399"/>
      <c r="TXV865" s="399"/>
      <c r="TXW865" s="399"/>
      <c r="TXX865" s="399"/>
      <c r="TXY865" s="399"/>
      <c r="TXZ865" s="399"/>
      <c r="TYA865" s="399"/>
      <c r="TYB865" s="399"/>
      <c r="TYC865" s="399"/>
      <c r="TYD865" s="399"/>
      <c r="TYE865" s="399"/>
      <c r="TYF865" s="399"/>
      <c r="TYG865" s="399"/>
      <c r="TYH865" s="399"/>
      <c r="TYI865" s="399"/>
      <c r="TYJ865" s="399"/>
      <c r="TYK865" s="399"/>
      <c r="TYL865" s="399"/>
      <c r="TYM865" s="399"/>
      <c r="TYN865" s="399"/>
      <c r="TYO865" s="399"/>
      <c r="TYP865" s="399"/>
      <c r="TYQ865" s="399"/>
      <c r="TYR865" s="399"/>
      <c r="TYS865" s="399"/>
      <c r="TYT865" s="399"/>
      <c r="TYU865" s="399"/>
      <c r="TYV865" s="399"/>
      <c r="TYW865" s="399"/>
      <c r="TYX865" s="399"/>
      <c r="TYY865" s="399"/>
      <c r="TYZ865" s="399"/>
      <c r="TZA865" s="399"/>
      <c r="TZB865" s="399"/>
      <c r="TZC865" s="399"/>
      <c r="TZD865" s="399"/>
      <c r="TZE865" s="399"/>
      <c r="TZF865" s="399"/>
      <c r="TZG865" s="399"/>
      <c r="TZH865" s="399"/>
      <c r="TZI865" s="399"/>
      <c r="TZJ865" s="399"/>
      <c r="TZK865" s="399"/>
      <c r="TZL865" s="399"/>
      <c r="TZM865" s="399"/>
      <c r="TZN865" s="399"/>
      <c r="TZO865" s="399"/>
      <c r="TZP865" s="399"/>
      <c r="TZQ865" s="399"/>
      <c r="TZR865" s="399"/>
      <c r="TZS865" s="399"/>
      <c r="TZT865" s="399"/>
      <c r="TZU865" s="399"/>
      <c r="TZV865" s="399"/>
      <c r="TZW865" s="399"/>
      <c r="TZX865" s="399"/>
      <c r="TZY865" s="399"/>
      <c r="TZZ865" s="399"/>
      <c r="UAA865" s="399"/>
      <c r="UAB865" s="399"/>
      <c r="UAC865" s="399"/>
      <c r="UAD865" s="399"/>
      <c r="UAE865" s="399"/>
      <c r="UAF865" s="399"/>
      <c r="UAG865" s="399"/>
      <c r="UAH865" s="399"/>
      <c r="UAI865" s="399"/>
      <c r="UAJ865" s="399"/>
      <c r="UAK865" s="399"/>
      <c r="UAL865" s="399"/>
      <c r="UAM865" s="399"/>
      <c r="UAN865" s="399"/>
      <c r="UAO865" s="399"/>
      <c r="UAP865" s="399"/>
      <c r="UAQ865" s="399"/>
      <c r="UAR865" s="399"/>
      <c r="UAS865" s="399"/>
      <c r="UAT865" s="399"/>
      <c r="UAU865" s="399"/>
      <c r="UAV865" s="399"/>
      <c r="UAW865" s="399"/>
      <c r="UAX865" s="399"/>
      <c r="UAY865" s="399"/>
      <c r="UAZ865" s="399"/>
      <c r="UBA865" s="399"/>
      <c r="UBB865" s="399"/>
      <c r="UBC865" s="399"/>
      <c r="UBD865" s="399"/>
      <c r="UBE865" s="399"/>
      <c r="UBF865" s="399"/>
      <c r="UBG865" s="399"/>
      <c r="UBH865" s="399"/>
      <c r="UBI865" s="399"/>
      <c r="UBJ865" s="399"/>
      <c r="UBK865" s="399"/>
      <c r="UBL865" s="399"/>
      <c r="UBM865" s="399"/>
      <c r="UBN865" s="399"/>
      <c r="UBO865" s="399"/>
      <c r="UBP865" s="399"/>
      <c r="UBQ865" s="399"/>
      <c r="UBR865" s="399"/>
      <c r="UBS865" s="399"/>
      <c r="UBT865" s="399"/>
      <c r="UBU865" s="399"/>
      <c r="UBV865" s="399"/>
      <c r="UBW865" s="399"/>
      <c r="UBX865" s="399"/>
      <c r="UBY865" s="399"/>
      <c r="UBZ865" s="399"/>
      <c r="UCA865" s="399"/>
      <c r="UCB865" s="399"/>
      <c r="UCC865" s="399"/>
      <c r="UCD865" s="399"/>
      <c r="UCE865" s="399"/>
      <c r="UCF865" s="399"/>
      <c r="UCG865" s="399"/>
      <c r="UCH865" s="399"/>
      <c r="UCI865" s="399"/>
      <c r="UCJ865" s="399"/>
      <c r="UCK865" s="399"/>
      <c r="UCL865" s="399"/>
      <c r="UCM865" s="399"/>
      <c r="UCN865" s="399"/>
      <c r="UCO865" s="399"/>
      <c r="UCP865" s="399"/>
      <c r="UCQ865" s="399"/>
      <c r="UCR865" s="399"/>
      <c r="UCS865" s="399"/>
      <c r="UCT865" s="399"/>
      <c r="UCU865" s="399"/>
      <c r="UCV865" s="399"/>
      <c r="UCW865" s="399"/>
      <c r="UCX865" s="399"/>
      <c r="UCY865" s="399"/>
      <c r="UCZ865" s="399"/>
      <c r="UDA865" s="399"/>
      <c r="UDB865" s="399"/>
      <c r="UDC865" s="399"/>
      <c r="UDD865" s="399"/>
      <c r="UDE865" s="399"/>
      <c r="UDF865" s="399"/>
      <c r="UDG865" s="399"/>
      <c r="UDH865" s="399"/>
      <c r="UDI865" s="399"/>
      <c r="UDJ865" s="399"/>
      <c r="UDK865" s="399"/>
      <c r="UDL865" s="399"/>
      <c r="UDM865" s="399"/>
      <c r="UDN865" s="399"/>
      <c r="UDO865" s="399"/>
      <c r="UDP865" s="399"/>
      <c r="UDQ865" s="399"/>
      <c r="UDR865" s="399"/>
      <c r="UDS865" s="399"/>
      <c r="UDT865" s="399"/>
      <c r="UDU865" s="399"/>
      <c r="UDV865" s="399"/>
      <c r="UDW865" s="399"/>
      <c r="UDX865" s="399"/>
      <c r="UDY865" s="399"/>
      <c r="UDZ865" s="399"/>
      <c r="UEA865" s="399"/>
      <c r="UEB865" s="399"/>
      <c r="UEC865" s="399"/>
      <c r="UED865" s="399"/>
      <c r="UEE865" s="399"/>
      <c r="UEF865" s="399"/>
      <c r="UEG865" s="399"/>
      <c r="UEH865" s="399"/>
      <c r="UEI865" s="399"/>
      <c r="UEJ865" s="399"/>
      <c r="UEK865" s="399"/>
      <c r="UEL865" s="399"/>
      <c r="UEM865" s="399"/>
      <c r="UEN865" s="399"/>
      <c r="UEO865" s="399"/>
      <c r="UEP865" s="399"/>
      <c r="UEQ865" s="399"/>
      <c r="UER865" s="399"/>
      <c r="UES865" s="399"/>
      <c r="UET865" s="399"/>
      <c r="UEU865" s="399"/>
      <c r="UEV865" s="399"/>
      <c r="UEW865" s="399"/>
      <c r="UEX865" s="399"/>
      <c r="UEY865" s="399"/>
      <c r="UEZ865" s="399"/>
      <c r="UFA865" s="399"/>
      <c r="UFB865" s="399"/>
      <c r="UFC865" s="399"/>
      <c r="UFD865" s="399"/>
      <c r="UFE865" s="399"/>
      <c r="UFF865" s="399"/>
      <c r="UFG865" s="399"/>
      <c r="UFH865" s="399"/>
      <c r="UFI865" s="399"/>
      <c r="UFJ865" s="399"/>
      <c r="UFK865" s="399"/>
      <c r="UFL865" s="399"/>
      <c r="UFM865" s="399"/>
      <c r="UFN865" s="399"/>
      <c r="UFO865" s="399"/>
      <c r="UFP865" s="399"/>
      <c r="UFQ865" s="399"/>
      <c r="UFR865" s="399"/>
      <c r="UFS865" s="399"/>
      <c r="UFT865" s="399"/>
      <c r="UFU865" s="399"/>
      <c r="UFV865" s="399"/>
      <c r="UFW865" s="399"/>
      <c r="UFX865" s="399"/>
      <c r="UFY865" s="399"/>
      <c r="UFZ865" s="399"/>
      <c r="UGA865" s="399"/>
      <c r="UGB865" s="399"/>
      <c r="UGC865" s="399"/>
      <c r="UGD865" s="399"/>
      <c r="UGE865" s="399"/>
      <c r="UGF865" s="399"/>
      <c r="UGG865" s="399"/>
      <c r="UGH865" s="399"/>
      <c r="UGI865" s="399"/>
      <c r="UGJ865" s="399"/>
      <c r="UGK865" s="399"/>
      <c r="UGL865" s="399"/>
      <c r="UGM865" s="399"/>
      <c r="UGN865" s="399"/>
      <c r="UGO865" s="399"/>
      <c r="UGP865" s="399"/>
      <c r="UGQ865" s="399"/>
      <c r="UGR865" s="399"/>
      <c r="UGS865" s="399"/>
      <c r="UGT865" s="399"/>
      <c r="UGU865" s="399"/>
      <c r="UGV865" s="399"/>
      <c r="UGW865" s="399"/>
      <c r="UGX865" s="399"/>
      <c r="UGY865" s="399"/>
      <c r="UGZ865" s="399"/>
      <c r="UHA865" s="399"/>
      <c r="UHB865" s="399"/>
      <c r="UHC865" s="399"/>
      <c r="UHD865" s="399"/>
      <c r="UHE865" s="399"/>
      <c r="UHF865" s="399"/>
      <c r="UHG865" s="399"/>
      <c r="UHH865" s="399"/>
      <c r="UHI865" s="399"/>
      <c r="UHJ865" s="399"/>
      <c r="UHK865" s="399"/>
      <c r="UHL865" s="399"/>
      <c r="UHM865" s="399"/>
      <c r="UHN865" s="399"/>
      <c r="UHO865" s="399"/>
      <c r="UHP865" s="399"/>
      <c r="UHQ865" s="399"/>
      <c r="UHR865" s="399"/>
      <c r="UHS865" s="399"/>
      <c r="UHT865" s="399"/>
      <c r="UHU865" s="399"/>
      <c r="UHV865" s="399"/>
      <c r="UHW865" s="399"/>
      <c r="UHX865" s="399"/>
      <c r="UHY865" s="399"/>
      <c r="UHZ865" s="399"/>
      <c r="UIA865" s="399"/>
      <c r="UIB865" s="399"/>
      <c r="UIC865" s="399"/>
      <c r="UID865" s="399"/>
      <c r="UIE865" s="399"/>
      <c r="UIF865" s="399"/>
      <c r="UIG865" s="399"/>
      <c r="UIH865" s="399"/>
      <c r="UII865" s="399"/>
      <c r="UIJ865" s="399"/>
      <c r="UIK865" s="399"/>
      <c r="UIL865" s="399"/>
      <c r="UIM865" s="399"/>
      <c r="UIN865" s="399"/>
      <c r="UIO865" s="399"/>
      <c r="UIP865" s="399"/>
      <c r="UIQ865" s="399"/>
      <c r="UIR865" s="399"/>
      <c r="UIS865" s="399"/>
      <c r="UIT865" s="399"/>
      <c r="UIU865" s="399"/>
      <c r="UIV865" s="399"/>
      <c r="UIW865" s="399"/>
      <c r="UIX865" s="399"/>
      <c r="UIY865" s="399"/>
      <c r="UIZ865" s="399"/>
      <c r="UJA865" s="399"/>
      <c r="UJB865" s="399"/>
      <c r="UJC865" s="399"/>
      <c r="UJD865" s="399"/>
      <c r="UJE865" s="399"/>
      <c r="UJF865" s="399"/>
      <c r="UJG865" s="399"/>
      <c r="UJH865" s="399"/>
      <c r="UJI865" s="399"/>
      <c r="UJJ865" s="399"/>
      <c r="UJK865" s="399"/>
      <c r="UJL865" s="399"/>
      <c r="UJM865" s="399"/>
      <c r="UJN865" s="399"/>
      <c r="UJO865" s="399"/>
      <c r="UJP865" s="399"/>
      <c r="UJQ865" s="399"/>
      <c r="UJR865" s="399"/>
      <c r="UJS865" s="399"/>
      <c r="UJT865" s="399"/>
      <c r="UJU865" s="399"/>
      <c r="UJV865" s="399"/>
      <c r="UJW865" s="399"/>
      <c r="UJX865" s="399"/>
      <c r="UJY865" s="399"/>
      <c r="UJZ865" s="399"/>
      <c r="UKA865" s="399"/>
      <c r="UKB865" s="399"/>
      <c r="UKC865" s="399"/>
      <c r="UKD865" s="399"/>
      <c r="UKE865" s="399"/>
      <c r="UKF865" s="399"/>
      <c r="UKG865" s="399"/>
      <c r="UKH865" s="399"/>
      <c r="UKI865" s="399"/>
      <c r="UKJ865" s="399"/>
      <c r="UKK865" s="399"/>
      <c r="UKL865" s="399"/>
      <c r="UKM865" s="399"/>
      <c r="UKN865" s="399"/>
      <c r="UKO865" s="399"/>
      <c r="UKP865" s="399"/>
      <c r="UKQ865" s="399"/>
      <c r="UKR865" s="399"/>
      <c r="UKS865" s="399"/>
      <c r="UKT865" s="399"/>
      <c r="UKU865" s="399"/>
      <c r="UKV865" s="399"/>
      <c r="UKW865" s="399"/>
      <c r="UKX865" s="399"/>
      <c r="UKY865" s="399"/>
      <c r="UKZ865" s="399"/>
      <c r="ULA865" s="399"/>
      <c r="ULB865" s="399"/>
      <c r="ULC865" s="399"/>
      <c r="ULD865" s="399"/>
      <c r="ULE865" s="399"/>
      <c r="ULF865" s="399"/>
      <c r="ULG865" s="399"/>
      <c r="ULH865" s="399"/>
      <c r="ULI865" s="399"/>
      <c r="ULJ865" s="399"/>
      <c r="ULK865" s="399"/>
      <c r="ULL865" s="399"/>
      <c r="ULM865" s="399"/>
      <c r="ULN865" s="399"/>
      <c r="ULO865" s="399"/>
      <c r="ULP865" s="399"/>
      <c r="ULQ865" s="399"/>
      <c r="ULR865" s="399"/>
      <c r="ULS865" s="399"/>
      <c r="ULT865" s="399"/>
      <c r="ULU865" s="399"/>
      <c r="ULV865" s="399"/>
      <c r="ULW865" s="399"/>
      <c r="ULX865" s="399"/>
      <c r="ULY865" s="399"/>
      <c r="ULZ865" s="399"/>
      <c r="UMA865" s="399"/>
      <c r="UMB865" s="399"/>
      <c r="UMC865" s="399"/>
      <c r="UMD865" s="399"/>
      <c r="UME865" s="399"/>
      <c r="UMF865" s="399"/>
      <c r="UMG865" s="399"/>
      <c r="UMH865" s="399"/>
      <c r="UMI865" s="399"/>
      <c r="UMJ865" s="399"/>
      <c r="UMK865" s="399"/>
      <c r="UML865" s="399"/>
      <c r="UMM865" s="399"/>
      <c r="UMN865" s="399"/>
      <c r="UMO865" s="399"/>
      <c r="UMP865" s="399"/>
      <c r="UMQ865" s="399"/>
      <c r="UMR865" s="399"/>
      <c r="UMS865" s="399"/>
      <c r="UMT865" s="399"/>
      <c r="UMU865" s="399"/>
      <c r="UMV865" s="399"/>
      <c r="UMW865" s="399"/>
      <c r="UMX865" s="399"/>
      <c r="UMY865" s="399"/>
      <c r="UMZ865" s="399"/>
      <c r="UNA865" s="399"/>
      <c r="UNB865" s="399"/>
      <c r="UNC865" s="399"/>
      <c r="UND865" s="399"/>
      <c r="UNE865" s="399"/>
      <c r="UNF865" s="399"/>
      <c r="UNG865" s="399"/>
      <c r="UNH865" s="399"/>
      <c r="UNI865" s="399"/>
      <c r="UNJ865" s="399"/>
      <c r="UNK865" s="399"/>
      <c r="UNL865" s="399"/>
      <c r="UNM865" s="399"/>
      <c r="UNN865" s="399"/>
      <c r="UNO865" s="399"/>
      <c r="UNP865" s="399"/>
      <c r="UNQ865" s="399"/>
      <c r="UNR865" s="399"/>
      <c r="UNS865" s="399"/>
      <c r="UNT865" s="399"/>
      <c r="UNU865" s="399"/>
      <c r="UNV865" s="399"/>
      <c r="UNW865" s="399"/>
      <c r="UNX865" s="399"/>
      <c r="UNY865" s="399"/>
      <c r="UNZ865" s="399"/>
      <c r="UOA865" s="399"/>
      <c r="UOB865" s="399"/>
      <c r="UOC865" s="399"/>
      <c r="UOD865" s="399"/>
      <c r="UOE865" s="399"/>
      <c r="UOF865" s="399"/>
      <c r="UOG865" s="399"/>
      <c r="UOH865" s="399"/>
      <c r="UOI865" s="399"/>
      <c r="UOJ865" s="399"/>
      <c r="UOK865" s="399"/>
      <c r="UOL865" s="399"/>
      <c r="UOM865" s="399"/>
      <c r="UON865" s="399"/>
      <c r="UOO865" s="399"/>
      <c r="UOP865" s="399"/>
      <c r="UOQ865" s="399"/>
      <c r="UOR865" s="399"/>
      <c r="UOS865" s="399"/>
      <c r="UOT865" s="399"/>
      <c r="UOU865" s="399"/>
      <c r="UOV865" s="399"/>
      <c r="UOW865" s="399"/>
      <c r="UOX865" s="399"/>
      <c r="UOY865" s="399"/>
      <c r="UOZ865" s="399"/>
      <c r="UPA865" s="399"/>
      <c r="UPB865" s="399"/>
      <c r="UPC865" s="399"/>
      <c r="UPD865" s="399"/>
      <c r="UPE865" s="399"/>
      <c r="UPF865" s="399"/>
      <c r="UPG865" s="399"/>
      <c r="UPH865" s="399"/>
      <c r="UPI865" s="399"/>
      <c r="UPJ865" s="399"/>
      <c r="UPK865" s="399"/>
      <c r="UPL865" s="399"/>
      <c r="UPM865" s="399"/>
      <c r="UPN865" s="399"/>
      <c r="UPO865" s="399"/>
      <c r="UPP865" s="399"/>
      <c r="UPQ865" s="399"/>
      <c r="UPR865" s="399"/>
      <c r="UPS865" s="399"/>
      <c r="UPT865" s="399"/>
      <c r="UPU865" s="399"/>
      <c r="UPV865" s="399"/>
      <c r="UPW865" s="399"/>
      <c r="UPX865" s="399"/>
      <c r="UPY865" s="399"/>
      <c r="UPZ865" s="399"/>
      <c r="UQA865" s="399"/>
      <c r="UQB865" s="399"/>
      <c r="UQC865" s="399"/>
      <c r="UQD865" s="399"/>
      <c r="UQE865" s="399"/>
      <c r="UQF865" s="399"/>
      <c r="UQG865" s="399"/>
      <c r="UQH865" s="399"/>
      <c r="UQI865" s="399"/>
      <c r="UQJ865" s="399"/>
      <c r="UQK865" s="399"/>
      <c r="UQL865" s="399"/>
      <c r="UQM865" s="399"/>
      <c r="UQN865" s="399"/>
      <c r="UQO865" s="399"/>
      <c r="UQP865" s="399"/>
      <c r="UQQ865" s="399"/>
      <c r="UQR865" s="399"/>
      <c r="UQS865" s="399"/>
      <c r="UQT865" s="399"/>
      <c r="UQU865" s="399"/>
      <c r="UQV865" s="399"/>
      <c r="UQW865" s="399"/>
      <c r="UQX865" s="399"/>
      <c r="UQY865" s="399"/>
      <c r="UQZ865" s="399"/>
      <c r="URA865" s="399"/>
      <c r="URB865" s="399"/>
      <c r="URC865" s="399"/>
      <c r="URD865" s="399"/>
      <c r="URE865" s="399"/>
      <c r="URF865" s="399"/>
      <c r="URG865" s="399"/>
      <c r="URH865" s="399"/>
      <c r="URI865" s="399"/>
      <c r="URJ865" s="399"/>
      <c r="URK865" s="399"/>
      <c r="URL865" s="399"/>
      <c r="URM865" s="399"/>
      <c r="URN865" s="399"/>
      <c r="URO865" s="399"/>
      <c r="URP865" s="399"/>
      <c r="URQ865" s="399"/>
      <c r="URR865" s="399"/>
      <c r="URS865" s="399"/>
      <c r="URT865" s="399"/>
      <c r="URU865" s="399"/>
      <c r="URV865" s="399"/>
      <c r="URW865" s="399"/>
      <c r="URX865" s="399"/>
      <c r="URY865" s="399"/>
      <c r="URZ865" s="399"/>
      <c r="USA865" s="399"/>
      <c r="USB865" s="399"/>
      <c r="USC865" s="399"/>
      <c r="USD865" s="399"/>
      <c r="USE865" s="399"/>
      <c r="USF865" s="399"/>
      <c r="USG865" s="399"/>
      <c r="USH865" s="399"/>
      <c r="USI865" s="399"/>
      <c r="USJ865" s="399"/>
      <c r="USK865" s="399"/>
      <c r="USL865" s="399"/>
      <c r="USM865" s="399"/>
      <c r="USN865" s="399"/>
      <c r="USO865" s="399"/>
      <c r="USP865" s="399"/>
      <c r="USQ865" s="399"/>
      <c r="USR865" s="399"/>
      <c r="USS865" s="399"/>
      <c r="UST865" s="399"/>
      <c r="USU865" s="399"/>
      <c r="USV865" s="399"/>
      <c r="USW865" s="399"/>
      <c r="USX865" s="399"/>
      <c r="USY865" s="399"/>
      <c r="USZ865" s="399"/>
      <c r="UTA865" s="399"/>
      <c r="UTB865" s="399"/>
      <c r="UTC865" s="399"/>
      <c r="UTD865" s="399"/>
      <c r="UTE865" s="399"/>
      <c r="UTF865" s="399"/>
      <c r="UTG865" s="399"/>
      <c r="UTH865" s="399"/>
      <c r="UTI865" s="399"/>
      <c r="UTJ865" s="399"/>
      <c r="UTK865" s="399"/>
      <c r="UTL865" s="399"/>
      <c r="UTM865" s="399"/>
      <c r="UTN865" s="399"/>
      <c r="UTO865" s="399"/>
      <c r="UTP865" s="399"/>
      <c r="UTQ865" s="399"/>
      <c r="UTR865" s="399"/>
      <c r="UTS865" s="399"/>
      <c r="UTT865" s="399"/>
      <c r="UTU865" s="399"/>
      <c r="UTV865" s="399"/>
      <c r="UTW865" s="399"/>
      <c r="UTX865" s="399"/>
      <c r="UTY865" s="399"/>
      <c r="UTZ865" s="399"/>
      <c r="UUA865" s="399"/>
      <c r="UUB865" s="399"/>
      <c r="UUC865" s="399"/>
      <c r="UUD865" s="399"/>
      <c r="UUE865" s="399"/>
      <c r="UUF865" s="399"/>
      <c r="UUG865" s="399"/>
      <c r="UUH865" s="399"/>
      <c r="UUI865" s="399"/>
      <c r="UUJ865" s="399"/>
      <c r="UUK865" s="399"/>
      <c r="UUL865" s="399"/>
      <c r="UUM865" s="399"/>
      <c r="UUN865" s="399"/>
      <c r="UUO865" s="399"/>
      <c r="UUP865" s="399"/>
      <c r="UUQ865" s="399"/>
      <c r="UUR865" s="399"/>
      <c r="UUS865" s="399"/>
      <c r="UUT865" s="399"/>
      <c r="UUU865" s="399"/>
      <c r="UUV865" s="399"/>
      <c r="UUW865" s="399"/>
      <c r="UUX865" s="399"/>
      <c r="UUY865" s="399"/>
      <c r="UUZ865" s="399"/>
      <c r="UVA865" s="399"/>
      <c r="UVB865" s="399"/>
      <c r="UVC865" s="399"/>
      <c r="UVD865" s="399"/>
      <c r="UVE865" s="399"/>
      <c r="UVF865" s="399"/>
      <c r="UVG865" s="399"/>
      <c r="UVH865" s="399"/>
      <c r="UVI865" s="399"/>
      <c r="UVJ865" s="399"/>
      <c r="UVK865" s="399"/>
      <c r="UVL865" s="399"/>
      <c r="UVM865" s="399"/>
      <c r="UVN865" s="399"/>
      <c r="UVO865" s="399"/>
      <c r="UVP865" s="399"/>
      <c r="UVQ865" s="399"/>
      <c r="UVR865" s="399"/>
      <c r="UVS865" s="399"/>
      <c r="UVT865" s="399"/>
      <c r="UVU865" s="399"/>
      <c r="UVV865" s="399"/>
      <c r="UVW865" s="399"/>
      <c r="UVX865" s="399"/>
      <c r="UVY865" s="399"/>
      <c r="UVZ865" s="399"/>
      <c r="UWA865" s="399"/>
      <c r="UWB865" s="399"/>
      <c r="UWC865" s="399"/>
      <c r="UWD865" s="399"/>
      <c r="UWE865" s="399"/>
      <c r="UWF865" s="399"/>
      <c r="UWG865" s="399"/>
      <c r="UWH865" s="399"/>
      <c r="UWI865" s="399"/>
      <c r="UWJ865" s="399"/>
      <c r="UWK865" s="399"/>
      <c r="UWL865" s="399"/>
      <c r="UWM865" s="399"/>
      <c r="UWN865" s="399"/>
      <c r="UWO865" s="399"/>
      <c r="UWP865" s="399"/>
      <c r="UWQ865" s="399"/>
      <c r="UWR865" s="399"/>
      <c r="UWS865" s="399"/>
      <c r="UWT865" s="399"/>
      <c r="UWU865" s="399"/>
      <c r="UWV865" s="399"/>
      <c r="UWW865" s="399"/>
      <c r="UWX865" s="399"/>
      <c r="UWY865" s="399"/>
      <c r="UWZ865" s="399"/>
      <c r="UXA865" s="399"/>
      <c r="UXB865" s="399"/>
      <c r="UXC865" s="399"/>
      <c r="UXD865" s="399"/>
      <c r="UXE865" s="399"/>
      <c r="UXF865" s="399"/>
      <c r="UXG865" s="399"/>
      <c r="UXH865" s="399"/>
      <c r="UXI865" s="399"/>
      <c r="UXJ865" s="399"/>
      <c r="UXK865" s="399"/>
      <c r="UXL865" s="399"/>
      <c r="UXM865" s="399"/>
      <c r="UXN865" s="399"/>
      <c r="UXO865" s="399"/>
      <c r="UXP865" s="399"/>
      <c r="UXQ865" s="399"/>
      <c r="UXR865" s="399"/>
      <c r="UXS865" s="399"/>
      <c r="UXT865" s="399"/>
      <c r="UXU865" s="399"/>
      <c r="UXV865" s="399"/>
      <c r="UXW865" s="399"/>
      <c r="UXX865" s="399"/>
      <c r="UXY865" s="399"/>
      <c r="UXZ865" s="399"/>
      <c r="UYA865" s="399"/>
      <c r="UYB865" s="399"/>
      <c r="UYC865" s="399"/>
      <c r="UYD865" s="399"/>
      <c r="UYE865" s="399"/>
      <c r="UYF865" s="399"/>
      <c r="UYG865" s="399"/>
      <c r="UYH865" s="399"/>
      <c r="UYI865" s="399"/>
      <c r="UYJ865" s="399"/>
      <c r="UYK865" s="399"/>
      <c r="UYL865" s="399"/>
      <c r="UYM865" s="399"/>
      <c r="UYN865" s="399"/>
      <c r="UYO865" s="399"/>
      <c r="UYP865" s="399"/>
      <c r="UYQ865" s="399"/>
      <c r="UYR865" s="399"/>
      <c r="UYS865" s="399"/>
      <c r="UYT865" s="399"/>
      <c r="UYU865" s="399"/>
      <c r="UYV865" s="399"/>
      <c r="UYW865" s="399"/>
      <c r="UYX865" s="399"/>
      <c r="UYY865" s="399"/>
      <c r="UYZ865" s="399"/>
      <c r="UZA865" s="399"/>
      <c r="UZB865" s="399"/>
      <c r="UZC865" s="399"/>
      <c r="UZD865" s="399"/>
      <c r="UZE865" s="399"/>
      <c r="UZF865" s="399"/>
      <c r="UZG865" s="399"/>
      <c r="UZH865" s="399"/>
      <c r="UZI865" s="399"/>
      <c r="UZJ865" s="399"/>
      <c r="UZK865" s="399"/>
      <c r="UZL865" s="399"/>
      <c r="UZM865" s="399"/>
      <c r="UZN865" s="399"/>
      <c r="UZO865" s="399"/>
      <c r="UZP865" s="399"/>
      <c r="UZQ865" s="399"/>
      <c r="UZR865" s="399"/>
      <c r="UZS865" s="399"/>
      <c r="UZT865" s="399"/>
      <c r="UZU865" s="399"/>
      <c r="UZV865" s="399"/>
      <c r="UZW865" s="399"/>
      <c r="UZX865" s="399"/>
      <c r="UZY865" s="399"/>
      <c r="UZZ865" s="399"/>
      <c r="VAA865" s="399"/>
      <c r="VAB865" s="399"/>
      <c r="VAC865" s="399"/>
      <c r="VAD865" s="399"/>
      <c r="VAE865" s="399"/>
      <c r="VAF865" s="399"/>
      <c r="VAG865" s="399"/>
      <c r="VAH865" s="399"/>
      <c r="VAI865" s="399"/>
      <c r="VAJ865" s="399"/>
      <c r="VAK865" s="399"/>
      <c r="VAL865" s="399"/>
      <c r="VAM865" s="399"/>
      <c r="VAN865" s="399"/>
      <c r="VAO865" s="399"/>
      <c r="VAP865" s="399"/>
      <c r="VAQ865" s="399"/>
      <c r="VAR865" s="399"/>
      <c r="VAS865" s="399"/>
      <c r="VAT865" s="399"/>
      <c r="VAU865" s="399"/>
      <c r="VAV865" s="399"/>
      <c r="VAW865" s="399"/>
      <c r="VAX865" s="399"/>
      <c r="VAY865" s="399"/>
      <c r="VAZ865" s="399"/>
      <c r="VBA865" s="399"/>
      <c r="VBB865" s="399"/>
      <c r="VBC865" s="399"/>
      <c r="VBD865" s="399"/>
      <c r="VBE865" s="399"/>
      <c r="VBF865" s="399"/>
      <c r="VBG865" s="399"/>
      <c r="VBH865" s="399"/>
      <c r="VBI865" s="399"/>
      <c r="VBJ865" s="399"/>
      <c r="VBK865" s="399"/>
      <c r="VBL865" s="399"/>
      <c r="VBM865" s="399"/>
      <c r="VBN865" s="399"/>
      <c r="VBO865" s="399"/>
      <c r="VBP865" s="399"/>
      <c r="VBQ865" s="399"/>
      <c r="VBR865" s="399"/>
      <c r="VBS865" s="399"/>
      <c r="VBT865" s="399"/>
      <c r="VBU865" s="399"/>
      <c r="VBV865" s="399"/>
      <c r="VBW865" s="399"/>
      <c r="VBX865" s="399"/>
      <c r="VBY865" s="399"/>
      <c r="VBZ865" s="399"/>
      <c r="VCA865" s="399"/>
      <c r="VCB865" s="399"/>
      <c r="VCC865" s="399"/>
      <c r="VCD865" s="399"/>
      <c r="VCE865" s="399"/>
      <c r="VCF865" s="399"/>
      <c r="VCG865" s="399"/>
      <c r="VCH865" s="399"/>
      <c r="VCI865" s="399"/>
      <c r="VCJ865" s="399"/>
      <c r="VCK865" s="399"/>
      <c r="VCL865" s="399"/>
      <c r="VCM865" s="399"/>
      <c r="VCN865" s="399"/>
      <c r="VCO865" s="399"/>
      <c r="VCP865" s="399"/>
      <c r="VCQ865" s="399"/>
      <c r="VCR865" s="399"/>
      <c r="VCS865" s="399"/>
      <c r="VCT865" s="399"/>
      <c r="VCU865" s="399"/>
      <c r="VCV865" s="399"/>
      <c r="VCW865" s="399"/>
      <c r="VCX865" s="399"/>
      <c r="VCY865" s="399"/>
      <c r="VCZ865" s="399"/>
      <c r="VDA865" s="399"/>
      <c r="VDB865" s="399"/>
      <c r="VDC865" s="399"/>
      <c r="VDD865" s="399"/>
      <c r="VDE865" s="399"/>
      <c r="VDF865" s="399"/>
      <c r="VDG865" s="399"/>
      <c r="VDH865" s="399"/>
      <c r="VDI865" s="399"/>
      <c r="VDJ865" s="399"/>
      <c r="VDK865" s="399"/>
      <c r="VDL865" s="399"/>
      <c r="VDM865" s="399"/>
      <c r="VDN865" s="399"/>
      <c r="VDO865" s="399"/>
      <c r="VDP865" s="399"/>
      <c r="VDQ865" s="399"/>
      <c r="VDR865" s="399"/>
      <c r="VDS865" s="399"/>
      <c r="VDT865" s="399"/>
      <c r="VDU865" s="399"/>
      <c r="VDV865" s="399"/>
      <c r="VDW865" s="399"/>
      <c r="VDX865" s="399"/>
      <c r="VDY865" s="399"/>
      <c r="VDZ865" s="399"/>
      <c r="VEA865" s="399"/>
      <c r="VEB865" s="399"/>
      <c r="VEC865" s="399"/>
      <c r="VED865" s="399"/>
      <c r="VEE865" s="399"/>
      <c r="VEF865" s="399"/>
      <c r="VEG865" s="399"/>
      <c r="VEH865" s="399"/>
      <c r="VEI865" s="399"/>
      <c r="VEJ865" s="399"/>
      <c r="VEK865" s="399"/>
      <c r="VEL865" s="399"/>
      <c r="VEM865" s="399"/>
      <c r="VEN865" s="399"/>
      <c r="VEO865" s="399"/>
      <c r="VEP865" s="399"/>
      <c r="VEQ865" s="399"/>
      <c r="VER865" s="399"/>
      <c r="VES865" s="399"/>
      <c r="VET865" s="399"/>
      <c r="VEU865" s="399"/>
      <c r="VEV865" s="399"/>
      <c r="VEW865" s="399"/>
      <c r="VEX865" s="399"/>
      <c r="VEY865" s="399"/>
      <c r="VEZ865" s="399"/>
      <c r="VFA865" s="399"/>
      <c r="VFB865" s="399"/>
      <c r="VFC865" s="399"/>
      <c r="VFD865" s="399"/>
      <c r="VFE865" s="399"/>
      <c r="VFF865" s="399"/>
      <c r="VFG865" s="399"/>
      <c r="VFH865" s="399"/>
      <c r="VFI865" s="399"/>
      <c r="VFJ865" s="399"/>
      <c r="VFK865" s="399"/>
      <c r="VFL865" s="399"/>
      <c r="VFM865" s="399"/>
      <c r="VFN865" s="399"/>
      <c r="VFO865" s="399"/>
      <c r="VFP865" s="399"/>
      <c r="VFQ865" s="399"/>
      <c r="VFR865" s="399"/>
      <c r="VFS865" s="399"/>
      <c r="VFT865" s="399"/>
      <c r="VFU865" s="399"/>
      <c r="VFV865" s="399"/>
      <c r="VFW865" s="399"/>
      <c r="VFX865" s="399"/>
      <c r="VFY865" s="399"/>
      <c r="VFZ865" s="399"/>
      <c r="VGA865" s="399"/>
      <c r="VGB865" s="399"/>
      <c r="VGC865" s="399"/>
      <c r="VGD865" s="399"/>
      <c r="VGE865" s="399"/>
      <c r="VGF865" s="399"/>
      <c r="VGG865" s="399"/>
      <c r="VGH865" s="399"/>
      <c r="VGI865" s="399"/>
      <c r="VGJ865" s="399"/>
      <c r="VGK865" s="399"/>
      <c r="VGL865" s="399"/>
      <c r="VGM865" s="399"/>
      <c r="VGN865" s="399"/>
      <c r="VGO865" s="399"/>
      <c r="VGP865" s="399"/>
      <c r="VGQ865" s="399"/>
      <c r="VGR865" s="399"/>
      <c r="VGS865" s="399"/>
      <c r="VGT865" s="399"/>
      <c r="VGU865" s="399"/>
      <c r="VGV865" s="399"/>
      <c r="VGW865" s="399"/>
      <c r="VGX865" s="399"/>
      <c r="VGY865" s="399"/>
      <c r="VGZ865" s="399"/>
      <c r="VHA865" s="399"/>
      <c r="VHB865" s="399"/>
      <c r="VHC865" s="399"/>
      <c r="VHD865" s="399"/>
      <c r="VHE865" s="399"/>
      <c r="VHF865" s="399"/>
      <c r="VHG865" s="399"/>
      <c r="VHH865" s="399"/>
      <c r="VHI865" s="399"/>
      <c r="VHJ865" s="399"/>
      <c r="VHK865" s="399"/>
      <c r="VHL865" s="399"/>
      <c r="VHM865" s="399"/>
      <c r="VHN865" s="399"/>
      <c r="VHO865" s="399"/>
      <c r="VHP865" s="399"/>
      <c r="VHQ865" s="399"/>
      <c r="VHR865" s="399"/>
      <c r="VHS865" s="399"/>
      <c r="VHT865" s="399"/>
      <c r="VHU865" s="399"/>
      <c r="VHV865" s="399"/>
      <c r="VHW865" s="399"/>
      <c r="VHX865" s="399"/>
      <c r="VHY865" s="399"/>
      <c r="VHZ865" s="399"/>
      <c r="VIA865" s="399"/>
      <c r="VIB865" s="399"/>
      <c r="VIC865" s="399"/>
      <c r="VID865" s="399"/>
      <c r="VIE865" s="399"/>
      <c r="VIF865" s="399"/>
      <c r="VIG865" s="399"/>
      <c r="VIH865" s="399"/>
      <c r="VII865" s="399"/>
      <c r="VIJ865" s="399"/>
      <c r="VIK865" s="399"/>
      <c r="VIL865" s="399"/>
      <c r="VIM865" s="399"/>
      <c r="VIN865" s="399"/>
      <c r="VIO865" s="399"/>
      <c r="VIP865" s="399"/>
      <c r="VIQ865" s="399"/>
      <c r="VIR865" s="399"/>
      <c r="VIS865" s="399"/>
      <c r="VIT865" s="399"/>
      <c r="VIU865" s="399"/>
      <c r="VIV865" s="399"/>
      <c r="VIW865" s="399"/>
      <c r="VIX865" s="399"/>
      <c r="VIY865" s="399"/>
      <c r="VIZ865" s="399"/>
      <c r="VJA865" s="399"/>
      <c r="VJB865" s="399"/>
      <c r="VJC865" s="399"/>
      <c r="VJD865" s="399"/>
      <c r="VJE865" s="399"/>
      <c r="VJF865" s="399"/>
      <c r="VJG865" s="399"/>
      <c r="VJH865" s="399"/>
      <c r="VJI865" s="399"/>
      <c r="VJJ865" s="399"/>
      <c r="VJK865" s="399"/>
      <c r="VJL865" s="399"/>
      <c r="VJM865" s="399"/>
      <c r="VJN865" s="399"/>
      <c r="VJO865" s="399"/>
      <c r="VJP865" s="399"/>
      <c r="VJQ865" s="399"/>
      <c r="VJR865" s="399"/>
      <c r="VJS865" s="399"/>
      <c r="VJT865" s="399"/>
      <c r="VJU865" s="399"/>
      <c r="VJV865" s="399"/>
      <c r="VJW865" s="399"/>
      <c r="VJX865" s="399"/>
      <c r="VJY865" s="399"/>
      <c r="VJZ865" s="399"/>
      <c r="VKA865" s="399"/>
      <c r="VKB865" s="399"/>
      <c r="VKC865" s="399"/>
      <c r="VKD865" s="399"/>
      <c r="VKE865" s="399"/>
      <c r="VKF865" s="399"/>
      <c r="VKG865" s="399"/>
      <c r="VKH865" s="399"/>
      <c r="VKI865" s="399"/>
      <c r="VKJ865" s="399"/>
      <c r="VKK865" s="399"/>
      <c r="VKL865" s="399"/>
      <c r="VKM865" s="399"/>
      <c r="VKN865" s="399"/>
      <c r="VKO865" s="399"/>
      <c r="VKP865" s="399"/>
      <c r="VKQ865" s="399"/>
      <c r="VKR865" s="399"/>
      <c r="VKS865" s="399"/>
      <c r="VKT865" s="399"/>
      <c r="VKU865" s="399"/>
      <c r="VKV865" s="399"/>
      <c r="VKW865" s="399"/>
      <c r="VKX865" s="399"/>
      <c r="VKY865" s="399"/>
      <c r="VKZ865" s="399"/>
      <c r="VLA865" s="399"/>
      <c r="VLB865" s="399"/>
      <c r="VLC865" s="399"/>
      <c r="VLD865" s="399"/>
      <c r="VLE865" s="399"/>
      <c r="VLF865" s="399"/>
      <c r="VLG865" s="399"/>
      <c r="VLH865" s="399"/>
      <c r="VLI865" s="399"/>
      <c r="VLJ865" s="399"/>
      <c r="VLK865" s="399"/>
      <c r="VLL865" s="399"/>
      <c r="VLM865" s="399"/>
      <c r="VLN865" s="399"/>
      <c r="VLO865" s="399"/>
      <c r="VLP865" s="399"/>
      <c r="VLQ865" s="399"/>
      <c r="VLR865" s="399"/>
      <c r="VLS865" s="399"/>
      <c r="VLT865" s="399"/>
      <c r="VLU865" s="399"/>
      <c r="VLV865" s="399"/>
      <c r="VLW865" s="399"/>
      <c r="VLX865" s="399"/>
      <c r="VLY865" s="399"/>
      <c r="VLZ865" s="399"/>
      <c r="VMA865" s="399"/>
      <c r="VMB865" s="399"/>
      <c r="VMC865" s="399"/>
      <c r="VMD865" s="399"/>
      <c r="VME865" s="399"/>
      <c r="VMF865" s="399"/>
      <c r="VMG865" s="399"/>
      <c r="VMH865" s="399"/>
      <c r="VMI865" s="399"/>
      <c r="VMJ865" s="399"/>
      <c r="VMK865" s="399"/>
      <c r="VML865" s="399"/>
      <c r="VMM865" s="399"/>
      <c r="VMN865" s="399"/>
      <c r="VMO865" s="399"/>
      <c r="VMP865" s="399"/>
      <c r="VMQ865" s="399"/>
      <c r="VMR865" s="399"/>
      <c r="VMS865" s="399"/>
      <c r="VMT865" s="399"/>
      <c r="VMU865" s="399"/>
      <c r="VMV865" s="399"/>
      <c r="VMW865" s="399"/>
      <c r="VMX865" s="399"/>
      <c r="VMY865" s="399"/>
      <c r="VMZ865" s="399"/>
      <c r="VNA865" s="399"/>
      <c r="VNB865" s="399"/>
      <c r="VNC865" s="399"/>
      <c r="VND865" s="399"/>
      <c r="VNE865" s="399"/>
      <c r="VNF865" s="399"/>
      <c r="VNG865" s="399"/>
      <c r="VNH865" s="399"/>
      <c r="VNI865" s="399"/>
      <c r="VNJ865" s="399"/>
      <c r="VNK865" s="399"/>
      <c r="VNL865" s="399"/>
      <c r="VNM865" s="399"/>
      <c r="VNN865" s="399"/>
      <c r="VNO865" s="399"/>
      <c r="VNP865" s="399"/>
      <c r="VNQ865" s="399"/>
      <c r="VNR865" s="399"/>
      <c r="VNS865" s="399"/>
      <c r="VNT865" s="399"/>
      <c r="VNU865" s="399"/>
      <c r="VNV865" s="399"/>
      <c r="VNW865" s="399"/>
      <c r="VNX865" s="399"/>
      <c r="VNY865" s="399"/>
      <c r="VNZ865" s="399"/>
      <c r="VOA865" s="399"/>
      <c r="VOB865" s="399"/>
      <c r="VOC865" s="399"/>
      <c r="VOD865" s="399"/>
      <c r="VOE865" s="399"/>
      <c r="VOF865" s="399"/>
      <c r="VOG865" s="399"/>
      <c r="VOH865" s="399"/>
      <c r="VOI865" s="399"/>
      <c r="VOJ865" s="399"/>
      <c r="VOK865" s="399"/>
      <c r="VOL865" s="399"/>
      <c r="VOM865" s="399"/>
      <c r="VON865" s="399"/>
      <c r="VOO865" s="399"/>
      <c r="VOP865" s="399"/>
      <c r="VOQ865" s="399"/>
      <c r="VOR865" s="399"/>
      <c r="VOS865" s="399"/>
      <c r="VOT865" s="399"/>
      <c r="VOU865" s="399"/>
      <c r="VOV865" s="399"/>
      <c r="VOW865" s="399"/>
      <c r="VOX865" s="399"/>
      <c r="VOY865" s="399"/>
      <c r="VOZ865" s="399"/>
      <c r="VPA865" s="399"/>
      <c r="VPB865" s="399"/>
      <c r="VPC865" s="399"/>
      <c r="VPD865" s="399"/>
      <c r="VPE865" s="399"/>
      <c r="VPF865" s="399"/>
      <c r="VPG865" s="399"/>
      <c r="VPH865" s="399"/>
      <c r="VPI865" s="399"/>
      <c r="VPJ865" s="399"/>
      <c r="VPK865" s="399"/>
      <c r="VPL865" s="399"/>
      <c r="VPM865" s="399"/>
      <c r="VPN865" s="399"/>
      <c r="VPO865" s="399"/>
      <c r="VPP865" s="399"/>
      <c r="VPQ865" s="399"/>
      <c r="VPR865" s="399"/>
      <c r="VPS865" s="399"/>
      <c r="VPT865" s="399"/>
      <c r="VPU865" s="399"/>
      <c r="VPV865" s="399"/>
      <c r="VPW865" s="399"/>
      <c r="VPX865" s="399"/>
      <c r="VPY865" s="399"/>
      <c r="VPZ865" s="399"/>
      <c r="VQA865" s="399"/>
      <c r="VQB865" s="399"/>
      <c r="VQC865" s="399"/>
      <c r="VQD865" s="399"/>
      <c r="VQE865" s="399"/>
      <c r="VQF865" s="399"/>
      <c r="VQG865" s="399"/>
      <c r="VQH865" s="399"/>
      <c r="VQI865" s="399"/>
      <c r="VQJ865" s="399"/>
      <c r="VQK865" s="399"/>
      <c r="VQL865" s="399"/>
      <c r="VQM865" s="399"/>
      <c r="VQN865" s="399"/>
      <c r="VQO865" s="399"/>
      <c r="VQP865" s="399"/>
      <c r="VQQ865" s="399"/>
      <c r="VQR865" s="399"/>
      <c r="VQS865" s="399"/>
      <c r="VQT865" s="399"/>
      <c r="VQU865" s="399"/>
      <c r="VQV865" s="399"/>
      <c r="VQW865" s="399"/>
      <c r="VQX865" s="399"/>
      <c r="VQY865" s="399"/>
      <c r="VQZ865" s="399"/>
      <c r="VRA865" s="399"/>
      <c r="VRB865" s="399"/>
      <c r="VRC865" s="399"/>
      <c r="VRD865" s="399"/>
      <c r="VRE865" s="399"/>
      <c r="VRF865" s="399"/>
      <c r="VRG865" s="399"/>
      <c r="VRH865" s="399"/>
      <c r="VRI865" s="399"/>
      <c r="VRJ865" s="399"/>
      <c r="VRK865" s="399"/>
      <c r="VRL865" s="399"/>
      <c r="VRM865" s="399"/>
      <c r="VRN865" s="399"/>
      <c r="VRO865" s="399"/>
      <c r="VRP865" s="399"/>
      <c r="VRQ865" s="399"/>
      <c r="VRR865" s="399"/>
      <c r="VRS865" s="399"/>
      <c r="VRT865" s="399"/>
      <c r="VRU865" s="399"/>
      <c r="VRV865" s="399"/>
      <c r="VRW865" s="399"/>
      <c r="VRX865" s="399"/>
      <c r="VRY865" s="399"/>
      <c r="VRZ865" s="399"/>
      <c r="VSA865" s="399"/>
      <c r="VSB865" s="399"/>
      <c r="VSC865" s="399"/>
      <c r="VSD865" s="399"/>
      <c r="VSE865" s="399"/>
      <c r="VSF865" s="399"/>
      <c r="VSG865" s="399"/>
      <c r="VSH865" s="399"/>
      <c r="VSI865" s="399"/>
      <c r="VSJ865" s="399"/>
      <c r="VSK865" s="399"/>
      <c r="VSL865" s="399"/>
      <c r="VSM865" s="399"/>
      <c r="VSN865" s="399"/>
      <c r="VSO865" s="399"/>
      <c r="VSP865" s="399"/>
      <c r="VSQ865" s="399"/>
      <c r="VSR865" s="399"/>
      <c r="VSS865" s="399"/>
      <c r="VST865" s="399"/>
      <c r="VSU865" s="399"/>
      <c r="VSV865" s="399"/>
      <c r="VSW865" s="399"/>
      <c r="VSX865" s="399"/>
      <c r="VSY865" s="399"/>
      <c r="VSZ865" s="399"/>
      <c r="VTA865" s="399"/>
      <c r="VTB865" s="399"/>
      <c r="VTC865" s="399"/>
      <c r="VTD865" s="399"/>
      <c r="VTE865" s="399"/>
      <c r="VTF865" s="399"/>
      <c r="VTG865" s="399"/>
      <c r="VTH865" s="399"/>
      <c r="VTI865" s="399"/>
      <c r="VTJ865" s="399"/>
      <c r="VTK865" s="399"/>
      <c r="VTL865" s="399"/>
      <c r="VTM865" s="399"/>
      <c r="VTN865" s="399"/>
      <c r="VTO865" s="399"/>
      <c r="VTP865" s="399"/>
      <c r="VTQ865" s="399"/>
      <c r="VTR865" s="399"/>
      <c r="VTS865" s="399"/>
      <c r="VTT865" s="399"/>
      <c r="VTU865" s="399"/>
      <c r="VTV865" s="399"/>
      <c r="VTW865" s="399"/>
      <c r="VTX865" s="399"/>
      <c r="VTY865" s="399"/>
      <c r="VTZ865" s="399"/>
      <c r="VUA865" s="399"/>
      <c r="VUB865" s="399"/>
      <c r="VUC865" s="399"/>
      <c r="VUD865" s="399"/>
      <c r="VUE865" s="399"/>
      <c r="VUF865" s="399"/>
      <c r="VUG865" s="399"/>
      <c r="VUH865" s="399"/>
      <c r="VUI865" s="399"/>
      <c r="VUJ865" s="399"/>
      <c r="VUK865" s="399"/>
      <c r="VUL865" s="399"/>
      <c r="VUM865" s="399"/>
      <c r="VUN865" s="399"/>
      <c r="VUO865" s="399"/>
      <c r="VUP865" s="399"/>
      <c r="VUQ865" s="399"/>
      <c r="VUR865" s="399"/>
      <c r="VUS865" s="399"/>
      <c r="VUT865" s="399"/>
      <c r="VUU865" s="399"/>
      <c r="VUV865" s="399"/>
      <c r="VUW865" s="399"/>
      <c r="VUX865" s="399"/>
      <c r="VUY865" s="399"/>
      <c r="VUZ865" s="399"/>
      <c r="VVA865" s="399"/>
      <c r="VVB865" s="399"/>
      <c r="VVC865" s="399"/>
      <c r="VVD865" s="399"/>
      <c r="VVE865" s="399"/>
      <c r="VVF865" s="399"/>
      <c r="VVG865" s="399"/>
      <c r="VVH865" s="399"/>
      <c r="VVI865" s="399"/>
      <c r="VVJ865" s="399"/>
      <c r="VVK865" s="399"/>
      <c r="VVL865" s="399"/>
      <c r="VVM865" s="399"/>
      <c r="VVN865" s="399"/>
      <c r="VVO865" s="399"/>
      <c r="VVP865" s="399"/>
      <c r="VVQ865" s="399"/>
      <c r="VVR865" s="399"/>
      <c r="VVS865" s="399"/>
      <c r="VVT865" s="399"/>
      <c r="VVU865" s="399"/>
      <c r="VVV865" s="399"/>
      <c r="VVW865" s="399"/>
      <c r="VVX865" s="399"/>
      <c r="VVY865" s="399"/>
      <c r="VVZ865" s="399"/>
      <c r="VWA865" s="399"/>
      <c r="VWB865" s="399"/>
      <c r="VWC865" s="399"/>
      <c r="VWD865" s="399"/>
      <c r="VWE865" s="399"/>
      <c r="VWF865" s="399"/>
      <c r="VWG865" s="399"/>
      <c r="VWH865" s="399"/>
      <c r="VWI865" s="399"/>
      <c r="VWJ865" s="399"/>
      <c r="VWK865" s="399"/>
      <c r="VWL865" s="399"/>
      <c r="VWM865" s="399"/>
      <c r="VWN865" s="399"/>
      <c r="VWO865" s="399"/>
      <c r="VWP865" s="399"/>
      <c r="VWQ865" s="399"/>
      <c r="VWR865" s="399"/>
      <c r="VWS865" s="399"/>
      <c r="VWT865" s="399"/>
      <c r="VWU865" s="399"/>
      <c r="VWV865" s="399"/>
      <c r="VWW865" s="399"/>
      <c r="VWX865" s="399"/>
      <c r="VWY865" s="399"/>
      <c r="VWZ865" s="399"/>
      <c r="VXA865" s="399"/>
      <c r="VXB865" s="399"/>
      <c r="VXC865" s="399"/>
      <c r="VXD865" s="399"/>
      <c r="VXE865" s="399"/>
      <c r="VXF865" s="399"/>
      <c r="VXG865" s="399"/>
      <c r="VXH865" s="399"/>
      <c r="VXI865" s="399"/>
      <c r="VXJ865" s="399"/>
      <c r="VXK865" s="399"/>
      <c r="VXL865" s="399"/>
      <c r="VXM865" s="399"/>
      <c r="VXN865" s="399"/>
      <c r="VXO865" s="399"/>
      <c r="VXP865" s="399"/>
      <c r="VXQ865" s="399"/>
      <c r="VXR865" s="399"/>
      <c r="VXS865" s="399"/>
      <c r="VXT865" s="399"/>
      <c r="VXU865" s="399"/>
      <c r="VXV865" s="399"/>
      <c r="VXW865" s="399"/>
      <c r="VXX865" s="399"/>
      <c r="VXY865" s="399"/>
      <c r="VXZ865" s="399"/>
      <c r="VYA865" s="399"/>
      <c r="VYB865" s="399"/>
      <c r="VYC865" s="399"/>
      <c r="VYD865" s="399"/>
      <c r="VYE865" s="399"/>
      <c r="VYF865" s="399"/>
      <c r="VYG865" s="399"/>
      <c r="VYH865" s="399"/>
      <c r="VYI865" s="399"/>
      <c r="VYJ865" s="399"/>
      <c r="VYK865" s="399"/>
      <c r="VYL865" s="399"/>
      <c r="VYM865" s="399"/>
      <c r="VYN865" s="399"/>
      <c r="VYO865" s="399"/>
      <c r="VYP865" s="399"/>
      <c r="VYQ865" s="399"/>
      <c r="VYR865" s="399"/>
      <c r="VYS865" s="399"/>
      <c r="VYT865" s="399"/>
      <c r="VYU865" s="399"/>
      <c r="VYV865" s="399"/>
      <c r="VYW865" s="399"/>
      <c r="VYX865" s="399"/>
      <c r="VYY865" s="399"/>
      <c r="VYZ865" s="399"/>
      <c r="VZA865" s="399"/>
      <c r="VZB865" s="399"/>
      <c r="VZC865" s="399"/>
      <c r="VZD865" s="399"/>
      <c r="VZE865" s="399"/>
      <c r="VZF865" s="399"/>
      <c r="VZG865" s="399"/>
      <c r="VZH865" s="399"/>
      <c r="VZI865" s="399"/>
      <c r="VZJ865" s="399"/>
      <c r="VZK865" s="399"/>
      <c r="VZL865" s="399"/>
      <c r="VZM865" s="399"/>
      <c r="VZN865" s="399"/>
      <c r="VZO865" s="399"/>
      <c r="VZP865" s="399"/>
      <c r="VZQ865" s="399"/>
      <c r="VZR865" s="399"/>
      <c r="VZS865" s="399"/>
      <c r="VZT865" s="399"/>
      <c r="VZU865" s="399"/>
      <c r="VZV865" s="399"/>
      <c r="VZW865" s="399"/>
      <c r="VZX865" s="399"/>
      <c r="VZY865" s="399"/>
      <c r="VZZ865" s="399"/>
      <c r="WAA865" s="399"/>
      <c r="WAB865" s="399"/>
      <c r="WAC865" s="399"/>
      <c r="WAD865" s="399"/>
      <c r="WAE865" s="399"/>
      <c r="WAF865" s="399"/>
      <c r="WAG865" s="399"/>
      <c r="WAH865" s="399"/>
      <c r="WAI865" s="399"/>
      <c r="WAJ865" s="399"/>
      <c r="WAK865" s="399"/>
      <c r="WAL865" s="399"/>
      <c r="WAM865" s="399"/>
      <c r="WAN865" s="399"/>
      <c r="WAO865" s="399"/>
      <c r="WAP865" s="399"/>
      <c r="WAQ865" s="399"/>
      <c r="WAR865" s="399"/>
      <c r="WAS865" s="399"/>
      <c r="WAT865" s="399"/>
      <c r="WAU865" s="399"/>
      <c r="WAV865" s="399"/>
      <c r="WAW865" s="399"/>
      <c r="WAX865" s="399"/>
      <c r="WAY865" s="399"/>
      <c r="WAZ865" s="399"/>
      <c r="WBA865" s="399"/>
      <c r="WBB865" s="399"/>
      <c r="WBC865" s="399"/>
      <c r="WBD865" s="399"/>
      <c r="WBE865" s="399"/>
      <c r="WBF865" s="399"/>
      <c r="WBG865" s="399"/>
      <c r="WBH865" s="399"/>
      <c r="WBI865" s="399"/>
      <c r="WBJ865" s="399"/>
      <c r="WBK865" s="399"/>
      <c r="WBL865" s="399"/>
      <c r="WBM865" s="399"/>
      <c r="WBN865" s="399"/>
      <c r="WBO865" s="399"/>
      <c r="WBP865" s="399"/>
      <c r="WBQ865" s="399"/>
      <c r="WBR865" s="399"/>
      <c r="WBS865" s="399"/>
      <c r="WBT865" s="399"/>
      <c r="WBU865" s="399"/>
      <c r="WBV865" s="399"/>
      <c r="WBW865" s="399"/>
      <c r="WBX865" s="399"/>
      <c r="WBY865" s="399"/>
      <c r="WBZ865" s="399"/>
      <c r="WCA865" s="399"/>
      <c r="WCB865" s="399"/>
      <c r="WCC865" s="399"/>
      <c r="WCD865" s="399"/>
      <c r="WCE865" s="399"/>
      <c r="WCF865" s="399"/>
      <c r="WCG865" s="399"/>
      <c r="WCH865" s="399"/>
      <c r="WCI865" s="399"/>
      <c r="WCJ865" s="399"/>
      <c r="WCK865" s="399"/>
      <c r="WCL865" s="399"/>
      <c r="WCM865" s="399"/>
      <c r="WCN865" s="399"/>
      <c r="WCO865" s="399"/>
      <c r="WCP865" s="399"/>
      <c r="WCQ865" s="399"/>
      <c r="WCR865" s="399"/>
      <c r="WCS865" s="399"/>
      <c r="WCT865" s="399"/>
      <c r="WCU865" s="399"/>
      <c r="WCV865" s="399"/>
      <c r="WCW865" s="399"/>
      <c r="WCX865" s="399"/>
      <c r="WCY865" s="399"/>
      <c r="WCZ865" s="399"/>
      <c r="WDA865" s="399"/>
      <c r="WDB865" s="399"/>
      <c r="WDC865" s="399"/>
      <c r="WDD865" s="399"/>
      <c r="WDE865" s="399"/>
      <c r="WDF865" s="399"/>
      <c r="WDG865" s="399"/>
      <c r="WDH865" s="399"/>
      <c r="WDI865" s="399"/>
      <c r="WDJ865" s="399"/>
      <c r="WDK865" s="399"/>
      <c r="WDL865" s="399"/>
      <c r="WDM865" s="399"/>
      <c r="WDN865" s="399"/>
      <c r="WDO865" s="399"/>
      <c r="WDP865" s="399"/>
      <c r="WDQ865" s="399"/>
      <c r="WDR865" s="399"/>
      <c r="WDS865" s="399"/>
      <c r="WDT865" s="399"/>
      <c r="WDU865" s="399"/>
      <c r="WDV865" s="399"/>
      <c r="WDW865" s="399"/>
      <c r="WDX865" s="399"/>
      <c r="WDY865" s="399"/>
      <c r="WDZ865" s="399"/>
      <c r="WEA865" s="399"/>
      <c r="WEB865" s="399"/>
      <c r="WEC865" s="399"/>
      <c r="WED865" s="399"/>
      <c r="WEE865" s="399"/>
      <c r="WEF865" s="399"/>
      <c r="WEG865" s="399"/>
      <c r="WEH865" s="399"/>
      <c r="WEI865" s="399"/>
      <c r="WEJ865" s="399"/>
      <c r="WEK865" s="399"/>
      <c r="WEL865" s="399"/>
      <c r="WEM865" s="399"/>
      <c r="WEN865" s="399"/>
      <c r="WEO865" s="399"/>
      <c r="WEP865" s="399"/>
      <c r="WEQ865" s="399"/>
      <c r="WER865" s="399"/>
      <c r="WES865" s="399"/>
      <c r="WET865" s="399"/>
      <c r="WEU865" s="399"/>
      <c r="WEV865" s="399"/>
      <c r="WEW865" s="399"/>
      <c r="WEX865" s="399"/>
      <c r="WEY865" s="399"/>
      <c r="WEZ865" s="399"/>
      <c r="WFA865" s="399"/>
      <c r="WFB865" s="399"/>
      <c r="WFC865" s="399"/>
      <c r="WFD865" s="399"/>
      <c r="WFE865" s="399"/>
      <c r="WFF865" s="399"/>
      <c r="WFG865" s="399"/>
      <c r="WFH865" s="399"/>
      <c r="WFI865" s="399"/>
      <c r="WFJ865" s="399"/>
      <c r="WFK865" s="399"/>
      <c r="WFL865" s="399"/>
      <c r="WFM865" s="399"/>
      <c r="WFN865" s="399"/>
      <c r="WFO865" s="399"/>
      <c r="WFP865" s="399"/>
      <c r="WFQ865" s="399"/>
      <c r="WFR865" s="399"/>
      <c r="WFS865" s="399"/>
      <c r="WFT865" s="399"/>
      <c r="WFU865" s="399"/>
      <c r="WFV865" s="399"/>
      <c r="WFW865" s="399"/>
      <c r="WFX865" s="399"/>
      <c r="WFY865" s="399"/>
      <c r="WFZ865" s="399"/>
      <c r="WGA865" s="399"/>
      <c r="WGB865" s="399"/>
      <c r="WGC865" s="399"/>
      <c r="WGD865" s="399"/>
      <c r="WGE865" s="399"/>
      <c r="WGF865" s="399"/>
      <c r="WGG865" s="399"/>
      <c r="WGH865" s="399"/>
      <c r="WGI865" s="399"/>
      <c r="WGJ865" s="399"/>
      <c r="WGK865" s="399"/>
      <c r="WGL865" s="399"/>
      <c r="WGM865" s="399"/>
      <c r="WGN865" s="399"/>
      <c r="WGO865" s="399"/>
      <c r="WGP865" s="399"/>
      <c r="WGQ865" s="399"/>
      <c r="WGR865" s="399"/>
      <c r="WGS865" s="399"/>
      <c r="WGT865" s="399"/>
      <c r="WGU865" s="399"/>
      <c r="WGV865" s="399"/>
      <c r="WGW865" s="399"/>
      <c r="WGX865" s="399"/>
      <c r="WGY865" s="399"/>
      <c r="WGZ865" s="399"/>
      <c r="WHA865" s="399"/>
      <c r="WHB865" s="399"/>
      <c r="WHC865" s="399"/>
      <c r="WHD865" s="399"/>
      <c r="WHE865" s="399"/>
      <c r="WHF865" s="399"/>
      <c r="WHG865" s="399"/>
      <c r="WHH865" s="399"/>
      <c r="WHI865" s="399"/>
      <c r="WHJ865" s="399"/>
      <c r="WHK865" s="399"/>
      <c r="WHL865" s="399"/>
      <c r="WHM865" s="399"/>
      <c r="WHN865" s="399"/>
      <c r="WHO865" s="399"/>
      <c r="WHP865" s="399"/>
      <c r="WHQ865" s="399"/>
      <c r="WHR865" s="399"/>
      <c r="WHS865" s="399"/>
      <c r="WHT865" s="399"/>
      <c r="WHU865" s="399"/>
      <c r="WHV865" s="399"/>
      <c r="WHW865" s="399"/>
      <c r="WHX865" s="399"/>
      <c r="WHY865" s="399"/>
      <c r="WHZ865" s="399"/>
      <c r="WIA865" s="399"/>
      <c r="WIB865" s="399"/>
      <c r="WIC865" s="399"/>
      <c r="WID865" s="399"/>
      <c r="WIE865" s="399"/>
      <c r="WIF865" s="399"/>
      <c r="WIG865" s="399"/>
      <c r="WIH865" s="399"/>
      <c r="WII865" s="399"/>
      <c r="WIJ865" s="399"/>
      <c r="WIK865" s="399"/>
      <c r="WIL865" s="399"/>
      <c r="WIM865" s="399"/>
      <c r="WIN865" s="399"/>
      <c r="WIO865" s="399"/>
      <c r="WIP865" s="399"/>
      <c r="WIQ865" s="399"/>
      <c r="WIR865" s="399"/>
      <c r="WIS865" s="399"/>
      <c r="WIT865" s="399"/>
      <c r="WIU865" s="399"/>
      <c r="WIV865" s="399"/>
      <c r="WIW865" s="399"/>
      <c r="WIX865" s="399"/>
      <c r="WIY865" s="399"/>
      <c r="WIZ865" s="399"/>
      <c r="WJA865" s="399"/>
      <c r="WJB865" s="399"/>
      <c r="WJC865" s="399"/>
      <c r="WJD865" s="399"/>
      <c r="WJE865" s="399"/>
      <c r="WJF865" s="399"/>
      <c r="WJG865" s="399"/>
      <c r="WJH865" s="399"/>
      <c r="WJI865" s="399"/>
      <c r="WJJ865" s="399"/>
      <c r="WJK865" s="399"/>
      <c r="WJL865" s="399"/>
      <c r="WJM865" s="399"/>
      <c r="WJN865" s="399"/>
      <c r="WJO865" s="399"/>
      <c r="WJP865" s="399"/>
      <c r="WJQ865" s="399"/>
      <c r="WJR865" s="399"/>
      <c r="WJS865" s="399"/>
      <c r="WJT865" s="399"/>
      <c r="WJU865" s="399"/>
      <c r="WJV865" s="399"/>
      <c r="WJW865" s="399"/>
      <c r="WJX865" s="399"/>
      <c r="WJY865" s="399"/>
      <c r="WJZ865" s="399"/>
      <c r="WKA865" s="399"/>
      <c r="WKB865" s="399"/>
      <c r="WKC865" s="399"/>
      <c r="WKD865" s="399"/>
      <c r="WKE865" s="399"/>
      <c r="WKF865" s="399"/>
      <c r="WKG865" s="399"/>
      <c r="WKH865" s="399"/>
      <c r="WKI865" s="399"/>
      <c r="WKJ865" s="399"/>
      <c r="WKK865" s="399"/>
      <c r="WKL865" s="399"/>
      <c r="WKM865" s="399"/>
      <c r="WKN865" s="399"/>
      <c r="WKO865" s="399"/>
      <c r="WKP865" s="399"/>
      <c r="WKQ865" s="399"/>
      <c r="WKR865" s="399"/>
      <c r="WKS865" s="399"/>
      <c r="WKT865" s="399"/>
      <c r="WKU865" s="399"/>
      <c r="WKV865" s="399"/>
      <c r="WKW865" s="399"/>
      <c r="WKX865" s="399"/>
      <c r="WKY865" s="399"/>
      <c r="WKZ865" s="399"/>
      <c r="WLA865" s="399"/>
      <c r="WLB865" s="399"/>
      <c r="WLC865" s="399"/>
      <c r="WLD865" s="399"/>
      <c r="WLE865" s="399"/>
      <c r="WLF865" s="399"/>
      <c r="WLG865" s="399"/>
      <c r="WLH865" s="399"/>
      <c r="WLI865" s="399"/>
      <c r="WLJ865" s="399"/>
      <c r="WLK865" s="399"/>
      <c r="WLL865" s="399"/>
      <c r="WLM865" s="399"/>
      <c r="WLN865" s="399"/>
      <c r="WLO865" s="399"/>
      <c r="WLP865" s="399"/>
      <c r="WLQ865" s="399"/>
      <c r="WLR865" s="399"/>
      <c r="WLS865" s="399"/>
      <c r="WLT865" s="399"/>
      <c r="WLU865" s="399"/>
      <c r="WLV865" s="399"/>
      <c r="WLW865" s="399"/>
      <c r="WLX865" s="399"/>
      <c r="WLY865" s="399"/>
      <c r="WLZ865" s="399"/>
      <c r="WMA865" s="399"/>
      <c r="WMB865" s="399"/>
      <c r="WMC865" s="399"/>
      <c r="WMD865" s="399"/>
      <c r="WME865" s="399"/>
      <c r="WMF865" s="399"/>
      <c r="WMG865" s="399"/>
      <c r="WMH865" s="399"/>
      <c r="WMI865" s="399"/>
      <c r="WMJ865" s="399"/>
      <c r="WMK865" s="399"/>
      <c r="WML865" s="399"/>
      <c r="WMM865" s="399"/>
      <c r="WMN865" s="399"/>
      <c r="WMO865" s="399"/>
      <c r="WMP865" s="399"/>
      <c r="WMQ865" s="399"/>
      <c r="WMR865" s="399"/>
      <c r="WMS865" s="399"/>
      <c r="WMT865" s="399"/>
      <c r="WMU865" s="399"/>
      <c r="WMV865" s="399"/>
      <c r="WMW865" s="399"/>
      <c r="WMX865" s="399"/>
      <c r="WMY865" s="399"/>
      <c r="WMZ865" s="399"/>
      <c r="WNA865" s="399"/>
      <c r="WNB865" s="399"/>
      <c r="WNC865" s="399"/>
      <c r="WND865" s="399"/>
      <c r="WNE865" s="399"/>
      <c r="WNF865" s="399"/>
      <c r="WNG865" s="399"/>
      <c r="WNH865" s="399"/>
      <c r="WNI865" s="399"/>
      <c r="WNJ865" s="399"/>
      <c r="WNK865" s="399"/>
      <c r="WNL865" s="399"/>
      <c r="WNM865" s="399"/>
      <c r="WNN865" s="399"/>
      <c r="WNO865" s="399"/>
      <c r="WNP865" s="399"/>
      <c r="WNQ865" s="399"/>
      <c r="WNR865" s="399"/>
      <c r="WNS865" s="399"/>
      <c r="WNT865" s="399"/>
      <c r="WNU865" s="399"/>
      <c r="WNV865" s="399"/>
      <c r="WNW865" s="399"/>
      <c r="WNX865" s="399"/>
      <c r="WNY865" s="399"/>
      <c r="WNZ865" s="399"/>
      <c r="WOA865" s="399"/>
      <c r="WOB865" s="399"/>
      <c r="WOC865" s="399"/>
      <c r="WOD865" s="399"/>
      <c r="WOE865" s="399"/>
      <c r="WOF865" s="399"/>
      <c r="WOG865" s="399"/>
      <c r="WOH865" s="399"/>
      <c r="WOI865" s="399"/>
      <c r="WOJ865" s="399"/>
      <c r="WOK865" s="399"/>
      <c r="WOL865" s="399"/>
      <c r="WOM865" s="399"/>
      <c r="WON865" s="399"/>
      <c r="WOO865" s="399"/>
      <c r="WOP865" s="399"/>
      <c r="WOQ865" s="399"/>
      <c r="WOR865" s="399"/>
      <c r="WOS865" s="399"/>
      <c r="WOT865" s="399"/>
      <c r="WOU865" s="399"/>
      <c r="WOV865" s="399"/>
      <c r="WOW865" s="399"/>
      <c r="WOX865" s="399"/>
      <c r="WOY865" s="399"/>
      <c r="WOZ865" s="399"/>
      <c r="WPA865" s="399"/>
      <c r="WPB865" s="399"/>
      <c r="WPC865" s="399"/>
      <c r="WPD865" s="399"/>
      <c r="WPE865" s="399"/>
      <c r="WPF865" s="399"/>
      <c r="WPG865" s="399"/>
      <c r="WPH865" s="399"/>
      <c r="WPI865" s="399"/>
      <c r="WPJ865" s="399"/>
      <c r="WPK865" s="399"/>
      <c r="WPL865" s="399"/>
      <c r="WPM865" s="399"/>
      <c r="WPN865" s="399"/>
      <c r="WPO865" s="399"/>
      <c r="WPP865" s="399"/>
      <c r="WPQ865" s="399"/>
      <c r="WPR865" s="399"/>
      <c r="WPS865" s="399"/>
      <c r="WPT865" s="399"/>
      <c r="WPU865" s="399"/>
      <c r="WPV865" s="399"/>
      <c r="WPW865" s="399"/>
      <c r="WPX865" s="399"/>
      <c r="WPY865" s="399"/>
      <c r="WPZ865" s="399"/>
      <c r="WQA865" s="399"/>
      <c r="WQB865" s="399"/>
      <c r="WQC865" s="399"/>
      <c r="WQD865" s="399"/>
      <c r="WQE865" s="399"/>
      <c r="WQF865" s="399"/>
      <c r="WQG865" s="399"/>
      <c r="WQH865" s="399"/>
      <c r="WQI865" s="399"/>
      <c r="WQJ865" s="399"/>
      <c r="WQK865" s="399"/>
      <c r="WQL865" s="399"/>
      <c r="WQM865" s="399"/>
      <c r="WQN865" s="399"/>
      <c r="WQO865" s="399"/>
      <c r="WQP865" s="399"/>
      <c r="WQQ865" s="399"/>
      <c r="WQR865" s="399"/>
      <c r="WQS865" s="399"/>
      <c r="WQT865" s="399"/>
      <c r="WQU865" s="399"/>
      <c r="WQV865" s="399"/>
      <c r="WQW865" s="399"/>
      <c r="WQX865" s="399"/>
      <c r="WQY865" s="399"/>
      <c r="WQZ865" s="399"/>
      <c r="WRA865" s="399"/>
      <c r="WRB865" s="399"/>
      <c r="WRC865" s="399"/>
      <c r="WRD865" s="399"/>
      <c r="WRE865" s="399"/>
      <c r="WRF865" s="399"/>
      <c r="WRG865" s="399"/>
      <c r="WRH865" s="399"/>
      <c r="WRI865" s="399"/>
      <c r="WRJ865" s="399"/>
      <c r="WRK865" s="399"/>
      <c r="WRL865" s="399"/>
      <c r="WRM865" s="399"/>
      <c r="WRN865" s="399"/>
      <c r="WRO865" s="399"/>
      <c r="WRP865" s="399"/>
      <c r="WRQ865" s="399"/>
      <c r="WRR865" s="399"/>
      <c r="WRS865" s="399"/>
      <c r="WRT865" s="399"/>
      <c r="WRU865" s="399"/>
      <c r="WRV865" s="399"/>
      <c r="WRW865" s="399"/>
      <c r="WRX865" s="399"/>
      <c r="WRY865" s="399"/>
      <c r="WRZ865" s="399"/>
      <c r="WSA865" s="399"/>
      <c r="WSB865" s="399"/>
      <c r="WSC865" s="399"/>
      <c r="WSD865" s="399"/>
      <c r="WSE865" s="399"/>
      <c r="WSF865" s="399"/>
      <c r="WSG865" s="399"/>
      <c r="WSH865" s="399"/>
      <c r="WSI865" s="399"/>
      <c r="WSJ865" s="399"/>
      <c r="WSK865" s="399"/>
      <c r="WSL865" s="399"/>
      <c r="WSM865" s="399"/>
      <c r="WSN865" s="399"/>
      <c r="WSO865" s="399"/>
      <c r="WSP865" s="399"/>
      <c r="WSQ865" s="399"/>
      <c r="WSR865" s="399"/>
      <c r="WSS865" s="399"/>
      <c r="WST865" s="399"/>
      <c r="WSU865" s="399"/>
      <c r="WSV865" s="399"/>
      <c r="WSW865" s="399"/>
      <c r="WSX865" s="399"/>
      <c r="WSY865" s="399"/>
      <c r="WSZ865" s="399"/>
      <c r="WTA865" s="399"/>
      <c r="WTB865" s="399"/>
      <c r="WTC865" s="399"/>
      <c r="WTD865" s="399"/>
      <c r="WTE865" s="399"/>
      <c r="WTF865" s="399"/>
      <c r="WTG865" s="399"/>
      <c r="WTH865" s="399"/>
      <c r="WTI865" s="399"/>
      <c r="WTJ865" s="399"/>
      <c r="WTK865" s="399"/>
      <c r="WTL865" s="399"/>
      <c r="WTM865" s="399"/>
      <c r="WTN865" s="399"/>
      <c r="WTO865" s="399"/>
      <c r="WTP865" s="399"/>
      <c r="WTQ865" s="399"/>
      <c r="WTR865" s="399"/>
      <c r="WTS865" s="399"/>
      <c r="WTT865" s="399"/>
      <c r="WTU865" s="399"/>
      <c r="WTV865" s="399"/>
      <c r="WTW865" s="399"/>
      <c r="WTX865" s="399"/>
      <c r="WTY865" s="399"/>
      <c r="WTZ865" s="399"/>
      <c r="WUA865" s="399"/>
      <c r="WUB865" s="399"/>
      <c r="WUC865" s="399"/>
      <c r="WUD865" s="399"/>
      <c r="WUE865" s="399"/>
      <c r="WUF865" s="399"/>
      <c r="WUG865" s="399"/>
      <c r="WUH865" s="399"/>
      <c r="WUI865" s="399"/>
      <c r="WUJ865" s="399"/>
      <c r="WUK865" s="399"/>
      <c r="WUL865" s="399"/>
      <c r="WUM865" s="399"/>
      <c r="WUN865" s="399"/>
      <c r="WUO865" s="399"/>
      <c r="WUP865" s="399"/>
      <c r="WUQ865" s="399"/>
      <c r="WUR865" s="399"/>
      <c r="WUS865" s="399"/>
      <c r="WUT865" s="399"/>
      <c r="WUU865" s="399"/>
      <c r="WUV865" s="399"/>
      <c r="WUW865" s="399"/>
      <c r="WUX865" s="399"/>
      <c r="WUY865" s="399"/>
      <c r="WUZ865" s="399"/>
      <c r="WVA865" s="399"/>
      <c r="WVB865" s="399"/>
      <c r="WVC865" s="399"/>
      <c r="WVD865" s="399"/>
      <c r="WVE865" s="399"/>
      <c r="WVF865" s="399"/>
      <c r="WVG865" s="399"/>
      <c r="WVH865" s="399"/>
      <c r="WVI865" s="399"/>
      <c r="WVJ865" s="399"/>
      <c r="WVK865" s="399"/>
      <c r="WVL865" s="399"/>
      <c r="WVM865" s="399"/>
      <c r="WVN865" s="399"/>
      <c r="WVO865" s="399"/>
      <c r="WVP865" s="399"/>
      <c r="WVQ865" s="399"/>
      <c r="WVR865" s="399"/>
      <c r="WVS865" s="399"/>
      <c r="WVT865" s="399"/>
      <c r="WVU865" s="399"/>
      <c r="WVV865" s="399"/>
      <c r="WVW865" s="399"/>
      <c r="WVX865" s="399"/>
      <c r="WVY865" s="399"/>
      <c r="WVZ865" s="399"/>
      <c r="WWA865" s="399"/>
      <c r="WWB865" s="399"/>
      <c r="WWC865" s="399"/>
      <c r="WWD865" s="399"/>
      <c r="WWE865" s="399"/>
      <c r="WWF865" s="399"/>
      <c r="WWG865" s="399"/>
      <c r="WWH865" s="399"/>
      <c r="WWI865" s="399"/>
      <c r="WWJ865" s="399"/>
      <c r="WWK865" s="399"/>
      <c r="WWL865" s="399"/>
      <c r="WWM865" s="399"/>
      <c r="WWN865" s="399"/>
      <c r="WWO865" s="399"/>
      <c r="WWP865" s="399"/>
      <c r="WWQ865" s="399"/>
      <c r="WWR865" s="399"/>
      <c r="WWS865" s="399"/>
      <c r="WWT865" s="399"/>
      <c r="WWU865" s="399"/>
      <c r="WWV865" s="399"/>
      <c r="WWW865" s="399"/>
      <c r="WWX865" s="399"/>
      <c r="WWY865" s="399"/>
      <c r="WWZ865" s="399"/>
      <c r="WXA865" s="399"/>
      <c r="WXB865" s="399"/>
      <c r="WXC865" s="399"/>
      <c r="WXD865" s="399"/>
      <c r="WXE865" s="399"/>
      <c r="WXF865" s="399"/>
      <c r="WXG865" s="399"/>
      <c r="WXH865" s="399"/>
      <c r="WXI865" s="399"/>
      <c r="WXJ865" s="399"/>
      <c r="WXK865" s="399"/>
      <c r="WXL865" s="399"/>
      <c r="WXM865" s="399"/>
      <c r="WXN865" s="399"/>
      <c r="WXO865" s="399"/>
      <c r="WXP865" s="399"/>
      <c r="WXQ865" s="399"/>
      <c r="WXR865" s="399"/>
      <c r="WXS865" s="399"/>
      <c r="WXT865" s="399"/>
      <c r="WXU865" s="399"/>
      <c r="WXV865" s="399"/>
      <c r="WXW865" s="399"/>
      <c r="WXX865" s="399"/>
      <c r="WXY865" s="399"/>
      <c r="WXZ865" s="399"/>
    </row>
    <row r="866" spans="2:16198" ht="35.25" x14ac:dyDescent="0.5">
      <c r="B866" s="400">
        <v>2</v>
      </c>
      <c r="C866" s="378" t="s">
        <v>5480</v>
      </c>
      <c r="D866" s="372">
        <v>1990</v>
      </c>
      <c r="E866" s="372"/>
      <c r="F866" s="358" t="s">
        <v>17053</v>
      </c>
      <c r="G866" s="372">
        <v>9</v>
      </c>
      <c r="H866" s="372">
        <v>4</v>
      </c>
      <c r="I866" s="373">
        <v>9170</v>
      </c>
      <c r="J866" s="373">
        <v>8062</v>
      </c>
      <c r="K866" s="373">
        <v>8062</v>
      </c>
      <c r="L866" s="364">
        <v>368</v>
      </c>
      <c r="M866" s="372" t="s">
        <v>17433</v>
      </c>
      <c r="N866" s="372" t="s">
        <v>17106</v>
      </c>
      <c r="O866" s="372" t="s">
        <v>17435</v>
      </c>
      <c r="P866" s="373">
        <v>2825382.83</v>
      </c>
      <c r="Q866" s="376"/>
      <c r="R866" s="373">
        <v>1403287.85</v>
      </c>
      <c r="S866" s="373">
        <v>0</v>
      </c>
      <c r="T866" s="373">
        <f>P866-R866-S866</f>
        <v>1422094.98</v>
      </c>
      <c r="U866" s="359">
        <f t="shared" si="508"/>
        <v>308.1115408942203</v>
      </c>
      <c r="V866" s="376">
        <v>354.06</v>
      </c>
    </row>
    <row r="867" spans="2:16198" s="398" customFormat="1" ht="35.25" x14ac:dyDescent="0.5">
      <c r="B867" s="367" t="s">
        <v>379</v>
      </c>
      <c r="C867" s="385"/>
      <c r="D867" s="358" t="s">
        <v>17026</v>
      </c>
      <c r="E867" s="358" t="s">
        <v>17026</v>
      </c>
      <c r="F867" s="358" t="s">
        <v>17026</v>
      </c>
      <c r="G867" s="358" t="s">
        <v>17026</v>
      </c>
      <c r="H867" s="358" t="s">
        <v>17026</v>
      </c>
      <c r="I867" s="363">
        <f>I868</f>
        <v>20983.4</v>
      </c>
      <c r="J867" s="363">
        <f t="shared" ref="J867:L867" si="513">J868</f>
        <v>16332.6</v>
      </c>
      <c r="K867" s="363">
        <f t="shared" si="513"/>
        <v>16332.6</v>
      </c>
      <c r="L867" s="364">
        <f t="shared" si="513"/>
        <v>611</v>
      </c>
      <c r="M867" s="358" t="s">
        <v>17026</v>
      </c>
      <c r="N867" s="358" t="s">
        <v>17026</v>
      </c>
      <c r="O867" s="361" t="s">
        <v>17026</v>
      </c>
      <c r="P867" s="365">
        <f>P868</f>
        <v>19901847.84</v>
      </c>
      <c r="Q867" s="365">
        <f t="shared" ref="Q867:T867" si="514">Q868</f>
        <v>0</v>
      </c>
      <c r="R867" s="363">
        <f t="shared" si="514"/>
        <v>9823014.9399999995</v>
      </c>
      <c r="S867" s="363">
        <f t="shared" si="514"/>
        <v>0</v>
      </c>
      <c r="T867" s="363">
        <f t="shared" si="514"/>
        <v>10078832.9</v>
      </c>
      <c r="U867" s="359">
        <f t="shared" si="508"/>
        <v>948.45677249635423</v>
      </c>
      <c r="V867" s="376">
        <f>V868</f>
        <v>1083.0899999999999</v>
      </c>
      <c r="W867" s="399"/>
      <c r="X867" s="399"/>
      <c r="Y867" s="399"/>
      <c r="Z867" s="399"/>
      <c r="AA867" s="399"/>
      <c r="AB867" s="399"/>
      <c r="AC867" s="399"/>
      <c r="AD867" s="399"/>
      <c r="AE867" s="399"/>
      <c r="AF867" s="399"/>
      <c r="AG867" s="399"/>
      <c r="AH867" s="399"/>
      <c r="AI867" s="399"/>
      <c r="AJ867" s="399"/>
      <c r="AK867" s="399"/>
      <c r="AL867" s="399"/>
      <c r="AM867" s="399"/>
      <c r="AN867" s="399"/>
      <c r="AO867" s="399"/>
      <c r="AP867" s="399"/>
      <c r="AQ867" s="399"/>
      <c r="AR867" s="399"/>
      <c r="AS867" s="399"/>
      <c r="AT867" s="399"/>
      <c r="AU867" s="399"/>
      <c r="AV867" s="399"/>
      <c r="AW867" s="399"/>
      <c r="AX867" s="399"/>
      <c r="AY867" s="399"/>
      <c r="AZ867" s="399"/>
      <c r="BA867" s="399"/>
      <c r="BB867" s="399"/>
      <c r="BC867" s="399"/>
      <c r="BD867" s="399"/>
      <c r="BE867" s="399"/>
      <c r="BF867" s="399"/>
      <c r="BG867" s="399"/>
      <c r="BH867" s="399"/>
      <c r="BI867" s="399"/>
      <c r="BJ867" s="399"/>
      <c r="BK867" s="399"/>
      <c r="BL867" s="399"/>
      <c r="BM867" s="399"/>
      <c r="BN867" s="399"/>
      <c r="BO867" s="399"/>
      <c r="BP867" s="399"/>
      <c r="BQ867" s="399"/>
      <c r="BR867" s="399"/>
      <c r="BS867" s="399"/>
      <c r="BT867" s="399"/>
      <c r="BU867" s="399"/>
      <c r="BV867" s="399"/>
      <c r="BW867" s="399"/>
      <c r="BX867" s="399"/>
      <c r="BY867" s="399"/>
      <c r="BZ867" s="399"/>
      <c r="CA867" s="399"/>
      <c r="CB867" s="399"/>
      <c r="CC867" s="399"/>
      <c r="CD867" s="399"/>
      <c r="CE867" s="399"/>
      <c r="CF867" s="399"/>
      <c r="CG867" s="399"/>
      <c r="CH867" s="399"/>
      <c r="CI867" s="399"/>
      <c r="CJ867" s="399"/>
      <c r="CK867" s="399"/>
      <c r="CL867" s="399"/>
      <c r="CM867" s="399"/>
      <c r="CN867" s="399"/>
      <c r="CO867" s="399"/>
      <c r="CP867" s="399"/>
      <c r="CQ867" s="399"/>
      <c r="CR867" s="399"/>
      <c r="CS867" s="399"/>
      <c r="CT867" s="399"/>
      <c r="CU867" s="399"/>
      <c r="CV867" s="399"/>
      <c r="CW867" s="399"/>
      <c r="CX867" s="399"/>
      <c r="CY867" s="399"/>
      <c r="CZ867" s="399"/>
      <c r="DA867" s="399"/>
      <c r="DB867" s="399"/>
      <c r="DC867" s="399"/>
      <c r="DD867" s="399"/>
      <c r="DE867" s="399"/>
      <c r="DF867" s="399"/>
      <c r="DG867" s="399"/>
      <c r="DH867" s="399"/>
      <c r="DI867" s="399"/>
      <c r="DJ867" s="399"/>
      <c r="DK867" s="399"/>
      <c r="DL867" s="399"/>
      <c r="DM867" s="399"/>
      <c r="DN867" s="399"/>
      <c r="DO867" s="399"/>
      <c r="DP867" s="399"/>
      <c r="DQ867" s="399"/>
      <c r="DR867" s="399"/>
      <c r="DS867" s="399"/>
      <c r="DT867" s="399"/>
      <c r="DU867" s="399"/>
      <c r="DV867" s="399"/>
      <c r="DW867" s="399"/>
      <c r="DX867" s="399"/>
      <c r="DY867" s="399"/>
      <c r="DZ867" s="399"/>
      <c r="EA867" s="399"/>
      <c r="EB867" s="399"/>
      <c r="EC867" s="399"/>
      <c r="ED867" s="399"/>
      <c r="EE867" s="399"/>
      <c r="EF867" s="399"/>
      <c r="EG867" s="399"/>
      <c r="EH867" s="399"/>
      <c r="EI867" s="399"/>
      <c r="EJ867" s="399"/>
      <c r="EK867" s="399"/>
      <c r="EL867" s="399"/>
      <c r="EM867" s="399"/>
      <c r="EN867" s="399"/>
      <c r="EO867" s="399"/>
      <c r="EP867" s="399"/>
      <c r="EQ867" s="399"/>
      <c r="ER867" s="399"/>
      <c r="ES867" s="399"/>
      <c r="ET867" s="399"/>
      <c r="EU867" s="399"/>
      <c r="EV867" s="399"/>
      <c r="EW867" s="399"/>
      <c r="EX867" s="399"/>
      <c r="EY867" s="399"/>
      <c r="EZ867" s="399"/>
      <c r="FA867" s="399"/>
      <c r="FB867" s="399"/>
      <c r="FC867" s="399"/>
      <c r="FD867" s="399"/>
      <c r="FE867" s="399"/>
      <c r="FF867" s="399"/>
      <c r="FG867" s="399"/>
      <c r="FH867" s="399"/>
      <c r="FI867" s="399"/>
      <c r="FJ867" s="399"/>
      <c r="FK867" s="399"/>
      <c r="FL867" s="399"/>
      <c r="FM867" s="399"/>
      <c r="FN867" s="399"/>
      <c r="FO867" s="399"/>
      <c r="FP867" s="399"/>
      <c r="FQ867" s="399"/>
      <c r="FR867" s="399"/>
      <c r="FS867" s="399"/>
      <c r="FT867" s="399"/>
      <c r="FU867" s="399"/>
      <c r="FV867" s="399"/>
      <c r="FW867" s="399"/>
      <c r="FX867" s="399"/>
      <c r="FY867" s="399"/>
      <c r="FZ867" s="399"/>
      <c r="GA867" s="399"/>
      <c r="GB867" s="399"/>
      <c r="GC867" s="399"/>
      <c r="GD867" s="399"/>
      <c r="GE867" s="399"/>
      <c r="GF867" s="399"/>
      <c r="GG867" s="399"/>
      <c r="GH867" s="399"/>
      <c r="GI867" s="399"/>
      <c r="GJ867" s="399"/>
      <c r="GK867" s="399"/>
      <c r="GL867" s="399"/>
      <c r="GM867" s="399"/>
      <c r="GN867" s="399"/>
      <c r="GO867" s="399"/>
      <c r="GP867" s="399"/>
      <c r="GQ867" s="399"/>
      <c r="GR867" s="399"/>
      <c r="GS867" s="399"/>
      <c r="GT867" s="399"/>
      <c r="GU867" s="399"/>
      <c r="GV867" s="399"/>
      <c r="GW867" s="399"/>
      <c r="GX867" s="399"/>
      <c r="GY867" s="399"/>
      <c r="GZ867" s="399"/>
      <c r="HA867" s="399"/>
      <c r="HB867" s="399"/>
      <c r="HC867" s="399"/>
      <c r="HD867" s="399"/>
      <c r="HE867" s="399"/>
      <c r="HF867" s="399"/>
      <c r="HG867" s="399"/>
      <c r="HH867" s="399"/>
      <c r="HI867" s="399"/>
      <c r="HJ867" s="399"/>
      <c r="HK867" s="399"/>
      <c r="HL867" s="399"/>
      <c r="HM867" s="399"/>
      <c r="HN867" s="399"/>
      <c r="HO867" s="399"/>
      <c r="HP867" s="399"/>
      <c r="HQ867" s="399"/>
      <c r="HR867" s="399"/>
      <c r="HS867" s="399"/>
      <c r="HT867" s="399"/>
      <c r="HU867" s="399"/>
      <c r="HV867" s="399"/>
      <c r="HW867" s="399"/>
      <c r="HX867" s="399"/>
      <c r="HY867" s="399"/>
      <c r="HZ867" s="399"/>
      <c r="IA867" s="399"/>
      <c r="IB867" s="399"/>
      <c r="IC867" s="399"/>
      <c r="ID867" s="399"/>
      <c r="IE867" s="399"/>
      <c r="IF867" s="399"/>
      <c r="IG867" s="399"/>
      <c r="IH867" s="399"/>
      <c r="II867" s="399"/>
      <c r="IJ867" s="399"/>
      <c r="IK867" s="399"/>
      <c r="IL867" s="399"/>
      <c r="IM867" s="399"/>
      <c r="IN867" s="399"/>
      <c r="IO867" s="399"/>
      <c r="IP867" s="399"/>
      <c r="IQ867" s="399"/>
      <c r="IR867" s="399"/>
      <c r="IS867" s="399"/>
      <c r="IT867" s="399"/>
      <c r="IU867" s="399"/>
      <c r="IV867" s="399"/>
      <c r="IW867" s="399"/>
      <c r="IX867" s="399"/>
      <c r="IY867" s="399"/>
      <c r="IZ867" s="399"/>
      <c r="JA867" s="399"/>
      <c r="JB867" s="399"/>
      <c r="JC867" s="399"/>
      <c r="JD867" s="399"/>
      <c r="JE867" s="399"/>
      <c r="JF867" s="399"/>
      <c r="JG867" s="399"/>
      <c r="JH867" s="399"/>
      <c r="JI867" s="399"/>
      <c r="JJ867" s="399"/>
      <c r="JK867" s="399"/>
      <c r="JL867" s="399"/>
      <c r="JM867" s="399"/>
      <c r="JN867" s="399"/>
      <c r="JO867" s="399"/>
      <c r="JP867" s="399"/>
      <c r="JQ867" s="399"/>
      <c r="JR867" s="399"/>
      <c r="JS867" s="399"/>
      <c r="JT867" s="399"/>
      <c r="JU867" s="399"/>
      <c r="JV867" s="399"/>
      <c r="JW867" s="399"/>
      <c r="JX867" s="399"/>
      <c r="JY867" s="399"/>
      <c r="JZ867" s="399"/>
      <c r="KA867" s="399"/>
      <c r="KB867" s="399"/>
      <c r="KC867" s="399"/>
      <c r="KD867" s="399"/>
      <c r="KE867" s="399"/>
      <c r="KF867" s="399"/>
      <c r="KG867" s="399"/>
      <c r="KH867" s="399"/>
      <c r="KI867" s="399"/>
      <c r="KJ867" s="399"/>
      <c r="KK867" s="399"/>
      <c r="KL867" s="399"/>
      <c r="KM867" s="399"/>
      <c r="KN867" s="399"/>
      <c r="KO867" s="399"/>
      <c r="KP867" s="399"/>
      <c r="KQ867" s="399"/>
      <c r="KR867" s="399"/>
      <c r="KS867" s="399"/>
      <c r="KT867" s="399"/>
      <c r="KU867" s="399"/>
      <c r="KV867" s="399"/>
      <c r="KW867" s="399"/>
      <c r="KX867" s="399"/>
      <c r="KY867" s="399"/>
      <c r="KZ867" s="399"/>
      <c r="LA867" s="399"/>
      <c r="LB867" s="399"/>
      <c r="LC867" s="399"/>
      <c r="LD867" s="399"/>
      <c r="LE867" s="399"/>
      <c r="LF867" s="399"/>
      <c r="LG867" s="399"/>
      <c r="LH867" s="399"/>
      <c r="LI867" s="399"/>
      <c r="LJ867" s="399"/>
      <c r="LK867" s="399"/>
      <c r="LL867" s="399"/>
      <c r="LM867" s="399"/>
      <c r="LN867" s="399"/>
      <c r="LO867" s="399"/>
      <c r="LP867" s="399"/>
      <c r="LQ867" s="399"/>
      <c r="LR867" s="399"/>
      <c r="LS867" s="399"/>
      <c r="LT867" s="399"/>
      <c r="LU867" s="399"/>
      <c r="LV867" s="399"/>
      <c r="LW867" s="399"/>
      <c r="LX867" s="399"/>
      <c r="LY867" s="399"/>
      <c r="LZ867" s="399"/>
      <c r="MA867" s="399"/>
      <c r="MB867" s="399"/>
      <c r="MC867" s="399"/>
      <c r="MD867" s="399"/>
      <c r="ME867" s="399"/>
      <c r="MF867" s="399"/>
      <c r="MG867" s="399"/>
      <c r="MH867" s="399"/>
      <c r="MI867" s="399"/>
      <c r="MJ867" s="399"/>
      <c r="MK867" s="399"/>
      <c r="ML867" s="399"/>
      <c r="MM867" s="399"/>
      <c r="MN867" s="399"/>
      <c r="MO867" s="399"/>
      <c r="MP867" s="399"/>
      <c r="MQ867" s="399"/>
      <c r="MR867" s="399"/>
      <c r="MS867" s="399"/>
      <c r="MT867" s="399"/>
      <c r="MU867" s="399"/>
      <c r="MV867" s="399"/>
      <c r="MW867" s="399"/>
      <c r="MX867" s="399"/>
      <c r="MY867" s="399"/>
      <c r="MZ867" s="399"/>
      <c r="NA867" s="399"/>
      <c r="NB867" s="399"/>
      <c r="NC867" s="399"/>
      <c r="ND867" s="399"/>
      <c r="NE867" s="399"/>
      <c r="NF867" s="399"/>
      <c r="NG867" s="399"/>
      <c r="NH867" s="399"/>
      <c r="NI867" s="399"/>
      <c r="NJ867" s="399"/>
      <c r="NK867" s="399"/>
      <c r="NL867" s="399"/>
      <c r="NM867" s="399"/>
      <c r="NN867" s="399"/>
      <c r="NO867" s="399"/>
      <c r="NP867" s="399"/>
      <c r="NQ867" s="399"/>
      <c r="NR867" s="399"/>
      <c r="NS867" s="399"/>
      <c r="NT867" s="399"/>
      <c r="NU867" s="399"/>
      <c r="NV867" s="399"/>
      <c r="NW867" s="399"/>
      <c r="NX867" s="399"/>
      <c r="NY867" s="399"/>
      <c r="NZ867" s="399"/>
      <c r="OA867" s="399"/>
      <c r="OB867" s="399"/>
      <c r="OC867" s="399"/>
      <c r="OD867" s="399"/>
      <c r="OE867" s="399"/>
      <c r="OF867" s="399"/>
      <c r="OG867" s="399"/>
      <c r="OH867" s="399"/>
      <c r="OI867" s="399"/>
      <c r="OJ867" s="399"/>
      <c r="OK867" s="399"/>
      <c r="OL867" s="399"/>
      <c r="OM867" s="399"/>
      <c r="ON867" s="399"/>
      <c r="OO867" s="399"/>
      <c r="OP867" s="399"/>
      <c r="OQ867" s="399"/>
      <c r="OR867" s="399"/>
      <c r="OS867" s="399"/>
      <c r="OT867" s="399"/>
      <c r="OU867" s="399"/>
      <c r="OV867" s="399"/>
      <c r="OW867" s="399"/>
      <c r="OX867" s="399"/>
      <c r="OY867" s="399"/>
      <c r="OZ867" s="399"/>
      <c r="PA867" s="399"/>
      <c r="PB867" s="399"/>
      <c r="PC867" s="399"/>
      <c r="PD867" s="399"/>
      <c r="PE867" s="399"/>
      <c r="PF867" s="399"/>
      <c r="PG867" s="399"/>
      <c r="PH867" s="399"/>
      <c r="PI867" s="399"/>
      <c r="PJ867" s="399"/>
      <c r="PK867" s="399"/>
      <c r="PL867" s="399"/>
      <c r="PM867" s="399"/>
      <c r="PN867" s="399"/>
      <c r="PO867" s="399"/>
      <c r="PP867" s="399"/>
      <c r="PQ867" s="399"/>
      <c r="PR867" s="399"/>
      <c r="PS867" s="399"/>
      <c r="PT867" s="399"/>
      <c r="PU867" s="399"/>
      <c r="PV867" s="399"/>
      <c r="PW867" s="399"/>
      <c r="PX867" s="399"/>
      <c r="PY867" s="399"/>
      <c r="PZ867" s="399"/>
      <c r="QA867" s="399"/>
      <c r="QB867" s="399"/>
      <c r="QC867" s="399"/>
      <c r="QD867" s="399"/>
      <c r="QE867" s="399"/>
      <c r="QF867" s="399"/>
      <c r="QG867" s="399"/>
      <c r="QH867" s="399"/>
      <c r="QI867" s="399"/>
      <c r="QJ867" s="399"/>
      <c r="QK867" s="399"/>
      <c r="QL867" s="399"/>
      <c r="QM867" s="399"/>
      <c r="QN867" s="399"/>
      <c r="QO867" s="399"/>
      <c r="QP867" s="399"/>
      <c r="QQ867" s="399"/>
      <c r="QR867" s="399"/>
      <c r="QS867" s="399"/>
      <c r="QT867" s="399"/>
      <c r="QU867" s="399"/>
      <c r="QV867" s="399"/>
      <c r="QW867" s="399"/>
      <c r="QX867" s="399"/>
      <c r="QY867" s="399"/>
      <c r="QZ867" s="399"/>
      <c r="RA867" s="399"/>
      <c r="RB867" s="399"/>
      <c r="RC867" s="399"/>
      <c r="RD867" s="399"/>
      <c r="RE867" s="399"/>
      <c r="RF867" s="399"/>
      <c r="RG867" s="399"/>
      <c r="RH867" s="399"/>
      <c r="RI867" s="399"/>
      <c r="RJ867" s="399"/>
      <c r="RK867" s="399"/>
      <c r="RL867" s="399"/>
      <c r="RM867" s="399"/>
      <c r="RN867" s="399"/>
      <c r="RO867" s="399"/>
      <c r="RP867" s="399"/>
      <c r="RQ867" s="399"/>
      <c r="RR867" s="399"/>
      <c r="RS867" s="399"/>
      <c r="RT867" s="399"/>
      <c r="RU867" s="399"/>
      <c r="RV867" s="399"/>
      <c r="RW867" s="399"/>
      <c r="RX867" s="399"/>
      <c r="RY867" s="399"/>
      <c r="RZ867" s="399"/>
      <c r="SA867" s="399"/>
      <c r="SB867" s="399"/>
      <c r="SC867" s="399"/>
      <c r="SD867" s="399"/>
      <c r="SE867" s="399"/>
      <c r="SF867" s="399"/>
      <c r="SG867" s="399"/>
      <c r="SH867" s="399"/>
      <c r="SI867" s="399"/>
      <c r="SJ867" s="399"/>
      <c r="SK867" s="399"/>
      <c r="SL867" s="399"/>
      <c r="SM867" s="399"/>
      <c r="SN867" s="399"/>
      <c r="SO867" s="399"/>
      <c r="SP867" s="399"/>
      <c r="SQ867" s="399"/>
      <c r="SR867" s="399"/>
      <c r="SS867" s="399"/>
      <c r="ST867" s="399"/>
      <c r="SU867" s="399"/>
      <c r="SV867" s="399"/>
      <c r="SW867" s="399"/>
      <c r="SX867" s="399"/>
      <c r="SY867" s="399"/>
      <c r="SZ867" s="399"/>
      <c r="TA867" s="399"/>
      <c r="TB867" s="399"/>
      <c r="TC867" s="399"/>
      <c r="TD867" s="399"/>
      <c r="TE867" s="399"/>
      <c r="TF867" s="399"/>
      <c r="TG867" s="399"/>
      <c r="TH867" s="399"/>
      <c r="TI867" s="399"/>
      <c r="TJ867" s="399"/>
      <c r="TK867" s="399"/>
      <c r="TL867" s="399"/>
      <c r="TM867" s="399"/>
      <c r="TN867" s="399"/>
      <c r="TO867" s="399"/>
      <c r="TP867" s="399"/>
      <c r="TQ867" s="399"/>
      <c r="TR867" s="399"/>
      <c r="TS867" s="399"/>
      <c r="TT867" s="399"/>
      <c r="TU867" s="399"/>
      <c r="TV867" s="399"/>
      <c r="TW867" s="399"/>
      <c r="TX867" s="399"/>
      <c r="TY867" s="399"/>
      <c r="TZ867" s="399"/>
      <c r="UA867" s="399"/>
      <c r="UB867" s="399"/>
      <c r="UC867" s="399"/>
      <c r="UD867" s="399"/>
      <c r="UE867" s="399"/>
      <c r="UF867" s="399"/>
      <c r="UG867" s="399"/>
      <c r="UH867" s="399"/>
      <c r="UI867" s="399"/>
      <c r="UJ867" s="399"/>
      <c r="UK867" s="399"/>
      <c r="UL867" s="399"/>
      <c r="UM867" s="399"/>
      <c r="UN867" s="399"/>
      <c r="UO867" s="399"/>
      <c r="UP867" s="399"/>
      <c r="UQ867" s="399"/>
      <c r="UR867" s="399"/>
      <c r="US867" s="399"/>
      <c r="UT867" s="399"/>
      <c r="UU867" s="399"/>
      <c r="UV867" s="399"/>
      <c r="UW867" s="399"/>
      <c r="UX867" s="399"/>
      <c r="UY867" s="399"/>
      <c r="UZ867" s="399"/>
      <c r="VA867" s="399"/>
      <c r="VB867" s="399"/>
      <c r="VC867" s="399"/>
      <c r="VD867" s="399"/>
      <c r="VE867" s="399"/>
      <c r="VF867" s="399"/>
      <c r="VG867" s="399"/>
      <c r="VH867" s="399"/>
      <c r="VI867" s="399"/>
      <c r="VJ867" s="399"/>
      <c r="VK867" s="399"/>
      <c r="VL867" s="399"/>
      <c r="VM867" s="399"/>
      <c r="VN867" s="399"/>
      <c r="VO867" s="399"/>
      <c r="VP867" s="399"/>
      <c r="VQ867" s="399"/>
      <c r="VR867" s="399"/>
      <c r="VS867" s="399"/>
      <c r="VT867" s="399"/>
      <c r="VU867" s="399"/>
      <c r="VV867" s="399"/>
      <c r="VW867" s="399"/>
      <c r="VX867" s="399"/>
      <c r="VY867" s="399"/>
      <c r="VZ867" s="399"/>
      <c r="WA867" s="399"/>
      <c r="WB867" s="399"/>
      <c r="WC867" s="399"/>
      <c r="WD867" s="399"/>
      <c r="WE867" s="399"/>
      <c r="WF867" s="399"/>
      <c r="WG867" s="399"/>
      <c r="WH867" s="399"/>
      <c r="WI867" s="399"/>
      <c r="WJ867" s="399"/>
      <c r="WK867" s="399"/>
      <c r="WL867" s="399"/>
      <c r="WM867" s="399"/>
      <c r="WN867" s="399"/>
      <c r="WO867" s="399"/>
      <c r="WP867" s="399"/>
      <c r="WQ867" s="399"/>
      <c r="WR867" s="399"/>
      <c r="WS867" s="399"/>
      <c r="WT867" s="399"/>
      <c r="WU867" s="399"/>
      <c r="WV867" s="399"/>
      <c r="WW867" s="399"/>
      <c r="WX867" s="399"/>
      <c r="WY867" s="399"/>
      <c r="WZ867" s="399"/>
      <c r="XA867" s="399"/>
      <c r="XB867" s="399"/>
      <c r="XC867" s="399"/>
      <c r="XD867" s="399"/>
      <c r="XE867" s="399"/>
      <c r="XF867" s="399"/>
      <c r="XG867" s="399"/>
      <c r="XH867" s="399"/>
      <c r="XI867" s="399"/>
      <c r="XJ867" s="399"/>
      <c r="XK867" s="399"/>
      <c r="XL867" s="399"/>
      <c r="XM867" s="399"/>
      <c r="XN867" s="399"/>
      <c r="XO867" s="399"/>
      <c r="XP867" s="399"/>
      <c r="XQ867" s="399"/>
      <c r="XR867" s="399"/>
      <c r="XS867" s="399"/>
      <c r="XT867" s="399"/>
      <c r="XU867" s="399"/>
      <c r="XV867" s="399"/>
      <c r="XW867" s="399"/>
      <c r="XX867" s="399"/>
      <c r="XY867" s="399"/>
      <c r="XZ867" s="399"/>
      <c r="YA867" s="399"/>
      <c r="YB867" s="399"/>
      <c r="YC867" s="399"/>
      <c r="YD867" s="399"/>
      <c r="YE867" s="399"/>
      <c r="YF867" s="399"/>
      <c r="YG867" s="399"/>
      <c r="YH867" s="399"/>
      <c r="YI867" s="399"/>
      <c r="YJ867" s="399"/>
      <c r="YK867" s="399"/>
      <c r="YL867" s="399"/>
      <c r="YM867" s="399"/>
      <c r="YN867" s="399"/>
      <c r="YO867" s="399"/>
      <c r="YP867" s="399"/>
      <c r="YQ867" s="399"/>
      <c r="YR867" s="399"/>
      <c r="YS867" s="399"/>
      <c r="YT867" s="399"/>
      <c r="YU867" s="399"/>
      <c r="YV867" s="399"/>
      <c r="YW867" s="399"/>
      <c r="YX867" s="399"/>
      <c r="YY867" s="399"/>
      <c r="YZ867" s="399"/>
      <c r="ZA867" s="399"/>
      <c r="ZB867" s="399"/>
      <c r="ZC867" s="399"/>
      <c r="ZD867" s="399"/>
      <c r="ZE867" s="399"/>
      <c r="ZF867" s="399"/>
      <c r="ZG867" s="399"/>
      <c r="ZH867" s="399"/>
      <c r="ZI867" s="399"/>
      <c r="ZJ867" s="399"/>
      <c r="ZK867" s="399"/>
      <c r="ZL867" s="399"/>
      <c r="ZM867" s="399"/>
      <c r="ZN867" s="399"/>
      <c r="ZO867" s="399"/>
      <c r="ZP867" s="399"/>
      <c r="ZQ867" s="399"/>
      <c r="ZR867" s="399"/>
      <c r="ZS867" s="399"/>
      <c r="ZT867" s="399"/>
      <c r="ZU867" s="399"/>
      <c r="ZV867" s="399"/>
      <c r="ZW867" s="399"/>
      <c r="ZX867" s="399"/>
      <c r="ZY867" s="399"/>
      <c r="ZZ867" s="399"/>
      <c r="AAA867" s="399"/>
      <c r="AAB867" s="399"/>
      <c r="AAC867" s="399"/>
      <c r="AAD867" s="399"/>
      <c r="AAE867" s="399"/>
      <c r="AAF867" s="399"/>
      <c r="AAG867" s="399"/>
      <c r="AAH867" s="399"/>
      <c r="AAI867" s="399"/>
      <c r="AAJ867" s="399"/>
      <c r="AAK867" s="399"/>
      <c r="AAL867" s="399"/>
      <c r="AAM867" s="399"/>
      <c r="AAN867" s="399"/>
      <c r="AAO867" s="399"/>
      <c r="AAP867" s="399"/>
      <c r="AAQ867" s="399"/>
      <c r="AAR867" s="399"/>
      <c r="AAS867" s="399"/>
      <c r="AAT867" s="399"/>
      <c r="AAU867" s="399"/>
      <c r="AAV867" s="399"/>
      <c r="AAW867" s="399"/>
      <c r="AAX867" s="399"/>
      <c r="AAY867" s="399"/>
      <c r="AAZ867" s="399"/>
      <c r="ABA867" s="399"/>
      <c r="ABB867" s="399"/>
      <c r="ABC867" s="399"/>
      <c r="ABD867" s="399"/>
      <c r="ABE867" s="399"/>
      <c r="ABF867" s="399"/>
      <c r="ABG867" s="399"/>
      <c r="ABH867" s="399"/>
      <c r="ABI867" s="399"/>
      <c r="ABJ867" s="399"/>
      <c r="ABK867" s="399"/>
      <c r="ABL867" s="399"/>
      <c r="ABM867" s="399"/>
      <c r="ABN867" s="399"/>
      <c r="ABO867" s="399"/>
      <c r="ABP867" s="399"/>
      <c r="ABQ867" s="399"/>
      <c r="ABR867" s="399"/>
      <c r="ABS867" s="399"/>
      <c r="ABT867" s="399"/>
      <c r="ABU867" s="399"/>
      <c r="ABV867" s="399"/>
      <c r="ABW867" s="399"/>
      <c r="ABX867" s="399"/>
      <c r="ABY867" s="399"/>
      <c r="ABZ867" s="399"/>
      <c r="ACA867" s="399"/>
      <c r="ACB867" s="399"/>
      <c r="ACC867" s="399"/>
      <c r="ACD867" s="399"/>
      <c r="ACE867" s="399"/>
      <c r="ACF867" s="399"/>
      <c r="ACG867" s="399"/>
      <c r="ACH867" s="399"/>
      <c r="ACI867" s="399"/>
      <c r="ACJ867" s="399"/>
      <c r="ACK867" s="399"/>
      <c r="ACL867" s="399"/>
      <c r="ACM867" s="399"/>
      <c r="ACN867" s="399"/>
      <c r="ACO867" s="399"/>
      <c r="ACP867" s="399"/>
      <c r="ACQ867" s="399"/>
      <c r="ACR867" s="399"/>
      <c r="ACS867" s="399"/>
      <c r="ACT867" s="399"/>
      <c r="ACU867" s="399"/>
      <c r="ACV867" s="399"/>
      <c r="ACW867" s="399"/>
      <c r="ACX867" s="399"/>
      <c r="ACY867" s="399"/>
      <c r="ACZ867" s="399"/>
      <c r="ADA867" s="399"/>
      <c r="ADB867" s="399"/>
      <c r="ADC867" s="399"/>
      <c r="ADD867" s="399"/>
      <c r="ADE867" s="399"/>
      <c r="ADF867" s="399"/>
      <c r="ADG867" s="399"/>
      <c r="ADH867" s="399"/>
      <c r="ADI867" s="399"/>
      <c r="ADJ867" s="399"/>
      <c r="ADK867" s="399"/>
      <c r="ADL867" s="399"/>
      <c r="ADM867" s="399"/>
      <c r="ADN867" s="399"/>
      <c r="ADO867" s="399"/>
      <c r="ADP867" s="399"/>
      <c r="ADQ867" s="399"/>
      <c r="ADR867" s="399"/>
      <c r="ADS867" s="399"/>
      <c r="ADT867" s="399"/>
      <c r="ADU867" s="399"/>
      <c r="ADV867" s="399"/>
      <c r="ADW867" s="399"/>
      <c r="ADX867" s="399"/>
      <c r="ADY867" s="399"/>
      <c r="ADZ867" s="399"/>
      <c r="AEA867" s="399"/>
      <c r="AEB867" s="399"/>
      <c r="AEC867" s="399"/>
      <c r="AED867" s="399"/>
      <c r="AEE867" s="399"/>
      <c r="AEF867" s="399"/>
      <c r="AEG867" s="399"/>
      <c r="AEH867" s="399"/>
      <c r="AEI867" s="399"/>
      <c r="AEJ867" s="399"/>
      <c r="AEK867" s="399"/>
      <c r="AEL867" s="399"/>
      <c r="AEM867" s="399"/>
      <c r="AEN867" s="399"/>
      <c r="AEO867" s="399"/>
      <c r="AEP867" s="399"/>
      <c r="AEQ867" s="399"/>
      <c r="AER867" s="399"/>
      <c r="AES867" s="399"/>
      <c r="AET867" s="399"/>
      <c r="AEU867" s="399"/>
      <c r="AEV867" s="399"/>
      <c r="AEW867" s="399"/>
      <c r="AEX867" s="399"/>
      <c r="AEY867" s="399"/>
      <c r="AEZ867" s="399"/>
      <c r="AFA867" s="399"/>
      <c r="AFB867" s="399"/>
      <c r="AFC867" s="399"/>
      <c r="AFD867" s="399"/>
      <c r="AFE867" s="399"/>
      <c r="AFF867" s="399"/>
      <c r="AFG867" s="399"/>
      <c r="AFH867" s="399"/>
      <c r="AFI867" s="399"/>
      <c r="AFJ867" s="399"/>
      <c r="AFK867" s="399"/>
      <c r="AFL867" s="399"/>
      <c r="AFM867" s="399"/>
      <c r="AFN867" s="399"/>
      <c r="AFO867" s="399"/>
      <c r="AFP867" s="399"/>
      <c r="AFQ867" s="399"/>
      <c r="AFR867" s="399"/>
      <c r="AFS867" s="399"/>
      <c r="AFT867" s="399"/>
      <c r="AFU867" s="399"/>
      <c r="AFV867" s="399"/>
      <c r="AFW867" s="399"/>
      <c r="AFX867" s="399"/>
      <c r="AFY867" s="399"/>
      <c r="AFZ867" s="399"/>
      <c r="AGA867" s="399"/>
      <c r="AGB867" s="399"/>
      <c r="AGC867" s="399"/>
      <c r="AGD867" s="399"/>
      <c r="AGE867" s="399"/>
      <c r="AGF867" s="399"/>
      <c r="AGG867" s="399"/>
      <c r="AGH867" s="399"/>
      <c r="AGI867" s="399"/>
      <c r="AGJ867" s="399"/>
      <c r="AGK867" s="399"/>
      <c r="AGL867" s="399"/>
      <c r="AGM867" s="399"/>
      <c r="AGN867" s="399"/>
      <c r="AGO867" s="399"/>
      <c r="AGP867" s="399"/>
      <c r="AGQ867" s="399"/>
      <c r="AGR867" s="399"/>
      <c r="AGS867" s="399"/>
      <c r="AGT867" s="399"/>
      <c r="AGU867" s="399"/>
      <c r="AGV867" s="399"/>
      <c r="AGW867" s="399"/>
      <c r="AGX867" s="399"/>
      <c r="AGY867" s="399"/>
      <c r="AGZ867" s="399"/>
      <c r="AHA867" s="399"/>
      <c r="AHB867" s="399"/>
      <c r="AHC867" s="399"/>
      <c r="AHD867" s="399"/>
      <c r="AHE867" s="399"/>
      <c r="AHF867" s="399"/>
      <c r="AHG867" s="399"/>
      <c r="AHH867" s="399"/>
      <c r="AHI867" s="399"/>
      <c r="AHJ867" s="399"/>
      <c r="AHK867" s="399"/>
      <c r="AHL867" s="399"/>
      <c r="AHM867" s="399"/>
      <c r="AHN867" s="399"/>
      <c r="AHO867" s="399"/>
      <c r="AHP867" s="399"/>
      <c r="AHQ867" s="399"/>
      <c r="AHR867" s="399"/>
      <c r="AHS867" s="399"/>
      <c r="AHT867" s="399"/>
      <c r="AHU867" s="399"/>
      <c r="AHV867" s="399"/>
      <c r="AHW867" s="399"/>
      <c r="AHX867" s="399"/>
      <c r="AHY867" s="399"/>
      <c r="AHZ867" s="399"/>
      <c r="AIA867" s="399"/>
      <c r="AIB867" s="399"/>
      <c r="AIC867" s="399"/>
      <c r="AID867" s="399"/>
      <c r="AIE867" s="399"/>
      <c r="AIF867" s="399"/>
      <c r="AIG867" s="399"/>
      <c r="AIH867" s="399"/>
      <c r="AII867" s="399"/>
      <c r="AIJ867" s="399"/>
      <c r="AIK867" s="399"/>
      <c r="AIL867" s="399"/>
      <c r="AIM867" s="399"/>
      <c r="AIN867" s="399"/>
      <c r="AIO867" s="399"/>
      <c r="AIP867" s="399"/>
      <c r="AIQ867" s="399"/>
      <c r="AIR867" s="399"/>
      <c r="AIS867" s="399"/>
      <c r="AIT867" s="399"/>
      <c r="AIU867" s="399"/>
      <c r="AIV867" s="399"/>
      <c r="AIW867" s="399"/>
      <c r="AIX867" s="399"/>
      <c r="AIY867" s="399"/>
      <c r="AIZ867" s="399"/>
      <c r="AJA867" s="399"/>
      <c r="AJB867" s="399"/>
      <c r="AJC867" s="399"/>
      <c r="AJD867" s="399"/>
      <c r="AJE867" s="399"/>
      <c r="AJF867" s="399"/>
      <c r="AJG867" s="399"/>
      <c r="AJH867" s="399"/>
      <c r="AJI867" s="399"/>
      <c r="AJJ867" s="399"/>
      <c r="AJK867" s="399"/>
      <c r="AJL867" s="399"/>
      <c r="AJM867" s="399"/>
      <c r="AJN867" s="399"/>
      <c r="AJO867" s="399"/>
      <c r="AJP867" s="399"/>
      <c r="AJQ867" s="399"/>
      <c r="AJR867" s="399"/>
      <c r="AJS867" s="399"/>
      <c r="AJT867" s="399"/>
      <c r="AJU867" s="399"/>
      <c r="AJV867" s="399"/>
      <c r="AJW867" s="399"/>
      <c r="AJX867" s="399"/>
      <c r="AJY867" s="399"/>
      <c r="AJZ867" s="399"/>
      <c r="AKA867" s="399"/>
      <c r="AKB867" s="399"/>
      <c r="AKC867" s="399"/>
      <c r="AKD867" s="399"/>
      <c r="AKE867" s="399"/>
      <c r="AKF867" s="399"/>
      <c r="AKG867" s="399"/>
      <c r="AKH867" s="399"/>
      <c r="AKI867" s="399"/>
      <c r="AKJ867" s="399"/>
      <c r="AKK867" s="399"/>
      <c r="AKL867" s="399"/>
      <c r="AKM867" s="399"/>
      <c r="AKN867" s="399"/>
      <c r="AKO867" s="399"/>
      <c r="AKP867" s="399"/>
      <c r="AKQ867" s="399"/>
      <c r="AKR867" s="399"/>
      <c r="AKS867" s="399"/>
      <c r="AKT867" s="399"/>
      <c r="AKU867" s="399"/>
      <c r="AKV867" s="399"/>
      <c r="AKW867" s="399"/>
      <c r="AKX867" s="399"/>
      <c r="AKY867" s="399"/>
      <c r="AKZ867" s="399"/>
      <c r="ALA867" s="399"/>
      <c r="ALB867" s="399"/>
      <c r="ALC867" s="399"/>
      <c r="ALD867" s="399"/>
      <c r="ALE867" s="399"/>
      <c r="ALF867" s="399"/>
      <c r="ALG867" s="399"/>
      <c r="ALH867" s="399"/>
      <c r="ALI867" s="399"/>
      <c r="ALJ867" s="399"/>
      <c r="ALK867" s="399"/>
      <c r="ALL867" s="399"/>
      <c r="ALM867" s="399"/>
      <c r="ALN867" s="399"/>
      <c r="ALO867" s="399"/>
      <c r="ALP867" s="399"/>
      <c r="ALQ867" s="399"/>
      <c r="ALR867" s="399"/>
      <c r="ALS867" s="399"/>
      <c r="ALT867" s="399"/>
      <c r="ALU867" s="399"/>
      <c r="ALV867" s="399"/>
      <c r="ALW867" s="399"/>
      <c r="ALX867" s="399"/>
      <c r="ALY867" s="399"/>
      <c r="ALZ867" s="399"/>
      <c r="AMA867" s="399"/>
      <c r="AMB867" s="399"/>
      <c r="AMC867" s="399"/>
      <c r="AMD867" s="399"/>
      <c r="AME867" s="399"/>
      <c r="AMF867" s="399"/>
      <c r="AMG867" s="399"/>
      <c r="AMH867" s="399"/>
      <c r="AMI867" s="399"/>
      <c r="AMJ867" s="399"/>
      <c r="AMK867" s="399"/>
      <c r="AML867" s="399"/>
      <c r="AMM867" s="399"/>
      <c r="AMN867" s="399"/>
      <c r="AMO867" s="399"/>
      <c r="AMP867" s="399"/>
      <c r="AMQ867" s="399"/>
      <c r="AMR867" s="399"/>
      <c r="AMS867" s="399"/>
      <c r="AMT867" s="399"/>
      <c r="AMU867" s="399"/>
      <c r="AMV867" s="399"/>
      <c r="AMW867" s="399"/>
      <c r="AMX867" s="399"/>
      <c r="AMY867" s="399"/>
      <c r="AMZ867" s="399"/>
      <c r="ANA867" s="399"/>
      <c r="ANB867" s="399"/>
      <c r="ANC867" s="399"/>
      <c r="AND867" s="399"/>
      <c r="ANE867" s="399"/>
      <c r="ANF867" s="399"/>
      <c r="ANG867" s="399"/>
      <c r="ANH867" s="399"/>
      <c r="ANI867" s="399"/>
      <c r="ANJ867" s="399"/>
      <c r="ANK867" s="399"/>
      <c r="ANL867" s="399"/>
      <c r="ANM867" s="399"/>
      <c r="ANN867" s="399"/>
      <c r="ANO867" s="399"/>
      <c r="ANP867" s="399"/>
      <c r="ANQ867" s="399"/>
      <c r="ANR867" s="399"/>
      <c r="ANS867" s="399"/>
      <c r="ANT867" s="399"/>
      <c r="ANU867" s="399"/>
      <c r="ANV867" s="399"/>
      <c r="ANW867" s="399"/>
      <c r="ANX867" s="399"/>
      <c r="ANY867" s="399"/>
      <c r="ANZ867" s="399"/>
      <c r="AOA867" s="399"/>
      <c r="AOB867" s="399"/>
      <c r="AOC867" s="399"/>
      <c r="AOD867" s="399"/>
      <c r="AOE867" s="399"/>
      <c r="AOF867" s="399"/>
      <c r="AOG867" s="399"/>
      <c r="AOH867" s="399"/>
      <c r="AOI867" s="399"/>
      <c r="AOJ867" s="399"/>
      <c r="AOK867" s="399"/>
      <c r="AOL867" s="399"/>
      <c r="AOM867" s="399"/>
      <c r="AON867" s="399"/>
      <c r="AOO867" s="399"/>
      <c r="AOP867" s="399"/>
      <c r="AOQ867" s="399"/>
      <c r="AOR867" s="399"/>
      <c r="AOS867" s="399"/>
      <c r="AOT867" s="399"/>
      <c r="AOU867" s="399"/>
      <c r="AOV867" s="399"/>
      <c r="AOW867" s="399"/>
      <c r="AOX867" s="399"/>
      <c r="AOY867" s="399"/>
      <c r="AOZ867" s="399"/>
      <c r="APA867" s="399"/>
      <c r="APB867" s="399"/>
      <c r="APC867" s="399"/>
      <c r="APD867" s="399"/>
      <c r="APE867" s="399"/>
      <c r="APF867" s="399"/>
      <c r="APG867" s="399"/>
      <c r="APH867" s="399"/>
      <c r="API867" s="399"/>
      <c r="APJ867" s="399"/>
      <c r="APK867" s="399"/>
      <c r="APL867" s="399"/>
      <c r="APM867" s="399"/>
      <c r="APN867" s="399"/>
      <c r="APO867" s="399"/>
      <c r="APP867" s="399"/>
      <c r="APQ867" s="399"/>
      <c r="APR867" s="399"/>
      <c r="APS867" s="399"/>
      <c r="APT867" s="399"/>
      <c r="APU867" s="399"/>
      <c r="APV867" s="399"/>
      <c r="APW867" s="399"/>
      <c r="APX867" s="399"/>
      <c r="APY867" s="399"/>
      <c r="APZ867" s="399"/>
      <c r="AQA867" s="399"/>
      <c r="AQB867" s="399"/>
      <c r="AQC867" s="399"/>
      <c r="AQD867" s="399"/>
      <c r="AQE867" s="399"/>
      <c r="AQF867" s="399"/>
      <c r="AQG867" s="399"/>
      <c r="AQH867" s="399"/>
      <c r="AQI867" s="399"/>
      <c r="AQJ867" s="399"/>
      <c r="AQK867" s="399"/>
      <c r="AQL867" s="399"/>
      <c r="AQM867" s="399"/>
      <c r="AQN867" s="399"/>
      <c r="AQO867" s="399"/>
      <c r="AQP867" s="399"/>
      <c r="AQQ867" s="399"/>
      <c r="AQR867" s="399"/>
      <c r="AQS867" s="399"/>
      <c r="AQT867" s="399"/>
      <c r="AQU867" s="399"/>
      <c r="AQV867" s="399"/>
      <c r="AQW867" s="399"/>
      <c r="AQX867" s="399"/>
      <c r="AQY867" s="399"/>
      <c r="AQZ867" s="399"/>
      <c r="ARA867" s="399"/>
      <c r="ARB867" s="399"/>
      <c r="ARC867" s="399"/>
      <c r="ARD867" s="399"/>
      <c r="ARE867" s="399"/>
      <c r="ARF867" s="399"/>
      <c r="ARG867" s="399"/>
      <c r="ARH867" s="399"/>
      <c r="ARI867" s="399"/>
      <c r="ARJ867" s="399"/>
      <c r="ARK867" s="399"/>
      <c r="ARL867" s="399"/>
      <c r="ARM867" s="399"/>
      <c r="ARN867" s="399"/>
      <c r="ARO867" s="399"/>
      <c r="ARP867" s="399"/>
      <c r="ARQ867" s="399"/>
      <c r="ARR867" s="399"/>
      <c r="ARS867" s="399"/>
      <c r="ART867" s="399"/>
      <c r="ARU867" s="399"/>
      <c r="ARV867" s="399"/>
      <c r="ARW867" s="399"/>
      <c r="ARX867" s="399"/>
      <c r="ARY867" s="399"/>
      <c r="ARZ867" s="399"/>
      <c r="ASA867" s="399"/>
      <c r="ASB867" s="399"/>
      <c r="ASC867" s="399"/>
      <c r="ASD867" s="399"/>
      <c r="ASE867" s="399"/>
      <c r="ASF867" s="399"/>
      <c r="ASG867" s="399"/>
      <c r="ASH867" s="399"/>
      <c r="ASI867" s="399"/>
      <c r="ASJ867" s="399"/>
      <c r="ASK867" s="399"/>
      <c r="ASL867" s="399"/>
      <c r="ASM867" s="399"/>
      <c r="ASN867" s="399"/>
      <c r="ASO867" s="399"/>
      <c r="ASP867" s="399"/>
      <c r="ASQ867" s="399"/>
      <c r="ASR867" s="399"/>
      <c r="ASS867" s="399"/>
      <c r="AST867" s="399"/>
      <c r="ASU867" s="399"/>
      <c r="ASV867" s="399"/>
      <c r="ASW867" s="399"/>
      <c r="ASX867" s="399"/>
      <c r="ASY867" s="399"/>
      <c r="ASZ867" s="399"/>
      <c r="ATA867" s="399"/>
      <c r="ATB867" s="399"/>
      <c r="ATC867" s="399"/>
      <c r="ATD867" s="399"/>
      <c r="ATE867" s="399"/>
      <c r="ATF867" s="399"/>
      <c r="ATG867" s="399"/>
      <c r="ATH867" s="399"/>
      <c r="ATI867" s="399"/>
      <c r="ATJ867" s="399"/>
      <c r="ATK867" s="399"/>
      <c r="ATL867" s="399"/>
      <c r="ATM867" s="399"/>
      <c r="ATN867" s="399"/>
      <c r="ATO867" s="399"/>
      <c r="ATP867" s="399"/>
      <c r="ATQ867" s="399"/>
      <c r="ATR867" s="399"/>
      <c r="ATS867" s="399"/>
      <c r="ATT867" s="399"/>
      <c r="ATU867" s="399"/>
      <c r="ATV867" s="399"/>
      <c r="ATW867" s="399"/>
      <c r="ATX867" s="399"/>
      <c r="ATY867" s="399"/>
      <c r="ATZ867" s="399"/>
      <c r="AUA867" s="399"/>
      <c r="AUB867" s="399"/>
      <c r="AUC867" s="399"/>
      <c r="AUD867" s="399"/>
      <c r="AUE867" s="399"/>
      <c r="AUF867" s="399"/>
      <c r="AUG867" s="399"/>
      <c r="AUH867" s="399"/>
      <c r="AUI867" s="399"/>
      <c r="AUJ867" s="399"/>
      <c r="AUK867" s="399"/>
      <c r="AUL867" s="399"/>
      <c r="AUM867" s="399"/>
      <c r="AUN867" s="399"/>
      <c r="AUO867" s="399"/>
      <c r="AUP867" s="399"/>
      <c r="AUQ867" s="399"/>
      <c r="AUR867" s="399"/>
      <c r="AUS867" s="399"/>
      <c r="AUT867" s="399"/>
      <c r="AUU867" s="399"/>
      <c r="AUV867" s="399"/>
      <c r="AUW867" s="399"/>
      <c r="AUX867" s="399"/>
      <c r="AUY867" s="399"/>
      <c r="AUZ867" s="399"/>
      <c r="AVA867" s="399"/>
      <c r="AVB867" s="399"/>
      <c r="AVC867" s="399"/>
      <c r="AVD867" s="399"/>
      <c r="AVE867" s="399"/>
      <c r="AVF867" s="399"/>
      <c r="AVG867" s="399"/>
      <c r="AVH867" s="399"/>
      <c r="AVI867" s="399"/>
      <c r="AVJ867" s="399"/>
      <c r="AVK867" s="399"/>
      <c r="AVL867" s="399"/>
      <c r="AVM867" s="399"/>
      <c r="AVN867" s="399"/>
      <c r="AVO867" s="399"/>
      <c r="AVP867" s="399"/>
      <c r="AVQ867" s="399"/>
      <c r="AVR867" s="399"/>
      <c r="AVS867" s="399"/>
      <c r="AVT867" s="399"/>
      <c r="AVU867" s="399"/>
      <c r="AVV867" s="399"/>
      <c r="AVW867" s="399"/>
      <c r="AVX867" s="399"/>
      <c r="AVY867" s="399"/>
      <c r="AVZ867" s="399"/>
      <c r="AWA867" s="399"/>
      <c r="AWB867" s="399"/>
      <c r="AWC867" s="399"/>
      <c r="AWD867" s="399"/>
      <c r="AWE867" s="399"/>
      <c r="AWF867" s="399"/>
      <c r="AWG867" s="399"/>
      <c r="AWH867" s="399"/>
      <c r="AWI867" s="399"/>
      <c r="AWJ867" s="399"/>
      <c r="AWK867" s="399"/>
      <c r="AWL867" s="399"/>
      <c r="AWM867" s="399"/>
      <c r="AWN867" s="399"/>
      <c r="AWO867" s="399"/>
      <c r="AWP867" s="399"/>
      <c r="AWQ867" s="399"/>
      <c r="AWR867" s="399"/>
      <c r="AWS867" s="399"/>
      <c r="AWT867" s="399"/>
      <c r="AWU867" s="399"/>
      <c r="AWV867" s="399"/>
      <c r="AWW867" s="399"/>
      <c r="AWX867" s="399"/>
      <c r="AWY867" s="399"/>
      <c r="AWZ867" s="399"/>
      <c r="AXA867" s="399"/>
      <c r="AXB867" s="399"/>
      <c r="AXC867" s="399"/>
      <c r="AXD867" s="399"/>
      <c r="AXE867" s="399"/>
      <c r="AXF867" s="399"/>
      <c r="AXG867" s="399"/>
      <c r="AXH867" s="399"/>
      <c r="AXI867" s="399"/>
      <c r="AXJ867" s="399"/>
      <c r="AXK867" s="399"/>
      <c r="AXL867" s="399"/>
      <c r="AXM867" s="399"/>
      <c r="AXN867" s="399"/>
      <c r="AXO867" s="399"/>
      <c r="AXP867" s="399"/>
      <c r="AXQ867" s="399"/>
      <c r="AXR867" s="399"/>
      <c r="AXS867" s="399"/>
      <c r="AXT867" s="399"/>
      <c r="AXU867" s="399"/>
      <c r="AXV867" s="399"/>
      <c r="AXW867" s="399"/>
      <c r="AXX867" s="399"/>
      <c r="AXY867" s="399"/>
      <c r="AXZ867" s="399"/>
      <c r="AYA867" s="399"/>
      <c r="AYB867" s="399"/>
      <c r="AYC867" s="399"/>
      <c r="AYD867" s="399"/>
      <c r="AYE867" s="399"/>
      <c r="AYF867" s="399"/>
      <c r="AYG867" s="399"/>
      <c r="AYH867" s="399"/>
      <c r="AYI867" s="399"/>
      <c r="AYJ867" s="399"/>
      <c r="AYK867" s="399"/>
      <c r="AYL867" s="399"/>
      <c r="AYM867" s="399"/>
      <c r="AYN867" s="399"/>
      <c r="AYO867" s="399"/>
      <c r="AYP867" s="399"/>
      <c r="AYQ867" s="399"/>
      <c r="AYR867" s="399"/>
      <c r="AYS867" s="399"/>
      <c r="AYT867" s="399"/>
      <c r="AYU867" s="399"/>
      <c r="AYV867" s="399"/>
      <c r="AYW867" s="399"/>
      <c r="AYX867" s="399"/>
      <c r="AYY867" s="399"/>
      <c r="AYZ867" s="399"/>
      <c r="AZA867" s="399"/>
      <c r="AZB867" s="399"/>
      <c r="AZC867" s="399"/>
      <c r="AZD867" s="399"/>
      <c r="AZE867" s="399"/>
      <c r="AZF867" s="399"/>
      <c r="AZG867" s="399"/>
      <c r="AZH867" s="399"/>
      <c r="AZI867" s="399"/>
      <c r="AZJ867" s="399"/>
      <c r="AZK867" s="399"/>
      <c r="AZL867" s="399"/>
      <c r="AZM867" s="399"/>
      <c r="AZN867" s="399"/>
      <c r="AZO867" s="399"/>
      <c r="AZP867" s="399"/>
      <c r="AZQ867" s="399"/>
      <c r="AZR867" s="399"/>
      <c r="AZS867" s="399"/>
      <c r="AZT867" s="399"/>
      <c r="AZU867" s="399"/>
      <c r="AZV867" s="399"/>
      <c r="AZW867" s="399"/>
      <c r="AZX867" s="399"/>
      <c r="AZY867" s="399"/>
      <c r="AZZ867" s="399"/>
      <c r="BAA867" s="399"/>
      <c r="BAB867" s="399"/>
      <c r="BAC867" s="399"/>
      <c r="BAD867" s="399"/>
      <c r="BAE867" s="399"/>
      <c r="BAF867" s="399"/>
      <c r="BAG867" s="399"/>
      <c r="BAH867" s="399"/>
      <c r="BAI867" s="399"/>
      <c r="BAJ867" s="399"/>
      <c r="BAK867" s="399"/>
      <c r="BAL867" s="399"/>
      <c r="BAM867" s="399"/>
      <c r="BAN867" s="399"/>
      <c r="BAO867" s="399"/>
      <c r="BAP867" s="399"/>
      <c r="BAQ867" s="399"/>
      <c r="BAR867" s="399"/>
      <c r="BAS867" s="399"/>
      <c r="BAT867" s="399"/>
      <c r="BAU867" s="399"/>
      <c r="BAV867" s="399"/>
      <c r="BAW867" s="399"/>
      <c r="BAX867" s="399"/>
      <c r="BAY867" s="399"/>
      <c r="BAZ867" s="399"/>
      <c r="BBA867" s="399"/>
      <c r="BBB867" s="399"/>
      <c r="BBC867" s="399"/>
      <c r="BBD867" s="399"/>
      <c r="BBE867" s="399"/>
      <c r="BBF867" s="399"/>
      <c r="BBG867" s="399"/>
      <c r="BBH867" s="399"/>
      <c r="BBI867" s="399"/>
      <c r="BBJ867" s="399"/>
      <c r="BBK867" s="399"/>
      <c r="BBL867" s="399"/>
      <c r="BBM867" s="399"/>
      <c r="BBN867" s="399"/>
      <c r="BBO867" s="399"/>
      <c r="BBP867" s="399"/>
      <c r="BBQ867" s="399"/>
      <c r="BBR867" s="399"/>
      <c r="BBS867" s="399"/>
      <c r="BBT867" s="399"/>
      <c r="BBU867" s="399"/>
      <c r="BBV867" s="399"/>
      <c r="BBW867" s="399"/>
      <c r="BBX867" s="399"/>
      <c r="BBY867" s="399"/>
      <c r="BBZ867" s="399"/>
      <c r="BCA867" s="399"/>
      <c r="BCB867" s="399"/>
      <c r="BCC867" s="399"/>
      <c r="BCD867" s="399"/>
      <c r="BCE867" s="399"/>
      <c r="BCF867" s="399"/>
      <c r="BCG867" s="399"/>
      <c r="BCH867" s="399"/>
      <c r="BCI867" s="399"/>
      <c r="BCJ867" s="399"/>
      <c r="BCK867" s="399"/>
      <c r="BCL867" s="399"/>
      <c r="BCM867" s="399"/>
      <c r="BCN867" s="399"/>
      <c r="BCO867" s="399"/>
      <c r="BCP867" s="399"/>
      <c r="BCQ867" s="399"/>
      <c r="BCR867" s="399"/>
      <c r="BCS867" s="399"/>
      <c r="BCT867" s="399"/>
      <c r="BCU867" s="399"/>
      <c r="BCV867" s="399"/>
      <c r="BCW867" s="399"/>
      <c r="BCX867" s="399"/>
      <c r="BCY867" s="399"/>
      <c r="BCZ867" s="399"/>
      <c r="BDA867" s="399"/>
      <c r="BDB867" s="399"/>
      <c r="BDC867" s="399"/>
      <c r="BDD867" s="399"/>
      <c r="BDE867" s="399"/>
      <c r="BDF867" s="399"/>
      <c r="BDG867" s="399"/>
      <c r="BDH867" s="399"/>
      <c r="BDI867" s="399"/>
      <c r="BDJ867" s="399"/>
      <c r="BDK867" s="399"/>
      <c r="BDL867" s="399"/>
      <c r="BDM867" s="399"/>
      <c r="BDN867" s="399"/>
      <c r="BDO867" s="399"/>
      <c r="BDP867" s="399"/>
      <c r="BDQ867" s="399"/>
      <c r="BDR867" s="399"/>
      <c r="BDS867" s="399"/>
      <c r="BDT867" s="399"/>
      <c r="BDU867" s="399"/>
      <c r="BDV867" s="399"/>
      <c r="BDW867" s="399"/>
      <c r="BDX867" s="399"/>
      <c r="BDY867" s="399"/>
      <c r="BDZ867" s="399"/>
      <c r="BEA867" s="399"/>
      <c r="BEB867" s="399"/>
      <c r="BEC867" s="399"/>
      <c r="BED867" s="399"/>
      <c r="BEE867" s="399"/>
      <c r="BEF867" s="399"/>
      <c r="BEG867" s="399"/>
      <c r="BEH867" s="399"/>
      <c r="BEI867" s="399"/>
      <c r="BEJ867" s="399"/>
      <c r="BEK867" s="399"/>
      <c r="BEL867" s="399"/>
      <c r="BEM867" s="399"/>
      <c r="BEN867" s="399"/>
      <c r="BEO867" s="399"/>
      <c r="BEP867" s="399"/>
      <c r="BEQ867" s="399"/>
      <c r="BER867" s="399"/>
      <c r="BES867" s="399"/>
      <c r="BET867" s="399"/>
      <c r="BEU867" s="399"/>
      <c r="BEV867" s="399"/>
      <c r="BEW867" s="399"/>
      <c r="BEX867" s="399"/>
      <c r="BEY867" s="399"/>
      <c r="BEZ867" s="399"/>
      <c r="BFA867" s="399"/>
      <c r="BFB867" s="399"/>
      <c r="BFC867" s="399"/>
      <c r="BFD867" s="399"/>
      <c r="BFE867" s="399"/>
      <c r="BFF867" s="399"/>
      <c r="BFG867" s="399"/>
      <c r="BFH867" s="399"/>
      <c r="BFI867" s="399"/>
      <c r="BFJ867" s="399"/>
      <c r="BFK867" s="399"/>
      <c r="BFL867" s="399"/>
      <c r="BFM867" s="399"/>
      <c r="BFN867" s="399"/>
      <c r="BFO867" s="399"/>
      <c r="BFP867" s="399"/>
      <c r="BFQ867" s="399"/>
      <c r="BFR867" s="399"/>
      <c r="BFS867" s="399"/>
      <c r="BFT867" s="399"/>
      <c r="BFU867" s="399"/>
      <c r="BFV867" s="399"/>
      <c r="BFW867" s="399"/>
      <c r="BFX867" s="399"/>
      <c r="BFY867" s="399"/>
      <c r="BFZ867" s="399"/>
      <c r="BGA867" s="399"/>
      <c r="BGB867" s="399"/>
      <c r="BGC867" s="399"/>
      <c r="BGD867" s="399"/>
      <c r="BGE867" s="399"/>
      <c r="BGF867" s="399"/>
      <c r="BGG867" s="399"/>
      <c r="BGH867" s="399"/>
      <c r="BGI867" s="399"/>
      <c r="BGJ867" s="399"/>
      <c r="BGK867" s="399"/>
      <c r="BGL867" s="399"/>
      <c r="BGM867" s="399"/>
      <c r="BGN867" s="399"/>
      <c r="BGO867" s="399"/>
      <c r="BGP867" s="399"/>
      <c r="BGQ867" s="399"/>
      <c r="BGR867" s="399"/>
      <c r="BGS867" s="399"/>
      <c r="BGT867" s="399"/>
      <c r="BGU867" s="399"/>
      <c r="BGV867" s="399"/>
      <c r="BGW867" s="399"/>
      <c r="BGX867" s="399"/>
      <c r="BGY867" s="399"/>
      <c r="BGZ867" s="399"/>
      <c r="BHA867" s="399"/>
      <c r="BHB867" s="399"/>
      <c r="BHC867" s="399"/>
      <c r="BHD867" s="399"/>
      <c r="BHE867" s="399"/>
      <c r="BHF867" s="399"/>
      <c r="BHG867" s="399"/>
      <c r="BHH867" s="399"/>
      <c r="BHI867" s="399"/>
      <c r="BHJ867" s="399"/>
      <c r="BHK867" s="399"/>
      <c r="BHL867" s="399"/>
      <c r="BHM867" s="399"/>
      <c r="BHN867" s="399"/>
      <c r="BHO867" s="399"/>
      <c r="BHP867" s="399"/>
      <c r="BHQ867" s="399"/>
      <c r="BHR867" s="399"/>
      <c r="BHS867" s="399"/>
      <c r="BHT867" s="399"/>
      <c r="BHU867" s="399"/>
      <c r="BHV867" s="399"/>
      <c r="BHW867" s="399"/>
      <c r="BHX867" s="399"/>
      <c r="BHY867" s="399"/>
      <c r="BHZ867" s="399"/>
      <c r="BIA867" s="399"/>
      <c r="BIB867" s="399"/>
      <c r="BIC867" s="399"/>
      <c r="BID867" s="399"/>
      <c r="BIE867" s="399"/>
      <c r="BIF867" s="399"/>
      <c r="BIG867" s="399"/>
      <c r="BIH867" s="399"/>
      <c r="BII867" s="399"/>
      <c r="BIJ867" s="399"/>
      <c r="BIK867" s="399"/>
      <c r="BIL867" s="399"/>
      <c r="BIM867" s="399"/>
      <c r="BIN867" s="399"/>
      <c r="BIO867" s="399"/>
      <c r="BIP867" s="399"/>
      <c r="BIQ867" s="399"/>
      <c r="BIR867" s="399"/>
      <c r="BIS867" s="399"/>
      <c r="BIT867" s="399"/>
      <c r="BIU867" s="399"/>
      <c r="BIV867" s="399"/>
      <c r="BIW867" s="399"/>
      <c r="BIX867" s="399"/>
      <c r="BIY867" s="399"/>
      <c r="BIZ867" s="399"/>
      <c r="BJA867" s="399"/>
      <c r="BJB867" s="399"/>
      <c r="BJC867" s="399"/>
      <c r="BJD867" s="399"/>
      <c r="BJE867" s="399"/>
      <c r="BJF867" s="399"/>
      <c r="BJG867" s="399"/>
      <c r="BJH867" s="399"/>
      <c r="BJI867" s="399"/>
      <c r="BJJ867" s="399"/>
      <c r="BJK867" s="399"/>
      <c r="BJL867" s="399"/>
      <c r="BJM867" s="399"/>
      <c r="BJN867" s="399"/>
      <c r="BJO867" s="399"/>
      <c r="BJP867" s="399"/>
      <c r="BJQ867" s="399"/>
      <c r="BJR867" s="399"/>
      <c r="BJS867" s="399"/>
      <c r="BJT867" s="399"/>
      <c r="BJU867" s="399"/>
      <c r="BJV867" s="399"/>
      <c r="BJW867" s="399"/>
      <c r="BJX867" s="399"/>
      <c r="BJY867" s="399"/>
      <c r="BJZ867" s="399"/>
      <c r="BKA867" s="399"/>
      <c r="BKB867" s="399"/>
      <c r="BKC867" s="399"/>
      <c r="BKD867" s="399"/>
      <c r="BKE867" s="399"/>
      <c r="BKF867" s="399"/>
      <c r="BKG867" s="399"/>
      <c r="BKH867" s="399"/>
      <c r="BKI867" s="399"/>
      <c r="BKJ867" s="399"/>
      <c r="BKK867" s="399"/>
      <c r="BKL867" s="399"/>
      <c r="BKM867" s="399"/>
      <c r="BKN867" s="399"/>
      <c r="BKO867" s="399"/>
      <c r="BKP867" s="399"/>
      <c r="BKQ867" s="399"/>
      <c r="BKR867" s="399"/>
      <c r="BKS867" s="399"/>
      <c r="BKT867" s="399"/>
      <c r="BKU867" s="399"/>
      <c r="BKV867" s="399"/>
      <c r="BKW867" s="399"/>
      <c r="BKX867" s="399"/>
      <c r="BKY867" s="399"/>
      <c r="BKZ867" s="399"/>
      <c r="BLA867" s="399"/>
      <c r="BLB867" s="399"/>
      <c r="BLC867" s="399"/>
      <c r="BLD867" s="399"/>
      <c r="BLE867" s="399"/>
      <c r="BLF867" s="399"/>
      <c r="BLG867" s="399"/>
      <c r="BLH867" s="399"/>
      <c r="BLI867" s="399"/>
      <c r="BLJ867" s="399"/>
      <c r="BLK867" s="399"/>
      <c r="BLL867" s="399"/>
      <c r="BLM867" s="399"/>
      <c r="BLN867" s="399"/>
      <c r="BLO867" s="399"/>
      <c r="BLP867" s="399"/>
      <c r="BLQ867" s="399"/>
      <c r="BLR867" s="399"/>
      <c r="BLS867" s="399"/>
      <c r="BLT867" s="399"/>
      <c r="BLU867" s="399"/>
      <c r="BLV867" s="399"/>
      <c r="BLW867" s="399"/>
      <c r="BLX867" s="399"/>
      <c r="BLY867" s="399"/>
      <c r="BLZ867" s="399"/>
      <c r="BMA867" s="399"/>
      <c r="BMB867" s="399"/>
      <c r="BMC867" s="399"/>
      <c r="BMD867" s="399"/>
      <c r="BME867" s="399"/>
      <c r="BMF867" s="399"/>
      <c r="BMG867" s="399"/>
      <c r="BMH867" s="399"/>
      <c r="BMI867" s="399"/>
      <c r="BMJ867" s="399"/>
      <c r="BMK867" s="399"/>
      <c r="BML867" s="399"/>
      <c r="BMM867" s="399"/>
      <c r="BMN867" s="399"/>
      <c r="BMO867" s="399"/>
      <c r="BMP867" s="399"/>
      <c r="BMQ867" s="399"/>
      <c r="BMR867" s="399"/>
      <c r="BMS867" s="399"/>
      <c r="BMT867" s="399"/>
      <c r="BMU867" s="399"/>
      <c r="BMV867" s="399"/>
      <c r="BMW867" s="399"/>
      <c r="BMX867" s="399"/>
      <c r="BMY867" s="399"/>
      <c r="BMZ867" s="399"/>
      <c r="BNA867" s="399"/>
      <c r="BNB867" s="399"/>
      <c r="BNC867" s="399"/>
      <c r="BND867" s="399"/>
      <c r="BNE867" s="399"/>
      <c r="BNF867" s="399"/>
      <c r="BNG867" s="399"/>
      <c r="BNH867" s="399"/>
      <c r="BNI867" s="399"/>
      <c r="BNJ867" s="399"/>
      <c r="BNK867" s="399"/>
      <c r="BNL867" s="399"/>
      <c r="BNM867" s="399"/>
      <c r="BNN867" s="399"/>
      <c r="BNO867" s="399"/>
      <c r="BNP867" s="399"/>
      <c r="BNQ867" s="399"/>
      <c r="BNR867" s="399"/>
      <c r="BNS867" s="399"/>
      <c r="BNT867" s="399"/>
      <c r="BNU867" s="399"/>
      <c r="BNV867" s="399"/>
      <c r="BNW867" s="399"/>
      <c r="BNX867" s="399"/>
      <c r="BNY867" s="399"/>
      <c r="BNZ867" s="399"/>
      <c r="BOA867" s="399"/>
      <c r="BOB867" s="399"/>
      <c r="BOC867" s="399"/>
      <c r="BOD867" s="399"/>
      <c r="BOE867" s="399"/>
      <c r="BOF867" s="399"/>
      <c r="BOG867" s="399"/>
      <c r="BOH867" s="399"/>
      <c r="BOI867" s="399"/>
      <c r="BOJ867" s="399"/>
      <c r="BOK867" s="399"/>
      <c r="BOL867" s="399"/>
      <c r="BOM867" s="399"/>
      <c r="BON867" s="399"/>
      <c r="BOO867" s="399"/>
      <c r="BOP867" s="399"/>
      <c r="BOQ867" s="399"/>
      <c r="BOR867" s="399"/>
      <c r="BOS867" s="399"/>
      <c r="BOT867" s="399"/>
      <c r="BOU867" s="399"/>
      <c r="BOV867" s="399"/>
      <c r="BOW867" s="399"/>
      <c r="BOX867" s="399"/>
      <c r="BOY867" s="399"/>
      <c r="BOZ867" s="399"/>
      <c r="BPA867" s="399"/>
      <c r="BPB867" s="399"/>
      <c r="BPC867" s="399"/>
      <c r="BPD867" s="399"/>
      <c r="BPE867" s="399"/>
      <c r="BPF867" s="399"/>
      <c r="BPG867" s="399"/>
      <c r="BPH867" s="399"/>
      <c r="BPI867" s="399"/>
      <c r="BPJ867" s="399"/>
      <c r="BPK867" s="399"/>
      <c r="BPL867" s="399"/>
      <c r="BPM867" s="399"/>
      <c r="BPN867" s="399"/>
      <c r="BPO867" s="399"/>
      <c r="BPP867" s="399"/>
      <c r="BPQ867" s="399"/>
      <c r="BPR867" s="399"/>
      <c r="BPS867" s="399"/>
      <c r="BPT867" s="399"/>
      <c r="BPU867" s="399"/>
      <c r="BPV867" s="399"/>
      <c r="BPW867" s="399"/>
      <c r="BPX867" s="399"/>
      <c r="BPY867" s="399"/>
      <c r="BPZ867" s="399"/>
      <c r="BQA867" s="399"/>
      <c r="BQB867" s="399"/>
      <c r="BQC867" s="399"/>
      <c r="BQD867" s="399"/>
      <c r="BQE867" s="399"/>
      <c r="BQF867" s="399"/>
      <c r="BQG867" s="399"/>
      <c r="BQH867" s="399"/>
      <c r="BQI867" s="399"/>
      <c r="BQJ867" s="399"/>
      <c r="BQK867" s="399"/>
      <c r="BQL867" s="399"/>
      <c r="BQM867" s="399"/>
      <c r="BQN867" s="399"/>
      <c r="BQO867" s="399"/>
      <c r="BQP867" s="399"/>
      <c r="BQQ867" s="399"/>
      <c r="BQR867" s="399"/>
      <c r="BQS867" s="399"/>
      <c r="BQT867" s="399"/>
      <c r="BQU867" s="399"/>
      <c r="BQV867" s="399"/>
      <c r="BQW867" s="399"/>
      <c r="BQX867" s="399"/>
      <c r="BQY867" s="399"/>
      <c r="BQZ867" s="399"/>
      <c r="BRA867" s="399"/>
      <c r="BRB867" s="399"/>
      <c r="BRC867" s="399"/>
      <c r="BRD867" s="399"/>
      <c r="BRE867" s="399"/>
      <c r="BRF867" s="399"/>
      <c r="BRG867" s="399"/>
      <c r="BRH867" s="399"/>
      <c r="BRI867" s="399"/>
      <c r="BRJ867" s="399"/>
      <c r="BRK867" s="399"/>
      <c r="BRL867" s="399"/>
      <c r="BRM867" s="399"/>
      <c r="BRN867" s="399"/>
      <c r="BRO867" s="399"/>
      <c r="BRP867" s="399"/>
      <c r="BRQ867" s="399"/>
      <c r="BRR867" s="399"/>
      <c r="BRS867" s="399"/>
      <c r="BRT867" s="399"/>
      <c r="BRU867" s="399"/>
      <c r="BRV867" s="399"/>
      <c r="BRW867" s="399"/>
      <c r="BRX867" s="399"/>
      <c r="BRY867" s="399"/>
      <c r="BRZ867" s="399"/>
      <c r="BSA867" s="399"/>
      <c r="BSB867" s="399"/>
      <c r="BSC867" s="399"/>
      <c r="BSD867" s="399"/>
      <c r="BSE867" s="399"/>
      <c r="BSF867" s="399"/>
      <c r="BSG867" s="399"/>
      <c r="BSH867" s="399"/>
      <c r="BSI867" s="399"/>
      <c r="BSJ867" s="399"/>
      <c r="BSK867" s="399"/>
      <c r="BSL867" s="399"/>
      <c r="BSM867" s="399"/>
      <c r="BSN867" s="399"/>
      <c r="BSO867" s="399"/>
      <c r="BSP867" s="399"/>
      <c r="BSQ867" s="399"/>
      <c r="BSR867" s="399"/>
      <c r="BSS867" s="399"/>
      <c r="BST867" s="399"/>
      <c r="BSU867" s="399"/>
      <c r="BSV867" s="399"/>
      <c r="BSW867" s="399"/>
      <c r="BSX867" s="399"/>
      <c r="BSY867" s="399"/>
      <c r="BSZ867" s="399"/>
      <c r="BTA867" s="399"/>
      <c r="BTB867" s="399"/>
      <c r="BTC867" s="399"/>
      <c r="BTD867" s="399"/>
      <c r="BTE867" s="399"/>
      <c r="BTF867" s="399"/>
      <c r="BTG867" s="399"/>
      <c r="BTH867" s="399"/>
      <c r="BTI867" s="399"/>
      <c r="BTJ867" s="399"/>
      <c r="BTK867" s="399"/>
      <c r="BTL867" s="399"/>
      <c r="BTM867" s="399"/>
      <c r="BTN867" s="399"/>
      <c r="BTO867" s="399"/>
      <c r="BTP867" s="399"/>
      <c r="BTQ867" s="399"/>
      <c r="BTR867" s="399"/>
      <c r="BTS867" s="399"/>
      <c r="BTT867" s="399"/>
      <c r="BTU867" s="399"/>
      <c r="BTV867" s="399"/>
      <c r="BTW867" s="399"/>
      <c r="BTX867" s="399"/>
      <c r="BTY867" s="399"/>
      <c r="BTZ867" s="399"/>
      <c r="BUA867" s="399"/>
      <c r="BUB867" s="399"/>
      <c r="BUC867" s="399"/>
      <c r="BUD867" s="399"/>
      <c r="BUE867" s="399"/>
      <c r="BUF867" s="399"/>
      <c r="BUG867" s="399"/>
      <c r="BUH867" s="399"/>
      <c r="BUI867" s="399"/>
      <c r="BUJ867" s="399"/>
      <c r="BUK867" s="399"/>
      <c r="BUL867" s="399"/>
      <c r="BUM867" s="399"/>
      <c r="BUN867" s="399"/>
      <c r="BUO867" s="399"/>
      <c r="BUP867" s="399"/>
      <c r="BUQ867" s="399"/>
      <c r="BUR867" s="399"/>
      <c r="BUS867" s="399"/>
      <c r="BUT867" s="399"/>
      <c r="BUU867" s="399"/>
      <c r="BUV867" s="399"/>
      <c r="BUW867" s="399"/>
      <c r="BUX867" s="399"/>
      <c r="BUY867" s="399"/>
      <c r="BUZ867" s="399"/>
      <c r="BVA867" s="399"/>
      <c r="BVB867" s="399"/>
      <c r="BVC867" s="399"/>
      <c r="BVD867" s="399"/>
      <c r="BVE867" s="399"/>
      <c r="BVF867" s="399"/>
      <c r="BVG867" s="399"/>
      <c r="BVH867" s="399"/>
      <c r="BVI867" s="399"/>
      <c r="BVJ867" s="399"/>
      <c r="BVK867" s="399"/>
      <c r="BVL867" s="399"/>
      <c r="BVM867" s="399"/>
      <c r="BVN867" s="399"/>
      <c r="BVO867" s="399"/>
      <c r="BVP867" s="399"/>
      <c r="BVQ867" s="399"/>
      <c r="BVR867" s="399"/>
      <c r="BVS867" s="399"/>
      <c r="BVT867" s="399"/>
      <c r="BVU867" s="399"/>
      <c r="BVV867" s="399"/>
      <c r="BVW867" s="399"/>
      <c r="BVX867" s="399"/>
      <c r="BVY867" s="399"/>
      <c r="BVZ867" s="399"/>
      <c r="BWA867" s="399"/>
      <c r="BWB867" s="399"/>
      <c r="BWC867" s="399"/>
      <c r="BWD867" s="399"/>
      <c r="BWE867" s="399"/>
      <c r="BWF867" s="399"/>
      <c r="BWG867" s="399"/>
      <c r="BWH867" s="399"/>
      <c r="BWI867" s="399"/>
      <c r="BWJ867" s="399"/>
      <c r="BWK867" s="399"/>
      <c r="BWL867" s="399"/>
      <c r="BWM867" s="399"/>
      <c r="BWN867" s="399"/>
      <c r="BWO867" s="399"/>
      <c r="BWP867" s="399"/>
      <c r="BWQ867" s="399"/>
      <c r="BWR867" s="399"/>
      <c r="BWS867" s="399"/>
      <c r="BWT867" s="399"/>
      <c r="BWU867" s="399"/>
      <c r="BWV867" s="399"/>
      <c r="BWW867" s="399"/>
      <c r="BWX867" s="399"/>
      <c r="BWY867" s="399"/>
      <c r="BWZ867" s="399"/>
      <c r="BXA867" s="399"/>
      <c r="BXB867" s="399"/>
      <c r="BXC867" s="399"/>
      <c r="BXD867" s="399"/>
      <c r="BXE867" s="399"/>
      <c r="BXF867" s="399"/>
      <c r="BXG867" s="399"/>
      <c r="BXH867" s="399"/>
      <c r="BXI867" s="399"/>
      <c r="BXJ867" s="399"/>
      <c r="BXK867" s="399"/>
      <c r="BXL867" s="399"/>
      <c r="BXM867" s="399"/>
      <c r="BXN867" s="399"/>
      <c r="BXO867" s="399"/>
      <c r="BXP867" s="399"/>
      <c r="BXQ867" s="399"/>
      <c r="BXR867" s="399"/>
      <c r="BXS867" s="399"/>
      <c r="BXT867" s="399"/>
      <c r="BXU867" s="399"/>
      <c r="BXV867" s="399"/>
      <c r="BXW867" s="399"/>
      <c r="BXX867" s="399"/>
      <c r="BXY867" s="399"/>
      <c r="BXZ867" s="399"/>
      <c r="BYA867" s="399"/>
      <c r="BYB867" s="399"/>
      <c r="BYC867" s="399"/>
      <c r="BYD867" s="399"/>
      <c r="BYE867" s="399"/>
      <c r="BYF867" s="399"/>
      <c r="BYG867" s="399"/>
      <c r="BYH867" s="399"/>
      <c r="BYI867" s="399"/>
      <c r="BYJ867" s="399"/>
      <c r="BYK867" s="399"/>
      <c r="BYL867" s="399"/>
      <c r="BYM867" s="399"/>
      <c r="BYN867" s="399"/>
      <c r="BYO867" s="399"/>
      <c r="BYP867" s="399"/>
      <c r="BYQ867" s="399"/>
      <c r="BYR867" s="399"/>
      <c r="BYS867" s="399"/>
      <c r="BYT867" s="399"/>
      <c r="BYU867" s="399"/>
      <c r="BYV867" s="399"/>
      <c r="BYW867" s="399"/>
      <c r="BYX867" s="399"/>
      <c r="BYY867" s="399"/>
      <c r="BYZ867" s="399"/>
      <c r="BZA867" s="399"/>
      <c r="BZB867" s="399"/>
      <c r="BZC867" s="399"/>
      <c r="BZD867" s="399"/>
      <c r="BZE867" s="399"/>
      <c r="BZF867" s="399"/>
      <c r="BZG867" s="399"/>
      <c r="BZH867" s="399"/>
      <c r="BZI867" s="399"/>
      <c r="BZJ867" s="399"/>
      <c r="BZK867" s="399"/>
      <c r="BZL867" s="399"/>
      <c r="BZM867" s="399"/>
      <c r="BZN867" s="399"/>
      <c r="BZO867" s="399"/>
      <c r="BZP867" s="399"/>
      <c r="BZQ867" s="399"/>
      <c r="BZR867" s="399"/>
      <c r="BZS867" s="399"/>
      <c r="BZT867" s="399"/>
      <c r="BZU867" s="399"/>
      <c r="BZV867" s="399"/>
      <c r="BZW867" s="399"/>
      <c r="BZX867" s="399"/>
      <c r="BZY867" s="399"/>
      <c r="BZZ867" s="399"/>
      <c r="CAA867" s="399"/>
      <c r="CAB867" s="399"/>
      <c r="CAC867" s="399"/>
      <c r="CAD867" s="399"/>
      <c r="CAE867" s="399"/>
      <c r="CAF867" s="399"/>
      <c r="CAG867" s="399"/>
      <c r="CAH867" s="399"/>
      <c r="CAI867" s="399"/>
      <c r="CAJ867" s="399"/>
      <c r="CAK867" s="399"/>
      <c r="CAL867" s="399"/>
      <c r="CAM867" s="399"/>
      <c r="CAN867" s="399"/>
      <c r="CAO867" s="399"/>
      <c r="CAP867" s="399"/>
      <c r="CAQ867" s="399"/>
      <c r="CAR867" s="399"/>
      <c r="CAS867" s="399"/>
      <c r="CAT867" s="399"/>
      <c r="CAU867" s="399"/>
      <c r="CAV867" s="399"/>
      <c r="CAW867" s="399"/>
      <c r="CAX867" s="399"/>
      <c r="CAY867" s="399"/>
      <c r="CAZ867" s="399"/>
      <c r="CBA867" s="399"/>
      <c r="CBB867" s="399"/>
      <c r="CBC867" s="399"/>
      <c r="CBD867" s="399"/>
      <c r="CBE867" s="399"/>
      <c r="CBF867" s="399"/>
      <c r="CBG867" s="399"/>
      <c r="CBH867" s="399"/>
      <c r="CBI867" s="399"/>
      <c r="CBJ867" s="399"/>
      <c r="CBK867" s="399"/>
      <c r="CBL867" s="399"/>
      <c r="CBM867" s="399"/>
      <c r="CBN867" s="399"/>
      <c r="CBO867" s="399"/>
      <c r="CBP867" s="399"/>
      <c r="CBQ867" s="399"/>
      <c r="CBR867" s="399"/>
      <c r="CBS867" s="399"/>
      <c r="CBT867" s="399"/>
      <c r="CBU867" s="399"/>
      <c r="CBV867" s="399"/>
      <c r="CBW867" s="399"/>
      <c r="CBX867" s="399"/>
      <c r="CBY867" s="399"/>
      <c r="CBZ867" s="399"/>
      <c r="CCA867" s="399"/>
      <c r="CCB867" s="399"/>
      <c r="CCC867" s="399"/>
      <c r="CCD867" s="399"/>
      <c r="CCE867" s="399"/>
      <c r="CCF867" s="399"/>
      <c r="CCG867" s="399"/>
      <c r="CCH867" s="399"/>
      <c r="CCI867" s="399"/>
      <c r="CCJ867" s="399"/>
      <c r="CCK867" s="399"/>
      <c r="CCL867" s="399"/>
      <c r="CCM867" s="399"/>
      <c r="CCN867" s="399"/>
      <c r="CCO867" s="399"/>
      <c r="CCP867" s="399"/>
      <c r="CCQ867" s="399"/>
      <c r="CCR867" s="399"/>
      <c r="CCS867" s="399"/>
      <c r="CCT867" s="399"/>
      <c r="CCU867" s="399"/>
      <c r="CCV867" s="399"/>
      <c r="CCW867" s="399"/>
      <c r="CCX867" s="399"/>
      <c r="CCY867" s="399"/>
      <c r="CCZ867" s="399"/>
      <c r="CDA867" s="399"/>
      <c r="CDB867" s="399"/>
      <c r="CDC867" s="399"/>
      <c r="CDD867" s="399"/>
      <c r="CDE867" s="399"/>
      <c r="CDF867" s="399"/>
      <c r="CDG867" s="399"/>
      <c r="CDH867" s="399"/>
      <c r="CDI867" s="399"/>
      <c r="CDJ867" s="399"/>
      <c r="CDK867" s="399"/>
      <c r="CDL867" s="399"/>
      <c r="CDM867" s="399"/>
      <c r="CDN867" s="399"/>
      <c r="CDO867" s="399"/>
      <c r="CDP867" s="399"/>
      <c r="CDQ867" s="399"/>
      <c r="CDR867" s="399"/>
      <c r="CDS867" s="399"/>
      <c r="CDT867" s="399"/>
      <c r="CDU867" s="399"/>
      <c r="CDV867" s="399"/>
      <c r="CDW867" s="399"/>
      <c r="CDX867" s="399"/>
      <c r="CDY867" s="399"/>
      <c r="CDZ867" s="399"/>
      <c r="CEA867" s="399"/>
      <c r="CEB867" s="399"/>
      <c r="CEC867" s="399"/>
      <c r="CED867" s="399"/>
      <c r="CEE867" s="399"/>
      <c r="CEF867" s="399"/>
      <c r="CEG867" s="399"/>
      <c r="CEH867" s="399"/>
      <c r="CEI867" s="399"/>
      <c r="CEJ867" s="399"/>
      <c r="CEK867" s="399"/>
      <c r="CEL867" s="399"/>
      <c r="CEM867" s="399"/>
      <c r="CEN867" s="399"/>
      <c r="CEO867" s="399"/>
      <c r="CEP867" s="399"/>
      <c r="CEQ867" s="399"/>
      <c r="CER867" s="399"/>
      <c r="CES867" s="399"/>
      <c r="CET867" s="399"/>
      <c r="CEU867" s="399"/>
      <c r="CEV867" s="399"/>
      <c r="CEW867" s="399"/>
      <c r="CEX867" s="399"/>
      <c r="CEY867" s="399"/>
      <c r="CEZ867" s="399"/>
      <c r="CFA867" s="399"/>
      <c r="CFB867" s="399"/>
      <c r="CFC867" s="399"/>
      <c r="CFD867" s="399"/>
      <c r="CFE867" s="399"/>
      <c r="CFF867" s="399"/>
      <c r="CFG867" s="399"/>
      <c r="CFH867" s="399"/>
      <c r="CFI867" s="399"/>
      <c r="CFJ867" s="399"/>
      <c r="CFK867" s="399"/>
      <c r="CFL867" s="399"/>
      <c r="CFM867" s="399"/>
      <c r="CFN867" s="399"/>
      <c r="CFO867" s="399"/>
      <c r="CFP867" s="399"/>
      <c r="CFQ867" s="399"/>
      <c r="CFR867" s="399"/>
      <c r="CFS867" s="399"/>
      <c r="CFT867" s="399"/>
      <c r="CFU867" s="399"/>
      <c r="CFV867" s="399"/>
      <c r="CFW867" s="399"/>
      <c r="CFX867" s="399"/>
      <c r="CFY867" s="399"/>
      <c r="CFZ867" s="399"/>
      <c r="CGA867" s="399"/>
      <c r="CGB867" s="399"/>
      <c r="CGC867" s="399"/>
      <c r="CGD867" s="399"/>
      <c r="CGE867" s="399"/>
      <c r="CGF867" s="399"/>
      <c r="CGG867" s="399"/>
      <c r="CGH867" s="399"/>
      <c r="CGI867" s="399"/>
      <c r="CGJ867" s="399"/>
      <c r="CGK867" s="399"/>
      <c r="CGL867" s="399"/>
      <c r="CGM867" s="399"/>
      <c r="CGN867" s="399"/>
      <c r="CGO867" s="399"/>
      <c r="CGP867" s="399"/>
      <c r="CGQ867" s="399"/>
      <c r="CGR867" s="399"/>
      <c r="CGS867" s="399"/>
      <c r="CGT867" s="399"/>
      <c r="CGU867" s="399"/>
      <c r="CGV867" s="399"/>
      <c r="CGW867" s="399"/>
      <c r="CGX867" s="399"/>
      <c r="CGY867" s="399"/>
      <c r="CGZ867" s="399"/>
      <c r="CHA867" s="399"/>
      <c r="CHB867" s="399"/>
      <c r="CHC867" s="399"/>
      <c r="CHD867" s="399"/>
      <c r="CHE867" s="399"/>
      <c r="CHF867" s="399"/>
      <c r="CHG867" s="399"/>
      <c r="CHH867" s="399"/>
      <c r="CHI867" s="399"/>
      <c r="CHJ867" s="399"/>
      <c r="CHK867" s="399"/>
      <c r="CHL867" s="399"/>
      <c r="CHM867" s="399"/>
      <c r="CHN867" s="399"/>
      <c r="CHO867" s="399"/>
      <c r="CHP867" s="399"/>
      <c r="CHQ867" s="399"/>
      <c r="CHR867" s="399"/>
      <c r="CHS867" s="399"/>
      <c r="CHT867" s="399"/>
      <c r="CHU867" s="399"/>
      <c r="CHV867" s="399"/>
      <c r="CHW867" s="399"/>
      <c r="CHX867" s="399"/>
      <c r="CHY867" s="399"/>
      <c r="CHZ867" s="399"/>
      <c r="CIA867" s="399"/>
      <c r="CIB867" s="399"/>
      <c r="CIC867" s="399"/>
      <c r="CID867" s="399"/>
      <c r="CIE867" s="399"/>
      <c r="CIF867" s="399"/>
      <c r="CIG867" s="399"/>
      <c r="CIH867" s="399"/>
      <c r="CII867" s="399"/>
      <c r="CIJ867" s="399"/>
      <c r="CIK867" s="399"/>
      <c r="CIL867" s="399"/>
      <c r="CIM867" s="399"/>
      <c r="CIN867" s="399"/>
      <c r="CIO867" s="399"/>
      <c r="CIP867" s="399"/>
      <c r="CIQ867" s="399"/>
      <c r="CIR867" s="399"/>
      <c r="CIS867" s="399"/>
      <c r="CIT867" s="399"/>
      <c r="CIU867" s="399"/>
      <c r="CIV867" s="399"/>
      <c r="CIW867" s="399"/>
      <c r="CIX867" s="399"/>
      <c r="CIY867" s="399"/>
      <c r="CIZ867" s="399"/>
      <c r="CJA867" s="399"/>
      <c r="CJB867" s="399"/>
      <c r="CJC867" s="399"/>
      <c r="CJD867" s="399"/>
      <c r="CJE867" s="399"/>
      <c r="CJF867" s="399"/>
      <c r="CJG867" s="399"/>
      <c r="CJH867" s="399"/>
      <c r="CJI867" s="399"/>
      <c r="CJJ867" s="399"/>
      <c r="CJK867" s="399"/>
      <c r="CJL867" s="399"/>
      <c r="CJM867" s="399"/>
      <c r="CJN867" s="399"/>
      <c r="CJO867" s="399"/>
      <c r="CJP867" s="399"/>
      <c r="CJQ867" s="399"/>
      <c r="CJR867" s="399"/>
      <c r="CJS867" s="399"/>
      <c r="CJT867" s="399"/>
      <c r="CJU867" s="399"/>
      <c r="CJV867" s="399"/>
      <c r="CJW867" s="399"/>
      <c r="CJX867" s="399"/>
      <c r="CJY867" s="399"/>
      <c r="CJZ867" s="399"/>
      <c r="CKA867" s="399"/>
      <c r="CKB867" s="399"/>
      <c r="CKC867" s="399"/>
      <c r="CKD867" s="399"/>
      <c r="CKE867" s="399"/>
      <c r="CKF867" s="399"/>
      <c r="CKG867" s="399"/>
      <c r="CKH867" s="399"/>
      <c r="CKI867" s="399"/>
      <c r="CKJ867" s="399"/>
      <c r="CKK867" s="399"/>
      <c r="CKL867" s="399"/>
      <c r="CKM867" s="399"/>
      <c r="CKN867" s="399"/>
      <c r="CKO867" s="399"/>
      <c r="CKP867" s="399"/>
      <c r="CKQ867" s="399"/>
      <c r="CKR867" s="399"/>
      <c r="CKS867" s="399"/>
      <c r="CKT867" s="399"/>
      <c r="CKU867" s="399"/>
      <c r="CKV867" s="399"/>
      <c r="CKW867" s="399"/>
      <c r="CKX867" s="399"/>
      <c r="CKY867" s="399"/>
      <c r="CKZ867" s="399"/>
      <c r="CLA867" s="399"/>
      <c r="CLB867" s="399"/>
      <c r="CLC867" s="399"/>
      <c r="CLD867" s="399"/>
      <c r="CLE867" s="399"/>
      <c r="CLF867" s="399"/>
      <c r="CLG867" s="399"/>
      <c r="CLH867" s="399"/>
      <c r="CLI867" s="399"/>
      <c r="CLJ867" s="399"/>
      <c r="CLK867" s="399"/>
      <c r="CLL867" s="399"/>
      <c r="CLM867" s="399"/>
      <c r="CLN867" s="399"/>
      <c r="CLO867" s="399"/>
      <c r="CLP867" s="399"/>
      <c r="CLQ867" s="399"/>
      <c r="CLR867" s="399"/>
      <c r="CLS867" s="399"/>
      <c r="CLT867" s="399"/>
      <c r="CLU867" s="399"/>
      <c r="CLV867" s="399"/>
      <c r="CLW867" s="399"/>
      <c r="CLX867" s="399"/>
      <c r="CLY867" s="399"/>
      <c r="CLZ867" s="399"/>
      <c r="CMA867" s="399"/>
      <c r="CMB867" s="399"/>
      <c r="CMC867" s="399"/>
      <c r="CMD867" s="399"/>
      <c r="CME867" s="399"/>
      <c r="CMF867" s="399"/>
      <c r="CMG867" s="399"/>
      <c r="CMH867" s="399"/>
      <c r="CMI867" s="399"/>
      <c r="CMJ867" s="399"/>
      <c r="CMK867" s="399"/>
      <c r="CML867" s="399"/>
      <c r="CMM867" s="399"/>
      <c r="CMN867" s="399"/>
      <c r="CMO867" s="399"/>
      <c r="CMP867" s="399"/>
      <c r="CMQ867" s="399"/>
      <c r="CMR867" s="399"/>
      <c r="CMS867" s="399"/>
      <c r="CMT867" s="399"/>
      <c r="CMU867" s="399"/>
      <c r="CMV867" s="399"/>
      <c r="CMW867" s="399"/>
      <c r="CMX867" s="399"/>
      <c r="CMY867" s="399"/>
      <c r="CMZ867" s="399"/>
      <c r="CNA867" s="399"/>
      <c r="CNB867" s="399"/>
      <c r="CNC867" s="399"/>
      <c r="CND867" s="399"/>
      <c r="CNE867" s="399"/>
      <c r="CNF867" s="399"/>
      <c r="CNG867" s="399"/>
      <c r="CNH867" s="399"/>
      <c r="CNI867" s="399"/>
      <c r="CNJ867" s="399"/>
      <c r="CNK867" s="399"/>
      <c r="CNL867" s="399"/>
      <c r="CNM867" s="399"/>
      <c r="CNN867" s="399"/>
      <c r="CNO867" s="399"/>
      <c r="CNP867" s="399"/>
      <c r="CNQ867" s="399"/>
      <c r="CNR867" s="399"/>
      <c r="CNS867" s="399"/>
      <c r="CNT867" s="399"/>
      <c r="CNU867" s="399"/>
      <c r="CNV867" s="399"/>
      <c r="CNW867" s="399"/>
      <c r="CNX867" s="399"/>
      <c r="CNY867" s="399"/>
      <c r="CNZ867" s="399"/>
      <c r="COA867" s="399"/>
      <c r="COB867" s="399"/>
      <c r="COC867" s="399"/>
      <c r="COD867" s="399"/>
      <c r="COE867" s="399"/>
      <c r="COF867" s="399"/>
      <c r="COG867" s="399"/>
      <c r="COH867" s="399"/>
      <c r="COI867" s="399"/>
      <c r="COJ867" s="399"/>
      <c r="COK867" s="399"/>
      <c r="COL867" s="399"/>
      <c r="COM867" s="399"/>
      <c r="CON867" s="399"/>
      <c r="COO867" s="399"/>
      <c r="COP867" s="399"/>
      <c r="COQ867" s="399"/>
      <c r="COR867" s="399"/>
      <c r="COS867" s="399"/>
      <c r="COT867" s="399"/>
      <c r="COU867" s="399"/>
      <c r="COV867" s="399"/>
      <c r="COW867" s="399"/>
      <c r="COX867" s="399"/>
      <c r="COY867" s="399"/>
      <c r="COZ867" s="399"/>
      <c r="CPA867" s="399"/>
      <c r="CPB867" s="399"/>
      <c r="CPC867" s="399"/>
      <c r="CPD867" s="399"/>
      <c r="CPE867" s="399"/>
      <c r="CPF867" s="399"/>
      <c r="CPG867" s="399"/>
      <c r="CPH867" s="399"/>
      <c r="CPI867" s="399"/>
      <c r="CPJ867" s="399"/>
      <c r="CPK867" s="399"/>
      <c r="CPL867" s="399"/>
      <c r="CPM867" s="399"/>
      <c r="CPN867" s="399"/>
      <c r="CPO867" s="399"/>
      <c r="CPP867" s="399"/>
      <c r="CPQ867" s="399"/>
      <c r="CPR867" s="399"/>
      <c r="CPS867" s="399"/>
      <c r="CPT867" s="399"/>
      <c r="CPU867" s="399"/>
      <c r="CPV867" s="399"/>
      <c r="CPW867" s="399"/>
      <c r="CPX867" s="399"/>
      <c r="CPY867" s="399"/>
      <c r="CPZ867" s="399"/>
      <c r="CQA867" s="399"/>
      <c r="CQB867" s="399"/>
      <c r="CQC867" s="399"/>
      <c r="CQD867" s="399"/>
      <c r="CQE867" s="399"/>
      <c r="CQF867" s="399"/>
      <c r="CQG867" s="399"/>
      <c r="CQH867" s="399"/>
      <c r="CQI867" s="399"/>
      <c r="CQJ867" s="399"/>
      <c r="CQK867" s="399"/>
      <c r="CQL867" s="399"/>
      <c r="CQM867" s="399"/>
      <c r="CQN867" s="399"/>
      <c r="CQO867" s="399"/>
      <c r="CQP867" s="399"/>
      <c r="CQQ867" s="399"/>
      <c r="CQR867" s="399"/>
      <c r="CQS867" s="399"/>
      <c r="CQT867" s="399"/>
      <c r="CQU867" s="399"/>
      <c r="CQV867" s="399"/>
      <c r="CQW867" s="399"/>
      <c r="CQX867" s="399"/>
      <c r="CQY867" s="399"/>
      <c r="CQZ867" s="399"/>
      <c r="CRA867" s="399"/>
      <c r="CRB867" s="399"/>
      <c r="CRC867" s="399"/>
      <c r="CRD867" s="399"/>
      <c r="CRE867" s="399"/>
      <c r="CRF867" s="399"/>
      <c r="CRG867" s="399"/>
      <c r="CRH867" s="399"/>
      <c r="CRI867" s="399"/>
      <c r="CRJ867" s="399"/>
      <c r="CRK867" s="399"/>
      <c r="CRL867" s="399"/>
      <c r="CRM867" s="399"/>
      <c r="CRN867" s="399"/>
      <c r="CRO867" s="399"/>
      <c r="CRP867" s="399"/>
      <c r="CRQ867" s="399"/>
      <c r="CRR867" s="399"/>
      <c r="CRS867" s="399"/>
      <c r="CRT867" s="399"/>
      <c r="CRU867" s="399"/>
      <c r="CRV867" s="399"/>
      <c r="CRW867" s="399"/>
      <c r="CRX867" s="399"/>
      <c r="CRY867" s="399"/>
      <c r="CRZ867" s="399"/>
      <c r="CSA867" s="399"/>
      <c r="CSB867" s="399"/>
      <c r="CSC867" s="399"/>
      <c r="CSD867" s="399"/>
      <c r="CSE867" s="399"/>
      <c r="CSF867" s="399"/>
      <c r="CSG867" s="399"/>
      <c r="CSH867" s="399"/>
      <c r="CSI867" s="399"/>
      <c r="CSJ867" s="399"/>
      <c r="CSK867" s="399"/>
      <c r="CSL867" s="399"/>
      <c r="CSM867" s="399"/>
      <c r="CSN867" s="399"/>
      <c r="CSO867" s="399"/>
      <c r="CSP867" s="399"/>
      <c r="CSQ867" s="399"/>
      <c r="CSR867" s="399"/>
      <c r="CSS867" s="399"/>
      <c r="CST867" s="399"/>
      <c r="CSU867" s="399"/>
      <c r="CSV867" s="399"/>
      <c r="CSW867" s="399"/>
      <c r="CSX867" s="399"/>
      <c r="CSY867" s="399"/>
      <c r="CSZ867" s="399"/>
      <c r="CTA867" s="399"/>
      <c r="CTB867" s="399"/>
      <c r="CTC867" s="399"/>
      <c r="CTD867" s="399"/>
      <c r="CTE867" s="399"/>
      <c r="CTF867" s="399"/>
      <c r="CTG867" s="399"/>
      <c r="CTH867" s="399"/>
      <c r="CTI867" s="399"/>
      <c r="CTJ867" s="399"/>
      <c r="CTK867" s="399"/>
      <c r="CTL867" s="399"/>
      <c r="CTM867" s="399"/>
      <c r="CTN867" s="399"/>
      <c r="CTO867" s="399"/>
      <c r="CTP867" s="399"/>
      <c r="CTQ867" s="399"/>
      <c r="CTR867" s="399"/>
      <c r="CTS867" s="399"/>
      <c r="CTT867" s="399"/>
      <c r="CTU867" s="399"/>
      <c r="CTV867" s="399"/>
      <c r="CTW867" s="399"/>
      <c r="CTX867" s="399"/>
      <c r="CTY867" s="399"/>
      <c r="CTZ867" s="399"/>
      <c r="CUA867" s="399"/>
      <c r="CUB867" s="399"/>
      <c r="CUC867" s="399"/>
      <c r="CUD867" s="399"/>
      <c r="CUE867" s="399"/>
      <c r="CUF867" s="399"/>
      <c r="CUG867" s="399"/>
      <c r="CUH867" s="399"/>
      <c r="CUI867" s="399"/>
      <c r="CUJ867" s="399"/>
      <c r="CUK867" s="399"/>
      <c r="CUL867" s="399"/>
      <c r="CUM867" s="399"/>
      <c r="CUN867" s="399"/>
      <c r="CUO867" s="399"/>
      <c r="CUP867" s="399"/>
      <c r="CUQ867" s="399"/>
      <c r="CUR867" s="399"/>
      <c r="CUS867" s="399"/>
      <c r="CUT867" s="399"/>
      <c r="CUU867" s="399"/>
      <c r="CUV867" s="399"/>
      <c r="CUW867" s="399"/>
      <c r="CUX867" s="399"/>
      <c r="CUY867" s="399"/>
      <c r="CUZ867" s="399"/>
      <c r="CVA867" s="399"/>
      <c r="CVB867" s="399"/>
      <c r="CVC867" s="399"/>
      <c r="CVD867" s="399"/>
      <c r="CVE867" s="399"/>
      <c r="CVF867" s="399"/>
      <c r="CVG867" s="399"/>
      <c r="CVH867" s="399"/>
      <c r="CVI867" s="399"/>
      <c r="CVJ867" s="399"/>
      <c r="CVK867" s="399"/>
      <c r="CVL867" s="399"/>
      <c r="CVM867" s="399"/>
      <c r="CVN867" s="399"/>
      <c r="CVO867" s="399"/>
      <c r="CVP867" s="399"/>
      <c r="CVQ867" s="399"/>
      <c r="CVR867" s="399"/>
      <c r="CVS867" s="399"/>
      <c r="CVT867" s="399"/>
      <c r="CVU867" s="399"/>
      <c r="CVV867" s="399"/>
      <c r="CVW867" s="399"/>
      <c r="CVX867" s="399"/>
      <c r="CVY867" s="399"/>
      <c r="CVZ867" s="399"/>
      <c r="CWA867" s="399"/>
      <c r="CWB867" s="399"/>
      <c r="CWC867" s="399"/>
      <c r="CWD867" s="399"/>
      <c r="CWE867" s="399"/>
      <c r="CWF867" s="399"/>
      <c r="CWG867" s="399"/>
      <c r="CWH867" s="399"/>
      <c r="CWI867" s="399"/>
      <c r="CWJ867" s="399"/>
      <c r="CWK867" s="399"/>
      <c r="CWL867" s="399"/>
      <c r="CWM867" s="399"/>
      <c r="CWN867" s="399"/>
      <c r="CWO867" s="399"/>
      <c r="CWP867" s="399"/>
      <c r="CWQ867" s="399"/>
      <c r="CWR867" s="399"/>
      <c r="CWS867" s="399"/>
      <c r="CWT867" s="399"/>
      <c r="CWU867" s="399"/>
      <c r="CWV867" s="399"/>
      <c r="CWW867" s="399"/>
      <c r="CWX867" s="399"/>
      <c r="CWY867" s="399"/>
      <c r="CWZ867" s="399"/>
      <c r="CXA867" s="399"/>
      <c r="CXB867" s="399"/>
      <c r="CXC867" s="399"/>
      <c r="CXD867" s="399"/>
      <c r="CXE867" s="399"/>
      <c r="CXF867" s="399"/>
      <c r="CXG867" s="399"/>
      <c r="CXH867" s="399"/>
      <c r="CXI867" s="399"/>
      <c r="CXJ867" s="399"/>
      <c r="CXK867" s="399"/>
      <c r="CXL867" s="399"/>
      <c r="CXM867" s="399"/>
      <c r="CXN867" s="399"/>
      <c r="CXO867" s="399"/>
      <c r="CXP867" s="399"/>
      <c r="CXQ867" s="399"/>
      <c r="CXR867" s="399"/>
      <c r="CXS867" s="399"/>
      <c r="CXT867" s="399"/>
      <c r="CXU867" s="399"/>
      <c r="CXV867" s="399"/>
      <c r="CXW867" s="399"/>
      <c r="CXX867" s="399"/>
      <c r="CXY867" s="399"/>
      <c r="CXZ867" s="399"/>
      <c r="CYA867" s="399"/>
      <c r="CYB867" s="399"/>
      <c r="CYC867" s="399"/>
      <c r="CYD867" s="399"/>
      <c r="CYE867" s="399"/>
      <c r="CYF867" s="399"/>
      <c r="CYG867" s="399"/>
      <c r="CYH867" s="399"/>
      <c r="CYI867" s="399"/>
      <c r="CYJ867" s="399"/>
      <c r="CYK867" s="399"/>
      <c r="CYL867" s="399"/>
      <c r="CYM867" s="399"/>
      <c r="CYN867" s="399"/>
      <c r="CYO867" s="399"/>
      <c r="CYP867" s="399"/>
      <c r="CYQ867" s="399"/>
      <c r="CYR867" s="399"/>
      <c r="CYS867" s="399"/>
      <c r="CYT867" s="399"/>
      <c r="CYU867" s="399"/>
      <c r="CYV867" s="399"/>
      <c r="CYW867" s="399"/>
      <c r="CYX867" s="399"/>
      <c r="CYY867" s="399"/>
      <c r="CYZ867" s="399"/>
      <c r="CZA867" s="399"/>
      <c r="CZB867" s="399"/>
      <c r="CZC867" s="399"/>
      <c r="CZD867" s="399"/>
      <c r="CZE867" s="399"/>
      <c r="CZF867" s="399"/>
      <c r="CZG867" s="399"/>
      <c r="CZH867" s="399"/>
      <c r="CZI867" s="399"/>
      <c r="CZJ867" s="399"/>
      <c r="CZK867" s="399"/>
      <c r="CZL867" s="399"/>
      <c r="CZM867" s="399"/>
      <c r="CZN867" s="399"/>
      <c r="CZO867" s="399"/>
      <c r="CZP867" s="399"/>
      <c r="CZQ867" s="399"/>
      <c r="CZR867" s="399"/>
      <c r="CZS867" s="399"/>
      <c r="CZT867" s="399"/>
      <c r="CZU867" s="399"/>
      <c r="CZV867" s="399"/>
      <c r="CZW867" s="399"/>
      <c r="CZX867" s="399"/>
      <c r="CZY867" s="399"/>
      <c r="CZZ867" s="399"/>
      <c r="DAA867" s="399"/>
      <c r="DAB867" s="399"/>
      <c r="DAC867" s="399"/>
      <c r="DAD867" s="399"/>
      <c r="DAE867" s="399"/>
      <c r="DAF867" s="399"/>
      <c r="DAG867" s="399"/>
      <c r="DAH867" s="399"/>
      <c r="DAI867" s="399"/>
      <c r="DAJ867" s="399"/>
      <c r="DAK867" s="399"/>
      <c r="DAL867" s="399"/>
      <c r="DAM867" s="399"/>
      <c r="DAN867" s="399"/>
      <c r="DAO867" s="399"/>
      <c r="DAP867" s="399"/>
      <c r="DAQ867" s="399"/>
      <c r="DAR867" s="399"/>
      <c r="DAS867" s="399"/>
      <c r="DAT867" s="399"/>
      <c r="DAU867" s="399"/>
      <c r="DAV867" s="399"/>
      <c r="DAW867" s="399"/>
      <c r="DAX867" s="399"/>
      <c r="DAY867" s="399"/>
      <c r="DAZ867" s="399"/>
      <c r="DBA867" s="399"/>
      <c r="DBB867" s="399"/>
      <c r="DBC867" s="399"/>
      <c r="DBD867" s="399"/>
      <c r="DBE867" s="399"/>
      <c r="DBF867" s="399"/>
      <c r="DBG867" s="399"/>
      <c r="DBH867" s="399"/>
      <c r="DBI867" s="399"/>
      <c r="DBJ867" s="399"/>
      <c r="DBK867" s="399"/>
      <c r="DBL867" s="399"/>
      <c r="DBM867" s="399"/>
      <c r="DBN867" s="399"/>
      <c r="DBO867" s="399"/>
      <c r="DBP867" s="399"/>
      <c r="DBQ867" s="399"/>
      <c r="DBR867" s="399"/>
      <c r="DBS867" s="399"/>
      <c r="DBT867" s="399"/>
      <c r="DBU867" s="399"/>
      <c r="DBV867" s="399"/>
      <c r="DBW867" s="399"/>
      <c r="DBX867" s="399"/>
      <c r="DBY867" s="399"/>
      <c r="DBZ867" s="399"/>
      <c r="DCA867" s="399"/>
      <c r="DCB867" s="399"/>
      <c r="DCC867" s="399"/>
      <c r="DCD867" s="399"/>
      <c r="DCE867" s="399"/>
      <c r="DCF867" s="399"/>
      <c r="DCG867" s="399"/>
      <c r="DCH867" s="399"/>
      <c r="DCI867" s="399"/>
      <c r="DCJ867" s="399"/>
      <c r="DCK867" s="399"/>
      <c r="DCL867" s="399"/>
      <c r="DCM867" s="399"/>
      <c r="DCN867" s="399"/>
      <c r="DCO867" s="399"/>
      <c r="DCP867" s="399"/>
      <c r="DCQ867" s="399"/>
      <c r="DCR867" s="399"/>
      <c r="DCS867" s="399"/>
      <c r="DCT867" s="399"/>
      <c r="DCU867" s="399"/>
      <c r="DCV867" s="399"/>
      <c r="DCW867" s="399"/>
      <c r="DCX867" s="399"/>
      <c r="DCY867" s="399"/>
      <c r="DCZ867" s="399"/>
      <c r="DDA867" s="399"/>
      <c r="DDB867" s="399"/>
      <c r="DDC867" s="399"/>
      <c r="DDD867" s="399"/>
      <c r="DDE867" s="399"/>
      <c r="DDF867" s="399"/>
      <c r="DDG867" s="399"/>
      <c r="DDH867" s="399"/>
      <c r="DDI867" s="399"/>
      <c r="DDJ867" s="399"/>
      <c r="DDK867" s="399"/>
      <c r="DDL867" s="399"/>
      <c r="DDM867" s="399"/>
      <c r="DDN867" s="399"/>
      <c r="DDO867" s="399"/>
      <c r="DDP867" s="399"/>
      <c r="DDQ867" s="399"/>
      <c r="DDR867" s="399"/>
      <c r="DDS867" s="399"/>
      <c r="DDT867" s="399"/>
      <c r="DDU867" s="399"/>
      <c r="DDV867" s="399"/>
      <c r="DDW867" s="399"/>
      <c r="DDX867" s="399"/>
      <c r="DDY867" s="399"/>
      <c r="DDZ867" s="399"/>
      <c r="DEA867" s="399"/>
      <c r="DEB867" s="399"/>
      <c r="DEC867" s="399"/>
      <c r="DED867" s="399"/>
      <c r="DEE867" s="399"/>
      <c r="DEF867" s="399"/>
      <c r="DEG867" s="399"/>
      <c r="DEH867" s="399"/>
      <c r="DEI867" s="399"/>
      <c r="DEJ867" s="399"/>
      <c r="DEK867" s="399"/>
      <c r="DEL867" s="399"/>
      <c r="DEM867" s="399"/>
      <c r="DEN867" s="399"/>
      <c r="DEO867" s="399"/>
      <c r="DEP867" s="399"/>
      <c r="DEQ867" s="399"/>
      <c r="DER867" s="399"/>
      <c r="DES867" s="399"/>
      <c r="DET867" s="399"/>
      <c r="DEU867" s="399"/>
      <c r="DEV867" s="399"/>
      <c r="DEW867" s="399"/>
      <c r="DEX867" s="399"/>
      <c r="DEY867" s="399"/>
      <c r="DEZ867" s="399"/>
      <c r="DFA867" s="399"/>
      <c r="DFB867" s="399"/>
      <c r="DFC867" s="399"/>
      <c r="DFD867" s="399"/>
      <c r="DFE867" s="399"/>
      <c r="DFF867" s="399"/>
      <c r="DFG867" s="399"/>
      <c r="DFH867" s="399"/>
      <c r="DFI867" s="399"/>
      <c r="DFJ867" s="399"/>
      <c r="DFK867" s="399"/>
      <c r="DFL867" s="399"/>
      <c r="DFM867" s="399"/>
      <c r="DFN867" s="399"/>
      <c r="DFO867" s="399"/>
      <c r="DFP867" s="399"/>
      <c r="DFQ867" s="399"/>
      <c r="DFR867" s="399"/>
      <c r="DFS867" s="399"/>
      <c r="DFT867" s="399"/>
      <c r="DFU867" s="399"/>
      <c r="DFV867" s="399"/>
      <c r="DFW867" s="399"/>
      <c r="DFX867" s="399"/>
      <c r="DFY867" s="399"/>
      <c r="DFZ867" s="399"/>
      <c r="DGA867" s="399"/>
      <c r="DGB867" s="399"/>
      <c r="DGC867" s="399"/>
      <c r="DGD867" s="399"/>
      <c r="DGE867" s="399"/>
      <c r="DGF867" s="399"/>
      <c r="DGG867" s="399"/>
      <c r="DGH867" s="399"/>
      <c r="DGI867" s="399"/>
      <c r="DGJ867" s="399"/>
      <c r="DGK867" s="399"/>
      <c r="DGL867" s="399"/>
      <c r="DGM867" s="399"/>
      <c r="DGN867" s="399"/>
      <c r="DGO867" s="399"/>
      <c r="DGP867" s="399"/>
      <c r="DGQ867" s="399"/>
      <c r="DGR867" s="399"/>
      <c r="DGS867" s="399"/>
      <c r="DGT867" s="399"/>
      <c r="DGU867" s="399"/>
      <c r="DGV867" s="399"/>
      <c r="DGW867" s="399"/>
      <c r="DGX867" s="399"/>
      <c r="DGY867" s="399"/>
      <c r="DGZ867" s="399"/>
      <c r="DHA867" s="399"/>
      <c r="DHB867" s="399"/>
      <c r="DHC867" s="399"/>
      <c r="DHD867" s="399"/>
      <c r="DHE867" s="399"/>
      <c r="DHF867" s="399"/>
      <c r="DHG867" s="399"/>
      <c r="DHH867" s="399"/>
      <c r="DHI867" s="399"/>
      <c r="DHJ867" s="399"/>
      <c r="DHK867" s="399"/>
      <c r="DHL867" s="399"/>
      <c r="DHM867" s="399"/>
      <c r="DHN867" s="399"/>
      <c r="DHO867" s="399"/>
      <c r="DHP867" s="399"/>
      <c r="DHQ867" s="399"/>
      <c r="DHR867" s="399"/>
      <c r="DHS867" s="399"/>
      <c r="DHT867" s="399"/>
      <c r="DHU867" s="399"/>
      <c r="DHV867" s="399"/>
      <c r="DHW867" s="399"/>
      <c r="DHX867" s="399"/>
      <c r="DHY867" s="399"/>
      <c r="DHZ867" s="399"/>
      <c r="DIA867" s="399"/>
      <c r="DIB867" s="399"/>
      <c r="DIC867" s="399"/>
      <c r="DID867" s="399"/>
      <c r="DIE867" s="399"/>
      <c r="DIF867" s="399"/>
      <c r="DIG867" s="399"/>
      <c r="DIH867" s="399"/>
      <c r="DII867" s="399"/>
      <c r="DIJ867" s="399"/>
      <c r="DIK867" s="399"/>
      <c r="DIL867" s="399"/>
      <c r="DIM867" s="399"/>
      <c r="DIN867" s="399"/>
      <c r="DIO867" s="399"/>
      <c r="DIP867" s="399"/>
      <c r="DIQ867" s="399"/>
      <c r="DIR867" s="399"/>
      <c r="DIS867" s="399"/>
      <c r="DIT867" s="399"/>
      <c r="DIU867" s="399"/>
      <c r="DIV867" s="399"/>
      <c r="DIW867" s="399"/>
      <c r="DIX867" s="399"/>
      <c r="DIY867" s="399"/>
      <c r="DIZ867" s="399"/>
      <c r="DJA867" s="399"/>
      <c r="DJB867" s="399"/>
      <c r="DJC867" s="399"/>
      <c r="DJD867" s="399"/>
      <c r="DJE867" s="399"/>
      <c r="DJF867" s="399"/>
      <c r="DJG867" s="399"/>
      <c r="DJH867" s="399"/>
      <c r="DJI867" s="399"/>
      <c r="DJJ867" s="399"/>
      <c r="DJK867" s="399"/>
      <c r="DJL867" s="399"/>
      <c r="DJM867" s="399"/>
      <c r="DJN867" s="399"/>
      <c r="DJO867" s="399"/>
      <c r="DJP867" s="399"/>
      <c r="DJQ867" s="399"/>
      <c r="DJR867" s="399"/>
      <c r="DJS867" s="399"/>
      <c r="DJT867" s="399"/>
      <c r="DJU867" s="399"/>
      <c r="DJV867" s="399"/>
      <c r="DJW867" s="399"/>
      <c r="DJX867" s="399"/>
      <c r="DJY867" s="399"/>
      <c r="DJZ867" s="399"/>
      <c r="DKA867" s="399"/>
      <c r="DKB867" s="399"/>
      <c r="DKC867" s="399"/>
      <c r="DKD867" s="399"/>
      <c r="DKE867" s="399"/>
      <c r="DKF867" s="399"/>
      <c r="DKG867" s="399"/>
      <c r="DKH867" s="399"/>
      <c r="DKI867" s="399"/>
      <c r="DKJ867" s="399"/>
      <c r="DKK867" s="399"/>
      <c r="DKL867" s="399"/>
      <c r="DKM867" s="399"/>
      <c r="DKN867" s="399"/>
      <c r="DKO867" s="399"/>
      <c r="DKP867" s="399"/>
      <c r="DKQ867" s="399"/>
      <c r="DKR867" s="399"/>
      <c r="DKS867" s="399"/>
      <c r="DKT867" s="399"/>
      <c r="DKU867" s="399"/>
      <c r="DKV867" s="399"/>
      <c r="DKW867" s="399"/>
      <c r="DKX867" s="399"/>
      <c r="DKY867" s="399"/>
      <c r="DKZ867" s="399"/>
      <c r="DLA867" s="399"/>
      <c r="DLB867" s="399"/>
      <c r="DLC867" s="399"/>
      <c r="DLD867" s="399"/>
      <c r="DLE867" s="399"/>
      <c r="DLF867" s="399"/>
      <c r="DLG867" s="399"/>
      <c r="DLH867" s="399"/>
      <c r="DLI867" s="399"/>
      <c r="DLJ867" s="399"/>
      <c r="DLK867" s="399"/>
      <c r="DLL867" s="399"/>
      <c r="DLM867" s="399"/>
      <c r="DLN867" s="399"/>
      <c r="DLO867" s="399"/>
      <c r="DLP867" s="399"/>
      <c r="DLQ867" s="399"/>
      <c r="DLR867" s="399"/>
      <c r="DLS867" s="399"/>
      <c r="DLT867" s="399"/>
      <c r="DLU867" s="399"/>
      <c r="DLV867" s="399"/>
      <c r="DLW867" s="399"/>
      <c r="DLX867" s="399"/>
      <c r="DLY867" s="399"/>
      <c r="DLZ867" s="399"/>
      <c r="DMA867" s="399"/>
      <c r="DMB867" s="399"/>
      <c r="DMC867" s="399"/>
      <c r="DMD867" s="399"/>
      <c r="DME867" s="399"/>
      <c r="DMF867" s="399"/>
      <c r="DMG867" s="399"/>
      <c r="DMH867" s="399"/>
      <c r="DMI867" s="399"/>
      <c r="DMJ867" s="399"/>
      <c r="DMK867" s="399"/>
      <c r="DML867" s="399"/>
      <c r="DMM867" s="399"/>
      <c r="DMN867" s="399"/>
      <c r="DMO867" s="399"/>
      <c r="DMP867" s="399"/>
      <c r="DMQ867" s="399"/>
      <c r="DMR867" s="399"/>
      <c r="DMS867" s="399"/>
      <c r="DMT867" s="399"/>
      <c r="DMU867" s="399"/>
      <c r="DMV867" s="399"/>
      <c r="DMW867" s="399"/>
      <c r="DMX867" s="399"/>
      <c r="DMY867" s="399"/>
      <c r="DMZ867" s="399"/>
      <c r="DNA867" s="399"/>
      <c r="DNB867" s="399"/>
      <c r="DNC867" s="399"/>
      <c r="DND867" s="399"/>
      <c r="DNE867" s="399"/>
      <c r="DNF867" s="399"/>
      <c r="DNG867" s="399"/>
      <c r="DNH867" s="399"/>
      <c r="DNI867" s="399"/>
      <c r="DNJ867" s="399"/>
      <c r="DNK867" s="399"/>
      <c r="DNL867" s="399"/>
      <c r="DNM867" s="399"/>
      <c r="DNN867" s="399"/>
      <c r="DNO867" s="399"/>
      <c r="DNP867" s="399"/>
      <c r="DNQ867" s="399"/>
      <c r="DNR867" s="399"/>
      <c r="DNS867" s="399"/>
      <c r="DNT867" s="399"/>
      <c r="DNU867" s="399"/>
      <c r="DNV867" s="399"/>
      <c r="DNW867" s="399"/>
      <c r="DNX867" s="399"/>
      <c r="DNY867" s="399"/>
      <c r="DNZ867" s="399"/>
      <c r="DOA867" s="399"/>
      <c r="DOB867" s="399"/>
      <c r="DOC867" s="399"/>
      <c r="DOD867" s="399"/>
      <c r="DOE867" s="399"/>
      <c r="DOF867" s="399"/>
      <c r="DOG867" s="399"/>
      <c r="DOH867" s="399"/>
      <c r="DOI867" s="399"/>
      <c r="DOJ867" s="399"/>
      <c r="DOK867" s="399"/>
      <c r="DOL867" s="399"/>
      <c r="DOM867" s="399"/>
      <c r="DON867" s="399"/>
      <c r="DOO867" s="399"/>
      <c r="DOP867" s="399"/>
      <c r="DOQ867" s="399"/>
      <c r="DOR867" s="399"/>
      <c r="DOS867" s="399"/>
      <c r="DOT867" s="399"/>
      <c r="DOU867" s="399"/>
      <c r="DOV867" s="399"/>
      <c r="DOW867" s="399"/>
      <c r="DOX867" s="399"/>
      <c r="DOY867" s="399"/>
      <c r="DOZ867" s="399"/>
      <c r="DPA867" s="399"/>
      <c r="DPB867" s="399"/>
      <c r="DPC867" s="399"/>
      <c r="DPD867" s="399"/>
      <c r="DPE867" s="399"/>
      <c r="DPF867" s="399"/>
      <c r="DPG867" s="399"/>
      <c r="DPH867" s="399"/>
      <c r="DPI867" s="399"/>
      <c r="DPJ867" s="399"/>
      <c r="DPK867" s="399"/>
      <c r="DPL867" s="399"/>
      <c r="DPM867" s="399"/>
      <c r="DPN867" s="399"/>
      <c r="DPO867" s="399"/>
      <c r="DPP867" s="399"/>
      <c r="DPQ867" s="399"/>
      <c r="DPR867" s="399"/>
      <c r="DPS867" s="399"/>
      <c r="DPT867" s="399"/>
      <c r="DPU867" s="399"/>
      <c r="DPV867" s="399"/>
      <c r="DPW867" s="399"/>
      <c r="DPX867" s="399"/>
      <c r="DPY867" s="399"/>
      <c r="DPZ867" s="399"/>
      <c r="DQA867" s="399"/>
      <c r="DQB867" s="399"/>
      <c r="DQC867" s="399"/>
      <c r="DQD867" s="399"/>
      <c r="DQE867" s="399"/>
      <c r="DQF867" s="399"/>
      <c r="DQG867" s="399"/>
      <c r="DQH867" s="399"/>
      <c r="DQI867" s="399"/>
      <c r="DQJ867" s="399"/>
      <c r="DQK867" s="399"/>
      <c r="DQL867" s="399"/>
      <c r="DQM867" s="399"/>
      <c r="DQN867" s="399"/>
      <c r="DQO867" s="399"/>
      <c r="DQP867" s="399"/>
      <c r="DQQ867" s="399"/>
      <c r="DQR867" s="399"/>
      <c r="DQS867" s="399"/>
      <c r="DQT867" s="399"/>
      <c r="DQU867" s="399"/>
      <c r="DQV867" s="399"/>
      <c r="DQW867" s="399"/>
      <c r="DQX867" s="399"/>
      <c r="DQY867" s="399"/>
      <c r="DQZ867" s="399"/>
      <c r="DRA867" s="399"/>
      <c r="DRB867" s="399"/>
      <c r="DRC867" s="399"/>
      <c r="DRD867" s="399"/>
      <c r="DRE867" s="399"/>
      <c r="DRF867" s="399"/>
      <c r="DRG867" s="399"/>
      <c r="DRH867" s="399"/>
      <c r="DRI867" s="399"/>
      <c r="DRJ867" s="399"/>
      <c r="DRK867" s="399"/>
      <c r="DRL867" s="399"/>
      <c r="DRM867" s="399"/>
      <c r="DRN867" s="399"/>
      <c r="DRO867" s="399"/>
      <c r="DRP867" s="399"/>
      <c r="DRQ867" s="399"/>
      <c r="DRR867" s="399"/>
      <c r="DRS867" s="399"/>
      <c r="DRT867" s="399"/>
      <c r="DRU867" s="399"/>
      <c r="DRV867" s="399"/>
      <c r="DRW867" s="399"/>
      <c r="DRX867" s="399"/>
      <c r="DRY867" s="399"/>
      <c r="DRZ867" s="399"/>
      <c r="DSA867" s="399"/>
      <c r="DSB867" s="399"/>
      <c r="DSC867" s="399"/>
      <c r="DSD867" s="399"/>
      <c r="DSE867" s="399"/>
      <c r="DSF867" s="399"/>
      <c r="DSG867" s="399"/>
      <c r="DSH867" s="399"/>
      <c r="DSI867" s="399"/>
      <c r="DSJ867" s="399"/>
      <c r="DSK867" s="399"/>
      <c r="DSL867" s="399"/>
      <c r="DSM867" s="399"/>
      <c r="DSN867" s="399"/>
      <c r="DSO867" s="399"/>
      <c r="DSP867" s="399"/>
      <c r="DSQ867" s="399"/>
      <c r="DSR867" s="399"/>
      <c r="DSS867" s="399"/>
      <c r="DST867" s="399"/>
      <c r="DSU867" s="399"/>
      <c r="DSV867" s="399"/>
      <c r="DSW867" s="399"/>
      <c r="DSX867" s="399"/>
      <c r="DSY867" s="399"/>
      <c r="DSZ867" s="399"/>
      <c r="DTA867" s="399"/>
      <c r="DTB867" s="399"/>
      <c r="DTC867" s="399"/>
      <c r="DTD867" s="399"/>
      <c r="DTE867" s="399"/>
      <c r="DTF867" s="399"/>
      <c r="DTG867" s="399"/>
      <c r="DTH867" s="399"/>
      <c r="DTI867" s="399"/>
      <c r="DTJ867" s="399"/>
      <c r="DTK867" s="399"/>
      <c r="DTL867" s="399"/>
      <c r="DTM867" s="399"/>
      <c r="DTN867" s="399"/>
      <c r="DTO867" s="399"/>
      <c r="DTP867" s="399"/>
      <c r="DTQ867" s="399"/>
      <c r="DTR867" s="399"/>
      <c r="DTS867" s="399"/>
      <c r="DTT867" s="399"/>
      <c r="DTU867" s="399"/>
      <c r="DTV867" s="399"/>
      <c r="DTW867" s="399"/>
      <c r="DTX867" s="399"/>
      <c r="DTY867" s="399"/>
      <c r="DTZ867" s="399"/>
      <c r="DUA867" s="399"/>
      <c r="DUB867" s="399"/>
      <c r="DUC867" s="399"/>
      <c r="DUD867" s="399"/>
      <c r="DUE867" s="399"/>
      <c r="DUF867" s="399"/>
      <c r="DUG867" s="399"/>
      <c r="DUH867" s="399"/>
      <c r="DUI867" s="399"/>
      <c r="DUJ867" s="399"/>
      <c r="DUK867" s="399"/>
      <c r="DUL867" s="399"/>
      <c r="DUM867" s="399"/>
      <c r="DUN867" s="399"/>
      <c r="DUO867" s="399"/>
      <c r="DUP867" s="399"/>
      <c r="DUQ867" s="399"/>
      <c r="DUR867" s="399"/>
      <c r="DUS867" s="399"/>
      <c r="DUT867" s="399"/>
      <c r="DUU867" s="399"/>
      <c r="DUV867" s="399"/>
      <c r="DUW867" s="399"/>
      <c r="DUX867" s="399"/>
      <c r="DUY867" s="399"/>
      <c r="DUZ867" s="399"/>
      <c r="DVA867" s="399"/>
      <c r="DVB867" s="399"/>
      <c r="DVC867" s="399"/>
      <c r="DVD867" s="399"/>
      <c r="DVE867" s="399"/>
      <c r="DVF867" s="399"/>
      <c r="DVG867" s="399"/>
      <c r="DVH867" s="399"/>
      <c r="DVI867" s="399"/>
      <c r="DVJ867" s="399"/>
      <c r="DVK867" s="399"/>
      <c r="DVL867" s="399"/>
      <c r="DVM867" s="399"/>
      <c r="DVN867" s="399"/>
      <c r="DVO867" s="399"/>
      <c r="DVP867" s="399"/>
      <c r="DVQ867" s="399"/>
      <c r="DVR867" s="399"/>
      <c r="DVS867" s="399"/>
      <c r="DVT867" s="399"/>
      <c r="DVU867" s="399"/>
      <c r="DVV867" s="399"/>
      <c r="DVW867" s="399"/>
      <c r="DVX867" s="399"/>
      <c r="DVY867" s="399"/>
      <c r="DVZ867" s="399"/>
      <c r="DWA867" s="399"/>
      <c r="DWB867" s="399"/>
      <c r="DWC867" s="399"/>
      <c r="DWD867" s="399"/>
      <c r="DWE867" s="399"/>
      <c r="DWF867" s="399"/>
      <c r="DWG867" s="399"/>
      <c r="DWH867" s="399"/>
      <c r="DWI867" s="399"/>
      <c r="DWJ867" s="399"/>
      <c r="DWK867" s="399"/>
      <c r="DWL867" s="399"/>
      <c r="DWM867" s="399"/>
      <c r="DWN867" s="399"/>
      <c r="DWO867" s="399"/>
      <c r="DWP867" s="399"/>
      <c r="DWQ867" s="399"/>
      <c r="DWR867" s="399"/>
      <c r="DWS867" s="399"/>
      <c r="DWT867" s="399"/>
      <c r="DWU867" s="399"/>
      <c r="DWV867" s="399"/>
      <c r="DWW867" s="399"/>
      <c r="DWX867" s="399"/>
      <c r="DWY867" s="399"/>
      <c r="DWZ867" s="399"/>
      <c r="DXA867" s="399"/>
      <c r="DXB867" s="399"/>
      <c r="DXC867" s="399"/>
      <c r="DXD867" s="399"/>
      <c r="DXE867" s="399"/>
      <c r="DXF867" s="399"/>
      <c r="DXG867" s="399"/>
      <c r="DXH867" s="399"/>
      <c r="DXI867" s="399"/>
      <c r="DXJ867" s="399"/>
      <c r="DXK867" s="399"/>
      <c r="DXL867" s="399"/>
      <c r="DXM867" s="399"/>
      <c r="DXN867" s="399"/>
      <c r="DXO867" s="399"/>
      <c r="DXP867" s="399"/>
      <c r="DXQ867" s="399"/>
      <c r="DXR867" s="399"/>
      <c r="DXS867" s="399"/>
      <c r="DXT867" s="399"/>
      <c r="DXU867" s="399"/>
      <c r="DXV867" s="399"/>
      <c r="DXW867" s="399"/>
      <c r="DXX867" s="399"/>
      <c r="DXY867" s="399"/>
      <c r="DXZ867" s="399"/>
      <c r="DYA867" s="399"/>
      <c r="DYB867" s="399"/>
      <c r="DYC867" s="399"/>
      <c r="DYD867" s="399"/>
      <c r="DYE867" s="399"/>
      <c r="DYF867" s="399"/>
      <c r="DYG867" s="399"/>
      <c r="DYH867" s="399"/>
      <c r="DYI867" s="399"/>
      <c r="DYJ867" s="399"/>
      <c r="DYK867" s="399"/>
      <c r="DYL867" s="399"/>
      <c r="DYM867" s="399"/>
      <c r="DYN867" s="399"/>
      <c r="DYO867" s="399"/>
      <c r="DYP867" s="399"/>
      <c r="DYQ867" s="399"/>
      <c r="DYR867" s="399"/>
      <c r="DYS867" s="399"/>
      <c r="DYT867" s="399"/>
      <c r="DYU867" s="399"/>
      <c r="DYV867" s="399"/>
      <c r="DYW867" s="399"/>
      <c r="DYX867" s="399"/>
      <c r="DYY867" s="399"/>
      <c r="DYZ867" s="399"/>
      <c r="DZA867" s="399"/>
      <c r="DZB867" s="399"/>
      <c r="DZC867" s="399"/>
      <c r="DZD867" s="399"/>
      <c r="DZE867" s="399"/>
      <c r="DZF867" s="399"/>
      <c r="DZG867" s="399"/>
      <c r="DZH867" s="399"/>
      <c r="DZI867" s="399"/>
      <c r="DZJ867" s="399"/>
      <c r="DZK867" s="399"/>
      <c r="DZL867" s="399"/>
      <c r="DZM867" s="399"/>
      <c r="DZN867" s="399"/>
      <c r="DZO867" s="399"/>
      <c r="DZP867" s="399"/>
      <c r="DZQ867" s="399"/>
      <c r="DZR867" s="399"/>
      <c r="DZS867" s="399"/>
      <c r="DZT867" s="399"/>
      <c r="DZU867" s="399"/>
      <c r="DZV867" s="399"/>
      <c r="DZW867" s="399"/>
      <c r="DZX867" s="399"/>
      <c r="DZY867" s="399"/>
      <c r="DZZ867" s="399"/>
      <c r="EAA867" s="399"/>
      <c r="EAB867" s="399"/>
      <c r="EAC867" s="399"/>
      <c r="EAD867" s="399"/>
      <c r="EAE867" s="399"/>
      <c r="EAF867" s="399"/>
      <c r="EAG867" s="399"/>
      <c r="EAH867" s="399"/>
      <c r="EAI867" s="399"/>
      <c r="EAJ867" s="399"/>
      <c r="EAK867" s="399"/>
      <c r="EAL867" s="399"/>
      <c r="EAM867" s="399"/>
      <c r="EAN867" s="399"/>
      <c r="EAO867" s="399"/>
      <c r="EAP867" s="399"/>
      <c r="EAQ867" s="399"/>
      <c r="EAR867" s="399"/>
      <c r="EAS867" s="399"/>
      <c r="EAT867" s="399"/>
      <c r="EAU867" s="399"/>
      <c r="EAV867" s="399"/>
      <c r="EAW867" s="399"/>
      <c r="EAX867" s="399"/>
      <c r="EAY867" s="399"/>
      <c r="EAZ867" s="399"/>
      <c r="EBA867" s="399"/>
      <c r="EBB867" s="399"/>
      <c r="EBC867" s="399"/>
      <c r="EBD867" s="399"/>
      <c r="EBE867" s="399"/>
      <c r="EBF867" s="399"/>
      <c r="EBG867" s="399"/>
      <c r="EBH867" s="399"/>
      <c r="EBI867" s="399"/>
      <c r="EBJ867" s="399"/>
      <c r="EBK867" s="399"/>
      <c r="EBL867" s="399"/>
      <c r="EBM867" s="399"/>
      <c r="EBN867" s="399"/>
      <c r="EBO867" s="399"/>
      <c r="EBP867" s="399"/>
      <c r="EBQ867" s="399"/>
      <c r="EBR867" s="399"/>
      <c r="EBS867" s="399"/>
      <c r="EBT867" s="399"/>
      <c r="EBU867" s="399"/>
      <c r="EBV867" s="399"/>
      <c r="EBW867" s="399"/>
      <c r="EBX867" s="399"/>
      <c r="EBY867" s="399"/>
      <c r="EBZ867" s="399"/>
      <c r="ECA867" s="399"/>
      <c r="ECB867" s="399"/>
      <c r="ECC867" s="399"/>
      <c r="ECD867" s="399"/>
      <c r="ECE867" s="399"/>
      <c r="ECF867" s="399"/>
      <c r="ECG867" s="399"/>
      <c r="ECH867" s="399"/>
      <c r="ECI867" s="399"/>
      <c r="ECJ867" s="399"/>
      <c r="ECK867" s="399"/>
      <c r="ECL867" s="399"/>
      <c r="ECM867" s="399"/>
      <c r="ECN867" s="399"/>
      <c r="ECO867" s="399"/>
      <c r="ECP867" s="399"/>
      <c r="ECQ867" s="399"/>
      <c r="ECR867" s="399"/>
      <c r="ECS867" s="399"/>
      <c r="ECT867" s="399"/>
      <c r="ECU867" s="399"/>
      <c r="ECV867" s="399"/>
      <c r="ECW867" s="399"/>
      <c r="ECX867" s="399"/>
      <c r="ECY867" s="399"/>
      <c r="ECZ867" s="399"/>
      <c r="EDA867" s="399"/>
      <c r="EDB867" s="399"/>
      <c r="EDC867" s="399"/>
      <c r="EDD867" s="399"/>
      <c r="EDE867" s="399"/>
      <c r="EDF867" s="399"/>
      <c r="EDG867" s="399"/>
      <c r="EDH867" s="399"/>
      <c r="EDI867" s="399"/>
      <c r="EDJ867" s="399"/>
      <c r="EDK867" s="399"/>
      <c r="EDL867" s="399"/>
      <c r="EDM867" s="399"/>
      <c r="EDN867" s="399"/>
      <c r="EDO867" s="399"/>
      <c r="EDP867" s="399"/>
      <c r="EDQ867" s="399"/>
      <c r="EDR867" s="399"/>
      <c r="EDS867" s="399"/>
      <c r="EDT867" s="399"/>
      <c r="EDU867" s="399"/>
      <c r="EDV867" s="399"/>
      <c r="EDW867" s="399"/>
      <c r="EDX867" s="399"/>
      <c r="EDY867" s="399"/>
      <c r="EDZ867" s="399"/>
      <c r="EEA867" s="399"/>
      <c r="EEB867" s="399"/>
      <c r="EEC867" s="399"/>
      <c r="EED867" s="399"/>
      <c r="EEE867" s="399"/>
      <c r="EEF867" s="399"/>
      <c r="EEG867" s="399"/>
      <c r="EEH867" s="399"/>
      <c r="EEI867" s="399"/>
      <c r="EEJ867" s="399"/>
      <c r="EEK867" s="399"/>
      <c r="EEL867" s="399"/>
      <c r="EEM867" s="399"/>
      <c r="EEN867" s="399"/>
      <c r="EEO867" s="399"/>
      <c r="EEP867" s="399"/>
      <c r="EEQ867" s="399"/>
      <c r="EER867" s="399"/>
      <c r="EES867" s="399"/>
      <c r="EET867" s="399"/>
      <c r="EEU867" s="399"/>
      <c r="EEV867" s="399"/>
      <c r="EEW867" s="399"/>
      <c r="EEX867" s="399"/>
      <c r="EEY867" s="399"/>
      <c r="EEZ867" s="399"/>
      <c r="EFA867" s="399"/>
      <c r="EFB867" s="399"/>
      <c r="EFC867" s="399"/>
      <c r="EFD867" s="399"/>
      <c r="EFE867" s="399"/>
      <c r="EFF867" s="399"/>
      <c r="EFG867" s="399"/>
      <c r="EFH867" s="399"/>
      <c r="EFI867" s="399"/>
      <c r="EFJ867" s="399"/>
      <c r="EFK867" s="399"/>
      <c r="EFL867" s="399"/>
      <c r="EFM867" s="399"/>
      <c r="EFN867" s="399"/>
      <c r="EFO867" s="399"/>
      <c r="EFP867" s="399"/>
      <c r="EFQ867" s="399"/>
      <c r="EFR867" s="399"/>
      <c r="EFS867" s="399"/>
      <c r="EFT867" s="399"/>
      <c r="EFU867" s="399"/>
      <c r="EFV867" s="399"/>
      <c r="EFW867" s="399"/>
      <c r="EFX867" s="399"/>
      <c r="EFY867" s="399"/>
      <c r="EFZ867" s="399"/>
      <c r="EGA867" s="399"/>
      <c r="EGB867" s="399"/>
      <c r="EGC867" s="399"/>
      <c r="EGD867" s="399"/>
      <c r="EGE867" s="399"/>
      <c r="EGF867" s="399"/>
      <c r="EGG867" s="399"/>
      <c r="EGH867" s="399"/>
      <c r="EGI867" s="399"/>
      <c r="EGJ867" s="399"/>
      <c r="EGK867" s="399"/>
      <c r="EGL867" s="399"/>
      <c r="EGM867" s="399"/>
      <c r="EGN867" s="399"/>
      <c r="EGO867" s="399"/>
      <c r="EGP867" s="399"/>
      <c r="EGQ867" s="399"/>
      <c r="EGR867" s="399"/>
      <c r="EGS867" s="399"/>
      <c r="EGT867" s="399"/>
      <c r="EGU867" s="399"/>
      <c r="EGV867" s="399"/>
      <c r="EGW867" s="399"/>
      <c r="EGX867" s="399"/>
      <c r="EGY867" s="399"/>
      <c r="EGZ867" s="399"/>
      <c r="EHA867" s="399"/>
      <c r="EHB867" s="399"/>
      <c r="EHC867" s="399"/>
      <c r="EHD867" s="399"/>
      <c r="EHE867" s="399"/>
      <c r="EHF867" s="399"/>
      <c r="EHG867" s="399"/>
      <c r="EHH867" s="399"/>
      <c r="EHI867" s="399"/>
      <c r="EHJ867" s="399"/>
      <c r="EHK867" s="399"/>
      <c r="EHL867" s="399"/>
      <c r="EHM867" s="399"/>
      <c r="EHN867" s="399"/>
      <c r="EHO867" s="399"/>
      <c r="EHP867" s="399"/>
      <c r="EHQ867" s="399"/>
      <c r="EHR867" s="399"/>
      <c r="EHS867" s="399"/>
      <c r="EHT867" s="399"/>
      <c r="EHU867" s="399"/>
      <c r="EHV867" s="399"/>
      <c r="EHW867" s="399"/>
      <c r="EHX867" s="399"/>
      <c r="EHY867" s="399"/>
      <c r="EHZ867" s="399"/>
      <c r="EIA867" s="399"/>
      <c r="EIB867" s="399"/>
      <c r="EIC867" s="399"/>
      <c r="EID867" s="399"/>
      <c r="EIE867" s="399"/>
      <c r="EIF867" s="399"/>
      <c r="EIG867" s="399"/>
      <c r="EIH867" s="399"/>
      <c r="EII867" s="399"/>
      <c r="EIJ867" s="399"/>
      <c r="EIK867" s="399"/>
      <c r="EIL867" s="399"/>
      <c r="EIM867" s="399"/>
      <c r="EIN867" s="399"/>
      <c r="EIO867" s="399"/>
      <c r="EIP867" s="399"/>
      <c r="EIQ867" s="399"/>
      <c r="EIR867" s="399"/>
      <c r="EIS867" s="399"/>
      <c r="EIT867" s="399"/>
      <c r="EIU867" s="399"/>
      <c r="EIV867" s="399"/>
      <c r="EIW867" s="399"/>
      <c r="EIX867" s="399"/>
      <c r="EIY867" s="399"/>
      <c r="EIZ867" s="399"/>
      <c r="EJA867" s="399"/>
      <c r="EJB867" s="399"/>
      <c r="EJC867" s="399"/>
      <c r="EJD867" s="399"/>
      <c r="EJE867" s="399"/>
      <c r="EJF867" s="399"/>
      <c r="EJG867" s="399"/>
      <c r="EJH867" s="399"/>
      <c r="EJI867" s="399"/>
      <c r="EJJ867" s="399"/>
      <c r="EJK867" s="399"/>
      <c r="EJL867" s="399"/>
      <c r="EJM867" s="399"/>
      <c r="EJN867" s="399"/>
      <c r="EJO867" s="399"/>
      <c r="EJP867" s="399"/>
      <c r="EJQ867" s="399"/>
      <c r="EJR867" s="399"/>
      <c r="EJS867" s="399"/>
      <c r="EJT867" s="399"/>
      <c r="EJU867" s="399"/>
      <c r="EJV867" s="399"/>
      <c r="EJW867" s="399"/>
      <c r="EJX867" s="399"/>
      <c r="EJY867" s="399"/>
      <c r="EJZ867" s="399"/>
      <c r="EKA867" s="399"/>
      <c r="EKB867" s="399"/>
      <c r="EKC867" s="399"/>
      <c r="EKD867" s="399"/>
      <c r="EKE867" s="399"/>
      <c r="EKF867" s="399"/>
      <c r="EKG867" s="399"/>
      <c r="EKH867" s="399"/>
      <c r="EKI867" s="399"/>
      <c r="EKJ867" s="399"/>
      <c r="EKK867" s="399"/>
      <c r="EKL867" s="399"/>
      <c r="EKM867" s="399"/>
      <c r="EKN867" s="399"/>
      <c r="EKO867" s="399"/>
      <c r="EKP867" s="399"/>
      <c r="EKQ867" s="399"/>
      <c r="EKR867" s="399"/>
      <c r="EKS867" s="399"/>
      <c r="EKT867" s="399"/>
      <c r="EKU867" s="399"/>
      <c r="EKV867" s="399"/>
      <c r="EKW867" s="399"/>
      <c r="EKX867" s="399"/>
      <c r="EKY867" s="399"/>
      <c r="EKZ867" s="399"/>
      <c r="ELA867" s="399"/>
      <c r="ELB867" s="399"/>
      <c r="ELC867" s="399"/>
      <c r="ELD867" s="399"/>
      <c r="ELE867" s="399"/>
      <c r="ELF867" s="399"/>
      <c r="ELG867" s="399"/>
      <c r="ELH867" s="399"/>
      <c r="ELI867" s="399"/>
      <c r="ELJ867" s="399"/>
      <c r="ELK867" s="399"/>
      <c r="ELL867" s="399"/>
      <c r="ELM867" s="399"/>
      <c r="ELN867" s="399"/>
      <c r="ELO867" s="399"/>
      <c r="ELP867" s="399"/>
      <c r="ELQ867" s="399"/>
      <c r="ELR867" s="399"/>
      <c r="ELS867" s="399"/>
      <c r="ELT867" s="399"/>
      <c r="ELU867" s="399"/>
      <c r="ELV867" s="399"/>
      <c r="ELW867" s="399"/>
      <c r="ELX867" s="399"/>
      <c r="ELY867" s="399"/>
      <c r="ELZ867" s="399"/>
      <c r="EMA867" s="399"/>
      <c r="EMB867" s="399"/>
      <c r="EMC867" s="399"/>
      <c r="EMD867" s="399"/>
      <c r="EME867" s="399"/>
      <c r="EMF867" s="399"/>
      <c r="EMG867" s="399"/>
      <c r="EMH867" s="399"/>
      <c r="EMI867" s="399"/>
      <c r="EMJ867" s="399"/>
      <c r="EMK867" s="399"/>
      <c r="EML867" s="399"/>
      <c r="EMM867" s="399"/>
      <c r="EMN867" s="399"/>
      <c r="EMO867" s="399"/>
      <c r="EMP867" s="399"/>
      <c r="EMQ867" s="399"/>
      <c r="EMR867" s="399"/>
      <c r="EMS867" s="399"/>
      <c r="EMT867" s="399"/>
      <c r="EMU867" s="399"/>
      <c r="EMV867" s="399"/>
      <c r="EMW867" s="399"/>
      <c r="EMX867" s="399"/>
      <c r="EMY867" s="399"/>
      <c r="EMZ867" s="399"/>
      <c r="ENA867" s="399"/>
      <c r="ENB867" s="399"/>
      <c r="ENC867" s="399"/>
      <c r="END867" s="399"/>
      <c r="ENE867" s="399"/>
      <c r="ENF867" s="399"/>
      <c r="ENG867" s="399"/>
      <c r="ENH867" s="399"/>
      <c r="ENI867" s="399"/>
      <c r="ENJ867" s="399"/>
      <c r="ENK867" s="399"/>
      <c r="ENL867" s="399"/>
      <c r="ENM867" s="399"/>
      <c r="ENN867" s="399"/>
      <c r="ENO867" s="399"/>
      <c r="ENP867" s="399"/>
      <c r="ENQ867" s="399"/>
      <c r="ENR867" s="399"/>
      <c r="ENS867" s="399"/>
      <c r="ENT867" s="399"/>
      <c r="ENU867" s="399"/>
      <c r="ENV867" s="399"/>
      <c r="ENW867" s="399"/>
      <c r="ENX867" s="399"/>
      <c r="ENY867" s="399"/>
      <c r="ENZ867" s="399"/>
      <c r="EOA867" s="399"/>
      <c r="EOB867" s="399"/>
      <c r="EOC867" s="399"/>
      <c r="EOD867" s="399"/>
      <c r="EOE867" s="399"/>
      <c r="EOF867" s="399"/>
      <c r="EOG867" s="399"/>
      <c r="EOH867" s="399"/>
      <c r="EOI867" s="399"/>
      <c r="EOJ867" s="399"/>
      <c r="EOK867" s="399"/>
      <c r="EOL867" s="399"/>
      <c r="EOM867" s="399"/>
      <c r="EON867" s="399"/>
      <c r="EOO867" s="399"/>
      <c r="EOP867" s="399"/>
      <c r="EOQ867" s="399"/>
      <c r="EOR867" s="399"/>
      <c r="EOS867" s="399"/>
      <c r="EOT867" s="399"/>
      <c r="EOU867" s="399"/>
      <c r="EOV867" s="399"/>
      <c r="EOW867" s="399"/>
      <c r="EOX867" s="399"/>
      <c r="EOY867" s="399"/>
      <c r="EOZ867" s="399"/>
      <c r="EPA867" s="399"/>
      <c r="EPB867" s="399"/>
      <c r="EPC867" s="399"/>
      <c r="EPD867" s="399"/>
      <c r="EPE867" s="399"/>
      <c r="EPF867" s="399"/>
      <c r="EPG867" s="399"/>
      <c r="EPH867" s="399"/>
      <c r="EPI867" s="399"/>
      <c r="EPJ867" s="399"/>
      <c r="EPK867" s="399"/>
      <c r="EPL867" s="399"/>
      <c r="EPM867" s="399"/>
      <c r="EPN867" s="399"/>
      <c r="EPO867" s="399"/>
      <c r="EPP867" s="399"/>
      <c r="EPQ867" s="399"/>
      <c r="EPR867" s="399"/>
      <c r="EPS867" s="399"/>
      <c r="EPT867" s="399"/>
      <c r="EPU867" s="399"/>
      <c r="EPV867" s="399"/>
      <c r="EPW867" s="399"/>
      <c r="EPX867" s="399"/>
      <c r="EPY867" s="399"/>
      <c r="EPZ867" s="399"/>
      <c r="EQA867" s="399"/>
      <c r="EQB867" s="399"/>
      <c r="EQC867" s="399"/>
      <c r="EQD867" s="399"/>
      <c r="EQE867" s="399"/>
      <c r="EQF867" s="399"/>
      <c r="EQG867" s="399"/>
      <c r="EQH867" s="399"/>
      <c r="EQI867" s="399"/>
      <c r="EQJ867" s="399"/>
      <c r="EQK867" s="399"/>
      <c r="EQL867" s="399"/>
      <c r="EQM867" s="399"/>
      <c r="EQN867" s="399"/>
      <c r="EQO867" s="399"/>
      <c r="EQP867" s="399"/>
      <c r="EQQ867" s="399"/>
      <c r="EQR867" s="399"/>
      <c r="EQS867" s="399"/>
      <c r="EQT867" s="399"/>
      <c r="EQU867" s="399"/>
      <c r="EQV867" s="399"/>
      <c r="EQW867" s="399"/>
      <c r="EQX867" s="399"/>
      <c r="EQY867" s="399"/>
      <c r="EQZ867" s="399"/>
      <c r="ERA867" s="399"/>
      <c r="ERB867" s="399"/>
      <c r="ERC867" s="399"/>
      <c r="ERD867" s="399"/>
      <c r="ERE867" s="399"/>
      <c r="ERF867" s="399"/>
      <c r="ERG867" s="399"/>
      <c r="ERH867" s="399"/>
      <c r="ERI867" s="399"/>
      <c r="ERJ867" s="399"/>
      <c r="ERK867" s="399"/>
      <c r="ERL867" s="399"/>
      <c r="ERM867" s="399"/>
      <c r="ERN867" s="399"/>
      <c r="ERO867" s="399"/>
      <c r="ERP867" s="399"/>
      <c r="ERQ867" s="399"/>
      <c r="ERR867" s="399"/>
      <c r="ERS867" s="399"/>
      <c r="ERT867" s="399"/>
      <c r="ERU867" s="399"/>
      <c r="ERV867" s="399"/>
      <c r="ERW867" s="399"/>
      <c r="ERX867" s="399"/>
      <c r="ERY867" s="399"/>
      <c r="ERZ867" s="399"/>
      <c r="ESA867" s="399"/>
      <c r="ESB867" s="399"/>
      <c r="ESC867" s="399"/>
      <c r="ESD867" s="399"/>
      <c r="ESE867" s="399"/>
      <c r="ESF867" s="399"/>
      <c r="ESG867" s="399"/>
      <c r="ESH867" s="399"/>
      <c r="ESI867" s="399"/>
      <c r="ESJ867" s="399"/>
      <c r="ESK867" s="399"/>
      <c r="ESL867" s="399"/>
      <c r="ESM867" s="399"/>
      <c r="ESN867" s="399"/>
      <c r="ESO867" s="399"/>
      <c r="ESP867" s="399"/>
      <c r="ESQ867" s="399"/>
      <c r="ESR867" s="399"/>
      <c r="ESS867" s="399"/>
      <c r="EST867" s="399"/>
      <c r="ESU867" s="399"/>
      <c r="ESV867" s="399"/>
      <c r="ESW867" s="399"/>
      <c r="ESX867" s="399"/>
      <c r="ESY867" s="399"/>
      <c r="ESZ867" s="399"/>
      <c r="ETA867" s="399"/>
      <c r="ETB867" s="399"/>
      <c r="ETC867" s="399"/>
      <c r="ETD867" s="399"/>
      <c r="ETE867" s="399"/>
      <c r="ETF867" s="399"/>
      <c r="ETG867" s="399"/>
      <c r="ETH867" s="399"/>
      <c r="ETI867" s="399"/>
      <c r="ETJ867" s="399"/>
      <c r="ETK867" s="399"/>
      <c r="ETL867" s="399"/>
      <c r="ETM867" s="399"/>
      <c r="ETN867" s="399"/>
      <c r="ETO867" s="399"/>
      <c r="ETP867" s="399"/>
      <c r="ETQ867" s="399"/>
      <c r="ETR867" s="399"/>
      <c r="ETS867" s="399"/>
      <c r="ETT867" s="399"/>
      <c r="ETU867" s="399"/>
      <c r="ETV867" s="399"/>
      <c r="ETW867" s="399"/>
      <c r="ETX867" s="399"/>
      <c r="ETY867" s="399"/>
      <c r="ETZ867" s="399"/>
      <c r="EUA867" s="399"/>
      <c r="EUB867" s="399"/>
      <c r="EUC867" s="399"/>
      <c r="EUD867" s="399"/>
      <c r="EUE867" s="399"/>
      <c r="EUF867" s="399"/>
      <c r="EUG867" s="399"/>
      <c r="EUH867" s="399"/>
      <c r="EUI867" s="399"/>
      <c r="EUJ867" s="399"/>
      <c r="EUK867" s="399"/>
      <c r="EUL867" s="399"/>
      <c r="EUM867" s="399"/>
      <c r="EUN867" s="399"/>
      <c r="EUO867" s="399"/>
      <c r="EUP867" s="399"/>
      <c r="EUQ867" s="399"/>
      <c r="EUR867" s="399"/>
      <c r="EUS867" s="399"/>
      <c r="EUT867" s="399"/>
      <c r="EUU867" s="399"/>
      <c r="EUV867" s="399"/>
      <c r="EUW867" s="399"/>
      <c r="EUX867" s="399"/>
      <c r="EUY867" s="399"/>
      <c r="EUZ867" s="399"/>
      <c r="EVA867" s="399"/>
      <c r="EVB867" s="399"/>
      <c r="EVC867" s="399"/>
      <c r="EVD867" s="399"/>
      <c r="EVE867" s="399"/>
      <c r="EVF867" s="399"/>
      <c r="EVG867" s="399"/>
      <c r="EVH867" s="399"/>
      <c r="EVI867" s="399"/>
      <c r="EVJ867" s="399"/>
      <c r="EVK867" s="399"/>
      <c r="EVL867" s="399"/>
      <c r="EVM867" s="399"/>
      <c r="EVN867" s="399"/>
      <c r="EVO867" s="399"/>
      <c r="EVP867" s="399"/>
      <c r="EVQ867" s="399"/>
      <c r="EVR867" s="399"/>
      <c r="EVS867" s="399"/>
      <c r="EVT867" s="399"/>
      <c r="EVU867" s="399"/>
      <c r="EVV867" s="399"/>
      <c r="EVW867" s="399"/>
      <c r="EVX867" s="399"/>
      <c r="EVY867" s="399"/>
      <c r="EVZ867" s="399"/>
      <c r="EWA867" s="399"/>
      <c r="EWB867" s="399"/>
      <c r="EWC867" s="399"/>
      <c r="EWD867" s="399"/>
      <c r="EWE867" s="399"/>
      <c r="EWF867" s="399"/>
      <c r="EWG867" s="399"/>
      <c r="EWH867" s="399"/>
      <c r="EWI867" s="399"/>
      <c r="EWJ867" s="399"/>
      <c r="EWK867" s="399"/>
      <c r="EWL867" s="399"/>
      <c r="EWM867" s="399"/>
      <c r="EWN867" s="399"/>
      <c r="EWO867" s="399"/>
      <c r="EWP867" s="399"/>
      <c r="EWQ867" s="399"/>
      <c r="EWR867" s="399"/>
      <c r="EWS867" s="399"/>
      <c r="EWT867" s="399"/>
      <c r="EWU867" s="399"/>
      <c r="EWV867" s="399"/>
      <c r="EWW867" s="399"/>
      <c r="EWX867" s="399"/>
      <c r="EWY867" s="399"/>
      <c r="EWZ867" s="399"/>
      <c r="EXA867" s="399"/>
      <c r="EXB867" s="399"/>
      <c r="EXC867" s="399"/>
      <c r="EXD867" s="399"/>
      <c r="EXE867" s="399"/>
      <c r="EXF867" s="399"/>
      <c r="EXG867" s="399"/>
      <c r="EXH867" s="399"/>
      <c r="EXI867" s="399"/>
      <c r="EXJ867" s="399"/>
      <c r="EXK867" s="399"/>
      <c r="EXL867" s="399"/>
      <c r="EXM867" s="399"/>
      <c r="EXN867" s="399"/>
      <c r="EXO867" s="399"/>
      <c r="EXP867" s="399"/>
      <c r="EXQ867" s="399"/>
      <c r="EXR867" s="399"/>
      <c r="EXS867" s="399"/>
      <c r="EXT867" s="399"/>
      <c r="EXU867" s="399"/>
      <c r="EXV867" s="399"/>
      <c r="EXW867" s="399"/>
      <c r="EXX867" s="399"/>
      <c r="EXY867" s="399"/>
      <c r="EXZ867" s="399"/>
      <c r="EYA867" s="399"/>
      <c r="EYB867" s="399"/>
      <c r="EYC867" s="399"/>
      <c r="EYD867" s="399"/>
      <c r="EYE867" s="399"/>
      <c r="EYF867" s="399"/>
      <c r="EYG867" s="399"/>
      <c r="EYH867" s="399"/>
      <c r="EYI867" s="399"/>
      <c r="EYJ867" s="399"/>
      <c r="EYK867" s="399"/>
      <c r="EYL867" s="399"/>
      <c r="EYM867" s="399"/>
      <c r="EYN867" s="399"/>
      <c r="EYO867" s="399"/>
      <c r="EYP867" s="399"/>
      <c r="EYQ867" s="399"/>
      <c r="EYR867" s="399"/>
      <c r="EYS867" s="399"/>
      <c r="EYT867" s="399"/>
      <c r="EYU867" s="399"/>
      <c r="EYV867" s="399"/>
      <c r="EYW867" s="399"/>
      <c r="EYX867" s="399"/>
      <c r="EYY867" s="399"/>
      <c r="EYZ867" s="399"/>
      <c r="EZA867" s="399"/>
      <c r="EZB867" s="399"/>
      <c r="EZC867" s="399"/>
      <c r="EZD867" s="399"/>
      <c r="EZE867" s="399"/>
      <c r="EZF867" s="399"/>
      <c r="EZG867" s="399"/>
      <c r="EZH867" s="399"/>
      <c r="EZI867" s="399"/>
      <c r="EZJ867" s="399"/>
      <c r="EZK867" s="399"/>
      <c r="EZL867" s="399"/>
      <c r="EZM867" s="399"/>
      <c r="EZN867" s="399"/>
      <c r="EZO867" s="399"/>
      <c r="EZP867" s="399"/>
      <c r="EZQ867" s="399"/>
      <c r="EZR867" s="399"/>
      <c r="EZS867" s="399"/>
      <c r="EZT867" s="399"/>
      <c r="EZU867" s="399"/>
      <c r="EZV867" s="399"/>
      <c r="EZW867" s="399"/>
      <c r="EZX867" s="399"/>
      <c r="EZY867" s="399"/>
      <c r="EZZ867" s="399"/>
      <c r="FAA867" s="399"/>
      <c r="FAB867" s="399"/>
      <c r="FAC867" s="399"/>
      <c r="FAD867" s="399"/>
      <c r="FAE867" s="399"/>
      <c r="FAF867" s="399"/>
      <c r="FAG867" s="399"/>
      <c r="FAH867" s="399"/>
      <c r="FAI867" s="399"/>
      <c r="FAJ867" s="399"/>
      <c r="FAK867" s="399"/>
      <c r="FAL867" s="399"/>
      <c r="FAM867" s="399"/>
      <c r="FAN867" s="399"/>
      <c r="FAO867" s="399"/>
      <c r="FAP867" s="399"/>
      <c r="FAQ867" s="399"/>
      <c r="FAR867" s="399"/>
      <c r="FAS867" s="399"/>
      <c r="FAT867" s="399"/>
      <c r="FAU867" s="399"/>
      <c r="FAV867" s="399"/>
      <c r="FAW867" s="399"/>
      <c r="FAX867" s="399"/>
      <c r="FAY867" s="399"/>
      <c r="FAZ867" s="399"/>
      <c r="FBA867" s="399"/>
      <c r="FBB867" s="399"/>
      <c r="FBC867" s="399"/>
      <c r="FBD867" s="399"/>
      <c r="FBE867" s="399"/>
      <c r="FBF867" s="399"/>
      <c r="FBG867" s="399"/>
      <c r="FBH867" s="399"/>
      <c r="FBI867" s="399"/>
      <c r="FBJ867" s="399"/>
      <c r="FBK867" s="399"/>
      <c r="FBL867" s="399"/>
      <c r="FBM867" s="399"/>
      <c r="FBN867" s="399"/>
      <c r="FBO867" s="399"/>
      <c r="FBP867" s="399"/>
      <c r="FBQ867" s="399"/>
      <c r="FBR867" s="399"/>
      <c r="FBS867" s="399"/>
      <c r="FBT867" s="399"/>
      <c r="FBU867" s="399"/>
      <c r="FBV867" s="399"/>
      <c r="FBW867" s="399"/>
      <c r="FBX867" s="399"/>
      <c r="FBY867" s="399"/>
      <c r="FBZ867" s="399"/>
      <c r="FCA867" s="399"/>
      <c r="FCB867" s="399"/>
      <c r="FCC867" s="399"/>
      <c r="FCD867" s="399"/>
      <c r="FCE867" s="399"/>
      <c r="FCF867" s="399"/>
      <c r="FCG867" s="399"/>
      <c r="FCH867" s="399"/>
      <c r="FCI867" s="399"/>
      <c r="FCJ867" s="399"/>
      <c r="FCK867" s="399"/>
      <c r="FCL867" s="399"/>
      <c r="FCM867" s="399"/>
      <c r="FCN867" s="399"/>
      <c r="FCO867" s="399"/>
      <c r="FCP867" s="399"/>
      <c r="FCQ867" s="399"/>
      <c r="FCR867" s="399"/>
      <c r="FCS867" s="399"/>
      <c r="FCT867" s="399"/>
      <c r="FCU867" s="399"/>
      <c r="FCV867" s="399"/>
      <c r="FCW867" s="399"/>
      <c r="FCX867" s="399"/>
      <c r="FCY867" s="399"/>
      <c r="FCZ867" s="399"/>
      <c r="FDA867" s="399"/>
      <c r="FDB867" s="399"/>
      <c r="FDC867" s="399"/>
      <c r="FDD867" s="399"/>
      <c r="FDE867" s="399"/>
      <c r="FDF867" s="399"/>
      <c r="FDG867" s="399"/>
      <c r="FDH867" s="399"/>
      <c r="FDI867" s="399"/>
      <c r="FDJ867" s="399"/>
      <c r="FDK867" s="399"/>
      <c r="FDL867" s="399"/>
      <c r="FDM867" s="399"/>
      <c r="FDN867" s="399"/>
      <c r="FDO867" s="399"/>
      <c r="FDP867" s="399"/>
      <c r="FDQ867" s="399"/>
      <c r="FDR867" s="399"/>
      <c r="FDS867" s="399"/>
      <c r="FDT867" s="399"/>
      <c r="FDU867" s="399"/>
      <c r="FDV867" s="399"/>
      <c r="FDW867" s="399"/>
      <c r="FDX867" s="399"/>
      <c r="FDY867" s="399"/>
      <c r="FDZ867" s="399"/>
      <c r="FEA867" s="399"/>
      <c r="FEB867" s="399"/>
      <c r="FEC867" s="399"/>
      <c r="FED867" s="399"/>
      <c r="FEE867" s="399"/>
      <c r="FEF867" s="399"/>
      <c r="FEG867" s="399"/>
      <c r="FEH867" s="399"/>
      <c r="FEI867" s="399"/>
      <c r="FEJ867" s="399"/>
      <c r="FEK867" s="399"/>
      <c r="FEL867" s="399"/>
      <c r="FEM867" s="399"/>
      <c r="FEN867" s="399"/>
      <c r="FEO867" s="399"/>
      <c r="FEP867" s="399"/>
      <c r="FEQ867" s="399"/>
      <c r="FER867" s="399"/>
      <c r="FES867" s="399"/>
      <c r="FET867" s="399"/>
      <c r="FEU867" s="399"/>
      <c r="FEV867" s="399"/>
      <c r="FEW867" s="399"/>
      <c r="FEX867" s="399"/>
      <c r="FEY867" s="399"/>
      <c r="FEZ867" s="399"/>
      <c r="FFA867" s="399"/>
      <c r="FFB867" s="399"/>
      <c r="FFC867" s="399"/>
      <c r="FFD867" s="399"/>
      <c r="FFE867" s="399"/>
      <c r="FFF867" s="399"/>
      <c r="FFG867" s="399"/>
      <c r="FFH867" s="399"/>
      <c r="FFI867" s="399"/>
      <c r="FFJ867" s="399"/>
      <c r="FFK867" s="399"/>
      <c r="FFL867" s="399"/>
      <c r="FFM867" s="399"/>
      <c r="FFN867" s="399"/>
      <c r="FFO867" s="399"/>
      <c r="FFP867" s="399"/>
      <c r="FFQ867" s="399"/>
      <c r="FFR867" s="399"/>
      <c r="FFS867" s="399"/>
      <c r="FFT867" s="399"/>
      <c r="FFU867" s="399"/>
      <c r="FFV867" s="399"/>
      <c r="FFW867" s="399"/>
      <c r="FFX867" s="399"/>
      <c r="FFY867" s="399"/>
      <c r="FFZ867" s="399"/>
      <c r="FGA867" s="399"/>
      <c r="FGB867" s="399"/>
      <c r="FGC867" s="399"/>
      <c r="FGD867" s="399"/>
      <c r="FGE867" s="399"/>
      <c r="FGF867" s="399"/>
      <c r="FGG867" s="399"/>
      <c r="FGH867" s="399"/>
      <c r="FGI867" s="399"/>
      <c r="FGJ867" s="399"/>
      <c r="FGK867" s="399"/>
      <c r="FGL867" s="399"/>
      <c r="FGM867" s="399"/>
      <c r="FGN867" s="399"/>
      <c r="FGO867" s="399"/>
      <c r="FGP867" s="399"/>
      <c r="FGQ867" s="399"/>
      <c r="FGR867" s="399"/>
      <c r="FGS867" s="399"/>
      <c r="FGT867" s="399"/>
      <c r="FGU867" s="399"/>
      <c r="FGV867" s="399"/>
      <c r="FGW867" s="399"/>
      <c r="FGX867" s="399"/>
      <c r="FGY867" s="399"/>
      <c r="FGZ867" s="399"/>
      <c r="FHA867" s="399"/>
      <c r="FHB867" s="399"/>
      <c r="FHC867" s="399"/>
      <c r="FHD867" s="399"/>
      <c r="FHE867" s="399"/>
      <c r="FHF867" s="399"/>
      <c r="FHG867" s="399"/>
      <c r="FHH867" s="399"/>
      <c r="FHI867" s="399"/>
      <c r="FHJ867" s="399"/>
      <c r="FHK867" s="399"/>
      <c r="FHL867" s="399"/>
      <c r="FHM867" s="399"/>
      <c r="FHN867" s="399"/>
      <c r="FHO867" s="399"/>
      <c r="FHP867" s="399"/>
      <c r="FHQ867" s="399"/>
      <c r="FHR867" s="399"/>
      <c r="FHS867" s="399"/>
      <c r="FHT867" s="399"/>
      <c r="FHU867" s="399"/>
      <c r="FHV867" s="399"/>
      <c r="FHW867" s="399"/>
      <c r="FHX867" s="399"/>
      <c r="FHY867" s="399"/>
      <c r="FHZ867" s="399"/>
      <c r="FIA867" s="399"/>
      <c r="FIB867" s="399"/>
      <c r="FIC867" s="399"/>
      <c r="FID867" s="399"/>
      <c r="FIE867" s="399"/>
      <c r="FIF867" s="399"/>
      <c r="FIG867" s="399"/>
      <c r="FIH867" s="399"/>
      <c r="FII867" s="399"/>
      <c r="FIJ867" s="399"/>
      <c r="FIK867" s="399"/>
      <c r="FIL867" s="399"/>
      <c r="FIM867" s="399"/>
      <c r="FIN867" s="399"/>
      <c r="FIO867" s="399"/>
      <c r="FIP867" s="399"/>
      <c r="FIQ867" s="399"/>
      <c r="FIR867" s="399"/>
      <c r="FIS867" s="399"/>
      <c r="FIT867" s="399"/>
      <c r="FIU867" s="399"/>
      <c r="FIV867" s="399"/>
      <c r="FIW867" s="399"/>
      <c r="FIX867" s="399"/>
      <c r="FIY867" s="399"/>
      <c r="FIZ867" s="399"/>
      <c r="FJA867" s="399"/>
      <c r="FJB867" s="399"/>
      <c r="FJC867" s="399"/>
      <c r="FJD867" s="399"/>
      <c r="FJE867" s="399"/>
      <c r="FJF867" s="399"/>
      <c r="FJG867" s="399"/>
      <c r="FJH867" s="399"/>
      <c r="FJI867" s="399"/>
      <c r="FJJ867" s="399"/>
      <c r="FJK867" s="399"/>
      <c r="FJL867" s="399"/>
      <c r="FJM867" s="399"/>
      <c r="FJN867" s="399"/>
      <c r="FJO867" s="399"/>
      <c r="FJP867" s="399"/>
      <c r="FJQ867" s="399"/>
      <c r="FJR867" s="399"/>
      <c r="FJS867" s="399"/>
      <c r="FJT867" s="399"/>
      <c r="FJU867" s="399"/>
      <c r="FJV867" s="399"/>
      <c r="FJW867" s="399"/>
      <c r="FJX867" s="399"/>
      <c r="FJY867" s="399"/>
      <c r="FJZ867" s="399"/>
      <c r="FKA867" s="399"/>
      <c r="FKB867" s="399"/>
      <c r="FKC867" s="399"/>
      <c r="FKD867" s="399"/>
      <c r="FKE867" s="399"/>
      <c r="FKF867" s="399"/>
      <c r="FKG867" s="399"/>
      <c r="FKH867" s="399"/>
      <c r="FKI867" s="399"/>
      <c r="FKJ867" s="399"/>
      <c r="FKK867" s="399"/>
      <c r="FKL867" s="399"/>
      <c r="FKM867" s="399"/>
      <c r="FKN867" s="399"/>
      <c r="FKO867" s="399"/>
      <c r="FKP867" s="399"/>
      <c r="FKQ867" s="399"/>
      <c r="FKR867" s="399"/>
      <c r="FKS867" s="399"/>
      <c r="FKT867" s="399"/>
      <c r="FKU867" s="399"/>
      <c r="FKV867" s="399"/>
      <c r="FKW867" s="399"/>
      <c r="FKX867" s="399"/>
      <c r="FKY867" s="399"/>
      <c r="FKZ867" s="399"/>
      <c r="FLA867" s="399"/>
      <c r="FLB867" s="399"/>
      <c r="FLC867" s="399"/>
      <c r="FLD867" s="399"/>
      <c r="FLE867" s="399"/>
      <c r="FLF867" s="399"/>
      <c r="FLG867" s="399"/>
      <c r="FLH867" s="399"/>
      <c r="FLI867" s="399"/>
      <c r="FLJ867" s="399"/>
      <c r="FLK867" s="399"/>
      <c r="FLL867" s="399"/>
      <c r="FLM867" s="399"/>
      <c r="FLN867" s="399"/>
      <c r="FLO867" s="399"/>
      <c r="FLP867" s="399"/>
      <c r="FLQ867" s="399"/>
      <c r="FLR867" s="399"/>
      <c r="FLS867" s="399"/>
      <c r="FLT867" s="399"/>
      <c r="FLU867" s="399"/>
      <c r="FLV867" s="399"/>
      <c r="FLW867" s="399"/>
      <c r="FLX867" s="399"/>
      <c r="FLY867" s="399"/>
      <c r="FLZ867" s="399"/>
      <c r="FMA867" s="399"/>
      <c r="FMB867" s="399"/>
      <c r="FMC867" s="399"/>
      <c r="FMD867" s="399"/>
      <c r="FME867" s="399"/>
      <c r="FMF867" s="399"/>
      <c r="FMG867" s="399"/>
      <c r="FMH867" s="399"/>
      <c r="FMI867" s="399"/>
      <c r="FMJ867" s="399"/>
      <c r="FMK867" s="399"/>
      <c r="FML867" s="399"/>
      <c r="FMM867" s="399"/>
      <c r="FMN867" s="399"/>
      <c r="FMO867" s="399"/>
      <c r="FMP867" s="399"/>
      <c r="FMQ867" s="399"/>
      <c r="FMR867" s="399"/>
      <c r="FMS867" s="399"/>
      <c r="FMT867" s="399"/>
      <c r="FMU867" s="399"/>
      <c r="FMV867" s="399"/>
      <c r="FMW867" s="399"/>
      <c r="FMX867" s="399"/>
      <c r="FMY867" s="399"/>
      <c r="FMZ867" s="399"/>
      <c r="FNA867" s="399"/>
      <c r="FNB867" s="399"/>
      <c r="FNC867" s="399"/>
      <c r="FND867" s="399"/>
      <c r="FNE867" s="399"/>
      <c r="FNF867" s="399"/>
      <c r="FNG867" s="399"/>
      <c r="FNH867" s="399"/>
      <c r="FNI867" s="399"/>
      <c r="FNJ867" s="399"/>
      <c r="FNK867" s="399"/>
      <c r="FNL867" s="399"/>
      <c r="FNM867" s="399"/>
      <c r="FNN867" s="399"/>
      <c r="FNO867" s="399"/>
      <c r="FNP867" s="399"/>
      <c r="FNQ867" s="399"/>
      <c r="FNR867" s="399"/>
      <c r="FNS867" s="399"/>
      <c r="FNT867" s="399"/>
      <c r="FNU867" s="399"/>
      <c r="FNV867" s="399"/>
      <c r="FNW867" s="399"/>
      <c r="FNX867" s="399"/>
      <c r="FNY867" s="399"/>
      <c r="FNZ867" s="399"/>
      <c r="FOA867" s="399"/>
      <c r="FOB867" s="399"/>
      <c r="FOC867" s="399"/>
      <c r="FOD867" s="399"/>
      <c r="FOE867" s="399"/>
      <c r="FOF867" s="399"/>
      <c r="FOG867" s="399"/>
      <c r="FOH867" s="399"/>
      <c r="FOI867" s="399"/>
      <c r="FOJ867" s="399"/>
      <c r="FOK867" s="399"/>
      <c r="FOL867" s="399"/>
      <c r="FOM867" s="399"/>
      <c r="FON867" s="399"/>
      <c r="FOO867" s="399"/>
      <c r="FOP867" s="399"/>
      <c r="FOQ867" s="399"/>
      <c r="FOR867" s="399"/>
      <c r="FOS867" s="399"/>
      <c r="FOT867" s="399"/>
      <c r="FOU867" s="399"/>
      <c r="FOV867" s="399"/>
      <c r="FOW867" s="399"/>
      <c r="FOX867" s="399"/>
      <c r="FOY867" s="399"/>
      <c r="FOZ867" s="399"/>
      <c r="FPA867" s="399"/>
      <c r="FPB867" s="399"/>
      <c r="FPC867" s="399"/>
      <c r="FPD867" s="399"/>
      <c r="FPE867" s="399"/>
      <c r="FPF867" s="399"/>
      <c r="FPG867" s="399"/>
      <c r="FPH867" s="399"/>
      <c r="FPI867" s="399"/>
      <c r="FPJ867" s="399"/>
      <c r="FPK867" s="399"/>
      <c r="FPL867" s="399"/>
      <c r="FPM867" s="399"/>
      <c r="FPN867" s="399"/>
      <c r="FPO867" s="399"/>
      <c r="FPP867" s="399"/>
      <c r="FPQ867" s="399"/>
      <c r="FPR867" s="399"/>
      <c r="FPS867" s="399"/>
      <c r="FPT867" s="399"/>
      <c r="FPU867" s="399"/>
      <c r="FPV867" s="399"/>
      <c r="FPW867" s="399"/>
      <c r="FPX867" s="399"/>
      <c r="FPY867" s="399"/>
      <c r="FPZ867" s="399"/>
      <c r="FQA867" s="399"/>
      <c r="FQB867" s="399"/>
      <c r="FQC867" s="399"/>
      <c r="FQD867" s="399"/>
      <c r="FQE867" s="399"/>
      <c r="FQF867" s="399"/>
      <c r="FQG867" s="399"/>
      <c r="FQH867" s="399"/>
      <c r="FQI867" s="399"/>
      <c r="FQJ867" s="399"/>
      <c r="FQK867" s="399"/>
      <c r="FQL867" s="399"/>
      <c r="FQM867" s="399"/>
      <c r="FQN867" s="399"/>
      <c r="FQO867" s="399"/>
      <c r="FQP867" s="399"/>
      <c r="FQQ867" s="399"/>
      <c r="FQR867" s="399"/>
      <c r="FQS867" s="399"/>
      <c r="FQT867" s="399"/>
      <c r="FQU867" s="399"/>
      <c r="FQV867" s="399"/>
      <c r="FQW867" s="399"/>
      <c r="FQX867" s="399"/>
      <c r="FQY867" s="399"/>
      <c r="FQZ867" s="399"/>
      <c r="FRA867" s="399"/>
      <c r="FRB867" s="399"/>
      <c r="FRC867" s="399"/>
      <c r="FRD867" s="399"/>
      <c r="FRE867" s="399"/>
      <c r="FRF867" s="399"/>
      <c r="FRG867" s="399"/>
      <c r="FRH867" s="399"/>
      <c r="FRI867" s="399"/>
      <c r="FRJ867" s="399"/>
      <c r="FRK867" s="399"/>
      <c r="FRL867" s="399"/>
      <c r="FRM867" s="399"/>
      <c r="FRN867" s="399"/>
      <c r="FRO867" s="399"/>
      <c r="FRP867" s="399"/>
      <c r="FRQ867" s="399"/>
      <c r="FRR867" s="399"/>
      <c r="FRS867" s="399"/>
      <c r="FRT867" s="399"/>
      <c r="FRU867" s="399"/>
      <c r="FRV867" s="399"/>
      <c r="FRW867" s="399"/>
      <c r="FRX867" s="399"/>
      <c r="FRY867" s="399"/>
      <c r="FRZ867" s="399"/>
      <c r="FSA867" s="399"/>
      <c r="FSB867" s="399"/>
      <c r="FSC867" s="399"/>
      <c r="FSD867" s="399"/>
      <c r="FSE867" s="399"/>
      <c r="FSF867" s="399"/>
      <c r="FSG867" s="399"/>
      <c r="FSH867" s="399"/>
      <c r="FSI867" s="399"/>
      <c r="FSJ867" s="399"/>
      <c r="FSK867" s="399"/>
      <c r="FSL867" s="399"/>
      <c r="FSM867" s="399"/>
      <c r="FSN867" s="399"/>
      <c r="FSO867" s="399"/>
      <c r="FSP867" s="399"/>
      <c r="FSQ867" s="399"/>
      <c r="FSR867" s="399"/>
      <c r="FSS867" s="399"/>
      <c r="FST867" s="399"/>
      <c r="FSU867" s="399"/>
      <c r="FSV867" s="399"/>
      <c r="FSW867" s="399"/>
      <c r="FSX867" s="399"/>
      <c r="FSY867" s="399"/>
      <c r="FSZ867" s="399"/>
      <c r="FTA867" s="399"/>
      <c r="FTB867" s="399"/>
      <c r="FTC867" s="399"/>
      <c r="FTD867" s="399"/>
      <c r="FTE867" s="399"/>
      <c r="FTF867" s="399"/>
      <c r="FTG867" s="399"/>
      <c r="FTH867" s="399"/>
      <c r="FTI867" s="399"/>
      <c r="FTJ867" s="399"/>
      <c r="FTK867" s="399"/>
      <c r="FTL867" s="399"/>
      <c r="FTM867" s="399"/>
      <c r="FTN867" s="399"/>
      <c r="FTO867" s="399"/>
      <c r="FTP867" s="399"/>
      <c r="FTQ867" s="399"/>
      <c r="FTR867" s="399"/>
      <c r="FTS867" s="399"/>
      <c r="FTT867" s="399"/>
      <c r="FTU867" s="399"/>
      <c r="FTV867" s="399"/>
      <c r="FTW867" s="399"/>
      <c r="FTX867" s="399"/>
      <c r="FTY867" s="399"/>
      <c r="FTZ867" s="399"/>
      <c r="FUA867" s="399"/>
      <c r="FUB867" s="399"/>
      <c r="FUC867" s="399"/>
      <c r="FUD867" s="399"/>
      <c r="FUE867" s="399"/>
      <c r="FUF867" s="399"/>
      <c r="FUG867" s="399"/>
      <c r="FUH867" s="399"/>
      <c r="FUI867" s="399"/>
      <c r="FUJ867" s="399"/>
      <c r="FUK867" s="399"/>
      <c r="FUL867" s="399"/>
      <c r="FUM867" s="399"/>
      <c r="FUN867" s="399"/>
      <c r="FUO867" s="399"/>
      <c r="FUP867" s="399"/>
      <c r="FUQ867" s="399"/>
      <c r="FUR867" s="399"/>
      <c r="FUS867" s="399"/>
      <c r="FUT867" s="399"/>
      <c r="FUU867" s="399"/>
      <c r="FUV867" s="399"/>
      <c r="FUW867" s="399"/>
      <c r="FUX867" s="399"/>
      <c r="FUY867" s="399"/>
      <c r="FUZ867" s="399"/>
      <c r="FVA867" s="399"/>
      <c r="FVB867" s="399"/>
      <c r="FVC867" s="399"/>
      <c r="FVD867" s="399"/>
      <c r="FVE867" s="399"/>
      <c r="FVF867" s="399"/>
      <c r="FVG867" s="399"/>
      <c r="FVH867" s="399"/>
      <c r="FVI867" s="399"/>
      <c r="FVJ867" s="399"/>
      <c r="FVK867" s="399"/>
      <c r="FVL867" s="399"/>
      <c r="FVM867" s="399"/>
      <c r="FVN867" s="399"/>
      <c r="FVO867" s="399"/>
      <c r="FVP867" s="399"/>
      <c r="FVQ867" s="399"/>
      <c r="FVR867" s="399"/>
      <c r="FVS867" s="399"/>
      <c r="FVT867" s="399"/>
      <c r="FVU867" s="399"/>
      <c r="FVV867" s="399"/>
      <c r="FVW867" s="399"/>
      <c r="FVX867" s="399"/>
      <c r="FVY867" s="399"/>
      <c r="FVZ867" s="399"/>
      <c r="FWA867" s="399"/>
      <c r="FWB867" s="399"/>
      <c r="FWC867" s="399"/>
      <c r="FWD867" s="399"/>
      <c r="FWE867" s="399"/>
      <c r="FWF867" s="399"/>
      <c r="FWG867" s="399"/>
      <c r="FWH867" s="399"/>
      <c r="FWI867" s="399"/>
      <c r="FWJ867" s="399"/>
      <c r="FWK867" s="399"/>
      <c r="FWL867" s="399"/>
      <c r="FWM867" s="399"/>
      <c r="FWN867" s="399"/>
      <c r="FWO867" s="399"/>
      <c r="FWP867" s="399"/>
      <c r="FWQ867" s="399"/>
      <c r="FWR867" s="399"/>
      <c r="FWS867" s="399"/>
      <c r="FWT867" s="399"/>
      <c r="FWU867" s="399"/>
      <c r="FWV867" s="399"/>
      <c r="FWW867" s="399"/>
      <c r="FWX867" s="399"/>
      <c r="FWY867" s="399"/>
      <c r="FWZ867" s="399"/>
      <c r="FXA867" s="399"/>
      <c r="FXB867" s="399"/>
      <c r="FXC867" s="399"/>
      <c r="FXD867" s="399"/>
      <c r="FXE867" s="399"/>
      <c r="FXF867" s="399"/>
      <c r="FXG867" s="399"/>
      <c r="FXH867" s="399"/>
      <c r="FXI867" s="399"/>
      <c r="FXJ867" s="399"/>
      <c r="FXK867" s="399"/>
      <c r="FXL867" s="399"/>
      <c r="FXM867" s="399"/>
      <c r="FXN867" s="399"/>
      <c r="FXO867" s="399"/>
      <c r="FXP867" s="399"/>
      <c r="FXQ867" s="399"/>
      <c r="FXR867" s="399"/>
      <c r="FXS867" s="399"/>
      <c r="FXT867" s="399"/>
      <c r="FXU867" s="399"/>
      <c r="FXV867" s="399"/>
      <c r="FXW867" s="399"/>
      <c r="FXX867" s="399"/>
      <c r="FXY867" s="399"/>
      <c r="FXZ867" s="399"/>
      <c r="FYA867" s="399"/>
      <c r="FYB867" s="399"/>
      <c r="FYC867" s="399"/>
      <c r="FYD867" s="399"/>
      <c r="FYE867" s="399"/>
      <c r="FYF867" s="399"/>
      <c r="FYG867" s="399"/>
      <c r="FYH867" s="399"/>
      <c r="FYI867" s="399"/>
      <c r="FYJ867" s="399"/>
      <c r="FYK867" s="399"/>
      <c r="FYL867" s="399"/>
      <c r="FYM867" s="399"/>
      <c r="FYN867" s="399"/>
      <c r="FYO867" s="399"/>
      <c r="FYP867" s="399"/>
      <c r="FYQ867" s="399"/>
      <c r="FYR867" s="399"/>
      <c r="FYS867" s="399"/>
      <c r="FYT867" s="399"/>
      <c r="FYU867" s="399"/>
      <c r="FYV867" s="399"/>
      <c r="FYW867" s="399"/>
      <c r="FYX867" s="399"/>
      <c r="FYY867" s="399"/>
      <c r="FYZ867" s="399"/>
      <c r="FZA867" s="399"/>
      <c r="FZB867" s="399"/>
      <c r="FZC867" s="399"/>
      <c r="FZD867" s="399"/>
      <c r="FZE867" s="399"/>
      <c r="FZF867" s="399"/>
      <c r="FZG867" s="399"/>
      <c r="FZH867" s="399"/>
      <c r="FZI867" s="399"/>
      <c r="FZJ867" s="399"/>
      <c r="FZK867" s="399"/>
      <c r="FZL867" s="399"/>
      <c r="FZM867" s="399"/>
      <c r="FZN867" s="399"/>
      <c r="FZO867" s="399"/>
      <c r="FZP867" s="399"/>
      <c r="FZQ867" s="399"/>
      <c r="FZR867" s="399"/>
      <c r="FZS867" s="399"/>
      <c r="FZT867" s="399"/>
      <c r="FZU867" s="399"/>
      <c r="FZV867" s="399"/>
      <c r="FZW867" s="399"/>
      <c r="FZX867" s="399"/>
      <c r="FZY867" s="399"/>
      <c r="FZZ867" s="399"/>
      <c r="GAA867" s="399"/>
      <c r="GAB867" s="399"/>
      <c r="GAC867" s="399"/>
      <c r="GAD867" s="399"/>
      <c r="GAE867" s="399"/>
      <c r="GAF867" s="399"/>
      <c r="GAG867" s="399"/>
      <c r="GAH867" s="399"/>
      <c r="GAI867" s="399"/>
      <c r="GAJ867" s="399"/>
      <c r="GAK867" s="399"/>
      <c r="GAL867" s="399"/>
      <c r="GAM867" s="399"/>
      <c r="GAN867" s="399"/>
      <c r="GAO867" s="399"/>
      <c r="GAP867" s="399"/>
      <c r="GAQ867" s="399"/>
      <c r="GAR867" s="399"/>
      <c r="GAS867" s="399"/>
      <c r="GAT867" s="399"/>
      <c r="GAU867" s="399"/>
      <c r="GAV867" s="399"/>
      <c r="GAW867" s="399"/>
      <c r="GAX867" s="399"/>
      <c r="GAY867" s="399"/>
      <c r="GAZ867" s="399"/>
      <c r="GBA867" s="399"/>
      <c r="GBB867" s="399"/>
      <c r="GBC867" s="399"/>
      <c r="GBD867" s="399"/>
      <c r="GBE867" s="399"/>
      <c r="GBF867" s="399"/>
      <c r="GBG867" s="399"/>
      <c r="GBH867" s="399"/>
      <c r="GBI867" s="399"/>
      <c r="GBJ867" s="399"/>
      <c r="GBK867" s="399"/>
      <c r="GBL867" s="399"/>
      <c r="GBM867" s="399"/>
      <c r="GBN867" s="399"/>
      <c r="GBO867" s="399"/>
      <c r="GBP867" s="399"/>
      <c r="GBQ867" s="399"/>
      <c r="GBR867" s="399"/>
      <c r="GBS867" s="399"/>
      <c r="GBT867" s="399"/>
      <c r="GBU867" s="399"/>
      <c r="GBV867" s="399"/>
      <c r="GBW867" s="399"/>
      <c r="GBX867" s="399"/>
      <c r="GBY867" s="399"/>
      <c r="GBZ867" s="399"/>
      <c r="GCA867" s="399"/>
      <c r="GCB867" s="399"/>
      <c r="GCC867" s="399"/>
      <c r="GCD867" s="399"/>
      <c r="GCE867" s="399"/>
      <c r="GCF867" s="399"/>
      <c r="GCG867" s="399"/>
      <c r="GCH867" s="399"/>
      <c r="GCI867" s="399"/>
      <c r="GCJ867" s="399"/>
      <c r="GCK867" s="399"/>
      <c r="GCL867" s="399"/>
      <c r="GCM867" s="399"/>
      <c r="GCN867" s="399"/>
      <c r="GCO867" s="399"/>
      <c r="GCP867" s="399"/>
      <c r="GCQ867" s="399"/>
      <c r="GCR867" s="399"/>
      <c r="GCS867" s="399"/>
      <c r="GCT867" s="399"/>
      <c r="GCU867" s="399"/>
      <c r="GCV867" s="399"/>
      <c r="GCW867" s="399"/>
      <c r="GCX867" s="399"/>
      <c r="GCY867" s="399"/>
      <c r="GCZ867" s="399"/>
      <c r="GDA867" s="399"/>
      <c r="GDB867" s="399"/>
      <c r="GDC867" s="399"/>
      <c r="GDD867" s="399"/>
      <c r="GDE867" s="399"/>
      <c r="GDF867" s="399"/>
      <c r="GDG867" s="399"/>
      <c r="GDH867" s="399"/>
      <c r="GDI867" s="399"/>
      <c r="GDJ867" s="399"/>
      <c r="GDK867" s="399"/>
      <c r="GDL867" s="399"/>
      <c r="GDM867" s="399"/>
      <c r="GDN867" s="399"/>
      <c r="GDO867" s="399"/>
      <c r="GDP867" s="399"/>
      <c r="GDQ867" s="399"/>
      <c r="GDR867" s="399"/>
      <c r="GDS867" s="399"/>
      <c r="GDT867" s="399"/>
      <c r="GDU867" s="399"/>
      <c r="GDV867" s="399"/>
      <c r="GDW867" s="399"/>
      <c r="GDX867" s="399"/>
      <c r="GDY867" s="399"/>
      <c r="GDZ867" s="399"/>
      <c r="GEA867" s="399"/>
      <c r="GEB867" s="399"/>
      <c r="GEC867" s="399"/>
      <c r="GED867" s="399"/>
      <c r="GEE867" s="399"/>
      <c r="GEF867" s="399"/>
      <c r="GEG867" s="399"/>
      <c r="GEH867" s="399"/>
      <c r="GEI867" s="399"/>
      <c r="GEJ867" s="399"/>
      <c r="GEK867" s="399"/>
      <c r="GEL867" s="399"/>
      <c r="GEM867" s="399"/>
      <c r="GEN867" s="399"/>
      <c r="GEO867" s="399"/>
      <c r="GEP867" s="399"/>
      <c r="GEQ867" s="399"/>
      <c r="GER867" s="399"/>
      <c r="GES867" s="399"/>
      <c r="GET867" s="399"/>
      <c r="GEU867" s="399"/>
      <c r="GEV867" s="399"/>
      <c r="GEW867" s="399"/>
      <c r="GEX867" s="399"/>
      <c r="GEY867" s="399"/>
      <c r="GEZ867" s="399"/>
      <c r="GFA867" s="399"/>
      <c r="GFB867" s="399"/>
      <c r="GFC867" s="399"/>
      <c r="GFD867" s="399"/>
      <c r="GFE867" s="399"/>
      <c r="GFF867" s="399"/>
      <c r="GFG867" s="399"/>
      <c r="GFH867" s="399"/>
      <c r="GFI867" s="399"/>
      <c r="GFJ867" s="399"/>
      <c r="GFK867" s="399"/>
      <c r="GFL867" s="399"/>
      <c r="GFM867" s="399"/>
      <c r="GFN867" s="399"/>
      <c r="GFO867" s="399"/>
      <c r="GFP867" s="399"/>
      <c r="GFQ867" s="399"/>
      <c r="GFR867" s="399"/>
      <c r="GFS867" s="399"/>
      <c r="GFT867" s="399"/>
      <c r="GFU867" s="399"/>
      <c r="GFV867" s="399"/>
      <c r="GFW867" s="399"/>
      <c r="GFX867" s="399"/>
      <c r="GFY867" s="399"/>
      <c r="GFZ867" s="399"/>
      <c r="GGA867" s="399"/>
      <c r="GGB867" s="399"/>
      <c r="GGC867" s="399"/>
      <c r="GGD867" s="399"/>
      <c r="GGE867" s="399"/>
      <c r="GGF867" s="399"/>
      <c r="GGG867" s="399"/>
      <c r="GGH867" s="399"/>
      <c r="GGI867" s="399"/>
      <c r="GGJ867" s="399"/>
      <c r="GGK867" s="399"/>
      <c r="GGL867" s="399"/>
      <c r="GGM867" s="399"/>
      <c r="GGN867" s="399"/>
      <c r="GGO867" s="399"/>
      <c r="GGP867" s="399"/>
      <c r="GGQ867" s="399"/>
      <c r="GGR867" s="399"/>
      <c r="GGS867" s="399"/>
      <c r="GGT867" s="399"/>
      <c r="GGU867" s="399"/>
      <c r="GGV867" s="399"/>
      <c r="GGW867" s="399"/>
      <c r="GGX867" s="399"/>
      <c r="GGY867" s="399"/>
      <c r="GGZ867" s="399"/>
      <c r="GHA867" s="399"/>
      <c r="GHB867" s="399"/>
      <c r="GHC867" s="399"/>
      <c r="GHD867" s="399"/>
      <c r="GHE867" s="399"/>
      <c r="GHF867" s="399"/>
      <c r="GHG867" s="399"/>
      <c r="GHH867" s="399"/>
      <c r="GHI867" s="399"/>
      <c r="GHJ867" s="399"/>
      <c r="GHK867" s="399"/>
      <c r="GHL867" s="399"/>
      <c r="GHM867" s="399"/>
      <c r="GHN867" s="399"/>
      <c r="GHO867" s="399"/>
      <c r="GHP867" s="399"/>
      <c r="GHQ867" s="399"/>
      <c r="GHR867" s="399"/>
      <c r="GHS867" s="399"/>
      <c r="GHT867" s="399"/>
      <c r="GHU867" s="399"/>
      <c r="GHV867" s="399"/>
      <c r="GHW867" s="399"/>
      <c r="GHX867" s="399"/>
      <c r="GHY867" s="399"/>
      <c r="GHZ867" s="399"/>
      <c r="GIA867" s="399"/>
      <c r="GIB867" s="399"/>
      <c r="GIC867" s="399"/>
      <c r="GID867" s="399"/>
      <c r="GIE867" s="399"/>
      <c r="GIF867" s="399"/>
      <c r="GIG867" s="399"/>
      <c r="GIH867" s="399"/>
      <c r="GII867" s="399"/>
      <c r="GIJ867" s="399"/>
      <c r="GIK867" s="399"/>
      <c r="GIL867" s="399"/>
      <c r="GIM867" s="399"/>
      <c r="GIN867" s="399"/>
      <c r="GIO867" s="399"/>
      <c r="GIP867" s="399"/>
      <c r="GIQ867" s="399"/>
      <c r="GIR867" s="399"/>
      <c r="GIS867" s="399"/>
      <c r="GIT867" s="399"/>
      <c r="GIU867" s="399"/>
      <c r="GIV867" s="399"/>
      <c r="GIW867" s="399"/>
      <c r="GIX867" s="399"/>
      <c r="GIY867" s="399"/>
      <c r="GIZ867" s="399"/>
      <c r="GJA867" s="399"/>
      <c r="GJB867" s="399"/>
      <c r="GJC867" s="399"/>
      <c r="GJD867" s="399"/>
      <c r="GJE867" s="399"/>
      <c r="GJF867" s="399"/>
      <c r="GJG867" s="399"/>
      <c r="GJH867" s="399"/>
      <c r="GJI867" s="399"/>
      <c r="GJJ867" s="399"/>
      <c r="GJK867" s="399"/>
      <c r="GJL867" s="399"/>
      <c r="GJM867" s="399"/>
      <c r="GJN867" s="399"/>
      <c r="GJO867" s="399"/>
      <c r="GJP867" s="399"/>
      <c r="GJQ867" s="399"/>
      <c r="GJR867" s="399"/>
      <c r="GJS867" s="399"/>
      <c r="GJT867" s="399"/>
      <c r="GJU867" s="399"/>
      <c r="GJV867" s="399"/>
      <c r="GJW867" s="399"/>
      <c r="GJX867" s="399"/>
      <c r="GJY867" s="399"/>
      <c r="GJZ867" s="399"/>
      <c r="GKA867" s="399"/>
      <c r="GKB867" s="399"/>
      <c r="GKC867" s="399"/>
      <c r="GKD867" s="399"/>
      <c r="GKE867" s="399"/>
      <c r="GKF867" s="399"/>
      <c r="GKG867" s="399"/>
      <c r="GKH867" s="399"/>
      <c r="GKI867" s="399"/>
      <c r="GKJ867" s="399"/>
      <c r="GKK867" s="399"/>
      <c r="GKL867" s="399"/>
      <c r="GKM867" s="399"/>
      <c r="GKN867" s="399"/>
      <c r="GKO867" s="399"/>
      <c r="GKP867" s="399"/>
      <c r="GKQ867" s="399"/>
      <c r="GKR867" s="399"/>
      <c r="GKS867" s="399"/>
      <c r="GKT867" s="399"/>
      <c r="GKU867" s="399"/>
      <c r="GKV867" s="399"/>
      <c r="GKW867" s="399"/>
      <c r="GKX867" s="399"/>
      <c r="GKY867" s="399"/>
      <c r="GKZ867" s="399"/>
      <c r="GLA867" s="399"/>
      <c r="GLB867" s="399"/>
      <c r="GLC867" s="399"/>
      <c r="GLD867" s="399"/>
      <c r="GLE867" s="399"/>
      <c r="GLF867" s="399"/>
      <c r="GLG867" s="399"/>
      <c r="GLH867" s="399"/>
      <c r="GLI867" s="399"/>
      <c r="GLJ867" s="399"/>
      <c r="GLK867" s="399"/>
      <c r="GLL867" s="399"/>
      <c r="GLM867" s="399"/>
      <c r="GLN867" s="399"/>
      <c r="GLO867" s="399"/>
      <c r="GLP867" s="399"/>
      <c r="GLQ867" s="399"/>
      <c r="GLR867" s="399"/>
      <c r="GLS867" s="399"/>
      <c r="GLT867" s="399"/>
      <c r="GLU867" s="399"/>
      <c r="GLV867" s="399"/>
      <c r="GLW867" s="399"/>
      <c r="GLX867" s="399"/>
      <c r="GLY867" s="399"/>
      <c r="GLZ867" s="399"/>
      <c r="GMA867" s="399"/>
      <c r="GMB867" s="399"/>
      <c r="GMC867" s="399"/>
      <c r="GMD867" s="399"/>
      <c r="GME867" s="399"/>
      <c r="GMF867" s="399"/>
      <c r="GMG867" s="399"/>
      <c r="GMH867" s="399"/>
      <c r="GMI867" s="399"/>
      <c r="GMJ867" s="399"/>
      <c r="GMK867" s="399"/>
      <c r="GML867" s="399"/>
      <c r="GMM867" s="399"/>
      <c r="GMN867" s="399"/>
      <c r="GMO867" s="399"/>
      <c r="GMP867" s="399"/>
      <c r="GMQ867" s="399"/>
      <c r="GMR867" s="399"/>
      <c r="GMS867" s="399"/>
      <c r="GMT867" s="399"/>
      <c r="GMU867" s="399"/>
      <c r="GMV867" s="399"/>
      <c r="GMW867" s="399"/>
      <c r="GMX867" s="399"/>
      <c r="GMY867" s="399"/>
      <c r="GMZ867" s="399"/>
      <c r="GNA867" s="399"/>
      <c r="GNB867" s="399"/>
      <c r="GNC867" s="399"/>
      <c r="GND867" s="399"/>
      <c r="GNE867" s="399"/>
      <c r="GNF867" s="399"/>
      <c r="GNG867" s="399"/>
      <c r="GNH867" s="399"/>
      <c r="GNI867" s="399"/>
      <c r="GNJ867" s="399"/>
      <c r="GNK867" s="399"/>
      <c r="GNL867" s="399"/>
      <c r="GNM867" s="399"/>
      <c r="GNN867" s="399"/>
      <c r="GNO867" s="399"/>
      <c r="GNP867" s="399"/>
      <c r="GNQ867" s="399"/>
      <c r="GNR867" s="399"/>
      <c r="GNS867" s="399"/>
      <c r="GNT867" s="399"/>
      <c r="GNU867" s="399"/>
      <c r="GNV867" s="399"/>
      <c r="GNW867" s="399"/>
      <c r="GNX867" s="399"/>
      <c r="GNY867" s="399"/>
      <c r="GNZ867" s="399"/>
      <c r="GOA867" s="399"/>
      <c r="GOB867" s="399"/>
      <c r="GOC867" s="399"/>
      <c r="GOD867" s="399"/>
      <c r="GOE867" s="399"/>
      <c r="GOF867" s="399"/>
      <c r="GOG867" s="399"/>
      <c r="GOH867" s="399"/>
      <c r="GOI867" s="399"/>
      <c r="GOJ867" s="399"/>
      <c r="GOK867" s="399"/>
      <c r="GOL867" s="399"/>
      <c r="GOM867" s="399"/>
      <c r="GON867" s="399"/>
      <c r="GOO867" s="399"/>
      <c r="GOP867" s="399"/>
      <c r="GOQ867" s="399"/>
      <c r="GOR867" s="399"/>
      <c r="GOS867" s="399"/>
      <c r="GOT867" s="399"/>
      <c r="GOU867" s="399"/>
      <c r="GOV867" s="399"/>
      <c r="GOW867" s="399"/>
      <c r="GOX867" s="399"/>
      <c r="GOY867" s="399"/>
      <c r="GOZ867" s="399"/>
      <c r="GPA867" s="399"/>
      <c r="GPB867" s="399"/>
      <c r="GPC867" s="399"/>
      <c r="GPD867" s="399"/>
      <c r="GPE867" s="399"/>
      <c r="GPF867" s="399"/>
      <c r="GPG867" s="399"/>
      <c r="GPH867" s="399"/>
      <c r="GPI867" s="399"/>
      <c r="GPJ867" s="399"/>
      <c r="GPK867" s="399"/>
      <c r="GPL867" s="399"/>
      <c r="GPM867" s="399"/>
      <c r="GPN867" s="399"/>
      <c r="GPO867" s="399"/>
      <c r="GPP867" s="399"/>
      <c r="GPQ867" s="399"/>
      <c r="GPR867" s="399"/>
      <c r="GPS867" s="399"/>
      <c r="GPT867" s="399"/>
      <c r="GPU867" s="399"/>
      <c r="GPV867" s="399"/>
      <c r="GPW867" s="399"/>
      <c r="GPX867" s="399"/>
      <c r="GPY867" s="399"/>
      <c r="GPZ867" s="399"/>
      <c r="GQA867" s="399"/>
      <c r="GQB867" s="399"/>
      <c r="GQC867" s="399"/>
      <c r="GQD867" s="399"/>
      <c r="GQE867" s="399"/>
      <c r="GQF867" s="399"/>
      <c r="GQG867" s="399"/>
      <c r="GQH867" s="399"/>
      <c r="GQI867" s="399"/>
      <c r="GQJ867" s="399"/>
      <c r="GQK867" s="399"/>
      <c r="GQL867" s="399"/>
      <c r="GQM867" s="399"/>
      <c r="GQN867" s="399"/>
      <c r="GQO867" s="399"/>
      <c r="GQP867" s="399"/>
      <c r="GQQ867" s="399"/>
      <c r="GQR867" s="399"/>
      <c r="GQS867" s="399"/>
      <c r="GQT867" s="399"/>
      <c r="GQU867" s="399"/>
      <c r="GQV867" s="399"/>
      <c r="GQW867" s="399"/>
      <c r="GQX867" s="399"/>
      <c r="GQY867" s="399"/>
      <c r="GQZ867" s="399"/>
      <c r="GRA867" s="399"/>
      <c r="GRB867" s="399"/>
      <c r="GRC867" s="399"/>
      <c r="GRD867" s="399"/>
      <c r="GRE867" s="399"/>
      <c r="GRF867" s="399"/>
      <c r="GRG867" s="399"/>
      <c r="GRH867" s="399"/>
      <c r="GRI867" s="399"/>
      <c r="GRJ867" s="399"/>
      <c r="GRK867" s="399"/>
      <c r="GRL867" s="399"/>
      <c r="GRM867" s="399"/>
      <c r="GRN867" s="399"/>
      <c r="GRO867" s="399"/>
      <c r="GRP867" s="399"/>
      <c r="GRQ867" s="399"/>
      <c r="GRR867" s="399"/>
      <c r="GRS867" s="399"/>
      <c r="GRT867" s="399"/>
      <c r="GRU867" s="399"/>
      <c r="GRV867" s="399"/>
      <c r="GRW867" s="399"/>
      <c r="GRX867" s="399"/>
      <c r="GRY867" s="399"/>
      <c r="GRZ867" s="399"/>
      <c r="GSA867" s="399"/>
      <c r="GSB867" s="399"/>
      <c r="GSC867" s="399"/>
      <c r="GSD867" s="399"/>
      <c r="GSE867" s="399"/>
      <c r="GSF867" s="399"/>
      <c r="GSG867" s="399"/>
      <c r="GSH867" s="399"/>
      <c r="GSI867" s="399"/>
      <c r="GSJ867" s="399"/>
      <c r="GSK867" s="399"/>
      <c r="GSL867" s="399"/>
      <c r="GSM867" s="399"/>
      <c r="GSN867" s="399"/>
      <c r="GSO867" s="399"/>
      <c r="GSP867" s="399"/>
      <c r="GSQ867" s="399"/>
      <c r="GSR867" s="399"/>
      <c r="GSS867" s="399"/>
      <c r="GST867" s="399"/>
      <c r="GSU867" s="399"/>
      <c r="GSV867" s="399"/>
      <c r="GSW867" s="399"/>
      <c r="GSX867" s="399"/>
      <c r="GSY867" s="399"/>
      <c r="GSZ867" s="399"/>
      <c r="GTA867" s="399"/>
      <c r="GTB867" s="399"/>
      <c r="GTC867" s="399"/>
      <c r="GTD867" s="399"/>
      <c r="GTE867" s="399"/>
      <c r="GTF867" s="399"/>
      <c r="GTG867" s="399"/>
      <c r="GTH867" s="399"/>
      <c r="GTI867" s="399"/>
      <c r="GTJ867" s="399"/>
      <c r="GTK867" s="399"/>
      <c r="GTL867" s="399"/>
      <c r="GTM867" s="399"/>
      <c r="GTN867" s="399"/>
      <c r="GTO867" s="399"/>
      <c r="GTP867" s="399"/>
      <c r="GTQ867" s="399"/>
      <c r="GTR867" s="399"/>
      <c r="GTS867" s="399"/>
      <c r="GTT867" s="399"/>
      <c r="GTU867" s="399"/>
      <c r="GTV867" s="399"/>
      <c r="GTW867" s="399"/>
      <c r="GTX867" s="399"/>
      <c r="GTY867" s="399"/>
      <c r="GTZ867" s="399"/>
      <c r="GUA867" s="399"/>
      <c r="GUB867" s="399"/>
      <c r="GUC867" s="399"/>
      <c r="GUD867" s="399"/>
      <c r="GUE867" s="399"/>
      <c r="GUF867" s="399"/>
      <c r="GUG867" s="399"/>
      <c r="GUH867" s="399"/>
      <c r="GUI867" s="399"/>
      <c r="GUJ867" s="399"/>
      <c r="GUK867" s="399"/>
      <c r="GUL867" s="399"/>
      <c r="GUM867" s="399"/>
      <c r="GUN867" s="399"/>
      <c r="GUO867" s="399"/>
      <c r="GUP867" s="399"/>
      <c r="GUQ867" s="399"/>
      <c r="GUR867" s="399"/>
      <c r="GUS867" s="399"/>
      <c r="GUT867" s="399"/>
      <c r="GUU867" s="399"/>
      <c r="GUV867" s="399"/>
      <c r="GUW867" s="399"/>
      <c r="GUX867" s="399"/>
      <c r="GUY867" s="399"/>
      <c r="GUZ867" s="399"/>
      <c r="GVA867" s="399"/>
      <c r="GVB867" s="399"/>
      <c r="GVC867" s="399"/>
      <c r="GVD867" s="399"/>
      <c r="GVE867" s="399"/>
      <c r="GVF867" s="399"/>
      <c r="GVG867" s="399"/>
      <c r="GVH867" s="399"/>
      <c r="GVI867" s="399"/>
      <c r="GVJ867" s="399"/>
      <c r="GVK867" s="399"/>
      <c r="GVL867" s="399"/>
      <c r="GVM867" s="399"/>
      <c r="GVN867" s="399"/>
      <c r="GVO867" s="399"/>
      <c r="GVP867" s="399"/>
      <c r="GVQ867" s="399"/>
      <c r="GVR867" s="399"/>
      <c r="GVS867" s="399"/>
      <c r="GVT867" s="399"/>
      <c r="GVU867" s="399"/>
      <c r="GVV867" s="399"/>
      <c r="GVW867" s="399"/>
      <c r="GVX867" s="399"/>
      <c r="GVY867" s="399"/>
      <c r="GVZ867" s="399"/>
      <c r="GWA867" s="399"/>
      <c r="GWB867" s="399"/>
      <c r="GWC867" s="399"/>
      <c r="GWD867" s="399"/>
      <c r="GWE867" s="399"/>
      <c r="GWF867" s="399"/>
      <c r="GWG867" s="399"/>
      <c r="GWH867" s="399"/>
      <c r="GWI867" s="399"/>
      <c r="GWJ867" s="399"/>
      <c r="GWK867" s="399"/>
      <c r="GWL867" s="399"/>
      <c r="GWM867" s="399"/>
      <c r="GWN867" s="399"/>
      <c r="GWO867" s="399"/>
      <c r="GWP867" s="399"/>
      <c r="GWQ867" s="399"/>
      <c r="GWR867" s="399"/>
      <c r="GWS867" s="399"/>
      <c r="GWT867" s="399"/>
      <c r="GWU867" s="399"/>
      <c r="GWV867" s="399"/>
      <c r="GWW867" s="399"/>
      <c r="GWX867" s="399"/>
      <c r="GWY867" s="399"/>
      <c r="GWZ867" s="399"/>
      <c r="GXA867" s="399"/>
      <c r="GXB867" s="399"/>
      <c r="GXC867" s="399"/>
      <c r="GXD867" s="399"/>
      <c r="GXE867" s="399"/>
      <c r="GXF867" s="399"/>
      <c r="GXG867" s="399"/>
      <c r="GXH867" s="399"/>
      <c r="GXI867" s="399"/>
      <c r="GXJ867" s="399"/>
      <c r="GXK867" s="399"/>
      <c r="GXL867" s="399"/>
      <c r="GXM867" s="399"/>
      <c r="GXN867" s="399"/>
      <c r="GXO867" s="399"/>
      <c r="GXP867" s="399"/>
      <c r="GXQ867" s="399"/>
      <c r="GXR867" s="399"/>
      <c r="GXS867" s="399"/>
      <c r="GXT867" s="399"/>
      <c r="GXU867" s="399"/>
      <c r="GXV867" s="399"/>
      <c r="GXW867" s="399"/>
      <c r="GXX867" s="399"/>
      <c r="GXY867" s="399"/>
      <c r="GXZ867" s="399"/>
      <c r="GYA867" s="399"/>
      <c r="GYB867" s="399"/>
      <c r="GYC867" s="399"/>
      <c r="GYD867" s="399"/>
      <c r="GYE867" s="399"/>
      <c r="GYF867" s="399"/>
      <c r="GYG867" s="399"/>
      <c r="GYH867" s="399"/>
      <c r="GYI867" s="399"/>
      <c r="GYJ867" s="399"/>
      <c r="GYK867" s="399"/>
      <c r="GYL867" s="399"/>
      <c r="GYM867" s="399"/>
      <c r="GYN867" s="399"/>
      <c r="GYO867" s="399"/>
      <c r="GYP867" s="399"/>
      <c r="GYQ867" s="399"/>
      <c r="GYR867" s="399"/>
      <c r="GYS867" s="399"/>
      <c r="GYT867" s="399"/>
      <c r="GYU867" s="399"/>
      <c r="GYV867" s="399"/>
      <c r="GYW867" s="399"/>
      <c r="GYX867" s="399"/>
      <c r="GYY867" s="399"/>
      <c r="GYZ867" s="399"/>
      <c r="GZA867" s="399"/>
      <c r="GZB867" s="399"/>
      <c r="GZC867" s="399"/>
      <c r="GZD867" s="399"/>
      <c r="GZE867" s="399"/>
      <c r="GZF867" s="399"/>
      <c r="GZG867" s="399"/>
      <c r="GZH867" s="399"/>
      <c r="GZI867" s="399"/>
      <c r="GZJ867" s="399"/>
      <c r="GZK867" s="399"/>
      <c r="GZL867" s="399"/>
      <c r="GZM867" s="399"/>
      <c r="GZN867" s="399"/>
      <c r="GZO867" s="399"/>
      <c r="GZP867" s="399"/>
      <c r="GZQ867" s="399"/>
      <c r="GZR867" s="399"/>
      <c r="GZS867" s="399"/>
      <c r="GZT867" s="399"/>
      <c r="GZU867" s="399"/>
      <c r="GZV867" s="399"/>
      <c r="GZW867" s="399"/>
      <c r="GZX867" s="399"/>
      <c r="GZY867" s="399"/>
      <c r="GZZ867" s="399"/>
      <c r="HAA867" s="399"/>
      <c r="HAB867" s="399"/>
      <c r="HAC867" s="399"/>
      <c r="HAD867" s="399"/>
      <c r="HAE867" s="399"/>
      <c r="HAF867" s="399"/>
      <c r="HAG867" s="399"/>
      <c r="HAH867" s="399"/>
      <c r="HAI867" s="399"/>
      <c r="HAJ867" s="399"/>
      <c r="HAK867" s="399"/>
      <c r="HAL867" s="399"/>
      <c r="HAM867" s="399"/>
      <c r="HAN867" s="399"/>
      <c r="HAO867" s="399"/>
      <c r="HAP867" s="399"/>
      <c r="HAQ867" s="399"/>
      <c r="HAR867" s="399"/>
      <c r="HAS867" s="399"/>
      <c r="HAT867" s="399"/>
      <c r="HAU867" s="399"/>
      <c r="HAV867" s="399"/>
      <c r="HAW867" s="399"/>
      <c r="HAX867" s="399"/>
      <c r="HAY867" s="399"/>
      <c r="HAZ867" s="399"/>
      <c r="HBA867" s="399"/>
      <c r="HBB867" s="399"/>
      <c r="HBC867" s="399"/>
      <c r="HBD867" s="399"/>
      <c r="HBE867" s="399"/>
      <c r="HBF867" s="399"/>
      <c r="HBG867" s="399"/>
      <c r="HBH867" s="399"/>
      <c r="HBI867" s="399"/>
      <c r="HBJ867" s="399"/>
      <c r="HBK867" s="399"/>
      <c r="HBL867" s="399"/>
      <c r="HBM867" s="399"/>
      <c r="HBN867" s="399"/>
      <c r="HBO867" s="399"/>
      <c r="HBP867" s="399"/>
      <c r="HBQ867" s="399"/>
      <c r="HBR867" s="399"/>
      <c r="HBS867" s="399"/>
      <c r="HBT867" s="399"/>
      <c r="HBU867" s="399"/>
      <c r="HBV867" s="399"/>
      <c r="HBW867" s="399"/>
      <c r="HBX867" s="399"/>
      <c r="HBY867" s="399"/>
      <c r="HBZ867" s="399"/>
      <c r="HCA867" s="399"/>
      <c r="HCB867" s="399"/>
      <c r="HCC867" s="399"/>
      <c r="HCD867" s="399"/>
      <c r="HCE867" s="399"/>
      <c r="HCF867" s="399"/>
      <c r="HCG867" s="399"/>
      <c r="HCH867" s="399"/>
      <c r="HCI867" s="399"/>
      <c r="HCJ867" s="399"/>
      <c r="HCK867" s="399"/>
      <c r="HCL867" s="399"/>
      <c r="HCM867" s="399"/>
      <c r="HCN867" s="399"/>
      <c r="HCO867" s="399"/>
      <c r="HCP867" s="399"/>
      <c r="HCQ867" s="399"/>
      <c r="HCR867" s="399"/>
      <c r="HCS867" s="399"/>
      <c r="HCT867" s="399"/>
      <c r="HCU867" s="399"/>
      <c r="HCV867" s="399"/>
      <c r="HCW867" s="399"/>
      <c r="HCX867" s="399"/>
      <c r="HCY867" s="399"/>
      <c r="HCZ867" s="399"/>
      <c r="HDA867" s="399"/>
      <c r="HDB867" s="399"/>
      <c r="HDC867" s="399"/>
      <c r="HDD867" s="399"/>
      <c r="HDE867" s="399"/>
      <c r="HDF867" s="399"/>
      <c r="HDG867" s="399"/>
      <c r="HDH867" s="399"/>
      <c r="HDI867" s="399"/>
      <c r="HDJ867" s="399"/>
      <c r="HDK867" s="399"/>
      <c r="HDL867" s="399"/>
      <c r="HDM867" s="399"/>
      <c r="HDN867" s="399"/>
      <c r="HDO867" s="399"/>
      <c r="HDP867" s="399"/>
      <c r="HDQ867" s="399"/>
      <c r="HDR867" s="399"/>
      <c r="HDS867" s="399"/>
      <c r="HDT867" s="399"/>
      <c r="HDU867" s="399"/>
      <c r="HDV867" s="399"/>
      <c r="HDW867" s="399"/>
      <c r="HDX867" s="399"/>
      <c r="HDY867" s="399"/>
      <c r="HDZ867" s="399"/>
      <c r="HEA867" s="399"/>
      <c r="HEB867" s="399"/>
      <c r="HEC867" s="399"/>
      <c r="HED867" s="399"/>
      <c r="HEE867" s="399"/>
      <c r="HEF867" s="399"/>
      <c r="HEG867" s="399"/>
      <c r="HEH867" s="399"/>
      <c r="HEI867" s="399"/>
      <c r="HEJ867" s="399"/>
      <c r="HEK867" s="399"/>
      <c r="HEL867" s="399"/>
      <c r="HEM867" s="399"/>
      <c r="HEN867" s="399"/>
      <c r="HEO867" s="399"/>
      <c r="HEP867" s="399"/>
      <c r="HEQ867" s="399"/>
      <c r="HER867" s="399"/>
      <c r="HES867" s="399"/>
      <c r="HET867" s="399"/>
      <c r="HEU867" s="399"/>
      <c r="HEV867" s="399"/>
      <c r="HEW867" s="399"/>
      <c r="HEX867" s="399"/>
      <c r="HEY867" s="399"/>
      <c r="HEZ867" s="399"/>
      <c r="HFA867" s="399"/>
      <c r="HFB867" s="399"/>
      <c r="HFC867" s="399"/>
      <c r="HFD867" s="399"/>
      <c r="HFE867" s="399"/>
      <c r="HFF867" s="399"/>
      <c r="HFG867" s="399"/>
      <c r="HFH867" s="399"/>
      <c r="HFI867" s="399"/>
      <c r="HFJ867" s="399"/>
      <c r="HFK867" s="399"/>
      <c r="HFL867" s="399"/>
      <c r="HFM867" s="399"/>
      <c r="HFN867" s="399"/>
      <c r="HFO867" s="399"/>
      <c r="HFP867" s="399"/>
      <c r="HFQ867" s="399"/>
      <c r="HFR867" s="399"/>
      <c r="HFS867" s="399"/>
      <c r="HFT867" s="399"/>
      <c r="HFU867" s="399"/>
      <c r="HFV867" s="399"/>
      <c r="HFW867" s="399"/>
      <c r="HFX867" s="399"/>
      <c r="HFY867" s="399"/>
      <c r="HFZ867" s="399"/>
      <c r="HGA867" s="399"/>
      <c r="HGB867" s="399"/>
      <c r="HGC867" s="399"/>
      <c r="HGD867" s="399"/>
      <c r="HGE867" s="399"/>
      <c r="HGF867" s="399"/>
      <c r="HGG867" s="399"/>
      <c r="HGH867" s="399"/>
      <c r="HGI867" s="399"/>
      <c r="HGJ867" s="399"/>
      <c r="HGK867" s="399"/>
      <c r="HGL867" s="399"/>
      <c r="HGM867" s="399"/>
      <c r="HGN867" s="399"/>
      <c r="HGO867" s="399"/>
      <c r="HGP867" s="399"/>
      <c r="HGQ867" s="399"/>
      <c r="HGR867" s="399"/>
      <c r="HGS867" s="399"/>
      <c r="HGT867" s="399"/>
      <c r="HGU867" s="399"/>
      <c r="HGV867" s="399"/>
      <c r="HGW867" s="399"/>
      <c r="HGX867" s="399"/>
      <c r="HGY867" s="399"/>
      <c r="HGZ867" s="399"/>
      <c r="HHA867" s="399"/>
      <c r="HHB867" s="399"/>
      <c r="HHC867" s="399"/>
      <c r="HHD867" s="399"/>
      <c r="HHE867" s="399"/>
      <c r="HHF867" s="399"/>
      <c r="HHG867" s="399"/>
      <c r="HHH867" s="399"/>
      <c r="HHI867" s="399"/>
      <c r="HHJ867" s="399"/>
      <c r="HHK867" s="399"/>
      <c r="HHL867" s="399"/>
      <c r="HHM867" s="399"/>
      <c r="HHN867" s="399"/>
      <c r="HHO867" s="399"/>
      <c r="HHP867" s="399"/>
      <c r="HHQ867" s="399"/>
      <c r="HHR867" s="399"/>
      <c r="HHS867" s="399"/>
      <c r="HHT867" s="399"/>
      <c r="HHU867" s="399"/>
      <c r="HHV867" s="399"/>
      <c r="HHW867" s="399"/>
      <c r="HHX867" s="399"/>
      <c r="HHY867" s="399"/>
      <c r="HHZ867" s="399"/>
      <c r="HIA867" s="399"/>
      <c r="HIB867" s="399"/>
      <c r="HIC867" s="399"/>
      <c r="HID867" s="399"/>
      <c r="HIE867" s="399"/>
      <c r="HIF867" s="399"/>
      <c r="HIG867" s="399"/>
      <c r="HIH867" s="399"/>
      <c r="HII867" s="399"/>
      <c r="HIJ867" s="399"/>
      <c r="HIK867" s="399"/>
      <c r="HIL867" s="399"/>
      <c r="HIM867" s="399"/>
      <c r="HIN867" s="399"/>
      <c r="HIO867" s="399"/>
      <c r="HIP867" s="399"/>
      <c r="HIQ867" s="399"/>
      <c r="HIR867" s="399"/>
      <c r="HIS867" s="399"/>
      <c r="HIT867" s="399"/>
      <c r="HIU867" s="399"/>
      <c r="HIV867" s="399"/>
      <c r="HIW867" s="399"/>
      <c r="HIX867" s="399"/>
      <c r="HIY867" s="399"/>
      <c r="HIZ867" s="399"/>
      <c r="HJA867" s="399"/>
      <c r="HJB867" s="399"/>
      <c r="HJC867" s="399"/>
      <c r="HJD867" s="399"/>
      <c r="HJE867" s="399"/>
      <c r="HJF867" s="399"/>
      <c r="HJG867" s="399"/>
      <c r="HJH867" s="399"/>
      <c r="HJI867" s="399"/>
      <c r="HJJ867" s="399"/>
      <c r="HJK867" s="399"/>
      <c r="HJL867" s="399"/>
      <c r="HJM867" s="399"/>
      <c r="HJN867" s="399"/>
      <c r="HJO867" s="399"/>
      <c r="HJP867" s="399"/>
      <c r="HJQ867" s="399"/>
      <c r="HJR867" s="399"/>
      <c r="HJS867" s="399"/>
      <c r="HJT867" s="399"/>
      <c r="HJU867" s="399"/>
      <c r="HJV867" s="399"/>
      <c r="HJW867" s="399"/>
      <c r="HJX867" s="399"/>
      <c r="HJY867" s="399"/>
      <c r="HJZ867" s="399"/>
      <c r="HKA867" s="399"/>
      <c r="HKB867" s="399"/>
      <c r="HKC867" s="399"/>
      <c r="HKD867" s="399"/>
      <c r="HKE867" s="399"/>
      <c r="HKF867" s="399"/>
      <c r="HKG867" s="399"/>
      <c r="HKH867" s="399"/>
      <c r="HKI867" s="399"/>
      <c r="HKJ867" s="399"/>
      <c r="HKK867" s="399"/>
      <c r="HKL867" s="399"/>
      <c r="HKM867" s="399"/>
      <c r="HKN867" s="399"/>
      <c r="HKO867" s="399"/>
      <c r="HKP867" s="399"/>
      <c r="HKQ867" s="399"/>
      <c r="HKR867" s="399"/>
      <c r="HKS867" s="399"/>
      <c r="HKT867" s="399"/>
      <c r="HKU867" s="399"/>
      <c r="HKV867" s="399"/>
      <c r="HKW867" s="399"/>
      <c r="HKX867" s="399"/>
      <c r="HKY867" s="399"/>
      <c r="HKZ867" s="399"/>
      <c r="HLA867" s="399"/>
      <c r="HLB867" s="399"/>
      <c r="HLC867" s="399"/>
      <c r="HLD867" s="399"/>
      <c r="HLE867" s="399"/>
      <c r="HLF867" s="399"/>
      <c r="HLG867" s="399"/>
      <c r="HLH867" s="399"/>
      <c r="HLI867" s="399"/>
      <c r="HLJ867" s="399"/>
      <c r="HLK867" s="399"/>
      <c r="HLL867" s="399"/>
      <c r="HLM867" s="399"/>
      <c r="HLN867" s="399"/>
      <c r="HLO867" s="399"/>
      <c r="HLP867" s="399"/>
      <c r="HLQ867" s="399"/>
      <c r="HLR867" s="399"/>
      <c r="HLS867" s="399"/>
      <c r="HLT867" s="399"/>
      <c r="HLU867" s="399"/>
      <c r="HLV867" s="399"/>
      <c r="HLW867" s="399"/>
      <c r="HLX867" s="399"/>
      <c r="HLY867" s="399"/>
      <c r="HLZ867" s="399"/>
      <c r="HMA867" s="399"/>
      <c r="HMB867" s="399"/>
      <c r="HMC867" s="399"/>
      <c r="HMD867" s="399"/>
      <c r="HME867" s="399"/>
      <c r="HMF867" s="399"/>
      <c r="HMG867" s="399"/>
      <c r="HMH867" s="399"/>
      <c r="HMI867" s="399"/>
      <c r="HMJ867" s="399"/>
      <c r="HMK867" s="399"/>
      <c r="HML867" s="399"/>
      <c r="HMM867" s="399"/>
      <c r="HMN867" s="399"/>
      <c r="HMO867" s="399"/>
      <c r="HMP867" s="399"/>
      <c r="HMQ867" s="399"/>
      <c r="HMR867" s="399"/>
      <c r="HMS867" s="399"/>
      <c r="HMT867" s="399"/>
      <c r="HMU867" s="399"/>
      <c r="HMV867" s="399"/>
      <c r="HMW867" s="399"/>
      <c r="HMX867" s="399"/>
      <c r="HMY867" s="399"/>
      <c r="HMZ867" s="399"/>
      <c r="HNA867" s="399"/>
      <c r="HNB867" s="399"/>
      <c r="HNC867" s="399"/>
      <c r="HND867" s="399"/>
      <c r="HNE867" s="399"/>
      <c r="HNF867" s="399"/>
      <c r="HNG867" s="399"/>
      <c r="HNH867" s="399"/>
      <c r="HNI867" s="399"/>
      <c r="HNJ867" s="399"/>
      <c r="HNK867" s="399"/>
      <c r="HNL867" s="399"/>
      <c r="HNM867" s="399"/>
      <c r="HNN867" s="399"/>
      <c r="HNO867" s="399"/>
      <c r="HNP867" s="399"/>
      <c r="HNQ867" s="399"/>
      <c r="HNR867" s="399"/>
      <c r="HNS867" s="399"/>
      <c r="HNT867" s="399"/>
      <c r="HNU867" s="399"/>
      <c r="HNV867" s="399"/>
      <c r="HNW867" s="399"/>
      <c r="HNX867" s="399"/>
      <c r="HNY867" s="399"/>
      <c r="HNZ867" s="399"/>
      <c r="HOA867" s="399"/>
      <c r="HOB867" s="399"/>
      <c r="HOC867" s="399"/>
      <c r="HOD867" s="399"/>
      <c r="HOE867" s="399"/>
      <c r="HOF867" s="399"/>
      <c r="HOG867" s="399"/>
      <c r="HOH867" s="399"/>
      <c r="HOI867" s="399"/>
      <c r="HOJ867" s="399"/>
      <c r="HOK867" s="399"/>
      <c r="HOL867" s="399"/>
      <c r="HOM867" s="399"/>
      <c r="HON867" s="399"/>
      <c r="HOO867" s="399"/>
      <c r="HOP867" s="399"/>
      <c r="HOQ867" s="399"/>
      <c r="HOR867" s="399"/>
      <c r="HOS867" s="399"/>
      <c r="HOT867" s="399"/>
      <c r="HOU867" s="399"/>
      <c r="HOV867" s="399"/>
      <c r="HOW867" s="399"/>
      <c r="HOX867" s="399"/>
      <c r="HOY867" s="399"/>
      <c r="HOZ867" s="399"/>
      <c r="HPA867" s="399"/>
      <c r="HPB867" s="399"/>
      <c r="HPC867" s="399"/>
      <c r="HPD867" s="399"/>
      <c r="HPE867" s="399"/>
      <c r="HPF867" s="399"/>
      <c r="HPG867" s="399"/>
      <c r="HPH867" s="399"/>
      <c r="HPI867" s="399"/>
      <c r="HPJ867" s="399"/>
      <c r="HPK867" s="399"/>
      <c r="HPL867" s="399"/>
      <c r="HPM867" s="399"/>
      <c r="HPN867" s="399"/>
      <c r="HPO867" s="399"/>
      <c r="HPP867" s="399"/>
      <c r="HPQ867" s="399"/>
      <c r="HPR867" s="399"/>
      <c r="HPS867" s="399"/>
      <c r="HPT867" s="399"/>
      <c r="HPU867" s="399"/>
      <c r="HPV867" s="399"/>
      <c r="HPW867" s="399"/>
      <c r="HPX867" s="399"/>
      <c r="HPY867" s="399"/>
      <c r="HPZ867" s="399"/>
      <c r="HQA867" s="399"/>
      <c r="HQB867" s="399"/>
      <c r="HQC867" s="399"/>
      <c r="HQD867" s="399"/>
      <c r="HQE867" s="399"/>
      <c r="HQF867" s="399"/>
      <c r="HQG867" s="399"/>
      <c r="HQH867" s="399"/>
      <c r="HQI867" s="399"/>
      <c r="HQJ867" s="399"/>
      <c r="HQK867" s="399"/>
      <c r="HQL867" s="399"/>
      <c r="HQM867" s="399"/>
      <c r="HQN867" s="399"/>
      <c r="HQO867" s="399"/>
      <c r="HQP867" s="399"/>
      <c r="HQQ867" s="399"/>
      <c r="HQR867" s="399"/>
      <c r="HQS867" s="399"/>
      <c r="HQT867" s="399"/>
      <c r="HQU867" s="399"/>
      <c r="HQV867" s="399"/>
      <c r="HQW867" s="399"/>
      <c r="HQX867" s="399"/>
      <c r="HQY867" s="399"/>
      <c r="HQZ867" s="399"/>
      <c r="HRA867" s="399"/>
      <c r="HRB867" s="399"/>
      <c r="HRC867" s="399"/>
      <c r="HRD867" s="399"/>
      <c r="HRE867" s="399"/>
      <c r="HRF867" s="399"/>
      <c r="HRG867" s="399"/>
      <c r="HRH867" s="399"/>
      <c r="HRI867" s="399"/>
      <c r="HRJ867" s="399"/>
      <c r="HRK867" s="399"/>
      <c r="HRL867" s="399"/>
      <c r="HRM867" s="399"/>
      <c r="HRN867" s="399"/>
      <c r="HRO867" s="399"/>
      <c r="HRP867" s="399"/>
      <c r="HRQ867" s="399"/>
      <c r="HRR867" s="399"/>
      <c r="HRS867" s="399"/>
      <c r="HRT867" s="399"/>
      <c r="HRU867" s="399"/>
      <c r="HRV867" s="399"/>
      <c r="HRW867" s="399"/>
      <c r="HRX867" s="399"/>
      <c r="HRY867" s="399"/>
      <c r="HRZ867" s="399"/>
      <c r="HSA867" s="399"/>
      <c r="HSB867" s="399"/>
      <c r="HSC867" s="399"/>
      <c r="HSD867" s="399"/>
      <c r="HSE867" s="399"/>
      <c r="HSF867" s="399"/>
      <c r="HSG867" s="399"/>
      <c r="HSH867" s="399"/>
      <c r="HSI867" s="399"/>
      <c r="HSJ867" s="399"/>
      <c r="HSK867" s="399"/>
      <c r="HSL867" s="399"/>
      <c r="HSM867" s="399"/>
      <c r="HSN867" s="399"/>
      <c r="HSO867" s="399"/>
      <c r="HSP867" s="399"/>
      <c r="HSQ867" s="399"/>
      <c r="HSR867" s="399"/>
      <c r="HSS867" s="399"/>
      <c r="HST867" s="399"/>
      <c r="HSU867" s="399"/>
      <c r="HSV867" s="399"/>
      <c r="HSW867" s="399"/>
      <c r="HSX867" s="399"/>
      <c r="HSY867" s="399"/>
      <c r="HSZ867" s="399"/>
      <c r="HTA867" s="399"/>
      <c r="HTB867" s="399"/>
      <c r="HTC867" s="399"/>
      <c r="HTD867" s="399"/>
      <c r="HTE867" s="399"/>
      <c r="HTF867" s="399"/>
      <c r="HTG867" s="399"/>
      <c r="HTH867" s="399"/>
      <c r="HTI867" s="399"/>
      <c r="HTJ867" s="399"/>
      <c r="HTK867" s="399"/>
      <c r="HTL867" s="399"/>
      <c r="HTM867" s="399"/>
      <c r="HTN867" s="399"/>
      <c r="HTO867" s="399"/>
      <c r="HTP867" s="399"/>
      <c r="HTQ867" s="399"/>
      <c r="HTR867" s="399"/>
      <c r="HTS867" s="399"/>
      <c r="HTT867" s="399"/>
      <c r="HTU867" s="399"/>
      <c r="HTV867" s="399"/>
      <c r="HTW867" s="399"/>
      <c r="HTX867" s="399"/>
      <c r="HTY867" s="399"/>
      <c r="HTZ867" s="399"/>
      <c r="HUA867" s="399"/>
      <c r="HUB867" s="399"/>
      <c r="HUC867" s="399"/>
      <c r="HUD867" s="399"/>
      <c r="HUE867" s="399"/>
      <c r="HUF867" s="399"/>
      <c r="HUG867" s="399"/>
      <c r="HUH867" s="399"/>
      <c r="HUI867" s="399"/>
      <c r="HUJ867" s="399"/>
      <c r="HUK867" s="399"/>
      <c r="HUL867" s="399"/>
      <c r="HUM867" s="399"/>
      <c r="HUN867" s="399"/>
      <c r="HUO867" s="399"/>
      <c r="HUP867" s="399"/>
      <c r="HUQ867" s="399"/>
      <c r="HUR867" s="399"/>
      <c r="HUS867" s="399"/>
      <c r="HUT867" s="399"/>
      <c r="HUU867" s="399"/>
      <c r="HUV867" s="399"/>
      <c r="HUW867" s="399"/>
      <c r="HUX867" s="399"/>
      <c r="HUY867" s="399"/>
      <c r="HUZ867" s="399"/>
      <c r="HVA867" s="399"/>
      <c r="HVB867" s="399"/>
      <c r="HVC867" s="399"/>
      <c r="HVD867" s="399"/>
      <c r="HVE867" s="399"/>
      <c r="HVF867" s="399"/>
      <c r="HVG867" s="399"/>
      <c r="HVH867" s="399"/>
      <c r="HVI867" s="399"/>
      <c r="HVJ867" s="399"/>
      <c r="HVK867" s="399"/>
      <c r="HVL867" s="399"/>
      <c r="HVM867" s="399"/>
      <c r="HVN867" s="399"/>
      <c r="HVO867" s="399"/>
      <c r="HVP867" s="399"/>
      <c r="HVQ867" s="399"/>
      <c r="HVR867" s="399"/>
      <c r="HVS867" s="399"/>
      <c r="HVT867" s="399"/>
      <c r="HVU867" s="399"/>
      <c r="HVV867" s="399"/>
      <c r="HVW867" s="399"/>
      <c r="HVX867" s="399"/>
      <c r="HVY867" s="399"/>
      <c r="HVZ867" s="399"/>
      <c r="HWA867" s="399"/>
      <c r="HWB867" s="399"/>
      <c r="HWC867" s="399"/>
      <c r="HWD867" s="399"/>
      <c r="HWE867" s="399"/>
      <c r="HWF867" s="399"/>
      <c r="HWG867" s="399"/>
      <c r="HWH867" s="399"/>
      <c r="HWI867" s="399"/>
      <c r="HWJ867" s="399"/>
      <c r="HWK867" s="399"/>
      <c r="HWL867" s="399"/>
      <c r="HWM867" s="399"/>
      <c r="HWN867" s="399"/>
      <c r="HWO867" s="399"/>
      <c r="HWP867" s="399"/>
      <c r="HWQ867" s="399"/>
      <c r="HWR867" s="399"/>
      <c r="HWS867" s="399"/>
      <c r="HWT867" s="399"/>
      <c r="HWU867" s="399"/>
      <c r="HWV867" s="399"/>
      <c r="HWW867" s="399"/>
      <c r="HWX867" s="399"/>
      <c r="HWY867" s="399"/>
      <c r="HWZ867" s="399"/>
      <c r="HXA867" s="399"/>
      <c r="HXB867" s="399"/>
      <c r="HXC867" s="399"/>
      <c r="HXD867" s="399"/>
      <c r="HXE867" s="399"/>
      <c r="HXF867" s="399"/>
      <c r="HXG867" s="399"/>
      <c r="HXH867" s="399"/>
      <c r="HXI867" s="399"/>
      <c r="HXJ867" s="399"/>
      <c r="HXK867" s="399"/>
      <c r="HXL867" s="399"/>
      <c r="HXM867" s="399"/>
      <c r="HXN867" s="399"/>
      <c r="HXO867" s="399"/>
      <c r="HXP867" s="399"/>
      <c r="HXQ867" s="399"/>
      <c r="HXR867" s="399"/>
      <c r="HXS867" s="399"/>
      <c r="HXT867" s="399"/>
      <c r="HXU867" s="399"/>
      <c r="HXV867" s="399"/>
      <c r="HXW867" s="399"/>
      <c r="HXX867" s="399"/>
      <c r="HXY867" s="399"/>
      <c r="HXZ867" s="399"/>
      <c r="HYA867" s="399"/>
      <c r="HYB867" s="399"/>
      <c r="HYC867" s="399"/>
      <c r="HYD867" s="399"/>
      <c r="HYE867" s="399"/>
      <c r="HYF867" s="399"/>
      <c r="HYG867" s="399"/>
      <c r="HYH867" s="399"/>
      <c r="HYI867" s="399"/>
      <c r="HYJ867" s="399"/>
      <c r="HYK867" s="399"/>
      <c r="HYL867" s="399"/>
      <c r="HYM867" s="399"/>
      <c r="HYN867" s="399"/>
      <c r="HYO867" s="399"/>
      <c r="HYP867" s="399"/>
      <c r="HYQ867" s="399"/>
      <c r="HYR867" s="399"/>
      <c r="HYS867" s="399"/>
      <c r="HYT867" s="399"/>
      <c r="HYU867" s="399"/>
      <c r="HYV867" s="399"/>
      <c r="HYW867" s="399"/>
      <c r="HYX867" s="399"/>
      <c r="HYY867" s="399"/>
      <c r="HYZ867" s="399"/>
      <c r="HZA867" s="399"/>
      <c r="HZB867" s="399"/>
      <c r="HZC867" s="399"/>
      <c r="HZD867" s="399"/>
      <c r="HZE867" s="399"/>
      <c r="HZF867" s="399"/>
      <c r="HZG867" s="399"/>
      <c r="HZH867" s="399"/>
      <c r="HZI867" s="399"/>
      <c r="HZJ867" s="399"/>
      <c r="HZK867" s="399"/>
      <c r="HZL867" s="399"/>
      <c r="HZM867" s="399"/>
      <c r="HZN867" s="399"/>
      <c r="HZO867" s="399"/>
      <c r="HZP867" s="399"/>
      <c r="HZQ867" s="399"/>
      <c r="HZR867" s="399"/>
      <c r="HZS867" s="399"/>
      <c r="HZT867" s="399"/>
      <c r="HZU867" s="399"/>
      <c r="HZV867" s="399"/>
      <c r="HZW867" s="399"/>
      <c r="HZX867" s="399"/>
      <c r="HZY867" s="399"/>
      <c r="HZZ867" s="399"/>
      <c r="IAA867" s="399"/>
      <c r="IAB867" s="399"/>
      <c r="IAC867" s="399"/>
      <c r="IAD867" s="399"/>
      <c r="IAE867" s="399"/>
      <c r="IAF867" s="399"/>
      <c r="IAG867" s="399"/>
      <c r="IAH867" s="399"/>
      <c r="IAI867" s="399"/>
      <c r="IAJ867" s="399"/>
      <c r="IAK867" s="399"/>
      <c r="IAL867" s="399"/>
      <c r="IAM867" s="399"/>
      <c r="IAN867" s="399"/>
      <c r="IAO867" s="399"/>
      <c r="IAP867" s="399"/>
      <c r="IAQ867" s="399"/>
      <c r="IAR867" s="399"/>
      <c r="IAS867" s="399"/>
      <c r="IAT867" s="399"/>
      <c r="IAU867" s="399"/>
      <c r="IAV867" s="399"/>
      <c r="IAW867" s="399"/>
      <c r="IAX867" s="399"/>
      <c r="IAY867" s="399"/>
      <c r="IAZ867" s="399"/>
      <c r="IBA867" s="399"/>
      <c r="IBB867" s="399"/>
      <c r="IBC867" s="399"/>
      <c r="IBD867" s="399"/>
      <c r="IBE867" s="399"/>
      <c r="IBF867" s="399"/>
      <c r="IBG867" s="399"/>
      <c r="IBH867" s="399"/>
      <c r="IBI867" s="399"/>
      <c r="IBJ867" s="399"/>
      <c r="IBK867" s="399"/>
      <c r="IBL867" s="399"/>
      <c r="IBM867" s="399"/>
      <c r="IBN867" s="399"/>
      <c r="IBO867" s="399"/>
      <c r="IBP867" s="399"/>
      <c r="IBQ867" s="399"/>
      <c r="IBR867" s="399"/>
      <c r="IBS867" s="399"/>
      <c r="IBT867" s="399"/>
      <c r="IBU867" s="399"/>
      <c r="IBV867" s="399"/>
      <c r="IBW867" s="399"/>
      <c r="IBX867" s="399"/>
      <c r="IBY867" s="399"/>
      <c r="IBZ867" s="399"/>
      <c r="ICA867" s="399"/>
      <c r="ICB867" s="399"/>
      <c r="ICC867" s="399"/>
      <c r="ICD867" s="399"/>
      <c r="ICE867" s="399"/>
      <c r="ICF867" s="399"/>
      <c r="ICG867" s="399"/>
      <c r="ICH867" s="399"/>
      <c r="ICI867" s="399"/>
      <c r="ICJ867" s="399"/>
      <c r="ICK867" s="399"/>
      <c r="ICL867" s="399"/>
      <c r="ICM867" s="399"/>
      <c r="ICN867" s="399"/>
      <c r="ICO867" s="399"/>
      <c r="ICP867" s="399"/>
      <c r="ICQ867" s="399"/>
      <c r="ICR867" s="399"/>
      <c r="ICS867" s="399"/>
      <c r="ICT867" s="399"/>
      <c r="ICU867" s="399"/>
      <c r="ICV867" s="399"/>
      <c r="ICW867" s="399"/>
      <c r="ICX867" s="399"/>
      <c r="ICY867" s="399"/>
      <c r="ICZ867" s="399"/>
      <c r="IDA867" s="399"/>
      <c r="IDB867" s="399"/>
      <c r="IDC867" s="399"/>
      <c r="IDD867" s="399"/>
      <c r="IDE867" s="399"/>
      <c r="IDF867" s="399"/>
      <c r="IDG867" s="399"/>
      <c r="IDH867" s="399"/>
      <c r="IDI867" s="399"/>
      <c r="IDJ867" s="399"/>
      <c r="IDK867" s="399"/>
      <c r="IDL867" s="399"/>
      <c r="IDM867" s="399"/>
      <c r="IDN867" s="399"/>
      <c r="IDO867" s="399"/>
      <c r="IDP867" s="399"/>
      <c r="IDQ867" s="399"/>
      <c r="IDR867" s="399"/>
      <c r="IDS867" s="399"/>
      <c r="IDT867" s="399"/>
      <c r="IDU867" s="399"/>
      <c r="IDV867" s="399"/>
      <c r="IDW867" s="399"/>
      <c r="IDX867" s="399"/>
      <c r="IDY867" s="399"/>
      <c r="IDZ867" s="399"/>
      <c r="IEA867" s="399"/>
      <c r="IEB867" s="399"/>
      <c r="IEC867" s="399"/>
      <c r="IED867" s="399"/>
      <c r="IEE867" s="399"/>
      <c r="IEF867" s="399"/>
      <c r="IEG867" s="399"/>
      <c r="IEH867" s="399"/>
      <c r="IEI867" s="399"/>
      <c r="IEJ867" s="399"/>
      <c r="IEK867" s="399"/>
      <c r="IEL867" s="399"/>
      <c r="IEM867" s="399"/>
      <c r="IEN867" s="399"/>
      <c r="IEO867" s="399"/>
      <c r="IEP867" s="399"/>
      <c r="IEQ867" s="399"/>
      <c r="IER867" s="399"/>
      <c r="IES867" s="399"/>
      <c r="IET867" s="399"/>
      <c r="IEU867" s="399"/>
      <c r="IEV867" s="399"/>
      <c r="IEW867" s="399"/>
      <c r="IEX867" s="399"/>
      <c r="IEY867" s="399"/>
      <c r="IEZ867" s="399"/>
      <c r="IFA867" s="399"/>
      <c r="IFB867" s="399"/>
      <c r="IFC867" s="399"/>
      <c r="IFD867" s="399"/>
      <c r="IFE867" s="399"/>
      <c r="IFF867" s="399"/>
      <c r="IFG867" s="399"/>
      <c r="IFH867" s="399"/>
      <c r="IFI867" s="399"/>
      <c r="IFJ867" s="399"/>
      <c r="IFK867" s="399"/>
      <c r="IFL867" s="399"/>
      <c r="IFM867" s="399"/>
      <c r="IFN867" s="399"/>
      <c r="IFO867" s="399"/>
      <c r="IFP867" s="399"/>
      <c r="IFQ867" s="399"/>
      <c r="IFR867" s="399"/>
      <c r="IFS867" s="399"/>
      <c r="IFT867" s="399"/>
      <c r="IFU867" s="399"/>
      <c r="IFV867" s="399"/>
      <c r="IFW867" s="399"/>
      <c r="IFX867" s="399"/>
      <c r="IFY867" s="399"/>
      <c r="IFZ867" s="399"/>
      <c r="IGA867" s="399"/>
      <c r="IGB867" s="399"/>
      <c r="IGC867" s="399"/>
      <c r="IGD867" s="399"/>
      <c r="IGE867" s="399"/>
      <c r="IGF867" s="399"/>
      <c r="IGG867" s="399"/>
      <c r="IGH867" s="399"/>
      <c r="IGI867" s="399"/>
      <c r="IGJ867" s="399"/>
      <c r="IGK867" s="399"/>
      <c r="IGL867" s="399"/>
      <c r="IGM867" s="399"/>
      <c r="IGN867" s="399"/>
      <c r="IGO867" s="399"/>
      <c r="IGP867" s="399"/>
      <c r="IGQ867" s="399"/>
      <c r="IGR867" s="399"/>
      <c r="IGS867" s="399"/>
      <c r="IGT867" s="399"/>
      <c r="IGU867" s="399"/>
      <c r="IGV867" s="399"/>
      <c r="IGW867" s="399"/>
      <c r="IGX867" s="399"/>
      <c r="IGY867" s="399"/>
      <c r="IGZ867" s="399"/>
      <c r="IHA867" s="399"/>
      <c r="IHB867" s="399"/>
      <c r="IHC867" s="399"/>
      <c r="IHD867" s="399"/>
      <c r="IHE867" s="399"/>
      <c r="IHF867" s="399"/>
      <c r="IHG867" s="399"/>
      <c r="IHH867" s="399"/>
      <c r="IHI867" s="399"/>
      <c r="IHJ867" s="399"/>
      <c r="IHK867" s="399"/>
      <c r="IHL867" s="399"/>
      <c r="IHM867" s="399"/>
      <c r="IHN867" s="399"/>
      <c r="IHO867" s="399"/>
      <c r="IHP867" s="399"/>
      <c r="IHQ867" s="399"/>
      <c r="IHR867" s="399"/>
      <c r="IHS867" s="399"/>
      <c r="IHT867" s="399"/>
      <c r="IHU867" s="399"/>
      <c r="IHV867" s="399"/>
      <c r="IHW867" s="399"/>
      <c r="IHX867" s="399"/>
      <c r="IHY867" s="399"/>
      <c r="IHZ867" s="399"/>
      <c r="IIA867" s="399"/>
      <c r="IIB867" s="399"/>
      <c r="IIC867" s="399"/>
      <c r="IID867" s="399"/>
      <c r="IIE867" s="399"/>
      <c r="IIF867" s="399"/>
      <c r="IIG867" s="399"/>
      <c r="IIH867" s="399"/>
      <c r="III867" s="399"/>
      <c r="IIJ867" s="399"/>
      <c r="IIK867" s="399"/>
      <c r="IIL867" s="399"/>
      <c r="IIM867" s="399"/>
      <c r="IIN867" s="399"/>
      <c r="IIO867" s="399"/>
      <c r="IIP867" s="399"/>
      <c r="IIQ867" s="399"/>
      <c r="IIR867" s="399"/>
      <c r="IIS867" s="399"/>
      <c r="IIT867" s="399"/>
      <c r="IIU867" s="399"/>
      <c r="IIV867" s="399"/>
      <c r="IIW867" s="399"/>
      <c r="IIX867" s="399"/>
      <c r="IIY867" s="399"/>
      <c r="IIZ867" s="399"/>
      <c r="IJA867" s="399"/>
      <c r="IJB867" s="399"/>
      <c r="IJC867" s="399"/>
      <c r="IJD867" s="399"/>
      <c r="IJE867" s="399"/>
      <c r="IJF867" s="399"/>
      <c r="IJG867" s="399"/>
      <c r="IJH867" s="399"/>
      <c r="IJI867" s="399"/>
      <c r="IJJ867" s="399"/>
      <c r="IJK867" s="399"/>
      <c r="IJL867" s="399"/>
      <c r="IJM867" s="399"/>
      <c r="IJN867" s="399"/>
      <c r="IJO867" s="399"/>
      <c r="IJP867" s="399"/>
      <c r="IJQ867" s="399"/>
      <c r="IJR867" s="399"/>
      <c r="IJS867" s="399"/>
      <c r="IJT867" s="399"/>
      <c r="IJU867" s="399"/>
      <c r="IJV867" s="399"/>
      <c r="IJW867" s="399"/>
      <c r="IJX867" s="399"/>
      <c r="IJY867" s="399"/>
      <c r="IJZ867" s="399"/>
      <c r="IKA867" s="399"/>
      <c r="IKB867" s="399"/>
      <c r="IKC867" s="399"/>
      <c r="IKD867" s="399"/>
      <c r="IKE867" s="399"/>
      <c r="IKF867" s="399"/>
      <c r="IKG867" s="399"/>
      <c r="IKH867" s="399"/>
      <c r="IKI867" s="399"/>
      <c r="IKJ867" s="399"/>
      <c r="IKK867" s="399"/>
      <c r="IKL867" s="399"/>
      <c r="IKM867" s="399"/>
      <c r="IKN867" s="399"/>
      <c r="IKO867" s="399"/>
      <c r="IKP867" s="399"/>
      <c r="IKQ867" s="399"/>
      <c r="IKR867" s="399"/>
      <c r="IKS867" s="399"/>
      <c r="IKT867" s="399"/>
      <c r="IKU867" s="399"/>
      <c r="IKV867" s="399"/>
      <c r="IKW867" s="399"/>
      <c r="IKX867" s="399"/>
      <c r="IKY867" s="399"/>
      <c r="IKZ867" s="399"/>
      <c r="ILA867" s="399"/>
      <c r="ILB867" s="399"/>
      <c r="ILC867" s="399"/>
      <c r="ILD867" s="399"/>
      <c r="ILE867" s="399"/>
      <c r="ILF867" s="399"/>
      <c r="ILG867" s="399"/>
      <c r="ILH867" s="399"/>
      <c r="ILI867" s="399"/>
      <c r="ILJ867" s="399"/>
      <c r="ILK867" s="399"/>
      <c r="ILL867" s="399"/>
      <c r="ILM867" s="399"/>
      <c r="ILN867" s="399"/>
      <c r="ILO867" s="399"/>
      <c r="ILP867" s="399"/>
      <c r="ILQ867" s="399"/>
      <c r="ILR867" s="399"/>
      <c r="ILS867" s="399"/>
      <c r="ILT867" s="399"/>
      <c r="ILU867" s="399"/>
      <c r="ILV867" s="399"/>
      <c r="ILW867" s="399"/>
      <c r="ILX867" s="399"/>
      <c r="ILY867" s="399"/>
      <c r="ILZ867" s="399"/>
      <c r="IMA867" s="399"/>
      <c r="IMB867" s="399"/>
      <c r="IMC867" s="399"/>
      <c r="IMD867" s="399"/>
      <c r="IME867" s="399"/>
      <c r="IMF867" s="399"/>
      <c r="IMG867" s="399"/>
      <c r="IMH867" s="399"/>
      <c r="IMI867" s="399"/>
      <c r="IMJ867" s="399"/>
      <c r="IMK867" s="399"/>
      <c r="IML867" s="399"/>
      <c r="IMM867" s="399"/>
      <c r="IMN867" s="399"/>
      <c r="IMO867" s="399"/>
      <c r="IMP867" s="399"/>
      <c r="IMQ867" s="399"/>
      <c r="IMR867" s="399"/>
      <c r="IMS867" s="399"/>
      <c r="IMT867" s="399"/>
      <c r="IMU867" s="399"/>
      <c r="IMV867" s="399"/>
      <c r="IMW867" s="399"/>
      <c r="IMX867" s="399"/>
      <c r="IMY867" s="399"/>
      <c r="IMZ867" s="399"/>
      <c r="INA867" s="399"/>
      <c r="INB867" s="399"/>
      <c r="INC867" s="399"/>
      <c r="IND867" s="399"/>
      <c r="INE867" s="399"/>
      <c r="INF867" s="399"/>
      <c r="ING867" s="399"/>
      <c r="INH867" s="399"/>
      <c r="INI867" s="399"/>
      <c r="INJ867" s="399"/>
      <c r="INK867" s="399"/>
      <c r="INL867" s="399"/>
      <c r="INM867" s="399"/>
      <c r="INN867" s="399"/>
      <c r="INO867" s="399"/>
      <c r="INP867" s="399"/>
      <c r="INQ867" s="399"/>
      <c r="INR867" s="399"/>
      <c r="INS867" s="399"/>
      <c r="INT867" s="399"/>
      <c r="INU867" s="399"/>
      <c r="INV867" s="399"/>
      <c r="INW867" s="399"/>
      <c r="INX867" s="399"/>
      <c r="INY867" s="399"/>
      <c r="INZ867" s="399"/>
      <c r="IOA867" s="399"/>
      <c r="IOB867" s="399"/>
      <c r="IOC867" s="399"/>
      <c r="IOD867" s="399"/>
      <c r="IOE867" s="399"/>
      <c r="IOF867" s="399"/>
      <c r="IOG867" s="399"/>
      <c r="IOH867" s="399"/>
      <c r="IOI867" s="399"/>
      <c r="IOJ867" s="399"/>
      <c r="IOK867" s="399"/>
      <c r="IOL867" s="399"/>
      <c r="IOM867" s="399"/>
      <c r="ION867" s="399"/>
      <c r="IOO867" s="399"/>
      <c r="IOP867" s="399"/>
      <c r="IOQ867" s="399"/>
      <c r="IOR867" s="399"/>
      <c r="IOS867" s="399"/>
      <c r="IOT867" s="399"/>
      <c r="IOU867" s="399"/>
      <c r="IOV867" s="399"/>
      <c r="IOW867" s="399"/>
      <c r="IOX867" s="399"/>
      <c r="IOY867" s="399"/>
      <c r="IOZ867" s="399"/>
      <c r="IPA867" s="399"/>
      <c r="IPB867" s="399"/>
      <c r="IPC867" s="399"/>
      <c r="IPD867" s="399"/>
      <c r="IPE867" s="399"/>
      <c r="IPF867" s="399"/>
      <c r="IPG867" s="399"/>
      <c r="IPH867" s="399"/>
      <c r="IPI867" s="399"/>
      <c r="IPJ867" s="399"/>
      <c r="IPK867" s="399"/>
      <c r="IPL867" s="399"/>
      <c r="IPM867" s="399"/>
      <c r="IPN867" s="399"/>
      <c r="IPO867" s="399"/>
      <c r="IPP867" s="399"/>
      <c r="IPQ867" s="399"/>
      <c r="IPR867" s="399"/>
      <c r="IPS867" s="399"/>
      <c r="IPT867" s="399"/>
      <c r="IPU867" s="399"/>
      <c r="IPV867" s="399"/>
      <c r="IPW867" s="399"/>
      <c r="IPX867" s="399"/>
      <c r="IPY867" s="399"/>
      <c r="IPZ867" s="399"/>
      <c r="IQA867" s="399"/>
      <c r="IQB867" s="399"/>
      <c r="IQC867" s="399"/>
      <c r="IQD867" s="399"/>
      <c r="IQE867" s="399"/>
      <c r="IQF867" s="399"/>
      <c r="IQG867" s="399"/>
      <c r="IQH867" s="399"/>
      <c r="IQI867" s="399"/>
      <c r="IQJ867" s="399"/>
      <c r="IQK867" s="399"/>
      <c r="IQL867" s="399"/>
      <c r="IQM867" s="399"/>
      <c r="IQN867" s="399"/>
      <c r="IQO867" s="399"/>
      <c r="IQP867" s="399"/>
      <c r="IQQ867" s="399"/>
      <c r="IQR867" s="399"/>
      <c r="IQS867" s="399"/>
      <c r="IQT867" s="399"/>
      <c r="IQU867" s="399"/>
      <c r="IQV867" s="399"/>
      <c r="IQW867" s="399"/>
      <c r="IQX867" s="399"/>
      <c r="IQY867" s="399"/>
      <c r="IQZ867" s="399"/>
      <c r="IRA867" s="399"/>
      <c r="IRB867" s="399"/>
      <c r="IRC867" s="399"/>
      <c r="IRD867" s="399"/>
      <c r="IRE867" s="399"/>
      <c r="IRF867" s="399"/>
      <c r="IRG867" s="399"/>
      <c r="IRH867" s="399"/>
      <c r="IRI867" s="399"/>
      <c r="IRJ867" s="399"/>
      <c r="IRK867" s="399"/>
      <c r="IRL867" s="399"/>
      <c r="IRM867" s="399"/>
      <c r="IRN867" s="399"/>
      <c r="IRO867" s="399"/>
      <c r="IRP867" s="399"/>
      <c r="IRQ867" s="399"/>
      <c r="IRR867" s="399"/>
      <c r="IRS867" s="399"/>
      <c r="IRT867" s="399"/>
      <c r="IRU867" s="399"/>
      <c r="IRV867" s="399"/>
      <c r="IRW867" s="399"/>
      <c r="IRX867" s="399"/>
      <c r="IRY867" s="399"/>
      <c r="IRZ867" s="399"/>
      <c r="ISA867" s="399"/>
      <c r="ISB867" s="399"/>
      <c r="ISC867" s="399"/>
      <c r="ISD867" s="399"/>
      <c r="ISE867" s="399"/>
      <c r="ISF867" s="399"/>
      <c r="ISG867" s="399"/>
      <c r="ISH867" s="399"/>
      <c r="ISI867" s="399"/>
      <c r="ISJ867" s="399"/>
      <c r="ISK867" s="399"/>
      <c r="ISL867" s="399"/>
      <c r="ISM867" s="399"/>
      <c r="ISN867" s="399"/>
      <c r="ISO867" s="399"/>
      <c r="ISP867" s="399"/>
      <c r="ISQ867" s="399"/>
      <c r="ISR867" s="399"/>
      <c r="ISS867" s="399"/>
      <c r="IST867" s="399"/>
      <c r="ISU867" s="399"/>
      <c r="ISV867" s="399"/>
      <c r="ISW867" s="399"/>
      <c r="ISX867" s="399"/>
      <c r="ISY867" s="399"/>
      <c r="ISZ867" s="399"/>
      <c r="ITA867" s="399"/>
      <c r="ITB867" s="399"/>
      <c r="ITC867" s="399"/>
      <c r="ITD867" s="399"/>
      <c r="ITE867" s="399"/>
      <c r="ITF867" s="399"/>
      <c r="ITG867" s="399"/>
      <c r="ITH867" s="399"/>
      <c r="ITI867" s="399"/>
      <c r="ITJ867" s="399"/>
      <c r="ITK867" s="399"/>
      <c r="ITL867" s="399"/>
      <c r="ITM867" s="399"/>
      <c r="ITN867" s="399"/>
      <c r="ITO867" s="399"/>
      <c r="ITP867" s="399"/>
      <c r="ITQ867" s="399"/>
      <c r="ITR867" s="399"/>
      <c r="ITS867" s="399"/>
      <c r="ITT867" s="399"/>
      <c r="ITU867" s="399"/>
      <c r="ITV867" s="399"/>
      <c r="ITW867" s="399"/>
      <c r="ITX867" s="399"/>
      <c r="ITY867" s="399"/>
      <c r="ITZ867" s="399"/>
      <c r="IUA867" s="399"/>
      <c r="IUB867" s="399"/>
      <c r="IUC867" s="399"/>
      <c r="IUD867" s="399"/>
      <c r="IUE867" s="399"/>
      <c r="IUF867" s="399"/>
      <c r="IUG867" s="399"/>
      <c r="IUH867" s="399"/>
      <c r="IUI867" s="399"/>
      <c r="IUJ867" s="399"/>
      <c r="IUK867" s="399"/>
      <c r="IUL867" s="399"/>
      <c r="IUM867" s="399"/>
      <c r="IUN867" s="399"/>
      <c r="IUO867" s="399"/>
      <c r="IUP867" s="399"/>
      <c r="IUQ867" s="399"/>
      <c r="IUR867" s="399"/>
      <c r="IUS867" s="399"/>
      <c r="IUT867" s="399"/>
      <c r="IUU867" s="399"/>
      <c r="IUV867" s="399"/>
      <c r="IUW867" s="399"/>
      <c r="IUX867" s="399"/>
      <c r="IUY867" s="399"/>
      <c r="IUZ867" s="399"/>
      <c r="IVA867" s="399"/>
      <c r="IVB867" s="399"/>
      <c r="IVC867" s="399"/>
      <c r="IVD867" s="399"/>
      <c r="IVE867" s="399"/>
      <c r="IVF867" s="399"/>
      <c r="IVG867" s="399"/>
      <c r="IVH867" s="399"/>
      <c r="IVI867" s="399"/>
      <c r="IVJ867" s="399"/>
      <c r="IVK867" s="399"/>
      <c r="IVL867" s="399"/>
      <c r="IVM867" s="399"/>
      <c r="IVN867" s="399"/>
      <c r="IVO867" s="399"/>
      <c r="IVP867" s="399"/>
      <c r="IVQ867" s="399"/>
      <c r="IVR867" s="399"/>
      <c r="IVS867" s="399"/>
      <c r="IVT867" s="399"/>
      <c r="IVU867" s="399"/>
      <c r="IVV867" s="399"/>
      <c r="IVW867" s="399"/>
      <c r="IVX867" s="399"/>
      <c r="IVY867" s="399"/>
      <c r="IVZ867" s="399"/>
      <c r="IWA867" s="399"/>
      <c r="IWB867" s="399"/>
      <c r="IWC867" s="399"/>
      <c r="IWD867" s="399"/>
      <c r="IWE867" s="399"/>
      <c r="IWF867" s="399"/>
      <c r="IWG867" s="399"/>
      <c r="IWH867" s="399"/>
      <c r="IWI867" s="399"/>
      <c r="IWJ867" s="399"/>
      <c r="IWK867" s="399"/>
      <c r="IWL867" s="399"/>
      <c r="IWM867" s="399"/>
      <c r="IWN867" s="399"/>
      <c r="IWO867" s="399"/>
      <c r="IWP867" s="399"/>
      <c r="IWQ867" s="399"/>
      <c r="IWR867" s="399"/>
      <c r="IWS867" s="399"/>
      <c r="IWT867" s="399"/>
      <c r="IWU867" s="399"/>
      <c r="IWV867" s="399"/>
      <c r="IWW867" s="399"/>
      <c r="IWX867" s="399"/>
      <c r="IWY867" s="399"/>
      <c r="IWZ867" s="399"/>
      <c r="IXA867" s="399"/>
      <c r="IXB867" s="399"/>
      <c r="IXC867" s="399"/>
      <c r="IXD867" s="399"/>
      <c r="IXE867" s="399"/>
      <c r="IXF867" s="399"/>
      <c r="IXG867" s="399"/>
      <c r="IXH867" s="399"/>
      <c r="IXI867" s="399"/>
      <c r="IXJ867" s="399"/>
      <c r="IXK867" s="399"/>
      <c r="IXL867" s="399"/>
      <c r="IXM867" s="399"/>
      <c r="IXN867" s="399"/>
      <c r="IXO867" s="399"/>
      <c r="IXP867" s="399"/>
      <c r="IXQ867" s="399"/>
      <c r="IXR867" s="399"/>
      <c r="IXS867" s="399"/>
      <c r="IXT867" s="399"/>
      <c r="IXU867" s="399"/>
      <c r="IXV867" s="399"/>
      <c r="IXW867" s="399"/>
      <c r="IXX867" s="399"/>
      <c r="IXY867" s="399"/>
      <c r="IXZ867" s="399"/>
      <c r="IYA867" s="399"/>
      <c r="IYB867" s="399"/>
      <c r="IYC867" s="399"/>
      <c r="IYD867" s="399"/>
      <c r="IYE867" s="399"/>
      <c r="IYF867" s="399"/>
      <c r="IYG867" s="399"/>
      <c r="IYH867" s="399"/>
      <c r="IYI867" s="399"/>
      <c r="IYJ867" s="399"/>
      <c r="IYK867" s="399"/>
      <c r="IYL867" s="399"/>
      <c r="IYM867" s="399"/>
      <c r="IYN867" s="399"/>
      <c r="IYO867" s="399"/>
      <c r="IYP867" s="399"/>
      <c r="IYQ867" s="399"/>
      <c r="IYR867" s="399"/>
      <c r="IYS867" s="399"/>
      <c r="IYT867" s="399"/>
      <c r="IYU867" s="399"/>
      <c r="IYV867" s="399"/>
      <c r="IYW867" s="399"/>
      <c r="IYX867" s="399"/>
      <c r="IYY867" s="399"/>
      <c r="IYZ867" s="399"/>
      <c r="IZA867" s="399"/>
      <c r="IZB867" s="399"/>
      <c r="IZC867" s="399"/>
      <c r="IZD867" s="399"/>
      <c r="IZE867" s="399"/>
      <c r="IZF867" s="399"/>
      <c r="IZG867" s="399"/>
      <c r="IZH867" s="399"/>
      <c r="IZI867" s="399"/>
      <c r="IZJ867" s="399"/>
      <c r="IZK867" s="399"/>
      <c r="IZL867" s="399"/>
      <c r="IZM867" s="399"/>
      <c r="IZN867" s="399"/>
      <c r="IZO867" s="399"/>
      <c r="IZP867" s="399"/>
      <c r="IZQ867" s="399"/>
      <c r="IZR867" s="399"/>
      <c r="IZS867" s="399"/>
      <c r="IZT867" s="399"/>
      <c r="IZU867" s="399"/>
      <c r="IZV867" s="399"/>
      <c r="IZW867" s="399"/>
      <c r="IZX867" s="399"/>
      <c r="IZY867" s="399"/>
      <c r="IZZ867" s="399"/>
      <c r="JAA867" s="399"/>
      <c r="JAB867" s="399"/>
      <c r="JAC867" s="399"/>
      <c r="JAD867" s="399"/>
      <c r="JAE867" s="399"/>
      <c r="JAF867" s="399"/>
      <c r="JAG867" s="399"/>
      <c r="JAH867" s="399"/>
      <c r="JAI867" s="399"/>
      <c r="JAJ867" s="399"/>
      <c r="JAK867" s="399"/>
      <c r="JAL867" s="399"/>
      <c r="JAM867" s="399"/>
      <c r="JAN867" s="399"/>
      <c r="JAO867" s="399"/>
      <c r="JAP867" s="399"/>
      <c r="JAQ867" s="399"/>
      <c r="JAR867" s="399"/>
      <c r="JAS867" s="399"/>
      <c r="JAT867" s="399"/>
      <c r="JAU867" s="399"/>
      <c r="JAV867" s="399"/>
      <c r="JAW867" s="399"/>
      <c r="JAX867" s="399"/>
      <c r="JAY867" s="399"/>
      <c r="JAZ867" s="399"/>
      <c r="JBA867" s="399"/>
      <c r="JBB867" s="399"/>
      <c r="JBC867" s="399"/>
      <c r="JBD867" s="399"/>
      <c r="JBE867" s="399"/>
      <c r="JBF867" s="399"/>
      <c r="JBG867" s="399"/>
      <c r="JBH867" s="399"/>
      <c r="JBI867" s="399"/>
      <c r="JBJ867" s="399"/>
      <c r="JBK867" s="399"/>
      <c r="JBL867" s="399"/>
      <c r="JBM867" s="399"/>
      <c r="JBN867" s="399"/>
      <c r="JBO867" s="399"/>
      <c r="JBP867" s="399"/>
      <c r="JBQ867" s="399"/>
      <c r="JBR867" s="399"/>
      <c r="JBS867" s="399"/>
      <c r="JBT867" s="399"/>
      <c r="JBU867" s="399"/>
      <c r="JBV867" s="399"/>
      <c r="JBW867" s="399"/>
      <c r="JBX867" s="399"/>
      <c r="JBY867" s="399"/>
      <c r="JBZ867" s="399"/>
      <c r="JCA867" s="399"/>
      <c r="JCB867" s="399"/>
      <c r="JCC867" s="399"/>
      <c r="JCD867" s="399"/>
      <c r="JCE867" s="399"/>
      <c r="JCF867" s="399"/>
      <c r="JCG867" s="399"/>
      <c r="JCH867" s="399"/>
      <c r="JCI867" s="399"/>
      <c r="JCJ867" s="399"/>
      <c r="JCK867" s="399"/>
      <c r="JCL867" s="399"/>
      <c r="JCM867" s="399"/>
      <c r="JCN867" s="399"/>
      <c r="JCO867" s="399"/>
      <c r="JCP867" s="399"/>
      <c r="JCQ867" s="399"/>
      <c r="JCR867" s="399"/>
      <c r="JCS867" s="399"/>
      <c r="JCT867" s="399"/>
      <c r="JCU867" s="399"/>
      <c r="JCV867" s="399"/>
      <c r="JCW867" s="399"/>
      <c r="JCX867" s="399"/>
      <c r="JCY867" s="399"/>
      <c r="JCZ867" s="399"/>
      <c r="JDA867" s="399"/>
      <c r="JDB867" s="399"/>
      <c r="JDC867" s="399"/>
      <c r="JDD867" s="399"/>
      <c r="JDE867" s="399"/>
      <c r="JDF867" s="399"/>
      <c r="JDG867" s="399"/>
      <c r="JDH867" s="399"/>
      <c r="JDI867" s="399"/>
      <c r="JDJ867" s="399"/>
      <c r="JDK867" s="399"/>
      <c r="JDL867" s="399"/>
      <c r="JDM867" s="399"/>
      <c r="JDN867" s="399"/>
      <c r="JDO867" s="399"/>
      <c r="JDP867" s="399"/>
      <c r="JDQ867" s="399"/>
      <c r="JDR867" s="399"/>
      <c r="JDS867" s="399"/>
      <c r="JDT867" s="399"/>
      <c r="JDU867" s="399"/>
      <c r="JDV867" s="399"/>
      <c r="JDW867" s="399"/>
      <c r="JDX867" s="399"/>
      <c r="JDY867" s="399"/>
      <c r="JDZ867" s="399"/>
      <c r="JEA867" s="399"/>
      <c r="JEB867" s="399"/>
      <c r="JEC867" s="399"/>
      <c r="JED867" s="399"/>
      <c r="JEE867" s="399"/>
      <c r="JEF867" s="399"/>
      <c r="JEG867" s="399"/>
      <c r="JEH867" s="399"/>
      <c r="JEI867" s="399"/>
      <c r="JEJ867" s="399"/>
      <c r="JEK867" s="399"/>
      <c r="JEL867" s="399"/>
      <c r="JEM867" s="399"/>
      <c r="JEN867" s="399"/>
      <c r="JEO867" s="399"/>
      <c r="JEP867" s="399"/>
      <c r="JEQ867" s="399"/>
      <c r="JER867" s="399"/>
      <c r="JES867" s="399"/>
      <c r="JET867" s="399"/>
      <c r="JEU867" s="399"/>
      <c r="JEV867" s="399"/>
      <c r="JEW867" s="399"/>
      <c r="JEX867" s="399"/>
      <c r="JEY867" s="399"/>
      <c r="JEZ867" s="399"/>
      <c r="JFA867" s="399"/>
      <c r="JFB867" s="399"/>
      <c r="JFC867" s="399"/>
      <c r="JFD867" s="399"/>
      <c r="JFE867" s="399"/>
      <c r="JFF867" s="399"/>
      <c r="JFG867" s="399"/>
      <c r="JFH867" s="399"/>
      <c r="JFI867" s="399"/>
      <c r="JFJ867" s="399"/>
      <c r="JFK867" s="399"/>
      <c r="JFL867" s="399"/>
      <c r="JFM867" s="399"/>
      <c r="JFN867" s="399"/>
      <c r="JFO867" s="399"/>
      <c r="JFP867" s="399"/>
      <c r="JFQ867" s="399"/>
      <c r="JFR867" s="399"/>
      <c r="JFS867" s="399"/>
      <c r="JFT867" s="399"/>
      <c r="JFU867" s="399"/>
      <c r="JFV867" s="399"/>
      <c r="JFW867" s="399"/>
      <c r="JFX867" s="399"/>
      <c r="JFY867" s="399"/>
      <c r="JFZ867" s="399"/>
      <c r="JGA867" s="399"/>
      <c r="JGB867" s="399"/>
      <c r="JGC867" s="399"/>
      <c r="JGD867" s="399"/>
      <c r="JGE867" s="399"/>
      <c r="JGF867" s="399"/>
      <c r="JGG867" s="399"/>
      <c r="JGH867" s="399"/>
      <c r="JGI867" s="399"/>
      <c r="JGJ867" s="399"/>
      <c r="JGK867" s="399"/>
      <c r="JGL867" s="399"/>
      <c r="JGM867" s="399"/>
      <c r="JGN867" s="399"/>
      <c r="JGO867" s="399"/>
      <c r="JGP867" s="399"/>
      <c r="JGQ867" s="399"/>
      <c r="JGR867" s="399"/>
      <c r="JGS867" s="399"/>
      <c r="JGT867" s="399"/>
      <c r="JGU867" s="399"/>
      <c r="JGV867" s="399"/>
      <c r="JGW867" s="399"/>
      <c r="JGX867" s="399"/>
      <c r="JGY867" s="399"/>
      <c r="JGZ867" s="399"/>
      <c r="JHA867" s="399"/>
      <c r="JHB867" s="399"/>
      <c r="JHC867" s="399"/>
      <c r="JHD867" s="399"/>
      <c r="JHE867" s="399"/>
      <c r="JHF867" s="399"/>
      <c r="JHG867" s="399"/>
      <c r="JHH867" s="399"/>
      <c r="JHI867" s="399"/>
      <c r="JHJ867" s="399"/>
      <c r="JHK867" s="399"/>
      <c r="JHL867" s="399"/>
      <c r="JHM867" s="399"/>
      <c r="JHN867" s="399"/>
      <c r="JHO867" s="399"/>
      <c r="JHP867" s="399"/>
      <c r="JHQ867" s="399"/>
      <c r="JHR867" s="399"/>
      <c r="JHS867" s="399"/>
      <c r="JHT867" s="399"/>
      <c r="JHU867" s="399"/>
      <c r="JHV867" s="399"/>
      <c r="JHW867" s="399"/>
      <c r="JHX867" s="399"/>
      <c r="JHY867" s="399"/>
      <c r="JHZ867" s="399"/>
      <c r="JIA867" s="399"/>
      <c r="JIB867" s="399"/>
      <c r="JIC867" s="399"/>
      <c r="JID867" s="399"/>
      <c r="JIE867" s="399"/>
      <c r="JIF867" s="399"/>
      <c r="JIG867" s="399"/>
      <c r="JIH867" s="399"/>
      <c r="JII867" s="399"/>
      <c r="JIJ867" s="399"/>
      <c r="JIK867" s="399"/>
      <c r="JIL867" s="399"/>
      <c r="JIM867" s="399"/>
      <c r="JIN867" s="399"/>
      <c r="JIO867" s="399"/>
      <c r="JIP867" s="399"/>
      <c r="JIQ867" s="399"/>
      <c r="JIR867" s="399"/>
      <c r="JIS867" s="399"/>
      <c r="JIT867" s="399"/>
      <c r="JIU867" s="399"/>
      <c r="JIV867" s="399"/>
      <c r="JIW867" s="399"/>
      <c r="JIX867" s="399"/>
      <c r="JIY867" s="399"/>
      <c r="JIZ867" s="399"/>
      <c r="JJA867" s="399"/>
      <c r="JJB867" s="399"/>
      <c r="JJC867" s="399"/>
      <c r="JJD867" s="399"/>
      <c r="JJE867" s="399"/>
      <c r="JJF867" s="399"/>
      <c r="JJG867" s="399"/>
      <c r="JJH867" s="399"/>
      <c r="JJI867" s="399"/>
      <c r="JJJ867" s="399"/>
      <c r="JJK867" s="399"/>
      <c r="JJL867" s="399"/>
      <c r="JJM867" s="399"/>
      <c r="JJN867" s="399"/>
      <c r="JJO867" s="399"/>
      <c r="JJP867" s="399"/>
      <c r="JJQ867" s="399"/>
      <c r="JJR867" s="399"/>
      <c r="JJS867" s="399"/>
      <c r="JJT867" s="399"/>
      <c r="JJU867" s="399"/>
      <c r="JJV867" s="399"/>
      <c r="JJW867" s="399"/>
      <c r="JJX867" s="399"/>
      <c r="JJY867" s="399"/>
      <c r="JJZ867" s="399"/>
      <c r="JKA867" s="399"/>
      <c r="JKB867" s="399"/>
      <c r="JKC867" s="399"/>
      <c r="JKD867" s="399"/>
      <c r="JKE867" s="399"/>
      <c r="JKF867" s="399"/>
      <c r="JKG867" s="399"/>
      <c r="JKH867" s="399"/>
      <c r="JKI867" s="399"/>
      <c r="JKJ867" s="399"/>
      <c r="JKK867" s="399"/>
      <c r="JKL867" s="399"/>
      <c r="JKM867" s="399"/>
      <c r="JKN867" s="399"/>
      <c r="JKO867" s="399"/>
      <c r="JKP867" s="399"/>
      <c r="JKQ867" s="399"/>
      <c r="JKR867" s="399"/>
      <c r="JKS867" s="399"/>
      <c r="JKT867" s="399"/>
      <c r="JKU867" s="399"/>
      <c r="JKV867" s="399"/>
      <c r="JKW867" s="399"/>
      <c r="JKX867" s="399"/>
      <c r="JKY867" s="399"/>
      <c r="JKZ867" s="399"/>
      <c r="JLA867" s="399"/>
      <c r="JLB867" s="399"/>
      <c r="JLC867" s="399"/>
      <c r="JLD867" s="399"/>
      <c r="JLE867" s="399"/>
      <c r="JLF867" s="399"/>
      <c r="JLG867" s="399"/>
      <c r="JLH867" s="399"/>
      <c r="JLI867" s="399"/>
      <c r="JLJ867" s="399"/>
      <c r="JLK867" s="399"/>
      <c r="JLL867" s="399"/>
      <c r="JLM867" s="399"/>
      <c r="JLN867" s="399"/>
      <c r="JLO867" s="399"/>
      <c r="JLP867" s="399"/>
      <c r="JLQ867" s="399"/>
      <c r="JLR867" s="399"/>
      <c r="JLS867" s="399"/>
      <c r="JLT867" s="399"/>
      <c r="JLU867" s="399"/>
      <c r="JLV867" s="399"/>
      <c r="JLW867" s="399"/>
      <c r="JLX867" s="399"/>
      <c r="JLY867" s="399"/>
      <c r="JLZ867" s="399"/>
      <c r="JMA867" s="399"/>
      <c r="JMB867" s="399"/>
      <c r="JMC867" s="399"/>
      <c r="JMD867" s="399"/>
      <c r="JME867" s="399"/>
      <c r="JMF867" s="399"/>
      <c r="JMG867" s="399"/>
      <c r="JMH867" s="399"/>
      <c r="JMI867" s="399"/>
      <c r="JMJ867" s="399"/>
      <c r="JMK867" s="399"/>
      <c r="JML867" s="399"/>
      <c r="JMM867" s="399"/>
      <c r="JMN867" s="399"/>
      <c r="JMO867" s="399"/>
      <c r="JMP867" s="399"/>
      <c r="JMQ867" s="399"/>
      <c r="JMR867" s="399"/>
      <c r="JMS867" s="399"/>
      <c r="JMT867" s="399"/>
      <c r="JMU867" s="399"/>
      <c r="JMV867" s="399"/>
      <c r="JMW867" s="399"/>
      <c r="JMX867" s="399"/>
      <c r="JMY867" s="399"/>
      <c r="JMZ867" s="399"/>
      <c r="JNA867" s="399"/>
      <c r="JNB867" s="399"/>
      <c r="JNC867" s="399"/>
      <c r="JND867" s="399"/>
      <c r="JNE867" s="399"/>
      <c r="JNF867" s="399"/>
      <c r="JNG867" s="399"/>
      <c r="JNH867" s="399"/>
      <c r="JNI867" s="399"/>
      <c r="JNJ867" s="399"/>
      <c r="JNK867" s="399"/>
      <c r="JNL867" s="399"/>
      <c r="JNM867" s="399"/>
      <c r="JNN867" s="399"/>
      <c r="JNO867" s="399"/>
      <c r="JNP867" s="399"/>
      <c r="JNQ867" s="399"/>
      <c r="JNR867" s="399"/>
      <c r="JNS867" s="399"/>
      <c r="JNT867" s="399"/>
      <c r="JNU867" s="399"/>
      <c r="JNV867" s="399"/>
      <c r="JNW867" s="399"/>
      <c r="JNX867" s="399"/>
      <c r="JNY867" s="399"/>
      <c r="JNZ867" s="399"/>
      <c r="JOA867" s="399"/>
      <c r="JOB867" s="399"/>
      <c r="JOC867" s="399"/>
      <c r="JOD867" s="399"/>
      <c r="JOE867" s="399"/>
      <c r="JOF867" s="399"/>
      <c r="JOG867" s="399"/>
      <c r="JOH867" s="399"/>
      <c r="JOI867" s="399"/>
      <c r="JOJ867" s="399"/>
      <c r="JOK867" s="399"/>
      <c r="JOL867" s="399"/>
      <c r="JOM867" s="399"/>
      <c r="JON867" s="399"/>
      <c r="JOO867" s="399"/>
      <c r="JOP867" s="399"/>
      <c r="JOQ867" s="399"/>
      <c r="JOR867" s="399"/>
      <c r="JOS867" s="399"/>
      <c r="JOT867" s="399"/>
      <c r="JOU867" s="399"/>
      <c r="JOV867" s="399"/>
      <c r="JOW867" s="399"/>
      <c r="JOX867" s="399"/>
      <c r="JOY867" s="399"/>
      <c r="JOZ867" s="399"/>
      <c r="JPA867" s="399"/>
      <c r="JPB867" s="399"/>
      <c r="JPC867" s="399"/>
      <c r="JPD867" s="399"/>
      <c r="JPE867" s="399"/>
      <c r="JPF867" s="399"/>
      <c r="JPG867" s="399"/>
      <c r="JPH867" s="399"/>
      <c r="JPI867" s="399"/>
      <c r="JPJ867" s="399"/>
      <c r="JPK867" s="399"/>
      <c r="JPL867" s="399"/>
      <c r="JPM867" s="399"/>
      <c r="JPN867" s="399"/>
      <c r="JPO867" s="399"/>
      <c r="JPP867" s="399"/>
      <c r="JPQ867" s="399"/>
      <c r="JPR867" s="399"/>
      <c r="JPS867" s="399"/>
      <c r="JPT867" s="399"/>
      <c r="JPU867" s="399"/>
      <c r="JPV867" s="399"/>
      <c r="JPW867" s="399"/>
      <c r="JPX867" s="399"/>
      <c r="JPY867" s="399"/>
      <c r="JPZ867" s="399"/>
      <c r="JQA867" s="399"/>
      <c r="JQB867" s="399"/>
      <c r="JQC867" s="399"/>
      <c r="JQD867" s="399"/>
      <c r="JQE867" s="399"/>
      <c r="JQF867" s="399"/>
      <c r="JQG867" s="399"/>
      <c r="JQH867" s="399"/>
      <c r="JQI867" s="399"/>
      <c r="JQJ867" s="399"/>
      <c r="JQK867" s="399"/>
      <c r="JQL867" s="399"/>
      <c r="JQM867" s="399"/>
      <c r="JQN867" s="399"/>
      <c r="JQO867" s="399"/>
      <c r="JQP867" s="399"/>
      <c r="JQQ867" s="399"/>
      <c r="JQR867" s="399"/>
      <c r="JQS867" s="399"/>
      <c r="JQT867" s="399"/>
      <c r="JQU867" s="399"/>
      <c r="JQV867" s="399"/>
      <c r="JQW867" s="399"/>
      <c r="JQX867" s="399"/>
      <c r="JQY867" s="399"/>
      <c r="JQZ867" s="399"/>
      <c r="JRA867" s="399"/>
      <c r="JRB867" s="399"/>
      <c r="JRC867" s="399"/>
      <c r="JRD867" s="399"/>
      <c r="JRE867" s="399"/>
      <c r="JRF867" s="399"/>
      <c r="JRG867" s="399"/>
      <c r="JRH867" s="399"/>
      <c r="JRI867" s="399"/>
      <c r="JRJ867" s="399"/>
      <c r="JRK867" s="399"/>
      <c r="JRL867" s="399"/>
      <c r="JRM867" s="399"/>
      <c r="JRN867" s="399"/>
      <c r="JRO867" s="399"/>
      <c r="JRP867" s="399"/>
      <c r="JRQ867" s="399"/>
      <c r="JRR867" s="399"/>
      <c r="JRS867" s="399"/>
      <c r="JRT867" s="399"/>
      <c r="JRU867" s="399"/>
      <c r="JRV867" s="399"/>
      <c r="JRW867" s="399"/>
      <c r="JRX867" s="399"/>
      <c r="JRY867" s="399"/>
      <c r="JRZ867" s="399"/>
      <c r="JSA867" s="399"/>
      <c r="JSB867" s="399"/>
      <c r="JSC867" s="399"/>
      <c r="JSD867" s="399"/>
      <c r="JSE867" s="399"/>
      <c r="JSF867" s="399"/>
      <c r="JSG867" s="399"/>
      <c r="JSH867" s="399"/>
      <c r="JSI867" s="399"/>
      <c r="JSJ867" s="399"/>
      <c r="JSK867" s="399"/>
      <c r="JSL867" s="399"/>
      <c r="JSM867" s="399"/>
      <c r="JSN867" s="399"/>
      <c r="JSO867" s="399"/>
      <c r="JSP867" s="399"/>
      <c r="JSQ867" s="399"/>
      <c r="JSR867" s="399"/>
      <c r="JSS867" s="399"/>
      <c r="JST867" s="399"/>
      <c r="JSU867" s="399"/>
      <c r="JSV867" s="399"/>
      <c r="JSW867" s="399"/>
      <c r="JSX867" s="399"/>
      <c r="JSY867" s="399"/>
      <c r="JSZ867" s="399"/>
      <c r="JTA867" s="399"/>
      <c r="JTB867" s="399"/>
      <c r="JTC867" s="399"/>
      <c r="JTD867" s="399"/>
      <c r="JTE867" s="399"/>
      <c r="JTF867" s="399"/>
      <c r="JTG867" s="399"/>
      <c r="JTH867" s="399"/>
      <c r="JTI867" s="399"/>
      <c r="JTJ867" s="399"/>
      <c r="JTK867" s="399"/>
      <c r="JTL867" s="399"/>
      <c r="JTM867" s="399"/>
      <c r="JTN867" s="399"/>
      <c r="JTO867" s="399"/>
      <c r="JTP867" s="399"/>
      <c r="JTQ867" s="399"/>
      <c r="JTR867" s="399"/>
      <c r="JTS867" s="399"/>
      <c r="JTT867" s="399"/>
      <c r="JTU867" s="399"/>
      <c r="JTV867" s="399"/>
      <c r="JTW867" s="399"/>
      <c r="JTX867" s="399"/>
      <c r="JTY867" s="399"/>
      <c r="JTZ867" s="399"/>
      <c r="JUA867" s="399"/>
      <c r="JUB867" s="399"/>
      <c r="JUC867" s="399"/>
      <c r="JUD867" s="399"/>
      <c r="JUE867" s="399"/>
      <c r="JUF867" s="399"/>
      <c r="JUG867" s="399"/>
      <c r="JUH867" s="399"/>
      <c r="JUI867" s="399"/>
      <c r="JUJ867" s="399"/>
      <c r="JUK867" s="399"/>
      <c r="JUL867" s="399"/>
      <c r="JUM867" s="399"/>
      <c r="JUN867" s="399"/>
      <c r="JUO867" s="399"/>
      <c r="JUP867" s="399"/>
      <c r="JUQ867" s="399"/>
      <c r="JUR867" s="399"/>
      <c r="JUS867" s="399"/>
      <c r="JUT867" s="399"/>
      <c r="JUU867" s="399"/>
      <c r="JUV867" s="399"/>
      <c r="JUW867" s="399"/>
      <c r="JUX867" s="399"/>
      <c r="JUY867" s="399"/>
      <c r="JUZ867" s="399"/>
      <c r="JVA867" s="399"/>
      <c r="JVB867" s="399"/>
      <c r="JVC867" s="399"/>
      <c r="JVD867" s="399"/>
      <c r="JVE867" s="399"/>
      <c r="JVF867" s="399"/>
      <c r="JVG867" s="399"/>
      <c r="JVH867" s="399"/>
      <c r="JVI867" s="399"/>
      <c r="JVJ867" s="399"/>
      <c r="JVK867" s="399"/>
      <c r="JVL867" s="399"/>
      <c r="JVM867" s="399"/>
      <c r="JVN867" s="399"/>
      <c r="JVO867" s="399"/>
      <c r="JVP867" s="399"/>
      <c r="JVQ867" s="399"/>
      <c r="JVR867" s="399"/>
      <c r="JVS867" s="399"/>
      <c r="JVT867" s="399"/>
      <c r="JVU867" s="399"/>
      <c r="JVV867" s="399"/>
      <c r="JVW867" s="399"/>
      <c r="JVX867" s="399"/>
      <c r="JVY867" s="399"/>
      <c r="JVZ867" s="399"/>
      <c r="JWA867" s="399"/>
      <c r="JWB867" s="399"/>
      <c r="JWC867" s="399"/>
      <c r="JWD867" s="399"/>
      <c r="JWE867" s="399"/>
      <c r="JWF867" s="399"/>
      <c r="JWG867" s="399"/>
      <c r="JWH867" s="399"/>
      <c r="JWI867" s="399"/>
      <c r="JWJ867" s="399"/>
      <c r="JWK867" s="399"/>
      <c r="JWL867" s="399"/>
      <c r="JWM867" s="399"/>
      <c r="JWN867" s="399"/>
      <c r="JWO867" s="399"/>
      <c r="JWP867" s="399"/>
      <c r="JWQ867" s="399"/>
      <c r="JWR867" s="399"/>
      <c r="JWS867" s="399"/>
      <c r="JWT867" s="399"/>
      <c r="JWU867" s="399"/>
      <c r="JWV867" s="399"/>
      <c r="JWW867" s="399"/>
      <c r="JWX867" s="399"/>
      <c r="JWY867" s="399"/>
      <c r="JWZ867" s="399"/>
      <c r="JXA867" s="399"/>
      <c r="JXB867" s="399"/>
      <c r="JXC867" s="399"/>
      <c r="JXD867" s="399"/>
      <c r="JXE867" s="399"/>
      <c r="JXF867" s="399"/>
      <c r="JXG867" s="399"/>
      <c r="JXH867" s="399"/>
      <c r="JXI867" s="399"/>
      <c r="JXJ867" s="399"/>
      <c r="JXK867" s="399"/>
      <c r="JXL867" s="399"/>
      <c r="JXM867" s="399"/>
      <c r="JXN867" s="399"/>
      <c r="JXO867" s="399"/>
      <c r="JXP867" s="399"/>
      <c r="JXQ867" s="399"/>
      <c r="JXR867" s="399"/>
      <c r="JXS867" s="399"/>
      <c r="JXT867" s="399"/>
      <c r="JXU867" s="399"/>
      <c r="JXV867" s="399"/>
      <c r="JXW867" s="399"/>
      <c r="JXX867" s="399"/>
      <c r="JXY867" s="399"/>
      <c r="JXZ867" s="399"/>
      <c r="JYA867" s="399"/>
      <c r="JYB867" s="399"/>
      <c r="JYC867" s="399"/>
      <c r="JYD867" s="399"/>
      <c r="JYE867" s="399"/>
      <c r="JYF867" s="399"/>
      <c r="JYG867" s="399"/>
      <c r="JYH867" s="399"/>
      <c r="JYI867" s="399"/>
      <c r="JYJ867" s="399"/>
      <c r="JYK867" s="399"/>
      <c r="JYL867" s="399"/>
      <c r="JYM867" s="399"/>
      <c r="JYN867" s="399"/>
      <c r="JYO867" s="399"/>
      <c r="JYP867" s="399"/>
      <c r="JYQ867" s="399"/>
      <c r="JYR867" s="399"/>
      <c r="JYS867" s="399"/>
      <c r="JYT867" s="399"/>
      <c r="JYU867" s="399"/>
      <c r="JYV867" s="399"/>
      <c r="JYW867" s="399"/>
      <c r="JYX867" s="399"/>
      <c r="JYY867" s="399"/>
      <c r="JYZ867" s="399"/>
      <c r="JZA867" s="399"/>
      <c r="JZB867" s="399"/>
      <c r="JZC867" s="399"/>
      <c r="JZD867" s="399"/>
      <c r="JZE867" s="399"/>
      <c r="JZF867" s="399"/>
      <c r="JZG867" s="399"/>
      <c r="JZH867" s="399"/>
      <c r="JZI867" s="399"/>
      <c r="JZJ867" s="399"/>
      <c r="JZK867" s="399"/>
      <c r="JZL867" s="399"/>
      <c r="JZM867" s="399"/>
      <c r="JZN867" s="399"/>
      <c r="JZO867" s="399"/>
      <c r="JZP867" s="399"/>
      <c r="JZQ867" s="399"/>
      <c r="JZR867" s="399"/>
      <c r="JZS867" s="399"/>
      <c r="JZT867" s="399"/>
      <c r="JZU867" s="399"/>
      <c r="JZV867" s="399"/>
      <c r="JZW867" s="399"/>
      <c r="JZX867" s="399"/>
      <c r="JZY867" s="399"/>
      <c r="JZZ867" s="399"/>
      <c r="KAA867" s="399"/>
      <c r="KAB867" s="399"/>
      <c r="KAC867" s="399"/>
      <c r="KAD867" s="399"/>
      <c r="KAE867" s="399"/>
      <c r="KAF867" s="399"/>
      <c r="KAG867" s="399"/>
      <c r="KAH867" s="399"/>
      <c r="KAI867" s="399"/>
      <c r="KAJ867" s="399"/>
      <c r="KAK867" s="399"/>
      <c r="KAL867" s="399"/>
      <c r="KAM867" s="399"/>
      <c r="KAN867" s="399"/>
      <c r="KAO867" s="399"/>
      <c r="KAP867" s="399"/>
      <c r="KAQ867" s="399"/>
      <c r="KAR867" s="399"/>
      <c r="KAS867" s="399"/>
      <c r="KAT867" s="399"/>
      <c r="KAU867" s="399"/>
      <c r="KAV867" s="399"/>
      <c r="KAW867" s="399"/>
      <c r="KAX867" s="399"/>
      <c r="KAY867" s="399"/>
      <c r="KAZ867" s="399"/>
      <c r="KBA867" s="399"/>
      <c r="KBB867" s="399"/>
      <c r="KBC867" s="399"/>
      <c r="KBD867" s="399"/>
      <c r="KBE867" s="399"/>
      <c r="KBF867" s="399"/>
      <c r="KBG867" s="399"/>
      <c r="KBH867" s="399"/>
      <c r="KBI867" s="399"/>
      <c r="KBJ867" s="399"/>
      <c r="KBK867" s="399"/>
      <c r="KBL867" s="399"/>
      <c r="KBM867" s="399"/>
      <c r="KBN867" s="399"/>
      <c r="KBO867" s="399"/>
      <c r="KBP867" s="399"/>
      <c r="KBQ867" s="399"/>
      <c r="KBR867" s="399"/>
      <c r="KBS867" s="399"/>
      <c r="KBT867" s="399"/>
      <c r="KBU867" s="399"/>
      <c r="KBV867" s="399"/>
      <c r="KBW867" s="399"/>
      <c r="KBX867" s="399"/>
      <c r="KBY867" s="399"/>
      <c r="KBZ867" s="399"/>
      <c r="KCA867" s="399"/>
      <c r="KCB867" s="399"/>
      <c r="KCC867" s="399"/>
      <c r="KCD867" s="399"/>
      <c r="KCE867" s="399"/>
      <c r="KCF867" s="399"/>
      <c r="KCG867" s="399"/>
      <c r="KCH867" s="399"/>
      <c r="KCI867" s="399"/>
      <c r="KCJ867" s="399"/>
      <c r="KCK867" s="399"/>
      <c r="KCL867" s="399"/>
      <c r="KCM867" s="399"/>
      <c r="KCN867" s="399"/>
      <c r="KCO867" s="399"/>
      <c r="KCP867" s="399"/>
      <c r="KCQ867" s="399"/>
      <c r="KCR867" s="399"/>
      <c r="KCS867" s="399"/>
      <c r="KCT867" s="399"/>
      <c r="KCU867" s="399"/>
      <c r="KCV867" s="399"/>
      <c r="KCW867" s="399"/>
      <c r="KCX867" s="399"/>
      <c r="KCY867" s="399"/>
      <c r="KCZ867" s="399"/>
      <c r="KDA867" s="399"/>
      <c r="KDB867" s="399"/>
      <c r="KDC867" s="399"/>
      <c r="KDD867" s="399"/>
      <c r="KDE867" s="399"/>
      <c r="KDF867" s="399"/>
      <c r="KDG867" s="399"/>
      <c r="KDH867" s="399"/>
      <c r="KDI867" s="399"/>
      <c r="KDJ867" s="399"/>
      <c r="KDK867" s="399"/>
      <c r="KDL867" s="399"/>
      <c r="KDM867" s="399"/>
      <c r="KDN867" s="399"/>
      <c r="KDO867" s="399"/>
      <c r="KDP867" s="399"/>
      <c r="KDQ867" s="399"/>
      <c r="KDR867" s="399"/>
      <c r="KDS867" s="399"/>
      <c r="KDT867" s="399"/>
      <c r="KDU867" s="399"/>
      <c r="KDV867" s="399"/>
      <c r="KDW867" s="399"/>
      <c r="KDX867" s="399"/>
      <c r="KDY867" s="399"/>
      <c r="KDZ867" s="399"/>
      <c r="KEA867" s="399"/>
      <c r="KEB867" s="399"/>
      <c r="KEC867" s="399"/>
      <c r="KED867" s="399"/>
      <c r="KEE867" s="399"/>
      <c r="KEF867" s="399"/>
      <c r="KEG867" s="399"/>
      <c r="KEH867" s="399"/>
      <c r="KEI867" s="399"/>
      <c r="KEJ867" s="399"/>
      <c r="KEK867" s="399"/>
      <c r="KEL867" s="399"/>
      <c r="KEM867" s="399"/>
      <c r="KEN867" s="399"/>
      <c r="KEO867" s="399"/>
      <c r="KEP867" s="399"/>
      <c r="KEQ867" s="399"/>
      <c r="KER867" s="399"/>
      <c r="KES867" s="399"/>
      <c r="KET867" s="399"/>
      <c r="KEU867" s="399"/>
      <c r="KEV867" s="399"/>
      <c r="KEW867" s="399"/>
      <c r="KEX867" s="399"/>
      <c r="KEY867" s="399"/>
      <c r="KEZ867" s="399"/>
      <c r="KFA867" s="399"/>
      <c r="KFB867" s="399"/>
      <c r="KFC867" s="399"/>
      <c r="KFD867" s="399"/>
      <c r="KFE867" s="399"/>
      <c r="KFF867" s="399"/>
      <c r="KFG867" s="399"/>
      <c r="KFH867" s="399"/>
      <c r="KFI867" s="399"/>
      <c r="KFJ867" s="399"/>
      <c r="KFK867" s="399"/>
      <c r="KFL867" s="399"/>
      <c r="KFM867" s="399"/>
      <c r="KFN867" s="399"/>
      <c r="KFO867" s="399"/>
      <c r="KFP867" s="399"/>
      <c r="KFQ867" s="399"/>
      <c r="KFR867" s="399"/>
      <c r="KFS867" s="399"/>
      <c r="KFT867" s="399"/>
      <c r="KFU867" s="399"/>
      <c r="KFV867" s="399"/>
      <c r="KFW867" s="399"/>
      <c r="KFX867" s="399"/>
      <c r="KFY867" s="399"/>
      <c r="KFZ867" s="399"/>
      <c r="KGA867" s="399"/>
      <c r="KGB867" s="399"/>
      <c r="KGC867" s="399"/>
      <c r="KGD867" s="399"/>
      <c r="KGE867" s="399"/>
      <c r="KGF867" s="399"/>
      <c r="KGG867" s="399"/>
      <c r="KGH867" s="399"/>
      <c r="KGI867" s="399"/>
      <c r="KGJ867" s="399"/>
      <c r="KGK867" s="399"/>
      <c r="KGL867" s="399"/>
      <c r="KGM867" s="399"/>
      <c r="KGN867" s="399"/>
      <c r="KGO867" s="399"/>
      <c r="KGP867" s="399"/>
      <c r="KGQ867" s="399"/>
      <c r="KGR867" s="399"/>
      <c r="KGS867" s="399"/>
      <c r="KGT867" s="399"/>
      <c r="KGU867" s="399"/>
      <c r="KGV867" s="399"/>
      <c r="KGW867" s="399"/>
      <c r="KGX867" s="399"/>
      <c r="KGY867" s="399"/>
      <c r="KGZ867" s="399"/>
      <c r="KHA867" s="399"/>
      <c r="KHB867" s="399"/>
      <c r="KHC867" s="399"/>
      <c r="KHD867" s="399"/>
      <c r="KHE867" s="399"/>
      <c r="KHF867" s="399"/>
      <c r="KHG867" s="399"/>
      <c r="KHH867" s="399"/>
      <c r="KHI867" s="399"/>
      <c r="KHJ867" s="399"/>
      <c r="KHK867" s="399"/>
      <c r="KHL867" s="399"/>
      <c r="KHM867" s="399"/>
      <c r="KHN867" s="399"/>
      <c r="KHO867" s="399"/>
      <c r="KHP867" s="399"/>
      <c r="KHQ867" s="399"/>
      <c r="KHR867" s="399"/>
      <c r="KHS867" s="399"/>
      <c r="KHT867" s="399"/>
      <c r="KHU867" s="399"/>
      <c r="KHV867" s="399"/>
      <c r="KHW867" s="399"/>
      <c r="KHX867" s="399"/>
      <c r="KHY867" s="399"/>
      <c r="KHZ867" s="399"/>
      <c r="KIA867" s="399"/>
      <c r="KIB867" s="399"/>
      <c r="KIC867" s="399"/>
      <c r="KID867" s="399"/>
      <c r="KIE867" s="399"/>
      <c r="KIF867" s="399"/>
      <c r="KIG867" s="399"/>
      <c r="KIH867" s="399"/>
      <c r="KII867" s="399"/>
      <c r="KIJ867" s="399"/>
      <c r="KIK867" s="399"/>
      <c r="KIL867" s="399"/>
      <c r="KIM867" s="399"/>
      <c r="KIN867" s="399"/>
      <c r="KIO867" s="399"/>
      <c r="KIP867" s="399"/>
      <c r="KIQ867" s="399"/>
      <c r="KIR867" s="399"/>
      <c r="KIS867" s="399"/>
      <c r="KIT867" s="399"/>
      <c r="KIU867" s="399"/>
      <c r="KIV867" s="399"/>
      <c r="KIW867" s="399"/>
      <c r="KIX867" s="399"/>
      <c r="KIY867" s="399"/>
      <c r="KIZ867" s="399"/>
      <c r="KJA867" s="399"/>
      <c r="KJB867" s="399"/>
      <c r="KJC867" s="399"/>
      <c r="KJD867" s="399"/>
      <c r="KJE867" s="399"/>
      <c r="KJF867" s="399"/>
      <c r="KJG867" s="399"/>
      <c r="KJH867" s="399"/>
      <c r="KJI867" s="399"/>
      <c r="KJJ867" s="399"/>
      <c r="KJK867" s="399"/>
      <c r="KJL867" s="399"/>
      <c r="KJM867" s="399"/>
      <c r="KJN867" s="399"/>
      <c r="KJO867" s="399"/>
      <c r="KJP867" s="399"/>
      <c r="KJQ867" s="399"/>
      <c r="KJR867" s="399"/>
      <c r="KJS867" s="399"/>
      <c r="KJT867" s="399"/>
      <c r="KJU867" s="399"/>
      <c r="KJV867" s="399"/>
      <c r="KJW867" s="399"/>
      <c r="KJX867" s="399"/>
      <c r="KJY867" s="399"/>
      <c r="KJZ867" s="399"/>
      <c r="KKA867" s="399"/>
      <c r="KKB867" s="399"/>
      <c r="KKC867" s="399"/>
      <c r="KKD867" s="399"/>
      <c r="KKE867" s="399"/>
      <c r="KKF867" s="399"/>
      <c r="KKG867" s="399"/>
      <c r="KKH867" s="399"/>
      <c r="KKI867" s="399"/>
      <c r="KKJ867" s="399"/>
      <c r="KKK867" s="399"/>
      <c r="KKL867" s="399"/>
      <c r="KKM867" s="399"/>
      <c r="KKN867" s="399"/>
      <c r="KKO867" s="399"/>
      <c r="KKP867" s="399"/>
      <c r="KKQ867" s="399"/>
      <c r="KKR867" s="399"/>
      <c r="KKS867" s="399"/>
      <c r="KKT867" s="399"/>
      <c r="KKU867" s="399"/>
      <c r="KKV867" s="399"/>
      <c r="KKW867" s="399"/>
      <c r="KKX867" s="399"/>
      <c r="KKY867" s="399"/>
      <c r="KKZ867" s="399"/>
      <c r="KLA867" s="399"/>
      <c r="KLB867" s="399"/>
      <c r="KLC867" s="399"/>
      <c r="KLD867" s="399"/>
      <c r="KLE867" s="399"/>
      <c r="KLF867" s="399"/>
      <c r="KLG867" s="399"/>
      <c r="KLH867" s="399"/>
      <c r="KLI867" s="399"/>
      <c r="KLJ867" s="399"/>
      <c r="KLK867" s="399"/>
      <c r="KLL867" s="399"/>
      <c r="KLM867" s="399"/>
      <c r="KLN867" s="399"/>
      <c r="KLO867" s="399"/>
      <c r="KLP867" s="399"/>
      <c r="KLQ867" s="399"/>
      <c r="KLR867" s="399"/>
      <c r="KLS867" s="399"/>
      <c r="KLT867" s="399"/>
      <c r="KLU867" s="399"/>
      <c r="KLV867" s="399"/>
      <c r="KLW867" s="399"/>
      <c r="KLX867" s="399"/>
      <c r="KLY867" s="399"/>
      <c r="KLZ867" s="399"/>
      <c r="KMA867" s="399"/>
      <c r="KMB867" s="399"/>
      <c r="KMC867" s="399"/>
      <c r="KMD867" s="399"/>
      <c r="KME867" s="399"/>
      <c r="KMF867" s="399"/>
      <c r="KMG867" s="399"/>
      <c r="KMH867" s="399"/>
      <c r="KMI867" s="399"/>
      <c r="KMJ867" s="399"/>
      <c r="KMK867" s="399"/>
      <c r="KML867" s="399"/>
      <c r="KMM867" s="399"/>
      <c r="KMN867" s="399"/>
      <c r="KMO867" s="399"/>
      <c r="KMP867" s="399"/>
      <c r="KMQ867" s="399"/>
      <c r="KMR867" s="399"/>
      <c r="KMS867" s="399"/>
      <c r="KMT867" s="399"/>
      <c r="KMU867" s="399"/>
      <c r="KMV867" s="399"/>
      <c r="KMW867" s="399"/>
      <c r="KMX867" s="399"/>
      <c r="KMY867" s="399"/>
      <c r="KMZ867" s="399"/>
      <c r="KNA867" s="399"/>
      <c r="KNB867" s="399"/>
      <c r="KNC867" s="399"/>
      <c r="KND867" s="399"/>
      <c r="KNE867" s="399"/>
      <c r="KNF867" s="399"/>
      <c r="KNG867" s="399"/>
      <c r="KNH867" s="399"/>
      <c r="KNI867" s="399"/>
      <c r="KNJ867" s="399"/>
      <c r="KNK867" s="399"/>
      <c r="KNL867" s="399"/>
      <c r="KNM867" s="399"/>
      <c r="KNN867" s="399"/>
      <c r="KNO867" s="399"/>
      <c r="KNP867" s="399"/>
      <c r="KNQ867" s="399"/>
      <c r="KNR867" s="399"/>
      <c r="KNS867" s="399"/>
      <c r="KNT867" s="399"/>
      <c r="KNU867" s="399"/>
      <c r="KNV867" s="399"/>
      <c r="KNW867" s="399"/>
      <c r="KNX867" s="399"/>
      <c r="KNY867" s="399"/>
      <c r="KNZ867" s="399"/>
      <c r="KOA867" s="399"/>
      <c r="KOB867" s="399"/>
      <c r="KOC867" s="399"/>
      <c r="KOD867" s="399"/>
      <c r="KOE867" s="399"/>
      <c r="KOF867" s="399"/>
      <c r="KOG867" s="399"/>
      <c r="KOH867" s="399"/>
      <c r="KOI867" s="399"/>
      <c r="KOJ867" s="399"/>
      <c r="KOK867" s="399"/>
      <c r="KOL867" s="399"/>
      <c r="KOM867" s="399"/>
      <c r="KON867" s="399"/>
      <c r="KOO867" s="399"/>
      <c r="KOP867" s="399"/>
      <c r="KOQ867" s="399"/>
      <c r="KOR867" s="399"/>
      <c r="KOS867" s="399"/>
      <c r="KOT867" s="399"/>
      <c r="KOU867" s="399"/>
      <c r="KOV867" s="399"/>
      <c r="KOW867" s="399"/>
      <c r="KOX867" s="399"/>
      <c r="KOY867" s="399"/>
      <c r="KOZ867" s="399"/>
      <c r="KPA867" s="399"/>
      <c r="KPB867" s="399"/>
      <c r="KPC867" s="399"/>
      <c r="KPD867" s="399"/>
      <c r="KPE867" s="399"/>
      <c r="KPF867" s="399"/>
      <c r="KPG867" s="399"/>
      <c r="KPH867" s="399"/>
      <c r="KPI867" s="399"/>
      <c r="KPJ867" s="399"/>
      <c r="KPK867" s="399"/>
      <c r="KPL867" s="399"/>
      <c r="KPM867" s="399"/>
      <c r="KPN867" s="399"/>
      <c r="KPO867" s="399"/>
      <c r="KPP867" s="399"/>
      <c r="KPQ867" s="399"/>
      <c r="KPR867" s="399"/>
      <c r="KPS867" s="399"/>
      <c r="KPT867" s="399"/>
      <c r="KPU867" s="399"/>
      <c r="KPV867" s="399"/>
      <c r="KPW867" s="399"/>
      <c r="KPX867" s="399"/>
      <c r="KPY867" s="399"/>
      <c r="KPZ867" s="399"/>
      <c r="KQA867" s="399"/>
      <c r="KQB867" s="399"/>
      <c r="KQC867" s="399"/>
      <c r="KQD867" s="399"/>
      <c r="KQE867" s="399"/>
      <c r="KQF867" s="399"/>
      <c r="KQG867" s="399"/>
      <c r="KQH867" s="399"/>
      <c r="KQI867" s="399"/>
      <c r="KQJ867" s="399"/>
      <c r="KQK867" s="399"/>
      <c r="KQL867" s="399"/>
      <c r="KQM867" s="399"/>
      <c r="KQN867" s="399"/>
      <c r="KQO867" s="399"/>
      <c r="KQP867" s="399"/>
      <c r="KQQ867" s="399"/>
      <c r="KQR867" s="399"/>
      <c r="KQS867" s="399"/>
      <c r="KQT867" s="399"/>
      <c r="KQU867" s="399"/>
      <c r="KQV867" s="399"/>
      <c r="KQW867" s="399"/>
      <c r="KQX867" s="399"/>
      <c r="KQY867" s="399"/>
      <c r="KQZ867" s="399"/>
      <c r="KRA867" s="399"/>
      <c r="KRB867" s="399"/>
      <c r="KRC867" s="399"/>
      <c r="KRD867" s="399"/>
      <c r="KRE867" s="399"/>
      <c r="KRF867" s="399"/>
      <c r="KRG867" s="399"/>
      <c r="KRH867" s="399"/>
      <c r="KRI867" s="399"/>
      <c r="KRJ867" s="399"/>
      <c r="KRK867" s="399"/>
      <c r="KRL867" s="399"/>
      <c r="KRM867" s="399"/>
      <c r="KRN867" s="399"/>
      <c r="KRO867" s="399"/>
      <c r="KRP867" s="399"/>
      <c r="KRQ867" s="399"/>
      <c r="KRR867" s="399"/>
      <c r="KRS867" s="399"/>
      <c r="KRT867" s="399"/>
      <c r="KRU867" s="399"/>
      <c r="KRV867" s="399"/>
      <c r="KRW867" s="399"/>
      <c r="KRX867" s="399"/>
      <c r="KRY867" s="399"/>
      <c r="KRZ867" s="399"/>
      <c r="KSA867" s="399"/>
      <c r="KSB867" s="399"/>
      <c r="KSC867" s="399"/>
      <c r="KSD867" s="399"/>
      <c r="KSE867" s="399"/>
      <c r="KSF867" s="399"/>
      <c r="KSG867" s="399"/>
      <c r="KSH867" s="399"/>
      <c r="KSI867" s="399"/>
      <c r="KSJ867" s="399"/>
      <c r="KSK867" s="399"/>
      <c r="KSL867" s="399"/>
      <c r="KSM867" s="399"/>
      <c r="KSN867" s="399"/>
      <c r="KSO867" s="399"/>
      <c r="KSP867" s="399"/>
      <c r="KSQ867" s="399"/>
      <c r="KSR867" s="399"/>
      <c r="KSS867" s="399"/>
      <c r="KST867" s="399"/>
      <c r="KSU867" s="399"/>
      <c r="KSV867" s="399"/>
      <c r="KSW867" s="399"/>
      <c r="KSX867" s="399"/>
      <c r="KSY867" s="399"/>
      <c r="KSZ867" s="399"/>
      <c r="KTA867" s="399"/>
      <c r="KTB867" s="399"/>
      <c r="KTC867" s="399"/>
      <c r="KTD867" s="399"/>
      <c r="KTE867" s="399"/>
      <c r="KTF867" s="399"/>
      <c r="KTG867" s="399"/>
      <c r="KTH867" s="399"/>
      <c r="KTI867" s="399"/>
      <c r="KTJ867" s="399"/>
      <c r="KTK867" s="399"/>
      <c r="KTL867" s="399"/>
      <c r="KTM867" s="399"/>
      <c r="KTN867" s="399"/>
      <c r="KTO867" s="399"/>
      <c r="KTP867" s="399"/>
      <c r="KTQ867" s="399"/>
      <c r="KTR867" s="399"/>
      <c r="KTS867" s="399"/>
      <c r="KTT867" s="399"/>
      <c r="KTU867" s="399"/>
      <c r="KTV867" s="399"/>
      <c r="KTW867" s="399"/>
      <c r="KTX867" s="399"/>
      <c r="KTY867" s="399"/>
      <c r="KTZ867" s="399"/>
      <c r="KUA867" s="399"/>
      <c r="KUB867" s="399"/>
      <c r="KUC867" s="399"/>
      <c r="KUD867" s="399"/>
      <c r="KUE867" s="399"/>
      <c r="KUF867" s="399"/>
      <c r="KUG867" s="399"/>
      <c r="KUH867" s="399"/>
      <c r="KUI867" s="399"/>
      <c r="KUJ867" s="399"/>
      <c r="KUK867" s="399"/>
      <c r="KUL867" s="399"/>
      <c r="KUM867" s="399"/>
      <c r="KUN867" s="399"/>
      <c r="KUO867" s="399"/>
      <c r="KUP867" s="399"/>
      <c r="KUQ867" s="399"/>
      <c r="KUR867" s="399"/>
      <c r="KUS867" s="399"/>
      <c r="KUT867" s="399"/>
      <c r="KUU867" s="399"/>
      <c r="KUV867" s="399"/>
      <c r="KUW867" s="399"/>
      <c r="KUX867" s="399"/>
      <c r="KUY867" s="399"/>
      <c r="KUZ867" s="399"/>
      <c r="KVA867" s="399"/>
      <c r="KVB867" s="399"/>
      <c r="KVC867" s="399"/>
      <c r="KVD867" s="399"/>
      <c r="KVE867" s="399"/>
      <c r="KVF867" s="399"/>
      <c r="KVG867" s="399"/>
      <c r="KVH867" s="399"/>
      <c r="KVI867" s="399"/>
      <c r="KVJ867" s="399"/>
      <c r="KVK867" s="399"/>
      <c r="KVL867" s="399"/>
      <c r="KVM867" s="399"/>
      <c r="KVN867" s="399"/>
      <c r="KVO867" s="399"/>
      <c r="KVP867" s="399"/>
      <c r="KVQ867" s="399"/>
      <c r="KVR867" s="399"/>
      <c r="KVS867" s="399"/>
      <c r="KVT867" s="399"/>
      <c r="KVU867" s="399"/>
      <c r="KVV867" s="399"/>
      <c r="KVW867" s="399"/>
      <c r="KVX867" s="399"/>
      <c r="KVY867" s="399"/>
      <c r="KVZ867" s="399"/>
      <c r="KWA867" s="399"/>
      <c r="KWB867" s="399"/>
      <c r="KWC867" s="399"/>
      <c r="KWD867" s="399"/>
      <c r="KWE867" s="399"/>
      <c r="KWF867" s="399"/>
      <c r="KWG867" s="399"/>
      <c r="KWH867" s="399"/>
      <c r="KWI867" s="399"/>
      <c r="KWJ867" s="399"/>
      <c r="KWK867" s="399"/>
      <c r="KWL867" s="399"/>
      <c r="KWM867" s="399"/>
      <c r="KWN867" s="399"/>
      <c r="KWO867" s="399"/>
      <c r="KWP867" s="399"/>
      <c r="KWQ867" s="399"/>
      <c r="KWR867" s="399"/>
      <c r="KWS867" s="399"/>
      <c r="KWT867" s="399"/>
      <c r="KWU867" s="399"/>
      <c r="KWV867" s="399"/>
      <c r="KWW867" s="399"/>
      <c r="KWX867" s="399"/>
      <c r="KWY867" s="399"/>
      <c r="KWZ867" s="399"/>
      <c r="KXA867" s="399"/>
      <c r="KXB867" s="399"/>
      <c r="KXC867" s="399"/>
      <c r="KXD867" s="399"/>
      <c r="KXE867" s="399"/>
      <c r="KXF867" s="399"/>
      <c r="KXG867" s="399"/>
      <c r="KXH867" s="399"/>
      <c r="KXI867" s="399"/>
      <c r="KXJ867" s="399"/>
      <c r="KXK867" s="399"/>
      <c r="KXL867" s="399"/>
      <c r="KXM867" s="399"/>
      <c r="KXN867" s="399"/>
      <c r="KXO867" s="399"/>
      <c r="KXP867" s="399"/>
      <c r="KXQ867" s="399"/>
      <c r="KXR867" s="399"/>
      <c r="KXS867" s="399"/>
      <c r="KXT867" s="399"/>
      <c r="KXU867" s="399"/>
      <c r="KXV867" s="399"/>
      <c r="KXW867" s="399"/>
      <c r="KXX867" s="399"/>
      <c r="KXY867" s="399"/>
      <c r="KXZ867" s="399"/>
      <c r="KYA867" s="399"/>
      <c r="KYB867" s="399"/>
      <c r="KYC867" s="399"/>
      <c r="KYD867" s="399"/>
      <c r="KYE867" s="399"/>
      <c r="KYF867" s="399"/>
      <c r="KYG867" s="399"/>
      <c r="KYH867" s="399"/>
      <c r="KYI867" s="399"/>
      <c r="KYJ867" s="399"/>
      <c r="KYK867" s="399"/>
      <c r="KYL867" s="399"/>
      <c r="KYM867" s="399"/>
      <c r="KYN867" s="399"/>
      <c r="KYO867" s="399"/>
      <c r="KYP867" s="399"/>
      <c r="KYQ867" s="399"/>
      <c r="KYR867" s="399"/>
      <c r="KYS867" s="399"/>
      <c r="KYT867" s="399"/>
      <c r="KYU867" s="399"/>
      <c r="KYV867" s="399"/>
      <c r="KYW867" s="399"/>
      <c r="KYX867" s="399"/>
      <c r="KYY867" s="399"/>
      <c r="KYZ867" s="399"/>
      <c r="KZA867" s="399"/>
      <c r="KZB867" s="399"/>
      <c r="KZC867" s="399"/>
      <c r="KZD867" s="399"/>
      <c r="KZE867" s="399"/>
      <c r="KZF867" s="399"/>
      <c r="KZG867" s="399"/>
      <c r="KZH867" s="399"/>
      <c r="KZI867" s="399"/>
      <c r="KZJ867" s="399"/>
      <c r="KZK867" s="399"/>
      <c r="KZL867" s="399"/>
      <c r="KZM867" s="399"/>
      <c r="KZN867" s="399"/>
      <c r="KZO867" s="399"/>
      <c r="KZP867" s="399"/>
      <c r="KZQ867" s="399"/>
      <c r="KZR867" s="399"/>
      <c r="KZS867" s="399"/>
      <c r="KZT867" s="399"/>
      <c r="KZU867" s="399"/>
      <c r="KZV867" s="399"/>
      <c r="KZW867" s="399"/>
      <c r="KZX867" s="399"/>
      <c r="KZY867" s="399"/>
      <c r="KZZ867" s="399"/>
      <c r="LAA867" s="399"/>
      <c r="LAB867" s="399"/>
      <c r="LAC867" s="399"/>
      <c r="LAD867" s="399"/>
      <c r="LAE867" s="399"/>
      <c r="LAF867" s="399"/>
      <c r="LAG867" s="399"/>
      <c r="LAH867" s="399"/>
      <c r="LAI867" s="399"/>
      <c r="LAJ867" s="399"/>
      <c r="LAK867" s="399"/>
      <c r="LAL867" s="399"/>
      <c r="LAM867" s="399"/>
      <c r="LAN867" s="399"/>
      <c r="LAO867" s="399"/>
      <c r="LAP867" s="399"/>
      <c r="LAQ867" s="399"/>
      <c r="LAR867" s="399"/>
      <c r="LAS867" s="399"/>
      <c r="LAT867" s="399"/>
      <c r="LAU867" s="399"/>
      <c r="LAV867" s="399"/>
      <c r="LAW867" s="399"/>
      <c r="LAX867" s="399"/>
      <c r="LAY867" s="399"/>
      <c r="LAZ867" s="399"/>
      <c r="LBA867" s="399"/>
      <c r="LBB867" s="399"/>
      <c r="LBC867" s="399"/>
      <c r="LBD867" s="399"/>
      <c r="LBE867" s="399"/>
      <c r="LBF867" s="399"/>
      <c r="LBG867" s="399"/>
      <c r="LBH867" s="399"/>
      <c r="LBI867" s="399"/>
      <c r="LBJ867" s="399"/>
      <c r="LBK867" s="399"/>
      <c r="LBL867" s="399"/>
      <c r="LBM867" s="399"/>
      <c r="LBN867" s="399"/>
      <c r="LBO867" s="399"/>
      <c r="LBP867" s="399"/>
      <c r="LBQ867" s="399"/>
      <c r="LBR867" s="399"/>
      <c r="LBS867" s="399"/>
      <c r="LBT867" s="399"/>
      <c r="LBU867" s="399"/>
      <c r="LBV867" s="399"/>
      <c r="LBW867" s="399"/>
      <c r="LBX867" s="399"/>
      <c r="LBY867" s="399"/>
      <c r="LBZ867" s="399"/>
      <c r="LCA867" s="399"/>
      <c r="LCB867" s="399"/>
      <c r="LCC867" s="399"/>
      <c r="LCD867" s="399"/>
      <c r="LCE867" s="399"/>
      <c r="LCF867" s="399"/>
      <c r="LCG867" s="399"/>
      <c r="LCH867" s="399"/>
      <c r="LCI867" s="399"/>
      <c r="LCJ867" s="399"/>
      <c r="LCK867" s="399"/>
      <c r="LCL867" s="399"/>
      <c r="LCM867" s="399"/>
      <c r="LCN867" s="399"/>
      <c r="LCO867" s="399"/>
      <c r="LCP867" s="399"/>
      <c r="LCQ867" s="399"/>
      <c r="LCR867" s="399"/>
      <c r="LCS867" s="399"/>
      <c r="LCT867" s="399"/>
      <c r="LCU867" s="399"/>
      <c r="LCV867" s="399"/>
      <c r="LCW867" s="399"/>
      <c r="LCX867" s="399"/>
      <c r="LCY867" s="399"/>
      <c r="LCZ867" s="399"/>
      <c r="LDA867" s="399"/>
      <c r="LDB867" s="399"/>
      <c r="LDC867" s="399"/>
      <c r="LDD867" s="399"/>
      <c r="LDE867" s="399"/>
      <c r="LDF867" s="399"/>
      <c r="LDG867" s="399"/>
      <c r="LDH867" s="399"/>
      <c r="LDI867" s="399"/>
      <c r="LDJ867" s="399"/>
      <c r="LDK867" s="399"/>
      <c r="LDL867" s="399"/>
      <c r="LDM867" s="399"/>
      <c r="LDN867" s="399"/>
      <c r="LDO867" s="399"/>
      <c r="LDP867" s="399"/>
      <c r="LDQ867" s="399"/>
      <c r="LDR867" s="399"/>
      <c r="LDS867" s="399"/>
      <c r="LDT867" s="399"/>
      <c r="LDU867" s="399"/>
      <c r="LDV867" s="399"/>
      <c r="LDW867" s="399"/>
      <c r="LDX867" s="399"/>
      <c r="LDY867" s="399"/>
      <c r="LDZ867" s="399"/>
      <c r="LEA867" s="399"/>
      <c r="LEB867" s="399"/>
      <c r="LEC867" s="399"/>
      <c r="LED867" s="399"/>
      <c r="LEE867" s="399"/>
      <c r="LEF867" s="399"/>
      <c r="LEG867" s="399"/>
      <c r="LEH867" s="399"/>
      <c r="LEI867" s="399"/>
      <c r="LEJ867" s="399"/>
      <c r="LEK867" s="399"/>
      <c r="LEL867" s="399"/>
      <c r="LEM867" s="399"/>
      <c r="LEN867" s="399"/>
      <c r="LEO867" s="399"/>
      <c r="LEP867" s="399"/>
      <c r="LEQ867" s="399"/>
      <c r="LER867" s="399"/>
      <c r="LES867" s="399"/>
      <c r="LET867" s="399"/>
      <c r="LEU867" s="399"/>
      <c r="LEV867" s="399"/>
      <c r="LEW867" s="399"/>
      <c r="LEX867" s="399"/>
      <c r="LEY867" s="399"/>
      <c r="LEZ867" s="399"/>
      <c r="LFA867" s="399"/>
      <c r="LFB867" s="399"/>
      <c r="LFC867" s="399"/>
      <c r="LFD867" s="399"/>
      <c r="LFE867" s="399"/>
      <c r="LFF867" s="399"/>
      <c r="LFG867" s="399"/>
      <c r="LFH867" s="399"/>
      <c r="LFI867" s="399"/>
      <c r="LFJ867" s="399"/>
      <c r="LFK867" s="399"/>
      <c r="LFL867" s="399"/>
      <c r="LFM867" s="399"/>
      <c r="LFN867" s="399"/>
      <c r="LFO867" s="399"/>
      <c r="LFP867" s="399"/>
      <c r="LFQ867" s="399"/>
      <c r="LFR867" s="399"/>
      <c r="LFS867" s="399"/>
      <c r="LFT867" s="399"/>
      <c r="LFU867" s="399"/>
      <c r="LFV867" s="399"/>
      <c r="LFW867" s="399"/>
      <c r="LFX867" s="399"/>
      <c r="LFY867" s="399"/>
      <c r="LFZ867" s="399"/>
      <c r="LGA867" s="399"/>
      <c r="LGB867" s="399"/>
      <c r="LGC867" s="399"/>
      <c r="LGD867" s="399"/>
      <c r="LGE867" s="399"/>
      <c r="LGF867" s="399"/>
      <c r="LGG867" s="399"/>
      <c r="LGH867" s="399"/>
      <c r="LGI867" s="399"/>
      <c r="LGJ867" s="399"/>
      <c r="LGK867" s="399"/>
      <c r="LGL867" s="399"/>
      <c r="LGM867" s="399"/>
      <c r="LGN867" s="399"/>
      <c r="LGO867" s="399"/>
      <c r="LGP867" s="399"/>
      <c r="LGQ867" s="399"/>
      <c r="LGR867" s="399"/>
      <c r="LGS867" s="399"/>
      <c r="LGT867" s="399"/>
      <c r="LGU867" s="399"/>
      <c r="LGV867" s="399"/>
      <c r="LGW867" s="399"/>
      <c r="LGX867" s="399"/>
      <c r="LGY867" s="399"/>
      <c r="LGZ867" s="399"/>
      <c r="LHA867" s="399"/>
      <c r="LHB867" s="399"/>
      <c r="LHC867" s="399"/>
      <c r="LHD867" s="399"/>
      <c r="LHE867" s="399"/>
      <c r="LHF867" s="399"/>
      <c r="LHG867" s="399"/>
      <c r="LHH867" s="399"/>
      <c r="LHI867" s="399"/>
      <c r="LHJ867" s="399"/>
      <c r="LHK867" s="399"/>
      <c r="LHL867" s="399"/>
      <c r="LHM867" s="399"/>
      <c r="LHN867" s="399"/>
      <c r="LHO867" s="399"/>
      <c r="LHP867" s="399"/>
      <c r="LHQ867" s="399"/>
      <c r="LHR867" s="399"/>
      <c r="LHS867" s="399"/>
      <c r="LHT867" s="399"/>
      <c r="LHU867" s="399"/>
      <c r="LHV867" s="399"/>
      <c r="LHW867" s="399"/>
      <c r="LHX867" s="399"/>
      <c r="LHY867" s="399"/>
      <c r="LHZ867" s="399"/>
      <c r="LIA867" s="399"/>
      <c r="LIB867" s="399"/>
      <c r="LIC867" s="399"/>
      <c r="LID867" s="399"/>
      <c r="LIE867" s="399"/>
      <c r="LIF867" s="399"/>
      <c r="LIG867" s="399"/>
      <c r="LIH867" s="399"/>
      <c r="LII867" s="399"/>
      <c r="LIJ867" s="399"/>
      <c r="LIK867" s="399"/>
      <c r="LIL867" s="399"/>
      <c r="LIM867" s="399"/>
      <c r="LIN867" s="399"/>
      <c r="LIO867" s="399"/>
      <c r="LIP867" s="399"/>
      <c r="LIQ867" s="399"/>
      <c r="LIR867" s="399"/>
      <c r="LIS867" s="399"/>
      <c r="LIT867" s="399"/>
      <c r="LIU867" s="399"/>
      <c r="LIV867" s="399"/>
      <c r="LIW867" s="399"/>
      <c r="LIX867" s="399"/>
      <c r="LIY867" s="399"/>
      <c r="LIZ867" s="399"/>
      <c r="LJA867" s="399"/>
      <c r="LJB867" s="399"/>
      <c r="LJC867" s="399"/>
      <c r="LJD867" s="399"/>
      <c r="LJE867" s="399"/>
      <c r="LJF867" s="399"/>
      <c r="LJG867" s="399"/>
      <c r="LJH867" s="399"/>
      <c r="LJI867" s="399"/>
      <c r="LJJ867" s="399"/>
      <c r="LJK867" s="399"/>
      <c r="LJL867" s="399"/>
      <c r="LJM867" s="399"/>
      <c r="LJN867" s="399"/>
      <c r="LJO867" s="399"/>
      <c r="LJP867" s="399"/>
      <c r="LJQ867" s="399"/>
      <c r="LJR867" s="399"/>
      <c r="LJS867" s="399"/>
      <c r="LJT867" s="399"/>
      <c r="LJU867" s="399"/>
      <c r="LJV867" s="399"/>
      <c r="LJW867" s="399"/>
      <c r="LJX867" s="399"/>
      <c r="LJY867" s="399"/>
      <c r="LJZ867" s="399"/>
      <c r="LKA867" s="399"/>
      <c r="LKB867" s="399"/>
      <c r="LKC867" s="399"/>
      <c r="LKD867" s="399"/>
      <c r="LKE867" s="399"/>
      <c r="LKF867" s="399"/>
      <c r="LKG867" s="399"/>
      <c r="LKH867" s="399"/>
      <c r="LKI867" s="399"/>
      <c r="LKJ867" s="399"/>
      <c r="LKK867" s="399"/>
      <c r="LKL867" s="399"/>
      <c r="LKM867" s="399"/>
      <c r="LKN867" s="399"/>
      <c r="LKO867" s="399"/>
      <c r="LKP867" s="399"/>
      <c r="LKQ867" s="399"/>
      <c r="LKR867" s="399"/>
      <c r="LKS867" s="399"/>
      <c r="LKT867" s="399"/>
      <c r="LKU867" s="399"/>
      <c r="LKV867" s="399"/>
      <c r="LKW867" s="399"/>
      <c r="LKX867" s="399"/>
      <c r="LKY867" s="399"/>
      <c r="LKZ867" s="399"/>
      <c r="LLA867" s="399"/>
      <c r="LLB867" s="399"/>
      <c r="LLC867" s="399"/>
      <c r="LLD867" s="399"/>
      <c r="LLE867" s="399"/>
      <c r="LLF867" s="399"/>
      <c r="LLG867" s="399"/>
      <c r="LLH867" s="399"/>
      <c r="LLI867" s="399"/>
      <c r="LLJ867" s="399"/>
      <c r="LLK867" s="399"/>
      <c r="LLL867" s="399"/>
      <c r="LLM867" s="399"/>
      <c r="LLN867" s="399"/>
      <c r="LLO867" s="399"/>
      <c r="LLP867" s="399"/>
      <c r="LLQ867" s="399"/>
      <c r="LLR867" s="399"/>
      <c r="LLS867" s="399"/>
      <c r="LLT867" s="399"/>
      <c r="LLU867" s="399"/>
      <c r="LLV867" s="399"/>
      <c r="LLW867" s="399"/>
      <c r="LLX867" s="399"/>
      <c r="LLY867" s="399"/>
      <c r="LLZ867" s="399"/>
      <c r="LMA867" s="399"/>
      <c r="LMB867" s="399"/>
      <c r="LMC867" s="399"/>
      <c r="LMD867" s="399"/>
      <c r="LME867" s="399"/>
      <c r="LMF867" s="399"/>
      <c r="LMG867" s="399"/>
      <c r="LMH867" s="399"/>
      <c r="LMI867" s="399"/>
      <c r="LMJ867" s="399"/>
      <c r="LMK867" s="399"/>
      <c r="LML867" s="399"/>
      <c r="LMM867" s="399"/>
      <c r="LMN867" s="399"/>
      <c r="LMO867" s="399"/>
      <c r="LMP867" s="399"/>
      <c r="LMQ867" s="399"/>
      <c r="LMR867" s="399"/>
      <c r="LMS867" s="399"/>
      <c r="LMT867" s="399"/>
      <c r="LMU867" s="399"/>
      <c r="LMV867" s="399"/>
      <c r="LMW867" s="399"/>
      <c r="LMX867" s="399"/>
      <c r="LMY867" s="399"/>
      <c r="LMZ867" s="399"/>
      <c r="LNA867" s="399"/>
      <c r="LNB867" s="399"/>
      <c r="LNC867" s="399"/>
      <c r="LND867" s="399"/>
      <c r="LNE867" s="399"/>
      <c r="LNF867" s="399"/>
      <c r="LNG867" s="399"/>
      <c r="LNH867" s="399"/>
      <c r="LNI867" s="399"/>
      <c r="LNJ867" s="399"/>
      <c r="LNK867" s="399"/>
      <c r="LNL867" s="399"/>
      <c r="LNM867" s="399"/>
      <c r="LNN867" s="399"/>
      <c r="LNO867" s="399"/>
      <c r="LNP867" s="399"/>
      <c r="LNQ867" s="399"/>
      <c r="LNR867" s="399"/>
      <c r="LNS867" s="399"/>
      <c r="LNT867" s="399"/>
      <c r="LNU867" s="399"/>
      <c r="LNV867" s="399"/>
      <c r="LNW867" s="399"/>
      <c r="LNX867" s="399"/>
      <c r="LNY867" s="399"/>
      <c r="LNZ867" s="399"/>
      <c r="LOA867" s="399"/>
      <c r="LOB867" s="399"/>
      <c r="LOC867" s="399"/>
      <c r="LOD867" s="399"/>
      <c r="LOE867" s="399"/>
      <c r="LOF867" s="399"/>
      <c r="LOG867" s="399"/>
      <c r="LOH867" s="399"/>
      <c r="LOI867" s="399"/>
      <c r="LOJ867" s="399"/>
      <c r="LOK867" s="399"/>
      <c r="LOL867" s="399"/>
      <c r="LOM867" s="399"/>
      <c r="LON867" s="399"/>
      <c r="LOO867" s="399"/>
      <c r="LOP867" s="399"/>
      <c r="LOQ867" s="399"/>
      <c r="LOR867" s="399"/>
      <c r="LOS867" s="399"/>
      <c r="LOT867" s="399"/>
      <c r="LOU867" s="399"/>
      <c r="LOV867" s="399"/>
      <c r="LOW867" s="399"/>
      <c r="LOX867" s="399"/>
      <c r="LOY867" s="399"/>
      <c r="LOZ867" s="399"/>
      <c r="LPA867" s="399"/>
      <c r="LPB867" s="399"/>
      <c r="LPC867" s="399"/>
      <c r="LPD867" s="399"/>
      <c r="LPE867" s="399"/>
      <c r="LPF867" s="399"/>
      <c r="LPG867" s="399"/>
      <c r="LPH867" s="399"/>
      <c r="LPI867" s="399"/>
      <c r="LPJ867" s="399"/>
      <c r="LPK867" s="399"/>
      <c r="LPL867" s="399"/>
      <c r="LPM867" s="399"/>
      <c r="LPN867" s="399"/>
      <c r="LPO867" s="399"/>
      <c r="LPP867" s="399"/>
      <c r="LPQ867" s="399"/>
      <c r="LPR867" s="399"/>
      <c r="LPS867" s="399"/>
      <c r="LPT867" s="399"/>
      <c r="LPU867" s="399"/>
      <c r="LPV867" s="399"/>
      <c r="LPW867" s="399"/>
      <c r="LPX867" s="399"/>
      <c r="LPY867" s="399"/>
      <c r="LPZ867" s="399"/>
      <c r="LQA867" s="399"/>
      <c r="LQB867" s="399"/>
      <c r="LQC867" s="399"/>
      <c r="LQD867" s="399"/>
      <c r="LQE867" s="399"/>
      <c r="LQF867" s="399"/>
      <c r="LQG867" s="399"/>
      <c r="LQH867" s="399"/>
      <c r="LQI867" s="399"/>
      <c r="LQJ867" s="399"/>
      <c r="LQK867" s="399"/>
      <c r="LQL867" s="399"/>
      <c r="LQM867" s="399"/>
      <c r="LQN867" s="399"/>
      <c r="LQO867" s="399"/>
      <c r="LQP867" s="399"/>
      <c r="LQQ867" s="399"/>
      <c r="LQR867" s="399"/>
      <c r="LQS867" s="399"/>
      <c r="LQT867" s="399"/>
      <c r="LQU867" s="399"/>
      <c r="LQV867" s="399"/>
      <c r="LQW867" s="399"/>
      <c r="LQX867" s="399"/>
      <c r="LQY867" s="399"/>
      <c r="LQZ867" s="399"/>
      <c r="LRA867" s="399"/>
      <c r="LRB867" s="399"/>
      <c r="LRC867" s="399"/>
      <c r="LRD867" s="399"/>
      <c r="LRE867" s="399"/>
      <c r="LRF867" s="399"/>
      <c r="LRG867" s="399"/>
      <c r="LRH867" s="399"/>
      <c r="LRI867" s="399"/>
      <c r="LRJ867" s="399"/>
      <c r="LRK867" s="399"/>
      <c r="LRL867" s="399"/>
      <c r="LRM867" s="399"/>
      <c r="LRN867" s="399"/>
      <c r="LRO867" s="399"/>
      <c r="LRP867" s="399"/>
      <c r="LRQ867" s="399"/>
      <c r="LRR867" s="399"/>
      <c r="LRS867" s="399"/>
      <c r="LRT867" s="399"/>
      <c r="LRU867" s="399"/>
      <c r="LRV867" s="399"/>
      <c r="LRW867" s="399"/>
      <c r="LRX867" s="399"/>
      <c r="LRY867" s="399"/>
      <c r="LRZ867" s="399"/>
      <c r="LSA867" s="399"/>
      <c r="LSB867" s="399"/>
      <c r="LSC867" s="399"/>
      <c r="LSD867" s="399"/>
      <c r="LSE867" s="399"/>
      <c r="LSF867" s="399"/>
      <c r="LSG867" s="399"/>
      <c r="LSH867" s="399"/>
      <c r="LSI867" s="399"/>
      <c r="LSJ867" s="399"/>
      <c r="LSK867" s="399"/>
      <c r="LSL867" s="399"/>
      <c r="LSM867" s="399"/>
      <c r="LSN867" s="399"/>
      <c r="LSO867" s="399"/>
      <c r="LSP867" s="399"/>
      <c r="LSQ867" s="399"/>
      <c r="LSR867" s="399"/>
      <c r="LSS867" s="399"/>
      <c r="LST867" s="399"/>
      <c r="LSU867" s="399"/>
      <c r="LSV867" s="399"/>
      <c r="LSW867" s="399"/>
      <c r="LSX867" s="399"/>
      <c r="LSY867" s="399"/>
      <c r="LSZ867" s="399"/>
      <c r="LTA867" s="399"/>
      <c r="LTB867" s="399"/>
      <c r="LTC867" s="399"/>
      <c r="LTD867" s="399"/>
      <c r="LTE867" s="399"/>
      <c r="LTF867" s="399"/>
      <c r="LTG867" s="399"/>
      <c r="LTH867" s="399"/>
      <c r="LTI867" s="399"/>
      <c r="LTJ867" s="399"/>
      <c r="LTK867" s="399"/>
      <c r="LTL867" s="399"/>
      <c r="LTM867" s="399"/>
      <c r="LTN867" s="399"/>
      <c r="LTO867" s="399"/>
      <c r="LTP867" s="399"/>
      <c r="LTQ867" s="399"/>
      <c r="LTR867" s="399"/>
      <c r="LTS867" s="399"/>
      <c r="LTT867" s="399"/>
      <c r="LTU867" s="399"/>
      <c r="LTV867" s="399"/>
      <c r="LTW867" s="399"/>
      <c r="LTX867" s="399"/>
      <c r="LTY867" s="399"/>
      <c r="LTZ867" s="399"/>
      <c r="LUA867" s="399"/>
      <c r="LUB867" s="399"/>
      <c r="LUC867" s="399"/>
      <c r="LUD867" s="399"/>
      <c r="LUE867" s="399"/>
      <c r="LUF867" s="399"/>
      <c r="LUG867" s="399"/>
      <c r="LUH867" s="399"/>
      <c r="LUI867" s="399"/>
      <c r="LUJ867" s="399"/>
      <c r="LUK867" s="399"/>
      <c r="LUL867" s="399"/>
      <c r="LUM867" s="399"/>
      <c r="LUN867" s="399"/>
      <c r="LUO867" s="399"/>
      <c r="LUP867" s="399"/>
      <c r="LUQ867" s="399"/>
      <c r="LUR867" s="399"/>
      <c r="LUS867" s="399"/>
      <c r="LUT867" s="399"/>
      <c r="LUU867" s="399"/>
      <c r="LUV867" s="399"/>
      <c r="LUW867" s="399"/>
      <c r="LUX867" s="399"/>
      <c r="LUY867" s="399"/>
      <c r="LUZ867" s="399"/>
      <c r="LVA867" s="399"/>
      <c r="LVB867" s="399"/>
      <c r="LVC867" s="399"/>
      <c r="LVD867" s="399"/>
      <c r="LVE867" s="399"/>
      <c r="LVF867" s="399"/>
      <c r="LVG867" s="399"/>
      <c r="LVH867" s="399"/>
      <c r="LVI867" s="399"/>
      <c r="LVJ867" s="399"/>
      <c r="LVK867" s="399"/>
      <c r="LVL867" s="399"/>
      <c r="LVM867" s="399"/>
      <c r="LVN867" s="399"/>
      <c r="LVO867" s="399"/>
      <c r="LVP867" s="399"/>
      <c r="LVQ867" s="399"/>
      <c r="LVR867" s="399"/>
      <c r="LVS867" s="399"/>
      <c r="LVT867" s="399"/>
      <c r="LVU867" s="399"/>
      <c r="LVV867" s="399"/>
      <c r="LVW867" s="399"/>
      <c r="LVX867" s="399"/>
      <c r="LVY867" s="399"/>
      <c r="LVZ867" s="399"/>
      <c r="LWA867" s="399"/>
      <c r="LWB867" s="399"/>
      <c r="LWC867" s="399"/>
      <c r="LWD867" s="399"/>
      <c r="LWE867" s="399"/>
      <c r="LWF867" s="399"/>
      <c r="LWG867" s="399"/>
      <c r="LWH867" s="399"/>
      <c r="LWI867" s="399"/>
      <c r="LWJ867" s="399"/>
      <c r="LWK867" s="399"/>
      <c r="LWL867" s="399"/>
      <c r="LWM867" s="399"/>
      <c r="LWN867" s="399"/>
      <c r="LWO867" s="399"/>
      <c r="LWP867" s="399"/>
      <c r="LWQ867" s="399"/>
      <c r="LWR867" s="399"/>
      <c r="LWS867" s="399"/>
      <c r="LWT867" s="399"/>
      <c r="LWU867" s="399"/>
      <c r="LWV867" s="399"/>
      <c r="LWW867" s="399"/>
      <c r="LWX867" s="399"/>
      <c r="LWY867" s="399"/>
      <c r="LWZ867" s="399"/>
      <c r="LXA867" s="399"/>
      <c r="LXB867" s="399"/>
      <c r="LXC867" s="399"/>
      <c r="LXD867" s="399"/>
      <c r="LXE867" s="399"/>
      <c r="LXF867" s="399"/>
      <c r="LXG867" s="399"/>
      <c r="LXH867" s="399"/>
      <c r="LXI867" s="399"/>
      <c r="LXJ867" s="399"/>
      <c r="LXK867" s="399"/>
      <c r="LXL867" s="399"/>
      <c r="LXM867" s="399"/>
      <c r="LXN867" s="399"/>
      <c r="LXO867" s="399"/>
      <c r="LXP867" s="399"/>
      <c r="LXQ867" s="399"/>
      <c r="LXR867" s="399"/>
      <c r="LXS867" s="399"/>
      <c r="LXT867" s="399"/>
      <c r="LXU867" s="399"/>
      <c r="LXV867" s="399"/>
      <c r="LXW867" s="399"/>
      <c r="LXX867" s="399"/>
      <c r="LXY867" s="399"/>
      <c r="LXZ867" s="399"/>
      <c r="LYA867" s="399"/>
      <c r="LYB867" s="399"/>
      <c r="LYC867" s="399"/>
      <c r="LYD867" s="399"/>
      <c r="LYE867" s="399"/>
      <c r="LYF867" s="399"/>
      <c r="LYG867" s="399"/>
      <c r="LYH867" s="399"/>
      <c r="LYI867" s="399"/>
      <c r="LYJ867" s="399"/>
      <c r="LYK867" s="399"/>
      <c r="LYL867" s="399"/>
      <c r="LYM867" s="399"/>
      <c r="LYN867" s="399"/>
      <c r="LYO867" s="399"/>
      <c r="LYP867" s="399"/>
      <c r="LYQ867" s="399"/>
      <c r="LYR867" s="399"/>
      <c r="LYS867" s="399"/>
      <c r="LYT867" s="399"/>
      <c r="LYU867" s="399"/>
      <c r="LYV867" s="399"/>
      <c r="LYW867" s="399"/>
      <c r="LYX867" s="399"/>
      <c r="LYY867" s="399"/>
      <c r="LYZ867" s="399"/>
      <c r="LZA867" s="399"/>
      <c r="LZB867" s="399"/>
      <c r="LZC867" s="399"/>
      <c r="LZD867" s="399"/>
      <c r="LZE867" s="399"/>
      <c r="LZF867" s="399"/>
      <c r="LZG867" s="399"/>
      <c r="LZH867" s="399"/>
      <c r="LZI867" s="399"/>
      <c r="LZJ867" s="399"/>
      <c r="LZK867" s="399"/>
      <c r="LZL867" s="399"/>
      <c r="LZM867" s="399"/>
      <c r="LZN867" s="399"/>
      <c r="LZO867" s="399"/>
      <c r="LZP867" s="399"/>
      <c r="LZQ867" s="399"/>
      <c r="LZR867" s="399"/>
      <c r="LZS867" s="399"/>
      <c r="LZT867" s="399"/>
      <c r="LZU867" s="399"/>
      <c r="LZV867" s="399"/>
      <c r="LZW867" s="399"/>
      <c r="LZX867" s="399"/>
      <c r="LZY867" s="399"/>
      <c r="LZZ867" s="399"/>
      <c r="MAA867" s="399"/>
      <c r="MAB867" s="399"/>
      <c r="MAC867" s="399"/>
      <c r="MAD867" s="399"/>
      <c r="MAE867" s="399"/>
      <c r="MAF867" s="399"/>
      <c r="MAG867" s="399"/>
      <c r="MAH867" s="399"/>
      <c r="MAI867" s="399"/>
      <c r="MAJ867" s="399"/>
      <c r="MAK867" s="399"/>
      <c r="MAL867" s="399"/>
      <c r="MAM867" s="399"/>
      <c r="MAN867" s="399"/>
      <c r="MAO867" s="399"/>
      <c r="MAP867" s="399"/>
      <c r="MAQ867" s="399"/>
      <c r="MAR867" s="399"/>
      <c r="MAS867" s="399"/>
      <c r="MAT867" s="399"/>
      <c r="MAU867" s="399"/>
      <c r="MAV867" s="399"/>
      <c r="MAW867" s="399"/>
      <c r="MAX867" s="399"/>
      <c r="MAY867" s="399"/>
      <c r="MAZ867" s="399"/>
      <c r="MBA867" s="399"/>
      <c r="MBB867" s="399"/>
      <c r="MBC867" s="399"/>
      <c r="MBD867" s="399"/>
      <c r="MBE867" s="399"/>
      <c r="MBF867" s="399"/>
      <c r="MBG867" s="399"/>
      <c r="MBH867" s="399"/>
      <c r="MBI867" s="399"/>
      <c r="MBJ867" s="399"/>
      <c r="MBK867" s="399"/>
      <c r="MBL867" s="399"/>
      <c r="MBM867" s="399"/>
      <c r="MBN867" s="399"/>
      <c r="MBO867" s="399"/>
      <c r="MBP867" s="399"/>
      <c r="MBQ867" s="399"/>
      <c r="MBR867" s="399"/>
      <c r="MBS867" s="399"/>
      <c r="MBT867" s="399"/>
      <c r="MBU867" s="399"/>
      <c r="MBV867" s="399"/>
      <c r="MBW867" s="399"/>
      <c r="MBX867" s="399"/>
      <c r="MBY867" s="399"/>
      <c r="MBZ867" s="399"/>
      <c r="MCA867" s="399"/>
      <c r="MCB867" s="399"/>
      <c r="MCC867" s="399"/>
      <c r="MCD867" s="399"/>
      <c r="MCE867" s="399"/>
      <c r="MCF867" s="399"/>
      <c r="MCG867" s="399"/>
      <c r="MCH867" s="399"/>
      <c r="MCI867" s="399"/>
      <c r="MCJ867" s="399"/>
      <c r="MCK867" s="399"/>
      <c r="MCL867" s="399"/>
      <c r="MCM867" s="399"/>
      <c r="MCN867" s="399"/>
      <c r="MCO867" s="399"/>
      <c r="MCP867" s="399"/>
      <c r="MCQ867" s="399"/>
      <c r="MCR867" s="399"/>
      <c r="MCS867" s="399"/>
      <c r="MCT867" s="399"/>
      <c r="MCU867" s="399"/>
      <c r="MCV867" s="399"/>
      <c r="MCW867" s="399"/>
      <c r="MCX867" s="399"/>
      <c r="MCY867" s="399"/>
      <c r="MCZ867" s="399"/>
      <c r="MDA867" s="399"/>
      <c r="MDB867" s="399"/>
      <c r="MDC867" s="399"/>
      <c r="MDD867" s="399"/>
      <c r="MDE867" s="399"/>
      <c r="MDF867" s="399"/>
      <c r="MDG867" s="399"/>
      <c r="MDH867" s="399"/>
      <c r="MDI867" s="399"/>
      <c r="MDJ867" s="399"/>
      <c r="MDK867" s="399"/>
      <c r="MDL867" s="399"/>
      <c r="MDM867" s="399"/>
      <c r="MDN867" s="399"/>
      <c r="MDO867" s="399"/>
      <c r="MDP867" s="399"/>
      <c r="MDQ867" s="399"/>
      <c r="MDR867" s="399"/>
      <c r="MDS867" s="399"/>
      <c r="MDT867" s="399"/>
      <c r="MDU867" s="399"/>
      <c r="MDV867" s="399"/>
      <c r="MDW867" s="399"/>
      <c r="MDX867" s="399"/>
      <c r="MDY867" s="399"/>
      <c r="MDZ867" s="399"/>
      <c r="MEA867" s="399"/>
      <c r="MEB867" s="399"/>
      <c r="MEC867" s="399"/>
      <c r="MED867" s="399"/>
      <c r="MEE867" s="399"/>
      <c r="MEF867" s="399"/>
      <c r="MEG867" s="399"/>
      <c r="MEH867" s="399"/>
      <c r="MEI867" s="399"/>
      <c r="MEJ867" s="399"/>
      <c r="MEK867" s="399"/>
      <c r="MEL867" s="399"/>
      <c r="MEM867" s="399"/>
      <c r="MEN867" s="399"/>
      <c r="MEO867" s="399"/>
      <c r="MEP867" s="399"/>
      <c r="MEQ867" s="399"/>
      <c r="MER867" s="399"/>
      <c r="MES867" s="399"/>
      <c r="MET867" s="399"/>
      <c r="MEU867" s="399"/>
      <c r="MEV867" s="399"/>
      <c r="MEW867" s="399"/>
      <c r="MEX867" s="399"/>
      <c r="MEY867" s="399"/>
      <c r="MEZ867" s="399"/>
      <c r="MFA867" s="399"/>
      <c r="MFB867" s="399"/>
      <c r="MFC867" s="399"/>
      <c r="MFD867" s="399"/>
      <c r="MFE867" s="399"/>
      <c r="MFF867" s="399"/>
      <c r="MFG867" s="399"/>
      <c r="MFH867" s="399"/>
      <c r="MFI867" s="399"/>
      <c r="MFJ867" s="399"/>
      <c r="MFK867" s="399"/>
      <c r="MFL867" s="399"/>
      <c r="MFM867" s="399"/>
      <c r="MFN867" s="399"/>
      <c r="MFO867" s="399"/>
      <c r="MFP867" s="399"/>
      <c r="MFQ867" s="399"/>
      <c r="MFR867" s="399"/>
      <c r="MFS867" s="399"/>
      <c r="MFT867" s="399"/>
      <c r="MFU867" s="399"/>
      <c r="MFV867" s="399"/>
      <c r="MFW867" s="399"/>
      <c r="MFX867" s="399"/>
      <c r="MFY867" s="399"/>
      <c r="MFZ867" s="399"/>
      <c r="MGA867" s="399"/>
      <c r="MGB867" s="399"/>
      <c r="MGC867" s="399"/>
      <c r="MGD867" s="399"/>
      <c r="MGE867" s="399"/>
      <c r="MGF867" s="399"/>
      <c r="MGG867" s="399"/>
      <c r="MGH867" s="399"/>
      <c r="MGI867" s="399"/>
      <c r="MGJ867" s="399"/>
      <c r="MGK867" s="399"/>
      <c r="MGL867" s="399"/>
      <c r="MGM867" s="399"/>
      <c r="MGN867" s="399"/>
      <c r="MGO867" s="399"/>
      <c r="MGP867" s="399"/>
      <c r="MGQ867" s="399"/>
      <c r="MGR867" s="399"/>
      <c r="MGS867" s="399"/>
      <c r="MGT867" s="399"/>
      <c r="MGU867" s="399"/>
      <c r="MGV867" s="399"/>
      <c r="MGW867" s="399"/>
      <c r="MGX867" s="399"/>
      <c r="MGY867" s="399"/>
      <c r="MGZ867" s="399"/>
      <c r="MHA867" s="399"/>
      <c r="MHB867" s="399"/>
      <c r="MHC867" s="399"/>
      <c r="MHD867" s="399"/>
      <c r="MHE867" s="399"/>
      <c r="MHF867" s="399"/>
      <c r="MHG867" s="399"/>
      <c r="MHH867" s="399"/>
      <c r="MHI867" s="399"/>
      <c r="MHJ867" s="399"/>
      <c r="MHK867" s="399"/>
      <c r="MHL867" s="399"/>
      <c r="MHM867" s="399"/>
      <c r="MHN867" s="399"/>
      <c r="MHO867" s="399"/>
      <c r="MHP867" s="399"/>
      <c r="MHQ867" s="399"/>
      <c r="MHR867" s="399"/>
      <c r="MHS867" s="399"/>
      <c r="MHT867" s="399"/>
      <c r="MHU867" s="399"/>
      <c r="MHV867" s="399"/>
      <c r="MHW867" s="399"/>
      <c r="MHX867" s="399"/>
      <c r="MHY867" s="399"/>
      <c r="MHZ867" s="399"/>
      <c r="MIA867" s="399"/>
      <c r="MIB867" s="399"/>
      <c r="MIC867" s="399"/>
      <c r="MID867" s="399"/>
      <c r="MIE867" s="399"/>
      <c r="MIF867" s="399"/>
      <c r="MIG867" s="399"/>
      <c r="MIH867" s="399"/>
      <c r="MII867" s="399"/>
      <c r="MIJ867" s="399"/>
      <c r="MIK867" s="399"/>
      <c r="MIL867" s="399"/>
      <c r="MIM867" s="399"/>
      <c r="MIN867" s="399"/>
      <c r="MIO867" s="399"/>
      <c r="MIP867" s="399"/>
      <c r="MIQ867" s="399"/>
      <c r="MIR867" s="399"/>
      <c r="MIS867" s="399"/>
      <c r="MIT867" s="399"/>
      <c r="MIU867" s="399"/>
      <c r="MIV867" s="399"/>
      <c r="MIW867" s="399"/>
      <c r="MIX867" s="399"/>
      <c r="MIY867" s="399"/>
      <c r="MIZ867" s="399"/>
      <c r="MJA867" s="399"/>
      <c r="MJB867" s="399"/>
      <c r="MJC867" s="399"/>
      <c r="MJD867" s="399"/>
      <c r="MJE867" s="399"/>
      <c r="MJF867" s="399"/>
      <c r="MJG867" s="399"/>
      <c r="MJH867" s="399"/>
      <c r="MJI867" s="399"/>
      <c r="MJJ867" s="399"/>
      <c r="MJK867" s="399"/>
      <c r="MJL867" s="399"/>
      <c r="MJM867" s="399"/>
      <c r="MJN867" s="399"/>
      <c r="MJO867" s="399"/>
      <c r="MJP867" s="399"/>
      <c r="MJQ867" s="399"/>
      <c r="MJR867" s="399"/>
      <c r="MJS867" s="399"/>
      <c r="MJT867" s="399"/>
      <c r="MJU867" s="399"/>
      <c r="MJV867" s="399"/>
      <c r="MJW867" s="399"/>
      <c r="MJX867" s="399"/>
      <c r="MJY867" s="399"/>
      <c r="MJZ867" s="399"/>
      <c r="MKA867" s="399"/>
      <c r="MKB867" s="399"/>
      <c r="MKC867" s="399"/>
      <c r="MKD867" s="399"/>
      <c r="MKE867" s="399"/>
      <c r="MKF867" s="399"/>
      <c r="MKG867" s="399"/>
      <c r="MKH867" s="399"/>
      <c r="MKI867" s="399"/>
      <c r="MKJ867" s="399"/>
      <c r="MKK867" s="399"/>
      <c r="MKL867" s="399"/>
      <c r="MKM867" s="399"/>
      <c r="MKN867" s="399"/>
      <c r="MKO867" s="399"/>
      <c r="MKP867" s="399"/>
      <c r="MKQ867" s="399"/>
      <c r="MKR867" s="399"/>
      <c r="MKS867" s="399"/>
      <c r="MKT867" s="399"/>
      <c r="MKU867" s="399"/>
      <c r="MKV867" s="399"/>
      <c r="MKW867" s="399"/>
      <c r="MKX867" s="399"/>
      <c r="MKY867" s="399"/>
      <c r="MKZ867" s="399"/>
      <c r="MLA867" s="399"/>
      <c r="MLB867" s="399"/>
      <c r="MLC867" s="399"/>
      <c r="MLD867" s="399"/>
      <c r="MLE867" s="399"/>
      <c r="MLF867" s="399"/>
      <c r="MLG867" s="399"/>
      <c r="MLH867" s="399"/>
      <c r="MLI867" s="399"/>
      <c r="MLJ867" s="399"/>
      <c r="MLK867" s="399"/>
      <c r="MLL867" s="399"/>
      <c r="MLM867" s="399"/>
      <c r="MLN867" s="399"/>
      <c r="MLO867" s="399"/>
      <c r="MLP867" s="399"/>
      <c r="MLQ867" s="399"/>
      <c r="MLR867" s="399"/>
      <c r="MLS867" s="399"/>
      <c r="MLT867" s="399"/>
      <c r="MLU867" s="399"/>
      <c r="MLV867" s="399"/>
      <c r="MLW867" s="399"/>
      <c r="MLX867" s="399"/>
      <c r="MLY867" s="399"/>
      <c r="MLZ867" s="399"/>
      <c r="MMA867" s="399"/>
      <c r="MMB867" s="399"/>
      <c r="MMC867" s="399"/>
      <c r="MMD867" s="399"/>
      <c r="MME867" s="399"/>
      <c r="MMF867" s="399"/>
      <c r="MMG867" s="399"/>
      <c r="MMH867" s="399"/>
      <c r="MMI867" s="399"/>
      <c r="MMJ867" s="399"/>
      <c r="MMK867" s="399"/>
      <c r="MML867" s="399"/>
      <c r="MMM867" s="399"/>
      <c r="MMN867" s="399"/>
      <c r="MMO867" s="399"/>
      <c r="MMP867" s="399"/>
      <c r="MMQ867" s="399"/>
      <c r="MMR867" s="399"/>
      <c r="MMS867" s="399"/>
      <c r="MMT867" s="399"/>
      <c r="MMU867" s="399"/>
      <c r="MMV867" s="399"/>
      <c r="MMW867" s="399"/>
      <c r="MMX867" s="399"/>
      <c r="MMY867" s="399"/>
      <c r="MMZ867" s="399"/>
      <c r="MNA867" s="399"/>
      <c r="MNB867" s="399"/>
      <c r="MNC867" s="399"/>
      <c r="MND867" s="399"/>
      <c r="MNE867" s="399"/>
      <c r="MNF867" s="399"/>
      <c r="MNG867" s="399"/>
      <c r="MNH867" s="399"/>
      <c r="MNI867" s="399"/>
      <c r="MNJ867" s="399"/>
      <c r="MNK867" s="399"/>
      <c r="MNL867" s="399"/>
      <c r="MNM867" s="399"/>
      <c r="MNN867" s="399"/>
      <c r="MNO867" s="399"/>
      <c r="MNP867" s="399"/>
      <c r="MNQ867" s="399"/>
      <c r="MNR867" s="399"/>
      <c r="MNS867" s="399"/>
      <c r="MNT867" s="399"/>
      <c r="MNU867" s="399"/>
      <c r="MNV867" s="399"/>
      <c r="MNW867" s="399"/>
      <c r="MNX867" s="399"/>
      <c r="MNY867" s="399"/>
      <c r="MNZ867" s="399"/>
      <c r="MOA867" s="399"/>
      <c r="MOB867" s="399"/>
      <c r="MOC867" s="399"/>
      <c r="MOD867" s="399"/>
      <c r="MOE867" s="399"/>
      <c r="MOF867" s="399"/>
      <c r="MOG867" s="399"/>
      <c r="MOH867" s="399"/>
      <c r="MOI867" s="399"/>
      <c r="MOJ867" s="399"/>
      <c r="MOK867" s="399"/>
      <c r="MOL867" s="399"/>
      <c r="MOM867" s="399"/>
      <c r="MON867" s="399"/>
      <c r="MOO867" s="399"/>
      <c r="MOP867" s="399"/>
      <c r="MOQ867" s="399"/>
      <c r="MOR867" s="399"/>
      <c r="MOS867" s="399"/>
      <c r="MOT867" s="399"/>
      <c r="MOU867" s="399"/>
      <c r="MOV867" s="399"/>
      <c r="MOW867" s="399"/>
      <c r="MOX867" s="399"/>
      <c r="MOY867" s="399"/>
      <c r="MOZ867" s="399"/>
      <c r="MPA867" s="399"/>
      <c r="MPB867" s="399"/>
      <c r="MPC867" s="399"/>
      <c r="MPD867" s="399"/>
      <c r="MPE867" s="399"/>
      <c r="MPF867" s="399"/>
      <c r="MPG867" s="399"/>
      <c r="MPH867" s="399"/>
      <c r="MPI867" s="399"/>
      <c r="MPJ867" s="399"/>
      <c r="MPK867" s="399"/>
      <c r="MPL867" s="399"/>
      <c r="MPM867" s="399"/>
      <c r="MPN867" s="399"/>
      <c r="MPO867" s="399"/>
      <c r="MPP867" s="399"/>
      <c r="MPQ867" s="399"/>
      <c r="MPR867" s="399"/>
      <c r="MPS867" s="399"/>
      <c r="MPT867" s="399"/>
      <c r="MPU867" s="399"/>
      <c r="MPV867" s="399"/>
      <c r="MPW867" s="399"/>
      <c r="MPX867" s="399"/>
      <c r="MPY867" s="399"/>
      <c r="MPZ867" s="399"/>
      <c r="MQA867" s="399"/>
      <c r="MQB867" s="399"/>
      <c r="MQC867" s="399"/>
      <c r="MQD867" s="399"/>
      <c r="MQE867" s="399"/>
      <c r="MQF867" s="399"/>
      <c r="MQG867" s="399"/>
      <c r="MQH867" s="399"/>
      <c r="MQI867" s="399"/>
      <c r="MQJ867" s="399"/>
      <c r="MQK867" s="399"/>
      <c r="MQL867" s="399"/>
      <c r="MQM867" s="399"/>
      <c r="MQN867" s="399"/>
      <c r="MQO867" s="399"/>
      <c r="MQP867" s="399"/>
      <c r="MQQ867" s="399"/>
      <c r="MQR867" s="399"/>
      <c r="MQS867" s="399"/>
      <c r="MQT867" s="399"/>
      <c r="MQU867" s="399"/>
      <c r="MQV867" s="399"/>
      <c r="MQW867" s="399"/>
      <c r="MQX867" s="399"/>
      <c r="MQY867" s="399"/>
      <c r="MQZ867" s="399"/>
      <c r="MRA867" s="399"/>
      <c r="MRB867" s="399"/>
      <c r="MRC867" s="399"/>
      <c r="MRD867" s="399"/>
      <c r="MRE867" s="399"/>
      <c r="MRF867" s="399"/>
      <c r="MRG867" s="399"/>
      <c r="MRH867" s="399"/>
      <c r="MRI867" s="399"/>
      <c r="MRJ867" s="399"/>
      <c r="MRK867" s="399"/>
      <c r="MRL867" s="399"/>
      <c r="MRM867" s="399"/>
      <c r="MRN867" s="399"/>
      <c r="MRO867" s="399"/>
      <c r="MRP867" s="399"/>
      <c r="MRQ867" s="399"/>
      <c r="MRR867" s="399"/>
      <c r="MRS867" s="399"/>
      <c r="MRT867" s="399"/>
      <c r="MRU867" s="399"/>
      <c r="MRV867" s="399"/>
      <c r="MRW867" s="399"/>
      <c r="MRX867" s="399"/>
      <c r="MRY867" s="399"/>
      <c r="MRZ867" s="399"/>
      <c r="MSA867" s="399"/>
      <c r="MSB867" s="399"/>
      <c r="MSC867" s="399"/>
      <c r="MSD867" s="399"/>
      <c r="MSE867" s="399"/>
      <c r="MSF867" s="399"/>
      <c r="MSG867" s="399"/>
      <c r="MSH867" s="399"/>
      <c r="MSI867" s="399"/>
      <c r="MSJ867" s="399"/>
      <c r="MSK867" s="399"/>
      <c r="MSL867" s="399"/>
      <c r="MSM867" s="399"/>
      <c r="MSN867" s="399"/>
      <c r="MSO867" s="399"/>
      <c r="MSP867" s="399"/>
      <c r="MSQ867" s="399"/>
      <c r="MSR867" s="399"/>
      <c r="MSS867" s="399"/>
      <c r="MST867" s="399"/>
      <c r="MSU867" s="399"/>
      <c r="MSV867" s="399"/>
      <c r="MSW867" s="399"/>
      <c r="MSX867" s="399"/>
      <c r="MSY867" s="399"/>
      <c r="MSZ867" s="399"/>
      <c r="MTA867" s="399"/>
      <c r="MTB867" s="399"/>
      <c r="MTC867" s="399"/>
      <c r="MTD867" s="399"/>
      <c r="MTE867" s="399"/>
      <c r="MTF867" s="399"/>
      <c r="MTG867" s="399"/>
      <c r="MTH867" s="399"/>
      <c r="MTI867" s="399"/>
      <c r="MTJ867" s="399"/>
      <c r="MTK867" s="399"/>
      <c r="MTL867" s="399"/>
      <c r="MTM867" s="399"/>
      <c r="MTN867" s="399"/>
      <c r="MTO867" s="399"/>
      <c r="MTP867" s="399"/>
      <c r="MTQ867" s="399"/>
      <c r="MTR867" s="399"/>
      <c r="MTS867" s="399"/>
      <c r="MTT867" s="399"/>
      <c r="MTU867" s="399"/>
      <c r="MTV867" s="399"/>
      <c r="MTW867" s="399"/>
      <c r="MTX867" s="399"/>
      <c r="MTY867" s="399"/>
      <c r="MTZ867" s="399"/>
      <c r="MUA867" s="399"/>
      <c r="MUB867" s="399"/>
      <c r="MUC867" s="399"/>
      <c r="MUD867" s="399"/>
      <c r="MUE867" s="399"/>
      <c r="MUF867" s="399"/>
      <c r="MUG867" s="399"/>
      <c r="MUH867" s="399"/>
      <c r="MUI867" s="399"/>
      <c r="MUJ867" s="399"/>
      <c r="MUK867" s="399"/>
      <c r="MUL867" s="399"/>
      <c r="MUM867" s="399"/>
      <c r="MUN867" s="399"/>
      <c r="MUO867" s="399"/>
      <c r="MUP867" s="399"/>
      <c r="MUQ867" s="399"/>
      <c r="MUR867" s="399"/>
      <c r="MUS867" s="399"/>
      <c r="MUT867" s="399"/>
      <c r="MUU867" s="399"/>
      <c r="MUV867" s="399"/>
      <c r="MUW867" s="399"/>
      <c r="MUX867" s="399"/>
      <c r="MUY867" s="399"/>
      <c r="MUZ867" s="399"/>
      <c r="MVA867" s="399"/>
      <c r="MVB867" s="399"/>
      <c r="MVC867" s="399"/>
      <c r="MVD867" s="399"/>
      <c r="MVE867" s="399"/>
      <c r="MVF867" s="399"/>
      <c r="MVG867" s="399"/>
      <c r="MVH867" s="399"/>
      <c r="MVI867" s="399"/>
      <c r="MVJ867" s="399"/>
      <c r="MVK867" s="399"/>
      <c r="MVL867" s="399"/>
      <c r="MVM867" s="399"/>
      <c r="MVN867" s="399"/>
      <c r="MVO867" s="399"/>
      <c r="MVP867" s="399"/>
      <c r="MVQ867" s="399"/>
      <c r="MVR867" s="399"/>
      <c r="MVS867" s="399"/>
      <c r="MVT867" s="399"/>
      <c r="MVU867" s="399"/>
      <c r="MVV867" s="399"/>
      <c r="MVW867" s="399"/>
      <c r="MVX867" s="399"/>
      <c r="MVY867" s="399"/>
      <c r="MVZ867" s="399"/>
      <c r="MWA867" s="399"/>
      <c r="MWB867" s="399"/>
      <c r="MWC867" s="399"/>
      <c r="MWD867" s="399"/>
      <c r="MWE867" s="399"/>
      <c r="MWF867" s="399"/>
      <c r="MWG867" s="399"/>
      <c r="MWH867" s="399"/>
      <c r="MWI867" s="399"/>
      <c r="MWJ867" s="399"/>
      <c r="MWK867" s="399"/>
      <c r="MWL867" s="399"/>
      <c r="MWM867" s="399"/>
      <c r="MWN867" s="399"/>
      <c r="MWO867" s="399"/>
      <c r="MWP867" s="399"/>
      <c r="MWQ867" s="399"/>
      <c r="MWR867" s="399"/>
      <c r="MWS867" s="399"/>
      <c r="MWT867" s="399"/>
      <c r="MWU867" s="399"/>
      <c r="MWV867" s="399"/>
      <c r="MWW867" s="399"/>
      <c r="MWX867" s="399"/>
      <c r="MWY867" s="399"/>
      <c r="MWZ867" s="399"/>
      <c r="MXA867" s="399"/>
      <c r="MXB867" s="399"/>
      <c r="MXC867" s="399"/>
      <c r="MXD867" s="399"/>
      <c r="MXE867" s="399"/>
      <c r="MXF867" s="399"/>
      <c r="MXG867" s="399"/>
      <c r="MXH867" s="399"/>
      <c r="MXI867" s="399"/>
      <c r="MXJ867" s="399"/>
      <c r="MXK867" s="399"/>
      <c r="MXL867" s="399"/>
      <c r="MXM867" s="399"/>
      <c r="MXN867" s="399"/>
      <c r="MXO867" s="399"/>
      <c r="MXP867" s="399"/>
      <c r="MXQ867" s="399"/>
      <c r="MXR867" s="399"/>
      <c r="MXS867" s="399"/>
      <c r="MXT867" s="399"/>
      <c r="MXU867" s="399"/>
      <c r="MXV867" s="399"/>
      <c r="MXW867" s="399"/>
      <c r="MXX867" s="399"/>
      <c r="MXY867" s="399"/>
      <c r="MXZ867" s="399"/>
      <c r="MYA867" s="399"/>
      <c r="MYB867" s="399"/>
      <c r="MYC867" s="399"/>
      <c r="MYD867" s="399"/>
      <c r="MYE867" s="399"/>
      <c r="MYF867" s="399"/>
      <c r="MYG867" s="399"/>
      <c r="MYH867" s="399"/>
      <c r="MYI867" s="399"/>
      <c r="MYJ867" s="399"/>
      <c r="MYK867" s="399"/>
      <c r="MYL867" s="399"/>
      <c r="MYM867" s="399"/>
      <c r="MYN867" s="399"/>
      <c r="MYO867" s="399"/>
      <c r="MYP867" s="399"/>
      <c r="MYQ867" s="399"/>
      <c r="MYR867" s="399"/>
      <c r="MYS867" s="399"/>
      <c r="MYT867" s="399"/>
      <c r="MYU867" s="399"/>
      <c r="MYV867" s="399"/>
      <c r="MYW867" s="399"/>
      <c r="MYX867" s="399"/>
      <c r="MYY867" s="399"/>
      <c r="MYZ867" s="399"/>
      <c r="MZA867" s="399"/>
      <c r="MZB867" s="399"/>
      <c r="MZC867" s="399"/>
      <c r="MZD867" s="399"/>
      <c r="MZE867" s="399"/>
      <c r="MZF867" s="399"/>
      <c r="MZG867" s="399"/>
      <c r="MZH867" s="399"/>
      <c r="MZI867" s="399"/>
      <c r="MZJ867" s="399"/>
      <c r="MZK867" s="399"/>
      <c r="MZL867" s="399"/>
      <c r="MZM867" s="399"/>
      <c r="MZN867" s="399"/>
      <c r="MZO867" s="399"/>
      <c r="MZP867" s="399"/>
      <c r="MZQ867" s="399"/>
      <c r="MZR867" s="399"/>
      <c r="MZS867" s="399"/>
      <c r="MZT867" s="399"/>
      <c r="MZU867" s="399"/>
      <c r="MZV867" s="399"/>
      <c r="MZW867" s="399"/>
      <c r="MZX867" s="399"/>
      <c r="MZY867" s="399"/>
      <c r="MZZ867" s="399"/>
      <c r="NAA867" s="399"/>
      <c r="NAB867" s="399"/>
      <c r="NAC867" s="399"/>
      <c r="NAD867" s="399"/>
      <c r="NAE867" s="399"/>
      <c r="NAF867" s="399"/>
      <c r="NAG867" s="399"/>
      <c r="NAH867" s="399"/>
      <c r="NAI867" s="399"/>
      <c r="NAJ867" s="399"/>
      <c r="NAK867" s="399"/>
      <c r="NAL867" s="399"/>
      <c r="NAM867" s="399"/>
      <c r="NAN867" s="399"/>
      <c r="NAO867" s="399"/>
      <c r="NAP867" s="399"/>
      <c r="NAQ867" s="399"/>
      <c r="NAR867" s="399"/>
      <c r="NAS867" s="399"/>
      <c r="NAT867" s="399"/>
      <c r="NAU867" s="399"/>
      <c r="NAV867" s="399"/>
      <c r="NAW867" s="399"/>
      <c r="NAX867" s="399"/>
      <c r="NAY867" s="399"/>
      <c r="NAZ867" s="399"/>
      <c r="NBA867" s="399"/>
      <c r="NBB867" s="399"/>
      <c r="NBC867" s="399"/>
      <c r="NBD867" s="399"/>
      <c r="NBE867" s="399"/>
      <c r="NBF867" s="399"/>
      <c r="NBG867" s="399"/>
      <c r="NBH867" s="399"/>
      <c r="NBI867" s="399"/>
      <c r="NBJ867" s="399"/>
      <c r="NBK867" s="399"/>
      <c r="NBL867" s="399"/>
      <c r="NBM867" s="399"/>
      <c r="NBN867" s="399"/>
      <c r="NBO867" s="399"/>
      <c r="NBP867" s="399"/>
      <c r="NBQ867" s="399"/>
      <c r="NBR867" s="399"/>
      <c r="NBS867" s="399"/>
      <c r="NBT867" s="399"/>
      <c r="NBU867" s="399"/>
      <c r="NBV867" s="399"/>
      <c r="NBW867" s="399"/>
      <c r="NBX867" s="399"/>
      <c r="NBY867" s="399"/>
      <c r="NBZ867" s="399"/>
      <c r="NCA867" s="399"/>
      <c r="NCB867" s="399"/>
      <c r="NCC867" s="399"/>
      <c r="NCD867" s="399"/>
      <c r="NCE867" s="399"/>
      <c r="NCF867" s="399"/>
      <c r="NCG867" s="399"/>
      <c r="NCH867" s="399"/>
      <c r="NCI867" s="399"/>
      <c r="NCJ867" s="399"/>
      <c r="NCK867" s="399"/>
      <c r="NCL867" s="399"/>
      <c r="NCM867" s="399"/>
      <c r="NCN867" s="399"/>
      <c r="NCO867" s="399"/>
      <c r="NCP867" s="399"/>
      <c r="NCQ867" s="399"/>
      <c r="NCR867" s="399"/>
      <c r="NCS867" s="399"/>
      <c r="NCT867" s="399"/>
      <c r="NCU867" s="399"/>
      <c r="NCV867" s="399"/>
      <c r="NCW867" s="399"/>
      <c r="NCX867" s="399"/>
      <c r="NCY867" s="399"/>
      <c r="NCZ867" s="399"/>
      <c r="NDA867" s="399"/>
      <c r="NDB867" s="399"/>
      <c r="NDC867" s="399"/>
      <c r="NDD867" s="399"/>
      <c r="NDE867" s="399"/>
      <c r="NDF867" s="399"/>
      <c r="NDG867" s="399"/>
      <c r="NDH867" s="399"/>
      <c r="NDI867" s="399"/>
      <c r="NDJ867" s="399"/>
      <c r="NDK867" s="399"/>
      <c r="NDL867" s="399"/>
      <c r="NDM867" s="399"/>
      <c r="NDN867" s="399"/>
      <c r="NDO867" s="399"/>
      <c r="NDP867" s="399"/>
      <c r="NDQ867" s="399"/>
      <c r="NDR867" s="399"/>
      <c r="NDS867" s="399"/>
      <c r="NDT867" s="399"/>
      <c r="NDU867" s="399"/>
      <c r="NDV867" s="399"/>
      <c r="NDW867" s="399"/>
      <c r="NDX867" s="399"/>
      <c r="NDY867" s="399"/>
      <c r="NDZ867" s="399"/>
      <c r="NEA867" s="399"/>
      <c r="NEB867" s="399"/>
      <c r="NEC867" s="399"/>
      <c r="NED867" s="399"/>
      <c r="NEE867" s="399"/>
      <c r="NEF867" s="399"/>
      <c r="NEG867" s="399"/>
      <c r="NEH867" s="399"/>
      <c r="NEI867" s="399"/>
      <c r="NEJ867" s="399"/>
      <c r="NEK867" s="399"/>
      <c r="NEL867" s="399"/>
      <c r="NEM867" s="399"/>
      <c r="NEN867" s="399"/>
      <c r="NEO867" s="399"/>
      <c r="NEP867" s="399"/>
      <c r="NEQ867" s="399"/>
      <c r="NER867" s="399"/>
      <c r="NES867" s="399"/>
      <c r="NET867" s="399"/>
      <c r="NEU867" s="399"/>
      <c r="NEV867" s="399"/>
      <c r="NEW867" s="399"/>
      <c r="NEX867" s="399"/>
      <c r="NEY867" s="399"/>
      <c r="NEZ867" s="399"/>
      <c r="NFA867" s="399"/>
      <c r="NFB867" s="399"/>
      <c r="NFC867" s="399"/>
      <c r="NFD867" s="399"/>
      <c r="NFE867" s="399"/>
      <c r="NFF867" s="399"/>
      <c r="NFG867" s="399"/>
      <c r="NFH867" s="399"/>
      <c r="NFI867" s="399"/>
      <c r="NFJ867" s="399"/>
      <c r="NFK867" s="399"/>
      <c r="NFL867" s="399"/>
      <c r="NFM867" s="399"/>
      <c r="NFN867" s="399"/>
      <c r="NFO867" s="399"/>
      <c r="NFP867" s="399"/>
      <c r="NFQ867" s="399"/>
      <c r="NFR867" s="399"/>
      <c r="NFS867" s="399"/>
      <c r="NFT867" s="399"/>
      <c r="NFU867" s="399"/>
      <c r="NFV867" s="399"/>
      <c r="NFW867" s="399"/>
      <c r="NFX867" s="399"/>
      <c r="NFY867" s="399"/>
      <c r="NFZ867" s="399"/>
      <c r="NGA867" s="399"/>
      <c r="NGB867" s="399"/>
      <c r="NGC867" s="399"/>
      <c r="NGD867" s="399"/>
      <c r="NGE867" s="399"/>
      <c r="NGF867" s="399"/>
      <c r="NGG867" s="399"/>
      <c r="NGH867" s="399"/>
      <c r="NGI867" s="399"/>
      <c r="NGJ867" s="399"/>
      <c r="NGK867" s="399"/>
      <c r="NGL867" s="399"/>
      <c r="NGM867" s="399"/>
      <c r="NGN867" s="399"/>
      <c r="NGO867" s="399"/>
      <c r="NGP867" s="399"/>
      <c r="NGQ867" s="399"/>
      <c r="NGR867" s="399"/>
      <c r="NGS867" s="399"/>
      <c r="NGT867" s="399"/>
      <c r="NGU867" s="399"/>
      <c r="NGV867" s="399"/>
      <c r="NGW867" s="399"/>
      <c r="NGX867" s="399"/>
      <c r="NGY867" s="399"/>
      <c r="NGZ867" s="399"/>
      <c r="NHA867" s="399"/>
      <c r="NHB867" s="399"/>
      <c r="NHC867" s="399"/>
      <c r="NHD867" s="399"/>
      <c r="NHE867" s="399"/>
      <c r="NHF867" s="399"/>
      <c r="NHG867" s="399"/>
      <c r="NHH867" s="399"/>
      <c r="NHI867" s="399"/>
      <c r="NHJ867" s="399"/>
      <c r="NHK867" s="399"/>
      <c r="NHL867" s="399"/>
      <c r="NHM867" s="399"/>
      <c r="NHN867" s="399"/>
      <c r="NHO867" s="399"/>
      <c r="NHP867" s="399"/>
      <c r="NHQ867" s="399"/>
      <c r="NHR867" s="399"/>
      <c r="NHS867" s="399"/>
      <c r="NHT867" s="399"/>
      <c r="NHU867" s="399"/>
      <c r="NHV867" s="399"/>
      <c r="NHW867" s="399"/>
      <c r="NHX867" s="399"/>
      <c r="NHY867" s="399"/>
      <c r="NHZ867" s="399"/>
      <c r="NIA867" s="399"/>
      <c r="NIB867" s="399"/>
      <c r="NIC867" s="399"/>
      <c r="NID867" s="399"/>
      <c r="NIE867" s="399"/>
      <c r="NIF867" s="399"/>
      <c r="NIG867" s="399"/>
      <c r="NIH867" s="399"/>
      <c r="NII867" s="399"/>
      <c r="NIJ867" s="399"/>
      <c r="NIK867" s="399"/>
      <c r="NIL867" s="399"/>
      <c r="NIM867" s="399"/>
      <c r="NIN867" s="399"/>
      <c r="NIO867" s="399"/>
      <c r="NIP867" s="399"/>
      <c r="NIQ867" s="399"/>
      <c r="NIR867" s="399"/>
      <c r="NIS867" s="399"/>
      <c r="NIT867" s="399"/>
      <c r="NIU867" s="399"/>
      <c r="NIV867" s="399"/>
      <c r="NIW867" s="399"/>
      <c r="NIX867" s="399"/>
      <c r="NIY867" s="399"/>
      <c r="NIZ867" s="399"/>
      <c r="NJA867" s="399"/>
      <c r="NJB867" s="399"/>
      <c r="NJC867" s="399"/>
      <c r="NJD867" s="399"/>
      <c r="NJE867" s="399"/>
      <c r="NJF867" s="399"/>
      <c r="NJG867" s="399"/>
      <c r="NJH867" s="399"/>
      <c r="NJI867" s="399"/>
      <c r="NJJ867" s="399"/>
      <c r="NJK867" s="399"/>
      <c r="NJL867" s="399"/>
      <c r="NJM867" s="399"/>
      <c r="NJN867" s="399"/>
      <c r="NJO867" s="399"/>
      <c r="NJP867" s="399"/>
      <c r="NJQ867" s="399"/>
      <c r="NJR867" s="399"/>
      <c r="NJS867" s="399"/>
      <c r="NJT867" s="399"/>
      <c r="NJU867" s="399"/>
      <c r="NJV867" s="399"/>
      <c r="NJW867" s="399"/>
      <c r="NJX867" s="399"/>
      <c r="NJY867" s="399"/>
      <c r="NJZ867" s="399"/>
      <c r="NKA867" s="399"/>
      <c r="NKB867" s="399"/>
      <c r="NKC867" s="399"/>
      <c r="NKD867" s="399"/>
      <c r="NKE867" s="399"/>
      <c r="NKF867" s="399"/>
      <c r="NKG867" s="399"/>
      <c r="NKH867" s="399"/>
      <c r="NKI867" s="399"/>
      <c r="NKJ867" s="399"/>
      <c r="NKK867" s="399"/>
      <c r="NKL867" s="399"/>
      <c r="NKM867" s="399"/>
      <c r="NKN867" s="399"/>
      <c r="NKO867" s="399"/>
      <c r="NKP867" s="399"/>
      <c r="NKQ867" s="399"/>
      <c r="NKR867" s="399"/>
      <c r="NKS867" s="399"/>
      <c r="NKT867" s="399"/>
      <c r="NKU867" s="399"/>
      <c r="NKV867" s="399"/>
      <c r="NKW867" s="399"/>
      <c r="NKX867" s="399"/>
      <c r="NKY867" s="399"/>
      <c r="NKZ867" s="399"/>
      <c r="NLA867" s="399"/>
      <c r="NLB867" s="399"/>
      <c r="NLC867" s="399"/>
      <c r="NLD867" s="399"/>
      <c r="NLE867" s="399"/>
      <c r="NLF867" s="399"/>
      <c r="NLG867" s="399"/>
      <c r="NLH867" s="399"/>
      <c r="NLI867" s="399"/>
      <c r="NLJ867" s="399"/>
      <c r="NLK867" s="399"/>
      <c r="NLL867" s="399"/>
      <c r="NLM867" s="399"/>
      <c r="NLN867" s="399"/>
      <c r="NLO867" s="399"/>
      <c r="NLP867" s="399"/>
      <c r="NLQ867" s="399"/>
      <c r="NLR867" s="399"/>
      <c r="NLS867" s="399"/>
      <c r="NLT867" s="399"/>
      <c r="NLU867" s="399"/>
      <c r="NLV867" s="399"/>
      <c r="NLW867" s="399"/>
      <c r="NLX867" s="399"/>
      <c r="NLY867" s="399"/>
      <c r="NLZ867" s="399"/>
      <c r="NMA867" s="399"/>
      <c r="NMB867" s="399"/>
      <c r="NMC867" s="399"/>
      <c r="NMD867" s="399"/>
      <c r="NME867" s="399"/>
      <c r="NMF867" s="399"/>
      <c r="NMG867" s="399"/>
      <c r="NMH867" s="399"/>
      <c r="NMI867" s="399"/>
      <c r="NMJ867" s="399"/>
      <c r="NMK867" s="399"/>
      <c r="NML867" s="399"/>
      <c r="NMM867" s="399"/>
      <c r="NMN867" s="399"/>
      <c r="NMO867" s="399"/>
      <c r="NMP867" s="399"/>
      <c r="NMQ867" s="399"/>
      <c r="NMR867" s="399"/>
      <c r="NMS867" s="399"/>
      <c r="NMT867" s="399"/>
      <c r="NMU867" s="399"/>
      <c r="NMV867" s="399"/>
      <c r="NMW867" s="399"/>
      <c r="NMX867" s="399"/>
      <c r="NMY867" s="399"/>
      <c r="NMZ867" s="399"/>
      <c r="NNA867" s="399"/>
      <c r="NNB867" s="399"/>
      <c r="NNC867" s="399"/>
      <c r="NND867" s="399"/>
      <c r="NNE867" s="399"/>
      <c r="NNF867" s="399"/>
      <c r="NNG867" s="399"/>
      <c r="NNH867" s="399"/>
      <c r="NNI867" s="399"/>
      <c r="NNJ867" s="399"/>
      <c r="NNK867" s="399"/>
      <c r="NNL867" s="399"/>
      <c r="NNM867" s="399"/>
      <c r="NNN867" s="399"/>
      <c r="NNO867" s="399"/>
      <c r="NNP867" s="399"/>
      <c r="NNQ867" s="399"/>
      <c r="NNR867" s="399"/>
      <c r="NNS867" s="399"/>
      <c r="NNT867" s="399"/>
      <c r="NNU867" s="399"/>
      <c r="NNV867" s="399"/>
      <c r="NNW867" s="399"/>
      <c r="NNX867" s="399"/>
      <c r="NNY867" s="399"/>
      <c r="NNZ867" s="399"/>
      <c r="NOA867" s="399"/>
      <c r="NOB867" s="399"/>
      <c r="NOC867" s="399"/>
      <c r="NOD867" s="399"/>
      <c r="NOE867" s="399"/>
      <c r="NOF867" s="399"/>
      <c r="NOG867" s="399"/>
      <c r="NOH867" s="399"/>
      <c r="NOI867" s="399"/>
      <c r="NOJ867" s="399"/>
      <c r="NOK867" s="399"/>
      <c r="NOL867" s="399"/>
      <c r="NOM867" s="399"/>
      <c r="NON867" s="399"/>
      <c r="NOO867" s="399"/>
      <c r="NOP867" s="399"/>
      <c r="NOQ867" s="399"/>
      <c r="NOR867" s="399"/>
      <c r="NOS867" s="399"/>
      <c r="NOT867" s="399"/>
      <c r="NOU867" s="399"/>
      <c r="NOV867" s="399"/>
      <c r="NOW867" s="399"/>
      <c r="NOX867" s="399"/>
      <c r="NOY867" s="399"/>
      <c r="NOZ867" s="399"/>
      <c r="NPA867" s="399"/>
      <c r="NPB867" s="399"/>
      <c r="NPC867" s="399"/>
      <c r="NPD867" s="399"/>
      <c r="NPE867" s="399"/>
      <c r="NPF867" s="399"/>
      <c r="NPG867" s="399"/>
      <c r="NPH867" s="399"/>
      <c r="NPI867" s="399"/>
      <c r="NPJ867" s="399"/>
      <c r="NPK867" s="399"/>
      <c r="NPL867" s="399"/>
      <c r="NPM867" s="399"/>
      <c r="NPN867" s="399"/>
      <c r="NPO867" s="399"/>
      <c r="NPP867" s="399"/>
      <c r="NPQ867" s="399"/>
      <c r="NPR867" s="399"/>
      <c r="NPS867" s="399"/>
      <c r="NPT867" s="399"/>
      <c r="NPU867" s="399"/>
      <c r="NPV867" s="399"/>
      <c r="NPW867" s="399"/>
      <c r="NPX867" s="399"/>
      <c r="NPY867" s="399"/>
      <c r="NPZ867" s="399"/>
      <c r="NQA867" s="399"/>
      <c r="NQB867" s="399"/>
      <c r="NQC867" s="399"/>
      <c r="NQD867" s="399"/>
      <c r="NQE867" s="399"/>
      <c r="NQF867" s="399"/>
      <c r="NQG867" s="399"/>
      <c r="NQH867" s="399"/>
      <c r="NQI867" s="399"/>
      <c r="NQJ867" s="399"/>
      <c r="NQK867" s="399"/>
      <c r="NQL867" s="399"/>
      <c r="NQM867" s="399"/>
      <c r="NQN867" s="399"/>
      <c r="NQO867" s="399"/>
      <c r="NQP867" s="399"/>
      <c r="NQQ867" s="399"/>
      <c r="NQR867" s="399"/>
      <c r="NQS867" s="399"/>
      <c r="NQT867" s="399"/>
      <c r="NQU867" s="399"/>
      <c r="NQV867" s="399"/>
      <c r="NQW867" s="399"/>
      <c r="NQX867" s="399"/>
      <c r="NQY867" s="399"/>
      <c r="NQZ867" s="399"/>
      <c r="NRA867" s="399"/>
      <c r="NRB867" s="399"/>
      <c r="NRC867" s="399"/>
      <c r="NRD867" s="399"/>
      <c r="NRE867" s="399"/>
      <c r="NRF867" s="399"/>
      <c r="NRG867" s="399"/>
      <c r="NRH867" s="399"/>
      <c r="NRI867" s="399"/>
      <c r="NRJ867" s="399"/>
      <c r="NRK867" s="399"/>
      <c r="NRL867" s="399"/>
      <c r="NRM867" s="399"/>
      <c r="NRN867" s="399"/>
      <c r="NRO867" s="399"/>
      <c r="NRP867" s="399"/>
      <c r="NRQ867" s="399"/>
      <c r="NRR867" s="399"/>
      <c r="NRS867" s="399"/>
      <c r="NRT867" s="399"/>
      <c r="NRU867" s="399"/>
      <c r="NRV867" s="399"/>
      <c r="NRW867" s="399"/>
      <c r="NRX867" s="399"/>
      <c r="NRY867" s="399"/>
      <c r="NRZ867" s="399"/>
      <c r="NSA867" s="399"/>
      <c r="NSB867" s="399"/>
      <c r="NSC867" s="399"/>
      <c r="NSD867" s="399"/>
      <c r="NSE867" s="399"/>
      <c r="NSF867" s="399"/>
      <c r="NSG867" s="399"/>
      <c r="NSH867" s="399"/>
      <c r="NSI867" s="399"/>
      <c r="NSJ867" s="399"/>
      <c r="NSK867" s="399"/>
      <c r="NSL867" s="399"/>
      <c r="NSM867" s="399"/>
      <c r="NSN867" s="399"/>
      <c r="NSO867" s="399"/>
      <c r="NSP867" s="399"/>
      <c r="NSQ867" s="399"/>
      <c r="NSR867" s="399"/>
      <c r="NSS867" s="399"/>
      <c r="NST867" s="399"/>
      <c r="NSU867" s="399"/>
      <c r="NSV867" s="399"/>
      <c r="NSW867" s="399"/>
      <c r="NSX867" s="399"/>
      <c r="NSY867" s="399"/>
      <c r="NSZ867" s="399"/>
      <c r="NTA867" s="399"/>
      <c r="NTB867" s="399"/>
      <c r="NTC867" s="399"/>
      <c r="NTD867" s="399"/>
      <c r="NTE867" s="399"/>
      <c r="NTF867" s="399"/>
      <c r="NTG867" s="399"/>
      <c r="NTH867" s="399"/>
      <c r="NTI867" s="399"/>
      <c r="NTJ867" s="399"/>
      <c r="NTK867" s="399"/>
      <c r="NTL867" s="399"/>
      <c r="NTM867" s="399"/>
      <c r="NTN867" s="399"/>
      <c r="NTO867" s="399"/>
      <c r="NTP867" s="399"/>
      <c r="NTQ867" s="399"/>
      <c r="NTR867" s="399"/>
      <c r="NTS867" s="399"/>
      <c r="NTT867" s="399"/>
      <c r="NTU867" s="399"/>
      <c r="NTV867" s="399"/>
      <c r="NTW867" s="399"/>
      <c r="NTX867" s="399"/>
      <c r="NTY867" s="399"/>
      <c r="NTZ867" s="399"/>
      <c r="NUA867" s="399"/>
      <c r="NUB867" s="399"/>
      <c r="NUC867" s="399"/>
      <c r="NUD867" s="399"/>
      <c r="NUE867" s="399"/>
      <c r="NUF867" s="399"/>
      <c r="NUG867" s="399"/>
      <c r="NUH867" s="399"/>
      <c r="NUI867" s="399"/>
      <c r="NUJ867" s="399"/>
      <c r="NUK867" s="399"/>
      <c r="NUL867" s="399"/>
      <c r="NUM867" s="399"/>
      <c r="NUN867" s="399"/>
      <c r="NUO867" s="399"/>
      <c r="NUP867" s="399"/>
      <c r="NUQ867" s="399"/>
      <c r="NUR867" s="399"/>
      <c r="NUS867" s="399"/>
      <c r="NUT867" s="399"/>
      <c r="NUU867" s="399"/>
      <c r="NUV867" s="399"/>
      <c r="NUW867" s="399"/>
      <c r="NUX867" s="399"/>
      <c r="NUY867" s="399"/>
      <c r="NUZ867" s="399"/>
      <c r="NVA867" s="399"/>
      <c r="NVB867" s="399"/>
      <c r="NVC867" s="399"/>
      <c r="NVD867" s="399"/>
      <c r="NVE867" s="399"/>
      <c r="NVF867" s="399"/>
      <c r="NVG867" s="399"/>
      <c r="NVH867" s="399"/>
      <c r="NVI867" s="399"/>
      <c r="NVJ867" s="399"/>
      <c r="NVK867" s="399"/>
      <c r="NVL867" s="399"/>
      <c r="NVM867" s="399"/>
      <c r="NVN867" s="399"/>
      <c r="NVO867" s="399"/>
      <c r="NVP867" s="399"/>
      <c r="NVQ867" s="399"/>
      <c r="NVR867" s="399"/>
      <c r="NVS867" s="399"/>
      <c r="NVT867" s="399"/>
      <c r="NVU867" s="399"/>
      <c r="NVV867" s="399"/>
      <c r="NVW867" s="399"/>
      <c r="NVX867" s="399"/>
      <c r="NVY867" s="399"/>
      <c r="NVZ867" s="399"/>
      <c r="NWA867" s="399"/>
      <c r="NWB867" s="399"/>
      <c r="NWC867" s="399"/>
      <c r="NWD867" s="399"/>
      <c r="NWE867" s="399"/>
      <c r="NWF867" s="399"/>
      <c r="NWG867" s="399"/>
      <c r="NWH867" s="399"/>
      <c r="NWI867" s="399"/>
      <c r="NWJ867" s="399"/>
      <c r="NWK867" s="399"/>
      <c r="NWL867" s="399"/>
      <c r="NWM867" s="399"/>
      <c r="NWN867" s="399"/>
      <c r="NWO867" s="399"/>
      <c r="NWP867" s="399"/>
      <c r="NWQ867" s="399"/>
      <c r="NWR867" s="399"/>
      <c r="NWS867" s="399"/>
      <c r="NWT867" s="399"/>
      <c r="NWU867" s="399"/>
      <c r="NWV867" s="399"/>
      <c r="NWW867" s="399"/>
      <c r="NWX867" s="399"/>
      <c r="NWY867" s="399"/>
      <c r="NWZ867" s="399"/>
      <c r="NXA867" s="399"/>
      <c r="NXB867" s="399"/>
      <c r="NXC867" s="399"/>
      <c r="NXD867" s="399"/>
      <c r="NXE867" s="399"/>
      <c r="NXF867" s="399"/>
      <c r="NXG867" s="399"/>
      <c r="NXH867" s="399"/>
      <c r="NXI867" s="399"/>
      <c r="NXJ867" s="399"/>
      <c r="NXK867" s="399"/>
      <c r="NXL867" s="399"/>
      <c r="NXM867" s="399"/>
      <c r="NXN867" s="399"/>
      <c r="NXO867" s="399"/>
      <c r="NXP867" s="399"/>
      <c r="NXQ867" s="399"/>
      <c r="NXR867" s="399"/>
      <c r="NXS867" s="399"/>
      <c r="NXT867" s="399"/>
      <c r="NXU867" s="399"/>
      <c r="NXV867" s="399"/>
      <c r="NXW867" s="399"/>
      <c r="NXX867" s="399"/>
      <c r="NXY867" s="399"/>
      <c r="NXZ867" s="399"/>
      <c r="NYA867" s="399"/>
      <c r="NYB867" s="399"/>
      <c r="NYC867" s="399"/>
      <c r="NYD867" s="399"/>
      <c r="NYE867" s="399"/>
      <c r="NYF867" s="399"/>
      <c r="NYG867" s="399"/>
      <c r="NYH867" s="399"/>
      <c r="NYI867" s="399"/>
      <c r="NYJ867" s="399"/>
      <c r="NYK867" s="399"/>
      <c r="NYL867" s="399"/>
      <c r="NYM867" s="399"/>
      <c r="NYN867" s="399"/>
      <c r="NYO867" s="399"/>
      <c r="NYP867" s="399"/>
      <c r="NYQ867" s="399"/>
      <c r="NYR867" s="399"/>
      <c r="NYS867" s="399"/>
      <c r="NYT867" s="399"/>
      <c r="NYU867" s="399"/>
      <c r="NYV867" s="399"/>
      <c r="NYW867" s="399"/>
      <c r="NYX867" s="399"/>
      <c r="NYY867" s="399"/>
      <c r="NYZ867" s="399"/>
      <c r="NZA867" s="399"/>
      <c r="NZB867" s="399"/>
      <c r="NZC867" s="399"/>
      <c r="NZD867" s="399"/>
      <c r="NZE867" s="399"/>
      <c r="NZF867" s="399"/>
      <c r="NZG867" s="399"/>
      <c r="NZH867" s="399"/>
      <c r="NZI867" s="399"/>
      <c r="NZJ867" s="399"/>
      <c r="NZK867" s="399"/>
      <c r="NZL867" s="399"/>
      <c r="NZM867" s="399"/>
      <c r="NZN867" s="399"/>
      <c r="NZO867" s="399"/>
      <c r="NZP867" s="399"/>
      <c r="NZQ867" s="399"/>
      <c r="NZR867" s="399"/>
      <c r="NZS867" s="399"/>
      <c r="NZT867" s="399"/>
      <c r="NZU867" s="399"/>
      <c r="NZV867" s="399"/>
      <c r="NZW867" s="399"/>
      <c r="NZX867" s="399"/>
      <c r="NZY867" s="399"/>
      <c r="NZZ867" s="399"/>
      <c r="OAA867" s="399"/>
      <c r="OAB867" s="399"/>
      <c r="OAC867" s="399"/>
      <c r="OAD867" s="399"/>
      <c r="OAE867" s="399"/>
      <c r="OAF867" s="399"/>
      <c r="OAG867" s="399"/>
      <c r="OAH867" s="399"/>
      <c r="OAI867" s="399"/>
      <c r="OAJ867" s="399"/>
      <c r="OAK867" s="399"/>
      <c r="OAL867" s="399"/>
      <c r="OAM867" s="399"/>
      <c r="OAN867" s="399"/>
      <c r="OAO867" s="399"/>
      <c r="OAP867" s="399"/>
      <c r="OAQ867" s="399"/>
      <c r="OAR867" s="399"/>
      <c r="OAS867" s="399"/>
      <c r="OAT867" s="399"/>
      <c r="OAU867" s="399"/>
      <c r="OAV867" s="399"/>
      <c r="OAW867" s="399"/>
      <c r="OAX867" s="399"/>
      <c r="OAY867" s="399"/>
      <c r="OAZ867" s="399"/>
      <c r="OBA867" s="399"/>
      <c r="OBB867" s="399"/>
      <c r="OBC867" s="399"/>
      <c r="OBD867" s="399"/>
      <c r="OBE867" s="399"/>
      <c r="OBF867" s="399"/>
      <c r="OBG867" s="399"/>
      <c r="OBH867" s="399"/>
      <c r="OBI867" s="399"/>
      <c r="OBJ867" s="399"/>
      <c r="OBK867" s="399"/>
      <c r="OBL867" s="399"/>
      <c r="OBM867" s="399"/>
      <c r="OBN867" s="399"/>
      <c r="OBO867" s="399"/>
      <c r="OBP867" s="399"/>
      <c r="OBQ867" s="399"/>
      <c r="OBR867" s="399"/>
      <c r="OBS867" s="399"/>
      <c r="OBT867" s="399"/>
      <c r="OBU867" s="399"/>
      <c r="OBV867" s="399"/>
      <c r="OBW867" s="399"/>
      <c r="OBX867" s="399"/>
      <c r="OBY867" s="399"/>
      <c r="OBZ867" s="399"/>
      <c r="OCA867" s="399"/>
      <c r="OCB867" s="399"/>
      <c r="OCC867" s="399"/>
      <c r="OCD867" s="399"/>
      <c r="OCE867" s="399"/>
      <c r="OCF867" s="399"/>
      <c r="OCG867" s="399"/>
      <c r="OCH867" s="399"/>
      <c r="OCI867" s="399"/>
      <c r="OCJ867" s="399"/>
      <c r="OCK867" s="399"/>
      <c r="OCL867" s="399"/>
      <c r="OCM867" s="399"/>
      <c r="OCN867" s="399"/>
      <c r="OCO867" s="399"/>
      <c r="OCP867" s="399"/>
      <c r="OCQ867" s="399"/>
      <c r="OCR867" s="399"/>
      <c r="OCS867" s="399"/>
      <c r="OCT867" s="399"/>
      <c r="OCU867" s="399"/>
      <c r="OCV867" s="399"/>
      <c r="OCW867" s="399"/>
      <c r="OCX867" s="399"/>
      <c r="OCY867" s="399"/>
      <c r="OCZ867" s="399"/>
      <c r="ODA867" s="399"/>
      <c r="ODB867" s="399"/>
      <c r="ODC867" s="399"/>
      <c r="ODD867" s="399"/>
      <c r="ODE867" s="399"/>
      <c r="ODF867" s="399"/>
      <c r="ODG867" s="399"/>
      <c r="ODH867" s="399"/>
      <c r="ODI867" s="399"/>
      <c r="ODJ867" s="399"/>
      <c r="ODK867" s="399"/>
      <c r="ODL867" s="399"/>
      <c r="ODM867" s="399"/>
      <c r="ODN867" s="399"/>
      <c r="ODO867" s="399"/>
      <c r="ODP867" s="399"/>
      <c r="ODQ867" s="399"/>
      <c r="ODR867" s="399"/>
      <c r="ODS867" s="399"/>
      <c r="ODT867" s="399"/>
      <c r="ODU867" s="399"/>
      <c r="ODV867" s="399"/>
      <c r="ODW867" s="399"/>
      <c r="ODX867" s="399"/>
      <c r="ODY867" s="399"/>
      <c r="ODZ867" s="399"/>
      <c r="OEA867" s="399"/>
      <c r="OEB867" s="399"/>
      <c r="OEC867" s="399"/>
      <c r="OED867" s="399"/>
      <c r="OEE867" s="399"/>
      <c r="OEF867" s="399"/>
      <c r="OEG867" s="399"/>
      <c r="OEH867" s="399"/>
      <c r="OEI867" s="399"/>
      <c r="OEJ867" s="399"/>
      <c r="OEK867" s="399"/>
      <c r="OEL867" s="399"/>
      <c r="OEM867" s="399"/>
      <c r="OEN867" s="399"/>
      <c r="OEO867" s="399"/>
      <c r="OEP867" s="399"/>
      <c r="OEQ867" s="399"/>
      <c r="OER867" s="399"/>
      <c r="OES867" s="399"/>
      <c r="OET867" s="399"/>
      <c r="OEU867" s="399"/>
      <c r="OEV867" s="399"/>
      <c r="OEW867" s="399"/>
      <c r="OEX867" s="399"/>
      <c r="OEY867" s="399"/>
      <c r="OEZ867" s="399"/>
      <c r="OFA867" s="399"/>
      <c r="OFB867" s="399"/>
      <c r="OFC867" s="399"/>
      <c r="OFD867" s="399"/>
      <c r="OFE867" s="399"/>
      <c r="OFF867" s="399"/>
      <c r="OFG867" s="399"/>
      <c r="OFH867" s="399"/>
      <c r="OFI867" s="399"/>
      <c r="OFJ867" s="399"/>
      <c r="OFK867" s="399"/>
      <c r="OFL867" s="399"/>
      <c r="OFM867" s="399"/>
      <c r="OFN867" s="399"/>
      <c r="OFO867" s="399"/>
      <c r="OFP867" s="399"/>
      <c r="OFQ867" s="399"/>
      <c r="OFR867" s="399"/>
      <c r="OFS867" s="399"/>
      <c r="OFT867" s="399"/>
      <c r="OFU867" s="399"/>
      <c r="OFV867" s="399"/>
      <c r="OFW867" s="399"/>
      <c r="OFX867" s="399"/>
      <c r="OFY867" s="399"/>
      <c r="OFZ867" s="399"/>
      <c r="OGA867" s="399"/>
      <c r="OGB867" s="399"/>
      <c r="OGC867" s="399"/>
      <c r="OGD867" s="399"/>
      <c r="OGE867" s="399"/>
      <c r="OGF867" s="399"/>
      <c r="OGG867" s="399"/>
      <c r="OGH867" s="399"/>
      <c r="OGI867" s="399"/>
      <c r="OGJ867" s="399"/>
      <c r="OGK867" s="399"/>
      <c r="OGL867" s="399"/>
      <c r="OGM867" s="399"/>
      <c r="OGN867" s="399"/>
      <c r="OGO867" s="399"/>
      <c r="OGP867" s="399"/>
      <c r="OGQ867" s="399"/>
      <c r="OGR867" s="399"/>
      <c r="OGS867" s="399"/>
      <c r="OGT867" s="399"/>
      <c r="OGU867" s="399"/>
      <c r="OGV867" s="399"/>
      <c r="OGW867" s="399"/>
      <c r="OGX867" s="399"/>
      <c r="OGY867" s="399"/>
      <c r="OGZ867" s="399"/>
      <c r="OHA867" s="399"/>
      <c r="OHB867" s="399"/>
      <c r="OHC867" s="399"/>
      <c r="OHD867" s="399"/>
      <c r="OHE867" s="399"/>
      <c r="OHF867" s="399"/>
      <c r="OHG867" s="399"/>
      <c r="OHH867" s="399"/>
      <c r="OHI867" s="399"/>
      <c r="OHJ867" s="399"/>
      <c r="OHK867" s="399"/>
      <c r="OHL867" s="399"/>
      <c r="OHM867" s="399"/>
      <c r="OHN867" s="399"/>
      <c r="OHO867" s="399"/>
      <c r="OHP867" s="399"/>
      <c r="OHQ867" s="399"/>
      <c r="OHR867" s="399"/>
      <c r="OHS867" s="399"/>
      <c r="OHT867" s="399"/>
      <c r="OHU867" s="399"/>
      <c r="OHV867" s="399"/>
      <c r="OHW867" s="399"/>
      <c r="OHX867" s="399"/>
      <c r="OHY867" s="399"/>
      <c r="OHZ867" s="399"/>
      <c r="OIA867" s="399"/>
      <c r="OIB867" s="399"/>
      <c r="OIC867" s="399"/>
      <c r="OID867" s="399"/>
      <c r="OIE867" s="399"/>
      <c r="OIF867" s="399"/>
      <c r="OIG867" s="399"/>
      <c r="OIH867" s="399"/>
      <c r="OII867" s="399"/>
      <c r="OIJ867" s="399"/>
      <c r="OIK867" s="399"/>
      <c r="OIL867" s="399"/>
      <c r="OIM867" s="399"/>
      <c r="OIN867" s="399"/>
      <c r="OIO867" s="399"/>
      <c r="OIP867" s="399"/>
      <c r="OIQ867" s="399"/>
      <c r="OIR867" s="399"/>
      <c r="OIS867" s="399"/>
      <c r="OIT867" s="399"/>
      <c r="OIU867" s="399"/>
      <c r="OIV867" s="399"/>
      <c r="OIW867" s="399"/>
      <c r="OIX867" s="399"/>
      <c r="OIY867" s="399"/>
      <c r="OIZ867" s="399"/>
      <c r="OJA867" s="399"/>
      <c r="OJB867" s="399"/>
      <c r="OJC867" s="399"/>
      <c r="OJD867" s="399"/>
      <c r="OJE867" s="399"/>
      <c r="OJF867" s="399"/>
      <c r="OJG867" s="399"/>
      <c r="OJH867" s="399"/>
      <c r="OJI867" s="399"/>
      <c r="OJJ867" s="399"/>
      <c r="OJK867" s="399"/>
      <c r="OJL867" s="399"/>
      <c r="OJM867" s="399"/>
      <c r="OJN867" s="399"/>
      <c r="OJO867" s="399"/>
      <c r="OJP867" s="399"/>
      <c r="OJQ867" s="399"/>
      <c r="OJR867" s="399"/>
      <c r="OJS867" s="399"/>
      <c r="OJT867" s="399"/>
      <c r="OJU867" s="399"/>
      <c r="OJV867" s="399"/>
      <c r="OJW867" s="399"/>
      <c r="OJX867" s="399"/>
      <c r="OJY867" s="399"/>
      <c r="OJZ867" s="399"/>
      <c r="OKA867" s="399"/>
      <c r="OKB867" s="399"/>
      <c r="OKC867" s="399"/>
      <c r="OKD867" s="399"/>
      <c r="OKE867" s="399"/>
      <c r="OKF867" s="399"/>
      <c r="OKG867" s="399"/>
      <c r="OKH867" s="399"/>
      <c r="OKI867" s="399"/>
      <c r="OKJ867" s="399"/>
      <c r="OKK867" s="399"/>
      <c r="OKL867" s="399"/>
      <c r="OKM867" s="399"/>
      <c r="OKN867" s="399"/>
      <c r="OKO867" s="399"/>
      <c r="OKP867" s="399"/>
      <c r="OKQ867" s="399"/>
      <c r="OKR867" s="399"/>
      <c r="OKS867" s="399"/>
      <c r="OKT867" s="399"/>
      <c r="OKU867" s="399"/>
      <c r="OKV867" s="399"/>
      <c r="OKW867" s="399"/>
      <c r="OKX867" s="399"/>
      <c r="OKY867" s="399"/>
      <c r="OKZ867" s="399"/>
      <c r="OLA867" s="399"/>
      <c r="OLB867" s="399"/>
      <c r="OLC867" s="399"/>
      <c r="OLD867" s="399"/>
      <c r="OLE867" s="399"/>
      <c r="OLF867" s="399"/>
      <c r="OLG867" s="399"/>
      <c r="OLH867" s="399"/>
      <c r="OLI867" s="399"/>
      <c r="OLJ867" s="399"/>
      <c r="OLK867" s="399"/>
      <c r="OLL867" s="399"/>
      <c r="OLM867" s="399"/>
      <c r="OLN867" s="399"/>
      <c r="OLO867" s="399"/>
      <c r="OLP867" s="399"/>
      <c r="OLQ867" s="399"/>
      <c r="OLR867" s="399"/>
      <c r="OLS867" s="399"/>
      <c r="OLT867" s="399"/>
      <c r="OLU867" s="399"/>
      <c r="OLV867" s="399"/>
      <c r="OLW867" s="399"/>
      <c r="OLX867" s="399"/>
      <c r="OLY867" s="399"/>
      <c r="OLZ867" s="399"/>
      <c r="OMA867" s="399"/>
      <c r="OMB867" s="399"/>
      <c r="OMC867" s="399"/>
      <c r="OMD867" s="399"/>
      <c r="OME867" s="399"/>
      <c r="OMF867" s="399"/>
      <c r="OMG867" s="399"/>
      <c r="OMH867" s="399"/>
      <c r="OMI867" s="399"/>
      <c r="OMJ867" s="399"/>
      <c r="OMK867" s="399"/>
      <c r="OML867" s="399"/>
      <c r="OMM867" s="399"/>
      <c r="OMN867" s="399"/>
      <c r="OMO867" s="399"/>
      <c r="OMP867" s="399"/>
      <c r="OMQ867" s="399"/>
      <c r="OMR867" s="399"/>
      <c r="OMS867" s="399"/>
      <c r="OMT867" s="399"/>
      <c r="OMU867" s="399"/>
      <c r="OMV867" s="399"/>
      <c r="OMW867" s="399"/>
      <c r="OMX867" s="399"/>
      <c r="OMY867" s="399"/>
      <c r="OMZ867" s="399"/>
      <c r="ONA867" s="399"/>
      <c r="ONB867" s="399"/>
      <c r="ONC867" s="399"/>
      <c r="OND867" s="399"/>
      <c r="ONE867" s="399"/>
      <c r="ONF867" s="399"/>
      <c r="ONG867" s="399"/>
      <c r="ONH867" s="399"/>
      <c r="ONI867" s="399"/>
      <c r="ONJ867" s="399"/>
      <c r="ONK867" s="399"/>
      <c r="ONL867" s="399"/>
      <c r="ONM867" s="399"/>
      <c r="ONN867" s="399"/>
      <c r="ONO867" s="399"/>
      <c r="ONP867" s="399"/>
      <c r="ONQ867" s="399"/>
      <c r="ONR867" s="399"/>
      <c r="ONS867" s="399"/>
      <c r="ONT867" s="399"/>
      <c r="ONU867" s="399"/>
      <c r="ONV867" s="399"/>
      <c r="ONW867" s="399"/>
      <c r="ONX867" s="399"/>
      <c r="ONY867" s="399"/>
      <c r="ONZ867" s="399"/>
      <c r="OOA867" s="399"/>
      <c r="OOB867" s="399"/>
      <c r="OOC867" s="399"/>
      <c r="OOD867" s="399"/>
      <c r="OOE867" s="399"/>
      <c r="OOF867" s="399"/>
      <c r="OOG867" s="399"/>
      <c r="OOH867" s="399"/>
      <c r="OOI867" s="399"/>
      <c r="OOJ867" s="399"/>
      <c r="OOK867" s="399"/>
      <c r="OOL867" s="399"/>
      <c r="OOM867" s="399"/>
      <c r="OON867" s="399"/>
      <c r="OOO867" s="399"/>
      <c r="OOP867" s="399"/>
      <c r="OOQ867" s="399"/>
      <c r="OOR867" s="399"/>
      <c r="OOS867" s="399"/>
      <c r="OOT867" s="399"/>
      <c r="OOU867" s="399"/>
      <c r="OOV867" s="399"/>
      <c r="OOW867" s="399"/>
      <c r="OOX867" s="399"/>
      <c r="OOY867" s="399"/>
      <c r="OOZ867" s="399"/>
      <c r="OPA867" s="399"/>
      <c r="OPB867" s="399"/>
      <c r="OPC867" s="399"/>
      <c r="OPD867" s="399"/>
      <c r="OPE867" s="399"/>
      <c r="OPF867" s="399"/>
      <c r="OPG867" s="399"/>
      <c r="OPH867" s="399"/>
      <c r="OPI867" s="399"/>
      <c r="OPJ867" s="399"/>
      <c r="OPK867" s="399"/>
      <c r="OPL867" s="399"/>
      <c r="OPM867" s="399"/>
      <c r="OPN867" s="399"/>
      <c r="OPO867" s="399"/>
      <c r="OPP867" s="399"/>
      <c r="OPQ867" s="399"/>
      <c r="OPR867" s="399"/>
      <c r="OPS867" s="399"/>
      <c r="OPT867" s="399"/>
      <c r="OPU867" s="399"/>
      <c r="OPV867" s="399"/>
      <c r="OPW867" s="399"/>
      <c r="OPX867" s="399"/>
      <c r="OPY867" s="399"/>
      <c r="OPZ867" s="399"/>
      <c r="OQA867" s="399"/>
      <c r="OQB867" s="399"/>
      <c r="OQC867" s="399"/>
      <c r="OQD867" s="399"/>
      <c r="OQE867" s="399"/>
      <c r="OQF867" s="399"/>
      <c r="OQG867" s="399"/>
      <c r="OQH867" s="399"/>
      <c r="OQI867" s="399"/>
      <c r="OQJ867" s="399"/>
      <c r="OQK867" s="399"/>
      <c r="OQL867" s="399"/>
      <c r="OQM867" s="399"/>
      <c r="OQN867" s="399"/>
      <c r="OQO867" s="399"/>
      <c r="OQP867" s="399"/>
      <c r="OQQ867" s="399"/>
      <c r="OQR867" s="399"/>
      <c r="OQS867" s="399"/>
      <c r="OQT867" s="399"/>
      <c r="OQU867" s="399"/>
      <c r="OQV867" s="399"/>
      <c r="OQW867" s="399"/>
      <c r="OQX867" s="399"/>
      <c r="OQY867" s="399"/>
      <c r="OQZ867" s="399"/>
      <c r="ORA867" s="399"/>
      <c r="ORB867" s="399"/>
      <c r="ORC867" s="399"/>
      <c r="ORD867" s="399"/>
      <c r="ORE867" s="399"/>
      <c r="ORF867" s="399"/>
      <c r="ORG867" s="399"/>
      <c r="ORH867" s="399"/>
      <c r="ORI867" s="399"/>
      <c r="ORJ867" s="399"/>
      <c r="ORK867" s="399"/>
      <c r="ORL867" s="399"/>
      <c r="ORM867" s="399"/>
      <c r="ORN867" s="399"/>
      <c r="ORO867" s="399"/>
      <c r="ORP867" s="399"/>
      <c r="ORQ867" s="399"/>
      <c r="ORR867" s="399"/>
      <c r="ORS867" s="399"/>
      <c r="ORT867" s="399"/>
      <c r="ORU867" s="399"/>
      <c r="ORV867" s="399"/>
      <c r="ORW867" s="399"/>
      <c r="ORX867" s="399"/>
      <c r="ORY867" s="399"/>
      <c r="ORZ867" s="399"/>
      <c r="OSA867" s="399"/>
      <c r="OSB867" s="399"/>
      <c r="OSC867" s="399"/>
      <c r="OSD867" s="399"/>
      <c r="OSE867" s="399"/>
      <c r="OSF867" s="399"/>
      <c r="OSG867" s="399"/>
      <c r="OSH867" s="399"/>
      <c r="OSI867" s="399"/>
      <c r="OSJ867" s="399"/>
      <c r="OSK867" s="399"/>
      <c r="OSL867" s="399"/>
      <c r="OSM867" s="399"/>
      <c r="OSN867" s="399"/>
      <c r="OSO867" s="399"/>
      <c r="OSP867" s="399"/>
      <c r="OSQ867" s="399"/>
      <c r="OSR867" s="399"/>
      <c r="OSS867" s="399"/>
      <c r="OST867" s="399"/>
      <c r="OSU867" s="399"/>
      <c r="OSV867" s="399"/>
      <c r="OSW867" s="399"/>
      <c r="OSX867" s="399"/>
      <c r="OSY867" s="399"/>
      <c r="OSZ867" s="399"/>
      <c r="OTA867" s="399"/>
      <c r="OTB867" s="399"/>
      <c r="OTC867" s="399"/>
      <c r="OTD867" s="399"/>
      <c r="OTE867" s="399"/>
      <c r="OTF867" s="399"/>
      <c r="OTG867" s="399"/>
      <c r="OTH867" s="399"/>
      <c r="OTI867" s="399"/>
      <c r="OTJ867" s="399"/>
      <c r="OTK867" s="399"/>
      <c r="OTL867" s="399"/>
      <c r="OTM867" s="399"/>
      <c r="OTN867" s="399"/>
      <c r="OTO867" s="399"/>
      <c r="OTP867" s="399"/>
      <c r="OTQ867" s="399"/>
      <c r="OTR867" s="399"/>
      <c r="OTS867" s="399"/>
      <c r="OTT867" s="399"/>
      <c r="OTU867" s="399"/>
      <c r="OTV867" s="399"/>
      <c r="OTW867" s="399"/>
      <c r="OTX867" s="399"/>
      <c r="OTY867" s="399"/>
      <c r="OTZ867" s="399"/>
      <c r="OUA867" s="399"/>
      <c r="OUB867" s="399"/>
      <c r="OUC867" s="399"/>
      <c r="OUD867" s="399"/>
      <c r="OUE867" s="399"/>
      <c r="OUF867" s="399"/>
      <c r="OUG867" s="399"/>
      <c r="OUH867" s="399"/>
      <c r="OUI867" s="399"/>
      <c r="OUJ867" s="399"/>
      <c r="OUK867" s="399"/>
      <c r="OUL867" s="399"/>
      <c r="OUM867" s="399"/>
      <c r="OUN867" s="399"/>
      <c r="OUO867" s="399"/>
      <c r="OUP867" s="399"/>
      <c r="OUQ867" s="399"/>
      <c r="OUR867" s="399"/>
      <c r="OUS867" s="399"/>
      <c r="OUT867" s="399"/>
      <c r="OUU867" s="399"/>
      <c r="OUV867" s="399"/>
      <c r="OUW867" s="399"/>
      <c r="OUX867" s="399"/>
      <c r="OUY867" s="399"/>
      <c r="OUZ867" s="399"/>
      <c r="OVA867" s="399"/>
      <c r="OVB867" s="399"/>
      <c r="OVC867" s="399"/>
      <c r="OVD867" s="399"/>
      <c r="OVE867" s="399"/>
      <c r="OVF867" s="399"/>
      <c r="OVG867" s="399"/>
      <c r="OVH867" s="399"/>
      <c r="OVI867" s="399"/>
      <c r="OVJ867" s="399"/>
      <c r="OVK867" s="399"/>
      <c r="OVL867" s="399"/>
      <c r="OVM867" s="399"/>
      <c r="OVN867" s="399"/>
      <c r="OVO867" s="399"/>
      <c r="OVP867" s="399"/>
      <c r="OVQ867" s="399"/>
      <c r="OVR867" s="399"/>
      <c r="OVS867" s="399"/>
      <c r="OVT867" s="399"/>
      <c r="OVU867" s="399"/>
      <c r="OVV867" s="399"/>
      <c r="OVW867" s="399"/>
      <c r="OVX867" s="399"/>
      <c r="OVY867" s="399"/>
      <c r="OVZ867" s="399"/>
      <c r="OWA867" s="399"/>
      <c r="OWB867" s="399"/>
      <c r="OWC867" s="399"/>
      <c r="OWD867" s="399"/>
      <c r="OWE867" s="399"/>
      <c r="OWF867" s="399"/>
      <c r="OWG867" s="399"/>
      <c r="OWH867" s="399"/>
      <c r="OWI867" s="399"/>
      <c r="OWJ867" s="399"/>
      <c r="OWK867" s="399"/>
      <c r="OWL867" s="399"/>
      <c r="OWM867" s="399"/>
      <c r="OWN867" s="399"/>
      <c r="OWO867" s="399"/>
      <c r="OWP867" s="399"/>
      <c r="OWQ867" s="399"/>
      <c r="OWR867" s="399"/>
      <c r="OWS867" s="399"/>
      <c r="OWT867" s="399"/>
      <c r="OWU867" s="399"/>
      <c r="OWV867" s="399"/>
      <c r="OWW867" s="399"/>
      <c r="OWX867" s="399"/>
      <c r="OWY867" s="399"/>
      <c r="OWZ867" s="399"/>
      <c r="OXA867" s="399"/>
      <c r="OXB867" s="399"/>
      <c r="OXC867" s="399"/>
      <c r="OXD867" s="399"/>
      <c r="OXE867" s="399"/>
      <c r="OXF867" s="399"/>
      <c r="OXG867" s="399"/>
      <c r="OXH867" s="399"/>
      <c r="OXI867" s="399"/>
      <c r="OXJ867" s="399"/>
      <c r="OXK867" s="399"/>
      <c r="OXL867" s="399"/>
      <c r="OXM867" s="399"/>
      <c r="OXN867" s="399"/>
      <c r="OXO867" s="399"/>
      <c r="OXP867" s="399"/>
      <c r="OXQ867" s="399"/>
      <c r="OXR867" s="399"/>
      <c r="OXS867" s="399"/>
      <c r="OXT867" s="399"/>
      <c r="OXU867" s="399"/>
      <c r="OXV867" s="399"/>
      <c r="OXW867" s="399"/>
      <c r="OXX867" s="399"/>
      <c r="OXY867" s="399"/>
      <c r="OXZ867" s="399"/>
      <c r="OYA867" s="399"/>
      <c r="OYB867" s="399"/>
      <c r="OYC867" s="399"/>
      <c r="OYD867" s="399"/>
      <c r="OYE867" s="399"/>
      <c r="OYF867" s="399"/>
      <c r="OYG867" s="399"/>
      <c r="OYH867" s="399"/>
      <c r="OYI867" s="399"/>
      <c r="OYJ867" s="399"/>
      <c r="OYK867" s="399"/>
      <c r="OYL867" s="399"/>
      <c r="OYM867" s="399"/>
      <c r="OYN867" s="399"/>
      <c r="OYO867" s="399"/>
      <c r="OYP867" s="399"/>
      <c r="OYQ867" s="399"/>
      <c r="OYR867" s="399"/>
      <c r="OYS867" s="399"/>
      <c r="OYT867" s="399"/>
      <c r="OYU867" s="399"/>
      <c r="OYV867" s="399"/>
      <c r="OYW867" s="399"/>
      <c r="OYX867" s="399"/>
      <c r="OYY867" s="399"/>
      <c r="OYZ867" s="399"/>
      <c r="OZA867" s="399"/>
      <c r="OZB867" s="399"/>
      <c r="OZC867" s="399"/>
      <c r="OZD867" s="399"/>
      <c r="OZE867" s="399"/>
      <c r="OZF867" s="399"/>
      <c r="OZG867" s="399"/>
      <c r="OZH867" s="399"/>
      <c r="OZI867" s="399"/>
      <c r="OZJ867" s="399"/>
      <c r="OZK867" s="399"/>
      <c r="OZL867" s="399"/>
      <c r="OZM867" s="399"/>
      <c r="OZN867" s="399"/>
      <c r="OZO867" s="399"/>
      <c r="OZP867" s="399"/>
      <c r="OZQ867" s="399"/>
      <c r="OZR867" s="399"/>
      <c r="OZS867" s="399"/>
      <c r="OZT867" s="399"/>
      <c r="OZU867" s="399"/>
      <c r="OZV867" s="399"/>
      <c r="OZW867" s="399"/>
      <c r="OZX867" s="399"/>
      <c r="OZY867" s="399"/>
      <c r="OZZ867" s="399"/>
      <c r="PAA867" s="399"/>
      <c r="PAB867" s="399"/>
      <c r="PAC867" s="399"/>
      <c r="PAD867" s="399"/>
      <c r="PAE867" s="399"/>
      <c r="PAF867" s="399"/>
      <c r="PAG867" s="399"/>
      <c r="PAH867" s="399"/>
      <c r="PAI867" s="399"/>
      <c r="PAJ867" s="399"/>
      <c r="PAK867" s="399"/>
      <c r="PAL867" s="399"/>
      <c r="PAM867" s="399"/>
      <c r="PAN867" s="399"/>
      <c r="PAO867" s="399"/>
      <c r="PAP867" s="399"/>
      <c r="PAQ867" s="399"/>
      <c r="PAR867" s="399"/>
      <c r="PAS867" s="399"/>
      <c r="PAT867" s="399"/>
      <c r="PAU867" s="399"/>
      <c r="PAV867" s="399"/>
      <c r="PAW867" s="399"/>
      <c r="PAX867" s="399"/>
      <c r="PAY867" s="399"/>
      <c r="PAZ867" s="399"/>
      <c r="PBA867" s="399"/>
      <c r="PBB867" s="399"/>
      <c r="PBC867" s="399"/>
      <c r="PBD867" s="399"/>
      <c r="PBE867" s="399"/>
      <c r="PBF867" s="399"/>
      <c r="PBG867" s="399"/>
      <c r="PBH867" s="399"/>
      <c r="PBI867" s="399"/>
      <c r="PBJ867" s="399"/>
      <c r="PBK867" s="399"/>
      <c r="PBL867" s="399"/>
      <c r="PBM867" s="399"/>
      <c r="PBN867" s="399"/>
      <c r="PBO867" s="399"/>
      <c r="PBP867" s="399"/>
      <c r="PBQ867" s="399"/>
      <c r="PBR867" s="399"/>
      <c r="PBS867" s="399"/>
      <c r="PBT867" s="399"/>
      <c r="PBU867" s="399"/>
      <c r="PBV867" s="399"/>
      <c r="PBW867" s="399"/>
      <c r="PBX867" s="399"/>
      <c r="PBY867" s="399"/>
      <c r="PBZ867" s="399"/>
      <c r="PCA867" s="399"/>
      <c r="PCB867" s="399"/>
      <c r="PCC867" s="399"/>
      <c r="PCD867" s="399"/>
      <c r="PCE867" s="399"/>
      <c r="PCF867" s="399"/>
      <c r="PCG867" s="399"/>
      <c r="PCH867" s="399"/>
      <c r="PCI867" s="399"/>
      <c r="PCJ867" s="399"/>
      <c r="PCK867" s="399"/>
      <c r="PCL867" s="399"/>
      <c r="PCM867" s="399"/>
      <c r="PCN867" s="399"/>
      <c r="PCO867" s="399"/>
      <c r="PCP867" s="399"/>
      <c r="PCQ867" s="399"/>
      <c r="PCR867" s="399"/>
      <c r="PCS867" s="399"/>
      <c r="PCT867" s="399"/>
      <c r="PCU867" s="399"/>
      <c r="PCV867" s="399"/>
      <c r="PCW867" s="399"/>
      <c r="PCX867" s="399"/>
      <c r="PCY867" s="399"/>
      <c r="PCZ867" s="399"/>
      <c r="PDA867" s="399"/>
      <c r="PDB867" s="399"/>
      <c r="PDC867" s="399"/>
      <c r="PDD867" s="399"/>
      <c r="PDE867" s="399"/>
      <c r="PDF867" s="399"/>
      <c r="PDG867" s="399"/>
      <c r="PDH867" s="399"/>
      <c r="PDI867" s="399"/>
      <c r="PDJ867" s="399"/>
      <c r="PDK867" s="399"/>
      <c r="PDL867" s="399"/>
      <c r="PDM867" s="399"/>
      <c r="PDN867" s="399"/>
      <c r="PDO867" s="399"/>
      <c r="PDP867" s="399"/>
      <c r="PDQ867" s="399"/>
      <c r="PDR867" s="399"/>
      <c r="PDS867" s="399"/>
      <c r="PDT867" s="399"/>
      <c r="PDU867" s="399"/>
      <c r="PDV867" s="399"/>
      <c r="PDW867" s="399"/>
      <c r="PDX867" s="399"/>
      <c r="PDY867" s="399"/>
      <c r="PDZ867" s="399"/>
      <c r="PEA867" s="399"/>
      <c r="PEB867" s="399"/>
      <c r="PEC867" s="399"/>
      <c r="PED867" s="399"/>
      <c r="PEE867" s="399"/>
      <c r="PEF867" s="399"/>
      <c r="PEG867" s="399"/>
      <c r="PEH867" s="399"/>
      <c r="PEI867" s="399"/>
      <c r="PEJ867" s="399"/>
      <c r="PEK867" s="399"/>
      <c r="PEL867" s="399"/>
      <c r="PEM867" s="399"/>
      <c r="PEN867" s="399"/>
      <c r="PEO867" s="399"/>
      <c r="PEP867" s="399"/>
      <c r="PEQ867" s="399"/>
      <c r="PER867" s="399"/>
      <c r="PES867" s="399"/>
      <c r="PET867" s="399"/>
      <c r="PEU867" s="399"/>
      <c r="PEV867" s="399"/>
      <c r="PEW867" s="399"/>
      <c r="PEX867" s="399"/>
      <c r="PEY867" s="399"/>
      <c r="PEZ867" s="399"/>
      <c r="PFA867" s="399"/>
      <c r="PFB867" s="399"/>
      <c r="PFC867" s="399"/>
      <c r="PFD867" s="399"/>
      <c r="PFE867" s="399"/>
      <c r="PFF867" s="399"/>
      <c r="PFG867" s="399"/>
      <c r="PFH867" s="399"/>
      <c r="PFI867" s="399"/>
      <c r="PFJ867" s="399"/>
      <c r="PFK867" s="399"/>
      <c r="PFL867" s="399"/>
      <c r="PFM867" s="399"/>
      <c r="PFN867" s="399"/>
      <c r="PFO867" s="399"/>
      <c r="PFP867" s="399"/>
      <c r="PFQ867" s="399"/>
      <c r="PFR867" s="399"/>
      <c r="PFS867" s="399"/>
      <c r="PFT867" s="399"/>
      <c r="PFU867" s="399"/>
      <c r="PFV867" s="399"/>
      <c r="PFW867" s="399"/>
      <c r="PFX867" s="399"/>
      <c r="PFY867" s="399"/>
      <c r="PFZ867" s="399"/>
      <c r="PGA867" s="399"/>
      <c r="PGB867" s="399"/>
      <c r="PGC867" s="399"/>
      <c r="PGD867" s="399"/>
      <c r="PGE867" s="399"/>
      <c r="PGF867" s="399"/>
      <c r="PGG867" s="399"/>
      <c r="PGH867" s="399"/>
      <c r="PGI867" s="399"/>
      <c r="PGJ867" s="399"/>
      <c r="PGK867" s="399"/>
      <c r="PGL867" s="399"/>
      <c r="PGM867" s="399"/>
      <c r="PGN867" s="399"/>
      <c r="PGO867" s="399"/>
      <c r="PGP867" s="399"/>
      <c r="PGQ867" s="399"/>
      <c r="PGR867" s="399"/>
      <c r="PGS867" s="399"/>
      <c r="PGT867" s="399"/>
      <c r="PGU867" s="399"/>
      <c r="PGV867" s="399"/>
      <c r="PGW867" s="399"/>
      <c r="PGX867" s="399"/>
      <c r="PGY867" s="399"/>
      <c r="PGZ867" s="399"/>
      <c r="PHA867" s="399"/>
      <c r="PHB867" s="399"/>
      <c r="PHC867" s="399"/>
      <c r="PHD867" s="399"/>
      <c r="PHE867" s="399"/>
      <c r="PHF867" s="399"/>
      <c r="PHG867" s="399"/>
      <c r="PHH867" s="399"/>
      <c r="PHI867" s="399"/>
      <c r="PHJ867" s="399"/>
      <c r="PHK867" s="399"/>
      <c r="PHL867" s="399"/>
      <c r="PHM867" s="399"/>
      <c r="PHN867" s="399"/>
      <c r="PHO867" s="399"/>
      <c r="PHP867" s="399"/>
      <c r="PHQ867" s="399"/>
      <c r="PHR867" s="399"/>
      <c r="PHS867" s="399"/>
      <c r="PHT867" s="399"/>
      <c r="PHU867" s="399"/>
      <c r="PHV867" s="399"/>
      <c r="PHW867" s="399"/>
      <c r="PHX867" s="399"/>
      <c r="PHY867" s="399"/>
      <c r="PHZ867" s="399"/>
      <c r="PIA867" s="399"/>
      <c r="PIB867" s="399"/>
      <c r="PIC867" s="399"/>
      <c r="PID867" s="399"/>
      <c r="PIE867" s="399"/>
      <c r="PIF867" s="399"/>
      <c r="PIG867" s="399"/>
      <c r="PIH867" s="399"/>
      <c r="PII867" s="399"/>
      <c r="PIJ867" s="399"/>
      <c r="PIK867" s="399"/>
      <c r="PIL867" s="399"/>
      <c r="PIM867" s="399"/>
      <c r="PIN867" s="399"/>
      <c r="PIO867" s="399"/>
      <c r="PIP867" s="399"/>
      <c r="PIQ867" s="399"/>
      <c r="PIR867" s="399"/>
      <c r="PIS867" s="399"/>
      <c r="PIT867" s="399"/>
      <c r="PIU867" s="399"/>
      <c r="PIV867" s="399"/>
      <c r="PIW867" s="399"/>
      <c r="PIX867" s="399"/>
      <c r="PIY867" s="399"/>
      <c r="PIZ867" s="399"/>
      <c r="PJA867" s="399"/>
      <c r="PJB867" s="399"/>
      <c r="PJC867" s="399"/>
      <c r="PJD867" s="399"/>
      <c r="PJE867" s="399"/>
      <c r="PJF867" s="399"/>
      <c r="PJG867" s="399"/>
      <c r="PJH867" s="399"/>
      <c r="PJI867" s="399"/>
      <c r="PJJ867" s="399"/>
      <c r="PJK867" s="399"/>
      <c r="PJL867" s="399"/>
      <c r="PJM867" s="399"/>
      <c r="PJN867" s="399"/>
      <c r="PJO867" s="399"/>
      <c r="PJP867" s="399"/>
      <c r="PJQ867" s="399"/>
      <c r="PJR867" s="399"/>
      <c r="PJS867" s="399"/>
      <c r="PJT867" s="399"/>
      <c r="PJU867" s="399"/>
      <c r="PJV867" s="399"/>
      <c r="PJW867" s="399"/>
      <c r="PJX867" s="399"/>
      <c r="PJY867" s="399"/>
      <c r="PJZ867" s="399"/>
      <c r="PKA867" s="399"/>
      <c r="PKB867" s="399"/>
      <c r="PKC867" s="399"/>
      <c r="PKD867" s="399"/>
      <c r="PKE867" s="399"/>
      <c r="PKF867" s="399"/>
      <c r="PKG867" s="399"/>
      <c r="PKH867" s="399"/>
      <c r="PKI867" s="399"/>
      <c r="PKJ867" s="399"/>
      <c r="PKK867" s="399"/>
      <c r="PKL867" s="399"/>
      <c r="PKM867" s="399"/>
      <c r="PKN867" s="399"/>
      <c r="PKO867" s="399"/>
      <c r="PKP867" s="399"/>
      <c r="PKQ867" s="399"/>
      <c r="PKR867" s="399"/>
      <c r="PKS867" s="399"/>
      <c r="PKT867" s="399"/>
      <c r="PKU867" s="399"/>
      <c r="PKV867" s="399"/>
      <c r="PKW867" s="399"/>
      <c r="PKX867" s="399"/>
      <c r="PKY867" s="399"/>
      <c r="PKZ867" s="399"/>
      <c r="PLA867" s="399"/>
      <c r="PLB867" s="399"/>
      <c r="PLC867" s="399"/>
      <c r="PLD867" s="399"/>
      <c r="PLE867" s="399"/>
      <c r="PLF867" s="399"/>
      <c r="PLG867" s="399"/>
      <c r="PLH867" s="399"/>
      <c r="PLI867" s="399"/>
      <c r="PLJ867" s="399"/>
      <c r="PLK867" s="399"/>
      <c r="PLL867" s="399"/>
      <c r="PLM867" s="399"/>
      <c r="PLN867" s="399"/>
      <c r="PLO867" s="399"/>
      <c r="PLP867" s="399"/>
      <c r="PLQ867" s="399"/>
      <c r="PLR867" s="399"/>
      <c r="PLS867" s="399"/>
      <c r="PLT867" s="399"/>
      <c r="PLU867" s="399"/>
      <c r="PLV867" s="399"/>
      <c r="PLW867" s="399"/>
      <c r="PLX867" s="399"/>
      <c r="PLY867" s="399"/>
      <c r="PLZ867" s="399"/>
      <c r="PMA867" s="399"/>
      <c r="PMB867" s="399"/>
      <c r="PMC867" s="399"/>
      <c r="PMD867" s="399"/>
      <c r="PME867" s="399"/>
      <c r="PMF867" s="399"/>
      <c r="PMG867" s="399"/>
      <c r="PMH867" s="399"/>
      <c r="PMI867" s="399"/>
      <c r="PMJ867" s="399"/>
      <c r="PMK867" s="399"/>
      <c r="PML867" s="399"/>
      <c r="PMM867" s="399"/>
      <c r="PMN867" s="399"/>
      <c r="PMO867" s="399"/>
      <c r="PMP867" s="399"/>
      <c r="PMQ867" s="399"/>
      <c r="PMR867" s="399"/>
      <c r="PMS867" s="399"/>
      <c r="PMT867" s="399"/>
      <c r="PMU867" s="399"/>
      <c r="PMV867" s="399"/>
      <c r="PMW867" s="399"/>
      <c r="PMX867" s="399"/>
      <c r="PMY867" s="399"/>
      <c r="PMZ867" s="399"/>
      <c r="PNA867" s="399"/>
      <c r="PNB867" s="399"/>
      <c r="PNC867" s="399"/>
      <c r="PND867" s="399"/>
      <c r="PNE867" s="399"/>
      <c r="PNF867" s="399"/>
      <c r="PNG867" s="399"/>
      <c r="PNH867" s="399"/>
      <c r="PNI867" s="399"/>
      <c r="PNJ867" s="399"/>
      <c r="PNK867" s="399"/>
      <c r="PNL867" s="399"/>
      <c r="PNM867" s="399"/>
      <c r="PNN867" s="399"/>
      <c r="PNO867" s="399"/>
      <c r="PNP867" s="399"/>
      <c r="PNQ867" s="399"/>
      <c r="PNR867" s="399"/>
      <c r="PNS867" s="399"/>
      <c r="PNT867" s="399"/>
      <c r="PNU867" s="399"/>
      <c r="PNV867" s="399"/>
      <c r="PNW867" s="399"/>
      <c r="PNX867" s="399"/>
      <c r="PNY867" s="399"/>
      <c r="PNZ867" s="399"/>
      <c r="POA867" s="399"/>
      <c r="POB867" s="399"/>
      <c r="POC867" s="399"/>
      <c r="POD867" s="399"/>
      <c r="POE867" s="399"/>
      <c r="POF867" s="399"/>
      <c r="POG867" s="399"/>
      <c r="POH867" s="399"/>
      <c r="POI867" s="399"/>
      <c r="POJ867" s="399"/>
      <c r="POK867" s="399"/>
      <c r="POL867" s="399"/>
      <c r="POM867" s="399"/>
      <c r="PON867" s="399"/>
      <c r="POO867" s="399"/>
      <c r="POP867" s="399"/>
      <c r="POQ867" s="399"/>
      <c r="POR867" s="399"/>
      <c r="POS867" s="399"/>
      <c r="POT867" s="399"/>
      <c r="POU867" s="399"/>
      <c r="POV867" s="399"/>
      <c r="POW867" s="399"/>
      <c r="POX867" s="399"/>
      <c r="POY867" s="399"/>
      <c r="POZ867" s="399"/>
      <c r="PPA867" s="399"/>
      <c r="PPB867" s="399"/>
      <c r="PPC867" s="399"/>
      <c r="PPD867" s="399"/>
      <c r="PPE867" s="399"/>
      <c r="PPF867" s="399"/>
      <c r="PPG867" s="399"/>
      <c r="PPH867" s="399"/>
      <c r="PPI867" s="399"/>
      <c r="PPJ867" s="399"/>
      <c r="PPK867" s="399"/>
      <c r="PPL867" s="399"/>
      <c r="PPM867" s="399"/>
      <c r="PPN867" s="399"/>
      <c r="PPO867" s="399"/>
      <c r="PPP867" s="399"/>
      <c r="PPQ867" s="399"/>
      <c r="PPR867" s="399"/>
      <c r="PPS867" s="399"/>
      <c r="PPT867" s="399"/>
      <c r="PPU867" s="399"/>
      <c r="PPV867" s="399"/>
      <c r="PPW867" s="399"/>
      <c r="PPX867" s="399"/>
      <c r="PPY867" s="399"/>
      <c r="PPZ867" s="399"/>
      <c r="PQA867" s="399"/>
      <c r="PQB867" s="399"/>
      <c r="PQC867" s="399"/>
      <c r="PQD867" s="399"/>
      <c r="PQE867" s="399"/>
      <c r="PQF867" s="399"/>
      <c r="PQG867" s="399"/>
      <c r="PQH867" s="399"/>
      <c r="PQI867" s="399"/>
      <c r="PQJ867" s="399"/>
      <c r="PQK867" s="399"/>
      <c r="PQL867" s="399"/>
      <c r="PQM867" s="399"/>
      <c r="PQN867" s="399"/>
      <c r="PQO867" s="399"/>
      <c r="PQP867" s="399"/>
      <c r="PQQ867" s="399"/>
      <c r="PQR867" s="399"/>
      <c r="PQS867" s="399"/>
      <c r="PQT867" s="399"/>
      <c r="PQU867" s="399"/>
      <c r="PQV867" s="399"/>
      <c r="PQW867" s="399"/>
      <c r="PQX867" s="399"/>
      <c r="PQY867" s="399"/>
      <c r="PQZ867" s="399"/>
      <c r="PRA867" s="399"/>
      <c r="PRB867" s="399"/>
      <c r="PRC867" s="399"/>
      <c r="PRD867" s="399"/>
      <c r="PRE867" s="399"/>
      <c r="PRF867" s="399"/>
      <c r="PRG867" s="399"/>
      <c r="PRH867" s="399"/>
      <c r="PRI867" s="399"/>
      <c r="PRJ867" s="399"/>
      <c r="PRK867" s="399"/>
      <c r="PRL867" s="399"/>
      <c r="PRM867" s="399"/>
      <c r="PRN867" s="399"/>
      <c r="PRO867" s="399"/>
      <c r="PRP867" s="399"/>
      <c r="PRQ867" s="399"/>
      <c r="PRR867" s="399"/>
      <c r="PRS867" s="399"/>
      <c r="PRT867" s="399"/>
      <c r="PRU867" s="399"/>
      <c r="PRV867" s="399"/>
      <c r="PRW867" s="399"/>
      <c r="PRX867" s="399"/>
      <c r="PRY867" s="399"/>
      <c r="PRZ867" s="399"/>
      <c r="PSA867" s="399"/>
      <c r="PSB867" s="399"/>
      <c r="PSC867" s="399"/>
      <c r="PSD867" s="399"/>
      <c r="PSE867" s="399"/>
      <c r="PSF867" s="399"/>
      <c r="PSG867" s="399"/>
      <c r="PSH867" s="399"/>
      <c r="PSI867" s="399"/>
      <c r="PSJ867" s="399"/>
      <c r="PSK867" s="399"/>
      <c r="PSL867" s="399"/>
      <c r="PSM867" s="399"/>
      <c r="PSN867" s="399"/>
      <c r="PSO867" s="399"/>
      <c r="PSP867" s="399"/>
      <c r="PSQ867" s="399"/>
      <c r="PSR867" s="399"/>
      <c r="PSS867" s="399"/>
      <c r="PST867" s="399"/>
      <c r="PSU867" s="399"/>
      <c r="PSV867" s="399"/>
      <c r="PSW867" s="399"/>
      <c r="PSX867" s="399"/>
      <c r="PSY867" s="399"/>
      <c r="PSZ867" s="399"/>
      <c r="PTA867" s="399"/>
      <c r="PTB867" s="399"/>
      <c r="PTC867" s="399"/>
      <c r="PTD867" s="399"/>
      <c r="PTE867" s="399"/>
      <c r="PTF867" s="399"/>
      <c r="PTG867" s="399"/>
      <c r="PTH867" s="399"/>
      <c r="PTI867" s="399"/>
      <c r="PTJ867" s="399"/>
      <c r="PTK867" s="399"/>
      <c r="PTL867" s="399"/>
      <c r="PTM867" s="399"/>
      <c r="PTN867" s="399"/>
      <c r="PTO867" s="399"/>
      <c r="PTP867" s="399"/>
      <c r="PTQ867" s="399"/>
      <c r="PTR867" s="399"/>
      <c r="PTS867" s="399"/>
      <c r="PTT867" s="399"/>
      <c r="PTU867" s="399"/>
      <c r="PTV867" s="399"/>
      <c r="PTW867" s="399"/>
      <c r="PTX867" s="399"/>
      <c r="PTY867" s="399"/>
      <c r="PTZ867" s="399"/>
      <c r="PUA867" s="399"/>
      <c r="PUB867" s="399"/>
      <c r="PUC867" s="399"/>
      <c r="PUD867" s="399"/>
      <c r="PUE867" s="399"/>
      <c r="PUF867" s="399"/>
      <c r="PUG867" s="399"/>
      <c r="PUH867" s="399"/>
      <c r="PUI867" s="399"/>
      <c r="PUJ867" s="399"/>
      <c r="PUK867" s="399"/>
      <c r="PUL867" s="399"/>
      <c r="PUM867" s="399"/>
      <c r="PUN867" s="399"/>
      <c r="PUO867" s="399"/>
      <c r="PUP867" s="399"/>
      <c r="PUQ867" s="399"/>
      <c r="PUR867" s="399"/>
      <c r="PUS867" s="399"/>
      <c r="PUT867" s="399"/>
      <c r="PUU867" s="399"/>
      <c r="PUV867" s="399"/>
      <c r="PUW867" s="399"/>
      <c r="PUX867" s="399"/>
      <c r="PUY867" s="399"/>
      <c r="PUZ867" s="399"/>
      <c r="PVA867" s="399"/>
      <c r="PVB867" s="399"/>
      <c r="PVC867" s="399"/>
      <c r="PVD867" s="399"/>
      <c r="PVE867" s="399"/>
      <c r="PVF867" s="399"/>
      <c r="PVG867" s="399"/>
      <c r="PVH867" s="399"/>
      <c r="PVI867" s="399"/>
      <c r="PVJ867" s="399"/>
      <c r="PVK867" s="399"/>
      <c r="PVL867" s="399"/>
      <c r="PVM867" s="399"/>
      <c r="PVN867" s="399"/>
      <c r="PVO867" s="399"/>
      <c r="PVP867" s="399"/>
      <c r="PVQ867" s="399"/>
      <c r="PVR867" s="399"/>
      <c r="PVS867" s="399"/>
      <c r="PVT867" s="399"/>
      <c r="PVU867" s="399"/>
      <c r="PVV867" s="399"/>
      <c r="PVW867" s="399"/>
      <c r="PVX867" s="399"/>
      <c r="PVY867" s="399"/>
      <c r="PVZ867" s="399"/>
      <c r="PWA867" s="399"/>
      <c r="PWB867" s="399"/>
      <c r="PWC867" s="399"/>
      <c r="PWD867" s="399"/>
      <c r="PWE867" s="399"/>
      <c r="PWF867" s="399"/>
      <c r="PWG867" s="399"/>
      <c r="PWH867" s="399"/>
      <c r="PWI867" s="399"/>
      <c r="PWJ867" s="399"/>
      <c r="PWK867" s="399"/>
      <c r="PWL867" s="399"/>
      <c r="PWM867" s="399"/>
      <c r="PWN867" s="399"/>
      <c r="PWO867" s="399"/>
      <c r="PWP867" s="399"/>
      <c r="PWQ867" s="399"/>
      <c r="PWR867" s="399"/>
      <c r="PWS867" s="399"/>
      <c r="PWT867" s="399"/>
      <c r="PWU867" s="399"/>
      <c r="PWV867" s="399"/>
      <c r="PWW867" s="399"/>
      <c r="PWX867" s="399"/>
      <c r="PWY867" s="399"/>
      <c r="PWZ867" s="399"/>
      <c r="PXA867" s="399"/>
      <c r="PXB867" s="399"/>
      <c r="PXC867" s="399"/>
      <c r="PXD867" s="399"/>
      <c r="PXE867" s="399"/>
      <c r="PXF867" s="399"/>
      <c r="PXG867" s="399"/>
      <c r="PXH867" s="399"/>
      <c r="PXI867" s="399"/>
      <c r="PXJ867" s="399"/>
      <c r="PXK867" s="399"/>
      <c r="PXL867" s="399"/>
      <c r="PXM867" s="399"/>
      <c r="PXN867" s="399"/>
      <c r="PXO867" s="399"/>
      <c r="PXP867" s="399"/>
      <c r="PXQ867" s="399"/>
      <c r="PXR867" s="399"/>
      <c r="PXS867" s="399"/>
      <c r="PXT867" s="399"/>
      <c r="PXU867" s="399"/>
      <c r="PXV867" s="399"/>
      <c r="PXW867" s="399"/>
      <c r="PXX867" s="399"/>
      <c r="PXY867" s="399"/>
      <c r="PXZ867" s="399"/>
      <c r="PYA867" s="399"/>
      <c r="PYB867" s="399"/>
      <c r="PYC867" s="399"/>
      <c r="PYD867" s="399"/>
      <c r="PYE867" s="399"/>
      <c r="PYF867" s="399"/>
      <c r="PYG867" s="399"/>
      <c r="PYH867" s="399"/>
      <c r="PYI867" s="399"/>
      <c r="PYJ867" s="399"/>
      <c r="PYK867" s="399"/>
      <c r="PYL867" s="399"/>
      <c r="PYM867" s="399"/>
      <c r="PYN867" s="399"/>
      <c r="PYO867" s="399"/>
      <c r="PYP867" s="399"/>
      <c r="PYQ867" s="399"/>
      <c r="PYR867" s="399"/>
      <c r="PYS867" s="399"/>
      <c r="PYT867" s="399"/>
      <c r="PYU867" s="399"/>
      <c r="PYV867" s="399"/>
      <c r="PYW867" s="399"/>
      <c r="PYX867" s="399"/>
      <c r="PYY867" s="399"/>
      <c r="PYZ867" s="399"/>
      <c r="PZA867" s="399"/>
      <c r="PZB867" s="399"/>
      <c r="PZC867" s="399"/>
      <c r="PZD867" s="399"/>
      <c r="PZE867" s="399"/>
      <c r="PZF867" s="399"/>
      <c r="PZG867" s="399"/>
      <c r="PZH867" s="399"/>
      <c r="PZI867" s="399"/>
      <c r="PZJ867" s="399"/>
      <c r="PZK867" s="399"/>
      <c r="PZL867" s="399"/>
      <c r="PZM867" s="399"/>
      <c r="PZN867" s="399"/>
      <c r="PZO867" s="399"/>
      <c r="PZP867" s="399"/>
      <c r="PZQ867" s="399"/>
      <c r="PZR867" s="399"/>
      <c r="PZS867" s="399"/>
      <c r="PZT867" s="399"/>
      <c r="PZU867" s="399"/>
      <c r="PZV867" s="399"/>
      <c r="PZW867" s="399"/>
      <c r="PZX867" s="399"/>
      <c r="PZY867" s="399"/>
      <c r="PZZ867" s="399"/>
      <c r="QAA867" s="399"/>
      <c r="QAB867" s="399"/>
      <c r="QAC867" s="399"/>
      <c r="QAD867" s="399"/>
      <c r="QAE867" s="399"/>
      <c r="QAF867" s="399"/>
      <c r="QAG867" s="399"/>
      <c r="QAH867" s="399"/>
      <c r="QAI867" s="399"/>
      <c r="QAJ867" s="399"/>
      <c r="QAK867" s="399"/>
      <c r="QAL867" s="399"/>
      <c r="QAM867" s="399"/>
      <c r="QAN867" s="399"/>
      <c r="QAO867" s="399"/>
      <c r="QAP867" s="399"/>
      <c r="QAQ867" s="399"/>
      <c r="QAR867" s="399"/>
      <c r="QAS867" s="399"/>
      <c r="QAT867" s="399"/>
      <c r="QAU867" s="399"/>
      <c r="QAV867" s="399"/>
      <c r="QAW867" s="399"/>
      <c r="QAX867" s="399"/>
      <c r="QAY867" s="399"/>
      <c r="QAZ867" s="399"/>
      <c r="QBA867" s="399"/>
      <c r="QBB867" s="399"/>
      <c r="QBC867" s="399"/>
      <c r="QBD867" s="399"/>
      <c r="QBE867" s="399"/>
      <c r="QBF867" s="399"/>
      <c r="QBG867" s="399"/>
      <c r="QBH867" s="399"/>
      <c r="QBI867" s="399"/>
      <c r="QBJ867" s="399"/>
      <c r="QBK867" s="399"/>
      <c r="QBL867" s="399"/>
      <c r="QBM867" s="399"/>
      <c r="QBN867" s="399"/>
      <c r="QBO867" s="399"/>
      <c r="QBP867" s="399"/>
      <c r="QBQ867" s="399"/>
      <c r="QBR867" s="399"/>
      <c r="QBS867" s="399"/>
      <c r="QBT867" s="399"/>
      <c r="QBU867" s="399"/>
      <c r="QBV867" s="399"/>
      <c r="QBW867" s="399"/>
      <c r="QBX867" s="399"/>
      <c r="QBY867" s="399"/>
      <c r="QBZ867" s="399"/>
      <c r="QCA867" s="399"/>
      <c r="QCB867" s="399"/>
      <c r="QCC867" s="399"/>
      <c r="QCD867" s="399"/>
      <c r="QCE867" s="399"/>
      <c r="QCF867" s="399"/>
      <c r="QCG867" s="399"/>
      <c r="QCH867" s="399"/>
      <c r="QCI867" s="399"/>
      <c r="QCJ867" s="399"/>
      <c r="QCK867" s="399"/>
      <c r="QCL867" s="399"/>
      <c r="QCM867" s="399"/>
      <c r="QCN867" s="399"/>
      <c r="QCO867" s="399"/>
      <c r="QCP867" s="399"/>
      <c r="QCQ867" s="399"/>
      <c r="QCR867" s="399"/>
      <c r="QCS867" s="399"/>
      <c r="QCT867" s="399"/>
      <c r="QCU867" s="399"/>
      <c r="QCV867" s="399"/>
      <c r="QCW867" s="399"/>
      <c r="QCX867" s="399"/>
      <c r="QCY867" s="399"/>
      <c r="QCZ867" s="399"/>
      <c r="QDA867" s="399"/>
      <c r="QDB867" s="399"/>
      <c r="QDC867" s="399"/>
      <c r="QDD867" s="399"/>
      <c r="QDE867" s="399"/>
      <c r="QDF867" s="399"/>
      <c r="QDG867" s="399"/>
      <c r="QDH867" s="399"/>
      <c r="QDI867" s="399"/>
      <c r="QDJ867" s="399"/>
      <c r="QDK867" s="399"/>
      <c r="QDL867" s="399"/>
      <c r="QDM867" s="399"/>
      <c r="QDN867" s="399"/>
      <c r="QDO867" s="399"/>
      <c r="QDP867" s="399"/>
      <c r="QDQ867" s="399"/>
      <c r="QDR867" s="399"/>
      <c r="QDS867" s="399"/>
      <c r="QDT867" s="399"/>
      <c r="QDU867" s="399"/>
      <c r="QDV867" s="399"/>
      <c r="QDW867" s="399"/>
      <c r="QDX867" s="399"/>
      <c r="QDY867" s="399"/>
      <c r="QDZ867" s="399"/>
      <c r="QEA867" s="399"/>
      <c r="QEB867" s="399"/>
      <c r="QEC867" s="399"/>
      <c r="QED867" s="399"/>
      <c r="QEE867" s="399"/>
      <c r="QEF867" s="399"/>
      <c r="QEG867" s="399"/>
      <c r="QEH867" s="399"/>
      <c r="QEI867" s="399"/>
      <c r="QEJ867" s="399"/>
      <c r="QEK867" s="399"/>
      <c r="QEL867" s="399"/>
      <c r="QEM867" s="399"/>
      <c r="QEN867" s="399"/>
      <c r="QEO867" s="399"/>
      <c r="QEP867" s="399"/>
      <c r="QEQ867" s="399"/>
      <c r="QER867" s="399"/>
      <c r="QES867" s="399"/>
      <c r="QET867" s="399"/>
      <c r="QEU867" s="399"/>
      <c r="QEV867" s="399"/>
      <c r="QEW867" s="399"/>
      <c r="QEX867" s="399"/>
      <c r="QEY867" s="399"/>
      <c r="QEZ867" s="399"/>
      <c r="QFA867" s="399"/>
      <c r="QFB867" s="399"/>
      <c r="QFC867" s="399"/>
      <c r="QFD867" s="399"/>
      <c r="QFE867" s="399"/>
      <c r="QFF867" s="399"/>
      <c r="QFG867" s="399"/>
      <c r="QFH867" s="399"/>
      <c r="QFI867" s="399"/>
      <c r="QFJ867" s="399"/>
      <c r="QFK867" s="399"/>
      <c r="QFL867" s="399"/>
      <c r="QFM867" s="399"/>
      <c r="QFN867" s="399"/>
      <c r="QFO867" s="399"/>
      <c r="QFP867" s="399"/>
      <c r="QFQ867" s="399"/>
      <c r="QFR867" s="399"/>
      <c r="QFS867" s="399"/>
      <c r="QFT867" s="399"/>
      <c r="QFU867" s="399"/>
      <c r="QFV867" s="399"/>
      <c r="QFW867" s="399"/>
      <c r="QFX867" s="399"/>
      <c r="QFY867" s="399"/>
      <c r="QFZ867" s="399"/>
      <c r="QGA867" s="399"/>
      <c r="QGB867" s="399"/>
      <c r="QGC867" s="399"/>
      <c r="QGD867" s="399"/>
      <c r="QGE867" s="399"/>
      <c r="QGF867" s="399"/>
      <c r="QGG867" s="399"/>
      <c r="QGH867" s="399"/>
      <c r="QGI867" s="399"/>
      <c r="QGJ867" s="399"/>
      <c r="QGK867" s="399"/>
      <c r="QGL867" s="399"/>
      <c r="QGM867" s="399"/>
      <c r="QGN867" s="399"/>
      <c r="QGO867" s="399"/>
      <c r="QGP867" s="399"/>
      <c r="QGQ867" s="399"/>
      <c r="QGR867" s="399"/>
      <c r="QGS867" s="399"/>
      <c r="QGT867" s="399"/>
      <c r="QGU867" s="399"/>
      <c r="QGV867" s="399"/>
      <c r="QGW867" s="399"/>
      <c r="QGX867" s="399"/>
      <c r="QGY867" s="399"/>
      <c r="QGZ867" s="399"/>
      <c r="QHA867" s="399"/>
      <c r="QHB867" s="399"/>
      <c r="QHC867" s="399"/>
      <c r="QHD867" s="399"/>
      <c r="QHE867" s="399"/>
      <c r="QHF867" s="399"/>
      <c r="QHG867" s="399"/>
      <c r="QHH867" s="399"/>
      <c r="QHI867" s="399"/>
      <c r="QHJ867" s="399"/>
      <c r="QHK867" s="399"/>
      <c r="QHL867" s="399"/>
      <c r="QHM867" s="399"/>
      <c r="QHN867" s="399"/>
      <c r="QHO867" s="399"/>
      <c r="QHP867" s="399"/>
      <c r="QHQ867" s="399"/>
      <c r="QHR867" s="399"/>
      <c r="QHS867" s="399"/>
      <c r="QHT867" s="399"/>
      <c r="QHU867" s="399"/>
      <c r="QHV867" s="399"/>
      <c r="QHW867" s="399"/>
      <c r="QHX867" s="399"/>
      <c r="QHY867" s="399"/>
      <c r="QHZ867" s="399"/>
      <c r="QIA867" s="399"/>
      <c r="QIB867" s="399"/>
      <c r="QIC867" s="399"/>
      <c r="QID867" s="399"/>
      <c r="QIE867" s="399"/>
      <c r="QIF867" s="399"/>
      <c r="QIG867" s="399"/>
      <c r="QIH867" s="399"/>
      <c r="QII867" s="399"/>
      <c r="QIJ867" s="399"/>
      <c r="QIK867" s="399"/>
      <c r="QIL867" s="399"/>
      <c r="QIM867" s="399"/>
      <c r="QIN867" s="399"/>
      <c r="QIO867" s="399"/>
      <c r="QIP867" s="399"/>
      <c r="QIQ867" s="399"/>
      <c r="QIR867" s="399"/>
      <c r="QIS867" s="399"/>
      <c r="QIT867" s="399"/>
      <c r="QIU867" s="399"/>
      <c r="QIV867" s="399"/>
      <c r="QIW867" s="399"/>
      <c r="QIX867" s="399"/>
      <c r="QIY867" s="399"/>
      <c r="QIZ867" s="399"/>
      <c r="QJA867" s="399"/>
      <c r="QJB867" s="399"/>
      <c r="QJC867" s="399"/>
      <c r="QJD867" s="399"/>
      <c r="QJE867" s="399"/>
      <c r="QJF867" s="399"/>
      <c r="QJG867" s="399"/>
      <c r="QJH867" s="399"/>
      <c r="QJI867" s="399"/>
      <c r="QJJ867" s="399"/>
      <c r="QJK867" s="399"/>
      <c r="QJL867" s="399"/>
      <c r="QJM867" s="399"/>
      <c r="QJN867" s="399"/>
      <c r="QJO867" s="399"/>
      <c r="QJP867" s="399"/>
      <c r="QJQ867" s="399"/>
      <c r="QJR867" s="399"/>
      <c r="QJS867" s="399"/>
      <c r="QJT867" s="399"/>
      <c r="QJU867" s="399"/>
      <c r="QJV867" s="399"/>
      <c r="QJW867" s="399"/>
      <c r="QJX867" s="399"/>
      <c r="QJY867" s="399"/>
      <c r="QJZ867" s="399"/>
      <c r="QKA867" s="399"/>
      <c r="QKB867" s="399"/>
      <c r="QKC867" s="399"/>
      <c r="QKD867" s="399"/>
      <c r="QKE867" s="399"/>
      <c r="QKF867" s="399"/>
      <c r="QKG867" s="399"/>
      <c r="QKH867" s="399"/>
      <c r="QKI867" s="399"/>
      <c r="QKJ867" s="399"/>
      <c r="QKK867" s="399"/>
      <c r="QKL867" s="399"/>
      <c r="QKM867" s="399"/>
      <c r="QKN867" s="399"/>
      <c r="QKO867" s="399"/>
      <c r="QKP867" s="399"/>
      <c r="QKQ867" s="399"/>
      <c r="QKR867" s="399"/>
      <c r="QKS867" s="399"/>
      <c r="QKT867" s="399"/>
      <c r="QKU867" s="399"/>
      <c r="QKV867" s="399"/>
      <c r="QKW867" s="399"/>
      <c r="QKX867" s="399"/>
      <c r="QKY867" s="399"/>
      <c r="QKZ867" s="399"/>
      <c r="QLA867" s="399"/>
      <c r="QLB867" s="399"/>
      <c r="QLC867" s="399"/>
      <c r="QLD867" s="399"/>
      <c r="QLE867" s="399"/>
      <c r="QLF867" s="399"/>
      <c r="QLG867" s="399"/>
      <c r="QLH867" s="399"/>
      <c r="QLI867" s="399"/>
      <c r="QLJ867" s="399"/>
      <c r="QLK867" s="399"/>
      <c r="QLL867" s="399"/>
      <c r="QLM867" s="399"/>
      <c r="QLN867" s="399"/>
      <c r="QLO867" s="399"/>
      <c r="QLP867" s="399"/>
      <c r="QLQ867" s="399"/>
      <c r="QLR867" s="399"/>
      <c r="QLS867" s="399"/>
      <c r="QLT867" s="399"/>
      <c r="QLU867" s="399"/>
      <c r="QLV867" s="399"/>
      <c r="QLW867" s="399"/>
      <c r="QLX867" s="399"/>
      <c r="QLY867" s="399"/>
      <c r="QLZ867" s="399"/>
      <c r="QMA867" s="399"/>
      <c r="QMB867" s="399"/>
      <c r="QMC867" s="399"/>
      <c r="QMD867" s="399"/>
      <c r="QME867" s="399"/>
      <c r="QMF867" s="399"/>
      <c r="QMG867" s="399"/>
      <c r="QMH867" s="399"/>
      <c r="QMI867" s="399"/>
      <c r="QMJ867" s="399"/>
      <c r="QMK867" s="399"/>
      <c r="QML867" s="399"/>
      <c r="QMM867" s="399"/>
      <c r="QMN867" s="399"/>
      <c r="QMO867" s="399"/>
      <c r="QMP867" s="399"/>
      <c r="QMQ867" s="399"/>
      <c r="QMR867" s="399"/>
      <c r="QMS867" s="399"/>
      <c r="QMT867" s="399"/>
      <c r="QMU867" s="399"/>
      <c r="QMV867" s="399"/>
      <c r="QMW867" s="399"/>
      <c r="QMX867" s="399"/>
      <c r="QMY867" s="399"/>
      <c r="QMZ867" s="399"/>
      <c r="QNA867" s="399"/>
      <c r="QNB867" s="399"/>
      <c r="QNC867" s="399"/>
      <c r="QND867" s="399"/>
      <c r="QNE867" s="399"/>
      <c r="QNF867" s="399"/>
      <c r="QNG867" s="399"/>
      <c r="QNH867" s="399"/>
      <c r="QNI867" s="399"/>
      <c r="QNJ867" s="399"/>
      <c r="QNK867" s="399"/>
      <c r="QNL867" s="399"/>
      <c r="QNM867" s="399"/>
      <c r="QNN867" s="399"/>
      <c r="QNO867" s="399"/>
      <c r="QNP867" s="399"/>
      <c r="QNQ867" s="399"/>
      <c r="QNR867" s="399"/>
      <c r="QNS867" s="399"/>
      <c r="QNT867" s="399"/>
      <c r="QNU867" s="399"/>
      <c r="QNV867" s="399"/>
      <c r="QNW867" s="399"/>
      <c r="QNX867" s="399"/>
      <c r="QNY867" s="399"/>
      <c r="QNZ867" s="399"/>
      <c r="QOA867" s="399"/>
      <c r="QOB867" s="399"/>
      <c r="QOC867" s="399"/>
      <c r="QOD867" s="399"/>
      <c r="QOE867" s="399"/>
      <c r="QOF867" s="399"/>
      <c r="QOG867" s="399"/>
      <c r="QOH867" s="399"/>
      <c r="QOI867" s="399"/>
      <c r="QOJ867" s="399"/>
      <c r="QOK867" s="399"/>
      <c r="QOL867" s="399"/>
      <c r="QOM867" s="399"/>
      <c r="QON867" s="399"/>
      <c r="QOO867" s="399"/>
      <c r="QOP867" s="399"/>
      <c r="QOQ867" s="399"/>
      <c r="QOR867" s="399"/>
      <c r="QOS867" s="399"/>
      <c r="QOT867" s="399"/>
      <c r="QOU867" s="399"/>
      <c r="QOV867" s="399"/>
      <c r="QOW867" s="399"/>
      <c r="QOX867" s="399"/>
      <c r="QOY867" s="399"/>
      <c r="QOZ867" s="399"/>
      <c r="QPA867" s="399"/>
      <c r="QPB867" s="399"/>
      <c r="QPC867" s="399"/>
      <c r="QPD867" s="399"/>
      <c r="QPE867" s="399"/>
      <c r="QPF867" s="399"/>
      <c r="QPG867" s="399"/>
      <c r="QPH867" s="399"/>
      <c r="QPI867" s="399"/>
      <c r="QPJ867" s="399"/>
      <c r="QPK867" s="399"/>
      <c r="QPL867" s="399"/>
      <c r="QPM867" s="399"/>
      <c r="QPN867" s="399"/>
      <c r="QPO867" s="399"/>
      <c r="QPP867" s="399"/>
      <c r="QPQ867" s="399"/>
      <c r="QPR867" s="399"/>
      <c r="QPS867" s="399"/>
      <c r="QPT867" s="399"/>
      <c r="QPU867" s="399"/>
      <c r="QPV867" s="399"/>
      <c r="QPW867" s="399"/>
      <c r="QPX867" s="399"/>
      <c r="QPY867" s="399"/>
      <c r="QPZ867" s="399"/>
      <c r="QQA867" s="399"/>
      <c r="QQB867" s="399"/>
      <c r="QQC867" s="399"/>
      <c r="QQD867" s="399"/>
      <c r="QQE867" s="399"/>
      <c r="QQF867" s="399"/>
      <c r="QQG867" s="399"/>
      <c r="QQH867" s="399"/>
      <c r="QQI867" s="399"/>
      <c r="QQJ867" s="399"/>
      <c r="QQK867" s="399"/>
      <c r="QQL867" s="399"/>
      <c r="QQM867" s="399"/>
      <c r="QQN867" s="399"/>
      <c r="QQO867" s="399"/>
      <c r="QQP867" s="399"/>
      <c r="QQQ867" s="399"/>
      <c r="QQR867" s="399"/>
      <c r="QQS867" s="399"/>
      <c r="QQT867" s="399"/>
      <c r="QQU867" s="399"/>
      <c r="QQV867" s="399"/>
      <c r="QQW867" s="399"/>
      <c r="QQX867" s="399"/>
      <c r="QQY867" s="399"/>
      <c r="QQZ867" s="399"/>
      <c r="QRA867" s="399"/>
      <c r="QRB867" s="399"/>
      <c r="QRC867" s="399"/>
      <c r="QRD867" s="399"/>
      <c r="QRE867" s="399"/>
      <c r="QRF867" s="399"/>
      <c r="QRG867" s="399"/>
      <c r="QRH867" s="399"/>
      <c r="QRI867" s="399"/>
      <c r="QRJ867" s="399"/>
      <c r="QRK867" s="399"/>
      <c r="QRL867" s="399"/>
      <c r="QRM867" s="399"/>
      <c r="QRN867" s="399"/>
      <c r="QRO867" s="399"/>
      <c r="QRP867" s="399"/>
      <c r="QRQ867" s="399"/>
      <c r="QRR867" s="399"/>
      <c r="QRS867" s="399"/>
      <c r="QRT867" s="399"/>
      <c r="QRU867" s="399"/>
      <c r="QRV867" s="399"/>
      <c r="QRW867" s="399"/>
      <c r="QRX867" s="399"/>
      <c r="QRY867" s="399"/>
      <c r="QRZ867" s="399"/>
      <c r="QSA867" s="399"/>
      <c r="QSB867" s="399"/>
      <c r="QSC867" s="399"/>
      <c r="QSD867" s="399"/>
      <c r="QSE867" s="399"/>
      <c r="QSF867" s="399"/>
      <c r="QSG867" s="399"/>
      <c r="QSH867" s="399"/>
      <c r="QSI867" s="399"/>
      <c r="QSJ867" s="399"/>
      <c r="QSK867" s="399"/>
      <c r="QSL867" s="399"/>
      <c r="QSM867" s="399"/>
      <c r="QSN867" s="399"/>
      <c r="QSO867" s="399"/>
      <c r="QSP867" s="399"/>
      <c r="QSQ867" s="399"/>
      <c r="QSR867" s="399"/>
      <c r="QSS867" s="399"/>
      <c r="QST867" s="399"/>
      <c r="QSU867" s="399"/>
      <c r="QSV867" s="399"/>
      <c r="QSW867" s="399"/>
      <c r="QSX867" s="399"/>
      <c r="QSY867" s="399"/>
      <c r="QSZ867" s="399"/>
      <c r="QTA867" s="399"/>
      <c r="QTB867" s="399"/>
      <c r="QTC867" s="399"/>
      <c r="QTD867" s="399"/>
      <c r="QTE867" s="399"/>
      <c r="QTF867" s="399"/>
      <c r="QTG867" s="399"/>
      <c r="QTH867" s="399"/>
      <c r="QTI867" s="399"/>
      <c r="QTJ867" s="399"/>
      <c r="QTK867" s="399"/>
      <c r="QTL867" s="399"/>
      <c r="QTM867" s="399"/>
      <c r="QTN867" s="399"/>
      <c r="QTO867" s="399"/>
      <c r="QTP867" s="399"/>
      <c r="QTQ867" s="399"/>
      <c r="QTR867" s="399"/>
      <c r="QTS867" s="399"/>
      <c r="QTT867" s="399"/>
      <c r="QTU867" s="399"/>
      <c r="QTV867" s="399"/>
      <c r="QTW867" s="399"/>
      <c r="QTX867" s="399"/>
      <c r="QTY867" s="399"/>
      <c r="QTZ867" s="399"/>
      <c r="QUA867" s="399"/>
      <c r="QUB867" s="399"/>
      <c r="QUC867" s="399"/>
      <c r="QUD867" s="399"/>
      <c r="QUE867" s="399"/>
      <c r="QUF867" s="399"/>
      <c r="QUG867" s="399"/>
      <c r="QUH867" s="399"/>
      <c r="QUI867" s="399"/>
      <c r="QUJ867" s="399"/>
      <c r="QUK867" s="399"/>
      <c r="QUL867" s="399"/>
      <c r="QUM867" s="399"/>
      <c r="QUN867" s="399"/>
      <c r="QUO867" s="399"/>
      <c r="QUP867" s="399"/>
      <c r="QUQ867" s="399"/>
      <c r="QUR867" s="399"/>
      <c r="QUS867" s="399"/>
      <c r="QUT867" s="399"/>
      <c r="QUU867" s="399"/>
      <c r="QUV867" s="399"/>
      <c r="QUW867" s="399"/>
      <c r="QUX867" s="399"/>
      <c r="QUY867" s="399"/>
      <c r="QUZ867" s="399"/>
      <c r="QVA867" s="399"/>
      <c r="QVB867" s="399"/>
      <c r="QVC867" s="399"/>
      <c r="QVD867" s="399"/>
      <c r="QVE867" s="399"/>
      <c r="QVF867" s="399"/>
      <c r="QVG867" s="399"/>
      <c r="QVH867" s="399"/>
      <c r="QVI867" s="399"/>
      <c r="QVJ867" s="399"/>
      <c r="QVK867" s="399"/>
      <c r="QVL867" s="399"/>
      <c r="QVM867" s="399"/>
      <c r="QVN867" s="399"/>
      <c r="QVO867" s="399"/>
      <c r="QVP867" s="399"/>
      <c r="QVQ867" s="399"/>
      <c r="QVR867" s="399"/>
      <c r="QVS867" s="399"/>
      <c r="QVT867" s="399"/>
      <c r="QVU867" s="399"/>
      <c r="QVV867" s="399"/>
      <c r="QVW867" s="399"/>
      <c r="QVX867" s="399"/>
      <c r="QVY867" s="399"/>
      <c r="QVZ867" s="399"/>
      <c r="QWA867" s="399"/>
      <c r="QWB867" s="399"/>
      <c r="QWC867" s="399"/>
      <c r="QWD867" s="399"/>
      <c r="QWE867" s="399"/>
      <c r="QWF867" s="399"/>
      <c r="QWG867" s="399"/>
      <c r="QWH867" s="399"/>
      <c r="QWI867" s="399"/>
      <c r="QWJ867" s="399"/>
      <c r="QWK867" s="399"/>
      <c r="QWL867" s="399"/>
      <c r="QWM867" s="399"/>
      <c r="QWN867" s="399"/>
      <c r="QWO867" s="399"/>
      <c r="QWP867" s="399"/>
      <c r="QWQ867" s="399"/>
      <c r="QWR867" s="399"/>
      <c r="QWS867" s="399"/>
      <c r="QWT867" s="399"/>
      <c r="QWU867" s="399"/>
      <c r="QWV867" s="399"/>
      <c r="QWW867" s="399"/>
      <c r="QWX867" s="399"/>
      <c r="QWY867" s="399"/>
      <c r="QWZ867" s="399"/>
      <c r="QXA867" s="399"/>
      <c r="QXB867" s="399"/>
      <c r="QXC867" s="399"/>
      <c r="QXD867" s="399"/>
      <c r="QXE867" s="399"/>
      <c r="QXF867" s="399"/>
      <c r="QXG867" s="399"/>
      <c r="QXH867" s="399"/>
      <c r="QXI867" s="399"/>
      <c r="QXJ867" s="399"/>
      <c r="QXK867" s="399"/>
      <c r="QXL867" s="399"/>
      <c r="QXM867" s="399"/>
      <c r="QXN867" s="399"/>
      <c r="QXO867" s="399"/>
      <c r="QXP867" s="399"/>
      <c r="QXQ867" s="399"/>
      <c r="QXR867" s="399"/>
      <c r="QXS867" s="399"/>
      <c r="QXT867" s="399"/>
      <c r="QXU867" s="399"/>
      <c r="QXV867" s="399"/>
      <c r="QXW867" s="399"/>
      <c r="QXX867" s="399"/>
      <c r="QXY867" s="399"/>
      <c r="QXZ867" s="399"/>
      <c r="QYA867" s="399"/>
      <c r="QYB867" s="399"/>
      <c r="QYC867" s="399"/>
      <c r="QYD867" s="399"/>
      <c r="QYE867" s="399"/>
      <c r="QYF867" s="399"/>
      <c r="QYG867" s="399"/>
      <c r="QYH867" s="399"/>
      <c r="QYI867" s="399"/>
      <c r="QYJ867" s="399"/>
      <c r="QYK867" s="399"/>
      <c r="QYL867" s="399"/>
      <c r="QYM867" s="399"/>
      <c r="QYN867" s="399"/>
      <c r="QYO867" s="399"/>
      <c r="QYP867" s="399"/>
      <c r="QYQ867" s="399"/>
      <c r="QYR867" s="399"/>
      <c r="QYS867" s="399"/>
      <c r="QYT867" s="399"/>
      <c r="QYU867" s="399"/>
      <c r="QYV867" s="399"/>
      <c r="QYW867" s="399"/>
      <c r="QYX867" s="399"/>
      <c r="QYY867" s="399"/>
      <c r="QYZ867" s="399"/>
      <c r="QZA867" s="399"/>
      <c r="QZB867" s="399"/>
      <c r="QZC867" s="399"/>
      <c r="QZD867" s="399"/>
      <c r="QZE867" s="399"/>
      <c r="QZF867" s="399"/>
      <c r="QZG867" s="399"/>
      <c r="QZH867" s="399"/>
      <c r="QZI867" s="399"/>
      <c r="QZJ867" s="399"/>
      <c r="QZK867" s="399"/>
      <c r="QZL867" s="399"/>
      <c r="QZM867" s="399"/>
      <c r="QZN867" s="399"/>
      <c r="QZO867" s="399"/>
      <c r="QZP867" s="399"/>
      <c r="QZQ867" s="399"/>
      <c r="QZR867" s="399"/>
      <c r="QZS867" s="399"/>
      <c r="QZT867" s="399"/>
      <c r="QZU867" s="399"/>
      <c r="QZV867" s="399"/>
      <c r="QZW867" s="399"/>
      <c r="QZX867" s="399"/>
      <c r="QZY867" s="399"/>
      <c r="QZZ867" s="399"/>
      <c r="RAA867" s="399"/>
      <c r="RAB867" s="399"/>
      <c r="RAC867" s="399"/>
      <c r="RAD867" s="399"/>
      <c r="RAE867" s="399"/>
      <c r="RAF867" s="399"/>
      <c r="RAG867" s="399"/>
      <c r="RAH867" s="399"/>
      <c r="RAI867" s="399"/>
      <c r="RAJ867" s="399"/>
      <c r="RAK867" s="399"/>
      <c r="RAL867" s="399"/>
      <c r="RAM867" s="399"/>
      <c r="RAN867" s="399"/>
      <c r="RAO867" s="399"/>
      <c r="RAP867" s="399"/>
      <c r="RAQ867" s="399"/>
      <c r="RAR867" s="399"/>
      <c r="RAS867" s="399"/>
      <c r="RAT867" s="399"/>
      <c r="RAU867" s="399"/>
      <c r="RAV867" s="399"/>
      <c r="RAW867" s="399"/>
      <c r="RAX867" s="399"/>
      <c r="RAY867" s="399"/>
      <c r="RAZ867" s="399"/>
      <c r="RBA867" s="399"/>
      <c r="RBB867" s="399"/>
      <c r="RBC867" s="399"/>
      <c r="RBD867" s="399"/>
      <c r="RBE867" s="399"/>
      <c r="RBF867" s="399"/>
      <c r="RBG867" s="399"/>
      <c r="RBH867" s="399"/>
      <c r="RBI867" s="399"/>
      <c r="RBJ867" s="399"/>
      <c r="RBK867" s="399"/>
      <c r="RBL867" s="399"/>
      <c r="RBM867" s="399"/>
      <c r="RBN867" s="399"/>
      <c r="RBO867" s="399"/>
      <c r="RBP867" s="399"/>
      <c r="RBQ867" s="399"/>
      <c r="RBR867" s="399"/>
      <c r="RBS867" s="399"/>
      <c r="RBT867" s="399"/>
      <c r="RBU867" s="399"/>
      <c r="RBV867" s="399"/>
      <c r="RBW867" s="399"/>
      <c r="RBX867" s="399"/>
      <c r="RBY867" s="399"/>
      <c r="RBZ867" s="399"/>
      <c r="RCA867" s="399"/>
      <c r="RCB867" s="399"/>
      <c r="RCC867" s="399"/>
      <c r="RCD867" s="399"/>
      <c r="RCE867" s="399"/>
      <c r="RCF867" s="399"/>
      <c r="RCG867" s="399"/>
      <c r="RCH867" s="399"/>
      <c r="RCI867" s="399"/>
      <c r="RCJ867" s="399"/>
      <c r="RCK867" s="399"/>
      <c r="RCL867" s="399"/>
      <c r="RCM867" s="399"/>
      <c r="RCN867" s="399"/>
      <c r="RCO867" s="399"/>
      <c r="RCP867" s="399"/>
      <c r="RCQ867" s="399"/>
      <c r="RCR867" s="399"/>
      <c r="RCS867" s="399"/>
      <c r="RCT867" s="399"/>
      <c r="RCU867" s="399"/>
      <c r="RCV867" s="399"/>
      <c r="RCW867" s="399"/>
      <c r="RCX867" s="399"/>
      <c r="RCY867" s="399"/>
      <c r="RCZ867" s="399"/>
      <c r="RDA867" s="399"/>
      <c r="RDB867" s="399"/>
      <c r="RDC867" s="399"/>
      <c r="RDD867" s="399"/>
      <c r="RDE867" s="399"/>
      <c r="RDF867" s="399"/>
      <c r="RDG867" s="399"/>
      <c r="RDH867" s="399"/>
      <c r="RDI867" s="399"/>
      <c r="RDJ867" s="399"/>
      <c r="RDK867" s="399"/>
      <c r="RDL867" s="399"/>
      <c r="RDM867" s="399"/>
      <c r="RDN867" s="399"/>
      <c r="RDO867" s="399"/>
      <c r="RDP867" s="399"/>
      <c r="RDQ867" s="399"/>
      <c r="RDR867" s="399"/>
      <c r="RDS867" s="399"/>
      <c r="RDT867" s="399"/>
      <c r="RDU867" s="399"/>
      <c r="RDV867" s="399"/>
      <c r="RDW867" s="399"/>
      <c r="RDX867" s="399"/>
      <c r="RDY867" s="399"/>
      <c r="RDZ867" s="399"/>
      <c r="REA867" s="399"/>
      <c r="REB867" s="399"/>
      <c r="REC867" s="399"/>
      <c r="RED867" s="399"/>
      <c r="REE867" s="399"/>
      <c r="REF867" s="399"/>
      <c r="REG867" s="399"/>
      <c r="REH867" s="399"/>
      <c r="REI867" s="399"/>
      <c r="REJ867" s="399"/>
      <c r="REK867" s="399"/>
      <c r="REL867" s="399"/>
      <c r="REM867" s="399"/>
      <c r="REN867" s="399"/>
      <c r="REO867" s="399"/>
      <c r="REP867" s="399"/>
      <c r="REQ867" s="399"/>
      <c r="RER867" s="399"/>
      <c r="RES867" s="399"/>
      <c r="RET867" s="399"/>
      <c r="REU867" s="399"/>
      <c r="REV867" s="399"/>
      <c r="REW867" s="399"/>
      <c r="REX867" s="399"/>
      <c r="REY867" s="399"/>
      <c r="REZ867" s="399"/>
      <c r="RFA867" s="399"/>
      <c r="RFB867" s="399"/>
      <c r="RFC867" s="399"/>
      <c r="RFD867" s="399"/>
      <c r="RFE867" s="399"/>
      <c r="RFF867" s="399"/>
      <c r="RFG867" s="399"/>
      <c r="RFH867" s="399"/>
      <c r="RFI867" s="399"/>
      <c r="RFJ867" s="399"/>
      <c r="RFK867" s="399"/>
      <c r="RFL867" s="399"/>
      <c r="RFM867" s="399"/>
      <c r="RFN867" s="399"/>
      <c r="RFO867" s="399"/>
      <c r="RFP867" s="399"/>
      <c r="RFQ867" s="399"/>
      <c r="RFR867" s="399"/>
      <c r="RFS867" s="399"/>
      <c r="RFT867" s="399"/>
      <c r="RFU867" s="399"/>
      <c r="RFV867" s="399"/>
      <c r="RFW867" s="399"/>
      <c r="RFX867" s="399"/>
      <c r="RFY867" s="399"/>
      <c r="RFZ867" s="399"/>
      <c r="RGA867" s="399"/>
      <c r="RGB867" s="399"/>
      <c r="RGC867" s="399"/>
      <c r="RGD867" s="399"/>
      <c r="RGE867" s="399"/>
      <c r="RGF867" s="399"/>
      <c r="RGG867" s="399"/>
      <c r="RGH867" s="399"/>
      <c r="RGI867" s="399"/>
      <c r="RGJ867" s="399"/>
      <c r="RGK867" s="399"/>
      <c r="RGL867" s="399"/>
      <c r="RGM867" s="399"/>
      <c r="RGN867" s="399"/>
      <c r="RGO867" s="399"/>
      <c r="RGP867" s="399"/>
      <c r="RGQ867" s="399"/>
      <c r="RGR867" s="399"/>
      <c r="RGS867" s="399"/>
      <c r="RGT867" s="399"/>
      <c r="RGU867" s="399"/>
      <c r="RGV867" s="399"/>
      <c r="RGW867" s="399"/>
      <c r="RGX867" s="399"/>
      <c r="RGY867" s="399"/>
      <c r="RGZ867" s="399"/>
      <c r="RHA867" s="399"/>
      <c r="RHB867" s="399"/>
      <c r="RHC867" s="399"/>
      <c r="RHD867" s="399"/>
      <c r="RHE867" s="399"/>
      <c r="RHF867" s="399"/>
      <c r="RHG867" s="399"/>
      <c r="RHH867" s="399"/>
      <c r="RHI867" s="399"/>
      <c r="RHJ867" s="399"/>
      <c r="RHK867" s="399"/>
      <c r="RHL867" s="399"/>
      <c r="RHM867" s="399"/>
      <c r="RHN867" s="399"/>
      <c r="RHO867" s="399"/>
      <c r="RHP867" s="399"/>
      <c r="RHQ867" s="399"/>
      <c r="RHR867" s="399"/>
      <c r="RHS867" s="399"/>
      <c r="RHT867" s="399"/>
      <c r="RHU867" s="399"/>
      <c r="RHV867" s="399"/>
      <c r="RHW867" s="399"/>
      <c r="RHX867" s="399"/>
      <c r="RHY867" s="399"/>
      <c r="RHZ867" s="399"/>
      <c r="RIA867" s="399"/>
      <c r="RIB867" s="399"/>
      <c r="RIC867" s="399"/>
      <c r="RID867" s="399"/>
      <c r="RIE867" s="399"/>
      <c r="RIF867" s="399"/>
      <c r="RIG867" s="399"/>
      <c r="RIH867" s="399"/>
      <c r="RII867" s="399"/>
      <c r="RIJ867" s="399"/>
      <c r="RIK867" s="399"/>
      <c r="RIL867" s="399"/>
      <c r="RIM867" s="399"/>
      <c r="RIN867" s="399"/>
      <c r="RIO867" s="399"/>
      <c r="RIP867" s="399"/>
      <c r="RIQ867" s="399"/>
      <c r="RIR867" s="399"/>
      <c r="RIS867" s="399"/>
      <c r="RIT867" s="399"/>
      <c r="RIU867" s="399"/>
      <c r="RIV867" s="399"/>
      <c r="RIW867" s="399"/>
      <c r="RIX867" s="399"/>
      <c r="RIY867" s="399"/>
      <c r="RIZ867" s="399"/>
      <c r="RJA867" s="399"/>
      <c r="RJB867" s="399"/>
      <c r="RJC867" s="399"/>
      <c r="RJD867" s="399"/>
      <c r="RJE867" s="399"/>
      <c r="RJF867" s="399"/>
      <c r="RJG867" s="399"/>
      <c r="RJH867" s="399"/>
      <c r="RJI867" s="399"/>
      <c r="RJJ867" s="399"/>
      <c r="RJK867" s="399"/>
      <c r="RJL867" s="399"/>
      <c r="RJM867" s="399"/>
      <c r="RJN867" s="399"/>
      <c r="RJO867" s="399"/>
      <c r="RJP867" s="399"/>
      <c r="RJQ867" s="399"/>
      <c r="RJR867" s="399"/>
      <c r="RJS867" s="399"/>
      <c r="RJT867" s="399"/>
      <c r="RJU867" s="399"/>
      <c r="RJV867" s="399"/>
      <c r="RJW867" s="399"/>
      <c r="RJX867" s="399"/>
      <c r="RJY867" s="399"/>
      <c r="RJZ867" s="399"/>
      <c r="RKA867" s="399"/>
      <c r="RKB867" s="399"/>
      <c r="RKC867" s="399"/>
      <c r="RKD867" s="399"/>
      <c r="RKE867" s="399"/>
      <c r="RKF867" s="399"/>
      <c r="RKG867" s="399"/>
      <c r="RKH867" s="399"/>
      <c r="RKI867" s="399"/>
      <c r="RKJ867" s="399"/>
      <c r="RKK867" s="399"/>
      <c r="RKL867" s="399"/>
      <c r="RKM867" s="399"/>
      <c r="RKN867" s="399"/>
      <c r="RKO867" s="399"/>
      <c r="RKP867" s="399"/>
      <c r="RKQ867" s="399"/>
      <c r="RKR867" s="399"/>
      <c r="RKS867" s="399"/>
      <c r="RKT867" s="399"/>
      <c r="RKU867" s="399"/>
      <c r="RKV867" s="399"/>
      <c r="RKW867" s="399"/>
      <c r="RKX867" s="399"/>
      <c r="RKY867" s="399"/>
      <c r="RKZ867" s="399"/>
      <c r="RLA867" s="399"/>
      <c r="RLB867" s="399"/>
      <c r="RLC867" s="399"/>
      <c r="RLD867" s="399"/>
      <c r="RLE867" s="399"/>
      <c r="RLF867" s="399"/>
      <c r="RLG867" s="399"/>
      <c r="RLH867" s="399"/>
      <c r="RLI867" s="399"/>
      <c r="RLJ867" s="399"/>
      <c r="RLK867" s="399"/>
      <c r="RLL867" s="399"/>
      <c r="RLM867" s="399"/>
      <c r="RLN867" s="399"/>
      <c r="RLO867" s="399"/>
      <c r="RLP867" s="399"/>
      <c r="RLQ867" s="399"/>
      <c r="RLR867" s="399"/>
      <c r="RLS867" s="399"/>
      <c r="RLT867" s="399"/>
      <c r="RLU867" s="399"/>
      <c r="RLV867" s="399"/>
      <c r="RLW867" s="399"/>
      <c r="RLX867" s="399"/>
      <c r="RLY867" s="399"/>
      <c r="RLZ867" s="399"/>
      <c r="RMA867" s="399"/>
      <c r="RMB867" s="399"/>
      <c r="RMC867" s="399"/>
      <c r="RMD867" s="399"/>
      <c r="RME867" s="399"/>
      <c r="RMF867" s="399"/>
      <c r="RMG867" s="399"/>
      <c r="RMH867" s="399"/>
      <c r="RMI867" s="399"/>
      <c r="RMJ867" s="399"/>
      <c r="RMK867" s="399"/>
      <c r="RML867" s="399"/>
      <c r="RMM867" s="399"/>
      <c r="RMN867" s="399"/>
      <c r="RMO867" s="399"/>
      <c r="RMP867" s="399"/>
      <c r="RMQ867" s="399"/>
      <c r="RMR867" s="399"/>
      <c r="RMS867" s="399"/>
      <c r="RMT867" s="399"/>
      <c r="RMU867" s="399"/>
      <c r="RMV867" s="399"/>
      <c r="RMW867" s="399"/>
      <c r="RMX867" s="399"/>
      <c r="RMY867" s="399"/>
      <c r="RMZ867" s="399"/>
      <c r="RNA867" s="399"/>
      <c r="RNB867" s="399"/>
      <c r="RNC867" s="399"/>
      <c r="RND867" s="399"/>
      <c r="RNE867" s="399"/>
      <c r="RNF867" s="399"/>
      <c r="RNG867" s="399"/>
      <c r="RNH867" s="399"/>
      <c r="RNI867" s="399"/>
      <c r="RNJ867" s="399"/>
      <c r="RNK867" s="399"/>
      <c r="RNL867" s="399"/>
      <c r="RNM867" s="399"/>
      <c r="RNN867" s="399"/>
      <c r="RNO867" s="399"/>
      <c r="RNP867" s="399"/>
      <c r="RNQ867" s="399"/>
      <c r="RNR867" s="399"/>
      <c r="RNS867" s="399"/>
      <c r="RNT867" s="399"/>
      <c r="RNU867" s="399"/>
      <c r="RNV867" s="399"/>
      <c r="RNW867" s="399"/>
      <c r="RNX867" s="399"/>
      <c r="RNY867" s="399"/>
      <c r="RNZ867" s="399"/>
      <c r="ROA867" s="399"/>
      <c r="ROB867" s="399"/>
      <c r="ROC867" s="399"/>
      <c r="ROD867" s="399"/>
      <c r="ROE867" s="399"/>
      <c r="ROF867" s="399"/>
      <c r="ROG867" s="399"/>
      <c r="ROH867" s="399"/>
      <c r="ROI867" s="399"/>
      <c r="ROJ867" s="399"/>
      <c r="ROK867" s="399"/>
      <c r="ROL867" s="399"/>
      <c r="ROM867" s="399"/>
      <c r="RON867" s="399"/>
      <c r="ROO867" s="399"/>
      <c r="ROP867" s="399"/>
      <c r="ROQ867" s="399"/>
      <c r="ROR867" s="399"/>
      <c r="ROS867" s="399"/>
      <c r="ROT867" s="399"/>
      <c r="ROU867" s="399"/>
      <c r="ROV867" s="399"/>
      <c r="ROW867" s="399"/>
      <c r="ROX867" s="399"/>
      <c r="ROY867" s="399"/>
      <c r="ROZ867" s="399"/>
      <c r="RPA867" s="399"/>
      <c r="RPB867" s="399"/>
      <c r="RPC867" s="399"/>
      <c r="RPD867" s="399"/>
      <c r="RPE867" s="399"/>
      <c r="RPF867" s="399"/>
      <c r="RPG867" s="399"/>
      <c r="RPH867" s="399"/>
      <c r="RPI867" s="399"/>
      <c r="RPJ867" s="399"/>
      <c r="RPK867" s="399"/>
      <c r="RPL867" s="399"/>
      <c r="RPM867" s="399"/>
      <c r="RPN867" s="399"/>
      <c r="RPO867" s="399"/>
      <c r="RPP867" s="399"/>
      <c r="RPQ867" s="399"/>
      <c r="RPR867" s="399"/>
      <c r="RPS867" s="399"/>
      <c r="RPT867" s="399"/>
      <c r="RPU867" s="399"/>
      <c r="RPV867" s="399"/>
      <c r="RPW867" s="399"/>
      <c r="RPX867" s="399"/>
      <c r="RPY867" s="399"/>
      <c r="RPZ867" s="399"/>
      <c r="RQA867" s="399"/>
      <c r="RQB867" s="399"/>
      <c r="RQC867" s="399"/>
      <c r="RQD867" s="399"/>
      <c r="RQE867" s="399"/>
      <c r="RQF867" s="399"/>
      <c r="RQG867" s="399"/>
      <c r="RQH867" s="399"/>
      <c r="RQI867" s="399"/>
      <c r="RQJ867" s="399"/>
      <c r="RQK867" s="399"/>
      <c r="RQL867" s="399"/>
      <c r="RQM867" s="399"/>
      <c r="RQN867" s="399"/>
      <c r="RQO867" s="399"/>
      <c r="RQP867" s="399"/>
      <c r="RQQ867" s="399"/>
      <c r="RQR867" s="399"/>
      <c r="RQS867" s="399"/>
      <c r="RQT867" s="399"/>
      <c r="RQU867" s="399"/>
      <c r="RQV867" s="399"/>
      <c r="RQW867" s="399"/>
      <c r="RQX867" s="399"/>
      <c r="RQY867" s="399"/>
      <c r="RQZ867" s="399"/>
      <c r="RRA867" s="399"/>
      <c r="RRB867" s="399"/>
      <c r="RRC867" s="399"/>
      <c r="RRD867" s="399"/>
      <c r="RRE867" s="399"/>
      <c r="RRF867" s="399"/>
      <c r="RRG867" s="399"/>
      <c r="RRH867" s="399"/>
      <c r="RRI867" s="399"/>
      <c r="RRJ867" s="399"/>
      <c r="RRK867" s="399"/>
      <c r="RRL867" s="399"/>
      <c r="RRM867" s="399"/>
      <c r="RRN867" s="399"/>
      <c r="RRO867" s="399"/>
      <c r="RRP867" s="399"/>
      <c r="RRQ867" s="399"/>
      <c r="RRR867" s="399"/>
      <c r="RRS867" s="399"/>
      <c r="RRT867" s="399"/>
      <c r="RRU867" s="399"/>
      <c r="RRV867" s="399"/>
      <c r="RRW867" s="399"/>
      <c r="RRX867" s="399"/>
      <c r="RRY867" s="399"/>
      <c r="RRZ867" s="399"/>
      <c r="RSA867" s="399"/>
      <c r="RSB867" s="399"/>
      <c r="RSC867" s="399"/>
      <c r="RSD867" s="399"/>
      <c r="RSE867" s="399"/>
      <c r="RSF867" s="399"/>
      <c r="RSG867" s="399"/>
      <c r="RSH867" s="399"/>
      <c r="RSI867" s="399"/>
      <c r="RSJ867" s="399"/>
      <c r="RSK867" s="399"/>
      <c r="RSL867" s="399"/>
      <c r="RSM867" s="399"/>
      <c r="RSN867" s="399"/>
      <c r="RSO867" s="399"/>
      <c r="RSP867" s="399"/>
      <c r="RSQ867" s="399"/>
      <c r="RSR867" s="399"/>
      <c r="RSS867" s="399"/>
      <c r="RST867" s="399"/>
      <c r="RSU867" s="399"/>
      <c r="RSV867" s="399"/>
      <c r="RSW867" s="399"/>
      <c r="RSX867" s="399"/>
      <c r="RSY867" s="399"/>
      <c r="RSZ867" s="399"/>
      <c r="RTA867" s="399"/>
      <c r="RTB867" s="399"/>
      <c r="RTC867" s="399"/>
      <c r="RTD867" s="399"/>
      <c r="RTE867" s="399"/>
      <c r="RTF867" s="399"/>
      <c r="RTG867" s="399"/>
      <c r="RTH867" s="399"/>
      <c r="RTI867" s="399"/>
      <c r="RTJ867" s="399"/>
      <c r="RTK867" s="399"/>
      <c r="RTL867" s="399"/>
      <c r="RTM867" s="399"/>
      <c r="RTN867" s="399"/>
      <c r="RTO867" s="399"/>
      <c r="RTP867" s="399"/>
      <c r="RTQ867" s="399"/>
      <c r="RTR867" s="399"/>
      <c r="RTS867" s="399"/>
      <c r="RTT867" s="399"/>
      <c r="RTU867" s="399"/>
      <c r="RTV867" s="399"/>
      <c r="RTW867" s="399"/>
      <c r="RTX867" s="399"/>
      <c r="RTY867" s="399"/>
      <c r="RTZ867" s="399"/>
      <c r="RUA867" s="399"/>
      <c r="RUB867" s="399"/>
      <c r="RUC867" s="399"/>
      <c r="RUD867" s="399"/>
      <c r="RUE867" s="399"/>
      <c r="RUF867" s="399"/>
      <c r="RUG867" s="399"/>
      <c r="RUH867" s="399"/>
      <c r="RUI867" s="399"/>
      <c r="RUJ867" s="399"/>
      <c r="RUK867" s="399"/>
      <c r="RUL867" s="399"/>
      <c r="RUM867" s="399"/>
      <c r="RUN867" s="399"/>
      <c r="RUO867" s="399"/>
      <c r="RUP867" s="399"/>
      <c r="RUQ867" s="399"/>
      <c r="RUR867" s="399"/>
      <c r="RUS867" s="399"/>
      <c r="RUT867" s="399"/>
      <c r="RUU867" s="399"/>
      <c r="RUV867" s="399"/>
      <c r="RUW867" s="399"/>
      <c r="RUX867" s="399"/>
      <c r="RUY867" s="399"/>
      <c r="RUZ867" s="399"/>
      <c r="RVA867" s="399"/>
      <c r="RVB867" s="399"/>
      <c r="RVC867" s="399"/>
      <c r="RVD867" s="399"/>
      <c r="RVE867" s="399"/>
      <c r="RVF867" s="399"/>
      <c r="RVG867" s="399"/>
      <c r="RVH867" s="399"/>
      <c r="RVI867" s="399"/>
      <c r="RVJ867" s="399"/>
      <c r="RVK867" s="399"/>
      <c r="RVL867" s="399"/>
      <c r="RVM867" s="399"/>
      <c r="RVN867" s="399"/>
      <c r="RVO867" s="399"/>
      <c r="RVP867" s="399"/>
      <c r="RVQ867" s="399"/>
      <c r="RVR867" s="399"/>
      <c r="RVS867" s="399"/>
      <c r="RVT867" s="399"/>
      <c r="RVU867" s="399"/>
      <c r="RVV867" s="399"/>
      <c r="RVW867" s="399"/>
      <c r="RVX867" s="399"/>
      <c r="RVY867" s="399"/>
      <c r="RVZ867" s="399"/>
      <c r="RWA867" s="399"/>
      <c r="RWB867" s="399"/>
      <c r="RWC867" s="399"/>
      <c r="RWD867" s="399"/>
      <c r="RWE867" s="399"/>
      <c r="RWF867" s="399"/>
      <c r="RWG867" s="399"/>
      <c r="RWH867" s="399"/>
      <c r="RWI867" s="399"/>
      <c r="RWJ867" s="399"/>
      <c r="RWK867" s="399"/>
      <c r="RWL867" s="399"/>
      <c r="RWM867" s="399"/>
      <c r="RWN867" s="399"/>
      <c r="RWO867" s="399"/>
      <c r="RWP867" s="399"/>
      <c r="RWQ867" s="399"/>
      <c r="RWR867" s="399"/>
      <c r="RWS867" s="399"/>
      <c r="RWT867" s="399"/>
      <c r="RWU867" s="399"/>
      <c r="RWV867" s="399"/>
      <c r="RWW867" s="399"/>
      <c r="RWX867" s="399"/>
      <c r="RWY867" s="399"/>
      <c r="RWZ867" s="399"/>
      <c r="RXA867" s="399"/>
      <c r="RXB867" s="399"/>
      <c r="RXC867" s="399"/>
      <c r="RXD867" s="399"/>
      <c r="RXE867" s="399"/>
      <c r="RXF867" s="399"/>
      <c r="RXG867" s="399"/>
      <c r="RXH867" s="399"/>
      <c r="RXI867" s="399"/>
      <c r="RXJ867" s="399"/>
      <c r="RXK867" s="399"/>
      <c r="RXL867" s="399"/>
      <c r="RXM867" s="399"/>
      <c r="RXN867" s="399"/>
      <c r="RXO867" s="399"/>
      <c r="RXP867" s="399"/>
      <c r="RXQ867" s="399"/>
      <c r="RXR867" s="399"/>
      <c r="RXS867" s="399"/>
      <c r="RXT867" s="399"/>
      <c r="RXU867" s="399"/>
      <c r="RXV867" s="399"/>
      <c r="RXW867" s="399"/>
      <c r="RXX867" s="399"/>
      <c r="RXY867" s="399"/>
      <c r="RXZ867" s="399"/>
      <c r="RYA867" s="399"/>
      <c r="RYB867" s="399"/>
      <c r="RYC867" s="399"/>
      <c r="RYD867" s="399"/>
      <c r="RYE867" s="399"/>
      <c r="RYF867" s="399"/>
      <c r="RYG867" s="399"/>
      <c r="RYH867" s="399"/>
      <c r="RYI867" s="399"/>
      <c r="RYJ867" s="399"/>
      <c r="RYK867" s="399"/>
      <c r="RYL867" s="399"/>
      <c r="RYM867" s="399"/>
      <c r="RYN867" s="399"/>
      <c r="RYO867" s="399"/>
      <c r="RYP867" s="399"/>
      <c r="RYQ867" s="399"/>
      <c r="RYR867" s="399"/>
      <c r="RYS867" s="399"/>
      <c r="RYT867" s="399"/>
      <c r="RYU867" s="399"/>
      <c r="RYV867" s="399"/>
      <c r="RYW867" s="399"/>
      <c r="RYX867" s="399"/>
      <c r="RYY867" s="399"/>
      <c r="RYZ867" s="399"/>
      <c r="RZA867" s="399"/>
      <c r="RZB867" s="399"/>
      <c r="RZC867" s="399"/>
      <c r="RZD867" s="399"/>
      <c r="RZE867" s="399"/>
      <c r="RZF867" s="399"/>
      <c r="RZG867" s="399"/>
      <c r="RZH867" s="399"/>
      <c r="RZI867" s="399"/>
      <c r="RZJ867" s="399"/>
      <c r="RZK867" s="399"/>
      <c r="RZL867" s="399"/>
      <c r="RZM867" s="399"/>
      <c r="RZN867" s="399"/>
      <c r="RZO867" s="399"/>
      <c r="RZP867" s="399"/>
      <c r="RZQ867" s="399"/>
      <c r="RZR867" s="399"/>
      <c r="RZS867" s="399"/>
      <c r="RZT867" s="399"/>
      <c r="RZU867" s="399"/>
      <c r="RZV867" s="399"/>
      <c r="RZW867" s="399"/>
      <c r="RZX867" s="399"/>
      <c r="RZY867" s="399"/>
      <c r="RZZ867" s="399"/>
      <c r="SAA867" s="399"/>
      <c r="SAB867" s="399"/>
      <c r="SAC867" s="399"/>
      <c r="SAD867" s="399"/>
      <c r="SAE867" s="399"/>
      <c r="SAF867" s="399"/>
      <c r="SAG867" s="399"/>
      <c r="SAH867" s="399"/>
      <c r="SAI867" s="399"/>
      <c r="SAJ867" s="399"/>
      <c r="SAK867" s="399"/>
      <c r="SAL867" s="399"/>
      <c r="SAM867" s="399"/>
      <c r="SAN867" s="399"/>
      <c r="SAO867" s="399"/>
      <c r="SAP867" s="399"/>
      <c r="SAQ867" s="399"/>
      <c r="SAR867" s="399"/>
      <c r="SAS867" s="399"/>
      <c r="SAT867" s="399"/>
      <c r="SAU867" s="399"/>
      <c r="SAV867" s="399"/>
      <c r="SAW867" s="399"/>
      <c r="SAX867" s="399"/>
      <c r="SAY867" s="399"/>
      <c r="SAZ867" s="399"/>
      <c r="SBA867" s="399"/>
      <c r="SBB867" s="399"/>
      <c r="SBC867" s="399"/>
      <c r="SBD867" s="399"/>
      <c r="SBE867" s="399"/>
      <c r="SBF867" s="399"/>
      <c r="SBG867" s="399"/>
      <c r="SBH867" s="399"/>
      <c r="SBI867" s="399"/>
      <c r="SBJ867" s="399"/>
      <c r="SBK867" s="399"/>
      <c r="SBL867" s="399"/>
      <c r="SBM867" s="399"/>
      <c r="SBN867" s="399"/>
      <c r="SBO867" s="399"/>
      <c r="SBP867" s="399"/>
      <c r="SBQ867" s="399"/>
      <c r="SBR867" s="399"/>
      <c r="SBS867" s="399"/>
      <c r="SBT867" s="399"/>
      <c r="SBU867" s="399"/>
      <c r="SBV867" s="399"/>
      <c r="SBW867" s="399"/>
      <c r="SBX867" s="399"/>
      <c r="SBY867" s="399"/>
      <c r="SBZ867" s="399"/>
      <c r="SCA867" s="399"/>
      <c r="SCB867" s="399"/>
      <c r="SCC867" s="399"/>
      <c r="SCD867" s="399"/>
      <c r="SCE867" s="399"/>
      <c r="SCF867" s="399"/>
      <c r="SCG867" s="399"/>
      <c r="SCH867" s="399"/>
      <c r="SCI867" s="399"/>
      <c r="SCJ867" s="399"/>
      <c r="SCK867" s="399"/>
      <c r="SCL867" s="399"/>
      <c r="SCM867" s="399"/>
      <c r="SCN867" s="399"/>
      <c r="SCO867" s="399"/>
      <c r="SCP867" s="399"/>
      <c r="SCQ867" s="399"/>
      <c r="SCR867" s="399"/>
      <c r="SCS867" s="399"/>
      <c r="SCT867" s="399"/>
      <c r="SCU867" s="399"/>
      <c r="SCV867" s="399"/>
      <c r="SCW867" s="399"/>
      <c r="SCX867" s="399"/>
      <c r="SCY867" s="399"/>
      <c r="SCZ867" s="399"/>
      <c r="SDA867" s="399"/>
      <c r="SDB867" s="399"/>
      <c r="SDC867" s="399"/>
      <c r="SDD867" s="399"/>
      <c r="SDE867" s="399"/>
      <c r="SDF867" s="399"/>
      <c r="SDG867" s="399"/>
      <c r="SDH867" s="399"/>
      <c r="SDI867" s="399"/>
      <c r="SDJ867" s="399"/>
      <c r="SDK867" s="399"/>
      <c r="SDL867" s="399"/>
      <c r="SDM867" s="399"/>
      <c r="SDN867" s="399"/>
      <c r="SDO867" s="399"/>
      <c r="SDP867" s="399"/>
      <c r="SDQ867" s="399"/>
      <c r="SDR867" s="399"/>
      <c r="SDS867" s="399"/>
      <c r="SDT867" s="399"/>
      <c r="SDU867" s="399"/>
      <c r="SDV867" s="399"/>
      <c r="SDW867" s="399"/>
      <c r="SDX867" s="399"/>
      <c r="SDY867" s="399"/>
      <c r="SDZ867" s="399"/>
      <c r="SEA867" s="399"/>
      <c r="SEB867" s="399"/>
      <c r="SEC867" s="399"/>
      <c r="SED867" s="399"/>
      <c r="SEE867" s="399"/>
      <c r="SEF867" s="399"/>
      <c r="SEG867" s="399"/>
      <c r="SEH867" s="399"/>
      <c r="SEI867" s="399"/>
      <c r="SEJ867" s="399"/>
      <c r="SEK867" s="399"/>
      <c r="SEL867" s="399"/>
      <c r="SEM867" s="399"/>
      <c r="SEN867" s="399"/>
      <c r="SEO867" s="399"/>
      <c r="SEP867" s="399"/>
      <c r="SEQ867" s="399"/>
      <c r="SER867" s="399"/>
      <c r="SES867" s="399"/>
      <c r="SET867" s="399"/>
      <c r="SEU867" s="399"/>
      <c r="SEV867" s="399"/>
      <c r="SEW867" s="399"/>
      <c r="SEX867" s="399"/>
      <c r="SEY867" s="399"/>
      <c r="SEZ867" s="399"/>
      <c r="SFA867" s="399"/>
      <c r="SFB867" s="399"/>
      <c r="SFC867" s="399"/>
      <c r="SFD867" s="399"/>
      <c r="SFE867" s="399"/>
      <c r="SFF867" s="399"/>
      <c r="SFG867" s="399"/>
      <c r="SFH867" s="399"/>
      <c r="SFI867" s="399"/>
      <c r="SFJ867" s="399"/>
      <c r="SFK867" s="399"/>
      <c r="SFL867" s="399"/>
      <c r="SFM867" s="399"/>
      <c r="SFN867" s="399"/>
      <c r="SFO867" s="399"/>
      <c r="SFP867" s="399"/>
      <c r="SFQ867" s="399"/>
      <c r="SFR867" s="399"/>
      <c r="SFS867" s="399"/>
      <c r="SFT867" s="399"/>
      <c r="SFU867" s="399"/>
      <c r="SFV867" s="399"/>
      <c r="SFW867" s="399"/>
      <c r="SFX867" s="399"/>
      <c r="SFY867" s="399"/>
      <c r="SFZ867" s="399"/>
      <c r="SGA867" s="399"/>
      <c r="SGB867" s="399"/>
      <c r="SGC867" s="399"/>
      <c r="SGD867" s="399"/>
      <c r="SGE867" s="399"/>
      <c r="SGF867" s="399"/>
      <c r="SGG867" s="399"/>
      <c r="SGH867" s="399"/>
      <c r="SGI867" s="399"/>
      <c r="SGJ867" s="399"/>
      <c r="SGK867" s="399"/>
      <c r="SGL867" s="399"/>
      <c r="SGM867" s="399"/>
      <c r="SGN867" s="399"/>
      <c r="SGO867" s="399"/>
      <c r="SGP867" s="399"/>
      <c r="SGQ867" s="399"/>
      <c r="SGR867" s="399"/>
      <c r="SGS867" s="399"/>
      <c r="SGT867" s="399"/>
      <c r="SGU867" s="399"/>
      <c r="SGV867" s="399"/>
      <c r="SGW867" s="399"/>
      <c r="SGX867" s="399"/>
      <c r="SGY867" s="399"/>
      <c r="SGZ867" s="399"/>
      <c r="SHA867" s="399"/>
      <c r="SHB867" s="399"/>
      <c r="SHC867" s="399"/>
      <c r="SHD867" s="399"/>
      <c r="SHE867" s="399"/>
      <c r="SHF867" s="399"/>
      <c r="SHG867" s="399"/>
      <c r="SHH867" s="399"/>
      <c r="SHI867" s="399"/>
      <c r="SHJ867" s="399"/>
      <c r="SHK867" s="399"/>
      <c r="SHL867" s="399"/>
      <c r="SHM867" s="399"/>
      <c r="SHN867" s="399"/>
      <c r="SHO867" s="399"/>
      <c r="SHP867" s="399"/>
      <c r="SHQ867" s="399"/>
      <c r="SHR867" s="399"/>
      <c r="SHS867" s="399"/>
      <c r="SHT867" s="399"/>
      <c r="SHU867" s="399"/>
      <c r="SHV867" s="399"/>
      <c r="SHW867" s="399"/>
      <c r="SHX867" s="399"/>
      <c r="SHY867" s="399"/>
      <c r="SHZ867" s="399"/>
      <c r="SIA867" s="399"/>
      <c r="SIB867" s="399"/>
      <c r="SIC867" s="399"/>
      <c r="SID867" s="399"/>
      <c r="SIE867" s="399"/>
      <c r="SIF867" s="399"/>
      <c r="SIG867" s="399"/>
      <c r="SIH867" s="399"/>
      <c r="SII867" s="399"/>
      <c r="SIJ867" s="399"/>
      <c r="SIK867" s="399"/>
      <c r="SIL867" s="399"/>
      <c r="SIM867" s="399"/>
      <c r="SIN867" s="399"/>
      <c r="SIO867" s="399"/>
      <c r="SIP867" s="399"/>
      <c r="SIQ867" s="399"/>
      <c r="SIR867" s="399"/>
      <c r="SIS867" s="399"/>
      <c r="SIT867" s="399"/>
      <c r="SIU867" s="399"/>
      <c r="SIV867" s="399"/>
      <c r="SIW867" s="399"/>
      <c r="SIX867" s="399"/>
      <c r="SIY867" s="399"/>
      <c r="SIZ867" s="399"/>
      <c r="SJA867" s="399"/>
      <c r="SJB867" s="399"/>
      <c r="SJC867" s="399"/>
      <c r="SJD867" s="399"/>
      <c r="SJE867" s="399"/>
      <c r="SJF867" s="399"/>
      <c r="SJG867" s="399"/>
      <c r="SJH867" s="399"/>
      <c r="SJI867" s="399"/>
      <c r="SJJ867" s="399"/>
      <c r="SJK867" s="399"/>
      <c r="SJL867" s="399"/>
      <c r="SJM867" s="399"/>
      <c r="SJN867" s="399"/>
      <c r="SJO867" s="399"/>
      <c r="SJP867" s="399"/>
      <c r="SJQ867" s="399"/>
      <c r="SJR867" s="399"/>
      <c r="SJS867" s="399"/>
      <c r="SJT867" s="399"/>
      <c r="SJU867" s="399"/>
      <c r="SJV867" s="399"/>
      <c r="SJW867" s="399"/>
      <c r="SJX867" s="399"/>
      <c r="SJY867" s="399"/>
      <c r="SJZ867" s="399"/>
      <c r="SKA867" s="399"/>
      <c r="SKB867" s="399"/>
      <c r="SKC867" s="399"/>
      <c r="SKD867" s="399"/>
      <c r="SKE867" s="399"/>
      <c r="SKF867" s="399"/>
      <c r="SKG867" s="399"/>
      <c r="SKH867" s="399"/>
      <c r="SKI867" s="399"/>
      <c r="SKJ867" s="399"/>
      <c r="SKK867" s="399"/>
      <c r="SKL867" s="399"/>
      <c r="SKM867" s="399"/>
      <c r="SKN867" s="399"/>
      <c r="SKO867" s="399"/>
      <c r="SKP867" s="399"/>
      <c r="SKQ867" s="399"/>
      <c r="SKR867" s="399"/>
      <c r="SKS867" s="399"/>
      <c r="SKT867" s="399"/>
      <c r="SKU867" s="399"/>
      <c r="SKV867" s="399"/>
      <c r="SKW867" s="399"/>
      <c r="SKX867" s="399"/>
      <c r="SKY867" s="399"/>
      <c r="SKZ867" s="399"/>
      <c r="SLA867" s="399"/>
      <c r="SLB867" s="399"/>
      <c r="SLC867" s="399"/>
      <c r="SLD867" s="399"/>
      <c r="SLE867" s="399"/>
      <c r="SLF867" s="399"/>
      <c r="SLG867" s="399"/>
      <c r="SLH867" s="399"/>
      <c r="SLI867" s="399"/>
      <c r="SLJ867" s="399"/>
      <c r="SLK867" s="399"/>
      <c r="SLL867" s="399"/>
      <c r="SLM867" s="399"/>
      <c r="SLN867" s="399"/>
      <c r="SLO867" s="399"/>
      <c r="SLP867" s="399"/>
      <c r="SLQ867" s="399"/>
      <c r="SLR867" s="399"/>
      <c r="SLS867" s="399"/>
      <c r="SLT867" s="399"/>
      <c r="SLU867" s="399"/>
      <c r="SLV867" s="399"/>
      <c r="SLW867" s="399"/>
      <c r="SLX867" s="399"/>
      <c r="SLY867" s="399"/>
      <c r="SLZ867" s="399"/>
      <c r="SMA867" s="399"/>
      <c r="SMB867" s="399"/>
      <c r="SMC867" s="399"/>
      <c r="SMD867" s="399"/>
      <c r="SME867" s="399"/>
      <c r="SMF867" s="399"/>
      <c r="SMG867" s="399"/>
      <c r="SMH867" s="399"/>
      <c r="SMI867" s="399"/>
      <c r="SMJ867" s="399"/>
      <c r="SMK867" s="399"/>
      <c r="SML867" s="399"/>
      <c r="SMM867" s="399"/>
      <c r="SMN867" s="399"/>
      <c r="SMO867" s="399"/>
      <c r="SMP867" s="399"/>
      <c r="SMQ867" s="399"/>
      <c r="SMR867" s="399"/>
      <c r="SMS867" s="399"/>
      <c r="SMT867" s="399"/>
      <c r="SMU867" s="399"/>
      <c r="SMV867" s="399"/>
      <c r="SMW867" s="399"/>
      <c r="SMX867" s="399"/>
      <c r="SMY867" s="399"/>
      <c r="SMZ867" s="399"/>
      <c r="SNA867" s="399"/>
      <c r="SNB867" s="399"/>
      <c r="SNC867" s="399"/>
      <c r="SND867" s="399"/>
      <c r="SNE867" s="399"/>
      <c r="SNF867" s="399"/>
      <c r="SNG867" s="399"/>
      <c r="SNH867" s="399"/>
      <c r="SNI867" s="399"/>
      <c r="SNJ867" s="399"/>
      <c r="SNK867" s="399"/>
      <c r="SNL867" s="399"/>
      <c r="SNM867" s="399"/>
      <c r="SNN867" s="399"/>
      <c r="SNO867" s="399"/>
      <c r="SNP867" s="399"/>
      <c r="SNQ867" s="399"/>
      <c r="SNR867" s="399"/>
      <c r="SNS867" s="399"/>
      <c r="SNT867" s="399"/>
      <c r="SNU867" s="399"/>
      <c r="SNV867" s="399"/>
      <c r="SNW867" s="399"/>
      <c r="SNX867" s="399"/>
      <c r="SNY867" s="399"/>
      <c r="SNZ867" s="399"/>
      <c r="SOA867" s="399"/>
      <c r="SOB867" s="399"/>
      <c r="SOC867" s="399"/>
      <c r="SOD867" s="399"/>
      <c r="SOE867" s="399"/>
      <c r="SOF867" s="399"/>
      <c r="SOG867" s="399"/>
      <c r="SOH867" s="399"/>
      <c r="SOI867" s="399"/>
      <c r="SOJ867" s="399"/>
      <c r="SOK867" s="399"/>
      <c r="SOL867" s="399"/>
      <c r="SOM867" s="399"/>
      <c r="SON867" s="399"/>
      <c r="SOO867" s="399"/>
      <c r="SOP867" s="399"/>
      <c r="SOQ867" s="399"/>
      <c r="SOR867" s="399"/>
      <c r="SOS867" s="399"/>
      <c r="SOT867" s="399"/>
      <c r="SOU867" s="399"/>
      <c r="SOV867" s="399"/>
      <c r="SOW867" s="399"/>
      <c r="SOX867" s="399"/>
      <c r="SOY867" s="399"/>
      <c r="SOZ867" s="399"/>
      <c r="SPA867" s="399"/>
      <c r="SPB867" s="399"/>
      <c r="SPC867" s="399"/>
      <c r="SPD867" s="399"/>
      <c r="SPE867" s="399"/>
      <c r="SPF867" s="399"/>
      <c r="SPG867" s="399"/>
      <c r="SPH867" s="399"/>
      <c r="SPI867" s="399"/>
      <c r="SPJ867" s="399"/>
      <c r="SPK867" s="399"/>
      <c r="SPL867" s="399"/>
      <c r="SPM867" s="399"/>
      <c r="SPN867" s="399"/>
      <c r="SPO867" s="399"/>
      <c r="SPP867" s="399"/>
      <c r="SPQ867" s="399"/>
      <c r="SPR867" s="399"/>
      <c r="SPS867" s="399"/>
      <c r="SPT867" s="399"/>
      <c r="SPU867" s="399"/>
      <c r="SPV867" s="399"/>
      <c r="SPW867" s="399"/>
      <c r="SPX867" s="399"/>
      <c r="SPY867" s="399"/>
      <c r="SPZ867" s="399"/>
      <c r="SQA867" s="399"/>
      <c r="SQB867" s="399"/>
      <c r="SQC867" s="399"/>
      <c r="SQD867" s="399"/>
      <c r="SQE867" s="399"/>
      <c r="SQF867" s="399"/>
      <c r="SQG867" s="399"/>
      <c r="SQH867" s="399"/>
      <c r="SQI867" s="399"/>
      <c r="SQJ867" s="399"/>
      <c r="SQK867" s="399"/>
      <c r="SQL867" s="399"/>
      <c r="SQM867" s="399"/>
      <c r="SQN867" s="399"/>
      <c r="SQO867" s="399"/>
      <c r="SQP867" s="399"/>
      <c r="SQQ867" s="399"/>
      <c r="SQR867" s="399"/>
      <c r="SQS867" s="399"/>
      <c r="SQT867" s="399"/>
      <c r="SQU867" s="399"/>
      <c r="SQV867" s="399"/>
      <c r="SQW867" s="399"/>
      <c r="SQX867" s="399"/>
      <c r="SQY867" s="399"/>
      <c r="SQZ867" s="399"/>
      <c r="SRA867" s="399"/>
      <c r="SRB867" s="399"/>
      <c r="SRC867" s="399"/>
      <c r="SRD867" s="399"/>
      <c r="SRE867" s="399"/>
      <c r="SRF867" s="399"/>
      <c r="SRG867" s="399"/>
      <c r="SRH867" s="399"/>
      <c r="SRI867" s="399"/>
      <c r="SRJ867" s="399"/>
      <c r="SRK867" s="399"/>
      <c r="SRL867" s="399"/>
      <c r="SRM867" s="399"/>
      <c r="SRN867" s="399"/>
      <c r="SRO867" s="399"/>
      <c r="SRP867" s="399"/>
      <c r="SRQ867" s="399"/>
      <c r="SRR867" s="399"/>
      <c r="SRS867" s="399"/>
      <c r="SRT867" s="399"/>
      <c r="SRU867" s="399"/>
      <c r="SRV867" s="399"/>
      <c r="SRW867" s="399"/>
      <c r="SRX867" s="399"/>
      <c r="SRY867" s="399"/>
      <c r="SRZ867" s="399"/>
      <c r="SSA867" s="399"/>
      <c r="SSB867" s="399"/>
      <c r="SSC867" s="399"/>
      <c r="SSD867" s="399"/>
      <c r="SSE867" s="399"/>
      <c r="SSF867" s="399"/>
      <c r="SSG867" s="399"/>
      <c r="SSH867" s="399"/>
      <c r="SSI867" s="399"/>
      <c r="SSJ867" s="399"/>
      <c r="SSK867" s="399"/>
      <c r="SSL867" s="399"/>
      <c r="SSM867" s="399"/>
      <c r="SSN867" s="399"/>
      <c r="SSO867" s="399"/>
      <c r="SSP867" s="399"/>
      <c r="SSQ867" s="399"/>
      <c r="SSR867" s="399"/>
      <c r="SSS867" s="399"/>
      <c r="SST867" s="399"/>
      <c r="SSU867" s="399"/>
      <c r="SSV867" s="399"/>
      <c r="SSW867" s="399"/>
      <c r="SSX867" s="399"/>
      <c r="SSY867" s="399"/>
      <c r="SSZ867" s="399"/>
      <c r="STA867" s="399"/>
      <c r="STB867" s="399"/>
      <c r="STC867" s="399"/>
      <c r="STD867" s="399"/>
      <c r="STE867" s="399"/>
      <c r="STF867" s="399"/>
      <c r="STG867" s="399"/>
      <c r="STH867" s="399"/>
      <c r="STI867" s="399"/>
      <c r="STJ867" s="399"/>
      <c r="STK867" s="399"/>
      <c r="STL867" s="399"/>
      <c r="STM867" s="399"/>
      <c r="STN867" s="399"/>
      <c r="STO867" s="399"/>
      <c r="STP867" s="399"/>
      <c r="STQ867" s="399"/>
      <c r="STR867" s="399"/>
      <c r="STS867" s="399"/>
      <c r="STT867" s="399"/>
      <c r="STU867" s="399"/>
      <c r="STV867" s="399"/>
      <c r="STW867" s="399"/>
      <c r="STX867" s="399"/>
      <c r="STY867" s="399"/>
      <c r="STZ867" s="399"/>
      <c r="SUA867" s="399"/>
      <c r="SUB867" s="399"/>
      <c r="SUC867" s="399"/>
      <c r="SUD867" s="399"/>
      <c r="SUE867" s="399"/>
      <c r="SUF867" s="399"/>
      <c r="SUG867" s="399"/>
      <c r="SUH867" s="399"/>
      <c r="SUI867" s="399"/>
      <c r="SUJ867" s="399"/>
      <c r="SUK867" s="399"/>
      <c r="SUL867" s="399"/>
      <c r="SUM867" s="399"/>
      <c r="SUN867" s="399"/>
      <c r="SUO867" s="399"/>
      <c r="SUP867" s="399"/>
      <c r="SUQ867" s="399"/>
      <c r="SUR867" s="399"/>
      <c r="SUS867" s="399"/>
      <c r="SUT867" s="399"/>
      <c r="SUU867" s="399"/>
      <c r="SUV867" s="399"/>
      <c r="SUW867" s="399"/>
      <c r="SUX867" s="399"/>
      <c r="SUY867" s="399"/>
      <c r="SUZ867" s="399"/>
      <c r="SVA867" s="399"/>
      <c r="SVB867" s="399"/>
      <c r="SVC867" s="399"/>
      <c r="SVD867" s="399"/>
      <c r="SVE867" s="399"/>
      <c r="SVF867" s="399"/>
      <c r="SVG867" s="399"/>
      <c r="SVH867" s="399"/>
      <c r="SVI867" s="399"/>
      <c r="SVJ867" s="399"/>
      <c r="SVK867" s="399"/>
      <c r="SVL867" s="399"/>
      <c r="SVM867" s="399"/>
      <c r="SVN867" s="399"/>
      <c r="SVO867" s="399"/>
      <c r="SVP867" s="399"/>
      <c r="SVQ867" s="399"/>
      <c r="SVR867" s="399"/>
      <c r="SVS867" s="399"/>
      <c r="SVT867" s="399"/>
      <c r="SVU867" s="399"/>
      <c r="SVV867" s="399"/>
      <c r="SVW867" s="399"/>
      <c r="SVX867" s="399"/>
      <c r="SVY867" s="399"/>
      <c r="SVZ867" s="399"/>
      <c r="SWA867" s="399"/>
      <c r="SWB867" s="399"/>
      <c r="SWC867" s="399"/>
      <c r="SWD867" s="399"/>
      <c r="SWE867" s="399"/>
      <c r="SWF867" s="399"/>
      <c r="SWG867" s="399"/>
      <c r="SWH867" s="399"/>
      <c r="SWI867" s="399"/>
      <c r="SWJ867" s="399"/>
      <c r="SWK867" s="399"/>
      <c r="SWL867" s="399"/>
      <c r="SWM867" s="399"/>
      <c r="SWN867" s="399"/>
      <c r="SWO867" s="399"/>
      <c r="SWP867" s="399"/>
      <c r="SWQ867" s="399"/>
      <c r="SWR867" s="399"/>
      <c r="SWS867" s="399"/>
      <c r="SWT867" s="399"/>
      <c r="SWU867" s="399"/>
      <c r="SWV867" s="399"/>
      <c r="SWW867" s="399"/>
      <c r="SWX867" s="399"/>
      <c r="SWY867" s="399"/>
      <c r="SWZ867" s="399"/>
      <c r="SXA867" s="399"/>
      <c r="SXB867" s="399"/>
      <c r="SXC867" s="399"/>
      <c r="SXD867" s="399"/>
      <c r="SXE867" s="399"/>
      <c r="SXF867" s="399"/>
      <c r="SXG867" s="399"/>
      <c r="SXH867" s="399"/>
      <c r="SXI867" s="399"/>
      <c r="SXJ867" s="399"/>
      <c r="SXK867" s="399"/>
      <c r="SXL867" s="399"/>
      <c r="SXM867" s="399"/>
      <c r="SXN867" s="399"/>
      <c r="SXO867" s="399"/>
      <c r="SXP867" s="399"/>
      <c r="SXQ867" s="399"/>
      <c r="SXR867" s="399"/>
      <c r="SXS867" s="399"/>
      <c r="SXT867" s="399"/>
      <c r="SXU867" s="399"/>
      <c r="SXV867" s="399"/>
      <c r="SXW867" s="399"/>
      <c r="SXX867" s="399"/>
      <c r="SXY867" s="399"/>
      <c r="SXZ867" s="399"/>
      <c r="SYA867" s="399"/>
      <c r="SYB867" s="399"/>
      <c r="SYC867" s="399"/>
      <c r="SYD867" s="399"/>
      <c r="SYE867" s="399"/>
      <c r="SYF867" s="399"/>
      <c r="SYG867" s="399"/>
      <c r="SYH867" s="399"/>
      <c r="SYI867" s="399"/>
      <c r="SYJ867" s="399"/>
      <c r="SYK867" s="399"/>
      <c r="SYL867" s="399"/>
      <c r="SYM867" s="399"/>
      <c r="SYN867" s="399"/>
      <c r="SYO867" s="399"/>
      <c r="SYP867" s="399"/>
      <c r="SYQ867" s="399"/>
      <c r="SYR867" s="399"/>
      <c r="SYS867" s="399"/>
      <c r="SYT867" s="399"/>
      <c r="SYU867" s="399"/>
      <c r="SYV867" s="399"/>
      <c r="SYW867" s="399"/>
      <c r="SYX867" s="399"/>
      <c r="SYY867" s="399"/>
      <c r="SYZ867" s="399"/>
      <c r="SZA867" s="399"/>
      <c r="SZB867" s="399"/>
      <c r="SZC867" s="399"/>
      <c r="SZD867" s="399"/>
      <c r="SZE867" s="399"/>
      <c r="SZF867" s="399"/>
      <c r="SZG867" s="399"/>
      <c r="SZH867" s="399"/>
      <c r="SZI867" s="399"/>
      <c r="SZJ867" s="399"/>
      <c r="SZK867" s="399"/>
      <c r="SZL867" s="399"/>
      <c r="SZM867" s="399"/>
      <c r="SZN867" s="399"/>
      <c r="SZO867" s="399"/>
      <c r="SZP867" s="399"/>
      <c r="SZQ867" s="399"/>
      <c r="SZR867" s="399"/>
      <c r="SZS867" s="399"/>
      <c r="SZT867" s="399"/>
      <c r="SZU867" s="399"/>
      <c r="SZV867" s="399"/>
      <c r="SZW867" s="399"/>
      <c r="SZX867" s="399"/>
      <c r="SZY867" s="399"/>
      <c r="SZZ867" s="399"/>
      <c r="TAA867" s="399"/>
      <c r="TAB867" s="399"/>
      <c r="TAC867" s="399"/>
      <c r="TAD867" s="399"/>
      <c r="TAE867" s="399"/>
      <c r="TAF867" s="399"/>
      <c r="TAG867" s="399"/>
      <c r="TAH867" s="399"/>
      <c r="TAI867" s="399"/>
      <c r="TAJ867" s="399"/>
      <c r="TAK867" s="399"/>
      <c r="TAL867" s="399"/>
      <c r="TAM867" s="399"/>
      <c r="TAN867" s="399"/>
      <c r="TAO867" s="399"/>
      <c r="TAP867" s="399"/>
      <c r="TAQ867" s="399"/>
      <c r="TAR867" s="399"/>
      <c r="TAS867" s="399"/>
      <c r="TAT867" s="399"/>
      <c r="TAU867" s="399"/>
      <c r="TAV867" s="399"/>
      <c r="TAW867" s="399"/>
      <c r="TAX867" s="399"/>
      <c r="TAY867" s="399"/>
      <c r="TAZ867" s="399"/>
      <c r="TBA867" s="399"/>
      <c r="TBB867" s="399"/>
      <c r="TBC867" s="399"/>
      <c r="TBD867" s="399"/>
      <c r="TBE867" s="399"/>
      <c r="TBF867" s="399"/>
      <c r="TBG867" s="399"/>
      <c r="TBH867" s="399"/>
      <c r="TBI867" s="399"/>
      <c r="TBJ867" s="399"/>
      <c r="TBK867" s="399"/>
      <c r="TBL867" s="399"/>
      <c r="TBM867" s="399"/>
      <c r="TBN867" s="399"/>
      <c r="TBO867" s="399"/>
      <c r="TBP867" s="399"/>
      <c r="TBQ867" s="399"/>
      <c r="TBR867" s="399"/>
      <c r="TBS867" s="399"/>
      <c r="TBT867" s="399"/>
      <c r="TBU867" s="399"/>
      <c r="TBV867" s="399"/>
      <c r="TBW867" s="399"/>
      <c r="TBX867" s="399"/>
      <c r="TBY867" s="399"/>
      <c r="TBZ867" s="399"/>
      <c r="TCA867" s="399"/>
      <c r="TCB867" s="399"/>
      <c r="TCC867" s="399"/>
      <c r="TCD867" s="399"/>
      <c r="TCE867" s="399"/>
      <c r="TCF867" s="399"/>
      <c r="TCG867" s="399"/>
      <c r="TCH867" s="399"/>
      <c r="TCI867" s="399"/>
      <c r="TCJ867" s="399"/>
      <c r="TCK867" s="399"/>
      <c r="TCL867" s="399"/>
      <c r="TCM867" s="399"/>
      <c r="TCN867" s="399"/>
      <c r="TCO867" s="399"/>
      <c r="TCP867" s="399"/>
      <c r="TCQ867" s="399"/>
      <c r="TCR867" s="399"/>
      <c r="TCS867" s="399"/>
      <c r="TCT867" s="399"/>
      <c r="TCU867" s="399"/>
      <c r="TCV867" s="399"/>
      <c r="TCW867" s="399"/>
      <c r="TCX867" s="399"/>
      <c r="TCY867" s="399"/>
      <c r="TCZ867" s="399"/>
      <c r="TDA867" s="399"/>
      <c r="TDB867" s="399"/>
      <c r="TDC867" s="399"/>
      <c r="TDD867" s="399"/>
      <c r="TDE867" s="399"/>
      <c r="TDF867" s="399"/>
      <c r="TDG867" s="399"/>
      <c r="TDH867" s="399"/>
      <c r="TDI867" s="399"/>
      <c r="TDJ867" s="399"/>
      <c r="TDK867" s="399"/>
      <c r="TDL867" s="399"/>
      <c r="TDM867" s="399"/>
      <c r="TDN867" s="399"/>
      <c r="TDO867" s="399"/>
      <c r="TDP867" s="399"/>
      <c r="TDQ867" s="399"/>
      <c r="TDR867" s="399"/>
      <c r="TDS867" s="399"/>
      <c r="TDT867" s="399"/>
      <c r="TDU867" s="399"/>
      <c r="TDV867" s="399"/>
      <c r="TDW867" s="399"/>
      <c r="TDX867" s="399"/>
      <c r="TDY867" s="399"/>
      <c r="TDZ867" s="399"/>
      <c r="TEA867" s="399"/>
      <c r="TEB867" s="399"/>
      <c r="TEC867" s="399"/>
      <c r="TED867" s="399"/>
      <c r="TEE867" s="399"/>
      <c r="TEF867" s="399"/>
      <c r="TEG867" s="399"/>
      <c r="TEH867" s="399"/>
      <c r="TEI867" s="399"/>
      <c r="TEJ867" s="399"/>
      <c r="TEK867" s="399"/>
      <c r="TEL867" s="399"/>
      <c r="TEM867" s="399"/>
      <c r="TEN867" s="399"/>
      <c r="TEO867" s="399"/>
      <c r="TEP867" s="399"/>
      <c r="TEQ867" s="399"/>
      <c r="TER867" s="399"/>
      <c r="TES867" s="399"/>
      <c r="TET867" s="399"/>
      <c r="TEU867" s="399"/>
      <c r="TEV867" s="399"/>
      <c r="TEW867" s="399"/>
      <c r="TEX867" s="399"/>
      <c r="TEY867" s="399"/>
      <c r="TEZ867" s="399"/>
      <c r="TFA867" s="399"/>
      <c r="TFB867" s="399"/>
      <c r="TFC867" s="399"/>
      <c r="TFD867" s="399"/>
      <c r="TFE867" s="399"/>
      <c r="TFF867" s="399"/>
      <c r="TFG867" s="399"/>
      <c r="TFH867" s="399"/>
      <c r="TFI867" s="399"/>
      <c r="TFJ867" s="399"/>
      <c r="TFK867" s="399"/>
      <c r="TFL867" s="399"/>
      <c r="TFM867" s="399"/>
      <c r="TFN867" s="399"/>
      <c r="TFO867" s="399"/>
      <c r="TFP867" s="399"/>
      <c r="TFQ867" s="399"/>
      <c r="TFR867" s="399"/>
      <c r="TFS867" s="399"/>
      <c r="TFT867" s="399"/>
      <c r="TFU867" s="399"/>
      <c r="TFV867" s="399"/>
      <c r="TFW867" s="399"/>
      <c r="TFX867" s="399"/>
      <c r="TFY867" s="399"/>
      <c r="TFZ867" s="399"/>
      <c r="TGA867" s="399"/>
      <c r="TGB867" s="399"/>
      <c r="TGC867" s="399"/>
      <c r="TGD867" s="399"/>
      <c r="TGE867" s="399"/>
      <c r="TGF867" s="399"/>
      <c r="TGG867" s="399"/>
      <c r="TGH867" s="399"/>
      <c r="TGI867" s="399"/>
      <c r="TGJ867" s="399"/>
      <c r="TGK867" s="399"/>
      <c r="TGL867" s="399"/>
      <c r="TGM867" s="399"/>
      <c r="TGN867" s="399"/>
      <c r="TGO867" s="399"/>
      <c r="TGP867" s="399"/>
      <c r="TGQ867" s="399"/>
      <c r="TGR867" s="399"/>
      <c r="TGS867" s="399"/>
      <c r="TGT867" s="399"/>
      <c r="TGU867" s="399"/>
      <c r="TGV867" s="399"/>
      <c r="TGW867" s="399"/>
      <c r="TGX867" s="399"/>
      <c r="TGY867" s="399"/>
      <c r="TGZ867" s="399"/>
      <c r="THA867" s="399"/>
      <c r="THB867" s="399"/>
      <c r="THC867" s="399"/>
      <c r="THD867" s="399"/>
      <c r="THE867" s="399"/>
      <c r="THF867" s="399"/>
      <c r="THG867" s="399"/>
      <c r="THH867" s="399"/>
      <c r="THI867" s="399"/>
      <c r="THJ867" s="399"/>
      <c r="THK867" s="399"/>
      <c r="THL867" s="399"/>
      <c r="THM867" s="399"/>
      <c r="THN867" s="399"/>
      <c r="THO867" s="399"/>
      <c r="THP867" s="399"/>
      <c r="THQ867" s="399"/>
      <c r="THR867" s="399"/>
      <c r="THS867" s="399"/>
      <c r="THT867" s="399"/>
      <c r="THU867" s="399"/>
      <c r="THV867" s="399"/>
      <c r="THW867" s="399"/>
      <c r="THX867" s="399"/>
      <c r="THY867" s="399"/>
      <c r="THZ867" s="399"/>
      <c r="TIA867" s="399"/>
      <c r="TIB867" s="399"/>
      <c r="TIC867" s="399"/>
      <c r="TID867" s="399"/>
      <c r="TIE867" s="399"/>
      <c r="TIF867" s="399"/>
      <c r="TIG867" s="399"/>
      <c r="TIH867" s="399"/>
      <c r="TII867" s="399"/>
      <c r="TIJ867" s="399"/>
      <c r="TIK867" s="399"/>
      <c r="TIL867" s="399"/>
      <c r="TIM867" s="399"/>
      <c r="TIN867" s="399"/>
      <c r="TIO867" s="399"/>
      <c r="TIP867" s="399"/>
      <c r="TIQ867" s="399"/>
      <c r="TIR867" s="399"/>
      <c r="TIS867" s="399"/>
      <c r="TIT867" s="399"/>
      <c r="TIU867" s="399"/>
      <c r="TIV867" s="399"/>
      <c r="TIW867" s="399"/>
      <c r="TIX867" s="399"/>
      <c r="TIY867" s="399"/>
      <c r="TIZ867" s="399"/>
      <c r="TJA867" s="399"/>
      <c r="TJB867" s="399"/>
      <c r="TJC867" s="399"/>
      <c r="TJD867" s="399"/>
      <c r="TJE867" s="399"/>
      <c r="TJF867" s="399"/>
      <c r="TJG867" s="399"/>
      <c r="TJH867" s="399"/>
      <c r="TJI867" s="399"/>
      <c r="TJJ867" s="399"/>
      <c r="TJK867" s="399"/>
      <c r="TJL867" s="399"/>
      <c r="TJM867" s="399"/>
      <c r="TJN867" s="399"/>
      <c r="TJO867" s="399"/>
      <c r="TJP867" s="399"/>
      <c r="TJQ867" s="399"/>
      <c r="TJR867" s="399"/>
      <c r="TJS867" s="399"/>
      <c r="TJT867" s="399"/>
      <c r="TJU867" s="399"/>
      <c r="TJV867" s="399"/>
      <c r="TJW867" s="399"/>
      <c r="TJX867" s="399"/>
      <c r="TJY867" s="399"/>
      <c r="TJZ867" s="399"/>
      <c r="TKA867" s="399"/>
      <c r="TKB867" s="399"/>
      <c r="TKC867" s="399"/>
      <c r="TKD867" s="399"/>
      <c r="TKE867" s="399"/>
      <c r="TKF867" s="399"/>
      <c r="TKG867" s="399"/>
      <c r="TKH867" s="399"/>
      <c r="TKI867" s="399"/>
      <c r="TKJ867" s="399"/>
      <c r="TKK867" s="399"/>
      <c r="TKL867" s="399"/>
      <c r="TKM867" s="399"/>
      <c r="TKN867" s="399"/>
      <c r="TKO867" s="399"/>
      <c r="TKP867" s="399"/>
      <c r="TKQ867" s="399"/>
      <c r="TKR867" s="399"/>
      <c r="TKS867" s="399"/>
      <c r="TKT867" s="399"/>
      <c r="TKU867" s="399"/>
      <c r="TKV867" s="399"/>
      <c r="TKW867" s="399"/>
      <c r="TKX867" s="399"/>
      <c r="TKY867" s="399"/>
      <c r="TKZ867" s="399"/>
      <c r="TLA867" s="399"/>
      <c r="TLB867" s="399"/>
      <c r="TLC867" s="399"/>
      <c r="TLD867" s="399"/>
      <c r="TLE867" s="399"/>
      <c r="TLF867" s="399"/>
      <c r="TLG867" s="399"/>
      <c r="TLH867" s="399"/>
      <c r="TLI867" s="399"/>
      <c r="TLJ867" s="399"/>
      <c r="TLK867" s="399"/>
      <c r="TLL867" s="399"/>
      <c r="TLM867" s="399"/>
      <c r="TLN867" s="399"/>
      <c r="TLO867" s="399"/>
      <c r="TLP867" s="399"/>
      <c r="TLQ867" s="399"/>
      <c r="TLR867" s="399"/>
      <c r="TLS867" s="399"/>
      <c r="TLT867" s="399"/>
      <c r="TLU867" s="399"/>
      <c r="TLV867" s="399"/>
      <c r="TLW867" s="399"/>
      <c r="TLX867" s="399"/>
      <c r="TLY867" s="399"/>
      <c r="TLZ867" s="399"/>
      <c r="TMA867" s="399"/>
      <c r="TMB867" s="399"/>
      <c r="TMC867" s="399"/>
      <c r="TMD867" s="399"/>
      <c r="TME867" s="399"/>
      <c r="TMF867" s="399"/>
      <c r="TMG867" s="399"/>
      <c r="TMH867" s="399"/>
      <c r="TMI867" s="399"/>
      <c r="TMJ867" s="399"/>
      <c r="TMK867" s="399"/>
      <c r="TML867" s="399"/>
      <c r="TMM867" s="399"/>
      <c r="TMN867" s="399"/>
      <c r="TMO867" s="399"/>
      <c r="TMP867" s="399"/>
      <c r="TMQ867" s="399"/>
      <c r="TMR867" s="399"/>
      <c r="TMS867" s="399"/>
      <c r="TMT867" s="399"/>
      <c r="TMU867" s="399"/>
      <c r="TMV867" s="399"/>
      <c r="TMW867" s="399"/>
      <c r="TMX867" s="399"/>
      <c r="TMY867" s="399"/>
      <c r="TMZ867" s="399"/>
      <c r="TNA867" s="399"/>
      <c r="TNB867" s="399"/>
      <c r="TNC867" s="399"/>
      <c r="TND867" s="399"/>
      <c r="TNE867" s="399"/>
      <c r="TNF867" s="399"/>
      <c r="TNG867" s="399"/>
      <c r="TNH867" s="399"/>
      <c r="TNI867" s="399"/>
      <c r="TNJ867" s="399"/>
      <c r="TNK867" s="399"/>
      <c r="TNL867" s="399"/>
      <c r="TNM867" s="399"/>
      <c r="TNN867" s="399"/>
      <c r="TNO867" s="399"/>
      <c r="TNP867" s="399"/>
      <c r="TNQ867" s="399"/>
      <c r="TNR867" s="399"/>
      <c r="TNS867" s="399"/>
      <c r="TNT867" s="399"/>
      <c r="TNU867" s="399"/>
      <c r="TNV867" s="399"/>
      <c r="TNW867" s="399"/>
      <c r="TNX867" s="399"/>
      <c r="TNY867" s="399"/>
      <c r="TNZ867" s="399"/>
      <c r="TOA867" s="399"/>
      <c r="TOB867" s="399"/>
      <c r="TOC867" s="399"/>
      <c r="TOD867" s="399"/>
      <c r="TOE867" s="399"/>
      <c r="TOF867" s="399"/>
      <c r="TOG867" s="399"/>
      <c r="TOH867" s="399"/>
      <c r="TOI867" s="399"/>
      <c r="TOJ867" s="399"/>
      <c r="TOK867" s="399"/>
      <c r="TOL867" s="399"/>
      <c r="TOM867" s="399"/>
      <c r="TON867" s="399"/>
      <c r="TOO867" s="399"/>
      <c r="TOP867" s="399"/>
      <c r="TOQ867" s="399"/>
      <c r="TOR867" s="399"/>
      <c r="TOS867" s="399"/>
      <c r="TOT867" s="399"/>
      <c r="TOU867" s="399"/>
      <c r="TOV867" s="399"/>
      <c r="TOW867" s="399"/>
      <c r="TOX867" s="399"/>
      <c r="TOY867" s="399"/>
      <c r="TOZ867" s="399"/>
      <c r="TPA867" s="399"/>
      <c r="TPB867" s="399"/>
      <c r="TPC867" s="399"/>
      <c r="TPD867" s="399"/>
      <c r="TPE867" s="399"/>
      <c r="TPF867" s="399"/>
      <c r="TPG867" s="399"/>
      <c r="TPH867" s="399"/>
      <c r="TPI867" s="399"/>
      <c r="TPJ867" s="399"/>
      <c r="TPK867" s="399"/>
      <c r="TPL867" s="399"/>
      <c r="TPM867" s="399"/>
      <c r="TPN867" s="399"/>
      <c r="TPO867" s="399"/>
      <c r="TPP867" s="399"/>
      <c r="TPQ867" s="399"/>
      <c r="TPR867" s="399"/>
      <c r="TPS867" s="399"/>
      <c r="TPT867" s="399"/>
      <c r="TPU867" s="399"/>
      <c r="TPV867" s="399"/>
      <c r="TPW867" s="399"/>
      <c r="TPX867" s="399"/>
      <c r="TPY867" s="399"/>
      <c r="TPZ867" s="399"/>
      <c r="TQA867" s="399"/>
      <c r="TQB867" s="399"/>
      <c r="TQC867" s="399"/>
      <c r="TQD867" s="399"/>
      <c r="TQE867" s="399"/>
      <c r="TQF867" s="399"/>
      <c r="TQG867" s="399"/>
      <c r="TQH867" s="399"/>
      <c r="TQI867" s="399"/>
      <c r="TQJ867" s="399"/>
      <c r="TQK867" s="399"/>
      <c r="TQL867" s="399"/>
      <c r="TQM867" s="399"/>
      <c r="TQN867" s="399"/>
      <c r="TQO867" s="399"/>
      <c r="TQP867" s="399"/>
      <c r="TQQ867" s="399"/>
      <c r="TQR867" s="399"/>
      <c r="TQS867" s="399"/>
      <c r="TQT867" s="399"/>
      <c r="TQU867" s="399"/>
      <c r="TQV867" s="399"/>
      <c r="TQW867" s="399"/>
      <c r="TQX867" s="399"/>
      <c r="TQY867" s="399"/>
      <c r="TQZ867" s="399"/>
      <c r="TRA867" s="399"/>
      <c r="TRB867" s="399"/>
      <c r="TRC867" s="399"/>
      <c r="TRD867" s="399"/>
      <c r="TRE867" s="399"/>
      <c r="TRF867" s="399"/>
      <c r="TRG867" s="399"/>
      <c r="TRH867" s="399"/>
      <c r="TRI867" s="399"/>
      <c r="TRJ867" s="399"/>
      <c r="TRK867" s="399"/>
      <c r="TRL867" s="399"/>
      <c r="TRM867" s="399"/>
      <c r="TRN867" s="399"/>
      <c r="TRO867" s="399"/>
      <c r="TRP867" s="399"/>
      <c r="TRQ867" s="399"/>
      <c r="TRR867" s="399"/>
      <c r="TRS867" s="399"/>
      <c r="TRT867" s="399"/>
      <c r="TRU867" s="399"/>
      <c r="TRV867" s="399"/>
      <c r="TRW867" s="399"/>
      <c r="TRX867" s="399"/>
      <c r="TRY867" s="399"/>
      <c r="TRZ867" s="399"/>
      <c r="TSA867" s="399"/>
      <c r="TSB867" s="399"/>
      <c r="TSC867" s="399"/>
      <c r="TSD867" s="399"/>
      <c r="TSE867" s="399"/>
      <c r="TSF867" s="399"/>
      <c r="TSG867" s="399"/>
      <c r="TSH867" s="399"/>
      <c r="TSI867" s="399"/>
      <c r="TSJ867" s="399"/>
      <c r="TSK867" s="399"/>
      <c r="TSL867" s="399"/>
      <c r="TSM867" s="399"/>
      <c r="TSN867" s="399"/>
      <c r="TSO867" s="399"/>
      <c r="TSP867" s="399"/>
      <c r="TSQ867" s="399"/>
      <c r="TSR867" s="399"/>
      <c r="TSS867" s="399"/>
      <c r="TST867" s="399"/>
      <c r="TSU867" s="399"/>
      <c r="TSV867" s="399"/>
      <c r="TSW867" s="399"/>
      <c r="TSX867" s="399"/>
      <c r="TSY867" s="399"/>
      <c r="TSZ867" s="399"/>
      <c r="TTA867" s="399"/>
      <c r="TTB867" s="399"/>
      <c r="TTC867" s="399"/>
      <c r="TTD867" s="399"/>
      <c r="TTE867" s="399"/>
      <c r="TTF867" s="399"/>
      <c r="TTG867" s="399"/>
      <c r="TTH867" s="399"/>
      <c r="TTI867" s="399"/>
      <c r="TTJ867" s="399"/>
      <c r="TTK867" s="399"/>
      <c r="TTL867" s="399"/>
      <c r="TTM867" s="399"/>
      <c r="TTN867" s="399"/>
      <c r="TTO867" s="399"/>
      <c r="TTP867" s="399"/>
      <c r="TTQ867" s="399"/>
      <c r="TTR867" s="399"/>
      <c r="TTS867" s="399"/>
      <c r="TTT867" s="399"/>
      <c r="TTU867" s="399"/>
      <c r="TTV867" s="399"/>
      <c r="TTW867" s="399"/>
      <c r="TTX867" s="399"/>
      <c r="TTY867" s="399"/>
      <c r="TTZ867" s="399"/>
      <c r="TUA867" s="399"/>
      <c r="TUB867" s="399"/>
      <c r="TUC867" s="399"/>
      <c r="TUD867" s="399"/>
      <c r="TUE867" s="399"/>
      <c r="TUF867" s="399"/>
      <c r="TUG867" s="399"/>
      <c r="TUH867" s="399"/>
      <c r="TUI867" s="399"/>
      <c r="TUJ867" s="399"/>
      <c r="TUK867" s="399"/>
      <c r="TUL867" s="399"/>
      <c r="TUM867" s="399"/>
      <c r="TUN867" s="399"/>
      <c r="TUO867" s="399"/>
      <c r="TUP867" s="399"/>
      <c r="TUQ867" s="399"/>
      <c r="TUR867" s="399"/>
      <c r="TUS867" s="399"/>
      <c r="TUT867" s="399"/>
      <c r="TUU867" s="399"/>
      <c r="TUV867" s="399"/>
      <c r="TUW867" s="399"/>
      <c r="TUX867" s="399"/>
      <c r="TUY867" s="399"/>
      <c r="TUZ867" s="399"/>
      <c r="TVA867" s="399"/>
      <c r="TVB867" s="399"/>
      <c r="TVC867" s="399"/>
      <c r="TVD867" s="399"/>
      <c r="TVE867" s="399"/>
      <c r="TVF867" s="399"/>
      <c r="TVG867" s="399"/>
      <c r="TVH867" s="399"/>
      <c r="TVI867" s="399"/>
      <c r="TVJ867" s="399"/>
      <c r="TVK867" s="399"/>
      <c r="TVL867" s="399"/>
      <c r="TVM867" s="399"/>
      <c r="TVN867" s="399"/>
      <c r="TVO867" s="399"/>
      <c r="TVP867" s="399"/>
      <c r="TVQ867" s="399"/>
      <c r="TVR867" s="399"/>
      <c r="TVS867" s="399"/>
      <c r="TVT867" s="399"/>
      <c r="TVU867" s="399"/>
      <c r="TVV867" s="399"/>
      <c r="TVW867" s="399"/>
      <c r="TVX867" s="399"/>
      <c r="TVY867" s="399"/>
      <c r="TVZ867" s="399"/>
      <c r="TWA867" s="399"/>
      <c r="TWB867" s="399"/>
      <c r="TWC867" s="399"/>
      <c r="TWD867" s="399"/>
      <c r="TWE867" s="399"/>
      <c r="TWF867" s="399"/>
      <c r="TWG867" s="399"/>
      <c r="TWH867" s="399"/>
      <c r="TWI867" s="399"/>
      <c r="TWJ867" s="399"/>
      <c r="TWK867" s="399"/>
      <c r="TWL867" s="399"/>
      <c r="TWM867" s="399"/>
      <c r="TWN867" s="399"/>
      <c r="TWO867" s="399"/>
      <c r="TWP867" s="399"/>
      <c r="TWQ867" s="399"/>
      <c r="TWR867" s="399"/>
      <c r="TWS867" s="399"/>
      <c r="TWT867" s="399"/>
      <c r="TWU867" s="399"/>
      <c r="TWV867" s="399"/>
      <c r="TWW867" s="399"/>
      <c r="TWX867" s="399"/>
      <c r="TWY867" s="399"/>
      <c r="TWZ867" s="399"/>
      <c r="TXA867" s="399"/>
      <c r="TXB867" s="399"/>
      <c r="TXC867" s="399"/>
      <c r="TXD867" s="399"/>
      <c r="TXE867" s="399"/>
      <c r="TXF867" s="399"/>
      <c r="TXG867" s="399"/>
      <c r="TXH867" s="399"/>
      <c r="TXI867" s="399"/>
      <c r="TXJ867" s="399"/>
      <c r="TXK867" s="399"/>
      <c r="TXL867" s="399"/>
      <c r="TXM867" s="399"/>
      <c r="TXN867" s="399"/>
      <c r="TXO867" s="399"/>
      <c r="TXP867" s="399"/>
      <c r="TXQ867" s="399"/>
      <c r="TXR867" s="399"/>
      <c r="TXS867" s="399"/>
      <c r="TXT867" s="399"/>
      <c r="TXU867" s="399"/>
      <c r="TXV867" s="399"/>
      <c r="TXW867" s="399"/>
      <c r="TXX867" s="399"/>
      <c r="TXY867" s="399"/>
      <c r="TXZ867" s="399"/>
      <c r="TYA867" s="399"/>
      <c r="TYB867" s="399"/>
      <c r="TYC867" s="399"/>
      <c r="TYD867" s="399"/>
      <c r="TYE867" s="399"/>
      <c r="TYF867" s="399"/>
      <c r="TYG867" s="399"/>
      <c r="TYH867" s="399"/>
      <c r="TYI867" s="399"/>
      <c r="TYJ867" s="399"/>
      <c r="TYK867" s="399"/>
      <c r="TYL867" s="399"/>
      <c r="TYM867" s="399"/>
      <c r="TYN867" s="399"/>
      <c r="TYO867" s="399"/>
      <c r="TYP867" s="399"/>
      <c r="TYQ867" s="399"/>
      <c r="TYR867" s="399"/>
      <c r="TYS867" s="399"/>
      <c r="TYT867" s="399"/>
      <c r="TYU867" s="399"/>
      <c r="TYV867" s="399"/>
      <c r="TYW867" s="399"/>
      <c r="TYX867" s="399"/>
      <c r="TYY867" s="399"/>
      <c r="TYZ867" s="399"/>
      <c r="TZA867" s="399"/>
      <c r="TZB867" s="399"/>
      <c r="TZC867" s="399"/>
      <c r="TZD867" s="399"/>
      <c r="TZE867" s="399"/>
      <c r="TZF867" s="399"/>
      <c r="TZG867" s="399"/>
      <c r="TZH867" s="399"/>
      <c r="TZI867" s="399"/>
      <c r="TZJ867" s="399"/>
      <c r="TZK867" s="399"/>
      <c r="TZL867" s="399"/>
      <c r="TZM867" s="399"/>
      <c r="TZN867" s="399"/>
      <c r="TZO867" s="399"/>
      <c r="TZP867" s="399"/>
      <c r="TZQ867" s="399"/>
      <c r="TZR867" s="399"/>
      <c r="TZS867" s="399"/>
      <c r="TZT867" s="399"/>
      <c r="TZU867" s="399"/>
      <c r="TZV867" s="399"/>
      <c r="TZW867" s="399"/>
      <c r="TZX867" s="399"/>
      <c r="TZY867" s="399"/>
      <c r="TZZ867" s="399"/>
      <c r="UAA867" s="399"/>
      <c r="UAB867" s="399"/>
      <c r="UAC867" s="399"/>
      <c r="UAD867" s="399"/>
      <c r="UAE867" s="399"/>
      <c r="UAF867" s="399"/>
      <c r="UAG867" s="399"/>
      <c r="UAH867" s="399"/>
      <c r="UAI867" s="399"/>
      <c r="UAJ867" s="399"/>
      <c r="UAK867" s="399"/>
      <c r="UAL867" s="399"/>
      <c r="UAM867" s="399"/>
      <c r="UAN867" s="399"/>
      <c r="UAO867" s="399"/>
      <c r="UAP867" s="399"/>
      <c r="UAQ867" s="399"/>
      <c r="UAR867" s="399"/>
      <c r="UAS867" s="399"/>
      <c r="UAT867" s="399"/>
      <c r="UAU867" s="399"/>
      <c r="UAV867" s="399"/>
      <c r="UAW867" s="399"/>
      <c r="UAX867" s="399"/>
      <c r="UAY867" s="399"/>
      <c r="UAZ867" s="399"/>
      <c r="UBA867" s="399"/>
      <c r="UBB867" s="399"/>
      <c r="UBC867" s="399"/>
      <c r="UBD867" s="399"/>
      <c r="UBE867" s="399"/>
      <c r="UBF867" s="399"/>
      <c r="UBG867" s="399"/>
      <c r="UBH867" s="399"/>
      <c r="UBI867" s="399"/>
      <c r="UBJ867" s="399"/>
      <c r="UBK867" s="399"/>
      <c r="UBL867" s="399"/>
      <c r="UBM867" s="399"/>
      <c r="UBN867" s="399"/>
      <c r="UBO867" s="399"/>
      <c r="UBP867" s="399"/>
      <c r="UBQ867" s="399"/>
      <c r="UBR867" s="399"/>
      <c r="UBS867" s="399"/>
      <c r="UBT867" s="399"/>
      <c r="UBU867" s="399"/>
      <c r="UBV867" s="399"/>
      <c r="UBW867" s="399"/>
      <c r="UBX867" s="399"/>
      <c r="UBY867" s="399"/>
      <c r="UBZ867" s="399"/>
      <c r="UCA867" s="399"/>
      <c r="UCB867" s="399"/>
      <c r="UCC867" s="399"/>
      <c r="UCD867" s="399"/>
      <c r="UCE867" s="399"/>
      <c r="UCF867" s="399"/>
      <c r="UCG867" s="399"/>
      <c r="UCH867" s="399"/>
      <c r="UCI867" s="399"/>
      <c r="UCJ867" s="399"/>
      <c r="UCK867" s="399"/>
      <c r="UCL867" s="399"/>
      <c r="UCM867" s="399"/>
      <c r="UCN867" s="399"/>
      <c r="UCO867" s="399"/>
      <c r="UCP867" s="399"/>
      <c r="UCQ867" s="399"/>
      <c r="UCR867" s="399"/>
      <c r="UCS867" s="399"/>
      <c r="UCT867" s="399"/>
      <c r="UCU867" s="399"/>
      <c r="UCV867" s="399"/>
      <c r="UCW867" s="399"/>
      <c r="UCX867" s="399"/>
      <c r="UCY867" s="399"/>
      <c r="UCZ867" s="399"/>
      <c r="UDA867" s="399"/>
      <c r="UDB867" s="399"/>
      <c r="UDC867" s="399"/>
      <c r="UDD867" s="399"/>
      <c r="UDE867" s="399"/>
      <c r="UDF867" s="399"/>
      <c r="UDG867" s="399"/>
      <c r="UDH867" s="399"/>
      <c r="UDI867" s="399"/>
      <c r="UDJ867" s="399"/>
      <c r="UDK867" s="399"/>
      <c r="UDL867" s="399"/>
      <c r="UDM867" s="399"/>
      <c r="UDN867" s="399"/>
      <c r="UDO867" s="399"/>
      <c r="UDP867" s="399"/>
      <c r="UDQ867" s="399"/>
      <c r="UDR867" s="399"/>
      <c r="UDS867" s="399"/>
      <c r="UDT867" s="399"/>
      <c r="UDU867" s="399"/>
      <c r="UDV867" s="399"/>
      <c r="UDW867" s="399"/>
      <c r="UDX867" s="399"/>
      <c r="UDY867" s="399"/>
      <c r="UDZ867" s="399"/>
      <c r="UEA867" s="399"/>
      <c r="UEB867" s="399"/>
      <c r="UEC867" s="399"/>
      <c r="UED867" s="399"/>
      <c r="UEE867" s="399"/>
      <c r="UEF867" s="399"/>
      <c r="UEG867" s="399"/>
      <c r="UEH867" s="399"/>
      <c r="UEI867" s="399"/>
      <c r="UEJ867" s="399"/>
      <c r="UEK867" s="399"/>
      <c r="UEL867" s="399"/>
      <c r="UEM867" s="399"/>
      <c r="UEN867" s="399"/>
      <c r="UEO867" s="399"/>
      <c r="UEP867" s="399"/>
      <c r="UEQ867" s="399"/>
      <c r="UER867" s="399"/>
      <c r="UES867" s="399"/>
      <c r="UET867" s="399"/>
      <c r="UEU867" s="399"/>
      <c r="UEV867" s="399"/>
      <c r="UEW867" s="399"/>
      <c r="UEX867" s="399"/>
      <c r="UEY867" s="399"/>
      <c r="UEZ867" s="399"/>
      <c r="UFA867" s="399"/>
      <c r="UFB867" s="399"/>
      <c r="UFC867" s="399"/>
      <c r="UFD867" s="399"/>
      <c r="UFE867" s="399"/>
      <c r="UFF867" s="399"/>
      <c r="UFG867" s="399"/>
      <c r="UFH867" s="399"/>
      <c r="UFI867" s="399"/>
      <c r="UFJ867" s="399"/>
      <c r="UFK867" s="399"/>
      <c r="UFL867" s="399"/>
      <c r="UFM867" s="399"/>
      <c r="UFN867" s="399"/>
      <c r="UFO867" s="399"/>
      <c r="UFP867" s="399"/>
      <c r="UFQ867" s="399"/>
      <c r="UFR867" s="399"/>
      <c r="UFS867" s="399"/>
      <c r="UFT867" s="399"/>
      <c r="UFU867" s="399"/>
      <c r="UFV867" s="399"/>
      <c r="UFW867" s="399"/>
      <c r="UFX867" s="399"/>
      <c r="UFY867" s="399"/>
      <c r="UFZ867" s="399"/>
      <c r="UGA867" s="399"/>
      <c r="UGB867" s="399"/>
      <c r="UGC867" s="399"/>
      <c r="UGD867" s="399"/>
      <c r="UGE867" s="399"/>
      <c r="UGF867" s="399"/>
      <c r="UGG867" s="399"/>
      <c r="UGH867" s="399"/>
      <c r="UGI867" s="399"/>
      <c r="UGJ867" s="399"/>
      <c r="UGK867" s="399"/>
      <c r="UGL867" s="399"/>
      <c r="UGM867" s="399"/>
      <c r="UGN867" s="399"/>
      <c r="UGO867" s="399"/>
      <c r="UGP867" s="399"/>
      <c r="UGQ867" s="399"/>
      <c r="UGR867" s="399"/>
      <c r="UGS867" s="399"/>
      <c r="UGT867" s="399"/>
      <c r="UGU867" s="399"/>
      <c r="UGV867" s="399"/>
      <c r="UGW867" s="399"/>
      <c r="UGX867" s="399"/>
      <c r="UGY867" s="399"/>
      <c r="UGZ867" s="399"/>
      <c r="UHA867" s="399"/>
      <c r="UHB867" s="399"/>
      <c r="UHC867" s="399"/>
      <c r="UHD867" s="399"/>
      <c r="UHE867" s="399"/>
      <c r="UHF867" s="399"/>
      <c r="UHG867" s="399"/>
      <c r="UHH867" s="399"/>
      <c r="UHI867" s="399"/>
      <c r="UHJ867" s="399"/>
      <c r="UHK867" s="399"/>
      <c r="UHL867" s="399"/>
      <c r="UHM867" s="399"/>
      <c r="UHN867" s="399"/>
      <c r="UHO867" s="399"/>
      <c r="UHP867" s="399"/>
      <c r="UHQ867" s="399"/>
      <c r="UHR867" s="399"/>
      <c r="UHS867" s="399"/>
      <c r="UHT867" s="399"/>
      <c r="UHU867" s="399"/>
      <c r="UHV867" s="399"/>
      <c r="UHW867" s="399"/>
      <c r="UHX867" s="399"/>
      <c r="UHY867" s="399"/>
      <c r="UHZ867" s="399"/>
      <c r="UIA867" s="399"/>
      <c r="UIB867" s="399"/>
      <c r="UIC867" s="399"/>
      <c r="UID867" s="399"/>
      <c r="UIE867" s="399"/>
      <c r="UIF867" s="399"/>
      <c r="UIG867" s="399"/>
      <c r="UIH867" s="399"/>
      <c r="UII867" s="399"/>
      <c r="UIJ867" s="399"/>
      <c r="UIK867" s="399"/>
      <c r="UIL867" s="399"/>
      <c r="UIM867" s="399"/>
      <c r="UIN867" s="399"/>
      <c r="UIO867" s="399"/>
      <c r="UIP867" s="399"/>
      <c r="UIQ867" s="399"/>
      <c r="UIR867" s="399"/>
      <c r="UIS867" s="399"/>
      <c r="UIT867" s="399"/>
      <c r="UIU867" s="399"/>
      <c r="UIV867" s="399"/>
      <c r="UIW867" s="399"/>
      <c r="UIX867" s="399"/>
      <c r="UIY867" s="399"/>
      <c r="UIZ867" s="399"/>
      <c r="UJA867" s="399"/>
      <c r="UJB867" s="399"/>
      <c r="UJC867" s="399"/>
      <c r="UJD867" s="399"/>
      <c r="UJE867" s="399"/>
      <c r="UJF867" s="399"/>
      <c r="UJG867" s="399"/>
      <c r="UJH867" s="399"/>
      <c r="UJI867" s="399"/>
      <c r="UJJ867" s="399"/>
      <c r="UJK867" s="399"/>
      <c r="UJL867" s="399"/>
      <c r="UJM867" s="399"/>
      <c r="UJN867" s="399"/>
      <c r="UJO867" s="399"/>
      <c r="UJP867" s="399"/>
      <c r="UJQ867" s="399"/>
      <c r="UJR867" s="399"/>
      <c r="UJS867" s="399"/>
      <c r="UJT867" s="399"/>
      <c r="UJU867" s="399"/>
      <c r="UJV867" s="399"/>
      <c r="UJW867" s="399"/>
      <c r="UJX867" s="399"/>
      <c r="UJY867" s="399"/>
      <c r="UJZ867" s="399"/>
      <c r="UKA867" s="399"/>
      <c r="UKB867" s="399"/>
      <c r="UKC867" s="399"/>
      <c r="UKD867" s="399"/>
      <c r="UKE867" s="399"/>
      <c r="UKF867" s="399"/>
      <c r="UKG867" s="399"/>
      <c r="UKH867" s="399"/>
      <c r="UKI867" s="399"/>
      <c r="UKJ867" s="399"/>
      <c r="UKK867" s="399"/>
      <c r="UKL867" s="399"/>
      <c r="UKM867" s="399"/>
      <c r="UKN867" s="399"/>
      <c r="UKO867" s="399"/>
      <c r="UKP867" s="399"/>
      <c r="UKQ867" s="399"/>
      <c r="UKR867" s="399"/>
      <c r="UKS867" s="399"/>
      <c r="UKT867" s="399"/>
      <c r="UKU867" s="399"/>
      <c r="UKV867" s="399"/>
      <c r="UKW867" s="399"/>
      <c r="UKX867" s="399"/>
      <c r="UKY867" s="399"/>
      <c r="UKZ867" s="399"/>
      <c r="ULA867" s="399"/>
      <c r="ULB867" s="399"/>
      <c r="ULC867" s="399"/>
      <c r="ULD867" s="399"/>
      <c r="ULE867" s="399"/>
      <c r="ULF867" s="399"/>
      <c r="ULG867" s="399"/>
      <c r="ULH867" s="399"/>
      <c r="ULI867" s="399"/>
      <c r="ULJ867" s="399"/>
      <c r="ULK867" s="399"/>
      <c r="ULL867" s="399"/>
      <c r="ULM867" s="399"/>
      <c r="ULN867" s="399"/>
      <c r="ULO867" s="399"/>
      <c r="ULP867" s="399"/>
      <c r="ULQ867" s="399"/>
      <c r="ULR867" s="399"/>
      <c r="ULS867" s="399"/>
      <c r="ULT867" s="399"/>
      <c r="ULU867" s="399"/>
      <c r="ULV867" s="399"/>
      <c r="ULW867" s="399"/>
      <c r="ULX867" s="399"/>
      <c r="ULY867" s="399"/>
      <c r="ULZ867" s="399"/>
      <c r="UMA867" s="399"/>
      <c r="UMB867" s="399"/>
      <c r="UMC867" s="399"/>
      <c r="UMD867" s="399"/>
      <c r="UME867" s="399"/>
      <c r="UMF867" s="399"/>
      <c r="UMG867" s="399"/>
      <c r="UMH867" s="399"/>
      <c r="UMI867" s="399"/>
      <c r="UMJ867" s="399"/>
      <c r="UMK867" s="399"/>
      <c r="UML867" s="399"/>
      <c r="UMM867" s="399"/>
      <c r="UMN867" s="399"/>
      <c r="UMO867" s="399"/>
      <c r="UMP867" s="399"/>
      <c r="UMQ867" s="399"/>
      <c r="UMR867" s="399"/>
      <c r="UMS867" s="399"/>
      <c r="UMT867" s="399"/>
      <c r="UMU867" s="399"/>
      <c r="UMV867" s="399"/>
      <c r="UMW867" s="399"/>
      <c r="UMX867" s="399"/>
      <c r="UMY867" s="399"/>
      <c r="UMZ867" s="399"/>
      <c r="UNA867" s="399"/>
      <c r="UNB867" s="399"/>
      <c r="UNC867" s="399"/>
      <c r="UND867" s="399"/>
      <c r="UNE867" s="399"/>
      <c r="UNF867" s="399"/>
      <c r="UNG867" s="399"/>
      <c r="UNH867" s="399"/>
      <c r="UNI867" s="399"/>
      <c r="UNJ867" s="399"/>
      <c r="UNK867" s="399"/>
      <c r="UNL867" s="399"/>
      <c r="UNM867" s="399"/>
      <c r="UNN867" s="399"/>
      <c r="UNO867" s="399"/>
      <c r="UNP867" s="399"/>
      <c r="UNQ867" s="399"/>
      <c r="UNR867" s="399"/>
      <c r="UNS867" s="399"/>
      <c r="UNT867" s="399"/>
      <c r="UNU867" s="399"/>
      <c r="UNV867" s="399"/>
      <c r="UNW867" s="399"/>
      <c r="UNX867" s="399"/>
      <c r="UNY867" s="399"/>
      <c r="UNZ867" s="399"/>
      <c r="UOA867" s="399"/>
      <c r="UOB867" s="399"/>
      <c r="UOC867" s="399"/>
      <c r="UOD867" s="399"/>
      <c r="UOE867" s="399"/>
      <c r="UOF867" s="399"/>
      <c r="UOG867" s="399"/>
      <c r="UOH867" s="399"/>
      <c r="UOI867" s="399"/>
      <c r="UOJ867" s="399"/>
      <c r="UOK867" s="399"/>
      <c r="UOL867" s="399"/>
      <c r="UOM867" s="399"/>
      <c r="UON867" s="399"/>
      <c r="UOO867" s="399"/>
      <c r="UOP867" s="399"/>
      <c r="UOQ867" s="399"/>
      <c r="UOR867" s="399"/>
      <c r="UOS867" s="399"/>
      <c r="UOT867" s="399"/>
      <c r="UOU867" s="399"/>
      <c r="UOV867" s="399"/>
      <c r="UOW867" s="399"/>
      <c r="UOX867" s="399"/>
      <c r="UOY867" s="399"/>
      <c r="UOZ867" s="399"/>
      <c r="UPA867" s="399"/>
      <c r="UPB867" s="399"/>
      <c r="UPC867" s="399"/>
      <c r="UPD867" s="399"/>
      <c r="UPE867" s="399"/>
      <c r="UPF867" s="399"/>
      <c r="UPG867" s="399"/>
      <c r="UPH867" s="399"/>
      <c r="UPI867" s="399"/>
      <c r="UPJ867" s="399"/>
      <c r="UPK867" s="399"/>
      <c r="UPL867" s="399"/>
      <c r="UPM867" s="399"/>
      <c r="UPN867" s="399"/>
      <c r="UPO867" s="399"/>
      <c r="UPP867" s="399"/>
      <c r="UPQ867" s="399"/>
      <c r="UPR867" s="399"/>
      <c r="UPS867" s="399"/>
      <c r="UPT867" s="399"/>
      <c r="UPU867" s="399"/>
      <c r="UPV867" s="399"/>
      <c r="UPW867" s="399"/>
      <c r="UPX867" s="399"/>
      <c r="UPY867" s="399"/>
      <c r="UPZ867" s="399"/>
      <c r="UQA867" s="399"/>
      <c r="UQB867" s="399"/>
      <c r="UQC867" s="399"/>
      <c r="UQD867" s="399"/>
      <c r="UQE867" s="399"/>
      <c r="UQF867" s="399"/>
      <c r="UQG867" s="399"/>
      <c r="UQH867" s="399"/>
      <c r="UQI867" s="399"/>
      <c r="UQJ867" s="399"/>
      <c r="UQK867" s="399"/>
      <c r="UQL867" s="399"/>
      <c r="UQM867" s="399"/>
      <c r="UQN867" s="399"/>
      <c r="UQO867" s="399"/>
      <c r="UQP867" s="399"/>
      <c r="UQQ867" s="399"/>
      <c r="UQR867" s="399"/>
      <c r="UQS867" s="399"/>
      <c r="UQT867" s="399"/>
      <c r="UQU867" s="399"/>
      <c r="UQV867" s="399"/>
      <c r="UQW867" s="399"/>
      <c r="UQX867" s="399"/>
      <c r="UQY867" s="399"/>
      <c r="UQZ867" s="399"/>
      <c r="URA867" s="399"/>
      <c r="URB867" s="399"/>
      <c r="URC867" s="399"/>
      <c r="URD867" s="399"/>
      <c r="URE867" s="399"/>
      <c r="URF867" s="399"/>
      <c r="URG867" s="399"/>
      <c r="URH867" s="399"/>
      <c r="URI867" s="399"/>
      <c r="URJ867" s="399"/>
      <c r="URK867" s="399"/>
      <c r="URL867" s="399"/>
      <c r="URM867" s="399"/>
      <c r="URN867" s="399"/>
      <c r="URO867" s="399"/>
      <c r="URP867" s="399"/>
      <c r="URQ867" s="399"/>
      <c r="URR867" s="399"/>
      <c r="URS867" s="399"/>
      <c r="URT867" s="399"/>
      <c r="URU867" s="399"/>
      <c r="URV867" s="399"/>
      <c r="URW867" s="399"/>
      <c r="URX867" s="399"/>
      <c r="URY867" s="399"/>
      <c r="URZ867" s="399"/>
      <c r="USA867" s="399"/>
      <c r="USB867" s="399"/>
      <c r="USC867" s="399"/>
      <c r="USD867" s="399"/>
      <c r="USE867" s="399"/>
      <c r="USF867" s="399"/>
      <c r="USG867" s="399"/>
      <c r="USH867" s="399"/>
      <c r="USI867" s="399"/>
      <c r="USJ867" s="399"/>
      <c r="USK867" s="399"/>
      <c r="USL867" s="399"/>
      <c r="USM867" s="399"/>
      <c r="USN867" s="399"/>
      <c r="USO867" s="399"/>
      <c r="USP867" s="399"/>
      <c r="USQ867" s="399"/>
      <c r="USR867" s="399"/>
      <c r="USS867" s="399"/>
      <c r="UST867" s="399"/>
      <c r="USU867" s="399"/>
      <c r="USV867" s="399"/>
      <c r="USW867" s="399"/>
      <c r="USX867" s="399"/>
      <c r="USY867" s="399"/>
      <c r="USZ867" s="399"/>
      <c r="UTA867" s="399"/>
      <c r="UTB867" s="399"/>
      <c r="UTC867" s="399"/>
      <c r="UTD867" s="399"/>
      <c r="UTE867" s="399"/>
      <c r="UTF867" s="399"/>
      <c r="UTG867" s="399"/>
      <c r="UTH867" s="399"/>
      <c r="UTI867" s="399"/>
      <c r="UTJ867" s="399"/>
      <c r="UTK867" s="399"/>
      <c r="UTL867" s="399"/>
      <c r="UTM867" s="399"/>
      <c r="UTN867" s="399"/>
      <c r="UTO867" s="399"/>
      <c r="UTP867" s="399"/>
      <c r="UTQ867" s="399"/>
      <c r="UTR867" s="399"/>
      <c r="UTS867" s="399"/>
      <c r="UTT867" s="399"/>
      <c r="UTU867" s="399"/>
      <c r="UTV867" s="399"/>
      <c r="UTW867" s="399"/>
      <c r="UTX867" s="399"/>
      <c r="UTY867" s="399"/>
      <c r="UTZ867" s="399"/>
      <c r="UUA867" s="399"/>
      <c r="UUB867" s="399"/>
      <c r="UUC867" s="399"/>
      <c r="UUD867" s="399"/>
      <c r="UUE867" s="399"/>
      <c r="UUF867" s="399"/>
      <c r="UUG867" s="399"/>
      <c r="UUH867" s="399"/>
      <c r="UUI867" s="399"/>
      <c r="UUJ867" s="399"/>
      <c r="UUK867" s="399"/>
      <c r="UUL867" s="399"/>
      <c r="UUM867" s="399"/>
      <c r="UUN867" s="399"/>
      <c r="UUO867" s="399"/>
      <c r="UUP867" s="399"/>
      <c r="UUQ867" s="399"/>
      <c r="UUR867" s="399"/>
      <c r="UUS867" s="399"/>
      <c r="UUT867" s="399"/>
      <c r="UUU867" s="399"/>
      <c r="UUV867" s="399"/>
      <c r="UUW867" s="399"/>
      <c r="UUX867" s="399"/>
      <c r="UUY867" s="399"/>
      <c r="UUZ867" s="399"/>
      <c r="UVA867" s="399"/>
      <c r="UVB867" s="399"/>
      <c r="UVC867" s="399"/>
      <c r="UVD867" s="399"/>
      <c r="UVE867" s="399"/>
      <c r="UVF867" s="399"/>
      <c r="UVG867" s="399"/>
      <c r="UVH867" s="399"/>
      <c r="UVI867" s="399"/>
      <c r="UVJ867" s="399"/>
      <c r="UVK867" s="399"/>
      <c r="UVL867" s="399"/>
      <c r="UVM867" s="399"/>
      <c r="UVN867" s="399"/>
      <c r="UVO867" s="399"/>
      <c r="UVP867" s="399"/>
      <c r="UVQ867" s="399"/>
      <c r="UVR867" s="399"/>
      <c r="UVS867" s="399"/>
      <c r="UVT867" s="399"/>
      <c r="UVU867" s="399"/>
      <c r="UVV867" s="399"/>
      <c r="UVW867" s="399"/>
      <c r="UVX867" s="399"/>
      <c r="UVY867" s="399"/>
      <c r="UVZ867" s="399"/>
      <c r="UWA867" s="399"/>
      <c r="UWB867" s="399"/>
      <c r="UWC867" s="399"/>
      <c r="UWD867" s="399"/>
      <c r="UWE867" s="399"/>
      <c r="UWF867" s="399"/>
      <c r="UWG867" s="399"/>
      <c r="UWH867" s="399"/>
      <c r="UWI867" s="399"/>
      <c r="UWJ867" s="399"/>
      <c r="UWK867" s="399"/>
      <c r="UWL867" s="399"/>
      <c r="UWM867" s="399"/>
      <c r="UWN867" s="399"/>
      <c r="UWO867" s="399"/>
      <c r="UWP867" s="399"/>
      <c r="UWQ867" s="399"/>
      <c r="UWR867" s="399"/>
      <c r="UWS867" s="399"/>
      <c r="UWT867" s="399"/>
      <c r="UWU867" s="399"/>
      <c r="UWV867" s="399"/>
      <c r="UWW867" s="399"/>
      <c r="UWX867" s="399"/>
      <c r="UWY867" s="399"/>
      <c r="UWZ867" s="399"/>
      <c r="UXA867" s="399"/>
      <c r="UXB867" s="399"/>
      <c r="UXC867" s="399"/>
      <c r="UXD867" s="399"/>
      <c r="UXE867" s="399"/>
      <c r="UXF867" s="399"/>
      <c r="UXG867" s="399"/>
      <c r="UXH867" s="399"/>
      <c r="UXI867" s="399"/>
      <c r="UXJ867" s="399"/>
      <c r="UXK867" s="399"/>
      <c r="UXL867" s="399"/>
      <c r="UXM867" s="399"/>
      <c r="UXN867" s="399"/>
      <c r="UXO867" s="399"/>
      <c r="UXP867" s="399"/>
      <c r="UXQ867" s="399"/>
      <c r="UXR867" s="399"/>
      <c r="UXS867" s="399"/>
      <c r="UXT867" s="399"/>
      <c r="UXU867" s="399"/>
      <c r="UXV867" s="399"/>
      <c r="UXW867" s="399"/>
      <c r="UXX867" s="399"/>
      <c r="UXY867" s="399"/>
      <c r="UXZ867" s="399"/>
      <c r="UYA867" s="399"/>
      <c r="UYB867" s="399"/>
      <c r="UYC867" s="399"/>
      <c r="UYD867" s="399"/>
      <c r="UYE867" s="399"/>
      <c r="UYF867" s="399"/>
      <c r="UYG867" s="399"/>
      <c r="UYH867" s="399"/>
      <c r="UYI867" s="399"/>
      <c r="UYJ867" s="399"/>
      <c r="UYK867" s="399"/>
      <c r="UYL867" s="399"/>
      <c r="UYM867" s="399"/>
      <c r="UYN867" s="399"/>
      <c r="UYO867" s="399"/>
      <c r="UYP867" s="399"/>
      <c r="UYQ867" s="399"/>
      <c r="UYR867" s="399"/>
      <c r="UYS867" s="399"/>
      <c r="UYT867" s="399"/>
      <c r="UYU867" s="399"/>
      <c r="UYV867" s="399"/>
      <c r="UYW867" s="399"/>
      <c r="UYX867" s="399"/>
      <c r="UYY867" s="399"/>
      <c r="UYZ867" s="399"/>
      <c r="UZA867" s="399"/>
      <c r="UZB867" s="399"/>
      <c r="UZC867" s="399"/>
      <c r="UZD867" s="399"/>
      <c r="UZE867" s="399"/>
      <c r="UZF867" s="399"/>
      <c r="UZG867" s="399"/>
      <c r="UZH867" s="399"/>
      <c r="UZI867" s="399"/>
      <c r="UZJ867" s="399"/>
      <c r="UZK867" s="399"/>
      <c r="UZL867" s="399"/>
      <c r="UZM867" s="399"/>
      <c r="UZN867" s="399"/>
      <c r="UZO867" s="399"/>
      <c r="UZP867" s="399"/>
      <c r="UZQ867" s="399"/>
      <c r="UZR867" s="399"/>
      <c r="UZS867" s="399"/>
      <c r="UZT867" s="399"/>
      <c r="UZU867" s="399"/>
      <c r="UZV867" s="399"/>
      <c r="UZW867" s="399"/>
      <c r="UZX867" s="399"/>
      <c r="UZY867" s="399"/>
      <c r="UZZ867" s="399"/>
      <c r="VAA867" s="399"/>
      <c r="VAB867" s="399"/>
      <c r="VAC867" s="399"/>
      <c r="VAD867" s="399"/>
      <c r="VAE867" s="399"/>
      <c r="VAF867" s="399"/>
      <c r="VAG867" s="399"/>
      <c r="VAH867" s="399"/>
      <c r="VAI867" s="399"/>
      <c r="VAJ867" s="399"/>
      <c r="VAK867" s="399"/>
      <c r="VAL867" s="399"/>
      <c r="VAM867" s="399"/>
      <c r="VAN867" s="399"/>
      <c r="VAO867" s="399"/>
      <c r="VAP867" s="399"/>
      <c r="VAQ867" s="399"/>
      <c r="VAR867" s="399"/>
      <c r="VAS867" s="399"/>
      <c r="VAT867" s="399"/>
      <c r="VAU867" s="399"/>
      <c r="VAV867" s="399"/>
      <c r="VAW867" s="399"/>
      <c r="VAX867" s="399"/>
      <c r="VAY867" s="399"/>
      <c r="VAZ867" s="399"/>
      <c r="VBA867" s="399"/>
      <c r="VBB867" s="399"/>
      <c r="VBC867" s="399"/>
      <c r="VBD867" s="399"/>
      <c r="VBE867" s="399"/>
      <c r="VBF867" s="399"/>
      <c r="VBG867" s="399"/>
      <c r="VBH867" s="399"/>
      <c r="VBI867" s="399"/>
      <c r="VBJ867" s="399"/>
      <c r="VBK867" s="399"/>
      <c r="VBL867" s="399"/>
      <c r="VBM867" s="399"/>
      <c r="VBN867" s="399"/>
      <c r="VBO867" s="399"/>
      <c r="VBP867" s="399"/>
      <c r="VBQ867" s="399"/>
      <c r="VBR867" s="399"/>
      <c r="VBS867" s="399"/>
      <c r="VBT867" s="399"/>
      <c r="VBU867" s="399"/>
      <c r="VBV867" s="399"/>
      <c r="VBW867" s="399"/>
      <c r="VBX867" s="399"/>
      <c r="VBY867" s="399"/>
      <c r="VBZ867" s="399"/>
      <c r="VCA867" s="399"/>
      <c r="VCB867" s="399"/>
      <c r="VCC867" s="399"/>
      <c r="VCD867" s="399"/>
      <c r="VCE867" s="399"/>
      <c r="VCF867" s="399"/>
      <c r="VCG867" s="399"/>
      <c r="VCH867" s="399"/>
      <c r="VCI867" s="399"/>
      <c r="VCJ867" s="399"/>
      <c r="VCK867" s="399"/>
      <c r="VCL867" s="399"/>
      <c r="VCM867" s="399"/>
      <c r="VCN867" s="399"/>
      <c r="VCO867" s="399"/>
      <c r="VCP867" s="399"/>
      <c r="VCQ867" s="399"/>
      <c r="VCR867" s="399"/>
      <c r="VCS867" s="399"/>
      <c r="VCT867" s="399"/>
      <c r="VCU867" s="399"/>
      <c r="VCV867" s="399"/>
      <c r="VCW867" s="399"/>
      <c r="VCX867" s="399"/>
      <c r="VCY867" s="399"/>
      <c r="VCZ867" s="399"/>
      <c r="VDA867" s="399"/>
      <c r="VDB867" s="399"/>
      <c r="VDC867" s="399"/>
      <c r="VDD867" s="399"/>
      <c r="VDE867" s="399"/>
      <c r="VDF867" s="399"/>
      <c r="VDG867" s="399"/>
      <c r="VDH867" s="399"/>
      <c r="VDI867" s="399"/>
      <c r="VDJ867" s="399"/>
      <c r="VDK867" s="399"/>
      <c r="VDL867" s="399"/>
      <c r="VDM867" s="399"/>
      <c r="VDN867" s="399"/>
      <c r="VDO867" s="399"/>
      <c r="VDP867" s="399"/>
      <c r="VDQ867" s="399"/>
      <c r="VDR867" s="399"/>
      <c r="VDS867" s="399"/>
      <c r="VDT867" s="399"/>
      <c r="VDU867" s="399"/>
      <c r="VDV867" s="399"/>
      <c r="VDW867" s="399"/>
      <c r="VDX867" s="399"/>
      <c r="VDY867" s="399"/>
      <c r="VDZ867" s="399"/>
      <c r="VEA867" s="399"/>
      <c r="VEB867" s="399"/>
      <c r="VEC867" s="399"/>
      <c r="VED867" s="399"/>
      <c r="VEE867" s="399"/>
      <c r="VEF867" s="399"/>
      <c r="VEG867" s="399"/>
      <c r="VEH867" s="399"/>
      <c r="VEI867" s="399"/>
      <c r="VEJ867" s="399"/>
      <c r="VEK867" s="399"/>
      <c r="VEL867" s="399"/>
      <c r="VEM867" s="399"/>
      <c r="VEN867" s="399"/>
      <c r="VEO867" s="399"/>
      <c r="VEP867" s="399"/>
      <c r="VEQ867" s="399"/>
      <c r="VER867" s="399"/>
      <c r="VES867" s="399"/>
      <c r="VET867" s="399"/>
      <c r="VEU867" s="399"/>
      <c r="VEV867" s="399"/>
      <c r="VEW867" s="399"/>
      <c r="VEX867" s="399"/>
      <c r="VEY867" s="399"/>
      <c r="VEZ867" s="399"/>
      <c r="VFA867" s="399"/>
      <c r="VFB867" s="399"/>
      <c r="VFC867" s="399"/>
      <c r="VFD867" s="399"/>
      <c r="VFE867" s="399"/>
      <c r="VFF867" s="399"/>
      <c r="VFG867" s="399"/>
      <c r="VFH867" s="399"/>
      <c r="VFI867" s="399"/>
      <c r="VFJ867" s="399"/>
      <c r="VFK867" s="399"/>
      <c r="VFL867" s="399"/>
      <c r="VFM867" s="399"/>
      <c r="VFN867" s="399"/>
      <c r="VFO867" s="399"/>
      <c r="VFP867" s="399"/>
      <c r="VFQ867" s="399"/>
      <c r="VFR867" s="399"/>
      <c r="VFS867" s="399"/>
      <c r="VFT867" s="399"/>
      <c r="VFU867" s="399"/>
      <c r="VFV867" s="399"/>
      <c r="VFW867" s="399"/>
      <c r="VFX867" s="399"/>
      <c r="VFY867" s="399"/>
      <c r="VFZ867" s="399"/>
      <c r="VGA867" s="399"/>
      <c r="VGB867" s="399"/>
      <c r="VGC867" s="399"/>
      <c r="VGD867" s="399"/>
      <c r="VGE867" s="399"/>
      <c r="VGF867" s="399"/>
      <c r="VGG867" s="399"/>
      <c r="VGH867" s="399"/>
      <c r="VGI867" s="399"/>
      <c r="VGJ867" s="399"/>
      <c r="VGK867" s="399"/>
      <c r="VGL867" s="399"/>
      <c r="VGM867" s="399"/>
      <c r="VGN867" s="399"/>
      <c r="VGO867" s="399"/>
      <c r="VGP867" s="399"/>
      <c r="VGQ867" s="399"/>
      <c r="VGR867" s="399"/>
      <c r="VGS867" s="399"/>
      <c r="VGT867" s="399"/>
      <c r="VGU867" s="399"/>
      <c r="VGV867" s="399"/>
      <c r="VGW867" s="399"/>
      <c r="VGX867" s="399"/>
      <c r="VGY867" s="399"/>
      <c r="VGZ867" s="399"/>
      <c r="VHA867" s="399"/>
      <c r="VHB867" s="399"/>
      <c r="VHC867" s="399"/>
      <c r="VHD867" s="399"/>
      <c r="VHE867" s="399"/>
      <c r="VHF867" s="399"/>
      <c r="VHG867" s="399"/>
      <c r="VHH867" s="399"/>
      <c r="VHI867" s="399"/>
      <c r="VHJ867" s="399"/>
      <c r="VHK867" s="399"/>
      <c r="VHL867" s="399"/>
      <c r="VHM867" s="399"/>
      <c r="VHN867" s="399"/>
      <c r="VHO867" s="399"/>
      <c r="VHP867" s="399"/>
      <c r="VHQ867" s="399"/>
      <c r="VHR867" s="399"/>
      <c r="VHS867" s="399"/>
      <c r="VHT867" s="399"/>
      <c r="VHU867" s="399"/>
      <c r="VHV867" s="399"/>
      <c r="VHW867" s="399"/>
      <c r="VHX867" s="399"/>
      <c r="VHY867" s="399"/>
      <c r="VHZ867" s="399"/>
      <c r="VIA867" s="399"/>
      <c r="VIB867" s="399"/>
      <c r="VIC867" s="399"/>
      <c r="VID867" s="399"/>
      <c r="VIE867" s="399"/>
      <c r="VIF867" s="399"/>
      <c r="VIG867" s="399"/>
      <c r="VIH867" s="399"/>
      <c r="VII867" s="399"/>
      <c r="VIJ867" s="399"/>
      <c r="VIK867" s="399"/>
      <c r="VIL867" s="399"/>
      <c r="VIM867" s="399"/>
      <c r="VIN867" s="399"/>
      <c r="VIO867" s="399"/>
      <c r="VIP867" s="399"/>
      <c r="VIQ867" s="399"/>
      <c r="VIR867" s="399"/>
      <c r="VIS867" s="399"/>
      <c r="VIT867" s="399"/>
      <c r="VIU867" s="399"/>
      <c r="VIV867" s="399"/>
      <c r="VIW867" s="399"/>
      <c r="VIX867" s="399"/>
      <c r="VIY867" s="399"/>
      <c r="VIZ867" s="399"/>
      <c r="VJA867" s="399"/>
      <c r="VJB867" s="399"/>
      <c r="VJC867" s="399"/>
      <c r="VJD867" s="399"/>
      <c r="VJE867" s="399"/>
      <c r="VJF867" s="399"/>
      <c r="VJG867" s="399"/>
      <c r="VJH867" s="399"/>
      <c r="VJI867" s="399"/>
      <c r="VJJ867" s="399"/>
      <c r="VJK867" s="399"/>
      <c r="VJL867" s="399"/>
      <c r="VJM867" s="399"/>
      <c r="VJN867" s="399"/>
      <c r="VJO867" s="399"/>
      <c r="VJP867" s="399"/>
      <c r="VJQ867" s="399"/>
      <c r="VJR867" s="399"/>
      <c r="VJS867" s="399"/>
      <c r="VJT867" s="399"/>
      <c r="VJU867" s="399"/>
      <c r="VJV867" s="399"/>
      <c r="VJW867" s="399"/>
      <c r="VJX867" s="399"/>
      <c r="VJY867" s="399"/>
      <c r="VJZ867" s="399"/>
      <c r="VKA867" s="399"/>
      <c r="VKB867" s="399"/>
      <c r="VKC867" s="399"/>
      <c r="VKD867" s="399"/>
      <c r="VKE867" s="399"/>
      <c r="VKF867" s="399"/>
      <c r="VKG867" s="399"/>
      <c r="VKH867" s="399"/>
      <c r="VKI867" s="399"/>
      <c r="VKJ867" s="399"/>
      <c r="VKK867" s="399"/>
      <c r="VKL867" s="399"/>
      <c r="VKM867" s="399"/>
      <c r="VKN867" s="399"/>
      <c r="VKO867" s="399"/>
      <c r="VKP867" s="399"/>
      <c r="VKQ867" s="399"/>
      <c r="VKR867" s="399"/>
      <c r="VKS867" s="399"/>
      <c r="VKT867" s="399"/>
      <c r="VKU867" s="399"/>
      <c r="VKV867" s="399"/>
      <c r="VKW867" s="399"/>
      <c r="VKX867" s="399"/>
      <c r="VKY867" s="399"/>
      <c r="VKZ867" s="399"/>
      <c r="VLA867" s="399"/>
      <c r="VLB867" s="399"/>
      <c r="VLC867" s="399"/>
      <c r="VLD867" s="399"/>
      <c r="VLE867" s="399"/>
      <c r="VLF867" s="399"/>
      <c r="VLG867" s="399"/>
      <c r="VLH867" s="399"/>
      <c r="VLI867" s="399"/>
      <c r="VLJ867" s="399"/>
      <c r="VLK867" s="399"/>
      <c r="VLL867" s="399"/>
      <c r="VLM867" s="399"/>
      <c r="VLN867" s="399"/>
      <c r="VLO867" s="399"/>
      <c r="VLP867" s="399"/>
      <c r="VLQ867" s="399"/>
      <c r="VLR867" s="399"/>
      <c r="VLS867" s="399"/>
      <c r="VLT867" s="399"/>
      <c r="VLU867" s="399"/>
      <c r="VLV867" s="399"/>
      <c r="VLW867" s="399"/>
      <c r="VLX867" s="399"/>
      <c r="VLY867" s="399"/>
      <c r="VLZ867" s="399"/>
      <c r="VMA867" s="399"/>
      <c r="VMB867" s="399"/>
      <c r="VMC867" s="399"/>
      <c r="VMD867" s="399"/>
      <c r="VME867" s="399"/>
      <c r="VMF867" s="399"/>
      <c r="VMG867" s="399"/>
      <c r="VMH867" s="399"/>
      <c r="VMI867" s="399"/>
      <c r="VMJ867" s="399"/>
      <c r="VMK867" s="399"/>
      <c r="VML867" s="399"/>
      <c r="VMM867" s="399"/>
      <c r="VMN867" s="399"/>
      <c r="VMO867" s="399"/>
      <c r="VMP867" s="399"/>
      <c r="VMQ867" s="399"/>
      <c r="VMR867" s="399"/>
      <c r="VMS867" s="399"/>
      <c r="VMT867" s="399"/>
      <c r="VMU867" s="399"/>
      <c r="VMV867" s="399"/>
      <c r="VMW867" s="399"/>
      <c r="VMX867" s="399"/>
      <c r="VMY867" s="399"/>
      <c r="VMZ867" s="399"/>
      <c r="VNA867" s="399"/>
      <c r="VNB867" s="399"/>
      <c r="VNC867" s="399"/>
      <c r="VND867" s="399"/>
      <c r="VNE867" s="399"/>
      <c r="VNF867" s="399"/>
      <c r="VNG867" s="399"/>
      <c r="VNH867" s="399"/>
      <c r="VNI867" s="399"/>
      <c r="VNJ867" s="399"/>
      <c r="VNK867" s="399"/>
      <c r="VNL867" s="399"/>
      <c r="VNM867" s="399"/>
      <c r="VNN867" s="399"/>
      <c r="VNO867" s="399"/>
      <c r="VNP867" s="399"/>
      <c r="VNQ867" s="399"/>
      <c r="VNR867" s="399"/>
      <c r="VNS867" s="399"/>
      <c r="VNT867" s="399"/>
      <c r="VNU867" s="399"/>
      <c r="VNV867" s="399"/>
      <c r="VNW867" s="399"/>
      <c r="VNX867" s="399"/>
      <c r="VNY867" s="399"/>
      <c r="VNZ867" s="399"/>
      <c r="VOA867" s="399"/>
      <c r="VOB867" s="399"/>
      <c r="VOC867" s="399"/>
      <c r="VOD867" s="399"/>
      <c r="VOE867" s="399"/>
      <c r="VOF867" s="399"/>
      <c r="VOG867" s="399"/>
      <c r="VOH867" s="399"/>
      <c r="VOI867" s="399"/>
      <c r="VOJ867" s="399"/>
      <c r="VOK867" s="399"/>
      <c r="VOL867" s="399"/>
      <c r="VOM867" s="399"/>
      <c r="VON867" s="399"/>
      <c r="VOO867" s="399"/>
      <c r="VOP867" s="399"/>
      <c r="VOQ867" s="399"/>
      <c r="VOR867" s="399"/>
      <c r="VOS867" s="399"/>
      <c r="VOT867" s="399"/>
      <c r="VOU867" s="399"/>
      <c r="VOV867" s="399"/>
      <c r="VOW867" s="399"/>
      <c r="VOX867" s="399"/>
      <c r="VOY867" s="399"/>
      <c r="VOZ867" s="399"/>
      <c r="VPA867" s="399"/>
      <c r="VPB867" s="399"/>
      <c r="VPC867" s="399"/>
      <c r="VPD867" s="399"/>
      <c r="VPE867" s="399"/>
      <c r="VPF867" s="399"/>
      <c r="VPG867" s="399"/>
      <c r="VPH867" s="399"/>
      <c r="VPI867" s="399"/>
      <c r="VPJ867" s="399"/>
      <c r="VPK867" s="399"/>
      <c r="VPL867" s="399"/>
      <c r="VPM867" s="399"/>
      <c r="VPN867" s="399"/>
      <c r="VPO867" s="399"/>
      <c r="VPP867" s="399"/>
      <c r="VPQ867" s="399"/>
      <c r="VPR867" s="399"/>
      <c r="VPS867" s="399"/>
      <c r="VPT867" s="399"/>
      <c r="VPU867" s="399"/>
      <c r="VPV867" s="399"/>
      <c r="VPW867" s="399"/>
      <c r="VPX867" s="399"/>
      <c r="VPY867" s="399"/>
      <c r="VPZ867" s="399"/>
      <c r="VQA867" s="399"/>
      <c r="VQB867" s="399"/>
      <c r="VQC867" s="399"/>
      <c r="VQD867" s="399"/>
      <c r="VQE867" s="399"/>
      <c r="VQF867" s="399"/>
      <c r="VQG867" s="399"/>
      <c r="VQH867" s="399"/>
      <c r="VQI867" s="399"/>
      <c r="VQJ867" s="399"/>
      <c r="VQK867" s="399"/>
      <c r="VQL867" s="399"/>
      <c r="VQM867" s="399"/>
      <c r="VQN867" s="399"/>
      <c r="VQO867" s="399"/>
      <c r="VQP867" s="399"/>
      <c r="VQQ867" s="399"/>
      <c r="VQR867" s="399"/>
      <c r="VQS867" s="399"/>
      <c r="VQT867" s="399"/>
      <c r="VQU867" s="399"/>
      <c r="VQV867" s="399"/>
      <c r="VQW867" s="399"/>
      <c r="VQX867" s="399"/>
      <c r="VQY867" s="399"/>
      <c r="VQZ867" s="399"/>
      <c r="VRA867" s="399"/>
      <c r="VRB867" s="399"/>
      <c r="VRC867" s="399"/>
      <c r="VRD867" s="399"/>
      <c r="VRE867" s="399"/>
      <c r="VRF867" s="399"/>
      <c r="VRG867" s="399"/>
      <c r="VRH867" s="399"/>
      <c r="VRI867" s="399"/>
      <c r="VRJ867" s="399"/>
      <c r="VRK867" s="399"/>
      <c r="VRL867" s="399"/>
      <c r="VRM867" s="399"/>
      <c r="VRN867" s="399"/>
      <c r="VRO867" s="399"/>
      <c r="VRP867" s="399"/>
      <c r="VRQ867" s="399"/>
      <c r="VRR867" s="399"/>
      <c r="VRS867" s="399"/>
      <c r="VRT867" s="399"/>
      <c r="VRU867" s="399"/>
      <c r="VRV867" s="399"/>
      <c r="VRW867" s="399"/>
      <c r="VRX867" s="399"/>
      <c r="VRY867" s="399"/>
      <c r="VRZ867" s="399"/>
      <c r="VSA867" s="399"/>
      <c r="VSB867" s="399"/>
      <c r="VSC867" s="399"/>
      <c r="VSD867" s="399"/>
      <c r="VSE867" s="399"/>
      <c r="VSF867" s="399"/>
      <c r="VSG867" s="399"/>
      <c r="VSH867" s="399"/>
      <c r="VSI867" s="399"/>
      <c r="VSJ867" s="399"/>
      <c r="VSK867" s="399"/>
      <c r="VSL867" s="399"/>
      <c r="VSM867" s="399"/>
      <c r="VSN867" s="399"/>
      <c r="VSO867" s="399"/>
      <c r="VSP867" s="399"/>
      <c r="VSQ867" s="399"/>
      <c r="VSR867" s="399"/>
      <c r="VSS867" s="399"/>
      <c r="VST867" s="399"/>
      <c r="VSU867" s="399"/>
      <c r="VSV867" s="399"/>
      <c r="VSW867" s="399"/>
      <c r="VSX867" s="399"/>
      <c r="VSY867" s="399"/>
      <c r="VSZ867" s="399"/>
      <c r="VTA867" s="399"/>
      <c r="VTB867" s="399"/>
      <c r="VTC867" s="399"/>
      <c r="VTD867" s="399"/>
      <c r="VTE867" s="399"/>
      <c r="VTF867" s="399"/>
      <c r="VTG867" s="399"/>
      <c r="VTH867" s="399"/>
      <c r="VTI867" s="399"/>
      <c r="VTJ867" s="399"/>
      <c r="VTK867" s="399"/>
      <c r="VTL867" s="399"/>
      <c r="VTM867" s="399"/>
      <c r="VTN867" s="399"/>
      <c r="VTO867" s="399"/>
      <c r="VTP867" s="399"/>
      <c r="VTQ867" s="399"/>
      <c r="VTR867" s="399"/>
      <c r="VTS867" s="399"/>
      <c r="VTT867" s="399"/>
      <c r="VTU867" s="399"/>
      <c r="VTV867" s="399"/>
      <c r="VTW867" s="399"/>
      <c r="VTX867" s="399"/>
      <c r="VTY867" s="399"/>
      <c r="VTZ867" s="399"/>
      <c r="VUA867" s="399"/>
      <c r="VUB867" s="399"/>
      <c r="VUC867" s="399"/>
      <c r="VUD867" s="399"/>
      <c r="VUE867" s="399"/>
      <c r="VUF867" s="399"/>
      <c r="VUG867" s="399"/>
      <c r="VUH867" s="399"/>
      <c r="VUI867" s="399"/>
      <c r="VUJ867" s="399"/>
      <c r="VUK867" s="399"/>
      <c r="VUL867" s="399"/>
      <c r="VUM867" s="399"/>
      <c r="VUN867" s="399"/>
      <c r="VUO867" s="399"/>
      <c r="VUP867" s="399"/>
      <c r="VUQ867" s="399"/>
      <c r="VUR867" s="399"/>
      <c r="VUS867" s="399"/>
      <c r="VUT867" s="399"/>
      <c r="VUU867" s="399"/>
      <c r="VUV867" s="399"/>
      <c r="VUW867" s="399"/>
      <c r="VUX867" s="399"/>
      <c r="VUY867" s="399"/>
      <c r="VUZ867" s="399"/>
      <c r="VVA867" s="399"/>
      <c r="VVB867" s="399"/>
      <c r="VVC867" s="399"/>
      <c r="VVD867" s="399"/>
      <c r="VVE867" s="399"/>
      <c r="VVF867" s="399"/>
      <c r="VVG867" s="399"/>
      <c r="VVH867" s="399"/>
      <c r="VVI867" s="399"/>
      <c r="VVJ867" s="399"/>
      <c r="VVK867" s="399"/>
      <c r="VVL867" s="399"/>
      <c r="VVM867" s="399"/>
      <c r="VVN867" s="399"/>
      <c r="VVO867" s="399"/>
      <c r="VVP867" s="399"/>
      <c r="VVQ867" s="399"/>
      <c r="VVR867" s="399"/>
      <c r="VVS867" s="399"/>
      <c r="VVT867" s="399"/>
      <c r="VVU867" s="399"/>
      <c r="VVV867" s="399"/>
      <c r="VVW867" s="399"/>
      <c r="VVX867" s="399"/>
      <c r="VVY867" s="399"/>
      <c r="VVZ867" s="399"/>
      <c r="VWA867" s="399"/>
      <c r="VWB867" s="399"/>
      <c r="VWC867" s="399"/>
      <c r="VWD867" s="399"/>
      <c r="VWE867" s="399"/>
      <c r="VWF867" s="399"/>
      <c r="VWG867" s="399"/>
      <c r="VWH867" s="399"/>
      <c r="VWI867" s="399"/>
      <c r="VWJ867" s="399"/>
      <c r="VWK867" s="399"/>
      <c r="VWL867" s="399"/>
      <c r="VWM867" s="399"/>
      <c r="VWN867" s="399"/>
      <c r="VWO867" s="399"/>
      <c r="VWP867" s="399"/>
      <c r="VWQ867" s="399"/>
      <c r="VWR867" s="399"/>
      <c r="VWS867" s="399"/>
      <c r="VWT867" s="399"/>
      <c r="VWU867" s="399"/>
      <c r="VWV867" s="399"/>
      <c r="VWW867" s="399"/>
      <c r="VWX867" s="399"/>
      <c r="VWY867" s="399"/>
      <c r="VWZ867" s="399"/>
      <c r="VXA867" s="399"/>
      <c r="VXB867" s="399"/>
      <c r="VXC867" s="399"/>
      <c r="VXD867" s="399"/>
      <c r="VXE867" s="399"/>
      <c r="VXF867" s="399"/>
      <c r="VXG867" s="399"/>
      <c r="VXH867" s="399"/>
      <c r="VXI867" s="399"/>
      <c r="VXJ867" s="399"/>
      <c r="VXK867" s="399"/>
      <c r="VXL867" s="399"/>
      <c r="VXM867" s="399"/>
      <c r="VXN867" s="399"/>
      <c r="VXO867" s="399"/>
      <c r="VXP867" s="399"/>
      <c r="VXQ867" s="399"/>
      <c r="VXR867" s="399"/>
      <c r="VXS867" s="399"/>
      <c r="VXT867" s="399"/>
      <c r="VXU867" s="399"/>
      <c r="VXV867" s="399"/>
      <c r="VXW867" s="399"/>
      <c r="VXX867" s="399"/>
      <c r="VXY867" s="399"/>
      <c r="VXZ867" s="399"/>
      <c r="VYA867" s="399"/>
      <c r="VYB867" s="399"/>
      <c r="VYC867" s="399"/>
      <c r="VYD867" s="399"/>
      <c r="VYE867" s="399"/>
      <c r="VYF867" s="399"/>
      <c r="VYG867" s="399"/>
      <c r="VYH867" s="399"/>
      <c r="VYI867" s="399"/>
      <c r="VYJ867" s="399"/>
      <c r="VYK867" s="399"/>
      <c r="VYL867" s="399"/>
      <c r="VYM867" s="399"/>
      <c r="VYN867" s="399"/>
      <c r="VYO867" s="399"/>
      <c r="VYP867" s="399"/>
      <c r="VYQ867" s="399"/>
      <c r="VYR867" s="399"/>
      <c r="VYS867" s="399"/>
      <c r="VYT867" s="399"/>
      <c r="VYU867" s="399"/>
      <c r="VYV867" s="399"/>
      <c r="VYW867" s="399"/>
      <c r="VYX867" s="399"/>
      <c r="VYY867" s="399"/>
      <c r="VYZ867" s="399"/>
      <c r="VZA867" s="399"/>
      <c r="VZB867" s="399"/>
      <c r="VZC867" s="399"/>
      <c r="VZD867" s="399"/>
      <c r="VZE867" s="399"/>
      <c r="VZF867" s="399"/>
      <c r="VZG867" s="399"/>
      <c r="VZH867" s="399"/>
      <c r="VZI867" s="399"/>
      <c r="VZJ867" s="399"/>
      <c r="VZK867" s="399"/>
      <c r="VZL867" s="399"/>
      <c r="VZM867" s="399"/>
      <c r="VZN867" s="399"/>
      <c r="VZO867" s="399"/>
      <c r="VZP867" s="399"/>
      <c r="VZQ867" s="399"/>
      <c r="VZR867" s="399"/>
      <c r="VZS867" s="399"/>
      <c r="VZT867" s="399"/>
      <c r="VZU867" s="399"/>
      <c r="VZV867" s="399"/>
      <c r="VZW867" s="399"/>
      <c r="VZX867" s="399"/>
      <c r="VZY867" s="399"/>
      <c r="VZZ867" s="399"/>
      <c r="WAA867" s="399"/>
      <c r="WAB867" s="399"/>
      <c r="WAC867" s="399"/>
      <c r="WAD867" s="399"/>
      <c r="WAE867" s="399"/>
      <c r="WAF867" s="399"/>
      <c r="WAG867" s="399"/>
      <c r="WAH867" s="399"/>
      <c r="WAI867" s="399"/>
      <c r="WAJ867" s="399"/>
      <c r="WAK867" s="399"/>
      <c r="WAL867" s="399"/>
      <c r="WAM867" s="399"/>
      <c r="WAN867" s="399"/>
      <c r="WAO867" s="399"/>
      <c r="WAP867" s="399"/>
      <c r="WAQ867" s="399"/>
      <c r="WAR867" s="399"/>
      <c r="WAS867" s="399"/>
      <c r="WAT867" s="399"/>
      <c r="WAU867" s="399"/>
      <c r="WAV867" s="399"/>
      <c r="WAW867" s="399"/>
      <c r="WAX867" s="399"/>
      <c r="WAY867" s="399"/>
      <c r="WAZ867" s="399"/>
      <c r="WBA867" s="399"/>
      <c r="WBB867" s="399"/>
      <c r="WBC867" s="399"/>
      <c r="WBD867" s="399"/>
      <c r="WBE867" s="399"/>
      <c r="WBF867" s="399"/>
      <c r="WBG867" s="399"/>
      <c r="WBH867" s="399"/>
      <c r="WBI867" s="399"/>
      <c r="WBJ867" s="399"/>
      <c r="WBK867" s="399"/>
      <c r="WBL867" s="399"/>
      <c r="WBM867" s="399"/>
      <c r="WBN867" s="399"/>
      <c r="WBO867" s="399"/>
      <c r="WBP867" s="399"/>
      <c r="WBQ867" s="399"/>
      <c r="WBR867" s="399"/>
      <c r="WBS867" s="399"/>
      <c r="WBT867" s="399"/>
      <c r="WBU867" s="399"/>
      <c r="WBV867" s="399"/>
      <c r="WBW867" s="399"/>
      <c r="WBX867" s="399"/>
      <c r="WBY867" s="399"/>
      <c r="WBZ867" s="399"/>
      <c r="WCA867" s="399"/>
      <c r="WCB867" s="399"/>
      <c r="WCC867" s="399"/>
      <c r="WCD867" s="399"/>
      <c r="WCE867" s="399"/>
      <c r="WCF867" s="399"/>
      <c r="WCG867" s="399"/>
      <c r="WCH867" s="399"/>
      <c r="WCI867" s="399"/>
      <c r="WCJ867" s="399"/>
      <c r="WCK867" s="399"/>
      <c r="WCL867" s="399"/>
      <c r="WCM867" s="399"/>
      <c r="WCN867" s="399"/>
      <c r="WCO867" s="399"/>
      <c r="WCP867" s="399"/>
      <c r="WCQ867" s="399"/>
      <c r="WCR867" s="399"/>
      <c r="WCS867" s="399"/>
      <c r="WCT867" s="399"/>
      <c r="WCU867" s="399"/>
      <c r="WCV867" s="399"/>
      <c r="WCW867" s="399"/>
      <c r="WCX867" s="399"/>
      <c r="WCY867" s="399"/>
      <c r="WCZ867" s="399"/>
      <c r="WDA867" s="399"/>
      <c r="WDB867" s="399"/>
      <c r="WDC867" s="399"/>
      <c r="WDD867" s="399"/>
      <c r="WDE867" s="399"/>
      <c r="WDF867" s="399"/>
      <c r="WDG867" s="399"/>
      <c r="WDH867" s="399"/>
      <c r="WDI867" s="399"/>
      <c r="WDJ867" s="399"/>
      <c r="WDK867" s="399"/>
      <c r="WDL867" s="399"/>
      <c r="WDM867" s="399"/>
      <c r="WDN867" s="399"/>
      <c r="WDO867" s="399"/>
      <c r="WDP867" s="399"/>
      <c r="WDQ867" s="399"/>
      <c r="WDR867" s="399"/>
      <c r="WDS867" s="399"/>
      <c r="WDT867" s="399"/>
      <c r="WDU867" s="399"/>
      <c r="WDV867" s="399"/>
      <c r="WDW867" s="399"/>
      <c r="WDX867" s="399"/>
      <c r="WDY867" s="399"/>
      <c r="WDZ867" s="399"/>
      <c r="WEA867" s="399"/>
      <c r="WEB867" s="399"/>
      <c r="WEC867" s="399"/>
      <c r="WED867" s="399"/>
      <c r="WEE867" s="399"/>
      <c r="WEF867" s="399"/>
      <c r="WEG867" s="399"/>
      <c r="WEH867" s="399"/>
      <c r="WEI867" s="399"/>
      <c r="WEJ867" s="399"/>
      <c r="WEK867" s="399"/>
      <c r="WEL867" s="399"/>
      <c r="WEM867" s="399"/>
      <c r="WEN867" s="399"/>
      <c r="WEO867" s="399"/>
      <c r="WEP867" s="399"/>
      <c r="WEQ867" s="399"/>
      <c r="WER867" s="399"/>
      <c r="WES867" s="399"/>
      <c r="WET867" s="399"/>
      <c r="WEU867" s="399"/>
      <c r="WEV867" s="399"/>
      <c r="WEW867" s="399"/>
      <c r="WEX867" s="399"/>
      <c r="WEY867" s="399"/>
      <c r="WEZ867" s="399"/>
      <c r="WFA867" s="399"/>
      <c r="WFB867" s="399"/>
      <c r="WFC867" s="399"/>
      <c r="WFD867" s="399"/>
      <c r="WFE867" s="399"/>
      <c r="WFF867" s="399"/>
      <c r="WFG867" s="399"/>
      <c r="WFH867" s="399"/>
      <c r="WFI867" s="399"/>
      <c r="WFJ867" s="399"/>
      <c r="WFK867" s="399"/>
      <c r="WFL867" s="399"/>
      <c r="WFM867" s="399"/>
      <c r="WFN867" s="399"/>
      <c r="WFO867" s="399"/>
      <c r="WFP867" s="399"/>
      <c r="WFQ867" s="399"/>
      <c r="WFR867" s="399"/>
      <c r="WFS867" s="399"/>
      <c r="WFT867" s="399"/>
      <c r="WFU867" s="399"/>
      <c r="WFV867" s="399"/>
      <c r="WFW867" s="399"/>
      <c r="WFX867" s="399"/>
      <c r="WFY867" s="399"/>
      <c r="WFZ867" s="399"/>
      <c r="WGA867" s="399"/>
      <c r="WGB867" s="399"/>
      <c r="WGC867" s="399"/>
      <c r="WGD867" s="399"/>
      <c r="WGE867" s="399"/>
      <c r="WGF867" s="399"/>
      <c r="WGG867" s="399"/>
      <c r="WGH867" s="399"/>
      <c r="WGI867" s="399"/>
      <c r="WGJ867" s="399"/>
      <c r="WGK867" s="399"/>
      <c r="WGL867" s="399"/>
      <c r="WGM867" s="399"/>
      <c r="WGN867" s="399"/>
      <c r="WGO867" s="399"/>
      <c r="WGP867" s="399"/>
      <c r="WGQ867" s="399"/>
      <c r="WGR867" s="399"/>
      <c r="WGS867" s="399"/>
      <c r="WGT867" s="399"/>
      <c r="WGU867" s="399"/>
      <c r="WGV867" s="399"/>
      <c r="WGW867" s="399"/>
      <c r="WGX867" s="399"/>
      <c r="WGY867" s="399"/>
      <c r="WGZ867" s="399"/>
      <c r="WHA867" s="399"/>
      <c r="WHB867" s="399"/>
      <c r="WHC867" s="399"/>
      <c r="WHD867" s="399"/>
      <c r="WHE867" s="399"/>
      <c r="WHF867" s="399"/>
      <c r="WHG867" s="399"/>
      <c r="WHH867" s="399"/>
      <c r="WHI867" s="399"/>
      <c r="WHJ867" s="399"/>
      <c r="WHK867" s="399"/>
      <c r="WHL867" s="399"/>
      <c r="WHM867" s="399"/>
      <c r="WHN867" s="399"/>
      <c r="WHO867" s="399"/>
      <c r="WHP867" s="399"/>
      <c r="WHQ867" s="399"/>
      <c r="WHR867" s="399"/>
      <c r="WHS867" s="399"/>
      <c r="WHT867" s="399"/>
      <c r="WHU867" s="399"/>
      <c r="WHV867" s="399"/>
      <c r="WHW867" s="399"/>
      <c r="WHX867" s="399"/>
      <c r="WHY867" s="399"/>
      <c r="WHZ867" s="399"/>
      <c r="WIA867" s="399"/>
      <c r="WIB867" s="399"/>
      <c r="WIC867" s="399"/>
      <c r="WID867" s="399"/>
      <c r="WIE867" s="399"/>
      <c r="WIF867" s="399"/>
      <c r="WIG867" s="399"/>
      <c r="WIH867" s="399"/>
      <c r="WII867" s="399"/>
      <c r="WIJ867" s="399"/>
      <c r="WIK867" s="399"/>
      <c r="WIL867" s="399"/>
      <c r="WIM867" s="399"/>
      <c r="WIN867" s="399"/>
      <c r="WIO867" s="399"/>
      <c r="WIP867" s="399"/>
      <c r="WIQ867" s="399"/>
      <c r="WIR867" s="399"/>
      <c r="WIS867" s="399"/>
      <c r="WIT867" s="399"/>
      <c r="WIU867" s="399"/>
      <c r="WIV867" s="399"/>
      <c r="WIW867" s="399"/>
      <c r="WIX867" s="399"/>
      <c r="WIY867" s="399"/>
      <c r="WIZ867" s="399"/>
      <c r="WJA867" s="399"/>
      <c r="WJB867" s="399"/>
      <c r="WJC867" s="399"/>
      <c r="WJD867" s="399"/>
      <c r="WJE867" s="399"/>
      <c r="WJF867" s="399"/>
      <c r="WJG867" s="399"/>
      <c r="WJH867" s="399"/>
      <c r="WJI867" s="399"/>
      <c r="WJJ867" s="399"/>
      <c r="WJK867" s="399"/>
      <c r="WJL867" s="399"/>
      <c r="WJM867" s="399"/>
      <c r="WJN867" s="399"/>
      <c r="WJO867" s="399"/>
      <c r="WJP867" s="399"/>
      <c r="WJQ867" s="399"/>
      <c r="WJR867" s="399"/>
      <c r="WJS867" s="399"/>
      <c r="WJT867" s="399"/>
      <c r="WJU867" s="399"/>
      <c r="WJV867" s="399"/>
      <c r="WJW867" s="399"/>
      <c r="WJX867" s="399"/>
      <c r="WJY867" s="399"/>
      <c r="WJZ867" s="399"/>
      <c r="WKA867" s="399"/>
      <c r="WKB867" s="399"/>
      <c r="WKC867" s="399"/>
      <c r="WKD867" s="399"/>
      <c r="WKE867" s="399"/>
      <c r="WKF867" s="399"/>
      <c r="WKG867" s="399"/>
      <c r="WKH867" s="399"/>
      <c r="WKI867" s="399"/>
      <c r="WKJ867" s="399"/>
      <c r="WKK867" s="399"/>
      <c r="WKL867" s="399"/>
      <c r="WKM867" s="399"/>
      <c r="WKN867" s="399"/>
      <c r="WKO867" s="399"/>
      <c r="WKP867" s="399"/>
      <c r="WKQ867" s="399"/>
      <c r="WKR867" s="399"/>
      <c r="WKS867" s="399"/>
      <c r="WKT867" s="399"/>
      <c r="WKU867" s="399"/>
      <c r="WKV867" s="399"/>
      <c r="WKW867" s="399"/>
      <c r="WKX867" s="399"/>
      <c r="WKY867" s="399"/>
      <c r="WKZ867" s="399"/>
      <c r="WLA867" s="399"/>
      <c r="WLB867" s="399"/>
      <c r="WLC867" s="399"/>
      <c r="WLD867" s="399"/>
      <c r="WLE867" s="399"/>
      <c r="WLF867" s="399"/>
      <c r="WLG867" s="399"/>
      <c r="WLH867" s="399"/>
      <c r="WLI867" s="399"/>
      <c r="WLJ867" s="399"/>
      <c r="WLK867" s="399"/>
      <c r="WLL867" s="399"/>
      <c r="WLM867" s="399"/>
      <c r="WLN867" s="399"/>
      <c r="WLO867" s="399"/>
      <c r="WLP867" s="399"/>
      <c r="WLQ867" s="399"/>
      <c r="WLR867" s="399"/>
      <c r="WLS867" s="399"/>
      <c r="WLT867" s="399"/>
      <c r="WLU867" s="399"/>
      <c r="WLV867" s="399"/>
      <c r="WLW867" s="399"/>
      <c r="WLX867" s="399"/>
      <c r="WLY867" s="399"/>
      <c r="WLZ867" s="399"/>
      <c r="WMA867" s="399"/>
      <c r="WMB867" s="399"/>
      <c r="WMC867" s="399"/>
      <c r="WMD867" s="399"/>
      <c r="WME867" s="399"/>
      <c r="WMF867" s="399"/>
      <c r="WMG867" s="399"/>
      <c r="WMH867" s="399"/>
      <c r="WMI867" s="399"/>
      <c r="WMJ867" s="399"/>
      <c r="WMK867" s="399"/>
      <c r="WML867" s="399"/>
      <c r="WMM867" s="399"/>
      <c r="WMN867" s="399"/>
      <c r="WMO867" s="399"/>
      <c r="WMP867" s="399"/>
      <c r="WMQ867" s="399"/>
      <c r="WMR867" s="399"/>
      <c r="WMS867" s="399"/>
      <c r="WMT867" s="399"/>
      <c r="WMU867" s="399"/>
      <c r="WMV867" s="399"/>
      <c r="WMW867" s="399"/>
      <c r="WMX867" s="399"/>
      <c r="WMY867" s="399"/>
      <c r="WMZ867" s="399"/>
      <c r="WNA867" s="399"/>
      <c r="WNB867" s="399"/>
      <c r="WNC867" s="399"/>
      <c r="WND867" s="399"/>
      <c r="WNE867" s="399"/>
      <c r="WNF867" s="399"/>
      <c r="WNG867" s="399"/>
      <c r="WNH867" s="399"/>
      <c r="WNI867" s="399"/>
      <c r="WNJ867" s="399"/>
      <c r="WNK867" s="399"/>
      <c r="WNL867" s="399"/>
      <c r="WNM867" s="399"/>
      <c r="WNN867" s="399"/>
      <c r="WNO867" s="399"/>
      <c r="WNP867" s="399"/>
      <c r="WNQ867" s="399"/>
      <c r="WNR867" s="399"/>
      <c r="WNS867" s="399"/>
      <c r="WNT867" s="399"/>
      <c r="WNU867" s="399"/>
      <c r="WNV867" s="399"/>
      <c r="WNW867" s="399"/>
      <c r="WNX867" s="399"/>
      <c r="WNY867" s="399"/>
      <c r="WNZ867" s="399"/>
      <c r="WOA867" s="399"/>
      <c r="WOB867" s="399"/>
      <c r="WOC867" s="399"/>
      <c r="WOD867" s="399"/>
      <c r="WOE867" s="399"/>
      <c r="WOF867" s="399"/>
      <c r="WOG867" s="399"/>
      <c r="WOH867" s="399"/>
      <c r="WOI867" s="399"/>
      <c r="WOJ867" s="399"/>
      <c r="WOK867" s="399"/>
      <c r="WOL867" s="399"/>
      <c r="WOM867" s="399"/>
      <c r="WON867" s="399"/>
      <c r="WOO867" s="399"/>
      <c r="WOP867" s="399"/>
      <c r="WOQ867" s="399"/>
      <c r="WOR867" s="399"/>
      <c r="WOS867" s="399"/>
      <c r="WOT867" s="399"/>
      <c r="WOU867" s="399"/>
      <c r="WOV867" s="399"/>
      <c r="WOW867" s="399"/>
      <c r="WOX867" s="399"/>
      <c r="WOY867" s="399"/>
      <c r="WOZ867" s="399"/>
      <c r="WPA867" s="399"/>
      <c r="WPB867" s="399"/>
      <c r="WPC867" s="399"/>
      <c r="WPD867" s="399"/>
      <c r="WPE867" s="399"/>
      <c r="WPF867" s="399"/>
      <c r="WPG867" s="399"/>
      <c r="WPH867" s="399"/>
      <c r="WPI867" s="399"/>
      <c r="WPJ867" s="399"/>
      <c r="WPK867" s="399"/>
      <c r="WPL867" s="399"/>
      <c r="WPM867" s="399"/>
      <c r="WPN867" s="399"/>
      <c r="WPO867" s="399"/>
      <c r="WPP867" s="399"/>
      <c r="WPQ867" s="399"/>
      <c r="WPR867" s="399"/>
      <c r="WPS867" s="399"/>
      <c r="WPT867" s="399"/>
      <c r="WPU867" s="399"/>
      <c r="WPV867" s="399"/>
      <c r="WPW867" s="399"/>
      <c r="WPX867" s="399"/>
      <c r="WPY867" s="399"/>
      <c r="WPZ867" s="399"/>
      <c r="WQA867" s="399"/>
      <c r="WQB867" s="399"/>
      <c r="WQC867" s="399"/>
      <c r="WQD867" s="399"/>
      <c r="WQE867" s="399"/>
      <c r="WQF867" s="399"/>
      <c r="WQG867" s="399"/>
      <c r="WQH867" s="399"/>
      <c r="WQI867" s="399"/>
      <c r="WQJ867" s="399"/>
      <c r="WQK867" s="399"/>
      <c r="WQL867" s="399"/>
      <c r="WQM867" s="399"/>
      <c r="WQN867" s="399"/>
      <c r="WQO867" s="399"/>
      <c r="WQP867" s="399"/>
      <c r="WQQ867" s="399"/>
      <c r="WQR867" s="399"/>
      <c r="WQS867" s="399"/>
      <c r="WQT867" s="399"/>
      <c r="WQU867" s="399"/>
      <c r="WQV867" s="399"/>
      <c r="WQW867" s="399"/>
      <c r="WQX867" s="399"/>
      <c r="WQY867" s="399"/>
      <c r="WQZ867" s="399"/>
      <c r="WRA867" s="399"/>
      <c r="WRB867" s="399"/>
      <c r="WRC867" s="399"/>
      <c r="WRD867" s="399"/>
      <c r="WRE867" s="399"/>
      <c r="WRF867" s="399"/>
      <c r="WRG867" s="399"/>
      <c r="WRH867" s="399"/>
      <c r="WRI867" s="399"/>
      <c r="WRJ867" s="399"/>
      <c r="WRK867" s="399"/>
      <c r="WRL867" s="399"/>
      <c r="WRM867" s="399"/>
      <c r="WRN867" s="399"/>
      <c r="WRO867" s="399"/>
      <c r="WRP867" s="399"/>
      <c r="WRQ867" s="399"/>
      <c r="WRR867" s="399"/>
      <c r="WRS867" s="399"/>
      <c r="WRT867" s="399"/>
      <c r="WRU867" s="399"/>
      <c r="WRV867" s="399"/>
      <c r="WRW867" s="399"/>
      <c r="WRX867" s="399"/>
      <c r="WRY867" s="399"/>
      <c r="WRZ867" s="399"/>
      <c r="WSA867" s="399"/>
      <c r="WSB867" s="399"/>
      <c r="WSC867" s="399"/>
      <c r="WSD867" s="399"/>
      <c r="WSE867" s="399"/>
      <c r="WSF867" s="399"/>
      <c r="WSG867" s="399"/>
      <c r="WSH867" s="399"/>
      <c r="WSI867" s="399"/>
      <c r="WSJ867" s="399"/>
      <c r="WSK867" s="399"/>
      <c r="WSL867" s="399"/>
      <c r="WSM867" s="399"/>
      <c r="WSN867" s="399"/>
      <c r="WSO867" s="399"/>
      <c r="WSP867" s="399"/>
      <c r="WSQ867" s="399"/>
      <c r="WSR867" s="399"/>
      <c r="WSS867" s="399"/>
      <c r="WST867" s="399"/>
      <c r="WSU867" s="399"/>
      <c r="WSV867" s="399"/>
      <c r="WSW867" s="399"/>
      <c r="WSX867" s="399"/>
      <c r="WSY867" s="399"/>
      <c r="WSZ867" s="399"/>
      <c r="WTA867" s="399"/>
      <c r="WTB867" s="399"/>
      <c r="WTC867" s="399"/>
      <c r="WTD867" s="399"/>
      <c r="WTE867" s="399"/>
      <c r="WTF867" s="399"/>
      <c r="WTG867" s="399"/>
      <c r="WTH867" s="399"/>
      <c r="WTI867" s="399"/>
      <c r="WTJ867" s="399"/>
      <c r="WTK867" s="399"/>
      <c r="WTL867" s="399"/>
      <c r="WTM867" s="399"/>
      <c r="WTN867" s="399"/>
      <c r="WTO867" s="399"/>
      <c r="WTP867" s="399"/>
      <c r="WTQ867" s="399"/>
      <c r="WTR867" s="399"/>
      <c r="WTS867" s="399"/>
      <c r="WTT867" s="399"/>
      <c r="WTU867" s="399"/>
      <c r="WTV867" s="399"/>
      <c r="WTW867" s="399"/>
      <c r="WTX867" s="399"/>
      <c r="WTY867" s="399"/>
      <c r="WTZ867" s="399"/>
      <c r="WUA867" s="399"/>
      <c r="WUB867" s="399"/>
      <c r="WUC867" s="399"/>
      <c r="WUD867" s="399"/>
      <c r="WUE867" s="399"/>
      <c r="WUF867" s="399"/>
      <c r="WUG867" s="399"/>
      <c r="WUH867" s="399"/>
      <c r="WUI867" s="399"/>
      <c r="WUJ867" s="399"/>
      <c r="WUK867" s="399"/>
      <c r="WUL867" s="399"/>
      <c r="WUM867" s="399"/>
      <c r="WUN867" s="399"/>
      <c r="WUO867" s="399"/>
      <c r="WUP867" s="399"/>
      <c r="WUQ867" s="399"/>
      <c r="WUR867" s="399"/>
      <c r="WUS867" s="399"/>
      <c r="WUT867" s="399"/>
      <c r="WUU867" s="399"/>
      <c r="WUV867" s="399"/>
      <c r="WUW867" s="399"/>
      <c r="WUX867" s="399"/>
      <c r="WUY867" s="399"/>
      <c r="WUZ867" s="399"/>
      <c r="WVA867" s="399"/>
      <c r="WVB867" s="399"/>
      <c r="WVC867" s="399"/>
      <c r="WVD867" s="399"/>
      <c r="WVE867" s="399"/>
      <c r="WVF867" s="399"/>
      <c r="WVG867" s="399"/>
      <c r="WVH867" s="399"/>
      <c r="WVI867" s="399"/>
      <c r="WVJ867" s="399"/>
      <c r="WVK867" s="399"/>
      <c r="WVL867" s="399"/>
      <c r="WVM867" s="399"/>
      <c r="WVN867" s="399"/>
      <c r="WVO867" s="399"/>
      <c r="WVP867" s="399"/>
      <c r="WVQ867" s="399"/>
      <c r="WVR867" s="399"/>
      <c r="WVS867" s="399"/>
      <c r="WVT867" s="399"/>
      <c r="WVU867" s="399"/>
      <c r="WVV867" s="399"/>
      <c r="WVW867" s="399"/>
      <c r="WVX867" s="399"/>
      <c r="WVY867" s="399"/>
      <c r="WVZ867" s="399"/>
      <c r="WWA867" s="399"/>
      <c r="WWB867" s="399"/>
      <c r="WWC867" s="399"/>
      <c r="WWD867" s="399"/>
      <c r="WWE867" s="399"/>
      <c r="WWF867" s="399"/>
      <c r="WWG867" s="399"/>
      <c r="WWH867" s="399"/>
      <c r="WWI867" s="399"/>
      <c r="WWJ867" s="399"/>
      <c r="WWK867" s="399"/>
      <c r="WWL867" s="399"/>
      <c r="WWM867" s="399"/>
      <c r="WWN867" s="399"/>
      <c r="WWO867" s="399"/>
      <c r="WWP867" s="399"/>
      <c r="WWQ867" s="399"/>
      <c r="WWR867" s="399"/>
      <c r="WWS867" s="399"/>
      <c r="WWT867" s="399"/>
      <c r="WWU867" s="399"/>
      <c r="WWV867" s="399"/>
      <c r="WWW867" s="399"/>
      <c r="WWX867" s="399"/>
      <c r="WWY867" s="399"/>
      <c r="WWZ867" s="399"/>
      <c r="WXA867" s="399"/>
      <c r="WXB867" s="399"/>
      <c r="WXC867" s="399"/>
      <c r="WXD867" s="399"/>
      <c r="WXE867" s="399"/>
      <c r="WXF867" s="399"/>
      <c r="WXG867" s="399"/>
      <c r="WXH867" s="399"/>
      <c r="WXI867" s="399"/>
      <c r="WXJ867" s="399"/>
      <c r="WXK867" s="399"/>
      <c r="WXL867" s="399"/>
      <c r="WXM867" s="399"/>
      <c r="WXN867" s="399"/>
      <c r="WXO867" s="399"/>
      <c r="WXP867" s="399"/>
      <c r="WXQ867" s="399"/>
      <c r="WXR867" s="399"/>
      <c r="WXS867" s="399"/>
      <c r="WXT867" s="399"/>
      <c r="WXU867" s="399"/>
      <c r="WXV867" s="399"/>
      <c r="WXW867" s="399"/>
      <c r="WXX867" s="399"/>
      <c r="WXY867" s="399"/>
      <c r="WXZ867" s="399"/>
    </row>
    <row r="868" spans="2:16198" ht="35.25" x14ac:dyDescent="0.5">
      <c r="B868" s="400">
        <v>3</v>
      </c>
      <c r="C868" s="378" t="s">
        <v>2126</v>
      </c>
      <c r="D868" s="372">
        <v>1996</v>
      </c>
      <c r="E868" s="372"/>
      <c r="F868" s="358" t="s">
        <v>17053</v>
      </c>
      <c r="G868" s="372">
        <v>9</v>
      </c>
      <c r="H868" s="372">
        <v>8</v>
      </c>
      <c r="I868" s="373">
        <v>20983.4</v>
      </c>
      <c r="J868" s="373">
        <v>16332.6</v>
      </c>
      <c r="K868" s="373">
        <v>16332.6</v>
      </c>
      <c r="L868" s="364">
        <v>611</v>
      </c>
      <c r="M868" s="372" t="s">
        <v>17433</v>
      </c>
      <c r="N868" s="372" t="s">
        <v>17064</v>
      </c>
      <c r="O868" s="372" t="s">
        <v>17436</v>
      </c>
      <c r="P868" s="373">
        <v>19901847.84</v>
      </c>
      <c r="Q868" s="376"/>
      <c r="R868" s="373">
        <v>9823014.9399999995</v>
      </c>
      <c r="S868" s="373">
        <v>0</v>
      </c>
      <c r="T868" s="373">
        <f>P868-R868-S868</f>
        <v>10078832.9</v>
      </c>
      <c r="U868" s="359">
        <f t="shared" si="508"/>
        <v>948.45677249635423</v>
      </c>
      <c r="V868" s="376">
        <v>1083.0899999999999</v>
      </c>
    </row>
  </sheetData>
  <mergeCells count="29">
    <mergeCell ref="B860:V860"/>
    <mergeCell ref="J9:J10"/>
    <mergeCell ref="P8:T8"/>
    <mergeCell ref="J8:K8"/>
    <mergeCell ref="L8:L10"/>
    <mergeCell ref="M8:M11"/>
    <mergeCell ref="N8:N11"/>
    <mergeCell ref="O8:O11"/>
    <mergeCell ref="K9:K10"/>
    <mergeCell ref="P9:P10"/>
    <mergeCell ref="R9:R10"/>
    <mergeCell ref="S9:S10"/>
    <mergeCell ref="T9:T10"/>
    <mergeCell ref="B821:V821"/>
    <mergeCell ref="B814:V814"/>
    <mergeCell ref="T1:V1"/>
    <mergeCell ref="O2:V3"/>
    <mergeCell ref="B4:V6"/>
    <mergeCell ref="B8:B11"/>
    <mergeCell ref="C8:C11"/>
    <mergeCell ref="D8:E8"/>
    <mergeCell ref="F8:F11"/>
    <mergeCell ref="G8:G11"/>
    <mergeCell ref="H8:H11"/>
    <mergeCell ref="I8:I10"/>
    <mergeCell ref="U8:U10"/>
    <mergeCell ref="V8:V10"/>
    <mergeCell ref="D9:D11"/>
    <mergeCell ref="E9:E11"/>
  </mergeCells>
  <pageMargins left="0.23622047244094491" right="0.23622047244094491" top="0.55118110236220474" bottom="0.55118110236220474" header="0.31496062992125984" footer="0.31496062992125984"/>
  <pageSetup paperSize="8" scale="21" fitToHeight="0" orientation="landscape" r:id="rId1"/>
  <headerFooter differentFirst="1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3EC0-E009-42DD-B8EC-131DF3E89679}">
  <sheetPr>
    <pageSetUpPr fitToPage="1"/>
  </sheetPr>
  <dimension ref="A1:K48"/>
  <sheetViews>
    <sheetView zoomScale="60" zoomScaleNormal="60" workbookViewId="0">
      <selection activeCell="C48" sqref="A1:C48"/>
    </sheetView>
  </sheetViews>
  <sheetFormatPr defaultRowHeight="15" x14ac:dyDescent="0.25"/>
  <cols>
    <col min="1" max="1" width="28.7109375" style="173" customWidth="1"/>
    <col min="2" max="2" width="37.140625" style="173" customWidth="1"/>
    <col min="3" max="3" width="47.140625" style="173" customWidth="1"/>
    <col min="4" max="6" width="9.140625" style="173"/>
    <col min="7" max="7" width="13.7109375" style="173" bestFit="1" customWidth="1"/>
    <col min="8" max="8" width="19.42578125" style="173" bestFit="1" customWidth="1"/>
    <col min="9" max="9" width="9.28515625" style="173" bestFit="1" customWidth="1"/>
    <col min="10" max="10" width="15.140625" style="173" bestFit="1" customWidth="1"/>
    <col min="11" max="11" width="19.42578125" style="173" bestFit="1" customWidth="1"/>
    <col min="12" max="16384" width="9.140625" style="173"/>
  </cols>
  <sheetData>
    <row r="1" spans="1:11" ht="18.75" x14ac:dyDescent="0.3">
      <c r="A1" s="171"/>
      <c r="B1" s="171"/>
      <c r="C1" s="172" t="s">
        <v>17207</v>
      </c>
    </row>
    <row r="2" spans="1:11" ht="60.75" customHeight="1" x14ac:dyDescent="0.25">
      <c r="A2" s="174" t="s">
        <v>17217</v>
      </c>
      <c r="B2" s="174"/>
      <c r="C2" s="174"/>
    </row>
    <row r="3" spans="1:11" ht="60" customHeight="1" x14ac:dyDescent="0.25">
      <c r="A3" s="175" t="s">
        <v>17208</v>
      </c>
      <c r="B3" s="176"/>
      <c r="C3" s="177"/>
    </row>
    <row r="4" spans="1:11" ht="18.75" x14ac:dyDescent="0.25">
      <c r="A4" s="175" t="s">
        <v>17209</v>
      </c>
      <c r="B4" s="177"/>
      <c r="C4" s="178" t="s">
        <v>17216</v>
      </c>
    </row>
    <row r="5" spans="1:11" ht="18.75" x14ac:dyDescent="0.3">
      <c r="A5" s="179" t="s">
        <v>17210</v>
      </c>
      <c r="B5" s="180"/>
      <c r="C5" s="181">
        <v>1924620166.98</v>
      </c>
    </row>
    <row r="6" spans="1:11" ht="18.75" x14ac:dyDescent="0.3">
      <c r="A6" s="179" t="s">
        <v>17211</v>
      </c>
      <c r="B6" s="180"/>
      <c r="C6" s="181">
        <f>[1]Перечень!Q14</f>
        <v>0</v>
      </c>
    </row>
    <row r="7" spans="1:11" ht="18.75" x14ac:dyDescent="0.3">
      <c r="A7" s="179" t="s">
        <v>17212</v>
      </c>
      <c r="B7" s="180"/>
      <c r="C7" s="181">
        <v>2853806.13</v>
      </c>
    </row>
    <row r="8" spans="1:11" ht="18.75" x14ac:dyDescent="0.3">
      <c r="A8" s="179" t="s">
        <v>17213</v>
      </c>
      <c r="B8" s="180"/>
      <c r="C8" s="181">
        <f>C5-C6-C7</f>
        <v>1921766360.8499999</v>
      </c>
    </row>
    <row r="9" spans="1:11" ht="43.5" customHeight="1" x14ac:dyDescent="0.25">
      <c r="A9" s="175" t="s">
        <v>17214</v>
      </c>
      <c r="B9" s="176"/>
      <c r="C9" s="177"/>
      <c r="H9" s="182"/>
      <c r="I9" s="182"/>
      <c r="J9" s="182"/>
      <c r="K9" s="182"/>
    </row>
    <row r="10" spans="1:11" ht="18.75" x14ac:dyDescent="0.25">
      <c r="A10" s="175" t="s">
        <v>17209</v>
      </c>
      <c r="B10" s="177"/>
      <c r="C10" s="178" t="s">
        <v>17219</v>
      </c>
      <c r="H10" s="182"/>
      <c r="I10" s="182"/>
      <c r="J10" s="182"/>
      <c r="K10" s="182"/>
    </row>
    <row r="11" spans="1:11" ht="18.75" x14ac:dyDescent="0.3">
      <c r="A11" s="179" t="s">
        <v>17210</v>
      </c>
      <c r="B11" s="180"/>
      <c r="C11" s="181">
        <v>1039587416.5899998</v>
      </c>
      <c r="H11" s="182"/>
      <c r="I11" s="182"/>
      <c r="J11" s="182"/>
      <c r="K11" s="182"/>
    </row>
    <row r="12" spans="1:11" ht="18.75" x14ac:dyDescent="0.3">
      <c r="A12" s="179" t="s">
        <v>17211</v>
      </c>
      <c r="B12" s="180"/>
      <c r="C12" s="181">
        <v>0</v>
      </c>
    </row>
    <row r="13" spans="1:11" ht="18.75" x14ac:dyDescent="0.3">
      <c r="A13" s="179" t="s">
        <v>17212</v>
      </c>
      <c r="B13" s="180"/>
      <c r="C13" s="181">
        <v>845258.33000000007</v>
      </c>
    </row>
    <row r="14" spans="1:11" ht="18.75" x14ac:dyDescent="0.3">
      <c r="A14" s="179" t="s">
        <v>17213</v>
      </c>
      <c r="B14" s="180"/>
      <c r="C14" s="181">
        <f>C11-C12-C13</f>
        <v>1038742158.2599998</v>
      </c>
    </row>
    <row r="15" spans="1:11" ht="45" customHeight="1" x14ac:dyDescent="0.25">
      <c r="A15" s="175" t="s">
        <v>17214</v>
      </c>
      <c r="B15" s="176"/>
      <c r="C15" s="177"/>
    </row>
    <row r="16" spans="1:11" ht="18.75" x14ac:dyDescent="0.25">
      <c r="A16" s="175" t="s">
        <v>17209</v>
      </c>
      <c r="B16" s="177"/>
      <c r="C16" s="178" t="s">
        <v>17218</v>
      </c>
    </row>
    <row r="17" spans="1:8" ht="18.75" x14ac:dyDescent="0.3">
      <c r="A17" s="179" t="s">
        <v>17210</v>
      </c>
      <c r="B17" s="180"/>
      <c r="C17" s="181">
        <v>811943600.29999995</v>
      </c>
    </row>
    <row r="18" spans="1:8" ht="18.75" x14ac:dyDescent="0.3">
      <c r="A18" s="179" t="s">
        <v>17211</v>
      </c>
      <c r="B18" s="180"/>
      <c r="C18" s="181">
        <f>[1]Перечень!Q1021</f>
        <v>0</v>
      </c>
    </row>
    <row r="19" spans="1:8" ht="18.75" x14ac:dyDescent="0.3">
      <c r="A19" s="179" t="s">
        <v>17212</v>
      </c>
      <c r="B19" s="180"/>
      <c r="C19" s="181">
        <v>6025176.1500000004</v>
      </c>
    </row>
    <row r="20" spans="1:8" ht="18.75" x14ac:dyDescent="0.3">
      <c r="A20" s="179" t="s">
        <v>17213</v>
      </c>
      <c r="B20" s="180"/>
      <c r="C20" s="181">
        <f>C17-C18-C19</f>
        <v>805918424.14999998</v>
      </c>
    </row>
    <row r="21" spans="1:8" ht="67.5" customHeight="1" x14ac:dyDescent="0.25">
      <c r="A21" s="175" t="s">
        <v>17372</v>
      </c>
      <c r="B21" s="176"/>
      <c r="C21" s="177"/>
    </row>
    <row r="22" spans="1:8" ht="18.75" x14ac:dyDescent="0.25">
      <c r="A22" s="175" t="s">
        <v>17209</v>
      </c>
      <c r="B22" s="177"/>
      <c r="C22" s="178" t="s">
        <v>17216</v>
      </c>
    </row>
    <row r="23" spans="1:8" ht="18.75" x14ac:dyDescent="0.3">
      <c r="A23" s="179" t="s">
        <v>17210</v>
      </c>
      <c r="B23" s="180"/>
      <c r="C23" s="181">
        <v>15649176.390000001</v>
      </c>
    </row>
    <row r="24" spans="1:8" ht="18.75" x14ac:dyDescent="0.3">
      <c r="A24" s="179" t="s">
        <v>17211</v>
      </c>
      <c r="B24" s="180"/>
      <c r="C24" s="181">
        <f>[2]Перечень!R35</f>
        <v>0</v>
      </c>
    </row>
    <row r="25" spans="1:8" ht="18.75" x14ac:dyDescent="0.3">
      <c r="A25" s="179" t="s">
        <v>17212</v>
      </c>
      <c r="B25" s="180"/>
      <c r="C25" s="181">
        <f>[2]Перечень!S35</f>
        <v>0</v>
      </c>
    </row>
    <row r="26" spans="1:8" ht="18.75" customHeight="1" x14ac:dyDescent="0.3">
      <c r="A26" s="179" t="s">
        <v>17213</v>
      </c>
      <c r="B26" s="180"/>
      <c r="C26" s="181">
        <f>C23-C24-C25</f>
        <v>15649176.390000001</v>
      </c>
    </row>
    <row r="27" spans="1:8" ht="45" customHeight="1" x14ac:dyDescent="0.25">
      <c r="A27" s="175" t="s">
        <v>17425</v>
      </c>
      <c r="B27" s="176"/>
      <c r="C27" s="177"/>
    </row>
    <row r="28" spans="1:8" ht="18.75" customHeight="1" x14ac:dyDescent="0.25">
      <c r="A28" s="175" t="s">
        <v>17209</v>
      </c>
      <c r="B28" s="177"/>
      <c r="C28" s="178" t="s">
        <v>17216</v>
      </c>
    </row>
    <row r="29" spans="1:8" ht="18.75" customHeight="1" x14ac:dyDescent="0.3">
      <c r="A29" s="179" t="s">
        <v>17210</v>
      </c>
      <c r="B29" s="180"/>
      <c r="C29" s="183">
        <v>151276999.55000001</v>
      </c>
      <c r="H29" s="184"/>
    </row>
    <row r="30" spans="1:8" ht="18.75" customHeight="1" x14ac:dyDescent="0.3">
      <c r="A30" s="179" t="s">
        <v>17426</v>
      </c>
      <c r="B30" s="180"/>
      <c r="C30" s="181">
        <v>127240816.39000003</v>
      </c>
    </row>
    <row r="31" spans="1:8" ht="18.75" customHeight="1" x14ac:dyDescent="0.3">
      <c r="A31" s="179" t="s">
        <v>17212</v>
      </c>
      <c r="B31" s="180"/>
      <c r="C31" s="181">
        <v>6782554.3100000005</v>
      </c>
    </row>
    <row r="32" spans="1:8" ht="18.75" customHeight="1" x14ac:dyDescent="0.3">
      <c r="A32" s="179" t="s">
        <v>17213</v>
      </c>
      <c r="B32" s="180"/>
      <c r="C32" s="181">
        <f>C29-C30-C31</f>
        <v>17253628.849999979</v>
      </c>
    </row>
    <row r="33" spans="1:8" ht="59.25" customHeight="1" x14ac:dyDescent="0.25">
      <c r="A33" s="175" t="s">
        <v>17431</v>
      </c>
      <c r="B33" s="176"/>
      <c r="C33" s="177"/>
    </row>
    <row r="34" spans="1:8" ht="18.75" customHeight="1" x14ac:dyDescent="0.25">
      <c r="A34" s="175" t="s">
        <v>17209</v>
      </c>
      <c r="B34" s="177"/>
      <c r="C34" s="178" t="s">
        <v>17216</v>
      </c>
    </row>
    <row r="35" spans="1:8" ht="18.75" customHeight="1" x14ac:dyDescent="0.3">
      <c r="A35" s="179" t="s">
        <v>17210</v>
      </c>
      <c r="B35" s="180"/>
      <c r="C35" s="183">
        <v>28378044.662</v>
      </c>
    </row>
    <row r="36" spans="1:8" ht="18.75" customHeight="1" x14ac:dyDescent="0.3">
      <c r="A36" s="179" t="s">
        <v>17426</v>
      </c>
      <c r="B36" s="180"/>
      <c r="C36" s="181">
        <v>14032878.49</v>
      </c>
    </row>
    <row r="37" spans="1:8" ht="18.75" customHeight="1" x14ac:dyDescent="0.3">
      <c r="A37" s="179" t="s">
        <v>17212</v>
      </c>
      <c r="B37" s="180"/>
      <c r="C37" s="181">
        <v>0</v>
      </c>
    </row>
    <row r="38" spans="1:8" ht="18.75" customHeight="1" x14ac:dyDescent="0.3">
      <c r="A38" s="179" t="s">
        <v>17213</v>
      </c>
      <c r="B38" s="180"/>
      <c r="C38" s="181">
        <f>C35-C36-C37</f>
        <v>14345166.172</v>
      </c>
    </row>
    <row r="39" spans="1:8" ht="102.75" customHeight="1" x14ac:dyDescent="0.25">
      <c r="A39" s="175" t="s">
        <v>17215</v>
      </c>
      <c r="B39" s="176"/>
      <c r="C39" s="177"/>
    </row>
    <row r="40" spans="1:8" ht="18.75" x14ac:dyDescent="0.25">
      <c r="A40" s="175" t="s">
        <v>17209</v>
      </c>
      <c r="B40" s="177"/>
      <c r="C40" s="178" t="s">
        <v>17216</v>
      </c>
    </row>
    <row r="41" spans="1:8" ht="18.75" x14ac:dyDescent="0.3">
      <c r="A41" s="179" t="s">
        <v>17211</v>
      </c>
      <c r="B41" s="180"/>
      <c r="C41" s="181">
        <v>144127902.13</v>
      </c>
      <c r="G41" s="184"/>
    </row>
    <row r="42" spans="1:8" ht="18.75" x14ac:dyDescent="0.3">
      <c r="A42" s="179" t="s">
        <v>17429</v>
      </c>
      <c r="B42" s="180"/>
      <c r="C42" s="185">
        <v>2854207.25</v>
      </c>
      <c r="H42" s="184"/>
    </row>
    <row r="43" spans="1:8" ht="110.25" customHeight="1" x14ac:dyDescent="0.25">
      <c r="A43" s="175" t="s">
        <v>17215</v>
      </c>
      <c r="B43" s="176"/>
      <c r="C43" s="177"/>
    </row>
    <row r="44" spans="1:8" ht="18.75" x14ac:dyDescent="0.25">
      <c r="A44" s="175" t="s">
        <v>17209</v>
      </c>
      <c r="B44" s="177"/>
      <c r="C44" s="178" t="s">
        <v>17219</v>
      </c>
    </row>
    <row r="45" spans="1:8" ht="18.75" x14ac:dyDescent="0.3">
      <c r="A45" s="179" t="s">
        <v>17211</v>
      </c>
      <c r="B45" s="180"/>
      <c r="C45" s="181">
        <v>28258900</v>
      </c>
    </row>
    <row r="46" spans="1:8" ht="84.75" customHeight="1" x14ac:dyDescent="0.25">
      <c r="A46" s="175" t="s">
        <v>17215</v>
      </c>
      <c r="B46" s="176"/>
      <c r="C46" s="177"/>
    </row>
    <row r="47" spans="1:8" ht="18.75" x14ac:dyDescent="0.25">
      <c r="A47" s="175" t="s">
        <v>17209</v>
      </c>
      <c r="B47" s="177"/>
      <c r="C47" s="178" t="s">
        <v>17218</v>
      </c>
    </row>
    <row r="48" spans="1:8" ht="18.75" x14ac:dyDescent="0.3">
      <c r="A48" s="179" t="s">
        <v>17211</v>
      </c>
      <c r="B48" s="180"/>
      <c r="C48" s="181">
        <v>28258900</v>
      </c>
    </row>
  </sheetData>
  <mergeCells count="47">
    <mergeCell ref="A34:B34"/>
    <mergeCell ref="A35:B35"/>
    <mergeCell ref="A36:B36"/>
    <mergeCell ref="A37:B37"/>
    <mergeCell ref="A38:B38"/>
    <mergeCell ref="A46:C46"/>
    <mergeCell ref="A47:B47"/>
    <mergeCell ref="A12:B12"/>
    <mergeCell ref="A13:B13"/>
    <mergeCell ref="A14:B14"/>
    <mergeCell ref="A20:B20"/>
    <mergeCell ref="A15:C15"/>
    <mergeCell ref="A16:B16"/>
    <mergeCell ref="A17:B17"/>
    <mergeCell ref="A18:B18"/>
    <mergeCell ref="A19:B19"/>
    <mergeCell ref="A21:C21"/>
    <mergeCell ref="A27:C27"/>
    <mergeCell ref="A28:B28"/>
    <mergeCell ref="A29:B29"/>
    <mergeCell ref="A33:C33"/>
    <mergeCell ref="A48:B48"/>
    <mergeCell ref="A26:B26"/>
    <mergeCell ref="A22:B22"/>
    <mergeCell ref="A23:B23"/>
    <mergeCell ref="A24:B24"/>
    <mergeCell ref="A25:B25"/>
    <mergeCell ref="A43:C43"/>
    <mergeCell ref="A44:B44"/>
    <mergeCell ref="A45:B45"/>
    <mergeCell ref="A41:B41"/>
    <mergeCell ref="A32:B32"/>
    <mergeCell ref="A39:C39"/>
    <mergeCell ref="A40:B40"/>
    <mergeCell ref="A30:B30"/>
    <mergeCell ref="A31:B31"/>
    <mergeCell ref="A42:B42"/>
    <mergeCell ref="A2:C2"/>
    <mergeCell ref="A3:C3"/>
    <mergeCell ref="A4:B4"/>
    <mergeCell ref="A5:B5"/>
    <mergeCell ref="A6:B6"/>
    <mergeCell ref="A7:B7"/>
    <mergeCell ref="A8:B8"/>
    <mergeCell ref="A9:C9"/>
    <mergeCell ref="A10:B10"/>
    <mergeCell ref="A11:B11"/>
  </mergeCells>
  <pageMargins left="0.23622047244094491" right="0.23622047244094491" top="0.74803149606299213" bottom="0.35433070866141736" header="0.31496062992125984" footer="0.31496062992125984"/>
  <pageSetup paperSize="9" scale="8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C1795-3129-48F8-888A-9729F9BBC717}">
  <sheetPr>
    <pageSetUpPr fitToPage="1"/>
  </sheetPr>
  <dimension ref="A1:F200"/>
  <sheetViews>
    <sheetView topLeftCell="A195" zoomScale="60" zoomScaleNormal="60" workbookViewId="0">
      <selection sqref="A1:F200"/>
    </sheetView>
  </sheetViews>
  <sheetFormatPr defaultRowHeight="15" x14ac:dyDescent="0.25"/>
  <cols>
    <col min="1" max="1" width="9" customWidth="1"/>
    <col min="2" max="2" width="87.85546875" customWidth="1"/>
    <col min="3" max="3" width="27.42578125" customWidth="1"/>
    <col min="4" max="4" width="29.5703125" customWidth="1"/>
    <col min="5" max="5" width="32" customWidth="1"/>
    <col min="6" max="6" width="29.5703125" customWidth="1"/>
    <col min="8" max="8" width="43.85546875" customWidth="1"/>
  </cols>
  <sheetData>
    <row r="1" spans="1:6" ht="20.25" x14ac:dyDescent="0.25">
      <c r="A1" s="53"/>
      <c r="B1" s="53"/>
      <c r="C1" s="53"/>
      <c r="D1" s="53"/>
      <c r="E1" s="88" t="s">
        <v>17220</v>
      </c>
      <c r="F1" s="88"/>
    </row>
    <row r="2" spans="1:6" ht="77.25" customHeight="1" x14ac:dyDescent="0.25">
      <c r="B2" s="54"/>
      <c r="C2" s="54"/>
      <c r="D2" s="89" t="s">
        <v>17227</v>
      </c>
      <c r="E2" s="89"/>
      <c r="F2" s="89"/>
    </row>
    <row r="3" spans="1:6" x14ac:dyDescent="0.25">
      <c r="A3" s="90" t="s">
        <v>17228</v>
      </c>
      <c r="B3" s="90"/>
      <c r="C3" s="90"/>
      <c r="D3" s="90"/>
      <c r="E3" s="90"/>
      <c r="F3" s="90"/>
    </row>
    <row r="4" spans="1:6" ht="83.25" customHeight="1" x14ac:dyDescent="0.25">
      <c r="A4" s="90"/>
      <c r="B4" s="90"/>
      <c r="C4" s="90"/>
      <c r="D4" s="90"/>
      <c r="E4" s="90"/>
      <c r="F4" s="90"/>
    </row>
    <row r="5" spans="1:6" x14ac:dyDescent="0.25">
      <c r="A5" s="91" t="s">
        <v>0</v>
      </c>
      <c r="B5" s="93" t="s">
        <v>17221</v>
      </c>
      <c r="C5" s="91" t="s">
        <v>17222</v>
      </c>
      <c r="D5" s="91" t="s">
        <v>17223</v>
      </c>
      <c r="E5" s="91" t="s">
        <v>17224</v>
      </c>
      <c r="F5" s="91" t="s">
        <v>17225</v>
      </c>
    </row>
    <row r="6" spans="1:6" ht="49.5" customHeight="1" x14ac:dyDescent="0.25">
      <c r="A6" s="92"/>
      <c r="B6" s="94"/>
      <c r="C6" s="91"/>
      <c r="D6" s="91"/>
      <c r="E6" s="91"/>
      <c r="F6" s="91"/>
    </row>
    <row r="7" spans="1:6" ht="57" customHeight="1" x14ac:dyDescent="0.25">
      <c r="A7" s="92"/>
      <c r="B7" s="94"/>
      <c r="C7" s="91"/>
      <c r="D7" s="91"/>
      <c r="E7" s="91"/>
      <c r="F7" s="91"/>
    </row>
    <row r="8" spans="1:6" ht="20.25" x14ac:dyDescent="0.3">
      <c r="A8" s="92"/>
      <c r="B8" s="94"/>
      <c r="C8" s="55" t="s">
        <v>17226</v>
      </c>
      <c r="D8" s="55" t="s">
        <v>17046</v>
      </c>
      <c r="E8" s="56" t="s">
        <v>32</v>
      </c>
      <c r="F8" s="56" t="s">
        <v>31</v>
      </c>
    </row>
    <row r="9" spans="1:6" ht="20.25" x14ac:dyDescent="0.3">
      <c r="A9" s="56">
        <v>1</v>
      </c>
      <c r="B9" s="56">
        <v>2</v>
      </c>
      <c r="C9" s="56">
        <v>3</v>
      </c>
      <c r="D9" s="56">
        <v>4</v>
      </c>
      <c r="E9" s="56">
        <v>5</v>
      </c>
      <c r="F9" s="56">
        <v>6</v>
      </c>
    </row>
    <row r="10" spans="1:6" ht="20.25" x14ac:dyDescent="0.3">
      <c r="A10" s="57" t="s">
        <v>17194</v>
      </c>
      <c r="B10" s="57"/>
      <c r="C10" s="58">
        <f>C11+C74+C127</f>
        <v>1370804.7199999995</v>
      </c>
      <c r="D10" s="59">
        <f>D11+D74+D127</f>
        <v>50403</v>
      </c>
      <c r="E10" s="59">
        <f>E11+E74+E127</f>
        <v>637</v>
      </c>
      <c r="F10" s="58">
        <f>F11+F74+F127</f>
        <v>3776151183.8699999</v>
      </c>
    </row>
    <row r="11" spans="1:6" ht="20.25" x14ac:dyDescent="0.3">
      <c r="A11" s="57" t="s">
        <v>17195</v>
      </c>
      <c r="B11" s="57"/>
      <c r="C11" s="60">
        <f>SUM(C12:C73)</f>
        <v>728067.82999999961</v>
      </c>
      <c r="D11" s="59">
        <f>SUM(D12:D73)</f>
        <v>27137</v>
      </c>
      <c r="E11" s="61">
        <f>SUM(E12:E73)</f>
        <v>326</v>
      </c>
      <c r="F11" s="60">
        <f>SUM(F12:F73)</f>
        <v>1924620166.98</v>
      </c>
    </row>
    <row r="12" spans="1:6" ht="20.25" x14ac:dyDescent="0.3">
      <c r="A12" s="62">
        <v>1</v>
      </c>
      <c r="B12" s="57" t="s">
        <v>17229</v>
      </c>
      <c r="C12" s="60">
        <v>277133.39999999991</v>
      </c>
      <c r="D12" s="59">
        <v>10836</v>
      </c>
      <c r="E12" s="56">
        <v>93</v>
      </c>
      <c r="F12" s="60">
        <v>570362070.40999985</v>
      </c>
    </row>
    <row r="13" spans="1:6" ht="20.25" x14ac:dyDescent="0.3">
      <c r="A13" s="62">
        <v>2</v>
      </c>
      <c r="B13" s="57" t="s">
        <v>17230</v>
      </c>
      <c r="C13" s="60">
        <v>33020.699999999997</v>
      </c>
      <c r="D13" s="59">
        <v>1536</v>
      </c>
      <c r="E13" s="56">
        <v>12</v>
      </c>
      <c r="F13" s="60">
        <v>87882446.209999993</v>
      </c>
    </row>
    <row r="14" spans="1:6" ht="20.25" x14ac:dyDescent="0.3">
      <c r="A14" s="62">
        <v>3</v>
      </c>
      <c r="B14" s="57" t="s">
        <v>17231</v>
      </c>
      <c r="C14" s="60">
        <v>59512.939999999995</v>
      </c>
      <c r="D14" s="59">
        <v>1847</v>
      </c>
      <c r="E14" s="56">
        <v>44</v>
      </c>
      <c r="F14" s="60">
        <v>170155012.44</v>
      </c>
    </row>
    <row r="15" spans="1:6" ht="20.25" x14ac:dyDescent="0.3">
      <c r="A15" s="62">
        <v>4</v>
      </c>
      <c r="B15" s="57" t="s">
        <v>17232</v>
      </c>
      <c r="C15" s="60">
        <v>42218.509999999995</v>
      </c>
      <c r="D15" s="59">
        <v>1469</v>
      </c>
      <c r="E15" s="56">
        <v>18</v>
      </c>
      <c r="F15" s="60">
        <v>150602349.22999999</v>
      </c>
    </row>
    <row r="16" spans="1:6" ht="20.25" x14ac:dyDescent="0.3">
      <c r="A16" s="62">
        <v>5</v>
      </c>
      <c r="B16" s="57" t="s">
        <v>17294</v>
      </c>
      <c r="C16" s="60">
        <v>23589.8</v>
      </c>
      <c r="D16" s="59">
        <v>895</v>
      </c>
      <c r="E16" s="56">
        <v>4</v>
      </c>
      <c r="F16" s="60">
        <v>62803696.75</v>
      </c>
    </row>
    <row r="17" spans="1:6" ht="20.25" x14ac:dyDescent="0.3">
      <c r="A17" s="62">
        <v>6</v>
      </c>
      <c r="B17" s="57" t="s">
        <v>17233</v>
      </c>
      <c r="C17" s="60">
        <v>61271.880000000005</v>
      </c>
      <c r="D17" s="59">
        <v>1985</v>
      </c>
      <c r="E17" s="56">
        <v>15</v>
      </c>
      <c r="F17" s="60">
        <v>114366222.42000002</v>
      </c>
    </row>
    <row r="18" spans="1:6" ht="20.25" x14ac:dyDescent="0.3">
      <c r="A18" s="62">
        <v>7</v>
      </c>
      <c r="B18" s="57" t="s">
        <v>17234</v>
      </c>
      <c r="C18" s="60">
        <v>22040.7</v>
      </c>
      <c r="D18" s="59">
        <v>613</v>
      </c>
      <c r="E18" s="56">
        <v>7</v>
      </c>
      <c r="F18" s="60">
        <v>29420101.510000005</v>
      </c>
    </row>
    <row r="19" spans="1:6" ht="20.25" x14ac:dyDescent="0.3">
      <c r="A19" s="62">
        <v>8</v>
      </c>
      <c r="B19" s="57" t="s">
        <v>17235</v>
      </c>
      <c r="C19" s="60">
        <v>11418.54</v>
      </c>
      <c r="D19" s="59">
        <v>448</v>
      </c>
      <c r="E19" s="56">
        <v>6</v>
      </c>
      <c r="F19" s="60">
        <v>23720935.170000002</v>
      </c>
    </row>
    <row r="20" spans="1:6" ht="20.25" x14ac:dyDescent="0.3">
      <c r="A20" s="62">
        <v>9</v>
      </c>
      <c r="B20" s="57" t="s">
        <v>17236</v>
      </c>
      <c r="C20" s="60">
        <v>19574.940000000002</v>
      </c>
      <c r="D20" s="59">
        <v>674</v>
      </c>
      <c r="E20" s="56">
        <v>6</v>
      </c>
      <c r="F20" s="60">
        <v>32447087.119999997</v>
      </c>
    </row>
    <row r="21" spans="1:6" ht="20.25" x14ac:dyDescent="0.3">
      <c r="A21" s="62">
        <v>10</v>
      </c>
      <c r="B21" s="57" t="s">
        <v>17295</v>
      </c>
      <c r="C21" s="60">
        <v>936.95</v>
      </c>
      <c r="D21" s="59">
        <v>41</v>
      </c>
      <c r="E21" s="56">
        <v>1</v>
      </c>
      <c r="F21" s="60">
        <v>7085425</v>
      </c>
    </row>
    <row r="22" spans="1:6" ht="20.25" x14ac:dyDescent="0.3">
      <c r="A22" s="62">
        <v>11</v>
      </c>
      <c r="B22" s="57" t="s">
        <v>17238</v>
      </c>
      <c r="C22" s="60">
        <v>11317.4</v>
      </c>
      <c r="D22" s="59">
        <v>430</v>
      </c>
      <c r="E22" s="56">
        <v>10</v>
      </c>
      <c r="F22" s="60">
        <v>54379117.719999999</v>
      </c>
    </row>
    <row r="23" spans="1:6" ht="20.25" x14ac:dyDescent="0.3">
      <c r="A23" s="62">
        <v>12</v>
      </c>
      <c r="B23" s="57" t="s">
        <v>17276</v>
      </c>
      <c r="C23" s="60">
        <v>871.3</v>
      </c>
      <c r="D23" s="59">
        <v>31</v>
      </c>
      <c r="E23" s="56">
        <v>1</v>
      </c>
      <c r="F23" s="60">
        <v>7229164.7999999998</v>
      </c>
    </row>
    <row r="24" spans="1:6" ht="20.25" x14ac:dyDescent="0.3">
      <c r="A24" s="62">
        <v>13</v>
      </c>
      <c r="B24" s="57" t="s">
        <v>17240</v>
      </c>
      <c r="C24" s="60">
        <v>739</v>
      </c>
      <c r="D24" s="59">
        <v>30</v>
      </c>
      <c r="E24" s="56">
        <v>1</v>
      </c>
      <c r="F24" s="60">
        <v>4458520</v>
      </c>
    </row>
    <row r="25" spans="1:6" ht="20.25" x14ac:dyDescent="0.3">
      <c r="A25" s="62">
        <v>14</v>
      </c>
      <c r="B25" s="57" t="s">
        <v>17241</v>
      </c>
      <c r="C25" s="60">
        <v>1070.8</v>
      </c>
      <c r="D25" s="59">
        <v>57</v>
      </c>
      <c r="E25" s="56">
        <v>1</v>
      </c>
      <c r="F25" s="60">
        <v>10895411.23</v>
      </c>
    </row>
    <row r="26" spans="1:6" ht="20.25" x14ac:dyDescent="0.3">
      <c r="A26" s="62">
        <v>15</v>
      </c>
      <c r="B26" s="57" t="s">
        <v>17277</v>
      </c>
      <c r="C26" s="60">
        <v>1412.3</v>
      </c>
      <c r="D26" s="59">
        <v>59</v>
      </c>
      <c r="E26" s="56">
        <v>2</v>
      </c>
      <c r="F26" s="60">
        <v>10849945.379999999</v>
      </c>
    </row>
    <row r="27" spans="1:6" ht="20.25" x14ac:dyDescent="0.3">
      <c r="A27" s="62">
        <v>16</v>
      </c>
      <c r="B27" s="57" t="s">
        <v>17239</v>
      </c>
      <c r="C27" s="60">
        <v>3114.7</v>
      </c>
      <c r="D27" s="59">
        <v>149</v>
      </c>
      <c r="E27" s="56">
        <v>3</v>
      </c>
      <c r="F27" s="60">
        <v>19046312.890000001</v>
      </c>
    </row>
    <row r="28" spans="1:6" ht="20.25" x14ac:dyDescent="0.3">
      <c r="A28" s="62">
        <v>17</v>
      </c>
      <c r="B28" s="57" t="s">
        <v>17243</v>
      </c>
      <c r="C28" s="60">
        <v>5042.9000000000005</v>
      </c>
      <c r="D28" s="59">
        <v>185</v>
      </c>
      <c r="E28" s="56">
        <v>4</v>
      </c>
      <c r="F28" s="60">
        <v>15378988.970000001</v>
      </c>
    </row>
    <row r="29" spans="1:6" ht="20.25" x14ac:dyDescent="0.3">
      <c r="A29" s="62">
        <v>18</v>
      </c>
      <c r="B29" s="57" t="s">
        <v>17296</v>
      </c>
      <c r="C29" s="60">
        <v>1009.7</v>
      </c>
      <c r="D29" s="59">
        <v>34</v>
      </c>
      <c r="E29" s="56">
        <v>1</v>
      </c>
      <c r="F29" s="60">
        <v>4106410.62</v>
      </c>
    </row>
    <row r="30" spans="1:6" ht="20.25" x14ac:dyDescent="0.3">
      <c r="A30" s="62">
        <v>19</v>
      </c>
      <c r="B30" s="57" t="s">
        <v>17297</v>
      </c>
      <c r="C30" s="60">
        <v>786.9</v>
      </c>
      <c r="D30" s="59">
        <v>30</v>
      </c>
      <c r="E30" s="56">
        <v>1</v>
      </c>
      <c r="F30" s="60">
        <v>7794936.3199999994</v>
      </c>
    </row>
    <row r="31" spans="1:6" ht="20.25" x14ac:dyDescent="0.3">
      <c r="A31" s="62">
        <v>20</v>
      </c>
      <c r="B31" s="57" t="s">
        <v>17298</v>
      </c>
      <c r="C31" s="60">
        <v>398</v>
      </c>
      <c r="D31" s="59">
        <v>21</v>
      </c>
      <c r="E31" s="56">
        <v>1</v>
      </c>
      <c r="F31" s="60">
        <v>1823380.95</v>
      </c>
    </row>
    <row r="32" spans="1:6" ht="20.25" x14ac:dyDescent="0.3">
      <c r="A32" s="62">
        <v>21</v>
      </c>
      <c r="B32" s="57" t="s">
        <v>17279</v>
      </c>
      <c r="C32" s="60">
        <v>1532.1</v>
      </c>
      <c r="D32" s="59">
        <v>39</v>
      </c>
      <c r="E32" s="56">
        <v>2</v>
      </c>
      <c r="F32" s="60">
        <v>6041248.2699999996</v>
      </c>
    </row>
    <row r="33" spans="1:6" ht="20.25" x14ac:dyDescent="0.3">
      <c r="A33" s="62">
        <v>22</v>
      </c>
      <c r="B33" s="57" t="s">
        <v>17280</v>
      </c>
      <c r="C33" s="60">
        <v>3363.3</v>
      </c>
      <c r="D33" s="59">
        <v>44</v>
      </c>
      <c r="E33" s="56">
        <v>1</v>
      </c>
      <c r="F33" s="60">
        <v>7618035.8099999996</v>
      </c>
    </row>
    <row r="34" spans="1:6" ht="20.25" x14ac:dyDescent="0.3">
      <c r="A34" s="62">
        <v>23</v>
      </c>
      <c r="B34" s="57" t="s">
        <v>17249</v>
      </c>
      <c r="C34" s="60">
        <v>19565.449999999997</v>
      </c>
      <c r="D34" s="59">
        <v>714</v>
      </c>
      <c r="E34" s="56">
        <v>5</v>
      </c>
      <c r="F34" s="60">
        <v>41693113.899999999</v>
      </c>
    </row>
    <row r="35" spans="1:6" ht="20.25" x14ac:dyDescent="0.3">
      <c r="A35" s="62">
        <v>24</v>
      </c>
      <c r="B35" s="57" t="s">
        <v>17281</v>
      </c>
      <c r="C35" s="60">
        <v>460</v>
      </c>
      <c r="D35" s="59">
        <v>17</v>
      </c>
      <c r="E35" s="56">
        <v>1</v>
      </c>
      <c r="F35" s="60">
        <v>5626030.54</v>
      </c>
    </row>
    <row r="36" spans="1:6" ht="20.25" x14ac:dyDescent="0.3">
      <c r="A36" s="62">
        <v>25</v>
      </c>
      <c r="B36" s="57" t="s">
        <v>17299</v>
      </c>
      <c r="C36" s="60">
        <v>896.41</v>
      </c>
      <c r="D36" s="59">
        <v>56</v>
      </c>
      <c r="E36" s="56">
        <v>1</v>
      </c>
      <c r="F36" s="60">
        <v>6204379.9500000002</v>
      </c>
    </row>
    <row r="37" spans="1:6" ht="20.25" x14ac:dyDescent="0.3">
      <c r="A37" s="62">
        <v>26</v>
      </c>
      <c r="B37" s="57" t="s">
        <v>17250</v>
      </c>
      <c r="C37" s="60">
        <v>1991.4</v>
      </c>
      <c r="D37" s="59">
        <v>72</v>
      </c>
      <c r="E37" s="56">
        <v>3</v>
      </c>
      <c r="F37" s="60">
        <v>14791636.740000002</v>
      </c>
    </row>
    <row r="38" spans="1:6" ht="20.25" x14ac:dyDescent="0.3">
      <c r="A38" s="62">
        <v>27</v>
      </c>
      <c r="B38" s="57" t="s">
        <v>17284</v>
      </c>
      <c r="C38" s="60">
        <v>2960.1000000000004</v>
      </c>
      <c r="D38" s="59">
        <v>127</v>
      </c>
      <c r="E38" s="56">
        <v>4</v>
      </c>
      <c r="F38" s="60">
        <v>9931112.6899999995</v>
      </c>
    </row>
    <row r="39" spans="1:6" ht="20.25" x14ac:dyDescent="0.3">
      <c r="A39" s="62">
        <v>28</v>
      </c>
      <c r="B39" s="57" t="s">
        <v>17283</v>
      </c>
      <c r="C39" s="60">
        <v>2439.6999999999998</v>
      </c>
      <c r="D39" s="59">
        <v>105</v>
      </c>
      <c r="E39" s="56">
        <v>3</v>
      </c>
      <c r="F39" s="60">
        <v>12331741.25</v>
      </c>
    </row>
    <row r="40" spans="1:6" ht="20.25" x14ac:dyDescent="0.3">
      <c r="A40" s="62">
        <v>29</v>
      </c>
      <c r="B40" s="57" t="s">
        <v>17373</v>
      </c>
      <c r="C40" s="60">
        <v>4299.2</v>
      </c>
      <c r="D40" s="59">
        <v>216</v>
      </c>
      <c r="E40" s="56">
        <v>2</v>
      </c>
      <c r="F40" s="60">
        <v>11695793.819999998</v>
      </c>
    </row>
    <row r="41" spans="1:6" ht="20.25" x14ac:dyDescent="0.3">
      <c r="A41" s="62">
        <v>30</v>
      </c>
      <c r="B41" s="57" t="s">
        <v>17251</v>
      </c>
      <c r="C41" s="60">
        <v>1217.2</v>
      </c>
      <c r="D41" s="59">
        <v>47</v>
      </c>
      <c r="E41" s="56">
        <v>1</v>
      </c>
      <c r="F41" s="60">
        <v>7655996.6900000004</v>
      </c>
    </row>
    <row r="42" spans="1:6" ht="20.25" x14ac:dyDescent="0.3">
      <c r="A42" s="62">
        <v>31</v>
      </c>
      <c r="B42" s="57" t="s">
        <v>17285</v>
      </c>
      <c r="C42" s="60">
        <v>6956.1</v>
      </c>
      <c r="D42" s="59">
        <v>272</v>
      </c>
      <c r="E42" s="56">
        <v>6</v>
      </c>
      <c r="F42" s="60">
        <v>33795895.170000002</v>
      </c>
    </row>
    <row r="43" spans="1:6" ht="20.25" x14ac:dyDescent="0.3">
      <c r="A43" s="62">
        <v>32</v>
      </c>
      <c r="B43" s="57" t="s">
        <v>17300</v>
      </c>
      <c r="C43" s="60">
        <v>312.7</v>
      </c>
      <c r="D43" s="59">
        <v>11</v>
      </c>
      <c r="E43" s="56">
        <v>1</v>
      </c>
      <c r="F43" s="60">
        <v>2969018.4899999998</v>
      </c>
    </row>
    <row r="44" spans="1:6" ht="20.25" x14ac:dyDescent="0.3">
      <c r="A44" s="62">
        <v>33</v>
      </c>
      <c r="B44" s="57" t="s">
        <v>17301</v>
      </c>
      <c r="C44" s="60">
        <v>800.4</v>
      </c>
      <c r="D44" s="59">
        <v>32</v>
      </c>
      <c r="E44" s="56">
        <v>1</v>
      </c>
      <c r="F44" s="60">
        <v>5947708.0499999998</v>
      </c>
    </row>
    <row r="45" spans="1:6" ht="20.25" x14ac:dyDescent="0.3">
      <c r="A45" s="62">
        <v>34</v>
      </c>
      <c r="B45" s="57" t="s">
        <v>17302</v>
      </c>
      <c r="C45" s="60">
        <v>592.5</v>
      </c>
      <c r="D45" s="59">
        <v>32</v>
      </c>
      <c r="E45" s="56">
        <v>1</v>
      </c>
      <c r="F45" s="60">
        <v>5628145.5300000003</v>
      </c>
    </row>
    <row r="46" spans="1:6" ht="20.25" x14ac:dyDescent="0.3">
      <c r="A46" s="62">
        <v>35</v>
      </c>
      <c r="B46" s="57" t="s">
        <v>17253</v>
      </c>
      <c r="C46" s="60">
        <v>4538.8999999999996</v>
      </c>
      <c r="D46" s="59">
        <v>150</v>
      </c>
      <c r="E46" s="56">
        <v>2</v>
      </c>
      <c r="F46" s="60">
        <v>15909700.050000001</v>
      </c>
    </row>
    <row r="47" spans="1:6" ht="20.25" x14ac:dyDescent="0.3">
      <c r="A47" s="62">
        <v>36</v>
      </c>
      <c r="B47" s="57" t="s">
        <v>17374</v>
      </c>
      <c r="C47" s="60">
        <v>976.3</v>
      </c>
      <c r="D47" s="59">
        <v>36</v>
      </c>
      <c r="E47" s="56">
        <v>1</v>
      </c>
      <c r="F47" s="60">
        <v>5881607.7999999998</v>
      </c>
    </row>
    <row r="48" spans="1:6" ht="20.25" x14ac:dyDescent="0.3">
      <c r="A48" s="62">
        <v>37</v>
      </c>
      <c r="B48" s="57" t="s">
        <v>17255</v>
      </c>
      <c r="C48" s="60">
        <v>1393.3000000000002</v>
      </c>
      <c r="D48" s="59">
        <v>66</v>
      </c>
      <c r="E48" s="56">
        <v>2</v>
      </c>
      <c r="F48" s="60">
        <v>4363475.25</v>
      </c>
    </row>
    <row r="49" spans="1:6" ht="20.25" x14ac:dyDescent="0.3">
      <c r="A49" s="62">
        <v>38</v>
      </c>
      <c r="B49" s="57" t="s">
        <v>17256</v>
      </c>
      <c r="C49" s="60">
        <v>11199.1</v>
      </c>
      <c r="D49" s="59">
        <v>429</v>
      </c>
      <c r="E49" s="56">
        <v>4</v>
      </c>
      <c r="F49" s="60">
        <v>42438187.579999998</v>
      </c>
    </row>
    <row r="50" spans="1:6" ht="20.25" x14ac:dyDescent="0.3">
      <c r="A50" s="62">
        <v>39</v>
      </c>
      <c r="B50" s="57" t="s">
        <v>17257</v>
      </c>
      <c r="C50" s="60">
        <v>8841.48</v>
      </c>
      <c r="D50" s="59">
        <v>259</v>
      </c>
      <c r="E50" s="56">
        <v>2</v>
      </c>
      <c r="F50" s="60">
        <v>20854083.34</v>
      </c>
    </row>
    <row r="51" spans="1:6" ht="20.25" x14ac:dyDescent="0.3">
      <c r="A51" s="62">
        <v>40</v>
      </c>
      <c r="B51" s="57" t="s">
        <v>17258</v>
      </c>
      <c r="C51" s="60">
        <v>8737.0499999999993</v>
      </c>
      <c r="D51" s="59">
        <v>356</v>
      </c>
      <c r="E51" s="56">
        <v>5</v>
      </c>
      <c r="F51" s="60">
        <v>34615803.969999999</v>
      </c>
    </row>
    <row r="52" spans="1:6" ht="20.25" x14ac:dyDescent="0.3">
      <c r="A52" s="62">
        <v>41</v>
      </c>
      <c r="B52" s="57" t="s">
        <v>17303</v>
      </c>
      <c r="C52" s="60">
        <v>1408.6</v>
      </c>
      <c r="D52" s="59">
        <v>63</v>
      </c>
      <c r="E52" s="56">
        <v>2</v>
      </c>
      <c r="F52" s="60">
        <v>9425700.5800000001</v>
      </c>
    </row>
    <row r="53" spans="1:6" ht="20.25" x14ac:dyDescent="0.3">
      <c r="A53" s="62">
        <v>42</v>
      </c>
      <c r="B53" s="57" t="s">
        <v>17304</v>
      </c>
      <c r="C53" s="60">
        <v>1490.21</v>
      </c>
      <c r="D53" s="59">
        <v>56</v>
      </c>
      <c r="E53" s="56">
        <v>2</v>
      </c>
      <c r="F53" s="60">
        <v>11657341.579999998</v>
      </c>
    </row>
    <row r="54" spans="1:6" ht="20.25" x14ac:dyDescent="0.3">
      <c r="A54" s="62">
        <v>43</v>
      </c>
      <c r="B54" s="57" t="s">
        <v>17259</v>
      </c>
      <c r="C54" s="60">
        <v>5523</v>
      </c>
      <c r="D54" s="59">
        <v>208</v>
      </c>
      <c r="E54" s="56">
        <v>1</v>
      </c>
      <c r="F54" s="60">
        <v>11998850.029999999</v>
      </c>
    </row>
    <row r="55" spans="1:6" ht="20.25" x14ac:dyDescent="0.3">
      <c r="A55" s="62">
        <v>44</v>
      </c>
      <c r="B55" s="57" t="s">
        <v>17375</v>
      </c>
      <c r="C55" s="60">
        <v>780.3</v>
      </c>
      <c r="D55" s="59">
        <v>40</v>
      </c>
      <c r="E55" s="56">
        <v>1</v>
      </c>
      <c r="F55" s="60">
        <v>5618463.71</v>
      </c>
    </row>
    <row r="56" spans="1:6" ht="20.25" x14ac:dyDescent="0.3">
      <c r="A56" s="62">
        <v>45</v>
      </c>
      <c r="B56" s="57" t="s">
        <v>17287</v>
      </c>
      <c r="C56" s="60">
        <v>911.2</v>
      </c>
      <c r="D56" s="59">
        <v>30</v>
      </c>
      <c r="E56" s="56">
        <v>1</v>
      </c>
      <c r="F56" s="60">
        <v>8814680.0299999993</v>
      </c>
    </row>
    <row r="57" spans="1:6" ht="20.25" x14ac:dyDescent="0.3">
      <c r="A57" s="62">
        <v>46</v>
      </c>
      <c r="B57" s="57" t="s">
        <v>17376</v>
      </c>
      <c r="C57" s="60">
        <v>621.6</v>
      </c>
      <c r="D57" s="59">
        <v>25</v>
      </c>
      <c r="E57" s="56">
        <v>1</v>
      </c>
      <c r="F57" s="60">
        <v>3793574.26</v>
      </c>
    </row>
    <row r="58" spans="1:6" ht="20.25" x14ac:dyDescent="0.3">
      <c r="A58" s="62">
        <v>47</v>
      </c>
      <c r="B58" s="57" t="s">
        <v>17305</v>
      </c>
      <c r="C58" s="60">
        <v>971.34</v>
      </c>
      <c r="D58" s="59">
        <v>45</v>
      </c>
      <c r="E58" s="56">
        <v>1</v>
      </c>
      <c r="F58" s="60">
        <v>6747768.7300000004</v>
      </c>
    </row>
    <row r="59" spans="1:6" ht="20.25" x14ac:dyDescent="0.3">
      <c r="A59" s="62">
        <v>48</v>
      </c>
      <c r="B59" s="57" t="s">
        <v>17264</v>
      </c>
      <c r="C59" s="60">
        <v>687</v>
      </c>
      <c r="D59" s="59">
        <v>21</v>
      </c>
      <c r="E59" s="56">
        <v>1</v>
      </c>
      <c r="F59" s="60">
        <v>4757125.34</v>
      </c>
    </row>
    <row r="60" spans="1:6" ht="20.25" x14ac:dyDescent="0.3">
      <c r="A60" s="62">
        <v>49</v>
      </c>
      <c r="B60" s="57" t="s">
        <v>17265</v>
      </c>
      <c r="C60" s="60">
        <v>3742.79</v>
      </c>
      <c r="D60" s="59">
        <v>138</v>
      </c>
      <c r="E60" s="56">
        <v>3</v>
      </c>
      <c r="F60" s="60">
        <v>13615171.16</v>
      </c>
    </row>
    <row r="61" spans="1:6" ht="20.25" x14ac:dyDescent="0.3">
      <c r="A61" s="62">
        <v>50</v>
      </c>
      <c r="B61" s="57" t="s">
        <v>17266</v>
      </c>
      <c r="C61" s="60">
        <v>10489.66</v>
      </c>
      <c r="D61" s="59">
        <v>498</v>
      </c>
      <c r="E61" s="56">
        <v>5</v>
      </c>
      <c r="F61" s="60">
        <v>35685621.329999998</v>
      </c>
    </row>
    <row r="62" spans="1:6" ht="20.25" x14ac:dyDescent="0.3">
      <c r="A62" s="62">
        <v>51</v>
      </c>
      <c r="B62" s="57" t="s">
        <v>17262</v>
      </c>
      <c r="C62" s="60">
        <v>2259.94</v>
      </c>
      <c r="D62" s="59">
        <v>115</v>
      </c>
      <c r="E62" s="56">
        <v>3</v>
      </c>
      <c r="F62" s="60">
        <v>1487107.2199999997</v>
      </c>
    </row>
    <row r="63" spans="1:6" ht="20.25" x14ac:dyDescent="0.3">
      <c r="A63" s="62">
        <v>52</v>
      </c>
      <c r="B63" s="57" t="s">
        <v>17267</v>
      </c>
      <c r="C63" s="60">
        <v>10815.19</v>
      </c>
      <c r="D63" s="59">
        <v>453</v>
      </c>
      <c r="E63" s="56">
        <v>4</v>
      </c>
      <c r="F63" s="60">
        <v>20158257.439999998</v>
      </c>
    </row>
    <row r="64" spans="1:6" ht="20.25" x14ac:dyDescent="0.3">
      <c r="A64" s="62">
        <v>53</v>
      </c>
      <c r="B64" s="57" t="s">
        <v>17289</v>
      </c>
      <c r="C64" s="60">
        <v>1421.2</v>
      </c>
      <c r="D64" s="59">
        <v>47</v>
      </c>
      <c r="E64" s="56">
        <v>1</v>
      </c>
      <c r="F64" s="60">
        <v>8800830.6999999993</v>
      </c>
    </row>
    <row r="65" spans="1:6" ht="20.25" x14ac:dyDescent="0.3">
      <c r="A65" s="62">
        <v>54</v>
      </c>
      <c r="B65" s="57" t="s">
        <v>17268</v>
      </c>
      <c r="C65" s="60">
        <v>8802.18</v>
      </c>
      <c r="D65" s="59">
        <v>291</v>
      </c>
      <c r="E65" s="56">
        <v>5</v>
      </c>
      <c r="F65" s="60">
        <v>34494538.579999998</v>
      </c>
    </row>
    <row r="66" spans="1:6" ht="20.25" x14ac:dyDescent="0.3">
      <c r="A66" s="62">
        <v>55</v>
      </c>
      <c r="B66" s="57" t="s">
        <v>17237</v>
      </c>
      <c r="C66" s="60">
        <v>4666.6000000000004</v>
      </c>
      <c r="D66" s="59">
        <v>131</v>
      </c>
      <c r="E66" s="56">
        <v>1</v>
      </c>
      <c r="F66" s="60">
        <v>8578192.4800000004</v>
      </c>
    </row>
    <row r="67" spans="1:6" ht="20.25" x14ac:dyDescent="0.3">
      <c r="A67" s="62">
        <v>56</v>
      </c>
      <c r="B67" s="57" t="s">
        <v>17271</v>
      </c>
      <c r="C67" s="60">
        <v>1918.63</v>
      </c>
      <c r="D67" s="59">
        <v>31</v>
      </c>
      <c r="E67" s="56">
        <v>1</v>
      </c>
      <c r="F67" s="60">
        <v>10731103.199999999</v>
      </c>
    </row>
    <row r="68" spans="1:6" ht="20.25" x14ac:dyDescent="0.3">
      <c r="A68" s="62">
        <v>57</v>
      </c>
      <c r="B68" s="57" t="s">
        <v>17272</v>
      </c>
      <c r="C68" s="60">
        <v>2158.5</v>
      </c>
      <c r="D68" s="59">
        <v>92</v>
      </c>
      <c r="E68" s="56">
        <v>4</v>
      </c>
      <c r="F68" s="60">
        <v>14368337.560000002</v>
      </c>
    </row>
    <row r="69" spans="1:6" ht="20.25" x14ac:dyDescent="0.3">
      <c r="A69" s="62">
        <v>58</v>
      </c>
      <c r="B69" s="57" t="s">
        <v>17290</v>
      </c>
      <c r="C69" s="60">
        <v>659.7</v>
      </c>
      <c r="D69" s="59">
        <v>25</v>
      </c>
      <c r="E69" s="56">
        <v>1</v>
      </c>
      <c r="F69" s="60">
        <v>4551133.62</v>
      </c>
    </row>
    <row r="70" spans="1:6" ht="20.25" x14ac:dyDescent="0.3">
      <c r="A70" s="62">
        <v>59</v>
      </c>
      <c r="B70" s="57" t="s">
        <v>17291</v>
      </c>
      <c r="C70" s="60">
        <v>2784.4399999999996</v>
      </c>
      <c r="D70" s="59">
        <v>154</v>
      </c>
      <c r="E70" s="56">
        <v>5</v>
      </c>
      <c r="F70" s="60">
        <v>5328647.6399999997</v>
      </c>
    </row>
    <row r="71" spans="1:6" ht="20.25" x14ac:dyDescent="0.3">
      <c r="A71" s="62">
        <v>60</v>
      </c>
      <c r="B71" s="57" t="s">
        <v>17292</v>
      </c>
      <c r="C71" s="60">
        <v>1199.9000000000001</v>
      </c>
      <c r="D71" s="59">
        <v>41</v>
      </c>
      <c r="E71" s="56">
        <v>1</v>
      </c>
      <c r="F71" s="60">
        <v>5334706.4300000006</v>
      </c>
    </row>
    <row r="72" spans="1:6" ht="20.25" x14ac:dyDescent="0.3">
      <c r="A72" s="62">
        <v>61</v>
      </c>
      <c r="B72" s="57" t="s">
        <v>17293</v>
      </c>
      <c r="C72" s="60">
        <v>4989.7</v>
      </c>
      <c r="D72" s="59">
        <v>176</v>
      </c>
      <c r="E72" s="56">
        <v>2</v>
      </c>
      <c r="F72" s="60">
        <v>17376189.66</v>
      </c>
    </row>
    <row r="73" spans="1:6" ht="20.25" x14ac:dyDescent="0.3">
      <c r="A73" s="62">
        <v>62</v>
      </c>
      <c r="B73" s="57" t="s">
        <v>17377</v>
      </c>
      <c r="C73" s="60">
        <v>212.1</v>
      </c>
      <c r="D73" s="59">
        <v>7</v>
      </c>
      <c r="E73" s="56">
        <v>1</v>
      </c>
      <c r="F73" s="60">
        <v>496575.67</v>
      </c>
    </row>
    <row r="74" spans="1:6" ht="20.25" x14ac:dyDescent="0.3">
      <c r="A74" s="57" t="s">
        <v>17205</v>
      </c>
      <c r="B74" s="57"/>
      <c r="C74" s="60">
        <f>SUM(C75:C126)</f>
        <v>333340.93</v>
      </c>
      <c r="D74" s="59">
        <f>SUM(D75:D126)</f>
        <v>12479</v>
      </c>
      <c r="E74" s="63">
        <f>SUM(E75:E126)</f>
        <v>183</v>
      </c>
      <c r="F74" s="60">
        <f>SUM(F75:F126)</f>
        <v>1039587416.5899998</v>
      </c>
    </row>
    <row r="75" spans="1:6" ht="20.25" x14ac:dyDescent="0.3">
      <c r="A75" s="62">
        <v>1</v>
      </c>
      <c r="B75" s="57" t="s">
        <v>17229</v>
      </c>
      <c r="C75" s="60">
        <v>115241.87000000001</v>
      </c>
      <c r="D75" s="59">
        <v>4771</v>
      </c>
      <c r="E75" s="56">
        <v>43</v>
      </c>
      <c r="F75" s="60">
        <v>250558681.49000001</v>
      </c>
    </row>
    <row r="76" spans="1:6" ht="20.25" x14ac:dyDescent="0.3">
      <c r="A76" s="62">
        <v>2</v>
      </c>
      <c r="B76" s="57" t="s">
        <v>17230</v>
      </c>
      <c r="C76" s="60">
        <v>7628.4</v>
      </c>
      <c r="D76" s="59">
        <v>353</v>
      </c>
      <c r="E76" s="56">
        <v>8</v>
      </c>
      <c r="F76" s="60">
        <v>51720852.999999993</v>
      </c>
    </row>
    <row r="77" spans="1:6" ht="20.25" x14ac:dyDescent="0.3">
      <c r="A77" s="62">
        <v>3</v>
      </c>
      <c r="B77" s="57" t="s">
        <v>17231</v>
      </c>
      <c r="C77" s="60">
        <v>17655.439999999999</v>
      </c>
      <c r="D77" s="59">
        <v>641</v>
      </c>
      <c r="E77" s="56">
        <v>22</v>
      </c>
      <c r="F77" s="60">
        <v>92804143.320000008</v>
      </c>
    </row>
    <row r="78" spans="1:6" ht="20.25" x14ac:dyDescent="0.3">
      <c r="A78" s="62">
        <v>4</v>
      </c>
      <c r="B78" s="57" t="s">
        <v>17232</v>
      </c>
      <c r="C78" s="60">
        <v>19523.48</v>
      </c>
      <c r="D78" s="59">
        <v>549</v>
      </c>
      <c r="E78" s="56">
        <v>10</v>
      </c>
      <c r="F78" s="60">
        <v>68139941.349999994</v>
      </c>
    </row>
    <row r="79" spans="1:6" ht="20.25" x14ac:dyDescent="0.3">
      <c r="A79" s="62">
        <v>5</v>
      </c>
      <c r="B79" s="57" t="s">
        <v>17233</v>
      </c>
      <c r="C79" s="60">
        <v>36039.199999999997</v>
      </c>
      <c r="D79" s="59">
        <v>1252</v>
      </c>
      <c r="E79" s="56">
        <v>12</v>
      </c>
      <c r="F79" s="60">
        <v>85592652.090000004</v>
      </c>
    </row>
    <row r="80" spans="1:6" ht="20.25" x14ac:dyDescent="0.3">
      <c r="A80" s="62">
        <v>6</v>
      </c>
      <c r="B80" s="57" t="s">
        <v>17234</v>
      </c>
      <c r="C80" s="60">
        <v>7957.4</v>
      </c>
      <c r="D80" s="59">
        <v>217</v>
      </c>
      <c r="E80" s="56">
        <v>3</v>
      </c>
      <c r="F80" s="60">
        <v>14682262.560000001</v>
      </c>
    </row>
    <row r="81" spans="1:6" ht="20.25" x14ac:dyDescent="0.3">
      <c r="A81" s="62">
        <v>7</v>
      </c>
      <c r="B81" s="57" t="s">
        <v>17235</v>
      </c>
      <c r="C81" s="60">
        <v>4302</v>
      </c>
      <c r="D81" s="59">
        <v>167</v>
      </c>
      <c r="E81" s="56">
        <v>2</v>
      </c>
      <c r="F81" s="60">
        <v>17109331.199999999</v>
      </c>
    </row>
    <row r="82" spans="1:6" ht="20.25" x14ac:dyDescent="0.3">
      <c r="A82" s="62">
        <v>8</v>
      </c>
      <c r="B82" s="57" t="s">
        <v>17236</v>
      </c>
      <c r="C82" s="60">
        <v>5228.93</v>
      </c>
      <c r="D82" s="59">
        <v>134</v>
      </c>
      <c r="E82" s="56">
        <v>2</v>
      </c>
      <c r="F82" s="60">
        <v>15108214.489999998</v>
      </c>
    </row>
    <row r="83" spans="1:6" ht="20.25" x14ac:dyDescent="0.3">
      <c r="A83" s="62">
        <v>9</v>
      </c>
      <c r="B83" s="57" t="s">
        <v>17238</v>
      </c>
      <c r="C83" s="60">
        <v>10229.500000000002</v>
      </c>
      <c r="D83" s="59">
        <v>327</v>
      </c>
      <c r="E83" s="56">
        <v>8</v>
      </c>
      <c r="F83" s="60">
        <v>40448210.159999996</v>
      </c>
    </row>
    <row r="84" spans="1:6" ht="20.25" x14ac:dyDescent="0.3">
      <c r="A84" s="62">
        <v>10</v>
      </c>
      <c r="B84" s="57" t="s">
        <v>17276</v>
      </c>
      <c r="C84" s="60">
        <v>380.9</v>
      </c>
      <c r="D84" s="59">
        <v>9</v>
      </c>
      <c r="E84" s="56">
        <v>1</v>
      </c>
      <c r="F84" s="60">
        <v>508994.24</v>
      </c>
    </row>
    <row r="85" spans="1:6" ht="20.25" x14ac:dyDescent="0.3">
      <c r="A85" s="62">
        <v>11</v>
      </c>
      <c r="B85" s="57" t="s">
        <v>17240</v>
      </c>
      <c r="C85" s="60">
        <v>749.2</v>
      </c>
      <c r="D85" s="59">
        <v>28</v>
      </c>
      <c r="E85" s="56">
        <v>1</v>
      </c>
      <c r="F85" s="60">
        <v>4458520</v>
      </c>
    </row>
    <row r="86" spans="1:6" ht="20.25" x14ac:dyDescent="0.3">
      <c r="A86" s="62">
        <v>12</v>
      </c>
      <c r="B86" s="57" t="s">
        <v>17241</v>
      </c>
      <c r="C86" s="60">
        <v>975.1</v>
      </c>
      <c r="D86" s="59">
        <v>42</v>
      </c>
      <c r="E86" s="56">
        <v>1</v>
      </c>
      <c r="F86" s="60">
        <v>1024284.04</v>
      </c>
    </row>
    <row r="87" spans="1:6" ht="20.25" x14ac:dyDescent="0.3">
      <c r="A87" s="62">
        <v>13</v>
      </c>
      <c r="B87" s="57" t="s">
        <v>17242</v>
      </c>
      <c r="C87" s="60">
        <v>752.1</v>
      </c>
      <c r="D87" s="59">
        <v>28</v>
      </c>
      <c r="E87" s="56">
        <v>1</v>
      </c>
      <c r="F87" s="60">
        <v>5308128</v>
      </c>
    </row>
    <row r="88" spans="1:6" ht="20.25" x14ac:dyDescent="0.3">
      <c r="A88" s="62">
        <v>14</v>
      </c>
      <c r="B88" s="57" t="s">
        <v>17277</v>
      </c>
      <c r="C88" s="60">
        <v>917.2</v>
      </c>
      <c r="D88" s="59">
        <v>35</v>
      </c>
      <c r="E88" s="56">
        <v>1</v>
      </c>
      <c r="F88" s="60">
        <v>7532677</v>
      </c>
    </row>
    <row r="89" spans="1:6" ht="20.25" x14ac:dyDescent="0.3">
      <c r="A89" s="62">
        <v>15</v>
      </c>
      <c r="B89" s="57" t="s">
        <v>17239</v>
      </c>
      <c r="C89" s="60">
        <v>4789.7</v>
      </c>
      <c r="D89" s="59">
        <v>163</v>
      </c>
      <c r="E89" s="56">
        <v>1</v>
      </c>
      <c r="F89" s="60">
        <v>7134922.25</v>
      </c>
    </row>
    <row r="90" spans="1:6" ht="20.25" x14ac:dyDescent="0.3">
      <c r="A90" s="62">
        <v>16</v>
      </c>
      <c r="B90" s="57" t="s">
        <v>17243</v>
      </c>
      <c r="C90" s="60">
        <v>8371.6600000000017</v>
      </c>
      <c r="D90" s="59">
        <v>241</v>
      </c>
      <c r="E90" s="56">
        <v>5</v>
      </c>
      <c r="F90" s="60">
        <v>46844042.669999994</v>
      </c>
    </row>
    <row r="91" spans="1:6" ht="20.25" x14ac:dyDescent="0.3">
      <c r="A91" s="62">
        <v>17</v>
      </c>
      <c r="B91" s="57" t="s">
        <v>17278</v>
      </c>
      <c r="C91" s="60">
        <v>775.8</v>
      </c>
      <c r="D91" s="59">
        <v>39</v>
      </c>
      <c r="E91" s="56">
        <v>1</v>
      </c>
      <c r="F91" s="60">
        <v>6193827.0800000001</v>
      </c>
    </row>
    <row r="92" spans="1:6" ht="20.25" x14ac:dyDescent="0.3">
      <c r="A92" s="62">
        <v>18</v>
      </c>
      <c r="B92" s="57" t="s">
        <v>17279</v>
      </c>
      <c r="C92" s="60">
        <v>350</v>
      </c>
      <c r="D92" s="59">
        <v>7</v>
      </c>
      <c r="E92" s="56">
        <v>1</v>
      </c>
      <c r="F92" s="60">
        <v>2190656</v>
      </c>
    </row>
    <row r="93" spans="1:6" ht="20.25" x14ac:dyDescent="0.3">
      <c r="A93" s="62">
        <v>19</v>
      </c>
      <c r="B93" s="57" t="s">
        <v>17280</v>
      </c>
      <c r="C93" s="60">
        <v>931.7</v>
      </c>
      <c r="D93" s="59">
        <v>34</v>
      </c>
      <c r="E93" s="56">
        <v>1</v>
      </c>
      <c r="F93" s="60">
        <v>6947375.5</v>
      </c>
    </row>
    <row r="94" spans="1:6" ht="20.25" x14ac:dyDescent="0.3">
      <c r="A94" s="62">
        <v>20</v>
      </c>
      <c r="B94" s="57" t="s">
        <v>17462</v>
      </c>
      <c r="C94" s="60">
        <v>806</v>
      </c>
      <c r="D94" s="59">
        <v>42</v>
      </c>
      <c r="E94" s="56">
        <v>1</v>
      </c>
      <c r="F94" s="60">
        <v>6160030</v>
      </c>
    </row>
    <row r="95" spans="1:6" ht="20.25" x14ac:dyDescent="0.3">
      <c r="A95" s="62">
        <v>21</v>
      </c>
      <c r="B95" s="57" t="s">
        <v>17249</v>
      </c>
      <c r="C95" s="60">
        <v>6643.84</v>
      </c>
      <c r="D95" s="59">
        <v>218</v>
      </c>
      <c r="E95" s="56">
        <v>5</v>
      </c>
      <c r="F95" s="60">
        <v>30502927.5</v>
      </c>
    </row>
    <row r="96" spans="1:6" ht="20.25" x14ac:dyDescent="0.3">
      <c r="A96" s="62">
        <v>22</v>
      </c>
      <c r="B96" s="57" t="s">
        <v>17281</v>
      </c>
      <c r="C96" s="60">
        <v>409.7</v>
      </c>
      <c r="D96" s="59">
        <v>20</v>
      </c>
      <c r="E96" s="56">
        <v>1</v>
      </c>
      <c r="F96" s="60">
        <v>4246200</v>
      </c>
    </row>
    <row r="97" spans="1:6" ht="20.25" x14ac:dyDescent="0.3">
      <c r="A97" s="62">
        <v>23</v>
      </c>
      <c r="B97" s="57" t="s">
        <v>17282</v>
      </c>
      <c r="C97" s="60">
        <v>503</v>
      </c>
      <c r="D97" s="59">
        <v>19</v>
      </c>
      <c r="E97" s="56">
        <v>1</v>
      </c>
      <c r="F97" s="60">
        <v>4996380.8</v>
      </c>
    </row>
    <row r="98" spans="1:6" ht="20.25" x14ac:dyDescent="0.3">
      <c r="A98" s="62">
        <v>24</v>
      </c>
      <c r="B98" s="57" t="s">
        <v>17283</v>
      </c>
      <c r="C98" s="60">
        <v>1129.7</v>
      </c>
      <c r="D98" s="59">
        <v>83</v>
      </c>
      <c r="E98" s="56">
        <v>2</v>
      </c>
      <c r="F98" s="60">
        <v>7113696.0700000003</v>
      </c>
    </row>
    <row r="99" spans="1:6" ht="20.25" x14ac:dyDescent="0.3">
      <c r="A99" s="62">
        <v>25</v>
      </c>
      <c r="B99" s="57" t="s">
        <v>17251</v>
      </c>
      <c r="C99" s="60">
        <v>3613.5</v>
      </c>
      <c r="D99" s="59">
        <v>125</v>
      </c>
      <c r="E99" s="56">
        <v>1</v>
      </c>
      <c r="F99" s="60">
        <v>7075818.8799999999</v>
      </c>
    </row>
    <row r="100" spans="1:6" ht="20.25" x14ac:dyDescent="0.3">
      <c r="A100" s="62">
        <v>26</v>
      </c>
      <c r="B100" s="57" t="s">
        <v>17284</v>
      </c>
      <c r="C100" s="60">
        <v>314</v>
      </c>
      <c r="D100" s="59">
        <v>16</v>
      </c>
      <c r="E100" s="56">
        <v>1</v>
      </c>
      <c r="F100" s="60">
        <v>2199081.6</v>
      </c>
    </row>
    <row r="101" spans="1:6" ht="20.25" x14ac:dyDescent="0.3">
      <c r="A101" s="62">
        <v>27</v>
      </c>
      <c r="B101" s="57" t="s">
        <v>17373</v>
      </c>
      <c r="C101" s="60">
        <v>3931.9</v>
      </c>
      <c r="D101" s="59">
        <v>195</v>
      </c>
      <c r="E101" s="56">
        <v>1</v>
      </c>
      <c r="F101" s="60">
        <v>8671571.1799999997</v>
      </c>
    </row>
    <row r="102" spans="1:6" ht="20.25" x14ac:dyDescent="0.3">
      <c r="A102" s="62">
        <v>28</v>
      </c>
      <c r="B102" s="57" t="s">
        <v>17285</v>
      </c>
      <c r="C102" s="60">
        <v>3500.7</v>
      </c>
      <c r="D102" s="59">
        <v>149</v>
      </c>
      <c r="E102" s="56">
        <v>4</v>
      </c>
      <c r="F102" s="60">
        <v>27862155.84</v>
      </c>
    </row>
    <row r="103" spans="1:6" ht="20.25" x14ac:dyDescent="0.3">
      <c r="A103" s="62">
        <v>29</v>
      </c>
      <c r="B103" s="57" t="s">
        <v>17253</v>
      </c>
      <c r="C103" s="60">
        <v>1137.98</v>
      </c>
      <c r="D103" s="59">
        <v>36</v>
      </c>
      <c r="E103" s="56">
        <v>2</v>
      </c>
      <c r="F103" s="60">
        <v>6240219.6099999994</v>
      </c>
    </row>
    <row r="104" spans="1:6" ht="20.25" x14ac:dyDescent="0.3">
      <c r="A104" s="62">
        <v>30</v>
      </c>
      <c r="B104" s="57" t="s">
        <v>17286</v>
      </c>
      <c r="C104" s="60">
        <v>875.2</v>
      </c>
      <c r="D104" s="59">
        <v>30</v>
      </c>
      <c r="E104" s="56">
        <v>1</v>
      </c>
      <c r="F104" s="60">
        <v>2973945.68</v>
      </c>
    </row>
    <row r="105" spans="1:6" ht="20.25" x14ac:dyDescent="0.3">
      <c r="A105" s="62">
        <v>31</v>
      </c>
      <c r="B105" s="57" t="s">
        <v>17254</v>
      </c>
      <c r="C105" s="60">
        <v>1051.5</v>
      </c>
      <c r="D105" s="59">
        <v>53</v>
      </c>
      <c r="E105" s="56">
        <v>1</v>
      </c>
      <c r="F105" s="60">
        <v>7222802.4000000004</v>
      </c>
    </row>
    <row r="106" spans="1:6" ht="20.25" x14ac:dyDescent="0.3">
      <c r="A106" s="62">
        <v>32</v>
      </c>
      <c r="B106" s="57" t="s">
        <v>17255</v>
      </c>
      <c r="C106" s="60">
        <v>777.3</v>
      </c>
      <c r="D106" s="59">
        <v>35</v>
      </c>
      <c r="E106" s="56">
        <v>1</v>
      </c>
      <c r="F106" s="60">
        <v>5266000</v>
      </c>
    </row>
    <row r="107" spans="1:6" ht="20.25" x14ac:dyDescent="0.3">
      <c r="A107" s="62">
        <v>33</v>
      </c>
      <c r="B107" s="57" t="s">
        <v>17259</v>
      </c>
      <c r="C107" s="60">
        <v>13037.94</v>
      </c>
      <c r="D107" s="59">
        <v>357</v>
      </c>
      <c r="E107" s="56">
        <v>2</v>
      </c>
      <c r="F107" s="60">
        <v>15262158.01</v>
      </c>
    </row>
    <row r="108" spans="1:6" ht="20.25" x14ac:dyDescent="0.3">
      <c r="A108" s="62">
        <v>34</v>
      </c>
      <c r="B108" s="57" t="s">
        <v>17256</v>
      </c>
      <c r="C108" s="60">
        <v>6301.9</v>
      </c>
      <c r="D108" s="59">
        <v>241</v>
      </c>
      <c r="E108" s="56">
        <v>2</v>
      </c>
      <c r="F108" s="60">
        <v>18347586.559999999</v>
      </c>
    </row>
    <row r="109" spans="1:6" ht="20.25" x14ac:dyDescent="0.3">
      <c r="A109" s="62">
        <v>35</v>
      </c>
      <c r="B109" s="57" t="s">
        <v>17257</v>
      </c>
      <c r="C109" s="60">
        <v>5897.21</v>
      </c>
      <c r="D109" s="59">
        <v>221</v>
      </c>
      <c r="E109" s="56">
        <v>1</v>
      </c>
      <c r="F109" s="60">
        <v>12189315.52</v>
      </c>
    </row>
    <row r="110" spans="1:6" ht="20.25" x14ac:dyDescent="0.3">
      <c r="A110" s="62">
        <v>36</v>
      </c>
      <c r="B110" s="57" t="s">
        <v>17258</v>
      </c>
      <c r="C110" s="60">
        <v>8782.32</v>
      </c>
      <c r="D110" s="59">
        <v>234</v>
      </c>
      <c r="E110" s="56">
        <v>2</v>
      </c>
      <c r="F110" s="60">
        <v>23953980.800000001</v>
      </c>
    </row>
    <row r="111" spans="1:6" ht="20.25" x14ac:dyDescent="0.3">
      <c r="A111" s="62">
        <v>37</v>
      </c>
      <c r="B111" s="57" t="s">
        <v>17287</v>
      </c>
      <c r="C111" s="60">
        <v>974.7</v>
      </c>
      <c r="D111" s="59">
        <v>35</v>
      </c>
      <c r="E111" s="56">
        <v>1</v>
      </c>
      <c r="F111" s="60">
        <v>9232207</v>
      </c>
    </row>
    <row r="112" spans="1:6" ht="20.25" x14ac:dyDescent="0.3">
      <c r="A112" s="62">
        <v>38</v>
      </c>
      <c r="B112" s="57" t="s">
        <v>17262</v>
      </c>
      <c r="C112" s="60">
        <v>7018.04</v>
      </c>
      <c r="D112" s="59">
        <v>394</v>
      </c>
      <c r="E112" s="56">
        <v>9</v>
      </c>
      <c r="F112" s="60">
        <v>10072790.769999998</v>
      </c>
    </row>
    <row r="113" spans="1:6" ht="20.25" x14ac:dyDescent="0.3">
      <c r="A113" s="62">
        <v>39</v>
      </c>
      <c r="B113" s="57" t="s">
        <v>17288</v>
      </c>
      <c r="C113" s="60">
        <v>378.6</v>
      </c>
      <c r="D113" s="59">
        <v>16</v>
      </c>
      <c r="E113" s="56">
        <v>1</v>
      </c>
      <c r="F113" s="60">
        <v>6420307.1999999993</v>
      </c>
    </row>
    <row r="114" spans="1:6" ht="20.25" x14ac:dyDescent="0.3">
      <c r="A114" s="62">
        <v>40</v>
      </c>
      <c r="B114" s="57" t="s">
        <v>17289</v>
      </c>
      <c r="C114" s="60">
        <v>492.1</v>
      </c>
      <c r="D114" s="59">
        <v>31</v>
      </c>
      <c r="E114" s="56">
        <v>1</v>
      </c>
      <c r="F114" s="60">
        <v>5720982.3999999994</v>
      </c>
    </row>
    <row r="115" spans="1:6" ht="20.25" x14ac:dyDescent="0.3">
      <c r="A115" s="62">
        <v>41</v>
      </c>
      <c r="B115" s="57" t="s">
        <v>17265</v>
      </c>
      <c r="C115" s="60">
        <v>340</v>
      </c>
      <c r="D115" s="59">
        <v>18</v>
      </c>
      <c r="E115" s="56">
        <v>1</v>
      </c>
      <c r="F115" s="60">
        <v>3090510.08</v>
      </c>
    </row>
    <row r="116" spans="1:6" ht="20.25" x14ac:dyDescent="0.3">
      <c r="A116" s="62">
        <v>42</v>
      </c>
      <c r="B116" s="57" t="s">
        <v>17266</v>
      </c>
      <c r="C116" s="60">
        <v>5599.26</v>
      </c>
      <c r="D116" s="59">
        <v>177</v>
      </c>
      <c r="E116" s="56">
        <v>3</v>
      </c>
      <c r="F116" s="60">
        <v>15296017.029999999</v>
      </c>
    </row>
    <row r="117" spans="1:6" ht="20.25" x14ac:dyDescent="0.3">
      <c r="A117" s="62">
        <v>43</v>
      </c>
      <c r="B117" s="57" t="s">
        <v>17267</v>
      </c>
      <c r="C117" s="60">
        <v>6017.86</v>
      </c>
      <c r="D117" s="59">
        <v>255</v>
      </c>
      <c r="E117" s="56">
        <v>2</v>
      </c>
      <c r="F117" s="60">
        <v>16195763.15</v>
      </c>
    </row>
    <row r="118" spans="1:6" ht="20.25" x14ac:dyDescent="0.3">
      <c r="A118" s="62">
        <v>44</v>
      </c>
      <c r="B118" s="57" t="s">
        <v>17268</v>
      </c>
      <c r="C118" s="60">
        <v>1012.5</v>
      </c>
      <c r="D118" s="59">
        <v>27</v>
      </c>
      <c r="E118" s="56">
        <v>2</v>
      </c>
      <c r="F118" s="60">
        <v>7510261.4400000004</v>
      </c>
    </row>
    <row r="119" spans="1:6" ht="20.25" x14ac:dyDescent="0.3">
      <c r="A119" s="62">
        <v>45</v>
      </c>
      <c r="B119" s="57" t="s">
        <v>17237</v>
      </c>
      <c r="C119" s="60">
        <v>627.79999999999995</v>
      </c>
      <c r="D119" s="59">
        <v>14</v>
      </c>
      <c r="E119" s="56">
        <v>1</v>
      </c>
      <c r="F119" s="60">
        <v>4654454.3999999994</v>
      </c>
    </row>
    <row r="120" spans="1:6" ht="20.25" x14ac:dyDescent="0.3">
      <c r="A120" s="62">
        <v>46</v>
      </c>
      <c r="B120" s="57" t="s">
        <v>17269</v>
      </c>
      <c r="C120" s="60">
        <v>722.7</v>
      </c>
      <c r="D120" s="59">
        <v>38</v>
      </c>
      <c r="E120" s="56">
        <v>1</v>
      </c>
      <c r="F120" s="60">
        <v>6464520</v>
      </c>
    </row>
    <row r="121" spans="1:6" ht="20.25" x14ac:dyDescent="0.3">
      <c r="A121" s="62">
        <v>47</v>
      </c>
      <c r="B121" s="57" t="s">
        <v>17271</v>
      </c>
      <c r="C121" s="60">
        <v>879.5</v>
      </c>
      <c r="D121" s="59">
        <v>30</v>
      </c>
      <c r="E121" s="56">
        <v>1</v>
      </c>
      <c r="F121" s="60">
        <v>5602584</v>
      </c>
    </row>
    <row r="122" spans="1:6" ht="20.25" x14ac:dyDescent="0.3">
      <c r="A122" s="62">
        <v>48</v>
      </c>
      <c r="B122" s="57" t="s">
        <v>17290</v>
      </c>
      <c r="C122" s="60">
        <v>886.6</v>
      </c>
      <c r="D122" s="59">
        <v>34</v>
      </c>
      <c r="E122" s="56">
        <v>1</v>
      </c>
      <c r="F122" s="60">
        <v>4641914.7</v>
      </c>
    </row>
    <row r="123" spans="1:6" ht="20.25" x14ac:dyDescent="0.3">
      <c r="A123" s="62">
        <v>49</v>
      </c>
      <c r="B123" s="57" t="s">
        <v>17291</v>
      </c>
      <c r="C123" s="60">
        <v>848.5</v>
      </c>
      <c r="D123" s="59">
        <v>48</v>
      </c>
      <c r="E123" s="56">
        <v>1</v>
      </c>
      <c r="F123" s="60">
        <v>5080000</v>
      </c>
    </row>
    <row r="124" spans="1:6" ht="20.25" x14ac:dyDescent="0.3">
      <c r="A124" s="62">
        <v>50</v>
      </c>
      <c r="B124" s="57" t="s">
        <v>17292</v>
      </c>
      <c r="C124" s="60">
        <v>780.6</v>
      </c>
      <c r="D124" s="59">
        <v>37</v>
      </c>
      <c r="E124" s="56">
        <v>1</v>
      </c>
      <c r="F124" s="60">
        <v>5416381.5199999996</v>
      </c>
    </row>
    <row r="125" spans="1:6" ht="20.25" x14ac:dyDescent="0.3">
      <c r="A125" s="62">
        <v>51</v>
      </c>
      <c r="B125" s="57" t="s">
        <v>17293</v>
      </c>
      <c r="C125" s="60">
        <v>3900.4</v>
      </c>
      <c r="D125" s="59">
        <v>147</v>
      </c>
      <c r="E125" s="56">
        <v>2</v>
      </c>
      <c r="F125" s="60">
        <v>13673874.810000001</v>
      </c>
    </row>
    <row r="126" spans="1:6" ht="20.25" x14ac:dyDescent="0.3">
      <c r="A126" s="62">
        <v>52</v>
      </c>
      <c r="B126" s="57" t="s">
        <v>17275</v>
      </c>
      <c r="C126" s="60">
        <v>1348.5</v>
      </c>
      <c r="D126" s="59">
        <v>67</v>
      </c>
      <c r="E126" s="56">
        <v>2</v>
      </c>
      <c r="F126" s="60">
        <v>5923261.2000000002</v>
      </c>
    </row>
    <row r="127" spans="1:6" ht="20.25" x14ac:dyDescent="0.3">
      <c r="A127" s="57" t="s">
        <v>17206</v>
      </c>
      <c r="B127" s="57"/>
      <c r="C127" s="60">
        <f>SUM(C128:C173)</f>
        <v>309395.95999999996</v>
      </c>
      <c r="D127" s="59">
        <f>SUM(D128:D173)</f>
        <v>10787</v>
      </c>
      <c r="E127" s="61">
        <f>SUM(E128:E173)</f>
        <v>128</v>
      </c>
      <c r="F127" s="60">
        <f>SUM(F128:F173)</f>
        <v>811943600.29999995</v>
      </c>
    </row>
    <row r="128" spans="1:6" ht="20.25" x14ac:dyDescent="0.3">
      <c r="A128" s="62">
        <v>1</v>
      </c>
      <c r="B128" s="57" t="s">
        <v>17229</v>
      </c>
      <c r="C128" s="60">
        <v>82841</v>
      </c>
      <c r="D128" s="59">
        <v>3133</v>
      </c>
      <c r="E128" s="56">
        <v>36</v>
      </c>
      <c r="F128" s="60">
        <v>213625283.15999997</v>
      </c>
    </row>
    <row r="129" spans="1:6" ht="20.25" x14ac:dyDescent="0.3">
      <c r="A129" s="62">
        <v>2</v>
      </c>
      <c r="B129" s="57" t="s">
        <v>17230</v>
      </c>
      <c r="C129" s="60">
        <v>5676.8</v>
      </c>
      <c r="D129" s="59">
        <v>184</v>
      </c>
      <c r="E129" s="56">
        <v>4</v>
      </c>
      <c r="F129" s="60">
        <v>33197038.509999994</v>
      </c>
    </row>
    <row r="130" spans="1:6" ht="20.25" x14ac:dyDescent="0.3">
      <c r="A130" s="62">
        <v>3</v>
      </c>
      <c r="B130" s="57" t="s">
        <v>17231</v>
      </c>
      <c r="C130" s="60">
        <v>73696.67</v>
      </c>
      <c r="D130" s="59">
        <v>2328</v>
      </c>
      <c r="E130" s="56">
        <v>8</v>
      </c>
      <c r="F130" s="60">
        <v>77095279.090000004</v>
      </c>
    </row>
    <row r="131" spans="1:6" ht="20.25" x14ac:dyDescent="0.3">
      <c r="A131" s="62">
        <v>4</v>
      </c>
      <c r="B131" s="57" t="s">
        <v>17232</v>
      </c>
      <c r="C131" s="60">
        <v>24789.8</v>
      </c>
      <c r="D131" s="59">
        <v>702</v>
      </c>
      <c r="E131" s="56">
        <v>9</v>
      </c>
      <c r="F131" s="60">
        <v>61634819.170000002</v>
      </c>
    </row>
    <row r="132" spans="1:6" ht="20.25" x14ac:dyDescent="0.3">
      <c r="A132" s="62">
        <v>5</v>
      </c>
      <c r="B132" s="57" t="s">
        <v>17233</v>
      </c>
      <c r="C132" s="60">
        <v>21754.479999999996</v>
      </c>
      <c r="D132" s="59">
        <v>553</v>
      </c>
      <c r="E132" s="56">
        <v>7</v>
      </c>
      <c r="F132" s="60">
        <v>56471101.200000003</v>
      </c>
    </row>
    <row r="133" spans="1:6" ht="20.25" x14ac:dyDescent="0.3">
      <c r="A133" s="62">
        <v>6</v>
      </c>
      <c r="B133" s="57" t="s">
        <v>17234</v>
      </c>
      <c r="C133" s="60">
        <v>12900.900000000001</v>
      </c>
      <c r="D133" s="59">
        <v>373</v>
      </c>
      <c r="E133" s="56">
        <v>2</v>
      </c>
      <c r="F133" s="60">
        <v>17708184.119999997</v>
      </c>
    </row>
    <row r="134" spans="1:6" ht="20.25" x14ac:dyDescent="0.3">
      <c r="A134" s="62">
        <v>7</v>
      </c>
      <c r="B134" s="57" t="s">
        <v>17235</v>
      </c>
      <c r="C134" s="60">
        <v>3997.5</v>
      </c>
      <c r="D134" s="59">
        <v>130</v>
      </c>
      <c r="E134" s="56">
        <v>2</v>
      </c>
      <c r="F134" s="60">
        <v>17034035.52</v>
      </c>
    </row>
    <row r="135" spans="1:6" ht="20.25" x14ac:dyDescent="0.3">
      <c r="A135" s="62">
        <v>8</v>
      </c>
      <c r="B135" s="57" t="s">
        <v>17236</v>
      </c>
      <c r="C135" s="60">
        <v>5634.57</v>
      </c>
      <c r="D135" s="59">
        <v>155</v>
      </c>
      <c r="E135" s="56">
        <v>3</v>
      </c>
      <c r="F135" s="60">
        <v>16380603.180000002</v>
      </c>
    </row>
    <row r="136" spans="1:6" ht="20.25" x14ac:dyDescent="0.3">
      <c r="A136" s="62">
        <v>9</v>
      </c>
      <c r="B136" s="57" t="s">
        <v>17237</v>
      </c>
      <c r="C136" s="60">
        <v>783</v>
      </c>
      <c r="D136" s="59">
        <v>32</v>
      </c>
      <c r="E136" s="56">
        <v>1</v>
      </c>
      <c r="F136" s="60">
        <v>5729408</v>
      </c>
    </row>
    <row r="137" spans="1:6" ht="20.25" x14ac:dyDescent="0.3">
      <c r="A137" s="62">
        <v>10</v>
      </c>
      <c r="B137" s="57" t="s">
        <v>17238</v>
      </c>
      <c r="C137" s="60">
        <v>7773.5</v>
      </c>
      <c r="D137" s="59">
        <v>549</v>
      </c>
      <c r="E137" s="56">
        <v>3</v>
      </c>
      <c r="F137" s="60">
        <v>23013460</v>
      </c>
    </row>
    <row r="138" spans="1:6" ht="20.25" x14ac:dyDescent="0.3">
      <c r="A138" s="62">
        <v>11</v>
      </c>
      <c r="B138" s="57" t="s">
        <v>17239</v>
      </c>
      <c r="C138" s="60">
        <v>945.5</v>
      </c>
      <c r="D138" s="59">
        <v>39</v>
      </c>
      <c r="E138" s="56">
        <v>1</v>
      </c>
      <c r="F138" s="60">
        <v>5165228.25</v>
      </c>
    </row>
    <row r="139" spans="1:6" ht="20.25" x14ac:dyDescent="0.3">
      <c r="A139" s="62">
        <v>12</v>
      </c>
      <c r="B139" s="57" t="s">
        <v>17240</v>
      </c>
      <c r="C139" s="60">
        <v>680</v>
      </c>
      <c r="D139" s="59">
        <v>18</v>
      </c>
      <c r="E139" s="56">
        <v>1</v>
      </c>
      <c r="F139" s="60">
        <v>4301052</v>
      </c>
    </row>
    <row r="140" spans="1:6" ht="20.25" x14ac:dyDescent="0.3">
      <c r="A140" s="62">
        <v>13</v>
      </c>
      <c r="B140" s="57" t="s">
        <v>17241</v>
      </c>
      <c r="C140" s="60">
        <v>607.4</v>
      </c>
      <c r="D140" s="59">
        <v>34</v>
      </c>
      <c r="E140" s="56">
        <v>1</v>
      </c>
      <c r="F140" s="60">
        <v>2317210.6399999997</v>
      </c>
    </row>
    <row r="141" spans="1:6" ht="20.25" x14ac:dyDescent="0.3">
      <c r="A141" s="62">
        <v>14</v>
      </c>
      <c r="B141" s="57" t="s">
        <v>17242</v>
      </c>
      <c r="C141" s="60">
        <v>797.3</v>
      </c>
      <c r="D141" s="59">
        <v>40</v>
      </c>
      <c r="E141" s="56">
        <v>1</v>
      </c>
      <c r="F141" s="60">
        <v>5322451.5199999996</v>
      </c>
    </row>
    <row r="142" spans="1:6" ht="20.25" x14ac:dyDescent="0.3">
      <c r="A142" s="62">
        <v>15</v>
      </c>
      <c r="B142" s="57" t="s">
        <v>17240</v>
      </c>
      <c r="C142" s="60">
        <v>850</v>
      </c>
      <c r="D142" s="59">
        <v>40</v>
      </c>
      <c r="E142" s="56">
        <v>1</v>
      </c>
      <c r="F142" s="60">
        <v>542668</v>
      </c>
    </row>
    <row r="143" spans="1:6" ht="20.25" x14ac:dyDescent="0.3">
      <c r="A143" s="62">
        <v>16</v>
      </c>
      <c r="B143" s="57" t="s">
        <v>17243</v>
      </c>
      <c r="C143" s="60">
        <v>4891.2000000000007</v>
      </c>
      <c r="D143" s="59">
        <v>123</v>
      </c>
      <c r="E143" s="56">
        <v>3</v>
      </c>
      <c r="F143" s="60">
        <v>17182612.66</v>
      </c>
    </row>
    <row r="144" spans="1:6" ht="20.25" x14ac:dyDescent="0.3">
      <c r="A144" s="62">
        <v>17</v>
      </c>
      <c r="B144" s="57" t="s">
        <v>17244</v>
      </c>
      <c r="C144" s="60">
        <v>657.9</v>
      </c>
      <c r="D144" s="59">
        <v>26</v>
      </c>
      <c r="E144" s="56">
        <v>1</v>
      </c>
      <c r="F144" s="60">
        <v>6202311.5</v>
      </c>
    </row>
    <row r="145" spans="1:6" ht="20.25" x14ac:dyDescent="0.3">
      <c r="A145" s="62">
        <v>18</v>
      </c>
      <c r="B145" s="57" t="s">
        <v>17245</v>
      </c>
      <c r="C145" s="60">
        <v>497.6</v>
      </c>
      <c r="D145" s="59">
        <v>10</v>
      </c>
      <c r="E145" s="56">
        <v>1</v>
      </c>
      <c r="F145" s="60">
        <v>4945765.3100000005</v>
      </c>
    </row>
    <row r="146" spans="1:6" ht="20.25" x14ac:dyDescent="0.3">
      <c r="A146" s="62">
        <v>19</v>
      </c>
      <c r="B146" s="57" t="s">
        <v>17246</v>
      </c>
      <c r="C146" s="60">
        <v>399.7</v>
      </c>
      <c r="D146" s="59">
        <v>15</v>
      </c>
      <c r="E146" s="56">
        <v>1</v>
      </c>
      <c r="F146" s="60">
        <v>3249753.92</v>
      </c>
    </row>
    <row r="147" spans="1:6" ht="20.25" x14ac:dyDescent="0.3">
      <c r="A147" s="62">
        <v>20</v>
      </c>
      <c r="B147" s="57" t="s">
        <v>17247</v>
      </c>
      <c r="C147" s="60">
        <v>513.9</v>
      </c>
      <c r="D147" s="59">
        <v>20</v>
      </c>
      <c r="E147" s="56">
        <v>1</v>
      </c>
      <c r="F147" s="60">
        <v>4441783.34</v>
      </c>
    </row>
    <row r="148" spans="1:6" ht="20.25" x14ac:dyDescent="0.3">
      <c r="A148" s="62">
        <v>21</v>
      </c>
      <c r="B148" s="57" t="s">
        <v>17248</v>
      </c>
      <c r="C148" s="60">
        <v>612.5</v>
      </c>
      <c r="D148" s="59">
        <v>29</v>
      </c>
      <c r="E148" s="56">
        <v>1</v>
      </c>
      <c r="F148" s="60">
        <v>4274814.47</v>
      </c>
    </row>
    <row r="149" spans="1:6" ht="20.25" x14ac:dyDescent="0.3">
      <c r="A149" s="62">
        <v>22</v>
      </c>
      <c r="B149" s="57" t="s">
        <v>17251</v>
      </c>
      <c r="C149" s="60">
        <v>1049.8</v>
      </c>
      <c r="D149" s="59">
        <v>57</v>
      </c>
      <c r="E149" s="56">
        <v>1</v>
      </c>
      <c r="F149" s="60">
        <v>5392384</v>
      </c>
    </row>
    <row r="150" spans="1:6" ht="20.25" x14ac:dyDescent="0.3">
      <c r="A150" s="62">
        <v>23</v>
      </c>
      <c r="B150" s="57" t="s">
        <v>17252</v>
      </c>
      <c r="C150" s="60">
        <v>2471.6999999999998</v>
      </c>
      <c r="D150" s="59">
        <v>113</v>
      </c>
      <c r="E150" s="56">
        <v>5</v>
      </c>
      <c r="F150" s="60">
        <v>18539441.189999998</v>
      </c>
    </row>
    <row r="151" spans="1:6" ht="20.25" x14ac:dyDescent="0.3">
      <c r="A151" s="62">
        <v>24</v>
      </c>
      <c r="B151" s="57" t="s">
        <v>17253</v>
      </c>
      <c r="C151" s="60">
        <v>1319.89</v>
      </c>
      <c r="D151" s="59">
        <v>63</v>
      </c>
      <c r="E151" s="56">
        <v>2</v>
      </c>
      <c r="F151" s="60">
        <v>9318713.5999999978</v>
      </c>
    </row>
    <row r="152" spans="1:6" ht="20.25" x14ac:dyDescent="0.3">
      <c r="A152" s="62">
        <v>25</v>
      </c>
      <c r="B152" s="57" t="s">
        <v>17254</v>
      </c>
      <c r="C152" s="60">
        <v>1003.2</v>
      </c>
      <c r="D152" s="59">
        <v>38</v>
      </c>
      <c r="E152" s="56">
        <v>1</v>
      </c>
      <c r="F152" s="60">
        <v>8285735.04</v>
      </c>
    </row>
    <row r="153" spans="1:6" ht="20.25" x14ac:dyDescent="0.3">
      <c r="A153" s="62">
        <v>26</v>
      </c>
      <c r="B153" s="57" t="s">
        <v>17255</v>
      </c>
      <c r="C153" s="60">
        <v>1007</v>
      </c>
      <c r="D153" s="59">
        <v>38</v>
      </c>
      <c r="E153" s="56">
        <v>2</v>
      </c>
      <c r="F153" s="60">
        <v>7585567.6799999997</v>
      </c>
    </row>
    <row r="154" spans="1:6" ht="20.25" x14ac:dyDescent="0.3">
      <c r="A154" s="62">
        <v>27</v>
      </c>
      <c r="B154" s="57" t="s">
        <v>17256</v>
      </c>
      <c r="C154" s="60">
        <v>4402.3999999999996</v>
      </c>
      <c r="D154" s="59">
        <v>187</v>
      </c>
      <c r="E154" s="56">
        <v>2</v>
      </c>
      <c r="F154" s="60">
        <v>18276811.52</v>
      </c>
    </row>
    <row r="155" spans="1:6" ht="20.25" x14ac:dyDescent="0.3">
      <c r="A155" s="62">
        <v>28</v>
      </c>
      <c r="B155" s="57" t="s">
        <v>17257</v>
      </c>
      <c r="C155" s="60">
        <v>6310.48</v>
      </c>
      <c r="D155" s="59">
        <v>200</v>
      </c>
      <c r="E155" s="56">
        <v>2</v>
      </c>
      <c r="F155" s="60">
        <v>12674630.079999998</v>
      </c>
    </row>
    <row r="156" spans="1:6" ht="20.25" x14ac:dyDescent="0.3">
      <c r="A156" s="62">
        <v>29</v>
      </c>
      <c r="B156" s="57" t="s">
        <v>17258</v>
      </c>
      <c r="C156" s="60">
        <v>5871.4800000000005</v>
      </c>
      <c r="D156" s="59">
        <v>255</v>
      </c>
      <c r="E156" s="56">
        <v>5</v>
      </c>
      <c r="F156" s="60">
        <v>17698274.210000001</v>
      </c>
    </row>
    <row r="157" spans="1:6" ht="20.25" x14ac:dyDescent="0.3">
      <c r="A157" s="62">
        <v>30</v>
      </c>
      <c r="B157" s="57" t="s">
        <v>17259</v>
      </c>
      <c r="C157" s="60">
        <v>4279.1099999999997</v>
      </c>
      <c r="D157" s="59">
        <v>138</v>
      </c>
      <c r="E157" s="56">
        <v>1</v>
      </c>
      <c r="F157" s="60">
        <v>12520415.859999999</v>
      </c>
    </row>
    <row r="158" spans="1:6" ht="20.25" x14ac:dyDescent="0.3">
      <c r="A158" s="62">
        <v>31</v>
      </c>
      <c r="B158" s="57" t="s">
        <v>17260</v>
      </c>
      <c r="C158" s="60">
        <v>781.8</v>
      </c>
      <c r="D158" s="59">
        <v>43</v>
      </c>
      <c r="E158" s="56">
        <v>1</v>
      </c>
      <c r="F158" s="60">
        <v>4975316.8000000007</v>
      </c>
    </row>
    <row r="159" spans="1:6" ht="20.25" x14ac:dyDescent="0.3">
      <c r="A159" s="62">
        <v>32</v>
      </c>
      <c r="B159" s="57" t="s">
        <v>17261</v>
      </c>
      <c r="C159" s="60">
        <v>1055.4000000000001</v>
      </c>
      <c r="D159" s="59">
        <v>47</v>
      </c>
      <c r="E159" s="56">
        <v>1</v>
      </c>
      <c r="F159" s="60">
        <v>6736263.6000000006</v>
      </c>
    </row>
    <row r="160" spans="1:6" ht="20.25" x14ac:dyDescent="0.3">
      <c r="A160" s="62">
        <v>33</v>
      </c>
      <c r="B160" s="57" t="s">
        <v>17263</v>
      </c>
      <c r="C160" s="60">
        <v>773.3</v>
      </c>
      <c r="D160" s="59">
        <v>35</v>
      </c>
      <c r="E160" s="56">
        <v>1</v>
      </c>
      <c r="F160" s="60">
        <v>5982176</v>
      </c>
    </row>
    <row r="161" spans="1:6" ht="20.25" x14ac:dyDescent="0.3">
      <c r="A161" s="62">
        <v>34</v>
      </c>
      <c r="B161" s="57" t="s">
        <v>17264</v>
      </c>
      <c r="C161" s="60">
        <v>660</v>
      </c>
      <c r="D161" s="59">
        <v>26</v>
      </c>
      <c r="E161" s="56">
        <v>1</v>
      </c>
      <c r="F161" s="60">
        <v>5266000</v>
      </c>
    </row>
    <row r="162" spans="1:6" ht="20.25" x14ac:dyDescent="0.3">
      <c r="A162" s="62">
        <v>35</v>
      </c>
      <c r="B162" s="57" t="s">
        <v>17265</v>
      </c>
      <c r="C162" s="60">
        <v>1138.3</v>
      </c>
      <c r="D162" s="59">
        <v>50</v>
      </c>
      <c r="E162" s="56">
        <v>1</v>
      </c>
      <c r="F162" s="60">
        <v>2764282.4000000004</v>
      </c>
    </row>
    <row r="163" spans="1:6" ht="20.25" x14ac:dyDescent="0.3">
      <c r="A163" s="62">
        <v>36</v>
      </c>
      <c r="B163" s="57" t="s">
        <v>17266</v>
      </c>
      <c r="C163" s="60">
        <v>7167.08</v>
      </c>
      <c r="D163" s="59">
        <v>273</v>
      </c>
      <c r="E163" s="56">
        <v>2</v>
      </c>
      <c r="F163" s="60">
        <v>18334915.32</v>
      </c>
    </row>
    <row r="164" spans="1:6" ht="20.25" x14ac:dyDescent="0.3">
      <c r="A164" s="62">
        <v>37</v>
      </c>
      <c r="B164" s="57" t="s">
        <v>17267</v>
      </c>
      <c r="C164" s="60">
        <v>6230.86</v>
      </c>
      <c r="D164" s="59">
        <v>201</v>
      </c>
      <c r="E164" s="56">
        <v>1</v>
      </c>
      <c r="F164" s="60">
        <v>13268555.52</v>
      </c>
    </row>
    <row r="165" spans="1:6" ht="20.25" x14ac:dyDescent="0.3">
      <c r="A165" s="62">
        <v>38</v>
      </c>
      <c r="B165" s="57" t="s">
        <v>17268</v>
      </c>
      <c r="C165" s="60">
        <v>691.6</v>
      </c>
      <c r="D165" s="59">
        <v>17</v>
      </c>
      <c r="E165" s="56">
        <v>1</v>
      </c>
      <c r="F165" s="60">
        <v>5602584</v>
      </c>
    </row>
    <row r="166" spans="1:6" ht="20.25" x14ac:dyDescent="0.3">
      <c r="A166" s="62">
        <v>39</v>
      </c>
      <c r="B166" s="57" t="s">
        <v>17237</v>
      </c>
      <c r="C166" s="60">
        <v>362.9</v>
      </c>
      <c r="D166" s="59">
        <v>23</v>
      </c>
      <c r="E166" s="56">
        <v>1</v>
      </c>
      <c r="F166" s="60">
        <v>3167614.8</v>
      </c>
    </row>
    <row r="167" spans="1:6" ht="20.25" x14ac:dyDescent="0.3">
      <c r="A167" s="62">
        <v>40</v>
      </c>
      <c r="B167" s="57" t="s">
        <v>17269</v>
      </c>
      <c r="C167" s="60">
        <v>375.2</v>
      </c>
      <c r="D167" s="59">
        <v>17</v>
      </c>
      <c r="E167" s="56">
        <v>1</v>
      </c>
      <c r="F167" s="60">
        <v>4525164</v>
      </c>
    </row>
    <row r="168" spans="1:6" ht="20.25" x14ac:dyDescent="0.3">
      <c r="A168" s="62">
        <v>41</v>
      </c>
      <c r="B168" s="57" t="s">
        <v>17270</v>
      </c>
      <c r="C168" s="60">
        <v>946</v>
      </c>
      <c r="D168" s="59">
        <v>52</v>
      </c>
      <c r="E168" s="56">
        <v>1</v>
      </c>
      <c r="F168" s="60">
        <v>6572262</v>
      </c>
    </row>
    <row r="169" spans="1:6" ht="20.25" x14ac:dyDescent="0.3">
      <c r="A169" s="62">
        <v>42</v>
      </c>
      <c r="B169" s="57" t="s">
        <v>17271</v>
      </c>
      <c r="C169" s="60">
        <v>418.9</v>
      </c>
      <c r="D169" s="59">
        <v>8</v>
      </c>
      <c r="E169" s="56">
        <v>1</v>
      </c>
      <c r="F169" s="60">
        <v>3102969.6</v>
      </c>
    </row>
    <row r="170" spans="1:6" ht="20.25" x14ac:dyDescent="0.3">
      <c r="A170" s="62">
        <v>43</v>
      </c>
      <c r="B170" s="57" t="s">
        <v>17272</v>
      </c>
      <c r="C170" s="60">
        <v>3265.3</v>
      </c>
      <c r="D170" s="59">
        <v>102</v>
      </c>
      <c r="E170" s="56">
        <v>1</v>
      </c>
      <c r="F170" s="60">
        <v>16205981.91</v>
      </c>
    </row>
    <row r="171" spans="1:6" ht="20.25" x14ac:dyDescent="0.3">
      <c r="A171" s="62">
        <v>44</v>
      </c>
      <c r="B171" s="57" t="s">
        <v>17273</v>
      </c>
      <c r="C171" s="60">
        <v>627.5</v>
      </c>
      <c r="D171" s="59">
        <v>26</v>
      </c>
      <c r="E171" s="56">
        <v>1</v>
      </c>
      <c r="F171" s="60">
        <v>4039280.1599999997</v>
      </c>
    </row>
    <row r="172" spans="1:6" ht="20.25" x14ac:dyDescent="0.3">
      <c r="A172" s="62">
        <v>45</v>
      </c>
      <c r="B172" s="57" t="s">
        <v>17274</v>
      </c>
      <c r="C172" s="60">
        <v>3230</v>
      </c>
      <c r="D172" s="59">
        <v>131</v>
      </c>
      <c r="E172" s="56">
        <v>2</v>
      </c>
      <c r="F172" s="60">
        <v>13569014.32</v>
      </c>
    </row>
    <row r="173" spans="1:6" ht="20.25" x14ac:dyDescent="0.3">
      <c r="A173" s="62">
        <v>46</v>
      </c>
      <c r="B173" s="57" t="s">
        <v>17275</v>
      </c>
      <c r="C173" s="60">
        <v>2655.54</v>
      </c>
      <c r="D173" s="59">
        <v>114</v>
      </c>
      <c r="E173" s="56">
        <v>2</v>
      </c>
      <c r="F173" s="60">
        <v>7704383.129999999</v>
      </c>
    </row>
    <row r="174" spans="1:6" ht="81" customHeight="1" x14ac:dyDescent="0.25">
      <c r="A174" s="85" t="s">
        <v>17378</v>
      </c>
      <c r="B174" s="86"/>
      <c r="C174" s="86"/>
      <c r="D174" s="86"/>
      <c r="E174" s="86"/>
      <c r="F174" s="87"/>
    </row>
    <row r="175" spans="1:6" ht="20.25" x14ac:dyDescent="0.3">
      <c r="A175" s="64" t="s">
        <v>17319</v>
      </c>
      <c r="B175" s="57"/>
      <c r="C175" s="60">
        <f>C176</f>
        <v>6239.3</v>
      </c>
      <c r="D175" s="63">
        <f t="shared" ref="D175:F175" si="0">D176</f>
        <v>229</v>
      </c>
      <c r="E175" s="56">
        <f t="shared" si="0"/>
        <v>2</v>
      </c>
      <c r="F175" s="60">
        <f t="shared" si="0"/>
        <v>15649176.390000001</v>
      </c>
    </row>
    <row r="176" spans="1:6" ht="20.25" x14ac:dyDescent="0.3">
      <c r="A176" s="64" t="s">
        <v>17320</v>
      </c>
      <c r="B176" s="57"/>
      <c r="C176" s="60">
        <f>C177+C178</f>
        <v>6239.3</v>
      </c>
      <c r="D176" s="63">
        <f t="shared" ref="D176:F176" si="1">D177+D178</f>
        <v>229</v>
      </c>
      <c r="E176" s="56">
        <f t="shared" si="1"/>
        <v>2</v>
      </c>
      <c r="F176" s="60">
        <f t="shared" si="1"/>
        <v>15649176.390000001</v>
      </c>
    </row>
    <row r="177" spans="1:6" ht="20.25" x14ac:dyDescent="0.3">
      <c r="A177" s="62">
        <v>1</v>
      </c>
      <c r="B177" s="57" t="s">
        <v>17267</v>
      </c>
      <c r="C177" s="60">
        <v>4994.3</v>
      </c>
      <c r="D177" s="63">
        <v>167</v>
      </c>
      <c r="E177" s="56">
        <v>1</v>
      </c>
      <c r="F177" s="60">
        <v>4463775.1900000004</v>
      </c>
    </row>
    <row r="178" spans="1:6" ht="20.25" x14ac:dyDescent="0.3">
      <c r="A178" s="62">
        <v>2</v>
      </c>
      <c r="B178" s="57" t="s">
        <v>17264</v>
      </c>
      <c r="C178" s="60">
        <v>1245</v>
      </c>
      <c r="D178" s="63">
        <v>62</v>
      </c>
      <c r="E178" s="56">
        <v>1</v>
      </c>
      <c r="F178" s="60">
        <v>11185401.199999999</v>
      </c>
    </row>
    <row r="179" spans="1:6" ht="80.25" customHeight="1" x14ac:dyDescent="0.25">
      <c r="A179" s="85" t="s">
        <v>17427</v>
      </c>
      <c r="B179" s="86"/>
      <c r="C179" s="86"/>
      <c r="D179" s="86"/>
      <c r="E179" s="86"/>
      <c r="F179" s="87"/>
    </row>
    <row r="180" spans="1:6" ht="20.25" x14ac:dyDescent="0.3">
      <c r="A180" s="64" t="s">
        <v>17319</v>
      </c>
      <c r="B180" s="57"/>
      <c r="C180" s="60">
        <f>C181</f>
        <v>28212.550000000007</v>
      </c>
      <c r="D180" s="63">
        <f>D181</f>
        <v>1227</v>
      </c>
      <c r="E180" s="56">
        <f>E181</f>
        <v>23</v>
      </c>
      <c r="F180" s="60">
        <f>F181</f>
        <v>151276999.55000001</v>
      </c>
    </row>
    <row r="181" spans="1:6" ht="20.25" x14ac:dyDescent="0.3">
      <c r="A181" s="64" t="s">
        <v>17320</v>
      </c>
      <c r="B181" s="57"/>
      <c r="C181" s="60">
        <f>SUM(C182:C194)</f>
        <v>28212.550000000007</v>
      </c>
      <c r="D181" s="63">
        <f>SUM(D182:D194)</f>
        <v>1227</v>
      </c>
      <c r="E181" s="63">
        <f>SUM(E182:E194)</f>
        <v>23</v>
      </c>
      <c r="F181" s="60">
        <f>SUM(F182:F194)</f>
        <v>151276999.55000001</v>
      </c>
    </row>
    <row r="182" spans="1:6" s="173" customFormat="1" ht="20.25" x14ac:dyDescent="0.3">
      <c r="A182" s="186">
        <v>1</v>
      </c>
      <c r="B182" s="187" t="s">
        <v>17272</v>
      </c>
      <c r="C182" s="188">
        <v>3234.9</v>
      </c>
      <c r="D182" s="189">
        <v>63</v>
      </c>
      <c r="E182" s="190">
        <v>1</v>
      </c>
      <c r="F182" s="188">
        <v>6148791.3200000003</v>
      </c>
    </row>
    <row r="183" spans="1:6" ht="20.25" x14ac:dyDescent="0.3">
      <c r="A183" s="62">
        <v>2</v>
      </c>
      <c r="B183" s="57" t="s">
        <v>17229</v>
      </c>
      <c r="C183" s="60">
        <v>14362.6</v>
      </c>
      <c r="D183" s="63">
        <v>693</v>
      </c>
      <c r="E183" s="56">
        <v>11</v>
      </c>
      <c r="F183" s="60">
        <v>81477457.75</v>
      </c>
    </row>
    <row r="184" spans="1:6" ht="20.25" x14ac:dyDescent="0.3">
      <c r="A184" s="62">
        <v>3</v>
      </c>
      <c r="B184" s="57" t="s">
        <v>17300</v>
      </c>
      <c r="C184" s="60">
        <v>1343.5</v>
      </c>
      <c r="D184" s="63">
        <v>57</v>
      </c>
      <c r="E184" s="56">
        <v>1</v>
      </c>
      <c r="F184" s="60">
        <v>5747868.4900000002</v>
      </c>
    </row>
    <row r="185" spans="1:6" ht="20.25" x14ac:dyDescent="0.3">
      <c r="A185" s="62">
        <v>4</v>
      </c>
      <c r="B185" s="57" t="s">
        <v>17285</v>
      </c>
      <c r="C185" s="60">
        <v>642.9</v>
      </c>
      <c r="D185" s="63">
        <v>24</v>
      </c>
      <c r="E185" s="56">
        <v>1</v>
      </c>
      <c r="F185" s="60">
        <v>5975409.9800000004</v>
      </c>
    </row>
    <row r="186" spans="1:6" ht="20.25" x14ac:dyDescent="0.3">
      <c r="A186" s="62">
        <v>5</v>
      </c>
      <c r="B186" s="57" t="s">
        <v>17298</v>
      </c>
      <c r="C186" s="60">
        <v>399.7</v>
      </c>
      <c r="D186" s="63">
        <v>20</v>
      </c>
      <c r="E186" s="56">
        <v>1</v>
      </c>
      <c r="F186" s="60">
        <v>2594220</v>
      </c>
    </row>
    <row r="187" spans="1:6" ht="20.25" x14ac:dyDescent="0.3">
      <c r="A187" s="62">
        <v>6</v>
      </c>
      <c r="B187" s="57" t="s">
        <v>17293</v>
      </c>
      <c r="C187" s="60">
        <v>789.95</v>
      </c>
      <c r="D187" s="63">
        <v>42</v>
      </c>
      <c r="E187" s="56">
        <v>1</v>
      </c>
      <c r="F187" s="60">
        <v>4488630</v>
      </c>
    </row>
    <row r="188" spans="1:6" ht="20.25" x14ac:dyDescent="0.3">
      <c r="A188" s="62">
        <v>7</v>
      </c>
      <c r="B188" s="57" t="s">
        <v>17287</v>
      </c>
      <c r="C188" s="60">
        <v>894.8</v>
      </c>
      <c r="D188" s="63">
        <v>47</v>
      </c>
      <c r="E188" s="56">
        <v>1</v>
      </c>
      <c r="F188" s="60">
        <v>6383962.2599999998</v>
      </c>
    </row>
    <row r="189" spans="1:6" ht="20.25" x14ac:dyDescent="0.3">
      <c r="A189" s="62">
        <v>8</v>
      </c>
      <c r="B189" s="57" t="s">
        <v>17261</v>
      </c>
      <c r="C189" s="60">
        <v>1042.4000000000001</v>
      </c>
      <c r="D189" s="63">
        <v>47</v>
      </c>
      <c r="E189" s="56">
        <v>1</v>
      </c>
      <c r="F189" s="60">
        <v>7705763.3499999996</v>
      </c>
    </row>
    <row r="190" spans="1:6" ht="20.25" x14ac:dyDescent="0.3">
      <c r="A190" s="62">
        <v>9</v>
      </c>
      <c r="B190" s="57" t="s">
        <v>17376</v>
      </c>
      <c r="C190" s="60">
        <v>1177.3</v>
      </c>
      <c r="D190" s="63">
        <v>39</v>
      </c>
      <c r="E190" s="56">
        <v>1</v>
      </c>
      <c r="F190" s="60">
        <v>5000553.84</v>
      </c>
    </row>
    <row r="191" spans="1:6" ht="20.25" x14ac:dyDescent="0.3">
      <c r="A191" s="62">
        <v>10</v>
      </c>
      <c r="B191" s="57" t="s">
        <v>17274</v>
      </c>
      <c r="C191" s="60">
        <v>634.70000000000005</v>
      </c>
      <c r="D191" s="63">
        <v>34</v>
      </c>
      <c r="E191" s="56">
        <v>1</v>
      </c>
      <c r="F191" s="60">
        <v>4750280</v>
      </c>
    </row>
    <row r="192" spans="1:6" ht="20.25" x14ac:dyDescent="0.3">
      <c r="A192" s="62">
        <v>11</v>
      </c>
      <c r="B192" s="57" t="s">
        <v>17456</v>
      </c>
      <c r="C192" s="60">
        <v>2039.9</v>
      </c>
      <c r="D192" s="63">
        <v>68</v>
      </c>
      <c r="E192" s="56">
        <v>1</v>
      </c>
      <c r="F192" s="60">
        <v>8754570.4299999997</v>
      </c>
    </row>
    <row r="193" spans="1:6" ht="20.25" x14ac:dyDescent="0.3">
      <c r="A193" s="62">
        <v>12</v>
      </c>
      <c r="B193" s="57" t="s">
        <v>17457</v>
      </c>
      <c r="C193" s="60">
        <v>804</v>
      </c>
      <c r="D193" s="63">
        <v>45</v>
      </c>
      <c r="E193" s="56">
        <v>1</v>
      </c>
      <c r="F193" s="60">
        <v>5688517.5499999998</v>
      </c>
    </row>
    <row r="194" spans="1:6" ht="20.25" x14ac:dyDescent="0.3">
      <c r="A194" s="62">
        <v>13</v>
      </c>
      <c r="B194" s="57" t="s">
        <v>17249</v>
      </c>
      <c r="C194" s="60">
        <v>845.9</v>
      </c>
      <c r="D194" s="63">
        <v>48</v>
      </c>
      <c r="E194" s="56">
        <v>1</v>
      </c>
      <c r="F194" s="60">
        <v>6560974.5800000001</v>
      </c>
    </row>
    <row r="195" spans="1:6" ht="78.75" customHeight="1" x14ac:dyDescent="0.25">
      <c r="A195" s="85" t="s">
        <v>17437</v>
      </c>
      <c r="B195" s="86"/>
      <c r="C195" s="86"/>
      <c r="D195" s="86"/>
      <c r="E195" s="86"/>
      <c r="F195" s="87"/>
    </row>
    <row r="196" spans="1:6" ht="20.25" x14ac:dyDescent="0.3">
      <c r="A196" s="64" t="s">
        <v>17319</v>
      </c>
      <c r="B196" s="57"/>
      <c r="C196" s="60">
        <f>C197</f>
        <v>37527.699999999997</v>
      </c>
      <c r="D196" s="63">
        <f t="shared" ref="D196:F196" si="2">D197</f>
        <v>1236</v>
      </c>
      <c r="E196" s="56">
        <f t="shared" si="2"/>
        <v>3</v>
      </c>
      <c r="F196" s="60">
        <f t="shared" si="2"/>
        <v>28378044.662</v>
      </c>
    </row>
    <row r="197" spans="1:6" ht="20.25" x14ac:dyDescent="0.3">
      <c r="A197" s="64" t="s">
        <v>17320</v>
      </c>
      <c r="B197" s="57"/>
      <c r="C197" s="60">
        <f>C198+C199+C200</f>
        <v>37527.699999999997</v>
      </c>
      <c r="D197" s="63">
        <f t="shared" ref="D197:F197" si="3">D198+D199+D200</f>
        <v>1236</v>
      </c>
      <c r="E197" s="56">
        <f t="shared" si="3"/>
        <v>3</v>
      </c>
      <c r="F197" s="60">
        <f t="shared" si="3"/>
        <v>28378044.662</v>
      </c>
    </row>
    <row r="198" spans="1:6" ht="20.25" x14ac:dyDescent="0.3">
      <c r="A198" s="62">
        <v>1</v>
      </c>
      <c r="B198" s="57" t="s">
        <v>17232</v>
      </c>
      <c r="C198" s="60">
        <v>7374.3</v>
      </c>
      <c r="D198" s="63">
        <v>257</v>
      </c>
      <c r="E198" s="56">
        <v>1</v>
      </c>
      <c r="F198" s="60">
        <v>5650813.9919999996</v>
      </c>
    </row>
    <row r="199" spans="1:6" ht="20.25" x14ac:dyDescent="0.3">
      <c r="A199" s="62">
        <v>2</v>
      </c>
      <c r="B199" s="57" t="s">
        <v>17229</v>
      </c>
      <c r="C199" s="60">
        <v>9170</v>
      </c>
      <c r="D199" s="63">
        <v>368</v>
      </c>
      <c r="E199" s="56">
        <v>1</v>
      </c>
      <c r="F199" s="60">
        <v>2825382.83</v>
      </c>
    </row>
    <row r="200" spans="1:6" ht="20.25" x14ac:dyDescent="0.3">
      <c r="A200" s="62">
        <v>3</v>
      </c>
      <c r="B200" s="57" t="s">
        <v>17231</v>
      </c>
      <c r="C200" s="60">
        <v>20983.4</v>
      </c>
      <c r="D200" s="63">
        <v>611</v>
      </c>
      <c r="E200" s="56">
        <v>1</v>
      </c>
      <c r="F200" s="60">
        <v>19901847.84</v>
      </c>
    </row>
  </sheetData>
  <mergeCells count="12">
    <mergeCell ref="A195:F195"/>
    <mergeCell ref="A179:F179"/>
    <mergeCell ref="A174:F174"/>
    <mergeCell ref="E1:F1"/>
    <mergeCell ref="D2:F2"/>
    <mergeCell ref="A3:F4"/>
    <mergeCell ref="A5:A8"/>
    <mergeCell ref="B5:B8"/>
    <mergeCell ref="C5:C7"/>
    <mergeCell ref="D5:D7"/>
    <mergeCell ref="E5:E7"/>
    <mergeCell ref="F5:F7"/>
  </mergeCells>
  <pageMargins left="0.23622047244094491" right="0.23622047244094491" top="0.35433070866141736" bottom="0.35433070866141736" header="0.31496062992125984" footer="0.31496062992125984"/>
  <pageSetup paperSize="9" scale="4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636F1-D672-483B-83BA-4E642853A1D6}">
  <sheetPr>
    <pageSetUpPr fitToPage="1"/>
  </sheetPr>
  <dimension ref="A1:AN54"/>
  <sheetViews>
    <sheetView topLeftCell="B19" zoomScale="20" zoomScaleNormal="20" workbookViewId="0">
      <selection activeCell="B1" sqref="B1:AJ52"/>
    </sheetView>
  </sheetViews>
  <sheetFormatPr defaultRowHeight="15" x14ac:dyDescent="0.25"/>
  <cols>
    <col min="1" max="1" width="9.140625" hidden="1" customWidth="1"/>
    <col min="2" max="2" width="23.42578125" customWidth="1"/>
    <col min="3" max="3" width="247" customWidth="1"/>
    <col min="4" max="5" width="50.5703125" customWidth="1"/>
    <col min="6" max="6" width="67" customWidth="1"/>
    <col min="7" max="12" width="50.5703125" customWidth="1"/>
    <col min="13" max="13" width="45.5703125" customWidth="1"/>
    <col min="14" max="15" width="50.5703125" customWidth="1"/>
    <col min="16" max="16" width="62.7109375" customWidth="1"/>
    <col min="17" max="17" width="39.85546875" customWidth="1"/>
    <col min="18" max="24" width="50.5703125" customWidth="1"/>
    <col min="25" max="25" width="75.5703125" customWidth="1"/>
    <col min="26" max="28" width="50.5703125" customWidth="1"/>
    <col min="29" max="29" width="104.140625" customWidth="1"/>
    <col min="30" max="36" width="50.5703125" customWidth="1"/>
  </cols>
  <sheetData>
    <row r="1" spans="1:40" ht="90" x14ac:dyDescent="1.1499999999999999">
      <c r="B1" s="100" t="s">
        <v>17198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</row>
    <row r="2" spans="1:40" ht="90" x14ac:dyDescent="0.25">
      <c r="B2" s="101" t="s">
        <v>17391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</row>
    <row r="3" spans="1:40" ht="76.5" x14ac:dyDescent="1.05">
      <c r="B3" s="65" t="s">
        <v>17200</v>
      </c>
      <c r="C3" s="102" t="s">
        <v>17384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1:40" ht="76.5" x14ac:dyDescent="0.25">
      <c r="B4" s="65" t="s">
        <v>17201</v>
      </c>
      <c r="C4" s="103" t="s">
        <v>17385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</row>
    <row r="5" spans="1:40" ht="177" customHeight="1" x14ac:dyDescent="0.25">
      <c r="B5" s="95" t="s">
        <v>0</v>
      </c>
      <c r="C5" s="95" t="s">
        <v>1</v>
      </c>
      <c r="D5" s="104" t="s">
        <v>17386</v>
      </c>
      <c r="E5" s="104" t="s">
        <v>17387</v>
      </c>
      <c r="F5" s="107" t="s">
        <v>2</v>
      </c>
      <c r="G5" s="95" t="s">
        <v>3</v>
      </c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110" t="s">
        <v>4</v>
      </c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1" t="s">
        <v>5</v>
      </c>
      <c r="AI5" s="111" t="s">
        <v>6</v>
      </c>
      <c r="AJ5" s="111" t="s">
        <v>7</v>
      </c>
    </row>
    <row r="6" spans="1:40" ht="184.5" customHeight="1" x14ac:dyDescent="0.25">
      <c r="B6" s="95"/>
      <c r="C6" s="95"/>
      <c r="D6" s="105"/>
      <c r="E6" s="105"/>
      <c r="F6" s="108"/>
      <c r="G6" s="95" t="s">
        <v>8</v>
      </c>
      <c r="H6" s="95"/>
      <c r="I6" s="95"/>
      <c r="J6" s="95"/>
      <c r="K6" s="95"/>
      <c r="L6" s="95"/>
      <c r="M6" s="96" t="s">
        <v>9</v>
      </c>
      <c r="N6" s="97"/>
      <c r="O6" s="96" t="s">
        <v>10</v>
      </c>
      <c r="P6" s="97"/>
      <c r="Q6" s="96" t="s">
        <v>11</v>
      </c>
      <c r="R6" s="97"/>
      <c r="S6" s="96" t="s">
        <v>12</v>
      </c>
      <c r="T6" s="97"/>
      <c r="U6" s="96" t="s">
        <v>13</v>
      </c>
      <c r="V6" s="97"/>
      <c r="W6" s="119" t="s">
        <v>14</v>
      </c>
      <c r="X6" s="119" t="s">
        <v>15</v>
      </c>
      <c r="Y6" s="119" t="s">
        <v>16</v>
      </c>
      <c r="Z6" s="119" t="s">
        <v>17</v>
      </c>
      <c r="AA6" s="119" t="s">
        <v>18</v>
      </c>
      <c r="AB6" s="119" t="s">
        <v>19</v>
      </c>
      <c r="AC6" s="119" t="s">
        <v>20</v>
      </c>
      <c r="AD6" s="119" t="s">
        <v>17388</v>
      </c>
      <c r="AE6" s="114" t="s">
        <v>22</v>
      </c>
      <c r="AF6" s="114" t="s">
        <v>23</v>
      </c>
      <c r="AG6" s="114" t="s">
        <v>17389</v>
      </c>
      <c r="AH6" s="112"/>
      <c r="AI6" s="112"/>
      <c r="AJ6" s="112"/>
    </row>
    <row r="7" spans="1:40" ht="408.75" customHeight="1" x14ac:dyDescent="0.25">
      <c r="B7" s="95"/>
      <c r="C7" s="95"/>
      <c r="D7" s="105"/>
      <c r="E7" s="106"/>
      <c r="F7" s="109"/>
      <c r="G7" s="67" t="s">
        <v>25</v>
      </c>
      <c r="H7" s="67" t="s">
        <v>26</v>
      </c>
      <c r="I7" s="67" t="s">
        <v>27</v>
      </c>
      <c r="J7" s="67" t="s">
        <v>28</v>
      </c>
      <c r="K7" s="67" t="s">
        <v>29</v>
      </c>
      <c r="L7" s="67" t="s">
        <v>30</v>
      </c>
      <c r="M7" s="98"/>
      <c r="N7" s="99"/>
      <c r="O7" s="98"/>
      <c r="P7" s="99"/>
      <c r="Q7" s="98"/>
      <c r="R7" s="99"/>
      <c r="S7" s="98"/>
      <c r="T7" s="99"/>
      <c r="U7" s="98"/>
      <c r="V7" s="99"/>
      <c r="W7" s="120"/>
      <c r="X7" s="120"/>
      <c r="Y7" s="120"/>
      <c r="Z7" s="120"/>
      <c r="AA7" s="120"/>
      <c r="AB7" s="120"/>
      <c r="AC7" s="120"/>
      <c r="AD7" s="120"/>
      <c r="AE7" s="115"/>
      <c r="AF7" s="115"/>
      <c r="AG7" s="115"/>
      <c r="AH7" s="112"/>
      <c r="AI7" s="112"/>
      <c r="AJ7" s="112"/>
    </row>
    <row r="8" spans="1:40" ht="88.5" customHeight="1" x14ac:dyDescent="0.25">
      <c r="B8" s="95"/>
      <c r="C8" s="95"/>
      <c r="D8" s="106"/>
      <c r="E8" s="66" t="s">
        <v>17390</v>
      </c>
      <c r="F8" s="68" t="s">
        <v>31</v>
      </c>
      <c r="G8" s="66" t="s">
        <v>31</v>
      </c>
      <c r="H8" s="66" t="s">
        <v>31</v>
      </c>
      <c r="I8" s="66" t="s">
        <v>31</v>
      </c>
      <c r="J8" s="66" t="s">
        <v>31</v>
      </c>
      <c r="K8" s="66" t="s">
        <v>31</v>
      </c>
      <c r="L8" s="66" t="s">
        <v>31</v>
      </c>
      <c r="M8" s="66" t="s">
        <v>32</v>
      </c>
      <c r="N8" s="66" t="s">
        <v>31</v>
      </c>
      <c r="O8" s="66" t="s">
        <v>33</v>
      </c>
      <c r="P8" s="66" t="s">
        <v>31</v>
      </c>
      <c r="Q8" s="66" t="s">
        <v>33</v>
      </c>
      <c r="R8" s="66" t="s">
        <v>31</v>
      </c>
      <c r="S8" s="66" t="s">
        <v>33</v>
      </c>
      <c r="T8" s="66" t="s">
        <v>31</v>
      </c>
      <c r="U8" s="66" t="s">
        <v>34</v>
      </c>
      <c r="V8" s="66" t="s">
        <v>31</v>
      </c>
      <c r="W8" s="66" t="s">
        <v>31</v>
      </c>
      <c r="X8" s="66" t="s">
        <v>31</v>
      </c>
      <c r="Y8" s="66" t="s">
        <v>31</v>
      </c>
      <c r="Z8" s="66" t="s">
        <v>31</v>
      </c>
      <c r="AA8" s="66" t="s">
        <v>31</v>
      </c>
      <c r="AB8" s="66" t="s">
        <v>31</v>
      </c>
      <c r="AC8" s="66" t="s">
        <v>31</v>
      </c>
      <c r="AD8" s="66" t="s">
        <v>31</v>
      </c>
      <c r="AE8" s="66" t="s">
        <v>31</v>
      </c>
      <c r="AF8" s="66" t="s">
        <v>31</v>
      </c>
      <c r="AG8" s="66" t="s">
        <v>31</v>
      </c>
      <c r="AH8" s="113"/>
      <c r="AI8" s="113"/>
      <c r="AJ8" s="113"/>
    </row>
    <row r="9" spans="1:40" ht="45.75" x14ac:dyDescent="0.65">
      <c r="B9" s="69">
        <v>1</v>
      </c>
      <c r="C9" s="69">
        <v>2</v>
      </c>
      <c r="D9" s="69">
        <v>3</v>
      </c>
      <c r="E9" s="69">
        <v>4</v>
      </c>
      <c r="F9" s="69">
        <v>5</v>
      </c>
      <c r="G9" s="69">
        <v>6</v>
      </c>
      <c r="H9" s="69">
        <v>7</v>
      </c>
      <c r="I9" s="69">
        <v>8</v>
      </c>
      <c r="J9" s="69">
        <v>9</v>
      </c>
      <c r="K9" s="69">
        <v>10</v>
      </c>
      <c r="L9" s="69">
        <v>11</v>
      </c>
      <c r="M9" s="69">
        <v>12</v>
      </c>
      <c r="N9" s="69">
        <v>13</v>
      </c>
      <c r="O9" s="69">
        <v>14</v>
      </c>
      <c r="P9" s="69">
        <v>15</v>
      </c>
      <c r="Q9" s="69">
        <v>16</v>
      </c>
      <c r="R9" s="69">
        <v>17</v>
      </c>
      <c r="S9" s="69">
        <v>18</v>
      </c>
      <c r="T9" s="69">
        <v>19</v>
      </c>
      <c r="U9" s="69">
        <v>20</v>
      </c>
      <c r="V9" s="69">
        <v>21</v>
      </c>
      <c r="W9" s="69">
        <v>22</v>
      </c>
      <c r="X9" s="69">
        <v>23</v>
      </c>
      <c r="Y9" s="69">
        <v>24</v>
      </c>
      <c r="Z9" s="69">
        <v>25</v>
      </c>
      <c r="AA9" s="69">
        <v>26</v>
      </c>
      <c r="AB9" s="69">
        <v>27</v>
      </c>
      <c r="AC9" s="69">
        <v>28</v>
      </c>
      <c r="AD9" s="69">
        <v>29</v>
      </c>
      <c r="AE9" s="69">
        <v>30</v>
      </c>
      <c r="AF9" s="69">
        <v>31</v>
      </c>
      <c r="AG9" s="69">
        <v>32</v>
      </c>
      <c r="AH9" s="69">
        <v>33</v>
      </c>
      <c r="AI9" s="69">
        <v>34</v>
      </c>
      <c r="AJ9" s="69">
        <v>35</v>
      </c>
    </row>
    <row r="10" spans="1:40" ht="61.5" x14ac:dyDescent="0.25">
      <c r="B10" s="118" t="s">
        <v>17412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</row>
    <row r="11" spans="1:40" ht="61.5" x14ac:dyDescent="0.85">
      <c r="B11" s="116" t="s">
        <v>17399</v>
      </c>
      <c r="C11" s="117"/>
      <c r="D11" s="70" t="s">
        <v>17026</v>
      </c>
      <c r="E11" s="71" t="s">
        <v>17026</v>
      </c>
      <c r="F11" s="72">
        <f t="shared" ref="F11:AG11" si="0">F12+F16+F18+F21+F31+F33+F35+F37+F39+F41+F44+F46+F48+F50</f>
        <v>47972663.210000008</v>
      </c>
      <c r="G11" s="72">
        <f t="shared" si="0"/>
        <v>0</v>
      </c>
      <c r="H11" s="72">
        <f t="shared" si="0"/>
        <v>0</v>
      </c>
      <c r="I11" s="72">
        <f t="shared" si="0"/>
        <v>204413.62</v>
      </c>
      <c r="J11" s="72">
        <f t="shared" si="0"/>
        <v>0</v>
      </c>
      <c r="K11" s="72">
        <f t="shared" si="0"/>
        <v>0</v>
      </c>
      <c r="L11" s="72">
        <f t="shared" si="0"/>
        <v>0</v>
      </c>
      <c r="M11" s="73">
        <f t="shared" si="0"/>
        <v>0</v>
      </c>
      <c r="N11" s="72">
        <f t="shared" si="0"/>
        <v>0</v>
      </c>
      <c r="O11" s="72">
        <f t="shared" si="0"/>
        <v>22424.809999999998</v>
      </c>
      <c r="P11" s="72">
        <f t="shared" si="0"/>
        <v>43455822.309999995</v>
      </c>
      <c r="Q11" s="72">
        <f t="shared" si="0"/>
        <v>0</v>
      </c>
      <c r="R11" s="72">
        <f t="shared" si="0"/>
        <v>0</v>
      </c>
      <c r="S11" s="72">
        <f t="shared" si="0"/>
        <v>3481.6</v>
      </c>
      <c r="T11" s="72">
        <f t="shared" si="0"/>
        <v>3508246.1399999997</v>
      </c>
      <c r="U11" s="72">
        <f t="shared" si="0"/>
        <v>0</v>
      </c>
      <c r="V11" s="72">
        <f t="shared" si="0"/>
        <v>0</v>
      </c>
      <c r="W11" s="72">
        <f t="shared" si="0"/>
        <v>0</v>
      </c>
      <c r="X11" s="72">
        <f t="shared" si="0"/>
        <v>0</v>
      </c>
      <c r="Y11" s="72">
        <f t="shared" si="0"/>
        <v>0</v>
      </c>
      <c r="Z11" s="72">
        <f t="shared" si="0"/>
        <v>0</v>
      </c>
      <c r="AA11" s="72">
        <f t="shared" si="0"/>
        <v>0</v>
      </c>
      <c r="AB11" s="72">
        <f t="shared" si="0"/>
        <v>0</v>
      </c>
      <c r="AC11" s="72">
        <f t="shared" si="0"/>
        <v>0</v>
      </c>
      <c r="AD11" s="72">
        <f t="shared" si="0"/>
        <v>0</v>
      </c>
      <c r="AE11" s="72">
        <f t="shared" si="0"/>
        <v>674181.14</v>
      </c>
      <c r="AF11" s="72">
        <f t="shared" si="0"/>
        <v>130000</v>
      </c>
      <c r="AG11" s="72">
        <f t="shared" si="0"/>
        <v>0</v>
      </c>
      <c r="AH11" s="74" t="s">
        <v>17026</v>
      </c>
      <c r="AI11" s="75" t="s">
        <v>17026</v>
      </c>
      <c r="AJ11" s="75" t="s">
        <v>17026</v>
      </c>
    </row>
    <row r="12" spans="1:40" ht="61.5" x14ac:dyDescent="0.85">
      <c r="B12" s="76" t="s">
        <v>508</v>
      </c>
      <c r="C12" s="69"/>
      <c r="D12" s="70" t="s">
        <v>17026</v>
      </c>
      <c r="E12" s="71" t="s">
        <v>17026</v>
      </c>
      <c r="F12" s="72">
        <f>F13+F14+F15</f>
        <v>4669780.0999999996</v>
      </c>
      <c r="G12" s="72">
        <f t="shared" ref="G12:AG12" si="1">G13+G14+G15</f>
        <v>0</v>
      </c>
      <c r="H12" s="72">
        <f t="shared" si="1"/>
        <v>0</v>
      </c>
      <c r="I12" s="72">
        <f t="shared" si="1"/>
        <v>0</v>
      </c>
      <c r="J12" s="72">
        <f t="shared" si="1"/>
        <v>0</v>
      </c>
      <c r="K12" s="72">
        <f t="shared" si="1"/>
        <v>0</v>
      </c>
      <c r="L12" s="72">
        <f t="shared" si="1"/>
        <v>0</v>
      </c>
      <c r="M12" s="73">
        <f t="shared" si="1"/>
        <v>0</v>
      </c>
      <c r="N12" s="72">
        <f t="shared" si="1"/>
        <v>0</v>
      </c>
      <c r="O12" s="72">
        <f t="shared" si="1"/>
        <v>3914.5</v>
      </c>
      <c r="P12" s="72">
        <f t="shared" si="1"/>
        <v>4616271.67</v>
      </c>
      <c r="Q12" s="72">
        <f t="shared" si="1"/>
        <v>0</v>
      </c>
      <c r="R12" s="72">
        <f t="shared" si="1"/>
        <v>0</v>
      </c>
      <c r="S12" s="72">
        <f t="shared" si="1"/>
        <v>0</v>
      </c>
      <c r="T12" s="77">
        <f t="shared" si="1"/>
        <v>0</v>
      </c>
      <c r="U12" s="72">
        <f t="shared" si="1"/>
        <v>0</v>
      </c>
      <c r="V12" s="72">
        <f t="shared" si="1"/>
        <v>0</v>
      </c>
      <c r="W12" s="72">
        <f t="shared" si="1"/>
        <v>0</v>
      </c>
      <c r="X12" s="72">
        <f t="shared" si="1"/>
        <v>0</v>
      </c>
      <c r="Y12" s="72">
        <f t="shared" si="1"/>
        <v>0</v>
      </c>
      <c r="Z12" s="72">
        <f t="shared" si="1"/>
        <v>0</v>
      </c>
      <c r="AA12" s="72">
        <f t="shared" si="1"/>
        <v>0</v>
      </c>
      <c r="AB12" s="72">
        <f t="shared" si="1"/>
        <v>0</v>
      </c>
      <c r="AC12" s="72">
        <f t="shared" si="1"/>
        <v>0</v>
      </c>
      <c r="AD12" s="72">
        <f t="shared" si="1"/>
        <v>0</v>
      </c>
      <c r="AE12" s="72">
        <f t="shared" si="1"/>
        <v>53508.43</v>
      </c>
      <c r="AF12" s="72">
        <f t="shared" si="1"/>
        <v>0</v>
      </c>
      <c r="AG12" s="72">
        <f t="shared" si="1"/>
        <v>0</v>
      </c>
      <c r="AH12" s="74" t="s">
        <v>17026</v>
      </c>
      <c r="AI12" s="75" t="s">
        <v>17026</v>
      </c>
      <c r="AJ12" s="75" t="s">
        <v>17026</v>
      </c>
    </row>
    <row r="13" spans="1:40" ht="62.25" x14ac:dyDescent="0.9">
      <c r="A13">
        <v>1</v>
      </c>
      <c r="B13" s="78">
        <f>SUBTOTAL(9,$A13:A$13)</f>
        <v>1</v>
      </c>
      <c r="C13" s="79" t="s">
        <v>3679</v>
      </c>
      <c r="D13" s="70">
        <v>2020</v>
      </c>
      <c r="E13" s="80">
        <v>0.97050000000000003</v>
      </c>
      <c r="F13" s="72">
        <f t="shared" ref="F13:F27" si="2">G13+H13+I13+J13+K13+L13+N13+P13+R13+T13+V13+W13+X13+Y13+Z13+AA13+AB13+AC13+AD13+AE13+AF13+AG13</f>
        <v>2152038.77</v>
      </c>
      <c r="G13" s="72">
        <v>0</v>
      </c>
      <c r="H13" s="72">
        <v>0</v>
      </c>
      <c r="I13" s="72">
        <v>0</v>
      </c>
      <c r="J13" s="72">
        <v>0</v>
      </c>
      <c r="K13" s="72">
        <v>0</v>
      </c>
      <c r="L13" s="72">
        <v>0</v>
      </c>
      <c r="M13" s="73">
        <v>0</v>
      </c>
      <c r="N13" s="72">
        <v>0</v>
      </c>
      <c r="O13" s="72">
        <v>1913</v>
      </c>
      <c r="P13" s="72">
        <v>2106950.04</v>
      </c>
      <c r="Q13" s="72">
        <v>0</v>
      </c>
      <c r="R13" s="72">
        <v>0</v>
      </c>
      <c r="S13" s="72">
        <v>0</v>
      </c>
      <c r="T13" s="77">
        <v>0</v>
      </c>
      <c r="U13" s="72">
        <v>0</v>
      </c>
      <c r="V13" s="72">
        <v>0</v>
      </c>
      <c r="W13" s="72">
        <v>0</v>
      </c>
      <c r="X13" s="72">
        <v>0</v>
      </c>
      <c r="Y13" s="72">
        <v>0</v>
      </c>
      <c r="Z13" s="72">
        <v>0</v>
      </c>
      <c r="AA13" s="72">
        <v>0</v>
      </c>
      <c r="AB13" s="72">
        <v>0</v>
      </c>
      <c r="AC13" s="72">
        <v>0</v>
      </c>
      <c r="AD13" s="72">
        <v>0</v>
      </c>
      <c r="AE13" s="72">
        <f>ROUND(P13*2.14%,2)</f>
        <v>45088.73</v>
      </c>
      <c r="AF13" s="72">
        <v>0</v>
      </c>
      <c r="AG13" s="72">
        <v>0</v>
      </c>
      <c r="AH13" s="74" t="s">
        <v>17052</v>
      </c>
      <c r="AI13" s="75">
        <v>2023</v>
      </c>
      <c r="AJ13" s="75">
        <v>2023</v>
      </c>
      <c r="AK13" s="81"/>
      <c r="AL13" s="81"/>
      <c r="AM13" s="81"/>
      <c r="AN13" s="81"/>
    </row>
    <row r="14" spans="1:40" ht="62.25" x14ac:dyDescent="0.9">
      <c r="A14">
        <v>1</v>
      </c>
      <c r="B14" s="78">
        <f>SUBTOTAL(9,$A$13:A14)</f>
        <v>2</v>
      </c>
      <c r="C14" s="79" t="s">
        <v>3646</v>
      </c>
      <c r="D14" s="71" t="s">
        <v>3003</v>
      </c>
      <c r="E14" s="80">
        <v>0.76770000000000005</v>
      </c>
      <c r="F14" s="72">
        <f t="shared" si="2"/>
        <v>1355406.12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3">
        <v>0</v>
      </c>
      <c r="N14" s="72">
        <v>0</v>
      </c>
      <c r="O14" s="72">
        <v>901.5</v>
      </c>
      <c r="P14" s="72">
        <v>1348182.06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72">
        <v>0</v>
      </c>
      <c r="AD14" s="72">
        <v>0</v>
      </c>
      <c r="AE14" s="72">
        <v>7224.06</v>
      </c>
      <c r="AF14" s="72">
        <v>0</v>
      </c>
      <c r="AG14" s="72">
        <v>0</v>
      </c>
      <c r="AH14" s="74" t="s">
        <v>17052</v>
      </c>
      <c r="AI14" s="75">
        <v>2023</v>
      </c>
      <c r="AJ14" s="75">
        <v>2023</v>
      </c>
      <c r="AK14" s="81"/>
      <c r="AL14" s="81"/>
      <c r="AM14" s="81"/>
      <c r="AN14" s="81"/>
    </row>
    <row r="15" spans="1:40" ht="62.25" x14ac:dyDescent="0.9">
      <c r="A15">
        <v>1</v>
      </c>
      <c r="B15" s="78">
        <f>SUBTOTAL(9,$A$13:A15)</f>
        <v>3</v>
      </c>
      <c r="C15" s="79" t="s">
        <v>3279</v>
      </c>
      <c r="D15" s="71" t="s">
        <v>3253</v>
      </c>
      <c r="E15" s="80">
        <v>0.9244</v>
      </c>
      <c r="F15" s="72">
        <f t="shared" si="2"/>
        <v>1162335.21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3">
        <v>0</v>
      </c>
      <c r="N15" s="72">
        <v>0</v>
      </c>
      <c r="O15" s="72">
        <v>1100</v>
      </c>
      <c r="P15" s="72">
        <v>1161139.57</v>
      </c>
      <c r="Q15" s="72">
        <v>0</v>
      </c>
      <c r="R15" s="72">
        <v>0</v>
      </c>
      <c r="S15" s="72">
        <v>0</v>
      </c>
      <c r="T15" s="77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72">
        <v>0</v>
      </c>
      <c r="AD15" s="72">
        <v>0</v>
      </c>
      <c r="AE15" s="72">
        <v>1195.6400000000001</v>
      </c>
      <c r="AF15" s="72">
        <v>0</v>
      </c>
      <c r="AG15" s="72">
        <v>0</v>
      </c>
      <c r="AH15" s="74" t="s">
        <v>17052</v>
      </c>
      <c r="AI15" s="75">
        <v>2023</v>
      </c>
      <c r="AJ15" s="75">
        <v>2023</v>
      </c>
      <c r="AK15" s="81"/>
      <c r="AL15" s="81"/>
      <c r="AM15" s="81"/>
      <c r="AN15" s="81"/>
    </row>
    <row r="16" spans="1:40" ht="62.25" x14ac:dyDescent="0.9">
      <c r="B16" s="76" t="s">
        <v>533</v>
      </c>
      <c r="C16" s="79"/>
      <c r="D16" s="70" t="s">
        <v>17026</v>
      </c>
      <c r="E16" s="71" t="s">
        <v>17026</v>
      </c>
      <c r="F16" s="72">
        <f>F17</f>
        <v>410872.24</v>
      </c>
      <c r="G16" s="72">
        <f t="shared" ref="G16:AG16" si="3">G17</f>
        <v>0</v>
      </c>
      <c r="H16" s="72">
        <f t="shared" si="3"/>
        <v>0</v>
      </c>
      <c r="I16" s="72">
        <f t="shared" si="3"/>
        <v>0</v>
      </c>
      <c r="J16" s="72">
        <f t="shared" si="3"/>
        <v>0</v>
      </c>
      <c r="K16" s="72">
        <f t="shared" si="3"/>
        <v>0</v>
      </c>
      <c r="L16" s="72">
        <f t="shared" si="3"/>
        <v>0</v>
      </c>
      <c r="M16" s="73">
        <f t="shared" si="3"/>
        <v>0</v>
      </c>
      <c r="N16" s="72">
        <f t="shared" si="3"/>
        <v>0</v>
      </c>
      <c r="O16" s="72">
        <f t="shared" si="3"/>
        <v>819.7</v>
      </c>
      <c r="P16" s="72">
        <f t="shared" si="3"/>
        <v>404800.24</v>
      </c>
      <c r="Q16" s="72">
        <f t="shared" si="3"/>
        <v>0</v>
      </c>
      <c r="R16" s="72">
        <f t="shared" si="3"/>
        <v>0</v>
      </c>
      <c r="S16" s="72">
        <f t="shared" si="3"/>
        <v>0</v>
      </c>
      <c r="T16" s="72">
        <f t="shared" si="3"/>
        <v>0</v>
      </c>
      <c r="U16" s="72">
        <f t="shared" si="3"/>
        <v>0</v>
      </c>
      <c r="V16" s="72">
        <f t="shared" si="3"/>
        <v>0</v>
      </c>
      <c r="W16" s="72">
        <f t="shared" si="3"/>
        <v>0</v>
      </c>
      <c r="X16" s="72">
        <f t="shared" si="3"/>
        <v>0</v>
      </c>
      <c r="Y16" s="72">
        <f t="shared" si="3"/>
        <v>0</v>
      </c>
      <c r="Z16" s="72">
        <f t="shared" si="3"/>
        <v>0</v>
      </c>
      <c r="AA16" s="72">
        <f t="shared" si="3"/>
        <v>0</v>
      </c>
      <c r="AB16" s="72">
        <f t="shared" si="3"/>
        <v>0</v>
      </c>
      <c r="AC16" s="72">
        <f t="shared" si="3"/>
        <v>0</v>
      </c>
      <c r="AD16" s="72">
        <f t="shared" si="3"/>
        <v>0</v>
      </c>
      <c r="AE16" s="72">
        <f t="shared" si="3"/>
        <v>6072</v>
      </c>
      <c r="AF16" s="72">
        <f t="shared" si="3"/>
        <v>0</v>
      </c>
      <c r="AG16" s="72">
        <f t="shared" si="3"/>
        <v>0</v>
      </c>
      <c r="AH16" s="74" t="s">
        <v>17026</v>
      </c>
      <c r="AI16" s="74" t="s">
        <v>17026</v>
      </c>
      <c r="AJ16" s="74" t="s">
        <v>17026</v>
      </c>
      <c r="AK16" s="81"/>
      <c r="AL16" s="81"/>
      <c r="AM16" s="81"/>
      <c r="AN16" s="81"/>
    </row>
    <row r="17" spans="1:40" ht="62.25" x14ac:dyDescent="0.9">
      <c r="A17">
        <v>1</v>
      </c>
      <c r="B17" s="78">
        <f>SUBTOTAL(9,$A$13:A17)</f>
        <v>4</v>
      </c>
      <c r="C17" s="79" t="s">
        <v>3767</v>
      </c>
      <c r="D17" s="71">
        <v>2016</v>
      </c>
      <c r="E17" s="80">
        <v>0.88649999999999995</v>
      </c>
      <c r="F17" s="72">
        <f t="shared" si="2"/>
        <v>410872.24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3">
        <v>0</v>
      </c>
      <c r="N17" s="72">
        <v>0</v>
      </c>
      <c r="O17" s="72">
        <v>819.7</v>
      </c>
      <c r="P17" s="72">
        <v>404800.24</v>
      </c>
      <c r="Q17" s="72">
        <v>0</v>
      </c>
      <c r="R17" s="72">
        <v>0</v>
      </c>
      <c r="S17" s="72">
        <v>0</v>
      </c>
      <c r="T17" s="77">
        <v>0</v>
      </c>
      <c r="U17" s="72">
        <v>0</v>
      </c>
      <c r="V17" s="72">
        <v>0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72">
        <v>0</v>
      </c>
      <c r="AD17" s="72">
        <v>0</v>
      </c>
      <c r="AE17" s="72">
        <f>ROUND(P17*1.5%,2)</f>
        <v>6072</v>
      </c>
      <c r="AF17" s="72">
        <v>0</v>
      </c>
      <c r="AG17" s="72">
        <v>0</v>
      </c>
      <c r="AH17" s="74" t="s">
        <v>17052</v>
      </c>
      <c r="AI17" s="75">
        <v>2023</v>
      </c>
      <c r="AJ17" s="75">
        <v>2023</v>
      </c>
      <c r="AK17" s="81"/>
      <c r="AL17" s="81"/>
      <c r="AM17" s="81"/>
      <c r="AN17" s="81"/>
    </row>
    <row r="18" spans="1:40" ht="62.25" x14ac:dyDescent="0.9">
      <c r="B18" s="76" t="s">
        <v>71</v>
      </c>
      <c r="C18" s="79"/>
      <c r="D18" s="70" t="s">
        <v>17026</v>
      </c>
      <c r="E18" s="71" t="s">
        <v>17026</v>
      </c>
      <c r="F18" s="72">
        <f>F19+F20</f>
        <v>3972606.13</v>
      </c>
      <c r="G18" s="72">
        <f t="shared" ref="G18:AG18" si="4">G19+G20</f>
        <v>0</v>
      </c>
      <c r="H18" s="72">
        <f t="shared" si="4"/>
        <v>0</v>
      </c>
      <c r="I18" s="72">
        <f t="shared" si="4"/>
        <v>0</v>
      </c>
      <c r="J18" s="72">
        <f t="shared" si="4"/>
        <v>0</v>
      </c>
      <c r="K18" s="72">
        <f t="shared" si="4"/>
        <v>0</v>
      </c>
      <c r="L18" s="72">
        <f t="shared" si="4"/>
        <v>0</v>
      </c>
      <c r="M18" s="73">
        <f t="shared" si="4"/>
        <v>0</v>
      </c>
      <c r="N18" s="72">
        <f t="shared" si="4"/>
        <v>0</v>
      </c>
      <c r="O18" s="72">
        <f t="shared" si="4"/>
        <v>1177.9299999999998</v>
      </c>
      <c r="P18" s="72">
        <f t="shared" si="4"/>
        <v>3891731.4</v>
      </c>
      <c r="Q18" s="72">
        <f t="shared" si="4"/>
        <v>0</v>
      </c>
      <c r="R18" s="72">
        <f t="shared" si="4"/>
        <v>0</v>
      </c>
      <c r="S18" s="72">
        <f t="shared" si="4"/>
        <v>0</v>
      </c>
      <c r="T18" s="72">
        <f t="shared" si="4"/>
        <v>0</v>
      </c>
      <c r="U18" s="72">
        <f t="shared" si="4"/>
        <v>0</v>
      </c>
      <c r="V18" s="72">
        <f t="shared" si="4"/>
        <v>0</v>
      </c>
      <c r="W18" s="72">
        <f t="shared" si="4"/>
        <v>0</v>
      </c>
      <c r="X18" s="72">
        <f t="shared" si="4"/>
        <v>0</v>
      </c>
      <c r="Y18" s="72">
        <f t="shared" si="4"/>
        <v>0</v>
      </c>
      <c r="Z18" s="72">
        <f t="shared" si="4"/>
        <v>0</v>
      </c>
      <c r="AA18" s="72">
        <f t="shared" si="4"/>
        <v>0</v>
      </c>
      <c r="AB18" s="72">
        <f t="shared" si="4"/>
        <v>0</v>
      </c>
      <c r="AC18" s="72">
        <f t="shared" si="4"/>
        <v>0</v>
      </c>
      <c r="AD18" s="72">
        <f t="shared" si="4"/>
        <v>0</v>
      </c>
      <c r="AE18" s="72">
        <f t="shared" si="4"/>
        <v>80874.73</v>
      </c>
      <c r="AF18" s="72">
        <f t="shared" si="4"/>
        <v>0</v>
      </c>
      <c r="AG18" s="72">
        <f t="shared" si="4"/>
        <v>0</v>
      </c>
      <c r="AH18" s="74" t="s">
        <v>17026</v>
      </c>
      <c r="AI18" s="74" t="s">
        <v>17026</v>
      </c>
      <c r="AJ18" s="74" t="s">
        <v>17026</v>
      </c>
      <c r="AK18" s="81"/>
      <c r="AL18" s="81"/>
      <c r="AM18" s="81"/>
      <c r="AN18" s="81"/>
    </row>
    <row r="19" spans="1:40" ht="62.25" x14ac:dyDescent="0.9">
      <c r="A19">
        <v>1</v>
      </c>
      <c r="B19" s="78">
        <f>SUBTOTAL(9,$A$13:A19)</f>
        <v>5</v>
      </c>
      <c r="C19" s="79" t="s">
        <v>5077</v>
      </c>
      <c r="D19" s="71" t="s">
        <v>3253</v>
      </c>
      <c r="E19" s="80">
        <v>0.90890000000000004</v>
      </c>
      <c r="F19" s="72">
        <f t="shared" si="2"/>
        <v>381944.5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3">
        <v>0</v>
      </c>
      <c r="N19" s="72">
        <v>0</v>
      </c>
      <c r="O19" s="72">
        <v>645</v>
      </c>
      <c r="P19" s="72">
        <v>376300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72">
        <v>0</v>
      </c>
      <c r="AD19" s="72">
        <v>0</v>
      </c>
      <c r="AE19" s="72">
        <f>ROUND(P19*1.5%,2)</f>
        <v>5644.5</v>
      </c>
      <c r="AF19" s="72">
        <v>0</v>
      </c>
      <c r="AG19" s="72">
        <v>0</v>
      </c>
      <c r="AH19" s="74" t="s">
        <v>17052</v>
      </c>
      <c r="AI19" s="75">
        <v>2023</v>
      </c>
      <c r="AJ19" s="75">
        <v>2023</v>
      </c>
      <c r="AK19" s="81"/>
      <c r="AL19" s="81"/>
      <c r="AM19" s="81"/>
      <c r="AN19" s="81"/>
    </row>
    <row r="20" spans="1:40" ht="62.25" x14ac:dyDescent="0.9">
      <c r="A20">
        <v>1</v>
      </c>
      <c r="B20" s="78">
        <f>SUBTOTAL(9,$A$13:A20)</f>
        <v>6</v>
      </c>
      <c r="C20" s="79" t="s">
        <v>4506</v>
      </c>
      <c r="D20" s="70">
        <v>2015</v>
      </c>
      <c r="E20" s="80">
        <v>0.96460000000000001</v>
      </c>
      <c r="F20" s="72">
        <f t="shared" si="2"/>
        <v>3590661.63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3">
        <v>0</v>
      </c>
      <c r="N20" s="72">
        <v>0</v>
      </c>
      <c r="O20" s="72">
        <v>532.92999999999995</v>
      </c>
      <c r="P20" s="72">
        <v>3515431.4</v>
      </c>
      <c r="Q20" s="72">
        <v>0</v>
      </c>
      <c r="R20" s="72">
        <v>0</v>
      </c>
      <c r="S20" s="72">
        <v>0</v>
      </c>
      <c r="T20" s="77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72">
        <v>0</v>
      </c>
      <c r="AD20" s="72">
        <v>0</v>
      </c>
      <c r="AE20" s="72">
        <f>ROUND(P20*2.14%,2)</f>
        <v>75230.23</v>
      </c>
      <c r="AF20" s="82">
        <v>0</v>
      </c>
      <c r="AG20" s="72">
        <v>0</v>
      </c>
      <c r="AH20" s="74" t="s">
        <v>17052</v>
      </c>
      <c r="AI20" s="75">
        <v>2023</v>
      </c>
      <c r="AJ20" s="75">
        <v>2023</v>
      </c>
      <c r="AK20" s="81"/>
      <c r="AL20" s="81"/>
      <c r="AM20" s="81"/>
      <c r="AN20" s="81"/>
    </row>
    <row r="21" spans="1:40" ht="62.25" x14ac:dyDescent="0.9">
      <c r="B21" s="76" t="s">
        <v>379</v>
      </c>
      <c r="C21" s="79"/>
      <c r="D21" s="70" t="s">
        <v>17026</v>
      </c>
      <c r="E21" s="71" t="s">
        <v>17026</v>
      </c>
      <c r="F21" s="72">
        <f t="shared" ref="F21:AG21" si="5">SUM(F22:F30)</f>
        <v>28660879.380000003</v>
      </c>
      <c r="G21" s="72">
        <f t="shared" si="5"/>
        <v>0</v>
      </c>
      <c r="H21" s="72">
        <f t="shared" si="5"/>
        <v>0</v>
      </c>
      <c r="I21" s="72">
        <f t="shared" si="5"/>
        <v>0</v>
      </c>
      <c r="J21" s="72">
        <f t="shared" si="5"/>
        <v>0</v>
      </c>
      <c r="K21" s="72">
        <f t="shared" si="5"/>
        <v>0</v>
      </c>
      <c r="L21" s="72">
        <f t="shared" si="5"/>
        <v>0</v>
      </c>
      <c r="M21" s="73">
        <f t="shared" si="5"/>
        <v>0</v>
      </c>
      <c r="N21" s="72">
        <f t="shared" si="5"/>
        <v>0</v>
      </c>
      <c r="O21" s="72">
        <f t="shared" si="5"/>
        <v>6519.68</v>
      </c>
      <c r="P21" s="72">
        <f t="shared" si="5"/>
        <v>24842642.799999997</v>
      </c>
      <c r="Q21" s="72">
        <f t="shared" si="5"/>
        <v>0</v>
      </c>
      <c r="R21" s="72">
        <f t="shared" si="5"/>
        <v>0</v>
      </c>
      <c r="S21" s="72">
        <f t="shared" si="5"/>
        <v>3007.6</v>
      </c>
      <c r="T21" s="72">
        <f t="shared" si="5"/>
        <v>3481494.55</v>
      </c>
      <c r="U21" s="72">
        <f t="shared" si="5"/>
        <v>0</v>
      </c>
      <c r="V21" s="72">
        <f t="shared" si="5"/>
        <v>0</v>
      </c>
      <c r="W21" s="72">
        <f t="shared" si="5"/>
        <v>0</v>
      </c>
      <c r="X21" s="72">
        <f t="shared" si="5"/>
        <v>0</v>
      </c>
      <c r="Y21" s="72">
        <f t="shared" si="5"/>
        <v>0</v>
      </c>
      <c r="Z21" s="72">
        <f t="shared" si="5"/>
        <v>0</v>
      </c>
      <c r="AA21" s="72">
        <f t="shared" si="5"/>
        <v>0</v>
      </c>
      <c r="AB21" s="72">
        <f t="shared" si="5"/>
        <v>0</v>
      </c>
      <c r="AC21" s="72">
        <f t="shared" si="5"/>
        <v>0</v>
      </c>
      <c r="AD21" s="72">
        <f t="shared" si="5"/>
        <v>0</v>
      </c>
      <c r="AE21" s="72">
        <f t="shared" si="5"/>
        <v>336742.03</v>
      </c>
      <c r="AF21" s="72">
        <f t="shared" si="5"/>
        <v>0</v>
      </c>
      <c r="AG21" s="72">
        <f t="shared" si="5"/>
        <v>0</v>
      </c>
      <c r="AH21" s="74" t="s">
        <v>17026</v>
      </c>
      <c r="AI21" s="74" t="s">
        <v>17026</v>
      </c>
      <c r="AJ21" s="74" t="s">
        <v>17026</v>
      </c>
      <c r="AK21" s="81"/>
      <c r="AL21" s="81"/>
      <c r="AM21" s="81"/>
      <c r="AN21" s="81"/>
    </row>
    <row r="22" spans="1:40" ht="62.25" x14ac:dyDescent="0.9">
      <c r="A22">
        <v>1</v>
      </c>
      <c r="B22" s="78">
        <f>SUBTOTAL(9,$A$13:A22)</f>
        <v>7</v>
      </c>
      <c r="C22" s="79" t="s">
        <v>12216</v>
      </c>
      <c r="D22" s="71" t="s">
        <v>3006</v>
      </c>
      <c r="E22" s="80">
        <v>0.86073469797958557</v>
      </c>
      <c r="F22" s="72">
        <f t="shared" si="2"/>
        <v>7180293.1799999997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3">
        <v>0</v>
      </c>
      <c r="N22" s="72">
        <v>0</v>
      </c>
      <c r="O22" s="72">
        <v>824.88</v>
      </c>
      <c r="P22" s="72">
        <v>7105029.5999999996</v>
      </c>
      <c r="Q22" s="72">
        <v>0</v>
      </c>
      <c r="R22" s="72">
        <v>0</v>
      </c>
      <c r="S22" s="72">
        <v>0</v>
      </c>
      <c r="T22" s="72">
        <v>0</v>
      </c>
      <c r="U22" s="72">
        <v>0</v>
      </c>
      <c r="V22" s="72">
        <v>0</v>
      </c>
      <c r="W22" s="72">
        <v>0</v>
      </c>
      <c r="X22" s="72">
        <v>0</v>
      </c>
      <c r="Y22" s="72">
        <v>0</v>
      </c>
      <c r="Z22" s="72">
        <v>0</v>
      </c>
      <c r="AA22" s="72">
        <v>0</v>
      </c>
      <c r="AB22" s="72">
        <v>0</v>
      </c>
      <c r="AC22" s="72">
        <v>0</v>
      </c>
      <c r="AD22" s="72">
        <v>0</v>
      </c>
      <c r="AE22" s="72">
        <f>ROUND(P22*1.0593%,2)</f>
        <v>75263.58</v>
      </c>
      <c r="AF22" s="72">
        <v>0</v>
      </c>
      <c r="AG22" s="72">
        <v>0</v>
      </c>
      <c r="AH22" s="74" t="s">
        <v>17052</v>
      </c>
      <c r="AI22" s="75">
        <v>2023</v>
      </c>
      <c r="AJ22" s="75">
        <v>2023</v>
      </c>
      <c r="AK22" s="81"/>
      <c r="AL22" s="81"/>
      <c r="AM22" s="81"/>
      <c r="AN22" s="81"/>
    </row>
    <row r="23" spans="1:40" ht="62.25" x14ac:dyDescent="0.9">
      <c r="A23">
        <v>1</v>
      </c>
      <c r="B23" s="78">
        <f>SUBTOTAL(9,$A$13:A23)</f>
        <v>8</v>
      </c>
      <c r="C23" s="79" t="s">
        <v>12204</v>
      </c>
      <c r="D23" s="71" t="s">
        <v>3253</v>
      </c>
      <c r="E23" s="80">
        <v>0.94940000000000002</v>
      </c>
      <c r="F23" s="72">
        <f t="shared" si="2"/>
        <v>3313814.28</v>
      </c>
      <c r="G23" s="72">
        <v>0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3">
        <v>0</v>
      </c>
      <c r="N23" s="72">
        <v>0</v>
      </c>
      <c r="O23" s="72">
        <v>553.05999999999995</v>
      </c>
      <c r="P23" s="72">
        <v>3279079</v>
      </c>
      <c r="Q23" s="72">
        <v>0</v>
      </c>
      <c r="R23" s="72">
        <v>0</v>
      </c>
      <c r="S23" s="72">
        <v>0</v>
      </c>
      <c r="T23" s="72">
        <v>0</v>
      </c>
      <c r="U23" s="72">
        <v>0</v>
      </c>
      <c r="V23" s="72">
        <v>0</v>
      </c>
      <c r="W23" s="72">
        <v>0</v>
      </c>
      <c r="X23" s="72">
        <v>0</v>
      </c>
      <c r="Y23" s="72">
        <v>0</v>
      </c>
      <c r="Z23" s="72">
        <v>0</v>
      </c>
      <c r="AA23" s="72">
        <v>0</v>
      </c>
      <c r="AB23" s="72">
        <v>0</v>
      </c>
      <c r="AC23" s="72">
        <v>0</v>
      </c>
      <c r="AD23" s="72">
        <v>0</v>
      </c>
      <c r="AE23" s="72">
        <f>ROUND(P23*1.0593%,2)</f>
        <v>34735.279999999999</v>
      </c>
      <c r="AF23" s="72">
        <v>0</v>
      </c>
      <c r="AG23" s="72">
        <v>0</v>
      </c>
      <c r="AH23" s="74" t="s">
        <v>17052</v>
      </c>
      <c r="AI23" s="75">
        <v>2023</v>
      </c>
      <c r="AJ23" s="75">
        <v>2023</v>
      </c>
      <c r="AK23" s="81"/>
      <c r="AL23" s="81"/>
      <c r="AM23" s="81"/>
      <c r="AN23" s="81"/>
    </row>
    <row r="24" spans="1:40" ht="62.25" x14ac:dyDescent="0.9">
      <c r="A24">
        <v>1</v>
      </c>
      <c r="B24" s="78">
        <f>SUBTOTAL(9,$A$13:A24)</f>
        <v>9</v>
      </c>
      <c r="C24" s="79" t="s">
        <v>2135</v>
      </c>
      <c r="D24" s="71" t="s">
        <v>3003</v>
      </c>
      <c r="E24" s="80">
        <v>0.91920000000000002</v>
      </c>
      <c r="F24" s="72">
        <f t="shared" si="2"/>
        <v>6446114.9500000002</v>
      </c>
      <c r="G24" s="72">
        <v>0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3">
        <v>0</v>
      </c>
      <c r="N24" s="72">
        <v>0</v>
      </c>
      <c r="O24" s="72">
        <v>1104.8499999999999</v>
      </c>
      <c r="P24" s="72">
        <v>6378547</v>
      </c>
      <c r="Q24" s="72">
        <v>0</v>
      </c>
      <c r="R24" s="72">
        <v>0</v>
      </c>
      <c r="S24" s="72">
        <v>0</v>
      </c>
      <c r="T24" s="72">
        <v>0</v>
      </c>
      <c r="U24" s="72">
        <v>0</v>
      </c>
      <c r="V24" s="72">
        <v>0</v>
      </c>
      <c r="W24" s="72">
        <v>0</v>
      </c>
      <c r="X24" s="72">
        <v>0</v>
      </c>
      <c r="Y24" s="72">
        <v>0</v>
      </c>
      <c r="Z24" s="72">
        <v>0</v>
      </c>
      <c r="AA24" s="72">
        <v>0</v>
      </c>
      <c r="AB24" s="72">
        <v>0</v>
      </c>
      <c r="AC24" s="72">
        <v>0</v>
      </c>
      <c r="AD24" s="72">
        <v>0</v>
      </c>
      <c r="AE24" s="72">
        <f>ROUND(P24*1.0593%,2)</f>
        <v>67567.95</v>
      </c>
      <c r="AF24" s="72">
        <v>0</v>
      </c>
      <c r="AG24" s="72">
        <v>0</v>
      </c>
      <c r="AH24" s="74" t="s">
        <v>17052</v>
      </c>
      <c r="AI24" s="75">
        <v>2023</v>
      </c>
      <c r="AJ24" s="75">
        <v>2023</v>
      </c>
      <c r="AK24" s="81"/>
      <c r="AL24" s="81"/>
      <c r="AM24" s="81"/>
      <c r="AN24" s="81"/>
    </row>
    <row r="25" spans="1:40" ht="62.25" x14ac:dyDescent="0.9">
      <c r="A25">
        <v>1</v>
      </c>
      <c r="B25" s="78">
        <f>SUBTOTAL(9,$A$13:A25)</f>
        <v>10</v>
      </c>
      <c r="C25" s="79" t="s">
        <v>12148</v>
      </c>
      <c r="D25" s="71" t="s">
        <v>3253</v>
      </c>
      <c r="E25" s="80">
        <v>0.86109999999999998</v>
      </c>
      <c r="F25" s="72">
        <f t="shared" si="2"/>
        <v>349639.88999999996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3">
        <v>0</v>
      </c>
      <c r="N25" s="72">
        <v>0</v>
      </c>
      <c r="O25" s="72">
        <v>1539</v>
      </c>
      <c r="P25" s="72">
        <v>345974.98</v>
      </c>
      <c r="Q25" s="72">
        <v>0</v>
      </c>
      <c r="R25" s="72">
        <v>0</v>
      </c>
      <c r="S25" s="72">
        <v>0</v>
      </c>
      <c r="T25" s="72">
        <v>0</v>
      </c>
      <c r="U25" s="72">
        <v>0</v>
      </c>
      <c r="V25" s="72">
        <v>0</v>
      </c>
      <c r="W25" s="72">
        <v>0</v>
      </c>
      <c r="X25" s="72">
        <v>0</v>
      </c>
      <c r="Y25" s="72">
        <v>0</v>
      </c>
      <c r="Z25" s="72">
        <v>0</v>
      </c>
      <c r="AA25" s="72">
        <v>0</v>
      </c>
      <c r="AB25" s="72">
        <v>0</v>
      </c>
      <c r="AC25" s="72">
        <v>0</v>
      </c>
      <c r="AD25" s="72">
        <v>0</v>
      </c>
      <c r="AE25" s="72">
        <f>ROUND(P25*1.0593%,2)</f>
        <v>3664.91</v>
      </c>
      <c r="AF25" s="72">
        <v>0</v>
      </c>
      <c r="AG25" s="72">
        <v>0</v>
      </c>
      <c r="AH25" s="74" t="s">
        <v>17052</v>
      </c>
      <c r="AI25" s="75">
        <v>2023</v>
      </c>
      <c r="AJ25" s="75">
        <v>2023</v>
      </c>
      <c r="AK25" s="81"/>
      <c r="AL25" s="81"/>
      <c r="AM25" s="81"/>
      <c r="AN25" s="81"/>
    </row>
    <row r="26" spans="1:40" ht="62.25" x14ac:dyDescent="0.9">
      <c r="A26">
        <v>1</v>
      </c>
      <c r="B26" s="78">
        <f>SUBTOTAL(9,$A$13:A26)</f>
        <v>11</v>
      </c>
      <c r="C26" s="79" t="s">
        <v>11732</v>
      </c>
      <c r="D26" s="71" t="s">
        <v>3253</v>
      </c>
      <c r="E26" s="80">
        <v>0.94679999999999997</v>
      </c>
      <c r="F26" s="72">
        <f t="shared" si="2"/>
        <v>1622193.6700000002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3">
        <v>0</v>
      </c>
      <c r="N26" s="72">
        <v>0</v>
      </c>
      <c r="O26" s="72">
        <v>319.3</v>
      </c>
      <c r="P26" s="72">
        <v>1598220.36</v>
      </c>
      <c r="Q26" s="72">
        <v>0</v>
      </c>
      <c r="R26" s="72">
        <v>0</v>
      </c>
      <c r="S26" s="72">
        <v>0</v>
      </c>
      <c r="T26" s="72">
        <v>0</v>
      </c>
      <c r="U26" s="72">
        <v>0</v>
      </c>
      <c r="V26" s="72">
        <v>0</v>
      </c>
      <c r="W26" s="72">
        <v>0</v>
      </c>
      <c r="X26" s="72">
        <v>0</v>
      </c>
      <c r="Y26" s="72">
        <v>0</v>
      </c>
      <c r="Z26" s="72">
        <v>0</v>
      </c>
      <c r="AA26" s="72">
        <v>0</v>
      </c>
      <c r="AB26" s="72">
        <v>0</v>
      </c>
      <c r="AC26" s="72">
        <v>0</v>
      </c>
      <c r="AD26" s="72">
        <v>0</v>
      </c>
      <c r="AE26" s="72">
        <f>ROUND(P26*1.5%,2)</f>
        <v>23973.31</v>
      </c>
      <c r="AF26" s="72">
        <v>0</v>
      </c>
      <c r="AG26" s="72">
        <v>0</v>
      </c>
      <c r="AH26" s="74" t="s">
        <v>17052</v>
      </c>
      <c r="AI26" s="75">
        <v>2023</v>
      </c>
      <c r="AJ26" s="75">
        <v>2023</v>
      </c>
      <c r="AK26" s="81"/>
      <c r="AL26" s="81"/>
      <c r="AM26" s="81"/>
      <c r="AN26" s="81"/>
    </row>
    <row r="27" spans="1:40" ht="62.25" x14ac:dyDescent="0.9">
      <c r="A27">
        <v>1</v>
      </c>
      <c r="B27" s="78">
        <f>SUBTOTAL(9,$A$13:A27)</f>
        <v>12</v>
      </c>
      <c r="C27" s="79" t="s">
        <v>11679</v>
      </c>
      <c r="D27" s="70" t="s">
        <v>3006</v>
      </c>
      <c r="E27" s="80">
        <v>0.92569999999999997</v>
      </c>
      <c r="F27" s="72">
        <f t="shared" si="2"/>
        <v>3533716.9699999997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3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  <c r="S27" s="72">
        <v>3007.6</v>
      </c>
      <c r="T27" s="72">
        <v>3481494.55</v>
      </c>
      <c r="U27" s="72">
        <v>0</v>
      </c>
      <c r="V27" s="72">
        <v>0</v>
      </c>
      <c r="W27" s="72">
        <v>0</v>
      </c>
      <c r="X27" s="72">
        <v>0</v>
      </c>
      <c r="Y27" s="72">
        <v>0</v>
      </c>
      <c r="Z27" s="72">
        <v>0</v>
      </c>
      <c r="AA27" s="72">
        <v>0</v>
      </c>
      <c r="AB27" s="72">
        <v>0</v>
      </c>
      <c r="AC27" s="72">
        <v>0</v>
      </c>
      <c r="AD27" s="72">
        <v>0</v>
      </c>
      <c r="AE27" s="72">
        <f>ROUND(T27*1.5%,2)</f>
        <v>52222.42</v>
      </c>
      <c r="AF27" s="72">
        <v>0</v>
      </c>
      <c r="AG27" s="72">
        <v>0</v>
      </c>
      <c r="AH27" s="74" t="s">
        <v>17052</v>
      </c>
      <c r="AI27" s="75">
        <v>2023</v>
      </c>
      <c r="AJ27" s="75">
        <v>2023</v>
      </c>
      <c r="AK27" s="81"/>
      <c r="AL27" s="81"/>
      <c r="AM27" s="81"/>
      <c r="AN27" s="81"/>
    </row>
    <row r="28" spans="1:40" ht="62.25" x14ac:dyDescent="0.9">
      <c r="A28">
        <v>1</v>
      </c>
      <c r="B28" s="78">
        <f>SUBTOTAL(9,$A$13:A28)</f>
        <v>13</v>
      </c>
      <c r="C28" s="79" t="s">
        <v>11944</v>
      </c>
      <c r="D28" s="71" t="s">
        <v>3253</v>
      </c>
      <c r="E28" s="80">
        <v>0.78400000000000003</v>
      </c>
      <c r="F28" s="72">
        <f>P28+AE28</f>
        <v>15039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3">
        <v>0</v>
      </c>
      <c r="N28" s="72">
        <v>0</v>
      </c>
      <c r="O28" s="72">
        <v>316</v>
      </c>
      <c r="P28" s="72">
        <v>14816.75</v>
      </c>
      <c r="Q28" s="72">
        <v>0</v>
      </c>
      <c r="R28" s="72">
        <v>0</v>
      </c>
      <c r="S28" s="72">
        <v>0</v>
      </c>
      <c r="T28" s="72">
        <v>0</v>
      </c>
      <c r="U28" s="72">
        <v>0</v>
      </c>
      <c r="V28" s="72">
        <v>0</v>
      </c>
      <c r="W28" s="72">
        <v>0</v>
      </c>
      <c r="X28" s="72">
        <v>0</v>
      </c>
      <c r="Y28" s="72">
        <v>0</v>
      </c>
      <c r="Z28" s="72">
        <v>0</v>
      </c>
      <c r="AA28" s="72">
        <v>0</v>
      </c>
      <c r="AB28" s="72">
        <v>0</v>
      </c>
      <c r="AC28" s="72">
        <v>0</v>
      </c>
      <c r="AD28" s="72">
        <v>0</v>
      </c>
      <c r="AE28" s="72">
        <f t="shared" ref="AE28:AE34" si="6">ROUND(P28*1.5%,2)</f>
        <v>222.25</v>
      </c>
      <c r="AF28" s="72">
        <v>0</v>
      </c>
      <c r="AG28" s="72">
        <v>0</v>
      </c>
      <c r="AH28" s="74" t="s">
        <v>17052</v>
      </c>
      <c r="AI28" s="75">
        <v>2023</v>
      </c>
      <c r="AJ28" s="75">
        <v>2023</v>
      </c>
      <c r="AK28" s="81"/>
      <c r="AL28" s="81"/>
      <c r="AM28" s="81"/>
      <c r="AN28" s="81"/>
    </row>
    <row r="29" spans="1:40" ht="62.25" x14ac:dyDescent="0.9">
      <c r="A29">
        <v>1</v>
      </c>
      <c r="B29" s="78">
        <f>SUBTOTAL(9,$A$13:A29)</f>
        <v>14</v>
      </c>
      <c r="C29" s="79" t="s">
        <v>12144</v>
      </c>
      <c r="D29" s="71" t="s">
        <v>3253</v>
      </c>
      <c r="E29" s="80">
        <v>0.78600000000000003</v>
      </c>
      <c r="F29" s="72">
        <f>P29+AE29</f>
        <v>63683.85</v>
      </c>
      <c r="G29" s="72">
        <v>0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3">
        <v>0</v>
      </c>
      <c r="N29" s="72">
        <v>0</v>
      </c>
      <c r="O29" s="72">
        <v>978</v>
      </c>
      <c r="P29" s="72">
        <v>62742.71</v>
      </c>
      <c r="Q29" s="72">
        <v>0</v>
      </c>
      <c r="R29" s="72">
        <v>0</v>
      </c>
      <c r="S29" s="72">
        <v>0</v>
      </c>
      <c r="T29" s="72">
        <v>0</v>
      </c>
      <c r="U29" s="72">
        <v>0</v>
      </c>
      <c r="V29" s="72">
        <v>0</v>
      </c>
      <c r="W29" s="72">
        <v>0</v>
      </c>
      <c r="X29" s="72">
        <v>0</v>
      </c>
      <c r="Y29" s="72">
        <v>0</v>
      </c>
      <c r="Z29" s="72">
        <v>0</v>
      </c>
      <c r="AA29" s="72">
        <v>0</v>
      </c>
      <c r="AB29" s="72">
        <v>0</v>
      </c>
      <c r="AC29" s="72">
        <v>0</v>
      </c>
      <c r="AD29" s="72">
        <v>0</v>
      </c>
      <c r="AE29" s="72">
        <f t="shared" si="6"/>
        <v>941.14</v>
      </c>
      <c r="AF29" s="72">
        <v>0</v>
      </c>
      <c r="AG29" s="72">
        <v>0</v>
      </c>
      <c r="AH29" s="74" t="s">
        <v>17052</v>
      </c>
      <c r="AI29" s="75">
        <v>2023</v>
      </c>
      <c r="AJ29" s="75">
        <v>2023</v>
      </c>
      <c r="AK29" s="81"/>
      <c r="AL29" s="81"/>
      <c r="AM29" s="81"/>
      <c r="AN29" s="81"/>
    </row>
    <row r="30" spans="1:40" ht="62.25" x14ac:dyDescent="0.9">
      <c r="A30">
        <v>1</v>
      </c>
      <c r="B30" s="78">
        <f>SUBTOTAL(9,$A$13:A30)</f>
        <v>15</v>
      </c>
      <c r="C30" s="79" t="s">
        <v>11197</v>
      </c>
      <c r="D30" s="71" t="s">
        <v>3253</v>
      </c>
      <c r="E30" s="80">
        <v>0.85870000000000002</v>
      </c>
      <c r="F30" s="72">
        <f>G30+H30+I30+J30+K30+L30+N30+P30+R30+T30+V30+W30+X30+Y30+Z30+AA30+AB30+AC30+AD30+AE30+AF30+AG30</f>
        <v>6136383.5900000008</v>
      </c>
      <c r="G30" s="72">
        <v>0</v>
      </c>
      <c r="H30" s="72">
        <v>0</v>
      </c>
      <c r="I30" s="72">
        <v>0</v>
      </c>
      <c r="J30" s="72">
        <v>0</v>
      </c>
      <c r="K30" s="72">
        <v>0</v>
      </c>
      <c r="L30" s="72">
        <v>0</v>
      </c>
      <c r="M30" s="73">
        <v>0</v>
      </c>
      <c r="N30" s="72">
        <v>0</v>
      </c>
      <c r="O30" s="72">
        <v>884.59</v>
      </c>
      <c r="P30" s="72">
        <v>6058232.4000000004</v>
      </c>
      <c r="Q30" s="72">
        <v>0</v>
      </c>
      <c r="R30" s="72">
        <v>0</v>
      </c>
      <c r="S30" s="72">
        <v>0</v>
      </c>
      <c r="T30" s="72">
        <v>0</v>
      </c>
      <c r="U30" s="72">
        <v>0</v>
      </c>
      <c r="V30" s="72">
        <v>0</v>
      </c>
      <c r="W30" s="72">
        <v>0</v>
      </c>
      <c r="X30" s="72">
        <v>0</v>
      </c>
      <c r="Y30" s="72">
        <v>0</v>
      </c>
      <c r="Z30" s="72">
        <v>0</v>
      </c>
      <c r="AA30" s="72">
        <v>0</v>
      </c>
      <c r="AB30" s="72">
        <v>0</v>
      </c>
      <c r="AC30" s="72">
        <v>0</v>
      </c>
      <c r="AD30" s="72">
        <v>0</v>
      </c>
      <c r="AE30" s="72">
        <v>78151.19</v>
      </c>
      <c r="AF30" s="72">
        <v>0</v>
      </c>
      <c r="AG30" s="72">
        <v>0</v>
      </c>
      <c r="AH30" s="74" t="s">
        <v>17052</v>
      </c>
      <c r="AI30" s="75">
        <v>2023</v>
      </c>
      <c r="AJ30" s="75">
        <v>2023</v>
      </c>
      <c r="AK30" s="81"/>
      <c r="AL30" s="81"/>
      <c r="AM30" s="81"/>
      <c r="AN30" s="81"/>
    </row>
    <row r="31" spans="1:40" ht="62.25" x14ac:dyDescent="0.9">
      <c r="B31" s="76" t="s">
        <v>220</v>
      </c>
      <c r="C31" s="79"/>
      <c r="D31" s="70" t="s">
        <v>17026</v>
      </c>
      <c r="E31" s="71" t="s">
        <v>17026</v>
      </c>
      <c r="F31" s="72">
        <f>F32</f>
        <v>80389.22</v>
      </c>
      <c r="G31" s="72">
        <f t="shared" ref="G31:AG31" si="7">G32</f>
        <v>0</v>
      </c>
      <c r="H31" s="72">
        <f t="shared" si="7"/>
        <v>0</v>
      </c>
      <c r="I31" s="72">
        <f t="shared" si="7"/>
        <v>0</v>
      </c>
      <c r="J31" s="72">
        <f t="shared" si="7"/>
        <v>0</v>
      </c>
      <c r="K31" s="72">
        <f t="shared" si="7"/>
        <v>0</v>
      </c>
      <c r="L31" s="72">
        <f t="shared" si="7"/>
        <v>0</v>
      </c>
      <c r="M31" s="73">
        <f t="shared" si="7"/>
        <v>0</v>
      </c>
      <c r="N31" s="72">
        <f t="shared" si="7"/>
        <v>0</v>
      </c>
      <c r="O31" s="72">
        <f t="shared" si="7"/>
        <v>2780.7</v>
      </c>
      <c r="P31" s="72">
        <f t="shared" si="7"/>
        <v>79201.2</v>
      </c>
      <c r="Q31" s="72">
        <f t="shared" si="7"/>
        <v>0</v>
      </c>
      <c r="R31" s="72">
        <f t="shared" si="7"/>
        <v>0</v>
      </c>
      <c r="S31" s="72">
        <f t="shared" si="7"/>
        <v>0</v>
      </c>
      <c r="T31" s="72">
        <f t="shared" si="7"/>
        <v>0</v>
      </c>
      <c r="U31" s="72">
        <f t="shared" si="7"/>
        <v>0</v>
      </c>
      <c r="V31" s="72">
        <f t="shared" si="7"/>
        <v>0</v>
      </c>
      <c r="W31" s="72">
        <f t="shared" si="7"/>
        <v>0</v>
      </c>
      <c r="X31" s="72">
        <f t="shared" si="7"/>
        <v>0</v>
      </c>
      <c r="Y31" s="72">
        <f t="shared" si="7"/>
        <v>0</v>
      </c>
      <c r="Z31" s="72">
        <f t="shared" si="7"/>
        <v>0</v>
      </c>
      <c r="AA31" s="72">
        <f t="shared" si="7"/>
        <v>0</v>
      </c>
      <c r="AB31" s="72">
        <f t="shared" si="7"/>
        <v>0</v>
      </c>
      <c r="AC31" s="72">
        <f t="shared" si="7"/>
        <v>0</v>
      </c>
      <c r="AD31" s="72">
        <f t="shared" si="7"/>
        <v>0</v>
      </c>
      <c r="AE31" s="72">
        <f t="shared" si="7"/>
        <v>1188.02</v>
      </c>
      <c r="AF31" s="72">
        <f t="shared" si="7"/>
        <v>0</v>
      </c>
      <c r="AG31" s="72">
        <f t="shared" si="7"/>
        <v>0</v>
      </c>
      <c r="AH31" s="74" t="s">
        <v>17026</v>
      </c>
      <c r="AI31" s="74" t="s">
        <v>17026</v>
      </c>
      <c r="AJ31" s="74" t="s">
        <v>17026</v>
      </c>
      <c r="AK31" s="81"/>
      <c r="AL31" s="81"/>
      <c r="AM31" s="81"/>
      <c r="AN31" s="81"/>
    </row>
    <row r="32" spans="1:40" ht="62.25" x14ac:dyDescent="0.9">
      <c r="A32">
        <v>1</v>
      </c>
      <c r="B32" s="78">
        <f>SUBTOTAL(9,$A$13:A32)</f>
        <v>16</v>
      </c>
      <c r="C32" s="79" t="s">
        <v>14758</v>
      </c>
      <c r="D32" s="71" t="s">
        <v>3006</v>
      </c>
      <c r="E32" s="80">
        <v>0.87239999999999995</v>
      </c>
      <c r="F32" s="72">
        <f>G32+H32+I32+J32+K32+L32+N32+P32+R32+T32+V32+W32+X32+Y32+Z32+AA32+AB32+AC32+AD32+AE32+AF32+AG32</f>
        <v>80389.22</v>
      </c>
      <c r="G32" s="72">
        <v>0</v>
      </c>
      <c r="H32" s="72">
        <v>0</v>
      </c>
      <c r="I32" s="72">
        <v>0</v>
      </c>
      <c r="J32" s="72">
        <v>0</v>
      </c>
      <c r="K32" s="72">
        <v>0</v>
      </c>
      <c r="L32" s="72">
        <v>0</v>
      </c>
      <c r="M32" s="73">
        <v>0</v>
      </c>
      <c r="N32" s="72">
        <v>0</v>
      </c>
      <c r="O32" s="72">
        <v>2780.7</v>
      </c>
      <c r="P32" s="72">
        <v>79201.2</v>
      </c>
      <c r="Q32" s="72">
        <v>0</v>
      </c>
      <c r="R32" s="72">
        <v>0</v>
      </c>
      <c r="S32" s="72">
        <v>0</v>
      </c>
      <c r="T32" s="72">
        <v>0</v>
      </c>
      <c r="U32" s="72">
        <v>0</v>
      </c>
      <c r="V32" s="72">
        <v>0</v>
      </c>
      <c r="W32" s="72">
        <v>0</v>
      </c>
      <c r="X32" s="72">
        <v>0</v>
      </c>
      <c r="Y32" s="72">
        <v>0</v>
      </c>
      <c r="Z32" s="72">
        <v>0</v>
      </c>
      <c r="AA32" s="72">
        <v>0</v>
      </c>
      <c r="AB32" s="72">
        <v>0</v>
      </c>
      <c r="AC32" s="72">
        <v>0</v>
      </c>
      <c r="AD32" s="72">
        <v>0</v>
      </c>
      <c r="AE32" s="72">
        <f t="shared" si="6"/>
        <v>1188.02</v>
      </c>
      <c r="AF32" s="72">
        <v>0</v>
      </c>
      <c r="AG32" s="72">
        <v>0</v>
      </c>
      <c r="AH32" s="74" t="s">
        <v>17052</v>
      </c>
      <c r="AI32" s="75">
        <v>2023</v>
      </c>
      <c r="AJ32" s="75">
        <v>2023</v>
      </c>
      <c r="AK32" s="81"/>
      <c r="AL32" s="81"/>
      <c r="AM32" s="81"/>
      <c r="AN32" s="81"/>
    </row>
    <row r="33" spans="1:40" ht="62.25" x14ac:dyDescent="0.9">
      <c r="B33" s="76" t="s">
        <v>224</v>
      </c>
      <c r="C33" s="79"/>
      <c r="D33" s="70" t="s">
        <v>17026</v>
      </c>
      <c r="E33" s="71" t="s">
        <v>17026</v>
      </c>
      <c r="F33" s="72">
        <f>F34</f>
        <v>41251.22</v>
      </c>
      <c r="G33" s="72">
        <f t="shared" ref="G33:AG33" si="8">G34</f>
        <v>0</v>
      </c>
      <c r="H33" s="72">
        <f t="shared" si="8"/>
        <v>0</v>
      </c>
      <c r="I33" s="72">
        <f t="shared" si="8"/>
        <v>0</v>
      </c>
      <c r="J33" s="72">
        <f t="shared" si="8"/>
        <v>0</v>
      </c>
      <c r="K33" s="72">
        <f t="shared" si="8"/>
        <v>0</v>
      </c>
      <c r="L33" s="72">
        <f t="shared" si="8"/>
        <v>0</v>
      </c>
      <c r="M33" s="73">
        <f t="shared" si="8"/>
        <v>0</v>
      </c>
      <c r="N33" s="72">
        <f t="shared" si="8"/>
        <v>0</v>
      </c>
      <c r="O33" s="72">
        <f t="shared" si="8"/>
        <v>749</v>
      </c>
      <c r="P33" s="72">
        <f t="shared" si="8"/>
        <v>40641.599999999999</v>
      </c>
      <c r="Q33" s="72">
        <f t="shared" si="8"/>
        <v>0</v>
      </c>
      <c r="R33" s="72">
        <f t="shared" si="8"/>
        <v>0</v>
      </c>
      <c r="S33" s="72">
        <f t="shared" si="8"/>
        <v>0</v>
      </c>
      <c r="T33" s="72">
        <f t="shared" si="8"/>
        <v>0</v>
      </c>
      <c r="U33" s="72">
        <f t="shared" si="8"/>
        <v>0</v>
      </c>
      <c r="V33" s="72">
        <f t="shared" si="8"/>
        <v>0</v>
      </c>
      <c r="W33" s="72">
        <f t="shared" si="8"/>
        <v>0</v>
      </c>
      <c r="X33" s="72">
        <f t="shared" si="8"/>
        <v>0</v>
      </c>
      <c r="Y33" s="72">
        <f t="shared" si="8"/>
        <v>0</v>
      </c>
      <c r="Z33" s="72">
        <f t="shared" si="8"/>
        <v>0</v>
      </c>
      <c r="AA33" s="72">
        <f t="shared" si="8"/>
        <v>0</v>
      </c>
      <c r="AB33" s="72">
        <f t="shared" si="8"/>
        <v>0</v>
      </c>
      <c r="AC33" s="72">
        <f t="shared" si="8"/>
        <v>0</v>
      </c>
      <c r="AD33" s="72">
        <f t="shared" si="8"/>
        <v>0</v>
      </c>
      <c r="AE33" s="72">
        <f t="shared" si="8"/>
        <v>609.62</v>
      </c>
      <c r="AF33" s="72">
        <f t="shared" si="8"/>
        <v>0</v>
      </c>
      <c r="AG33" s="72">
        <f t="shared" si="8"/>
        <v>0</v>
      </c>
      <c r="AH33" s="74" t="s">
        <v>17026</v>
      </c>
      <c r="AI33" s="74" t="s">
        <v>17026</v>
      </c>
      <c r="AJ33" s="74" t="s">
        <v>17026</v>
      </c>
      <c r="AK33" s="81"/>
      <c r="AL33" s="81"/>
      <c r="AM33" s="81"/>
      <c r="AN33" s="81"/>
    </row>
    <row r="34" spans="1:40" ht="62.25" x14ac:dyDescent="0.9">
      <c r="A34">
        <v>1</v>
      </c>
      <c r="B34" s="78">
        <f>SUBTOTAL(9,$A$13:A34)</f>
        <v>17</v>
      </c>
      <c r="C34" s="79" t="s">
        <v>14864</v>
      </c>
      <c r="D34" s="71" t="s">
        <v>3253</v>
      </c>
      <c r="E34" s="80">
        <v>0.75539999999999996</v>
      </c>
      <c r="F34" s="72">
        <f>G34+H34+I34+J34+K34+L34+N34+P34+R34+T34+V34+W34+X34+Y34+Z34+AA34+AB34+AC34+AD34+AE34+AF34+AG34</f>
        <v>41251.22</v>
      </c>
      <c r="G34" s="72">
        <v>0</v>
      </c>
      <c r="H34" s="72">
        <v>0</v>
      </c>
      <c r="I34" s="72">
        <v>0</v>
      </c>
      <c r="J34" s="72">
        <v>0</v>
      </c>
      <c r="K34" s="72">
        <v>0</v>
      </c>
      <c r="L34" s="72">
        <v>0</v>
      </c>
      <c r="M34" s="73">
        <v>0</v>
      </c>
      <c r="N34" s="72">
        <v>0</v>
      </c>
      <c r="O34" s="72">
        <v>749</v>
      </c>
      <c r="P34" s="72">
        <v>40641.599999999999</v>
      </c>
      <c r="Q34" s="72">
        <v>0</v>
      </c>
      <c r="R34" s="72">
        <v>0</v>
      </c>
      <c r="S34" s="72">
        <v>0</v>
      </c>
      <c r="T34" s="72">
        <v>0</v>
      </c>
      <c r="U34" s="72">
        <v>0</v>
      </c>
      <c r="V34" s="72">
        <v>0</v>
      </c>
      <c r="W34" s="72">
        <v>0</v>
      </c>
      <c r="X34" s="72">
        <v>0</v>
      </c>
      <c r="Y34" s="72">
        <v>0</v>
      </c>
      <c r="Z34" s="72">
        <v>0</v>
      </c>
      <c r="AA34" s="72">
        <v>0</v>
      </c>
      <c r="AB34" s="72">
        <v>0</v>
      </c>
      <c r="AC34" s="72">
        <v>0</v>
      </c>
      <c r="AD34" s="72">
        <v>0</v>
      </c>
      <c r="AE34" s="72">
        <f t="shared" si="6"/>
        <v>609.62</v>
      </c>
      <c r="AF34" s="72">
        <v>0</v>
      </c>
      <c r="AG34" s="72">
        <v>0</v>
      </c>
      <c r="AH34" s="74" t="s">
        <v>17052</v>
      </c>
      <c r="AI34" s="75">
        <v>2023</v>
      </c>
      <c r="AJ34" s="75">
        <v>2023</v>
      </c>
      <c r="AK34" s="81"/>
      <c r="AL34" s="81"/>
      <c r="AM34" s="81"/>
      <c r="AN34" s="81"/>
    </row>
    <row r="35" spans="1:40" ht="62.25" x14ac:dyDescent="0.9">
      <c r="B35" s="83" t="s">
        <v>54</v>
      </c>
      <c r="C35" s="79"/>
      <c r="D35" s="70" t="s">
        <v>17026</v>
      </c>
      <c r="E35" s="71" t="s">
        <v>17026</v>
      </c>
      <c r="F35" s="72">
        <f>F36</f>
        <v>59641.810000000005</v>
      </c>
      <c r="G35" s="72">
        <f t="shared" ref="G35:AG35" si="9">G36</f>
        <v>0</v>
      </c>
      <c r="H35" s="72">
        <f t="shared" si="9"/>
        <v>0</v>
      </c>
      <c r="I35" s="72">
        <f t="shared" si="9"/>
        <v>0</v>
      </c>
      <c r="J35" s="72">
        <f t="shared" si="9"/>
        <v>0</v>
      </c>
      <c r="K35" s="72">
        <f t="shared" si="9"/>
        <v>0</v>
      </c>
      <c r="L35" s="72">
        <f t="shared" si="9"/>
        <v>0</v>
      </c>
      <c r="M35" s="73">
        <f t="shared" si="9"/>
        <v>0</v>
      </c>
      <c r="N35" s="72">
        <f t="shared" si="9"/>
        <v>0</v>
      </c>
      <c r="O35" s="72">
        <f t="shared" si="9"/>
        <v>544</v>
      </c>
      <c r="P35" s="72">
        <f t="shared" si="9"/>
        <v>59016.65</v>
      </c>
      <c r="Q35" s="72">
        <f t="shared" si="9"/>
        <v>0</v>
      </c>
      <c r="R35" s="72">
        <f t="shared" si="9"/>
        <v>0</v>
      </c>
      <c r="S35" s="72">
        <f t="shared" si="9"/>
        <v>0</v>
      </c>
      <c r="T35" s="72">
        <f t="shared" si="9"/>
        <v>0</v>
      </c>
      <c r="U35" s="72">
        <f t="shared" si="9"/>
        <v>0</v>
      </c>
      <c r="V35" s="72">
        <f t="shared" si="9"/>
        <v>0</v>
      </c>
      <c r="W35" s="72">
        <f t="shared" si="9"/>
        <v>0</v>
      </c>
      <c r="X35" s="72">
        <f t="shared" si="9"/>
        <v>0</v>
      </c>
      <c r="Y35" s="72">
        <f t="shared" si="9"/>
        <v>0</v>
      </c>
      <c r="Z35" s="72">
        <f t="shared" si="9"/>
        <v>0</v>
      </c>
      <c r="AA35" s="72">
        <f t="shared" si="9"/>
        <v>0</v>
      </c>
      <c r="AB35" s="72">
        <f t="shared" si="9"/>
        <v>0</v>
      </c>
      <c r="AC35" s="72">
        <f t="shared" si="9"/>
        <v>0</v>
      </c>
      <c r="AD35" s="72">
        <f t="shared" si="9"/>
        <v>0</v>
      </c>
      <c r="AE35" s="72">
        <f t="shared" si="9"/>
        <v>625.16</v>
      </c>
      <c r="AF35" s="72">
        <f t="shared" si="9"/>
        <v>0</v>
      </c>
      <c r="AG35" s="72">
        <f t="shared" si="9"/>
        <v>0</v>
      </c>
      <c r="AH35" s="74" t="s">
        <v>17026</v>
      </c>
      <c r="AI35" s="74" t="s">
        <v>17026</v>
      </c>
      <c r="AJ35" s="74" t="s">
        <v>17026</v>
      </c>
      <c r="AK35" s="81"/>
      <c r="AL35" s="81"/>
      <c r="AM35" s="81"/>
      <c r="AN35" s="81"/>
    </row>
    <row r="36" spans="1:40" ht="62.25" x14ac:dyDescent="0.9">
      <c r="A36">
        <v>1</v>
      </c>
      <c r="B36" s="78">
        <f>SUBTOTAL(9,$A$13:A36)</f>
        <v>18</v>
      </c>
      <c r="C36" s="79" t="s">
        <v>15984</v>
      </c>
      <c r="D36" s="71" t="s">
        <v>3003</v>
      </c>
      <c r="E36" s="80">
        <v>0.95309999999999995</v>
      </c>
      <c r="F36" s="72">
        <f>G36+H36+I36+J36+K36+L36+N36+P36+R36+T36+V36+W36+X36+Y36+Z36+AA36+AB36+AC36+AD36+AE36+AF36+AG36</f>
        <v>59641.810000000005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3">
        <v>0</v>
      </c>
      <c r="N36" s="72">
        <v>0</v>
      </c>
      <c r="O36" s="72">
        <v>544</v>
      </c>
      <c r="P36" s="72">
        <v>59016.65</v>
      </c>
      <c r="Q36" s="72">
        <v>0</v>
      </c>
      <c r="R36" s="72">
        <v>0</v>
      </c>
      <c r="S36" s="72">
        <v>0</v>
      </c>
      <c r="T36" s="72">
        <v>0</v>
      </c>
      <c r="U36" s="72">
        <v>0</v>
      </c>
      <c r="V36" s="72">
        <v>0</v>
      </c>
      <c r="W36" s="72">
        <v>0</v>
      </c>
      <c r="X36" s="72">
        <v>0</v>
      </c>
      <c r="Y36" s="72">
        <v>0</v>
      </c>
      <c r="Z36" s="72">
        <v>0</v>
      </c>
      <c r="AA36" s="72">
        <v>0</v>
      </c>
      <c r="AB36" s="72">
        <v>0</v>
      </c>
      <c r="AC36" s="72">
        <v>0</v>
      </c>
      <c r="AD36" s="72">
        <v>0</v>
      </c>
      <c r="AE36" s="72">
        <f>ROUND(P36*1.0593%,2)</f>
        <v>625.16</v>
      </c>
      <c r="AF36" s="72">
        <v>0</v>
      </c>
      <c r="AG36" s="72">
        <v>0</v>
      </c>
      <c r="AH36" s="74" t="s">
        <v>17052</v>
      </c>
      <c r="AI36" s="75">
        <v>2023</v>
      </c>
      <c r="AJ36" s="75">
        <v>2023</v>
      </c>
      <c r="AK36" s="81"/>
      <c r="AL36" s="81"/>
      <c r="AM36" s="81"/>
      <c r="AN36" s="81"/>
    </row>
    <row r="37" spans="1:40" ht="62.25" x14ac:dyDescent="0.9">
      <c r="B37" s="83" t="s">
        <v>298</v>
      </c>
      <c r="C37" s="79"/>
      <c r="D37" s="70" t="s">
        <v>17026</v>
      </c>
      <c r="E37" s="71" t="s">
        <v>17026</v>
      </c>
      <c r="F37" s="72">
        <f>F38</f>
        <v>329284.43</v>
      </c>
      <c r="G37" s="72">
        <f t="shared" ref="G37:AG37" si="10">G38</f>
        <v>0</v>
      </c>
      <c r="H37" s="72">
        <f t="shared" si="10"/>
        <v>0</v>
      </c>
      <c r="I37" s="72">
        <f t="shared" si="10"/>
        <v>0</v>
      </c>
      <c r="J37" s="72">
        <f t="shared" si="10"/>
        <v>0</v>
      </c>
      <c r="K37" s="72">
        <f t="shared" si="10"/>
        <v>0</v>
      </c>
      <c r="L37" s="72">
        <f t="shared" si="10"/>
        <v>0</v>
      </c>
      <c r="M37" s="73">
        <f t="shared" si="10"/>
        <v>0</v>
      </c>
      <c r="N37" s="72">
        <f t="shared" si="10"/>
        <v>0</v>
      </c>
      <c r="O37" s="72">
        <f t="shared" si="10"/>
        <v>708</v>
      </c>
      <c r="P37" s="72">
        <f t="shared" si="10"/>
        <v>324418.15999999997</v>
      </c>
      <c r="Q37" s="72">
        <f t="shared" si="10"/>
        <v>0</v>
      </c>
      <c r="R37" s="72">
        <f t="shared" si="10"/>
        <v>0</v>
      </c>
      <c r="S37" s="72">
        <f t="shared" si="10"/>
        <v>0</v>
      </c>
      <c r="T37" s="72">
        <f t="shared" si="10"/>
        <v>0</v>
      </c>
      <c r="U37" s="72">
        <f t="shared" si="10"/>
        <v>0</v>
      </c>
      <c r="V37" s="72">
        <f t="shared" si="10"/>
        <v>0</v>
      </c>
      <c r="W37" s="72">
        <f t="shared" si="10"/>
        <v>0</v>
      </c>
      <c r="X37" s="72">
        <f t="shared" si="10"/>
        <v>0</v>
      </c>
      <c r="Y37" s="72">
        <f t="shared" si="10"/>
        <v>0</v>
      </c>
      <c r="Z37" s="72">
        <f t="shared" si="10"/>
        <v>0</v>
      </c>
      <c r="AA37" s="72">
        <f t="shared" si="10"/>
        <v>0</v>
      </c>
      <c r="AB37" s="72">
        <f t="shared" si="10"/>
        <v>0</v>
      </c>
      <c r="AC37" s="72">
        <f t="shared" si="10"/>
        <v>0</v>
      </c>
      <c r="AD37" s="72">
        <f t="shared" si="10"/>
        <v>0</v>
      </c>
      <c r="AE37" s="72">
        <f t="shared" si="10"/>
        <v>4866.2700000000004</v>
      </c>
      <c r="AF37" s="72">
        <f t="shared" si="10"/>
        <v>0</v>
      </c>
      <c r="AG37" s="72">
        <f t="shared" si="10"/>
        <v>0</v>
      </c>
      <c r="AH37" s="74" t="s">
        <v>17026</v>
      </c>
      <c r="AI37" s="74" t="s">
        <v>17026</v>
      </c>
      <c r="AJ37" s="74" t="s">
        <v>17026</v>
      </c>
      <c r="AK37" s="81"/>
    </row>
    <row r="38" spans="1:40" ht="62.25" x14ac:dyDescent="0.9">
      <c r="A38">
        <v>1</v>
      </c>
      <c r="B38" s="78">
        <f>SUBTOTAL(9,$A$13:A38)</f>
        <v>19</v>
      </c>
      <c r="C38" s="79" t="s">
        <v>9222</v>
      </c>
      <c r="D38" s="71" t="s">
        <v>3253</v>
      </c>
      <c r="E38" s="80">
        <v>0.81220000000000003</v>
      </c>
      <c r="F38" s="72">
        <f>G38+H38+I38+J38+K38+L38+N38+P38+R38+T38+V38+W38+X38+Y38+Z38+AA38+AB38+AC38+AD38+AE38+AF38+AG38</f>
        <v>329284.43</v>
      </c>
      <c r="G38" s="72">
        <v>0</v>
      </c>
      <c r="H38" s="72">
        <v>0</v>
      </c>
      <c r="I38" s="72">
        <v>0</v>
      </c>
      <c r="J38" s="72">
        <v>0</v>
      </c>
      <c r="K38" s="72">
        <v>0</v>
      </c>
      <c r="L38" s="72">
        <v>0</v>
      </c>
      <c r="M38" s="73">
        <v>0</v>
      </c>
      <c r="N38" s="72">
        <v>0</v>
      </c>
      <c r="O38" s="72">
        <v>708</v>
      </c>
      <c r="P38" s="72">
        <v>324418.15999999997</v>
      </c>
      <c r="Q38" s="72">
        <v>0</v>
      </c>
      <c r="R38" s="72">
        <v>0</v>
      </c>
      <c r="S38" s="72">
        <v>0</v>
      </c>
      <c r="T38" s="72">
        <v>0</v>
      </c>
      <c r="U38" s="72">
        <v>0</v>
      </c>
      <c r="V38" s="72">
        <v>0</v>
      </c>
      <c r="W38" s="72">
        <v>0</v>
      </c>
      <c r="X38" s="72">
        <v>0</v>
      </c>
      <c r="Y38" s="72">
        <v>0</v>
      </c>
      <c r="Z38" s="72">
        <v>0</v>
      </c>
      <c r="AA38" s="72">
        <v>0</v>
      </c>
      <c r="AB38" s="72">
        <v>0</v>
      </c>
      <c r="AC38" s="72">
        <v>0</v>
      </c>
      <c r="AD38" s="72">
        <v>0</v>
      </c>
      <c r="AE38" s="72">
        <f>ROUND(P38*1.5%,2)</f>
        <v>4866.2700000000004</v>
      </c>
      <c r="AF38" s="72">
        <v>0</v>
      </c>
      <c r="AG38" s="72">
        <v>0</v>
      </c>
      <c r="AH38" s="74" t="s">
        <v>17052</v>
      </c>
      <c r="AI38" s="75">
        <v>2023</v>
      </c>
      <c r="AJ38" s="75">
        <v>2023</v>
      </c>
      <c r="AK38" s="81"/>
    </row>
    <row r="39" spans="1:40" ht="62.25" x14ac:dyDescent="0.9">
      <c r="B39" s="83" t="s">
        <v>17397</v>
      </c>
      <c r="C39" s="79"/>
      <c r="D39" s="70" t="s">
        <v>17026</v>
      </c>
      <c r="E39" s="71" t="s">
        <v>17026</v>
      </c>
      <c r="F39" s="72">
        <f>F40</f>
        <v>7537275.2400000002</v>
      </c>
      <c r="G39" s="72">
        <f t="shared" ref="G39:AG39" si="11">G40</f>
        <v>0</v>
      </c>
      <c r="H39" s="72">
        <f t="shared" si="11"/>
        <v>0</v>
      </c>
      <c r="I39" s="72">
        <f t="shared" si="11"/>
        <v>0</v>
      </c>
      <c r="J39" s="72">
        <f t="shared" si="11"/>
        <v>0</v>
      </c>
      <c r="K39" s="72">
        <f t="shared" si="11"/>
        <v>0</v>
      </c>
      <c r="L39" s="72">
        <f t="shared" si="11"/>
        <v>0</v>
      </c>
      <c r="M39" s="73">
        <f t="shared" si="11"/>
        <v>0</v>
      </c>
      <c r="N39" s="72">
        <f t="shared" si="11"/>
        <v>0</v>
      </c>
      <c r="O39" s="72">
        <f t="shared" si="11"/>
        <v>817.3</v>
      </c>
      <c r="P39" s="72">
        <f t="shared" si="11"/>
        <v>7379357</v>
      </c>
      <c r="Q39" s="72">
        <f t="shared" si="11"/>
        <v>0</v>
      </c>
      <c r="R39" s="72">
        <f t="shared" si="11"/>
        <v>0</v>
      </c>
      <c r="S39" s="72">
        <f t="shared" si="11"/>
        <v>0</v>
      </c>
      <c r="T39" s="72">
        <f t="shared" si="11"/>
        <v>0</v>
      </c>
      <c r="U39" s="72">
        <f t="shared" si="11"/>
        <v>0</v>
      </c>
      <c r="V39" s="72">
        <f t="shared" si="11"/>
        <v>0</v>
      </c>
      <c r="W39" s="72">
        <f t="shared" si="11"/>
        <v>0</v>
      </c>
      <c r="X39" s="72">
        <f t="shared" si="11"/>
        <v>0</v>
      </c>
      <c r="Y39" s="72">
        <f t="shared" si="11"/>
        <v>0</v>
      </c>
      <c r="Z39" s="72">
        <f t="shared" si="11"/>
        <v>0</v>
      </c>
      <c r="AA39" s="72">
        <f t="shared" si="11"/>
        <v>0</v>
      </c>
      <c r="AB39" s="72">
        <f t="shared" si="11"/>
        <v>0</v>
      </c>
      <c r="AC39" s="72">
        <f t="shared" si="11"/>
        <v>0</v>
      </c>
      <c r="AD39" s="72">
        <f t="shared" si="11"/>
        <v>0</v>
      </c>
      <c r="AE39" s="72">
        <f t="shared" si="11"/>
        <v>157918.24</v>
      </c>
      <c r="AF39" s="72">
        <f t="shared" si="11"/>
        <v>0</v>
      </c>
      <c r="AG39" s="72">
        <f t="shared" si="11"/>
        <v>0</v>
      </c>
      <c r="AH39" s="74" t="s">
        <v>17026</v>
      </c>
      <c r="AI39" s="74" t="s">
        <v>17026</v>
      </c>
      <c r="AJ39" s="74" t="s">
        <v>17026</v>
      </c>
      <c r="AK39" s="81"/>
    </row>
    <row r="40" spans="1:40" ht="62.25" x14ac:dyDescent="0.9">
      <c r="A40">
        <v>1</v>
      </c>
      <c r="B40" s="78">
        <f>SUBTOTAL(9,$A$13:A40)</f>
        <v>20</v>
      </c>
      <c r="C40" s="79" t="s">
        <v>9310</v>
      </c>
      <c r="D40" s="71" t="s">
        <v>3003</v>
      </c>
      <c r="E40" s="80">
        <v>0.82630000000000003</v>
      </c>
      <c r="F40" s="72">
        <f>P40+AE40</f>
        <v>7537275.2400000002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3">
        <v>0</v>
      </c>
      <c r="N40" s="72">
        <v>0</v>
      </c>
      <c r="O40" s="72">
        <v>817.3</v>
      </c>
      <c r="P40" s="72">
        <v>7379357</v>
      </c>
      <c r="Q40" s="72">
        <v>0</v>
      </c>
      <c r="R40" s="72">
        <v>0</v>
      </c>
      <c r="S40" s="72">
        <v>0</v>
      </c>
      <c r="T40" s="77">
        <v>0</v>
      </c>
      <c r="U40" s="72">
        <v>0</v>
      </c>
      <c r="V40" s="72">
        <v>0</v>
      </c>
      <c r="W40" s="72">
        <v>0</v>
      </c>
      <c r="X40" s="72">
        <v>0</v>
      </c>
      <c r="Y40" s="72">
        <v>0</v>
      </c>
      <c r="Z40" s="72">
        <v>0</v>
      </c>
      <c r="AA40" s="72">
        <v>0</v>
      </c>
      <c r="AB40" s="72">
        <v>0</v>
      </c>
      <c r="AC40" s="72">
        <v>0</v>
      </c>
      <c r="AD40" s="72">
        <v>0</v>
      </c>
      <c r="AE40" s="72">
        <f>ROUND(P40*2.14%,2)</f>
        <v>157918.24</v>
      </c>
      <c r="AF40" s="72">
        <v>0</v>
      </c>
      <c r="AG40" s="72">
        <v>0</v>
      </c>
      <c r="AH40" s="74" t="s">
        <v>17052</v>
      </c>
      <c r="AI40" s="75">
        <v>2023</v>
      </c>
      <c r="AJ40" s="75">
        <v>2023</v>
      </c>
      <c r="AK40" s="81"/>
    </row>
    <row r="41" spans="1:40" ht="62.25" x14ac:dyDescent="0.9">
      <c r="B41" s="83" t="s">
        <v>263</v>
      </c>
      <c r="C41" s="79"/>
      <c r="D41" s="70" t="s">
        <v>17026</v>
      </c>
      <c r="E41" s="71" t="s">
        <v>17026</v>
      </c>
      <c r="F41" s="72">
        <f>F42+F43</f>
        <v>205510.3</v>
      </c>
      <c r="G41" s="72">
        <f t="shared" ref="G41:AG41" si="12">G42+G43</f>
        <v>0</v>
      </c>
      <c r="H41" s="72">
        <f t="shared" si="12"/>
        <v>0</v>
      </c>
      <c r="I41" s="72">
        <f t="shared" si="12"/>
        <v>175721.62</v>
      </c>
      <c r="J41" s="72">
        <f t="shared" si="12"/>
        <v>0</v>
      </c>
      <c r="K41" s="72">
        <f t="shared" si="12"/>
        <v>0</v>
      </c>
      <c r="L41" s="72">
        <f t="shared" si="12"/>
        <v>0</v>
      </c>
      <c r="M41" s="73">
        <f t="shared" si="12"/>
        <v>0</v>
      </c>
      <c r="N41" s="72">
        <f t="shared" si="12"/>
        <v>0</v>
      </c>
      <c r="O41" s="72">
        <f t="shared" si="12"/>
        <v>0</v>
      </c>
      <c r="P41" s="72">
        <f t="shared" si="12"/>
        <v>0</v>
      </c>
      <c r="Q41" s="72">
        <f t="shared" si="12"/>
        <v>0</v>
      </c>
      <c r="R41" s="72">
        <f t="shared" si="12"/>
        <v>0</v>
      </c>
      <c r="S41" s="72">
        <f t="shared" si="12"/>
        <v>474</v>
      </c>
      <c r="T41" s="72">
        <f t="shared" si="12"/>
        <v>26751.59</v>
      </c>
      <c r="U41" s="72">
        <f t="shared" si="12"/>
        <v>0</v>
      </c>
      <c r="V41" s="72">
        <f t="shared" si="12"/>
        <v>0</v>
      </c>
      <c r="W41" s="72">
        <f t="shared" si="12"/>
        <v>0</v>
      </c>
      <c r="X41" s="72">
        <f t="shared" si="12"/>
        <v>0</v>
      </c>
      <c r="Y41" s="72">
        <f t="shared" si="12"/>
        <v>0</v>
      </c>
      <c r="Z41" s="72">
        <f t="shared" si="12"/>
        <v>0</v>
      </c>
      <c r="AA41" s="72">
        <f t="shared" si="12"/>
        <v>0</v>
      </c>
      <c r="AB41" s="72">
        <f t="shared" si="12"/>
        <v>0</v>
      </c>
      <c r="AC41" s="72">
        <f t="shared" si="12"/>
        <v>0</v>
      </c>
      <c r="AD41" s="72">
        <f t="shared" si="12"/>
        <v>0</v>
      </c>
      <c r="AE41" s="72">
        <f t="shared" si="12"/>
        <v>3037.09</v>
      </c>
      <c r="AF41" s="72">
        <f t="shared" si="12"/>
        <v>0</v>
      </c>
      <c r="AG41" s="72">
        <f t="shared" si="12"/>
        <v>0</v>
      </c>
      <c r="AH41" s="74" t="s">
        <v>17026</v>
      </c>
      <c r="AI41" s="74" t="s">
        <v>17026</v>
      </c>
      <c r="AJ41" s="74" t="s">
        <v>17026</v>
      </c>
      <c r="AK41" s="81"/>
    </row>
    <row r="42" spans="1:40" ht="62.25" x14ac:dyDescent="0.9">
      <c r="A42">
        <v>1</v>
      </c>
      <c r="B42" s="78">
        <f>SUBTOTAL(9,$A$13:A42)</f>
        <v>21</v>
      </c>
      <c r="C42" s="79" t="s">
        <v>15628</v>
      </c>
      <c r="D42" s="84" t="s">
        <v>3003</v>
      </c>
      <c r="E42" s="80">
        <v>0.85540000000000005</v>
      </c>
      <c r="F42" s="72">
        <f>G42+H42+I42+J42+K42+L42+N42+P42+R42+T42+V42+W42+X42+Y42+Z42+AA42+AB42+AC42+AD42+AE42+AF42+AG42</f>
        <v>178357.44</v>
      </c>
      <c r="G42" s="72">
        <v>0</v>
      </c>
      <c r="H42" s="72">
        <v>0</v>
      </c>
      <c r="I42" s="72">
        <v>175721.62</v>
      </c>
      <c r="J42" s="72">
        <v>0</v>
      </c>
      <c r="K42" s="72">
        <v>0</v>
      </c>
      <c r="L42" s="72">
        <v>0</v>
      </c>
      <c r="M42" s="73">
        <v>0</v>
      </c>
      <c r="N42" s="72">
        <v>0</v>
      </c>
      <c r="O42" s="72">
        <v>0</v>
      </c>
      <c r="P42" s="72">
        <v>0</v>
      </c>
      <c r="Q42" s="72">
        <v>0</v>
      </c>
      <c r="R42" s="72">
        <v>0</v>
      </c>
      <c r="S42" s="72">
        <v>0</v>
      </c>
      <c r="T42" s="72">
        <v>0</v>
      </c>
      <c r="U42" s="72">
        <v>0</v>
      </c>
      <c r="V42" s="72">
        <v>0</v>
      </c>
      <c r="W42" s="72">
        <v>0</v>
      </c>
      <c r="X42" s="72">
        <v>0</v>
      </c>
      <c r="Y42" s="72">
        <v>0</v>
      </c>
      <c r="Z42" s="72">
        <v>0</v>
      </c>
      <c r="AA42" s="72">
        <v>0</v>
      </c>
      <c r="AB42" s="72">
        <v>0</v>
      </c>
      <c r="AC42" s="72">
        <v>0</v>
      </c>
      <c r="AD42" s="72">
        <v>0</v>
      </c>
      <c r="AE42" s="72">
        <f>ROUND(I42*1.5%,2)</f>
        <v>2635.82</v>
      </c>
      <c r="AF42" s="72">
        <v>0</v>
      </c>
      <c r="AG42" s="72">
        <v>0</v>
      </c>
      <c r="AH42" s="74" t="s">
        <v>17052</v>
      </c>
      <c r="AI42" s="75">
        <v>2023</v>
      </c>
      <c r="AJ42" s="75">
        <v>2023</v>
      </c>
      <c r="AK42" s="81"/>
    </row>
    <row r="43" spans="1:40" ht="62.25" x14ac:dyDescent="0.9">
      <c r="A43">
        <v>1</v>
      </c>
      <c r="B43" s="78">
        <f>SUBTOTAL(9,$A$13:A43)</f>
        <v>22</v>
      </c>
      <c r="C43" s="79" t="s">
        <v>15657</v>
      </c>
      <c r="D43" s="84">
        <v>2014</v>
      </c>
      <c r="E43" s="80">
        <v>0.8629</v>
      </c>
      <c r="F43" s="72">
        <f>G43+H43+I43+J43+K43+L43+N43+P43+R43+T43+V43+W43+X43+Y43+Z43+AA43+AB43+AC43+AD43+AE43+AF43+AG43</f>
        <v>27152.86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3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  <c r="S43" s="72">
        <v>474</v>
      </c>
      <c r="T43" s="72">
        <v>26751.59</v>
      </c>
      <c r="U43" s="72">
        <v>0</v>
      </c>
      <c r="V43" s="72">
        <v>0</v>
      </c>
      <c r="W43" s="72">
        <v>0</v>
      </c>
      <c r="X43" s="72">
        <v>0</v>
      </c>
      <c r="Y43" s="72">
        <v>0</v>
      </c>
      <c r="Z43" s="72">
        <v>0</v>
      </c>
      <c r="AA43" s="72">
        <v>0</v>
      </c>
      <c r="AB43" s="72">
        <v>0</v>
      </c>
      <c r="AC43" s="72">
        <v>0</v>
      </c>
      <c r="AD43" s="72">
        <v>0</v>
      </c>
      <c r="AE43" s="72">
        <f>ROUND(T43*1.5%,2)</f>
        <v>401.27</v>
      </c>
      <c r="AF43" s="72">
        <v>0</v>
      </c>
      <c r="AG43" s="72">
        <v>0</v>
      </c>
      <c r="AH43" s="74" t="s">
        <v>17052</v>
      </c>
      <c r="AI43" s="75">
        <v>2023</v>
      </c>
      <c r="AJ43" s="75">
        <v>2023</v>
      </c>
      <c r="AK43" s="81"/>
    </row>
    <row r="44" spans="1:40" ht="62.25" x14ac:dyDescent="0.9">
      <c r="B44" s="83" t="s">
        <v>38</v>
      </c>
      <c r="C44" s="79"/>
      <c r="D44" s="70" t="s">
        <v>17026</v>
      </c>
      <c r="E44" s="71" t="s">
        <v>17026</v>
      </c>
      <c r="F44" s="72">
        <f>F45</f>
        <v>1387999.95</v>
      </c>
      <c r="G44" s="72">
        <f t="shared" ref="G44:AG44" si="13">G45</f>
        <v>0</v>
      </c>
      <c r="H44" s="72">
        <f t="shared" si="13"/>
        <v>0</v>
      </c>
      <c r="I44" s="72">
        <f t="shared" si="13"/>
        <v>0</v>
      </c>
      <c r="J44" s="72">
        <f t="shared" si="13"/>
        <v>0</v>
      </c>
      <c r="K44" s="72">
        <f t="shared" si="13"/>
        <v>0</v>
      </c>
      <c r="L44" s="72">
        <f t="shared" si="13"/>
        <v>0</v>
      </c>
      <c r="M44" s="73">
        <f t="shared" si="13"/>
        <v>0</v>
      </c>
      <c r="N44" s="72">
        <f t="shared" si="13"/>
        <v>0</v>
      </c>
      <c r="O44" s="72">
        <f t="shared" si="13"/>
        <v>1187</v>
      </c>
      <c r="P44" s="72">
        <f t="shared" si="13"/>
        <v>1367487.64</v>
      </c>
      <c r="Q44" s="72">
        <f t="shared" si="13"/>
        <v>0</v>
      </c>
      <c r="R44" s="72">
        <f t="shared" si="13"/>
        <v>0</v>
      </c>
      <c r="S44" s="72">
        <f t="shared" si="13"/>
        <v>0</v>
      </c>
      <c r="T44" s="72">
        <f t="shared" si="13"/>
        <v>0</v>
      </c>
      <c r="U44" s="72">
        <f t="shared" si="13"/>
        <v>0</v>
      </c>
      <c r="V44" s="72">
        <f t="shared" si="13"/>
        <v>0</v>
      </c>
      <c r="W44" s="72">
        <f t="shared" si="13"/>
        <v>0</v>
      </c>
      <c r="X44" s="72">
        <f t="shared" si="13"/>
        <v>0</v>
      </c>
      <c r="Y44" s="72">
        <f t="shared" si="13"/>
        <v>0</v>
      </c>
      <c r="Z44" s="72">
        <f t="shared" si="13"/>
        <v>0</v>
      </c>
      <c r="AA44" s="72">
        <f t="shared" si="13"/>
        <v>0</v>
      </c>
      <c r="AB44" s="72">
        <f t="shared" si="13"/>
        <v>0</v>
      </c>
      <c r="AC44" s="72">
        <f t="shared" si="13"/>
        <v>0</v>
      </c>
      <c r="AD44" s="72">
        <f t="shared" si="13"/>
        <v>0</v>
      </c>
      <c r="AE44" s="72">
        <f t="shared" si="13"/>
        <v>20512.310000000001</v>
      </c>
      <c r="AF44" s="72">
        <f t="shared" si="13"/>
        <v>0</v>
      </c>
      <c r="AG44" s="72">
        <f t="shared" si="13"/>
        <v>0</v>
      </c>
      <c r="AH44" s="74" t="s">
        <v>17026</v>
      </c>
      <c r="AI44" s="74" t="s">
        <v>17026</v>
      </c>
      <c r="AJ44" s="74" t="s">
        <v>17026</v>
      </c>
      <c r="AK44" s="81"/>
    </row>
    <row r="45" spans="1:40" ht="62.25" x14ac:dyDescent="0.9">
      <c r="A45">
        <v>1</v>
      </c>
      <c r="B45" s="78">
        <f>SUBTOTAL(9,$A$13:A45)</f>
        <v>23</v>
      </c>
      <c r="C45" s="79" t="s">
        <v>17400</v>
      </c>
      <c r="D45" s="71">
        <v>2014</v>
      </c>
      <c r="E45" s="80">
        <v>0.98480000000000001</v>
      </c>
      <c r="F45" s="72">
        <f>G45+H45+I45+J45+K45+L45+N45+P45+R45+T45+V45+W45+X45+Y45+Z45+AA45+AB45+AC45+AD45+AE45+AF45+AG45</f>
        <v>1387999.95</v>
      </c>
      <c r="G45" s="72">
        <v>0</v>
      </c>
      <c r="H45" s="72">
        <v>0</v>
      </c>
      <c r="I45" s="72">
        <v>0</v>
      </c>
      <c r="J45" s="72">
        <v>0</v>
      </c>
      <c r="K45" s="72">
        <v>0</v>
      </c>
      <c r="L45" s="72">
        <v>0</v>
      </c>
      <c r="M45" s="73">
        <v>0</v>
      </c>
      <c r="N45" s="72">
        <v>0</v>
      </c>
      <c r="O45" s="72">
        <v>1187</v>
      </c>
      <c r="P45" s="72">
        <v>1367487.64</v>
      </c>
      <c r="Q45" s="72">
        <v>0</v>
      </c>
      <c r="R45" s="72">
        <v>0</v>
      </c>
      <c r="S45" s="72">
        <v>0</v>
      </c>
      <c r="T45" s="72">
        <v>0</v>
      </c>
      <c r="U45" s="72">
        <v>0</v>
      </c>
      <c r="V45" s="72">
        <v>0</v>
      </c>
      <c r="W45" s="72">
        <v>0</v>
      </c>
      <c r="X45" s="72">
        <v>0</v>
      </c>
      <c r="Y45" s="72">
        <v>0</v>
      </c>
      <c r="Z45" s="72">
        <v>0</v>
      </c>
      <c r="AA45" s="72">
        <v>0</v>
      </c>
      <c r="AB45" s="72">
        <v>0</v>
      </c>
      <c r="AC45" s="72">
        <v>0</v>
      </c>
      <c r="AD45" s="72">
        <v>0</v>
      </c>
      <c r="AE45" s="72">
        <f>ROUND(P45*1.5%,2)</f>
        <v>20512.310000000001</v>
      </c>
      <c r="AF45" s="72">
        <v>0</v>
      </c>
      <c r="AG45" s="72">
        <v>0</v>
      </c>
      <c r="AH45" s="74" t="s">
        <v>17052</v>
      </c>
      <c r="AI45" s="75">
        <v>2023</v>
      </c>
      <c r="AJ45" s="75">
        <v>2023</v>
      </c>
      <c r="AK45" s="81"/>
    </row>
    <row r="46" spans="1:40" ht="62.25" x14ac:dyDescent="0.9">
      <c r="B46" s="83" t="s">
        <v>266</v>
      </c>
      <c r="C46" s="79"/>
      <c r="D46" s="70" t="s">
        <v>17026</v>
      </c>
      <c r="E46" s="71" t="s">
        <v>17026</v>
      </c>
      <c r="F46" s="72">
        <f>F47</f>
        <v>159122.38</v>
      </c>
      <c r="G46" s="72">
        <f t="shared" ref="G46:AG46" si="14">G47</f>
        <v>0</v>
      </c>
      <c r="H46" s="72">
        <f t="shared" si="14"/>
        <v>0</v>
      </c>
      <c r="I46" s="72">
        <f t="shared" si="14"/>
        <v>28692</v>
      </c>
      <c r="J46" s="72">
        <f t="shared" si="14"/>
        <v>0</v>
      </c>
      <c r="K46" s="72">
        <f t="shared" si="14"/>
        <v>0</v>
      </c>
      <c r="L46" s="72">
        <f t="shared" si="14"/>
        <v>0</v>
      </c>
      <c r="M46" s="73">
        <f t="shared" si="14"/>
        <v>0</v>
      </c>
      <c r="N46" s="72">
        <f t="shared" si="14"/>
        <v>0</v>
      </c>
      <c r="O46" s="72">
        <f t="shared" si="14"/>
        <v>0</v>
      </c>
      <c r="P46" s="72">
        <f t="shared" si="14"/>
        <v>0</v>
      </c>
      <c r="Q46" s="72">
        <f t="shared" si="14"/>
        <v>0</v>
      </c>
      <c r="R46" s="72">
        <f t="shared" si="14"/>
        <v>0</v>
      </c>
      <c r="S46" s="72">
        <f t="shared" si="14"/>
        <v>0</v>
      </c>
      <c r="T46" s="72">
        <f t="shared" si="14"/>
        <v>0</v>
      </c>
      <c r="U46" s="72">
        <f t="shared" si="14"/>
        <v>0</v>
      </c>
      <c r="V46" s="72">
        <f t="shared" si="14"/>
        <v>0</v>
      </c>
      <c r="W46" s="72">
        <f t="shared" si="14"/>
        <v>0</v>
      </c>
      <c r="X46" s="72">
        <f t="shared" si="14"/>
        <v>0</v>
      </c>
      <c r="Y46" s="72">
        <f t="shared" si="14"/>
        <v>0</v>
      </c>
      <c r="Z46" s="72">
        <f t="shared" si="14"/>
        <v>0</v>
      </c>
      <c r="AA46" s="72">
        <f t="shared" si="14"/>
        <v>0</v>
      </c>
      <c r="AB46" s="72">
        <f t="shared" si="14"/>
        <v>0</v>
      </c>
      <c r="AC46" s="72">
        <f t="shared" si="14"/>
        <v>0</v>
      </c>
      <c r="AD46" s="72">
        <f t="shared" si="14"/>
        <v>0</v>
      </c>
      <c r="AE46" s="72">
        <f t="shared" si="14"/>
        <v>430.38</v>
      </c>
      <c r="AF46" s="72">
        <f t="shared" si="14"/>
        <v>130000</v>
      </c>
      <c r="AG46" s="72">
        <f t="shared" si="14"/>
        <v>0</v>
      </c>
      <c r="AH46" s="74" t="s">
        <v>17026</v>
      </c>
      <c r="AI46" s="74" t="s">
        <v>17026</v>
      </c>
      <c r="AJ46" s="74" t="s">
        <v>17026</v>
      </c>
      <c r="AK46" s="81"/>
    </row>
    <row r="47" spans="1:40" ht="62.25" x14ac:dyDescent="0.9">
      <c r="A47">
        <v>1</v>
      </c>
      <c r="B47" s="78">
        <f>SUBTOTAL(9,$A$13:A47)</f>
        <v>24</v>
      </c>
      <c r="C47" s="79" t="s">
        <v>15408</v>
      </c>
      <c r="D47" s="70">
        <v>2015</v>
      </c>
      <c r="E47" s="80">
        <v>0.981975146584529</v>
      </c>
      <c r="F47" s="72">
        <f>G47+H47+I47+J47+K47+L47+N47+P47+R47+T47+V47+W47+X47+Y47+Z47+AA47+AB47+AC47+AD47+AE47+AF47+AG47</f>
        <v>159122.38</v>
      </c>
      <c r="G47" s="72">
        <v>0</v>
      </c>
      <c r="H47" s="72">
        <v>0</v>
      </c>
      <c r="I47" s="72">
        <v>28692</v>
      </c>
      <c r="J47" s="72">
        <v>0</v>
      </c>
      <c r="K47" s="72">
        <v>0</v>
      </c>
      <c r="L47" s="72">
        <v>0</v>
      </c>
      <c r="M47" s="73">
        <v>0</v>
      </c>
      <c r="N47" s="72">
        <v>0</v>
      </c>
      <c r="O47" s="72">
        <v>0</v>
      </c>
      <c r="P47" s="72">
        <v>0</v>
      </c>
      <c r="Q47" s="72">
        <v>0</v>
      </c>
      <c r="R47" s="72">
        <v>0</v>
      </c>
      <c r="S47" s="72">
        <v>0</v>
      </c>
      <c r="T47" s="77">
        <v>0</v>
      </c>
      <c r="U47" s="72">
        <v>0</v>
      </c>
      <c r="V47" s="72">
        <v>0</v>
      </c>
      <c r="W47" s="72">
        <v>0</v>
      </c>
      <c r="X47" s="72">
        <v>0</v>
      </c>
      <c r="Y47" s="72">
        <v>0</v>
      </c>
      <c r="Z47" s="72">
        <v>0</v>
      </c>
      <c r="AA47" s="72">
        <v>0</v>
      </c>
      <c r="AB47" s="72">
        <v>0</v>
      </c>
      <c r="AC47" s="72">
        <v>0</v>
      </c>
      <c r="AD47" s="72">
        <v>0</v>
      </c>
      <c r="AE47" s="72">
        <f>ROUND(I47*1.5%,2)</f>
        <v>430.38</v>
      </c>
      <c r="AF47" s="72">
        <v>130000</v>
      </c>
      <c r="AG47" s="72">
        <v>0</v>
      </c>
      <c r="AH47" s="74">
        <v>2023</v>
      </c>
      <c r="AI47" s="75">
        <v>2023</v>
      </c>
      <c r="AJ47" s="75">
        <v>2023</v>
      </c>
      <c r="AK47" s="81"/>
    </row>
    <row r="48" spans="1:40" ht="62.25" x14ac:dyDescent="0.9">
      <c r="B48" s="83" t="s">
        <v>343</v>
      </c>
      <c r="C48" s="79"/>
      <c r="D48" s="70" t="s">
        <v>17026</v>
      </c>
      <c r="E48" s="71" t="s">
        <v>17026</v>
      </c>
      <c r="F48" s="72">
        <f>F49</f>
        <v>206556.61000000002</v>
      </c>
      <c r="G48" s="72">
        <f t="shared" ref="G48:AG48" si="15">G49</f>
        <v>0</v>
      </c>
      <c r="H48" s="72">
        <f t="shared" si="15"/>
        <v>0</v>
      </c>
      <c r="I48" s="72">
        <f t="shared" si="15"/>
        <v>0</v>
      </c>
      <c r="J48" s="72">
        <f t="shared" si="15"/>
        <v>0</v>
      </c>
      <c r="K48" s="72">
        <f t="shared" si="15"/>
        <v>0</v>
      </c>
      <c r="L48" s="72">
        <f t="shared" si="15"/>
        <v>0</v>
      </c>
      <c r="M48" s="73">
        <f t="shared" si="15"/>
        <v>0</v>
      </c>
      <c r="N48" s="72">
        <f t="shared" si="15"/>
        <v>0</v>
      </c>
      <c r="O48" s="72">
        <f t="shared" si="15"/>
        <v>1098</v>
      </c>
      <c r="P48" s="72">
        <f t="shared" si="15"/>
        <v>202228.91</v>
      </c>
      <c r="Q48" s="72">
        <f t="shared" si="15"/>
        <v>0</v>
      </c>
      <c r="R48" s="72">
        <f t="shared" si="15"/>
        <v>0</v>
      </c>
      <c r="S48" s="72">
        <f t="shared" si="15"/>
        <v>0</v>
      </c>
      <c r="T48" s="72">
        <f t="shared" si="15"/>
        <v>0</v>
      </c>
      <c r="U48" s="72">
        <f t="shared" si="15"/>
        <v>0</v>
      </c>
      <c r="V48" s="72">
        <f t="shared" si="15"/>
        <v>0</v>
      </c>
      <c r="W48" s="72">
        <f t="shared" si="15"/>
        <v>0</v>
      </c>
      <c r="X48" s="72">
        <f t="shared" si="15"/>
        <v>0</v>
      </c>
      <c r="Y48" s="72">
        <f t="shared" si="15"/>
        <v>0</v>
      </c>
      <c r="Z48" s="72">
        <f t="shared" si="15"/>
        <v>0</v>
      </c>
      <c r="AA48" s="72">
        <f t="shared" si="15"/>
        <v>0</v>
      </c>
      <c r="AB48" s="72">
        <f t="shared" si="15"/>
        <v>0</v>
      </c>
      <c r="AC48" s="72">
        <f t="shared" si="15"/>
        <v>0</v>
      </c>
      <c r="AD48" s="72">
        <f t="shared" si="15"/>
        <v>0</v>
      </c>
      <c r="AE48" s="72">
        <f t="shared" si="15"/>
        <v>4327.7</v>
      </c>
      <c r="AF48" s="72">
        <f t="shared" si="15"/>
        <v>0</v>
      </c>
      <c r="AG48" s="72">
        <f t="shared" si="15"/>
        <v>0</v>
      </c>
      <c r="AH48" s="74" t="s">
        <v>17026</v>
      </c>
      <c r="AI48" s="74" t="s">
        <v>17026</v>
      </c>
      <c r="AJ48" s="74" t="s">
        <v>17026</v>
      </c>
      <c r="AK48" s="81"/>
    </row>
    <row r="49" spans="1:37" ht="62.25" x14ac:dyDescent="0.9">
      <c r="A49">
        <v>1</v>
      </c>
      <c r="B49" s="78">
        <f>SUBTOTAL(9,$A$13:A49)</f>
        <v>25</v>
      </c>
      <c r="C49" s="79" t="s">
        <v>12992</v>
      </c>
      <c r="D49" s="70">
        <v>2015</v>
      </c>
      <c r="E49" s="80">
        <v>0.99260000000000004</v>
      </c>
      <c r="F49" s="72">
        <f>G49+H49+I49+J49+K49+L49+N49+P49+R49+T49+V49+W49+X49+Y49+Z49+AA49+AB49+AC49+AD49+AE49+AF49+AG49</f>
        <v>206556.61000000002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3">
        <v>0</v>
      </c>
      <c r="N49" s="72">
        <v>0</v>
      </c>
      <c r="O49" s="72">
        <v>1098</v>
      </c>
      <c r="P49" s="72">
        <v>202228.91</v>
      </c>
      <c r="Q49" s="72">
        <v>0</v>
      </c>
      <c r="R49" s="72">
        <v>0</v>
      </c>
      <c r="S49" s="72">
        <v>0</v>
      </c>
      <c r="T49" s="77">
        <v>0</v>
      </c>
      <c r="U49" s="72">
        <v>0</v>
      </c>
      <c r="V49" s="72">
        <v>0</v>
      </c>
      <c r="W49" s="72">
        <v>0</v>
      </c>
      <c r="X49" s="72">
        <v>0</v>
      </c>
      <c r="Y49" s="72">
        <v>0</v>
      </c>
      <c r="Z49" s="72">
        <v>0</v>
      </c>
      <c r="AA49" s="72">
        <v>0</v>
      </c>
      <c r="AB49" s="72">
        <v>0</v>
      </c>
      <c r="AC49" s="72">
        <v>0</v>
      </c>
      <c r="AD49" s="72">
        <v>0</v>
      </c>
      <c r="AE49" s="72">
        <f>ROUND(P49*2.14%,2)</f>
        <v>4327.7</v>
      </c>
      <c r="AF49" s="72">
        <v>0</v>
      </c>
      <c r="AG49" s="72">
        <v>0</v>
      </c>
      <c r="AH49" s="74" t="s">
        <v>17052</v>
      </c>
      <c r="AI49" s="75">
        <v>2023</v>
      </c>
      <c r="AJ49" s="75">
        <v>2023</v>
      </c>
      <c r="AK49" s="81"/>
    </row>
    <row r="50" spans="1:37" ht="62.25" x14ac:dyDescent="0.9">
      <c r="B50" s="83" t="s">
        <v>199</v>
      </c>
      <c r="C50" s="79"/>
      <c r="D50" s="70" t="s">
        <v>17026</v>
      </c>
      <c r="E50" s="71" t="s">
        <v>17026</v>
      </c>
      <c r="F50" s="72">
        <f>F51+F52</f>
        <v>251494.2</v>
      </c>
      <c r="G50" s="72">
        <f t="shared" ref="G50:AG50" si="16">G51+G52</f>
        <v>0</v>
      </c>
      <c r="H50" s="72">
        <f t="shared" si="16"/>
        <v>0</v>
      </c>
      <c r="I50" s="72">
        <f t="shared" si="16"/>
        <v>0</v>
      </c>
      <c r="J50" s="72">
        <f t="shared" si="16"/>
        <v>0</v>
      </c>
      <c r="K50" s="72">
        <f t="shared" si="16"/>
        <v>0</v>
      </c>
      <c r="L50" s="72">
        <f t="shared" si="16"/>
        <v>0</v>
      </c>
      <c r="M50" s="73">
        <f t="shared" si="16"/>
        <v>0</v>
      </c>
      <c r="N50" s="72">
        <f t="shared" si="16"/>
        <v>0</v>
      </c>
      <c r="O50" s="72">
        <f t="shared" si="16"/>
        <v>2109</v>
      </c>
      <c r="P50" s="72">
        <f t="shared" si="16"/>
        <v>248025.03999999998</v>
      </c>
      <c r="Q50" s="72">
        <f t="shared" si="16"/>
        <v>0</v>
      </c>
      <c r="R50" s="72">
        <f t="shared" si="16"/>
        <v>0</v>
      </c>
      <c r="S50" s="72">
        <f t="shared" si="16"/>
        <v>0</v>
      </c>
      <c r="T50" s="72">
        <f t="shared" si="16"/>
        <v>0</v>
      </c>
      <c r="U50" s="72">
        <f t="shared" si="16"/>
        <v>0</v>
      </c>
      <c r="V50" s="72">
        <f t="shared" si="16"/>
        <v>0</v>
      </c>
      <c r="W50" s="72">
        <f t="shared" si="16"/>
        <v>0</v>
      </c>
      <c r="X50" s="72">
        <f t="shared" si="16"/>
        <v>0</v>
      </c>
      <c r="Y50" s="72">
        <f t="shared" si="16"/>
        <v>0</v>
      </c>
      <c r="Z50" s="72">
        <f t="shared" si="16"/>
        <v>0</v>
      </c>
      <c r="AA50" s="72">
        <f t="shared" si="16"/>
        <v>0</v>
      </c>
      <c r="AB50" s="72">
        <f t="shared" si="16"/>
        <v>0</v>
      </c>
      <c r="AC50" s="72">
        <f t="shared" si="16"/>
        <v>0</v>
      </c>
      <c r="AD50" s="72">
        <f t="shared" si="16"/>
        <v>0</v>
      </c>
      <c r="AE50" s="72">
        <f t="shared" si="16"/>
        <v>3469.16</v>
      </c>
      <c r="AF50" s="72">
        <f t="shared" si="16"/>
        <v>0</v>
      </c>
      <c r="AG50" s="72">
        <f t="shared" si="16"/>
        <v>0</v>
      </c>
      <c r="AH50" s="74" t="s">
        <v>17026</v>
      </c>
      <c r="AI50" s="74" t="s">
        <v>17026</v>
      </c>
      <c r="AJ50" s="74" t="s">
        <v>17026</v>
      </c>
      <c r="AK50" s="81"/>
    </row>
    <row r="51" spans="1:37" ht="62.25" x14ac:dyDescent="0.9">
      <c r="A51">
        <v>1</v>
      </c>
      <c r="B51" s="78">
        <f>SUBTOTAL(9,$A$13:A51)</f>
        <v>26</v>
      </c>
      <c r="C51" s="79" t="s">
        <v>13835</v>
      </c>
      <c r="D51" s="70">
        <v>2016</v>
      </c>
      <c r="E51" s="80">
        <v>0.96809999999999996</v>
      </c>
      <c r="F51" s="72">
        <f>G51+H51+I51+J51+K51+L51+N51+P51+R51+T51+V51+W51+X51+Y51+Z51+AA51+AB51+AC51+AD51+AE51+AF51+AG51</f>
        <v>165579.5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3">
        <v>0</v>
      </c>
      <c r="N51" s="72">
        <v>0</v>
      </c>
      <c r="O51" s="72">
        <v>993</v>
      </c>
      <c r="P51" s="72">
        <v>162110.34</v>
      </c>
      <c r="Q51" s="72">
        <v>0</v>
      </c>
      <c r="R51" s="72">
        <v>0</v>
      </c>
      <c r="S51" s="72">
        <v>0</v>
      </c>
      <c r="T51" s="77">
        <v>0</v>
      </c>
      <c r="U51" s="72">
        <v>0</v>
      </c>
      <c r="V51" s="72">
        <v>0</v>
      </c>
      <c r="W51" s="72">
        <v>0</v>
      </c>
      <c r="X51" s="72">
        <v>0</v>
      </c>
      <c r="Y51" s="72">
        <v>0</v>
      </c>
      <c r="Z51" s="72">
        <v>0</v>
      </c>
      <c r="AA51" s="72">
        <v>0</v>
      </c>
      <c r="AB51" s="72">
        <v>0</v>
      </c>
      <c r="AC51" s="72">
        <v>0</v>
      </c>
      <c r="AD51" s="72">
        <v>0</v>
      </c>
      <c r="AE51" s="72">
        <f>ROUND(P51*2.14%,2)</f>
        <v>3469.16</v>
      </c>
      <c r="AF51" s="72">
        <v>0</v>
      </c>
      <c r="AG51" s="72">
        <v>0</v>
      </c>
      <c r="AH51" s="74" t="s">
        <v>17052</v>
      </c>
      <c r="AI51" s="75">
        <v>2023</v>
      </c>
      <c r="AJ51" s="75">
        <v>2023</v>
      </c>
      <c r="AK51" s="81"/>
    </row>
    <row r="52" spans="1:37" ht="62.25" x14ac:dyDescent="0.9">
      <c r="A52">
        <v>1</v>
      </c>
      <c r="B52" s="78">
        <f>SUBTOTAL(9,$A$13:A52)</f>
        <v>27</v>
      </c>
      <c r="C52" s="79" t="s">
        <v>14104</v>
      </c>
      <c r="D52" s="70">
        <v>2018</v>
      </c>
      <c r="E52" s="80">
        <v>0.98070000000000002</v>
      </c>
      <c r="F52" s="72">
        <f>G52+H52+I52+J52+K52+L52+N52+P52+R52+T52+V52+W52+X52+Y52+Z52+AA52+AB52+AC52+AD52+AE52+AF52+AG52</f>
        <v>85914.7</v>
      </c>
      <c r="G52" s="72">
        <v>0</v>
      </c>
      <c r="H52" s="72">
        <v>0</v>
      </c>
      <c r="I52" s="72">
        <v>0</v>
      </c>
      <c r="J52" s="72">
        <v>0</v>
      </c>
      <c r="K52" s="72">
        <v>0</v>
      </c>
      <c r="L52" s="72">
        <v>0</v>
      </c>
      <c r="M52" s="73">
        <v>0</v>
      </c>
      <c r="N52" s="72">
        <v>0</v>
      </c>
      <c r="O52" s="72">
        <v>1116</v>
      </c>
      <c r="P52" s="72">
        <v>85914.7</v>
      </c>
      <c r="Q52" s="72">
        <v>0</v>
      </c>
      <c r="R52" s="72">
        <v>0</v>
      </c>
      <c r="S52" s="72">
        <v>0</v>
      </c>
      <c r="T52" s="77">
        <v>0</v>
      </c>
      <c r="U52" s="72">
        <v>0</v>
      </c>
      <c r="V52" s="72">
        <v>0</v>
      </c>
      <c r="W52" s="72">
        <v>0</v>
      </c>
      <c r="X52" s="72">
        <v>0</v>
      </c>
      <c r="Y52" s="72">
        <v>0</v>
      </c>
      <c r="Z52" s="72">
        <v>0</v>
      </c>
      <c r="AA52" s="72">
        <v>0</v>
      </c>
      <c r="AB52" s="72">
        <v>0</v>
      </c>
      <c r="AC52" s="72">
        <v>0</v>
      </c>
      <c r="AD52" s="72">
        <v>0</v>
      </c>
      <c r="AE52" s="72">
        <v>0</v>
      </c>
      <c r="AF52" s="72">
        <v>0</v>
      </c>
      <c r="AG52" s="72">
        <v>0</v>
      </c>
      <c r="AH52" s="74" t="s">
        <v>17052</v>
      </c>
      <c r="AI52" s="75">
        <v>2023</v>
      </c>
      <c r="AJ52" s="75" t="s">
        <v>17052</v>
      </c>
      <c r="AK52" s="81"/>
    </row>
    <row r="53" spans="1:37" x14ac:dyDescent="0.25">
      <c r="A53">
        <v>1</v>
      </c>
    </row>
    <row r="54" spans="1:37" x14ac:dyDescent="0.25">
      <c r="A54">
        <v>1</v>
      </c>
    </row>
  </sheetData>
  <mergeCells count="33">
    <mergeCell ref="M6:N7"/>
    <mergeCell ref="Q6:R7"/>
    <mergeCell ref="U6:V7"/>
    <mergeCell ref="B11:C11"/>
    <mergeCell ref="B10:AJ10"/>
    <mergeCell ref="W6:W7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J5:AJ8"/>
    <mergeCell ref="O6:P7"/>
    <mergeCell ref="G6:L6"/>
    <mergeCell ref="S6:T7"/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  <mergeCell ref="AG6:AG7"/>
    <mergeCell ref="AI5:AI8"/>
  </mergeCells>
  <pageMargins left="0.25" right="0.25" top="0.75" bottom="0.75" header="0.3" footer="0.3"/>
  <pageSetup paperSize="8" scale="10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C485-F9D7-4C10-B302-109D524F0C65}">
  <sheetPr>
    <pageSetUpPr fitToPage="1"/>
  </sheetPr>
  <dimension ref="A1:Q51"/>
  <sheetViews>
    <sheetView topLeftCell="B1" zoomScale="30" zoomScaleNormal="30" workbookViewId="0">
      <selection activeCell="B1" sqref="B1:Q51"/>
    </sheetView>
  </sheetViews>
  <sheetFormatPr defaultRowHeight="15" x14ac:dyDescent="0.25"/>
  <cols>
    <col min="1" max="1" width="9.140625" hidden="1" customWidth="1"/>
    <col min="2" max="2" width="15.85546875" customWidth="1"/>
    <col min="3" max="3" width="219.85546875" customWidth="1"/>
    <col min="4" max="4" width="31" customWidth="1"/>
    <col min="5" max="5" width="29.140625" customWidth="1"/>
    <col min="6" max="6" width="74.28515625" customWidth="1"/>
    <col min="7" max="7" width="24.28515625" customWidth="1"/>
    <col min="8" max="8" width="23.85546875" customWidth="1"/>
    <col min="9" max="9" width="31.140625" customWidth="1"/>
    <col min="10" max="10" width="32.28515625" customWidth="1"/>
    <col min="11" max="11" width="32.5703125" customWidth="1"/>
    <col min="12" max="12" width="32.85546875" customWidth="1"/>
    <col min="13" max="13" width="42.28515625" customWidth="1"/>
    <col min="14" max="14" width="71.5703125" customWidth="1"/>
    <col min="15" max="15" width="45.5703125" customWidth="1"/>
    <col min="16" max="16" width="36" customWidth="1"/>
    <col min="17" max="17" width="31.28515625" customWidth="1"/>
  </cols>
  <sheetData>
    <row r="1" spans="1:17" ht="35.25" x14ac:dyDescent="0.5">
      <c r="B1" s="13"/>
      <c r="C1" s="13"/>
      <c r="D1" s="13"/>
      <c r="E1" s="13"/>
      <c r="F1" s="13"/>
      <c r="G1" s="14"/>
      <c r="H1" s="13"/>
      <c r="I1" s="13"/>
      <c r="J1" s="13"/>
      <c r="K1" s="13"/>
      <c r="L1" s="13"/>
      <c r="M1" s="15"/>
      <c r="N1" s="15"/>
      <c r="O1" s="121" t="s">
        <v>17401</v>
      </c>
      <c r="P1" s="121"/>
      <c r="Q1" s="121"/>
    </row>
    <row r="2" spans="1:17" ht="35.25" x14ac:dyDescent="0.5">
      <c r="B2" s="13"/>
      <c r="C2" s="13"/>
      <c r="D2" s="13"/>
      <c r="E2" s="13"/>
      <c r="F2" s="13"/>
      <c r="G2" s="14"/>
      <c r="H2" s="13"/>
      <c r="I2" s="13"/>
      <c r="J2" s="13"/>
      <c r="K2" s="13"/>
      <c r="L2" s="13"/>
      <c r="M2" s="16"/>
      <c r="N2" s="122" t="s">
        <v>17402</v>
      </c>
      <c r="O2" s="122"/>
      <c r="P2" s="122"/>
      <c r="Q2" s="122"/>
    </row>
    <row r="3" spans="1:17" ht="142.5" customHeight="1" x14ac:dyDescent="0.25">
      <c r="B3" s="123" t="s">
        <v>17407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17" ht="35.25" x14ac:dyDescent="0.25">
      <c r="B4" s="124" t="s">
        <v>0</v>
      </c>
      <c r="C4" s="124" t="s">
        <v>17403</v>
      </c>
      <c r="D4" s="124" t="s">
        <v>17029</v>
      </c>
      <c r="E4" s="125"/>
      <c r="F4" s="127" t="s">
        <v>17030</v>
      </c>
      <c r="G4" s="128" t="s">
        <v>17031</v>
      </c>
      <c r="H4" s="128" t="s">
        <v>17032</v>
      </c>
      <c r="I4" s="127" t="s">
        <v>17033</v>
      </c>
      <c r="J4" s="124" t="s">
        <v>17034</v>
      </c>
      <c r="K4" s="125"/>
      <c r="L4" s="134" t="s">
        <v>17404</v>
      </c>
      <c r="M4" s="134" t="s">
        <v>17405</v>
      </c>
      <c r="N4" s="134" t="s">
        <v>17036</v>
      </c>
      <c r="O4" s="139" t="s">
        <v>2</v>
      </c>
      <c r="P4" s="142" t="s">
        <v>17038</v>
      </c>
      <c r="Q4" s="142" t="s">
        <v>17039</v>
      </c>
    </row>
    <row r="5" spans="1:17" x14ac:dyDescent="0.25">
      <c r="B5" s="125"/>
      <c r="C5" s="125"/>
      <c r="D5" s="127" t="s">
        <v>17040</v>
      </c>
      <c r="E5" s="128" t="s">
        <v>17041</v>
      </c>
      <c r="F5" s="125"/>
      <c r="G5" s="129"/>
      <c r="H5" s="129"/>
      <c r="I5" s="125"/>
      <c r="J5" s="127" t="s">
        <v>17042</v>
      </c>
      <c r="K5" s="128" t="s">
        <v>17406</v>
      </c>
      <c r="L5" s="135"/>
      <c r="M5" s="137"/>
      <c r="N5" s="137"/>
      <c r="O5" s="140"/>
      <c r="P5" s="143"/>
      <c r="Q5" s="143"/>
    </row>
    <row r="6" spans="1:17" ht="324.75" customHeight="1" x14ac:dyDescent="0.25">
      <c r="B6" s="125"/>
      <c r="C6" s="125"/>
      <c r="D6" s="125"/>
      <c r="E6" s="140"/>
      <c r="F6" s="125"/>
      <c r="G6" s="129"/>
      <c r="H6" s="129"/>
      <c r="I6" s="125"/>
      <c r="J6" s="125"/>
      <c r="K6" s="145"/>
      <c r="L6" s="136"/>
      <c r="M6" s="137"/>
      <c r="N6" s="137"/>
      <c r="O6" s="141"/>
      <c r="P6" s="143"/>
      <c r="Q6" s="143"/>
    </row>
    <row r="7" spans="1:17" ht="35.25" x14ac:dyDescent="0.25">
      <c r="B7" s="126"/>
      <c r="C7" s="126"/>
      <c r="D7" s="126"/>
      <c r="E7" s="144"/>
      <c r="F7" s="125"/>
      <c r="G7" s="130"/>
      <c r="H7" s="130"/>
      <c r="I7" s="17" t="s">
        <v>33</v>
      </c>
      <c r="J7" s="17" t="s">
        <v>33</v>
      </c>
      <c r="K7" s="17" t="s">
        <v>33</v>
      </c>
      <c r="L7" s="17" t="s">
        <v>17046</v>
      </c>
      <c r="M7" s="138"/>
      <c r="N7" s="138"/>
      <c r="O7" s="17" t="s">
        <v>31</v>
      </c>
      <c r="P7" s="17" t="s">
        <v>17047</v>
      </c>
      <c r="Q7" s="17" t="s">
        <v>17047</v>
      </c>
    </row>
    <row r="8" spans="1:17" ht="35.25" x14ac:dyDescent="0.25">
      <c r="B8" s="17">
        <v>1</v>
      </c>
      <c r="C8" s="17">
        <v>2</v>
      </c>
      <c r="D8" s="17">
        <v>3</v>
      </c>
      <c r="E8" s="17">
        <v>4</v>
      </c>
      <c r="F8" s="17">
        <v>5</v>
      </c>
      <c r="G8" s="18">
        <v>5.5697674418604599</v>
      </c>
      <c r="H8" s="18">
        <v>7</v>
      </c>
      <c r="I8" s="18">
        <v>8</v>
      </c>
      <c r="J8" s="18">
        <v>9</v>
      </c>
      <c r="K8" s="18">
        <v>10</v>
      </c>
      <c r="L8" s="17">
        <v>11</v>
      </c>
      <c r="M8" s="18">
        <v>12</v>
      </c>
      <c r="N8" s="18">
        <v>13</v>
      </c>
      <c r="O8" s="18">
        <v>14</v>
      </c>
      <c r="P8" s="18">
        <v>15</v>
      </c>
      <c r="Q8" s="18">
        <v>16</v>
      </c>
    </row>
    <row r="9" spans="1:17" ht="45.75" x14ac:dyDescent="0.25">
      <c r="B9" s="131" t="s">
        <v>17412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3"/>
    </row>
    <row r="10" spans="1:17" ht="35.25" x14ac:dyDescent="0.5">
      <c r="B10" s="19" t="s">
        <v>17399</v>
      </c>
      <c r="C10" s="17"/>
      <c r="D10" s="20" t="s">
        <v>17316</v>
      </c>
      <c r="E10" s="20" t="s">
        <v>17316</v>
      </c>
      <c r="F10" s="21" t="s">
        <v>17316</v>
      </c>
      <c r="G10" s="20" t="s">
        <v>17316</v>
      </c>
      <c r="H10" s="20" t="s">
        <v>17316</v>
      </c>
      <c r="I10" s="22">
        <f>I11+I15+I17+I20+I30+I32+I34+I36+I38+I40+I43+I45+I47+I49</f>
        <v>79320.95</v>
      </c>
      <c r="J10" s="22">
        <f>J11+J15+J17+J20+J30+J32+J34+J36+J38+J40+J43+J45+J47+J49</f>
        <v>66328.94</v>
      </c>
      <c r="K10" s="22">
        <f>K11+K15+K17+K20+K30+K32+K34+K36+K38+K40+K43+K45+K47+K49</f>
        <v>62019</v>
      </c>
      <c r="L10" s="11">
        <f>L11+L15+L17+L20+L30+L32+L34+L36+L38+L40+L43+L45+L47+L49</f>
        <v>3312</v>
      </c>
      <c r="M10" s="20" t="s">
        <v>17026</v>
      </c>
      <c r="N10" s="23" t="s">
        <v>17026</v>
      </c>
      <c r="O10" s="22">
        <f>O11+O15+O17+O20+O30+O32+O34+O36+O38+O40+O43+O45+O47+O49</f>
        <v>47972663.210000008</v>
      </c>
      <c r="P10" s="24">
        <f>O10/I10</f>
        <v>604.79183885215707</v>
      </c>
      <c r="Q10" s="25">
        <f>MAX(Q11:Q51)</f>
        <v>8129.7883439122907</v>
      </c>
    </row>
    <row r="11" spans="1:17" ht="35.25" x14ac:dyDescent="0.5">
      <c r="B11" s="19" t="s">
        <v>508</v>
      </c>
      <c r="C11" s="17"/>
      <c r="D11" s="20" t="s">
        <v>17316</v>
      </c>
      <c r="E11" s="20" t="s">
        <v>17316</v>
      </c>
      <c r="F11" s="21" t="s">
        <v>17316</v>
      </c>
      <c r="G11" s="20" t="s">
        <v>17316</v>
      </c>
      <c r="H11" s="20" t="s">
        <v>17316</v>
      </c>
      <c r="I11" s="22">
        <f>I12+I13+I14</f>
        <v>17641.600000000002</v>
      </c>
      <c r="J11" s="22">
        <f t="shared" ref="J11:L11" si="0">J12+J13+J14</f>
        <v>16271.8</v>
      </c>
      <c r="K11" s="22">
        <f t="shared" si="0"/>
        <v>16172</v>
      </c>
      <c r="L11" s="11">
        <f t="shared" si="0"/>
        <v>795</v>
      </c>
      <c r="M11" s="20" t="s">
        <v>17026</v>
      </c>
      <c r="N11" s="23" t="s">
        <v>17026</v>
      </c>
      <c r="O11" s="22">
        <v>4669780.0999999996</v>
      </c>
      <c r="P11" s="24">
        <f t="shared" ref="P11:P51" si="1">O11/I11</f>
        <v>264.70275371848351</v>
      </c>
      <c r="Q11" s="25">
        <f>MAX(Q12:Q14)</f>
        <v>4131.389099486144</v>
      </c>
    </row>
    <row r="12" spans="1:17" ht="35.25" x14ac:dyDescent="0.5">
      <c r="A12">
        <v>1</v>
      </c>
      <c r="B12" s="26">
        <f>SUBTOTAL(103,$A$1:A12)</f>
        <v>1</v>
      </c>
      <c r="C12" s="27" t="s">
        <v>3679</v>
      </c>
      <c r="D12" s="10">
        <v>1978</v>
      </c>
      <c r="E12" s="10"/>
      <c r="F12" s="21" t="s">
        <v>17323</v>
      </c>
      <c r="G12" s="10">
        <v>9</v>
      </c>
      <c r="H12" s="10" t="s">
        <v>17059</v>
      </c>
      <c r="I12" s="22">
        <v>12893.2</v>
      </c>
      <c r="J12" s="22">
        <v>12893.2</v>
      </c>
      <c r="K12" s="22">
        <v>12893.2</v>
      </c>
      <c r="L12" s="11">
        <v>493</v>
      </c>
      <c r="M12" s="10" t="s">
        <v>17064</v>
      </c>
      <c r="N12" s="12" t="s">
        <v>17336</v>
      </c>
      <c r="O12" s="24">
        <v>2152038.77</v>
      </c>
      <c r="P12" s="24">
        <f t="shared" si="1"/>
        <v>166.91269583966741</v>
      </c>
      <c r="Q12" s="24">
        <v>1408.4</v>
      </c>
    </row>
    <row r="13" spans="1:17" ht="35.25" x14ac:dyDescent="0.5">
      <c r="A13">
        <v>1</v>
      </c>
      <c r="B13" s="26">
        <f>SUBTOTAL(103,$A$1:A13)</f>
        <v>2</v>
      </c>
      <c r="C13" s="27" t="s">
        <v>3646</v>
      </c>
      <c r="D13" s="20">
        <v>1986</v>
      </c>
      <c r="E13" s="20"/>
      <c r="F13" s="21" t="s">
        <v>17323</v>
      </c>
      <c r="G13" s="20">
        <v>4</v>
      </c>
      <c r="H13" s="20">
        <v>1</v>
      </c>
      <c r="I13" s="28">
        <v>2374.1999999999998</v>
      </c>
      <c r="J13" s="28">
        <v>1689.3</v>
      </c>
      <c r="K13" s="28">
        <v>1639.4</v>
      </c>
      <c r="L13" s="29">
        <v>151</v>
      </c>
      <c r="M13" s="20" t="s">
        <v>17064</v>
      </c>
      <c r="N13" s="23" t="s">
        <v>17408</v>
      </c>
      <c r="O13" s="24">
        <v>1355406.12</v>
      </c>
      <c r="P13" s="24">
        <f t="shared" si="1"/>
        <v>570.88961334344208</v>
      </c>
      <c r="Q13" s="24">
        <v>3385.8611574425076</v>
      </c>
    </row>
    <row r="14" spans="1:17" ht="35.25" x14ac:dyDescent="0.5">
      <c r="A14">
        <v>1</v>
      </c>
      <c r="B14" s="26">
        <f>SUBTOTAL(103,$A$1:A14)</f>
        <v>3</v>
      </c>
      <c r="C14" s="27" t="s">
        <v>3279</v>
      </c>
      <c r="D14" s="20">
        <v>1986</v>
      </c>
      <c r="E14" s="20"/>
      <c r="F14" s="21" t="s">
        <v>17323</v>
      </c>
      <c r="G14" s="20">
        <v>4</v>
      </c>
      <c r="H14" s="20">
        <v>1</v>
      </c>
      <c r="I14" s="28">
        <v>2374.1999999999998</v>
      </c>
      <c r="J14" s="28">
        <v>1689.3</v>
      </c>
      <c r="K14" s="28">
        <v>1639.4</v>
      </c>
      <c r="L14" s="29">
        <v>151</v>
      </c>
      <c r="M14" s="20" t="s">
        <v>17064</v>
      </c>
      <c r="N14" s="20" t="s">
        <v>17408</v>
      </c>
      <c r="O14" s="24">
        <v>1162335.21</v>
      </c>
      <c r="P14" s="24">
        <f t="shared" si="1"/>
        <v>489.56920646954768</v>
      </c>
      <c r="Q14" s="24">
        <v>4131.389099486144</v>
      </c>
    </row>
    <row r="15" spans="1:17" ht="35.25" x14ac:dyDescent="0.5">
      <c r="B15" s="19" t="s">
        <v>533</v>
      </c>
      <c r="C15" s="19"/>
      <c r="D15" s="20" t="s">
        <v>17316</v>
      </c>
      <c r="E15" s="20" t="s">
        <v>17316</v>
      </c>
      <c r="F15" s="21" t="s">
        <v>17316</v>
      </c>
      <c r="G15" s="20" t="s">
        <v>17316</v>
      </c>
      <c r="H15" s="20" t="s">
        <v>17316</v>
      </c>
      <c r="I15" s="28">
        <f>I16</f>
        <v>4101.7</v>
      </c>
      <c r="J15" s="28">
        <f>J16</f>
        <v>2751.3</v>
      </c>
      <c r="K15" s="28">
        <f>K16</f>
        <v>2562.4</v>
      </c>
      <c r="L15" s="29">
        <f>L16</f>
        <v>111</v>
      </c>
      <c r="M15" s="20" t="s">
        <v>17026</v>
      </c>
      <c r="N15" s="23" t="s">
        <v>17026</v>
      </c>
      <c r="O15" s="24">
        <v>410872.24</v>
      </c>
      <c r="P15" s="24">
        <f t="shared" si="1"/>
        <v>100.17120706048712</v>
      </c>
      <c r="Q15" s="24">
        <f>Q16</f>
        <v>1782.0166487066342</v>
      </c>
    </row>
    <row r="16" spans="1:17" ht="35.25" x14ac:dyDescent="0.5">
      <c r="A16">
        <v>1</v>
      </c>
      <c r="B16" s="26">
        <f>SUBTOTAL(103,$A$1:A16)</f>
        <v>4</v>
      </c>
      <c r="C16" s="27" t="s">
        <v>3767</v>
      </c>
      <c r="D16" s="20">
        <v>1980</v>
      </c>
      <c r="E16" s="20"/>
      <c r="F16" s="21" t="s">
        <v>17323</v>
      </c>
      <c r="G16" s="20">
        <v>5</v>
      </c>
      <c r="H16" s="20">
        <v>4</v>
      </c>
      <c r="I16" s="28">
        <v>4101.7</v>
      </c>
      <c r="J16" s="28">
        <v>2751.3</v>
      </c>
      <c r="K16" s="28">
        <f>J16-188.9</f>
        <v>2562.4</v>
      </c>
      <c r="L16" s="29">
        <v>111</v>
      </c>
      <c r="M16" s="20" t="s">
        <v>17064</v>
      </c>
      <c r="N16" s="20" t="s">
        <v>17135</v>
      </c>
      <c r="O16" s="24">
        <v>410872.24</v>
      </c>
      <c r="P16" s="24">
        <f t="shared" si="1"/>
        <v>100.17120706048712</v>
      </c>
      <c r="Q16" s="24">
        <v>1782.0166487066342</v>
      </c>
    </row>
    <row r="17" spans="1:17" ht="35.25" x14ac:dyDescent="0.5">
      <c r="B17" s="19" t="s">
        <v>71</v>
      </c>
      <c r="C17" s="27"/>
      <c r="D17" s="20" t="s">
        <v>17316</v>
      </c>
      <c r="E17" s="20" t="s">
        <v>17316</v>
      </c>
      <c r="F17" s="21" t="s">
        <v>17316</v>
      </c>
      <c r="G17" s="20" t="s">
        <v>17316</v>
      </c>
      <c r="H17" s="20" t="s">
        <v>17316</v>
      </c>
      <c r="I17" s="28">
        <f>I18+I19</f>
        <v>2151</v>
      </c>
      <c r="J17" s="28">
        <f t="shared" ref="J17:L17" si="2">J18+J19</f>
        <v>1739.6</v>
      </c>
      <c r="K17" s="28">
        <f t="shared" si="2"/>
        <v>1641.2</v>
      </c>
      <c r="L17" s="29">
        <f t="shared" si="2"/>
        <v>94</v>
      </c>
      <c r="M17" s="20" t="s">
        <v>17026</v>
      </c>
      <c r="N17" s="23" t="s">
        <v>17026</v>
      </c>
      <c r="O17" s="28">
        <v>3972606.13</v>
      </c>
      <c r="P17" s="24">
        <f t="shared" si="1"/>
        <v>1846.8647745234773</v>
      </c>
      <c r="Q17" s="24">
        <f>MAX(Q18:Q19)</f>
        <v>6051.32</v>
      </c>
    </row>
    <row r="18" spans="1:17" ht="35.25" x14ac:dyDescent="0.5">
      <c r="A18">
        <v>1</v>
      </c>
      <c r="B18" s="26">
        <f>SUBTOTAL(103,$A$1:A18)</f>
        <v>5</v>
      </c>
      <c r="C18" s="27" t="s">
        <v>5077</v>
      </c>
      <c r="D18" s="20">
        <v>1940</v>
      </c>
      <c r="E18" s="20"/>
      <c r="F18" s="21" t="s">
        <v>17323</v>
      </c>
      <c r="G18" s="20">
        <v>3</v>
      </c>
      <c r="H18" s="20">
        <v>2</v>
      </c>
      <c r="I18" s="28">
        <v>1189.4000000000001</v>
      </c>
      <c r="J18" s="28">
        <v>1119.5999999999999</v>
      </c>
      <c r="K18" s="28">
        <v>1021.2</v>
      </c>
      <c r="L18" s="29">
        <v>46</v>
      </c>
      <c r="M18" s="20" t="s">
        <v>17064</v>
      </c>
      <c r="N18" s="23" t="s">
        <v>17081</v>
      </c>
      <c r="O18" s="24">
        <v>381944.5</v>
      </c>
      <c r="P18" s="24">
        <f t="shared" si="1"/>
        <v>321.12367580292585</v>
      </c>
      <c r="Q18" s="24">
        <v>4835.6236758029263</v>
      </c>
    </row>
    <row r="19" spans="1:17" ht="35.25" x14ac:dyDescent="0.5">
      <c r="A19">
        <v>1</v>
      </c>
      <c r="B19" s="26">
        <f>SUBTOTAL(103,$A$1:A19)</f>
        <v>6</v>
      </c>
      <c r="C19" s="27" t="s">
        <v>4506</v>
      </c>
      <c r="D19" s="20">
        <v>1962</v>
      </c>
      <c r="E19" s="20"/>
      <c r="F19" s="21" t="s">
        <v>17362</v>
      </c>
      <c r="G19" s="20">
        <v>3</v>
      </c>
      <c r="H19" s="20">
        <v>2</v>
      </c>
      <c r="I19" s="28">
        <v>961.6</v>
      </c>
      <c r="J19" s="28">
        <v>620</v>
      </c>
      <c r="K19" s="28">
        <v>620</v>
      </c>
      <c r="L19" s="29">
        <v>48</v>
      </c>
      <c r="M19" s="30" t="s">
        <v>17064</v>
      </c>
      <c r="N19" s="23" t="s">
        <v>17409</v>
      </c>
      <c r="O19" s="24">
        <v>3590661.63</v>
      </c>
      <c r="P19" s="24">
        <f t="shared" si="1"/>
        <v>3734.0491160565721</v>
      </c>
      <c r="Q19" s="24">
        <v>6051.32</v>
      </c>
    </row>
    <row r="20" spans="1:17" ht="35.25" x14ac:dyDescent="0.5">
      <c r="B20" s="19" t="s">
        <v>379</v>
      </c>
      <c r="C20" s="27"/>
      <c r="D20" s="20" t="s">
        <v>17316</v>
      </c>
      <c r="E20" s="20" t="s">
        <v>17316</v>
      </c>
      <c r="F20" s="21" t="s">
        <v>17316</v>
      </c>
      <c r="G20" s="20" t="s">
        <v>17316</v>
      </c>
      <c r="H20" s="20" t="s">
        <v>17316</v>
      </c>
      <c r="I20" s="28">
        <f>SUM(I21:I29)</f>
        <v>15987.73</v>
      </c>
      <c r="J20" s="28">
        <f>SUM(J21:J29)</f>
        <v>14100.83</v>
      </c>
      <c r="K20" s="28">
        <f>SUM(K21:K29)</f>
        <v>13653.429999999998</v>
      </c>
      <c r="L20" s="29">
        <f>SUM(L21:L29)</f>
        <v>531</v>
      </c>
      <c r="M20" s="20" t="s">
        <v>17026</v>
      </c>
      <c r="N20" s="23" t="s">
        <v>17026</v>
      </c>
      <c r="O20" s="28">
        <v>28660879.380000003</v>
      </c>
      <c r="P20" s="24">
        <f t="shared" si="1"/>
        <v>1792.6797225122018</v>
      </c>
      <c r="Q20" s="24">
        <f>MAX(Q21:Q29)</f>
        <v>8129.7883439122907</v>
      </c>
    </row>
    <row r="21" spans="1:17" ht="35.25" x14ac:dyDescent="0.5">
      <c r="A21">
        <v>1</v>
      </c>
      <c r="B21" s="26">
        <f>SUBTOTAL(103,$A$1:A21)</f>
        <v>7</v>
      </c>
      <c r="C21" s="27" t="s">
        <v>12216</v>
      </c>
      <c r="D21" s="20">
        <v>1929</v>
      </c>
      <c r="E21" s="20"/>
      <c r="F21" s="21" t="s">
        <v>17323</v>
      </c>
      <c r="G21" s="20">
        <v>4</v>
      </c>
      <c r="H21" s="20">
        <v>5</v>
      </c>
      <c r="I21" s="28">
        <v>2469.13</v>
      </c>
      <c r="J21" s="28">
        <v>2349.9299999999998</v>
      </c>
      <c r="K21" s="28">
        <v>2349.9299999999998</v>
      </c>
      <c r="L21" s="29">
        <v>95</v>
      </c>
      <c r="M21" s="20" t="s">
        <v>17064</v>
      </c>
      <c r="N21" s="23" t="s">
        <v>17392</v>
      </c>
      <c r="O21" s="24">
        <v>7180293.1799999997</v>
      </c>
      <c r="P21" s="24">
        <f t="shared" si="1"/>
        <v>2908.0255717600935</v>
      </c>
      <c r="Q21" s="24">
        <v>2978.9796224581128</v>
      </c>
    </row>
    <row r="22" spans="1:17" ht="35.25" x14ac:dyDescent="0.5">
      <c r="A22">
        <v>1</v>
      </c>
      <c r="B22" s="26">
        <f>SUBTOTAL(103,$A$1:A22)</f>
        <v>8</v>
      </c>
      <c r="C22" s="27" t="s">
        <v>12204</v>
      </c>
      <c r="D22" s="20">
        <v>1961</v>
      </c>
      <c r="E22" s="20"/>
      <c r="F22" s="21" t="s">
        <v>17323</v>
      </c>
      <c r="G22" s="20">
        <v>4</v>
      </c>
      <c r="H22" s="20">
        <v>2</v>
      </c>
      <c r="I22" s="28">
        <v>1371.7</v>
      </c>
      <c r="J22" s="28">
        <v>1268.5999999999999</v>
      </c>
      <c r="K22" s="28">
        <v>1268.5999999999999</v>
      </c>
      <c r="L22" s="29">
        <v>55</v>
      </c>
      <c r="M22" s="20" t="s">
        <v>17064</v>
      </c>
      <c r="N22" s="23" t="s">
        <v>17393</v>
      </c>
      <c r="O22" s="24">
        <v>3313814.28</v>
      </c>
      <c r="P22" s="24">
        <f t="shared" si="1"/>
        <v>2415.8447765546398</v>
      </c>
      <c r="Q22" s="24">
        <v>3104.7446992782679</v>
      </c>
    </row>
    <row r="23" spans="1:17" ht="35.25" x14ac:dyDescent="0.5">
      <c r="A23">
        <v>1</v>
      </c>
      <c r="B23" s="26">
        <f>SUBTOTAL(103,$A$1:A23)</f>
        <v>9</v>
      </c>
      <c r="C23" s="27" t="s">
        <v>2135</v>
      </c>
      <c r="D23" s="20">
        <v>1955</v>
      </c>
      <c r="E23" s="20"/>
      <c r="F23" s="21" t="s">
        <v>17323</v>
      </c>
      <c r="G23" s="20">
        <v>3</v>
      </c>
      <c r="H23" s="20">
        <v>3</v>
      </c>
      <c r="I23" s="28">
        <v>1854.6</v>
      </c>
      <c r="J23" s="28">
        <v>1281.7</v>
      </c>
      <c r="K23" s="28">
        <v>834.3</v>
      </c>
      <c r="L23" s="29">
        <v>34</v>
      </c>
      <c r="M23" s="20" t="s">
        <v>17064</v>
      </c>
      <c r="N23" s="23" t="s">
        <v>17394</v>
      </c>
      <c r="O23" s="24">
        <v>6446114.9500000002</v>
      </c>
      <c r="P23" s="24">
        <f t="shared" si="1"/>
        <v>3475.7440688018983</v>
      </c>
      <c r="Q23" s="24">
        <v>5606.2054567022542</v>
      </c>
    </row>
    <row r="24" spans="1:17" ht="35.25" x14ac:dyDescent="0.5">
      <c r="A24">
        <v>1</v>
      </c>
      <c r="B24" s="26">
        <f>SUBTOTAL(103,$A$1:A24)</f>
        <v>10</v>
      </c>
      <c r="C24" s="27" t="s">
        <v>12148</v>
      </c>
      <c r="D24" s="20">
        <v>1934</v>
      </c>
      <c r="E24" s="20"/>
      <c r="F24" s="21" t="s">
        <v>17323</v>
      </c>
      <c r="G24" s="20">
        <v>3</v>
      </c>
      <c r="H24" s="20">
        <v>7</v>
      </c>
      <c r="I24" s="28">
        <v>2922</v>
      </c>
      <c r="J24" s="28">
        <v>2656.4</v>
      </c>
      <c r="K24" s="28">
        <v>2656.4</v>
      </c>
      <c r="L24" s="29">
        <v>95</v>
      </c>
      <c r="M24" s="20" t="s">
        <v>17064</v>
      </c>
      <c r="N24" s="23" t="s">
        <v>17395</v>
      </c>
      <c r="O24" s="24">
        <v>349639.88999999996</v>
      </c>
      <c r="P24" s="24">
        <f t="shared" si="1"/>
        <v>119.65773100616015</v>
      </c>
      <c r="Q24" s="24">
        <v>4696.5518685831621</v>
      </c>
    </row>
    <row r="25" spans="1:17" ht="35.25" x14ac:dyDescent="0.5">
      <c r="A25">
        <v>1</v>
      </c>
      <c r="B25" s="26">
        <f>SUBTOTAL(103,$A$1:A25)</f>
        <v>11</v>
      </c>
      <c r="C25" s="27" t="s">
        <v>11732</v>
      </c>
      <c r="D25" s="20">
        <v>1958</v>
      </c>
      <c r="E25" s="20"/>
      <c r="F25" s="21" t="s">
        <v>17323</v>
      </c>
      <c r="G25" s="20">
        <v>2</v>
      </c>
      <c r="H25" s="20">
        <v>1</v>
      </c>
      <c r="I25" s="28">
        <v>417.2</v>
      </c>
      <c r="J25" s="28">
        <v>385.8</v>
      </c>
      <c r="K25" s="28">
        <v>385.8</v>
      </c>
      <c r="L25" s="29">
        <v>20</v>
      </c>
      <c r="M25" s="20" t="s">
        <v>17086</v>
      </c>
      <c r="N25" s="23" t="s">
        <v>17052</v>
      </c>
      <c r="O25" s="24">
        <v>1622193.6700000002</v>
      </c>
      <c r="P25" s="24">
        <f t="shared" si="1"/>
        <v>3888.2877996164912</v>
      </c>
      <c r="Q25" s="24">
        <v>6191.0589798657729</v>
      </c>
    </row>
    <row r="26" spans="1:17" ht="35.25" x14ac:dyDescent="0.5">
      <c r="A26">
        <v>1</v>
      </c>
      <c r="B26" s="26">
        <f>SUBTOTAL(103,$A$1:A26)</f>
        <v>12</v>
      </c>
      <c r="C26" s="27" t="s">
        <v>11679</v>
      </c>
      <c r="D26" s="20">
        <v>1958</v>
      </c>
      <c r="E26" s="20"/>
      <c r="F26" s="21" t="s">
        <v>17323</v>
      </c>
      <c r="G26" s="20">
        <v>4</v>
      </c>
      <c r="H26" s="20">
        <v>5</v>
      </c>
      <c r="I26" s="28">
        <v>3533.4</v>
      </c>
      <c r="J26" s="28">
        <v>3254</v>
      </c>
      <c r="K26" s="28">
        <v>3254</v>
      </c>
      <c r="L26" s="29">
        <v>98</v>
      </c>
      <c r="M26" s="20" t="s">
        <v>17064</v>
      </c>
      <c r="N26" s="23" t="s">
        <v>17103</v>
      </c>
      <c r="O26" s="24">
        <v>3533716.9699999997</v>
      </c>
      <c r="P26" s="24">
        <f t="shared" si="1"/>
        <v>1000.0897067979848</v>
      </c>
      <c r="Q26" s="24">
        <v>5999.3508145129335</v>
      </c>
    </row>
    <row r="27" spans="1:17" ht="35.25" x14ac:dyDescent="0.5">
      <c r="A27">
        <v>1</v>
      </c>
      <c r="B27" s="26">
        <f>SUBTOTAL(103,$A$1:A27)</f>
        <v>13</v>
      </c>
      <c r="C27" s="27" t="s">
        <v>11944</v>
      </c>
      <c r="D27" s="20">
        <v>1925</v>
      </c>
      <c r="E27" s="20"/>
      <c r="F27" s="21" t="s">
        <v>17188</v>
      </c>
      <c r="G27" s="20">
        <v>2</v>
      </c>
      <c r="H27" s="20">
        <v>1</v>
      </c>
      <c r="I27" s="28">
        <v>346.6</v>
      </c>
      <c r="J27" s="28">
        <v>312</v>
      </c>
      <c r="K27" s="28">
        <v>312</v>
      </c>
      <c r="L27" s="29">
        <v>8</v>
      </c>
      <c r="M27" s="30" t="s">
        <v>17048</v>
      </c>
      <c r="N27" s="23" t="s">
        <v>17369</v>
      </c>
      <c r="O27" s="24">
        <v>15039</v>
      </c>
      <c r="P27" s="24">
        <f t="shared" si="1"/>
        <v>43.390075014425847</v>
      </c>
      <c r="Q27" s="24">
        <v>8129.7883439122907</v>
      </c>
    </row>
    <row r="28" spans="1:17" ht="35.25" x14ac:dyDescent="0.5">
      <c r="A28">
        <v>1</v>
      </c>
      <c r="B28" s="26">
        <f>SUBTOTAL(103,$A$1:A28)</f>
        <v>14</v>
      </c>
      <c r="C28" s="27" t="s">
        <v>12144</v>
      </c>
      <c r="D28" s="20">
        <v>1954</v>
      </c>
      <c r="E28" s="20"/>
      <c r="F28" s="21" t="s">
        <v>17323</v>
      </c>
      <c r="G28" s="20">
        <v>2</v>
      </c>
      <c r="H28" s="20">
        <v>3</v>
      </c>
      <c r="I28" s="28">
        <v>2032.3</v>
      </c>
      <c r="J28" s="28">
        <v>1714.4</v>
      </c>
      <c r="K28" s="28">
        <v>1714.4</v>
      </c>
      <c r="L28" s="29">
        <v>68</v>
      </c>
      <c r="M28" s="30" t="s">
        <v>17048</v>
      </c>
      <c r="N28" s="23" t="s">
        <v>17109</v>
      </c>
      <c r="O28" s="24">
        <v>63683.85</v>
      </c>
      <c r="P28" s="24">
        <f t="shared" si="1"/>
        <v>31.335851006249076</v>
      </c>
      <c r="Q28" s="24">
        <v>4291.1307976184626</v>
      </c>
    </row>
    <row r="29" spans="1:17" ht="35.25" x14ac:dyDescent="0.5">
      <c r="A29">
        <v>1</v>
      </c>
      <c r="B29" s="26">
        <f>SUBTOTAL(103,$A$1:A29)</f>
        <v>15</v>
      </c>
      <c r="C29" s="27" t="s">
        <v>11197</v>
      </c>
      <c r="D29" s="20">
        <v>1934</v>
      </c>
      <c r="E29" s="20"/>
      <c r="F29" s="21" t="s">
        <v>17323</v>
      </c>
      <c r="G29" s="20">
        <v>3</v>
      </c>
      <c r="H29" s="20">
        <v>5</v>
      </c>
      <c r="I29" s="28">
        <v>1040.8</v>
      </c>
      <c r="J29" s="28">
        <v>878</v>
      </c>
      <c r="K29" s="28">
        <v>878</v>
      </c>
      <c r="L29" s="29">
        <v>58</v>
      </c>
      <c r="M29" s="20" t="s">
        <v>17086</v>
      </c>
      <c r="N29" s="23" t="s">
        <v>17052</v>
      </c>
      <c r="O29" s="24">
        <v>6136383.5900000008</v>
      </c>
      <c r="P29" s="24">
        <f t="shared" si="1"/>
        <v>5895.8335799385095</v>
      </c>
      <c r="Q29" s="24">
        <v>6408.4799385088409</v>
      </c>
    </row>
    <row r="30" spans="1:17" ht="35.25" x14ac:dyDescent="0.5">
      <c r="B30" s="19" t="s">
        <v>220</v>
      </c>
      <c r="C30" s="27"/>
      <c r="D30" s="20" t="s">
        <v>17316</v>
      </c>
      <c r="E30" s="20" t="s">
        <v>17316</v>
      </c>
      <c r="F30" s="21" t="s">
        <v>17316</v>
      </c>
      <c r="G30" s="20" t="s">
        <v>17316</v>
      </c>
      <c r="H30" s="20" t="s">
        <v>17316</v>
      </c>
      <c r="I30" s="28">
        <f>I31</f>
        <v>10086.92</v>
      </c>
      <c r="J30" s="28">
        <f t="shared" ref="J30:L30" si="3">J31</f>
        <v>8329.2199999999993</v>
      </c>
      <c r="K30" s="28">
        <f t="shared" si="3"/>
        <v>7734.54</v>
      </c>
      <c r="L30" s="29">
        <f t="shared" si="3"/>
        <v>405</v>
      </c>
      <c r="M30" s="20" t="s">
        <v>17026</v>
      </c>
      <c r="N30" s="23" t="s">
        <v>17026</v>
      </c>
      <c r="O30" s="28">
        <v>80389.22</v>
      </c>
      <c r="P30" s="24">
        <f t="shared" si="1"/>
        <v>7.9696498039044625</v>
      </c>
      <c r="Q30" s="24">
        <f>Q31</f>
        <v>2458.1946846014444</v>
      </c>
    </row>
    <row r="31" spans="1:17" ht="35.25" x14ac:dyDescent="0.5">
      <c r="A31">
        <v>1</v>
      </c>
      <c r="B31" s="26">
        <f>SUBTOTAL(103,$A$1:A31)</f>
        <v>16</v>
      </c>
      <c r="C31" s="27" t="s">
        <v>14758</v>
      </c>
      <c r="D31" s="20">
        <v>1989</v>
      </c>
      <c r="E31" s="20"/>
      <c r="F31" s="21" t="s">
        <v>17323</v>
      </c>
      <c r="G31" s="20">
        <v>5</v>
      </c>
      <c r="H31" s="20">
        <v>12</v>
      </c>
      <c r="I31" s="28">
        <v>10086.92</v>
      </c>
      <c r="J31" s="28">
        <v>8329.2199999999993</v>
      </c>
      <c r="K31" s="28">
        <v>7734.54</v>
      </c>
      <c r="L31" s="29">
        <v>405</v>
      </c>
      <c r="M31" s="20" t="s">
        <v>17064</v>
      </c>
      <c r="N31" s="23" t="s">
        <v>17396</v>
      </c>
      <c r="O31" s="24">
        <v>80389.22</v>
      </c>
      <c r="P31" s="24">
        <f t="shared" si="1"/>
        <v>7.9696498039044625</v>
      </c>
      <c r="Q31" s="24">
        <v>2458.1946846014444</v>
      </c>
    </row>
    <row r="32" spans="1:17" ht="35.25" x14ac:dyDescent="0.5">
      <c r="B32" s="19" t="s">
        <v>224</v>
      </c>
      <c r="C32" s="27"/>
      <c r="D32" s="20" t="s">
        <v>17316</v>
      </c>
      <c r="E32" s="20" t="s">
        <v>17316</v>
      </c>
      <c r="F32" s="21" t="s">
        <v>17316</v>
      </c>
      <c r="G32" s="20" t="s">
        <v>17316</v>
      </c>
      <c r="H32" s="20" t="s">
        <v>17316</v>
      </c>
      <c r="I32" s="28">
        <f>I33</f>
        <v>825</v>
      </c>
      <c r="J32" s="28">
        <f t="shared" ref="J32:L32" si="4">J33</f>
        <v>769.5</v>
      </c>
      <c r="K32" s="28">
        <f t="shared" si="4"/>
        <v>628.1</v>
      </c>
      <c r="L32" s="29">
        <f t="shared" si="4"/>
        <v>57</v>
      </c>
      <c r="M32" s="20" t="s">
        <v>17026</v>
      </c>
      <c r="N32" s="23" t="s">
        <v>17026</v>
      </c>
      <c r="O32" s="28">
        <v>41251.22</v>
      </c>
      <c r="P32" s="24">
        <f t="shared" si="1"/>
        <v>50.001478787878789</v>
      </c>
      <c r="Q32" s="24">
        <f>Q33</f>
        <v>8095.5914666666677</v>
      </c>
    </row>
    <row r="33" spans="1:17" ht="35.25" x14ac:dyDescent="0.5">
      <c r="A33">
        <v>1</v>
      </c>
      <c r="B33" s="26">
        <f>SUBTOTAL(103,$A$1:A33)</f>
        <v>17</v>
      </c>
      <c r="C33" s="27" t="s">
        <v>14864</v>
      </c>
      <c r="D33" s="20">
        <v>1961</v>
      </c>
      <c r="E33" s="20"/>
      <c r="F33" s="21" t="s">
        <v>17323</v>
      </c>
      <c r="G33" s="20">
        <v>2</v>
      </c>
      <c r="H33" s="20">
        <v>3</v>
      </c>
      <c r="I33" s="28">
        <v>825</v>
      </c>
      <c r="J33" s="28">
        <v>769.5</v>
      </c>
      <c r="K33" s="28">
        <v>628.1</v>
      </c>
      <c r="L33" s="29">
        <v>57</v>
      </c>
      <c r="M33" s="20" t="s">
        <v>17064</v>
      </c>
      <c r="N33" s="23" t="s">
        <v>17310</v>
      </c>
      <c r="O33" s="24">
        <v>41251.22</v>
      </c>
      <c r="P33" s="24">
        <f t="shared" si="1"/>
        <v>50.001478787878789</v>
      </c>
      <c r="Q33" s="24">
        <v>8095.5914666666677</v>
      </c>
    </row>
    <row r="34" spans="1:17" ht="35.25" x14ac:dyDescent="0.5">
      <c r="B34" s="19" t="s">
        <v>54</v>
      </c>
      <c r="C34" s="27"/>
      <c r="D34" s="20" t="s">
        <v>17316</v>
      </c>
      <c r="E34" s="20" t="s">
        <v>17316</v>
      </c>
      <c r="F34" s="21" t="s">
        <v>17316</v>
      </c>
      <c r="G34" s="20" t="s">
        <v>17316</v>
      </c>
      <c r="H34" s="20" t="s">
        <v>17316</v>
      </c>
      <c r="I34" s="28">
        <f>I35</f>
        <v>677.1</v>
      </c>
      <c r="J34" s="28">
        <f t="shared" ref="J34:L34" si="5">J35</f>
        <v>618.1</v>
      </c>
      <c r="K34" s="28">
        <f t="shared" si="5"/>
        <v>363.3</v>
      </c>
      <c r="L34" s="29">
        <f t="shared" si="5"/>
        <v>37</v>
      </c>
      <c r="M34" s="20" t="s">
        <v>17026</v>
      </c>
      <c r="N34" s="23" t="s">
        <v>17026</v>
      </c>
      <c r="O34" s="28">
        <v>59641.810000000005</v>
      </c>
      <c r="P34" s="24">
        <f t="shared" si="1"/>
        <v>88.084197312066166</v>
      </c>
      <c r="Q34" s="24">
        <f>Q35</f>
        <v>7164.1851425195691</v>
      </c>
    </row>
    <row r="35" spans="1:17" ht="35.25" x14ac:dyDescent="0.5">
      <c r="A35">
        <v>1</v>
      </c>
      <c r="B35" s="26">
        <f>SUBTOTAL(103,$A$1:A35)</f>
        <v>18</v>
      </c>
      <c r="C35" s="27" t="s">
        <v>15984</v>
      </c>
      <c r="D35" s="20">
        <v>1991</v>
      </c>
      <c r="E35" s="20"/>
      <c r="F35" s="21" t="s">
        <v>17321</v>
      </c>
      <c r="G35" s="20">
        <v>2</v>
      </c>
      <c r="H35" s="20">
        <v>2</v>
      </c>
      <c r="I35" s="28">
        <v>677.1</v>
      </c>
      <c r="J35" s="28">
        <v>618.1</v>
      </c>
      <c r="K35" s="28">
        <v>363.3</v>
      </c>
      <c r="L35" s="29">
        <v>37</v>
      </c>
      <c r="M35" s="20" t="s">
        <v>17086</v>
      </c>
      <c r="N35" s="23" t="s">
        <v>17052</v>
      </c>
      <c r="O35" s="24">
        <v>59641.810000000005</v>
      </c>
      <c r="P35" s="24">
        <f t="shared" si="1"/>
        <v>88.084197312066166</v>
      </c>
      <c r="Q35" s="24">
        <v>7164.1851425195691</v>
      </c>
    </row>
    <row r="36" spans="1:17" ht="35.25" x14ac:dyDescent="0.5">
      <c r="B36" s="19" t="s">
        <v>298</v>
      </c>
      <c r="C36" s="27"/>
      <c r="D36" s="20" t="s">
        <v>17316</v>
      </c>
      <c r="E36" s="20" t="s">
        <v>17316</v>
      </c>
      <c r="F36" s="21" t="s">
        <v>17316</v>
      </c>
      <c r="G36" s="20" t="s">
        <v>17316</v>
      </c>
      <c r="H36" s="20" t="s">
        <v>17316</v>
      </c>
      <c r="I36" s="28">
        <f>I37</f>
        <v>805.6</v>
      </c>
      <c r="J36" s="28">
        <f t="shared" ref="J36:L36" si="6">J37</f>
        <v>744.2</v>
      </c>
      <c r="K36" s="28">
        <f t="shared" si="6"/>
        <v>701.4</v>
      </c>
      <c r="L36" s="29">
        <f t="shared" si="6"/>
        <v>44</v>
      </c>
      <c r="M36" s="20" t="s">
        <v>17026</v>
      </c>
      <c r="N36" s="23" t="s">
        <v>17026</v>
      </c>
      <c r="O36" s="28">
        <v>329284.43</v>
      </c>
      <c r="P36" s="24">
        <f t="shared" si="1"/>
        <v>408.74432720953325</v>
      </c>
      <c r="Q36" s="24">
        <f>Q37</f>
        <v>7836.7233366434957</v>
      </c>
    </row>
    <row r="37" spans="1:17" ht="35.25" x14ac:dyDescent="0.5">
      <c r="A37">
        <v>1</v>
      </c>
      <c r="B37" s="26">
        <f>SUBTOTAL(103,$A$1:A37)</f>
        <v>19</v>
      </c>
      <c r="C37" s="27" t="s">
        <v>9222</v>
      </c>
      <c r="D37" s="20">
        <v>1969</v>
      </c>
      <c r="E37" s="20"/>
      <c r="F37" s="21" t="s">
        <v>17323</v>
      </c>
      <c r="G37" s="20">
        <v>2</v>
      </c>
      <c r="H37" s="20">
        <v>2</v>
      </c>
      <c r="I37" s="28">
        <v>805.6</v>
      </c>
      <c r="J37" s="28">
        <v>744.2</v>
      </c>
      <c r="K37" s="28">
        <v>701.4</v>
      </c>
      <c r="L37" s="29">
        <v>44</v>
      </c>
      <c r="M37" s="20" t="s">
        <v>17086</v>
      </c>
      <c r="N37" s="23" t="s">
        <v>17052</v>
      </c>
      <c r="O37" s="24">
        <v>329284.43</v>
      </c>
      <c r="P37" s="24">
        <f t="shared" si="1"/>
        <v>408.74432720953325</v>
      </c>
      <c r="Q37" s="24">
        <v>7836.7233366434957</v>
      </c>
    </row>
    <row r="38" spans="1:17" ht="35.25" x14ac:dyDescent="0.5">
      <c r="B38" s="19" t="s">
        <v>17397</v>
      </c>
      <c r="C38" s="27"/>
      <c r="D38" s="20" t="s">
        <v>17316</v>
      </c>
      <c r="E38" s="20" t="s">
        <v>17316</v>
      </c>
      <c r="F38" s="21" t="s">
        <v>17316</v>
      </c>
      <c r="G38" s="20" t="s">
        <v>17316</v>
      </c>
      <c r="H38" s="20" t="s">
        <v>17316</v>
      </c>
      <c r="I38" s="28">
        <f>I39</f>
        <v>1423.3</v>
      </c>
      <c r="J38" s="28">
        <f t="shared" ref="J38:L38" si="7">J39</f>
        <v>862.5</v>
      </c>
      <c r="K38" s="28">
        <f t="shared" si="7"/>
        <v>862.5</v>
      </c>
      <c r="L38" s="29">
        <f t="shared" si="7"/>
        <v>37</v>
      </c>
      <c r="M38" s="20" t="s">
        <v>17026</v>
      </c>
      <c r="N38" s="23" t="s">
        <v>17026</v>
      </c>
      <c r="O38" s="28">
        <v>7537275.2400000002</v>
      </c>
      <c r="P38" s="24">
        <f t="shared" si="1"/>
        <v>5295.6335558209794</v>
      </c>
      <c r="Q38" s="24">
        <f>Q39</f>
        <v>5187.4581044052566</v>
      </c>
    </row>
    <row r="39" spans="1:17" ht="35.25" x14ac:dyDescent="0.5">
      <c r="A39">
        <v>1</v>
      </c>
      <c r="B39" s="26">
        <f>SUBTOTAL(103,$A$1:A39)</f>
        <v>20</v>
      </c>
      <c r="C39" s="27" t="s">
        <v>9310</v>
      </c>
      <c r="D39" s="20">
        <v>1980</v>
      </c>
      <c r="E39" s="20"/>
      <c r="F39" s="21" t="s">
        <v>17323</v>
      </c>
      <c r="G39" s="20">
        <v>2</v>
      </c>
      <c r="H39" s="20">
        <v>3</v>
      </c>
      <c r="I39" s="28">
        <v>1423.3</v>
      </c>
      <c r="J39" s="28">
        <v>862.5</v>
      </c>
      <c r="K39" s="28">
        <v>862.5</v>
      </c>
      <c r="L39" s="29">
        <v>37</v>
      </c>
      <c r="M39" s="20" t="s">
        <v>17086</v>
      </c>
      <c r="N39" s="23" t="s">
        <v>17052</v>
      </c>
      <c r="O39" s="24">
        <v>7537275.2400000002</v>
      </c>
      <c r="P39" s="24">
        <f t="shared" si="1"/>
        <v>5295.6335558209794</v>
      </c>
      <c r="Q39" s="24">
        <v>5187.4581044052566</v>
      </c>
    </row>
    <row r="40" spans="1:17" ht="35.25" x14ac:dyDescent="0.5">
      <c r="B40" s="19" t="s">
        <v>263</v>
      </c>
      <c r="C40" s="27"/>
      <c r="D40" s="20" t="s">
        <v>17316</v>
      </c>
      <c r="E40" s="20" t="s">
        <v>17316</v>
      </c>
      <c r="F40" s="21" t="s">
        <v>17316</v>
      </c>
      <c r="G40" s="20" t="s">
        <v>17316</v>
      </c>
      <c r="H40" s="20" t="s">
        <v>17316</v>
      </c>
      <c r="I40" s="28">
        <f>I42+I41</f>
        <v>6021.62</v>
      </c>
      <c r="J40" s="28">
        <f t="shared" ref="J40:L40" si="8">J42+J41</f>
        <v>3379.69</v>
      </c>
      <c r="K40" s="28">
        <f t="shared" si="8"/>
        <v>1480.83</v>
      </c>
      <c r="L40" s="29">
        <f t="shared" si="8"/>
        <v>360</v>
      </c>
      <c r="M40" s="20" t="s">
        <v>17026</v>
      </c>
      <c r="N40" s="23" t="s">
        <v>17026</v>
      </c>
      <c r="O40" s="28">
        <v>205510.3</v>
      </c>
      <c r="P40" s="24">
        <f t="shared" si="1"/>
        <v>34.128739442209906</v>
      </c>
      <c r="Q40" s="24">
        <f>MAX(Q41:Q42)</f>
        <v>7990.7132913965906</v>
      </c>
    </row>
    <row r="41" spans="1:17" ht="35.25" x14ac:dyDescent="0.5">
      <c r="A41">
        <v>1</v>
      </c>
      <c r="B41" s="26">
        <f>SUBTOTAL(103,$A$1:A41)</f>
        <v>21</v>
      </c>
      <c r="C41" s="27" t="s">
        <v>15628</v>
      </c>
      <c r="D41" s="20">
        <v>1975</v>
      </c>
      <c r="E41" s="20">
        <v>2010</v>
      </c>
      <c r="F41" s="21" t="s">
        <v>17323</v>
      </c>
      <c r="G41" s="20">
        <v>5</v>
      </c>
      <c r="H41" s="20">
        <v>1</v>
      </c>
      <c r="I41" s="28">
        <v>5603.53</v>
      </c>
      <c r="J41" s="28">
        <v>3006.1</v>
      </c>
      <c r="K41" s="28">
        <v>1107.24</v>
      </c>
      <c r="L41" s="29">
        <v>341</v>
      </c>
      <c r="M41" s="20" t="s">
        <v>17086</v>
      </c>
      <c r="N41" s="23" t="s">
        <v>17052</v>
      </c>
      <c r="O41" s="24">
        <v>178357.44</v>
      </c>
      <c r="P41" s="24">
        <f t="shared" si="1"/>
        <v>31.829478917753633</v>
      </c>
      <c r="Q41" s="24">
        <v>3259.66</v>
      </c>
    </row>
    <row r="42" spans="1:17" ht="35.25" x14ac:dyDescent="0.5">
      <c r="A42">
        <v>1</v>
      </c>
      <c r="B42" s="26">
        <f>SUBTOTAL(103,$A$1:A42)</f>
        <v>22</v>
      </c>
      <c r="C42" s="27" t="s">
        <v>15657</v>
      </c>
      <c r="D42" s="20">
        <v>1968</v>
      </c>
      <c r="E42" s="20"/>
      <c r="F42" s="21" t="s">
        <v>17323</v>
      </c>
      <c r="G42" s="20">
        <v>2</v>
      </c>
      <c r="H42" s="20">
        <v>2</v>
      </c>
      <c r="I42" s="28">
        <v>418.09</v>
      </c>
      <c r="J42" s="28">
        <v>373.59</v>
      </c>
      <c r="K42" s="28">
        <v>373.59</v>
      </c>
      <c r="L42" s="29">
        <v>19</v>
      </c>
      <c r="M42" s="20" t="s">
        <v>17064</v>
      </c>
      <c r="N42" s="23" t="s">
        <v>17176</v>
      </c>
      <c r="O42" s="24">
        <v>27152.86</v>
      </c>
      <c r="P42" s="24">
        <f t="shared" si="1"/>
        <v>64.945011839556088</v>
      </c>
      <c r="Q42" s="24">
        <v>7990.7132913965906</v>
      </c>
    </row>
    <row r="43" spans="1:17" ht="35.25" x14ac:dyDescent="0.5">
      <c r="B43" s="19" t="s">
        <v>38</v>
      </c>
      <c r="C43" s="27"/>
      <c r="D43" s="20" t="s">
        <v>17316</v>
      </c>
      <c r="E43" s="20" t="s">
        <v>17316</v>
      </c>
      <c r="F43" s="21" t="s">
        <v>17316</v>
      </c>
      <c r="G43" s="20" t="s">
        <v>17316</v>
      </c>
      <c r="H43" s="20" t="s">
        <v>17316</v>
      </c>
      <c r="I43" s="28">
        <f>I44</f>
        <v>5432.4</v>
      </c>
      <c r="J43" s="28">
        <f t="shared" ref="J43:L43" si="9">J44</f>
        <v>4626.3999999999996</v>
      </c>
      <c r="K43" s="28">
        <f t="shared" si="9"/>
        <v>4626.3999999999996</v>
      </c>
      <c r="L43" s="29">
        <f t="shared" si="9"/>
        <v>181</v>
      </c>
      <c r="M43" s="20" t="s">
        <v>17026</v>
      </c>
      <c r="N43" s="23" t="s">
        <v>17026</v>
      </c>
      <c r="O43" s="24">
        <v>1387999.95</v>
      </c>
      <c r="P43" s="24">
        <f t="shared" si="1"/>
        <v>255.50400375524632</v>
      </c>
      <c r="Q43" s="24">
        <f>Q44</f>
        <v>1948.4070539724617</v>
      </c>
    </row>
    <row r="44" spans="1:17" ht="35.25" x14ac:dyDescent="0.5">
      <c r="A44">
        <v>1</v>
      </c>
      <c r="B44" s="26">
        <f>SUBTOTAL(103,$A$1:A44)</f>
        <v>23</v>
      </c>
      <c r="C44" s="27" t="s">
        <v>17400</v>
      </c>
      <c r="D44" s="20">
        <v>1977</v>
      </c>
      <c r="E44" s="20"/>
      <c r="F44" s="21" t="s">
        <v>17321</v>
      </c>
      <c r="G44" s="20">
        <v>5</v>
      </c>
      <c r="H44" s="20">
        <v>6</v>
      </c>
      <c r="I44" s="28">
        <v>5432.4</v>
      </c>
      <c r="J44" s="28">
        <v>4626.3999999999996</v>
      </c>
      <c r="K44" s="28">
        <f>J44</f>
        <v>4626.3999999999996</v>
      </c>
      <c r="L44" s="29">
        <v>181</v>
      </c>
      <c r="M44" s="20" t="s">
        <v>17064</v>
      </c>
      <c r="N44" s="23" t="s">
        <v>17164</v>
      </c>
      <c r="O44" s="24">
        <v>1387999.95</v>
      </c>
      <c r="P44" s="24">
        <f t="shared" si="1"/>
        <v>255.50400375524632</v>
      </c>
      <c r="Q44" s="24">
        <v>1948.4070539724617</v>
      </c>
    </row>
    <row r="45" spans="1:17" ht="35.25" x14ac:dyDescent="0.5">
      <c r="B45" s="19" t="s">
        <v>266</v>
      </c>
      <c r="C45" s="27"/>
      <c r="D45" s="20" t="s">
        <v>17316</v>
      </c>
      <c r="E45" s="20" t="s">
        <v>17316</v>
      </c>
      <c r="F45" s="21" t="s">
        <v>17316</v>
      </c>
      <c r="G45" s="20" t="s">
        <v>17316</v>
      </c>
      <c r="H45" s="20" t="s">
        <v>17316</v>
      </c>
      <c r="I45" s="28">
        <f>I46</f>
        <v>3094.98</v>
      </c>
      <c r="J45" s="28">
        <f t="shared" ref="J45:L45" si="10">J46</f>
        <v>2793.4</v>
      </c>
      <c r="K45" s="28">
        <f t="shared" si="10"/>
        <v>2250.5</v>
      </c>
      <c r="L45" s="29">
        <f t="shared" si="10"/>
        <v>157</v>
      </c>
      <c r="M45" s="20" t="s">
        <v>17026</v>
      </c>
      <c r="N45" s="23" t="s">
        <v>17026</v>
      </c>
      <c r="O45" s="24">
        <v>159122.38</v>
      </c>
      <c r="P45" s="24">
        <f t="shared" si="1"/>
        <v>51.413055980975649</v>
      </c>
      <c r="Q45" s="24">
        <f>Q46</f>
        <v>3259.66</v>
      </c>
    </row>
    <row r="46" spans="1:17" ht="35.25" x14ac:dyDescent="0.5">
      <c r="A46">
        <v>1</v>
      </c>
      <c r="B46" s="26">
        <f>SUBTOTAL(103,$A$1:A46)</f>
        <v>24</v>
      </c>
      <c r="C46" s="27" t="s">
        <v>15408</v>
      </c>
      <c r="D46" s="20" t="s">
        <v>927</v>
      </c>
      <c r="E46" s="20"/>
      <c r="F46" s="21" t="s">
        <v>17323</v>
      </c>
      <c r="G46" s="20">
        <v>5</v>
      </c>
      <c r="H46" s="20">
        <v>4</v>
      </c>
      <c r="I46" s="28">
        <v>3094.98</v>
      </c>
      <c r="J46" s="28">
        <v>2793.4</v>
      </c>
      <c r="K46" s="28">
        <v>2250.5</v>
      </c>
      <c r="L46" s="29">
        <v>157</v>
      </c>
      <c r="M46" s="20" t="s">
        <v>17064</v>
      </c>
      <c r="N46" s="23" t="s">
        <v>17371</v>
      </c>
      <c r="O46" s="24">
        <v>159122.38</v>
      </c>
      <c r="P46" s="24">
        <f t="shared" si="1"/>
        <v>51.413055980975649</v>
      </c>
      <c r="Q46" s="24">
        <v>3259.66</v>
      </c>
    </row>
    <row r="47" spans="1:17" ht="35.25" x14ac:dyDescent="0.5">
      <c r="B47" s="19" t="s">
        <v>343</v>
      </c>
      <c r="C47" s="27"/>
      <c r="D47" s="20" t="s">
        <v>17316</v>
      </c>
      <c r="E47" s="20" t="s">
        <v>17316</v>
      </c>
      <c r="F47" s="21" t="s">
        <v>17316</v>
      </c>
      <c r="G47" s="20" t="s">
        <v>17316</v>
      </c>
      <c r="H47" s="20" t="s">
        <v>17316</v>
      </c>
      <c r="I47" s="28">
        <f>I48</f>
        <v>3117</v>
      </c>
      <c r="J47" s="28">
        <f t="shared" ref="J47:L47" si="11">J48</f>
        <v>2092.1999999999998</v>
      </c>
      <c r="K47" s="28">
        <f t="shared" si="11"/>
        <v>2092.1999999999998</v>
      </c>
      <c r="L47" s="29">
        <f t="shared" si="11"/>
        <v>121</v>
      </c>
      <c r="M47" s="20" t="s">
        <v>17026</v>
      </c>
      <c r="N47" s="23" t="s">
        <v>17026</v>
      </c>
      <c r="O47" s="24">
        <v>206556.61000000002</v>
      </c>
      <c r="P47" s="24">
        <f t="shared" si="1"/>
        <v>66.267760667308309</v>
      </c>
      <c r="Q47" s="24">
        <f>Q48</f>
        <v>3824.24</v>
      </c>
    </row>
    <row r="48" spans="1:17" ht="35.25" x14ac:dyDescent="0.5">
      <c r="A48">
        <v>1</v>
      </c>
      <c r="B48" s="26">
        <f>SUBTOTAL(103,$A$1:A48)</f>
        <v>25</v>
      </c>
      <c r="C48" s="27" t="s">
        <v>12992</v>
      </c>
      <c r="D48" s="20">
        <v>1972</v>
      </c>
      <c r="E48" s="20"/>
      <c r="F48" s="21" t="s">
        <v>17327</v>
      </c>
      <c r="G48" s="20">
        <v>5</v>
      </c>
      <c r="H48" s="20">
        <v>4</v>
      </c>
      <c r="I48" s="28">
        <v>3117</v>
      </c>
      <c r="J48" s="28">
        <v>2092.1999999999998</v>
      </c>
      <c r="K48" s="28">
        <v>2092.1999999999998</v>
      </c>
      <c r="L48" s="29">
        <v>121</v>
      </c>
      <c r="M48" s="20" t="s">
        <v>17106</v>
      </c>
      <c r="N48" s="23" t="s">
        <v>17398</v>
      </c>
      <c r="O48" s="24">
        <v>206556.61000000002</v>
      </c>
      <c r="P48" s="24">
        <f t="shared" si="1"/>
        <v>66.267760667308309</v>
      </c>
      <c r="Q48" s="24">
        <v>3824.24</v>
      </c>
    </row>
    <row r="49" spans="1:17" ht="35.25" x14ac:dyDescent="0.5">
      <c r="B49" s="19" t="s">
        <v>199</v>
      </c>
      <c r="C49" s="27"/>
      <c r="D49" s="20" t="s">
        <v>17316</v>
      </c>
      <c r="E49" s="20" t="s">
        <v>17316</v>
      </c>
      <c r="F49" s="21" t="s">
        <v>17316</v>
      </c>
      <c r="G49" s="20" t="s">
        <v>17316</v>
      </c>
      <c r="H49" s="20" t="s">
        <v>17316</v>
      </c>
      <c r="I49" s="28">
        <f>I50+I51</f>
        <v>7955</v>
      </c>
      <c r="J49" s="28">
        <f t="shared" ref="J49:L49" si="12">J50+J51</f>
        <v>7250.2</v>
      </c>
      <c r="K49" s="28">
        <f t="shared" si="12"/>
        <v>7250.2</v>
      </c>
      <c r="L49" s="29">
        <f t="shared" si="12"/>
        <v>382</v>
      </c>
      <c r="M49" s="20" t="s">
        <v>17026</v>
      </c>
      <c r="N49" s="23" t="s">
        <v>17026</v>
      </c>
      <c r="O49" s="24">
        <v>251494.2</v>
      </c>
      <c r="P49" s="24">
        <f t="shared" si="1"/>
        <v>31.614607165304839</v>
      </c>
      <c r="Q49" s="24">
        <f>MAX(Q50:Q51)</f>
        <v>3000.01</v>
      </c>
    </row>
    <row r="50" spans="1:17" ht="35.25" x14ac:dyDescent="0.5">
      <c r="A50">
        <v>1</v>
      </c>
      <c r="B50" s="26">
        <f>SUBTOTAL(103,$A$1:A50)</f>
        <v>26</v>
      </c>
      <c r="C50" s="27" t="s">
        <v>13835</v>
      </c>
      <c r="D50" s="20">
        <v>1969</v>
      </c>
      <c r="E50" s="20"/>
      <c r="F50" s="21" t="s">
        <v>17323</v>
      </c>
      <c r="G50" s="20">
        <v>5</v>
      </c>
      <c r="H50" s="20">
        <v>4</v>
      </c>
      <c r="I50" s="28">
        <v>3593.4</v>
      </c>
      <c r="J50" s="28">
        <v>3316.5</v>
      </c>
      <c r="K50" s="28">
        <v>3316.5</v>
      </c>
      <c r="L50" s="29">
        <v>148</v>
      </c>
      <c r="M50" s="20" t="s">
        <v>17064</v>
      </c>
      <c r="N50" s="23" t="s">
        <v>17438</v>
      </c>
      <c r="O50" s="24">
        <v>165579.5</v>
      </c>
      <c r="P50" s="24">
        <f t="shared" si="1"/>
        <v>46.078783324984691</v>
      </c>
      <c r="Q50" s="24">
        <v>3000.01</v>
      </c>
    </row>
    <row r="51" spans="1:17" ht="35.25" x14ac:dyDescent="0.5">
      <c r="A51">
        <v>1</v>
      </c>
      <c r="B51" s="26">
        <f>SUBTOTAL(103,$A$1:A51)</f>
        <v>27</v>
      </c>
      <c r="C51" s="27" t="s">
        <v>14104</v>
      </c>
      <c r="D51" s="20">
        <v>1987</v>
      </c>
      <c r="E51" s="20"/>
      <c r="F51" s="21" t="s">
        <v>17053</v>
      </c>
      <c r="G51" s="20">
        <v>5</v>
      </c>
      <c r="H51" s="20">
        <v>6</v>
      </c>
      <c r="I51" s="28">
        <v>4361.6000000000004</v>
      </c>
      <c r="J51" s="28">
        <v>3933.7</v>
      </c>
      <c r="K51" s="28">
        <v>3933.7</v>
      </c>
      <c r="L51" s="29">
        <v>234</v>
      </c>
      <c r="M51" s="20" t="s">
        <v>17064</v>
      </c>
      <c r="N51" s="23" t="s">
        <v>17446</v>
      </c>
      <c r="O51" s="24">
        <v>85914.7</v>
      </c>
      <c r="P51" s="24">
        <f t="shared" si="1"/>
        <v>19.697977806309609</v>
      </c>
      <c r="Q51" s="24">
        <v>2777.78</v>
      </c>
    </row>
  </sheetData>
  <mergeCells count="22">
    <mergeCell ref="B9:Q9"/>
    <mergeCell ref="J4:K4"/>
    <mergeCell ref="L4:L6"/>
    <mergeCell ref="M4:M7"/>
    <mergeCell ref="N4:N7"/>
    <mergeCell ref="O4:O6"/>
    <mergeCell ref="P4:P6"/>
    <mergeCell ref="Q4:Q6"/>
    <mergeCell ref="D5:D7"/>
    <mergeCell ref="E5:E7"/>
    <mergeCell ref="J5:J6"/>
    <mergeCell ref="K5:K6"/>
    <mergeCell ref="O1:Q1"/>
    <mergeCell ref="N2:Q2"/>
    <mergeCell ref="B3:Q3"/>
    <mergeCell ref="B4:B7"/>
    <mergeCell ref="C4:C7"/>
    <mergeCell ref="D4:E4"/>
    <mergeCell ref="F4:F7"/>
    <mergeCell ref="G4:G7"/>
    <mergeCell ref="H4:H7"/>
    <mergeCell ref="I4:I6"/>
  </mergeCells>
  <pageMargins left="0.25" right="0.25" top="0.75" bottom="0.75" header="0.3" footer="0.3"/>
  <pageSetup paperSize="8" scale="2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0BBAF-95E1-4063-AFB9-72D3D0976108}">
  <sheetPr>
    <pageSetUpPr fitToPage="1"/>
  </sheetPr>
  <dimension ref="A1:F24"/>
  <sheetViews>
    <sheetView topLeftCell="A13" zoomScale="60" zoomScaleNormal="60" workbookViewId="0">
      <selection activeCell="N13" sqref="N13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40.85546875" customWidth="1"/>
    <col min="5" max="5" width="20.5703125" customWidth="1"/>
    <col min="6" max="6" width="25.28515625" customWidth="1"/>
  </cols>
  <sheetData>
    <row r="1" spans="1:6" ht="23.25" x14ac:dyDescent="0.35">
      <c r="C1" s="1"/>
      <c r="D1" s="149" t="s">
        <v>17410</v>
      </c>
      <c r="E1" s="149"/>
      <c r="F1" s="149"/>
    </row>
    <row r="2" spans="1:6" ht="49.5" customHeight="1" x14ac:dyDescent="0.25">
      <c r="C2" s="150" t="s">
        <v>17402</v>
      </c>
      <c r="D2" s="150"/>
      <c r="E2" s="150"/>
      <c r="F2" s="150"/>
    </row>
    <row r="3" spans="1:6" ht="127.5" customHeight="1" x14ac:dyDescent="0.25">
      <c r="A3" s="151" t="s">
        <v>17411</v>
      </c>
      <c r="B3" s="151"/>
      <c r="C3" s="151"/>
      <c r="D3" s="151"/>
      <c r="E3" s="151"/>
      <c r="F3" s="151"/>
    </row>
    <row r="4" spans="1:6" ht="103.5" customHeight="1" x14ac:dyDescent="0.25">
      <c r="A4" s="152" t="s">
        <v>0</v>
      </c>
      <c r="B4" s="152" t="s">
        <v>17221</v>
      </c>
      <c r="C4" s="154" t="s">
        <v>17222</v>
      </c>
      <c r="D4" s="154" t="s">
        <v>17428</v>
      </c>
      <c r="E4" s="154" t="s">
        <v>17224</v>
      </c>
      <c r="F4" s="154" t="s">
        <v>17225</v>
      </c>
    </row>
    <row r="5" spans="1:6" x14ac:dyDescent="0.25">
      <c r="A5" s="153"/>
      <c r="B5" s="153"/>
      <c r="C5" s="155"/>
      <c r="D5" s="154"/>
      <c r="E5" s="154"/>
      <c r="F5" s="154"/>
    </row>
    <row r="6" spans="1:6" ht="23.25" x14ac:dyDescent="0.25">
      <c r="A6" s="153"/>
      <c r="B6" s="153"/>
      <c r="C6" s="2" t="s">
        <v>17226</v>
      </c>
      <c r="D6" s="2" t="s">
        <v>17046</v>
      </c>
      <c r="E6" s="2" t="s">
        <v>32</v>
      </c>
      <c r="F6" s="2" t="s">
        <v>31</v>
      </c>
    </row>
    <row r="7" spans="1:6" ht="23.25" x14ac:dyDescent="0.35">
      <c r="A7" s="3">
        <v>1</v>
      </c>
      <c r="B7" s="3">
        <v>2</v>
      </c>
      <c r="C7" s="3">
        <v>3</v>
      </c>
      <c r="D7" s="3">
        <v>4</v>
      </c>
      <c r="E7" s="4">
        <v>5</v>
      </c>
      <c r="F7" s="4">
        <v>6</v>
      </c>
    </row>
    <row r="8" spans="1:6" ht="54.75" customHeight="1" x14ac:dyDescent="0.25">
      <c r="A8" s="146" t="s">
        <v>17412</v>
      </c>
      <c r="B8" s="147"/>
      <c r="C8" s="147"/>
      <c r="D8" s="147"/>
      <c r="E8" s="147"/>
      <c r="F8" s="148"/>
    </row>
    <row r="9" spans="1:6" ht="23.25" x14ac:dyDescent="0.35">
      <c r="A9" s="3"/>
      <c r="B9" s="5" t="s">
        <v>17399</v>
      </c>
      <c r="C9" s="6">
        <f>C10</f>
        <v>79320.95</v>
      </c>
      <c r="D9" s="9">
        <f t="shared" ref="D9:F9" si="0">D10</f>
        <v>3312</v>
      </c>
      <c r="E9" s="7">
        <f t="shared" si="0"/>
        <v>27</v>
      </c>
      <c r="F9" s="6">
        <f t="shared" si="0"/>
        <v>47972663.210000008</v>
      </c>
    </row>
    <row r="10" spans="1:6" ht="23.25" x14ac:dyDescent="0.35">
      <c r="A10" s="3"/>
      <c r="B10" s="32" t="s">
        <v>17424</v>
      </c>
      <c r="C10" s="33">
        <f>SUM(C11:C24)</f>
        <v>79320.95</v>
      </c>
      <c r="D10" s="9">
        <f t="shared" ref="D10:F10" si="1">SUM(D11:D24)</f>
        <v>3312</v>
      </c>
      <c r="E10" s="7">
        <f t="shared" si="1"/>
        <v>27</v>
      </c>
      <c r="F10" s="33">
        <f t="shared" si="1"/>
        <v>47972663.210000008</v>
      </c>
    </row>
    <row r="11" spans="1:6" ht="23.25" x14ac:dyDescent="0.35">
      <c r="A11" s="3">
        <v>1</v>
      </c>
      <c r="B11" s="5" t="s">
        <v>17233</v>
      </c>
      <c r="C11" s="6">
        <v>17641.600000000002</v>
      </c>
      <c r="D11" s="9">
        <v>795</v>
      </c>
      <c r="E11" s="7">
        <v>3</v>
      </c>
      <c r="F11" s="8">
        <v>4669780.0999999996</v>
      </c>
    </row>
    <row r="12" spans="1:6" ht="23.25" x14ac:dyDescent="0.35">
      <c r="A12" s="3">
        <v>2</v>
      </c>
      <c r="B12" s="5" t="s">
        <v>17234</v>
      </c>
      <c r="C12" s="6">
        <v>4101.7</v>
      </c>
      <c r="D12" s="9">
        <v>111</v>
      </c>
      <c r="E12" s="7">
        <v>1</v>
      </c>
      <c r="F12" s="8">
        <v>410872.24</v>
      </c>
    </row>
    <row r="13" spans="1:6" ht="23.25" x14ac:dyDescent="0.35">
      <c r="A13" s="3">
        <v>3</v>
      </c>
      <c r="B13" s="5" t="s">
        <v>17229</v>
      </c>
      <c r="C13" s="6">
        <v>2151</v>
      </c>
      <c r="D13" s="9">
        <v>94</v>
      </c>
      <c r="E13" s="7">
        <v>2</v>
      </c>
      <c r="F13" s="8">
        <v>3972606.13</v>
      </c>
    </row>
    <row r="14" spans="1:6" ht="23.25" x14ac:dyDescent="0.35">
      <c r="A14" s="3">
        <v>4</v>
      </c>
      <c r="B14" s="5" t="s">
        <v>17231</v>
      </c>
      <c r="C14" s="6">
        <v>15987.73</v>
      </c>
      <c r="D14" s="9">
        <v>531</v>
      </c>
      <c r="E14" s="7">
        <v>9</v>
      </c>
      <c r="F14" s="8">
        <v>28660879.380000003</v>
      </c>
    </row>
    <row r="15" spans="1:6" ht="23.25" x14ac:dyDescent="0.35">
      <c r="A15" s="3">
        <v>5</v>
      </c>
      <c r="B15" s="5" t="s">
        <v>17256</v>
      </c>
      <c r="C15" s="6">
        <v>10086.92</v>
      </c>
      <c r="D15" s="9">
        <v>405</v>
      </c>
      <c r="E15" s="7">
        <v>1</v>
      </c>
      <c r="F15" s="8">
        <v>80389.22</v>
      </c>
    </row>
    <row r="16" spans="1:6" ht="23.25" x14ac:dyDescent="0.35">
      <c r="A16" s="3">
        <v>6</v>
      </c>
      <c r="B16" s="5" t="s">
        <v>17304</v>
      </c>
      <c r="C16" s="6">
        <v>825</v>
      </c>
      <c r="D16" s="9">
        <v>57</v>
      </c>
      <c r="E16" s="7">
        <v>1</v>
      </c>
      <c r="F16" s="8">
        <v>41251.22</v>
      </c>
    </row>
    <row r="17" spans="1:6" ht="23.25" x14ac:dyDescent="0.35">
      <c r="A17" s="3">
        <v>7</v>
      </c>
      <c r="B17" s="5" t="s">
        <v>17271</v>
      </c>
      <c r="C17" s="6">
        <v>677.1</v>
      </c>
      <c r="D17" s="9">
        <v>37</v>
      </c>
      <c r="E17" s="7">
        <v>1</v>
      </c>
      <c r="F17" s="8">
        <v>59641.810000000005</v>
      </c>
    </row>
    <row r="18" spans="1:6" ht="23.25" x14ac:dyDescent="0.35">
      <c r="A18" s="3">
        <v>8</v>
      </c>
      <c r="B18" s="5" t="s">
        <v>17244</v>
      </c>
      <c r="C18" s="6">
        <v>805.6</v>
      </c>
      <c r="D18" s="9">
        <v>44</v>
      </c>
      <c r="E18" s="7">
        <v>1</v>
      </c>
      <c r="F18" s="8">
        <v>329284.43</v>
      </c>
    </row>
    <row r="19" spans="1:6" ht="23.25" x14ac:dyDescent="0.35">
      <c r="A19" s="3">
        <v>9</v>
      </c>
      <c r="B19" s="5" t="s">
        <v>17439</v>
      </c>
      <c r="C19" s="6">
        <v>1423.3</v>
      </c>
      <c r="D19" s="9">
        <v>37</v>
      </c>
      <c r="E19" s="7">
        <v>1</v>
      </c>
      <c r="F19" s="8">
        <v>7537275.2400000002</v>
      </c>
    </row>
    <row r="20" spans="1:6" ht="23.25" x14ac:dyDescent="0.35">
      <c r="A20" s="3">
        <v>10</v>
      </c>
      <c r="B20" s="5" t="s">
        <v>17266</v>
      </c>
      <c r="C20" s="6">
        <v>6021.62</v>
      </c>
      <c r="D20" s="9">
        <v>360</v>
      </c>
      <c r="E20" s="7">
        <v>2</v>
      </c>
      <c r="F20" s="8">
        <v>205510.3</v>
      </c>
    </row>
    <row r="21" spans="1:6" ht="23.25" x14ac:dyDescent="0.35">
      <c r="A21" s="3">
        <v>11</v>
      </c>
      <c r="B21" s="5" t="s">
        <v>17284</v>
      </c>
      <c r="C21" s="6">
        <v>5432.4</v>
      </c>
      <c r="D21" s="9">
        <v>181</v>
      </c>
      <c r="E21" s="7">
        <v>1</v>
      </c>
      <c r="F21" s="8">
        <v>1387999.95</v>
      </c>
    </row>
    <row r="22" spans="1:6" ht="23.25" x14ac:dyDescent="0.35">
      <c r="A22" s="3">
        <v>12</v>
      </c>
      <c r="B22" s="5" t="s">
        <v>17267</v>
      </c>
      <c r="C22" s="6">
        <v>3094.98</v>
      </c>
      <c r="D22" s="9">
        <v>157</v>
      </c>
      <c r="E22" s="7">
        <v>1</v>
      </c>
      <c r="F22" s="8">
        <v>159122.38</v>
      </c>
    </row>
    <row r="23" spans="1:6" ht="23.25" x14ac:dyDescent="0.35">
      <c r="A23" s="3">
        <v>13</v>
      </c>
      <c r="B23" s="5" t="s">
        <v>17300</v>
      </c>
      <c r="C23" s="6">
        <v>3117</v>
      </c>
      <c r="D23" s="9">
        <v>121</v>
      </c>
      <c r="E23" s="7">
        <v>1</v>
      </c>
      <c r="F23" s="8">
        <v>206556.61000000002</v>
      </c>
    </row>
    <row r="24" spans="1:6" ht="23.25" x14ac:dyDescent="0.35">
      <c r="A24" s="3">
        <v>14</v>
      </c>
      <c r="B24" s="5" t="s">
        <v>17232</v>
      </c>
      <c r="C24" s="6">
        <v>7955</v>
      </c>
      <c r="D24" s="9">
        <v>382</v>
      </c>
      <c r="E24" s="7">
        <v>2</v>
      </c>
      <c r="F24" s="8">
        <v>251494.2</v>
      </c>
    </row>
  </sheetData>
  <mergeCells count="10">
    <mergeCell ref="A8:F8"/>
    <mergeCell ref="D1:F1"/>
    <mergeCell ref="C2:F2"/>
    <mergeCell ref="A3:F3"/>
    <mergeCell ref="A4:A6"/>
    <mergeCell ref="B4:B6"/>
    <mergeCell ref="C4:C5"/>
    <mergeCell ref="D4:D5"/>
    <mergeCell ref="E4:E5"/>
    <mergeCell ref="F4:F5"/>
  </mergeCells>
  <pageMargins left="0.25" right="0.25" top="0.75" bottom="0.75" header="0.3" footer="0.3"/>
  <pageSetup paperSize="9" scale="54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D5B8B-434D-4812-9573-70B25FE08172}">
  <sheetPr>
    <pageSetUpPr fitToPage="1"/>
  </sheetPr>
  <dimension ref="A1:AB44"/>
  <sheetViews>
    <sheetView topLeftCell="B10" zoomScale="40" zoomScaleNormal="40" workbookViewId="0">
      <selection activeCell="D2" sqref="D2:D4"/>
    </sheetView>
  </sheetViews>
  <sheetFormatPr defaultRowHeight="15" x14ac:dyDescent="0.25"/>
  <cols>
    <col min="1" max="1" width="9.140625" hidden="1" customWidth="1"/>
    <col min="2" max="2" width="12.85546875" customWidth="1"/>
    <col min="3" max="3" width="150.42578125" customWidth="1"/>
    <col min="4" max="4" width="43.28515625" customWidth="1"/>
    <col min="5" max="6" width="35.42578125" customWidth="1"/>
    <col min="7" max="7" width="30.42578125" customWidth="1"/>
    <col min="8" max="8" width="29" customWidth="1"/>
    <col min="9" max="9" width="30.140625" customWidth="1"/>
    <col min="10" max="10" width="26.85546875" customWidth="1"/>
    <col min="11" max="11" width="16.42578125" customWidth="1"/>
    <col min="12" max="16" width="35.42578125" customWidth="1"/>
    <col min="17" max="17" width="25.7109375" customWidth="1"/>
    <col min="18" max="18" width="28.5703125" customWidth="1"/>
    <col min="19" max="19" width="50" customWidth="1"/>
    <col min="20" max="20" width="39.28515625" customWidth="1"/>
    <col min="21" max="21" width="24.5703125" customWidth="1"/>
    <col min="22" max="22" width="35" customWidth="1"/>
    <col min="23" max="23" width="68.42578125" customWidth="1"/>
    <col min="24" max="24" width="37.28515625" customWidth="1"/>
    <col min="25" max="25" width="25.42578125" customWidth="1"/>
    <col min="26" max="26" width="36.5703125" customWidth="1"/>
    <col min="27" max="27" width="31.42578125" customWidth="1"/>
    <col min="28" max="28" width="25.7109375" customWidth="1"/>
  </cols>
  <sheetData>
    <row r="1" spans="1:28" ht="156.75" customHeight="1" x14ac:dyDescent="0.25">
      <c r="A1" s="157" t="s">
        <v>17443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</row>
    <row r="2" spans="1:28" ht="33" x14ac:dyDescent="0.4">
      <c r="A2" s="34"/>
      <c r="B2" s="158" t="s">
        <v>0</v>
      </c>
      <c r="C2" s="159" t="s">
        <v>1</v>
      </c>
      <c r="D2" s="162" t="s">
        <v>2</v>
      </c>
      <c r="E2" s="158" t="s">
        <v>3</v>
      </c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65" t="s">
        <v>4</v>
      </c>
      <c r="R2" s="166"/>
      <c r="S2" s="166"/>
      <c r="T2" s="166"/>
      <c r="U2" s="166"/>
      <c r="V2" s="166"/>
      <c r="W2" s="166"/>
      <c r="X2" s="166"/>
      <c r="Y2" s="166"/>
      <c r="Z2" s="166"/>
      <c r="AA2" s="167"/>
      <c r="AB2" s="168" t="s">
        <v>17440</v>
      </c>
    </row>
    <row r="3" spans="1:28" ht="33" x14ac:dyDescent="0.4">
      <c r="A3" s="34"/>
      <c r="B3" s="158"/>
      <c r="C3" s="160"/>
      <c r="D3" s="163"/>
      <c r="E3" s="158" t="s">
        <v>8</v>
      </c>
      <c r="F3" s="158"/>
      <c r="G3" s="158"/>
      <c r="H3" s="158"/>
      <c r="I3" s="158"/>
      <c r="J3" s="158"/>
      <c r="K3" s="169" t="s">
        <v>9</v>
      </c>
      <c r="L3" s="169"/>
      <c r="M3" s="170" t="s">
        <v>10</v>
      </c>
      <c r="N3" s="170" t="s">
        <v>11</v>
      </c>
      <c r="O3" s="170" t="s">
        <v>12</v>
      </c>
      <c r="P3" s="170" t="s">
        <v>13</v>
      </c>
      <c r="Q3" s="156" t="s">
        <v>17441</v>
      </c>
      <c r="R3" s="156" t="s">
        <v>15</v>
      </c>
      <c r="S3" s="156" t="s">
        <v>17442</v>
      </c>
      <c r="T3" s="156" t="s">
        <v>17</v>
      </c>
      <c r="U3" s="156" t="s">
        <v>18</v>
      </c>
      <c r="V3" s="156" t="s">
        <v>19</v>
      </c>
      <c r="W3" s="156" t="s">
        <v>20</v>
      </c>
      <c r="X3" s="156" t="s">
        <v>21</v>
      </c>
      <c r="Y3" s="156" t="s">
        <v>22</v>
      </c>
      <c r="Z3" s="156" t="s">
        <v>23</v>
      </c>
      <c r="AA3" s="156" t="s">
        <v>17389</v>
      </c>
      <c r="AB3" s="168"/>
    </row>
    <row r="4" spans="1:28" ht="408.75" customHeight="1" x14ac:dyDescent="0.4">
      <c r="A4" s="34"/>
      <c r="B4" s="158"/>
      <c r="C4" s="160"/>
      <c r="D4" s="164"/>
      <c r="E4" s="36" t="s">
        <v>25</v>
      </c>
      <c r="F4" s="36" t="s">
        <v>26</v>
      </c>
      <c r="G4" s="36" t="s">
        <v>27</v>
      </c>
      <c r="H4" s="36" t="s">
        <v>28</v>
      </c>
      <c r="I4" s="36" t="s">
        <v>29</v>
      </c>
      <c r="J4" s="36" t="s">
        <v>30</v>
      </c>
      <c r="K4" s="169"/>
      <c r="L4" s="169"/>
      <c r="M4" s="170"/>
      <c r="N4" s="170"/>
      <c r="O4" s="170"/>
      <c r="P4" s="170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68"/>
    </row>
    <row r="5" spans="1:28" ht="33" x14ac:dyDescent="0.25">
      <c r="A5" s="37"/>
      <c r="B5" s="158"/>
      <c r="C5" s="161"/>
      <c r="D5" s="38" t="s">
        <v>31</v>
      </c>
      <c r="E5" s="35" t="s">
        <v>31</v>
      </c>
      <c r="F5" s="35" t="s">
        <v>31</v>
      </c>
      <c r="G5" s="35" t="s">
        <v>31</v>
      </c>
      <c r="H5" s="35" t="s">
        <v>31</v>
      </c>
      <c r="I5" s="35" t="s">
        <v>31</v>
      </c>
      <c r="J5" s="35" t="s">
        <v>31</v>
      </c>
      <c r="K5" s="39" t="s">
        <v>32</v>
      </c>
      <c r="L5" s="35" t="s">
        <v>31</v>
      </c>
      <c r="M5" s="35" t="s">
        <v>31</v>
      </c>
      <c r="N5" s="35" t="s">
        <v>31</v>
      </c>
      <c r="O5" s="35" t="s">
        <v>31</v>
      </c>
      <c r="P5" s="35" t="s">
        <v>31</v>
      </c>
      <c r="Q5" s="35" t="s">
        <v>31</v>
      </c>
      <c r="R5" s="35" t="s">
        <v>31</v>
      </c>
      <c r="S5" s="35" t="s">
        <v>31</v>
      </c>
      <c r="T5" s="35" t="s">
        <v>31</v>
      </c>
      <c r="U5" s="35" t="s">
        <v>31</v>
      </c>
      <c r="V5" s="35" t="s">
        <v>31</v>
      </c>
      <c r="W5" s="35" t="s">
        <v>31</v>
      </c>
      <c r="X5" s="35" t="s">
        <v>31</v>
      </c>
      <c r="Y5" s="35" t="s">
        <v>31</v>
      </c>
      <c r="Z5" s="35" t="s">
        <v>31</v>
      </c>
      <c r="AA5" s="35" t="s">
        <v>31</v>
      </c>
      <c r="AB5" s="168"/>
    </row>
    <row r="6" spans="1:28" ht="26.25" x14ac:dyDescent="0.4">
      <c r="A6" s="34"/>
      <c r="B6" s="40">
        <v>1</v>
      </c>
      <c r="C6" s="40">
        <v>2</v>
      </c>
      <c r="D6" s="40">
        <v>3</v>
      </c>
      <c r="E6" s="40">
        <v>4</v>
      </c>
      <c r="F6" s="40">
        <v>5</v>
      </c>
      <c r="G6" s="40">
        <v>6</v>
      </c>
      <c r="H6" s="40">
        <v>7</v>
      </c>
      <c r="I6" s="40">
        <v>8</v>
      </c>
      <c r="J6" s="40">
        <v>9</v>
      </c>
      <c r="K6" s="41">
        <v>10</v>
      </c>
      <c r="L6" s="40">
        <v>11</v>
      </c>
      <c r="M6" s="40">
        <v>12</v>
      </c>
      <c r="N6" s="40">
        <v>13</v>
      </c>
      <c r="O6" s="40">
        <v>14</v>
      </c>
      <c r="P6" s="40">
        <v>15</v>
      </c>
      <c r="Q6" s="40">
        <v>16</v>
      </c>
      <c r="R6" s="40">
        <v>17</v>
      </c>
      <c r="S6" s="40">
        <v>18</v>
      </c>
      <c r="T6" s="40">
        <v>19</v>
      </c>
      <c r="U6" s="40">
        <v>20</v>
      </c>
      <c r="V6" s="40">
        <v>21</v>
      </c>
      <c r="W6" s="40">
        <v>22</v>
      </c>
      <c r="X6" s="40">
        <v>23</v>
      </c>
      <c r="Y6" s="40">
        <v>24</v>
      </c>
      <c r="Z6" s="40">
        <v>25</v>
      </c>
      <c r="AA6" s="40">
        <v>26</v>
      </c>
      <c r="AB6" s="40">
        <v>27</v>
      </c>
    </row>
    <row r="7" spans="1:28" ht="35.25" x14ac:dyDescent="0.5">
      <c r="B7" s="42" t="s">
        <v>17444</v>
      </c>
      <c r="C7" s="43"/>
      <c r="D7" s="44">
        <f>D8</f>
        <v>57984990.670000002</v>
      </c>
      <c r="E7" s="44">
        <f t="shared" ref="E7:AA7" si="0">E8</f>
        <v>0</v>
      </c>
      <c r="F7" s="44">
        <f t="shared" si="0"/>
        <v>463831.89</v>
      </c>
      <c r="G7" s="44">
        <f t="shared" si="0"/>
        <v>8429955.9199999999</v>
      </c>
      <c r="H7" s="44">
        <f t="shared" si="0"/>
        <v>0</v>
      </c>
      <c r="I7" s="44">
        <f t="shared" si="0"/>
        <v>1631200</v>
      </c>
      <c r="J7" s="44">
        <f t="shared" si="0"/>
        <v>0</v>
      </c>
      <c r="K7" s="45">
        <f t="shared" si="0"/>
        <v>7</v>
      </c>
      <c r="L7" s="44">
        <f t="shared" si="0"/>
        <v>19942000</v>
      </c>
      <c r="M7" s="44">
        <f t="shared" si="0"/>
        <v>15592179.16</v>
      </c>
      <c r="N7" s="44">
        <f t="shared" si="0"/>
        <v>0</v>
      </c>
      <c r="O7" s="44">
        <f t="shared" si="0"/>
        <v>11925823.699999999</v>
      </c>
      <c r="P7" s="44">
        <f t="shared" si="0"/>
        <v>0</v>
      </c>
      <c r="Q7" s="44">
        <f t="shared" si="0"/>
        <v>0</v>
      </c>
      <c r="R7" s="44">
        <f t="shared" si="0"/>
        <v>0</v>
      </c>
      <c r="S7" s="44">
        <f t="shared" si="0"/>
        <v>0</v>
      </c>
      <c r="T7" s="44">
        <f t="shared" si="0"/>
        <v>0</v>
      </c>
      <c r="U7" s="44">
        <f t="shared" si="0"/>
        <v>0</v>
      </c>
      <c r="V7" s="44">
        <f t="shared" si="0"/>
        <v>0</v>
      </c>
      <c r="W7" s="44">
        <f t="shared" si="0"/>
        <v>0</v>
      </c>
      <c r="X7" s="44">
        <f t="shared" si="0"/>
        <v>0</v>
      </c>
      <c r="Y7" s="44">
        <f t="shared" si="0"/>
        <v>0</v>
      </c>
      <c r="Z7" s="44">
        <f t="shared" si="0"/>
        <v>0</v>
      </c>
      <c r="AA7" s="44">
        <f t="shared" si="0"/>
        <v>0</v>
      </c>
      <c r="AB7" s="46" t="s">
        <v>17026</v>
      </c>
    </row>
    <row r="8" spans="1:28" ht="35.25" x14ac:dyDescent="0.5">
      <c r="B8" s="47" t="s">
        <v>17445</v>
      </c>
      <c r="C8" s="48"/>
      <c r="D8" s="44">
        <f>D9+D26+D34+D36+D38+D42</f>
        <v>57984990.670000002</v>
      </c>
      <c r="E8" s="44">
        <f t="shared" ref="E8:AA8" si="1">E9+E26+E34+E36+E38+E42</f>
        <v>0</v>
      </c>
      <c r="F8" s="44">
        <f t="shared" si="1"/>
        <v>463831.89</v>
      </c>
      <c r="G8" s="44">
        <f t="shared" si="1"/>
        <v>8429955.9199999999</v>
      </c>
      <c r="H8" s="44">
        <f t="shared" si="1"/>
        <v>0</v>
      </c>
      <c r="I8" s="44">
        <f t="shared" si="1"/>
        <v>1631200</v>
      </c>
      <c r="J8" s="44">
        <f t="shared" si="1"/>
        <v>0</v>
      </c>
      <c r="K8" s="45">
        <f t="shared" si="1"/>
        <v>7</v>
      </c>
      <c r="L8" s="44">
        <f t="shared" si="1"/>
        <v>19942000</v>
      </c>
      <c r="M8" s="44">
        <f t="shared" si="1"/>
        <v>15592179.16</v>
      </c>
      <c r="N8" s="44">
        <f t="shared" si="1"/>
        <v>0</v>
      </c>
      <c r="O8" s="44">
        <f t="shared" si="1"/>
        <v>11925823.699999999</v>
      </c>
      <c r="P8" s="44">
        <f t="shared" si="1"/>
        <v>0</v>
      </c>
      <c r="Q8" s="44">
        <f t="shared" si="1"/>
        <v>0</v>
      </c>
      <c r="R8" s="44">
        <f t="shared" si="1"/>
        <v>0</v>
      </c>
      <c r="S8" s="44">
        <f t="shared" si="1"/>
        <v>0</v>
      </c>
      <c r="T8" s="44">
        <f t="shared" si="1"/>
        <v>0</v>
      </c>
      <c r="U8" s="44">
        <f t="shared" si="1"/>
        <v>0</v>
      </c>
      <c r="V8" s="44">
        <f t="shared" si="1"/>
        <v>0</v>
      </c>
      <c r="W8" s="44">
        <f t="shared" si="1"/>
        <v>0</v>
      </c>
      <c r="X8" s="44">
        <f t="shared" si="1"/>
        <v>0</v>
      </c>
      <c r="Y8" s="44">
        <f t="shared" si="1"/>
        <v>0</v>
      </c>
      <c r="Z8" s="44">
        <f t="shared" si="1"/>
        <v>0</v>
      </c>
      <c r="AA8" s="44">
        <f t="shared" si="1"/>
        <v>0</v>
      </c>
      <c r="AB8" s="46" t="s">
        <v>17026</v>
      </c>
    </row>
    <row r="9" spans="1:28" ht="35.25" x14ac:dyDescent="0.5">
      <c r="B9" s="47" t="s">
        <v>71</v>
      </c>
      <c r="C9" s="48"/>
      <c r="D9" s="44">
        <f>E9+F9+G9+H9+I9+J9+L9+M9+N9+O9+P9+Q9+R9+S9+T9+U9+V9+W9+X9+Y9+Z9+AA9</f>
        <v>28606894.5</v>
      </c>
      <c r="E9" s="44">
        <f>SUM(E10:E25)</f>
        <v>0</v>
      </c>
      <c r="F9" s="44">
        <f t="shared" ref="F9:AA9" si="2">SUM(F10:F25)</f>
        <v>463831.89</v>
      </c>
      <c r="G9" s="44">
        <f t="shared" si="2"/>
        <v>8074832</v>
      </c>
      <c r="H9" s="44">
        <f t="shared" si="2"/>
        <v>0</v>
      </c>
      <c r="I9" s="44">
        <f t="shared" si="2"/>
        <v>0</v>
      </c>
      <c r="J9" s="44">
        <f t="shared" si="2"/>
        <v>0</v>
      </c>
      <c r="K9" s="49">
        <f t="shared" si="2"/>
        <v>1</v>
      </c>
      <c r="L9" s="44">
        <f t="shared" si="2"/>
        <v>2700000</v>
      </c>
      <c r="M9" s="44">
        <f t="shared" si="2"/>
        <v>8492798.1099999994</v>
      </c>
      <c r="N9" s="44">
        <f t="shared" si="2"/>
        <v>0</v>
      </c>
      <c r="O9" s="44">
        <f t="shared" si="2"/>
        <v>8875432.5</v>
      </c>
      <c r="P9" s="44">
        <f t="shared" si="2"/>
        <v>0</v>
      </c>
      <c r="Q9" s="44">
        <f t="shared" si="2"/>
        <v>0</v>
      </c>
      <c r="R9" s="44">
        <f t="shared" si="2"/>
        <v>0</v>
      </c>
      <c r="S9" s="44">
        <f t="shared" si="2"/>
        <v>0</v>
      </c>
      <c r="T9" s="44">
        <f t="shared" si="2"/>
        <v>0</v>
      </c>
      <c r="U9" s="44">
        <f t="shared" si="2"/>
        <v>0</v>
      </c>
      <c r="V9" s="44">
        <f t="shared" si="2"/>
        <v>0</v>
      </c>
      <c r="W9" s="44">
        <f t="shared" si="2"/>
        <v>0</v>
      </c>
      <c r="X9" s="44">
        <f t="shared" si="2"/>
        <v>0</v>
      </c>
      <c r="Y9" s="44">
        <f t="shared" si="2"/>
        <v>0</v>
      </c>
      <c r="Z9" s="44">
        <f t="shared" si="2"/>
        <v>0</v>
      </c>
      <c r="AA9" s="44">
        <f t="shared" si="2"/>
        <v>0</v>
      </c>
      <c r="AB9" s="46" t="s">
        <v>17026</v>
      </c>
    </row>
    <row r="10" spans="1:28" ht="35.25" x14ac:dyDescent="0.5">
      <c r="A10">
        <v>1</v>
      </c>
      <c r="B10" s="31">
        <f>SUBTOTAL(103,$A$9:A10)</f>
        <v>1</v>
      </c>
      <c r="C10" s="48" t="s">
        <v>6192</v>
      </c>
      <c r="D10" s="44">
        <f t="shared" ref="D10:D44" si="3">E10+F10+G10+H10+I10+J10+L10+M10+N10+O10+P10+Q10+R10+S10+T10+U10+V10+W10+X10+Y10+Z10+AA10</f>
        <v>2700000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45">
        <v>1</v>
      </c>
      <c r="L10" s="50">
        <v>2700000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1">
        <v>2023</v>
      </c>
    </row>
    <row r="11" spans="1:28" ht="35.25" x14ac:dyDescent="0.5">
      <c r="A11">
        <v>1</v>
      </c>
      <c r="B11" s="31">
        <f>SUBTOTAL(103,$A$9:A11)</f>
        <v>2</v>
      </c>
      <c r="C11" s="48" t="s">
        <v>1243</v>
      </c>
      <c r="D11" s="44">
        <f t="shared" si="3"/>
        <v>2860000</v>
      </c>
      <c r="E11" s="50">
        <v>0</v>
      </c>
      <c r="F11" s="50">
        <v>0</v>
      </c>
      <c r="G11" s="50">
        <v>0</v>
      </c>
      <c r="H11" s="50">
        <v>0</v>
      </c>
      <c r="I11" s="50">
        <v>0</v>
      </c>
      <c r="J11" s="50">
        <v>0</v>
      </c>
      <c r="K11" s="45">
        <v>0</v>
      </c>
      <c r="L11" s="50">
        <v>0</v>
      </c>
      <c r="M11" s="50">
        <v>0</v>
      </c>
      <c r="N11" s="50">
        <v>0</v>
      </c>
      <c r="O11" s="50">
        <v>2860000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0</v>
      </c>
      <c r="Z11" s="50">
        <v>0</v>
      </c>
      <c r="AA11" s="50">
        <v>0</v>
      </c>
      <c r="AB11" s="51">
        <v>2023</v>
      </c>
    </row>
    <row r="12" spans="1:28" ht="35.25" x14ac:dyDescent="0.5">
      <c r="A12">
        <v>1</v>
      </c>
      <c r="B12" s="31">
        <f>SUBTOTAL(103,$A$9:A12)</f>
        <v>3</v>
      </c>
      <c r="C12" s="48" t="s">
        <v>6990</v>
      </c>
      <c r="D12" s="44">
        <f t="shared" si="3"/>
        <v>1400032</v>
      </c>
      <c r="E12" s="50">
        <v>0</v>
      </c>
      <c r="F12" s="50">
        <v>0</v>
      </c>
      <c r="G12" s="50">
        <v>1400032</v>
      </c>
      <c r="H12" s="50">
        <v>0</v>
      </c>
      <c r="I12" s="50">
        <v>0</v>
      </c>
      <c r="J12" s="50">
        <v>0</v>
      </c>
      <c r="K12" s="45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50">
        <v>0</v>
      </c>
      <c r="W12" s="50">
        <v>0</v>
      </c>
      <c r="X12" s="50">
        <v>0</v>
      </c>
      <c r="Y12" s="50">
        <v>0</v>
      </c>
      <c r="Z12" s="50">
        <v>0</v>
      </c>
      <c r="AA12" s="50">
        <v>0</v>
      </c>
      <c r="AB12" s="51">
        <v>2023</v>
      </c>
    </row>
    <row r="13" spans="1:28" ht="35.25" x14ac:dyDescent="0.5">
      <c r="A13">
        <v>1</v>
      </c>
      <c r="B13" s="31">
        <f>SUBTOTAL(103,$A$9:A13)</f>
        <v>4</v>
      </c>
      <c r="C13" s="48" t="s">
        <v>4534</v>
      </c>
      <c r="D13" s="44">
        <f t="shared" si="3"/>
        <v>1886271.87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45">
        <v>0</v>
      </c>
      <c r="L13" s="50">
        <v>0</v>
      </c>
      <c r="M13" s="50">
        <v>1886271.87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1">
        <v>2023</v>
      </c>
    </row>
    <row r="14" spans="1:28" ht="35.25" x14ac:dyDescent="0.5">
      <c r="A14">
        <v>1</v>
      </c>
      <c r="B14" s="31">
        <f>SUBTOTAL(103,$A$9:A14)</f>
        <v>5</v>
      </c>
      <c r="C14" s="48" t="s">
        <v>4539</v>
      </c>
      <c r="D14" s="44">
        <f t="shared" si="3"/>
        <v>463831.89</v>
      </c>
      <c r="E14" s="50">
        <v>0</v>
      </c>
      <c r="F14" s="50">
        <v>463831.89</v>
      </c>
      <c r="G14" s="50">
        <v>0</v>
      </c>
      <c r="H14" s="50">
        <v>0</v>
      </c>
      <c r="I14" s="50">
        <v>0</v>
      </c>
      <c r="J14" s="50">
        <v>0</v>
      </c>
      <c r="K14" s="45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1">
        <v>2023</v>
      </c>
    </row>
    <row r="15" spans="1:28" ht="35.25" x14ac:dyDescent="0.5">
      <c r="A15">
        <v>1</v>
      </c>
      <c r="B15" s="31">
        <f>SUBTOTAL(103,$A$9:A15)</f>
        <v>6</v>
      </c>
      <c r="C15" s="48" t="s">
        <v>4681</v>
      </c>
      <c r="D15" s="44">
        <f t="shared" si="3"/>
        <v>471900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45">
        <v>0</v>
      </c>
      <c r="L15" s="50">
        <v>0</v>
      </c>
      <c r="M15" s="50">
        <v>0</v>
      </c>
      <c r="N15" s="50">
        <v>0</v>
      </c>
      <c r="O15" s="50">
        <v>471900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1">
        <v>2023</v>
      </c>
    </row>
    <row r="16" spans="1:28" ht="35.25" x14ac:dyDescent="0.5">
      <c r="A16">
        <v>1</v>
      </c>
      <c r="B16" s="31">
        <f>SUBTOTAL(103,$A$9:A16)</f>
        <v>7</v>
      </c>
      <c r="C16" s="48" t="s">
        <v>4931</v>
      </c>
      <c r="D16" s="44">
        <f t="shared" si="3"/>
        <v>1650000</v>
      </c>
      <c r="E16" s="50">
        <v>0</v>
      </c>
      <c r="F16" s="50">
        <v>0</v>
      </c>
      <c r="G16" s="50">
        <v>1650000</v>
      </c>
      <c r="H16" s="50">
        <v>0</v>
      </c>
      <c r="I16" s="50">
        <v>0</v>
      </c>
      <c r="J16" s="50">
        <v>0</v>
      </c>
      <c r="K16" s="45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1">
        <v>2023</v>
      </c>
    </row>
    <row r="17" spans="1:28" ht="35.25" x14ac:dyDescent="0.5">
      <c r="A17">
        <v>1</v>
      </c>
      <c r="B17" s="31">
        <f>SUBTOTAL(103,$A$9:A17)</f>
        <v>8</v>
      </c>
      <c r="C17" s="48" t="s">
        <v>5669</v>
      </c>
      <c r="D17" s="44">
        <f t="shared" si="3"/>
        <v>3128939.9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45">
        <v>0</v>
      </c>
      <c r="L17" s="50">
        <v>0</v>
      </c>
      <c r="M17" s="50">
        <v>3128939.9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1">
        <v>2023</v>
      </c>
    </row>
    <row r="18" spans="1:28" ht="35.25" x14ac:dyDescent="0.5">
      <c r="A18">
        <v>1</v>
      </c>
      <c r="B18" s="31">
        <f>SUBTOTAL(103,$A$9:A18)</f>
        <v>9</v>
      </c>
      <c r="C18" s="48" t="s">
        <v>6102</v>
      </c>
      <c r="D18" s="44">
        <f t="shared" si="3"/>
        <v>1960148.46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45">
        <v>0</v>
      </c>
      <c r="L18" s="50">
        <v>0</v>
      </c>
      <c r="M18" s="50">
        <v>1960148.46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1">
        <v>2023</v>
      </c>
    </row>
    <row r="19" spans="1:28" ht="35.25" x14ac:dyDescent="0.5">
      <c r="A19">
        <v>1</v>
      </c>
      <c r="B19" s="31">
        <f>SUBTOTAL(103,$A$9:A19)</f>
        <v>10</v>
      </c>
      <c r="C19" s="48" t="s">
        <v>7027</v>
      </c>
      <c r="D19" s="44">
        <f t="shared" si="3"/>
        <v>1168500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45">
        <v>0</v>
      </c>
      <c r="L19" s="50">
        <v>0</v>
      </c>
      <c r="M19" s="50">
        <v>0</v>
      </c>
      <c r="N19" s="50">
        <v>0</v>
      </c>
      <c r="O19" s="50">
        <v>1168500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1">
        <v>2023</v>
      </c>
    </row>
    <row r="20" spans="1:28" ht="35.25" x14ac:dyDescent="0.5">
      <c r="A20">
        <v>1</v>
      </c>
      <c r="B20" s="31">
        <f>SUBTOTAL(103,$A$9:A20)</f>
        <v>11</v>
      </c>
      <c r="C20" s="48" t="s">
        <v>7191</v>
      </c>
      <c r="D20" s="44">
        <f t="shared" si="3"/>
        <v>2250000</v>
      </c>
      <c r="E20" s="50">
        <v>0</v>
      </c>
      <c r="F20" s="50">
        <v>0</v>
      </c>
      <c r="G20" s="50">
        <v>2250000</v>
      </c>
      <c r="H20" s="50">
        <v>0</v>
      </c>
      <c r="I20" s="50">
        <v>0</v>
      </c>
      <c r="J20" s="50">
        <v>0</v>
      </c>
      <c r="K20" s="45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1">
        <v>2023</v>
      </c>
    </row>
    <row r="21" spans="1:28" ht="35.25" x14ac:dyDescent="0.5">
      <c r="A21">
        <v>1</v>
      </c>
      <c r="B21" s="31">
        <f>SUBTOTAL(103,$A$9:A21)</f>
        <v>12</v>
      </c>
      <c r="C21" s="48" t="s">
        <v>7240</v>
      </c>
      <c r="D21" s="44">
        <f t="shared" si="3"/>
        <v>1574800</v>
      </c>
      <c r="E21" s="50">
        <v>0</v>
      </c>
      <c r="F21" s="50">
        <v>0</v>
      </c>
      <c r="G21" s="50">
        <v>1574800</v>
      </c>
      <c r="H21" s="50">
        <v>0</v>
      </c>
      <c r="I21" s="50">
        <v>0</v>
      </c>
      <c r="J21" s="50">
        <v>0</v>
      </c>
      <c r="K21" s="45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1">
        <v>2023</v>
      </c>
    </row>
    <row r="22" spans="1:28" ht="35.25" x14ac:dyDescent="0.5">
      <c r="A22">
        <v>1</v>
      </c>
      <c r="B22" s="31">
        <f>SUBTOTAL(103,$A$9:A22)</f>
        <v>13</v>
      </c>
      <c r="C22" s="48" t="s">
        <v>7666</v>
      </c>
      <c r="D22" s="44">
        <f t="shared" si="3"/>
        <v>3340032.5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45">
        <v>0</v>
      </c>
      <c r="L22" s="50">
        <v>0</v>
      </c>
      <c r="M22" s="50">
        <v>0</v>
      </c>
      <c r="N22" s="50">
        <v>0</v>
      </c>
      <c r="O22" s="50">
        <v>3340032.5</v>
      </c>
      <c r="P22" s="50">
        <v>0</v>
      </c>
      <c r="Q22" s="50">
        <v>0</v>
      </c>
      <c r="R22" s="50">
        <v>0</v>
      </c>
      <c r="S22" s="50">
        <v>0</v>
      </c>
      <c r="T22" s="50">
        <v>0</v>
      </c>
      <c r="U22" s="50">
        <v>0</v>
      </c>
      <c r="V22" s="50">
        <v>0</v>
      </c>
      <c r="W22" s="50">
        <v>0</v>
      </c>
      <c r="X22" s="50">
        <v>0</v>
      </c>
      <c r="Y22" s="50">
        <v>0</v>
      </c>
      <c r="Z22" s="50">
        <v>0</v>
      </c>
      <c r="AA22" s="50">
        <v>0</v>
      </c>
      <c r="AB22" s="51">
        <v>2023</v>
      </c>
    </row>
    <row r="23" spans="1:28" ht="35.25" x14ac:dyDescent="0.5">
      <c r="A23">
        <v>1</v>
      </c>
      <c r="B23" s="31">
        <f>SUBTOTAL(103,$A$9:A23)</f>
        <v>14</v>
      </c>
      <c r="C23" s="48" t="s">
        <v>7702</v>
      </c>
      <c r="D23" s="44">
        <f t="shared" si="3"/>
        <v>1035000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45">
        <v>0</v>
      </c>
      <c r="L23" s="50">
        <v>0</v>
      </c>
      <c r="M23" s="50">
        <v>0</v>
      </c>
      <c r="N23" s="50">
        <v>0</v>
      </c>
      <c r="O23" s="50">
        <v>1035000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1">
        <v>2023</v>
      </c>
    </row>
    <row r="24" spans="1:28" ht="35.25" x14ac:dyDescent="0.5">
      <c r="A24">
        <v>1</v>
      </c>
      <c r="B24" s="31">
        <f>SUBTOTAL(103,$A$9:A24)</f>
        <v>15</v>
      </c>
      <c r="C24" s="48" t="s">
        <v>1370</v>
      </c>
      <c r="D24" s="44">
        <f t="shared" si="3"/>
        <v>1517437.88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45">
        <v>0</v>
      </c>
      <c r="L24" s="50">
        <v>0</v>
      </c>
      <c r="M24" s="50">
        <v>1517437.88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1">
        <v>2023</v>
      </c>
    </row>
    <row r="25" spans="1:28" ht="35.25" x14ac:dyDescent="0.5">
      <c r="A25">
        <v>1</v>
      </c>
      <c r="B25" s="31">
        <f>SUBTOTAL(103,$A$9:A25)</f>
        <v>16</v>
      </c>
      <c r="C25" s="48" t="s">
        <v>7790</v>
      </c>
      <c r="D25" s="44">
        <f t="shared" si="3"/>
        <v>1200000</v>
      </c>
      <c r="E25" s="50">
        <v>0</v>
      </c>
      <c r="F25" s="50">
        <v>0</v>
      </c>
      <c r="G25" s="50">
        <v>1200000</v>
      </c>
      <c r="H25" s="50">
        <v>0</v>
      </c>
      <c r="I25" s="50">
        <v>0</v>
      </c>
      <c r="J25" s="50">
        <v>0</v>
      </c>
      <c r="K25" s="45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1">
        <v>2023</v>
      </c>
    </row>
    <row r="26" spans="1:28" ht="35.25" x14ac:dyDescent="0.5">
      <c r="B26" s="48" t="s">
        <v>342</v>
      </c>
      <c r="C26" s="48"/>
      <c r="D26" s="44">
        <f t="shared" si="3"/>
        <v>16779593.710000001</v>
      </c>
      <c r="E26" s="44">
        <f t="shared" ref="E26:AA26" si="4">SUM(E27:E33)</f>
        <v>0</v>
      </c>
      <c r="F26" s="44">
        <f t="shared" si="4"/>
        <v>0</v>
      </c>
      <c r="G26" s="44">
        <f t="shared" si="4"/>
        <v>355123.92</v>
      </c>
      <c r="H26" s="44">
        <f t="shared" si="4"/>
        <v>0</v>
      </c>
      <c r="I26" s="44">
        <f t="shared" si="4"/>
        <v>0</v>
      </c>
      <c r="J26" s="44">
        <f t="shared" si="4"/>
        <v>0</v>
      </c>
      <c r="K26" s="49">
        <f t="shared" si="4"/>
        <v>4</v>
      </c>
      <c r="L26" s="44">
        <f t="shared" si="4"/>
        <v>11760000</v>
      </c>
      <c r="M26" s="44">
        <f t="shared" si="4"/>
        <v>4115786.59</v>
      </c>
      <c r="N26" s="44">
        <f t="shared" si="4"/>
        <v>0</v>
      </c>
      <c r="O26" s="44">
        <f t="shared" si="4"/>
        <v>548683.19999999995</v>
      </c>
      <c r="P26" s="44">
        <f t="shared" si="4"/>
        <v>0</v>
      </c>
      <c r="Q26" s="44">
        <f t="shared" si="4"/>
        <v>0</v>
      </c>
      <c r="R26" s="44">
        <f t="shared" si="4"/>
        <v>0</v>
      </c>
      <c r="S26" s="44">
        <f t="shared" si="4"/>
        <v>0</v>
      </c>
      <c r="T26" s="44">
        <f t="shared" si="4"/>
        <v>0</v>
      </c>
      <c r="U26" s="44">
        <f t="shared" si="4"/>
        <v>0</v>
      </c>
      <c r="V26" s="44">
        <f t="shared" si="4"/>
        <v>0</v>
      </c>
      <c r="W26" s="44">
        <f t="shared" si="4"/>
        <v>0</v>
      </c>
      <c r="X26" s="44">
        <f t="shared" si="4"/>
        <v>0</v>
      </c>
      <c r="Y26" s="44">
        <f t="shared" si="4"/>
        <v>0</v>
      </c>
      <c r="Z26" s="44">
        <f t="shared" si="4"/>
        <v>0</v>
      </c>
      <c r="AA26" s="44">
        <f t="shared" si="4"/>
        <v>0</v>
      </c>
      <c r="AB26" s="46" t="s">
        <v>17026</v>
      </c>
    </row>
    <row r="27" spans="1:28" ht="35.25" x14ac:dyDescent="0.5">
      <c r="A27">
        <v>1</v>
      </c>
      <c r="B27" s="31">
        <f>SUBTOTAL(103,$A$9:A27)</f>
        <v>17</v>
      </c>
      <c r="C27" s="48" t="s">
        <v>12873</v>
      </c>
      <c r="D27" s="44">
        <f t="shared" si="3"/>
        <v>2880000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45">
        <v>1</v>
      </c>
      <c r="L27" s="50">
        <v>2880000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1">
        <v>2023</v>
      </c>
    </row>
    <row r="28" spans="1:28" ht="35.25" x14ac:dyDescent="0.5">
      <c r="A28">
        <v>1</v>
      </c>
      <c r="B28" s="31">
        <f>SUBTOTAL(103,$A$9:A28)</f>
        <v>18</v>
      </c>
      <c r="C28" s="48" t="s">
        <v>12900</v>
      </c>
      <c r="D28" s="44">
        <f t="shared" si="3"/>
        <v>3000000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45">
        <v>1</v>
      </c>
      <c r="L28" s="50">
        <v>3000000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1">
        <v>2023</v>
      </c>
    </row>
    <row r="29" spans="1:28" ht="35.25" x14ac:dyDescent="0.5">
      <c r="A29">
        <v>1</v>
      </c>
      <c r="B29" s="31">
        <f>SUBTOTAL(103,$A$9:A29)</f>
        <v>19</v>
      </c>
      <c r="C29" s="48" t="s">
        <v>12897</v>
      </c>
      <c r="D29" s="44">
        <f t="shared" si="3"/>
        <v>2960000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45">
        <v>1</v>
      </c>
      <c r="L29" s="50">
        <v>2960000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0</v>
      </c>
      <c r="AA29" s="50">
        <v>0</v>
      </c>
      <c r="AB29" s="51">
        <v>2023</v>
      </c>
    </row>
    <row r="30" spans="1:28" ht="35.25" x14ac:dyDescent="0.5">
      <c r="A30">
        <v>1</v>
      </c>
      <c r="B30" s="31">
        <f>SUBTOTAL(103,$A$9:A30)</f>
        <v>20</v>
      </c>
      <c r="C30" s="48" t="s">
        <v>12618</v>
      </c>
      <c r="D30" s="44">
        <f t="shared" si="3"/>
        <v>1204375.72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45">
        <v>0</v>
      </c>
      <c r="L30" s="50">
        <v>0</v>
      </c>
      <c r="M30" s="50">
        <v>1204375.72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1">
        <v>2023</v>
      </c>
    </row>
    <row r="31" spans="1:28" ht="35.25" x14ac:dyDescent="0.5">
      <c r="A31">
        <v>1</v>
      </c>
      <c r="B31" s="31">
        <f>SUBTOTAL(103,$A$9:A31)</f>
        <v>21</v>
      </c>
      <c r="C31" s="48" t="s">
        <v>12901</v>
      </c>
      <c r="D31" s="44">
        <f t="shared" si="3"/>
        <v>2920000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45">
        <v>1</v>
      </c>
      <c r="L31" s="50">
        <v>2920000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1">
        <v>2023</v>
      </c>
    </row>
    <row r="32" spans="1:28" ht="35.25" x14ac:dyDescent="0.5">
      <c r="A32">
        <v>1</v>
      </c>
      <c r="B32" s="31">
        <f>SUBTOTAL(103,$A$9:A32)</f>
        <v>22</v>
      </c>
      <c r="C32" s="48" t="s">
        <v>12963</v>
      </c>
      <c r="D32" s="44">
        <f t="shared" si="3"/>
        <v>2911410.87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45">
        <v>0</v>
      </c>
      <c r="L32" s="50">
        <v>0</v>
      </c>
      <c r="M32" s="50">
        <v>2911410.87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1">
        <v>2023</v>
      </c>
    </row>
    <row r="33" spans="1:28" ht="35.25" x14ac:dyDescent="0.5">
      <c r="A33">
        <v>1</v>
      </c>
      <c r="B33" s="31">
        <f>SUBTOTAL(103,$A$9:A33)</f>
        <v>23</v>
      </c>
      <c r="C33" s="48" t="s">
        <v>12656</v>
      </c>
      <c r="D33" s="44">
        <f t="shared" si="3"/>
        <v>903807.11999999988</v>
      </c>
      <c r="E33" s="50">
        <v>0</v>
      </c>
      <c r="F33" s="50">
        <v>0</v>
      </c>
      <c r="G33" s="50">
        <v>355123.92</v>
      </c>
      <c r="H33" s="50">
        <v>0</v>
      </c>
      <c r="I33" s="50">
        <v>0</v>
      </c>
      <c r="J33" s="50">
        <v>0</v>
      </c>
      <c r="K33" s="45">
        <v>0</v>
      </c>
      <c r="L33" s="50">
        <v>0</v>
      </c>
      <c r="M33" s="50">
        <v>0</v>
      </c>
      <c r="N33" s="50">
        <v>0</v>
      </c>
      <c r="O33" s="50">
        <v>548683.19999999995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1">
        <v>2023</v>
      </c>
    </row>
    <row r="34" spans="1:28" ht="35.25" x14ac:dyDescent="0.5">
      <c r="B34" s="47" t="s">
        <v>508</v>
      </c>
      <c r="C34" s="48"/>
      <c r="D34" s="44">
        <f t="shared" si="3"/>
        <v>2983594.46</v>
      </c>
      <c r="E34" s="44">
        <f>SUM(E35)</f>
        <v>0</v>
      </c>
      <c r="F34" s="44">
        <f t="shared" ref="F34:AA34" si="5">SUM(F35)</f>
        <v>0</v>
      </c>
      <c r="G34" s="44">
        <f t="shared" si="5"/>
        <v>0</v>
      </c>
      <c r="H34" s="44">
        <f t="shared" si="5"/>
        <v>0</v>
      </c>
      <c r="I34" s="44">
        <f t="shared" si="5"/>
        <v>0</v>
      </c>
      <c r="J34" s="44">
        <f t="shared" si="5"/>
        <v>0</v>
      </c>
      <c r="K34" s="49">
        <f t="shared" si="5"/>
        <v>0</v>
      </c>
      <c r="L34" s="44">
        <f t="shared" si="5"/>
        <v>0</v>
      </c>
      <c r="M34" s="44">
        <f t="shared" si="5"/>
        <v>2983594.46</v>
      </c>
      <c r="N34" s="44">
        <f t="shared" si="5"/>
        <v>0</v>
      </c>
      <c r="O34" s="44">
        <f t="shared" si="5"/>
        <v>0</v>
      </c>
      <c r="P34" s="44">
        <f t="shared" si="5"/>
        <v>0</v>
      </c>
      <c r="Q34" s="44">
        <f t="shared" si="5"/>
        <v>0</v>
      </c>
      <c r="R34" s="44">
        <f t="shared" si="5"/>
        <v>0</v>
      </c>
      <c r="S34" s="44">
        <f t="shared" si="5"/>
        <v>0</v>
      </c>
      <c r="T34" s="44">
        <f t="shared" si="5"/>
        <v>0</v>
      </c>
      <c r="U34" s="44">
        <f t="shared" si="5"/>
        <v>0</v>
      </c>
      <c r="V34" s="44">
        <f t="shared" si="5"/>
        <v>0</v>
      </c>
      <c r="W34" s="44">
        <f t="shared" si="5"/>
        <v>0</v>
      </c>
      <c r="X34" s="44">
        <f t="shared" si="5"/>
        <v>0</v>
      </c>
      <c r="Y34" s="44">
        <f t="shared" si="5"/>
        <v>0</v>
      </c>
      <c r="Z34" s="44">
        <f t="shared" si="5"/>
        <v>0</v>
      </c>
      <c r="AA34" s="44">
        <f t="shared" si="5"/>
        <v>0</v>
      </c>
      <c r="AB34" s="46" t="s">
        <v>17026</v>
      </c>
    </row>
    <row r="35" spans="1:28" ht="35.25" x14ac:dyDescent="0.5">
      <c r="A35">
        <v>1</v>
      </c>
      <c r="B35" s="31">
        <f>SUBTOTAL(103,$A$9:A35)</f>
        <v>24</v>
      </c>
      <c r="C35" s="48" t="s">
        <v>17458</v>
      </c>
      <c r="D35" s="44">
        <f t="shared" si="3"/>
        <v>2983594.46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45">
        <v>0</v>
      </c>
      <c r="L35" s="50">
        <v>0</v>
      </c>
      <c r="M35" s="50">
        <v>2983594.46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1">
        <v>2023</v>
      </c>
    </row>
    <row r="36" spans="1:28" ht="35.25" x14ac:dyDescent="0.5">
      <c r="B36" s="47" t="s">
        <v>355</v>
      </c>
      <c r="C36" s="48"/>
      <c r="D36" s="44">
        <f t="shared" si="3"/>
        <v>448000</v>
      </c>
      <c r="E36" s="44">
        <f>SUM(E37)</f>
        <v>0</v>
      </c>
      <c r="F36" s="44">
        <f t="shared" ref="F36:AA36" si="6">SUM(F37)</f>
        <v>0</v>
      </c>
      <c r="G36" s="44">
        <f t="shared" si="6"/>
        <v>0</v>
      </c>
      <c r="H36" s="44">
        <f t="shared" si="6"/>
        <v>0</v>
      </c>
      <c r="I36" s="44">
        <f t="shared" si="6"/>
        <v>0</v>
      </c>
      <c r="J36" s="44">
        <f t="shared" si="6"/>
        <v>0</v>
      </c>
      <c r="K36" s="45">
        <f t="shared" si="6"/>
        <v>0</v>
      </c>
      <c r="L36" s="44">
        <f t="shared" si="6"/>
        <v>0</v>
      </c>
      <c r="M36" s="44">
        <f t="shared" si="6"/>
        <v>0</v>
      </c>
      <c r="N36" s="44">
        <f t="shared" si="6"/>
        <v>0</v>
      </c>
      <c r="O36" s="44">
        <f t="shared" si="6"/>
        <v>448000</v>
      </c>
      <c r="P36" s="44">
        <f t="shared" si="6"/>
        <v>0</v>
      </c>
      <c r="Q36" s="44">
        <f t="shared" si="6"/>
        <v>0</v>
      </c>
      <c r="R36" s="44">
        <f t="shared" si="6"/>
        <v>0</v>
      </c>
      <c r="S36" s="44">
        <f t="shared" si="6"/>
        <v>0</v>
      </c>
      <c r="T36" s="44">
        <f t="shared" si="6"/>
        <v>0</v>
      </c>
      <c r="U36" s="44">
        <f t="shared" si="6"/>
        <v>0</v>
      </c>
      <c r="V36" s="44">
        <f t="shared" si="6"/>
        <v>0</v>
      </c>
      <c r="W36" s="44">
        <f t="shared" si="6"/>
        <v>0</v>
      </c>
      <c r="X36" s="44">
        <f t="shared" si="6"/>
        <v>0</v>
      </c>
      <c r="Y36" s="44">
        <f t="shared" si="6"/>
        <v>0</v>
      </c>
      <c r="Z36" s="44">
        <f t="shared" si="6"/>
        <v>0</v>
      </c>
      <c r="AA36" s="44">
        <f t="shared" si="6"/>
        <v>0</v>
      </c>
      <c r="AB36" s="46" t="s">
        <v>17026</v>
      </c>
    </row>
    <row r="37" spans="1:28" ht="35.25" x14ac:dyDescent="0.5">
      <c r="A37">
        <v>1</v>
      </c>
      <c r="B37" s="31">
        <f>SUBTOTAL(103,$A$9:A37)</f>
        <v>25</v>
      </c>
      <c r="C37" s="48" t="s">
        <v>10424</v>
      </c>
      <c r="D37" s="44">
        <f t="shared" si="3"/>
        <v>448000</v>
      </c>
      <c r="E37" s="52">
        <v>0</v>
      </c>
      <c r="F37" s="52">
        <v>0</v>
      </c>
      <c r="G37" s="50">
        <v>0</v>
      </c>
      <c r="H37" s="50">
        <v>0</v>
      </c>
      <c r="I37" s="50">
        <v>0</v>
      </c>
      <c r="J37" s="50">
        <v>0</v>
      </c>
      <c r="K37" s="45">
        <v>0</v>
      </c>
      <c r="L37" s="50">
        <v>0</v>
      </c>
      <c r="M37" s="52">
        <v>0</v>
      </c>
      <c r="N37" s="50">
        <v>0</v>
      </c>
      <c r="O37" s="50">
        <v>448000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1">
        <v>2023</v>
      </c>
    </row>
    <row r="38" spans="1:28" ht="35.25" x14ac:dyDescent="0.5">
      <c r="B38" s="48" t="s">
        <v>17459</v>
      </c>
      <c r="C38" s="48"/>
      <c r="D38" s="44">
        <f>E38+F38+G38+H38+I38+J38+L38+M38+N38+O38+P38+Q38+R38+S38+T38+U38+V38+W38+X38+Y38+Z38+AA38</f>
        <v>7113200</v>
      </c>
      <c r="E38" s="44">
        <f>SUM(E39:E41)</f>
        <v>0</v>
      </c>
      <c r="F38" s="44">
        <f t="shared" ref="F38:AA38" si="7">SUM(F39:F41)</f>
        <v>0</v>
      </c>
      <c r="G38" s="44">
        <f t="shared" si="7"/>
        <v>0</v>
      </c>
      <c r="H38" s="44">
        <f t="shared" si="7"/>
        <v>0</v>
      </c>
      <c r="I38" s="44">
        <f t="shared" si="7"/>
        <v>1631200</v>
      </c>
      <c r="J38" s="44">
        <f t="shared" si="7"/>
        <v>0</v>
      </c>
      <c r="K38" s="45">
        <f t="shared" si="7"/>
        <v>2</v>
      </c>
      <c r="L38" s="44">
        <f t="shared" si="7"/>
        <v>5482000</v>
      </c>
      <c r="M38" s="44">
        <f t="shared" si="7"/>
        <v>0</v>
      </c>
      <c r="N38" s="44">
        <f t="shared" si="7"/>
        <v>0</v>
      </c>
      <c r="O38" s="44">
        <f t="shared" si="7"/>
        <v>0</v>
      </c>
      <c r="P38" s="44">
        <f t="shared" si="7"/>
        <v>0</v>
      </c>
      <c r="Q38" s="44">
        <f t="shared" si="7"/>
        <v>0</v>
      </c>
      <c r="R38" s="44">
        <f t="shared" si="7"/>
        <v>0</v>
      </c>
      <c r="S38" s="44">
        <f t="shared" si="7"/>
        <v>0</v>
      </c>
      <c r="T38" s="44">
        <f t="shared" si="7"/>
        <v>0</v>
      </c>
      <c r="U38" s="44">
        <f t="shared" si="7"/>
        <v>0</v>
      </c>
      <c r="V38" s="44">
        <f t="shared" si="7"/>
        <v>0</v>
      </c>
      <c r="W38" s="44">
        <f t="shared" si="7"/>
        <v>0</v>
      </c>
      <c r="X38" s="44">
        <f t="shared" si="7"/>
        <v>0</v>
      </c>
      <c r="Y38" s="44">
        <f t="shared" si="7"/>
        <v>0</v>
      </c>
      <c r="Z38" s="44">
        <f t="shared" si="7"/>
        <v>0</v>
      </c>
      <c r="AA38" s="44">
        <f t="shared" si="7"/>
        <v>0</v>
      </c>
      <c r="AB38" s="46" t="s">
        <v>17026</v>
      </c>
    </row>
    <row r="39" spans="1:28" ht="35.25" x14ac:dyDescent="0.5">
      <c r="A39">
        <v>1</v>
      </c>
      <c r="B39" s="31">
        <f>SUBTOTAL(103,$A$9:A39)</f>
        <v>26</v>
      </c>
      <c r="C39" s="48" t="s">
        <v>13416</v>
      </c>
      <c r="D39" s="44">
        <f t="shared" si="3"/>
        <v>1631200</v>
      </c>
      <c r="E39" s="50">
        <v>0</v>
      </c>
      <c r="F39" s="50">
        <v>0</v>
      </c>
      <c r="G39" s="50">
        <v>0</v>
      </c>
      <c r="H39" s="50">
        <v>0</v>
      </c>
      <c r="I39" s="50">
        <v>1631200</v>
      </c>
      <c r="J39" s="50">
        <v>0</v>
      </c>
      <c r="K39" s="45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1">
        <v>2023</v>
      </c>
    </row>
    <row r="40" spans="1:28" ht="35.25" x14ac:dyDescent="0.5">
      <c r="A40">
        <v>1</v>
      </c>
      <c r="B40" s="31">
        <f>SUBTOTAL(103,$A$9:A40)</f>
        <v>27</v>
      </c>
      <c r="C40" s="48" t="s">
        <v>13558</v>
      </c>
      <c r="D40" s="44">
        <f t="shared" si="3"/>
        <v>2800000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45">
        <v>1</v>
      </c>
      <c r="L40" s="50">
        <v>2800000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1">
        <v>2023</v>
      </c>
    </row>
    <row r="41" spans="1:28" ht="35.25" x14ac:dyDescent="0.5">
      <c r="A41">
        <v>1</v>
      </c>
      <c r="B41" s="31">
        <f>SUBTOTAL(103,$A$9:A41)</f>
        <v>28</v>
      </c>
      <c r="C41" s="48" t="s">
        <v>14219</v>
      </c>
      <c r="D41" s="44">
        <v>2682000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45">
        <v>1</v>
      </c>
      <c r="L41" s="50">
        <v>2682000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1">
        <v>2023</v>
      </c>
    </row>
    <row r="42" spans="1:28" ht="35.25" x14ac:dyDescent="0.5">
      <c r="B42" s="47" t="s">
        <v>371</v>
      </c>
      <c r="C42" s="48"/>
      <c r="D42" s="44">
        <f t="shared" si="3"/>
        <v>2053708</v>
      </c>
      <c r="E42" s="44">
        <f t="shared" ref="E42:AA42" si="8">SUM(E43:E44)</f>
        <v>0</v>
      </c>
      <c r="F42" s="44">
        <f t="shared" si="8"/>
        <v>0</v>
      </c>
      <c r="G42" s="44">
        <f>SUM(G43:G44)</f>
        <v>0</v>
      </c>
      <c r="H42" s="44">
        <f t="shared" si="8"/>
        <v>0</v>
      </c>
      <c r="I42" s="44">
        <f t="shared" si="8"/>
        <v>0</v>
      </c>
      <c r="J42" s="44">
        <f t="shared" si="8"/>
        <v>0</v>
      </c>
      <c r="K42" s="49">
        <f t="shared" si="8"/>
        <v>0</v>
      </c>
      <c r="L42" s="44">
        <f t="shared" si="8"/>
        <v>0</v>
      </c>
      <c r="M42" s="44">
        <f t="shared" si="8"/>
        <v>0</v>
      </c>
      <c r="N42" s="44">
        <f t="shared" si="8"/>
        <v>0</v>
      </c>
      <c r="O42" s="44">
        <f t="shared" si="8"/>
        <v>2053708</v>
      </c>
      <c r="P42" s="44">
        <f t="shared" si="8"/>
        <v>0</v>
      </c>
      <c r="Q42" s="44">
        <f t="shared" si="8"/>
        <v>0</v>
      </c>
      <c r="R42" s="44">
        <f t="shared" si="8"/>
        <v>0</v>
      </c>
      <c r="S42" s="44">
        <f t="shared" si="8"/>
        <v>0</v>
      </c>
      <c r="T42" s="44">
        <f t="shared" si="8"/>
        <v>0</v>
      </c>
      <c r="U42" s="44">
        <f t="shared" si="8"/>
        <v>0</v>
      </c>
      <c r="V42" s="44">
        <f t="shared" si="8"/>
        <v>0</v>
      </c>
      <c r="W42" s="44">
        <f t="shared" si="8"/>
        <v>0</v>
      </c>
      <c r="X42" s="44">
        <f t="shared" si="8"/>
        <v>0</v>
      </c>
      <c r="Y42" s="44">
        <f t="shared" si="8"/>
        <v>0</v>
      </c>
      <c r="Z42" s="44">
        <f t="shared" si="8"/>
        <v>0</v>
      </c>
      <c r="AA42" s="44">
        <f t="shared" si="8"/>
        <v>0</v>
      </c>
      <c r="AB42" s="46" t="s">
        <v>17026</v>
      </c>
    </row>
    <row r="43" spans="1:28" ht="35.25" x14ac:dyDescent="0.5">
      <c r="A43">
        <v>1</v>
      </c>
      <c r="B43" s="31">
        <f>SUBTOTAL(103,$A$9:A43)</f>
        <v>29</v>
      </c>
      <c r="C43" s="48" t="s">
        <v>13181</v>
      </c>
      <c r="D43" s="44">
        <f t="shared" si="3"/>
        <v>849708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45">
        <v>0</v>
      </c>
      <c r="L43" s="50">
        <v>0</v>
      </c>
      <c r="M43" s="50">
        <v>0</v>
      </c>
      <c r="N43" s="50">
        <v>0</v>
      </c>
      <c r="O43" s="50">
        <v>849708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1">
        <v>2023</v>
      </c>
    </row>
    <row r="44" spans="1:28" ht="35.25" x14ac:dyDescent="0.5">
      <c r="A44">
        <v>1</v>
      </c>
      <c r="B44" s="31">
        <f>SUBTOTAL(103,$A$9:A44)</f>
        <v>30</v>
      </c>
      <c r="C44" s="48" t="s">
        <v>13185</v>
      </c>
      <c r="D44" s="44">
        <f t="shared" si="3"/>
        <v>1204000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45">
        <v>0</v>
      </c>
      <c r="L44" s="50">
        <v>0</v>
      </c>
      <c r="M44" s="50">
        <v>0</v>
      </c>
      <c r="N44" s="50">
        <v>0</v>
      </c>
      <c r="O44" s="50">
        <v>1204000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1">
        <v>2023</v>
      </c>
    </row>
  </sheetData>
  <mergeCells count="24"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  <mergeCell ref="Z3:Z4"/>
    <mergeCell ref="AA3:AA4"/>
    <mergeCell ref="T3:T4"/>
    <mergeCell ref="U3:U4"/>
    <mergeCell ref="V3:V4"/>
    <mergeCell ref="W3:W4"/>
    <mergeCell ref="X3:X4"/>
    <mergeCell ref="Y3:Y4"/>
  </mergeCells>
  <conditionalFormatting sqref="B9:C35">
    <cfRule type="duplicateValues" dxfId="7" priority="4" stopIfTrue="1"/>
  </conditionalFormatting>
  <conditionalFormatting sqref="C9:C25">
    <cfRule type="duplicateValues" dxfId="6" priority="7" stopIfTrue="1"/>
  </conditionalFormatting>
  <conditionalFormatting sqref="C26">
    <cfRule type="expression" dxfId="5" priority="6" stopIfTrue="1">
      <formula>AND(COUNTIF($C$2481:$C$2601, C26)+COUNTIF($C$2459:$C$2461, C26)+COUNTIF($C$1716:$C$2452, C26)&gt;1,NOT(ISBLANK(C26)))</formula>
    </cfRule>
  </conditionalFormatting>
  <conditionalFormatting sqref="C27:C33">
    <cfRule type="duplicateValues" dxfId="4" priority="8" stopIfTrue="1"/>
  </conditionalFormatting>
  <conditionalFormatting sqref="C34:C35">
    <cfRule type="duplicateValues" dxfId="3" priority="5" stopIfTrue="1"/>
  </conditionalFormatting>
  <conditionalFormatting sqref="C36:C37">
    <cfRule type="duplicateValues" dxfId="2" priority="3" stopIfTrue="1"/>
  </conditionalFormatting>
  <conditionalFormatting sqref="C38:C41">
    <cfRule type="duplicateValues" dxfId="1" priority="2" stopIfTrue="1"/>
  </conditionalFormatting>
  <conditionalFormatting sqref="C42:C44">
    <cfRule type="duplicateValues" dxfId="0" priority="1" stopIfTrue="1"/>
  </conditionalFormatting>
  <pageMargins left="0.23622047244094491" right="0.23622047244094491" top="0.55118110236220474" bottom="0.55118110236220474" header="0.31496062992125984" footer="0.31496062992125984"/>
  <pageSetup paperSize="8" scale="2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Реестр_итог</vt:lpstr>
      <vt:lpstr>Перечень_итог</vt:lpstr>
      <vt:lpstr>РО_итог</vt:lpstr>
      <vt:lpstr>Плановые показатели</vt:lpstr>
      <vt:lpstr>Реестр_бонусы</vt:lpstr>
      <vt:lpstr>Перечень_бонусы</vt:lpstr>
      <vt:lpstr>Планируемые_бонусы</vt:lpstr>
      <vt:lpstr>Спецсчета</vt:lpstr>
      <vt:lpstr>Перечень_итог!Область_печати</vt:lpstr>
      <vt:lpstr>Реестр_итог!Область_печати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2023-09-26T07:21:13Z</cp:lastPrinted>
  <dcterms:created xsi:type="dcterms:W3CDTF">2022-03-03T11:12:59Z</dcterms:created>
  <dcterms:modified xsi:type="dcterms:W3CDTF">2023-09-26T07:22:13Z</dcterms:modified>
</cp:coreProperties>
</file>